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IT CORE\Desktop\9. Crime Meeting for the Month-Sept-2026 (16-10-2026)\DCRB\Point-1 &amp; 2 All Head-wise Grave &amp; Non-Grave UI Cases-upto\Total Cases\"/>
    </mc:Choice>
  </mc:AlternateContent>
  <xr:revisionPtr revIDLastSave="0" documentId="13_ncr:1_{13645E71-8F1E-485E-9E65-31B715563C31}" xr6:coauthVersionLast="47" xr6:coauthVersionMax="47" xr10:uidLastSave="{00000000-0000-0000-0000-000000000000}"/>
  <bookViews>
    <workbookView xWindow="-120" yWindow="-120" windowWidth="20730" windowHeight="11160" tabRatio="775" activeTab="3" xr2:uid="{7225D82C-1954-4888-BB7F-210935F33FA1}"/>
  </bookViews>
  <sheets>
    <sheet name="Total" sheetId="1" r:id="rId1"/>
    <sheet name="Actual UI Cases" sheetId="32" r:id="rId2"/>
    <sheet name="DB" sheetId="23" state="hidden" r:id="rId3"/>
    <sheet name="PS Wise-Progress" sheetId="24" r:id="rId4"/>
    <sheet name="Circle Wise-Progress" sheetId="25" state="hidden" r:id="rId5"/>
    <sheet name="SDPO Wise-Progress" sheetId="26" state="hidden" r:id="rId6"/>
    <sheet name="Reason-Head wise" sheetId="28" r:id="rId7"/>
    <sheet name="FIR-Time Line" sheetId="29" r:id="rId8"/>
    <sheet name="Actual UI" sheetId="30" r:id="rId9"/>
    <sheet name="Reasons time Line" sheetId="31" r:id="rId10"/>
    <sheet name="Reasons" sheetId="27" state="hidden" r:id="rId11"/>
    <sheet name="PS Wise Reason" sheetId="21" state="hidden" r:id="rId12"/>
    <sheet name="Droplist" sheetId="3" state="hidden" r:id="rId13"/>
    <sheet name="PS Name" sheetId="9" state="hidden" r:id="rId14"/>
    <sheet name="Heads" sheetId="10" state="hidden" r:id="rId15"/>
  </sheets>
  <externalReferences>
    <externalReference r:id="rId16"/>
  </externalReferences>
  <definedNames>
    <definedName name="_174_CrPC">Droplist!$W$2:$W$10</definedName>
    <definedName name="_xlnm._FilterDatabase" localSheetId="8" hidden="1">'Actual UI'!$B$2:$I$22</definedName>
    <definedName name="_xlnm._FilterDatabase" localSheetId="1" hidden="1">'Actual UI Cases'!$A$1:$AC$1856</definedName>
    <definedName name="_xlnm._FilterDatabase" localSheetId="7" hidden="1">'FIR-Time Line'!$B$2:$I$22</definedName>
    <definedName name="_xlnm._FilterDatabase" localSheetId="11" hidden="1">'PS Wise Reason'!$A$2:$P$2</definedName>
    <definedName name="_xlnm._FilterDatabase" localSheetId="6" hidden="1">'Reason-Head wise'!$B$2:$V$22</definedName>
    <definedName name="_xlnm._FilterDatabase" localSheetId="10" hidden="1">Reasons!$A$1:$AH$801</definedName>
    <definedName name="_xlnm._FilterDatabase" localSheetId="9" hidden="1">'Reasons time Line'!$B$2:$I$22</definedName>
    <definedName name="_xlnm._FilterDatabase" localSheetId="0" hidden="1">Total!$A$1:$AH$3079</definedName>
    <definedName name="Act_Type">Droplist!$E$1:$E$9</definedName>
    <definedName name="Bodily_Offiences">Droplist!$K$2:$K$10</definedName>
    <definedName name="Classification">Droplist!$G$1:$G$17</definedName>
    <definedName name="Crime__Against_Women">Droplist!$L$2:$L$10</definedName>
    <definedName name="Enforcement">Droplist!$S$2:$S$10</definedName>
    <definedName name="GravityType">Droplist!$C$1:$C$3</definedName>
    <definedName name="Missing_Cases">Droplist!$V$2:$V$10</definedName>
    <definedName name="NDPS">Droplist!$T$2:$T$10</definedName>
    <definedName name="Other_CrPC">Droplist!$Y$2:$Y$10</definedName>
    <definedName name="Other_IPC">Droplist!$R$2:$R$10</definedName>
    <definedName name="Others">Droplist!$Z$2:$Z$10</definedName>
    <definedName name="POCSO_Cases">Droplist!$M$2:$M$10</definedName>
    <definedName name="_xlnm.Print_Area" localSheetId="8">'Actual UI'!$A$1:$I$22</definedName>
    <definedName name="_xlnm.Print_Area" localSheetId="4">'Circle Wise-Progress'!$A$1:$Z$33</definedName>
    <definedName name="_xlnm.Print_Area" localSheetId="7">'FIR-Time Line'!$A$1:$I$22</definedName>
    <definedName name="_xlnm.Print_Area" localSheetId="3">'PS Wise-Progress'!$A$1:$Z$34</definedName>
    <definedName name="_xlnm.Print_Area" localSheetId="6">'Reason-Head wise'!$A$1:$V$22</definedName>
    <definedName name="_xlnm.Print_Area" localSheetId="9">'Reasons time Line'!$A$1:$I$22</definedName>
    <definedName name="_xlnm.Print_Area" localSheetId="5">'SDPO Wise-Progress'!$A$1:$Y$33</definedName>
    <definedName name="Property_Offences">Droplist!$N$2:$N$10</definedName>
    <definedName name="Reasons">#REF!</definedName>
    <definedName name="Road_Accidents">Droplist!$P$2:$P$10</definedName>
    <definedName name="SC_ST_Cases">Droplist!$O$2:$O$10</definedName>
    <definedName name="Security_Cases">Droplist!$X$2:$X$10</definedName>
    <definedName name="SLL">Droplist!$U$2:$U$10</definedName>
    <definedName name="Total">Droplist!$J$2:$J$10</definedName>
    <definedName name="White_Collar_Offences">Droplist!$Q$2:$Q$10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856" i="32" l="1"/>
  <c r="Z1856" i="32" s="1"/>
  <c r="W1856" i="32"/>
  <c r="X1856" i="32" s="1"/>
  <c r="AC1856" i="32" s="1"/>
  <c r="Y1855" i="32"/>
  <c r="Z1855" i="32" s="1"/>
  <c r="W1855" i="32"/>
  <c r="X1855" i="32" s="1"/>
  <c r="AC1855" i="32" s="1"/>
  <c r="AB1854" i="32"/>
  <c r="Y1854" i="32"/>
  <c r="Z1854" i="32" s="1"/>
  <c r="W1854" i="32"/>
  <c r="X1854" i="32" s="1"/>
  <c r="AC1854" i="32" s="1"/>
  <c r="I1854" i="32"/>
  <c r="J1854" i="32" s="1"/>
  <c r="G1854" i="32"/>
  <c r="F1854" i="32"/>
  <c r="AB1853" i="32"/>
  <c r="Y1853" i="32"/>
  <c r="Z1853" i="32" s="1"/>
  <c r="W1853" i="32"/>
  <c r="X1853" i="32" s="1"/>
  <c r="AC1853" i="32" s="1"/>
  <c r="I1853" i="32"/>
  <c r="J1853" i="32" s="1"/>
  <c r="G1853" i="32"/>
  <c r="F1853" i="32"/>
  <c r="AB1852" i="32"/>
  <c r="Y1852" i="32"/>
  <c r="Z1852" i="32" s="1"/>
  <c r="W1852" i="32"/>
  <c r="X1852" i="32" s="1"/>
  <c r="AC1852" i="32" s="1"/>
  <c r="I1852" i="32"/>
  <c r="J1852" i="32" s="1"/>
  <c r="G1852" i="32"/>
  <c r="F1852" i="32"/>
  <c r="AB1851" i="32"/>
  <c r="Y1851" i="32"/>
  <c r="Z1851" i="32" s="1"/>
  <c r="W1851" i="32"/>
  <c r="X1851" i="32" s="1"/>
  <c r="AC1851" i="32" s="1"/>
  <c r="I1851" i="32"/>
  <c r="J1851" i="32" s="1"/>
  <c r="G1851" i="32"/>
  <c r="F1851" i="32"/>
  <c r="AB1850" i="32"/>
  <c r="Y1850" i="32"/>
  <c r="Z1850" i="32" s="1"/>
  <c r="W1850" i="32"/>
  <c r="X1850" i="32" s="1"/>
  <c r="AC1850" i="32" s="1"/>
  <c r="I1850" i="32"/>
  <c r="J1850" i="32" s="1"/>
  <c r="G1850" i="32"/>
  <c r="F1850" i="32"/>
  <c r="AB1849" i="32"/>
  <c r="Y1849" i="32"/>
  <c r="Z1849" i="32" s="1"/>
  <c r="W1849" i="32"/>
  <c r="X1849" i="32" s="1"/>
  <c r="AC1849" i="32" s="1"/>
  <c r="I1849" i="32"/>
  <c r="J1849" i="32" s="1"/>
  <c r="G1849" i="32"/>
  <c r="F1849" i="32"/>
  <c r="AB1848" i="32"/>
  <c r="Y1848" i="32"/>
  <c r="Z1848" i="32" s="1"/>
  <c r="W1848" i="32"/>
  <c r="X1848" i="32" s="1"/>
  <c r="AC1848" i="32" s="1"/>
  <c r="I1848" i="32"/>
  <c r="J1848" i="32" s="1"/>
  <c r="G1848" i="32"/>
  <c r="F1848" i="32"/>
  <c r="AB1847" i="32"/>
  <c r="Y1847" i="32"/>
  <c r="Z1847" i="32" s="1"/>
  <c r="W1847" i="32"/>
  <c r="X1847" i="32" s="1"/>
  <c r="AC1847" i="32" s="1"/>
  <c r="I1847" i="32"/>
  <c r="J1847" i="32" s="1"/>
  <c r="G1847" i="32"/>
  <c r="F1847" i="32"/>
  <c r="AB1846" i="32"/>
  <c r="Y1846" i="32"/>
  <c r="Z1846" i="32" s="1"/>
  <c r="W1846" i="32"/>
  <c r="X1846" i="32" s="1"/>
  <c r="AC1846" i="32" s="1"/>
  <c r="I1846" i="32"/>
  <c r="J1846" i="32" s="1"/>
  <c r="G1846" i="32"/>
  <c r="F1846" i="32"/>
  <c r="AB1845" i="32"/>
  <c r="Y1845" i="32"/>
  <c r="Z1845" i="32" s="1"/>
  <c r="W1845" i="32"/>
  <c r="X1845" i="32" s="1"/>
  <c r="AC1845" i="32" s="1"/>
  <c r="I1845" i="32"/>
  <c r="J1845" i="32" s="1"/>
  <c r="G1845" i="32"/>
  <c r="F1845" i="32"/>
  <c r="AB1844" i="32"/>
  <c r="Y1844" i="32"/>
  <c r="Z1844" i="32" s="1"/>
  <c r="W1844" i="32"/>
  <c r="X1844" i="32" s="1"/>
  <c r="AC1844" i="32" s="1"/>
  <c r="I1844" i="32"/>
  <c r="J1844" i="32" s="1"/>
  <c r="G1844" i="32"/>
  <c r="F1844" i="32"/>
  <c r="AB1843" i="32"/>
  <c r="Y1843" i="32"/>
  <c r="Z1843" i="32" s="1"/>
  <c r="W1843" i="32"/>
  <c r="X1843" i="32" s="1"/>
  <c r="AC1843" i="32" s="1"/>
  <c r="I1843" i="32"/>
  <c r="J1843" i="32" s="1"/>
  <c r="G1843" i="32"/>
  <c r="F1843" i="32"/>
  <c r="AB1842" i="32"/>
  <c r="Y1842" i="32"/>
  <c r="Z1842" i="32" s="1"/>
  <c r="W1842" i="32"/>
  <c r="X1842" i="32" s="1"/>
  <c r="AC1842" i="32" s="1"/>
  <c r="I1842" i="32"/>
  <c r="J1842" i="32" s="1"/>
  <c r="G1842" i="32"/>
  <c r="F1842" i="32"/>
  <c r="AB1841" i="32"/>
  <c r="Y1841" i="32"/>
  <c r="Z1841" i="32" s="1"/>
  <c r="W1841" i="32"/>
  <c r="X1841" i="32" s="1"/>
  <c r="AC1841" i="32" s="1"/>
  <c r="I1841" i="32"/>
  <c r="J1841" i="32" s="1"/>
  <c r="G1841" i="32"/>
  <c r="F1841" i="32"/>
  <c r="AB1840" i="32"/>
  <c r="Y1840" i="32"/>
  <c r="Z1840" i="32" s="1"/>
  <c r="W1840" i="32"/>
  <c r="X1840" i="32" s="1"/>
  <c r="AC1840" i="32" s="1"/>
  <c r="I1840" i="32"/>
  <c r="J1840" i="32" s="1"/>
  <c r="G1840" i="32"/>
  <c r="F1840" i="32"/>
  <c r="AB1839" i="32"/>
  <c r="Y1839" i="32"/>
  <c r="Z1839" i="32" s="1"/>
  <c r="W1839" i="32"/>
  <c r="X1839" i="32" s="1"/>
  <c r="AC1839" i="32" s="1"/>
  <c r="I1839" i="32"/>
  <c r="J1839" i="32" s="1"/>
  <c r="G1839" i="32"/>
  <c r="F1839" i="32"/>
  <c r="AB1838" i="32"/>
  <c r="Y1838" i="32"/>
  <c r="Z1838" i="32" s="1"/>
  <c r="W1838" i="32"/>
  <c r="X1838" i="32" s="1"/>
  <c r="AC1838" i="32" s="1"/>
  <c r="I1838" i="32"/>
  <c r="J1838" i="32" s="1"/>
  <c r="G1838" i="32"/>
  <c r="F1838" i="32"/>
  <c r="AB1837" i="32"/>
  <c r="Y1837" i="32"/>
  <c r="Z1837" i="32" s="1"/>
  <c r="W1837" i="32"/>
  <c r="X1837" i="32" s="1"/>
  <c r="AC1837" i="32" s="1"/>
  <c r="I1837" i="32"/>
  <c r="J1837" i="32" s="1"/>
  <c r="G1837" i="32"/>
  <c r="F1837" i="32"/>
  <c r="AB1836" i="32"/>
  <c r="Y1836" i="32"/>
  <c r="Z1836" i="32" s="1"/>
  <c r="W1836" i="32"/>
  <c r="X1836" i="32" s="1"/>
  <c r="AC1836" i="32" s="1"/>
  <c r="I1836" i="32"/>
  <c r="J1836" i="32" s="1"/>
  <c r="G1836" i="32"/>
  <c r="F1836" i="32"/>
  <c r="AB1835" i="32"/>
  <c r="Y1835" i="32"/>
  <c r="Z1835" i="32" s="1"/>
  <c r="W1835" i="32"/>
  <c r="X1835" i="32" s="1"/>
  <c r="AC1835" i="32" s="1"/>
  <c r="I1835" i="32"/>
  <c r="J1835" i="32" s="1"/>
  <c r="G1835" i="32"/>
  <c r="F1835" i="32"/>
  <c r="AB1834" i="32"/>
  <c r="Y1834" i="32"/>
  <c r="Z1834" i="32" s="1"/>
  <c r="W1834" i="32"/>
  <c r="X1834" i="32" s="1"/>
  <c r="AC1834" i="32" s="1"/>
  <c r="I1834" i="32"/>
  <c r="J1834" i="32" s="1"/>
  <c r="G1834" i="32"/>
  <c r="F1834" i="32"/>
  <c r="AB1833" i="32"/>
  <c r="Y1833" i="32"/>
  <c r="Z1833" i="32" s="1"/>
  <c r="W1833" i="32"/>
  <c r="X1833" i="32" s="1"/>
  <c r="AC1833" i="32" s="1"/>
  <c r="I1833" i="32"/>
  <c r="J1833" i="32" s="1"/>
  <c r="G1833" i="32"/>
  <c r="F1833" i="32"/>
  <c r="AB1832" i="32"/>
  <c r="Y1832" i="32"/>
  <c r="Z1832" i="32" s="1"/>
  <c r="W1832" i="32"/>
  <c r="X1832" i="32" s="1"/>
  <c r="AC1832" i="32" s="1"/>
  <c r="I1832" i="32"/>
  <c r="J1832" i="32" s="1"/>
  <c r="G1832" i="32"/>
  <c r="F1832" i="32"/>
  <c r="AB1831" i="32"/>
  <c r="Y1831" i="32"/>
  <c r="Z1831" i="32" s="1"/>
  <c r="W1831" i="32"/>
  <c r="X1831" i="32" s="1"/>
  <c r="AC1831" i="32" s="1"/>
  <c r="I1831" i="32"/>
  <c r="J1831" i="32" s="1"/>
  <c r="G1831" i="32"/>
  <c r="F1831" i="32"/>
  <c r="AB1830" i="32"/>
  <c r="Y1830" i="32"/>
  <c r="Z1830" i="32" s="1"/>
  <c r="W1830" i="32"/>
  <c r="X1830" i="32" s="1"/>
  <c r="AC1830" i="32" s="1"/>
  <c r="I1830" i="32"/>
  <c r="J1830" i="32" s="1"/>
  <c r="G1830" i="32"/>
  <c r="F1830" i="32"/>
  <c r="AB1829" i="32"/>
  <c r="Y1829" i="32"/>
  <c r="Z1829" i="32" s="1"/>
  <c r="W1829" i="32"/>
  <c r="X1829" i="32" s="1"/>
  <c r="AC1829" i="32" s="1"/>
  <c r="I1829" i="32"/>
  <c r="J1829" i="32" s="1"/>
  <c r="G1829" i="32"/>
  <c r="F1829" i="32"/>
  <c r="AB1828" i="32"/>
  <c r="Y1828" i="32"/>
  <c r="Z1828" i="32" s="1"/>
  <c r="W1828" i="32"/>
  <c r="X1828" i="32" s="1"/>
  <c r="AC1828" i="32" s="1"/>
  <c r="I1828" i="32"/>
  <c r="J1828" i="32" s="1"/>
  <c r="G1828" i="32"/>
  <c r="F1828" i="32"/>
  <c r="AB1827" i="32"/>
  <c r="Y1827" i="32"/>
  <c r="Z1827" i="32" s="1"/>
  <c r="W1827" i="32"/>
  <c r="X1827" i="32" s="1"/>
  <c r="AC1827" i="32" s="1"/>
  <c r="I1827" i="32"/>
  <c r="J1827" i="32" s="1"/>
  <c r="G1827" i="32"/>
  <c r="F1827" i="32"/>
  <c r="AB1826" i="32"/>
  <c r="Y1826" i="32"/>
  <c r="Z1826" i="32" s="1"/>
  <c r="W1826" i="32"/>
  <c r="X1826" i="32" s="1"/>
  <c r="AC1826" i="32" s="1"/>
  <c r="I1826" i="32"/>
  <c r="J1826" i="32" s="1"/>
  <c r="G1826" i="32"/>
  <c r="F1826" i="32"/>
  <c r="AB1825" i="32"/>
  <c r="Y1825" i="32"/>
  <c r="Z1825" i="32" s="1"/>
  <c r="W1825" i="32"/>
  <c r="X1825" i="32" s="1"/>
  <c r="AC1825" i="32" s="1"/>
  <c r="I1825" i="32"/>
  <c r="J1825" i="32" s="1"/>
  <c r="G1825" i="32"/>
  <c r="F1825" i="32"/>
  <c r="AB1824" i="32"/>
  <c r="Y1824" i="32"/>
  <c r="Z1824" i="32" s="1"/>
  <c r="W1824" i="32"/>
  <c r="X1824" i="32" s="1"/>
  <c r="AC1824" i="32" s="1"/>
  <c r="I1824" i="32"/>
  <c r="J1824" i="32" s="1"/>
  <c r="G1824" i="32"/>
  <c r="F1824" i="32"/>
  <c r="AB1823" i="32"/>
  <c r="Y1823" i="32"/>
  <c r="Z1823" i="32" s="1"/>
  <c r="W1823" i="32"/>
  <c r="X1823" i="32" s="1"/>
  <c r="AC1823" i="32" s="1"/>
  <c r="I1823" i="32"/>
  <c r="J1823" i="32" s="1"/>
  <c r="G1823" i="32"/>
  <c r="F1823" i="32"/>
  <c r="AB1822" i="32"/>
  <c r="Y1822" i="32"/>
  <c r="Z1822" i="32" s="1"/>
  <c r="W1822" i="32"/>
  <c r="X1822" i="32" s="1"/>
  <c r="AC1822" i="32" s="1"/>
  <c r="I1822" i="32"/>
  <c r="J1822" i="32" s="1"/>
  <c r="G1822" i="32"/>
  <c r="F1822" i="32"/>
  <c r="AB1821" i="32"/>
  <c r="Y1821" i="32"/>
  <c r="Z1821" i="32" s="1"/>
  <c r="W1821" i="32"/>
  <c r="X1821" i="32" s="1"/>
  <c r="AC1821" i="32" s="1"/>
  <c r="I1821" i="32"/>
  <c r="J1821" i="32" s="1"/>
  <c r="G1821" i="32"/>
  <c r="F1821" i="32"/>
  <c r="AB1820" i="32"/>
  <c r="Y1820" i="32"/>
  <c r="Z1820" i="32" s="1"/>
  <c r="W1820" i="32"/>
  <c r="X1820" i="32" s="1"/>
  <c r="AC1820" i="32" s="1"/>
  <c r="I1820" i="32"/>
  <c r="J1820" i="32" s="1"/>
  <c r="G1820" i="32"/>
  <c r="F1820" i="32"/>
  <c r="AB1819" i="32"/>
  <c r="Y1819" i="32"/>
  <c r="Z1819" i="32" s="1"/>
  <c r="W1819" i="32"/>
  <c r="X1819" i="32" s="1"/>
  <c r="AC1819" i="32" s="1"/>
  <c r="I1819" i="32"/>
  <c r="J1819" i="32" s="1"/>
  <c r="G1819" i="32"/>
  <c r="F1819" i="32"/>
  <c r="AB1818" i="32"/>
  <c r="Y1818" i="32"/>
  <c r="Z1818" i="32" s="1"/>
  <c r="W1818" i="32"/>
  <c r="X1818" i="32" s="1"/>
  <c r="AC1818" i="32" s="1"/>
  <c r="I1818" i="32"/>
  <c r="J1818" i="32" s="1"/>
  <c r="G1818" i="32"/>
  <c r="F1818" i="32"/>
  <c r="AB1817" i="32"/>
  <c r="Y1817" i="32"/>
  <c r="Z1817" i="32" s="1"/>
  <c r="W1817" i="32"/>
  <c r="X1817" i="32" s="1"/>
  <c r="AC1817" i="32" s="1"/>
  <c r="I1817" i="32"/>
  <c r="J1817" i="32" s="1"/>
  <c r="G1817" i="32"/>
  <c r="F1817" i="32"/>
  <c r="AB1816" i="32"/>
  <c r="Y1816" i="32"/>
  <c r="Z1816" i="32" s="1"/>
  <c r="W1816" i="32"/>
  <c r="X1816" i="32" s="1"/>
  <c r="AC1816" i="32" s="1"/>
  <c r="I1816" i="32"/>
  <c r="J1816" i="32" s="1"/>
  <c r="G1816" i="32"/>
  <c r="F1816" i="32"/>
  <c r="AB1815" i="32"/>
  <c r="Y1815" i="32"/>
  <c r="Z1815" i="32" s="1"/>
  <c r="W1815" i="32"/>
  <c r="X1815" i="32" s="1"/>
  <c r="AC1815" i="32" s="1"/>
  <c r="I1815" i="32"/>
  <c r="J1815" i="32" s="1"/>
  <c r="G1815" i="32"/>
  <c r="F1815" i="32"/>
  <c r="AB1814" i="32"/>
  <c r="Y1814" i="32"/>
  <c r="Z1814" i="32" s="1"/>
  <c r="W1814" i="32"/>
  <c r="X1814" i="32" s="1"/>
  <c r="AC1814" i="32" s="1"/>
  <c r="I1814" i="32"/>
  <c r="J1814" i="32" s="1"/>
  <c r="G1814" i="32"/>
  <c r="F1814" i="32"/>
  <c r="AB1813" i="32"/>
  <c r="Y1813" i="32"/>
  <c r="Z1813" i="32" s="1"/>
  <c r="W1813" i="32"/>
  <c r="X1813" i="32" s="1"/>
  <c r="AC1813" i="32" s="1"/>
  <c r="I1813" i="32"/>
  <c r="J1813" i="32" s="1"/>
  <c r="G1813" i="32"/>
  <c r="F1813" i="32"/>
  <c r="AB1812" i="32"/>
  <c r="Y1812" i="32"/>
  <c r="Z1812" i="32" s="1"/>
  <c r="W1812" i="32"/>
  <c r="X1812" i="32" s="1"/>
  <c r="AC1812" i="32" s="1"/>
  <c r="I1812" i="32"/>
  <c r="J1812" i="32" s="1"/>
  <c r="G1812" i="32"/>
  <c r="F1812" i="32"/>
  <c r="AB1811" i="32"/>
  <c r="Y1811" i="32"/>
  <c r="Z1811" i="32" s="1"/>
  <c r="W1811" i="32"/>
  <c r="X1811" i="32" s="1"/>
  <c r="AC1811" i="32" s="1"/>
  <c r="I1811" i="32"/>
  <c r="J1811" i="32" s="1"/>
  <c r="G1811" i="32"/>
  <c r="F1811" i="32"/>
  <c r="AB1810" i="32"/>
  <c r="Y1810" i="32"/>
  <c r="Z1810" i="32" s="1"/>
  <c r="W1810" i="32"/>
  <c r="X1810" i="32" s="1"/>
  <c r="AC1810" i="32" s="1"/>
  <c r="I1810" i="32"/>
  <c r="J1810" i="32" s="1"/>
  <c r="G1810" i="32"/>
  <c r="F1810" i="32"/>
  <c r="AB1809" i="32"/>
  <c r="Y1809" i="32"/>
  <c r="Z1809" i="32" s="1"/>
  <c r="W1809" i="32"/>
  <c r="X1809" i="32" s="1"/>
  <c r="AC1809" i="32" s="1"/>
  <c r="I1809" i="32"/>
  <c r="J1809" i="32" s="1"/>
  <c r="G1809" i="32"/>
  <c r="F1809" i="32"/>
  <c r="AB1808" i="32"/>
  <c r="Y1808" i="32"/>
  <c r="Z1808" i="32" s="1"/>
  <c r="W1808" i="32"/>
  <c r="X1808" i="32" s="1"/>
  <c r="AC1808" i="32" s="1"/>
  <c r="I1808" i="32"/>
  <c r="J1808" i="32" s="1"/>
  <c r="G1808" i="32"/>
  <c r="F1808" i="32"/>
  <c r="AB1807" i="32"/>
  <c r="Y1807" i="32"/>
  <c r="Z1807" i="32" s="1"/>
  <c r="W1807" i="32"/>
  <c r="X1807" i="32" s="1"/>
  <c r="AC1807" i="32" s="1"/>
  <c r="I1807" i="32"/>
  <c r="J1807" i="32" s="1"/>
  <c r="G1807" i="32"/>
  <c r="F1807" i="32"/>
  <c r="AB1806" i="32"/>
  <c r="Y1806" i="32"/>
  <c r="Z1806" i="32" s="1"/>
  <c r="W1806" i="32"/>
  <c r="X1806" i="32" s="1"/>
  <c r="AC1806" i="32" s="1"/>
  <c r="I1806" i="32"/>
  <c r="J1806" i="32" s="1"/>
  <c r="G1806" i="32"/>
  <c r="F1806" i="32"/>
  <c r="AB1805" i="32"/>
  <c r="Y1805" i="32"/>
  <c r="Z1805" i="32" s="1"/>
  <c r="W1805" i="32"/>
  <c r="X1805" i="32" s="1"/>
  <c r="AC1805" i="32" s="1"/>
  <c r="I1805" i="32"/>
  <c r="J1805" i="32" s="1"/>
  <c r="G1805" i="32"/>
  <c r="F1805" i="32"/>
  <c r="AB1804" i="32"/>
  <c r="Y1804" i="32"/>
  <c r="Z1804" i="32" s="1"/>
  <c r="W1804" i="32"/>
  <c r="X1804" i="32" s="1"/>
  <c r="AC1804" i="32" s="1"/>
  <c r="I1804" i="32"/>
  <c r="J1804" i="32" s="1"/>
  <c r="G1804" i="32"/>
  <c r="F1804" i="32"/>
  <c r="AB1803" i="32"/>
  <c r="Y1803" i="32"/>
  <c r="Z1803" i="32" s="1"/>
  <c r="W1803" i="32"/>
  <c r="X1803" i="32" s="1"/>
  <c r="AC1803" i="32" s="1"/>
  <c r="I1803" i="32"/>
  <c r="J1803" i="32" s="1"/>
  <c r="G1803" i="32"/>
  <c r="F1803" i="32"/>
  <c r="AB1802" i="32"/>
  <c r="Y1802" i="32"/>
  <c r="Z1802" i="32" s="1"/>
  <c r="W1802" i="32"/>
  <c r="X1802" i="32" s="1"/>
  <c r="AC1802" i="32" s="1"/>
  <c r="I1802" i="32"/>
  <c r="J1802" i="32" s="1"/>
  <c r="G1802" i="32"/>
  <c r="F1802" i="32"/>
  <c r="AB1801" i="32"/>
  <c r="Y1801" i="32"/>
  <c r="Z1801" i="32" s="1"/>
  <c r="W1801" i="32"/>
  <c r="X1801" i="32" s="1"/>
  <c r="AC1801" i="32" s="1"/>
  <c r="I1801" i="32"/>
  <c r="J1801" i="32" s="1"/>
  <c r="G1801" i="32"/>
  <c r="F1801" i="32"/>
  <c r="AB1800" i="32"/>
  <c r="Y1800" i="32"/>
  <c r="Z1800" i="32" s="1"/>
  <c r="W1800" i="32"/>
  <c r="X1800" i="32" s="1"/>
  <c r="AC1800" i="32" s="1"/>
  <c r="I1800" i="32"/>
  <c r="J1800" i="32" s="1"/>
  <c r="G1800" i="32"/>
  <c r="F1800" i="32"/>
  <c r="AB1799" i="32"/>
  <c r="Y1799" i="32"/>
  <c r="Z1799" i="32" s="1"/>
  <c r="W1799" i="32"/>
  <c r="X1799" i="32" s="1"/>
  <c r="AC1799" i="32" s="1"/>
  <c r="I1799" i="32"/>
  <c r="J1799" i="32" s="1"/>
  <c r="G1799" i="32"/>
  <c r="F1799" i="32"/>
  <c r="AB1798" i="32"/>
  <c r="Y1798" i="32"/>
  <c r="Z1798" i="32" s="1"/>
  <c r="W1798" i="32"/>
  <c r="X1798" i="32" s="1"/>
  <c r="AC1798" i="32" s="1"/>
  <c r="I1798" i="32"/>
  <c r="J1798" i="32" s="1"/>
  <c r="G1798" i="32"/>
  <c r="F1798" i="32"/>
  <c r="AB1797" i="32"/>
  <c r="Y1797" i="32"/>
  <c r="Z1797" i="32" s="1"/>
  <c r="W1797" i="32"/>
  <c r="X1797" i="32" s="1"/>
  <c r="AC1797" i="32" s="1"/>
  <c r="I1797" i="32"/>
  <c r="J1797" i="32" s="1"/>
  <c r="G1797" i="32"/>
  <c r="F1797" i="32"/>
  <c r="AB1796" i="32"/>
  <c r="Y1796" i="32"/>
  <c r="Z1796" i="32" s="1"/>
  <c r="W1796" i="32"/>
  <c r="X1796" i="32" s="1"/>
  <c r="AC1796" i="32" s="1"/>
  <c r="I1796" i="32"/>
  <c r="J1796" i="32" s="1"/>
  <c r="G1796" i="32"/>
  <c r="F1796" i="32"/>
  <c r="AB1795" i="32"/>
  <c r="Y1795" i="32"/>
  <c r="Z1795" i="32" s="1"/>
  <c r="W1795" i="32"/>
  <c r="X1795" i="32" s="1"/>
  <c r="AC1795" i="32" s="1"/>
  <c r="I1795" i="32"/>
  <c r="J1795" i="32" s="1"/>
  <c r="G1795" i="32"/>
  <c r="F1795" i="32"/>
  <c r="AB1794" i="32"/>
  <c r="Y1794" i="32"/>
  <c r="Z1794" i="32" s="1"/>
  <c r="W1794" i="32"/>
  <c r="X1794" i="32" s="1"/>
  <c r="AC1794" i="32" s="1"/>
  <c r="I1794" i="32"/>
  <c r="J1794" i="32" s="1"/>
  <c r="G1794" i="32"/>
  <c r="F1794" i="32"/>
  <c r="AB1793" i="32"/>
  <c r="Y1793" i="32"/>
  <c r="Z1793" i="32" s="1"/>
  <c r="W1793" i="32"/>
  <c r="X1793" i="32" s="1"/>
  <c r="AC1793" i="32" s="1"/>
  <c r="I1793" i="32"/>
  <c r="J1793" i="32" s="1"/>
  <c r="G1793" i="32"/>
  <c r="F1793" i="32"/>
  <c r="AB1792" i="32"/>
  <c r="Y1792" i="32"/>
  <c r="Z1792" i="32" s="1"/>
  <c r="W1792" i="32"/>
  <c r="X1792" i="32" s="1"/>
  <c r="AC1792" i="32" s="1"/>
  <c r="I1792" i="32"/>
  <c r="J1792" i="32" s="1"/>
  <c r="G1792" i="32"/>
  <c r="F1792" i="32"/>
  <c r="AB1791" i="32"/>
  <c r="Y1791" i="32"/>
  <c r="Z1791" i="32" s="1"/>
  <c r="W1791" i="32"/>
  <c r="X1791" i="32" s="1"/>
  <c r="AC1791" i="32" s="1"/>
  <c r="I1791" i="32"/>
  <c r="J1791" i="32" s="1"/>
  <c r="G1791" i="32"/>
  <c r="F1791" i="32"/>
  <c r="AB1790" i="32"/>
  <c r="Y1790" i="32"/>
  <c r="Z1790" i="32" s="1"/>
  <c r="W1790" i="32"/>
  <c r="X1790" i="32" s="1"/>
  <c r="AC1790" i="32" s="1"/>
  <c r="I1790" i="32"/>
  <c r="J1790" i="32" s="1"/>
  <c r="G1790" i="32"/>
  <c r="F1790" i="32"/>
  <c r="AB1789" i="32"/>
  <c r="Y1789" i="32"/>
  <c r="Z1789" i="32" s="1"/>
  <c r="W1789" i="32"/>
  <c r="X1789" i="32" s="1"/>
  <c r="AC1789" i="32" s="1"/>
  <c r="I1789" i="32"/>
  <c r="J1789" i="32" s="1"/>
  <c r="G1789" i="32"/>
  <c r="F1789" i="32"/>
  <c r="AB1788" i="32"/>
  <c r="Y1788" i="32"/>
  <c r="Z1788" i="32" s="1"/>
  <c r="W1788" i="32"/>
  <c r="X1788" i="32" s="1"/>
  <c r="AC1788" i="32" s="1"/>
  <c r="I1788" i="32"/>
  <c r="J1788" i="32" s="1"/>
  <c r="G1788" i="32"/>
  <c r="F1788" i="32"/>
  <c r="AB1787" i="32"/>
  <c r="Y1787" i="32"/>
  <c r="Z1787" i="32" s="1"/>
  <c r="W1787" i="32"/>
  <c r="X1787" i="32" s="1"/>
  <c r="AC1787" i="32" s="1"/>
  <c r="I1787" i="32"/>
  <c r="J1787" i="32" s="1"/>
  <c r="G1787" i="32"/>
  <c r="F1787" i="32"/>
  <c r="AB1786" i="32"/>
  <c r="Y1786" i="32"/>
  <c r="Z1786" i="32" s="1"/>
  <c r="W1786" i="32"/>
  <c r="X1786" i="32" s="1"/>
  <c r="AC1786" i="32" s="1"/>
  <c r="I1786" i="32"/>
  <c r="J1786" i="32" s="1"/>
  <c r="G1786" i="32"/>
  <c r="F1786" i="32"/>
  <c r="AB1785" i="32"/>
  <c r="Y1785" i="32"/>
  <c r="Z1785" i="32" s="1"/>
  <c r="W1785" i="32"/>
  <c r="X1785" i="32" s="1"/>
  <c r="AC1785" i="32" s="1"/>
  <c r="I1785" i="32"/>
  <c r="J1785" i="32" s="1"/>
  <c r="G1785" i="32"/>
  <c r="F1785" i="32"/>
  <c r="AB1784" i="32"/>
  <c r="Y1784" i="32"/>
  <c r="Z1784" i="32" s="1"/>
  <c r="W1784" i="32"/>
  <c r="X1784" i="32" s="1"/>
  <c r="AC1784" i="32" s="1"/>
  <c r="I1784" i="32"/>
  <c r="J1784" i="32" s="1"/>
  <c r="G1784" i="32"/>
  <c r="F1784" i="32"/>
  <c r="AB1783" i="32"/>
  <c r="Y1783" i="32"/>
  <c r="Z1783" i="32" s="1"/>
  <c r="W1783" i="32"/>
  <c r="X1783" i="32" s="1"/>
  <c r="AC1783" i="32" s="1"/>
  <c r="I1783" i="32"/>
  <c r="J1783" i="32" s="1"/>
  <c r="G1783" i="32"/>
  <c r="F1783" i="32"/>
  <c r="AB1782" i="32"/>
  <c r="Y1782" i="32"/>
  <c r="Z1782" i="32" s="1"/>
  <c r="W1782" i="32"/>
  <c r="X1782" i="32" s="1"/>
  <c r="AC1782" i="32" s="1"/>
  <c r="I1782" i="32"/>
  <c r="J1782" i="32" s="1"/>
  <c r="G1782" i="32"/>
  <c r="F1782" i="32"/>
  <c r="AB1781" i="32"/>
  <c r="Y1781" i="32"/>
  <c r="Z1781" i="32" s="1"/>
  <c r="W1781" i="32"/>
  <c r="X1781" i="32" s="1"/>
  <c r="AC1781" i="32" s="1"/>
  <c r="I1781" i="32"/>
  <c r="J1781" i="32" s="1"/>
  <c r="G1781" i="32"/>
  <c r="F1781" i="32"/>
  <c r="AB1780" i="32"/>
  <c r="Y1780" i="32"/>
  <c r="Z1780" i="32" s="1"/>
  <c r="W1780" i="32"/>
  <c r="X1780" i="32" s="1"/>
  <c r="AC1780" i="32" s="1"/>
  <c r="I1780" i="32"/>
  <c r="J1780" i="32" s="1"/>
  <c r="G1780" i="32"/>
  <c r="F1780" i="32"/>
  <c r="AB1779" i="32"/>
  <c r="Y1779" i="32"/>
  <c r="Z1779" i="32" s="1"/>
  <c r="W1779" i="32"/>
  <c r="X1779" i="32" s="1"/>
  <c r="AC1779" i="32" s="1"/>
  <c r="I1779" i="32"/>
  <c r="J1779" i="32" s="1"/>
  <c r="G1779" i="32"/>
  <c r="F1779" i="32"/>
  <c r="AB1778" i="32"/>
  <c r="Y1778" i="32"/>
  <c r="Z1778" i="32" s="1"/>
  <c r="W1778" i="32"/>
  <c r="X1778" i="32" s="1"/>
  <c r="AC1778" i="32" s="1"/>
  <c r="I1778" i="32"/>
  <c r="J1778" i="32" s="1"/>
  <c r="G1778" i="32"/>
  <c r="F1778" i="32"/>
  <c r="AB1777" i="32"/>
  <c r="Y1777" i="32"/>
  <c r="Z1777" i="32" s="1"/>
  <c r="W1777" i="32"/>
  <c r="X1777" i="32" s="1"/>
  <c r="AC1777" i="32" s="1"/>
  <c r="I1777" i="32"/>
  <c r="J1777" i="32" s="1"/>
  <c r="G1777" i="32"/>
  <c r="F1777" i="32"/>
  <c r="AB1776" i="32"/>
  <c r="Y1776" i="32"/>
  <c r="Z1776" i="32" s="1"/>
  <c r="W1776" i="32"/>
  <c r="X1776" i="32" s="1"/>
  <c r="AC1776" i="32" s="1"/>
  <c r="I1776" i="32"/>
  <c r="J1776" i="32" s="1"/>
  <c r="G1776" i="32"/>
  <c r="F1776" i="32"/>
  <c r="AB1775" i="32"/>
  <c r="Y1775" i="32"/>
  <c r="Z1775" i="32" s="1"/>
  <c r="W1775" i="32"/>
  <c r="X1775" i="32" s="1"/>
  <c r="AC1775" i="32" s="1"/>
  <c r="I1775" i="32"/>
  <c r="J1775" i="32" s="1"/>
  <c r="G1775" i="32"/>
  <c r="F1775" i="32"/>
  <c r="AB1774" i="32"/>
  <c r="Y1774" i="32"/>
  <c r="Z1774" i="32" s="1"/>
  <c r="W1774" i="32"/>
  <c r="X1774" i="32" s="1"/>
  <c r="AC1774" i="32" s="1"/>
  <c r="I1774" i="32"/>
  <c r="J1774" i="32" s="1"/>
  <c r="G1774" i="32"/>
  <c r="F1774" i="32"/>
  <c r="AB1773" i="32"/>
  <c r="Y1773" i="32"/>
  <c r="Z1773" i="32" s="1"/>
  <c r="W1773" i="32"/>
  <c r="X1773" i="32" s="1"/>
  <c r="AC1773" i="32" s="1"/>
  <c r="I1773" i="32"/>
  <c r="J1773" i="32" s="1"/>
  <c r="G1773" i="32"/>
  <c r="F1773" i="32"/>
  <c r="AB1772" i="32"/>
  <c r="Y1772" i="32"/>
  <c r="Z1772" i="32" s="1"/>
  <c r="W1772" i="32"/>
  <c r="X1772" i="32" s="1"/>
  <c r="AC1772" i="32" s="1"/>
  <c r="I1772" i="32"/>
  <c r="J1772" i="32" s="1"/>
  <c r="G1772" i="32"/>
  <c r="F1772" i="32"/>
  <c r="AB1771" i="32"/>
  <c r="Y1771" i="32"/>
  <c r="Z1771" i="32" s="1"/>
  <c r="W1771" i="32"/>
  <c r="X1771" i="32" s="1"/>
  <c r="AC1771" i="32" s="1"/>
  <c r="I1771" i="32"/>
  <c r="J1771" i="32" s="1"/>
  <c r="G1771" i="32"/>
  <c r="F1771" i="32"/>
  <c r="AB1770" i="32"/>
  <c r="Y1770" i="32"/>
  <c r="Z1770" i="32" s="1"/>
  <c r="W1770" i="32"/>
  <c r="X1770" i="32" s="1"/>
  <c r="AC1770" i="32" s="1"/>
  <c r="I1770" i="32"/>
  <c r="J1770" i="32" s="1"/>
  <c r="G1770" i="32"/>
  <c r="F1770" i="32"/>
  <c r="AB1769" i="32"/>
  <c r="Y1769" i="32"/>
  <c r="Z1769" i="32" s="1"/>
  <c r="W1769" i="32"/>
  <c r="X1769" i="32" s="1"/>
  <c r="AC1769" i="32" s="1"/>
  <c r="I1769" i="32"/>
  <c r="J1769" i="32" s="1"/>
  <c r="G1769" i="32"/>
  <c r="F1769" i="32"/>
  <c r="AB1768" i="32"/>
  <c r="Y1768" i="32"/>
  <c r="Z1768" i="32" s="1"/>
  <c r="W1768" i="32"/>
  <c r="X1768" i="32" s="1"/>
  <c r="AC1768" i="32" s="1"/>
  <c r="I1768" i="32"/>
  <c r="J1768" i="32" s="1"/>
  <c r="G1768" i="32"/>
  <c r="F1768" i="32"/>
  <c r="AB1767" i="32"/>
  <c r="Y1767" i="32"/>
  <c r="Z1767" i="32" s="1"/>
  <c r="W1767" i="32"/>
  <c r="X1767" i="32" s="1"/>
  <c r="AC1767" i="32" s="1"/>
  <c r="I1767" i="32"/>
  <c r="J1767" i="32" s="1"/>
  <c r="G1767" i="32"/>
  <c r="F1767" i="32"/>
  <c r="AB1766" i="32"/>
  <c r="Y1766" i="32"/>
  <c r="Z1766" i="32" s="1"/>
  <c r="W1766" i="32"/>
  <c r="X1766" i="32" s="1"/>
  <c r="AC1766" i="32" s="1"/>
  <c r="I1766" i="32"/>
  <c r="J1766" i="32" s="1"/>
  <c r="G1766" i="32"/>
  <c r="F1766" i="32"/>
  <c r="AB1765" i="32"/>
  <c r="Y1765" i="32"/>
  <c r="Z1765" i="32" s="1"/>
  <c r="W1765" i="32"/>
  <c r="X1765" i="32" s="1"/>
  <c r="AC1765" i="32" s="1"/>
  <c r="I1765" i="32"/>
  <c r="J1765" i="32" s="1"/>
  <c r="G1765" i="32"/>
  <c r="F1765" i="32"/>
  <c r="AB1764" i="32"/>
  <c r="Y1764" i="32"/>
  <c r="Z1764" i="32" s="1"/>
  <c r="W1764" i="32"/>
  <c r="X1764" i="32" s="1"/>
  <c r="AC1764" i="32" s="1"/>
  <c r="I1764" i="32"/>
  <c r="J1764" i="32" s="1"/>
  <c r="G1764" i="32"/>
  <c r="F1764" i="32"/>
  <c r="AB1763" i="32"/>
  <c r="Y1763" i="32"/>
  <c r="Z1763" i="32" s="1"/>
  <c r="W1763" i="32"/>
  <c r="X1763" i="32" s="1"/>
  <c r="AC1763" i="32" s="1"/>
  <c r="I1763" i="32"/>
  <c r="J1763" i="32" s="1"/>
  <c r="G1763" i="32"/>
  <c r="F1763" i="32"/>
  <c r="AB1762" i="32"/>
  <c r="Y1762" i="32"/>
  <c r="Z1762" i="32" s="1"/>
  <c r="W1762" i="32"/>
  <c r="X1762" i="32" s="1"/>
  <c r="AC1762" i="32" s="1"/>
  <c r="I1762" i="32"/>
  <c r="J1762" i="32" s="1"/>
  <c r="G1762" i="32"/>
  <c r="F1762" i="32"/>
  <c r="AB1761" i="32"/>
  <c r="Y1761" i="32"/>
  <c r="Z1761" i="32" s="1"/>
  <c r="W1761" i="32"/>
  <c r="X1761" i="32" s="1"/>
  <c r="AC1761" i="32" s="1"/>
  <c r="I1761" i="32"/>
  <c r="J1761" i="32" s="1"/>
  <c r="G1761" i="32"/>
  <c r="F1761" i="32"/>
  <c r="AB1760" i="32"/>
  <c r="Y1760" i="32"/>
  <c r="Z1760" i="32" s="1"/>
  <c r="W1760" i="32"/>
  <c r="X1760" i="32" s="1"/>
  <c r="AC1760" i="32" s="1"/>
  <c r="I1760" i="32"/>
  <c r="J1760" i="32" s="1"/>
  <c r="G1760" i="32"/>
  <c r="F1760" i="32"/>
  <c r="AB1759" i="32"/>
  <c r="Y1759" i="32"/>
  <c r="Z1759" i="32" s="1"/>
  <c r="W1759" i="32"/>
  <c r="X1759" i="32" s="1"/>
  <c r="AC1759" i="32" s="1"/>
  <c r="I1759" i="32"/>
  <c r="J1759" i="32" s="1"/>
  <c r="G1759" i="32"/>
  <c r="F1759" i="32"/>
  <c r="AB1758" i="32"/>
  <c r="Y1758" i="32"/>
  <c r="Z1758" i="32" s="1"/>
  <c r="W1758" i="32"/>
  <c r="X1758" i="32" s="1"/>
  <c r="AC1758" i="32" s="1"/>
  <c r="I1758" i="32"/>
  <c r="J1758" i="32" s="1"/>
  <c r="G1758" i="32"/>
  <c r="F1758" i="32"/>
  <c r="AB1757" i="32"/>
  <c r="Y1757" i="32"/>
  <c r="Z1757" i="32" s="1"/>
  <c r="W1757" i="32"/>
  <c r="X1757" i="32" s="1"/>
  <c r="AC1757" i="32" s="1"/>
  <c r="I1757" i="32"/>
  <c r="J1757" i="32" s="1"/>
  <c r="G1757" i="32"/>
  <c r="F1757" i="32"/>
  <c r="AB1756" i="32"/>
  <c r="Y1756" i="32"/>
  <c r="Z1756" i="32" s="1"/>
  <c r="W1756" i="32"/>
  <c r="X1756" i="32" s="1"/>
  <c r="AC1756" i="32" s="1"/>
  <c r="I1756" i="32"/>
  <c r="J1756" i="32" s="1"/>
  <c r="G1756" i="32"/>
  <c r="F1756" i="32"/>
  <c r="AB1755" i="32"/>
  <c r="Y1755" i="32"/>
  <c r="Z1755" i="32" s="1"/>
  <c r="W1755" i="32"/>
  <c r="X1755" i="32" s="1"/>
  <c r="AC1755" i="32" s="1"/>
  <c r="I1755" i="32"/>
  <c r="J1755" i="32" s="1"/>
  <c r="G1755" i="32"/>
  <c r="F1755" i="32"/>
  <c r="AB1754" i="32"/>
  <c r="Y1754" i="32"/>
  <c r="Z1754" i="32" s="1"/>
  <c r="W1754" i="32"/>
  <c r="X1754" i="32" s="1"/>
  <c r="AC1754" i="32" s="1"/>
  <c r="I1754" i="32"/>
  <c r="J1754" i="32" s="1"/>
  <c r="G1754" i="32"/>
  <c r="F1754" i="32"/>
  <c r="AB1753" i="32"/>
  <c r="Y1753" i="32"/>
  <c r="Z1753" i="32" s="1"/>
  <c r="W1753" i="32"/>
  <c r="X1753" i="32" s="1"/>
  <c r="AC1753" i="32" s="1"/>
  <c r="I1753" i="32"/>
  <c r="J1753" i="32" s="1"/>
  <c r="G1753" i="32"/>
  <c r="F1753" i="32"/>
  <c r="AB1752" i="32"/>
  <c r="Y1752" i="32"/>
  <c r="Z1752" i="32" s="1"/>
  <c r="W1752" i="32"/>
  <c r="X1752" i="32" s="1"/>
  <c r="AC1752" i="32" s="1"/>
  <c r="I1752" i="32"/>
  <c r="J1752" i="32" s="1"/>
  <c r="G1752" i="32"/>
  <c r="F1752" i="32"/>
  <c r="AB1751" i="32"/>
  <c r="Y1751" i="32"/>
  <c r="Z1751" i="32" s="1"/>
  <c r="W1751" i="32"/>
  <c r="X1751" i="32" s="1"/>
  <c r="AC1751" i="32" s="1"/>
  <c r="I1751" i="32"/>
  <c r="J1751" i="32" s="1"/>
  <c r="G1751" i="32"/>
  <c r="F1751" i="32"/>
  <c r="AB1750" i="32"/>
  <c r="Y1750" i="32"/>
  <c r="Z1750" i="32" s="1"/>
  <c r="W1750" i="32"/>
  <c r="X1750" i="32" s="1"/>
  <c r="AC1750" i="32" s="1"/>
  <c r="I1750" i="32"/>
  <c r="J1750" i="32" s="1"/>
  <c r="G1750" i="32"/>
  <c r="F1750" i="32"/>
  <c r="AB1749" i="32"/>
  <c r="Y1749" i="32"/>
  <c r="Z1749" i="32" s="1"/>
  <c r="W1749" i="32"/>
  <c r="X1749" i="32" s="1"/>
  <c r="AC1749" i="32" s="1"/>
  <c r="I1749" i="32"/>
  <c r="J1749" i="32" s="1"/>
  <c r="G1749" i="32"/>
  <c r="F1749" i="32"/>
  <c r="AB1748" i="32"/>
  <c r="Y1748" i="32"/>
  <c r="Z1748" i="32" s="1"/>
  <c r="W1748" i="32"/>
  <c r="X1748" i="32" s="1"/>
  <c r="AC1748" i="32" s="1"/>
  <c r="I1748" i="32"/>
  <c r="J1748" i="32" s="1"/>
  <c r="G1748" i="32"/>
  <c r="F1748" i="32"/>
  <c r="AB1747" i="32"/>
  <c r="Y1747" i="32"/>
  <c r="Z1747" i="32" s="1"/>
  <c r="W1747" i="32"/>
  <c r="X1747" i="32" s="1"/>
  <c r="AC1747" i="32" s="1"/>
  <c r="I1747" i="32"/>
  <c r="J1747" i="32" s="1"/>
  <c r="G1747" i="32"/>
  <c r="F1747" i="32"/>
  <c r="AB1746" i="32"/>
  <c r="Y1746" i="32"/>
  <c r="Z1746" i="32" s="1"/>
  <c r="W1746" i="32"/>
  <c r="X1746" i="32" s="1"/>
  <c r="AC1746" i="32" s="1"/>
  <c r="I1746" i="32"/>
  <c r="J1746" i="32" s="1"/>
  <c r="G1746" i="32"/>
  <c r="F1746" i="32"/>
  <c r="AB1745" i="32"/>
  <c r="Y1745" i="32"/>
  <c r="Z1745" i="32" s="1"/>
  <c r="W1745" i="32"/>
  <c r="X1745" i="32" s="1"/>
  <c r="AC1745" i="32" s="1"/>
  <c r="I1745" i="32"/>
  <c r="J1745" i="32" s="1"/>
  <c r="G1745" i="32"/>
  <c r="F1745" i="32"/>
  <c r="AB1744" i="32"/>
  <c r="Y1744" i="32"/>
  <c r="Z1744" i="32" s="1"/>
  <c r="W1744" i="32"/>
  <c r="X1744" i="32" s="1"/>
  <c r="AC1744" i="32" s="1"/>
  <c r="I1744" i="32"/>
  <c r="J1744" i="32" s="1"/>
  <c r="G1744" i="32"/>
  <c r="F1744" i="32"/>
  <c r="AB1743" i="32"/>
  <c r="Y1743" i="32"/>
  <c r="Z1743" i="32" s="1"/>
  <c r="W1743" i="32"/>
  <c r="X1743" i="32" s="1"/>
  <c r="AC1743" i="32" s="1"/>
  <c r="I1743" i="32"/>
  <c r="J1743" i="32" s="1"/>
  <c r="G1743" i="32"/>
  <c r="F1743" i="32"/>
  <c r="AB1742" i="32"/>
  <c r="Y1742" i="32"/>
  <c r="Z1742" i="32" s="1"/>
  <c r="W1742" i="32"/>
  <c r="X1742" i="32" s="1"/>
  <c r="AC1742" i="32" s="1"/>
  <c r="I1742" i="32"/>
  <c r="J1742" i="32" s="1"/>
  <c r="G1742" i="32"/>
  <c r="F1742" i="32"/>
  <c r="AB1741" i="32"/>
  <c r="Y1741" i="32"/>
  <c r="Z1741" i="32" s="1"/>
  <c r="W1741" i="32"/>
  <c r="X1741" i="32" s="1"/>
  <c r="AC1741" i="32" s="1"/>
  <c r="I1741" i="32"/>
  <c r="J1741" i="32" s="1"/>
  <c r="G1741" i="32"/>
  <c r="F1741" i="32"/>
  <c r="AB1740" i="32"/>
  <c r="Y1740" i="32"/>
  <c r="Z1740" i="32" s="1"/>
  <c r="W1740" i="32"/>
  <c r="X1740" i="32" s="1"/>
  <c r="AC1740" i="32" s="1"/>
  <c r="I1740" i="32"/>
  <c r="J1740" i="32" s="1"/>
  <c r="G1740" i="32"/>
  <c r="F1740" i="32"/>
  <c r="AB1739" i="32"/>
  <c r="Y1739" i="32"/>
  <c r="Z1739" i="32" s="1"/>
  <c r="W1739" i="32"/>
  <c r="X1739" i="32" s="1"/>
  <c r="AC1739" i="32" s="1"/>
  <c r="I1739" i="32"/>
  <c r="J1739" i="32" s="1"/>
  <c r="G1739" i="32"/>
  <c r="F1739" i="32"/>
  <c r="AB1738" i="32"/>
  <c r="Y1738" i="32"/>
  <c r="Z1738" i="32" s="1"/>
  <c r="W1738" i="32"/>
  <c r="X1738" i="32" s="1"/>
  <c r="AC1738" i="32" s="1"/>
  <c r="I1738" i="32"/>
  <c r="J1738" i="32" s="1"/>
  <c r="G1738" i="32"/>
  <c r="F1738" i="32"/>
  <c r="AB1737" i="32"/>
  <c r="Y1737" i="32"/>
  <c r="Z1737" i="32" s="1"/>
  <c r="W1737" i="32"/>
  <c r="X1737" i="32" s="1"/>
  <c r="AC1737" i="32" s="1"/>
  <c r="I1737" i="32"/>
  <c r="J1737" i="32" s="1"/>
  <c r="G1737" i="32"/>
  <c r="F1737" i="32"/>
  <c r="AB1736" i="32"/>
  <c r="Y1736" i="32"/>
  <c r="Z1736" i="32" s="1"/>
  <c r="W1736" i="32"/>
  <c r="X1736" i="32" s="1"/>
  <c r="AC1736" i="32" s="1"/>
  <c r="I1736" i="32"/>
  <c r="J1736" i="32" s="1"/>
  <c r="G1736" i="32"/>
  <c r="F1736" i="32"/>
  <c r="AB1735" i="32"/>
  <c r="Y1735" i="32"/>
  <c r="Z1735" i="32" s="1"/>
  <c r="W1735" i="32"/>
  <c r="X1735" i="32" s="1"/>
  <c r="AC1735" i="32" s="1"/>
  <c r="I1735" i="32"/>
  <c r="J1735" i="32" s="1"/>
  <c r="G1735" i="32"/>
  <c r="F1735" i="32"/>
  <c r="AB1734" i="32"/>
  <c r="Y1734" i="32"/>
  <c r="Z1734" i="32" s="1"/>
  <c r="W1734" i="32"/>
  <c r="X1734" i="32" s="1"/>
  <c r="AC1734" i="32" s="1"/>
  <c r="I1734" i="32"/>
  <c r="J1734" i="32" s="1"/>
  <c r="G1734" i="32"/>
  <c r="F1734" i="32"/>
  <c r="AB1733" i="32"/>
  <c r="Y1733" i="32"/>
  <c r="Z1733" i="32" s="1"/>
  <c r="W1733" i="32"/>
  <c r="X1733" i="32" s="1"/>
  <c r="AC1733" i="32" s="1"/>
  <c r="I1733" i="32"/>
  <c r="J1733" i="32" s="1"/>
  <c r="G1733" i="32"/>
  <c r="F1733" i="32"/>
  <c r="AB1732" i="32"/>
  <c r="Y1732" i="32"/>
  <c r="Z1732" i="32" s="1"/>
  <c r="W1732" i="32"/>
  <c r="X1732" i="32" s="1"/>
  <c r="AC1732" i="32" s="1"/>
  <c r="I1732" i="32"/>
  <c r="J1732" i="32" s="1"/>
  <c r="G1732" i="32"/>
  <c r="F1732" i="32"/>
  <c r="AB1731" i="32"/>
  <c r="Y1731" i="32"/>
  <c r="Z1731" i="32" s="1"/>
  <c r="W1731" i="32"/>
  <c r="X1731" i="32" s="1"/>
  <c r="AC1731" i="32" s="1"/>
  <c r="I1731" i="32"/>
  <c r="J1731" i="32" s="1"/>
  <c r="G1731" i="32"/>
  <c r="F1731" i="32"/>
  <c r="AB1730" i="32"/>
  <c r="Y1730" i="32"/>
  <c r="Z1730" i="32" s="1"/>
  <c r="W1730" i="32"/>
  <c r="X1730" i="32" s="1"/>
  <c r="AC1730" i="32" s="1"/>
  <c r="I1730" i="32"/>
  <c r="J1730" i="32" s="1"/>
  <c r="G1730" i="32"/>
  <c r="F1730" i="32"/>
  <c r="AB1729" i="32"/>
  <c r="Y1729" i="32"/>
  <c r="Z1729" i="32" s="1"/>
  <c r="W1729" i="32"/>
  <c r="X1729" i="32" s="1"/>
  <c r="AC1729" i="32" s="1"/>
  <c r="I1729" i="32"/>
  <c r="J1729" i="32" s="1"/>
  <c r="G1729" i="32"/>
  <c r="F1729" i="32"/>
  <c r="AB1728" i="32"/>
  <c r="Y1728" i="32"/>
  <c r="Z1728" i="32" s="1"/>
  <c r="W1728" i="32"/>
  <c r="X1728" i="32" s="1"/>
  <c r="AC1728" i="32" s="1"/>
  <c r="I1728" i="32"/>
  <c r="J1728" i="32" s="1"/>
  <c r="G1728" i="32"/>
  <c r="F1728" i="32"/>
  <c r="AB1727" i="32"/>
  <c r="Y1727" i="32"/>
  <c r="Z1727" i="32" s="1"/>
  <c r="W1727" i="32"/>
  <c r="X1727" i="32" s="1"/>
  <c r="AC1727" i="32" s="1"/>
  <c r="I1727" i="32"/>
  <c r="J1727" i="32" s="1"/>
  <c r="G1727" i="32"/>
  <c r="F1727" i="32"/>
  <c r="AB1726" i="32"/>
  <c r="Y1726" i="32"/>
  <c r="Z1726" i="32" s="1"/>
  <c r="W1726" i="32"/>
  <c r="X1726" i="32" s="1"/>
  <c r="AC1726" i="32" s="1"/>
  <c r="I1726" i="32"/>
  <c r="J1726" i="32" s="1"/>
  <c r="G1726" i="32"/>
  <c r="F1726" i="32"/>
  <c r="AB1725" i="32"/>
  <c r="Y1725" i="32"/>
  <c r="Z1725" i="32" s="1"/>
  <c r="W1725" i="32"/>
  <c r="X1725" i="32" s="1"/>
  <c r="AC1725" i="32" s="1"/>
  <c r="I1725" i="32"/>
  <c r="J1725" i="32" s="1"/>
  <c r="G1725" i="32"/>
  <c r="F1725" i="32"/>
  <c r="AB1724" i="32"/>
  <c r="Y1724" i="32"/>
  <c r="Z1724" i="32" s="1"/>
  <c r="W1724" i="32"/>
  <c r="X1724" i="32" s="1"/>
  <c r="AC1724" i="32" s="1"/>
  <c r="I1724" i="32"/>
  <c r="J1724" i="32" s="1"/>
  <c r="G1724" i="32"/>
  <c r="F1724" i="32"/>
  <c r="AB1723" i="32"/>
  <c r="Y1723" i="32"/>
  <c r="Z1723" i="32" s="1"/>
  <c r="W1723" i="32"/>
  <c r="X1723" i="32" s="1"/>
  <c r="AC1723" i="32" s="1"/>
  <c r="I1723" i="32"/>
  <c r="J1723" i="32" s="1"/>
  <c r="G1723" i="32"/>
  <c r="F1723" i="32"/>
  <c r="AB1722" i="32"/>
  <c r="Y1722" i="32"/>
  <c r="Z1722" i="32" s="1"/>
  <c r="W1722" i="32"/>
  <c r="X1722" i="32" s="1"/>
  <c r="AC1722" i="32" s="1"/>
  <c r="I1722" i="32"/>
  <c r="J1722" i="32" s="1"/>
  <c r="G1722" i="32"/>
  <c r="F1722" i="32"/>
  <c r="AB1721" i="32"/>
  <c r="Y1721" i="32"/>
  <c r="Z1721" i="32" s="1"/>
  <c r="W1721" i="32"/>
  <c r="X1721" i="32" s="1"/>
  <c r="AC1721" i="32" s="1"/>
  <c r="I1721" i="32"/>
  <c r="J1721" i="32" s="1"/>
  <c r="G1721" i="32"/>
  <c r="F1721" i="32"/>
  <c r="AB1720" i="32"/>
  <c r="Y1720" i="32"/>
  <c r="Z1720" i="32" s="1"/>
  <c r="W1720" i="32"/>
  <c r="X1720" i="32" s="1"/>
  <c r="AC1720" i="32" s="1"/>
  <c r="I1720" i="32"/>
  <c r="J1720" i="32" s="1"/>
  <c r="G1720" i="32"/>
  <c r="F1720" i="32"/>
  <c r="AB1719" i="32"/>
  <c r="Y1719" i="32"/>
  <c r="Z1719" i="32" s="1"/>
  <c r="W1719" i="32"/>
  <c r="X1719" i="32" s="1"/>
  <c r="AC1719" i="32" s="1"/>
  <c r="I1719" i="32"/>
  <c r="J1719" i="32" s="1"/>
  <c r="G1719" i="32"/>
  <c r="F1719" i="32"/>
  <c r="AB1718" i="32"/>
  <c r="Y1718" i="32"/>
  <c r="Z1718" i="32" s="1"/>
  <c r="W1718" i="32"/>
  <c r="X1718" i="32" s="1"/>
  <c r="AC1718" i="32" s="1"/>
  <c r="I1718" i="32"/>
  <c r="J1718" i="32" s="1"/>
  <c r="G1718" i="32"/>
  <c r="F1718" i="32"/>
  <c r="AB1717" i="32"/>
  <c r="Y1717" i="32"/>
  <c r="Z1717" i="32" s="1"/>
  <c r="W1717" i="32"/>
  <c r="X1717" i="32" s="1"/>
  <c r="AC1717" i="32" s="1"/>
  <c r="I1717" i="32"/>
  <c r="J1717" i="32" s="1"/>
  <c r="G1717" i="32"/>
  <c r="F1717" i="32"/>
  <c r="AB1716" i="32"/>
  <c r="Y1716" i="32"/>
  <c r="Z1716" i="32" s="1"/>
  <c r="W1716" i="32"/>
  <c r="X1716" i="32" s="1"/>
  <c r="AC1716" i="32" s="1"/>
  <c r="I1716" i="32"/>
  <c r="J1716" i="32" s="1"/>
  <c r="G1716" i="32"/>
  <c r="F1716" i="32"/>
  <c r="AB1715" i="32"/>
  <c r="Y1715" i="32"/>
  <c r="Z1715" i="32" s="1"/>
  <c r="W1715" i="32"/>
  <c r="X1715" i="32" s="1"/>
  <c r="AC1715" i="32" s="1"/>
  <c r="J1715" i="32"/>
  <c r="I1715" i="32"/>
  <c r="G1715" i="32"/>
  <c r="F1715" i="32"/>
  <c r="AB1714" i="32"/>
  <c r="Y1714" i="32"/>
  <c r="Z1714" i="32" s="1"/>
  <c r="W1714" i="32"/>
  <c r="X1714" i="32" s="1"/>
  <c r="AC1714" i="32" s="1"/>
  <c r="I1714" i="32"/>
  <c r="J1714" i="32" s="1"/>
  <c r="G1714" i="32"/>
  <c r="F1714" i="32"/>
  <c r="AB1713" i="32"/>
  <c r="Y1713" i="32"/>
  <c r="Z1713" i="32" s="1"/>
  <c r="W1713" i="32"/>
  <c r="X1713" i="32" s="1"/>
  <c r="AC1713" i="32" s="1"/>
  <c r="I1713" i="32"/>
  <c r="J1713" i="32" s="1"/>
  <c r="G1713" i="32"/>
  <c r="F1713" i="32"/>
  <c r="AB1712" i="32"/>
  <c r="Y1712" i="32"/>
  <c r="Z1712" i="32" s="1"/>
  <c r="W1712" i="32"/>
  <c r="X1712" i="32" s="1"/>
  <c r="AC1712" i="32" s="1"/>
  <c r="I1712" i="32"/>
  <c r="J1712" i="32" s="1"/>
  <c r="G1712" i="32"/>
  <c r="F1712" i="32"/>
  <c r="AB1711" i="32"/>
  <c r="Y1711" i="32"/>
  <c r="Z1711" i="32" s="1"/>
  <c r="W1711" i="32"/>
  <c r="X1711" i="32" s="1"/>
  <c r="AC1711" i="32" s="1"/>
  <c r="I1711" i="32"/>
  <c r="J1711" i="32" s="1"/>
  <c r="G1711" i="32"/>
  <c r="F1711" i="32"/>
  <c r="AB1710" i="32"/>
  <c r="Y1710" i="32"/>
  <c r="Z1710" i="32" s="1"/>
  <c r="W1710" i="32"/>
  <c r="X1710" i="32" s="1"/>
  <c r="AC1710" i="32" s="1"/>
  <c r="I1710" i="32"/>
  <c r="J1710" i="32" s="1"/>
  <c r="G1710" i="32"/>
  <c r="F1710" i="32"/>
  <c r="AB1709" i="32"/>
  <c r="Y1709" i="32"/>
  <c r="Z1709" i="32" s="1"/>
  <c r="W1709" i="32"/>
  <c r="X1709" i="32" s="1"/>
  <c r="AC1709" i="32" s="1"/>
  <c r="I1709" i="32"/>
  <c r="J1709" i="32" s="1"/>
  <c r="G1709" i="32"/>
  <c r="F1709" i="32"/>
  <c r="AB1708" i="32"/>
  <c r="Y1708" i="32"/>
  <c r="Z1708" i="32" s="1"/>
  <c r="W1708" i="32"/>
  <c r="X1708" i="32" s="1"/>
  <c r="AC1708" i="32" s="1"/>
  <c r="I1708" i="32"/>
  <c r="J1708" i="32" s="1"/>
  <c r="G1708" i="32"/>
  <c r="F1708" i="32"/>
  <c r="AB1707" i="32"/>
  <c r="Y1707" i="32"/>
  <c r="Z1707" i="32" s="1"/>
  <c r="W1707" i="32"/>
  <c r="X1707" i="32" s="1"/>
  <c r="AC1707" i="32" s="1"/>
  <c r="I1707" i="32"/>
  <c r="J1707" i="32" s="1"/>
  <c r="G1707" i="32"/>
  <c r="F1707" i="32"/>
  <c r="AB1706" i="32"/>
  <c r="Y1706" i="32"/>
  <c r="Z1706" i="32" s="1"/>
  <c r="W1706" i="32"/>
  <c r="X1706" i="32" s="1"/>
  <c r="AC1706" i="32" s="1"/>
  <c r="I1706" i="32"/>
  <c r="J1706" i="32" s="1"/>
  <c r="G1706" i="32"/>
  <c r="F1706" i="32"/>
  <c r="AB1705" i="32"/>
  <c r="Y1705" i="32"/>
  <c r="Z1705" i="32" s="1"/>
  <c r="W1705" i="32"/>
  <c r="X1705" i="32" s="1"/>
  <c r="AC1705" i="32" s="1"/>
  <c r="I1705" i="32"/>
  <c r="J1705" i="32" s="1"/>
  <c r="G1705" i="32"/>
  <c r="F1705" i="32"/>
  <c r="AB1704" i="32"/>
  <c r="Y1704" i="32"/>
  <c r="Z1704" i="32" s="1"/>
  <c r="W1704" i="32"/>
  <c r="X1704" i="32" s="1"/>
  <c r="AC1704" i="32" s="1"/>
  <c r="I1704" i="32"/>
  <c r="J1704" i="32" s="1"/>
  <c r="G1704" i="32"/>
  <c r="F1704" i="32"/>
  <c r="AB1703" i="32"/>
  <c r="Y1703" i="32"/>
  <c r="Z1703" i="32" s="1"/>
  <c r="W1703" i="32"/>
  <c r="X1703" i="32" s="1"/>
  <c r="AC1703" i="32" s="1"/>
  <c r="I1703" i="32"/>
  <c r="J1703" i="32" s="1"/>
  <c r="G1703" i="32"/>
  <c r="F1703" i="32"/>
  <c r="AB1702" i="32"/>
  <c r="Y1702" i="32"/>
  <c r="Z1702" i="32" s="1"/>
  <c r="W1702" i="32"/>
  <c r="X1702" i="32" s="1"/>
  <c r="AC1702" i="32" s="1"/>
  <c r="I1702" i="32"/>
  <c r="J1702" i="32" s="1"/>
  <c r="G1702" i="32"/>
  <c r="F1702" i="32"/>
  <c r="AB1701" i="32"/>
  <c r="Y1701" i="32"/>
  <c r="Z1701" i="32" s="1"/>
  <c r="W1701" i="32"/>
  <c r="X1701" i="32" s="1"/>
  <c r="AC1701" i="32" s="1"/>
  <c r="I1701" i="32"/>
  <c r="J1701" i="32" s="1"/>
  <c r="G1701" i="32"/>
  <c r="F1701" i="32"/>
  <c r="AB1700" i="32"/>
  <c r="Y1700" i="32"/>
  <c r="Z1700" i="32" s="1"/>
  <c r="W1700" i="32"/>
  <c r="X1700" i="32" s="1"/>
  <c r="AC1700" i="32" s="1"/>
  <c r="I1700" i="32"/>
  <c r="J1700" i="32" s="1"/>
  <c r="G1700" i="32"/>
  <c r="F1700" i="32"/>
  <c r="AB1699" i="32"/>
  <c r="Y1699" i="32"/>
  <c r="Z1699" i="32" s="1"/>
  <c r="W1699" i="32"/>
  <c r="X1699" i="32" s="1"/>
  <c r="AC1699" i="32" s="1"/>
  <c r="I1699" i="32"/>
  <c r="J1699" i="32" s="1"/>
  <c r="G1699" i="32"/>
  <c r="F1699" i="32"/>
  <c r="AB1698" i="32"/>
  <c r="Y1698" i="32"/>
  <c r="Z1698" i="32" s="1"/>
  <c r="W1698" i="32"/>
  <c r="X1698" i="32" s="1"/>
  <c r="AC1698" i="32" s="1"/>
  <c r="I1698" i="32"/>
  <c r="J1698" i="32" s="1"/>
  <c r="G1698" i="32"/>
  <c r="F1698" i="32"/>
  <c r="AB1697" i="32"/>
  <c r="Y1697" i="32"/>
  <c r="Z1697" i="32" s="1"/>
  <c r="W1697" i="32"/>
  <c r="X1697" i="32" s="1"/>
  <c r="AC1697" i="32" s="1"/>
  <c r="I1697" i="32"/>
  <c r="J1697" i="32" s="1"/>
  <c r="G1697" i="32"/>
  <c r="F1697" i="32"/>
  <c r="AB1696" i="32"/>
  <c r="Y1696" i="32"/>
  <c r="Z1696" i="32" s="1"/>
  <c r="W1696" i="32"/>
  <c r="X1696" i="32" s="1"/>
  <c r="AC1696" i="32" s="1"/>
  <c r="I1696" i="32"/>
  <c r="J1696" i="32" s="1"/>
  <c r="G1696" i="32"/>
  <c r="F1696" i="32"/>
  <c r="AB1695" i="32"/>
  <c r="Y1695" i="32"/>
  <c r="Z1695" i="32" s="1"/>
  <c r="W1695" i="32"/>
  <c r="X1695" i="32" s="1"/>
  <c r="AC1695" i="32" s="1"/>
  <c r="I1695" i="32"/>
  <c r="J1695" i="32" s="1"/>
  <c r="G1695" i="32"/>
  <c r="F1695" i="32"/>
  <c r="AB1694" i="32"/>
  <c r="Y1694" i="32"/>
  <c r="Z1694" i="32" s="1"/>
  <c r="W1694" i="32"/>
  <c r="X1694" i="32" s="1"/>
  <c r="AC1694" i="32" s="1"/>
  <c r="I1694" i="32"/>
  <c r="J1694" i="32" s="1"/>
  <c r="G1694" i="32"/>
  <c r="F1694" i="32"/>
  <c r="AB1693" i="32"/>
  <c r="Y1693" i="32"/>
  <c r="Z1693" i="32" s="1"/>
  <c r="W1693" i="32"/>
  <c r="X1693" i="32" s="1"/>
  <c r="AC1693" i="32" s="1"/>
  <c r="I1693" i="32"/>
  <c r="J1693" i="32" s="1"/>
  <c r="G1693" i="32"/>
  <c r="F1693" i="32"/>
  <c r="AB1692" i="32"/>
  <c r="Y1692" i="32"/>
  <c r="Z1692" i="32" s="1"/>
  <c r="W1692" i="32"/>
  <c r="X1692" i="32" s="1"/>
  <c r="AC1692" i="32" s="1"/>
  <c r="I1692" i="32"/>
  <c r="J1692" i="32" s="1"/>
  <c r="G1692" i="32"/>
  <c r="F1692" i="32"/>
  <c r="AB1691" i="32"/>
  <c r="Y1691" i="32"/>
  <c r="Z1691" i="32" s="1"/>
  <c r="W1691" i="32"/>
  <c r="X1691" i="32" s="1"/>
  <c r="AC1691" i="32" s="1"/>
  <c r="I1691" i="32"/>
  <c r="J1691" i="32" s="1"/>
  <c r="G1691" i="32"/>
  <c r="F1691" i="32"/>
  <c r="AB1690" i="32"/>
  <c r="Y1690" i="32"/>
  <c r="Z1690" i="32" s="1"/>
  <c r="W1690" i="32"/>
  <c r="X1690" i="32" s="1"/>
  <c r="AC1690" i="32" s="1"/>
  <c r="I1690" i="32"/>
  <c r="J1690" i="32" s="1"/>
  <c r="G1690" i="32"/>
  <c r="F1690" i="32"/>
  <c r="AB1689" i="32"/>
  <c r="Y1689" i="32"/>
  <c r="Z1689" i="32" s="1"/>
  <c r="W1689" i="32"/>
  <c r="X1689" i="32" s="1"/>
  <c r="AC1689" i="32" s="1"/>
  <c r="I1689" i="32"/>
  <c r="J1689" i="32" s="1"/>
  <c r="G1689" i="32"/>
  <c r="F1689" i="32"/>
  <c r="AB1688" i="32"/>
  <c r="Y1688" i="32"/>
  <c r="Z1688" i="32" s="1"/>
  <c r="W1688" i="32"/>
  <c r="X1688" i="32" s="1"/>
  <c r="AC1688" i="32" s="1"/>
  <c r="I1688" i="32"/>
  <c r="J1688" i="32" s="1"/>
  <c r="G1688" i="32"/>
  <c r="F1688" i="32"/>
  <c r="AB1687" i="32"/>
  <c r="Y1687" i="32"/>
  <c r="Z1687" i="32" s="1"/>
  <c r="W1687" i="32"/>
  <c r="X1687" i="32" s="1"/>
  <c r="AC1687" i="32" s="1"/>
  <c r="I1687" i="32"/>
  <c r="J1687" i="32" s="1"/>
  <c r="G1687" i="32"/>
  <c r="F1687" i="32"/>
  <c r="AB1686" i="32"/>
  <c r="Y1686" i="32"/>
  <c r="Z1686" i="32" s="1"/>
  <c r="W1686" i="32"/>
  <c r="X1686" i="32" s="1"/>
  <c r="AC1686" i="32" s="1"/>
  <c r="I1686" i="32"/>
  <c r="J1686" i="32" s="1"/>
  <c r="G1686" i="32"/>
  <c r="F1686" i="32"/>
  <c r="AB1685" i="32"/>
  <c r="Y1685" i="32"/>
  <c r="Z1685" i="32" s="1"/>
  <c r="W1685" i="32"/>
  <c r="X1685" i="32" s="1"/>
  <c r="AC1685" i="32" s="1"/>
  <c r="I1685" i="32"/>
  <c r="J1685" i="32" s="1"/>
  <c r="G1685" i="32"/>
  <c r="F1685" i="32"/>
  <c r="AB1684" i="32"/>
  <c r="Y1684" i="32"/>
  <c r="Z1684" i="32" s="1"/>
  <c r="W1684" i="32"/>
  <c r="X1684" i="32" s="1"/>
  <c r="AC1684" i="32" s="1"/>
  <c r="I1684" i="32"/>
  <c r="J1684" i="32" s="1"/>
  <c r="G1684" i="32"/>
  <c r="F1684" i="32"/>
  <c r="AB1683" i="32"/>
  <c r="Y1683" i="32"/>
  <c r="Z1683" i="32" s="1"/>
  <c r="W1683" i="32"/>
  <c r="X1683" i="32" s="1"/>
  <c r="AC1683" i="32" s="1"/>
  <c r="I1683" i="32"/>
  <c r="J1683" i="32" s="1"/>
  <c r="G1683" i="32"/>
  <c r="F1683" i="32"/>
  <c r="AB1682" i="32"/>
  <c r="Y1682" i="32"/>
  <c r="Z1682" i="32" s="1"/>
  <c r="W1682" i="32"/>
  <c r="X1682" i="32" s="1"/>
  <c r="AC1682" i="32" s="1"/>
  <c r="I1682" i="32"/>
  <c r="J1682" i="32" s="1"/>
  <c r="G1682" i="32"/>
  <c r="F1682" i="32"/>
  <c r="AB1681" i="32"/>
  <c r="Y1681" i="32"/>
  <c r="Z1681" i="32" s="1"/>
  <c r="W1681" i="32"/>
  <c r="X1681" i="32" s="1"/>
  <c r="AC1681" i="32" s="1"/>
  <c r="I1681" i="32"/>
  <c r="J1681" i="32" s="1"/>
  <c r="G1681" i="32"/>
  <c r="F1681" i="32"/>
  <c r="AB1680" i="32"/>
  <c r="Y1680" i="32"/>
  <c r="Z1680" i="32" s="1"/>
  <c r="W1680" i="32"/>
  <c r="X1680" i="32" s="1"/>
  <c r="AC1680" i="32" s="1"/>
  <c r="I1680" i="32"/>
  <c r="J1680" i="32" s="1"/>
  <c r="G1680" i="32"/>
  <c r="F1680" i="32"/>
  <c r="AB1679" i="32"/>
  <c r="Y1679" i="32"/>
  <c r="Z1679" i="32" s="1"/>
  <c r="W1679" i="32"/>
  <c r="X1679" i="32" s="1"/>
  <c r="AC1679" i="32" s="1"/>
  <c r="I1679" i="32"/>
  <c r="J1679" i="32" s="1"/>
  <c r="G1679" i="32"/>
  <c r="F1679" i="32"/>
  <c r="AB1678" i="32"/>
  <c r="Y1678" i="32"/>
  <c r="Z1678" i="32" s="1"/>
  <c r="W1678" i="32"/>
  <c r="X1678" i="32" s="1"/>
  <c r="AC1678" i="32" s="1"/>
  <c r="I1678" i="32"/>
  <c r="J1678" i="32" s="1"/>
  <c r="G1678" i="32"/>
  <c r="F1678" i="32"/>
  <c r="AB1677" i="32"/>
  <c r="Y1677" i="32"/>
  <c r="Z1677" i="32" s="1"/>
  <c r="W1677" i="32"/>
  <c r="X1677" i="32" s="1"/>
  <c r="AC1677" i="32" s="1"/>
  <c r="I1677" i="32"/>
  <c r="J1677" i="32" s="1"/>
  <c r="G1677" i="32"/>
  <c r="F1677" i="32"/>
  <c r="AB1676" i="32"/>
  <c r="Y1676" i="32"/>
  <c r="Z1676" i="32" s="1"/>
  <c r="W1676" i="32"/>
  <c r="X1676" i="32" s="1"/>
  <c r="AC1676" i="32" s="1"/>
  <c r="I1676" i="32"/>
  <c r="J1676" i="32" s="1"/>
  <c r="G1676" i="32"/>
  <c r="F1676" i="32"/>
  <c r="AB1675" i="32"/>
  <c r="Y1675" i="32"/>
  <c r="Z1675" i="32" s="1"/>
  <c r="W1675" i="32"/>
  <c r="X1675" i="32" s="1"/>
  <c r="AC1675" i="32" s="1"/>
  <c r="I1675" i="32"/>
  <c r="J1675" i="32" s="1"/>
  <c r="G1675" i="32"/>
  <c r="F1675" i="32"/>
  <c r="AB1674" i="32"/>
  <c r="Y1674" i="32"/>
  <c r="Z1674" i="32" s="1"/>
  <c r="W1674" i="32"/>
  <c r="X1674" i="32" s="1"/>
  <c r="AC1674" i="32" s="1"/>
  <c r="I1674" i="32"/>
  <c r="J1674" i="32" s="1"/>
  <c r="G1674" i="32"/>
  <c r="F1674" i="32"/>
  <c r="AB1673" i="32"/>
  <c r="Y1673" i="32"/>
  <c r="Z1673" i="32" s="1"/>
  <c r="W1673" i="32"/>
  <c r="X1673" i="32" s="1"/>
  <c r="AC1673" i="32" s="1"/>
  <c r="I1673" i="32"/>
  <c r="J1673" i="32" s="1"/>
  <c r="G1673" i="32"/>
  <c r="F1673" i="32"/>
  <c r="AB1672" i="32"/>
  <c r="Y1672" i="32"/>
  <c r="Z1672" i="32" s="1"/>
  <c r="W1672" i="32"/>
  <c r="X1672" i="32" s="1"/>
  <c r="AC1672" i="32" s="1"/>
  <c r="I1672" i="32"/>
  <c r="J1672" i="32" s="1"/>
  <c r="G1672" i="32"/>
  <c r="F1672" i="32"/>
  <c r="AB1671" i="32"/>
  <c r="Y1671" i="32"/>
  <c r="Z1671" i="32" s="1"/>
  <c r="W1671" i="32"/>
  <c r="X1671" i="32" s="1"/>
  <c r="AC1671" i="32" s="1"/>
  <c r="I1671" i="32"/>
  <c r="J1671" i="32" s="1"/>
  <c r="G1671" i="32"/>
  <c r="F1671" i="32"/>
  <c r="AB1670" i="32"/>
  <c r="Y1670" i="32"/>
  <c r="Z1670" i="32" s="1"/>
  <c r="W1670" i="32"/>
  <c r="X1670" i="32" s="1"/>
  <c r="AC1670" i="32" s="1"/>
  <c r="I1670" i="32"/>
  <c r="J1670" i="32" s="1"/>
  <c r="G1670" i="32"/>
  <c r="F1670" i="32"/>
  <c r="AB1669" i="32"/>
  <c r="Y1669" i="32"/>
  <c r="Z1669" i="32" s="1"/>
  <c r="W1669" i="32"/>
  <c r="X1669" i="32" s="1"/>
  <c r="AC1669" i="32" s="1"/>
  <c r="I1669" i="32"/>
  <c r="J1669" i="32" s="1"/>
  <c r="G1669" i="32"/>
  <c r="F1669" i="32"/>
  <c r="AB1668" i="32"/>
  <c r="Y1668" i="32"/>
  <c r="Z1668" i="32" s="1"/>
  <c r="W1668" i="32"/>
  <c r="X1668" i="32" s="1"/>
  <c r="AC1668" i="32" s="1"/>
  <c r="I1668" i="32"/>
  <c r="J1668" i="32" s="1"/>
  <c r="G1668" i="32"/>
  <c r="F1668" i="32"/>
  <c r="AB1667" i="32"/>
  <c r="Y1667" i="32"/>
  <c r="Z1667" i="32" s="1"/>
  <c r="W1667" i="32"/>
  <c r="X1667" i="32" s="1"/>
  <c r="AC1667" i="32" s="1"/>
  <c r="I1667" i="32"/>
  <c r="J1667" i="32" s="1"/>
  <c r="G1667" i="32"/>
  <c r="F1667" i="32"/>
  <c r="AB1666" i="32"/>
  <c r="Y1666" i="32"/>
  <c r="Z1666" i="32" s="1"/>
  <c r="W1666" i="32"/>
  <c r="X1666" i="32" s="1"/>
  <c r="AC1666" i="32" s="1"/>
  <c r="I1666" i="32"/>
  <c r="J1666" i="32" s="1"/>
  <c r="G1666" i="32"/>
  <c r="F1666" i="32"/>
  <c r="AB1665" i="32"/>
  <c r="Y1665" i="32"/>
  <c r="Z1665" i="32" s="1"/>
  <c r="W1665" i="32"/>
  <c r="X1665" i="32" s="1"/>
  <c r="AC1665" i="32" s="1"/>
  <c r="I1665" i="32"/>
  <c r="J1665" i="32" s="1"/>
  <c r="G1665" i="32"/>
  <c r="F1665" i="32"/>
  <c r="AB1664" i="32"/>
  <c r="Y1664" i="32"/>
  <c r="Z1664" i="32" s="1"/>
  <c r="W1664" i="32"/>
  <c r="X1664" i="32" s="1"/>
  <c r="AC1664" i="32" s="1"/>
  <c r="I1664" i="32"/>
  <c r="J1664" i="32" s="1"/>
  <c r="G1664" i="32"/>
  <c r="F1664" i="32"/>
  <c r="AB1663" i="32"/>
  <c r="Y1663" i="32"/>
  <c r="Z1663" i="32" s="1"/>
  <c r="W1663" i="32"/>
  <c r="X1663" i="32" s="1"/>
  <c r="AC1663" i="32" s="1"/>
  <c r="I1663" i="32"/>
  <c r="J1663" i="32" s="1"/>
  <c r="G1663" i="32"/>
  <c r="F1663" i="32"/>
  <c r="AB1662" i="32"/>
  <c r="Y1662" i="32"/>
  <c r="Z1662" i="32" s="1"/>
  <c r="W1662" i="32"/>
  <c r="X1662" i="32" s="1"/>
  <c r="AC1662" i="32" s="1"/>
  <c r="I1662" i="32"/>
  <c r="J1662" i="32" s="1"/>
  <c r="G1662" i="32"/>
  <c r="F1662" i="32"/>
  <c r="AB1661" i="32"/>
  <c r="Y1661" i="32"/>
  <c r="Z1661" i="32" s="1"/>
  <c r="W1661" i="32"/>
  <c r="X1661" i="32" s="1"/>
  <c r="AC1661" i="32" s="1"/>
  <c r="I1661" i="32"/>
  <c r="J1661" i="32" s="1"/>
  <c r="G1661" i="32"/>
  <c r="F1661" i="32"/>
  <c r="AB1660" i="32"/>
  <c r="Y1660" i="32"/>
  <c r="Z1660" i="32" s="1"/>
  <c r="W1660" i="32"/>
  <c r="X1660" i="32" s="1"/>
  <c r="AC1660" i="32" s="1"/>
  <c r="I1660" i="32"/>
  <c r="J1660" i="32" s="1"/>
  <c r="G1660" i="32"/>
  <c r="F1660" i="32"/>
  <c r="AB1659" i="32"/>
  <c r="Y1659" i="32"/>
  <c r="Z1659" i="32" s="1"/>
  <c r="W1659" i="32"/>
  <c r="X1659" i="32" s="1"/>
  <c r="AC1659" i="32" s="1"/>
  <c r="I1659" i="32"/>
  <c r="J1659" i="32" s="1"/>
  <c r="G1659" i="32"/>
  <c r="F1659" i="32"/>
  <c r="AB1658" i="32"/>
  <c r="Y1658" i="32"/>
  <c r="Z1658" i="32" s="1"/>
  <c r="W1658" i="32"/>
  <c r="X1658" i="32" s="1"/>
  <c r="AC1658" i="32" s="1"/>
  <c r="I1658" i="32"/>
  <c r="J1658" i="32" s="1"/>
  <c r="G1658" i="32"/>
  <c r="F1658" i="32"/>
  <c r="AB1657" i="32"/>
  <c r="Y1657" i="32"/>
  <c r="Z1657" i="32" s="1"/>
  <c r="W1657" i="32"/>
  <c r="X1657" i="32" s="1"/>
  <c r="AC1657" i="32" s="1"/>
  <c r="I1657" i="32"/>
  <c r="J1657" i="32" s="1"/>
  <c r="G1657" i="32"/>
  <c r="F1657" i="32"/>
  <c r="AB1656" i="32"/>
  <c r="Y1656" i="32"/>
  <c r="Z1656" i="32" s="1"/>
  <c r="W1656" i="32"/>
  <c r="X1656" i="32" s="1"/>
  <c r="AC1656" i="32" s="1"/>
  <c r="I1656" i="32"/>
  <c r="J1656" i="32" s="1"/>
  <c r="G1656" i="32"/>
  <c r="F1656" i="32"/>
  <c r="AB1655" i="32"/>
  <c r="Y1655" i="32"/>
  <c r="Z1655" i="32" s="1"/>
  <c r="W1655" i="32"/>
  <c r="X1655" i="32" s="1"/>
  <c r="AC1655" i="32" s="1"/>
  <c r="I1655" i="32"/>
  <c r="J1655" i="32" s="1"/>
  <c r="G1655" i="32"/>
  <c r="F1655" i="32"/>
  <c r="AB1654" i="32"/>
  <c r="Y1654" i="32"/>
  <c r="Z1654" i="32" s="1"/>
  <c r="W1654" i="32"/>
  <c r="X1654" i="32" s="1"/>
  <c r="AC1654" i="32" s="1"/>
  <c r="I1654" i="32"/>
  <c r="J1654" i="32" s="1"/>
  <c r="G1654" i="32"/>
  <c r="F1654" i="32"/>
  <c r="AB1653" i="32"/>
  <c r="Y1653" i="32"/>
  <c r="Z1653" i="32" s="1"/>
  <c r="W1653" i="32"/>
  <c r="X1653" i="32" s="1"/>
  <c r="AC1653" i="32" s="1"/>
  <c r="I1653" i="32"/>
  <c r="J1653" i="32" s="1"/>
  <c r="G1653" i="32"/>
  <c r="F1653" i="32"/>
  <c r="AB1652" i="32"/>
  <c r="Y1652" i="32"/>
  <c r="Z1652" i="32" s="1"/>
  <c r="W1652" i="32"/>
  <c r="X1652" i="32" s="1"/>
  <c r="AC1652" i="32" s="1"/>
  <c r="I1652" i="32"/>
  <c r="J1652" i="32" s="1"/>
  <c r="G1652" i="32"/>
  <c r="F1652" i="32"/>
  <c r="AB1651" i="32"/>
  <c r="Y1651" i="32"/>
  <c r="Z1651" i="32" s="1"/>
  <c r="W1651" i="32"/>
  <c r="X1651" i="32" s="1"/>
  <c r="AC1651" i="32" s="1"/>
  <c r="I1651" i="32"/>
  <c r="J1651" i="32" s="1"/>
  <c r="G1651" i="32"/>
  <c r="F1651" i="32"/>
  <c r="AB1650" i="32"/>
  <c r="Y1650" i="32"/>
  <c r="Z1650" i="32" s="1"/>
  <c r="W1650" i="32"/>
  <c r="X1650" i="32" s="1"/>
  <c r="AC1650" i="32" s="1"/>
  <c r="I1650" i="32"/>
  <c r="J1650" i="32" s="1"/>
  <c r="G1650" i="32"/>
  <c r="F1650" i="32"/>
  <c r="AB1649" i="32"/>
  <c r="Y1649" i="32"/>
  <c r="Z1649" i="32" s="1"/>
  <c r="W1649" i="32"/>
  <c r="X1649" i="32" s="1"/>
  <c r="AC1649" i="32" s="1"/>
  <c r="I1649" i="32"/>
  <c r="J1649" i="32" s="1"/>
  <c r="G1649" i="32"/>
  <c r="F1649" i="32"/>
  <c r="AB1648" i="32"/>
  <c r="Y1648" i="32"/>
  <c r="Z1648" i="32" s="1"/>
  <c r="W1648" i="32"/>
  <c r="X1648" i="32" s="1"/>
  <c r="AC1648" i="32" s="1"/>
  <c r="I1648" i="32"/>
  <c r="J1648" i="32" s="1"/>
  <c r="G1648" i="32"/>
  <c r="F1648" i="32"/>
  <c r="AB1647" i="32"/>
  <c r="Y1647" i="32"/>
  <c r="Z1647" i="32" s="1"/>
  <c r="W1647" i="32"/>
  <c r="X1647" i="32" s="1"/>
  <c r="AC1647" i="32" s="1"/>
  <c r="I1647" i="32"/>
  <c r="J1647" i="32" s="1"/>
  <c r="G1647" i="32"/>
  <c r="F1647" i="32"/>
  <c r="AB1646" i="32"/>
  <c r="Y1646" i="32"/>
  <c r="Z1646" i="32" s="1"/>
  <c r="W1646" i="32"/>
  <c r="X1646" i="32" s="1"/>
  <c r="AC1646" i="32" s="1"/>
  <c r="I1646" i="32"/>
  <c r="J1646" i="32" s="1"/>
  <c r="G1646" i="32"/>
  <c r="F1646" i="32"/>
  <c r="AB1645" i="32"/>
  <c r="Y1645" i="32"/>
  <c r="Z1645" i="32" s="1"/>
  <c r="W1645" i="32"/>
  <c r="X1645" i="32" s="1"/>
  <c r="AC1645" i="32" s="1"/>
  <c r="I1645" i="32"/>
  <c r="J1645" i="32" s="1"/>
  <c r="G1645" i="32"/>
  <c r="F1645" i="32"/>
  <c r="AB1644" i="32"/>
  <c r="Y1644" i="32"/>
  <c r="Z1644" i="32" s="1"/>
  <c r="W1644" i="32"/>
  <c r="X1644" i="32" s="1"/>
  <c r="AC1644" i="32" s="1"/>
  <c r="I1644" i="32"/>
  <c r="J1644" i="32" s="1"/>
  <c r="G1644" i="32"/>
  <c r="F1644" i="32"/>
  <c r="AB1643" i="32"/>
  <c r="Y1643" i="32"/>
  <c r="Z1643" i="32" s="1"/>
  <c r="W1643" i="32"/>
  <c r="X1643" i="32" s="1"/>
  <c r="AC1643" i="32" s="1"/>
  <c r="I1643" i="32"/>
  <c r="J1643" i="32" s="1"/>
  <c r="G1643" i="32"/>
  <c r="F1643" i="32"/>
  <c r="AB1642" i="32"/>
  <c r="Y1642" i="32"/>
  <c r="Z1642" i="32" s="1"/>
  <c r="W1642" i="32"/>
  <c r="X1642" i="32" s="1"/>
  <c r="AC1642" i="32" s="1"/>
  <c r="I1642" i="32"/>
  <c r="J1642" i="32" s="1"/>
  <c r="G1642" i="32"/>
  <c r="F1642" i="32"/>
  <c r="AB1641" i="32"/>
  <c r="Y1641" i="32"/>
  <c r="Z1641" i="32" s="1"/>
  <c r="W1641" i="32"/>
  <c r="X1641" i="32" s="1"/>
  <c r="AC1641" i="32" s="1"/>
  <c r="I1641" i="32"/>
  <c r="J1641" i="32" s="1"/>
  <c r="G1641" i="32"/>
  <c r="F1641" i="32"/>
  <c r="AB1640" i="32"/>
  <c r="Y1640" i="32"/>
  <c r="Z1640" i="32" s="1"/>
  <c r="W1640" i="32"/>
  <c r="X1640" i="32" s="1"/>
  <c r="AC1640" i="32" s="1"/>
  <c r="I1640" i="32"/>
  <c r="J1640" i="32" s="1"/>
  <c r="G1640" i="32"/>
  <c r="F1640" i="32"/>
  <c r="AB1639" i="32"/>
  <c r="Y1639" i="32"/>
  <c r="Z1639" i="32" s="1"/>
  <c r="W1639" i="32"/>
  <c r="X1639" i="32" s="1"/>
  <c r="AC1639" i="32" s="1"/>
  <c r="I1639" i="32"/>
  <c r="J1639" i="32" s="1"/>
  <c r="G1639" i="32"/>
  <c r="F1639" i="32"/>
  <c r="AB1638" i="32"/>
  <c r="Y1638" i="32"/>
  <c r="Z1638" i="32" s="1"/>
  <c r="W1638" i="32"/>
  <c r="X1638" i="32" s="1"/>
  <c r="AC1638" i="32" s="1"/>
  <c r="I1638" i="32"/>
  <c r="J1638" i="32" s="1"/>
  <c r="G1638" i="32"/>
  <c r="F1638" i="32"/>
  <c r="AB1637" i="32"/>
  <c r="Y1637" i="32"/>
  <c r="Z1637" i="32" s="1"/>
  <c r="W1637" i="32"/>
  <c r="X1637" i="32" s="1"/>
  <c r="AC1637" i="32" s="1"/>
  <c r="I1637" i="32"/>
  <c r="J1637" i="32" s="1"/>
  <c r="G1637" i="32"/>
  <c r="F1637" i="32"/>
  <c r="AB1636" i="32"/>
  <c r="Y1636" i="32"/>
  <c r="Z1636" i="32" s="1"/>
  <c r="W1636" i="32"/>
  <c r="X1636" i="32" s="1"/>
  <c r="AC1636" i="32" s="1"/>
  <c r="I1636" i="32"/>
  <c r="J1636" i="32" s="1"/>
  <c r="G1636" i="32"/>
  <c r="F1636" i="32"/>
  <c r="AB1635" i="32"/>
  <c r="Y1635" i="32"/>
  <c r="Z1635" i="32" s="1"/>
  <c r="W1635" i="32"/>
  <c r="X1635" i="32" s="1"/>
  <c r="AC1635" i="32" s="1"/>
  <c r="I1635" i="32"/>
  <c r="J1635" i="32" s="1"/>
  <c r="G1635" i="32"/>
  <c r="F1635" i="32"/>
  <c r="AB1634" i="32"/>
  <c r="Y1634" i="32"/>
  <c r="Z1634" i="32" s="1"/>
  <c r="W1634" i="32"/>
  <c r="X1634" i="32" s="1"/>
  <c r="AC1634" i="32" s="1"/>
  <c r="I1634" i="32"/>
  <c r="J1634" i="32" s="1"/>
  <c r="G1634" i="32"/>
  <c r="F1634" i="32"/>
  <c r="AB1633" i="32"/>
  <c r="Y1633" i="32"/>
  <c r="Z1633" i="32" s="1"/>
  <c r="W1633" i="32"/>
  <c r="X1633" i="32" s="1"/>
  <c r="AC1633" i="32" s="1"/>
  <c r="I1633" i="32"/>
  <c r="J1633" i="32" s="1"/>
  <c r="G1633" i="32"/>
  <c r="F1633" i="32"/>
  <c r="AB1632" i="32"/>
  <c r="Y1632" i="32"/>
  <c r="Z1632" i="32" s="1"/>
  <c r="W1632" i="32"/>
  <c r="X1632" i="32" s="1"/>
  <c r="AC1632" i="32" s="1"/>
  <c r="I1632" i="32"/>
  <c r="J1632" i="32" s="1"/>
  <c r="G1632" i="32"/>
  <c r="F1632" i="32"/>
  <c r="AB1631" i="32"/>
  <c r="Y1631" i="32"/>
  <c r="Z1631" i="32" s="1"/>
  <c r="W1631" i="32"/>
  <c r="X1631" i="32" s="1"/>
  <c r="AC1631" i="32" s="1"/>
  <c r="I1631" i="32"/>
  <c r="J1631" i="32" s="1"/>
  <c r="G1631" i="32"/>
  <c r="F1631" i="32"/>
  <c r="AB1630" i="32"/>
  <c r="Y1630" i="32"/>
  <c r="Z1630" i="32" s="1"/>
  <c r="W1630" i="32"/>
  <c r="X1630" i="32" s="1"/>
  <c r="AC1630" i="32" s="1"/>
  <c r="I1630" i="32"/>
  <c r="J1630" i="32" s="1"/>
  <c r="G1630" i="32"/>
  <c r="F1630" i="32"/>
  <c r="AB1629" i="32"/>
  <c r="Y1629" i="32"/>
  <c r="Z1629" i="32" s="1"/>
  <c r="W1629" i="32"/>
  <c r="X1629" i="32" s="1"/>
  <c r="AC1629" i="32" s="1"/>
  <c r="I1629" i="32"/>
  <c r="J1629" i="32" s="1"/>
  <c r="G1629" i="32"/>
  <c r="F1629" i="32"/>
  <c r="AB1628" i="32"/>
  <c r="Y1628" i="32"/>
  <c r="Z1628" i="32" s="1"/>
  <c r="W1628" i="32"/>
  <c r="X1628" i="32" s="1"/>
  <c r="AC1628" i="32" s="1"/>
  <c r="I1628" i="32"/>
  <c r="J1628" i="32" s="1"/>
  <c r="G1628" i="32"/>
  <c r="F1628" i="32"/>
  <c r="AB1627" i="32"/>
  <c r="Y1627" i="32"/>
  <c r="Z1627" i="32" s="1"/>
  <c r="W1627" i="32"/>
  <c r="X1627" i="32" s="1"/>
  <c r="AC1627" i="32" s="1"/>
  <c r="I1627" i="32"/>
  <c r="J1627" i="32" s="1"/>
  <c r="G1627" i="32"/>
  <c r="F1627" i="32"/>
  <c r="AB1626" i="32"/>
  <c r="Y1626" i="32"/>
  <c r="Z1626" i="32" s="1"/>
  <c r="W1626" i="32"/>
  <c r="X1626" i="32" s="1"/>
  <c r="AC1626" i="32" s="1"/>
  <c r="I1626" i="32"/>
  <c r="J1626" i="32" s="1"/>
  <c r="G1626" i="32"/>
  <c r="F1626" i="32"/>
  <c r="AB1625" i="32"/>
  <c r="Y1625" i="32"/>
  <c r="Z1625" i="32" s="1"/>
  <c r="W1625" i="32"/>
  <c r="X1625" i="32" s="1"/>
  <c r="AC1625" i="32" s="1"/>
  <c r="I1625" i="32"/>
  <c r="J1625" i="32" s="1"/>
  <c r="G1625" i="32"/>
  <c r="F1625" i="32"/>
  <c r="AB1624" i="32"/>
  <c r="Y1624" i="32"/>
  <c r="Z1624" i="32" s="1"/>
  <c r="W1624" i="32"/>
  <c r="X1624" i="32" s="1"/>
  <c r="AC1624" i="32" s="1"/>
  <c r="I1624" i="32"/>
  <c r="J1624" i="32" s="1"/>
  <c r="G1624" i="32"/>
  <c r="F1624" i="32"/>
  <c r="AB1623" i="32"/>
  <c r="Y1623" i="32"/>
  <c r="Z1623" i="32" s="1"/>
  <c r="W1623" i="32"/>
  <c r="X1623" i="32" s="1"/>
  <c r="AC1623" i="32" s="1"/>
  <c r="I1623" i="32"/>
  <c r="J1623" i="32" s="1"/>
  <c r="G1623" i="32"/>
  <c r="F1623" i="32"/>
  <c r="AB1622" i="32"/>
  <c r="Y1622" i="32"/>
  <c r="Z1622" i="32" s="1"/>
  <c r="W1622" i="32"/>
  <c r="X1622" i="32" s="1"/>
  <c r="AC1622" i="32" s="1"/>
  <c r="I1622" i="32"/>
  <c r="J1622" i="32" s="1"/>
  <c r="G1622" i="32"/>
  <c r="F1622" i="32"/>
  <c r="AB1621" i="32"/>
  <c r="Y1621" i="32"/>
  <c r="Z1621" i="32" s="1"/>
  <c r="W1621" i="32"/>
  <c r="X1621" i="32" s="1"/>
  <c r="AC1621" i="32" s="1"/>
  <c r="I1621" i="32"/>
  <c r="J1621" i="32" s="1"/>
  <c r="G1621" i="32"/>
  <c r="F1621" i="32"/>
  <c r="AB1620" i="32"/>
  <c r="Y1620" i="32"/>
  <c r="Z1620" i="32" s="1"/>
  <c r="W1620" i="32"/>
  <c r="X1620" i="32" s="1"/>
  <c r="AC1620" i="32" s="1"/>
  <c r="I1620" i="32"/>
  <c r="J1620" i="32" s="1"/>
  <c r="G1620" i="32"/>
  <c r="F1620" i="32"/>
  <c r="AB1619" i="32"/>
  <c r="Y1619" i="32"/>
  <c r="Z1619" i="32" s="1"/>
  <c r="W1619" i="32"/>
  <c r="X1619" i="32" s="1"/>
  <c r="AC1619" i="32" s="1"/>
  <c r="I1619" i="32"/>
  <c r="J1619" i="32" s="1"/>
  <c r="G1619" i="32"/>
  <c r="F1619" i="32"/>
  <c r="AB1618" i="32"/>
  <c r="Y1618" i="32"/>
  <c r="Z1618" i="32" s="1"/>
  <c r="W1618" i="32"/>
  <c r="X1618" i="32" s="1"/>
  <c r="AC1618" i="32" s="1"/>
  <c r="I1618" i="32"/>
  <c r="J1618" i="32" s="1"/>
  <c r="G1618" i="32"/>
  <c r="F1618" i="32"/>
  <c r="AB1617" i="32"/>
  <c r="Y1617" i="32"/>
  <c r="Z1617" i="32" s="1"/>
  <c r="W1617" i="32"/>
  <c r="X1617" i="32" s="1"/>
  <c r="AC1617" i="32" s="1"/>
  <c r="I1617" i="32"/>
  <c r="J1617" i="32" s="1"/>
  <c r="G1617" i="32"/>
  <c r="F1617" i="32"/>
  <c r="AB1616" i="32"/>
  <c r="Y1616" i="32"/>
  <c r="Z1616" i="32" s="1"/>
  <c r="W1616" i="32"/>
  <c r="X1616" i="32" s="1"/>
  <c r="AC1616" i="32" s="1"/>
  <c r="I1616" i="32"/>
  <c r="J1616" i="32" s="1"/>
  <c r="G1616" i="32"/>
  <c r="F1616" i="32"/>
  <c r="AB1615" i="32"/>
  <c r="Y1615" i="32"/>
  <c r="Z1615" i="32" s="1"/>
  <c r="W1615" i="32"/>
  <c r="X1615" i="32" s="1"/>
  <c r="AC1615" i="32" s="1"/>
  <c r="I1615" i="32"/>
  <c r="J1615" i="32" s="1"/>
  <c r="G1615" i="32"/>
  <c r="F1615" i="32"/>
  <c r="AB1614" i="32"/>
  <c r="Y1614" i="32"/>
  <c r="Z1614" i="32" s="1"/>
  <c r="W1614" i="32"/>
  <c r="X1614" i="32" s="1"/>
  <c r="AC1614" i="32" s="1"/>
  <c r="I1614" i="32"/>
  <c r="J1614" i="32" s="1"/>
  <c r="G1614" i="32"/>
  <c r="F1614" i="32"/>
  <c r="AB1613" i="32"/>
  <c r="Y1613" i="32"/>
  <c r="Z1613" i="32" s="1"/>
  <c r="W1613" i="32"/>
  <c r="X1613" i="32" s="1"/>
  <c r="AC1613" i="32" s="1"/>
  <c r="I1613" i="32"/>
  <c r="J1613" i="32" s="1"/>
  <c r="G1613" i="32"/>
  <c r="F1613" i="32"/>
  <c r="AB1612" i="32"/>
  <c r="Y1612" i="32"/>
  <c r="Z1612" i="32" s="1"/>
  <c r="W1612" i="32"/>
  <c r="X1612" i="32" s="1"/>
  <c r="AC1612" i="32" s="1"/>
  <c r="I1612" i="32"/>
  <c r="J1612" i="32" s="1"/>
  <c r="G1612" i="32"/>
  <c r="F1612" i="32"/>
  <c r="AB1611" i="32"/>
  <c r="Y1611" i="32"/>
  <c r="Z1611" i="32" s="1"/>
  <c r="W1611" i="32"/>
  <c r="X1611" i="32" s="1"/>
  <c r="AC1611" i="32" s="1"/>
  <c r="I1611" i="32"/>
  <c r="J1611" i="32" s="1"/>
  <c r="G1611" i="32"/>
  <c r="F1611" i="32"/>
  <c r="AB1610" i="32"/>
  <c r="Y1610" i="32"/>
  <c r="Z1610" i="32" s="1"/>
  <c r="W1610" i="32"/>
  <c r="X1610" i="32" s="1"/>
  <c r="AC1610" i="32" s="1"/>
  <c r="I1610" i="32"/>
  <c r="J1610" i="32" s="1"/>
  <c r="G1610" i="32"/>
  <c r="F1610" i="32"/>
  <c r="AB1609" i="32"/>
  <c r="Y1609" i="32"/>
  <c r="Z1609" i="32" s="1"/>
  <c r="W1609" i="32"/>
  <c r="X1609" i="32" s="1"/>
  <c r="AC1609" i="32" s="1"/>
  <c r="I1609" i="32"/>
  <c r="J1609" i="32" s="1"/>
  <c r="G1609" i="32"/>
  <c r="F1609" i="32"/>
  <c r="AB1608" i="32"/>
  <c r="Y1608" i="32"/>
  <c r="Z1608" i="32" s="1"/>
  <c r="W1608" i="32"/>
  <c r="X1608" i="32" s="1"/>
  <c r="AC1608" i="32" s="1"/>
  <c r="I1608" i="32"/>
  <c r="J1608" i="32" s="1"/>
  <c r="G1608" i="32"/>
  <c r="F1608" i="32"/>
  <c r="AB1607" i="32"/>
  <c r="Y1607" i="32"/>
  <c r="Z1607" i="32" s="1"/>
  <c r="W1607" i="32"/>
  <c r="X1607" i="32" s="1"/>
  <c r="AC1607" i="32" s="1"/>
  <c r="I1607" i="32"/>
  <c r="J1607" i="32" s="1"/>
  <c r="G1607" i="32"/>
  <c r="F1607" i="32"/>
  <c r="AB1606" i="32"/>
  <c r="Y1606" i="32"/>
  <c r="Z1606" i="32" s="1"/>
  <c r="W1606" i="32"/>
  <c r="X1606" i="32" s="1"/>
  <c r="AC1606" i="32" s="1"/>
  <c r="I1606" i="32"/>
  <c r="J1606" i="32" s="1"/>
  <c r="G1606" i="32"/>
  <c r="F1606" i="32"/>
  <c r="AB1605" i="32"/>
  <c r="Y1605" i="32"/>
  <c r="Z1605" i="32" s="1"/>
  <c r="W1605" i="32"/>
  <c r="X1605" i="32" s="1"/>
  <c r="AC1605" i="32" s="1"/>
  <c r="I1605" i="32"/>
  <c r="J1605" i="32" s="1"/>
  <c r="G1605" i="32"/>
  <c r="F1605" i="32"/>
  <c r="AB1604" i="32"/>
  <c r="Y1604" i="32"/>
  <c r="Z1604" i="32" s="1"/>
  <c r="W1604" i="32"/>
  <c r="X1604" i="32" s="1"/>
  <c r="AC1604" i="32" s="1"/>
  <c r="I1604" i="32"/>
  <c r="J1604" i="32" s="1"/>
  <c r="G1604" i="32"/>
  <c r="F1604" i="32"/>
  <c r="AB1603" i="32"/>
  <c r="Y1603" i="32"/>
  <c r="Z1603" i="32" s="1"/>
  <c r="W1603" i="32"/>
  <c r="X1603" i="32" s="1"/>
  <c r="AC1603" i="32" s="1"/>
  <c r="I1603" i="32"/>
  <c r="J1603" i="32" s="1"/>
  <c r="G1603" i="32"/>
  <c r="F1603" i="32"/>
  <c r="AB1602" i="32"/>
  <c r="Y1602" i="32"/>
  <c r="Z1602" i="32" s="1"/>
  <c r="W1602" i="32"/>
  <c r="X1602" i="32" s="1"/>
  <c r="AC1602" i="32" s="1"/>
  <c r="I1602" i="32"/>
  <c r="J1602" i="32" s="1"/>
  <c r="G1602" i="32"/>
  <c r="F1602" i="32"/>
  <c r="AB1601" i="32"/>
  <c r="Y1601" i="32"/>
  <c r="Z1601" i="32" s="1"/>
  <c r="W1601" i="32"/>
  <c r="X1601" i="32" s="1"/>
  <c r="AC1601" i="32" s="1"/>
  <c r="I1601" i="32"/>
  <c r="J1601" i="32" s="1"/>
  <c r="G1601" i="32"/>
  <c r="F1601" i="32"/>
  <c r="AB1600" i="32"/>
  <c r="Y1600" i="32"/>
  <c r="Z1600" i="32" s="1"/>
  <c r="W1600" i="32"/>
  <c r="X1600" i="32" s="1"/>
  <c r="AC1600" i="32" s="1"/>
  <c r="I1600" i="32"/>
  <c r="J1600" i="32" s="1"/>
  <c r="G1600" i="32"/>
  <c r="F1600" i="32"/>
  <c r="AB1599" i="32"/>
  <c r="Y1599" i="32"/>
  <c r="Z1599" i="32" s="1"/>
  <c r="W1599" i="32"/>
  <c r="X1599" i="32" s="1"/>
  <c r="AC1599" i="32" s="1"/>
  <c r="I1599" i="32"/>
  <c r="J1599" i="32" s="1"/>
  <c r="G1599" i="32"/>
  <c r="F1599" i="32"/>
  <c r="AB1598" i="32"/>
  <c r="Y1598" i="32"/>
  <c r="Z1598" i="32" s="1"/>
  <c r="W1598" i="32"/>
  <c r="X1598" i="32" s="1"/>
  <c r="AC1598" i="32" s="1"/>
  <c r="I1598" i="32"/>
  <c r="J1598" i="32" s="1"/>
  <c r="G1598" i="32"/>
  <c r="F1598" i="32"/>
  <c r="AB1597" i="32"/>
  <c r="Y1597" i="32"/>
  <c r="Z1597" i="32" s="1"/>
  <c r="W1597" i="32"/>
  <c r="X1597" i="32" s="1"/>
  <c r="AC1597" i="32" s="1"/>
  <c r="I1597" i="32"/>
  <c r="J1597" i="32" s="1"/>
  <c r="G1597" i="32"/>
  <c r="F1597" i="32"/>
  <c r="AB1596" i="32"/>
  <c r="Y1596" i="32"/>
  <c r="Z1596" i="32" s="1"/>
  <c r="W1596" i="32"/>
  <c r="X1596" i="32" s="1"/>
  <c r="AC1596" i="32" s="1"/>
  <c r="I1596" i="32"/>
  <c r="J1596" i="32" s="1"/>
  <c r="G1596" i="32"/>
  <c r="F1596" i="32"/>
  <c r="AB1595" i="32"/>
  <c r="Y1595" i="32"/>
  <c r="Z1595" i="32" s="1"/>
  <c r="W1595" i="32"/>
  <c r="X1595" i="32" s="1"/>
  <c r="AC1595" i="32" s="1"/>
  <c r="I1595" i="32"/>
  <c r="J1595" i="32" s="1"/>
  <c r="G1595" i="32"/>
  <c r="F1595" i="32"/>
  <c r="AB1594" i="32"/>
  <c r="Y1594" i="32"/>
  <c r="Z1594" i="32" s="1"/>
  <c r="W1594" i="32"/>
  <c r="X1594" i="32" s="1"/>
  <c r="AC1594" i="32" s="1"/>
  <c r="I1594" i="32"/>
  <c r="J1594" i="32" s="1"/>
  <c r="G1594" i="32"/>
  <c r="F1594" i="32"/>
  <c r="AB1593" i="32"/>
  <c r="Y1593" i="32"/>
  <c r="Z1593" i="32" s="1"/>
  <c r="W1593" i="32"/>
  <c r="X1593" i="32" s="1"/>
  <c r="AC1593" i="32" s="1"/>
  <c r="I1593" i="32"/>
  <c r="J1593" i="32" s="1"/>
  <c r="G1593" i="32"/>
  <c r="F1593" i="32"/>
  <c r="AB1592" i="32"/>
  <c r="Y1592" i="32"/>
  <c r="Z1592" i="32" s="1"/>
  <c r="W1592" i="32"/>
  <c r="X1592" i="32" s="1"/>
  <c r="AC1592" i="32" s="1"/>
  <c r="I1592" i="32"/>
  <c r="J1592" i="32" s="1"/>
  <c r="G1592" i="32"/>
  <c r="F1592" i="32"/>
  <c r="AB1591" i="32"/>
  <c r="Y1591" i="32"/>
  <c r="Z1591" i="32" s="1"/>
  <c r="W1591" i="32"/>
  <c r="X1591" i="32" s="1"/>
  <c r="AC1591" i="32" s="1"/>
  <c r="I1591" i="32"/>
  <c r="J1591" i="32" s="1"/>
  <c r="G1591" i="32"/>
  <c r="F1591" i="32"/>
  <c r="AB1590" i="32"/>
  <c r="Y1590" i="32"/>
  <c r="Z1590" i="32" s="1"/>
  <c r="W1590" i="32"/>
  <c r="X1590" i="32" s="1"/>
  <c r="AC1590" i="32" s="1"/>
  <c r="I1590" i="32"/>
  <c r="J1590" i="32" s="1"/>
  <c r="G1590" i="32"/>
  <c r="F1590" i="32"/>
  <c r="AB1589" i="32"/>
  <c r="Y1589" i="32"/>
  <c r="Z1589" i="32" s="1"/>
  <c r="W1589" i="32"/>
  <c r="X1589" i="32" s="1"/>
  <c r="AC1589" i="32" s="1"/>
  <c r="I1589" i="32"/>
  <c r="J1589" i="32" s="1"/>
  <c r="G1589" i="32"/>
  <c r="F1589" i="32"/>
  <c r="AB1588" i="32"/>
  <c r="Y1588" i="32"/>
  <c r="Z1588" i="32" s="1"/>
  <c r="W1588" i="32"/>
  <c r="X1588" i="32" s="1"/>
  <c r="AC1588" i="32" s="1"/>
  <c r="I1588" i="32"/>
  <c r="J1588" i="32" s="1"/>
  <c r="G1588" i="32"/>
  <c r="F1588" i="32"/>
  <c r="AB1587" i="32"/>
  <c r="Y1587" i="32"/>
  <c r="Z1587" i="32" s="1"/>
  <c r="W1587" i="32"/>
  <c r="X1587" i="32" s="1"/>
  <c r="AC1587" i="32" s="1"/>
  <c r="I1587" i="32"/>
  <c r="J1587" i="32" s="1"/>
  <c r="G1587" i="32"/>
  <c r="F1587" i="32"/>
  <c r="AB1586" i="32"/>
  <c r="Y1586" i="32"/>
  <c r="Z1586" i="32" s="1"/>
  <c r="W1586" i="32"/>
  <c r="X1586" i="32" s="1"/>
  <c r="AC1586" i="32" s="1"/>
  <c r="I1586" i="32"/>
  <c r="J1586" i="32" s="1"/>
  <c r="G1586" i="32"/>
  <c r="F1586" i="32"/>
  <c r="AB1585" i="32"/>
  <c r="Y1585" i="32"/>
  <c r="Z1585" i="32" s="1"/>
  <c r="W1585" i="32"/>
  <c r="X1585" i="32" s="1"/>
  <c r="AC1585" i="32" s="1"/>
  <c r="I1585" i="32"/>
  <c r="J1585" i="32" s="1"/>
  <c r="G1585" i="32"/>
  <c r="F1585" i="32"/>
  <c r="AB1584" i="32"/>
  <c r="Y1584" i="32"/>
  <c r="Z1584" i="32" s="1"/>
  <c r="W1584" i="32"/>
  <c r="X1584" i="32" s="1"/>
  <c r="AC1584" i="32" s="1"/>
  <c r="I1584" i="32"/>
  <c r="J1584" i="32" s="1"/>
  <c r="G1584" i="32"/>
  <c r="F1584" i="32"/>
  <c r="AB1583" i="32"/>
  <c r="Y1583" i="32"/>
  <c r="Z1583" i="32" s="1"/>
  <c r="W1583" i="32"/>
  <c r="X1583" i="32" s="1"/>
  <c r="AC1583" i="32" s="1"/>
  <c r="I1583" i="32"/>
  <c r="J1583" i="32" s="1"/>
  <c r="G1583" i="32"/>
  <c r="F1583" i="32"/>
  <c r="AB1582" i="32"/>
  <c r="Y1582" i="32"/>
  <c r="Z1582" i="32" s="1"/>
  <c r="W1582" i="32"/>
  <c r="X1582" i="32" s="1"/>
  <c r="AC1582" i="32" s="1"/>
  <c r="I1582" i="32"/>
  <c r="J1582" i="32" s="1"/>
  <c r="G1582" i="32"/>
  <c r="F1582" i="32"/>
  <c r="AB1581" i="32"/>
  <c r="Y1581" i="32"/>
  <c r="Z1581" i="32" s="1"/>
  <c r="W1581" i="32"/>
  <c r="X1581" i="32" s="1"/>
  <c r="AC1581" i="32" s="1"/>
  <c r="I1581" i="32"/>
  <c r="J1581" i="32" s="1"/>
  <c r="G1581" i="32"/>
  <c r="F1581" i="32"/>
  <c r="AB1580" i="32"/>
  <c r="Y1580" i="32"/>
  <c r="Z1580" i="32" s="1"/>
  <c r="W1580" i="32"/>
  <c r="X1580" i="32" s="1"/>
  <c r="AC1580" i="32" s="1"/>
  <c r="I1580" i="32"/>
  <c r="J1580" i="32" s="1"/>
  <c r="G1580" i="32"/>
  <c r="F1580" i="32"/>
  <c r="AB1579" i="32"/>
  <c r="Y1579" i="32"/>
  <c r="Z1579" i="32" s="1"/>
  <c r="W1579" i="32"/>
  <c r="X1579" i="32" s="1"/>
  <c r="AC1579" i="32" s="1"/>
  <c r="I1579" i="32"/>
  <c r="J1579" i="32" s="1"/>
  <c r="G1579" i="32"/>
  <c r="F1579" i="32"/>
  <c r="AB1578" i="32"/>
  <c r="Y1578" i="32"/>
  <c r="Z1578" i="32" s="1"/>
  <c r="W1578" i="32"/>
  <c r="X1578" i="32" s="1"/>
  <c r="AC1578" i="32" s="1"/>
  <c r="I1578" i="32"/>
  <c r="J1578" i="32" s="1"/>
  <c r="G1578" i="32"/>
  <c r="F1578" i="32"/>
  <c r="AB1577" i="32"/>
  <c r="Y1577" i="32"/>
  <c r="Z1577" i="32" s="1"/>
  <c r="W1577" i="32"/>
  <c r="X1577" i="32" s="1"/>
  <c r="AC1577" i="32" s="1"/>
  <c r="I1577" i="32"/>
  <c r="J1577" i="32" s="1"/>
  <c r="G1577" i="32"/>
  <c r="F1577" i="32"/>
  <c r="AB1576" i="32"/>
  <c r="Y1576" i="32"/>
  <c r="Z1576" i="32" s="1"/>
  <c r="W1576" i="32"/>
  <c r="X1576" i="32" s="1"/>
  <c r="AC1576" i="32" s="1"/>
  <c r="I1576" i="32"/>
  <c r="J1576" i="32" s="1"/>
  <c r="G1576" i="32"/>
  <c r="F1576" i="32"/>
  <c r="AB1575" i="32"/>
  <c r="Y1575" i="32"/>
  <c r="Z1575" i="32" s="1"/>
  <c r="W1575" i="32"/>
  <c r="X1575" i="32" s="1"/>
  <c r="AC1575" i="32" s="1"/>
  <c r="I1575" i="32"/>
  <c r="J1575" i="32" s="1"/>
  <c r="G1575" i="32"/>
  <c r="F1575" i="32"/>
  <c r="AB1574" i="32"/>
  <c r="Y1574" i="32"/>
  <c r="Z1574" i="32" s="1"/>
  <c r="W1574" i="32"/>
  <c r="X1574" i="32" s="1"/>
  <c r="AC1574" i="32" s="1"/>
  <c r="I1574" i="32"/>
  <c r="J1574" i="32" s="1"/>
  <c r="G1574" i="32"/>
  <c r="F1574" i="32"/>
  <c r="AB1573" i="32"/>
  <c r="Y1573" i="32"/>
  <c r="Z1573" i="32" s="1"/>
  <c r="W1573" i="32"/>
  <c r="X1573" i="32" s="1"/>
  <c r="AC1573" i="32" s="1"/>
  <c r="I1573" i="32"/>
  <c r="J1573" i="32" s="1"/>
  <c r="G1573" i="32"/>
  <c r="F1573" i="32"/>
  <c r="AB1572" i="32"/>
  <c r="Y1572" i="32"/>
  <c r="Z1572" i="32" s="1"/>
  <c r="W1572" i="32"/>
  <c r="X1572" i="32" s="1"/>
  <c r="AC1572" i="32" s="1"/>
  <c r="I1572" i="32"/>
  <c r="J1572" i="32" s="1"/>
  <c r="G1572" i="32"/>
  <c r="F1572" i="32"/>
  <c r="AB1571" i="32"/>
  <c r="Y1571" i="32"/>
  <c r="Z1571" i="32" s="1"/>
  <c r="W1571" i="32"/>
  <c r="X1571" i="32" s="1"/>
  <c r="AC1571" i="32" s="1"/>
  <c r="I1571" i="32"/>
  <c r="J1571" i="32" s="1"/>
  <c r="G1571" i="32"/>
  <c r="F1571" i="32"/>
  <c r="AB1570" i="32"/>
  <c r="Y1570" i="32"/>
  <c r="Z1570" i="32" s="1"/>
  <c r="W1570" i="32"/>
  <c r="X1570" i="32" s="1"/>
  <c r="AC1570" i="32" s="1"/>
  <c r="I1570" i="32"/>
  <c r="J1570" i="32" s="1"/>
  <c r="G1570" i="32"/>
  <c r="F1570" i="32"/>
  <c r="AB1569" i="32"/>
  <c r="Y1569" i="32"/>
  <c r="Z1569" i="32" s="1"/>
  <c r="W1569" i="32"/>
  <c r="X1569" i="32" s="1"/>
  <c r="AC1569" i="32" s="1"/>
  <c r="I1569" i="32"/>
  <c r="J1569" i="32" s="1"/>
  <c r="G1569" i="32"/>
  <c r="F1569" i="32"/>
  <c r="AB1568" i="32"/>
  <c r="Y1568" i="32"/>
  <c r="Z1568" i="32" s="1"/>
  <c r="W1568" i="32"/>
  <c r="X1568" i="32" s="1"/>
  <c r="AC1568" i="32" s="1"/>
  <c r="I1568" i="32"/>
  <c r="J1568" i="32" s="1"/>
  <c r="G1568" i="32"/>
  <c r="F1568" i="32"/>
  <c r="AB1567" i="32"/>
  <c r="Y1567" i="32"/>
  <c r="Z1567" i="32" s="1"/>
  <c r="W1567" i="32"/>
  <c r="X1567" i="32" s="1"/>
  <c r="AC1567" i="32" s="1"/>
  <c r="I1567" i="32"/>
  <c r="J1567" i="32" s="1"/>
  <c r="G1567" i="32"/>
  <c r="F1567" i="32"/>
  <c r="AB1566" i="32"/>
  <c r="Y1566" i="32"/>
  <c r="Z1566" i="32" s="1"/>
  <c r="W1566" i="32"/>
  <c r="X1566" i="32" s="1"/>
  <c r="AC1566" i="32" s="1"/>
  <c r="I1566" i="32"/>
  <c r="J1566" i="32" s="1"/>
  <c r="G1566" i="32"/>
  <c r="F1566" i="32"/>
  <c r="AB1565" i="32"/>
  <c r="Y1565" i="32"/>
  <c r="Z1565" i="32" s="1"/>
  <c r="W1565" i="32"/>
  <c r="X1565" i="32" s="1"/>
  <c r="AC1565" i="32" s="1"/>
  <c r="I1565" i="32"/>
  <c r="J1565" i="32" s="1"/>
  <c r="G1565" i="32"/>
  <c r="F1565" i="32"/>
  <c r="AB1564" i="32"/>
  <c r="Y1564" i="32"/>
  <c r="Z1564" i="32" s="1"/>
  <c r="W1564" i="32"/>
  <c r="X1564" i="32" s="1"/>
  <c r="AC1564" i="32" s="1"/>
  <c r="I1564" i="32"/>
  <c r="J1564" i="32" s="1"/>
  <c r="G1564" i="32"/>
  <c r="F1564" i="32"/>
  <c r="AB1563" i="32"/>
  <c r="Y1563" i="32"/>
  <c r="Z1563" i="32" s="1"/>
  <c r="W1563" i="32"/>
  <c r="X1563" i="32" s="1"/>
  <c r="AC1563" i="32" s="1"/>
  <c r="I1563" i="32"/>
  <c r="J1563" i="32" s="1"/>
  <c r="G1563" i="32"/>
  <c r="F1563" i="32"/>
  <c r="AB1562" i="32"/>
  <c r="Y1562" i="32"/>
  <c r="Z1562" i="32" s="1"/>
  <c r="W1562" i="32"/>
  <c r="X1562" i="32" s="1"/>
  <c r="AC1562" i="32" s="1"/>
  <c r="I1562" i="32"/>
  <c r="J1562" i="32" s="1"/>
  <c r="G1562" i="32"/>
  <c r="F1562" i="32"/>
  <c r="AB1561" i="32"/>
  <c r="Y1561" i="32"/>
  <c r="Z1561" i="32" s="1"/>
  <c r="W1561" i="32"/>
  <c r="X1561" i="32" s="1"/>
  <c r="AC1561" i="32" s="1"/>
  <c r="I1561" i="32"/>
  <c r="J1561" i="32" s="1"/>
  <c r="G1561" i="32"/>
  <c r="F1561" i="32"/>
  <c r="AB1560" i="32"/>
  <c r="Y1560" i="32"/>
  <c r="Z1560" i="32" s="1"/>
  <c r="W1560" i="32"/>
  <c r="X1560" i="32" s="1"/>
  <c r="AC1560" i="32" s="1"/>
  <c r="I1560" i="32"/>
  <c r="J1560" i="32" s="1"/>
  <c r="G1560" i="32"/>
  <c r="F1560" i="32"/>
  <c r="AB1559" i="32"/>
  <c r="Y1559" i="32"/>
  <c r="Z1559" i="32" s="1"/>
  <c r="W1559" i="32"/>
  <c r="X1559" i="32" s="1"/>
  <c r="AC1559" i="32" s="1"/>
  <c r="I1559" i="32"/>
  <c r="J1559" i="32" s="1"/>
  <c r="G1559" i="32"/>
  <c r="F1559" i="32"/>
  <c r="AB1558" i="32"/>
  <c r="Y1558" i="32"/>
  <c r="Z1558" i="32" s="1"/>
  <c r="W1558" i="32"/>
  <c r="X1558" i="32" s="1"/>
  <c r="AC1558" i="32" s="1"/>
  <c r="I1558" i="32"/>
  <c r="J1558" i="32" s="1"/>
  <c r="G1558" i="32"/>
  <c r="F1558" i="32"/>
  <c r="AB1557" i="32"/>
  <c r="Y1557" i="32"/>
  <c r="Z1557" i="32" s="1"/>
  <c r="W1557" i="32"/>
  <c r="X1557" i="32" s="1"/>
  <c r="AC1557" i="32" s="1"/>
  <c r="I1557" i="32"/>
  <c r="J1557" i="32" s="1"/>
  <c r="G1557" i="32"/>
  <c r="F1557" i="32"/>
  <c r="AB1556" i="32"/>
  <c r="Y1556" i="32"/>
  <c r="Z1556" i="32" s="1"/>
  <c r="W1556" i="32"/>
  <c r="X1556" i="32" s="1"/>
  <c r="AC1556" i="32" s="1"/>
  <c r="I1556" i="32"/>
  <c r="J1556" i="32" s="1"/>
  <c r="G1556" i="32"/>
  <c r="F1556" i="32"/>
  <c r="AB1555" i="32"/>
  <c r="Y1555" i="32"/>
  <c r="Z1555" i="32" s="1"/>
  <c r="W1555" i="32"/>
  <c r="X1555" i="32" s="1"/>
  <c r="AC1555" i="32" s="1"/>
  <c r="I1555" i="32"/>
  <c r="J1555" i="32" s="1"/>
  <c r="G1555" i="32"/>
  <c r="F1555" i="32"/>
  <c r="AB1554" i="32"/>
  <c r="Y1554" i="32"/>
  <c r="Z1554" i="32" s="1"/>
  <c r="W1554" i="32"/>
  <c r="X1554" i="32" s="1"/>
  <c r="AC1554" i="32" s="1"/>
  <c r="I1554" i="32"/>
  <c r="J1554" i="32" s="1"/>
  <c r="G1554" i="32"/>
  <c r="F1554" i="32"/>
  <c r="AB1553" i="32"/>
  <c r="Y1553" i="32"/>
  <c r="Z1553" i="32" s="1"/>
  <c r="W1553" i="32"/>
  <c r="X1553" i="32" s="1"/>
  <c r="AC1553" i="32" s="1"/>
  <c r="I1553" i="32"/>
  <c r="J1553" i="32" s="1"/>
  <c r="G1553" i="32"/>
  <c r="F1553" i="32"/>
  <c r="AB1552" i="32"/>
  <c r="Y1552" i="32"/>
  <c r="Z1552" i="32" s="1"/>
  <c r="W1552" i="32"/>
  <c r="X1552" i="32" s="1"/>
  <c r="AC1552" i="32" s="1"/>
  <c r="I1552" i="32"/>
  <c r="J1552" i="32" s="1"/>
  <c r="G1552" i="32"/>
  <c r="F1552" i="32"/>
  <c r="AB1551" i="32"/>
  <c r="Y1551" i="32"/>
  <c r="Z1551" i="32" s="1"/>
  <c r="W1551" i="32"/>
  <c r="X1551" i="32" s="1"/>
  <c r="AC1551" i="32" s="1"/>
  <c r="I1551" i="32"/>
  <c r="J1551" i="32" s="1"/>
  <c r="G1551" i="32"/>
  <c r="F1551" i="32"/>
  <c r="AB1550" i="32"/>
  <c r="Y1550" i="32"/>
  <c r="Z1550" i="32" s="1"/>
  <c r="W1550" i="32"/>
  <c r="X1550" i="32" s="1"/>
  <c r="AC1550" i="32" s="1"/>
  <c r="I1550" i="32"/>
  <c r="J1550" i="32" s="1"/>
  <c r="G1550" i="32"/>
  <c r="F1550" i="32"/>
  <c r="AB1549" i="32"/>
  <c r="Y1549" i="32"/>
  <c r="Z1549" i="32" s="1"/>
  <c r="W1549" i="32"/>
  <c r="X1549" i="32" s="1"/>
  <c r="AC1549" i="32" s="1"/>
  <c r="I1549" i="32"/>
  <c r="J1549" i="32" s="1"/>
  <c r="G1549" i="32"/>
  <c r="F1549" i="32"/>
  <c r="AB1548" i="32"/>
  <c r="Y1548" i="32"/>
  <c r="Z1548" i="32" s="1"/>
  <c r="W1548" i="32"/>
  <c r="X1548" i="32" s="1"/>
  <c r="AC1548" i="32" s="1"/>
  <c r="I1548" i="32"/>
  <c r="J1548" i="32" s="1"/>
  <c r="G1548" i="32"/>
  <c r="F1548" i="32"/>
  <c r="AB1547" i="32"/>
  <c r="Y1547" i="32"/>
  <c r="Z1547" i="32" s="1"/>
  <c r="W1547" i="32"/>
  <c r="X1547" i="32" s="1"/>
  <c r="AC1547" i="32" s="1"/>
  <c r="I1547" i="32"/>
  <c r="J1547" i="32" s="1"/>
  <c r="G1547" i="32"/>
  <c r="F1547" i="32"/>
  <c r="AB1546" i="32"/>
  <c r="Y1546" i="32"/>
  <c r="Z1546" i="32" s="1"/>
  <c r="W1546" i="32"/>
  <c r="X1546" i="32" s="1"/>
  <c r="AC1546" i="32" s="1"/>
  <c r="I1546" i="32"/>
  <c r="J1546" i="32" s="1"/>
  <c r="G1546" i="32"/>
  <c r="F1546" i="32"/>
  <c r="AB1545" i="32"/>
  <c r="Y1545" i="32"/>
  <c r="Z1545" i="32" s="1"/>
  <c r="W1545" i="32"/>
  <c r="X1545" i="32" s="1"/>
  <c r="AC1545" i="32" s="1"/>
  <c r="I1545" i="32"/>
  <c r="J1545" i="32" s="1"/>
  <c r="G1545" i="32"/>
  <c r="F1545" i="32"/>
  <c r="AB1544" i="32"/>
  <c r="Y1544" i="32"/>
  <c r="Z1544" i="32" s="1"/>
  <c r="W1544" i="32"/>
  <c r="X1544" i="32" s="1"/>
  <c r="AC1544" i="32" s="1"/>
  <c r="I1544" i="32"/>
  <c r="J1544" i="32" s="1"/>
  <c r="G1544" i="32"/>
  <c r="F1544" i="32"/>
  <c r="AB1543" i="32"/>
  <c r="Y1543" i="32"/>
  <c r="Z1543" i="32" s="1"/>
  <c r="W1543" i="32"/>
  <c r="X1543" i="32" s="1"/>
  <c r="AC1543" i="32" s="1"/>
  <c r="I1543" i="32"/>
  <c r="J1543" i="32" s="1"/>
  <c r="G1543" i="32"/>
  <c r="F1543" i="32"/>
  <c r="AB1542" i="32"/>
  <c r="Y1542" i="32"/>
  <c r="Z1542" i="32" s="1"/>
  <c r="W1542" i="32"/>
  <c r="X1542" i="32" s="1"/>
  <c r="AC1542" i="32" s="1"/>
  <c r="I1542" i="32"/>
  <c r="J1542" i="32" s="1"/>
  <c r="G1542" i="32"/>
  <c r="F1542" i="32"/>
  <c r="AB1541" i="32"/>
  <c r="Y1541" i="32"/>
  <c r="Z1541" i="32" s="1"/>
  <c r="W1541" i="32"/>
  <c r="X1541" i="32" s="1"/>
  <c r="AC1541" i="32" s="1"/>
  <c r="I1541" i="32"/>
  <c r="J1541" i="32" s="1"/>
  <c r="G1541" i="32"/>
  <c r="F1541" i="32"/>
  <c r="AB1540" i="32"/>
  <c r="Y1540" i="32"/>
  <c r="Z1540" i="32" s="1"/>
  <c r="W1540" i="32"/>
  <c r="X1540" i="32" s="1"/>
  <c r="AC1540" i="32" s="1"/>
  <c r="I1540" i="32"/>
  <c r="J1540" i="32" s="1"/>
  <c r="G1540" i="32"/>
  <c r="F1540" i="32"/>
  <c r="AB1539" i="32"/>
  <c r="Y1539" i="32"/>
  <c r="Z1539" i="32" s="1"/>
  <c r="W1539" i="32"/>
  <c r="X1539" i="32" s="1"/>
  <c r="AC1539" i="32" s="1"/>
  <c r="I1539" i="32"/>
  <c r="J1539" i="32" s="1"/>
  <c r="G1539" i="32"/>
  <c r="F1539" i="32"/>
  <c r="AB1538" i="32"/>
  <c r="Y1538" i="32"/>
  <c r="Z1538" i="32" s="1"/>
  <c r="W1538" i="32"/>
  <c r="X1538" i="32" s="1"/>
  <c r="AC1538" i="32" s="1"/>
  <c r="I1538" i="32"/>
  <c r="J1538" i="32" s="1"/>
  <c r="G1538" i="32"/>
  <c r="F1538" i="32"/>
  <c r="AB1537" i="32"/>
  <c r="Y1537" i="32"/>
  <c r="Z1537" i="32" s="1"/>
  <c r="W1537" i="32"/>
  <c r="X1537" i="32" s="1"/>
  <c r="AC1537" i="32" s="1"/>
  <c r="I1537" i="32"/>
  <c r="J1537" i="32" s="1"/>
  <c r="G1537" i="32"/>
  <c r="F1537" i="32"/>
  <c r="AB1536" i="32"/>
  <c r="Y1536" i="32"/>
  <c r="Z1536" i="32" s="1"/>
  <c r="W1536" i="32"/>
  <c r="X1536" i="32" s="1"/>
  <c r="AC1536" i="32" s="1"/>
  <c r="I1536" i="32"/>
  <c r="J1536" i="32" s="1"/>
  <c r="G1536" i="32"/>
  <c r="F1536" i="32"/>
  <c r="AB1535" i="32"/>
  <c r="Y1535" i="32"/>
  <c r="Z1535" i="32" s="1"/>
  <c r="W1535" i="32"/>
  <c r="X1535" i="32" s="1"/>
  <c r="AC1535" i="32" s="1"/>
  <c r="I1535" i="32"/>
  <c r="J1535" i="32" s="1"/>
  <c r="G1535" i="32"/>
  <c r="F1535" i="32"/>
  <c r="AB1534" i="32"/>
  <c r="Y1534" i="32"/>
  <c r="Z1534" i="32" s="1"/>
  <c r="W1534" i="32"/>
  <c r="X1534" i="32" s="1"/>
  <c r="AC1534" i="32" s="1"/>
  <c r="I1534" i="32"/>
  <c r="J1534" i="32" s="1"/>
  <c r="G1534" i="32"/>
  <c r="F1534" i="32"/>
  <c r="AB1533" i="32"/>
  <c r="Y1533" i="32"/>
  <c r="Z1533" i="32" s="1"/>
  <c r="W1533" i="32"/>
  <c r="X1533" i="32" s="1"/>
  <c r="AC1533" i="32" s="1"/>
  <c r="I1533" i="32"/>
  <c r="J1533" i="32" s="1"/>
  <c r="G1533" i="32"/>
  <c r="F1533" i="32"/>
  <c r="AB1532" i="32"/>
  <c r="Y1532" i="32"/>
  <c r="Z1532" i="32" s="1"/>
  <c r="W1532" i="32"/>
  <c r="X1532" i="32" s="1"/>
  <c r="AC1532" i="32" s="1"/>
  <c r="I1532" i="32"/>
  <c r="J1532" i="32" s="1"/>
  <c r="G1532" i="32"/>
  <c r="F1532" i="32"/>
  <c r="AB1531" i="32"/>
  <c r="Y1531" i="32"/>
  <c r="Z1531" i="32" s="1"/>
  <c r="W1531" i="32"/>
  <c r="X1531" i="32" s="1"/>
  <c r="AC1531" i="32" s="1"/>
  <c r="I1531" i="32"/>
  <c r="J1531" i="32" s="1"/>
  <c r="G1531" i="32"/>
  <c r="F1531" i="32"/>
  <c r="AB1530" i="32"/>
  <c r="Y1530" i="32"/>
  <c r="Z1530" i="32" s="1"/>
  <c r="W1530" i="32"/>
  <c r="X1530" i="32" s="1"/>
  <c r="AC1530" i="32" s="1"/>
  <c r="I1530" i="32"/>
  <c r="J1530" i="32" s="1"/>
  <c r="G1530" i="32"/>
  <c r="F1530" i="32"/>
  <c r="AB1529" i="32"/>
  <c r="Y1529" i="32"/>
  <c r="Z1529" i="32" s="1"/>
  <c r="W1529" i="32"/>
  <c r="X1529" i="32" s="1"/>
  <c r="AC1529" i="32" s="1"/>
  <c r="I1529" i="32"/>
  <c r="J1529" i="32" s="1"/>
  <c r="G1529" i="32"/>
  <c r="F1529" i="32"/>
  <c r="AB1528" i="32"/>
  <c r="Y1528" i="32"/>
  <c r="Z1528" i="32" s="1"/>
  <c r="W1528" i="32"/>
  <c r="X1528" i="32" s="1"/>
  <c r="AC1528" i="32" s="1"/>
  <c r="I1528" i="32"/>
  <c r="J1528" i="32" s="1"/>
  <c r="G1528" i="32"/>
  <c r="F1528" i="32"/>
  <c r="AB1527" i="32"/>
  <c r="Y1527" i="32"/>
  <c r="Z1527" i="32" s="1"/>
  <c r="W1527" i="32"/>
  <c r="X1527" i="32" s="1"/>
  <c r="AC1527" i="32" s="1"/>
  <c r="I1527" i="32"/>
  <c r="J1527" i="32" s="1"/>
  <c r="G1527" i="32"/>
  <c r="F1527" i="32"/>
  <c r="AB1526" i="32"/>
  <c r="Y1526" i="32"/>
  <c r="Z1526" i="32" s="1"/>
  <c r="W1526" i="32"/>
  <c r="X1526" i="32" s="1"/>
  <c r="AC1526" i="32" s="1"/>
  <c r="I1526" i="32"/>
  <c r="J1526" i="32" s="1"/>
  <c r="G1526" i="32"/>
  <c r="F1526" i="32"/>
  <c r="AB1525" i="32"/>
  <c r="Y1525" i="32"/>
  <c r="Z1525" i="32" s="1"/>
  <c r="W1525" i="32"/>
  <c r="X1525" i="32" s="1"/>
  <c r="AC1525" i="32" s="1"/>
  <c r="I1525" i="32"/>
  <c r="J1525" i="32" s="1"/>
  <c r="G1525" i="32"/>
  <c r="F1525" i="32"/>
  <c r="AB1524" i="32"/>
  <c r="Y1524" i="32"/>
  <c r="Z1524" i="32" s="1"/>
  <c r="W1524" i="32"/>
  <c r="X1524" i="32" s="1"/>
  <c r="AC1524" i="32" s="1"/>
  <c r="I1524" i="32"/>
  <c r="J1524" i="32" s="1"/>
  <c r="G1524" i="32"/>
  <c r="F1524" i="32"/>
  <c r="AB1523" i="32"/>
  <c r="Y1523" i="32"/>
  <c r="Z1523" i="32" s="1"/>
  <c r="W1523" i="32"/>
  <c r="X1523" i="32" s="1"/>
  <c r="AC1523" i="32" s="1"/>
  <c r="I1523" i="32"/>
  <c r="J1523" i="32" s="1"/>
  <c r="G1523" i="32"/>
  <c r="F1523" i="32"/>
  <c r="AB1522" i="32"/>
  <c r="Y1522" i="32"/>
  <c r="Z1522" i="32" s="1"/>
  <c r="W1522" i="32"/>
  <c r="X1522" i="32" s="1"/>
  <c r="AC1522" i="32" s="1"/>
  <c r="I1522" i="32"/>
  <c r="J1522" i="32" s="1"/>
  <c r="G1522" i="32"/>
  <c r="F1522" i="32"/>
  <c r="AB1521" i="32"/>
  <c r="Y1521" i="32"/>
  <c r="Z1521" i="32" s="1"/>
  <c r="W1521" i="32"/>
  <c r="X1521" i="32" s="1"/>
  <c r="AC1521" i="32" s="1"/>
  <c r="I1521" i="32"/>
  <c r="J1521" i="32" s="1"/>
  <c r="G1521" i="32"/>
  <c r="F1521" i="32"/>
  <c r="AB1520" i="32"/>
  <c r="Y1520" i="32"/>
  <c r="Z1520" i="32" s="1"/>
  <c r="W1520" i="32"/>
  <c r="X1520" i="32" s="1"/>
  <c r="AC1520" i="32" s="1"/>
  <c r="I1520" i="32"/>
  <c r="J1520" i="32" s="1"/>
  <c r="G1520" i="32"/>
  <c r="F1520" i="32"/>
  <c r="AB1519" i="32"/>
  <c r="Y1519" i="32"/>
  <c r="Z1519" i="32" s="1"/>
  <c r="W1519" i="32"/>
  <c r="X1519" i="32" s="1"/>
  <c r="AC1519" i="32" s="1"/>
  <c r="I1519" i="32"/>
  <c r="J1519" i="32" s="1"/>
  <c r="G1519" i="32"/>
  <c r="F1519" i="32"/>
  <c r="AB1518" i="32"/>
  <c r="Y1518" i="32"/>
  <c r="Z1518" i="32" s="1"/>
  <c r="W1518" i="32"/>
  <c r="X1518" i="32" s="1"/>
  <c r="AC1518" i="32" s="1"/>
  <c r="I1518" i="32"/>
  <c r="J1518" i="32" s="1"/>
  <c r="G1518" i="32"/>
  <c r="F1518" i="32"/>
  <c r="AB1517" i="32"/>
  <c r="Y1517" i="32"/>
  <c r="Z1517" i="32" s="1"/>
  <c r="W1517" i="32"/>
  <c r="X1517" i="32" s="1"/>
  <c r="AC1517" i="32" s="1"/>
  <c r="I1517" i="32"/>
  <c r="J1517" i="32" s="1"/>
  <c r="G1517" i="32"/>
  <c r="F1517" i="32"/>
  <c r="AB1516" i="32"/>
  <c r="Y1516" i="32"/>
  <c r="Z1516" i="32" s="1"/>
  <c r="W1516" i="32"/>
  <c r="X1516" i="32" s="1"/>
  <c r="AC1516" i="32" s="1"/>
  <c r="I1516" i="32"/>
  <c r="J1516" i="32" s="1"/>
  <c r="G1516" i="32"/>
  <c r="F1516" i="32"/>
  <c r="AB1515" i="32"/>
  <c r="Y1515" i="32"/>
  <c r="Z1515" i="32" s="1"/>
  <c r="W1515" i="32"/>
  <c r="X1515" i="32" s="1"/>
  <c r="AC1515" i="32" s="1"/>
  <c r="I1515" i="32"/>
  <c r="J1515" i="32" s="1"/>
  <c r="G1515" i="32"/>
  <c r="F1515" i="32"/>
  <c r="AB1514" i="32"/>
  <c r="Y1514" i="32"/>
  <c r="Z1514" i="32" s="1"/>
  <c r="W1514" i="32"/>
  <c r="X1514" i="32" s="1"/>
  <c r="AC1514" i="32" s="1"/>
  <c r="I1514" i="32"/>
  <c r="J1514" i="32" s="1"/>
  <c r="G1514" i="32"/>
  <c r="F1514" i="32"/>
  <c r="AB1513" i="32"/>
  <c r="Y1513" i="32"/>
  <c r="Z1513" i="32" s="1"/>
  <c r="W1513" i="32"/>
  <c r="X1513" i="32" s="1"/>
  <c r="AC1513" i="32" s="1"/>
  <c r="I1513" i="32"/>
  <c r="J1513" i="32" s="1"/>
  <c r="G1513" i="32"/>
  <c r="F1513" i="32"/>
  <c r="AB1512" i="32"/>
  <c r="Y1512" i="32"/>
  <c r="Z1512" i="32" s="1"/>
  <c r="W1512" i="32"/>
  <c r="X1512" i="32" s="1"/>
  <c r="AC1512" i="32" s="1"/>
  <c r="I1512" i="32"/>
  <c r="J1512" i="32" s="1"/>
  <c r="G1512" i="32"/>
  <c r="F1512" i="32"/>
  <c r="AB1511" i="32"/>
  <c r="Y1511" i="32"/>
  <c r="Z1511" i="32" s="1"/>
  <c r="W1511" i="32"/>
  <c r="X1511" i="32" s="1"/>
  <c r="AC1511" i="32" s="1"/>
  <c r="I1511" i="32"/>
  <c r="J1511" i="32" s="1"/>
  <c r="G1511" i="32"/>
  <c r="F1511" i="32"/>
  <c r="AB1510" i="32"/>
  <c r="Y1510" i="32"/>
  <c r="Z1510" i="32" s="1"/>
  <c r="W1510" i="32"/>
  <c r="X1510" i="32" s="1"/>
  <c r="AC1510" i="32" s="1"/>
  <c r="I1510" i="32"/>
  <c r="J1510" i="32" s="1"/>
  <c r="G1510" i="32"/>
  <c r="F1510" i="32"/>
  <c r="AB1509" i="32"/>
  <c r="Y1509" i="32"/>
  <c r="Z1509" i="32" s="1"/>
  <c r="W1509" i="32"/>
  <c r="X1509" i="32" s="1"/>
  <c r="AC1509" i="32" s="1"/>
  <c r="I1509" i="32"/>
  <c r="J1509" i="32" s="1"/>
  <c r="G1509" i="32"/>
  <c r="F1509" i="32"/>
  <c r="AB1508" i="32"/>
  <c r="Y1508" i="32"/>
  <c r="Z1508" i="32" s="1"/>
  <c r="W1508" i="32"/>
  <c r="X1508" i="32" s="1"/>
  <c r="AC1508" i="32" s="1"/>
  <c r="I1508" i="32"/>
  <c r="J1508" i="32" s="1"/>
  <c r="G1508" i="32"/>
  <c r="F1508" i="32"/>
  <c r="AB1507" i="32"/>
  <c r="Y1507" i="32"/>
  <c r="Z1507" i="32" s="1"/>
  <c r="W1507" i="32"/>
  <c r="X1507" i="32" s="1"/>
  <c r="AC1507" i="32" s="1"/>
  <c r="I1507" i="32"/>
  <c r="J1507" i="32" s="1"/>
  <c r="G1507" i="32"/>
  <c r="F1507" i="32"/>
  <c r="AB1506" i="32"/>
  <c r="Y1506" i="32"/>
  <c r="Z1506" i="32" s="1"/>
  <c r="W1506" i="32"/>
  <c r="X1506" i="32" s="1"/>
  <c r="AC1506" i="32" s="1"/>
  <c r="I1506" i="32"/>
  <c r="J1506" i="32" s="1"/>
  <c r="G1506" i="32"/>
  <c r="F1506" i="32"/>
  <c r="AB1505" i="32"/>
  <c r="Y1505" i="32"/>
  <c r="Z1505" i="32" s="1"/>
  <c r="W1505" i="32"/>
  <c r="X1505" i="32" s="1"/>
  <c r="AC1505" i="32" s="1"/>
  <c r="I1505" i="32"/>
  <c r="J1505" i="32" s="1"/>
  <c r="G1505" i="32"/>
  <c r="F1505" i="32"/>
  <c r="AB1504" i="32"/>
  <c r="Y1504" i="32"/>
  <c r="Z1504" i="32" s="1"/>
  <c r="W1504" i="32"/>
  <c r="X1504" i="32" s="1"/>
  <c r="AC1504" i="32" s="1"/>
  <c r="I1504" i="32"/>
  <c r="J1504" i="32" s="1"/>
  <c r="G1504" i="32"/>
  <c r="F1504" i="32"/>
  <c r="AB1503" i="32"/>
  <c r="Y1503" i="32"/>
  <c r="Z1503" i="32" s="1"/>
  <c r="W1503" i="32"/>
  <c r="X1503" i="32" s="1"/>
  <c r="AC1503" i="32" s="1"/>
  <c r="I1503" i="32"/>
  <c r="J1503" i="32" s="1"/>
  <c r="G1503" i="32"/>
  <c r="F1503" i="32"/>
  <c r="AB1502" i="32"/>
  <c r="Y1502" i="32"/>
  <c r="Z1502" i="32" s="1"/>
  <c r="W1502" i="32"/>
  <c r="X1502" i="32" s="1"/>
  <c r="AC1502" i="32" s="1"/>
  <c r="I1502" i="32"/>
  <c r="J1502" i="32" s="1"/>
  <c r="G1502" i="32"/>
  <c r="F1502" i="32"/>
  <c r="AB1501" i="32"/>
  <c r="Y1501" i="32"/>
  <c r="Z1501" i="32" s="1"/>
  <c r="W1501" i="32"/>
  <c r="X1501" i="32" s="1"/>
  <c r="AC1501" i="32" s="1"/>
  <c r="I1501" i="32"/>
  <c r="J1501" i="32" s="1"/>
  <c r="G1501" i="32"/>
  <c r="F1501" i="32"/>
  <c r="AB1500" i="32"/>
  <c r="Y1500" i="32"/>
  <c r="Z1500" i="32" s="1"/>
  <c r="W1500" i="32"/>
  <c r="X1500" i="32" s="1"/>
  <c r="AC1500" i="32" s="1"/>
  <c r="I1500" i="32"/>
  <c r="J1500" i="32" s="1"/>
  <c r="G1500" i="32"/>
  <c r="F1500" i="32"/>
  <c r="AB1499" i="32"/>
  <c r="Y1499" i="32"/>
  <c r="Z1499" i="32" s="1"/>
  <c r="W1499" i="32"/>
  <c r="X1499" i="32" s="1"/>
  <c r="AC1499" i="32" s="1"/>
  <c r="I1499" i="32"/>
  <c r="J1499" i="32" s="1"/>
  <c r="G1499" i="32"/>
  <c r="F1499" i="32"/>
  <c r="AB1498" i="32"/>
  <c r="Y1498" i="32"/>
  <c r="Z1498" i="32" s="1"/>
  <c r="W1498" i="32"/>
  <c r="X1498" i="32" s="1"/>
  <c r="AC1498" i="32" s="1"/>
  <c r="I1498" i="32"/>
  <c r="J1498" i="32" s="1"/>
  <c r="G1498" i="32"/>
  <c r="F1498" i="32"/>
  <c r="AB1497" i="32"/>
  <c r="Y1497" i="32"/>
  <c r="Z1497" i="32" s="1"/>
  <c r="W1497" i="32"/>
  <c r="X1497" i="32" s="1"/>
  <c r="AC1497" i="32" s="1"/>
  <c r="I1497" i="32"/>
  <c r="J1497" i="32" s="1"/>
  <c r="G1497" i="32"/>
  <c r="F1497" i="32"/>
  <c r="AB1496" i="32"/>
  <c r="Y1496" i="32"/>
  <c r="Z1496" i="32" s="1"/>
  <c r="W1496" i="32"/>
  <c r="X1496" i="32" s="1"/>
  <c r="AC1496" i="32" s="1"/>
  <c r="I1496" i="32"/>
  <c r="J1496" i="32" s="1"/>
  <c r="G1496" i="32"/>
  <c r="F1496" i="32"/>
  <c r="AB1495" i="32"/>
  <c r="Y1495" i="32"/>
  <c r="Z1495" i="32" s="1"/>
  <c r="W1495" i="32"/>
  <c r="X1495" i="32" s="1"/>
  <c r="AC1495" i="32" s="1"/>
  <c r="I1495" i="32"/>
  <c r="J1495" i="32" s="1"/>
  <c r="G1495" i="32"/>
  <c r="F1495" i="32"/>
  <c r="AB1494" i="32"/>
  <c r="Y1494" i="32"/>
  <c r="Z1494" i="32" s="1"/>
  <c r="W1494" i="32"/>
  <c r="X1494" i="32" s="1"/>
  <c r="AC1494" i="32" s="1"/>
  <c r="I1494" i="32"/>
  <c r="J1494" i="32" s="1"/>
  <c r="G1494" i="32"/>
  <c r="F1494" i="32"/>
  <c r="AB1493" i="32"/>
  <c r="Y1493" i="32"/>
  <c r="Z1493" i="32" s="1"/>
  <c r="W1493" i="32"/>
  <c r="X1493" i="32" s="1"/>
  <c r="AC1493" i="32" s="1"/>
  <c r="I1493" i="32"/>
  <c r="J1493" i="32" s="1"/>
  <c r="G1493" i="32"/>
  <c r="F1493" i="32"/>
  <c r="AB1492" i="32"/>
  <c r="Y1492" i="32"/>
  <c r="Z1492" i="32" s="1"/>
  <c r="W1492" i="32"/>
  <c r="X1492" i="32" s="1"/>
  <c r="AC1492" i="32" s="1"/>
  <c r="I1492" i="32"/>
  <c r="J1492" i="32" s="1"/>
  <c r="G1492" i="32"/>
  <c r="F1492" i="32"/>
  <c r="AB1491" i="32"/>
  <c r="Y1491" i="32"/>
  <c r="Z1491" i="32" s="1"/>
  <c r="W1491" i="32"/>
  <c r="X1491" i="32" s="1"/>
  <c r="AC1491" i="32" s="1"/>
  <c r="I1491" i="32"/>
  <c r="J1491" i="32" s="1"/>
  <c r="G1491" i="32"/>
  <c r="F1491" i="32"/>
  <c r="AB1490" i="32"/>
  <c r="Y1490" i="32"/>
  <c r="Z1490" i="32" s="1"/>
  <c r="W1490" i="32"/>
  <c r="X1490" i="32" s="1"/>
  <c r="AC1490" i="32" s="1"/>
  <c r="I1490" i="32"/>
  <c r="J1490" i="32" s="1"/>
  <c r="G1490" i="32"/>
  <c r="F1490" i="32"/>
  <c r="AB1489" i="32"/>
  <c r="Y1489" i="32"/>
  <c r="Z1489" i="32" s="1"/>
  <c r="W1489" i="32"/>
  <c r="X1489" i="32" s="1"/>
  <c r="AC1489" i="32" s="1"/>
  <c r="I1489" i="32"/>
  <c r="J1489" i="32" s="1"/>
  <c r="G1489" i="32"/>
  <c r="F1489" i="32"/>
  <c r="AB1488" i="32"/>
  <c r="Y1488" i="32"/>
  <c r="Z1488" i="32" s="1"/>
  <c r="W1488" i="32"/>
  <c r="X1488" i="32" s="1"/>
  <c r="AC1488" i="32" s="1"/>
  <c r="I1488" i="32"/>
  <c r="J1488" i="32" s="1"/>
  <c r="G1488" i="32"/>
  <c r="F1488" i="32"/>
  <c r="AB1487" i="32"/>
  <c r="Y1487" i="32"/>
  <c r="Z1487" i="32" s="1"/>
  <c r="W1487" i="32"/>
  <c r="X1487" i="32" s="1"/>
  <c r="AC1487" i="32" s="1"/>
  <c r="I1487" i="32"/>
  <c r="J1487" i="32" s="1"/>
  <c r="G1487" i="32"/>
  <c r="F1487" i="32"/>
  <c r="AB1486" i="32"/>
  <c r="Y1486" i="32"/>
  <c r="Z1486" i="32" s="1"/>
  <c r="W1486" i="32"/>
  <c r="X1486" i="32" s="1"/>
  <c r="AC1486" i="32" s="1"/>
  <c r="I1486" i="32"/>
  <c r="J1486" i="32" s="1"/>
  <c r="G1486" i="32"/>
  <c r="F1486" i="32"/>
  <c r="AB1485" i="32"/>
  <c r="Y1485" i="32"/>
  <c r="Z1485" i="32" s="1"/>
  <c r="W1485" i="32"/>
  <c r="X1485" i="32" s="1"/>
  <c r="AC1485" i="32" s="1"/>
  <c r="I1485" i="32"/>
  <c r="J1485" i="32" s="1"/>
  <c r="G1485" i="32"/>
  <c r="F1485" i="32"/>
  <c r="AB1484" i="32"/>
  <c r="Y1484" i="32"/>
  <c r="Z1484" i="32" s="1"/>
  <c r="W1484" i="32"/>
  <c r="X1484" i="32" s="1"/>
  <c r="AC1484" i="32" s="1"/>
  <c r="I1484" i="32"/>
  <c r="J1484" i="32" s="1"/>
  <c r="G1484" i="32"/>
  <c r="F1484" i="32"/>
  <c r="AB1483" i="32"/>
  <c r="Y1483" i="32"/>
  <c r="Z1483" i="32" s="1"/>
  <c r="W1483" i="32"/>
  <c r="X1483" i="32" s="1"/>
  <c r="AC1483" i="32" s="1"/>
  <c r="I1483" i="32"/>
  <c r="J1483" i="32" s="1"/>
  <c r="G1483" i="32"/>
  <c r="F1483" i="32"/>
  <c r="AB1482" i="32"/>
  <c r="Y1482" i="32"/>
  <c r="Z1482" i="32" s="1"/>
  <c r="W1482" i="32"/>
  <c r="X1482" i="32" s="1"/>
  <c r="AC1482" i="32" s="1"/>
  <c r="I1482" i="32"/>
  <c r="J1482" i="32" s="1"/>
  <c r="G1482" i="32"/>
  <c r="F1482" i="32"/>
  <c r="AB1481" i="32"/>
  <c r="Y1481" i="32"/>
  <c r="Z1481" i="32" s="1"/>
  <c r="W1481" i="32"/>
  <c r="X1481" i="32" s="1"/>
  <c r="AC1481" i="32" s="1"/>
  <c r="I1481" i="32"/>
  <c r="J1481" i="32" s="1"/>
  <c r="G1481" i="32"/>
  <c r="F1481" i="32"/>
  <c r="AB1480" i="32"/>
  <c r="Y1480" i="32"/>
  <c r="Z1480" i="32" s="1"/>
  <c r="W1480" i="32"/>
  <c r="X1480" i="32" s="1"/>
  <c r="AC1480" i="32" s="1"/>
  <c r="I1480" i="32"/>
  <c r="J1480" i="32" s="1"/>
  <c r="G1480" i="32"/>
  <c r="F1480" i="32"/>
  <c r="AB1479" i="32"/>
  <c r="Y1479" i="32"/>
  <c r="Z1479" i="32" s="1"/>
  <c r="W1479" i="32"/>
  <c r="X1479" i="32" s="1"/>
  <c r="AC1479" i="32" s="1"/>
  <c r="I1479" i="32"/>
  <c r="J1479" i="32" s="1"/>
  <c r="G1479" i="32"/>
  <c r="F1479" i="32"/>
  <c r="AB1478" i="32"/>
  <c r="Y1478" i="32"/>
  <c r="Z1478" i="32" s="1"/>
  <c r="W1478" i="32"/>
  <c r="X1478" i="32" s="1"/>
  <c r="AC1478" i="32" s="1"/>
  <c r="I1478" i="32"/>
  <c r="J1478" i="32" s="1"/>
  <c r="G1478" i="32"/>
  <c r="F1478" i="32"/>
  <c r="AB1477" i="32"/>
  <c r="Y1477" i="32"/>
  <c r="Z1477" i="32" s="1"/>
  <c r="W1477" i="32"/>
  <c r="X1477" i="32" s="1"/>
  <c r="AC1477" i="32" s="1"/>
  <c r="I1477" i="32"/>
  <c r="J1477" i="32" s="1"/>
  <c r="G1477" i="32"/>
  <c r="F1477" i="32"/>
  <c r="AB1476" i="32"/>
  <c r="Y1476" i="32"/>
  <c r="Z1476" i="32" s="1"/>
  <c r="W1476" i="32"/>
  <c r="X1476" i="32" s="1"/>
  <c r="AC1476" i="32" s="1"/>
  <c r="I1476" i="32"/>
  <c r="J1476" i="32" s="1"/>
  <c r="G1476" i="32"/>
  <c r="F1476" i="32"/>
  <c r="AB1475" i="32"/>
  <c r="Y1475" i="32"/>
  <c r="Z1475" i="32" s="1"/>
  <c r="W1475" i="32"/>
  <c r="X1475" i="32" s="1"/>
  <c r="AC1475" i="32" s="1"/>
  <c r="I1475" i="32"/>
  <c r="J1475" i="32" s="1"/>
  <c r="G1475" i="32"/>
  <c r="F1475" i="32"/>
  <c r="AB1474" i="32"/>
  <c r="Y1474" i="32"/>
  <c r="Z1474" i="32" s="1"/>
  <c r="W1474" i="32"/>
  <c r="X1474" i="32" s="1"/>
  <c r="AC1474" i="32" s="1"/>
  <c r="I1474" i="32"/>
  <c r="J1474" i="32" s="1"/>
  <c r="G1474" i="32"/>
  <c r="F1474" i="32"/>
  <c r="AB1473" i="32"/>
  <c r="Y1473" i="32"/>
  <c r="Z1473" i="32" s="1"/>
  <c r="W1473" i="32"/>
  <c r="X1473" i="32" s="1"/>
  <c r="AC1473" i="32" s="1"/>
  <c r="I1473" i="32"/>
  <c r="J1473" i="32" s="1"/>
  <c r="G1473" i="32"/>
  <c r="F1473" i="32"/>
  <c r="AB1472" i="32"/>
  <c r="Y1472" i="32"/>
  <c r="Z1472" i="32" s="1"/>
  <c r="W1472" i="32"/>
  <c r="X1472" i="32" s="1"/>
  <c r="AC1472" i="32" s="1"/>
  <c r="I1472" i="32"/>
  <c r="J1472" i="32" s="1"/>
  <c r="G1472" i="32"/>
  <c r="F1472" i="32"/>
  <c r="AB1471" i="32"/>
  <c r="Y1471" i="32"/>
  <c r="Z1471" i="32" s="1"/>
  <c r="W1471" i="32"/>
  <c r="X1471" i="32" s="1"/>
  <c r="AC1471" i="32" s="1"/>
  <c r="I1471" i="32"/>
  <c r="J1471" i="32" s="1"/>
  <c r="G1471" i="32"/>
  <c r="F1471" i="32"/>
  <c r="AB1470" i="32"/>
  <c r="Y1470" i="32"/>
  <c r="Z1470" i="32" s="1"/>
  <c r="W1470" i="32"/>
  <c r="X1470" i="32" s="1"/>
  <c r="AC1470" i="32" s="1"/>
  <c r="I1470" i="32"/>
  <c r="J1470" i="32" s="1"/>
  <c r="G1470" i="32"/>
  <c r="F1470" i="32"/>
  <c r="AB1469" i="32"/>
  <c r="Y1469" i="32"/>
  <c r="Z1469" i="32" s="1"/>
  <c r="W1469" i="32"/>
  <c r="X1469" i="32" s="1"/>
  <c r="AC1469" i="32" s="1"/>
  <c r="I1469" i="32"/>
  <c r="J1469" i="32" s="1"/>
  <c r="G1469" i="32"/>
  <c r="F1469" i="32"/>
  <c r="AB1468" i="32"/>
  <c r="Y1468" i="32"/>
  <c r="Z1468" i="32" s="1"/>
  <c r="W1468" i="32"/>
  <c r="X1468" i="32" s="1"/>
  <c r="AC1468" i="32" s="1"/>
  <c r="I1468" i="32"/>
  <c r="J1468" i="32" s="1"/>
  <c r="G1468" i="32"/>
  <c r="F1468" i="32"/>
  <c r="AB1467" i="32"/>
  <c r="Y1467" i="32"/>
  <c r="Z1467" i="32" s="1"/>
  <c r="W1467" i="32"/>
  <c r="X1467" i="32" s="1"/>
  <c r="AC1467" i="32" s="1"/>
  <c r="I1467" i="32"/>
  <c r="J1467" i="32" s="1"/>
  <c r="G1467" i="32"/>
  <c r="F1467" i="32"/>
  <c r="AB1466" i="32"/>
  <c r="Y1466" i="32"/>
  <c r="Z1466" i="32" s="1"/>
  <c r="W1466" i="32"/>
  <c r="X1466" i="32" s="1"/>
  <c r="AC1466" i="32" s="1"/>
  <c r="I1466" i="32"/>
  <c r="J1466" i="32" s="1"/>
  <c r="G1466" i="32"/>
  <c r="F1466" i="32"/>
  <c r="AB1465" i="32"/>
  <c r="Y1465" i="32"/>
  <c r="Z1465" i="32" s="1"/>
  <c r="W1465" i="32"/>
  <c r="X1465" i="32" s="1"/>
  <c r="AC1465" i="32" s="1"/>
  <c r="I1465" i="32"/>
  <c r="J1465" i="32" s="1"/>
  <c r="G1465" i="32"/>
  <c r="F1465" i="32"/>
  <c r="AB1464" i="32"/>
  <c r="Y1464" i="32"/>
  <c r="Z1464" i="32" s="1"/>
  <c r="W1464" i="32"/>
  <c r="X1464" i="32" s="1"/>
  <c r="AC1464" i="32" s="1"/>
  <c r="I1464" i="32"/>
  <c r="J1464" i="32" s="1"/>
  <c r="G1464" i="32"/>
  <c r="F1464" i="32"/>
  <c r="AB1463" i="32"/>
  <c r="Y1463" i="32"/>
  <c r="Z1463" i="32" s="1"/>
  <c r="W1463" i="32"/>
  <c r="X1463" i="32" s="1"/>
  <c r="AC1463" i="32" s="1"/>
  <c r="I1463" i="32"/>
  <c r="J1463" i="32" s="1"/>
  <c r="G1463" i="32"/>
  <c r="F1463" i="32"/>
  <c r="AB1462" i="32"/>
  <c r="Y1462" i="32"/>
  <c r="Z1462" i="32" s="1"/>
  <c r="W1462" i="32"/>
  <c r="X1462" i="32" s="1"/>
  <c r="AC1462" i="32" s="1"/>
  <c r="I1462" i="32"/>
  <c r="J1462" i="32" s="1"/>
  <c r="G1462" i="32"/>
  <c r="F1462" i="32"/>
  <c r="AB1461" i="32"/>
  <c r="Y1461" i="32"/>
  <c r="Z1461" i="32" s="1"/>
  <c r="W1461" i="32"/>
  <c r="X1461" i="32" s="1"/>
  <c r="AC1461" i="32" s="1"/>
  <c r="I1461" i="32"/>
  <c r="J1461" i="32" s="1"/>
  <c r="G1461" i="32"/>
  <c r="F1461" i="32"/>
  <c r="AB1460" i="32"/>
  <c r="Y1460" i="32"/>
  <c r="Z1460" i="32" s="1"/>
  <c r="W1460" i="32"/>
  <c r="X1460" i="32" s="1"/>
  <c r="AC1460" i="32" s="1"/>
  <c r="I1460" i="32"/>
  <c r="J1460" i="32" s="1"/>
  <c r="G1460" i="32"/>
  <c r="F1460" i="32"/>
  <c r="AB1459" i="32"/>
  <c r="Y1459" i="32"/>
  <c r="Z1459" i="32" s="1"/>
  <c r="W1459" i="32"/>
  <c r="X1459" i="32" s="1"/>
  <c r="AC1459" i="32" s="1"/>
  <c r="I1459" i="32"/>
  <c r="J1459" i="32" s="1"/>
  <c r="G1459" i="32"/>
  <c r="F1459" i="32"/>
  <c r="AB1458" i="32"/>
  <c r="Y1458" i="32"/>
  <c r="Z1458" i="32" s="1"/>
  <c r="W1458" i="32"/>
  <c r="X1458" i="32" s="1"/>
  <c r="AC1458" i="32" s="1"/>
  <c r="I1458" i="32"/>
  <c r="J1458" i="32" s="1"/>
  <c r="G1458" i="32"/>
  <c r="F1458" i="32"/>
  <c r="AB1457" i="32"/>
  <c r="Y1457" i="32"/>
  <c r="Z1457" i="32" s="1"/>
  <c r="W1457" i="32"/>
  <c r="X1457" i="32" s="1"/>
  <c r="AC1457" i="32" s="1"/>
  <c r="I1457" i="32"/>
  <c r="J1457" i="32" s="1"/>
  <c r="G1457" i="32"/>
  <c r="F1457" i="32"/>
  <c r="AB1456" i="32"/>
  <c r="Y1456" i="32"/>
  <c r="Z1456" i="32" s="1"/>
  <c r="W1456" i="32"/>
  <c r="X1456" i="32" s="1"/>
  <c r="AC1456" i="32" s="1"/>
  <c r="I1456" i="32"/>
  <c r="J1456" i="32" s="1"/>
  <c r="G1456" i="32"/>
  <c r="F1456" i="32"/>
  <c r="AB1455" i="32"/>
  <c r="Y1455" i="32"/>
  <c r="Z1455" i="32" s="1"/>
  <c r="W1455" i="32"/>
  <c r="X1455" i="32" s="1"/>
  <c r="AC1455" i="32" s="1"/>
  <c r="I1455" i="32"/>
  <c r="J1455" i="32" s="1"/>
  <c r="G1455" i="32"/>
  <c r="F1455" i="32"/>
  <c r="AB1454" i="32"/>
  <c r="Y1454" i="32"/>
  <c r="Z1454" i="32" s="1"/>
  <c r="W1454" i="32"/>
  <c r="X1454" i="32" s="1"/>
  <c r="AC1454" i="32" s="1"/>
  <c r="I1454" i="32"/>
  <c r="J1454" i="32" s="1"/>
  <c r="G1454" i="32"/>
  <c r="F1454" i="32"/>
  <c r="AB1453" i="32"/>
  <c r="Y1453" i="32"/>
  <c r="Z1453" i="32" s="1"/>
  <c r="W1453" i="32"/>
  <c r="X1453" i="32" s="1"/>
  <c r="AC1453" i="32" s="1"/>
  <c r="I1453" i="32"/>
  <c r="J1453" i="32" s="1"/>
  <c r="G1453" i="32"/>
  <c r="F1453" i="32"/>
  <c r="AB1452" i="32"/>
  <c r="Y1452" i="32"/>
  <c r="Z1452" i="32" s="1"/>
  <c r="W1452" i="32"/>
  <c r="X1452" i="32" s="1"/>
  <c r="AC1452" i="32" s="1"/>
  <c r="I1452" i="32"/>
  <c r="J1452" i="32" s="1"/>
  <c r="G1452" i="32"/>
  <c r="F1452" i="32"/>
  <c r="AB1451" i="32"/>
  <c r="Y1451" i="32"/>
  <c r="Z1451" i="32" s="1"/>
  <c r="W1451" i="32"/>
  <c r="X1451" i="32" s="1"/>
  <c r="AC1451" i="32" s="1"/>
  <c r="I1451" i="32"/>
  <c r="J1451" i="32" s="1"/>
  <c r="G1451" i="32"/>
  <c r="F1451" i="32"/>
  <c r="AB1450" i="32"/>
  <c r="Y1450" i="32"/>
  <c r="Z1450" i="32" s="1"/>
  <c r="W1450" i="32"/>
  <c r="X1450" i="32" s="1"/>
  <c r="AC1450" i="32" s="1"/>
  <c r="I1450" i="32"/>
  <c r="J1450" i="32" s="1"/>
  <c r="G1450" i="32"/>
  <c r="F1450" i="32"/>
  <c r="AB1449" i="32"/>
  <c r="Y1449" i="32"/>
  <c r="Z1449" i="32" s="1"/>
  <c r="W1449" i="32"/>
  <c r="X1449" i="32" s="1"/>
  <c r="AC1449" i="32" s="1"/>
  <c r="I1449" i="32"/>
  <c r="J1449" i="32" s="1"/>
  <c r="G1449" i="32"/>
  <c r="F1449" i="32"/>
  <c r="AB1448" i="32"/>
  <c r="Y1448" i="32"/>
  <c r="Z1448" i="32" s="1"/>
  <c r="W1448" i="32"/>
  <c r="X1448" i="32" s="1"/>
  <c r="AC1448" i="32" s="1"/>
  <c r="I1448" i="32"/>
  <c r="J1448" i="32" s="1"/>
  <c r="G1448" i="32"/>
  <c r="F1448" i="32"/>
  <c r="AB1447" i="32"/>
  <c r="Y1447" i="32"/>
  <c r="Z1447" i="32" s="1"/>
  <c r="W1447" i="32"/>
  <c r="X1447" i="32" s="1"/>
  <c r="AC1447" i="32" s="1"/>
  <c r="I1447" i="32"/>
  <c r="J1447" i="32" s="1"/>
  <c r="G1447" i="32"/>
  <c r="F1447" i="32"/>
  <c r="AB1446" i="32"/>
  <c r="Y1446" i="32"/>
  <c r="Z1446" i="32" s="1"/>
  <c r="W1446" i="32"/>
  <c r="X1446" i="32" s="1"/>
  <c r="AC1446" i="32" s="1"/>
  <c r="I1446" i="32"/>
  <c r="J1446" i="32" s="1"/>
  <c r="G1446" i="32"/>
  <c r="F1446" i="32"/>
  <c r="AB1445" i="32"/>
  <c r="Y1445" i="32"/>
  <c r="Z1445" i="32" s="1"/>
  <c r="W1445" i="32"/>
  <c r="X1445" i="32" s="1"/>
  <c r="AC1445" i="32" s="1"/>
  <c r="I1445" i="32"/>
  <c r="J1445" i="32" s="1"/>
  <c r="G1445" i="32"/>
  <c r="F1445" i="32"/>
  <c r="AB1444" i="32"/>
  <c r="Y1444" i="32"/>
  <c r="Z1444" i="32" s="1"/>
  <c r="W1444" i="32"/>
  <c r="X1444" i="32" s="1"/>
  <c r="AC1444" i="32" s="1"/>
  <c r="I1444" i="32"/>
  <c r="J1444" i="32" s="1"/>
  <c r="G1444" i="32"/>
  <c r="F1444" i="32"/>
  <c r="AB1443" i="32"/>
  <c r="Y1443" i="32"/>
  <c r="Z1443" i="32" s="1"/>
  <c r="W1443" i="32"/>
  <c r="X1443" i="32" s="1"/>
  <c r="AC1443" i="32" s="1"/>
  <c r="I1443" i="32"/>
  <c r="J1443" i="32" s="1"/>
  <c r="F1443" i="32"/>
  <c r="AB1442" i="32"/>
  <c r="Y1442" i="32"/>
  <c r="Z1442" i="32" s="1"/>
  <c r="W1442" i="32"/>
  <c r="X1442" i="32" s="1"/>
  <c r="AC1442" i="32" s="1"/>
  <c r="I1442" i="32"/>
  <c r="J1442" i="32" s="1"/>
  <c r="F1442" i="32"/>
  <c r="AB1441" i="32"/>
  <c r="Y1441" i="32"/>
  <c r="Z1441" i="32" s="1"/>
  <c r="W1441" i="32"/>
  <c r="X1441" i="32" s="1"/>
  <c r="AC1441" i="32" s="1"/>
  <c r="I1441" i="32"/>
  <c r="J1441" i="32" s="1"/>
  <c r="F1441" i="32"/>
  <c r="AB1440" i="32"/>
  <c r="Y1440" i="32"/>
  <c r="Z1440" i="32" s="1"/>
  <c r="W1440" i="32"/>
  <c r="X1440" i="32" s="1"/>
  <c r="AC1440" i="32" s="1"/>
  <c r="I1440" i="32"/>
  <c r="J1440" i="32" s="1"/>
  <c r="F1440" i="32"/>
  <c r="AB1439" i="32"/>
  <c r="Y1439" i="32"/>
  <c r="Z1439" i="32" s="1"/>
  <c r="W1439" i="32"/>
  <c r="X1439" i="32" s="1"/>
  <c r="AC1439" i="32" s="1"/>
  <c r="I1439" i="32"/>
  <c r="J1439" i="32" s="1"/>
  <c r="F1439" i="32"/>
  <c r="AB1438" i="32"/>
  <c r="Y1438" i="32"/>
  <c r="Z1438" i="32" s="1"/>
  <c r="W1438" i="32"/>
  <c r="X1438" i="32" s="1"/>
  <c r="AC1438" i="32" s="1"/>
  <c r="I1438" i="32"/>
  <c r="J1438" i="32" s="1"/>
  <c r="F1438" i="32"/>
  <c r="AB1437" i="32"/>
  <c r="Y1437" i="32"/>
  <c r="Z1437" i="32" s="1"/>
  <c r="W1437" i="32"/>
  <c r="X1437" i="32" s="1"/>
  <c r="AC1437" i="32" s="1"/>
  <c r="I1437" i="32"/>
  <c r="J1437" i="32" s="1"/>
  <c r="F1437" i="32"/>
  <c r="AB1436" i="32"/>
  <c r="Y1436" i="32"/>
  <c r="Z1436" i="32" s="1"/>
  <c r="W1436" i="32"/>
  <c r="X1436" i="32" s="1"/>
  <c r="AC1436" i="32" s="1"/>
  <c r="I1436" i="32"/>
  <c r="J1436" i="32" s="1"/>
  <c r="F1436" i="32"/>
  <c r="AB1435" i="32"/>
  <c r="Y1435" i="32"/>
  <c r="Z1435" i="32" s="1"/>
  <c r="W1435" i="32"/>
  <c r="X1435" i="32" s="1"/>
  <c r="AC1435" i="32" s="1"/>
  <c r="I1435" i="32"/>
  <c r="J1435" i="32" s="1"/>
  <c r="F1435" i="32"/>
  <c r="AB1434" i="32"/>
  <c r="Y1434" i="32"/>
  <c r="Z1434" i="32" s="1"/>
  <c r="W1434" i="32"/>
  <c r="X1434" i="32" s="1"/>
  <c r="AC1434" i="32" s="1"/>
  <c r="I1434" i="32"/>
  <c r="J1434" i="32" s="1"/>
  <c r="F1434" i="32"/>
  <c r="AB1433" i="32"/>
  <c r="Y1433" i="32"/>
  <c r="Z1433" i="32" s="1"/>
  <c r="W1433" i="32"/>
  <c r="X1433" i="32" s="1"/>
  <c r="AC1433" i="32" s="1"/>
  <c r="I1433" i="32"/>
  <c r="J1433" i="32" s="1"/>
  <c r="F1433" i="32"/>
  <c r="AB1432" i="32"/>
  <c r="Y1432" i="32"/>
  <c r="Z1432" i="32" s="1"/>
  <c r="W1432" i="32"/>
  <c r="X1432" i="32" s="1"/>
  <c r="AC1432" i="32" s="1"/>
  <c r="I1432" i="32"/>
  <c r="J1432" i="32" s="1"/>
  <c r="F1432" i="32"/>
  <c r="AB1431" i="32"/>
  <c r="Y1431" i="32"/>
  <c r="Z1431" i="32" s="1"/>
  <c r="W1431" i="32"/>
  <c r="X1431" i="32" s="1"/>
  <c r="AC1431" i="32" s="1"/>
  <c r="I1431" i="32"/>
  <c r="J1431" i="32" s="1"/>
  <c r="F1431" i="32"/>
  <c r="AB1430" i="32"/>
  <c r="Y1430" i="32"/>
  <c r="Z1430" i="32" s="1"/>
  <c r="W1430" i="32"/>
  <c r="X1430" i="32" s="1"/>
  <c r="AC1430" i="32" s="1"/>
  <c r="I1430" i="32"/>
  <c r="J1430" i="32" s="1"/>
  <c r="F1430" i="32"/>
  <c r="AB1429" i="32"/>
  <c r="Y1429" i="32"/>
  <c r="Z1429" i="32" s="1"/>
  <c r="W1429" i="32"/>
  <c r="X1429" i="32" s="1"/>
  <c r="AC1429" i="32" s="1"/>
  <c r="I1429" i="32"/>
  <c r="J1429" i="32" s="1"/>
  <c r="F1429" i="32"/>
  <c r="AB1428" i="32"/>
  <c r="Y1428" i="32"/>
  <c r="Z1428" i="32" s="1"/>
  <c r="W1428" i="32"/>
  <c r="X1428" i="32" s="1"/>
  <c r="AC1428" i="32" s="1"/>
  <c r="I1428" i="32"/>
  <c r="J1428" i="32" s="1"/>
  <c r="F1428" i="32"/>
  <c r="AB1427" i="32"/>
  <c r="Y1427" i="32"/>
  <c r="Z1427" i="32" s="1"/>
  <c r="W1427" i="32"/>
  <c r="X1427" i="32" s="1"/>
  <c r="AC1427" i="32" s="1"/>
  <c r="I1427" i="32"/>
  <c r="J1427" i="32" s="1"/>
  <c r="F1427" i="32"/>
  <c r="AB1426" i="32"/>
  <c r="Y1426" i="32"/>
  <c r="Z1426" i="32" s="1"/>
  <c r="W1426" i="32"/>
  <c r="X1426" i="32" s="1"/>
  <c r="AC1426" i="32" s="1"/>
  <c r="I1426" i="32"/>
  <c r="J1426" i="32" s="1"/>
  <c r="F1426" i="32"/>
  <c r="AB1425" i="32"/>
  <c r="Y1425" i="32"/>
  <c r="Z1425" i="32" s="1"/>
  <c r="W1425" i="32"/>
  <c r="X1425" i="32" s="1"/>
  <c r="AC1425" i="32" s="1"/>
  <c r="I1425" i="32"/>
  <c r="J1425" i="32" s="1"/>
  <c r="F1425" i="32"/>
  <c r="AB1424" i="32"/>
  <c r="Y1424" i="32"/>
  <c r="Z1424" i="32" s="1"/>
  <c r="W1424" i="32"/>
  <c r="X1424" i="32" s="1"/>
  <c r="AC1424" i="32" s="1"/>
  <c r="I1424" i="32"/>
  <c r="J1424" i="32" s="1"/>
  <c r="F1424" i="32"/>
  <c r="AB1423" i="32"/>
  <c r="Y1423" i="32"/>
  <c r="Z1423" i="32" s="1"/>
  <c r="W1423" i="32"/>
  <c r="X1423" i="32" s="1"/>
  <c r="AC1423" i="32" s="1"/>
  <c r="I1423" i="32"/>
  <c r="J1423" i="32" s="1"/>
  <c r="F1423" i="32"/>
  <c r="AB1422" i="32"/>
  <c r="Y1422" i="32"/>
  <c r="Z1422" i="32" s="1"/>
  <c r="W1422" i="32"/>
  <c r="X1422" i="32" s="1"/>
  <c r="AC1422" i="32" s="1"/>
  <c r="I1422" i="32"/>
  <c r="J1422" i="32" s="1"/>
  <c r="F1422" i="32"/>
  <c r="AB1421" i="32"/>
  <c r="Y1421" i="32"/>
  <c r="Z1421" i="32" s="1"/>
  <c r="W1421" i="32"/>
  <c r="X1421" i="32" s="1"/>
  <c r="AC1421" i="32" s="1"/>
  <c r="I1421" i="32"/>
  <c r="J1421" i="32" s="1"/>
  <c r="F1421" i="32"/>
  <c r="AB1420" i="32"/>
  <c r="Y1420" i="32"/>
  <c r="Z1420" i="32" s="1"/>
  <c r="W1420" i="32"/>
  <c r="X1420" i="32" s="1"/>
  <c r="AC1420" i="32" s="1"/>
  <c r="I1420" i="32"/>
  <c r="J1420" i="32" s="1"/>
  <c r="F1420" i="32"/>
  <c r="AB1419" i="32"/>
  <c r="Y1419" i="32"/>
  <c r="Z1419" i="32" s="1"/>
  <c r="W1419" i="32"/>
  <c r="X1419" i="32" s="1"/>
  <c r="AC1419" i="32" s="1"/>
  <c r="I1419" i="32"/>
  <c r="J1419" i="32" s="1"/>
  <c r="F1419" i="32"/>
  <c r="AB1418" i="32"/>
  <c r="Y1418" i="32"/>
  <c r="Z1418" i="32" s="1"/>
  <c r="W1418" i="32"/>
  <c r="X1418" i="32" s="1"/>
  <c r="AC1418" i="32" s="1"/>
  <c r="I1418" i="32"/>
  <c r="J1418" i="32" s="1"/>
  <c r="F1418" i="32"/>
  <c r="AB1417" i="32"/>
  <c r="Y1417" i="32"/>
  <c r="Z1417" i="32" s="1"/>
  <c r="W1417" i="32"/>
  <c r="X1417" i="32" s="1"/>
  <c r="AC1417" i="32" s="1"/>
  <c r="I1417" i="32"/>
  <c r="J1417" i="32" s="1"/>
  <c r="F1417" i="32"/>
  <c r="AB1416" i="32"/>
  <c r="Y1416" i="32"/>
  <c r="Z1416" i="32" s="1"/>
  <c r="W1416" i="32"/>
  <c r="X1416" i="32" s="1"/>
  <c r="AC1416" i="32" s="1"/>
  <c r="I1416" i="32"/>
  <c r="J1416" i="32" s="1"/>
  <c r="F1416" i="32"/>
  <c r="AB1415" i="32"/>
  <c r="Y1415" i="32"/>
  <c r="Z1415" i="32" s="1"/>
  <c r="W1415" i="32"/>
  <c r="X1415" i="32" s="1"/>
  <c r="AC1415" i="32" s="1"/>
  <c r="I1415" i="32"/>
  <c r="J1415" i="32" s="1"/>
  <c r="F1415" i="32"/>
  <c r="AB1414" i="32"/>
  <c r="Y1414" i="32"/>
  <c r="Z1414" i="32" s="1"/>
  <c r="W1414" i="32"/>
  <c r="X1414" i="32" s="1"/>
  <c r="AC1414" i="32" s="1"/>
  <c r="I1414" i="32"/>
  <c r="J1414" i="32" s="1"/>
  <c r="F1414" i="32"/>
  <c r="AB1413" i="32"/>
  <c r="Y1413" i="32"/>
  <c r="Z1413" i="32" s="1"/>
  <c r="W1413" i="32"/>
  <c r="X1413" i="32" s="1"/>
  <c r="AC1413" i="32" s="1"/>
  <c r="I1413" i="32"/>
  <c r="J1413" i="32" s="1"/>
  <c r="F1413" i="32"/>
  <c r="AB1412" i="32"/>
  <c r="Y1412" i="32"/>
  <c r="Z1412" i="32" s="1"/>
  <c r="W1412" i="32"/>
  <c r="X1412" i="32" s="1"/>
  <c r="AC1412" i="32" s="1"/>
  <c r="I1412" i="32"/>
  <c r="J1412" i="32" s="1"/>
  <c r="F1412" i="32"/>
  <c r="AB1411" i="32"/>
  <c r="Y1411" i="32"/>
  <c r="Z1411" i="32" s="1"/>
  <c r="W1411" i="32"/>
  <c r="X1411" i="32" s="1"/>
  <c r="AC1411" i="32" s="1"/>
  <c r="I1411" i="32"/>
  <c r="J1411" i="32" s="1"/>
  <c r="F1411" i="32"/>
  <c r="AB1410" i="32"/>
  <c r="Y1410" i="32"/>
  <c r="Z1410" i="32" s="1"/>
  <c r="W1410" i="32"/>
  <c r="X1410" i="32" s="1"/>
  <c r="AC1410" i="32" s="1"/>
  <c r="I1410" i="32"/>
  <c r="J1410" i="32" s="1"/>
  <c r="F1410" i="32"/>
  <c r="AB1409" i="32"/>
  <c r="Y1409" i="32"/>
  <c r="Z1409" i="32" s="1"/>
  <c r="W1409" i="32"/>
  <c r="X1409" i="32" s="1"/>
  <c r="AC1409" i="32" s="1"/>
  <c r="I1409" i="32"/>
  <c r="J1409" i="32" s="1"/>
  <c r="F1409" i="32"/>
  <c r="AB1408" i="32"/>
  <c r="Y1408" i="32"/>
  <c r="Z1408" i="32" s="1"/>
  <c r="W1408" i="32"/>
  <c r="X1408" i="32" s="1"/>
  <c r="AC1408" i="32" s="1"/>
  <c r="I1408" i="32"/>
  <c r="J1408" i="32" s="1"/>
  <c r="F1408" i="32"/>
  <c r="AB1407" i="32"/>
  <c r="Y1407" i="32"/>
  <c r="Z1407" i="32" s="1"/>
  <c r="W1407" i="32"/>
  <c r="X1407" i="32" s="1"/>
  <c r="AC1407" i="32" s="1"/>
  <c r="I1407" i="32"/>
  <c r="J1407" i="32" s="1"/>
  <c r="F1407" i="32"/>
  <c r="AB1406" i="32"/>
  <c r="Y1406" i="32"/>
  <c r="Z1406" i="32" s="1"/>
  <c r="W1406" i="32"/>
  <c r="X1406" i="32" s="1"/>
  <c r="AC1406" i="32" s="1"/>
  <c r="I1406" i="32"/>
  <c r="J1406" i="32" s="1"/>
  <c r="F1406" i="32"/>
  <c r="AB1405" i="32"/>
  <c r="Y1405" i="32"/>
  <c r="Z1405" i="32" s="1"/>
  <c r="W1405" i="32"/>
  <c r="X1405" i="32" s="1"/>
  <c r="AC1405" i="32" s="1"/>
  <c r="I1405" i="32"/>
  <c r="J1405" i="32" s="1"/>
  <c r="F1405" i="32"/>
  <c r="AB1404" i="32"/>
  <c r="Y1404" i="32"/>
  <c r="Z1404" i="32" s="1"/>
  <c r="W1404" i="32"/>
  <c r="X1404" i="32" s="1"/>
  <c r="AC1404" i="32" s="1"/>
  <c r="I1404" i="32"/>
  <c r="J1404" i="32" s="1"/>
  <c r="F1404" i="32"/>
  <c r="AB1403" i="32"/>
  <c r="Y1403" i="32"/>
  <c r="Z1403" i="32" s="1"/>
  <c r="W1403" i="32"/>
  <c r="X1403" i="32" s="1"/>
  <c r="AC1403" i="32" s="1"/>
  <c r="I1403" i="32"/>
  <c r="J1403" i="32" s="1"/>
  <c r="F1403" i="32"/>
  <c r="AB1402" i="32"/>
  <c r="Y1402" i="32"/>
  <c r="Z1402" i="32" s="1"/>
  <c r="W1402" i="32"/>
  <c r="X1402" i="32" s="1"/>
  <c r="AC1402" i="32" s="1"/>
  <c r="I1402" i="32"/>
  <c r="J1402" i="32" s="1"/>
  <c r="F1402" i="32"/>
  <c r="AB1401" i="32"/>
  <c r="Y1401" i="32"/>
  <c r="Z1401" i="32" s="1"/>
  <c r="W1401" i="32"/>
  <c r="X1401" i="32" s="1"/>
  <c r="AC1401" i="32" s="1"/>
  <c r="I1401" i="32"/>
  <c r="J1401" i="32" s="1"/>
  <c r="F1401" i="32"/>
  <c r="AB1400" i="32"/>
  <c r="Y1400" i="32"/>
  <c r="Z1400" i="32" s="1"/>
  <c r="W1400" i="32"/>
  <c r="X1400" i="32" s="1"/>
  <c r="AC1400" i="32" s="1"/>
  <c r="I1400" i="32"/>
  <c r="J1400" i="32" s="1"/>
  <c r="F1400" i="32"/>
  <c r="AB1399" i="32"/>
  <c r="Y1399" i="32"/>
  <c r="Z1399" i="32" s="1"/>
  <c r="W1399" i="32"/>
  <c r="X1399" i="32" s="1"/>
  <c r="AC1399" i="32" s="1"/>
  <c r="I1399" i="32"/>
  <c r="J1399" i="32" s="1"/>
  <c r="F1399" i="32"/>
  <c r="AB1398" i="32"/>
  <c r="Y1398" i="32"/>
  <c r="Z1398" i="32" s="1"/>
  <c r="W1398" i="32"/>
  <c r="X1398" i="32" s="1"/>
  <c r="AC1398" i="32" s="1"/>
  <c r="I1398" i="32"/>
  <c r="J1398" i="32" s="1"/>
  <c r="F1398" i="32"/>
  <c r="AB1397" i="32"/>
  <c r="Y1397" i="32"/>
  <c r="Z1397" i="32" s="1"/>
  <c r="W1397" i="32"/>
  <c r="X1397" i="32" s="1"/>
  <c r="AC1397" i="32" s="1"/>
  <c r="I1397" i="32"/>
  <c r="J1397" i="32" s="1"/>
  <c r="F1397" i="32"/>
  <c r="AB1396" i="32"/>
  <c r="Y1396" i="32"/>
  <c r="Z1396" i="32" s="1"/>
  <c r="W1396" i="32"/>
  <c r="X1396" i="32" s="1"/>
  <c r="AC1396" i="32" s="1"/>
  <c r="I1396" i="32"/>
  <c r="J1396" i="32" s="1"/>
  <c r="F1396" i="32"/>
  <c r="AB1395" i="32"/>
  <c r="Y1395" i="32"/>
  <c r="Z1395" i="32" s="1"/>
  <c r="W1395" i="32"/>
  <c r="X1395" i="32" s="1"/>
  <c r="AC1395" i="32" s="1"/>
  <c r="I1395" i="32"/>
  <c r="J1395" i="32" s="1"/>
  <c r="F1395" i="32"/>
  <c r="AB1394" i="32"/>
  <c r="Y1394" i="32"/>
  <c r="Z1394" i="32" s="1"/>
  <c r="W1394" i="32"/>
  <c r="X1394" i="32" s="1"/>
  <c r="AC1394" i="32" s="1"/>
  <c r="I1394" i="32"/>
  <c r="J1394" i="32" s="1"/>
  <c r="F1394" i="32"/>
  <c r="AB1393" i="32"/>
  <c r="Y1393" i="32"/>
  <c r="Z1393" i="32" s="1"/>
  <c r="W1393" i="32"/>
  <c r="X1393" i="32" s="1"/>
  <c r="AC1393" i="32" s="1"/>
  <c r="I1393" i="32"/>
  <c r="J1393" i="32" s="1"/>
  <c r="F1393" i="32"/>
  <c r="AB1392" i="32"/>
  <c r="Y1392" i="32"/>
  <c r="Z1392" i="32" s="1"/>
  <c r="W1392" i="32"/>
  <c r="X1392" i="32" s="1"/>
  <c r="AC1392" i="32" s="1"/>
  <c r="I1392" i="32"/>
  <c r="J1392" i="32" s="1"/>
  <c r="F1392" i="32"/>
  <c r="AB1391" i="32"/>
  <c r="Y1391" i="32"/>
  <c r="Z1391" i="32" s="1"/>
  <c r="W1391" i="32"/>
  <c r="X1391" i="32" s="1"/>
  <c r="AC1391" i="32" s="1"/>
  <c r="I1391" i="32"/>
  <c r="J1391" i="32" s="1"/>
  <c r="F1391" i="32"/>
  <c r="AB1390" i="32"/>
  <c r="Y1390" i="32"/>
  <c r="Z1390" i="32" s="1"/>
  <c r="W1390" i="32"/>
  <c r="X1390" i="32" s="1"/>
  <c r="AC1390" i="32" s="1"/>
  <c r="I1390" i="32"/>
  <c r="J1390" i="32" s="1"/>
  <c r="F1390" i="32"/>
  <c r="AB1389" i="32"/>
  <c r="Y1389" i="32"/>
  <c r="Z1389" i="32" s="1"/>
  <c r="W1389" i="32"/>
  <c r="X1389" i="32" s="1"/>
  <c r="AC1389" i="32" s="1"/>
  <c r="I1389" i="32"/>
  <c r="J1389" i="32" s="1"/>
  <c r="F1389" i="32"/>
  <c r="AB1388" i="32"/>
  <c r="Y1388" i="32"/>
  <c r="Z1388" i="32" s="1"/>
  <c r="W1388" i="32"/>
  <c r="X1388" i="32" s="1"/>
  <c r="AC1388" i="32" s="1"/>
  <c r="I1388" i="32"/>
  <c r="J1388" i="32" s="1"/>
  <c r="F1388" i="32"/>
  <c r="AB1387" i="32"/>
  <c r="Y1387" i="32"/>
  <c r="Z1387" i="32" s="1"/>
  <c r="W1387" i="32"/>
  <c r="X1387" i="32" s="1"/>
  <c r="AC1387" i="32" s="1"/>
  <c r="I1387" i="32"/>
  <c r="J1387" i="32" s="1"/>
  <c r="F1387" i="32"/>
  <c r="AB1386" i="32"/>
  <c r="Y1386" i="32"/>
  <c r="Z1386" i="32" s="1"/>
  <c r="W1386" i="32"/>
  <c r="X1386" i="32" s="1"/>
  <c r="AC1386" i="32" s="1"/>
  <c r="I1386" i="32"/>
  <c r="J1386" i="32" s="1"/>
  <c r="F1386" i="32"/>
  <c r="AB1385" i="32"/>
  <c r="Y1385" i="32"/>
  <c r="Z1385" i="32" s="1"/>
  <c r="W1385" i="32"/>
  <c r="X1385" i="32" s="1"/>
  <c r="AC1385" i="32" s="1"/>
  <c r="I1385" i="32"/>
  <c r="J1385" i="32" s="1"/>
  <c r="F1385" i="32"/>
  <c r="AB1384" i="32"/>
  <c r="Y1384" i="32"/>
  <c r="Z1384" i="32" s="1"/>
  <c r="W1384" i="32"/>
  <c r="X1384" i="32" s="1"/>
  <c r="AC1384" i="32" s="1"/>
  <c r="I1384" i="32"/>
  <c r="J1384" i="32" s="1"/>
  <c r="F1384" i="32"/>
  <c r="AB1383" i="32"/>
  <c r="Y1383" i="32"/>
  <c r="Z1383" i="32" s="1"/>
  <c r="W1383" i="32"/>
  <c r="X1383" i="32" s="1"/>
  <c r="AC1383" i="32" s="1"/>
  <c r="I1383" i="32"/>
  <c r="J1383" i="32" s="1"/>
  <c r="F1383" i="32"/>
  <c r="AB1382" i="32"/>
  <c r="Y1382" i="32"/>
  <c r="Z1382" i="32" s="1"/>
  <c r="W1382" i="32"/>
  <c r="X1382" i="32" s="1"/>
  <c r="AC1382" i="32" s="1"/>
  <c r="I1382" i="32"/>
  <c r="J1382" i="32" s="1"/>
  <c r="F1382" i="32"/>
  <c r="AB1381" i="32"/>
  <c r="Y1381" i="32"/>
  <c r="Z1381" i="32" s="1"/>
  <c r="W1381" i="32"/>
  <c r="X1381" i="32" s="1"/>
  <c r="AC1381" i="32" s="1"/>
  <c r="I1381" i="32"/>
  <c r="J1381" i="32" s="1"/>
  <c r="F1381" i="32"/>
  <c r="AB1380" i="32"/>
  <c r="Y1380" i="32"/>
  <c r="Z1380" i="32" s="1"/>
  <c r="W1380" i="32"/>
  <c r="X1380" i="32" s="1"/>
  <c r="AC1380" i="32" s="1"/>
  <c r="I1380" i="32"/>
  <c r="J1380" i="32" s="1"/>
  <c r="F1380" i="32"/>
  <c r="AB1379" i="32"/>
  <c r="Y1379" i="32"/>
  <c r="Z1379" i="32" s="1"/>
  <c r="W1379" i="32"/>
  <c r="X1379" i="32" s="1"/>
  <c r="AC1379" i="32" s="1"/>
  <c r="I1379" i="32"/>
  <c r="J1379" i="32" s="1"/>
  <c r="F1379" i="32"/>
  <c r="AB1378" i="32"/>
  <c r="Y1378" i="32"/>
  <c r="Z1378" i="32" s="1"/>
  <c r="W1378" i="32"/>
  <c r="X1378" i="32" s="1"/>
  <c r="AC1378" i="32" s="1"/>
  <c r="I1378" i="32"/>
  <c r="J1378" i="32" s="1"/>
  <c r="F1378" i="32"/>
  <c r="AB1377" i="32"/>
  <c r="Y1377" i="32"/>
  <c r="Z1377" i="32" s="1"/>
  <c r="W1377" i="32"/>
  <c r="X1377" i="32" s="1"/>
  <c r="AC1377" i="32" s="1"/>
  <c r="I1377" i="32"/>
  <c r="J1377" i="32" s="1"/>
  <c r="F1377" i="32"/>
  <c r="AB1376" i="32"/>
  <c r="Y1376" i="32"/>
  <c r="Z1376" i="32" s="1"/>
  <c r="W1376" i="32"/>
  <c r="X1376" i="32" s="1"/>
  <c r="AC1376" i="32" s="1"/>
  <c r="I1376" i="32"/>
  <c r="J1376" i="32" s="1"/>
  <c r="F1376" i="32"/>
  <c r="AB1375" i="32"/>
  <c r="Y1375" i="32"/>
  <c r="Z1375" i="32" s="1"/>
  <c r="W1375" i="32"/>
  <c r="X1375" i="32" s="1"/>
  <c r="AC1375" i="32" s="1"/>
  <c r="I1375" i="32"/>
  <c r="J1375" i="32" s="1"/>
  <c r="F1375" i="32"/>
  <c r="AB1374" i="32"/>
  <c r="Y1374" i="32"/>
  <c r="Z1374" i="32" s="1"/>
  <c r="W1374" i="32"/>
  <c r="X1374" i="32" s="1"/>
  <c r="AC1374" i="32" s="1"/>
  <c r="I1374" i="32"/>
  <c r="J1374" i="32" s="1"/>
  <c r="F1374" i="32"/>
  <c r="AB1373" i="32"/>
  <c r="Y1373" i="32"/>
  <c r="Z1373" i="32" s="1"/>
  <c r="W1373" i="32"/>
  <c r="X1373" i="32" s="1"/>
  <c r="AC1373" i="32" s="1"/>
  <c r="I1373" i="32"/>
  <c r="J1373" i="32" s="1"/>
  <c r="F1373" i="32"/>
  <c r="AB1372" i="32"/>
  <c r="Y1372" i="32"/>
  <c r="Z1372" i="32" s="1"/>
  <c r="W1372" i="32"/>
  <c r="X1372" i="32" s="1"/>
  <c r="AC1372" i="32" s="1"/>
  <c r="I1372" i="32"/>
  <c r="J1372" i="32" s="1"/>
  <c r="F1372" i="32"/>
  <c r="AB1371" i="32"/>
  <c r="Y1371" i="32"/>
  <c r="Z1371" i="32" s="1"/>
  <c r="W1371" i="32"/>
  <c r="X1371" i="32" s="1"/>
  <c r="AC1371" i="32" s="1"/>
  <c r="I1371" i="32"/>
  <c r="J1371" i="32" s="1"/>
  <c r="F1371" i="32"/>
  <c r="AB1370" i="32"/>
  <c r="Y1370" i="32"/>
  <c r="Z1370" i="32" s="1"/>
  <c r="W1370" i="32"/>
  <c r="X1370" i="32" s="1"/>
  <c r="AC1370" i="32" s="1"/>
  <c r="I1370" i="32"/>
  <c r="J1370" i="32" s="1"/>
  <c r="F1370" i="32"/>
  <c r="AB1369" i="32"/>
  <c r="Y1369" i="32"/>
  <c r="Z1369" i="32" s="1"/>
  <c r="W1369" i="32"/>
  <c r="X1369" i="32" s="1"/>
  <c r="AC1369" i="32" s="1"/>
  <c r="I1369" i="32"/>
  <c r="J1369" i="32" s="1"/>
  <c r="F1369" i="32"/>
  <c r="AB1368" i="32"/>
  <c r="Y1368" i="32"/>
  <c r="Z1368" i="32" s="1"/>
  <c r="W1368" i="32"/>
  <c r="X1368" i="32" s="1"/>
  <c r="AC1368" i="32" s="1"/>
  <c r="I1368" i="32"/>
  <c r="J1368" i="32" s="1"/>
  <c r="F1368" i="32"/>
  <c r="AB1367" i="32"/>
  <c r="Y1367" i="32"/>
  <c r="Z1367" i="32" s="1"/>
  <c r="W1367" i="32"/>
  <c r="X1367" i="32" s="1"/>
  <c r="AC1367" i="32" s="1"/>
  <c r="I1367" i="32"/>
  <c r="J1367" i="32" s="1"/>
  <c r="F1367" i="32"/>
  <c r="AB1366" i="32"/>
  <c r="Y1366" i="32"/>
  <c r="Z1366" i="32" s="1"/>
  <c r="W1366" i="32"/>
  <c r="X1366" i="32" s="1"/>
  <c r="AC1366" i="32" s="1"/>
  <c r="I1366" i="32"/>
  <c r="J1366" i="32" s="1"/>
  <c r="F1366" i="32"/>
  <c r="AB1365" i="32"/>
  <c r="Y1365" i="32"/>
  <c r="Z1365" i="32" s="1"/>
  <c r="W1365" i="32"/>
  <c r="X1365" i="32" s="1"/>
  <c r="AC1365" i="32" s="1"/>
  <c r="I1365" i="32"/>
  <c r="J1365" i="32" s="1"/>
  <c r="F1365" i="32"/>
  <c r="AB1364" i="32"/>
  <c r="Y1364" i="32"/>
  <c r="Z1364" i="32" s="1"/>
  <c r="W1364" i="32"/>
  <c r="X1364" i="32" s="1"/>
  <c r="AC1364" i="32" s="1"/>
  <c r="I1364" i="32"/>
  <c r="J1364" i="32" s="1"/>
  <c r="F1364" i="32"/>
  <c r="AB1363" i="32"/>
  <c r="Y1363" i="32"/>
  <c r="Z1363" i="32" s="1"/>
  <c r="W1363" i="32"/>
  <c r="X1363" i="32" s="1"/>
  <c r="AC1363" i="32" s="1"/>
  <c r="I1363" i="32"/>
  <c r="J1363" i="32" s="1"/>
  <c r="F1363" i="32"/>
  <c r="AB1362" i="32"/>
  <c r="Y1362" i="32"/>
  <c r="Z1362" i="32" s="1"/>
  <c r="W1362" i="32"/>
  <c r="X1362" i="32" s="1"/>
  <c r="AC1362" i="32" s="1"/>
  <c r="I1362" i="32"/>
  <c r="J1362" i="32" s="1"/>
  <c r="F1362" i="32"/>
  <c r="AB1361" i="32"/>
  <c r="Y1361" i="32"/>
  <c r="Z1361" i="32" s="1"/>
  <c r="W1361" i="32"/>
  <c r="X1361" i="32" s="1"/>
  <c r="AC1361" i="32" s="1"/>
  <c r="I1361" i="32"/>
  <c r="J1361" i="32" s="1"/>
  <c r="F1361" i="32"/>
  <c r="AB1360" i="32"/>
  <c r="Y1360" i="32"/>
  <c r="Z1360" i="32" s="1"/>
  <c r="W1360" i="32"/>
  <c r="X1360" i="32" s="1"/>
  <c r="AC1360" i="32" s="1"/>
  <c r="I1360" i="32"/>
  <c r="J1360" i="32" s="1"/>
  <c r="F1360" i="32"/>
  <c r="AB1359" i="32"/>
  <c r="Y1359" i="32"/>
  <c r="Z1359" i="32" s="1"/>
  <c r="W1359" i="32"/>
  <c r="X1359" i="32" s="1"/>
  <c r="AC1359" i="32" s="1"/>
  <c r="I1359" i="32"/>
  <c r="J1359" i="32" s="1"/>
  <c r="F1359" i="32"/>
  <c r="AB1358" i="32"/>
  <c r="Y1358" i="32"/>
  <c r="Z1358" i="32" s="1"/>
  <c r="W1358" i="32"/>
  <c r="X1358" i="32" s="1"/>
  <c r="AC1358" i="32" s="1"/>
  <c r="I1358" i="32"/>
  <c r="J1358" i="32" s="1"/>
  <c r="F1358" i="32"/>
  <c r="AB1357" i="32"/>
  <c r="Y1357" i="32"/>
  <c r="Z1357" i="32" s="1"/>
  <c r="W1357" i="32"/>
  <c r="X1357" i="32" s="1"/>
  <c r="AC1357" i="32" s="1"/>
  <c r="I1357" i="32"/>
  <c r="J1357" i="32" s="1"/>
  <c r="F1357" i="32"/>
  <c r="AB1356" i="32"/>
  <c r="Y1356" i="32"/>
  <c r="Z1356" i="32" s="1"/>
  <c r="W1356" i="32"/>
  <c r="X1356" i="32" s="1"/>
  <c r="AC1356" i="32" s="1"/>
  <c r="I1356" i="32"/>
  <c r="J1356" i="32" s="1"/>
  <c r="F1356" i="32"/>
  <c r="AB1355" i="32"/>
  <c r="Y1355" i="32"/>
  <c r="Z1355" i="32" s="1"/>
  <c r="W1355" i="32"/>
  <c r="X1355" i="32" s="1"/>
  <c r="AC1355" i="32" s="1"/>
  <c r="I1355" i="32"/>
  <c r="J1355" i="32" s="1"/>
  <c r="F1355" i="32"/>
  <c r="AB1354" i="32"/>
  <c r="Y1354" i="32"/>
  <c r="Z1354" i="32" s="1"/>
  <c r="W1354" i="32"/>
  <c r="X1354" i="32" s="1"/>
  <c r="AC1354" i="32" s="1"/>
  <c r="I1354" i="32"/>
  <c r="J1354" i="32" s="1"/>
  <c r="F1354" i="32"/>
  <c r="AB1353" i="32"/>
  <c r="Y1353" i="32"/>
  <c r="Z1353" i="32" s="1"/>
  <c r="W1353" i="32"/>
  <c r="X1353" i="32" s="1"/>
  <c r="AC1353" i="32" s="1"/>
  <c r="I1353" i="32"/>
  <c r="J1353" i="32" s="1"/>
  <c r="F1353" i="32"/>
  <c r="AB1352" i="32"/>
  <c r="Y1352" i="32"/>
  <c r="Z1352" i="32" s="1"/>
  <c r="W1352" i="32"/>
  <c r="X1352" i="32" s="1"/>
  <c r="AC1352" i="32" s="1"/>
  <c r="I1352" i="32"/>
  <c r="J1352" i="32" s="1"/>
  <c r="F1352" i="32"/>
  <c r="AB1351" i="32"/>
  <c r="Y1351" i="32"/>
  <c r="Z1351" i="32" s="1"/>
  <c r="W1351" i="32"/>
  <c r="X1351" i="32" s="1"/>
  <c r="AC1351" i="32" s="1"/>
  <c r="I1351" i="32"/>
  <c r="J1351" i="32" s="1"/>
  <c r="F1351" i="32"/>
  <c r="AB1350" i="32"/>
  <c r="Y1350" i="32"/>
  <c r="Z1350" i="32" s="1"/>
  <c r="W1350" i="32"/>
  <c r="X1350" i="32" s="1"/>
  <c r="AC1350" i="32" s="1"/>
  <c r="I1350" i="32"/>
  <c r="J1350" i="32" s="1"/>
  <c r="F1350" i="32"/>
  <c r="AB1349" i="32"/>
  <c r="Y1349" i="32"/>
  <c r="Z1349" i="32" s="1"/>
  <c r="W1349" i="32"/>
  <c r="X1349" i="32" s="1"/>
  <c r="AC1349" i="32" s="1"/>
  <c r="I1349" i="32"/>
  <c r="J1349" i="32" s="1"/>
  <c r="F1349" i="32"/>
  <c r="AB1348" i="32"/>
  <c r="Y1348" i="32"/>
  <c r="Z1348" i="32" s="1"/>
  <c r="W1348" i="32"/>
  <c r="X1348" i="32" s="1"/>
  <c r="AC1348" i="32" s="1"/>
  <c r="I1348" i="32"/>
  <c r="J1348" i="32" s="1"/>
  <c r="F1348" i="32"/>
  <c r="AB1347" i="32"/>
  <c r="Y1347" i="32"/>
  <c r="Z1347" i="32" s="1"/>
  <c r="W1347" i="32"/>
  <c r="X1347" i="32" s="1"/>
  <c r="AC1347" i="32" s="1"/>
  <c r="I1347" i="32"/>
  <c r="J1347" i="32" s="1"/>
  <c r="F1347" i="32"/>
  <c r="AB1346" i="32"/>
  <c r="Y1346" i="32"/>
  <c r="Z1346" i="32" s="1"/>
  <c r="W1346" i="32"/>
  <c r="X1346" i="32" s="1"/>
  <c r="AC1346" i="32" s="1"/>
  <c r="I1346" i="32"/>
  <c r="J1346" i="32" s="1"/>
  <c r="F1346" i="32"/>
  <c r="AB1345" i="32"/>
  <c r="Y1345" i="32"/>
  <c r="Z1345" i="32" s="1"/>
  <c r="W1345" i="32"/>
  <c r="X1345" i="32" s="1"/>
  <c r="AC1345" i="32" s="1"/>
  <c r="I1345" i="32"/>
  <c r="J1345" i="32" s="1"/>
  <c r="F1345" i="32"/>
  <c r="AB1344" i="32"/>
  <c r="Y1344" i="32"/>
  <c r="Z1344" i="32" s="1"/>
  <c r="W1344" i="32"/>
  <c r="X1344" i="32" s="1"/>
  <c r="AC1344" i="32" s="1"/>
  <c r="I1344" i="32"/>
  <c r="J1344" i="32" s="1"/>
  <c r="F1344" i="32"/>
  <c r="AB1343" i="32"/>
  <c r="Y1343" i="32"/>
  <c r="Z1343" i="32" s="1"/>
  <c r="W1343" i="32"/>
  <c r="X1343" i="32" s="1"/>
  <c r="AC1343" i="32" s="1"/>
  <c r="I1343" i="32"/>
  <c r="J1343" i="32" s="1"/>
  <c r="F1343" i="32"/>
  <c r="AB1342" i="32"/>
  <c r="Y1342" i="32"/>
  <c r="Z1342" i="32" s="1"/>
  <c r="W1342" i="32"/>
  <c r="X1342" i="32" s="1"/>
  <c r="AC1342" i="32" s="1"/>
  <c r="I1342" i="32"/>
  <c r="J1342" i="32" s="1"/>
  <c r="F1342" i="32"/>
  <c r="AB1341" i="32"/>
  <c r="Y1341" i="32"/>
  <c r="Z1341" i="32" s="1"/>
  <c r="W1341" i="32"/>
  <c r="X1341" i="32" s="1"/>
  <c r="AC1341" i="32" s="1"/>
  <c r="I1341" i="32"/>
  <c r="J1341" i="32" s="1"/>
  <c r="F1341" i="32"/>
  <c r="AB1340" i="32"/>
  <c r="Y1340" i="32"/>
  <c r="Z1340" i="32" s="1"/>
  <c r="W1340" i="32"/>
  <c r="X1340" i="32" s="1"/>
  <c r="AC1340" i="32" s="1"/>
  <c r="I1340" i="32"/>
  <c r="J1340" i="32" s="1"/>
  <c r="F1340" i="32"/>
  <c r="AB1339" i="32"/>
  <c r="Y1339" i="32"/>
  <c r="Z1339" i="32" s="1"/>
  <c r="W1339" i="32"/>
  <c r="X1339" i="32" s="1"/>
  <c r="AC1339" i="32" s="1"/>
  <c r="I1339" i="32"/>
  <c r="J1339" i="32" s="1"/>
  <c r="F1339" i="32"/>
  <c r="AB1338" i="32"/>
  <c r="Y1338" i="32"/>
  <c r="Z1338" i="32" s="1"/>
  <c r="W1338" i="32"/>
  <c r="X1338" i="32" s="1"/>
  <c r="AC1338" i="32" s="1"/>
  <c r="I1338" i="32"/>
  <c r="J1338" i="32" s="1"/>
  <c r="F1338" i="32"/>
  <c r="AB1337" i="32"/>
  <c r="Y1337" i="32"/>
  <c r="Z1337" i="32" s="1"/>
  <c r="W1337" i="32"/>
  <c r="X1337" i="32" s="1"/>
  <c r="AC1337" i="32" s="1"/>
  <c r="I1337" i="32"/>
  <c r="J1337" i="32" s="1"/>
  <c r="F1337" i="32"/>
  <c r="AB1336" i="32"/>
  <c r="Y1336" i="32"/>
  <c r="Z1336" i="32" s="1"/>
  <c r="W1336" i="32"/>
  <c r="X1336" i="32" s="1"/>
  <c r="AC1336" i="32" s="1"/>
  <c r="I1336" i="32"/>
  <c r="J1336" i="32" s="1"/>
  <c r="F1336" i="32"/>
  <c r="AB1335" i="32"/>
  <c r="Y1335" i="32"/>
  <c r="Z1335" i="32" s="1"/>
  <c r="W1335" i="32"/>
  <c r="X1335" i="32" s="1"/>
  <c r="AC1335" i="32" s="1"/>
  <c r="I1335" i="32"/>
  <c r="J1335" i="32" s="1"/>
  <c r="F1335" i="32"/>
  <c r="AB1334" i="32"/>
  <c r="Y1334" i="32"/>
  <c r="Z1334" i="32" s="1"/>
  <c r="W1334" i="32"/>
  <c r="X1334" i="32" s="1"/>
  <c r="AC1334" i="32" s="1"/>
  <c r="I1334" i="32"/>
  <c r="J1334" i="32" s="1"/>
  <c r="F1334" i="32"/>
  <c r="AB1333" i="32"/>
  <c r="Y1333" i="32"/>
  <c r="Z1333" i="32" s="1"/>
  <c r="W1333" i="32"/>
  <c r="X1333" i="32" s="1"/>
  <c r="AC1333" i="32" s="1"/>
  <c r="I1333" i="32"/>
  <c r="J1333" i="32" s="1"/>
  <c r="F1333" i="32"/>
  <c r="AB1332" i="32"/>
  <c r="Y1332" i="32"/>
  <c r="Z1332" i="32" s="1"/>
  <c r="W1332" i="32"/>
  <c r="X1332" i="32" s="1"/>
  <c r="AC1332" i="32" s="1"/>
  <c r="I1332" i="32"/>
  <c r="J1332" i="32" s="1"/>
  <c r="F1332" i="32"/>
  <c r="AB1331" i="32"/>
  <c r="Y1331" i="32"/>
  <c r="Z1331" i="32" s="1"/>
  <c r="W1331" i="32"/>
  <c r="X1331" i="32" s="1"/>
  <c r="AC1331" i="32" s="1"/>
  <c r="I1331" i="32"/>
  <c r="J1331" i="32" s="1"/>
  <c r="F1331" i="32"/>
  <c r="AB1330" i="32"/>
  <c r="Y1330" i="32"/>
  <c r="Z1330" i="32" s="1"/>
  <c r="W1330" i="32"/>
  <c r="X1330" i="32" s="1"/>
  <c r="AC1330" i="32" s="1"/>
  <c r="I1330" i="32"/>
  <c r="J1330" i="32" s="1"/>
  <c r="F1330" i="32"/>
  <c r="AB1329" i="32"/>
  <c r="Y1329" i="32"/>
  <c r="Z1329" i="32" s="1"/>
  <c r="W1329" i="32"/>
  <c r="X1329" i="32" s="1"/>
  <c r="AC1329" i="32" s="1"/>
  <c r="I1329" i="32"/>
  <c r="J1329" i="32" s="1"/>
  <c r="F1329" i="32"/>
  <c r="AB1328" i="32"/>
  <c r="Y1328" i="32"/>
  <c r="Z1328" i="32" s="1"/>
  <c r="W1328" i="32"/>
  <c r="X1328" i="32" s="1"/>
  <c r="AC1328" i="32" s="1"/>
  <c r="I1328" i="32"/>
  <c r="J1328" i="32" s="1"/>
  <c r="F1328" i="32"/>
  <c r="AB1327" i="32"/>
  <c r="Y1327" i="32"/>
  <c r="Z1327" i="32" s="1"/>
  <c r="W1327" i="32"/>
  <c r="X1327" i="32" s="1"/>
  <c r="AC1327" i="32" s="1"/>
  <c r="I1327" i="32"/>
  <c r="J1327" i="32" s="1"/>
  <c r="F1327" i="32"/>
  <c r="AB1326" i="32"/>
  <c r="Y1326" i="32"/>
  <c r="Z1326" i="32" s="1"/>
  <c r="W1326" i="32"/>
  <c r="X1326" i="32" s="1"/>
  <c r="AC1326" i="32" s="1"/>
  <c r="I1326" i="32"/>
  <c r="J1326" i="32" s="1"/>
  <c r="F1326" i="32"/>
  <c r="AB1325" i="32"/>
  <c r="Y1325" i="32"/>
  <c r="Z1325" i="32" s="1"/>
  <c r="W1325" i="32"/>
  <c r="X1325" i="32" s="1"/>
  <c r="AC1325" i="32" s="1"/>
  <c r="I1325" i="32"/>
  <c r="J1325" i="32" s="1"/>
  <c r="F1325" i="32"/>
  <c r="AB1324" i="32"/>
  <c r="Y1324" i="32"/>
  <c r="Z1324" i="32" s="1"/>
  <c r="W1324" i="32"/>
  <c r="X1324" i="32" s="1"/>
  <c r="AC1324" i="32" s="1"/>
  <c r="I1324" i="32"/>
  <c r="J1324" i="32" s="1"/>
  <c r="F1324" i="32"/>
  <c r="AB1323" i="32"/>
  <c r="Y1323" i="32"/>
  <c r="Z1323" i="32" s="1"/>
  <c r="W1323" i="32"/>
  <c r="X1323" i="32" s="1"/>
  <c r="AC1323" i="32" s="1"/>
  <c r="I1323" i="32"/>
  <c r="J1323" i="32" s="1"/>
  <c r="F1323" i="32"/>
  <c r="AB1322" i="32"/>
  <c r="Y1322" i="32"/>
  <c r="Z1322" i="32" s="1"/>
  <c r="W1322" i="32"/>
  <c r="X1322" i="32" s="1"/>
  <c r="AC1322" i="32" s="1"/>
  <c r="I1322" i="32"/>
  <c r="J1322" i="32" s="1"/>
  <c r="F1322" i="32"/>
  <c r="AB1321" i="32"/>
  <c r="Y1321" i="32"/>
  <c r="Z1321" i="32" s="1"/>
  <c r="W1321" i="32"/>
  <c r="X1321" i="32" s="1"/>
  <c r="AC1321" i="32" s="1"/>
  <c r="I1321" i="32"/>
  <c r="J1321" i="32" s="1"/>
  <c r="F1321" i="32"/>
  <c r="AB1320" i="32"/>
  <c r="Y1320" i="32"/>
  <c r="Z1320" i="32" s="1"/>
  <c r="W1320" i="32"/>
  <c r="X1320" i="32" s="1"/>
  <c r="AC1320" i="32" s="1"/>
  <c r="I1320" i="32"/>
  <c r="J1320" i="32" s="1"/>
  <c r="F1320" i="32"/>
  <c r="AB1319" i="32"/>
  <c r="Y1319" i="32"/>
  <c r="Z1319" i="32" s="1"/>
  <c r="W1319" i="32"/>
  <c r="X1319" i="32" s="1"/>
  <c r="AC1319" i="32" s="1"/>
  <c r="I1319" i="32"/>
  <c r="J1319" i="32" s="1"/>
  <c r="F1319" i="32"/>
  <c r="AB1318" i="32"/>
  <c r="Y1318" i="32"/>
  <c r="Z1318" i="32" s="1"/>
  <c r="W1318" i="32"/>
  <c r="X1318" i="32" s="1"/>
  <c r="AC1318" i="32" s="1"/>
  <c r="I1318" i="32"/>
  <c r="J1318" i="32" s="1"/>
  <c r="F1318" i="32"/>
  <c r="AB1317" i="32"/>
  <c r="Y1317" i="32"/>
  <c r="Z1317" i="32" s="1"/>
  <c r="W1317" i="32"/>
  <c r="X1317" i="32" s="1"/>
  <c r="AC1317" i="32" s="1"/>
  <c r="I1317" i="32"/>
  <c r="J1317" i="32" s="1"/>
  <c r="F1317" i="32"/>
  <c r="AB1316" i="32"/>
  <c r="Y1316" i="32"/>
  <c r="Z1316" i="32" s="1"/>
  <c r="W1316" i="32"/>
  <c r="X1316" i="32" s="1"/>
  <c r="AC1316" i="32" s="1"/>
  <c r="I1316" i="32"/>
  <c r="J1316" i="32" s="1"/>
  <c r="F1316" i="32"/>
  <c r="AB1315" i="32"/>
  <c r="Y1315" i="32"/>
  <c r="Z1315" i="32" s="1"/>
  <c r="W1315" i="32"/>
  <c r="X1315" i="32" s="1"/>
  <c r="AC1315" i="32" s="1"/>
  <c r="I1315" i="32"/>
  <c r="J1315" i="32" s="1"/>
  <c r="F1315" i="32"/>
  <c r="AB1314" i="32"/>
  <c r="Y1314" i="32"/>
  <c r="Z1314" i="32" s="1"/>
  <c r="W1314" i="32"/>
  <c r="X1314" i="32" s="1"/>
  <c r="AC1314" i="32" s="1"/>
  <c r="I1314" i="32"/>
  <c r="J1314" i="32" s="1"/>
  <c r="F1314" i="32"/>
  <c r="AB1313" i="32"/>
  <c r="Y1313" i="32"/>
  <c r="Z1313" i="32" s="1"/>
  <c r="W1313" i="32"/>
  <c r="X1313" i="32" s="1"/>
  <c r="AC1313" i="32" s="1"/>
  <c r="I1313" i="32"/>
  <c r="J1313" i="32" s="1"/>
  <c r="F1313" i="32"/>
  <c r="AB1312" i="32"/>
  <c r="Y1312" i="32"/>
  <c r="Z1312" i="32" s="1"/>
  <c r="W1312" i="32"/>
  <c r="X1312" i="32" s="1"/>
  <c r="AC1312" i="32" s="1"/>
  <c r="I1312" i="32"/>
  <c r="J1312" i="32" s="1"/>
  <c r="F1312" i="32"/>
  <c r="AB1311" i="32"/>
  <c r="Y1311" i="32"/>
  <c r="Z1311" i="32" s="1"/>
  <c r="W1311" i="32"/>
  <c r="X1311" i="32" s="1"/>
  <c r="AC1311" i="32" s="1"/>
  <c r="I1311" i="32"/>
  <c r="J1311" i="32" s="1"/>
  <c r="F1311" i="32"/>
  <c r="AB1310" i="32"/>
  <c r="Y1310" i="32"/>
  <c r="Z1310" i="32" s="1"/>
  <c r="W1310" i="32"/>
  <c r="X1310" i="32" s="1"/>
  <c r="AC1310" i="32" s="1"/>
  <c r="I1310" i="32"/>
  <c r="J1310" i="32" s="1"/>
  <c r="F1310" i="32"/>
  <c r="AB1309" i="32"/>
  <c r="Y1309" i="32"/>
  <c r="Z1309" i="32" s="1"/>
  <c r="W1309" i="32"/>
  <c r="X1309" i="32" s="1"/>
  <c r="AC1309" i="32" s="1"/>
  <c r="I1309" i="32"/>
  <c r="J1309" i="32" s="1"/>
  <c r="F1309" i="32"/>
  <c r="AB1308" i="32"/>
  <c r="Y1308" i="32"/>
  <c r="Z1308" i="32" s="1"/>
  <c r="W1308" i="32"/>
  <c r="X1308" i="32" s="1"/>
  <c r="AC1308" i="32" s="1"/>
  <c r="I1308" i="32"/>
  <c r="J1308" i="32" s="1"/>
  <c r="F1308" i="32"/>
  <c r="AB1307" i="32"/>
  <c r="Y1307" i="32"/>
  <c r="Z1307" i="32" s="1"/>
  <c r="W1307" i="32"/>
  <c r="X1307" i="32" s="1"/>
  <c r="AC1307" i="32" s="1"/>
  <c r="I1307" i="32"/>
  <c r="J1307" i="32" s="1"/>
  <c r="F1307" i="32"/>
  <c r="AB1306" i="32"/>
  <c r="Y1306" i="32"/>
  <c r="Z1306" i="32" s="1"/>
  <c r="W1306" i="32"/>
  <c r="X1306" i="32" s="1"/>
  <c r="AC1306" i="32" s="1"/>
  <c r="I1306" i="32"/>
  <c r="J1306" i="32" s="1"/>
  <c r="F1306" i="32"/>
  <c r="AB1305" i="32"/>
  <c r="Y1305" i="32"/>
  <c r="Z1305" i="32" s="1"/>
  <c r="W1305" i="32"/>
  <c r="X1305" i="32" s="1"/>
  <c r="AC1305" i="32" s="1"/>
  <c r="I1305" i="32"/>
  <c r="J1305" i="32" s="1"/>
  <c r="F1305" i="32"/>
  <c r="AB1304" i="32"/>
  <c r="Y1304" i="32"/>
  <c r="Z1304" i="32" s="1"/>
  <c r="W1304" i="32"/>
  <c r="X1304" i="32" s="1"/>
  <c r="AC1304" i="32" s="1"/>
  <c r="I1304" i="32"/>
  <c r="J1304" i="32" s="1"/>
  <c r="F1304" i="32"/>
  <c r="AB1303" i="32"/>
  <c r="Y1303" i="32"/>
  <c r="Z1303" i="32" s="1"/>
  <c r="W1303" i="32"/>
  <c r="X1303" i="32" s="1"/>
  <c r="AC1303" i="32" s="1"/>
  <c r="I1303" i="32"/>
  <c r="J1303" i="32" s="1"/>
  <c r="F1303" i="32"/>
  <c r="AB1302" i="32"/>
  <c r="Y1302" i="32"/>
  <c r="Z1302" i="32" s="1"/>
  <c r="W1302" i="32"/>
  <c r="X1302" i="32" s="1"/>
  <c r="AC1302" i="32" s="1"/>
  <c r="I1302" i="32"/>
  <c r="J1302" i="32" s="1"/>
  <c r="F1302" i="32"/>
  <c r="AB1301" i="32"/>
  <c r="Y1301" i="32"/>
  <c r="Z1301" i="32" s="1"/>
  <c r="W1301" i="32"/>
  <c r="X1301" i="32" s="1"/>
  <c r="AC1301" i="32" s="1"/>
  <c r="I1301" i="32"/>
  <c r="J1301" i="32" s="1"/>
  <c r="F1301" i="32"/>
  <c r="AB1300" i="32"/>
  <c r="Y1300" i="32"/>
  <c r="Z1300" i="32" s="1"/>
  <c r="W1300" i="32"/>
  <c r="X1300" i="32" s="1"/>
  <c r="AC1300" i="32" s="1"/>
  <c r="I1300" i="32"/>
  <c r="J1300" i="32" s="1"/>
  <c r="F1300" i="32"/>
  <c r="AB1299" i="32"/>
  <c r="Y1299" i="32"/>
  <c r="Z1299" i="32" s="1"/>
  <c r="W1299" i="32"/>
  <c r="X1299" i="32" s="1"/>
  <c r="AC1299" i="32" s="1"/>
  <c r="I1299" i="32"/>
  <c r="J1299" i="32" s="1"/>
  <c r="F1299" i="32"/>
  <c r="AB1298" i="32"/>
  <c r="Y1298" i="32"/>
  <c r="Z1298" i="32" s="1"/>
  <c r="W1298" i="32"/>
  <c r="X1298" i="32" s="1"/>
  <c r="AC1298" i="32" s="1"/>
  <c r="I1298" i="32"/>
  <c r="J1298" i="32" s="1"/>
  <c r="F1298" i="32"/>
  <c r="AB1297" i="32"/>
  <c r="Y1297" i="32"/>
  <c r="Z1297" i="32" s="1"/>
  <c r="W1297" i="32"/>
  <c r="X1297" i="32" s="1"/>
  <c r="AC1297" i="32" s="1"/>
  <c r="I1297" i="32"/>
  <c r="J1297" i="32" s="1"/>
  <c r="F1297" i="32"/>
  <c r="AB1296" i="32"/>
  <c r="Y1296" i="32"/>
  <c r="Z1296" i="32" s="1"/>
  <c r="W1296" i="32"/>
  <c r="X1296" i="32" s="1"/>
  <c r="AC1296" i="32" s="1"/>
  <c r="I1296" i="32"/>
  <c r="J1296" i="32" s="1"/>
  <c r="F1296" i="32"/>
  <c r="AB1295" i="32"/>
  <c r="Y1295" i="32"/>
  <c r="Z1295" i="32" s="1"/>
  <c r="W1295" i="32"/>
  <c r="X1295" i="32" s="1"/>
  <c r="AC1295" i="32" s="1"/>
  <c r="I1295" i="32"/>
  <c r="J1295" i="32" s="1"/>
  <c r="F1295" i="32"/>
  <c r="AB1294" i="32"/>
  <c r="Y1294" i="32"/>
  <c r="Z1294" i="32" s="1"/>
  <c r="W1294" i="32"/>
  <c r="X1294" i="32" s="1"/>
  <c r="AC1294" i="32" s="1"/>
  <c r="I1294" i="32"/>
  <c r="J1294" i="32" s="1"/>
  <c r="F1294" i="32"/>
  <c r="AB1293" i="32"/>
  <c r="Y1293" i="32"/>
  <c r="Z1293" i="32" s="1"/>
  <c r="W1293" i="32"/>
  <c r="X1293" i="32" s="1"/>
  <c r="AC1293" i="32" s="1"/>
  <c r="I1293" i="32"/>
  <c r="J1293" i="32" s="1"/>
  <c r="F1293" i="32"/>
  <c r="AB1292" i="32"/>
  <c r="Y1292" i="32"/>
  <c r="Z1292" i="32" s="1"/>
  <c r="W1292" i="32"/>
  <c r="X1292" i="32" s="1"/>
  <c r="AC1292" i="32" s="1"/>
  <c r="I1292" i="32"/>
  <c r="J1292" i="32" s="1"/>
  <c r="F1292" i="32"/>
  <c r="AB1291" i="32"/>
  <c r="Y1291" i="32"/>
  <c r="Z1291" i="32" s="1"/>
  <c r="W1291" i="32"/>
  <c r="X1291" i="32" s="1"/>
  <c r="AC1291" i="32" s="1"/>
  <c r="I1291" i="32"/>
  <c r="J1291" i="32" s="1"/>
  <c r="F1291" i="32"/>
  <c r="AB1290" i="32"/>
  <c r="Y1290" i="32"/>
  <c r="Z1290" i="32" s="1"/>
  <c r="W1290" i="32"/>
  <c r="X1290" i="32" s="1"/>
  <c r="AC1290" i="32" s="1"/>
  <c r="I1290" i="32"/>
  <c r="J1290" i="32" s="1"/>
  <c r="F1290" i="32"/>
  <c r="AB1289" i="32"/>
  <c r="Y1289" i="32"/>
  <c r="Z1289" i="32" s="1"/>
  <c r="W1289" i="32"/>
  <c r="X1289" i="32" s="1"/>
  <c r="AC1289" i="32" s="1"/>
  <c r="I1289" i="32"/>
  <c r="J1289" i="32" s="1"/>
  <c r="F1289" i="32"/>
  <c r="AB1288" i="32"/>
  <c r="Y1288" i="32"/>
  <c r="Z1288" i="32" s="1"/>
  <c r="W1288" i="32"/>
  <c r="X1288" i="32" s="1"/>
  <c r="AC1288" i="32" s="1"/>
  <c r="I1288" i="32"/>
  <c r="J1288" i="32" s="1"/>
  <c r="F1288" i="32"/>
  <c r="AB1287" i="32"/>
  <c r="Y1287" i="32"/>
  <c r="Z1287" i="32" s="1"/>
  <c r="W1287" i="32"/>
  <c r="X1287" i="32" s="1"/>
  <c r="AC1287" i="32" s="1"/>
  <c r="I1287" i="32"/>
  <c r="J1287" i="32" s="1"/>
  <c r="F1287" i="32"/>
  <c r="AB1286" i="32"/>
  <c r="Y1286" i="32"/>
  <c r="Z1286" i="32" s="1"/>
  <c r="W1286" i="32"/>
  <c r="X1286" i="32" s="1"/>
  <c r="AC1286" i="32" s="1"/>
  <c r="I1286" i="32"/>
  <c r="J1286" i="32" s="1"/>
  <c r="F1286" i="32"/>
  <c r="AB1285" i="32"/>
  <c r="Y1285" i="32"/>
  <c r="Z1285" i="32" s="1"/>
  <c r="W1285" i="32"/>
  <c r="X1285" i="32" s="1"/>
  <c r="AC1285" i="32" s="1"/>
  <c r="I1285" i="32"/>
  <c r="J1285" i="32" s="1"/>
  <c r="F1285" i="32"/>
  <c r="AB1284" i="32"/>
  <c r="Y1284" i="32"/>
  <c r="Z1284" i="32" s="1"/>
  <c r="W1284" i="32"/>
  <c r="X1284" i="32" s="1"/>
  <c r="AC1284" i="32" s="1"/>
  <c r="I1284" i="32"/>
  <c r="J1284" i="32" s="1"/>
  <c r="F1284" i="32"/>
  <c r="AB1283" i="32"/>
  <c r="Y1283" i="32"/>
  <c r="Z1283" i="32" s="1"/>
  <c r="W1283" i="32"/>
  <c r="X1283" i="32" s="1"/>
  <c r="AC1283" i="32" s="1"/>
  <c r="I1283" i="32"/>
  <c r="J1283" i="32" s="1"/>
  <c r="F1283" i="32"/>
  <c r="AB1282" i="32"/>
  <c r="Y1282" i="32"/>
  <c r="Z1282" i="32" s="1"/>
  <c r="W1282" i="32"/>
  <c r="X1282" i="32" s="1"/>
  <c r="AC1282" i="32" s="1"/>
  <c r="I1282" i="32"/>
  <c r="J1282" i="32" s="1"/>
  <c r="F1282" i="32"/>
  <c r="AB1281" i="32"/>
  <c r="Y1281" i="32"/>
  <c r="Z1281" i="32" s="1"/>
  <c r="W1281" i="32"/>
  <c r="X1281" i="32" s="1"/>
  <c r="AC1281" i="32" s="1"/>
  <c r="I1281" i="32"/>
  <c r="J1281" i="32" s="1"/>
  <c r="F1281" i="32"/>
  <c r="AB1280" i="32"/>
  <c r="Y1280" i="32"/>
  <c r="Z1280" i="32" s="1"/>
  <c r="W1280" i="32"/>
  <c r="X1280" i="32" s="1"/>
  <c r="AC1280" i="32" s="1"/>
  <c r="I1280" i="32"/>
  <c r="J1280" i="32" s="1"/>
  <c r="F1280" i="32"/>
  <c r="AB1279" i="32"/>
  <c r="Y1279" i="32"/>
  <c r="Z1279" i="32" s="1"/>
  <c r="W1279" i="32"/>
  <c r="X1279" i="32" s="1"/>
  <c r="AC1279" i="32" s="1"/>
  <c r="I1279" i="32"/>
  <c r="J1279" i="32" s="1"/>
  <c r="F1279" i="32"/>
  <c r="AB1278" i="32"/>
  <c r="Y1278" i="32"/>
  <c r="Z1278" i="32" s="1"/>
  <c r="W1278" i="32"/>
  <c r="X1278" i="32" s="1"/>
  <c r="AC1278" i="32" s="1"/>
  <c r="I1278" i="32"/>
  <c r="J1278" i="32" s="1"/>
  <c r="F1278" i="32"/>
  <c r="AB1277" i="32"/>
  <c r="Y1277" i="32"/>
  <c r="Z1277" i="32" s="1"/>
  <c r="W1277" i="32"/>
  <c r="X1277" i="32" s="1"/>
  <c r="AC1277" i="32" s="1"/>
  <c r="I1277" i="32"/>
  <c r="J1277" i="32" s="1"/>
  <c r="F1277" i="32"/>
  <c r="AB1276" i="32"/>
  <c r="Y1276" i="32"/>
  <c r="Z1276" i="32" s="1"/>
  <c r="W1276" i="32"/>
  <c r="X1276" i="32" s="1"/>
  <c r="AC1276" i="32" s="1"/>
  <c r="I1276" i="32"/>
  <c r="J1276" i="32" s="1"/>
  <c r="F1276" i="32"/>
  <c r="AB1275" i="32"/>
  <c r="Y1275" i="32"/>
  <c r="Z1275" i="32" s="1"/>
  <c r="W1275" i="32"/>
  <c r="X1275" i="32" s="1"/>
  <c r="AC1275" i="32" s="1"/>
  <c r="I1275" i="32"/>
  <c r="J1275" i="32" s="1"/>
  <c r="F1275" i="32"/>
  <c r="AB1274" i="32"/>
  <c r="Y1274" i="32"/>
  <c r="Z1274" i="32" s="1"/>
  <c r="W1274" i="32"/>
  <c r="X1274" i="32" s="1"/>
  <c r="AC1274" i="32" s="1"/>
  <c r="I1274" i="32"/>
  <c r="J1274" i="32" s="1"/>
  <c r="F1274" i="32"/>
  <c r="AB1273" i="32"/>
  <c r="Y1273" i="32"/>
  <c r="Z1273" i="32" s="1"/>
  <c r="W1273" i="32"/>
  <c r="X1273" i="32" s="1"/>
  <c r="AC1273" i="32" s="1"/>
  <c r="I1273" i="32"/>
  <c r="J1273" i="32" s="1"/>
  <c r="F1273" i="32"/>
  <c r="AB1272" i="32"/>
  <c r="Y1272" i="32"/>
  <c r="Z1272" i="32" s="1"/>
  <c r="W1272" i="32"/>
  <c r="X1272" i="32" s="1"/>
  <c r="AC1272" i="32" s="1"/>
  <c r="I1272" i="32"/>
  <c r="J1272" i="32" s="1"/>
  <c r="F1272" i="32"/>
  <c r="AB1271" i="32"/>
  <c r="Y1271" i="32"/>
  <c r="Z1271" i="32" s="1"/>
  <c r="W1271" i="32"/>
  <c r="X1271" i="32" s="1"/>
  <c r="AC1271" i="32" s="1"/>
  <c r="I1271" i="32"/>
  <c r="J1271" i="32" s="1"/>
  <c r="F1271" i="32"/>
  <c r="AB1270" i="32"/>
  <c r="Y1270" i="32"/>
  <c r="Z1270" i="32" s="1"/>
  <c r="W1270" i="32"/>
  <c r="X1270" i="32" s="1"/>
  <c r="AC1270" i="32" s="1"/>
  <c r="I1270" i="32"/>
  <c r="J1270" i="32" s="1"/>
  <c r="F1270" i="32"/>
  <c r="AB1269" i="32"/>
  <c r="Y1269" i="32"/>
  <c r="Z1269" i="32" s="1"/>
  <c r="W1269" i="32"/>
  <c r="X1269" i="32" s="1"/>
  <c r="AC1269" i="32" s="1"/>
  <c r="I1269" i="32"/>
  <c r="J1269" i="32" s="1"/>
  <c r="F1269" i="32"/>
  <c r="AB1268" i="32"/>
  <c r="Y1268" i="32"/>
  <c r="Z1268" i="32" s="1"/>
  <c r="W1268" i="32"/>
  <c r="X1268" i="32" s="1"/>
  <c r="AC1268" i="32" s="1"/>
  <c r="I1268" i="32"/>
  <c r="J1268" i="32" s="1"/>
  <c r="F1268" i="32"/>
  <c r="AB1267" i="32"/>
  <c r="Y1267" i="32"/>
  <c r="Z1267" i="32" s="1"/>
  <c r="W1267" i="32"/>
  <c r="X1267" i="32" s="1"/>
  <c r="AC1267" i="32" s="1"/>
  <c r="I1267" i="32"/>
  <c r="J1267" i="32" s="1"/>
  <c r="F1267" i="32"/>
  <c r="AB1266" i="32"/>
  <c r="Y1266" i="32"/>
  <c r="Z1266" i="32" s="1"/>
  <c r="W1266" i="32"/>
  <c r="X1266" i="32" s="1"/>
  <c r="AC1266" i="32" s="1"/>
  <c r="I1266" i="32"/>
  <c r="J1266" i="32" s="1"/>
  <c r="F1266" i="32"/>
  <c r="AB1265" i="32"/>
  <c r="Y1265" i="32"/>
  <c r="Z1265" i="32" s="1"/>
  <c r="W1265" i="32"/>
  <c r="X1265" i="32" s="1"/>
  <c r="AC1265" i="32" s="1"/>
  <c r="I1265" i="32"/>
  <c r="J1265" i="32" s="1"/>
  <c r="F1265" i="32"/>
  <c r="AB1264" i="32"/>
  <c r="Y1264" i="32"/>
  <c r="Z1264" i="32" s="1"/>
  <c r="W1264" i="32"/>
  <c r="X1264" i="32" s="1"/>
  <c r="AC1264" i="32" s="1"/>
  <c r="I1264" i="32"/>
  <c r="J1264" i="32" s="1"/>
  <c r="F1264" i="32"/>
  <c r="AB1263" i="32"/>
  <c r="Y1263" i="32"/>
  <c r="Z1263" i="32" s="1"/>
  <c r="W1263" i="32"/>
  <c r="X1263" i="32" s="1"/>
  <c r="AC1263" i="32" s="1"/>
  <c r="I1263" i="32"/>
  <c r="J1263" i="32" s="1"/>
  <c r="F1263" i="32"/>
  <c r="AB1262" i="32"/>
  <c r="Y1262" i="32"/>
  <c r="Z1262" i="32" s="1"/>
  <c r="W1262" i="32"/>
  <c r="X1262" i="32" s="1"/>
  <c r="AC1262" i="32" s="1"/>
  <c r="I1262" i="32"/>
  <c r="J1262" i="32" s="1"/>
  <c r="F1262" i="32"/>
  <c r="AB1261" i="32"/>
  <c r="Y1261" i="32"/>
  <c r="Z1261" i="32" s="1"/>
  <c r="W1261" i="32"/>
  <c r="X1261" i="32" s="1"/>
  <c r="AC1261" i="32" s="1"/>
  <c r="I1261" i="32"/>
  <c r="J1261" i="32" s="1"/>
  <c r="F1261" i="32"/>
  <c r="AB1260" i="32"/>
  <c r="Y1260" i="32"/>
  <c r="Z1260" i="32" s="1"/>
  <c r="W1260" i="32"/>
  <c r="X1260" i="32" s="1"/>
  <c r="AC1260" i="32" s="1"/>
  <c r="I1260" i="32"/>
  <c r="J1260" i="32" s="1"/>
  <c r="F1260" i="32"/>
  <c r="AB1259" i="32"/>
  <c r="Y1259" i="32"/>
  <c r="Z1259" i="32" s="1"/>
  <c r="W1259" i="32"/>
  <c r="X1259" i="32" s="1"/>
  <c r="AC1259" i="32" s="1"/>
  <c r="I1259" i="32"/>
  <c r="J1259" i="32" s="1"/>
  <c r="F1259" i="32"/>
  <c r="AB1258" i="32"/>
  <c r="Y1258" i="32"/>
  <c r="Z1258" i="32" s="1"/>
  <c r="W1258" i="32"/>
  <c r="X1258" i="32" s="1"/>
  <c r="AC1258" i="32" s="1"/>
  <c r="I1258" i="32"/>
  <c r="J1258" i="32" s="1"/>
  <c r="F1258" i="32"/>
  <c r="AB1257" i="32"/>
  <c r="Y1257" i="32"/>
  <c r="Z1257" i="32" s="1"/>
  <c r="W1257" i="32"/>
  <c r="X1257" i="32" s="1"/>
  <c r="AC1257" i="32" s="1"/>
  <c r="I1257" i="32"/>
  <c r="J1257" i="32" s="1"/>
  <c r="F1257" i="32"/>
  <c r="AB1256" i="32"/>
  <c r="Y1256" i="32"/>
  <c r="Z1256" i="32" s="1"/>
  <c r="W1256" i="32"/>
  <c r="X1256" i="32" s="1"/>
  <c r="AC1256" i="32" s="1"/>
  <c r="I1256" i="32"/>
  <c r="J1256" i="32" s="1"/>
  <c r="F1256" i="32"/>
  <c r="AB1255" i="32"/>
  <c r="Y1255" i="32"/>
  <c r="Z1255" i="32" s="1"/>
  <c r="W1255" i="32"/>
  <c r="X1255" i="32" s="1"/>
  <c r="AC1255" i="32" s="1"/>
  <c r="I1255" i="32"/>
  <c r="J1255" i="32" s="1"/>
  <c r="F1255" i="32"/>
  <c r="AB1254" i="32"/>
  <c r="Y1254" i="32"/>
  <c r="Z1254" i="32" s="1"/>
  <c r="W1254" i="32"/>
  <c r="X1254" i="32" s="1"/>
  <c r="AC1254" i="32" s="1"/>
  <c r="I1254" i="32"/>
  <c r="J1254" i="32" s="1"/>
  <c r="F1254" i="32"/>
  <c r="AB1253" i="32"/>
  <c r="Y1253" i="32"/>
  <c r="Z1253" i="32" s="1"/>
  <c r="W1253" i="32"/>
  <c r="X1253" i="32" s="1"/>
  <c r="AC1253" i="32" s="1"/>
  <c r="I1253" i="32"/>
  <c r="J1253" i="32" s="1"/>
  <c r="F1253" i="32"/>
  <c r="AB1252" i="32"/>
  <c r="Y1252" i="32"/>
  <c r="Z1252" i="32" s="1"/>
  <c r="W1252" i="32"/>
  <c r="X1252" i="32" s="1"/>
  <c r="AC1252" i="32" s="1"/>
  <c r="I1252" i="32"/>
  <c r="J1252" i="32" s="1"/>
  <c r="F1252" i="32"/>
  <c r="AB1251" i="32"/>
  <c r="Y1251" i="32"/>
  <c r="Z1251" i="32" s="1"/>
  <c r="W1251" i="32"/>
  <c r="X1251" i="32" s="1"/>
  <c r="AC1251" i="32" s="1"/>
  <c r="I1251" i="32"/>
  <c r="J1251" i="32" s="1"/>
  <c r="F1251" i="32"/>
  <c r="AB1250" i="32"/>
  <c r="Y1250" i="32"/>
  <c r="Z1250" i="32" s="1"/>
  <c r="W1250" i="32"/>
  <c r="X1250" i="32" s="1"/>
  <c r="AC1250" i="32" s="1"/>
  <c r="I1250" i="32"/>
  <c r="J1250" i="32" s="1"/>
  <c r="F1250" i="32"/>
  <c r="AB1249" i="32"/>
  <c r="Y1249" i="32"/>
  <c r="Z1249" i="32" s="1"/>
  <c r="W1249" i="32"/>
  <c r="X1249" i="32" s="1"/>
  <c r="AC1249" i="32" s="1"/>
  <c r="I1249" i="32"/>
  <c r="J1249" i="32" s="1"/>
  <c r="F1249" i="32"/>
  <c r="AB1248" i="32"/>
  <c r="Y1248" i="32"/>
  <c r="Z1248" i="32" s="1"/>
  <c r="W1248" i="32"/>
  <c r="X1248" i="32" s="1"/>
  <c r="AC1248" i="32" s="1"/>
  <c r="I1248" i="32"/>
  <c r="J1248" i="32" s="1"/>
  <c r="F1248" i="32"/>
  <c r="AB1247" i="32"/>
  <c r="Y1247" i="32"/>
  <c r="Z1247" i="32" s="1"/>
  <c r="W1247" i="32"/>
  <c r="X1247" i="32" s="1"/>
  <c r="AC1247" i="32" s="1"/>
  <c r="I1247" i="32"/>
  <c r="J1247" i="32" s="1"/>
  <c r="F1247" i="32"/>
  <c r="AB1246" i="32"/>
  <c r="Y1246" i="32"/>
  <c r="Z1246" i="32" s="1"/>
  <c r="W1246" i="32"/>
  <c r="X1246" i="32" s="1"/>
  <c r="AC1246" i="32" s="1"/>
  <c r="I1246" i="32"/>
  <c r="J1246" i="32" s="1"/>
  <c r="F1246" i="32"/>
  <c r="AB1245" i="32"/>
  <c r="Y1245" i="32"/>
  <c r="Z1245" i="32" s="1"/>
  <c r="W1245" i="32"/>
  <c r="X1245" i="32" s="1"/>
  <c r="AC1245" i="32" s="1"/>
  <c r="I1245" i="32"/>
  <c r="J1245" i="32" s="1"/>
  <c r="F1245" i="32"/>
  <c r="AB1244" i="32"/>
  <c r="Y1244" i="32"/>
  <c r="Z1244" i="32" s="1"/>
  <c r="W1244" i="32"/>
  <c r="X1244" i="32" s="1"/>
  <c r="AC1244" i="32" s="1"/>
  <c r="I1244" i="32"/>
  <c r="J1244" i="32" s="1"/>
  <c r="F1244" i="32"/>
  <c r="AB1243" i="32"/>
  <c r="Y1243" i="32"/>
  <c r="Z1243" i="32" s="1"/>
  <c r="W1243" i="32"/>
  <c r="X1243" i="32" s="1"/>
  <c r="AC1243" i="32" s="1"/>
  <c r="I1243" i="32"/>
  <c r="J1243" i="32" s="1"/>
  <c r="F1243" i="32"/>
  <c r="AB1242" i="32"/>
  <c r="Y1242" i="32"/>
  <c r="Z1242" i="32" s="1"/>
  <c r="W1242" i="32"/>
  <c r="X1242" i="32" s="1"/>
  <c r="AC1242" i="32" s="1"/>
  <c r="I1242" i="32"/>
  <c r="J1242" i="32" s="1"/>
  <c r="F1242" i="32"/>
  <c r="AB1241" i="32"/>
  <c r="Y1241" i="32"/>
  <c r="Z1241" i="32" s="1"/>
  <c r="W1241" i="32"/>
  <c r="X1241" i="32" s="1"/>
  <c r="AC1241" i="32" s="1"/>
  <c r="I1241" i="32"/>
  <c r="J1241" i="32" s="1"/>
  <c r="F1241" i="32"/>
  <c r="AB1240" i="32"/>
  <c r="Y1240" i="32"/>
  <c r="Z1240" i="32" s="1"/>
  <c r="W1240" i="32"/>
  <c r="X1240" i="32" s="1"/>
  <c r="AC1240" i="32" s="1"/>
  <c r="I1240" i="32"/>
  <c r="J1240" i="32" s="1"/>
  <c r="F1240" i="32"/>
  <c r="AB1239" i="32"/>
  <c r="Y1239" i="32"/>
  <c r="Z1239" i="32" s="1"/>
  <c r="W1239" i="32"/>
  <c r="X1239" i="32" s="1"/>
  <c r="AC1239" i="32" s="1"/>
  <c r="I1239" i="32"/>
  <c r="J1239" i="32" s="1"/>
  <c r="F1239" i="32"/>
  <c r="AB1238" i="32"/>
  <c r="Y1238" i="32"/>
  <c r="Z1238" i="32" s="1"/>
  <c r="W1238" i="32"/>
  <c r="X1238" i="32" s="1"/>
  <c r="AC1238" i="32" s="1"/>
  <c r="I1238" i="32"/>
  <c r="J1238" i="32" s="1"/>
  <c r="F1238" i="32"/>
  <c r="AB1237" i="32"/>
  <c r="Y1237" i="32"/>
  <c r="Z1237" i="32" s="1"/>
  <c r="W1237" i="32"/>
  <c r="X1237" i="32" s="1"/>
  <c r="AC1237" i="32" s="1"/>
  <c r="I1237" i="32"/>
  <c r="J1237" i="32" s="1"/>
  <c r="F1237" i="32"/>
  <c r="AB1236" i="32"/>
  <c r="Y1236" i="32"/>
  <c r="Z1236" i="32" s="1"/>
  <c r="W1236" i="32"/>
  <c r="X1236" i="32" s="1"/>
  <c r="AC1236" i="32" s="1"/>
  <c r="I1236" i="32"/>
  <c r="J1236" i="32" s="1"/>
  <c r="F1236" i="32"/>
  <c r="AB1235" i="32"/>
  <c r="Y1235" i="32"/>
  <c r="Z1235" i="32" s="1"/>
  <c r="W1235" i="32"/>
  <c r="X1235" i="32" s="1"/>
  <c r="AC1235" i="32" s="1"/>
  <c r="I1235" i="32"/>
  <c r="J1235" i="32" s="1"/>
  <c r="F1235" i="32"/>
  <c r="AB1234" i="32"/>
  <c r="Y1234" i="32"/>
  <c r="Z1234" i="32" s="1"/>
  <c r="W1234" i="32"/>
  <c r="X1234" i="32" s="1"/>
  <c r="AC1234" i="32" s="1"/>
  <c r="I1234" i="32"/>
  <c r="J1234" i="32" s="1"/>
  <c r="F1234" i="32"/>
  <c r="AB1233" i="32"/>
  <c r="Y1233" i="32"/>
  <c r="Z1233" i="32" s="1"/>
  <c r="W1233" i="32"/>
  <c r="X1233" i="32" s="1"/>
  <c r="AC1233" i="32" s="1"/>
  <c r="I1233" i="32"/>
  <c r="J1233" i="32" s="1"/>
  <c r="F1233" i="32"/>
  <c r="AB1232" i="32"/>
  <c r="Y1232" i="32"/>
  <c r="Z1232" i="32" s="1"/>
  <c r="W1232" i="32"/>
  <c r="X1232" i="32" s="1"/>
  <c r="AC1232" i="32" s="1"/>
  <c r="I1232" i="32"/>
  <c r="J1232" i="32" s="1"/>
  <c r="F1232" i="32"/>
  <c r="AB1231" i="32"/>
  <c r="Y1231" i="32"/>
  <c r="Z1231" i="32" s="1"/>
  <c r="W1231" i="32"/>
  <c r="X1231" i="32" s="1"/>
  <c r="AC1231" i="32" s="1"/>
  <c r="I1231" i="32"/>
  <c r="J1231" i="32" s="1"/>
  <c r="F1231" i="32"/>
  <c r="AB1230" i="32"/>
  <c r="Y1230" i="32"/>
  <c r="Z1230" i="32" s="1"/>
  <c r="W1230" i="32"/>
  <c r="X1230" i="32" s="1"/>
  <c r="AC1230" i="32" s="1"/>
  <c r="I1230" i="32"/>
  <c r="J1230" i="32" s="1"/>
  <c r="F1230" i="32"/>
  <c r="AB1229" i="32"/>
  <c r="Y1229" i="32"/>
  <c r="Z1229" i="32" s="1"/>
  <c r="W1229" i="32"/>
  <c r="X1229" i="32" s="1"/>
  <c r="AC1229" i="32" s="1"/>
  <c r="I1229" i="32"/>
  <c r="J1229" i="32" s="1"/>
  <c r="F1229" i="32"/>
  <c r="AB1228" i="32"/>
  <c r="Y1228" i="32"/>
  <c r="Z1228" i="32" s="1"/>
  <c r="W1228" i="32"/>
  <c r="X1228" i="32" s="1"/>
  <c r="AC1228" i="32" s="1"/>
  <c r="I1228" i="32"/>
  <c r="J1228" i="32" s="1"/>
  <c r="F1228" i="32"/>
  <c r="AB1227" i="32"/>
  <c r="Y1227" i="32"/>
  <c r="Z1227" i="32" s="1"/>
  <c r="W1227" i="32"/>
  <c r="X1227" i="32" s="1"/>
  <c r="AC1227" i="32" s="1"/>
  <c r="I1227" i="32"/>
  <c r="J1227" i="32" s="1"/>
  <c r="F1227" i="32"/>
  <c r="AB1226" i="32"/>
  <c r="Y1226" i="32"/>
  <c r="Z1226" i="32" s="1"/>
  <c r="W1226" i="32"/>
  <c r="X1226" i="32" s="1"/>
  <c r="AC1226" i="32" s="1"/>
  <c r="I1226" i="32"/>
  <c r="J1226" i="32" s="1"/>
  <c r="F1226" i="32"/>
  <c r="AB1225" i="32"/>
  <c r="Y1225" i="32"/>
  <c r="Z1225" i="32" s="1"/>
  <c r="W1225" i="32"/>
  <c r="X1225" i="32" s="1"/>
  <c r="AC1225" i="32" s="1"/>
  <c r="I1225" i="32"/>
  <c r="J1225" i="32" s="1"/>
  <c r="F1225" i="32"/>
  <c r="AB1224" i="32"/>
  <c r="Y1224" i="32"/>
  <c r="Z1224" i="32" s="1"/>
  <c r="W1224" i="32"/>
  <c r="X1224" i="32" s="1"/>
  <c r="AC1224" i="32" s="1"/>
  <c r="I1224" i="32"/>
  <c r="J1224" i="32" s="1"/>
  <c r="F1224" i="32"/>
  <c r="AB1223" i="32"/>
  <c r="Y1223" i="32"/>
  <c r="Z1223" i="32" s="1"/>
  <c r="W1223" i="32"/>
  <c r="X1223" i="32" s="1"/>
  <c r="AC1223" i="32" s="1"/>
  <c r="I1223" i="32"/>
  <c r="J1223" i="32" s="1"/>
  <c r="F1223" i="32"/>
  <c r="AB1222" i="32"/>
  <c r="Y1222" i="32"/>
  <c r="Z1222" i="32" s="1"/>
  <c r="W1222" i="32"/>
  <c r="X1222" i="32" s="1"/>
  <c r="AC1222" i="32" s="1"/>
  <c r="I1222" i="32"/>
  <c r="J1222" i="32" s="1"/>
  <c r="F1222" i="32"/>
  <c r="AB1221" i="32"/>
  <c r="Y1221" i="32"/>
  <c r="Z1221" i="32" s="1"/>
  <c r="W1221" i="32"/>
  <c r="X1221" i="32" s="1"/>
  <c r="AC1221" i="32" s="1"/>
  <c r="I1221" i="32"/>
  <c r="J1221" i="32" s="1"/>
  <c r="F1221" i="32"/>
  <c r="AB1220" i="32"/>
  <c r="Y1220" i="32"/>
  <c r="Z1220" i="32" s="1"/>
  <c r="W1220" i="32"/>
  <c r="X1220" i="32" s="1"/>
  <c r="AC1220" i="32" s="1"/>
  <c r="I1220" i="32"/>
  <c r="J1220" i="32" s="1"/>
  <c r="F1220" i="32"/>
  <c r="AB1219" i="32"/>
  <c r="Y1219" i="32"/>
  <c r="Z1219" i="32" s="1"/>
  <c r="W1219" i="32"/>
  <c r="X1219" i="32" s="1"/>
  <c r="AC1219" i="32" s="1"/>
  <c r="I1219" i="32"/>
  <c r="J1219" i="32" s="1"/>
  <c r="F1219" i="32"/>
  <c r="AB1218" i="32"/>
  <c r="Y1218" i="32"/>
  <c r="Z1218" i="32" s="1"/>
  <c r="W1218" i="32"/>
  <c r="X1218" i="32" s="1"/>
  <c r="AC1218" i="32" s="1"/>
  <c r="I1218" i="32"/>
  <c r="J1218" i="32" s="1"/>
  <c r="F1218" i="32"/>
  <c r="AB1217" i="32"/>
  <c r="Y1217" i="32"/>
  <c r="Z1217" i="32" s="1"/>
  <c r="W1217" i="32"/>
  <c r="X1217" i="32" s="1"/>
  <c r="AC1217" i="32" s="1"/>
  <c r="I1217" i="32"/>
  <c r="J1217" i="32" s="1"/>
  <c r="F1217" i="32"/>
  <c r="AB1216" i="32"/>
  <c r="Y1216" i="32"/>
  <c r="Z1216" i="32" s="1"/>
  <c r="W1216" i="32"/>
  <c r="X1216" i="32" s="1"/>
  <c r="AC1216" i="32" s="1"/>
  <c r="I1216" i="32"/>
  <c r="J1216" i="32" s="1"/>
  <c r="F1216" i="32"/>
  <c r="AB1215" i="32"/>
  <c r="Y1215" i="32"/>
  <c r="Z1215" i="32" s="1"/>
  <c r="W1215" i="32"/>
  <c r="X1215" i="32" s="1"/>
  <c r="AC1215" i="32" s="1"/>
  <c r="I1215" i="32"/>
  <c r="J1215" i="32" s="1"/>
  <c r="F1215" i="32"/>
  <c r="AB1214" i="32"/>
  <c r="Y1214" i="32"/>
  <c r="Z1214" i="32" s="1"/>
  <c r="W1214" i="32"/>
  <c r="X1214" i="32" s="1"/>
  <c r="AC1214" i="32" s="1"/>
  <c r="I1214" i="32"/>
  <c r="J1214" i="32" s="1"/>
  <c r="F1214" i="32"/>
  <c r="AB1213" i="32"/>
  <c r="Y1213" i="32"/>
  <c r="Z1213" i="32" s="1"/>
  <c r="W1213" i="32"/>
  <c r="X1213" i="32" s="1"/>
  <c r="AC1213" i="32" s="1"/>
  <c r="I1213" i="32"/>
  <c r="J1213" i="32" s="1"/>
  <c r="F1213" i="32"/>
  <c r="AB1212" i="32"/>
  <c r="Y1212" i="32"/>
  <c r="Z1212" i="32" s="1"/>
  <c r="W1212" i="32"/>
  <c r="X1212" i="32" s="1"/>
  <c r="AC1212" i="32" s="1"/>
  <c r="I1212" i="32"/>
  <c r="J1212" i="32" s="1"/>
  <c r="F1212" i="32"/>
  <c r="AB1211" i="32"/>
  <c r="Y1211" i="32"/>
  <c r="Z1211" i="32" s="1"/>
  <c r="W1211" i="32"/>
  <c r="X1211" i="32" s="1"/>
  <c r="AC1211" i="32" s="1"/>
  <c r="I1211" i="32"/>
  <c r="J1211" i="32" s="1"/>
  <c r="F1211" i="32"/>
  <c r="AB1210" i="32"/>
  <c r="Y1210" i="32"/>
  <c r="Z1210" i="32" s="1"/>
  <c r="W1210" i="32"/>
  <c r="X1210" i="32" s="1"/>
  <c r="AC1210" i="32" s="1"/>
  <c r="I1210" i="32"/>
  <c r="J1210" i="32" s="1"/>
  <c r="F1210" i="32"/>
  <c r="AB1209" i="32"/>
  <c r="Y1209" i="32"/>
  <c r="Z1209" i="32" s="1"/>
  <c r="W1209" i="32"/>
  <c r="X1209" i="32" s="1"/>
  <c r="AC1209" i="32" s="1"/>
  <c r="I1209" i="32"/>
  <c r="J1209" i="32" s="1"/>
  <c r="F1209" i="32"/>
  <c r="AB1208" i="32"/>
  <c r="Y1208" i="32"/>
  <c r="Z1208" i="32" s="1"/>
  <c r="W1208" i="32"/>
  <c r="X1208" i="32" s="1"/>
  <c r="AC1208" i="32" s="1"/>
  <c r="I1208" i="32"/>
  <c r="J1208" i="32" s="1"/>
  <c r="F1208" i="32"/>
  <c r="AB1207" i="32"/>
  <c r="Y1207" i="32"/>
  <c r="Z1207" i="32" s="1"/>
  <c r="W1207" i="32"/>
  <c r="X1207" i="32" s="1"/>
  <c r="AC1207" i="32" s="1"/>
  <c r="I1207" i="32"/>
  <c r="J1207" i="32" s="1"/>
  <c r="F1207" i="32"/>
  <c r="AB1206" i="32"/>
  <c r="Y1206" i="32"/>
  <c r="Z1206" i="32" s="1"/>
  <c r="W1206" i="32"/>
  <c r="X1206" i="32" s="1"/>
  <c r="AC1206" i="32" s="1"/>
  <c r="I1206" i="32"/>
  <c r="J1206" i="32" s="1"/>
  <c r="F1206" i="32"/>
  <c r="AB1205" i="32"/>
  <c r="Y1205" i="32"/>
  <c r="Z1205" i="32" s="1"/>
  <c r="W1205" i="32"/>
  <c r="X1205" i="32" s="1"/>
  <c r="AC1205" i="32" s="1"/>
  <c r="I1205" i="32"/>
  <c r="J1205" i="32" s="1"/>
  <c r="F1205" i="32"/>
  <c r="AB1204" i="32"/>
  <c r="Y1204" i="32"/>
  <c r="Z1204" i="32" s="1"/>
  <c r="W1204" i="32"/>
  <c r="X1204" i="32" s="1"/>
  <c r="AC1204" i="32" s="1"/>
  <c r="I1204" i="32"/>
  <c r="J1204" i="32" s="1"/>
  <c r="F1204" i="32"/>
  <c r="AB1203" i="32"/>
  <c r="Y1203" i="32"/>
  <c r="Z1203" i="32" s="1"/>
  <c r="W1203" i="32"/>
  <c r="X1203" i="32" s="1"/>
  <c r="AC1203" i="32" s="1"/>
  <c r="I1203" i="32"/>
  <c r="J1203" i="32" s="1"/>
  <c r="F1203" i="32"/>
  <c r="AB1202" i="32"/>
  <c r="Y1202" i="32"/>
  <c r="Z1202" i="32" s="1"/>
  <c r="W1202" i="32"/>
  <c r="X1202" i="32" s="1"/>
  <c r="AC1202" i="32" s="1"/>
  <c r="I1202" i="32"/>
  <c r="J1202" i="32" s="1"/>
  <c r="F1202" i="32"/>
  <c r="AB1201" i="32"/>
  <c r="Y1201" i="32"/>
  <c r="Z1201" i="32" s="1"/>
  <c r="W1201" i="32"/>
  <c r="X1201" i="32" s="1"/>
  <c r="AC1201" i="32" s="1"/>
  <c r="I1201" i="32"/>
  <c r="J1201" i="32" s="1"/>
  <c r="F1201" i="32"/>
  <c r="AB1200" i="32"/>
  <c r="Y1200" i="32"/>
  <c r="Z1200" i="32" s="1"/>
  <c r="W1200" i="32"/>
  <c r="X1200" i="32" s="1"/>
  <c r="AC1200" i="32" s="1"/>
  <c r="I1200" i="32"/>
  <c r="J1200" i="32" s="1"/>
  <c r="F1200" i="32"/>
  <c r="AB1199" i="32"/>
  <c r="Y1199" i="32"/>
  <c r="Z1199" i="32" s="1"/>
  <c r="W1199" i="32"/>
  <c r="X1199" i="32" s="1"/>
  <c r="AC1199" i="32" s="1"/>
  <c r="I1199" i="32"/>
  <c r="J1199" i="32" s="1"/>
  <c r="F1199" i="32"/>
  <c r="AB1198" i="32"/>
  <c r="Y1198" i="32"/>
  <c r="Z1198" i="32" s="1"/>
  <c r="W1198" i="32"/>
  <c r="X1198" i="32" s="1"/>
  <c r="AC1198" i="32" s="1"/>
  <c r="I1198" i="32"/>
  <c r="J1198" i="32" s="1"/>
  <c r="F1198" i="32"/>
  <c r="AB1197" i="32"/>
  <c r="Y1197" i="32"/>
  <c r="Z1197" i="32" s="1"/>
  <c r="W1197" i="32"/>
  <c r="X1197" i="32" s="1"/>
  <c r="AC1197" i="32" s="1"/>
  <c r="I1197" i="32"/>
  <c r="J1197" i="32" s="1"/>
  <c r="F1197" i="32"/>
  <c r="AB1196" i="32"/>
  <c r="Y1196" i="32"/>
  <c r="Z1196" i="32" s="1"/>
  <c r="W1196" i="32"/>
  <c r="X1196" i="32" s="1"/>
  <c r="AC1196" i="32" s="1"/>
  <c r="I1196" i="32"/>
  <c r="J1196" i="32" s="1"/>
  <c r="F1196" i="32"/>
  <c r="AB1195" i="32"/>
  <c r="Y1195" i="32"/>
  <c r="Z1195" i="32" s="1"/>
  <c r="W1195" i="32"/>
  <c r="X1195" i="32" s="1"/>
  <c r="AC1195" i="32" s="1"/>
  <c r="I1195" i="32"/>
  <c r="J1195" i="32" s="1"/>
  <c r="F1195" i="32"/>
  <c r="AB1194" i="32"/>
  <c r="Y1194" i="32"/>
  <c r="Z1194" i="32" s="1"/>
  <c r="W1194" i="32"/>
  <c r="X1194" i="32" s="1"/>
  <c r="AC1194" i="32" s="1"/>
  <c r="I1194" i="32"/>
  <c r="J1194" i="32" s="1"/>
  <c r="F1194" i="32"/>
  <c r="AB1193" i="32"/>
  <c r="Y1193" i="32"/>
  <c r="Z1193" i="32" s="1"/>
  <c r="W1193" i="32"/>
  <c r="X1193" i="32" s="1"/>
  <c r="AC1193" i="32" s="1"/>
  <c r="I1193" i="32"/>
  <c r="J1193" i="32" s="1"/>
  <c r="F1193" i="32"/>
  <c r="AB1192" i="32"/>
  <c r="Y1192" i="32"/>
  <c r="Z1192" i="32" s="1"/>
  <c r="W1192" i="32"/>
  <c r="X1192" i="32" s="1"/>
  <c r="AC1192" i="32" s="1"/>
  <c r="I1192" i="32"/>
  <c r="J1192" i="32" s="1"/>
  <c r="F1192" i="32"/>
  <c r="AB1191" i="32"/>
  <c r="Y1191" i="32"/>
  <c r="Z1191" i="32" s="1"/>
  <c r="W1191" i="32"/>
  <c r="X1191" i="32" s="1"/>
  <c r="AC1191" i="32" s="1"/>
  <c r="I1191" i="32"/>
  <c r="J1191" i="32" s="1"/>
  <c r="F1191" i="32"/>
  <c r="AB1190" i="32"/>
  <c r="Y1190" i="32"/>
  <c r="Z1190" i="32" s="1"/>
  <c r="W1190" i="32"/>
  <c r="X1190" i="32" s="1"/>
  <c r="AC1190" i="32" s="1"/>
  <c r="I1190" i="32"/>
  <c r="J1190" i="32" s="1"/>
  <c r="F1190" i="32"/>
  <c r="AB1189" i="32"/>
  <c r="Y1189" i="32"/>
  <c r="Z1189" i="32" s="1"/>
  <c r="W1189" i="32"/>
  <c r="X1189" i="32" s="1"/>
  <c r="AC1189" i="32" s="1"/>
  <c r="I1189" i="32"/>
  <c r="J1189" i="32" s="1"/>
  <c r="F1189" i="32"/>
  <c r="AB1188" i="32"/>
  <c r="Y1188" i="32"/>
  <c r="Z1188" i="32" s="1"/>
  <c r="W1188" i="32"/>
  <c r="X1188" i="32" s="1"/>
  <c r="AC1188" i="32" s="1"/>
  <c r="I1188" i="32"/>
  <c r="J1188" i="32" s="1"/>
  <c r="F1188" i="32"/>
  <c r="AB1187" i="32"/>
  <c r="Y1187" i="32"/>
  <c r="Z1187" i="32" s="1"/>
  <c r="W1187" i="32"/>
  <c r="X1187" i="32" s="1"/>
  <c r="AC1187" i="32" s="1"/>
  <c r="I1187" i="32"/>
  <c r="J1187" i="32" s="1"/>
  <c r="F1187" i="32"/>
  <c r="AB1186" i="32"/>
  <c r="Y1186" i="32"/>
  <c r="Z1186" i="32" s="1"/>
  <c r="W1186" i="32"/>
  <c r="X1186" i="32" s="1"/>
  <c r="AC1186" i="32" s="1"/>
  <c r="I1186" i="32"/>
  <c r="J1186" i="32" s="1"/>
  <c r="F1186" i="32"/>
  <c r="AB1185" i="32"/>
  <c r="Y1185" i="32"/>
  <c r="Z1185" i="32" s="1"/>
  <c r="W1185" i="32"/>
  <c r="X1185" i="32" s="1"/>
  <c r="AC1185" i="32" s="1"/>
  <c r="I1185" i="32"/>
  <c r="J1185" i="32" s="1"/>
  <c r="F1185" i="32"/>
  <c r="AB1184" i="32"/>
  <c r="Y1184" i="32"/>
  <c r="Z1184" i="32" s="1"/>
  <c r="W1184" i="32"/>
  <c r="X1184" i="32" s="1"/>
  <c r="AC1184" i="32" s="1"/>
  <c r="I1184" i="32"/>
  <c r="J1184" i="32" s="1"/>
  <c r="F1184" i="32"/>
  <c r="AB1183" i="32"/>
  <c r="Y1183" i="32"/>
  <c r="Z1183" i="32" s="1"/>
  <c r="W1183" i="32"/>
  <c r="X1183" i="32" s="1"/>
  <c r="AC1183" i="32" s="1"/>
  <c r="I1183" i="32"/>
  <c r="J1183" i="32" s="1"/>
  <c r="F1183" i="32"/>
  <c r="AB1182" i="32"/>
  <c r="Y1182" i="32"/>
  <c r="Z1182" i="32" s="1"/>
  <c r="W1182" i="32"/>
  <c r="X1182" i="32" s="1"/>
  <c r="AC1182" i="32" s="1"/>
  <c r="I1182" i="32"/>
  <c r="J1182" i="32" s="1"/>
  <c r="F1182" i="32"/>
  <c r="AB1181" i="32"/>
  <c r="Y1181" i="32"/>
  <c r="Z1181" i="32" s="1"/>
  <c r="W1181" i="32"/>
  <c r="X1181" i="32" s="1"/>
  <c r="AC1181" i="32" s="1"/>
  <c r="I1181" i="32"/>
  <c r="J1181" i="32" s="1"/>
  <c r="F1181" i="32"/>
  <c r="AB1180" i="32"/>
  <c r="Y1180" i="32"/>
  <c r="Z1180" i="32" s="1"/>
  <c r="W1180" i="32"/>
  <c r="X1180" i="32" s="1"/>
  <c r="AC1180" i="32" s="1"/>
  <c r="I1180" i="32"/>
  <c r="J1180" i="32" s="1"/>
  <c r="F1180" i="32"/>
  <c r="AB1179" i="32"/>
  <c r="Y1179" i="32"/>
  <c r="Z1179" i="32" s="1"/>
  <c r="W1179" i="32"/>
  <c r="X1179" i="32" s="1"/>
  <c r="AC1179" i="32" s="1"/>
  <c r="I1179" i="32"/>
  <c r="J1179" i="32" s="1"/>
  <c r="F1179" i="32"/>
  <c r="AB1178" i="32"/>
  <c r="Y1178" i="32"/>
  <c r="Z1178" i="32" s="1"/>
  <c r="W1178" i="32"/>
  <c r="X1178" i="32" s="1"/>
  <c r="AC1178" i="32" s="1"/>
  <c r="I1178" i="32"/>
  <c r="J1178" i="32" s="1"/>
  <c r="F1178" i="32"/>
  <c r="AB1177" i="32"/>
  <c r="Y1177" i="32"/>
  <c r="Z1177" i="32" s="1"/>
  <c r="W1177" i="32"/>
  <c r="X1177" i="32" s="1"/>
  <c r="AC1177" i="32" s="1"/>
  <c r="I1177" i="32"/>
  <c r="J1177" i="32" s="1"/>
  <c r="F1177" i="32"/>
  <c r="AB1176" i="32"/>
  <c r="Y1176" i="32"/>
  <c r="Z1176" i="32" s="1"/>
  <c r="W1176" i="32"/>
  <c r="X1176" i="32" s="1"/>
  <c r="AC1176" i="32" s="1"/>
  <c r="I1176" i="32"/>
  <c r="J1176" i="32" s="1"/>
  <c r="F1176" i="32"/>
  <c r="AB1175" i="32"/>
  <c r="Y1175" i="32"/>
  <c r="Z1175" i="32" s="1"/>
  <c r="W1175" i="32"/>
  <c r="X1175" i="32" s="1"/>
  <c r="AC1175" i="32" s="1"/>
  <c r="I1175" i="32"/>
  <c r="J1175" i="32" s="1"/>
  <c r="F1175" i="32"/>
  <c r="AB1174" i="32"/>
  <c r="Y1174" i="32"/>
  <c r="Z1174" i="32" s="1"/>
  <c r="W1174" i="32"/>
  <c r="X1174" i="32" s="1"/>
  <c r="AC1174" i="32" s="1"/>
  <c r="I1174" i="32"/>
  <c r="J1174" i="32" s="1"/>
  <c r="F1174" i="32"/>
  <c r="AB1173" i="32"/>
  <c r="Y1173" i="32"/>
  <c r="Z1173" i="32" s="1"/>
  <c r="W1173" i="32"/>
  <c r="X1173" i="32" s="1"/>
  <c r="AC1173" i="32" s="1"/>
  <c r="I1173" i="32"/>
  <c r="J1173" i="32" s="1"/>
  <c r="F1173" i="32"/>
  <c r="AB1172" i="32"/>
  <c r="Y1172" i="32"/>
  <c r="Z1172" i="32" s="1"/>
  <c r="W1172" i="32"/>
  <c r="X1172" i="32" s="1"/>
  <c r="AC1172" i="32" s="1"/>
  <c r="I1172" i="32"/>
  <c r="J1172" i="32" s="1"/>
  <c r="F1172" i="32"/>
  <c r="AB1171" i="32"/>
  <c r="Y1171" i="32"/>
  <c r="Z1171" i="32" s="1"/>
  <c r="W1171" i="32"/>
  <c r="X1171" i="32" s="1"/>
  <c r="AC1171" i="32" s="1"/>
  <c r="I1171" i="32"/>
  <c r="J1171" i="32" s="1"/>
  <c r="F1171" i="32"/>
  <c r="AB1170" i="32"/>
  <c r="Y1170" i="32"/>
  <c r="Z1170" i="32" s="1"/>
  <c r="W1170" i="32"/>
  <c r="X1170" i="32" s="1"/>
  <c r="AC1170" i="32" s="1"/>
  <c r="I1170" i="32"/>
  <c r="J1170" i="32" s="1"/>
  <c r="F1170" i="32"/>
  <c r="AB1169" i="32"/>
  <c r="Y1169" i="32"/>
  <c r="Z1169" i="32" s="1"/>
  <c r="W1169" i="32"/>
  <c r="X1169" i="32" s="1"/>
  <c r="AC1169" i="32" s="1"/>
  <c r="I1169" i="32"/>
  <c r="J1169" i="32" s="1"/>
  <c r="F1169" i="32"/>
  <c r="AB1168" i="32"/>
  <c r="Y1168" i="32"/>
  <c r="Z1168" i="32" s="1"/>
  <c r="W1168" i="32"/>
  <c r="X1168" i="32" s="1"/>
  <c r="AC1168" i="32" s="1"/>
  <c r="I1168" i="32"/>
  <c r="J1168" i="32" s="1"/>
  <c r="F1168" i="32"/>
  <c r="AB1167" i="32"/>
  <c r="Y1167" i="32"/>
  <c r="Z1167" i="32" s="1"/>
  <c r="W1167" i="32"/>
  <c r="X1167" i="32" s="1"/>
  <c r="AC1167" i="32" s="1"/>
  <c r="I1167" i="32"/>
  <c r="J1167" i="32" s="1"/>
  <c r="F1167" i="32"/>
  <c r="AB1166" i="32"/>
  <c r="Y1166" i="32"/>
  <c r="Z1166" i="32" s="1"/>
  <c r="W1166" i="32"/>
  <c r="X1166" i="32" s="1"/>
  <c r="AC1166" i="32" s="1"/>
  <c r="I1166" i="32"/>
  <c r="J1166" i="32" s="1"/>
  <c r="F1166" i="32"/>
  <c r="AB1165" i="32"/>
  <c r="Y1165" i="32"/>
  <c r="Z1165" i="32" s="1"/>
  <c r="W1165" i="32"/>
  <c r="X1165" i="32" s="1"/>
  <c r="AC1165" i="32" s="1"/>
  <c r="I1165" i="32"/>
  <c r="J1165" i="32" s="1"/>
  <c r="F1165" i="32"/>
  <c r="AB1164" i="32"/>
  <c r="Y1164" i="32"/>
  <c r="Z1164" i="32" s="1"/>
  <c r="W1164" i="32"/>
  <c r="X1164" i="32" s="1"/>
  <c r="AC1164" i="32" s="1"/>
  <c r="I1164" i="32"/>
  <c r="J1164" i="32" s="1"/>
  <c r="F1164" i="32"/>
  <c r="AB1163" i="32"/>
  <c r="Y1163" i="32"/>
  <c r="Z1163" i="32" s="1"/>
  <c r="W1163" i="32"/>
  <c r="X1163" i="32" s="1"/>
  <c r="AC1163" i="32" s="1"/>
  <c r="I1163" i="32"/>
  <c r="J1163" i="32" s="1"/>
  <c r="F1163" i="32"/>
  <c r="AB1162" i="32"/>
  <c r="Y1162" i="32"/>
  <c r="Z1162" i="32" s="1"/>
  <c r="W1162" i="32"/>
  <c r="X1162" i="32" s="1"/>
  <c r="AC1162" i="32" s="1"/>
  <c r="I1162" i="32"/>
  <c r="J1162" i="32" s="1"/>
  <c r="F1162" i="32"/>
  <c r="AB1161" i="32"/>
  <c r="Y1161" i="32"/>
  <c r="Z1161" i="32" s="1"/>
  <c r="W1161" i="32"/>
  <c r="X1161" i="32" s="1"/>
  <c r="AC1161" i="32" s="1"/>
  <c r="I1161" i="32"/>
  <c r="J1161" i="32" s="1"/>
  <c r="F1161" i="32"/>
  <c r="AB1160" i="32"/>
  <c r="Y1160" i="32"/>
  <c r="Z1160" i="32" s="1"/>
  <c r="W1160" i="32"/>
  <c r="X1160" i="32" s="1"/>
  <c r="AC1160" i="32" s="1"/>
  <c r="I1160" i="32"/>
  <c r="J1160" i="32" s="1"/>
  <c r="F1160" i="32"/>
  <c r="AB1159" i="32"/>
  <c r="Y1159" i="32"/>
  <c r="Z1159" i="32" s="1"/>
  <c r="W1159" i="32"/>
  <c r="X1159" i="32" s="1"/>
  <c r="AC1159" i="32" s="1"/>
  <c r="I1159" i="32"/>
  <c r="J1159" i="32" s="1"/>
  <c r="F1159" i="32"/>
  <c r="AB1158" i="32"/>
  <c r="Y1158" i="32"/>
  <c r="Z1158" i="32" s="1"/>
  <c r="W1158" i="32"/>
  <c r="X1158" i="32" s="1"/>
  <c r="AC1158" i="32" s="1"/>
  <c r="I1158" i="32"/>
  <c r="J1158" i="32" s="1"/>
  <c r="F1158" i="32"/>
  <c r="AB1157" i="32"/>
  <c r="Y1157" i="32"/>
  <c r="Z1157" i="32" s="1"/>
  <c r="W1157" i="32"/>
  <c r="X1157" i="32" s="1"/>
  <c r="AC1157" i="32" s="1"/>
  <c r="I1157" i="32"/>
  <c r="J1157" i="32" s="1"/>
  <c r="F1157" i="32"/>
  <c r="AB1156" i="32"/>
  <c r="Y1156" i="32"/>
  <c r="Z1156" i="32" s="1"/>
  <c r="W1156" i="32"/>
  <c r="X1156" i="32" s="1"/>
  <c r="AC1156" i="32" s="1"/>
  <c r="I1156" i="32"/>
  <c r="J1156" i="32" s="1"/>
  <c r="F1156" i="32"/>
  <c r="AB1155" i="32"/>
  <c r="Y1155" i="32"/>
  <c r="Z1155" i="32" s="1"/>
  <c r="W1155" i="32"/>
  <c r="X1155" i="32" s="1"/>
  <c r="AC1155" i="32" s="1"/>
  <c r="I1155" i="32"/>
  <c r="J1155" i="32" s="1"/>
  <c r="F1155" i="32"/>
  <c r="AB1154" i="32"/>
  <c r="Y1154" i="32"/>
  <c r="Z1154" i="32" s="1"/>
  <c r="W1154" i="32"/>
  <c r="X1154" i="32" s="1"/>
  <c r="AC1154" i="32" s="1"/>
  <c r="I1154" i="32"/>
  <c r="J1154" i="32" s="1"/>
  <c r="F1154" i="32"/>
  <c r="AB1153" i="32"/>
  <c r="Y1153" i="32"/>
  <c r="Z1153" i="32" s="1"/>
  <c r="W1153" i="32"/>
  <c r="X1153" i="32" s="1"/>
  <c r="AC1153" i="32" s="1"/>
  <c r="I1153" i="32"/>
  <c r="J1153" i="32" s="1"/>
  <c r="F1153" i="32"/>
  <c r="AB1152" i="32"/>
  <c r="Y1152" i="32"/>
  <c r="Z1152" i="32" s="1"/>
  <c r="W1152" i="32"/>
  <c r="X1152" i="32" s="1"/>
  <c r="AC1152" i="32" s="1"/>
  <c r="I1152" i="32"/>
  <c r="J1152" i="32" s="1"/>
  <c r="F1152" i="32"/>
  <c r="AB1151" i="32"/>
  <c r="Y1151" i="32"/>
  <c r="Z1151" i="32" s="1"/>
  <c r="W1151" i="32"/>
  <c r="X1151" i="32" s="1"/>
  <c r="AC1151" i="32" s="1"/>
  <c r="I1151" i="32"/>
  <c r="J1151" i="32" s="1"/>
  <c r="F1151" i="32"/>
  <c r="AB1150" i="32"/>
  <c r="Y1150" i="32"/>
  <c r="Z1150" i="32" s="1"/>
  <c r="W1150" i="32"/>
  <c r="X1150" i="32" s="1"/>
  <c r="AC1150" i="32" s="1"/>
  <c r="I1150" i="32"/>
  <c r="J1150" i="32" s="1"/>
  <c r="F1150" i="32"/>
  <c r="AB1149" i="32"/>
  <c r="Y1149" i="32"/>
  <c r="Z1149" i="32" s="1"/>
  <c r="W1149" i="32"/>
  <c r="X1149" i="32" s="1"/>
  <c r="AC1149" i="32" s="1"/>
  <c r="I1149" i="32"/>
  <c r="J1149" i="32" s="1"/>
  <c r="F1149" i="32"/>
  <c r="AB1148" i="32"/>
  <c r="Y1148" i="32"/>
  <c r="Z1148" i="32" s="1"/>
  <c r="W1148" i="32"/>
  <c r="X1148" i="32" s="1"/>
  <c r="AC1148" i="32" s="1"/>
  <c r="I1148" i="32"/>
  <c r="J1148" i="32" s="1"/>
  <c r="F1148" i="32"/>
  <c r="AB1147" i="32"/>
  <c r="Y1147" i="32"/>
  <c r="Z1147" i="32" s="1"/>
  <c r="W1147" i="32"/>
  <c r="X1147" i="32" s="1"/>
  <c r="AC1147" i="32" s="1"/>
  <c r="I1147" i="32"/>
  <c r="J1147" i="32" s="1"/>
  <c r="F1147" i="32"/>
  <c r="AB1146" i="32"/>
  <c r="Y1146" i="32"/>
  <c r="Z1146" i="32" s="1"/>
  <c r="W1146" i="32"/>
  <c r="X1146" i="32" s="1"/>
  <c r="AC1146" i="32" s="1"/>
  <c r="I1146" i="32"/>
  <c r="J1146" i="32" s="1"/>
  <c r="F1146" i="32"/>
  <c r="AB1145" i="32"/>
  <c r="Y1145" i="32"/>
  <c r="Z1145" i="32" s="1"/>
  <c r="W1145" i="32"/>
  <c r="X1145" i="32" s="1"/>
  <c r="AC1145" i="32" s="1"/>
  <c r="I1145" i="32"/>
  <c r="J1145" i="32" s="1"/>
  <c r="F1145" i="32"/>
  <c r="AB1144" i="32"/>
  <c r="Y1144" i="32"/>
  <c r="Z1144" i="32" s="1"/>
  <c r="W1144" i="32"/>
  <c r="X1144" i="32" s="1"/>
  <c r="AC1144" i="32" s="1"/>
  <c r="I1144" i="32"/>
  <c r="J1144" i="32" s="1"/>
  <c r="F1144" i="32"/>
  <c r="AB1143" i="32"/>
  <c r="Y1143" i="32"/>
  <c r="Z1143" i="32" s="1"/>
  <c r="W1143" i="32"/>
  <c r="X1143" i="32" s="1"/>
  <c r="AC1143" i="32" s="1"/>
  <c r="I1143" i="32"/>
  <c r="J1143" i="32" s="1"/>
  <c r="F1143" i="32"/>
  <c r="Y1142" i="32"/>
  <c r="Z1142" i="32" s="1"/>
  <c r="W1142" i="32"/>
  <c r="X1142" i="32" s="1"/>
  <c r="AC1142" i="32" s="1"/>
  <c r="Y1141" i="32"/>
  <c r="Z1141" i="32" s="1"/>
  <c r="W1141" i="32"/>
  <c r="X1141" i="32" s="1"/>
  <c r="AC1141" i="32" s="1"/>
  <c r="Y1140" i="32"/>
  <c r="Z1140" i="32" s="1"/>
  <c r="W1140" i="32"/>
  <c r="X1140" i="32" s="1"/>
  <c r="AC1140" i="32" s="1"/>
  <c r="Y1139" i="32"/>
  <c r="Z1139" i="32" s="1"/>
  <c r="W1139" i="32"/>
  <c r="X1139" i="32" s="1"/>
  <c r="AC1139" i="32" s="1"/>
  <c r="Y1138" i="32"/>
  <c r="Z1138" i="32" s="1"/>
  <c r="W1138" i="32"/>
  <c r="X1138" i="32" s="1"/>
  <c r="AC1138" i="32" s="1"/>
  <c r="Y1137" i="32"/>
  <c r="Z1137" i="32" s="1"/>
  <c r="W1137" i="32"/>
  <c r="X1137" i="32" s="1"/>
  <c r="AC1137" i="32" s="1"/>
  <c r="Y1136" i="32"/>
  <c r="Z1136" i="32" s="1"/>
  <c r="W1136" i="32"/>
  <c r="X1136" i="32" s="1"/>
  <c r="AC1136" i="32" s="1"/>
  <c r="Y1135" i="32"/>
  <c r="Z1135" i="32" s="1"/>
  <c r="W1135" i="32"/>
  <c r="X1135" i="32" s="1"/>
  <c r="AC1135" i="32" s="1"/>
  <c r="Y1134" i="32"/>
  <c r="Z1134" i="32" s="1"/>
  <c r="W1134" i="32"/>
  <c r="X1134" i="32" s="1"/>
  <c r="AC1134" i="32" s="1"/>
  <c r="Y1133" i="32"/>
  <c r="Z1133" i="32" s="1"/>
  <c r="W1133" i="32"/>
  <c r="X1133" i="32" s="1"/>
  <c r="AC1133" i="32" s="1"/>
  <c r="Y1132" i="32"/>
  <c r="Z1132" i="32" s="1"/>
  <c r="W1132" i="32"/>
  <c r="X1132" i="32" s="1"/>
  <c r="AC1132" i="32" s="1"/>
  <c r="Y1131" i="32"/>
  <c r="Z1131" i="32" s="1"/>
  <c r="W1131" i="32"/>
  <c r="X1131" i="32" s="1"/>
  <c r="AC1131" i="32" s="1"/>
  <c r="Y1130" i="32"/>
  <c r="Z1130" i="32" s="1"/>
  <c r="W1130" i="32"/>
  <c r="X1130" i="32" s="1"/>
  <c r="AC1130" i="32" s="1"/>
  <c r="Y1129" i="32"/>
  <c r="Z1129" i="32" s="1"/>
  <c r="W1129" i="32"/>
  <c r="X1129" i="32" s="1"/>
  <c r="AC1129" i="32" s="1"/>
  <c r="Y1128" i="32"/>
  <c r="Z1128" i="32" s="1"/>
  <c r="W1128" i="32"/>
  <c r="X1128" i="32" s="1"/>
  <c r="AC1128" i="32" s="1"/>
  <c r="Y1127" i="32"/>
  <c r="Z1127" i="32" s="1"/>
  <c r="W1127" i="32"/>
  <c r="X1127" i="32" s="1"/>
  <c r="AC1127" i="32" s="1"/>
  <c r="Y1126" i="32"/>
  <c r="Z1126" i="32" s="1"/>
  <c r="W1126" i="32"/>
  <c r="X1126" i="32" s="1"/>
  <c r="AC1126" i="32" s="1"/>
  <c r="Y1125" i="32"/>
  <c r="Z1125" i="32" s="1"/>
  <c r="W1125" i="32"/>
  <c r="X1125" i="32" s="1"/>
  <c r="AC1125" i="32" s="1"/>
  <c r="Y1124" i="32"/>
  <c r="Z1124" i="32" s="1"/>
  <c r="W1124" i="32"/>
  <c r="X1124" i="32" s="1"/>
  <c r="AC1124" i="32" s="1"/>
  <c r="Y1123" i="32"/>
  <c r="Z1123" i="32" s="1"/>
  <c r="W1123" i="32"/>
  <c r="X1123" i="32" s="1"/>
  <c r="AC1123" i="32" s="1"/>
  <c r="Y1122" i="32"/>
  <c r="Z1122" i="32" s="1"/>
  <c r="W1122" i="32"/>
  <c r="X1122" i="32" s="1"/>
  <c r="AC1122" i="32" s="1"/>
  <c r="Y1121" i="32"/>
  <c r="Z1121" i="32" s="1"/>
  <c r="W1121" i="32"/>
  <c r="X1121" i="32" s="1"/>
  <c r="AC1121" i="32" s="1"/>
  <c r="Y1120" i="32"/>
  <c r="Z1120" i="32" s="1"/>
  <c r="W1120" i="32"/>
  <c r="X1120" i="32" s="1"/>
  <c r="AC1120" i="32" s="1"/>
  <c r="Y1119" i="32"/>
  <c r="Z1119" i="32" s="1"/>
  <c r="W1119" i="32"/>
  <c r="X1119" i="32" s="1"/>
  <c r="AC1119" i="32" s="1"/>
  <c r="Y1118" i="32"/>
  <c r="Z1118" i="32" s="1"/>
  <c r="W1118" i="32"/>
  <c r="X1118" i="32" s="1"/>
  <c r="AC1118" i="32" s="1"/>
  <c r="Y1117" i="32"/>
  <c r="Z1117" i="32" s="1"/>
  <c r="W1117" i="32"/>
  <c r="X1117" i="32" s="1"/>
  <c r="AC1117" i="32" s="1"/>
  <c r="Y1116" i="32"/>
  <c r="Z1116" i="32" s="1"/>
  <c r="W1116" i="32"/>
  <c r="X1116" i="32" s="1"/>
  <c r="AC1116" i="32" s="1"/>
  <c r="Y1115" i="32"/>
  <c r="Z1115" i="32" s="1"/>
  <c r="W1115" i="32"/>
  <c r="X1115" i="32" s="1"/>
  <c r="AC1115" i="32" s="1"/>
  <c r="Y1114" i="32"/>
  <c r="Z1114" i="32" s="1"/>
  <c r="W1114" i="32"/>
  <c r="X1114" i="32" s="1"/>
  <c r="AC1114" i="32" s="1"/>
  <c r="Y1113" i="32"/>
  <c r="Z1113" i="32" s="1"/>
  <c r="W1113" i="32"/>
  <c r="X1113" i="32" s="1"/>
  <c r="AC1113" i="32" s="1"/>
  <c r="Y1112" i="32"/>
  <c r="Z1112" i="32" s="1"/>
  <c r="W1112" i="32"/>
  <c r="X1112" i="32" s="1"/>
  <c r="AC1112" i="32" s="1"/>
  <c r="Y1111" i="32"/>
  <c r="Z1111" i="32" s="1"/>
  <c r="W1111" i="32"/>
  <c r="X1111" i="32" s="1"/>
  <c r="AC1111" i="32" s="1"/>
  <c r="Y1110" i="32"/>
  <c r="Z1110" i="32" s="1"/>
  <c r="W1110" i="32"/>
  <c r="X1110" i="32" s="1"/>
  <c r="AC1110" i="32" s="1"/>
  <c r="Y1109" i="32"/>
  <c r="Z1109" i="32" s="1"/>
  <c r="W1109" i="32"/>
  <c r="X1109" i="32" s="1"/>
  <c r="AC1109" i="32" s="1"/>
  <c r="Y1108" i="32"/>
  <c r="Z1108" i="32" s="1"/>
  <c r="W1108" i="32"/>
  <c r="X1108" i="32" s="1"/>
  <c r="AC1108" i="32" s="1"/>
  <c r="Y1107" i="32"/>
  <c r="Z1107" i="32" s="1"/>
  <c r="W1107" i="32"/>
  <c r="X1107" i="32" s="1"/>
  <c r="AC1107" i="32" s="1"/>
  <c r="Y1106" i="32"/>
  <c r="Z1106" i="32" s="1"/>
  <c r="W1106" i="32"/>
  <c r="X1106" i="32" s="1"/>
  <c r="AC1106" i="32" s="1"/>
  <c r="Y1105" i="32"/>
  <c r="Z1105" i="32" s="1"/>
  <c r="W1105" i="32"/>
  <c r="X1105" i="32" s="1"/>
  <c r="AC1105" i="32" s="1"/>
  <c r="Y1104" i="32"/>
  <c r="Z1104" i="32" s="1"/>
  <c r="W1104" i="32"/>
  <c r="X1104" i="32" s="1"/>
  <c r="AC1104" i="32" s="1"/>
  <c r="Y1103" i="32"/>
  <c r="Z1103" i="32" s="1"/>
  <c r="W1103" i="32"/>
  <c r="X1103" i="32" s="1"/>
  <c r="AC1103" i="32" s="1"/>
  <c r="Y1102" i="32"/>
  <c r="Z1102" i="32" s="1"/>
  <c r="W1102" i="32"/>
  <c r="X1102" i="32" s="1"/>
  <c r="AC1102" i="32" s="1"/>
  <c r="Y1101" i="32"/>
  <c r="Z1101" i="32" s="1"/>
  <c r="W1101" i="32"/>
  <c r="X1101" i="32" s="1"/>
  <c r="AC1101" i="32" s="1"/>
  <c r="Y1100" i="32"/>
  <c r="Z1100" i="32" s="1"/>
  <c r="W1100" i="32"/>
  <c r="X1100" i="32" s="1"/>
  <c r="AC1100" i="32" s="1"/>
  <c r="Y1099" i="32"/>
  <c r="Z1099" i="32" s="1"/>
  <c r="W1099" i="32"/>
  <c r="X1099" i="32" s="1"/>
  <c r="AC1099" i="32" s="1"/>
  <c r="Y1098" i="32"/>
  <c r="Z1098" i="32" s="1"/>
  <c r="W1098" i="32"/>
  <c r="X1098" i="32" s="1"/>
  <c r="AC1098" i="32" s="1"/>
  <c r="Y1097" i="32"/>
  <c r="Z1097" i="32" s="1"/>
  <c r="W1097" i="32"/>
  <c r="X1097" i="32" s="1"/>
  <c r="AC1097" i="32" s="1"/>
  <c r="Y1096" i="32"/>
  <c r="Z1096" i="32" s="1"/>
  <c r="W1096" i="32"/>
  <c r="X1096" i="32" s="1"/>
  <c r="AC1096" i="32" s="1"/>
  <c r="Y1095" i="32"/>
  <c r="Z1095" i="32" s="1"/>
  <c r="W1095" i="32"/>
  <c r="X1095" i="32" s="1"/>
  <c r="AC1095" i="32" s="1"/>
  <c r="Y1094" i="32"/>
  <c r="Z1094" i="32" s="1"/>
  <c r="W1094" i="32"/>
  <c r="X1094" i="32" s="1"/>
  <c r="AC1094" i="32" s="1"/>
  <c r="Y1093" i="32"/>
  <c r="Z1093" i="32" s="1"/>
  <c r="W1093" i="32"/>
  <c r="X1093" i="32" s="1"/>
  <c r="AC1093" i="32" s="1"/>
  <c r="Y1092" i="32"/>
  <c r="Z1092" i="32" s="1"/>
  <c r="W1092" i="32"/>
  <c r="X1092" i="32" s="1"/>
  <c r="AC1092" i="32" s="1"/>
  <c r="Y1091" i="32"/>
  <c r="Z1091" i="32" s="1"/>
  <c r="W1091" i="32"/>
  <c r="X1091" i="32" s="1"/>
  <c r="AC1091" i="32" s="1"/>
  <c r="Y1090" i="32"/>
  <c r="Z1090" i="32" s="1"/>
  <c r="W1090" i="32"/>
  <c r="X1090" i="32" s="1"/>
  <c r="AC1090" i="32" s="1"/>
  <c r="Y1089" i="32"/>
  <c r="Z1089" i="32" s="1"/>
  <c r="W1089" i="32"/>
  <c r="X1089" i="32" s="1"/>
  <c r="AC1089" i="32" s="1"/>
  <c r="Y1088" i="32"/>
  <c r="Z1088" i="32" s="1"/>
  <c r="W1088" i="32"/>
  <c r="X1088" i="32" s="1"/>
  <c r="AC1088" i="32" s="1"/>
  <c r="Y1087" i="32"/>
  <c r="Z1087" i="32" s="1"/>
  <c r="W1087" i="32"/>
  <c r="X1087" i="32" s="1"/>
  <c r="AC1087" i="32" s="1"/>
  <c r="Y1086" i="32"/>
  <c r="Z1086" i="32" s="1"/>
  <c r="W1086" i="32"/>
  <c r="X1086" i="32" s="1"/>
  <c r="AC1086" i="32" s="1"/>
  <c r="Y1085" i="32"/>
  <c r="Z1085" i="32" s="1"/>
  <c r="W1085" i="32"/>
  <c r="X1085" i="32" s="1"/>
  <c r="AC1085" i="32" s="1"/>
  <c r="Y1084" i="32"/>
  <c r="Z1084" i="32" s="1"/>
  <c r="W1084" i="32"/>
  <c r="X1084" i="32" s="1"/>
  <c r="AC1084" i="32" s="1"/>
  <c r="Y1083" i="32"/>
  <c r="Z1083" i="32" s="1"/>
  <c r="W1083" i="32"/>
  <c r="X1083" i="32" s="1"/>
  <c r="AC1083" i="32" s="1"/>
  <c r="Y1082" i="32"/>
  <c r="Z1082" i="32" s="1"/>
  <c r="W1082" i="32"/>
  <c r="X1082" i="32" s="1"/>
  <c r="AC1082" i="32" s="1"/>
  <c r="Y1081" i="32"/>
  <c r="Z1081" i="32" s="1"/>
  <c r="W1081" i="32"/>
  <c r="X1081" i="32" s="1"/>
  <c r="AC1081" i="32" s="1"/>
  <c r="Y1080" i="32"/>
  <c r="Z1080" i="32" s="1"/>
  <c r="W1080" i="32"/>
  <c r="X1080" i="32" s="1"/>
  <c r="AC1080" i="32" s="1"/>
  <c r="Y1079" i="32"/>
  <c r="Z1079" i="32" s="1"/>
  <c r="W1079" i="32"/>
  <c r="X1079" i="32" s="1"/>
  <c r="AC1079" i="32" s="1"/>
  <c r="Y1078" i="32"/>
  <c r="Z1078" i="32" s="1"/>
  <c r="W1078" i="32"/>
  <c r="X1078" i="32" s="1"/>
  <c r="AC1078" i="32" s="1"/>
  <c r="Y1077" i="32"/>
  <c r="Z1077" i="32" s="1"/>
  <c r="W1077" i="32"/>
  <c r="X1077" i="32" s="1"/>
  <c r="AC1077" i="32" s="1"/>
  <c r="Y1076" i="32"/>
  <c r="Z1076" i="32" s="1"/>
  <c r="W1076" i="32"/>
  <c r="X1076" i="32" s="1"/>
  <c r="AC1076" i="32" s="1"/>
  <c r="Y1075" i="32"/>
  <c r="Z1075" i="32" s="1"/>
  <c r="W1075" i="32"/>
  <c r="X1075" i="32" s="1"/>
  <c r="AC1075" i="32" s="1"/>
  <c r="Y1074" i="32"/>
  <c r="Z1074" i="32" s="1"/>
  <c r="W1074" i="32"/>
  <c r="X1074" i="32" s="1"/>
  <c r="AC1074" i="32" s="1"/>
  <c r="Y1073" i="32"/>
  <c r="Z1073" i="32" s="1"/>
  <c r="W1073" i="32"/>
  <c r="X1073" i="32" s="1"/>
  <c r="AC1073" i="32" s="1"/>
  <c r="Y1072" i="32"/>
  <c r="Z1072" i="32" s="1"/>
  <c r="W1072" i="32"/>
  <c r="X1072" i="32" s="1"/>
  <c r="AC1072" i="32" s="1"/>
  <c r="Y1071" i="32"/>
  <c r="Z1071" i="32" s="1"/>
  <c r="W1071" i="32"/>
  <c r="X1071" i="32" s="1"/>
  <c r="AC1071" i="32" s="1"/>
  <c r="Y1070" i="32"/>
  <c r="Z1070" i="32" s="1"/>
  <c r="W1070" i="32"/>
  <c r="X1070" i="32" s="1"/>
  <c r="AC1070" i="32" s="1"/>
  <c r="Y1069" i="32"/>
  <c r="Z1069" i="32" s="1"/>
  <c r="W1069" i="32"/>
  <c r="X1069" i="32" s="1"/>
  <c r="AC1069" i="32" s="1"/>
  <c r="Y1068" i="32"/>
  <c r="Z1068" i="32" s="1"/>
  <c r="W1068" i="32"/>
  <c r="X1068" i="32" s="1"/>
  <c r="AC1068" i="32" s="1"/>
  <c r="Y1067" i="32"/>
  <c r="Z1067" i="32" s="1"/>
  <c r="W1067" i="32"/>
  <c r="X1067" i="32" s="1"/>
  <c r="AC1067" i="32" s="1"/>
  <c r="Y1066" i="32"/>
  <c r="Z1066" i="32" s="1"/>
  <c r="W1066" i="32"/>
  <c r="X1066" i="32" s="1"/>
  <c r="AC1066" i="32" s="1"/>
  <c r="Y1065" i="32"/>
  <c r="Z1065" i="32" s="1"/>
  <c r="W1065" i="32"/>
  <c r="X1065" i="32" s="1"/>
  <c r="AC1065" i="32" s="1"/>
  <c r="Y1064" i="32"/>
  <c r="Z1064" i="32" s="1"/>
  <c r="W1064" i="32"/>
  <c r="X1064" i="32" s="1"/>
  <c r="AC1064" i="32" s="1"/>
  <c r="Y1063" i="32"/>
  <c r="Z1063" i="32" s="1"/>
  <c r="W1063" i="32"/>
  <c r="X1063" i="32" s="1"/>
  <c r="AC1063" i="32" s="1"/>
  <c r="Y1062" i="32"/>
  <c r="Z1062" i="32" s="1"/>
  <c r="W1062" i="32"/>
  <c r="X1062" i="32" s="1"/>
  <c r="AC1062" i="32" s="1"/>
  <c r="Y1061" i="32"/>
  <c r="Z1061" i="32" s="1"/>
  <c r="W1061" i="32"/>
  <c r="X1061" i="32" s="1"/>
  <c r="AC1061" i="32" s="1"/>
  <c r="Y1060" i="32"/>
  <c r="Z1060" i="32" s="1"/>
  <c r="W1060" i="32"/>
  <c r="X1060" i="32" s="1"/>
  <c r="AC1060" i="32" s="1"/>
  <c r="Y1059" i="32"/>
  <c r="Z1059" i="32" s="1"/>
  <c r="W1059" i="32"/>
  <c r="X1059" i="32" s="1"/>
  <c r="AC1059" i="32" s="1"/>
  <c r="Y1058" i="32"/>
  <c r="Z1058" i="32" s="1"/>
  <c r="W1058" i="32"/>
  <c r="X1058" i="32" s="1"/>
  <c r="AC1058" i="32" s="1"/>
  <c r="Y1057" i="32"/>
  <c r="Z1057" i="32" s="1"/>
  <c r="W1057" i="32"/>
  <c r="X1057" i="32" s="1"/>
  <c r="AC1057" i="32" s="1"/>
  <c r="Y1056" i="32"/>
  <c r="Z1056" i="32" s="1"/>
  <c r="W1056" i="32"/>
  <c r="X1056" i="32" s="1"/>
  <c r="AC1056" i="32" s="1"/>
  <c r="Y1055" i="32"/>
  <c r="Z1055" i="32" s="1"/>
  <c r="W1055" i="32"/>
  <c r="X1055" i="32" s="1"/>
  <c r="AC1055" i="32" s="1"/>
  <c r="Y1054" i="32"/>
  <c r="Z1054" i="32" s="1"/>
  <c r="W1054" i="32"/>
  <c r="X1054" i="32" s="1"/>
  <c r="AC1054" i="32" s="1"/>
  <c r="Y1053" i="32"/>
  <c r="Z1053" i="32" s="1"/>
  <c r="W1053" i="32"/>
  <c r="X1053" i="32" s="1"/>
  <c r="AC1053" i="32" s="1"/>
  <c r="Y1052" i="32"/>
  <c r="Z1052" i="32" s="1"/>
  <c r="W1052" i="32"/>
  <c r="X1052" i="32" s="1"/>
  <c r="AC1052" i="32" s="1"/>
  <c r="Y1051" i="32"/>
  <c r="Z1051" i="32" s="1"/>
  <c r="W1051" i="32"/>
  <c r="X1051" i="32" s="1"/>
  <c r="AC1051" i="32" s="1"/>
  <c r="Y1050" i="32"/>
  <c r="Z1050" i="32" s="1"/>
  <c r="W1050" i="32"/>
  <c r="X1050" i="32" s="1"/>
  <c r="AC1050" i="32" s="1"/>
  <c r="Y1049" i="32"/>
  <c r="Z1049" i="32" s="1"/>
  <c r="W1049" i="32"/>
  <c r="X1049" i="32" s="1"/>
  <c r="AC1049" i="32" s="1"/>
  <c r="Y1048" i="32"/>
  <c r="Z1048" i="32" s="1"/>
  <c r="W1048" i="32"/>
  <c r="X1048" i="32" s="1"/>
  <c r="AC1048" i="32" s="1"/>
  <c r="Y1047" i="32"/>
  <c r="Z1047" i="32" s="1"/>
  <c r="W1047" i="32"/>
  <c r="X1047" i="32" s="1"/>
  <c r="AC1047" i="32" s="1"/>
  <c r="Y1046" i="32"/>
  <c r="Z1046" i="32" s="1"/>
  <c r="W1046" i="32"/>
  <c r="X1046" i="32" s="1"/>
  <c r="AC1046" i="32" s="1"/>
  <c r="Y1045" i="32"/>
  <c r="Z1045" i="32" s="1"/>
  <c r="W1045" i="32"/>
  <c r="X1045" i="32" s="1"/>
  <c r="AC1045" i="32" s="1"/>
  <c r="Y1044" i="32"/>
  <c r="Z1044" i="32" s="1"/>
  <c r="W1044" i="32"/>
  <c r="X1044" i="32" s="1"/>
  <c r="AC1044" i="32" s="1"/>
  <c r="Y1043" i="32"/>
  <c r="Z1043" i="32" s="1"/>
  <c r="W1043" i="32"/>
  <c r="X1043" i="32" s="1"/>
  <c r="AC1043" i="32" s="1"/>
  <c r="Y1042" i="32"/>
  <c r="Z1042" i="32" s="1"/>
  <c r="W1042" i="32"/>
  <c r="X1042" i="32" s="1"/>
  <c r="AC1042" i="32" s="1"/>
  <c r="Y1041" i="32"/>
  <c r="Z1041" i="32" s="1"/>
  <c r="W1041" i="32"/>
  <c r="X1041" i="32" s="1"/>
  <c r="AC1041" i="32" s="1"/>
  <c r="Y1040" i="32"/>
  <c r="Z1040" i="32" s="1"/>
  <c r="W1040" i="32"/>
  <c r="X1040" i="32" s="1"/>
  <c r="AC1040" i="32" s="1"/>
  <c r="Y1039" i="32"/>
  <c r="Z1039" i="32" s="1"/>
  <c r="W1039" i="32"/>
  <c r="X1039" i="32" s="1"/>
  <c r="AC1039" i="32" s="1"/>
  <c r="Y1038" i="32"/>
  <c r="Z1038" i="32" s="1"/>
  <c r="W1038" i="32"/>
  <c r="X1038" i="32" s="1"/>
  <c r="AC1038" i="32" s="1"/>
  <c r="Y1037" i="32"/>
  <c r="Z1037" i="32" s="1"/>
  <c r="W1037" i="32"/>
  <c r="X1037" i="32" s="1"/>
  <c r="AC1037" i="32" s="1"/>
  <c r="Y1036" i="32"/>
  <c r="Z1036" i="32" s="1"/>
  <c r="W1036" i="32"/>
  <c r="X1036" i="32" s="1"/>
  <c r="AC1036" i="32" s="1"/>
  <c r="Y1035" i="32"/>
  <c r="Z1035" i="32" s="1"/>
  <c r="W1035" i="32"/>
  <c r="X1035" i="32" s="1"/>
  <c r="AC1035" i="32" s="1"/>
  <c r="Y1034" i="32"/>
  <c r="Z1034" i="32" s="1"/>
  <c r="W1034" i="32"/>
  <c r="X1034" i="32" s="1"/>
  <c r="AC1034" i="32" s="1"/>
  <c r="Y1033" i="32"/>
  <c r="Z1033" i="32" s="1"/>
  <c r="W1033" i="32"/>
  <c r="X1033" i="32" s="1"/>
  <c r="AC1033" i="32" s="1"/>
  <c r="Y1032" i="32"/>
  <c r="Z1032" i="32" s="1"/>
  <c r="W1032" i="32"/>
  <c r="X1032" i="32" s="1"/>
  <c r="AC1032" i="32" s="1"/>
  <c r="Y1031" i="32"/>
  <c r="Z1031" i="32" s="1"/>
  <c r="W1031" i="32"/>
  <c r="X1031" i="32" s="1"/>
  <c r="AC1031" i="32" s="1"/>
  <c r="Y1030" i="32"/>
  <c r="Z1030" i="32" s="1"/>
  <c r="W1030" i="32"/>
  <c r="X1030" i="32" s="1"/>
  <c r="AC1030" i="32" s="1"/>
  <c r="Y1029" i="32"/>
  <c r="Z1029" i="32" s="1"/>
  <c r="W1029" i="32"/>
  <c r="X1029" i="32" s="1"/>
  <c r="AC1029" i="32" s="1"/>
  <c r="Y1028" i="32"/>
  <c r="Z1028" i="32" s="1"/>
  <c r="W1028" i="32"/>
  <c r="X1028" i="32" s="1"/>
  <c r="AC1028" i="32" s="1"/>
  <c r="Y1027" i="32"/>
  <c r="Z1027" i="32" s="1"/>
  <c r="W1027" i="32"/>
  <c r="X1027" i="32" s="1"/>
  <c r="AC1027" i="32" s="1"/>
  <c r="Y1026" i="32"/>
  <c r="Z1026" i="32" s="1"/>
  <c r="W1026" i="32"/>
  <c r="X1026" i="32" s="1"/>
  <c r="AC1026" i="32" s="1"/>
  <c r="Y1025" i="32"/>
  <c r="Z1025" i="32" s="1"/>
  <c r="W1025" i="32"/>
  <c r="X1025" i="32" s="1"/>
  <c r="AC1025" i="32" s="1"/>
  <c r="Y1024" i="32"/>
  <c r="Z1024" i="32" s="1"/>
  <c r="W1024" i="32"/>
  <c r="X1024" i="32" s="1"/>
  <c r="AC1024" i="32" s="1"/>
  <c r="Y1023" i="32"/>
  <c r="Z1023" i="32" s="1"/>
  <c r="W1023" i="32"/>
  <c r="X1023" i="32" s="1"/>
  <c r="AC1023" i="32" s="1"/>
  <c r="Y1022" i="32"/>
  <c r="Z1022" i="32" s="1"/>
  <c r="W1022" i="32"/>
  <c r="X1022" i="32" s="1"/>
  <c r="AC1022" i="32" s="1"/>
  <c r="Y1021" i="32"/>
  <c r="Z1021" i="32" s="1"/>
  <c r="W1021" i="32"/>
  <c r="X1021" i="32" s="1"/>
  <c r="AC1021" i="32" s="1"/>
  <c r="Y1020" i="32"/>
  <c r="Z1020" i="32" s="1"/>
  <c r="W1020" i="32"/>
  <c r="X1020" i="32" s="1"/>
  <c r="AC1020" i="32" s="1"/>
  <c r="Y1019" i="32"/>
  <c r="Z1019" i="32" s="1"/>
  <c r="W1019" i="32"/>
  <c r="X1019" i="32" s="1"/>
  <c r="AC1019" i="32" s="1"/>
  <c r="Y1018" i="32"/>
  <c r="Z1018" i="32" s="1"/>
  <c r="W1018" i="32"/>
  <c r="X1018" i="32" s="1"/>
  <c r="AC1018" i="32" s="1"/>
  <c r="Y1017" i="32"/>
  <c r="Z1017" i="32" s="1"/>
  <c r="W1017" i="32"/>
  <c r="X1017" i="32" s="1"/>
  <c r="AC1017" i="32" s="1"/>
  <c r="Y1016" i="32"/>
  <c r="Z1016" i="32" s="1"/>
  <c r="W1016" i="32"/>
  <c r="X1016" i="32" s="1"/>
  <c r="AC1016" i="32" s="1"/>
  <c r="Y1015" i="32"/>
  <c r="Z1015" i="32" s="1"/>
  <c r="W1015" i="32"/>
  <c r="X1015" i="32" s="1"/>
  <c r="AC1015" i="32" s="1"/>
  <c r="Y1014" i="32"/>
  <c r="Z1014" i="32" s="1"/>
  <c r="W1014" i="32"/>
  <c r="X1014" i="32" s="1"/>
  <c r="AC1014" i="32" s="1"/>
  <c r="Y1013" i="32"/>
  <c r="Z1013" i="32" s="1"/>
  <c r="W1013" i="32"/>
  <c r="X1013" i="32" s="1"/>
  <c r="AC1013" i="32" s="1"/>
  <c r="Y1012" i="32"/>
  <c r="Z1012" i="32" s="1"/>
  <c r="W1012" i="32"/>
  <c r="X1012" i="32" s="1"/>
  <c r="AC1012" i="32" s="1"/>
  <c r="Y1011" i="32"/>
  <c r="Z1011" i="32" s="1"/>
  <c r="W1011" i="32"/>
  <c r="X1011" i="32" s="1"/>
  <c r="AC1011" i="32" s="1"/>
  <c r="Y1010" i="32"/>
  <c r="Z1010" i="32" s="1"/>
  <c r="W1010" i="32"/>
  <c r="X1010" i="32" s="1"/>
  <c r="AC1010" i="32" s="1"/>
  <c r="Y1009" i="32"/>
  <c r="Z1009" i="32" s="1"/>
  <c r="W1009" i="32"/>
  <c r="X1009" i="32" s="1"/>
  <c r="AC1009" i="32" s="1"/>
  <c r="Y1008" i="32"/>
  <c r="Z1008" i="32" s="1"/>
  <c r="W1008" i="32"/>
  <c r="X1008" i="32" s="1"/>
  <c r="AC1008" i="32" s="1"/>
  <c r="Y1007" i="32"/>
  <c r="Z1007" i="32" s="1"/>
  <c r="W1007" i="32"/>
  <c r="X1007" i="32" s="1"/>
  <c r="AC1007" i="32" s="1"/>
  <c r="Y1006" i="32"/>
  <c r="Z1006" i="32" s="1"/>
  <c r="W1006" i="32"/>
  <c r="X1006" i="32" s="1"/>
  <c r="AC1006" i="32" s="1"/>
  <c r="Y1005" i="32"/>
  <c r="Z1005" i="32" s="1"/>
  <c r="W1005" i="32"/>
  <c r="X1005" i="32" s="1"/>
  <c r="AC1005" i="32" s="1"/>
  <c r="Y1004" i="32"/>
  <c r="Z1004" i="32" s="1"/>
  <c r="W1004" i="32"/>
  <c r="X1004" i="32" s="1"/>
  <c r="AC1004" i="32" s="1"/>
  <c r="Y1003" i="32"/>
  <c r="Z1003" i="32" s="1"/>
  <c r="W1003" i="32"/>
  <c r="X1003" i="32" s="1"/>
  <c r="AC1003" i="32" s="1"/>
  <c r="Y1002" i="32"/>
  <c r="Z1002" i="32" s="1"/>
  <c r="W1002" i="32"/>
  <c r="X1002" i="32" s="1"/>
  <c r="AC1002" i="32" s="1"/>
  <c r="Y1001" i="32"/>
  <c r="Z1001" i="32" s="1"/>
  <c r="W1001" i="32"/>
  <c r="X1001" i="32" s="1"/>
  <c r="AC1001" i="32" s="1"/>
  <c r="Y1000" i="32"/>
  <c r="Z1000" i="32" s="1"/>
  <c r="W1000" i="32"/>
  <c r="X1000" i="32" s="1"/>
  <c r="AC1000" i="32" s="1"/>
  <c r="Y999" i="32"/>
  <c r="Z999" i="32" s="1"/>
  <c r="W999" i="32"/>
  <c r="X999" i="32" s="1"/>
  <c r="AC999" i="32" s="1"/>
  <c r="Y998" i="32"/>
  <c r="Z998" i="32" s="1"/>
  <c r="W998" i="32"/>
  <c r="X998" i="32" s="1"/>
  <c r="AC998" i="32" s="1"/>
  <c r="Y997" i="32"/>
  <c r="Z997" i="32" s="1"/>
  <c r="W997" i="32"/>
  <c r="X997" i="32" s="1"/>
  <c r="AC997" i="32" s="1"/>
  <c r="Y996" i="32"/>
  <c r="Z996" i="32" s="1"/>
  <c r="W996" i="32"/>
  <c r="X996" i="32" s="1"/>
  <c r="AC996" i="32" s="1"/>
  <c r="Y995" i="32"/>
  <c r="Z995" i="32" s="1"/>
  <c r="W995" i="32"/>
  <c r="X995" i="32" s="1"/>
  <c r="AC995" i="32" s="1"/>
  <c r="Y994" i="32"/>
  <c r="Z994" i="32" s="1"/>
  <c r="W994" i="32"/>
  <c r="X994" i="32" s="1"/>
  <c r="AC994" i="32" s="1"/>
  <c r="Y993" i="32"/>
  <c r="Z993" i="32" s="1"/>
  <c r="W993" i="32"/>
  <c r="X993" i="32" s="1"/>
  <c r="AC993" i="32" s="1"/>
  <c r="Y992" i="32"/>
  <c r="Z992" i="32" s="1"/>
  <c r="W992" i="32"/>
  <c r="X992" i="32" s="1"/>
  <c r="AC992" i="32" s="1"/>
  <c r="Y991" i="32"/>
  <c r="Z991" i="32" s="1"/>
  <c r="W991" i="32"/>
  <c r="X991" i="32" s="1"/>
  <c r="AC991" i="32" s="1"/>
  <c r="Y990" i="32"/>
  <c r="Z990" i="32" s="1"/>
  <c r="W990" i="32"/>
  <c r="X990" i="32" s="1"/>
  <c r="AC990" i="32" s="1"/>
  <c r="Y989" i="32"/>
  <c r="Z989" i="32" s="1"/>
  <c r="W989" i="32"/>
  <c r="X989" i="32" s="1"/>
  <c r="AC989" i="32" s="1"/>
  <c r="Y988" i="32"/>
  <c r="Z988" i="32" s="1"/>
  <c r="W988" i="32"/>
  <c r="X988" i="32" s="1"/>
  <c r="AC988" i="32" s="1"/>
  <c r="Y987" i="32"/>
  <c r="Z987" i="32" s="1"/>
  <c r="W987" i="32"/>
  <c r="X987" i="32" s="1"/>
  <c r="AC987" i="32" s="1"/>
  <c r="Y986" i="32"/>
  <c r="Z986" i="32" s="1"/>
  <c r="W986" i="32"/>
  <c r="X986" i="32" s="1"/>
  <c r="AC986" i="32" s="1"/>
  <c r="Y985" i="32"/>
  <c r="Z985" i="32" s="1"/>
  <c r="W985" i="32"/>
  <c r="X985" i="32" s="1"/>
  <c r="AC985" i="32" s="1"/>
  <c r="Y984" i="32"/>
  <c r="Z984" i="32" s="1"/>
  <c r="W984" i="32"/>
  <c r="X984" i="32" s="1"/>
  <c r="AC984" i="32" s="1"/>
  <c r="Y983" i="32"/>
  <c r="Z983" i="32" s="1"/>
  <c r="W983" i="32"/>
  <c r="X983" i="32" s="1"/>
  <c r="AC983" i="32" s="1"/>
  <c r="Y982" i="32"/>
  <c r="Z982" i="32" s="1"/>
  <c r="W982" i="32"/>
  <c r="X982" i="32" s="1"/>
  <c r="AC982" i="32" s="1"/>
  <c r="Y981" i="32"/>
  <c r="Z981" i="32" s="1"/>
  <c r="W981" i="32"/>
  <c r="X981" i="32" s="1"/>
  <c r="AC981" i="32" s="1"/>
  <c r="Y980" i="32"/>
  <c r="Z980" i="32" s="1"/>
  <c r="W980" i="32"/>
  <c r="X980" i="32" s="1"/>
  <c r="AC980" i="32" s="1"/>
  <c r="Y979" i="32"/>
  <c r="Z979" i="32" s="1"/>
  <c r="W979" i="32"/>
  <c r="X979" i="32" s="1"/>
  <c r="AC979" i="32" s="1"/>
  <c r="Y978" i="32"/>
  <c r="Z978" i="32" s="1"/>
  <c r="W978" i="32"/>
  <c r="X978" i="32" s="1"/>
  <c r="AC978" i="32" s="1"/>
  <c r="Y977" i="32"/>
  <c r="Z977" i="32" s="1"/>
  <c r="W977" i="32"/>
  <c r="X977" i="32" s="1"/>
  <c r="AC977" i="32" s="1"/>
  <c r="Y976" i="32"/>
  <c r="Z976" i="32" s="1"/>
  <c r="W976" i="32"/>
  <c r="X976" i="32" s="1"/>
  <c r="AC976" i="32" s="1"/>
  <c r="Y975" i="32"/>
  <c r="Z975" i="32" s="1"/>
  <c r="W975" i="32"/>
  <c r="X975" i="32" s="1"/>
  <c r="AC975" i="32" s="1"/>
  <c r="Y974" i="32"/>
  <c r="Z974" i="32" s="1"/>
  <c r="W974" i="32"/>
  <c r="X974" i="32" s="1"/>
  <c r="AC974" i="32" s="1"/>
  <c r="Y973" i="32"/>
  <c r="Z973" i="32" s="1"/>
  <c r="W973" i="32"/>
  <c r="X973" i="32" s="1"/>
  <c r="AC973" i="32" s="1"/>
  <c r="Y972" i="32"/>
  <c r="Z972" i="32" s="1"/>
  <c r="W972" i="32"/>
  <c r="X972" i="32" s="1"/>
  <c r="AC972" i="32" s="1"/>
  <c r="Y971" i="32"/>
  <c r="Z971" i="32" s="1"/>
  <c r="W971" i="32"/>
  <c r="X971" i="32" s="1"/>
  <c r="AC971" i="32" s="1"/>
  <c r="Y970" i="32"/>
  <c r="Z970" i="32" s="1"/>
  <c r="W970" i="32"/>
  <c r="X970" i="32" s="1"/>
  <c r="AC970" i="32" s="1"/>
  <c r="Y969" i="32"/>
  <c r="Z969" i="32" s="1"/>
  <c r="W969" i="32"/>
  <c r="X969" i="32" s="1"/>
  <c r="AC969" i="32" s="1"/>
  <c r="Y968" i="32"/>
  <c r="Z968" i="32" s="1"/>
  <c r="W968" i="32"/>
  <c r="X968" i="32" s="1"/>
  <c r="AC968" i="32" s="1"/>
  <c r="Y967" i="32"/>
  <c r="Z967" i="32" s="1"/>
  <c r="W967" i="32"/>
  <c r="X967" i="32" s="1"/>
  <c r="AC967" i="32" s="1"/>
  <c r="Y966" i="32"/>
  <c r="Z966" i="32" s="1"/>
  <c r="W966" i="32"/>
  <c r="X966" i="32" s="1"/>
  <c r="AC966" i="32" s="1"/>
  <c r="Y965" i="32"/>
  <c r="Z965" i="32" s="1"/>
  <c r="W965" i="32"/>
  <c r="X965" i="32" s="1"/>
  <c r="AC965" i="32" s="1"/>
  <c r="Y964" i="32"/>
  <c r="Z964" i="32" s="1"/>
  <c r="W964" i="32"/>
  <c r="X964" i="32" s="1"/>
  <c r="AC964" i="32" s="1"/>
  <c r="Y963" i="32"/>
  <c r="Z963" i="32" s="1"/>
  <c r="W963" i="32"/>
  <c r="X963" i="32" s="1"/>
  <c r="AC963" i="32" s="1"/>
  <c r="Y962" i="32"/>
  <c r="Z962" i="32" s="1"/>
  <c r="W962" i="32"/>
  <c r="X962" i="32" s="1"/>
  <c r="AC962" i="32" s="1"/>
  <c r="Y961" i="32"/>
  <c r="Z961" i="32" s="1"/>
  <c r="W961" i="32"/>
  <c r="X961" i="32" s="1"/>
  <c r="AC961" i="32" s="1"/>
  <c r="Y960" i="32"/>
  <c r="Z960" i="32" s="1"/>
  <c r="W960" i="32"/>
  <c r="X960" i="32" s="1"/>
  <c r="AC960" i="32" s="1"/>
  <c r="Y959" i="32"/>
  <c r="Z959" i="32" s="1"/>
  <c r="W959" i="32"/>
  <c r="X959" i="32" s="1"/>
  <c r="AC959" i="32" s="1"/>
  <c r="Y958" i="32"/>
  <c r="Z958" i="32" s="1"/>
  <c r="W958" i="32"/>
  <c r="X958" i="32" s="1"/>
  <c r="AC958" i="32" s="1"/>
  <c r="Y957" i="32"/>
  <c r="Z957" i="32" s="1"/>
  <c r="W957" i="32"/>
  <c r="X957" i="32" s="1"/>
  <c r="AC957" i="32" s="1"/>
  <c r="Y956" i="32"/>
  <c r="Z956" i="32" s="1"/>
  <c r="W956" i="32"/>
  <c r="X956" i="32" s="1"/>
  <c r="AC956" i="32" s="1"/>
  <c r="Y955" i="32"/>
  <c r="Z955" i="32" s="1"/>
  <c r="W955" i="32"/>
  <c r="X955" i="32" s="1"/>
  <c r="AC955" i="32" s="1"/>
  <c r="Y954" i="32"/>
  <c r="Z954" i="32" s="1"/>
  <c r="W954" i="32"/>
  <c r="X954" i="32" s="1"/>
  <c r="AC954" i="32" s="1"/>
  <c r="Y953" i="32"/>
  <c r="Z953" i="32" s="1"/>
  <c r="W953" i="32"/>
  <c r="X953" i="32" s="1"/>
  <c r="AC953" i="32" s="1"/>
  <c r="Y952" i="32"/>
  <c r="Z952" i="32" s="1"/>
  <c r="W952" i="32"/>
  <c r="X952" i="32" s="1"/>
  <c r="AC952" i="32" s="1"/>
  <c r="Y951" i="32"/>
  <c r="Z951" i="32" s="1"/>
  <c r="W951" i="32"/>
  <c r="X951" i="32" s="1"/>
  <c r="AC951" i="32" s="1"/>
  <c r="Y950" i="32"/>
  <c r="Z950" i="32" s="1"/>
  <c r="W950" i="32"/>
  <c r="X950" i="32" s="1"/>
  <c r="AC950" i="32" s="1"/>
  <c r="Y949" i="32"/>
  <c r="Z949" i="32" s="1"/>
  <c r="W949" i="32"/>
  <c r="X949" i="32" s="1"/>
  <c r="AC949" i="32" s="1"/>
  <c r="Y948" i="32"/>
  <c r="Z948" i="32" s="1"/>
  <c r="W948" i="32"/>
  <c r="X948" i="32" s="1"/>
  <c r="AC948" i="32" s="1"/>
  <c r="Y947" i="32"/>
  <c r="Z947" i="32" s="1"/>
  <c r="W947" i="32"/>
  <c r="X947" i="32" s="1"/>
  <c r="AC947" i="32" s="1"/>
  <c r="Y946" i="32"/>
  <c r="Z946" i="32" s="1"/>
  <c r="W946" i="32"/>
  <c r="X946" i="32" s="1"/>
  <c r="AC946" i="32" s="1"/>
  <c r="Y945" i="32"/>
  <c r="Z945" i="32" s="1"/>
  <c r="W945" i="32"/>
  <c r="X945" i="32" s="1"/>
  <c r="AC945" i="32" s="1"/>
  <c r="Y944" i="32"/>
  <c r="Z944" i="32" s="1"/>
  <c r="W944" i="32"/>
  <c r="X944" i="32" s="1"/>
  <c r="AC944" i="32" s="1"/>
  <c r="Y943" i="32"/>
  <c r="Z943" i="32" s="1"/>
  <c r="W943" i="32"/>
  <c r="X943" i="32" s="1"/>
  <c r="AC943" i="32" s="1"/>
  <c r="Y942" i="32"/>
  <c r="Z942" i="32" s="1"/>
  <c r="W942" i="32"/>
  <c r="X942" i="32" s="1"/>
  <c r="AC942" i="32" s="1"/>
  <c r="Y941" i="32"/>
  <c r="Z941" i="32" s="1"/>
  <c r="W941" i="32"/>
  <c r="X941" i="32" s="1"/>
  <c r="AC941" i="32" s="1"/>
  <c r="Y940" i="32"/>
  <c r="Z940" i="32" s="1"/>
  <c r="W940" i="32"/>
  <c r="X940" i="32" s="1"/>
  <c r="AC940" i="32" s="1"/>
  <c r="Y939" i="32"/>
  <c r="Z939" i="32" s="1"/>
  <c r="W939" i="32"/>
  <c r="X939" i="32" s="1"/>
  <c r="AC939" i="32" s="1"/>
  <c r="Y938" i="32"/>
  <c r="Z938" i="32" s="1"/>
  <c r="W938" i="32"/>
  <c r="X938" i="32" s="1"/>
  <c r="AC938" i="32" s="1"/>
  <c r="Y937" i="32"/>
  <c r="Z937" i="32" s="1"/>
  <c r="W937" i="32"/>
  <c r="X937" i="32" s="1"/>
  <c r="AC937" i="32" s="1"/>
  <c r="Y936" i="32"/>
  <c r="Z936" i="32" s="1"/>
  <c r="W936" i="32"/>
  <c r="X936" i="32" s="1"/>
  <c r="AC936" i="32" s="1"/>
  <c r="Y935" i="32"/>
  <c r="Z935" i="32" s="1"/>
  <c r="W935" i="32"/>
  <c r="X935" i="32" s="1"/>
  <c r="AC935" i="32" s="1"/>
  <c r="Y934" i="32"/>
  <c r="Z934" i="32" s="1"/>
  <c r="W934" i="32"/>
  <c r="X934" i="32" s="1"/>
  <c r="AC934" i="32" s="1"/>
  <c r="Y933" i="32"/>
  <c r="Z933" i="32" s="1"/>
  <c r="W933" i="32"/>
  <c r="X933" i="32" s="1"/>
  <c r="AC933" i="32" s="1"/>
  <c r="Y932" i="32"/>
  <c r="Z932" i="32" s="1"/>
  <c r="W932" i="32"/>
  <c r="X932" i="32" s="1"/>
  <c r="AC932" i="32" s="1"/>
  <c r="Y931" i="32"/>
  <c r="Z931" i="32" s="1"/>
  <c r="W931" i="32"/>
  <c r="X931" i="32" s="1"/>
  <c r="AC931" i="32" s="1"/>
  <c r="Y930" i="32"/>
  <c r="Z930" i="32" s="1"/>
  <c r="W930" i="32"/>
  <c r="X930" i="32" s="1"/>
  <c r="AC930" i="32" s="1"/>
  <c r="Y929" i="32"/>
  <c r="Z929" i="32" s="1"/>
  <c r="W929" i="32"/>
  <c r="X929" i="32" s="1"/>
  <c r="AC929" i="32" s="1"/>
  <c r="Y928" i="32"/>
  <c r="Z928" i="32" s="1"/>
  <c r="W928" i="32"/>
  <c r="X928" i="32" s="1"/>
  <c r="AC928" i="32" s="1"/>
  <c r="Y927" i="32"/>
  <c r="Z927" i="32" s="1"/>
  <c r="W927" i="32"/>
  <c r="X927" i="32" s="1"/>
  <c r="AC927" i="32" s="1"/>
  <c r="Y926" i="32"/>
  <c r="Z926" i="32" s="1"/>
  <c r="W926" i="32"/>
  <c r="X926" i="32" s="1"/>
  <c r="AC926" i="32" s="1"/>
  <c r="Y925" i="32"/>
  <c r="Z925" i="32" s="1"/>
  <c r="W925" i="32"/>
  <c r="X925" i="32" s="1"/>
  <c r="AC925" i="32" s="1"/>
  <c r="Y924" i="32"/>
  <c r="Z924" i="32" s="1"/>
  <c r="W924" i="32"/>
  <c r="X924" i="32" s="1"/>
  <c r="AC924" i="32" s="1"/>
  <c r="Y923" i="32"/>
  <c r="Z923" i="32" s="1"/>
  <c r="W923" i="32"/>
  <c r="X923" i="32" s="1"/>
  <c r="AC923" i="32" s="1"/>
  <c r="Y922" i="32"/>
  <c r="Z922" i="32" s="1"/>
  <c r="W922" i="32"/>
  <c r="X922" i="32" s="1"/>
  <c r="AC922" i="32" s="1"/>
  <c r="Y921" i="32"/>
  <c r="Z921" i="32" s="1"/>
  <c r="W921" i="32"/>
  <c r="X921" i="32" s="1"/>
  <c r="AC921" i="32" s="1"/>
  <c r="Y920" i="32"/>
  <c r="Z920" i="32" s="1"/>
  <c r="W920" i="32"/>
  <c r="X920" i="32" s="1"/>
  <c r="AC920" i="32" s="1"/>
  <c r="Y919" i="32"/>
  <c r="Z919" i="32" s="1"/>
  <c r="W919" i="32"/>
  <c r="X919" i="32" s="1"/>
  <c r="AC919" i="32" s="1"/>
  <c r="Y918" i="32"/>
  <c r="Z918" i="32" s="1"/>
  <c r="W918" i="32"/>
  <c r="X918" i="32" s="1"/>
  <c r="AC918" i="32" s="1"/>
  <c r="Y917" i="32"/>
  <c r="Z917" i="32" s="1"/>
  <c r="W917" i="32"/>
  <c r="X917" i="32" s="1"/>
  <c r="AC917" i="32" s="1"/>
  <c r="Y916" i="32"/>
  <c r="Z916" i="32" s="1"/>
  <c r="W916" i="32"/>
  <c r="X916" i="32" s="1"/>
  <c r="AC916" i="32" s="1"/>
  <c r="Y915" i="32"/>
  <c r="Z915" i="32" s="1"/>
  <c r="W915" i="32"/>
  <c r="X915" i="32" s="1"/>
  <c r="AC915" i="32" s="1"/>
  <c r="Y914" i="32"/>
  <c r="Z914" i="32" s="1"/>
  <c r="W914" i="32"/>
  <c r="X914" i="32" s="1"/>
  <c r="AC914" i="32" s="1"/>
  <c r="Y913" i="32"/>
  <c r="Z913" i="32" s="1"/>
  <c r="W913" i="32"/>
  <c r="X913" i="32" s="1"/>
  <c r="AC913" i="32" s="1"/>
  <c r="Y912" i="32"/>
  <c r="Z912" i="32" s="1"/>
  <c r="W912" i="32"/>
  <c r="X912" i="32" s="1"/>
  <c r="AC912" i="32" s="1"/>
  <c r="Y911" i="32"/>
  <c r="Z911" i="32" s="1"/>
  <c r="W911" i="32"/>
  <c r="X911" i="32" s="1"/>
  <c r="AC911" i="32" s="1"/>
  <c r="Y910" i="32"/>
  <c r="Z910" i="32" s="1"/>
  <c r="W910" i="32"/>
  <c r="X910" i="32" s="1"/>
  <c r="AC910" i="32" s="1"/>
  <c r="Y909" i="32"/>
  <c r="Z909" i="32" s="1"/>
  <c r="W909" i="32"/>
  <c r="X909" i="32" s="1"/>
  <c r="AC909" i="32" s="1"/>
  <c r="Y908" i="32"/>
  <c r="Z908" i="32" s="1"/>
  <c r="W908" i="32"/>
  <c r="X908" i="32" s="1"/>
  <c r="AC908" i="32" s="1"/>
  <c r="Y907" i="32"/>
  <c r="Z907" i="32" s="1"/>
  <c r="W907" i="32"/>
  <c r="X907" i="32" s="1"/>
  <c r="AC907" i="32" s="1"/>
  <c r="Y906" i="32"/>
  <c r="Z906" i="32" s="1"/>
  <c r="W906" i="32"/>
  <c r="X906" i="32" s="1"/>
  <c r="AC906" i="32" s="1"/>
  <c r="Y905" i="32"/>
  <c r="Z905" i="32" s="1"/>
  <c r="W905" i="32"/>
  <c r="X905" i="32" s="1"/>
  <c r="AC905" i="32" s="1"/>
  <c r="Y904" i="32"/>
  <c r="Z904" i="32" s="1"/>
  <c r="W904" i="32"/>
  <c r="X904" i="32" s="1"/>
  <c r="AC904" i="32" s="1"/>
  <c r="Y903" i="32"/>
  <c r="Z903" i="32" s="1"/>
  <c r="W903" i="32"/>
  <c r="X903" i="32" s="1"/>
  <c r="AC903" i="32" s="1"/>
  <c r="Y902" i="32"/>
  <c r="Z902" i="32" s="1"/>
  <c r="W902" i="32"/>
  <c r="X902" i="32" s="1"/>
  <c r="AC902" i="32" s="1"/>
  <c r="Y901" i="32"/>
  <c r="Z901" i="32" s="1"/>
  <c r="W901" i="32"/>
  <c r="X901" i="32" s="1"/>
  <c r="AC901" i="32" s="1"/>
  <c r="Y900" i="32"/>
  <c r="Z900" i="32" s="1"/>
  <c r="W900" i="32"/>
  <c r="X900" i="32" s="1"/>
  <c r="AC900" i="32" s="1"/>
  <c r="Y899" i="32"/>
  <c r="Z899" i="32" s="1"/>
  <c r="W899" i="32"/>
  <c r="X899" i="32" s="1"/>
  <c r="AC899" i="32" s="1"/>
  <c r="Y898" i="32"/>
  <c r="Z898" i="32" s="1"/>
  <c r="W898" i="32"/>
  <c r="X898" i="32" s="1"/>
  <c r="AC898" i="32" s="1"/>
  <c r="Y897" i="32"/>
  <c r="Z897" i="32" s="1"/>
  <c r="W897" i="32"/>
  <c r="X897" i="32" s="1"/>
  <c r="AC897" i="32" s="1"/>
  <c r="Y896" i="32"/>
  <c r="Z896" i="32" s="1"/>
  <c r="W896" i="32"/>
  <c r="X896" i="32" s="1"/>
  <c r="AC896" i="32" s="1"/>
  <c r="Y895" i="32"/>
  <c r="Z895" i="32" s="1"/>
  <c r="W895" i="32"/>
  <c r="X895" i="32" s="1"/>
  <c r="AC895" i="32" s="1"/>
  <c r="Y894" i="32"/>
  <c r="Z894" i="32" s="1"/>
  <c r="W894" i="32"/>
  <c r="X894" i="32" s="1"/>
  <c r="AC894" i="32" s="1"/>
  <c r="Y893" i="32"/>
  <c r="Z893" i="32" s="1"/>
  <c r="W893" i="32"/>
  <c r="X893" i="32" s="1"/>
  <c r="AC893" i="32" s="1"/>
  <c r="Y892" i="32"/>
  <c r="Z892" i="32" s="1"/>
  <c r="W892" i="32"/>
  <c r="X892" i="32" s="1"/>
  <c r="AC892" i="32" s="1"/>
  <c r="Y891" i="32"/>
  <c r="Z891" i="32" s="1"/>
  <c r="W891" i="32"/>
  <c r="X891" i="32" s="1"/>
  <c r="AC891" i="32" s="1"/>
  <c r="Y890" i="32"/>
  <c r="Z890" i="32" s="1"/>
  <c r="W890" i="32"/>
  <c r="X890" i="32" s="1"/>
  <c r="AC890" i="32" s="1"/>
  <c r="Y889" i="32"/>
  <c r="Z889" i="32" s="1"/>
  <c r="W889" i="32"/>
  <c r="X889" i="32" s="1"/>
  <c r="AC889" i="32" s="1"/>
  <c r="Y888" i="32"/>
  <c r="Z888" i="32" s="1"/>
  <c r="W888" i="32"/>
  <c r="X888" i="32" s="1"/>
  <c r="AC888" i="32" s="1"/>
  <c r="Y887" i="32"/>
  <c r="Z887" i="32" s="1"/>
  <c r="W887" i="32"/>
  <c r="X887" i="32" s="1"/>
  <c r="AC887" i="32" s="1"/>
  <c r="Y886" i="32"/>
  <c r="Z886" i="32" s="1"/>
  <c r="W886" i="32"/>
  <c r="X886" i="32" s="1"/>
  <c r="AC886" i="32" s="1"/>
  <c r="Y885" i="32"/>
  <c r="Z885" i="32" s="1"/>
  <c r="W885" i="32"/>
  <c r="X885" i="32" s="1"/>
  <c r="AC885" i="32" s="1"/>
  <c r="Y884" i="32"/>
  <c r="Z884" i="32" s="1"/>
  <c r="W884" i="32"/>
  <c r="X884" i="32" s="1"/>
  <c r="AC884" i="32" s="1"/>
  <c r="Y883" i="32"/>
  <c r="Z883" i="32" s="1"/>
  <c r="W883" i="32"/>
  <c r="X883" i="32" s="1"/>
  <c r="AC883" i="32" s="1"/>
  <c r="Y882" i="32"/>
  <c r="Z882" i="32" s="1"/>
  <c r="W882" i="32"/>
  <c r="X882" i="32" s="1"/>
  <c r="AC882" i="32" s="1"/>
  <c r="Y881" i="32"/>
  <c r="Z881" i="32" s="1"/>
  <c r="W881" i="32"/>
  <c r="X881" i="32" s="1"/>
  <c r="AC881" i="32" s="1"/>
  <c r="Y880" i="32"/>
  <c r="Z880" i="32" s="1"/>
  <c r="W880" i="32"/>
  <c r="X880" i="32" s="1"/>
  <c r="AC880" i="32" s="1"/>
  <c r="Y879" i="32"/>
  <c r="Z879" i="32" s="1"/>
  <c r="W879" i="32"/>
  <c r="X879" i="32" s="1"/>
  <c r="AC879" i="32" s="1"/>
  <c r="Y878" i="32"/>
  <c r="Z878" i="32" s="1"/>
  <c r="W878" i="32"/>
  <c r="X878" i="32" s="1"/>
  <c r="AC878" i="32" s="1"/>
  <c r="Y877" i="32"/>
  <c r="Z877" i="32" s="1"/>
  <c r="W877" i="32"/>
  <c r="X877" i="32" s="1"/>
  <c r="AC877" i="32" s="1"/>
  <c r="Y876" i="32"/>
  <c r="Z876" i="32" s="1"/>
  <c r="W876" i="32"/>
  <c r="X876" i="32" s="1"/>
  <c r="AC876" i="32" s="1"/>
  <c r="Y875" i="32"/>
  <c r="Z875" i="32" s="1"/>
  <c r="W875" i="32"/>
  <c r="X875" i="32" s="1"/>
  <c r="AC875" i="32" s="1"/>
  <c r="Y874" i="32"/>
  <c r="Z874" i="32" s="1"/>
  <c r="W874" i="32"/>
  <c r="X874" i="32" s="1"/>
  <c r="AC874" i="32" s="1"/>
  <c r="Y873" i="32"/>
  <c r="Z873" i="32" s="1"/>
  <c r="W873" i="32"/>
  <c r="X873" i="32" s="1"/>
  <c r="AC873" i="32" s="1"/>
  <c r="Y872" i="32"/>
  <c r="Z872" i="32" s="1"/>
  <c r="W872" i="32"/>
  <c r="X872" i="32" s="1"/>
  <c r="AC872" i="32" s="1"/>
  <c r="Y871" i="32"/>
  <c r="Z871" i="32" s="1"/>
  <c r="W871" i="32"/>
  <c r="X871" i="32" s="1"/>
  <c r="AC871" i="32" s="1"/>
  <c r="Y870" i="32"/>
  <c r="Z870" i="32" s="1"/>
  <c r="W870" i="32"/>
  <c r="X870" i="32" s="1"/>
  <c r="AC870" i="32" s="1"/>
  <c r="Y869" i="32"/>
  <c r="Z869" i="32" s="1"/>
  <c r="W869" i="32"/>
  <c r="X869" i="32" s="1"/>
  <c r="AC869" i="32" s="1"/>
  <c r="Y868" i="32"/>
  <c r="Z868" i="32" s="1"/>
  <c r="W868" i="32"/>
  <c r="X868" i="32" s="1"/>
  <c r="AC868" i="32" s="1"/>
  <c r="Y867" i="32"/>
  <c r="Z867" i="32" s="1"/>
  <c r="W867" i="32"/>
  <c r="X867" i="32" s="1"/>
  <c r="AC867" i="32" s="1"/>
  <c r="Y866" i="32"/>
  <c r="Z866" i="32" s="1"/>
  <c r="W866" i="32"/>
  <c r="X866" i="32" s="1"/>
  <c r="AC866" i="32" s="1"/>
  <c r="Y865" i="32"/>
  <c r="Z865" i="32" s="1"/>
  <c r="W865" i="32"/>
  <c r="X865" i="32" s="1"/>
  <c r="AC865" i="32" s="1"/>
  <c r="Y864" i="32"/>
  <c r="Z864" i="32" s="1"/>
  <c r="W864" i="32"/>
  <c r="X864" i="32" s="1"/>
  <c r="AC864" i="32" s="1"/>
  <c r="Y863" i="32"/>
  <c r="Z863" i="32" s="1"/>
  <c r="W863" i="32"/>
  <c r="X863" i="32" s="1"/>
  <c r="AC863" i="32" s="1"/>
  <c r="Y862" i="32"/>
  <c r="Z862" i="32" s="1"/>
  <c r="W862" i="32"/>
  <c r="X862" i="32" s="1"/>
  <c r="AC862" i="32" s="1"/>
  <c r="Y861" i="32"/>
  <c r="Z861" i="32" s="1"/>
  <c r="W861" i="32"/>
  <c r="X861" i="32" s="1"/>
  <c r="AC861" i="32" s="1"/>
  <c r="Y860" i="32"/>
  <c r="Z860" i="32" s="1"/>
  <c r="W860" i="32"/>
  <c r="X860" i="32" s="1"/>
  <c r="AC860" i="32" s="1"/>
  <c r="Y859" i="32"/>
  <c r="Z859" i="32" s="1"/>
  <c r="W859" i="32"/>
  <c r="X859" i="32" s="1"/>
  <c r="AC859" i="32" s="1"/>
  <c r="Y858" i="32"/>
  <c r="Z858" i="32" s="1"/>
  <c r="W858" i="32"/>
  <c r="X858" i="32" s="1"/>
  <c r="AC858" i="32" s="1"/>
  <c r="Y857" i="32"/>
  <c r="Z857" i="32" s="1"/>
  <c r="W857" i="32"/>
  <c r="X857" i="32" s="1"/>
  <c r="AC857" i="32" s="1"/>
  <c r="Y856" i="32"/>
  <c r="Z856" i="32" s="1"/>
  <c r="W856" i="32"/>
  <c r="X856" i="32" s="1"/>
  <c r="AC856" i="32" s="1"/>
  <c r="Y855" i="32"/>
  <c r="Z855" i="32" s="1"/>
  <c r="W855" i="32"/>
  <c r="X855" i="32" s="1"/>
  <c r="AC855" i="32" s="1"/>
  <c r="Y854" i="32"/>
  <c r="Z854" i="32" s="1"/>
  <c r="W854" i="32"/>
  <c r="X854" i="32" s="1"/>
  <c r="AC854" i="32" s="1"/>
  <c r="Y853" i="32"/>
  <c r="Z853" i="32" s="1"/>
  <c r="W853" i="32"/>
  <c r="X853" i="32" s="1"/>
  <c r="AC853" i="32" s="1"/>
  <c r="Y852" i="32"/>
  <c r="Z852" i="32" s="1"/>
  <c r="W852" i="32"/>
  <c r="X852" i="32" s="1"/>
  <c r="AC852" i="32" s="1"/>
  <c r="Y851" i="32"/>
  <c r="Z851" i="32" s="1"/>
  <c r="W851" i="32"/>
  <c r="X851" i="32" s="1"/>
  <c r="AC851" i="32" s="1"/>
  <c r="Y850" i="32"/>
  <c r="Z850" i="32" s="1"/>
  <c r="W850" i="32"/>
  <c r="X850" i="32" s="1"/>
  <c r="AC850" i="32" s="1"/>
  <c r="Y849" i="32"/>
  <c r="Z849" i="32" s="1"/>
  <c r="W849" i="32"/>
  <c r="X849" i="32" s="1"/>
  <c r="AC849" i="32" s="1"/>
  <c r="Y848" i="32"/>
  <c r="Z848" i="32" s="1"/>
  <c r="W848" i="32"/>
  <c r="X848" i="32" s="1"/>
  <c r="AC848" i="32" s="1"/>
  <c r="Y847" i="32"/>
  <c r="Z847" i="32" s="1"/>
  <c r="W847" i="32"/>
  <c r="X847" i="32" s="1"/>
  <c r="AC847" i="32" s="1"/>
  <c r="Y846" i="32"/>
  <c r="Z846" i="32" s="1"/>
  <c r="W846" i="32"/>
  <c r="X846" i="32" s="1"/>
  <c r="AC846" i="32" s="1"/>
  <c r="Y845" i="32"/>
  <c r="Z845" i="32" s="1"/>
  <c r="W845" i="32"/>
  <c r="X845" i="32" s="1"/>
  <c r="AC845" i="32" s="1"/>
  <c r="Y844" i="32"/>
  <c r="Z844" i="32" s="1"/>
  <c r="W844" i="32"/>
  <c r="X844" i="32" s="1"/>
  <c r="AC844" i="32" s="1"/>
  <c r="Y843" i="32"/>
  <c r="Z843" i="32" s="1"/>
  <c r="W843" i="32"/>
  <c r="X843" i="32" s="1"/>
  <c r="AC843" i="32" s="1"/>
  <c r="Y842" i="32"/>
  <c r="Z842" i="32" s="1"/>
  <c r="W842" i="32"/>
  <c r="X842" i="32" s="1"/>
  <c r="AC842" i="32" s="1"/>
  <c r="Y841" i="32"/>
  <c r="Z841" i="32" s="1"/>
  <c r="W841" i="32"/>
  <c r="X841" i="32" s="1"/>
  <c r="AC841" i="32" s="1"/>
  <c r="Y840" i="32"/>
  <c r="Z840" i="32" s="1"/>
  <c r="W840" i="32"/>
  <c r="X840" i="32" s="1"/>
  <c r="AC840" i="32" s="1"/>
  <c r="Y839" i="32"/>
  <c r="Z839" i="32" s="1"/>
  <c r="W839" i="32"/>
  <c r="X839" i="32" s="1"/>
  <c r="AC839" i="32" s="1"/>
  <c r="Y838" i="32"/>
  <c r="Z838" i="32" s="1"/>
  <c r="W838" i="32"/>
  <c r="X838" i="32" s="1"/>
  <c r="AC838" i="32" s="1"/>
  <c r="Y837" i="32"/>
  <c r="Z837" i="32" s="1"/>
  <c r="W837" i="32"/>
  <c r="X837" i="32" s="1"/>
  <c r="AC837" i="32" s="1"/>
  <c r="Y836" i="32"/>
  <c r="Z836" i="32" s="1"/>
  <c r="W836" i="32"/>
  <c r="X836" i="32" s="1"/>
  <c r="AC836" i="32" s="1"/>
  <c r="Y835" i="32"/>
  <c r="Z835" i="32" s="1"/>
  <c r="W835" i="32"/>
  <c r="X835" i="32" s="1"/>
  <c r="AC835" i="32" s="1"/>
  <c r="Y834" i="32"/>
  <c r="Z834" i="32" s="1"/>
  <c r="W834" i="32"/>
  <c r="X834" i="32" s="1"/>
  <c r="AC834" i="32" s="1"/>
  <c r="Y833" i="32"/>
  <c r="Z833" i="32" s="1"/>
  <c r="W833" i="32"/>
  <c r="X833" i="32" s="1"/>
  <c r="AC833" i="32" s="1"/>
  <c r="Y832" i="32"/>
  <c r="Z832" i="32" s="1"/>
  <c r="W832" i="32"/>
  <c r="X832" i="32" s="1"/>
  <c r="AC832" i="32" s="1"/>
  <c r="Y831" i="32"/>
  <c r="Z831" i="32" s="1"/>
  <c r="W831" i="32"/>
  <c r="X831" i="32" s="1"/>
  <c r="AC831" i="32" s="1"/>
  <c r="Y830" i="32"/>
  <c r="Z830" i="32" s="1"/>
  <c r="W830" i="32"/>
  <c r="X830" i="32" s="1"/>
  <c r="AC830" i="32" s="1"/>
  <c r="Y829" i="32"/>
  <c r="Z829" i="32" s="1"/>
  <c r="W829" i="32"/>
  <c r="X829" i="32" s="1"/>
  <c r="AC829" i="32" s="1"/>
  <c r="Y828" i="32"/>
  <c r="Z828" i="32" s="1"/>
  <c r="W828" i="32"/>
  <c r="X828" i="32" s="1"/>
  <c r="AC828" i="32" s="1"/>
  <c r="Y827" i="32"/>
  <c r="Z827" i="32" s="1"/>
  <c r="W827" i="32"/>
  <c r="X827" i="32" s="1"/>
  <c r="AC827" i="32" s="1"/>
  <c r="Y826" i="32"/>
  <c r="Z826" i="32" s="1"/>
  <c r="W826" i="32"/>
  <c r="X826" i="32" s="1"/>
  <c r="AC826" i="32" s="1"/>
  <c r="Y825" i="32"/>
  <c r="Z825" i="32" s="1"/>
  <c r="W825" i="32"/>
  <c r="X825" i="32" s="1"/>
  <c r="AC825" i="32" s="1"/>
  <c r="Y824" i="32"/>
  <c r="Z824" i="32" s="1"/>
  <c r="W824" i="32"/>
  <c r="X824" i="32" s="1"/>
  <c r="AC824" i="32" s="1"/>
  <c r="Y823" i="32"/>
  <c r="Z823" i="32" s="1"/>
  <c r="W823" i="32"/>
  <c r="X823" i="32" s="1"/>
  <c r="AC823" i="32" s="1"/>
  <c r="Y822" i="32"/>
  <c r="Z822" i="32" s="1"/>
  <c r="W822" i="32"/>
  <c r="X822" i="32" s="1"/>
  <c r="AC822" i="32" s="1"/>
  <c r="Y821" i="32"/>
  <c r="Z821" i="32" s="1"/>
  <c r="W821" i="32"/>
  <c r="X821" i="32" s="1"/>
  <c r="AC821" i="32" s="1"/>
  <c r="Y820" i="32"/>
  <c r="Z820" i="32" s="1"/>
  <c r="W820" i="32"/>
  <c r="X820" i="32" s="1"/>
  <c r="AC820" i="32" s="1"/>
  <c r="Y819" i="32"/>
  <c r="Z819" i="32" s="1"/>
  <c r="W819" i="32"/>
  <c r="X819" i="32" s="1"/>
  <c r="AC819" i="32" s="1"/>
  <c r="Y818" i="32"/>
  <c r="Z818" i="32" s="1"/>
  <c r="W818" i="32"/>
  <c r="X818" i="32" s="1"/>
  <c r="AC818" i="32" s="1"/>
  <c r="Y817" i="32"/>
  <c r="Z817" i="32" s="1"/>
  <c r="W817" i="32"/>
  <c r="X817" i="32" s="1"/>
  <c r="AC817" i="32" s="1"/>
  <c r="Y816" i="32"/>
  <c r="Z816" i="32" s="1"/>
  <c r="W816" i="32"/>
  <c r="X816" i="32" s="1"/>
  <c r="AC816" i="32" s="1"/>
  <c r="Y815" i="32"/>
  <c r="Z815" i="32" s="1"/>
  <c r="W815" i="32"/>
  <c r="X815" i="32" s="1"/>
  <c r="AC815" i="32" s="1"/>
  <c r="Y814" i="32"/>
  <c r="Z814" i="32" s="1"/>
  <c r="W814" i="32"/>
  <c r="X814" i="32" s="1"/>
  <c r="AC814" i="32" s="1"/>
  <c r="Y813" i="32"/>
  <c r="Z813" i="32" s="1"/>
  <c r="W813" i="32"/>
  <c r="X813" i="32" s="1"/>
  <c r="AC813" i="32" s="1"/>
  <c r="Y812" i="32"/>
  <c r="Z812" i="32" s="1"/>
  <c r="W812" i="32"/>
  <c r="X812" i="32" s="1"/>
  <c r="AC812" i="32" s="1"/>
  <c r="Y811" i="32"/>
  <c r="Z811" i="32" s="1"/>
  <c r="W811" i="32"/>
  <c r="X811" i="32" s="1"/>
  <c r="AC811" i="32" s="1"/>
  <c r="Y810" i="32"/>
  <c r="Z810" i="32" s="1"/>
  <c r="W810" i="32"/>
  <c r="X810" i="32" s="1"/>
  <c r="AC810" i="32" s="1"/>
  <c r="Y809" i="32"/>
  <c r="Z809" i="32" s="1"/>
  <c r="W809" i="32"/>
  <c r="X809" i="32" s="1"/>
  <c r="AC809" i="32" s="1"/>
  <c r="Y808" i="32"/>
  <c r="Z808" i="32" s="1"/>
  <c r="W808" i="32"/>
  <c r="X808" i="32" s="1"/>
  <c r="AC808" i="32" s="1"/>
  <c r="Y807" i="32"/>
  <c r="Z807" i="32" s="1"/>
  <c r="W807" i="32"/>
  <c r="X807" i="32" s="1"/>
  <c r="AC807" i="32" s="1"/>
  <c r="Y806" i="32"/>
  <c r="Z806" i="32" s="1"/>
  <c r="W806" i="32"/>
  <c r="X806" i="32" s="1"/>
  <c r="AC806" i="32" s="1"/>
  <c r="Y805" i="32"/>
  <c r="Z805" i="32" s="1"/>
  <c r="W805" i="32"/>
  <c r="X805" i="32" s="1"/>
  <c r="AC805" i="32" s="1"/>
  <c r="Y804" i="32"/>
  <c r="Z804" i="32" s="1"/>
  <c r="W804" i="32"/>
  <c r="X804" i="32" s="1"/>
  <c r="AC804" i="32" s="1"/>
  <c r="Y803" i="32"/>
  <c r="Z803" i="32" s="1"/>
  <c r="W803" i="32"/>
  <c r="X803" i="32" s="1"/>
  <c r="AC803" i="32" s="1"/>
  <c r="Y802" i="32"/>
  <c r="Z802" i="32" s="1"/>
  <c r="W802" i="32"/>
  <c r="X802" i="32" s="1"/>
  <c r="AC802" i="32" s="1"/>
  <c r="Y801" i="32"/>
  <c r="Z801" i="32" s="1"/>
  <c r="W801" i="32"/>
  <c r="X801" i="32" s="1"/>
  <c r="AC801" i="32" s="1"/>
  <c r="Y800" i="32"/>
  <c r="Z800" i="32" s="1"/>
  <c r="W800" i="32"/>
  <c r="X800" i="32" s="1"/>
  <c r="AC800" i="32" s="1"/>
  <c r="Y799" i="32"/>
  <c r="Z799" i="32" s="1"/>
  <c r="W799" i="32"/>
  <c r="X799" i="32" s="1"/>
  <c r="AC799" i="32" s="1"/>
  <c r="Y798" i="32"/>
  <c r="Z798" i="32" s="1"/>
  <c r="W798" i="32"/>
  <c r="X798" i="32" s="1"/>
  <c r="AC798" i="32" s="1"/>
  <c r="Y797" i="32"/>
  <c r="Z797" i="32" s="1"/>
  <c r="W797" i="32"/>
  <c r="X797" i="32" s="1"/>
  <c r="AC797" i="32" s="1"/>
  <c r="Y796" i="32"/>
  <c r="Z796" i="32" s="1"/>
  <c r="W796" i="32"/>
  <c r="X796" i="32" s="1"/>
  <c r="AC796" i="32" s="1"/>
  <c r="Y795" i="32"/>
  <c r="Z795" i="32" s="1"/>
  <c r="W795" i="32"/>
  <c r="X795" i="32" s="1"/>
  <c r="AC795" i="32" s="1"/>
  <c r="Y794" i="32"/>
  <c r="Z794" i="32" s="1"/>
  <c r="W794" i="32"/>
  <c r="X794" i="32" s="1"/>
  <c r="AC794" i="32" s="1"/>
  <c r="Y793" i="32"/>
  <c r="Z793" i="32" s="1"/>
  <c r="W793" i="32"/>
  <c r="X793" i="32" s="1"/>
  <c r="AC793" i="32" s="1"/>
  <c r="Y792" i="32"/>
  <c r="Z792" i="32" s="1"/>
  <c r="W792" i="32"/>
  <c r="X792" i="32" s="1"/>
  <c r="AC792" i="32" s="1"/>
  <c r="Y791" i="32"/>
  <c r="Z791" i="32" s="1"/>
  <c r="W791" i="32"/>
  <c r="X791" i="32" s="1"/>
  <c r="AC791" i="32" s="1"/>
  <c r="Y790" i="32"/>
  <c r="Z790" i="32" s="1"/>
  <c r="W790" i="32"/>
  <c r="X790" i="32" s="1"/>
  <c r="AC790" i="32" s="1"/>
  <c r="Y789" i="32"/>
  <c r="Z789" i="32" s="1"/>
  <c r="W789" i="32"/>
  <c r="X789" i="32" s="1"/>
  <c r="AC789" i="32" s="1"/>
  <c r="Y788" i="32"/>
  <c r="Z788" i="32" s="1"/>
  <c r="W788" i="32"/>
  <c r="X788" i="32" s="1"/>
  <c r="AC788" i="32" s="1"/>
  <c r="Y787" i="32"/>
  <c r="Z787" i="32" s="1"/>
  <c r="W787" i="32"/>
  <c r="X787" i="32" s="1"/>
  <c r="AC787" i="32" s="1"/>
  <c r="Y786" i="32"/>
  <c r="Z786" i="32" s="1"/>
  <c r="W786" i="32"/>
  <c r="X786" i="32" s="1"/>
  <c r="AC786" i="32" s="1"/>
  <c r="Y785" i="32"/>
  <c r="Z785" i="32" s="1"/>
  <c r="W785" i="32"/>
  <c r="X785" i="32" s="1"/>
  <c r="AC785" i="32" s="1"/>
  <c r="Y784" i="32"/>
  <c r="Z784" i="32" s="1"/>
  <c r="W784" i="32"/>
  <c r="X784" i="32" s="1"/>
  <c r="AC784" i="32" s="1"/>
  <c r="Y783" i="32"/>
  <c r="Z783" i="32" s="1"/>
  <c r="W783" i="32"/>
  <c r="X783" i="32" s="1"/>
  <c r="AC783" i="32" s="1"/>
  <c r="Y782" i="32"/>
  <c r="Z782" i="32" s="1"/>
  <c r="W782" i="32"/>
  <c r="X782" i="32" s="1"/>
  <c r="AC782" i="32" s="1"/>
  <c r="Y781" i="32"/>
  <c r="Z781" i="32" s="1"/>
  <c r="W781" i="32"/>
  <c r="X781" i="32" s="1"/>
  <c r="AC781" i="32" s="1"/>
  <c r="Y780" i="32"/>
  <c r="Z780" i="32" s="1"/>
  <c r="W780" i="32"/>
  <c r="X780" i="32" s="1"/>
  <c r="AC780" i="32" s="1"/>
  <c r="Y779" i="32"/>
  <c r="Z779" i="32" s="1"/>
  <c r="W779" i="32"/>
  <c r="X779" i="32" s="1"/>
  <c r="AC779" i="32" s="1"/>
  <c r="Y778" i="32"/>
  <c r="Z778" i="32" s="1"/>
  <c r="W778" i="32"/>
  <c r="X778" i="32" s="1"/>
  <c r="AC778" i="32" s="1"/>
  <c r="Y777" i="32"/>
  <c r="Z777" i="32" s="1"/>
  <c r="W777" i="32"/>
  <c r="X777" i="32" s="1"/>
  <c r="AC777" i="32" s="1"/>
  <c r="Y776" i="32"/>
  <c r="Z776" i="32" s="1"/>
  <c r="W776" i="32"/>
  <c r="X776" i="32" s="1"/>
  <c r="AC776" i="32" s="1"/>
  <c r="Y775" i="32"/>
  <c r="Z775" i="32" s="1"/>
  <c r="W775" i="32"/>
  <c r="X775" i="32" s="1"/>
  <c r="AC775" i="32" s="1"/>
  <c r="Y774" i="32"/>
  <c r="Z774" i="32" s="1"/>
  <c r="W774" i="32"/>
  <c r="X774" i="32" s="1"/>
  <c r="AC774" i="32" s="1"/>
  <c r="Y773" i="32"/>
  <c r="Z773" i="32" s="1"/>
  <c r="W773" i="32"/>
  <c r="X773" i="32" s="1"/>
  <c r="AC773" i="32" s="1"/>
  <c r="Y772" i="32"/>
  <c r="Z772" i="32" s="1"/>
  <c r="W772" i="32"/>
  <c r="X772" i="32" s="1"/>
  <c r="AC772" i="32" s="1"/>
  <c r="Y771" i="32"/>
  <c r="Z771" i="32" s="1"/>
  <c r="W771" i="32"/>
  <c r="X771" i="32" s="1"/>
  <c r="AC771" i="32" s="1"/>
  <c r="Y770" i="32"/>
  <c r="Z770" i="32" s="1"/>
  <c r="W770" i="32"/>
  <c r="X770" i="32" s="1"/>
  <c r="AC770" i="32" s="1"/>
  <c r="Y769" i="32"/>
  <c r="Z769" i="32" s="1"/>
  <c r="W769" i="32"/>
  <c r="X769" i="32" s="1"/>
  <c r="AC769" i="32" s="1"/>
  <c r="Y768" i="32"/>
  <c r="Z768" i="32" s="1"/>
  <c r="W768" i="32"/>
  <c r="X768" i="32" s="1"/>
  <c r="AC768" i="32" s="1"/>
  <c r="Y767" i="32"/>
  <c r="Z767" i="32" s="1"/>
  <c r="W767" i="32"/>
  <c r="X767" i="32" s="1"/>
  <c r="AC767" i="32" s="1"/>
  <c r="Y766" i="32"/>
  <c r="Z766" i="32" s="1"/>
  <c r="W766" i="32"/>
  <c r="X766" i="32" s="1"/>
  <c r="AC766" i="32" s="1"/>
  <c r="Y765" i="32"/>
  <c r="Z765" i="32" s="1"/>
  <c r="W765" i="32"/>
  <c r="X765" i="32" s="1"/>
  <c r="AC765" i="32" s="1"/>
  <c r="Y764" i="32"/>
  <c r="Z764" i="32" s="1"/>
  <c r="W764" i="32"/>
  <c r="X764" i="32" s="1"/>
  <c r="AC764" i="32" s="1"/>
  <c r="Y763" i="32"/>
  <c r="Z763" i="32" s="1"/>
  <c r="W763" i="32"/>
  <c r="X763" i="32" s="1"/>
  <c r="AC763" i="32" s="1"/>
  <c r="Y762" i="32"/>
  <c r="Z762" i="32" s="1"/>
  <c r="W762" i="32"/>
  <c r="X762" i="32" s="1"/>
  <c r="AC762" i="32" s="1"/>
  <c r="Y761" i="32"/>
  <c r="Z761" i="32" s="1"/>
  <c r="W761" i="32"/>
  <c r="X761" i="32" s="1"/>
  <c r="AC761" i="32" s="1"/>
  <c r="Y760" i="32"/>
  <c r="Z760" i="32" s="1"/>
  <c r="W760" i="32"/>
  <c r="X760" i="32" s="1"/>
  <c r="AC760" i="32" s="1"/>
  <c r="Y759" i="32"/>
  <c r="Z759" i="32" s="1"/>
  <c r="W759" i="32"/>
  <c r="X759" i="32" s="1"/>
  <c r="AC759" i="32" s="1"/>
  <c r="Y758" i="32"/>
  <c r="Z758" i="32" s="1"/>
  <c r="W758" i="32"/>
  <c r="X758" i="32" s="1"/>
  <c r="AC758" i="32" s="1"/>
  <c r="Y757" i="32"/>
  <c r="Z757" i="32" s="1"/>
  <c r="W757" i="32"/>
  <c r="X757" i="32" s="1"/>
  <c r="AC757" i="32" s="1"/>
  <c r="Y756" i="32"/>
  <c r="Z756" i="32" s="1"/>
  <c r="W756" i="32"/>
  <c r="X756" i="32" s="1"/>
  <c r="AC756" i="32" s="1"/>
  <c r="Y755" i="32"/>
  <c r="Z755" i="32" s="1"/>
  <c r="W755" i="32"/>
  <c r="X755" i="32" s="1"/>
  <c r="AC755" i="32" s="1"/>
  <c r="Y754" i="32"/>
  <c r="Z754" i="32" s="1"/>
  <c r="W754" i="32"/>
  <c r="X754" i="32" s="1"/>
  <c r="AC754" i="32" s="1"/>
  <c r="Y753" i="32"/>
  <c r="Z753" i="32" s="1"/>
  <c r="W753" i="32"/>
  <c r="X753" i="32" s="1"/>
  <c r="AC753" i="32" s="1"/>
  <c r="Y752" i="32"/>
  <c r="Z752" i="32" s="1"/>
  <c r="W752" i="32"/>
  <c r="X752" i="32" s="1"/>
  <c r="AC752" i="32" s="1"/>
  <c r="Y751" i="32"/>
  <c r="Z751" i="32" s="1"/>
  <c r="W751" i="32"/>
  <c r="X751" i="32" s="1"/>
  <c r="AC751" i="32" s="1"/>
  <c r="Y750" i="32"/>
  <c r="Z750" i="32" s="1"/>
  <c r="W750" i="32"/>
  <c r="X750" i="32" s="1"/>
  <c r="AC750" i="32" s="1"/>
  <c r="Y749" i="32"/>
  <c r="Z749" i="32" s="1"/>
  <c r="W749" i="32"/>
  <c r="X749" i="32" s="1"/>
  <c r="AC749" i="32" s="1"/>
  <c r="Y748" i="32"/>
  <c r="Z748" i="32" s="1"/>
  <c r="W748" i="32"/>
  <c r="X748" i="32" s="1"/>
  <c r="AC748" i="32" s="1"/>
  <c r="Y747" i="32"/>
  <c r="Z747" i="32" s="1"/>
  <c r="W747" i="32"/>
  <c r="X747" i="32" s="1"/>
  <c r="AC747" i="32" s="1"/>
  <c r="Y746" i="32"/>
  <c r="Z746" i="32" s="1"/>
  <c r="W746" i="32"/>
  <c r="X746" i="32" s="1"/>
  <c r="AC746" i="32" s="1"/>
  <c r="Y745" i="32"/>
  <c r="Z745" i="32" s="1"/>
  <c r="W745" i="32"/>
  <c r="X745" i="32" s="1"/>
  <c r="AC745" i="32" s="1"/>
  <c r="Y744" i="32"/>
  <c r="Z744" i="32" s="1"/>
  <c r="W744" i="32"/>
  <c r="X744" i="32" s="1"/>
  <c r="AC744" i="32" s="1"/>
  <c r="Y743" i="32"/>
  <c r="Z743" i="32" s="1"/>
  <c r="W743" i="32"/>
  <c r="X743" i="32" s="1"/>
  <c r="AC743" i="32" s="1"/>
  <c r="Y742" i="32"/>
  <c r="Z742" i="32" s="1"/>
  <c r="W742" i="32"/>
  <c r="X742" i="32" s="1"/>
  <c r="AC742" i="32" s="1"/>
  <c r="Y741" i="32"/>
  <c r="Z741" i="32" s="1"/>
  <c r="W741" i="32"/>
  <c r="X741" i="32" s="1"/>
  <c r="AC741" i="32" s="1"/>
  <c r="Y740" i="32"/>
  <c r="Z740" i="32" s="1"/>
  <c r="W740" i="32"/>
  <c r="X740" i="32" s="1"/>
  <c r="AC740" i="32" s="1"/>
  <c r="Y739" i="32"/>
  <c r="Z739" i="32" s="1"/>
  <c r="W739" i="32"/>
  <c r="X739" i="32" s="1"/>
  <c r="AC739" i="32" s="1"/>
  <c r="Y738" i="32"/>
  <c r="Z738" i="32" s="1"/>
  <c r="W738" i="32"/>
  <c r="X738" i="32" s="1"/>
  <c r="AC738" i="32" s="1"/>
  <c r="Y737" i="32"/>
  <c r="Z737" i="32" s="1"/>
  <c r="W737" i="32"/>
  <c r="X737" i="32" s="1"/>
  <c r="AC737" i="32" s="1"/>
  <c r="Y736" i="32"/>
  <c r="Z736" i="32" s="1"/>
  <c r="W736" i="32"/>
  <c r="X736" i="32" s="1"/>
  <c r="AC736" i="32" s="1"/>
  <c r="Y735" i="32"/>
  <c r="Z735" i="32" s="1"/>
  <c r="W735" i="32"/>
  <c r="X735" i="32" s="1"/>
  <c r="AC735" i="32" s="1"/>
  <c r="Y734" i="32"/>
  <c r="Z734" i="32" s="1"/>
  <c r="W734" i="32"/>
  <c r="X734" i="32" s="1"/>
  <c r="AC734" i="32" s="1"/>
  <c r="Y733" i="32"/>
  <c r="Z733" i="32" s="1"/>
  <c r="W733" i="32"/>
  <c r="X733" i="32" s="1"/>
  <c r="AC733" i="32" s="1"/>
  <c r="Y732" i="32"/>
  <c r="Z732" i="32" s="1"/>
  <c r="W732" i="32"/>
  <c r="X732" i="32" s="1"/>
  <c r="AC732" i="32" s="1"/>
  <c r="Y731" i="32"/>
  <c r="Z731" i="32" s="1"/>
  <c r="W731" i="32"/>
  <c r="X731" i="32" s="1"/>
  <c r="AC731" i="32" s="1"/>
  <c r="Y730" i="32"/>
  <c r="Z730" i="32" s="1"/>
  <c r="W730" i="32"/>
  <c r="X730" i="32" s="1"/>
  <c r="AC730" i="32" s="1"/>
  <c r="Y729" i="32"/>
  <c r="Z729" i="32" s="1"/>
  <c r="W729" i="32"/>
  <c r="X729" i="32" s="1"/>
  <c r="AC729" i="32" s="1"/>
  <c r="Y728" i="32"/>
  <c r="Z728" i="32" s="1"/>
  <c r="W728" i="32"/>
  <c r="X728" i="32" s="1"/>
  <c r="AC728" i="32" s="1"/>
  <c r="Y727" i="32"/>
  <c r="Z727" i="32" s="1"/>
  <c r="W727" i="32"/>
  <c r="X727" i="32" s="1"/>
  <c r="AC727" i="32" s="1"/>
  <c r="Y726" i="32"/>
  <c r="Z726" i="32" s="1"/>
  <c r="W726" i="32"/>
  <c r="X726" i="32" s="1"/>
  <c r="AC726" i="32" s="1"/>
  <c r="Y725" i="32"/>
  <c r="Z725" i="32" s="1"/>
  <c r="W725" i="32"/>
  <c r="X725" i="32" s="1"/>
  <c r="AC725" i="32" s="1"/>
  <c r="Y724" i="32"/>
  <c r="Z724" i="32" s="1"/>
  <c r="W724" i="32"/>
  <c r="X724" i="32" s="1"/>
  <c r="AC724" i="32" s="1"/>
  <c r="Y723" i="32"/>
  <c r="Z723" i="32" s="1"/>
  <c r="W723" i="32"/>
  <c r="X723" i="32" s="1"/>
  <c r="AC723" i="32" s="1"/>
  <c r="Y722" i="32"/>
  <c r="Z722" i="32" s="1"/>
  <c r="W722" i="32"/>
  <c r="X722" i="32" s="1"/>
  <c r="AC722" i="32" s="1"/>
  <c r="Y721" i="32"/>
  <c r="Z721" i="32" s="1"/>
  <c r="W721" i="32"/>
  <c r="X721" i="32" s="1"/>
  <c r="AC721" i="32" s="1"/>
  <c r="Y720" i="32"/>
  <c r="Z720" i="32" s="1"/>
  <c r="W720" i="32"/>
  <c r="X720" i="32" s="1"/>
  <c r="AC720" i="32" s="1"/>
  <c r="Y719" i="32"/>
  <c r="Z719" i="32" s="1"/>
  <c r="W719" i="32"/>
  <c r="X719" i="32" s="1"/>
  <c r="AC719" i="32" s="1"/>
  <c r="Y718" i="32"/>
  <c r="Z718" i="32" s="1"/>
  <c r="W718" i="32"/>
  <c r="X718" i="32" s="1"/>
  <c r="AC718" i="32" s="1"/>
  <c r="Y717" i="32"/>
  <c r="Z717" i="32" s="1"/>
  <c r="W717" i="32"/>
  <c r="X717" i="32" s="1"/>
  <c r="AC717" i="32" s="1"/>
  <c r="Y716" i="32"/>
  <c r="Z716" i="32" s="1"/>
  <c r="W716" i="32"/>
  <c r="X716" i="32" s="1"/>
  <c r="AC716" i="32" s="1"/>
  <c r="Y715" i="32"/>
  <c r="Z715" i="32" s="1"/>
  <c r="W715" i="32"/>
  <c r="X715" i="32" s="1"/>
  <c r="AC715" i="32" s="1"/>
  <c r="Y714" i="32"/>
  <c r="Z714" i="32" s="1"/>
  <c r="W714" i="32"/>
  <c r="X714" i="32" s="1"/>
  <c r="AC714" i="32" s="1"/>
  <c r="Y713" i="32"/>
  <c r="Z713" i="32" s="1"/>
  <c r="W713" i="32"/>
  <c r="X713" i="32" s="1"/>
  <c r="AC713" i="32" s="1"/>
  <c r="Y712" i="32"/>
  <c r="Z712" i="32" s="1"/>
  <c r="W712" i="32"/>
  <c r="X712" i="32" s="1"/>
  <c r="AC712" i="32" s="1"/>
  <c r="Y711" i="32"/>
  <c r="Z711" i="32" s="1"/>
  <c r="W711" i="32"/>
  <c r="X711" i="32" s="1"/>
  <c r="AC711" i="32" s="1"/>
  <c r="Y710" i="32"/>
  <c r="Z710" i="32" s="1"/>
  <c r="W710" i="32"/>
  <c r="X710" i="32" s="1"/>
  <c r="AC710" i="32" s="1"/>
  <c r="Y709" i="32"/>
  <c r="Z709" i="32" s="1"/>
  <c r="W709" i="32"/>
  <c r="X709" i="32" s="1"/>
  <c r="AC709" i="32" s="1"/>
  <c r="Y708" i="32"/>
  <c r="Z708" i="32" s="1"/>
  <c r="W708" i="32"/>
  <c r="X708" i="32" s="1"/>
  <c r="AC708" i="32" s="1"/>
  <c r="Y707" i="32"/>
  <c r="Z707" i="32" s="1"/>
  <c r="W707" i="32"/>
  <c r="X707" i="32" s="1"/>
  <c r="AC707" i="32" s="1"/>
  <c r="Y706" i="32"/>
  <c r="Z706" i="32" s="1"/>
  <c r="W706" i="32"/>
  <c r="X706" i="32" s="1"/>
  <c r="AC706" i="32" s="1"/>
  <c r="Y705" i="32"/>
  <c r="Z705" i="32" s="1"/>
  <c r="W705" i="32"/>
  <c r="X705" i="32" s="1"/>
  <c r="AC705" i="32" s="1"/>
  <c r="Y704" i="32"/>
  <c r="Z704" i="32" s="1"/>
  <c r="W704" i="32"/>
  <c r="X704" i="32" s="1"/>
  <c r="AC704" i="32" s="1"/>
  <c r="Y703" i="32"/>
  <c r="Z703" i="32" s="1"/>
  <c r="W703" i="32"/>
  <c r="X703" i="32" s="1"/>
  <c r="AC703" i="32" s="1"/>
  <c r="Y702" i="32"/>
  <c r="Z702" i="32" s="1"/>
  <c r="W702" i="32"/>
  <c r="X702" i="32" s="1"/>
  <c r="AC702" i="32" s="1"/>
  <c r="Y701" i="32"/>
  <c r="Z701" i="32" s="1"/>
  <c r="W701" i="32"/>
  <c r="X701" i="32" s="1"/>
  <c r="AC701" i="32" s="1"/>
  <c r="Y700" i="32"/>
  <c r="Z700" i="32" s="1"/>
  <c r="W700" i="32"/>
  <c r="X700" i="32" s="1"/>
  <c r="AC700" i="32" s="1"/>
  <c r="Y699" i="32"/>
  <c r="Z699" i="32" s="1"/>
  <c r="W699" i="32"/>
  <c r="X699" i="32" s="1"/>
  <c r="AC699" i="32" s="1"/>
  <c r="Y698" i="32"/>
  <c r="Z698" i="32" s="1"/>
  <c r="W698" i="32"/>
  <c r="X698" i="32" s="1"/>
  <c r="AC698" i="32" s="1"/>
  <c r="Y697" i="32"/>
  <c r="Z697" i="32" s="1"/>
  <c r="W697" i="32"/>
  <c r="X697" i="32" s="1"/>
  <c r="AC697" i="32" s="1"/>
  <c r="Y696" i="32"/>
  <c r="Z696" i="32" s="1"/>
  <c r="W696" i="32"/>
  <c r="X696" i="32" s="1"/>
  <c r="AC696" i="32" s="1"/>
  <c r="Y695" i="32"/>
  <c r="Z695" i="32" s="1"/>
  <c r="W695" i="32"/>
  <c r="X695" i="32" s="1"/>
  <c r="AC695" i="32" s="1"/>
  <c r="Y694" i="32"/>
  <c r="Z694" i="32" s="1"/>
  <c r="W694" i="32"/>
  <c r="X694" i="32" s="1"/>
  <c r="AC694" i="32" s="1"/>
  <c r="Y693" i="32"/>
  <c r="Z693" i="32" s="1"/>
  <c r="W693" i="32"/>
  <c r="X693" i="32" s="1"/>
  <c r="AC693" i="32" s="1"/>
  <c r="Y692" i="32"/>
  <c r="Z692" i="32" s="1"/>
  <c r="W692" i="32"/>
  <c r="X692" i="32" s="1"/>
  <c r="AC692" i="32" s="1"/>
  <c r="Y691" i="32"/>
  <c r="Z691" i="32" s="1"/>
  <c r="W691" i="32"/>
  <c r="X691" i="32" s="1"/>
  <c r="AC691" i="32" s="1"/>
  <c r="Y690" i="32"/>
  <c r="Z690" i="32" s="1"/>
  <c r="W690" i="32"/>
  <c r="X690" i="32" s="1"/>
  <c r="AC690" i="32" s="1"/>
  <c r="Y689" i="32"/>
  <c r="Z689" i="32" s="1"/>
  <c r="W689" i="32"/>
  <c r="X689" i="32" s="1"/>
  <c r="AC689" i="32" s="1"/>
  <c r="Y688" i="32"/>
  <c r="Z688" i="32" s="1"/>
  <c r="W688" i="32"/>
  <c r="X688" i="32" s="1"/>
  <c r="AC688" i="32" s="1"/>
  <c r="Y687" i="32"/>
  <c r="Z687" i="32" s="1"/>
  <c r="W687" i="32"/>
  <c r="X687" i="32" s="1"/>
  <c r="AC687" i="32" s="1"/>
  <c r="Y686" i="32"/>
  <c r="Z686" i="32" s="1"/>
  <c r="W686" i="32"/>
  <c r="X686" i="32" s="1"/>
  <c r="AC686" i="32" s="1"/>
  <c r="Y685" i="32"/>
  <c r="Z685" i="32" s="1"/>
  <c r="W685" i="32"/>
  <c r="X685" i="32" s="1"/>
  <c r="AC685" i="32" s="1"/>
  <c r="Y684" i="32"/>
  <c r="Z684" i="32" s="1"/>
  <c r="W684" i="32"/>
  <c r="X684" i="32" s="1"/>
  <c r="AC684" i="32" s="1"/>
  <c r="Y683" i="32"/>
  <c r="Z683" i="32" s="1"/>
  <c r="W683" i="32"/>
  <c r="X683" i="32" s="1"/>
  <c r="AC683" i="32" s="1"/>
  <c r="Y682" i="32"/>
  <c r="Z682" i="32" s="1"/>
  <c r="W682" i="32"/>
  <c r="X682" i="32" s="1"/>
  <c r="AC682" i="32" s="1"/>
  <c r="Y681" i="32"/>
  <c r="Z681" i="32" s="1"/>
  <c r="W681" i="32"/>
  <c r="X681" i="32" s="1"/>
  <c r="AC681" i="32" s="1"/>
  <c r="Y680" i="32"/>
  <c r="Z680" i="32" s="1"/>
  <c r="W680" i="32"/>
  <c r="X680" i="32" s="1"/>
  <c r="AC680" i="32" s="1"/>
  <c r="Y679" i="32"/>
  <c r="Z679" i="32" s="1"/>
  <c r="W679" i="32"/>
  <c r="X679" i="32" s="1"/>
  <c r="AC679" i="32" s="1"/>
  <c r="Y678" i="32"/>
  <c r="Z678" i="32" s="1"/>
  <c r="W678" i="32"/>
  <c r="X678" i="32" s="1"/>
  <c r="AC678" i="32" s="1"/>
  <c r="Y677" i="32"/>
  <c r="Z677" i="32" s="1"/>
  <c r="W677" i="32"/>
  <c r="X677" i="32" s="1"/>
  <c r="AC677" i="32" s="1"/>
  <c r="Y676" i="32"/>
  <c r="Z676" i="32" s="1"/>
  <c r="W676" i="32"/>
  <c r="X676" i="32" s="1"/>
  <c r="AC676" i="32" s="1"/>
  <c r="Y675" i="32"/>
  <c r="Z675" i="32" s="1"/>
  <c r="W675" i="32"/>
  <c r="X675" i="32" s="1"/>
  <c r="AC675" i="32" s="1"/>
  <c r="Y674" i="32"/>
  <c r="Z674" i="32" s="1"/>
  <c r="W674" i="32"/>
  <c r="X674" i="32" s="1"/>
  <c r="AC674" i="32" s="1"/>
  <c r="Y673" i="32"/>
  <c r="Z673" i="32" s="1"/>
  <c r="W673" i="32"/>
  <c r="X673" i="32" s="1"/>
  <c r="AC673" i="32" s="1"/>
  <c r="Y672" i="32"/>
  <c r="Z672" i="32" s="1"/>
  <c r="W672" i="32"/>
  <c r="X672" i="32" s="1"/>
  <c r="AC672" i="32" s="1"/>
  <c r="Y671" i="32"/>
  <c r="Z671" i="32" s="1"/>
  <c r="W671" i="32"/>
  <c r="X671" i="32" s="1"/>
  <c r="AC671" i="32" s="1"/>
  <c r="Y670" i="32"/>
  <c r="Z670" i="32" s="1"/>
  <c r="W670" i="32"/>
  <c r="X670" i="32" s="1"/>
  <c r="AC670" i="32" s="1"/>
  <c r="Y669" i="32"/>
  <c r="Z669" i="32" s="1"/>
  <c r="W669" i="32"/>
  <c r="X669" i="32" s="1"/>
  <c r="AC669" i="32" s="1"/>
  <c r="Y668" i="32"/>
  <c r="Z668" i="32" s="1"/>
  <c r="W668" i="32"/>
  <c r="X668" i="32" s="1"/>
  <c r="AC668" i="32" s="1"/>
  <c r="Y667" i="32"/>
  <c r="Z667" i="32" s="1"/>
  <c r="W667" i="32"/>
  <c r="X667" i="32" s="1"/>
  <c r="AC667" i="32" s="1"/>
  <c r="Y666" i="32"/>
  <c r="Z666" i="32" s="1"/>
  <c r="W666" i="32"/>
  <c r="X666" i="32" s="1"/>
  <c r="AC666" i="32" s="1"/>
  <c r="Y665" i="32"/>
  <c r="Z665" i="32" s="1"/>
  <c r="W665" i="32"/>
  <c r="X665" i="32" s="1"/>
  <c r="AC665" i="32" s="1"/>
  <c r="Y664" i="32"/>
  <c r="Z664" i="32" s="1"/>
  <c r="W664" i="32"/>
  <c r="X664" i="32" s="1"/>
  <c r="AC664" i="32" s="1"/>
  <c r="Y663" i="32"/>
  <c r="Z663" i="32" s="1"/>
  <c r="W663" i="32"/>
  <c r="X663" i="32" s="1"/>
  <c r="AC663" i="32" s="1"/>
  <c r="Y662" i="32"/>
  <c r="Z662" i="32" s="1"/>
  <c r="W662" i="32"/>
  <c r="X662" i="32" s="1"/>
  <c r="AC662" i="32" s="1"/>
  <c r="Y661" i="32"/>
  <c r="Z661" i="32" s="1"/>
  <c r="W661" i="32"/>
  <c r="X661" i="32" s="1"/>
  <c r="AC661" i="32" s="1"/>
  <c r="Y660" i="32"/>
  <c r="Z660" i="32" s="1"/>
  <c r="W660" i="32"/>
  <c r="X660" i="32" s="1"/>
  <c r="AC660" i="32" s="1"/>
  <c r="Y659" i="32"/>
  <c r="Z659" i="32" s="1"/>
  <c r="W659" i="32"/>
  <c r="X659" i="32" s="1"/>
  <c r="AC659" i="32" s="1"/>
  <c r="Y658" i="32"/>
  <c r="Z658" i="32" s="1"/>
  <c r="W658" i="32"/>
  <c r="X658" i="32" s="1"/>
  <c r="AC658" i="32" s="1"/>
  <c r="Y657" i="32"/>
  <c r="Z657" i="32" s="1"/>
  <c r="W657" i="32"/>
  <c r="X657" i="32" s="1"/>
  <c r="AC657" i="32" s="1"/>
  <c r="Y656" i="32"/>
  <c r="Z656" i="32" s="1"/>
  <c r="W656" i="32"/>
  <c r="X656" i="32" s="1"/>
  <c r="AC656" i="32" s="1"/>
  <c r="Y655" i="32"/>
  <c r="Z655" i="32" s="1"/>
  <c r="W655" i="32"/>
  <c r="X655" i="32" s="1"/>
  <c r="AC655" i="32" s="1"/>
  <c r="Y654" i="32"/>
  <c r="Z654" i="32" s="1"/>
  <c r="W654" i="32"/>
  <c r="X654" i="32" s="1"/>
  <c r="AC654" i="32" s="1"/>
  <c r="Y653" i="32"/>
  <c r="Z653" i="32" s="1"/>
  <c r="W653" i="32"/>
  <c r="X653" i="32" s="1"/>
  <c r="AC653" i="32" s="1"/>
  <c r="Y652" i="32"/>
  <c r="Z652" i="32" s="1"/>
  <c r="W652" i="32"/>
  <c r="X652" i="32" s="1"/>
  <c r="AC652" i="32" s="1"/>
  <c r="Y651" i="32"/>
  <c r="Z651" i="32" s="1"/>
  <c r="W651" i="32"/>
  <c r="X651" i="32" s="1"/>
  <c r="AC651" i="32" s="1"/>
  <c r="Y650" i="32"/>
  <c r="Z650" i="32" s="1"/>
  <c r="W650" i="32"/>
  <c r="X650" i="32" s="1"/>
  <c r="AC650" i="32" s="1"/>
  <c r="Y649" i="32"/>
  <c r="Z649" i="32" s="1"/>
  <c r="W649" i="32"/>
  <c r="X649" i="32" s="1"/>
  <c r="AC649" i="32" s="1"/>
  <c r="Y648" i="32"/>
  <c r="Z648" i="32" s="1"/>
  <c r="W648" i="32"/>
  <c r="X648" i="32" s="1"/>
  <c r="AC648" i="32" s="1"/>
  <c r="Y647" i="32"/>
  <c r="Z647" i="32" s="1"/>
  <c r="W647" i="32"/>
  <c r="X647" i="32" s="1"/>
  <c r="AC647" i="32" s="1"/>
  <c r="Y646" i="32"/>
  <c r="Z646" i="32" s="1"/>
  <c r="W646" i="32"/>
  <c r="X646" i="32" s="1"/>
  <c r="AC646" i="32" s="1"/>
  <c r="Y645" i="32"/>
  <c r="Z645" i="32" s="1"/>
  <c r="W645" i="32"/>
  <c r="X645" i="32" s="1"/>
  <c r="AC645" i="32" s="1"/>
  <c r="Y644" i="32"/>
  <c r="Z644" i="32" s="1"/>
  <c r="W644" i="32"/>
  <c r="X644" i="32" s="1"/>
  <c r="AC644" i="32" s="1"/>
  <c r="Y643" i="32"/>
  <c r="Z643" i="32" s="1"/>
  <c r="W643" i="32"/>
  <c r="X643" i="32" s="1"/>
  <c r="AC643" i="32" s="1"/>
  <c r="Y642" i="32"/>
  <c r="Z642" i="32" s="1"/>
  <c r="W642" i="32"/>
  <c r="X642" i="32" s="1"/>
  <c r="AC642" i="32" s="1"/>
  <c r="Y641" i="32"/>
  <c r="Z641" i="32" s="1"/>
  <c r="W641" i="32"/>
  <c r="X641" i="32" s="1"/>
  <c r="AC641" i="32" s="1"/>
  <c r="Y640" i="32"/>
  <c r="Z640" i="32" s="1"/>
  <c r="W640" i="32"/>
  <c r="X640" i="32" s="1"/>
  <c r="AC640" i="32" s="1"/>
  <c r="Y639" i="32"/>
  <c r="Z639" i="32" s="1"/>
  <c r="W639" i="32"/>
  <c r="X639" i="32" s="1"/>
  <c r="AC639" i="32" s="1"/>
  <c r="Y638" i="32"/>
  <c r="Z638" i="32" s="1"/>
  <c r="W638" i="32"/>
  <c r="X638" i="32" s="1"/>
  <c r="AC638" i="32" s="1"/>
  <c r="Y637" i="32"/>
  <c r="Z637" i="32" s="1"/>
  <c r="W637" i="32"/>
  <c r="X637" i="32" s="1"/>
  <c r="AC637" i="32" s="1"/>
  <c r="Y636" i="32"/>
  <c r="Z636" i="32" s="1"/>
  <c r="W636" i="32"/>
  <c r="X636" i="32" s="1"/>
  <c r="AC636" i="32" s="1"/>
  <c r="Y635" i="32"/>
  <c r="Z635" i="32" s="1"/>
  <c r="W635" i="32"/>
  <c r="X635" i="32" s="1"/>
  <c r="AC635" i="32" s="1"/>
  <c r="Y634" i="32"/>
  <c r="Z634" i="32" s="1"/>
  <c r="W634" i="32"/>
  <c r="X634" i="32" s="1"/>
  <c r="AC634" i="32" s="1"/>
  <c r="Y633" i="32"/>
  <c r="Z633" i="32" s="1"/>
  <c r="W633" i="32"/>
  <c r="X633" i="32" s="1"/>
  <c r="AC633" i="32" s="1"/>
  <c r="Y632" i="32"/>
  <c r="Z632" i="32" s="1"/>
  <c r="W632" i="32"/>
  <c r="X632" i="32" s="1"/>
  <c r="AC632" i="32" s="1"/>
  <c r="Y631" i="32"/>
  <c r="Z631" i="32" s="1"/>
  <c r="W631" i="32"/>
  <c r="X631" i="32" s="1"/>
  <c r="AC631" i="32" s="1"/>
  <c r="Y630" i="32"/>
  <c r="Z630" i="32" s="1"/>
  <c r="W630" i="32"/>
  <c r="X630" i="32" s="1"/>
  <c r="AC630" i="32" s="1"/>
  <c r="Y629" i="32"/>
  <c r="Z629" i="32" s="1"/>
  <c r="W629" i="32"/>
  <c r="X629" i="32" s="1"/>
  <c r="AC629" i="32" s="1"/>
  <c r="Y628" i="32"/>
  <c r="Z628" i="32" s="1"/>
  <c r="W628" i="32"/>
  <c r="X628" i="32" s="1"/>
  <c r="AC628" i="32" s="1"/>
  <c r="Y627" i="32"/>
  <c r="Z627" i="32" s="1"/>
  <c r="W627" i="32"/>
  <c r="X627" i="32" s="1"/>
  <c r="AC627" i="32" s="1"/>
  <c r="Y626" i="32"/>
  <c r="Z626" i="32" s="1"/>
  <c r="W626" i="32"/>
  <c r="X626" i="32" s="1"/>
  <c r="AC626" i="32" s="1"/>
  <c r="Y625" i="32"/>
  <c r="Z625" i="32" s="1"/>
  <c r="W625" i="32"/>
  <c r="X625" i="32" s="1"/>
  <c r="AC625" i="32" s="1"/>
  <c r="Y624" i="32"/>
  <c r="Z624" i="32" s="1"/>
  <c r="W624" i="32"/>
  <c r="X624" i="32" s="1"/>
  <c r="AC624" i="32" s="1"/>
  <c r="Y623" i="32"/>
  <c r="Z623" i="32" s="1"/>
  <c r="W623" i="32"/>
  <c r="X623" i="32" s="1"/>
  <c r="AC623" i="32" s="1"/>
  <c r="Y622" i="32"/>
  <c r="Z622" i="32" s="1"/>
  <c r="W622" i="32"/>
  <c r="X622" i="32" s="1"/>
  <c r="AC622" i="32" s="1"/>
  <c r="Y621" i="32"/>
  <c r="Z621" i="32" s="1"/>
  <c r="W621" i="32"/>
  <c r="X621" i="32" s="1"/>
  <c r="AC621" i="32" s="1"/>
  <c r="Y620" i="32"/>
  <c r="Z620" i="32" s="1"/>
  <c r="W620" i="32"/>
  <c r="X620" i="32" s="1"/>
  <c r="AC620" i="32" s="1"/>
  <c r="Y619" i="32"/>
  <c r="Z619" i="32" s="1"/>
  <c r="W619" i="32"/>
  <c r="X619" i="32" s="1"/>
  <c r="AC619" i="32" s="1"/>
  <c r="Y618" i="32"/>
  <c r="Z618" i="32" s="1"/>
  <c r="W618" i="32"/>
  <c r="X618" i="32" s="1"/>
  <c r="AC618" i="32" s="1"/>
  <c r="Y617" i="32"/>
  <c r="Z617" i="32" s="1"/>
  <c r="W617" i="32"/>
  <c r="X617" i="32" s="1"/>
  <c r="AC617" i="32" s="1"/>
  <c r="Y616" i="32"/>
  <c r="Z616" i="32" s="1"/>
  <c r="W616" i="32"/>
  <c r="X616" i="32" s="1"/>
  <c r="AC616" i="32" s="1"/>
  <c r="Y615" i="32"/>
  <c r="Z615" i="32" s="1"/>
  <c r="W615" i="32"/>
  <c r="X615" i="32" s="1"/>
  <c r="AC615" i="32" s="1"/>
  <c r="Y614" i="32"/>
  <c r="Z614" i="32" s="1"/>
  <c r="W614" i="32"/>
  <c r="X614" i="32" s="1"/>
  <c r="AC614" i="32" s="1"/>
  <c r="Y613" i="32"/>
  <c r="Z613" i="32" s="1"/>
  <c r="W613" i="32"/>
  <c r="X613" i="32" s="1"/>
  <c r="AC613" i="32" s="1"/>
  <c r="Y612" i="32"/>
  <c r="Z612" i="32" s="1"/>
  <c r="W612" i="32"/>
  <c r="X612" i="32" s="1"/>
  <c r="AC612" i="32" s="1"/>
  <c r="Y611" i="32"/>
  <c r="Z611" i="32" s="1"/>
  <c r="W611" i="32"/>
  <c r="X611" i="32" s="1"/>
  <c r="AC611" i="32" s="1"/>
  <c r="Y610" i="32"/>
  <c r="Z610" i="32" s="1"/>
  <c r="W610" i="32"/>
  <c r="X610" i="32" s="1"/>
  <c r="AC610" i="32" s="1"/>
  <c r="Y609" i="32"/>
  <c r="Z609" i="32" s="1"/>
  <c r="W609" i="32"/>
  <c r="X609" i="32" s="1"/>
  <c r="AC609" i="32" s="1"/>
  <c r="Y608" i="32"/>
  <c r="Z608" i="32" s="1"/>
  <c r="W608" i="32"/>
  <c r="X608" i="32" s="1"/>
  <c r="AC608" i="32" s="1"/>
  <c r="Y607" i="32"/>
  <c r="Z607" i="32" s="1"/>
  <c r="W607" i="32"/>
  <c r="X607" i="32" s="1"/>
  <c r="AC607" i="32" s="1"/>
  <c r="Y606" i="32"/>
  <c r="Z606" i="32" s="1"/>
  <c r="W606" i="32"/>
  <c r="X606" i="32" s="1"/>
  <c r="AC606" i="32" s="1"/>
  <c r="Y605" i="32"/>
  <c r="Z605" i="32" s="1"/>
  <c r="W605" i="32"/>
  <c r="X605" i="32" s="1"/>
  <c r="AC605" i="32" s="1"/>
  <c r="Y604" i="32"/>
  <c r="Z604" i="32" s="1"/>
  <c r="W604" i="32"/>
  <c r="X604" i="32" s="1"/>
  <c r="AC604" i="32" s="1"/>
  <c r="Y603" i="32"/>
  <c r="Z603" i="32" s="1"/>
  <c r="W603" i="32"/>
  <c r="X603" i="32" s="1"/>
  <c r="AC603" i="32" s="1"/>
  <c r="Y602" i="32"/>
  <c r="Z602" i="32" s="1"/>
  <c r="W602" i="32"/>
  <c r="X602" i="32" s="1"/>
  <c r="AC602" i="32" s="1"/>
  <c r="Y601" i="32"/>
  <c r="Z601" i="32" s="1"/>
  <c r="W601" i="32"/>
  <c r="X601" i="32" s="1"/>
  <c r="AC601" i="32" s="1"/>
  <c r="Y600" i="32"/>
  <c r="Z600" i="32" s="1"/>
  <c r="W600" i="32"/>
  <c r="X600" i="32" s="1"/>
  <c r="AC600" i="32" s="1"/>
  <c r="Y599" i="32"/>
  <c r="Z599" i="32" s="1"/>
  <c r="W599" i="32"/>
  <c r="X599" i="32" s="1"/>
  <c r="AC599" i="32" s="1"/>
  <c r="Y598" i="32"/>
  <c r="Z598" i="32" s="1"/>
  <c r="W598" i="32"/>
  <c r="X598" i="32" s="1"/>
  <c r="AC598" i="32" s="1"/>
  <c r="Y597" i="32"/>
  <c r="Z597" i="32" s="1"/>
  <c r="W597" i="32"/>
  <c r="X597" i="32" s="1"/>
  <c r="AC597" i="32" s="1"/>
  <c r="Y596" i="32"/>
  <c r="Z596" i="32" s="1"/>
  <c r="W596" i="32"/>
  <c r="X596" i="32" s="1"/>
  <c r="AC596" i="32" s="1"/>
  <c r="Y595" i="32"/>
  <c r="Z595" i="32" s="1"/>
  <c r="W595" i="32"/>
  <c r="X595" i="32" s="1"/>
  <c r="AC595" i="32" s="1"/>
  <c r="Y594" i="32"/>
  <c r="Z594" i="32" s="1"/>
  <c r="W594" i="32"/>
  <c r="X594" i="32" s="1"/>
  <c r="AC594" i="32" s="1"/>
  <c r="Y593" i="32"/>
  <c r="Z593" i="32" s="1"/>
  <c r="W593" i="32"/>
  <c r="X593" i="32" s="1"/>
  <c r="AC593" i="32" s="1"/>
  <c r="Y592" i="32"/>
  <c r="Z592" i="32" s="1"/>
  <c r="W592" i="32"/>
  <c r="X592" i="32" s="1"/>
  <c r="AC592" i="32" s="1"/>
  <c r="Y591" i="32"/>
  <c r="Z591" i="32" s="1"/>
  <c r="W591" i="32"/>
  <c r="X591" i="32" s="1"/>
  <c r="AC591" i="32" s="1"/>
  <c r="Y590" i="32"/>
  <c r="Z590" i="32" s="1"/>
  <c r="W590" i="32"/>
  <c r="X590" i="32" s="1"/>
  <c r="AC590" i="32" s="1"/>
  <c r="Y589" i="32"/>
  <c r="Z589" i="32" s="1"/>
  <c r="W589" i="32"/>
  <c r="X589" i="32" s="1"/>
  <c r="AC589" i="32" s="1"/>
  <c r="Y588" i="32"/>
  <c r="Z588" i="32" s="1"/>
  <c r="W588" i="32"/>
  <c r="X588" i="32" s="1"/>
  <c r="AC588" i="32" s="1"/>
  <c r="Y587" i="32"/>
  <c r="Z587" i="32" s="1"/>
  <c r="W587" i="32"/>
  <c r="X587" i="32" s="1"/>
  <c r="AC587" i="32" s="1"/>
  <c r="Y586" i="32"/>
  <c r="Z586" i="32" s="1"/>
  <c r="W586" i="32"/>
  <c r="X586" i="32" s="1"/>
  <c r="AC586" i="32" s="1"/>
  <c r="Y585" i="32"/>
  <c r="Z585" i="32" s="1"/>
  <c r="W585" i="32"/>
  <c r="X585" i="32" s="1"/>
  <c r="AC585" i="32" s="1"/>
  <c r="Y584" i="32"/>
  <c r="Z584" i="32" s="1"/>
  <c r="W584" i="32"/>
  <c r="X584" i="32" s="1"/>
  <c r="AC584" i="32" s="1"/>
  <c r="Y583" i="32"/>
  <c r="Z583" i="32" s="1"/>
  <c r="W583" i="32"/>
  <c r="X583" i="32" s="1"/>
  <c r="AC583" i="32" s="1"/>
  <c r="Y582" i="32"/>
  <c r="Z582" i="32" s="1"/>
  <c r="W582" i="32"/>
  <c r="X582" i="32" s="1"/>
  <c r="AC582" i="32" s="1"/>
  <c r="Y581" i="32"/>
  <c r="Z581" i="32" s="1"/>
  <c r="W581" i="32"/>
  <c r="X581" i="32" s="1"/>
  <c r="AC581" i="32" s="1"/>
  <c r="Y580" i="32"/>
  <c r="Z580" i="32" s="1"/>
  <c r="W580" i="32"/>
  <c r="X580" i="32" s="1"/>
  <c r="AC580" i="32" s="1"/>
  <c r="Y579" i="32"/>
  <c r="Z579" i="32" s="1"/>
  <c r="W579" i="32"/>
  <c r="X579" i="32" s="1"/>
  <c r="AC579" i="32" s="1"/>
  <c r="Y578" i="32"/>
  <c r="Z578" i="32" s="1"/>
  <c r="W578" i="32"/>
  <c r="X578" i="32" s="1"/>
  <c r="AC578" i="32" s="1"/>
  <c r="Y577" i="32"/>
  <c r="Z577" i="32" s="1"/>
  <c r="W577" i="32"/>
  <c r="X577" i="32" s="1"/>
  <c r="AC577" i="32" s="1"/>
  <c r="Y576" i="32"/>
  <c r="Z576" i="32" s="1"/>
  <c r="W576" i="32"/>
  <c r="X576" i="32" s="1"/>
  <c r="AC576" i="32" s="1"/>
  <c r="Y575" i="32"/>
  <c r="Z575" i="32" s="1"/>
  <c r="W575" i="32"/>
  <c r="X575" i="32" s="1"/>
  <c r="AC575" i="32" s="1"/>
  <c r="Y574" i="32"/>
  <c r="Z574" i="32" s="1"/>
  <c r="W574" i="32"/>
  <c r="X574" i="32" s="1"/>
  <c r="AC574" i="32" s="1"/>
  <c r="Y573" i="32"/>
  <c r="Z573" i="32" s="1"/>
  <c r="W573" i="32"/>
  <c r="X573" i="32" s="1"/>
  <c r="AC573" i="32" s="1"/>
  <c r="Y572" i="32"/>
  <c r="Z572" i="32" s="1"/>
  <c r="W572" i="32"/>
  <c r="X572" i="32" s="1"/>
  <c r="AC572" i="32" s="1"/>
  <c r="Y571" i="32"/>
  <c r="Z571" i="32" s="1"/>
  <c r="W571" i="32"/>
  <c r="X571" i="32" s="1"/>
  <c r="AC571" i="32" s="1"/>
  <c r="Y570" i="32"/>
  <c r="Z570" i="32" s="1"/>
  <c r="W570" i="32"/>
  <c r="X570" i="32" s="1"/>
  <c r="AC570" i="32" s="1"/>
  <c r="Y569" i="32"/>
  <c r="Z569" i="32" s="1"/>
  <c r="W569" i="32"/>
  <c r="X569" i="32" s="1"/>
  <c r="AC569" i="32" s="1"/>
  <c r="Y568" i="32"/>
  <c r="Z568" i="32" s="1"/>
  <c r="W568" i="32"/>
  <c r="X568" i="32" s="1"/>
  <c r="AC568" i="32" s="1"/>
  <c r="Y567" i="32"/>
  <c r="Z567" i="32" s="1"/>
  <c r="W567" i="32"/>
  <c r="X567" i="32" s="1"/>
  <c r="AC567" i="32" s="1"/>
  <c r="Y566" i="32"/>
  <c r="Z566" i="32" s="1"/>
  <c r="W566" i="32"/>
  <c r="X566" i="32" s="1"/>
  <c r="AC566" i="32" s="1"/>
  <c r="Y565" i="32"/>
  <c r="Z565" i="32" s="1"/>
  <c r="W565" i="32"/>
  <c r="X565" i="32" s="1"/>
  <c r="AC565" i="32" s="1"/>
  <c r="Y564" i="32"/>
  <c r="Z564" i="32" s="1"/>
  <c r="W564" i="32"/>
  <c r="X564" i="32" s="1"/>
  <c r="AC564" i="32" s="1"/>
  <c r="Y563" i="32"/>
  <c r="Z563" i="32" s="1"/>
  <c r="W563" i="32"/>
  <c r="X563" i="32" s="1"/>
  <c r="AC563" i="32" s="1"/>
  <c r="Y562" i="32"/>
  <c r="Z562" i="32" s="1"/>
  <c r="W562" i="32"/>
  <c r="X562" i="32" s="1"/>
  <c r="AC562" i="32" s="1"/>
  <c r="Y561" i="32"/>
  <c r="Z561" i="32" s="1"/>
  <c r="W561" i="32"/>
  <c r="X561" i="32" s="1"/>
  <c r="AC561" i="32" s="1"/>
  <c r="Y560" i="32"/>
  <c r="Z560" i="32" s="1"/>
  <c r="W560" i="32"/>
  <c r="X560" i="32" s="1"/>
  <c r="AC560" i="32" s="1"/>
  <c r="Y559" i="32"/>
  <c r="Z559" i="32" s="1"/>
  <c r="W559" i="32"/>
  <c r="X559" i="32" s="1"/>
  <c r="AC559" i="32" s="1"/>
  <c r="Y558" i="32"/>
  <c r="Z558" i="32" s="1"/>
  <c r="W558" i="32"/>
  <c r="X558" i="32" s="1"/>
  <c r="AC558" i="32" s="1"/>
  <c r="Y557" i="32"/>
  <c r="Z557" i="32" s="1"/>
  <c r="W557" i="32"/>
  <c r="X557" i="32" s="1"/>
  <c r="AC557" i="32" s="1"/>
  <c r="Y556" i="32"/>
  <c r="Z556" i="32" s="1"/>
  <c r="W556" i="32"/>
  <c r="X556" i="32" s="1"/>
  <c r="AC556" i="32" s="1"/>
  <c r="Y555" i="32"/>
  <c r="Z555" i="32" s="1"/>
  <c r="W555" i="32"/>
  <c r="X555" i="32" s="1"/>
  <c r="AC555" i="32" s="1"/>
  <c r="Y554" i="32"/>
  <c r="Z554" i="32" s="1"/>
  <c r="W554" i="32"/>
  <c r="X554" i="32" s="1"/>
  <c r="AC554" i="32" s="1"/>
  <c r="Y553" i="32"/>
  <c r="Z553" i="32" s="1"/>
  <c r="W553" i="32"/>
  <c r="X553" i="32" s="1"/>
  <c r="AC553" i="32" s="1"/>
  <c r="Y552" i="32"/>
  <c r="Z552" i="32" s="1"/>
  <c r="W552" i="32"/>
  <c r="X552" i="32" s="1"/>
  <c r="AC552" i="32" s="1"/>
  <c r="Y551" i="32"/>
  <c r="Z551" i="32" s="1"/>
  <c r="W551" i="32"/>
  <c r="X551" i="32" s="1"/>
  <c r="AC551" i="32" s="1"/>
  <c r="Y550" i="32"/>
  <c r="Z550" i="32" s="1"/>
  <c r="W550" i="32"/>
  <c r="X550" i="32" s="1"/>
  <c r="AC550" i="32" s="1"/>
  <c r="Y549" i="32"/>
  <c r="Z549" i="32" s="1"/>
  <c r="W549" i="32"/>
  <c r="X549" i="32" s="1"/>
  <c r="AC549" i="32" s="1"/>
  <c r="Y548" i="32"/>
  <c r="Z548" i="32" s="1"/>
  <c r="W548" i="32"/>
  <c r="X548" i="32" s="1"/>
  <c r="AC548" i="32" s="1"/>
  <c r="Y547" i="32"/>
  <c r="Z547" i="32" s="1"/>
  <c r="W547" i="32"/>
  <c r="X547" i="32" s="1"/>
  <c r="AC547" i="32" s="1"/>
  <c r="Y546" i="32"/>
  <c r="Z546" i="32" s="1"/>
  <c r="W546" i="32"/>
  <c r="X546" i="32" s="1"/>
  <c r="AC546" i="32" s="1"/>
  <c r="Y545" i="32"/>
  <c r="Z545" i="32" s="1"/>
  <c r="W545" i="32"/>
  <c r="X545" i="32" s="1"/>
  <c r="AC545" i="32" s="1"/>
  <c r="Y544" i="32"/>
  <c r="Z544" i="32" s="1"/>
  <c r="W544" i="32"/>
  <c r="X544" i="32" s="1"/>
  <c r="AC544" i="32" s="1"/>
  <c r="Y543" i="32"/>
  <c r="Z543" i="32" s="1"/>
  <c r="W543" i="32"/>
  <c r="X543" i="32" s="1"/>
  <c r="AC543" i="32" s="1"/>
  <c r="Y542" i="32"/>
  <c r="Z542" i="32" s="1"/>
  <c r="W542" i="32"/>
  <c r="X542" i="32" s="1"/>
  <c r="AC542" i="32" s="1"/>
  <c r="Y541" i="32"/>
  <c r="Z541" i="32" s="1"/>
  <c r="W541" i="32"/>
  <c r="X541" i="32" s="1"/>
  <c r="AC541" i="32" s="1"/>
  <c r="Y540" i="32"/>
  <c r="Z540" i="32" s="1"/>
  <c r="W540" i="32"/>
  <c r="X540" i="32" s="1"/>
  <c r="AC540" i="32" s="1"/>
  <c r="Y539" i="32"/>
  <c r="Z539" i="32" s="1"/>
  <c r="W539" i="32"/>
  <c r="X539" i="32" s="1"/>
  <c r="AC539" i="32" s="1"/>
  <c r="Y538" i="32"/>
  <c r="Z538" i="32" s="1"/>
  <c r="W538" i="32"/>
  <c r="X538" i="32" s="1"/>
  <c r="AC538" i="32" s="1"/>
  <c r="Y537" i="32"/>
  <c r="Z537" i="32" s="1"/>
  <c r="W537" i="32"/>
  <c r="X537" i="32" s="1"/>
  <c r="AC537" i="32" s="1"/>
  <c r="Y536" i="32"/>
  <c r="Z536" i="32" s="1"/>
  <c r="W536" i="32"/>
  <c r="X536" i="32" s="1"/>
  <c r="AC536" i="32" s="1"/>
  <c r="Y535" i="32"/>
  <c r="Z535" i="32" s="1"/>
  <c r="W535" i="32"/>
  <c r="X535" i="32" s="1"/>
  <c r="AC535" i="32" s="1"/>
  <c r="Y534" i="32"/>
  <c r="Z534" i="32" s="1"/>
  <c r="W534" i="32"/>
  <c r="X534" i="32" s="1"/>
  <c r="AC534" i="32" s="1"/>
  <c r="Y533" i="32"/>
  <c r="Z533" i="32" s="1"/>
  <c r="W533" i="32"/>
  <c r="X533" i="32" s="1"/>
  <c r="AC533" i="32" s="1"/>
  <c r="Y532" i="32"/>
  <c r="Z532" i="32" s="1"/>
  <c r="W532" i="32"/>
  <c r="X532" i="32" s="1"/>
  <c r="AC532" i="32" s="1"/>
  <c r="Y531" i="32"/>
  <c r="Z531" i="32" s="1"/>
  <c r="W531" i="32"/>
  <c r="X531" i="32" s="1"/>
  <c r="AC531" i="32" s="1"/>
  <c r="Y530" i="32"/>
  <c r="Z530" i="32" s="1"/>
  <c r="W530" i="32"/>
  <c r="X530" i="32" s="1"/>
  <c r="AC530" i="32" s="1"/>
  <c r="Y529" i="32"/>
  <c r="Z529" i="32" s="1"/>
  <c r="W529" i="32"/>
  <c r="X529" i="32" s="1"/>
  <c r="AC529" i="32" s="1"/>
  <c r="Y528" i="32"/>
  <c r="Z528" i="32" s="1"/>
  <c r="W528" i="32"/>
  <c r="X528" i="32" s="1"/>
  <c r="AC528" i="32" s="1"/>
  <c r="Y527" i="32"/>
  <c r="Z527" i="32" s="1"/>
  <c r="W527" i="32"/>
  <c r="X527" i="32" s="1"/>
  <c r="AC527" i="32" s="1"/>
  <c r="Y526" i="32"/>
  <c r="Z526" i="32" s="1"/>
  <c r="W526" i="32"/>
  <c r="X526" i="32" s="1"/>
  <c r="AC526" i="32" s="1"/>
  <c r="Y525" i="32"/>
  <c r="Z525" i="32" s="1"/>
  <c r="W525" i="32"/>
  <c r="X525" i="32" s="1"/>
  <c r="AC525" i="32" s="1"/>
  <c r="Y524" i="32"/>
  <c r="Z524" i="32" s="1"/>
  <c r="W524" i="32"/>
  <c r="X524" i="32" s="1"/>
  <c r="AC524" i="32" s="1"/>
  <c r="Y523" i="32"/>
  <c r="Z523" i="32" s="1"/>
  <c r="W523" i="32"/>
  <c r="X523" i="32" s="1"/>
  <c r="AC523" i="32" s="1"/>
  <c r="Y522" i="32"/>
  <c r="Z522" i="32" s="1"/>
  <c r="W522" i="32"/>
  <c r="X522" i="32" s="1"/>
  <c r="AC522" i="32" s="1"/>
  <c r="Y521" i="32"/>
  <c r="Z521" i="32" s="1"/>
  <c r="W521" i="32"/>
  <c r="X521" i="32" s="1"/>
  <c r="AC521" i="32" s="1"/>
  <c r="Y520" i="32"/>
  <c r="Z520" i="32" s="1"/>
  <c r="W520" i="32"/>
  <c r="X520" i="32" s="1"/>
  <c r="AC520" i="32" s="1"/>
  <c r="Y519" i="32"/>
  <c r="Z519" i="32" s="1"/>
  <c r="W519" i="32"/>
  <c r="X519" i="32" s="1"/>
  <c r="AC519" i="32" s="1"/>
  <c r="Y518" i="32"/>
  <c r="Z518" i="32" s="1"/>
  <c r="W518" i="32"/>
  <c r="X518" i="32" s="1"/>
  <c r="AC518" i="32" s="1"/>
  <c r="Y517" i="32"/>
  <c r="Z517" i="32" s="1"/>
  <c r="W517" i="32"/>
  <c r="X517" i="32" s="1"/>
  <c r="AC517" i="32" s="1"/>
  <c r="Y516" i="32"/>
  <c r="Z516" i="32" s="1"/>
  <c r="W516" i="32"/>
  <c r="X516" i="32" s="1"/>
  <c r="AC516" i="32" s="1"/>
  <c r="Y515" i="32"/>
  <c r="Z515" i="32" s="1"/>
  <c r="W515" i="32"/>
  <c r="X515" i="32" s="1"/>
  <c r="AC515" i="32" s="1"/>
  <c r="Y514" i="32"/>
  <c r="Z514" i="32" s="1"/>
  <c r="W514" i="32"/>
  <c r="X514" i="32" s="1"/>
  <c r="AC514" i="32" s="1"/>
  <c r="Y513" i="32"/>
  <c r="Z513" i="32" s="1"/>
  <c r="W513" i="32"/>
  <c r="X513" i="32" s="1"/>
  <c r="AC513" i="32" s="1"/>
  <c r="Y512" i="32"/>
  <c r="Z512" i="32" s="1"/>
  <c r="W512" i="32"/>
  <c r="X512" i="32" s="1"/>
  <c r="AC512" i="32" s="1"/>
  <c r="Y511" i="32"/>
  <c r="Z511" i="32" s="1"/>
  <c r="W511" i="32"/>
  <c r="X511" i="32" s="1"/>
  <c r="AC511" i="32" s="1"/>
  <c r="Y510" i="32"/>
  <c r="Z510" i="32" s="1"/>
  <c r="W510" i="32"/>
  <c r="X510" i="32" s="1"/>
  <c r="AC510" i="32" s="1"/>
  <c r="Y509" i="32"/>
  <c r="Z509" i="32" s="1"/>
  <c r="W509" i="32"/>
  <c r="X509" i="32" s="1"/>
  <c r="AC509" i="32" s="1"/>
  <c r="Y508" i="32"/>
  <c r="Z508" i="32" s="1"/>
  <c r="W508" i="32"/>
  <c r="X508" i="32" s="1"/>
  <c r="AC508" i="32" s="1"/>
  <c r="Y507" i="32"/>
  <c r="Z507" i="32" s="1"/>
  <c r="W507" i="32"/>
  <c r="X507" i="32" s="1"/>
  <c r="AC507" i="32" s="1"/>
  <c r="Y506" i="32"/>
  <c r="Z506" i="32" s="1"/>
  <c r="W506" i="32"/>
  <c r="X506" i="32" s="1"/>
  <c r="AC506" i="32" s="1"/>
  <c r="Y505" i="32"/>
  <c r="Z505" i="32" s="1"/>
  <c r="W505" i="32"/>
  <c r="X505" i="32" s="1"/>
  <c r="AC505" i="32" s="1"/>
  <c r="Y504" i="32"/>
  <c r="Z504" i="32" s="1"/>
  <c r="W504" i="32"/>
  <c r="X504" i="32" s="1"/>
  <c r="AC504" i="32" s="1"/>
  <c r="Y503" i="32"/>
  <c r="Z503" i="32" s="1"/>
  <c r="W503" i="32"/>
  <c r="X503" i="32" s="1"/>
  <c r="AC503" i="32" s="1"/>
  <c r="Y502" i="32"/>
  <c r="Z502" i="32" s="1"/>
  <c r="W502" i="32"/>
  <c r="X502" i="32" s="1"/>
  <c r="AC502" i="32" s="1"/>
  <c r="Y501" i="32"/>
  <c r="Z501" i="32" s="1"/>
  <c r="W501" i="32"/>
  <c r="X501" i="32" s="1"/>
  <c r="AC501" i="32" s="1"/>
  <c r="Y500" i="32"/>
  <c r="Z500" i="32" s="1"/>
  <c r="W500" i="32"/>
  <c r="X500" i="32" s="1"/>
  <c r="AC500" i="32" s="1"/>
  <c r="Y499" i="32"/>
  <c r="Z499" i="32" s="1"/>
  <c r="W499" i="32"/>
  <c r="X499" i="32" s="1"/>
  <c r="AC499" i="32" s="1"/>
  <c r="Y498" i="32"/>
  <c r="Z498" i="32" s="1"/>
  <c r="W498" i="32"/>
  <c r="X498" i="32" s="1"/>
  <c r="AC498" i="32" s="1"/>
  <c r="Y497" i="32"/>
  <c r="Z497" i="32" s="1"/>
  <c r="W497" i="32"/>
  <c r="X497" i="32" s="1"/>
  <c r="AC497" i="32" s="1"/>
  <c r="Y496" i="32"/>
  <c r="Z496" i="32" s="1"/>
  <c r="W496" i="32"/>
  <c r="X496" i="32" s="1"/>
  <c r="AC496" i="32" s="1"/>
  <c r="Y495" i="32"/>
  <c r="Z495" i="32" s="1"/>
  <c r="W495" i="32"/>
  <c r="X495" i="32" s="1"/>
  <c r="AC495" i="32" s="1"/>
  <c r="Y494" i="32"/>
  <c r="Z494" i="32" s="1"/>
  <c r="W494" i="32"/>
  <c r="X494" i="32" s="1"/>
  <c r="AC494" i="32" s="1"/>
  <c r="Y493" i="32"/>
  <c r="Z493" i="32" s="1"/>
  <c r="W493" i="32"/>
  <c r="X493" i="32" s="1"/>
  <c r="AC493" i="32" s="1"/>
  <c r="Y492" i="32"/>
  <c r="Z492" i="32" s="1"/>
  <c r="W492" i="32"/>
  <c r="X492" i="32" s="1"/>
  <c r="AC492" i="32" s="1"/>
  <c r="Y491" i="32"/>
  <c r="Z491" i="32" s="1"/>
  <c r="W491" i="32"/>
  <c r="X491" i="32" s="1"/>
  <c r="AC491" i="32" s="1"/>
  <c r="Y490" i="32"/>
  <c r="Z490" i="32" s="1"/>
  <c r="W490" i="32"/>
  <c r="X490" i="32" s="1"/>
  <c r="AC490" i="32" s="1"/>
  <c r="Y489" i="32"/>
  <c r="Z489" i="32" s="1"/>
  <c r="W489" i="32"/>
  <c r="X489" i="32" s="1"/>
  <c r="AC489" i="32" s="1"/>
  <c r="Y488" i="32"/>
  <c r="Z488" i="32" s="1"/>
  <c r="W488" i="32"/>
  <c r="X488" i="32" s="1"/>
  <c r="AC488" i="32" s="1"/>
  <c r="Y487" i="32"/>
  <c r="Z487" i="32" s="1"/>
  <c r="W487" i="32"/>
  <c r="X487" i="32" s="1"/>
  <c r="AC487" i="32" s="1"/>
  <c r="Y486" i="32"/>
  <c r="Z486" i="32" s="1"/>
  <c r="W486" i="32"/>
  <c r="X486" i="32" s="1"/>
  <c r="AC486" i="32" s="1"/>
  <c r="Y485" i="32"/>
  <c r="Z485" i="32" s="1"/>
  <c r="W485" i="32"/>
  <c r="X485" i="32" s="1"/>
  <c r="AC485" i="32" s="1"/>
  <c r="Y484" i="32"/>
  <c r="Z484" i="32" s="1"/>
  <c r="W484" i="32"/>
  <c r="X484" i="32" s="1"/>
  <c r="AC484" i="32" s="1"/>
  <c r="Y483" i="32"/>
  <c r="Z483" i="32" s="1"/>
  <c r="W483" i="32"/>
  <c r="X483" i="32" s="1"/>
  <c r="AC483" i="32" s="1"/>
  <c r="Y482" i="32"/>
  <c r="Z482" i="32" s="1"/>
  <c r="W482" i="32"/>
  <c r="X482" i="32" s="1"/>
  <c r="AC482" i="32" s="1"/>
  <c r="Y481" i="32"/>
  <c r="Z481" i="32" s="1"/>
  <c r="W481" i="32"/>
  <c r="X481" i="32" s="1"/>
  <c r="AC481" i="32" s="1"/>
  <c r="Y480" i="32"/>
  <c r="Z480" i="32" s="1"/>
  <c r="W480" i="32"/>
  <c r="X480" i="32" s="1"/>
  <c r="AC480" i="32" s="1"/>
  <c r="Y479" i="32"/>
  <c r="Z479" i="32" s="1"/>
  <c r="W479" i="32"/>
  <c r="X479" i="32" s="1"/>
  <c r="AC479" i="32" s="1"/>
  <c r="Y478" i="32"/>
  <c r="Z478" i="32" s="1"/>
  <c r="W478" i="32"/>
  <c r="X478" i="32" s="1"/>
  <c r="AC478" i="32" s="1"/>
  <c r="Y477" i="32"/>
  <c r="Z477" i="32" s="1"/>
  <c r="W477" i="32"/>
  <c r="X477" i="32" s="1"/>
  <c r="AC477" i="32" s="1"/>
  <c r="Y476" i="32"/>
  <c r="Z476" i="32" s="1"/>
  <c r="W476" i="32"/>
  <c r="X476" i="32" s="1"/>
  <c r="AC476" i="32" s="1"/>
  <c r="Y475" i="32"/>
  <c r="Z475" i="32" s="1"/>
  <c r="W475" i="32"/>
  <c r="X475" i="32" s="1"/>
  <c r="AC475" i="32" s="1"/>
  <c r="Y474" i="32"/>
  <c r="Z474" i="32" s="1"/>
  <c r="W474" i="32"/>
  <c r="X474" i="32" s="1"/>
  <c r="AC474" i="32" s="1"/>
  <c r="Y473" i="32"/>
  <c r="Z473" i="32" s="1"/>
  <c r="W473" i="32"/>
  <c r="X473" i="32" s="1"/>
  <c r="AC473" i="32" s="1"/>
  <c r="Y472" i="32"/>
  <c r="Z472" i="32" s="1"/>
  <c r="W472" i="32"/>
  <c r="X472" i="32" s="1"/>
  <c r="AC472" i="32" s="1"/>
  <c r="Y471" i="32"/>
  <c r="Z471" i="32" s="1"/>
  <c r="W471" i="32"/>
  <c r="X471" i="32" s="1"/>
  <c r="AC471" i="32" s="1"/>
  <c r="Y470" i="32"/>
  <c r="Z470" i="32" s="1"/>
  <c r="W470" i="32"/>
  <c r="X470" i="32" s="1"/>
  <c r="AC470" i="32" s="1"/>
  <c r="Y469" i="32"/>
  <c r="Z469" i="32" s="1"/>
  <c r="W469" i="32"/>
  <c r="X469" i="32" s="1"/>
  <c r="AC469" i="32" s="1"/>
  <c r="Y468" i="32"/>
  <c r="Z468" i="32" s="1"/>
  <c r="W468" i="32"/>
  <c r="X468" i="32" s="1"/>
  <c r="AC468" i="32" s="1"/>
  <c r="Y467" i="32"/>
  <c r="Z467" i="32" s="1"/>
  <c r="W467" i="32"/>
  <c r="X467" i="32" s="1"/>
  <c r="AC467" i="32" s="1"/>
  <c r="Y466" i="32"/>
  <c r="Z466" i="32" s="1"/>
  <c r="W466" i="32"/>
  <c r="X466" i="32" s="1"/>
  <c r="AC466" i="32" s="1"/>
  <c r="Y465" i="32"/>
  <c r="Z465" i="32" s="1"/>
  <c r="W465" i="32"/>
  <c r="X465" i="32" s="1"/>
  <c r="AC465" i="32" s="1"/>
  <c r="Y464" i="32"/>
  <c r="Z464" i="32" s="1"/>
  <c r="W464" i="32"/>
  <c r="X464" i="32" s="1"/>
  <c r="AC464" i="32" s="1"/>
  <c r="Y463" i="32"/>
  <c r="Z463" i="32" s="1"/>
  <c r="W463" i="32"/>
  <c r="X463" i="32" s="1"/>
  <c r="AC463" i="32" s="1"/>
  <c r="Y462" i="32"/>
  <c r="Z462" i="32" s="1"/>
  <c r="W462" i="32"/>
  <c r="X462" i="32" s="1"/>
  <c r="AC462" i="32" s="1"/>
  <c r="Y461" i="32"/>
  <c r="Z461" i="32" s="1"/>
  <c r="W461" i="32"/>
  <c r="X461" i="32" s="1"/>
  <c r="AC461" i="32" s="1"/>
  <c r="Y460" i="32"/>
  <c r="Z460" i="32" s="1"/>
  <c r="W460" i="32"/>
  <c r="X460" i="32" s="1"/>
  <c r="AC460" i="32" s="1"/>
  <c r="Y459" i="32"/>
  <c r="Z459" i="32" s="1"/>
  <c r="W459" i="32"/>
  <c r="X459" i="32" s="1"/>
  <c r="AC459" i="32" s="1"/>
  <c r="Y458" i="32"/>
  <c r="Z458" i="32" s="1"/>
  <c r="W458" i="32"/>
  <c r="X458" i="32" s="1"/>
  <c r="AC458" i="32" s="1"/>
  <c r="Y457" i="32"/>
  <c r="Z457" i="32" s="1"/>
  <c r="W457" i="32"/>
  <c r="X457" i="32" s="1"/>
  <c r="AC457" i="32" s="1"/>
  <c r="Y456" i="32"/>
  <c r="Z456" i="32" s="1"/>
  <c r="W456" i="32"/>
  <c r="X456" i="32" s="1"/>
  <c r="AC456" i="32" s="1"/>
  <c r="Y455" i="32"/>
  <c r="Z455" i="32" s="1"/>
  <c r="W455" i="32"/>
  <c r="X455" i="32" s="1"/>
  <c r="AC455" i="32" s="1"/>
  <c r="Y454" i="32"/>
  <c r="Z454" i="32" s="1"/>
  <c r="W454" i="32"/>
  <c r="X454" i="32" s="1"/>
  <c r="AC454" i="32" s="1"/>
  <c r="Y453" i="32"/>
  <c r="Z453" i="32" s="1"/>
  <c r="W453" i="32"/>
  <c r="X453" i="32" s="1"/>
  <c r="AC453" i="32" s="1"/>
  <c r="Y452" i="32"/>
  <c r="Z452" i="32" s="1"/>
  <c r="W452" i="32"/>
  <c r="X452" i="32" s="1"/>
  <c r="AC452" i="32" s="1"/>
  <c r="Y451" i="32"/>
  <c r="Z451" i="32" s="1"/>
  <c r="W451" i="32"/>
  <c r="X451" i="32" s="1"/>
  <c r="AC451" i="32" s="1"/>
  <c r="Y450" i="32"/>
  <c r="Z450" i="32" s="1"/>
  <c r="W450" i="32"/>
  <c r="X450" i="32" s="1"/>
  <c r="AC450" i="32" s="1"/>
  <c r="Y449" i="32"/>
  <c r="Z449" i="32" s="1"/>
  <c r="W449" i="32"/>
  <c r="X449" i="32" s="1"/>
  <c r="AC449" i="32" s="1"/>
  <c r="Y448" i="32"/>
  <c r="Z448" i="32" s="1"/>
  <c r="W448" i="32"/>
  <c r="X448" i="32" s="1"/>
  <c r="AC448" i="32" s="1"/>
  <c r="Y447" i="32"/>
  <c r="Z447" i="32" s="1"/>
  <c r="W447" i="32"/>
  <c r="X447" i="32" s="1"/>
  <c r="AC447" i="32" s="1"/>
  <c r="Y446" i="32"/>
  <c r="Z446" i="32" s="1"/>
  <c r="W446" i="32"/>
  <c r="X446" i="32" s="1"/>
  <c r="AC446" i="32" s="1"/>
  <c r="Y445" i="32"/>
  <c r="Z445" i="32" s="1"/>
  <c r="W445" i="32"/>
  <c r="X445" i="32" s="1"/>
  <c r="AC445" i="32" s="1"/>
  <c r="Y444" i="32"/>
  <c r="Z444" i="32" s="1"/>
  <c r="W444" i="32"/>
  <c r="X444" i="32" s="1"/>
  <c r="AC444" i="32" s="1"/>
  <c r="Y443" i="32"/>
  <c r="Z443" i="32" s="1"/>
  <c r="W443" i="32"/>
  <c r="X443" i="32" s="1"/>
  <c r="AC443" i="32" s="1"/>
  <c r="Y442" i="32"/>
  <c r="Z442" i="32" s="1"/>
  <c r="W442" i="32"/>
  <c r="X442" i="32" s="1"/>
  <c r="AC442" i="32" s="1"/>
  <c r="Y441" i="32"/>
  <c r="Z441" i="32" s="1"/>
  <c r="W441" i="32"/>
  <c r="X441" i="32" s="1"/>
  <c r="AC441" i="32" s="1"/>
  <c r="Y440" i="32"/>
  <c r="Z440" i="32" s="1"/>
  <c r="W440" i="32"/>
  <c r="X440" i="32" s="1"/>
  <c r="AC440" i="32" s="1"/>
  <c r="Y439" i="32"/>
  <c r="Z439" i="32" s="1"/>
  <c r="W439" i="32"/>
  <c r="X439" i="32" s="1"/>
  <c r="AC439" i="32" s="1"/>
  <c r="Y438" i="32"/>
  <c r="Z438" i="32" s="1"/>
  <c r="W438" i="32"/>
  <c r="X438" i="32" s="1"/>
  <c r="AC438" i="32" s="1"/>
  <c r="Y437" i="32"/>
  <c r="Z437" i="32" s="1"/>
  <c r="W437" i="32"/>
  <c r="X437" i="32" s="1"/>
  <c r="AC437" i="32" s="1"/>
  <c r="Y436" i="32"/>
  <c r="Z436" i="32" s="1"/>
  <c r="W436" i="32"/>
  <c r="X436" i="32" s="1"/>
  <c r="AC436" i="32" s="1"/>
  <c r="Y435" i="32"/>
  <c r="Z435" i="32" s="1"/>
  <c r="W435" i="32"/>
  <c r="X435" i="32" s="1"/>
  <c r="AC435" i="32" s="1"/>
  <c r="Y434" i="32"/>
  <c r="Z434" i="32" s="1"/>
  <c r="W434" i="32"/>
  <c r="X434" i="32" s="1"/>
  <c r="AC434" i="32" s="1"/>
  <c r="Y433" i="32"/>
  <c r="Z433" i="32" s="1"/>
  <c r="W433" i="32"/>
  <c r="X433" i="32" s="1"/>
  <c r="AC433" i="32" s="1"/>
  <c r="Y432" i="32"/>
  <c r="Z432" i="32" s="1"/>
  <c r="W432" i="32"/>
  <c r="X432" i="32" s="1"/>
  <c r="AC432" i="32" s="1"/>
  <c r="Y431" i="32"/>
  <c r="Z431" i="32" s="1"/>
  <c r="W431" i="32"/>
  <c r="X431" i="32" s="1"/>
  <c r="AC431" i="32" s="1"/>
  <c r="Y430" i="32"/>
  <c r="Z430" i="32" s="1"/>
  <c r="W430" i="32"/>
  <c r="X430" i="32" s="1"/>
  <c r="AC430" i="32" s="1"/>
  <c r="Y429" i="32"/>
  <c r="Z429" i="32" s="1"/>
  <c r="W429" i="32"/>
  <c r="X429" i="32" s="1"/>
  <c r="AC429" i="32" s="1"/>
  <c r="Y428" i="32"/>
  <c r="Z428" i="32" s="1"/>
  <c r="W428" i="32"/>
  <c r="X428" i="32" s="1"/>
  <c r="AC428" i="32" s="1"/>
  <c r="Y427" i="32"/>
  <c r="Z427" i="32" s="1"/>
  <c r="W427" i="32"/>
  <c r="X427" i="32" s="1"/>
  <c r="AC427" i="32" s="1"/>
  <c r="Y426" i="32"/>
  <c r="Z426" i="32" s="1"/>
  <c r="W426" i="32"/>
  <c r="X426" i="32" s="1"/>
  <c r="AC426" i="32" s="1"/>
  <c r="Y425" i="32"/>
  <c r="Z425" i="32" s="1"/>
  <c r="W425" i="32"/>
  <c r="X425" i="32" s="1"/>
  <c r="AC425" i="32" s="1"/>
  <c r="Y424" i="32"/>
  <c r="Z424" i="32" s="1"/>
  <c r="W424" i="32"/>
  <c r="X424" i="32" s="1"/>
  <c r="AC424" i="32" s="1"/>
  <c r="Y423" i="32"/>
  <c r="Z423" i="32" s="1"/>
  <c r="W423" i="32"/>
  <c r="X423" i="32" s="1"/>
  <c r="AC423" i="32" s="1"/>
  <c r="Y422" i="32"/>
  <c r="Z422" i="32" s="1"/>
  <c r="W422" i="32"/>
  <c r="X422" i="32" s="1"/>
  <c r="AC422" i="32" s="1"/>
  <c r="Y421" i="32"/>
  <c r="Z421" i="32" s="1"/>
  <c r="W421" i="32"/>
  <c r="X421" i="32" s="1"/>
  <c r="AC421" i="32" s="1"/>
  <c r="Y420" i="32"/>
  <c r="Z420" i="32" s="1"/>
  <c r="W420" i="32"/>
  <c r="X420" i="32" s="1"/>
  <c r="AC420" i="32" s="1"/>
  <c r="Y419" i="32"/>
  <c r="Z419" i="32" s="1"/>
  <c r="W419" i="32"/>
  <c r="X419" i="32" s="1"/>
  <c r="AC419" i="32" s="1"/>
  <c r="Y418" i="32"/>
  <c r="Z418" i="32" s="1"/>
  <c r="W418" i="32"/>
  <c r="X418" i="32" s="1"/>
  <c r="AC418" i="32" s="1"/>
  <c r="Y417" i="32"/>
  <c r="Z417" i="32" s="1"/>
  <c r="W417" i="32"/>
  <c r="X417" i="32" s="1"/>
  <c r="AC417" i="32" s="1"/>
  <c r="Y416" i="32"/>
  <c r="Z416" i="32" s="1"/>
  <c r="W416" i="32"/>
  <c r="X416" i="32" s="1"/>
  <c r="AC416" i="32" s="1"/>
  <c r="Y415" i="32"/>
  <c r="Z415" i="32" s="1"/>
  <c r="W415" i="32"/>
  <c r="X415" i="32" s="1"/>
  <c r="AC415" i="32" s="1"/>
  <c r="Y414" i="32"/>
  <c r="Z414" i="32" s="1"/>
  <c r="W414" i="32"/>
  <c r="X414" i="32" s="1"/>
  <c r="AC414" i="32" s="1"/>
  <c r="Y413" i="32"/>
  <c r="Z413" i="32" s="1"/>
  <c r="W413" i="32"/>
  <c r="X413" i="32" s="1"/>
  <c r="AC413" i="32" s="1"/>
  <c r="Y412" i="32"/>
  <c r="Z412" i="32" s="1"/>
  <c r="W412" i="32"/>
  <c r="X412" i="32" s="1"/>
  <c r="AC412" i="32" s="1"/>
  <c r="Y411" i="32"/>
  <c r="Z411" i="32" s="1"/>
  <c r="W411" i="32"/>
  <c r="X411" i="32" s="1"/>
  <c r="AC411" i="32" s="1"/>
  <c r="Y410" i="32"/>
  <c r="Z410" i="32" s="1"/>
  <c r="W410" i="32"/>
  <c r="X410" i="32" s="1"/>
  <c r="AC410" i="32" s="1"/>
  <c r="Y409" i="32"/>
  <c r="Z409" i="32" s="1"/>
  <c r="W409" i="32"/>
  <c r="X409" i="32" s="1"/>
  <c r="AC409" i="32" s="1"/>
  <c r="Y408" i="32"/>
  <c r="Z408" i="32" s="1"/>
  <c r="W408" i="32"/>
  <c r="X408" i="32" s="1"/>
  <c r="AC408" i="32" s="1"/>
  <c r="Y407" i="32"/>
  <c r="Z407" i="32" s="1"/>
  <c r="W407" i="32"/>
  <c r="X407" i="32" s="1"/>
  <c r="AC407" i="32" s="1"/>
  <c r="Y406" i="32"/>
  <c r="Z406" i="32" s="1"/>
  <c r="W406" i="32"/>
  <c r="X406" i="32" s="1"/>
  <c r="AC406" i="32" s="1"/>
  <c r="Y405" i="32"/>
  <c r="Z405" i="32" s="1"/>
  <c r="W405" i="32"/>
  <c r="X405" i="32" s="1"/>
  <c r="AC405" i="32" s="1"/>
  <c r="Y404" i="32"/>
  <c r="Z404" i="32" s="1"/>
  <c r="W404" i="32"/>
  <c r="X404" i="32" s="1"/>
  <c r="AC404" i="32" s="1"/>
  <c r="Y403" i="32"/>
  <c r="Z403" i="32" s="1"/>
  <c r="W403" i="32"/>
  <c r="X403" i="32" s="1"/>
  <c r="AC403" i="32" s="1"/>
  <c r="Y402" i="32"/>
  <c r="Z402" i="32" s="1"/>
  <c r="W402" i="32"/>
  <c r="X402" i="32" s="1"/>
  <c r="AC402" i="32" s="1"/>
  <c r="Y401" i="32"/>
  <c r="Z401" i="32" s="1"/>
  <c r="W401" i="32"/>
  <c r="X401" i="32" s="1"/>
  <c r="AC401" i="32" s="1"/>
  <c r="Y400" i="32"/>
  <c r="Z400" i="32" s="1"/>
  <c r="W400" i="32"/>
  <c r="X400" i="32" s="1"/>
  <c r="AC400" i="32" s="1"/>
  <c r="Y399" i="32"/>
  <c r="Z399" i="32" s="1"/>
  <c r="W399" i="32"/>
  <c r="X399" i="32" s="1"/>
  <c r="AC399" i="32" s="1"/>
  <c r="Y398" i="32"/>
  <c r="Z398" i="32" s="1"/>
  <c r="W398" i="32"/>
  <c r="X398" i="32" s="1"/>
  <c r="AC398" i="32" s="1"/>
  <c r="Y397" i="32"/>
  <c r="Z397" i="32" s="1"/>
  <c r="W397" i="32"/>
  <c r="X397" i="32" s="1"/>
  <c r="AC397" i="32" s="1"/>
  <c r="Y396" i="32"/>
  <c r="Z396" i="32" s="1"/>
  <c r="W396" i="32"/>
  <c r="X396" i="32" s="1"/>
  <c r="AC396" i="32" s="1"/>
  <c r="Y395" i="32"/>
  <c r="Z395" i="32" s="1"/>
  <c r="W395" i="32"/>
  <c r="X395" i="32" s="1"/>
  <c r="AC395" i="32" s="1"/>
  <c r="Y394" i="32"/>
  <c r="Z394" i="32" s="1"/>
  <c r="W394" i="32"/>
  <c r="X394" i="32" s="1"/>
  <c r="AC394" i="32" s="1"/>
  <c r="Y393" i="32"/>
  <c r="Z393" i="32" s="1"/>
  <c r="W393" i="32"/>
  <c r="X393" i="32" s="1"/>
  <c r="AC393" i="32" s="1"/>
  <c r="Y392" i="32"/>
  <c r="Z392" i="32" s="1"/>
  <c r="W392" i="32"/>
  <c r="X392" i="32" s="1"/>
  <c r="AC392" i="32" s="1"/>
  <c r="Y391" i="32"/>
  <c r="Z391" i="32" s="1"/>
  <c r="W391" i="32"/>
  <c r="X391" i="32" s="1"/>
  <c r="AC391" i="32" s="1"/>
  <c r="Y390" i="32"/>
  <c r="Z390" i="32" s="1"/>
  <c r="W390" i="32"/>
  <c r="X390" i="32" s="1"/>
  <c r="AC390" i="32" s="1"/>
  <c r="Y389" i="32"/>
  <c r="Z389" i="32" s="1"/>
  <c r="W389" i="32"/>
  <c r="X389" i="32" s="1"/>
  <c r="AC389" i="32" s="1"/>
  <c r="Y388" i="32"/>
  <c r="Z388" i="32" s="1"/>
  <c r="W388" i="32"/>
  <c r="X388" i="32" s="1"/>
  <c r="AC388" i="32" s="1"/>
  <c r="Y387" i="32"/>
  <c r="Z387" i="32" s="1"/>
  <c r="W387" i="32"/>
  <c r="X387" i="32" s="1"/>
  <c r="AC387" i="32" s="1"/>
  <c r="Y386" i="32"/>
  <c r="Z386" i="32" s="1"/>
  <c r="W386" i="32"/>
  <c r="X386" i="32" s="1"/>
  <c r="AC386" i="32" s="1"/>
  <c r="Y385" i="32"/>
  <c r="Z385" i="32" s="1"/>
  <c r="W385" i="32"/>
  <c r="X385" i="32" s="1"/>
  <c r="AC385" i="32" s="1"/>
  <c r="Y384" i="32"/>
  <c r="Z384" i="32" s="1"/>
  <c r="W384" i="32"/>
  <c r="X384" i="32" s="1"/>
  <c r="AC384" i="32" s="1"/>
  <c r="Y383" i="32"/>
  <c r="Z383" i="32" s="1"/>
  <c r="W383" i="32"/>
  <c r="X383" i="32" s="1"/>
  <c r="AC383" i="32" s="1"/>
  <c r="Y382" i="32"/>
  <c r="Z382" i="32" s="1"/>
  <c r="W382" i="32"/>
  <c r="X382" i="32" s="1"/>
  <c r="AC382" i="32" s="1"/>
  <c r="Y381" i="32"/>
  <c r="Z381" i="32" s="1"/>
  <c r="W381" i="32"/>
  <c r="X381" i="32" s="1"/>
  <c r="AC381" i="32" s="1"/>
  <c r="Y380" i="32"/>
  <c r="Z380" i="32" s="1"/>
  <c r="W380" i="32"/>
  <c r="X380" i="32" s="1"/>
  <c r="AC380" i="32" s="1"/>
  <c r="Y379" i="32"/>
  <c r="Z379" i="32" s="1"/>
  <c r="W379" i="32"/>
  <c r="X379" i="32" s="1"/>
  <c r="AC379" i="32" s="1"/>
  <c r="Y378" i="32"/>
  <c r="Z378" i="32" s="1"/>
  <c r="W378" i="32"/>
  <c r="X378" i="32" s="1"/>
  <c r="AC378" i="32" s="1"/>
  <c r="Y377" i="32"/>
  <c r="Z377" i="32" s="1"/>
  <c r="W377" i="32"/>
  <c r="X377" i="32" s="1"/>
  <c r="AC377" i="32" s="1"/>
  <c r="Y376" i="32"/>
  <c r="Z376" i="32" s="1"/>
  <c r="W376" i="32"/>
  <c r="X376" i="32" s="1"/>
  <c r="AC376" i="32" s="1"/>
  <c r="Y375" i="32"/>
  <c r="Z375" i="32" s="1"/>
  <c r="W375" i="32"/>
  <c r="X375" i="32" s="1"/>
  <c r="AC375" i="32" s="1"/>
  <c r="Y374" i="32"/>
  <c r="Z374" i="32" s="1"/>
  <c r="W374" i="32"/>
  <c r="X374" i="32" s="1"/>
  <c r="AC374" i="32" s="1"/>
  <c r="Y373" i="32"/>
  <c r="Z373" i="32" s="1"/>
  <c r="W373" i="32"/>
  <c r="X373" i="32" s="1"/>
  <c r="AC373" i="32" s="1"/>
  <c r="Y372" i="32"/>
  <c r="Z372" i="32" s="1"/>
  <c r="W372" i="32"/>
  <c r="X372" i="32" s="1"/>
  <c r="AC372" i="32" s="1"/>
  <c r="Y371" i="32"/>
  <c r="Z371" i="32" s="1"/>
  <c r="W371" i="32"/>
  <c r="X371" i="32" s="1"/>
  <c r="AC371" i="32" s="1"/>
  <c r="Y370" i="32"/>
  <c r="Z370" i="32" s="1"/>
  <c r="W370" i="32"/>
  <c r="X370" i="32" s="1"/>
  <c r="AC370" i="32" s="1"/>
  <c r="Y369" i="32"/>
  <c r="Z369" i="32" s="1"/>
  <c r="W369" i="32"/>
  <c r="X369" i="32" s="1"/>
  <c r="AC369" i="32" s="1"/>
  <c r="Y368" i="32"/>
  <c r="Z368" i="32" s="1"/>
  <c r="W368" i="32"/>
  <c r="X368" i="32" s="1"/>
  <c r="AC368" i="32" s="1"/>
  <c r="Y367" i="32"/>
  <c r="Z367" i="32" s="1"/>
  <c r="W367" i="32"/>
  <c r="X367" i="32" s="1"/>
  <c r="AC367" i="32" s="1"/>
  <c r="Y366" i="32"/>
  <c r="Z366" i="32" s="1"/>
  <c r="W366" i="32"/>
  <c r="X366" i="32" s="1"/>
  <c r="AC366" i="32" s="1"/>
  <c r="Y365" i="32"/>
  <c r="Z365" i="32" s="1"/>
  <c r="W365" i="32"/>
  <c r="X365" i="32" s="1"/>
  <c r="AC365" i="32" s="1"/>
  <c r="Y364" i="32"/>
  <c r="Z364" i="32" s="1"/>
  <c r="W364" i="32"/>
  <c r="X364" i="32" s="1"/>
  <c r="AC364" i="32" s="1"/>
  <c r="Y363" i="32"/>
  <c r="Z363" i="32" s="1"/>
  <c r="W363" i="32"/>
  <c r="X363" i="32" s="1"/>
  <c r="AC363" i="32" s="1"/>
  <c r="Y362" i="32"/>
  <c r="Z362" i="32" s="1"/>
  <c r="W362" i="32"/>
  <c r="X362" i="32" s="1"/>
  <c r="AC362" i="32" s="1"/>
  <c r="Y361" i="32"/>
  <c r="Z361" i="32" s="1"/>
  <c r="W361" i="32"/>
  <c r="X361" i="32" s="1"/>
  <c r="AC361" i="32" s="1"/>
  <c r="Y360" i="32"/>
  <c r="Z360" i="32" s="1"/>
  <c r="W360" i="32"/>
  <c r="X360" i="32" s="1"/>
  <c r="AC360" i="32" s="1"/>
  <c r="Y359" i="32"/>
  <c r="Z359" i="32" s="1"/>
  <c r="W359" i="32"/>
  <c r="X359" i="32" s="1"/>
  <c r="AC359" i="32" s="1"/>
  <c r="Y358" i="32"/>
  <c r="Z358" i="32" s="1"/>
  <c r="W358" i="32"/>
  <c r="X358" i="32" s="1"/>
  <c r="AC358" i="32" s="1"/>
  <c r="Y357" i="32"/>
  <c r="Z357" i="32" s="1"/>
  <c r="W357" i="32"/>
  <c r="X357" i="32" s="1"/>
  <c r="AC357" i="32" s="1"/>
  <c r="Y356" i="32"/>
  <c r="Z356" i="32" s="1"/>
  <c r="W356" i="32"/>
  <c r="X356" i="32" s="1"/>
  <c r="AC356" i="32" s="1"/>
  <c r="Y355" i="32"/>
  <c r="Z355" i="32" s="1"/>
  <c r="W355" i="32"/>
  <c r="X355" i="32" s="1"/>
  <c r="AC355" i="32" s="1"/>
  <c r="Y354" i="32"/>
  <c r="Z354" i="32" s="1"/>
  <c r="W354" i="32"/>
  <c r="X354" i="32" s="1"/>
  <c r="AC354" i="32" s="1"/>
  <c r="Y353" i="32"/>
  <c r="Z353" i="32" s="1"/>
  <c r="W353" i="32"/>
  <c r="X353" i="32" s="1"/>
  <c r="AC353" i="32" s="1"/>
  <c r="Y352" i="32"/>
  <c r="Z352" i="32" s="1"/>
  <c r="W352" i="32"/>
  <c r="X352" i="32" s="1"/>
  <c r="AC352" i="32" s="1"/>
  <c r="Y351" i="32"/>
  <c r="Z351" i="32" s="1"/>
  <c r="W351" i="32"/>
  <c r="X351" i="32" s="1"/>
  <c r="AC351" i="32" s="1"/>
  <c r="Y350" i="32"/>
  <c r="Z350" i="32" s="1"/>
  <c r="W350" i="32"/>
  <c r="X350" i="32" s="1"/>
  <c r="AC350" i="32" s="1"/>
  <c r="Y349" i="32"/>
  <c r="Z349" i="32" s="1"/>
  <c r="W349" i="32"/>
  <c r="X349" i="32" s="1"/>
  <c r="AC349" i="32" s="1"/>
  <c r="Y348" i="32"/>
  <c r="Z348" i="32" s="1"/>
  <c r="W348" i="32"/>
  <c r="X348" i="32" s="1"/>
  <c r="AC348" i="32" s="1"/>
  <c r="Y347" i="32"/>
  <c r="Z347" i="32" s="1"/>
  <c r="W347" i="32"/>
  <c r="X347" i="32" s="1"/>
  <c r="AC347" i="32" s="1"/>
  <c r="Y346" i="32"/>
  <c r="Z346" i="32" s="1"/>
  <c r="W346" i="32"/>
  <c r="X346" i="32" s="1"/>
  <c r="AC346" i="32" s="1"/>
  <c r="Y345" i="32"/>
  <c r="Z345" i="32" s="1"/>
  <c r="W345" i="32"/>
  <c r="X345" i="32" s="1"/>
  <c r="AC345" i="32" s="1"/>
  <c r="Y344" i="32"/>
  <c r="Z344" i="32" s="1"/>
  <c r="W344" i="32"/>
  <c r="X344" i="32" s="1"/>
  <c r="AC344" i="32" s="1"/>
  <c r="Y343" i="32"/>
  <c r="Z343" i="32" s="1"/>
  <c r="W343" i="32"/>
  <c r="X343" i="32" s="1"/>
  <c r="AC343" i="32" s="1"/>
  <c r="Y342" i="32"/>
  <c r="Z342" i="32" s="1"/>
  <c r="W342" i="32"/>
  <c r="X342" i="32" s="1"/>
  <c r="AC342" i="32" s="1"/>
  <c r="Y341" i="32"/>
  <c r="Z341" i="32" s="1"/>
  <c r="W341" i="32"/>
  <c r="X341" i="32" s="1"/>
  <c r="AC341" i="32" s="1"/>
  <c r="Y340" i="32"/>
  <c r="Z340" i="32" s="1"/>
  <c r="W340" i="32"/>
  <c r="X340" i="32" s="1"/>
  <c r="AC340" i="32" s="1"/>
  <c r="Y339" i="32"/>
  <c r="Z339" i="32" s="1"/>
  <c r="W339" i="32"/>
  <c r="X339" i="32" s="1"/>
  <c r="AC339" i="32" s="1"/>
  <c r="Y338" i="32"/>
  <c r="Z338" i="32" s="1"/>
  <c r="W338" i="32"/>
  <c r="X338" i="32" s="1"/>
  <c r="AC338" i="32" s="1"/>
  <c r="Y337" i="32"/>
  <c r="Z337" i="32" s="1"/>
  <c r="W337" i="32"/>
  <c r="X337" i="32" s="1"/>
  <c r="AC337" i="32" s="1"/>
  <c r="Y336" i="32"/>
  <c r="Z336" i="32" s="1"/>
  <c r="W336" i="32"/>
  <c r="X336" i="32" s="1"/>
  <c r="AC336" i="32" s="1"/>
  <c r="Y335" i="32"/>
  <c r="Z335" i="32" s="1"/>
  <c r="W335" i="32"/>
  <c r="X335" i="32" s="1"/>
  <c r="AC335" i="32" s="1"/>
  <c r="Y334" i="32"/>
  <c r="Z334" i="32" s="1"/>
  <c r="W334" i="32"/>
  <c r="X334" i="32" s="1"/>
  <c r="AC334" i="32" s="1"/>
  <c r="Y333" i="32"/>
  <c r="Z333" i="32" s="1"/>
  <c r="W333" i="32"/>
  <c r="X333" i="32" s="1"/>
  <c r="AC333" i="32" s="1"/>
  <c r="Y332" i="32"/>
  <c r="Z332" i="32" s="1"/>
  <c r="W332" i="32"/>
  <c r="X332" i="32" s="1"/>
  <c r="AC332" i="32" s="1"/>
  <c r="Y331" i="32"/>
  <c r="Z331" i="32" s="1"/>
  <c r="W331" i="32"/>
  <c r="X331" i="32" s="1"/>
  <c r="AC331" i="32" s="1"/>
  <c r="Y330" i="32"/>
  <c r="Z330" i="32" s="1"/>
  <c r="W330" i="32"/>
  <c r="X330" i="32" s="1"/>
  <c r="AC330" i="32" s="1"/>
  <c r="Y329" i="32"/>
  <c r="Z329" i="32" s="1"/>
  <c r="W329" i="32"/>
  <c r="X329" i="32" s="1"/>
  <c r="AC329" i="32" s="1"/>
  <c r="Y328" i="32"/>
  <c r="Z328" i="32" s="1"/>
  <c r="W328" i="32"/>
  <c r="X328" i="32" s="1"/>
  <c r="AC328" i="32" s="1"/>
  <c r="Y327" i="32"/>
  <c r="Z327" i="32" s="1"/>
  <c r="W327" i="32"/>
  <c r="X327" i="32" s="1"/>
  <c r="AC327" i="32" s="1"/>
  <c r="Y326" i="32"/>
  <c r="Z326" i="32" s="1"/>
  <c r="W326" i="32"/>
  <c r="X326" i="32" s="1"/>
  <c r="AC326" i="32" s="1"/>
  <c r="Y325" i="32"/>
  <c r="Z325" i="32" s="1"/>
  <c r="W325" i="32"/>
  <c r="X325" i="32" s="1"/>
  <c r="AC325" i="32" s="1"/>
  <c r="Y324" i="32"/>
  <c r="Z324" i="32" s="1"/>
  <c r="W324" i="32"/>
  <c r="X324" i="32" s="1"/>
  <c r="AC324" i="32" s="1"/>
  <c r="Y323" i="32"/>
  <c r="Z323" i="32" s="1"/>
  <c r="W323" i="32"/>
  <c r="X323" i="32" s="1"/>
  <c r="AC323" i="32" s="1"/>
  <c r="Y322" i="32"/>
  <c r="Z322" i="32" s="1"/>
  <c r="W322" i="32"/>
  <c r="X322" i="32" s="1"/>
  <c r="AC322" i="32" s="1"/>
  <c r="Y321" i="32"/>
  <c r="Z321" i="32" s="1"/>
  <c r="W321" i="32"/>
  <c r="X321" i="32" s="1"/>
  <c r="AC321" i="32" s="1"/>
  <c r="Y320" i="32"/>
  <c r="Z320" i="32" s="1"/>
  <c r="W320" i="32"/>
  <c r="X320" i="32" s="1"/>
  <c r="AC320" i="32" s="1"/>
  <c r="Y319" i="32"/>
  <c r="Z319" i="32" s="1"/>
  <c r="W319" i="32"/>
  <c r="X319" i="32" s="1"/>
  <c r="AC319" i="32" s="1"/>
  <c r="Y318" i="32"/>
  <c r="Z318" i="32" s="1"/>
  <c r="W318" i="32"/>
  <c r="X318" i="32" s="1"/>
  <c r="AC318" i="32" s="1"/>
  <c r="Y317" i="32"/>
  <c r="Z317" i="32" s="1"/>
  <c r="W317" i="32"/>
  <c r="X317" i="32" s="1"/>
  <c r="AC317" i="32" s="1"/>
  <c r="Y316" i="32"/>
  <c r="Z316" i="32" s="1"/>
  <c r="W316" i="32"/>
  <c r="X316" i="32" s="1"/>
  <c r="AC316" i="32" s="1"/>
  <c r="Y315" i="32"/>
  <c r="Z315" i="32" s="1"/>
  <c r="W315" i="32"/>
  <c r="X315" i="32" s="1"/>
  <c r="AC315" i="32" s="1"/>
  <c r="Y314" i="32"/>
  <c r="Z314" i="32" s="1"/>
  <c r="W314" i="32"/>
  <c r="X314" i="32" s="1"/>
  <c r="AC314" i="32" s="1"/>
  <c r="Y313" i="32"/>
  <c r="Z313" i="32" s="1"/>
  <c r="W313" i="32"/>
  <c r="X313" i="32" s="1"/>
  <c r="AC313" i="32" s="1"/>
  <c r="Y312" i="32"/>
  <c r="Z312" i="32" s="1"/>
  <c r="W312" i="32"/>
  <c r="X312" i="32" s="1"/>
  <c r="AC312" i="32" s="1"/>
  <c r="Y311" i="32"/>
  <c r="Z311" i="32" s="1"/>
  <c r="W311" i="32"/>
  <c r="X311" i="32" s="1"/>
  <c r="AC311" i="32" s="1"/>
  <c r="Y310" i="32"/>
  <c r="Z310" i="32" s="1"/>
  <c r="W310" i="32"/>
  <c r="X310" i="32" s="1"/>
  <c r="AC310" i="32" s="1"/>
  <c r="Y309" i="32"/>
  <c r="Z309" i="32" s="1"/>
  <c r="W309" i="32"/>
  <c r="X309" i="32" s="1"/>
  <c r="AC309" i="32" s="1"/>
  <c r="Y308" i="32"/>
  <c r="Z308" i="32" s="1"/>
  <c r="W308" i="32"/>
  <c r="X308" i="32" s="1"/>
  <c r="AC308" i="32" s="1"/>
  <c r="Y307" i="32"/>
  <c r="Z307" i="32" s="1"/>
  <c r="W307" i="32"/>
  <c r="X307" i="32" s="1"/>
  <c r="AC307" i="32" s="1"/>
  <c r="Y306" i="32"/>
  <c r="Z306" i="32" s="1"/>
  <c r="W306" i="32"/>
  <c r="X306" i="32" s="1"/>
  <c r="AC306" i="32" s="1"/>
  <c r="Y305" i="32"/>
  <c r="Z305" i="32" s="1"/>
  <c r="W305" i="32"/>
  <c r="X305" i="32" s="1"/>
  <c r="AC305" i="32" s="1"/>
  <c r="Y304" i="32"/>
  <c r="Z304" i="32" s="1"/>
  <c r="W304" i="32"/>
  <c r="X304" i="32" s="1"/>
  <c r="AC304" i="32" s="1"/>
  <c r="Y303" i="32"/>
  <c r="Z303" i="32" s="1"/>
  <c r="W303" i="32"/>
  <c r="X303" i="32" s="1"/>
  <c r="AC303" i="32" s="1"/>
  <c r="Y302" i="32"/>
  <c r="Z302" i="32" s="1"/>
  <c r="W302" i="32"/>
  <c r="X302" i="32" s="1"/>
  <c r="AC302" i="32" s="1"/>
  <c r="Y301" i="32"/>
  <c r="Z301" i="32" s="1"/>
  <c r="W301" i="32"/>
  <c r="X301" i="32" s="1"/>
  <c r="AC301" i="32" s="1"/>
  <c r="Y300" i="32"/>
  <c r="Z300" i="32" s="1"/>
  <c r="W300" i="32"/>
  <c r="X300" i="32" s="1"/>
  <c r="AC300" i="32" s="1"/>
  <c r="Y299" i="32"/>
  <c r="Z299" i="32" s="1"/>
  <c r="W299" i="32"/>
  <c r="X299" i="32" s="1"/>
  <c r="AC299" i="32" s="1"/>
  <c r="Y298" i="32"/>
  <c r="Z298" i="32" s="1"/>
  <c r="W298" i="32"/>
  <c r="X298" i="32" s="1"/>
  <c r="AC298" i="32" s="1"/>
  <c r="Y297" i="32"/>
  <c r="Z297" i="32" s="1"/>
  <c r="W297" i="32"/>
  <c r="X297" i="32" s="1"/>
  <c r="AC297" i="32" s="1"/>
  <c r="Y296" i="32"/>
  <c r="Z296" i="32" s="1"/>
  <c r="W296" i="32"/>
  <c r="X296" i="32" s="1"/>
  <c r="AC296" i="32" s="1"/>
  <c r="Y295" i="32"/>
  <c r="Z295" i="32" s="1"/>
  <c r="W295" i="32"/>
  <c r="X295" i="32" s="1"/>
  <c r="AC295" i="32" s="1"/>
  <c r="Y294" i="32"/>
  <c r="Z294" i="32" s="1"/>
  <c r="W294" i="32"/>
  <c r="X294" i="32" s="1"/>
  <c r="AC294" i="32" s="1"/>
  <c r="Y293" i="32"/>
  <c r="Z293" i="32" s="1"/>
  <c r="W293" i="32"/>
  <c r="X293" i="32" s="1"/>
  <c r="AC293" i="32" s="1"/>
  <c r="Y292" i="32"/>
  <c r="Z292" i="32" s="1"/>
  <c r="W292" i="32"/>
  <c r="X292" i="32" s="1"/>
  <c r="AC292" i="32" s="1"/>
  <c r="Y291" i="32"/>
  <c r="Z291" i="32" s="1"/>
  <c r="W291" i="32"/>
  <c r="X291" i="32" s="1"/>
  <c r="AC291" i="32" s="1"/>
  <c r="Y290" i="32"/>
  <c r="Z290" i="32" s="1"/>
  <c r="W290" i="32"/>
  <c r="X290" i="32" s="1"/>
  <c r="AC290" i="32" s="1"/>
  <c r="Y289" i="32"/>
  <c r="Z289" i="32" s="1"/>
  <c r="W289" i="32"/>
  <c r="X289" i="32" s="1"/>
  <c r="AC289" i="32" s="1"/>
  <c r="Y288" i="32"/>
  <c r="Z288" i="32" s="1"/>
  <c r="W288" i="32"/>
  <c r="X288" i="32" s="1"/>
  <c r="AC288" i="32" s="1"/>
  <c r="Y287" i="32"/>
  <c r="Z287" i="32" s="1"/>
  <c r="W287" i="32"/>
  <c r="X287" i="32" s="1"/>
  <c r="AC287" i="32" s="1"/>
  <c r="Y286" i="32"/>
  <c r="Z286" i="32" s="1"/>
  <c r="W286" i="32"/>
  <c r="X286" i="32" s="1"/>
  <c r="AC286" i="32" s="1"/>
  <c r="Y285" i="32"/>
  <c r="Z285" i="32" s="1"/>
  <c r="W285" i="32"/>
  <c r="X285" i="32" s="1"/>
  <c r="AC285" i="32" s="1"/>
  <c r="Y284" i="32"/>
  <c r="Z284" i="32" s="1"/>
  <c r="W284" i="32"/>
  <c r="X284" i="32" s="1"/>
  <c r="AC284" i="32" s="1"/>
  <c r="Y283" i="32"/>
  <c r="Z283" i="32" s="1"/>
  <c r="W283" i="32"/>
  <c r="X283" i="32" s="1"/>
  <c r="AC283" i="32" s="1"/>
  <c r="Y282" i="32"/>
  <c r="Z282" i="32" s="1"/>
  <c r="W282" i="32"/>
  <c r="X282" i="32" s="1"/>
  <c r="AC282" i="32" s="1"/>
  <c r="Y281" i="32"/>
  <c r="Z281" i="32" s="1"/>
  <c r="W281" i="32"/>
  <c r="X281" i="32" s="1"/>
  <c r="AC281" i="32" s="1"/>
  <c r="Y280" i="32"/>
  <c r="Z280" i="32" s="1"/>
  <c r="W280" i="32"/>
  <c r="X280" i="32" s="1"/>
  <c r="AC280" i="32" s="1"/>
  <c r="Y279" i="32"/>
  <c r="Z279" i="32" s="1"/>
  <c r="W279" i="32"/>
  <c r="X279" i="32" s="1"/>
  <c r="AC279" i="32" s="1"/>
  <c r="Y278" i="32"/>
  <c r="Z278" i="32" s="1"/>
  <c r="W278" i="32"/>
  <c r="X278" i="32" s="1"/>
  <c r="AC278" i="32" s="1"/>
  <c r="Y277" i="32"/>
  <c r="Z277" i="32" s="1"/>
  <c r="W277" i="32"/>
  <c r="X277" i="32" s="1"/>
  <c r="AC277" i="32" s="1"/>
  <c r="Y276" i="32"/>
  <c r="Z276" i="32" s="1"/>
  <c r="W276" i="32"/>
  <c r="X276" i="32" s="1"/>
  <c r="AC276" i="32" s="1"/>
  <c r="Y275" i="32"/>
  <c r="Z275" i="32" s="1"/>
  <c r="W275" i="32"/>
  <c r="X275" i="32" s="1"/>
  <c r="AC275" i="32" s="1"/>
  <c r="Y274" i="32"/>
  <c r="Z274" i="32" s="1"/>
  <c r="W274" i="32"/>
  <c r="X274" i="32" s="1"/>
  <c r="AC274" i="32" s="1"/>
  <c r="Y273" i="32"/>
  <c r="Z273" i="32" s="1"/>
  <c r="W273" i="32"/>
  <c r="X273" i="32" s="1"/>
  <c r="AC273" i="32" s="1"/>
  <c r="Y272" i="32"/>
  <c r="Z272" i="32" s="1"/>
  <c r="W272" i="32"/>
  <c r="X272" i="32" s="1"/>
  <c r="AC272" i="32" s="1"/>
  <c r="Y271" i="32"/>
  <c r="Z271" i="32" s="1"/>
  <c r="W271" i="32"/>
  <c r="X271" i="32" s="1"/>
  <c r="AC271" i="32" s="1"/>
  <c r="Y270" i="32"/>
  <c r="Z270" i="32" s="1"/>
  <c r="W270" i="32"/>
  <c r="X270" i="32" s="1"/>
  <c r="AC270" i="32" s="1"/>
  <c r="Y269" i="32"/>
  <c r="Z269" i="32" s="1"/>
  <c r="W269" i="32"/>
  <c r="X269" i="32" s="1"/>
  <c r="AC269" i="32" s="1"/>
  <c r="Y268" i="32"/>
  <c r="Z268" i="32" s="1"/>
  <c r="W268" i="32"/>
  <c r="X268" i="32" s="1"/>
  <c r="AC268" i="32" s="1"/>
  <c r="Y267" i="32"/>
  <c r="Z267" i="32" s="1"/>
  <c r="W267" i="32"/>
  <c r="X267" i="32" s="1"/>
  <c r="AC267" i="32" s="1"/>
  <c r="Y266" i="32"/>
  <c r="Z266" i="32" s="1"/>
  <c r="W266" i="32"/>
  <c r="X266" i="32" s="1"/>
  <c r="AC266" i="32" s="1"/>
  <c r="Y265" i="32"/>
  <c r="Z265" i="32" s="1"/>
  <c r="W265" i="32"/>
  <c r="X265" i="32" s="1"/>
  <c r="AC265" i="32" s="1"/>
  <c r="Y264" i="32"/>
  <c r="Z264" i="32" s="1"/>
  <c r="W264" i="32"/>
  <c r="X264" i="32" s="1"/>
  <c r="AC264" i="32" s="1"/>
  <c r="Y263" i="32"/>
  <c r="Z263" i="32" s="1"/>
  <c r="W263" i="32"/>
  <c r="X263" i="32" s="1"/>
  <c r="AC263" i="32" s="1"/>
  <c r="Y262" i="32"/>
  <c r="Z262" i="32" s="1"/>
  <c r="W262" i="32"/>
  <c r="X262" i="32" s="1"/>
  <c r="AC262" i="32" s="1"/>
  <c r="Y261" i="32"/>
  <c r="Z261" i="32" s="1"/>
  <c r="W261" i="32"/>
  <c r="X261" i="32" s="1"/>
  <c r="AC261" i="32" s="1"/>
  <c r="Y260" i="32"/>
  <c r="Z260" i="32" s="1"/>
  <c r="W260" i="32"/>
  <c r="X260" i="32" s="1"/>
  <c r="AC260" i="32" s="1"/>
  <c r="Y259" i="32"/>
  <c r="Z259" i="32" s="1"/>
  <c r="W259" i="32"/>
  <c r="X259" i="32" s="1"/>
  <c r="AC259" i="32" s="1"/>
  <c r="Y258" i="32"/>
  <c r="Z258" i="32" s="1"/>
  <c r="W258" i="32"/>
  <c r="X258" i="32" s="1"/>
  <c r="AC258" i="32" s="1"/>
  <c r="Y257" i="32"/>
  <c r="Z257" i="32" s="1"/>
  <c r="W257" i="32"/>
  <c r="X257" i="32" s="1"/>
  <c r="AC257" i="32" s="1"/>
  <c r="Y256" i="32"/>
  <c r="Z256" i="32" s="1"/>
  <c r="W256" i="32"/>
  <c r="X256" i="32" s="1"/>
  <c r="AC256" i="32" s="1"/>
  <c r="Y255" i="32"/>
  <c r="Z255" i="32" s="1"/>
  <c r="W255" i="32"/>
  <c r="X255" i="32" s="1"/>
  <c r="AC255" i="32" s="1"/>
  <c r="Y254" i="32"/>
  <c r="Z254" i="32" s="1"/>
  <c r="W254" i="32"/>
  <c r="X254" i="32" s="1"/>
  <c r="AC254" i="32" s="1"/>
  <c r="Y253" i="32"/>
  <c r="Z253" i="32" s="1"/>
  <c r="W253" i="32"/>
  <c r="X253" i="32" s="1"/>
  <c r="AC253" i="32" s="1"/>
  <c r="Y252" i="32"/>
  <c r="Z252" i="32" s="1"/>
  <c r="W252" i="32"/>
  <c r="X252" i="32" s="1"/>
  <c r="AC252" i="32" s="1"/>
  <c r="Y251" i="32"/>
  <c r="Z251" i="32" s="1"/>
  <c r="W251" i="32"/>
  <c r="X251" i="32" s="1"/>
  <c r="AC251" i="32" s="1"/>
  <c r="Y250" i="32"/>
  <c r="Z250" i="32" s="1"/>
  <c r="W250" i="32"/>
  <c r="X250" i="32" s="1"/>
  <c r="AC250" i="32" s="1"/>
  <c r="Y249" i="32"/>
  <c r="Z249" i="32" s="1"/>
  <c r="W249" i="32"/>
  <c r="X249" i="32" s="1"/>
  <c r="AC249" i="32" s="1"/>
  <c r="Y248" i="32"/>
  <c r="Z248" i="32" s="1"/>
  <c r="W248" i="32"/>
  <c r="X248" i="32" s="1"/>
  <c r="AC248" i="32" s="1"/>
  <c r="Y247" i="32"/>
  <c r="Z247" i="32" s="1"/>
  <c r="W247" i="32"/>
  <c r="X247" i="32" s="1"/>
  <c r="AC247" i="32" s="1"/>
  <c r="Y246" i="32"/>
  <c r="Z246" i="32" s="1"/>
  <c r="W246" i="32"/>
  <c r="X246" i="32" s="1"/>
  <c r="AC246" i="32" s="1"/>
  <c r="Y245" i="32"/>
  <c r="Z245" i="32" s="1"/>
  <c r="W245" i="32"/>
  <c r="X245" i="32" s="1"/>
  <c r="AC245" i="32" s="1"/>
  <c r="Y244" i="32"/>
  <c r="Z244" i="32" s="1"/>
  <c r="W244" i="32"/>
  <c r="X244" i="32" s="1"/>
  <c r="AC244" i="32" s="1"/>
  <c r="Y243" i="32"/>
  <c r="Z243" i="32" s="1"/>
  <c r="W243" i="32"/>
  <c r="X243" i="32" s="1"/>
  <c r="AC243" i="32" s="1"/>
  <c r="Y242" i="32"/>
  <c r="Z242" i="32" s="1"/>
  <c r="W242" i="32"/>
  <c r="X242" i="32" s="1"/>
  <c r="AC242" i="32" s="1"/>
  <c r="Y241" i="32"/>
  <c r="Z241" i="32" s="1"/>
  <c r="W241" i="32"/>
  <c r="X241" i="32" s="1"/>
  <c r="AC241" i="32" s="1"/>
  <c r="Y240" i="32"/>
  <c r="Z240" i="32" s="1"/>
  <c r="W240" i="32"/>
  <c r="X240" i="32" s="1"/>
  <c r="AC240" i="32" s="1"/>
  <c r="Y239" i="32"/>
  <c r="Z239" i="32" s="1"/>
  <c r="W239" i="32"/>
  <c r="X239" i="32" s="1"/>
  <c r="AC239" i="32" s="1"/>
  <c r="Y238" i="32"/>
  <c r="Z238" i="32" s="1"/>
  <c r="W238" i="32"/>
  <c r="X238" i="32" s="1"/>
  <c r="AC238" i="32" s="1"/>
  <c r="Y237" i="32"/>
  <c r="Z237" i="32" s="1"/>
  <c r="W237" i="32"/>
  <c r="X237" i="32" s="1"/>
  <c r="AC237" i="32" s="1"/>
  <c r="Y236" i="32"/>
  <c r="Z236" i="32" s="1"/>
  <c r="W236" i="32"/>
  <c r="X236" i="32" s="1"/>
  <c r="AC236" i="32" s="1"/>
  <c r="Y235" i="32"/>
  <c r="Z235" i="32" s="1"/>
  <c r="W235" i="32"/>
  <c r="X235" i="32" s="1"/>
  <c r="AC235" i="32" s="1"/>
  <c r="Y234" i="32"/>
  <c r="Z234" i="32" s="1"/>
  <c r="W234" i="32"/>
  <c r="X234" i="32" s="1"/>
  <c r="AC234" i="32" s="1"/>
  <c r="Y233" i="32"/>
  <c r="Z233" i="32" s="1"/>
  <c r="W233" i="32"/>
  <c r="X233" i="32" s="1"/>
  <c r="AC233" i="32" s="1"/>
  <c r="Y232" i="32"/>
  <c r="Z232" i="32" s="1"/>
  <c r="W232" i="32"/>
  <c r="X232" i="32" s="1"/>
  <c r="AC232" i="32" s="1"/>
  <c r="Y231" i="32"/>
  <c r="Z231" i="32" s="1"/>
  <c r="W231" i="32"/>
  <c r="X231" i="32" s="1"/>
  <c r="AC231" i="32" s="1"/>
  <c r="Y230" i="32"/>
  <c r="Z230" i="32" s="1"/>
  <c r="W230" i="32"/>
  <c r="X230" i="32" s="1"/>
  <c r="AC230" i="32" s="1"/>
  <c r="Y229" i="32"/>
  <c r="Z229" i="32" s="1"/>
  <c r="W229" i="32"/>
  <c r="X229" i="32" s="1"/>
  <c r="AC229" i="32" s="1"/>
  <c r="Y228" i="32"/>
  <c r="Z228" i="32" s="1"/>
  <c r="W228" i="32"/>
  <c r="X228" i="32" s="1"/>
  <c r="AC228" i="32" s="1"/>
  <c r="Y227" i="32"/>
  <c r="Z227" i="32" s="1"/>
  <c r="W227" i="32"/>
  <c r="X227" i="32" s="1"/>
  <c r="AC227" i="32" s="1"/>
  <c r="Y226" i="32"/>
  <c r="Z226" i="32" s="1"/>
  <c r="W226" i="32"/>
  <c r="X226" i="32" s="1"/>
  <c r="AC226" i="32" s="1"/>
  <c r="Y225" i="32"/>
  <c r="Z225" i="32" s="1"/>
  <c r="W225" i="32"/>
  <c r="X225" i="32" s="1"/>
  <c r="AC225" i="32" s="1"/>
  <c r="Y224" i="32"/>
  <c r="Z224" i="32" s="1"/>
  <c r="W224" i="32"/>
  <c r="X224" i="32" s="1"/>
  <c r="AC224" i="32" s="1"/>
  <c r="Y223" i="32"/>
  <c r="Z223" i="32" s="1"/>
  <c r="W223" i="32"/>
  <c r="X223" i="32" s="1"/>
  <c r="AC223" i="32" s="1"/>
  <c r="Y222" i="32"/>
  <c r="Z222" i="32" s="1"/>
  <c r="W222" i="32"/>
  <c r="X222" i="32" s="1"/>
  <c r="AC222" i="32" s="1"/>
  <c r="Y221" i="32"/>
  <c r="Z221" i="32" s="1"/>
  <c r="W221" i="32"/>
  <c r="X221" i="32" s="1"/>
  <c r="AC221" i="32" s="1"/>
  <c r="Y220" i="32"/>
  <c r="Z220" i="32" s="1"/>
  <c r="W220" i="32"/>
  <c r="X220" i="32" s="1"/>
  <c r="AC220" i="32" s="1"/>
  <c r="Y219" i="32"/>
  <c r="Z219" i="32" s="1"/>
  <c r="W219" i="32"/>
  <c r="X219" i="32" s="1"/>
  <c r="AC219" i="32" s="1"/>
  <c r="Y218" i="32"/>
  <c r="Z218" i="32" s="1"/>
  <c r="W218" i="32"/>
  <c r="X218" i="32" s="1"/>
  <c r="AC218" i="32" s="1"/>
  <c r="Y217" i="32"/>
  <c r="Z217" i="32" s="1"/>
  <c r="W217" i="32"/>
  <c r="X217" i="32" s="1"/>
  <c r="AC217" i="32" s="1"/>
  <c r="Y216" i="32"/>
  <c r="Z216" i="32" s="1"/>
  <c r="W216" i="32"/>
  <c r="X216" i="32" s="1"/>
  <c r="AC216" i="32" s="1"/>
  <c r="Y215" i="32"/>
  <c r="Z215" i="32" s="1"/>
  <c r="W215" i="32"/>
  <c r="X215" i="32" s="1"/>
  <c r="AC215" i="32" s="1"/>
  <c r="Y214" i="32"/>
  <c r="Z214" i="32" s="1"/>
  <c r="W214" i="32"/>
  <c r="X214" i="32" s="1"/>
  <c r="AC214" i="32" s="1"/>
  <c r="Y213" i="32"/>
  <c r="Z213" i="32" s="1"/>
  <c r="W213" i="32"/>
  <c r="X213" i="32" s="1"/>
  <c r="AC213" i="32" s="1"/>
  <c r="Y212" i="32"/>
  <c r="Z212" i="32" s="1"/>
  <c r="W212" i="32"/>
  <c r="X212" i="32" s="1"/>
  <c r="AC212" i="32" s="1"/>
  <c r="Y211" i="32"/>
  <c r="Z211" i="32" s="1"/>
  <c r="W211" i="32"/>
  <c r="X211" i="32" s="1"/>
  <c r="AC211" i="32" s="1"/>
  <c r="Y210" i="32"/>
  <c r="Z210" i="32" s="1"/>
  <c r="W210" i="32"/>
  <c r="X210" i="32" s="1"/>
  <c r="AC210" i="32" s="1"/>
  <c r="Y209" i="32"/>
  <c r="Z209" i="32" s="1"/>
  <c r="W209" i="32"/>
  <c r="X209" i="32" s="1"/>
  <c r="AC209" i="32" s="1"/>
  <c r="Y208" i="32"/>
  <c r="Z208" i="32" s="1"/>
  <c r="W208" i="32"/>
  <c r="X208" i="32" s="1"/>
  <c r="AC208" i="32" s="1"/>
  <c r="Y207" i="32"/>
  <c r="Z207" i="32" s="1"/>
  <c r="W207" i="32"/>
  <c r="X207" i="32" s="1"/>
  <c r="AC207" i="32" s="1"/>
  <c r="Y206" i="32"/>
  <c r="Z206" i="32" s="1"/>
  <c r="W206" i="32"/>
  <c r="X206" i="32" s="1"/>
  <c r="AC206" i="32" s="1"/>
  <c r="Y205" i="32"/>
  <c r="Z205" i="32" s="1"/>
  <c r="W205" i="32"/>
  <c r="X205" i="32" s="1"/>
  <c r="AC205" i="32" s="1"/>
  <c r="Y204" i="32"/>
  <c r="Z204" i="32" s="1"/>
  <c r="W204" i="32"/>
  <c r="X204" i="32" s="1"/>
  <c r="AC204" i="32" s="1"/>
  <c r="Y203" i="32"/>
  <c r="Z203" i="32" s="1"/>
  <c r="W203" i="32"/>
  <c r="X203" i="32" s="1"/>
  <c r="AC203" i="32" s="1"/>
  <c r="Y202" i="32"/>
  <c r="Z202" i="32" s="1"/>
  <c r="W202" i="32"/>
  <c r="X202" i="32" s="1"/>
  <c r="AC202" i="32" s="1"/>
  <c r="Y201" i="32"/>
  <c r="Z201" i="32" s="1"/>
  <c r="W201" i="32"/>
  <c r="X201" i="32" s="1"/>
  <c r="AC201" i="32" s="1"/>
  <c r="Y200" i="32"/>
  <c r="Z200" i="32" s="1"/>
  <c r="W200" i="32"/>
  <c r="X200" i="32" s="1"/>
  <c r="AC200" i="32" s="1"/>
  <c r="Y199" i="32"/>
  <c r="Z199" i="32" s="1"/>
  <c r="W199" i="32"/>
  <c r="X199" i="32" s="1"/>
  <c r="AC199" i="32" s="1"/>
  <c r="Y198" i="32"/>
  <c r="Z198" i="32" s="1"/>
  <c r="W198" i="32"/>
  <c r="X198" i="32" s="1"/>
  <c r="AC198" i="32" s="1"/>
  <c r="Y197" i="32"/>
  <c r="Z197" i="32" s="1"/>
  <c r="W197" i="32"/>
  <c r="X197" i="32" s="1"/>
  <c r="AC197" i="32" s="1"/>
  <c r="Y196" i="32"/>
  <c r="Z196" i="32" s="1"/>
  <c r="W196" i="32"/>
  <c r="X196" i="32" s="1"/>
  <c r="AC196" i="32" s="1"/>
  <c r="Y195" i="32"/>
  <c r="Z195" i="32" s="1"/>
  <c r="W195" i="32"/>
  <c r="X195" i="32" s="1"/>
  <c r="AC195" i="32" s="1"/>
  <c r="Y194" i="32"/>
  <c r="Z194" i="32" s="1"/>
  <c r="W194" i="32"/>
  <c r="X194" i="32" s="1"/>
  <c r="AC194" i="32" s="1"/>
  <c r="Y193" i="32"/>
  <c r="Z193" i="32" s="1"/>
  <c r="W193" i="32"/>
  <c r="X193" i="32" s="1"/>
  <c r="AC193" i="32" s="1"/>
  <c r="Y192" i="32"/>
  <c r="Z192" i="32" s="1"/>
  <c r="W192" i="32"/>
  <c r="X192" i="32" s="1"/>
  <c r="AC192" i="32" s="1"/>
  <c r="Y191" i="32"/>
  <c r="Z191" i="32" s="1"/>
  <c r="W191" i="32"/>
  <c r="X191" i="32" s="1"/>
  <c r="AC191" i="32" s="1"/>
  <c r="Y190" i="32"/>
  <c r="Z190" i="32" s="1"/>
  <c r="W190" i="32"/>
  <c r="X190" i="32" s="1"/>
  <c r="AC190" i="32" s="1"/>
  <c r="Y189" i="32"/>
  <c r="Z189" i="32" s="1"/>
  <c r="W189" i="32"/>
  <c r="X189" i="32" s="1"/>
  <c r="AC189" i="32" s="1"/>
  <c r="Y188" i="32"/>
  <c r="Z188" i="32" s="1"/>
  <c r="W188" i="32"/>
  <c r="X188" i="32" s="1"/>
  <c r="AC188" i="32" s="1"/>
  <c r="Y187" i="32"/>
  <c r="Z187" i="32" s="1"/>
  <c r="W187" i="32"/>
  <c r="X187" i="32" s="1"/>
  <c r="AC187" i="32" s="1"/>
  <c r="Y186" i="32"/>
  <c r="Z186" i="32" s="1"/>
  <c r="W186" i="32"/>
  <c r="X186" i="32" s="1"/>
  <c r="AC186" i="32" s="1"/>
  <c r="Y185" i="32"/>
  <c r="Z185" i="32" s="1"/>
  <c r="W185" i="32"/>
  <c r="X185" i="32" s="1"/>
  <c r="AC185" i="32" s="1"/>
  <c r="Y184" i="32"/>
  <c r="Z184" i="32" s="1"/>
  <c r="W184" i="32"/>
  <c r="X184" i="32" s="1"/>
  <c r="AC184" i="32" s="1"/>
  <c r="Y183" i="32"/>
  <c r="Z183" i="32" s="1"/>
  <c r="W183" i="32"/>
  <c r="X183" i="32" s="1"/>
  <c r="AC183" i="32" s="1"/>
  <c r="Y182" i="32"/>
  <c r="Z182" i="32" s="1"/>
  <c r="W182" i="32"/>
  <c r="X182" i="32" s="1"/>
  <c r="AC182" i="32" s="1"/>
  <c r="Y181" i="32"/>
  <c r="Z181" i="32" s="1"/>
  <c r="W181" i="32"/>
  <c r="X181" i="32" s="1"/>
  <c r="AC181" i="32" s="1"/>
  <c r="Y180" i="32"/>
  <c r="Z180" i="32" s="1"/>
  <c r="W180" i="32"/>
  <c r="X180" i="32" s="1"/>
  <c r="AC180" i="32" s="1"/>
  <c r="Y179" i="32"/>
  <c r="Z179" i="32" s="1"/>
  <c r="W179" i="32"/>
  <c r="X179" i="32" s="1"/>
  <c r="AC179" i="32" s="1"/>
  <c r="Y178" i="32"/>
  <c r="Z178" i="32" s="1"/>
  <c r="W178" i="32"/>
  <c r="X178" i="32" s="1"/>
  <c r="AC178" i="32" s="1"/>
  <c r="Y177" i="32"/>
  <c r="Z177" i="32" s="1"/>
  <c r="W177" i="32"/>
  <c r="X177" i="32" s="1"/>
  <c r="AC177" i="32" s="1"/>
  <c r="Y176" i="32"/>
  <c r="Z176" i="32" s="1"/>
  <c r="W176" i="32"/>
  <c r="X176" i="32" s="1"/>
  <c r="AC176" i="32" s="1"/>
  <c r="Y175" i="32"/>
  <c r="Z175" i="32" s="1"/>
  <c r="W175" i="32"/>
  <c r="X175" i="32" s="1"/>
  <c r="AC175" i="32" s="1"/>
  <c r="Y174" i="32"/>
  <c r="Z174" i="32" s="1"/>
  <c r="W174" i="32"/>
  <c r="X174" i="32" s="1"/>
  <c r="AC174" i="32" s="1"/>
  <c r="Y173" i="32"/>
  <c r="Z173" i="32" s="1"/>
  <c r="W173" i="32"/>
  <c r="X173" i="32" s="1"/>
  <c r="AC173" i="32" s="1"/>
  <c r="Y172" i="32"/>
  <c r="Z172" i="32" s="1"/>
  <c r="W172" i="32"/>
  <c r="X172" i="32" s="1"/>
  <c r="AC172" i="32" s="1"/>
  <c r="Y171" i="32"/>
  <c r="Z171" i="32" s="1"/>
  <c r="W171" i="32"/>
  <c r="X171" i="32" s="1"/>
  <c r="AC171" i="32" s="1"/>
  <c r="Y170" i="32"/>
  <c r="Z170" i="32" s="1"/>
  <c r="W170" i="32"/>
  <c r="X170" i="32" s="1"/>
  <c r="AC170" i="32" s="1"/>
  <c r="Y169" i="32"/>
  <c r="Z169" i="32" s="1"/>
  <c r="W169" i="32"/>
  <c r="X169" i="32" s="1"/>
  <c r="AC169" i="32" s="1"/>
  <c r="Y168" i="32"/>
  <c r="Z168" i="32" s="1"/>
  <c r="W168" i="32"/>
  <c r="X168" i="32" s="1"/>
  <c r="AC168" i="32" s="1"/>
  <c r="Y167" i="32"/>
  <c r="Z167" i="32" s="1"/>
  <c r="W167" i="32"/>
  <c r="X167" i="32" s="1"/>
  <c r="AC167" i="32" s="1"/>
  <c r="Y166" i="32"/>
  <c r="Z166" i="32" s="1"/>
  <c r="W166" i="32"/>
  <c r="X166" i="32" s="1"/>
  <c r="AC166" i="32" s="1"/>
  <c r="Y165" i="32"/>
  <c r="Z165" i="32" s="1"/>
  <c r="W165" i="32"/>
  <c r="X165" i="32" s="1"/>
  <c r="AC165" i="32" s="1"/>
  <c r="Y164" i="32"/>
  <c r="Z164" i="32" s="1"/>
  <c r="W164" i="32"/>
  <c r="X164" i="32" s="1"/>
  <c r="AC164" i="32" s="1"/>
  <c r="Y163" i="32"/>
  <c r="Z163" i="32" s="1"/>
  <c r="W163" i="32"/>
  <c r="X163" i="32" s="1"/>
  <c r="AC163" i="32" s="1"/>
  <c r="Y162" i="32"/>
  <c r="Z162" i="32" s="1"/>
  <c r="W162" i="32"/>
  <c r="X162" i="32" s="1"/>
  <c r="AC162" i="32" s="1"/>
  <c r="Y161" i="32"/>
  <c r="Z161" i="32" s="1"/>
  <c r="W161" i="32"/>
  <c r="X161" i="32" s="1"/>
  <c r="AC161" i="32" s="1"/>
  <c r="Y160" i="32"/>
  <c r="Z160" i="32" s="1"/>
  <c r="W160" i="32"/>
  <c r="X160" i="32" s="1"/>
  <c r="AC160" i="32" s="1"/>
  <c r="Y159" i="32"/>
  <c r="Z159" i="32" s="1"/>
  <c r="W159" i="32"/>
  <c r="X159" i="32" s="1"/>
  <c r="AC159" i="32" s="1"/>
  <c r="Y158" i="32"/>
  <c r="Z158" i="32" s="1"/>
  <c r="W158" i="32"/>
  <c r="X158" i="32" s="1"/>
  <c r="AC158" i="32" s="1"/>
  <c r="Y157" i="32"/>
  <c r="Z157" i="32" s="1"/>
  <c r="W157" i="32"/>
  <c r="X157" i="32" s="1"/>
  <c r="AC157" i="32" s="1"/>
  <c r="Y156" i="32"/>
  <c r="Z156" i="32" s="1"/>
  <c r="W156" i="32"/>
  <c r="X156" i="32" s="1"/>
  <c r="AC156" i="32" s="1"/>
  <c r="Y155" i="32"/>
  <c r="Z155" i="32" s="1"/>
  <c r="W155" i="32"/>
  <c r="X155" i="32" s="1"/>
  <c r="AC155" i="32" s="1"/>
  <c r="Y154" i="32"/>
  <c r="Z154" i="32" s="1"/>
  <c r="W154" i="32"/>
  <c r="X154" i="32" s="1"/>
  <c r="AC154" i="32" s="1"/>
  <c r="Y153" i="32"/>
  <c r="Z153" i="32" s="1"/>
  <c r="W153" i="32"/>
  <c r="X153" i="32" s="1"/>
  <c r="AC153" i="32" s="1"/>
  <c r="Y152" i="32"/>
  <c r="Z152" i="32" s="1"/>
  <c r="W152" i="32"/>
  <c r="X152" i="32" s="1"/>
  <c r="AC152" i="32" s="1"/>
  <c r="Y151" i="32"/>
  <c r="Z151" i="32" s="1"/>
  <c r="W151" i="32"/>
  <c r="X151" i="32" s="1"/>
  <c r="AC151" i="32" s="1"/>
  <c r="Y150" i="32"/>
  <c r="Z150" i="32" s="1"/>
  <c r="W150" i="32"/>
  <c r="X150" i="32" s="1"/>
  <c r="AC150" i="32" s="1"/>
  <c r="Y149" i="32"/>
  <c r="Z149" i="32" s="1"/>
  <c r="W149" i="32"/>
  <c r="X149" i="32" s="1"/>
  <c r="AC149" i="32" s="1"/>
  <c r="Y148" i="32"/>
  <c r="Z148" i="32" s="1"/>
  <c r="W148" i="32"/>
  <c r="X148" i="32" s="1"/>
  <c r="AC148" i="32" s="1"/>
  <c r="Y147" i="32"/>
  <c r="Z147" i="32" s="1"/>
  <c r="W147" i="32"/>
  <c r="X147" i="32" s="1"/>
  <c r="AC147" i="32" s="1"/>
  <c r="Y146" i="32"/>
  <c r="Z146" i="32" s="1"/>
  <c r="W146" i="32"/>
  <c r="X146" i="32" s="1"/>
  <c r="AC146" i="32" s="1"/>
  <c r="Y145" i="32"/>
  <c r="Z145" i="32" s="1"/>
  <c r="W145" i="32"/>
  <c r="X145" i="32" s="1"/>
  <c r="AC145" i="32" s="1"/>
  <c r="Y144" i="32"/>
  <c r="Z144" i="32" s="1"/>
  <c r="W144" i="32"/>
  <c r="X144" i="32" s="1"/>
  <c r="AC144" i="32" s="1"/>
  <c r="Y143" i="32"/>
  <c r="Z143" i="32" s="1"/>
  <c r="W143" i="32"/>
  <c r="X143" i="32" s="1"/>
  <c r="AC143" i="32" s="1"/>
  <c r="Y142" i="32"/>
  <c r="Z142" i="32" s="1"/>
  <c r="W142" i="32"/>
  <c r="X142" i="32" s="1"/>
  <c r="AC142" i="32" s="1"/>
  <c r="Y141" i="32"/>
  <c r="Z141" i="32" s="1"/>
  <c r="W141" i="32"/>
  <c r="X141" i="32" s="1"/>
  <c r="AC141" i="32" s="1"/>
  <c r="Y140" i="32"/>
  <c r="Z140" i="32" s="1"/>
  <c r="W140" i="32"/>
  <c r="X140" i="32" s="1"/>
  <c r="AC140" i="32" s="1"/>
  <c r="Y139" i="32"/>
  <c r="Z139" i="32" s="1"/>
  <c r="W139" i="32"/>
  <c r="X139" i="32" s="1"/>
  <c r="AC139" i="32" s="1"/>
  <c r="Y138" i="32"/>
  <c r="Z138" i="32" s="1"/>
  <c r="W138" i="32"/>
  <c r="X138" i="32" s="1"/>
  <c r="AC138" i="32" s="1"/>
  <c r="Y137" i="32"/>
  <c r="Z137" i="32" s="1"/>
  <c r="W137" i="32"/>
  <c r="X137" i="32" s="1"/>
  <c r="AC137" i="32" s="1"/>
  <c r="Y136" i="32"/>
  <c r="Z136" i="32" s="1"/>
  <c r="W136" i="32"/>
  <c r="X136" i="32" s="1"/>
  <c r="AC136" i="32" s="1"/>
  <c r="Y135" i="32"/>
  <c r="Z135" i="32" s="1"/>
  <c r="W135" i="32"/>
  <c r="X135" i="32" s="1"/>
  <c r="AC135" i="32" s="1"/>
  <c r="Y134" i="32"/>
  <c r="Z134" i="32" s="1"/>
  <c r="W134" i="32"/>
  <c r="X134" i="32" s="1"/>
  <c r="AC134" i="32" s="1"/>
  <c r="Y133" i="32"/>
  <c r="Z133" i="32" s="1"/>
  <c r="W133" i="32"/>
  <c r="X133" i="32" s="1"/>
  <c r="AC133" i="32" s="1"/>
  <c r="Y132" i="32"/>
  <c r="Z132" i="32" s="1"/>
  <c r="W132" i="32"/>
  <c r="X132" i="32" s="1"/>
  <c r="AC132" i="32" s="1"/>
  <c r="Y131" i="32"/>
  <c r="Z131" i="32" s="1"/>
  <c r="W131" i="32"/>
  <c r="X131" i="32" s="1"/>
  <c r="AC131" i="32" s="1"/>
  <c r="Y130" i="32"/>
  <c r="Z130" i="32" s="1"/>
  <c r="W130" i="32"/>
  <c r="X130" i="32" s="1"/>
  <c r="AC130" i="32" s="1"/>
  <c r="Y129" i="32"/>
  <c r="Z129" i="32" s="1"/>
  <c r="W129" i="32"/>
  <c r="X129" i="32" s="1"/>
  <c r="AC129" i="32" s="1"/>
  <c r="Y128" i="32"/>
  <c r="Z128" i="32" s="1"/>
  <c r="W128" i="32"/>
  <c r="X128" i="32" s="1"/>
  <c r="AC128" i="32" s="1"/>
  <c r="Y127" i="32"/>
  <c r="Z127" i="32" s="1"/>
  <c r="W127" i="32"/>
  <c r="X127" i="32" s="1"/>
  <c r="AC127" i="32" s="1"/>
  <c r="Y126" i="32"/>
  <c r="Z126" i="32" s="1"/>
  <c r="W126" i="32"/>
  <c r="X126" i="32" s="1"/>
  <c r="AC126" i="32" s="1"/>
  <c r="Y125" i="32"/>
  <c r="Z125" i="32" s="1"/>
  <c r="W125" i="32"/>
  <c r="X125" i="32" s="1"/>
  <c r="AC125" i="32" s="1"/>
  <c r="Y124" i="32"/>
  <c r="Z124" i="32" s="1"/>
  <c r="W124" i="32"/>
  <c r="X124" i="32" s="1"/>
  <c r="AC124" i="32" s="1"/>
  <c r="Y123" i="32"/>
  <c r="Z123" i="32" s="1"/>
  <c r="W123" i="32"/>
  <c r="X123" i="32" s="1"/>
  <c r="AC123" i="32" s="1"/>
  <c r="Y122" i="32"/>
  <c r="Z122" i="32" s="1"/>
  <c r="W122" i="32"/>
  <c r="X122" i="32" s="1"/>
  <c r="AC122" i="32" s="1"/>
  <c r="Y121" i="32"/>
  <c r="Z121" i="32" s="1"/>
  <c r="W121" i="32"/>
  <c r="X121" i="32" s="1"/>
  <c r="AC121" i="32" s="1"/>
  <c r="Y120" i="32"/>
  <c r="Z120" i="32" s="1"/>
  <c r="W120" i="32"/>
  <c r="X120" i="32" s="1"/>
  <c r="AC120" i="32" s="1"/>
  <c r="Y119" i="32"/>
  <c r="Z119" i="32" s="1"/>
  <c r="W119" i="32"/>
  <c r="X119" i="32" s="1"/>
  <c r="AC119" i="32" s="1"/>
  <c r="Y118" i="32"/>
  <c r="Z118" i="32" s="1"/>
  <c r="W118" i="32"/>
  <c r="X118" i="32" s="1"/>
  <c r="AC118" i="32" s="1"/>
  <c r="Y117" i="32"/>
  <c r="Z117" i="32" s="1"/>
  <c r="W117" i="32"/>
  <c r="X117" i="32" s="1"/>
  <c r="AC117" i="32" s="1"/>
  <c r="Y116" i="32"/>
  <c r="Z116" i="32" s="1"/>
  <c r="W116" i="32"/>
  <c r="X116" i="32" s="1"/>
  <c r="AC116" i="32" s="1"/>
  <c r="Y115" i="32"/>
  <c r="Z115" i="32" s="1"/>
  <c r="W115" i="32"/>
  <c r="X115" i="32" s="1"/>
  <c r="AC115" i="32" s="1"/>
  <c r="Y114" i="32"/>
  <c r="Z114" i="32" s="1"/>
  <c r="W114" i="32"/>
  <c r="X114" i="32" s="1"/>
  <c r="AC114" i="32" s="1"/>
  <c r="Y113" i="32"/>
  <c r="Z113" i="32" s="1"/>
  <c r="W113" i="32"/>
  <c r="X113" i="32" s="1"/>
  <c r="AC113" i="32" s="1"/>
  <c r="Y112" i="32"/>
  <c r="Z112" i="32" s="1"/>
  <c r="W112" i="32"/>
  <c r="X112" i="32" s="1"/>
  <c r="AC112" i="32" s="1"/>
  <c r="Y111" i="32"/>
  <c r="Z111" i="32" s="1"/>
  <c r="W111" i="32"/>
  <c r="X111" i="32" s="1"/>
  <c r="AC111" i="32" s="1"/>
  <c r="Y110" i="32"/>
  <c r="Z110" i="32" s="1"/>
  <c r="W110" i="32"/>
  <c r="X110" i="32" s="1"/>
  <c r="AC110" i="32" s="1"/>
  <c r="Y109" i="32"/>
  <c r="Z109" i="32" s="1"/>
  <c r="W109" i="32"/>
  <c r="X109" i="32" s="1"/>
  <c r="AC109" i="32" s="1"/>
  <c r="Y108" i="32"/>
  <c r="Z108" i="32" s="1"/>
  <c r="W108" i="32"/>
  <c r="X108" i="32" s="1"/>
  <c r="AC108" i="32" s="1"/>
  <c r="Y107" i="32"/>
  <c r="Z107" i="32" s="1"/>
  <c r="W107" i="32"/>
  <c r="X107" i="32" s="1"/>
  <c r="AC107" i="32" s="1"/>
  <c r="Y106" i="32"/>
  <c r="Z106" i="32" s="1"/>
  <c r="W106" i="32"/>
  <c r="X106" i="32" s="1"/>
  <c r="AC106" i="32" s="1"/>
  <c r="Y105" i="32"/>
  <c r="Z105" i="32" s="1"/>
  <c r="W105" i="32"/>
  <c r="X105" i="32" s="1"/>
  <c r="AC105" i="32" s="1"/>
  <c r="Y104" i="32"/>
  <c r="Z104" i="32" s="1"/>
  <c r="W104" i="32"/>
  <c r="X104" i="32" s="1"/>
  <c r="AC104" i="32" s="1"/>
  <c r="Y103" i="32"/>
  <c r="Z103" i="32" s="1"/>
  <c r="W103" i="32"/>
  <c r="X103" i="32" s="1"/>
  <c r="AC103" i="32" s="1"/>
  <c r="Y102" i="32"/>
  <c r="Z102" i="32" s="1"/>
  <c r="W102" i="32"/>
  <c r="X102" i="32" s="1"/>
  <c r="AC102" i="32" s="1"/>
  <c r="Y101" i="32"/>
  <c r="Z101" i="32" s="1"/>
  <c r="W101" i="32"/>
  <c r="X101" i="32" s="1"/>
  <c r="AC101" i="32" s="1"/>
  <c r="Y100" i="32"/>
  <c r="Z100" i="32" s="1"/>
  <c r="W100" i="32"/>
  <c r="X100" i="32" s="1"/>
  <c r="AC100" i="32" s="1"/>
  <c r="Y99" i="32"/>
  <c r="Z99" i="32" s="1"/>
  <c r="W99" i="32"/>
  <c r="X99" i="32" s="1"/>
  <c r="AC99" i="32" s="1"/>
  <c r="Y98" i="32"/>
  <c r="Z98" i="32" s="1"/>
  <c r="W98" i="32"/>
  <c r="X98" i="32" s="1"/>
  <c r="AC98" i="32" s="1"/>
  <c r="Y97" i="32"/>
  <c r="Z97" i="32" s="1"/>
  <c r="W97" i="32"/>
  <c r="X97" i="32" s="1"/>
  <c r="AC97" i="32" s="1"/>
  <c r="Y96" i="32"/>
  <c r="Z96" i="32" s="1"/>
  <c r="W96" i="32"/>
  <c r="X96" i="32" s="1"/>
  <c r="AC96" i="32" s="1"/>
  <c r="Y95" i="32"/>
  <c r="Z95" i="32" s="1"/>
  <c r="W95" i="32"/>
  <c r="X95" i="32" s="1"/>
  <c r="AC95" i="32" s="1"/>
  <c r="Y94" i="32"/>
  <c r="Z94" i="32" s="1"/>
  <c r="W94" i="32"/>
  <c r="X94" i="32" s="1"/>
  <c r="AC94" i="32" s="1"/>
  <c r="Y93" i="32"/>
  <c r="Z93" i="32" s="1"/>
  <c r="W93" i="32"/>
  <c r="X93" i="32" s="1"/>
  <c r="AC93" i="32" s="1"/>
  <c r="Y92" i="32"/>
  <c r="Z92" i="32" s="1"/>
  <c r="W92" i="32"/>
  <c r="X92" i="32" s="1"/>
  <c r="AC92" i="32" s="1"/>
  <c r="Y91" i="32"/>
  <c r="Z91" i="32" s="1"/>
  <c r="W91" i="32"/>
  <c r="X91" i="32" s="1"/>
  <c r="AC91" i="32" s="1"/>
  <c r="Y90" i="32"/>
  <c r="Z90" i="32" s="1"/>
  <c r="W90" i="32"/>
  <c r="X90" i="32" s="1"/>
  <c r="AC90" i="32" s="1"/>
  <c r="Y89" i="32"/>
  <c r="Z89" i="32" s="1"/>
  <c r="W89" i="32"/>
  <c r="X89" i="32" s="1"/>
  <c r="AC89" i="32" s="1"/>
  <c r="Y88" i="32"/>
  <c r="Z88" i="32" s="1"/>
  <c r="W88" i="32"/>
  <c r="X88" i="32" s="1"/>
  <c r="AC88" i="32" s="1"/>
  <c r="Y87" i="32"/>
  <c r="Z87" i="32" s="1"/>
  <c r="W87" i="32"/>
  <c r="X87" i="32" s="1"/>
  <c r="AC87" i="32" s="1"/>
  <c r="Y86" i="32"/>
  <c r="Z86" i="32" s="1"/>
  <c r="W86" i="32"/>
  <c r="X86" i="32" s="1"/>
  <c r="AC86" i="32" s="1"/>
  <c r="Y85" i="32"/>
  <c r="Z85" i="32" s="1"/>
  <c r="W85" i="32"/>
  <c r="X85" i="32" s="1"/>
  <c r="AC85" i="32" s="1"/>
  <c r="Y84" i="32"/>
  <c r="Z84" i="32" s="1"/>
  <c r="W84" i="32"/>
  <c r="X84" i="32" s="1"/>
  <c r="AC84" i="32" s="1"/>
  <c r="Y83" i="32"/>
  <c r="Z83" i="32" s="1"/>
  <c r="W83" i="32"/>
  <c r="X83" i="32" s="1"/>
  <c r="AC83" i="32" s="1"/>
  <c r="Y82" i="32"/>
  <c r="Z82" i="32" s="1"/>
  <c r="W82" i="32"/>
  <c r="X82" i="32" s="1"/>
  <c r="AC82" i="32" s="1"/>
  <c r="Y81" i="32"/>
  <c r="Z81" i="32" s="1"/>
  <c r="W81" i="32"/>
  <c r="X81" i="32" s="1"/>
  <c r="AC81" i="32" s="1"/>
  <c r="Y80" i="32"/>
  <c r="Z80" i="32" s="1"/>
  <c r="W80" i="32"/>
  <c r="X80" i="32" s="1"/>
  <c r="AC80" i="32" s="1"/>
  <c r="Y79" i="32"/>
  <c r="Z79" i="32" s="1"/>
  <c r="W79" i="32"/>
  <c r="X79" i="32" s="1"/>
  <c r="AC79" i="32" s="1"/>
  <c r="Y78" i="32"/>
  <c r="Z78" i="32" s="1"/>
  <c r="W78" i="32"/>
  <c r="X78" i="32" s="1"/>
  <c r="AC78" i="32" s="1"/>
  <c r="Y77" i="32"/>
  <c r="Z77" i="32" s="1"/>
  <c r="W77" i="32"/>
  <c r="X77" i="32" s="1"/>
  <c r="AC77" i="32" s="1"/>
  <c r="Y76" i="32"/>
  <c r="Z76" i="32" s="1"/>
  <c r="W76" i="32"/>
  <c r="X76" i="32" s="1"/>
  <c r="AC76" i="32" s="1"/>
  <c r="Y75" i="32"/>
  <c r="Z75" i="32" s="1"/>
  <c r="W75" i="32"/>
  <c r="X75" i="32" s="1"/>
  <c r="AC75" i="32" s="1"/>
  <c r="Y74" i="32"/>
  <c r="Z74" i="32" s="1"/>
  <c r="W74" i="32"/>
  <c r="X74" i="32" s="1"/>
  <c r="AC74" i="32" s="1"/>
  <c r="Y73" i="32"/>
  <c r="Z73" i="32" s="1"/>
  <c r="W73" i="32"/>
  <c r="X73" i="32" s="1"/>
  <c r="AC73" i="32" s="1"/>
  <c r="Y72" i="32"/>
  <c r="Z72" i="32" s="1"/>
  <c r="W72" i="32"/>
  <c r="X72" i="32" s="1"/>
  <c r="AC72" i="32" s="1"/>
  <c r="Y71" i="32"/>
  <c r="Z71" i="32" s="1"/>
  <c r="W71" i="32"/>
  <c r="X71" i="32" s="1"/>
  <c r="AC71" i="32" s="1"/>
  <c r="Y70" i="32"/>
  <c r="Z70" i="32" s="1"/>
  <c r="W70" i="32"/>
  <c r="X70" i="32" s="1"/>
  <c r="AC70" i="32" s="1"/>
  <c r="Y69" i="32"/>
  <c r="Z69" i="32" s="1"/>
  <c r="W69" i="32"/>
  <c r="X69" i="32" s="1"/>
  <c r="AC69" i="32" s="1"/>
  <c r="Y68" i="32"/>
  <c r="Z68" i="32" s="1"/>
  <c r="W68" i="32"/>
  <c r="X68" i="32" s="1"/>
  <c r="AC68" i="32" s="1"/>
  <c r="Y67" i="32"/>
  <c r="Z67" i="32" s="1"/>
  <c r="W67" i="32"/>
  <c r="X67" i="32" s="1"/>
  <c r="AC67" i="32" s="1"/>
  <c r="Y66" i="32"/>
  <c r="Z66" i="32" s="1"/>
  <c r="W66" i="32"/>
  <c r="X66" i="32" s="1"/>
  <c r="AC66" i="32" s="1"/>
  <c r="Y65" i="32"/>
  <c r="Z65" i="32" s="1"/>
  <c r="W65" i="32"/>
  <c r="X65" i="32" s="1"/>
  <c r="AC65" i="32" s="1"/>
  <c r="Y64" i="32"/>
  <c r="Z64" i="32" s="1"/>
  <c r="W64" i="32"/>
  <c r="X64" i="32" s="1"/>
  <c r="AC64" i="32" s="1"/>
  <c r="Y63" i="32"/>
  <c r="Z63" i="32" s="1"/>
  <c r="W63" i="32"/>
  <c r="X63" i="32" s="1"/>
  <c r="AC63" i="32" s="1"/>
  <c r="Y62" i="32"/>
  <c r="Z62" i="32" s="1"/>
  <c r="W62" i="32"/>
  <c r="X62" i="32" s="1"/>
  <c r="AC62" i="32" s="1"/>
  <c r="Y61" i="32"/>
  <c r="Z61" i="32" s="1"/>
  <c r="W61" i="32"/>
  <c r="X61" i="32" s="1"/>
  <c r="AC61" i="32" s="1"/>
  <c r="Y60" i="32"/>
  <c r="Z60" i="32" s="1"/>
  <c r="W60" i="32"/>
  <c r="X60" i="32" s="1"/>
  <c r="AC60" i="32" s="1"/>
  <c r="Y59" i="32"/>
  <c r="Z59" i="32" s="1"/>
  <c r="W59" i="32"/>
  <c r="X59" i="32" s="1"/>
  <c r="AC59" i="32" s="1"/>
  <c r="Y58" i="32"/>
  <c r="Z58" i="32" s="1"/>
  <c r="W58" i="32"/>
  <c r="X58" i="32" s="1"/>
  <c r="AC58" i="32" s="1"/>
  <c r="Y57" i="32"/>
  <c r="Z57" i="32" s="1"/>
  <c r="W57" i="32"/>
  <c r="X57" i="32" s="1"/>
  <c r="AC57" i="32" s="1"/>
  <c r="Y56" i="32"/>
  <c r="Z56" i="32" s="1"/>
  <c r="W56" i="32"/>
  <c r="X56" i="32" s="1"/>
  <c r="AC56" i="32" s="1"/>
  <c r="Y55" i="32"/>
  <c r="Z55" i="32" s="1"/>
  <c r="W55" i="32"/>
  <c r="X55" i="32" s="1"/>
  <c r="AC55" i="32" s="1"/>
  <c r="Y54" i="32"/>
  <c r="Z54" i="32" s="1"/>
  <c r="W54" i="32"/>
  <c r="X54" i="32" s="1"/>
  <c r="AC54" i="32" s="1"/>
  <c r="Y53" i="32"/>
  <c r="Z53" i="32" s="1"/>
  <c r="W53" i="32"/>
  <c r="X53" i="32" s="1"/>
  <c r="AC53" i="32" s="1"/>
  <c r="Y52" i="32"/>
  <c r="Z52" i="32" s="1"/>
  <c r="W52" i="32"/>
  <c r="X52" i="32" s="1"/>
  <c r="AC52" i="32" s="1"/>
  <c r="Y51" i="32"/>
  <c r="Z51" i="32" s="1"/>
  <c r="W51" i="32"/>
  <c r="X51" i="32" s="1"/>
  <c r="AC51" i="32" s="1"/>
  <c r="Y50" i="32"/>
  <c r="Z50" i="32" s="1"/>
  <c r="W50" i="32"/>
  <c r="X50" i="32" s="1"/>
  <c r="AC50" i="32" s="1"/>
  <c r="Y49" i="32"/>
  <c r="Z49" i="32" s="1"/>
  <c r="W49" i="32"/>
  <c r="X49" i="32" s="1"/>
  <c r="AC49" i="32" s="1"/>
  <c r="Y48" i="32"/>
  <c r="Z48" i="32" s="1"/>
  <c r="W48" i="32"/>
  <c r="X48" i="32" s="1"/>
  <c r="AC48" i="32" s="1"/>
  <c r="Y47" i="32"/>
  <c r="Z47" i="32" s="1"/>
  <c r="W47" i="32"/>
  <c r="X47" i="32" s="1"/>
  <c r="AC47" i="32" s="1"/>
  <c r="Y46" i="32"/>
  <c r="Z46" i="32" s="1"/>
  <c r="W46" i="32"/>
  <c r="X46" i="32" s="1"/>
  <c r="AC46" i="32" s="1"/>
  <c r="Y45" i="32"/>
  <c r="Z45" i="32" s="1"/>
  <c r="W45" i="32"/>
  <c r="X45" i="32" s="1"/>
  <c r="AC45" i="32" s="1"/>
  <c r="Y44" i="32"/>
  <c r="Z44" i="32" s="1"/>
  <c r="W44" i="32"/>
  <c r="X44" i="32" s="1"/>
  <c r="AC44" i="32" s="1"/>
  <c r="Y43" i="32"/>
  <c r="Z43" i="32" s="1"/>
  <c r="W43" i="32"/>
  <c r="X43" i="32" s="1"/>
  <c r="AC43" i="32" s="1"/>
  <c r="Y42" i="32"/>
  <c r="Z42" i="32" s="1"/>
  <c r="W42" i="32"/>
  <c r="X42" i="32" s="1"/>
  <c r="AC42" i="32" s="1"/>
  <c r="Y41" i="32"/>
  <c r="Z41" i="32" s="1"/>
  <c r="W41" i="32"/>
  <c r="X41" i="32" s="1"/>
  <c r="AC41" i="32" s="1"/>
  <c r="Y40" i="32"/>
  <c r="Z40" i="32" s="1"/>
  <c r="W40" i="32"/>
  <c r="X40" i="32" s="1"/>
  <c r="AC40" i="32" s="1"/>
  <c r="Y39" i="32"/>
  <c r="Z39" i="32" s="1"/>
  <c r="W39" i="32"/>
  <c r="X39" i="32" s="1"/>
  <c r="AC39" i="32" s="1"/>
  <c r="Y38" i="32"/>
  <c r="Z38" i="32" s="1"/>
  <c r="W38" i="32"/>
  <c r="X38" i="32" s="1"/>
  <c r="AC38" i="32" s="1"/>
  <c r="Y37" i="32"/>
  <c r="Z37" i="32" s="1"/>
  <c r="W37" i="32"/>
  <c r="X37" i="32" s="1"/>
  <c r="AC37" i="32" s="1"/>
  <c r="Y36" i="32"/>
  <c r="Z36" i="32" s="1"/>
  <c r="W36" i="32"/>
  <c r="X36" i="32" s="1"/>
  <c r="AC36" i="32" s="1"/>
  <c r="Y35" i="32"/>
  <c r="Z35" i="32" s="1"/>
  <c r="W35" i="32"/>
  <c r="X35" i="32" s="1"/>
  <c r="AC35" i="32" s="1"/>
  <c r="Y34" i="32"/>
  <c r="Z34" i="32" s="1"/>
  <c r="W34" i="32"/>
  <c r="X34" i="32" s="1"/>
  <c r="AC34" i="32" s="1"/>
  <c r="Y33" i="32"/>
  <c r="Z33" i="32" s="1"/>
  <c r="W33" i="32"/>
  <c r="X33" i="32" s="1"/>
  <c r="AC33" i="32" s="1"/>
  <c r="Y32" i="32"/>
  <c r="Z32" i="32" s="1"/>
  <c r="W32" i="32"/>
  <c r="X32" i="32" s="1"/>
  <c r="AC32" i="32" s="1"/>
  <c r="Y31" i="32"/>
  <c r="Z31" i="32" s="1"/>
  <c r="W31" i="32"/>
  <c r="X31" i="32" s="1"/>
  <c r="AC31" i="32" s="1"/>
  <c r="Y30" i="32"/>
  <c r="Z30" i="32" s="1"/>
  <c r="W30" i="32"/>
  <c r="X30" i="32" s="1"/>
  <c r="AC30" i="32" s="1"/>
  <c r="Y29" i="32"/>
  <c r="Z29" i="32" s="1"/>
  <c r="W29" i="32"/>
  <c r="X29" i="32" s="1"/>
  <c r="AC29" i="32" s="1"/>
  <c r="Y28" i="32"/>
  <c r="Z28" i="32" s="1"/>
  <c r="W28" i="32"/>
  <c r="X28" i="32" s="1"/>
  <c r="AC28" i="32" s="1"/>
  <c r="Y27" i="32"/>
  <c r="Z27" i="32" s="1"/>
  <c r="W27" i="32"/>
  <c r="X27" i="32" s="1"/>
  <c r="AC27" i="32" s="1"/>
  <c r="Y26" i="32"/>
  <c r="Z26" i="32" s="1"/>
  <c r="W26" i="32"/>
  <c r="X26" i="32" s="1"/>
  <c r="AC26" i="32" s="1"/>
  <c r="Y25" i="32"/>
  <c r="Z25" i="32" s="1"/>
  <c r="W25" i="32"/>
  <c r="X25" i="32" s="1"/>
  <c r="AC25" i="32" s="1"/>
  <c r="Y24" i="32"/>
  <c r="Z24" i="32" s="1"/>
  <c r="W24" i="32"/>
  <c r="X24" i="32" s="1"/>
  <c r="AC24" i="32" s="1"/>
  <c r="Y23" i="32"/>
  <c r="Z23" i="32" s="1"/>
  <c r="W23" i="32"/>
  <c r="X23" i="32" s="1"/>
  <c r="AC23" i="32" s="1"/>
  <c r="Y22" i="32"/>
  <c r="Z22" i="32" s="1"/>
  <c r="W22" i="32"/>
  <c r="X22" i="32" s="1"/>
  <c r="AC22" i="32" s="1"/>
  <c r="Y21" i="32"/>
  <c r="Z21" i="32" s="1"/>
  <c r="W21" i="32"/>
  <c r="X21" i="32" s="1"/>
  <c r="AC21" i="32" s="1"/>
  <c r="Y20" i="32"/>
  <c r="Z20" i="32" s="1"/>
  <c r="W20" i="32"/>
  <c r="X20" i="32" s="1"/>
  <c r="AC20" i="32" s="1"/>
  <c r="Y19" i="32"/>
  <c r="Z19" i="32" s="1"/>
  <c r="W19" i="32"/>
  <c r="X19" i="32" s="1"/>
  <c r="AC19" i="32" s="1"/>
  <c r="Y18" i="32"/>
  <c r="Z18" i="32" s="1"/>
  <c r="W18" i="32"/>
  <c r="X18" i="32" s="1"/>
  <c r="AC18" i="32" s="1"/>
  <c r="Y17" i="32"/>
  <c r="Z17" i="32" s="1"/>
  <c r="W17" i="32"/>
  <c r="X17" i="32" s="1"/>
  <c r="AC17" i="32" s="1"/>
  <c r="Y16" i="32"/>
  <c r="Z16" i="32" s="1"/>
  <c r="W16" i="32"/>
  <c r="X16" i="32" s="1"/>
  <c r="AC16" i="32" s="1"/>
  <c r="Y15" i="32"/>
  <c r="Z15" i="32" s="1"/>
  <c r="X15" i="32"/>
  <c r="AC15" i="32" s="1"/>
  <c r="W15" i="32"/>
  <c r="Y14" i="32"/>
  <c r="Z14" i="32" s="1"/>
  <c r="W14" i="32"/>
  <c r="X14" i="32" s="1"/>
  <c r="AC14" i="32" s="1"/>
  <c r="Y13" i="32"/>
  <c r="Z13" i="32" s="1"/>
  <c r="W13" i="32"/>
  <c r="X13" i="32" s="1"/>
  <c r="AC13" i="32" s="1"/>
  <c r="Y12" i="32"/>
  <c r="Z12" i="32" s="1"/>
  <c r="W12" i="32"/>
  <c r="X12" i="32" s="1"/>
  <c r="AC12" i="32" s="1"/>
  <c r="Y11" i="32"/>
  <c r="Z11" i="32" s="1"/>
  <c r="W11" i="32"/>
  <c r="X11" i="32" s="1"/>
  <c r="AC11" i="32" s="1"/>
  <c r="Y10" i="32"/>
  <c r="Z10" i="32" s="1"/>
  <c r="W10" i="32"/>
  <c r="X10" i="32" s="1"/>
  <c r="AC10" i="32" s="1"/>
  <c r="Y9" i="32"/>
  <c r="Z9" i="32" s="1"/>
  <c r="W9" i="32"/>
  <c r="X9" i="32" s="1"/>
  <c r="AC9" i="32" s="1"/>
  <c r="Y8" i="32"/>
  <c r="Z8" i="32" s="1"/>
  <c r="W8" i="32"/>
  <c r="X8" i="32" s="1"/>
  <c r="AC8" i="32" s="1"/>
  <c r="Y7" i="32"/>
  <c r="Z7" i="32" s="1"/>
  <c r="W7" i="32"/>
  <c r="X7" i="32" s="1"/>
  <c r="AC7" i="32" s="1"/>
  <c r="Y6" i="32"/>
  <c r="Z6" i="32" s="1"/>
  <c r="W6" i="32"/>
  <c r="X6" i="32" s="1"/>
  <c r="AC6" i="32" s="1"/>
  <c r="Y5" i="32"/>
  <c r="Z5" i="32" s="1"/>
  <c r="W5" i="32"/>
  <c r="X5" i="32" s="1"/>
  <c r="AC5" i="32" s="1"/>
  <c r="Y4" i="32"/>
  <c r="Z4" i="32" s="1"/>
  <c r="W4" i="32"/>
  <c r="X4" i="32" s="1"/>
  <c r="AC4" i="32" s="1"/>
  <c r="Y3" i="32"/>
  <c r="Z3" i="32" s="1"/>
  <c r="W3" i="32"/>
  <c r="X3" i="32" s="1"/>
  <c r="AC3" i="32" s="1"/>
  <c r="Y2" i="32"/>
  <c r="Z2" i="32" s="1"/>
  <c r="W2" i="32"/>
  <c r="X2" i="32" s="1"/>
  <c r="AC2" i="32" s="1"/>
  <c r="AB1853" i="1"/>
  <c r="AC1853" i="1" s="1"/>
  <c r="AB1855" i="1"/>
  <c r="AC1855" i="1" s="1"/>
  <c r="AH1855" i="1" s="1"/>
  <c r="AB3078" i="1"/>
  <c r="AC3078" i="1" s="1"/>
  <c r="AH3078" i="1" s="1"/>
  <c r="AB3079" i="1"/>
  <c r="AC3079" i="1" s="1"/>
  <c r="AH3079" i="1" s="1"/>
  <c r="AD714" i="1"/>
  <c r="AD721" i="1"/>
  <c r="AD737" i="1"/>
  <c r="AD769" i="1"/>
  <c r="AD771" i="1"/>
  <c r="AD785" i="1"/>
  <c r="AD787" i="1"/>
  <c r="AD801" i="1"/>
  <c r="AD826" i="1"/>
  <c r="AD842" i="1"/>
  <c r="AD847" i="1"/>
  <c r="AD858" i="1"/>
  <c r="AD863" i="1"/>
  <c r="AD879" i="1"/>
  <c r="AD890" i="1"/>
  <c r="AD906" i="1"/>
  <c r="AD911" i="1"/>
  <c r="AD922" i="1"/>
  <c r="AD927" i="1"/>
  <c r="AD929" i="1"/>
  <c r="AD931" i="1"/>
  <c r="AD938" i="1"/>
  <c r="AD943" i="1"/>
  <c r="AD945" i="1"/>
  <c r="AD954" i="1"/>
  <c r="AD963" i="1"/>
  <c r="AD970" i="1"/>
  <c r="AD973" i="1"/>
  <c r="AD975" i="1"/>
  <c r="AD977" i="1"/>
  <c r="AD986" i="1"/>
  <c r="AD991" i="1"/>
  <c r="AD993" i="1"/>
  <c r="AD995" i="1"/>
  <c r="AD998" i="1"/>
  <c r="AD1002" i="1"/>
  <c r="AD1011" i="1"/>
  <c r="AD1014" i="1"/>
  <c r="AD1018" i="1"/>
  <c r="AD1023" i="1"/>
  <c r="AD1025" i="1"/>
  <c r="AD1027" i="1"/>
  <c r="AD1030" i="1"/>
  <c r="AD1031" i="1"/>
  <c r="AD1032" i="1"/>
  <c r="AD1034" i="1"/>
  <c r="AD1045" i="1"/>
  <c r="AD1046" i="1"/>
  <c r="AD1047" i="1"/>
  <c r="AD1048" i="1"/>
  <c r="AD1049" i="1"/>
  <c r="AD1050" i="1"/>
  <c r="AD1055" i="1"/>
  <c r="AD1059" i="1"/>
  <c r="AD1063" i="1"/>
  <c r="AD1071" i="1"/>
  <c r="AD1080" i="1"/>
  <c r="AD1082" i="1"/>
  <c r="AD1087" i="1"/>
  <c r="AD1091" i="1"/>
  <c r="AD1092" i="1"/>
  <c r="AD1093" i="1"/>
  <c r="AD1094" i="1"/>
  <c r="AD1098" i="1"/>
  <c r="AD1103" i="1"/>
  <c r="AD1105" i="1"/>
  <c r="AD1107" i="1"/>
  <c r="AD1108" i="1"/>
  <c r="AD1109" i="1"/>
  <c r="AD1110" i="1"/>
  <c r="AD1114" i="1"/>
  <c r="AD1115" i="1"/>
  <c r="AD1126" i="1"/>
  <c r="AD1127" i="1"/>
  <c r="AD1128" i="1"/>
  <c r="AD1135" i="1"/>
  <c r="AD1137" i="1"/>
  <c r="AD1139" i="1"/>
  <c r="AD1142" i="1"/>
  <c r="AD1143" i="1"/>
  <c r="AD1144" i="1"/>
  <c r="AD1146" i="1"/>
  <c r="AD1151" i="1"/>
  <c r="AD1157" i="1"/>
  <c r="AD1160" i="1"/>
  <c r="AD1167" i="1"/>
  <c r="AD1169" i="1"/>
  <c r="AD1173" i="1"/>
  <c r="AD1175" i="1"/>
  <c r="AD1176" i="1"/>
  <c r="AD1177" i="1"/>
  <c r="AD1179" i="1"/>
  <c r="AD1183" i="1"/>
  <c r="AD1185" i="1"/>
  <c r="AD1187" i="1"/>
  <c r="AD1188" i="1"/>
  <c r="AD1191" i="1"/>
  <c r="AD1195" i="1"/>
  <c r="AD1199" i="1"/>
  <c r="AD1201" i="1"/>
  <c r="AD1204" i="1"/>
  <c r="AD1205" i="1"/>
  <c r="AD1206" i="1"/>
  <c r="AD1209" i="1"/>
  <c r="AD1211" i="1"/>
  <c r="AD1220" i="1"/>
  <c r="AD1222" i="1"/>
  <c r="AD1224" i="1"/>
  <c r="AD1225" i="1"/>
  <c r="AD1226" i="1"/>
  <c r="AD1227" i="1"/>
  <c r="AD1229" i="1"/>
  <c r="AD1231" i="1"/>
  <c r="AD1233" i="1"/>
  <c r="AD1235" i="1"/>
  <c r="AD1236" i="1"/>
  <c r="AD1238" i="1"/>
  <c r="AD1240" i="1"/>
  <c r="AD1241" i="1"/>
  <c r="AD1242" i="1"/>
  <c r="AD1252" i="1"/>
  <c r="AD1254" i="1"/>
  <c r="AD1255" i="1"/>
  <c r="AD1256" i="1"/>
  <c r="AD1258" i="1"/>
  <c r="AD1259" i="1"/>
  <c r="AD1268" i="1"/>
  <c r="AD1269" i="1"/>
  <c r="AD1271" i="1"/>
  <c r="AD1272" i="1"/>
  <c r="AD1273" i="1"/>
  <c r="AD1274" i="1"/>
  <c r="AD1281" i="1"/>
  <c r="AD1285" i="1"/>
  <c r="AD1286" i="1"/>
  <c r="AD1288" i="1"/>
  <c r="AD1289" i="1"/>
  <c r="AD1290" i="1"/>
  <c r="AD1291" i="1"/>
  <c r="AD1299" i="1"/>
  <c r="AD1300" i="1"/>
  <c r="AD1301" i="1"/>
  <c r="AD1302" i="1"/>
  <c r="AD1303" i="1"/>
  <c r="AD1304" i="1"/>
  <c r="AD1305" i="1"/>
  <c r="AD1307" i="1"/>
  <c r="AD1310" i="1"/>
  <c r="AD1316" i="1"/>
  <c r="AD1320" i="1"/>
  <c r="AD1322" i="1"/>
  <c r="AD1329" i="1"/>
  <c r="AD1335" i="1"/>
  <c r="AD1336" i="1"/>
  <c r="AD1337" i="1"/>
  <c r="AD1338" i="1"/>
  <c r="AD1344" i="1"/>
  <c r="AD1348" i="1"/>
  <c r="AD1349" i="1"/>
  <c r="AD1350" i="1"/>
  <c r="AD1352" i="1"/>
  <c r="AD1353" i="1"/>
  <c r="AD1354" i="1"/>
  <c r="AD1355" i="1"/>
  <c r="AD1361" i="1"/>
  <c r="AD1364" i="1"/>
  <c r="AD1366" i="1"/>
  <c r="AD1368" i="1"/>
  <c r="AD1369" i="1"/>
  <c r="AD1371" i="1"/>
  <c r="AD1379" i="1"/>
  <c r="AD1380" i="1"/>
  <c r="AD1382" i="1"/>
  <c r="AD1384" i="1"/>
  <c r="AD1386" i="1"/>
  <c r="AD1391" i="1"/>
  <c r="AD1397" i="1"/>
  <c r="AD1398" i="1"/>
  <c r="AD1399" i="1"/>
  <c r="AD1400" i="1"/>
  <c r="AD1406" i="1"/>
  <c r="AD1407" i="1"/>
  <c r="AD1411" i="1"/>
  <c r="AD1412" i="1"/>
  <c r="AD1413" i="1"/>
  <c r="AD1414" i="1"/>
  <c r="AD1416" i="1"/>
  <c r="AD1423" i="1"/>
  <c r="AD1425" i="1"/>
  <c r="AD1428" i="1"/>
  <c r="AD1431" i="1"/>
  <c r="AD1433" i="1"/>
  <c r="AD1434" i="1"/>
  <c r="AD1435" i="1"/>
  <c r="AD1446" i="1"/>
  <c r="AD1450" i="1"/>
  <c r="AD1451" i="1"/>
  <c r="AD1455" i="1"/>
  <c r="AD1457" i="1"/>
  <c r="AD1459" i="1"/>
  <c r="AD1461" i="1"/>
  <c r="AD1463" i="1"/>
  <c r="AD1464" i="1"/>
  <c r="AD1465" i="1"/>
  <c r="AD1466" i="1"/>
  <c r="AD1467" i="1"/>
  <c r="AD1471" i="1"/>
  <c r="AD1476" i="1"/>
  <c r="AD1477" i="1"/>
  <c r="AD1478" i="1"/>
  <c r="AD1479" i="1"/>
  <c r="AD1480" i="1"/>
  <c r="AD1481" i="1"/>
  <c r="AD1482" i="1"/>
  <c r="AD1483" i="1"/>
  <c r="AD1491" i="1"/>
  <c r="AD1495" i="1"/>
  <c r="AD1498" i="1"/>
  <c r="AD1507" i="1"/>
  <c r="AD1509" i="1"/>
  <c r="AD1510" i="1"/>
  <c r="AD1511" i="1"/>
  <c r="AD1513" i="1"/>
  <c r="AD1514" i="1"/>
  <c r="AD1515" i="1"/>
  <c r="AD1523" i="1"/>
  <c r="AD1524" i="1"/>
  <c r="AD1525" i="1"/>
  <c r="AD1527" i="1"/>
  <c r="AD1528" i="1"/>
  <c r="AD1530" i="1"/>
  <c r="AD1540" i="1"/>
  <c r="AD1541" i="1"/>
  <c r="AD1542" i="1"/>
  <c r="AD1543" i="1"/>
  <c r="AD1545" i="1"/>
  <c r="AD1551" i="1"/>
  <c r="AD1555" i="1"/>
  <c r="AD1556" i="1"/>
  <c r="AD1558" i="1"/>
  <c r="AD1559" i="1"/>
  <c r="AD1560" i="1"/>
  <c r="AD1562" i="1"/>
  <c r="AD1566" i="1"/>
  <c r="AD1570" i="1"/>
  <c r="AD1572" i="1"/>
  <c r="AD1573" i="1"/>
  <c r="AD1575" i="1"/>
  <c r="AD1576" i="1"/>
  <c r="AD1577" i="1"/>
  <c r="AD1578" i="1"/>
  <c r="AD1579" i="1"/>
  <c r="AD1582" i="1"/>
  <c r="AD1585" i="1"/>
  <c r="AD1589" i="1"/>
  <c r="AD1592" i="1"/>
  <c r="AD1599" i="1"/>
  <c r="AD1600" i="1"/>
  <c r="AD1601" i="1"/>
  <c r="AD1602" i="1"/>
  <c r="AD1603" i="1"/>
  <c r="AD1604" i="1"/>
  <c r="AD1605" i="1"/>
  <c r="AD1606" i="1"/>
  <c r="AD1610" i="1"/>
  <c r="AD1611" i="1"/>
  <c r="AD1617" i="1"/>
  <c r="AD1623" i="1"/>
  <c r="AD1624" i="1"/>
  <c r="AD1633" i="1"/>
  <c r="AD1634" i="1"/>
  <c r="AD1636" i="1"/>
  <c r="AD1637" i="1"/>
  <c r="AD1638" i="1"/>
  <c r="AD1639" i="1"/>
  <c r="AD1640" i="1"/>
  <c r="AD1641" i="1"/>
  <c r="AD1642" i="1"/>
  <c r="AD1643" i="1"/>
  <c r="AD1651" i="1"/>
  <c r="AD1652" i="1"/>
  <c r="AD1653" i="1"/>
  <c r="AD1654" i="1"/>
  <c r="AD1655" i="1"/>
  <c r="AD1855" i="1"/>
  <c r="AB1854" i="1"/>
  <c r="AC1854" i="1" s="1"/>
  <c r="AD5" i="1"/>
  <c r="AD6" i="1"/>
  <c r="AD7" i="1"/>
  <c r="AD11" i="1"/>
  <c r="AD12" i="1"/>
  <c r="AD13" i="1"/>
  <c r="AD15" i="1"/>
  <c r="AD16" i="1"/>
  <c r="AD17" i="1"/>
  <c r="AD18" i="1"/>
  <c r="AD19" i="1"/>
  <c r="AD20" i="1"/>
  <c r="AD21" i="1"/>
  <c r="AD22" i="1"/>
  <c r="AD23" i="1"/>
  <c r="AD24" i="1"/>
  <c r="AD26" i="1"/>
  <c r="AD27" i="1"/>
  <c r="AD28" i="1"/>
  <c r="AD29" i="1"/>
  <c r="AD31" i="1"/>
  <c r="AD32" i="1"/>
  <c r="AD33" i="1"/>
  <c r="AD34" i="1"/>
  <c r="AD35" i="1"/>
  <c r="AD38" i="1"/>
  <c r="AD39" i="1"/>
  <c r="AD40" i="1"/>
  <c r="AD41" i="1"/>
  <c r="AD42" i="1"/>
  <c r="AD43" i="1"/>
  <c r="AD44" i="1"/>
  <c r="AD45" i="1"/>
  <c r="AD46" i="1"/>
  <c r="AD48" i="1"/>
  <c r="AD49" i="1"/>
  <c r="AD50" i="1"/>
  <c r="AD51" i="1"/>
  <c r="AD52" i="1"/>
  <c r="AD53" i="1"/>
  <c r="AD54" i="1"/>
  <c r="AD55" i="1"/>
  <c r="AD56" i="1"/>
  <c r="AD57" i="1"/>
  <c r="AD58" i="1"/>
  <c r="AD59" i="1"/>
  <c r="AD60" i="1"/>
  <c r="AD61" i="1"/>
  <c r="AD62" i="1"/>
  <c r="AD63" i="1"/>
  <c r="AD64" i="1"/>
  <c r="AD65" i="1"/>
  <c r="AD68" i="1"/>
  <c r="AD69" i="1"/>
  <c r="AD70" i="1"/>
  <c r="AD71" i="1"/>
  <c r="AD72" i="1"/>
  <c r="AD73" i="1"/>
  <c r="AD75" i="1"/>
  <c r="AD78" i="1"/>
  <c r="AD83" i="1"/>
  <c r="AD84" i="1"/>
  <c r="AD86" i="1"/>
  <c r="AD88" i="1"/>
  <c r="AD89" i="1"/>
  <c r="AD92" i="1"/>
  <c r="AD93" i="1"/>
  <c r="AD95" i="1"/>
  <c r="AD96" i="1"/>
  <c r="AD97" i="1"/>
  <c r="AD98" i="1"/>
  <c r="AD99" i="1"/>
  <c r="AD100" i="1"/>
  <c r="AD102" i="1"/>
  <c r="AD104" i="1"/>
  <c r="AD105" i="1"/>
  <c r="AD106" i="1"/>
  <c r="AD109" i="1"/>
  <c r="AD110" i="1"/>
  <c r="AD111" i="1"/>
  <c r="AD112" i="1"/>
  <c r="AD113" i="1"/>
  <c r="AD115" i="1"/>
  <c r="AD116" i="1"/>
  <c r="AD118" i="1"/>
  <c r="AD119" i="1"/>
  <c r="AD120" i="1"/>
  <c r="AD121" i="1"/>
  <c r="AD122" i="1"/>
  <c r="AD125" i="1"/>
  <c r="AD126" i="1"/>
  <c r="AD127" i="1"/>
  <c r="AD128" i="1"/>
  <c r="AD129" i="1"/>
  <c r="AD130" i="1"/>
  <c r="AD131" i="1"/>
  <c r="AD132" i="1"/>
  <c r="AD133" i="1"/>
  <c r="AD134" i="1"/>
  <c r="AD135" i="1"/>
  <c r="AD136" i="1"/>
  <c r="AD137" i="1"/>
  <c r="AD138" i="1"/>
  <c r="AD139" i="1"/>
  <c r="AD140" i="1"/>
  <c r="AD141" i="1"/>
  <c r="AD142" i="1"/>
  <c r="AD144" i="1"/>
  <c r="AD145" i="1"/>
  <c r="AD146" i="1"/>
  <c r="AD147" i="1"/>
  <c r="AD148" i="1"/>
  <c r="AD149" i="1"/>
  <c r="AD150" i="1"/>
  <c r="AD151" i="1"/>
  <c r="AD153" i="1"/>
  <c r="AD155" i="1"/>
  <c r="AD156" i="1"/>
  <c r="AD157" i="1"/>
  <c r="AD158" i="1"/>
  <c r="AD160" i="1"/>
  <c r="AD162" i="1"/>
  <c r="AD163" i="1"/>
  <c r="AD165" i="1"/>
  <c r="AD166" i="1"/>
  <c r="AD168" i="1"/>
  <c r="AD169" i="1"/>
  <c r="AD170" i="1"/>
  <c r="AD172" i="1"/>
  <c r="AD173" i="1"/>
  <c r="AD174" i="1"/>
  <c r="AD175" i="1"/>
  <c r="AD176" i="1"/>
  <c r="AD177" i="1"/>
  <c r="AD178" i="1"/>
  <c r="AD179" i="1"/>
  <c r="AD180" i="1"/>
  <c r="AD182" i="1"/>
  <c r="AD183" i="1"/>
  <c r="AD184" i="1"/>
  <c r="AD185" i="1"/>
  <c r="AD186" i="1"/>
  <c r="AD187" i="1"/>
  <c r="AD188" i="1"/>
  <c r="AD189" i="1"/>
  <c r="AD191" i="1"/>
  <c r="AD192" i="1"/>
  <c r="AD194" i="1"/>
  <c r="AD195" i="1"/>
  <c r="AD196" i="1"/>
  <c r="AD197" i="1"/>
  <c r="AD198" i="1"/>
  <c r="AD199" i="1"/>
  <c r="AD200" i="1"/>
  <c r="AD201" i="1"/>
  <c r="AD202" i="1"/>
  <c r="AD204" i="1"/>
  <c r="AD205" i="1"/>
  <c r="AD207" i="1"/>
  <c r="AD208" i="1"/>
  <c r="AD209" i="1"/>
  <c r="AD210" i="1"/>
  <c r="AD211" i="1"/>
  <c r="AD212" i="1"/>
  <c r="AD213" i="1"/>
  <c r="AD214" i="1"/>
  <c r="AD215" i="1"/>
  <c r="AD216" i="1"/>
  <c r="AD217" i="1"/>
  <c r="AD218" i="1"/>
  <c r="AD219" i="1"/>
  <c r="AD220" i="1"/>
  <c r="AD221" i="1"/>
  <c r="AD222" i="1"/>
  <c r="AD225" i="1"/>
  <c r="AD227" i="1"/>
  <c r="AD228" i="1"/>
  <c r="AD230" i="1"/>
  <c r="AD231" i="1"/>
  <c r="AD233" i="1"/>
  <c r="AD234" i="1"/>
  <c r="AD236" i="1"/>
  <c r="AD237" i="1"/>
  <c r="AD238" i="1"/>
  <c r="AD240" i="1"/>
  <c r="AD241" i="1"/>
  <c r="AD242" i="1"/>
  <c r="AD243" i="1"/>
  <c r="AD244" i="1"/>
  <c r="AD245" i="1"/>
  <c r="AD247" i="1"/>
  <c r="AD248" i="1"/>
  <c r="AD249" i="1"/>
  <c r="AD251" i="1"/>
  <c r="AD254" i="1"/>
  <c r="AD255" i="1"/>
  <c r="AD257" i="1"/>
  <c r="AD258" i="1"/>
  <c r="AD259" i="1"/>
  <c r="AD261" i="1"/>
  <c r="AD262" i="1"/>
  <c r="AD263" i="1"/>
  <c r="AD264" i="1"/>
  <c r="AD267" i="1"/>
  <c r="AD269" i="1"/>
  <c r="AD272" i="1"/>
  <c r="AD273" i="1"/>
  <c r="AD274" i="1"/>
  <c r="AD275" i="1"/>
  <c r="AD276" i="1"/>
  <c r="AD278" i="1"/>
  <c r="AD280" i="1"/>
  <c r="AD281" i="1"/>
  <c r="AD282" i="1"/>
  <c r="AD283" i="1"/>
  <c r="AD284" i="1"/>
  <c r="AD285" i="1"/>
  <c r="AD287" i="1"/>
  <c r="AD289" i="1"/>
  <c r="AD290" i="1"/>
  <c r="AD294" i="1"/>
  <c r="AD295" i="1"/>
  <c r="AD298" i="1"/>
  <c r="AD301" i="1"/>
  <c r="AD302" i="1"/>
  <c r="AD303" i="1"/>
  <c r="AD304" i="1"/>
  <c r="AD305" i="1"/>
  <c r="AD306" i="1"/>
  <c r="AD307" i="1"/>
  <c r="AD308" i="1"/>
  <c r="AD309" i="1"/>
  <c r="AD311" i="1"/>
  <c r="AD312" i="1"/>
  <c r="AD313" i="1"/>
  <c r="AD318" i="1"/>
  <c r="AD319" i="1"/>
  <c r="AD320" i="1"/>
  <c r="AD322" i="1"/>
  <c r="AD323" i="1"/>
  <c r="AD325" i="1"/>
  <c r="AD326" i="1"/>
  <c r="AD329" i="1"/>
  <c r="AD330" i="1"/>
  <c r="AD331" i="1"/>
  <c r="AD332" i="1"/>
  <c r="AD333" i="1"/>
  <c r="AD334" i="1"/>
  <c r="AD335" i="1"/>
  <c r="AD336" i="1"/>
  <c r="AD337" i="1"/>
  <c r="AD338" i="1"/>
  <c r="AD339" i="1"/>
  <c r="AD340" i="1"/>
  <c r="AD341" i="1"/>
  <c r="AD342" i="1"/>
  <c r="AD343" i="1"/>
  <c r="AD344" i="1"/>
  <c r="AD346" i="1"/>
  <c r="AD347" i="1"/>
  <c r="AD349" i="1"/>
  <c r="AD350" i="1"/>
  <c r="AD352" i="1"/>
  <c r="AD353" i="1"/>
  <c r="AD354" i="1"/>
  <c r="AD355" i="1"/>
  <c r="AD356" i="1"/>
  <c r="AD357" i="1"/>
  <c r="AD358" i="1"/>
  <c r="AD359" i="1"/>
  <c r="AD361" i="1"/>
  <c r="AD362" i="1"/>
  <c r="AD363" i="1"/>
  <c r="AD364" i="1"/>
  <c r="AD365" i="1"/>
  <c r="AD366" i="1"/>
  <c r="AD367" i="1"/>
  <c r="AD368" i="1"/>
  <c r="AD369" i="1"/>
  <c r="AD370" i="1"/>
  <c r="AD371" i="1"/>
  <c r="AD372" i="1"/>
  <c r="AD374" i="1"/>
  <c r="AD375" i="1"/>
  <c r="AD376" i="1"/>
  <c r="AD377" i="1"/>
  <c r="AD379" i="1"/>
  <c r="AD381" i="1"/>
  <c r="AD382" i="1"/>
  <c r="AD384" i="1"/>
  <c r="AD385" i="1"/>
  <c r="AD388" i="1"/>
  <c r="AD389" i="1"/>
  <c r="AD390" i="1"/>
  <c r="AD392" i="1"/>
  <c r="AD393" i="1"/>
  <c r="AD394" i="1"/>
  <c r="AD395" i="1"/>
  <c r="AD397" i="1"/>
  <c r="AD398" i="1"/>
  <c r="AD399" i="1"/>
  <c r="AD400" i="1"/>
  <c r="AD401" i="1"/>
  <c r="AD403" i="1"/>
  <c r="AD404" i="1"/>
  <c r="AD405" i="1"/>
  <c r="AD406" i="1"/>
  <c r="AD407" i="1"/>
  <c r="AD408" i="1"/>
  <c r="AD409" i="1"/>
  <c r="AD410" i="1"/>
  <c r="AD411" i="1"/>
  <c r="AD412" i="1"/>
  <c r="AD413" i="1"/>
  <c r="AD415" i="1"/>
  <c r="AD416" i="1"/>
  <c r="AD417" i="1"/>
  <c r="AD418" i="1"/>
  <c r="AD419" i="1"/>
  <c r="AD420" i="1"/>
  <c r="AD421" i="1"/>
  <c r="AD422" i="1"/>
  <c r="AD423" i="1"/>
  <c r="AD424" i="1"/>
  <c r="AD425" i="1"/>
  <c r="AD427" i="1"/>
  <c r="AD428" i="1"/>
  <c r="AD430" i="1"/>
  <c r="AD432" i="1"/>
  <c r="AD433" i="1"/>
  <c r="AD435" i="1"/>
  <c r="AD436" i="1"/>
  <c r="AD437" i="1"/>
  <c r="AD438" i="1"/>
  <c r="AD439" i="1"/>
  <c r="AD440" i="1"/>
  <c r="AD441" i="1"/>
  <c r="AD443" i="1"/>
  <c r="AD444" i="1"/>
  <c r="AD445" i="1"/>
  <c r="AD448" i="1"/>
  <c r="AD449" i="1"/>
  <c r="AD450" i="1"/>
  <c r="AD452" i="1"/>
  <c r="AD454" i="1"/>
  <c r="AD455" i="1"/>
  <c r="AD456" i="1"/>
  <c r="AD459" i="1"/>
  <c r="AD460" i="1"/>
  <c r="AD462" i="1"/>
  <c r="AD463" i="1"/>
  <c r="AD464" i="1"/>
  <c r="AD465" i="1"/>
  <c r="AD466" i="1"/>
  <c r="AD467" i="1"/>
  <c r="AD470" i="1"/>
  <c r="AD472" i="1"/>
  <c r="AD473" i="1"/>
  <c r="AD474" i="1"/>
  <c r="AD475" i="1"/>
  <c r="AD476" i="1"/>
  <c r="AD477" i="1"/>
  <c r="AD478" i="1"/>
  <c r="AD479" i="1"/>
  <c r="AD480" i="1"/>
  <c r="AD482" i="1"/>
  <c r="AD483" i="1"/>
  <c r="AD485" i="1"/>
  <c r="AD486" i="1"/>
  <c r="AD487" i="1"/>
  <c r="AD488" i="1"/>
  <c r="AD490" i="1"/>
  <c r="AD491" i="1"/>
  <c r="AD492" i="1"/>
  <c r="AD493" i="1"/>
  <c r="AD494" i="1"/>
  <c r="AD495" i="1"/>
  <c r="AD496" i="1"/>
  <c r="AD497" i="1"/>
  <c r="AD498" i="1"/>
  <c r="AD499" i="1"/>
  <c r="AD500" i="1"/>
  <c r="AD502" i="1"/>
  <c r="AD504" i="1"/>
  <c r="AD506" i="1"/>
  <c r="AD508" i="1"/>
  <c r="AD509" i="1"/>
  <c r="AD511" i="1"/>
  <c r="AD512" i="1"/>
  <c r="AD514" i="1"/>
  <c r="AD515" i="1"/>
  <c r="AD516" i="1"/>
  <c r="AD517" i="1"/>
  <c r="AD518" i="1"/>
  <c r="AD520" i="1"/>
  <c r="AD521" i="1"/>
  <c r="AD522" i="1"/>
  <c r="AD523" i="1"/>
  <c r="AD524" i="1"/>
  <c r="AD525" i="1"/>
  <c r="AD526" i="1"/>
  <c r="AD527" i="1"/>
  <c r="AD528" i="1"/>
  <c r="AD529" i="1"/>
  <c r="AD533" i="1"/>
  <c r="AD534" i="1"/>
  <c r="AD535" i="1"/>
  <c r="AD536" i="1"/>
  <c r="AD538" i="1"/>
  <c r="AD539" i="1"/>
  <c r="AD540" i="1"/>
  <c r="AD541" i="1"/>
  <c r="AD542" i="1"/>
  <c r="AD544" i="1"/>
  <c r="AD545" i="1"/>
  <c r="AD546" i="1"/>
  <c r="AD547" i="1"/>
  <c r="AD548" i="1"/>
  <c r="AD549" i="1"/>
  <c r="AD550" i="1"/>
  <c r="AD551" i="1"/>
  <c r="AD554" i="1"/>
  <c r="AD556" i="1"/>
  <c r="AD557" i="1"/>
  <c r="AD559" i="1"/>
  <c r="AD560" i="1"/>
  <c r="AD562" i="1"/>
  <c r="AD563" i="1"/>
  <c r="AD564" i="1"/>
  <c r="AD565" i="1"/>
  <c r="AD566" i="1"/>
  <c r="AD567" i="1"/>
  <c r="AD569" i="1"/>
  <c r="AD571" i="1"/>
  <c r="AD573" i="1"/>
  <c r="AD574" i="1"/>
  <c r="AD575" i="1"/>
  <c r="AD576" i="1"/>
  <c r="AD577" i="1"/>
  <c r="AD578" i="1"/>
  <c r="AD580" i="1"/>
  <c r="AD583" i="1"/>
  <c r="AD584" i="1"/>
  <c r="AD586" i="1"/>
  <c r="AD588" i="1"/>
  <c r="AD593" i="1"/>
  <c r="AD595" i="1"/>
  <c r="AD596" i="1"/>
  <c r="AD597" i="1"/>
  <c r="AD598" i="1"/>
  <c r="AD599" i="1"/>
  <c r="AD600" i="1"/>
  <c r="AD605" i="1"/>
  <c r="AD610" i="1"/>
  <c r="AD611" i="1"/>
  <c r="AD616" i="1"/>
  <c r="AD619" i="1"/>
  <c r="AD621" i="1"/>
  <c r="AD623" i="1"/>
  <c r="AD629" i="1"/>
  <c r="AD630" i="1"/>
  <c r="AD633" i="1"/>
  <c r="AD635" i="1"/>
  <c r="AD637" i="1"/>
  <c r="AD639" i="1"/>
  <c r="AD641" i="1"/>
  <c r="AD642" i="1"/>
  <c r="AD643" i="1"/>
  <c r="AD644" i="1"/>
  <c r="AD645" i="1"/>
  <c r="AD647" i="1"/>
  <c r="AD648" i="1"/>
  <c r="AD649" i="1"/>
  <c r="AD651" i="1"/>
  <c r="AD652" i="1"/>
  <c r="AD654" i="1"/>
  <c r="AD655" i="1"/>
  <c r="AD656" i="1"/>
  <c r="AD657" i="1"/>
  <c r="AD658" i="1"/>
  <c r="AD659" i="1"/>
  <c r="AD660" i="1"/>
  <c r="AD663" i="1"/>
  <c r="AD665" i="1"/>
  <c r="AD666" i="1"/>
  <c r="AD667" i="1"/>
  <c r="AD669" i="1"/>
  <c r="AD670" i="1"/>
  <c r="AD675" i="1"/>
  <c r="AD676" i="1"/>
  <c r="AD677" i="1"/>
  <c r="AD678" i="1"/>
  <c r="AD679" i="1"/>
  <c r="AD680" i="1"/>
  <c r="AD681" i="1"/>
  <c r="AD684" i="1"/>
  <c r="AD685" i="1"/>
  <c r="AD686" i="1"/>
  <c r="AD687" i="1"/>
  <c r="AD688" i="1"/>
  <c r="AD690" i="1"/>
  <c r="AD691" i="1"/>
  <c r="AD693" i="1"/>
  <c r="AD694" i="1"/>
  <c r="AD695" i="1"/>
  <c r="AD697" i="1"/>
  <c r="AD698" i="1"/>
  <c r="AD699" i="1"/>
  <c r="AD703" i="1"/>
  <c r="AD705" i="1"/>
  <c r="AD706" i="1"/>
  <c r="AD707" i="1"/>
  <c r="AD708" i="1"/>
  <c r="AD709" i="1"/>
  <c r="AD710" i="1"/>
  <c r="AD712" i="1"/>
  <c r="AD713" i="1"/>
  <c r="AD718" i="1"/>
  <c r="AD719" i="1"/>
  <c r="AD720" i="1"/>
  <c r="AD722" i="1"/>
  <c r="AD724" i="1"/>
  <c r="AD725" i="1"/>
  <c r="AD726" i="1"/>
  <c r="AD727" i="1"/>
  <c r="AD728" i="1"/>
  <c r="AD729" i="1"/>
  <c r="AD732" i="1"/>
  <c r="AD733" i="1"/>
  <c r="AD736" i="1"/>
  <c r="AD738" i="1"/>
  <c r="AD740" i="1"/>
  <c r="AD743" i="1"/>
  <c r="AD745" i="1"/>
  <c r="AD747" i="1"/>
  <c r="AD748" i="1"/>
  <c r="AD751" i="1"/>
  <c r="AD752" i="1"/>
  <c r="AD755" i="1"/>
  <c r="AD756" i="1"/>
  <c r="AD757" i="1"/>
  <c r="AD758" i="1"/>
  <c r="AD759" i="1"/>
  <c r="AD760" i="1"/>
  <c r="AD761" i="1"/>
  <c r="AD762" i="1"/>
  <c r="AD763" i="1"/>
  <c r="AD764" i="1"/>
  <c r="AD770" i="1"/>
  <c r="AD772" i="1"/>
  <c r="AD773" i="1"/>
  <c r="AD774" i="1"/>
  <c r="AD775" i="1"/>
  <c r="AD776" i="1"/>
  <c r="AD778" i="1"/>
  <c r="AD779" i="1"/>
  <c r="AD782" i="1"/>
  <c r="AD786" i="1"/>
  <c r="AD789" i="1"/>
  <c r="AD790" i="1"/>
  <c r="AD791" i="1"/>
  <c r="AD792" i="1"/>
  <c r="AD794" i="1"/>
  <c r="AD795" i="1"/>
  <c r="AD797" i="1"/>
  <c r="AD798" i="1"/>
  <c r="AD800" i="1"/>
  <c r="AD802" i="1"/>
  <c r="AD804" i="1"/>
  <c r="AD806" i="1"/>
  <c r="AD807" i="1"/>
  <c r="AD808" i="1"/>
  <c r="AD812" i="1"/>
  <c r="AD813" i="1"/>
  <c r="AD814" i="1"/>
  <c r="AD817" i="1"/>
  <c r="AD818" i="1"/>
  <c r="AD819" i="1"/>
  <c r="AD820" i="1"/>
  <c r="AD821" i="1"/>
  <c r="AD822" i="1"/>
  <c r="AD823" i="1"/>
  <c r="AD829" i="1"/>
  <c r="AD830" i="1"/>
  <c r="AD832" i="1"/>
  <c r="AD835" i="1"/>
  <c r="AD837" i="1"/>
  <c r="AD838" i="1"/>
  <c r="AD840" i="1"/>
  <c r="AD843" i="1"/>
  <c r="AD844" i="1"/>
  <c r="AD846" i="1"/>
  <c r="AD850" i="1"/>
  <c r="AD851" i="1"/>
  <c r="AD852" i="1"/>
  <c r="AD853" i="1"/>
  <c r="AD854" i="1"/>
  <c r="AD855" i="1"/>
  <c r="AD856" i="1"/>
  <c r="AD857" i="1"/>
  <c r="AD859" i="1"/>
  <c r="AD860" i="1"/>
  <c r="AD861" i="1"/>
  <c r="AD862" i="1"/>
  <c r="AD864" i="1"/>
  <c r="AD865" i="1"/>
  <c r="AD866" i="1"/>
  <c r="AD867" i="1"/>
  <c r="AD868" i="1"/>
  <c r="AD869" i="1"/>
  <c r="AD870" i="1"/>
  <c r="AD871" i="1"/>
  <c r="AD873" i="1"/>
  <c r="AD875" i="1"/>
  <c r="AD877" i="1"/>
  <c r="AD878" i="1"/>
  <c r="AD880" i="1"/>
  <c r="AD881" i="1"/>
  <c r="AD882" i="1"/>
  <c r="AD884" i="1"/>
  <c r="AD885" i="1"/>
  <c r="AD886" i="1"/>
  <c r="AD887" i="1"/>
  <c r="AD888" i="1"/>
  <c r="AD889" i="1"/>
  <c r="AD898" i="1"/>
  <c r="AD899" i="1"/>
  <c r="AD901" i="1"/>
  <c r="AD902" i="1"/>
  <c r="AD903" i="1"/>
  <c r="AD905" i="1"/>
  <c r="AD907" i="1"/>
  <c r="AD908" i="1"/>
  <c r="AD910" i="1"/>
  <c r="AD915" i="1"/>
  <c r="AD916" i="1"/>
  <c r="AD917" i="1"/>
  <c r="AD921" i="1"/>
  <c r="AD923" i="1"/>
  <c r="AD924" i="1"/>
  <c r="AD925" i="1"/>
  <c r="AD928" i="1"/>
  <c r="AD932" i="1"/>
  <c r="AD935" i="1"/>
  <c r="AD939" i="1"/>
  <c r="AD940" i="1"/>
  <c r="AD947" i="1"/>
  <c r="AD948" i="1"/>
  <c r="AD949" i="1"/>
  <c r="AD950" i="1"/>
  <c r="AD951" i="1"/>
  <c r="AD952" i="1"/>
  <c r="AD955" i="1"/>
  <c r="AD957" i="1"/>
  <c r="AD958" i="1"/>
  <c r="AD962" i="1"/>
  <c r="AD964" i="1"/>
  <c r="AD965" i="1"/>
  <c r="AD966" i="1"/>
  <c r="AD968" i="1"/>
  <c r="AD972" i="1"/>
  <c r="AD974" i="1"/>
  <c r="AD976" i="1"/>
  <c r="AD978" i="1"/>
  <c r="AD982" i="1"/>
  <c r="AD983" i="1"/>
  <c r="AD984" i="1"/>
  <c r="AD987" i="1"/>
  <c r="AD989" i="1"/>
  <c r="AD990" i="1"/>
  <c r="AD992" i="1"/>
  <c r="AD1000" i="1"/>
  <c r="AD1001" i="1"/>
  <c r="AD1004" i="1"/>
  <c r="AD1005" i="1"/>
  <c r="AD1006" i="1"/>
  <c r="AD1008" i="1"/>
  <c r="AD1010" i="1"/>
  <c r="AD1016" i="1"/>
  <c r="AD1017" i="1"/>
  <c r="AD1019" i="1"/>
  <c r="AD1020" i="1"/>
  <c r="AD1021" i="1"/>
  <c r="AD1024" i="1"/>
  <c r="AD1026" i="1"/>
  <c r="AD1028" i="1"/>
  <c r="AD1035" i="1"/>
  <c r="AD1036" i="1"/>
  <c r="AD1038" i="1"/>
  <c r="AD1040" i="1"/>
  <c r="AD1042" i="1"/>
  <c r="AD1043" i="1"/>
  <c r="AD1052" i="1"/>
  <c r="AD1053" i="1"/>
  <c r="AD1054" i="1"/>
  <c r="AD1057" i="1"/>
  <c r="AD1058" i="1"/>
  <c r="AD1068" i="1"/>
  <c r="AD1069" i="1"/>
  <c r="AD1070" i="1"/>
  <c r="AD1072" i="1"/>
  <c r="AD1073" i="1"/>
  <c r="AD1074" i="1"/>
  <c r="AD1075" i="1"/>
  <c r="AD1077" i="1"/>
  <c r="AD1081" i="1"/>
  <c r="AD1086" i="1"/>
  <c r="AD1088" i="1"/>
  <c r="AD1090" i="1"/>
  <c r="AD1095" i="1"/>
  <c r="AD1097" i="1"/>
  <c r="AD1099" i="1"/>
  <c r="AD1100" i="1"/>
  <c r="AD1102" i="1"/>
  <c r="AD1116" i="1"/>
  <c r="AD1117" i="1"/>
  <c r="AD1120" i="1"/>
  <c r="AD1121" i="1"/>
  <c r="AD1131" i="1"/>
  <c r="AD1132" i="1"/>
  <c r="AD1133" i="1"/>
  <c r="AD1134" i="1"/>
  <c r="AD1138" i="1"/>
  <c r="AD1148" i="1"/>
  <c r="AD1149" i="1"/>
  <c r="AD1150" i="1"/>
  <c r="AD1154" i="1"/>
  <c r="AD1156" i="1"/>
  <c r="AD1170" i="1"/>
  <c r="AD1180" i="1"/>
  <c r="AD1181" i="1"/>
  <c r="AD1182" i="1"/>
  <c r="AD1186" i="1"/>
  <c r="AD1196" i="1"/>
  <c r="AD1197" i="1"/>
  <c r="AD1198" i="1"/>
  <c r="AD1200" i="1"/>
  <c r="AD1214" i="1"/>
  <c r="AD1216" i="1"/>
  <c r="AD1217" i="1"/>
  <c r="AD1218" i="1"/>
  <c r="AD1228" i="1"/>
  <c r="AD1230" i="1"/>
  <c r="AD1232" i="1"/>
  <c r="AD1234" i="1"/>
  <c r="AD1244" i="1"/>
  <c r="AD1260" i="1"/>
  <c r="AD1262" i="1"/>
  <c r="AD1266" i="1"/>
  <c r="AD1276" i="1"/>
  <c r="AD1277" i="1"/>
  <c r="AD1294" i="1"/>
  <c r="AD1296" i="1"/>
  <c r="AD1297" i="1"/>
  <c r="AD1298" i="1"/>
  <c r="AD1308" i="1"/>
  <c r="AD1311" i="1"/>
  <c r="AD1312" i="1"/>
  <c r="AD1313" i="1"/>
  <c r="AD1314" i="1"/>
  <c r="AD1324" i="1"/>
  <c r="AD1325" i="1"/>
  <c r="AD1328" i="1"/>
  <c r="AD1341" i="1"/>
  <c r="AD1347" i="1"/>
  <c r="AD1360" i="1"/>
  <c r="AD1372" i="1"/>
  <c r="AD1374" i="1"/>
  <c r="AD1378" i="1"/>
  <c r="AD1390" i="1"/>
  <c r="AD1392" i="1"/>
  <c r="AD1404" i="1"/>
  <c r="AD1405" i="1"/>
  <c r="AD1408" i="1"/>
  <c r="AD1420" i="1"/>
  <c r="AD1424" i="1"/>
  <c r="AD1436" i="1"/>
  <c r="AD1437" i="1"/>
  <c r="AD1438" i="1"/>
  <c r="AD1440" i="1"/>
  <c r="AD1441" i="1"/>
  <c r="AD1442" i="1"/>
  <c r="AD1452" i="1"/>
  <c r="AD1453" i="1"/>
  <c r="AD1454" i="1"/>
  <c r="AD1468" i="1"/>
  <c r="AD1469" i="1"/>
  <c r="AD1474" i="1"/>
  <c r="AD1484" i="1"/>
  <c r="AD1485" i="1"/>
  <c r="AD1488" i="1"/>
  <c r="AD1490" i="1"/>
  <c r="AD1500" i="1"/>
  <c r="AD1501" i="1"/>
  <c r="AD1502" i="1"/>
  <c r="AD1503" i="1"/>
  <c r="AD1504" i="1"/>
  <c r="AD1505" i="1"/>
  <c r="AD1516" i="1"/>
  <c r="AD1517" i="1"/>
  <c r="AD1518" i="1"/>
  <c r="AD1522" i="1"/>
  <c r="AD1535" i="1"/>
  <c r="AD1538" i="1"/>
  <c r="AD1552" i="1"/>
  <c r="AD1554" i="1"/>
  <c r="AD1568" i="1"/>
  <c r="AD1580" i="1"/>
  <c r="AD1581" i="1"/>
  <c r="AD1584" i="1"/>
  <c r="AD1586" i="1"/>
  <c r="AD1596" i="1"/>
  <c r="AD1613" i="1"/>
  <c r="AD1614" i="1"/>
  <c r="AD1615" i="1"/>
  <c r="AD1618" i="1"/>
  <c r="AD1619" i="1"/>
  <c r="AD1621" i="1"/>
  <c r="AD1630" i="1"/>
  <c r="AD1644" i="1"/>
  <c r="AD1646" i="1"/>
  <c r="AD1647" i="1"/>
  <c r="AD1648" i="1"/>
  <c r="AD1649" i="1"/>
  <c r="AG3077" i="1" l="1"/>
  <c r="AB3077" i="1" s="1"/>
  <c r="M3077" i="1"/>
  <c r="N3077" i="1" s="1"/>
  <c r="I3077" i="1"/>
  <c r="C3077" i="1"/>
  <c r="B3077" i="1"/>
  <c r="AG3076" i="1"/>
  <c r="M3076" i="1"/>
  <c r="N3076" i="1" s="1"/>
  <c r="J3076" i="1"/>
  <c r="I3076" i="1"/>
  <c r="C3076" i="1"/>
  <c r="B3076" i="1"/>
  <c r="AG3075" i="1"/>
  <c r="M3075" i="1"/>
  <c r="N3075" i="1" s="1"/>
  <c r="J3075" i="1"/>
  <c r="I3075" i="1"/>
  <c r="C3075" i="1"/>
  <c r="B3075" i="1"/>
  <c r="AG3074" i="1"/>
  <c r="M3074" i="1"/>
  <c r="N3074" i="1" s="1"/>
  <c r="J3074" i="1"/>
  <c r="I3074" i="1"/>
  <c r="C3074" i="1"/>
  <c r="B3074" i="1"/>
  <c r="AG3073" i="1"/>
  <c r="M3073" i="1"/>
  <c r="N3073" i="1" s="1"/>
  <c r="J3073" i="1"/>
  <c r="I3073" i="1"/>
  <c r="C3073" i="1"/>
  <c r="B3073" i="1"/>
  <c r="AG3072" i="1"/>
  <c r="M3072" i="1"/>
  <c r="N3072" i="1" s="1"/>
  <c r="J3072" i="1"/>
  <c r="I3072" i="1"/>
  <c r="C3072" i="1"/>
  <c r="B3072" i="1"/>
  <c r="AG3071" i="1"/>
  <c r="M3071" i="1"/>
  <c r="N3071" i="1" s="1"/>
  <c r="J3071" i="1"/>
  <c r="I3071" i="1"/>
  <c r="C3071" i="1"/>
  <c r="B3071" i="1"/>
  <c r="AG3070" i="1"/>
  <c r="M3070" i="1"/>
  <c r="N3070" i="1" s="1"/>
  <c r="J3070" i="1"/>
  <c r="I3070" i="1"/>
  <c r="C3070" i="1"/>
  <c r="B3070" i="1"/>
  <c r="AG3069" i="1"/>
  <c r="M3069" i="1"/>
  <c r="N3069" i="1" s="1"/>
  <c r="J3069" i="1"/>
  <c r="I3069" i="1"/>
  <c r="C3069" i="1"/>
  <c r="B3069" i="1"/>
  <c r="AG3068" i="1"/>
  <c r="M3068" i="1"/>
  <c r="N3068" i="1" s="1"/>
  <c r="J3068" i="1"/>
  <c r="I3068" i="1"/>
  <c r="C3068" i="1"/>
  <c r="B3068" i="1"/>
  <c r="AG3067" i="1"/>
  <c r="M3067" i="1"/>
  <c r="N3067" i="1" s="1"/>
  <c r="J3067" i="1"/>
  <c r="I3067" i="1"/>
  <c r="C3067" i="1"/>
  <c r="B3067" i="1"/>
  <c r="AG3066" i="1"/>
  <c r="M3066" i="1"/>
  <c r="N3066" i="1" s="1"/>
  <c r="J3066" i="1"/>
  <c r="I3066" i="1"/>
  <c r="C3066" i="1"/>
  <c r="B3066" i="1"/>
  <c r="AG3065" i="1"/>
  <c r="AB3065" i="1" s="1"/>
  <c r="M3065" i="1"/>
  <c r="N3065" i="1" s="1"/>
  <c r="J3065" i="1"/>
  <c r="I3065" i="1"/>
  <c r="C3065" i="1"/>
  <c r="B3065" i="1"/>
  <c r="AG3064" i="1"/>
  <c r="M3064" i="1"/>
  <c r="N3064" i="1" s="1"/>
  <c r="J3064" i="1"/>
  <c r="I3064" i="1"/>
  <c r="C3064" i="1"/>
  <c r="B3064" i="1"/>
  <c r="AG3063" i="1"/>
  <c r="M3063" i="1"/>
  <c r="N3063" i="1" s="1"/>
  <c r="J3063" i="1"/>
  <c r="I3063" i="1"/>
  <c r="C3063" i="1"/>
  <c r="B3063" i="1"/>
  <c r="AG3062" i="1"/>
  <c r="M3062" i="1"/>
  <c r="N3062" i="1" s="1"/>
  <c r="J3062" i="1"/>
  <c r="I3062" i="1"/>
  <c r="C3062" i="1"/>
  <c r="B3062" i="1"/>
  <c r="AG3061" i="1"/>
  <c r="M3061" i="1"/>
  <c r="N3061" i="1" s="1"/>
  <c r="J3061" i="1"/>
  <c r="I3061" i="1"/>
  <c r="C3061" i="1"/>
  <c r="B3061" i="1"/>
  <c r="AG3060" i="1"/>
  <c r="M3060" i="1"/>
  <c r="N3060" i="1" s="1"/>
  <c r="J3060" i="1"/>
  <c r="I3060" i="1"/>
  <c r="C3060" i="1"/>
  <c r="B3060" i="1"/>
  <c r="AG3059" i="1"/>
  <c r="M3059" i="1"/>
  <c r="N3059" i="1" s="1"/>
  <c r="J3059" i="1"/>
  <c r="I3059" i="1"/>
  <c r="C3059" i="1"/>
  <c r="B3059" i="1"/>
  <c r="AG3058" i="1"/>
  <c r="M3058" i="1"/>
  <c r="N3058" i="1" s="1"/>
  <c r="J3058" i="1"/>
  <c r="I3058" i="1"/>
  <c r="C3058" i="1"/>
  <c r="B3058" i="1"/>
  <c r="AG3057" i="1"/>
  <c r="M3057" i="1"/>
  <c r="N3057" i="1" s="1"/>
  <c r="J3057" i="1"/>
  <c r="I3057" i="1"/>
  <c r="C3057" i="1"/>
  <c r="B3057" i="1"/>
  <c r="AG3056" i="1"/>
  <c r="M3056" i="1"/>
  <c r="N3056" i="1" s="1"/>
  <c r="J3056" i="1"/>
  <c r="I3056" i="1"/>
  <c r="C3056" i="1"/>
  <c r="B3056" i="1"/>
  <c r="AG3055" i="1"/>
  <c r="M3055" i="1"/>
  <c r="N3055" i="1" s="1"/>
  <c r="J3055" i="1"/>
  <c r="I3055" i="1"/>
  <c r="C3055" i="1"/>
  <c r="B3055" i="1"/>
  <c r="AG3054" i="1"/>
  <c r="AB3054" i="1" s="1"/>
  <c r="M3054" i="1"/>
  <c r="N3054" i="1" s="1"/>
  <c r="J3054" i="1"/>
  <c r="I3054" i="1"/>
  <c r="C3054" i="1"/>
  <c r="B3054" i="1"/>
  <c r="AG3053" i="1"/>
  <c r="M3053" i="1"/>
  <c r="N3053" i="1" s="1"/>
  <c r="J3053" i="1"/>
  <c r="I3053" i="1"/>
  <c r="C3053" i="1"/>
  <c r="B3053" i="1"/>
  <c r="AG3052" i="1"/>
  <c r="M3052" i="1"/>
  <c r="N3052" i="1" s="1"/>
  <c r="J3052" i="1"/>
  <c r="I3052" i="1"/>
  <c r="C3052" i="1"/>
  <c r="B3052" i="1"/>
  <c r="AG3051" i="1"/>
  <c r="AB3051" i="1" s="1"/>
  <c r="M3051" i="1"/>
  <c r="N3051" i="1" s="1"/>
  <c r="J3051" i="1"/>
  <c r="I3051" i="1"/>
  <c r="C3051" i="1"/>
  <c r="B3051" i="1"/>
  <c r="AG3050" i="1"/>
  <c r="M3050" i="1"/>
  <c r="N3050" i="1" s="1"/>
  <c r="J3050" i="1"/>
  <c r="I3050" i="1"/>
  <c r="C3050" i="1"/>
  <c r="B3050" i="1"/>
  <c r="AG3049" i="1"/>
  <c r="M3049" i="1"/>
  <c r="N3049" i="1" s="1"/>
  <c r="J3049" i="1"/>
  <c r="I3049" i="1"/>
  <c r="C3049" i="1"/>
  <c r="B3049" i="1"/>
  <c r="AG3048" i="1"/>
  <c r="M3048" i="1"/>
  <c r="N3048" i="1" s="1"/>
  <c r="J3048" i="1"/>
  <c r="I3048" i="1"/>
  <c r="C3048" i="1"/>
  <c r="B3048" i="1"/>
  <c r="AG3047" i="1"/>
  <c r="M3047" i="1"/>
  <c r="N3047" i="1" s="1"/>
  <c r="J3047" i="1"/>
  <c r="I3047" i="1"/>
  <c r="C3047" i="1"/>
  <c r="B3047" i="1"/>
  <c r="AG3046" i="1"/>
  <c r="M3046" i="1"/>
  <c r="N3046" i="1" s="1"/>
  <c r="J3046" i="1"/>
  <c r="I3046" i="1"/>
  <c r="C3046" i="1"/>
  <c r="B3046" i="1"/>
  <c r="AG3045" i="1"/>
  <c r="M3045" i="1"/>
  <c r="N3045" i="1" s="1"/>
  <c r="J3045" i="1"/>
  <c r="I3045" i="1"/>
  <c r="C3045" i="1"/>
  <c r="B3045" i="1"/>
  <c r="AG3044" i="1"/>
  <c r="M3044" i="1"/>
  <c r="N3044" i="1" s="1"/>
  <c r="J3044" i="1"/>
  <c r="I3044" i="1"/>
  <c r="C3044" i="1"/>
  <c r="B3044" i="1"/>
  <c r="AG3043" i="1"/>
  <c r="M3043" i="1"/>
  <c r="N3043" i="1" s="1"/>
  <c r="J3043" i="1"/>
  <c r="I3043" i="1"/>
  <c r="C3043" i="1"/>
  <c r="B3043" i="1"/>
  <c r="AG3042" i="1"/>
  <c r="M3042" i="1"/>
  <c r="N3042" i="1" s="1"/>
  <c r="J3042" i="1"/>
  <c r="I3042" i="1"/>
  <c r="C3042" i="1"/>
  <c r="B3042" i="1"/>
  <c r="AG3041" i="1"/>
  <c r="M3041" i="1"/>
  <c r="N3041" i="1" s="1"/>
  <c r="J3041" i="1"/>
  <c r="I3041" i="1"/>
  <c r="C3041" i="1"/>
  <c r="B3041" i="1"/>
  <c r="AG3040" i="1"/>
  <c r="M3040" i="1"/>
  <c r="N3040" i="1" s="1"/>
  <c r="J3040" i="1"/>
  <c r="I3040" i="1"/>
  <c r="C3040" i="1"/>
  <c r="B3040" i="1"/>
  <c r="AG3039" i="1"/>
  <c r="M3039" i="1"/>
  <c r="N3039" i="1" s="1"/>
  <c r="J3039" i="1"/>
  <c r="I3039" i="1"/>
  <c r="C3039" i="1"/>
  <c r="B3039" i="1"/>
  <c r="AG3038" i="1"/>
  <c r="M3038" i="1"/>
  <c r="N3038" i="1" s="1"/>
  <c r="J3038" i="1"/>
  <c r="I3038" i="1"/>
  <c r="C3038" i="1"/>
  <c r="B3038" i="1"/>
  <c r="AG3037" i="1"/>
  <c r="M3037" i="1"/>
  <c r="N3037" i="1" s="1"/>
  <c r="J3037" i="1"/>
  <c r="I3037" i="1"/>
  <c r="C3037" i="1"/>
  <c r="B3037" i="1"/>
  <c r="AG3036" i="1"/>
  <c r="AB3036" i="1" s="1"/>
  <c r="M3036" i="1"/>
  <c r="N3036" i="1" s="1"/>
  <c r="J3036" i="1"/>
  <c r="I3036" i="1"/>
  <c r="C3036" i="1"/>
  <c r="B3036" i="1"/>
  <c r="AG3035" i="1"/>
  <c r="AB3035" i="1" s="1"/>
  <c r="M3035" i="1"/>
  <c r="N3035" i="1" s="1"/>
  <c r="J3035" i="1"/>
  <c r="I3035" i="1"/>
  <c r="C3035" i="1"/>
  <c r="B3035" i="1"/>
  <c r="AG3034" i="1"/>
  <c r="M3034" i="1"/>
  <c r="N3034" i="1" s="1"/>
  <c r="J3034" i="1"/>
  <c r="I3034" i="1"/>
  <c r="C3034" i="1"/>
  <c r="B3034" i="1"/>
  <c r="AG3033" i="1"/>
  <c r="M3033" i="1"/>
  <c r="N3033" i="1" s="1"/>
  <c r="J3033" i="1"/>
  <c r="I3033" i="1"/>
  <c r="C3033" i="1"/>
  <c r="B3033" i="1"/>
  <c r="AG3032" i="1"/>
  <c r="AB3032" i="1" s="1"/>
  <c r="AC3032" i="1" s="1"/>
  <c r="M3032" i="1"/>
  <c r="N3032" i="1" s="1"/>
  <c r="J3032" i="1"/>
  <c r="I3032" i="1"/>
  <c r="C3032" i="1"/>
  <c r="B3032" i="1"/>
  <c r="AG3031" i="1"/>
  <c r="M3031" i="1"/>
  <c r="N3031" i="1" s="1"/>
  <c r="J3031" i="1"/>
  <c r="I3031" i="1"/>
  <c r="C3031" i="1"/>
  <c r="B3031" i="1"/>
  <c r="AG3030" i="1"/>
  <c r="M3030" i="1"/>
  <c r="N3030" i="1" s="1"/>
  <c r="J3030" i="1"/>
  <c r="I3030" i="1"/>
  <c r="C3030" i="1"/>
  <c r="B3030" i="1"/>
  <c r="AG3029" i="1"/>
  <c r="M3029" i="1"/>
  <c r="N3029" i="1" s="1"/>
  <c r="J3029" i="1"/>
  <c r="I3029" i="1"/>
  <c r="C3029" i="1"/>
  <c r="B3029" i="1"/>
  <c r="AG3028" i="1"/>
  <c r="M3028" i="1"/>
  <c r="N3028" i="1" s="1"/>
  <c r="J3028" i="1"/>
  <c r="I3028" i="1"/>
  <c r="C3028" i="1"/>
  <c r="B3028" i="1"/>
  <c r="AG3027" i="1"/>
  <c r="M3027" i="1"/>
  <c r="N3027" i="1" s="1"/>
  <c r="J3027" i="1"/>
  <c r="I3027" i="1"/>
  <c r="C3027" i="1"/>
  <c r="B3027" i="1"/>
  <c r="AG3026" i="1"/>
  <c r="M3026" i="1"/>
  <c r="N3026" i="1" s="1"/>
  <c r="J3026" i="1"/>
  <c r="I3026" i="1"/>
  <c r="C3026" i="1"/>
  <c r="B3026" i="1"/>
  <c r="AG3025" i="1"/>
  <c r="M3025" i="1"/>
  <c r="N3025" i="1" s="1"/>
  <c r="J3025" i="1"/>
  <c r="I3025" i="1"/>
  <c r="C3025" i="1"/>
  <c r="B3025" i="1"/>
  <c r="AG3024" i="1"/>
  <c r="M3024" i="1"/>
  <c r="N3024" i="1" s="1"/>
  <c r="J3024" i="1"/>
  <c r="I3024" i="1"/>
  <c r="C3024" i="1"/>
  <c r="B3024" i="1"/>
  <c r="AG3023" i="1"/>
  <c r="M3023" i="1"/>
  <c r="N3023" i="1" s="1"/>
  <c r="J3023" i="1"/>
  <c r="I3023" i="1"/>
  <c r="C3023" i="1"/>
  <c r="B3023" i="1"/>
  <c r="AG3022" i="1"/>
  <c r="AB3022" i="1" s="1"/>
  <c r="M3022" i="1"/>
  <c r="N3022" i="1" s="1"/>
  <c r="J3022" i="1"/>
  <c r="I3022" i="1"/>
  <c r="C3022" i="1"/>
  <c r="B3022" i="1"/>
  <c r="AG3021" i="1"/>
  <c r="AB3021" i="1" s="1"/>
  <c r="M3021" i="1"/>
  <c r="N3021" i="1" s="1"/>
  <c r="J3021" i="1"/>
  <c r="I3021" i="1"/>
  <c r="C3021" i="1"/>
  <c r="B3021" i="1"/>
  <c r="AG3020" i="1"/>
  <c r="AB3020" i="1" s="1"/>
  <c r="AC3020" i="1" s="1"/>
  <c r="M3020" i="1"/>
  <c r="N3020" i="1" s="1"/>
  <c r="J3020" i="1"/>
  <c r="I3020" i="1"/>
  <c r="C3020" i="1"/>
  <c r="B3020" i="1"/>
  <c r="AG3019" i="1"/>
  <c r="M3019" i="1"/>
  <c r="N3019" i="1" s="1"/>
  <c r="J3019" i="1"/>
  <c r="I3019" i="1"/>
  <c r="C3019" i="1"/>
  <c r="B3019" i="1"/>
  <c r="AG3018" i="1"/>
  <c r="AB3018" i="1" s="1"/>
  <c r="M3018" i="1"/>
  <c r="N3018" i="1" s="1"/>
  <c r="J3018" i="1"/>
  <c r="I3018" i="1"/>
  <c r="C3018" i="1"/>
  <c r="B3018" i="1"/>
  <c r="AG3017" i="1"/>
  <c r="M3017" i="1"/>
  <c r="N3017" i="1" s="1"/>
  <c r="J3017" i="1"/>
  <c r="I3017" i="1"/>
  <c r="C3017" i="1"/>
  <c r="B3017" i="1"/>
  <c r="AG3016" i="1"/>
  <c r="AB3016" i="1" s="1"/>
  <c r="M3016" i="1"/>
  <c r="N3016" i="1" s="1"/>
  <c r="J3016" i="1"/>
  <c r="I3016" i="1"/>
  <c r="C3016" i="1"/>
  <c r="B3016" i="1"/>
  <c r="AG3015" i="1"/>
  <c r="M3015" i="1"/>
  <c r="N3015" i="1" s="1"/>
  <c r="J3015" i="1"/>
  <c r="I3015" i="1"/>
  <c r="C3015" i="1"/>
  <c r="B3015" i="1"/>
  <c r="AG3014" i="1"/>
  <c r="M3014" i="1"/>
  <c r="N3014" i="1" s="1"/>
  <c r="J3014" i="1"/>
  <c r="I3014" i="1"/>
  <c r="C3014" i="1"/>
  <c r="B3014" i="1"/>
  <c r="AG3013" i="1"/>
  <c r="AB3013" i="1" s="1"/>
  <c r="M3013" i="1"/>
  <c r="N3013" i="1" s="1"/>
  <c r="J3013" i="1"/>
  <c r="I3013" i="1"/>
  <c r="C3013" i="1"/>
  <c r="B3013" i="1"/>
  <c r="AG3012" i="1"/>
  <c r="M3012" i="1"/>
  <c r="N3012" i="1" s="1"/>
  <c r="J3012" i="1"/>
  <c r="I3012" i="1"/>
  <c r="C3012" i="1"/>
  <c r="B3012" i="1"/>
  <c r="AG3011" i="1"/>
  <c r="M3011" i="1"/>
  <c r="N3011" i="1" s="1"/>
  <c r="J3011" i="1"/>
  <c r="I3011" i="1"/>
  <c r="C3011" i="1"/>
  <c r="B3011" i="1"/>
  <c r="AG3010" i="1"/>
  <c r="M3010" i="1"/>
  <c r="N3010" i="1" s="1"/>
  <c r="J3010" i="1"/>
  <c r="I3010" i="1"/>
  <c r="C3010" i="1"/>
  <c r="B3010" i="1"/>
  <c r="AG3009" i="1"/>
  <c r="M3009" i="1"/>
  <c r="N3009" i="1" s="1"/>
  <c r="J3009" i="1"/>
  <c r="I3009" i="1"/>
  <c r="C3009" i="1"/>
  <c r="B3009" i="1"/>
  <c r="AG3008" i="1"/>
  <c r="M3008" i="1"/>
  <c r="N3008" i="1" s="1"/>
  <c r="J3008" i="1"/>
  <c r="I3008" i="1"/>
  <c r="C3008" i="1"/>
  <c r="B3008" i="1"/>
  <c r="AG3007" i="1"/>
  <c r="M3007" i="1"/>
  <c r="N3007" i="1" s="1"/>
  <c r="J3007" i="1"/>
  <c r="I3007" i="1"/>
  <c r="C3007" i="1"/>
  <c r="B3007" i="1"/>
  <c r="AG3006" i="1"/>
  <c r="M3006" i="1"/>
  <c r="N3006" i="1" s="1"/>
  <c r="J3006" i="1"/>
  <c r="I3006" i="1"/>
  <c r="C3006" i="1"/>
  <c r="B3006" i="1"/>
  <c r="AG3005" i="1"/>
  <c r="M3005" i="1"/>
  <c r="N3005" i="1" s="1"/>
  <c r="J3005" i="1"/>
  <c r="I3005" i="1"/>
  <c r="C3005" i="1"/>
  <c r="B3005" i="1"/>
  <c r="AG3004" i="1"/>
  <c r="M3004" i="1"/>
  <c r="N3004" i="1" s="1"/>
  <c r="J3004" i="1"/>
  <c r="I3004" i="1"/>
  <c r="C3004" i="1"/>
  <c r="B3004" i="1"/>
  <c r="AG3003" i="1"/>
  <c r="AB3003" i="1" s="1"/>
  <c r="AC3003" i="1" s="1"/>
  <c r="M3003" i="1"/>
  <c r="N3003" i="1" s="1"/>
  <c r="J3003" i="1"/>
  <c r="I3003" i="1"/>
  <c r="C3003" i="1"/>
  <c r="B3003" i="1"/>
  <c r="AG3002" i="1"/>
  <c r="M3002" i="1"/>
  <c r="N3002" i="1" s="1"/>
  <c r="J3002" i="1"/>
  <c r="I3002" i="1"/>
  <c r="C3002" i="1"/>
  <c r="B3002" i="1"/>
  <c r="AG3001" i="1"/>
  <c r="M3001" i="1"/>
  <c r="N3001" i="1" s="1"/>
  <c r="J3001" i="1"/>
  <c r="I3001" i="1"/>
  <c r="C3001" i="1"/>
  <c r="B3001" i="1"/>
  <c r="AG3000" i="1"/>
  <c r="AB3000" i="1" s="1"/>
  <c r="M3000" i="1"/>
  <c r="N3000" i="1" s="1"/>
  <c r="J3000" i="1"/>
  <c r="I3000" i="1"/>
  <c r="C3000" i="1"/>
  <c r="B3000" i="1"/>
  <c r="AG2999" i="1"/>
  <c r="M2999" i="1"/>
  <c r="N2999" i="1" s="1"/>
  <c r="J2999" i="1"/>
  <c r="I2999" i="1"/>
  <c r="C2999" i="1"/>
  <c r="B2999" i="1"/>
  <c r="AG2998" i="1"/>
  <c r="M2998" i="1"/>
  <c r="N2998" i="1" s="1"/>
  <c r="J2998" i="1"/>
  <c r="I2998" i="1"/>
  <c r="C2998" i="1"/>
  <c r="B2998" i="1"/>
  <c r="AG2997" i="1"/>
  <c r="M2997" i="1"/>
  <c r="N2997" i="1" s="1"/>
  <c r="J2997" i="1"/>
  <c r="I2997" i="1"/>
  <c r="C2997" i="1"/>
  <c r="B2997" i="1"/>
  <c r="AG2996" i="1"/>
  <c r="M2996" i="1"/>
  <c r="N2996" i="1" s="1"/>
  <c r="J2996" i="1"/>
  <c r="I2996" i="1"/>
  <c r="C2996" i="1"/>
  <c r="B2996" i="1"/>
  <c r="AG2995" i="1"/>
  <c r="M2995" i="1"/>
  <c r="N2995" i="1" s="1"/>
  <c r="J2995" i="1"/>
  <c r="I2995" i="1"/>
  <c r="C2995" i="1"/>
  <c r="B2995" i="1"/>
  <c r="AG2994" i="1"/>
  <c r="M2994" i="1"/>
  <c r="N2994" i="1" s="1"/>
  <c r="J2994" i="1"/>
  <c r="I2994" i="1"/>
  <c r="C2994" i="1"/>
  <c r="B2994" i="1"/>
  <c r="AG2993" i="1"/>
  <c r="M2993" i="1"/>
  <c r="N2993" i="1" s="1"/>
  <c r="J2993" i="1"/>
  <c r="I2993" i="1"/>
  <c r="C2993" i="1"/>
  <c r="B2993" i="1"/>
  <c r="AG2992" i="1"/>
  <c r="M2992" i="1"/>
  <c r="N2992" i="1" s="1"/>
  <c r="J2992" i="1"/>
  <c r="I2992" i="1"/>
  <c r="C2992" i="1"/>
  <c r="B2992" i="1"/>
  <c r="AG2991" i="1"/>
  <c r="M2991" i="1"/>
  <c r="N2991" i="1" s="1"/>
  <c r="J2991" i="1"/>
  <c r="I2991" i="1"/>
  <c r="C2991" i="1"/>
  <c r="B2991" i="1"/>
  <c r="AG2990" i="1"/>
  <c r="M2990" i="1"/>
  <c r="N2990" i="1" s="1"/>
  <c r="J2990" i="1"/>
  <c r="I2990" i="1"/>
  <c r="C2990" i="1"/>
  <c r="B2990" i="1"/>
  <c r="AG2989" i="1"/>
  <c r="M2989" i="1"/>
  <c r="N2989" i="1" s="1"/>
  <c r="J2989" i="1"/>
  <c r="I2989" i="1"/>
  <c r="C2989" i="1"/>
  <c r="B2989" i="1"/>
  <c r="AG2988" i="1"/>
  <c r="M2988" i="1"/>
  <c r="N2988" i="1" s="1"/>
  <c r="J2988" i="1"/>
  <c r="I2988" i="1"/>
  <c r="C2988" i="1"/>
  <c r="B2988" i="1"/>
  <c r="AG2987" i="1"/>
  <c r="M2987" i="1"/>
  <c r="N2987" i="1" s="1"/>
  <c r="J2987" i="1"/>
  <c r="I2987" i="1"/>
  <c r="C2987" i="1"/>
  <c r="B2987" i="1"/>
  <c r="AG2986" i="1"/>
  <c r="M2986" i="1"/>
  <c r="N2986" i="1" s="1"/>
  <c r="J2986" i="1"/>
  <c r="I2986" i="1"/>
  <c r="C2986" i="1"/>
  <c r="B2986" i="1"/>
  <c r="AG2985" i="1"/>
  <c r="M2985" i="1"/>
  <c r="N2985" i="1" s="1"/>
  <c r="J2985" i="1"/>
  <c r="I2985" i="1"/>
  <c r="C2985" i="1"/>
  <c r="B2985" i="1"/>
  <c r="AG2984" i="1"/>
  <c r="M2984" i="1"/>
  <c r="N2984" i="1" s="1"/>
  <c r="J2984" i="1"/>
  <c r="I2984" i="1"/>
  <c r="C2984" i="1"/>
  <c r="B2984" i="1"/>
  <c r="AG2983" i="1"/>
  <c r="AB2983" i="1" s="1"/>
  <c r="M2983" i="1"/>
  <c r="N2983" i="1" s="1"/>
  <c r="J2983" i="1"/>
  <c r="I2983" i="1"/>
  <c r="C2983" i="1"/>
  <c r="B2983" i="1"/>
  <c r="AG2982" i="1"/>
  <c r="M2982" i="1"/>
  <c r="N2982" i="1" s="1"/>
  <c r="J2982" i="1"/>
  <c r="I2982" i="1"/>
  <c r="C2982" i="1"/>
  <c r="B2982" i="1"/>
  <c r="AG2981" i="1"/>
  <c r="AB2981" i="1" s="1"/>
  <c r="M2981" i="1"/>
  <c r="N2981" i="1" s="1"/>
  <c r="J2981" i="1"/>
  <c r="I2981" i="1"/>
  <c r="C2981" i="1"/>
  <c r="B2981" i="1"/>
  <c r="AG2980" i="1"/>
  <c r="M2980" i="1"/>
  <c r="N2980" i="1" s="1"/>
  <c r="J2980" i="1"/>
  <c r="I2980" i="1"/>
  <c r="C2980" i="1"/>
  <c r="B2980" i="1"/>
  <c r="AG2979" i="1"/>
  <c r="M2979" i="1"/>
  <c r="N2979" i="1" s="1"/>
  <c r="J2979" i="1"/>
  <c r="I2979" i="1"/>
  <c r="C2979" i="1"/>
  <c r="B2979" i="1"/>
  <c r="AG2978" i="1"/>
  <c r="M2978" i="1"/>
  <c r="N2978" i="1" s="1"/>
  <c r="J2978" i="1"/>
  <c r="I2978" i="1"/>
  <c r="C2978" i="1"/>
  <c r="B2978" i="1"/>
  <c r="AG2977" i="1"/>
  <c r="M2977" i="1"/>
  <c r="N2977" i="1" s="1"/>
  <c r="J2977" i="1"/>
  <c r="I2977" i="1"/>
  <c r="C2977" i="1"/>
  <c r="B2977" i="1"/>
  <c r="AG2976" i="1"/>
  <c r="M2976" i="1"/>
  <c r="N2976" i="1" s="1"/>
  <c r="J2976" i="1"/>
  <c r="I2976" i="1"/>
  <c r="C2976" i="1"/>
  <c r="B2976" i="1"/>
  <c r="AG2975" i="1"/>
  <c r="M2975" i="1"/>
  <c r="N2975" i="1" s="1"/>
  <c r="J2975" i="1"/>
  <c r="I2975" i="1"/>
  <c r="C2975" i="1"/>
  <c r="B2975" i="1"/>
  <c r="AG2974" i="1"/>
  <c r="M2974" i="1"/>
  <c r="N2974" i="1" s="1"/>
  <c r="J2974" i="1"/>
  <c r="I2974" i="1"/>
  <c r="C2974" i="1"/>
  <c r="B2974" i="1"/>
  <c r="AG2973" i="1"/>
  <c r="AB2973" i="1" s="1"/>
  <c r="M2973" i="1"/>
  <c r="N2973" i="1" s="1"/>
  <c r="J2973" i="1"/>
  <c r="I2973" i="1"/>
  <c r="C2973" i="1"/>
  <c r="B2973" i="1"/>
  <c r="AG2972" i="1"/>
  <c r="M2972" i="1"/>
  <c r="N2972" i="1" s="1"/>
  <c r="J2972" i="1"/>
  <c r="I2972" i="1"/>
  <c r="C2972" i="1"/>
  <c r="B2972" i="1"/>
  <c r="AG2971" i="1"/>
  <c r="AB2971" i="1" s="1"/>
  <c r="M2971" i="1"/>
  <c r="N2971" i="1" s="1"/>
  <c r="J2971" i="1"/>
  <c r="I2971" i="1"/>
  <c r="C2971" i="1"/>
  <c r="B2971" i="1"/>
  <c r="AG2970" i="1"/>
  <c r="M2970" i="1"/>
  <c r="N2970" i="1" s="1"/>
  <c r="J2970" i="1"/>
  <c r="I2970" i="1"/>
  <c r="C2970" i="1"/>
  <c r="B2970" i="1"/>
  <c r="AG2969" i="1"/>
  <c r="M2969" i="1"/>
  <c r="N2969" i="1" s="1"/>
  <c r="J2969" i="1"/>
  <c r="I2969" i="1"/>
  <c r="C2969" i="1"/>
  <c r="B2969" i="1"/>
  <c r="AG2968" i="1"/>
  <c r="M2968" i="1"/>
  <c r="N2968" i="1" s="1"/>
  <c r="J2968" i="1"/>
  <c r="I2968" i="1"/>
  <c r="C2968" i="1"/>
  <c r="B2968" i="1"/>
  <c r="AG2967" i="1"/>
  <c r="M2967" i="1"/>
  <c r="N2967" i="1" s="1"/>
  <c r="J2967" i="1"/>
  <c r="I2967" i="1"/>
  <c r="C2967" i="1"/>
  <c r="B2967" i="1"/>
  <c r="AG2966" i="1"/>
  <c r="M2966" i="1"/>
  <c r="N2966" i="1" s="1"/>
  <c r="J2966" i="1"/>
  <c r="I2966" i="1"/>
  <c r="C2966" i="1"/>
  <c r="B2966" i="1"/>
  <c r="AG2965" i="1"/>
  <c r="M2965" i="1"/>
  <c r="N2965" i="1" s="1"/>
  <c r="J2965" i="1"/>
  <c r="I2965" i="1"/>
  <c r="C2965" i="1"/>
  <c r="B2965" i="1"/>
  <c r="AG2964" i="1"/>
  <c r="M2964" i="1"/>
  <c r="N2964" i="1" s="1"/>
  <c r="J2964" i="1"/>
  <c r="I2964" i="1"/>
  <c r="C2964" i="1"/>
  <c r="B2964" i="1"/>
  <c r="AG2963" i="1"/>
  <c r="AB2963" i="1" s="1"/>
  <c r="M2963" i="1"/>
  <c r="N2963" i="1" s="1"/>
  <c r="J2963" i="1"/>
  <c r="I2963" i="1"/>
  <c r="C2963" i="1"/>
  <c r="B2963" i="1"/>
  <c r="AG2962" i="1"/>
  <c r="AB2962" i="1" s="1"/>
  <c r="M2962" i="1"/>
  <c r="N2962" i="1" s="1"/>
  <c r="J2962" i="1"/>
  <c r="I2962" i="1"/>
  <c r="C2962" i="1"/>
  <c r="B2962" i="1"/>
  <c r="AG2961" i="1"/>
  <c r="M2961" i="1"/>
  <c r="N2961" i="1" s="1"/>
  <c r="J2961" i="1"/>
  <c r="I2961" i="1"/>
  <c r="C2961" i="1"/>
  <c r="B2961" i="1"/>
  <c r="AG2960" i="1"/>
  <c r="M2960" i="1"/>
  <c r="N2960" i="1" s="1"/>
  <c r="J2960" i="1"/>
  <c r="I2960" i="1"/>
  <c r="C2960" i="1"/>
  <c r="B2960" i="1"/>
  <c r="AG2959" i="1"/>
  <c r="M2959" i="1"/>
  <c r="N2959" i="1" s="1"/>
  <c r="J2959" i="1"/>
  <c r="I2959" i="1"/>
  <c r="C2959" i="1"/>
  <c r="B2959" i="1"/>
  <c r="AG2958" i="1"/>
  <c r="AB2958" i="1" s="1"/>
  <c r="M2958" i="1"/>
  <c r="N2958" i="1" s="1"/>
  <c r="J2958" i="1"/>
  <c r="I2958" i="1"/>
  <c r="C2958" i="1"/>
  <c r="B2958" i="1"/>
  <c r="AG2957" i="1"/>
  <c r="M2957" i="1"/>
  <c r="N2957" i="1" s="1"/>
  <c r="J2957" i="1"/>
  <c r="I2957" i="1"/>
  <c r="C2957" i="1"/>
  <c r="B2957" i="1"/>
  <c r="AG2956" i="1"/>
  <c r="M2956" i="1"/>
  <c r="N2956" i="1" s="1"/>
  <c r="J2956" i="1"/>
  <c r="I2956" i="1"/>
  <c r="C2956" i="1"/>
  <c r="B2956" i="1"/>
  <c r="AG2955" i="1"/>
  <c r="M2955" i="1"/>
  <c r="N2955" i="1" s="1"/>
  <c r="J2955" i="1"/>
  <c r="I2955" i="1"/>
  <c r="C2955" i="1"/>
  <c r="B2955" i="1"/>
  <c r="AG2954" i="1"/>
  <c r="M2954" i="1"/>
  <c r="N2954" i="1" s="1"/>
  <c r="J2954" i="1"/>
  <c r="I2954" i="1"/>
  <c r="C2954" i="1"/>
  <c r="B2954" i="1"/>
  <c r="AG2953" i="1"/>
  <c r="M2953" i="1"/>
  <c r="N2953" i="1" s="1"/>
  <c r="J2953" i="1"/>
  <c r="I2953" i="1"/>
  <c r="C2953" i="1"/>
  <c r="B2953" i="1"/>
  <c r="AG2952" i="1"/>
  <c r="M2952" i="1"/>
  <c r="N2952" i="1" s="1"/>
  <c r="J2952" i="1"/>
  <c r="I2952" i="1"/>
  <c r="C2952" i="1"/>
  <c r="B2952" i="1"/>
  <c r="AG2951" i="1"/>
  <c r="AB2951" i="1" s="1"/>
  <c r="M2951" i="1"/>
  <c r="N2951" i="1" s="1"/>
  <c r="J2951" i="1"/>
  <c r="I2951" i="1"/>
  <c r="C2951" i="1"/>
  <c r="B2951" i="1"/>
  <c r="AG2950" i="1"/>
  <c r="M2950" i="1"/>
  <c r="N2950" i="1" s="1"/>
  <c r="J2950" i="1"/>
  <c r="I2950" i="1"/>
  <c r="C2950" i="1"/>
  <c r="B2950" i="1"/>
  <c r="AG2949" i="1"/>
  <c r="M2949" i="1"/>
  <c r="N2949" i="1" s="1"/>
  <c r="J2949" i="1"/>
  <c r="I2949" i="1"/>
  <c r="C2949" i="1"/>
  <c r="B2949" i="1"/>
  <c r="AG2948" i="1"/>
  <c r="M2948" i="1"/>
  <c r="N2948" i="1" s="1"/>
  <c r="J2948" i="1"/>
  <c r="I2948" i="1"/>
  <c r="C2948" i="1"/>
  <c r="B2948" i="1"/>
  <c r="AG2947" i="1"/>
  <c r="M2947" i="1"/>
  <c r="N2947" i="1" s="1"/>
  <c r="J2947" i="1"/>
  <c r="I2947" i="1"/>
  <c r="C2947" i="1"/>
  <c r="B2947" i="1"/>
  <c r="AG2946" i="1"/>
  <c r="M2946" i="1"/>
  <c r="N2946" i="1" s="1"/>
  <c r="J2946" i="1"/>
  <c r="I2946" i="1"/>
  <c r="C2946" i="1"/>
  <c r="B2946" i="1"/>
  <c r="AG2945" i="1"/>
  <c r="M2945" i="1"/>
  <c r="N2945" i="1" s="1"/>
  <c r="J2945" i="1"/>
  <c r="I2945" i="1"/>
  <c r="C2945" i="1"/>
  <c r="B2945" i="1"/>
  <c r="AG2944" i="1"/>
  <c r="AB2944" i="1" s="1"/>
  <c r="M2944" i="1"/>
  <c r="N2944" i="1" s="1"/>
  <c r="J2944" i="1"/>
  <c r="I2944" i="1"/>
  <c r="C2944" i="1"/>
  <c r="B2944" i="1"/>
  <c r="AG2943" i="1"/>
  <c r="M2943" i="1"/>
  <c r="N2943" i="1" s="1"/>
  <c r="J2943" i="1"/>
  <c r="I2943" i="1"/>
  <c r="C2943" i="1"/>
  <c r="B2943" i="1"/>
  <c r="AG2942" i="1"/>
  <c r="AB2942" i="1" s="1"/>
  <c r="M2942" i="1"/>
  <c r="N2942" i="1" s="1"/>
  <c r="J2942" i="1"/>
  <c r="I2942" i="1"/>
  <c r="C2942" i="1"/>
  <c r="B2942" i="1"/>
  <c r="AG2941" i="1"/>
  <c r="M2941" i="1"/>
  <c r="N2941" i="1" s="1"/>
  <c r="J2941" i="1"/>
  <c r="I2941" i="1"/>
  <c r="C2941" i="1"/>
  <c r="B2941" i="1"/>
  <c r="AG2940" i="1"/>
  <c r="M2940" i="1"/>
  <c r="N2940" i="1" s="1"/>
  <c r="J2940" i="1"/>
  <c r="I2940" i="1"/>
  <c r="C2940" i="1"/>
  <c r="B2940" i="1"/>
  <c r="AG2939" i="1"/>
  <c r="M2939" i="1"/>
  <c r="N2939" i="1" s="1"/>
  <c r="J2939" i="1"/>
  <c r="I2939" i="1"/>
  <c r="C2939" i="1"/>
  <c r="B2939" i="1"/>
  <c r="AG2938" i="1"/>
  <c r="M2938" i="1"/>
  <c r="N2938" i="1" s="1"/>
  <c r="J2938" i="1"/>
  <c r="I2938" i="1"/>
  <c r="C2938" i="1"/>
  <c r="B2938" i="1"/>
  <c r="AG2937" i="1"/>
  <c r="M2937" i="1"/>
  <c r="N2937" i="1" s="1"/>
  <c r="J2937" i="1"/>
  <c r="I2937" i="1"/>
  <c r="C2937" i="1"/>
  <c r="B2937" i="1"/>
  <c r="AG2936" i="1"/>
  <c r="AB2936" i="1" s="1"/>
  <c r="M2936" i="1"/>
  <c r="N2936" i="1" s="1"/>
  <c r="J2936" i="1"/>
  <c r="I2936" i="1"/>
  <c r="C2936" i="1"/>
  <c r="B2936" i="1"/>
  <c r="AG2935" i="1"/>
  <c r="M2935" i="1"/>
  <c r="N2935" i="1" s="1"/>
  <c r="J2935" i="1"/>
  <c r="I2935" i="1"/>
  <c r="C2935" i="1"/>
  <c r="B2935" i="1"/>
  <c r="AG2934" i="1"/>
  <c r="M2934" i="1"/>
  <c r="N2934" i="1" s="1"/>
  <c r="J2934" i="1"/>
  <c r="I2934" i="1"/>
  <c r="C2934" i="1"/>
  <c r="B2934" i="1"/>
  <c r="AG2933" i="1"/>
  <c r="M2933" i="1"/>
  <c r="N2933" i="1" s="1"/>
  <c r="J2933" i="1"/>
  <c r="I2933" i="1"/>
  <c r="C2933" i="1"/>
  <c r="B2933" i="1"/>
  <c r="AG2932" i="1"/>
  <c r="AB2932" i="1" s="1"/>
  <c r="M2932" i="1"/>
  <c r="N2932" i="1" s="1"/>
  <c r="J2932" i="1"/>
  <c r="I2932" i="1"/>
  <c r="C2932" i="1"/>
  <c r="B2932" i="1"/>
  <c r="AG2931" i="1"/>
  <c r="AB2931" i="1" s="1"/>
  <c r="M2931" i="1"/>
  <c r="N2931" i="1" s="1"/>
  <c r="J2931" i="1"/>
  <c r="I2931" i="1"/>
  <c r="C2931" i="1"/>
  <c r="B2931" i="1"/>
  <c r="AG2930" i="1"/>
  <c r="M2930" i="1"/>
  <c r="N2930" i="1" s="1"/>
  <c r="J2930" i="1"/>
  <c r="I2930" i="1"/>
  <c r="C2930" i="1"/>
  <c r="B2930" i="1"/>
  <c r="AG2929" i="1"/>
  <c r="M2929" i="1"/>
  <c r="N2929" i="1" s="1"/>
  <c r="J2929" i="1"/>
  <c r="I2929" i="1"/>
  <c r="C2929" i="1"/>
  <c r="B2929" i="1"/>
  <c r="AG2928" i="1"/>
  <c r="M2928" i="1"/>
  <c r="N2928" i="1" s="1"/>
  <c r="J2928" i="1"/>
  <c r="I2928" i="1"/>
  <c r="C2928" i="1"/>
  <c r="B2928" i="1"/>
  <c r="AG2927" i="1"/>
  <c r="M2927" i="1"/>
  <c r="N2927" i="1" s="1"/>
  <c r="J2927" i="1"/>
  <c r="I2927" i="1"/>
  <c r="C2927" i="1"/>
  <c r="B2927" i="1"/>
  <c r="AG2926" i="1"/>
  <c r="M2926" i="1"/>
  <c r="N2926" i="1" s="1"/>
  <c r="J2926" i="1"/>
  <c r="I2926" i="1"/>
  <c r="C2926" i="1"/>
  <c r="B2926" i="1"/>
  <c r="AG2925" i="1"/>
  <c r="M2925" i="1"/>
  <c r="N2925" i="1" s="1"/>
  <c r="J2925" i="1"/>
  <c r="I2925" i="1"/>
  <c r="C2925" i="1"/>
  <c r="B2925" i="1"/>
  <c r="AG2924" i="1"/>
  <c r="AB2924" i="1" s="1"/>
  <c r="M2924" i="1"/>
  <c r="N2924" i="1" s="1"/>
  <c r="J2924" i="1"/>
  <c r="I2924" i="1"/>
  <c r="C2924" i="1"/>
  <c r="B2924" i="1"/>
  <c r="AG2923" i="1"/>
  <c r="M2923" i="1"/>
  <c r="N2923" i="1" s="1"/>
  <c r="J2923" i="1"/>
  <c r="I2923" i="1"/>
  <c r="C2923" i="1"/>
  <c r="B2923" i="1"/>
  <c r="AG2922" i="1"/>
  <c r="M2922" i="1"/>
  <c r="N2922" i="1" s="1"/>
  <c r="J2922" i="1"/>
  <c r="I2922" i="1"/>
  <c r="C2922" i="1"/>
  <c r="B2922" i="1"/>
  <c r="AG2921" i="1"/>
  <c r="AB2921" i="1" s="1"/>
  <c r="M2921" i="1"/>
  <c r="N2921" i="1" s="1"/>
  <c r="J2921" i="1"/>
  <c r="I2921" i="1"/>
  <c r="C2921" i="1"/>
  <c r="B2921" i="1"/>
  <c r="AG2920" i="1"/>
  <c r="AB2920" i="1" s="1"/>
  <c r="M2920" i="1"/>
  <c r="N2920" i="1" s="1"/>
  <c r="J2920" i="1"/>
  <c r="I2920" i="1"/>
  <c r="C2920" i="1"/>
  <c r="B2920" i="1"/>
  <c r="AG2919" i="1"/>
  <c r="M2919" i="1"/>
  <c r="N2919" i="1" s="1"/>
  <c r="J2919" i="1"/>
  <c r="I2919" i="1"/>
  <c r="C2919" i="1"/>
  <c r="B2919" i="1"/>
  <c r="AG2918" i="1"/>
  <c r="M2918" i="1"/>
  <c r="N2918" i="1" s="1"/>
  <c r="J2918" i="1"/>
  <c r="I2918" i="1"/>
  <c r="C2918" i="1"/>
  <c r="B2918" i="1"/>
  <c r="AG2917" i="1"/>
  <c r="M2917" i="1"/>
  <c r="N2917" i="1" s="1"/>
  <c r="J2917" i="1"/>
  <c r="I2917" i="1"/>
  <c r="C2917" i="1"/>
  <c r="B2917" i="1"/>
  <c r="AG2916" i="1"/>
  <c r="M2916" i="1"/>
  <c r="N2916" i="1" s="1"/>
  <c r="J2916" i="1"/>
  <c r="I2916" i="1"/>
  <c r="C2916" i="1"/>
  <c r="B2916" i="1"/>
  <c r="AG2915" i="1"/>
  <c r="M2915" i="1"/>
  <c r="N2915" i="1" s="1"/>
  <c r="J2915" i="1"/>
  <c r="I2915" i="1"/>
  <c r="C2915" i="1"/>
  <c r="B2915" i="1"/>
  <c r="AG2914" i="1"/>
  <c r="AB2914" i="1" s="1"/>
  <c r="M2914" i="1"/>
  <c r="N2914" i="1" s="1"/>
  <c r="J2914" i="1"/>
  <c r="I2914" i="1"/>
  <c r="C2914" i="1"/>
  <c r="B2914" i="1"/>
  <c r="AG2913" i="1"/>
  <c r="AB2913" i="1" s="1"/>
  <c r="M2913" i="1"/>
  <c r="N2913" i="1" s="1"/>
  <c r="J2913" i="1"/>
  <c r="I2913" i="1"/>
  <c r="C2913" i="1"/>
  <c r="B2913" i="1"/>
  <c r="AG2912" i="1"/>
  <c r="M2912" i="1"/>
  <c r="N2912" i="1" s="1"/>
  <c r="J2912" i="1"/>
  <c r="I2912" i="1"/>
  <c r="C2912" i="1"/>
  <c r="B2912" i="1"/>
  <c r="AG2911" i="1"/>
  <c r="AB2911" i="1" s="1"/>
  <c r="M2911" i="1"/>
  <c r="N2911" i="1" s="1"/>
  <c r="J2911" i="1"/>
  <c r="I2911" i="1"/>
  <c r="C2911" i="1"/>
  <c r="B2911" i="1"/>
  <c r="AG2910" i="1"/>
  <c r="AB2910" i="1" s="1"/>
  <c r="M2910" i="1"/>
  <c r="N2910" i="1" s="1"/>
  <c r="J2910" i="1"/>
  <c r="I2910" i="1"/>
  <c r="C2910" i="1"/>
  <c r="B2910" i="1"/>
  <c r="AG2909" i="1"/>
  <c r="M2909" i="1"/>
  <c r="N2909" i="1" s="1"/>
  <c r="J2909" i="1"/>
  <c r="I2909" i="1"/>
  <c r="C2909" i="1"/>
  <c r="B2909" i="1"/>
  <c r="AG2908" i="1"/>
  <c r="M2908" i="1"/>
  <c r="N2908" i="1" s="1"/>
  <c r="J2908" i="1"/>
  <c r="I2908" i="1"/>
  <c r="C2908" i="1"/>
  <c r="B2908" i="1"/>
  <c r="AG2907" i="1"/>
  <c r="M2907" i="1"/>
  <c r="N2907" i="1" s="1"/>
  <c r="J2907" i="1"/>
  <c r="I2907" i="1"/>
  <c r="C2907" i="1"/>
  <c r="B2907" i="1"/>
  <c r="AG2906" i="1"/>
  <c r="M2906" i="1"/>
  <c r="N2906" i="1" s="1"/>
  <c r="J2906" i="1"/>
  <c r="I2906" i="1"/>
  <c r="C2906" i="1"/>
  <c r="B2906" i="1"/>
  <c r="AG2905" i="1"/>
  <c r="M2905" i="1"/>
  <c r="N2905" i="1" s="1"/>
  <c r="J2905" i="1"/>
  <c r="I2905" i="1"/>
  <c r="C2905" i="1"/>
  <c r="B2905" i="1"/>
  <c r="AG2904" i="1"/>
  <c r="AB2904" i="1" s="1"/>
  <c r="M2904" i="1"/>
  <c r="N2904" i="1" s="1"/>
  <c r="J2904" i="1"/>
  <c r="I2904" i="1"/>
  <c r="C2904" i="1"/>
  <c r="B2904" i="1"/>
  <c r="AG2903" i="1"/>
  <c r="M2903" i="1"/>
  <c r="N2903" i="1" s="1"/>
  <c r="J2903" i="1"/>
  <c r="I2903" i="1"/>
  <c r="C2903" i="1"/>
  <c r="B2903" i="1"/>
  <c r="AG2902" i="1"/>
  <c r="M2902" i="1"/>
  <c r="N2902" i="1" s="1"/>
  <c r="J2902" i="1"/>
  <c r="I2902" i="1"/>
  <c r="C2902" i="1"/>
  <c r="B2902" i="1"/>
  <c r="AG2901" i="1"/>
  <c r="M2901" i="1"/>
  <c r="N2901" i="1" s="1"/>
  <c r="J2901" i="1"/>
  <c r="I2901" i="1"/>
  <c r="C2901" i="1"/>
  <c r="B2901" i="1"/>
  <c r="AG2900" i="1"/>
  <c r="M2900" i="1"/>
  <c r="N2900" i="1" s="1"/>
  <c r="J2900" i="1"/>
  <c r="I2900" i="1"/>
  <c r="C2900" i="1"/>
  <c r="B2900" i="1"/>
  <c r="AG2899" i="1"/>
  <c r="AB2899" i="1" s="1"/>
  <c r="M2899" i="1"/>
  <c r="N2899" i="1" s="1"/>
  <c r="J2899" i="1"/>
  <c r="I2899" i="1"/>
  <c r="C2899" i="1"/>
  <c r="B2899" i="1"/>
  <c r="AG2898" i="1"/>
  <c r="M2898" i="1"/>
  <c r="N2898" i="1" s="1"/>
  <c r="J2898" i="1"/>
  <c r="I2898" i="1"/>
  <c r="C2898" i="1"/>
  <c r="B2898" i="1"/>
  <c r="AG2897" i="1"/>
  <c r="AB2897" i="1" s="1"/>
  <c r="M2897" i="1"/>
  <c r="N2897" i="1" s="1"/>
  <c r="J2897" i="1"/>
  <c r="I2897" i="1"/>
  <c r="C2897" i="1"/>
  <c r="B2897" i="1"/>
  <c r="AG2896" i="1"/>
  <c r="M2896" i="1"/>
  <c r="N2896" i="1" s="1"/>
  <c r="J2896" i="1"/>
  <c r="I2896" i="1"/>
  <c r="C2896" i="1"/>
  <c r="B2896" i="1"/>
  <c r="AG2895" i="1"/>
  <c r="M2895" i="1"/>
  <c r="N2895" i="1" s="1"/>
  <c r="J2895" i="1"/>
  <c r="I2895" i="1"/>
  <c r="C2895" i="1"/>
  <c r="B2895" i="1"/>
  <c r="AG2894" i="1"/>
  <c r="AB2894" i="1" s="1"/>
  <c r="M2894" i="1"/>
  <c r="N2894" i="1" s="1"/>
  <c r="J2894" i="1"/>
  <c r="I2894" i="1"/>
  <c r="C2894" i="1"/>
  <c r="B2894" i="1"/>
  <c r="AG2893" i="1"/>
  <c r="M2893" i="1"/>
  <c r="N2893" i="1" s="1"/>
  <c r="J2893" i="1"/>
  <c r="I2893" i="1"/>
  <c r="C2893" i="1"/>
  <c r="B2893" i="1"/>
  <c r="AG2892" i="1"/>
  <c r="M2892" i="1"/>
  <c r="N2892" i="1" s="1"/>
  <c r="J2892" i="1"/>
  <c r="I2892" i="1"/>
  <c r="C2892" i="1"/>
  <c r="B2892" i="1"/>
  <c r="AG2891" i="1"/>
  <c r="AB2891" i="1" s="1"/>
  <c r="M2891" i="1"/>
  <c r="N2891" i="1" s="1"/>
  <c r="J2891" i="1"/>
  <c r="I2891" i="1"/>
  <c r="C2891" i="1"/>
  <c r="B2891" i="1"/>
  <c r="AG2890" i="1"/>
  <c r="M2890" i="1"/>
  <c r="N2890" i="1" s="1"/>
  <c r="J2890" i="1"/>
  <c r="I2890" i="1"/>
  <c r="C2890" i="1"/>
  <c r="B2890" i="1"/>
  <c r="AG2889" i="1"/>
  <c r="M2889" i="1"/>
  <c r="N2889" i="1" s="1"/>
  <c r="J2889" i="1"/>
  <c r="I2889" i="1"/>
  <c r="C2889" i="1"/>
  <c r="B2889" i="1"/>
  <c r="AG2888" i="1"/>
  <c r="M2888" i="1"/>
  <c r="N2888" i="1" s="1"/>
  <c r="J2888" i="1"/>
  <c r="I2888" i="1"/>
  <c r="C2888" i="1"/>
  <c r="B2888" i="1"/>
  <c r="AG2887" i="1"/>
  <c r="M2887" i="1"/>
  <c r="N2887" i="1" s="1"/>
  <c r="J2887" i="1"/>
  <c r="I2887" i="1"/>
  <c r="C2887" i="1"/>
  <c r="B2887" i="1"/>
  <c r="AG2886" i="1"/>
  <c r="M2886" i="1"/>
  <c r="N2886" i="1" s="1"/>
  <c r="J2886" i="1"/>
  <c r="I2886" i="1"/>
  <c r="C2886" i="1"/>
  <c r="B2886" i="1"/>
  <c r="AG2885" i="1"/>
  <c r="AB2885" i="1" s="1"/>
  <c r="M2885" i="1"/>
  <c r="N2885" i="1" s="1"/>
  <c r="J2885" i="1"/>
  <c r="I2885" i="1"/>
  <c r="C2885" i="1"/>
  <c r="B2885" i="1"/>
  <c r="AG2884" i="1"/>
  <c r="AB2884" i="1" s="1"/>
  <c r="M2884" i="1"/>
  <c r="N2884" i="1" s="1"/>
  <c r="J2884" i="1"/>
  <c r="I2884" i="1"/>
  <c r="C2884" i="1"/>
  <c r="B2884" i="1"/>
  <c r="AG2883" i="1"/>
  <c r="M2883" i="1"/>
  <c r="N2883" i="1" s="1"/>
  <c r="J2883" i="1"/>
  <c r="I2883" i="1"/>
  <c r="C2883" i="1"/>
  <c r="B2883" i="1"/>
  <c r="AG2882" i="1"/>
  <c r="M2882" i="1"/>
  <c r="N2882" i="1" s="1"/>
  <c r="J2882" i="1"/>
  <c r="I2882" i="1"/>
  <c r="C2882" i="1"/>
  <c r="B2882" i="1"/>
  <c r="AG2881" i="1"/>
  <c r="M2881" i="1"/>
  <c r="N2881" i="1" s="1"/>
  <c r="J2881" i="1"/>
  <c r="I2881" i="1"/>
  <c r="C2881" i="1"/>
  <c r="B2881" i="1"/>
  <c r="AG2880" i="1"/>
  <c r="AB2880" i="1" s="1"/>
  <c r="M2880" i="1"/>
  <c r="N2880" i="1" s="1"/>
  <c r="J2880" i="1"/>
  <c r="I2880" i="1"/>
  <c r="C2880" i="1"/>
  <c r="B2880" i="1"/>
  <c r="AG2879" i="1"/>
  <c r="M2879" i="1"/>
  <c r="N2879" i="1" s="1"/>
  <c r="J2879" i="1"/>
  <c r="I2879" i="1"/>
  <c r="C2879" i="1"/>
  <c r="B2879" i="1"/>
  <c r="AG2878" i="1"/>
  <c r="AB2878" i="1" s="1"/>
  <c r="M2878" i="1"/>
  <c r="N2878" i="1" s="1"/>
  <c r="J2878" i="1"/>
  <c r="I2878" i="1"/>
  <c r="C2878" i="1"/>
  <c r="B2878" i="1"/>
  <c r="AG2877" i="1"/>
  <c r="M2877" i="1"/>
  <c r="N2877" i="1" s="1"/>
  <c r="J2877" i="1"/>
  <c r="I2877" i="1"/>
  <c r="C2877" i="1"/>
  <c r="B2877" i="1"/>
  <c r="AG2876" i="1"/>
  <c r="M2876" i="1"/>
  <c r="N2876" i="1" s="1"/>
  <c r="J2876" i="1"/>
  <c r="I2876" i="1"/>
  <c r="C2876" i="1"/>
  <c r="B2876" i="1"/>
  <c r="AG2875" i="1"/>
  <c r="AB2875" i="1" s="1"/>
  <c r="M2875" i="1"/>
  <c r="N2875" i="1" s="1"/>
  <c r="J2875" i="1"/>
  <c r="I2875" i="1"/>
  <c r="C2875" i="1"/>
  <c r="B2875" i="1"/>
  <c r="AG2874" i="1"/>
  <c r="M2874" i="1"/>
  <c r="N2874" i="1" s="1"/>
  <c r="J2874" i="1"/>
  <c r="I2874" i="1"/>
  <c r="C2874" i="1"/>
  <c r="B2874" i="1"/>
  <c r="AG2873" i="1"/>
  <c r="M2873" i="1"/>
  <c r="N2873" i="1" s="1"/>
  <c r="J2873" i="1"/>
  <c r="I2873" i="1"/>
  <c r="C2873" i="1"/>
  <c r="B2873" i="1"/>
  <c r="AG2872" i="1"/>
  <c r="M2872" i="1"/>
  <c r="N2872" i="1" s="1"/>
  <c r="J2872" i="1"/>
  <c r="I2872" i="1"/>
  <c r="C2872" i="1"/>
  <c r="B2872" i="1"/>
  <c r="AG2871" i="1"/>
  <c r="AB2871" i="1" s="1"/>
  <c r="M2871" i="1"/>
  <c r="N2871" i="1" s="1"/>
  <c r="J2871" i="1"/>
  <c r="I2871" i="1"/>
  <c r="C2871" i="1"/>
  <c r="B2871" i="1"/>
  <c r="AG2870" i="1"/>
  <c r="M2870" i="1"/>
  <c r="N2870" i="1" s="1"/>
  <c r="J2870" i="1"/>
  <c r="I2870" i="1"/>
  <c r="C2870" i="1"/>
  <c r="B2870" i="1"/>
  <c r="AG2869" i="1"/>
  <c r="AB2869" i="1" s="1"/>
  <c r="M2869" i="1"/>
  <c r="N2869" i="1" s="1"/>
  <c r="J2869" i="1"/>
  <c r="I2869" i="1"/>
  <c r="C2869" i="1"/>
  <c r="B2869" i="1"/>
  <c r="AG2868" i="1"/>
  <c r="M2868" i="1"/>
  <c r="N2868" i="1" s="1"/>
  <c r="J2868" i="1"/>
  <c r="I2868" i="1"/>
  <c r="C2868" i="1"/>
  <c r="B2868" i="1"/>
  <c r="AG2867" i="1"/>
  <c r="AB2867" i="1" s="1"/>
  <c r="M2867" i="1"/>
  <c r="N2867" i="1" s="1"/>
  <c r="J2867" i="1"/>
  <c r="I2867" i="1"/>
  <c r="C2867" i="1"/>
  <c r="B2867" i="1"/>
  <c r="AG2866" i="1"/>
  <c r="M2866" i="1"/>
  <c r="N2866" i="1" s="1"/>
  <c r="J2866" i="1"/>
  <c r="I2866" i="1"/>
  <c r="C2866" i="1"/>
  <c r="B2866" i="1"/>
  <c r="AG2865" i="1"/>
  <c r="M2865" i="1"/>
  <c r="N2865" i="1" s="1"/>
  <c r="J2865" i="1"/>
  <c r="I2865" i="1"/>
  <c r="C2865" i="1"/>
  <c r="B2865" i="1"/>
  <c r="AG2864" i="1"/>
  <c r="M2864" i="1"/>
  <c r="N2864" i="1" s="1"/>
  <c r="J2864" i="1"/>
  <c r="I2864" i="1"/>
  <c r="C2864" i="1"/>
  <c r="B2864" i="1"/>
  <c r="AG2863" i="1"/>
  <c r="M2863" i="1"/>
  <c r="N2863" i="1" s="1"/>
  <c r="J2863" i="1"/>
  <c r="I2863" i="1"/>
  <c r="C2863" i="1"/>
  <c r="B2863" i="1"/>
  <c r="AG2862" i="1"/>
  <c r="M2862" i="1"/>
  <c r="N2862" i="1" s="1"/>
  <c r="J2862" i="1"/>
  <c r="I2862" i="1"/>
  <c r="C2862" i="1"/>
  <c r="B2862" i="1"/>
  <c r="AG2861" i="1"/>
  <c r="M2861" i="1"/>
  <c r="N2861" i="1" s="1"/>
  <c r="J2861" i="1"/>
  <c r="I2861" i="1"/>
  <c r="C2861" i="1"/>
  <c r="B2861" i="1"/>
  <c r="AG2860" i="1"/>
  <c r="M2860" i="1"/>
  <c r="N2860" i="1" s="1"/>
  <c r="J2860" i="1"/>
  <c r="I2860" i="1"/>
  <c r="C2860" i="1"/>
  <c r="B2860" i="1"/>
  <c r="AG2859" i="1"/>
  <c r="M2859" i="1"/>
  <c r="N2859" i="1" s="1"/>
  <c r="J2859" i="1"/>
  <c r="I2859" i="1"/>
  <c r="C2859" i="1"/>
  <c r="B2859" i="1"/>
  <c r="AG2858" i="1"/>
  <c r="M2858" i="1"/>
  <c r="N2858" i="1" s="1"/>
  <c r="J2858" i="1"/>
  <c r="I2858" i="1"/>
  <c r="C2858" i="1"/>
  <c r="B2858" i="1"/>
  <c r="AG2857" i="1"/>
  <c r="AB2857" i="1" s="1"/>
  <c r="M2857" i="1"/>
  <c r="N2857" i="1" s="1"/>
  <c r="J2857" i="1"/>
  <c r="I2857" i="1"/>
  <c r="C2857" i="1"/>
  <c r="B2857" i="1"/>
  <c r="AG2856" i="1"/>
  <c r="M2856" i="1"/>
  <c r="N2856" i="1" s="1"/>
  <c r="J2856" i="1"/>
  <c r="I2856" i="1"/>
  <c r="C2856" i="1"/>
  <c r="B2856" i="1"/>
  <c r="AG2855" i="1"/>
  <c r="M2855" i="1"/>
  <c r="N2855" i="1" s="1"/>
  <c r="J2855" i="1"/>
  <c r="I2855" i="1"/>
  <c r="C2855" i="1"/>
  <c r="B2855" i="1"/>
  <c r="AG2854" i="1"/>
  <c r="M2854" i="1"/>
  <c r="N2854" i="1" s="1"/>
  <c r="J2854" i="1"/>
  <c r="I2854" i="1"/>
  <c r="C2854" i="1"/>
  <c r="B2854" i="1"/>
  <c r="AG2853" i="1"/>
  <c r="M2853" i="1"/>
  <c r="N2853" i="1" s="1"/>
  <c r="J2853" i="1"/>
  <c r="I2853" i="1"/>
  <c r="C2853" i="1"/>
  <c r="B2853" i="1"/>
  <c r="AG2852" i="1"/>
  <c r="M2852" i="1"/>
  <c r="N2852" i="1" s="1"/>
  <c r="J2852" i="1"/>
  <c r="I2852" i="1"/>
  <c r="C2852" i="1"/>
  <c r="B2852" i="1"/>
  <c r="AG2851" i="1"/>
  <c r="M2851" i="1"/>
  <c r="N2851" i="1" s="1"/>
  <c r="J2851" i="1"/>
  <c r="I2851" i="1"/>
  <c r="C2851" i="1"/>
  <c r="B2851" i="1"/>
  <c r="AG2850" i="1"/>
  <c r="M2850" i="1"/>
  <c r="N2850" i="1" s="1"/>
  <c r="J2850" i="1"/>
  <c r="I2850" i="1"/>
  <c r="C2850" i="1"/>
  <c r="B2850" i="1"/>
  <c r="AG2849" i="1"/>
  <c r="AB2849" i="1" s="1"/>
  <c r="AC2849" i="1" s="1"/>
  <c r="M2849" i="1"/>
  <c r="N2849" i="1" s="1"/>
  <c r="J2849" i="1"/>
  <c r="I2849" i="1"/>
  <c r="C2849" i="1"/>
  <c r="B2849" i="1"/>
  <c r="AG2848" i="1"/>
  <c r="M2848" i="1"/>
  <c r="N2848" i="1" s="1"/>
  <c r="J2848" i="1"/>
  <c r="I2848" i="1"/>
  <c r="C2848" i="1"/>
  <c r="B2848" i="1"/>
  <c r="AG2847" i="1"/>
  <c r="M2847" i="1"/>
  <c r="N2847" i="1" s="1"/>
  <c r="J2847" i="1"/>
  <c r="I2847" i="1"/>
  <c r="C2847" i="1"/>
  <c r="B2847" i="1"/>
  <c r="AG2846" i="1"/>
  <c r="AB2846" i="1" s="1"/>
  <c r="M2846" i="1"/>
  <c r="N2846" i="1" s="1"/>
  <c r="J2846" i="1"/>
  <c r="I2846" i="1"/>
  <c r="C2846" i="1"/>
  <c r="B2846" i="1"/>
  <c r="AG2845" i="1"/>
  <c r="M2845" i="1"/>
  <c r="N2845" i="1" s="1"/>
  <c r="J2845" i="1"/>
  <c r="I2845" i="1"/>
  <c r="C2845" i="1"/>
  <c r="B2845" i="1"/>
  <c r="AG2844" i="1"/>
  <c r="AB2844" i="1" s="1"/>
  <c r="M2844" i="1"/>
  <c r="N2844" i="1" s="1"/>
  <c r="J2844" i="1"/>
  <c r="I2844" i="1"/>
  <c r="C2844" i="1"/>
  <c r="B2844" i="1"/>
  <c r="AG2843" i="1"/>
  <c r="M2843" i="1"/>
  <c r="N2843" i="1" s="1"/>
  <c r="J2843" i="1"/>
  <c r="I2843" i="1"/>
  <c r="C2843" i="1"/>
  <c r="B2843" i="1"/>
  <c r="AG2842" i="1"/>
  <c r="M2842" i="1"/>
  <c r="N2842" i="1" s="1"/>
  <c r="J2842" i="1"/>
  <c r="I2842" i="1"/>
  <c r="C2842" i="1"/>
  <c r="B2842" i="1"/>
  <c r="AG2841" i="1"/>
  <c r="AB2841" i="1" s="1"/>
  <c r="M2841" i="1"/>
  <c r="N2841" i="1" s="1"/>
  <c r="J2841" i="1"/>
  <c r="I2841" i="1"/>
  <c r="C2841" i="1"/>
  <c r="B2841" i="1"/>
  <c r="AG2840" i="1"/>
  <c r="M2840" i="1"/>
  <c r="N2840" i="1" s="1"/>
  <c r="J2840" i="1"/>
  <c r="I2840" i="1"/>
  <c r="C2840" i="1"/>
  <c r="B2840" i="1"/>
  <c r="AG2839" i="1"/>
  <c r="AB2839" i="1" s="1"/>
  <c r="M2839" i="1"/>
  <c r="N2839" i="1" s="1"/>
  <c r="J2839" i="1"/>
  <c r="I2839" i="1"/>
  <c r="C2839" i="1"/>
  <c r="B2839" i="1"/>
  <c r="AG2838" i="1"/>
  <c r="M2838" i="1"/>
  <c r="N2838" i="1" s="1"/>
  <c r="J2838" i="1"/>
  <c r="I2838" i="1"/>
  <c r="C2838" i="1"/>
  <c r="B2838" i="1"/>
  <c r="AG2837" i="1"/>
  <c r="M2837" i="1"/>
  <c r="N2837" i="1" s="1"/>
  <c r="J2837" i="1"/>
  <c r="I2837" i="1"/>
  <c r="C2837" i="1"/>
  <c r="B2837" i="1"/>
  <c r="AG2836" i="1"/>
  <c r="M2836" i="1"/>
  <c r="N2836" i="1" s="1"/>
  <c r="J2836" i="1"/>
  <c r="I2836" i="1"/>
  <c r="C2836" i="1"/>
  <c r="B2836" i="1"/>
  <c r="AG2835" i="1"/>
  <c r="M2835" i="1"/>
  <c r="N2835" i="1" s="1"/>
  <c r="J2835" i="1"/>
  <c r="I2835" i="1"/>
  <c r="C2835" i="1"/>
  <c r="B2835" i="1"/>
  <c r="AG2834" i="1"/>
  <c r="AB2834" i="1" s="1"/>
  <c r="M2834" i="1"/>
  <c r="N2834" i="1" s="1"/>
  <c r="J2834" i="1"/>
  <c r="I2834" i="1"/>
  <c r="C2834" i="1"/>
  <c r="B2834" i="1"/>
  <c r="AG2833" i="1"/>
  <c r="AB2833" i="1" s="1"/>
  <c r="M2833" i="1"/>
  <c r="N2833" i="1" s="1"/>
  <c r="J2833" i="1"/>
  <c r="I2833" i="1"/>
  <c r="C2833" i="1"/>
  <c r="B2833" i="1"/>
  <c r="AG2832" i="1"/>
  <c r="M2832" i="1"/>
  <c r="N2832" i="1" s="1"/>
  <c r="J2832" i="1"/>
  <c r="I2832" i="1"/>
  <c r="C2832" i="1"/>
  <c r="B2832" i="1"/>
  <c r="AG2831" i="1"/>
  <c r="M2831" i="1"/>
  <c r="N2831" i="1" s="1"/>
  <c r="J2831" i="1"/>
  <c r="I2831" i="1"/>
  <c r="C2831" i="1"/>
  <c r="B2831" i="1"/>
  <c r="AG2830" i="1"/>
  <c r="AB2830" i="1" s="1"/>
  <c r="M2830" i="1"/>
  <c r="N2830" i="1" s="1"/>
  <c r="J2830" i="1"/>
  <c r="I2830" i="1"/>
  <c r="C2830" i="1"/>
  <c r="B2830" i="1"/>
  <c r="AG2829" i="1"/>
  <c r="AB2829" i="1" s="1"/>
  <c r="M2829" i="1"/>
  <c r="N2829" i="1" s="1"/>
  <c r="J2829" i="1"/>
  <c r="I2829" i="1"/>
  <c r="C2829" i="1"/>
  <c r="B2829" i="1"/>
  <c r="AG2828" i="1"/>
  <c r="M2828" i="1"/>
  <c r="N2828" i="1" s="1"/>
  <c r="J2828" i="1"/>
  <c r="I2828" i="1"/>
  <c r="C2828" i="1"/>
  <c r="B2828" i="1"/>
  <c r="AG2827" i="1"/>
  <c r="AB2827" i="1" s="1"/>
  <c r="AC2827" i="1" s="1"/>
  <c r="M2827" i="1"/>
  <c r="N2827" i="1" s="1"/>
  <c r="J2827" i="1"/>
  <c r="I2827" i="1"/>
  <c r="C2827" i="1"/>
  <c r="B2827" i="1"/>
  <c r="AG2826" i="1"/>
  <c r="M2826" i="1"/>
  <c r="N2826" i="1" s="1"/>
  <c r="J2826" i="1"/>
  <c r="I2826" i="1"/>
  <c r="C2826" i="1"/>
  <c r="B2826" i="1"/>
  <c r="AG2825" i="1"/>
  <c r="AB2825" i="1" s="1"/>
  <c r="M2825" i="1"/>
  <c r="N2825" i="1" s="1"/>
  <c r="J2825" i="1"/>
  <c r="I2825" i="1"/>
  <c r="C2825" i="1"/>
  <c r="B2825" i="1"/>
  <c r="AG2824" i="1"/>
  <c r="M2824" i="1"/>
  <c r="N2824" i="1" s="1"/>
  <c r="J2824" i="1"/>
  <c r="I2824" i="1"/>
  <c r="C2824" i="1"/>
  <c r="B2824" i="1"/>
  <c r="AG2823" i="1"/>
  <c r="M2823" i="1"/>
  <c r="N2823" i="1" s="1"/>
  <c r="J2823" i="1"/>
  <c r="I2823" i="1"/>
  <c r="C2823" i="1"/>
  <c r="B2823" i="1"/>
  <c r="AG2822" i="1"/>
  <c r="AB2822" i="1" s="1"/>
  <c r="M2822" i="1"/>
  <c r="N2822" i="1" s="1"/>
  <c r="J2822" i="1"/>
  <c r="I2822" i="1"/>
  <c r="C2822" i="1"/>
  <c r="B2822" i="1"/>
  <c r="AG2821" i="1"/>
  <c r="AB2821" i="1" s="1"/>
  <c r="M2821" i="1"/>
  <c r="N2821" i="1" s="1"/>
  <c r="J2821" i="1"/>
  <c r="I2821" i="1"/>
  <c r="C2821" i="1"/>
  <c r="B2821" i="1"/>
  <c r="AG2820" i="1"/>
  <c r="M2820" i="1"/>
  <c r="N2820" i="1" s="1"/>
  <c r="J2820" i="1"/>
  <c r="I2820" i="1"/>
  <c r="C2820" i="1"/>
  <c r="B2820" i="1"/>
  <c r="AG2819" i="1"/>
  <c r="M2819" i="1"/>
  <c r="N2819" i="1" s="1"/>
  <c r="J2819" i="1"/>
  <c r="I2819" i="1"/>
  <c r="C2819" i="1"/>
  <c r="B2819" i="1"/>
  <c r="AG2818" i="1"/>
  <c r="AB2818" i="1" s="1"/>
  <c r="M2818" i="1"/>
  <c r="N2818" i="1" s="1"/>
  <c r="J2818" i="1"/>
  <c r="I2818" i="1"/>
  <c r="C2818" i="1"/>
  <c r="B2818" i="1"/>
  <c r="AG2817" i="1"/>
  <c r="M2817" i="1"/>
  <c r="N2817" i="1" s="1"/>
  <c r="J2817" i="1"/>
  <c r="I2817" i="1"/>
  <c r="C2817" i="1"/>
  <c r="B2817" i="1"/>
  <c r="AG2816" i="1"/>
  <c r="M2816" i="1"/>
  <c r="N2816" i="1" s="1"/>
  <c r="J2816" i="1"/>
  <c r="I2816" i="1"/>
  <c r="C2816" i="1"/>
  <c r="B2816" i="1"/>
  <c r="AG2815" i="1"/>
  <c r="AB2815" i="1" s="1"/>
  <c r="AC2815" i="1" s="1"/>
  <c r="M2815" i="1"/>
  <c r="N2815" i="1" s="1"/>
  <c r="J2815" i="1"/>
  <c r="I2815" i="1"/>
  <c r="C2815" i="1"/>
  <c r="B2815" i="1"/>
  <c r="AG2814" i="1"/>
  <c r="M2814" i="1"/>
  <c r="N2814" i="1" s="1"/>
  <c r="J2814" i="1"/>
  <c r="I2814" i="1"/>
  <c r="C2814" i="1"/>
  <c r="B2814" i="1"/>
  <c r="AG2813" i="1"/>
  <c r="AB2813" i="1" s="1"/>
  <c r="M2813" i="1"/>
  <c r="N2813" i="1" s="1"/>
  <c r="J2813" i="1"/>
  <c r="I2813" i="1"/>
  <c r="C2813" i="1"/>
  <c r="B2813" i="1"/>
  <c r="AG2812" i="1"/>
  <c r="M2812" i="1"/>
  <c r="N2812" i="1" s="1"/>
  <c r="J2812" i="1"/>
  <c r="I2812" i="1"/>
  <c r="C2812" i="1"/>
  <c r="B2812" i="1"/>
  <c r="AG2811" i="1"/>
  <c r="M2811" i="1"/>
  <c r="N2811" i="1" s="1"/>
  <c r="J2811" i="1"/>
  <c r="I2811" i="1"/>
  <c r="C2811" i="1"/>
  <c r="B2811" i="1"/>
  <c r="AG2810" i="1"/>
  <c r="M2810" i="1"/>
  <c r="N2810" i="1" s="1"/>
  <c r="J2810" i="1"/>
  <c r="I2810" i="1"/>
  <c r="C2810" i="1"/>
  <c r="B2810" i="1"/>
  <c r="AG2809" i="1"/>
  <c r="M2809" i="1"/>
  <c r="N2809" i="1" s="1"/>
  <c r="J2809" i="1"/>
  <c r="I2809" i="1"/>
  <c r="C2809" i="1"/>
  <c r="B2809" i="1"/>
  <c r="AG2808" i="1"/>
  <c r="AB2808" i="1" s="1"/>
  <c r="M2808" i="1"/>
  <c r="N2808" i="1" s="1"/>
  <c r="J2808" i="1"/>
  <c r="I2808" i="1"/>
  <c r="C2808" i="1"/>
  <c r="B2808" i="1"/>
  <c r="AG2807" i="1"/>
  <c r="AB2807" i="1" s="1"/>
  <c r="M2807" i="1"/>
  <c r="N2807" i="1" s="1"/>
  <c r="J2807" i="1"/>
  <c r="I2807" i="1"/>
  <c r="C2807" i="1"/>
  <c r="B2807" i="1"/>
  <c r="AG2806" i="1"/>
  <c r="AB2806" i="1" s="1"/>
  <c r="M2806" i="1"/>
  <c r="N2806" i="1" s="1"/>
  <c r="J2806" i="1"/>
  <c r="I2806" i="1"/>
  <c r="C2806" i="1"/>
  <c r="B2806" i="1"/>
  <c r="AG2805" i="1"/>
  <c r="M2805" i="1"/>
  <c r="N2805" i="1" s="1"/>
  <c r="J2805" i="1"/>
  <c r="I2805" i="1"/>
  <c r="C2805" i="1"/>
  <c r="B2805" i="1"/>
  <c r="AG2804" i="1"/>
  <c r="M2804" i="1"/>
  <c r="N2804" i="1" s="1"/>
  <c r="J2804" i="1"/>
  <c r="I2804" i="1"/>
  <c r="C2804" i="1"/>
  <c r="B2804" i="1"/>
  <c r="AG2803" i="1"/>
  <c r="AB2803" i="1" s="1"/>
  <c r="M2803" i="1"/>
  <c r="N2803" i="1" s="1"/>
  <c r="J2803" i="1"/>
  <c r="I2803" i="1"/>
  <c r="C2803" i="1"/>
  <c r="B2803" i="1"/>
  <c r="AG2802" i="1"/>
  <c r="M2802" i="1"/>
  <c r="N2802" i="1" s="1"/>
  <c r="J2802" i="1"/>
  <c r="I2802" i="1"/>
  <c r="C2802" i="1"/>
  <c r="B2802" i="1"/>
  <c r="AG2801" i="1"/>
  <c r="M2801" i="1"/>
  <c r="N2801" i="1" s="1"/>
  <c r="J2801" i="1"/>
  <c r="I2801" i="1"/>
  <c r="C2801" i="1"/>
  <c r="B2801" i="1"/>
  <c r="AG2800" i="1"/>
  <c r="M2800" i="1"/>
  <c r="N2800" i="1" s="1"/>
  <c r="J2800" i="1"/>
  <c r="I2800" i="1"/>
  <c r="C2800" i="1"/>
  <c r="B2800" i="1"/>
  <c r="AG2799" i="1"/>
  <c r="M2799" i="1"/>
  <c r="N2799" i="1" s="1"/>
  <c r="J2799" i="1"/>
  <c r="I2799" i="1"/>
  <c r="C2799" i="1"/>
  <c r="B2799" i="1"/>
  <c r="AG2798" i="1"/>
  <c r="M2798" i="1"/>
  <c r="N2798" i="1" s="1"/>
  <c r="J2798" i="1"/>
  <c r="I2798" i="1"/>
  <c r="C2798" i="1"/>
  <c r="B2798" i="1"/>
  <c r="AG2797" i="1"/>
  <c r="AB2797" i="1" s="1"/>
  <c r="M2797" i="1"/>
  <c r="N2797" i="1" s="1"/>
  <c r="J2797" i="1"/>
  <c r="I2797" i="1"/>
  <c r="C2797" i="1"/>
  <c r="B2797" i="1"/>
  <c r="AG2796" i="1"/>
  <c r="M2796" i="1"/>
  <c r="N2796" i="1" s="1"/>
  <c r="J2796" i="1"/>
  <c r="I2796" i="1"/>
  <c r="C2796" i="1"/>
  <c r="B2796" i="1"/>
  <c r="AG2795" i="1"/>
  <c r="M2795" i="1"/>
  <c r="N2795" i="1" s="1"/>
  <c r="J2795" i="1"/>
  <c r="I2795" i="1"/>
  <c r="C2795" i="1"/>
  <c r="B2795" i="1"/>
  <c r="AG2794" i="1"/>
  <c r="M2794" i="1"/>
  <c r="N2794" i="1" s="1"/>
  <c r="J2794" i="1"/>
  <c r="I2794" i="1"/>
  <c r="C2794" i="1"/>
  <c r="B2794" i="1"/>
  <c r="AG2793" i="1"/>
  <c r="M2793" i="1"/>
  <c r="N2793" i="1" s="1"/>
  <c r="J2793" i="1"/>
  <c r="I2793" i="1"/>
  <c r="C2793" i="1"/>
  <c r="B2793" i="1"/>
  <c r="AG2792" i="1"/>
  <c r="M2792" i="1"/>
  <c r="N2792" i="1" s="1"/>
  <c r="J2792" i="1"/>
  <c r="I2792" i="1"/>
  <c r="C2792" i="1"/>
  <c r="B2792" i="1"/>
  <c r="AG2791" i="1"/>
  <c r="M2791" i="1"/>
  <c r="N2791" i="1" s="1"/>
  <c r="J2791" i="1"/>
  <c r="I2791" i="1"/>
  <c r="C2791" i="1"/>
  <c r="B2791" i="1"/>
  <c r="AG2790" i="1"/>
  <c r="M2790" i="1"/>
  <c r="N2790" i="1" s="1"/>
  <c r="J2790" i="1"/>
  <c r="I2790" i="1"/>
  <c r="C2790" i="1"/>
  <c r="B2790" i="1"/>
  <c r="AG2789" i="1"/>
  <c r="M2789" i="1"/>
  <c r="N2789" i="1" s="1"/>
  <c r="J2789" i="1"/>
  <c r="I2789" i="1"/>
  <c r="C2789" i="1"/>
  <c r="B2789" i="1"/>
  <c r="AG2788" i="1"/>
  <c r="M2788" i="1"/>
  <c r="N2788" i="1" s="1"/>
  <c r="J2788" i="1"/>
  <c r="I2788" i="1"/>
  <c r="C2788" i="1"/>
  <c r="B2788" i="1"/>
  <c r="AG2787" i="1"/>
  <c r="M2787" i="1"/>
  <c r="N2787" i="1" s="1"/>
  <c r="J2787" i="1"/>
  <c r="I2787" i="1"/>
  <c r="C2787" i="1"/>
  <c r="B2787" i="1"/>
  <c r="AG2786" i="1"/>
  <c r="AB2786" i="1" s="1"/>
  <c r="M2786" i="1"/>
  <c r="N2786" i="1" s="1"/>
  <c r="J2786" i="1"/>
  <c r="I2786" i="1"/>
  <c r="C2786" i="1"/>
  <c r="B2786" i="1"/>
  <c r="AG2785" i="1"/>
  <c r="M2785" i="1"/>
  <c r="N2785" i="1" s="1"/>
  <c r="J2785" i="1"/>
  <c r="I2785" i="1"/>
  <c r="C2785" i="1"/>
  <c r="B2785" i="1"/>
  <c r="AG2784" i="1"/>
  <c r="M2784" i="1"/>
  <c r="N2784" i="1" s="1"/>
  <c r="J2784" i="1"/>
  <c r="I2784" i="1"/>
  <c r="C2784" i="1"/>
  <c r="B2784" i="1"/>
  <c r="AG2783" i="1"/>
  <c r="M2783" i="1"/>
  <c r="N2783" i="1" s="1"/>
  <c r="J2783" i="1"/>
  <c r="I2783" i="1"/>
  <c r="C2783" i="1"/>
  <c r="B2783" i="1"/>
  <c r="AG2782" i="1"/>
  <c r="M2782" i="1"/>
  <c r="N2782" i="1" s="1"/>
  <c r="J2782" i="1"/>
  <c r="I2782" i="1"/>
  <c r="C2782" i="1"/>
  <c r="B2782" i="1"/>
  <c r="AG2781" i="1"/>
  <c r="AB2781" i="1" s="1"/>
  <c r="M2781" i="1"/>
  <c r="N2781" i="1" s="1"/>
  <c r="J2781" i="1"/>
  <c r="I2781" i="1"/>
  <c r="C2781" i="1"/>
  <c r="B2781" i="1"/>
  <c r="AG2780" i="1"/>
  <c r="M2780" i="1"/>
  <c r="N2780" i="1" s="1"/>
  <c r="J2780" i="1"/>
  <c r="I2780" i="1"/>
  <c r="C2780" i="1"/>
  <c r="B2780" i="1"/>
  <c r="AG2779" i="1"/>
  <c r="AB2779" i="1" s="1"/>
  <c r="M2779" i="1"/>
  <c r="N2779" i="1" s="1"/>
  <c r="J2779" i="1"/>
  <c r="I2779" i="1"/>
  <c r="C2779" i="1"/>
  <c r="B2779" i="1"/>
  <c r="AG2778" i="1"/>
  <c r="M2778" i="1"/>
  <c r="N2778" i="1" s="1"/>
  <c r="J2778" i="1"/>
  <c r="I2778" i="1"/>
  <c r="C2778" i="1"/>
  <c r="B2778" i="1"/>
  <c r="AG2777" i="1"/>
  <c r="AB2777" i="1" s="1"/>
  <c r="M2777" i="1"/>
  <c r="N2777" i="1" s="1"/>
  <c r="J2777" i="1"/>
  <c r="I2777" i="1"/>
  <c r="C2777" i="1"/>
  <c r="B2777" i="1"/>
  <c r="AG2776" i="1"/>
  <c r="AB2776" i="1" s="1"/>
  <c r="AC2776" i="1" s="1"/>
  <c r="M2776" i="1"/>
  <c r="N2776" i="1" s="1"/>
  <c r="J2776" i="1"/>
  <c r="I2776" i="1"/>
  <c r="C2776" i="1"/>
  <c r="B2776" i="1"/>
  <c r="AG2775" i="1"/>
  <c r="M2775" i="1"/>
  <c r="N2775" i="1" s="1"/>
  <c r="J2775" i="1"/>
  <c r="I2775" i="1"/>
  <c r="C2775" i="1"/>
  <c r="B2775" i="1"/>
  <c r="AG2774" i="1"/>
  <c r="AB2774" i="1" s="1"/>
  <c r="AC2774" i="1" s="1"/>
  <c r="M2774" i="1"/>
  <c r="N2774" i="1" s="1"/>
  <c r="J2774" i="1"/>
  <c r="I2774" i="1"/>
  <c r="C2774" i="1"/>
  <c r="B2774" i="1"/>
  <c r="AG2773" i="1"/>
  <c r="M2773" i="1"/>
  <c r="N2773" i="1" s="1"/>
  <c r="J2773" i="1"/>
  <c r="I2773" i="1"/>
  <c r="C2773" i="1"/>
  <c r="B2773" i="1"/>
  <c r="AG2772" i="1"/>
  <c r="AB2772" i="1" s="1"/>
  <c r="AC2772" i="1" s="1"/>
  <c r="M2772" i="1"/>
  <c r="N2772" i="1" s="1"/>
  <c r="J2772" i="1"/>
  <c r="I2772" i="1"/>
  <c r="C2772" i="1"/>
  <c r="B2772" i="1"/>
  <c r="AG2771" i="1"/>
  <c r="M2771" i="1"/>
  <c r="N2771" i="1" s="1"/>
  <c r="J2771" i="1"/>
  <c r="I2771" i="1"/>
  <c r="C2771" i="1"/>
  <c r="B2771" i="1"/>
  <c r="AG2770" i="1"/>
  <c r="M2770" i="1"/>
  <c r="N2770" i="1" s="1"/>
  <c r="J2770" i="1"/>
  <c r="I2770" i="1"/>
  <c r="C2770" i="1"/>
  <c r="B2770" i="1"/>
  <c r="AG2769" i="1"/>
  <c r="M2769" i="1"/>
  <c r="N2769" i="1" s="1"/>
  <c r="J2769" i="1"/>
  <c r="I2769" i="1"/>
  <c r="C2769" i="1"/>
  <c r="B2769" i="1"/>
  <c r="AG2768" i="1"/>
  <c r="M2768" i="1"/>
  <c r="N2768" i="1" s="1"/>
  <c r="J2768" i="1"/>
  <c r="I2768" i="1"/>
  <c r="C2768" i="1"/>
  <c r="B2768" i="1"/>
  <c r="AG2767" i="1"/>
  <c r="M2767" i="1"/>
  <c r="N2767" i="1" s="1"/>
  <c r="J2767" i="1"/>
  <c r="I2767" i="1"/>
  <c r="C2767" i="1"/>
  <c r="B2767" i="1"/>
  <c r="AG2766" i="1"/>
  <c r="M2766" i="1"/>
  <c r="N2766" i="1" s="1"/>
  <c r="J2766" i="1"/>
  <c r="I2766" i="1"/>
  <c r="C2766" i="1"/>
  <c r="B2766" i="1"/>
  <c r="AG2765" i="1"/>
  <c r="AB2765" i="1" s="1"/>
  <c r="AC2765" i="1" s="1"/>
  <c r="M2765" i="1"/>
  <c r="N2765" i="1" s="1"/>
  <c r="J2765" i="1"/>
  <c r="I2765" i="1"/>
  <c r="C2765" i="1"/>
  <c r="B2765" i="1"/>
  <c r="AG2764" i="1"/>
  <c r="M2764" i="1"/>
  <c r="N2764" i="1" s="1"/>
  <c r="J2764" i="1"/>
  <c r="I2764" i="1"/>
  <c r="C2764" i="1"/>
  <c r="B2764" i="1"/>
  <c r="AG2763" i="1"/>
  <c r="M2763" i="1"/>
  <c r="N2763" i="1" s="1"/>
  <c r="J2763" i="1"/>
  <c r="I2763" i="1"/>
  <c r="C2763" i="1"/>
  <c r="B2763" i="1"/>
  <c r="AG2762" i="1"/>
  <c r="M2762" i="1"/>
  <c r="N2762" i="1" s="1"/>
  <c r="J2762" i="1"/>
  <c r="I2762" i="1"/>
  <c r="C2762" i="1"/>
  <c r="B2762" i="1"/>
  <c r="AG2761" i="1"/>
  <c r="M2761" i="1"/>
  <c r="N2761" i="1" s="1"/>
  <c r="J2761" i="1"/>
  <c r="I2761" i="1"/>
  <c r="C2761" i="1"/>
  <c r="B2761" i="1"/>
  <c r="AG2760" i="1"/>
  <c r="AB2760" i="1" s="1"/>
  <c r="M2760" i="1"/>
  <c r="N2760" i="1" s="1"/>
  <c r="J2760" i="1"/>
  <c r="I2760" i="1"/>
  <c r="C2760" i="1"/>
  <c r="B2760" i="1"/>
  <c r="AG2759" i="1"/>
  <c r="AB2759" i="1" s="1"/>
  <c r="M2759" i="1"/>
  <c r="N2759" i="1" s="1"/>
  <c r="J2759" i="1"/>
  <c r="I2759" i="1"/>
  <c r="C2759" i="1"/>
  <c r="B2759" i="1"/>
  <c r="AG2758" i="1"/>
  <c r="AB2758" i="1" s="1"/>
  <c r="M2758" i="1"/>
  <c r="N2758" i="1" s="1"/>
  <c r="J2758" i="1"/>
  <c r="I2758" i="1"/>
  <c r="C2758" i="1"/>
  <c r="B2758" i="1"/>
  <c r="AG2757" i="1"/>
  <c r="M2757" i="1"/>
  <c r="N2757" i="1" s="1"/>
  <c r="J2757" i="1"/>
  <c r="I2757" i="1"/>
  <c r="C2757" i="1"/>
  <c r="B2757" i="1"/>
  <c r="AG2756" i="1"/>
  <c r="AB2756" i="1" s="1"/>
  <c r="AC2756" i="1" s="1"/>
  <c r="M2756" i="1"/>
  <c r="N2756" i="1" s="1"/>
  <c r="J2756" i="1"/>
  <c r="I2756" i="1"/>
  <c r="C2756" i="1"/>
  <c r="B2756" i="1"/>
  <c r="AG2755" i="1"/>
  <c r="M2755" i="1"/>
  <c r="N2755" i="1" s="1"/>
  <c r="J2755" i="1"/>
  <c r="I2755" i="1"/>
  <c r="C2755" i="1"/>
  <c r="B2755" i="1"/>
  <c r="AG2754" i="1"/>
  <c r="M2754" i="1"/>
  <c r="N2754" i="1" s="1"/>
  <c r="J2754" i="1"/>
  <c r="I2754" i="1"/>
  <c r="C2754" i="1"/>
  <c r="B2754" i="1"/>
  <c r="AG2753" i="1"/>
  <c r="M2753" i="1"/>
  <c r="N2753" i="1" s="1"/>
  <c r="J2753" i="1"/>
  <c r="I2753" i="1"/>
  <c r="C2753" i="1"/>
  <c r="B2753" i="1"/>
  <c r="AG2752" i="1"/>
  <c r="AB2752" i="1" s="1"/>
  <c r="M2752" i="1"/>
  <c r="N2752" i="1" s="1"/>
  <c r="J2752" i="1"/>
  <c r="I2752" i="1"/>
  <c r="C2752" i="1"/>
  <c r="B2752" i="1"/>
  <c r="AG2751" i="1"/>
  <c r="AB2751" i="1" s="1"/>
  <c r="M2751" i="1"/>
  <c r="N2751" i="1" s="1"/>
  <c r="J2751" i="1"/>
  <c r="I2751" i="1"/>
  <c r="C2751" i="1"/>
  <c r="B2751" i="1"/>
  <c r="AG2750" i="1"/>
  <c r="AB2750" i="1" s="1"/>
  <c r="M2750" i="1"/>
  <c r="N2750" i="1" s="1"/>
  <c r="J2750" i="1"/>
  <c r="I2750" i="1"/>
  <c r="C2750" i="1"/>
  <c r="B2750" i="1"/>
  <c r="AG2749" i="1"/>
  <c r="AB2749" i="1" s="1"/>
  <c r="M2749" i="1"/>
  <c r="N2749" i="1" s="1"/>
  <c r="J2749" i="1"/>
  <c r="I2749" i="1"/>
  <c r="C2749" i="1"/>
  <c r="B2749" i="1"/>
  <c r="AG2748" i="1"/>
  <c r="AB2748" i="1" s="1"/>
  <c r="M2748" i="1"/>
  <c r="N2748" i="1" s="1"/>
  <c r="J2748" i="1"/>
  <c r="I2748" i="1"/>
  <c r="C2748" i="1"/>
  <c r="B2748" i="1"/>
  <c r="AG2747" i="1"/>
  <c r="AB2747" i="1" s="1"/>
  <c r="AC2747" i="1" s="1"/>
  <c r="M2747" i="1"/>
  <c r="N2747" i="1" s="1"/>
  <c r="J2747" i="1"/>
  <c r="I2747" i="1"/>
  <c r="C2747" i="1"/>
  <c r="B2747" i="1"/>
  <c r="AG2746" i="1"/>
  <c r="M2746" i="1"/>
  <c r="N2746" i="1" s="1"/>
  <c r="J2746" i="1"/>
  <c r="I2746" i="1"/>
  <c r="C2746" i="1"/>
  <c r="B2746" i="1"/>
  <c r="AG2745" i="1"/>
  <c r="M2745" i="1"/>
  <c r="N2745" i="1" s="1"/>
  <c r="J2745" i="1"/>
  <c r="I2745" i="1"/>
  <c r="C2745" i="1"/>
  <c r="B2745" i="1"/>
  <c r="AG2744" i="1"/>
  <c r="AB2744" i="1" s="1"/>
  <c r="M2744" i="1"/>
  <c r="N2744" i="1" s="1"/>
  <c r="J2744" i="1"/>
  <c r="I2744" i="1"/>
  <c r="C2744" i="1"/>
  <c r="B2744" i="1"/>
  <c r="AG2743" i="1"/>
  <c r="M2743" i="1"/>
  <c r="N2743" i="1" s="1"/>
  <c r="J2743" i="1"/>
  <c r="I2743" i="1"/>
  <c r="C2743" i="1"/>
  <c r="B2743" i="1"/>
  <c r="AG2742" i="1"/>
  <c r="M2742" i="1"/>
  <c r="N2742" i="1" s="1"/>
  <c r="J2742" i="1"/>
  <c r="I2742" i="1"/>
  <c r="C2742" i="1"/>
  <c r="B2742" i="1"/>
  <c r="AG2741" i="1"/>
  <c r="AB2741" i="1" s="1"/>
  <c r="M2741" i="1"/>
  <c r="N2741" i="1" s="1"/>
  <c r="J2741" i="1"/>
  <c r="I2741" i="1"/>
  <c r="C2741" i="1"/>
  <c r="B2741" i="1"/>
  <c r="AG2740" i="1"/>
  <c r="M2740" i="1"/>
  <c r="N2740" i="1" s="1"/>
  <c r="J2740" i="1"/>
  <c r="I2740" i="1"/>
  <c r="C2740" i="1"/>
  <c r="B2740" i="1"/>
  <c r="AG2739" i="1"/>
  <c r="M2739" i="1"/>
  <c r="N2739" i="1" s="1"/>
  <c r="J2739" i="1"/>
  <c r="I2739" i="1"/>
  <c r="C2739" i="1"/>
  <c r="B2739" i="1"/>
  <c r="AG2738" i="1"/>
  <c r="AB2738" i="1" s="1"/>
  <c r="M2738" i="1"/>
  <c r="N2738" i="1" s="1"/>
  <c r="J2738" i="1"/>
  <c r="I2738" i="1"/>
  <c r="C2738" i="1"/>
  <c r="B2738" i="1"/>
  <c r="AG2737" i="1"/>
  <c r="M2737" i="1"/>
  <c r="N2737" i="1" s="1"/>
  <c r="J2737" i="1"/>
  <c r="I2737" i="1"/>
  <c r="C2737" i="1"/>
  <c r="B2737" i="1"/>
  <c r="AG2736" i="1"/>
  <c r="M2736" i="1"/>
  <c r="N2736" i="1" s="1"/>
  <c r="J2736" i="1"/>
  <c r="I2736" i="1"/>
  <c r="C2736" i="1"/>
  <c r="B2736" i="1"/>
  <c r="AG2735" i="1"/>
  <c r="AB2735" i="1" s="1"/>
  <c r="M2735" i="1"/>
  <c r="N2735" i="1" s="1"/>
  <c r="J2735" i="1"/>
  <c r="I2735" i="1"/>
  <c r="C2735" i="1"/>
  <c r="B2735" i="1"/>
  <c r="AG2734" i="1"/>
  <c r="M2734" i="1"/>
  <c r="N2734" i="1" s="1"/>
  <c r="J2734" i="1"/>
  <c r="I2734" i="1"/>
  <c r="C2734" i="1"/>
  <c r="B2734" i="1"/>
  <c r="AG2733" i="1"/>
  <c r="AB2733" i="1" s="1"/>
  <c r="M2733" i="1"/>
  <c r="N2733" i="1" s="1"/>
  <c r="J2733" i="1"/>
  <c r="I2733" i="1"/>
  <c r="C2733" i="1"/>
  <c r="B2733" i="1"/>
  <c r="AG2732" i="1"/>
  <c r="M2732" i="1"/>
  <c r="N2732" i="1" s="1"/>
  <c r="J2732" i="1"/>
  <c r="I2732" i="1"/>
  <c r="C2732" i="1"/>
  <c r="B2732" i="1"/>
  <c r="AG2731" i="1"/>
  <c r="M2731" i="1"/>
  <c r="N2731" i="1" s="1"/>
  <c r="J2731" i="1"/>
  <c r="I2731" i="1"/>
  <c r="C2731" i="1"/>
  <c r="B2731" i="1"/>
  <c r="AG2730" i="1"/>
  <c r="M2730" i="1"/>
  <c r="N2730" i="1" s="1"/>
  <c r="J2730" i="1"/>
  <c r="I2730" i="1"/>
  <c r="C2730" i="1"/>
  <c r="B2730" i="1"/>
  <c r="AG2729" i="1"/>
  <c r="M2729" i="1"/>
  <c r="N2729" i="1" s="1"/>
  <c r="J2729" i="1"/>
  <c r="I2729" i="1"/>
  <c r="C2729" i="1"/>
  <c r="B2729" i="1"/>
  <c r="AG2728" i="1"/>
  <c r="AB2728" i="1" s="1"/>
  <c r="M2728" i="1"/>
  <c r="N2728" i="1" s="1"/>
  <c r="J2728" i="1"/>
  <c r="I2728" i="1"/>
  <c r="C2728" i="1"/>
  <c r="B2728" i="1"/>
  <c r="AG2727" i="1"/>
  <c r="AB2727" i="1" s="1"/>
  <c r="M2727" i="1"/>
  <c r="N2727" i="1" s="1"/>
  <c r="J2727" i="1"/>
  <c r="I2727" i="1"/>
  <c r="C2727" i="1"/>
  <c r="B2727" i="1"/>
  <c r="AG2726" i="1"/>
  <c r="M2726" i="1"/>
  <c r="N2726" i="1" s="1"/>
  <c r="J2726" i="1"/>
  <c r="I2726" i="1"/>
  <c r="C2726" i="1"/>
  <c r="B2726" i="1"/>
  <c r="AG2725" i="1"/>
  <c r="M2725" i="1"/>
  <c r="N2725" i="1" s="1"/>
  <c r="J2725" i="1"/>
  <c r="I2725" i="1"/>
  <c r="C2725" i="1"/>
  <c r="B2725" i="1"/>
  <c r="AE705" i="1"/>
  <c r="AE751" i="1"/>
  <c r="AE769" i="1"/>
  <c r="AE881" i="1"/>
  <c r="AE884" i="1"/>
  <c r="AE943" i="1"/>
  <c r="AE952" i="1"/>
  <c r="AE973" i="1"/>
  <c r="AE978" i="1"/>
  <c r="AE983" i="1"/>
  <c r="AE991" i="1"/>
  <c r="AE1000" i="1"/>
  <c r="AE1017" i="1"/>
  <c r="AE1032" i="1"/>
  <c r="AE1040" i="1"/>
  <c r="AE1057" i="1"/>
  <c r="AE1070" i="1"/>
  <c r="AE1086" i="1"/>
  <c r="AE1095" i="1"/>
  <c r="AE1108" i="1"/>
  <c r="AE1127" i="1"/>
  <c r="AE1144" i="1"/>
  <c r="AE1148" i="1"/>
  <c r="AE1149" i="1"/>
  <c r="AE1177" i="1"/>
  <c r="AE1179" i="1"/>
  <c r="AE1200" i="1"/>
  <c r="AE1204" i="1"/>
  <c r="AE1222" i="1"/>
  <c r="AE1228" i="1"/>
  <c r="AE1236" i="1"/>
  <c r="AE1241" i="1"/>
  <c r="AE1242" i="1"/>
  <c r="AE1244" i="1"/>
  <c r="AE1254" i="1"/>
  <c r="AE1272" i="1"/>
  <c r="AE1274" i="1"/>
  <c r="AE1289" i="1"/>
  <c r="AE1294" i="1"/>
  <c r="AE1296" i="1"/>
  <c r="AE1312" i="1"/>
  <c r="AE1316" i="1"/>
  <c r="AE1338" i="1"/>
  <c r="AE1354" i="1"/>
  <c r="AE1364" i="1"/>
  <c r="AE1386" i="1"/>
  <c r="AE1390" i="1"/>
  <c r="AE1400" i="1"/>
  <c r="AE1435" i="1"/>
  <c r="AE1436" i="1"/>
  <c r="AE1438" i="1"/>
  <c r="AE1446" i="1"/>
  <c r="AE1453" i="1"/>
  <c r="AE1466" i="1"/>
  <c r="AE1476" i="1"/>
  <c r="AE1477" i="1"/>
  <c r="AE1478" i="1"/>
  <c r="AE1502" i="1"/>
  <c r="AE1516" i="1"/>
  <c r="AE1518" i="1"/>
  <c r="AE1528" i="1"/>
  <c r="AE1530" i="1"/>
  <c r="AE1540" i="1"/>
  <c r="AE1543" i="1"/>
  <c r="AE1551" i="1"/>
  <c r="AE1552" i="1"/>
  <c r="AE1554" i="1"/>
  <c r="AE1562" i="1"/>
  <c r="AE1572" i="1"/>
  <c r="AE1575" i="1"/>
  <c r="AE1577" i="1"/>
  <c r="AE1579" i="1"/>
  <c r="AE1581" i="1"/>
  <c r="AE1586" i="1"/>
  <c r="AE1596" i="1"/>
  <c r="AE1599" i="1"/>
  <c r="AE1603" i="1"/>
  <c r="AE1614" i="1"/>
  <c r="AE1615" i="1"/>
  <c r="AE1617" i="1"/>
  <c r="AE1624" i="1"/>
  <c r="AE1633" i="1"/>
  <c r="AE1636" i="1"/>
  <c r="AE1637" i="1"/>
  <c r="AE1638" i="1"/>
  <c r="AE1641" i="1"/>
  <c r="AE1643" i="1"/>
  <c r="AE1655" i="1"/>
  <c r="AE1855" i="1"/>
  <c r="AE5" i="1"/>
  <c r="AE6" i="1"/>
  <c r="AE7" i="1"/>
  <c r="AE11" i="1"/>
  <c r="AE12" i="1"/>
  <c r="AE13" i="1"/>
  <c r="AE15" i="1"/>
  <c r="AE16" i="1"/>
  <c r="AE17" i="1"/>
  <c r="AE18" i="1"/>
  <c r="AE19" i="1"/>
  <c r="AE20" i="1"/>
  <c r="AE21" i="1"/>
  <c r="AE22" i="1"/>
  <c r="AE23" i="1"/>
  <c r="AE24" i="1"/>
  <c r="AE26" i="1"/>
  <c r="AE27" i="1"/>
  <c r="AE28" i="1"/>
  <c r="AE29" i="1"/>
  <c r="AE31" i="1"/>
  <c r="AE32" i="1"/>
  <c r="AE33" i="1"/>
  <c r="AE34" i="1"/>
  <c r="AE35" i="1"/>
  <c r="AE38" i="1"/>
  <c r="AE39" i="1"/>
  <c r="AE40" i="1"/>
  <c r="AE41" i="1"/>
  <c r="AE42" i="1"/>
  <c r="AE43" i="1"/>
  <c r="AE44" i="1"/>
  <c r="AE45" i="1"/>
  <c r="AE46" i="1"/>
  <c r="AE48" i="1"/>
  <c r="AE49" i="1"/>
  <c r="AE50" i="1"/>
  <c r="AE51" i="1"/>
  <c r="AE52" i="1"/>
  <c r="AE53" i="1"/>
  <c r="AE54" i="1"/>
  <c r="AE55" i="1"/>
  <c r="AE56" i="1"/>
  <c r="AE57" i="1"/>
  <c r="AE58" i="1"/>
  <c r="AE59" i="1"/>
  <c r="AE60" i="1"/>
  <c r="AE62" i="1"/>
  <c r="AE63" i="1"/>
  <c r="AE64" i="1"/>
  <c r="AE65" i="1"/>
  <c r="AE68" i="1"/>
  <c r="AE69" i="1"/>
  <c r="AE70" i="1"/>
  <c r="AE71" i="1"/>
  <c r="AE72" i="1"/>
  <c r="AE73" i="1"/>
  <c r="AE75" i="1"/>
  <c r="AE78" i="1"/>
  <c r="AE83" i="1"/>
  <c r="AE84" i="1"/>
  <c r="AE86" i="1"/>
  <c r="AE88" i="1"/>
  <c r="AE92" i="1"/>
  <c r="AE93" i="1"/>
  <c r="AE95" i="1"/>
  <c r="AE96" i="1"/>
  <c r="AE97" i="1"/>
  <c r="AE98" i="1"/>
  <c r="AE99" i="1"/>
  <c r="AE100" i="1"/>
  <c r="AE102" i="1"/>
  <c r="AE104" i="1"/>
  <c r="AE105" i="1"/>
  <c r="AE106" i="1"/>
  <c r="AE109" i="1"/>
  <c r="AE110" i="1"/>
  <c r="AE111" i="1"/>
  <c r="AE112" i="1"/>
  <c r="AE113" i="1"/>
  <c r="AE115" i="1"/>
  <c r="AE116" i="1"/>
  <c r="AE118" i="1"/>
  <c r="AE119" i="1"/>
  <c r="AE120" i="1"/>
  <c r="AE121" i="1"/>
  <c r="AE122" i="1"/>
  <c r="AE125" i="1"/>
  <c r="AE126" i="1"/>
  <c r="AE127" i="1"/>
  <c r="AE128" i="1"/>
  <c r="AE129" i="1"/>
  <c r="AE130" i="1"/>
  <c r="AE131" i="1"/>
  <c r="AE132" i="1"/>
  <c r="AE133" i="1"/>
  <c r="AE134" i="1"/>
  <c r="AE135" i="1"/>
  <c r="AE136" i="1"/>
  <c r="AE137" i="1"/>
  <c r="AE138" i="1"/>
  <c r="AE139" i="1"/>
  <c r="AE140" i="1"/>
  <c r="AE141" i="1"/>
  <c r="AE142" i="1"/>
  <c r="AE144" i="1"/>
  <c r="AE145" i="1"/>
  <c r="AE146" i="1"/>
  <c r="AE147" i="1"/>
  <c r="AE148" i="1"/>
  <c r="AE149" i="1"/>
  <c r="AE150" i="1"/>
  <c r="AE151" i="1"/>
  <c r="AE153" i="1"/>
  <c r="AE155" i="1"/>
  <c r="AE156" i="1"/>
  <c r="AE157" i="1"/>
  <c r="AE158" i="1"/>
  <c r="AE160" i="1"/>
  <c r="AE162" i="1"/>
  <c r="AE163" i="1"/>
  <c r="AE165" i="1"/>
  <c r="AE166" i="1"/>
  <c r="AE168" i="1"/>
  <c r="AE169" i="1"/>
  <c r="AE170" i="1"/>
  <c r="AE172" i="1"/>
  <c r="AE173" i="1"/>
  <c r="AE174" i="1"/>
  <c r="AE175" i="1"/>
  <c r="AE176" i="1"/>
  <c r="AE177" i="1"/>
  <c r="AE178" i="1"/>
  <c r="AE179" i="1"/>
  <c r="AE180" i="1"/>
  <c r="AE182" i="1"/>
  <c r="AE183" i="1"/>
  <c r="AE184" i="1"/>
  <c r="AE185" i="1"/>
  <c r="AE186" i="1"/>
  <c r="AE187" i="1"/>
  <c r="AE188" i="1"/>
  <c r="AE189" i="1"/>
  <c r="AE191" i="1"/>
  <c r="AE192" i="1"/>
  <c r="AE194" i="1"/>
  <c r="AE195" i="1"/>
  <c r="AE196" i="1"/>
  <c r="AE197" i="1"/>
  <c r="AE198" i="1"/>
  <c r="AE199" i="1"/>
  <c r="AE200" i="1"/>
  <c r="AE201" i="1"/>
  <c r="AE202" i="1"/>
  <c r="AE204" i="1"/>
  <c r="AE205" i="1"/>
  <c r="AE207" i="1"/>
  <c r="AE208" i="1"/>
  <c r="AE209" i="1"/>
  <c r="AE210" i="1"/>
  <c r="AE211" i="1"/>
  <c r="AE212" i="1"/>
  <c r="AE213" i="1"/>
  <c r="AE214" i="1"/>
  <c r="AE215" i="1"/>
  <c r="AE216" i="1"/>
  <c r="AE217" i="1"/>
  <c r="AE218" i="1"/>
  <c r="AE219" i="1"/>
  <c r="AE220" i="1"/>
  <c r="AE221" i="1"/>
  <c r="AE222" i="1"/>
  <c r="AE225" i="1"/>
  <c r="AE227" i="1"/>
  <c r="AE228" i="1"/>
  <c r="AE230" i="1"/>
  <c r="AE231" i="1"/>
  <c r="AE233" i="1"/>
  <c r="AE234" i="1"/>
  <c r="AE236" i="1"/>
  <c r="AE237" i="1"/>
  <c r="AE238" i="1"/>
  <c r="AE240" i="1"/>
  <c r="AE241" i="1"/>
  <c r="AE242" i="1"/>
  <c r="AE243" i="1"/>
  <c r="AE244" i="1"/>
  <c r="AE245" i="1"/>
  <c r="AE247" i="1"/>
  <c r="AE248" i="1"/>
  <c r="AE249" i="1"/>
  <c r="AE251" i="1"/>
  <c r="AE254" i="1"/>
  <c r="AE255" i="1"/>
  <c r="AE257" i="1"/>
  <c r="AE258" i="1"/>
  <c r="AE259" i="1"/>
  <c r="AE261" i="1"/>
  <c r="AE262" i="1"/>
  <c r="AE263" i="1"/>
  <c r="AE264" i="1"/>
  <c r="AE267" i="1"/>
  <c r="AE269" i="1"/>
  <c r="AE272" i="1"/>
  <c r="AE273" i="1"/>
  <c r="AE274" i="1"/>
  <c r="AE275" i="1"/>
  <c r="AE276" i="1"/>
  <c r="AE278" i="1"/>
  <c r="AE280" i="1"/>
  <c r="AE281" i="1"/>
  <c r="AE282" i="1"/>
  <c r="AE283" i="1"/>
  <c r="AE284" i="1"/>
  <c r="AE285" i="1"/>
  <c r="AE287" i="1"/>
  <c r="AE289" i="1"/>
  <c r="AE290" i="1"/>
  <c r="AE294" i="1"/>
  <c r="AE295" i="1"/>
  <c r="AE298" i="1"/>
  <c r="AE301" i="1"/>
  <c r="AE302" i="1"/>
  <c r="AE303" i="1"/>
  <c r="AE304" i="1"/>
  <c r="AE305" i="1"/>
  <c r="AE306" i="1"/>
  <c r="AE307" i="1"/>
  <c r="AE308" i="1"/>
  <c r="AE309" i="1"/>
  <c r="AE311" i="1"/>
  <c r="AE312" i="1"/>
  <c r="AE313" i="1"/>
  <c r="AE318" i="1"/>
  <c r="AE319" i="1"/>
  <c r="AE320" i="1"/>
  <c r="AE322" i="1"/>
  <c r="AE323" i="1"/>
  <c r="AE325" i="1"/>
  <c r="AE326" i="1"/>
  <c r="AE329" i="1"/>
  <c r="AE330" i="1"/>
  <c r="AE331" i="1"/>
  <c r="AE332" i="1"/>
  <c r="AE333" i="1"/>
  <c r="AE334" i="1"/>
  <c r="AE335" i="1"/>
  <c r="AE336" i="1"/>
  <c r="AE337" i="1"/>
  <c r="AE338" i="1"/>
  <c r="AE339" i="1"/>
  <c r="AE340" i="1"/>
  <c r="AE341" i="1"/>
  <c r="AE342" i="1"/>
  <c r="AE343" i="1"/>
  <c r="AE344" i="1"/>
  <c r="AE346" i="1"/>
  <c r="AE347" i="1"/>
  <c r="AE349" i="1"/>
  <c r="AE350" i="1"/>
  <c r="AE352" i="1"/>
  <c r="AE353" i="1"/>
  <c r="AE354" i="1"/>
  <c r="AE355" i="1"/>
  <c r="AE356" i="1"/>
  <c r="AE357" i="1"/>
  <c r="AE358" i="1"/>
  <c r="AE361" i="1"/>
  <c r="AE362" i="1"/>
  <c r="AE363" i="1"/>
  <c r="AE364" i="1"/>
  <c r="AE365" i="1"/>
  <c r="AE366" i="1"/>
  <c r="AE367" i="1"/>
  <c r="AE368" i="1"/>
  <c r="AE369" i="1"/>
  <c r="AE370" i="1"/>
  <c r="AE371" i="1"/>
  <c r="AE372" i="1"/>
  <c r="AE374" i="1"/>
  <c r="AE375" i="1"/>
  <c r="AE376" i="1"/>
  <c r="AE377" i="1"/>
  <c r="AE379" i="1"/>
  <c r="AE381" i="1"/>
  <c r="AE382" i="1"/>
  <c r="AE384" i="1"/>
  <c r="AE385" i="1"/>
  <c r="AE388" i="1"/>
  <c r="AE389" i="1"/>
  <c r="AE390" i="1"/>
  <c r="AE392" i="1"/>
  <c r="AE393" i="1"/>
  <c r="AE394" i="1"/>
  <c r="AE395" i="1"/>
  <c r="AE397" i="1"/>
  <c r="AE398" i="1"/>
  <c r="AE399" i="1"/>
  <c r="AE400" i="1"/>
  <c r="AE401" i="1"/>
  <c r="AE403" i="1"/>
  <c r="AE404" i="1"/>
  <c r="AE405" i="1"/>
  <c r="AE406" i="1"/>
  <c r="AE407" i="1"/>
  <c r="AE408" i="1"/>
  <c r="AE409" i="1"/>
  <c r="AE410" i="1"/>
  <c r="AE411" i="1"/>
  <c r="AE412" i="1"/>
  <c r="AE413" i="1"/>
  <c r="AE415" i="1"/>
  <c r="AE416" i="1"/>
  <c r="AE417" i="1"/>
  <c r="AE418" i="1"/>
  <c r="AE419" i="1"/>
  <c r="AE420" i="1"/>
  <c r="AE421" i="1"/>
  <c r="AE422" i="1"/>
  <c r="AE423" i="1"/>
  <c r="AE424" i="1"/>
  <c r="AE425" i="1"/>
  <c r="AE427" i="1"/>
  <c r="AE428" i="1"/>
  <c r="AE430" i="1"/>
  <c r="AE432" i="1"/>
  <c r="AE433" i="1"/>
  <c r="AE435" i="1"/>
  <c r="AE436" i="1"/>
  <c r="AE437" i="1"/>
  <c r="AE438" i="1"/>
  <c r="AE439" i="1"/>
  <c r="AE440" i="1"/>
  <c r="AE441" i="1"/>
  <c r="AE443" i="1"/>
  <c r="AE444" i="1"/>
  <c r="AE445" i="1"/>
  <c r="AE448" i="1"/>
  <c r="AE449" i="1"/>
  <c r="AE450" i="1"/>
  <c r="AE454" i="1"/>
  <c r="AE455" i="1"/>
  <c r="AE456" i="1"/>
  <c r="AE459" i="1"/>
  <c r="AE460" i="1"/>
  <c r="AE462" i="1"/>
  <c r="AE463" i="1"/>
  <c r="AE464" i="1"/>
  <c r="AE465" i="1"/>
  <c r="AE466" i="1"/>
  <c r="AE467" i="1"/>
  <c r="AE470" i="1"/>
  <c r="AE472" i="1"/>
  <c r="AE473" i="1"/>
  <c r="AE474" i="1"/>
  <c r="AE475" i="1"/>
  <c r="AE476" i="1"/>
  <c r="AE477" i="1"/>
  <c r="AE478" i="1"/>
  <c r="AE479" i="1"/>
  <c r="AE480" i="1"/>
  <c r="AE482" i="1"/>
  <c r="AE483" i="1"/>
  <c r="AE485" i="1"/>
  <c r="AE486" i="1"/>
  <c r="AE487" i="1"/>
  <c r="AE488" i="1"/>
  <c r="AE490" i="1"/>
  <c r="AE491" i="1"/>
  <c r="AE493" i="1"/>
  <c r="AE494" i="1"/>
  <c r="AE495" i="1"/>
  <c r="AE496" i="1"/>
  <c r="AE498" i="1"/>
  <c r="AE499" i="1"/>
  <c r="AE500" i="1"/>
  <c r="AE502" i="1"/>
  <c r="AE504" i="1"/>
  <c r="AE506" i="1"/>
  <c r="AE508" i="1"/>
  <c r="AE509" i="1"/>
  <c r="AE511" i="1"/>
  <c r="AE512" i="1"/>
  <c r="AE514" i="1"/>
  <c r="AE515" i="1"/>
  <c r="AE516" i="1"/>
  <c r="AE517" i="1"/>
  <c r="AE518" i="1"/>
  <c r="AE520" i="1"/>
  <c r="AE521" i="1"/>
  <c r="AE522" i="1"/>
  <c r="AE523" i="1"/>
  <c r="AE524" i="1"/>
  <c r="AE525" i="1"/>
  <c r="AE526" i="1"/>
  <c r="AE527" i="1"/>
  <c r="AE528" i="1"/>
  <c r="AE529" i="1"/>
  <c r="AE533" i="1"/>
  <c r="AE534" i="1"/>
  <c r="AE535" i="1"/>
  <c r="AE536" i="1"/>
  <c r="AE539" i="1"/>
  <c r="AE540" i="1"/>
  <c r="AE541" i="1"/>
  <c r="AE542" i="1"/>
  <c r="AE544" i="1"/>
  <c r="AE545" i="1"/>
  <c r="AE546" i="1"/>
  <c r="AE547" i="1"/>
  <c r="AE548" i="1"/>
  <c r="AE549" i="1"/>
  <c r="AE550" i="1"/>
  <c r="AE551" i="1"/>
  <c r="AE554" i="1"/>
  <c r="AE556" i="1"/>
  <c r="AE557" i="1"/>
  <c r="AE559" i="1"/>
  <c r="AE560" i="1"/>
  <c r="AE562" i="1"/>
  <c r="AE563" i="1"/>
  <c r="AE564" i="1"/>
  <c r="AE565" i="1"/>
  <c r="AE566" i="1"/>
  <c r="AE567" i="1"/>
  <c r="AE569" i="1"/>
  <c r="AE571" i="1"/>
  <c r="AE573" i="1"/>
  <c r="AE574" i="1"/>
  <c r="AE575" i="1"/>
  <c r="AE576" i="1"/>
  <c r="AE577" i="1"/>
  <c r="AE578" i="1"/>
  <c r="AE580" i="1"/>
  <c r="AE583" i="1"/>
  <c r="AE584" i="1"/>
  <c r="AE586" i="1"/>
  <c r="AE588" i="1"/>
  <c r="AE593" i="1"/>
  <c r="AE595" i="1"/>
  <c r="AE597" i="1"/>
  <c r="AE598" i="1"/>
  <c r="AE599" i="1"/>
  <c r="AE600" i="1"/>
  <c r="AE605" i="1"/>
  <c r="AE610" i="1"/>
  <c r="AE611" i="1"/>
  <c r="AE616" i="1"/>
  <c r="AE619" i="1"/>
  <c r="AE621" i="1"/>
  <c r="AE623" i="1"/>
  <c r="AE629" i="1"/>
  <c r="AE630" i="1"/>
  <c r="AE633" i="1"/>
  <c r="AE635" i="1"/>
  <c r="AE637" i="1"/>
  <c r="AE639" i="1"/>
  <c r="AE642" i="1"/>
  <c r="AE643" i="1"/>
  <c r="AE644" i="1"/>
  <c r="AE645" i="1"/>
  <c r="AE647" i="1"/>
  <c r="AE648" i="1"/>
  <c r="AE649" i="1"/>
  <c r="AE651" i="1"/>
  <c r="AE652" i="1"/>
  <c r="AE654" i="1"/>
  <c r="AE655" i="1"/>
  <c r="AE656" i="1"/>
  <c r="AE657" i="1"/>
  <c r="AE658" i="1"/>
  <c r="AE659" i="1"/>
  <c r="AE660" i="1"/>
  <c r="AE663" i="1"/>
  <c r="AE665" i="1"/>
  <c r="AE666" i="1"/>
  <c r="AE667" i="1"/>
  <c r="AE669" i="1"/>
  <c r="AE670" i="1"/>
  <c r="AE675" i="1"/>
  <c r="AE676" i="1"/>
  <c r="AE677" i="1"/>
  <c r="AE678" i="1"/>
  <c r="AE679" i="1"/>
  <c r="AE680" i="1"/>
  <c r="AE681" i="1"/>
  <c r="AE684" i="1"/>
  <c r="AE685" i="1"/>
  <c r="AE686" i="1"/>
  <c r="AE687" i="1"/>
  <c r="AE688" i="1"/>
  <c r="AE690" i="1"/>
  <c r="AE691" i="1"/>
  <c r="AE693" i="1"/>
  <c r="AE694" i="1"/>
  <c r="AE695" i="1"/>
  <c r="AE697" i="1"/>
  <c r="AE698" i="1"/>
  <c r="AE699" i="1"/>
  <c r="AE703" i="1"/>
  <c r="AE706" i="1"/>
  <c r="AE707" i="1"/>
  <c r="AE708" i="1"/>
  <c r="AE709" i="1"/>
  <c r="AE710" i="1"/>
  <c r="AE712" i="1"/>
  <c r="AE713" i="1"/>
  <c r="AE718" i="1"/>
  <c r="AE719" i="1"/>
  <c r="AE720" i="1"/>
  <c r="AE721" i="1"/>
  <c r="AE722" i="1"/>
  <c r="AE724" i="1"/>
  <c r="AE725" i="1"/>
  <c r="AE726" i="1"/>
  <c r="AE727" i="1"/>
  <c r="AE728" i="1"/>
  <c r="AE729" i="1"/>
  <c r="AE732" i="1"/>
  <c r="AE733" i="1"/>
  <c r="AE736" i="1"/>
  <c r="AE737" i="1"/>
  <c r="AE738" i="1"/>
  <c r="AE740" i="1"/>
  <c r="AE743" i="1"/>
  <c r="AE745" i="1"/>
  <c r="AE747" i="1"/>
  <c r="AE752" i="1"/>
  <c r="AE755" i="1"/>
  <c r="AE756" i="1"/>
  <c r="AE757" i="1"/>
  <c r="AE758" i="1"/>
  <c r="AE759" i="1"/>
  <c r="AE760" i="1"/>
  <c r="AE761" i="1"/>
  <c r="AE762" i="1"/>
  <c r="AE763" i="1"/>
  <c r="AE764" i="1"/>
  <c r="AE770" i="1"/>
  <c r="AE771" i="1"/>
  <c r="AE772" i="1"/>
  <c r="AE773" i="1"/>
  <c r="AE774" i="1"/>
  <c r="AE775" i="1"/>
  <c r="AE776" i="1"/>
  <c r="AE778" i="1"/>
  <c r="AE779" i="1"/>
  <c r="AE782" i="1"/>
  <c r="AE786" i="1"/>
  <c r="AE787" i="1"/>
  <c r="AE789" i="1"/>
  <c r="AE790" i="1"/>
  <c r="AE791" i="1"/>
  <c r="AE792" i="1"/>
  <c r="AE794" i="1"/>
  <c r="AE795" i="1"/>
  <c r="AE797" i="1"/>
  <c r="AE798" i="1"/>
  <c r="AE800" i="1"/>
  <c r="AE801" i="1"/>
  <c r="AE802" i="1"/>
  <c r="AE804" i="1"/>
  <c r="AE807" i="1"/>
  <c r="AE808" i="1"/>
  <c r="AE812" i="1"/>
  <c r="AE813" i="1"/>
  <c r="AE814" i="1"/>
  <c r="AE817" i="1"/>
  <c r="AE819" i="1"/>
  <c r="AE820" i="1"/>
  <c r="AE821" i="1"/>
  <c r="AE822" i="1"/>
  <c r="AE823" i="1"/>
  <c r="AE826" i="1"/>
  <c r="AE829" i="1"/>
  <c r="AE830" i="1"/>
  <c r="AE832" i="1"/>
  <c r="AE835" i="1"/>
  <c r="AE837" i="1"/>
  <c r="AE838" i="1"/>
  <c r="AE840" i="1"/>
  <c r="AE842" i="1"/>
  <c r="AE843" i="1"/>
  <c r="AE844" i="1"/>
  <c r="AE846" i="1"/>
  <c r="AE847" i="1"/>
  <c r="AE850" i="1"/>
  <c r="AE851" i="1"/>
  <c r="AE852" i="1"/>
  <c r="AE853" i="1"/>
  <c r="AE854" i="1"/>
  <c r="AE855" i="1"/>
  <c r="AE856" i="1"/>
  <c r="AE857" i="1"/>
  <c r="AE858" i="1"/>
  <c r="AE859" i="1"/>
  <c r="AE860" i="1"/>
  <c r="AE861" i="1"/>
  <c r="AE862" i="1"/>
  <c r="AE863" i="1"/>
  <c r="AE864" i="1"/>
  <c r="AE865" i="1"/>
  <c r="AE866" i="1"/>
  <c r="AE867" i="1"/>
  <c r="AE868" i="1"/>
  <c r="AE869" i="1"/>
  <c r="AE870" i="1"/>
  <c r="AE871" i="1"/>
  <c r="AE873" i="1"/>
  <c r="AE875" i="1"/>
  <c r="AE877" i="1"/>
  <c r="AE878" i="1"/>
  <c r="AE879" i="1"/>
  <c r="AE880" i="1"/>
  <c r="AE882" i="1"/>
  <c r="AE885" i="1"/>
  <c r="AE886" i="1"/>
  <c r="AE887" i="1"/>
  <c r="AE888" i="1"/>
  <c r="AE889" i="1"/>
  <c r="AE890" i="1"/>
  <c r="AE898" i="1"/>
  <c r="AE899" i="1"/>
  <c r="AE901" i="1"/>
  <c r="AE902" i="1"/>
  <c r="AE903" i="1"/>
  <c r="AE905" i="1"/>
  <c r="AE906" i="1"/>
  <c r="AE907" i="1"/>
  <c r="AE908" i="1"/>
  <c r="AE910" i="1"/>
  <c r="AE911" i="1"/>
  <c r="AE915" i="1"/>
  <c r="AE916" i="1"/>
  <c r="AE917" i="1"/>
  <c r="AE921" i="1"/>
  <c r="AE922" i="1"/>
  <c r="AE923" i="1"/>
  <c r="AE924" i="1"/>
  <c r="AE925" i="1"/>
  <c r="AE927" i="1"/>
  <c r="AE928" i="1"/>
  <c r="AE929" i="1"/>
  <c r="AE931" i="1"/>
  <c r="AE932" i="1"/>
  <c r="AE935" i="1"/>
  <c r="AE939" i="1"/>
  <c r="AE940" i="1"/>
  <c r="AE945" i="1"/>
  <c r="AE947" i="1"/>
  <c r="AE948" i="1"/>
  <c r="AE949" i="1"/>
  <c r="AE950" i="1"/>
  <c r="AE951" i="1"/>
  <c r="AE954" i="1"/>
  <c r="AE955" i="1"/>
  <c r="AE957" i="1"/>
  <c r="AE958" i="1"/>
  <c r="AE962" i="1"/>
  <c r="AE963" i="1"/>
  <c r="AE964" i="1"/>
  <c r="AE965" i="1"/>
  <c r="AE966" i="1"/>
  <c r="AE968" i="1"/>
  <c r="AE970" i="1"/>
  <c r="AE972" i="1"/>
  <c r="AE974" i="1"/>
  <c r="AE975" i="1"/>
  <c r="AE976" i="1"/>
  <c r="AE977" i="1"/>
  <c r="AE982" i="1"/>
  <c r="AE984" i="1"/>
  <c r="AE986" i="1"/>
  <c r="AE987" i="1"/>
  <c r="AE989" i="1"/>
  <c r="AE990" i="1"/>
  <c r="AE992" i="1"/>
  <c r="AE993" i="1"/>
  <c r="AE995" i="1"/>
  <c r="AE998" i="1"/>
  <c r="AE1001" i="1"/>
  <c r="AE1002" i="1"/>
  <c r="AE1004" i="1"/>
  <c r="AE1005" i="1"/>
  <c r="AE1006" i="1"/>
  <c r="AE1008" i="1"/>
  <c r="AE1010" i="1"/>
  <c r="AE1011" i="1"/>
  <c r="AE1014" i="1"/>
  <c r="AE1016" i="1"/>
  <c r="AE1018" i="1"/>
  <c r="AE1019" i="1"/>
  <c r="AE1020" i="1"/>
  <c r="AE1021" i="1"/>
  <c r="AE1023" i="1"/>
  <c r="AE1024" i="1"/>
  <c r="AE1025" i="1"/>
  <c r="AE1026" i="1"/>
  <c r="AE1027" i="1"/>
  <c r="AE1028" i="1"/>
  <c r="AE1031" i="1"/>
  <c r="AE1034" i="1"/>
  <c r="AE1035" i="1"/>
  <c r="AE1036" i="1"/>
  <c r="AE1042" i="1"/>
  <c r="AE1045" i="1"/>
  <c r="AE1046" i="1"/>
  <c r="AE1048" i="1"/>
  <c r="AE1049" i="1"/>
  <c r="AE1050" i="1"/>
  <c r="AE1052" i="1"/>
  <c r="AE1053" i="1"/>
  <c r="AE1054" i="1"/>
  <c r="AE1055" i="1"/>
  <c r="AE1058" i="1"/>
  <c r="AE1059" i="1"/>
  <c r="AE1063" i="1"/>
  <c r="AE1068" i="1"/>
  <c r="AE1069" i="1"/>
  <c r="AE1073" i="1"/>
  <c r="AE1074" i="1"/>
  <c r="AE1075" i="1"/>
  <c r="AE1077" i="1"/>
  <c r="AE1081" i="1"/>
  <c r="AE1082" i="1"/>
  <c r="AE1087" i="1"/>
  <c r="AE1088" i="1"/>
  <c r="AE1090" i="1"/>
  <c r="AE1091" i="1"/>
  <c r="AE1092" i="1"/>
  <c r="AE1093" i="1"/>
  <c r="AE1094" i="1"/>
  <c r="AE1097" i="1"/>
  <c r="AE1098" i="1"/>
  <c r="AE1099" i="1"/>
  <c r="AE1102" i="1"/>
  <c r="AE1103" i="1"/>
  <c r="AE1107" i="1"/>
  <c r="AE1109" i="1"/>
  <c r="AE1114" i="1"/>
  <c r="AE1115" i="1"/>
  <c r="AE1116" i="1"/>
  <c r="AE1117" i="1"/>
  <c r="AE1120" i="1"/>
  <c r="AE1121" i="1"/>
  <c r="AE1126" i="1"/>
  <c r="AE1128" i="1"/>
  <c r="AE1132" i="1"/>
  <c r="AE1133" i="1"/>
  <c r="AE1134" i="1"/>
  <c r="AE1135" i="1"/>
  <c r="AE1138" i="1"/>
  <c r="AE1139" i="1"/>
  <c r="AE1142" i="1"/>
  <c r="AE1146" i="1"/>
  <c r="AE1151" i="1"/>
  <c r="AE1154" i="1"/>
  <c r="AE1156" i="1"/>
  <c r="AE1157" i="1"/>
  <c r="AE1160" i="1"/>
  <c r="AE1167" i="1"/>
  <c r="AE1169" i="1"/>
  <c r="AE1170" i="1"/>
  <c r="AE1173" i="1"/>
  <c r="AE1175" i="1"/>
  <c r="AE1176" i="1"/>
  <c r="AE1180" i="1"/>
  <c r="AE1181" i="1"/>
  <c r="AE1182" i="1"/>
  <c r="AE1183" i="1"/>
  <c r="AE1185" i="1"/>
  <c r="AE1186" i="1"/>
  <c r="AE1187" i="1"/>
  <c r="AE1188" i="1"/>
  <c r="AE1195" i="1"/>
  <c r="AE1196" i="1"/>
  <c r="AE1197" i="1"/>
  <c r="AE1198" i="1"/>
  <c r="AE1199" i="1"/>
  <c r="AE1201" i="1"/>
  <c r="AE1205" i="1"/>
  <c r="AE1206" i="1"/>
  <c r="AE1209" i="1"/>
  <c r="AE1211" i="1"/>
  <c r="AE1214" i="1"/>
  <c r="AE1216" i="1"/>
  <c r="AE1217" i="1"/>
  <c r="AE1218" i="1"/>
  <c r="AE1220" i="1"/>
  <c r="AE1224" i="1"/>
  <c r="AE1226" i="1"/>
  <c r="AE1227" i="1"/>
  <c r="AE1229" i="1"/>
  <c r="AE1230" i="1"/>
  <c r="AE1231" i="1"/>
  <c r="AE1232" i="1"/>
  <c r="AE1233" i="1"/>
  <c r="AE1234" i="1"/>
  <c r="AE1235" i="1"/>
  <c r="AE1240" i="1"/>
  <c r="AE1255" i="1"/>
  <c r="AE1256" i="1"/>
  <c r="AE1260" i="1"/>
  <c r="AE1262" i="1"/>
  <c r="AE1266" i="1"/>
  <c r="AE1268" i="1"/>
  <c r="AE1269" i="1"/>
  <c r="AE1271" i="1"/>
  <c r="AE1273" i="1"/>
  <c r="AE1276" i="1"/>
  <c r="AE1277" i="1"/>
  <c r="AE1285" i="1"/>
  <c r="AE1286" i="1"/>
  <c r="AE1288" i="1"/>
  <c r="AE1290" i="1"/>
  <c r="AE1291" i="1"/>
  <c r="AE1297" i="1"/>
  <c r="AE1298" i="1"/>
  <c r="AE1299" i="1"/>
  <c r="AE1300" i="1"/>
  <c r="AE1301" i="1"/>
  <c r="AE1302" i="1"/>
  <c r="AE1303" i="1"/>
  <c r="AE1304" i="1"/>
  <c r="AE1305" i="1"/>
  <c r="AE1307" i="1"/>
  <c r="AE1308" i="1"/>
  <c r="AE1310" i="1"/>
  <c r="AE1311" i="1"/>
  <c r="AE1313" i="1"/>
  <c r="AE1314" i="1"/>
  <c r="AE1324" i="1"/>
  <c r="AE1328" i="1"/>
  <c r="AE1329" i="1"/>
  <c r="AE1335" i="1"/>
  <c r="AE1336" i="1"/>
  <c r="AE1337" i="1"/>
  <c r="AE1341" i="1"/>
  <c r="AE1344" i="1"/>
  <c r="AE1348" i="1"/>
  <c r="AE1349" i="1"/>
  <c r="AE1350" i="1"/>
  <c r="AE1352" i="1"/>
  <c r="AE1353" i="1"/>
  <c r="AE1355" i="1"/>
  <c r="AE1360" i="1"/>
  <c r="AE1361" i="1"/>
  <c r="AE1366" i="1"/>
  <c r="AE1368" i="1"/>
  <c r="AE1369" i="1"/>
  <c r="AE1371" i="1"/>
  <c r="AE1372" i="1"/>
  <c r="AE1374" i="1"/>
  <c r="AE1378" i="1"/>
  <c r="AE1379" i="1"/>
  <c r="AE1380" i="1"/>
  <c r="AE1382" i="1"/>
  <c r="AE1384" i="1"/>
  <c r="AE1397" i="1"/>
  <c r="AE1398" i="1"/>
  <c r="AE1399" i="1"/>
  <c r="AE1404" i="1"/>
  <c r="AE1405" i="1"/>
  <c r="AE1406" i="1"/>
  <c r="AE1407" i="1"/>
  <c r="AE1408" i="1"/>
  <c r="AE1412" i="1"/>
  <c r="AE1413" i="1"/>
  <c r="AE1414" i="1"/>
  <c r="AE1424" i="1"/>
  <c r="AE1425" i="1"/>
  <c r="AE1431" i="1"/>
  <c r="AE1434" i="1"/>
  <c r="AE1437" i="1"/>
  <c r="AE1441" i="1"/>
  <c r="AE1451" i="1"/>
  <c r="AE1452" i="1"/>
  <c r="AE1457" i="1"/>
  <c r="AE1459" i="1"/>
  <c r="AE1464" i="1"/>
  <c r="AE1467" i="1"/>
  <c r="AE1469" i="1"/>
  <c r="AE1474" i="1"/>
  <c r="AE1479" i="1"/>
  <c r="AE1480" i="1"/>
  <c r="AE1482" i="1"/>
  <c r="AE1484" i="1"/>
  <c r="AE1490" i="1"/>
  <c r="AE1495" i="1"/>
  <c r="AE1500" i="1"/>
  <c r="AE1504" i="1"/>
  <c r="AE1505" i="1"/>
  <c r="AE1507" i="1"/>
  <c r="AE1511" i="1"/>
  <c r="AE1513" i="1"/>
  <c r="AE1514" i="1"/>
  <c r="AE1515" i="1"/>
  <c r="AE1522" i="1"/>
  <c r="AE1523" i="1"/>
  <c r="AE1524" i="1"/>
  <c r="AE1525" i="1"/>
  <c r="AE1527" i="1"/>
  <c r="AE1535" i="1"/>
  <c r="AE1538" i="1"/>
  <c r="AE1541" i="1"/>
  <c r="AE1545" i="1"/>
  <c r="AE1555" i="1"/>
  <c r="AE1556" i="1"/>
  <c r="AE1558" i="1"/>
  <c r="AE1559" i="1"/>
  <c r="AE1560" i="1"/>
  <c r="AE1568" i="1"/>
  <c r="AE1570" i="1"/>
  <c r="AE1573" i="1"/>
  <c r="AE1576" i="1"/>
  <c r="AE1578" i="1"/>
  <c r="AE1585" i="1"/>
  <c r="AE1600" i="1"/>
  <c r="AE1602" i="1"/>
  <c r="AE1604" i="1"/>
  <c r="AE1605" i="1"/>
  <c r="AE1606" i="1"/>
  <c r="AE1611" i="1"/>
  <c r="AE1618" i="1"/>
  <c r="AE1619" i="1"/>
  <c r="AE1621" i="1"/>
  <c r="AE1623" i="1"/>
  <c r="AE1630" i="1"/>
  <c r="AE1639" i="1"/>
  <c r="AE1640" i="1"/>
  <c r="AE1642" i="1"/>
  <c r="AE1644" i="1"/>
  <c r="AE1648" i="1"/>
  <c r="AE1649" i="1"/>
  <c r="AE1652" i="1"/>
  <c r="AG2724" i="1"/>
  <c r="M2724" i="1"/>
  <c r="N2724" i="1" s="1"/>
  <c r="J2724" i="1"/>
  <c r="I2724" i="1"/>
  <c r="C2724" i="1"/>
  <c r="B2724" i="1"/>
  <c r="AG2723" i="1"/>
  <c r="M2723" i="1"/>
  <c r="N2723" i="1" s="1"/>
  <c r="J2723" i="1"/>
  <c r="I2723" i="1"/>
  <c r="C2723" i="1"/>
  <c r="B2723" i="1"/>
  <c r="AG2722" i="1"/>
  <c r="M2722" i="1"/>
  <c r="N2722" i="1" s="1"/>
  <c r="J2722" i="1"/>
  <c r="I2722" i="1"/>
  <c r="C2722" i="1"/>
  <c r="B2722" i="1"/>
  <c r="AG2721" i="1"/>
  <c r="AB2721" i="1" s="1"/>
  <c r="M2721" i="1"/>
  <c r="N2721" i="1" s="1"/>
  <c r="J2721" i="1"/>
  <c r="I2721" i="1"/>
  <c r="C2721" i="1"/>
  <c r="B2721" i="1"/>
  <c r="AG2720" i="1"/>
  <c r="AB2720" i="1" s="1"/>
  <c r="M2720" i="1"/>
  <c r="N2720" i="1" s="1"/>
  <c r="J2720" i="1"/>
  <c r="I2720" i="1"/>
  <c r="C2720" i="1"/>
  <c r="B2720" i="1"/>
  <c r="AG2719" i="1"/>
  <c r="M2719" i="1"/>
  <c r="N2719" i="1" s="1"/>
  <c r="J2719" i="1"/>
  <c r="I2719" i="1"/>
  <c r="C2719" i="1"/>
  <c r="B2719" i="1"/>
  <c r="AG2718" i="1"/>
  <c r="M2718" i="1"/>
  <c r="N2718" i="1" s="1"/>
  <c r="J2718" i="1"/>
  <c r="I2718" i="1"/>
  <c r="C2718" i="1"/>
  <c r="B2718" i="1"/>
  <c r="AG2717" i="1"/>
  <c r="M2717" i="1"/>
  <c r="N2717" i="1" s="1"/>
  <c r="J2717" i="1"/>
  <c r="I2717" i="1"/>
  <c r="C2717" i="1"/>
  <c r="B2717" i="1"/>
  <c r="AG2716" i="1"/>
  <c r="M2716" i="1"/>
  <c r="N2716" i="1" s="1"/>
  <c r="J2716" i="1"/>
  <c r="I2716" i="1"/>
  <c r="C2716" i="1"/>
  <c r="B2716" i="1"/>
  <c r="AG2715" i="1"/>
  <c r="AB2715" i="1" s="1"/>
  <c r="AC2715" i="1" s="1"/>
  <c r="M2715" i="1"/>
  <c r="N2715" i="1" s="1"/>
  <c r="J2715" i="1"/>
  <c r="I2715" i="1"/>
  <c r="C2715" i="1"/>
  <c r="B2715" i="1"/>
  <c r="AG2714" i="1"/>
  <c r="M2714" i="1"/>
  <c r="N2714" i="1" s="1"/>
  <c r="J2714" i="1"/>
  <c r="I2714" i="1"/>
  <c r="C2714" i="1"/>
  <c r="B2714" i="1"/>
  <c r="AG2713" i="1"/>
  <c r="M2713" i="1"/>
  <c r="N2713" i="1" s="1"/>
  <c r="J2713" i="1"/>
  <c r="I2713" i="1"/>
  <c r="C2713" i="1"/>
  <c r="B2713" i="1"/>
  <c r="AG2712" i="1"/>
  <c r="AB2712" i="1" s="1"/>
  <c r="AC2712" i="1" s="1"/>
  <c r="M2712" i="1"/>
  <c r="N2712" i="1" s="1"/>
  <c r="J2712" i="1"/>
  <c r="I2712" i="1"/>
  <c r="C2712" i="1"/>
  <c r="B2712" i="1"/>
  <c r="AG2711" i="1"/>
  <c r="M2711" i="1"/>
  <c r="N2711" i="1" s="1"/>
  <c r="J2711" i="1"/>
  <c r="I2711" i="1"/>
  <c r="C2711" i="1"/>
  <c r="B2711" i="1"/>
  <c r="AG2710" i="1"/>
  <c r="M2710" i="1"/>
  <c r="N2710" i="1" s="1"/>
  <c r="J2710" i="1"/>
  <c r="I2710" i="1"/>
  <c r="C2710" i="1"/>
  <c r="B2710" i="1"/>
  <c r="AG2709" i="1"/>
  <c r="AB2709" i="1" s="1"/>
  <c r="AC2709" i="1" s="1"/>
  <c r="M2709" i="1"/>
  <c r="N2709" i="1" s="1"/>
  <c r="J2709" i="1"/>
  <c r="I2709" i="1"/>
  <c r="C2709" i="1"/>
  <c r="B2709" i="1"/>
  <c r="AG2708" i="1"/>
  <c r="AB2708" i="1" s="1"/>
  <c r="AC2708" i="1" s="1"/>
  <c r="M2708" i="1"/>
  <c r="N2708" i="1" s="1"/>
  <c r="J2708" i="1"/>
  <c r="I2708" i="1"/>
  <c r="C2708" i="1"/>
  <c r="B2708" i="1"/>
  <c r="AG2707" i="1"/>
  <c r="M2707" i="1"/>
  <c r="N2707" i="1" s="1"/>
  <c r="J2707" i="1"/>
  <c r="I2707" i="1"/>
  <c r="C2707" i="1"/>
  <c r="B2707" i="1"/>
  <c r="AG2706" i="1"/>
  <c r="AB2706" i="1" s="1"/>
  <c r="M2706" i="1"/>
  <c r="N2706" i="1" s="1"/>
  <c r="J2706" i="1"/>
  <c r="I2706" i="1"/>
  <c r="C2706" i="1"/>
  <c r="B2706" i="1"/>
  <c r="AG2705" i="1"/>
  <c r="M2705" i="1"/>
  <c r="N2705" i="1" s="1"/>
  <c r="J2705" i="1"/>
  <c r="I2705" i="1"/>
  <c r="C2705" i="1"/>
  <c r="B2705" i="1"/>
  <c r="AG2704" i="1"/>
  <c r="M2704" i="1"/>
  <c r="N2704" i="1" s="1"/>
  <c r="J2704" i="1"/>
  <c r="I2704" i="1"/>
  <c r="C2704" i="1"/>
  <c r="B2704" i="1"/>
  <c r="AG2703" i="1"/>
  <c r="M2703" i="1"/>
  <c r="N2703" i="1" s="1"/>
  <c r="J2703" i="1"/>
  <c r="I2703" i="1"/>
  <c r="C2703" i="1"/>
  <c r="B2703" i="1"/>
  <c r="AG2702" i="1"/>
  <c r="M2702" i="1"/>
  <c r="N2702" i="1" s="1"/>
  <c r="J2702" i="1"/>
  <c r="I2702" i="1"/>
  <c r="C2702" i="1"/>
  <c r="B2702" i="1"/>
  <c r="AG2701" i="1"/>
  <c r="M2701" i="1"/>
  <c r="N2701" i="1" s="1"/>
  <c r="J2701" i="1"/>
  <c r="I2701" i="1"/>
  <c r="C2701" i="1"/>
  <c r="B2701" i="1"/>
  <c r="AG2700" i="1"/>
  <c r="M2700" i="1"/>
  <c r="N2700" i="1" s="1"/>
  <c r="J2700" i="1"/>
  <c r="I2700" i="1"/>
  <c r="C2700" i="1"/>
  <c r="B2700" i="1"/>
  <c r="AG2699" i="1"/>
  <c r="M2699" i="1"/>
  <c r="N2699" i="1" s="1"/>
  <c r="J2699" i="1"/>
  <c r="I2699" i="1"/>
  <c r="C2699" i="1"/>
  <c r="B2699" i="1"/>
  <c r="AG2698" i="1"/>
  <c r="AB2698" i="1" s="1"/>
  <c r="M2698" i="1"/>
  <c r="N2698" i="1" s="1"/>
  <c r="J2698" i="1"/>
  <c r="I2698" i="1"/>
  <c r="C2698" i="1"/>
  <c r="B2698" i="1"/>
  <c r="AG2697" i="1"/>
  <c r="AB2697" i="1" s="1"/>
  <c r="M2697" i="1"/>
  <c r="N2697" i="1" s="1"/>
  <c r="J2697" i="1"/>
  <c r="I2697" i="1"/>
  <c r="C2697" i="1"/>
  <c r="B2697" i="1"/>
  <c r="AG2696" i="1"/>
  <c r="AB2696" i="1" s="1"/>
  <c r="M2696" i="1"/>
  <c r="N2696" i="1" s="1"/>
  <c r="J2696" i="1"/>
  <c r="I2696" i="1"/>
  <c r="C2696" i="1"/>
  <c r="B2696" i="1"/>
  <c r="AG2695" i="1"/>
  <c r="M2695" i="1"/>
  <c r="N2695" i="1" s="1"/>
  <c r="J2695" i="1"/>
  <c r="I2695" i="1"/>
  <c r="C2695" i="1"/>
  <c r="B2695" i="1"/>
  <c r="AG2694" i="1"/>
  <c r="M2694" i="1"/>
  <c r="N2694" i="1" s="1"/>
  <c r="J2694" i="1"/>
  <c r="I2694" i="1"/>
  <c r="C2694" i="1"/>
  <c r="B2694" i="1"/>
  <c r="AG2693" i="1"/>
  <c r="AB2693" i="1" s="1"/>
  <c r="AC2693" i="1" s="1"/>
  <c r="M2693" i="1"/>
  <c r="N2693" i="1" s="1"/>
  <c r="J2693" i="1"/>
  <c r="I2693" i="1"/>
  <c r="C2693" i="1"/>
  <c r="B2693" i="1"/>
  <c r="AG2692" i="1"/>
  <c r="AB2692" i="1" s="1"/>
  <c r="M2692" i="1"/>
  <c r="N2692" i="1" s="1"/>
  <c r="J2692" i="1"/>
  <c r="I2692" i="1"/>
  <c r="C2692" i="1"/>
  <c r="B2692" i="1"/>
  <c r="AG2691" i="1"/>
  <c r="AB2691" i="1" s="1"/>
  <c r="M2691" i="1"/>
  <c r="N2691" i="1" s="1"/>
  <c r="J2691" i="1"/>
  <c r="I2691" i="1"/>
  <c r="C2691" i="1"/>
  <c r="B2691" i="1"/>
  <c r="AG2690" i="1"/>
  <c r="M2690" i="1"/>
  <c r="N2690" i="1" s="1"/>
  <c r="J2690" i="1"/>
  <c r="I2690" i="1"/>
  <c r="C2690" i="1"/>
  <c r="B2690" i="1"/>
  <c r="AG2689" i="1"/>
  <c r="AB2689" i="1" s="1"/>
  <c r="M2689" i="1"/>
  <c r="N2689" i="1" s="1"/>
  <c r="J2689" i="1"/>
  <c r="I2689" i="1"/>
  <c r="C2689" i="1"/>
  <c r="B2689" i="1"/>
  <c r="AG2688" i="1"/>
  <c r="AB2688" i="1" s="1"/>
  <c r="M2688" i="1"/>
  <c r="N2688" i="1" s="1"/>
  <c r="J2688" i="1"/>
  <c r="I2688" i="1"/>
  <c r="C2688" i="1"/>
  <c r="B2688" i="1"/>
  <c r="AG2687" i="1"/>
  <c r="M2687" i="1"/>
  <c r="N2687" i="1" s="1"/>
  <c r="J2687" i="1"/>
  <c r="I2687" i="1"/>
  <c r="C2687" i="1"/>
  <c r="B2687" i="1"/>
  <c r="AG2686" i="1"/>
  <c r="M2686" i="1"/>
  <c r="N2686" i="1" s="1"/>
  <c r="J2686" i="1"/>
  <c r="I2686" i="1"/>
  <c r="C2686" i="1"/>
  <c r="B2686" i="1"/>
  <c r="AG2685" i="1"/>
  <c r="M2685" i="1"/>
  <c r="N2685" i="1" s="1"/>
  <c r="J2685" i="1"/>
  <c r="I2685" i="1"/>
  <c r="C2685" i="1"/>
  <c r="B2685" i="1"/>
  <c r="AG2684" i="1"/>
  <c r="AB2684" i="1" s="1"/>
  <c r="M2684" i="1"/>
  <c r="N2684" i="1" s="1"/>
  <c r="J2684" i="1"/>
  <c r="I2684" i="1"/>
  <c r="C2684" i="1"/>
  <c r="B2684" i="1"/>
  <c r="AG2683" i="1"/>
  <c r="M2683" i="1"/>
  <c r="N2683" i="1" s="1"/>
  <c r="J2683" i="1"/>
  <c r="I2683" i="1"/>
  <c r="C2683" i="1"/>
  <c r="B2683" i="1"/>
  <c r="AG2682" i="1"/>
  <c r="M2682" i="1"/>
  <c r="N2682" i="1" s="1"/>
  <c r="J2682" i="1"/>
  <c r="I2682" i="1"/>
  <c r="C2682" i="1"/>
  <c r="B2682" i="1"/>
  <c r="AG2681" i="1"/>
  <c r="AB2681" i="1" s="1"/>
  <c r="AC2681" i="1" s="1"/>
  <c r="M2681" i="1"/>
  <c r="N2681" i="1" s="1"/>
  <c r="J2681" i="1"/>
  <c r="I2681" i="1"/>
  <c r="C2681" i="1"/>
  <c r="B2681" i="1"/>
  <c r="AG2680" i="1"/>
  <c r="AB2680" i="1" s="1"/>
  <c r="M2680" i="1"/>
  <c r="N2680" i="1" s="1"/>
  <c r="J2680" i="1"/>
  <c r="I2680" i="1"/>
  <c r="C2680" i="1"/>
  <c r="B2680" i="1"/>
  <c r="AG2679" i="1"/>
  <c r="M2679" i="1"/>
  <c r="N2679" i="1" s="1"/>
  <c r="J2679" i="1"/>
  <c r="I2679" i="1"/>
  <c r="C2679" i="1"/>
  <c r="B2679" i="1"/>
  <c r="AG2678" i="1"/>
  <c r="M2678" i="1"/>
  <c r="N2678" i="1" s="1"/>
  <c r="J2678" i="1"/>
  <c r="I2678" i="1"/>
  <c r="C2678" i="1"/>
  <c r="B2678" i="1"/>
  <c r="AG2677" i="1"/>
  <c r="M2677" i="1"/>
  <c r="N2677" i="1" s="1"/>
  <c r="J2677" i="1"/>
  <c r="I2677" i="1"/>
  <c r="C2677" i="1"/>
  <c r="B2677" i="1"/>
  <c r="AG2676" i="1"/>
  <c r="M2676" i="1"/>
  <c r="N2676" i="1" s="1"/>
  <c r="J2676" i="1"/>
  <c r="I2676" i="1"/>
  <c r="C2676" i="1"/>
  <c r="B2676" i="1"/>
  <c r="AG2675" i="1"/>
  <c r="AB2675" i="1" s="1"/>
  <c r="M2675" i="1"/>
  <c r="N2675" i="1" s="1"/>
  <c r="J2675" i="1"/>
  <c r="I2675" i="1"/>
  <c r="C2675" i="1"/>
  <c r="B2675" i="1"/>
  <c r="AG2674" i="1"/>
  <c r="M2674" i="1"/>
  <c r="N2674" i="1" s="1"/>
  <c r="J2674" i="1"/>
  <c r="I2674" i="1"/>
  <c r="C2674" i="1"/>
  <c r="B2674" i="1"/>
  <c r="AG2673" i="1"/>
  <c r="M2673" i="1"/>
  <c r="N2673" i="1" s="1"/>
  <c r="J2673" i="1"/>
  <c r="I2673" i="1"/>
  <c r="C2673" i="1"/>
  <c r="B2673" i="1"/>
  <c r="AG2672" i="1"/>
  <c r="AB2672" i="1" s="1"/>
  <c r="M2672" i="1"/>
  <c r="N2672" i="1" s="1"/>
  <c r="J2672" i="1"/>
  <c r="I2672" i="1"/>
  <c r="C2672" i="1"/>
  <c r="B2672" i="1"/>
  <c r="AG2671" i="1"/>
  <c r="AB2671" i="1" s="1"/>
  <c r="M2671" i="1"/>
  <c r="N2671" i="1" s="1"/>
  <c r="J2671" i="1"/>
  <c r="I2671" i="1"/>
  <c r="C2671" i="1"/>
  <c r="B2671" i="1"/>
  <c r="AG2670" i="1"/>
  <c r="M2670" i="1"/>
  <c r="N2670" i="1" s="1"/>
  <c r="J2670" i="1"/>
  <c r="I2670" i="1"/>
  <c r="C2670" i="1"/>
  <c r="B2670" i="1"/>
  <c r="AG2669" i="1"/>
  <c r="M2669" i="1"/>
  <c r="N2669" i="1" s="1"/>
  <c r="J2669" i="1"/>
  <c r="I2669" i="1"/>
  <c r="C2669" i="1"/>
  <c r="B2669" i="1"/>
  <c r="AG2668" i="1"/>
  <c r="M2668" i="1"/>
  <c r="N2668" i="1" s="1"/>
  <c r="J2668" i="1"/>
  <c r="I2668" i="1"/>
  <c r="C2668" i="1"/>
  <c r="B2668" i="1"/>
  <c r="AG2667" i="1"/>
  <c r="AB2667" i="1" s="1"/>
  <c r="M2667" i="1"/>
  <c r="N2667" i="1" s="1"/>
  <c r="J2667" i="1"/>
  <c r="I2667" i="1"/>
  <c r="C2667" i="1"/>
  <c r="B2667" i="1"/>
  <c r="AG2666" i="1"/>
  <c r="AB2666" i="1" s="1"/>
  <c r="M2666" i="1"/>
  <c r="N2666" i="1" s="1"/>
  <c r="J2666" i="1"/>
  <c r="I2666" i="1"/>
  <c r="C2666" i="1"/>
  <c r="B2666" i="1"/>
  <c r="AG2665" i="1"/>
  <c r="M2665" i="1"/>
  <c r="N2665" i="1" s="1"/>
  <c r="J2665" i="1"/>
  <c r="I2665" i="1"/>
  <c r="C2665" i="1"/>
  <c r="B2665" i="1"/>
  <c r="AG2664" i="1"/>
  <c r="AB2664" i="1" s="1"/>
  <c r="M2664" i="1"/>
  <c r="N2664" i="1" s="1"/>
  <c r="J2664" i="1"/>
  <c r="I2664" i="1"/>
  <c r="C2664" i="1"/>
  <c r="B2664" i="1"/>
  <c r="AG2663" i="1"/>
  <c r="AB2663" i="1" s="1"/>
  <c r="M2663" i="1"/>
  <c r="N2663" i="1" s="1"/>
  <c r="J2663" i="1"/>
  <c r="I2663" i="1"/>
  <c r="C2663" i="1"/>
  <c r="B2663" i="1"/>
  <c r="AG2662" i="1"/>
  <c r="M2662" i="1"/>
  <c r="N2662" i="1" s="1"/>
  <c r="J2662" i="1"/>
  <c r="I2662" i="1"/>
  <c r="C2662" i="1"/>
  <c r="B2662" i="1"/>
  <c r="AG2661" i="1"/>
  <c r="AB2661" i="1" s="1"/>
  <c r="M2661" i="1"/>
  <c r="N2661" i="1" s="1"/>
  <c r="J2661" i="1"/>
  <c r="I2661" i="1"/>
  <c r="C2661" i="1"/>
  <c r="B2661" i="1"/>
  <c r="AG2660" i="1"/>
  <c r="M2660" i="1"/>
  <c r="N2660" i="1" s="1"/>
  <c r="J2660" i="1"/>
  <c r="I2660" i="1"/>
  <c r="C2660" i="1"/>
  <c r="B2660" i="1"/>
  <c r="AG2659" i="1"/>
  <c r="M2659" i="1"/>
  <c r="N2659" i="1" s="1"/>
  <c r="J2659" i="1"/>
  <c r="I2659" i="1"/>
  <c r="C2659" i="1"/>
  <c r="B2659" i="1"/>
  <c r="AG2658" i="1"/>
  <c r="M2658" i="1"/>
  <c r="N2658" i="1" s="1"/>
  <c r="J2658" i="1"/>
  <c r="I2658" i="1"/>
  <c r="C2658" i="1"/>
  <c r="B2658" i="1"/>
  <c r="AG2657" i="1"/>
  <c r="AB2657" i="1" s="1"/>
  <c r="M2657" i="1"/>
  <c r="N2657" i="1" s="1"/>
  <c r="J2657" i="1"/>
  <c r="I2657" i="1"/>
  <c r="C2657" i="1"/>
  <c r="B2657" i="1"/>
  <c r="AG2656" i="1"/>
  <c r="M2656" i="1"/>
  <c r="N2656" i="1" s="1"/>
  <c r="J2656" i="1"/>
  <c r="I2656" i="1"/>
  <c r="C2656" i="1"/>
  <c r="B2656" i="1"/>
  <c r="AG2655" i="1"/>
  <c r="M2655" i="1"/>
  <c r="N2655" i="1" s="1"/>
  <c r="J2655" i="1"/>
  <c r="I2655" i="1"/>
  <c r="C2655" i="1"/>
  <c r="B2655" i="1"/>
  <c r="AG2654" i="1"/>
  <c r="M2654" i="1"/>
  <c r="N2654" i="1" s="1"/>
  <c r="J2654" i="1"/>
  <c r="I2654" i="1"/>
  <c r="C2654" i="1"/>
  <c r="B2654" i="1"/>
  <c r="AG2653" i="1"/>
  <c r="M2653" i="1"/>
  <c r="N2653" i="1" s="1"/>
  <c r="J2653" i="1"/>
  <c r="I2653" i="1"/>
  <c r="C2653" i="1"/>
  <c r="B2653" i="1"/>
  <c r="AG2652" i="1"/>
  <c r="AB2652" i="1" s="1"/>
  <c r="M2652" i="1"/>
  <c r="N2652" i="1" s="1"/>
  <c r="J2652" i="1"/>
  <c r="I2652" i="1"/>
  <c r="C2652" i="1"/>
  <c r="B2652" i="1"/>
  <c r="AG2651" i="1"/>
  <c r="M2651" i="1"/>
  <c r="N2651" i="1" s="1"/>
  <c r="J2651" i="1"/>
  <c r="I2651" i="1"/>
  <c r="C2651" i="1"/>
  <c r="B2651" i="1"/>
  <c r="AG2650" i="1"/>
  <c r="M2650" i="1"/>
  <c r="N2650" i="1" s="1"/>
  <c r="J2650" i="1"/>
  <c r="I2650" i="1"/>
  <c r="C2650" i="1"/>
  <c r="B2650" i="1"/>
  <c r="AG2649" i="1"/>
  <c r="M2649" i="1"/>
  <c r="N2649" i="1" s="1"/>
  <c r="J2649" i="1"/>
  <c r="I2649" i="1"/>
  <c r="C2649" i="1"/>
  <c r="B2649" i="1"/>
  <c r="AG2648" i="1"/>
  <c r="AB2648" i="1" s="1"/>
  <c r="AC2648" i="1" s="1"/>
  <c r="M2648" i="1"/>
  <c r="N2648" i="1" s="1"/>
  <c r="J2648" i="1"/>
  <c r="I2648" i="1"/>
  <c r="C2648" i="1"/>
  <c r="B2648" i="1"/>
  <c r="AG2647" i="1"/>
  <c r="AB2647" i="1" s="1"/>
  <c r="M2647" i="1"/>
  <c r="N2647" i="1" s="1"/>
  <c r="J2647" i="1"/>
  <c r="I2647" i="1"/>
  <c r="C2647" i="1"/>
  <c r="B2647" i="1"/>
  <c r="AG2646" i="1"/>
  <c r="M2646" i="1"/>
  <c r="N2646" i="1" s="1"/>
  <c r="J2646" i="1"/>
  <c r="I2646" i="1"/>
  <c r="C2646" i="1"/>
  <c r="B2646" i="1"/>
  <c r="AG2645" i="1"/>
  <c r="M2645" i="1"/>
  <c r="N2645" i="1" s="1"/>
  <c r="J2645" i="1"/>
  <c r="I2645" i="1"/>
  <c r="C2645" i="1"/>
  <c r="B2645" i="1"/>
  <c r="AG2644" i="1"/>
  <c r="M2644" i="1"/>
  <c r="N2644" i="1" s="1"/>
  <c r="J2644" i="1"/>
  <c r="I2644" i="1"/>
  <c r="C2644" i="1"/>
  <c r="B2644" i="1"/>
  <c r="AG2643" i="1"/>
  <c r="AB2643" i="1" s="1"/>
  <c r="M2643" i="1"/>
  <c r="N2643" i="1" s="1"/>
  <c r="J2643" i="1"/>
  <c r="I2643" i="1"/>
  <c r="C2643" i="1"/>
  <c r="B2643" i="1"/>
  <c r="AG2642" i="1"/>
  <c r="M2642" i="1"/>
  <c r="N2642" i="1" s="1"/>
  <c r="J2642" i="1"/>
  <c r="I2642" i="1"/>
  <c r="C2642" i="1"/>
  <c r="B2642" i="1"/>
  <c r="AG2641" i="1"/>
  <c r="M2641" i="1"/>
  <c r="N2641" i="1" s="1"/>
  <c r="J2641" i="1"/>
  <c r="I2641" i="1"/>
  <c r="C2641" i="1"/>
  <c r="B2641" i="1"/>
  <c r="AG2640" i="1"/>
  <c r="M2640" i="1"/>
  <c r="N2640" i="1" s="1"/>
  <c r="J2640" i="1"/>
  <c r="I2640" i="1"/>
  <c r="C2640" i="1"/>
  <c r="B2640" i="1"/>
  <c r="AG2639" i="1"/>
  <c r="M2639" i="1"/>
  <c r="N2639" i="1" s="1"/>
  <c r="J2639" i="1"/>
  <c r="I2639" i="1"/>
  <c r="C2639" i="1"/>
  <c r="B2639" i="1"/>
  <c r="AG2638" i="1"/>
  <c r="AB2638" i="1" s="1"/>
  <c r="M2638" i="1"/>
  <c r="N2638" i="1" s="1"/>
  <c r="J2638" i="1"/>
  <c r="I2638" i="1"/>
  <c r="C2638" i="1"/>
  <c r="B2638" i="1"/>
  <c r="AG2637" i="1"/>
  <c r="M2637" i="1"/>
  <c r="N2637" i="1" s="1"/>
  <c r="J2637" i="1"/>
  <c r="I2637" i="1"/>
  <c r="C2637" i="1"/>
  <c r="B2637" i="1"/>
  <c r="AG2636" i="1"/>
  <c r="M2636" i="1"/>
  <c r="N2636" i="1" s="1"/>
  <c r="J2636" i="1"/>
  <c r="I2636" i="1"/>
  <c r="C2636" i="1"/>
  <c r="B2636" i="1"/>
  <c r="AG2635" i="1"/>
  <c r="AB2635" i="1" s="1"/>
  <c r="M2635" i="1"/>
  <c r="N2635" i="1" s="1"/>
  <c r="J2635" i="1"/>
  <c r="I2635" i="1"/>
  <c r="C2635" i="1"/>
  <c r="B2635" i="1"/>
  <c r="AG2634" i="1"/>
  <c r="AB2634" i="1" s="1"/>
  <c r="M2634" i="1"/>
  <c r="N2634" i="1" s="1"/>
  <c r="J2634" i="1"/>
  <c r="I2634" i="1"/>
  <c r="C2634" i="1"/>
  <c r="B2634" i="1"/>
  <c r="AG2633" i="1"/>
  <c r="M2633" i="1"/>
  <c r="N2633" i="1" s="1"/>
  <c r="J2633" i="1"/>
  <c r="I2633" i="1"/>
  <c r="C2633" i="1"/>
  <c r="B2633" i="1"/>
  <c r="AG2632" i="1"/>
  <c r="M2632" i="1"/>
  <c r="N2632" i="1" s="1"/>
  <c r="J2632" i="1"/>
  <c r="I2632" i="1"/>
  <c r="C2632" i="1"/>
  <c r="B2632" i="1"/>
  <c r="AG2631" i="1"/>
  <c r="M2631" i="1"/>
  <c r="N2631" i="1" s="1"/>
  <c r="J2631" i="1"/>
  <c r="I2631" i="1"/>
  <c r="C2631" i="1"/>
  <c r="B2631" i="1"/>
  <c r="AG2630" i="1"/>
  <c r="M2630" i="1"/>
  <c r="N2630" i="1" s="1"/>
  <c r="J2630" i="1"/>
  <c r="I2630" i="1"/>
  <c r="C2630" i="1"/>
  <c r="B2630" i="1"/>
  <c r="AG2629" i="1"/>
  <c r="M2629" i="1"/>
  <c r="N2629" i="1" s="1"/>
  <c r="J2629" i="1"/>
  <c r="I2629" i="1"/>
  <c r="C2629" i="1"/>
  <c r="B2629" i="1"/>
  <c r="AG2628" i="1"/>
  <c r="M2628" i="1"/>
  <c r="N2628" i="1" s="1"/>
  <c r="J2628" i="1"/>
  <c r="I2628" i="1"/>
  <c r="C2628" i="1"/>
  <c r="B2628" i="1"/>
  <c r="AG2627" i="1"/>
  <c r="AB2627" i="1" s="1"/>
  <c r="M2627" i="1"/>
  <c r="N2627" i="1" s="1"/>
  <c r="J2627" i="1"/>
  <c r="I2627" i="1"/>
  <c r="C2627" i="1"/>
  <c r="B2627" i="1"/>
  <c r="AG2626" i="1"/>
  <c r="M2626" i="1"/>
  <c r="N2626" i="1" s="1"/>
  <c r="J2626" i="1"/>
  <c r="I2626" i="1"/>
  <c r="C2626" i="1"/>
  <c r="B2626" i="1"/>
  <c r="AG2625" i="1"/>
  <c r="AB2625" i="1" s="1"/>
  <c r="M2625" i="1"/>
  <c r="N2625" i="1" s="1"/>
  <c r="J2625" i="1"/>
  <c r="I2625" i="1"/>
  <c r="C2625" i="1"/>
  <c r="B2625" i="1"/>
  <c r="AG2624" i="1"/>
  <c r="M2624" i="1"/>
  <c r="N2624" i="1" s="1"/>
  <c r="J2624" i="1"/>
  <c r="I2624" i="1"/>
  <c r="C2624" i="1"/>
  <c r="B2624" i="1"/>
  <c r="AG2623" i="1"/>
  <c r="M2623" i="1"/>
  <c r="N2623" i="1" s="1"/>
  <c r="J2623" i="1"/>
  <c r="I2623" i="1"/>
  <c r="C2623" i="1"/>
  <c r="B2623" i="1"/>
  <c r="AG2622" i="1"/>
  <c r="M2622" i="1"/>
  <c r="N2622" i="1" s="1"/>
  <c r="J2622" i="1"/>
  <c r="I2622" i="1"/>
  <c r="C2622" i="1"/>
  <c r="B2622" i="1"/>
  <c r="AG2621" i="1"/>
  <c r="AB2621" i="1" s="1"/>
  <c r="M2621" i="1"/>
  <c r="N2621" i="1" s="1"/>
  <c r="J2621" i="1"/>
  <c r="I2621" i="1"/>
  <c r="C2621" i="1"/>
  <c r="B2621" i="1"/>
  <c r="AG2620" i="1"/>
  <c r="AB2620" i="1" s="1"/>
  <c r="M2620" i="1"/>
  <c r="N2620" i="1" s="1"/>
  <c r="J2620" i="1"/>
  <c r="I2620" i="1"/>
  <c r="C2620" i="1"/>
  <c r="B2620" i="1"/>
  <c r="AG2619" i="1"/>
  <c r="M2619" i="1"/>
  <c r="N2619" i="1" s="1"/>
  <c r="J2619" i="1"/>
  <c r="I2619" i="1"/>
  <c r="C2619" i="1"/>
  <c r="B2619" i="1"/>
  <c r="AG2618" i="1"/>
  <c r="M2618" i="1"/>
  <c r="N2618" i="1" s="1"/>
  <c r="J2618" i="1"/>
  <c r="I2618" i="1"/>
  <c r="C2618" i="1"/>
  <c r="B2618" i="1"/>
  <c r="AG2617" i="1"/>
  <c r="AB2617" i="1" s="1"/>
  <c r="M2617" i="1"/>
  <c r="N2617" i="1" s="1"/>
  <c r="J2617" i="1"/>
  <c r="I2617" i="1"/>
  <c r="C2617" i="1"/>
  <c r="B2617" i="1"/>
  <c r="AG2616" i="1"/>
  <c r="M2616" i="1"/>
  <c r="N2616" i="1" s="1"/>
  <c r="J2616" i="1"/>
  <c r="I2616" i="1"/>
  <c r="C2616" i="1"/>
  <c r="B2616" i="1"/>
  <c r="AG2615" i="1"/>
  <c r="M2615" i="1"/>
  <c r="N2615" i="1" s="1"/>
  <c r="J2615" i="1"/>
  <c r="I2615" i="1"/>
  <c r="C2615" i="1"/>
  <c r="B2615" i="1"/>
  <c r="AG2614" i="1"/>
  <c r="M2614" i="1"/>
  <c r="N2614" i="1" s="1"/>
  <c r="J2614" i="1"/>
  <c r="I2614" i="1"/>
  <c r="C2614" i="1"/>
  <c r="B2614" i="1"/>
  <c r="AG2613" i="1"/>
  <c r="AB2613" i="1" s="1"/>
  <c r="M2613" i="1"/>
  <c r="N2613" i="1" s="1"/>
  <c r="J2613" i="1"/>
  <c r="I2613" i="1"/>
  <c r="C2613" i="1"/>
  <c r="B2613" i="1"/>
  <c r="AG2612" i="1"/>
  <c r="M2612" i="1"/>
  <c r="N2612" i="1" s="1"/>
  <c r="J2612" i="1"/>
  <c r="I2612" i="1"/>
  <c r="C2612" i="1"/>
  <c r="B2612" i="1"/>
  <c r="AG2611" i="1"/>
  <c r="M2611" i="1"/>
  <c r="N2611" i="1" s="1"/>
  <c r="J2611" i="1"/>
  <c r="I2611" i="1"/>
  <c r="C2611" i="1"/>
  <c r="B2611" i="1"/>
  <c r="AG2610" i="1"/>
  <c r="AB2610" i="1" s="1"/>
  <c r="M2610" i="1"/>
  <c r="N2610" i="1" s="1"/>
  <c r="J2610" i="1"/>
  <c r="I2610" i="1"/>
  <c r="C2610" i="1"/>
  <c r="B2610" i="1"/>
  <c r="AG2609" i="1"/>
  <c r="M2609" i="1"/>
  <c r="N2609" i="1" s="1"/>
  <c r="J2609" i="1"/>
  <c r="I2609" i="1"/>
  <c r="C2609" i="1"/>
  <c r="B2609" i="1"/>
  <c r="AG2608" i="1"/>
  <c r="M2608" i="1"/>
  <c r="N2608" i="1" s="1"/>
  <c r="J2608" i="1"/>
  <c r="I2608" i="1"/>
  <c r="C2608" i="1"/>
  <c r="B2608" i="1"/>
  <c r="AG2607" i="1"/>
  <c r="AB2607" i="1" s="1"/>
  <c r="AC2607" i="1" s="1"/>
  <c r="M2607" i="1"/>
  <c r="N2607" i="1" s="1"/>
  <c r="J2607" i="1"/>
  <c r="I2607" i="1"/>
  <c r="C2607" i="1"/>
  <c r="B2607" i="1"/>
  <c r="AG2606" i="1"/>
  <c r="AB2606" i="1" s="1"/>
  <c r="M2606" i="1"/>
  <c r="N2606" i="1" s="1"/>
  <c r="J2606" i="1"/>
  <c r="I2606" i="1"/>
  <c r="C2606" i="1"/>
  <c r="B2606" i="1"/>
  <c r="AG2605" i="1"/>
  <c r="AB2605" i="1" s="1"/>
  <c r="M2605" i="1"/>
  <c r="N2605" i="1" s="1"/>
  <c r="J2605" i="1"/>
  <c r="I2605" i="1"/>
  <c r="C2605" i="1"/>
  <c r="B2605" i="1"/>
  <c r="AG2604" i="1"/>
  <c r="M2604" i="1"/>
  <c r="N2604" i="1" s="1"/>
  <c r="J2604" i="1"/>
  <c r="I2604" i="1"/>
  <c r="C2604" i="1"/>
  <c r="B2604" i="1"/>
  <c r="AG2603" i="1"/>
  <c r="M2603" i="1"/>
  <c r="N2603" i="1" s="1"/>
  <c r="J2603" i="1"/>
  <c r="I2603" i="1"/>
  <c r="C2603" i="1"/>
  <c r="B2603" i="1"/>
  <c r="AG2602" i="1"/>
  <c r="M2602" i="1"/>
  <c r="N2602" i="1" s="1"/>
  <c r="J2602" i="1"/>
  <c r="I2602" i="1"/>
  <c r="C2602" i="1"/>
  <c r="B2602" i="1"/>
  <c r="AG2601" i="1"/>
  <c r="M2601" i="1"/>
  <c r="N2601" i="1" s="1"/>
  <c r="J2601" i="1"/>
  <c r="I2601" i="1"/>
  <c r="C2601" i="1"/>
  <c r="B2601" i="1"/>
  <c r="AG2600" i="1"/>
  <c r="M2600" i="1"/>
  <c r="N2600" i="1" s="1"/>
  <c r="J2600" i="1"/>
  <c r="I2600" i="1"/>
  <c r="C2600" i="1"/>
  <c r="B2600" i="1"/>
  <c r="AG2599" i="1"/>
  <c r="M2599" i="1"/>
  <c r="N2599" i="1" s="1"/>
  <c r="J2599" i="1"/>
  <c r="I2599" i="1"/>
  <c r="C2599" i="1"/>
  <c r="B2599" i="1"/>
  <c r="AG2598" i="1"/>
  <c r="M2598" i="1"/>
  <c r="N2598" i="1" s="1"/>
  <c r="J2598" i="1"/>
  <c r="I2598" i="1"/>
  <c r="C2598" i="1"/>
  <c r="B2598" i="1"/>
  <c r="AG2597" i="1"/>
  <c r="M2597" i="1"/>
  <c r="N2597" i="1" s="1"/>
  <c r="J2597" i="1"/>
  <c r="I2597" i="1"/>
  <c r="C2597" i="1"/>
  <c r="B2597" i="1"/>
  <c r="AG2596" i="1"/>
  <c r="M2596" i="1"/>
  <c r="N2596" i="1" s="1"/>
  <c r="J2596" i="1"/>
  <c r="I2596" i="1"/>
  <c r="C2596" i="1"/>
  <c r="B2596" i="1"/>
  <c r="AG2595" i="1"/>
  <c r="M2595" i="1"/>
  <c r="N2595" i="1" s="1"/>
  <c r="J2595" i="1"/>
  <c r="I2595" i="1"/>
  <c r="C2595" i="1"/>
  <c r="B2595" i="1"/>
  <c r="AG2594" i="1"/>
  <c r="M2594" i="1"/>
  <c r="N2594" i="1" s="1"/>
  <c r="J2594" i="1"/>
  <c r="I2594" i="1"/>
  <c r="C2594" i="1"/>
  <c r="B2594" i="1"/>
  <c r="AG2593" i="1"/>
  <c r="M2593" i="1"/>
  <c r="N2593" i="1" s="1"/>
  <c r="J2593" i="1"/>
  <c r="I2593" i="1"/>
  <c r="C2593" i="1"/>
  <c r="B2593" i="1"/>
  <c r="AG2592" i="1"/>
  <c r="M2592" i="1"/>
  <c r="N2592" i="1" s="1"/>
  <c r="J2592" i="1"/>
  <c r="I2592" i="1"/>
  <c r="C2592" i="1"/>
  <c r="B2592" i="1"/>
  <c r="AG2591" i="1"/>
  <c r="M2591" i="1"/>
  <c r="N2591" i="1" s="1"/>
  <c r="J2591" i="1"/>
  <c r="I2591" i="1"/>
  <c r="C2591" i="1"/>
  <c r="B2591" i="1"/>
  <c r="AG2590" i="1"/>
  <c r="AB2590" i="1" s="1"/>
  <c r="M2590" i="1"/>
  <c r="N2590" i="1" s="1"/>
  <c r="J2590" i="1"/>
  <c r="I2590" i="1"/>
  <c r="C2590" i="1"/>
  <c r="B2590" i="1"/>
  <c r="AG2589" i="1"/>
  <c r="M2589" i="1"/>
  <c r="N2589" i="1" s="1"/>
  <c r="J2589" i="1"/>
  <c r="I2589" i="1"/>
  <c r="C2589" i="1"/>
  <c r="B2589" i="1"/>
  <c r="AG2588" i="1"/>
  <c r="M2588" i="1"/>
  <c r="N2588" i="1" s="1"/>
  <c r="J2588" i="1"/>
  <c r="I2588" i="1"/>
  <c r="C2588" i="1"/>
  <c r="B2588" i="1"/>
  <c r="AG2587" i="1"/>
  <c r="AB2587" i="1" s="1"/>
  <c r="M2587" i="1"/>
  <c r="N2587" i="1" s="1"/>
  <c r="J2587" i="1"/>
  <c r="I2587" i="1"/>
  <c r="C2587" i="1"/>
  <c r="B2587" i="1"/>
  <c r="AG2586" i="1"/>
  <c r="M2586" i="1"/>
  <c r="N2586" i="1" s="1"/>
  <c r="J2586" i="1"/>
  <c r="I2586" i="1"/>
  <c r="C2586" i="1"/>
  <c r="B2586" i="1"/>
  <c r="AG2585" i="1"/>
  <c r="M2585" i="1"/>
  <c r="N2585" i="1" s="1"/>
  <c r="J2585" i="1"/>
  <c r="I2585" i="1"/>
  <c r="C2585" i="1"/>
  <c r="B2585" i="1"/>
  <c r="AG2584" i="1"/>
  <c r="AB2584" i="1" s="1"/>
  <c r="AC2584" i="1" s="1"/>
  <c r="M2584" i="1"/>
  <c r="N2584" i="1" s="1"/>
  <c r="J2584" i="1"/>
  <c r="I2584" i="1"/>
  <c r="C2584" i="1"/>
  <c r="B2584" i="1"/>
  <c r="AG2583" i="1"/>
  <c r="AB2583" i="1" s="1"/>
  <c r="M2583" i="1"/>
  <c r="N2583" i="1" s="1"/>
  <c r="J2583" i="1"/>
  <c r="I2583" i="1"/>
  <c r="C2583" i="1"/>
  <c r="B2583" i="1"/>
  <c r="AG2582" i="1"/>
  <c r="M2582" i="1"/>
  <c r="N2582" i="1" s="1"/>
  <c r="J2582" i="1"/>
  <c r="I2582" i="1"/>
  <c r="C2582" i="1"/>
  <c r="B2582" i="1"/>
  <c r="AG2581" i="1"/>
  <c r="M2581" i="1"/>
  <c r="N2581" i="1" s="1"/>
  <c r="J2581" i="1"/>
  <c r="I2581" i="1"/>
  <c r="C2581" i="1"/>
  <c r="B2581" i="1"/>
  <c r="AG2580" i="1"/>
  <c r="M2580" i="1"/>
  <c r="N2580" i="1" s="1"/>
  <c r="J2580" i="1"/>
  <c r="I2580" i="1"/>
  <c r="C2580" i="1"/>
  <c r="B2580" i="1"/>
  <c r="AG2579" i="1"/>
  <c r="AB2579" i="1" s="1"/>
  <c r="AC2579" i="1" s="1"/>
  <c r="M2579" i="1"/>
  <c r="N2579" i="1" s="1"/>
  <c r="J2579" i="1"/>
  <c r="I2579" i="1"/>
  <c r="C2579" i="1"/>
  <c r="B2579" i="1"/>
  <c r="AG2578" i="1"/>
  <c r="AB2578" i="1" s="1"/>
  <c r="M2578" i="1"/>
  <c r="N2578" i="1" s="1"/>
  <c r="J2578" i="1"/>
  <c r="I2578" i="1"/>
  <c r="C2578" i="1"/>
  <c r="B2578" i="1"/>
  <c r="AG2577" i="1"/>
  <c r="M2577" i="1"/>
  <c r="N2577" i="1" s="1"/>
  <c r="J2577" i="1"/>
  <c r="I2577" i="1"/>
  <c r="C2577" i="1"/>
  <c r="B2577" i="1"/>
  <c r="AG2576" i="1"/>
  <c r="M2576" i="1"/>
  <c r="N2576" i="1" s="1"/>
  <c r="J2576" i="1"/>
  <c r="I2576" i="1"/>
  <c r="C2576" i="1"/>
  <c r="B2576" i="1"/>
  <c r="AG2575" i="1"/>
  <c r="M2575" i="1"/>
  <c r="N2575" i="1" s="1"/>
  <c r="J2575" i="1"/>
  <c r="I2575" i="1"/>
  <c r="C2575" i="1"/>
  <c r="B2575" i="1"/>
  <c r="AG2574" i="1"/>
  <c r="M2574" i="1"/>
  <c r="N2574" i="1" s="1"/>
  <c r="J2574" i="1"/>
  <c r="I2574" i="1"/>
  <c r="C2574" i="1"/>
  <c r="B2574" i="1"/>
  <c r="AG2573" i="1"/>
  <c r="M2573" i="1"/>
  <c r="N2573" i="1" s="1"/>
  <c r="J2573" i="1"/>
  <c r="I2573" i="1"/>
  <c r="C2573" i="1"/>
  <c r="B2573" i="1"/>
  <c r="AG2572" i="1"/>
  <c r="M2572" i="1"/>
  <c r="N2572" i="1" s="1"/>
  <c r="J2572" i="1"/>
  <c r="I2572" i="1"/>
  <c r="C2572" i="1"/>
  <c r="B2572" i="1"/>
  <c r="AG2571" i="1"/>
  <c r="M2571" i="1"/>
  <c r="N2571" i="1" s="1"/>
  <c r="J2571" i="1"/>
  <c r="I2571" i="1"/>
  <c r="C2571" i="1"/>
  <c r="B2571" i="1"/>
  <c r="AG2570" i="1"/>
  <c r="AB2570" i="1" s="1"/>
  <c r="M2570" i="1"/>
  <c r="N2570" i="1" s="1"/>
  <c r="J2570" i="1"/>
  <c r="I2570" i="1"/>
  <c r="C2570" i="1"/>
  <c r="B2570" i="1"/>
  <c r="AG2569" i="1"/>
  <c r="M2569" i="1"/>
  <c r="N2569" i="1" s="1"/>
  <c r="J2569" i="1"/>
  <c r="I2569" i="1"/>
  <c r="C2569" i="1"/>
  <c r="B2569" i="1"/>
  <c r="AG2568" i="1"/>
  <c r="M2568" i="1"/>
  <c r="N2568" i="1" s="1"/>
  <c r="J2568" i="1"/>
  <c r="I2568" i="1"/>
  <c r="C2568" i="1"/>
  <c r="B2568" i="1"/>
  <c r="AG2567" i="1"/>
  <c r="AB2567" i="1" s="1"/>
  <c r="M2567" i="1"/>
  <c r="N2567" i="1" s="1"/>
  <c r="J2567" i="1"/>
  <c r="I2567" i="1"/>
  <c r="C2567" i="1"/>
  <c r="B2567" i="1"/>
  <c r="AG2566" i="1"/>
  <c r="AB2566" i="1" s="1"/>
  <c r="M2566" i="1"/>
  <c r="N2566" i="1" s="1"/>
  <c r="J2566" i="1"/>
  <c r="I2566" i="1"/>
  <c r="C2566" i="1"/>
  <c r="B2566" i="1"/>
  <c r="AG2565" i="1"/>
  <c r="M2565" i="1"/>
  <c r="N2565" i="1" s="1"/>
  <c r="J2565" i="1"/>
  <c r="I2565" i="1"/>
  <c r="C2565" i="1"/>
  <c r="B2565" i="1"/>
  <c r="AG2564" i="1"/>
  <c r="M2564" i="1"/>
  <c r="N2564" i="1" s="1"/>
  <c r="J2564" i="1"/>
  <c r="I2564" i="1"/>
  <c r="C2564" i="1"/>
  <c r="B2564" i="1"/>
  <c r="AG2563" i="1"/>
  <c r="M2563" i="1"/>
  <c r="N2563" i="1" s="1"/>
  <c r="J2563" i="1"/>
  <c r="I2563" i="1"/>
  <c r="C2563" i="1"/>
  <c r="B2563" i="1"/>
  <c r="AG2562" i="1"/>
  <c r="M2562" i="1"/>
  <c r="N2562" i="1" s="1"/>
  <c r="J2562" i="1"/>
  <c r="I2562" i="1"/>
  <c r="C2562" i="1"/>
  <c r="B2562" i="1"/>
  <c r="AG2561" i="1"/>
  <c r="M2561" i="1"/>
  <c r="N2561" i="1" s="1"/>
  <c r="J2561" i="1"/>
  <c r="I2561" i="1"/>
  <c r="C2561" i="1"/>
  <c r="B2561" i="1"/>
  <c r="AG2560" i="1"/>
  <c r="M2560" i="1"/>
  <c r="N2560" i="1" s="1"/>
  <c r="J2560" i="1"/>
  <c r="I2560" i="1"/>
  <c r="C2560" i="1"/>
  <c r="B2560" i="1"/>
  <c r="AG2559" i="1"/>
  <c r="M2559" i="1"/>
  <c r="N2559" i="1" s="1"/>
  <c r="J2559" i="1"/>
  <c r="I2559" i="1"/>
  <c r="C2559" i="1"/>
  <c r="B2559" i="1"/>
  <c r="AG2558" i="1"/>
  <c r="M2558" i="1"/>
  <c r="N2558" i="1" s="1"/>
  <c r="J2558" i="1"/>
  <c r="I2558" i="1"/>
  <c r="C2558" i="1"/>
  <c r="B2558" i="1"/>
  <c r="AG2557" i="1"/>
  <c r="AB2557" i="1" s="1"/>
  <c r="M2557" i="1"/>
  <c r="N2557" i="1" s="1"/>
  <c r="J2557" i="1"/>
  <c r="I2557" i="1"/>
  <c r="C2557" i="1"/>
  <c r="B2557" i="1"/>
  <c r="AG2556" i="1"/>
  <c r="AB2556" i="1" s="1"/>
  <c r="M2556" i="1"/>
  <c r="N2556" i="1" s="1"/>
  <c r="J2556" i="1"/>
  <c r="I2556" i="1"/>
  <c r="C2556" i="1"/>
  <c r="B2556" i="1"/>
  <c r="AG2555" i="1"/>
  <c r="AB2555" i="1" s="1"/>
  <c r="M2555" i="1"/>
  <c r="N2555" i="1" s="1"/>
  <c r="J2555" i="1"/>
  <c r="I2555" i="1"/>
  <c r="C2555" i="1"/>
  <c r="B2555" i="1"/>
  <c r="AG2554" i="1"/>
  <c r="M2554" i="1"/>
  <c r="N2554" i="1" s="1"/>
  <c r="J2554" i="1"/>
  <c r="I2554" i="1"/>
  <c r="C2554" i="1"/>
  <c r="B2554" i="1"/>
  <c r="AG2553" i="1"/>
  <c r="M2553" i="1"/>
  <c r="N2553" i="1" s="1"/>
  <c r="J2553" i="1"/>
  <c r="I2553" i="1"/>
  <c r="C2553" i="1"/>
  <c r="B2553" i="1"/>
  <c r="AG2552" i="1"/>
  <c r="M2552" i="1"/>
  <c r="N2552" i="1" s="1"/>
  <c r="J2552" i="1"/>
  <c r="I2552" i="1"/>
  <c r="C2552" i="1"/>
  <c r="B2552" i="1"/>
  <c r="AG2551" i="1"/>
  <c r="M2551" i="1"/>
  <c r="N2551" i="1" s="1"/>
  <c r="J2551" i="1"/>
  <c r="I2551" i="1"/>
  <c r="C2551" i="1"/>
  <c r="B2551" i="1"/>
  <c r="AG2550" i="1"/>
  <c r="AB2550" i="1" s="1"/>
  <c r="M2550" i="1"/>
  <c r="N2550" i="1" s="1"/>
  <c r="J2550" i="1"/>
  <c r="I2550" i="1"/>
  <c r="C2550" i="1"/>
  <c r="B2550" i="1"/>
  <c r="AG2549" i="1"/>
  <c r="AB2549" i="1" s="1"/>
  <c r="AC2549" i="1" s="1"/>
  <c r="M2549" i="1"/>
  <c r="N2549" i="1" s="1"/>
  <c r="J2549" i="1"/>
  <c r="I2549" i="1"/>
  <c r="C2549" i="1"/>
  <c r="B2549" i="1"/>
  <c r="AG2548" i="1"/>
  <c r="AB2548" i="1" s="1"/>
  <c r="AC2548" i="1" s="1"/>
  <c r="M2548" i="1"/>
  <c r="N2548" i="1" s="1"/>
  <c r="J2548" i="1"/>
  <c r="I2548" i="1"/>
  <c r="C2548" i="1"/>
  <c r="B2548" i="1"/>
  <c r="AG2547" i="1"/>
  <c r="M2547" i="1"/>
  <c r="N2547" i="1" s="1"/>
  <c r="J2547" i="1"/>
  <c r="I2547" i="1"/>
  <c r="C2547" i="1"/>
  <c r="B2547" i="1"/>
  <c r="AG2546" i="1"/>
  <c r="AB2546" i="1" s="1"/>
  <c r="M2546" i="1"/>
  <c r="N2546" i="1" s="1"/>
  <c r="J2546" i="1"/>
  <c r="I2546" i="1"/>
  <c r="C2546" i="1"/>
  <c r="B2546" i="1"/>
  <c r="AG2545" i="1"/>
  <c r="AB2545" i="1" s="1"/>
  <c r="M2545" i="1"/>
  <c r="N2545" i="1" s="1"/>
  <c r="J2545" i="1"/>
  <c r="I2545" i="1"/>
  <c r="C2545" i="1"/>
  <c r="B2545" i="1"/>
  <c r="AG2544" i="1"/>
  <c r="AB2544" i="1" s="1"/>
  <c r="AC2544" i="1" s="1"/>
  <c r="M2544" i="1"/>
  <c r="N2544" i="1" s="1"/>
  <c r="J2544" i="1"/>
  <c r="I2544" i="1"/>
  <c r="C2544" i="1"/>
  <c r="B2544" i="1"/>
  <c r="AG2543" i="1"/>
  <c r="M2543" i="1"/>
  <c r="N2543" i="1" s="1"/>
  <c r="J2543" i="1"/>
  <c r="I2543" i="1"/>
  <c r="C2543" i="1"/>
  <c r="B2543" i="1"/>
  <c r="AG2542" i="1"/>
  <c r="AB2542" i="1" s="1"/>
  <c r="M2542" i="1"/>
  <c r="N2542" i="1" s="1"/>
  <c r="J2542" i="1"/>
  <c r="I2542" i="1"/>
  <c r="C2542" i="1"/>
  <c r="B2542" i="1"/>
  <c r="AG2541" i="1"/>
  <c r="M2541" i="1"/>
  <c r="N2541" i="1" s="1"/>
  <c r="J2541" i="1"/>
  <c r="I2541" i="1"/>
  <c r="C2541" i="1"/>
  <c r="B2541" i="1"/>
  <c r="AG2540" i="1"/>
  <c r="AB2540" i="1" s="1"/>
  <c r="M2540" i="1"/>
  <c r="N2540" i="1" s="1"/>
  <c r="J2540" i="1"/>
  <c r="I2540" i="1"/>
  <c r="C2540" i="1"/>
  <c r="B2540" i="1"/>
  <c r="AG2539" i="1"/>
  <c r="AB2539" i="1" s="1"/>
  <c r="M2539" i="1"/>
  <c r="N2539" i="1" s="1"/>
  <c r="J2539" i="1"/>
  <c r="I2539" i="1"/>
  <c r="C2539" i="1"/>
  <c r="B2539" i="1"/>
  <c r="AG2538" i="1"/>
  <c r="AB2538" i="1" s="1"/>
  <c r="AC2538" i="1" s="1"/>
  <c r="M2538" i="1"/>
  <c r="N2538" i="1" s="1"/>
  <c r="J2538" i="1"/>
  <c r="I2538" i="1"/>
  <c r="C2538" i="1"/>
  <c r="B2538" i="1"/>
  <c r="AG2537" i="1"/>
  <c r="M2537" i="1"/>
  <c r="N2537" i="1" s="1"/>
  <c r="J2537" i="1"/>
  <c r="I2537" i="1"/>
  <c r="C2537" i="1"/>
  <c r="B2537" i="1"/>
  <c r="AG2536" i="1"/>
  <c r="M2536" i="1"/>
  <c r="N2536" i="1" s="1"/>
  <c r="J2536" i="1"/>
  <c r="I2536" i="1"/>
  <c r="C2536" i="1"/>
  <c r="B2536" i="1"/>
  <c r="AG2535" i="1"/>
  <c r="M2535" i="1"/>
  <c r="N2535" i="1" s="1"/>
  <c r="J2535" i="1"/>
  <c r="I2535" i="1"/>
  <c r="C2535" i="1"/>
  <c r="B2535" i="1"/>
  <c r="AG2534" i="1"/>
  <c r="AB2534" i="1" s="1"/>
  <c r="M2534" i="1"/>
  <c r="N2534" i="1" s="1"/>
  <c r="J2534" i="1"/>
  <c r="I2534" i="1"/>
  <c r="C2534" i="1"/>
  <c r="B2534" i="1"/>
  <c r="AG2533" i="1"/>
  <c r="AB2533" i="1" s="1"/>
  <c r="M2533" i="1"/>
  <c r="N2533" i="1" s="1"/>
  <c r="J2533" i="1"/>
  <c r="I2533" i="1"/>
  <c r="C2533" i="1"/>
  <c r="B2533" i="1"/>
  <c r="AG2532" i="1"/>
  <c r="AB2532" i="1" s="1"/>
  <c r="M2532" i="1"/>
  <c r="N2532" i="1" s="1"/>
  <c r="J2532" i="1"/>
  <c r="I2532" i="1"/>
  <c r="C2532" i="1"/>
  <c r="B2532" i="1"/>
  <c r="AG2531" i="1"/>
  <c r="M2531" i="1"/>
  <c r="N2531" i="1" s="1"/>
  <c r="J2531" i="1"/>
  <c r="I2531" i="1"/>
  <c r="C2531" i="1"/>
  <c r="B2531" i="1"/>
  <c r="AG2530" i="1"/>
  <c r="M2530" i="1"/>
  <c r="N2530" i="1" s="1"/>
  <c r="J2530" i="1"/>
  <c r="I2530" i="1"/>
  <c r="C2530" i="1"/>
  <c r="B2530" i="1"/>
  <c r="AG2529" i="1"/>
  <c r="AB2529" i="1" s="1"/>
  <c r="M2529" i="1"/>
  <c r="N2529" i="1" s="1"/>
  <c r="J2529" i="1"/>
  <c r="I2529" i="1"/>
  <c r="C2529" i="1"/>
  <c r="B2529" i="1"/>
  <c r="AG2528" i="1"/>
  <c r="M2528" i="1"/>
  <c r="N2528" i="1" s="1"/>
  <c r="J2528" i="1"/>
  <c r="I2528" i="1"/>
  <c r="C2528" i="1"/>
  <c r="B2528" i="1"/>
  <c r="AG2527" i="1"/>
  <c r="M2527" i="1"/>
  <c r="N2527" i="1" s="1"/>
  <c r="J2527" i="1"/>
  <c r="I2527" i="1"/>
  <c r="C2527" i="1"/>
  <c r="B2527" i="1"/>
  <c r="AG2526" i="1"/>
  <c r="M2526" i="1"/>
  <c r="N2526" i="1" s="1"/>
  <c r="J2526" i="1"/>
  <c r="I2526" i="1"/>
  <c r="C2526" i="1"/>
  <c r="B2526" i="1"/>
  <c r="AG2525" i="1"/>
  <c r="AB2525" i="1" s="1"/>
  <c r="AC2525" i="1" s="1"/>
  <c r="M2525" i="1"/>
  <c r="N2525" i="1" s="1"/>
  <c r="J2525" i="1"/>
  <c r="I2525" i="1"/>
  <c r="C2525" i="1"/>
  <c r="B2525" i="1"/>
  <c r="AG2524" i="1"/>
  <c r="M2524" i="1"/>
  <c r="N2524" i="1" s="1"/>
  <c r="J2524" i="1"/>
  <c r="I2524" i="1"/>
  <c r="C2524" i="1"/>
  <c r="B2524" i="1"/>
  <c r="AG2523" i="1"/>
  <c r="AB2523" i="1" s="1"/>
  <c r="M2523" i="1"/>
  <c r="N2523" i="1" s="1"/>
  <c r="J2523" i="1"/>
  <c r="I2523" i="1"/>
  <c r="C2523" i="1"/>
  <c r="B2523" i="1"/>
  <c r="AG2522" i="1"/>
  <c r="AB2522" i="1" s="1"/>
  <c r="AC2522" i="1" s="1"/>
  <c r="M2522" i="1"/>
  <c r="N2522" i="1" s="1"/>
  <c r="J2522" i="1"/>
  <c r="I2522" i="1"/>
  <c r="C2522" i="1"/>
  <c r="B2522" i="1"/>
  <c r="AG2521" i="1"/>
  <c r="M2521" i="1"/>
  <c r="N2521" i="1" s="1"/>
  <c r="J2521" i="1"/>
  <c r="I2521" i="1"/>
  <c r="C2521" i="1"/>
  <c r="B2521" i="1"/>
  <c r="AG2520" i="1"/>
  <c r="M2520" i="1"/>
  <c r="N2520" i="1" s="1"/>
  <c r="J2520" i="1"/>
  <c r="I2520" i="1"/>
  <c r="C2520" i="1"/>
  <c r="B2520" i="1"/>
  <c r="AG2519" i="1"/>
  <c r="M2519" i="1"/>
  <c r="N2519" i="1" s="1"/>
  <c r="J2519" i="1"/>
  <c r="I2519" i="1"/>
  <c r="C2519" i="1"/>
  <c r="B2519" i="1"/>
  <c r="AG2518" i="1"/>
  <c r="AB2518" i="1" s="1"/>
  <c r="M2518" i="1"/>
  <c r="N2518" i="1" s="1"/>
  <c r="J2518" i="1"/>
  <c r="I2518" i="1"/>
  <c r="C2518" i="1"/>
  <c r="B2518" i="1"/>
  <c r="AG2517" i="1"/>
  <c r="AB2517" i="1" s="1"/>
  <c r="M2517" i="1"/>
  <c r="N2517" i="1" s="1"/>
  <c r="J2517" i="1"/>
  <c r="I2517" i="1"/>
  <c r="C2517" i="1"/>
  <c r="B2517" i="1"/>
  <c r="AG2516" i="1"/>
  <c r="AB2516" i="1" s="1"/>
  <c r="M2516" i="1"/>
  <c r="N2516" i="1" s="1"/>
  <c r="J2516" i="1"/>
  <c r="I2516" i="1"/>
  <c r="C2516" i="1"/>
  <c r="B2516" i="1"/>
  <c r="AG2515" i="1"/>
  <c r="AB2515" i="1" s="1"/>
  <c r="AC2515" i="1" s="1"/>
  <c r="M2515" i="1"/>
  <c r="N2515" i="1" s="1"/>
  <c r="J2515" i="1"/>
  <c r="I2515" i="1"/>
  <c r="C2515" i="1"/>
  <c r="B2515" i="1"/>
  <c r="AG2514" i="1"/>
  <c r="AB2514" i="1" s="1"/>
  <c r="AC2514" i="1" s="1"/>
  <c r="M2514" i="1"/>
  <c r="N2514" i="1" s="1"/>
  <c r="J2514" i="1"/>
  <c r="I2514" i="1"/>
  <c r="C2514" i="1"/>
  <c r="B2514" i="1"/>
  <c r="AG2513" i="1"/>
  <c r="M2513" i="1"/>
  <c r="N2513" i="1" s="1"/>
  <c r="J2513" i="1"/>
  <c r="I2513" i="1"/>
  <c r="C2513" i="1"/>
  <c r="B2513" i="1"/>
  <c r="AG2512" i="1"/>
  <c r="AB2512" i="1" s="1"/>
  <c r="AC2512" i="1" s="1"/>
  <c r="M2512" i="1"/>
  <c r="N2512" i="1" s="1"/>
  <c r="J2512" i="1"/>
  <c r="I2512" i="1"/>
  <c r="C2512" i="1"/>
  <c r="B2512" i="1"/>
  <c r="AG2511" i="1"/>
  <c r="M2511" i="1"/>
  <c r="N2511" i="1" s="1"/>
  <c r="J2511" i="1"/>
  <c r="I2511" i="1"/>
  <c r="C2511" i="1"/>
  <c r="B2511" i="1"/>
  <c r="AG2510" i="1"/>
  <c r="M2510" i="1"/>
  <c r="N2510" i="1" s="1"/>
  <c r="J2510" i="1"/>
  <c r="I2510" i="1"/>
  <c r="C2510" i="1"/>
  <c r="B2510" i="1"/>
  <c r="AG2509" i="1"/>
  <c r="M2509" i="1"/>
  <c r="N2509" i="1" s="1"/>
  <c r="I2509" i="1"/>
  <c r="C2509" i="1"/>
  <c r="B2509" i="1"/>
  <c r="AG2508" i="1"/>
  <c r="AB2508" i="1" s="1"/>
  <c r="M2508" i="1"/>
  <c r="N2508" i="1" s="1"/>
  <c r="I2508" i="1"/>
  <c r="C2508" i="1"/>
  <c r="B2508" i="1"/>
  <c r="AG2507" i="1"/>
  <c r="AB2507" i="1" s="1"/>
  <c r="AC2507" i="1" s="1"/>
  <c r="M2507" i="1"/>
  <c r="N2507" i="1" s="1"/>
  <c r="I2507" i="1"/>
  <c r="C2507" i="1"/>
  <c r="B2507" i="1"/>
  <c r="AG2506" i="1"/>
  <c r="AB2506" i="1" s="1"/>
  <c r="AC2506" i="1" s="1"/>
  <c r="M2506" i="1"/>
  <c r="N2506" i="1" s="1"/>
  <c r="I2506" i="1"/>
  <c r="C2506" i="1"/>
  <c r="B2506" i="1"/>
  <c r="AG2505" i="1"/>
  <c r="M2505" i="1"/>
  <c r="N2505" i="1" s="1"/>
  <c r="I2505" i="1"/>
  <c r="C2505" i="1"/>
  <c r="B2505" i="1"/>
  <c r="AG2504" i="1"/>
  <c r="AB2504" i="1" s="1"/>
  <c r="M2504" i="1"/>
  <c r="N2504" i="1" s="1"/>
  <c r="I2504" i="1"/>
  <c r="C2504" i="1"/>
  <c r="B2504" i="1"/>
  <c r="AG2503" i="1"/>
  <c r="M2503" i="1"/>
  <c r="N2503" i="1" s="1"/>
  <c r="I2503" i="1"/>
  <c r="C2503" i="1"/>
  <c r="B2503" i="1"/>
  <c r="AG2502" i="1"/>
  <c r="AB2502" i="1" s="1"/>
  <c r="AC2502" i="1" s="1"/>
  <c r="M2502" i="1"/>
  <c r="N2502" i="1" s="1"/>
  <c r="I2502" i="1"/>
  <c r="C2502" i="1"/>
  <c r="B2502" i="1"/>
  <c r="AG2501" i="1"/>
  <c r="M2501" i="1"/>
  <c r="N2501" i="1" s="1"/>
  <c r="I2501" i="1"/>
  <c r="C2501" i="1"/>
  <c r="B2501" i="1"/>
  <c r="AG2500" i="1"/>
  <c r="AB2500" i="1" s="1"/>
  <c r="M2500" i="1"/>
  <c r="N2500" i="1" s="1"/>
  <c r="I2500" i="1"/>
  <c r="C2500" i="1"/>
  <c r="B2500" i="1"/>
  <c r="AG2499" i="1"/>
  <c r="M2499" i="1"/>
  <c r="N2499" i="1" s="1"/>
  <c r="I2499" i="1"/>
  <c r="C2499" i="1"/>
  <c r="B2499" i="1"/>
  <c r="AG2498" i="1"/>
  <c r="M2498" i="1"/>
  <c r="N2498" i="1" s="1"/>
  <c r="I2498" i="1"/>
  <c r="C2498" i="1"/>
  <c r="B2498" i="1"/>
  <c r="AG2497" i="1"/>
  <c r="M2497" i="1"/>
  <c r="N2497" i="1" s="1"/>
  <c r="I2497" i="1"/>
  <c r="C2497" i="1"/>
  <c r="B2497" i="1"/>
  <c r="AG2496" i="1"/>
  <c r="AB2496" i="1" s="1"/>
  <c r="AC2496" i="1" s="1"/>
  <c r="M2496" i="1"/>
  <c r="N2496" i="1" s="1"/>
  <c r="I2496" i="1"/>
  <c r="C2496" i="1"/>
  <c r="B2496" i="1"/>
  <c r="AG2495" i="1"/>
  <c r="M2495" i="1"/>
  <c r="N2495" i="1" s="1"/>
  <c r="I2495" i="1"/>
  <c r="C2495" i="1"/>
  <c r="B2495" i="1"/>
  <c r="AG2494" i="1"/>
  <c r="M2494" i="1"/>
  <c r="N2494" i="1" s="1"/>
  <c r="I2494" i="1"/>
  <c r="C2494" i="1"/>
  <c r="B2494" i="1"/>
  <c r="AG2493" i="1"/>
  <c r="AB2493" i="1" s="1"/>
  <c r="AC2493" i="1" s="1"/>
  <c r="M2493" i="1"/>
  <c r="N2493" i="1" s="1"/>
  <c r="I2493" i="1"/>
  <c r="C2493" i="1"/>
  <c r="B2493" i="1"/>
  <c r="AG2492" i="1"/>
  <c r="AB2492" i="1" s="1"/>
  <c r="M2492" i="1"/>
  <c r="N2492" i="1" s="1"/>
  <c r="I2492" i="1"/>
  <c r="C2492" i="1"/>
  <c r="B2492" i="1"/>
  <c r="AG2491" i="1"/>
  <c r="M2491" i="1"/>
  <c r="N2491" i="1" s="1"/>
  <c r="I2491" i="1"/>
  <c r="C2491" i="1"/>
  <c r="B2491" i="1"/>
  <c r="AG2490" i="1"/>
  <c r="AB2490" i="1" s="1"/>
  <c r="AC2490" i="1" s="1"/>
  <c r="M2490" i="1"/>
  <c r="N2490" i="1" s="1"/>
  <c r="I2490" i="1"/>
  <c r="C2490" i="1"/>
  <c r="B2490" i="1"/>
  <c r="AG2489" i="1"/>
  <c r="AB2489" i="1" s="1"/>
  <c r="M2489" i="1"/>
  <c r="N2489" i="1" s="1"/>
  <c r="I2489" i="1"/>
  <c r="C2489" i="1"/>
  <c r="B2489" i="1"/>
  <c r="AG2488" i="1"/>
  <c r="AB2488" i="1" s="1"/>
  <c r="AC2488" i="1" s="1"/>
  <c r="M2488" i="1"/>
  <c r="N2488" i="1" s="1"/>
  <c r="I2488" i="1"/>
  <c r="C2488" i="1"/>
  <c r="B2488" i="1"/>
  <c r="AG2487" i="1"/>
  <c r="M2487" i="1"/>
  <c r="N2487" i="1" s="1"/>
  <c r="I2487" i="1"/>
  <c r="C2487" i="1"/>
  <c r="B2487" i="1"/>
  <c r="AG2486" i="1"/>
  <c r="M2486" i="1"/>
  <c r="N2486" i="1" s="1"/>
  <c r="I2486" i="1"/>
  <c r="C2486" i="1"/>
  <c r="B2486" i="1"/>
  <c r="AG2485" i="1"/>
  <c r="M2485" i="1"/>
  <c r="N2485" i="1" s="1"/>
  <c r="I2485" i="1"/>
  <c r="C2485" i="1"/>
  <c r="B2485" i="1"/>
  <c r="AG2484" i="1"/>
  <c r="M2484" i="1"/>
  <c r="N2484" i="1" s="1"/>
  <c r="I2484" i="1"/>
  <c r="C2484" i="1"/>
  <c r="B2484" i="1"/>
  <c r="AG2483" i="1"/>
  <c r="AB2483" i="1" s="1"/>
  <c r="M2483" i="1"/>
  <c r="N2483" i="1" s="1"/>
  <c r="I2483" i="1"/>
  <c r="C2483" i="1"/>
  <c r="B2483" i="1"/>
  <c r="AG2482" i="1"/>
  <c r="M2482" i="1"/>
  <c r="N2482" i="1" s="1"/>
  <c r="I2482" i="1"/>
  <c r="C2482" i="1"/>
  <c r="B2482" i="1"/>
  <c r="AG2481" i="1"/>
  <c r="M2481" i="1"/>
  <c r="N2481" i="1" s="1"/>
  <c r="I2481" i="1"/>
  <c r="C2481" i="1"/>
  <c r="B2481" i="1"/>
  <c r="AG2480" i="1"/>
  <c r="M2480" i="1"/>
  <c r="N2480" i="1" s="1"/>
  <c r="I2480" i="1"/>
  <c r="C2480" i="1"/>
  <c r="B2480" i="1"/>
  <c r="AG2479" i="1"/>
  <c r="AB2479" i="1" s="1"/>
  <c r="M2479" i="1"/>
  <c r="N2479" i="1" s="1"/>
  <c r="I2479" i="1"/>
  <c r="C2479" i="1"/>
  <c r="B2479" i="1"/>
  <c r="AG2478" i="1"/>
  <c r="M2478" i="1"/>
  <c r="N2478" i="1" s="1"/>
  <c r="I2478" i="1"/>
  <c r="C2478" i="1"/>
  <c r="B2478" i="1"/>
  <c r="AG2477" i="1"/>
  <c r="AB2477" i="1" s="1"/>
  <c r="M2477" i="1"/>
  <c r="N2477" i="1" s="1"/>
  <c r="I2477" i="1"/>
  <c r="C2477" i="1"/>
  <c r="B2477" i="1"/>
  <c r="AG2476" i="1"/>
  <c r="AB2476" i="1" s="1"/>
  <c r="AC2476" i="1" s="1"/>
  <c r="M2476" i="1"/>
  <c r="N2476" i="1" s="1"/>
  <c r="I2476" i="1"/>
  <c r="C2476" i="1"/>
  <c r="B2476" i="1"/>
  <c r="AG2475" i="1"/>
  <c r="M2475" i="1"/>
  <c r="N2475" i="1" s="1"/>
  <c r="I2475" i="1"/>
  <c r="C2475" i="1"/>
  <c r="B2475" i="1"/>
  <c r="AG2474" i="1"/>
  <c r="M2474" i="1"/>
  <c r="N2474" i="1" s="1"/>
  <c r="I2474" i="1"/>
  <c r="C2474" i="1"/>
  <c r="B2474" i="1"/>
  <c r="AG2473" i="1"/>
  <c r="AB2473" i="1" s="1"/>
  <c r="M2473" i="1"/>
  <c r="N2473" i="1" s="1"/>
  <c r="I2473" i="1"/>
  <c r="C2473" i="1"/>
  <c r="B2473" i="1"/>
  <c r="AG2472" i="1"/>
  <c r="AB2472" i="1" s="1"/>
  <c r="AC2472" i="1" s="1"/>
  <c r="M2472" i="1"/>
  <c r="N2472" i="1" s="1"/>
  <c r="I2472" i="1"/>
  <c r="C2472" i="1"/>
  <c r="B2472" i="1"/>
  <c r="AG2471" i="1"/>
  <c r="AB2471" i="1" s="1"/>
  <c r="AC2471" i="1" s="1"/>
  <c r="M2471" i="1"/>
  <c r="N2471" i="1" s="1"/>
  <c r="I2471" i="1"/>
  <c r="C2471" i="1"/>
  <c r="B2471" i="1"/>
  <c r="AG2470" i="1"/>
  <c r="AB2470" i="1" s="1"/>
  <c r="AC2470" i="1" s="1"/>
  <c r="M2470" i="1"/>
  <c r="N2470" i="1" s="1"/>
  <c r="I2470" i="1"/>
  <c r="C2470" i="1"/>
  <c r="B2470" i="1"/>
  <c r="AG2469" i="1"/>
  <c r="M2469" i="1"/>
  <c r="N2469" i="1" s="1"/>
  <c r="I2469" i="1"/>
  <c r="C2469" i="1"/>
  <c r="B2469" i="1"/>
  <c r="AG2468" i="1"/>
  <c r="AB2468" i="1" s="1"/>
  <c r="M2468" i="1"/>
  <c r="N2468" i="1" s="1"/>
  <c r="I2468" i="1"/>
  <c r="C2468" i="1"/>
  <c r="B2468" i="1"/>
  <c r="AG2467" i="1"/>
  <c r="M2467" i="1"/>
  <c r="N2467" i="1" s="1"/>
  <c r="I2467" i="1"/>
  <c r="C2467" i="1"/>
  <c r="B2467" i="1"/>
  <c r="AG2466" i="1"/>
  <c r="M2466" i="1"/>
  <c r="N2466" i="1" s="1"/>
  <c r="I2466" i="1"/>
  <c r="C2466" i="1"/>
  <c r="B2466" i="1"/>
  <c r="AG2465" i="1"/>
  <c r="AB2465" i="1" s="1"/>
  <c r="M2465" i="1"/>
  <c r="N2465" i="1" s="1"/>
  <c r="I2465" i="1"/>
  <c r="C2465" i="1"/>
  <c r="B2465" i="1"/>
  <c r="AG2464" i="1"/>
  <c r="AB2464" i="1" s="1"/>
  <c r="M2464" i="1"/>
  <c r="N2464" i="1" s="1"/>
  <c r="I2464" i="1"/>
  <c r="C2464" i="1"/>
  <c r="B2464" i="1"/>
  <c r="AG2463" i="1"/>
  <c r="AB2463" i="1" s="1"/>
  <c r="M2463" i="1"/>
  <c r="N2463" i="1" s="1"/>
  <c r="I2463" i="1"/>
  <c r="C2463" i="1"/>
  <c r="B2463" i="1"/>
  <c r="AG2462" i="1"/>
  <c r="AB2462" i="1" s="1"/>
  <c r="M2462" i="1"/>
  <c r="N2462" i="1" s="1"/>
  <c r="I2462" i="1"/>
  <c r="C2462" i="1"/>
  <c r="B2462" i="1"/>
  <c r="AG2461" i="1"/>
  <c r="AB2461" i="1" s="1"/>
  <c r="M2461" i="1"/>
  <c r="N2461" i="1" s="1"/>
  <c r="I2461" i="1"/>
  <c r="C2461" i="1"/>
  <c r="B2461" i="1"/>
  <c r="AG2460" i="1"/>
  <c r="AB2460" i="1" s="1"/>
  <c r="M2460" i="1"/>
  <c r="N2460" i="1" s="1"/>
  <c r="I2460" i="1"/>
  <c r="C2460" i="1"/>
  <c r="B2460" i="1"/>
  <c r="AG2459" i="1"/>
  <c r="M2459" i="1"/>
  <c r="N2459" i="1" s="1"/>
  <c r="I2459" i="1"/>
  <c r="C2459" i="1"/>
  <c r="B2459" i="1"/>
  <c r="AG2458" i="1"/>
  <c r="M2458" i="1"/>
  <c r="N2458" i="1" s="1"/>
  <c r="I2458" i="1"/>
  <c r="C2458" i="1"/>
  <c r="B2458" i="1"/>
  <c r="AG2457" i="1"/>
  <c r="M2457" i="1"/>
  <c r="N2457" i="1" s="1"/>
  <c r="I2457" i="1"/>
  <c r="C2457" i="1"/>
  <c r="B2457" i="1"/>
  <c r="AG2456" i="1"/>
  <c r="AB2456" i="1" s="1"/>
  <c r="M2456" i="1"/>
  <c r="N2456" i="1" s="1"/>
  <c r="I2456" i="1"/>
  <c r="C2456" i="1"/>
  <c r="B2456" i="1"/>
  <c r="AG2455" i="1"/>
  <c r="M2455" i="1"/>
  <c r="N2455" i="1" s="1"/>
  <c r="I2455" i="1"/>
  <c r="C2455" i="1"/>
  <c r="B2455" i="1"/>
  <c r="AG2454" i="1"/>
  <c r="AB2454" i="1" s="1"/>
  <c r="M2454" i="1"/>
  <c r="N2454" i="1" s="1"/>
  <c r="I2454" i="1"/>
  <c r="C2454" i="1"/>
  <c r="B2454" i="1"/>
  <c r="AG2453" i="1"/>
  <c r="M2453" i="1"/>
  <c r="N2453" i="1" s="1"/>
  <c r="I2453" i="1"/>
  <c r="C2453" i="1"/>
  <c r="B2453" i="1"/>
  <c r="AG2452" i="1"/>
  <c r="M2452" i="1"/>
  <c r="N2452" i="1" s="1"/>
  <c r="I2452" i="1"/>
  <c r="C2452" i="1"/>
  <c r="B2452" i="1"/>
  <c r="AG2451" i="1"/>
  <c r="M2451" i="1"/>
  <c r="N2451" i="1" s="1"/>
  <c r="I2451" i="1"/>
  <c r="C2451" i="1"/>
  <c r="B2451" i="1"/>
  <c r="AG2450" i="1"/>
  <c r="M2450" i="1"/>
  <c r="N2450" i="1" s="1"/>
  <c r="I2450" i="1"/>
  <c r="C2450" i="1"/>
  <c r="B2450" i="1"/>
  <c r="AG2449" i="1"/>
  <c r="M2449" i="1"/>
  <c r="N2449" i="1" s="1"/>
  <c r="I2449" i="1"/>
  <c r="C2449" i="1"/>
  <c r="B2449" i="1"/>
  <c r="AG2448" i="1"/>
  <c r="AB2448" i="1" s="1"/>
  <c r="M2448" i="1"/>
  <c r="N2448" i="1" s="1"/>
  <c r="I2448" i="1"/>
  <c r="C2448" i="1"/>
  <c r="B2448" i="1"/>
  <c r="AG2447" i="1"/>
  <c r="AB2447" i="1" s="1"/>
  <c r="M2447" i="1"/>
  <c r="N2447" i="1" s="1"/>
  <c r="I2447" i="1"/>
  <c r="C2447" i="1"/>
  <c r="B2447" i="1"/>
  <c r="AG2446" i="1"/>
  <c r="AB2446" i="1" s="1"/>
  <c r="M2446" i="1"/>
  <c r="N2446" i="1" s="1"/>
  <c r="I2446" i="1"/>
  <c r="C2446" i="1"/>
  <c r="B2446" i="1"/>
  <c r="AG2445" i="1"/>
  <c r="M2445" i="1"/>
  <c r="N2445" i="1" s="1"/>
  <c r="I2445" i="1"/>
  <c r="C2445" i="1"/>
  <c r="B2445" i="1"/>
  <c r="AG2444" i="1"/>
  <c r="AB2444" i="1" s="1"/>
  <c r="M2444" i="1"/>
  <c r="N2444" i="1" s="1"/>
  <c r="I2444" i="1"/>
  <c r="C2444" i="1"/>
  <c r="B2444" i="1"/>
  <c r="AG2443" i="1"/>
  <c r="M2443" i="1"/>
  <c r="N2443" i="1" s="1"/>
  <c r="I2443" i="1"/>
  <c r="C2443" i="1"/>
  <c r="B2443" i="1"/>
  <c r="AG2442" i="1"/>
  <c r="M2442" i="1"/>
  <c r="N2442" i="1" s="1"/>
  <c r="I2442" i="1"/>
  <c r="C2442" i="1"/>
  <c r="B2442" i="1"/>
  <c r="AG2441" i="1"/>
  <c r="M2441" i="1"/>
  <c r="N2441" i="1" s="1"/>
  <c r="I2441" i="1"/>
  <c r="C2441" i="1"/>
  <c r="B2441" i="1"/>
  <c r="AG2440" i="1"/>
  <c r="AB2440" i="1" s="1"/>
  <c r="M2440" i="1"/>
  <c r="N2440" i="1" s="1"/>
  <c r="I2440" i="1"/>
  <c r="C2440" i="1"/>
  <c r="B2440" i="1"/>
  <c r="AG2439" i="1"/>
  <c r="AB2439" i="1" s="1"/>
  <c r="M2439" i="1"/>
  <c r="N2439" i="1" s="1"/>
  <c r="I2439" i="1"/>
  <c r="C2439" i="1"/>
  <c r="B2439" i="1"/>
  <c r="AG2438" i="1"/>
  <c r="AB2438" i="1" s="1"/>
  <c r="AC2438" i="1" s="1"/>
  <c r="M2438" i="1"/>
  <c r="N2438" i="1" s="1"/>
  <c r="I2438" i="1"/>
  <c r="C2438" i="1"/>
  <c r="B2438" i="1"/>
  <c r="AG2437" i="1"/>
  <c r="AB2437" i="1" s="1"/>
  <c r="AC2437" i="1" s="1"/>
  <c r="M2437" i="1"/>
  <c r="N2437" i="1" s="1"/>
  <c r="I2437" i="1"/>
  <c r="C2437" i="1"/>
  <c r="B2437" i="1"/>
  <c r="AG2436" i="1"/>
  <c r="M2436" i="1"/>
  <c r="N2436" i="1" s="1"/>
  <c r="I2436" i="1"/>
  <c r="C2436" i="1"/>
  <c r="B2436" i="1"/>
  <c r="AG2435" i="1"/>
  <c r="M2435" i="1"/>
  <c r="N2435" i="1" s="1"/>
  <c r="I2435" i="1"/>
  <c r="C2435" i="1"/>
  <c r="B2435" i="1"/>
  <c r="AG2434" i="1"/>
  <c r="M2434" i="1"/>
  <c r="N2434" i="1" s="1"/>
  <c r="I2434" i="1"/>
  <c r="C2434" i="1"/>
  <c r="B2434" i="1"/>
  <c r="AG2433" i="1"/>
  <c r="M2433" i="1"/>
  <c r="N2433" i="1" s="1"/>
  <c r="I2433" i="1"/>
  <c r="C2433" i="1"/>
  <c r="B2433" i="1"/>
  <c r="AG2432" i="1"/>
  <c r="M2432" i="1"/>
  <c r="N2432" i="1" s="1"/>
  <c r="I2432" i="1"/>
  <c r="C2432" i="1"/>
  <c r="B2432" i="1"/>
  <c r="AG2431" i="1"/>
  <c r="AB2431" i="1" s="1"/>
  <c r="M2431" i="1"/>
  <c r="N2431" i="1" s="1"/>
  <c r="I2431" i="1"/>
  <c r="C2431" i="1"/>
  <c r="B2431" i="1"/>
  <c r="AG2430" i="1"/>
  <c r="M2430" i="1"/>
  <c r="N2430" i="1" s="1"/>
  <c r="I2430" i="1"/>
  <c r="C2430" i="1"/>
  <c r="B2430" i="1"/>
  <c r="AG2429" i="1"/>
  <c r="M2429" i="1"/>
  <c r="N2429" i="1" s="1"/>
  <c r="I2429" i="1"/>
  <c r="C2429" i="1"/>
  <c r="B2429" i="1"/>
  <c r="AG2428" i="1"/>
  <c r="M2428" i="1"/>
  <c r="N2428" i="1" s="1"/>
  <c r="I2428" i="1"/>
  <c r="C2428" i="1"/>
  <c r="B2428" i="1"/>
  <c r="AG2427" i="1"/>
  <c r="AB2427" i="1" s="1"/>
  <c r="M2427" i="1"/>
  <c r="N2427" i="1" s="1"/>
  <c r="I2427" i="1"/>
  <c r="C2427" i="1"/>
  <c r="B2427" i="1"/>
  <c r="AG2426" i="1"/>
  <c r="M2426" i="1"/>
  <c r="N2426" i="1" s="1"/>
  <c r="I2426" i="1"/>
  <c r="C2426" i="1"/>
  <c r="B2426" i="1"/>
  <c r="AG2425" i="1"/>
  <c r="M2425" i="1"/>
  <c r="N2425" i="1" s="1"/>
  <c r="I2425" i="1"/>
  <c r="C2425" i="1"/>
  <c r="B2425" i="1"/>
  <c r="AG2424" i="1"/>
  <c r="M2424" i="1"/>
  <c r="N2424" i="1" s="1"/>
  <c r="I2424" i="1"/>
  <c r="C2424" i="1"/>
  <c r="B2424" i="1"/>
  <c r="AG2423" i="1"/>
  <c r="M2423" i="1"/>
  <c r="N2423" i="1" s="1"/>
  <c r="I2423" i="1"/>
  <c r="C2423" i="1"/>
  <c r="B2423" i="1"/>
  <c r="AG2422" i="1"/>
  <c r="AB2422" i="1" s="1"/>
  <c r="M2422" i="1"/>
  <c r="N2422" i="1" s="1"/>
  <c r="I2422" i="1"/>
  <c r="C2422" i="1"/>
  <c r="B2422" i="1"/>
  <c r="AG2421" i="1"/>
  <c r="M2421" i="1"/>
  <c r="N2421" i="1" s="1"/>
  <c r="I2421" i="1"/>
  <c r="C2421" i="1"/>
  <c r="B2421" i="1"/>
  <c r="AG2420" i="1"/>
  <c r="AB2420" i="1" s="1"/>
  <c r="AC2420" i="1" s="1"/>
  <c r="M2420" i="1"/>
  <c r="N2420" i="1" s="1"/>
  <c r="I2420" i="1"/>
  <c r="C2420" i="1"/>
  <c r="B2420" i="1"/>
  <c r="AG2419" i="1"/>
  <c r="M2419" i="1"/>
  <c r="N2419" i="1" s="1"/>
  <c r="I2419" i="1"/>
  <c r="C2419" i="1"/>
  <c r="B2419" i="1"/>
  <c r="AG2418" i="1"/>
  <c r="AB2418" i="1" s="1"/>
  <c r="AC2418" i="1" s="1"/>
  <c r="M2418" i="1"/>
  <c r="N2418" i="1" s="1"/>
  <c r="I2418" i="1"/>
  <c r="C2418" i="1"/>
  <c r="B2418" i="1"/>
  <c r="AG2417" i="1"/>
  <c r="M2417" i="1"/>
  <c r="N2417" i="1" s="1"/>
  <c r="I2417" i="1"/>
  <c r="C2417" i="1"/>
  <c r="B2417" i="1"/>
  <c r="AG2416" i="1"/>
  <c r="M2416" i="1"/>
  <c r="N2416" i="1" s="1"/>
  <c r="I2416" i="1"/>
  <c r="C2416" i="1"/>
  <c r="B2416" i="1"/>
  <c r="AG2415" i="1"/>
  <c r="M2415" i="1"/>
  <c r="N2415" i="1" s="1"/>
  <c r="I2415" i="1"/>
  <c r="C2415" i="1"/>
  <c r="B2415" i="1"/>
  <c r="AG2414" i="1"/>
  <c r="M2414" i="1"/>
  <c r="N2414" i="1" s="1"/>
  <c r="I2414" i="1"/>
  <c r="C2414" i="1"/>
  <c r="B2414" i="1"/>
  <c r="AG2413" i="1"/>
  <c r="AB2413" i="1" s="1"/>
  <c r="AC2413" i="1" s="1"/>
  <c r="M2413" i="1"/>
  <c r="N2413" i="1" s="1"/>
  <c r="I2413" i="1"/>
  <c r="C2413" i="1"/>
  <c r="B2413" i="1"/>
  <c r="AG2412" i="1"/>
  <c r="M2412" i="1"/>
  <c r="N2412" i="1" s="1"/>
  <c r="I2412" i="1"/>
  <c r="C2412" i="1"/>
  <c r="B2412" i="1"/>
  <c r="AG2411" i="1"/>
  <c r="M2411" i="1"/>
  <c r="N2411" i="1" s="1"/>
  <c r="I2411" i="1"/>
  <c r="C2411" i="1"/>
  <c r="B2411" i="1"/>
  <c r="AG2410" i="1"/>
  <c r="M2410" i="1"/>
  <c r="N2410" i="1" s="1"/>
  <c r="I2410" i="1"/>
  <c r="C2410" i="1"/>
  <c r="B2410" i="1"/>
  <c r="AG2409" i="1"/>
  <c r="AB2409" i="1" s="1"/>
  <c r="M2409" i="1"/>
  <c r="N2409" i="1" s="1"/>
  <c r="I2409" i="1"/>
  <c r="C2409" i="1"/>
  <c r="B2409" i="1"/>
  <c r="AG2408" i="1"/>
  <c r="AB2408" i="1" s="1"/>
  <c r="M2408" i="1"/>
  <c r="N2408" i="1" s="1"/>
  <c r="I2408" i="1"/>
  <c r="C2408" i="1"/>
  <c r="B2408" i="1"/>
  <c r="AG2407" i="1"/>
  <c r="M2407" i="1"/>
  <c r="N2407" i="1" s="1"/>
  <c r="I2407" i="1"/>
  <c r="C2407" i="1"/>
  <c r="B2407" i="1"/>
  <c r="AG2406" i="1"/>
  <c r="M2406" i="1"/>
  <c r="N2406" i="1" s="1"/>
  <c r="I2406" i="1"/>
  <c r="C2406" i="1"/>
  <c r="B2406" i="1"/>
  <c r="AG2405" i="1"/>
  <c r="AB2405" i="1" s="1"/>
  <c r="M2405" i="1"/>
  <c r="N2405" i="1" s="1"/>
  <c r="I2405" i="1"/>
  <c r="C2405" i="1"/>
  <c r="B2405" i="1"/>
  <c r="AG2404" i="1"/>
  <c r="AB2404" i="1" s="1"/>
  <c r="AC2404" i="1" s="1"/>
  <c r="M2404" i="1"/>
  <c r="N2404" i="1" s="1"/>
  <c r="I2404" i="1"/>
  <c r="C2404" i="1"/>
  <c r="B2404" i="1"/>
  <c r="AG2403" i="1"/>
  <c r="M2403" i="1"/>
  <c r="N2403" i="1" s="1"/>
  <c r="I2403" i="1"/>
  <c r="C2403" i="1"/>
  <c r="B2403" i="1"/>
  <c r="AG2402" i="1"/>
  <c r="AB2402" i="1" s="1"/>
  <c r="M2402" i="1"/>
  <c r="N2402" i="1" s="1"/>
  <c r="I2402" i="1"/>
  <c r="C2402" i="1"/>
  <c r="B2402" i="1"/>
  <c r="AG2401" i="1"/>
  <c r="AB2401" i="1" s="1"/>
  <c r="AC2401" i="1" s="1"/>
  <c r="M2401" i="1"/>
  <c r="N2401" i="1" s="1"/>
  <c r="I2401" i="1"/>
  <c r="C2401" i="1"/>
  <c r="B2401" i="1"/>
  <c r="AG2400" i="1"/>
  <c r="AB2400" i="1" s="1"/>
  <c r="M2400" i="1"/>
  <c r="N2400" i="1" s="1"/>
  <c r="I2400" i="1"/>
  <c r="C2400" i="1"/>
  <c r="B2400" i="1"/>
  <c r="AG2399" i="1"/>
  <c r="M2399" i="1"/>
  <c r="N2399" i="1" s="1"/>
  <c r="I2399" i="1"/>
  <c r="C2399" i="1"/>
  <c r="B2399" i="1"/>
  <c r="AG2398" i="1"/>
  <c r="AB2398" i="1" s="1"/>
  <c r="M2398" i="1"/>
  <c r="N2398" i="1" s="1"/>
  <c r="I2398" i="1"/>
  <c r="C2398" i="1"/>
  <c r="B2398" i="1"/>
  <c r="AG2397" i="1"/>
  <c r="AB2397" i="1" s="1"/>
  <c r="M2397" i="1"/>
  <c r="N2397" i="1" s="1"/>
  <c r="I2397" i="1"/>
  <c r="C2397" i="1"/>
  <c r="B2397" i="1"/>
  <c r="AG2396" i="1"/>
  <c r="AB2396" i="1" s="1"/>
  <c r="AC2396" i="1" s="1"/>
  <c r="M2396" i="1"/>
  <c r="N2396" i="1" s="1"/>
  <c r="I2396" i="1"/>
  <c r="C2396" i="1"/>
  <c r="B2396" i="1"/>
  <c r="AG2395" i="1"/>
  <c r="M2395" i="1"/>
  <c r="N2395" i="1" s="1"/>
  <c r="I2395" i="1"/>
  <c r="C2395" i="1"/>
  <c r="B2395" i="1"/>
  <c r="AG2394" i="1"/>
  <c r="M2394" i="1"/>
  <c r="N2394" i="1" s="1"/>
  <c r="I2394" i="1"/>
  <c r="C2394" i="1"/>
  <c r="B2394" i="1"/>
  <c r="AG2393" i="1"/>
  <c r="M2393" i="1"/>
  <c r="N2393" i="1" s="1"/>
  <c r="I2393" i="1"/>
  <c r="C2393" i="1"/>
  <c r="B2393" i="1"/>
  <c r="AG2392" i="1"/>
  <c r="AB2392" i="1" s="1"/>
  <c r="M2392" i="1"/>
  <c r="N2392" i="1" s="1"/>
  <c r="I2392" i="1"/>
  <c r="C2392" i="1"/>
  <c r="B2392" i="1"/>
  <c r="AG2391" i="1"/>
  <c r="AB2391" i="1" s="1"/>
  <c r="M2391" i="1"/>
  <c r="N2391" i="1" s="1"/>
  <c r="I2391" i="1"/>
  <c r="C2391" i="1"/>
  <c r="B2391" i="1"/>
  <c r="AG2390" i="1"/>
  <c r="AB2390" i="1" s="1"/>
  <c r="AC2390" i="1" s="1"/>
  <c r="M2390" i="1"/>
  <c r="N2390" i="1" s="1"/>
  <c r="I2390" i="1"/>
  <c r="C2390" i="1"/>
  <c r="B2390" i="1"/>
  <c r="AG2389" i="1"/>
  <c r="AB2389" i="1" s="1"/>
  <c r="M2389" i="1"/>
  <c r="N2389" i="1" s="1"/>
  <c r="I2389" i="1"/>
  <c r="C2389" i="1"/>
  <c r="B2389" i="1"/>
  <c r="AG2388" i="1"/>
  <c r="AB2388" i="1" s="1"/>
  <c r="AC2388" i="1" s="1"/>
  <c r="M2388" i="1"/>
  <c r="N2388" i="1" s="1"/>
  <c r="I2388" i="1"/>
  <c r="C2388" i="1"/>
  <c r="B2388" i="1"/>
  <c r="AG2387" i="1"/>
  <c r="M2387" i="1"/>
  <c r="N2387" i="1" s="1"/>
  <c r="I2387" i="1"/>
  <c r="C2387" i="1"/>
  <c r="B2387" i="1"/>
  <c r="AG2386" i="1"/>
  <c r="AB2386" i="1" s="1"/>
  <c r="M2386" i="1"/>
  <c r="N2386" i="1" s="1"/>
  <c r="I2386" i="1"/>
  <c r="C2386" i="1"/>
  <c r="B2386" i="1"/>
  <c r="AG2385" i="1"/>
  <c r="M2385" i="1"/>
  <c r="N2385" i="1" s="1"/>
  <c r="I2385" i="1"/>
  <c r="C2385" i="1"/>
  <c r="B2385" i="1"/>
  <c r="AG2384" i="1"/>
  <c r="M2384" i="1"/>
  <c r="N2384" i="1" s="1"/>
  <c r="I2384" i="1"/>
  <c r="C2384" i="1"/>
  <c r="B2384" i="1"/>
  <c r="AG2383" i="1"/>
  <c r="AB2383" i="1" s="1"/>
  <c r="M2383" i="1"/>
  <c r="N2383" i="1" s="1"/>
  <c r="I2383" i="1"/>
  <c r="C2383" i="1"/>
  <c r="B2383" i="1"/>
  <c r="AG2382" i="1"/>
  <c r="M2382" i="1"/>
  <c r="N2382" i="1" s="1"/>
  <c r="I2382" i="1"/>
  <c r="C2382" i="1"/>
  <c r="B2382" i="1"/>
  <c r="AG2381" i="1"/>
  <c r="AB2381" i="1" s="1"/>
  <c r="M2381" i="1"/>
  <c r="N2381" i="1" s="1"/>
  <c r="I2381" i="1"/>
  <c r="C2381" i="1"/>
  <c r="B2381" i="1"/>
  <c r="AG2380" i="1"/>
  <c r="M2380" i="1"/>
  <c r="N2380" i="1" s="1"/>
  <c r="I2380" i="1"/>
  <c r="C2380" i="1"/>
  <c r="B2380" i="1"/>
  <c r="AG2379" i="1"/>
  <c r="M2379" i="1"/>
  <c r="N2379" i="1" s="1"/>
  <c r="I2379" i="1"/>
  <c r="C2379" i="1"/>
  <c r="B2379" i="1"/>
  <c r="AG2378" i="1"/>
  <c r="M2378" i="1"/>
  <c r="N2378" i="1" s="1"/>
  <c r="I2378" i="1"/>
  <c r="C2378" i="1"/>
  <c r="B2378" i="1"/>
  <c r="AG2377" i="1"/>
  <c r="M2377" i="1"/>
  <c r="N2377" i="1" s="1"/>
  <c r="I2377" i="1"/>
  <c r="C2377" i="1"/>
  <c r="B2377" i="1"/>
  <c r="AG2376" i="1"/>
  <c r="AB2376" i="1" s="1"/>
  <c r="M2376" i="1"/>
  <c r="N2376" i="1" s="1"/>
  <c r="I2376" i="1"/>
  <c r="C2376" i="1"/>
  <c r="B2376" i="1"/>
  <c r="AG2375" i="1"/>
  <c r="AB2375" i="1" s="1"/>
  <c r="AC2375" i="1" s="1"/>
  <c r="M2375" i="1"/>
  <c r="N2375" i="1" s="1"/>
  <c r="I2375" i="1"/>
  <c r="C2375" i="1"/>
  <c r="B2375" i="1"/>
  <c r="AG2374" i="1"/>
  <c r="M2374" i="1"/>
  <c r="N2374" i="1" s="1"/>
  <c r="I2374" i="1"/>
  <c r="C2374" i="1"/>
  <c r="B2374" i="1"/>
  <c r="AG2373" i="1"/>
  <c r="AB2373" i="1" s="1"/>
  <c r="M2373" i="1"/>
  <c r="N2373" i="1" s="1"/>
  <c r="I2373" i="1"/>
  <c r="C2373" i="1"/>
  <c r="B2373" i="1"/>
  <c r="AG2372" i="1"/>
  <c r="AB2372" i="1" s="1"/>
  <c r="AC2372" i="1" s="1"/>
  <c r="M2372" i="1"/>
  <c r="N2372" i="1" s="1"/>
  <c r="I2372" i="1"/>
  <c r="C2372" i="1"/>
  <c r="B2372" i="1"/>
  <c r="AG2371" i="1"/>
  <c r="AB2371" i="1" s="1"/>
  <c r="M2371" i="1"/>
  <c r="N2371" i="1" s="1"/>
  <c r="I2371" i="1"/>
  <c r="C2371" i="1"/>
  <c r="B2371" i="1"/>
  <c r="AG2370" i="1"/>
  <c r="M2370" i="1"/>
  <c r="N2370" i="1" s="1"/>
  <c r="I2370" i="1"/>
  <c r="C2370" i="1"/>
  <c r="B2370" i="1"/>
  <c r="AG2369" i="1"/>
  <c r="AB2369" i="1" s="1"/>
  <c r="M2369" i="1"/>
  <c r="N2369" i="1" s="1"/>
  <c r="I2369" i="1"/>
  <c r="C2369" i="1"/>
  <c r="B2369" i="1"/>
  <c r="AG2368" i="1"/>
  <c r="M2368" i="1"/>
  <c r="N2368" i="1" s="1"/>
  <c r="I2368" i="1"/>
  <c r="C2368" i="1"/>
  <c r="B2368" i="1"/>
  <c r="AG2367" i="1"/>
  <c r="M2367" i="1"/>
  <c r="N2367" i="1" s="1"/>
  <c r="I2367" i="1"/>
  <c r="C2367" i="1"/>
  <c r="B2367" i="1"/>
  <c r="AG2366" i="1"/>
  <c r="M2366" i="1"/>
  <c r="N2366" i="1" s="1"/>
  <c r="I2366" i="1"/>
  <c r="C2366" i="1"/>
  <c r="B2366" i="1"/>
  <c r="AG2365" i="1"/>
  <c r="M2365" i="1"/>
  <c r="N2365" i="1" s="1"/>
  <c r="I2365" i="1"/>
  <c r="C2365" i="1"/>
  <c r="B2365" i="1"/>
  <c r="AG2364" i="1"/>
  <c r="M2364" i="1"/>
  <c r="N2364" i="1" s="1"/>
  <c r="I2364" i="1"/>
  <c r="C2364" i="1"/>
  <c r="B2364" i="1"/>
  <c r="AG2363" i="1"/>
  <c r="M2363" i="1"/>
  <c r="N2363" i="1" s="1"/>
  <c r="I2363" i="1"/>
  <c r="C2363" i="1"/>
  <c r="B2363" i="1"/>
  <c r="AG2362" i="1"/>
  <c r="AB2362" i="1" s="1"/>
  <c r="M2362" i="1"/>
  <c r="N2362" i="1" s="1"/>
  <c r="I2362" i="1"/>
  <c r="C2362" i="1"/>
  <c r="B2362" i="1"/>
  <c r="AG2361" i="1"/>
  <c r="AB2361" i="1" s="1"/>
  <c r="AC2361" i="1" s="1"/>
  <c r="M2361" i="1"/>
  <c r="N2361" i="1" s="1"/>
  <c r="I2361" i="1"/>
  <c r="C2361" i="1"/>
  <c r="B2361" i="1"/>
  <c r="AG2360" i="1"/>
  <c r="AB2360" i="1" s="1"/>
  <c r="M2360" i="1"/>
  <c r="N2360" i="1" s="1"/>
  <c r="I2360" i="1"/>
  <c r="C2360" i="1"/>
  <c r="B2360" i="1"/>
  <c r="AG2359" i="1"/>
  <c r="AB2359" i="1" s="1"/>
  <c r="M2359" i="1"/>
  <c r="N2359" i="1" s="1"/>
  <c r="I2359" i="1"/>
  <c r="C2359" i="1"/>
  <c r="B2359" i="1"/>
  <c r="AG2358" i="1"/>
  <c r="M2358" i="1"/>
  <c r="N2358" i="1" s="1"/>
  <c r="I2358" i="1"/>
  <c r="C2358" i="1"/>
  <c r="B2358" i="1"/>
  <c r="AG2357" i="1"/>
  <c r="AB2357" i="1" s="1"/>
  <c r="M2357" i="1"/>
  <c r="N2357" i="1" s="1"/>
  <c r="I2357" i="1"/>
  <c r="C2357" i="1"/>
  <c r="B2357" i="1"/>
  <c r="AG2356" i="1"/>
  <c r="M2356" i="1"/>
  <c r="N2356" i="1" s="1"/>
  <c r="I2356" i="1"/>
  <c r="C2356" i="1"/>
  <c r="B2356" i="1"/>
  <c r="AG2355" i="1"/>
  <c r="M2355" i="1"/>
  <c r="N2355" i="1" s="1"/>
  <c r="I2355" i="1"/>
  <c r="C2355" i="1"/>
  <c r="B2355" i="1"/>
  <c r="AG2354" i="1"/>
  <c r="M2354" i="1"/>
  <c r="N2354" i="1" s="1"/>
  <c r="I2354" i="1"/>
  <c r="C2354" i="1"/>
  <c r="B2354" i="1"/>
  <c r="AG2353" i="1"/>
  <c r="M2353" i="1"/>
  <c r="N2353" i="1" s="1"/>
  <c r="I2353" i="1"/>
  <c r="C2353" i="1"/>
  <c r="B2353" i="1"/>
  <c r="AG2352" i="1"/>
  <c r="AB2352" i="1" s="1"/>
  <c r="AC2352" i="1" s="1"/>
  <c r="M2352" i="1"/>
  <c r="N2352" i="1" s="1"/>
  <c r="I2352" i="1"/>
  <c r="C2352" i="1"/>
  <c r="B2352" i="1"/>
  <c r="AG2351" i="1"/>
  <c r="M2351" i="1"/>
  <c r="N2351" i="1" s="1"/>
  <c r="I2351" i="1"/>
  <c r="C2351" i="1"/>
  <c r="B2351" i="1"/>
  <c r="AG2350" i="1"/>
  <c r="AB2350" i="1" s="1"/>
  <c r="M2350" i="1"/>
  <c r="N2350" i="1" s="1"/>
  <c r="I2350" i="1"/>
  <c r="C2350" i="1"/>
  <c r="B2350" i="1"/>
  <c r="AG2349" i="1"/>
  <c r="AB2349" i="1" s="1"/>
  <c r="AC2349" i="1" s="1"/>
  <c r="M2349" i="1"/>
  <c r="N2349" i="1" s="1"/>
  <c r="I2349" i="1"/>
  <c r="C2349" i="1"/>
  <c r="B2349" i="1"/>
  <c r="AG2348" i="1"/>
  <c r="AB2348" i="1" s="1"/>
  <c r="M2348" i="1"/>
  <c r="N2348" i="1" s="1"/>
  <c r="I2348" i="1"/>
  <c r="C2348" i="1"/>
  <c r="B2348" i="1"/>
  <c r="AG2347" i="1"/>
  <c r="M2347" i="1"/>
  <c r="N2347" i="1" s="1"/>
  <c r="I2347" i="1"/>
  <c r="C2347" i="1"/>
  <c r="B2347" i="1"/>
  <c r="AG2346" i="1"/>
  <c r="M2346" i="1"/>
  <c r="N2346" i="1" s="1"/>
  <c r="I2346" i="1"/>
  <c r="C2346" i="1"/>
  <c r="B2346" i="1"/>
  <c r="AG2345" i="1"/>
  <c r="M2345" i="1"/>
  <c r="N2345" i="1" s="1"/>
  <c r="I2345" i="1"/>
  <c r="C2345" i="1"/>
  <c r="B2345" i="1"/>
  <c r="AG2344" i="1"/>
  <c r="M2344" i="1"/>
  <c r="N2344" i="1" s="1"/>
  <c r="I2344" i="1"/>
  <c r="C2344" i="1"/>
  <c r="B2344" i="1"/>
  <c r="AG2343" i="1"/>
  <c r="M2343" i="1"/>
  <c r="N2343" i="1" s="1"/>
  <c r="I2343" i="1"/>
  <c r="C2343" i="1"/>
  <c r="B2343" i="1"/>
  <c r="AG2342" i="1"/>
  <c r="M2342" i="1"/>
  <c r="N2342" i="1" s="1"/>
  <c r="I2342" i="1"/>
  <c r="C2342" i="1"/>
  <c r="B2342" i="1"/>
  <c r="AG2341" i="1"/>
  <c r="AB2341" i="1" s="1"/>
  <c r="AC2341" i="1" s="1"/>
  <c r="M2341" i="1"/>
  <c r="N2341" i="1" s="1"/>
  <c r="I2341" i="1"/>
  <c r="C2341" i="1"/>
  <c r="B2341" i="1"/>
  <c r="AG2340" i="1"/>
  <c r="M2340" i="1"/>
  <c r="N2340" i="1" s="1"/>
  <c r="I2340" i="1"/>
  <c r="C2340" i="1"/>
  <c r="B2340" i="1"/>
  <c r="AG2339" i="1"/>
  <c r="M2339" i="1"/>
  <c r="N2339" i="1" s="1"/>
  <c r="I2339" i="1"/>
  <c r="C2339" i="1"/>
  <c r="B2339" i="1"/>
  <c r="AG2338" i="1"/>
  <c r="AB2338" i="1" s="1"/>
  <c r="M2338" i="1"/>
  <c r="N2338" i="1" s="1"/>
  <c r="I2338" i="1"/>
  <c r="C2338" i="1"/>
  <c r="B2338" i="1"/>
  <c r="AG2337" i="1"/>
  <c r="M2337" i="1"/>
  <c r="N2337" i="1" s="1"/>
  <c r="I2337" i="1"/>
  <c r="C2337" i="1"/>
  <c r="B2337" i="1"/>
  <c r="AG2336" i="1"/>
  <c r="M2336" i="1"/>
  <c r="N2336" i="1" s="1"/>
  <c r="I2336" i="1"/>
  <c r="C2336" i="1"/>
  <c r="B2336" i="1"/>
  <c r="AG2335" i="1"/>
  <c r="M2335" i="1"/>
  <c r="N2335" i="1" s="1"/>
  <c r="I2335" i="1"/>
  <c r="C2335" i="1"/>
  <c r="B2335" i="1"/>
  <c r="AG2334" i="1"/>
  <c r="AB2334" i="1" s="1"/>
  <c r="M2334" i="1"/>
  <c r="N2334" i="1" s="1"/>
  <c r="I2334" i="1"/>
  <c r="C2334" i="1"/>
  <c r="B2334" i="1"/>
  <c r="AG2333" i="1"/>
  <c r="AB2333" i="1" s="1"/>
  <c r="M2333" i="1"/>
  <c r="N2333" i="1" s="1"/>
  <c r="I2333" i="1"/>
  <c r="C2333" i="1"/>
  <c r="B2333" i="1"/>
  <c r="AG2332" i="1"/>
  <c r="AB2332" i="1" s="1"/>
  <c r="AC2332" i="1" s="1"/>
  <c r="M2332" i="1"/>
  <c r="N2332" i="1" s="1"/>
  <c r="I2332" i="1"/>
  <c r="C2332" i="1"/>
  <c r="B2332" i="1"/>
  <c r="AG2331" i="1"/>
  <c r="AB2331" i="1" s="1"/>
  <c r="AC2331" i="1" s="1"/>
  <c r="M2331" i="1"/>
  <c r="N2331" i="1" s="1"/>
  <c r="I2331" i="1"/>
  <c r="C2331" i="1"/>
  <c r="B2331" i="1"/>
  <c r="AG2330" i="1"/>
  <c r="M2330" i="1"/>
  <c r="N2330" i="1" s="1"/>
  <c r="I2330" i="1"/>
  <c r="C2330" i="1"/>
  <c r="B2330" i="1"/>
  <c r="AG2329" i="1"/>
  <c r="M2329" i="1"/>
  <c r="N2329" i="1" s="1"/>
  <c r="I2329" i="1"/>
  <c r="C2329" i="1"/>
  <c r="B2329" i="1"/>
  <c r="AG2328" i="1"/>
  <c r="M2328" i="1"/>
  <c r="N2328" i="1" s="1"/>
  <c r="I2328" i="1"/>
  <c r="C2328" i="1"/>
  <c r="B2328" i="1"/>
  <c r="AG2327" i="1"/>
  <c r="AB2327" i="1" s="1"/>
  <c r="AC2327" i="1" s="1"/>
  <c r="M2327" i="1"/>
  <c r="N2327" i="1" s="1"/>
  <c r="I2327" i="1"/>
  <c r="C2327" i="1"/>
  <c r="B2327" i="1"/>
  <c r="AG2326" i="1"/>
  <c r="AB2326" i="1" s="1"/>
  <c r="M2326" i="1"/>
  <c r="N2326" i="1" s="1"/>
  <c r="I2326" i="1"/>
  <c r="C2326" i="1"/>
  <c r="B2326" i="1"/>
  <c r="AG2325" i="1"/>
  <c r="M2325" i="1"/>
  <c r="N2325" i="1" s="1"/>
  <c r="I2325" i="1"/>
  <c r="C2325" i="1"/>
  <c r="B2325" i="1"/>
  <c r="AG2324" i="1"/>
  <c r="AB2324" i="1" s="1"/>
  <c r="AC2324" i="1" s="1"/>
  <c r="M2324" i="1"/>
  <c r="N2324" i="1" s="1"/>
  <c r="I2324" i="1"/>
  <c r="C2324" i="1"/>
  <c r="B2324" i="1"/>
  <c r="AG2323" i="1"/>
  <c r="M2323" i="1"/>
  <c r="N2323" i="1" s="1"/>
  <c r="I2323" i="1"/>
  <c r="C2323" i="1"/>
  <c r="B2323" i="1"/>
  <c r="AG2322" i="1"/>
  <c r="M2322" i="1"/>
  <c r="N2322" i="1" s="1"/>
  <c r="I2322" i="1"/>
  <c r="C2322" i="1"/>
  <c r="B2322" i="1"/>
  <c r="AG2321" i="1"/>
  <c r="M2321" i="1"/>
  <c r="N2321" i="1" s="1"/>
  <c r="I2321" i="1"/>
  <c r="C2321" i="1"/>
  <c r="B2321" i="1"/>
  <c r="AG2320" i="1"/>
  <c r="M2320" i="1"/>
  <c r="N2320" i="1" s="1"/>
  <c r="I2320" i="1"/>
  <c r="C2320" i="1"/>
  <c r="B2320" i="1"/>
  <c r="AG2319" i="1"/>
  <c r="AB2319" i="1" s="1"/>
  <c r="AC2319" i="1" s="1"/>
  <c r="M2319" i="1"/>
  <c r="N2319" i="1" s="1"/>
  <c r="I2319" i="1"/>
  <c r="C2319" i="1"/>
  <c r="B2319" i="1"/>
  <c r="AG2318" i="1"/>
  <c r="M2318" i="1"/>
  <c r="N2318" i="1" s="1"/>
  <c r="I2318" i="1"/>
  <c r="C2318" i="1"/>
  <c r="B2318" i="1"/>
  <c r="AG2317" i="1"/>
  <c r="AB2317" i="1" s="1"/>
  <c r="AC2317" i="1" s="1"/>
  <c r="M2317" i="1"/>
  <c r="N2317" i="1" s="1"/>
  <c r="I2317" i="1"/>
  <c r="C2317" i="1"/>
  <c r="B2317" i="1"/>
  <c r="AG2316" i="1"/>
  <c r="M2316" i="1"/>
  <c r="N2316" i="1" s="1"/>
  <c r="I2316" i="1"/>
  <c r="C2316" i="1"/>
  <c r="B2316" i="1"/>
  <c r="AG2315" i="1"/>
  <c r="AB2315" i="1" s="1"/>
  <c r="AC2315" i="1" s="1"/>
  <c r="M2315" i="1"/>
  <c r="N2315" i="1" s="1"/>
  <c r="I2315" i="1"/>
  <c r="C2315" i="1"/>
  <c r="B2315" i="1"/>
  <c r="AG2314" i="1"/>
  <c r="M2314" i="1"/>
  <c r="N2314" i="1" s="1"/>
  <c r="I2314" i="1"/>
  <c r="C2314" i="1"/>
  <c r="B2314" i="1"/>
  <c r="AG2313" i="1"/>
  <c r="AB2313" i="1" s="1"/>
  <c r="M2313" i="1"/>
  <c r="N2313" i="1" s="1"/>
  <c r="I2313" i="1"/>
  <c r="C2313" i="1"/>
  <c r="B2313" i="1"/>
  <c r="AG2312" i="1"/>
  <c r="M2312" i="1"/>
  <c r="N2312" i="1" s="1"/>
  <c r="I2312" i="1"/>
  <c r="C2312" i="1"/>
  <c r="B2312" i="1"/>
  <c r="AG2311" i="1"/>
  <c r="M2311" i="1"/>
  <c r="N2311" i="1" s="1"/>
  <c r="I2311" i="1"/>
  <c r="C2311" i="1"/>
  <c r="B2311" i="1"/>
  <c r="AG2310" i="1"/>
  <c r="M2310" i="1"/>
  <c r="N2310" i="1" s="1"/>
  <c r="I2310" i="1"/>
  <c r="C2310" i="1"/>
  <c r="B2310" i="1"/>
  <c r="AG2309" i="1"/>
  <c r="AB2309" i="1" s="1"/>
  <c r="AC2309" i="1" s="1"/>
  <c r="M2309" i="1"/>
  <c r="N2309" i="1" s="1"/>
  <c r="I2309" i="1"/>
  <c r="C2309" i="1"/>
  <c r="B2309" i="1"/>
  <c r="AG2308" i="1"/>
  <c r="M2308" i="1"/>
  <c r="N2308" i="1" s="1"/>
  <c r="I2308" i="1"/>
  <c r="C2308" i="1"/>
  <c r="B2308" i="1"/>
  <c r="AG2307" i="1"/>
  <c r="AB2307" i="1" s="1"/>
  <c r="M2307" i="1"/>
  <c r="N2307" i="1" s="1"/>
  <c r="I2307" i="1"/>
  <c r="C2307" i="1"/>
  <c r="B2307" i="1"/>
  <c r="AG2306" i="1"/>
  <c r="AB2306" i="1" s="1"/>
  <c r="AC2306" i="1" s="1"/>
  <c r="M2306" i="1"/>
  <c r="N2306" i="1" s="1"/>
  <c r="I2306" i="1"/>
  <c r="C2306" i="1"/>
  <c r="B2306" i="1"/>
  <c r="AG2305" i="1"/>
  <c r="AB2305" i="1" s="1"/>
  <c r="M2305" i="1"/>
  <c r="N2305" i="1" s="1"/>
  <c r="I2305" i="1"/>
  <c r="C2305" i="1"/>
  <c r="B2305" i="1"/>
  <c r="AG2304" i="1"/>
  <c r="AB2304" i="1" s="1"/>
  <c r="AC2304" i="1" s="1"/>
  <c r="M2304" i="1"/>
  <c r="N2304" i="1" s="1"/>
  <c r="I2304" i="1"/>
  <c r="C2304" i="1"/>
  <c r="B2304" i="1"/>
  <c r="AG2303" i="1"/>
  <c r="AB2303" i="1" s="1"/>
  <c r="M2303" i="1"/>
  <c r="N2303" i="1" s="1"/>
  <c r="I2303" i="1"/>
  <c r="C2303" i="1"/>
  <c r="B2303" i="1"/>
  <c r="AG2302" i="1"/>
  <c r="M2302" i="1"/>
  <c r="N2302" i="1" s="1"/>
  <c r="I2302" i="1"/>
  <c r="C2302" i="1"/>
  <c r="B2302" i="1"/>
  <c r="AG2301" i="1"/>
  <c r="AB2301" i="1" s="1"/>
  <c r="M2301" i="1"/>
  <c r="N2301" i="1" s="1"/>
  <c r="I2301" i="1"/>
  <c r="C2301" i="1"/>
  <c r="B2301" i="1"/>
  <c r="AG2300" i="1"/>
  <c r="M2300" i="1"/>
  <c r="N2300" i="1" s="1"/>
  <c r="I2300" i="1"/>
  <c r="C2300" i="1"/>
  <c r="B2300" i="1"/>
  <c r="AG2299" i="1"/>
  <c r="M2299" i="1"/>
  <c r="N2299" i="1" s="1"/>
  <c r="I2299" i="1"/>
  <c r="C2299" i="1"/>
  <c r="B2299" i="1"/>
  <c r="AG2298" i="1"/>
  <c r="M2298" i="1"/>
  <c r="N2298" i="1" s="1"/>
  <c r="I2298" i="1"/>
  <c r="C2298" i="1"/>
  <c r="B2298" i="1"/>
  <c r="AG2297" i="1"/>
  <c r="AB2297" i="1" s="1"/>
  <c r="M2297" i="1"/>
  <c r="N2297" i="1" s="1"/>
  <c r="I2297" i="1"/>
  <c r="C2297" i="1"/>
  <c r="B2297" i="1"/>
  <c r="AG2296" i="1"/>
  <c r="M2296" i="1"/>
  <c r="N2296" i="1" s="1"/>
  <c r="I2296" i="1"/>
  <c r="C2296" i="1"/>
  <c r="B2296" i="1"/>
  <c r="AG2295" i="1"/>
  <c r="AB2295" i="1" s="1"/>
  <c r="M2295" i="1"/>
  <c r="N2295" i="1" s="1"/>
  <c r="I2295" i="1"/>
  <c r="C2295" i="1"/>
  <c r="B2295" i="1"/>
  <c r="AG2294" i="1"/>
  <c r="M2294" i="1"/>
  <c r="N2294" i="1" s="1"/>
  <c r="I2294" i="1"/>
  <c r="C2294" i="1"/>
  <c r="B2294" i="1"/>
  <c r="AG2293" i="1"/>
  <c r="M2293" i="1"/>
  <c r="N2293" i="1" s="1"/>
  <c r="I2293" i="1"/>
  <c r="C2293" i="1"/>
  <c r="B2293" i="1"/>
  <c r="AG2292" i="1"/>
  <c r="AB2292" i="1" s="1"/>
  <c r="M2292" i="1"/>
  <c r="N2292" i="1" s="1"/>
  <c r="I2292" i="1"/>
  <c r="C2292" i="1"/>
  <c r="B2292" i="1"/>
  <c r="AG2291" i="1"/>
  <c r="M2291" i="1"/>
  <c r="N2291" i="1" s="1"/>
  <c r="I2291" i="1"/>
  <c r="C2291" i="1"/>
  <c r="B2291" i="1"/>
  <c r="AG2290" i="1"/>
  <c r="M2290" i="1"/>
  <c r="N2290" i="1" s="1"/>
  <c r="I2290" i="1"/>
  <c r="C2290" i="1"/>
  <c r="B2290" i="1"/>
  <c r="AG2289" i="1"/>
  <c r="AB2289" i="1" s="1"/>
  <c r="AC2289" i="1" s="1"/>
  <c r="M2289" i="1"/>
  <c r="N2289" i="1" s="1"/>
  <c r="I2289" i="1"/>
  <c r="C2289" i="1"/>
  <c r="B2289" i="1"/>
  <c r="AG2288" i="1"/>
  <c r="AB2288" i="1" s="1"/>
  <c r="M2288" i="1"/>
  <c r="N2288" i="1" s="1"/>
  <c r="I2288" i="1"/>
  <c r="C2288" i="1"/>
  <c r="B2288" i="1"/>
  <c r="AG2287" i="1"/>
  <c r="AB2287" i="1" s="1"/>
  <c r="M2287" i="1"/>
  <c r="N2287" i="1" s="1"/>
  <c r="I2287" i="1"/>
  <c r="C2287" i="1"/>
  <c r="B2287" i="1"/>
  <c r="AG2286" i="1"/>
  <c r="AB2286" i="1" s="1"/>
  <c r="M2286" i="1"/>
  <c r="N2286" i="1" s="1"/>
  <c r="I2286" i="1"/>
  <c r="C2286" i="1"/>
  <c r="B2286" i="1"/>
  <c r="AG2285" i="1"/>
  <c r="M2285" i="1"/>
  <c r="N2285" i="1" s="1"/>
  <c r="I2285" i="1"/>
  <c r="C2285" i="1"/>
  <c r="B2285" i="1"/>
  <c r="AG2284" i="1"/>
  <c r="M2284" i="1"/>
  <c r="N2284" i="1" s="1"/>
  <c r="I2284" i="1"/>
  <c r="C2284" i="1"/>
  <c r="B2284" i="1"/>
  <c r="AG2283" i="1"/>
  <c r="M2283" i="1"/>
  <c r="N2283" i="1" s="1"/>
  <c r="I2283" i="1"/>
  <c r="C2283" i="1"/>
  <c r="B2283" i="1"/>
  <c r="AG2282" i="1"/>
  <c r="M2282" i="1"/>
  <c r="N2282" i="1" s="1"/>
  <c r="I2282" i="1"/>
  <c r="C2282" i="1"/>
  <c r="B2282" i="1"/>
  <c r="AG2281" i="1"/>
  <c r="AB2281" i="1" s="1"/>
  <c r="M2281" i="1"/>
  <c r="N2281" i="1" s="1"/>
  <c r="I2281" i="1"/>
  <c r="C2281" i="1"/>
  <c r="B2281" i="1"/>
  <c r="AG2280" i="1"/>
  <c r="AB2280" i="1" s="1"/>
  <c r="AC2280" i="1" s="1"/>
  <c r="M2280" i="1"/>
  <c r="N2280" i="1" s="1"/>
  <c r="I2280" i="1"/>
  <c r="C2280" i="1"/>
  <c r="B2280" i="1"/>
  <c r="AG2279" i="1"/>
  <c r="M2279" i="1"/>
  <c r="N2279" i="1" s="1"/>
  <c r="I2279" i="1"/>
  <c r="C2279" i="1"/>
  <c r="B2279" i="1"/>
  <c r="AG2278" i="1"/>
  <c r="M2278" i="1"/>
  <c r="N2278" i="1" s="1"/>
  <c r="I2278" i="1"/>
  <c r="C2278" i="1"/>
  <c r="B2278" i="1"/>
  <c r="AG2277" i="1"/>
  <c r="AB2277" i="1" s="1"/>
  <c r="M2277" i="1"/>
  <c r="N2277" i="1" s="1"/>
  <c r="I2277" i="1"/>
  <c r="C2277" i="1"/>
  <c r="B2277" i="1"/>
  <c r="AG2276" i="1"/>
  <c r="AB2276" i="1" s="1"/>
  <c r="M2276" i="1"/>
  <c r="N2276" i="1" s="1"/>
  <c r="I2276" i="1"/>
  <c r="C2276" i="1"/>
  <c r="B2276" i="1"/>
  <c r="AG2275" i="1"/>
  <c r="AB2275" i="1" s="1"/>
  <c r="AC2275" i="1" s="1"/>
  <c r="M2275" i="1"/>
  <c r="N2275" i="1" s="1"/>
  <c r="I2275" i="1"/>
  <c r="C2275" i="1"/>
  <c r="B2275" i="1"/>
  <c r="AG2274" i="1"/>
  <c r="M2274" i="1"/>
  <c r="N2274" i="1" s="1"/>
  <c r="I2274" i="1"/>
  <c r="C2274" i="1"/>
  <c r="B2274" i="1"/>
  <c r="AG2273" i="1"/>
  <c r="AB2273" i="1" s="1"/>
  <c r="M2273" i="1"/>
  <c r="N2273" i="1" s="1"/>
  <c r="I2273" i="1"/>
  <c r="C2273" i="1"/>
  <c r="B2273" i="1"/>
  <c r="AG2272" i="1"/>
  <c r="M2272" i="1"/>
  <c r="N2272" i="1" s="1"/>
  <c r="I2272" i="1"/>
  <c r="C2272" i="1"/>
  <c r="B2272" i="1"/>
  <c r="AG2271" i="1"/>
  <c r="AB2271" i="1" s="1"/>
  <c r="M2271" i="1"/>
  <c r="N2271" i="1" s="1"/>
  <c r="I2271" i="1"/>
  <c r="C2271" i="1"/>
  <c r="B2271" i="1"/>
  <c r="AG2270" i="1"/>
  <c r="M2270" i="1"/>
  <c r="N2270" i="1" s="1"/>
  <c r="I2270" i="1"/>
  <c r="C2270" i="1"/>
  <c r="B2270" i="1"/>
  <c r="AG2269" i="1"/>
  <c r="M2269" i="1"/>
  <c r="N2269" i="1" s="1"/>
  <c r="I2269" i="1"/>
  <c r="C2269" i="1"/>
  <c r="B2269" i="1"/>
  <c r="AG2268" i="1"/>
  <c r="AB2268" i="1" s="1"/>
  <c r="AC2268" i="1" s="1"/>
  <c r="M2268" i="1"/>
  <c r="N2268" i="1" s="1"/>
  <c r="I2268" i="1"/>
  <c r="C2268" i="1"/>
  <c r="B2268" i="1"/>
  <c r="AG2267" i="1"/>
  <c r="AB2267" i="1" s="1"/>
  <c r="M2267" i="1"/>
  <c r="N2267" i="1" s="1"/>
  <c r="I2267" i="1"/>
  <c r="C2267" i="1"/>
  <c r="B2267" i="1"/>
  <c r="AG2266" i="1"/>
  <c r="M2266" i="1"/>
  <c r="N2266" i="1" s="1"/>
  <c r="I2266" i="1"/>
  <c r="C2266" i="1"/>
  <c r="B2266" i="1"/>
  <c r="AG2265" i="1"/>
  <c r="AB2265" i="1" s="1"/>
  <c r="AC2265" i="1" s="1"/>
  <c r="M2265" i="1"/>
  <c r="N2265" i="1" s="1"/>
  <c r="I2265" i="1"/>
  <c r="C2265" i="1"/>
  <c r="B2265" i="1"/>
  <c r="AG2264" i="1"/>
  <c r="M2264" i="1"/>
  <c r="N2264" i="1" s="1"/>
  <c r="I2264" i="1"/>
  <c r="C2264" i="1"/>
  <c r="B2264" i="1"/>
  <c r="AG2263" i="1"/>
  <c r="M2263" i="1"/>
  <c r="N2263" i="1" s="1"/>
  <c r="I2263" i="1"/>
  <c r="C2263" i="1"/>
  <c r="B2263" i="1"/>
  <c r="AG2262" i="1"/>
  <c r="M2262" i="1"/>
  <c r="N2262" i="1" s="1"/>
  <c r="I2262" i="1"/>
  <c r="C2262" i="1"/>
  <c r="B2262" i="1"/>
  <c r="AG2261" i="1"/>
  <c r="M2261" i="1"/>
  <c r="N2261" i="1" s="1"/>
  <c r="I2261" i="1"/>
  <c r="C2261" i="1"/>
  <c r="B2261" i="1"/>
  <c r="AG2260" i="1"/>
  <c r="AB2260" i="1" s="1"/>
  <c r="M2260" i="1"/>
  <c r="N2260" i="1" s="1"/>
  <c r="I2260" i="1"/>
  <c r="C2260" i="1"/>
  <c r="B2260" i="1"/>
  <c r="AG2259" i="1"/>
  <c r="AB2259" i="1" s="1"/>
  <c r="AC2259" i="1" s="1"/>
  <c r="M2259" i="1"/>
  <c r="N2259" i="1" s="1"/>
  <c r="I2259" i="1"/>
  <c r="C2259" i="1"/>
  <c r="B2259" i="1"/>
  <c r="AG2258" i="1"/>
  <c r="AB2258" i="1" s="1"/>
  <c r="M2258" i="1"/>
  <c r="N2258" i="1" s="1"/>
  <c r="I2258" i="1"/>
  <c r="C2258" i="1"/>
  <c r="B2258" i="1"/>
  <c r="AG2257" i="1"/>
  <c r="M2257" i="1"/>
  <c r="N2257" i="1" s="1"/>
  <c r="I2257" i="1"/>
  <c r="C2257" i="1"/>
  <c r="B2257" i="1"/>
  <c r="AG2256" i="1"/>
  <c r="M2256" i="1"/>
  <c r="N2256" i="1" s="1"/>
  <c r="I2256" i="1"/>
  <c r="C2256" i="1"/>
  <c r="B2256" i="1"/>
  <c r="AG2255" i="1"/>
  <c r="M2255" i="1"/>
  <c r="N2255" i="1" s="1"/>
  <c r="I2255" i="1"/>
  <c r="C2255" i="1"/>
  <c r="B2255" i="1"/>
  <c r="AG2254" i="1"/>
  <c r="M2254" i="1"/>
  <c r="N2254" i="1" s="1"/>
  <c r="I2254" i="1"/>
  <c r="C2254" i="1"/>
  <c r="B2254" i="1"/>
  <c r="AG2253" i="1"/>
  <c r="M2253" i="1"/>
  <c r="N2253" i="1" s="1"/>
  <c r="I2253" i="1"/>
  <c r="C2253" i="1"/>
  <c r="B2253" i="1"/>
  <c r="AG2252" i="1"/>
  <c r="AB2252" i="1" s="1"/>
  <c r="M2252" i="1"/>
  <c r="N2252" i="1" s="1"/>
  <c r="I2252" i="1"/>
  <c r="C2252" i="1"/>
  <c r="B2252" i="1"/>
  <c r="AG2251" i="1"/>
  <c r="AB2251" i="1" s="1"/>
  <c r="AC2251" i="1" s="1"/>
  <c r="M2251" i="1"/>
  <c r="N2251" i="1" s="1"/>
  <c r="I2251" i="1"/>
  <c r="C2251" i="1"/>
  <c r="B2251" i="1"/>
  <c r="AG2250" i="1"/>
  <c r="AB2250" i="1" s="1"/>
  <c r="M2250" i="1"/>
  <c r="N2250" i="1" s="1"/>
  <c r="I2250" i="1"/>
  <c r="C2250" i="1"/>
  <c r="B2250" i="1"/>
  <c r="AG2249" i="1"/>
  <c r="M2249" i="1"/>
  <c r="N2249" i="1" s="1"/>
  <c r="I2249" i="1"/>
  <c r="C2249" i="1"/>
  <c r="B2249" i="1"/>
  <c r="AG2248" i="1"/>
  <c r="M2248" i="1"/>
  <c r="N2248" i="1" s="1"/>
  <c r="I2248" i="1"/>
  <c r="C2248" i="1"/>
  <c r="B2248" i="1"/>
  <c r="AG2247" i="1"/>
  <c r="AB2247" i="1" s="1"/>
  <c r="M2247" i="1"/>
  <c r="N2247" i="1" s="1"/>
  <c r="I2247" i="1"/>
  <c r="C2247" i="1"/>
  <c r="B2247" i="1"/>
  <c r="AG2246" i="1"/>
  <c r="AB2246" i="1" s="1"/>
  <c r="AC2246" i="1" s="1"/>
  <c r="M2246" i="1"/>
  <c r="N2246" i="1" s="1"/>
  <c r="I2246" i="1"/>
  <c r="C2246" i="1"/>
  <c r="B2246" i="1"/>
  <c r="AG2245" i="1"/>
  <c r="AB2245" i="1" s="1"/>
  <c r="AC2245" i="1" s="1"/>
  <c r="M2245" i="1"/>
  <c r="N2245" i="1" s="1"/>
  <c r="I2245" i="1"/>
  <c r="C2245" i="1"/>
  <c r="B2245" i="1"/>
  <c r="AG2244" i="1"/>
  <c r="AB2244" i="1" s="1"/>
  <c r="M2244" i="1"/>
  <c r="N2244" i="1" s="1"/>
  <c r="I2244" i="1"/>
  <c r="C2244" i="1"/>
  <c r="B2244" i="1"/>
  <c r="AG2243" i="1"/>
  <c r="AB2243" i="1" s="1"/>
  <c r="AC2243" i="1" s="1"/>
  <c r="M2243" i="1"/>
  <c r="N2243" i="1" s="1"/>
  <c r="I2243" i="1"/>
  <c r="C2243" i="1"/>
  <c r="B2243" i="1"/>
  <c r="AG2242" i="1"/>
  <c r="AB2242" i="1" s="1"/>
  <c r="M2242" i="1"/>
  <c r="N2242" i="1" s="1"/>
  <c r="I2242" i="1"/>
  <c r="C2242" i="1"/>
  <c r="B2242" i="1"/>
  <c r="AG2241" i="1"/>
  <c r="M2241" i="1"/>
  <c r="N2241" i="1" s="1"/>
  <c r="I2241" i="1"/>
  <c r="C2241" i="1"/>
  <c r="B2241" i="1"/>
  <c r="AG2240" i="1"/>
  <c r="M2240" i="1"/>
  <c r="N2240" i="1" s="1"/>
  <c r="I2240" i="1"/>
  <c r="C2240" i="1"/>
  <c r="B2240" i="1"/>
  <c r="AG2239" i="1"/>
  <c r="M2239" i="1"/>
  <c r="N2239" i="1" s="1"/>
  <c r="I2239" i="1"/>
  <c r="C2239" i="1"/>
  <c r="B2239" i="1"/>
  <c r="AG2238" i="1"/>
  <c r="M2238" i="1"/>
  <c r="N2238" i="1" s="1"/>
  <c r="I2238" i="1"/>
  <c r="C2238" i="1"/>
  <c r="B2238" i="1"/>
  <c r="AG2237" i="1"/>
  <c r="M2237" i="1"/>
  <c r="N2237" i="1" s="1"/>
  <c r="I2237" i="1"/>
  <c r="C2237" i="1"/>
  <c r="B2237" i="1"/>
  <c r="AG2236" i="1"/>
  <c r="AB2236" i="1" s="1"/>
  <c r="M2236" i="1"/>
  <c r="N2236" i="1" s="1"/>
  <c r="I2236" i="1"/>
  <c r="C2236" i="1"/>
  <c r="B2236" i="1"/>
  <c r="AG2235" i="1"/>
  <c r="M2235" i="1"/>
  <c r="N2235" i="1" s="1"/>
  <c r="I2235" i="1"/>
  <c r="C2235" i="1"/>
  <c r="B2235" i="1"/>
  <c r="AG2234" i="1"/>
  <c r="M2234" i="1"/>
  <c r="N2234" i="1" s="1"/>
  <c r="I2234" i="1"/>
  <c r="C2234" i="1"/>
  <c r="B2234" i="1"/>
  <c r="AG2233" i="1"/>
  <c r="AB2233" i="1" s="1"/>
  <c r="M2233" i="1"/>
  <c r="N2233" i="1" s="1"/>
  <c r="I2233" i="1"/>
  <c r="C2233" i="1"/>
  <c r="B2233" i="1"/>
  <c r="AG2232" i="1"/>
  <c r="AB2232" i="1" s="1"/>
  <c r="M2232" i="1"/>
  <c r="N2232" i="1" s="1"/>
  <c r="I2232" i="1"/>
  <c r="C2232" i="1"/>
  <c r="B2232" i="1"/>
  <c r="AG2231" i="1"/>
  <c r="M2231" i="1"/>
  <c r="N2231" i="1" s="1"/>
  <c r="I2231" i="1"/>
  <c r="C2231" i="1"/>
  <c r="B2231" i="1"/>
  <c r="AG2230" i="1"/>
  <c r="M2230" i="1"/>
  <c r="N2230" i="1" s="1"/>
  <c r="I2230" i="1"/>
  <c r="C2230" i="1"/>
  <c r="B2230" i="1"/>
  <c r="AG2229" i="1"/>
  <c r="M2229" i="1"/>
  <c r="N2229" i="1" s="1"/>
  <c r="I2229" i="1"/>
  <c r="C2229" i="1"/>
  <c r="B2229" i="1"/>
  <c r="AG2228" i="1"/>
  <c r="M2228" i="1"/>
  <c r="N2228" i="1" s="1"/>
  <c r="I2228" i="1"/>
  <c r="C2228" i="1"/>
  <c r="B2228" i="1"/>
  <c r="AG2227" i="1"/>
  <c r="AB2227" i="1" s="1"/>
  <c r="M2227" i="1"/>
  <c r="N2227" i="1" s="1"/>
  <c r="I2227" i="1"/>
  <c r="C2227" i="1"/>
  <c r="B2227" i="1"/>
  <c r="AG2226" i="1"/>
  <c r="M2226" i="1"/>
  <c r="N2226" i="1" s="1"/>
  <c r="I2226" i="1"/>
  <c r="C2226" i="1"/>
  <c r="B2226" i="1"/>
  <c r="AG2225" i="1"/>
  <c r="M2225" i="1"/>
  <c r="N2225" i="1" s="1"/>
  <c r="I2225" i="1"/>
  <c r="C2225" i="1"/>
  <c r="B2225" i="1"/>
  <c r="AG2224" i="1"/>
  <c r="AB2224" i="1" s="1"/>
  <c r="M2224" i="1"/>
  <c r="N2224" i="1" s="1"/>
  <c r="I2224" i="1"/>
  <c r="C2224" i="1"/>
  <c r="B2224" i="1"/>
  <c r="AG2223" i="1"/>
  <c r="M2223" i="1"/>
  <c r="N2223" i="1" s="1"/>
  <c r="I2223" i="1"/>
  <c r="C2223" i="1"/>
  <c r="B2223" i="1"/>
  <c r="AG2222" i="1"/>
  <c r="M2222" i="1"/>
  <c r="N2222" i="1" s="1"/>
  <c r="I2222" i="1"/>
  <c r="C2222" i="1"/>
  <c r="B2222" i="1"/>
  <c r="AG2221" i="1"/>
  <c r="AB2221" i="1" s="1"/>
  <c r="AC2221" i="1" s="1"/>
  <c r="M2221" i="1"/>
  <c r="N2221" i="1" s="1"/>
  <c r="I2221" i="1"/>
  <c r="C2221" i="1"/>
  <c r="B2221" i="1"/>
  <c r="AG2220" i="1"/>
  <c r="M2220" i="1"/>
  <c r="N2220" i="1" s="1"/>
  <c r="I2220" i="1"/>
  <c r="C2220" i="1"/>
  <c r="B2220" i="1"/>
  <c r="AG2219" i="1"/>
  <c r="M2219" i="1"/>
  <c r="N2219" i="1" s="1"/>
  <c r="I2219" i="1"/>
  <c r="C2219" i="1"/>
  <c r="B2219" i="1"/>
  <c r="AG2218" i="1"/>
  <c r="AB2218" i="1" s="1"/>
  <c r="AC2218" i="1" s="1"/>
  <c r="M2218" i="1"/>
  <c r="N2218" i="1" s="1"/>
  <c r="I2218" i="1"/>
  <c r="C2218" i="1"/>
  <c r="B2218" i="1"/>
  <c r="AG2217" i="1"/>
  <c r="AB2217" i="1" s="1"/>
  <c r="AC2217" i="1" s="1"/>
  <c r="M2217" i="1"/>
  <c r="N2217" i="1" s="1"/>
  <c r="I2217" i="1"/>
  <c r="C2217" i="1"/>
  <c r="B2217" i="1"/>
  <c r="AG2216" i="1"/>
  <c r="M2216" i="1"/>
  <c r="N2216" i="1" s="1"/>
  <c r="I2216" i="1"/>
  <c r="C2216" i="1"/>
  <c r="B2216" i="1"/>
  <c r="AG2215" i="1"/>
  <c r="M2215" i="1"/>
  <c r="N2215" i="1" s="1"/>
  <c r="I2215" i="1"/>
  <c r="C2215" i="1"/>
  <c r="B2215" i="1"/>
  <c r="AG2214" i="1"/>
  <c r="M2214" i="1"/>
  <c r="N2214" i="1" s="1"/>
  <c r="I2214" i="1"/>
  <c r="C2214" i="1"/>
  <c r="B2214" i="1"/>
  <c r="AG2213" i="1"/>
  <c r="M2213" i="1"/>
  <c r="N2213" i="1" s="1"/>
  <c r="I2213" i="1"/>
  <c r="C2213" i="1"/>
  <c r="B2213" i="1"/>
  <c r="AG2212" i="1"/>
  <c r="M2212" i="1"/>
  <c r="N2212" i="1" s="1"/>
  <c r="I2212" i="1"/>
  <c r="C2212" i="1"/>
  <c r="B2212" i="1"/>
  <c r="AG2211" i="1"/>
  <c r="AB2211" i="1" s="1"/>
  <c r="AC2211" i="1" s="1"/>
  <c r="M2211" i="1"/>
  <c r="N2211" i="1" s="1"/>
  <c r="I2211" i="1"/>
  <c r="C2211" i="1"/>
  <c r="B2211" i="1"/>
  <c r="AG2210" i="1"/>
  <c r="AB2210" i="1" s="1"/>
  <c r="M2210" i="1"/>
  <c r="N2210" i="1" s="1"/>
  <c r="I2210" i="1"/>
  <c r="C2210" i="1"/>
  <c r="B2210" i="1"/>
  <c r="AG2209" i="1"/>
  <c r="AB2209" i="1" s="1"/>
  <c r="M2209" i="1"/>
  <c r="N2209" i="1" s="1"/>
  <c r="I2209" i="1"/>
  <c r="C2209" i="1"/>
  <c r="B2209" i="1"/>
  <c r="AG2208" i="1"/>
  <c r="M2208" i="1"/>
  <c r="N2208" i="1" s="1"/>
  <c r="I2208" i="1"/>
  <c r="C2208" i="1"/>
  <c r="B2208" i="1"/>
  <c r="AG2207" i="1"/>
  <c r="M2207" i="1"/>
  <c r="N2207" i="1" s="1"/>
  <c r="I2207" i="1"/>
  <c r="C2207" i="1"/>
  <c r="B2207" i="1"/>
  <c r="AG2206" i="1"/>
  <c r="M2206" i="1"/>
  <c r="N2206" i="1" s="1"/>
  <c r="I2206" i="1"/>
  <c r="C2206" i="1"/>
  <c r="B2206" i="1"/>
  <c r="AG2205" i="1"/>
  <c r="M2205" i="1"/>
  <c r="N2205" i="1" s="1"/>
  <c r="I2205" i="1"/>
  <c r="C2205" i="1"/>
  <c r="B2205" i="1"/>
  <c r="AG2204" i="1"/>
  <c r="M2204" i="1"/>
  <c r="N2204" i="1" s="1"/>
  <c r="I2204" i="1"/>
  <c r="C2204" i="1"/>
  <c r="B2204" i="1"/>
  <c r="AG2203" i="1"/>
  <c r="M2203" i="1"/>
  <c r="N2203" i="1" s="1"/>
  <c r="I2203" i="1"/>
  <c r="C2203" i="1"/>
  <c r="B2203" i="1"/>
  <c r="AG2202" i="1"/>
  <c r="AB2202" i="1" s="1"/>
  <c r="AC2202" i="1" s="1"/>
  <c r="M2202" i="1"/>
  <c r="N2202" i="1" s="1"/>
  <c r="I2202" i="1"/>
  <c r="C2202" i="1"/>
  <c r="B2202" i="1"/>
  <c r="AG2201" i="1"/>
  <c r="AB2201" i="1" s="1"/>
  <c r="AC2201" i="1" s="1"/>
  <c r="M2201" i="1"/>
  <c r="N2201" i="1" s="1"/>
  <c r="I2201" i="1"/>
  <c r="C2201" i="1"/>
  <c r="B2201" i="1"/>
  <c r="AG2200" i="1"/>
  <c r="M2200" i="1"/>
  <c r="N2200" i="1" s="1"/>
  <c r="I2200" i="1"/>
  <c r="C2200" i="1"/>
  <c r="B2200" i="1"/>
  <c r="AG2199" i="1"/>
  <c r="AB2199" i="1" s="1"/>
  <c r="M2199" i="1"/>
  <c r="N2199" i="1" s="1"/>
  <c r="I2199" i="1"/>
  <c r="C2199" i="1"/>
  <c r="B2199" i="1"/>
  <c r="AG2198" i="1"/>
  <c r="AB2198" i="1" s="1"/>
  <c r="M2198" i="1"/>
  <c r="N2198" i="1" s="1"/>
  <c r="I2198" i="1"/>
  <c r="C2198" i="1"/>
  <c r="B2198" i="1"/>
  <c r="AG2197" i="1"/>
  <c r="M2197" i="1"/>
  <c r="N2197" i="1" s="1"/>
  <c r="I2197" i="1"/>
  <c r="C2197" i="1"/>
  <c r="B2197" i="1"/>
  <c r="AG2196" i="1"/>
  <c r="AB2196" i="1" s="1"/>
  <c r="AC2196" i="1" s="1"/>
  <c r="M2196" i="1"/>
  <c r="N2196" i="1" s="1"/>
  <c r="I2196" i="1"/>
  <c r="C2196" i="1"/>
  <c r="B2196" i="1"/>
  <c r="AG2195" i="1"/>
  <c r="M2195" i="1"/>
  <c r="N2195" i="1" s="1"/>
  <c r="I2195" i="1"/>
  <c r="C2195" i="1"/>
  <c r="B2195" i="1"/>
  <c r="AG2194" i="1"/>
  <c r="AB2194" i="1" s="1"/>
  <c r="AC2194" i="1" s="1"/>
  <c r="M2194" i="1"/>
  <c r="N2194" i="1" s="1"/>
  <c r="I2194" i="1"/>
  <c r="C2194" i="1"/>
  <c r="B2194" i="1"/>
  <c r="AG2193" i="1"/>
  <c r="M2193" i="1"/>
  <c r="N2193" i="1" s="1"/>
  <c r="I2193" i="1"/>
  <c r="C2193" i="1"/>
  <c r="B2193" i="1"/>
  <c r="AG2192" i="1"/>
  <c r="M2192" i="1"/>
  <c r="N2192" i="1" s="1"/>
  <c r="I2192" i="1"/>
  <c r="C2192" i="1"/>
  <c r="B2192" i="1"/>
  <c r="AG2191" i="1"/>
  <c r="AB2191" i="1" s="1"/>
  <c r="AC2191" i="1" s="1"/>
  <c r="M2191" i="1"/>
  <c r="N2191" i="1" s="1"/>
  <c r="I2191" i="1"/>
  <c r="C2191" i="1"/>
  <c r="B2191" i="1"/>
  <c r="AG2190" i="1"/>
  <c r="M2190" i="1"/>
  <c r="N2190" i="1" s="1"/>
  <c r="I2190" i="1"/>
  <c r="C2190" i="1"/>
  <c r="B2190" i="1"/>
  <c r="AG2189" i="1"/>
  <c r="AB2189" i="1" s="1"/>
  <c r="AC2189" i="1" s="1"/>
  <c r="M2189" i="1"/>
  <c r="N2189" i="1" s="1"/>
  <c r="I2189" i="1"/>
  <c r="C2189" i="1"/>
  <c r="B2189" i="1"/>
  <c r="AG2188" i="1"/>
  <c r="M2188" i="1"/>
  <c r="N2188" i="1" s="1"/>
  <c r="I2188" i="1"/>
  <c r="C2188" i="1"/>
  <c r="B2188" i="1"/>
  <c r="AG2187" i="1"/>
  <c r="M2187" i="1"/>
  <c r="N2187" i="1" s="1"/>
  <c r="I2187" i="1"/>
  <c r="C2187" i="1"/>
  <c r="B2187" i="1"/>
  <c r="AG2186" i="1"/>
  <c r="AB2186" i="1" s="1"/>
  <c r="AC2186" i="1" s="1"/>
  <c r="M2186" i="1"/>
  <c r="N2186" i="1" s="1"/>
  <c r="I2186" i="1"/>
  <c r="C2186" i="1"/>
  <c r="B2186" i="1"/>
  <c r="AG2185" i="1"/>
  <c r="AB2185" i="1" s="1"/>
  <c r="M2185" i="1"/>
  <c r="N2185" i="1" s="1"/>
  <c r="I2185" i="1"/>
  <c r="C2185" i="1"/>
  <c r="B2185" i="1"/>
  <c r="AG2184" i="1"/>
  <c r="M2184" i="1"/>
  <c r="N2184" i="1" s="1"/>
  <c r="I2184" i="1"/>
  <c r="C2184" i="1"/>
  <c r="B2184" i="1"/>
  <c r="AG2183" i="1"/>
  <c r="M2183" i="1"/>
  <c r="N2183" i="1" s="1"/>
  <c r="I2183" i="1"/>
  <c r="C2183" i="1"/>
  <c r="B2183" i="1"/>
  <c r="AG2182" i="1"/>
  <c r="AB2182" i="1" s="1"/>
  <c r="M2182" i="1"/>
  <c r="N2182" i="1" s="1"/>
  <c r="I2182" i="1"/>
  <c r="C2182" i="1"/>
  <c r="B2182" i="1"/>
  <c r="AG2181" i="1"/>
  <c r="M2181" i="1"/>
  <c r="N2181" i="1" s="1"/>
  <c r="I2181" i="1"/>
  <c r="C2181" i="1"/>
  <c r="B2181" i="1"/>
  <c r="AG2180" i="1"/>
  <c r="AB2180" i="1" s="1"/>
  <c r="M2180" i="1"/>
  <c r="N2180" i="1" s="1"/>
  <c r="I2180" i="1"/>
  <c r="C2180" i="1"/>
  <c r="B2180" i="1"/>
  <c r="AG2179" i="1"/>
  <c r="M2179" i="1"/>
  <c r="N2179" i="1" s="1"/>
  <c r="I2179" i="1"/>
  <c r="C2179" i="1"/>
  <c r="B2179" i="1"/>
  <c r="AG2178" i="1"/>
  <c r="AB2178" i="1" s="1"/>
  <c r="M2178" i="1"/>
  <c r="N2178" i="1" s="1"/>
  <c r="I2178" i="1"/>
  <c r="C2178" i="1"/>
  <c r="B2178" i="1"/>
  <c r="AG2177" i="1"/>
  <c r="M2177" i="1"/>
  <c r="N2177" i="1" s="1"/>
  <c r="I2177" i="1"/>
  <c r="C2177" i="1"/>
  <c r="B2177" i="1"/>
  <c r="AG2176" i="1"/>
  <c r="M2176" i="1"/>
  <c r="N2176" i="1" s="1"/>
  <c r="I2176" i="1"/>
  <c r="C2176" i="1"/>
  <c r="B2176" i="1"/>
  <c r="AG2175" i="1"/>
  <c r="AB2175" i="1" s="1"/>
  <c r="M2175" i="1"/>
  <c r="N2175" i="1" s="1"/>
  <c r="I2175" i="1"/>
  <c r="C2175" i="1"/>
  <c r="B2175" i="1"/>
  <c r="AG2174" i="1"/>
  <c r="M2174" i="1"/>
  <c r="N2174" i="1" s="1"/>
  <c r="I2174" i="1"/>
  <c r="C2174" i="1"/>
  <c r="B2174" i="1"/>
  <c r="AG2173" i="1"/>
  <c r="M2173" i="1"/>
  <c r="N2173" i="1" s="1"/>
  <c r="I2173" i="1"/>
  <c r="C2173" i="1"/>
  <c r="B2173" i="1"/>
  <c r="AG2172" i="1"/>
  <c r="M2172" i="1"/>
  <c r="N2172" i="1" s="1"/>
  <c r="I2172" i="1"/>
  <c r="C2172" i="1"/>
  <c r="B2172" i="1"/>
  <c r="AG2171" i="1"/>
  <c r="M2171" i="1"/>
  <c r="N2171" i="1" s="1"/>
  <c r="I2171" i="1"/>
  <c r="C2171" i="1"/>
  <c r="B2171" i="1"/>
  <c r="AG2170" i="1"/>
  <c r="AB2170" i="1" s="1"/>
  <c r="AC2170" i="1" s="1"/>
  <c r="M2170" i="1"/>
  <c r="N2170" i="1" s="1"/>
  <c r="I2170" i="1"/>
  <c r="C2170" i="1"/>
  <c r="B2170" i="1"/>
  <c r="AG2169" i="1"/>
  <c r="M2169" i="1"/>
  <c r="N2169" i="1" s="1"/>
  <c r="I2169" i="1"/>
  <c r="C2169" i="1"/>
  <c r="B2169" i="1"/>
  <c r="AG2168" i="1"/>
  <c r="AB2168" i="1" s="1"/>
  <c r="M2168" i="1"/>
  <c r="N2168" i="1" s="1"/>
  <c r="I2168" i="1"/>
  <c r="C2168" i="1"/>
  <c r="B2168" i="1"/>
  <c r="AG2167" i="1"/>
  <c r="AB2167" i="1" s="1"/>
  <c r="AC2167" i="1" s="1"/>
  <c r="M2167" i="1"/>
  <c r="N2167" i="1" s="1"/>
  <c r="I2167" i="1"/>
  <c r="C2167" i="1"/>
  <c r="B2167" i="1"/>
  <c r="AG2166" i="1"/>
  <c r="AB2166" i="1" s="1"/>
  <c r="AC2166" i="1" s="1"/>
  <c r="M2166" i="1"/>
  <c r="N2166" i="1" s="1"/>
  <c r="I2166" i="1"/>
  <c r="C2166" i="1"/>
  <c r="B2166" i="1"/>
  <c r="AG2165" i="1"/>
  <c r="AB2165" i="1" s="1"/>
  <c r="AC2165" i="1" s="1"/>
  <c r="M2165" i="1"/>
  <c r="N2165" i="1" s="1"/>
  <c r="I2165" i="1"/>
  <c r="C2165" i="1"/>
  <c r="B2165" i="1"/>
  <c r="AG2164" i="1"/>
  <c r="M2164" i="1"/>
  <c r="N2164" i="1" s="1"/>
  <c r="I2164" i="1"/>
  <c r="C2164" i="1"/>
  <c r="B2164" i="1"/>
  <c r="AG2163" i="1"/>
  <c r="M2163" i="1"/>
  <c r="N2163" i="1" s="1"/>
  <c r="I2163" i="1"/>
  <c r="C2163" i="1"/>
  <c r="B2163" i="1"/>
  <c r="AG2162" i="1"/>
  <c r="M2162" i="1"/>
  <c r="N2162" i="1" s="1"/>
  <c r="I2162" i="1"/>
  <c r="C2162" i="1"/>
  <c r="B2162" i="1"/>
  <c r="AG2161" i="1"/>
  <c r="AB2161" i="1" s="1"/>
  <c r="AC2161" i="1" s="1"/>
  <c r="M2161" i="1"/>
  <c r="N2161" i="1" s="1"/>
  <c r="I2161" i="1"/>
  <c r="C2161" i="1"/>
  <c r="B2161" i="1"/>
  <c r="AG2160" i="1"/>
  <c r="M2160" i="1"/>
  <c r="N2160" i="1" s="1"/>
  <c r="I2160" i="1"/>
  <c r="C2160" i="1"/>
  <c r="B2160" i="1"/>
  <c r="AG2159" i="1"/>
  <c r="M2159" i="1"/>
  <c r="N2159" i="1" s="1"/>
  <c r="I2159" i="1"/>
  <c r="C2159" i="1"/>
  <c r="B2159" i="1"/>
  <c r="AG2158" i="1"/>
  <c r="M2158" i="1"/>
  <c r="N2158" i="1" s="1"/>
  <c r="I2158" i="1"/>
  <c r="C2158" i="1"/>
  <c r="B2158" i="1"/>
  <c r="AG2157" i="1"/>
  <c r="M2157" i="1"/>
  <c r="N2157" i="1" s="1"/>
  <c r="I2157" i="1"/>
  <c r="C2157" i="1"/>
  <c r="B2157" i="1"/>
  <c r="AG2156" i="1"/>
  <c r="AB2156" i="1" s="1"/>
  <c r="M2156" i="1"/>
  <c r="N2156" i="1" s="1"/>
  <c r="I2156" i="1"/>
  <c r="C2156" i="1"/>
  <c r="B2156" i="1"/>
  <c r="AG2155" i="1"/>
  <c r="M2155" i="1"/>
  <c r="N2155" i="1" s="1"/>
  <c r="I2155" i="1"/>
  <c r="C2155" i="1"/>
  <c r="B2155" i="1"/>
  <c r="AG2154" i="1"/>
  <c r="AB2154" i="1" s="1"/>
  <c r="M2154" i="1"/>
  <c r="N2154" i="1" s="1"/>
  <c r="I2154" i="1"/>
  <c r="C2154" i="1"/>
  <c r="B2154" i="1"/>
  <c r="AG2153" i="1"/>
  <c r="AB2153" i="1" s="1"/>
  <c r="M2153" i="1"/>
  <c r="N2153" i="1" s="1"/>
  <c r="I2153" i="1"/>
  <c r="C2153" i="1"/>
  <c r="B2153" i="1"/>
  <c r="AG2152" i="1"/>
  <c r="M2152" i="1"/>
  <c r="N2152" i="1" s="1"/>
  <c r="I2152" i="1"/>
  <c r="C2152" i="1"/>
  <c r="B2152" i="1"/>
  <c r="AG2151" i="1"/>
  <c r="M2151" i="1"/>
  <c r="N2151" i="1" s="1"/>
  <c r="I2151" i="1"/>
  <c r="C2151" i="1"/>
  <c r="B2151" i="1"/>
  <c r="AG2150" i="1"/>
  <c r="AB2150" i="1" s="1"/>
  <c r="M2150" i="1"/>
  <c r="N2150" i="1" s="1"/>
  <c r="I2150" i="1"/>
  <c r="C2150" i="1"/>
  <c r="B2150" i="1"/>
  <c r="AG2149" i="1"/>
  <c r="M2149" i="1"/>
  <c r="N2149" i="1" s="1"/>
  <c r="I2149" i="1"/>
  <c r="C2149" i="1"/>
  <c r="B2149" i="1"/>
  <c r="AG2148" i="1"/>
  <c r="AB2148" i="1" s="1"/>
  <c r="M2148" i="1"/>
  <c r="N2148" i="1" s="1"/>
  <c r="I2148" i="1"/>
  <c r="C2148" i="1"/>
  <c r="B2148" i="1"/>
  <c r="AG2147" i="1"/>
  <c r="M2147" i="1"/>
  <c r="N2147" i="1" s="1"/>
  <c r="I2147" i="1"/>
  <c r="C2147" i="1"/>
  <c r="B2147" i="1"/>
  <c r="AG2146" i="1"/>
  <c r="M2146" i="1"/>
  <c r="N2146" i="1" s="1"/>
  <c r="I2146" i="1"/>
  <c r="C2146" i="1"/>
  <c r="B2146" i="1"/>
  <c r="AG2145" i="1"/>
  <c r="M2145" i="1"/>
  <c r="N2145" i="1" s="1"/>
  <c r="I2145" i="1"/>
  <c r="C2145" i="1"/>
  <c r="B2145" i="1"/>
  <c r="AG2144" i="1"/>
  <c r="AB2144" i="1" s="1"/>
  <c r="AC2144" i="1" s="1"/>
  <c r="M2144" i="1"/>
  <c r="N2144" i="1" s="1"/>
  <c r="I2144" i="1"/>
  <c r="C2144" i="1"/>
  <c r="B2144" i="1"/>
  <c r="AG2143" i="1"/>
  <c r="M2143" i="1"/>
  <c r="N2143" i="1" s="1"/>
  <c r="I2143" i="1"/>
  <c r="C2143" i="1"/>
  <c r="B2143" i="1"/>
  <c r="AG2142" i="1"/>
  <c r="AB2142" i="1" s="1"/>
  <c r="AC2142" i="1" s="1"/>
  <c r="M2142" i="1"/>
  <c r="N2142" i="1" s="1"/>
  <c r="I2142" i="1"/>
  <c r="C2142" i="1"/>
  <c r="B2142" i="1"/>
  <c r="AG2141" i="1"/>
  <c r="M2141" i="1"/>
  <c r="N2141" i="1" s="1"/>
  <c r="I2141" i="1"/>
  <c r="C2141" i="1"/>
  <c r="B2141" i="1"/>
  <c r="AG2140" i="1"/>
  <c r="M2140" i="1"/>
  <c r="N2140" i="1" s="1"/>
  <c r="I2140" i="1"/>
  <c r="C2140" i="1"/>
  <c r="B2140" i="1"/>
  <c r="AG2139" i="1"/>
  <c r="AB2139" i="1" s="1"/>
  <c r="M2139" i="1"/>
  <c r="N2139" i="1" s="1"/>
  <c r="I2139" i="1"/>
  <c r="C2139" i="1"/>
  <c r="B2139" i="1"/>
  <c r="AG2138" i="1"/>
  <c r="AB2138" i="1" s="1"/>
  <c r="AC2138" i="1" s="1"/>
  <c r="M2138" i="1"/>
  <c r="N2138" i="1" s="1"/>
  <c r="I2138" i="1"/>
  <c r="C2138" i="1"/>
  <c r="B2138" i="1"/>
  <c r="AG2137" i="1"/>
  <c r="M2137" i="1"/>
  <c r="N2137" i="1" s="1"/>
  <c r="I2137" i="1"/>
  <c r="C2137" i="1"/>
  <c r="B2137" i="1"/>
  <c r="AG2136" i="1"/>
  <c r="M2136" i="1"/>
  <c r="N2136" i="1" s="1"/>
  <c r="I2136" i="1"/>
  <c r="C2136" i="1"/>
  <c r="B2136" i="1"/>
  <c r="AG2135" i="1"/>
  <c r="AB2135" i="1" s="1"/>
  <c r="AC2135" i="1" s="1"/>
  <c r="M2135" i="1"/>
  <c r="N2135" i="1" s="1"/>
  <c r="I2135" i="1"/>
  <c r="C2135" i="1"/>
  <c r="B2135" i="1"/>
  <c r="AG2134" i="1"/>
  <c r="AB2134" i="1" s="1"/>
  <c r="M2134" i="1"/>
  <c r="N2134" i="1" s="1"/>
  <c r="I2134" i="1"/>
  <c r="C2134" i="1"/>
  <c r="B2134" i="1"/>
  <c r="AG2133" i="1"/>
  <c r="M2133" i="1"/>
  <c r="N2133" i="1" s="1"/>
  <c r="I2133" i="1"/>
  <c r="C2133" i="1"/>
  <c r="B2133" i="1"/>
  <c r="AG2132" i="1"/>
  <c r="M2132" i="1"/>
  <c r="N2132" i="1" s="1"/>
  <c r="I2132" i="1"/>
  <c r="C2132" i="1"/>
  <c r="B2132" i="1"/>
  <c r="AG2131" i="1"/>
  <c r="M2131" i="1"/>
  <c r="N2131" i="1" s="1"/>
  <c r="I2131" i="1"/>
  <c r="C2131" i="1"/>
  <c r="B2131" i="1"/>
  <c r="AG2130" i="1"/>
  <c r="M2130" i="1"/>
  <c r="N2130" i="1" s="1"/>
  <c r="I2130" i="1"/>
  <c r="C2130" i="1"/>
  <c r="B2130" i="1"/>
  <c r="AG2129" i="1"/>
  <c r="M2129" i="1"/>
  <c r="N2129" i="1" s="1"/>
  <c r="I2129" i="1"/>
  <c r="C2129" i="1"/>
  <c r="B2129" i="1"/>
  <c r="AG2128" i="1"/>
  <c r="AB2128" i="1" s="1"/>
  <c r="M2128" i="1"/>
  <c r="N2128" i="1" s="1"/>
  <c r="I2128" i="1"/>
  <c r="C2128" i="1"/>
  <c r="B2128" i="1"/>
  <c r="AG2127" i="1"/>
  <c r="AB2127" i="1" s="1"/>
  <c r="AC2127" i="1" s="1"/>
  <c r="M2127" i="1"/>
  <c r="N2127" i="1" s="1"/>
  <c r="I2127" i="1"/>
  <c r="C2127" i="1"/>
  <c r="B2127" i="1"/>
  <c r="AG2126" i="1"/>
  <c r="M2126" i="1"/>
  <c r="N2126" i="1" s="1"/>
  <c r="I2126" i="1"/>
  <c r="C2126" i="1"/>
  <c r="B2126" i="1"/>
  <c r="AG2125" i="1"/>
  <c r="AB2125" i="1" s="1"/>
  <c r="M2125" i="1"/>
  <c r="N2125" i="1" s="1"/>
  <c r="I2125" i="1"/>
  <c r="C2125" i="1"/>
  <c r="B2125" i="1"/>
  <c r="AG2124" i="1"/>
  <c r="M2124" i="1"/>
  <c r="N2124" i="1" s="1"/>
  <c r="I2124" i="1"/>
  <c r="C2124" i="1"/>
  <c r="B2124" i="1"/>
  <c r="AG2123" i="1"/>
  <c r="M2123" i="1"/>
  <c r="N2123" i="1" s="1"/>
  <c r="I2123" i="1"/>
  <c r="C2123" i="1"/>
  <c r="B2123" i="1"/>
  <c r="AG2122" i="1"/>
  <c r="M2122" i="1"/>
  <c r="N2122" i="1" s="1"/>
  <c r="I2122" i="1"/>
  <c r="C2122" i="1"/>
  <c r="B2122" i="1"/>
  <c r="AG2121" i="1"/>
  <c r="M2121" i="1"/>
  <c r="N2121" i="1" s="1"/>
  <c r="I2121" i="1"/>
  <c r="C2121" i="1"/>
  <c r="B2121" i="1"/>
  <c r="AG2120" i="1"/>
  <c r="AB2120" i="1" s="1"/>
  <c r="AC2120" i="1" s="1"/>
  <c r="M2120" i="1"/>
  <c r="N2120" i="1" s="1"/>
  <c r="I2120" i="1"/>
  <c r="C2120" i="1"/>
  <c r="B2120" i="1"/>
  <c r="AG2119" i="1"/>
  <c r="AB2119" i="1" s="1"/>
  <c r="M2119" i="1"/>
  <c r="N2119" i="1" s="1"/>
  <c r="I2119" i="1"/>
  <c r="C2119" i="1"/>
  <c r="B2119" i="1"/>
  <c r="AG2118" i="1"/>
  <c r="AB2118" i="1" s="1"/>
  <c r="M2118" i="1"/>
  <c r="N2118" i="1" s="1"/>
  <c r="I2118" i="1"/>
  <c r="C2118" i="1"/>
  <c r="B2118" i="1"/>
  <c r="AG2117" i="1"/>
  <c r="M2117" i="1"/>
  <c r="N2117" i="1" s="1"/>
  <c r="I2117" i="1"/>
  <c r="C2117" i="1"/>
  <c r="B2117" i="1"/>
  <c r="AG2116" i="1"/>
  <c r="M2116" i="1"/>
  <c r="N2116" i="1" s="1"/>
  <c r="I2116" i="1"/>
  <c r="C2116" i="1"/>
  <c r="B2116" i="1"/>
  <c r="AG2115" i="1"/>
  <c r="M2115" i="1"/>
  <c r="N2115" i="1" s="1"/>
  <c r="I2115" i="1"/>
  <c r="C2115" i="1"/>
  <c r="B2115" i="1"/>
  <c r="AG2114" i="1"/>
  <c r="M2114" i="1"/>
  <c r="N2114" i="1" s="1"/>
  <c r="I2114" i="1"/>
  <c r="C2114" i="1"/>
  <c r="B2114" i="1"/>
  <c r="AG2113" i="1"/>
  <c r="M2113" i="1"/>
  <c r="N2113" i="1" s="1"/>
  <c r="I2113" i="1"/>
  <c r="C2113" i="1"/>
  <c r="B2113" i="1"/>
  <c r="AG2112" i="1"/>
  <c r="M2112" i="1"/>
  <c r="N2112" i="1" s="1"/>
  <c r="I2112" i="1"/>
  <c r="C2112" i="1"/>
  <c r="B2112" i="1"/>
  <c r="AG2111" i="1"/>
  <c r="M2111" i="1"/>
  <c r="N2111" i="1" s="1"/>
  <c r="I2111" i="1"/>
  <c r="C2111" i="1"/>
  <c r="B2111" i="1"/>
  <c r="AG2110" i="1"/>
  <c r="AB2110" i="1" s="1"/>
  <c r="M2110" i="1"/>
  <c r="N2110" i="1" s="1"/>
  <c r="I2110" i="1"/>
  <c r="C2110" i="1"/>
  <c r="B2110" i="1"/>
  <c r="AG2109" i="1"/>
  <c r="AB2109" i="1" s="1"/>
  <c r="AC2109" i="1" s="1"/>
  <c r="M2109" i="1"/>
  <c r="N2109" i="1" s="1"/>
  <c r="I2109" i="1"/>
  <c r="C2109" i="1"/>
  <c r="B2109" i="1"/>
  <c r="AG2108" i="1"/>
  <c r="M2108" i="1"/>
  <c r="N2108" i="1" s="1"/>
  <c r="I2108" i="1"/>
  <c r="C2108" i="1"/>
  <c r="B2108" i="1"/>
  <c r="AG2107" i="1"/>
  <c r="M2107" i="1"/>
  <c r="N2107" i="1" s="1"/>
  <c r="I2107" i="1"/>
  <c r="C2107" i="1"/>
  <c r="B2107" i="1"/>
  <c r="AG2106" i="1"/>
  <c r="M2106" i="1"/>
  <c r="N2106" i="1" s="1"/>
  <c r="I2106" i="1"/>
  <c r="C2106" i="1"/>
  <c r="B2106" i="1"/>
  <c r="AG2105" i="1"/>
  <c r="M2105" i="1"/>
  <c r="N2105" i="1" s="1"/>
  <c r="I2105" i="1"/>
  <c r="C2105" i="1"/>
  <c r="B2105" i="1"/>
  <c r="AG2104" i="1"/>
  <c r="M2104" i="1"/>
  <c r="N2104" i="1" s="1"/>
  <c r="I2104" i="1"/>
  <c r="C2104" i="1"/>
  <c r="B2104" i="1"/>
  <c r="AG2103" i="1"/>
  <c r="M2103" i="1"/>
  <c r="N2103" i="1" s="1"/>
  <c r="I2103" i="1"/>
  <c r="C2103" i="1"/>
  <c r="B2103" i="1"/>
  <c r="AG2102" i="1"/>
  <c r="M2102" i="1"/>
  <c r="N2102" i="1" s="1"/>
  <c r="I2102" i="1"/>
  <c r="C2102" i="1"/>
  <c r="B2102" i="1"/>
  <c r="AG2101" i="1"/>
  <c r="M2101" i="1"/>
  <c r="N2101" i="1" s="1"/>
  <c r="I2101" i="1"/>
  <c r="C2101" i="1"/>
  <c r="B2101" i="1"/>
  <c r="AG2100" i="1"/>
  <c r="M2100" i="1"/>
  <c r="N2100" i="1" s="1"/>
  <c r="I2100" i="1"/>
  <c r="C2100" i="1"/>
  <c r="B2100" i="1"/>
  <c r="AG2099" i="1"/>
  <c r="M2099" i="1"/>
  <c r="N2099" i="1" s="1"/>
  <c r="I2099" i="1"/>
  <c r="C2099" i="1"/>
  <c r="B2099" i="1"/>
  <c r="AG2098" i="1"/>
  <c r="AB2098" i="1" s="1"/>
  <c r="AC2098" i="1" s="1"/>
  <c r="M2098" i="1"/>
  <c r="N2098" i="1" s="1"/>
  <c r="I2098" i="1"/>
  <c r="C2098" i="1"/>
  <c r="B2098" i="1"/>
  <c r="AG2097" i="1"/>
  <c r="AB2097" i="1" s="1"/>
  <c r="M2097" i="1"/>
  <c r="N2097" i="1" s="1"/>
  <c r="I2097" i="1"/>
  <c r="C2097" i="1"/>
  <c r="B2097" i="1"/>
  <c r="AG2096" i="1"/>
  <c r="M2096" i="1"/>
  <c r="N2096" i="1" s="1"/>
  <c r="I2096" i="1"/>
  <c r="C2096" i="1"/>
  <c r="B2096" i="1"/>
  <c r="AG2095" i="1"/>
  <c r="M2095" i="1"/>
  <c r="N2095" i="1" s="1"/>
  <c r="I2095" i="1"/>
  <c r="C2095" i="1"/>
  <c r="B2095" i="1"/>
  <c r="AG2094" i="1"/>
  <c r="AB2094" i="1" s="1"/>
  <c r="AC2094" i="1" s="1"/>
  <c r="M2094" i="1"/>
  <c r="N2094" i="1" s="1"/>
  <c r="I2094" i="1"/>
  <c r="C2094" i="1"/>
  <c r="B2094" i="1"/>
  <c r="AG2093" i="1"/>
  <c r="AB2093" i="1" s="1"/>
  <c r="M2093" i="1"/>
  <c r="N2093" i="1" s="1"/>
  <c r="I2093" i="1"/>
  <c r="C2093" i="1"/>
  <c r="B2093" i="1"/>
  <c r="AG2092" i="1"/>
  <c r="M2092" i="1"/>
  <c r="N2092" i="1" s="1"/>
  <c r="I2092" i="1"/>
  <c r="C2092" i="1"/>
  <c r="B2092" i="1"/>
  <c r="AG2091" i="1"/>
  <c r="M2091" i="1"/>
  <c r="N2091" i="1" s="1"/>
  <c r="I2091" i="1"/>
  <c r="C2091" i="1"/>
  <c r="B2091" i="1"/>
  <c r="AG2090" i="1"/>
  <c r="M2090" i="1"/>
  <c r="N2090" i="1" s="1"/>
  <c r="I2090" i="1"/>
  <c r="C2090" i="1"/>
  <c r="B2090" i="1"/>
  <c r="AG2089" i="1"/>
  <c r="AB2089" i="1" s="1"/>
  <c r="AC2089" i="1" s="1"/>
  <c r="M2089" i="1"/>
  <c r="N2089" i="1" s="1"/>
  <c r="I2089" i="1"/>
  <c r="C2089" i="1"/>
  <c r="B2089" i="1"/>
  <c r="AG2088" i="1"/>
  <c r="AB2088" i="1" s="1"/>
  <c r="M2088" i="1"/>
  <c r="N2088" i="1" s="1"/>
  <c r="I2088" i="1"/>
  <c r="C2088" i="1"/>
  <c r="B2088" i="1"/>
  <c r="AG2087" i="1"/>
  <c r="M2087" i="1"/>
  <c r="N2087" i="1" s="1"/>
  <c r="I2087" i="1"/>
  <c r="C2087" i="1"/>
  <c r="B2087" i="1"/>
  <c r="AG2086" i="1"/>
  <c r="AB2086" i="1" s="1"/>
  <c r="AC2086" i="1" s="1"/>
  <c r="M2086" i="1"/>
  <c r="N2086" i="1" s="1"/>
  <c r="I2086" i="1"/>
  <c r="C2086" i="1"/>
  <c r="B2086" i="1"/>
  <c r="AG2085" i="1"/>
  <c r="AB2085" i="1" s="1"/>
  <c r="AC2085" i="1" s="1"/>
  <c r="M2085" i="1"/>
  <c r="N2085" i="1" s="1"/>
  <c r="I2085" i="1"/>
  <c r="C2085" i="1"/>
  <c r="B2085" i="1"/>
  <c r="AG2084" i="1"/>
  <c r="AB2084" i="1" s="1"/>
  <c r="AC2084" i="1" s="1"/>
  <c r="M2084" i="1"/>
  <c r="N2084" i="1" s="1"/>
  <c r="I2084" i="1"/>
  <c r="C2084" i="1"/>
  <c r="B2084" i="1"/>
  <c r="AG2083" i="1"/>
  <c r="M2083" i="1"/>
  <c r="N2083" i="1" s="1"/>
  <c r="I2083" i="1"/>
  <c r="C2083" i="1"/>
  <c r="B2083" i="1"/>
  <c r="AG2082" i="1"/>
  <c r="M2082" i="1"/>
  <c r="N2082" i="1" s="1"/>
  <c r="I2082" i="1"/>
  <c r="C2082" i="1"/>
  <c r="B2082" i="1"/>
  <c r="AG2081" i="1"/>
  <c r="M2081" i="1"/>
  <c r="N2081" i="1" s="1"/>
  <c r="I2081" i="1"/>
  <c r="C2081" i="1"/>
  <c r="B2081" i="1"/>
  <c r="AG2080" i="1"/>
  <c r="M2080" i="1"/>
  <c r="N2080" i="1" s="1"/>
  <c r="I2080" i="1"/>
  <c r="C2080" i="1"/>
  <c r="B2080" i="1"/>
  <c r="AG2079" i="1"/>
  <c r="M2079" i="1"/>
  <c r="N2079" i="1" s="1"/>
  <c r="I2079" i="1"/>
  <c r="C2079" i="1"/>
  <c r="B2079" i="1"/>
  <c r="AG2078" i="1"/>
  <c r="AB2078" i="1" s="1"/>
  <c r="AC2078" i="1" s="1"/>
  <c r="M2078" i="1"/>
  <c r="N2078" i="1" s="1"/>
  <c r="I2078" i="1"/>
  <c r="C2078" i="1"/>
  <c r="B2078" i="1"/>
  <c r="AG2077" i="1"/>
  <c r="M2077" i="1"/>
  <c r="N2077" i="1" s="1"/>
  <c r="I2077" i="1"/>
  <c r="C2077" i="1"/>
  <c r="B2077" i="1"/>
  <c r="AG2076" i="1"/>
  <c r="M2076" i="1"/>
  <c r="N2076" i="1" s="1"/>
  <c r="I2076" i="1"/>
  <c r="C2076" i="1"/>
  <c r="B2076" i="1"/>
  <c r="AG2075" i="1"/>
  <c r="AB2075" i="1" s="1"/>
  <c r="AC2075" i="1" s="1"/>
  <c r="M2075" i="1"/>
  <c r="N2075" i="1" s="1"/>
  <c r="I2075" i="1"/>
  <c r="C2075" i="1"/>
  <c r="B2075" i="1"/>
  <c r="AG2074" i="1"/>
  <c r="AB2074" i="1" s="1"/>
  <c r="M2074" i="1"/>
  <c r="N2074" i="1" s="1"/>
  <c r="I2074" i="1"/>
  <c r="C2074" i="1"/>
  <c r="B2074" i="1"/>
  <c r="AG2073" i="1"/>
  <c r="M2073" i="1"/>
  <c r="N2073" i="1" s="1"/>
  <c r="I2073" i="1"/>
  <c r="C2073" i="1"/>
  <c r="B2073" i="1"/>
  <c r="AG2072" i="1"/>
  <c r="AB2072" i="1" s="1"/>
  <c r="M2072" i="1"/>
  <c r="N2072" i="1" s="1"/>
  <c r="I2072" i="1"/>
  <c r="C2072" i="1"/>
  <c r="B2072" i="1"/>
  <c r="AG2071" i="1"/>
  <c r="AB2071" i="1" s="1"/>
  <c r="M2071" i="1"/>
  <c r="N2071" i="1" s="1"/>
  <c r="I2071" i="1"/>
  <c r="C2071" i="1"/>
  <c r="B2071" i="1"/>
  <c r="AG2070" i="1"/>
  <c r="AB2070" i="1" s="1"/>
  <c r="M2070" i="1"/>
  <c r="N2070" i="1" s="1"/>
  <c r="I2070" i="1"/>
  <c r="C2070" i="1"/>
  <c r="B2070" i="1"/>
  <c r="AG2069" i="1"/>
  <c r="AB2069" i="1" s="1"/>
  <c r="AC2069" i="1" s="1"/>
  <c r="M2069" i="1"/>
  <c r="N2069" i="1" s="1"/>
  <c r="I2069" i="1"/>
  <c r="C2069" i="1"/>
  <c r="B2069" i="1"/>
  <c r="AG2068" i="1"/>
  <c r="M2068" i="1"/>
  <c r="N2068" i="1" s="1"/>
  <c r="I2068" i="1"/>
  <c r="C2068" i="1"/>
  <c r="B2068" i="1"/>
  <c r="AG2067" i="1"/>
  <c r="AB2067" i="1" s="1"/>
  <c r="AC2067" i="1" s="1"/>
  <c r="M2067" i="1"/>
  <c r="N2067" i="1" s="1"/>
  <c r="I2067" i="1"/>
  <c r="C2067" i="1"/>
  <c r="B2067" i="1"/>
  <c r="AG2066" i="1"/>
  <c r="AB2066" i="1" s="1"/>
  <c r="M2066" i="1"/>
  <c r="N2066" i="1" s="1"/>
  <c r="I2066" i="1"/>
  <c r="C2066" i="1"/>
  <c r="B2066" i="1"/>
  <c r="AG2065" i="1"/>
  <c r="AB2065" i="1" s="1"/>
  <c r="M2065" i="1"/>
  <c r="N2065" i="1" s="1"/>
  <c r="I2065" i="1"/>
  <c r="C2065" i="1"/>
  <c r="B2065" i="1"/>
  <c r="AG2064" i="1"/>
  <c r="AB2064" i="1" s="1"/>
  <c r="M2064" i="1"/>
  <c r="N2064" i="1" s="1"/>
  <c r="I2064" i="1"/>
  <c r="C2064" i="1"/>
  <c r="B2064" i="1"/>
  <c r="AG2063" i="1"/>
  <c r="AB2063" i="1" s="1"/>
  <c r="M2063" i="1"/>
  <c r="N2063" i="1" s="1"/>
  <c r="I2063" i="1"/>
  <c r="C2063" i="1"/>
  <c r="B2063" i="1"/>
  <c r="AG2062" i="1"/>
  <c r="M2062" i="1"/>
  <c r="N2062" i="1" s="1"/>
  <c r="I2062" i="1"/>
  <c r="C2062" i="1"/>
  <c r="B2062" i="1"/>
  <c r="AG2061" i="1"/>
  <c r="M2061" i="1"/>
  <c r="N2061" i="1" s="1"/>
  <c r="I2061" i="1"/>
  <c r="C2061" i="1"/>
  <c r="B2061" i="1"/>
  <c r="AG2060" i="1"/>
  <c r="AB2060" i="1" s="1"/>
  <c r="M2060" i="1"/>
  <c r="N2060" i="1" s="1"/>
  <c r="I2060" i="1"/>
  <c r="C2060" i="1"/>
  <c r="B2060" i="1"/>
  <c r="AG2059" i="1"/>
  <c r="M2059" i="1"/>
  <c r="N2059" i="1" s="1"/>
  <c r="I2059" i="1"/>
  <c r="C2059" i="1"/>
  <c r="B2059" i="1"/>
  <c r="AG2058" i="1"/>
  <c r="AB2058" i="1" s="1"/>
  <c r="M2058" i="1"/>
  <c r="N2058" i="1" s="1"/>
  <c r="I2058" i="1"/>
  <c r="C2058" i="1"/>
  <c r="B2058" i="1"/>
  <c r="AG2057" i="1"/>
  <c r="AB2057" i="1" s="1"/>
  <c r="M2057" i="1"/>
  <c r="N2057" i="1" s="1"/>
  <c r="I2057" i="1"/>
  <c r="C2057" i="1"/>
  <c r="B2057" i="1"/>
  <c r="AG2056" i="1"/>
  <c r="AB2056" i="1" s="1"/>
  <c r="AC2056" i="1" s="1"/>
  <c r="M2056" i="1"/>
  <c r="N2056" i="1" s="1"/>
  <c r="I2056" i="1"/>
  <c r="C2056" i="1"/>
  <c r="B2056" i="1"/>
  <c r="AG2055" i="1"/>
  <c r="M2055" i="1"/>
  <c r="N2055" i="1" s="1"/>
  <c r="I2055" i="1"/>
  <c r="C2055" i="1"/>
  <c r="B2055" i="1"/>
  <c r="AG2054" i="1"/>
  <c r="AB2054" i="1" s="1"/>
  <c r="M2054" i="1"/>
  <c r="N2054" i="1" s="1"/>
  <c r="I2054" i="1"/>
  <c r="C2054" i="1"/>
  <c r="B2054" i="1"/>
  <c r="AG2053" i="1"/>
  <c r="M2053" i="1"/>
  <c r="N2053" i="1" s="1"/>
  <c r="I2053" i="1"/>
  <c r="C2053" i="1"/>
  <c r="B2053" i="1"/>
  <c r="AG2052" i="1"/>
  <c r="M2052" i="1"/>
  <c r="N2052" i="1" s="1"/>
  <c r="I2052" i="1"/>
  <c r="C2052" i="1"/>
  <c r="B2052" i="1"/>
  <c r="AG2051" i="1"/>
  <c r="AB2051" i="1" s="1"/>
  <c r="M2051" i="1"/>
  <c r="N2051" i="1" s="1"/>
  <c r="I2051" i="1"/>
  <c r="C2051" i="1"/>
  <c r="B2051" i="1"/>
  <c r="AG2050" i="1"/>
  <c r="AB2050" i="1" s="1"/>
  <c r="M2050" i="1"/>
  <c r="N2050" i="1" s="1"/>
  <c r="I2050" i="1"/>
  <c r="C2050" i="1"/>
  <c r="B2050" i="1"/>
  <c r="AG2049" i="1"/>
  <c r="M2049" i="1"/>
  <c r="N2049" i="1" s="1"/>
  <c r="I2049" i="1"/>
  <c r="C2049" i="1"/>
  <c r="B2049" i="1"/>
  <c r="AG2048" i="1"/>
  <c r="M2048" i="1"/>
  <c r="N2048" i="1" s="1"/>
  <c r="I2048" i="1"/>
  <c r="C2048" i="1"/>
  <c r="B2048" i="1"/>
  <c r="AG2047" i="1"/>
  <c r="M2047" i="1"/>
  <c r="N2047" i="1" s="1"/>
  <c r="I2047" i="1"/>
  <c r="C2047" i="1"/>
  <c r="B2047" i="1"/>
  <c r="AG2046" i="1"/>
  <c r="M2046" i="1"/>
  <c r="N2046" i="1" s="1"/>
  <c r="I2046" i="1"/>
  <c r="C2046" i="1"/>
  <c r="B2046" i="1"/>
  <c r="AG2045" i="1"/>
  <c r="AB2045" i="1" s="1"/>
  <c r="AC2045" i="1" s="1"/>
  <c r="M2045" i="1"/>
  <c r="N2045" i="1" s="1"/>
  <c r="I2045" i="1"/>
  <c r="C2045" i="1"/>
  <c r="B2045" i="1"/>
  <c r="AG2044" i="1"/>
  <c r="M2044" i="1"/>
  <c r="N2044" i="1" s="1"/>
  <c r="I2044" i="1"/>
  <c r="C2044" i="1"/>
  <c r="B2044" i="1"/>
  <c r="AG2043" i="1"/>
  <c r="M2043" i="1"/>
  <c r="N2043" i="1" s="1"/>
  <c r="I2043" i="1"/>
  <c r="C2043" i="1"/>
  <c r="B2043" i="1"/>
  <c r="AG2042" i="1"/>
  <c r="M2042" i="1"/>
  <c r="N2042" i="1" s="1"/>
  <c r="I2042" i="1"/>
  <c r="C2042" i="1"/>
  <c r="B2042" i="1"/>
  <c r="AG2041" i="1"/>
  <c r="AB2041" i="1" s="1"/>
  <c r="M2041" i="1"/>
  <c r="N2041" i="1" s="1"/>
  <c r="I2041" i="1"/>
  <c r="C2041" i="1"/>
  <c r="B2041" i="1"/>
  <c r="AG2040" i="1"/>
  <c r="AB2040" i="1" s="1"/>
  <c r="M2040" i="1"/>
  <c r="N2040" i="1" s="1"/>
  <c r="I2040" i="1"/>
  <c r="C2040" i="1"/>
  <c r="B2040" i="1"/>
  <c r="AG2039" i="1"/>
  <c r="M2039" i="1"/>
  <c r="N2039" i="1" s="1"/>
  <c r="I2039" i="1"/>
  <c r="C2039" i="1"/>
  <c r="B2039" i="1"/>
  <c r="AG2038" i="1"/>
  <c r="M2038" i="1"/>
  <c r="N2038" i="1" s="1"/>
  <c r="I2038" i="1"/>
  <c r="C2038" i="1"/>
  <c r="B2038" i="1"/>
  <c r="AG2037" i="1"/>
  <c r="AB2037" i="1" s="1"/>
  <c r="M2037" i="1"/>
  <c r="N2037" i="1" s="1"/>
  <c r="I2037" i="1"/>
  <c r="C2037" i="1"/>
  <c r="B2037" i="1"/>
  <c r="AG2036" i="1"/>
  <c r="AB2036" i="1" s="1"/>
  <c r="AC2036" i="1" s="1"/>
  <c r="M2036" i="1"/>
  <c r="N2036" i="1" s="1"/>
  <c r="I2036" i="1"/>
  <c r="C2036" i="1"/>
  <c r="B2036" i="1"/>
  <c r="AG2035" i="1"/>
  <c r="M2035" i="1"/>
  <c r="N2035" i="1" s="1"/>
  <c r="I2035" i="1"/>
  <c r="C2035" i="1"/>
  <c r="B2035" i="1"/>
  <c r="AG2034" i="1"/>
  <c r="M2034" i="1"/>
  <c r="N2034" i="1" s="1"/>
  <c r="I2034" i="1"/>
  <c r="C2034" i="1"/>
  <c r="B2034" i="1"/>
  <c r="AG2033" i="1"/>
  <c r="M2033" i="1"/>
  <c r="N2033" i="1" s="1"/>
  <c r="I2033" i="1"/>
  <c r="C2033" i="1"/>
  <c r="B2033" i="1"/>
  <c r="AG2032" i="1"/>
  <c r="M2032" i="1"/>
  <c r="N2032" i="1" s="1"/>
  <c r="I2032" i="1"/>
  <c r="C2032" i="1"/>
  <c r="B2032" i="1"/>
  <c r="AG2031" i="1"/>
  <c r="AB2031" i="1" s="1"/>
  <c r="M2031" i="1"/>
  <c r="N2031" i="1" s="1"/>
  <c r="I2031" i="1"/>
  <c r="C2031" i="1"/>
  <c r="B2031" i="1"/>
  <c r="AG2030" i="1"/>
  <c r="M2030" i="1"/>
  <c r="N2030" i="1" s="1"/>
  <c r="I2030" i="1"/>
  <c r="C2030" i="1"/>
  <c r="B2030" i="1"/>
  <c r="AG2029" i="1"/>
  <c r="M2029" i="1"/>
  <c r="N2029" i="1" s="1"/>
  <c r="I2029" i="1"/>
  <c r="C2029" i="1"/>
  <c r="B2029" i="1"/>
  <c r="AG2028" i="1"/>
  <c r="M2028" i="1"/>
  <c r="N2028" i="1" s="1"/>
  <c r="I2028" i="1"/>
  <c r="C2028" i="1"/>
  <c r="B2028" i="1"/>
  <c r="AG2027" i="1"/>
  <c r="M2027" i="1"/>
  <c r="N2027" i="1" s="1"/>
  <c r="I2027" i="1"/>
  <c r="C2027" i="1"/>
  <c r="B2027" i="1"/>
  <c r="AG2026" i="1"/>
  <c r="M2026" i="1"/>
  <c r="N2026" i="1" s="1"/>
  <c r="I2026" i="1"/>
  <c r="C2026" i="1"/>
  <c r="B2026" i="1"/>
  <c r="AG2025" i="1"/>
  <c r="M2025" i="1"/>
  <c r="N2025" i="1" s="1"/>
  <c r="I2025" i="1"/>
  <c r="C2025" i="1"/>
  <c r="B2025" i="1"/>
  <c r="AG2024" i="1"/>
  <c r="M2024" i="1"/>
  <c r="N2024" i="1" s="1"/>
  <c r="I2024" i="1"/>
  <c r="C2024" i="1"/>
  <c r="B2024" i="1"/>
  <c r="AG2023" i="1"/>
  <c r="AB2023" i="1" s="1"/>
  <c r="M2023" i="1"/>
  <c r="N2023" i="1" s="1"/>
  <c r="I2023" i="1"/>
  <c r="C2023" i="1"/>
  <c r="B2023" i="1"/>
  <c r="AG2022" i="1"/>
  <c r="M2022" i="1"/>
  <c r="N2022" i="1" s="1"/>
  <c r="I2022" i="1"/>
  <c r="C2022" i="1"/>
  <c r="B2022" i="1"/>
  <c r="AG2021" i="1"/>
  <c r="M2021" i="1"/>
  <c r="N2021" i="1" s="1"/>
  <c r="I2021" i="1"/>
  <c r="C2021" i="1"/>
  <c r="B2021" i="1"/>
  <c r="AG2020" i="1"/>
  <c r="M2020" i="1"/>
  <c r="N2020" i="1" s="1"/>
  <c r="I2020" i="1"/>
  <c r="C2020" i="1"/>
  <c r="B2020" i="1"/>
  <c r="AG2019" i="1"/>
  <c r="M2019" i="1"/>
  <c r="N2019" i="1" s="1"/>
  <c r="I2019" i="1"/>
  <c r="C2019" i="1"/>
  <c r="B2019" i="1"/>
  <c r="AG2018" i="1"/>
  <c r="AB2018" i="1" s="1"/>
  <c r="M2018" i="1"/>
  <c r="N2018" i="1" s="1"/>
  <c r="I2018" i="1"/>
  <c r="C2018" i="1"/>
  <c r="B2018" i="1"/>
  <c r="AG2017" i="1"/>
  <c r="AB2017" i="1" s="1"/>
  <c r="M2017" i="1"/>
  <c r="N2017" i="1" s="1"/>
  <c r="I2017" i="1"/>
  <c r="C2017" i="1"/>
  <c r="B2017" i="1"/>
  <c r="AG2016" i="1"/>
  <c r="AB2016" i="1" s="1"/>
  <c r="AC2016" i="1" s="1"/>
  <c r="M2016" i="1"/>
  <c r="N2016" i="1" s="1"/>
  <c r="I2016" i="1"/>
  <c r="C2016" i="1"/>
  <c r="B2016" i="1"/>
  <c r="AG2015" i="1"/>
  <c r="M2015" i="1"/>
  <c r="N2015" i="1" s="1"/>
  <c r="I2015" i="1"/>
  <c r="C2015" i="1"/>
  <c r="B2015" i="1"/>
  <c r="AG2014" i="1"/>
  <c r="M2014" i="1"/>
  <c r="N2014" i="1" s="1"/>
  <c r="I2014" i="1"/>
  <c r="C2014" i="1"/>
  <c r="B2014" i="1"/>
  <c r="AG2013" i="1"/>
  <c r="M2013" i="1"/>
  <c r="N2013" i="1" s="1"/>
  <c r="I2013" i="1"/>
  <c r="C2013" i="1"/>
  <c r="B2013" i="1"/>
  <c r="AG2012" i="1"/>
  <c r="M2012" i="1"/>
  <c r="N2012" i="1" s="1"/>
  <c r="I2012" i="1"/>
  <c r="C2012" i="1"/>
  <c r="B2012" i="1"/>
  <c r="AG2011" i="1"/>
  <c r="AB2011" i="1" s="1"/>
  <c r="M2011" i="1"/>
  <c r="N2011" i="1" s="1"/>
  <c r="I2011" i="1"/>
  <c r="C2011" i="1"/>
  <c r="B2011" i="1"/>
  <c r="AG2010" i="1"/>
  <c r="M2010" i="1"/>
  <c r="N2010" i="1" s="1"/>
  <c r="I2010" i="1"/>
  <c r="C2010" i="1"/>
  <c r="B2010" i="1"/>
  <c r="AG2009" i="1"/>
  <c r="M2009" i="1"/>
  <c r="N2009" i="1" s="1"/>
  <c r="I2009" i="1"/>
  <c r="C2009" i="1"/>
  <c r="B2009" i="1"/>
  <c r="AG2008" i="1"/>
  <c r="AB2008" i="1" s="1"/>
  <c r="M2008" i="1"/>
  <c r="N2008" i="1" s="1"/>
  <c r="I2008" i="1"/>
  <c r="C2008" i="1"/>
  <c r="B2008" i="1"/>
  <c r="AG2007" i="1"/>
  <c r="M2007" i="1"/>
  <c r="N2007" i="1" s="1"/>
  <c r="I2007" i="1"/>
  <c r="C2007" i="1"/>
  <c r="B2007" i="1"/>
  <c r="AG2006" i="1"/>
  <c r="M2006" i="1"/>
  <c r="N2006" i="1" s="1"/>
  <c r="I2006" i="1"/>
  <c r="C2006" i="1"/>
  <c r="B2006" i="1"/>
  <c r="AG2005" i="1"/>
  <c r="AB2005" i="1" s="1"/>
  <c r="M2005" i="1"/>
  <c r="N2005" i="1" s="1"/>
  <c r="I2005" i="1"/>
  <c r="C2005" i="1"/>
  <c r="B2005" i="1"/>
  <c r="AG2004" i="1"/>
  <c r="AB2004" i="1" s="1"/>
  <c r="M2004" i="1"/>
  <c r="N2004" i="1" s="1"/>
  <c r="I2004" i="1"/>
  <c r="C2004" i="1"/>
  <c r="B2004" i="1"/>
  <c r="AG2003" i="1"/>
  <c r="AB2003" i="1" s="1"/>
  <c r="M2003" i="1"/>
  <c r="N2003" i="1" s="1"/>
  <c r="I2003" i="1"/>
  <c r="C2003" i="1"/>
  <c r="B2003" i="1"/>
  <c r="AG2002" i="1"/>
  <c r="M2002" i="1"/>
  <c r="N2002" i="1" s="1"/>
  <c r="I2002" i="1"/>
  <c r="C2002" i="1"/>
  <c r="B2002" i="1"/>
  <c r="AG2001" i="1"/>
  <c r="AB2001" i="1" s="1"/>
  <c r="AC2001" i="1" s="1"/>
  <c r="M2001" i="1"/>
  <c r="N2001" i="1" s="1"/>
  <c r="I2001" i="1"/>
  <c r="C2001" i="1"/>
  <c r="B2001" i="1"/>
  <c r="AG2000" i="1"/>
  <c r="M2000" i="1"/>
  <c r="N2000" i="1" s="1"/>
  <c r="I2000" i="1"/>
  <c r="C2000" i="1"/>
  <c r="B2000" i="1"/>
  <c r="AG1999" i="1"/>
  <c r="AB1999" i="1" s="1"/>
  <c r="M1999" i="1"/>
  <c r="N1999" i="1" s="1"/>
  <c r="I1999" i="1"/>
  <c r="C1999" i="1"/>
  <c r="B1999" i="1"/>
  <c r="AG1998" i="1"/>
  <c r="M1998" i="1"/>
  <c r="N1998" i="1" s="1"/>
  <c r="I1998" i="1"/>
  <c r="C1998" i="1"/>
  <c r="B1998" i="1"/>
  <c r="AG1997" i="1"/>
  <c r="M1997" i="1"/>
  <c r="N1997" i="1" s="1"/>
  <c r="I1997" i="1"/>
  <c r="C1997" i="1"/>
  <c r="B1997" i="1"/>
  <c r="AG1996" i="1"/>
  <c r="M1996" i="1"/>
  <c r="N1996" i="1" s="1"/>
  <c r="I1996" i="1"/>
  <c r="C1996" i="1"/>
  <c r="B1996" i="1"/>
  <c r="AG1995" i="1"/>
  <c r="AB1995" i="1" s="1"/>
  <c r="AC1995" i="1" s="1"/>
  <c r="M1995" i="1"/>
  <c r="N1995" i="1" s="1"/>
  <c r="I1995" i="1"/>
  <c r="C1995" i="1"/>
  <c r="B1995" i="1"/>
  <c r="AG1994" i="1"/>
  <c r="M1994" i="1"/>
  <c r="N1994" i="1" s="1"/>
  <c r="I1994" i="1"/>
  <c r="C1994" i="1"/>
  <c r="B1994" i="1"/>
  <c r="AG1993" i="1"/>
  <c r="M1993" i="1"/>
  <c r="N1993" i="1" s="1"/>
  <c r="I1993" i="1"/>
  <c r="C1993" i="1"/>
  <c r="B1993" i="1"/>
  <c r="AG1992" i="1"/>
  <c r="M1992" i="1"/>
  <c r="N1992" i="1" s="1"/>
  <c r="I1992" i="1"/>
  <c r="C1992" i="1"/>
  <c r="B1992" i="1"/>
  <c r="AG1991" i="1"/>
  <c r="AB1991" i="1" s="1"/>
  <c r="M1991" i="1"/>
  <c r="N1991" i="1" s="1"/>
  <c r="I1991" i="1"/>
  <c r="C1991" i="1"/>
  <c r="B1991" i="1"/>
  <c r="AG1990" i="1"/>
  <c r="M1990" i="1"/>
  <c r="N1990" i="1" s="1"/>
  <c r="I1990" i="1"/>
  <c r="C1990" i="1"/>
  <c r="B1990" i="1"/>
  <c r="AG1989" i="1"/>
  <c r="M1989" i="1"/>
  <c r="N1989" i="1" s="1"/>
  <c r="I1989" i="1"/>
  <c r="C1989" i="1"/>
  <c r="B1989" i="1"/>
  <c r="AG1988" i="1"/>
  <c r="AB1988" i="1" s="1"/>
  <c r="M1988" i="1"/>
  <c r="N1988" i="1" s="1"/>
  <c r="I1988" i="1"/>
  <c r="C1988" i="1"/>
  <c r="B1988" i="1"/>
  <c r="AG1987" i="1"/>
  <c r="AB1987" i="1" s="1"/>
  <c r="M1987" i="1"/>
  <c r="N1987" i="1" s="1"/>
  <c r="I1987" i="1"/>
  <c r="C1987" i="1"/>
  <c r="B1987" i="1"/>
  <c r="AG1986" i="1"/>
  <c r="M1986" i="1"/>
  <c r="N1986" i="1" s="1"/>
  <c r="I1986" i="1"/>
  <c r="C1986" i="1"/>
  <c r="B1986" i="1"/>
  <c r="AG1985" i="1"/>
  <c r="M1985" i="1"/>
  <c r="N1985" i="1" s="1"/>
  <c r="I1985" i="1"/>
  <c r="C1985" i="1"/>
  <c r="B1985" i="1"/>
  <c r="AG1984" i="1"/>
  <c r="M1984" i="1"/>
  <c r="N1984" i="1" s="1"/>
  <c r="I1984" i="1"/>
  <c r="C1984" i="1"/>
  <c r="B1984" i="1"/>
  <c r="AG1983" i="1"/>
  <c r="AB1983" i="1" s="1"/>
  <c r="AC1983" i="1" s="1"/>
  <c r="M1983" i="1"/>
  <c r="N1983" i="1" s="1"/>
  <c r="I1983" i="1"/>
  <c r="C1983" i="1"/>
  <c r="B1983" i="1"/>
  <c r="AG1982" i="1"/>
  <c r="M1982" i="1"/>
  <c r="N1982" i="1" s="1"/>
  <c r="I1982" i="1"/>
  <c r="C1982" i="1"/>
  <c r="B1982" i="1"/>
  <c r="AG1981" i="1"/>
  <c r="M1981" i="1"/>
  <c r="N1981" i="1" s="1"/>
  <c r="I1981" i="1"/>
  <c r="C1981" i="1"/>
  <c r="B1981" i="1"/>
  <c r="AG1980" i="1"/>
  <c r="AB1980" i="1" s="1"/>
  <c r="AC1980" i="1" s="1"/>
  <c r="M1980" i="1"/>
  <c r="N1980" i="1" s="1"/>
  <c r="I1980" i="1"/>
  <c r="C1980" i="1"/>
  <c r="B1980" i="1"/>
  <c r="AG1979" i="1"/>
  <c r="M1979" i="1"/>
  <c r="N1979" i="1" s="1"/>
  <c r="I1979" i="1"/>
  <c r="C1979" i="1"/>
  <c r="B1979" i="1"/>
  <c r="AG1978" i="1"/>
  <c r="M1978" i="1"/>
  <c r="N1978" i="1" s="1"/>
  <c r="I1978" i="1"/>
  <c r="C1978" i="1"/>
  <c r="B1978" i="1"/>
  <c r="AG1977" i="1"/>
  <c r="AB1977" i="1" s="1"/>
  <c r="AC1977" i="1" s="1"/>
  <c r="M1977" i="1"/>
  <c r="N1977" i="1" s="1"/>
  <c r="I1977" i="1"/>
  <c r="C1977" i="1"/>
  <c r="B1977" i="1"/>
  <c r="AG1976" i="1"/>
  <c r="M1976" i="1"/>
  <c r="N1976" i="1" s="1"/>
  <c r="I1976" i="1"/>
  <c r="C1976" i="1"/>
  <c r="B1976" i="1"/>
  <c r="AG1975" i="1"/>
  <c r="AB1975" i="1" s="1"/>
  <c r="M1975" i="1"/>
  <c r="N1975" i="1" s="1"/>
  <c r="I1975" i="1"/>
  <c r="C1975" i="1"/>
  <c r="B1975" i="1"/>
  <c r="AG1974" i="1"/>
  <c r="AB1974" i="1" s="1"/>
  <c r="AC1974" i="1" s="1"/>
  <c r="M1974" i="1"/>
  <c r="N1974" i="1" s="1"/>
  <c r="I1974" i="1"/>
  <c r="C1974" i="1"/>
  <c r="B1974" i="1"/>
  <c r="AG1973" i="1"/>
  <c r="M1973" i="1"/>
  <c r="N1973" i="1" s="1"/>
  <c r="I1973" i="1"/>
  <c r="C1973" i="1"/>
  <c r="B1973" i="1"/>
  <c r="AG1972" i="1"/>
  <c r="M1972" i="1"/>
  <c r="N1972" i="1" s="1"/>
  <c r="I1972" i="1"/>
  <c r="C1972" i="1"/>
  <c r="B1972" i="1"/>
  <c r="AG1971" i="1"/>
  <c r="M1971" i="1"/>
  <c r="N1971" i="1" s="1"/>
  <c r="I1971" i="1"/>
  <c r="C1971" i="1"/>
  <c r="B1971" i="1"/>
  <c r="AG1970" i="1"/>
  <c r="M1970" i="1"/>
  <c r="N1970" i="1" s="1"/>
  <c r="I1970" i="1"/>
  <c r="C1970" i="1"/>
  <c r="B1970" i="1"/>
  <c r="AG1969" i="1"/>
  <c r="AB1969" i="1" s="1"/>
  <c r="M1969" i="1"/>
  <c r="N1969" i="1" s="1"/>
  <c r="I1969" i="1"/>
  <c r="C1969" i="1"/>
  <c r="B1969" i="1"/>
  <c r="AG1968" i="1"/>
  <c r="M1968" i="1"/>
  <c r="N1968" i="1" s="1"/>
  <c r="I1968" i="1"/>
  <c r="C1968" i="1"/>
  <c r="B1968" i="1"/>
  <c r="AG1967" i="1"/>
  <c r="M1967" i="1"/>
  <c r="N1967" i="1" s="1"/>
  <c r="I1967" i="1"/>
  <c r="C1967" i="1"/>
  <c r="B1967" i="1"/>
  <c r="AG1966" i="1"/>
  <c r="AB1966" i="1" s="1"/>
  <c r="M1966" i="1"/>
  <c r="N1966" i="1" s="1"/>
  <c r="I1966" i="1"/>
  <c r="C1966" i="1"/>
  <c r="B1966" i="1"/>
  <c r="AG1965" i="1"/>
  <c r="AB1965" i="1" s="1"/>
  <c r="AC1965" i="1" s="1"/>
  <c r="M1965" i="1"/>
  <c r="N1965" i="1" s="1"/>
  <c r="I1965" i="1"/>
  <c r="C1965" i="1"/>
  <c r="B1965" i="1"/>
  <c r="AG1964" i="1"/>
  <c r="M1964" i="1"/>
  <c r="N1964" i="1" s="1"/>
  <c r="I1964" i="1"/>
  <c r="C1964" i="1"/>
  <c r="B1964" i="1"/>
  <c r="AG1963" i="1"/>
  <c r="AB1963" i="1" s="1"/>
  <c r="M1963" i="1"/>
  <c r="N1963" i="1" s="1"/>
  <c r="I1963" i="1"/>
  <c r="C1963" i="1"/>
  <c r="B1963" i="1"/>
  <c r="AG1962" i="1"/>
  <c r="M1962" i="1"/>
  <c r="N1962" i="1" s="1"/>
  <c r="I1962" i="1"/>
  <c r="C1962" i="1"/>
  <c r="B1962" i="1"/>
  <c r="AG1961" i="1"/>
  <c r="M1961" i="1"/>
  <c r="N1961" i="1" s="1"/>
  <c r="I1961" i="1"/>
  <c r="C1961" i="1"/>
  <c r="B1961" i="1"/>
  <c r="AG1960" i="1"/>
  <c r="AB1960" i="1" s="1"/>
  <c r="M1960" i="1"/>
  <c r="N1960" i="1" s="1"/>
  <c r="I1960" i="1"/>
  <c r="C1960" i="1"/>
  <c r="B1960" i="1"/>
  <c r="AG1959" i="1"/>
  <c r="AB1959" i="1" s="1"/>
  <c r="AC1959" i="1" s="1"/>
  <c r="M1959" i="1"/>
  <c r="N1959" i="1" s="1"/>
  <c r="I1959" i="1"/>
  <c r="C1959" i="1"/>
  <c r="B1959" i="1"/>
  <c r="AG1958" i="1"/>
  <c r="M1958" i="1"/>
  <c r="N1958" i="1" s="1"/>
  <c r="I1958" i="1"/>
  <c r="C1958" i="1"/>
  <c r="B1958" i="1"/>
  <c r="AG1957" i="1"/>
  <c r="M1957" i="1"/>
  <c r="N1957" i="1" s="1"/>
  <c r="I1957" i="1"/>
  <c r="C1957" i="1"/>
  <c r="B1957" i="1"/>
  <c r="AG1956" i="1"/>
  <c r="M1956" i="1"/>
  <c r="N1956" i="1" s="1"/>
  <c r="I1956" i="1"/>
  <c r="C1956" i="1"/>
  <c r="B1956" i="1"/>
  <c r="AG1955" i="1"/>
  <c r="M1955" i="1"/>
  <c r="N1955" i="1" s="1"/>
  <c r="I1955" i="1"/>
  <c r="C1955" i="1"/>
  <c r="B1955" i="1"/>
  <c r="AG1954" i="1"/>
  <c r="M1954" i="1"/>
  <c r="N1954" i="1" s="1"/>
  <c r="I1954" i="1"/>
  <c r="C1954" i="1"/>
  <c r="B1954" i="1"/>
  <c r="AG1953" i="1"/>
  <c r="AB1953" i="1" s="1"/>
  <c r="M1953" i="1"/>
  <c r="N1953" i="1" s="1"/>
  <c r="I1953" i="1"/>
  <c r="C1953" i="1"/>
  <c r="B1953" i="1"/>
  <c r="AG1952" i="1"/>
  <c r="M1952" i="1"/>
  <c r="N1952" i="1" s="1"/>
  <c r="I1952" i="1"/>
  <c r="C1952" i="1"/>
  <c r="B1952" i="1"/>
  <c r="AG1951" i="1"/>
  <c r="AB1951" i="1" s="1"/>
  <c r="AC1951" i="1" s="1"/>
  <c r="M1951" i="1"/>
  <c r="N1951" i="1" s="1"/>
  <c r="I1951" i="1"/>
  <c r="C1951" i="1"/>
  <c r="B1951" i="1"/>
  <c r="AG1950" i="1"/>
  <c r="M1950" i="1"/>
  <c r="N1950" i="1" s="1"/>
  <c r="I1950" i="1"/>
  <c r="C1950" i="1"/>
  <c r="B1950" i="1"/>
  <c r="AG1949" i="1"/>
  <c r="M1949" i="1"/>
  <c r="N1949" i="1" s="1"/>
  <c r="I1949" i="1"/>
  <c r="C1949" i="1"/>
  <c r="B1949" i="1"/>
  <c r="AG1948" i="1"/>
  <c r="M1948" i="1"/>
  <c r="N1948" i="1" s="1"/>
  <c r="I1948" i="1"/>
  <c r="C1948" i="1"/>
  <c r="B1948" i="1"/>
  <c r="AG1947" i="1"/>
  <c r="M1947" i="1"/>
  <c r="N1947" i="1" s="1"/>
  <c r="I1947" i="1"/>
  <c r="C1947" i="1"/>
  <c r="B1947" i="1"/>
  <c r="AG1946" i="1"/>
  <c r="AB1946" i="1" s="1"/>
  <c r="AC1946" i="1" s="1"/>
  <c r="M1946" i="1"/>
  <c r="N1946" i="1" s="1"/>
  <c r="I1946" i="1"/>
  <c r="C1946" i="1"/>
  <c r="B1946" i="1"/>
  <c r="AG1945" i="1"/>
  <c r="AB1945" i="1" s="1"/>
  <c r="AC1945" i="1" s="1"/>
  <c r="M1945" i="1"/>
  <c r="N1945" i="1" s="1"/>
  <c r="I1945" i="1"/>
  <c r="C1945" i="1"/>
  <c r="B1945" i="1"/>
  <c r="AG1944" i="1"/>
  <c r="M1944" i="1"/>
  <c r="N1944" i="1" s="1"/>
  <c r="I1944" i="1"/>
  <c r="C1944" i="1"/>
  <c r="B1944" i="1"/>
  <c r="AG1943" i="1"/>
  <c r="AB1943" i="1" s="1"/>
  <c r="AC1943" i="1" s="1"/>
  <c r="M1943" i="1"/>
  <c r="N1943" i="1" s="1"/>
  <c r="I1943" i="1"/>
  <c r="C1943" i="1"/>
  <c r="B1943" i="1"/>
  <c r="AG1942" i="1"/>
  <c r="AB1942" i="1" s="1"/>
  <c r="M1942" i="1"/>
  <c r="N1942" i="1" s="1"/>
  <c r="I1942" i="1"/>
  <c r="C1942" i="1"/>
  <c r="B1942" i="1"/>
  <c r="AG1941" i="1"/>
  <c r="AB1941" i="1" s="1"/>
  <c r="M1941" i="1"/>
  <c r="N1941" i="1" s="1"/>
  <c r="I1941" i="1"/>
  <c r="C1941" i="1"/>
  <c r="B1941" i="1"/>
  <c r="AG1940" i="1"/>
  <c r="M1940" i="1"/>
  <c r="N1940" i="1" s="1"/>
  <c r="I1940" i="1"/>
  <c r="C1940" i="1"/>
  <c r="B1940" i="1"/>
  <c r="AG1939" i="1"/>
  <c r="AB1939" i="1" s="1"/>
  <c r="M1939" i="1"/>
  <c r="N1939" i="1" s="1"/>
  <c r="I1939" i="1"/>
  <c r="C1939" i="1"/>
  <c r="B1939" i="1"/>
  <c r="AG1938" i="1"/>
  <c r="AB1938" i="1" s="1"/>
  <c r="AC1938" i="1" s="1"/>
  <c r="M1938" i="1"/>
  <c r="N1938" i="1" s="1"/>
  <c r="I1938" i="1"/>
  <c r="C1938" i="1"/>
  <c r="B1938" i="1"/>
  <c r="AG1937" i="1"/>
  <c r="AB1937" i="1" s="1"/>
  <c r="AC1937" i="1" s="1"/>
  <c r="M1937" i="1"/>
  <c r="N1937" i="1" s="1"/>
  <c r="I1937" i="1"/>
  <c r="C1937" i="1"/>
  <c r="B1937" i="1"/>
  <c r="AG1936" i="1"/>
  <c r="M1936" i="1"/>
  <c r="N1936" i="1" s="1"/>
  <c r="I1936" i="1"/>
  <c r="C1936" i="1"/>
  <c r="B1936" i="1"/>
  <c r="AG1935" i="1"/>
  <c r="M1935" i="1"/>
  <c r="N1935" i="1" s="1"/>
  <c r="I1935" i="1"/>
  <c r="C1935" i="1"/>
  <c r="B1935" i="1"/>
  <c r="AG1934" i="1"/>
  <c r="AB1934" i="1" s="1"/>
  <c r="AC1934" i="1" s="1"/>
  <c r="M1934" i="1"/>
  <c r="N1934" i="1" s="1"/>
  <c r="I1934" i="1"/>
  <c r="C1934" i="1"/>
  <c r="B1934" i="1"/>
  <c r="AG1933" i="1"/>
  <c r="M1933" i="1"/>
  <c r="N1933" i="1" s="1"/>
  <c r="I1933" i="1"/>
  <c r="C1933" i="1"/>
  <c r="B1933" i="1"/>
  <c r="AG1932" i="1"/>
  <c r="AB1932" i="1" s="1"/>
  <c r="M1932" i="1"/>
  <c r="N1932" i="1" s="1"/>
  <c r="I1932" i="1"/>
  <c r="C1932" i="1"/>
  <c r="B1932" i="1"/>
  <c r="AG1931" i="1"/>
  <c r="M1931" i="1"/>
  <c r="N1931" i="1" s="1"/>
  <c r="I1931" i="1"/>
  <c r="C1931" i="1"/>
  <c r="B1931" i="1"/>
  <c r="AG1930" i="1"/>
  <c r="M1930" i="1"/>
  <c r="N1930" i="1" s="1"/>
  <c r="I1930" i="1"/>
  <c r="C1930" i="1"/>
  <c r="B1930" i="1"/>
  <c r="AG1929" i="1"/>
  <c r="AB1929" i="1" s="1"/>
  <c r="AC1929" i="1" s="1"/>
  <c r="M1929" i="1"/>
  <c r="N1929" i="1" s="1"/>
  <c r="I1929" i="1"/>
  <c r="C1929" i="1"/>
  <c r="B1929" i="1"/>
  <c r="AG1928" i="1"/>
  <c r="M1928" i="1"/>
  <c r="N1928" i="1" s="1"/>
  <c r="I1928" i="1"/>
  <c r="C1928" i="1"/>
  <c r="B1928" i="1"/>
  <c r="AG1927" i="1"/>
  <c r="M1927" i="1"/>
  <c r="N1927" i="1" s="1"/>
  <c r="I1927" i="1"/>
  <c r="C1927" i="1"/>
  <c r="B1927" i="1"/>
  <c r="AG1926" i="1"/>
  <c r="M1926" i="1"/>
  <c r="N1926" i="1" s="1"/>
  <c r="I1926" i="1"/>
  <c r="C1926" i="1"/>
  <c r="B1926" i="1"/>
  <c r="AG1925" i="1"/>
  <c r="M1925" i="1"/>
  <c r="N1925" i="1" s="1"/>
  <c r="I1925" i="1"/>
  <c r="C1925" i="1"/>
  <c r="B1925" i="1"/>
  <c r="AG1924" i="1"/>
  <c r="AB1924" i="1" s="1"/>
  <c r="M1924" i="1"/>
  <c r="N1924" i="1" s="1"/>
  <c r="I1924" i="1"/>
  <c r="C1924" i="1"/>
  <c r="B1924" i="1"/>
  <c r="AG1923" i="1"/>
  <c r="AB1923" i="1" s="1"/>
  <c r="M1923" i="1"/>
  <c r="N1923" i="1" s="1"/>
  <c r="I1923" i="1"/>
  <c r="C1923" i="1"/>
  <c r="B1923" i="1"/>
  <c r="AG1922" i="1"/>
  <c r="M1922" i="1"/>
  <c r="N1922" i="1" s="1"/>
  <c r="I1922" i="1"/>
  <c r="C1922" i="1"/>
  <c r="B1922" i="1"/>
  <c r="AG1921" i="1"/>
  <c r="M1921" i="1"/>
  <c r="N1921" i="1" s="1"/>
  <c r="I1921" i="1"/>
  <c r="C1921" i="1"/>
  <c r="B1921" i="1"/>
  <c r="AG1920" i="1"/>
  <c r="AB1920" i="1" s="1"/>
  <c r="M1920" i="1"/>
  <c r="N1920" i="1" s="1"/>
  <c r="I1920" i="1"/>
  <c r="C1920" i="1"/>
  <c r="B1920" i="1"/>
  <c r="AG1919" i="1"/>
  <c r="AB1919" i="1" s="1"/>
  <c r="M1919" i="1"/>
  <c r="N1919" i="1" s="1"/>
  <c r="I1919" i="1"/>
  <c r="C1919" i="1"/>
  <c r="B1919" i="1"/>
  <c r="AG1918" i="1"/>
  <c r="AB1918" i="1" s="1"/>
  <c r="M1918" i="1"/>
  <c r="N1918" i="1" s="1"/>
  <c r="I1918" i="1"/>
  <c r="C1918" i="1"/>
  <c r="B1918" i="1"/>
  <c r="AG1917" i="1"/>
  <c r="M1917" i="1"/>
  <c r="N1917" i="1" s="1"/>
  <c r="I1917" i="1"/>
  <c r="C1917" i="1"/>
  <c r="B1917" i="1"/>
  <c r="AG1916" i="1"/>
  <c r="M1916" i="1"/>
  <c r="N1916" i="1" s="1"/>
  <c r="I1916" i="1"/>
  <c r="C1916" i="1"/>
  <c r="B1916" i="1"/>
  <c r="AG1915" i="1"/>
  <c r="AB1915" i="1" s="1"/>
  <c r="M1915" i="1"/>
  <c r="N1915" i="1" s="1"/>
  <c r="I1915" i="1"/>
  <c r="C1915" i="1"/>
  <c r="B1915" i="1"/>
  <c r="AG1914" i="1"/>
  <c r="AB1914" i="1" s="1"/>
  <c r="M1914" i="1"/>
  <c r="N1914" i="1" s="1"/>
  <c r="I1914" i="1"/>
  <c r="C1914" i="1"/>
  <c r="B1914" i="1"/>
  <c r="AG1913" i="1"/>
  <c r="M1913" i="1"/>
  <c r="N1913" i="1" s="1"/>
  <c r="I1913" i="1"/>
  <c r="C1913" i="1"/>
  <c r="B1913" i="1"/>
  <c r="AG1912" i="1"/>
  <c r="M1912" i="1"/>
  <c r="N1912" i="1" s="1"/>
  <c r="I1912" i="1"/>
  <c r="C1912" i="1"/>
  <c r="B1912" i="1"/>
  <c r="AG1911" i="1"/>
  <c r="M1911" i="1"/>
  <c r="N1911" i="1" s="1"/>
  <c r="I1911" i="1"/>
  <c r="C1911" i="1"/>
  <c r="B1911" i="1"/>
  <c r="AG1910" i="1"/>
  <c r="M1910" i="1"/>
  <c r="N1910" i="1" s="1"/>
  <c r="I1910" i="1"/>
  <c r="C1910" i="1"/>
  <c r="B1910" i="1"/>
  <c r="AG1909" i="1"/>
  <c r="AB1909" i="1" s="1"/>
  <c r="M1909" i="1"/>
  <c r="N1909" i="1" s="1"/>
  <c r="I1909" i="1"/>
  <c r="C1909" i="1"/>
  <c r="B1909" i="1"/>
  <c r="AG1908" i="1"/>
  <c r="M1908" i="1"/>
  <c r="N1908" i="1" s="1"/>
  <c r="I1908" i="1"/>
  <c r="C1908" i="1"/>
  <c r="B1908" i="1"/>
  <c r="AG1907" i="1"/>
  <c r="AB1907" i="1" s="1"/>
  <c r="M1907" i="1"/>
  <c r="N1907" i="1" s="1"/>
  <c r="I1907" i="1"/>
  <c r="C1907" i="1"/>
  <c r="B1907" i="1"/>
  <c r="AG1906" i="1"/>
  <c r="AB1906" i="1" s="1"/>
  <c r="M1906" i="1"/>
  <c r="N1906" i="1" s="1"/>
  <c r="I1906" i="1"/>
  <c r="C1906" i="1"/>
  <c r="B1906" i="1"/>
  <c r="AG1905" i="1"/>
  <c r="AB1905" i="1" s="1"/>
  <c r="AC1905" i="1" s="1"/>
  <c r="M1905" i="1"/>
  <c r="N1905" i="1" s="1"/>
  <c r="I1905" i="1"/>
  <c r="C1905" i="1"/>
  <c r="B1905" i="1"/>
  <c r="AG1904" i="1"/>
  <c r="AB1904" i="1" s="1"/>
  <c r="M1904" i="1"/>
  <c r="N1904" i="1" s="1"/>
  <c r="I1904" i="1"/>
  <c r="C1904" i="1"/>
  <c r="B1904" i="1"/>
  <c r="AG1903" i="1"/>
  <c r="M1903" i="1"/>
  <c r="N1903" i="1" s="1"/>
  <c r="I1903" i="1"/>
  <c r="C1903" i="1"/>
  <c r="B1903" i="1"/>
  <c r="AG1902" i="1"/>
  <c r="M1902" i="1"/>
  <c r="N1902" i="1" s="1"/>
  <c r="I1902" i="1"/>
  <c r="C1902" i="1"/>
  <c r="B1902" i="1"/>
  <c r="AG1901" i="1"/>
  <c r="M1901" i="1"/>
  <c r="N1901" i="1" s="1"/>
  <c r="I1901" i="1"/>
  <c r="C1901" i="1"/>
  <c r="B1901" i="1"/>
  <c r="AG1900" i="1"/>
  <c r="M1900" i="1"/>
  <c r="N1900" i="1" s="1"/>
  <c r="I1900" i="1"/>
  <c r="C1900" i="1"/>
  <c r="B1900" i="1"/>
  <c r="AG1899" i="1"/>
  <c r="M1899" i="1"/>
  <c r="N1899" i="1" s="1"/>
  <c r="I1899" i="1"/>
  <c r="C1899" i="1"/>
  <c r="B1899" i="1"/>
  <c r="AG1898" i="1"/>
  <c r="AB1898" i="1" s="1"/>
  <c r="AC1898" i="1" s="1"/>
  <c r="M1898" i="1"/>
  <c r="N1898" i="1" s="1"/>
  <c r="I1898" i="1"/>
  <c r="C1898" i="1"/>
  <c r="B1898" i="1"/>
  <c r="AG1897" i="1"/>
  <c r="M1897" i="1"/>
  <c r="N1897" i="1" s="1"/>
  <c r="I1897" i="1"/>
  <c r="C1897" i="1"/>
  <c r="B1897" i="1"/>
  <c r="AG1896" i="1"/>
  <c r="AB1896" i="1" s="1"/>
  <c r="AC1896" i="1" s="1"/>
  <c r="M1896" i="1"/>
  <c r="N1896" i="1" s="1"/>
  <c r="I1896" i="1"/>
  <c r="C1896" i="1"/>
  <c r="B1896" i="1"/>
  <c r="AG1895" i="1"/>
  <c r="M1895" i="1"/>
  <c r="N1895" i="1" s="1"/>
  <c r="I1895" i="1"/>
  <c r="C1895" i="1"/>
  <c r="B1895" i="1"/>
  <c r="AG1894" i="1"/>
  <c r="M1894" i="1"/>
  <c r="N1894" i="1" s="1"/>
  <c r="I1894" i="1"/>
  <c r="C1894" i="1"/>
  <c r="B1894" i="1"/>
  <c r="AG1893" i="1"/>
  <c r="AB1893" i="1" s="1"/>
  <c r="AC1893" i="1" s="1"/>
  <c r="M1893" i="1"/>
  <c r="N1893" i="1" s="1"/>
  <c r="I1893" i="1"/>
  <c r="C1893" i="1"/>
  <c r="B1893" i="1"/>
  <c r="AG1892" i="1"/>
  <c r="M1892" i="1"/>
  <c r="N1892" i="1" s="1"/>
  <c r="I1892" i="1"/>
  <c r="C1892" i="1"/>
  <c r="B1892" i="1"/>
  <c r="AG1891" i="1"/>
  <c r="M1891" i="1"/>
  <c r="N1891" i="1" s="1"/>
  <c r="I1891" i="1"/>
  <c r="C1891" i="1"/>
  <c r="B1891" i="1"/>
  <c r="AG1890" i="1"/>
  <c r="AB1890" i="1" s="1"/>
  <c r="AC1890" i="1" s="1"/>
  <c r="M1890" i="1"/>
  <c r="N1890" i="1" s="1"/>
  <c r="I1890" i="1"/>
  <c r="C1890" i="1"/>
  <c r="B1890" i="1"/>
  <c r="AG1889" i="1"/>
  <c r="AB1889" i="1" s="1"/>
  <c r="M1889" i="1"/>
  <c r="N1889" i="1" s="1"/>
  <c r="I1889" i="1"/>
  <c r="C1889" i="1"/>
  <c r="B1889" i="1"/>
  <c r="AG1888" i="1"/>
  <c r="M1888" i="1"/>
  <c r="N1888" i="1" s="1"/>
  <c r="I1888" i="1"/>
  <c r="C1888" i="1"/>
  <c r="B1888" i="1"/>
  <c r="AG1887" i="1"/>
  <c r="AB1887" i="1" s="1"/>
  <c r="M1887" i="1"/>
  <c r="N1887" i="1" s="1"/>
  <c r="I1887" i="1"/>
  <c r="C1887" i="1"/>
  <c r="B1887" i="1"/>
  <c r="AG1886" i="1"/>
  <c r="AB1886" i="1" s="1"/>
  <c r="M1886" i="1"/>
  <c r="N1886" i="1" s="1"/>
  <c r="I1886" i="1"/>
  <c r="C1886" i="1"/>
  <c r="B1886" i="1"/>
  <c r="AG1885" i="1"/>
  <c r="AB1885" i="1" s="1"/>
  <c r="AC1885" i="1" s="1"/>
  <c r="M1885" i="1"/>
  <c r="N1885" i="1" s="1"/>
  <c r="I1885" i="1"/>
  <c r="C1885" i="1"/>
  <c r="B1885" i="1"/>
  <c r="AG1884" i="1"/>
  <c r="AB1884" i="1" s="1"/>
  <c r="AC1884" i="1" s="1"/>
  <c r="M1884" i="1"/>
  <c r="N1884" i="1" s="1"/>
  <c r="I1884" i="1"/>
  <c r="C1884" i="1"/>
  <c r="B1884" i="1"/>
  <c r="AG1883" i="1"/>
  <c r="AB1883" i="1" s="1"/>
  <c r="M1883" i="1"/>
  <c r="N1883" i="1" s="1"/>
  <c r="I1883" i="1"/>
  <c r="C1883" i="1"/>
  <c r="B1883" i="1"/>
  <c r="AG1882" i="1"/>
  <c r="M1882" i="1"/>
  <c r="N1882" i="1" s="1"/>
  <c r="I1882" i="1"/>
  <c r="C1882" i="1"/>
  <c r="B1882" i="1"/>
  <c r="AG1881" i="1"/>
  <c r="AB1881" i="1" s="1"/>
  <c r="AC1881" i="1" s="1"/>
  <c r="M1881" i="1"/>
  <c r="N1881" i="1" s="1"/>
  <c r="I1881" i="1"/>
  <c r="C1881" i="1"/>
  <c r="B1881" i="1"/>
  <c r="AG1880" i="1"/>
  <c r="M1880" i="1"/>
  <c r="N1880" i="1" s="1"/>
  <c r="I1880" i="1"/>
  <c r="C1880" i="1"/>
  <c r="B1880" i="1"/>
  <c r="AG1879" i="1"/>
  <c r="M1879" i="1"/>
  <c r="N1879" i="1" s="1"/>
  <c r="I1879" i="1"/>
  <c r="C1879" i="1"/>
  <c r="B1879" i="1"/>
  <c r="AG1878" i="1"/>
  <c r="M1878" i="1"/>
  <c r="N1878" i="1" s="1"/>
  <c r="I1878" i="1"/>
  <c r="C1878" i="1"/>
  <c r="B1878" i="1"/>
  <c r="AG1877" i="1"/>
  <c r="AB1877" i="1" s="1"/>
  <c r="AC1877" i="1" s="1"/>
  <c r="M1877" i="1"/>
  <c r="N1877" i="1" s="1"/>
  <c r="I1877" i="1"/>
  <c r="C1877" i="1"/>
  <c r="B1877" i="1"/>
  <c r="AG1876" i="1"/>
  <c r="AB1876" i="1" s="1"/>
  <c r="AC1876" i="1" s="1"/>
  <c r="M1876" i="1"/>
  <c r="N1876" i="1" s="1"/>
  <c r="I1876" i="1"/>
  <c r="C1876" i="1"/>
  <c r="B1876" i="1"/>
  <c r="AG1875" i="1"/>
  <c r="M1875" i="1"/>
  <c r="N1875" i="1" s="1"/>
  <c r="I1875" i="1"/>
  <c r="C1875" i="1"/>
  <c r="B1875" i="1"/>
  <c r="AG1874" i="1"/>
  <c r="AB1874" i="1" s="1"/>
  <c r="AC1874" i="1" s="1"/>
  <c r="M1874" i="1"/>
  <c r="N1874" i="1" s="1"/>
  <c r="I1874" i="1"/>
  <c r="C1874" i="1"/>
  <c r="B1874" i="1"/>
  <c r="AG1873" i="1"/>
  <c r="M1873" i="1"/>
  <c r="N1873" i="1" s="1"/>
  <c r="I1873" i="1"/>
  <c r="C1873" i="1"/>
  <c r="B1873" i="1"/>
  <c r="AG1872" i="1"/>
  <c r="M1872" i="1"/>
  <c r="N1872" i="1" s="1"/>
  <c r="I1872" i="1"/>
  <c r="C1872" i="1"/>
  <c r="B1872" i="1"/>
  <c r="AG1871" i="1"/>
  <c r="M1871" i="1"/>
  <c r="N1871" i="1" s="1"/>
  <c r="I1871" i="1"/>
  <c r="C1871" i="1"/>
  <c r="B1871" i="1"/>
  <c r="AG1870" i="1"/>
  <c r="AB1870" i="1" s="1"/>
  <c r="AC1870" i="1" s="1"/>
  <c r="M1870" i="1"/>
  <c r="N1870" i="1" s="1"/>
  <c r="I1870" i="1"/>
  <c r="C1870" i="1"/>
  <c r="B1870" i="1"/>
  <c r="AG1869" i="1"/>
  <c r="M1869" i="1"/>
  <c r="N1869" i="1" s="1"/>
  <c r="I1869" i="1"/>
  <c r="C1869" i="1"/>
  <c r="B1869" i="1"/>
  <c r="AG1868" i="1"/>
  <c r="M1868" i="1"/>
  <c r="N1868" i="1" s="1"/>
  <c r="I1868" i="1"/>
  <c r="C1868" i="1"/>
  <c r="B1868" i="1"/>
  <c r="AG1867" i="1"/>
  <c r="M1867" i="1"/>
  <c r="N1867" i="1" s="1"/>
  <c r="I1867" i="1"/>
  <c r="C1867" i="1"/>
  <c r="B1867" i="1"/>
  <c r="AG1866" i="1"/>
  <c r="M1866" i="1"/>
  <c r="N1866" i="1" s="1"/>
  <c r="I1866" i="1"/>
  <c r="C1866" i="1"/>
  <c r="B1866" i="1"/>
  <c r="AG1865" i="1"/>
  <c r="AB1865" i="1" s="1"/>
  <c r="AC1865" i="1" s="1"/>
  <c r="M1865" i="1"/>
  <c r="N1865" i="1" s="1"/>
  <c r="I1865" i="1"/>
  <c r="C1865" i="1"/>
  <c r="B1865" i="1"/>
  <c r="AG1864" i="1"/>
  <c r="AB1864" i="1" s="1"/>
  <c r="AC1864" i="1" s="1"/>
  <c r="M1864" i="1"/>
  <c r="N1864" i="1" s="1"/>
  <c r="I1864" i="1"/>
  <c r="C1864" i="1"/>
  <c r="B1864" i="1"/>
  <c r="AG1863" i="1"/>
  <c r="M1863" i="1"/>
  <c r="N1863" i="1" s="1"/>
  <c r="I1863" i="1"/>
  <c r="C1863" i="1"/>
  <c r="B1863" i="1"/>
  <c r="AG1862" i="1"/>
  <c r="AB1862" i="1" s="1"/>
  <c r="AC1862" i="1" s="1"/>
  <c r="M1862" i="1"/>
  <c r="N1862" i="1" s="1"/>
  <c r="I1862" i="1"/>
  <c r="C1862" i="1"/>
  <c r="B1862" i="1"/>
  <c r="AG1861" i="1"/>
  <c r="M1861" i="1"/>
  <c r="N1861" i="1" s="1"/>
  <c r="I1861" i="1"/>
  <c r="C1861" i="1"/>
  <c r="B1861" i="1"/>
  <c r="AG1860" i="1"/>
  <c r="M1860" i="1"/>
  <c r="N1860" i="1" s="1"/>
  <c r="I1860" i="1"/>
  <c r="C1860" i="1"/>
  <c r="B1860" i="1"/>
  <c r="AG1859" i="1"/>
  <c r="AB1859" i="1" s="1"/>
  <c r="AC1859" i="1" s="1"/>
  <c r="M1859" i="1"/>
  <c r="N1859" i="1" s="1"/>
  <c r="I1859" i="1"/>
  <c r="C1859" i="1"/>
  <c r="B1859" i="1"/>
  <c r="AG1858" i="1"/>
  <c r="AB1858" i="1" s="1"/>
  <c r="M1858" i="1"/>
  <c r="N1858" i="1" s="1"/>
  <c r="I1858" i="1"/>
  <c r="C1858" i="1"/>
  <c r="B1858" i="1"/>
  <c r="AG1857" i="1"/>
  <c r="M1857" i="1"/>
  <c r="N1857" i="1" s="1"/>
  <c r="I1857" i="1"/>
  <c r="C1857" i="1"/>
  <c r="B1857" i="1"/>
  <c r="AG1856" i="1"/>
  <c r="M1856" i="1"/>
  <c r="N1856" i="1" s="1"/>
  <c r="I1856" i="1"/>
  <c r="C1856" i="1"/>
  <c r="B1856" i="1"/>
  <c r="AD2" i="1"/>
  <c r="AE2" i="1" s="1"/>
  <c r="AG1537" i="1"/>
  <c r="AB1537" i="1" s="1"/>
  <c r="M1537" i="1"/>
  <c r="N1537" i="1" s="1"/>
  <c r="I1537" i="1"/>
  <c r="AG1852" i="1"/>
  <c r="M1852" i="1"/>
  <c r="N1852" i="1" s="1"/>
  <c r="I1852" i="1"/>
  <c r="AG1851" i="1"/>
  <c r="M1851" i="1"/>
  <c r="N1851" i="1" s="1"/>
  <c r="I1851" i="1"/>
  <c r="AG1850" i="1"/>
  <c r="M1850" i="1"/>
  <c r="N1850" i="1" s="1"/>
  <c r="I1850" i="1"/>
  <c r="AG1849" i="1"/>
  <c r="M1849" i="1"/>
  <c r="N1849" i="1" s="1"/>
  <c r="I1849" i="1"/>
  <c r="AG1848" i="1"/>
  <c r="M1848" i="1"/>
  <c r="N1848" i="1" s="1"/>
  <c r="I1848" i="1"/>
  <c r="AG1847" i="1"/>
  <c r="M1847" i="1"/>
  <c r="N1847" i="1" s="1"/>
  <c r="I1847" i="1"/>
  <c r="AG1846" i="1"/>
  <c r="M1846" i="1"/>
  <c r="N1846" i="1" s="1"/>
  <c r="I1846" i="1"/>
  <c r="AG1845" i="1"/>
  <c r="M1845" i="1"/>
  <c r="N1845" i="1" s="1"/>
  <c r="I1845" i="1"/>
  <c r="AG1844" i="1"/>
  <c r="M1844" i="1"/>
  <c r="N1844" i="1" s="1"/>
  <c r="I1844" i="1"/>
  <c r="AG1843" i="1"/>
  <c r="M1843" i="1"/>
  <c r="N1843" i="1" s="1"/>
  <c r="I1843" i="1"/>
  <c r="AG1842" i="1"/>
  <c r="M1842" i="1"/>
  <c r="N1842" i="1" s="1"/>
  <c r="I1842" i="1"/>
  <c r="AG1841" i="1"/>
  <c r="M1841" i="1"/>
  <c r="N1841" i="1" s="1"/>
  <c r="I1841" i="1"/>
  <c r="AG1840" i="1"/>
  <c r="M1840" i="1"/>
  <c r="N1840" i="1" s="1"/>
  <c r="I1840" i="1"/>
  <c r="AG1839" i="1"/>
  <c r="M1839" i="1"/>
  <c r="N1839" i="1" s="1"/>
  <c r="I1839" i="1"/>
  <c r="AG1838" i="1"/>
  <c r="M1838" i="1"/>
  <c r="N1838" i="1" s="1"/>
  <c r="I1838" i="1"/>
  <c r="AG1837" i="1"/>
  <c r="M1837" i="1"/>
  <c r="N1837" i="1" s="1"/>
  <c r="I1837" i="1"/>
  <c r="AG1836" i="1"/>
  <c r="M1836" i="1"/>
  <c r="N1836" i="1" s="1"/>
  <c r="I1836" i="1"/>
  <c r="AG1835" i="1"/>
  <c r="M1835" i="1"/>
  <c r="N1835" i="1" s="1"/>
  <c r="I1835" i="1"/>
  <c r="AG1834" i="1"/>
  <c r="M1834" i="1"/>
  <c r="N1834" i="1" s="1"/>
  <c r="I1834" i="1"/>
  <c r="AG1833" i="1"/>
  <c r="M1833" i="1"/>
  <c r="N1833" i="1" s="1"/>
  <c r="I1833" i="1"/>
  <c r="AG1832" i="1"/>
  <c r="M1832" i="1"/>
  <c r="N1832" i="1" s="1"/>
  <c r="I1832" i="1"/>
  <c r="AG1831" i="1"/>
  <c r="M1831" i="1"/>
  <c r="N1831" i="1" s="1"/>
  <c r="I1831" i="1"/>
  <c r="AG1830" i="1"/>
  <c r="M1830" i="1"/>
  <c r="N1830" i="1" s="1"/>
  <c r="I1830" i="1"/>
  <c r="AG1829" i="1"/>
  <c r="M1829" i="1"/>
  <c r="N1829" i="1" s="1"/>
  <c r="I1829" i="1"/>
  <c r="AG1828" i="1"/>
  <c r="M1828" i="1"/>
  <c r="N1828" i="1" s="1"/>
  <c r="I1828" i="1"/>
  <c r="AG1827" i="1"/>
  <c r="M1827" i="1"/>
  <c r="N1827" i="1" s="1"/>
  <c r="I1827" i="1"/>
  <c r="AG1826" i="1"/>
  <c r="M1826" i="1"/>
  <c r="N1826" i="1" s="1"/>
  <c r="I1826" i="1"/>
  <c r="AG1825" i="1"/>
  <c r="M1825" i="1"/>
  <c r="N1825" i="1" s="1"/>
  <c r="I1825" i="1"/>
  <c r="AG1824" i="1"/>
  <c r="M1824" i="1"/>
  <c r="N1824" i="1" s="1"/>
  <c r="I1824" i="1"/>
  <c r="AG1823" i="1"/>
  <c r="M1823" i="1"/>
  <c r="N1823" i="1" s="1"/>
  <c r="I1823" i="1"/>
  <c r="AG1822" i="1"/>
  <c r="M1822" i="1"/>
  <c r="N1822" i="1" s="1"/>
  <c r="I1822" i="1"/>
  <c r="AG1821" i="1"/>
  <c r="M1821" i="1"/>
  <c r="N1821" i="1" s="1"/>
  <c r="I1821" i="1"/>
  <c r="AG1820" i="1"/>
  <c r="M1820" i="1"/>
  <c r="N1820" i="1" s="1"/>
  <c r="I1820" i="1"/>
  <c r="AG1819" i="1"/>
  <c r="M1819" i="1"/>
  <c r="N1819" i="1" s="1"/>
  <c r="I1819" i="1"/>
  <c r="AG1818" i="1"/>
  <c r="M1818" i="1"/>
  <c r="N1818" i="1" s="1"/>
  <c r="I1818" i="1"/>
  <c r="AG1817" i="1"/>
  <c r="M1817" i="1"/>
  <c r="N1817" i="1" s="1"/>
  <c r="I1817" i="1"/>
  <c r="AG1816" i="1"/>
  <c r="M1816" i="1"/>
  <c r="N1816" i="1" s="1"/>
  <c r="I1816" i="1"/>
  <c r="AG1815" i="1"/>
  <c r="M1815" i="1"/>
  <c r="N1815" i="1" s="1"/>
  <c r="I1815" i="1"/>
  <c r="AG1814" i="1"/>
  <c r="M1814" i="1"/>
  <c r="N1814" i="1" s="1"/>
  <c r="I1814" i="1"/>
  <c r="AG1813" i="1"/>
  <c r="M1813" i="1"/>
  <c r="N1813" i="1" s="1"/>
  <c r="I1813" i="1"/>
  <c r="AG1812" i="1"/>
  <c r="M1812" i="1"/>
  <c r="N1812" i="1" s="1"/>
  <c r="I1812" i="1"/>
  <c r="AG1811" i="1"/>
  <c r="M1811" i="1"/>
  <c r="N1811" i="1" s="1"/>
  <c r="I1811" i="1"/>
  <c r="AG1810" i="1"/>
  <c r="M1810" i="1"/>
  <c r="N1810" i="1" s="1"/>
  <c r="I1810" i="1"/>
  <c r="AG1809" i="1"/>
  <c r="M1809" i="1"/>
  <c r="N1809" i="1" s="1"/>
  <c r="I1809" i="1"/>
  <c r="AG1808" i="1"/>
  <c r="M1808" i="1"/>
  <c r="N1808" i="1" s="1"/>
  <c r="I1808" i="1"/>
  <c r="AG1807" i="1"/>
  <c r="M1807" i="1"/>
  <c r="N1807" i="1" s="1"/>
  <c r="I1807" i="1"/>
  <c r="AG1806" i="1"/>
  <c r="M1806" i="1"/>
  <c r="N1806" i="1" s="1"/>
  <c r="I1806" i="1"/>
  <c r="AG1805" i="1"/>
  <c r="M1805" i="1"/>
  <c r="N1805" i="1" s="1"/>
  <c r="I1805" i="1"/>
  <c r="AG1804" i="1"/>
  <c r="M1804" i="1"/>
  <c r="N1804" i="1" s="1"/>
  <c r="I1804" i="1"/>
  <c r="AG1803" i="1"/>
  <c r="M1803" i="1"/>
  <c r="N1803" i="1" s="1"/>
  <c r="I1803" i="1"/>
  <c r="AG1802" i="1"/>
  <c r="M1802" i="1"/>
  <c r="N1802" i="1" s="1"/>
  <c r="I1802" i="1"/>
  <c r="AG1801" i="1"/>
  <c r="M1801" i="1"/>
  <c r="N1801" i="1" s="1"/>
  <c r="I1801" i="1"/>
  <c r="AG1800" i="1"/>
  <c r="M1800" i="1"/>
  <c r="N1800" i="1" s="1"/>
  <c r="I1800" i="1"/>
  <c r="AG1799" i="1"/>
  <c r="M1799" i="1"/>
  <c r="N1799" i="1" s="1"/>
  <c r="I1799" i="1"/>
  <c r="AG1798" i="1"/>
  <c r="M1798" i="1"/>
  <c r="N1798" i="1" s="1"/>
  <c r="I1798" i="1"/>
  <c r="AG1797" i="1"/>
  <c r="M1797" i="1"/>
  <c r="N1797" i="1" s="1"/>
  <c r="I1797" i="1"/>
  <c r="AG1796" i="1"/>
  <c r="M1796" i="1"/>
  <c r="N1796" i="1" s="1"/>
  <c r="I1796" i="1"/>
  <c r="AG1795" i="1"/>
  <c r="M1795" i="1"/>
  <c r="N1795" i="1" s="1"/>
  <c r="I1795" i="1"/>
  <c r="AG1794" i="1"/>
  <c r="M1794" i="1"/>
  <c r="N1794" i="1" s="1"/>
  <c r="I1794" i="1"/>
  <c r="AG1793" i="1"/>
  <c r="M1793" i="1"/>
  <c r="N1793" i="1" s="1"/>
  <c r="I1793" i="1"/>
  <c r="AG1792" i="1"/>
  <c r="M1792" i="1"/>
  <c r="N1792" i="1" s="1"/>
  <c r="I1792" i="1"/>
  <c r="AG1791" i="1"/>
  <c r="M1791" i="1"/>
  <c r="N1791" i="1" s="1"/>
  <c r="I1791" i="1"/>
  <c r="AG1790" i="1"/>
  <c r="M1790" i="1"/>
  <c r="N1790" i="1" s="1"/>
  <c r="I1790" i="1"/>
  <c r="AG1789" i="1"/>
  <c r="M1789" i="1"/>
  <c r="N1789" i="1" s="1"/>
  <c r="I1789" i="1"/>
  <c r="AG1788" i="1"/>
  <c r="M1788" i="1"/>
  <c r="N1788" i="1" s="1"/>
  <c r="I1788" i="1"/>
  <c r="AG1787" i="1"/>
  <c r="M1787" i="1"/>
  <c r="N1787" i="1" s="1"/>
  <c r="I1787" i="1"/>
  <c r="AG1786" i="1"/>
  <c r="M1786" i="1"/>
  <c r="N1786" i="1" s="1"/>
  <c r="I1786" i="1"/>
  <c r="AG1785" i="1"/>
  <c r="M1785" i="1"/>
  <c r="N1785" i="1" s="1"/>
  <c r="I1785" i="1"/>
  <c r="AG1784" i="1"/>
  <c r="M1784" i="1"/>
  <c r="N1784" i="1" s="1"/>
  <c r="I1784" i="1"/>
  <c r="AG1783" i="1"/>
  <c r="M1783" i="1"/>
  <c r="N1783" i="1" s="1"/>
  <c r="I1783" i="1"/>
  <c r="AG1782" i="1"/>
  <c r="M1782" i="1"/>
  <c r="N1782" i="1" s="1"/>
  <c r="I1782" i="1"/>
  <c r="AG1781" i="1"/>
  <c r="M1781" i="1"/>
  <c r="N1781" i="1" s="1"/>
  <c r="I1781" i="1"/>
  <c r="AG1780" i="1"/>
  <c r="M1780" i="1"/>
  <c r="N1780" i="1" s="1"/>
  <c r="I1780" i="1"/>
  <c r="AG1779" i="1"/>
  <c r="M1779" i="1"/>
  <c r="N1779" i="1" s="1"/>
  <c r="I1779" i="1"/>
  <c r="AG1778" i="1"/>
  <c r="M1778" i="1"/>
  <c r="N1778" i="1" s="1"/>
  <c r="I1778" i="1"/>
  <c r="AG1777" i="1"/>
  <c r="M1777" i="1"/>
  <c r="N1777" i="1" s="1"/>
  <c r="I1777" i="1"/>
  <c r="AG1776" i="1"/>
  <c r="M1776" i="1"/>
  <c r="N1776" i="1" s="1"/>
  <c r="I1776" i="1"/>
  <c r="AG1775" i="1"/>
  <c r="M1775" i="1"/>
  <c r="N1775" i="1" s="1"/>
  <c r="I1775" i="1"/>
  <c r="AG1774" i="1"/>
  <c r="M1774" i="1"/>
  <c r="N1774" i="1" s="1"/>
  <c r="I1774" i="1"/>
  <c r="AG1773" i="1"/>
  <c r="M1773" i="1"/>
  <c r="N1773" i="1" s="1"/>
  <c r="I1773" i="1"/>
  <c r="AG1772" i="1"/>
  <c r="M1772" i="1"/>
  <c r="N1772" i="1" s="1"/>
  <c r="I1772" i="1"/>
  <c r="AG1771" i="1"/>
  <c r="M1771" i="1"/>
  <c r="N1771" i="1" s="1"/>
  <c r="I1771" i="1"/>
  <c r="AG1770" i="1"/>
  <c r="M1770" i="1"/>
  <c r="N1770" i="1" s="1"/>
  <c r="I1770" i="1"/>
  <c r="AG1769" i="1"/>
  <c r="M1769" i="1"/>
  <c r="N1769" i="1" s="1"/>
  <c r="I1769" i="1"/>
  <c r="AG1768" i="1"/>
  <c r="M1768" i="1"/>
  <c r="N1768" i="1" s="1"/>
  <c r="I1768" i="1"/>
  <c r="AG1767" i="1"/>
  <c r="M1767" i="1"/>
  <c r="N1767" i="1" s="1"/>
  <c r="I1767" i="1"/>
  <c r="AG1766" i="1"/>
  <c r="M1766" i="1"/>
  <c r="N1766" i="1" s="1"/>
  <c r="I1766" i="1"/>
  <c r="AG1765" i="1"/>
  <c r="M1765" i="1"/>
  <c r="N1765" i="1" s="1"/>
  <c r="I1765" i="1"/>
  <c r="AG1764" i="1"/>
  <c r="M1764" i="1"/>
  <c r="N1764" i="1" s="1"/>
  <c r="I1764" i="1"/>
  <c r="AG1763" i="1"/>
  <c r="M1763" i="1"/>
  <c r="N1763" i="1" s="1"/>
  <c r="I1763" i="1"/>
  <c r="AG1762" i="1"/>
  <c r="M1762" i="1"/>
  <c r="N1762" i="1" s="1"/>
  <c r="I1762" i="1"/>
  <c r="AG1761" i="1"/>
  <c r="M1761" i="1"/>
  <c r="N1761" i="1" s="1"/>
  <c r="I1761" i="1"/>
  <c r="AG1760" i="1"/>
  <c r="M1760" i="1"/>
  <c r="N1760" i="1" s="1"/>
  <c r="I1760" i="1"/>
  <c r="AG1759" i="1"/>
  <c r="M1759" i="1"/>
  <c r="N1759" i="1" s="1"/>
  <c r="I1759" i="1"/>
  <c r="AG1758" i="1"/>
  <c r="M1758" i="1"/>
  <c r="N1758" i="1" s="1"/>
  <c r="I1758" i="1"/>
  <c r="AG1757" i="1"/>
  <c r="M1757" i="1"/>
  <c r="N1757" i="1" s="1"/>
  <c r="I1757" i="1"/>
  <c r="AG1756" i="1"/>
  <c r="M1756" i="1"/>
  <c r="N1756" i="1" s="1"/>
  <c r="I1756" i="1"/>
  <c r="AG1755" i="1"/>
  <c r="M1755" i="1"/>
  <c r="N1755" i="1" s="1"/>
  <c r="I1755" i="1"/>
  <c r="AG1754" i="1"/>
  <c r="M1754" i="1"/>
  <c r="N1754" i="1" s="1"/>
  <c r="I1754" i="1"/>
  <c r="AG1753" i="1"/>
  <c r="M1753" i="1"/>
  <c r="N1753" i="1" s="1"/>
  <c r="I1753" i="1"/>
  <c r="AG1752" i="1"/>
  <c r="M1752" i="1"/>
  <c r="N1752" i="1" s="1"/>
  <c r="I1752" i="1"/>
  <c r="AG1751" i="1"/>
  <c r="M1751" i="1"/>
  <c r="N1751" i="1" s="1"/>
  <c r="I1751" i="1"/>
  <c r="AG1750" i="1"/>
  <c r="M1750" i="1"/>
  <c r="N1750" i="1" s="1"/>
  <c r="I1750" i="1"/>
  <c r="AG1749" i="1"/>
  <c r="M1749" i="1"/>
  <c r="N1749" i="1" s="1"/>
  <c r="I1749" i="1"/>
  <c r="AG1748" i="1"/>
  <c r="M1748" i="1"/>
  <c r="N1748" i="1" s="1"/>
  <c r="I1748" i="1"/>
  <c r="AG1747" i="1"/>
  <c r="M1747" i="1"/>
  <c r="N1747" i="1" s="1"/>
  <c r="I1747" i="1"/>
  <c r="AG1746" i="1"/>
  <c r="M1746" i="1"/>
  <c r="N1746" i="1" s="1"/>
  <c r="I1746" i="1"/>
  <c r="AG1745" i="1"/>
  <c r="M1745" i="1"/>
  <c r="N1745" i="1" s="1"/>
  <c r="I1745" i="1"/>
  <c r="AG1744" i="1"/>
  <c r="M1744" i="1"/>
  <c r="N1744" i="1" s="1"/>
  <c r="I1744" i="1"/>
  <c r="AG1743" i="1"/>
  <c r="M1743" i="1"/>
  <c r="N1743" i="1" s="1"/>
  <c r="I1743" i="1"/>
  <c r="AG1742" i="1"/>
  <c r="M1742" i="1"/>
  <c r="N1742" i="1" s="1"/>
  <c r="I1742" i="1"/>
  <c r="AG1741" i="1"/>
  <c r="M1741" i="1"/>
  <c r="N1741" i="1" s="1"/>
  <c r="I1741" i="1"/>
  <c r="AG1740" i="1"/>
  <c r="M1740" i="1"/>
  <c r="N1740" i="1" s="1"/>
  <c r="I1740" i="1"/>
  <c r="AG1739" i="1"/>
  <c r="M1739" i="1"/>
  <c r="N1739" i="1" s="1"/>
  <c r="I1739" i="1"/>
  <c r="AG1738" i="1"/>
  <c r="M1738" i="1"/>
  <c r="N1738" i="1" s="1"/>
  <c r="I1738" i="1"/>
  <c r="AG1737" i="1"/>
  <c r="M1737" i="1"/>
  <c r="N1737" i="1" s="1"/>
  <c r="I1737" i="1"/>
  <c r="AG1736" i="1"/>
  <c r="M1736" i="1"/>
  <c r="N1736" i="1" s="1"/>
  <c r="I1736" i="1"/>
  <c r="AG1735" i="1"/>
  <c r="M1735" i="1"/>
  <c r="N1735" i="1" s="1"/>
  <c r="I1735" i="1"/>
  <c r="AG1734" i="1"/>
  <c r="M1734" i="1"/>
  <c r="N1734" i="1" s="1"/>
  <c r="I1734" i="1"/>
  <c r="AG1733" i="1"/>
  <c r="M1733" i="1"/>
  <c r="N1733" i="1" s="1"/>
  <c r="I1733" i="1"/>
  <c r="AG1732" i="1"/>
  <c r="M1732" i="1"/>
  <c r="N1732" i="1" s="1"/>
  <c r="I1732" i="1"/>
  <c r="AG1731" i="1"/>
  <c r="M1731" i="1"/>
  <c r="N1731" i="1" s="1"/>
  <c r="I1731" i="1"/>
  <c r="AG1730" i="1"/>
  <c r="M1730" i="1"/>
  <c r="N1730" i="1" s="1"/>
  <c r="I1730" i="1"/>
  <c r="AG1729" i="1"/>
  <c r="M1729" i="1"/>
  <c r="N1729" i="1" s="1"/>
  <c r="I1729" i="1"/>
  <c r="AG1728" i="1"/>
  <c r="M1728" i="1"/>
  <c r="N1728" i="1" s="1"/>
  <c r="I1728" i="1"/>
  <c r="AG1727" i="1"/>
  <c r="M1727" i="1"/>
  <c r="N1727" i="1" s="1"/>
  <c r="I1727" i="1"/>
  <c r="AG1726" i="1"/>
  <c r="M1726" i="1"/>
  <c r="N1726" i="1" s="1"/>
  <c r="I1726" i="1"/>
  <c r="AG1725" i="1"/>
  <c r="M1725" i="1"/>
  <c r="N1725" i="1" s="1"/>
  <c r="I1725" i="1"/>
  <c r="AG1724" i="1"/>
  <c r="M1724" i="1"/>
  <c r="N1724" i="1" s="1"/>
  <c r="I1724" i="1"/>
  <c r="AG1723" i="1"/>
  <c r="M1723" i="1"/>
  <c r="N1723" i="1" s="1"/>
  <c r="I1723" i="1"/>
  <c r="AG1722" i="1"/>
  <c r="M1722" i="1"/>
  <c r="N1722" i="1" s="1"/>
  <c r="I1722" i="1"/>
  <c r="AG1721" i="1"/>
  <c r="M1721" i="1"/>
  <c r="N1721" i="1" s="1"/>
  <c r="I1721" i="1"/>
  <c r="AG1720" i="1"/>
  <c r="M1720" i="1"/>
  <c r="N1720" i="1" s="1"/>
  <c r="I1720" i="1"/>
  <c r="AG1719" i="1"/>
  <c r="M1719" i="1"/>
  <c r="N1719" i="1" s="1"/>
  <c r="I1719" i="1"/>
  <c r="AG1718" i="1"/>
  <c r="M1718" i="1"/>
  <c r="N1718" i="1" s="1"/>
  <c r="I1718" i="1"/>
  <c r="AG1717" i="1"/>
  <c r="M1717" i="1"/>
  <c r="N1717" i="1" s="1"/>
  <c r="I1717" i="1"/>
  <c r="AG1716" i="1"/>
  <c r="M1716" i="1"/>
  <c r="N1716" i="1" s="1"/>
  <c r="I1716" i="1"/>
  <c r="AG1715" i="1"/>
  <c r="M1715" i="1"/>
  <c r="N1715" i="1" s="1"/>
  <c r="I1715" i="1"/>
  <c r="AG1714" i="1"/>
  <c r="M1714" i="1"/>
  <c r="N1714" i="1" s="1"/>
  <c r="I1714" i="1"/>
  <c r="AG1713" i="1"/>
  <c r="M1713" i="1"/>
  <c r="N1713" i="1" s="1"/>
  <c r="I1713" i="1"/>
  <c r="AG1712" i="1"/>
  <c r="M1712" i="1"/>
  <c r="N1712" i="1" s="1"/>
  <c r="I1712" i="1"/>
  <c r="AG1711" i="1"/>
  <c r="M1711" i="1"/>
  <c r="N1711" i="1" s="1"/>
  <c r="I1711" i="1"/>
  <c r="AG1710" i="1"/>
  <c r="M1710" i="1"/>
  <c r="N1710" i="1" s="1"/>
  <c r="I1710" i="1"/>
  <c r="AG1709" i="1"/>
  <c r="M1709" i="1"/>
  <c r="N1709" i="1" s="1"/>
  <c r="I1709" i="1"/>
  <c r="AG1708" i="1"/>
  <c r="M1708" i="1"/>
  <c r="N1708" i="1" s="1"/>
  <c r="I1708" i="1"/>
  <c r="AG1707" i="1"/>
  <c r="M1707" i="1"/>
  <c r="N1707" i="1" s="1"/>
  <c r="I1707" i="1"/>
  <c r="AG1706" i="1"/>
  <c r="M1706" i="1"/>
  <c r="N1706" i="1" s="1"/>
  <c r="I1706" i="1"/>
  <c r="AG1705" i="1"/>
  <c r="M1705" i="1"/>
  <c r="N1705" i="1" s="1"/>
  <c r="I1705" i="1"/>
  <c r="AG1704" i="1"/>
  <c r="M1704" i="1"/>
  <c r="N1704" i="1" s="1"/>
  <c r="I1704" i="1"/>
  <c r="AG1703" i="1"/>
  <c r="M1703" i="1"/>
  <c r="N1703" i="1" s="1"/>
  <c r="I1703" i="1"/>
  <c r="AG1702" i="1"/>
  <c r="M1702" i="1"/>
  <c r="N1702" i="1" s="1"/>
  <c r="I1702" i="1"/>
  <c r="AG1701" i="1"/>
  <c r="M1701" i="1"/>
  <c r="N1701" i="1" s="1"/>
  <c r="I1701" i="1"/>
  <c r="AG1700" i="1"/>
  <c r="M1700" i="1"/>
  <c r="N1700" i="1" s="1"/>
  <c r="I1700" i="1"/>
  <c r="AG1699" i="1"/>
  <c r="M1699" i="1"/>
  <c r="N1699" i="1" s="1"/>
  <c r="I1699" i="1"/>
  <c r="AG1698" i="1"/>
  <c r="M1698" i="1"/>
  <c r="N1698" i="1" s="1"/>
  <c r="I1698" i="1"/>
  <c r="AG1697" i="1"/>
  <c r="M1697" i="1"/>
  <c r="N1697" i="1" s="1"/>
  <c r="I1697" i="1"/>
  <c r="AG1696" i="1"/>
  <c r="M1696" i="1"/>
  <c r="N1696" i="1" s="1"/>
  <c r="I1696" i="1"/>
  <c r="AG1695" i="1"/>
  <c r="M1695" i="1"/>
  <c r="N1695" i="1" s="1"/>
  <c r="I1695" i="1"/>
  <c r="AG1694" i="1"/>
  <c r="M1694" i="1"/>
  <c r="N1694" i="1" s="1"/>
  <c r="I1694" i="1"/>
  <c r="AG1693" i="1"/>
  <c r="M1693" i="1"/>
  <c r="N1693" i="1" s="1"/>
  <c r="I1693" i="1"/>
  <c r="AG1692" i="1"/>
  <c r="M1692" i="1"/>
  <c r="N1692" i="1" s="1"/>
  <c r="I1692" i="1"/>
  <c r="AG1691" i="1"/>
  <c r="M1691" i="1"/>
  <c r="N1691" i="1" s="1"/>
  <c r="I1691" i="1"/>
  <c r="AG1690" i="1"/>
  <c r="M1690" i="1"/>
  <c r="N1690" i="1" s="1"/>
  <c r="I1690" i="1"/>
  <c r="AG1689" i="1"/>
  <c r="M1689" i="1"/>
  <c r="N1689" i="1" s="1"/>
  <c r="I1689" i="1"/>
  <c r="AG1688" i="1"/>
  <c r="M1688" i="1"/>
  <c r="N1688" i="1" s="1"/>
  <c r="I1688" i="1"/>
  <c r="AG1687" i="1"/>
  <c r="M1687" i="1"/>
  <c r="N1687" i="1" s="1"/>
  <c r="I1687" i="1"/>
  <c r="AG1686" i="1"/>
  <c r="M1686" i="1"/>
  <c r="N1686" i="1" s="1"/>
  <c r="I1686" i="1"/>
  <c r="AG1685" i="1"/>
  <c r="M1685" i="1"/>
  <c r="N1685" i="1" s="1"/>
  <c r="I1685" i="1"/>
  <c r="AG1684" i="1"/>
  <c r="M1684" i="1"/>
  <c r="N1684" i="1" s="1"/>
  <c r="I1684" i="1"/>
  <c r="AG1683" i="1"/>
  <c r="M1683" i="1"/>
  <c r="N1683" i="1" s="1"/>
  <c r="I1683" i="1"/>
  <c r="AG1682" i="1"/>
  <c r="M1682" i="1"/>
  <c r="N1682" i="1" s="1"/>
  <c r="I1682" i="1"/>
  <c r="AG1681" i="1"/>
  <c r="M1681" i="1"/>
  <c r="N1681" i="1" s="1"/>
  <c r="I1681" i="1"/>
  <c r="AG1680" i="1"/>
  <c r="M1680" i="1"/>
  <c r="N1680" i="1" s="1"/>
  <c r="I1680" i="1"/>
  <c r="AG1679" i="1"/>
  <c r="M1679" i="1"/>
  <c r="N1679" i="1" s="1"/>
  <c r="I1679" i="1"/>
  <c r="AG1678" i="1"/>
  <c r="M1678" i="1"/>
  <c r="N1678" i="1" s="1"/>
  <c r="I1678" i="1"/>
  <c r="AG1677" i="1"/>
  <c r="M1677" i="1"/>
  <c r="N1677" i="1" s="1"/>
  <c r="I1677" i="1"/>
  <c r="AG1676" i="1"/>
  <c r="M1676" i="1"/>
  <c r="N1676" i="1" s="1"/>
  <c r="I1676" i="1"/>
  <c r="AG1675" i="1"/>
  <c r="M1675" i="1"/>
  <c r="N1675" i="1" s="1"/>
  <c r="I1675" i="1"/>
  <c r="AG1674" i="1"/>
  <c r="M1674" i="1"/>
  <c r="N1674" i="1" s="1"/>
  <c r="I1674" i="1"/>
  <c r="AG1673" i="1"/>
  <c r="M1673" i="1"/>
  <c r="N1673" i="1" s="1"/>
  <c r="I1673" i="1"/>
  <c r="AG1672" i="1"/>
  <c r="M1672" i="1"/>
  <c r="N1672" i="1" s="1"/>
  <c r="I1672" i="1"/>
  <c r="AG1671" i="1"/>
  <c r="M1671" i="1"/>
  <c r="N1671" i="1" s="1"/>
  <c r="I1671" i="1"/>
  <c r="AG1670" i="1"/>
  <c r="M1670" i="1"/>
  <c r="N1670" i="1" s="1"/>
  <c r="I1670" i="1"/>
  <c r="AG1669" i="1"/>
  <c r="M1669" i="1"/>
  <c r="N1669" i="1" s="1"/>
  <c r="I1669" i="1"/>
  <c r="AG1668" i="1"/>
  <c r="M1668" i="1"/>
  <c r="N1668" i="1" s="1"/>
  <c r="I1668" i="1"/>
  <c r="AG1667" i="1"/>
  <c r="M1667" i="1"/>
  <c r="N1667" i="1" s="1"/>
  <c r="I1667" i="1"/>
  <c r="AG1666" i="1"/>
  <c r="M1666" i="1"/>
  <c r="N1666" i="1" s="1"/>
  <c r="I1666" i="1"/>
  <c r="AG1665" i="1"/>
  <c r="M1665" i="1"/>
  <c r="N1665" i="1" s="1"/>
  <c r="I1665" i="1"/>
  <c r="AG1664" i="1"/>
  <c r="M1664" i="1"/>
  <c r="N1664" i="1" s="1"/>
  <c r="I1664" i="1"/>
  <c r="AG1663" i="1"/>
  <c r="M1663" i="1"/>
  <c r="N1663" i="1" s="1"/>
  <c r="I1663" i="1"/>
  <c r="AG1662" i="1"/>
  <c r="M1662" i="1"/>
  <c r="N1662" i="1" s="1"/>
  <c r="I1662" i="1"/>
  <c r="AG1661" i="1"/>
  <c r="M1661" i="1"/>
  <c r="N1661" i="1" s="1"/>
  <c r="I1661" i="1"/>
  <c r="AG1660" i="1"/>
  <c r="M1660" i="1"/>
  <c r="N1660" i="1" s="1"/>
  <c r="I1660" i="1"/>
  <c r="AG1659" i="1"/>
  <c r="M1659" i="1"/>
  <c r="N1659" i="1" s="1"/>
  <c r="I1659" i="1"/>
  <c r="AG1658" i="1"/>
  <c r="M1658" i="1"/>
  <c r="N1658" i="1" s="1"/>
  <c r="I1658" i="1"/>
  <c r="AG1657" i="1"/>
  <c r="M1657" i="1"/>
  <c r="N1657" i="1" s="1"/>
  <c r="I1657" i="1"/>
  <c r="AG1656" i="1"/>
  <c r="M1656" i="1"/>
  <c r="N1656" i="1" s="1"/>
  <c r="I1656" i="1"/>
  <c r="AD1794" i="1" l="1"/>
  <c r="AE1794" i="1" s="1"/>
  <c r="AD1826" i="1"/>
  <c r="AE1826" i="1" s="1"/>
  <c r="AD2762" i="1"/>
  <c r="AE2762" i="1" s="1"/>
  <c r="AB2762" i="1"/>
  <c r="AD2780" i="1"/>
  <c r="AE2780" i="1" s="1"/>
  <c r="AB2780" i="1"/>
  <c r="AD2824" i="1"/>
  <c r="AE2824" i="1" s="1"/>
  <c r="AB2824" i="1"/>
  <c r="AC2824" i="1" s="1"/>
  <c r="AD2845" i="1"/>
  <c r="AE2845" i="1" s="1"/>
  <c r="AB2845" i="1"/>
  <c r="AC2845" i="1" s="1"/>
  <c r="AD2874" i="1"/>
  <c r="AE2874" i="1" s="1"/>
  <c r="AB2874" i="1"/>
  <c r="AC2874" i="1" s="1"/>
  <c r="AD2895" i="1"/>
  <c r="AE2895" i="1" s="1"/>
  <c r="AB2895" i="1"/>
  <c r="AC2895" i="1" s="1"/>
  <c r="AD2916" i="1"/>
  <c r="AE2916" i="1" s="1"/>
  <c r="AB2916" i="1"/>
  <c r="AC2916" i="1" s="1"/>
  <c r="AD2940" i="1"/>
  <c r="AE2940" i="1" s="1"/>
  <c r="AB2940" i="1"/>
  <c r="AD2948" i="1"/>
  <c r="AE2948" i="1" s="1"/>
  <c r="AB2948" i="1"/>
  <c r="AD2956" i="1"/>
  <c r="AE2956" i="1" s="1"/>
  <c r="AB2956" i="1"/>
  <c r="AC2956" i="1" s="1"/>
  <c r="AD2964" i="1"/>
  <c r="AE2964" i="1" s="1"/>
  <c r="AB2964" i="1"/>
  <c r="AC2964" i="1" s="1"/>
  <c r="AD2972" i="1"/>
  <c r="AE2972" i="1" s="1"/>
  <c r="AB2972" i="1"/>
  <c r="AC2972" i="1" s="1"/>
  <c r="AD3006" i="1"/>
  <c r="AE3006" i="1" s="1"/>
  <c r="AB3006" i="1"/>
  <c r="AC3006" i="1" s="1"/>
  <c r="AD3014" i="1"/>
  <c r="AE3014" i="1" s="1"/>
  <c r="AB3014" i="1"/>
  <c r="AC3014" i="1" s="1"/>
  <c r="AD3040" i="1"/>
  <c r="AE3040" i="1" s="1"/>
  <c r="AB3040" i="1"/>
  <c r="AC3040" i="1" s="1"/>
  <c r="AD3048" i="1"/>
  <c r="AE3048" i="1" s="1"/>
  <c r="AB3048" i="1"/>
  <c r="AD2200" i="1"/>
  <c r="AE2200" i="1" s="1"/>
  <c r="AB2200" i="1"/>
  <c r="AD2206" i="1"/>
  <c r="AE2206" i="1" s="1"/>
  <c r="AB2206" i="1"/>
  <c r="AC2206" i="1" s="1"/>
  <c r="AD2311" i="1"/>
  <c r="AE2311" i="1" s="1"/>
  <c r="AB2311" i="1"/>
  <c r="AD2323" i="1"/>
  <c r="AE2323" i="1" s="1"/>
  <c r="AB2323" i="1"/>
  <c r="AD1677" i="1"/>
  <c r="AD1725" i="1"/>
  <c r="AD2022" i="1"/>
  <c r="AE2022" i="1" s="1"/>
  <c r="AB2022" i="1"/>
  <c r="AD2025" i="1"/>
  <c r="AE2025" i="1" s="1"/>
  <c r="AB2025" i="1"/>
  <c r="AD2410" i="1"/>
  <c r="AE2410" i="1" s="1"/>
  <c r="AB2410" i="1"/>
  <c r="AD2435" i="1"/>
  <c r="AE2435" i="1" s="1"/>
  <c r="AB2435" i="1"/>
  <c r="AD2527" i="1"/>
  <c r="AE2527" i="1" s="1"/>
  <c r="AB2527" i="1"/>
  <c r="AD2568" i="1"/>
  <c r="AE2568" i="1" s="1"/>
  <c r="AB2568" i="1"/>
  <c r="AD2581" i="1"/>
  <c r="AE2581" i="1" s="1"/>
  <c r="AB2581" i="1"/>
  <c r="AD2586" i="1"/>
  <c r="AE2586" i="1" s="1"/>
  <c r="AB2586" i="1"/>
  <c r="AC2586" i="1" s="1"/>
  <c r="AD2633" i="1"/>
  <c r="AE2633" i="1" s="1"/>
  <c r="AB2633" i="1"/>
  <c r="AC2633" i="1" s="1"/>
  <c r="AD2651" i="1"/>
  <c r="AE2651" i="1" s="1"/>
  <c r="AB2651" i="1"/>
  <c r="AC2651" i="1" s="1"/>
  <c r="AD2677" i="1"/>
  <c r="AE2677" i="1" s="1"/>
  <c r="AB2677" i="1"/>
  <c r="AD2690" i="1"/>
  <c r="AE2690" i="1" s="1"/>
  <c r="AB2690" i="1"/>
  <c r="AD2729" i="1"/>
  <c r="AE2729" i="1" s="1"/>
  <c r="AB2729" i="1"/>
  <c r="AD2737" i="1"/>
  <c r="AE2737" i="1" s="1"/>
  <c r="AB2737" i="1"/>
  <c r="AC2737" i="1" s="1"/>
  <c r="AD2742" i="1"/>
  <c r="AE2742" i="1" s="1"/>
  <c r="AB2742" i="1"/>
  <c r="AD1656" i="1"/>
  <c r="AE1656" i="1" s="1"/>
  <c r="AD1672" i="1"/>
  <c r="AE1672" i="1" s="1"/>
  <c r="AD1688" i="1"/>
  <c r="AE1688" i="1" s="1"/>
  <c r="AD1816" i="1"/>
  <c r="AE1816" i="1" s="1"/>
  <c r="AD1832" i="1"/>
  <c r="AE1832" i="1" s="1"/>
  <c r="AD1848" i="1"/>
  <c r="AE1848" i="1" s="1"/>
  <c r="AC1858" i="1"/>
  <c r="AD1908" i="1"/>
  <c r="AE1908" i="1" s="1"/>
  <c r="AB1908" i="1"/>
  <c r="AC1908" i="1" s="1"/>
  <c r="AD1911" i="1"/>
  <c r="AE1911" i="1" s="1"/>
  <c r="AB1911" i="1"/>
  <c r="AC1920" i="1"/>
  <c r="AD1926" i="1"/>
  <c r="AE1926" i="1" s="1"/>
  <c r="AB1926" i="1"/>
  <c r="AC1926" i="1" s="1"/>
  <c r="AC1941" i="1"/>
  <c r="AD1956" i="1"/>
  <c r="AE1956" i="1" s="1"/>
  <c r="AB1956" i="1"/>
  <c r="AD1968" i="1"/>
  <c r="AE1968" i="1" s="1"/>
  <c r="AB1968" i="1"/>
  <c r="AD1971" i="1"/>
  <c r="AE1971" i="1" s="1"/>
  <c r="AB1971" i="1"/>
  <c r="AD1989" i="1"/>
  <c r="AE1989" i="1" s="1"/>
  <c r="AB1989" i="1"/>
  <c r="AC1989" i="1" s="1"/>
  <c r="AD1992" i="1"/>
  <c r="AE1992" i="1" s="1"/>
  <c r="AB1992" i="1"/>
  <c r="AC1992" i="1" s="1"/>
  <c r="AC2004" i="1"/>
  <c r="AD2007" i="1"/>
  <c r="AE2007" i="1" s="1"/>
  <c r="AB2007" i="1"/>
  <c r="AD2010" i="1"/>
  <c r="AE2010" i="1" s="1"/>
  <c r="AB2010" i="1"/>
  <c r="AD2019" i="1"/>
  <c r="AE2019" i="1" s="1"/>
  <c r="AB2019" i="1"/>
  <c r="AD2053" i="1"/>
  <c r="AE2053" i="1" s="1"/>
  <c r="AB2053" i="1"/>
  <c r="AD2059" i="1"/>
  <c r="AE2059" i="1" s="1"/>
  <c r="AB2059" i="1"/>
  <c r="AC2059" i="1" s="1"/>
  <c r="AD2062" i="1"/>
  <c r="AE2062" i="1" s="1"/>
  <c r="AB2062" i="1"/>
  <c r="AC2065" i="1"/>
  <c r="AD2116" i="1"/>
  <c r="AE2116" i="1" s="1"/>
  <c r="AB2116" i="1"/>
  <c r="AC2119" i="1"/>
  <c r="AC2125" i="1"/>
  <c r="AC2134" i="1"/>
  <c r="AD2149" i="1"/>
  <c r="AE2149" i="1" s="1"/>
  <c r="AB2149" i="1"/>
  <c r="AD2155" i="1"/>
  <c r="AE2155" i="1" s="1"/>
  <c r="AB2155" i="1"/>
  <c r="AD2228" i="1"/>
  <c r="AE2228" i="1" s="1"/>
  <c r="AB2228" i="1"/>
  <c r="AD2234" i="1"/>
  <c r="AE2234" i="1" s="1"/>
  <c r="AB2234" i="1"/>
  <c r="AD2237" i="1"/>
  <c r="AE2237" i="1" s="1"/>
  <c r="AB2237" i="1"/>
  <c r="AD2249" i="1"/>
  <c r="AE2249" i="1" s="1"/>
  <c r="AB2249" i="1"/>
  <c r="AC2258" i="1"/>
  <c r="AC2273" i="1"/>
  <c r="AD2285" i="1"/>
  <c r="AE2285" i="1" s="1"/>
  <c r="AB2285" i="1"/>
  <c r="AC2288" i="1"/>
  <c r="AD2294" i="1"/>
  <c r="AE2294" i="1" s="1"/>
  <c r="AB2294" i="1"/>
  <c r="AC2297" i="1"/>
  <c r="AD2300" i="1"/>
  <c r="AE2300" i="1" s="1"/>
  <c r="AB2300" i="1"/>
  <c r="AC2303" i="1"/>
  <c r="AD2335" i="1"/>
  <c r="AE2335" i="1" s="1"/>
  <c r="AB2335" i="1"/>
  <c r="AD2407" i="1"/>
  <c r="AE2407" i="1" s="1"/>
  <c r="AB2407" i="1"/>
  <c r="AC2407" i="1" s="1"/>
  <c r="AD2432" i="1"/>
  <c r="AE2432" i="1" s="1"/>
  <c r="AB2432" i="1"/>
  <c r="AC2432" i="1" s="1"/>
  <c r="AC2444" i="1"/>
  <c r="AD2453" i="1"/>
  <c r="AE2453" i="1" s="1"/>
  <c r="AB2453" i="1"/>
  <c r="AC2456" i="1"/>
  <c r="AD2459" i="1"/>
  <c r="AE2459" i="1" s="1"/>
  <c r="AB2459" i="1"/>
  <c r="AC2540" i="1"/>
  <c r="AD2563" i="1"/>
  <c r="AE2563" i="1" s="1"/>
  <c r="AB2563" i="1"/>
  <c r="AD2576" i="1"/>
  <c r="AE2576" i="1" s="1"/>
  <c r="AB2576" i="1"/>
  <c r="AC2576" i="1" s="1"/>
  <c r="AD2594" i="1"/>
  <c r="AE2594" i="1" s="1"/>
  <c r="AB2594" i="1"/>
  <c r="AC2594" i="1" s="1"/>
  <c r="AD2602" i="1"/>
  <c r="AE2602" i="1" s="1"/>
  <c r="AB2602" i="1"/>
  <c r="AD2646" i="1"/>
  <c r="AE2646" i="1" s="1"/>
  <c r="AB2646" i="1"/>
  <c r="AD2659" i="1"/>
  <c r="AE2659" i="1" s="1"/>
  <c r="AB2659" i="1"/>
  <c r="AC2672" i="1"/>
  <c r="AD2685" i="1"/>
  <c r="AE2685" i="1" s="1"/>
  <c r="AB2685" i="1"/>
  <c r="AD2711" i="1"/>
  <c r="AE2711" i="1" s="1"/>
  <c r="AB2711" i="1"/>
  <c r="AD2716" i="1"/>
  <c r="AE2716" i="1" s="1"/>
  <c r="AB2716" i="1"/>
  <c r="AC2716" i="1" s="1"/>
  <c r="AD2770" i="1"/>
  <c r="AE2770" i="1" s="1"/>
  <c r="AB2770" i="1"/>
  <c r="AC2770" i="1" s="1"/>
  <c r="AD2775" i="1"/>
  <c r="AE2775" i="1" s="1"/>
  <c r="AB2775" i="1"/>
  <c r="AC2775" i="1" s="1"/>
  <c r="AD2788" i="1"/>
  <c r="AE2788" i="1" s="1"/>
  <c r="AB2788" i="1"/>
  <c r="AD2796" i="1"/>
  <c r="AE2796" i="1" s="1"/>
  <c r="AB2796" i="1"/>
  <c r="AC2796" i="1" s="1"/>
  <c r="AD2819" i="1"/>
  <c r="AE2819" i="1" s="1"/>
  <c r="AB2819" i="1"/>
  <c r="AD2832" i="1"/>
  <c r="AE2832" i="1" s="1"/>
  <c r="AB2832" i="1"/>
  <c r="AD2853" i="1"/>
  <c r="AE2853" i="1" s="1"/>
  <c r="AB2853" i="1"/>
  <c r="AD2861" i="1"/>
  <c r="AE2861" i="1" s="1"/>
  <c r="AB2861" i="1"/>
  <c r="AC2861" i="1" s="1"/>
  <c r="AC2869" i="1"/>
  <c r="AD2882" i="1"/>
  <c r="AE2882" i="1" s="1"/>
  <c r="AB2882" i="1"/>
  <c r="AC2882" i="1" s="1"/>
  <c r="AD2890" i="1"/>
  <c r="AE2890" i="1" s="1"/>
  <c r="AB2890" i="1"/>
  <c r="AC2890" i="1" s="1"/>
  <c r="AD2903" i="1"/>
  <c r="AE2903" i="1" s="1"/>
  <c r="AB2903" i="1"/>
  <c r="AC2903" i="1" s="1"/>
  <c r="AD2980" i="1"/>
  <c r="AE2980" i="1" s="1"/>
  <c r="AB2980" i="1"/>
  <c r="AD2985" i="1"/>
  <c r="AE2985" i="1" s="1"/>
  <c r="AB2985" i="1"/>
  <c r="AD2993" i="1"/>
  <c r="AE2993" i="1" s="1"/>
  <c r="AB2993" i="1"/>
  <c r="AD3001" i="1"/>
  <c r="AE3001" i="1" s="1"/>
  <c r="AB3001" i="1"/>
  <c r="AD3027" i="1"/>
  <c r="AE3027" i="1" s="1"/>
  <c r="AB3027" i="1"/>
  <c r="AC3027" i="1" s="1"/>
  <c r="AD3056" i="1"/>
  <c r="AE3056" i="1" s="1"/>
  <c r="AB3056" i="1"/>
  <c r="AC3056" i="1" s="1"/>
  <c r="AD3064" i="1"/>
  <c r="AE3064" i="1" s="1"/>
  <c r="AB3064" i="1"/>
  <c r="AC3064" i="1" s="1"/>
  <c r="AD3072" i="1"/>
  <c r="AE3072" i="1" s="1"/>
  <c r="AB3072" i="1"/>
  <c r="AD1749" i="1"/>
  <c r="AE1749" i="1" s="1"/>
  <c r="AD1781" i="1"/>
  <c r="AE1781" i="1" s="1"/>
  <c r="AD1829" i="1"/>
  <c r="AE1829" i="1" s="1"/>
  <c r="AD1871" i="1"/>
  <c r="AE1871" i="1" s="1"/>
  <c r="AB1871" i="1"/>
  <c r="AD1665" i="1"/>
  <c r="AE1665" i="1" s="1"/>
  <c r="AD1681" i="1"/>
  <c r="AE1681" i="1" s="1"/>
  <c r="AD1902" i="1"/>
  <c r="AE1902" i="1" s="1"/>
  <c r="AB1902" i="1"/>
  <c r="AD2308" i="1"/>
  <c r="AE2308" i="1" s="1"/>
  <c r="AB2308" i="1"/>
  <c r="AD1709" i="1"/>
  <c r="AE1709" i="1" s="1"/>
  <c r="AD1821" i="1"/>
  <c r="AD1837" i="1"/>
  <c r="AE1837" i="1" s="1"/>
  <c r="AD1962" i="1"/>
  <c r="AE1962" i="1" s="1"/>
  <c r="AB1962" i="1"/>
  <c r="AD2203" i="1"/>
  <c r="AE2203" i="1" s="1"/>
  <c r="AB2203" i="1"/>
  <c r="AC2203" i="1" s="1"/>
  <c r="AD1944" i="1"/>
  <c r="AE1944" i="1" s="1"/>
  <c r="AB1944" i="1"/>
  <c r="AD1950" i="1"/>
  <c r="AE1950" i="1" s="1"/>
  <c r="AB1950" i="1"/>
  <c r="AD2044" i="1"/>
  <c r="AE2044" i="1" s="1"/>
  <c r="AB2044" i="1"/>
  <c r="AD2047" i="1"/>
  <c r="AE2047" i="1" s="1"/>
  <c r="AB2047" i="1"/>
  <c r="AD2068" i="1"/>
  <c r="AE2068" i="1" s="1"/>
  <c r="AB2068" i="1"/>
  <c r="AC2071" i="1"/>
  <c r="AC2074" i="1"/>
  <c r="AD2083" i="1"/>
  <c r="AE2083" i="1" s="1"/>
  <c r="AB2083" i="1"/>
  <c r="AD2107" i="1"/>
  <c r="AE2107" i="1" s="1"/>
  <c r="AB2107" i="1"/>
  <c r="AC2107" i="1" s="1"/>
  <c r="AC2110" i="1"/>
  <c r="AD2113" i="1"/>
  <c r="AE2113" i="1" s="1"/>
  <c r="AB2113" i="1"/>
  <c r="AC2113" i="1" s="1"/>
  <c r="AD2122" i="1"/>
  <c r="AE2122" i="1" s="1"/>
  <c r="AB2122" i="1"/>
  <c r="AC2128" i="1"/>
  <c r="AD2131" i="1"/>
  <c r="AE2131" i="1" s="1"/>
  <c r="AB2131" i="1"/>
  <c r="AD2137" i="1"/>
  <c r="AE2137" i="1" s="1"/>
  <c r="AB2137" i="1"/>
  <c r="AD2140" i="1"/>
  <c r="AE2140" i="1" s="1"/>
  <c r="AB2140" i="1"/>
  <c r="AD2143" i="1"/>
  <c r="AE2143" i="1" s="1"/>
  <c r="AB2143" i="1"/>
  <c r="AD2146" i="1"/>
  <c r="AE2146" i="1" s="1"/>
  <c r="AB2146" i="1"/>
  <c r="AC2146" i="1" s="1"/>
  <c r="AD2216" i="1"/>
  <c r="AE2216" i="1" s="1"/>
  <c r="AB2216" i="1"/>
  <c r="AD2225" i="1"/>
  <c r="AE2225" i="1" s="1"/>
  <c r="AB2225" i="1"/>
  <c r="AC2225" i="1" s="1"/>
  <c r="AC2252" i="1"/>
  <c r="AD2255" i="1"/>
  <c r="AE2255" i="1" s="1"/>
  <c r="AB2255" i="1"/>
  <c r="AC2255" i="1" s="1"/>
  <c r="AD2264" i="1"/>
  <c r="AE2264" i="1" s="1"/>
  <c r="AB2264" i="1"/>
  <c r="AD2270" i="1"/>
  <c r="AE2270" i="1" s="1"/>
  <c r="AB2270" i="1"/>
  <c r="AC2276" i="1"/>
  <c r="AD2279" i="1"/>
  <c r="AE2279" i="1" s="1"/>
  <c r="AB2279" i="1"/>
  <c r="AD2282" i="1"/>
  <c r="AE2282" i="1" s="1"/>
  <c r="AB2282" i="1"/>
  <c r="AC2282" i="1" s="1"/>
  <c r="AD2291" i="1"/>
  <c r="AE2291" i="1" s="1"/>
  <c r="AB2291" i="1"/>
  <c r="AC2357" i="1"/>
  <c r="AC2369" i="1"/>
  <c r="AC2381" i="1"/>
  <c r="AD2387" i="1"/>
  <c r="AE2387" i="1" s="1"/>
  <c r="AB2387" i="1"/>
  <c r="AD2429" i="1"/>
  <c r="AE2429" i="1" s="1"/>
  <c r="AB2429" i="1"/>
  <c r="AD2441" i="1"/>
  <c r="AE2441" i="1" s="1"/>
  <c r="AB2441" i="1"/>
  <c r="AC2447" i="1"/>
  <c r="AD2450" i="1"/>
  <c r="AE2450" i="1" s="1"/>
  <c r="AB2450" i="1"/>
  <c r="AC2462" i="1"/>
  <c r="AD2501" i="1"/>
  <c r="AE2501" i="1" s="1"/>
  <c r="AB2501" i="1"/>
  <c r="AC2501" i="1" s="1"/>
  <c r="AC2504" i="1"/>
  <c r="AD2535" i="1"/>
  <c r="AE2535" i="1" s="1"/>
  <c r="AB2535" i="1"/>
  <c r="AD2615" i="1"/>
  <c r="AE2615" i="1" s="1"/>
  <c r="AB2615" i="1"/>
  <c r="AC2615" i="1" s="1"/>
  <c r="AD2628" i="1"/>
  <c r="AE2628" i="1" s="1"/>
  <c r="AB2628" i="1"/>
  <c r="AC2628" i="1" s="1"/>
  <c r="AD2724" i="1"/>
  <c r="AE2724" i="1" s="1"/>
  <c r="AB2724" i="1"/>
  <c r="AD2732" i="1"/>
  <c r="AE2732" i="1" s="1"/>
  <c r="AB2732" i="1"/>
  <c r="AD2755" i="1"/>
  <c r="AE2755" i="1" s="1"/>
  <c r="AB2755" i="1"/>
  <c r="AD2783" i="1"/>
  <c r="AE2783" i="1" s="1"/>
  <c r="AB2783" i="1"/>
  <c r="AC2783" i="1" s="1"/>
  <c r="AD2804" i="1"/>
  <c r="AE2804" i="1" s="1"/>
  <c r="AB2804" i="1"/>
  <c r="AC2804" i="1" s="1"/>
  <c r="AD2814" i="1"/>
  <c r="AE2814" i="1" s="1"/>
  <c r="AB2814" i="1"/>
  <c r="AC2814" i="1" s="1"/>
  <c r="AD2840" i="1"/>
  <c r="AE2840" i="1" s="1"/>
  <c r="AB2840" i="1"/>
  <c r="AD2848" i="1"/>
  <c r="AE2848" i="1" s="1"/>
  <c r="AB2848" i="1"/>
  <c r="AD2919" i="1"/>
  <c r="AE2919" i="1" s="1"/>
  <c r="AB2919" i="1"/>
  <c r="AD2927" i="1"/>
  <c r="AE2927" i="1" s="1"/>
  <c r="AB2927" i="1"/>
  <c r="AD2935" i="1"/>
  <c r="AE2935" i="1" s="1"/>
  <c r="AB2935" i="1"/>
  <c r="AC2935" i="1" s="1"/>
  <c r="AD2943" i="1"/>
  <c r="AE2943" i="1" s="1"/>
  <c r="AB2943" i="1"/>
  <c r="AD2959" i="1"/>
  <c r="AE2959" i="1" s="1"/>
  <c r="AB2959" i="1"/>
  <c r="AD2967" i="1"/>
  <c r="AE2967" i="1" s="1"/>
  <c r="AB2967" i="1"/>
  <c r="AD3009" i="1"/>
  <c r="AE3009" i="1" s="1"/>
  <c r="AB3009" i="1"/>
  <c r="AD3043" i="1"/>
  <c r="AE3043" i="1" s="1"/>
  <c r="AB3043" i="1"/>
  <c r="AC3051" i="1"/>
  <c r="AD1762" i="1"/>
  <c r="AE1762" i="1" s="1"/>
  <c r="AD1810" i="1"/>
  <c r="AE1810" i="1" s="1"/>
  <c r="AD2028" i="1"/>
  <c r="AE2028" i="1" s="1"/>
  <c r="AB2028" i="1"/>
  <c r="AD2329" i="1"/>
  <c r="AE2329" i="1" s="1"/>
  <c r="AB2329" i="1"/>
  <c r="AD2344" i="1"/>
  <c r="AE2344" i="1" s="1"/>
  <c r="AB2344" i="1"/>
  <c r="AD1917" i="1"/>
  <c r="AE1917" i="1" s="1"/>
  <c r="AB1917" i="1"/>
  <c r="AD1935" i="1"/>
  <c r="AE1935" i="1" s="1"/>
  <c r="AB1935" i="1"/>
  <c r="AC1935" i="1" s="1"/>
  <c r="AD1986" i="1"/>
  <c r="AE1986" i="1" s="1"/>
  <c r="AB1986" i="1"/>
  <c r="AD1998" i="1"/>
  <c r="AE1998" i="1" s="1"/>
  <c r="AB1998" i="1"/>
  <c r="AC1998" i="1" s="1"/>
  <c r="AD2173" i="1"/>
  <c r="AE2173" i="1" s="1"/>
  <c r="AB2173" i="1"/>
  <c r="AD2320" i="1"/>
  <c r="AE2320" i="1" s="1"/>
  <c r="AB2320" i="1"/>
  <c r="AD1699" i="1"/>
  <c r="AD1715" i="1"/>
  <c r="AE1715" i="1" s="1"/>
  <c r="AD1747" i="1"/>
  <c r="AE1747" i="1" s="1"/>
  <c r="AD1867" i="1"/>
  <c r="AE1867" i="1" s="1"/>
  <c r="AB1867" i="1"/>
  <c r="AD2261" i="1"/>
  <c r="AE2261" i="1" s="1"/>
  <c r="AB2261" i="1"/>
  <c r="AD2366" i="1"/>
  <c r="AE2366" i="1" s="1"/>
  <c r="AB2366" i="1"/>
  <c r="AD2378" i="1"/>
  <c r="AE2378" i="1" s="1"/>
  <c r="AB2378" i="1"/>
  <c r="AD2384" i="1"/>
  <c r="AE2384" i="1" s="1"/>
  <c r="AB2384" i="1"/>
  <c r="AD2426" i="1"/>
  <c r="AE2426" i="1" s="1"/>
  <c r="AB2426" i="1"/>
  <c r="AD2486" i="1"/>
  <c r="AE2486" i="1" s="1"/>
  <c r="AB2486" i="1"/>
  <c r="AD2495" i="1"/>
  <c r="AE2495" i="1" s="1"/>
  <c r="AB2495" i="1"/>
  <c r="AC2495" i="1" s="1"/>
  <c r="AD2498" i="1"/>
  <c r="AE2498" i="1" s="1"/>
  <c r="AB2498" i="1"/>
  <c r="AC2498" i="1" s="1"/>
  <c r="AD2520" i="1"/>
  <c r="AE2520" i="1" s="1"/>
  <c r="AB2520" i="1"/>
  <c r="AD2530" i="1"/>
  <c r="AE2530" i="1" s="1"/>
  <c r="AB2530" i="1"/>
  <c r="AD2553" i="1"/>
  <c r="AE2553" i="1" s="1"/>
  <c r="AB2553" i="1"/>
  <c r="AC2553" i="1" s="1"/>
  <c r="AD2558" i="1"/>
  <c r="AE2558" i="1" s="1"/>
  <c r="AB2558" i="1"/>
  <c r="AC2558" i="1" s="1"/>
  <c r="AD2571" i="1"/>
  <c r="AE2571" i="1" s="1"/>
  <c r="AB2571" i="1"/>
  <c r="AD2589" i="1"/>
  <c r="AE2589" i="1" s="1"/>
  <c r="AB2589" i="1"/>
  <c r="AC2589" i="1" s="1"/>
  <c r="AD2597" i="1"/>
  <c r="AE2597" i="1" s="1"/>
  <c r="AB2597" i="1"/>
  <c r="AC2605" i="1"/>
  <c r="AD2623" i="1"/>
  <c r="AE2623" i="1" s="1"/>
  <c r="AB2623" i="1"/>
  <c r="AD2636" i="1"/>
  <c r="AE2636" i="1" s="1"/>
  <c r="AB2636" i="1"/>
  <c r="AD2641" i="1"/>
  <c r="AE2641" i="1" s="1"/>
  <c r="AB2641" i="1"/>
  <c r="AC2641" i="1" s="1"/>
  <c r="AD2654" i="1"/>
  <c r="AE2654" i="1" s="1"/>
  <c r="AB2654" i="1"/>
  <c r="AD2662" i="1"/>
  <c r="AE2662" i="1" s="1"/>
  <c r="AB2662" i="1"/>
  <c r="AD2701" i="1"/>
  <c r="AE2701" i="1" s="1"/>
  <c r="AB2701" i="1"/>
  <c r="AD2719" i="1"/>
  <c r="AE2719" i="1" s="1"/>
  <c r="AB2719" i="1"/>
  <c r="AD2740" i="1"/>
  <c r="AE2740" i="1" s="1"/>
  <c r="AB2740" i="1"/>
  <c r="AD2745" i="1"/>
  <c r="AE2745" i="1" s="1"/>
  <c r="AB2745" i="1"/>
  <c r="AC2760" i="1"/>
  <c r="AD2791" i="1"/>
  <c r="AE2791" i="1" s="1"/>
  <c r="AB2791" i="1"/>
  <c r="AD2799" i="1"/>
  <c r="AE2799" i="1" s="1"/>
  <c r="AB2799" i="1"/>
  <c r="AD2809" i="1"/>
  <c r="AE2809" i="1" s="1"/>
  <c r="AB2809" i="1"/>
  <c r="AC2822" i="1"/>
  <c r="AD2835" i="1"/>
  <c r="AE2835" i="1" s="1"/>
  <c r="AB2835" i="1"/>
  <c r="AD2856" i="1"/>
  <c r="AE2856" i="1" s="1"/>
  <c r="AB2856" i="1"/>
  <c r="AD2864" i="1"/>
  <c r="AE2864" i="1" s="1"/>
  <c r="AB2864" i="1"/>
  <c r="AD2877" i="1"/>
  <c r="AE2877" i="1" s="1"/>
  <c r="AB2877" i="1"/>
  <c r="AD2898" i="1"/>
  <c r="AE2898" i="1" s="1"/>
  <c r="AB2898" i="1"/>
  <c r="AD2906" i="1"/>
  <c r="AE2906" i="1" s="1"/>
  <c r="AB2906" i="1"/>
  <c r="AC2906" i="1" s="1"/>
  <c r="AD2975" i="1"/>
  <c r="AE2975" i="1" s="1"/>
  <c r="AB2975" i="1"/>
  <c r="AD2988" i="1"/>
  <c r="AE2988" i="1" s="1"/>
  <c r="AB2988" i="1"/>
  <c r="AD2996" i="1"/>
  <c r="AE2996" i="1" s="1"/>
  <c r="AB2996" i="1"/>
  <c r="AD3017" i="1"/>
  <c r="AE3017" i="1" s="1"/>
  <c r="AB3017" i="1"/>
  <c r="AC3017" i="1" s="1"/>
  <c r="AD3030" i="1"/>
  <c r="AE3030" i="1" s="1"/>
  <c r="AB3030" i="1"/>
  <c r="AD3059" i="1"/>
  <c r="AE3059" i="1" s="1"/>
  <c r="AB3059" i="1"/>
  <c r="AC3059" i="1" s="1"/>
  <c r="AD3067" i="1"/>
  <c r="AE3067" i="1" s="1"/>
  <c r="AB3067" i="1"/>
  <c r="AD3075" i="1"/>
  <c r="AE3075" i="1" s="1"/>
  <c r="AB3075" i="1"/>
  <c r="AC3075" i="1" s="1"/>
  <c r="AD2123" i="1"/>
  <c r="AE2123" i="1" s="1"/>
  <c r="AB2123" i="1"/>
  <c r="AD1714" i="1"/>
  <c r="AE1714" i="1" s="1"/>
  <c r="AD1778" i="1"/>
  <c r="AE1778" i="1" s="1"/>
  <c r="AD2091" i="1"/>
  <c r="AE2091" i="1" s="1"/>
  <c r="AB2091" i="1"/>
  <c r="AD2100" i="1"/>
  <c r="AE2100" i="1" s="1"/>
  <c r="AB2100" i="1"/>
  <c r="AD2164" i="1"/>
  <c r="AE2164" i="1" s="1"/>
  <c r="AB2164" i="1"/>
  <c r="AD2176" i="1"/>
  <c r="AE2176" i="1" s="1"/>
  <c r="AB2176" i="1"/>
  <c r="AD2179" i="1"/>
  <c r="AE2179" i="1" s="1"/>
  <c r="AB2179" i="1"/>
  <c r="AD2188" i="1"/>
  <c r="AE2188" i="1" s="1"/>
  <c r="AB2188" i="1"/>
  <c r="AD2314" i="1"/>
  <c r="AE2314" i="1" s="1"/>
  <c r="AB2314" i="1"/>
  <c r="AC2314" i="1" s="1"/>
  <c r="AD1757" i="1"/>
  <c r="AE1757" i="1" s="1"/>
  <c r="AD1773" i="1"/>
  <c r="AE1773" i="1" s="1"/>
  <c r="AD1899" i="1"/>
  <c r="AE1899" i="1" s="1"/>
  <c r="AB1899" i="1"/>
  <c r="AD2152" i="1"/>
  <c r="AE2152" i="1" s="1"/>
  <c r="AB2152" i="1"/>
  <c r="AD2158" i="1"/>
  <c r="AE2158" i="1" s="1"/>
  <c r="AB2158" i="1"/>
  <c r="AD1795" i="1"/>
  <c r="AE1795" i="1" s="1"/>
  <c r="AD1790" i="1"/>
  <c r="AE1790" i="1" s="1"/>
  <c r="AD1806" i="1"/>
  <c r="AE1806" i="1" s="1"/>
  <c r="AD1879" i="1"/>
  <c r="AE1879" i="1" s="1"/>
  <c r="AB1879" i="1"/>
  <c r="AD1882" i="1"/>
  <c r="AE1882" i="1" s="1"/>
  <c r="AB1882" i="1"/>
  <c r="AD2035" i="1"/>
  <c r="AE2035" i="1" s="1"/>
  <c r="AB2035" i="1"/>
  <c r="AD2077" i="1"/>
  <c r="AE2077" i="1" s="1"/>
  <c r="AB2077" i="1"/>
  <c r="AD2080" i="1"/>
  <c r="AE2080" i="1" s="1"/>
  <c r="AB2080" i="1"/>
  <c r="AD2104" i="1"/>
  <c r="AE2104" i="1" s="1"/>
  <c r="AB2104" i="1"/>
  <c r="AD1801" i="1"/>
  <c r="AE1801" i="1" s="1"/>
  <c r="AD1817" i="1"/>
  <c r="AE1817" i="1" s="1"/>
  <c r="AD1833" i="1"/>
  <c r="AE1833" i="1" s="1"/>
  <c r="AD1849" i="1"/>
  <c r="AE1849" i="1" s="1"/>
  <c r="AD1903" i="1"/>
  <c r="AE1903" i="1" s="1"/>
  <c r="AB1903" i="1"/>
  <c r="AD2029" i="1"/>
  <c r="AE2029" i="1" s="1"/>
  <c r="AB2029" i="1"/>
  <c r="AD2038" i="1"/>
  <c r="AE2038" i="1" s="1"/>
  <c r="AB2038" i="1"/>
  <c r="AD2183" i="1"/>
  <c r="AE2183" i="1" s="1"/>
  <c r="AB2183" i="1"/>
  <c r="AD2312" i="1"/>
  <c r="AE2312" i="1" s="1"/>
  <c r="AB2312" i="1"/>
  <c r="AD2330" i="1"/>
  <c r="AE2330" i="1" s="1"/>
  <c r="AB2330" i="1"/>
  <c r="AC2330" i="1" s="1"/>
  <c r="AD2345" i="1"/>
  <c r="AE2345" i="1" s="1"/>
  <c r="AB2345" i="1"/>
  <c r="AD2363" i="1"/>
  <c r="AE2363" i="1" s="1"/>
  <c r="AB2363" i="1"/>
  <c r="AD2393" i="1"/>
  <c r="AE2393" i="1" s="1"/>
  <c r="AB2393" i="1"/>
  <c r="AC2393" i="1" s="1"/>
  <c r="AD2399" i="1"/>
  <c r="AE2399" i="1" s="1"/>
  <c r="AB2399" i="1"/>
  <c r="AD2417" i="1"/>
  <c r="AE2417" i="1" s="1"/>
  <c r="AB2417" i="1"/>
  <c r="AD2423" i="1"/>
  <c r="AE2423" i="1" s="1"/>
  <c r="AB2423" i="1"/>
  <c r="AD2510" i="1"/>
  <c r="AE2510" i="1" s="1"/>
  <c r="AB2510" i="1"/>
  <c r="AD2543" i="1"/>
  <c r="AE2543" i="1" s="1"/>
  <c r="AB2543" i="1"/>
  <c r="AC2543" i="1" s="1"/>
  <c r="AD2631" i="1"/>
  <c r="AE2631" i="1" s="1"/>
  <c r="AB2631" i="1"/>
  <c r="AD2649" i="1"/>
  <c r="AE2649" i="1" s="1"/>
  <c r="AB2649" i="1"/>
  <c r="AD2714" i="1"/>
  <c r="AE2714" i="1" s="1"/>
  <c r="AB2714" i="1"/>
  <c r="AD2773" i="1"/>
  <c r="AE2773" i="1" s="1"/>
  <c r="AB2773" i="1"/>
  <c r="AD2778" i="1"/>
  <c r="AE2778" i="1" s="1"/>
  <c r="AB2778" i="1"/>
  <c r="AC2786" i="1"/>
  <c r="AD2843" i="1"/>
  <c r="AE2843" i="1" s="1"/>
  <c r="AB2843" i="1"/>
  <c r="AD2872" i="1"/>
  <c r="AE2872" i="1" s="1"/>
  <c r="AB2872" i="1"/>
  <c r="AD2893" i="1"/>
  <c r="AE2893" i="1" s="1"/>
  <c r="AB2893" i="1"/>
  <c r="AD2922" i="1"/>
  <c r="AE2922" i="1" s="1"/>
  <c r="AB2922" i="1"/>
  <c r="AC2922" i="1" s="1"/>
  <c r="AD2930" i="1"/>
  <c r="AE2930" i="1" s="1"/>
  <c r="AB2930" i="1"/>
  <c r="AD2938" i="1"/>
  <c r="AE2938" i="1" s="1"/>
  <c r="AB2938" i="1"/>
  <c r="AD2946" i="1"/>
  <c r="AE2946" i="1" s="1"/>
  <c r="AB2946" i="1"/>
  <c r="AC2946" i="1" s="1"/>
  <c r="AD2954" i="1"/>
  <c r="AE2954" i="1" s="1"/>
  <c r="AB2954" i="1"/>
  <c r="AD2970" i="1"/>
  <c r="AE2970" i="1" s="1"/>
  <c r="AB2970" i="1"/>
  <c r="AC2983" i="1"/>
  <c r="AD3004" i="1"/>
  <c r="AE3004" i="1" s="1"/>
  <c r="AB3004" i="1"/>
  <c r="AC3004" i="1" s="1"/>
  <c r="AD3012" i="1"/>
  <c r="AE3012" i="1" s="1"/>
  <c r="AB3012" i="1"/>
  <c r="AC3012" i="1" s="1"/>
  <c r="AD3038" i="1"/>
  <c r="AE3038" i="1" s="1"/>
  <c r="AB3038" i="1"/>
  <c r="AD3046" i="1"/>
  <c r="AE3046" i="1" s="1"/>
  <c r="AB3046" i="1"/>
  <c r="AD1682" i="1"/>
  <c r="AE1682" i="1" s="1"/>
  <c r="AD1661" i="1"/>
  <c r="AE1661" i="1" s="1"/>
  <c r="AD1805" i="1"/>
  <c r="AE1805" i="1" s="1"/>
  <c r="AD2013" i="1"/>
  <c r="AE2013" i="1" s="1"/>
  <c r="AB2013" i="1"/>
  <c r="AC2013" i="1" s="1"/>
  <c r="AD2197" i="1"/>
  <c r="AE2197" i="1" s="1"/>
  <c r="AB2197" i="1"/>
  <c r="AD2231" i="1"/>
  <c r="AE2231" i="1" s="1"/>
  <c r="AB2231" i="1"/>
  <c r="AD2240" i="1"/>
  <c r="AE2240" i="1" s="1"/>
  <c r="AB2240" i="1"/>
  <c r="AD1763" i="1"/>
  <c r="AD1843" i="1"/>
  <c r="AE1843" i="1" s="1"/>
  <c r="AC1537" i="1"/>
  <c r="AD1861" i="1"/>
  <c r="AE1861" i="1" s="1"/>
  <c r="AB1861" i="1"/>
  <c r="AD1873" i="1"/>
  <c r="AE1873" i="1" s="1"/>
  <c r="AB1873" i="1"/>
  <c r="AD1662" i="1"/>
  <c r="AE1662" i="1" s="1"/>
  <c r="AD1694" i="1"/>
  <c r="AE1694" i="1" s="1"/>
  <c r="AD1710" i="1"/>
  <c r="AE1710" i="1" s="1"/>
  <c r="AD1742" i="1"/>
  <c r="AE1742" i="1" s="1"/>
  <c r="AD1947" i="1"/>
  <c r="AE1947" i="1" s="1"/>
  <c r="AB1947" i="1"/>
  <c r="AD2213" i="1"/>
  <c r="AE2213" i="1" s="1"/>
  <c r="AB2213" i="1"/>
  <c r="AC2213" i="1" s="1"/>
  <c r="AD2219" i="1"/>
  <c r="AE2219" i="1" s="1"/>
  <c r="AB2219" i="1"/>
  <c r="AD2222" i="1"/>
  <c r="AE2222" i="1" s="1"/>
  <c r="AB2222" i="1"/>
  <c r="AD2351" i="1"/>
  <c r="AE2351" i="1" s="1"/>
  <c r="AB2351" i="1"/>
  <c r="AD2354" i="1"/>
  <c r="AE2354" i="1" s="1"/>
  <c r="AB2354" i="1"/>
  <c r="AC2354" i="1" s="1"/>
  <c r="AD1689" i="1"/>
  <c r="AE1689" i="1" s="1"/>
  <c r="AD1737" i="1"/>
  <c r="AE1737" i="1" s="1"/>
  <c r="AD1888" i="1"/>
  <c r="AE1888" i="1" s="1"/>
  <c r="AB1888" i="1"/>
  <c r="AD2032" i="1"/>
  <c r="AE2032" i="1" s="1"/>
  <c r="AB2032" i="1"/>
  <c r="AD2092" i="1"/>
  <c r="AE2092" i="1" s="1"/>
  <c r="AB2092" i="1"/>
  <c r="AD2101" i="1"/>
  <c r="AE2101" i="1" s="1"/>
  <c r="AB2101" i="1"/>
  <c r="AD2177" i="1"/>
  <c r="AE2177" i="1" s="1"/>
  <c r="AB2177" i="1"/>
  <c r="AD2207" i="1"/>
  <c r="AE2207" i="1" s="1"/>
  <c r="AB2207" i="1"/>
  <c r="AD1668" i="1"/>
  <c r="AD1684" i="1"/>
  <c r="AE1684" i="1" s="1"/>
  <c r="AD1748" i="1"/>
  <c r="AE1748" i="1" s="1"/>
  <c r="AD1780" i="1"/>
  <c r="AE1780" i="1" s="1"/>
  <c r="AD1796" i="1"/>
  <c r="AE1796" i="1" s="1"/>
  <c r="AD1891" i="1"/>
  <c r="AE1891" i="1" s="1"/>
  <c r="AB1891" i="1"/>
  <c r="AD1894" i="1"/>
  <c r="AE1894" i="1" s="1"/>
  <c r="AB1894" i="1"/>
  <c r="AD1897" i="1"/>
  <c r="AE1897" i="1" s="1"/>
  <c r="AB1897" i="1"/>
  <c r="AC1897" i="1" s="1"/>
  <c r="AD1900" i="1"/>
  <c r="AE1900" i="1" s="1"/>
  <c r="AB1900" i="1"/>
  <c r="AC1906" i="1"/>
  <c r="AC1915" i="1"/>
  <c r="AC1918" i="1"/>
  <c r="AD1933" i="1"/>
  <c r="AE1933" i="1" s="1"/>
  <c r="AB1933" i="1"/>
  <c r="AD1936" i="1"/>
  <c r="AE1936" i="1" s="1"/>
  <c r="AB1936" i="1"/>
  <c r="AC1963" i="1"/>
  <c r="AC1987" i="1"/>
  <c r="AC1999" i="1"/>
  <c r="AD2014" i="1"/>
  <c r="AE2014" i="1" s="1"/>
  <c r="AB2014" i="1"/>
  <c r="AC2017" i="1"/>
  <c r="AC2023" i="1"/>
  <c r="AD2026" i="1"/>
  <c r="AE2026" i="1" s="1"/>
  <c r="AB2026" i="1"/>
  <c r="AD2095" i="1"/>
  <c r="AE2095" i="1" s="1"/>
  <c r="AB2095" i="1"/>
  <c r="AC2153" i="1"/>
  <c r="AD2159" i="1"/>
  <c r="AE2159" i="1" s="1"/>
  <c r="AB2159" i="1"/>
  <c r="AD2162" i="1"/>
  <c r="AE2162" i="1" s="1"/>
  <c r="AB2162" i="1"/>
  <c r="AD2174" i="1"/>
  <c r="AE2174" i="1" s="1"/>
  <c r="AB2174" i="1"/>
  <c r="AD2192" i="1"/>
  <c r="AE2192" i="1" s="1"/>
  <c r="AB2192" i="1"/>
  <c r="AD2195" i="1"/>
  <c r="AE2195" i="1" s="1"/>
  <c r="AB2195" i="1"/>
  <c r="AD2204" i="1"/>
  <c r="AE2204" i="1" s="1"/>
  <c r="AB2204" i="1"/>
  <c r="AC2204" i="1" s="1"/>
  <c r="AC2232" i="1"/>
  <c r="AD2241" i="1"/>
  <c r="AE2241" i="1" s="1"/>
  <c r="AB2241" i="1"/>
  <c r="AC2241" i="1" s="1"/>
  <c r="AD2318" i="1"/>
  <c r="AE2318" i="1" s="1"/>
  <c r="AB2318" i="1"/>
  <c r="AC2318" i="1" s="1"/>
  <c r="AD2321" i="1"/>
  <c r="AE2321" i="1" s="1"/>
  <c r="AB2321" i="1"/>
  <c r="AC2321" i="1" s="1"/>
  <c r="AC2333" i="1"/>
  <c r="AD2339" i="1"/>
  <c r="AE2339" i="1" s="1"/>
  <c r="AB2339" i="1"/>
  <c r="AD2342" i="1"/>
  <c r="AE2342" i="1" s="1"/>
  <c r="AB2342" i="1"/>
  <c r="AC2402" i="1"/>
  <c r="AD2411" i="1"/>
  <c r="AE2411" i="1" s="1"/>
  <c r="AB2411" i="1"/>
  <c r="AD2414" i="1"/>
  <c r="AE2414" i="1" s="1"/>
  <c r="AB2414" i="1"/>
  <c r="AD2436" i="1"/>
  <c r="AE2436" i="1" s="1"/>
  <c r="AB2436" i="1"/>
  <c r="AD2474" i="1"/>
  <c r="AE2474" i="1" s="1"/>
  <c r="AB2474" i="1"/>
  <c r="AC2474" i="1" s="1"/>
  <c r="AC2477" i="1"/>
  <c r="AD2480" i="1"/>
  <c r="AE2480" i="1" s="1"/>
  <c r="AB2480" i="1"/>
  <c r="AC2556" i="1"/>
  <c r="AD2561" i="1"/>
  <c r="AE2561" i="1" s="1"/>
  <c r="AB2561" i="1"/>
  <c r="AD2574" i="1"/>
  <c r="AE2574" i="1" s="1"/>
  <c r="AB2574" i="1"/>
  <c r="AC2574" i="1" s="1"/>
  <c r="AD2592" i="1"/>
  <c r="AE2592" i="1" s="1"/>
  <c r="AB2592" i="1"/>
  <c r="AD2600" i="1"/>
  <c r="AE2600" i="1" s="1"/>
  <c r="AB2600" i="1"/>
  <c r="AC2613" i="1"/>
  <c r="AD2618" i="1"/>
  <c r="AE2618" i="1" s="1"/>
  <c r="AB2618" i="1"/>
  <c r="AD2644" i="1"/>
  <c r="AE2644" i="1" s="1"/>
  <c r="AB2644" i="1"/>
  <c r="AC2644" i="1" s="1"/>
  <c r="AD2670" i="1"/>
  <c r="AE2670" i="1" s="1"/>
  <c r="AB2670" i="1"/>
  <c r="AD2683" i="1"/>
  <c r="AE2683" i="1" s="1"/>
  <c r="AB2683" i="1"/>
  <c r="AD2704" i="1"/>
  <c r="AE2704" i="1" s="1"/>
  <c r="AB2704" i="1"/>
  <c r="AC2758" i="1"/>
  <c r="AD2768" i="1"/>
  <c r="AE2768" i="1" s="1"/>
  <c r="AB2768" i="1"/>
  <c r="AC2768" i="1" s="1"/>
  <c r="AD2794" i="1"/>
  <c r="AE2794" i="1" s="1"/>
  <c r="AB2794" i="1"/>
  <c r="AD2802" i="1"/>
  <c r="AE2802" i="1" s="1"/>
  <c r="AB2802" i="1"/>
  <c r="AC2807" i="1"/>
  <c r="AD2812" i="1"/>
  <c r="AE2812" i="1" s="1"/>
  <c r="AB2812" i="1"/>
  <c r="AD2817" i="1"/>
  <c r="AE2817" i="1" s="1"/>
  <c r="AB2817" i="1"/>
  <c r="AD2838" i="1"/>
  <c r="AE2838" i="1" s="1"/>
  <c r="AB2838" i="1"/>
  <c r="AD2851" i="1"/>
  <c r="AE2851" i="1" s="1"/>
  <c r="AB2851" i="1"/>
  <c r="AD2859" i="1"/>
  <c r="AE2859" i="1" s="1"/>
  <c r="AB2859" i="1"/>
  <c r="AC2859" i="1" s="1"/>
  <c r="AD2888" i="1"/>
  <c r="AE2888" i="1" s="1"/>
  <c r="AB2888" i="1"/>
  <c r="AC2888" i="1" s="1"/>
  <c r="AD2901" i="1"/>
  <c r="AE2901" i="1" s="1"/>
  <c r="AB2901" i="1"/>
  <c r="AC2901" i="1" s="1"/>
  <c r="AD2909" i="1"/>
  <c r="AE2909" i="1" s="1"/>
  <c r="AB2909" i="1"/>
  <c r="AC2909" i="1" s="1"/>
  <c r="AD2978" i="1"/>
  <c r="AE2978" i="1" s="1"/>
  <c r="AB2978" i="1"/>
  <c r="AD2991" i="1"/>
  <c r="AE2991" i="1" s="1"/>
  <c r="AB2991" i="1"/>
  <c r="AD2999" i="1"/>
  <c r="AE2999" i="1" s="1"/>
  <c r="AB2999" i="1"/>
  <c r="AD3025" i="1"/>
  <c r="AE3025" i="1" s="1"/>
  <c r="AB3025" i="1"/>
  <c r="AD3062" i="1"/>
  <c r="AE3062" i="1" s="1"/>
  <c r="AB3062" i="1"/>
  <c r="AC3062" i="1" s="1"/>
  <c r="AD3070" i="1"/>
  <c r="AE3070" i="1" s="1"/>
  <c r="AB3070" i="1"/>
  <c r="AD1663" i="1"/>
  <c r="AE1663" i="1" s="1"/>
  <c r="AD1679" i="1"/>
  <c r="AE1679" i="1" s="1"/>
  <c r="AD1711" i="1"/>
  <c r="AD1727" i="1"/>
  <c r="AD1743" i="1"/>
  <c r="AD1759" i="1"/>
  <c r="AD1775" i="1"/>
  <c r="AE1775" i="1" s="1"/>
  <c r="AD1791" i="1"/>
  <c r="AE1791" i="1" s="1"/>
  <c r="AD1823" i="1"/>
  <c r="AE1823" i="1" s="1"/>
  <c r="AD1839" i="1"/>
  <c r="AE1839" i="1" s="1"/>
  <c r="AC1909" i="1"/>
  <c r="AD1912" i="1"/>
  <c r="AE1912" i="1" s="1"/>
  <c r="AB1912" i="1"/>
  <c r="AC1924" i="1"/>
  <c r="AD1927" i="1"/>
  <c r="AE1927" i="1" s="1"/>
  <c r="AB1927" i="1"/>
  <c r="AC1927" i="1" s="1"/>
  <c r="AD1930" i="1"/>
  <c r="AE1930" i="1" s="1"/>
  <c r="AB1930" i="1"/>
  <c r="AC1930" i="1" s="1"/>
  <c r="AC1939" i="1"/>
  <c r="AD1957" i="1"/>
  <c r="AE1957" i="1" s="1"/>
  <c r="AB1957" i="1"/>
  <c r="AC1966" i="1"/>
  <c r="AC1969" i="1"/>
  <c r="AD1972" i="1"/>
  <c r="AE1972" i="1" s="1"/>
  <c r="AB1972" i="1"/>
  <c r="AD1978" i="1"/>
  <c r="AE1978" i="1" s="1"/>
  <c r="AB1978" i="1"/>
  <c r="AC1978" i="1" s="1"/>
  <c r="AD1981" i="1"/>
  <c r="AE1981" i="1" s="1"/>
  <c r="AB1981" i="1"/>
  <c r="AD1984" i="1"/>
  <c r="AE1984" i="1" s="1"/>
  <c r="AB1984" i="1"/>
  <c r="AD1990" i="1"/>
  <c r="AE1990" i="1" s="1"/>
  <c r="AB1990" i="1"/>
  <c r="AD1993" i="1"/>
  <c r="AE1993" i="1" s="1"/>
  <c r="AB1993" i="1"/>
  <c r="AD1996" i="1"/>
  <c r="AE1996" i="1" s="1"/>
  <c r="AB1996" i="1"/>
  <c r="AC1996" i="1" s="1"/>
  <c r="AD2002" i="1"/>
  <c r="AE2002" i="1" s="1"/>
  <c r="AB2002" i="1"/>
  <c r="AC2002" i="1" s="1"/>
  <c r="AC2008" i="1"/>
  <c r="AD2020" i="1"/>
  <c r="AE2020" i="1" s="1"/>
  <c r="AB2020" i="1"/>
  <c r="AC2051" i="1"/>
  <c r="AC2057" i="1"/>
  <c r="AC2060" i="1"/>
  <c r="AC2063" i="1"/>
  <c r="AD2117" i="1"/>
  <c r="AE2117" i="1" s="1"/>
  <c r="AB2117" i="1"/>
  <c r="AD2171" i="1"/>
  <c r="AE2171" i="1" s="1"/>
  <c r="AB2171" i="1"/>
  <c r="AD2229" i="1"/>
  <c r="AE2229" i="1" s="1"/>
  <c r="AB2229" i="1"/>
  <c r="AD2235" i="1"/>
  <c r="AE2235" i="1" s="1"/>
  <c r="AB2235" i="1"/>
  <c r="AD2238" i="1"/>
  <c r="AE2238" i="1" s="1"/>
  <c r="AB2238" i="1"/>
  <c r="AC2247" i="1"/>
  <c r="AC2250" i="1"/>
  <c r="AC2295" i="1"/>
  <c r="AC2301" i="1"/>
  <c r="AD2336" i="1"/>
  <c r="AE2336" i="1" s="1"/>
  <c r="AB2336" i="1"/>
  <c r="AC2405" i="1"/>
  <c r="AD2433" i="1"/>
  <c r="AE2433" i="1" s="1"/>
  <c r="AB2433" i="1"/>
  <c r="AC2439" i="1"/>
  <c r="AC2454" i="1"/>
  <c r="AC2460" i="1"/>
  <c r="AC2523" i="1"/>
  <c r="AD2528" i="1"/>
  <c r="AE2528" i="1" s="1"/>
  <c r="AB2528" i="1"/>
  <c r="AD2569" i="1"/>
  <c r="AE2569" i="1" s="1"/>
  <c r="AB2569" i="1"/>
  <c r="AD2582" i="1"/>
  <c r="AE2582" i="1" s="1"/>
  <c r="AB2582" i="1"/>
  <c r="AC2582" i="1" s="1"/>
  <c r="AC2587" i="1"/>
  <c r="AD2626" i="1"/>
  <c r="AE2626" i="1" s="1"/>
  <c r="AB2626" i="1"/>
  <c r="AC2634" i="1"/>
  <c r="AC2652" i="1"/>
  <c r="AD2665" i="1"/>
  <c r="AE2665" i="1" s="1"/>
  <c r="AB2665" i="1"/>
  <c r="AC2665" i="1" s="1"/>
  <c r="AD2678" i="1"/>
  <c r="AE2678" i="1" s="1"/>
  <c r="AB2678" i="1"/>
  <c r="AC2678" i="1" s="1"/>
  <c r="AD2722" i="1"/>
  <c r="AE2722" i="1" s="1"/>
  <c r="AB2722" i="1"/>
  <c r="AC2722" i="1" s="1"/>
  <c r="AD2730" i="1"/>
  <c r="AE2730" i="1" s="1"/>
  <c r="AB2730" i="1"/>
  <c r="AC2738" i="1"/>
  <c r="AD2743" i="1"/>
  <c r="AE2743" i="1" s="1"/>
  <c r="AB2743" i="1"/>
  <c r="AD2753" i="1"/>
  <c r="AE2753" i="1" s="1"/>
  <c r="AB2753" i="1"/>
  <c r="AD2763" i="1"/>
  <c r="AE2763" i="1" s="1"/>
  <c r="AB2763" i="1"/>
  <c r="AC2763" i="1" s="1"/>
  <c r="AC2875" i="1"/>
  <c r="AD2896" i="1"/>
  <c r="AE2896" i="1" s="1"/>
  <c r="AB2896" i="1"/>
  <c r="AD2917" i="1"/>
  <c r="AE2917" i="1" s="1"/>
  <c r="AB2917" i="1"/>
  <c r="AC2917" i="1" s="1"/>
  <c r="AD2925" i="1"/>
  <c r="AE2925" i="1" s="1"/>
  <c r="AB2925" i="1"/>
  <c r="AD2933" i="1"/>
  <c r="AE2933" i="1" s="1"/>
  <c r="AB2933" i="1"/>
  <c r="AC2933" i="1" s="1"/>
  <c r="AD2941" i="1"/>
  <c r="AE2941" i="1" s="1"/>
  <c r="AB2941" i="1"/>
  <c r="AC2941" i="1" s="1"/>
  <c r="AD2949" i="1"/>
  <c r="AE2949" i="1" s="1"/>
  <c r="AB2949" i="1"/>
  <c r="AD2957" i="1"/>
  <c r="AE2957" i="1" s="1"/>
  <c r="AB2957" i="1"/>
  <c r="AD2965" i="1"/>
  <c r="AE2965" i="1" s="1"/>
  <c r="AB2965" i="1"/>
  <c r="AC2965" i="1" s="1"/>
  <c r="AC2973" i="1"/>
  <c r="AD3007" i="1"/>
  <c r="AE3007" i="1" s="1"/>
  <c r="AB3007" i="1"/>
  <c r="AD3015" i="1"/>
  <c r="AE3015" i="1" s="1"/>
  <c r="AB3015" i="1"/>
  <c r="AC3015" i="1" s="1"/>
  <c r="AD3033" i="1"/>
  <c r="AE3033" i="1" s="1"/>
  <c r="AB3033" i="1"/>
  <c r="AC3033" i="1" s="1"/>
  <c r="AD3041" i="1"/>
  <c r="AE3041" i="1" s="1"/>
  <c r="AB3041" i="1"/>
  <c r="AD3049" i="1"/>
  <c r="AE3049" i="1" s="1"/>
  <c r="AB3049" i="1"/>
  <c r="AC3049" i="1" s="1"/>
  <c r="AD1706" i="1"/>
  <c r="AD1738" i="1"/>
  <c r="AE1738" i="1" s="1"/>
  <c r="AD1818" i="1"/>
  <c r="AE1818" i="1" s="1"/>
  <c r="AD1954" i="1"/>
  <c r="AE1954" i="1" s="1"/>
  <c r="AB1954" i="1"/>
  <c r="AD2147" i="1"/>
  <c r="AE2147" i="1" s="1"/>
  <c r="AB2147" i="1"/>
  <c r="AD2256" i="1"/>
  <c r="AE2256" i="1" s="1"/>
  <c r="AB2256" i="1"/>
  <c r="AC2256" i="1" s="1"/>
  <c r="AD2430" i="1"/>
  <c r="AE2430" i="1" s="1"/>
  <c r="AB2430" i="1"/>
  <c r="AC2430" i="1" s="1"/>
  <c r="AD2442" i="1"/>
  <c r="AE2442" i="1" s="1"/>
  <c r="AB2442" i="1"/>
  <c r="AD2445" i="1"/>
  <c r="AE2445" i="1" s="1"/>
  <c r="AB2445" i="1"/>
  <c r="AD2451" i="1"/>
  <c r="AE2451" i="1" s="1"/>
  <c r="AB2451" i="1"/>
  <c r="AD2457" i="1"/>
  <c r="AE2457" i="1" s="1"/>
  <c r="AB2457" i="1"/>
  <c r="AC2457" i="1" s="1"/>
  <c r="AD2513" i="1"/>
  <c r="AE2513" i="1" s="1"/>
  <c r="AB2513" i="1"/>
  <c r="AC2513" i="1" s="1"/>
  <c r="AD2551" i="1"/>
  <c r="AE2551" i="1" s="1"/>
  <c r="AB2551" i="1"/>
  <c r="AD2564" i="1"/>
  <c r="AE2564" i="1" s="1"/>
  <c r="AB2564" i="1"/>
  <c r="AC2564" i="1" s="1"/>
  <c r="AD2577" i="1"/>
  <c r="AE2577" i="1" s="1"/>
  <c r="AB2577" i="1"/>
  <c r="AD2595" i="1"/>
  <c r="AE2595" i="1" s="1"/>
  <c r="AB2595" i="1"/>
  <c r="AD2603" i="1"/>
  <c r="AE2603" i="1" s="1"/>
  <c r="AB2603" i="1"/>
  <c r="AD2608" i="1"/>
  <c r="AE2608" i="1" s="1"/>
  <c r="AB2608" i="1"/>
  <c r="AD2639" i="1"/>
  <c r="AE2639" i="1" s="1"/>
  <c r="AD2660" i="1"/>
  <c r="AE2660" i="1" s="1"/>
  <c r="AB2660" i="1"/>
  <c r="AD2686" i="1"/>
  <c r="AE2686" i="1" s="1"/>
  <c r="AB2686" i="1"/>
  <c r="AD2699" i="1"/>
  <c r="AE2699" i="1" s="1"/>
  <c r="AB2699" i="1"/>
  <c r="AD2707" i="1"/>
  <c r="AE2707" i="1" s="1"/>
  <c r="AB2707" i="1"/>
  <c r="AD2717" i="1"/>
  <c r="AE2717" i="1" s="1"/>
  <c r="AB2717" i="1"/>
  <c r="AD2771" i="1"/>
  <c r="AE2771" i="1" s="1"/>
  <c r="AB2771" i="1"/>
  <c r="AD2789" i="1"/>
  <c r="AE2789" i="1" s="1"/>
  <c r="AB2789" i="1"/>
  <c r="AD2820" i="1"/>
  <c r="AE2820" i="1" s="1"/>
  <c r="AB2820" i="1"/>
  <c r="AD2854" i="1"/>
  <c r="AE2854" i="1" s="1"/>
  <c r="AB2854" i="1"/>
  <c r="AD2862" i="1"/>
  <c r="AE2862" i="1" s="1"/>
  <c r="AB2862" i="1"/>
  <c r="AC2862" i="1" s="1"/>
  <c r="AD2883" i="1"/>
  <c r="AE2883" i="1" s="1"/>
  <c r="AB2883" i="1"/>
  <c r="AC2891" i="1"/>
  <c r="AC2981" i="1"/>
  <c r="AD2986" i="1"/>
  <c r="AE2986" i="1" s="1"/>
  <c r="AB2986" i="1"/>
  <c r="AC2986" i="1" s="1"/>
  <c r="AD2994" i="1"/>
  <c r="AE2994" i="1" s="1"/>
  <c r="AB2994" i="1"/>
  <c r="AD3002" i="1"/>
  <c r="AE3002" i="1" s="1"/>
  <c r="AB3002" i="1"/>
  <c r="AD3028" i="1"/>
  <c r="AE3028" i="1" s="1"/>
  <c r="AB3028" i="1"/>
  <c r="AC3028" i="1" s="1"/>
  <c r="AD3057" i="1"/>
  <c r="AE3057" i="1" s="1"/>
  <c r="AB3057" i="1"/>
  <c r="AC3057" i="1" s="1"/>
  <c r="AD3073" i="1"/>
  <c r="AE3073" i="1" s="1"/>
  <c r="AB3073" i="1"/>
  <c r="AD1690" i="1"/>
  <c r="AE1690" i="1" s="1"/>
  <c r="AD1856" i="1"/>
  <c r="AE1856" i="1" s="1"/>
  <c r="AB1856" i="1"/>
  <c r="AD2274" i="1"/>
  <c r="AE2274" i="1" s="1"/>
  <c r="AB2274" i="1"/>
  <c r="AD2298" i="1"/>
  <c r="AE2298" i="1" s="1"/>
  <c r="AB2298" i="1"/>
  <c r="AD1701" i="1"/>
  <c r="AE1701" i="1" s="1"/>
  <c r="AD1868" i="1"/>
  <c r="AE1868" i="1" s="1"/>
  <c r="AB1868" i="1"/>
  <c r="AD1880" i="1"/>
  <c r="AE1880" i="1" s="1"/>
  <c r="AB1880" i="1"/>
  <c r="AD2042" i="1"/>
  <c r="AE2042" i="1" s="1"/>
  <c r="AB2042" i="1"/>
  <c r="AC2042" i="1" s="1"/>
  <c r="AD2081" i="1"/>
  <c r="AE2081" i="1" s="1"/>
  <c r="AB2081" i="1"/>
  <c r="AD2105" i="1"/>
  <c r="AE2105" i="1" s="1"/>
  <c r="AB2105" i="1"/>
  <c r="AD2111" i="1"/>
  <c r="AE2111" i="1" s="1"/>
  <c r="AB2111" i="1"/>
  <c r="AC2111" i="1" s="1"/>
  <c r="AD2129" i="1"/>
  <c r="AE2129" i="1" s="1"/>
  <c r="AB2129" i="1"/>
  <c r="AD2214" i="1"/>
  <c r="AE2214" i="1" s="1"/>
  <c r="AB2214" i="1"/>
  <c r="AD2220" i="1"/>
  <c r="AE2220" i="1" s="1"/>
  <c r="AB2220" i="1"/>
  <c r="AD2223" i="1"/>
  <c r="AE2223" i="1" s="1"/>
  <c r="AB2223" i="1"/>
  <c r="AD2253" i="1"/>
  <c r="AE2253" i="1" s="1"/>
  <c r="AB2253" i="1"/>
  <c r="AD2262" i="1"/>
  <c r="AE2262" i="1" s="1"/>
  <c r="AB2262" i="1"/>
  <c r="AD2355" i="1"/>
  <c r="AE2355" i="1" s="1"/>
  <c r="AB2355" i="1"/>
  <c r="AD2358" i="1"/>
  <c r="AE2358" i="1" s="1"/>
  <c r="AB2358" i="1"/>
  <c r="AD2367" i="1"/>
  <c r="AE2367" i="1" s="1"/>
  <c r="AB2367" i="1"/>
  <c r="AD2370" i="1"/>
  <c r="AE2370" i="1" s="1"/>
  <c r="AB2370" i="1"/>
  <c r="AC2370" i="1" s="1"/>
  <c r="AD2379" i="1"/>
  <c r="AE2379" i="1" s="1"/>
  <c r="AB2379" i="1"/>
  <c r="AD2382" i="1"/>
  <c r="AE2382" i="1" s="1"/>
  <c r="AB2382" i="1"/>
  <c r="AD2385" i="1"/>
  <c r="AE2385" i="1" s="1"/>
  <c r="AB2385" i="1"/>
  <c r="AC2463" i="1"/>
  <c r="AD2469" i="1"/>
  <c r="AE2469" i="1" s="1"/>
  <c r="AB2469" i="1"/>
  <c r="AD2487" i="1"/>
  <c r="AE2487" i="1" s="1"/>
  <c r="AB2487" i="1"/>
  <c r="AD2499" i="1"/>
  <c r="AE2499" i="1" s="1"/>
  <c r="AB2499" i="1"/>
  <c r="AD2505" i="1"/>
  <c r="AE2505" i="1" s="1"/>
  <c r="AB2505" i="1"/>
  <c r="AD2536" i="1"/>
  <c r="AE2536" i="1" s="1"/>
  <c r="AB2536" i="1"/>
  <c r="AD2541" i="1"/>
  <c r="AE2541" i="1" s="1"/>
  <c r="AB2541" i="1"/>
  <c r="AD2616" i="1"/>
  <c r="AE2616" i="1" s="1"/>
  <c r="AB2616" i="1"/>
  <c r="AC2616" i="1" s="1"/>
  <c r="AD2629" i="1"/>
  <c r="AE2629" i="1" s="1"/>
  <c r="AB2629" i="1"/>
  <c r="AC2629" i="1" s="1"/>
  <c r="AD2673" i="1"/>
  <c r="AE2673" i="1" s="1"/>
  <c r="AB2673" i="1"/>
  <c r="AD2725" i="1"/>
  <c r="AE2725" i="1" s="1"/>
  <c r="AB2725" i="1"/>
  <c r="AD2784" i="1"/>
  <c r="AE2784" i="1" s="1"/>
  <c r="AB2784" i="1"/>
  <c r="AC2784" i="1" s="1"/>
  <c r="AD2805" i="1"/>
  <c r="AE2805" i="1" s="1"/>
  <c r="AB2805" i="1"/>
  <c r="AD2870" i="1"/>
  <c r="AE2870" i="1" s="1"/>
  <c r="AB2870" i="1"/>
  <c r="AD2912" i="1"/>
  <c r="AE2912" i="1" s="1"/>
  <c r="AB2912" i="1"/>
  <c r="AC2912" i="1" s="1"/>
  <c r="AD2928" i="1"/>
  <c r="AE2928" i="1" s="1"/>
  <c r="AB2928" i="1"/>
  <c r="AC2928" i="1" s="1"/>
  <c r="AD2952" i="1"/>
  <c r="AE2952" i="1" s="1"/>
  <c r="AB2952" i="1"/>
  <c r="AD2960" i="1"/>
  <c r="AE2960" i="1" s="1"/>
  <c r="AB2960" i="1"/>
  <c r="AD2968" i="1"/>
  <c r="AE2968" i="1" s="1"/>
  <c r="AB2968" i="1"/>
  <c r="AD3010" i="1"/>
  <c r="AE3010" i="1" s="1"/>
  <c r="AB3010" i="1"/>
  <c r="AD3044" i="1"/>
  <c r="AE3044" i="1" s="1"/>
  <c r="AB3044" i="1"/>
  <c r="AD2114" i="1"/>
  <c r="AE2114" i="1" s="1"/>
  <c r="AB2114" i="1"/>
  <c r="AD2132" i="1"/>
  <c r="AE2132" i="1" s="1"/>
  <c r="AB2132" i="1"/>
  <c r="AD2226" i="1"/>
  <c r="AE2226" i="1" s="1"/>
  <c r="AB2226" i="1"/>
  <c r="AC2226" i="1" s="1"/>
  <c r="AD1712" i="1"/>
  <c r="AE1712" i="1" s="1"/>
  <c r="AD1760" i="1"/>
  <c r="AE1760" i="1" s="1"/>
  <c r="AD1776" i="1"/>
  <c r="AE1776" i="1" s="1"/>
  <c r="AD1792" i="1"/>
  <c r="AE1792" i="1" s="1"/>
  <c r="AD1840" i="1"/>
  <c r="AE1840" i="1" s="1"/>
  <c r="AC1886" i="1"/>
  <c r="AC1889" i="1"/>
  <c r="AC1904" i="1"/>
  <c r="AD2030" i="1"/>
  <c r="AE2030" i="1" s="1"/>
  <c r="AB2030" i="1"/>
  <c r="AC2030" i="1" s="1"/>
  <c r="AD2033" i="1"/>
  <c r="AE2033" i="1" s="1"/>
  <c r="AB2033" i="1"/>
  <c r="AD2039" i="1"/>
  <c r="AE2039" i="1" s="1"/>
  <c r="AB2039" i="1"/>
  <c r="AD2087" i="1"/>
  <c r="AE2087" i="1" s="1"/>
  <c r="AB2087" i="1"/>
  <c r="AC2093" i="1"/>
  <c r="AD2102" i="1"/>
  <c r="AE2102" i="1" s="1"/>
  <c r="AB2102" i="1"/>
  <c r="AC2178" i="1"/>
  <c r="AD2181" i="1"/>
  <c r="AE2181" i="1" s="1"/>
  <c r="AB2181" i="1"/>
  <c r="AC2181" i="1" s="1"/>
  <c r="AD2184" i="1"/>
  <c r="AE2184" i="1" s="1"/>
  <c r="AB2184" i="1"/>
  <c r="AD2208" i="1"/>
  <c r="AE2208" i="1" s="1"/>
  <c r="AB2208" i="1"/>
  <c r="AC2307" i="1"/>
  <c r="AC2313" i="1"/>
  <c r="AD2346" i="1"/>
  <c r="AE2346" i="1" s="1"/>
  <c r="AB2346" i="1"/>
  <c r="AD2364" i="1"/>
  <c r="AE2364" i="1" s="1"/>
  <c r="AB2364" i="1"/>
  <c r="AC2391" i="1"/>
  <c r="AD2394" i="1"/>
  <c r="AE2394" i="1" s="1"/>
  <c r="AB2394" i="1"/>
  <c r="AC2397" i="1"/>
  <c r="AC2400" i="1"/>
  <c r="AD2424" i="1"/>
  <c r="AE2424" i="1" s="1"/>
  <c r="AB2424" i="1"/>
  <c r="AC2424" i="1" s="1"/>
  <c r="AD2466" i="1"/>
  <c r="AE2466" i="1" s="1"/>
  <c r="AB2466" i="1"/>
  <c r="AC2466" i="1" s="1"/>
  <c r="AD2484" i="1"/>
  <c r="AE2484" i="1" s="1"/>
  <c r="AB2484" i="1"/>
  <c r="AD2521" i="1"/>
  <c r="AE2521" i="1" s="1"/>
  <c r="AB2521" i="1"/>
  <c r="AD2531" i="1"/>
  <c r="AE2531" i="1" s="1"/>
  <c r="AB2531" i="1"/>
  <c r="AD2554" i="1"/>
  <c r="AE2554" i="1" s="1"/>
  <c r="AB2554" i="1"/>
  <c r="AD2559" i="1"/>
  <c r="AE2559" i="1" s="1"/>
  <c r="AB2559" i="1"/>
  <c r="AC2567" i="1"/>
  <c r="AD2572" i="1"/>
  <c r="AE2572" i="1" s="1"/>
  <c r="AB2572" i="1"/>
  <c r="AC2572" i="1" s="1"/>
  <c r="AD2598" i="1"/>
  <c r="AE2598" i="1" s="1"/>
  <c r="AB2598" i="1"/>
  <c r="AD2611" i="1"/>
  <c r="AE2611" i="1" s="1"/>
  <c r="AB2611" i="1"/>
  <c r="AD2624" i="1"/>
  <c r="AE2624" i="1" s="1"/>
  <c r="AB2624" i="1"/>
  <c r="AD2637" i="1"/>
  <c r="AE2637" i="1" s="1"/>
  <c r="AB2637" i="1"/>
  <c r="AD2642" i="1"/>
  <c r="AE2642" i="1" s="1"/>
  <c r="AB2642" i="1"/>
  <c r="AC2642" i="1" s="1"/>
  <c r="AD2655" i="1"/>
  <c r="AE2655" i="1" s="1"/>
  <c r="AB2655" i="1"/>
  <c r="AD2668" i="1"/>
  <c r="AE2668" i="1" s="1"/>
  <c r="AB2668" i="1"/>
  <c r="AC2689" i="1"/>
  <c r="AD2694" i="1"/>
  <c r="AE2694" i="1" s="1"/>
  <c r="AB2694" i="1"/>
  <c r="AC2694" i="1" s="1"/>
  <c r="AD2702" i="1"/>
  <c r="AE2702" i="1" s="1"/>
  <c r="AB2702" i="1"/>
  <c r="AC2702" i="1" s="1"/>
  <c r="AC2720" i="1"/>
  <c r="AC2741" i="1"/>
  <c r="AD2746" i="1"/>
  <c r="AE2746" i="1" s="1"/>
  <c r="AB2746" i="1"/>
  <c r="AC2751" i="1"/>
  <c r="AD2766" i="1"/>
  <c r="AE2766" i="1" s="1"/>
  <c r="AB2766" i="1"/>
  <c r="AD2792" i="1"/>
  <c r="AE2792" i="1" s="1"/>
  <c r="AB2792" i="1"/>
  <c r="AD2800" i="1"/>
  <c r="AE2800" i="1" s="1"/>
  <c r="AB2800" i="1"/>
  <c r="AD2810" i="1"/>
  <c r="AE2810" i="1" s="1"/>
  <c r="AB2810" i="1"/>
  <c r="AC2810" i="1" s="1"/>
  <c r="AD2828" i="1"/>
  <c r="AE2828" i="1" s="1"/>
  <c r="AB2828" i="1"/>
  <c r="AD2836" i="1"/>
  <c r="AE2836" i="1" s="1"/>
  <c r="AB2836" i="1"/>
  <c r="AC2836" i="1" s="1"/>
  <c r="AD2865" i="1"/>
  <c r="AE2865" i="1" s="1"/>
  <c r="AB2865" i="1"/>
  <c r="AD2886" i="1"/>
  <c r="AE2886" i="1" s="1"/>
  <c r="AB2886" i="1"/>
  <c r="AC2886" i="1" s="1"/>
  <c r="AD2907" i="1"/>
  <c r="AE2907" i="1" s="1"/>
  <c r="AB2907" i="1"/>
  <c r="AC2907" i="1" s="1"/>
  <c r="AD2976" i="1"/>
  <c r="AE2976" i="1" s="1"/>
  <c r="AB2976" i="1"/>
  <c r="AD2989" i="1"/>
  <c r="AE2989" i="1" s="1"/>
  <c r="AB2989" i="1"/>
  <c r="AD2997" i="1"/>
  <c r="AE2997" i="1" s="1"/>
  <c r="AB2997" i="1"/>
  <c r="AC2997" i="1" s="1"/>
  <c r="AD3023" i="1"/>
  <c r="AE3023" i="1" s="1"/>
  <c r="AB3023" i="1"/>
  <c r="AD3031" i="1"/>
  <c r="AE3031" i="1" s="1"/>
  <c r="AB3031" i="1"/>
  <c r="AD3052" i="1"/>
  <c r="AE3052" i="1" s="1"/>
  <c r="AB3052" i="1"/>
  <c r="AD3060" i="1"/>
  <c r="AE3060" i="1" s="1"/>
  <c r="AB3060" i="1"/>
  <c r="AD3068" i="1"/>
  <c r="AE3068" i="1" s="1"/>
  <c r="AB3068" i="1"/>
  <c r="AD3076" i="1"/>
  <c r="AE3076" i="1" s="1"/>
  <c r="AB3076" i="1"/>
  <c r="AD1722" i="1"/>
  <c r="AE1722" i="1" s="1"/>
  <c r="AD1754" i="1"/>
  <c r="AE1754" i="1" s="1"/>
  <c r="AD1765" i="1"/>
  <c r="AE1765" i="1" s="1"/>
  <c r="AD1797" i="1"/>
  <c r="AE1797" i="1" s="1"/>
  <c r="AD1680" i="1"/>
  <c r="AD1723" i="1"/>
  <c r="AD2163" i="1"/>
  <c r="AE2163" i="1" s="1"/>
  <c r="AB2163" i="1"/>
  <c r="AD2205" i="1"/>
  <c r="AE2205" i="1" s="1"/>
  <c r="AB2205" i="1"/>
  <c r="AD2310" i="1"/>
  <c r="AE2310" i="1" s="1"/>
  <c r="AB2310" i="1"/>
  <c r="AD2316" i="1"/>
  <c r="AE2316" i="1" s="1"/>
  <c r="AB2316" i="1"/>
  <c r="AC2316" i="1" s="1"/>
  <c r="AD2322" i="1"/>
  <c r="AE2322" i="1" s="1"/>
  <c r="AB2322" i="1"/>
  <c r="AC2322" i="1" s="1"/>
  <c r="AD2325" i="1"/>
  <c r="AE2325" i="1" s="1"/>
  <c r="AB2325" i="1"/>
  <c r="AD2328" i="1"/>
  <c r="AE2328" i="1" s="1"/>
  <c r="AB2328" i="1"/>
  <c r="AC2328" i="1" s="1"/>
  <c r="AD2340" i="1"/>
  <c r="AE2340" i="1" s="1"/>
  <c r="AB2340" i="1"/>
  <c r="AC2340" i="1" s="1"/>
  <c r="AD2343" i="1"/>
  <c r="AE2343" i="1" s="1"/>
  <c r="AB2343" i="1"/>
  <c r="AD2412" i="1"/>
  <c r="AE2412" i="1" s="1"/>
  <c r="AB2412" i="1"/>
  <c r="AD2415" i="1"/>
  <c r="AE2415" i="1" s="1"/>
  <c r="AB2415" i="1"/>
  <c r="AD2421" i="1"/>
  <c r="AE2421" i="1" s="1"/>
  <c r="AB2421" i="1"/>
  <c r="AD2475" i="1"/>
  <c r="AE2475" i="1" s="1"/>
  <c r="AB2475" i="1"/>
  <c r="AC2475" i="1" s="1"/>
  <c r="AD2481" i="1"/>
  <c r="AE2481" i="1" s="1"/>
  <c r="AB2481" i="1"/>
  <c r="AD2511" i="1"/>
  <c r="AE2511" i="1" s="1"/>
  <c r="AB2511" i="1"/>
  <c r="AD2526" i="1"/>
  <c r="AE2526" i="1" s="1"/>
  <c r="AB2526" i="1"/>
  <c r="AC2526" i="1" s="1"/>
  <c r="AD2580" i="1"/>
  <c r="AE2580" i="1" s="1"/>
  <c r="AB2580" i="1"/>
  <c r="AC2580" i="1" s="1"/>
  <c r="AD2585" i="1"/>
  <c r="AE2585" i="1" s="1"/>
  <c r="AB2585" i="1"/>
  <c r="AD2632" i="1"/>
  <c r="AE2632" i="1" s="1"/>
  <c r="AB2632" i="1"/>
  <c r="AD2650" i="1"/>
  <c r="AE2650" i="1" s="1"/>
  <c r="AB2650" i="1"/>
  <c r="AC2650" i="1" s="1"/>
  <c r="AD2676" i="1"/>
  <c r="AE2676" i="1" s="1"/>
  <c r="AB2676" i="1"/>
  <c r="AD2736" i="1"/>
  <c r="AE2736" i="1" s="1"/>
  <c r="AB2736" i="1"/>
  <c r="AD2761" i="1"/>
  <c r="AE2761" i="1" s="1"/>
  <c r="AB2761" i="1"/>
  <c r="AD2823" i="1"/>
  <c r="AE2823" i="1" s="1"/>
  <c r="AB2823" i="1"/>
  <c r="AC2823" i="1" s="1"/>
  <c r="AD2873" i="1"/>
  <c r="AE2873" i="1" s="1"/>
  <c r="AB2873" i="1"/>
  <c r="AC2873" i="1" s="1"/>
  <c r="AD2915" i="1"/>
  <c r="AE2915" i="1" s="1"/>
  <c r="AB2915" i="1"/>
  <c r="AD2923" i="1"/>
  <c r="AE2923" i="1" s="1"/>
  <c r="AB2923" i="1"/>
  <c r="AD2939" i="1"/>
  <c r="AE2939" i="1" s="1"/>
  <c r="AB2939" i="1"/>
  <c r="AC2939" i="1" s="1"/>
  <c r="AD2947" i="1"/>
  <c r="AE2947" i="1" s="1"/>
  <c r="AB2947" i="1"/>
  <c r="AD2955" i="1"/>
  <c r="AE2955" i="1" s="1"/>
  <c r="AB2955" i="1"/>
  <c r="AD3005" i="1"/>
  <c r="AE3005" i="1" s="1"/>
  <c r="AB3005" i="1"/>
  <c r="AC3005" i="1" s="1"/>
  <c r="AD3039" i="1"/>
  <c r="AE3039" i="1" s="1"/>
  <c r="AB3039" i="1"/>
  <c r="AC3039" i="1" s="1"/>
  <c r="AD3047" i="1"/>
  <c r="AE3047" i="1" s="1"/>
  <c r="AB3047" i="1"/>
  <c r="AD1664" i="1"/>
  <c r="AD1675" i="1"/>
  <c r="AE1675" i="1" s="1"/>
  <c r="AD1691" i="1"/>
  <c r="AE1691" i="1" s="1"/>
  <c r="AD1755" i="1"/>
  <c r="AE1755" i="1" s="1"/>
  <c r="AD1803" i="1"/>
  <c r="AE1803" i="1" s="1"/>
  <c r="AD1892" i="1"/>
  <c r="AE1892" i="1" s="1"/>
  <c r="AB1892" i="1"/>
  <c r="AC1892" i="1" s="1"/>
  <c r="AD1895" i="1"/>
  <c r="AE1895" i="1" s="1"/>
  <c r="AB1895" i="1"/>
  <c r="AC1895" i="1" s="1"/>
  <c r="AD1901" i="1"/>
  <c r="AE1901" i="1" s="1"/>
  <c r="AB1901" i="1"/>
  <c r="AD2015" i="1"/>
  <c r="AE2015" i="1" s="1"/>
  <c r="AB2015" i="1"/>
  <c r="AD2027" i="1"/>
  <c r="AE2027" i="1" s="1"/>
  <c r="AB2027" i="1"/>
  <c r="AD2090" i="1"/>
  <c r="AE2090" i="1" s="1"/>
  <c r="AB2090" i="1"/>
  <c r="AD2096" i="1"/>
  <c r="AE2096" i="1" s="1"/>
  <c r="AB2096" i="1"/>
  <c r="AD2099" i="1"/>
  <c r="AE2099" i="1" s="1"/>
  <c r="AB2099" i="1"/>
  <c r="AD2160" i="1"/>
  <c r="AE2160" i="1" s="1"/>
  <c r="AB2160" i="1"/>
  <c r="AC2160" i="1" s="1"/>
  <c r="AD2187" i="1"/>
  <c r="AE2187" i="1" s="1"/>
  <c r="AB2187" i="1"/>
  <c r="AD2190" i="1"/>
  <c r="AE2190" i="1" s="1"/>
  <c r="AB2190" i="1"/>
  <c r="AC2190" i="1" s="1"/>
  <c r="AD2193" i="1"/>
  <c r="AE2193" i="1" s="1"/>
  <c r="AB2193" i="1"/>
  <c r="AD1670" i="1"/>
  <c r="AE1670" i="1" s="1"/>
  <c r="AD1686" i="1"/>
  <c r="AE1686" i="1" s="1"/>
  <c r="AD1702" i="1"/>
  <c r="AD1718" i="1"/>
  <c r="AE1718" i="1" s="1"/>
  <c r="AD1798" i="1"/>
  <c r="AE1798" i="1" s="1"/>
  <c r="AD1846" i="1"/>
  <c r="AE1846" i="1" s="1"/>
  <c r="AC1907" i="1"/>
  <c r="AD1913" i="1"/>
  <c r="AE1913" i="1" s="1"/>
  <c r="AB1913" i="1"/>
  <c r="AC1913" i="1" s="1"/>
  <c r="AD1916" i="1"/>
  <c r="AE1916" i="1" s="1"/>
  <c r="AB1916" i="1"/>
  <c r="AC1919" i="1"/>
  <c r="AD1928" i="1"/>
  <c r="AE1928" i="1" s="1"/>
  <c r="AB1928" i="1"/>
  <c r="AD1931" i="1"/>
  <c r="AE1931" i="1" s="1"/>
  <c r="AB1931" i="1"/>
  <c r="AD1958" i="1"/>
  <c r="AE1958" i="1" s="1"/>
  <c r="AB1958" i="1"/>
  <c r="AD1961" i="1"/>
  <c r="AE1961" i="1" s="1"/>
  <c r="AB1961" i="1"/>
  <c r="AC1961" i="1" s="1"/>
  <c r="AD1964" i="1"/>
  <c r="AE1964" i="1" s="1"/>
  <c r="AB1964" i="1"/>
  <c r="AC1964" i="1" s="1"/>
  <c r="AD1973" i="1"/>
  <c r="AE1973" i="1" s="1"/>
  <c r="AB1973" i="1"/>
  <c r="AD1976" i="1"/>
  <c r="AE1976" i="1" s="1"/>
  <c r="AB1976" i="1"/>
  <c r="AD1979" i="1"/>
  <c r="AE1979" i="1" s="1"/>
  <c r="AB1979" i="1"/>
  <c r="AD1982" i="1"/>
  <c r="AE1982" i="1" s="1"/>
  <c r="AB1982" i="1"/>
  <c r="AD1985" i="1"/>
  <c r="AE1985" i="1" s="1"/>
  <c r="AB1985" i="1"/>
  <c r="AC1988" i="1"/>
  <c r="AC1991" i="1"/>
  <c r="AD1994" i="1"/>
  <c r="AE1994" i="1" s="1"/>
  <c r="AB1994" i="1"/>
  <c r="AD1997" i="1"/>
  <c r="AE1997" i="1" s="1"/>
  <c r="AB1997" i="1"/>
  <c r="AD2000" i="1"/>
  <c r="AE2000" i="1" s="1"/>
  <c r="AB2000" i="1"/>
  <c r="AC2003" i="1"/>
  <c r="AD2012" i="1"/>
  <c r="AE2012" i="1" s="1"/>
  <c r="AB2012" i="1"/>
  <c r="AC2018" i="1"/>
  <c r="AD2021" i="1"/>
  <c r="AE2021" i="1" s="1"/>
  <c r="AB2021" i="1"/>
  <c r="AC2021" i="1" s="1"/>
  <c r="AD2024" i="1"/>
  <c r="AE2024" i="1" s="1"/>
  <c r="AB2024" i="1"/>
  <c r="AD2055" i="1"/>
  <c r="AE2055" i="1" s="1"/>
  <c r="AB2055" i="1"/>
  <c r="AC2118" i="1"/>
  <c r="AD2151" i="1"/>
  <c r="AE2151" i="1" s="1"/>
  <c r="AB2151" i="1"/>
  <c r="AC2154" i="1"/>
  <c r="AD2157" i="1"/>
  <c r="AE2157" i="1" s="1"/>
  <c r="AB2157" i="1"/>
  <c r="AD2169" i="1"/>
  <c r="AE2169" i="1" s="1"/>
  <c r="AB2169" i="1"/>
  <c r="AD2172" i="1"/>
  <c r="AE2172" i="1" s="1"/>
  <c r="AB2172" i="1"/>
  <c r="AD2230" i="1"/>
  <c r="AE2230" i="1" s="1"/>
  <c r="AB2230" i="1"/>
  <c r="AC2233" i="1"/>
  <c r="AC2236" i="1"/>
  <c r="AD2239" i="1"/>
  <c r="AE2239" i="1" s="1"/>
  <c r="AB2239" i="1"/>
  <c r="AC2287" i="1"/>
  <c r="AC2334" i="1"/>
  <c r="AD2337" i="1"/>
  <c r="AE2337" i="1" s="1"/>
  <c r="AB2337" i="1"/>
  <c r="AC2337" i="1" s="1"/>
  <c r="AD2403" i="1"/>
  <c r="AE2403" i="1" s="1"/>
  <c r="AB2403" i="1"/>
  <c r="AD2434" i="1"/>
  <c r="AE2434" i="1" s="1"/>
  <c r="AB2434" i="1"/>
  <c r="AD2478" i="1"/>
  <c r="AE2478" i="1" s="1"/>
  <c r="AB2478" i="1"/>
  <c r="AC2534" i="1"/>
  <c r="AD2562" i="1"/>
  <c r="AE2562" i="1" s="1"/>
  <c r="AB2562" i="1"/>
  <c r="AC2562" i="1" s="1"/>
  <c r="AD2575" i="1"/>
  <c r="AE2575" i="1" s="1"/>
  <c r="AB2575" i="1"/>
  <c r="AD2593" i="1"/>
  <c r="AE2593" i="1" s="1"/>
  <c r="AB2593" i="1"/>
  <c r="AC2593" i="1" s="1"/>
  <c r="AD2601" i="1"/>
  <c r="AE2601" i="1" s="1"/>
  <c r="AB2601" i="1"/>
  <c r="AD2619" i="1"/>
  <c r="AE2619" i="1" s="1"/>
  <c r="AB2619" i="1"/>
  <c r="AD2645" i="1"/>
  <c r="AE2645" i="1" s="1"/>
  <c r="AB2645" i="1"/>
  <c r="AD2658" i="1"/>
  <c r="AE2658" i="1" s="1"/>
  <c r="AB2658" i="1"/>
  <c r="AD2705" i="1"/>
  <c r="AE2705" i="1" s="1"/>
  <c r="AB2705" i="1"/>
  <c r="AD2710" i="1"/>
  <c r="AE2710" i="1" s="1"/>
  <c r="AB2710" i="1"/>
  <c r="AD2769" i="1"/>
  <c r="AE2769" i="1" s="1"/>
  <c r="AB2769" i="1"/>
  <c r="AD2787" i="1"/>
  <c r="AE2787" i="1" s="1"/>
  <c r="AB2787" i="1"/>
  <c r="AD2795" i="1"/>
  <c r="AE2795" i="1" s="1"/>
  <c r="AB2795" i="1"/>
  <c r="AC2803" i="1"/>
  <c r="AC2813" i="1"/>
  <c r="AD2831" i="1"/>
  <c r="AE2831" i="1" s="1"/>
  <c r="AB2831" i="1"/>
  <c r="AC2831" i="1" s="1"/>
  <c r="AC2839" i="1"/>
  <c r="AD2852" i="1"/>
  <c r="AE2852" i="1" s="1"/>
  <c r="AB2852" i="1"/>
  <c r="AD2860" i="1"/>
  <c r="AE2860" i="1" s="1"/>
  <c r="AB2860" i="1"/>
  <c r="AC2860" i="1" s="1"/>
  <c r="AD2868" i="1"/>
  <c r="AE2868" i="1" s="1"/>
  <c r="AB2868" i="1"/>
  <c r="AC2868" i="1" s="1"/>
  <c r="AD2881" i="1"/>
  <c r="AE2881" i="1" s="1"/>
  <c r="AB2881" i="1"/>
  <c r="AD2889" i="1"/>
  <c r="AE2889" i="1" s="1"/>
  <c r="AB2889" i="1"/>
  <c r="AC2889" i="1" s="1"/>
  <c r="AD2902" i="1"/>
  <c r="AE2902" i="1" s="1"/>
  <c r="AB2902" i="1"/>
  <c r="AC2910" i="1"/>
  <c r="AD2979" i="1"/>
  <c r="AE2979" i="1" s="1"/>
  <c r="AB2979" i="1"/>
  <c r="AC2979" i="1" s="1"/>
  <c r="AD2984" i="1"/>
  <c r="AE2984" i="1" s="1"/>
  <c r="AB2984" i="1"/>
  <c r="AC2984" i="1" s="1"/>
  <c r="AD2992" i="1"/>
  <c r="AE2992" i="1" s="1"/>
  <c r="AB2992" i="1"/>
  <c r="AD3026" i="1"/>
  <c r="AE3026" i="1" s="1"/>
  <c r="AB3026" i="1"/>
  <c r="AC3026" i="1" s="1"/>
  <c r="AD3055" i="1"/>
  <c r="AE3055" i="1" s="1"/>
  <c r="AB3055" i="1"/>
  <c r="AC3055" i="1" s="1"/>
  <c r="AD3063" i="1"/>
  <c r="AE3063" i="1" s="1"/>
  <c r="AB3063" i="1"/>
  <c r="AC3063" i="1" s="1"/>
  <c r="AD3071" i="1"/>
  <c r="AE3071" i="1" s="1"/>
  <c r="AB3071" i="1"/>
  <c r="AD1770" i="1"/>
  <c r="AE1770" i="1" s="1"/>
  <c r="AD1834" i="1"/>
  <c r="AE1834" i="1" s="1"/>
  <c r="AD2048" i="1"/>
  <c r="AE2048" i="1" s="1"/>
  <c r="AB2048" i="1"/>
  <c r="AD2126" i="1"/>
  <c r="AE2126" i="1" s="1"/>
  <c r="AB2126" i="1"/>
  <c r="AD2141" i="1"/>
  <c r="AE2141" i="1" s="1"/>
  <c r="AB2141" i="1"/>
  <c r="AC2141" i="1" s="1"/>
  <c r="AD1713" i="1"/>
  <c r="AE1713" i="1" s="1"/>
  <c r="AD1793" i="1"/>
  <c r="AE1793" i="1" s="1"/>
  <c r="AD1825" i="1"/>
  <c r="AE1825" i="1" s="1"/>
  <c r="AD1857" i="1"/>
  <c r="AE1857" i="1" s="1"/>
  <c r="AB1857" i="1"/>
  <c r="AD1955" i="1"/>
  <c r="AE1955" i="1" s="1"/>
  <c r="AB1955" i="1"/>
  <c r="AD1970" i="1"/>
  <c r="AE1970" i="1" s="1"/>
  <c r="AB1970" i="1"/>
  <c r="AD2006" i="1"/>
  <c r="AE2006" i="1" s="1"/>
  <c r="AB2006" i="1"/>
  <c r="AD2009" i="1"/>
  <c r="AE2009" i="1" s="1"/>
  <c r="AB2009" i="1"/>
  <c r="AD2049" i="1"/>
  <c r="AE2049" i="1" s="1"/>
  <c r="AB2049" i="1"/>
  <c r="AD2052" i="1"/>
  <c r="AE2052" i="1" s="1"/>
  <c r="AB2052" i="1"/>
  <c r="AD2061" i="1"/>
  <c r="AE2061" i="1" s="1"/>
  <c r="AB2061" i="1"/>
  <c r="AD2115" i="1"/>
  <c r="AE2115" i="1" s="1"/>
  <c r="AB2115" i="1"/>
  <c r="AD2124" i="1"/>
  <c r="AE2124" i="1" s="1"/>
  <c r="AB2124" i="1"/>
  <c r="AD2133" i="1"/>
  <c r="AE2133" i="1" s="1"/>
  <c r="AB2133" i="1"/>
  <c r="AC2133" i="1" s="1"/>
  <c r="AD2248" i="1"/>
  <c r="AE2248" i="1" s="1"/>
  <c r="AB2248" i="1"/>
  <c r="AD2257" i="1"/>
  <c r="AE2257" i="1" s="1"/>
  <c r="AB2257" i="1"/>
  <c r="AD2272" i="1"/>
  <c r="AE2272" i="1" s="1"/>
  <c r="AB2272" i="1"/>
  <c r="AD2284" i="1"/>
  <c r="AE2284" i="1" s="1"/>
  <c r="AB2284" i="1"/>
  <c r="AD2293" i="1"/>
  <c r="AE2293" i="1" s="1"/>
  <c r="AB2293" i="1"/>
  <c r="AC2293" i="1" s="1"/>
  <c r="AD2296" i="1"/>
  <c r="AE2296" i="1" s="1"/>
  <c r="AB2296" i="1"/>
  <c r="AD2299" i="1"/>
  <c r="AE2299" i="1" s="1"/>
  <c r="AB2299" i="1"/>
  <c r="AD2302" i="1"/>
  <c r="AE2302" i="1" s="1"/>
  <c r="AB2302" i="1"/>
  <c r="AD2406" i="1"/>
  <c r="AE2406" i="1" s="1"/>
  <c r="AB2406" i="1"/>
  <c r="AC2440" i="1"/>
  <c r="AD2443" i="1"/>
  <c r="AE2443" i="1" s="1"/>
  <c r="AB2443" i="1"/>
  <c r="AC2446" i="1"/>
  <c r="AD2452" i="1"/>
  <c r="AE2452" i="1" s="1"/>
  <c r="AB2452" i="1"/>
  <c r="AC2452" i="1" s="1"/>
  <c r="AD2455" i="1"/>
  <c r="AE2455" i="1" s="1"/>
  <c r="AB2455" i="1"/>
  <c r="AC2455" i="1" s="1"/>
  <c r="AD2458" i="1"/>
  <c r="AE2458" i="1" s="1"/>
  <c r="AB2458" i="1"/>
  <c r="AC2461" i="1"/>
  <c r="AC2529" i="1"/>
  <c r="AC2557" i="1"/>
  <c r="AC2570" i="1"/>
  <c r="AC2583" i="1"/>
  <c r="AD2614" i="1"/>
  <c r="AE2614" i="1" s="1"/>
  <c r="AB2614" i="1"/>
  <c r="AC2614" i="1" s="1"/>
  <c r="AC2666" i="1"/>
  <c r="AD2679" i="1"/>
  <c r="AE2679" i="1" s="1"/>
  <c r="AB2679" i="1"/>
  <c r="AD2723" i="1"/>
  <c r="AE2723" i="1" s="1"/>
  <c r="AB2723" i="1"/>
  <c r="AC2723" i="1" s="1"/>
  <c r="AD2731" i="1"/>
  <c r="AE2731" i="1" s="1"/>
  <c r="AB2731" i="1"/>
  <c r="AC2744" i="1"/>
  <c r="AC2749" i="1"/>
  <c r="AD2754" i="1"/>
  <c r="AE2754" i="1" s="1"/>
  <c r="AB2754" i="1"/>
  <c r="AC2759" i="1"/>
  <c r="AD2764" i="1"/>
  <c r="AE2764" i="1" s="1"/>
  <c r="AB2764" i="1"/>
  <c r="AD2782" i="1"/>
  <c r="AE2782" i="1" s="1"/>
  <c r="AB2782" i="1"/>
  <c r="AC2782" i="1" s="1"/>
  <c r="AC2808" i="1"/>
  <c r="AD2826" i="1"/>
  <c r="AE2826" i="1" s="1"/>
  <c r="AB2826" i="1"/>
  <c r="AC2826" i="1" s="1"/>
  <c r="AD2847" i="1"/>
  <c r="AE2847" i="1" s="1"/>
  <c r="AB2847" i="1"/>
  <c r="AC2847" i="1" s="1"/>
  <c r="AC2897" i="1"/>
  <c r="AD2918" i="1"/>
  <c r="AE2918" i="1" s="1"/>
  <c r="AB2918" i="1"/>
  <c r="AC2918" i="1" s="1"/>
  <c r="AD2926" i="1"/>
  <c r="AE2926" i="1" s="1"/>
  <c r="AB2926" i="1"/>
  <c r="AD2934" i="1"/>
  <c r="AE2934" i="1" s="1"/>
  <c r="AB2934" i="1"/>
  <c r="AD2950" i="1"/>
  <c r="AE2950" i="1" s="1"/>
  <c r="AB2950" i="1"/>
  <c r="AD2966" i="1"/>
  <c r="AE2966" i="1" s="1"/>
  <c r="AB2966" i="1"/>
  <c r="AC2966" i="1" s="1"/>
  <c r="AD3008" i="1"/>
  <c r="AE3008" i="1" s="1"/>
  <c r="AB3008" i="1"/>
  <c r="AC3008" i="1" s="1"/>
  <c r="AC3016" i="1"/>
  <c r="AC3021" i="1"/>
  <c r="AD3034" i="1"/>
  <c r="AE3034" i="1" s="1"/>
  <c r="AB3034" i="1"/>
  <c r="AC3034" i="1" s="1"/>
  <c r="AD3042" i="1"/>
  <c r="AE3042" i="1" s="1"/>
  <c r="AB3042" i="1"/>
  <c r="AC3042" i="1" s="1"/>
  <c r="AD3050" i="1"/>
  <c r="AE3050" i="1" s="1"/>
  <c r="AB3050" i="1"/>
  <c r="AD1786" i="1"/>
  <c r="AE1786" i="1" s="1"/>
  <c r="AD1921" i="1"/>
  <c r="AE1921" i="1" s="1"/>
  <c r="AB1921" i="1"/>
  <c r="AD2108" i="1"/>
  <c r="AE2108" i="1" s="1"/>
  <c r="AB2108" i="1"/>
  <c r="AD2283" i="1"/>
  <c r="AE2283" i="1" s="1"/>
  <c r="AB2283" i="1"/>
  <c r="AD1669" i="1"/>
  <c r="AE1669" i="1" s="1"/>
  <c r="AD1733" i="1"/>
  <c r="AE1733" i="1" s="1"/>
  <c r="AD1809" i="1"/>
  <c r="AE1809" i="1" s="1"/>
  <c r="AD1910" i="1"/>
  <c r="AE1910" i="1" s="1"/>
  <c r="AB1910" i="1"/>
  <c r="AD1922" i="1"/>
  <c r="AE1922" i="1" s="1"/>
  <c r="AB1922" i="1"/>
  <c r="AD1925" i="1"/>
  <c r="AE1925" i="1" s="1"/>
  <c r="AB1925" i="1"/>
  <c r="AD1940" i="1"/>
  <c r="AE1940" i="1" s="1"/>
  <c r="AB1940" i="1"/>
  <c r="AD1788" i="1"/>
  <c r="AE1788" i="1" s="1"/>
  <c r="AD1804" i="1"/>
  <c r="AE1804" i="1" s="1"/>
  <c r="AD1836" i="1"/>
  <c r="AE1836" i="1" s="1"/>
  <c r="AD1852" i="1"/>
  <c r="AE1852" i="1" s="1"/>
  <c r="AD1860" i="1"/>
  <c r="AE1860" i="1" s="1"/>
  <c r="AB1860" i="1"/>
  <c r="AD1863" i="1"/>
  <c r="AE1863" i="1" s="1"/>
  <c r="AB1863" i="1"/>
  <c r="AD1869" i="1"/>
  <c r="AE1869" i="1" s="1"/>
  <c r="AB1869" i="1"/>
  <c r="AD1872" i="1"/>
  <c r="AE1872" i="1" s="1"/>
  <c r="AB1872" i="1"/>
  <c r="AD1875" i="1"/>
  <c r="AE1875" i="1" s="1"/>
  <c r="AB1875" i="1"/>
  <c r="AD1952" i="1"/>
  <c r="AE1952" i="1" s="1"/>
  <c r="AB1952" i="1"/>
  <c r="AD2043" i="1"/>
  <c r="AE2043" i="1" s="1"/>
  <c r="AB2043" i="1"/>
  <c r="AD2046" i="1"/>
  <c r="AE2046" i="1" s="1"/>
  <c r="AB2046" i="1"/>
  <c r="AD2073" i="1"/>
  <c r="AE2073" i="1" s="1"/>
  <c r="AB2073" i="1"/>
  <c r="AD2082" i="1"/>
  <c r="AE2082" i="1" s="1"/>
  <c r="AB2082" i="1"/>
  <c r="AD2106" i="1"/>
  <c r="AE2106" i="1" s="1"/>
  <c r="AB2106" i="1"/>
  <c r="AD2112" i="1"/>
  <c r="AE2112" i="1" s="1"/>
  <c r="AB2112" i="1"/>
  <c r="AC2112" i="1" s="1"/>
  <c r="AD2121" i="1"/>
  <c r="AE2121" i="1" s="1"/>
  <c r="AB2121" i="1"/>
  <c r="AD2130" i="1"/>
  <c r="AE2130" i="1" s="1"/>
  <c r="AB2130" i="1"/>
  <c r="AD2136" i="1"/>
  <c r="AE2136" i="1" s="1"/>
  <c r="AB2136" i="1"/>
  <c r="AC2136" i="1" s="1"/>
  <c r="AD2145" i="1"/>
  <c r="AE2145" i="1" s="1"/>
  <c r="AB2145" i="1"/>
  <c r="AD2215" i="1"/>
  <c r="AE2215" i="1" s="1"/>
  <c r="AB2215" i="1"/>
  <c r="AD2254" i="1"/>
  <c r="AE2254" i="1" s="1"/>
  <c r="AB2254" i="1"/>
  <c r="AC2260" i="1"/>
  <c r="AD2263" i="1"/>
  <c r="AE2263" i="1" s="1"/>
  <c r="AB2263" i="1"/>
  <c r="AD2266" i="1"/>
  <c r="AE2266" i="1" s="1"/>
  <c r="AB2266" i="1"/>
  <c r="AD2269" i="1"/>
  <c r="AE2269" i="1" s="1"/>
  <c r="AB2269" i="1"/>
  <c r="AD2278" i="1"/>
  <c r="AE2278" i="1" s="1"/>
  <c r="AB2278" i="1"/>
  <c r="AC2278" i="1" s="1"/>
  <c r="AD2290" i="1"/>
  <c r="AE2290" i="1" s="1"/>
  <c r="AB2290" i="1"/>
  <c r="AC2305" i="1"/>
  <c r="AD2356" i="1"/>
  <c r="AE2356" i="1" s="1"/>
  <c r="AB2356" i="1"/>
  <c r="AC2359" i="1"/>
  <c r="AD2368" i="1"/>
  <c r="AE2368" i="1" s="1"/>
  <c r="AB2368" i="1"/>
  <c r="AC2371" i="1"/>
  <c r="AD2380" i="1"/>
  <c r="AE2380" i="1" s="1"/>
  <c r="AB2380" i="1"/>
  <c r="AC2383" i="1"/>
  <c r="AC2389" i="1"/>
  <c r="AD2428" i="1"/>
  <c r="AE2428" i="1" s="1"/>
  <c r="AB2428" i="1"/>
  <c r="AD2449" i="1"/>
  <c r="AE2449" i="1" s="1"/>
  <c r="AB2449" i="1"/>
  <c r="AD2503" i="1"/>
  <c r="AE2503" i="1" s="1"/>
  <c r="AB2503" i="1"/>
  <c r="AC2503" i="1" s="1"/>
  <c r="AD2519" i="1"/>
  <c r="AE2519" i="1" s="1"/>
  <c r="AB2519" i="1"/>
  <c r="AD2524" i="1"/>
  <c r="AE2524" i="1" s="1"/>
  <c r="AB2524" i="1"/>
  <c r="AD2547" i="1"/>
  <c r="AE2547" i="1" s="1"/>
  <c r="AB2547" i="1"/>
  <c r="AD2552" i="1"/>
  <c r="AE2552" i="1" s="1"/>
  <c r="AB2552" i="1"/>
  <c r="AD2565" i="1"/>
  <c r="AE2565" i="1" s="1"/>
  <c r="AB2565" i="1"/>
  <c r="AC2565" i="1" s="1"/>
  <c r="AD2588" i="1"/>
  <c r="AE2588" i="1" s="1"/>
  <c r="AB2588" i="1"/>
  <c r="AD2596" i="1"/>
  <c r="AE2596" i="1" s="1"/>
  <c r="AB2596" i="1"/>
  <c r="AC2596" i="1" s="1"/>
  <c r="AD2604" i="1"/>
  <c r="AE2604" i="1" s="1"/>
  <c r="AB2604" i="1"/>
  <c r="AD2609" i="1"/>
  <c r="AE2609" i="1" s="1"/>
  <c r="AB2609" i="1"/>
  <c r="AD2622" i="1"/>
  <c r="AE2622" i="1" s="1"/>
  <c r="AB2622" i="1"/>
  <c r="AD2640" i="1"/>
  <c r="AE2640" i="1" s="1"/>
  <c r="AB2640" i="1"/>
  <c r="AD2653" i="1"/>
  <c r="AE2653" i="1" s="1"/>
  <c r="AB2653" i="1"/>
  <c r="AC2653" i="1" s="1"/>
  <c r="AD2687" i="1"/>
  <c r="AE2687" i="1" s="1"/>
  <c r="AB2687" i="1"/>
  <c r="AC2687" i="1" s="1"/>
  <c r="AD2700" i="1"/>
  <c r="AE2700" i="1" s="1"/>
  <c r="AB2700" i="1"/>
  <c r="AC2700" i="1" s="1"/>
  <c r="AD2718" i="1"/>
  <c r="AE2718" i="1" s="1"/>
  <c r="AB2718" i="1"/>
  <c r="AC2718" i="1" s="1"/>
  <c r="AD2739" i="1"/>
  <c r="AE2739" i="1" s="1"/>
  <c r="AB2739" i="1"/>
  <c r="AD2790" i="1"/>
  <c r="AE2790" i="1" s="1"/>
  <c r="AB2790" i="1"/>
  <c r="AD2798" i="1"/>
  <c r="AE2798" i="1" s="1"/>
  <c r="AB2798" i="1"/>
  <c r="AD2855" i="1"/>
  <c r="AE2855" i="1" s="1"/>
  <c r="AB2855" i="1"/>
  <c r="AD2863" i="1"/>
  <c r="AE2863" i="1" s="1"/>
  <c r="AB2863" i="1"/>
  <c r="AC2863" i="1" s="1"/>
  <c r="AD2876" i="1"/>
  <c r="AE2876" i="1" s="1"/>
  <c r="AB2876" i="1"/>
  <c r="AD2905" i="1"/>
  <c r="AE2905" i="1" s="1"/>
  <c r="AB2905" i="1"/>
  <c r="AC2905" i="1" s="1"/>
  <c r="AD2974" i="1"/>
  <c r="AE2974" i="1" s="1"/>
  <c r="AB2974" i="1"/>
  <c r="AC2974" i="1" s="1"/>
  <c r="AD2987" i="1"/>
  <c r="AE2987" i="1" s="1"/>
  <c r="AB2987" i="1"/>
  <c r="AD2995" i="1"/>
  <c r="AE2995" i="1" s="1"/>
  <c r="AB2995" i="1"/>
  <c r="AD3029" i="1"/>
  <c r="AE3029" i="1" s="1"/>
  <c r="AB3029" i="1"/>
  <c r="AD3058" i="1"/>
  <c r="AE3058" i="1" s="1"/>
  <c r="AB3058" i="1"/>
  <c r="AD3066" i="1"/>
  <c r="AE3066" i="1" s="1"/>
  <c r="AB3066" i="1"/>
  <c r="AC3066" i="1" s="1"/>
  <c r="AD3074" i="1"/>
  <c r="AE3074" i="1" s="1"/>
  <c r="AB3074" i="1"/>
  <c r="AC3074" i="1" s="1"/>
  <c r="AD1948" i="1"/>
  <c r="AE1948" i="1" s="1"/>
  <c r="AB1948" i="1"/>
  <c r="AD1697" i="1"/>
  <c r="AE1697" i="1" s="1"/>
  <c r="AD1745" i="1"/>
  <c r="AE1745" i="1" s="1"/>
  <c r="AD1777" i="1"/>
  <c r="AE1777" i="1" s="1"/>
  <c r="AD1841" i="1"/>
  <c r="AE1841" i="1" s="1"/>
  <c r="AD1967" i="1"/>
  <c r="AE1967" i="1" s="1"/>
  <c r="AB1967" i="1"/>
  <c r="AD1692" i="1"/>
  <c r="AE1692" i="1" s="1"/>
  <c r="AD1756" i="1"/>
  <c r="AE1756" i="1" s="1"/>
  <c r="AD1820" i="1"/>
  <c r="AE1820" i="1" s="1"/>
  <c r="AD1949" i="1"/>
  <c r="AE1949" i="1" s="1"/>
  <c r="AB1949" i="1"/>
  <c r="AD1671" i="1"/>
  <c r="AE1671" i="1" s="1"/>
  <c r="AD1687" i="1"/>
  <c r="AE1687" i="1" s="1"/>
  <c r="AD1703" i="1"/>
  <c r="AD1719" i="1"/>
  <c r="AE1719" i="1" s="1"/>
  <c r="AD1783" i="1"/>
  <c r="AD1815" i="1"/>
  <c r="AE1815" i="1" s="1"/>
  <c r="AD1866" i="1"/>
  <c r="AE1866" i="1" s="1"/>
  <c r="AB1866" i="1"/>
  <c r="AD1878" i="1"/>
  <c r="AE1878" i="1" s="1"/>
  <c r="AB1878" i="1"/>
  <c r="AC2031" i="1"/>
  <c r="AD2034" i="1"/>
  <c r="AE2034" i="1" s="1"/>
  <c r="AB2034" i="1"/>
  <c r="AC2037" i="1"/>
  <c r="AD2076" i="1"/>
  <c r="AE2076" i="1" s="1"/>
  <c r="AB2076" i="1"/>
  <c r="AD2079" i="1"/>
  <c r="AE2079" i="1" s="1"/>
  <c r="AB2079" i="1"/>
  <c r="AC2088" i="1"/>
  <c r="AD2103" i="1"/>
  <c r="AE2103" i="1" s="1"/>
  <c r="AB2103" i="1"/>
  <c r="AC2103" i="1" s="1"/>
  <c r="AC2182" i="1"/>
  <c r="AC2185" i="1"/>
  <c r="AD2212" i="1"/>
  <c r="AE2212" i="1" s="1"/>
  <c r="AB2212" i="1"/>
  <c r="AC2212" i="1" s="1"/>
  <c r="AD2347" i="1"/>
  <c r="AE2347" i="1" s="1"/>
  <c r="AB2347" i="1"/>
  <c r="AD2353" i="1"/>
  <c r="AE2353" i="1" s="1"/>
  <c r="AB2353" i="1"/>
  <c r="AC2362" i="1"/>
  <c r="AD2365" i="1"/>
  <c r="AE2365" i="1" s="1"/>
  <c r="AB2365" i="1"/>
  <c r="AD2374" i="1"/>
  <c r="AE2374" i="1" s="1"/>
  <c r="AB2374" i="1"/>
  <c r="AD2377" i="1"/>
  <c r="AE2377" i="1" s="1"/>
  <c r="AB2377" i="1"/>
  <c r="AD2395" i="1"/>
  <c r="AE2395" i="1" s="1"/>
  <c r="AB2395" i="1"/>
  <c r="AD2425" i="1"/>
  <c r="AE2425" i="1" s="1"/>
  <c r="AB2425" i="1"/>
  <c r="AC2464" i="1"/>
  <c r="AD2467" i="1"/>
  <c r="AE2467" i="1" s="1"/>
  <c r="AB2467" i="1"/>
  <c r="AD2485" i="1"/>
  <c r="AE2485" i="1" s="1"/>
  <c r="AB2485" i="1"/>
  <c r="AD2491" i="1"/>
  <c r="AE2491" i="1" s="1"/>
  <c r="AB2491" i="1"/>
  <c r="AD2494" i="1"/>
  <c r="AE2494" i="1" s="1"/>
  <c r="AB2494" i="1"/>
  <c r="AD2497" i="1"/>
  <c r="AE2497" i="1" s="1"/>
  <c r="AB2497" i="1"/>
  <c r="AD2509" i="1"/>
  <c r="AE2509" i="1" s="1"/>
  <c r="AB2509" i="1"/>
  <c r="AD2537" i="1"/>
  <c r="AE2537" i="1" s="1"/>
  <c r="AB2537" i="1"/>
  <c r="AC2617" i="1"/>
  <c r="AD2630" i="1"/>
  <c r="AE2630" i="1" s="1"/>
  <c r="AB2630" i="1"/>
  <c r="AC2630" i="1" s="1"/>
  <c r="AD2674" i="1"/>
  <c r="AE2674" i="1" s="1"/>
  <c r="AB2674" i="1"/>
  <c r="AD2713" i="1"/>
  <c r="AE2713" i="1" s="1"/>
  <c r="AB2713" i="1"/>
  <c r="AD2726" i="1"/>
  <c r="AE2726" i="1" s="1"/>
  <c r="AB2726" i="1"/>
  <c r="AD2734" i="1"/>
  <c r="AE2734" i="1" s="1"/>
  <c r="AB2734" i="1"/>
  <c r="AD2785" i="1"/>
  <c r="AE2785" i="1" s="1"/>
  <c r="AB2785" i="1"/>
  <c r="AC2785" i="1" s="1"/>
  <c r="AC2806" i="1"/>
  <c r="AD2842" i="1"/>
  <c r="AE2842" i="1" s="1"/>
  <c r="AB2842" i="1"/>
  <c r="AD2892" i="1"/>
  <c r="AE2892" i="1" s="1"/>
  <c r="AB2892" i="1"/>
  <c r="AC2892" i="1" s="1"/>
  <c r="AD2929" i="1"/>
  <c r="AE2929" i="1" s="1"/>
  <c r="AB2929" i="1"/>
  <c r="AC2929" i="1" s="1"/>
  <c r="AD2937" i="1"/>
  <c r="AE2937" i="1" s="1"/>
  <c r="AB2937" i="1"/>
  <c r="AC2937" i="1" s="1"/>
  <c r="AD2945" i="1"/>
  <c r="AE2945" i="1" s="1"/>
  <c r="AB2945" i="1"/>
  <c r="AC2945" i="1" s="1"/>
  <c r="AD2953" i="1"/>
  <c r="AE2953" i="1" s="1"/>
  <c r="AB2953" i="1"/>
  <c r="AD2961" i="1"/>
  <c r="AE2961" i="1" s="1"/>
  <c r="AB2961" i="1"/>
  <c r="AD2969" i="1"/>
  <c r="AE2969" i="1" s="1"/>
  <c r="AB2969" i="1"/>
  <c r="AC2969" i="1" s="1"/>
  <c r="AD2982" i="1"/>
  <c r="AE2982" i="1" s="1"/>
  <c r="AB2982" i="1"/>
  <c r="AC2982" i="1" s="1"/>
  <c r="AD3011" i="1"/>
  <c r="AE3011" i="1" s="1"/>
  <c r="AB3011" i="1"/>
  <c r="AC3011" i="1" s="1"/>
  <c r="AD3037" i="1"/>
  <c r="AE3037" i="1" s="1"/>
  <c r="AB3037" i="1"/>
  <c r="AC3037" i="1" s="1"/>
  <c r="AD3045" i="1"/>
  <c r="AE3045" i="1" s="1"/>
  <c r="AB3045" i="1"/>
  <c r="AC3077" i="1"/>
  <c r="AD2416" i="1"/>
  <c r="AE2416" i="1" s="1"/>
  <c r="AB2416" i="1"/>
  <c r="AD2419" i="1"/>
  <c r="AE2419" i="1" s="1"/>
  <c r="AB2419" i="1"/>
  <c r="AC2473" i="1"/>
  <c r="AD2482" i="1"/>
  <c r="AE2482" i="1" s="1"/>
  <c r="AB2482" i="1"/>
  <c r="AD2560" i="1"/>
  <c r="AE2560" i="1" s="1"/>
  <c r="AB2560" i="1"/>
  <c r="AC2560" i="1" s="1"/>
  <c r="AD2573" i="1"/>
  <c r="AE2573" i="1" s="1"/>
  <c r="AB2573" i="1"/>
  <c r="AC2573" i="1" s="1"/>
  <c r="AD2591" i="1"/>
  <c r="AE2591" i="1" s="1"/>
  <c r="AB2591" i="1"/>
  <c r="AC2591" i="1" s="1"/>
  <c r="AD2599" i="1"/>
  <c r="AE2599" i="1" s="1"/>
  <c r="AB2599" i="1"/>
  <c r="AD2612" i="1"/>
  <c r="AE2612" i="1" s="1"/>
  <c r="AB2612" i="1"/>
  <c r="AC2612" i="1" s="1"/>
  <c r="AC2625" i="1"/>
  <c r="AC2638" i="1"/>
  <c r="AD2656" i="1"/>
  <c r="AE2656" i="1" s="1"/>
  <c r="AB2656" i="1"/>
  <c r="AC2664" i="1"/>
  <c r="AD2669" i="1"/>
  <c r="AE2669" i="1" s="1"/>
  <c r="AB2669" i="1"/>
  <c r="AC2669" i="1" s="1"/>
  <c r="AD2682" i="1"/>
  <c r="AE2682" i="1" s="1"/>
  <c r="AB2682" i="1"/>
  <c r="AD2695" i="1"/>
  <c r="AE2695" i="1" s="1"/>
  <c r="AB2695" i="1"/>
  <c r="AC2695" i="1" s="1"/>
  <c r="AD2703" i="1"/>
  <c r="AE2703" i="1" s="1"/>
  <c r="AB2703" i="1"/>
  <c r="AD2757" i="1"/>
  <c r="AE2757" i="1" s="1"/>
  <c r="AB2757" i="1"/>
  <c r="AC2757" i="1" s="1"/>
  <c r="AD2767" i="1"/>
  <c r="AE2767" i="1" s="1"/>
  <c r="AB2767" i="1"/>
  <c r="AD2793" i="1"/>
  <c r="AE2793" i="1" s="1"/>
  <c r="AB2793" i="1"/>
  <c r="AD2801" i="1"/>
  <c r="AE2801" i="1" s="1"/>
  <c r="AB2801" i="1"/>
  <c r="AC2801" i="1" s="1"/>
  <c r="AD2811" i="1"/>
  <c r="AE2811" i="1" s="1"/>
  <c r="AB2811" i="1"/>
  <c r="AD2816" i="1"/>
  <c r="AE2816" i="1" s="1"/>
  <c r="AB2816" i="1"/>
  <c r="AC2816" i="1" s="1"/>
  <c r="AD2837" i="1"/>
  <c r="AE2837" i="1" s="1"/>
  <c r="AB2837" i="1"/>
  <c r="AC2837" i="1" s="1"/>
  <c r="AD2850" i="1"/>
  <c r="AE2850" i="1" s="1"/>
  <c r="AB2850" i="1"/>
  <c r="AC2850" i="1" s="1"/>
  <c r="AD2858" i="1"/>
  <c r="AE2858" i="1" s="1"/>
  <c r="AB2858" i="1"/>
  <c r="AD2866" i="1"/>
  <c r="AE2866" i="1" s="1"/>
  <c r="AB2866" i="1"/>
  <c r="AD2879" i="1"/>
  <c r="AE2879" i="1" s="1"/>
  <c r="AB2879" i="1"/>
  <c r="AD2887" i="1"/>
  <c r="AE2887" i="1" s="1"/>
  <c r="AB2887" i="1"/>
  <c r="AC2887" i="1" s="1"/>
  <c r="AD2900" i="1"/>
  <c r="AE2900" i="1" s="1"/>
  <c r="AB2900" i="1"/>
  <c r="AC2900" i="1" s="1"/>
  <c r="AD2908" i="1"/>
  <c r="AE2908" i="1" s="1"/>
  <c r="AB2908" i="1"/>
  <c r="AD2977" i="1"/>
  <c r="AE2977" i="1" s="1"/>
  <c r="AB2977" i="1"/>
  <c r="AC2977" i="1" s="1"/>
  <c r="AD2990" i="1"/>
  <c r="AE2990" i="1" s="1"/>
  <c r="AB2990" i="1"/>
  <c r="AD2998" i="1"/>
  <c r="AE2998" i="1" s="1"/>
  <c r="AB2998" i="1"/>
  <c r="AD3019" i="1"/>
  <c r="AE3019" i="1" s="1"/>
  <c r="AB3019" i="1"/>
  <c r="AD3024" i="1"/>
  <c r="AE3024" i="1" s="1"/>
  <c r="AB3024" i="1"/>
  <c r="AD3053" i="1"/>
  <c r="AE3053" i="1" s="1"/>
  <c r="AB3053" i="1"/>
  <c r="AC3053" i="1" s="1"/>
  <c r="AD3061" i="1"/>
  <c r="AE3061" i="1" s="1"/>
  <c r="AB3061" i="1"/>
  <c r="AC3061" i="1" s="1"/>
  <c r="AD3069" i="1"/>
  <c r="AE3069" i="1" s="1"/>
  <c r="AB3069" i="1"/>
  <c r="AC1878" i="1"/>
  <c r="AH1878" i="1" s="1"/>
  <c r="AC1990" i="1"/>
  <c r="AC2022" i="1"/>
  <c r="AH2022" i="1" s="1"/>
  <c r="AC1985" i="1"/>
  <c r="AH1985" i="1" s="1"/>
  <c r="AC2025" i="1"/>
  <c r="AH2025" i="1" s="1"/>
  <c r="AC2041" i="1"/>
  <c r="AC2081" i="1"/>
  <c r="AH2081" i="1" s="1"/>
  <c r="AC2097" i="1"/>
  <c r="AC2145" i="1"/>
  <c r="AH2145" i="1" s="1"/>
  <c r="AC2177" i="1"/>
  <c r="AC2249" i="1"/>
  <c r="AH2249" i="1" s="1"/>
  <c r="AC2281" i="1"/>
  <c r="AC2620" i="1"/>
  <c r="AC2684" i="1"/>
  <c r="AC1868" i="1"/>
  <c r="AC1900" i="1"/>
  <c r="AH1900" i="1" s="1"/>
  <c r="AC1956" i="1"/>
  <c r="AH1956" i="1" s="1"/>
  <c r="AC2116" i="1"/>
  <c r="AH2116" i="1" s="1"/>
  <c r="AC2148" i="1"/>
  <c r="AC2180" i="1"/>
  <c r="AC2188" i="1"/>
  <c r="AH2188" i="1" s="1"/>
  <c r="AC2220" i="1"/>
  <c r="AH2220" i="1" s="1"/>
  <c r="AC2228" i="1"/>
  <c r="AC2244" i="1"/>
  <c r="AC2292" i="1"/>
  <c r="AC2468" i="1"/>
  <c r="AC2484" i="1"/>
  <c r="AC2492" i="1"/>
  <c r="AC2500" i="1"/>
  <c r="AC2508" i="1"/>
  <c r="AC2531" i="1"/>
  <c r="AH2531" i="1" s="1"/>
  <c r="AC2563" i="1"/>
  <c r="AH2563" i="1" s="1"/>
  <c r="AC2595" i="1"/>
  <c r="AH2595" i="1" s="1"/>
  <c r="AC2611" i="1"/>
  <c r="AH2611" i="1" s="1"/>
  <c r="AC2627" i="1"/>
  <c r="AC2643" i="1"/>
  <c r="AC2675" i="1"/>
  <c r="AC2691" i="1"/>
  <c r="AC1932" i="1"/>
  <c r="AC1948" i="1"/>
  <c r="AH1948" i="1" s="1"/>
  <c r="AC2020" i="1"/>
  <c r="AH2020" i="1" s="1"/>
  <c r="AC2028" i="1"/>
  <c r="AC2052" i="1"/>
  <c r="AH2052" i="1" s="1"/>
  <c r="AC2092" i="1"/>
  <c r="AH2092" i="1" s="1"/>
  <c r="AC2140" i="1"/>
  <c r="AH2140" i="1" s="1"/>
  <c r="AC2156" i="1"/>
  <c r="AC2284" i="1"/>
  <c r="AH2284" i="1" s="1"/>
  <c r="AC2300" i="1"/>
  <c r="AH2300" i="1" s="1"/>
  <c r="AC2308" i="1"/>
  <c r="AH2308" i="1" s="1"/>
  <c r="AC2348" i="1"/>
  <c r="AC2602" i="1"/>
  <c r="AH2602" i="1" s="1"/>
  <c r="AC2698" i="1"/>
  <c r="AC1879" i="1"/>
  <c r="AC1887" i="1"/>
  <c r="AC1903" i="1"/>
  <c r="AH1903" i="1" s="1"/>
  <c r="AC1911" i="1"/>
  <c r="AH1911" i="1" s="1"/>
  <c r="AC1975" i="1"/>
  <c r="AC2055" i="1"/>
  <c r="AH2055" i="1" s="1"/>
  <c r="AC2087" i="1"/>
  <c r="AH2087" i="1" s="1"/>
  <c r="AC2095" i="1"/>
  <c r="AH2095" i="1" s="1"/>
  <c r="AC2143" i="1"/>
  <c r="AC2175" i="1"/>
  <c r="AC2183" i="1"/>
  <c r="AC2199" i="1"/>
  <c r="AC2207" i="1"/>
  <c r="AH2207" i="1" s="1"/>
  <c r="AC2231" i="1"/>
  <c r="AH2231" i="1" s="1"/>
  <c r="AC2271" i="1"/>
  <c r="AC2279" i="1"/>
  <c r="AH2279" i="1" s="1"/>
  <c r="AC2311" i="1"/>
  <c r="AH2311" i="1" s="1"/>
  <c r="AC2335" i="1"/>
  <c r="AH2335" i="1" s="1"/>
  <c r="AC2423" i="1"/>
  <c r="AH2423" i="1" s="1"/>
  <c r="AC2431" i="1"/>
  <c r="AC2479" i="1"/>
  <c r="AC2545" i="1"/>
  <c r="AC2561" i="1"/>
  <c r="AC2657" i="1"/>
  <c r="AC2721" i="1"/>
  <c r="AC2728" i="1"/>
  <c r="AC2732" i="1"/>
  <c r="AH2732" i="1" s="1"/>
  <c r="AC2736" i="1"/>
  <c r="AC2740" i="1"/>
  <c r="AH2740" i="1" s="1"/>
  <c r="AC2748" i="1"/>
  <c r="AC2750" i="1"/>
  <c r="AC2752" i="1"/>
  <c r="AC2762" i="1"/>
  <c r="AH2762" i="1" s="1"/>
  <c r="AC2780" i="1"/>
  <c r="AH2780" i="1" s="1"/>
  <c r="AC2788" i="1"/>
  <c r="AH2788" i="1" s="1"/>
  <c r="AC2818" i="1"/>
  <c r="AC2820" i="1"/>
  <c r="AH2820" i="1" s="1"/>
  <c r="AC2830" i="1"/>
  <c r="AC2832" i="1"/>
  <c r="AC2834" i="1"/>
  <c r="AC2838" i="1"/>
  <c r="AC2844" i="1"/>
  <c r="AC2846" i="1"/>
  <c r="AC2854" i="1"/>
  <c r="AH2854" i="1" s="1"/>
  <c r="AC2856" i="1"/>
  <c r="AH2856" i="1" s="1"/>
  <c r="AC2858" i="1"/>
  <c r="AH2858" i="1" s="1"/>
  <c r="AC2870" i="1"/>
  <c r="AH2870" i="1" s="1"/>
  <c r="AC2876" i="1"/>
  <c r="AH2876" i="1" s="1"/>
  <c r="AC2878" i="1"/>
  <c r="AC2880" i="1"/>
  <c r="AC2884" i="1"/>
  <c r="AC2894" i="1"/>
  <c r="AC2904" i="1"/>
  <c r="AC2914" i="1"/>
  <c r="AC2920" i="1"/>
  <c r="AC2924" i="1"/>
  <c r="AC2932" i="1"/>
  <c r="AC2936" i="1"/>
  <c r="AC2940" i="1"/>
  <c r="AC2942" i="1"/>
  <c r="AC2944" i="1"/>
  <c r="AC2948" i="1"/>
  <c r="AC2954" i="1"/>
  <c r="AC2958" i="1"/>
  <c r="AC2962" i="1"/>
  <c r="AC2988" i="1"/>
  <c r="AC2996" i="1"/>
  <c r="AC2696" i="1"/>
  <c r="AC2242" i="1"/>
  <c r="AC2338" i="1"/>
  <c r="AC2378" i="1"/>
  <c r="AH2378" i="1" s="1"/>
  <c r="AC2410" i="1"/>
  <c r="AH2410" i="1" s="1"/>
  <c r="AC2511" i="1"/>
  <c r="AC3000" i="1"/>
  <c r="AC3002" i="1"/>
  <c r="AC3018" i="1"/>
  <c r="AC3022" i="1"/>
  <c r="AC3036" i="1"/>
  <c r="AC1882" i="1"/>
  <c r="AH1882" i="1" s="1"/>
  <c r="AC1914" i="1"/>
  <c r="AC1986" i="1"/>
  <c r="AH1986" i="1" s="1"/>
  <c r="AC2058" i="1"/>
  <c r="AC2114" i="1"/>
  <c r="AH2114" i="1" s="1"/>
  <c r="AC2210" i="1"/>
  <c r="AC2346" i="1"/>
  <c r="AH2346" i="1" s="1"/>
  <c r="AC2386" i="1"/>
  <c r="AC2426" i="1"/>
  <c r="AH2426" i="1" s="1"/>
  <c r="AC2434" i="1"/>
  <c r="AH2434" i="1" s="1"/>
  <c r="AC2450" i="1"/>
  <c r="AC2458" i="1"/>
  <c r="AH2458" i="1" s="1"/>
  <c r="AC2671" i="1"/>
  <c r="AC2518" i="1"/>
  <c r="AC2550" i="1"/>
  <c r="AC2566" i="1"/>
  <c r="AC2598" i="1"/>
  <c r="AH2598" i="1" s="1"/>
  <c r="AC2646" i="1"/>
  <c r="AH2646" i="1" s="1"/>
  <c r="AC2662" i="1"/>
  <c r="AC2710" i="1"/>
  <c r="AH2710" i="1" s="1"/>
  <c r="AC3048" i="1"/>
  <c r="AC3052" i="1"/>
  <c r="AC3054" i="1"/>
  <c r="AC3060" i="1"/>
  <c r="AH3060" i="1" s="1"/>
  <c r="AC2680" i="1"/>
  <c r="AC2090" i="1"/>
  <c r="AH2090" i="1" s="1"/>
  <c r="AC1901" i="1"/>
  <c r="AH1901" i="1" s="1"/>
  <c r="AC1917" i="1"/>
  <c r="AH1917" i="1" s="1"/>
  <c r="AC2061" i="1"/>
  <c r="AH2061" i="1" s="1"/>
  <c r="AC2173" i="1"/>
  <c r="AC2269" i="1"/>
  <c r="AH2269" i="1" s="1"/>
  <c r="AC2373" i="1"/>
  <c r="AC2421" i="1"/>
  <c r="AH2421" i="1" s="1"/>
  <c r="AC2621" i="1"/>
  <c r="AC2637" i="1"/>
  <c r="AH2637" i="1" s="1"/>
  <c r="AC2685" i="1"/>
  <c r="AC2701" i="1"/>
  <c r="AC1994" i="1"/>
  <c r="AH1994" i="1" s="1"/>
  <c r="AC2050" i="1"/>
  <c r="AC2066" i="1"/>
  <c r="AC2122" i="1"/>
  <c r="AH2122" i="1" s="1"/>
  <c r="AC2234" i="1"/>
  <c r="AH2234" i="1" s="1"/>
  <c r="AC1861" i="1"/>
  <c r="AC1949" i="1"/>
  <c r="AH1949" i="1" s="1"/>
  <c r="AC2005" i="1"/>
  <c r="AC2053" i="1"/>
  <c r="AH2053" i="1" s="1"/>
  <c r="AC2117" i="1"/>
  <c r="AH2117" i="1" s="1"/>
  <c r="AC2149" i="1"/>
  <c r="AH2149" i="1" s="1"/>
  <c r="AC2197" i="1"/>
  <c r="AC2229" i="1"/>
  <c r="AH2229" i="1" s="1"/>
  <c r="AC2253" i="1"/>
  <c r="AH2253" i="1" s="1"/>
  <c r="AC2261" i="1"/>
  <c r="AH2261" i="1" s="1"/>
  <c r="AC2277" i="1"/>
  <c r="AC2516" i="1"/>
  <c r="AC2532" i="1"/>
  <c r="AC2692" i="1"/>
  <c r="AC1880" i="1"/>
  <c r="AH1880" i="1" s="1"/>
  <c r="AC1968" i="1"/>
  <c r="AH1968" i="1" s="1"/>
  <c r="AC2024" i="1"/>
  <c r="AH2024" i="1" s="1"/>
  <c r="AC2040" i="1"/>
  <c r="AC2072" i="1"/>
  <c r="AC2096" i="1"/>
  <c r="AH2096" i="1" s="1"/>
  <c r="AC2168" i="1"/>
  <c r="AC2184" i="1"/>
  <c r="AH2184" i="1" s="1"/>
  <c r="AC2200" i="1"/>
  <c r="AC2272" i="1"/>
  <c r="AH2272" i="1" s="1"/>
  <c r="AC2392" i="1"/>
  <c r="AC2408" i="1"/>
  <c r="AC2448" i="1"/>
  <c r="AC2539" i="1"/>
  <c r="AC2555" i="1"/>
  <c r="AC2603" i="1"/>
  <c r="AH2603" i="1" s="1"/>
  <c r="AC2635" i="1"/>
  <c r="AC2667" i="1"/>
  <c r="AC2683" i="1"/>
  <c r="AC1888" i="1"/>
  <c r="AH1888" i="1" s="1"/>
  <c r="AC1928" i="1"/>
  <c r="AH1928" i="1" s="1"/>
  <c r="AC1960" i="1"/>
  <c r="AC1976" i="1"/>
  <c r="AH1976" i="1" s="1"/>
  <c r="AC2000" i="1"/>
  <c r="AH2000" i="1" s="1"/>
  <c r="AC2064" i="1"/>
  <c r="AC2104" i="1"/>
  <c r="AH2104" i="1" s="1"/>
  <c r="AC2216" i="1"/>
  <c r="AH2216" i="1" s="1"/>
  <c r="AC2224" i="1"/>
  <c r="AC2240" i="1"/>
  <c r="AH2240" i="1" s="1"/>
  <c r="AC2264" i="1"/>
  <c r="AH2264" i="1" s="1"/>
  <c r="AC2312" i="1"/>
  <c r="AC2344" i="1"/>
  <c r="AH2344" i="1" s="1"/>
  <c r="AC2360" i="1"/>
  <c r="AC2376" i="1"/>
  <c r="AC2530" i="1"/>
  <c r="AC2546" i="1"/>
  <c r="AC2578" i="1"/>
  <c r="AC2610" i="1"/>
  <c r="AC2690" i="1"/>
  <c r="AC2706" i="1"/>
  <c r="AC2536" i="1"/>
  <c r="AH2536" i="1" s="1"/>
  <c r="AC1867" i="1"/>
  <c r="AH1867" i="1" s="1"/>
  <c r="AC1875" i="1"/>
  <c r="AH1875" i="1" s="1"/>
  <c r="AC1883" i="1"/>
  <c r="AC1891" i="1"/>
  <c r="AC1899" i="1"/>
  <c r="AH1899" i="1" s="1"/>
  <c r="AC1923" i="1"/>
  <c r="AC1931" i="1"/>
  <c r="AH1931" i="1" s="1"/>
  <c r="AC1971" i="1"/>
  <c r="AH1971" i="1" s="1"/>
  <c r="AC2011" i="1"/>
  <c r="AC2019" i="1"/>
  <c r="AC2043" i="1"/>
  <c r="AH2043" i="1" s="1"/>
  <c r="AC2091" i="1"/>
  <c r="AH2091" i="1" s="1"/>
  <c r="AC2099" i="1"/>
  <c r="AH2099" i="1" s="1"/>
  <c r="AC2115" i="1"/>
  <c r="AH2115" i="1" s="1"/>
  <c r="AC2123" i="1"/>
  <c r="AH2123" i="1" s="1"/>
  <c r="AC2139" i="1"/>
  <c r="AC2147" i="1"/>
  <c r="AH2147" i="1" s="1"/>
  <c r="AC2155" i="1"/>
  <c r="AH2155" i="1" s="1"/>
  <c r="AC2179" i="1"/>
  <c r="AC2195" i="1"/>
  <c r="AH2195" i="1" s="1"/>
  <c r="AC2219" i="1"/>
  <c r="AH2219" i="1" s="1"/>
  <c r="AC2227" i="1"/>
  <c r="AC2235" i="1"/>
  <c r="AH2235" i="1" s="1"/>
  <c r="AC2267" i="1"/>
  <c r="AC2291" i="1"/>
  <c r="AH2291" i="1" s="1"/>
  <c r="AC2323" i="1"/>
  <c r="AH2323" i="1" s="1"/>
  <c r="AC2339" i="1"/>
  <c r="AC2347" i="1"/>
  <c r="AH2347" i="1" s="1"/>
  <c r="AC2387" i="1"/>
  <c r="AH2387" i="1" s="1"/>
  <c r="AC2395" i="1"/>
  <c r="AH2395" i="1" s="1"/>
  <c r="AC2411" i="1"/>
  <c r="AH2411" i="1" s="1"/>
  <c r="AC2427" i="1"/>
  <c r="AC2435" i="1"/>
  <c r="AC2443" i="1"/>
  <c r="AH2443" i="1" s="1"/>
  <c r="AC2451" i="1"/>
  <c r="AC2459" i="1"/>
  <c r="AC2483" i="1"/>
  <c r="AC2649" i="1"/>
  <c r="AC2697" i="1"/>
  <c r="AC2624" i="1"/>
  <c r="AH2624" i="1" s="1"/>
  <c r="AC2727" i="1"/>
  <c r="AC2729" i="1"/>
  <c r="AH2729" i="1" s="1"/>
  <c r="AC2733" i="1"/>
  <c r="AC2735" i="1"/>
  <c r="AC2739" i="1"/>
  <c r="AH2739" i="1" s="1"/>
  <c r="AC2743" i="1"/>
  <c r="AH2743" i="1" s="1"/>
  <c r="AC2755" i="1"/>
  <c r="AC2761" i="1"/>
  <c r="AH2761" i="1" s="1"/>
  <c r="AC2777" i="1"/>
  <c r="AC2779" i="1"/>
  <c r="AC2781" i="1"/>
  <c r="AC2787" i="1"/>
  <c r="AH2787" i="1" s="1"/>
  <c r="AC2789" i="1"/>
  <c r="AC2791" i="1"/>
  <c r="AC2795" i="1"/>
  <c r="AH2795" i="1" s="1"/>
  <c r="AC2797" i="1"/>
  <c r="AC2809" i="1"/>
  <c r="AH2809" i="1" s="1"/>
  <c r="AC2819" i="1"/>
  <c r="AC2821" i="1"/>
  <c r="AC2825" i="1"/>
  <c r="AC2829" i="1"/>
  <c r="AC2833" i="1"/>
  <c r="AC2835" i="1"/>
  <c r="AC2841" i="1"/>
  <c r="AC2853" i="1"/>
  <c r="AC2857" i="1"/>
  <c r="AC2865" i="1"/>
  <c r="AC2867" i="1"/>
  <c r="AC2871" i="1"/>
  <c r="AC2877" i="1"/>
  <c r="AH2877" i="1" s="1"/>
  <c r="AC2885" i="1"/>
  <c r="AC2893" i="1"/>
  <c r="AC2899" i="1"/>
  <c r="AC2911" i="1"/>
  <c r="AC2913" i="1"/>
  <c r="AC2921" i="1"/>
  <c r="AC2927" i="1"/>
  <c r="AC2931" i="1"/>
  <c r="AC2943" i="1"/>
  <c r="AC2951" i="1"/>
  <c r="AC2955" i="1"/>
  <c r="AC2963" i="1"/>
  <c r="AC2967" i="1"/>
  <c r="AC2971" i="1"/>
  <c r="AC2975" i="1"/>
  <c r="AH2975" i="1" s="1"/>
  <c r="AC2993" i="1"/>
  <c r="AC2046" i="1"/>
  <c r="AH2046" i="1" s="1"/>
  <c r="AC2150" i="1"/>
  <c r="AC2214" i="1"/>
  <c r="AH2214" i="1" s="1"/>
  <c r="AC2262" i="1"/>
  <c r="AH2262" i="1" s="1"/>
  <c r="AC2270" i="1"/>
  <c r="AH2270" i="1" s="1"/>
  <c r="AC2294" i="1"/>
  <c r="AH2294" i="1" s="1"/>
  <c r="AC2350" i="1"/>
  <c r="AC2366" i="1"/>
  <c r="AC2398" i="1"/>
  <c r="AC2647" i="1"/>
  <c r="AC2999" i="1"/>
  <c r="AC3001" i="1"/>
  <c r="AC3007" i="1"/>
  <c r="AC3013" i="1"/>
  <c r="AC3035" i="1"/>
  <c r="AC2608" i="1"/>
  <c r="AC1942" i="1"/>
  <c r="AC1982" i="1"/>
  <c r="AC2054" i="1"/>
  <c r="AC2062" i="1"/>
  <c r="AH2062" i="1" s="1"/>
  <c r="AC2070" i="1"/>
  <c r="AC2102" i="1"/>
  <c r="AH2102" i="1" s="1"/>
  <c r="AC2158" i="1"/>
  <c r="AH2158" i="1" s="1"/>
  <c r="AC2198" i="1"/>
  <c r="AC2286" i="1"/>
  <c r="AC2326" i="1"/>
  <c r="AC2342" i="1"/>
  <c r="AH2342" i="1" s="1"/>
  <c r="AC2422" i="1"/>
  <c r="AC2551" i="1"/>
  <c r="AH2551" i="1" s="1"/>
  <c r="AC2663" i="1"/>
  <c r="AC2711" i="1"/>
  <c r="AH2711" i="1" s="1"/>
  <c r="AC2510" i="1"/>
  <c r="AH2510" i="1" s="1"/>
  <c r="AC2542" i="1"/>
  <c r="AC2590" i="1"/>
  <c r="AC2606" i="1"/>
  <c r="AC2686" i="1"/>
  <c r="AC3065" i="1"/>
  <c r="AC3073" i="1"/>
  <c r="AC2592" i="1"/>
  <c r="AH2592" i="1" s="1"/>
  <c r="AC2688" i="1"/>
  <c r="AC1894" i="1"/>
  <c r="AH1894" i="1" s="1"/>
  <c r="AC2014" i="1"/>
  <c r="AH2014" i="1" s="1"/>
  <c r="AC1857" i="1"/>
  <c r="AH1857" i="1" s="1"/>
  <c r="AC1873" i="1"/>
  <c r="AH1873" i="1" s="1"/>
  <c r="AC1953" i="1"/>
  <c r="AC2009" i="1"/>
  <c r="AH2009" i="1" s="1"/>
  <c r="AC2033" i="1"/>
  <c r="AH2033" i="1" s="1"/>
  <c r="AC2209" i="1"/>
  <c r="AC2329" i="1"/>
  <c r="AH2329" i="1" s="1"/>
  <c r="AC2409" i="1"/>
  <c r="AC2417" i="1"/>
  <c r="AH2417" i="1" s="1"/>
  <c r="AC2441" i="1"/>
  <c r="AC2449" i="1"/>
  <c r="AH2449" i="1" s="1"/>
  <c r="AC2465" i="1"/>
  <c r="AC2489" i="1"/>
  <c r="AC2517" i="1"/>
  <c r="AC2533" i="1"/>
  <c r="AC2581" i="1"/>
  <c r="AH2581" i="1" s="1"/>
  <c r="AC2597" i="1"/>
  <c r="AH2597" i="1" s="1"/>
  <c r="AC2661" i="1"/>
  <c r="AC2677" i="1"/>
  <c r="C26" i="24"/>
  <c r="C32" i="24" s="1"/>
  <c r="C25" i="24"/>
  <c r="C31" i="24" s="1"/>
  <c r="F20" i="31"/>
  <c r="H20" i="31"/>
  <c r="I20" i="31"/>
  <c r="A1" i="31"/>
  <c r="G20" i="31"/>
  <c r="C19" i="31"/>
  <c r="E19" i="31"/>
  <c r="F19" i="31"/>
  <c r="G19" i="31"/>
  <c r="H19" i="31"/>
  <c r="I19" i="31"/>
  <c r="C20" i="31"/>
  <c r="E20" i="31"/>
  <c r="AC3071" i="1" l="1"/>
  <c r="AC2509" i="1"/>
  <c r="AC2034" i="1"/>
  <c r="AH2034" i="1" s="1"/>
  <c r="AC2482" i="1"/>
  <c r="AH2482" i="1" s="1"/>
  <c r="AC2952" i="1"/>
  <c r="AH2952" i="1" s="1"/>
  <c r="AC1872" i="1"/>
  <c r="AH1872" i="1" s="1"/>
  <c r="AC2108" i="1"/>
  <c r="AH2108" i="1" s="1"/>
  <c r="AC1940" i="1"/>
  <c r="AC2296" i="1"/>
  <c r="AH2296" i="1" s="1"/>
  <c r="AC2377" i="1"/>
  <c r="AH2377" i="1" s="1"/>
  <c r="AC3031" i="1"/>
  <c r="AC2174" i="1"/>
  <c r="AC2851" i="1"/>
  <c r="AH2851" i="1" s="1"/>
  <c r="AC2601" i="1"/>
  <c r="AC2283" i="1"/>
  <c r="AC2083" i="1"/>
  <c r="AC2571" i="1"/>
  <c r="AC1984" i="1"/>
  <c r="AC1957" i="1"/>
  <c r="AH1957" i="1" s="1"/>
  <c r="AC2442" i="1"/>
  <c r="AH2442" i="1" s="1"/>
  <c r="AC2730" i="1"/>
  <c r="AH2730" i="1" s="1"/>
  <c r="AC2239" i="1"/>
  <c r="AH2239" i="1" s="1"/>
  <c r="AC1871" i="1"/>
  <c r="AH1871" i="1" s="1"/>
  <c r="AC2385" i="1"/>
  <c r="AC2230" i="1"/>
  <c r="AH2230" i="1" s="1"/>
  <c r="AC2552" i="1"/>
  <c r="AH2552" i="1" s="1"/>
  <c r="AC2266" i="1"/>
  <c r="AH2266" i="1" s="1"/>
  <c r="AC2380" i="1"/>
  <c r="AH2380" i="1" s="1"/>
  <c r="AC2257" i="1"/>
  <c r="AC2358" i="1"/>
  <c r="AH2358" i="1" s="1"/>
  <c r="AC2626" i="1"/>
  <c r="AC2374" i="1"/>
  <c r="AC2753" i="1"/>
  <c r="AC2080" i="1"/>
  <c r="AH2080" i="1" s="1"/>
  <c r="AC1970" i="1"/>
  <c r="AH1970" i="1" s="1"/>
  <c r="AC2852" i="1"/>
  <c r="AC2547" i="1"/>
  <c r="AH2547" i="1" s="1"/>
  <c r="AC2126" i="1"/>
  <c r="AH2126" i="1" s="1"/>
  <c r="AC2976" i="1"/>
  <c r="AC2714" i="1"/>
  <c r="AH2714" i="1" s="1"/>
  <c r="AC2406" i="1"/>
  <c r="AC2734" i="1"/>
  <c r="AC3058" i="1"/>
  <c r="AC2585" i="1"/>
  <c r="AH2585" i="1" s="1"/>
  <c r="AC2106" i="1"/>
  <c r="AH2106" i="1" s="1"/>
  <c r="AC2079" i="1"/>
  <c r="AH2079" i="1" s="1"/>
  <c r="AC2505" i="1"/>
  <c r="AC3029" i="1"/>
  <c r="AC2569" i="1"/>
  <c r="AH2569" i="1" s="1"/>
  <c r="AC2082" i="1"/>
  <c r="AC2172" i="1"/>
  <c r="AH2172" i="1" s="1"/>
  <c r="AC2668" i="1"/>
  <c r="AC2497" i="1"/>
  <c r="AH2497" i="1" s="1"/>
  <c r="AC2656" i="1"/>
  <c r="AC3045" i="1"/>
  <c r="AC2599" i="1"/>
  <c r="AH2599" i="1" s="1"/>
  <c r="AC2494" i="1"/>
  <c r="AH2494" i="1" s="1"/>
  <c r="AC2961" i="1"/>
  <c r="AC2187" i="1"/>
  <c r="AH2187" i="1" s="1"/>
  <c r="AC2035" i="1"/>
  <c r="AH2035" i="1" s="1"/>
  <c r="AC2632" i="1"/>
  <c r="AH2632" i="1" s="1"/>
  <c r="AC2208" i="1"/>
  <c r="AH2208" i="1" s="1"/>
  <c r="AC2541" i="1"/>
  <c r="AH2541" i="1" s="1"/>
  <c r="AC1962" i="1"/>
  <c r="AH1962" i="1" s="1"/>
  <c r="AC3050" i="1"/>
  <c r="AC2842" i="1"/>
  <c r="AC2764" i="1"/>
  <c r="AC2223" i="1"/>
  <c r="AC2682" i="1"/>
  <c r="AH2682" i="1" s="1"/>
  <c r="AC2137" i="1"/>
  <c r="AH2137" i="1" s="1"/>
  <c r="AC1902" i="1"/>
  <c r="AH1902" i="1" s="1"/>
  <c r="AC2481" i="1"/>
  <c r="AH2481" i="1" s="1"/>
  <c r="AC2129" i="1"/>
  <c r="AH2129" i="1" s="1"/>
  <c r="AC3041" i="1"/>
  <c r="AC2302" i="1"/>
  <c r="AH2302" i="1" s="1"/>
  <c r="AC1950" i="1"/>
  <c r="AH1950" i="1" s="1"/>
  <c r="AC3023" i="1"/>
  <c r="AC2486" i="1"/>
  <c r="AH2486" i="1" s="1"/>
  <c r="AC2528" i="1"/>
  <c r="AC2959" i="1"/>
  <c r="AC2855" i="1"/>
  <c r="AC2817" i="1"/>
  <c r="AC2521" i="1"/>
  <c r="AH2521" i="1" s="1"/>
  <c r="AC2379" i="1"/>
  <c r="AC2027" i="1"/>
  <c r="AH2027" i="1" s="1"/>
  <c r="AC2416" i="1"/>
  <c r="AC2192" i="1"/>
  <c r="AH2192" i="1" s="1"/>
  <c r="AC2600" i="1"/>
  <c r="AC2384" i="1"/>
  <c r="AH2384" i="1" s="1"/>
  <c r="AC1952" i="1"/>
  <c r="AH1952" i="1" s="1"/>
  <c r="AC2325" i="1"/>
  <c r="AH2325" i="1" s="1"/>
  <c r="AC2026" i="1"/>
  <c r="AH2026" i="1" s="1"/>
  <c r="AC1922" i="1"/>
  <c r="AC2719" i="1"/>
  <c r="AH2719" i="1" s="1"/>
  <c r="AC3038" i="1"/>
  <c r="AC2970" i="1"/>
  <c r="AC2938" i="1"/>
  <c r="AC2872" i="1"/>
  <c r="AC2840" i="1"/>
  <c r="AC2802" i="1"/>
  <c r="AC2705" i="1"/>
  <c r="AC2215" i="1"/>
  <c r="AH2215" i="1" s="1"/>
  <c r="AC2015" i="1"/>
  <c r="AC2124" i="1"/>
  <c r="AH2124" i="1" s="1"/>
  <c r="AC2132" i="1"/>
  <c r="AC2604" i="1"/>
  <c r="AH2604" i="1" s="1"/>
  <c r="AC2121" i="1"/>
  <c r="AH2121" i="1" s="1"/>
  <c r="AC2162" i="1"/>
  <c r="AH2162" i="1" s="1"/>
  <c r="AC1869" i="1"/>
  <c r="AH1869" i="1" s="1"/>
  <c r="AC2038" i="1"/>
  <c r="AH2038" i="1" s="1"/>
  <c r="AC2950" i="1"/>
  <c r="AC2745" i="1"/>
  <c r="AC2419" i="1"/>
  <c r="AH2419" i="1" s="1"/>
  <c r="AC2248" i="1"/>
  <c r="AH2248" i="1" s="1"/>
  <c r="AC2480" i="1"/>
  <c r="AH2480" i="1" s="1"/>
  <c r="AC2978" i="1"/>
  <c r="AC2487" i="1"/>
  <c r="AC1912" i="1"/>
  <c r="AC2029" i="1"/>
  <c r="AH2029" i="1" s="1"/>
  <c r="AC2812" i="1"/>
  <c r="AC2726" i="1"/>
  <c r="AC2169" i="1"/>
  <c r="AC1856" i="1"/>
  <c r="AH1856" i="1" s="1"/>
  <c r="AC2908" i="1"/>
  <c r="AC2766" i="1"/>
  <c r="AC2520" i="1"/>
  <c r="AH2520" i="1" s="1"/>
  <c r="AC2047" i="1"/>
  <c r="AH2047" i="1" s="1"/>
  <c r="AC2164" i="1"/>
  <c r="AC2636" i="1"/>
  <c r="AC1958" i="1"/>
  <c r="AH1958" i="1" s="1"/>
  <c r="AC2193" i="1"/>
  <c r="AH2193" i="1" s="1"/>
  <c r="AC3043" i="1"/>
  <c r="AC2679" i="1"/>
  <c r="AC2310" i="1"/>
  <c r="AC3025" i="1"/>
  <c r="AC2006" i="1"/>
  <c r="AH2006" i="1" s="1"/>
  <c r="AC2537" i="1"/>
  <c r="AH2537" i="1" s="1"/>
  <c r="AC2365" i="1"/>
  <c r="AH2365" i="1" s="1"/>
  <c r="AC2157" i="1"/>
  <c r="AH2157" i="1" s="1"/>
  <c r="AC2039" i="1"/>
  <c r="AC1860" i="1"/>
  <c r="AC2105" i="1"/>
  <c r="AH2105" i="1" s="1"/>
  <c r="AC2631" i="1"/>
  <c r="AH2631" i="1" s="1"/>
  <c r="AC3019" i="1"/>
  <c r="AC2414" i="1"/>
  <c r="AH2414" i="1" s="1"/>
  <c r="AC2995" i="1"/>
  <c r="AC2957" i="1"/>
  <c r="AC2925" i="1"/>
  <c r="AC2811" i="1"/>
  <c r="AC2731" i="1"/>
  <c r="AC2499" i="1"/>
  <c r="AH2499" i="1" s="1"/>
  <c r="AC2363" i="1"/>
  <c r="AC2171" i="1"/>
  <c r="AC2176" i="1"/>
  <c r="AH2176" i="1" s="1"/>
  <c r="AC2699" i="1"/>
  <c r="AH2699" i="1" s="1"/>
  <c r="AC2368" i="1"/>
  <c r="AC1944" i="1"/>
  <c r="AH1944" i="1" s="1"/>
  <c r="AC2285" i="1"/>
  <c r="AH2285" i="1" s="1"/>
  <c r="AC1973" i="1"/>
  <c r="AH1973" i="1" s="1"/>
  <c r="AC2101" i="1"/>
  <c r="AC3046" i="1"/>
  <c r="AC2703" i="1"/>
  <c r="AH2703" i="1" s="1"/>
  <c r="AC2298" i="1"/>
  <c r="AH2298" i="1" s="1"/>
  <c r="AC2998" i="1"/>
  <c r="AC2010" i="1"/>
  <c r="AC2968" i="1"/>
  <c r="AC2902" i="1"/>
  <c r="AC2800" i="1"/>
  <c r="AC2754" i="1"/>
  <c r="AC2673" i="1"/>
  <c r="AH2673" i="1" s="1"/>
  <c r="AC2415" i="1"/>
  <c r="AH2415" i="1" s="1"/>
  <c r="AC2007" i="1"/>
  <c r="AH2007" i="1" s="1"/>
  <c r="AC2618" i="1"/>
  <c r="AC2707" i="1"/>
  <c r="AC2588" i="1"/>
  <c r="AC3047" i="1"/>
  <c r="AC2670" i="1"/>
  <c r="AC2883" i="1"/>
  <c r="AC1936" i="1"/>
  <c r="AH1936" i="1" s="1"/>
  <c r="AC2077" i="1"/>
  <c r="AH2077" i="1" s="1"/>
  <c r="AC3010" i="1"/>
  <c r="AC2980" i="1"/>
  <c r="AC2778" i="1"/>
  <c r="AC2263" i="1"/>
  <c r="AC2205" i="1"/>
  <c r="AC2394" i="1"/>
  <c r="AC2848" i="1"/>
  <c r="AC1863" i="1"/>
  <c r="AH1863" i="1" s="1"/>
  <c r="AC1916" i="1"/>
  <c r="AH1916" i="1" s="1"/>
  <c r="AC2403" i="1"/>
  <c r="AC2923" i="1"/>
  <c r="AC2491" i="1"/>
  <c r="AH2491" i="1" s="1"/>
  <c r="AC2485" i="1"/>
  <c r="AH2485" i="1" s="1"/>
  <c r="AC3044" i="1"/>
  <c r="AC3069" i="1"/>
  <c r="AC2238" i="1"/>
  <c r="AC1910" i="1"/>
  <c r="AC2382" i="1"/>
  <c r="AC2991" i="1"/>
  <c r="AC2953" i="1"/>
  <c r="AC1954" i="1"/>
  <c r="AH1954" i="1" s="1"/>
  <c r="AC3030" i="1"/>
  <c r="AC2623" i="1"/>
  <c r="AH2623" i="1" s="1"/>
  <c r="AC2898" i="1"/>
  <c r="AC1967" i="1"/>
  <c r="AH1967" i="1" s="1"/>
  <c r="AC2076" i="1"/>
  <c r="AH2076" i="1" s="1"/>
  <c r="AC2428" i="1"/>
  <c r="AC1993" i="1"/>
  <c r="AC2989" i="1"/>
  <c r="AC2919" i="1"/>
  <c r="AC2769" i="1"/>
  <c r="AC2725" i="1"/>
  <c r="AH2725" i="1" s="1"/>
  <c r="AC2336" i="1"/>
  <c r="AC1925" i="1"/>
  <c r="AC2453" i="1"/>
  <c r="AC1997" i="1"/>
  <c r="AH1997" i="1" s="1"/>
  <c r="AC3072" i="1"/>
  <c r="AC2575" i="1"/>
  <c r="AH2575" i="1" s="1"/>
  <c r="AC2994" i="1"/>
  <c r="AC2930" i="1"/>
  <c r="AC2864" i="1"/>
  <c r="AH2864" i="1" s="1"/>
  <c r="AB2639" i="1"/>
  <c r="AC2639" i="1" s="1"/>
  <c r="AC2433" i="1"/>
  <c r="AH2433" i="1" s="1"/>
  <c r="AC2654" i="1"/>
  <c r="AC2519" i="1"/>
  <c r="AH2519" i="1" s="1"/>
  <c r="AC2222" i="1"/>
  <c r="AC2640" i="1"/>
  <c r="AC2987" i="1"/>
  <c r="AC2949" i="1"/>
  <c r="AC2881" i="1"/>
  <c r="AC2843" i="1"/>
  <c r="AC2799" i="1"/>
  <c r="AC2767" i="1"/>
  <c r="AH2767" i="1" s="1"/>
  <c r="AC2467" i="1"/>
  <c r="AH2467" i="1" s="1"/>
  <c r="AC1955" i="1"/>
  <c r="AH1955" i="1" s="1"/>
  <c r="AC2674" i="1"/>
  <c r="AC2048" i="1"/>
  <c r="AH2048" i="1" s="1"/>
  <c r="AC2676" i="1"/>
  <c r="AC2237" i="1"/>
  <c r="AH2237" i="1" s="1"/>
  <c r="AC2568" i="1"/>
  <c r="AC2445" i="1"/>
  <c r="AH2445" i="1" s="1"/>
  <c r="AC1981" i="1"/>
  <c r="AH1981" i="1" s="1"/>
  <c r="AC3070" i="1"/>
  <c r="AC2130" i="1"/>
  <c r="AC2559" i="1"/>
  <c r="AC2992" i="1"/>
  <c r="AC2960" i="1"/>
  <c r="AC2792" i="1"/>
  <c r="AC2746" i="1"/>
  <c r="AH2746" i="1" s="1"/>
  <c r="AC2351" i="1"/>
  <c r="AC2159" i="1"/>
  <c r="AC2364" i="1"/>
  <c r="AC1972" i="1"/>
  <c r="AH1972" i="1" s="1"/>
  <c r="AC2353" i="1"/>
  <c r="AC2049" i="1"/>
  <c r="AC2793" i="1"/>
  <c r="AC2254" i="1"/>
  <c r="AH2254" i="1" s="1"/>
  <c r="AC2773" i="1"/>
  <c r="AC2355" i="1"/>
  <c r="AC2163" i="1"/>
  <c r="AH2163" i="1" s="1"/>
  <c r="AC3076" i="1"/>
  <c r="AC2274" i="1"/>
  <c r="AC2655" i="1"/>
  <c r="AC2934" i="1"/>
  <c r="AC2798" i="1"/>
  <c r="AC2436" i="1"/>
  <c r="AC2100" i="1"/>
  <c r="AC2805" i="1"/>
  <c r="AC2771" i="1"/>
  <c r="AC1979" i="1"/>
  <c r="AC2724" i="1"/>
  <c r="AC2469" i="1"/>
  <c r="AH2469" i="1" s="1"/>
  <c r="AC2866" i="1"/>
  <c r="AC2399" i="1"/>
  <c r="AC2012" i="1"/>
  <c r="AC2524" i="1"/>
  <c r="AH2524" i="1" s="1"/>
  <c r="AC3067" i="1"/>
  <c r="AC2535" i="1"/>
  <c r="AC2704" i="1"/>
  <c r="AH2704" i="1" s="1"/>
  <c r="AC1866" i="1"/>
  <c r="AH1866" i="1" s="1"/>
  <c r="AC2896" i="1"/>
  <c r="AC2794" i="1"/>
  <c r="AC2609" i="1"/>
  <c r="AH2609" i="1" s="1"/>
  <c r="AC2367" i="1"/>
  <c r="AC2554" i="1"/>
  <c r="AC2068" i="1"/>
  <c r="AC2659" i="1"/>
  <c r="AC2412" i="1"/>
  <c r="AC2073" i="1"/>
  <c r="AH2073" i="1" s="1"/>
  <c r="AC2645" i="1"/>
  <c r="AH2645" i="1" s="1"/>
  <c r="AC2425" i="1"/>
  <c r="AC1921" i="1"/>
  <c r="AC2622" i="1"/>
  <c r="AH2622" i="1" s="1"/>
  <c r="AC2478" i="1"/>
  <c r="AC3009" i="1"/>
  <c r="AC2985" i="1"/>
  <c r="AC2947" i="1"/>
  <c r="AC2915" i="1"/>
  <c r="AH2915" i="1" s="1"/>
  <c r="AC2879" i="1"/>
  <c r="AH2879" i="1" s="1"/>
  <c r="AC2713" i="1"/>
  <c r="AC2299" i="1"/>
  <c r="AH2299" i="1" s="1"/>
  <c r="AC2131" i="1"/>
  <c r="AC1947" i="1"/>
  <c r="AH1947" i="1" s="1"/>
  <c r="AC2658" i="1"/>
  <c r="AH2658" i="1" s="1"/>
  <c r="AC2320" i="1"/>
  <c r="AH2320" i="1" s="1"/>
  <c r="AC2032" i="1"/>
  <c r="AH2032" i="1" s="1"/>
  <c r="AC2619" i="1"/>
  <c r="AH2619" i="1" s="1"/>
  <c r="AC2152" i="1"/>
  <c r="AH2152" i="1" s="1"/>
  <c r="AC2660" i="1"/>
  <c r="AH2660" i="1" s="1"/>
  <c r="AC2290" i="1"/>
  <c r="AC2717" i="1"/>
  <c r="AC2429" i="1"/>
  <c r="AH2429" i="1" s="1"/>
  <c r="AC1933" i="1"/>
  <c r="AH1933" i="1" s="1"/>
  <c r="AC3068" i="1"/>
  <c r="AC2527" i="1"/>
  <c r="AC3024" i="1"/>
  <c r="AC2990" i="1"/>
  <c r="AC2926" i="1"/>
  <c r="AC2828" i="1"/>
  <c r="AC2790" i="1"/>
  <c r="AC2742" i="1"/>
  <c r="AC2577" i="1"/>
  <c r="AH2577" i="1" s="1"/>
  <c r="AC2343" i="1"/>
  <c r="AH2343" i="1" s="1"/>
  <c r="AC2151" i="1"/>
  <c r="AC2044" i="1"/>
  <c r="AH2044" i="1" s="1"/>
  <c r="AC2356" i="1"/>
  <c r="AH2356" i="1" s="1"/>
  <c r="AC2345" i="1"/>
  <c r="AH793" i="27"/>
  <c r="AH794" i="27"/>
  <c r="AH795" i="27"/>
  <c r="AH796" i="27"/>
  <c r="AH797" i="27"/>
  <c r="AH798" i="27"/>
  <c r="AH799" i="27"/>
  <c r="AH800" i="27"/>
  <c r="AH801" i="27"/>
  <c r="J2" i="30"/>
  <c r="A1" i="30" l="1"/>
  <c r="X2" i="28"/>
  <c r="J2" i="29" l="1"/>
  <c r="A1" i="29" s="1"/>
  <c r="I19" i="30" l="1"/>
  <c r="F20" i="30"/>
  <c r="E20" i="30"/>
  <c r="C20" i="30"/>
  <c r="H19" i="30"/>
  <c r="G19" i="30"/>
  <c r="G20" i="30"/>
  <c r="F19" i="30"/>
  <c r="E19" i="30"/>
  <c r="C19" i="30"/>
  <c r="H20" i="30"/>
  <c r="I20" i="30"/>
  <c r="G19" i="29"/>
  <c r="E20" i="29"/>
  <c r="H20" i="29"/>
  <c r="I19" i="29"/>
  <c r="G20" i="29"/>
  <c r="I20" i="29"/>
  <c r="C19" i="29"/>
  <c r="E19" i="29"/>
  <c r="F19" i="29"/>
  <c r="C20" i="29"/>
  <c r="H19" i="29"/>
  <c r="F20" i="29"/>
  <c r="C24" i="26"/>
  <c r="C27" i="26" s="1"/>
  <c r="F27" i="25"/>
  <c r="C24" i="25"/>
  <c r="C27" i="25" s="1"/>
  <c r="A1" i="28" l="1"/>
  <c r="C5" i="26" l="1"/>
  <c r="C5" i="25"/>
  <c r="M19" i="28" l="1"/>
  <c r="G19" i="28"/>
  <c r="K20" i="28"/>
  <c r="E19" i="28"/>
  <c r="K19" i="28"/>
  <c r="J20" i="28"/>
  <c r="S19" i="28"/>
  <c r="Q19" i="28"/>
  <c r="U20" i="28"/>
  <c r="G20" i="28"/>
  <c r="P19" i="28"/>
  <c r="C19" i="28"/>
  <c r="Q20" i="28"/>
  <c r="E20" i="28"/>
  <c r="P20" i="28"/>
  <c r="C20" i="28"/>
  <c r="M20" i="28"/>
  <c r="U19" i="28"/>
  <c r="J19" i="28"/>
  <c r="T20" i="28"/>
  <c r="N20" i="28"/>
  <c r="H20" i="28"/>
  <c r="T19" i="28"/>
  <c r="N19" i="28"/>
  <c r="H19" i="28"/>
  <c r="S20" i="28"/>
  <c r="R20" i="28"/>
  <c r="L20" i="28"/>
  <c r="F20" i="28"/>
  <c r="R19" i="28"/>
  <c r="L19" i="28"/>
  <c r="F19" i="28"/>
  <c r="O20" i="28"/>
  <c r="O19" i="28"/>
  <c r="I20" i="28"/>
  <c r="I19" i="28"/>
  <c r="C23" i="26" l="1"/>
  <c r="C26" i="26" s="1"/>
  <c r="C22" i="26"/>
  <c r="C21" i="26"/>
  <c r="C20" i="26"/>
  <c r="C19" i="26"/>
  <c r="C18" i="26"/>
  <c r="C17" i="26"/>
  <c r="C16" i="26"/>
  <c r="C15" i="26"/>
  <c r="C14" i="26"/>
  <c r="C13" i="26"/>
  <c r="C12" i="26"/>
  <c r="C11" i="26"/>
  <c r="C10" i="26"/>
  <c r="C9" i="26"/>
  <c r="C8" i="26"/>
  <c r="C7" i="26"/>
  <c r="C6" i="26"/>
  <c r="C4" i="26"/>
  <c r="C25" i="26" l="1"/>
  <c r="C28" i="26" s="1"/>
  <c r="C23" i="25" l="1"/>
  <c r="C26" i="25" s="1"/>
  <c r="C21" i="25"/>
  <c r="C20" i="25"/>
  <c r="F26" i="25"/>
  <c r="C17" i="25" l="1"/>
  <c r="C14" i="25"/>
  <c r="C11" i="25"/>
  <c r="C7" i="25"/>
  <c r="C8" i="25"/>
  <c r="C13" i="25"/>
  <c r="C19" i="25"/>
  <c r="C6" i="25"/>
  <c r="C9" i="25"/>
  <c r="C12" i="25"/>
  <c r="C15" i="25"/>
  <c r="C18" i="25"/>
  <c r="C10" i="25"/>
  <c r="C16" i="25"/>
  <c r="C22" i="25"/>
  <c r="C4" i="25"/>
  <c r="C25" i="25" l="1"/>
  <c r="C28" i="25" s="1"/>
  <c r="V19" i="28" l="1"/>
  <c r="V20" i="28"/>
  <c r="C24" i="24" l="1"/>
  <c r="C30" i="24" s="1"/>
  <c r="C5" i="24"/>
  <c r="C20" i="24"/>
  <c r="C21" i="24"/>
  <c r="C17" i="24"/>
  <c r="C12" i="24"/>
  <c r="C22" i="24"/>
  <c r="C19" i="24"/>
  <c r="C8" i="24"/>
  <c r="C7" i="24"/>
  <c r="C15" i="24"/>
  <c r="C23" i="24"/>
  <c r="C29" i="24" s="1"/>
  <c r="C11" i="24"/>
  <c r="C16" i="24"/>
  <c r="C13" i="24"/>
  <c r="C10" i="24"/>
  <c r="C18" i="24"/>
  <c r="C9" i="24"/>
  <c r="C4" i="24"/>
  <c r="C14" i="24"/>
  <c r="C6" i="24"/>
  <c r="C33" i="24" l="1"/>
  <c r="C27" i="24"/>
  <c r="C34" i="24" s="1"/>
  <c r="C28" i="24" l="1"/>
  <c r="AH784" i="27" l="1"/>
  <c r="AH786" i="27"/>
  <c r="AH788" i="27"/>
  <c r="AH789" i="27"/>
  <c r="AH791" i="27"/>
  <c r="AH785" i="27"/>
  <c r="AH790" i="27"/>
  <c r="AH792" i="27"/>
  <c r="AH787" i="27"/>
  <c r="AH782" i="27"/>
  <c r="AH783" i="27"/>
  <c r="AH781" i="27"/>
  <c r="AH766" i="27"/>
  <c r="AH366" i="27"/>
  <c r="AH727" i="27"/>
  <c r="AH773" i="27"/>
  <c r="AH711" i="27"/>
  <c r="AH448" i="27"/>
  <c r="AH695" i="27"/>
  <c r="AH771" i="27"/>
  <c r="AH457" i="27"/>
  <c r="AH418" i="27"/>
  <c r="AH748" i="27"/>
  <c r="AH407" i="27"/>
  <c r="AH391" i="27"/>
  <c r="AH514" i="27"/>
  <c r="AH477" i="27"/>
  <c r="AH780" i="27"/>
  <c r="AH632" i="27"/>
  <c r="AH734" i="27"/>
  <c r="AH377" i="27"/>
  <c r="AH594" i="27"/>
  <c r="AH583" i="27"/>
  <c r="AH770" i="27"/>
  <c r="AH379" i="27"/>
  <c r="AH602" i="27"/>
  <c r="AH447" i="27"/>
  <c r="AH484" i="27"/>
  <c r="AH402" i="27"/>
  <c r="AH621" i="27"/>
  <c r="AH756" i="27"/>
  <c r="AH628" i="27"/>
  <c r="AH675" i="27"/>
  <c r="AH538" i="27"/>
  <c r="AH471" i="27"/>
  <c r="AH605" i="27"/>
  <c r="AH455" i="27"/>
  <c r="AH439" i="27"/>
  <c r="AH671" i="27"/>
  <c r="AH558" i="27"/>
  <c r="AH611" i="27"/>
  <c r="AH492" i="27"/>
  <c r="AH571" i="27"/>
  <c r="AH631" i="27"/>
  <c r="AH765" i="27"/>
  <c r="AH526" i="27"/>
  <c r="AH717" i="27"/>
  <c r="AH376" i="27"/>
  <c r="AH478" i="27"/>
  <c r="AH531" i="27"/>
  <c r="AH668" i="27"/>
  <c r="AH638" i="27"/>
  <c r="AH512" i="27"/>
  <c r="AH533" i="27"/>
  <c r="AH487" i="27"/>
  <c r="AH719" i="27"/>
  <c r="AH690" i="27"/>
  <c r="AH569" i="27"/>
  <c r="AH715" i="27"/>
  <c r="AH365" i="27"/>
  <c r="AH777" i="27"/>
  <c r="AH485" i="27"/>
  <c r="AH619" i="27"/>
  <c r="AH591" i="27"/>
  <c r="AH550" i="27"/>
  <c r="AH453" i="27"/>
  <c r="AH556" i="27"/>
  <c r="AH520" i="27"/>
  <c r="AH540" i="27"/>
  <c r="AH469" i="27"/>
  <c r="AH524" i="27"/>
  <c r="AH696" i="27"/>
  <c r="AH641" i="27"/>
  <c r="AH646" i="27"/>
  <c r="AH708" i="27"/>
  <c r="AH630" i="27"/>
  <c r="AH386" i="27"/>
  <c r="AH716" i="27"/>
  <c r="AH375" i="27"/>
  <c r="AH481" i="27"/>
  <c r="AH461" i="27"/>
  <c r="AH762" i="27"/>
  <c r="AH616" i="27"/>
  <c r="AH412" i="27"/>
  <c r="AH537" i="27"/>
  <c r="AH618" i="27"/>
  <c r="AH419" i="27"/>
  <c r="AH463" i="27"/>
  <c r="AH500" i="27"/>
  <c r="AH625" i="27"/>
  <c r="AH670" i="27"/>
  <c r="AH723" i="27"/>
  <c r="AH530" i="27"/>
  <c r="AH519" i="27"/>
  <c r="AH548" i="27"/>
  <c r="AH398" i="27"/>
  <c r="AH705" i="27"/>
  <c r="AH710" i="27"/>
  <c r="AH694" i="27"/>
  <c r="AH678" i="27"/>
  <c r="AH440" i="27"/>
  <c r="AH385" i="27"/>
  <c r="AH731" i="27"/>
  <c r="AH390" i="27"/>
  <c r="AH432" i="27"/>
  <c r="AH374" i="27"/>
  <c r="AH460" i="27"/>
  <c r="AH615" i="27"/>
  <c r="AH764" i="27"/>
  <c r="AH701" i="27"/>
  <c r="AH561" i="27"/>
  <c r="AH566" i="27"/>
  <c r="AH452" i="27"/>
  <c r="AH735" i="27"/>
  <c r="AH722" i="27"/>
  <c r="AH585" i="27"/>
  <c r="AH414" i="27"/>
  <c r="AH467" i="27"/>
  <c r="AH604" i="27"/>
  <c r="AH553" i="27"/>
  <c r="AH501" i="27"/>
  <c r="AH488" i="27"/>
  <c r="AH435" i="27"/>
  <c r="AH449" i="27"/>
  <c r="AH454" i="27"/>
  <c r="AH399" i="27"/>
  <c r="AH438" i="27"/>
  <c r="AH555" i="27"/>
  <c r="AH422" i="27"/>
  <c r="AH525" i="27"/>
  <c r="AH750" i="27"/>
  <c r="AH475" i="27"/>
  <c r="AH521" i="27"/>
  <c r="AH609" i="27"/>
  <c r="AH614" i="27"/>
  <c r="AH554" i="27"/>
  <c r="AH700" i="27"/>
  <c r="AH445" i="27"/>
  <c r="AH763" i="27"/>
  <c r="AH651" i="27"/>
  <c r="AH721" i="27"/>
  <c r="AH479" i="27"/>
  <c r="AH516" i="27"/>
  <c r="AH433" i="27"/>
  <c r="AH686" i="27"/>
  <c r="AH739" i="27"/>
  <c r="AH493" i="27"/>
  <c r="AH552" i="27"/>
  <c r="AH741" i="27"/>
  <c r="AH480" i="27"/>
  <c r="AH509" i="27"/>
  <c r="AH400" i="27"/>
  <c r="AH539" i="27"/>
  <c r="AH523" i="27"/>
  <c r="AH507" i="27"/>
  <c r="AH470" i="27"/>
  <c r="AH679" i="27"/>
  <c r="AH768" i="27"/>
  <c r="AH608" i="27"/>
  <c r="AH629" i="27"/>
  <c r="AH613" i="27"/>
  <c r="AH699" i="27"/>
  <c r="AH503" i="27"/>
  <c r="AH674" i="27"/>
  <c r="AH444" i="27"/>
  <c r="AH626" i="27"/>
  <c r="AH599" i="27"/>
  <c r="AH772" i="27"/>
  <c r="AH395" i="27"/>
  <c r="AH601" i="27"/>
  <c r="AH706" i="27"/>
  <c r="AH430" i="27"/>
  <c r="AH483" i="27"/>
  <c r="AH425" i="27"/>
  <c r="AH637" i="27"/>
  <c r="AH757" i="27"/>
  <c r="AH497" i="27"/>
  <c r="AH502" i="27"/>
  <c r="AH587" i="27"/>
  <c r="AH396" i="27"/>
  <c r="AH384" i="27"/>
  <c r="AH363" i="27"/>
  <c r="AH672" i="27"/>
  <c r="AH693" i="27"/>
  <c r="AH677" i="27"/>
  <c r="AH738" i="27"/>
  <c r="AH661" i="27"/>
  <c r="AH434" i="27"/>
  <c r="AH423" i="27"/>
  <c r="AH714" i="27"/>
  <c r="AH373" i="27"/>
  <c r="AH775" i="27"/>
  <c r="AH443" i="27"/>
  <c r="AH691" i="27"/>
  <c r="AH593" i="27"/>
  <c r="AH598" i="27"/>
  <c r="AH684" i="27"/>
  <c r="AH528" i="27"/>
  <c r="AH549" i="27"/>
  <c r="AH709" i="27"/>
  <c r="AH702" i="27"/>
  <c r="AH640" i="27"/>
  <c r="AH568" i="27"/>
  <c r="AH370" i="27"/>
  <c r="AH381" i="27"/>
  <c r="AH760" i="27"/>
  <c r="AH466" i="27"/>
  <c r="AH416" i="27"/>
  <c r="AH437" i="27"/>
  <c r="AH774" i="27"/>
  <c r="AH421" i="27"/>
  <c r="AH417" i="27"/>
  <c r="AH746" i="27"/>
  <c r="AH405" i="27"/>
  <c r="AH508" i="27"/>
  <c r="AH458" i="27"/>
  <c r="AH559" i="27"/>
  <c r="AH498" i="27"/>
  <c r="AH576" i="27"/>
  <c r="AH597" i="27"/>
  <c r="AH683" i="27"/>
  <c r="AH428" i="27"/>
  <c r="AH725" i="27"/>
  <c r="AH634" i="27"/>
  <c r="AH482" i="27"/>
  <c r="AH446" i="27"/>
  <c r="AH499" i="27"/>
  <c r="AH369" i="27"/>
  <c r="AH653" i="27"/>
  <c r="AH758" i="27"/>
  <c r="AH546" i="27"/>
  <c r="AH535" i="27"/>
  <c r="AH720" i="27"/>
  <c r="AH755" i="27"/>
  <c r="AH451" i="27"/>
  <c r="AH737" i="27"/>
  <c r="AH522" i="27"/>
  <c r="AH689" i="27"/>
  <c r="AH506" i="27"/>
  <c r="AH490" i="27"/>
  <c r="AH657" i="27"/>
  <c r="AH662" i="27"/>
  <c r="AH575" i="27"/>
  <c r="AH612" i="27"/>
  <c r="AH732" i="27"/>
  <c r="AH596" i="27"/>
  <c r="AH655" i="27"/>
  <c r="AH682" i="27"/>
  <c r="AH622" i="27"/>
  <c r="AH427" i="27"/>
  <c r="AH577" i="27"/>
  <c r="AH582" i="27"/>
  <c r="AH378" i="27"/>
  <c r="AH584" i="27"/>
  <c r="AH476" i="27"/>
  <c r="AH397" i="27"/>
  <c r="AH776" i="27"/>
  <c r="AH620" i="27"/>
  <c r="AH464" i="27"/>
  <c r="AH707" i="27"/>
  <c r="AH749" i="27"/>
  <c r="AH511" i="27"/>
  <c r="AH415" i="27"/>
  <c r="AH639" i="27"/>
  <c r="AH676" i="27"/>
  <c r="AH660" i="27"/>
  <c r="AH607" i="27"/>
  <c r="AH644" i="27"/>
  <c r="AH401" i="27"/>
  <c r="AH747" i="27"/>
  <c r="AH406" i="27"/>
  <c r="AH688" i="27"/>
  <c r="AH697" i="27"/>
  <c r="AH459" i="27"/>
  <c r="AH426" i="27"/>
  <c r="AH560" i="27"/>
  <c r="AH581" i="27"/>
  <c r="AH667" i="27"/>
  <c r="AH495" i="27"/>
  <c r="AH532" i="27"/>
  <c r="AH592" i="27"/>
  <c r="AH669" i="27"/>
  <c r="AH759" i="27"/>
  <c r="AH562" i="27"/>
  <c r="AH551" i="27"/>
  <c r="AH704" i="27"/>
  <c r="AH364" i="27"/>
  <c r="AH570" i="27"/>
  <c r="AH456" i="27"/>
  <c r="AH588" i="27"/>
  <c r="AH383" i="27"/>
  <c r="AH420" i="27"/>
  <c r="AH367" i="27"/>
  <c r="AH745" i="27"/>
  <c r="AH404" i="27"/>
  <c r="AH729" i="27"/>
  <c r="AH388" i="27"/>
  <c r="AH491" i="27"/>
  <c r="AH572" i="27"/>
  <c r="AH441" i="27"/>
  <c r="AH698" i="27"/>
  <c r="AH543" i="27"/>
  <c r="AH580" i="27"/>
  <c r="AH666" i="27"/>
  <c r="AH411" i="27"/>
  <c r="AH450" i="27"/>
  <c r="AH617" i="27"/>
  <c r="AH413" i="27"/>
  <c r="AH761" i="27"/>
  <c r="AH636" i="27"/>
  <c r="AH513" i="27"/>
  <c r="AH518" i="27"/>
  <c r="AH687" i="27"/>
  <c r="AH724" i="27"/>
  <c r="AH431" i="27"/>
  <c r="AH393" i="27"/>
  <c r="AH505" i="27"/>
  <c r="AH489" i="27"/>
  <c r="AH473" i="27"/>
  <c r="AH624" i="27"/>
  <c r="AH645" i="27"/>
  <c r="AH504" i="27"/>
  <c r="AH542" i="27"/>
  <c r="AH595" i="27"/>
  <c r="AH681" i="27"/>
  <c r="AH579" i="27"/>
  <c r="AH743" i="27"/>
  <c r="AH665" i="27"/>
  <c r="AH410" i="27"/>
  <c r="AH544" i="27"/>
  <c r="AH565" i="27"/>
  <c r="AH642" i="27"/>
  <c r="AH718" i="27"/>
  <c r="AH578" i="27"/>
  <c r="AH567" i="27"/>
  <c r="AH769" i="27"/>
  <c r="AH380" i="27"/>
  <c r="AH486" i="27"/>
  <c r="AH603" i="27"/>
  <c r="AH468" i="27"/>
  <c r="AH472" i="27"/>
  <c r="AH545" i="27"/>
  <c r="AH606" i="27"/>
  <c r="AH659" i="27"/>
  <c r="AH590" i="27"/>
  <c r="AH643" i="27"/>
  <c r="AH574" i="27"/>
  <c r="AH627" i="27"/>
  <c r="AH368" i="27"/>
  <c r="AH730" i="27"/>
  <c r="AH389" i="27"/>
  <c r="AH436" i="27"/>
  <c r="AH680" i="27"/>
  <c r="AH664" i="27"/>
  <c r="AH692" i="27"/>
  <c r="AH409" i="27"/>
  <c r="AH726" i="27"/>
  <c r="AH527" i="27"/>
  <c r="AH564" i="27"/>
  <c r="AH650" i="27"/>
  <c r="AH462" i="27"/>
  <c r="AH515" i="27"/>
  <c r="AH652" i="27"/>
  <c r="AH382" i="27"/>
  <c r="AH529" i="27"/>
  <c r="AH534" i="27"/>
  <c r="AH589" i="27"/>
  <c r="AH736" i="27"/>
  <c r="AH754" i="27"/>
  <c r="AH654" i="27"/>
  <c r="AH442" i="27"/>
  <c r="AH742" i="27"/>
  <c r="AH744" i="27"/>
  <c r="AH403" i="27"/>
  <c r="AH728" i="27"/>
  <c r="AH387" i="27"/>
  <c r="AH712" i="27"/>
  <c r="AH371" i="27"/>
  <c r="AH474" i="27"/>
  <c r="AH424" i="27"/>
  <c r="AH408" i="27"/>
  <c r="AH623" i="27"/>
  <c r="AH510" i="27"/>
  <c r="AH563" i="27"/>
  <c r="AH649" i="27"/>
  <c r="AH394" i="27"/>
  <c r="AH600" i="27"/>
  <c r="AH685" i="27"/>
  <c r="AH465" i="27"/>
  <c r="AH573" i="27"/>
  <c r="AH753" i="27"/>
  <c r="AH557" i="27"/>
  <c r="AH752" i="27"/>
  <c r="AH541" i="27"/>
  <c r="AH751" i="27"/>
  <c r="AH713" i="27"/>
  <c r="AH372" i="27"/>
  <c r="AH658" i="27"/>
  <c r="AH663" i="27"/>
  <c r="AH779" i="27"/>
  <c r="AH647" i="27"/>
  <c r="AH767" i="27"/>
  <c r="AH733" i="27"/>
  <c r="AH392" i="27"/>
  <c r="AH494" i="27"/>
  <c r="AH547" i="27"/>
  <c r="AH633" i="27"/>
  <c r="AH610" i="27"/>
  <c r="AH429" i="27"/>
  <c r="AH778" i="27"/>
  <c r="AH635" i="27"/>
  <c r="AH496" i="27"/>
  <c r="AH517" i="27"/>
  <c r="AH656" i="27"/>
  <c r="AH703" i="27"/>
  <c r="AH740" i="27"/>
  <c r="AH673" i="27"/>
  <c r="AH536" i="27"/>
  <c r="AH648" i="27"/>
  <c r="AH586" i="27"/>
  <c r="AH312" i="27" l="1"/>
  <c r="AH314" i="27"/>
  <c r="AH353" i="27"/>
  <c r="AH319" i="27"/>
  <c r="AH316" i="27"/>
  <c r="AH347" i="27"/>
  <c r="AH351" i="27"/>
  <c r="AH329" i="27"/>
  <c r="AH354" i="27"/>
  <c r="AH313" i="27"/>
  <c r="AH325" i="27"/>
  <c r="AH357" i="27"/>
  <c r="AH309" i="27"/>
  <c r="AH361" i="27"/>
  <c r="AH327" i="27"/>
  <c r="AH336" i="27"/>
  <c r="AH360" i="27"/>
  <c r="AH341" i="27"/>
  <c r="AH334" i="27"/>
  <c r="AH348" i="27"/>
  <c r="AH333" i="27"/>
  <c r="AH320" i="27"/>
  <c r="AH343" i="27"/>
  <c r="AH307" i="27"/>
  <c r="AH326" i="27"/>
  <c r="AH346" i="27"/>
  <c r="AH358" i="27"/>
  <c r="AH315" i="27"/>
  <c r="AH349" i="27"/>
  <c r="AH342" i="27"/>
  <c r="AH345" i="27"/>
  <c r="AH356" i="27"/>
  <c r="AH332" i="27"/>
  <c r="AH350" i="27"/>
  <c r="AH323" i="27"/>
  <c r="AH311" i="27"/>
  <c r="AH310" i="27"/>
  <c r="AH344" i="27"/>
  <c r="AH339" i="27"/>
  <c r="AH306" i="27"/>
  <c r="AH322" i="27"/>
  <c r="AH337" i="27"/>
  <c r="AH324" i="27"/>
  <c r="AH359" i="27"/>
  <c r="AH330" i="27"/>
  <c r="AH321" i="27"/>
  <c r="AH331" i="27"/>
  <c r="AH328" i="27"/>
  <c r="AH338" i="27"/>
  <c r="AH352" i="27"/>
  <c r="AH317" i="27"/>
  <c r="AH355" i="27"/>
  <c r="AH308" i="27"/>
  <c r="AH362" i="27"/>
  <c r="AH335" i="27"/>
  <c r="AH340" i="27"/>
  <c r="AH318" i="27"/>
  <c r="AE1072" i="1" l="1"/>
  <c r="AE492" i="1"/>
  <c r="AE1322" i="1"/>
  <c r="AE1047" i="1"/>
  <c r="AE1743" i="1"/>
  <c r="AE1442" i="1"/>
  <c r="AE1391" i="1"/>
  <c r="AE1423" i="1"/>
  <c r="AE1281" i="1"/>
  <c r="AE1440" i="1"/>
  <c r="AE938" i="1"/>
  <c r="AE1080" i="1"/>
  <c r="AE1483" i="1"/>
  <c r="AE1664" i="1"/>
  <c r="AE714" i="1"/>
  <c r="AE359" i="1"/>
  <c r="AE1347" i="1"/>
  <c r="AE1450" i="1"/>
  <c r="AE1610" i="1"/>
  <c r="AE1592" i="1"/>
  <c r="AE1481" i="1"/>
  <c r="AE1647" i="1"/>
  <c r="AE1759" i="1"/>
  <c r="AE1510" i="1"/>
  <c r="AE1420" i="1"/>
  <c r="AE1653" i="1"/>
  <c r="AE1488" i="1"/>
  <c r="AE1137" i="1"/>
  <c r="AE1455" i="1"/>
  <c r="AE818" i="1"/>
  <c r="AE785" i="1"/>
  <c r="AE641" i="1"/>
  <c r="AE1433" i="1"/>
  <c r="AE1485" i="1"/>
  <c r="AE497" i="1"/>
  <c r="AE1100" i="1"/>
  <c r="AE1325" i="1"/>
  <c r="AE1465" i="1"/>
  <c r="AE1320" i="1"/>
  <c r="AE596" i="1"/>
  <c r="AE1463" i="1"/>
  <c r="AE1613" i="1"/>
  <c r="AE1711" i="1"/>
  <c r="AE1468" i="1"/>
  <c r="AE452" i="1"/>
  <c r="AE1491" i="1"/>
  <c r="AE1699" i="1"/>
  <c r="AE1131" i="1"/>
  <c r="AE748" i="1"/>
  <c r="AE1238" i="1"/>
  <c r="AE1498" i="1"/>
  <c r="AE89" i="1"/>
  <c r="AE1471" i="1"/>
  <c r="AE1392" i="1"/>
  <c r="AE1030" i="1"/>
  <c r="AE1509" i="1"/>
  <c r="AE1150" i="1"/>
  <c r="AE1668" i="1"/>
  <c r="AE1763" i="1"/>
  <c r="AE1584" i="1"/>
  <c r="AE1428" i="1"/>
  <c r="AE1252" i="1"/>
  <c r="AE61" i="1"/>
  <c r="AE1702" i="1"/>
  <c r="AE1258" i="1"/>
  <c r="AE1646" i="1"/>
  <c r="AE1542" i="1"/>
  <c r="AE1589" i="1"/>
  <c r="AE1566" i="1"/>
  <c r="AE1225" i="1"/>
  <c r="AE1461" i="1"/>
  <c r="AE1503" i="1"/>
  <c r="AE1259" i="1"/>
  <c r="AE1517" i="1"/>
  <c r="AE1411" i="1"/>
  <c r="AE1821" i="1"/>
  <c r="AE538" i="1"/>
  <c r="AE1651" i="1"/>
  <c r="AE806" i="1"/>
  <c r="AE1038" i="1"/>
  <c r="AE1654" i="1"/>
  <c r="AE1634" i="1"/>
  <c r="AE1071" i="1"/>
  <c r="AE1501" i="1"/>
  <c r="AE1601" i="1"/>
  <c r="AE1191" i="1"/>
  <c r="AE1727" i="1"/>
  <c r="AE1580" i="1"/>
  <c r="AE1725" i="1"/>
  <c r="AE1143" i="1"/>
  <c r="AE1706" i="1"/>
  <c r="AE1105" i="1"/>
  <c r="AE1454" i="1"/>
  <c r="AE1110" i="1"/>
  <c r="AE1680" i="1"/>
  <c r="AE1703" i="1"/>
  <c r="AE1677" i="1"/>
  <c r="AE1582" i="1"/>
  <c r="AE1043" i="1"/>
  <c r="AE1723" i="1"/>
  <c r="AE1783" i="1"/>
  <c r="AE1416" i="1"/>
  <c r="AD3" i="1" l="1"/>
  <c r="AE3" i="1" s="1"/>
  <c r="AD79" i="1"/>
  <c r="AE79" i="1" s="1"/>
  <c r="AD124" i="1"/>
  <c r="AE124" i="1" s="1"/>
  <c r="AD226" i="1"/>
  <c r="AE226" i="1" s="1"/>
  <c r="AD277" i="1"/>
  <c r="AE277" i="1" s="1"/>
  <c r="AD321" i="1"/>
  <c r="AE321" i="1" s="1"/>
  <c r="AD402" i="1"/>
  <c r="AE402" i="1" s="1"/>
  <c r="AD471" i="1"/>
  <c r="AE471" i="1" s="1"/>
  <c r="AD552" i="1"/>
  <c r="AE552" i="1" s="1"/>
  <c r="AD592" i="1"/>
  <c r="AE592" i="1" s="1"/>
  <c r="AD620" i="1"/>
  <c r="AE620" i="1" s="1"/>
  <c r="AD661" i="1"/>
  <c r="AE661" i="1" s="1"/>
  <c r="AD704" i="1"/>
  <c r="AE704" i="1" s="1"/>
  <c r="AD744" i="1"/>
  <c r="AE744" i="1" s="1"/>
  <c r="AD784" i="1"/>
  <c r="AE784" i="1" s="1"/>
  <c r="AD825" i="1"/>
  <c r="AE825" i="1" s="1"/>
  <c r="AD934" i="1"/>
  <c r="AE934" i="1" s="1"/>
  <c r="AD994" i="1"/>
  <c r="AE994" i="1" s="1"/>
  <c r="AD1022" i="1"/>
  <c r="AE1022" i="1" s="1"/>
  <c r="AD1119" i="1"/>
  <c r="AE1119" i="1" s="1"/>
  <c r="AD1163" i="1"/>
  <c r="AE1163" i="1" s="1"/>
  <c r="AD1245" i="1"/>
  <c r="AE1245" i="1" s="1"/>
  <c r="AD1263" i="1"/>
  <c r="AE1263" i="1" s="1"/>
  <c r="AD1282" i="1"/>
  <c r="AE1282" i="1" s="1"/>
  <c r="AD1323" i="1"/>
  <c r="AE1323" i="1" s="1"/>
  <c r="AD1343" i="1"/>
  <c r="AE1343" i="1" s="1"/>
  <c r="AD1417" i="1"/>
  <c r="AE1417" i="1" s="1"/>
  <c r="AD1460" i="1"/>
  <c r="AE1460" i="1" s="1"/>
  <c r="AD1499" i="1"/>
  <c r="AE1499" i="1" s="1"/>
  <c r="AD1544" i="1"/>
  <c r="AE1544" i="1" s="1"/>
  <c r="AD1622" i="1"/>
  <c r="AE1622" i="1" s="1"/>
  <c r="AD3079" i="1"/>
  <c r="AE3079" i="1" s="1"/>
  <c r="AD4" i="1"/>
  <c r="AE4" i="1" s="1"/>
  <c r="AD80" i="1"/>
  <c r="AE80" i="1" s="1"/>
  <c r="AD143" i="1"/>
  <c r="AE143" i="1" s="1"/>
  <c r="AD229" i="1"/>
  <c r="AE229" i="1" s="1"/>
  <c r="AD279" i="1"/>
  <c r="AE279" i="1" s="1"/>
  <c r="AD324" i="1"/>
  <c r="AE324" i="1" s="1"/>
  <c r="AD414" i="1"/>
  <c r="AE414" i="1" s="1"/>
  <c r="AD481" i="1"/>
  <c r="AE481" i="1" s="1"/>
  <c r="AD553" i="1"/>
  <c r="AE553" i="1" s="1"/>
  <c r="AD594" i="1"/>
  <c r="AE594" i="1" s="1"/>
  <c r="AD622" i="1"/>
  <c r="AE622" i="1" s="1"/>
  <c r="AD662" i="1"/>
  <c r="AE662" i="1" s="1"/>
  <c r="AD711" i="1"/>
  <c r="AE711" i="1" s="1"/>
  <c r="AD746" i="1"/>
  <c r="AE746" i="1" s="1"/>
  <c r="AD872" i="1"/>
  <c r="AE872" i="1" s="1"/>
  <c r="AD909" i="1"/>
  <c r="AE909" i="1" s="1"/>
  <c r="AD936" i="1"/>
  <c r="AE936" i="1" s="1"/>
  <c r="AD967" i="1"/>
  <c r="AE967" i="1" s="1"/>
  <c r="AD1076" i="1"/>
  <c r="AE1076" i="1" s="1"/>
  <c r="AD1101" i="1"/>
  <c r="AE1101" i="1" s="1"/>
  <c r="AD1122" i="1"/>
  <c r="AE1122" i="1" s="1"/>
  <c r="AD1164" i="1"/>
  <c r="AE1164" i="1" s="1"/>
  <c r="AD1184" i="1"/>
  <c r="AE1184" i="1" s="1"/>
  <c r="AD1246" i="1"/>
  <c r="AE1246" i="1" s="1"/>
  <c r="AD1264" i="1"/>
  <c r="AE1264" i="1" s="1"/>
  <c r="AD1283" i="1"/>
  <c r="AE1283" i="1" s="1"/>
  <c r="AD1326" i="1"/>
  <c r="AE1326" i="1" s="1"/>
  <c r="AD1362" i="1"/>
  <c r="AE1362" i="1" s="1"/>
  <c r="AD1381" i="1"/>
  <c r="AE1381" i="1" s="1"/>
  <c r="AD1418" i="1"/>
  <c r="AE1418" i="1" s="1"/>
  <c r="AD1439" i="1"/>
  <c r="AE1439" i="1" s="1"/>
  <c r="AD1506" i="1"/>
  <c r="AE1506" i="1" s="1"/>
  <c r="AD1526" i="1"/>
  <c r="AE1526" i="1" s="1"/>
  <c r="AD1563" i="1"/>
  <c r="AE1563" i="1" s="1"/>
  <c r="AD1162" i="1"/>
  <c r="AE1162" i="1" s="1"/>
  <c r="AD8" i="1"/>
  <c r="AE8" i="1" s="1"/>
  <c r="AD81" i="1"/>
  <c r="AE81" i="1" s="1"/>
  <c r="AD152" i="1"/>
  <c r="AE152" i="1" s="1"/>
  <c r="AD232" i="1"/>
  <c r="AE232" i="1" s="1"/>
  <c r="AD286" i="1"/>
  <c r="AE286" i="1" s="1"/>
  <c r="AD327" i="1"/>
  <c r="AE327" i="1" s="1"/>
  <c r="AD426" i="1"/>
  <c r="AE426" i="1" s="1"/>
  <c r="AD484" i="1"/>
  <c r="AE484" i="1" s="1"/>
  <c r="AD555" i="1"/>
  <c r="AE555" i="1" s="1"/>
  <c r="AD601" i="1"/>
  <c r="AE601" i="1" s="1"/>
  <c r="AD624" i="1"/>
  <c r="AE624" i="1" s="1"/>
  <c r="AD664" i="1"/>
  <c r="AE664" i="1" s="1"/>
  <c r="AD749" i="1"/>
  <c r="AE749" i="1" s="1"/>
  <c r="AD827" i="1"/>
  <c r="AE827" i="1" s="1"/>
  <c r="AD874" i="1"/>
  <c r="AE874" i="1" s="1"/>
  <c r="AD937" i="1"/>
  <c r="AE937" i="1" s="1"/>
  <c r="AD969" i="1"/>
  <c r="AE969" i="1" s="1"/>
  <c r="AD996" i="1"/>
  <c r="AE996" i="1" s="1"/>
  <c r="AD1078" i="1"/>
  <c r="AE1078" i="1" s="1"/>
  <c r="AD1123" i="1"/>
  <c r="AE1123" i="1" s="1"/>
  <c r="AD1165" i="1"/>
  <c r="AE1165" i="1" s="1"/>
  <c r="AD1247" i="1"/>
  <c r="AE1247" i="1" s="1"/>
  <c r="AD1265" i="1"/>
  <c r="AE1265" i="1" s="1"/>
  <c r="AD1284" i="1"/>
  <c r="AE1284" i="1" s="1"/>
  <c r="AD1327" i="1"/>
  <c r="AE1327" i="1" s="1"/>
  <c r="AD1345" i="1"/>
  <c r="AE1345" i="1" s="1"/>
  <c r="AD1363" i="1"/>
  <c r="AE1363" i="1" s="1"/>
  <c r="AD1419" i="1"/>
  <c r="AE1419" i="1" s="1"/>
  <c r="AD1443" i="1"/>
  <c r="AE1443" i="1" s="1"/>
  <c r="AD1462" i="1"/>
  <c r="AE1462" i="1" s="1"/>
  <c r="AD1546" i="1"/>
  <c r="AE1546" i="1" s="1"/>
  <c r="AD1564" i="1"/>
  <c r="AE1564" i="1" s="1"/>
  <c r="AD1583" i="1"/>
  <c r="AE1583" i="1" s="1"/>
  <c r="AD1243" i="1"/>
  <c r="AE1243" i="1" s="1"/>
  <c r="AD9" i="1"/>
  <c r="AE9" i="1" s="1"/>
  <c r="AD82" i="1"/>
  <c r="AE82" i="1" s="1"/>
  <c r="AD154" i="1"/>
  <c r="AE154" i="1" s="1"/>
  <c r="AD235" i="1"/>
  <c r="AE235" i="1" s="1"/>
  <c r="AD288" i="1"/>
  <c r="AE288" i="1" s="1"/>
  <c r="AD328" i="1"/>
  <c r="AE328" i="1" s="1"/>
  <c r="AD429" i="1"/>
  <c r="AE429" i="1" s="1"/>
  <c r="AD489" i="1"/>
  <c r="AE489" i="1" s="1"/>
  <c r="AD558" i="1"/>
  <c r="AE558" i="1" s="1"/>
  <c r="AD602" i="1"/>
  <c r="AE602" i="1" s="1"/>
  <c r="AD625" i="1"/>
  <c r="AE625" i="1" s="1"/>
  <c r="AD668" i="1"/>
  <c r="AE668" i="1" s="1"/>
  <c r="AD715" i="1"/>
  <c r="AE715" i="1" s="1"/>
  <c r="AD750" i="1"/>
  <c r="AE750" i="1" s="1"/>
  <c r="AD788" i="1"/>
  <c r="AE788" i="1" s="1"/>
  <c r="AD828" i="1"/>
  <c r="AE828" i="1" s="1"/>
  <c r="AD876" i="1"/>
  <c r="AE876" i="1" s="1"/>
  <c r="AD912" i="1"/>
  <c r="AE912" i="1" s="1"/>
  <c r="AD997" i="1"/>
  <c r="AE997" i="1" s="1"/>
  <c r="AD1079" i="1"/>
  <c r="AE1079" i="1" s="1"/>
  <c r="AD1104" i="1"/>
  <c r="AE1104" i="1" s="1"/>
  <c r="AD1124" i="1"/>
  <c r="AE1124" i="1" s="1"/>
  <c r="AD1145" i="1"/>
  <c r="AE1145" i="1" s="1"/>
  <c r="AD1166" i="1"/>
  <c r="AE1166" i="1" s="1"/>
  <c r="AD1207" i="1"/>
  <c r="AE1207" i="1" s="1"/>
  <c r="AD1248" i="1"/>
  <c r="AE1248" i="1" s="1"/>
  <c r="AD1267" i="1"/>
  <c r="AE1267" i="1" s="1"/>
  <c r="AD1346" i="1"/>
  <c r="AE1346" i="1" s="1"/>
  <c r="AD1383" i="1"/>
  <c r="AE1383" i="1" s="1"/>
  <c r="AD1401" i="1"/>
  <c r="AE1401" i="1" s="1"/>
  <c r="AD1421" i="1"/>
  <c r="AE1421" i="1" s="1"/>
  <c r="AD1444" i="1"/>
  <c r="AE1444" i="1" s="1"/>
  <c r="AD1508" i="1"/>
  <c r="AE1508" i="1" s="1"/>
  <c r="AD1547" i="1"/>
  <c r="AE1547" i="1" s="1"/>
  <c r="AD1565" i="1"/>
  <c r="AE1565" i="1" s="1"/>
  <c r="AD1625" i="1"/>
  <c r="AE1625" i="1" s="1"/>
  <c r="AD1261" i="1"/>
  <c r="AE1261" i="1" s="1"/>
  <c r="AD10" i="1"/>
  <c r="AE10" i="1" s="1"/>
  <c r="AD85" i="1"/>
  <c r="AE85" i="1" s="1"/>
  <c r="AD159" i="1"/>
  <c r="AE159" i="1" s="1"/>
  <c r="AD239" i="1"/>
  <c r="AE239" i="1" s="1"/>
  <c r="AD291" i="1"/>
  <c r="AE291" i="1" s="1"/>
  <c r="AD345" i="1"/>
  <c r="AE345" i="1" s="1"/>
  <c r="AD431" i="1"/>
  <c r="AE431" i="1" s="1"/>
  <c r="AD501" i="1"/>
  <c r="AE501" i="1" s="1"/>
  <c r="AD561" i="1"/>
  <c r="AE561" i="1" s="1"/>
  <c r="AD603" i="1"/>
  <c r="AE603" i="1" s="1"/>
  <c r="AD626" i="1"/>
  <c r="AE626" i="1" s="1"/>
  <c r="AD671" i="1"/>
  <c r="AE671" i="1" s="1"/>
  <c r="AD716" i="1"/>
  <c r="AE716" i="1" s="1"/>
  <c r="AD753" i="1"/>
  <c r="AE753" i="1" s="1"/>
  <c r="AD793" i="1"/>
  <c r="AE793" i="1" s="1"/>
  <c r="AD831" i="1"/>
  <c r="AE831" i="1" s="1"/>
  <c r="AD913" i="1"/>
  <c r="AE913" i="1" s="1"/>
  <c r="AD941" i="1"/>
  <c r="AE941" i="1" s="1"/>
  <c r="AD971" i="1"/>
  <c r="AE971" i="1" s="1"/>
  <c r="AD1029" i="1"/>
  <c r="AE1029" i="1" s="1"/>
  <c r="AD1051" i="1"/>
  <c r="AE1051" i="1" s="1"/>
  <c r="AD1125" i="1"/>
  <c r="AE1125" i="1" s="1"/>
  <c r="AD1208" i="1"/>
  <c r="AE1208" i="1" s="1"/>
  <c r="AD1249" i="1"/>
  <c r="AE1249" i="1" s="1"/>
  <c r="AD1306" i="1"/>
  <c r="AE1306" i="1" s="1"/>
  <c r="AD1330" i="1"/>
  <c r="AE1330" i="1" s="1"/>
  <c r="AD1365" i="1"/>
  <c r="AE1365" i="1" s="1"/>
  <c r="AD1402" i="1"/>
  <c r="AE1402" i="1" s="1"/>
  <c r="AD1422" i="1"/>
  <c r="AE1422" i="1" s="1"/>
  <c r="AD1445" i="1"/>
  <c r="AE1445" i="1" s="1"/>
  <c r="AD1529" i="1"/>
  <c r="AE1529" i="1" s="1"/>
  <c r="AD1548" i="1"/>
  <c r="AE1548" i="1" s="1"/>
  <c r="AD1587" i="1"/>
  <c r="AE1587" i="1" s="1"/>
  <c r="AD1626" i="1"/>
  <c r="AE1626" i="1" s="1"/>
  <c r="AD1203" i="1"/>
  <c r="AE1203" i="1" s="1"/>
  <c r="AD14" i="1"/>
  <c r="AE14" i="1" s="1"/>
  <c r="AD87" i="1"/>
  <c r="AE87" i="1" s="1"/>
  <c r="AD161" i="1"/>
  <c r="AE161" i="1" s="1"/>
  <c r="AD246" i="1"/>
  <c r="AE246" i="1" s="1"/>
  <c r="AD292" i="1"/>
  <c r="AE292" i="1" s="1"/>
  <c r="AD348" i="1"/>
  <c r="AE348" i="1" s="1"/>
  <c r="AD434" i="1"/>
  <c r="AE434" i="1" s="1"/>
  <c r="AD503" i="1"/>
  <c r="AE503" i="1" s="1"/>
  <c r="AD568" i="1"/>
  <c r="AE568" i="1" s="1"/>
  <c r="AD604" i="1"/>
  <c r="AE604" i="1" s="1"/>
  <c r="AD627" i="1"/>
  <c r="AE627" i="1" s="1"/>
  <c r="AD672" i="1"/>
  <c r="AE672" i="1" s="1"/>
  <c r="AD717" i="1"/>
  <c r="AE717" i="1" s="1"/>
  <c r="AD754" i="1"/>
  <c r="AE754" i="1" s="1"/>
  <c r="AD796" i="1"/>
  <c r="AE796" i="1" s="1"/>
  <c r="AD833" i="1"/>
  <c r="AE833" i="1" s="1"/>
  <c r="AD883" i="1"/>
  <c r="AE883" i="1" s="1"/>
  <c r="AD914" i="1"/>
  <c r="AE914" i="1" s="1"/>
  <c r="AD942" i="1"/>
  <c r="AE942" i="1" s="1"/>
  <c r="AD999" i="1"/>
  <c r="AE999" i="1" s="1"/>
  <c r="AD1106" i="1"/>
  <c r="AE1106" i="1" s="1"/>
  <c r="AD1147" i="1"/>
  <c r="AE1147" i="1" s="1"/>
  <c r="AD1168" i="1"/>
  <c r="AE1168" i="1" s="1"/>
  <c r="AD1189" i="1"/>
  <c r="AE1189" i="1" s="1"/>
  <c r="AD1250" i="1"/>
  <c r="AE1250" i="1" s="1"/>
  <c r="AD1287" i="1"/>
  <c r="AE1287" i="1" s="1"/>
  <c r="AD1331" i="1"/>
  <c r="AE1331" i="1" s="1"/>
  <c r="AD1385" i="1"/>
  <c r="AE1385" i="1" s="1"/>
  <c r="AD1403" i="1"/>
  <c r="AE1403" i="1" s="1"/>
  <c r="AD1486" i="1"/>
  <c r="AE1486" i="1" s="1"/>
  <c r="AD1549" i="1"/>
  <c r="AE1549" i="1" s="1"/>
  <c r="AD1567" i="1"/>
  <c r="AE1567" i="1" s="1"/>
  <c r="AD1588" i="1"/>
  <c r="AE1588" i="1" s="1"/>
  <c r="AD1627" i="1"/>
  <c r="AE1627" i="1" s="1"/>
  <c r="AD1645" i="1"/>
  <c r="AE1645" i="1" s="1"/>
  <c r="AD25" i="1"/>
  <c r="AE25" i="1" s="1"/>
  <c r="AD90" i="1"/>
  <c r="AE90" i="1" s="1"/>
  <c r="AD164" i="1"/>
  <c r="AE164" i="1" s="1"/>
  <c r="AD250" i="1"/>
  <c r="AE250" i="1" s="1"/>
  <c r="AD293" i="1"/>
  <c r="AE293" i="1" s="1"/>
  <c r="AD351" i="1"/>
  <c r="AE351" i="1" s="1"/>
  <c r="AD442" i="1"/>
  <c r="AE442" i="1" s="1"/>
  <c r="AD505" i="1"/>
  <c r="AE505" i="1" s="1"/>
  <c r="AD570" i="1"/>
  <c r="AE570" i="1" s="1"/>
  <c r="AD606" i="1"/>
  <c r="AE606" i="1" s="1"/>
  <c r="AD628" i="1"/>
  <c r="AE628" i="1" s="1"/>
  <c r="AD673" i="1"/>
  <c r="AE673" i="1" s="1"/>
  <c r="AD765" i="1"/>
  <c r="AE765" i="1" s="1"/>
  <c r="AD799" i="1"/>
  <c r="AE799" i="1" s="1"/>
  <c r="AD834" i="1"/>
  <c r="AE834" i="1" s="1"/>
  <c r="AD918" i="1"/>
  <c r="AE918" i="1" s="1"/>
  <c r="AD1056" i="1"/>
  <c r="AE1056" i="1" s="1"/>
  <c r="AD1083" i="1"/>
  <c r="AE1083" i="1" s="1"/>
  <c r="AD1190" i="1"/>
  <c r="AE1190" i="1" s="1"/>
  <c r="AD1210" i="1"/>
  <c r="AE1210" i="1" s="1"/>
  <c r="AD1251" i="1"/>
  <c r="AE1251" i="1" s="1"/>
  <c r="AD1270" i="1"/>
  <c r="AE1270" i="1" s="1"/>
  <c r="AD1309" i="1"/>
  <c r="AE1309" i="1" s="1"/>
  <c r="AD1332" i="1"/>
  <c r="AE1332" i="1" s="1"/>
  <c r="AD1367" i="1"/>
  <c r="AE1367" i="1" s="1"/>
  <c r="AD1447" i="1"/>
  <c r="AE1447" i="1" s="1"/>
  <c r="AD1487" i="1"/>
  <c r="AE1487" i="1" s="1"/>
  <c r="AD1531" i="1"/>
  <c r="AE1531" i="1" s="1"/>
  <c r="AD1550" i="1"/>
  <c r="AE1550" i="1" s="1"/>
  <c r="AD1569" i="1"/>
  <c r="AE1569" i="1" s="1"/>
  <c r="AD1628" i="1"/>
  <c r="AE1628" i="1" s="1"/>
  <c r="AD1650" i="1"/>
  <c r="AE1650" i="1" s="1"/>
  <c r="AD1067" i="1"/>
  <c r="AE1067" i="1" s="1"/>
  <c r="AD30" i="1"/>
  <c r="AE30" i="1" s="1"/>
  <c r="AD91" i="1"/>
  <c r="AE91" i="1" s="1"/>
  <c r="AD167" i="1"/>
  <c r="AE167" i="1" s="1"/>
  <c r="AD252" i="1"/>
  <c r="AE252" i="1" s="1"/>
  <c r="AD296" i="1"/>
  <c r="AE296" i="1" s="1"/>
  <c r="AD360" i="1"/>
  <c r="AE360" i="1" s="1"/>
  <c r="AD446" i="1"/>
  <c r="AE446" i="1" s="1"/>
  <c r="AD507" i="1"/>
  <c r="AE507" i="1" s="1"/>
  <c r="AD572" i="1"/>
  <c r="AE572" i="1" s="1"/>
  <c r="AD607" i="1"/>
  <c r="AE607" i="1" s="1"/>
  <c r="AD631" i="1"/>
  <c r="AE631" i="1" s="1"/>
  <c r="AD674" i="1"/>
  <c r="AE674" i="1" s="1"/>
  <c r="AD723" i="1"/>
  <c r="AE723" i="1" s="1"/>
  <c r="AD766" i="1"/>
  <c r="AE766" i="1" s="1"/>
  <c r="AD836" i="1"/>
  <c r="AE836" i="1" s="1"/>
  <c r="AD891" i="1"/>
  <c r="AE891" i="1" s="1"/>
  <c r="AD919" i="1"/>
  <c r="AE919" i="1" s="1"/>
  <c r="AD944" i="1"/>
  <c r="AE944" i="1" s="1"/>
  <c r="AD1003" i="1"/>
  <c r="AE1003" i="1" s="1"/>
  <c r="AD1084" i="1"/>
  <c r="AE1084" i="1" s="1"/>
  <c r="AD1152" i="1"/>
  <c r="AE1152" i="1" s="1"/>
  <c r="AD1171" i="1"/>
  <c r="AE1171" i="1" s="1"/>
  <c r="AD1333" i="1"/>
  <c r="AE1333" i="1" s="1"/>
  <c r="AD1351" i="1"/>
  <c r="AE1351" i="1" s="1"/>
  <c r="AD1387" i="1"/>
  <c r="AE1387" i="1" s="1"/>
  <c r="AD1426" i="1"/>
  <c r="AE1426" i="1" s="1"/>
  <c r="AD1448" i="1"/>
  <c r="AE1448" i="1" s="1"/>
  <c r="AD1489" i="1"/>
  <c r="AE1489" i="1" s="1"/>
  <c r="AD1512" i="1"/>
  <c r="AE1512" i="1" s="1"/>
  <c r="AD1532" i="1"/>
  <c r="AE1532" i="1" s="1"/>
  <c r="AD1590" i="1"/>
  <c r="AE1590" i="1" s="1"/>
  <c r="AD1607" i="1"/>
  <c r="AE1607" i="1" s="1"/>
  <c r="AD1629" i="1"/>
  <c r="AE1629" i="1" s="1"/>
  <c r="AD3078" i="1"/>
  <c r="AE3078" i="1" s="1"/>
  <c r="AD36" i="1"/>
  <c r="AE36" i="1" s="1"/>
  <c r="AD94" i="1"/>
  <c r="AE94" i="1" s="1"/>
  <c r="AD171" i="1"/>
  <c r="AE171" i="1" s="1"/>
  <c r="AD253" i="1"/>
  <c r="AE253" i="1" s="1"/>
  <c r="AD297" i="1"/>
  <c r="AE297" i="1" s="1"/>
  <c r="AD373" i="1"/>
  <c r="AE373" i="1" s="1"/>
  <c r="AD447" i="1"/>
  <c r="AE447" i="1" s="1"/>
  <c r="AD510" i="1"/>
  <c r="AE510" i="1" s="1"/>
  <c r="AD579" i="1"/>
  <c r="AE579" i="1" s="1"/>
  <c r="AD608" i="1"/>
  <c r="AE608" i="1" s="1"/>
  <c r="AD632" i="1"/>
  <c r="AE632" i="1" s="1"/>
  <c r="AD682" i="1"/>
  <c r="AE682" i="1" s="1"/>
  <c r="AD730" i="1"/>
  <c r="AE730" i="1" s="1"/>
  <c r="AD767" i="1"/>
  <c r="AE767" i="1" s="1"/>
  <c r="AD803" i="1"/>
  <c r="AE803" i="1" s="1"/>
  <c r="AD839" i="1"/>
  <c r="AE839" i="1" s="1"/>
  <c r="AD892" i="1"/>
  <c r="AE892" i="1" s="1"/>
  <c r="AD920" i="1"/>
  <c r="AE920" i="1" s="1"/>
  <c r="AD979" i="1"/>
  <c r="AE979" i="1" s="1"/>
  <c r="AD1007" i="1"/>
  <c r="AE1007" i="1" s="1"/>
  <c r="AD1033" i="1"/>
  <c r="AE1033" i="1" s="1"/>
  <c r="AD1060" i="1"/>
  <c r="AE1060" i="1" s="1"/>
  <c r="AD1085" i="1"/>
  <c r="AE1085" i="1" s="1"/>
  <c r="AD1129" i="1"/>
  <c r="AE1129" i="1" s="1"/>
  <c r="AD1153" i="1"/>
  <c r="AE1153" i="1" s="1"/>
  <c r="AD1172" i="1"/>
  <c r="AE1172" i="1" s="1"/>
  <c r="AD1192" i="1"/>
  <c r="AE1192" i="1" s="1"/>
  <c r="AD1212" i="1"/>
  <c r="AE1212" i="1" s="1"/>
  <c r="AD1253" i="1"/>
  <c r="AE1253" i="1" s="1"/>
  <c r="AD1315" i="1"/>
  <c r="AE1315" i="1" s="1"/>
  <c r="AD1334" i="1"/>
  <c r="AE1334" i="1" s="1"/>
  <c r="AD1388" i="1"/>
  <c r="AE1388" i="1" s="1"/>
  <c r="AD1409" i="1"/>
  <c r="AE1409" i="1" s="1"/>
  <c r="AD1427" i="1"/>
  <c r="AE1427" i="1" s="1"/>
  <c r="AD1449" i="1"/>
  <c r="AE1449" i="1" s="1"/>
  <c r="AD1470" i="1"/>
  <c r="AE1470" i="1" s="1"/>
  <c r="AD1533" i="1"/>
  <c r="AE1533" i="1" s="1"/>
  <c r="AD1553" i="1"/>
  <c r="AE1553" i="1" s="1"/>
  <c r="AD1571" i="1"/>
  <c r="AE1571" i="1" s="1"/>
  <c r="AD1591" i="1"/>
  <c r="AE1591" i="1" s="1"/>
  <c r="AD1608" i="1"/>
  <c r="AE1608" i="1" s="1"/>
  <c r="AD1631" i="1"/>
  <c r="AE1631" i="1" s="1"/>
  <c r="AD1118" i="1"/>
  <c r="AE1118" i="1" s="1"/>
  <c r="AD1620" i="1"/>
  <c r="AE1620" i="1" s="1"/>
  <c r="AD37" i="1"/>
  <c r="AE37" i="1" s="1"/>
  <c r="AD101" i="1"/>
  <c r="AE101" i="1" s="1"/>
  <c r="AD181" i="1"/>
  <c r="AE181" i="1" s="1"/>
  <c r="AD256" i="1"/>
  <c r="AE256" i="1" s="1"/>
  <c r="AD299" i="1"/>
  <c r="AE299" i="1" s="1"/>
  <c r="AD378" i="1"/>
  <c r="AE378" i="1" s="1"/>
  <c r="AD451" i="1"/>
  <c r="AE451" i="1" s="1"/>
  <c r="AD513" i="1"/>
  <c r="AE513" i="1" s="1"/>
  <c r="AD581" i="1"/>
  <c r="AE581" i="1" s="1"/>
  <c r="AD609" i="1"/>
  <c r="AE609" i="1" s="1"/>
  <c r="AD634" i="1"/>
  <c r="AE634" i="1" s="1"/>
  <c r="AD683" i="1"/>
  <c r="AE683" i="1" s="1"/>
  <c r="AD731" i="1"/>
  <c r="AE731" i="1" s="1"/>
  <c r="AD768" i="1"/>
  <c r="AE768" i="1" s="1"/>
  <c r="AD805" i="1"/>
  <c r="AE805" i="1" s="1"/>
  <c r="AD841" i="1"/>
  <c r="AE841" i="1" s="1"/>
  <c r="AD893" i="1"/>
  <c r="AE893" i="1" s="1"/>
  <c r="AD946" i="1"/>
  <c r="AE946" i="1" s="1"/>
  <c r="AD980" i="1"/>
  <c r="AE980" i="1" s="1"/>
  <c r="AD1009" i="1"/>
  <c r="AE1009" i="1" s="1"/>
  <c r="AD1061" i="1"/>
  <c r="AE1061" i="1" s="1"/>
  <c r="AD1130" i="1"/>
  <c r="AE1130" i="1" s="1"/>
  <c r="AD1155" i="1"/>
  <c r="AE1155" i="1" s="1"/>
  <c r="AD1193" i="1"/>
  <c r="AE1193" i="1" s="1"/>
  <c r="AD1213" i="1"/>
  <c r="AE1213" i="1" s="1"/>
  <c r="AD1237" i="1"/>
  <c r="AE1237" i="1" s="1"/>
  <c r="AD1370" i="1"/>
  <c r="AE1370" i="1" s="1"/>
  <c r="AD1389" i="1"/>
  <c r="AE1389" i="1" s="1"/>
  <c r="AD1410" i="1"/>
  <c r="AE1410" i="1" s="1"/>
  <c r="AD1492" i="1"/>
  <c r="AE1492" i="1" s="1"/>
  <c r="AD1534" i="1"/>
  <c r="AE1534" i="1" s="1"/>
  <c r="AD1609" i="1"/>
  <c r="AE1609" i="1" s="1"/>
  <c r="AD1632" i="1"/>
  <c r="AE1632" i="1" s="1"/>
  <c r="AD933" i="1"/>
  <c r="AE933" i="1" s="1"/>
  <c r="AD47" i="1"/>
  <c r="AE47" i="1" s="1"/>
  <c r="AD103" i="1"/>
  <c r="AE103" i="1" s="1"/>
  <c r="AD190" i="1"/>
  <c r="AE190" i="1" s="1"/>
  <c r="AD260" i="1"/>
  <c r="AE260" i="1" s="1"/>
  <c r="AD300" i="1"/>
  <c r="AE300" i="1" s="1"/>
  <c r="AD380" i="1"/>
  <c r="AE380" i="1" s="1"/>
  <c r="AD453" i="1"/>
  <c r="AE453" i="1" s="1"/>
  <c r="AD519" i="1"/>
  <c r="AE519" i="1" s="1"/>
  <c r="AD582" i="1"/>
  <c r="AE582" i="1" s="1"/>
  <c r="AD612" i="1"/>
  <c r="AE612" i="1" s="1"/>
  <c r="AD636" i="1"/>
  <c r="AE636" i="1" s="1"/>
  <c r="AD689" i="1"/>
  <c r="AE689" i="1" s="1"/>
  <c r="AD734" i="1"/>
  <c r="AE734" i="1" s="1"/>
  <c r="AD809" i="1"/>
  <c r="AE809" i="1" s="1"/>
  <c r="AD894" i="1"/>
  <c r="AE894" i="1" s="1"/>
  <c r="AD926" i="1"/>
  <c r="AE926" i="1" s="1"/>
  <c r="AD953" i="1"/>
  <c r="AE953" i="1" s="1"/>
  <c r="AD981" i="1"/>
  <c r="AE981" i="1" s="1"/>
  <c r="AD1037" i="1"/>
  <c r="AE1037" i="1" s="1"/>
  <c r="AD1062" i="1"/>
  <c r="AE1062" i="1" s="1"/>
  <c r="AD1089" i="1"/>
  <c r="AE1089" i="1" s="1"/>
  <c r="AD1111" i="1"/>
  <c r="AE1111" i="1" s="1"/>
  <c r="AD1174" i="1"/>
  <c r="AE1174" i="1" s="1"/>
  <c r="AD1194" i="1"/>
  <c r="AE1194" i="1" s="1"/>
  <c r="AD1215" i="1"/>
  <c r="AE1215" i="1" s="1"/>
  <c r="AD1292" i="1"/>
  <c r="AE1292" i="1" s="1"/>
  <c r="AD1317" i="1"/>
  <c r="AE1317" i="1" s="1"/>
  <c r="AD1429" i="1"/>
  <c r="AE1429" i="1" s="1"/>
  <c r="AD1472" i="1"/>
  <c r="AE1472" i="1" s="1"/>
  <c r="AD1493" i="1"/>
  <c r="AE1493" i="1" s="1"/>
  <c r="AD1536" i="1"/>
  <c r="AE1536" i="1" s="1"/>
  <c r="AD1593" i="1"/>
  <c r="AE1593" i="1" s="1"/>
  <c r="AD1096" i="1"/>
  <c r="AE1096" i="1" s="1"/>
  <c r="AD66" i="1"/>
  <c r="AE66" i="1" s="1"/>
  <c r="AD107" i="1"/>
  <c r="AE107" i="1" s="1"/>
  <c r="AD193" i="1"/>
  <c r="AE193" i="1" s="1"/>
  <c r="AD265" i="1"/>
  <c r="AE265" i="1" s="1"/>
  <c r="AD310" i="1"/>
  <c r="AE310" i="1" s="1"/>
  <c r="AD383" i="1"/>
  <c r="AE383" i="1" s="1"/>
  <c r="AD457" i="1"/>
  <c r="AE457" i="1" s="1"/>
  <c r="AD530" i="1"/>
  <c r="AE530" i="1" s="1"/>
  <c r="AD585" i="1"/>
  <c r="AE585" i="1" s="1"/>
  <c r="AD613" i="1"/>
  <c r="AE613" i="1" s="1"/>
  <c r="AD638" i="1"/>
  <c r="AE638" i="1" s="1"/>
  <c r="AD692" i="1"/>
  <c r="AE692" i="1" s="1"/>
  <c r="AD735" i="1"/>
  <c r="AE735" i="1" s="1"/>
  <c r="AD810" i="1"/>
  <c r="AE810" i="1" s="1"/>
  <c r="AD845" i="1"/>
  <c r="AE845" i="1" s="1"/>
  <c r="AD895" i="1"/>
  <c r="AE895" i="1" s="1"/>
  <c r="AD985" i="1"/>
  <c r="AE985" i="1" s="1"/>
  <c r="AD1012" i="1"/>
  <c r="AE1012" i="1" s="1"/>
  <c r="AD1039" i="1"/>
  <c r="AE1039" i="1" s="1"/>
  <c r="AD1112" i="1"/>
  <c r="AE1112" i="1" s="1"/>
  <c r="AD1136" i="1"/>
  <c r="AE1136" i="1" s="1"/>
  <c r="AD1158" i="1"/>
  <c r="AE1158" i="1" s="1"/>
  <c r="AD1219" i="1"/>
  <c r="AE1219" i="1" s="1"/>
  <c r="AD1239" i="1"/>
  <c r="AE1239" i="1" s="1"/>
  <c r="AD1275" i="1"/>
  <c r="AE1275" i="1" s="1"/>
  <c r="AD1293" i="1"/>
  <c r="AE1293" i="1" s="1"/>
  <c r="AD1318" i="1"/>
  <c r="AE1318" i="1" s="1"/>
  <c r="AD1373" i="1"/>
  <c r="AE1373" i="1" s="1"/>
  <c r="AD1393" i="1"/>
  <c r="AE1393" i="1" s="1"/>
  <c r="AD1430" i="1"/>
  <c r="AE1430" i="1" s="1"/>
  <c r="AD1473" i="1"/>
  <c r="AE1473" i="1" s="1"/>
  <c r="AD1494" i="1"/>
  <c r="AE1494" i="1" s="1"/>
  <c r="AD1519" i="1"/>
  <c r="AE1519" i="1" s="1"/>
  <c r="AD1539" i="1"/>
  <c r="AE1539" i="1" s="1"/>
  <c r="AD1557" i="1"/>
  <c r="AE1557" i="1" s="1"/>
  <c r="AD1574" i="1"/>
  <c r="AE1574" i="1" s="1"/>
  <c r="AD1594" i="1"/>
  <c r="AE1594" i="1" s="1"/>
  <c r="AD67" i="1"/>
  <c r="AE67" i="1" s="1"/>
  <c r="AD108" i="1"/>
  <c r="AE108" i="1" s="1"/>
  <c r="AD203" i="1"/>
  <c r="AE203" i="1" s="1"/>
  <c r="AD266" i="1"/>
  <c r="AE266" i="1" s="1"/>
  <c r="AD314" i="1"/>
  <c r="AE314" i="1" s="1"/>
  <c r="AD386" i="1"/>
  <c r="AE386" i="1" s="1"/>
  <c r="AD458" i="1"/>
  <c r="AE458" i="1" s="1"/>
  <c r="AD531" i="1"/>
  <c r="AE531" i="1" s="1"/>
  <c r="AD587" i="1"/>
  <c r="AE587" i="1" s="1"/>
  <c r="AD614" i="1"/>
  <c r="AE614" i="1" s="1"/>
  <c r="AD640" i="1"/>
  <c r="AE640" i="1" s="1"/>
  <c r="AD696" i="1"/>
  <c r="AE696" i="1" s="1"/>
  <c r="AD777" i="1"/>
  <c r="AE777" i="1" s="1"/>
  <c r="AD811" i="1"/>
  <c r="AE811" i="1" s="1"/>
  <c r="AD896" i="1"/>
  <c r="AE896" i="1" s="1"/>
  <c r="AD956" i="1"/>
  <c r="AE956" i="1" s="1"/>
  <c r="AD1013" i="1"/>
  <c r="AE1013" i="1" s="1"/>
  <c r="AD1041" i="1"/>
  <c r="AE1041" i="1" s="1"/>
  <c r="AD1064" i="1"/>
  <c r="AE1064" i="1" s="1"/>
  <c r="AD1113" i="1"/>
  <c r="AE1113" i="1" s="1"/>
  <c r="AD1159" i="1"/>
  <c r="AE1159" i="1" s="1"/>
  <c r="AD1257" i="1"/>
  <c r="AE1257" i="1" s="1"/>
  <c r="AD1278" i="1"/>
  <c r="AE1278" i="1" s="1"/>
  <c r="AD1295" i="1"/>
  <c r="AE1295" i="1" s="1"/>
  <c r="AD1319" i="1"/>
  <c r="AE1319" i="1" s="1"/>
  <c r="AD1356" i="1"/>
  <c r="AE1356" i="1" s="1"/>
  <c r="AD1375" i="1"/>
  <c r="AE1375" i="1" s="1"/>
  <c r="AD1394" i="1"/>
  <c r="AE1394" i="1" s="1"/>
  <c r="AD1456" i="1"/>
  <c r="AE1456" i="1" s="1"/>
  <c r="AD1475" i="1"/>
  <c r="AE1475" i="1" s="1"/>
  <c r="AD1520" i="1"/>
  <c r="AE1520" i="1" s="1"/>
  <c r="AD1595" i="1"/>
  <c r="AE1595" i="1" s="1"/>
  <c r="AD1612" i="1"/>
  <c r="AE1612" i="1" s="1"/>
  <c r="AD1635" i="1"/>
  <c r="AE1635" i="1" s="1"/>
  <c r="AD1853" i="1"/>
  <c r="AE1853" i="1" s="1"/>
  <c r="AD961" i="1"/>
  <c r="AE961" i="1" s="1"/>
  <c r="AD74" i="1"/>
  <c r="AE74" i="1" s="1"/>
  <c r="AD114" i="1"/>
  <c r="AE114" i="1" s="1"/>
  <c r="AD206" i="1"/>
  <c r="AE206" i="1" s="1"/>
  <c r="AD268" i="1"/>
  <c r="AE268" i="1" s="1"/>
  <c r="AD315" i="1"/>
  <c r="AE315" i="1" s="1"/>
  <c r="AD387" i="1"/>
  <c r="AE387" i="1" s="1"/>
  <c r="AD461" i="1"/>
  <c r="AE461" i="1" s="1"/>
  <c r="AD532" i="1"/>
  <c r="AE532" i="1" s="1"/>
  <c r="AD589" i="1"/>
  <c r="AE589" i="1" s="1"/>
  <c r="AD615" i="1"/>
  <c r="AE615" i="1" s="1"/>
  <c r="AD646" i="1"/>
  <c r="AE646" i="1" s="1"/>
  <c r="AD700" i="1"/>
  <c r="AE700" i="1" s="1"/>
  <c r="AD739" i="1"/>
  <c r="AE739" i="1" s="1"/>
  <c r="AD780" i="1"/>
  <c r="AE780" i="1" s="1"/>
  <c r="AD815" i="1"/>
  <c r="AE815" i="1" s="1"/>
  <c r="AD848" i="1"/>
  <c r="AE848" i="1" s="1"/>
  <c r="AD897" i="1"/>
  <c r="AE897" i="1" s="1"/>
  <c r="AD930" i="1"/>
  <c r="AE930" i="1" s="1"/>
  <c r="AD959" i="1"/>
  <c r="AE959" i="1" s="1"/>
  <c r="AD988" i="1"/>
  <c r="AE988" i="1" s="1"/>
  <c r="AD1044" i="1"/>
  <c r="AE1044" i="1" s="1"/>
  <c r="AD1065" i="1"/>
  <c r="AE1065" i="1" s="1"/>
  <c r="AD1221" i="1"/>
  <c r="AE1221" i="1" s="1"/>
  <c r="AD1279" i="1"/>
  <c r="AE1279" i="1" s="1"/>
  <c r="AD1339" i="1"/>
  <c r="AE1339" i="1" s="1"/>
  <c r="AD1357" i="1"/>
  <c r="AE1357" i="1" s="1"/>
  <c r="AD1376" i="1"/>
  <c r="AE1376" i="1" s="1"/>
  <c r="AD1395" i="1"/>
  <c r="AE1395" i="1" s="1"/>
  <c r="AD1432" i="1"/>
  <c r="AE1432" i="1" s="1"/>
  <c r="AD1496" i="1"/>
  <c r="AE1496" i="1" s="1"/>
  <c r="AD1521" i="1"/>
  <c r="AE1521" i="1" s="1"/>
  <c r="AD1597" i="1"/>
  <c r="AE1597" i="1" s="1"/>
  <c r="AD1616" i="1"/>
  <c r="AE1616" i="1" s="1"/>
  <c r="AD1854" i="1"/>
  <c r="AE1854" i="1" s="1"/>
  <c r="AD1223" i="1"/>
  <c r="AE1223" i="1" s="1"/>
  <c r="AD76" i="1"/>
  <c r="AE76" i="1" s="1"/>
  <c r="AD117" i="1"/>
  <c r="AE117" i="1" s="1"/>
  <c r="AD223" i="1"/>
  <c r="AE223" i="1" s="1"/>
  <c r="AD270" i="1"/>
  <c r="AE270" i="1" s="1"/>
  <c r="AD316" i="1"/>
  <c r="AE316" i="1" s="1"/>
  <c r="AD391" i="1"/>
  <c r="AE391" i="1" s="1"/>
  <c r="AD468" i="1"/>
  <c r="AE468" i="1" s="1"/>
  <c r="AD537" i="1"/>
  <c r="AE537" i="1" s="1"/>
  <c r="AD590" i="1"/>
  <c r="AE590" i="1" s="1"/>
  <c r="AD617" i="1"/>
  <c r="AE617" i="1" s="1"/>
  <c r="AD650" i="1"/>
  <c r="AE650" i="1" s="1"/>
  <c r="AD701" i="1"/>
  <c r="AE701" i="1" s="1"/>
  <c r="AD741" i="1"/>
  <c r="AE741" i="1" s="1"/>
  <c r="AD781" i="1"/>
  <c r="AE781" i="1" s="1"/>
  <c r="AD816" i="1"/>
  <c r="AE816" i="1" s="1"/>
  <c r="AD849" i="1"/>
  <c r="AE849" i="1" s="1"/>
  <c r="AD900" i="1"/>
  <c r="AE900" i="1" s="1"/>
  <c r="AD960" i="1"/>
  <c r="AE960" i="1" s="1"/>
  <c r="AD1015" i="1"/>
  <c r="AE1015" i="1" s="1"/>
  <c r="AD1066" i="1"/>
  <c r="AE1066" i="1" s="1"/>
  <c r="AD1140" i="1"/>
  <c r="AE1140" i="1" s="1"/>
  <c r="AD1161" i="1"/>
  <c r="AE1161" i="1" s="1"/>
  <c r="AD1178" i="1"/>
  <c r="AE1178" i="1" s="1"/>
  <c r="AD1202" i="1"/>
  <c r="AE1202" i="1" s="1"/>
  <c r="AD1280" i="1"/>
  <c r="AE1280" i="1" s="1"/>
  <c r="AD1321" i="1"/>
  <c r="AE1321" i="1" s="1"/>
  <c r="AD1340" i="1"/>
  <c r="AE1340" i="1" s="1"/>
  <c r="AD1358" i="1"/>
  <c r="AE1358" i="1" s="1"/>
  <c r="AD1377" i="1"/>
  <c r="AE1377" i="1" s="1"/>
  <c r="AD1396" i="1"/>
  <c r="AE1396" i="1" s="1"/>
  <c r="AD1415" i="1"/>
  <c r="AE1415" i="1" s="1"/>
  <c r="AD1458" i="1"/>
  <c r="AE1458" i="1" s="1"/>
  <c r="AD1497" i="1"/>
  <c r="AE1497" i="1" s="1"/>
  <c r="AD1598" i="1"/>
  <c r="AE1598" i="1" s="1"/>
  <c r="AD77" i="1"/>
  <c r="AE77" i="1" s="1"/>
  <c r="AD123" i="1"/>
  <c r="AE123" i="1" s="1"/>
  <c r="AD224" i="1"/>
  <c r="AE224" i="1" s="1"/>
  <c r="AD271" i="1"/>
  <c r="AE271" i="1" s="1"/>
  <c r="AD317" i="1"/>
  <c r="AE317" i="1" s="1"/>
  <c r="AD396" i="1"/>
  <c r="AE396" i="1" s="1"/>
  <c r="AD469" i="1"/>
  <c r="AE469" i="1" s="1"/>
  <c r="AD543" i="1"/>
  <c r="AE543" i="1" s="1"/>
  <c r="AD591" i="1"/>
  <c r="AE591" i="1" s="1"/>
  <c r="AD618" i="1"/>
  <c r="AE618" i="1" s="1"/>
  <c r="AD653" i="1"/>
  <c r="AE653" i="1" s="1"/>
  <c r="AD702" i="1"/>
  <c r="AE702" i="1" s="1"/>
  <c r="AD742" i="1"/>
  <c r="AE742" i="1" s="1"/>
  <c r="AD783" i="1"/>
  <c r="AE783" i="1" s="1"/>
  <c r="AD824" i="1"/>
  <c r="AE824" i="1" s="1"/>
  <c r="AD904" i="1"/>
  <c r="AE904" i="1" s="1"/>
  <c r="AD1141" i="1"/>
  <c r="AE1141" i="1" s="1"/>
  <c r="AD1342" i="1"/>
  <c r="AE1342" i="1" s="1"/>
  <c r="AD1359" i="1"/>
  <c r="AE1359" i="1" s="1"/>
  <c r="AD1561" i="1"/>
  <c r="AE1561" i="1" s="1"/>
  <c r="AD2198" i="1"/>
  <c r="AE2198" i="1" s="1"/>
  <c r="AD2306" i="1"/>
  <c r="AE2306" i="1" s="1"/>
  <c r="AD2752" i="1"/>
  <c r="AE2752" i="1" s="1"/>
  <c r="AD2153" i="1"/>
  <c r="AE2153" i="1" s="1"/>
  <c r="AD1700" i="1"/>
  <c r="AE1700" i="1" s="1"/>
  <c r="AD2063" i="1"/>
  <c r="AE2063" i="1" s="1"/>
  <c r="AD2621" i="1"/>
  <c r="AE2621" i="1" s="1"/>
  <c r="AD1845" i="1"/>
  <c r="AE1845" i="1" s="1"/>
  <c r="AD2259" i="1"/>
  <c r="AE2259" i="1" s="1"/>
  <c r="AD2914" i="1"/>
  <c r="AE2914" i="1" s="1"/>
  <c r="AD2352" i="1"/>
  <c r="AE2352" i="1" s="1"/>
  <c r="AD2983" i="1"/>
  <c r="AE2983" i="1" s="1"/>
  <c r="AD2175" i="1"/>
  <c r="AE2175" i="1" s="1"/>
  <c r="AD2748" i="1"/>
  <c r="AE2748" i="1" s="1"/>
  <c r="AD1937" i="1"/>
  <c r="AE1937" i="1" s="1"/>
  <c r="AD2738" i="1"/>
  <c r="AE2738" i="1" s="1"/>
  <c r="AD1919" i="1"/>
  <c r="AE1919" i="1" s="1"/>
  <c r="AD2534" i="1"/>
  <c r="AE2534" i="1" s="1"/>
  <c r="AD1915" i="1"/>
  <c r="AE1915" i="1" s="1"/>
  <c r="AD2275" i="1"/>
  <c r="AE2275" i="1" s="1"/>
  <c r="AD2815" i="1"/>
  <c r="AE2815" i="1" s="1"/>
  <c r="AD1884" i="1"/>
  <c r="AE1884" i="1" s="1"/>
  <c r="AD2506" i="1"/>
  <c r="AE2506" i="1" s="1"/>
  <c r="AD2515" i="1"/>
  <c r="AE2515" i="1" s="1"/>
  <c r="AD2392" i="1"/>
  <c r="AE2392" i="1" s="1"/>
  <c r="AD1537" i="1"/>
  <c r="AE1537" i="1" s="1"/>
  <c r="AD2341" i="1"/>
  <c r="AE2341" i="1" s="1"/>
  <c r="AD2958" i="1"/>
  <c r="AE2958" i="1" s="1"/>
  <c r="AD2620" i="1"/>
  <c r="AE2620" i="1" s="1"/>
  <c r="AD2056" i="1"/>
  <c r="AE2056" i="1" s="1"/>
  <c r="AD2134" i="1"/>
  <c r="AE2134" i="1" s="1"/>
  <c r="AD2921" i="1"/>
  <c r="AE2921" i="1" s="1"/>
  <c r="AD2041" i="1"/>
  <c r="AE2041" i="1" s="1"/>
  <c r="AD2489" i="1"/>
  <c r="AE2489" i="1" s="1"/>
  <c r="AD1704" i="1"/>
  <c r="AE1704" i="1" s="1"/>
  <c r="AD2372" i="1"/>
  <c r="AE2372" i="1" s="1"/>
  <c r="AD2924" i="1"/>
  <c r="AE2924" i="1" s="1"/>
  <c r="AD2156" i="1"/>
  <c r="AE2156" i="1" s="1"/>
  <c r="AD2327" i="1"/>
  <c r="AE2327" i="1" s="1"/>
  <c r="AD2066" i="1"/>
  <c r="AE2066" i="1" s="1"/>
  <c r="AD2634" i="1"/>
  <c r="AE2634" i="1" s="1"/>
  <c r="AD1859" i="1"/>
  <c r="AE1859" i="1" s="1"/>
  <c r="AD2265" i="1"/>
  <c r="AE2265" i="1" s="1"/>
  <c r="AD2962" i="1"/>
  <c r="AE2962" i="1" s="1"/>
  <c r="AD2361" i="1"/>
  <c r="AE2361" i="1" s="1"/>
  <c r="AD3054" i="1"/>
  <c r="AE3054" i="1" s="1"/>
  <c r="AD2178" i="1"/>
  <c r="AE2178" i="1" s="1"/>
  <c r="AD2758" i="1"/>
  <c r="AE2758" i="1" s="1"/>
  <c r="AD2166" i="1"/>
  <c r="AE2166" i="1" s="1"/>
  <c r="AD2797" i="1"/>
  <c r="AE2797" i="1" s="1"/>
  <c r="AD1988" i="1"/>
  <c r="AE1988" i="1" s="1"/>
  <c r="AD2627" i="1"/>
  <c r="AE2627" i="1" s="1"/>
  <c r="AD1660" i="1"/>
  <c r="AE1660" i="1" s="1"/>
  <c r="AD2281" i="1"/>
  <c r="AE2281" i="1" s="1"/>
  <c r="AD2849" i="1"/>
  <c r="AE2849" i="1" s="1"/>
  <c r="AD1946" i="1"/>
  <c r="AE1946" i="1" s="1"/>
  <c r="AD2514" i="1"/>
  <c r="AE2514" i="1" s="1"/>
  <c r="AD1960" i="1"/>
  <c r="AE1960" i="1" s="1"/>
  <c r="AD2398" i="1"/>
  <c r="AE2398" i="1" s="1"/>
  <c r="AD1890" i="1"/>
  <c r="AE1890" i="1" s="1"/>
  <c r="AD2401" i="1"/>
  <c r="AE2401" i="1" s="1"/>
  <c r="AD1720" i="1"/>
  <c r="AE1720" i="1" s="1"/>
  <c r="AD2698" i="1"/>
  <c r="AE2698" i="1" s="1"/>
  <c r="AD2170" i="1"/>
  <c r="AE2170" i="1" s="1"/>
  <c r="AD2258" i="1"/>
  <c r="AE2258" i="1" s="1"/>
  <c r="AD3003" i="1"/>
  <c r="AE3003" i="1" s="1"/>
  <c r="AD2071" i="1"/>
  <c r="AE2071" i="1" s="1"/>
  <c r="AD2492" i="1"/>
  <c r="AE2492" i="1" s="1"/>
  <c r="AD1768" i="1"/>
  <c r="AE1768" i="1" s="1"/>
  <c r="AD2375" i="1"/>
  <c r="AE2375" i="1" s="1"/>
  <c r="AD2932" i="1"/>
  <c r="AE2932" i="1" s="1"/>
  <c r="AD2168" i="1"/>
  <c r="AE2168" i="1" s="1"/>
  <c r="AD2657" i="1"/>
  <c r="AE2657" i="1" s="1"/>
  <c r="AD2247" i="1"/>
  <c r="AE2247" i="1" s="1"/>
  <c r="AD2647" i="1"/>
  <c r="AE2647" i="1" s="1"/>
  <c r="AD1862" i="1"/>
  <c r="AE1862" i="1" s="1"/>
  <c r="AD2268" i="1"/>
  <c r="AE2268" i="1" s="1"/>
  <c r="AD1716" i="1"/>
  <c r="AE1716" i="1" s="1"/>
  <c r="AD2373" i="1"/>
  <c r="AE2373" i="1" s="1"/>
  <c r="AD2309" i="1"/>
  <c r="AE2309" i="1" s="1"/>
  <c r="AD2199" i="1"/>
  <c r="AE2199" i="1" s="1"/>
  <c r="AD2781" i="1"/>
  <c r="AE2781" i="1" s="1"/>
  <c r="AD2196" i="1"/>
  <c r="AE2196" i="1" s="1"/>
  <c r="AD2833" i="1"/>
  <c r="AE2833" i="1" s="1"/>
  <c r="AD1991" i="1"/>
  <c r="AE1991" i="1" s="1"/>
  <c r="AD2692" i="1"/>
  <c r="AE2692" i="1" s="1"/>
  <c r="AD1676" i="1"/>
  <c r="AE1676" i="1" s="1"/>
  <c r="AD2386" i="1"/>
  <c r="AE2386" i="1" s="1"/>
  <c r="AD2857" i="1"/>
  <c r="AE2857" i="1" s="1"/>
  <c r="AD2040" i="1"/>
  <c r="AE2040" i="1" s="1"/>
  <c r="AD2542" i="1"/>
  <c r="AE2542" i="1" s="1"/>
  <c r="AD1666" i="1"/>
  <c r="AE1666" i="1" s="1"/>
  <c r="AD2422" i="1"/>
  <c r="AE2422" i="1" s="1"/>
  <c r="AD1893" i="1"/>
  <c r="AE1893" i="1" s="1"/>
  <c r="AD2413" i="1"/>
  <c r="AE2413" i="1" s="1"/>
  <c r="AD1736" i="1"/>
  <c r="AE1736" i="1" s="1"/>
  <c r="AD2706" i="1"/>
  <c r="AE2706" i="1" s="1"/>
  <c r="AD1667" i="1"/>
  <c r="AE1667" i="1" s="1"/>
  <c r="AD2267" i="1"/>
  <c r="AE2267" i="1" s="1"/>
  <c r="AD1784" i="1"/>
  <c r="AE1784" i="1" s="1"/>
  <c r="AD2074" i="1"/>
  <c r="AE2074" i="1" s="1"/>
  <c r="AD2504" i="1"/>
  <c r="AE2504" i="1" s="1"/>
  <c r="AD1965" i="1"/>
  <c r="AE1965" i="1" s="1"/>
  <c r="AD2390" i="1"/>
  <c r="AE2390" i="1" s="1"/>
  <c r="AD3032" i="1"/>
  <c r="AE3032" i="1" s="1"/>
  <c r="AD2232" i="1"/>
  <c r="AE2232" i="1" s="1"/>
  <c r="AD1802" i="1"/>
  <c r="AE1802" i="1" s="1"/>
  <c r="AD2250" i="1"/>
  <c r="AE2250" i="1" s="1"/>
  <c r="AD2652" i="1"/>
  <c r="AE2652" i="1" s="1"/>
  <c r="AD1874" i="1"/>
  <c r="AE1874" i="1" s="1"/>
  <c r="AD2277" i="1"/>
  <c r="AE2277" i="1" s="1"/>
  <c r="AD2244" i="1"/>
  <c r="AE2244" i="1" s="1"/>
  <c r="AD2376" i="1"/>
  <c r="AE2376" i="1" s="1"/>
  <c r="AD2420" i="1"/>
  <c r="AE2420" i="1" s="1"/>
  <c r="AD2242" i="1"/>
  <c r="AE2242" i="1" s="1"/>
  <c r="AD2807" i="1"/>
  <c r="AE2807" i="1" s="1"/>
  <c r="AD2202" i="1"/>
  <c r="AE2202" i="1" s="1"/>
  <c r="AD2875" i="1"/>
  <c r="AE2875" i="1" s="1"/>
  <c r="AD2003" i="1"/>
  <c r="AE2003" i="1" s="1"/>
  <c r="AD2733" i="1"/>
  <c r="AE2733" i="1" s="1"/>
  <c r="AD1708" i="1"/>
  <c r="AE1708" i="1" s="1"/>
  <c r="AD2440" i="1"/>
  <c r="AE2440" i="1" s="1"/>
  <c r="AD2878" i="1"/>
  <c r="AE2878" i="1" s="1"/>
  <c r="AD2085" i="1"/>
  <c r="AE2085" i="1" s="1"/>
  <c r="AD2648" i="1"/>
  <c r="AE2648" i="1" s="1"/>
  <c r="AD1698" i="1"/>
  <c r="AE1698" i="1" s="1"/>
  <c r="AD2464" i="1"/>
  <c r="AE2464" i="1" s="1"/>
  <c r="AD1896" i="1"/>
  <c r="AE1896" i="1" s="1"/>
  <c r="AD2473" i="1"/>
  <c r="AE2473" i="1" s="1"/>
  <c r="AD1800" i="1"/>
  <c r="AE1800" i="1" s="1"/>
  <c r="AD2744" i="1"/>
  <c r="AE2744" i="1" s="1"/>
  <c r="AD1683" i="1"/>
  <c r="AE1683" i="1" s="1"/>
  <c r="AD2273" i="1"/>
  <c r="AE2273" i="1" s="1"/>
  <c r="AD1929" i="1"/>
  <c r="AE1929" i="1" s="1"/>
  <c r="AD2110" i="1"/>
  <c r="AE2110" i="1" s="1"/>
  <c r="AD2566" i="1"/>
  <c r="AE2566" i="1" s="1"/>
  <c r="AD1980" i="1"/>
  <c r="AE1980" i="1" s="1"/>
  <c r="AD2396" i="1"/>
  <c r="AE2396" i="1" s="1"/>
  <c r="AD1828" i="1"/>
  <c r="AE1828" i="1" s="1"/>
  <c r="AD2286" i="1"/>
  <c r="AE2286" i="1" s="1"/>
  <c r="AD1850" i="1"/>
  <c r="AE1850" i="1" s="1"/>
  <c r="AD2271" i="1"/>
  <c r="AE2271" i="1" s="1"/>
  <c r="AD2750" i="1"/>
  <c r="AE2750" i="1" s="1"/>
  <c r="AD1883" i="1"/>
  <c r="AE1883" i="1" s="1"/>
  <c r="AD2280" i="1"/>
  <c r="AE2280" i="1" s="1"/>
  <c r="AD1696" i="1"/>
  <c r="AE1696" i="1" s="1"/>
  <c r="AD2463" i="1"/>
  <c r="AE2463" i="1" s="1"/>
  <c r="AD1659" i="1"/>
  <c r="AE1659" i="1" s="1"/>
  <c r="AD2307" i="1"/>
  <c r="AE2307" i="1" s="1"/>
  <c r="AD2825" i="1"/>
  <c r="AE2825" i="1" s="1"/>
  <c r="AD2245" i="1"/>
  <c r="AE2245" i="1" s="1"/>
  <c r="AD2904" i="1"/>
  <c r="AE2904" i="1" s="1"/>
  <c r="AD2018" i="1"/>
  <c r="AE2018" i="1" s="1"/>
  <c r="AD2776" i="1"/>
  <c r="AE2776" i="1" s="1"/>
  <c r="AD1724" i="1"/>
  <c r="AE1724" i="1" s="1"/>
  <c r="AD2446" i="1"/>
  <c r="AE2446" i="1" s="1"/>
  <c r="AD2899" i="1"/>
  <c r="AE2899" i="1" s="1"/>
  <c r="AD2209" i="1"/>
  <c r="AE2209" i="1" s="1"/>
  <c r="AD2708" i="1"/>
  <c r="AE2708" i="1" s="1"/>
  <c r="AD1730" i="1"/>
  <c r="AE1730" i="1" s="1"/>
  <c r="AD2532" i="1"/>
  <c r="AE2532" i="1" s="1"/>
  <c r="AD1905" i="1"/>
  <c r="AE1905" i="1" s="1"/>
  <c r="AD2476" i="1"/>
  <c r="AE2476" i="1" s="1"/>
  <c r="AD1938" i="1"/>
  <c r="AE1938" i="1" s="1"/>
  <c r="AD2749" i="1"/>
  <c r="AE2749" i="1" s="1"/>
  <c r="AD1731" i="1"/>
  <c r="AE1731" i="1" s="1"/>
  <c r="AD2288" i="1"/>
  <c r="AE2288" i="1" s="1"/>
  <c r="AD1959" i="1"/>
  <c r="AE1959" i="1" s="1"/>
  <c r="AD2128" i="1"/>
  <c r="AE2128" i="1" s="1"/>
  <c r="AD2610" i="1"/>
  <c r="AE2610" i="1" s="1"/>
  <c r="AD2050" i="1"/>
  <c r="AE2050" i="1" s="1"/>
  <c r="AD2465" i="1"/>
  <c r="AE2465" i="1" s="1"/>
  <c r="AD2201" i="1"/>
  <c r="AE2201" i="1" s="1"/>
  <c r="AD2333" i="1"/>
  <c r="AE2333" i="1" s="1"/>
  <c r="AD1909" i="1"/>
  <c r="AE1909" i="1" s="1"/>
  <c r="AD2292" i="1"/>
  <c r="AE2292" i="1" s="1"/>
  <c r="AD2765" i="1"/>
  <c r="AE2765" i="1" s="1"/>
  <c r="AD1945" i="1"/>
  <c r="AE1945" i="1" s="1"/>
  <c r="AD2289" i="1"/>
  <c r="AE2289" i="1" s="1"/>
  <c r="AD1728" i="1"/>
  <c r="AE1728" i="1" s="1"/>
  <c r="AD2490" i="1"/>
  <c r="AE2490" i="1" s="1"/>
  <c r="AD1707" i="1"/>
  <c r="AE1707" i="1" s="1"/>
  <c r="AD2313" i="1"/>
  <c r="AE2313" i="1" s="1"/>
  <c r="AD2846" i="1"/>
  <c r="AE2846" i="1" s="1"/>
  <c r="AD2319" i="1"/>
  <c r="AE2319" i="1" s="1"/>
  <c r="AD2973" i="1"/>
  <c r="AE2973" i="1" s="1"/>
  <c r="AD2058" i="1"/>
  <c r="AE2058" i="1" s="1"/>
  <c r="AD2841" i="1"/>
  <c r="AE2841" i="1" s="1"/>
  <c r="AD1740" i="1"/>
  <c r="AE1740" i="1" s="1"/>
  <c r="AD2461" i="1"/>
  <c r="AE2461" i="1" s="1"/>
  <c r="AD3018" i="1"/>
  <c r="AE3018" i="1" s="1"/>
  <c r="AD2218" i="1"/>
  <c r="AE2218" i="1" s="1"/>
  <c r="AD2728" i="1"/>
  <c r="AE2728" i="1" s="1"/>
  <c r="AD1746" i="1"/>
  <c r="AE1746" i="1" s="1"/>
  <c r="AD2555" i="1"/>
  <c r="AE2555" i="1" s="1"/>
  <c r="AD1914" i="1"/>
  <c r="AE1914" i="1" s="1"/>
  <c r="AD2479" i="1"/>
  <c r="AE2479" i="1" s="1"/>
  <c r="AD1974" i="1"/>
  <c r="AE1974" i="1" s="1"/>
  <c r="AD2759" i="1"/>
  <c r="AE2759" i="1" s="1"/>
  <c r="AD1779" i="1"/>
  <c r="AE1779" i="1" s="1"/>
  <c r="AD2297" i="1"/>
  <c r="AE2297" i="1" s="1"/>
  <c r="AD1977" i="1"/>
  <c r="AE1977" i="1" s="1"/>
  <c r="AD2210" i="1"/>
  <c r="AE2210" i="1" s="1"/>
  <c r="AD2667" i="1"/>
  <c r="AE2667" i="1" s="1"/>
  <c r="AD1657" i="1"/>
  <c r="AE1657" i="1" s="1"/>
  <c r="AD2471" i="1"/>
  <c r="AE2471" i="1" s="1"/>
  <c r="AD2709" i="1"/>
  <c r="AE2709" i="1" s="1"/>
  <c r="AD2402" i="1"/>
  <c r="AE2402" i="1" s="1"/>
  <c r="AD1924" i="1"/>
  <c r="AE1924" i="1" s="1"/>
  <c r="AD2295" i="1"/>
  <c r="AE2295" i="1" s="1"/>
  <c r="AD2827" i="1"/>
  <c r="AE2827" i="1" s="1"/>
  <c r="AD1951" i="1"/>
  <c r="AE1951" i="1" s="1"/>
  <c r="AD2304" i="1"/>
  <c r="AE2304" i="1" s="1"/>
  <c r="AD1744" i="1"/>
  <c r="AE1744" i="1" s="1"/>
  <c r="AD2493" i="1"/>
  <c r="AE2493" i="1" s="1"/>
  <c r="AD1739" i="1"/>
  <c r="AE1739" i="1" s="1"/>
  <c r="AD2331" i="1"/>
  <c r="AE2331" i="1" s="1"/>
  <c r="AD3020" i="1"/>
  <c r="AE3020" i="1" s="1"/>
  <c r="AD2409" i="1"/>
  <c r="AE2409" i="1" s="1"/>
  <c r="AD3065" i="1"/>
  <c r="AE3065" i="1" s="1"/>
  <c r="AD2064" i="1"/>
  <c r="AE2064" i="1" s="1"/>
  <c r="AD2891" i="1"/>
  <c r="AE2891" i="1" s="1"/>
  <c r="AD1772" i="1"/>
  <c r="AE1772" i="1" s="1"/>
  <c r="AD2500" i="1"/>
  <c r="AE2500" i="1" s="1"/>
  <c r="AD2098" i="1"/>
  <c r="AE2098" i="1" s="1"/>
  <c r="AD2221" i="1"/>
  <c r="AE2221" i="1" s="1"/>
  <c r="AD2741" i="1"/>
  <c r="AE2741" i="1" s="1"/>
  <c r="AD1842" i="1"/>
  <c r="AE1842" i="1" s="1"/>
  <c r="AD2617" i="1"/>
  <c r="AE2617" i="1" s="1"/>
  <c r="AD1932" i="1"/>
  <c r="AE1932" i="1" s="1"/>
  <c r="AD2522" i="1"/>
  <c r="AE2522" i="1" s="1"/>
  <c r="AD1995" i="1"/>
  <c r="AE1995" i="1" s="1"/>
  <c r="AD2808" i="1"/>
  <c r="AE2808" i="1" s="1"/>
  <c r="AD1811" i="1"/>
  <c r="AE1811" i="1" s="1"/>
  <c r="AD2303" i="1"/>
  <c r="AE2303" i="1" s="1"/>
  <c r="AD2001" i="1"/>
  <c r="AE2001" i="1" s="1"/>
  <c r="AD2252" i="1"/>
  <c r="AE2252" i="1" s="1"/>
  <c r="AD2688" i="1"/>
  <c r="AE2688" i="1" s="1"/>
  <c r="AD1673" i="1"/>
  <c r="AE1673" i="1" s="1"/>
  <c r="AD2483" i="1"/>
  <c r="AE2483" i="1" s="1"/>
  <c r="AD1906" i="1"/>
  <c r="AE1906" i="1" s="1"/>
  <c r="AD2408" i="1"/>
  <c r="AE2408" i="1" s="1"/>
  <c r="AD1939" i="1"/>
  <c r="AE1939" i="1" s="1"/>
  <c r="AD2301" i="1"/>
  <c r="AE2301" i="1" s="1"/>
  <c r="AD2885" i="1"/>
  <c r="AE2885" i="1" s="1"/>
  <c r="AD2045" i="1"/>
  <c r="AE2045" i="1" s="1"/>
  <c r="AD2388" i="1"/>
  <c r="AE2388" i="1" s="1"/>
  <c r="AD1808" i="1"/>
  <c r="AE1808" i="1" s="1"/>
  <c r="AD2496" i="1"/>
  <c r="AE2496" i="1" s="1"/>
  <c r="AD1771" i="1"/>
  <c r="AE1771" i="1" s="1"/>
  <c r="AD2391" i="1"/>
  <c r="AE2391" i="1" s="1"/>
  <c r="AD1658" i="1"/>
  <c r="AE1658" i="1" s="1"/>
  <c r="AD2437" i="1"/>
  <c r="AE2437" i="1" s="1"/>
  <c r="AD1732" i="1"/>
  <c r="AE1732" i="1" s="1"/>
  <c r="AD2118" i="1"/>
  <c r="AE2118" i="1" s="1"/>
  <c r="AD2920" i="1"/>
  <c r="AE2920" i="1" s="1"/>
  <c r="AD1943" i="1"/>
  <c r="AE1943" i="1" s="1"/>
  <c r="AD2529" i="1"/>
  <c r="AE2529" i="1" s="1"/>
  <c r="AD2324" i="1"/>
  <c r="AE2324" i="1" s="1"/>
  <c r="AD2260" i="1"/>
  <c r="AE2260" i="1" s="1"/>
  <c r="AD2751" i="1"/>
  <c r="AE2751" i="1" s="1"/>
  <c r="AD1887" i="1"/>
  <c r="AE1887" i="1" s="1"/>
  <c r="AD2643" i="1"/>
  <c r="AE2643" i="1" s="1"/>
  <c r="AD2016" i="1"/>
  <c r="AE2016" i="1" s="1"/>
  <c r="AD2625" i="1"/>
  <c r="AE2625" i="1" s="1"/>
  <c r="AD2167" i="1"/>
  <c r="AE2167" i="1" s="1"/>
  <c r="AD2821" i="1"/>
  <c r="AE2821" i="1" s="1"/>
  <c r="AD1827" i="1"/>
  <c r="AE1827" i="1" s="1"/>
  <c r="AD2444" i="1"/>
  <c r="AE2444" i="1" s="1"/>
  <c r="AD1678" i="1"/>
  <c r="AE1678" i="1" s="1"/>
  <c r="AD2276" i="1"/>
  <c r="AE2276" i="1" s="1"/>
  <c r="AD2693" i="1"/>
  <c r="AE2693" i="1" s="1"/>
  <c r="AD1705" i="1"/>
  <c r="AE1705" i="1" s="1"/>
  <c r="AD2507" i="1"/>
  <c r="AE2507" i="1" s="1"/>
  <c r="AD1963" i="1"/>
  <c r="AE1963" i="1" s="1"/>
  <c r="AD2477" i="1"/>
  <c r="AE2477" i="1" s="1"/>
  <c r="AD1942" i="1"/>
  <c r="AE1942" i="1" s="1"/>
  <c r="AD2405" i="1"/>
  <c r="AE2405" i="1" s="1"/>
  <c r="AD3022" i="1"/>
  <c r="AE3022" i="1" s="1"/>
  <c r="AD2069" i="1"/>
  <c r="AE2069" i="1" s="1"/>
  <c r="AD2427" i="1"/>
  <c r="AE2427" i="1" s="1"/>
  <c r="AD1824" i="1"/>
  <c r="AE1824" i="1" s="1"/>
  <c r="AD2508" i="1"/>
  <c r="AE2508" i="1" s="1"/>
  <c r="AD1787" i="1"/>
  <c r="AE1787" i="1" s="1"/>
  <c r="AD2397" i="1"/>
  <c r="AE2397" i="1" s="1"/>
  <c r="AD1734" i="1"/>
  <c r="AE1734" i="1" s="1"/>
  <c r="AD2516" i="1"/>
  <c r="AE2516" i="1" s="1"/>
  <c r="AD2165" i="1"/>
  <c r="AE2165" i="1" s="1"/>
  <c r="AD2148" i="1"/>
  <c r="AE2148" i="1" s="1"/>
  <c r="AD2936" i="1"/>
  <c r="AE2936" i="1" s="1"/>
  <c r="AD2067" i="1"/>
  <c r="AE2067" i="1" s="1"/>
  <c r="AD2557" i="1"/>
  <c r="AE2557" i="1" s="1"/>
  <c r="AD1695" i="1"/>
  <c r="AE1695" i="1" s="1"/>
  <c r="AD2305" i="1"/>
  <c r="AE2305" i="1" s="1"/>
  <c r="AD2779" i="1"/>
  <c r="AE2779" i="1" s="1"/>
  <c r="AD2031" i="1"/>
  <c r="AE2031" i="1" s="1"/>
  <c r="AD2774" i="1"/>
  <c r="AE2774" i="1" s="1"/>
  <c r="AD2094" i="1"/>
  <c r="AE2094" i="1" s="1"/>
  <c r="AD2638" i="1"/>
  <c r="AE2638" i="1" s="1"/>
  <c r="AD2246" i="1"/>
  <c r="AE2246" i="1" s="1"/>
  <c r="AD2834" i="1"/>
  <c r="AE2834" i="1" s="1"/>
  <c r="AD1858" i="1"/>
  <c r="AE1858" i="1" s="1"/>
  <c r="AD2456" i="1"/>
  <c r="AE2456" i="1" s="1"/>
  <c r="AD1726" i="1"/>
  <c r="AE1726" i="1" s="1"/>
  <c r="AD2348" i="1"/>
  <c r="AE2348" i="1" s="1"/>
  <c r="AD2806" i="1"/>
  <c r="AE2806" i="1" s="1"/>
  <c r="AD2607" i="1"/>
  <c r="AE2607" i="1" s="1"/>
  <c r="AD1721" i="1"/>
  <c r="AE1721" i="1" s="1"/>
  <c r="AD2525" i="1"/>
  <c r="AE2525" i="1" s="1"/>
  <c r="AD1987" i="1"/>
  <c r="AE1987" i="1" s="1"/>
  <c r="AD2556" i="1"/>
  <c r="AE2556" i="1" s="1"/>
  <c r="AD1966" i="1"/>
  <c r="AE1966" i="1" s="1"/>
  <c r="AD2439" i="1"/>
  <c r="AE2439" i="1" s="1"/>
  <c r="AD3051" i="1"/>
  <c r="AE3051" i="1" s="1"/>
  <c r="AD2072" i="1"/>
  <c r="AE2072" i="1" s="1"/>
  <c r="AD2448" i="1"/>
  <c r="AE2448" i="1" s="1"/>
  <c r="AD1865" i="1"/>
  <c r="AE1865" i="1" s="1"/>
  <c r="AD2590" i="1"/>
  <c r="AE2590" i="1" s="1"/>
  <c r="AD1819" i="1"/>
  <c r="AE1819" i="1" s="1"/>
  <c r="AD2400" i="1"/>
  <c r="AE2400" i="1" s="1"/>
  <c r="AD1750" i="1"/>
  <c r="AE1750" i="1" s="1"/>
  <c r="AD2539" i="1"/>
  <c r="AE2539" i="1" s="1"/>
  <c r="AD2315" i="1"/>
  <c r="AE2315" i="1" s="1"/>
  <c r="AD2154" i="1"/>
  <c r="AE2154" i="1" s="1"/>
  <c r="AD2944" i="1"/>
  <c r="AE2944" i="1" s="1"/>
  <c r="AD2070" i="1"/>
  <c r="AE2070" i="1" s="1"/>
  <c r="AD2570" i="1"/>
  <c r="AE2570" i="1" s="1"/>
  <c r="AD1735" i="1"/>
  <c r="AE1735" i="1" s="1"/>
  <c r="AD2350" i="1"/>
  <c r="AE2350" i="1" s="1"/>
  <c r="AD2844" i="1"/>
  <c r="AE2844" i="1" s="1"/>
  <c r="AD2037" i="1"/>
  <c r="AE2037" i="1" s="1"/>
  <c r="AD2818" i="1"/>
  <c r="AE2818" i="1" s="1"/>
  <c r="AD2161" i="1"/>
  <c r="AE2161" i="1" s="1"/>
  <c r="AD2664" i="1"/>
  <c r="AE2664" i="1" s="1"/>
  <c r="AD2404" i="1"/>
  <c r="AE2404" i="1" s="1"/>
  <c r="AD2884" i="1"/>
  <c r="AE2884" i="1" s="1"/>
  <c r="AD1920" i="1"/>
  <c r="AE1920" i="1" s="1"/>
  <c r="AD2540" i="1"/>
  <c r="AE2540" i="1" s="1"/>
  <c r="AD1758" i="1"/>
  <c r="AE1758" i="1" s="1"/>
  <c r="AD2357" i="1"/>
  <c r="AE2357" i="1" s="1"/>
  <c r="AD2829" i="1"/>
  <c r="AE2829" i="1" s="1"/>
  <c r="AD1753" i="1"/>
  <c r="AE1753" i="1" s="1"/>
  <c r="AD2548" i="1"/>
  <c r="AE2548" i="1" s="1"/>
  <c r="AD1999" i="1"/>
  <c r="AE1999" i="1" s="1"/>
  <c r="AD2613" i="1"/>
  <c r="AE2613" i="1" s="1"/>
  <c r="AD1969" i="1"/>
  <c r="AE1969" i="1" s="1"/>
  <c r="AD2454" i="1"/>
  <c r="AE2454" i="1" s="1"/>
  <c r="AD1807" i="1"/>
  <c r="AE1807" i="1" s="1"/>
  <c r="AD2084" i="1"/>
  <c r="AE2084" i="1" s="1"/>
  <c r="AD2502" i="1"/>
  <c r="AE2502" i="1" s="1"/>
  <c r="AD1877" i="1"/>
  <c r="AE1877" i="1" s="1"/>
  <c r="AD2663" i="1"/>
  <c r="AE2663" i="1" s="1"/>
  <c r="AD1835" i="1"/>
  <c r="AE1835" i="1" s="1"/>
  <c r="AD2418" i="1"/>
  <c r="AE2418" i="1" s="1"/>
  <c r="AD1766" i="1"/>
  <c r="AE1766" i="1" s="1"/>
  <c r="AD2544" i="1"/>
  <c r="AE2544" i="1" s="1"/>
  <c r="AD2533" i="1"/>
  <c r="AE2533" i="1" s="1"/>
  <c r="AD2227" i="1"/>
  <c r="AE2227" i="1" s="1"/>
  <c r="AD2981" i="1"/>
  <c r="AE2981" i="1" s="1"/>
  <c r="AD2109" i="1"/>
  <c r="AE2109" i="1" s="1"/>
  <c r="AD2578" i="1"/>
  <c r="AE2578" i="1" s="1"/>
  <c r="AD1751" i="1"/>
  <c r="AE1751" i="1" s="1"/>
  <c r="AD2359" i="1"/>
  <c r="AE2359" i="1" s="1"/>
  <c r="AD2894" i="1"/>
  <c r="AE2894" i="1" s="1"/>
  <c r="AD2088" i="1"/>
  <c r="AE2088" i="1" s="1"/>
  <c r="AD3000" i="1"/>
  <c r="AE3000" i="1" s="1"/>
  <c r="AD2191" i="1"/>
  <c r="AE2191" i="1" s="1"/>
  <c r="AD2721" i="1"/>
  <c r="AE2721" i="1" s="1"/>
  <c r="AD2438" i="1"/>
  <c r="AE2438" i="1" s="1"/>
  <c r="AD2897" i="1"/>
  <c r="AE2897" i="1" s="1"/>
  <c r="AD1941" i="1"/>
  <c r="AE1941" i="1" s="1"/>
  <c r="AD2672" i="1"/>
  <c r="AE2672" i="1" s="1"/>
  <c r="AD1774" i="1"/>
  <c r="AE1774" i="1" s="1"/>
  <c r="AD2360" i="1"/>
  <c r="AE2360" i="1" s="1"/>
  <c r="AD3077" i="1"/>
  <c r="AE3077" i="1" s="1"/>
  <c r="AD2125" i="1"/>
  <c r="AE2125" i="1" s="1"/>
  <c r="AD1769" i="1"/>
  <c r="AE1769" i="1" s="1"/>
  <c r="AD2579" i="1"/>
  <c r="AE2579" i="1" s="1"/>
  <c r="AD2011" i="1"/>
  <c r="AE2011" i="1" s="1"/>
  <c r="AD2691" i="1"/>
  <c r="AE2691" i="1" s="1"/>
  <c r="AD2005" i="1"/>
  <c r="AE2005" i="1" s="1"/>
  <c r="AD2460" i="1"/>
  <c r="AE2460" i="1" s="1"/>
  <c r="AD1918" i="1"/>
  <c r="AE1918" i="1" s="1"/>
  <c r="AD2120" i="1"/>
  <c r="AE2120" i="1" s="1"/>
  <c r="AD2712" i="1"/>
  <c r="AE2712" i="1" s="1"/>
  <c r="AD2036" i="1"/>
  <c r="AE2036" i="1" s="1"/>
  <c r="AD2681" i="1"/>
  <c r="AE2681" i="1" s="1"/>
  <c r="AD1851" i="1"/>
  <c r="AE1851" i="1" s="1"/>
  <c r="AD2472" i="1"/>
  <c r="AE2472" i="1" s="1"/>
  <c r="AD1782" i="1"/>
  <c r="AE1782" i="1" s="1"/>
  <c r="AD2549" i="1"/>
  <c r="AE2549" i="1" s="1"/>
  <c r="AD2696" i="1"/>
  <c r="AE2696" i="1" s="1"/>
  <c r="AD2233" i="1"/>
  <c r="AE2233" i="1" s="1"/>
  <c r="AD3036" i="1"/>
  <c r="AE3036" i="1" s="1"/>
  <c r="AD2127" i="1"/>
  <c r="AE2127" i="1" s="1"/>
  <c r="AD2583" i="1"/>
  <c r="AE2583" i="1" s="1"/>
  <c r="AD1767" i="1"/>
  <c r="AE1767" i="1" s="1"/>
  <c r="AD2371" i="1"/>
  <c r="AE2371" i="1" s="1"/>
  <c r="AD2931" i="1"/>
  <c r="AE2931" i="1" s="1"/>
  <c r="AD2097" i="1"/>
  <c r="AE2097" i="1" s="1"/>
  <c r="AD1764" i="1"/>
  <c r="AE1764" i="1" s="1"/>
  <c r="AD2194" i="1"/>
  <c r="AE2194" i="1" s="1"/>
  <c r="AD2803" i="1"/>
  <c r="AE2803" i="1" s="1"/>
  <c r="AD2512" i="1"/>
  <c r="AE2512" i="1" s="1"/>
  <c r="AD3016" i="1"/>
  <c r="AE3016" i="1" s="1"/>
  <c r="AD1953" i="1"/>
  <c r="AE1953" i="1" s="1"/>
  <c r="AD2680" i="1"/>
  <c r="AE2680" i="1" s="1"/>
  <c r="AD1822" i="1"/>
  <c r="AE1822" i="1" s="1"/>
  <c r="AD2369" i="1"/>
  <c r="AE2369" i="1" s="1"/>
  <c r="AD1785" i="1"/>
  <c r="AE1785" i="1" s="1"/>
  <c r="AD2584" i="1"/>
  <c r="AE2584" i="1" s="1"/>
  <c r="AD2017" i="1"/>
  <c r="AE2017" i="1" s="1"/>
  <c r="AD2869" i="1"/>
  <c r="AE2869" i="1" s="1"/>
  <c r="AD2008" i="1"/>
  <c r="AE2008" i="1" s="1"/>
  <c r="AD2518" i="1"/>
  <c r="AE2518" i="1" s="1"/>
  <c r="AD1975" i="1"/>
  <c r="AE1975" i="1" s="1"/>
  <c r="AD2135" i="1"/>
  <c r="AE2135" i="1" s="1"/>
  <c r="AD2727" i="1"/>
  <c r="AE2727" i="1" s="1"/>
  <c r="AD2075" i="1"/>
  <c r="AE2075" i="1" s="1"/>
  <c r="AD2786" i="1"/>
  <c r="AE2786" i="1" s="1"/>
  <c r="AD1886" i="1"/>
  <c r="AE1886" i="1" s="1"/>
  <c r="AD2567" i="1"/>
  <c r="AE2567" i="1" s="1"/>
  <c r="AD1814" i="1"/>
  <c r="AE1814" i="1" s="1"/>
  <c r="AD2671" i="1"/>
  <c r="AE2671" i="1" s="1"/>
  <c r="AD1674" i="1"/>
  <c r="AE1674" i="1" s="1"/>
  <c r="AD2236" i="1"/>
  <c r="AE2236" i="1" s="1"/>
  <c r="AD1812" i="1"/>
  <c r="AE1812" i="1" s="1"/>
  <c r="AD2139" i="1"/>
  <c r="AE2139" i="1" s="1"/>
  <c r="AD2635" i="1"/>
  <c r="AE2635" i="1" s="1"/>
  <c r="AD1799" i="1"/>
  <c r="AE1799" i="1" s="1"/>
  <c r="AD2383" i="1"/>
  <c r="AE2383" i="1" s="1"/>
  <c r="AD2963" i="1"/>
  <c r="AE2963" i="1" s="1"/>
  <c r="AD2182" i="1"/>
  <c r="AE2182" i="1" s="1"/>
  <c r="AD1844" i="1"/>
  <c r="AE1844" i="1" s="1"/>
  <c r="AD2243" i="1"/>
  <c r="AE2243" i="1" s="1"/>
  <c r="AD2813" i="1"/>
  <c r="AE2813" i="1" s="1"/>
  <c r="AD2517" i="1"/>
  <c r="AE2517" i="1" s="1"/>
  <c r="AD3021" i="1"/>
  <c r="AE3021" i="1" s="1"/>
  <c r="AD2004" i="1"/>
  <c r="AE2004" i="1" s="1"/>
  <c r="AD2772" i="1"/>
  <c r="AE2772" i="1" s="1"/>
  <c r="AD1838" i="1"/>
  <c r="AE1838" i="1" s="1"/>
  <c r="AD2381" i="1"/>
  <c r="AE2381" i="1" s="1"/>
  <c r="AD1885" i="1"/>
  <c r="AE1885" i="1" s="1"/>
  <c r="AD2605" i="1"/>
  <c r="AE2605" i="1" s="1"/>
  <c r="AD2023" i="1"/>
  <c r="AE2023" i="1" s="1"/>
  <c r="AD2911" i="1"/>
  <c r="AE2911" i="1" s="1"/>
  <c r="AD2051" i="1"/>
  <c r="AE2051" i="1" s="1"/>
  <c r="AD2523" i="1"/>
  <c r="AE2523" i="1" s="1"/>
  <c r="AD1685" i="1"/>
  <c r="AE1685" i="1" s="1"/>
  <c r="AD2138" i="1"/>
  <c r="AE2138" i="1" s="1"/>
  <c r="AD2735" i="1"/>
  <c r="AE2735" i="1" s="1"/>
  <c r="AD2078" i="1"/>
  <c r="AE2078" i="1" s="1"/>
  <c r="AD2830" i="1"/>
  <c r="AE2830" i="1" s="1"/>
  <c r="AD1889" i="1"/>
  <c r="AE1889" i="1" s="1"/>
  <c r="AD2606" i="1"/>
  <c r="AE2606" i="1" s="1"/>
  <c r="AD1830" i="1"/>
  <c r="AE1830" i="1" s="1"/>
  <c r="AD2684" i="1"/>
  <c r="AE2684" i="1" s="1"/>
  <c r="AD1729" i="1"/>
  <c r="AE1729" i="1" s="1"/>
  <c r="AD2287" i="1"/>
  <c r="AE2287" i="1" s="1"/>
  <c r="AD2089" i="1"/>
  <c r="AE2089" i="1" s="1"/>
  <c r="AD2142" i="1"/>
  <c r="AE2142" i="1" s="1"/>
  <c r="AD2661" i="1"/>
  <c r="AE2661" i="1" s="1"/>
  <c r="AD1831" i="1"/>
  <c r="AE1831" i="1" s="1"/>
  <c r="AD2389" i="1"/>
  <c r="AE2389" i="1" s="1"/>
  <c r="AD2971" i="1"/>
  <c r="AE2971" i="1" s="1"/>
  <c r="AD2185" i="1"/>
  <c r="AE2185" i="1" s="1"/>
  <c r="AD1693" i="1"/>
  <c r="AE1693" i="1" s="1"/>
  <c r="AD2317" i="1"/>
  <c r="AE2317" i="1" s="1"/>
  <c r="AD2839" i="1"/>
  <c r="AE2839" i="1" s="1"/>
  <c r="AD2545" i="1"/>
  <c r="AE2545" i="1" s="1"/>
  <c r="AD1752" i="1"/>
  <c r="AE1752" i="1" s="1"/>
  <c r="AD2065" i="1"/>
  <c r="AE2065" i="1" s="1"/>
  <c r="AD2777" i="1"/>
  <c r="AE2777" i="1" s="1"/>
  <c r="AD1864" i="1"/>
  <c r="AE1864" i="1" s="1"/>
  <c r="AD2447" i="1"/>
  <c r="AE2447" i="1" s="1"/>
  <c r="AD2913" i="1"/>
  <c r="AE2913" i="1" s="1"/>
  <c r="AD2086" i="1"/>
  <c r="AE2086" i="1" s="1"/>
  <c r="AD2675" i="1"/>
  <c r="AE2675" i="1" s="1"/>
  <c r="AD2054" i="1"/>
  <c r="AE2054" i="1" s="1"/>
  <c r="AD2951" i="1"/>
  <c r="AE2951" i="1" s="1"/>
  <c r="AD2057" i="1"/>
  <c r="AE2057" i="1" s="1"/>
  <c r="AD2546" i="1"/>
  <c r="AE2546" i="1" s="1"/>
  <c r="AD1717" i="1"/>
  <c r="AE1717" i="1" s="1"/>
  <c r="AD2144" i="1"/>
  <c r="AE2144" i="1" s="1"/>
  <c r="AD2760" i="1"/>
  <c r="AE2760" i="1" s="1"/>
  <c r="AD2211" i="1"/>
  <c r="AE2211" i="1" s="1"/>
  <c r="AD2867" i="1"/>
  <c r="AE2867" i="1" s="1"/>
  <c r="AD1904" i="1"/>
  <c r="AE1904" i="1" s="1"/>
  <c r="AD2689" i="1"/>
  <c r="AE2689" i="1" s="1"/>
  <c r="AD1898" i="1"/>
  <c r="AE1898" i="1" s="1"/>
  <c r="AD2697" i="1"/>
  <c r="AE2697" i="1" s="1"/>
  <c r="AD1761" i="1"/>
  <c r="AE1761" i="1" s="1"/>
  <c r="AD2334" i="1"/>
  <c r="AE2334" i="1" s="1"/>
  <c r="AD2186" i="1"/>
  <c r="AE2186" i="1" s="1"/>
  <c r="AD2224" i="1"/>
  <c r="AE2224" i="1" s="1"/>
  <c r="AD2666" i="1"/>
  <c r="AE2666" i="1" s="1"/>
  <c r="AD1847" i="1"/>
  <c r="AE1847" i="1" s="1"/>
  <c r="AD2470" i="1"/>
  <c r="AE2470" i="1" s="1"/>
  <c r="AD3013" i="1"/>
  <c r="AE3013" i="1" s="1"/>
  <c r="AD2326" i="1"/>
  <c r="AE2326" i="1" s="1"/>
  <c r="AD1741" i="1"/>
  <c r="AE1741" i="1" s="1"/>
  <c r="AD2332" i="1"/>
  <c r="AE2332" i="1" s="1"/>
  <c r="AD2910" i="1"/>
  <c r="AE2910" i="1" s="1"/>
  <c r="AD2550" i="1"/>
  <c r="AE2550" i="1" s="1"/>
  <c r="AD1923" i="1"/>
  <c r="AE1923" i="1" s="1"/>
  <c r="AD2119" i="1"/>
  <c r="AE2119" i="1" s="1"/>
  <c r="AD2871" i="1"/>
  <c r="AE2871" i="1" s="1"/>
  <c r="AD1870" i="1"/>
  <c r="AE1870" i="1" s="1"/>
  <c r="AD2462" i="1"/>
  <c r="AE2462" i="1" s="1"/>
  <c r="AD2180" i="1"/>
  <c r="AE2180" i="1" s="1"/>
  <c r="AD2747" i="1"/>
  <c r="AE2747" i="1" s="1"/>
  <c r="AD2150" i="1"/>
  <c r="AE2150" i="1" s="1"/>
  <c r="AD3035" i="1"/>
  <c r="AE3035" i="1" s="1"/>
  <c r="AD2060" i="1"/>
  <c r="AE2060" i="1" s="1"/>
  <c r="AD2587" i="1"/>
  <c r="AE2587" i="1" s="1"/>
  <c r="AD1813" i="1"/>
  <c r="AE1813" i="1" s="1"/>
  <c r="AD2217" i="1"/>
  <c r="AE2217" i="1" s="1"/>
  <c r="AD2822" i="1"/>
  <c r="AE2822" i="1" s="1"/>
  <c r="AD2349" i="1"/>
  <c r="AE2349" i="1" s="1"/>
  <c r="AD2880" i="1"/>
  <c r="AE2880" i="1" s="1"/>
  <c r="AD2093" i="1"/>
  <c r="AE2093" i="1" s="1"/>
  <c r="AD2720" i="1"/>
  <c r="AE2720" i="1" s="1"/>
  <c r="AD1934" i="1"/>
  <c r="AE1934" i="1" s="1"/>
  <c r="AD2715" i="1"/>
  <c r="AE2715" i="1" s="1"/>
  <c r="AD1907" i="1"/>
  <c r="AE1907" i="1" s="1"/>
  <c r="AD2431" i="1"/>
  <c r="AE2431" i="1" s="1"/>
  <c r="AD2538" i="1"/>
  <c r="AE2538" i="1" s="1"/>
  <c r="AD2251" i="1"/>
  <c r="AE2251" i="1" s="1"/>
  <c r="AD2756" i="1"/>
  <c r="AE2756" i="1" s="1"/>
  <c r="AD1881" i="1"/>
  <c r="AE1881" i="1" s="1"/>
  <c r="AD2488" i="1"/>
  <c r="AE2488" i="1" s="1"/>
  <c r="AD2189" i="1"/>
  <c r="AE2189" i="1" s="1"/>
  <c r="AD2362" i="1"/>
  <c r="AE2362" i="1" s="1"/>
  <c r="AD1789" i="1"/>
  <c r="AE1789" i="1" s="1"/>
  <c r="AD2338" i="1"/>
  <c r="AE2338" i="1" s="1"/>
  <c r="AD2942" i="1"/>
  <c r="AE2942" i="1" s="1"/>
  <c r="AD1983" i="1"/>
  <c r="AE1983" i="1" s="1"/>
  <c r="AD1876" i="1"/>
  <c r="AE1876" i="1" s="1"/>
  <c r="AD2468" i="1"/>
  <c r="AE2468" i="1" s="1"/>
  <c r="AH3" i="1"/>
  <c r="AH181" i="1"/>
  <c r="AH608" i="1"/>
  <c r="AH673" i="1"/>
  <c r="AH805" i="1"/>
  <c r="AH956" i="1"/>
  <c r="AH1041" i="1"/>
  <c r="AH1076" i="1"/>
  <c r="AH1202" i="1"/>
  <c r="AH1315" i="1"/>
  <c r="AH1333" i="1"/>
  <c r="AH1351" i="1"/>
  <c r="AH4" i="1"/>
  <c r="AH85" i="1"/>
  <c r="AH117" i="1"/>
  <c r="AH246" i="1"/>
  <c r="AH310" i="1"/>
  <c r="AH391" i="1"/>
  <c r="AH442" i="1"/>
  <c r="AH609" i="1"/>
  <c r="AH674" i="1"/>
  <c r="AH723" i="1"/>
  <c r="AH788" i="1"/>
  <c r="AH874" i="1"/>
  <c r="AH941" i="1"/>
  <c r="AH1060" i="1"/>
  <c r="AH1168" i="1"/>
  <c r="AH1203" i="1"/>
  <c r="AH1219" i="1"/>
  <c r="AH1237" i="1"/>
  <c r="AH1387" i="1"/>
  <c r="AH327" i="1"/>
  <c r="AH360" i="1"/>
  <c r="AH594" i="1"/>
  <c r="AH626" i="1"/>
  <c r="AH892" i="1"/>
  <c r="AH942" i="1"/>
  <c r="AH1044" i="1"/>
  <c r="AH1061" i="1"/>
  <c r="AH1079" i="1"/>
  <c r="AH1152" i="1"/>
  <c r="AH87" i="1"/>
  <c r="AH232" i="1"/>
  <c r="AH530" i="1"/>
  <c r="AH627" i="1"/>
  <c r="AH692" i="1"/>
  <c r="AH741" i="1"/>
  <c r="AH809" i="1"/>
  <c r="AH827" i="1"/>
  <c r="AH876" i="1"/>
  <c r="AH893" i="1"/>
  <c r="AH926" i="1"/>
  <c r="AH1009" i="1"/>
  <c r="AH1062" i="1"/>
  <c r="AH1153" i="1"/>
  <c r="AH265" i="1"/>
  <c r="AH345" i="1"/>
  <c r="AH378" i="1"/>
  <c r="AH810" i="1"/>
  <c r="AH828" i="1"/>
  <c r="AH845" i="1"/>
  <c r="AH944" i="1"/>
  <c r="AH960" i="1"/>
  <c r="AH994" i="1"/>
  <c r="AH250" i="1"/>
  <c r="AH314" i="1"/>
  <c r="AH396" i="1"/>
  <c r="AH513" i="1"/>
  <c r="AH532" i="1"/>
  <c r="AH581" i="1"/>
  <c r="AH646" i="1"/>
  <c r="AH662" i="1"/>
  <c r="AH811" i="1"/>
  <c r="AH961" i="1"/>
  <c r="AH1119" i="1"/>
  <c r="AH1136" i="1"/>
  <c r="AH1155" i="1"/>
  <c r="AH9" i="1"/>
  <c r="AH203" i="1"/>
  <c r="AH235" i="1"/>
  <c r="AH299" i="1"/>
  <c r="AH380" i="1"/>
  <c r="AH481" i="1"/>
  <c r="AH582" i="1"/>
  <c r="AH614" i="1"/>
  <c r="AH711" i="1"/>
  <c r="AH777" i="1"/>
  <c r="AH896" i="1"/>
  <c r="AH912" i="1"/>
  <c r="AH946" i="1"/>
  <c r="AH979" i="1"/>
  <c r="AH996" i="1"/>
  <c r="AH1065" i="1"/>
  <c r="AH1084" i="1"/>
  <c r="AH1174" i="1"/>
  <c r="AH1192" i="1"/>
  <c r="AH1208" i="1"/>
  <c r="AH1263" i="1"/>
  <c r="AH10" i="1"/>
  <c r="AH252" i="1"/>
  <c r="AH348" i="1"/>
  <c r="AH615" i="1"/>
  <c r="AH664" i="1"/>
  <c r="AH848" i="1"/>
  <c r="AH913" i="1"/>
  <c r="AH980" i="1"/>
  <c r="AH997" i="1"/>
  <c r="AH1013" i="1"/>
  <c r="AH1066" i="1"/>
  <c r="AH1085" i="1"/>
  <c r="AH1104" i="1"/>
  <c r="AH1158" i="1"/>
  <c r="AH1193" i="1"/>
  <c r="AH1264" i="1"/>
  <c r="AH1284" i="1"/>
  <c r="AH1340" i="1"/>
  <c r="AH1358" i="1"/>
  <c r="AH1375" i="1"/>
  <c r="AH1395" i="1"/>
  <c r="AH108" i="1"/>
  <c r="AH632" i="1"/>
  <c r="AH833" i="1"/>
  <c r="AH849" i="1"/>
  <c r="AH981" i="1"/>
  <c r="AH1067" i="1"/>
  <c r="AH1106" i="1"/>
  <c r="AH1122" i="1"/>
  <c r="AH1140" i="1"/>
  <c r="AH1159" i="1"/>
  <c r="AH1194" i="1"/>
  <c r="AH1265" i="1"/>
  <c r="AH1306" i="1"/>
  <c r="AH1359" i="1"/>
  <c r="AH1396" i="1"/>
  <c r="AH190" i="1"/>
  <c r="AH206" i="1"/>
  <c r="AH270" i="1"/>
  <c r="AH383" i="1"/>
  <c r="AH468" i="1"/>
  <c r="AH484" i="1"/>
  <c r="AH501" i="1"/>
  <c r="AH519" i="1"/>
  <c r="AH650" i="1"/>
  <c r="AH780" i="1"/>
  <c r="AH815" i="1"/>
  <c r="AH834" i="1"/>
  <c r="AH1015" i="1"/>
  <c r="AH1033" i="1"/>
  <c r="AH1123" i="1"/>
  <c r="AH1246" i="1"/>
  <c r="AH1342" i="1"/>
  <c r="AH1377" i="1"/>
  <c r="AH30" i="1"/>
  <c r="AH94" i="1"/>
  <c r="AH239" i="1"/>
  <c r="AH271" i="1"/>
  <c r="AH351" i="1"/>
  <c r="AH453" i="1"/>
  <c r="AH469" i="1"/>
  <c r="AH537" i="1"/>
  <c r="AH602" i="1"/>
  <c r="AH683" i="1"/>
  <c r="AH716" i="1"/>
  <c r="AH765" i="1"/>
  <c r="AH781" i="1"/>
  <c r="AH816" i="1"/>
  <c r="AH883" i="1"/>
  <c r="AH900" i="1"/>
  <c r="AH967" i="1"/>
  <c r="AH47" i="1"/>
  <c r="AH79" i="1"/>
  <c r="AH256" i="1"/>
  <c r="AH288" i="1"/>
  <c r="AH434" i="1"/>
  <c r="AH503" i="1"/>
  <c r="AH555" i="1"/>
  <c r="AH603" i="1"/>
  <c r="AH668" i="1"/>
  <c r="AH700" i="1"/>
  <c r="AH717" i="1"/>
  <c r="AH766" i="1"/>
  <c r="AH799" i="1"/>
  <c r="AH836" i="1"/>
  <c r="AH918" i="1"/>
  <c r="AH80" i="1"/>
  <c r="AH321" i="1"/>
  <c r="AH386" i="1"/>
  <c r="AH604" i="1"/>
  <c r="AH653" i="1"/>
  <c r="AH701" i="1"/>
  <c r="AH767" i="1"/>
  <c r="AH783" i="1"/>
  <c r="AH919" i="1"/>
  <c r="AH81" i="1"/>
  <c r="AH161" i="1"/>
  <c r="AH226" i="1"/>
  <c r="AH387" i="1"/>
  <c r="AH589" i="1"/>
  <c r="AH702" i="1"/>
  <c r="AH784" i="1"/>
  <c r="AH920" i="1"/>
  <c r="AH66" i="1"/>
  <c r="AH82" i="1"/>
  <c r="AH457" i="1"/>
  <c r="AH489" i="1"/>
  <c r="AH558" i="1"/>
  <c r="AH590" i="1"/>
  <c r="AH622" i="1"/>
  <c r="AH671" i="1"/>
  <c r="AH839" i="1"/>
  <c r="AH904" i="1"/>
  <c r="AH971" i="1"/>
  <c r="AH1039" i="1"/>
  <c r="AH1147" i="1"/>
  <c r="AH1165" i="1"/>
  <c r="AH988" i="1"/>
  <c r="AH1056" i="1"/>
  <c r="AH1248" i="1"/>
  <c r="AH1279" i="1"/>
  <c r="AH1363" i="1"/>
  <c r="AH1388" i="1"/>
  <c r="AH1409" i="1"/>
  <c r="AH1544" i="1"/>
  <c r="AH1583" i="1"/>
  <c r="AH1607" i="1"/>
  <c r="AH2596" i="1"/>
  <c r="AH2696" i="1"/>
  <c r="AH2803" i="1"/>
  <c r="AH2846" i="1"/>
  <c r="AH2892" i="1"/>
  <c r="AH2934" i="1"/>
  <c r="AH2955" i="1"/>
  <c r="AH2988" i="1"/>
  <c r="AH3026" i="1"/>
  <c r="AH3053" i="1"/>
  <c r="AH1161" i="1"/>
  <c r="AH1389" i="1"/>
  <c r="AH1410" i="1"/>
  <c r="AH1458" i="1"/>
  <c r="AH1526" i="1"/>
  <c r="AH1608" i="1"/>
  <c r="AH1629" i="1"/>
  <c r="AH2612" i="1"/>
  <c r="AH2712" i="1"/>
  <c r="AH2805" i="1"/>
  <c r="AH2847" i="1"/>
  <c r="AH2894" i="1"/>
  <c r="AH2935" i="1"/>
  <c r="AH2956" i="1"/>
  <c r="AH2990" i="1"/>
  <c r="AH3027" i="1"/>
  <c r="AH3055" i="1"/>
  <c r="AH1003" i="1"/>
  <c r="AH1111" i="1"/>
  <c r="AH1162" i="1"/>
  <c r="AH1221" i="1"/>
  <c r="AH1365" i="1"/>
  <c r="AH1506" i="1"/>
  <c r="AH1546" i="1"/>
  <c r="AH1563" i="1"/>
  <c r="AH1587" i="1"/>
  <c r="AH1609" i="1"/>
  <c r="AH1802" i="1"/>
  <c r="AH2614" i="1"/>
  <c r="AH2724" i="1"/>
  <c r="AH2806" i="1"/>
  <c r="AH2862" i="1"/>
  <c r="AH2896" i="1"/>
  <c r="AH2936" i="1"/>
  <c r="AH2958" i="1"/>
  <c r="AH2992" i="1"/>
  <c r="AH3028" i="1"/>
  <c r="AH3057" i="1"/>
  <c r="AH324" i="1"/>
  <c r="AH591" i="1"/>
  <c r="AH1113" i="1"/>
  <c r="AH1163" i="1"/>
  <c r="AH1251" i="1"/>
  <c r="AH1393" i="1"/>
  <c r="AH1415" i="1"/>
  <c r="AH1460" i="1"/>
  <c r="AH1529" i="1"/>
  <c r="AH1547" i="1"/>
  <c r="AH1564" i="1"/>
  <c r="AH1588" i="1"/>
  <c r="AH1631" i="1"/>
  <c r="AH2628" i="1"/>
  <c r="AH2726" i="1"/>
  <c r="AH2807" i="1"/>
  <c r="AH2863" i="1"/>
  <c r="AH2897" i="1"/>
  <c r="AH2937" i="1"/>
  <c r="AH2959" i="1"/>
  <c r="AH2993" i="1"/>
  <c r="AH3030" i="1"/>
  <c r="AH3059" i="1"/>
  <c r="AH607" i="1"/>
  <c r="AH872" i="1"/>
  <c r="AH1164" i="1"/>
  <c r="AH1223" i="1"/>
  <c r="AH1253" i="1"/>
  <c r="AH1343" i="1"/>
  <c r="AH1367" i="1"/>
  <c r="AH1394" i="1"/>
  <c r="AH1417" i="1"/>
  <c r="AH1462" i="1"/>
  <c r="AH1508" i="1"/>
  <c r="AH1548" i="1"/>
  <c r="AH1565" i="1"/>
  <c r="AH1590" i="1"/>
  <c r="AH1612" i="1"/>
  <c r="AH1632" i="1"/>
  <c r="AH1828" i="1"/>
  <c r="AH2630" i="1"/>
  <c r="AH2728" i="1"/>
  <c r="AH2811" i="1"/>
  <c r="AH2868" i="1"/>
  <c r="AH2899" i="1"/>
  <c r="AH2938" i="1"/>
  <c r="AH2960" i="1"/>
  <c r="AH2996" i="1"/>
  <c r="AH3032" i="1"/>
  <c r="AH3061" i="1"/>
  <c r="AH1166" i="1"/>
  <c r="AH1318" i="1"/>
  <c r="AH1345" i="1"/>
  <c r="AH1370" i="1"/>
  <c r="AH1418" i="1"/>
  <c r="AH1443" i="1"/>
  <c r="AH1486" i="1"/>
  <c r="AH1531" i="1"/>
  <c r="AH1549" i="1"/>
  <c r="AH1567" i="1"/>
  <c r="AH1591" i="1"/>
  <c r="AH1616" i="1"/>
  <c r="AH1844" i="1"/>
  <c r="AH2644" i="1"/>
  <c r="AH2745" i="1"/>
  <c r="AH2812" i="1"/>
  <c r="AH2871" i="1"/>
  <c r="AH2901" i="1"/>
  <c r="AH2939" i="1"/>
  <c r="AH2963" i="1"/>
  <c r="AH2997" i="1"/>
  <c r="AH3033" i="1"/>
  <c r="AH3065" i="1"/>
  <c r="AH1125" i="1"/>
  <c r="AH1171" i="1"/>
  <c r="AH1257" i="1"/>
  <c r="AH1319" i="1"/>
  <c r="AH1346" i="1"/>
  <c r="AH1419" i="1"/>
  <c r="AH1444" i="1"/>
  <c r="AH1487" i="1"/>
  <c r="AH1532" i="1"/>
  <c r="AH1550" i="1"/>
  <c r="AH1593" i="1"/>
  <c r="AH1635" i="1"/>
  <c r="AH1853" i="1"/>
  <c r="AH2648" i="1"/>
  <c r="AH2747" i="1"/>
  <c r="AH2813" i="1"/>
  <c r="AH2873" i="1"/>
  <c r="AH2903" i="1"/>
  <c r="AH2941" i="1"/>
  <c r="AH2966" i="1"/>
  <c r="AH2999" i="1"/>
  <c r="AH3034" i="1"/>
  <c r="AH3067" i="1"/>
  <c r="AH1022" i="1"/>
  <c r="AH1172" i="1"/>
  <c r="AH1321" i="1"/>
  <c r="AH1421" i="1"/>
  <c r="AH1445" i="1"/>
  <c r="AH1489" i="1"/>
  <c r="AH1512" i="1"/>
  <c r="AH1533" i="1"/>
  <c r="AH1594" i="1"/>
  <c r="AH1854" i="1"/>
  <c r="AH2662" i="1"/>
  <c r="AH2756" i="1"/>
  <c r="AH2814" i="1"/>
  <c r="AH2874" i="1"/>
  <c r="AH2908" i="1"/>
  <c r="AH2942" i="1"/>
  <c r="AH2968" i="1"/>
  <c r="AH3000" i="1"/>
  <c r="AH3035" i="1"/>
  <c r="AH3069" i="1"/>
  <c r="AH672" i="1"/>
  <c r="AH936" i="1"/>
  <c r="AH1323" i="1"/>
  <c r="AH1422" i="1"/>
  <c r="AH1492" i="1"/>
  <c r="AH1553" i="1"/>
  <c r="AH1571" i="1"/>
  <c r="AH1595" i="1"/>
  <c r="AH2516" i="1"/>
  <c r="AH2664" i="1"/>
  <c r="AH2771" i="1"/>
  <c r="AH2815" i="1"/>
  <c r="AH2875" i="1"/>
  <c r="AH2916" i="1"/>
  <c r="AH2943" i="1"/>
  <c r="AH2970" i="1"/>
  <c r="AH3017" i="1"/>
  <c r="AH3036" i="1"/>
  <c r="AH3071" i="1"/>
  <c r="AH164" i="1"/>
  <c r="AH1037" i="1"/>
  <c r="AH1129" i="1"/>
  <c r="AH1178" i="1"/>
  <c r="AH1267" i="1"/>
  <c r="AH1327" i="1"/>
  <c r="AH1426" i="1"/>
  <c r="AH1620" i="1"/>
  <c r="AH2532" i="1"/>
  <c r="AH2665" i="1"/>
  <c r="AH2773" i="1"/>
  <c r="AH2822" i="1"/>
  <c r="AH2880" i="1"/>
  <c r="AH2918" i="1"/>
  <c r="AH2945" i="1"/>
  <c r="AH2972" i="1"/>
  <c r="AH3018" i="1"/>
  <c r="AH3037" i="1"/>
  <c r="AH3073" i="1"/>
  <c r="AH704" i="1"/>
  <c r="AH1207" i="1"/>
  <c r="AH1270" i="1"/>
  <c r="AH1402" i="1"/>
  <c r="AH1427" i="1"/>
  <c r="AH1448" i="1"/>
  <c r="AH1470" i="1"/>
  <c r="AH1494" i="1"/>
  <c r="AH1536" i="1"/>
  <c r="AH1574" i="1"/>
  <c r="AH1597" i="1"/>
  <c r="AH1622" i="1"/>
  <c r="AH2534" i="1"/>
  <c r="AH2676" i="1"/>
  <c r="AH2778" i="1"/>
  <c r="AH2824" i="1"/>
  <c r="AH2883" i="1"/>
  <c r="AH2920" i="1"/>
  <c r="AH2948" i="1"/>
  <c r="AH2976" i="1"/>
  <c r="AH3019" i="1"/>
  <c r="AH3038" i="1"/>
  <c r="AH3075" i="1"/>
  <c r="AH458" i="1"/>
  <c r="AH1212" i="1"/>
  <c r="AH1381" i="1"/>
  <c r="AH1429" i="1"/>
  <c r="AH1449" i="1"/>
  <c r="AH1472" i="1"/>
  <c r="AH1598" i="1"/>
  <c r="AH1645" i="1"/>
  <c r="AH2550" i="1"/>
  <c r="AH2678" i="1"/>
  <c r="AH2782" i="1"/>
  <c r="AH2826" i="1"/>
  <c r="AH2884" i="1"/>
  <c r="AH2922" i="1"/>
  <c r="AH2949" i="1"/>
  <c r="AH2980" i="1"/>
  <c r="AH3020" i="1"/>
  <c r="AH3039" i="1"/>
  <c r="AH1213" i="1"/>
  <c r="AH1330" i="1"/>
  <c r="AH1430" i="1"/>
  <c r="AH1473" i="1"/>
  <c r="AH1496" i="1"/>
  <c r="AH1539" i="1"/>
  <c r="AH1557" i="1"/>
  <c r="AH2564" i="1"/>
  <c r="AH2680" i="1"/>
  <c r="AH2783" i="1"/>
  <c r="AH2828" i="1"/>
  <c r="AH2886" i="1"/>
  <c r="AH2924" i="1"/>
  <c r="AH2950" i="1"/>
  <c r="AH2982" i="1"/>
  <c r="AH3021" i="1"/>
  <c r="AH3040" i="1"/>
  <c r="AH260" i="1"/>
  <c r="AH1189" i="1"/>
  <c r="AH1247" i="1"/>
  <c r="AH1278" i="1"/>
  <c r="AH1385" i="1"/>
  <c r="AH1456" i="1"/>
  <c r="AH1521" i="1"/>
  <c r="AH1627" i="1"/>
  <c r="AH1695" i="1"/>
  <c r="AH2580" i="1"/>
  <c r="AH2694" i="1"/>
  <c r="AH2801" i="1"/>
  <c r="AH2840" i="1"/>
  <c r="AH2890" i="1"/>
  <c r="AH2932" i="1"/>
  <c r="AH2954" i="1"/>
  <c r="AH2987" i="1"/>
  <c r="AH3024" i="1"/>
  <c r="AH3051" i="1"/>
  <c r="AH2926" i="1"/>
  <c r="AH1432" i="1"/>
  <c r="AH2931" i="1"/>
  <c r="AH1625" i="1"/>
  <c r="AH2951" i="1"/>
  <c r="AH507" i="1"/>
  <c r="AH1626" i="1"/>
  <c r="AH2953" i="1"/>
  <c r="AH2888" i="1"/>
  <c r="AH2984" i="1"/>
  <c r="AH1275" i="1"/>
  <c r="AH2986" i="1"/>
  <c r="AH1497" i="1"/>
  <c r="AH2566" i="1"/>
  <c r="AH3022" i="1"/>
  <c r="AH1309" i="1"/>
  <c r="AH1499" i="1"/>
  <c r="AH2574" i="1"/>
  <c r="AH3023" i="1"/>
  <c r="AH1519" i="1"/>
  <c r="AH2686" i="1"/>
  <c r="AH3043" i="1"/>
  <c r="AH1332" i="1"/>
  <c r="AH1520" i="1"/>
  <c r="AH2692" i="1"/>
  <c r="AH3049" i="1"/>
  <c r="AH1356" i="1"/>
  <c r="AH2785" i="1"/>
  <c r="AH1101" i="1"/>
  <c r="AH1357" i="1"/>
  <c r="AH2796" i="1"/>
  <c r="AH1383" i="1"/>
  <c r="AH2830" i="1"/>
  <c r="AH2833" i="1"/>
  <c r="AH1184" i="1"/>
  <c r="AH2887" i="1"/>
  <c r="AH1932" i="1"/>
  <c r="AH2180" i="1"/>
  <c r="AH2372" i="1"/>
  <c r="AH2763" i="1"/>
  <c r="AH3009" i="1"/>
  <c r="AH1811" i="1"/>
  <c r="AH2584" i="1"/>
  <c r="AH1716" i="1"/>
  <c r="AH2010" i="1"/>
  <c r="AH2242" i="1"/>
  <c r="AH2418" i="1"/>
  <c r="AH2687" i="1"/>
  <c r="AH2209" i="1"/>
  <c r="AH2069" i="1"/>
  <c r="AH2245" i="1"/>
  <c r="AH1746" i="1"/>
  <c r="AH2303" i="1"/>
  <c r="AH1896" i="1"/>
  <c r="AH2160" i="1"/>
  <c r="AH2392" i="1"/>
  <c r="AH1753" i="1"/>
  <c r="AH1721" i="1"/>
  <c r="AH1915" i="1"/>
  <c r="AH2179" i="1"/>
  <c r="AH2379" i="1"/>
  <c r="AH1772" i="1"/>
  <c r="AH2030" i="1"/>
  <c r="AH2238" i="1"/>
  <c r="AH1881" i="1"/>
  <c r="AH2431" i="1"/>
  <c r="AH2641" i="1"/>
  <c r="AH2991" i="1"/>
  <c r="AH2653" i="1"/>
  <c r="AH2843" i="1"/>
  <c r="AH2504" i="1"/>
  <c r="AH2853" i="1"/>
  <c r="AH2578" i="1"/>
  <c r="AH2885" i="1"/>
  <c r="AH2633" i="1"/>
  <c r="AH2576" i="1"/>
  <c r="AH3004" i="1"/>
  <c r="AH2470" i="1"/>
  <c r="AH2718" i="1"/>
  <c r="AH2533" i="1"/>
  <c r="AH2816" i="1"/>
  <c r="AH3064" i="1"/>
  <c r="AH2684" i="1"/>
  <c r="AH2957" i="1"/>
  <c r="AH2659" i="1"/>
  <c r="AH2973" i="1"/>
  <c r="AH2698" i="1"/>
  <c r="AH2071" i="1"/>
  <c r="AH2016" i="1"/>
  <c r="AH2233" i="1"/>
  <c r="AH1906" i="1"/>
  <c r="AH1977" i="1"/>
  <c r="AH1704" i="1"/>
  <c r="AH1940" i="1"/>
  <c r="AH2204" i="1"/>
  <c r="AH2388" i="1"/>
  <c r="AH2765" i="1"/>
  <c r="AH3011" i="1"/>
  <c r="AH1935" i="1"/>
  <c r="AH2600" i="1"/>
  <c r="AH2042" i="1"/>
  <c r="AH2250" i="1"/>
  <c r="AH2450" i="1"/>
  <c r="AH2385" i="1"/>
  <c r="AH1807" i="1"/>
  <c r="AH2085" i="1"/>
  <c r="AH2277" i="1"/>
  <c r="AH2065" i="1"/>
  <c r="AH1685" i="1"/>
  <c r="AH1912" i="1"/>
  <c r="AH2168" i="1"/>
  <c r="AH2400" i="1"/>
  <c r="AH1659" i="1"/>
  <c r="AH1923" i="1"/>
  <c r="AH2203" i="1"/>
  <c r="AH2403" i="1"/>
  <c r="AH2054" i="1"/>
  <c r="AH2246" i="1"/>
  <c r="AH1953" i="1"/>
  <c r="AH2439" i="1"/>
  <c r="AH2657" i="1"/>
  <c r="AH2995" i="1"/>
  <c r="AH3031" i="1"/>
  <c r="AH2669" i="1"/>
  <c r="AH2845" i="1"/>
  <c r="AH2523" i="1"/>
  <c r="AH2855" i="1"/>
  <c r="AH2594" i="1"/>
  <c r="AH2889" i="1"/>
  <c r="AH2649" i="1"/>
  <c r="AH2608" i="1"/>
  <c r="AH2905" i="1"/>
  <c r="AH3006" i="1"/>
  <c r="AH2478" i="1"/>
  <c r="AH2798" i="1"/>
  <c r="AH2818" i="1"/>
  <c r="AH3066" i="1"/>
  <c r="AH2961" i="1"/>
  <c r="AH2675" i="1"/>
  <c r="AH2977" i="1"/>
  <c r="AH2741" i="1"/>
  <c r="AH1983" i="1"/>
  <c r="AH2265" i="1"/>
  <c r="AH2324" i="1"/>
  <c r="AH1938" i="1"/>
  <c r="AH2169" i="1"/>
  <c r="AH1720" i="1"/>
  <c r="AH1964" i="1"/>
  <c r="AH2212" i="1"/>
  <c r="AH2396" i="1"/>
  <c r="AH2769" i="1"/>
  <c r="AH3013" i="1"/>
  <c r="AH1999" i="1"/>
  <c r="AH2928" i="1"/>
  <c r="AH2616" i="1"/>
  <c r="AH1764" i="1"/>
  <c r="AH2050" i="1"/>
  <c r="AH2258" i="1"/>
  <c r="AH2466" i="1"/>
  <c r="AH1897" i="1"/>
  <c r="AH1842" i="1"/>
  <c r="AH1861" i="1"/>
  <c r="AH2093" i="1"/>
  <c r="AH2293" i="1"/>
  <c r="AH1717" i="1"/>
  <c r="AH1920" i="1"/>
  <c r="AH2200" i="1"/>
  <c r="AH2408" i="1"/>
  <c r="AH1739" i="1"/>
  <c r="AH1707" i="1"/>
  <c r="AH1963" i="1"/>
  <c r="AH2227" i="1"/>
  <c r="AH1666" i="1"/>
  <c r="AH2070" i="1"/>
  <c r="AH2278" i="1"/>
  <c r="AH2017" i="1"/>
  <c r="AH2447" i="1"/>
  <c r="AH2689" i="1"/>
  <c r="AH2518" i="1"/>
  <c r="AH3077" i="1"/>
  <c r="AH2685" i="1"/>
  <c r="AH2539" i="1"/>
  <c r="AH2857" i="1"/>
  <c r="AH2610" i="1"/>
  <c r="AH2891" i="1"/>
  <c r="AH2681" i="1"/>
  <c r="AH2640" i="1"/>
  <c r="AH2907" i="1"/>
  <c r="AH3008" i="1"/>
  <c r="AH2502" i="1"/>
  <c r="AH2800" i="1"/>
  <c r="AH2565" i="1"/>
  <c r="AH2832" i="1"/>
  <c r="AH3068" i="1"/>
  <c r="AH2700" i="1"/>
  <c r="AH2436" i="1"/>
  <c r="AH2691" i="1"/>
  <c r="AH2979" i="1"/>
  <c r="AH2135" i="1"/>
  <c r="AH2063" i="1"/>
  <c r="AH1904" i="1"/>
  <c r="AH2001" i="1"/>
  <c r="AH2353" i="1"/>
  <c r="AH1736" i="1"/>
  <c r="AH1996" i="1"/>
  <c r="AH2228" i="1"/>
  <c r="AH2404" i="1"/>
  <c r="AH2775" i="1"/>
  <c r="AH3015" i="1"/>
  <c r="AH2143" i="1"/>
  <c r="AH3025" i="1"/>
  <c r="AH1865" i="1"/>
  <c r="AH1785" i="1"/>
  <c r="AH2058" i="1"/>
  <c r="AH2274" i="1"/>
  <c r="AH2474" i="1"/>
  <c r="AH2041" i="1"/>
  <c r="AH1779" i="1"/>
  <c r="AH1877" i="1"/>
  <c r="AH2101" i="1"/>
  <c r="AH2301" i="1"/>
  <c r="AH1960" i="1"/>
  <c r="AH2224" i="1"/>
  <c r="AH2416" i="1"/>
  <c r="AH1771" i="1"/>
  <c r="AH1979" i="1"/>
  <c r="AH2243" i="1"/>
  <c r="AH2078" i="1"/>
  <c r="AH2286" i="1"/>
  <c r="AH2097" i="1"/>
  <c r="AH2455" i="1"/>
  <c r="AH2705" i="1"/>
  <c r="AH2582" i="1"/>
  <c r="AH2437" i="1"/>
  <c r="AH2701" i="1"/>
  <c r="AH2555" i="1"/>
  <c r="AH2859" i="1"/>
  <c r="AH2626" i="1"/>
  <c r="AH2893" i="1"/>
  <c r="AH2697" i="1"/>
  <c r="AH2656" i="1"/>
  <c r="AH2909" i="1"/>
  <c r="AH3010" i="1"/>
  <c r="AH2535" i="1"/>
  <c r="AH2834" i="1"/>
  <c r="AH3070" i="1"/>
  <c r="AH2716" i="1"/>
  <c r="AH2444" i="1"/>
  <c r="AH2707" i="1"/>
  <c r="AH2866" i="1"/>
  <c r="AH2191" i="1"/>
  <c r="AH1824" i="1"/>
  <c r="AH2297" i="1"/>
  <c r="AH2018" i="1"/>
  <c r="AH1693" i="1"/>
  <c r="AH1752" i="1"/>
  <c r="AH2004" i="1"/>
  <c r="AH2236" i="1"/>
  <c r="AH2412" i="1"/>
  <c r="AH2777" i="1"/>
  <c r="AH2183" i="1"/>
  <c r="AH3029" i="1"/>
  <c r="AH2217" i="1"/>
  <c r="AH2066" i="1"/>
  <c r="AH2282" i="1"/>
  <c r="AH2490" i="1"/>
  <c r="AH2201" i="1"/>
  <c r="AH1885" i="1"/>
  <c r="AH2109" i="1"/>
  <c r="AH2309" i="1"/>
  <c r="AH1726" i="1"/>
  <c r="AH1984" i="1"/>
  <c r="AH2232" i="1"/>
  <c r="AH2424" i="1"/>
  <c r="AH1995" i="1"/>
  <c r="AH2251" i="1"/>
  <c r="AH2161" i="1"/>
  <c r="AH1761" i="1"/>
  <c r="AH2086" i="1"/>
  <c r="AH2310" i="1"/>
  <c r="AH2241" i="1"/>
  <c r="AH2463" i="1"/>
  <c r="AH2721" i="1"/>
  <c r="AH2453" i="1"/>
  <c r="AH2717" i="1"/>
  <c r="AH2940" i="1"/>
  <c r="AH2571" i="1"/>
  <c r="AH2861" i="1"/>
  <c r="AH2642" i="1"/>
  <c r="AH2895" i="1"/>
  <c r="AH2713" i="1"/>
  <c r="AH2672" i="1"/>
  <c r="AH2911" i="1"/>
  <c r="AH3012" i="1"/>
  <c r="AH2567" i="1"/>
  <c r="AH2929" i="1"/>
  <c r="AH2613" i="1"/>
  <c r="AH2836" i="1"/>
  <c r="AH3072" i="1"/>
  <c r="AH2727" i="1"/>
  <c r="AH2452" i="1"/>
  <c r="AH2723" i="1"/>
  <c r="AH2872" i="1"/>
  <c r="AH2375" i="1"/>
  <c r="AH2023" i="1"/>
  <c r="AH1799" i="1"/>
  <c r="AH1768" i="1"/>
  <c r="AH2012" i="1"/>
  <c r="AH2244" i="1"/>
  <c r="AH2420" i="1"/>
  <c r="AH2779" i="1"/>
  <c r="AH2271" i="1"/>
  <c r="AH2321" i="1"/>
  <c r="AH2082" i="1"/>
  <c r="AH2290" i="1"/>
  <c r="AH2498" i="1"/>
  <c r="AH2289" i="1"/>
  <c r="AH1893" i="1"/>
  <c r="AH2125" i="1"/>
  <c r="AH2317" i="1"/>
  <c r="AH1696" i="1"/>
  <c r="AH1992" i="1"/>
  <c r="AH2256" i="1"/>
  <c r="AH1730" i="1"/>
  <c r="AH1734" i="1"/>
  <c r="AH2003" i="1"/>
  <c r="AH2259" i="1"/>
  <c r="AH2305" i="1"/>
  <c r="AH1782" i="1"/>
  <c r="AH1862" i="1"/>
  <c r="AH2118" i="1"/>
  <c r="AH2318" i="1"/>
  <c r="AH2393" i="1"/>
  <c r="AH2471" i="1"/>
  <c r="AH2749" i="1"/>
  <c r="AH2797" i="1"/>
  <c r="AH2461" i="1"/>
  <c r="AH3041" i="1"/>
  <c r="AH2944" i="1"/>
  <c r="AH2587" i="1"/>
  <c r="AH2964" i="1"/>
  <c r="AH2674" i="1"/>
  <c r="AH2742" i="1"/>
  <c r="AH2688" i="1"/>
  <c r="AH2913" i="1"/>
  <c r="AH3014" i="1"/>
  <c r="AH2583" i="1"/>
  <c r="AH2629" i="1"/>
  <c r="AH2933" i="1"/>
  <c r="AH3074" i="1"/>
  <c r="AH2731" i="1"/>
  <c r="AH2460" i="1"/>
  <c r="AH2737" i="1"/>
  <c r="AH2878" i="1"/>
  <c r="AH2391" i="1"/>
  <c r="AH1808" i="1"/>
  <c r="AH2549" i="1"/>
  <c r="AH2057" i="1"/>
  <c r="AH1913" i="1"/>
  <c r="AH1789" i="1"/>
  <c r="AH2028" i="1"/>
  <c r="AH2252" i="1"/>
  <c r="AH2428" i="1"/>
  <c r="AH2781" i="1"/>
  <c r="AH2295" i="1"/>
  <c r="AH1683" i="1"/>
  <c r="AH2098" i="1"/>
  <c r="AH2314" i="1"/>
  <c r="AH2506" i="1"/>
  <c r="AH2401" i="1"/>
  <c r="AH1909" i="1"/>
  <c r="AH2133" i="1"/>
  <c r="AH2333" i="1"/>
  <c r="AH1991" i="1"/>
  <c r="AH2008" i="1"/>
  <c r="AH2280" i="1"/>
  <c r="AH1921" i="1"/>
  <c r="AH2185" i="1"/>
  <c r="AH1750" i="1"/>
  <c r="AH2011" i="1"/>
  <c r="AH2267" i="1"/>
  <c r="AH1667" i="1"/>
  <c r="AH1870" i="1"/>
  <c r="AH2134" i="1"/>
  <c r="AH2326" i="1"/>
  <c r="AH1784" i="1"/>
  <c r="AH2479" i="1"/>
  <c r="AH2751" i="1"/>
  <c r="AH2799" i="1"/>
  <c r="AH2477" i="1"/>
  <c r="AH2817" i="1"/>
  <c r="AH3045" i="1"/>
  <c r="AH2946" i="1"/>
  <c r="AH2635" i="1"/>
  <c r="AH2974" i="1"/>
  <c r="AH2690" i="1"/>
  <c r="AH2427" i="1"/>
  <c r="AH2744" i="1"/>
  <c r="AH2720" i="1"/>
  <c r="AH2917" i="1"/>
  <c r="AH3016" i="1"/>
  <c r="AH2615" i="1"/>
  <c r="AH2661" i="1"/>
  <c r="AH3042" i="1"/>
  <c r="AH3076" i="1"/>
  <c r="AH2733" i="1"/>
  <c r="AH2468" i="1"/>
  <c r="AH2882" i="1"/>
  <c r="AH1838" i="1"/>
  <c r="AH2119" i="1"/>
  <c r="AH1945" i="1"/>
  <c r="AH1959" i="1"/>
  <c r="AH2153" i="1"/>
  <c r="AH2036" i="1"/>
  <c r="AH2260" i="1"/>
  <c r="AH1961" i="1"/>
  <c r="AH2906" i="1"/>
  <c r="AH2789" i="1"/>
  <c r="AH1858" i="1"/>
  <c r="AH2130" i="1"/>
  <c r="AH2322" i="1"/>
  <c r="AH2511" i="1"/>
  <c r="AH2175" i="1"/>
  <c r="AH1925" i="1"/>
  <c r="AH2141" i="1"/>
  <c r="AH2341" i="1"/>
  <c r="AH2287" i="1"/>
  <c r="AH1728" i="1"/>
  <c r="AH2040" i="1"/>
  <c r="AH2288" i="1"/>
  <c r="AH2225" i="1"/>
  <c r="AH2273" i="1"/>
  <c r="AH1766" i="1"/>
  <c r="AH2019" i="1"/>
  <c r="AH2275" i="1"/>
  <c r="AH1814" i="1"/>
  <c r="AH1910" i="1"/>
  <c r="AH2142" i="1"/>
  <c r="AH2334" i="1"/>
  <c r="AH2487" i="1"/>
  <c r="AH2753" i="1"/>
  <c r="AH2493" i="1"/>
  <c r="AH2819" i="1"/>
  <c r="AH3047" i="1"/>
  <c r="AH2962" i="1"/>
  <c r="AH2651" i="1"/>
  <c r="AH2978" i="1"/>
  <c r="AH2706" i="1"/>
  <c r="AH2435" i="1"/>
  <c r="AH2748" i="1"/>
  <c r="AH2758" i="1"/>
  <c r="AH2919" i="1"/>
  <c r="AH2647" i="1"/>
  <c r="AH2526" i="1"/>
  <c r="AH2677" i="1"/>
  <c r="AH3044" i="1"/>
  <c r="AH2735" i="1"/>
  <c r="AH2476" i="1"/>
  <c r="AH2522" i="1"/>
  <c r="AH2128" i="1"/>
  <c r="AH1889" i="1"/>
  <c r="AH2110" i="1"/>
  <c r="AH2337" i="1"/>
  <c r="AH2060" i="1"/>
  <c r="AH2268" i="1"/>
  <c r="AH2049" i="1"/>
  <c r="AH2910" i="1"/>
  <c r="AH1937" i="1"/>
  <c r="AH2791" i="1"/>
  <c r="AH1890" i="1"/>
  <c r="AH2138" i="1"/>
  <c r="AH2330" i="1"/>
  <c r="AH2527" i="1"/>
  <c r="AH2351" i="1"/>
  <c r="AH1941" i="1"/>
  <c r="AH2165" i="1"/>
  <c r="AH2349" i="1"/>
  <c r="AH1744" i="1"/>
  <c r="AH2056" i="1"/>
  <c r="AH2304" i="1"/>
  <c r="AH2345" i="1"/>
  <c r="AH2361" i="1"/>
  <c r="AH1787" i="1"/>
  <c r="AH2051" i="1"/>
  <c r="AH2283" i="1"/>
  <c r="AH1678" i="1"/>
  <c r="AH1830" i="1"/>
  <c r="AH1918" i="1"/>
  <c r="AH2150" i="1"/>
  <c r="AH2350" i="1"/>
  <c r="AH2495" i="1"/>
  <c r="AH2755" i="1"/>
  <c r="AH2930" i="1"/>
  <c r="AH2501" i="1"/>
  <c r="AH2821" i="1"/>
  <c r="AH3063" i="1"/>
  <c r="AH2432" i="1"/>
  <c r="AH2667" i="1"/>
  <c r="AH2722" i="1"/>
  <c r="AH2451" i="1"/>
  <c r="AH2750" i="1"/>
  <c r="AH2760" i="1"/>
  <c r="AH2921" i="1"/>
  <c r="AH2663" i="1"/>
  <c r="AH2542" i="1"/>
  <c r="AH2425" i="1"/>
  <c r="AH2693" i="1"/>
  <c r="AH1537" i="1"/>
  <c r="AH2068" i="1"/>
  <c r="AH2276" i="1"/>
  <c r="AH2281" i="1"/>
  <c r="AH2912" i="1"/>
  <c r="AH2113" i="1"/>
  <c r="AH2793" i="1"/>
  <c r="AH1927" i="1"/>
  <c r="AH1898" i="1"/>
  <c r="AH2146" i="1"/>
  <c r="AH2338" i="1"/>
  <c r="AH2543" i="1"/>
  <c r="AH1895" i="1"/>
  <c r="AH1673" i="1"/>
  <c r="AH1965" i="1"/>
  <c r="AH2173" i="1"/>
  <c r="AH2357" i="1"/>
  <c r="AH2064" i="1"/>
  <c r="AH2312" i="1"/>
  <c r="AH2059" i="1"/>
  <c r="AH2307" i="1"/>
  <c r="AH1887" i="1"/>
  <c r="AH1660" i="1"/>
  <c r="AH1926" i="1"/>
  <c r="AH2166" i="1"/>
  <c r="AH2366" i="1"/>
  <c r="AH1735" i="1"/>
  <c r="AH2503" i="1"/>
  <c r="AH2898" i="1"/>
  <c r="AH2509" i="1"/>
  <c r="AH2823" i="1"/>
  <c r="AH2548" i="1"/>
  <c r="AH2440" i="1"/>
  <c r="AH2459" i="1"/>
  <c r="AH2752" i="1"/>
  <c r="AH2764" i="1"/>
  <c r="AH2923" i="1"/>
  <c r="AH2679" i="1"/>
  <c r="AH2558" i="1"/>
  <c r="AH2441" i="1"/>
  <c r="AH3048" i="1"/>
  <c r="AH2556" i="1"/>
  <c r="AH1860" i="1"/>
  <c r="AH2084" i="1"/>
  <c r="AH2292" i="1"/>
  <c r="AH2369" i="1"/>
  <c r="AH2914" i="1"/>
  <c r="AH2177" i="1"/>
  <c r="AH1975" i="1"/>
  <c r="AH1914" i="1"/>
  <c r="AH2170" i="1"/>
  <c r="AH2354" i="1"/>
  <c r="AH2559" i="1"/>
  <c r="AH2151" i="1"/>
  <c r="AH1989" i="1"/>
  <c r="AH2181" i="1"/>
  <c r="AH2373" i="1"/>
  <c r="AH2072" i="1"/>
  <c r="AH2328" i="1"/>
  <c r="AH1758" i="1"/>
  <c r="AH1819" i="1"/>
  <c r="AH2075" i="1"/>
  <c r="AH2315" i="1"/>
  <c r="AH1951" i="1"/>
  <c r="AH1934" i="1"/>
  <c r="AH2174" i="1"/>
  <c r="AH2374" i="1"/>
  <c r="AH1751" i="1"/>
  <c r="AH2513" i="1"/>
  <c r="AH2900" i="1"/>
  <c r="AH2525" i="1"/>
  <c r="AH2825" i="1"/>
  <c r="AH2708" i="1"/>
  <c r="AH2448" i="1"/>
  <c r="AH2683" i="1"/>
  <c r="AH2475" i="1"/>
  <c r="AH2754" i="1"/>
  <c r="AH2766" i="1"/>
  <c r="AH2925" i="1"/>
  <c r="AH2422" i="1"/>
  <c r="AH2695" i="1"/>
  <c r="AH2590" i="1"/>
  <c r="AH2457" i="1"/>
  <c r="AH2709" i="1"/>
  <c r="AH3050" i="1"/>
  <c r="AH1868" i="1"/>
  <c r="AH2100" i="1"/>
  <c r="AH2316" i="1"/>
  <c r="AH2257" i="1"/>
  <c r="AH2159" i="1"/>
  <c r="AH1922" i="1"/>
  <c r="AH2178" i="1"/>
  <c r="AH2362" i="1"/>
  <c r="AH2591" i="1"/>
  <c r="AH2263" i="1"/>
  <c r="AH2005" i="1"/>
  <c r="AH2189" i="1"/>
  <c r="AH2381" i="1"/>
  <c r="AH2088" i="1"/>
  <c r="AH2336" i="1"/>
  <c r="AH2015" i="1"/>
  <c r="AH1879" i="1"/>
  <c r="AH1835" i="1"/>
  <c r="AH2083" i="1"/>
  <c r="AH2331" i="1"/>
  <c r="AH2031" i="1"/>
  <c r="AH1942" i="1"/>
  <c r="AH2182" i="1"/>
  <c r="AH2382" i="1"/>
  <c r="AH1767" i="1"/>
  <c r="AH2529" i="1"/>
  <c r="AH2902" i="1"/>
  <c r="AH2557" i="1"/>
  <c r="AH2827" i="1"/>
  <c r="AH2734" i="1"/>
  <c r="AH2456" i="1"/>
  <c r="AH2483" i="1"/>
  <c r="AH2994" i="1"/>
  <c r="AH2768" i="1"/>
  <c r="AH2927" i="1"/>
  <c r="AH2430" i="1"/>
  <c r="AH2784" i="1"/>
  <c r="AH2606" i="1"/>
  <c r="AH2465" i="1"/>
  <c r="AH3052" i="1"/>
  <c r="AH2588" i="1"/>
  <c r="AH2848" i="1"/>
  <c r="AH2508" i="1"/>
  <c r="AH2860" i="1"/>
  <c r="AH2586" i="1"/>
  <c r="AH1827" i="1"/>
  <c r="AH2067" i="1"/>
  <c r="AH2089" i="1"/>
  <c r="AH2211" i="1"/>
  <c r="AH1876" i="1"/>
  <c r="AH2132" i="1"/>
  <c r="AH2332" i="1"/>
  <c r="AH3001" i="1"/>
  <c r="AH2409" i="1"/>
  <c r="AH2223" i="1"/>
  <c r="AH1930" i="1"/>
  <c r="AH2202" i="1"/>
  <c r="AH2370" i="1"/>
  <c r="AH2607" i="1"/>
  <c r="AH2327" i="1"/>
  <c r="AH1658" i="1"/>
  <c r="AH2013" i="1"/>
  <c r="AH2197" i="1"/>
  <c r="AH2389" i="1"/>
  <c r="AH1929" i="1"/>
  <c r="AH1813" i="1"/>
  <c r="AH2112" i="1"/>
  <c r="AH2352" i="1"/>
  <c r="AH2247" i="1"/>
  <c r="AH2039" i="1"/>
  <c r="AH1851" i="1"/>
  <c r="AH2107" i="1"/>
  <c r="AH2339" i="1"/>
  <c r="AH2167" i="1"/>
  <c r="AH1708" i="1"/>
  <c r="AH1974" i="1"/>
  <c r="AH2190" i="1"/>
  <c r="AH2390" i="1"/>
  <c r="AH2545" i="1"/>
  <c r="AH2904" i="1"/>
  <c r="AH2573" i="1"/>
  <c r="AH2829" i="1"/>
  <c r="AH2736" i="1"/>
  <c r="AH2464" i="1"/>
  <c r="AH2715" i="1"/>
  <c r="AH2865" i="1"/>
  <c r="AH2507" i="1"/>
  <c r="AH2512" i="1"/>
  <c r="AH2770" i="1"/>
  <c r="AH2438" i="1"/>
  <c r="AH2786" i="1"/>
  <c r="AH2638" i="1"/>
  <c r="AH2473" i="1"/>
  <c r="AH2802" i="1"/>
  <c r="AH3054" i="1"/>
  <c r="AH2620" i="1"/>
  <c r="AH2515" i="1"/>
  <c r="AH2965" i="1"/>
  <c r="AH2618" i="1"/>
  <c r="AH2154" i="1"/>
  <c r="AH1980" i="1"/>
  <c r="AH1884" i="1"/>
  <c r="AH1924" i="1"/>
  <c r="AH2164" i="1"/>
  <c r="AH2364" i="1"/>
  <c r="AH2759" i="1"/>
  <c r="AH3007" i="1"/>
  <c r="AH2568" i="1"/>
  <c r="AH1700" i="1"/>
  <c r="AH2399" i="1"/>
  <c r="AH2367" i="1"/>
  <c r="AH1982" i="1"/>
  <c r="AH2985" i="1"/>
  <c r="AH2496" i="1"/>
  <c r="AH2772" i="1"/>
  <c r="AH2505" i="1"/>
  <c r="AH2844" i="1"/>
  <c r="AH2538" i="1"/>
  <c r="AH1988" i="1"/>
  <c r="AH1850" i="1"/>
  <c r="AH2111" i="1"/>
  <c r="AH1859" i="1"/>
  <c r="AH1990" i="1"/>
  <c r="AH2989" i="1"/>
  <c r="AH2774" i="1"/>
  <c r="AH2517" i="1"/>
  <c r="AH2554" i="1"/>
  <c r="AH1943" i="1"/>
  <c r="AH1907" i="1"/>
  <c r="AH1892" i="1"/>
  <c r="AH2359" i="1"/>
  <c r="AH1993" i="1"/>
  <c r="AH1883" i="1"/>
  <c r="AH1998" i="1"/>
  <c r="AH2738" i="1"/>
  <c r="AH2776" i="1"/>
  <c r="AH2804" i="1"/>
  <c r="AH2570" i="1"/>
  <c r="AH1847" i="1"/>
  <c r="AH1908" i="1"/>
  <c r="AH1705" i="1"/>
  <c r="AH1674" i="1"/>
  <c r="AH1845" i="1"/>
  <c r="AH1891" i="1"/>
  <c r="AH2198" i="1"/>
  <c r="AH2849" i="1"/>
  <c r="AH2808" i="1"/>
  <c r="AH2947" i="1"/>
  <c r="AH2634" i="1"/>
  <c r="AH2148" i="1"/>
  <c r="AH1946" i="1"/>
  <c r="AH1864" i="1"/>
  <c r="AH2131" i="1"/>
  <c r="AH2206" i="1"/>
  <c r="AH2530" i="1"/>
  <c r="AH2998" i="1"/>
  <c r="AH2810" i="1"/>
  <c r="AH2484" i="1"/>
  <c r="AH2650" i="1"/>
  <c r="AH1831" i="1"/>
  <c r="AH2156" i="1"/>
  <c r="AH1978" i="1"/>
  <c r="AH2120" i="1"/>
  <c r="AH2139" i="1"/>
  <c r="AH2222" i="1"/>
  <c r="AH2589" i="1"/>
  <c r="AH2546" i="1"/>
  <c r="AH3002" i="1"/>
  <c r="AH3046" i="1"/>
  <c r="AH2666" i="1"/>
  <c r="AH1966" i="1"/>
  <c r="AH1874" i="1"/>
  <c r="AH2340" i="1"/>
  <c r="AH2002" i="1"/>
  <c r="AH2021" i="1"/>
  <c r="AH2136" i="1"/>
  <c r="AH2171" i="1"/>
  <c r="AH2398" i="1"/>
  <c r="AH2605" i="1"/>
  <c r="AH2562" i="1"/>
  <c r="AH2446" i="1"/>
  <c r="AH3056" i="1"/>
  <c r="AH2500" i="1"/>
  <c r="AH1939" i="1"/>
  <c r="AH2094" i="1"/>
  <c r="AH1886" i="1"/>
  <c r="AH2348" i="1"/>
  <c r="AH2210" i="1"/>
  <c r="AH2037" i="1"/>
  <c r="AH2144" i="1"/>
  <c r="AH2355" i="1"/>
  <c r="AH2406" i="1"/>
  <c r="AH2621" i="1"/>
  <c r="AH2867" i="1"/>
  <c r="AH2454" i="1"/>
  <c r="AH3058" i="1"/>
  <c r="AH2579" i="1"/>
  <c r="AH1987" i="1"/>
  <c r="AH1905" i="1"/>
  <c r="AH2218" i="1"/>
  <c r="AH2045" i="1"/>
  <c r="AH2360" i="1"/>
  <c r="AH2363" i="1"/>
  <c r="AH2831" i="1"/>
  <c r="AH2869" i="1"/>
  <c r="AH2462" i="1"/>
  <c r="AH3062" i="1"/>
  <c r="AH2627" i="1"/>
  <c r="AH2074" i="1"/>
  <c r="AH2757" i="1"/>
  <c r="AH2226" i="1"/>
  <c r="AH2205" i="1"/>
  <c r="AH2368" i="1"/>
  <c r="AH2371" i="1"/>
  <c r="AH2835" i="1"/>
  <c r="AH2881" i="1"/>
  <c r="AH2790" i="1"/>
  <c r="AH2540" i="1"/>
  <c r="AH2643" i="1"/>
  <c r="AH2981" i="1"/>
  <c r="AH1969" i="1"/>
  <c r="AH2127" i="1"/>
  <c r="AH3003" i="1"/>
  <c r="AH2386" i="1"/>
  <c r="AH2213" i="1"/>
  <c r="AH2376" i="1"/>
  <c r="AH2255" i="1"/>
  <c r="AH2553" i="1"/>
  <c r="AH2792" i="1"/>
  <c r="AH2572" i="1"/>
  <c r="AH2194" i="1"/>
  <c r="AH3005" i="1"/>
  <c r="AH2394" i="1"/>
  <c r="AH2221" i="1"/>
  <c r="AH2319" i="1"/>
  <c r="AH2383" i="1"/>
  <c r="AH2837" i="1"/>
  <c r="AH2601" i="1"/>
  <c r="AH2794" i="1"/>
  <c r="AH2636" i="1"/>
  <c r="AH2850" i="1"/>
  <c r="AH1919" i="1"/>
  <c r="AH2196" i="1"/>
  <c r="AH2402" i="1"/>
  <c r="AH2397" i="1"/>
  <c r="AH2407" i="1"/>
  <c r="AH1657" i="1"/>
  <c r="AH2561" i="1"/>
  <c r="AH2839" i="1"/>
  <c r="AH2617" i="1"/>
  <c r="AH2654" i="1"/>
  <c r="AH2652" i="1"/>
  <c r="AH2852" i="1"/>
  <c r="AH2306" i="1"/>
  <c r="AH2655" i="1"/>
  <c r="AH2413" i="1"/>
  <c r="AH2103" i="1"/>
  <c r="AH1740" i="1"/>
  <c r="AH2625" i="1"/>
  <c r="AH2472" i="1"/>
  <c r="AH2544" i="1"/>
  <c r="AH2702" i="1"/>
  <c r="AH2838" i="1"/>
  <c r="AH2969" i="1"/>
  <c r="AH2639" i="1"/>
  <c r="AH2405" i="1"/>
  <c r="AH1724" i="1"/>
  <c r="AH2593" i="1"/>
  <c r="AH2841" i="1"/>
  <c r="AH2528" i="1"/>
  <c r="AH2670" i="1"/>
  <c r="AH2668" i="1"/>
  <c r="AH2967" i="1"/>
  <c r="AH2514" i="1"/>
  <c r="AH2671" i="1"/>
  <c r="AH2313" i="1"/>
  <c r="AH2199" i="1"/>
  <c r="AH2983" i="1"/>
  <c r="AH2488" i="1"/>
  <c r="AH2560" i="1"/>
  <c r="AH2489" i="1"/>
  <c r="AH2842" i="1"/>
  <c r="AH2971" i="1"/>
  <c r="AH2186" i="1"/>
  <c r="AB921" i="1"/>
  <c r="AB423" i="1"/>
  <c r="AB1038" i="1"/>
  <c r="AB1096" i="1"/>
  <c r="AB770" i="1"/>
  <c r="AB573" i="1"/>
  <c r="AB369" i="1"/>
  <c r="AB613" i="1"/>
  <c r="AB1412" i="1"/>
  <c r="AB1282" i="1"/>
  <c r="AB1045" i="1"/>
  <c r="AB901" i="1"/>
  <c r="AB109" i="1"/>
  <c r="AB859" i="1"/>
  <c r="AB924" i="1"/>
  <c r="AB64" i="1"/>
  <c r="AB98" i="1"/>
  <c r="AB525" i="1"/>
  <c r="AB169" i="1"/>
  <c r="AB862" i="1"/>
  <c r="AB680" i="1"/>
  <c r="AB1098" i="1"/>
  <c r="AB644" i="1"/>
  <c r="AB635" i="1"/>
  <c r="AB905" i="1"/>
  <c r="AB1325" i="1"/>
  <c r="AB62" i="1"/>
  <c r="AB26" i="1"/>
  <c r="AB394" i="1"/>
  <c r="AB869" i="1"/>
  <c r="AB546" i="1"/>
  <c r="AB480" i="1"/>
  <c r="AB126" i="1"/>
  <c r="AB916" i="1"/>
  <c r="AB105" i="1"/>
  <c r="AB761" i="1"/>
  <c r="AB1016" i="1"/>
  <c r="AB116" i="1"/>
  <c r="AB1283" i="1"/>
  <c r="AB837" i="1"/>
  <c r="AB110" i="1"/>
  <c r="AB841" i="1"/>
  <c r="AB891" i="1"/>
  <c r="AB446" i="1"/>
  <c r="AB943" i="1"/>
  <c r="AB497" i="1"/>
  <c r="AB294" i="1"/>
  <c r="AB1578" i="1"/>
  <c r="AB720" i="1"/>
  <c r="AB694" i="1"/>
  <c r="AB779" i="1"/>
  <c r="AB1435" i="1"/>
  <c r="AB1534" i="1"/>
  <c r="AB690" i="1"/>
  <c r="AB1276" i="1"/>
  <c r="AB595" i="1"/>
  <c r="AB429" i="1"/>
  <c r="AB436" i="1"/>
  <c r="AB763" i="1"/>
  <c r="AB1477" i="1"/>
  <c r="AB752" i="1"/>
  <c r="AB821" i="1"/>
  <c r="AB225" i="1"/>
  <c r="AB72" i="1"/>
  <c r="AB796" i="1"/>
  <c r="AB1390" i="1"/>
  <c r="AB937" i="1"/>
  <c r="AB993" i="1"/>
  <c r="AB1329" i="1"/>
  <c r="AB682" i="1"/>
  <c r="AB880" i="1"/>
  <c r="AB122" i="1"/>
  <c r="AB965" i="1"/>
  <c r="AB617" i="1"/>
  <c r="AB479" i="1"/>
  <c r="AB865" i="1"/>
  <c r="AB866" i="1"/>
  <c r="AB1175" i="1"/>
  <c r="AB56" i="1"/>
  <c r="AB19" i="1"/>
  <c r="AB1220" i="1"/>
  <c r="AB251" i="1"/>
  <c r="AB712" i="1"/>
  <c r="AB640" i="1"/>
  <c r="AB158" i="1"/>
  <c r="AB35" i="1"/>
  <c r="AB268" i="1"/>
  <c r="AB1459" i="1"/>
  <c r="AB984" i="1"/>
  <c r="AB298" i="1"/>
  <c r="AB659" i="1"/>
  <c r="AB140" i="1"/>
  <c r="AB341" i="1"/>
  <c r="AB273" i="1"/>
  <c r="AB1558" i="1"/>
  <c r="AB441" i="1"/>
  <c r="AB1026" i="1"/>
  <c r="AB318" i="1"/>
  <c r="AB553" i="1"/>
  <c r="AB43" i="1"/>
  <c r="AB803" i="1"/>
  <c r="AB658" i="1"/>
  <c r="AB1299" i="1"/>
  <c r="AB337" i="1"/>
  <c r="AB301" i="1"/>
  <c r="AB220" i="1"/>
  <c r="AB991" i="1"/>
  <c r="AB199" i="1"/>
  <c r="AB830" i="1"/>
  <c r="AB559" i="1"/>
  <c r="AB728" i="1"/>
  <c r="AB1369" i="1"/>
  <c r="AB791" i="1"/>
  <c r="AB611" i="1"/>
  <c r="AB508" i="1"/>
  <c r="AB1232" i="1"/>
  <c r="AB1249" i="1"/>
  <c r="AB881" i="1"/>
  <c r="AB1027" i="1"/>
  <c r="AB1339" i="1"/>
  <c r="AB1139" i="1"/>
  <c r="AB1046" i="1"/>
  <c r="AB645" i="1"/>
  <c r="AB947" i="1"/>
  <c r="AB1007" i="1"/>
  <c r="AB1440" i="1"/>
  <c r="AB89" i="1"/>
  <c r="AB476" i="1"/>
  <c r="AB1573" i="1"/>
  <c r="AB990" i="1"/>
  <c r="AB769" i="1"/>
  <c r="AB209" i="1"/>
  <c r="AB677" i="1"/>
  <c r="AB32" i="1"/>
  <c r="AB574" i="1"/>
  <c r="AB922" i="1"/>
  <c r="AB736" i="1"/>
  <c r="AB1762" i="1"/>
  <c r="AB409" i="1"/>
  <c r="AB782" i="1"/>
  <c r="AB1124" i="1"/>
  <c r="AB1006" i="1"/>
  <c r="AB898" i="1"/>
  <c r="AB808" i="1"/>
  <c r="AB925" i="1"/>
  <c r="AB483" i="1"/>
  <c r="AB58" i="1"/>
  <c r="AB243" i="1"/>
  <c r="AB651" i="1"/>
  <c r="AB739" i="1"/>
  <c r="AB747" i="1"/>
  <c r="AB462" i="1"/>
  <c r="AB657" i="1"/>
  <c r="AB447" i="1"/>
  <c r="AB1002" i="1"/>
  <c r="AB332" i="1"/>
  <c r="AB930" i="1"/>
  <c r="AB486" i="1"/>
  <c r="AB280" i="1"/>
  <c r="AB63" i="1"/>
  <c r="AB610" i="1"/>
  <c r="AB397" i="1"/>
  <c r="AB212" i="1"/>
  <c r="AB93" i="1"/>
  <c r="AB1334" i="1"/>
  <c r="AB1083" i="1"/>
  <c r="AB974" i="1"/>
  <c r="AB864" i="1"/>
  <c r="AB571" i="1"/>
  <c r="AB133" i="1"/>
  <c r="AB262" i="1"/>
  <c r="AB300" i="1"/>
  <c r="AB498" i="1"/>
  <c r="AB1300" i="1"/>
  <c r="AB1709" i="1"/>
  <c r="AB1234" i="1"/>
  <c r="AB1801" i="1"/>
  <c r="AB1791" i="1"/>
  <c r="AB1095" i="1"/>
  <c r="AB1384" i="1"/>
  <c r="AB962" i="1"/>
  <c r="AB1287" i="1"/>
  <c r="AB1408" i="1"/>
  <c r="AB749" i="1"/>
  <c r="AB762" i="1"/>
  <c r="AB390" i="1"/>
  <c r="AB1305" i="1"/>
  <c r="AB597" i="1"/>
  <c r="AB205" i="1"/>
  <c r="AB871" i="1"/>
  <c r="AB319" i="1"/>
  <c r="AB1452" i="1"/>
  <c r="AB18" i="1"/>
  <c r="AB17" i="1"/>
  <c r="AB931" i="1"/>
  <c r="AB1069" i="1"/>
  <c r="AB214" i="1"/>
  <c r="AB493" i="1"/>
  <c r="AB20" i="1"/>
  <c r="AB1107" i="1"/>
  <c r="AB1482" i="1"/>
  <c r="AB733" i="1"/>
  <c r="AB241" i="1"/>
  <c r="AB703" i="1"/>
  <c r="AB134" i="1"/>
  <c r="AB719" i="1"/>
  <c r="AB1157" i="1"/>
  <c r="AB860" i="1"/>
  <c r="AB90" i="1"/>
  <c r="AB194" i="1"/>
  <c r="AB649" i="1"/>
  <c r="AB1545" i="1"/>
  <c r="AB253" i="1"/>
  <c r="AB1513" i="1"/>
  <c r="AB1050" i="1"/>
  <c r="AB491" i="1"/>
  <c r="AB756" i="1"/>
  <c r="AB451" i="1"/>
  <c r="AB1233" i="1"/>
  <c r="AB1154" i="1"/>
  <c r="AB832" i="1"/>
  <c r="AB1800" i="1"/>
  <c r="AB1239" i="1"/>
  <c r="AB7" i="1"/>
  <c r="AB356" i="1"/>
  <c r="AB1554" i="1"/>
  <c r="AB141" i="1"/>
  <c r="AB1032" i="1"/>
  <c r="AB1371" i="1"/>
  <c r="AB11" i="1"/>
  <c r="AB21" i="1"/>
  <c r="AB768" i="1"/>
  <c r="AB151" i="1"/>
  <c r="AB1560" i="1"/>
  <c r="AB1382" i="1"/>
  <c r="AB137" i="1"/>
  <c r="AB995" i="1"/>
  <c r="AB1538" i="1"/>
  <c r="AB290" i="1"/>
  <c r="AB798" i="1"/>
  <c r="AB454" i="1"/>
  <c r="AB433" i="1"/>
  <c r="AB652" i="1"/>
  <c r="AB797" i="1"/>
  <c r="AB1511" i="1"/>
  <c r="AB564" i="1"/>
  <c r="AB219" i="1"/>
  <c r="AB927" i="1"/>
  <c r="AB99" i="1"/>
  <c r="AB1480" i="1"/>
  <c r="AB882" i="1"/>
  <c r="AB526" i="1"/>
  <c r="AB1623" i="1"/>
  <c r="AB884" i="1"/>
  <c r="AB790" i="1"/>
  <c r="AB61" i="1"/>
  <c r="AB710" i="1"/>
  <c r="AB408" i="1"/>
  <c r="AB1277" i="1"/>
  <c r="AB737" i="1"/>
  <c r="AB1209" i="1"/>
  <c r="AB146" i="1"/>
  <c r="AB1019" i="1"/>
  <c r="AB52" i="1"/>
  <c r="AB628" i="1"/>
  <c r="AB1386" i="1"/>
  <c r="AB1117" i="1"/>
  <c r="AB705" i="1"/>
  <c r="AB1555" i="1"/>
  <c r="AB1618" i="1"/>
  <c r="AB576" i="1"/>
  <c r="AB813" i="1"/>
  <c r="AB23" i="1"/>
  <c r="AB306" i="1"/>
  <c r="AB274" i="1"/>
  <c r="AB1102" i="1"/>
  <c r="AB875" i="1"/>
  <c r="AB732" i="1"/>
  <c r="AB165" i="1"/>
  <c r="AB385" i="1"/>
  <c r="AB175" i="1"/>
  <c r="AB554" i="1"/>
  <c r="AB207" i="1"/>
  <c r="AB655" i="1"/>
  <c r="AB474" i="1"/>
  <c r="AB1501" i="1"/>
  <c r="AB471" i="1"/>
  <c r="AB890" i="1"/>
  <c r="AB824" i="1"/>
  <c r="AB216" i="1"/>
  <c r="AB1495" i="1"/>
  <c r="AB556" i="1"/>
  <c r="AB1628" i="1"/>
  <c r="AB1518" i="1"/>
  <c r="AB1227" i="1"/>
  <c r="AB619" i="1"/>
  <c r="AB415" i="1"/>
  <c r="AB1341" i="1"/>
  <c r="AB950" i="1"/>
  <c r="AB1004" i="1"/>
  <c r="AB213" i="1"/>
  <c r="AB445" i="1"/>
  <c r="AB343" i="1"/>
  <c r="AB371" i="1"/>
  <c r="AB170" i="1"/>
  <c r="AB60" i="1"/>
  <c r="AB509" i="1"/>
  <c r="AB1437" i="1"/>
  <c r="AB691" i="1"/>
  <c r="AB470" i="1"/>
  <c r="AB266" i="1"/>
  <c r="AB277" i="1"/>
  <c r="AB634" i="1"/>
  <c r="AB855" i="1"/>
  <c r="AB623" i="1"/>
  <c r="AB1530" i="1"/>
  <c r="AB512" i="1"/>
  <c r="AB1581" i="1"/>
  <c r="AB104" i="1"/>
  <c r="AB430" i="1"/>
  <c r="AB1177" i="1"/>
  <c r="AB6" i="1"/>
  <c r="AB1126" i="1"/>
  <c r="AB731" i="1"/>
  <c r="AB1078" i="1"/>
  <c r="AB625" i="1"/>
  <c r="AB317" i="1"/>
  <c r="AB722" i="1"/>
  <c r="AB249" i="1"/>
  <c r="AB612" i="1"/>
  <c r="AB411" i="1"/>
  <c r="AB685" i="1"/>
  <c r="AB466" i="1"/>
  <c r="AB935" i="1"/>
  <c r="AB973" i="1"/>
  <c r="AB605" i="1"/>
  <c r="AB721" i="1"/>
  <c r="AB1093" i="1"/>
  <c r="AB192" i="1"/>
  <c r="AB95" i="1"/>
  <c r="AB1360" i="1"/>
  <c r="AB506" i="1"/>
  <c r="AB754" i="1"/>
  <c r="AB670" i="1"/>
  <c r="AB1742" i="1"/>
  <c r="AB878" i="1"/>
  <c r="AB1181" i="1"/>
  <c r="AB1374" i="1"/>
  <c r="AB1145" i="1"/>
  <c r="AB1798" i="1"/>
  <c r="AB1671" i="1"/>
  <c r="AB125" i="1"/>
  <c r="AB2" i="1"/>
  <c r="AC2" i="1" s="1"/>
  <c r="AB406" i="1"/>
  <c r="AB1236" i="1"/>
  <c r="AB550" i="1"/>
  <c r="AB1809" i="1"/>
  <c r="AB370" i="1"/>
  <c r="AB976" i="1"/>
  <c r="AB157" i="1"/>
  <c r="AB1446" i="1"/>
  <c r="AB92" i="1"/>
  <c r="AB1135" i="1"/>
  <c r="AB1692" i="1"/>
  <c r="AB804" i="1"/>
  <c r="AB969" i="1"/>
  <c r="AB143" i="1"/>
  <c r="AB418" i="1"/>
  <c r="AB1064" i="1"/>
  <c r="AB1008" i="1"/>
  <c r="AB357" i="1"/>
  <c r="AB8" i="1"/>
  <c r="AB1021" i="1"/>
  <c r="AB992" i="1"/>
  <c r="AB230" i="1"/>
  <c r="AB1331" i="1"/>
  <c r="AB638" i="1"/>
  <c r="AB419" i="1"/>
  <c r="AB533" i="1"/>
  <c r="AB1057" i="1"/>
  <c r="AB315" i="1"/>
  <c r="AB1186" i="1"/>
  <c r="AB1634" i="1"/>
  <c r="AB775" i="1"/>
  <c r="AB178" i="1"/>
  <c r="AB738" i="1"/>
  <c r="AB985" i="1"/>
  <c r="AB1014" i="1"/>
  <c r="AB84" i="1"/>
  <c r="AB1115" i="1"/>
  <c r="AB305" i="1"/>
  <c r="AB826" i="1"/>
  <c r="AB461" i="1"/>
  <c r="AB1144" i="1"/>
  <c r="AB734" i="1"/>
  <c r="AB269" i="1"/>
  <c r="AB522" i="1"/>
  <c r="AB856" i="1"/>
  <c r="AB774" i="1"/>
  <c r="AB1017" i="1"/>
  <c r="AB1843" i="1"/>
  <c r="AB54" i="1"/>
  <c r="AB167" i="1"/>
  <c r="AB585" i="1"/>
  <c r="AB400" i="1"/>
  <c r="AB339" i="1"/>
  <c r="AB958" i="1"/>
  <c r="AB1350" i="1"/>
  <c r="AB112" i="1"/>
  <c r="AB29" i="1"/>
  <c r="AB435" i="1"/>
  <c r="AB528" i="1"/>
  <c r="AB37" i="1"/>
  <c r="AB328" i="1"/>
  <c r="AB329" i="1"/>
  <c r="AB696" i="1"/>
  <c r="AB224" i="1"/>
  <c r="AB521" i="1"/>
  <c r="AB1439" i="1"/>
  <c r="AB272" i="1"/>
  <c r="AB222" i="1"/>
  <c r="AB78" i="1"/>
  <c r="AB1255" i="1"/>
  <c r="AB1596" i="1"/>
  <c r="AB248" i="1"/>
  <c r="AB955" i="1"/>
  <c r="AB592" i="1"/>
  <c r="AB65" i="1"/>
  <c r="AB1354" i="1"/>
  <c r="AB713" i="1"/>
  <c r="AB1127" i="1"/>
  <c r="AB857" i="1"/>
  <c r="AB957" i="1"/>
  <c r="AB421" i="1"/>
  <c r="AB1243" i="1"/>
  <c r="AB566" i="1"/>
  <c r="AB718" i="1"/>
  <c r="AB25" i="1"/>
  <c r="AB168" i="1"/>
  <c r="AB1198" i="1"/>
  <c r="AB684" i="1"/>
  <c r="AB410" i="1"/>
  <c r="AB189" i="1"/>
  <c r="AB373" i="1"/>
  <c r="AB771" i="1"/>
  <c r="AB196" i="1"/>
  <c r="AB1424" i="1"/>
  <c r="AB1326" i="1"/>
  <c r="AB1005" i="1"/>
  <c r="AB322" i="1"/>
  <c r="AB1134" i="1"/>
  <c r="AB124" i="1"/>
  <c r="AB1366" i="1"/>
  <c r="AB928" i="1"/>
  <c r="AB1071" i="1"/>
  <c r="AB1244" i="1"/>
  <c r="AB186" i="1"/>
  <c r="AB1274" i="1"/>
  <c r="AB1484" i="1"/>
  <c r="AB1404" i="1"/>
  <c r="AB1407" i="1"/>
  <c r="AB287" i="1"/>
  <c r="AB355" i="1"/>
  <c r="AB193" i="1"/>
  <c r="AB237" i="1"/>
  <c r="AB1665" i="1"/>
  <c r="AB68" i="1"/>
  <c r="AB177" i="1"/>
  <c r="AB759" i="1"/>
  <c r="AB1211" i="1"/>
  <c r="AB693" i="1"/>
  <c r="AB535" i="1"/>
  <c r="AB886" i="1"/>
  <c r="AB906" i="1"/>
  <c r="AB475" i="1"/>
  <c r="AB1195" i="1"/>
  <c r="AB420" i="1"/>
  <c r="AB323" i="1"/>
  <c r="AB534" i="1"/>
  <c r="AB851" i="1"/>
  <c r="AB500" i="1"/>
  <c r="AB786" i="1"/>
  <c r="AB842" i="1"/>
  <c r="AB1604" i="1"/>
  <c r="AB743" i="1"/>
  <c r="AB543" i="1"/>
  <c r="AB183" i="1"/>
  <c r="AB725" i="1"/>
  <c r="AB160" i="1"/>
  <c r="AB541" i="1"/>
  <c r="AB208" i="1"/>
  <c r="AB873" i="1"/>
  <c r="AB1292" i="1"/>
  <c r="AB263" i="1"/>
  <c r="AB368" i="1"/>
  <c r="AB753" i="1"/>
  <c r="AB951" i="1"/>
  <c r="AB596" i="1"/>
  <c r="AB894" i="1"/>
  <c r="AB259" i="1"/>
  <c r="AB1755" i="1"/>
  <c r="AB831" i="1"/>
  <c r="AB843" i="1"/>
  <c r="AB316" i="1"/>
  <c r="AB264" i="1"/>
  <c r="AB15" i="1"/>
  <c r="AB665" i="1"/>
  <c r="AB444" i="1"/>
  <c r="AB794" i="1"/>
  <c r="AB465" i="1"/>
  <c r="AB86" i="1"/>
  <c r="AB1810" i="1"/>
  <c r="AB742" i="1"/>
  <c r="AB529" i="1"/>
  <c r="AB38" i="1"/>
  <c r="AB1509" i="1"/>
  <c r="AB1662" i="1"/>
  <c r="AB933" i="1"/>
  <c r="AB22" i="1"/>
  <c r="AB1788" i="1"/>
  <c r="AB174" i="1"/>
  <c r="AB1368" i="1"/>
  <c r="AB586" i="1"/>
  <c r="AB1190" i="1"/>
  <c r="AB333" i="1"/>
  <c r="AB1185" i="1"/>
  <c r="AB552" i="1"/>
  <c r="AB1231" i="1"/>
  <c r="AB1414" i="1"/>
  <c r="AB223" i="1"/>
  <c r="AB863" i="1"/>
  <c r="AB182" i="1"/>
  <c r="AB1561" i="1"/>
  <c r="AB630" i="1"/>
  <c r="AB185" i="1"/>
  <c r="AB504" i="1"/>
  <c r="AB588" i="1"/>
  <c r="AB729" i="1"/>
  <c r="AB326" i="1"/>
  <c r="AB366" i="1"/>
  <c r="AB531" i="1"/>
  <c r="AB1091" i="1"/>
  <c r="AB1075" i="1"/>
  <c r="AB660" i="1"/>
  <c r="AB195" i="1"/>
  <c r="AB132" i="1"/>
  <c r="AB247" i="1"/>
  <c r="AB542" i="1"/>
  <c r="AB1438" i="1"/>
  <c r="AB679" i="1"/>
  <c r="AB600" i="1"/>
  <c r="AB278" i="1"/>
  <c r="AB629" i="1"/>
  <c r="AB539" i="1"/>
  <c r="AB518" i="1"/>
  <c r="AB424" i="1"/>
  <c r="AB346" i="1"/>
  <c r="AB96" i="1"/>
  <c r="AB362" i="1"/>
  <c r="AB149" i="1"/>
  <c r="AB307" i="1"/>
  <c r="AB745" i="1"/>
  <c r="AB1042" i="1"/>
  <c r="AB495" i="1"/>
  <c r="AB695" i="1"/>
  <c r="AB868" i="1"/>
  <c r="AB261" i="1"/>
  <c r="AB1399" i="1"/>
  <c r="AB473" i="1"/>
  <c r="AB217" i="1"/>
  <c r="AB986" i="1"/>
  <c r="AB379" i="1"/>
  <c r="AB639" i="1"/>
  <c r="AB1088" i="1"/>
  <c r="AB5" i="1"/>
  <c r="AB139" i="1"/>
  <c r="AB1337" i="1"/>
  <c r="AB1081" i="1"/>
  <c r="AB934" i="1"/>
  <c r="AB1151" i="1"/>
  <c r="AB1451" i="1"/>
  <c r="AB359" i="1"/>
  <c r="AB34" i="1"/>
  <c r="AB953" i="1"/>
  <c r="AB547" i="1"/>
  <c r="AB773" i="1"/>
  <c r="AB229" i="1"/>
  <c r="AB1466" i="1"/>
  <c r="AB401" i="1"/>
  <c r="AB114" i="1"/>
  <c r="AB238" i="1"/>
  <c r="AB163" i="1"/>
  <c r="AB847" i="1"/>
  <c r="AB1024" i="1"/>
  <c r="AB1138" i="1"/>
  <c r="AB115" i="1"/>
  <c r="AB173" i="1"/>
  <c r="AB1431" i="1"/>
  <c r="AB432" i="1"/>
  <c r="AB150" i="1"/>
  <c r="AB624" i="1"/>
  <c r="AB242" i="1"/>
  <c r="AB50" i="1"/>
  <c r="AB338" i="1"/>
  <c r="AB450" i="1"/>
  <c r="AB70" i="1"/>
  <c r="AB1552" i="1"/>
  <c r="AB599" i="1"/>
  <c r="AB850" i="1"/>
  <c r="AB487" i="1"/>
  <c r="AB372" i="1"/>
  <c r="AB1217" i="1"/>
  <c r="AB27" i="1"/>
  <c r="AB384" i="1"/>
  <c r="AB374" i="1"/>
  <c r="AB75" i="1"/>
  <c r="AB1436" i="1"/>
  <c r="AB1120" i="1"/>
  <c r="AB365" i="1"/>
  <c r="AB83" i="1"/>
  <c r="AB822" i="1"/>
  <c r="AB1103" i="1"/>
  <c r="AB1313" i="1"/>
  <c r="AB793" i="1"/>
  <c r="AB643" i="1"/>
  <c r="AB1051" i="1"/>
  <c r="AB494" i="1"/>
  <c r="AB289" i="1"/>
  <c r="AB1110" i="1"/>
  <c r="AB1285" i="1"/>
  <c r="AB292" i="1"/>
  <c r="AB197" i="1"/>
  <c r="AB120" i="1"/>
  <c r="AB1812" i="1"/>
  <c r="AB204" i="1"/>
  <c r="AB616" i="1"/>
  <c r="AB405" i="1"/>
  <c r="AB948" i="1"/>
  <c r="AB889" i="1"/>
  <c r="AB296" i="1"/>
  <c r="AB404" i="1"/>
  <c r="AB727" i="1"/>
  <c r="AB234" i="1"/>
  <c r="AB155" i="1"/>
  <c r="AB911" i="1"/>
  <c r="AB575" i="1"/>
  <c r="AB1130" i="1"/>
  <c r="AB567" i="1"/>
  <c r="AB814" i="1"/>
  <c r="AB245" i="1"/>
  <c r="AB347" i="1"/>
  <c r="AB631" i="1"/>
  <c r="AB1218" i="1"/>
  <c r="AB715" i="1"/>
  <c r="AB505" i="1"/>
  <c r="AB375" i="1"/>
  <c r="AB285" i="1"/>
  <c r="AB144" i="1"/>
  <c r="AB807" i="1"/>
  <c r="AB964" i="1"/>
  <c r="AB1224" i="1"/>
  <c r="AB1401" i="1"/>
  <c r="AB376" i="1"/>
  <c r="AB598" i="1"/>
  <c r="AB562" i="1"/>
  <c r="AB1291" i="1"/>
  <c r="AB1182" i="1"/>
  <c r="AB1167" i="1"/>
  <c r="AB42" i="1"/>
  <c r="AB279" i="1"/>
  <c r="AB666" i="1"/>
  <c r="AB686" i="1"/>
  <c r="AB1250" i="1"/>
  <c r="AB1011" i="1"/>
  <c r="AB39" i="1"/>
  <c r="AB156" i="1"/>
  <c r="AB678" i="1"/>
  <c r="AB527" i="1"/>
  <c r="AB1304" i="1"/>
  <c r="AB148" i="1"/>
  <c r="AB1023" i="1"/>
  <c r="AB276" i="1"/>
  <c r="AB254" i="1"/>
  <c r="AB1197" i="1"/>
  <c r="AB1240" i="1"/>
  <c r="AB561" i="1"/>
  <c r="AB428" i="1"/>
  <c r="AB954" i="1"/>
  <c r="AB240" i="1"/>
  <c r="AB1216" i="1"/>
  <c r="AB656" i="1"/>
  <c r="AB335" i="1"/>
  <c r="AB1447" i="1"/>
  <c r="AB1816" i="1"/>
  <c r="AB1400" i="1"/>
  <c r="AB425" i="1"/>
  <c r="AB1656" i="1"/>
  <c r="AB879" i="1"/>
  <c r="AB1527" i="1"/>
  <c r="AB202" i="1"/>
  <c r="AB1773" i="1"/>
  <c r="AB1745" i="1"/>
  <c r="AB267" i="1"/>
  <c r="AB1353" i="1"/>
  <c r="AB399" i="1"/>
  <c r="AB147" i="1"/>
  <c r="AB74" i="1"/>
  <c r="AB295" i="1"/>
  <c r="AB637" i="1"/>
  <c r="AB510" i="1"/>
  <c r="AB303" i="1"/>
  <c r="AB180" i="1"/>
  <c r="AB545" i="1"/>
  <c r="AB176" i="1"/>
  <c r="AB12" i="1"/>
  <c r="AB726" i="1"/>
  <c r="AB987" i="1"/>
  <c r="AB708" i="1"/>
  <c r="AB823" i="1"/>
  <c r="AB258" i="1"/>
  <c r="AB257" i="1"/>
  <c r="AB750" i="1"/>
  <c r="AB724" i="1"/>
  <c r="AB1260" i="1"/>
  <c r="AB654" i="1"/>
  <c r="AB1072" i="1"/>
  <c r="AB135" i="1"/>
  <c r="AB1201" i="1"/>
  <c r="AB966" i="1"/>
  <c r="AB1094" i="1"/>
  <c r="AB740" i="1"/>
  <c r="AB1335" i="1"/>
  <c r="AB67" i="1"/>
  <c r="AB897" i="1"/>
  <c r="AB438" i="1"/>
  <c r="AB417" i="1"/>
  <c r="AB340" i="1"/>
  <c r="AB706" i="1"/>
  <c r="AB949" i="1"/>
  <c r="AB578" i="1"/>
  <c r="AB820" i="1"/>
  <c r="AB802" i="1"/>
  <c r="AB1183" i="1"/>
  <c r="AB524" i="1"/>
  <c r="AB975" i="1"/>
  <c r="AB97" i="1"/>
  <c r="AB1314" i="1"/>
  <c r="AB377" i="1"/>
  <c r="AB101" i="1"/>
  <c r="AB647" i="1"/>
  <c r="AB218" i="1"/>
  <c r="AB325" i="1"/>
  <c r="AB861" i="1"/>
  <c r="AB349" i="1"/>
  <c r="AB463" i="1"/>
  <c r="AB778" i="1"/>
  <c r="AB1296" i="1"/>
  <c r="AB1349" i="1"/>
  <c r="AB57" i="1"/>
  <c r="AB1089" i="1"/>
  <c r="AB1478" i="1"/>
  <c r="AB1355" i="1"/>
  <c r="AB210" i="1"/>
  <c r="AB1142" i="1"/>
  <c r="AB1562" i="1"/>
  <c r="AB1010" i="1"/>
  <c r="AB309" i="1"/>
  <c r="AB354" i="1"/>
  <c r="AB1116" i="1"/>
  <c r="AB142" i="1"/>
  <c r="AB200" i="1"/>
  <c r="AB119" i="1"/>
  <c r="AB887" i="1"/>
  <c r="AB464" i="1"/>
  <c r="AB59" i="1"/>
  <c r="AB968" i="1"/>
  <c r="AB1199" i="1"/>
  <c r="AB983" i="1"/>
  <c r="AB128" i="1"/>
  <c r="AB584" i="1"/>
  <c r="AB838" i="1"/>
  <c r="AB1086" i="1"/>
  <c r="AB536" i="1"/>
  <c r="AB557" i="1"/>
  <c r="AB1825" i="1"/>
  <c r="AB431" i="1"/>
  <c r="AB188" i="1"/>
  <c r="AB211" i="1"/>
  <c r="AB145" i="1"/>
  <c r="AB91" i="1"/>
  <c r="AB825" i="1"/>
  <c r="AB448" i="1"/>
  <c r="AB707" i="1"/>
  <c r="AB342" i="1"/>
  <c r="AB152" i="1"/>
  <c r="AB221" i="1"/>
  <c r="AB55" i="1"/>
  <c r="AB293" i="1"/>
  <c r="AB416" i="1"/>
  <c r="AB697" i="1"/>
  <c r="AB227" i="1"/>
  <c r="AB1059" i="1"/>
  <c r="AB1479" i="1"/>
  <c r="AB88" i="1"/>
  <c r="AB902" i="1"/>
  <c r="AB789" i="1"/>
  <c r="AB334" i="1"/>
  <c r="AB1413" i="1"/>
  <c r="AB281" i="1"/>
  <c r="AB477" i="1"/>
  <c r="AB940" i="1"/>
  <c r="AB284" i="1"/>
  <c r="AB76" i="1"/>
  <c r="AB551" i="1"/>
  <c r="AB51" i="1"/>
  <c r="AB28" i="1"/>
  <c r="AB1055" i="1"/>
  <c r="AB1405" i="1"/>
  <c r="AB215" i="1"/>
  <c r="AB1619" i="1"/>
  <c r="AB972" i="1"/>
  <c r="AB171" i="1"/>
  <c r="AB283" i="1"/>
  <c r="AB381" i="1"/>
  <c r="AB302" i="1"/>
  <c r="AB785" i="1"/>
  <c r="AB1836" i="1"/>
  <c r="AB255" i="1"/>
  <c r="AB456" i="1"/>
  <c r="AB675" i="1"/>
  <c r="AB787" i="1"/>
  <c r="AB867" i="1"/>
  <c r="AB46" i="1"/>
  <c r="AB1469" i="1"/>
  <c r="AB568" i="1"/>
  <c r="AB350" i="1"/>
  <c r="AB389" i="1"/>
  <c r="AB1474" i="1"/>
  <c r="AB402" i="1"/>
  <c r="AB840" i="1"/>
  <c r="AB291" i="1"/>
  <c r="AB540" i="1"/>
  <c r="AB899" i="1"/>
  <c r="AB669" i="1"/>
  <c r="AB138" i="1"/>
  <c r="AB681" i="1"/>
  <c r="AB959" i="1"/>
  <c r="AB565" i="1"/>
  <c r="AB1643" i="1"/>
  <c r="AB620" i="1"/>
  <c r="AB1063" i="1"/>
  <c r="AB914" i="1"/>
  <c r="AB490" i="1"/>
  <c r="AB426" i="1"/>
  <c r="AB382" i="1"/>
  <c r="AB1092" i="1"/>
  <c r="AB1455" i="1"/>
  <c r="AB336" i="1"/>
  <c r="AB1397" i="1"/>
  <c r="AB422" i="1"/>
  <c r="AB330" i="1"/>
  <c r="AB577" i="1"/>
  <c r="AB1256" i="1"/>
  <c r="AB1074" i="1"/>
  <c r="AB812" i="1"/>
  <c r="AB1308" i="1"/>
  <c r="AB153" i="1"/>
  <c r="AB16" i="1"/>
  <c r="AB1176" i="1"/>
  <c r="AB1293" i="1"/>
  <c r="AB166" i="1"/>
  <c r="AB852" i="1"/>
  <c r="AB13" i="1"/>
  <c r="AB496" i="1"/>
  <c r="AB1731" i="1"/>
  <c r="AB1000" i="1"/>
  <c r="AB1049" i="1"/>
  <c r="AB1215" i="1"/>
  <c r="AB485" i="1"/>
  <c r="AB49" i="1"/>
  <c r="AB102" i="1"/>
  <c r="AB688" i="1"/>
  <c r="AB320" i="1"/>
  <c r="AB344" i="1"/>
  <c r="AB1040" i="1"/>
  <c r="AB228" i="1"/>
  <c r="AB33" i="1"/>
  <c r="AB1241" i="1"/>
  <c r="AB131" i="1"/>
  <c r="AB1272" i="1"/>
  <c r="AB517" i="1"/>
  <c r="AB14" i="1"/>
  <c r="AB236" i="1"/>
  <c r="AB744" i="1"/>
  <c r="AB308" i="1"/>
  <c r="AB621" i="1"/>
  <c r="AB601" i="1"/>
  <c r="AB939" i="1"/>
  <c r="AB1128" i="1"/>
  <c r="AB36" i="1"/>
  <c r="AB1188" i="1"/>
  <c r="AB563" i="1"/>
  <c r="AB69" i="1"/>
  <c r="AB1316" i="1"/>
  <c r="AB412" i="1"/>
  <c r="AB760" i="1"/>
  <c r="AB1235" i="1"/>
  <c r="AB111" i="1"/>
  <c r="AB844" i="1"/>
  <c r="AB455" i="1"/>
  <c r="AB393" i="1"/>
  <c r="AB853" i="1"/>
  <c r="AB121" i="1"/>
  <c r="AB388" i="1"/>
  <c r="AB907" i="1"/>
  <c r="AB730" i="1"/>
  <c r="AB1001" i="1"/>
  <c r="AB1280" i="1"/>
  <c r="AB1114" i="1"/>
  <c r="AB45" i="1"/>
  <c r="AB870" i="1"/>
  <c r="AB923" i="1"/>
  <c r="AB179" i="1"/>
  <c r="AB488" i="1"/>
  <c r="AB835" i="1"/>
  <c r="AB297" i="1"/>
  <c r="AB1328" i="1"/>
  <c r="AB1475" i="1"/>
  <c r="AB1266" i="1"/>
  <c r="AB1691" i="1"/>
  <c r="AB895" i="1"/>
  <c r="AB1294" i="1"/>
  <c r="AB1173" i="1"/>
  <c r="AB1738" i="1"/>
  <c r="AB1543" i="1"/>
  <c r="AB1525" i="1"/>
  <c r="AB414" i="1"/>
  <c r="AB1317" i="1"/>
  <c r="AB1148" i="1"/>
  <c r="AB106" i="1"/>
  <c r="AB999" i="1"/>
  <c r="AB1756" i="1"/>
  <c r="AB282" i="1"/>
  <c r="AB361" i="1"/>
  <c r="AB1108" i="1"/>
  <c r="AB1204" i="1"/>
  <c r="AB1775" i="1"/>
  <c r="AB1603" i="1"/>
  <c r="AB689" i="1"/>
  <c r="AB1769" i="1"/>
  <c r="AB1372" i="1"/>
  <c r="AB1710" i="1"/>
  <c r="AB1817" i="1"/>
  <c r="AB1205" i="1"/>
  <c r="AB1805" i="1"/>
  <c r="AB1781" i="1"/>
  <c r="AB1310" i="1"/>
  <c r="AB699" i="1"/>
  <c r="AB502" i="1"/>
  <c r="AB1254" i="1"/>
  <c r="AB1206" i="1"/>
  <c r="AB1090" i="1"/>
  <c r="AB1515" i="1"/>
  <c r="AB1822" i="1"/>
  <c r="AB73" i="1"/>
  <c r="AB1261" i="1"/>
  <c r="AB1200" i="1"/>
  <c r="AB1210" i="1"/>
  <c r="AB1286" i="1"/>
  <c r="AB618" i="1"/>
  <c r="AB1559" i="1"/>
  <c r="AB1765" i="1"/>
  <c r="AB1795" i="1"/>
  <c r="AB1818" i="1"/>
  <c r="AB795" i="1"/>
  <c r="AB427" i="1"/>
  <c r="AB580" i="1"/>
  <c r="AB1714" i="1"/>
  <c r="AB363" i="1"/>
  <c r="AB1652" i="1"/>
  <c r="AB40" i="1"/>
  <c r="AB929" i="1"/>
  <c r="AB136" i="1"/>
  <c r="AB572" i="1"/>
  <c r="AB1146" i="1"/>
  <c r="AB1507" i="1"/>
  <c r="AB499" i="1"/>
  <c r="AB764" i="1"/>
  <c r="AB1109" i="1"/>
  <c r="AB758" i="1"/>
  <c r="AB1804" i="1"/>
  <c r="AB1311" i="1"/>
  <c r="AB312" i="1"/>
  <c r="AB1230" i="1"/>
  <c r="AB663" i="1"/>
  <c r="AB172" i="1"/>
  <c r="AB932" i="1"/>
  <c r="AB579" i="1"/>
  <c r="AB1398" i="1"/>
  <c r="AB854" i="1"/>
  <c r="AB1605" i="1"/>
  <c r="AB244" i="1"/>
  <c r="AB998" i="1"/>
  <c r="AB1630" i="1"/>
  <c r="AB1650" i="1"/>
  <c r="AB1505" i="1"/>
  <c r="AB130" i="1"/>
  <c r="AB1648" i="1"/>
  <c r="AB1297" i="1"/>
  <c r="AB1376" i="1"/>
  <c r="AB746" i="1"/>
  <c r="AB1273" i="1"/>
  <c r="AB1133" i="1"/>
  <c r="AB1468" i="1"/>
  <c r="AB1676" i="1"/>
  <c r="AB231" i="1"/>
  <c r="AB1018" i="1"/>
  <c r="AB1689" i="1"/>
  <c r="AB1586" i="1"/>
  <c r="AB184" i="1"/>
  <c r="AB877" i="1"/>
  <c r="AB1187" i="1"/>
  <c r="AB1160" i="1"/>
  <c r="AB118" i="1"/>
  <c r="AB1569" i="1"/>
  <c r="AB1636" i="1"/>
  <c r="AB127" i="1"/>
  <c r="AB676" i="1"/>
  <c r="AB915" i="1"/>
  <c r="AB1793" i="1"/>
  <c r="AB817" i="1"/>
  <c r="AB1760" i="1"/>
  <c r="AB1640" i="1"/>
  <c r="AB1406" i="1"/>
  <c r="AB1082" i="1"/>
  <c r="AB364" i="1"/>
  <c r="AB1783" i="1"/>
  <c r="AB523" i="1"/>
  <c r="AB1378" i="1"/>
  <c r="AB982" i="1"/>
  <c r="AB978" i="1"/>
  <c r="AB460" i="1"/>
  <c r="AB1180" i="1"/>
  <c r="AB888" i="1"/>
  <c r="AB1796" i="1"/>
  <c r="AB1364" i="1"/>
  <c r="AB560" i="1"/>
  <c r="AB1577" i="1"/>
  <c r="AB1245" i="1"/>
  <c r="AB1099" i="1"/>
  <c r="AB1112" i="1"/>
  <c r="AB123" i="1"/>
  <c r="AB1556" i="1"/>
  <c r="AB100" i="1"/>
  <c r="AB1457" i="1"/>
  <c r="AB1829" i="1"/>
  <c r="AB1780" i="1"/>
  <c r="AB48" i="1"/>
  <c r="AB1403" i="1"/>
  <c r="AB1132" i="1"/>
  <c r="AB1036" i="1"/>
  <c r="AB482" i="1"/>
  <c r="AB198" i="1"/>
  <c r="AB945" i="1"/>
  <c r="AB367" i="1"/>
  <c r="AB1118" i="1"/>
  <c r="AB1833" i="1"/>
  <c r="AB1228" i="1"/>
  <c r="AB233" i="1"/>
  <c r="AB698" i="1"/>
  <c r="AB459" i="1"/>
  <c r="AB755" i="1"/>
  <c r="AB1238" i="1"/>
  <c r="AB1803" i="1"/>
  <c r="AB1516" i="1"/>
  <c r="AB909" i="1"/>
  <c r="AB801" i="1"/>
  <c r="AB1757" i="1"/>
  <c r="AB1150" i="1"/>
  <c r="AB1295" i="1"/>
  <c r="AB1493" i="1"/>
  <c r="AB1841" i="1"/>
  <c r="AB1570" i="1"/>
  <c r="AB648" i="1"/>
  <c r="AB776" i="1"/>
  <c r="AB548" i="1"/>
  <c r="AB1196" i="1"/>
  <c r="AB352" i="1"/>
  <c r="AB1504" i="1"/>
  <c r="AB757" i="1"/>
  <c r="AB1012" i="1"/>
  <c r="AB1611" i="1"/>
  <c r="AB642" i="1"/>
  <c r="AB311" i="1"/>
  <c r="AB1694" i="1"/>
  <c r="AB154" i="1"/>
  <c r="AB1794" i="1"/>
  <c r="AB1729" i="1"/>
  <c r="AB1338" i="1"/>
  <c r="AB583" i="1"/>
  <c r="AB1712" i="1"/>
  <c r="AB593" i="1"/>
  <c r="AB1852" i="1"/>
  <c r="AB467" i="1"/>
  <c r="AB1214" i="1"/>
  <c r="AB41" i="1"/>
  <c r="AB353" i="1"/>
  <c r="AB952" i="1"/>
  <c r="AB1058" i="1"/>
  <c r="AB1815" i="1"/>
  <c r="AB113" i="1"/>
  <c r="AB1535" i="1"/>
  <c r="AB331" i="1"/>
  <c r="AB1749" i="1"/>
  <c r="AB1464" i="1"/>
  <c r="AB1698" i="1"/>
  <c r="AB910" i="1"/>
  <c r="AB1324" i="1"/>
  <c r="AB1068" i="1"/>
  <c r="AB772" i="1"/>
  <c r="AB44" i="1"/>
  <c r="AB1170" i="1"/>
  <c r="AB191" i="1"/>
  <c r="AB201" i="1"/>
  <c r="AB751" i="1"/>
  <c r="AB313" i="1"/>
  <c r="AB472" i="1"/>
  <c r="AB1052" i="1"/>
  <c r="AB1624" i="1"/>
  <c r="AB286" i="1"/>
  <c r="AB633" i="1"/>
  <c r="AB1303" i="1"/>
  <c r="AB392" i="1"/>
  <c r="AB1837" i="1"/>
  <c r="AB1121" i="1"/>
  <c r="AB977" i="1"/>
  <c r="AB1348" i="1"/>
  <c r="AB1688" i="1"/>
  <c r="AB129" i="1"/>
  <c r="AB903" i="1"/>
  <c r="AB1441" i="1"/>
  <c r="AB1541" i="1"/>
  <c r="AB187" i="1"/>
  <c r="AB413" i="1"/>
  <c r="AB1701" i="1"/>
  <c r="AB159" i="1"/>
  <c r="AB107" i="1"/>
  <c r="AB544" i="1"/>
  <c r="AB1222" i="1"/>
  <c r="AB304" i="1"/>
  <c r="AB687" i="1"/>
  <c r="AB846" i="1"/>
  <c r="AB1732" i="1"/>
  <c r="AB606" i="1"/>
  <c r="AB1661" i="1"/>
  <c r="AB1514" i="1"/>
  <c r="AB549" i="1"/>
  <c r="AB1054" i="1"/>
  <c r="AB1290" i="1"/>
  <c r="AB1434" i="1"/>
  <c r="AB1025" i="1"/>
  <c r="AB1048" i="1"/>
  <c r="AB570" i="1"/>
  <c r="AB511" i="1"/>
  <c r="AB1576" i="1"/>
  <c r="AB1617" i="1"/>
  <c r="AB667" i="1"/>
  <c r="AB439" i="1"/>
  <c r="AB1575" i="1"/>
  <c r="AB1540" i="1"/>
  <c r="AB569" i="1"/>
  <c r="AB53" i="1"/>
  <c r="AB1362" i="1"/>
  <c r="AB1638" i="1"/>
  <c r="AB1774" i="1"/>
  <c r="AB735" i="1"/>
  <c r="AB1467" i="1"/>
  <c r="AB908" i="1"/>
  <c r="AB478" i="1"/>
  <c r="AB636" i="1"/>
  <c r="AB77" i="1"/>
  <c r="AB515" i="1"/>
  <c r="AB407" i="1"/>
  <c r="AB1840" i="1"/>
  <c r="AB31" i="1"/>
  <c r="AB1336" i="1"/>
  <c r="AB398" i="1"/>
  <c r="AB1602" i="1"/>
  <c r="AB275" i="1"/>
  <c r="AB1029" i="1"/>
  <c r="AB1776" i="1"/>
  <c r="AB1141" i="1"/>
  <c r="AB1053" i="1"/>
  <c r="AB858" i="1"/>
  <c r="AB1035" i="1"/>
  <c r="AB403" i="1"/>
  <c r="AB587" i="1"/>
  <c r="AB1312" i="1"/>
  <c r="AB1028" i="1"/>
  <c r="AB1229" i="1"/>
  <c r="AB1770" i="1"/>
  <c r="AB1070" i="1"/>
  <c r="AB1373" i="1"/>
  <c r="AB443" i="1"/>
  <c r="AB1352" i="1"/>
  <c r="AB1681" i="1"/>
  <c r="AB71" i="1"/>
  <c r="AB1031" i="1"/>
  <c r="AB709" i="1"/>
  <c r="AB970" i="1"/>
  <c r="G5" i="31" l="1"/>
  <c r="G16" i="31"/>
  <c r="F16" i="31"/>
  <c r="D16" i="31"/>
  <c r="E16" i="31"/>
  <c r="E17" i="31"/>
  <c r="D17" i="31"/>
  <c r="F17" i="31"/>
  <c r="G15" i="31"/>
  <c r="E15" i="31"/>
  <c r="H15" i="31"/>
  <c r="H16" i="31"/>
  <c r="AH2492" i="1"/>
  <c r="C17" i="31"/>
  <c r="AH1741" i="1"/>
  <c r="E5" i="31"/>
  <c r="AH103" i="1"/>
  <c r="C9" i="31"/>
  <c r="C16" i="31"/>
  <c r="C10" i="31"/>
  <c r="H17" i="31"/>
  <c r="AB1696" i="1"/>
  <c r="AC1696" i="1" s="1"/>
  <c r="AB1263" i="1"/>
  <c r="AC1263" i="1" s="1"/>
  <c r="AB1253" i="1"/>
  <c r="AC1253" i="1" s="1"/>
  <c r="AC1733" i="1"/>
  <c r="AH1733" i="1" s="1"/>
  <c r="AB1733" i="1"/>
  <c r="AB1779" i="1"/>
  <c r="AC1779" i="1" s="1"/>
  <c r="AB1381" i="1"/>
  <c r="AC1381" i="1" s="1"/>
  <c r="AB1668" i="1"/>
  <c r="AC1668" i="1"/>
  <c r="AH1668" i="1" s="1"/>
  <c r="AB1685" i="1"/>
  <c r="AC1685" i="1" s="1"/>
  <c r="AB1620" i="1"/>
  <c r="AC1620" i="1" s="1"/>
  <c r="AB1357" i="1"/>
  <c r="AC1357" i="1" s="1"/>
  <c r="AB1849" i="1"/>
  <c r="AC1849" i="1"/>
  <c r="AH1849" i="1" s="1"/>
  <c r="AB1741" i="1"/>
  <c r="AC1741" i="1" s="1"/>
  <c r="AB641" i="1"/>
  <c r="AC641" i="1"/>
  <c r="AH641" i="1" s="1"/>
  <c r="AB1389" i="1"/>
  <c r="AC1389" i="1" s="1"/>
  <c r="AB1449" i="1"/>
  <c r="AC1449" i="1" s="1"/>
  <c r="AB1658" i="1"/>
  <c r="AC1658" i="1" s="1"/>
  <c r="AC1641" i="1"/>
  <c r="AH1641" i="1" s="1"/>
  <c r="AB1641" i="1"/>
  <c r="AB1553" i="1"/>
  <c r="AC1553" i="1" s="1"/>
  <c r="AB246" i="1"/>
  <c r="AC246" i="1" s="1"/>
  <c r="AB1454" i="1"/>
  <c r="AC1454" i="1"/>
  <c r="AH1454" i="1" s="1"/>
  <c r="AB876" i="1"/>
  <c r="AC876" i="1" s="1"/>
  <c r="AB980" i="1"/>
  <c r="AC980" i="1" s="1"/>
  <c r="AB1003" i="1"/>
  <c r="AC1003" i="1" s="1"/>
  <c r="AB780" i="1"/>
  <c r="AC780" i="1" s="1"/>
  <c r="AB1550" i="1"/>
  <c r="AC1550" i="1" s="1"/>
  <c r="AB1043" i="1"/>
  <c r="AC1043" i="1"/>
  <c r="AH1043" i="1" s="1"/>
  <c r="AB383" i="1"/>
  <c r="AC383" i="1" s="1"/>
  <c r="AB1528" i="1"/>
  <c r="AC1528" i="1"/>
  <c r="AH1528" i="1" s="1"/>
  <c r="AB1319" i="1"/>
  <c r="AC1319" i="1" s="1"/>
  <c r="AB1388" i="1"/>
  <c r="AC1388" i="1" s="1"/>
  <c r="AB1713" i="1"/>
  <c r="AC1713" i="1"/>
  <c r="AH1713" i="1" s="1"/>
  <c r="AB1333" i="1"/>
  <c r="AC1333" i="1" s="1"/>
  <c r="AB936" i="1"/>
  <c r="AC936" i="1" s="1"/>
  <c r="AB1808" i="1"/>
  <c r="AC1808" i="1" s="1"/>
  <c r="AB1612" i="1"/>
  <c r="AC1612" i="1" s="1"/>
  <c r="AC1465" i="1"/>
  <c r="AH1465" i="1" s="1"/>
  <c r="AB1465" i="1"/>
  <c r="AB1715" i="1"/>
  <c r="AC1715" i="1"/>
  <c r="AH1715" i="1" s="1"/>
  <c r="AB288" i="1"/>
  <c r="AC288" i="1" s="1"/>
  <c r="AB314" i="1"/>
  <c r="AC314" i="1" s="1"/>
  <c r="AB716" i="1"/>
  <c r="AC716" i="1" s="1"/>
  <c r="AB1281" i="1"/>
  <c r="AC1281" i="1"/>
  <c r="AH1281" i="1" s="1"/>
  <c r="AB1557" i="1"/>
  <c r="AC1557" i="1" s="1"/>
  <c r="AB1587" i="1"/>
  <c r="AC1587" i="1" s="1"/>
  <c r="AB386" i="1"/>
  <c r="AC386" i="1" s="1"/>
  <c r="AB1153" i="1"/>
  <c r="AC1153" i="1" s="1"/>
  <c r="AB1340" i="1"/>
  <c r="AC1340" i="1" s="1"/>
  <c r="AB1848" i="1"/>
  <c r="AC1848" i="1"/>
  <c r="AH1848" i="1" s="1"/>
  <c r="AB1421" i="1"/>
  <c r="AC1421" i="1" s="1"/>
  <c r="AB1622" i="1"/>
  <c r="AC1622" i="1" s="1"/>
  <c r="AB1539" i="1"/>
  <c r="AC1539" i="1" s="1"/>
  <c r="AB1582" i="1"/>
  <c r="AC1582" i="1"/>
  <c r="AH1582" i="1" s="1"/>
  <c r="AB1720" i="1"/>
  <c r="AC1720" i="1" s="1"/>
  <c r="AB1149" i="1"/>
  <c r="AC1149" i="1"/>
  <c r="AH1149" i="1" s="1"/>
  <c r="AB1391" i="1"/>
  <c r="AC1391" i="1"/>
  <c r="AH1391" i="1" s="1"/>
  <c r="AB1428" i="1"/>
  <c r="AC1428" i="1"/>
  <c r="AH1428" i="1" s="1"/>
  <c r="AB1736" i="1"/>
  <c r="AC1736" i="1" s="1"/>
  <c r="AB1416" i="1"/>
  <c r="AC1416" i="1"/>
  <c r="AH1416" i="1" s="1"/>
  <c r="AB1717" i="1"/>
  <c r="AC1717" i="1" s="1"/>
  <c r="AB1343" i="1"/>
  <c r="AC1343" i="1" s="1"/>
  <c r="AB1346" i="1"/>
  <c r="AC1346" i="1" s="1"/>
  <c r="AB883" i="1"/>
  <c r="AC883" i="1" s="1"/>
  <c r="AB1258" i="1"/>
  <c r="AC1258" i="1"/>
  <c r="AH1258" i="1" s="1"/>
  <c r="AB1212" i="1"/>
  <c r="AC1212" i="1" s="1"/>
  <c r="AB672" i="1"/>
  <c r="AC672" i="1" s="1"/>
  <c r="AB1739" i="1"/>
  <c r="AC1739" i="1" s="1"/>
  <c r="AB1448" i="1"/>
  <c r="AC1448" i="1" s="1"/>
  <c r="AB103" i="1"/>
  <c r="AC103" i="1" s="1"/>
  <c r="AB767" i="1"/>
  <c r="AC767" i="1" s="1"/>
  <c r="AB981" i="1"/>
  <c r="AC981" i="1" s="1"/>
  <c r="AB1842" i="1"/>
  <c r="AC1842" i="1" s="1"/>
  <c r="AB717" i="1"/>
  <c r="AC717" i="1" s="1"/>
  <c r="AB653" i="1"/>
  <c r="AC653" i="1" s="1"/>
  <c r="AB1768" i="1"/>
  <c r="AC1768" i="1" s="1"/>
  <c r="AB513" i="1"/>
  <c r="AC513" i="1" s="1"/>
  <c r="AB79" i="1"/>
  <c r="AC79" i="1" s="1"/>
  <c r="AB396" i="1"/>
  <c r="AC396" i="1" s="1"/>
  <c r="AB1579" i="1"/>
  <c r="AC1579" i="1"/>
  <c r="AH1579" i="1" s="1"/>
  <c r="AB1422" i="1"/>
  <c r="AC1422" i="1" s="1"/>
  <c r="C15" i="31"/>
  <c r="AH661" i="1"/>
  <c r="AB1646" i="1"/>
  <c r="AC1646" i="1"/>
  <c r="AH1646" i="1" s="1"/>
  <c r="AB1763" i="1"/>
  <c r="AC1763" i="1"/>
  <c r="AH1763" i="1" s="1"/>
  <c r="AB961" i="1"/>
  <c r="AC961" i="1" s="1"/>
  <c r="AB967" i="1"/>
  <c r="AC967" i="1" s="1"/>
  <c r="AB589" i="1"/>
  <c r="AC589" i="1" s="1"/>
  <c r="AB1223" i="1"/>
  <c r="AC1223" i="1" s="1"/>
  <c r="AB1379" i="1"/>
  <c r="AC1379" i="1"/>
  <c r="AH1379" i="1" s="1"/>
  <c r="AB1498" i="1"/>
  <c r="AC1498" i="1"/>
  <c r="AH1498" i="1" s="1"/>
  <c r="AB434" i="1"/>
  <c r="AC434" i="1" s="1"/>
  <c r="AB449" i="1"/>
  <c r="AC449" i="1"/>
  <c r="AH449" i="1" s="1"/>
  <c r="AB387" i="1"/>
  <c r="AC387" i="1" s="1"/>
  <c r="AB664" i="1"/>
  <c r="AC664" i="1" s="1"/>
  <c r="AB1743" i="1"/>
  <c r="AC1743" i="1"/>
  <c r="AH1743" i="1" s="1"/>
  <c r="AB391" i="1"/>
  <c r="AC391" i="1" s="1"/>
  <c r="AB1301" i="1"/>
  <c r="AC1301" i="1"/>
  <c r="AH1301" i="1" s="1"/>
  <c r="AC1718" i="1"/>
  <c r="AH1718" i="1" s="1"/>
  <c r="AB1718" i="1"/>
  <c r="AB1761" i="1"/>
  <c r="AC1761" i="1" s="1"/>
  <c r="AB1574" i="1"/>
  <c r="AC1574" i="1" s="1"/>
  <c r="AB1306" i="1"/>
  <c r="AC1306" i="1" s="1"/>
  <c r="AB81" i="1"/>
  <c r="AC81" i="1" s="1"/>
  <c r="AB1248" i="1"/>
  <c r="AC1248" i="1" s="1"/>
  <c r="AB1499" i="1"/>
  <c r="AC1499" i="1" s="1"/>
  <c r="AB836" i="1"/>
  <c r="AC836" i="1" s="1"/>
  <c r="AB1598" i="1"/>
  <c r="AC1598" i="1" s="1"/>
  <c r="AB1219" i="1"/>
  <c r="AC1219" i="1" s="1"/>
  <c r="AB161" i="1"/>
  <c r="AC161" i="1" s="1"/>
  <c r="AB1259" i="1"/>
  <c r="AC1259" i="1"/>
  <c r="AH1259" i="1" s="1"/>
  <c r="AB1356" i="1"/>
  <c r="AC1356" i="1" s="1"/>
  <c r="AB94" i="1"/>
  <c r="AC94" i="1" s="1"/>
  <c r="AB1264" i="1"/>
  <c r="AC1264" i="1" s="1"/>
  <c r="AB1487" i="1"/>
  <c r="AC1487" i="1" s="1"/>
  <c r="AB501" i="1"/>
  <c r="AC501" i="1" s="1"/>
  <c r="AB662" i="1"/>
  <c r="AC662" i="1" s="1"/>
  <c r="AB741" i="1"/>
  <c r="AC741" i="1" s="1"/>
  <c r="AB917" i="1"/>
  <c r="AC917" i="1"/>
  <c r="AH917" i="1" s="1"/>
  <c r="AB1271" i="1"/>
  <c r="AC1271" i="1"/>
  <c r="AH1271" i="1" s="1"/>
  <c r="AB1242" i="1"/>
  <c r="AC1242" i="1"/>
  <c r="AH1242" i="1" s="1"/>
  <c r="AB395" i="1"/>
  <c r="AC395" i="1"/>
  <c r="AH395" i="1" s="1"/>
  <c r="AB1288" i="1"/>
  <c r="AC1288" i="1"/>
  <c r="AH1288" i="1" s="1"/>
  <c r="AB1456" i="1"/>
  <c r="AC1456" i="1" s="1"/>
  <c r="AB1847" i="1"/>
  <c r="AC1847" i="1" s="1"/>
  <c r="AB1826" i="1"/>
  <c r="AC1826" i="1"/>
  <c r="AH1826" i="1" s="1"/>
  <c r="AB1483" i="1"/>
  <c r="AC1483" i="1"/>
  <c r="AH1483" i="1" s="1"/>
  <c r="AB1807" i="1"/>
  <c r="AC1807" i="1" s="1"/>
  <c r="AB1716" i="1"/>
  <c r="AC1716" i="1" s="1"/>
  <c r="AB582" i="1"/>
  <c r="AC582" i="1" s="1"/>
  <c r="AB1442" i="1"/>
  <c r="AC1442" i="1"/>
  <c r="AH1442" i="1" s="1"/>
  <c r="AB918" i="1"/>
  <c r="AC918" i="1" s="1"/>
  <c r="AB1789" i="1"/>
  <c r="AC1789" i="1" s="1"/>
  <c r="AB1844" i="1"/>
  <c r="AC1844" i="1" s="1"/>
  <c r="AB1111" i="1"/>
  <c r="AC1111" i="1" s="1"/>
  <c r="AB530" i="1"/>
  <c r="AC530" i="1" s="1"/>
  <c r="AB1626" i="1"/>
  <c r="AC1626" i="1" s="1"/>
  <c r="AB673" i="1"/>
  <c r="AC673" i="1" s="1"/>
  <c r="AC1584" i="1"/>
  <c r="AH1584" i="1" s="1"/>
  <c r="AB1584" i="1"/>
  <c r="AB252" i="1"/>
  <c r="AC252" i="1" s="1"/>
  <c r="AB1614" i="1"/>
  <c r="AC1614" i="1"/>
  <c r="AH1614" i="1" s="1"/>
  <c r="AB558" i="1"/>
  <c r="AC558" i="1" s="1"/>
  <c r="AB1162" i="1"/>
  <c r="AC1162" i="1" s="1"/>
  <c r="AB900" i="1"/>
  <c r="AC900" i="1" s="1"/>
  <c r="AB1777" i="1"/>
  <c r="AC1777" i="1"/>
  <c r="AH1777" i="1" s="1"/>
  <c r="AB1377" i="1"/>
  <c r="AC1377" i="1" s="1"/>
  <c r="AB1375" i="1"/>
  <c r="AC1375" i="1" s="1"/>
  <c r="AB827" i="1"/>
  <c r="AC827" i="1" s="1"/>
  <c r="AB1385" i="1"/>
  <c r="AC1385" i="1" s="1"/>
  <c r="AB1061" i="1"/>
  <c r="AC1061" i="1" s="1"/>
  <c r="AB532" i="1"/>
  <c r="AC532" i="1" s="1"/>
  <c r="AB1502" i="1"/>
  <c r="AC1502" i="1"/>
  <c r="AH1502" i="1" s="1"/>
  <c r="AB646" i="1"/>
  <c r="AC646" i="1" s="1"/>
  <c r="AB1591" i="1"/>
  <c r="AC1591" i="1" s="1"/>
  <c r="AB1184" i="1"/>
  <c r="AC1184" i="1" s="1"/>
  <c r="AB1655" i="1"/>
  <c r="AC1655" i="1"/>
  <c r="AH1655" i="1" s="1"/>
  <c r="AB1394" i="1"/>
  <c r="AC1394" i="1" s="1"/>
  <c r="AB1171" i="1"/>
  <c r="AC1171" i="1" s="1"/>
  <c r="AB1831" i="1"/>
  <c r="AC1831" i="1" s="1"/>
  <c r="AB1460" i="1"/>
  <c r="AC1460" i="1" s="1"/>
  <c r="AB603" i="1"/>
  <c r="AC603" i="1" s="1"/>
  <c r="AB271" i="1"/>
  <c r="AC271" i="1" s="1"/>
  <c r="AB816" i="1"/>
  <c r="AC816" i="1" s="1"/>
  <c r="AB1766" i="1"/>
  <c r="AC1766" i="1" s="1"/>
  <c r="AB1193" i="1"/>
  <c r="AC1193" i="1" s="1"/>
  <c r="AB1080" i="1"/>
  <c r="AC1080" i="1"/>
  <c r="AH1080" i="1" s="1"/>
  <c r="AB806" i="1"/>
  <c r="AC806" i="1"/>
  <c r="AH806" i="1" s="1"/>
  <c r="AB1523" i="1"/>
  <c r="AC1523" i="1"/>
  <c r="AH1523" i="1" s="1"/>
  <c r="AB1594" i="1"/>
  <c r="AC1594" i="1" s="1"/>
  <c r="AB799" i="1"/>
  <c r="AC799" i="1" s="1"/>
  <c r="AB590" i="1"/>
  <c r="AC590" i="1" s="1"/>
  <c r="AB615" i="1"/>
  <c r="AC615" i="1" s="1"/>
  <c r="AB1549" i="1"/>
  <c r="AC1549" i="1" s="1"/>
  <c r="AB1828" i="1"/>
  <c r="AC1828" i="1" s="1"/>
  <c r="AB1522" i="1"/>
  <c r="AC1522" i="1"/>
  <c r="AH1522" i="1" s="1"/>
  <c r="AB845" i="1"/>
  <c r="AC845" i="1" s="1"/>
  <c r="AB1520" i="1"/>
  <c r="AC1520" i="1" s="1"/>
  <c r="AB748" i="1"/>
  <c r="AC748" i="1"/>
  <c r="AH748" i="1" s="1"/>
  <c r="AB1730" i="1"/>
  <c r="AC1730" i="1" s="1"/>
  <c r="AB1589" i="1"/>
  <c r="AC1589" i="1"/>
  <c r="AH1589" i="1" s="1"/>
  <c r="AB1759" i="1"/>
  <c r="AC1759" i="1"/>
  <c r="AH1759" i="1" s="1"/>
  <c r="AB668" i="1"/>
  <c r="AC668" i="1" s="1"/>
  <c r="AB481" i="1"/>
  <c r="AC481" i="1" s="1"/>
  <c r="AB1262" i="1"/>
  <c r="AC1262" i="1"/>
  <c r="AH1262" i="1" s="1"/>
  <c r="AB1649" i="1"/>
  <c r="AC1649" i="1"/>
  <c r="AH1649" i="1" s="1"/>
  <c r="AB1030" i="1"/>
  <c r="AC1030" i="1"/>
  <c r="AH1030" i="1" s="1"/>
  <c r="AB260" i="1"/>
  <c r="AC260" i="1" s="1"/>
  <c r="AB1659" i="1"/>
  <c r="AC1659" i="1" s="1"/>
  <c r="AB1302" i="1"/>
  <c r="AC1302" i="1"/>
  <c r="AH1302" i="1" s="1"/>
  <c r="AB1265" i="1"/>
  <c r="AC1265" i="1" s="1"/>
  <c r="AB805" i="1"/>
  <c r="AC805" i="1" s="1"/>
  <c r="AB82" i="1"/>
  <c r="AC82" i="1" s="1"/>
  <c r="AB492" i="1"/>
  <c r="AC492" i="1"/>
  <c r="AH492" i="1" s="1"/>
  <c r="AB1673" i="1"/>
  <c r="AC1673" i="1" s="1"/>
  <c r="AB913" i="1"/>
  <c r="AC913" i="1" s="1"/>
  <c r="AB1746" i="1"/>
  <c r="AC1746" i="1" s="1"/>
  <c r="AB946" i="1"/>
  <c r="AC946" i="1" s="1"/>
  <c r="AB1194" i="1"/>
  <c r="AC1194" i="1" s="1"/>
  <c r="AB1621" i="1"/>
  <c r="AC1621" i="1"/>
  <c r="AH1621" i="1" s="1"/>
  <c r="AC1380" i="1"/>
  <c r="AH1380" i="1" s="1"/>
  <c r="AB1380" i="1"/>
  <c r="AC1453" i="1"/>
  <c r="AH1453" i="1" s="1"/>
  <c r="AB1453" i="1"/>
  <c r="AB834" i="1"/>
  <c r="AC834" i="1" s="1"/>
  <c r="AB885" i="1"/>
  <c r="AC885" i="1"/>
  <c r="AH885" i="1" s="1"/>
  <c r="AB892" i="1"/>
  <c r="AC892" i="1" s="1"/>
  <c r="AC1450" i="1"/>
  <c r="AH1450" i="1" s="1"/>
  <c r="AB1450" i="1"/>
  <c r="AB1548" i="1"/>
  <c r="AC1548" i="1" s="1"/>
  <c r="AB614" i="1"/>
  <c r="AC614" i="1" s="1"/>
  <c r="AB1131" i="1"/>
  <c r="AC1131" i="1"/>
  <c r="AH1131" i="1" s="1"/>
  <c r="AB1563" i="1"/>
  <c r="AC1563" i="1" s="1"/>
  <c r="AB1811" i="1"/>
  <c r="AC1811" i="1" s="1"/>
  <c r="AB1674" i="1"/>
  <c r="AC1674" i="1" s="1"/>
  <c r="AB1787" i="1"/>
  <c r="AC1787" i="1" s="1"/>
  <c r="AB1751" i="1"/>
  <c r="AC1751" i="1" s="1"/>
  <c r="AB324" i="1"/>
  <c r="AC324" i="1" s="1"/>
  <c r="AB1462" i="1"/>
  <c r="AC1462" i="1" s="1"/>
  <c r="AB1363" i="1"/>
  <c r="AC1363" i="1" s="1"/>
  <c r="AB1679" i="1"/>
  <c r="AC1679" i="1"/>
  <c r="AH1679" i="1" s="1"/>
  <c r="AB1748" i="1"/>
  <c r="AC1748" i="1"/>
  <c r="AH1748" i="1" s="1"/>
  <c r="AC1644" i="1"/>
  <c r="AH1644" i="1" s="1"/>
  <c r="AB1644" i="1"/>
  <c r="AB912" i="1"/>
  <c r="AC912" i="1" s="1"/>
  <c r="AB1365" i="1"/>
  <c r="AC1365" i="1" s="1"/>
  <c r="AB839" i="1"/>
  <c r="AC839" i="1" s="1"/>
  <c r="AB1529" i="1"/>
  <c r="AC1529" i="1" s="1"/>
  <c r="AB1750" i="1"/>
  <c r="AC1750" i="1" s="1"/>
  <c r="AB1321" i="1"/>
  <c r="AC1321" i="1" s="1"/>
  <c r="AB1347" i="1"/>
  <c r="AC1347" i="1"/>
  <c r="AH1347" i="1" s="1"/>
  <c r="AB1721" i="1"/>
  <c r="AC1721" i="1" s="1"/>
  <c r="AB765" i="1"/>
  <c r="AC765" i="1" s="1"/>
  <c r="AB1707" i="1"/>
  <c r="AC1707" i="1" s="1"/>
  <c r="AB1678" i="1"/>
  <c r="AC1678" i="1" s="1"/>
  <c r="AB1100" i="1"/>
  <c r="AC1100" i="1"/>
  <c r="AH1100" i="1" s="1"/>
  <c r="AB1608" i="1"/>
  <c r="AC1608" i="1" s="1"/>
  <c r="AB1318" i="1"/>
  <c r="AC1318" i="1" s="1"/>
  <c r="AC1344" i="1"/>
  <c r="AH1344" i="1" s="1"/>
  <c r="AB1344" i="1"/>
  <c r="AB1047" i="1"/>
  <c r="AC1047" i="1"/>
  <c r="AH1047" i="1" s="1"/>
  <c r="AB723" i="1"/>
  <c r="AC723" i="1" s="1"/>
  <c r="AB1327" i="1"/>
  <c r="AC1327" i="1" s="1"/>
  <c r="AB622" i="1"/>
  <c r="AC622" i="1" s="1"/>
  <c r="AB994" i="1"/>
  <c r="AC994" i="1" s="1"/>
  <c r="AB1161" i="1"/>
  <c r="AC1161" i="1" s="1"/>
  <c r="AB1823" i="1"/>
  <c r="AC1823" i="1"/>
  <c r="AH1823" i="1" s="1"/>
  <c r="AB1471" i="1"/>
  <c r="AC1471" i="1"/>
  <c r="AH1471" i="1" s="1"/>
  <c r="AB818" i="1"/>
  <c r="AC818" i="1"/>
  <c r="AH818" i="1" s="1"/>
  <c r="AB1521" i="1"/>
  <c r="AC1521" i="1" s="1"/>
  <c r="AB1727" i="1"/>
  <c r="AC1727" i="1"/>
  <c r="AH1727" i="1" s="1"/>
  <c r="AB683" i="1"/>
  <c r="AC683" i="1" s="1"/>
  <c r="AB1393" i="1"/>
  <c r="AC1393" i="1" s="1"/>
  <c r="AB256" i="1"/>
  <c r="AC256" i="1" s="1"/>
  <c r="AB1247" i="1"/>
  <c r="AC1247" i="1" s="1"/>
  <c r="AB874" i="1"/>
  <c r="AC874" i="1" s="1"/>
  <c r="AB1544" i="1"/>
  <c r="AC1544" i="1" s="1"/>
  <c r="AB604" i="1"/>
  <c r="AC604" i="1" s="1"/>
  <c r="AB671" i="1"/>
  <c r="AC671" i="1" s="1"/>
  <c r="AB784" i="1"/>
  <c r="AC784" i="1" s="1"/>
  <c r="AB674" i="1"/>
  <c r="AC674" i="1" s="1"/>
  <c r="AB1785" i="1"/>
  <c r="AC1785" i="1" s="1"/>
  <c r="AB833" i="1"/>
  <c r="AC833" i="1" s="1"/>
  <c r="AB358" i="1"/>
  <c r="AC358" i="1"/>
  <c r="AH358" i="1" s="1"/>
  <c r="AB1565" i="1"/>
  <c r="AC1565" i="1" s="1"/>
  <c r="AB270" i="1"/>
  <c r="AC270" i="1" s="1"/>
  <c r="AB1359" i="1"/>
  <c r="AC1359" i="1" s="1"/>
  <c r="AB809" i="1"/>
  <c r="AC809" i="1" s="1"/>
  <c r="AB1806" i="1"/>
  <c r="AC1806" i="1"/>
  <c r="AH1806" i="1" s="1"/>
  <c r="AB1704" i="1"/>
  <c r="AC1704" i="1" s="1"/>
  <c r="AB1423" i="1"/>
  <c r="AC1423" i="1"/>
  <c r="AH1423" i="1" s="1"/>
  <c r="AB1664" i="1"/>
  <c r="AC1664" i="1"/>
  <c r="AH1664" i="1" s="1"/>
  <c r="AB1595" i="1"/>
  <c r="AC1595" i="1" s="1"/>
  <c r="AB1163" i="1"/>
  <c r="AC1163" i="1" s="1"/>
  <c r="AB1747" i="1"/>
  <c r="AC1747" i="1"/>
  <c r="AH1747" i="1" s="1"/>
  <c r="AB1508" i="1"/>
  <c r="AC1508" i="1" s="1"/>
  <c r="AB1683" i="1"/>
  <c r="AC1683" i="1" s="1"/>
  <c r="AB1417" i="1"/>
  <c r="AC1417" i="1" s="1"/>
  <c r="AB1289" i="1"/>
  <c r="AC1289" i="1"/>
  <c r="AH1289" i="1" s="1"/>
  <c r="AB1009" i="1"/>
  <c r="AC1009" i="1" s="1"/>
  <c r="AB1790" i="1"/>
  <c r="AC1790" i="1"/>
  <c r="AH1790" i="1" s="1"/>
  <c r="AB1797" i="1"/>
  <c r="AC1797" i="1"/>
  <c r="AH1797" i="1" s="1"/>
  <c r="AB1845" i="1"/>
  <c r="AC1845" i="1" s="1"/>
  <c r="AB1725" i="1"/>
  <c r="AC1725" i="1"/>
  <c r="AH1725" i="1" s="1"/>
  <c r="AB1367" i="1"/>
  <c r="AC1367" i="1" s="1"/>
  <c r="AB1213" i="1"/>
  <c r="AC1213" i="1" s="1"/>
  <c r="AB1410" i="1"/>
  <c r="AC1410" i="1" s="1"/>
  <c r="AB1494" i="1"/>
  <c r="AC1494" i="1" s="1"/>
  <c r="AB1358" i="1"/>
  <c r="AC1358" i="1" s="1"/>
  <c r="AB484" i="1"/>
  <c r="AC484" i="1" s="1"/>
  <c r="AB960" i="1"/>
  <c r="AC960" i="1" s="1"/>
  <c r="AB944" i="1"/>
  <c r="AC944" i="1" s="1"/>
  <c r="AB1496" i="1"/>
  <c r="AC1496" i="1" s="1"/>
  <c r="AB1104" i="1"/>
  <c r="AC1104" i="1" s="1"/>
  <c r="AB942" i="1"/>
  <c r="AC942" i="1" s="1"/>
  <c r="AB537" i="1"/>
  <c r="AC537" i="1" s="1"/>
  <c r="AB1415" i="1"/>
  <c r="AC1415" i="1" s="1"/>
  <c r="AB702" i="1"/>
  <c r="AC702" i="1" s="1"/>
  <c r="AB781" i="1"/>
  <c r="AC781" i="1" s="1"/>
  <c r="AB1846" i="1"/>
  <c r="AC1846" i="1"/>
  <c r="AH1846" i="1" s="1"/>
  <c r="AB1637" i="1"/>
  <c r="AC1637" i="1"/>
  <c r="AH1637" i="1" s="1"/>
  <c r="AB1702" i="1"/>
  <c r="AC1702" i="1"/>
  <c r="AH1702" i="1" s="1"/>
  <c r="AB1106" i="1"/>
  <c r="AC1106" i="1" s="1"/>
  <c r="AB1342" i="1"/>
  <c r="AC1342" i="1" s="1"/>
  <c r="AB1113" i="1"/>
  <c r="AC1113" i="1" s="1"/>
  <c r="AB1616" i="1"/>
  <c r="AC1616" i="1" s="1"/>
  <c r="AB235" i="1"/>
  <c r="AC235" i="1" s="1"/>
  <c r="AB828" i="1"/>
  <c r="AC828" i="1" s="1"/>
  <c r="AB1680" i="1"/>
  <c r="AC1680" i="1"/>
  <c r="AH1680" i="1" s="1"/>
  <c r="AB1444" i="1"/>
  <c r="AC1444" i="1" s="1"/>
  <c r="AB792" i="1"/>
  <c r="AC792" i="1"/>
  <c r="AH792" i="1" s="1"/>
  <c r="AC1677" i="1"/>
  <c r="AH1677" i="1" s="1"/>
  <c r="AB1677" i="1"/>
  <c r="AB1084" i="1"/>
  <c r="AC1084" i="1" s="1"/>
  <c r="AB1546" i="1"/>
  <c r="AC1546" i="1" s="1"/>
  <c r="AB1060" i="1"/>
  <c r="AC1060" i="1" s="1"/>
  <c r="AB1682" i="1"/>
  <c r="AC1682" i="1"/>
  <c r="AH1682" i="1" s="1"/>
  <c r="AB1784" i="1"/>
  <c r="AC1784" i="1" s="1"/>
  <c r="AB872" i="1"/>
  <c r="AC872" i="1" s="1"/>
  <c r="AB1445" i="1"/>
  <c r="AC1445" i="1" s="1"/>
  <c r="AB1632" i="1"/>
  <c r="AC1632" i="1" s="1"/>
  <c r="AB1246" i="1"/>
  <c r="AC1246" i="1" s="1"/>
  <c r="AB442" i="1"/>
  <c r="AC442" i="1" s="1"/>
  <c r="AB626" i="1"/>
  <c r="AC626" i="1" s="1"/>
  <c r="AB1500" i="1"/>
  <c r="AC1500" i="1"/>
  <c r="AH1500" i="1" s="1"/>
  <c r="AB1257" i="1"/>
  <c r="AC1257" i="1" s="1"/>
  <c r="AB351" i="1"/>
  <c r="AC351" i="1" s="1"/>
  <c r="AB1601" i="1"/>
  <c r="AC1601" i="1"/>
  <c r="AH1601" i="1" s="1"/>
  <c r="AB1402" i="1"/>
  <c r="AC1402" i="1" s="1"/>
  <c r="AB299" i="1"/>
  <c r="AC299" i="1" s="1"/>
  <c r="AB1813" i="1"/>
  <c r="AC1813" i="1" s="1"/>
  <c r="AB1635" i="1"/>
  <c r="AC1635" i="1" s="1"/>
  <c r="AB1320" i="1"/>
  <c r="AC1320" i="1"/>
  <c r="AH1320" i="1" s="1"/>
  <c r="AB766" i="1"/>
  <c r="AC766" i="1" s="1"/>
  <c r="AB538" i="1"/>
  <c r="AC538" i="1"/>
  <c r="AH538" i="1" s="1"/>
  <c r="AB1137" i="1"/>
  <c r="AC1137" i="1"/>
  <c r="AH1137" i="1" s="1"/>
  <c r="AC1585" i="1"/>
  <c r="AH1585" i="1" s="1"/>
  <c r="AB1585" i="1"/>
  <c r="AB321" i="1"/>
  <c r="AC321" i="1" s="1"/>
  <c r="AB1425" i="1"/>
  <c r="AC1425" i="1"/>
  <c r="AH1425" i="1" s="1"/>
  <c r="AB650" i="1"/>
  <c r="AC650" i="1" s="1"/>
  <c r="AB811" i="1"/>
  <c r="AC811" i="1" s="1"/>
  <c r="AB1838" i="1"/>
  <c r="AC1838" i="1" s="1"/>
  <c r="AB1670" i="1"/>
  <c r="AC1670" i="1"/>
  <c r="AH1670" i="1" s="1"/>
  <c r="AB520" i="1"/>
  <c r="AC520" i="1"/>
  <c r="AH520" i="1" s="1"/>
  <c r="AB250" i="1"/>
  <c r="AC250" i="1" s="1"/>
  <c r="AB1695" i="1"/>
  <c r="AC1695" i="1" s="1"/>
  <c r="AB1122" i="1"/>
  <c r="AC1122" i="1" s="1"/>
  <c r="AB1226" i="1"/>
  <c r="AC1226" i="1"/>
  <c r="AH1226" i="1" s="1"/>
  <c r="AB1164" i="1"/>
  <c r="AC1164" i="1" s="1"/>
  <c r="AB1225" i="1"/>
  <c r="AC1225" i="1"/>
  <c r="AH1225" i="1" s="1"/>
  <c r="AB1485" i="1"/>
  <c r="AC1485" i="1"/>
  <c r="AH1485" i="1" s="1"/>
  <c r="AB1221" i="1"/>
  <c r="AC1221" i="1" s="1"/>
  <c r="AB996" i="1"/>
  <c r="AC996" i="1" s="1"/>
  <c r="AB1463" i="1"/>
  <c r="AC1463" i="1"/>
  <c r="AH1463" i="1" s="1"/>
  <c r="AC1820" i="1"/>
  <c r="AH1820" i="1" s="1"/>
  <c r="AB1820" i="1"/>
  <c r="AB1687" i="1"/>
  <c r="AC1687" i="1"/>
  <c r="AH1687" i="1" s="1"/>
  <c r="AB1307" i="1"/>
  <c r="AC1307" i="1"/>
  <c r="AH1307" i="1" s="1"/>
  <c r="AB1077" i="1"/>
  <c r="AC1077" i="1"/>
  <c r="AH1077" i="1" s="1"/>
  <c r="AC1675" i="1"/>
  <c r="AH1675" i="1" s="1"/>
  <c r="AB1675" i="1"/>
  <c r="AB1020" i="1"/>
  <c r="AC1020" i="1"/>
  <c r="AH1020" i="1" s="1"/>
  <c r="AB1015" i="1"/>
  <c r="AC1015" i="1" s="1"/>
  <c r="AB1322" i="1"/>
  <c r="AC1322" i="1"/>
  <c r="AH1322" i="1" s="1"/>
  <c r="AB1143" i="1"/>
  <c r="AC1143" i="1"/>
  <c r="AH1143" i="1" s="1"/>
  <c r="AB1486" i="1"/>
  <c r="AC1486" i="1" s="1"/>
  <c r="AB1669" i="1"/>
  <c r="AC1669" i="1"/>
  <c r="AH1669" i="1" s="1"/>
  <c r="AB1771" i="1"/>
  <c r="AC1771" i="1" s="1"/>
  <c r="AB1814" i="1"/>
  <c r="AC1814" i="1" s="1"/>
  <c r="AB1629" i="1"/>
  <c r="AC1629" i="1" s="1"/>
  <c r="AB1566" i="1"/>
  <c r="AC1566" i="1"/>
  <c r="AH1566" i="1" s="1"/>
  <c r="AB1488" i="1"/>
  <c r="AC1488" i="1"/>
  <c r="AH1488" i="1" s="1"/>
  <c r="AB1754" i="1"/>
  <c r="AC1754" i="1"/>
  <c r="AH1754" i="1" s="1"/>
  <c r="AB310" i="1"/>
  <c r="AC310" i="1" s="1"/>
  <c r="AB1147" i="1"/>
  <c r="AC1147" i="1" s="1"/>
  <c r="AB893" i="1"/>
  <c r="AC893" i="1" s="1"/>
  <c r="AB1432" i="1"/>
  <c r="AC1432" i="1" s="1"/>
  <c r="AC1821" i="1"/>
  <c r="AH1821" i="1" s="1"/>
  <c r="AB1821" i="1"/>
  <c r="AB232" i="1"/>
  <c r="AC232" i="1" s="1"/>
  <c r="AB1251" i="1"/>
  <c r="AC1251" i="1" s="1"/>
  <c r="AB1517" i="1"/>
  <c r="AC1517" i="1"/>
  <c r="AH1517" i="1" s="1"/>
  <c r="AB1597" i="1"/>
  <c r="AC1597" i="1" s="1"/>
  <c r="AB453" i="1"/>
  <c r="AC453" i="1" s="1"/>
  <c r="AB904" i="1"/>
  <c r="AC904" i="1" s="1"/>
  <c r="AB457" i="1"/>
  <c r="AC457" i="1" s="1"/>
  <c r="AB206" i="1"/>
  <c r="AC206" i="1" s="1"/>
  <c r="AB1429" i="1"/>
  <c r="AC1429" i="1" s="1"/>
  <c r="AB469" i="1"/>
  <c r="AC469" i="1" s="1"/>
  <c r="AC1105" i="1"/>
  <c r="AH1105" i="1" s="1"/>
  <c r="AB1105" i="1"/>
  <c r="AB700" i="1"/>
  <c r="AC700" i="1" s="1"/>
  <c r="AB1430" i="1"/>
  <c r="AC1430" i="1" s="1"/>
  <c r="AB1512" i="1"/>
  <c r="AC1512" i="1" s="1"/>
  <c r="AB1639" i="1"/>
  <c r="AC1639" i="1"/>
  <c r="AH1639" i="1" s="1"/>
  <c r="AB1592" i="1"/>
  <c r="AC1592" i="1"/>
  <c r="AH1592" i="1" s="1"/>
  <c r="AB1284" i="1"/>
  <c r="AC1284" i="1" s="1"/>
  <c r="AB1073" i="1"/>
  <c r="AC1073" i="1"/>
  <c r="AH1073" i="1" s="1"/>
  <c r="AB1178" i="1"/>
  <c r="AC1178" i="1" s="1"/>
  <c r="AB1269" i="1"/>
  <c r="AC1269" i="1"/>
  <c r="AH1269" i="1" s="1"/>
  <c r="AB607" i="1"/>
  <c r="AC607" i="1" s="1"/>
  <c r="AB1275" i="1"/>
  <c r="AC1275" i="1" s="1"/>
  <c r="AB632" i="1"/>
  <c r="AC632" i="1" s="1"/>
  <c r="AB1207" i="1"/>
  <c r="AC1207" i="1" s="1"/>
  <c r="AB1572" i="1"/>
  <c r="AC1572" i="1"/>
  <c r="AH1572" i="1" s="1"/>
  <c r="AB1647" i="1"/>
  <c r="AC1647" i="1"/>
  <c r="AH1647" i="1" s="1"/>
  <c r="AB1062" i="1"/>
  <c r="AC1062" i="1" s="1"/>
  <c r="AB701" i="1"/>
  <c r="AC701" i="1" s="1"/>
  <c r="AB1503" i="1"/>
  <c r="AC1503" i="1"/>
  <c r="AH1503" i="1" s="1"/>
  <c r="AB704" i="1"/>
  <c r="AC704" i="1" s="1"/>
  <c r="AB1085" i="1"/>
  <c r="AC1085" i="1" s="1"/>
  <c r="AB181" i="1"/>
  <c r="AC181" i="1" s="1"/>
  <c r="AB1850" i="1"/>
  <c r="AC1850" i="1" s="1"/>
  <c r="AB1699" i="1"/>
  <c r="AC1699" i="1" s="1"/>
  <c r="AH1699" i="1" s="1"/>
  <c r="AC1684" i="1"/>
  <c r="AH1684" i="1" s="1"/>
  <c r="AB1684" i="1"/>
  <c r="AB1533" i="1"/>
  <c r="AC1533" i="1" s="1"/>
  <c r="AB1155" i="1"/>
  <c r="AC1155" i="1" s="1"/>
  <c r="AB1830" i="1"/>
  <c r="AC1830" i="1" s="1"/>
  <c r="AB1734" i="1"/>
  <c r="AC1734" i="1" s="1"/>
  <c r="AB1044" i="1"/>
  <c r="AC1044" i="1" s="1"/>
  <c r="AB1802" i="1"/>
  <c r="AC1802" i="1" s="1"/>
  <c r="AB1726" i="1"/>
  <c r="AC1726" i="1" s="1"/>
  <c r="AB1531" i="1"/>
  <c r="AC1531" i="1" s="1"/>
  <c r="AB1703" i="1"/>
  <c r="AC1703" i="1"/>
  <c r="AH1703" i="1" s="1"/>
  <c r="AB1735" i="1"/>
  <c r="AC1735" i="1" s="1"/>
  <c r="AB1660" i="1"/>
  <c r="AC1660" i="1" s="1"/>
  <c r="AB1633" i="1"/>
  <c r="AC1633" i="1"/>
  <c r="AH1633" i="1" s="1"/>
  <c r="AB829" i="1"/>
  <c r="AC829" i="1"/>
  <c r="AH829" i="1" s="1"/>
  <c r="AB1470" i="1"/>
  <c r="AC1470" i="1" s="1"/>
  <c r="AB1309" i="1"/>
  <c r="AC1309" i="1" s="1"/>
  <c r="AB1101" i="1"/>
  <c r="AC1101" i="1" s="1"/>
  <c r="AB1492" i="1"/>
  <c r="AC1492" i="1" s="1"/>
  <c r="AB1420" i="1"/>
  <c r="AC1420" i="1"/>
  <c r="AH1420" i="1" s="1"/>
  <c r="AC1610" i="1"/>
  <c r="AH1610" i="1" s="1"/>
  <c r="AB1610" i="1"/>
  <c r="AB594" i="1"/>
  <c r="AC594" i="1" s="1"/>
  <c r="AB10" i="1"/>
  <c r="AC10" i="1" s="1"/>
  <c r="AB162" i="1"/>
  <c r="AC162" i="1"/>
  <c r="AH162" i="1" s="1"/>
  <c r="AB345" i="1"/>
  <c r="AC345" i="1" s="1"/>
  <c r="AB1191" i="1"/>
  <c r="AC1191" i="1"/>
  <c r="AH1191" i="1" s="1"/>
  <c r="AB1697" i="1"/>
  <c r="AC1697" i="1"/>
  <c r="AH1697" i="1" s="1"/>
  <c r="AB926" i="1"/>
  <c r="AC926" i="1" s="1"/>
  <c r="AB1510" i="1"/>
  <c r="AC1510" i="1"/>
  <c r="AH1510" i="1" s="1"/>
  <c r="AB80" i="1"/>
  <c r="AC80" i="1" s="1"/>
  <c r="AB941" i="1"/>
  <c r="AC941" i="1" s="1"/>
  <c r="AB1022" i="1"/>
  <c r="AC1022" i="1" s="1"/>
  <c r="AB1489" i="1"/>
  <c r="AC1489" i="1" s="1"/>
  <c r="AB1551" i="1"/>
  <c r="AC1551" i="1"/>
  <c r="AH1551" i="1" s="1"/>
  <c r="AB30" i="1"/>
  <c r="AC30" i="1" s="1"/>
  <c r="AB1158" i="1"/>
  <c r="AC1158" i="1" s="1"/>
  <c r="AB1237" i="1"/>
  <c r="AC1237" i="1" s="1"/>
  <c r="AB1764" i="1"/>
  <c r="AC1764" i="1" s="1"/>
  <c r="AB1851" i="1"/>
  <c r="AC1851" i="1" s="1"/>
  <c r="AB1037" i="1"/>
  <c r="AC1037" i="1" s="1"/>
  <c r="AB47" i="1"/>
  <c r="AC47" i="1" s="1"/>
  <c r="AB440" i="1"/>
  <c r="AC440" i="1"/>
  <c r="AH440" i="1" s="1"/>
  <c r="AB1136" i="1"/>
  <c r="AC1136" i="1" s="1"/>
  <c r="AB1461" i="1"/>
  <c r="AC1461" i="1"/>
  <c r="AH1461" i="1" s="1"/>
  <c r="AB1827" i="1"/>
  <c r="AC1827" i="1" s="1"/>
  <c r="AB1599" i="1"/>
  <c r="AC1599" i="1"/>
  <c r="AH1599" i="1" s="1"/>
  <c r="AB1443" i="1"/>
  <c r="AC1443" i="1" s="1"/>
  <c r="AB1583" i="1"/>
  <c r="AC1583" i="1" s="1"/>
  <c r="AB1268" i="1"/>
  <c r="AC1268" i="1"/>
  <c r="AH1268" i="1" s="1"/>
  <c r="AB1824" i="1"/>
  <c r="AC1824" i="1" s="1"/>
  <c r="AC1580" i="1"/>
  <c r="AH1580" i="1" s="1"/>
  <c r="AB1580" i="1"/>
  <c r="AB1613" i="1"/>
  <c r="AC1613" i="1"/>
  <c r="AH1613" i="1" s="1"/>
  <c r="AB380" i="1"/>
  <c r="AC380" i="1" s="1"/>
  <c r="AB1524" i="1"/>
  <c r="AC1524" i="1"/>
  <c r="AH1524" i="1" s="1"/>
  <c r="AB1753" i="1"/>
  <c r="AC1753" i="1" s="1"/>
  <c r="AB1590" i="1"/>
  <c r="AC1590" i="1" s="1"/>
  <c r="AB117" i="1"/>
  <c r="AC117" i="1" s="1"/>
  <c r="AB265" i="1"/>
  <c r="AC265" i="1" s="1"/>
  <c r="AB1323" i="1"/>
  <c r="AC1323" i="1" s="1"/>
  <c r="AB1392" i="1"/>
  <c r="AC1392" i="1"/>
  <c r="AH1392" i="1" s="1"/>
  <c r="AB1065" i="1"/>
  <c r="AC1065" i="1" s="1"/>
  <c r="AB1672" i="1"/>
  <c r="AC1672" i="1"/>
  <c r="AH1672" i="1" s="1"/>
  <c r="AB1627" i="1"/>
  <c r="AC1627" i="1" s="1"/>
  <c r="AB1700" i="1"/>
  <c r="AC1700" i="1" s="1"/>
  <c r="AB1568" i="1"/>
  <c r="AC1568" i="1"/>
  <c r="AH1568" i="1" s="1"/>
  <c r="AB1189" i="1"/>
  <c r="AC1189" i="1" s="1"/>
  <c r="AB1152" i="1"/>
  <c r="AC1152" i="1" s="1"/>
  <c r="AB1433" i="1"/>
  <c r="AC1433" i="1"/>
  <c r="AH1433" i="1" s="1"/>
  <c r="AC800" i="1"/>
  <c r="AH800" i="1" s="1"/>
  <c r="AB800" i="1"/>
  <c r="AB1737" i="1"/>
  <c r="AC1737" i="1"/>
  <c r="AH1737" i="1" s="1"/>
  <c r="AB190" i="1"/>
  <c r="AC190" i="1" s="1"/>
  <c r="AB1653" i="1"/>
  <c r="AC1653" i="1"/>
  <c r="AH1653" i="1" s="1"/>
  <c r="AB988" i="1"/>
  <c r="AC988" i="1" s="1"/>
  <c r="AB1165" i="1"/>
  <c r="AC1165" i="1" s="1"/>
  <c r="AC1786" i="1"/>
  <c r="AH1786" i="1" s="1"/>
  <c r="AB1786" i="1"/>
  <c r="AB327" i="1"/>
  <c r="AC327" i="1" s="1"/>
  <c r="AB1772" i="1"/>
  <c r="AC1772" i="1" s="1"/>
  <c r="AB1041" i="1"/>
  <c r="AC1041" i="1" s="1"/>
  <c r="AB1411" i="1"/>
  <c r="AC1411" i="1"/>
  <c r="AH1411" i="1" s="1"/>
  <c r="AB1631" i="1"/>
  <c r="AC1631" i="1" s="1"/>
  <c r="AB1076" i="1"/>
  <c r="AC1076" i="1" s="1"/>
  <c r="AB1782" i="1"/>
  <c r="AC1782" i="1" s="1"/>
  <c r="AB783" i="1"/>
  <c r="AC783" i="1" s="1"/>
  <c r="AB1706" i="1"/>
  <c r="AC1706" i="1"/>
  <c r="AH1706" i="1" s="1"/>
  <c r="AB503" i="1"/>
  <c r="AC503" i="1" s="1"/>
  <c r="AB555" i="1"/>
  <c r="AC555" i="1" s="1"/>
  <c r="AB519" i="1"/>
  <c r="AC519" i="1" s="1"/>
  <c r="AB1792" i="1"/>
  <c r="AC1792" i="1"/>
  <c r="AH1792" i="1" s="1"/>
  <c r="AB1693" i="1"/>
  <c r="AC1693" i="1" s="1"/>
  <c r="AB896" i="1"/>
  <c r="AC896" i="1" s="1"/>
  <c r="AB1298" i="1"/>
  <c r="AC1298" i="1"/>
  <c r="AH1298" i="1" s="1"/>
  <c r="AC1686" i="1"/>
  <c r="AH1686" i="1" s="1"/>
  <c r="AB1686" i="1"/>
  <c r="AB514" i="1"/>
  <c r="AC514" i="1"/>
  <c r="AH514" i="1" s="1"/>
  <c r="AB378" i="1"/>
  <c r="AC378" i="1" s="1"/>
  <c r="AB1418" i="1"/>
  <c r="AC1418" i="1" s="1"/>
  <c r="AB627" i="1"/>
  <c r="AC627" i="1" s="1"/>
  <c r="AB714" i="1"/>
  <c r="AC714" i="1"/>
  <c r="AH714" i="1" s="1"/>
  <c r="AB1267" i="1"/>
  <c r="AC1267" i="1" s="1"/>
  <c r="AB1532" i="1"/>
  <c r="AC1532" i="1" s="1"/>
  <c r="AB1571" i="1"/>
  <c r="AC1571" i="1" s="1"/>
  <c r="AB1473" i="1"/>
  <c r="AC1473" i="1" s="1"/>
  <c r="AB3" i="1"/>
  <c r="AC3" i="1" s="1"/>
  <c r="AC1719" i="1"/>
  <c r="AH1719" i="1" s="1"/>
  <c r="AB1719" i="1"/>
  <c r="AB1079" i="1"/>
  <c r="AC1079" i="1" s="1"/>
  <c r="AB348" i="1"/>
  <c r="AC348" i="1" s="1"/>
  <c r="AB1567" i="1"/>
  <c r="AC1567" i="1" s="1"/>
  <c r="AB1332" i="1"/>
  <c r="AC1332" i="1" s="1"/>
  <c r="AB1490" i="1"/>
  <c r="AC1490" i="1"/>
  <c r="AH1490" i="1" s="1"/>
  <c r="AB1387" i="1"/>
  <c r="AC1387" i="1" s="1"/>
  <c r="AB1588" i="1"/>
  <c r="AC1588" i="1" s="1"/>
  <c r="AB608" i="1"/>
  <c r="AC608" i="1" s="1"/>
  <c r="AB437" i="1"/>
  <c r="AC437" i="1"/>
  <c r="AH437" i="1" s="1"/>
  <c r="AB810" i="1"/>
  <c r="AC810" i="1" s="1"/>
  <c r="AB226" i="1"/>
  <c r="AC226" i="1" s="1"/>
  <c r="AB661" i="1"/>
  <c r="AC661" i="1" s="1"/>
  <c r="AB1034" i="1"/>
  <c r="AC1034" i="1"/>
  <c r="AH1034" i="1" s="1"/>
  <c r="AB1156" i="1"/>
  <c r="AC1156" i="1"/>
  <c r="AH1156" i="1" s="1"/>
  <c r="AB1174" i="1"/>
  <c r="AC1174" i="1" s="1"/>
  <c r="AC1481" i="1"/>
  <c r="AH1481" i="1" s="1"/>
  <c r="AB1481" i="1"/>
  <c r="AB1192" i="1"/>
  <c r="AC1192" i="1" s="1"/>
  <c r="AB938" i="1"/>
  <c r="AC938" i="1"/>
  <c r="AH938" i="1" s="1"/>
  <c r="AB1419" i="1"/>
  <c r="AC1419" i="1" s="1"/>
  <c r="AB489" i="1"/>
  <c r="AC489" i="1" s="1"/>
  <c r="AB1705" i="1"/>
  <c r="AC1705" i="1" s="1"/>
  <c r="AB1491" i="1"/>
  <c r="AC1491" i="1"/>
  <c r="AH1491" i="1" s="1"/>
  <c r="AB1370" i="1"/>
  <c r="AC1370" i="1" s="1"/>
  <c r="AB1835" i="1"/>
  <c r="AC1835" i="1" s="1"/>
  <c r="AB1129" i="1"/>
  <c r="AC1129" i="1" s="1"/>
  <c r="AB1383" i="1"/>
  <c r="AC1383" i="1" s="1"/>
  <c r="AB848" i="1"/>
  <c r="AC848" i="1" s="1"/>
  <c r="AB1740" i="1"/>
  <c r="AC1740" i="1" s="1"/>
  <c r="AB1169" i="1"/>
  <c r="AC1169" i="1"/>
  <c r="AH1169" i="1" s="1"/>
  <c r="AB1458" i="1"/>
  <c r="AC1458" i="1" s="1"/>
  <c r="AB581" i="1"/>
  <c r="AC581" i="1" s="1"/>
  <c r="AB979" i="1"/>
  <c r="AC979" i="1" s="1"/>
  <c r="AB971" i="1"/>
  <c r="AC971" i="1" s="1"/>
  <c r="AB1140" i="1"/>
  <c r="AC1140" i="1" s="1"/>
  <c r="AB507" i="1"/>
  <c r="AC507" i="1" s="1"/>
  <c r="AB692" i="1"/>
  <c r="AC692" i="1" s="1"/>
  <c r="AB1278" i="1"/>
  <c r="AC1278" i="1" s="1"/>
  <c r="AB1654" i="1"/>
  <c r="AC1654" i="1"/>
  <c r="AH1654" i="1" s="1"/>
  <c r="AB1667" i="1"/>
  <c r="AC1667" i="1" s="1"/>
  <c r="AB591" i="1"/>
  <c r="AC591" i="1" s="1"/>
  <c r="AB1615" i="1"/>
  <c r="AC1615" i="1"/>
  <c r="AH1615" i="1" s="1"/>
  <c r="AB1179" i="1"/>
  <c r="AC1179" i="1"/>
  <c r="AH1179" i="1" s="1"/>
  <c r="AB1593" i="1"/>
  <c r="AC1593" i="1" s="1"/>
  <c r="AB1600" i="1"/>
  <c r="AC1600" i="1"/>
  <c r="AH1600" i="1" s="1"/>
  <c r="AB1396" i="1"/>
  <c r="AC1396" i="1" s="1"/>
  <c r="AC1642" i="1"/>
  <c r="AH1642" i="1" s="1"/>
  <c r="AB1642" i="1"/>
  <c r="AB1651" i="1"/>
  <c r="AC1651" i="1"/>
  <c r="AH1651" i="1" s="1"/>
  <c r="AB1203" i="1"/>
  <c r="AC1203" i="1" s="1"/>
  <c r="AB452" i="1"/>
  <c r="AC452" i="1"/>
  <c r="AH452" i="1" s="1"/>
  <c r="AB1361" i="1"/>
  <c r="AC1361" i="1"/>
  <c r="AH1361" i="1" s="1"/>
  <c r="AB1519" i="1"/>
  <c r="AC1519" i="1" s="1"/>
  <c r="AB819" i="1"/>
  <c r="AC819" i="1"/>
  <c r="AH819" i="1" s="1"/>
  <c r="AB1542" i="1"/>
  <c r="AC1542" i="1"/>
  <c r="AH1542" i="1" s="1"/>
  <c r="AB1752" i="1"/>
  <c r="AC1752" i="1" s="1"/>
  <c r="AB468" i="1"/>
  <c r="AC468" i="1" s="1"/>
  <c r="AB1506" i="1"/>
  <c r="AC1506" i="1" s="1"/>
  <c r="AB1351" i="1"/>
  <c r="AC1351" i="1" s="1"/>
  <c r="AB1166" i="1"/>
  <c r="AC1166" i="1" s="1"/>
  <c r="AB164" i="1"/>
  <c r="AC164" i="1" s="1"/>
  <c r="AB1839" i="1"/>
  <c r="AC1839" i="1"/>
  <c r="AH1839" i="1" s="1"/>
  <c r="AB87" i="1"/>
  <c r="AC87" i="1" s="1"/>
  <c r="AB1066" i="1"/>
  <c r="AC1066" i="1" s="1"/>
  <c r="AB1270" i="1"/>
  <c r="AC1270" i="1" s="1"/>
  <c r="AB1119" i="1"/>
  <c r="AC1119" i="1" s="1"/>
  <c r="AB1125" i="1"/>
  <c r="AC1125" i="1" s="1"/>
  <c r="AB1159" i="1"/>
  <c r="AC1159" i="1" s="1"/>
  <c r="AB1208" i="1"/>
  <c r="AC1208" i="1" s="1"/>
  <c r="AB1330" i="1"/>
  <c r="AC1330" i="1" s="1"/>
  <c r="AB9" i="1"/>
  <c r="AC9" i="1" s="1"/>
  <c r="AB360" i="1"/>
  <c r="AC360" i="1" s="1"/>
  <c r="AB1799" i="1"/>
  <c r="AC1799" i="1" s="1"/>
  <c r="AB203" i="1"/>
  <c r="AC203" i="1" s="1"/>
  <c r="AB1013" i="1"/>
  <c r="AC1013" i="1" s="1"/>
  <c r="AB1526" i="1"/>
  <c r="AC1526" i="1" s="1"/>
  <c r="AB849" i="1"/>
  <c r="AC849" i="1" s="1"/>
  <c r="AB1172" i="1"/>
  <c r="AC1172" i="1" s="1"/>
  <c r="AB1039" i="1"/>
  <c r="AC1039" i="1" s="1"/>
  <c r="AB1744" i="1"/>
  <c r="AC1744" i="1" s="1"/>
  <c r="AB1728" i="1"/>
  <c r="AC1728" i="1" s="1"/>
  <c r="AB1395" i="1"/>
  <c r="AC1395" i="1" s="1"/>
  <c r="AB1097" i="1"/>
  <c r="AC1097" i="1"/>
  <c r="AH1097" i="1" s="1"/>
  <c r="AB1202" i="1"/>
  <c r="AC1202" i="1" s="1"/>
  <c r="AB997" i="1"/>
  <c r="AC997" i="1" s="1"/>
  <c r="AB516" i="1"/>
  <c r="AC516" i="1"/>
  <c r="AH516" i="1" s="1"/>
  <c r="AB1168" i="1"/>
  <c r="AC1168" i="1" s="1"/>
  <c r="AB1497" i="1"/>
  <c r="AC1497" i="1" s="1"/>
  <c r="AB1625" i="1"/>
  <c r="AC1625" i="1" s="1"/>
  <c r="AC1690" i="1"/>
  <c r="AH1690" i="1" s="1"/>
  <c r="AB1690" i="1"/>
  <c r="AB1564" i="1"/>
  <c r="AC1564" i="1" s="1"/>
  <c r="AB1834" i="1"/>
  <c r="AC1834" i="1"/>
  <c r="AH1834" i="1" s="1"/>
  <c r="AB85" i="1"/>
  <c r="AC85" i="1" s="1"/>
  <c r="AB1819" i="1"/>
  <c r="AC1819" i="1" s="1"/>
  <c r="AB956" i="1"/>
  <c r="AC956" i="1" s="1"/>
  <c r="AB602" i="1"/>
  <c r="AC602" i="1" s="1"/>
  <c r="AB1645" i="1"/>
  <c r="AC1645" i="1" s="1"/>
  <c r="AB777" i="1"/>
  <c r="AC777" i="1" s="1"/>
  <c r="AB1536" i="1"/>
  <c r="AC1536" i="1" s="1"/>
  <c r="AB1315" i="1"/>
  <c r="AC1315" i="1" s="1"/>
  <c r="AB1607" i="1"/>
  <c r="AC1607" i="1" s="1"/>
  <c r="AB1722" i="1"/>
  <c r="AC1722" i="1"/>
  <c r="AH1722" i="1" s="1"/>
  <c r="AB1767" i="1"/>
  <c r="AC1767" i="1" s="1"/>
  <c r="AB1663" i="1"/>
  <c r="AC1663" i="1"/>
  <c r="AH1663" i="1" s="1"/>
  <c r="AB1409" i="1"/>
  <c r="AC1409" i="1" s="1"/>
  <c r="AB1657" i="1"/>
  <c r="AC1657" i="1" s="1"/>
  <c r="AB1832" i="1"/>
  <c r="AC1832" i="1"/>
  <c r="AH1832" i="1" s="1"/>
  <c r="AB1723" i="1"/>
  <c r="AC1723" i="1"/>
  <c r="AH1723" i="1" s="1"/>
  <c r="AB1476" i="1"/>
  <c r="AC1476" i="1"/>
  <c r="AH1476" i="1" s="1"/>
  <c r="AB1123" i="1"/>
  <c r="AC1123" i="1" s="1"/>
  <c r="AB1609" i="1"/>
  <c r="AC1609" i="1" s="1"/>
  <c r="AB788" i="1"/>
  <c r="AC788" i="1" s="1"/>
  <c r="AB1724" i="1"/>
  <c r="AC1724" i="1" s="1"/>
  <c r="AB815" i="1"/>
  <c r="AC815" i="1" s="1"/>
  <c r="AB66" i="1"/>
  <c r="AC66" i="1" s="1"/>
  <c r="AB239" i="1"/>
  <c r="AC239" i="1" s="1"/>
  <c r="AB609" i="1"/>
  <c r="AC609" i="1" s="1"/>
  <c r="AB458" i="1"/>
  <c r="AC458" i="1" s="1"/>
  <c r="AB108" i="1"/>
  <c r="AC108" i="1" s="1"/>
  <c r="AB1547" i="1"/>
  <c r="AC1547" i="1" s="1"/>
  <c r="AB1427" i="1"/>
  <c r="AC1427" i="1" s="1"/>
  <c r="AB1711" i="1"/>
  <c r="AC1711" i="1"/>
  <c r="AH1711" i="1" s="1"/>
  <c r="AB920" i="1"/>
  <c r="AC920" i="1" s="1"/>
  <c r="AB1252" i="1"/>
  <c r="AC1252" i="1"/>
  <c r="AH1252" i="1" s="1"/>
  <c r="AB4" i="1"/>
  <c r="AC4" i="1" s="1"/>
  <c r="AB1778" i="1"/>
  <c r="AC1778" i="1"/>
  <c r="AH1778" i="1" s="1"/>
  <c r="AB1708" i="1"/>
  <c r="AC1708" i="1" s="1"/>
  <c r="AB1758" i="1"/>
  <c r="AC1758" i="1" s="1"/>
  <c r="AB1666" i="1"/>
  <c r="AC1666" i="1" s="1"/>
  <c r="AB989" i="1"/>
  <c r="AC989" i="1"/>
  <c r="AH989" i="1" s="1"/>
  <c r="AB1345" i="1"/>
  <c r="AC1345" i="1" s="1"/>
  <c r="AB1087" i="1"/>
  <c r="AC1087" i="1"/>
  <c r="AH1087" i="1" s="1"/>
  <c r="AB919" i="1"/>
  <c r="AC919" i="1" s="1"/>
  <c r="AB1472" i="1"/>
  <c r="AC1472" i="1" s="1"/>
  <c r="AB1279" i="1"/>
  <c r="AC1279" i="1" s="1"/>
  <c r="AB1033" i="1"/>
  <c r="AC1033" i="1" s="1"/>
  <c r="AB1056" i="1"/>
  <c r="AC1056" i="1" s="1"/>
  <c r="AB1606" i="1"/>
  <c r="AC1606" i="1"/>
  <c r="AH1606" i="1" s="1"/>
  <c r="AB711" i="1"/>
  <c r="AC711" i="1" s="1"/>
  <c r="AB24" i="1"/>
  <c r="AC24" i="1"/>
  <c r="AH24" i="1" s="1"/>
  <c r="AB963" i="1"/>
  <c r="AC963" i="1"/>
  <c r="AH963" i="1" s="1"/>
  <c r="AB1426" i="1"/>
  <c r="AC1426" i="1" s="1"/>
  <c r="AB1067" i="1"/>
  <c r="AC1067" i="1" s="1"/>
  <c r="AC667" i="1"/>
  <c r="AH667" i="1" s="1"/>
  <c r="AC977" i="1"/>
  <c r="AH977" i="1" s="1"/>
  <c r="AC1464" i="1"/>
  <c r="AH1464" i="1" s="1"/>
  <c r="AC1852" i="1"/>
  <c r="AH1852" i="1" s="1"/>
  <c r="AC154" i="1"/>
  <c r="AH154" i="1" s="1"/>
  <c r="AC1570" i="1"/>
  <c r="AH1570" i="1" s="1"/>
  <c r="AC1780" i="1"/>
  <c r="AH1780" i="1" s="1"/>
  <c r="AC118" i="1"/>
  <c r="AH118" i="1" s="1"/>
  <c r="AC231" i="1"/>
  <c r="AH231" i="1" s="1"/>
  <c r="AC1297" i="1"/>
  <c r="AH1297" i="1" s="1"/>
  <c r="AC854" i="1"/>
  <c r="AH854" i="1" s="1"/>
  <c r="AC1804" i="1"/>
  <c r="AH1804" i="1" s="1"/>
  <c r="AC929" i="1"/>
  <c r="AH929" i="1" s="1"/>
  <c r="AC427" i="1"/>
  <c r="AH427" i="1" s="1"/>
  <c r="AC1210" i="1"/>
  <c r="AH1210" i="1" s="1"/>
  <c r="AC999" i="1"/>
  <c r="AH999" i="1" s="1"/>
  <c r="AC179" i="1"/>
  <c r="AH179" i="1" s="1"/>
  <c r="AC121" i="1"/>
  <c r="AH121" i="1" s="1"/>
  <c r="AC36" i="1"/>
  <c r="AH36" i="1" s="1"/>
  <c r="AC1272" i="1"/>
  <c r="AH1272" i="1" s="1"/>
  <c r="AC852" i="1"/>
  <c r="AH852" i="1" s="1"/>
  <c r="AC577" i="1"/>
  <c r="AH577" i="1" s="1"/>
  <c r="AC1063" i="1"/>
  <c r="AH1063" i="1" s="1"/>
  <c r="AC402" i="1"/>
  <c r="AH402" i="1" s="1"/>
  <c r="AC215" i="1"/>
  <c r="AH215" i="1" s="1"/>
  <c r="AC334" i="1"/>
  <c r="AH334" i="1" s="1"/>
  <c r="AC152" i="1"/>
  <c r="AH152" i="1" s="1"/>
  <c r="AC887" i="1"/>
  <c r="AH887" i="1" s="1"/>
  <c r="AC218" i="1"/>
  <c r="AH218" i="1" s="1"/>
  <c r="AC578" i="1"/>
  <c r="AH578" i="1" s="1"/>
  <c r="AC135" i="1"/>
  <c r="AH135" i="1" s="1"/>
  <c r="AC1745" i="1"/>
  <c r="AH1745" i="1" s="1"/>
  <c r="AC656" i="1"/>
  <c r="AH656" i="1" s="1"/>
  <c r="AC527" i="1"/>
  <c r="AH527" i="1" s="1"/>
  <c r="AC598" i="1"/>
  <c r="AH598" i="1" s="1"/>
  <c r="AC631" i="1"/>
  <c r="AH631" i="1" s="1"/>
  <c r="AC948" i="1"/>
  <c r="AH948" i="1" s="1"/>
  <c r="AC1285" i="1"/>
  <c r="AH1285" i="1" s="1"/>
  <c r="AC163" i="1"/>
  <c r="AH163" i="1" s="1"/>
  <c r="AC359" i="1"/>
  <c r="AH359" i="1" s="1"/>
  <c r="AC473" i="1"/>
  <c r="AH473" i="1" s="1"/>
  <c r="AC424" i="1"/>
  <c r="AH424" i="1" s="1"/>
  <c r="AC182" i="1"/>
  <c r="AH182" i="1" s="1"/>
  <c r="AC742" i="1"/>
  <c r="AH742" i="1" s="1"/>
  <c r="AC1755" i="1"/>
  <c r="AH1755" i="1" s="1"/>
  <c r="AC183" i="1"/>
  <c r="AH183" i="1" s="1"/>
  <c r="AC475" i="1"/>
  <c r="AH475" i="1" s="1"/>
  <c r="AC193" i="1"/>
  <c r="AH193" i="1" s="1"/>
  <c r="AC1366" i="1"/>
  <c r="AH1366" i="1" s="1"/>
  <c r="AC272" i="1"/>
  <c r="AH272" i="1" s="1"/>
  <c r="AC1017" i="1"/>
  <c r="AH1017" i="1" s="1"/>
  <c r="AC357" i="1"/>
  <c r="AH357" i="1" s="1"/>
  <c r="AC1671" i="1"/>
  <c r="AH1671" i="1" s="1"/>
  <c r="AC411" i="1"/>
  <c r="AH411" i="1" s="1"/>
  <c r="AC1126" i="1"/>
  <c r="AH1126" i="1" s="1"/>
  <c r="AC266" i="1"/>
  <c r="AH266" i="1" s="1"/>
  <c r="AC213" i="1"/>
  <c r="AH213" i="1" s="1"/>
  <c r="AC165" i="1"/>
  <c r="AH165" i="1" s="1"/>
  <c r="AC705" i="1"/>
  <c r="AH705" i="1" s="1"/>
  <c r="AC61" i="1"/>
  <c r="AH61" i="1" s="1"/>
  <c r="AC652" i="1"/>
  <c r="AH652" i="1" s="1"/>
  <c r="AC1554" i="1"/>
  <c r="AH1554" i="1" s="1"/>
  <c r="AC1157" i="1"/>
  <c r="AH1157" i="1" s="1"/>
  <c r="AC18" i="1"/>
  <c r="AH18" i="1" s="1"/>
  <c r="AC962" i="1"/>
  <c r="AH962" i="1" s="1"/>
  <c r="AC571" i="1"/>
  <c r="AH571" i="1" s="1"/>
  <c r="AC486" i="1"/>
  <c r="AH486" i="1" s="1"/>
  <c r="AC808" i="1"/>
  <c r="AH808" i="1" s="1"/>
  <c r="AC922" i="1"/>
  <c r="AH922" i="1" s="1"/>
  <c r="AC645" i="1"/>
  <c r="AH645" i="1" s="1"/>
  <c r="AC658" i="1"/>
  <c r="AH658" i="1" s="1"/>
  <c r="AC298" i="1"/>
  <c r="AH298" i="1" s="1"/>
  <c r="AC1175" i="1"/>
  <c r="AH1175" i="1" s="1"/>
  <c r="AC937" i="1"/>
  <c r="AH937" i="1" s="1"/>
  <c r="AC862" i="1"/>
  <c r="AH862" i="1" s="1"/>
  <c r="AC1053" i="1"/>
  <c r="AH1053" i="1" s="1"/>
  <c r="AC407" i="1"/>
  <c r="AH407" i="1" s="1"/>
  <c r="AC1617" i="1"/>
  <c r="AH1617" i="1" s="1"/>
  <c r="AC1661" i="1"/>
  <c r="AH1661" i="1" s="1"/>
  <c r="AC1121" i="1"/>
  <c r="AH1121" i="1" s="1"/>
  <c r="AC286" i="1"/>
  <c r="AH286" i="1" s="1"/>
  <c r="AC1749" i="1"/>
  <c r="AH1749" i="1" s="1"/>
  <c r="AC1694" i="1"/>
  <c r="AH1694" i="1" s="1"/>
  <c r="AC1516" i="1"/>
  <c r="AH1516" i="1" s="1"/>
  <c r="AC1118" i="1"/>
  <c r="AH1118" i="1" s="1"/>
  <c r="AC1829" i="1"/>
  <c r="AH1829" i="1" s="1"/>
  <c r="AC1796" i="1"/>
  <c r="AH1796" i="1" s="1"/>
  <c r="AC1640" i="1"/>
  <c r="AH1640" i="1" s="1"/>
  <c r="AC1676" i="1"/>
  <c r="AH1676" i="1" s="1"/>
  <c r="AC1648" i="1"/>
  <c r="AH1648" i="1" s="1"/>
  <c r="AC40" i="1"/>
  <c r="AH40" i="1" s="1"/>
  <c r="AC795" i="1"/>
  <c r="AH795" i="1" s="1"/>
  <c r="AC502" i="1"/>
  <c r="AH502" i="1" s="1"/>
  <c r="AC106" i="1"/>
  <c r="AH106" i="1" s="1"/>
  <c r="AC923" i="1"/>
  <c r="AH923" i="1" s="1"/>
  <c r="AC853" i="1"/>
  <c r="AH853" i="1" s="1"/>
  <c r="AC1128" i="1"/>
  <c r="AH1128" i="1" s="1"/>
  <c r="AC166" i="1"/>
  <c r="AH166" i="1" s="1"/>
  <c r="AC620" i="1"/>
  <c r="AH620" i="1" s="1"/>
  <c r="AC1474" i="1"/>
  <c r="AH1474" i="1" s="1"/>
  <c r="AC1836" i="1"/>
  <c r="AH1836" i="1" s="1"/>
  <c r="AC1405" i="1"/>
  <c r="AH1405" i="1" s="1"/>
  <c r="AC342" i="1"/>
  <c r="AH342" i="1" s="1"/>
  <c r="AC1825" i="1"/>
  <c r="AH1825" i="1" s="1"/>
  <c r="AC119" i="1"/>
  <c r="AH119" i="1" s="1"/>
  <c r="AC1478" i="1"/>
  <c r="AH1478" i="1" s="1"/>
  <c r="AC949" i="1"/>
  <c r="AH949" i="1" s="1"/>
  <c r="AC12" i="1"/>
  <c r="AH12" i="1" s="1"/>
  <c r="AC1773" i="1"/>
  <c r="AH1773" i="1" s="1"/>
  <c r="AC1216" i="1"/>
  <c r="AH1216" i="1" s="1"/>
  <c r="AC376" i="1"/>
  <c r="AH376" i="1" s="1"/>
  <c r="AC347" i="1"/>
  <c r="AH347" i="1" s="1"/>
  <c r="AC405" i="1"/>
  <c r="AH405" i="1" s="1"/>
  <c r="AC822" i="1"/>
  <c r="AH822" i="1" s="1"/>
  <c r="AC1217" i="1"/>
  <c r="AH1217" i="1" s="1"/>
  <c r="AC624" i="1"/>
  <c r="AH624" i="1" s="1"/>
  <c r="AC238" i="1"/>
  <c r="AH238" i="1" s="1"/>
  <c r="AC1451" i="1"/>
  <c r="AH1451" i="1" s="1"/>
  <c r="AC1399" i="1"/>
  <c r="AH1399" i="1" s="1"/>
  <c r="AC660" i="1"/>
  <c r="AH660" i="1" s="1"/>
  <c r="AC174" i="1"/>
  <c r="AH174" i="1" s="1"/>
  <c r="AC1810" i="1"/>
  <c r="AH1810" i="1" s="1"/>
  <c r="AC259" i="1"/>
  <c r="AH259" i="1" s="1"/>
  <c r="AC543" i="1"/>
  <c r="AH543" i="1" s="1"/>
  <c r="AC355" i="1"/>
  <c r="AH355" i="1" s="1"/>
  <c r="AC124" i="1"/>
  <c r="AH124" i="1" s="1"/>
  <c r="AC1198" i="1"/>
  <c r="AH1198" i="1" s="1"/>
  <c r="AC857" i="1"/>
  <c r="AH857" i="1" s="1"/>
  <c r="AC1439" i="1"/>
  <c r="AH1439" i="1" s="1"/>
  <c r="AC112" i="1"/>
  <c r="AH112" i="1" s="1"/>
  <c r="AC774" i="1"/>
  <c r="AH774" i="1" s="1"/>
  <c r="AC305" i="1"/>
  <c r="AH305" i="1" s="1"/>
  <c r="AC1186" i="1"/>
  <c r="AH1186" i="1" s="1"/>
  <c r="AC1135" i="1"/>
  <c r="AH1135" i="1" s="1"/>
  <c r="AC506" i="1"/>
  <c r="AH506" i="1" s="1"/>
  <c r="AC612" i="1"/>
  <c r="AH612" i="1" s="1"/>
  <c r="AC6" i="1"/>
  <c r="AH6" i="1" s="1"/>
  <c r="AC470" i="1"/>
  <c r="AH470" i="1" s="1"/>
  <c r="AC1004" i="1"/>
  <c r="AH1004" i="1" s="1"/>
  <c r="AC1117" i="1"/>
  <c r="AH1117" i="1" s="1"/>
  <c r="AC790" i="1"/>
  <c r="AH790" i="1" s="1"/>
  <c r="AC433" i="1"/>
  <c r="AH433" i="1" s="1"/>
  <c r="AC356" i="1"/>
  <c r="AH356" i="1" s="1"/>
  <c r="AC253" i="1"/>
  <c r="AH253" i="1" s="1"/>
  <c r="AC1452" i="1"/>
  <c r="AH1452" i="1" s="1"/>
  <c r="AC1384" i="1"/>
  <c r="AH1384" i="1" s="1"/>
  <c r="AC864" i="1"/>
  <c r="AH864" i="1" s="1"/>
  <c r="AC930" i="1"/>
  <c r="AH930" i="1" s="1"/>
  <c r="AC898" i="1"/>
  <c r="AH898" i="1" s="1"/>
  <c r="AC574" i="1"/>
  <c r="AH574" i="1" s="1"/>
  <c r="AC803" i="1"/>
  <c r="AH803" i="1" s="1"/>
  <c r="AC984" i="1"/>
  <c r="AH984" i="1" s="1"/>
  <c r="AC866" i="1"/>
  <c r="AH866" i="1" s="1"/>
  <c r="AC595" i="1"/>
  <c r="AH595" i="1" s="1"/>
  <c r="AC480" i="1"/>
  <c r="AH480" i="1" s="1"/>
  <c r="AC169" i="1"/>
  <c r="AH169" i="1" s="1"/>
  <c r="AC1412" i="1"/>
  <c r="AH1412" i="1" s="1"/>
  <c r="AC1141" i="1"/>
  <c r="AH1141" i="1" s="1"/>
  <c r="AC1576" i="1"/>
  <c r="AH1576" i="1" s="1"/>
  <c r="AC606" i="1"/>
  <c r="AH606" i="1" s="1"/>
  <c r="AC201" i="1"/>
  <c r="AH201" i="1" s="1"/>
  <c r="AC331" i="1"/>
  <c r="AH331" i="1" s="1"/>
  <c r="AC311" i="1"/>
  <c r="AH311" i="1" s="1"/>
  <c r="AC1457" i="1"/>
  <c r="AH1457" i="1" s="1"/>
  <c r="AC888" i="1"/>
  <c r="AH888" i="1" s="1"/>
  <c r="AC1160" i="1"/>
  <c r="AH1160" i="1" s="1"/>
  <c r="AC1468" i="1"/>
  <c r="AH1468" i="1" s="1"/>
  <c r="AC130" i="1"/>
  <c r="AH130" i="1" s="1"/>
  <c r="AC1818" i="1"/>
  <c r="AH1818" i="1" s="1"/>
  <c r="AC1200" i="1"/>
  <c r="AH1200" i="1" s="1"/>
  <c r="AC870" i="1"/>
  <c r="AH870" i="1" s="1"/>
  <c r="AC393" i="1"/>
  <c r="AH393" i="1" s="1"/>
  <c r="AC1643" i="1"/>
  <c r="AH1643" i="1" s="1"/>
  <c r="AC785" i="1"/>
  <c r="AH785" i="1" s="1"/>
  <c r="AC1055" i="1"/>
  <c r="AH1055" i="1" s="1"/>
  <c r="AC789" i="1"/>
  <c r="AH789" i="1" s="1"/>
  <c r="AC200" i="1"/>
  <c r="AH200" i="1" s="1"/>
  <c r="AC647" i="1"/>
  <c r="AH647" i="1" s="1"/>
  <c r="AC1072" i="1"/>
  <c r="AH1072" i="1" s="1"/>
  <c r="AC176" i="1"/>
  <c r="AH176" i="1" s="1"/>
  <c r="AC202" i="1"/>
  <c r="AH202" i="1" s="1"/>
  <c r="AC240" i="1"/>
  <c r="AH240" i="1" s="1"/>
  <c r="AC678" i="1"/>
  <c r="AH678" i="1" s="1"/>
  <c r="AC1401" i="1"/>
  <c r="AH1401" i="1" s="1"/>
  <c r="AC245" i="1"/>
  <c r="AH245" i="1" s="1"/>
  <c r="AC616" i="1"/>
  <c r="AH616" i="1" s="1"/>
  <c r="AC372" i="1"/>
  <c r="AH372" i="1" s="1"/>
  <c r="AC150" i="1"/>
  <c r="AH150" i="1" s="1"/>
  <c r="AC114" i="1"/>
  <c r="AH114" i="1" s="1"/>
  <c r="AC1151" i="1"/>
  <c r="AH1151" i="1" s="1"/>
  <c r="AC261" i="1"/>
  <c r="AH261" i="1" s="1"/>
  <c r="AC518" i="1"/>
  <c r="AH518" i="1" s="1"/>
  <c r="AC1075" i="1"/>
  <c r="AH1075" i="1" s="1"/>
  <c r="AC863" i="1"/>
  <c r="AH863" i="1" s="1"/>
  <c r="AC1788" i="1"/>
  <c r="AH1788" i="1" s="1"/>
  <c r="AC894" i="1"/>
  <c r="AH894" i="1" s="1"/>
  <c r="AC743" i="1"/>
  <c r="AH743" i="1" s="1"/>
  <c r="AC287" i="1"/>
  <c r="AH287" i="1" s="1"/>
  <c r="AC1134" i="1"/>
  <c r="AH1134" i="1" s="1"/>
  <c r="AC168" i="1"/>
  <c r="AH168" i="1" s="1"/>
  <c r="AC1127" i="1"/>
  <c r="AH1127" i="1" s="1"/>
  <c r="AC521" i="1"/>
  <c r="AH521" i="1" s="1"/>
  <c r="AC1350" i="1"/>
  <c r="AH1350" i="1" s="1"/>
  <c r="AC1115" i="1"/>
  <c r="AH1115" i="1" s="1"/>
  <c r="AC315" i="1"/>
  <c r="AH315" i="1" s="1"/>
  <c r="AC1008" i="1"/>
  <c r="AH1008" i="1" s="1"/>
  <c r="AC92" i="1"/>
  <c r="AH92" i="1" s="1"/>
  <c r="AC1798" i="1"/>
  <c r="AH1798" i="1" s="1"/>
  <c r="AC1360" i="1"/>
  <c r="AH1360" i="1" s="1"/>
  <c r="AC691" i="1"/>
  <c r="AH691" i="1" s="1"/>
  <c r="AC950" i="1"/>
  <c r="AH950" i="1" s="1"/>
  <c r="AC824" i="1"/>
  <c r="AH824" i="1" s="1"/>
  <c r="AC732" i="1"/>
  <c r="AH732" i="1" s="1"/>
  <c r="AC1386" i="1"/>
  <c r="AH1386" i="1" s="1"/>
  <c r="AC884" i="1"/>
  <c r="AH884" i="1" s="1"/>
  <c r="AC1560" i="1"/>
  <c r="AH1560" i="1" s="1"/>
  <c r="AC7" i="1"/>
  <c r="AH7" i="1" s="1"/>
  <c r="AC719" i="1"/>
  <c r="AH719" i="1" s="1"/>
  <c r="AC319" i="1"/>
  <c r="AH319" i="1" s="1"/>
  <c r="AC1095" i="1"/>
  <c r="AH1095" i="1" s="1"/>
  <c r="AC974" i="1"/>
  <c r="AH974" i="1" s="1"/>
  <c r="AC332" i="1"/>
  <c r="AH332" i="1" s="1"/>
  <c r="AC1006" i="1"/>
  <c r="AH1006" i="1" s="1"/>
  <c r="AC32" i="1"/>
  <c r="AH32" i="1" s="1"/>
  <c r="AC1046" i="1"/>
  <c r="AH1046" i="1" s="1"/>
  <c r="AC508" i="1"/>
  <c r="AH508" i="1" s="1"/>
  <c r="AC1459" i="1"/>
  <c r="AH1459" i="1" s="1"/>
  <c r="AC1276" i="1"/>
  <c r="AH1276" i="1" s="1"/>
  <c r="AC546" i="1"/>
  <c r="AH546" i="1" s="1"/>
  <c r="AC525" i="1"/>
  <c r="AH525" i="1" s="1"/>
  <c r="AC613" i="1"/>
  <c r="AH613" i="1" s="1"/>
  <c r="AC970" i="1"/>
  <c r="AH970" i="1" s="1"/>
  <c r="AC1373" i="1"/>
  <c r="AH1373" i="1" s="1"/>
  <c r="AC515" i="1"/>
  <c r="AH515" i="1" s="1"/>
  <c r="AC511" i="1"/>
  <c r="AH511" i="1" s="1"/>
  <c r="AC1732" i="1"/>
  <c r="AH1732" i="1" s="1"/>
  <c r="AC187" i="1"/>
  <c r="AH187" i="1" s="1"/>
  <c r="AC1624" i="1"/>
  <c r="AH1624" i="1" s="1"/>
  <c r="AC191" i="1"/>
  <c r="AH191" i="1" s="1"/>
  <c r="AC1535" i="1"/>
  <c r="AH1535" i="1" s="1"/>
  <c r="AC642" i="1"/>
  <c r="AH642" i="1" s="1"/>
  <c r="AC1841" i="1"/>
  <c r="AH1841" i="1" s="1"/>
  <c r="AC1803" i="1"/>
  <c r="AH1803" i="1" s="1"/>
  <c r="AC367" i="1"/>
  <c r="AH367" i="1" s="1"/>
  <c r="AC100" i="1"/>
  <c r="AH100" i="1" s="1"/>
  <c r="AC1760" i="1"/>
  <c r="AH1760" i="1" s="1"/>
  <c r="AC1187" i="1"/>
  <c r="AH1187" i="1" s="1"/>
  <c r="AC1505" i="1"/>
  <c r="AH1505" i="1" s="1"/>
  <c r="AC1795" i="1"/>
  <c r="AH1795" i="1" s="1"/>
  <c r="AC1261" i="1"/>
  <c r="AH1261" i="1" s="1"/>
  <c r="AC699" i="1"/>
  <c r="AH699" i="1" s="1"/>
  <c r="AC1148" i="1"/>
  <c r="AH1148" i="1" s="1"/>
  <c r="AC1294" i="1"/>
  <c r="AH1294" i="1" s="1"/>
  <c r="AC45" i="1"/>
  <c r="AH45" i="1" s="1"/>
  <c r="AC455" i="1"/>
  <c r="AH455" i="1" s="1"/>
  <c r="AC939" i="1"/>
  <c r="AH939" i="1" s="1"/>
  <c r="AC131" i="1"/>
  <c r="AH131" i="1" s="1"/>
  <c r="AC565" i="1"/>
  <c r="AH565" i="1" s="1"/>
  <c r="AC389" i="1"/>
  <c r="AH389" i="1" s="1"/>
  <c r="AC302" i="1"/>
  <c r="AH302" i="1" s="1"/>
  <c r="AC28" i="1"/>
  <c r="AH28" i="1" s="1"/>
  <c r="AC902" i="1"/>
  <c r="AH902" i="1" s="1"/>
  <c r="AC707" i="1"/>
  <c r="AH707" i="1" s="1"/>
  <c r="AC557" i="1"/>
  <c r="AH557" i="1" s="1"/>
  <c r="AC142" i="1"/>
  <c r="AH142" i="1" s="1"/>
  <c r="AC1089" i="1"/>
  <c r="AH1089" i="1" s="1"/>
  <c r="AC101" i="1"/>
  <c r="AH101" i="1" s="1"/>
  <c r="AC654" i="1"/>
  <c r="AH654" i="1" s="1"/>
  <c r="AC545" i="1"/>
  <c r="AH545" i="1" s="1"/>
  <c r="AC1527" i="1"/>
  <c r="AH1527" i="1" s="1"/>
  <c r="AC954" i="1"/>
  <c r="AH954" i="1" s="1"/>
  <c r="AC156" i="1"/>
  <c r="AH156" i="1" s="1"/>
  <c r="AC1224" i="1"/>
  <c r="AH1224" i="1" s="1"/>
  <c r="AC814" i="1"/>
  <c r="AH814" i="1" s="1"/>
  <c r="AC204" i="1"/>
  <c r="AH204" i="1" s="1"/>
  <c r="AC1110" i="1"/>
  <c r="AH1110" i="1" s="1"/>
  <c r="AC83" i="1"/>
  <c r="AH83" i="1" s="1"/>
  <c r="AC487" i="1"/>
  <c r="AH487" i="1" s="1"/>
  <c r="AC432" i="1"/>
  <c r="AH432" i="1" s="1"/>
  <c r="AC401" i="1"/>
  <c r="AH401" i="1" s="1"/>
  <c r="AC539" i="1"/>
  <c r="AH539" i="1" s="1"/>
  <c r="AC1091" i="1"/>
  <c r="AH1091" i="1" s="1"/>
  <c r="AC223" i="1"/>
  <c r="AH223" i="1" s="1"/>
  <c r="AC86" i="1"/>
  <c r="AH86" i="1" s="1"/>
  <c r="AC596" i="1"/>
  <c r="AH596" i="1" s="1"/>
  <c r="AC1604" i="1"/>
  <c r="AH1604" i="1" s="1"/>
  <c r="AC906" i="1"/>
  <c r="AH906" i="1" s="1"/>
  <c r="AC1407" i="1"/>
  <c r="AH1407" i="1" s="1"/>
  <c r="AC322" i="1"/>
  <c r="AH322" i="1" s="1"/>
  <c r="AC856" i="1"/>
  <c r="AH856" i="1" s="1"/>
  <c r="AC84" i="1"/>
  <c r="AH84" i="1" s="1"/>
  <c r="AC1057" i="1"/>
  <c r="AH1057" i="1" s="1"/>
  <c r="AC1064" i="1"/>
  <c r="AH1064" i="1" s="1"/>
  <c r="AC1446" i="1"/>
  <c r="AH1446" i="1" s="1"/>
  <c r="AC1145" i="1"/>
  <c r="AH1145" i="1" s="1"/>
  <c r="AC249" i="1"/>
  <c r="AH249" i="1" s="1"/>
  <c r="AC1437" i="1"/>
  <c r="AH1437" i="1" s="1"/>
  <c r="AC1341" i="1"/>
  <c r="AH1341" i="1" s="1"/>
  <c r="AC890" i="1"/>
  <c r="AH890" i="1" s="1"/>
  <c r="AC875" i="1"/>
  <c r="AH875" i="1" s="1"/>
  <c r="AC1623" i="1"/>
  <c r="AH1623" i="1" s="1"/>
  <c r="AC454" i="1"/>
  <c r="AH454" i="1" s="1"/>
  <c r="AC1239" i="1"/>
  <c r="AH1239" i="1" s="1"/>
  <c r="AC1545" i="1"/>
  <c r="AH1545" i="1" s="1"/>
  <c r="AC134" i="1"/>
  <c r="AH134" i="1" s="1"/>
  <c r="AC871" i="1"/>
  <c r="AH871" i="1" s="1"/>
  <c r="AC1791" i="1"/>
  <c r="AH1791" i="1" s="1"/>
  <c r="AC1083" i="1"/>
  <c r="AH1083" i="1" s="1"/>
  <c r="AC1124" i="1"/>
  <c r="AH1124" i="1" s="1"/>
  <c r="AC677" i="1"/>
  <c r="AH677" i="1" s="1"/>
  <c r="AC1139" i="1"/>
  <c r="AH1139" i="1" s="1"/>
  <c r="AC611" i="1"/>
  <c r="AH611" i="1" s="1"/>
  <c r="AC43" i="1"/>
  <c r="AH43" i="1" s="1"/>
  <c r="AC268" i="1"/>
  <c r="AH268" i="1" s="1"/>
  <c r="AC690" i="1"/>
  <c r="AH690" i="1" s="1"/>
  <c r="AC446" i="1"/>
  <c r="AH446" i="1" s="1"/>
  <c r="AC869" i="1"/>
  <c r="AH869" i="1" s="1"/>
  <c r="AC98" i="1"/>
  <c r="AH98" i="1" s="1"/>
  <c r="AC369" i="1"/>
  <c r="AH369" i="1" s="1"/>
  <c r="AC709" i="1"/>
  <c r="AH709" i="1" s="1"/>
  <c r="AC1070" i="1"/>
  <c r="AH1070" i="1" s="1"/>
  <c r="AC1776" i="1"/>
  <c r="AH1776" i="1" s="1"/>
  <c r="AC77" i="1"/>
  <c r="AH77" i="1" s="1"/>
  <c r="AC1774" i="1"/>
  <c r="AH1774" i="1" s="1"/>
  <c r="AC570" i="1"/>
  <c r="AH570" i="1" s="1"/>
  <c r="AC846" i="1"/>
  <c r="AH846" i="1" s="1"/>
  <c r="AC1837" i="1"/>
  <c r="AH1837" i="1" s="1"/>
  <c r="AC1170" i="1"/>
  <c r="AH1170" i="1" s="1"/>
  <c r="AC113" i="1"/>
  <c r="AH113" i="1" s="1"/>
  <c r="AC1611" i="1"/>
  <c r="AH1611" i="1" s="1"/>
  <c r="AC1238" i="1"/>
  <c r="AH1238" i="1" s="1"/>
  <c r="AC1556" i="1"/>
  <c r="AH1556" i="1" s="1"/>
  <c r="AC758" i="1"/>
  <c r="AH758" i="1" s="1"/>
  <c r="AC73" i="1"/>
  <c r="AH73" i="1" s="1"/>
  <c r="AC1310" i="1"/>
  <c r="AH1310" i="1" s="1"/>
  <c r="AC1769" i="1"/>
  <c r="AH1769" i="1" s="1"/>
  <c r="AC1317" i="1"/>
  <c r="AH1317" i="1" s="1"/>
  <c r="AC844" i="1"/>
  <c r="AH844" i="1" s="1"/>
  <c r="AC601" i="1"/>
  <c r="AH601" i="1" s="1"/>
  <c r="AC1241" i="1"/>
  <c r="AH1241" i="1" s="1"/>
  <c r="AC1293" i="1"/>
  <c r="AH1293" i="1" s="1"/>
  <c r="AC330" i="1"/>
  <c r="AH330" i="1" s="1"/>
  <c r="AC959" i="1"/>
  <c r="AH959" i="1" s="1"/>
  <c r="AC350" i="1"/>
  <c r="AH350" i="1" s="1"/>
  <c r="AC381" i="1"/>
  <c r="AH381" i="1" s="1"/>
  <c r="AC51" i="1"/>
  <c r="AH51" i="1" s="1"/>
  <c r="AC448" i="1"/>
  <c r="AH448" i="1" s="1"/>
  <c r="AC536" i="1"/>
  <c r="AH536" i="1" s="1"/>
  <c r="AC1116" i="1"/>
  <c r="AH1116" i="1" s="1"/>
  <c r="AC57" i="1"/>
  <c r="AH57" i="1" s="1"/>
  <c r="AC377" i="1"/>
  <c r="AH377" i="1" s="1"/>
  <c r="AC706" i="1"/>
  <c r="AH706" i="1" s="1"/>
  <c r="AC1260" i="1"/>
  <c r="AH1260" i="1" s="1"/>
  <c r="AC180" i="1"/>
  <c r="AH180" i="1" s="1"/>
  <c r="AC428" i="1"/>
  <c r="AH428" i="1" s="1"/>
  <c r="AC39" i="1"/>
  <c r="AH39" i="1" s="1"/>
  <c r="AC964" i="1"/>
  <c r="AH964" i="1" s="1"/>
  <c r="AC567" i="1"/>
  <c r="AH567" i="1" s="1"/>
  <c r="AC365" i="1"/>
  <c r="AH365" i="1" s="1"/>
  <c r="AC850" i="1"/>
  <c r="AH850" i="1" s="1"/>
  <c r="AC1431" i="1"/>
  <c r="AH1431" i="1" s="1"/>
  <c r="AC1466" i="1"/>
  <c r="AH1466" i="1" s="1"/>
  <c r="AC868" i="1"/>
  <c r="AH868" i="1" s="1"/>
  <c r="AC629" i="1"/>
  <c r="AH629" i="1" s="1"/>
  <c r="AC531" i="1"/>
  <c r="AH531" i="1" s="1"/>
  <c r="AC1414" i="1"/>
  <c r="AH1414" i="1" s="1"/>
  <c r="AC22" i="1"/>
  <c r="AH22" i="1" s="1"/>
  <c r="AC465" i="1"/>
  <c r="AH465" i="1" s="1"/>
  <c r="AC951" i="1"/>
  <c r="AH951" i="1" s="1"/>
  <c r="AC886" i="1"/>
  <c r="AH886" i="1" s="1"/>
  <c r="AC25" i="1"/>
  <c r="AH25" i="1" s="1"/>
  <c r="AC713" i="1"/>
  <c r="AH713" i="1" s="1"/>
  <c r="AC958" i="1"/>
  <c r="AH958" i="1" s="1"/>
  <c r="AC1014" i="1"/>
  <c r="AH1014" i="1" s="1"/>
  <c r="AC533" i="1"/>
  <c r="AH533" i="1" s="1"/>
  <c r="AC1374" i="1"/>
  <c r="AH1374" i="1" s="1"/>
  <c r="AC95" i="1"/>
  <c r="AH95" i="1" s="1"/>
  <c r="AC1177" i="1"/>
  <c r="AH1177" i="1" s="1"/>
  <c r="AC509" i="1"/>
  <c r="AH509" i="1" s="1"/>
  <c r="AC471" i="1"/>
  <c r="AH471" i="1" s="1"/>
  <c r="AC628" i="1"/>
  <c r="AH628" i="1" s="1"/>
  <c r="AC798" i="1"/>
  <c r="AH798" i="1" s="1"/>
  <c r="AC151" i="1"/>
  <c r="AH151" i="1" s="1"/>
  <c r="AC1800" i="1"/>
  <c r="AH1800" i="1" s="1"/>
  <c r="AC703" i="1"/>
  <c r="AH703" i="1" s="1"/>
  <c r="AC1801" i="1"/>
  <c r="AH1801" i="1" s="1"/>
  <c r="AC1334" i="1"/>
  <c r="AH1334" i="1" s="1"/>
  <c r="AC1002" i="1"/>
  <c r="AH1002" i="1" s="1"/>
  <c r="AC209" i="1"/>
  <c r="AH209" i="1" s="1"/>
  <c r="AC791" i="1"/>
  <c r="AH791" i="1" s="1"/>
  <c r="AC865" i="1"/>
  <c r="AH865" i="1" s="1"/>
  <c r="AC891" i="1"/>
  <c r="AH891" i="1" s="1"/>
  <c r="AC64" i="1"/>
  <c r="AH64" i="1" s="1"/>
  <c r="AC573" i="1"/>
  <c r="AH573" i="1" s="1"/>
  <c r="AC1029" i="1"/>
  <c r="AH1029" i="1" s="1"/>
  <c r="AC636" i="1"/>
  <c r="AH636" i="1" s="1"/>
  <c r="AC1638" i="1"/>
  <c r="AH1638" i="1" s="1"/>
  <c r="AC1048" i="1"/>
  <c r="AH1048" i="1" s="1"/>
  <c r="AC687" i="1"/>
  <c r="AH687" i="1" s="1"/>
  <c r="AC1541" i="1"/>
  <c r="AH1541" i="1" s="1"/>
  <c r="AC593" i="1"/>
  <c r="AH593" i="1" s="1"/>
  <c r="AC1012" i="1"/>
  <c r="AH1012" i="1" s="1"/>
  <c r="AC1493" i="1"/>
  <c r="AH1493" i="1" s="1"/>
  <c r="AC755" i="1"/>
  <c r="AH755" i="1" s="1"/>
  <c r="AC945" i="1"/>
  <c r="AH945" i="1" s="1"/>
  <c r="AC1180" i="1"/>
  <c r="AH1180" i="1" s="1"/>
  <c r="AC817" i="1"/>
  <c r="AH817" i="1" s="1"/>
  <c r="AC877" i="1"/>
  <c r="AH877" i="1" s="1"/>
  <c r="AC1398" i="1"/>
  <c r="AH1398" i="1" s="1"/>
  <c r="AC1652" i="1"/>
  <c r="AH1652" i="1" s="1"/>
  <c r="AC1765" i="1"/>
  <c r="AH1765" i="1" s="1"/>
  <c r="AC1822" i="1"/>
  <c r="AH1822" i="1" s="1"/>
  <c r="AC689" i="1"/>
  <c r="AH689" i="1" s="1"/>
  <c r="AC895" i="1"/>
  <c r="AH895" i="1" s="1"/>
  <c r="AC1114" i="1"/>
  <c r="AH1114" i="1" s="1"/>
  <c r="AC111" i="1"/>
  <c r="AH111" i="1" s="1"/>
  <c r="AC621" i="1"/>
  <c r="AH621" i="1" s="1"/>
  <c r="AC33" i="1"/>
  <c r="AH33" i="1" s="1"/>
  <c r="AC1215" i="1"/>
  <c r="AH1215" i="1" s="1"/>
  <c r="AC1176" i="1"/>
  <c r="AH1176" i="1" s="1"/>
  <c r="AC422" i="1"/>
  <c r="AH422" i="1" s="1"/>
  <c r="AC568" i="1"/>
  <c r="AH568" i="1" s="1"/>
  <c r="AC551" i="1"/>
  <c r="AH551" i="1" s="1"/>
  <c r="AC825" i="1"/>
  <c r="AH825" i="1" s="1"/>
  <c r="AC1086" i="1"/>
  <c r="AH1086" i="1" s="1"/>
  <c r="AC354" i="1"/>
  <c r="AH354" i="1" s="1"/>
  <c r="AC1349" i="1"/>
  <c r="AH1349" i="1" s="1"/>
  <c r="AC1314" i="1"/>
  <c r="AH1314" i="1" s="1"/>
  <c r="AC340" i="1"/>
  <c r="AH340" i="1" s="1"/>
  <c r="AC724" i="1"/>
  <c r="AH724" i="1" s="1"/>
  <c r="AC879" i="1"/>
  <c r="AH879" i="1" s="1"/>
  <c r="AC561" i="1"/>
  <c r="AH561" i="1" s="1"/>
  <c r="AC1011" i="1"/>
  <c r="AH1011" i="1" s="1"/>
  <c r="AC807" i="1"/>
  <c r="AH807" i="1" s="1"/>
  <c r="AC1130" i="1"/>
  <c r="AH1130" i="1" s="1"/>
  <c r="AC289" i="1"/>
  <c r="AH289" i="1" s="1"/>
  <c r="AC1120" i="1"/>
  <c r="AH1120" i="1" s="1"/>
  <c r="AC599" i="1"/>
  <c r="AH599" i="1" s="1"/>
  <c r="AC934" i="1"/>
  <c r="AH934" i="1" s="1"/>
  <c r="AC695" i="1"/>
  <c r="AH695" i="1" s="1"/>
  <c r="AC366" i="1"/>
  <c r="AH366" i="1" s="1"/>
  <c r="AC1231" i="1"/>
  <c r="AH1231" i="1" s="1"/>
  <c r="AC842" i="1"/>
  <c r="AH842" i="1" s="1"/>
  <c r="AC1005" i="1"/>
  <c r="AH1005" i="1" s="1"/>
  <c r="AC718" i="1"/>
  <c r="AH718" i="1" s="1"/>
  <c r="AC1354" i="1"/>
  <c r="AH1354" i="1" s="1"/>
  <c r="AC224" i="1"/>
  <c r="AH224" i="1" s="1"/>
  <c r="AC339" i="1"/>
  <c r="AH339" i="1" s="1"/>
  <c r="AC985" i="1"/>
  <c r="AH985" i="1" s="1"/>
  <c r="AC419" i="1"/>
  <c r="AH419" i="1" s="1"/>
  <c r="AC418" i="1"/>
  <c r="AH418" i="1" s="1"/>
  <c r="AC157" i="1"/>
  <c r="AH157" i="1" s="1"/>
  <c r="AC1181" i="1"/>
  <c r="AH1181" i="1" s="1"/>
  <c r="AC192" i="1"/>
  <c r="AH192" i="1" s="1"/>
  <c r="AC430" i="1"/>
  <c r="AH430" i="1" s="1"/>
  <c r="AC1501" i="1"/>
  <c r="AH1501" i="1" s="1"/>
  <c r="AC1102" i="1"/>
  <c r="AH1102" i="1" s="1"/>
  <c r="AC52" i="1"/>
  <c r="AH52" i="1" s="1"/>
  <c r="AC526" i="1"/>
  <c r="AH526" i="1" s="1"/>
  <c r="AC832" i="1"/>
  <c r="AH832" i="1" s="1"/>
  <c r="AC649" i="1"/>
  <c r="AH649" i="1" s="1"/>
  <c r="AC241" i="1"/>
  <c r="AH241" i="1" s="1"/>
  <c r="AC93" i="1"/>
  <c r="AH93" i="1" s="1"/>
  <c r="AC447" i="1"/>
  <c r="AH447" i="1" s="1"/>
  <c r="AC782" i="1"/>
  <c r="AH782" i="1" s="1"/>
  <c r="AC769" i="1"/>
  <c r="AH769" i="1" s="1"/>
  <c r="AC1339" i="1"/>
  <c r="AH1339" i="1" s="1"/>
  <c r="AC1369" i="1"/>
  <c r="AH1369" i="1" s="1"/>
  <c r="AC553" i="1"/>
  <c r="AH553" i="1" s="1"/>
  <c r="AC35" i="1"/>
  <c r="AH35" i="1" s="1"/>
  <c r="AC479" i="1"/>
  <c r="AH479" i="1" s="1"/>
  <c r="AC1390" i="1"/>
  <c r="AH1390" i="1" s="1"/>
  <c r="AC1534" i="1"/>
  <c r="AH1534" i="1" s="1"/>
  <c r="AC841" i="1"/>
  <c r="AH841" i="1" s="1"/>
  <c r="AC394" i="1"/>
  <c r="AH394" i="1" s="1"/>
  <c r="AC1770" i="1"/>
  <c r="AH1770" i="1" s="1"/>
  <c r="AC275" i="1"/>
  <c r="AH275" i="1" s="1"/>
  <c r="AC1362" i="1"/>
  <c r="AH1362" i="1" s="1"/>
  <c r="AC304" i="1"/>
  <c r="AH304" i="1" s="1"/>
  <c r="AC1441" i="1"/>
  <c r="AH1441" i="1" s="1"/>
  <c r="AC392" i="1"/>
  <c r="AH392" i="1" s="1"/>
  <c r="AC1815" i="1"/>
  <c r="AH1815" i="1" s="1"/>
  <c r="AC1295" i="1"/>
  <c r="AH1295" i="1" s="1"/>
  <c r="AC459" i="1"/>
  <c r="AH459" i="1" s="1"/>
  <c r="AC198" i="1"/>
  <c r="AH198" i="1" s="1"/>
  <c r="AC123" i="1"/>
  <c r="AH123" i="1" s="1"/>
  <c r="AC184" i="1"/>
  <c r="AH184" i="1" s="1"/>
  <c r="AC579" i="1"/>
  <c r="AH579" i="1" s="1"/>
  <c r="AC1559" i="1"/>
  <c r="AH1559" i="1" s="1"/>
  <c r="AC1603" i="1"/>
  <c r="AH1603" i="1" s="1"/>
  <c r="AC1691" i="1"/>
  <c r="AH1691" i="1" s="1"/>
  <c r="AC1280" i="1"/>
  <c r="AH1280" i="1" s="1"/>
  <c r="AC1235" i="1"/>
  <c r="AH1235" i="1" s="1"/>
  <c r="AC308" i="1"/>
  <c r="AH308" i="1" s="1"/>
  <c r="AC1397" i="1"/>
  <c r="AH1397" i="1" s="1"/>
  <c r="AC681" i="1"/>
  <c r="AH681" i="1" s="1"/>
  <c r="AC1469" i="1"/>
  <c r="AH1469" i="1" s="1"/>
  <c r="AC283" i="1"/>
  <c r="AH283" i="1" s="1"/>
  <c r="AC76" i="1"/>
  <c r="AH76" i="1" s="1"/>
  <c r="AC88" i="1"/>
  <c r="AH88" i="1" s="1"/>
  <c r="AC838" i="1"/>
  <c r="AH838" i="1" s="1"/>
  <c r="AC1296" i="1"/>
  <c r="AH1296" i="1" s="1"/>
  <c r="AC97" i="1"/>
  <c r="AH97" i="1" s="1"/>
  <c r="AC303" i="1"/>
  <c r="AH303" i="1" s="1"/>
  <c r="AC1656" i="1"/>
  <c r="AH1656" i="1" s="1"/>
  <c r="AC1240" i="1"/>
  <c r="AH1240" i="1" s="1"/>
  <c r="AC1250" i="1"/>
  <c r="AH1250" i="1" s="1"/>
  <c r="AC144" i="1"/>
  <c r="AH144" i="1" s="1"/>
  <c r="AC575" i="1"/>
  <c r="AH575" i="1" s="1"/>
  <c r="AC494" i="1"/>
  <c r="AH494" i="1" s="1"/>
  <c r="AC229" i="1"/>
  <c r="AH229" i="1" s="1"/>
  <c r="AC495" i="1"/>
  <c r="AH495" i="1" s="1"/>
  <c r="AC552" i="1"/>
  <c r="AH552" i="1" s="1"/>
  <c r="AC794" i="1"/>
  <c r="AH794" i="1" s="1"/>
  <c r="AC753" i="1"/>
  <c r="AH753" i="1" s="1"/>
  <c r="AC786" i="1"/>
  <c r="AH786" i="1" s="1"/>
  <c r="AC535" i="1"/>
  <c r="AH535" i="1" s="1"/>
  <c r="AC1404" i="1"/>
  <c r="AH1404" i="1" s="1"/>
  <c r="AC1326" i="1"/>
  <c r="AH1326" i="1" s="1"/>
  <c r="AC566" i="1"/>
  <c r="AH566" i="1" s="1"/>
  <c r="AC65" i="1"/>
  <c r="AH65" i="1" s="1"/>
  <c r="AC696" i="1"/>
  <c r="AH696" i="1" s="1"/>
  <c r="AC522" i="1"/>
  <c r="AH522" i="1" s="1"/>
  <c r="AC738" i="1"/>
  <c r="AH738" i="1" s="1"/>
  <c r="AC638" i="1"/>
  <c r="AH638" i="1" s="1"/>
  <c r="AC976" i="1"/>
  <c r="AH976" i="1" s="1"/>
  <c r="AC878" i="1"/>
  <c r="AH878" i="1" s="1"/>
  <c r="AC1093" i="1"/>
  <c r="AH1093" i="1" s="1"/>
  <c r="AC722" i="1"/>
  <c r="AH722" i="1" s="1"/>
  <c r="AC60" i="1"/>
  <c r="AH60" i="1" s="1"/>
  <c r="AC274" i="1"/>
  <c r="AH274" i="1" s="1"/>
  <c r="AC768" i="1"/>
  <c r="AH768" i="1" s="1"/>
  <c r="AC1154" i="1"/>
  <c r="AH1154" i="1" s="1"/>
  <c r="AC194" i="1"/>
  <c r="AH194" i="1" s="1"/>
  <c r="AC733" i="1"/>
  <c r="AH733" i="1" s="1"/>
  <c r="AC205" i="1"/>
  <c r="AH205" i="1" s="1"/>
  <c r="AC1234" i="1"/>
  <c r="AH1234" i="1" s="1"/>
  <c r="AC212" i="1"/>
  <c r="AH212" i="1" s="1"/>
  <c r="AC657" i="1"/>
  <c r="AH657" i="1" s="1"/>
  <c r="AC409" i="1"/>
  <c r="AH409" i="1" s="1"/>
  <c r="AC990" i="1"/>
  <c r="AH990" i="1" s="1"/>
  <c r="AC318" i="1"/>
  <c r="AH318" i="1" s="1"/>
  <c r="AC617" i="1"/>
  <c r="AH617" i="1" s="1"/>
  <c r="AC796" i="1"/>
  <c r="AH796" i="1" s="1"/>
  <c r="AC1435" i="1"/>
  <c r="AH1435" i="1" s="1"/>
  <c r="AC110" i="1"/>
  <c r="AH110" i="1" s="1"/>
  <c r="AC26" i="1"/>
  <c r="AH26" i="1" s="1"/>
  <c r="AC924" i="1"/>
  <c r="AH924" i="1" s="1"/>
  <c r="AC770" i="1"/>
  <c r="AH770" i="1" s="1"/>
  <c r="AC1602" i="1"/>
  <c r="AH1602" i="1" s="1"/>
  <c r="AC53" i="1"/>
  <c r="AH53" i="1" s="1"/>
  <c r="AC1222" i="1"/>
  <c r="AH1222" i="1" s="1"/>
  <c r="AC903" i="1"/>
  <c r="AH903" i="1" s="1"/>
  <c r="AC1052" i="1"/>
  <c r="AH1052" i="1" s="1"/>
  <c r="AC1058" i="1"/>
  <c r="AH1058" i="1" s="1"/>
  <c r="AC1712" i="1"/>
  <c r="AH1712" i="1" s="1"/>
  <c r="AC757" i="1"/>
  <c r="AH757" i="1" s="1"/>
  <c r="AC698" i="1"/>
  <c r="AH698" i="1" s="1"/>
  <c r="AC1112" i="1"/>
  <c r="AH1112" i="1" s="1"/>
  <c r="AC460" i="1"/>
  <c r="AH460" i="1" s="1"/>
  <c r="AC1793" i="1"/>
  <c r="AH1793" i="1" s="1"/>
  <c r="AC1586" i="1"/>
  <c r="AH1586" i="1" s="1"/>
  <c r="AC1650" i="1"/>
  <c r="AH1650" i="1" s="1"/>
  <c r="AC932" i="1"/>
  <c r="AH932" i="1" s="1"/>
  <c r="AC1109" i="1"/>
  <c r="AH1109" i="1" s="1"/>
  <c r="AC618" i="1"/>
  <c r="AH618" i="1" s="1"/>
  <c r="AC1781" i="1"/>
  <c r="AH1781" i="1" s="1"/>
  <c r="AC1775" i="1"/>
  <c r="AH1775" i="1" s="1"/>
  <c r="AC1266" i="1"/>
  <c r="AH1266" i="1" s="1"/>
  <c r="AC760" i="1"/>
  <c r="AH760" i="1" s="1"/>
  <c r="AC228" i="1"/>
  <c r="AH228" i="1" s="1"/>
  <c r="AC16" i="1"/>
  <c r="AH16" i="1" s="1"/>
  <c r="AC336" i="1"/>
  <c r="AH336" i="1" s="1"/>
  <c r="AC138" i="1"/>
  <c r="AH138" i="1" s="1"/>
  <c r="AC46" i="1"/>
  <c r="AH46" i="1" s="1"/>
  <c r="AC284" i="1"/>
  <c r="AH284" i="1" s="1"/>
  <c r="AC1479" i="1"/>
  <c r="AH1479" i="1" s="1"/>
  <c r="AC584" i="1"/>
  <c r="AH584" i="1" s="1"/>
  <c r="AC417" i="1"/>
  <c r="AH417" i="1" s="1"/>
  <c r="AC750" i="1"/>
  <c r="AH750" i="1" s="1"/>
  <c r="AC510" i="1"/>
  <c r="AH510" i="1" s="1"/>
  <c r="AC686" i="1"/>
  <c r="AH686" i="1" s="1"/>
  <c r="AC285" i="1"/>
  <c r="AH285" i="1" s="1"/>
  <c r="AC911" i="1"/>
  <c r="AH911" i="1" s="1"/>
  <c r="AC1051" i="1"/>
  <c r="AH1051" i="1" s="1"/>
  <c r="AC1436" i="1"/>
  <c r="AH1436" i="1" s="1"/>
  <c r="AC1552" i="1"/>
  <c r="AH1552" i="1" s="1"/>
  <c r="AC173" i="1"/>
  <c r="AH173" i="1" s="1"/>
  <c r="AC773" i="1"/>
  <c r="AH773" i="1" s="1"/>
  <c r="AC1081" i="1"/>
  <c r="AH1081" i="1" s="1"/>
  <c r="AC1042" i="1"/>
  <c r="AH1042" i="1" s="1"/>
  <c r="AC278" i="1"/>
  <c r="AH278" i="1" s="1"/>
  <c r="AC326" i="1"/>
  <c r="AH326" i="1" s="1"/>
  <c r="AC1185" i="1"/>
  <c r="AH1185" i="1" s="1"/>
  <c r="AC933" i="1"/>
  <c r="AH933" i="1" s="1"/>
  <c r="AC444" i="1"/>
  <c r="AH444" i="1" s="1"/>
  <c r="AC368" i="1"/>
  <c r="AH368" i="1" s="1"/>
  <c r="AC693" i="1"/>
  <c r="AH693" i="1" s="1"/>
  <c r="AC1484" i="1"/>
  <c r="AH1484" i="1" s="1"/>
  <c r="AC1424" i="1"/>
  <c r="AH1424" i="1" s="1"/>
  <c r="AC592" i="1"/>
  <c r="AH592" i="1" s="1"/>
  <c r="AC329" i="1"/>
  <c r="AH329" i="1" s="1"/>
  <c r="AC400" i="1"/>
  <c r="AH400" i="1" s="1"/>
  <c r="AC1331" i="1"/>
  <c r="AH1331" i="1" s="1"/>
  <c r="AC143" i="1"/>
  <c r="AH143" i="1" s="1"/>
  <c r="AC370" i="1"/>
  <c r="AH370" i="1" s="1"/>
  <c r="AC1742" i="1"/>
  <c r="AH1742" i="1" s="1"/>
  <c r="AC104" i="1"/>
  <c r="AH104" i="1" s="1"/>
  <c r="AC170" i="1"/>
  <c r="AH170" i="1" s="1"/>
  <c r="AC415" i="1"/>
  <c r="AH415" i="1" s="1"/>
  <c r="AC474" i="1"/>
  <c r="AH474" i="1" s="1"/>
  <c r="AC306" i="1"/>
  <c r="AH306" i="1" s="1"/>
  <c r="AC882" i="1"/>
  <c r="AH882" i="1" s="1"/>
  <c r="AC290" i="1"/>
  <c r="AH290" i="1" s="1"/>
  <c r="AC21" i="1"/>
  <c r="AH21" i="1" s="1"/>
  <c r="AC397" i="1"/>
  <c r="AH397" i="1" s="1"/>
  <c r="AC1762" i="1"/>
  <c r="AH1762" i="1" s="1"/>
  <c r="AC1573" i="1"/>
  <c r="AH1573" i="1" s="1"/>
  <c r="AC728" i="1"/>
  <c r="AH728" i="1" s="1"/>
  <c r="AC1026" i="1"/>
  <c r="AH1026" i="1" s="1"/>
  <c r="AC158" i="1"/>
  <c r="AH158" i="1" s="1"/>
  <c r="AC965" i="1"/>
  <c r="AH965" i="1" s="1"/>
  <c r="AC72" i="1"/>
  <c r="AH72" i="1" s="1"/>
  <c r="AC779" i="1"/>
  <c r="AH779" i="1" s="1"/>
  <c r="AC837" i="1"/>
  <c r="AH837" i="1" s="1"/>
  <c r="AC859" i="1"/>
  <c r="AH859" i="1" s="1"/>
  <c r="AC1096" i="1"/>
  <c r="AH1096" i="1" s="1"/>
  <c r="AC1031" i="1"/>
  <c r="AH1031" i="1" s="1"/>
  <c r="AC1229" i="1"/>
  <c r="AH1229" i="1" s="1"/>
  <c r="AC478" i="1"/>
  <c r="AH478" i="1" s="1"/>
  <c r="AC1025" i="1"/>
  <c r="AH1025" i="1" s="1"/>
  <c r="AC544" i="1"/>
  <c r="AH544" i="1" s="1"/>
  <c r="AC44" i="1"/>
  <c r="AH44" i="1" s="1"/>
  <c r="AC952" i="1"/>
  <c r="AH952" i="1" s="1"/>
  <c r="AC1504" i="1"/>
  <c r="AH1504" i="1" s="1"/>
  <c r="AC482" i="1"/>
  <c r="AH482" i="1" s="1"/>
  <c r="AC1099" i="1"/>
  <c r="AH1099" i="1" s="1"/>
  <c r="AC978" i="1"/>
  <c r="AH978" i="1" s="1"/>
  <c r="AC915" i="1"/>
  <c r="AH915" i="1" s="1"/>
  <c r="AC1630" i="1"/>
  <c r="AH1630" i="1" s="1"/>
  <c r="AC172" i="1"/>
  <c r="AH172" i="1" s="1"/>
  <c r="AC764" i="1"/>
  <c r="AH764" i="1" s="1"/>
  <c r="AC363" i="1"/>
  <c r="AH363" i="1" s="1"/>
  <c r="AC1515" i="1"/>
  <c r="AH1515" i="1" s="1"/>
  <c r="AC1204" i="1"/>
  <c r="AH1204" i="1" s="1"/>
  <c r="AC414" i="1"/>
  <c r="AH414" i="1" s="1"/>
  <c r="AC1475" i="1"/>
  <c r="AH1475" i="1" s="1"/>
  <c r="AC412" i="1"/>
  <c r="AH412" i="1" s="1"/>
  <c r="AC1040" i="1"/>
  <c r="AH1040" i="1" s="1"/>
  <c r="AC153" i="1"/>
  <c r="AH153" i="1" s="1"/>
  <c r="AC1455" i="1"/>
  <c r="AH1455" i="1" s="1"/>
  <c r="AC669" i="1"/>
  <c r="AH669" i="1" s="1"/>
  <c r="AC867" i="1"/>
  <c r="AH867" i="1" s="1"/>
  <c r="AC1059" i="1"/>
  <c r="AH1059" i="1" s="1"/>
  <c r="AC91" i="1"/>
  <c r="AH91" i="1" s="1"/>
  <c r="AC128" i="1"/>
  <c r="AH128" i="1" s="1"/>
  <c r="AC309" i="1"/>
  <c r="AH309" i="1" s="1"/>
  <c r="AC778" i="1"/>
  <c r="AH778" i="1" s="1"/>
  <c r="AC975" i="1"/>
  <c r="AH975" i="1" s="1"/>
  <c r="AC438" i="1"/>
  <c r="AH438" i="1" s="1"/>
  <c r="AC257" i="1"/>
  <c r="AH257" i="1" s="1"/>
  <c r="AC637" i="1"/>
  <c r="AH637" i="1" s="1"/>
  <c r="AC1197" i="1"/>
  <c r="AH1197" i="1" s="1"/>
  <c r="AC666" i="1"/>
  <c r="AH666" i="1" s="1"/>
  <c r="AC75" i="1"/>
  <c r="AH75" i="1" s="1"/>
  <c r="AC115" i="1"/>
  <c r="AH115" i="1" s="1"/>
  <c r="AC547" i="1"/>
  <c r="AH547" i="1" s="1"/>
  <c r="AC1337" i="1"/>
  <c r="AH1337" i="1" s="1"/>
  <c r="AC745" i="1"/>
  <c r="AH745" i="1" s="1"/>
  <c r="AC665" i="1"/>
  <c r="AH665" i="1" s="1"/>
  <c r="AC263" i="1"/>
  <c r="AH263" i="1" s="1"/>
  <c r="AC500" i="1"/>
  <c r="AH500" i="1" s="1"/>
  <c r="AC1211" i="1"/>
  <c r="AH1211" i="1" s="1"/>
  <c r="AC1274" i="1"/>
  <c r="AH1274" i="1" s="1"/>
  <c r="AC955" i="1"/>
  <c r="AH955" i="1" s="1"/>
  <c r="AC585" i="1"/>
  <c r="AH585" i="1" s="1"/>
  <c r="AC269" i="1"/>
  <c r="AH269" i="1" s="1"/>
  <c r="AC230" i="1"/>
  <c r="AH230" i="1" s="1"/>
  <c r="AC1809" i="1"/>
  <c r="AH1809" i="1" s="1"/>
  <c r="AC1581" i="1"/>
  <c r="AH1581" i="1" s="1"/>
  <c r="AC619" i="1"/>
  <c r="AH619" i="1" s="1"/>
  <c r="AC655" i="1"/>
  <c r="AH655" i="1" s="1"/>
  <c r="AC23" i="1"/>
  <c r="AH23" i="1" s="1"/>
  <c r="AC1019" i="1"/>
  <c r="AH1019" i="1" s="1"/>
  <c r="AC1480" i="1"/>
  <c r="AH1480" i="1" s="1"/>
  <c r="AC1538" i="1"/>
  <c r="AH1538" i="1" s="1"/>
  <c r="AC11" i="1"/>
  <c r="AH11" i="1" s="1"/>
  <c r="AC1233" i="1"/>
  <c r="AH1233" i="1" s="1"/>
  <c r="AC90" i="1"/>
  <c r="AH90" i="1" s="1"/>
  <c r="AC1482" i="1"/>
  <c r="AH1482" i="1" s="1"/>
  <c r="AC597" i="1"/>
  <c r="AH597" i="1" s="1"/>
  <c r="AC1709" i="1"/>
  <c r="AH1709" i="1" s="1"/>
  <c r="AC610" i="1"/>
  <c r="AH610" i="1" s="1"/>
  <c r="AC462" i="1"/>
  <c r="AH462" i="1" s="1"/>
  <c r="AC1027" i="1"/>
  <c r="AH1027" i="1" s="1"/>
  <c r="AC559" i="1"/>
  <c r="AH559" i="1" s="1"/>
  <c r="AC441" i="1"/>
  <c r="AH441" i="1" s="1"/>
  <c r="AC640" i="1"/>
  <c r="AH640" i="1" s="1"/>
  <c r="AC225" i="1"/>
  <c r="AH225" i="1" s="1"/>
  <c r="AC1283" i="1"/>
  <c r="AH1283" i="1" s="1"/>
  <c r="AC62" i="1"/>
  <c r="AH62" i="1" s="1"/>
  <c r="AC1028" i="1"/>
  <c r="AH1028" i="1" s="1"/>
  <c r="AC398" i="1"/>
  <c r="AH398" i="1" s="1"/>
  <c r="AC1434" i="1"/>
  <c r="AH1434" i="1" s="1"/>
  <c r="AC107" i="1"/>
  <c r="AH107" i="1" s="1"/>
  <c r="AC1303" i="1"/>
  <c r="AH1303" i="1" s="1"/>
  <c r="AC583" i="1"/>
  <c r="AH583" i="1" s="1"/>
  <c r="AC233" i="1"/>
  <c r="AH233" i="1" s="1"/>
  <c r="AC1036" i="1"/>
  <c r="AH1036" i="1" s="1"/>
  <c r="AC982" i="1"/>
  <c r="AH982" i="1" s="1"/>
  <c r="AC676" i="1"/>
  <c r="AH676" i="1" s="1"/>
  <c r="AC1689" i="1"/>
  <c r="AH1689" i="1" s="1"/>
  <c r="AC499" i="1"/>
  <c r="AH499" i="1" s="1"/>
  <c r="AC1805" i="1"/>
  <c r="AH1805" i="1" s="1"/>
  <c r="AC1316" i="1"/>
  <c r="AH1316" i="1" s="1"/>
  <c r="AC744" i="1"/>
  <c r="AH744" i="1" s="1"/>
  <c r="AC344" i="1"/>
  <c r="AH344" i="1" s="1"/>
  <c r="AC1092" i="1"/>
  <c r="AH1092" i="1" s="1"/>
  <c r="AC171" i="1"/>
  <c r="AH171" i="1" s="1"/>
  <c r="AC940" i="1"/>
  <c r="AH940" i="1" s="1"/>
  <c r="AC227" i="1"/>
  <c r="AH227" i="1" s="1"/>
  <c r="AC145" i="1"/>
  <c r="AH145" i="1" s="1"/>
  <c r="AC897" i="1"/>
  <c r="AH897" i="1" s="1"/>
  <c r="AC258" i="1"/>
  <c r="AH258" i="1" s="1"/>
  <c r="AC295" i="1"/>
  <c r="AH295" i="1" s="1"/>
  <c r="AC425" i="1"/>
  <c r="AH425" i="1" s="1"/>
  <c r="AC254" i="1"/>
  <c r="AH254" i="1" s="1"/>
  <c r="AC279" i="1"/>
  <c r="AH279" i="1" s="1"/>
  <c r="AC375" i="1"/>
  <c r="AH375" i="1" s="1"/>
  <c r="AC1812" i="1"/>
  <c r="AH1812" i="1" s="1"/>
  <c r="AC374" i="1"/>
  <c r="AH374" i="1" s="1"/>
  <c r="AC70" i="1"/>
  <c r="AH70" i="1" s="1"/>
  <c r="AC953" i="1"/>
  <c r="AH953" i="1" s="1"/>
  <c r="AC139" i="1"/>
  <c r="AH139" i="1" s="1"/>
  <c r="AC307" i="1"/>
  <c r="AH307" i="1" s="1"/>
  <c r="AC600" i="1"/>
  <c r="AH600" i="1" s="1"/>
  <c r="AC729" i="1"/>
  <c r="AH729" i="1" s="1"/>
  <c r="AC15" i="1"/>
  <c r="AH15" i="1" s="1"/>
  <c r="AC1292" i="1"/>
  <c r="AH1292" i="1" s="1"/>
  <c r="AC851" i="1"/>
  <c r="AH851" i="1" s="1"/>
  <c r="AC196" i="1"/>
  <c r="AH196" i="1" s="1"/>
  <c r="AC248" i="1"/>
  <c r="AH248" i="1" s="1"/>
  <c r="AC328" i="1"/>
  <c r="AH328" i="1" s="1"/>
  <c r="AC167" i="1"/>
  <c r="AH167" i="1" s="1"/>
  <c r="AC734" i="1"/>
  <c r="AH734" i="1" s="1"/>
  <c r="AC178" i="1"/>
  <c r="AH178" i="1" s="1"/>
  <c r="AC721" i="1"/>
  <c r="AH721" i="1" s="1"/>
  <c r="AC317" i="1"/>
  <c r="AH317" i="1" s="1"/>
  <c r="AC512" i="1"/>
  <c r="AH512" i="1" s="1"/>
  <c r="AC1227" i="1"/>
  <c r="AH1227" i="1" s="1"/>
  <c r="AC146" i="1"/>
  <c r="AH146" i="1" s="1"/>
  <c r="AC99" i="1"/>
  <c r="AH99" i="1" s="1"/>
  <c r="AC860" i="1"/>
  <c r="AH860" i="1" s="1"/>
  <c r="AC1107" i="1"/>
  <c r="AH1107" i="1" s="1"/>
  <c r="AC1305" i="1"/>
  <c r="AH1305" i="1" s="1"/>
  <c r="AC1300" i="1"/>
  <c r="AH1300" i="1" s="1"/>
  <c r="AC747" i="1"/>
  <c r="AH747" i="1" s="1"/>
  <c r="AC476" i="1"/>
  <c r="AH476" i="1" s="1"/>
  <c r="AC830" i="1"/>
  <c r="AH830" i="1" s="1"/>
  <c r="AC1558" i="1"/>
  <c r="AH1558" i="1" s="1"/>
  <c r="AC122" i="1"/>
  <c r="AH122" i="1" s="1"/>
  <c r="AC821" i="1"/>
  <c r="AH821" i="1" s="1"/>
  <c r="AC694" i="1"/>
  <c r="AH694" i="1" s="1"/>
  <c r="AC116" i="1"/>
  <c r="AH116" i="1" s="1"/>
  <c r="AC109" i="1"/>
  <c r="AH109" i="1" s="1"/>
  <c r="AC1038" i="1"/>
  <c r="AH1038" i="1" s="1"/>
  <c r="AC71" i="1"/>
  <c r="AH71" i="1" s="1"/>
  <c r="AC569" i="1"/>
  <c r="AH569" i="1" s="1"/>
  <c r="AC129" i="1"/>
  <c r="AH129" i="1" s="1"/>
  <c r="AC633" i="1"/>
  <c r="AH633" i="1" s="1"/>
  <c r="AC772" i="1"/>
  <c r="AH772" i="1" s="1"/>
  <c r="AC353" i="1"/>
  <c r="AH353" i="1" s="1"/>
  <c r="AC352" i="1"/>
  <c r="AH352" i="1" s="1"/>
  <c r="AC1150" i="1"/>
  <c r="AH1150" i="1" s="1"/>
  <c r="AC1132" i="1"/>
  <c r="AH1132" i="1" s="1"/>
  <c r="AC1378" i="1"/>
  <c r="AH1378" i="1" s="1"/>
  <c r="AC1507" i="1"/>
  <c r="AH1507" i="1" s="1"/>
  <c r="AC1205" i="1"/>
  <c r="AH1205" i="1" s="1"/>
  <c r="AC1108" i="1"/>
  <c r="AH1108" i="1" s="1"/>
  <c r="AC1525" i="1"/>
  <c r="AH1525" i="1" s="1"/>
  <c r="AC1328" i="1"/>
  <c r="AH1328" i="1" s="1"/>
  <c r="AC1001" i="1"/>
  <c r="AH1001" i="1" s="1"/>
  <c r="AC320" i="1"/>
  <c r="AH320" i="1" s="1"/>
  <c r="AC1308" i="1"/>
  <c r="AH1308" i="1" s="1"/>
  <c r="AC382" i="1"/>
  <c r="AH382" i="1" s="1"/>
  <c r="AC787" i="1"/>
  <c r="AH787" i="1" s="1"/>
  <c r="AC972" i="1"/>
  <c r="AH972" i="1" s="1"/>
  <c r="AC477" i="1"/>
  <c r="AH477" i="1" s="1"/>
  <c r="AC697" i="1"/>
  <c r="AH697" i="1" s="1"/>
  <c r="AC211" i="1"/>
  <c r="AH211" i="1" s="1"/>
  <c r="AC983" i="1"/>
  <c r="AH983" i="1" s="1"/>
  <c r="AC1010" i="1"/>
  <c r="AH1010" i="1" s="1"/>
  <c r="AC524" i="1"/>
  <c r="AH524" i="1" s="1"/>
  <c r="AC67" i="1"/>
  <c r="AH67" i="1" s="1"/>
  <c r="AC823" i="1"/>
  <c r="AH823" i="1" s="1"/>
  <c r="AC74" i="1"/>
  <c r="AH74" i="1" s="1"/>
  <c r="AC1400" i="1"/>
  <c r="AH1400" i="1" s="1"/>
  <c r="AC42" i="1"/>
  <c r="AH42" i="1" s="1"/>
  <c r="AC505" i="1"/>
  <c r="AH505" i="1" s="1"/>
  <c r="AC155" i="1"/>
  <c r="AH155" i="1" s="1"/>
  <c r="AC120" i="1"/>
  <c r="AH120" i="1" s="1"/>
  <c r="AC384" i="1"/>
  <c r="AH384" i="1" s="1"/>
  <c r="AC450" i="1"/>
  <c r="AH450" i="1" s="1"/>
  <c r="AC5" i="1"/>
  <c r="AH5" i="1" s="1"/>
  <c r="AC149" i="1"/>
  <c r="AH149" i="1" s="1"/>
  <c r="AC679" i="1"/>
  <c r="AH679" i="1" s="1"/>
  <c r="AC588" i="1"/>
  <c r="AH588" i="1" s="1"/>
  <c r="AC333" i="1"/>
  <c r="AH333" i="1" s="1"/>
  <c r="AC1662" i="1"/>
  <c r="AH1662" i="1" s="1"/>
  <c r="AC264" i="1"/>
  <c r="AH264" i="1" s="1"/>
  <c r="AC759" i="1"/>
  <c r="AH759" i="1" s="1"/>
  <c r="AC186" i="1"/>
  <c r="AH186" i="1" s="1"/>
  <c r="AC771" i="1"/>
  <c r="AH771" i="1" s="1"/>
  <c r="AC1243" i="1"/>
  <c r="AH1243" i="1" s="1"/>
  <c r="AC1596" i="1"/>
  <c r="AH1596" i="1" s="1"/>
  <c r="AC37" i="1"/>
  <c r="AH37" i="1" s="1"/>
  <c r="AC1144" i="1"/>
  <c r="AH1144" i="1" s="1"/>
  <c r="AC550" i="1"/>
  <c r="AH550" i="1" s="1"/>
  <c r="AC605" i="1"/>
  <c r="AH605" i="1" s="1"/>
  <c r="AC1530" i="1"/>
  <c r="AH1530" i="1" s="1"/>
  <c r="AC371" i="1"/>
  <c r="AH371" i="1" s="1"/>
  <c r="AC1518" i="1"/>
  <c r="AH1518" i="1" s="1"/>
  <c r="AC207" i="1"/>
  <c r="AH207" i="1" s="1"/>
  <c r="AC813" i="1"/>
  <c r="AH813" i="1" s="1"/>
  <c r="AC1209" i="1"/>
  <c r="AH1209" i="1" s="1"/>
  <c r="AC927" i="1"/>
  <c r="AH927" i="1" s="1"/>
  <c r="AC1371" i="1"/>
  <c r="AH1371" i="1" s="1"/>
  <c r="AC451" i="1"/>
  <c r="AH451" i="1" s="1"/>
  <c r="AC20" i="1"/>
  <c r="AH20" i="1" s="1"/>
  <c r="AC390" i="1"/>
  <c r="AH390" i="1" s="1"/>
  <c r="AC63" i="1"/>
  <c r="AH63" i="1" s="1"/>
  <c r="AC739" i="1"/>
  <c r="AH739" i="1" s="1"/>
  <c r="AC89" i="1"/>
  <c r="AH89" i="1" s="1"/>
  <c r="AC199" i="1"/>
  <c r="AH199" i="1" s="1"/>
  <c r="AC273" i="1"/>
  <c r="AH273" i="1" s="1"/>
  <c r="AC880" i="1"/>
  <c r="AH880" i="1" s="1"/>
  <c r="AC752" i="1"/>
  <c r="AH752" i="1" s="1"/>
  <c r="AC720" i="1"/>
  <c r="AH720" i="1" s="1"/>
  <c r="AC1016" i="1"/>
  <c r="AH1016" i="1" s="1"/>
  <c r="AC1325" i="1"/>
  <c r="AH1325" i="1" s="1"/>
  <c r="AC423" i="1"/>
  <c r="AH423" i="1" s="1"/>
  <c r="AC1681" i="1"/>
  <c r="AH1681" i="1" s="1"/>
  <c r="AC1312" i="1"/>
  <c r="AH1312" i="1" s="1"/>
  <c r="AC908" i="1"/>
  <c r="AH908" i="1" s="1"/>
  <c r="AC1540" i="1"/>
  <c r="AH1540" i="1" s="1"/>
  <c r="AC1290" i="1"/>
  <c r="AH1290" i="1" s="1"/>
  <c r="AC1688" i="1"/>
  <c r="AH1688" i="1" s="1"/>
  <c r="AC1068" i="1"/>
  <c r="AH1068" i="1" s="1"/>
  <c r="AC41" i="1"/>
  <c r="AH41" i="1" s="1"/>
  <c r="AC1338" i="1"/>
  <c r="AH1338" i="1" s="1"/>
  <c r="AC1228" i="1"/>
  <c r="AH1228" i="1" s="1"/>
  <c r="AC1245" i="1"/>
  <c r="AH1245" i="1" s="1"/>
  <c r="AC523" i="1"/>
  <c r="AH523" i="1" s="1"/>
  <c r="AC1714" i="1"/>
  <c r="AH1714" i="1" s="1"/>
  <c r="AC1543" i="1"/>
  <c r="AH1543" i="1" s="1"/>
  <c r="AC297" i="1"/>
  <c r="AH297" i="1" s="1"/>
  <c r="AC69" i="1"/>
  <c r="AH69" i="1" s="1"/>
  <c r="AC1049" i="1"/>
  <c r="AH1049" i="1" s="1"/>
  <c r="AC426" i="1"/>
  <c r="AH426" i="1" s="1"/>
  <c r="AC1619" i="1"/>
  <c r="AH1619" i="1" s="1"/>
  <c r="AC281" i="1"/>
  <c r="AH281" i="1" s="1"/>
  <c r="AC416" i="1"/>
  <c r="AH416" i="1" s="1"/>
  <c r="AC1199" i="1"/>
  <c r="AH1199" i="1" s="1"/>
  <c r="AC1562" i="1"/>
  <c r="AH1562" i="1" s="1"/>
  <c r="AC1183" i="1"/>
  <c r="AH1183" i="1" s="1"/>
  <c r="AC1335" i="1"/>
  <c r="AH1335" i="1" s="1"/>
  <c r="AC147" i="1"/>
  <c r="AH147" i="1" s="1"/>
  <c r="AC1816" i="1"/>
  <c r="AH1816" i="1" s="1"/>
  <c r="AC276" i="1"/>
  <c r="AH276" i="1" s="1"/>
  <c r="AC1167" i="1"/>
  <c r="AH1167" i="1" s="1"/>
  <c r="AC234" i="1"/>
  <c r="AH234" i="1" s="1"/>
  <c r="AC643" i="1"/>
  <c r="AH643" i="1" s="1"/>
  <c r="AC1138" i="1"/>
  <c r="AH1138" i="1" s="1"/>
  <c r="AC34" i="1"/>
  <c r="AH34" i="1" s="1"/>
  <c r="AC1088" i="1"/>
  <c r="AH1088" i="1" s="1"/>
  <c r="AC1438" i="1"/>
  <c r="AH1438" i="1" s="1"/>
  <c r="AC1190" i="1"/>
  <c r="AH1190" i="1" s="1"/>
  <c r="AC1509" i="1"/>
  <c r="AH1509" i="1" s="1"/>
  <c r="AC873" i="1"/>
  <c r="AH873" i="1" s="1"/>
  <c r="AC534" i="1"/>
  <c r="AH534" i="1" s="1"/>
  <c r="AC1244" i="1"/>
  <c r="AH1244" i="1" s="1"/>
  <c r="AC373" i="1"/>
  <c r="AH373" i="1" s="1"/>
  <c r="AC1255" i="1"/>
  <c r="AH1255" i="1" s="1"/>
  <c r="AC528" i="1"/>
  <c r="AH528" i="1" s="1"/>
  <c r="AC54" i="1"/>
  <c r="AH54" i="1" s="1"/>
  <c r="AC992" i="1"/>
  <c r="AH992" i="1" s="1"/>
  <c r="AC1236" i="1"/>
  <c r="AH1236" i="1" s="1"/>
  <c r="AC973" i="1"/>
  <c r="AH973" i="1" s="1"/>
  <c r="AC625" i="1"/>
  <c r="AH625" i="1" s="1"/>
  <c r="AC623" i="1"/>
  <c r="AH623" i="1" s="1"/>
  <c r="AC343" i="1"/>
  <c r="AH343" i="1" s="1"/>
  <c r="AC1628" i="1"/>
  <c r="AH1628" i="1" s="1"/>
  <c r="AC554" i="1"/>
  <c r="AH554" i="1" s="1"/>
  <c r="AC576" i="1"/>
  <c r="AH576" i="1" s="1"/>
  <c r="AC737" i="1"/>
  <c r="AH737" i="1" s="1"/>
  <c r="AC219" i="1"/>
  <c r="AH219" i="1" s="1"/>
  <c r="AC995" i="1"/>
  <c r="AH995" i="1" s="1"/>
  <c r="AC1032" i="1"/>
  <c r="AH1032" i="1" s="1"/>
  <c r="AC756" i="1"/>
  <c r="AH756" i="1" s="1"/>
  <c r="AC493" i="1"/>
  <c r="AH493" i="1" s="1"/>
  <c r="AC762" i="1"/>
  <c r="AH762" i="1" s="1"/>
  <c r="AC498" i="1"/>
  <c r="AH498" i="1" s="1"/>
  <c r="AC651" i="1"/>
  <c r="AH651" i="1" s="1"/>
  <c r="AC991" i="1"/>
  <c r="AH991" i="1" s="1"/>
  <c r="AC341" i="1"/>
  <c r="AH341" i="1" s="1"/>
  <c r="AC712" i="1"/>
  <c r="AH712" i="1" s="1"/>
  <c r="AC682" i="1"/>
  <c r="AH682" i="1" s="1"/>
  <c r="AC1477" i="1"/>
  <c r="AH1477" i="1" s="1"/>
  <c r="AC1578" i="1"/>
  <c r="AH1578" i="1" s="1"/>
  <c r="AC761" i="1"/>
  <c r="AH761" i="1" s="1"/>
  <c r="AC905" i="1"/>
  <c r="AH905" i="1" s="1"/>
  <c r="AC901" i="1"/>
  <c r="AH901" i="1" s="1"/>
  <c r="AC921" i="1"/>
  <c r="AH921" i="1" s="1"/>
  <c r="AC1352" i="1"/>
  <c r="AH1352" i="1" s="1"/>
  <c r="AC587" i="1"/>
  <c r="AH587" i="1" s="1"/>
  <c r="AC1575" i="1"/>
  <c r="AH1575" i="1" s="1"/>
  <c r="AC1054" i="1"/>
  <c r="AH1054" i="1" s="1"/>
  <c r="AC159" i="1"/>
  <c r="AH159" i="1" s="1"/>
  <c r="AC472" i="1"/>
  <c r="AH472" i="1" s="1"/>
  <c r="AC1324" i="1"/>
  <c r="AH1324" i="1" s="1"/>
  <c r="AC1214" i="1"/>
  <c r="AH1214" i="1" s="1"/>
  <c r="AC1196" i="1"/>
  <c r="AH1196" i="1" s="1"/>
  <c r="AC1757" i="1"/>
  <c r="AH1757" i="1" s="1"/>
  <c r="AC1577" i="1"/>
  <c r="AH1577" i="1" s="1"/>
  <c r="AC1783" i="1"/>
  <c r="AH1783" i="1" s="1"/>
  <c r="AC127" i="1"/>
  <c r="AH127" i="1" s="1"/>
  <c r="AC1133" i="1"/>
  <c r="AH1133" i="1" s="1"/>
  <c r="AC998" i="1"/>
  <c r="AH998" i="1" s="1"/>
  <c r="AC663" i="1"/>
  <c r="AH663" i="1" s="1"/>
  <c r="AC1146" i="1"/>
  <c r="AH1146" i="1" s="1"/>
  <c r="AC1286" i="1"/>
  <c r="AH1286" i="1" s="1"/>
  <c r="AC1817" i="1"/>
  <c r="AH1817" i="1" s="1"/>
  <c r="AC361" i="1"/>
  <c r="AH361" i="1" s="1"/>
  <c r="AC1738" i="1"/>
  <c r="AH1738" i="1" s="1"/>
  <c r="AC730" i="1"/>
  <c r="AH730" i="1" s="1"/>
  <c r="AC563" i="1"/>
  <c r="AH563" i="1" s="1"/>
  <c r="AC688" i="1"/>
  <c r="AH688" i="1" s="1"/>
  <c r="AC1000" i="1"/>
  <c r="AH1000" i="1" s="1"/>
  <c r="AC490" i="1"/>
  <c r="AH490" i="1" s="1"/>
  <c r="AC899" i="1"/>
  <c r="AH899" i="1" s="1"/>
  <c r="AC293" i="1"/>
  <c r="AH293" i="1" s="1"/>
  <c r="AC1142" i="1"/>
  <c r="AH1142" i="1" s="1"/>
  <c r="AC463" i="1"/>
  <c r="AH463" i="1" s="1"/>
  <c r="AC740" i="1"/>
  <c r="AH740" i="1" s="1"/>
  <c r="AC708" i="1"/>
  <c r="AH708" i="1" s="1"/>
  <c r="AC399" i="1"/>
  <c r="AH399" i="1" s="1"/>
  <c r="AC1447" i="1"/>
  <c r="AH1447" i="1" s="1"/>
  <c r="AC1182" i="1"/>
  <c r="AH1182" i="1" s="1"/>
  <c r="AC727" i="1"/>
  <c r="AH727" i="1" s="1"/>
  <c r="AC793" i="1"/>
  <c r="AH793" i="1" s="1"/>
  <c r="AC27" i="1"/>
  <c r="AH27" i="1" s="1"/>
  <c r="AC338" i="1"/>
  <c r="AH338" i="1" s="1"/>
  <c r="AC1024" i="1"/>
  <c r="AH1024" i="1" s="1"/>
  <c r="AC639" i="1"/>
  <c r="AH639" i="1" s="1"/>
  <c r="AC542" i="1"/>
  <c r="AH542" i="1" s="1"/>
  <c r="AC504" i="1"/>
  <c r="AH504" i="1" s="1"/>
  <c r="AC208" i="1"/>
  <c r="AH208" i="1" s="1"/>
  <c r="AC323" i="1"/>
  <c r="AH323" i="1" s="1"/>
  <c r="AC177" i="1"/>
  <c r="AH177" i="1" s="1"/>
  <c r="AC189" i="1"/>
  <c r="AH189" i="1" s="1"/>
  <c r="AC421" i="1"/>
  <c r="AH421" i="1" s="1"/>
  <c r="AC78" i="1"/>
  <c r="AH78" i="1" s="1"/>
  <c r="AC435" i="1"/>
  <c r="AH435" i="1" s="1"/>
  <c r="AC461" i="1"/>
  <c r="AH461" i="1" s="1"/>
  <c r="AC1021" i="1"/>
  <c r="AH1021" i="1" s="1"/>
  <c r="AC969" i="1"/>
  <c r="AH969" i="1" s="1"/>
  <c r="AC935" i="1"/>
  <c r="AH935" i="1" s="1"/>
  <c r="AC1078" i="1"/>
  <c r="AH1078" i="1" s="1"/>
  <c r="AC556" i="1"/>
  <c r="AH556" i="1" s="1"/>
  <c r="AC175" i="1"/>
  <c r="AH175" i="1" s="1"/>
  <c r="AC1618" i="1"/>
  <c r="AH1618" i="1" s="1"/>
  <c r="AC1277" i="1"/>
  <c r="AH1277" i="1" s="1"/>
  <c r="AC564" i="1"/>
  <c r="AH564" i="1" s="1"/>
  <c r="AC491" i="1"/>
  <c r="AH491" i="1" s="1"/>
  <c r="AC214" i="1"/>
  <c r="AH214" i="1" s="1"/>
  <c r="AC749" i="1"/>
  <c r="AH749" i="1" s="1"/>
  <c r="AC300" i="1"/>
  <c r="AH300" i="1" s="1"/>
  <c r="AC243" i="1"/>
  <c r="AH243" i="1" s="1"/>
  <c r="AC1440" i="1"/>
  <c r="AH1440" i="1" s="1"/>
  <c r="AC881" i="1"/>
  <c r="AH881" i="1" s="1"/>
  <c r="AC220" i="1"/>
  <c r="AH220" i="1" s="1"/>
  <c r="AC140" i="1"/>
  <c r="AH140" i="1" s="1"/>
  <c r="AC251" i="1"/>
  <c r="AH251" i="1" s="1"/>
  <c r="AC294" i="1"/>
  <c r="AH294" i="1" s="1"/>
  <c r="AC105" i="1"/>
  <c r="AH105" i="1" s="1"/>
  <c r="AC635" i="1"/>
  <c r="AH635" i="1" s="1"/>
  <c r="AC1045" i="1"/>
  <c r="AH1045" i="1" s="1"/>
  <c r="AC403" i="1"/>
  <c r="AH403" i="1" s="1"/>
  <c r="AC1336" i="1"/>
  <c r="AH1336" i="1" s="1"/>
  <c r="AC1467" i="1"/>
  <c r="AH1467" i="1" s="1"/>
  <c r="AC1348" i="1"/>
  <c r="AH1348" i="1" s="1"/>
  <c r="AC910" i="1"/>
  <c r="AH910" i="1" s="1"/>
  <c r="AC548" i="1"/>
  <c r="AH548" i="1" s="1"/>
  <c r="AC801" i="1"/>
  <c r="AH801" i="1" s="1"/>
  <c r="AC1833" i="1"/>
  <c r="AH1833" i="1" s="1"/>
  <c r="AC1403" i="1"/>
  <c r="AH1403" i="1" s="1"/>
  <c r="AC560" i="1"/>
  <c r="AH560" i="1" s="1"/>
  <c r="AC364" i="1"/>
  <c r="AH364" i="1" s="1"/>
  <c r="AC1636" i="1"/>
  <c r="AH1636" i="1" s="1"/>
  <c r="AC1273" i="1"/>
  <c r="AH1273" i="1" s="1"/>
  <c r="AC244" i="1"/>
  <c r="AH244" i="1" s="1"/>
  <c r="AC1230" i="1"/>
  <c r="AH1230" i="1" s="1"/>
  <c r="AC1090" i="1"/>
  <c r="AH1090" i="1" s="1"/>
  <c r="AC1173" i="1"/>
  <c r="AH1173" i="1" s="1"/>
  <c r="AC835" i="1"/>
  <c r="AH835" i="1" s="1"/>
  <c r="AC907" i="1"/>
  <c r="AH907" i="1" s="1"/>
  <c r="AC1188" i="1"/>
  <c r="AH1188" i="1" s="1"/>
  <c r="AC236" i="1"/>
  <c r="AH236" i="1" s="1"/>
  <c r="AC102" i="1"/>
  <c r="AH102" i="1" s="1"/>
  <c r="AC1731" i="1"/>
  <c r="AH1731" i="1" s="1"/>
  <c r="AC812" i="1"/>
  <c r="AH812" i="1" s="1"/>
  <c r="AC914" i="1"/>
  <c r="AH914" i="1" s="1"/>
  <c r="AC540" i="1"/>
  <c r="AH540" i="1" s="1"/>
  <c r="AC675" i="1"/>
  <c r="AH675" i="1" s="1"/>
  <c r="AC188" i="1"/>
  <c r="AH188" i="1" s="1"/>
  <c r="AC968" i="1"/>
  <c r="AH968" i="1" s="1"/>
  <c r="AC210" i="1"/>
  <c r="AH210" i="1" s="1"/>
  <c r="AC349" i="1"/>
  <c r="AH349" i="1" s="1"/>
  <c r="AC802" i="1"/>
  <c r="AH802" i="1" s="1"/>
  <c r="AC1094" i="1"/>
  <c r="AH1094" i="1" s="1"/>
  <c r="AC987" i="1"/>
  <c r="AH987" i="1" s="1"/>
  <c r="AC1353" i="1"/>
  <c r="AH1353" i="1" s="1"/>
  <c r="AC335" i="1"/>
  <c r="AH335" i="1" s="1"/>
  <c r="AC1023" i="1"/>
  <c r="AH1023" i="1" s="1"/>
  <c r="AC1291" i="1"/>
  <c r="AH1291" i="1" s="1"/>
  <c r="AC404" i="1"/>
  <c r="AH404" i="1" s="1"/>
  <c r="AC197" i="1"/>
  <c r="AH197" i="1" s="1"/>
  <c r="AC1313" i="1"/>
  <c r="AH1313" i="1" s="1"/>
  <c r="AC379" i="1"/>
  <c r="AH379" i="1" s="1"/>
  <c r="AC362" i="1"/>
  <c r="AH362" i="1" s="1"/>
  <c r="AC247" i="1"/>
  <c r="AH247" i="1" s="1"/>
  <c r="AC185" i="1"/>
  <c r="AH185" i="1" s="1"/>
  <c r="AC586" i="1"/>
  <c r="AH586" i="1" s="1"/>
  <c r="AC316" i="1"/>
  <c r="AH316" i="1" s="1"/>
  <c r="AC541" i="1"/>
  <c r="AH541" i="1" s="1"/>
  <c r="AC68" i="1"/>
  <c r="AH68" i="1" s="1"/>
  <c r="AC410" i="1"/>
  <c r="AH410" i="1" s="1"/>
  <c r="AC222" i="1"/>
  <c r="AH222" i="1" s="1"/>
  <c r="AC1843" i="1"/>
  <c r="AH1843" i="1" s="1"/>
  <c r="AC775" i="1"/>
  <c r="AH775" i="1" s="1"/>
  <c r="AC804" i="1"/>
  <c r="AH804" i="1" s="1"/>
  <c r="AC406" i="1"/>
  <c r="AH406" i="1" s="1"/>
  <c r="AC670" i="1"/>
  <c r="AH670" i="1" s="1"/>
  <c r="AC731" i="1"/>
  <c r="AH731" i="1" s="1"/>
  <c r="AC855" i="1"/>
  <c r="AH855" i="1" s="1"/>
  <c r="AC385" i="1"/>
  <c r="AH385" i="1" s="1"/>
  <c r="AC1511" i="1"/>
  <c r="AH1511" i="1" s="1"/>
  <c r="AC137" i="1"/>
  <c r="AH137" i="1" s="1"/>
  <c r="AC1050" i="1"/>
  <c r="AH1050" i="1" s="1"/>
  <c r="AC1069" i="1"/>
  <c r="AH1069" i="1" s="1"/>
  <c r="AC262" i="1"/>
  <c r="AH262" i="1" s="1"/>
  <c r="AC58" i="1"/>
  <c r="AH58" i="1" s="1"/>
  <c r="AC301" i="1"/>
  <c r="AH301" i="1" s="1"/>
  <c r="AC659" i="1"/>
  <c r="AH659" i="1" s="1"/>
  <c r="AC1220" i="1"/>
  <c r="AH1220" i="1" s="1"/>
  <c r="AC1329" i="1"/>
  <c r="AH1329" i="1" s="1"/>
  <c r="AC763" i="1"/>
  <c r="AH763" i="1" s="1"/>
  <c r="AC497" i="1"/>
  <c r="AH497" i="1" s="1"/>
  <c r="AC916" i="1"/>
  <c r="AH916" i="1" s="1"/>
  <c r="AC644" i="1"/>
  <c r="AH644" i="1" s="1"/>
  <c r="AC1282" i="1"/>
  <c r="AH1282" i="1" s="1"/>
  <c r="AC1035" i="1"/>
  <c r="AH1035" i="1" s="1"/>
  <c r="AC31" i="1"/>
  <c r="AH31" i="1" s="1"/>
  <c r="AC549" i="1"/>
  <c r="AH549" i="1" s="1"/>
  <c r="AC1701" i="1"/>
  <c r="AH1701" i="1" s="1"/>
  <c r="AC313" i="1"/>
  <c r="AH313" i="1" s="1"/>
  <c r="AC1698" i="1"/>
  <c r="AH1698" i="1" s="1"/>
  <c r="AC467" i="1"/>
  <c r="AH467" i="1" s="1"/>
  <c r="AC1729" i="1"/>
  <c r="AH1729" i="1" s="1"/>
  <c r="AC776" i="1"/>
  <c r="AH776" i="1" s="1"/>
  <c r="AC909" i="1"/>
  <c r="AH909" i="1" s="1"/>
  <c r="AC1364" i="1"/>
  <c r="AH1364" i="1" s="1"/>
  <c r="AC1082" i="1"/>
  <c r="AH1082" i="1" s="1"/>
  <c r="AC1569" i="1"/>
  <c r="AH1569" i="1" s="1"/>
  <c r="AC1018" i="1"/>
  <c r="AH1018" i="1" s="1"/>
  <c r="AC746" i="1"/>
  <c r="AH746" i="1" s="1"/>
  <c r="AC1605" i="1"/>
  <c r="AH1605" i="1" s="1"/>
  <c r="AC312" i="1"/>
  <c r="AH312" i="1" s="1"/>
  <c r="AC572" i="1"/>
  <c r="AH572" i="1" s="1"/>
  <c r="AC580" i="1"/>
  <c r="AH580" i="1" s="1"/>
  <c r="AC1206" i="1"/>
  <c r="AH1206" i="1" s="1"/>
  <c r="AC1710" i="1"/>
  <c r="AH1710" i="1" s="1"/>
  <c r="AC282" i="1"/>
  <c r="AH282" i="1" s="1"/>
  <c r="AC14" i="1"/>
  <c r="AH14" i="1" s="1"/>
  <c r="AC49" i="1"/>
  <c r="AH49" i="1" s="1"/>
  <c r="AC496" i="1"/>
  <c r="AH496" i="1" s="1"/>
  <c r="AC1074" i="1"/>
  <c r="AH1074" i="1" s="1"/>
  <c r="AC291" i="1"/>
  <c r="AH291" i="1" s="1"/>
  <c r="AC456" i="1"/>
  <c r="AH456" i="1" s="1"/>
  <c r="AC1413" i="1"/>
  <c r="AH1413" i="1" s="1"/>
  <c r="AC55" i="1"/>
  <c r="AH55" i="1" s="1"/>
  <c r="AC431" i="1"/>
  <c r="AH431" i="1" s="1"/>
  <c r="AC59" i="1"/>
  <c r="AH59" i="1" s="1"/>
  <c r="AC861" i="1"/>
  <c r="AH861" i="1" s="1"/>
  <c r="AC966" i="1"/>
  <c r="AH966" i="1" s="1"/>
  <c r="AC726" i="1"/>
  <c r="AH726" i="1" s="1"/>
  <c r="AC267" i="1"/>
  <c r="AH267" i="1" s="1"/>
  <c r="AC148" i="1"/>
  <c r="AH148" i="1" s="1"/>
  <c r="AC715" i="1"/>
  <c r="AH715" i="1" s="1"/>
  <c r="AC296" i="1"/>
  <c r="AH296" i="1" s="1"/>
  <c r="AC292" i="1"/>
  <c r="AH292" i="1" s="1"/>
  <c r="AC50" i="1"/>
  <c r="AH50" i="1" s="1"/>
  <c r="AC847" i="1"/>
  <c r="AH847" i="1" s="1"/>
  <c r="AC986" i="1"/>
  <c r="AH986" i="1" s="1"/>
  <c r="AC96" i="1"/>
  <c r="AH96" i="1" s="1"/>
  <c r="AC132" i="1"/>
  <c r="AH132" i="1" s="1"/>
  <c r="AC630" i="1"/>
  <c r="AH630" i="1" s="1"/>
  <c r="AC1368" i="1"/>
  <c r="AH1368" i="1" s="1"/>
  <c r="AC38" i="1"/>
  <c r="AH38" i="1" s="1"/>
  <c r="AC843" i="1"/>
  <c r="AH843" i="1" s="1"/>
  <c r="AC160" i="1"/>
  <c r="AH160" i="1" s="1"/>
  <c r="AC420" i="1"/>
  <c r="AH420" i="1" s="1"/>
  <c r="AC1665" i="1"/>
  <c r="AH1665" i="1" s="1"/>
  <c r="AC1071" i="1"/>
  <c r="AH1071" i="1" s="1"/>
  <c r="AC957" i="1"/>
  <c r="AH957" i="1" s="1"/>
  <c r="AC8" i="1"/>
  <c r="AH8" i="1" s="1"/>
  <c r="AC1692" i="1"/>
  <c r="AH1692" i="1" s="1"/>
  <c r="AC466" i="1"/>
  <c r="AH466" i="1" s="1"/>
  <c r="AC634" i="1"/>
  <c r="AH634" i="1" s="1"/>
  <c r="AC1495" i="1"/>
  <c r="AH1495" i="1" s="1"/>
  <c r="AC1555" i="1"/>
  <c r="AH1555" i="1" s="1"/>
  <c r="AC408" i="1"/>
  <c r="AH408" i="1" s="1"/>
  <c r="AC797" i="1"/>
  <c r="AH797" i="1" s="1"/>
  <c r="AC1513" i="1"/>
  <c r="AH1513" i="1" s="1"/>
  <c r="AC931" i="1"/>
  <c r="AH931" i="1" s="1"/>
  <c r="AC1408" i="1"/>
  <c r="AH1408" i="1" s="1"/>
  <c r="AC133" i="1"/>
  <c r="AH133" i="1" s="1"/>
  <c r="AC483" i="1"/>
  <c r="AH483" i="1" s="1"/>
  <c r="AC1007" i="1"/>
  <c r="AH1007" i="1" s="1"/>
  <c r="AC1249" i="1"/>
  <c r="AH1249" i="1" s="1"/>
  <c r="AC337" i="1"/>
  <c r="AH337" i="1" s="1"/>
  <c r="AC19" i="1"/>
  <c r="AH19" i="1" s="1"/>
  <c r="AC993" i="1"/>
  <c r="AH993" i="1" s="1"/>
  <c r="AC436" i="1"/>
  <c r="AH436" i="1" s="1"/>
  <c r="AC943" i="1"/>
  <c r="AH943" i="1" s="1"/>
  <c r="AC126" i="1"/>
  <c r="AH126" i="1" s="1"/>
  <c r="AC1098" i="1"/>
  <c r="AH1098" i="1" s="1"/>
  <c r="AC443" i="1"/>
  <c r="AH443" i="1" s="1"/>
  <c r="AC858" i="1"/>
  <c r="AH858" i="1" s="1"/>
  <c r="AC1840" i="1"/>
  <c r="AH1840" i="1" s="1"/>
  <c r="AC735" i="1"/>
  <c r="AH735" i="1" s="1"/>
  <c r="AC439" i="1"/>
  <c r="AH439" i="1" s="1"/>
  <c r="AC1514" i="1"/>
  <c r="AH1514" i="1" s="1"/>
  <c r="AC413" i="1"/>
  <c r="AH413" i="1" s="1"/>
  <c r="AC751" i="1"/>
  <c r="AH751" i="1" s="1"/>
  <c r="AC1794" i="1"/>
  <c r="AH1794" i="1" s="1"/>
  <c r="AC648" i="1"/>
  <c r="AH648" i="1" s="1"/>
  <c r="AC48" i="1"/>
  <c r="AH48" i="1" s="1"/>
  <c r="AC1406" i="1"/>
  <c r="AH1406" i="1" s="1"/>
  <c r="AC1376" i="1"/>
  <c r="AH1376" i="1" s="1"/>
  <c r="AC1311" i="1"/>
  <c r="AH1311" i="1" s="1"/>
  <c r="AC136" i="1"/>
  <c r="AH136" i="1" s="1"/>
  <c r="AC1254" i="1"/>
  <c r="AH1254" i="1" s="1"/>
  <c r="AC1372" i="1"/>
  <c r="AH1372" i="1" s="1"/>
  <c r="AC1756" i="1"/>
  <c r="AH1756" i="1" s="1"/>
  <c r="AC488" i="1"/>
  <c r="AH488" i="1" s="1"/>
  <c r="AC388" i="1"/>
  <c r="AH388" i="1" s="1"/>
  <c r="AC517" i="1"/>
  <c r="AH517" i="1" s="1"/>
  <c r="AC485" i="1"/>
  <c r="AH485" i="1" s="1"/>
  <c r="AC13" i="1"/>
  <c r="AH13" i="1" s="1"/>
  <c r="AC1256" i="1"/>
  <c r="AH1256" i="1" s="1"/>
  <c r="AC840" i="1"/>
  <c r="AH840" i="1" s="1"/>
  <c r="AC255" i="1"/>
  <c r="AH255" i="1" s="1"/>
  <c r="AC221" i="1"/>
  <c r="AH221" i="1" s="1"/>
  <c r="AC464" i="1"/>
  <c r="AH464" i="1" s="1"/>
  <c r="AC1355" i="1"/>
  <c r="AH1355" i="1" s="1"/>
  <c r="AC325" i="1"/>
  <c r="AH325" i="1" s="1"/>
  <c r="AC820" i="1"/>
  <c r="AH820" i="1" s="1"/>
  <c r="AC1201" i="1"/>
  <c r="AH1201" i="1" s="1"/>
  <c r="AC1304" i="1"/>
  <c r="AH1304" i="1" s="1"/>
  <c r="AC562" i="1"/>
  <c r="AH562" i="1" s="1"/>
  <c r="AC1218" i="1"/>
  <c r="AH1218" i="1" s="1"/>
  <c r="AC889" i="1"/>
  <c r="AH889" i="1" s="1"/>
  <c r="AC1103" i="1"/>
  <c r="AH1103" i="1" s="1"/>
  <c r="AC242" i="1"/>
  <c r="AH242" i="1" s="1"/>
  <c r="AC217" i="1"/>
  <c r="AH217" i="1" s="1"/>
  <c r="AC346" i="1"/>
  <c r="AH346" i="1" s="1"/>
  <c r="AC195" i="1"/>
  <c r="AH195" i="1" s="1"/>
  <c r="AC1561" i="1"/>
  <c r="AH1561" i="1" s="1"/>
  <c r="AC529" i="1"/>
  <c r="AH529" i="1" s="1"/>
  <c r="AC831" i="1"/>
  <c r="AH831" i="1" s="1"/>
  <c r="AC725" i="1"/>
  <c r="AH725" i="1" s="1"/>
  <c r="AC1195" i="1"/>
  <c r="AH1195" i="1" s="1"/>
  <c r="AC237" i="1"/>
  <c r="AH237" i="1" s="1"/>
  <c r="AC928" i="1"/>
  <c r="AH928" i="1" s="1"/>
  <c r="AC684" i="1"/>
  <c r="AH684" i="1" s="1"/>
  <c r="AC29" i="1"/>
  <c r="AH29" i="1" s="1"/>
  <c r="AC826" i="1"/>
  <c r="AH826" i="1" s="1"/>
  <c r="AC1634" i="1"/>
  <c r="AH1634" i="1" s="1"/>
  <c r="AC125" i="1"/>
  <c r="AH125" i="1" s="1"/>
  <c r="AC754" i="1"/>
  <c r="AH754" i="1" s="1"/>
  <c r="AC685" i="1"/>
  <c r="AH685" i="1" s="1"/>
  <c r="AC277" i="1"/>
  <c r="AH277" i="1" s="1"/>
  <c r="AC445" i="1"/>
  <c r="AH445" i="1" s="1"/>
  <c r="AC216" i="1"/>
  <c r="AH216" i="1" s="1"/>
  <c r="AC710" i="1"/>
  <c r="AH710" i="1" s="1"/>
  <c r="AC1382" i="1"/>
  <c r="AH1382" i="1" s="1"/>
  <c r="AC141" i="1"/>
  <c r="AH141" i="1" s="1"/>
  <c r="AC17" i="1"/>
  <c r="AH17" i="1" s="1"/>
  <c r="AC1287" i="1"/>
  <c r="AH1287" i="1" s="1"/>
  <c r="AC280" i="1"/>
  <c r="AH280" i="1" s="1"/>
  <c r="AC925" i="1"/>
  <c r="AH925" i="1" s="1"/>
  <c r="AC736" i="1"/>
  <c r="AH736" i="1" s="1"/>
  <c r="AC947" i="1"/>
  <c r="AH947" i="1" s="1"/>
  <c r="AC1232" i="1"/>
  <c r="AH1232" i="1" s="1"/>
  <c r="AC1299" i="1"/>
  <c r="AH1299" i="1" s="1"/>
  <c r="AC56" i="1"/>
  <c r="AH56" i="1" s="1"/>
  <c r="AC429" i="1"/>
  <c r="AH429" i="1" s="1"/>
  <c r="AC680" i="1"/>
  <c r="AH680" i="1" s="1"/>
  <c r="E14" i="31"/>
  <c r="E7" i="31"/>
  <c r="D24" i="26"/>
  <c r="D27" i="26" s="1"/>
  <c r="V26" i="24"/>
  <c r="V32" i="24" s="1"/>
  <c r="F27" i="26"/>
  <c r="F26" i="26"/>
  <c r="K24" i="26"/>
  <c r="K27" i="26" s="1"/>
  <c r="S24" i="24"/>
  <c r="S30" i="24" s="1"/>
  <c r="D24" i="24"/>
  <c r="G26" i="25"/>
  <c r="W19" i="25"/>
  <c r="G27" i="25"/>
  <c r="G24" i="25"/>
  <c r="K24" i="25"/>
  <c r="K27" i="25" s="1"/>
  <c r="T24" i="26"/>
  <c r="T27" i="26" s="1"/>
  <c r="L24" i="25"/>
  <c r="L27" i="25" s="1"/>
  <c r="H19" i="25"/>
  <c r="N24" i="25"/>
  <c r="N27" i="25" s="1"/>
  <c r="P24" i="26"/>
  <c r="P27" i="26" s="1"/>
  <c r="N24" i="24"/>
  <c r="N30" i="24" s="1"/>
  <c r="H24" i="26"/>
  <c r="H27" i="26" s="1"/>
  <c r="F5" i="25"/>
  <c r="L24" i="24"/>
  <c r="L30" i="24" s="1"/>
  <c r="O24" i="26"/>
  <c r="O27" i="26" s="1"/>
  <c r="D24" i="25"/>
  <c r="S24" i="25"/>
  <c r="S27" i="25" s="1"/>
  <c r="E24" i="26"/>
  <c r="P24" i="24"/>
  <c r="P30" i="24" s="1"/>
  <c r="O24" i="25"/>
  <c r="O27" i="25" s="1"/>
  <c r="Q24" i="24"/>
  <c r="Q30" i="24" s="1"/>
  <c r="M24" i="26"/>
  <c r="M27" i="26" s="1"/>
  <c r="J24" i="26"/>
  <c r="J27" i="26" s="1"/>
  <c r="U24" i="25"/>
  <c r="U27" i="25" s="1"/>
  <c r="F24" i="24"/>
  <c r="F30" i="24" s="1"/>
  <c r="R24" i="26"/>
  <c r="R27" i="26" s="1"/>
  <c r="I24" i="26"/>
  <c r="I27" i="26" s="1"/>
  <c r="W24" i="26"/>
  <c r="W27" i="26" s="1"/>
  <c r="Q24" i="25"/>
  <c r="Q27" i="25" s="1"/>
  <c r="Q24" i="26"/>
  <c r="Q27" i="26" s="1"/>
  <c r="G24" i="24"/>
  <c r="G30" i="24" s="1"/>
  <c r="T24" i="24"/>
  <c r="T30" i="24" s="1"/>
  <c r="M24" i="24"/>
  <c r="M30" i="24" s="1"/>
  <c r="W24" i="25"/>
  <c r="W27" i="25" s="1"/>
  <c r="L24" i="26"/>
  <c r="L27" i="26" s="1"/>
  <c r="I24" i="25"/>
  <c r="I27" i="25" s="1"/>
  <c r="R24" i="25"/>
  <c r="R27" i="25" s="1"/>
  <c r="E24" i="25"/>
  <c r="E27" i="25" s="1"/>
  <c r="H24" i="25"/>
  <c r="H27" i="25" s="1"/>
  <c r="W24" i="24"/>
  <c r="W30" i="24" s="1"/>
  <c r="V24" i="26"/>
  <c r="V27" i="26" s="1"/>
  <c r="O24" i="24"/>
  <c r="O30" i="24" s="1"/>
  <c r="U24" i="26"/>
  <c r="U27" i="26" s="1"/>
  <c r="M24" i="25"/>
  <c r="M27" i="25" s="1"/>
  <c r="F24" i="26"/>
  <c r="V24" i="25"/>
  <c r="V27" i="25" s="1"/>
  <c r="V24" i="24"/>
  <c r="V30" i="24" s="1"/>
  <c r="R24" i="24"/>
  <c r="R30" i="24" s="1"/>
  <c r="G24" i="26"/>
  <c r="G27" i="26" s="1"/>
  <c r="I24" i="24"/>
  <c r="I30" i="24" s="1"/>
  <c r="H24" i="24"/>
  <c r="H30" i="24" s="1"/>
  <c r="N24" i="26"/>
  <c r="N27" i="26" s="1"/>
  <c r="T24" i="25"/>
  <c r="T27" i="25" s="1"/>
  <c r="S24" i="26"/>
  <c r="S27" i="26" s="1"/>
  <c r="P24" i="25"/>
  <c r="P27" i="25" s="1"/>
  <c r="X24" i="25"/>
  <c r="X27" i="25" s="1"/>
  <c r="U24" i="24"/>
  <c r="U30" i="24" s="1"/>
  <c r="J24" i="24"/>
  <c r="J30" i="24" s="1"/>
  <c r="K24" i="24"/>
  <c r="K30" i="24" s="1"/>
  <c r="E24" i="24"/>
  <c r="E30" i="24" s="1"/>
  <c r="F4" i="25"/>
  <c r="F25" i="25" s="1"/>
  <c r="F28" i="25" s="1"/>
  <c r="J24" i="25"/>
  <c r="J27" i="25" s="1"/>
  <c r="U19" i="25"/>
  <c r="T19" i="25"/>
  <c r="S19" i="25"/>
  <c r="P19" i="25"/>
  <c r="O19" i="25"/>
  <c r="D19" i="25"/>
  <c r="M19" i="25"/>
  <c r="K19" i="25"/>
  <c r="X19" i="25"/>
  <c r="I19" i="25"/>
  <c r="J19" i="25"/>
  <c r="E19" i="25"/>
  <c r="N19" i="25"/>
  <c r="V19" i="25"/>
  <c r="G26" i="24"/>
  <c r="G32" i="24" s="1"/>
  <c r="T26" i="24"/>
  <c r="T32" i="24" s="1"/>
  <c r="P25" i="24"/>
  <c r="P31" i="24" s="1"/>
  <c r="K25" i="24"/>
  <c r="K31" i="24" s="1"/>
  <c r="G25" i="24"/>
  <c r="G31" i="24" s="1"/>
  <c r="M25" i="24"/>
  <c r="M31" i="24" s="1"/>
  <c r="F25" i="24"/>
  <c r="F31" i="24" s="1"/>
  <c r="D26" i="24"/>
  <c r="D32" i="24" s="1"/>
  <c r="N26" i="24"/>
  <c r="N32" i="24" s="1"/>
  <c r="M26" i="24"/>
  <c r="M32" i="24" s="1"/>
  <c r="P26" i="24"/>
  <c r="P32" i="24" s="1"/>
  <c r="L26" i="24"/>
  <c r="L32" i="24" s="1"/>
  <c r="R26" i="24"/>
  <c r="R32" i="24" s="1"/>
  <c r="Q26" i="24"/>
  <c r="Q32" i="24" s="1"/>
  <c r="O26" i="24"/>
  <c r="O32" i="24" s="1"/>
  <c r="U26" i="24"/>
  <c r="U32" i="24" s="1"/>
  <c r="N25" i="24"/>
  <c r="N31" i="24" s="1"/>
  <c r="W25" i="24"/>
  <c r="W31" i="24" s="1"/>
  <c r="Q25" i="24"/>
  <c r="Q31" i="24" s="1"/>
  <c r="R25" i="24"/>
  <c r="R31" i="24" s="1"/>
  <c r="L25" i="24"/>
  <c r="L31" i="24" s="1"/>
  <c r="W26" i="24"/>
  <c r="W32" i="24" s="1"/>
  <c r="V14" i="25"/>
  <c r="R14" i="25"/>
  <c r="M14" i="25"/>
  <c r="W14" i="25"/>
  <c r="P14" i="25"/>
  <c r="L14" i="25"/>
  <c r="T14" i="25"/>
  <c r="K14" i="25"/>
  <c r="N14" i="25"/>
  <c r="S14" i="25"/>
  <c r="I14" i="25"/>
  <c r="J14" i="25"/>
  <c r="H14" i="25"/>
  <c r="Q14" i="25"/>
  <c r="X14" i="25"/>
  <c r="O14" i="25"/>
  <c r="D14" i="25"/>
  <c r="I22" i="25"/>
  <c r="T22" i="25"/>
  <c r="H22" i="25"/>
  <c r="J22" i="25"/>
  <c r="K22" i="25"/>
  <c r="R22" i="25"/>
  <c r="O22" i="25"/>
  <c r="X22" i="25"/>
  <c r="V22" i="25"/>
  <c r="M22" i="25"/>
  <c r="P22" i="25"/>
  <c r="D22" i="25"/>
  <c r="W22" i="25"/>
  <c r="U22" i="25"/>
  <c r="N22" i="25"/>
  <c r="E22" i="25"/>
  <c r="L22" i="25"/>
  <c r="G22" i="25"/>
  <c r="Q22" i="25"/>
  <c r="S22" i="25"/>
  <c r="F18" i="31"/>
  <c r="F4" i="31"/>
  <c r="D8" i="31"/>
  <c r="D3" i="31"/>
  <c r="C3" i="31"/>
  <c r="F9" i="31"/>
  <c r="H6" i="31"/>
  <c r="D4" i="31"/>
  <c r="F6" i="31"/>
  <c r="C11" i="31"/>
  <c r="F3" i="31"/>
  <c r="D11" i="31"/>
  <c r="G18" i="31"/>
  <c r="F10" i="31"/>
  <c r="E13" i="31"/>
  <c r="E6" i="31"/>
  <c r="E8" i="31"/>
  <c r="C6" i="31"/>
  <c r="E4" i="31"/>
  <c r="C7" i="31"/>
  <c r="G9" i="31"/>
  <c r="G11" i="31"/>
  <c r="G6" i="31"/>
  <c r="D10" i="31"/>
  <c r="E9" i="31"/>
  <c r="G10" i="31"/>
  <c r="E3" i="31"/>
  <c r="F14" i="31"/>
  <c r="G4" i="31"/>
  <c r="D6" i="31"/>
  <c r="E11" i="31"/>
  <c r="G14" i="31"/>
  <c r="F7" i="31"/>
  <c r="F5" i="31"/>
  <c r="AH2" i="1"/>
  <c r="H12" i="25"/>
  <c r="V12" i="25"/>
  <c r="P12" i="25"/>
  <c r="L12" i="25"/>
  <c r="R12" i="25"/>
  <c r="U12" i="25"/>
  <c r="N12" i="25"/>
  <c r="Q12" i="25"/>
  <c r="J12" i="25"/>
  <c r="K12" i="25"/>
  <c r="T12" i="25"/>
  <c r="E12" i="25"/>
  <c r="X12" i="25"/>
  <c r="G12" i="25"/>
  <c r="O12" i="25"/>
  <c r="S12" i="25"/>
  <c r="M12" i="25"/>
  <c r="K26" i="24"/>
  <c r="K32" i="24" s="1"/>
  <c r="D14" i="31"/>
  <c r="D18" i="31"/>
  <c r="D7" i="31"/>
  <c r="C18" i="31"/>
  <c r="P18" i="25"/>
  <c r="T18" i="25"/>
  <c r="O18" i="25"/>
  <c r="H18" i="25"/>
  <c r="N18" i="25"/>
  <c r="L18" i="25"/>
  <c r="U18" i="25"/>
  <c r="K18" i="25"/>
  <c r="V18" i="25"/>
  <c r="R18" i="25"/>
  <c r="D18" i="25"/>
  <c r="D15" i="31"/>
  <c r="N11" i="25"/>
  <c r="W11" i="25"/>
  <c r="V11" i="25"/>
  <c r="H8" i="25"/>
  <c r="O8" i="25"/>
  <c r="M8" i="25"/>
  <c r="I8" i="25"/>
  <c r="L8" i="25"/>
  <c r="R8" i="25"/>
  <c r="J8" i="25"/>
  <c r="U8" i="25"/>
  <c r="V8" i="25"/>
  <c r="N8" i="25"/>
  <c r="K8" i="25"/>
  <c r="Q8" i="25"/>
  <c r="T8" i="25"/>
  <c r="E8" i="25"/>
  <c r="D13" i="31"/>
  <c r="C4" i="31"/>
  <c r="T13" i="26"/>
  <c r="F13" i="24"/>
  <c r="N13" i="25"/>
  <c r="J13" i="24"/>
  <c r="S13" i="24"/>
  <c r="J13" i="25"/>
  <c r="T13" i="24"/>
  <c r="U13" i="24"/>
  <c r="S13" i="26"/>
  <c r="M13" i="25"/>
  <c r="F13" i="26"/>
  <c r="T13" i="25"/>
  <c r="O13" i="24"/>
  <c r="L13" i="25"/>
  <c r="E13" i="26"/>
  <c r="X13" i="25"/>
  <c r="L13" i="26"/>
  <c r="V13" i="26"/>
  <c r="D13" i="25"/>
  <c r="K13" i="26"/>
  <c r="O13" i="25"/>
  <c r="N13" i="26"/>
  <c r="Q13" i="26"/>
  <c r="N13" i="24"/>
  <c r="E13" i="24"/>
  <c r="P13" i="25"/>
  <c r="L13" i="24"/>
  <c r="R13" i="24"/>
  <c r="P13" i="24"/>
  <c r="U13" i="25"/>
  <c r="R13" i="26"/>
  <c r="H13" i="24"/>
  <c r="W13" i="25"/>
  <c r="K13" i="25"/>
  <c r="I13" i="26"/>
  <c r="W13" i="26"/>
  <c r="I13" i="25"/>
  <c r="U13" i="26"/>
  <c r="J13" i="26"/>
  <c r="K13" i="24"/>
  <c r="V13" i="24"/>
  <c r="G13" i="24"/>
  <c r="H13" i="26"/>
  <c r="M13" i="26"/>
  <c r="V13" i="25"/>
  <c r="W13" i="24"/>
  <c r="Q13" i="24"/>
  <c r="O13" i="26"/>
  <c r="E13" i="25"/>
  <c r="M13" i="24"/>
  <c r="D13" i="24"/>
  <c r="G13" i="25"/>
  <c r="I13" i="24"/>
  <c r="H13" i="25"/>
  <c r="S13" i="25"/>
  <c r="P13" i="26"/>
  <c r="D13" i="26"/>
  <c r="R13" i="25"/>
  <c r="Q13" i="25"/>
  <c r="G13" i="26"/>
  <c r="J23" i="25"/>
  <c r="J26" i="25" s="1"/>
  <c r="D5" i="31"/>
  <c r="C5" i="31"/>
  <c r="O25" i="24"/>
  <c r="O31" i="24" s="1"/>
  <c r="E10" i="31"/>
  <c r="C8" i="31"/>
  <c r="E18" i="31"/>
  <c r="V19" i="26"/>
  <c r="K19" i="24"/>
  <c r="R19" i="26"/>
  <c r="N19" i="24"/>
  <c r="Q19" i="26"/>
  <c r="J19" i="24"/>
  <c r="M19" i="26"/>
  <c r="O19" i="24"/>
  <c r="L19" i="26"/>
  <c r="H19" i="26"/>
  <c r="P19" i="24"/>
  <c r="I19" i="24"/>
  <c r="Q19" i="24"/>
  <c r="O19" i="26"/>
  <c r="U19" i="26"/>
  <c r="G19" i="24"/>
  <c r="G19" i="25"/>
  <c r="G19" i="26"/>
  <c r="K19" i="26"/>
  <c r="W19" i="24"/>
  <c r="D19" i="24"/>
  <c r="I19" i="26"/>
  <c r="S19" i="26"/>
  <c r="L19" i="25"/>
  <c r="R19" i="24"/>
  <c r="T19" i="24"/>
  <c r="Q19" i="25"/>
  <c r="M19" i="24"/>
  <c r="D19" i="26"/>
  <c r="R19" i="25"/>
  <c r="T19" i="26"/>
  <c r="L19" i="24"/>
  <c r="F19" i="26"/>
  <c r="V19" i="24"/>
  <c r="P19" i="26"/>
  <c r="E19" i="26"/>
  <c r="H19" i="24"/>
  <c r="S19" i="24"/>
  <c r="E19" i="24"/>
  <c r="W19" i="26"/>
  <c r="N19" i="26"/>
  <c r="J19" i="26"/>
  <c r="U19" i="24"/>
  <c r="F19" i="24"/>
  <c r="C13" i="31"/>
  <c r="S26" i="24"/>
  <c r="S32" i="24" s="1"/>
  <c r="J26" i="24"/>
  <c r="J32" i="24" s="1"/>
  <c r="S25" i="24"/>
  <c r="S31" i="24" s="1"/>
  <c r="I25" i="24"/>
  <c r="I31" i="24" s="1"/>
  <c r="J25" i="24"/>
  <c r="J31" i="24" s="1"/>
  <c r="H25" i="24"/>
  <c r="H31" i="24" s="1"/>
  <c r="E25" i="24"/>
  <c r="E31" i="24" s="1"/>
  <c r="U25" i="24"/>
  <c r="U31" i="24" s="1"/>
  <c r="V25" i="24"/>
  <c r="V31" i="24" s="1"/>
  <c r="F26" i="24"/>
  <c r="F32" i="24" s="1"/>
  <c r="D25" i="24"/>
  <c r="E26" i="24"/>
  <c r="T25" i="24"/>
  <c r="T31" i="24" s="1"/>
  <c r="I26" i="24"/>
  <c r="I32" i="24" s="1"/>
  <c r="H26" i="24"/>
  <c r="H32" i="24" s="1"/>
  <c r="H6" i="24"/>
  <c r="V6" i="26"/>
  <c r="K6" i="26"/>
  <c r="M6" i="24"/>
  <c r="E6" i="24"/>
  <c r="S6" i="24"/>
  <c r="E3" i="28"/>
  <c r="L3" i="28"/>
  <c r="I3" i="28"/>
  <c r="F6" i="26"/>
  <c r="C3" i="28"/>
  <c r="K6" i="24"/>
  <c r="Q6" i="24"/>
  <c r="L6" i="26"/>
  <c r="P3" i="28"/>
  <c r="D3" i="28"/>
  <c r="R6" i="26"/>
  <c r="J6" i="26"/>
  <c r="Q6" i="26"/>
  <c r="U3" i="28"/>
  <c r="G6" i="24"/>
  <c r="N6" i="24"/>
  <c r="W6" i="24"/>
  <c r="G3" i="28"/>
  <c r="P6" i="26"/>
  <c r="J3" i="28"/>
  <c r="R3" i="28"/>
  <c r="T6" i="26"/>
  <c r="H6" i="26"/>
  <c r="D6" i="24"/>
  <c r="N3" i="28"/>
  <c r="T6" i="24"/>
  <c r="Q3" i="28"/>
  <c r="N6" i="26"/>
  <c r="K3" i="28"/>
  <c r="J6" i="24"/>
  <c r="S3" i="28"/>
  <c r="T3" i="28"/>
  <c r="R6" i="24"/>
  <c r="I6" i="26"/>
  <c r="E6" i="26"/>
  <c r="U6" i="26"/>
  <c r="U6" i="24"/>
  <c r="P6" i="24"/>
  <c r="O3" i="28"/>
  <c r="G6" i="26"/>
  <c r="F6" i="24"/>
  <c r="F3" i="28"/>
  <c r="M6" i="26"/>
  <c r="O6" i="24"/>
  <c r="M3" i="28"/>
  <c r="W6" i="26"/>
  <c r="O6" i="26"/>
  <c r="L6" i="24"/>
  <c r="H3" i="28"/>
  <c r="D6" i="26"/>
  <c r="I6" i="24"/>
  <c r="V6" i="24"/>
  <c r="S6" i="26"/>
  <c r="P17" i="25"/>
  <c r="Q17" i="25"/>
  <c r="O17" i="25"/>
  <c r="N17" i="25"/>
  <c r="J17" i="25"/>
  <c r="M17" i="25"/>
  <c r="W17" i="25"/>
  <c r="V17" i="25"/>
  <c r="C14" i="31"/>
  <c r="F13" i="31"/>
  <c r="F8" i="31"/>
  <c r="F23" i="26"/>
  <c r="P23" i="26"/>
  <c r="P26" i="26" s="1"/>
  <c r="I23" i="26"/>
  <c r="I26" i="26" s="1"/>
  <c r="Q23" i="24"/>
  <c r="Q29" i="24" s="1"/>
  <c r="P23" i="25"/>
  <c r="P26" i="25" s="1"/>
  <c r="T23" i="24"/>
  <c r="T29" i="24" s="1"/>
  <c r="S23" i="24"/>
  <c r="S29" i="24" s="1"/>
  <c r="T23" i="25"/>
  <c r="T26" i="25" s="1"/>
  <c r="N23" i="26"/>
  <c r="N26" i="26" s="1"/>
  <c r="X23" i="25"/>
  <c r="X26" i="25" s="1"/>
  <c r="V23" i="25"/>
  <c r="V26" i="25" s="1"/>
  <c r="S23" i="25"/>
  <c r="S26" i="25" s="1"/>
  <c r="W23" i="24"/>
  <c r="W29" i="24" s="1"/>
  <c r="L23" i="25"/>
  <c r="L26" i="25" s="1"/>
  <c r="O23" i="26"/>
  <c r="O26" i="26" s="1"/>
  <c r="T23" i="26"/>
  <c r="T26" i="26" s="1"/>
  <c r="O23" i="25"/>
  <c r="O26" i="25" s="1"/>
  <c r="U23" i="26"/>
  <c r="U26" i="26" s="1"/>
  <c r="M23" i="26"/>
  <c r="M26" i="26" s="1"/>
  <c r="V23" i="24"/>
  <c r="V29" i="24" s="1"/>
  <c r="R23" i="26"/>
  <c r="R26" i="26" s="1"/>
  <c r="G23" i="25"/>
  <c r="D23" i="24"/>
  <c r="E23" i="24"/>
  <c r="E29" i="24" s="1"/>
  <c r="J23" i="24"/>
  <c r="J29" i="24" s="1"/>
  <c r="H23" i="25"/>
  <c r="H26" i="25" s="1"/>
  <c r="D23" i="25"/>
  <c r="L23" i="26"/>
  <c r="L26" i="26" s="1"/>
  <c r="N23" i="25"/>
  <c r="N26" i="25" s="1"/>
  <c r="K23" i="25"/>
  <c r="K26" i="25" s="1"/>
  <c r="G23" i="26"/>
  <c r="G26" i="26" s="1"/>
  <c r="L23" i="24"/>
  <c r="L29" i="24" s="1"/>
  <c r="L33" i="24" s="1"/>
  <c r="W23" i="26"/>
  <c r="W26" i="26" s="1"/>
  <c r="D23" i="26"/>
  <c r="O23" i="24"/>
  <c r="O29" i="24" s="1"/>
  <c r="R23" i="25"/>
  <c r="R26" i="25" s="1"/>
  <c r="N23" i="24"/>
  <c r="N29" i="24" s="1"/>
  <c r="R23" i="24"/>
  <c r="R29" i="24" s="1"/>
  <c r="K23" i="24"/>
  <c r="K29" i="24" s="1"/>
  <c r="K33" i="24" s="1"/>
  <c r="H23" i="26"/>
  <c r="H26" i="26" s="1"/>
  <c r="M23" i="25"/>
  <c r="M26" i="25" s="1"/>
  <c r="W23" i="25"/>
  <c r="W26" i="25" s="1"/>
  <c r="U23" i="25"/>
  <c r="U26" i="25" s="1"/>
  <c r="F23" i="24"/>
  <c r="F29" i="24" s="1"/>
  <c r="Q23" i="26"/>
  <c r="Q26" i="26" s="1"/>
  <c r="I23" i="25"/>
  <c r="I26" i="25" s="1"/>
  <c r="V23" i="26"/>
  <c r="V26" i="26" s="1"/>
  <c r="Q23" i="25"/>
  <c r="Q26" i="25" s="1"/>
  <c r="M23" i="24"/>
  <c r="M29" i="24" s="1"/>
  <c r="K23" i="26"/>
  <c r="K26" i="26" s="1"/>
  <c r="I23" i="24"/>
  <c r="I29" i="24" s="1"/>
  <c r="H23" i="24"/>
  <c r="H29" i="24" s="1"/>
  <c r="P23" i="24"/>
  <c r="P29" i="24" s="1"/>
  <c r="G23" i="24"/>
  <c r="G29" i="24" s="1"/>
  <c r="G33" i="24" s="1"/>
  <c r="E23" i="26"/>
  <c r="E26" i="26" s="1"/>
  <c r="E23" i="25"/>
  <c r="E26" i="25" s="1"/>
  <c r="J23" i="26"/>
  <c r="J26" i="26" s="1"/>
  <c r="S23" i="26"/>
  <c r="S26" i="26" s="1"/>
  <c r="U23" i="24"/>
  <c r="U29" i="24" s="1"/>
  <c r="R20" i="25"/>
  <c r="L20" i="25"/>
  <c r="F20" i="24"/>
  <c r="D20" i="24"/>
  <c r="Q4" i="28"/>
  <c r="V20" i="26"/>
  <c r="Q20" i="26"/>
  <c r="X20" i="25"/>
  <c r="D20" i="25"/>
  <c r="I4" i="28"/>
  <c r="G20" i="24"/>
  <c r="J20" i="24"/>
  <c r="M20" i="26"/>
  <c r="O20" i="26"/>
  <c r="U4" i="28"/>
  <c r="O20" i="25"/>
  <c r="U20" i="24"/>
  <c r="H20" i="24"/>
  <c r="W20" i="24"/>
  <c r="L4" i="28"/>
  <c r="J20" i="26"/>
  <c r="T20" i="26"/>
  <c r="L20" i="26"/>
  <c r="U20" i="25"/>
  <c r="E4" i="28"/>
  <c r="O20" i="24"/>
  <c r="P20" i="24"/>
  <c r="T20" i="24"/>
  <c r="G20" i="26"/>
  <c r="D4" i="28"/>
  <c r="N20" i="25"/>
  <c r="R20" i="24"/>
  <c r="W20" i="25"/>
  <c r="Q20" i="24"/>
  <c r="J4" i="28"/>
  <c r="W20" i="26"/>
  <c r="J20" i="25"/>
  <c r="K20" i="24"/>
  <c r="T20" i="25"/>
  <c r="P4" i="28"/>
  <c r="L20" i="24"/>
  <c r="D20" i="26"/>
  <c r="E20" i="25"/>
  <c r="E20" i="26"/>
  <c r="G4" i="28"/>
  <c r="M20" i="25"/>
  <c r="S20" i="24"/>
  <c r="E20" i="24"/>
  <c r="T4" i="28"/>
  <c r="R4" i="28"/>
  <c r="I20" i="26"/>
  <c r="C4" i="28"/>
  <c r="H20" i="26"/>
  <c r="P20" i="25"/>
  <c r="M4" i="28"/>
  <c r="S20" i="25"/>
  <c r="V20" i="25"/>
  <c r="Q20" i="25"/>
  <c r="S20" i="26"/>
  <c r="G20" i="25"/>
  <c r="U20" i="26"/>
  <c r="P20" i="26"/>
  <c r="R20" i="26"/>
  <c r="N20" i="26"/>
  <c r="I20" i="24"/>
  <c r="M20" i="24"/>
  <c r="O4" i="28"/>
  <c r="K20" i="25"/>
  <c r="N4" i="28"/>
  <c r="F20" i="26"/>
  <c r="S4" i="28"/>
  <c r="N20" i="24"/>
  <c r="K4" i="28"/>
  <c r="I20" i="25"/>
  <c r="H4" i="28"/>
  <c r="K20" i="26"/>
  <c r="F4" i="28"/>
  <c r="V20" i="24"/>
  <c r="H20" i="25"/>
  <c r="H4" i="31"/>
  <c r="L15" i="25"/>
  <c r="O15" i="25"/>
  <c r="D15" i="25"/>
  <c r="N15" i="25"/>
  <c r="K15" i="25"/>
  <c r="M15" i="25"/>
  <c r="J15" i="25"/>
  <c r="E15" i="25"/>
  <c r="Q15" i="25"/>
  <c r="I15" i="25"/>
  <c r="H15" i="25"/>
  <c r="X15" i="25"/>
  <c r="W15" i="25"/>
  <c r="V15" i="25"/>
  <c r="U15" i="25"/>
  <c r="T15" i="25"/>
  <c r="S15" i="25"/>
  <c r="R15" i="25"/>
  <c r="G15" i="25"/>
  <c r="V10" i="25"/>
  <c r="L10" i="26"/>
  <c r="P10" i="24"/>
  <c r="R10" i="26"/>
  <c r="L10" i="25"/>
  <c r="F10" i="24"/>
  <c r="G10" i="26"/>
  <c r="U10" i="26"/>
  <c r="U10" i="25"/>
  <c r="E10" i="26"/>
  <c r="I10" i="26"/>
  <c r="N10" i="25"/>
  <c r="G10" i="24"/>
  <c r="D10" i="24"/>
  <c r="X10" i="25"/>
  <c r="P10" i="25"/>
  <c r="V10" i="26"/>
  <c r="N10" i="26"/>
  <c r="O10" i="25"/>
  <c r="H10" i="25"/>
  <c r="H10" i="24"/>
  <c r="L10" i="24"/>
  <c r="G10" i="25"/>
  <c r="Q10" i="25"/>
  <c r="J10" i="26"/>
  <c r="Q10" i="24"/>
  <c r="D10" i="25"/>
  <c r="T10" i="25"/>
  <c r="S10" i="24"/>
  <c r="I10" i="24"/>
  <c r="K10" i="25"/>
  <c r="O10" i="26"/>
  <c r="F10" i="26"/>
  <c r="I10" i="25"/>
  <c r="M10" i="24"/>
  <c r="J10" i="24"/>
  <c r="M10" i="25"/>
  <c r="H10" i="26"/>
  <c r="M10" i="26"/>
  <c r="R10" i="24"/>
  <c r="W10" i="25"/>
  <c r="K10" i="24"/>
  <c r="T10" i="24"/>
  <c r="O10" i="24"/>
  <c r="S10" i="25"/>
  <c r="N10" i="24"/>
  <c r="Q10" i="26"/>
  <c r="V10" i="24"/>
  <c r="E10" i="25"/>
  <c r="T10" i="26"/>
  <c r="U10" i="24"/>
  <c r="K10" i="26"/>
  <c r="J10" i="25"/>
  <c r="W10" i="24"/>
  <c r="W10" i="26"/>
  <c r="P10" i="26"/>
  <c r="R10" i="25"/>
  <c r="E10" i="24"/>
  <c r="D10" i="26"/>
  <c r="S10" i="26"/>
  <c r="O16" i="25"/>
  <c r="D16" i="25"/>
  <c r="N16" i="25"/>
  <c r="M16" i="25"/>
  <c r="L16" i="25"/>
  <c r="X16" i="25"/>
  <c r="K16" i="25"/>
  <c r="T16" i="25"/>
  <c r="U16" i="25"/>
  <c r="E16" i="25"/>
  <c r="I16" i="25"/>
  <c r="S16" i="25"/>
  <c r="J16" i="25"/>
  <c r="W16" i="25"/>
  <c r="R16" i="25"/>
  <c r="V16" i="25"/>
  <c r="G16" i="25"/>
  <c r="H16" i="25"/>
  <c r="Q16" i="25"/>
  <c r="P16" i="25"/>
  <c r="Q7" i="26"/>
  <c r="Q7" i="24"/>
  <c r="P7" i="26"/>
  <c r="T7" i="24"/>
  <c r="V7" i="24"/>
  <c r="U7" i="26"/>
  <c r="T8" i="28"/>
  <c r="L7" i="26"/>
  <c r="F7" i="26"/>
  <c r="D7" i="26"/>
  <c r="E8" i="28"/>
  <c r="U7" i="24"/>
  <c r="G7" i="26"/>
  <c r="N7" i="26"/>
  <c r="U8" i="28"/>
  <c r="R7" i="26"/>
  <c r="M7" i="24"/>
  <c r="T7" i="26"/>
  <c r="S8" i="28"/>
  <c r="S7" i="24"/>
  <c r="W7" i="26"/>
  <c r="F7" i="24"/>
  <c r="V7" i="26"/>
  <c r="H7" i="26"/>
  <c r="W7" i="24"/>
  <c r="I8" i="28"/>
  <c r="J7" i="24"/>
  <c r="D7" i="24"/>
  <c r="G7" i="24"/>
  <c r="C8" i="28"/>
  <c r="R8" i="28"/>
  <c r="R7" i="24"/>
  <c r="P7" i="24"/>
  <c r="F8" i="28"/>
  <c r="O8" i="28"/>
  <c r="O7" i="26"/>
  <c r="K7" i="26"/>
  <c r="E7" i="24"/>
  <c r="N7" i="24"/>
  <c r="K8" i="28"/>
  <c r="H7" i="24"/>
  <c r="M7" i="26"/>
  <c r="H8" i="28"/>
  <c r="E7" i="26"/>
  <c r="I7" i="24"/>
  <c r="K7" i="24"/>
  <c r="S7" i="26"/>
  <c r="M8" i="28"/>
  <c r="O7" i="24"/>
  <c r="L7" i="24"/>
  <c r="L8" i="28"/>
  <c r="G8" i="28"/>
  <c r="J8" i="28"/>
  <c r="D8" i="28"/>
  <c r="Q8" i="28"/>
  <c r="J7" i="26"/>
  <c r="I7" i="26"/>
  <c r="P8" i="28"/>
  <c r="N8" i="28"/>
  <c r="D6" i="25"/>
  <c r="K6" i="25"/>
  <c r="X6" i="25"/>
  <c r="T6" i="25"/>
  <c r="J6" i="25"/>
  <c r="V6" i="25"/>
  <c r="L6" i="25"/>
  <c r="G6" i="25"/>
  <c r="U6" i="25"/>
  <c r="E6" i="25"/>
  <c r="M6" i="25"/>
  <c r="I6" i="25"/>
  <c r="H6" i="25"/>
  <c r="R6" i="25"/>
  <c r="N6" i="25"/>
  <c r="O6" i="25"/>
  <c r="S6" i="25"/>
  <c r="W6" i="25"/>
  <c r="Q6" i="25"/>
  <c r="P6" i="25"/>
  <c r="D7" i="25"/>
  <c r="I7" i="25"/>
  <c r="L7" i="25"/>
  <c r="R7" i="25"/>
  <c r="S7" i="25"/>
  <c r="T7" i="25"/>
  <c r="J7" i="25"/>
  <c r="E7" i="25"/>
  <c r="H7" i="25"/>
  <c r="W7" i="25"/>
  <c r="V7" i="25"/>
  <c r="N7" i="25"/>
  <c r="Q7" i="25"/>
  <c r="G7" i="25"/>
  <c r="K7" i="25"/>
  <c r="O7" i="25"/>
  <c r="M7" i="25"/>
  <c r="X7" i="25"/>
  <c r="U7" i="25"/>
  <c r="P7" i="25"/>
  <c r="F15" i="31"/>
  <c r="G7" i="28"/>
  <c r="C7" i="28"/>
  <c r="U7" i="28"/>
  <c r="D7" i="28"/>
  <c r="S7" i="28"/>
  <c r="N7" i="28"/>
  <c r="T7" i="28"/>
  <c r="R7" i="28"/>
  <c r="E7" i="28"/>
  <c r="P7" i="28"/>
  <c r="J7" i="28"/>
  <c r="I7" i="28"/>
  <c r="L7" i="28"/>
  <c r="H7" i="28"/>
  <c r="M7" i="28"/>
  <c r="F7" i="28"/>
  <c r="Q7" i="28"/>
  <c r="O7" i="28"/>
  <c r="K7" i="28"/>
  <c r="H7" i="31"/>
  <c r="M5" i="25"/>
  <c r="X5" i="25"/>
  <c r="P5" i="25"/>
  <c r="S5" i="25"/>
  <c r="G5" i="25"/>
  <c r="I5" i="25"/>
  <c r="L5" i="25"/>
  <c r="N5" i="25"/>
  <c r="Q5" i="25"/>
  <c r="D5" i="25"/>
  <c r="U5" i="25"/>
  <c r="J5" i="25"/>
  <c r="O5" i="25"/>
  <c r="H5" i="25"/>
  <c r="T5" i="25"/>
  <c r="E5" i="25"/>
  <c r="V5" i="25"/>
  <c r="K5" i="25"/>
  <c r="K18" i="28"/>
  <c r="F18" i="28"/>
  <c r="D18" i="28"/>
  <c r="L18" i="28"/>
  <c r="P18" i="28"/>
  <c r="O18" i="28"/>
  <c r="M18" i="28"/>
  <c r="Q18" i="28"/>
  <c r="H18" i="28"/>
  <c r="T18" i="28"/>
  <c r="G18" i="28"/>
  <c r="N18" i="28"/>
  <c r="J18" i="28"/>
  <c r="S18" i="28"/>
  <c r="C18" i="28"/>
  <c r="U18" i="28"/>
  <c r="R18" i="28"/>
  <c r="I18" i="28"/>
  <c r="E18" i="28"/>
  <c r="H18" i="31"/>
  <c r="K21" i="24"/>
  <c r="G21" i="24"/>
  <c r="M21" i="26"/>
  <c r="T21" i="26"/>
  <c r="Q21" i="24"/>
  <c r="U21" i="26"/>
  <c r="V21" i="26"/>
  <c r="K21" i="26"/>
  <c r="W21" i="24"/>
  <c r="H21" i="24"/>
  <c r="U21" i="24"/>
  <c r="H21" i="26"/>
  <c r="S21" i="24"/>
  <c r="O21" i="24"/>
  <c r="I21" i="26"/>
  <c r="P21" i="24"/>
  <c r="D21" i="24"/>
  <c r="O21" i="26"/>
  <c r="R21" i="24"/>
  <c r="M21" i="24"/>
  <c r="P21" i="26"/>
  <c r="W21" i="26"/>
  <c r="R21" i="26"/>
  <c r="N21" i="24"/>
  <c r="N21" i="26"/>
  <c r="F21" i="26"/>
  <c r="J21" i="26"/>
  <c r="F21" i="24"/>
  <c r="J21" i="24"/>
  <c r="Q21" i="26"/>
  <c r="E21" i="26"/>
  <c r="D21" i="26"/>
  <c r="T21" i="24"/>
  <c r="E21" i="24"/>
  <c r="S21" i="26"/>
  <c r="I21" i="24"/>
  <c r="V21" i="24"/>
  <c r="G21" i="26"/>
  <c r="L21" i="26"/>
  <c r="L21" i="24"/>
  <c r="K6" i="28"/>
  <c r="C6" i="28"/>
  <c r="D6" i="28"/>
  <c r="R6" i="28"/>
  <c r="L6" i="28"/>
  <c r="T6" i="28"/>
  <c r="N6" i="28"/>
  <c r="E6" i="28"/>
  <c r="G6" i="28"/>
  <c r="U6" i="28"/>
  <c r="J6" i="28"/>
  <c r="S6" i="28"/>
  <c r="I6" i="28"/>
  <c r="M6" i="28"/>
  <c r="P6" i="28"/>
  <c r="Q6" i="28"/>
  <c r="H6" i="28"/>
  <c r="O6" i="28"/>
  <c r="F6" i="28"/>
  <c r="Q14" i="28"/>
  <c r="S14" i="28"/>
  <c r="H14" i="28"/>
  <c r="M14" i="28"/>
  <c r="I14" i="28"/>
  <c r="U14" i="28"/>
  <c r="D14" i="28"/>
  <c r="O14" i="28"/>
  <c r="J14" i="28"/>
  <c r="L14" i="28"/>
  <c r="P14" i="28"/>
  <c r="N14" i="28"/>
  <c r="R14" i="28"/>
  <c r="C14" i="28"/>
  <c r="T14" i="28"/>
  <c r="F14" i="28"/>
  <c r="E14" i="28"/>
  <c r="G14" i="28"/>
  <c r="K14" i="28"/>
  <c r="H14" i="31"/>
  <c r="J10" i="28"/>
  <c r="H9" i="26"/>
  <c r="L9" i="24"/>
  <c r="O9" i="26"/>
  <c r="C10" i="28"/>
  <c r="F9" i="24"/>
  <c r="K9" i="24"/>
  <c r="K10" i="28"/>
  <c r="N9" i="26"/>
  <c r="V9" i="26"/>
  <c r="F10" i="28"/>
  <c r="N10" i="28"/>
  <c r="D9" i="24"/>
  <c r="Q9" i="26"/>
  <c r="L10" i="28"/>
  <c r="M9" i="26"/>
  <c r="R9" i="26"/>
  <c r="I10" i="28"/>
  <c r="O9" i="24"/>
  <c r="T9" i="24"/>
  <c r="O10" i="28"/>
  <c r="V9" i="24"/>
  <c r="W9" i="24"/>
  <c r="S10" i="28"/>
  <c r="E9" i="24"/>
  <c r="R9" i="24"/>
  <c r="R10" i="28"/>
  <c r="D9" i="26"/>
  <c r="N9" i="24"/>
  <c r="Q10" i="28"/>
  <c r="G9" i="24"/>
  <c r="Q9" i="24"/>
  <c r="M10" i="28"/>
  <c r="I9" i="24"/>
  <c r="F9" i="26"/>
  <c r="G10" i="28"/>
  <c r="L9" i="26"/>
  <c r="W9" i="26"/>
  <c r="P10" i="28"/>
  <c r="M9" i="24"/>
  <c r="J9" i="26"/>
  <c r="G9" i="26"/>
  <c r="P9" i="24"/>
  <c r="I9" i="26"/>
  <c r="H10" i="28"/>
  <c r="P9" i="26"/>
  <c r="K9" i="26"/>
  <c r="U10" i="28"/>
  <c r="U9" i="24"/>
  <c r="S9" i="26"/>
  <c r="E10" i="28"/>
  <c r="U9" i="26"/>
  <c r="J9" i="24"/>
  <c r="T10" i="28"/>
  <c r="H9" i="24"/>
  <c r="E9" i="26"/>
  <c r="D10" i="28"/>
  <c r="S9" i="24"/>
  <c r="T9" i="26"/>
  <c r="U14" i="25"/>
  <c r="G14" i="25"/>
  <c r="E14" i="25"/>
  <c r="N14" i="26"/>
  <c r="U14" i="24"/>
  <c r="N14" i="24"/>
  <c r="F14" i="26"/>
  <c r="U14" i="26"/>
  <c r="M14" i="26"/>
  <c r="R14" i="26"/>
  <c r="S14" i="24"/>
  <c r="I14" i="26"/>
  <c r="G14" i="24"/>
  <c r="T14" i="24"/>
  <c r="Q14" i="24"/>
  <c r="K14" i="24"/>
  <c r="D14" i="24"/>
  <c r="S14" i="26"/>
  <c r="W14" i="26"/>
  <c r="O14" i="26"/>
  <c r="K14" i="26"/>
  <c r="V14" i="26"/>
  <c r="T14" i="26"/>
  <c r="H14" i="24"/>
  <c r="M14" i="24"/>
  <c r="P14" i="24"/>
  <c r="G14" i="26"/>
  <c r="L14" i="24"/>
  <c r="E14" i="24"/>
  <c r="E14" i="26"/>
  <c r="Q14" i="26"/>
  <c r="I14" i="24"/>
  <c r="R14" i="24"/>
  <c r="V14" i="24"/>
  <c r="L14" i="26"/>
  <c r="J14" i="26"/>
  <c r="O14" i="24"/>
  <c r="P14" i="26"/>
  <c r="J14" i="24"/>
  <c r="W14" i="24"/>
  <c r="D14" i="26"/>
  <c r="F14" i="24"/>
  <c r="H14" i="26"/>
  <c r="H11" i="31"/>
  <c r="G13" i="31"/>
  <c r="C15" i="28"/>
  <c r="D15" i="28"/>
  <c r="S15" i="28"/>
  <c r="K15" i="28"/>
  <c r="T15" i="28"/>
  <c r="M15" i="28"/>
  <c r="L15" i="28"/>
  <c r="E15" i="28"/>
  <c r="Q15" i="28"/>
  <c r="O15" i="28"/>
  <c r="P15" i="28"/>
  <c r="G15" i="28"/>
  <c r="R15" i="28"/>
  <c r="J15" i="28"/>
  <c r="F15" i="28"/>
  <c r="I15" i="28"/>
  <c r="U15" i="28"/>
  <c r="H15" i="28"/>
  <c r="N15" i="28"/>
  <c r="U17" i="25"/>
  <c r="T17" i="25"/>
  <c r="R17" i="25"/>
  <c r="E17" i="25"/>
  <c r="L17" i="25"/>
  <c r="S17" i="25"/>
  <c r="I17" i="25"/>
  <c r="G17" i="25"/>
  <c r="H17" i="25"/>
  <c r="K17" i="25"/>
  <c r="X17" i="25"/>
  <c r="D17" i="25"/>
  <c r="I17" i="26"/>
  <c r="J17" i="24"/>
  <c r="T17" i="24"/>
  <c r="U17" i="24"/>
  <c r="H17" i="24"/>
  <c r="O17" i="26"/>
  <c r="K17" i="24"/>
  <c r="P17" i="26"/>
  <c r="O17" i="24"/>
  <c r="Q17" i="24"/>
  <c r="E17" i="26"/>
  <c r="V17" i="26"/>
  <c r="N17" i="24"/>
  <c r="N17" i="26"/>
  <c r="W17" i="24"/>
  <c r="P17" i="24"/>
  <c r="T17" i="26"/>
  <c r="R17" i="24"/>
  <c r="E17" i="24"/>
  <c r="F17" i="24"/>
  <c r="K17" i="26"/>
  <c r="J17" i="26"/>
  <c r="F17" i="26"/>
  <c r="U17" i="26"/>
  <c r="M17" i="24"/>
  <c r="G17" i="26"/>
  <c r="S17" i="24"/>
  <c r="L17" i="26"/>
  <c r="G17" i="24"/>
  <c r="I17" i="24"/>
  <c r="L17" i="24"/>
  <c r="V17" i="24"/>
  <c r="S17" i="26"/>
  <c r="M17" i="26"/>
  <c r="Q17" i="26"/>
  <c r="W17" i="26"/>
  <c r="R17" i="26"/>
  <c r="H17" i="26"/>
  <c r="D17" i="26"/>
  <c r="D17" i="24"/>
  <c r="N12" i="24"/>
  <c r="E12" i="26"/>
  <c r="I12" i="25"/>
  <c r="O12" i="26"/>
  <c r="W12" i="24"/>
  <c r="D12" i="25"/>
  <c r="K12" i="26"/>
  <c r="K12" i="24"/>
  <c r="W12" i="25"/>
  <c r="V12" i="24"/>
  <c r="G12" i="26"/>
  <c r="J12" i="26"/>
  <c r="T12" i="24"/>
  <c r="L12" i="26"/>
  <c r="V12" i="26"/>
  <c r="G12" i="24"/>
  <c r="M12" i="24"/>
  <c r="P12" i="24"/>
  <c r="U12" i="26"/>
  <c r="Q12" i="26"/>
  <c r="P12" i="26"/>
  <c r="E12" i="24"/>
  <c r="R12" i="24"/>
  <c r="S12" i="26"/>
  <c r="I12" i="26"/>
  <c r="M12" i="26"/>
  <c r="J12" i="24"/>
  <c r="T12" i="26"/>
  <c r="H12" i="24"/>
  <c r="N12" i="26"/>
  <c r="S12" i="24"/>
  <c r="D12" i="26"/>
  <c r="I12" i="24"/>
  <c r="Q12" i="24"/>
  <c r="D12" i="24"/>
  <c r="O12" i="24"/>
  <c r="F12" i="26"/>
  <c r="H12" i="26"/>
  <c r="R12" i="26"/>
  <c r="F12" i="24"/>
  <c r="L12" i="24"/>
  <c r="W12" i="26"/>
  <c r="U12" i="24"/>
  <c r="H10" i="31"/>
  <c r="L21" i="25"/>
  <c r="O21" i="25"/>
  <c r="K21" i="25"/>
  <c r="Q21" i="25"/>
  <c r="N21" i="25"/>
  <c r="J21" i="25"/>
  <c r="M21" i="25"/>
  <c r="G21" i="25"/>
  <c r="I21" i="25"/>
  <c r="X21" i="25"/>
  <c r="H21" i="25"/>
  <c r="W21" i="25"/>
  <c r="E21" i="25"/>
  <c r="V21" i="25"/>
  <c r="S21" i="25"/>
  <c r="D21" i="25"/>
  <c r="R21" i="25"/>
  <c r="U21" i="25"/>
  <c r="P21" i="25"/>
  <c r="T21" i="25"/>
  <c r="D11" i="28"/>
  <c r="Q11" i="28"/>
  <c r="H11" i="28"/>
  <c r="U11" i="28"/>
  <c r="R11" i="28"/>
  <c r="O11" i="28"/>
  <c r="J11" i="28"/>
  <c r="S11" i="28"/>
  <c r="T11" i="28"/>
  <c r="L11" i="28"/>
  <c r="G11" i="28"/>
  <c r="C11" i="28"/>
  <c r="I11" i="28"/>
  <c r="K11" i="28"/>
  <c r="M11" i="28"/>
  <c r="P11" i="28"/>
  <c r="E11" i="28"/>
  <c r="N11" i="28"/>
  <c r="F11" i="28"/>
  <c r="F11" i="31"/>
  <c r="H5" i="26"/>
  <c r="J5" i="26"/>
  <c r="W5" i="24"/>
  <c r="G5" i="24"/>
  <c r="M5" i="24"/>
  <c r="N5" i="26"/>
  <c r="R5" i="24"/>
  <c r="E5" i="24"/>
  <c r="K5" i="26"/>
  <c r="U5" i="24"/>
  <c r="S5" i="26"/>
  <c r="I5" i="26"/>
  <c r="Q5" i="26"/>
  <c r="I5" i="24"/>
  <c r="O5" i="24"/>
  <c r="R5" i="25"/>
  <c r="V5" i="24"/>
  <c r="S5" i="24"/>
  <c r="P5" i="24"/>
  <c r="W5" i="25"/>
  <c r="G5" i="26"/>
  <c r="H5" i="24"/>
  <c r="W5" i="26"/>
  <c r="U5" i="26"/>
  <c r="D5" i="24"/>
  <c r="R5" i="26"/>
  <c r="L5" i="26"/>
  <c r="F5" i="26"/>
  <c r="T5" i="24"/>
  <c r="O5" i="26"/>
  <c r="P5" i="26"/>
  <c r="F5" i="24"/>
  <c r="V5" i="26"/>
  <c r="M5" i="26"/>
  <c r="Q5" i="24"/>
  <c r="T5" i="26"/>
  <c r="D5" i="26"/>
  <c r="N5" i="24"/>
  <c r="E5" i="26"/>
  <c r="L5" i="24"/>
  <c r="K5" i="24"/>
  <c r="J5" i="24"/>
  <c r="H3" i="31"/>
  <c r="G15" i="24"/>
  <c r="O17" i="28"/>
  <c r="I17" i="28"/>
  <c r="D17" i="28"/>
  <c r="F15" i="26"/>
  <c r="N17" i="28"/>
  <c r="I15" i="26"/>
  <c r="J15" i="26"/>
  <c r="R15" i="26"/>
  <c r="M15" i="26"/>
  <c r="J15" i="24"/>
  <c r="U15" i="26"/>
  <c r="O15" i="24"/>
  <c r="N15" i="24"/>
  <c r="E15" i="26"/>
  <c r="D15" i="24"/>
  <c r="N15" i="26"/>
  <c r="E15" i="24"/>
  <c r="W15" i="24"/>
  <c r="K15" i="24"/>
  <c r="O15" i="26"/>
  <c r="F17" i="28"/>
  <c r="E17" i="28"/>
  <c r="F15" i="24"/>
  <c r="U17" i="28"/>
  <c r="P15" i="26"/>
  <c r="G17" i="28"/>
  <c r="D15" i="26"/>
  <c r="I15" i="24"/>
  <c r="L17" i="28"/>
  <c r="L15" i="24"/>
  <c r="K17" i="28"/>
  <c r="H15" i="26"/>
  <c r="H15" i="24"/>
  <c r="L15" i="26"/>
  <c r="K15" i="26"/>
  <c r="V15" i="24"/>
  <c r="R17" i="28"/>
  <c r="U15" i="24"/>
  <c r="P15" i="25"/>
  <c r="Q15" i="24"/>
  <c r="R15" i="24"/>
  <c r="P17" i="28"/>
  <c r="C17" i="28"/>
  <c r="T17" i="28"/>
  <c r="J17" i="28"/>
  <c r="M17" i="28"/>
  <c r="Q15" i="26"/>
  <c r="H17" i="28"/>
  <c r="V15" i="26"/>
  <c r="W15" i="26"/>
  <c r="T15" i="24"/>
  <c r="S15" i="26"/>
  <c r="S15" i="24"/>
  <c r="P15" i="24"/>
  <c r="S17" i="28"/>
  <c r="G15" i="26"/>
  <c r="M15" i="24"/>
  <c r="Q17" i="28"/>
  <c r="T15" i="26"/>
  <c r="G17" i="31"/>
  <c r="G7" i="31"/>
  <c r="G8" i="31"/>
  <c r="Q16" i="24"/>
  <c r="R16" i="24"/>
  <c r="H16" i="26"/>
  <c r="K16" i="26"/>
  <c r="P16" i="24"/>
  <c r="S16" i="26"/>
  <c r="W16" i="26"/>
  <c r="F16" i="24"/>
  <c r="T16" i="24"/>
  <c r="L16" i="26"/>
  <c r="R16" i="26"/>
  <c r="N16" i="26"/>
  <c r="V16" i="26"/>
  <c r="O16" i="24"/>
  <c r="J16" i="24"/>
  <c r="G16" i="24"/>
  <c r="U16" i="24"/>
  <c r="E16" i="26"/>
  <c r="T16" i="26"/>
  <c r="I16" i="26"/>
  <c r="H16" i="24"/>
  <c r="V16" i="24"/>
  <c r="D16" i="24"/>
  <c r="P16" i="26"/>
  <c r="K16" i="24"/>
  <c r="E16" i="24"/>
  <c r="L16" i="24"/>
  <c r="Q16" i="26"/>
  <c r="D16" i="26"/>
  <c r="U16" i="26"/>
  <c r="S16" i="24"/>
  <c r="W16" i="24"/>
  <c r="I16" i="24"/>
  <c r="N16" i="24"/>
  <c r="M16" i="26"/>
  <c r="F16" i="26"/>
  <c r="M16" i="24"/>
  <c r="G16" i="26"/>
  <c r="J16" i="26"/>
  <c r="O16" i="26"/>
  <c r="K21" i="28"/>
  <c r="N21" i="28"/>
  <c r="E16" i="28"/>
  <c r="E21" i="28"/>
  <c r="H21" i="28"/>
  <c r="T16" i="28"/>
  <c r="C21" i="28"/>
  <c r="C21" i="29"/>
  <c r="R16" i="28"/>
  <c r="J21" i="28"/>
  <c r="G21" i="30"/>
  <c r="G16" i="28"/>
  <c r="S21" i="28"/>
  <c r="F21" i="29"/>
  <c r="I16" i="28"/>
  <c r="M21" i="28"/>
  <c r="C21" i="30"/>
  <c r="P16" i="28"/>
  <c r="F21" i="28"/>
  <c r="E21" i="29"/>
  <c r="L16" i="28"/>
  <c r="G21" i="28"/>
  <c r="G21" i="29"/>
  <c r="O16" i="28"/>
  <c r="R21" i="28"/>
  <c r="H21" i="29"/>
  <c r="F16" i="28"/>
  <c r="U21" i="28"/>
  <c r="I21" i="29"/>
  <c r="Q16" i="28"/>
  <c r="Q21" i="28"/>
  <c r="I21" i="30"/>
  <c r="C21" i="31"/>
  <c r="S16" i="28"/>
  <c r="O21" i="28"/>
  <c r="H21" i="30"/>
  <c r="E21" i="31"/>
  <c r="D16" i="28"/>
  <c r="L21" i="28"/>
  <c r="F21" i="30"/>
  <c r="F21" i="31"/>
  <c r="K16" i="28"/>
  <c r="M16" i="28"/>
  <c r="I21" i="28"/>
  <c r="E21" i="30"/>
  <c r="G21" i="31"/>
  <c r="C16" i="28"/>
  <c r="U16" i="28"/>
  <c r="T21" i="28"/>
  <c r="H21" i="31"/>
  <c r="N16" i="28"/>
  <c r="H16" i="28"/>
  <c r="P21" i="28"/>
  <c r="I21" i="31"/>
  <c r="J16" i="28"/>
  <c r="D9" i="31"/>
  <c r="W4" i="25"/>
  <c r="E4" i="25"/>
  <c r="X4" i="25"/>
  <c r="S4" i="25"/>
  <c r="R4" i="25"/>
  <c r="M4" i="25"/>
  <c r="Q4" i="25"/>
  <c r="K4" i="25"/>
  <c r="P4" i="25"/>
  <c r="J4" i="25"/>
  <c r="U4" i="25"/>
  <c r="O4" i="25"/>
  <c r="N4" i="25"/>
  <c r="L4" i="25"/>
  <c r="H4" i="25"/>
  <c r="D4" i="25"/>
  <c r="V4" i="25"/>
  <c r="I4" i="25"/>
  <c r="G4" i="25"/>
  <c r="T4" i="25"/>
  <c r="Q18" i="25"/>
  <c r="G18" i="26"/>
  <c r="O18" i="24"/>
  <c r="O18" i="26"/>
  <c r="M18" i="25"/>
  <c r="R18" i="24"/>
  <c r="V18" i="26"/>
  <c r="N18" i="26"/>
  <c r="H18" i="26"/>
  <c r="T18" i="24"/>
  <c r="K18" i="26"/>
  <c r="E18" i="26"/>
  <c r="Q18" i="24"/>
  <c r="S18" i="24"/>
  <c r="D18" i="24"/>
  <c r="M18" i="26"/>
  <c r="V18" i="24"/>
  <c r="J18" i="26"/>
  <c r="G18" i="24"/>
  <c r="W18" i="24"/>
  <c r="X18" i="25"/>
  <c r="S18" i="26"/>
  <c r="W18" i="26"/>
  <c r="P18" i="24"/>
  <c r="L18" i="24"/>
  <c r="W18" i="25"/>
  <c r="I18" i="25"/>
  <c r="I18" i="26"/>
  <c r="L18" i="26"/>
  <c r="N18" i="24"/>
  <c r="J18" i="24"/>
  <c r="S18" i="25"/>
  <c r="U18" i="24"/>
  <c r="R18" i="26"/>
  <c r="E18" i="25"/>
  <c r="D18" i="26"/>
  <c r="I18" i="24"/>
  <c r="J18" i="25"/>
  <c r="F18" i="24"/>
  <c r="Q18" i="26"/>
  <c r="G18" i="25"/>
  <c r="M18" i="24"/>
  <c r="K18" i="24"/>
  <c r="U18" i="26"/>
  <c r="P18" i="26"/>
  <c r="F18" i="26"/>
  <c r="H18" i="24"/>
  <c r="E18" i="24"/>
  <c r="T18" i="26"/>
  <c r="S9" i="25"/>
  <c r="H9" i="25"/>
  <c r="G9" i="25"/>
  <c r="L9" i="25"/>
  <c r="N9" i="25"/>
  <c r="X9" i="25"/>
  <c r="M9" i="25"/>
  <c r="D9" i="25"/>
  <c r="W9" i="25"/>
  <c r="O9" i="25"/>
  <c r="Q9" i="25"/>
  <c r="I9" i="25"/>
  <c r="K9" i="25"/>
  <c r="J9" i="25"/>
  <c r="V9" i="25"/>
  <c r="E9" i="25"/>
  <c r="P9" i="25"/>
  <c r="U9" i="25"/>
  <c r="T9" i="25"/>
  <c r="R9" i="25"/>
  <c r="H8" i="31"/>
  <c r="U11" i="25"/>
  <c r="D11" i="24"/>
  <c r="I11" i="26"/>
  <c r="T11" i="26"/>
  <c r="S11" i="25"/>
  <c r="V11" i="26"/>
  <c r="S11" i="26"/>
  <c r="F11" i="26"/>
  <c r="Q11" i="25"/>
  <c r="K11" i="26"/>
  <c r="K11" i="24"/>
  <c r="L11" i="26"/>
  <c r="J11" i="25"/>
  <c r="S11" i="24"/>
  <c r="E11" i="26"/>
  <c r="H11" i="24"/>
  <c r="O11" i="25"/>
  <c r="R11" i="26"/>
  <c r="R11" i="24"/>
  <c r="V11" i="24"/>
  <c r="M11" i="25"/>
  <c r="H11" i="26"/>
  <c r="Q11" i="26"/>
  <c r="P11" i="25"/>
  <c r="T11" i="24"/>
  <c r="M11" i="24"/>
  <c r="T11" i="25"/>
  <c r="J11" i="26"/>
  <c r="O11" i="24"/>
  <c r="K11" i="25"/>
  <c r="G11" i="25"/>
  <c r="W11" i="24"/>
  <c r="U11" i="24"/>
  <c r="H11" i="25"/>
  <c r="Q11" i="24"/>
  <c r="L11" i="24"/>
  <c r="R11" i="25"/>
  <c r="I11" i="25"/>
  <c r="U11" i="26"/>
  <c r="E11" i="24"/>
  <c r="E11" i="25"/>
  <c r="L11" i="25"/>
  <c r="P11" i="24"/>
  <c r="N11" i="24"/>
  <c r="D11" i="25"/>
  <c r="J11" i="24"/>
  <c r="W11" i="26"/>
  <c r="X11" i="25"/>
  <c r="O11" i="26"/>
  <c r="N11" i="26"/>
  <c r="G11" i="26"/>
  <c r="F11" i="24"/>
  <c r="G11" i="24"/>
  <c r="P11" i="26"/>
  <c r="M11" i="26"/>
  <c r="I11" i="24"/>
  <c r="D11" i="26"/>
  <c r="X8" i="25"/>
  <c r="G8" i="25"/>
  <c r="G8" i="24"/>
  <c r="Q8" i="26"/>
  <c r="J8" i="26"/>
  <c r="W8" i="25"/>
  <c r="F8" i="24"/>
  <c r="D8" i="24"/>
  <c r="D8" i="26"/>
  <c r="N8" i="26"/>
  <c r="S8" i="25"/>
  <c r="T8" i="26"/>
  <c r="O8" i="24"/>
  <c r="H8" i="26"/>
  <c r="W8" i="26"/>
  <c r="I8" i="24"/>
  <c r="V8" i="24"/>
  <c r="V8" i="26"/>
  <c r="I8" i="26"/>
  <c r="P8" i="24"/>
  <c r="T8" i="24"/>
  <c r="E8" i="26"/>
  <c r="H8" i="24"/>
  <c r="L8" i="26"/>
  <c r="M8" i="26"/>
  <c r="U8" i="26"/>
  <c r="N8" i="24"/>
  <c r="E8" i="24"/>
  <c r="P8" i="25"/>
  <c r="S8" i="24"/>
  <c r="D8" i="25"/>
  <c r="S8" i="26"/>
  <c r="R8" i="26"/>
  <c r="K8" i="24"/>
  <c r="O8" i="26"/>
  <c r="L8" i="24"/>
  <c r="R8" i="24"/>
  <c r="W8" i="24"/>
  <c r="K8" i="26"/>
  <c r="Q8" i="24"/>
  <c r="P8" i="26"/>
  <c r="F8" i="26"/>
  <c r="J8" i="24"/>
  <c r="G8" i="26"/>
  <c r="U8" i="24"/>
  <c r="M8" i="24"/>
  <c r="H5" i="28"/>
  <c r="E5" i="28"/>
  <c r="F5" i="28"/>
  <c r="D5" i="28"/>
  <c r="T5" i="28"/>
  <c r="L5" i="28"/>
  <c r="P5" i="28"/>
  <c r="Q5" i="28"/>
  <c r="M5" i="28"/>
  <c r="R5" i="28"/>
  <c r="K5" i="28"/>
  <c r="C5" i="28"/>
  <c r="I5" i="28"/>
  <c r="S5" i="28"/>
  <c r="O5" i="28"/>
  <c r="U5" i="28"/>
  <c r="G5" i="28"/>
  <c r="J5" i="28"/>
  <c r="N5" i="28"/>
  <c r="H5" i="31"/>
  <c r="G3" i="31"/>
  <c r="U22" i="26"/>
  <c r="F22" i="26"/>
  <c r="N22" i="24"/>
  <c r="D13" i="28"/>
  <c r="E13" i="28"/>
  <c r="M22" i="24"/>
  <c r="H22" i="24"/>
  <c r="O22" i="24"/>
  <c r="F13" i="28"/>
  <c r="F22" i="24"/>
  <c r="S22" i="24"/>
  <c r="R13" i="28"/>
  <c r="H13" i="28"/>
  <c r="C13" i="28"/>
  <c r="W22" i="26"/>
  <c r="M13" i="28"/>
  <c r="T22" i="26"/>
  <c r="H22" i="26"/>
  <c r="Q22" i="24"/>
  <c r="V22" i="26"/>
  <c r="V22" i="24"/>
  <c r="K22" i="24"/>
  <c r="W22" i="24"/>
  <c r="S22" i="26"/>
  <c r="Q13" i="28"/>
  <c r="L13" i="28"/>
  <c r="G13" i="28"/>
  <c r="K13" i="28"/>
  <c r="G22" i="26"/>
  <c r="U22" i="24"/>
  <c r="D22" i="26"/>
  <c r="O22" i="26"/>
  <c r="N22" i="26"/>
  <c r="T13" i="28"/>
  <c r="M22" i="26"/>
  <c r="R22" i="24"/>
  <c r="R22" i="26"/>
  <c r="L22" i="26"/>
  <c r="P22" i="24"/>
  <c r="E22" i="24"/>
  <c r="J22" i="24"/>
  <c r="I22" i="24"/>
  <c r="Q22" i="26"/>
  <c r="E22" i="26"/>
  <c r="T22" i="24"/>
  <c r="S13" i="28"/>
  <c r="K22" i="26"/>
  <c r="N13" i="28"/>
  <c r="G22" i="24"/>
  <c r="J22" i="26"/>
  <c r="J13" i="28"/>
  <c r="P13" i="28"/>
  <c r="I13" i="28"/>
  <c r="L22" i="24"/>
  <c r="D22" i="24"/>
  <c r="P22" i="26"/>
  <c r="U13" i="28"/>
  <c r="I22" i="26"/>
  <c r="O13" i="28"/>
  <c r="H13" i="31"/>
  <c r="U9" i="28"/>
  <c r="S9" i="28"/>
  <c r="S4" i="24"/>
  <c r="N4" i="26"/>
  <c r="K9" i="28"/>
  <c r="J4" i="24"/>
  <c r="L4" i="24"/>
  <c r="T4" i="26"/>
  <c r="J4" i="26"/>
  <c r="C9" i="28"/>
  <c r="K4" i="24"/>
  <c r="W4" i="26"/>
  <c r="V4" i="24"/>
  <c r="P9" i="28"/>
  <c r="F9" i="28"/>
  <c r="F4" i="24"/>
  <c r="K4" i="26"/>
  <c r="M9" i="28"/>
  <c r="Q4" i="26"/>
  <c r="I9" i="28"/>
  <c r="P4" i="24"/>
  <c r="Q9" i="28"/>
  <c r="L4" i="26"/>
  <c r="F4" i="26"/>
  <c r="G4" i="26"/>
  <c r="T9" i="28"/>
  <c r="U4" i="24"/>
  <c r="P4" i="26"/>
  <c r="M4" i="24"/>
  <c r="O9" i="28"/>
  <c r="R4" i="24"/>
  <c r="T4" i="24"/>
  <c r="O4" i="26"/>
  <c r="M4" i="26"/>
  <c r="E9" i="28"/>
  <c r="D9" i="28"/>
  <c r="N4" i="24"/>
  <c r="O4" i="24"/>
  <c r="D4" i="24"/>
  <c r="I4" i="26"/>
  <c r="V4" i="26"/>
  <c r="L9" i="28"/>
  <c r="G4" i="24"/>
  <c r="H4" i="26"/>
  <c r="E4" i="26"/>
  <c r="E25" i="26" s="1"/>
  <c r="R4" i="26"/>
  <c r="R9" i="28"/>
  <c r="I4" i="24"/>
  <c r="S4" i="26"/>
  <c r="G9" i="28"/>
  <c r="H9" i="28"/>
  <c r="E4" i="24"/>
  <c r="U4" i="26"/>
  <c r="J9" i="28"/>
  <c r="D4" i="26"/>
  <c r="H4" i="24"/>
  <c r="Q4" i="24"/>
  <c r="N9" i="28"/>
  <c r="W4" i="24"/>
  <c r="H9" i="31"/>
  <c r="O33" i="24" l="1"/>
  <c r="Q33" i="24"/>
  <c r="R33" i="24"/>
  <c r="N33" i="24"/>
  <c r="U33" i="24"/>
  <c r="P33" i="24"/>
  <c r="Q27" i="24"/>
  <c r="Q34" i="24" s="1"/>
  <c r="M33" i="24"/>
  <c r="W33" i="24"/>
  <c r="H3" i="29"/>
  <c r="C5" i="29"/>
  <c r="F5" i="29"/>
  <c r="D6" i="29"/>
  <c r="G3" i="29"/>
  <c r="F8" i="29"/>
  <c r="E3" i="29"/>
  <c r="E8" i="29"/>
  <c r="H4" i="29"/>
  <c r="D3" i="29"/>
  <c r="C8" i="29"/>
  <c r="E17" i="29"/>
  <c r="D8" i="29"/>
  <c r="D17" i="29"/>
  <c r="G18" i="29"/>
  <c r="H6" i="29"/>
  <c r="H18" i="29"/>
  <c r="F14" i="29"/>
  <c r="C6" i="29"/>
  <c r="G5" i="29"/>
  <c r="G6" i="29"/>
  <c r="D5" i="29"/>
  <c r="D4" i="29"/>
  <c r="H5" i="29"/>
  <c r="D14" i="29"/>
  <c r="C14" i="29"/>
  <c r="H8" i="29"/>
  <c r="C3" i="29"/>
  <c r="G4" i="29"/>
  <c r="G8" i="29"/>
  <c r="H14" i="29"/>
  <c r="F3" i="29"/>
  <c r="F4" i="29"/>
  <c r="D18" i="29"/>
  <c r="G14" i="29"/>
  <c r="F18" i="29"/>
  <c r="E18" i="29"/>
  <c r="H17" i="29"/>
  <c r="E14" i="29"/>
  <c r="E5" i="29"/>
  <c r="C17" i="29"/>
  <c r="G17" i="29"/>
  <c r="E6" i="29"/>
  <c r="F6" i="29"/>
  <c r="E4" i="29"/>
  <c r="I17" i="31"/>
  <c r="F17" i="29"/>
  <c r="C4" i="29"/>
  <c r="C18" i="29"/>
  <c r="I33" i="24"/>
  <c r="C7" i="29"/>
  <c r="J25" i="26"/>
  <c r="J28" i="26" s="1"/>
  <c r="C9" i="29"/>
  <c r="C11" i="29"/>
  <c r="D9" i="29"/>
  <c r="G9" i="29"/>
  <c r="F9" i="29"/>
  <c r="E9" i="29"/>
  <c r="D7" i="29"/>
  <c r="B2" i="27" a="1"/>
  <c r="AH157" i="27" s="1"/>
  <c r="D10" i="29"/>
  <c r="H10" i="29"/>
  <c r="H13" i="29"/>
  <c r="F10" i="29"/>
  <c r="G13" i="29"/>
  <c r="F13" i="29"/>
  <c r="C13" i="29"/>
  <c r="E13" i="29"/>
  <c r="D13" i="29"/>
  <c r="I16" i="31"/>
  <c r="S33" i="24"/>
  <c r="E10" i="29"/>
  <c r="C10" i="29"/>
  <c r="D15" i="29"/>
  <c r="E15" i="29"/>
  <c r="F15" i="29"/>
  <c r="H15" i="29"/>
  <c r="G15" i="29"/>
  <c r="C15" i="29"/>
  <c r="H9" i="29"/>
  <c r="F7" i="29"/>
  <c r="E7" i="29"/>
  <c r="H7" i="29"/>
  <c r="G7" i="29"/>
  <c r="G10" i="29"/>
  <c r="E11" i="29"/>
  <c r="D11" i="29"/>
  <c r="F11" i="29"/>
  <c r="G11" i="29"/>
  <c r="D16" i="29"/>
  <c r="E16" i="29"/>
  <c r="H11" i="29"/>
  <c r="F16" i="29"/>
  <c r="C16" i="29"/>
  <c r="H16" i="29"/>
  <c r="G16" i="29"/>
  <c r="I25" i="26"/>
  <c r="I28" i="26" s="1"/>
  <c r="F25" i="26"/>
  <c r="F28" i="26" s="1"/>
  <c r="R25" i="26"/>
  <c r="R28" i="26" s="1"/>
  <c r="J33" i="24"/>
  <c r="T33" i="24"/>
  <c r="T27" i="24"/>
  <c r="T34" i="24" s="1"/>
  <c r="V33" i="24"/>
  <c r="V25" i="26"/>
  <c r="V28" i="26" s="1"/>
  <c r="F33" i="24"/>
  <c r="H33" i="24"/>
  <c r="M27" i="24"/>
  <c r="M34" i="24" s="1"/>
  <c r="V27" i="24"/>
  <c r="V34" i="24" s="1"/>
  <c r="W25" i="26"/>
  <c r="W28" i="26" s="1"/>
  <c r="X10" i="26"/>
  <c r="Y10" i="26" s="1"/>
  <c r="Z10" i="26" s="1"/>
  <c r="H25" i="26"/>
  <c r="H28" i="26" s="1"/>
  <c r="U25" i="26"/>
  <c r="U28" i="26" s="1"/>
  <c r="G25" i="26"/>
  <c r="G28" i="26" s="1"/>
  <c r="T25" i="26"/>
  <c r="T28" i="26" s="1"/>
  <c r="P25" i="26"/>
  <c r="P28" i="26" s="1"/>
  <c r="C12" i="31"/>
  <c r="C22" i="31" s="1"/>
  <c r="E18" i="30"/>
  <c r="L25" i="26"/>
  <c r="L28" i="26" s="1"/>
  <c r="N25" i="26"/>
  <c r="N28" i="26" s="1"/>
  <c r="X5" i="26"/>
  <c r="Y5" i="26" s="1"/>
  <c r="Z5" i="26" s="1"/>
  <c r="Y12" i="25"/>
  <c r="Z12" i="25" s="1"/>
  <c r="AA12" i="25" s="1"/>
  <c r="Y22" i="25"/>
  <c r="Z22" i="25" s="1"/>
  <c r="AA22" i="25" s="1"/>
  <c r="D4" i="30"/>
  <c r="X14" i="26"/>
  <c r="Y14" i="26" s="1"/>
  <c r="Z14" i="26" s="1"/>
  <c r="E27" i="26"/>
  <c r="E28" i="26" s="1"/>
  <c r="X24" i="26"/>
  <c r="D27" i="25"/>
  <c r="Y24" i="25"/>
  <c r="D30" i="24"/>
  <c r="X24" i="24"/>
  <c r="G12" i="31"/>
  <c r="G22" i="31" s="1"/>
  <c r="O27" i="24"/>
  <c r="O34" i="24" s="1"/>
  <c r="V18" i="28"/>
  <c r="W18" i="28" s="1"/>
  <c r="I27" i="24"/>
  <c r="I34" i="24" s="1"/>
  <c r="F27" i="24"/>
  <c r="F34" i="24" s="1"/>
  <c r="W27" i="24"/>
  <c r="W34" i="24" s="1"/>
  <c r="G27" i="24"/>
  <c r="G34" i="24" s="1"/>
  <c r="U27" i="24"/>
  <c r="U34" i="24" s="1"/>
  <c r="K27" i="24"/>
  <c r="K34" i="24" s="1"/>
  <c r="I15" i="31"/>
  <c r="H27" i="24"/>
  <c r="H34" i="24" s="1"/>
  <c r="X13" i="24"/>
  <c r="Y13" i="24" s="1"/>
  <c r="Z13" i="24" s="1"/>
  <c r="N27" i="24"/>
  <c r="N34" i="24" s="1"/>
  <c r="E27" i="24"/>
  <c r="M25" i="25"/>
  <c r="M28" i="25" s="1"/>
  <c r="X14" i="24"/>
  <c r="Y14" i="24" s="1"/>
  <c r="Z14" i="24" s="1"/>
  <c r="X9" i="26"/>
  <c r="Y9" i="26" s="1"/>
  <c r="Z9" i="26" s="1"/>
  <c r="I14" i="31"/>
  <c r="T12" i="28"/>
  <c r="T22" i="28" s="1"/>
  <c r="R27" i="24"/>
  <c r="R34" i="24" s="1"/>
  <c r="R25" i="25"/>
  <c r="R28" i="25" s="1"/>
  <c r="V15" i="28"/>
  <c r="W15" i="28" s="1"/>
  <c r="V6" i="28"/>
  <c r="W6" i="28" s="1"/>
  <c r="Y6" i="25"/>
  <c r="Z6" i="25" s="1"/>
  <c r="AA6" i="25" s="1"/>
  <c r="X7" i="24"/>
  <c r="Y7" i="24" s="1"/>
  <c r="Z7" i="24" s="1"/>
  <c r="S12" i="28"/>
  <c r="S22" i="28" s="1"/>
  <c r="X11" i="26"/>
  <c r="Y11" i="26" s="1"/>
  <c r="Z11" i="26" s="1"/>
  <c r="T25" i="25"/>
  <c r="T28" i="25" s="1"/>
  <c r="S25" i="25"/>
  <c r="S28" i="25" s="1"/>
  <c r="V16" i="28"/>
  <c r="W16" i="28" s="1"/>
  <c r="X16" i="24"/>
  <c r="Y16" i="24" s="1"/>
  <c r="Z16" i="24" s="1"/>
  <c r="Y17" i="25"/>
  <c r="Z17" i="25" s="1"/>
  <c r="AA17" i="25" s="1"/>
  <c r="V14" i="28"/>
  <c r="W14" i="28" s="1"/>
  <c r="Y10" i="25"/>
  <c r="Z10" i="25" s="1"/>
  <c r="AA10" i="25" s="1"/>
  <c r="U12" i="28"/>
  <c r="U22" i="28" s="1"/>
  <c r="Y19" i="25"/>
  <c r="Z19" i="25" s="1"/>
  <c r="AA19" i="25" s="1"/>
  <c r="Y8" i="25"/>
  <c r="Z8" i="25" s="1"/>
  <c r="AA8" i="25" s="1"/>
  <c r="X18" i="24"/>
  <c r="Y18" i="24" s="1"/>
  <c r="Z18" i="24" s="1"/>
  <c r="G25" i="25"/>
  <c r="G28" i="25" s="1"/>
  <c r="X25" i="25"/>
  <c r="X28" i="25" s="1"/>
  <c r="X7" i="26"/>
  <c r="Y7" i="26" s="1"/>
  <c r="Z7" i="26" s="1"/>
  <c r="M12" i="28"/>
  <c r="M22" i="28" s="1"/>
  <c r="K12" i="28"/>
  <c r="K22" i="28" s="1"/>
  <c r="I18" i="31"/>
  <c r="F12" i="31"/>
  <c r="F22" i="31" s="1"/>
  <c r="I25" i="25"/>
  <c r="I28" i="25" s="1"/>
  <c r="E25" i="25"/>
  <c r="E28" i="25" s="1"/>
  <c r="V7" i="28"/>
  <c r="W7" i="28" s="1"/>
  <c r="I11" i="31"/>
  <c r="V25" i="25"/>
  <c r="V28" i="25" s="1"/>
  <c r="Q12" i="28"/>
  <c r="Q22" i="28" s="1"/>
  <c r="I13" i="31"/>
  <c r="X13" i="26"/>
  <c r="Y13" i="26" s="1"/>
  <c r="Z13" i="26" s="1"/>
  <c r="V9" i="28"/>
  <c r="W9" i="28" s="1"/>
  <c r="X22" i="24"/>
  <c r="Y22" i="24" s="1"/>
  <c r="Z22" i="24" s="1"/>
  <c r="W25" i="25"/>
  <c r="W28" i="25" s="1"/>
  <c r="I3" i="31"/>
  <c r="X20" i="26"/>
  <c r="Y20" i="26" s="1"/>
  <c r="Z20" i="26" s="1"/>
  <c r="F12" i="28"/>
  <c r="F22" i="28" s="1"/>
  <c r="D12" i="28"/>
  <c r="D22" i="28" s="1"/>
  <c r="X19" i="26"/>
  <c r="Y19" i="26" s="1"/>
  <c r="Z19" i="26" s="1"/>
  <c r="I8" i="31"/>
  <c r="V5" i="28"/>
  <c r="W5" i="28" s="1"/>
  <c r="H25" i="25"/>
  <c r="H28" i="25" s="1"/>
  <c r="I9" i="31"/>
  <c r="X12" i="24"/>
  <c r="Y12" i="24" s="1"/>
  <c r="Z12" i="24" s="1"/>
  <c r="V10" i="28"/>
  <c r="W10" i="28" s="1"/>
  <c r="Y5" i="25"/>
  <c r="Z5" i="25" s="1"/>
  <c r="AA5" i="25" s="1"/>
  <c r="Y20" i="25"/>
  <c r="Z20" i="25" s="1"/>
  <c r="AA20" i="25" s="1"/>
  <c r="N12" i="28"/>
  <c r="N22" i="28" s="1"/>
  <c r="P12" i="28"/>
  <c r="P22" i="28" s="1"/>
  <c r="I10" i="31"/>
  <c r="I6" i="31"/>
  <c r="L25" i="25"/>
  <c r="L28" i="25" s="1"/>
  <c r="X6" i="24"/>
  <c r="Y6" i="24" s="1"/>
  <c r="Z6" i="24" s="1"/>
  <c r="Y18" i="25"/>
  <c r="Z18" i="25" s="1"/>
  <c r="AA18" i="25" s="1"/>
  <c r="E11" i="30"/>
  <c r="H9" i="30"/>
  <c r="L27" i="24"/>
  <c r="L34" i="24" s="1"/>
  <c r="X8" i="26"/>
  <c r="Y8" i="26" s="1"/>
  <c r="Z8" i="26" s="1"/>
  <c r="X11" i="24"/>
  <c r="Y11" i="24" s="1"/>
  <c r="Z11" i="24" s="1"/>
  <c r="Y9" i="25"/>
  <c r="Z9" i="25" s="1"/>
  <c r="AA9" i="25" s="1"/>
  <c r="N25" i="25"/>
  <c r="N28" i="25" s="1"/>
  <c r="O12" i="28"/>
  <c r="O22" i="28" s="1"/>
  <c r="X8" i="24"/>
  <c r="Y8" i="24" s="1"/>
  <c r="Z8" i="24" s="1"/>
  <c r="O25" i="25"/>
  <c r="O28" i="25" s="1"/>
  <c r="V21" i="28"/>
  <c r="X15" i="24"/>
  <c r="Y15" i="24" s="1"/>
  <c r="Z15" i="24" s="1"/>
  <c r="H12" i="31"/>
  <c r="H22" i="31" s="1"/>
  <c r="X12" i="26"/>
  <c r="Y12" i="26" s="1"/>
  <c r="Z12" i="26" s="1"/>
  <c r="X17" i="24"/>
  <c r="Y17" i="24" s="1"/>
  <c r="Z17" i="24" s="1"/>
  <c r="X21" i="24"/>
  <c r="Y21" i="24" s="1"/>
  <c r="Z21" i="24" s="1"/>
  <c r="D12" i="31"/>
  <c r="D22" i="31" s="1"/>
  <c r="P27" i="24"/>
  <c r="P34" i="24" s="1"/>
  <c r="J27" i="24"/>
  <c r="J34" i="24" s="1"/>
  <c r="U25" i="25"/>
  <c r="U28" i="25" s="1"/>
  <c r="X17" i="26"/>
  <c r="Y17" i="26" s="1"/>
  <c r="Z17" i="26" s="1"/>
  <c r="X21" i="26"/>
  <c r="Y21" i="26" s="1"/>
  <c r="Z21" i="26" s="1"/>
  <c r="R12" i="28"/>
  <c r="R22" i="28" s="1"/>
  <c r="Y13" i="25"/>
  <c r="Z13" i="25" s="1"/>
  <c r="AA13" i="25" s="1"/>
  <c r="J25" i="25"/>
  <c r="J28" i="25" s="1"/>
  <c r="X16" i="26"/>
  <c r="Y16" i="26" s="1"/>
  <c r="Z16" i="26" s="1"/>
  <c r="V4" i="28"/>
  <c r="W4" i="28" s="1"/>
  <c r="X20" i="24"/>
  <c r="Y20" i="24" s="1"/>
  <c r="Z20" i="24" s="1"/>
  <c r="J12" i="28"/>
  <c r="J22" i="28" s="1"/>
  <c r="I5" i="31"/>
  <c r="I7" i="31"/>
  <c r="P25" i="25"/>
  <c r="P28" i="25" s="1"/>
  <c r="Y7" i="25"/>
  <c r="Z7" i="25" s="1"/>
  <c r="AA7" i="25" s="1"/>
  <c r="Y15" i="25"/>
  <c r="Z15" i="25" s="1"/>
  <c r="AA15" i="25" s="1"/>
  <c r="I12" i="28"/>
  <c r="I22" i="28" s="1"/>
  <c r="Q25" i="26"/>
  <c r="Q28" i="26" s="1"/>
  <c r="M25" i="26"/>
  <c r="M28" i="26" s="1"/>
  <c r="S27" i="24"/>
  <c r="S34" i="24" s="1"/>
  <c r="X22" i="26"/>
  <c r="Y22" i="26" s="1"/>
  <c r="Z22" i="26" s="1"/>
  <c r="Y11" i="25"/>
  <c r="Z11" i="25" s="1"/>
  <c r="AA11" i="25" s="1"/>
  <c r="X18" i="26"/>
  <c r="Y18" i="26" s="1"/>
  <c r="Z18" i="26" s="1"/>
  <c r="K25" i="25"/>
  <c r="K28" i="25" s="1"/>
  <c r="V17" i="28"/>
  <c r="W17" i="28" s="1"/>
  <c r="X15" i="26"/>
  <c r="Y15" i="26" s="1"/>
  <c r="Z15" i="26" s="1"/>
  <c r="V11" i="28"/>
  <c r="W11" i="28" s="1"/>
  <c r="Y21" i="25"/>
  <c r="Z21" i="25" s="1"/>
  <c r="AA21" i="25" s="1"/>
  <c r="Y14" i="25"/>
  <c r="Z14" i="25" s="1"/>
  <c r="AA14" i="25" s="1"/>
  <c r="X6" i="26"/>
  <c r="Y6" i="26" s="1"/>
  <c r="Z6" i="26" s="1"/>
  <c r="G12" i="28"/>
  <c r="G22" i="28" s="1"/>
  <c r="L12" i="28"/>
  <c r="L22" i="28" s="1"/>
  <c r="X19" i="24"/>
  <c r="Y19" i="24" s="1"/>
  <c r="Z19" i="24" s="1"/>
  <c r="E12" i="31"/>
  <c r="E22" i="31" s="1"/>
  <c r="F8" i="30"/>
  <c r="S25" i="26"/>
  <c r="S28" i="26" s="1"/>
  <c r="O25" i="26"/>
  <c r="O28" i="26" s="1"/>
  <c r="K25" i="26"/>
  <c r="K28" i="26" s="1"/>
  <c r="V13" i="28"/>
  <c r="W13" i="28" s="1"/>
  <c r="Q25" i="25"/>
  <c r="Q28" i="25" s="1"/>
  <c r="X9" i="24"/>
  <c r="Y9" i="24" s="1"/>
  <c r="Z9" i="24" s="1"/>
  <c r="V8" i="28"/>
  <c r="W8" i="28" s="1"/>
  <c r="Y16" i="25"/>
  <c r="Z16" i="25" s="1"/>
  <c r="AA16" i="25" s="1"/>
  <c r="X10" i="24"/>
  <c r="Y10" i="24" s="1"/>
  <c r="Z10" i="24" s="1"/>
  <c r="H12" i="28"/>
  <c r="H22" i="28" s="1"/>
  <c r="E12" i="28"/>
  <c r="E22" i="28" s="1"/>
  <c r="I4" i="31"/>
  <c r="D25" i="26"/>
  <c r="X4" i="26"/>
  <c r="X4" i="24"/>
  <c r="D27" i="24"/>
  <c r="D9" i="30"/>
  <c r="G9" i="30"/>
  <c r="F9" i="30"/>
  <c r="C9" i="30"/>
  <c r="E9" i="30"/>
  <c r="D25" i="25"/>
  <c r="Y4" i="25"/>
  <c r="G16" i="30"/>
  <c r="E16" i="30"/>
  <c r="C16" i="30"/>
  <c r="D16" i="30"/>
  <c r="H16" i="30"/>
  <c r="F16" i="30"/>
  <c r="C40" i="24"/>
  <c r="X5" i="24"/>
  <c r="Y5" i="24" s="1"/>
  <c r="Z5" i="24" s="1"/>
  <c r="D11" i="30"/>
  <c r="H11" i="30"/>
  <c r="G11" i="30"/>
  <c r="C11" i="30"/>
  <c r="F11" i="30"/>
  <c r="E15" i="30"/>
  <c r="C15" i="30"/>
  <c r="D15" i="30"/>
  <c r="H15" i="30"/>
  <c r="F15" i="30"/>
  <c r="G15" i="30"/>
  <c r="E7" i="30"/>
  <c r="F7" i="30"/>
  <c r="G7" i="30"/>
  <c r="D7" i="30"/>
  <c r="C7" i="30"/>
  <c r="H7" i="30"/>
  <c r="D26" i="26"/>
  <c r="C33" i="26" s="1"/>
  <c r="X23" i="26"/>
  <c r="D26" i="25"/>
  <c r="C33" i="25" s="1"/>
  <c r="Y23" i="25"/>
  <c r="X23" i="24"/>
  <c r="D29" i="24"/>
  <c r="V3" i="28"/>
  <c r="C12" i="28"/>
  <c r="C22" i="28" s="1"/>
  <c r="E32" i="24"/>
  <c r="E33" i="24" s="1"/>
  <c r="X26" i="24"/>
  <c r="D31" i="24"/>
  <c r="X25" i="24"/>
  <c r="E10" i="30"/>
  <c r="G10" i="30"/>
  <c r="C10" i="30"/>
  <c r="D10" i="30"/>
  <c r="H10" i="30"/>
  <c r="F10" i="30"/>
  <c r="D3" i="30"/>
  <c r="F3" i="30"/>
  <c r="G3" i="30"/>
  <c r="E3" i="30"/>
  <c r="H3" i="30"/>
  <c r="C3" i="30"/>
  <c r="D17" i="30"/>
  <c r="H17" i="30"/>
  <c r="E17" i="30"/>
  <c r="C17" i="30"/>
  <c r="F17" i="30"/>
  <c r="G17" i="30"/>
  <c r="E6" i="30"/>
  <c r="C6" i="30"/>
  <c r="D6" i="30"/>
  <c r="F6" i="30"/>
  <c r="G6" i="30"/>
  <c r="H6" i="30"/>
  <c r="H4" i="30"/>
  <c r="C4" i="30"/>
  <c r="F4" i="30"/>
  <c r="E4" i="30"/>
  <c r="G4" i="30"/>
  <c r="G14" i="30"/>
  <c r="D14" i="30"/>
  <c r="H14" i="30"/>
  <c r="E14" i="30"/>
  <c r="F14" i="30"/>
  <c r="C14" i="30"/>
  <c r="H8" i="30"/>
  <c r="E8" i="30"/>
  <c r="D8" i="30"/>
  <c r="C8" i="30"/>
  <c r="G8" i="30"/>
  <c r="G18" i="30"/>
  <c r="F18" i="30"/>
  <c r="C18" i="30"/>
  <c r="H18" i="30"/>
  <c r="D18" i="30"/>
  <c r="C13" i="30"/>
  <c r="F13" i="30"/>
  <c r="H13" i="30"/>
  <c r="E13" i="30"/>
  <c r="D13" i="30"/>
  <c r="G13" i="30"/>
  <c r="D5" i="30"/>
  <c r="E5" i="30"/>
  <c r="G5" i="30"/>
  <c r="F5" i="30"/>
  <c r="C5" i="30"/>
  <c r="H5" i="30"/>
  <c r="I18" i="29" l="1"/>
  <c r="I3" i="29"/>
  <c r="I4" i="29"/>
  <c r="I5" i="29"/>
  <c r="I6" i="29"/>
  <c r="I14" i="29"/>
  <c r="I8" i="29"/>
  <c r="I17" i="29"/>
  <c r="I15" i="29"/>
  <c r="I13" i="29"/>
  <c r="I9" i="29"/>
  <c r="C12" i="29"/>
  <c r="C22" i="29" s="1"/>
  <c r="AH229" i="27"/>
  <c r="AH260" i="27"/>
  <c r="AH289" i="27"/>
  <c r="AH179" i="27"/>
  <c r="AH87" i="27"/>
  <c r="AH219" i="27"/>
  <c r="AH11" i="27"/>
  <c r="AH268" i="27"/>
  <c r="AH224" i="27"/>
  <c r="AH166" i="27"/>
  <c r="AH117" i="27"/>
  <c r="AH300" i="27"/>
  <c r="AH273" i="27"/>
  <c r="AH98" i="27"/>
  <c r="AH45" i="27"/>
  <c r="AH62" i="27"/>
  <c r="AH105" i="27"/>
  <c r="AH196" i="27"/>
  <c r="AH185" i="27"/>
  <c r="AH77" i="27"/>
  <c r="AH197" i="27"/>
  <c r="C21" i="21"/>
  <c r="AH15" i="27"/>
  <c r="AH3" i="27"/>
  <c r="AH44" i="27"/>
  <c r="C51" i="21"/>
  <c r="AH41" i="27"/>
  <c r="AH290" i="27"/>
  <c r="AH209" i="27"/>
  <c r="AH14" i="27"/>
  <c r="AH53" i="27"/>
  <c r="AH67" i="27"/>
  <c r="AH265" i="27"/>
  <c r="AH102" i="27"/>
  <c r="AH241" i="27"/>
  <c r="AH76" i="27"/>
  <c r="AH249" i="27"/>
  <c r="AH216" i="27"/>
  <c r="AH103" i="27"/>
  <c r="AH88" i="27"/>
  <c r="AH104" i="27"/>
  <c r="AH182" i="27"/>
  <c r="AH107" i="27"/>
  <c r="AH79" i="27"/>
  <c r="AH30" i="27"/>
  <c r="AH48" i="27"/>
  <c r="AH43" i="27"/>
  <c r="AH213" i="27"/>
  <c r="D20" i="21" s="1"/>
  <c r="D28" i="21"/>
  <c r="AH298" i="27"/>
  <c r="AH269" i="27"/>
  <c r="AH203" i="27"/>
  <c r="AH8" i="27"/>
  <c r="AH130" i="27"/>
  <c r="AH239" i="27"/>
  <c r="AH294" i="27"/>
  <c r="AH55" i="27"/>
  <c r="AH282" i="27"/>
  <c r="AH131" i="27"/>
  <c r="AH257" i="27"/>
  <c r="AH19" i="27"/>
  <c r="AH163" i="27"/>
  <c r="AH172" i="27"/>
  <c r="AH178" i="27"/>
  <c r="AH195" i="27"/>
  <c r="AH190" i="27"/>
  <c r="AH226" i="27"/>
  <c r="AH99" i="27"/>
  <c r="AH281" i="27"/>
  <c r="D50" i="21" s="1"/>
  <c r="AH66" i="27"/>
  <c r="AH132" i="27"/>
  <c r="AH180" i="27"/>
  <c r="AH177" i="27"/>
  <c r="AH227" i="27"/>
  <c r="AH65" i="27"/>
  <c r="AH204" i="27"/>
  <c r="AH263" i="27"/>
  <c r="AH122" i="27"/>
  <c r="AH252" i="27"/>
  <c r="AH278" i="27"/>
  <c r="AH112" i="27"/>
  <c r="AH261" i="27"/>
  <c r="AH274" i="27"/>
  <c r="AH149" i="27"/>
  <c r="AH152" i="27"/>
  <c r="AH93" i="27"/>
  <c r="AH277" i="27"/>
  <c r="AH42" i="27"/>
  <c r="AH74" i="27"/>
  <c r="AH32" i="27"/>
  <c r="AH75" i="27"/>
  <c r="AH264" i="27"/>
  <c r="AH135" i="27"/>
  <c r="AH295" i="27"/>
  <c r="AH237" i="27"/>
  <c r="AH144" i="27"/>
  <c r="AH164" i="27"/>
  <c r="AH168" i="27"/>
  <c r="AH248" i="27"/>
  <c r="AH83" i="27"/>
  <c r="AH101" i="27"/>
  <c r="AH31" i="27"/>
  <c r="AH188" i="27"/>
  <c r="AH181" i="27"/>
  <c r="AH288" i="27"/>
  <c r="D9" i="21" s="1"/>
  <c r="AH82" i="27"/>
  <c r="AH35" i="27"/>
  <c r="AH243" i="27"/>
  <c r="AH255" i="27"/>
  <c r="AH160" i="27"/>
  <c r="AH39" i="27"/>
  <c r="AH5" i="27"/>
  <c r="AH173" i="27"/>
  <c r="AH16" i="27"/>
  <c r="AH222" i="27"/>
  <c r="AH285" i="27"/>
  <c r="AH29" i="27"/>
  <c r="AH205" i="27"/>
  <c r="AH59" i="27"/>
  <c r="AH194" i="27"/>
  <c r="AH92" i="27"/>
  <c r="AH283" i="27"/>
  <c r="AH69" i="27"/>
  <c r="AH51" i="27"/>
  <c r="C26" i="21" s="1"/>
  <c r="AH97" i="27"/>
  <c r="AH100" i="27"/>
  <c r="AH49" i="27"/>
  <c r="AH96" i="27"/>
  <c r="D26" i="21"/>
  <c r="AH126" i="27"/>
  <c r="AH214" i="27"/>
  <c r="AH272" i="27"/>
  <c r="AH110" i="27"/>
  <c r="D52" i="21"/>
  <c r="D21" i="21"/>
  <c r="AH68" i="27"/>
  <c r="AH120" i="27"/>
  <c r="AH175" i="27"/>
  <c r="AH207" i="27"/>
  <c r="AH167" i="27"/>
  <c r="AH230" i="27"/>
  <c r="AH140" i="27"/>
  <c r="AH217" i="27"/>
  <c r="AH191" i="27"/>
  <c r="AH162" i="27"/>
  <c r="AH111" i="27"/>
  <c r="AH119" i="27"/>
  <c r="AH60" i="27"/>
  <c r="AH113" i="27"/>
  <c r="AH148" i="27"/>
  <c r="AH267" i="27"/>
  <c r="AH25" i="27"/>
  <c r="AH21" i="27"/>
  <c r="AH251" i="27"/>
  <c r="AH161" i="27"/>
  <c r="AH225" i="27"/>
  <c r="C10" i="21" s="1"/>
  <c r="AH218" i="27"/>
  <c r="AH276" i="27"/>
  <c r="AH202" i="27"/>
  <c r="AH124" i="27"/>
  <c r="AH199" i="27"/>
  <c r="AH246" i="27"/>
  <c r="AH121" i="27"/>
  <c r="AH184" i="27"/>
  <c r="AH238" i="27"/>
  <c r="AH142" i="27"/>
  <c r="AH80" i="27"/>
  <c r="AH2" i="27"/>
  <c r="AH143" i="27"/>
  <c r="AH291" i="27"/>
  <c r="AH210" i="27"/>
  <c r="AH52" i="27"/>
  <c r="AH115" i="27"/>
  <c r="AH208" i="27"/>
  <c r="AH256" i="27"/>
  <c r="AH20" i="27"/>
  <c r="D3" i="21"/>
  <c r="AH223" i="27"/>
  <c r="AH37" i="27"/>
  <c r="AH12" i="27"/>
  <c r="AH165" i="27"/>
  <c r="AH200" i="27"/>
  <c r="AH270" i="27"/>
  <c r="AH13" i="27"/>
  <c r="AH271" i="27"/>
  <c r="AH86" i="27"/>
  <c r="AH145" i="27"/>
  <c r="AH156" i="27"/>
  <c r="AH297" i="27"/>
  <c r="AH91" i="27"/>
  <c r="B2" i="27"/>
  <c r="AH247" i="27"/>
  <c r="AH136" i="27"/>
  <c r="AH301" i="27"/>
  <c r="AH64" i="27"/>
  <c r="AH108" i="27"/>
  <c r="AH233" i="27"/>
  <c r="AH296" i="27"/>
  <c r="AH170" i="27"/>
  <c r="AH259" i="27"/>
  <c r="AH6" i="27"/>
  <c r="C52" i="21"/>
  <c r="AH116" i="27"/>
  <c r="AH284" i="27"/>
  <c r="AH141" i="27"/>
  <c r="AH27" i="27"/>
  <c r="AH46" i="27"/>
  <c r="AH61" i="27"/>
  <c r="AH73" i="27"/>
  <c r="AH234" i="27"/>
  <c r="AH254" i="27"/>
  <c r="AH280" i="27"/>
  <c r="C28" i="21"/>
  <c r="AH9" i="27"/>
  <c r="D5" i="21"/>
  <c r="AH304" i="27"/>
  <c r="AH303" i="27"/>
  <c r="AH244" i="27"/>
  <c r="AH23" i="27"/>
  <c r="AH150" i="27"/>
  <c r="AH89" i="27"/>
  <c r="AH155" i="27"/>
  <c r="AH228" i="27"/>
  <c r="AH187" i="27"/>
  <c r="AH109" i="27"/>
  <c r="AH71" i="27"/>
  <c r="AH240" i="27"/>
  <c r="AH22" i="27"/>
  <c r="AH253" i="27"/>
  <c r="AH231" i="27"/>
  <c r="AH292" i="27"/>
  <c r="AH236" i="27"/>
  <c r="AH114" i="27"/>
  <c r="AH153" i="27"/>
  <c r="AH183" i="27"/>
  <c r="AH18" i="27"/>
  <c r="AH201" i="27"/>
  <c r="AH189" i="27"/>
  <c r="AH106" i="27"/>
  <c r="AH90" i="27"/>
  <c r="AH286" i="27"/>
  <c r="AH33" i="27"/>
  <c r="AH57" i="27"/>
  <c r="C5" i="21"/>
  <c r="AH232" i="27"/>
  <c r="AH211" i="27"/>
  <c r="AH10" i="27"/>
  <c r="AH40" i="27"/>
  <c r="AH118" i="27"/>
  <c r="AH158" i="27"/>
  <c r="AH279" i="27"/>
  <c r="AH293" i="27"/>
  <c r="AH94" i="27"/>
  <c r="AH26" i="27"/>
  <c r="AH206" i="27"/>
  <c r="AH34" i="27"/>
  <c r="AH134" i="27"/>
  <c r="AH266" i="27"/>
  <c r="AH81" i="27"/>
  <c r="AH78" i="27"/>
  <c r="AH235" i="27"/>
  <c r="AH221" i="27"/>
  <c r="AH38" i="27"/>
  <c r="AH258" i="27"/>
  <c r="AH24" i="27"/>
  <c r="AH50" i="27"/>
  <c r="AH302" i="27"/>
  <c r="AH212" i="27"/>
  <c r="AH262" i="27"/>
  <c r="AH125" i="27"/>
  <c r="AH95" i="27"/>
  <c r="AH54" i="27"/>
  <c r="AH127" i="27"/>
  <c r="AH186" i="27"/>
  <c r="AH4" i="27"/>
  <c r="AH215" i="27"/>
  <c r="AH85" i="27"/>
  <c r="AH151" i="27"/>
  <c r="AH129" i="27"/>
  <c r="AH176" i="27"/>
  <c r="AH123" i="27"/>
  <c r="AH242" i="27"/>
  <c r="AH58" i="27"/>
  <c r="AH56" i="27"/>
  <c r="AH139" i="27"/>
  <c r="AH198" i="27"/>
  <c r="AH128" i="27"/>
  <c r="AH169" i="27"/>
  <c r="AH299" i="27"/>
  <c r="AH47" i="27"/>
  <c r="AH147" i="27"/>
  <c r="AH287" i="27"/>
  <c r="AH220" i="27"/>
  <c r="AH70" i="27"/>
  <c r="AH193" i="27"/>
  <c r="AH275" i="27"/>
  <c r="AH17" i="27"/>
  <c r="AH84" i="27"/>
  <c r="AH36" i="27"/>
  <c r="AH133" i="27"/>
  <c r="AH7" i="27"/>
  <c r="AH146" i="27"/>
  <c r="AH28" i="27"/>
  <c r="AH138" i="27"/>
  <c r="AH250" i="27"/>
  <c r="AH159" i="27"/>
  <c r="AH192" i="27"/>
  <c r="AH137" i="27"/>
  <c r="D51" i="21"/>
  <c r="AH154" i="27"/>
  <c r="AH171" i="27"/>
  <c r="AH305" i="27"/>
  <c r="AH72" i="27"/>
  <c r="AH174" i="27"/>
  <c r="C3" i="21"/>
  <c r="AH245" i="27"/>
  <c r="AH63" i="27"/>
  <c r="I10" i="29"/>
  <c r="F12" i="29"/>
  <c r="F22" i="29" s="1"/>
  <c r="H12" i="29"/>
  <c r="H22" i="29" s="1"/>
  <c r="I7" i="29"/>
  <c r="E12" i="29"/>
  <c r="E22" i="29" s="1"/>
  <c r="I11" i="29"/>
  <c r="D12" i="29"/>
  <c r="D22" i="29" s="1"/>
  <c r="I16" i="29"/>
  <c r="G12" i="29"/>
  <c r="G22" i="29" s="1"/>
  <c r="C50" i="21"/>
  <c r="X30" i="24"/>
  <c r="Y24" i="24"/>
  <c r="Z24" i="25"/>
  <c r="Z27" i="25" s="1"/>
  <c r="AA27" i="25" s="1"/>
  <c r="Y27" i="25"/>
  <c r="Y24" i="26"/>
  <c r="Y27" i="26" s="1"/>
  <c r="Z27" i="26" s="1"/>
  <c r="X27" i="26"/>
  <c r="I14" i="30"/>
  <c r="I17" i="30"/>
  <c r="I6" i="30"/>
  <c r="D33" i="24"/>
  <c r="AA29" i="24" s="1"/>
  <c r="I15" i="30"/>
  <c r="D28" i="25"/>
  <c r="I10" i="30"/>
  <c r="I9" i="30"/>
  <c r="I11" i="30"/>
  <c r="I13" i="30"/>
  <c r="D34" i="24"/>
  <c r="E34" i="24"/>
  <c r="I7" i="30"/>
  <c r="I18" i="30"/>
  <c r="H12" i="30"/>
  <c r="H22" i="30" s="1"/>
  <c r="I12" i="31"/>
  <c r="I22" i="31" s="1"/>
  <c r="I4" i="30"/>
  <c r="E12" i="30"/>
  <c r="E22" i="30" s="1"/>
  <c r="D28" i="26"/>
  <c r="G12" i="30"/>
  <c r="G22" i="30" s="1"/>
  <c r="I5" i="30"/>
  <c r="F12" i="30"/>
  <c r="F22" i="30" s="1"/>
  <c r="I8" i="30"/>
  <c r="D12" i="30"/>
  <c r="D22" i="30" s="1"/>
  <c r="I16" i="30"/>
  <c r="C12" i="30"/>
  <c r="C22" i="30" s="1"/>
  <c r="I3" i="30"/>
  <c r="Y25" i="24"/>
  <c r="X31" i="24"/>
  <c r="X32" i="24"/>
  <c r="Y26" i="24"/>
  <c r="W3" i="28"/>
  <c r="W12" i="28" s="1"/>
  <c r="W22" i="28" s="1"/>
  <c r="V12" i="28"/>
  <c r="V22" i="28" s="1"/>
  <c r="X29" i="24"/>
  <c r="Y23" i="24"/>
  <c r="Y26" i="25"/>
  <c r="Z23" i="25"/>
  <c r="Z26" i="25" s="1"/>
  <c r="AA26" i="25" s="1"/>
  <c r="Y23" i="26"/>
  <c r="Y26" i="26" s="1"/>
  <c r="Z26" i="26" s="1"/>
  <c r="X26" i="26"/>
  <c r="Y25" i="25"/>
  <c r="Z4" i="25"/>
  <c r="X27" i="24"/>
  <c r="Y4" i="24"/>
  <c r="Y4" i="26"/>
  <c r="X25" i="26"/>
  <c r="D23" i="21" l="1"/>
  <c r="D19" i="21"/>
  <c r="E28" i="21"/>
  <c r="D14" i="21"/>
  <c r="D41" i="21"/>
  <c r="D15" i="21"/>
  <c r="C13" i="21"/>
  <c r="C31" i="21"/>
  <c r="C34" i="21"/>
  <c r="I12" i="29"/>
  <c r="I22" i="29" s="1"/>
  <c r="C14" i="21"/>
  <c r="C19" i="21"/>
  <c r="E50" i="21"/>
  <c r="E51" i="21"/>
  <c r="C16" i="21"/>
  <c r="D47" i="21"/>
  <c r="D8" i="21"/>
  <c r="D16" i="21"/>
  <c r="D33" i="21"/>
  <c r="C11" i="21"/>
  <c r="D39" i="21"/>
  <c r="C22" i="21"/>
  <c r="C9" i="21"/>
  <c r="E9" i="21" s="1"/>
  <c r="C43" i="21"/>
  <c r="C38" i="21"/>
  <c r="D4" i="21"/>
  <c r="D6" i="21" s="1"/>
  <c r="D27" i="21"/>
  <c r="E52" i="21"/>
  <c r="D46" i="21"/>
  <c r="D42" i="21"/>
  <c r="C39" i="21"/>
  <c r="C7" i="21"/>
  <c r="C41" i="21"/>
  <c r="D31" i="21"/>
  <c r="D10" i="21"/>
  <c r="E10" i="21" s="1"/>
  <c r="E5" i="21"/>
  <c r="C15" i="21"/>
  <c r="D7" i="21"/>
  <c r="D22" i="21"/>
  <c r="D24" i="21" s="1"/>
  <c r="C46" i="21"/>
  <c r="D34" i="21"/>
  <c r="D45" i="21"/>
  <c r="D43" i="21"/>
  <c r="C25" i="21"/>
  <c r="C47" i="21"/>
  <c r="C33" i="21"/>
  <c r="C35" i="21" s="1"/>
  <c r="C30" i="21"/>
  <c r="C45" i="21"/>
  <c r="D37" i="21"/>
  <c r="D25" i="21"/>
  <c r="E21" i="21"/>
  <c r="C42" i="21"/>
  <c r="C37" i="21"/>
  <c r="C8" i="21"/>
  <c r="C27" i="21"/>
  <c r="D38" i="21"/>
  <c r="E38" i="21" s="1"/>
  <c r="D13" i="21"/>
  <c r="D30" i="21"/>
  <c r="C4" i="21"/>
  <c r="E26" i="21"/>
  <c r="C23" i="21"/>
  <c r="E23" i="21" s="1"/>
  <c r="D11" i="21"/>
  <c r="E11" i="21" s="1"/>
  <c r="E3" i="21"/>
  <c r="C20" i="21"/>
  <c r="Y28" i="25"/>
  <c r="X33" i="24"/>
  <c r="Y30" i="24"/>
  <c r="Z30" i="24" s="1"/>
  <c r="Z24" i="24"/>
  <c r="X34" i="24"/>
  <c r="I12" i="30"/>
  <c r="I22" i="30" s="1"/>
  <c r="X28" i="26"/>
  <c r="Y25" i="26"/>
  <c r="Y28" i="26" s="1"/>
  <c r="Z4" i="26"/>
  <c r="Z25" i="26" s="1"/>
  <c r="Z28" i="26" s="1"/>
  <c r="Y27" i="24"/>
  <c r="Z4" i="24"/>
  <c r="Z27" i="24" s="1"/>
  <c r="Z25" i="25"/>
  <c r="Z28" i="25" s="1"/>
  <c r="AA4" i="25"/>
  <c r="AA25" i="25" s="1"/>
  <c r="AA28" i="25" s="1"/>
  <c r="Y29" i="24"/>
  <c r="Z23" i="24"/>
  <c r="Z26" i="24"/>
  <c r="Y32" i="24"/>
  <c r="Z32" i="24" s="1"/>
  <c r="Y31" i="24"/>
  <c r="Z31" i="24" s="1"/>
  <c r="Z25" i="24"/>
  <c r="C32" i="21" l="1"/>
  <c r="E19" i="21"/>
  <c r="E41" i="21"/>
  <c r="E14" i="21"/>
  <c r="E46" i="21"/>
  <c r="D48" i="21"/>
  <c r="E31" i="21"/>
  <c r="E16" i="21"/>
  <c r="C12" i="21"/>
  <c r="C44" i="21"/>
  <c r="E39" i="21"/>
  <c r="E40" i="21" s="1"/>
  <c r="E13" i="21"/>
  <c r="C17" i="21"/>
  <c r="E22" i="21"/>
  <c r="E7" i="21"/>
  <c r="E43" i="21"/>
  <c r="D35" i="21"/>
  <c r="C40" i="21"/>
  <c r="E4" i="21"/>
  <c r="E6" i="21" s="1"/>
  <c r="E47" i="21"/>
  <c r="D32" i="21"/>
  <c r="E15" i="21"/>
  <c r="E34" i="21"/>
  <c r="E37" i="21"/>
  <c r="D29" i="21"/>
  <c r="D44" i="21"/>
  <c r="E45" i="21"/>
  <c r="E25" i="21"/>
  <c r="C29" i="21"/>
  <c r="C24" i="21"/>
  <c r="E8" i="21"/>
  <c r="E12" i="21" s="1"/>
  <c r="C48" i="21"/>
  <c r="D40" i="21"/>
  <c r="E33" i="21"/>
  <c r="E42" i="21"/>
  <c r="D12" i="21"/>
  <c r="C6" i="21"/>
  <c r="E30" i="21"/>
  <c r="E27" i="21"/>
  <c r="D17" i="21"/>
  <c r="E20" i="21"/>
  <c r="Y34" i="24"/>
  <c r="Z29" i="24"/>
  <c r="Z33" i="24" s="1"/>
  <c r="Y33" i="24"/>
  <c r="C39" i="24"/>
  <c r="Z28" i="24"/>
  <c r="AA28" i="24" s="1"/>
  <c r="C36" i="21" l="1"/>
  <c r="C18" i="21"/>
  <c r="E32" i="21"/>
  <c r="E17" i="21"/>
  <c r="E18" i="21" s="1"/>
  <c r="E24" i="21"/>
  <c r="D36" i="21"/>
  <c r="E44" i="21"/>
  <c r="E48" i="21"/>
  <c r="C49" i="21"/>
  <c r="E35" i="21"/>
  <c r="D49" i="21"/>
  <c r="E29" i="21"/>
  <c r="D18" i="21"/>
  <c r="Z34" i="24"/>
  <c r="E49" i="21" l="1"/>
  <c r="C53" i="21"/>
  <c r="E36" i="21"/>
  <c r="D53" i="21"/>
  <c r="E53" i="21" l="1"/>
  <c r="E57"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<sst xmlns="http://schemas.openxmlformats.org/spreadsheetml/2006/main" count="66068" uniqueCount="7127">
  <si>
    <t>S.NO</t>
  </si>
  <si>
    <t>Sub-Division</t>
  </si>
  <si>
    <t>Cirlce</t>
  </si>
  <si>
    <t>I.O Name</t>
  </si>
  <si>
    <t>Police Station</t>
  </si>
  <si>
    <t>FIR NO</t>
  </si>
  <si>
    <t>ACTS &amp; SEC</t>
  </si>
  <si>
    <t>FIR DT</t>
  </si>
  <si>
    <t>Month</t>
  </si>
  <si>
    <t>Year</t>
  </si>
  <si>
    <t>Sub-Head</t>
  </si>
  <si>
    <t>Crime Classfication</t>
  </si>
  <si>
    <t>Act Type</t>
  </si>
  <si>
    <t>Gravity Type</t>
  </si>
  <si>
    <t>Date of charge</t>
  </si>
  <si>
    <t>Stage</t>
  </si>
  <si>
    <t>Court Disposal</t>
  </si>
  <si>
    <t>Date of Police Disposal</t>
  </si>
  <si>
    <t>Type of Disposal</t>
  </si>
  <si>
    <t>Reason for UI</t>
  </si>
  <si>
    <t>Reason Wise Date</t>
  </si>
  <si>
    <t>Brief</t>
  </si>
  <si>
    <t>TOTAL</t>
  </si>
  <si>
    <t>No. of Days</t>
  </si>
  <si>
    <t>Time Line</t>
  </si>
  <si>
    <t>Number Pending No of days</t>
  </si>
  <si>
    <t>Sheet Holder</t>
  </si>
  <si>
    <t>Merge PS Names</t>
  </si>
  <si>
    <t>Srikakulam II Town</t>
  </si>
  <si>
    <t>Cheating</t>
  </si>
  <si>
    <t>White Collar Offences</t>
  </si>
  <si>
    <t>IPC</t>
  </si>
  <si>
    <t>Non-Grave</t>
  </si>
  <si>
    <t>SC/PRC/CC No. Awaited</t>
  </si>
  <si>
    <t>Total</t>
  </si>
  <si>
    <t>Above 1 Year</t>
  </si>
  <si>
    <t>Above 6 Months</t>
  </si>
  <si>
    <t>J.R.Puram Circle</t>
  </si>
  <si>
    <t>Etcherla</t>
  </si>
  <si>
    <t>Other IPC</t>
  </si>
  <si>
    <t>Some more witnesses</t>
  </si>
  <si>
    <t>Narasannapeta Circle</t>
  </si>
  <si>
    <t>Narasannapeta</t>
  </si>
  <si>
    <t>Criminal Breach Of Trust</t>
  </si>
  <si>
    <t xml:space="preserve">Criminial Misappropriation </t>
  </si>
  <si>
    <t>Grave</t>
  </si>
  <si>
    <t>Amadalavalasa Circle</t>
  </si>
  <si>
    <t>Amadalavalasa</t>
  </si>
  <si>
    <t>Ord.Theft</t>
  </si>
  <si>
    <t>Property Offences</t>
  </si>
  <si>
    <t>For Arrest of Accused</t>
  </si>
  <si>
    <t>Tekkali PS</t>
  </si>
  <si>
    <t>Above 3 Months</t>
  </si>
  <si>
    <t>Attempt To Murder</t>
  </si>
  <si>
    <t>Bodily Offiences</t>
  </si>
  <si>
    <t>Hiramandalam</t>
  </si>
  <si>
    <t>Rioting (Unlawful Assembly)</t>
  </si>
  <si>
    <t>Pathapatnam Circle</t>
  </si>
  <si>
    <t>Meliaputti</t>
  </si>
  <si>
    <t>Missing Cases</t>
  </si>
  <si>
    <t>Missing</t>
  </si>
  <si>
    <t>Srikakulam I Town</t>
  </si>
  <si>
    <t>Sompeta Circle</t>
  </si>
  <si>
    <t>Baruva</t>
  </si>
  <si>
    <t>Ponduru</t>
  </si>
  <si>
    <t>Itchapuram Town</t>
  </si>
  <si>
    <t>Itchapuram Rural</t>
  </si>
  <si>
    <t>Sarubujjili</t>
  </si>
  <si>
    <t>Kasibugga</t>
  </si>
  <si>
    <t>Gara</t>
  </si>
  <si>
    <t>174 CrPC</t>
  </si>
  <si>
    <t>Non- Fatal Road Accidents</t>
  </si>
  <si>
    <t>Road Accidents</t>
  </si>
  <si>
    <t>Kothuru</t>
  </si>
  <si>
    <t>Srikakulam Rural</t>
  </si>
  <si>
    <t>Hurt - Simple</t>
  </si>
  <si>
    <t>Srikakulam Traffic</t>
  </si>
  <si>
    <t>Fatal Road Accidents</t>
  </si>
  <si>
    <t>Kaviti</t>
  </si>
  <si>
    <t>Polaki</t>
  </si>
  <si>
    <t>Harassment</t>
  </si>
  <si>
    <t>AP Gaming Act</t>
  </si>
  <si>
    <t>Enforcement</t>
  </si>
  <si>
    <t>Tekkali Circle</t>
  </si>
  <si>
    <t>Nandigam</t>
  </si>
  <si>
    <t>AP  Excise</t>
  </si>
  <si>
    <t>Open Drinking</t>
  </si>
  <si>
    <t>Other CrPC</t>
  </si>
  <si>
    <t>Culpable Homicide Not Amounting To Murder</t>
  </si>
  <si>
    <t>Kotabommali</t>
  </si>
  <si>
    <t>J.R.Puram</t>
  </si>
  <si>
    <t>Hurt - Grievous</t>
  </si>
  <si>
    <t>Kidnapping</t>
  </si>
  <si>
    <t>POCSO Cases</t>
  </si>
  <si>
    <t>Cyber Crime offences</t>
  </si>
  <si>
    <t>Santhabommali</t>
  </si>
  <si>
    <t>Abetment to Suicide</t>
  </si>
  <si>
    <t>Kasibugga Rural Circle</t>
  </si>
  <si>
    <t>Vajrapukothuru</t>
  </si>
  <si>
    <t>FSSA</t>
  </si>
  <si>
    <t>SLL</t>
  </si>
  <si>
    <t>Security Cases</t>
  </si>
  <si>
    <t>HB By Night</t>
  </si>
  <si>
    <t>HB by Night</t>
  </si>
  <si>
    <t>Laveru</t>
  </si>
  <si>
    <t>Pathapatnam</t>
  </si>
  <si>
    <t>Sompeta</t>
  </si>
  <si>
    <t>G. Sigadam</t>
  </si>
  <si>
    <t>Murder (Homicide)</t>
  </si>
  <si>
    <t>Burja</t>
  </si>
  <si>
    <t>Naupada</t>
  </si>
  <si>
    <t>SC-ST Cases</t>
  </si>
  <si>
    <t>Want of clues</t>
  </si>
  <si>
    <t>Jalumuru</t>
  </si>
  <si>
    <t>Mandasa</t>
  </si>
  <si>
    <t>Outraging the modesty of women</t>
  </si>
  <si>
    <t>NDPS</t>
  </si>
  <si>
    <t>Others</t>
  </si>
  <si>
    <t>Kanchili</t>
  </si>
  <si>
    <t>Rape</t>
  </si>
  <si>
    <t>POCSO+Rape Techinical Cases</t>
  </si>
  <si>
    <t>HB By Day</t>
  </si>
  <si>
    <t>HB by Day</t>
  </si>
  <si>
    <t>Attempt to Rape</t>
  </si>
  <si>
    <t>Saravakota</t>
  </si>
  <si>
    <t>Mahila UPS, Srikakulam</t>
  </si>
  <si>
    <t>Murder for gain</t>
  </si>
  <si>
    <t>PCAA</t>
  </si>
  <si>
    <t>For Suspect Verification</t>
  </si>
  <si>
    <t>COTPA</t>
  </si>
  <si>
    <t>ID Arrack</t>
  </si>
  <si>
    <t>POCSO+Rape Real Cases</t>
  </si>
  <si>
    <t>RPA</t>
  </si>
  <si>
    <t>Dowry Deaths</t>
  </si>
  <si>
    <t>Bigamy</t>
  </si>
  <si>
    <t>Kidnapping-Women</t>
  </si>
  <si>
    <t>Sand Cases</t>
  </si>
  <si>
    <t>For Legal Opinion</t>
  </si>
  <si>
    <t>Court Stay Order</t>
  </si>
  <si>
    <t>Court Orders Pending</t>
  </si>
  <si>
    <t>JJA</t>
  </si>
  <si>
    <t>Being Charged</t>
  </si>
  <si>
    <t>Being Referd</t>
  </si>
  <si>
    <t>Above 60 Days</t>
  </si>
  <si>
    <t>Robbery</t>
  </si>
  <si>
    <t>45 to 60 Days</t>
  </si>
  <si>
    <t>Below 45 Days</t>
  </si>
  <si>
    <t>Dacoity</t>
  </si>
  <si>
    <t>Self Accident</t>
  </si>
  <si>
    <t>Over Load</t>
  </si>
  <si>
    <t>Women Murder</t>
  </si>
  <si>
    <t>Real-Rape</t>
  </si>
  <si>
    <t>Dowry Murders</t>
  </si>
  <si>
    <t>185 MV Act</t>
  </si>
  <si>
    <t>Crime  Against Women</t>
  </si>
  <si>
    <t>Name of the PS</t>
  </si>
  <si>
    <t>S. No.</t>
  </si>
  <si>
    <t>Tekkali, Sub-Division</t>
  </si>
  <si>
    <t>Kasibugga, Sub-Division</t>
  </si>
  <si>
    <t>CCS , Srikakulam</t>
  </si>
  <si>
    <t>Sl. No.</t>
  </si>
  <si>
    <t>PS</t>
  </si>
  <si>
    <t>Circle</t>
  </si>
  <si>
    <t>Mahila PS, Srikakulam</t>
  </si>
  <si>
    <t>D.P. Act</t>
  </si>
  <si>
    <t>IT Act</t>
  </si>
  <si>
    <t>PDPPA</t>
  </si>
  <si>
    <t>ECA</t>
  </si>
  <si>
    <t>PM Certificate</t>
  </si>
  <si>
    <t>Wound Certificate</t>
  </si>
  <si>
    <t>Return of Charge Sheet</t>
  </si>
  <si>
    <t>Resubmit charge sheet</t>
  </si>
  <si>
    <t>For FSL Analysis reports</t>
  </si>
  <si>
    <t>For RFSL Analysis reports</t>
  </si>
  <si>
    <t>For REL Analysis reports</t>
  </si>
  <si>
    <t>MVI Report Pending</t>
  </si>
  <si>
    <t>Revenue records awaited</t>
  </si>
  <si>
    <t>Pending records from other depts.,</t>
  </si>
  <si>
    <t xml:space="preserve">     Crime Head</t>
  </si>
  <si>
    <t>Crime Classification</t>
  </si>
  <si>
    <t>Crime Head</t>
  </si>
  <si>
    <t>Old Stages</t>
  </si>
  <si>
    <t>PS Name</t>
  </si>
  <si>
    <t>Srikakulam Rural Circle</t>
  </si>
  <si>
    <t>J.R Puram Circle</t>
  </si>
  <si>
    <t>Kothuru Circle</t>
  </si>
  <si>
    <t>Itchapuram Circle</t>
  </si>
  <si>
    <t>New Reasons
Old Reasons</t>
  </si>
  <si>
    <t>Total UI Cases</t>
  </si>
  <si>
    <t>UI Cases As on Crime Meeing</t>
  </si>
  <si>
    <t>Sep</t>
  </si>
  <si>
    <t>Yes</t>
  </si>
  <si>
    <t/>
  </si>
  <si>
    <t>D-6(White collar)</t>
  </si>
  <si>
    <t>'203/2024'</t>
  </si>
  <si>
    <t>294-B,420,341,427,447,506,500,384,379,406,109,120b r/w 34 IPC, 156(3) CrPC</t>
  </si>
  <si>
    <t>Jun</t>
  </si>
  <si>
    <t>This is a case of court endorsement that occurred prior to 18.05.2024 at Jalipinaidupeta village, Etcherla Mandal and reported on 21.06.2024 at 18.00 hours by the complainant Dunga Ramanamurty, S/o Late Gannayya, Age 55 years, SC-Mala by caste, Jalipinaidupeta village, Etcherla Mandal. In which the accused 1) Dunga Ganapathi, S/o Laxmana Rao, Age 33 years, SC-Mala by caste, Jalipinaidupeta village, Etcherla Mandal, 2) Sura Jayalaxmi, W/o Appanna, Age 35 years, SC-Mala by caste, Jalipinaidupeta village, Etcherla Mandal, 3) Dunga Eswaramma, W/o Laxmana Rao, Age 56 years, SC-Mala by caste, Jalipinaidupeta village, Etcherla Mandal, 4) Dunga Divya, W/o Ganapathi, Age 20 years, SC-Mala by caste, Jalipinaidupeta village, Etcherla Mandal, 5) Dunga Jayaram, S/o Late Gannayya, Age 54 years, SC-Mala</t>
  </si>
  <si>
    <t>D-1</t>
  </si>
  <si>
    <t>'67/2016'</t>
  </si>
  <si>
    <t>403,409,420 IPC</t>
  </si>
  <si>
    <t>May</t>
  </si>
  <si>
    <t>THIS IS A CASE OF MISAPPROPRIATION. IN 2010 TO 2011 FERTILIZERS ARE MISAPPROPRIATION INPRIMARY AGRICULTURAL SOCIETY THROUGHT THE PADALA NAGESWARARAO, HE IS WORKING AS A SECRETORY. THE TOTAL AMOUNT OF MISAPPROPRIATION IS 1,10,000/-.</t>
  </si>
  <si>
    <t>D-6(Other IPC)</t>
  </si>
  <si>
    <t>'268/2022'</t>
  </si>
  <si>
    <t>356,379 IPC</t>
  </si>
  <si>
    <t>Nov</t>
  </si>
  <si>
    <t>D-3</t>
  </si>
  <si>
    <t>'44/2017'</t>
  </si>
  <si>
    <t>420,403,406 IPC</t>
  </si>
  <si>
    <t>Mar</t>
  </si>
  <si>
    <t>The complainant M. Thyagaraja, Asst. Manager (General), O/o District Manager, A.P.S.C.S.C.L., Srikakulam reported that during KMS 2016-17, a quantity of 798.920 Mts of paddy has been issued to the accused Ratnala Prasada Rao, S/o. late Venkata Rao, Proprietor, M/S RVR Enterprises, C/o. Krisna MRM, Tekkali. The miller has to deliver a quantity of 535.276 MTs of custom milled rice to APSCSCL towards resultant rice @ 67%. On review of CMR deliveries by the Rice millers in the district, it is observed that the accused has not delivered single grain towards custom milled rice against KMS 2016-17. On 21.3.2017 when the complainant surprisely visited the mill of the accused then the complainant found out of the 798.920 MTs of paddy issued for custom milling, only 81.600 MTS of paddy is availab</t>
  </si>
  <si>
    <t>'74/2025'</t>
  </si>
  <si>
    <t>3,5 r/w 8 A.P PUBLIC EXAMINATIONS(PREVENTION OF MALPRACTICES, 318(4),61(2) r/w 3(5) BNS</t>
  </si>
  <si>
    <t>This is a case of cheating that occurred on 21.03.2025 at 11.00 hours at Kuppili Model School, Kuppili village, Etcherla Mandal and reported on 22.03.2025 at 11.00 hours by the complainant Sadasivuni Tirumala Chaitanya, S/o Janakiramayya, Age 61 years, DEO, Srikakulam. In which the accused 1) M. Kanakaraju, SA(English), ZPHS, Budagatlapalem, 2) S. Krishna, SA(Hindi), ZPHS Koyyam, 3) P. Nageswara Rao, SA(Maths), ZPHS, Kuppili, 4) K. Kameswara Rao, SA (Hindi) ZPHS, Kuppili, 5) J Padmavathi, HM, ZPHS, Kuppili, 6) Kishore JA, ZPHS, Kuppili and some others were malpractice rocket is hosted at ZPHS, Kuppili with a malified intention to intervene and break the SSC Examination procedure at Kuppili A centre No.41054 &amp; B centre 41055, traced forbidden material from the students and premises of the</t>
  </si>
  <si>
    <t>Jul</t>
  </si>
  <si>
    <t>D-6(Bodily)</t>
  </si>
  <si>
    <t>'14/2016'</t>
  </si>
  <si>
    <t>147, 148, 341, 342, 353, 323, 427, 435, r.w 149 IPC</t>
  </si>
  <si>
    <t>Feb</t>
  </si>
  <si>
    <t>Occurred on 28.02.2016 at 12.00 hrs at spiil way, spill channel, earth dam at BRR Vamsadhara Reservoir, Hiramandalam village and reported on the same day at 15.00 hrs by the complainant Sri J. Srinivasa Rao, Inspector of Police, Pathapatnam Circle, wherein the accused 1. Korada Narayana Rao, District Agricultural labour union president and 14 others and some other Rehabilitees came as unlaw ful assembly along with deadly weapons like Sticks and iron rods and obstructed the BRR Project works, surrounded, beat with hands the J.Ramarao, Tahsildar, Hiramandalam and fell down. While complaint his staff saved the Tahsildar, Hiramandalam from the hands accused. Then they damaged plastic chairs, set fire to tents. Also beat the Konari Simhachalam, while trying to stop. Hence issued report by gi</t>
  </si>
  <si>
    <t>Jan</t>
  </si>
  <si>
    <t>420 IPC</t>
  </si>
  <si>
    <t>'54/2017'</t>
  </si>
  <si>
    <t>148,147,353,506 r/w 149 IPC, 7 CLA-1932</t>
  </si>
  <si>
    <t>Aug</t>
  </si>
  <si>
    <t>The Complainant Report Copy was Enclosed herewith Uploaded for the favour of Perusal. 1) Gavara Govinda Rao, s/o lt. Tellanna, 50 years, Kapu, Garlapadu village, Hiramandalam Mandal. 2) Madapana Ganapathi Rao S/o Laxminarayana, age 38 yrs, Kapu, Garlapadu village, Hiramandalam Mandal. 3) Agathamudi Jayamma, w/o Balanaidu, 50 yrs, Kapu, Garlapadu village, Hiramandalam Mandal. 4) Gedela laxmi, w/o lt. Gaddem Naidu, 30 yrs, Kapu, Garlapadu village, Hiramandalam Mandal. 5) Buri Krishnaveni, w/o Seshagiri, 30 years, Kapu, Garlapadu village,Hiramandalam Mandal. 6)Madapana Appa Rao, s/o Mukhalingam, 50 years, Kapu, Garlapadu village, Hiramandalam Mandal. 7) Vanjarapu. Rama Rao, s/o lt. Appanna, 65 years, Kapu, Garlapadu village, Hiramandalam Mandal. 8) Palli Jagannadha Rao, s/o La</t>
  </si>
  <si>
    <t>Man Missing Person</t>
  </si>
  <si>
    <t>Man Missing</t>
  </si>
  <si>
    <t>D-4(Missing)</t>
  </si>
  <si>
    <t>'173/2017'</t>
  </si>
  <si>
    <t>OCCURRED ON 18..09..2017 AT ABOUT 09.00 HOURS AT ALLINAGRAM VILLAGE, ETCHERLA MANDAL, SRIKAKULAM DISTRICT AND REPORTD BY THE COMPLAINANT KILLO CHITTIBABU S/O SHONNU, 25 YEARS, ST GOWDA BY CASTE,MARRIPALEM VILLAGE, PADERU MANDAL, VISAKHAPATNAM DISTRICT IN WHICH IT IS INFORMED THAT ONE KILLO LAKSHMANARAO S/O ADDANNA, 36 YEARS, ST GOWDA BY CASTE, GONDURU VILLAGE, DOKULURU POST, PADEROO MANDAL WHO IS BROTHER OF THE COMPLAINANT AND 4 OTHER ARE CAME TO COOLI WORKS ON 15..08..2017 BHAGIRADHA BORU WELLS WORKS OF DUBBAKULA RAKESH NATIVE OF MURAPAKA VILLAGE, LAVERU MANDAL, SRIKAKULAM DISTRICT.IN THIS REGUARD THEY ARE WORKING BORU WELL WORKS AT ALLINAGARAM VILLAGE FROM 2 DAY WHILE ON 18..09..2017 AT 09.00 HOURS KILLO LAXMANA RAO CON’T DO THIS WORK I AM GOING TO MY HOUSE AND ASKING SOME MONEY FOR C</t>
  </si>
  <si>
    <t>Oct</t>
  </si>
  <si>
    <t>Dec</t>
  </si>
  <si>
    <t>Boy Missing Person</t>
  </si>
  <si>
    <t>Boy Missing</t>
  </si>
  <si>
    <t>'33/2018'</t>
  </si>
  <si>
    <t>143,283,341 r.w 149 IPC</t>
  </si>
  <si>
    <t>ON OCCURRED AT 30.01.2018 AT 10.30 AM TO 16.30 PM HRS THE REPORTED THAT 13.02.2018 AT 21.00 HRS THE COMPLAINANT REPORTED THAT HIS GO TO ON TRAFIC DUTY WITH KASIBUGGA TOWN PARIMISSION WITH STATION HOUSE OFFICER THEN THE OCCURRENCE TIME WAS COMING SOME PERSONS DHARNA WITH CASHEW STATUE IN PALASA AND PUBLIC INCONVENCE AND TRAFIC JAM IN CONTUNE TO 3 ROAD JUNCTION WITHOUT INTIMATION SO FORTHRE ACTION TO THAT PERSONS THE CASE WAS REGISTER CR NO 33/2018 U/S 143,283,341,R/W149 IPC OF KASIBUGGA POLICE STATION</t>
  </si>
  <si>
    <t>'91/2018'</t>
  </si>
  <si>
    <t>306 IPC</t>
  </si>
  <si>
    <t>Occurred on 25.06.2018 prior to 00.30 hrs at Cheekati Suryanarayana slabbed house at Mogadalapadu village, Vatsvalsa pnchayat, Gara mandal and reported on the morning at 09.099 hrs, in which the complainant Kinthali Padmaja w/o late Srinivasa rao, 35 yrs, Kalinga vysya caste, . No. 1-24-100/A, Bavaji Nagar, Balaga, Srikakulam reported that prior to 20 years she was married with her husband and they blessed a son Poorna Chandu(17) daughter Harika. Her husband worked as R.M.P. at Komaravanipeta, Mogadalapadu villages of Gara mandal and also doing chits business. While constructed a house and not maintaining the chits properly, so her husband financially loss. Since 5 years her mother-in-law harassed her husband that her husband construct the house in the name of her mother-in-law, for cle</t>
  </si>
  <si>
    <t>'9/2019'</t>
  </si>
  <si>
    <t>420 IPC, 66-C,66-D ITA-2000-2008</t>
  </si>
  <si>
    <t>This is a case of cheating by personation by means of electronic device that occurred on 17.01.2019 at 1230 hours at State Bank of India, Main Branch, Srikakulam town and reported belatedly on 18.01.2019 at 1800 hours by the complainant Dusi Surya Prakash,S/o. Late Sundara Ramarao, age 63 years, Brhmin by caste, Door No. 1-41-26, Bharathi nagar, Hospital Road, Balaga, Srikakulam town is retired SBI Manager, Srikakulam that on 17.01.2019 at 1230 hours, some unknown caller Santhosh Sharma made a call from SIM No. 8789129706 to his SIM No. 9440116227 ATM Verification asking for his Account No.10718089866,OTP and Personal deatils and unfortunately without knowing he provide all the required details un known caller asking me which includes OTP also. on the pretext that his account was in troubl</t>
  </si>
  <si>
    <t>Cyber Cell</t>
  </si>
  <si>
    <t>'20/2019'</t>
  </si>
  <si>
    <t>380,302 IPC</t>
  </si>
  <si>
    <t>Occurred on 07.02.19 in between 09.00 Hrs to 17.30 Hrs at Plot No S2/7-28, Viziaynagar Colony, Bondhilipuram, Chapuram Panchayat Srikakulam Rural Mandal and reported on the same day at 22.00 Hrs where in the complaint Abdhul Zilani S/o Abdhul Kuddhus, Age 38 Yrs., Caste by Muslium, Plot No S2/7-28, Viziaynagar Colony, Bondhilipuram, Chapuram Panchayat Srikakulam Rural Mandal reported that he is living by doing “Prince Foot Wear” business at Srikakulam , and he is residing at above said address along with his two sons by names Jafar 16 yrs , Nishan 13 Yrs, his wife by name Abdhul Mehur Nisha-35 Yrs and his mother Jhorona Bhai 67 Yrs. On 07.02.19 at 09.00 Hrs he went to Rajam and Ranasthalam Villages for Weekly collections, and at 17.30 Hrs he received a phone call from his elder son that hi</t>
  </si>
  <si>
    <t>D-3 &amp; D-5 (CAW)</t>
  </si>
  <si>
    <t>'13/2019'</t>
  </si>
  <si>
    <t>This is a case of cheating coupled with using pass word of another person and also cheating duly using computer resource occurred on 09.02.2019 at 13.45 hrs at Rainbow hospital, Srikakulam town and reported on 10.02.2019 at 11.00 hrs, wherein the complt. Palla Suribabu s/o Yerrayya, 33 yrs, Yadav by caste, Byri vill, Srikakulam rural mandalam reported that some unknown person had cheated him and withdrew the amounts spells-wise to a total of Rs. 1,10,900/- through computer resource by using his ATM card, PIN and OTP number.</t>
  </si>
  <si>
    <t>'24/2019'</t>
  </si>
  <si>
    <t>on 25-03-2019 at 10-00 hrs the complainant Palavalasa Kalyani, w/o Sriramurty, age 28yrs, caste by Kalinga, working as process server, VI Additional Dist. Judge, Sompeta, residents of Geetha cable street, Sompeta lodged a written report stating that she is working as process server, VI Additional Dist. Judge, Sompeta since 2015. Every day morning at 08-00 hrs she attending Banglow duty at VI Additional Dist. Judge Madam House. As usually, today, i.e. on 25-3-2019 morning at about 08-00 hours she attending Bunglow duty i.e. the house of Judge Madam situated at BC colony, Kothapeta street belongs to Vysyaraju Gopi Kiran. She along with sweeper Urmila knocked the doors and pressed the calling bell. But no response. Due to suspicion, she informed their court staff Baburao, Sur</t>
  </si>
  <si>
    <t>D-4(174 CrPC)</t>
  </si>
  <si>
    <t>'88/2019'</t>
  </si>
  <si>
    <t>Apr</t>
  </si>
  <si>
    <t>This is a case of Man missing, occurred on 25.03.2019 at 11:00hrs in renku Jaganadhapeta village,Polaki Mandal and reported on 03.04.2019 at 15.00hrs by the complainant Tulugu Saradha W/o Suryanarayana ,Age 30 yrs,runkujaganadhapuram village of Polaki Mandal reported that on 25-03-2019 at about 1100 hrs her father by name Yarabati Appalaramayya S/o lt Chinnavadu, Age 68 yrs, kapu by caste, Runkujaganadhapuram village left from her home for going to Narasannapeta to watch TDP MLA nomination and didn’t return back still now, Complainant, her family members and villagers causes enquiries about missing person in and around the village and surrounding villages, but could not get useful information</t>
  </si>
  <si>
    <t>'67/2019'</t>
  </si>
  <si>
    <t>This is a case of cheating by personation by using any communication device or computer resource that occurred Prior to 03.11.2018 at Pondara street, Kalinga hights, Balaga, Srikakulam town and reported on 20.04.2019 at 18.30 hours. where the complainant Dupam Kishor, s/o Janakeswara rao, 38 yrs, Vatarnary department, r/o Pondara street, Kalinga hights, Balaga, Srikakulam town reported that on 24.09.2018 at 09.00 hrs the accused Venkatesh informed the complainant over phone No. 8790996638 through his Nos.80175779512, 9674718043 that he has won lottery for Rs. 12,80,000 and asked to pay an amount of Rs. 12,800/- in Bank and issued an account No. 37924172660. Believing the words, he deposited the said amount. On 12.10.2018 he received phone call to Sonia Mehatha asked to pay an amount of Rs</t>
  </si>
  <si>
    <t>'70/2019'</t>
  </si>
  <si>
    <t>66-C,66-D ITA-2000-2008</t>
  </si>
  <si>
    <t>Occurred on prior to 09.04.2019 at Gandi Nagar, Illisipuram junction, Srikakulam town and reported on 23.04.2019 at 10.30 hrs, where in the Complainant Mudu Ramji Naik S/o late Sriramulu, age 35 years, S.T. (Lambadi) by caste, Illisipuram Srikakulam reported that he is working as Asst. Professor at Ambedkar University. He has an Account in Andhra Bank with No.01810100003013 and its credit Card No.4373782067435002. On 04-04-2019 at 05.15 PM, he received a phone call from an unknown person with SIM No.9169764561 and collected his credit card number by deceiving that he would provide SBI Credit card in addition to the Andhra Bank Credit Card. After some time, he asked OTP numbers which are received to his mobile by that time by informing that the OTP numbers are required to make cross check.</t>
  </si>
  <si>
    <t>'97/2019'</t>
  </si>
  <si>
    <t>Woman Missing Person</t>
  </si>
  <si>
    <t>Women Missing</t>
  </si>
  <si>
    <t>This is a case of woman missing occurred on 24.04.2018 at 13.00 hrs at Vadapalem village, Gara mandal and reported on 08.05.2019 at 10.00 hrs, in which the complainant Surada Rajesh s/o lt Rama Rao, 24 yrs, Vadapalem village, Gara Manual working as fisher man at Veeravali town, Gujarath and he reported that his wife Surada Varalakshmi w/o Rajesh, 22 years, vadabalija by caste, Vadapalem village, Gara Mandal, on 24.04.2018 he received information from his elder brother at about 13.00 hrs his wife left from his home for purchasing vegetables and did not returned, on that he come back to home and searched here and there and their relatives houses for his wife, but got no information, then he came to P.S. on 08.05.2019 and gave the report.</t>
  </si>
  <si>
    <t>'81/2019'</t>
  </si>
  <si>
    <t>Woman,Girl,Boy Missing Person</t>
  </si>
  <si>
    <t>Occurred on 02.02.2019 at the house of the complainant Garudabhadra village, Vajrapukotturu PS and reported on 11.05.2019 at 19.00 hrs in which the complainant Arli Kalyan, s/o Danesh, 38 yrs, Jalari by caste, Garudabhadra village, Vajrapukotturu Mandal reported that his wife Sirisha, aged about 32 yrs left the house with their two children i.e. Son Arli Akhil aged about 5 yrs and Daughter Jahnavi aged about 8 yrs left the house telling him that she was going to her parents house at Visakhapatnam but did not return back home. Late he came to know that she had gone with his villager Burjupeta Venkatesh, s/o Krishna Rao, 25 yrs, Rajaka by caste.</t>
  </si>
  <si>
    <t>'123/2019'</t>
  </si>
  <si>
    <t>This is a case of Man missing, occurred on 12.05.2019 at 11:00hrs in Apparaopeta Colony,Polaki Mandal and reported on 18.05.2019 at 18.00Hrs by the complainant Linguberi Appa rao s/o Jogulu, age-45Years, caste by Srisaina, apparaopeta Colony, Polaki mandal reported that on 12.05.2019 at about 1100 hrs her father by name linguberi Jogulu S/o late Yerrayya,age- 82years, caste by srisaina, apparaopeta Colony, Polaki mandal. the missing person was mental disordered . On left from her home and didn’t return back still now, Complainant, her family members and villagers causes enquiries about missing person in and around the village and surrounding villages, but could not get useful information.</t>
  </si>
  <si>
    <t>'125/2019'</t>
  </si>
  <si>
    <t>Occurred on 19.05.2019 at about 10.30 hrs at Nivagam bus station and reported on 27.05.2019 at about 12.00 hrs which the complainant Kolleti Raju s/o Suryanarayana, age 45 yrs, Rajaka, Sigipuram village, Pathapatnam Mandal reported that his father Kolleti Suryanarayana s/o late busayya, 70 yrs went marriage at Sirusuvada village and returned from there and waiting for a bus at Nivagam village in order to come their village and missed from there</t>
  </si>
  <si>
    <t>'57/2019'</t>
  </si>
  <si>
    <t>This is a case of man Missing, which occurred on 16-05-2019 at about 17.15 hrs from baruvakotturu, baruva village of Sompeta Mandal and reported on 29-05-2019 at 12.30 hrs, wherein the complainant Ambati Dandasi, S/o Late Jagannaikulu, 52 yrs., tylor,Baruva kotturu village, Sompeta mandal stated that on 16.05.2019 at 17.15 hrs., his Son came to Grand mother House in summer holidays at Nadumuru village , sompeta mandal. That day his son missing did not returned in the evening and there from he found missing.</t>
  </si>
  <si>
    <t>'94/2019'</t>
  </si>
  <si>
    <t>The Complainant Dadirao Venkata Kanaka Mahalaxmi Aswini Kumari W/o Vandranki Srinivasa Rao, age 43 years, Patnaik by caste, Kattera Veedhi, Srikakulam town reported that she has a bank account with Debit Card in State Bank of India with A/C No.11152457031. On 06-06-2019 at 02.46PM, one unknown person called with his mobile No.9407300859 to her mobile No.9441123083, by introducing himself that he is calling from S.B.I. Bank, he collected ATM Card Number and CVV number. By believing him, she informed all details including OTP numbers which were received three times to her mobile numbers. Later an amount of Rs.10,999/-, 31,499/- and 7,297 total Rs.49,795/- was transferred from her bank account.</t>
  </si>
  <si>
    <t>'103/2019'</t>
  </si>
  <si>
    <t>Occurred on 14.05.2019 at Deenabandupuram village, Nandigam Mandal and reported on 09.06.2019 at 17.30 hrs in which the complainant Sonapuram Laxmi, w/o Lavanna @ Kalavayya, 28 yrs, Deenabandupuram village, Nandigam Mandal reported that her husband Sonapuram Lavanna, s/o Ramulu, 34 yrs was eking livelihood at Guntur came to the village on 13.05.2019 to attend a function. On 14.05.2019 he attended the function and after that he made a call to her and stated that he was going to Guntur. From then he did not come to her or called her and his phone was switched off.</t>
  </si>
  <si>
    <t>'148/2019'</t>
  </si>
  <si>
    <t>324,307,326,323 r/w 34 IPC</t>
  </si>
  <si>
    <t>This is a case of attempt to murder that occurred on 27.03.2018 at 07.00 hrs at Dubbakavanipeta village (v) Polaki (M) and reported on the same day at 13.30 hrs by the complainant Duppattla Rambabu s/o Sriramulu, age- 42years, caste kalinga, Dubbakavanipeta village, Polaki mandal , wherein the accused Dubbaka Ravi Babu and 10 others attacked the complainant and father , mother and Complainant father in law bet him Iron road and kattahuva, stick and hand , legs and stone caused bleeding injuries. due to a dispute that the complainant placed her damage the wall place by the family members of the accused</t>
  </si>
  <si>
    <t>'216/2019'</t>
  </si>
  <si>
    <t>Occurred on 17.07.2019 at 11.00 hrs at Reddikillipalem village, Srikakulam mandal and reported on 23.07.2019 at 18.30 hrs, where in the complainant Pandhiri Thrinadharao S/o Adhinarayana age 32 years, caste by Padhma saali, Reddikillipalem village, Srikakulam mandal reported that his mother Pandhiri Rathnalu w/o Adhinarayana age 53 years, she left home on 17.07.2019 at 11.00 hrs for go to her sister village Silagam singuvalasa villge Srikakjulam rural mandal, she didn’t go there and didn’t return back. complainant made search her friends and relations houses, didn’t found missing women.</t>
  </si>
  <si>
    <t>'231/2019'</t>
  </si>
  <si>
    <t>420 IPC, 66-C ITA-2000-2008</t>
  </si>
  <si>
    <t>Occurred on 11.06.2019 at 18.00 hours, reported on 02.08.2019 at 20.00 hours, where in the complainant by name Bathula Venkatamohan sathyarao S/o Late Gangayya,age 56 years, Thelaga by cste, Thilak nagar, Srikakulam rural mandal, reported that, one un known person call to him from phone no 01246771300, your not generate your credit card pin no Since 6 months and I am generate your pin number, tell me your credit card last four numbers and OTP number, complainant also gave his credit card last four numbers and OTP number, after 5 minits complainant received one SMS, that is you are purchased one mobi cwick system and debited your credit card account Rs. 38,500/-, complainant gave report to Superintendent of Police Srikakulam on spandahana on 29.07.2019.</t>
  </si>
  <si>
    <t>'196/2019'</t>
  </si>
  <si>
    <t>Occurred 07.08.2019 at 1000 hours at Ibrahimbad village and reported on 09.08..2019 at 18.00 hours by the complainant Killi Udaya Bhaskara Rao, S/o Venkata Ramana , age -23 yrs, Kalinga by caste, Ibrahimbad village, Etcherla Mandal. In which, one Seepana Santhosamma, age-53 Grandmother of the complainant left the house in the temporary absence of inmates and found missing. Despite sincere enquiries at all likely places, no clue could be elicited to locate the missing women.</t>
  </si>
  <si>
    <t>498-A IPC, 4,3 DPA</t>
  </si>
  <si>
    <t>D-5(CAW)</t>
  </si>
  <si>
    <t>'206/2019'</t>
  </si>
  <si>
    <t>This is a case of man missing occurred prior to 24.08.2019 at Peyyalavanipeta village, Etcherla Mandal and reported on 24.08.2019 at 19.00 hrs by the complainant Tammineni Madhsudhanarao s/o Chinnarao, 39 yrs, kalinga by caste, peyyalavanipeta village, Etcherla mandal in which one Tammineni Chinnarao s/o late Rajarao, 71 yrs, kalinga by caste, peyyalavanipeta village, Etcherla mandal father of the complainant left the house in the temporary absence of inmates and found missing. Despite sincere enquiries at all likely places, no clue could be elicited to locate the missing man.</t>
  </si>
  <si>
    <t>'264/2019'</t>
  </si>
  <si>
    <t>420 IPC, 76(1) CFA</t>
  </si>
  <si>
    <t>This is a case of cheating that occurred prior to 25.08.2019 and reported on 25.08.2019 at 20.00 hrs, in which the complainant Korukonda Simhachalam S/o late Surayya, 40 yrs, Kapu by caste, Kotarupalli village, Narasannapeta Mandal reported that the accused Polaki Ramana S/o Suryanarayana and 3 others of Kotarupalli village believe deceitful words with him and collecting money Rs. 90,000/- by chit fund and did not returned to him thereby cheated him.</t>
  </si>
  <si>
    <t>This is a case of Missing of mans, that occurred on 06..09..2019 13.00 hours at kuppili gedda, kuppili village, Etcherla and reported on 06..09..2019 at 20.00 hours by the complainant Balivada Dhananjayarao s/o Ramarao, Age 48 years, karnam by caste, VRO, Kuppili village, Srikakulam Mandal. In which, 4 person go to beach for photos, one person Bora Ramana reddy, s/o Appanna, 22 yrs was get into the river and at the time big waves from bay of Bengal and he was danger in the river., Nimma santhosh s/o dalappadu, 21 yrs, both are reddika by caste, kuppili village was try to save him, but they both are missing that place. till in the late evening and thereby found missing. On enquiries in and around the sea area, whereabouts of the missing 2 persons could not be traced out.</t>
  </si>
  <si>
    <t>'192/2019'</t>
  </si>
  <si>
    <t>66-C ITA-2000-2008</t>
  </si>
  <si>
    <t>Occurred prior to 13.09.2019 at APGVP bank, beside saraswati mahal and reported on 13.09.2019 at 19.30 hrs wherein the complainant Cheekati krishnaveni W/o chanti, age 27 yrs, Velama caste, DCCB colony, srikakulam reported that she is having bank account No: 73050902382 at APGVP Bank, beside Saraswati theatre, her account having Rs 40,000/- in the name o RD amount. on 10.09.2019 she came to know that there is no balance in her account then she went to the bank and enquired about it, then she came know that total Rs 27,500/- was withdrawn from her account on dates 20.08.2019, 28.08.2019, 30.08.2019 without her notice. Then she came to police station and gave the report</t>
  </si>
  <si>
    <t>'267/2019'</t>
  </si>
  <si>
    <t>420 IPC, 66-D ITA-2000-2008</t>
  </si>
  <si>
    <t>Occurred on prior to 12.08.2019, at Gedhelavanipeta village Srikakulam rural mandal, reported on 13.09.2019 at 09.00 hours, where in the complainant Sadhu VenkataramaRAO S/o Apparao age 38 years, caste by Velama, Gedhelavanipeta village, Srikakulam rural mandal, reported that accused Miss Meria Alena send one mail to complainant, that is she is cancer patient, she died in few days, she contained 2.5 billions dollars, you build an orphanage and provide an ATM card to complainant withdrawal Rs. 10,000/- in his possession has made fraudulent remarks and 17 lakes in the account of defamation by her agent by name Mr. Adems Jones in various accounts.</t>
  </si>
  <si>
    <t>'194/2019'</t>
  </si>
  <si>
    <t>66-D,66-C ITA-2000-2008</t>
  </si>
  <si>
    <t>This is a case of cheating and Information Technology Act, where in the complainant Boddu Rana, S/o Rama Krishna, age about 33 years, Caste by Vadabalija, Dammala street, Golkonda revu street, Srikakulam town reported that, he is working as a Manager in Hotel Nagavali, Srikakulam town. On 14.09.2019 at 15.51 hrs he got a phone call from Pune named Mr.Rakesh Sharma to the land line number of the Hotel and he made reservation to book 3 rooms A/C DLX for 3 nights from 15.09.2019 to 18.09.2019 after that the customer asked the complainant’s A/C number to pay advance, then the complainant gave his Google Pay number to him, then the customer asked to the complainant about his Google pay pin, then the complainant told his Pin, after Rs. 30,000/- amount was withdrawn from his account. Then h</t>
  </si>
  <si>
    <t>'268/2019'</t>
  </si>
  <si>
    <t>Occurred on prior to 09.09.2019, at Thilak nagar, Chapuram panchayathi, Srikakulam amandl, reported on 15.09.2019 at 16.00 hours, where in the Complainant Rejeti Sowmya D/o Vijayananda Rao, 38 yrs, BC-B converted Christians R/o Tilak nagar, Chapuram Panchayathi, Srikakulam (M) by addressing to the kind Superintendent of Police, Srikakulam and submitted the same on the day of “Spandana”. In which, the petitioner stated that, accused by name Dr. Gopal V Mike who is a face book friend, lured the Complainant to marry her by taking advantage of her separation from her husband and also made the petitioner feel greedy he would give an amount of Rs. 3.1 million dollars by exchanging it into Indian currency, which was got from his father as his father marry another lady soon after death</t>
  </si>
  <si>
    <t>'238/2019'</t>
  </si>
  <si>
    <t>379,409,219,430,420 IPC, 2,3 PDPPA</t>
  </si>
  <si>
    <t>Sand cases</t>
  </si>
  <si>
    <t>This is case of public servant in judicial proceedings and criminal breach of trust and mischief by injury to works of irrigation occurred on prior to 23.09.2019 and reported on 23.09.2019 at 18.00 hrs by the complainant Modalavalasa Chiranjeevi s/o late Apprao, 57 yrs, kalinga by caste, Fareedpeta village, Etcherla mandal in which the accused Bodduru Yerraih s/o asirayya, Chowdry Narayana murty@ Babji s/o late satyanarayana, Chowdry Dhanalaxmi w/o Narayana murty, kalinga by caste, S.M.Puram village, Etcherla mandal were Deputy Director of mines and Geology, srikakulam i/c according permission issuing Temporary permit for 150000 cum of gravel to bodduru Yerraiah s/o late asirayya. The entire proceedings took place without following law and committed criminal offence the excavation much be</t>
  </si>
  <si>
    <t>'143/2019'</t>
  </si>
  <si>
    <t>457,380 IPC</t>
  </si>
  <si>
    <t>Occurred in between 07.10.2019 at about 1630 hours and 11.10.2019 at about 1100 hours at MIG-398, APHB colony, Srikakulam town and reported on 11.10.2019 at 1600 hours by the complainant Mugu Hari Krishna s/o Rama Rao, age 35 years, Caste by Vadabalija, MIG-398, APHB colony, Srikakulam town reported that in between 07.10.2019 at about 0430 pm and 11.10.2019 at about 1100 am, some unknown culprits got ingress into his house, in the absence of in-mates, break opened the almirah and committed theft of Gold Pustulathadu weight-3 ¼ tola, Gold Chain weight -1 ¼ tola and Gold Ring weight – ½ tola, total Gold worth Rs. 80,000/- and Cash Rs. 15,000/-and made away with the stolen booty.</t>
  </si>
  <si>
    <t>'130/2019'</t>
  </si>
  <si>
    <t>420 IPC, 66-D,66-C ITA-2000-2008</t>
  </si>
  <si>
    <t>Occurred on 09-10-2019 at 16.00 hrs at Vennelavalasa Village, of Sarubujjili Mandal and reported on 15-10-2019 at 18.00 Hrs. in which the complainant Nalli Ananda Raju, S/o John, age: 54 yrs, SC-Mala by caste, Novodaya School Quarters, Vennelavalasa Village, Sarubujjili Mandal reported that his daughter Nalli Snigtha, age:22 years received a mail from Carriear Job.com that register for Rs. 49/- for Job alert information. She trusted that mail and login in to that mail link through her mobile No 8179331264 and she used the complainant bank details for this registration and asked the ATM card No and OTP. The complainant tell the OTP, but the transaction failed while she tried seven time for the registration but its also failed. Finally she contact 7428869227 mobile number which is pr</t>
  </si>
  <si>
    <t>'189/2019'</t>
  </si>
  <si>
    <t>Occurred on 26.08.2019 at 17.00 hrs at Urjam village , Polaki and reported on 20.10.2019 at 1900 hrs, wherein the complainant kanitha ramesh S/o rama raio, age- 24 Years, caste by kalinga, Urjam Village, polaki mandal reported that his father Kamitha Rama rao s/o late Appara rao , age- 60 years, caste by kalinga, Urjam village, polaki mandal , My son left from home Competitive examination coaching and did not return to home and he whereabouts are not known.</t>
  </si>
  <si>
    <t>'122/2019'</t>
  </si>
  <si>
    <t>Occurred on 18.10.2019 at about 10.00 hours at Gandhinagar Street, Hiramandalam village and Mandal and reported on 25.10.2019 at 14.30 hrs by the complainant Burla Srinu, s/o Suryanarayana, age 28 yrs, caste by SC Madaiga, Gandhinagar Street, Hiramandalam village and Mandal reported that, his sister Burla Roja aged about 25 yrs has been working as a Grama Volunteer of Relli Street, Hiramandalam village and she daily went to her volunteer duties. As well as on 18.10.2019 at about 10.00 hrs his sister left from his house by saying that she went to her volunteer duties, but did not return to his house since 06.00 PM on the same day, the complainant and his relatives searched in all surrounding places, relative and friends houses but did not any information and then the complainant came to the</t>
  </si>
  <si>
    <t>'155/2019'</t>
  </si>
  <si>
    <t>Occurred on 23-10-2019 at 11:10 hours and reported today i.e on 25-10-2019 at 20:30 hours that the complainant doing as a seeman and have an account in Kotak Mahendra Bank , Srikakulam and I have a Google pay account also on 23-10-2019 at 11:10 hours i have received an unknown call from unknown number and that he said he calls from Amazon and I booked an item on it and refund he want to my google pay pin hence I told that pin number then after I received a message to withdraw an amount of Rs. 50,000/- when I received the message i approached the bank in between time he taken from my google pay account Rs.50,000/- totally i lost Rs 1,00,000/- to unknown persons hence lodged a report for taking necessary action against the person Basing on the report registered a case in Cr.No</t>
  </si>
  <si>
    <t>'270/2019'</t>
  </si>
  <si>
    <t>This is a case of man missing, occurred on 07.10.2019 at 10.00 hrs, at Balaga Mettu, Srikakulam town, and reported on 30.11.2019 at 19.00 hrs, wherein the complainant Perumalla Viswanadh, S/o late Jatlayya, age 80 years, Caste by SC Mala, Balaga Mettu, Srikakulam town reported that his younger son Perumalla Sankar, S/o Viswanadham, age 45 years, Caste by SC Mala, Balaga mettu, Srikakulam town left from his house for masonry work, but he did not come back. The complainant searched about him surrounding places. But he was not found. Hence he lodged a report to P.S.</t>
  </si>
  <si>
    <t>'284/2019'</t>
  </si>
  <si>
    <t>This is a case of cheating and Information Technology Act, occurred prior to 10.12.2019 at 11.00 hrs, at Podugu Narayanamma colony, Srikakulam town and reported on 10.12.2019 at 11.00 hrs, wherein the complainant Surada Krishna Rao, S/o Bhogiraju, Age 30 years, Caste by Vadabalija, Podugu Narayanamma colony, Srikakulam town reported that he received two coupons from Shop clues online shopping through post, that he was selected in lucky draw as a winner from shop clues customers for prize money Rs. 12,00,000/ for the purpose of Shop clues 9th anniversary. The accused Manoranjan Mondal conceive the complainant through phone call that he has to pay tax amount to receive said money. On that the complainant occasionally send amount Rs. 63,000/- to the accused account. Later he came to know</t>
  </si>
  <si>
    <t>'294/2019'</t>
  </si>
  <si>
    <t>Occurred prior to 23.11.2019 at 14.00 hrs at Bavaji Matam, Balaga, srikakulam and reported on 20.12.2019 at 13.00 hrs, wherein the complainant Kanuku Tirupati rao S/o late Rama Krishna, age 25 yrs, Padmasali caste, Bavaji matam, Balaga reported that he made a phone calls from 7409487550, 7409268043, 7789969728, 6398613692 in the name of Naukari.com by HR managers Avini and four others and get offered a job offer in VESUVIUS INDIA LTD, then he paid registration fees Rs 2500/- through online and attended interview through phone call, then he paid Rs 7500/- for certificate verification through online. Later he paid Rs 35,000/- for getting offer letter and received it on the name of VESUVIUS INDIA LTD. On 09.12.2019, he went to Vesuvius india ltd company at Visakapatnam and met with H</t>
  </si>
  <si>
    <t>'12/2020'</t>
  </si>
  <si>
    <t>Occurred in between 16.01.2020 at 19.00 hrs to 17.01.2020 at 08.30 hrs, at H.No. 16-4-84/A, P.N. Colony, Zero line, Srikakulam town and reported on 17.01.2020 at 13.00 hrs, wherein the complainant Aravilli Vidya Praveen, S/o A.V.N. Acharyulu, Age 35 years, Caste by Brahmin, 16-4-84/A, P.N.Colony, Zero line, Srikakulam town reported that he went along with his family members to his native place for Pongal celebrations on 16.01.2020 at 19.00 hrs, and he got a phone call from his owner on 17.01.2020 at 08.30 hrs, that his house was committed to theft by unknown culprits. On that he came his house and found that his house locks were broken, and some silver items were missing, i.e., one Silver plate (Wg. 250 gr), one silver beaker (Wg. 250 gr), 2 Silver lamp stands (Wg. 100gr), one silver glas</t>
  </si>
  <si>
    <t>'13/2020'</t>
  </si>
  <si>
    <t>Occurred in between 13.01.2020 at 19.30 hrs and 17.01.2020 at 15.00 hrs, at Plot No.176, 4th line. P.N. Colony, Srikakulam town and reported on 17.01.2020 at 19.00 hrs, wherein the complainant Kancharapu Sriramulu, S/o Narsimhulu, Age 40 years, is residing in a rent house at Plot No. 176, 4th line, P.N.Colony, Srikakulam town reported that he went to Pongal festival with his family members on 13.01.2020 at 19.30 hrs to his native place Davalapetapeta, G.Sigadam Mandal and returned back to his rent house, Srikakulam town and he found that, his house is committed for theft by unknown culprits and noticed that some unknown person entered into his house and door locks and iron cabinetry locks were broken. Then he searched the iron cabinetry and found so many gold and silver articles were</t>
  </si>
  <si>
    <t>420,409 r/w 34 IPC</t>
  </si>
  <si>
    <t>Occurred Prior to 21.10.2020 at Yetubdra Cold Storage, Gatlapadu village H/O Vandrada village of Kotabommali mandal, reported 21.01.2020 at 16.00hrs by Sri P. Rameshbabu, Tahsildar, Kotabommali mandal in which on the complaint filed by Korra Sahu proprietor, M/s Sri Satyasai General stores, Gajapathi dist. Odisha state the Vigilance and Enforcement officers, Srikakulam Surprised visit the Cold Storage and noticed the owners of cold storage A1) Korada Venkata manikanta, A2) Karada Prem sai, A3) Potnuru srinivasa Gupta A4) Father of A1, and A5) Goddu Jogarao (clerk) Misappropriated 441 bags of Tamarind, each one bag containing 40kgs, worth Rs 5,61,818, which stored by Sri Korra sahu. The accused with out knowledge of Korra sahu sold away the tamarind stock and misappropriated.</t>
  </si>
  <si>
    <t>'16/2020'</t>
  </si>
  <si>
    <t>Occurred on 22-01-2020 at 17.35 hrs at L.N.Peta Village &amp; Mandal and reported on 24-01-2020 at 15.00 Hrs. in which the complainant Sanjeev kumar Panigrahi S/o Ramnadh Panigrahi, 32 yrs, C/Oria Brahmina, L.N.Peta (V), (M), Srikakulam Dist reported that one unknown person sent a link massage from mobile No.8101282912 in the name of Phonepe verification, the complaint clicked on the msg and submitted the aadhar card and bank account details and submitted OTP on 21-01-2020, on 22-01-2020 at about 17.35 hrs the complainant received two messages debited the amount of 2 msgs of withdrawals of Rs.29999/- &amp; Rs.4590 total Rs. 34,589/- in from the account of the complainant. As the above cheated the complaint by un known accused in online.</t>
  </si>
  <si>
    <t>'19/2020'</t>
  </si>
  <si>
    <t>Occurred prior to 24.01.2020 at 18.00 hrs, at Gara street, Srikakulam town and reported on 24.01.2020 at 18.00 hrs, wherein the complainant Piriya Mounika, D/o Narasimhulu, Age 23 years, Caste by Segidi, Gara street, Srikakulam town reported that she opened a job site in Noukari for work from house in her mobile intranet and she got a call from Noukari and got pdf files that if she typed the files from her house, they offered salary Rs.30,000/- per month to her. One month later, after completion of the work, she did not get any salary, in that she called to helpline on 15.01.2020, on that the accused A1- ADV. Anirudh Krishnan and A2- ADV. Karan replied that, they are the lawyer in that company and told that she submitted the work with some mistakes. Hence she liable to pay Rs. 80,000/-</t>
  </si>
  <si>
    <t>'44/2020'</t>
  </si>
  <si>
    <t>379,420 IPC, 66-C,66-D ITA-2000-2008</t>
  </si>
  <si>
    <t>Occurred on 16.02.2020 at 14.55 hrs at plot no 22, Bhavani nagar, Chapurma (panchayathi) Srikakulam (M) and reported on 17.02.2020 at 10.00 hrs by the complainant Dabbeeru Srinivasrao s/o late Laxminarasimharao age 53 years, sistu karna by caste, plot no 22, Bhavani nagar, Chapuram Panchayathi, Srikakulam(M), wherein the accused caller 8001428248 contacted the complainant over phone, introducing himself and told to complainant your pay tm kyc is suspended you are download Quick support app and open in Google chrome, collected the pay tm CVV number and password in the guise of updating the KYC of the complainant in deceitful manner and also committed theft of an amount of Rs. 3,57,693/- from his SB account by transferring mode.</t>
  </si>
  <si>
    <t>'38/2020'</t>
  </si>
  <si>
    <t>This is a case of woman missing that occurred on 20.01.2020 at about 07.00 hrs., at Bonthal veedhi, Narasannapeta town and reported on 28.02.2020 at 16.00 hrs., wherein the complainant Keviti Santharao, S/o Atchayya, 50 yrs, Jalari by caste, Bonthala veedhi, Narasannapeta town reported that his wife Keveti Sheshamma @ Shasamma, 44 yrs, effected to HIV since 10 years ago. On 20.01.2020 morning his wife left from house and informed to his mother viz. Thavitamma that she to go to parental house. After one week he go to mother in law house found his wife was not there. Later made searches about his wife but in vain, found thereby missing.</t>
  </si>
  <si>
    <t>'74/2020'</t>
  </si>
  <si>
    <t>Occurred on 13.03.2020 at about 11.00hrs, Vamsadara canal Bridge towards Jaggayyapeta, Akkayyavalasa village Kotabommali Mandal, reported on the same day at 12.00hrs. in which the complainant Byri satyavathi VRO Kothapeta village of Kotabommali mandal, reported that one unknown male dead body age about 50yrs was found in water of vamsadara canal, further suspecting that the dead body of deceased was accidentally drowned in water of Vamsadara canal. Deceased wearing white and red colour checks Lungi, Green colour cut bunion,</t>
  </si>
  <si>
    <t>'201/2020'</t>
  </si>
  <si>
    <t>This is man missing on 23.03.2020 at 10.00 Hrs at Makivalasa Village, Narasannapeta Mandal and reported on 15.04.2020 at 14.00 Hrs wherein the complainant Viz., Reddi Simhachalam S/o Asirayya, Age 40 Yrs, Velama by caste, Makivalasa Village, Narasannapeta Mandal reported that his father namely Reddy Asirayya S/o Lt Appanna, Age 69 Yrs, has been suffering from mentally imbalance, left from house and did not return to home, thereby found missing. The complainant and relatives made searches about missing man but in vain.</t>
  </si>
  <si>
    <t>'266/2020'</t>
  </si>
  <si>
    <t>This is a case of man missing occurred on 12.04.2020 at 2100 hrs at Cheemalavalas (v), Amadalavalasa (m) wherein the complt. Pathina laxmi Narasamma, W/o. Appalanaidu, 35 yrs, Kalinga, Cheemalavalasa (v), Amadalavalasa (m) reported that her husband Pathina Appalanaidu, S/o Nilayya, 40 yrs, left from their housed for come on down the street and did not return home and he was found missing and his whereabouts are not known.</t>
  </si>
  <si>
    <t>'792/2020'</t>
  </si>
  <si>
    <t>occurred on 10-04-2020 at 1000 hrs at LBS colony, Plot no 412, Hanuman Enclaves, Srikakulam and reported on 03-05-2020 at 2015 hrs where in the complainant Thandasa Karthik S/o Late Jagadeswara Rao, 26 yrs, Caste by Vadddi, LBS Colony, Plot No 412, Hanuman Enclaves, Srikakulam reported that the accused Anil Kumar @ Manoranjan Mohantha Guntur his Verna Car advertised in OLX app for sales , the complainant approached to purchase and contact through phone and deal an amount Rs 2,10,000/- after he send an amount Rs 35, 500/- through phone pay to (7797985178) . On the same day at 2000 hrs that the accused call through his phone no 9306743706 for remaining amount Rs 1, 70,500/-, and he said I am reaching near to Ranastalam, send remaining amount through phone pay and hand over the</t>
  </si>
  <si>
    <t>'1013/2020'</t>
  </si>
  <si>
    <t>Occurred on prior to 22-05-2020 at State Bank of India, Main Branch, Srikakulam town and reported on 22-05-220 at 1430 in which the complainant Potnuru Rama Rao S/o Kameswara Rao, 33 yrs,Vysaya by caste, Arasavallai, Near Ammavari Temple,Srikakulam reported that he had an account in SBI main Branck Srikakulam bearing A/C No 30379983462 , on 08-04-2020 an unknown persons transfer the amount of Rs 999/-from his account through UPI and same day after 10 minits again transfer the amout Rs 2999/- in a same manner. Then he approached to bank authorities than bank manger said that this is UPI transtation, so that the amout credit to your account. Then Again on 13-04-2020 Rs 19999/- transfer the amount from his account through UPI and also again same day 18000/- tranfered. After that h</t>
  </si>
  <si>
    <t>'457/2020'</t>
  </si>
  <si>
    <t>Occurred on 16.05.2020 at 1704 hrs at SBI Bank, Ramalaxmana Branch, Srikakulam and reported on the same day at 1600 hrs by the complainant Sadhu Kameswara Rao S/o Krishna, 27 yrs, P.Velama, Sadhupeta (V) Kallepalli (Panchaaythi), Srikakulam(M) wherein an unknown culprit who is the user of mobile No. 7866846228 made phone call to the complainant and introduced himself as Bank Manager and made the complainant to believe that, the ATM of the complainant was blocked, in order to apply for a new ATM, the culprit asked the complainant to download a “quick support App” in deceitful manner and when the complainant down loaded the said App into his mobile, the culprit transferred an amount of Rs. 88, 859/- from his SB AC.No. 32045070671 (SBI Bank, Ramalaxmana Branch) as well as Rs. 9</t>
  </si>
  <si>
    <t>'411/2020'</t>
  </si>
  <si>
    <t>This is a case of cheating by personation by using communication device Occurred in between 31.05.2020 to 01.06.2020 at I.J Naidu Colony, Amadalavalasa and reported on 04.06.2020 at 1000 hrs in which the complainant Gurugubelli Avinash, S/o Murali, 19 yrs, Kalinga, I.J Naidu colony, Amadalavalasa reported that on 31.05.2020 on face book one add., iphone 11 series only at Rs. 40000/- then he opened that link i.e https://www.luxurylogisticsint.com then he chatted to one unknown person in Messenger/what’s app. The complainant trusts their words and he sent to different accounts around 70000/- through Google pay app at different times, said amount and they used to chat him frequently through what’s app No. 9494419678. The complainant realized that they cheated him online fraud and reported</t>
  </si>
  <si>
    <t>'1091/2020'</t>
  </si>
  <si>
    <t>Occurred in between 11.06.2020 at 09.30 hrs and 12.06.2020 at 07.00 hrs, at Gujarathipeta, Srikakulam town, and reported on 12.06.2020 at 20.00 hrs, wherein the complainant Vemuri Bala Krishna, S/o Suryanarayana, Age 66 years, Caste by Brahmin, Gujarathipeta, Srikakulam town reported that he had SBI bank account at Ramalaxmana branch, Srikakulam town, he received phone call from unknown person phone number 9908987015 to his phone number 944838707, on 11.06.2020 at about 09.30 hrs and he told that he is calling him for ATM enquiry and one OTP will come, then he has to tell that OTP, after receiving OTP, the complainant told that OTP to the unknown person, then he received a message from bank that Rs. 4999/- was withdrawn from his account. Then the complainant called to that unknow person a</t>
  </si>
  <si>
    <t>'407/2020'</t>
  </si>
  <si>
    <t>This is a case of Man missing that occurred on 05.06.2020 at about 05.00 hrs at Hadco colony, Narasannapeta town and reported on 16.06.2020 at 09.00 hrs, wherein the complainant Kotipalli Satyannarayana, S/o late Papayya, 65 yrs, Telukala by caste, Tekkalipadu (v), Jalumuru (m) reported that his maternal uncle viz. Palamuri Ramamurthy, S/o Gurumurthy, 75 yrs, went to natural calls and did return. Later made enquiries about his maternal uncle but in vain found thereby missing.</t>
  </si>
  <si>
    <t>'265/2020'</t>
  </si>
  <si>
    <t>420,419 IPC, 66-D ITA-2000-2008</t>
  </si>
  <si>
    <t>Occurred prior to 25.06.2020 online by staying at Pusarlapadu village of Gara Mandal and reported on 25.06.2020 at 11.00 hrs., in which the complainant Aravala Saisurya Anurag s/o Mohanarao, 20 years, Aravala by caste, Pusarlapadu village, Gara Mandal reported that he pursued B.Tech. and searching for job. Due to covid-19 he is staying at home and while searching for jobs on quikar.com observed job advertisement of MYC company. In which the company offered typing work of Captcha codes per every 10,000 codes they will pay Rs. 30,000/- and gave relaxation for 1000 type mistakes for every 10,000 codes, otherwise, he has to pay fine of Rs. 6900/- for type mistakes beyond 1000 in every 10,000 codes and also if he resile back from the job agreement. On completion of agreement</t>
  </si>
  <si>
    <t>'195/2020'</t>
  </si>
  <si>
    <t>This is case of man missing., occurred on 19.07.2020 at 08:AM at his residence of Kumapuram village of Kaviti Mandal and reported on 23.07.2020 at 18:30hrs by the Ketha Giri, S/o Laxminarayan, age 30 yrs, with content that his father left for market from his house and has not returned so far. After making several enquiries in and around of his residence and his relatives and found missing. His father was worn black colored pant and biscuit colored shirt and normal complexion and height is 153 C.M mentioned in report for identification. On this day he came to P.S and lodged written report to trace out his father.</t>
  </si>
  <si>
    <t>'587/2020'</t>
  </si>
  <si>
    <t>Occurred on 27.07.2020 at 16.07 hrs at Voppangi village, Srikakulam and reported on 29.07.2020 at 16.00 hrs by the complainant Golivi Dhivya w/o Simhachalam, age 29 years, caste by Velama, Gondu veedhi, Vopangi village, Srikakulam, reported that on 25.07.2020 morning she was ordered one multiple Sari for Rs.1999/- in Amazon App through her mobile Airtel No.9666628285 and at the evening it was cancelled by her but she did not receive cancellation I.D No. from Amazon authorities. She tried to consult with the Amazon customer-care through App but that number did not work and hence on the next day i.e. on 26.07.2020 evening she was searched for help-line number of Amazon through Google web and contacted with Ph.No.8392051429 available in Amazon.in help and enquired about the refund of her sari</t>
  </si>
  <si>
    <t>'602/2020'</t>
  </si>
  <si>
    <t>Occurred on prior to 04.08.2020, at Visakha A colony, Srikakulam mandal and reported on 06.08.2020 at 10.00 hours, where in the complainant Amit kumar Yadav s/o Somdutt Yadav, age 26 years, caste by Ahir, R/o. H.No 2-12, at Visakha A colony, Srikakulam mandal and dist, N/o Gugaria village, THE-BEHROR, Alwar dist, Rajasthan state, he was working as Trained Graduate Teacher at Kendhriya vidhyalayam situated at Peddapadu village, Srkakulam, On 25.07.2020 while he was verifying his face book , observed an advertisement from BAJAJ FINANCE application by filling his name and phone number for sanction of five lakes loan. On 30.07.2020 he received a phone call from mobile number 8167640245 to his mobile number 9306685487 introduce himself as Bajaj Execute office from Mumbai spoke in Hindi an</t>
  </si>
  <si>
    <t>'482/2020'</t>
  </si>
  <si>
    <t>This is a case of Un natural death(death due to hanging), Refer un-natural death case due to hanging (.) Occurred prior to 06-08-2020 at 22.00hours and reported on 07-08-2020 at 09.00hours, wherein the Complt., Shri Matta Jogarao, S/o Thammayya, 42yrs, SC (Mala) by caste of Nandigam (v) &amp; (m), VRO/K.Kothuru (v) of Tekkali (m) reported that he has been received a phone call from Shri Pranabkumar Biswal, owner of NRL Dhaba situated beside NH-16 road, K.Kothuru (v), Tekkali (m) and stated that due to lock-down period ie about 4 months ago, one person was proceeding from Chennai to West Bengal by walking meanwhile he stopped at his NRL Dhaba and requested to provide food due to suffering from weakness as well as swelling of his both legs, Accordingly, he provided food. Soon after, the s</t>
  </si>
  <si>
    <t>'598/2020'</t>
  </si>
  <si>
    <t>304(A) IPC</t>
  </si>
  <si>
    <t>Occurred on 11.08.2020 at about 14:00 hours on NH 16 road, near Varisam village junction, Ranasthalam mandal and reported on the same day at 15:00 hours by the complainant Puligurthu Subrahmanyam, Village Revenue Officer, Pydibheemavaram village. In which he stated that, he was a received a message while he was in duty, that is a unknown vehicle was dashed against one unknown person at Varisam junction on Srikakulam-Visakhapatnam NH 16 road and flee away from the spot. Immediately he rushed to spot and verified that, a male beggar, aged about 50-55 years was got fatal injuries on his head and other parts of the body and died on the road. He reported the matter to police for taking necessary action.</t>
  </si>
  <si>
    <t>DTRB</t>
  </si>
  <si>
    <t>'430/2020'</t>
  </si>
  <si>
    <t>354(a) IPC</t>
  </si>
  <si>
    <t>Occurred prior to 24.08.20 at 10.30hrs at Ponduru PS, Ponduru mandal and reported on the same day at 11.00hrs by one Boddepalli Meenakshi W/o lt Ramana, age 35 years, kalinga by caste, R/o Rapaka jn Pomduru village and mandal and native of Dhavalapeta village of G.sigadam mandal in which she reported that the sub inspector of police Ponduru PS intentionally welcomed her to his house to fulfill his sexual desire in order to not to file criminal cases against her and her father Annepu Apparao who were caught red handedly while in possession of illicit liquor.</t>
  </si>
  <si>
    <t>'508/2020'</t>
  </si>
  <si>
    <t>Occurred on 09-09-2020 at 11:46 hours to 11:53 hours at Railway Quarters , Mettakkivalasa , Amadalavalasa Town, that the complainant by name J Nagabhushana rao, S/o Viswanadh, Age 40 yrs, SC-Caste, Railway Quarters, Amadalavalasa that the complainant have debit 19-08-2020 at 10:58 hours reward Rs. 1,999/- showing on his mobile on 09-09-2020 the complainant calls to SBI Customer care then told him to contact Phone pay hence the complainant contact with phone pay customer care with the numbers of 08068727374, 7318816085, 8388060742 and 7679415275 that phone pay customer said to type Naga2000@UCO and type 88888 in along with UPI PIN and doing 11111 also same hence the complainant debit Rs. 99,999/- after 15 minutes he found that is fraud call then after he told downloading the “ Any Desk “ an</t>
  </si>
  <si>
    <t>'1324/2020'</t>
  </si>
  <si>
    <t>419,420 IPC, 66-D ITA-2000-2008</t>
  </si>
  <si>
    <t>On Occured 22-09-2020 at 1540 p.m and the reported the 28-09-2020 at 1700 hours , the complainant Bagadhi Divakar s/o Bagadhi Narsinga rao, age 50 years, caste by Kalinga, Adityanilayam, Arsavelli main road, Srikakulam received phone call information No. 9682024765 from an unknown person believing himself as calling from Customer care, Axis Bank, made him to reveal the number on his credit card and believe his words he also informed the OTP Number, later an amount of Rs.58,499/- (rupees fifty eight thousand four hundred and ninety nine only) was transferred to the account of Merchant Navy PAYTM RAZ* Global toys Paytm Wallet from his account on 22-09-2020 from 15-40 hrs to 16-02 hrs by using electronic device. Hence the complainant lodged a report toestablish the identity of fraudst</t>
  </si>
  <si>
    <t>'1346/2020'</t>
  </si>
  <si>
    <t>Occurred on 10-03-2020 at 18-00 hrs Subbalakshmi Apartment, Flat No.401, Mondeti Veedhi, Srikakulam wherein the complainant Jami Kavya W/o Madhusudhana Rao, age 24 yrs, Vysya by caste, Subbalakshmi Apartment, Flat No.401, Mondeti Veedhi, Srikakulam lodged a report stating that her husband Jami Madhusudhana Rao S/o Vasudevarao, age 38 yrs left from the above address by saying to go to Tirupathi, the missing person stayed in contact with her for 10 days after leaving from home, now he is not in phone contact and he didn’t return home so far and found missing and he is whereabouts are not known (.) She alleged that her mother-in-law and sister-in-law know about his missing (.) Efforts are being continued to trace the missing man (.) Case is U.I. for want of clues(.)</t>
  </si>
  <si>
    <t>'268/2020'</t>
  </si>
  <si>
    <t>Occurred on 09.10.2020 at about 14.00 hours, at Patha Hiramandalam village, Hiramandalam Mandal and reported on11.10.2020 at 16.30 hrs by the complainant Kummari.Raja Rao, s/o late Tulasayya, age 55 yrs, caste by Kummari, Chidivalasa village, Polaki Mandal was reported that, his Second daughter and His Son-in-law Lives Ptaha Hiramandalam, Hiramandalam mandal.on 09.10.2020 at about his son-in-law told him by phone that your daughter Korlapu Rajulamma, D/o Raja Rao, age 30, went out with your grand daughter and not come back to home ,then the complaint and his son-in-law yried to trace her surronding areas and relative houses but not traced then complaint on 11.10.2020 came to ps and gave raport. Basing on the report of the complainant SI of Police registered a Case in Cr.No.268/2020 U/H</t>
  </si>
  <si>
    <t>'1372/2020'</t>
  </si>
  <si>
    <t>This is a case of cheating by personation by means of electronic device that occurred on 02-10-2020 at Old APHB Colony, Z.P. back side, Srikakulam and reported on 24-11-2020 at 18-00 hrs wherein the complainant stated that he made facebook friendship with Shama Tilkar, Scotland of United Kingdom and believed his deceitful words the complainant credited an amount of Rs. 7,15,000/- in various times to his accounts bearing Nos 1) 92001003628285965 of Maria H.Chettiar, Branch: Delhi 2) 920010036285965-Axis Bank, 3) A/c No. 2166010015747 United Bank Branch, Katla. 4) A/c No.37908171698 Delhi Branch, 5) 2347101007356 Navel First Mawein, PAN FZLPM8583D, 6) 1067000108198463 and the accused drawn the amount several times by using electronic device. Hence the complainant lodged a report to e</t>
  </si>
  <si>
    <t>'555/2020'</t>
  </si>
  <si>
    <t>This is a case of Man Missing that occurred on 05.09.2020 at about 11.30 hrs at Sivanagar colony, Narasannapeta town and reported on 29.12.2020 at 10.00 hrs, wherein the complainant Penuguguru Naveena, W/o Chinnarao, 33 years, Nayibrahmin by caste, Sivanagar colony, Narasannapeta town reported that her husband viz. Penuguduru Chinnarao, S/o late Suryanarayana, age about 40 years, left from house without intimation and did not return. Later made searches about her husband but in vain. Her husband wore one artificial leg, medium colour, and one tattoo mark symbol on hand as tree. Hence she requested to trace out her husband.</t>
  </si>
  <si>
    <t>'1141/2020'</t>
  </si>
  <si>
    <t>Occurred on 30.12.2020 in between 13.24hrs to 15.54hrs at Pedda Makkannapalli village of Palasa Mandal, and reported on same day at 21.00hrs by the complainant Teppala Ranjani D/o Harikrishna, Pedda Makkannapalli village of Palasa Mandal. Which is she reported that 1 week back she uploaded her Resume in naukri.com and Today she got 3 phone calls last call phoned a lady and said vacancy available in “Pantaloons company”. After that she asked complainant to open bestjob.com website in her phone and made fill information in and pay 25/- fee for application through Mobikiwik.com by using Debit card, then the complainant paid the amount using her father’s ATM card, automatically some money 1) 27.240,2) 11,127, 3) 54.564 which was transferred unknown account . Finely she realized she was</t>
  </si>
  <si>
    <t>'3/2021'</t>
  </si>
  <si>
    <t>This is a case of Man Missing that occurred on 01.01.2021 at about 09.00hrs at Pasaru veedhi, Narasannapeta town and reported on 05.01.2021 at 19.00hrs, wherein the complainant Mahmad Shaha Begam w/o Shahen Sha, 35yrs, Caste by Muslim, Pasaru veedhi, Narasannapeta town reported that her husband Sheik Shahen sha s/o Abdul Rehman, 42yrs left from house by informing that he would go to outside and did not return. Later they made searches about her husband but in vain thereby found missing. At the time of departure her husband wore Pant and shirt, height about 5.8 feet, he is medium complexion.</t>
  </si>
  <si>
    <t>'12/2021'</t>
  </si>
  <si>
    <t>20(b) NDPSA</t>
  </si>
  <si>
    <t>Occurred on 12.01.2021 at 13.00hrs,at Laxmipuram toll plaza, NH- 16 road, in between Srikakulam to Ichapuram road of Palasa Mandal, and reported the 12.01.2021 at 15.30 hrs, As per the reliable information about gutka, Inspector and staff along with Revenue staff went to that place, and conducting vehicle checking, while one Bolero bearing no UP 15 ET 8751 came the from Srikakulam side driver of vehicle stopped his vehicle and run away from that place by seeing police with uniform. Then Inspector of Police reached the vehicle and found some ganja smell coming from the vehicle, he suspected and examined the vehicle and found 43 packets of Ganja total weight 90.548 kgs and 20 packets of grain hull. Later total material sized and registered the Case Cr.no 12/2021 u/s 20 (b) NDPS A</t>
  </si>
  <si>
    <t>C-3(NDPS)</t>
  </si>
  <si>
    <t>338 IPC</t>
  </si>
  <si>
    <t>This is a case of cheating by personation by using Net Banking and PhonePe that occurred on in between the dates from 31-12-2020 to 14-1-2021 through online by the complainant and reported on 20-1-2021 at 18.00 hours, wherein the complainant Pappu Vijayalaxmi, W/o Laxmana Rao, age: 49 years, Vadabalija by caste, Peddapallipeta village, Gara Mandal reported that the alleged accused Sandheep Pande cheated her by Net-Banking and phonePe transactions deposited the cash in different dates for sanction of dealership in Hindustan Patrol gas agency. The complainant send cash through her bank account and her daughters Kavitha and Joshna bank accounts on different days from 31-12-2020 to 14-1-2021 by net banking and PhonePe to the Account No. 726801010050450 in the name of Hindustan Petroleum Corpo</t>
  </si>
  <si>
    <t>'32/2021'</t>
  </si>
  <si>
    <t>471,420 r/w 34 IPC</t>
  </si>
  <si>
    <t>This is a case of cheating by using as genuine a forged document. which occurred prior to 7-10-2017 at Telugu Musalayya Colony , Arasvelli, Srikakulam , and report 15-02-2021 at 1900 Hours .wherein the complainant lodged a report stated that he along with Karajana Bhaskara Rao S/o Ramamurty, SC , Prakashnagar, Kotabommali village purchased house site approved plot No.11 to an extent of 266 sq.yards (5 ½ cent) in Adityanagar Layout, Srikakulam from Gembali Sravani w/o Srinivasa Rao of Veeraghattam village which approved by Srikakulam Municipality vide L.P.No. 108/1998 (R.S.with Survey Nos.506-6,501-1,501-2,500-1,500-2, T.S.No.436-6,446-1,446-2,447-1,447-2) and the same was registered vide document no. 7127/2017, dt.22-11-2017. But during the enquiry, the General Administration (Vigilanc</t>
  </si>
  <si>
    <t>'57/2021'</t>
  </si>
  <si>
    <t>452,323,147,324,427,307,148 r/w 149 IPC</t>
  </si>
  <si>
    <t>Occurred on 23.2.2021 at about 11.30 hrs at Budagatlapalem (V), Etcherla (M) and reported on the same day at 19.30 hrs by the Complt; Gopilli Guruvesu, s/o Guruvulu, 36 yrs, Vadabalija by caste, fisherman of Budagatalapalem (V) that one Alipilli Rambabu s/o Chinna Ramudu was elected as Village Sarpanch with the support of TDP party in the recent Panchayat elections by defeating his rival candidate Ambati Rambabu s/o lt. Danesu of same village on 21.2.2021.Keeping in mind the political ill feelings, the followers of winning candidate (TDP) started insulting the counter party (YSR) on their defeat and proclaimed to do away the life of any person of their opposition. In such manner, on 23.2.2021 at about 11.30 hrs the A-01 Allupalli Rambabu s/o Chinna ramudu, 33 yrs, vadabalija by caste, Bud</t>
  </si>
  <si>
    <t>'58/2021'</t>
  </si>
  <si>
    <t>307,147,148,323,427,324,452 r/w 149 IPC</t>
  </si>
  <si>
    <t>This is counter case to Cr.No. 57/2021. Occurred on 23.2.2021 at about 11.30 hrs at Budagatlapalem (V), Etcherla (M) and reported on the same day at 20.30 hrs by the Complt; Alupalli Thatarao, s/o Laxmayya, 42 yrs, Vadabalija by caste, fisherman of Budagatalapalem (V) that one Alipilli Rambabu s/o Chinna Ramudu of their Party was elected as Village Sarpanch with the support of TDP followers in the recent Panchayat elections by defeating his rival candidate Ambati Rambabu s/o lt. Danesu (YSR) of same village on 21.2.2021. In this context, the followers of YSR could not digest their defeat and so started abusing against TDP followers since declaration of election. In the process, on 23.2.2021 at about 11.30 hrs one of the followers of YSR party viz. Gopilli Guravesu s/o Guruvulu (YSR) h</t>
  </si>
  <si>
    <t>'45/2021'</t>
  </si>
  <si>
    <t>420,468,379,120b,471 r/w 109 IPC, 3 (2) (e) PDPPA</t>
  </si>
  <si>
    <t>Occurred on 06.03.2021 at about 15:00 hrs at Pydibeemavaram sand check post and reported at 18:00 hrs on 06.03.2021 in which the S.I has intercepted 02 lorries bearing registration Nos. AP-04-TW-2799 and AP-31-TH-5558 on their way to Visakhapatnam from Berhampur of Odisha state with sand. On verification it was established that the drivers, cleaners and owners of lorries have conspired together to cheat to get wrongful gain, committed theft of sand and transported the sand with post dated E way bills and transit pass issued by the Tahsildar, Bugada of Odisha state.</t>
  </si>
  <si>
    <t>'55/2021'</t>
  </si>
  <si>
    <t>This is a case of man missing that occurred in the month of October, 2016 at Ampolu village, Gara Mandal and reported on 25-3-2021 at 18-00 hours wherein the complainant Durru Lakshmi, W/o Kameswara Rao, 38 years, Srisaina by caste, Ampolu village, Gara Mandal reported that her parentage house at Ampolu village, Gara Mandal she studied up to 10th class and performed marriage with one Durru Kameswara Rao of Vadapalem village in the year of 2005. Her uncle Durru Ramarao, who is father of her husband has been worked as Govt. Job in Govt. Junior college, Calingapatnam and he was died in the year of 2004 due to ill-health. Later her uncle job given to her husband Kameswararao as attender and working at Govt. Junior college, Polaki Mandal. Later some days, working in Arts college, Srikakulam</t>
  </si>
  <si>
    <t>'148/2021'</t>
  </si>
  <si>
    <t>'123/2021'</t>
  </si>
  <si>
    <t>Occurred on 22.04.2020 at 1300 hrs to14.00 hours at house of the complainant, sunrise towers, Peddapadu road, Srikakulam Mandal, reported on 24.04.2021 at 14.00 hours, by the complainant Dharbamulla Niveditha D/o Pinakapani, age 29 years, Door. No. F 16 sunrise towers, Peddapadu road, Srikakulam Mandal, she was living by doing as a software engineer at Bangalore, she have old TV, almarah and bench and she says selling that on OLX, she uploaded that her mother’s phone number on OLX, she have received one phone call from the accused cell number 8099246839, the accused introduced himself, his name Deepak sharma, he have second hand shop, he bought old items believed to complainant, he send money Rs. 10000/- threw Google pay/Phone pay/Paytm and asked phone number, the complainant give pay tm</t>
  </si>
  <si>
    <t>'138/2021'</t>
  </si>
  <si>
    <t>other IPC</t>
  </si>
  <si>
    <t>Occurred on 08.05.2021 at 08.30 hours, at the house of deceased of Govindhanagar colony, Chapurampanchayathi of Srikakulam Rural Mandal and reported on same day at 14.00 hours, wherein the complainant Dumpala Venkatavaraprasad s/o Jagannadham, age 53 years, caste by kalinga, Turakapeta village, Nandhigam Mandal, reported that, wherein the the deceased Dumpala Venugopalakrishna age 47 years who is brother of the complainant was married to the accused Kaviti @ Dumpala Kalavathi age 40 years, Govindhanagar colony, Chapurampanchayathi of Srikakulam Rural Mandal and they has one daughter namely Yasaswini age 15 years, soon after his marriage, the accused subjected the deceased to cruelty mentally, without talking to his parents and repeatedly quarreling with deceases. The deceased committe</t>
  </si>
  <si>
    <t>'90/2021'</t>
  </si>
  <si>
    <t>Occurred On 07.05.2021 at about 09:00 hours House of the complainant, Korlakota village, Amadalavalasa Manal and reported on 17.05.2021 at 18.30 hrs. In which the complainant Pedada Satyannarayana reported that his father had forgetfulness due to old age factor. On 07.05.2021 at about 09:00 hours his father left from their house for attending natural calls and did not returned to their house till today. Immediately he and his family members seeking about his father in and around villages, friends &amp; relatives houses, but his father Pedada Anandarao where about not known, hence, his father found missing etc.</t>
  </si>
  <si>
    <t>'98/2021'</t>
  </si>
  <si>
    <t>Occurred On prior to 29.05.2021 at house of the complainant, B.R. Nagar, Amadalavalasa and reported on 31.05.2021 at 17:00 hours. In which the complainant G. Leela Mohanbabu reported that recently he changed his sim No.9441121009 from BSNL to Airtel by portability, mean while he contacted with 08348579282 which is showed as Airtel office staff and according to their instructions over phone he reached Rs.10 for Sim update, on that the unknown person hacked his mobile and draw the amount Rs.2,69,492/- from his SBI A/C.No.11398770644 on 29.05.2021 through internet banking, there by the unknown person cheated complainant fraudulently etc.</t>
  </si>
  <si>
    <t>'84/2021'</t>
  </si>
  <si>
    <t>420,419 IPC, 66-C,66-D ITA-2000-2008</t>
  </si>
  <si>
    <t>Occurred on 30.05.2021 at about 13.00 hrs at Kothuru Village &amp; Mandal and reported on 31.05.2021 at 18.00 hrs in which the complainant Devarasetti Giridhararao S/o. Late Madhavarao, age 46 yrs, Vysya by caste, Kothuru Village &amp; Mandal reported that some unknown fraudster contacted him over phone call from 8348579282 to his BSNL number 9441087153 and told that he contacted him for KYC verification and asked his e-mail address then he provided his e-mail address after that he asked his alternate phone number. As soon as he informed the alternate number, he received nine digit password to his phone number which was automatically resent after which the following amounts viz. Rs.49,999/-, Rs.49,900/- &amp; Rs.25,000/- were withdrawn respectively from his account without knowledge and the withdrawal</t>
  </si>
  <si>
    <t>'102/2021'</t>
  </si>
  <si>
    <t>This is a case of fraudulently make use of hacked ATM Card with OTP by information technology that occurred on 08-6-2021 at about 13-15 hours at State Bank of India main branch, Srikakulam Town and reported on 10-6-2021 at 12-00 hours, wherein the complainant Gondu Jyothsna, D/o Raghuram, age: 35 years, Velama by caste, Advocate, Ampolu village, Gara Mandal reported that the complainant holding an account No. 31341311441 in SBI, Main Branch, Srikakulam. She would like to inform you that an unauthorized person has been hacked her ATM card bearing No. 5446700052820996. An unknown person used her ATM card along with OTP and made an online purchase at Bangalore. That she came to know the above said fact when she received message from the Bank on 08-6-2021 as the culprit purchased online for</t>
  </si>
  <si>
    <t>'241/2021'</t>
  </si>
  <si>
    <t>447,506,427 r/w 34 IPC</t>
  </si>
  <si>
    <t>'79/2021'</t>
  </si>
  <si>
    <t>326,323,324,307 r/w 34 IPC</t>
  </si>
  <si>
    <t>Occurred on 27.06.2021 at about 10:30 hrs, Urjam village, Polaki Mandal and reported on same day at 19:05hrs , where in the complainant by name Sampatirao Telugu Rayadu S/o Simhachalam, Age 32 yrs, Kalinga by caste, Gangivalasa village, Polaki Mandal stated that he is working as bank manager in HDFC Bank in visakhapatanam. The complainant wife’s( Sampathirao Krishnaveni) grand faher i.e Killi Latchanna and accused’s(Sampathirao satyam) father-in-law (Killi Rajanna) are own brothers. The complainant wife parents gave house site(12 cents ) as “Pasupu Kunkuma” at the time of marriage and the said site was registered on his wife name i.e Sampathirao krishnaveni in the year of 2017 but in that house site some of land was occupied by Samapthirao Satyam and his son Annam Raju. On 25.06.2021</t>
  </si>
  <si>
    <t>324,323 r/w 34 IPC</t>
  </si>
  <si>
    <t>'193/2021'</t>
  </si>
  <si>
    <t>468,471,420 r/w 34 IPC</t>
  </si>
  <si>
    <t>Occurred on prior to 11.11.2020, at Sub- registere office, Srikakulam, reported on 28.06.2021 at 19.00 hours, by the complainant Dabbiru Sivakumar s/oDurgaprasadh, age 45 years, caste by sistikarnam, door no.49-53-7/6 f-6, 2nd follr, swathi apartment, seethamdara, BS layout, Visakapatnam, reported that, he was living by doing as sales manager in Aadhar housing faineance ltd. Visakhapatnam, his father namely Dabbiru Dhurgaprasada rao purchased a house site through Ajanta real estates and finance, Srikakulam in an extent of 220sq.yds covered in Sy.No 32/7,32/11( plot no 232), old Sy.No 214, in Vakalavalasa village, limits, Srikakulam Mandal, the said site was got registered in the name of father of complainant vide document no. 2630/1997 dtd. 10.11.1997, the accused joint register, SRO off</t>
  </si>
  <si>
    <t>'194/2021'</t>
  </si>
  <si>
    <t>Occurred on 27.06.2021 at 17.25 hrs, at Door No. 6-37, plot no.26, Indiranagar colony, Srikakulam Mandal and reported on 29.06.2021 at 18.00 hrs by the complainant Jarjapu Shiva suryaprakasarao s/o Late Prathaparao, age 68 years, caste by nagavamsam, Indiranagar colony, Srikakulam Mandal, wherein the accused namely Ramkumar who is the user of mobile Ph.No.+917699718117 send a message to complainant phone number 94407594, i.e., Dear customer your BSNL SIM ekyc has been expired today please call customer number +917699718117 immediately, your BSNL SIM will be deactivate within 24 hours thank you, made the complainant to believe that he send one link and said that download Any desk from Google play store, the complainant done the same and open any desk and gave his debit card number and etc.</t>
  </si>
  <si>
    <t>'107/2021'</t>
  </si>
  <si>
    <t>Occurred on 27.02.2021 at about 12:00 hours in Kovvada Matchalesam village, Ranasthalam mandal and reported on 02.07.2021 at 10:00 hours by the complainant Allipilli Ramulamma W/o Ramudu, age 39 years, Vadabalija by caste, Kovvada matchalesam village, Ranasthalam mandal. In which she stated that, her husband Allipilli Ramudu S/o Late Latchanna, age 45 years was suffering from mentally disordered and He would go out and come home again every two or three months. On 27.02.2021 he went to somewhere else and did not return back. All the family members of the complainant were trying to trace out the Allipilli Ramudu but in vain. Finally she came to the police station and presented a report for taking necessary action.</t>
  </si>
  <si>
    <t>'120/2021'</t>
  </si>
  <si>
    <t>Occurred on 03.07.2021 at about 14.30 hrs at Amballavalasa village, Gara Mandal and reported on the same day at 21.15 hrs, in which the complainant Darmana Sandya D/o Thrinadharao, 30 yrs SC mala, Amballavalsa village, Gara Mandal reported that the accused Duvvarapu Appayyamma and along with 5 other beat her with stick and hands due to civil dispute regarding cultivation lands, in the result she sustained swelling injuries on left leg and waist.</t>
  </si>
  <si>
    <t>'95/2021'</t>
  </si>
  <si>
    <t>This is a case of cheating by using Information Technology. On 04.07.2021 at 18.30 Hrs., one Manda Venkata Ramanamurthy, S/o late Sayanarayana, Age 69 Yrs., Brahmin by Caste, MIG-247, Opposite to the Z.P., Srikakulam, the retired BSNL JTO lodged a report at Srikakulam 1-Town PS stating that on 30.06.2021 evening while he was trying to re-charge their TATA Sky TV Dis Channels by paying 135/- plan, it was not renewed though the amount was debited from his account No.11152380087 and when he searched through Google and called the customer care of Tata Sky authority No.18002084164 and when the person talked with him in Hindi language and advised him to re-charge first Rs.5/- and later re-charge Rs.200/- and when the plan will be renewed and while talking with him, call dropped and again another</t>
  </si>
  <si>
    <t>'118/2021'</t>
  </si>
  <si>
    <t>Occurred on 25.06.2021 at about 18.00 hours at Vanjangi village of Amadalavalasa Mandal and reported on 08.07.2021 at 13.30 hours where in the complt. Yenda Gaddeyya, s/o lt. Rajarao, 71 yrs , Kalinga, Vanjangi Village, Amadalavalasa Mandal reported that his son Yenda Dasaradha, Age 35 years left from his house on 25.06.2021 at about 18.00 for going to Hyderabad, but he is not reached his house till today i.e., on 08.07.2021 and he where about not Known and he not answered any phone calls. So please cause enquiry and do need full (.) Description particulars of missing person :- Height-167 cm, complexion-Medium, wearing cloths- light blue colored jean pant and blue colored with white stripes shirt</t>
  </si>
  <si>
    <t>'113/2021'</t>
  </si>
  <si>
    <t>This is a Case of Cheating occurred on prior to 11.07.2021 at 1800 hrs at Kartikeya Enterprises, Ponduru village &amp; Mandal and reported at 1800 hours on 11.07.2021 wherein the accused Pappala Divakara rao, s/o Challayya, Laxmipeta village road, Ponduru who is the owner of Kartikeya Enterprises ( Iron &amp; Cement shop) was collected Rs. 39,03,270/- as in advance for supply the Iron and Cement from the complainant Basava Visweswararao, s/o late Rajarao, aged 38 yrs, Telaga by caste, Official colony, Ponduru and others with a view to get wrongful gain and thereby cheated the complainant and others.</t>
  </si>
  <si>
    <t>'135/2021'</t>
  </si>
  <si>
    <t>This is a case of cheating dishonestly inducing delivery of property by using Information Technology. Occurred on 23.07.2021 at 20.16 hrs at Vadapalem village, Gara Mandal and reported on 26.07.2021 at 20.30 hrs, wherein the complainant Kintali Venkata Suryanarayana Gupta s/o Venkataramana Murthy, 55 yrs, vysya by caste, SGT, Vadapalem village, Gara Mandal reported that he have a account in SBI branch, Gara vide A/c No. 11152323925 and his mobile number (9440001655) is linked to his bank account. On 23.07.2021 at 20.16 hrs he got a message from 0736300119 number. In this massage ¿Dear customer your SBI Bank KYC has been suspended please complete your KYC immediately click the link¿, and then he read the massage and he opened the link and he login his Net banking user Name and password an</t>
  </si>
  <si>
    <t>'294/2021'</t>
  </si>
  <si>
    <t>354D,509 IPC, 67 ITA-2000-2008</t>
  </si>
  <si>
    <t>Occurred prior to 28.07.2021 at 15:00 hours, at Palasa town and mandal and reported on the same day at 15:00 hours. By the complainant Pukkala Geetha w/o Laxmana rao, age 26 yrs, Vadabalija by caste, Vajrapukotturu Village and Mandal, Srikakulam district. Which is she reported that her husband had one face book through his ph no 7997889177 and his put some development works photos of Sir, Dr. Seediri Appalaraju, honorable minister of AP. some people not like that, where in the accuses 1) Labba Srinivasa rao, 2) Surya Praash jadapalli, 3) TDP Yadav, 4) Nayam kosam TDP, 5) Gopal Krishna were put through their face book account some abusing messages against her and family members. And registered a case in Cr.no 294-2021 354-D, 509 IPC and Sec 67 of information technology (amendment) a</t>
  </si>
  <si>
    <t>'81/2021'</t>
  </si>
  <si>
    <t>Occurred on 26-07-2021 at 08.00 hrs, at Bus Stand of Juadupalli Village, Meliaputti Mandal and reported on 30.07.2021 at 10.15 Hrs. in which the complainant Padala Dilleswrarao S/o Chandrasekharao, 47 Yrs, kapu by caste, Peddapadmapuram village, Meliaputti Mandal reported that his Uncle by name Adhapakala Dharmarao S/o late Appanna, 75 Yrs, Jadupalli Village, Meliaputti Mandal, he left the house and proceeding to market and did not return back, searched surrounding villages could not get any useful information. Hence register the FIR Whereabouts are not known. Hence, he requested to take necessary action.</t>
  </si>
  <si>
    <t>380,457 IPC</t>
  </si>
  <si>
    <t>'298/2021'</t>
  </si>
  <si>
    <t>8(c),20(b) NDPSA</t>
  </si>
  <si>
    <t>Occurred on 01.08.2021 at 16.00 hrs, near Laxmipuram tool plaza , Palasa Mandal. and reported the 01.08.2021 at 18:00 hrs, on reliable information about ganja CI of Police Kasibugga and staff and along with revenue staff went above said place while conducting vehicle checking one bolero vehicle with fake no AP 31 TP 3216 came from Srikakulam to Itchapuram lane, and they was trying to escape from that place by seeing police with uniform, CI of Police and staff caught them and asked their name and address and reason for escape, then they disposed their names 1) Kaka Sing S/o Kuladeep sing, 39yrs, Jute by caste, Rakthakhana road, near Degree collage, Itchapuram N/o Droli bike, Moga District, Panjab State 2) Sanjay kumar Sing S/o Hridayanarayana sing , 36yrs, Rajputh, Muda village, An</t>
  </si>
  <si>
    <t>'185/2021'</t>
  </si>
  <si>
    <t>This is a case of un natural death cause not known that occurred prior to 01.08.2021 at about 10.00 hrs at Vamsadhara river bed, near Geddavanipeta village, Chodavaram Panchayathi, Narasannapeta Mandal and reported on 01.08.2021 at 11.00 hrs, wherein the complainant Thalagana Simhachalam, S/o Appayya, 39 years, SC Madiga by caste, VRO Chodavaram Panchayathi, R/o Balaseema village, Narasannapeta Mandal reported that one unidentified female dead body of deceased was found laying in the sand at Vamsadhara river, near Geddavanipeta village, hence he requested for necessary action.</t>
  </si>
  <si>
    <t>'188/2021'</t>
  </si>
  <si>
    <t>420,468,471 IPC</t>
  </si>
  <si>
    <t>This is a case of cheating, forgery coupled with forgery document used as genuine that occurred prior to 07.08.2021 at Gandhinagar-I, Narasannapeta town and reported on 07.08.2021 at 20.30 hrs, whrein the complainant K.C.Chandra Naik, District Medical &amp; Helath officer, Srikakulam reported that R. Koteswararao, Secretary &amp;Correspondent and R.Chakravarthi, Director, Gandhinagar ¿I, Narasannapeta, Srikakulam District were running Sarojanamma MPHW(F) Training institute without renewal and admitted Bandaru Sandhya @ 39 others in fraudulent manner, collected Rs. 30,000/- rupees from each student, gave training in their institute, forwarded a list of students (40) by forgering the signatures of DM &amp; HO and other officials for attending final examinations. But the students were not allowed fo</t>
  </si>
  <si>
    <t>'167/2021'</t>
  </si>
  <si>
    <t>Occurred on 10.07.2021 at about 10.30 Hrs at Peddakota Village, L. N. Peta Mandal and reported on 03.09.2021 at 13.30 Hrs., in which the complainant Bammidi SImhachalam, S/o Suri, Age 49 yrs, Srisayana by Caste, Peddakota village, L. N. Peta Mandal reported that on 10.07.2021 at about 10.30 Hrs while his father Bammidi Suri, Late Chinnodu, 80 yrs was went to L. N. Peta Junction for shaving and did not come to home till date. Then He and his family members made searches about his father in the surrounding villages, but could not traced. Hence reported the matter to trace out his missing Father.</t>
  </si>
  <si>
    <t>'184/2021'</t>
  </si>
  <si>
    <t>This is a case of man missing that occurred 4-2-2020 at about 15-00 hours at Ambativanipeta village, Gara Mandal and reported belatedly after 19 months i.e., on today 22-9-2021 at 11-00 hours wherein the complainant Potnuru Uma, W/o Nageswara Rao, age: 50 years, Vysya by caste, Ambativanipeta village, Gara Mandal reported that on 4-2-2021 at about 15-00 hours, her husband Potnuru Nageswara Rao, S/o late. Appalasuryanarayana, age 61 years, Vysya by caste, Ambativanipeta village, Gara Mandal left from the house and went away for whereabouts are not known and did not come back so far. He was mentally disordered person. We thought he would return to the surrounding villages, due to he was mentally disordered, but he did not return to home so far. Hence the complainant request for action.</t>
  </si>
  <si>
    <t>8(c) r/w 20(b)(ii)(C) NDPSA</t>
  </si>
  <si>
    <t>'220/2021'</t>
  </si>
  <si>
    <t>This is case of missing that occurred on 03.02.2015 about 08.00 hours at Jarajam village, Etcherla Mandal and reported on 07.10.2021 at 10.00 hours by the complainant Byri Bhulaxmi, W/o Suryanarayana, age 40 years, P-Velama by caste, Jarajam village, Etcherla Mandal. in which the missing person by name Byri Suryanarayana, S/o Late Simhachalam, Age 44 years who is husband of the complainant left the house and temporary absence without the intimate of his inmates. on a pretext that addicting bad habits, he is in debits wherever he goes and lenders are daily came to his and asking about his debits etc.,</t>
  </si>
  <si>
    <t>'399/2021'</t>
  </si>
  <si>
    <t>This is a case of illegal possession of prohibited Ganja for the purpose of commercial use that occurred on 17.10.2021 at about 14.00 hours at opposite two wheeler parking, railway station road, Kasibugga town of Palasa Mandal and reported on the same day at 17:00 hrs by the complainant R. Sankara Rao,sub- Inspector of Police, Kasibugga PS that the accused A-1) Lingudu Yasuraju S/o Chinnarao, Age: 25 Years, Palli by Caste, Seethanagara, Kaspa Noupada (P), Santhabommali mandalam. wsa arrested while he was transporting of prohibited Ganja of 3 packets and weighing 6.264 KGs for the purpose of selling the same on higher price and getting profits. Later the accused said that a man whose name is Sabjee told to him that ¿if you transport ganja he would paidmoney to him¿¿ then he agreed and</t>
  </si>
  <si>
    <t>'179/2021'</t>
  </si>
  <si>
    <t>Occurred on 05-10-2021 between 18:45 hrs to 19:00 hrs at house of the complainant I J Naidu Colony, Amadalavalasa Municipality and reported on 19-10-2021 at 16:00 hrs. in which the complainant Peesa Yasodamma, W/o Sanapala Kesavarao, 40 yrs, Kalinga, I J Naidu Colony, Govt. Teacher ZPH ( Girl ) School, Tekkali reported that she got a massage with a link that her KYC will be suspended on 05-10-2021 at about 18:45 hrs on which she believed the massage immediately the complainant checked the link informed all details including her OTP number. Owing to that, some unknown persons debited Rs. 65,000/- form her account unautorisedly. Their by the unknown persons cheated the complainant though online. etc.</t>
  </si>
  <si>
    <t>'181/2021'</t>
  </si>
  <si>
    <t>Occurred on 09.10.2021 at 11.00 hrs Relli Street, Kothuru Village &amp; Mandal and reported on 27.10.2021 at 12.30 hrs in which the complainant Devupalli Appanna, S/o Late Yerrayya, age 48 yrs, Caste by SC-Relli, Relli Street, Kothuru Village &amp; Mandal reported that some unknown fraudster contacted him over phone call by introducing himself that he was calling from phone pay office and asked him to type UPI PIN then when he entered his UPI PIN, an amount of RS 44,462/- was withdrawn from his account No 11622944260 without his knowledge and consent there by committed cheating by using computer information resource.</t>
  </si>
  <si>
    <t>'189/2021'</t>
  </si>
  <si>
    <t>Occurred on 01-11-2021 at 19:00 hrs at ATM centers of SBI Amadalavalasa and reported at 17.30 hrs on 03-11-2021 wherein the complt. Gonti Laxmanarao, S/o Garikayya, 51 yrs, SC-Madiga, Guntuvalasa village, Jalumuru Mandal Car Driver Amadalavalasa reported that an amount of Rs.45,000/- has been withdrawal in a fraudulent manner from the ATM center Vizianagaram hence lodged a report for taking necessary action.</t>
  </si>
  <si>
    <t>'295/2021'</t>
  </si>
  <si>
    <t>Occurred on 26.10.2021 at 12.00 hours, at house of the complainant, Gondu street, Voppangi (v) Srikakulam (M) and reported on 03.11.2021 at 10.00 hrs, by the complainant Gondu Chinnarao s/o Late Appayya, age 36 years, Velama by caste, voppangi village, Srikakulam Mandal, reported that, he was living by doing as a mason worker, his brother namely Gondu Balakrishna s/o Late Appayya, age 28 years, he was converted to Christian religion since 2 years and campaigning to his villagers for conversion to Christian religion, he wanders without insanity and he behaves like a not insane and he left from home but didn¿t return back.</t>
  </si>
  <si>
    <t>'238/2021'</t>
  </si>
  <si>
    <t>This is a case of cheating associated with Information Technology Act, 2000 that occurred in between 04.11.2021 at 20.30 hrs to 05.11.2021 at 12.00 hrs at sanapalavanipeta village, Etcherla Mandal and reported on 05.11.2021 at 21.00 hrs by the complainant Sanapala Venkata Ramana Murthy s/o Sundararao, 33 yrs, kalinga by caste, Sanapalvanipeta village, Etcherla Mandal in which the some un-known culprits send online SMS to complaint phone number for part time earning money and sent web link Akrri.com and registered in that link. he was sent money total 1,73,000. after he was blocked his number and account was delete. He gave report for legal action.</t>
  </si>
  <si>
    <t>'54/2021'</t>
  </si>
  <si>
    <t>Occurred on 03.11.2021 at 11.25 hrs and reported on 05.11.2021 at 20.30 Hrs. In which The Complainant Dharapu Parvathi D/o Appalareddy, 21 Years, Reddika by Caste, Mulapeta Village of Santhbommali Mandal, reported that she has an account bearing Number : 35297540174 in SBI Naupada and found an amount of RS. 24500 was withdrawal without her concern. She made enquiry and came to know that the amount was withdrawal by unknown person by making online transaction. Thereby cheated her.</t>
  </si>
  <si>
    <t>'441/2021'</t>
  </si>
  <si>
    <t>8c,20(b)(ii)(C) NDPSA</t>
  </si>
  <si>
    <t>This is a case of illegal possession of prohibited Ganja for the purpose of commercial use that occurred on 08.11.2021 at about 19.50 hours at near Laxmipuram toll plaza of Palasa Mandal, and reported on the same day at 22.15 hrs by the complainant Y Madhusudana Rao, sub- Inspector of Police, Kasibugga PS, represented by the State of Andhra Pradesh arrested accused A-1) Hebul Raitu S/o Amosh Raitu, age : 26 yrs, ST kandi Balisai Village, R Udayagiri Block, Gajapathi (dist), Odisha state, A2) Haman Raitu s/o Banu Raitu, age 21yrs, ST kandi Balisai Village, R Udayagiri Block, Gajapathi (dist), Odisha state and A3) Deepak Raitu s/o Dalam Raitu, age 21yrs, ST kandi Balisai Village, R Udayagiri Block, Gajapathi (dist), Odisha state, were arrested while they were transporting of prohibited</t>
  </si>
  <si>
    <t>'242/2021'</t>
  </si>
  <si>
    <t>This is a case of cheating associated with Information Technology Act, 2000 that occurred on 05.10.2021 at 16.34 hrs at SSR Puram village, Etcherla Mandal and reported on 10.11.2021 at 16.00 hrs by the complainant Tantanthati Anusha D/o Apparao, 25 yrs, Door No. 36-92-249/5/2, Kanda bhavan,srinivas nagar, Kancharapalem visakhapathnam in which the some un-known culprits send online SMS to complaint phone number for part time job and sent web link CP-LKSPSR and registered in that link. she was sent money total Rs. 92,000. she said to her it was freeze after 720 hrs it will be release. After 720 hrs on 07.11.2021 she was blocked her number and account was delete. He gave report for legal action.</t>
  </si>
  <si>
    <t>'215/2021'</t>
  </si>
  <si>
    <t>This is a case of cheating dishonestly inducing delivery of property by using Information Technology. Occurred on 8.11.2021 at 20.30 p.m, wherein the complainant received Text Message to his phone No. 9398101144 from Phone No. 9680970176 by offering part time jobs without any fees and offering a salary of Rs.300/- to Rs.1,000/- per day. The complainant clicked the link provided in the text message. Later the complainant joined in the Whatsapp by saying ¿Hi¿ in ther same number as mentioned above. After successful registration in the web portal (https://m.ninemall.xyz/) which was given by the accused. Later accused told complt., join in the telegram group i.e https://t.me/NinemallSally . After successfully entered in the telegram group (general agent nine mall) accused group some free t</t>
  </si>
  <si>
    <t>Occurred on 29-10-2021 at 18:00 hrs at Chandrayyapeta village of Amadalavalasa reported on 12-11-2021 at 10:00 hrs that the complainant Sunkari Lakshmana Rao, S/o Tamminaidu, 27 yrs, Turpu Kapu, Gottipalli Village, Merakamudidam Mandal, Vizianagaram dist R/o Chandrayyapeta of Amadalavalasa Town reported that the complainant have a Credit Card of SBI and that credit card have a CPP ( Card Protection Plan ) Activation hence annual charges Rs. 2,499/- of the card . the complainant decided to deactivate that plan. Hence he submitted a report to mail through SBI Card APP on 27-10-2021. On 29-10-2021 at 18:00 hrs the Complainant received a call from Phone No. 626950597 and said caller was call from SBI Card customer care hence complainant believed him and said the details of the card and CVV</t>
  </si>
  <si>
    <t>This is a case of man missing which occurred on 19.11.2021 at about 02.00 hrs, at complainant house, main road, devara veedhi, srimukhalingam village, Jalumuru mandal and reported on same day at 15.00 hrs. In which the complainant Basava Savitri, w/o Appanna, age 67 yrs, Kalinga by caste stated that her husband Basava Appanna, s/o lt Kasiviswanadham, age 81 yrs, Kalinga by caste came out from the house for toilet and did not came return in to home, after some time complainant and her son came out and searched for the missing man at their street, nearest areas and in the village and also searched in the relatives house but not traced, Hence for further action they complained at police station.</t>
  </si>
  <si>
    <t>'461/2021'</t>
  </si>
  <si>
    <t>Occurred on 25.11.2021 at 17.30 hrs, at Turlapugadda, near Udayapuram, Palasa- Kasibugga Municipality, and reported on same day at 21.00hrs, by the complainant Duvva Saradha w/o K Syamalarao, age 30yrs, caste BC ¿D¿ VRO, harijana street Sachivalayam, Udayapuram, Palasa- Kasibugga Municipality. In which is she reported that today i.e., on 25.11.2021 at 17.30hrs, while she was in duty at office, she received a phone call from Udayapuram villager and got information that an unknown person was died by hanging of tree at Turlapu gadda, near Udayapuram. Then she went to the place and found one male person age about in between 28 to 35 years, was died by hanging. Later she made an enquiry about details of him. But she didn¿t get an information. later lodged a report for legal action.Basing on t</t>
  </si>
  <si>
    <t>'290/2021'</t>
  </si>
  <si>
    <t>This is a case of seizure of prohibited Ganja which transported in illegal manner that occurred on 27-11-2021 early hours at 05.00 hrs near Jammu junction on Narasanapeta to Parlakhemundi B.T road, Narasannapeta Mandal and reported on the same day at 11.30hrs wherein the complainant K.Dharmarao, HC 1149, Narasannapeta P.S reported that when he was conducting vehicle checking at Jammu Junction along with staff, early hours around 4.30hrs, two cars were coming from Parlakhemundi side towards Narasannapeta, on seeing police in uniform, they turned back their cars and tried to escape, on suspicion, HC 1149 and his staff chased them, the accused A1 Kristanta Bira S/o Siman Bira, Antaraba, Avada, Gajapathi district, Odisha State, A2 Krushna Chandra Sahu S/o Jubara Sahu, Ant</t>
  </si>
  <si>
    <t>'469/2021'</t>
  </si>
  <si>
    <t>Occurred on 28.11.2021 12.00 hrs at house of the complainant, Lalitha nagar, Palsa- Kasibugga Municipality, Palasa, and reported on 29.11.2021 at 14.10, by the complainant Penta Narmadha w/o Tarakeswara Rao, age 29yrs, Lalitha nagar, Palsa- Kasibugga Municipality Palasa. In which is she reported that her husband named Penta Tarakeswara Rao s/o Vara Prasad Rao, age 41 yrs, Lalitha nagar, Palsa- Kasibugga Municipality has doing petty business. They had one own house at Shivajinagar they it trying to build as shop. On 28.11.2021 at 12.00hrs, her husband left from house for work, but he did not come return. Then they searched about him, but they didn¿t get any information. Finally, she lodged a report take a necessary action. Basing on the report registered a Case in Cr.No. 469/2021 U/H Man Mi</t>
  </si>
  <si>
    <t>'314/2021'</t>
  </si>
  <si>
    <t>66-D ITA-2000-2008</t>
  </si>
  <si>
    <t>Occurred on 27.11.2021 at 15.45 hours and 16.00 hours, at FCI godown, Byrivanipeta village, Srikakulam Mandal, reported on 29.11.2021 at 15.00 hours, by the complainant Mukkala Rasubabau s/o Narayana swmy, age 42 years, nayibrahmina by caste, Byrivanipeta village, Srikakulam Mandal, reported that, he had been Retaired Army soldier, presently he has been running Babu bike spare parts shop at FCI godown, Byrivanipeta, he has been using jio phone number 968205238, it was linked to his SBI bank A/c 30500009295, on 27.11.2021 at 15.45 hours received one phone call from accused who is user of mobile number 7250001568, the accused believed to complainant, I have calling from Jio customer care your mobile KYS is not updated, immediately update and download kuick support app send money Rs. 10/- th</t>
  </si>
  <si>
    <t>'474/2021'</t>
  </si>
  <si>
    <t>447,323,379 r/w 34 IPC</t>
  </si>
  <si>
    <t>Occurred on 03.11.2021 at 16:30 hours at Parasamba village and reported on the same day at 19:00 hours. In which by the complainant Ronanki Appa Rao S/o late Appanna, Kalinga by caste, Parasamba village, Palasa Mandal, Srikakulam District he lodged a reported that he had 1.28 cents of land at Parasamba village in survey no 111/5,111/8, 171/8, 113/09 and he is cultivating paddy crop in the field, today on 03.11.2021 he knows that his villagers 1) Ronanki Papayya S/o Appanna 2) Ronanki Dhanunjayarao S/o Papayya 3) Ronanki Hanumanthurao S/o Papayya and Mula Atchutarao S/o late Ramayya of Jagannadhapuram Village all the accused illegally entered the field with coolies and cut the paddy crop and they loaded by the two tractors and they committed to stole and transport the crop from there.</t>
  </si>
  <si>
    <t>'138/2024'</t>
  </si>
  <si>
    <t>380 IPC</t>
  </si>
  <si>
    <t>'53/2025'</t>
  </si>
  <si>
    <t>115(2),126(2) r/w 3(5) BNS</t>
  </si>
  <si>
    <t>'476/2021'</t>
  </si>
  <si>
    <t>323,341,324,379 r/w 34 IPC</t>
  </si>
  <si>
    <t>Occurred on 03.11.2021 at 14:30 hours at Parasamba village and reported on the 04.12.2021 at 15:00 hours. In which by the complainant Ronanki Hanumantha Rao S/o Papayya, age 34yrs, Kalinga by caste, Parasamba village, Palasa Mandal, Srikakulam District he lodged a reported that he had 1.28 cents of land at Parasamba village in survey no 111/5,111/8, 171/8, 113/09 and he had some conflicts about that land with his relatives. The land under control him since 2005. he is cultivating paddy crop in the field, on 03.11.2021 his father and brother Ronanki Dhanunjaya rao got cut the paddy crop and loaded the same in the tractor and there were going to home, while they reached near highway road, where in the accused Ronanki Apparao and his son Kodanda rao and some other people came that place and s</t>
  </si>
  <si>
    <t>Occurred prior to 15.09.2021 at 06.00 hrs, at PN colony, Srikakulam town and reported on 09.12.2021 at 18.00 hrs, wherein the complainant Silla Mangamma, W/o lt Appanna, Age 50 years, Caste by Reddika, Bankers colony, Srikakulam town reported that she had two female child and those two were married. In them her elder daughter Juvva Adilaxmi¿s husband was died. From then she is working at Mister chef hotel. In the meanwhile one Gade Jagadeesh was interraacted with her since 6 months and the both are living at PN Colony. The both have some disputes, on that she was left away from his house while he was wake up on 15.09.2021 at 18.00 hrs. Then he was informed the same to the complainant and the both are searched the surrounding palces and their relatives house. But she was not found. Hence l</t>
  </si>
  <si>
    <t>'257/2021'</t>
  </si>
  <si>
    <t>¿Occurred on 04.10.2021 at 14.00 hours at Kongaram village, Etcherla Mandal and reported on 10.12.2021 at 19.00 hours by the complainant Sadhu Srinivasarao, S/o Illam, 32 years, P.Velama by caste, Kongaram village. In which an unkown culprit sent a link and invited innocent people to get part time earning money. The complainant having believed the message and registered in the link, sent by whatsapp messenger as directed by the unknown and after that the culprit hacked and knocked away Rs.25,600/- by piecemeal. Enquiries are going to detected the case.</t>
  </si>
  <si>
    <t>'261/2021'</t>
  </si>
  <si>
    <t>This is a case of missing that occurred on 03.12.2021 at Sivaji Dibbalapalem village, D.Matyalesam panchayath, Etcherla Mandal and reported on 14.12.2021 at 18.00 hrs by the complainant Mylapalli Seethamma w/o Polesu, 55 yrs, vadabalija by caste, Sivajidibbalapalem village, Etcherla mandal in which one Mylapalli Raju s/o Polesu, age 36 years, Vadabalija by caste who is son of the complainant left the house on 03..12..2021around1500 hours, to his wife relative Mugi Appanna house for talking about his wife distance from him, but he did not turn up to the house entirely and switch off his phone.</t>
  </si>
  <si>
    <t>'206/2021'</t>
  </si>
  <si>
    <t>Occurred on 10.12.2021 at 21.30 Hrs at L. P. M. Agraharam Village, Sarubujjili Mandal and reported on 14.12.2021 at 16.00 Hrs., in which the complainant Pitta Jagadeswararao, S/o Asirayya, Age 25 Yrs, Caste : Yadava, L. P. M. Agraharam Village, Sarubujjili Mandal reported that on 18.11.2021 at 10.00 Hrs he received phone call to his mobile 8096288214 from unknown person through SIM No. 9073225262 and believed him through his words to provide personal loan of amount Rs. 1,00,000/- and he also agreed to get the said personal loan. For clearing the formalities, the said unknown person believed him to deposit an amount of Rs. 3500/- on the plea to clearance of Insurance. By believing his words he paid said 3500/- to him through phonepe. Likewise the said unknown person deceived him and collect</t>
  </si>
  <si>
    <t>'234/2021'</t>
  </si>
  <si>
    <t>On 15.12.2021 at 20.30 hrs, the complainant lodged report that he has Face Book account i.e ¿ichapuram prudviraj¿ and used two mobile Nos. i.e 8317658162; 9849826228, in which on July,2021 he accepted friend¿s request of one lady viz.,¿Saloni Olivia Willians¿ later she is exploit face book chatting with him. Usually she made chatting from her mobile No. +447404275094 to his number 9849826228. On 25th September, 2021 she spoken in English with him but he didn¿t understand. On the same day she sent a Flight Ticket on his name i.e from Glasgow to New Delhi via Frankfurl and Dubai on 26.9.2021. Later he contacted her through his Jio number i.e 831765816 then another lady informed him in Hindhi stated that ¿your friend Saloni Olivia Willians who was transported 50,000 pounds (i.e equal to</t>
  </si>
  <si>
    <t>'236/2021'</t>
  </si>
  <si>
    <t>This is a case of cheating dishonestly inducing delivery of property by using Information Technology. Occurred on 27.11.2021 at 18.05 hrs, and reported on 16.12.2021 at 20:00 hours. wherein the complainant received Test message to his phone No. 7032660180 from 85254859942 by offering part time jobs and offering a salary Rs.1,000/- to 15,000/- per day. So the complainant opend the link of text message found it Amazon Logo found the address as Brigade Gateway, 5th Floor, 26/1, Dr.Rajkumar road, Maileswaram (w) Karnataka, India. One person introduced herself as Fathima Hanna and sent one link ¿https://mail655.com/#/pages/ regst/index?code=806237, on their direction she entered in the link with the help phone number and pass word and got registered and successful entered in the telegram grou</t>
  </si>
  <si>
    <t>'83/2021'</t>
  </si>
  <si>
    <t>Occurred on 15.12.2021 at 13.40 hours at Main road, Zinkibhadra village, Sompeta mandal and reported on 17.12.2021 at 19.30 hours, in which the complainant Bathula Hemalatha W/o Sasibushan, age 45 years, caste by Devanga, Kotha street, Zinkibhadra village, Sompeta mandal reported that wherein her husband Battula Sasibushan S/o late Apparao, age 51 years, caste by Devanga, Kotha street, Zinkibhadra village, Sompeta mandal works as a electrician and plumber and recently he is not getting sufficient income from his sources, due to which he feels very sad. Then he went out from home for going to pluming works and he did not return to home so far. They searched in around areas and his whereabouts are not known. Thereby he was found missing.</t>
  </si>
  <si>
    <t>This is a case of cheating dishonestly inducing delivery of property by using Information Technology. Occurred on 26.12.2021 between 1.04 P.M to 1.11 P.M, Dammala street, Srikakulam and reported on 27.12.2021 at 2030 hours. Wherein the complainant Jami Rajasekhar S/o Ramakrishna, age 24 years, Vysya by caste, Dammala veedhi, Srikaulam. recharged his father¿s mobile No. 9502199973 through his phone No.7794840207 for Rs.455/- using his SBI Main branch account No. 36497067111 &amp; IFSC:SBIN0000919, but got not recharged then verified his account found Rs.455/- was deducted from the account. At 12.27 hours he contacted Airtel customer care No. 08750180768 in which one male person replied where he asked the bank account number, UPI number etc., the complainant discarded the phone on suspicious a</t>
  </si>
  <si>
    <t>'11/2022'</t>
  </si>
  <si>
    <t>Occurred on 28.12.2021 at 19:00 hrs, at near Kasibugga bus stand, Kasibugga Municipality, Palasa Mandal and reported on 11.01.2022 at 07.00hrs, in which, the complainant Buragapu Pawani w/o lt Sankar, 36yrs, jangalu by caste, Gopinadhapuram village of Tekkali mandal, N/o Paradeep, Odisha in which she reported that her husband named Buragapu Shankar rao @ ravi kumar S/o lt Chinna rao @ Shankar Rao, age 40 yrs, jangalu by caste, Gopinadhapuram village of Tekkali mandal, N/o Paradeep, Odisha working labour works and he addicted drinking alcohol. Every day he came home with having alcohol. On 28.12.2021 at about 10.00hrs, he came to home with having alcohol cause of which she argued with him then he left the house but did not come home. Later she made an enquiry about him and she came to kno</t>
  </si>
  <si>
    <t>'7/2022'</t>
  </si>
  <si>
    <t>Occurred prior to 07.01.2022 and reported on 11.01.2022 at 12.30hrs by the complainant Gurugubelli Yogeswararao S/o Polinaidu, age 26years, Kalinga by caste, Kinthali village, Ponduru mandal. He is having a savings Bank account in SBI Dallavalsa with account no: 34650513077, he got phone call from 8910714661, the caller informed him to login to yono sbi and install an application in his phone but he did not exchanged any OTP or phone no with the caller, later on he did not recieved any OTPs from bank side but learnt that a sum of ¿ 1 58,474/- debited from his account during g these days without his knowledge in several bank transactions.</t>
  </si>
  <si>
    <t>'18/2022'</t>
  </si>
  <si>
    <t>Occurred on 12.01.2022 at 17.00hrs at Vijayalaxmi jewelry shop, Kasibugga Town and reported on the 13.01.2022 at 12.30 hours, in which the complainant kolli Haribabu s/o Ananda Rao, age.30 years, T kapu by caste, Kaputemburu Village of Nandigam reported that his elder mother son¿s daughter named Vattikulla Madhuri D/o Dilleswara rao, age: 24yrs, was left from home by saying she was going to Kasibugga for shopping along with her friends. Later her friends call and told him her niece was missing, then he came Kasibugga and made enquiry about her and searched surrounding areas and relative houses about her but no use. Finally, he lodged a report for necessary action. And case was registered in cr.no 18/2022 u/h Women Missing of Kasibugga PS.</t>
  </si>
  <si>
    <t>'4/2022'</t>
  </si>
  <si>
    <t>Occurred on 12.01.2022 through online in-between 16:43 to 16:58hrs and reported on 13.01.2022 at 1230hrs wherein the complainant, Kolla Dilleswararao, S/o late Mohanarao, Age:32yrs, Caste: Kapu, of Donkalabadavanja Village, L. N Peta Mandal reported that he has been working in a private company in Hyderabad and on 12.01.2022 he received a call from Unknown person through a Cell No. 9311368559 in the name of providing job in the Times Jobs and at first he rejected the said proposal and later he believed the words of the said person and agreed to submit his resume. Accordingly, he login into www.timesjobsregisters.com and uploaded his resume and then the system asked him to pay Rs.100/- as registration fee. Accordingly he entered the details of his Credit Card No. 4386280525484287 as well a</t>
  </si>
  <si>
    <t>'8/2022'</t>
  </si>
  <si>
    <t>Occurred on 10.01.2022 at 10.00 hrs at Aravind cloth show room, Palakonda road, Srikakulam town and reported on 13.01.2022 at 20.00 hrs, wherein the complainant Injarapu Keerthi, W/o Mohanarao, Age 27 years, Caste by Telukala, Segidi veedhi, Hayathinagaram, Srikakulam town reported that she got married with Injarapu Mohanarao, S/o Sathiraju, Age 38 years, Caste byy Telukala, Segidi veedhi, Hayathinagaram of Srikakulam town and he is maintaining Aravinda cloth show room at Palakonda road, Srikakulam town. he went to shop as usually on 10.01.2022 at 10.00 hrs, but he did not return to home. Then she enquired the worker Hemanth in the shop about her husband and he replied that her husband went to Visakhapatnam for bring the stock. But he did not return till today. Then she enquired surround</t>
  </si>
  <si>
    <t>Occurred on 25.11.2021 at the house of the complainant¿s Mother in law, Kaputemburu village, Nandigam Mandal and reported belatedly on 01.02.2022 at 19.00 hrs in which the complainant Routhu Laxmana rao, S/o late Ramayya, 45 yrs, Rajaka by caste, Narendrapuram village, Nandigam Mandal reported that he lived in Dubai for the sake of livelihood. At that time he keeps his wife and childern at his Mother in law¿s house at Kaputemburu village. on 20.10.2021 he returned back to her Mother in law¿s house and living along with his family. While so on 25.11.2021 his wife viz., Routhu Lekhamma, W/o Laxmana rao, 44 yrs, Rajaka by caste, Narendrapuram village, Nandigam Mandal found Missing at his Mother in law¿s house at Kaputmeburu village.</t>
  </si>
  <si>
    <t>'20/2022'</t>
  </si>
  <si>
    <t>'17/2022'</t>
  </si>
  <si>
    <t>420,417 IPC, 5 APPDFEA</t>
  </si>
  <si>
    <t>This is case of cheating and protect the deposits made by the public in financial establishments that occurred prior to 03.02.2022 at Etcherla village and mandal and reported on 03.02.2022 at 20.00 hrs by the complainant Vanumu Malleswararao s/o Late Ramulu, 51 yrs, yata by caste, Etcherla village and mandal. In which the accused Tippaneni Ramadasappanaidu and Tippaneni Pavani Kumari d/o Ramadasappanaidu, Barkhatpur, Nallakunta, Telagana state who is a running Mudra Agriculture and skill development multi state cooperative society limited. Barkhatpur, Nallakunta, Telagana state autonomous socity of ministry of agriculture and formers welfare department office of central registrar of cooperative society khushi bhavan, New Delhi. projects to deceive the public and run the business at Etcher</t>
  </si>
  <si>
    <t>'21/2022'</t>
  </si>
  <si>
    <t>Occurred on 15.09.2021 at Chittivalasa village, Kotabommali Mandal and belatedly reported on 03.02.2021 at 11.30 hrs by the complainant Karukola Parvatheesam S/o Satyam, 27 yrs, Kalinga by caste, Business, Chittivalasa village, Kotabommali Mandal. In which the complainant reported that an unknown accused made a phone call from SIM Nos.9674758593 and 9477125903 to his SIM No.8985326830, introduced himself that he is from TATA Capital Loan branch and offered online loan amount on EMI basis, for which he paid processing fees Rs. 4500/- to his phone pay No to 7208167873 and later they told to pay processing fee, he paid Rs.5868/- to phone No.7208137873 and again paid RS.10000/- paid to 7208167873 and finally on 15.09.2021 paid RS.5500/- for processing and suspecting doubt on them, he asked the</t>
  </si>
  <si>
    <t>'28/2022'</t>
  </si>
  <si>
    <t>Occurred on 13.02.2021 in between 1300 hrs. and 1600 hrs. online fraud cash Rs. 4,88,000/- through cell phone from various accounts of the complainant Polaki Rajasekhar, s/o Krishnarao, aged 26 yrs, Kapu by caste, Private Employee, Official colony, Ponduru village &amp; Mandal by the unknown persons by download the ¿Any Dusk App¿ to the complainant mobile phone and thereby cheated the complainant and took away amount of Rs. 4,88,000/- from his HPFC Bank, ICICI Bank and SBI bank accounts.</t>
  </si>
  <si>
    <t>'35/2022'</t>
  </si>
  <si>
    <t>Occurred on 23.02.2022 at 10.00 hours, at Singupuram village, Srikakulam Mandal, reported on 24.02.2022 at 12.00 hours, by the complainant Kalepu Sivaprashadh s/o Late Varahalu, age 47 years, caste by Dhevangula, Peddaveedhi, Singupuram village, reported that, he have been running a Namakkal trailer transport at Hayathnagar Hyderabadh, since two years he have been living in Singupuram village with his family, he working his business threw phone calls, he have been HDFC bank account bearing it¿s number 50200023230275, it was linked with his cell phone number 9440424725 and he have phone pay the same number, on 22.02.2022 at 10.00 hours, he was send an amount Rs. 26,680/- threw phone pay to one K Usha phone pay number 9600625257, but the amount didn¿t reached her hone pay. On 23.02.2022 a</t>
  </si>
  <si>
    <t>'23/2022'</t>
  </si>
  <si>
    <t>Occurred on 25.02.2022 at 12.54 Hrs through online at Yaragam Village, Sarubujjili Mandal and reported on 28.02.2022 at 14.00hrs, wherein the complainant, Ambati Janakamma, D/o Tavudu, Age: 25yrs, Caste: Velama of Yaragam Village, Sarubujjili Mandal reported that she has been working as Woman Constable in BSF Force (Paramilitary) in Kalkatta State and visited her native place Yaragam Village in Sarubujjili Mandal on 10days casual leave. On 25.02.2022, she searched for customer care phone number in Google with a view close her credit card and identified one phone No. 9883236518 and called the said phone number but no one lifted her call. On the same day, at about 12.54hrs, she received call from the said phone number, one unknown male person introduced himself as bank authorities, advised h</t>
  </si>
  <si>
    <t>'36/2022'</t>
  </si>
  <si>
    <t>Occurred in between on 08.02.2022 and 12.02.2022 and Reported on 02.03.2022 at 12.10hrs online fraud through cell phone from various account debit credit cards of the complainant Madugula Venkata Koteswararao, s/olt. Sattibabu, aged 54 yrs, Pattusali by case, Moogodivari veedhi, Ponduru village and Mandal by the unknown persons to send one link to the complainant mobile phone and thereby cheated the complainant and took away amount of Rs. 7,42,995/- from his Axis Bank, Kotak Bank, SBI Bank, RBL Bank accounts</t>
  </si>
  <si>
    <t>'34/2022'</t>
  </si>
  <si>
    <t>Occurred prior to 05.03.2022 at 20.30 hrs, at Santhinagar colony, Srikakulam town and reported on 05.03.2022 at 20.30 hrs, wherein the complainant Koona Ravi Kumar S/o late Krishnarao, Age 53 yrs, Kalinga by caste, n/o D.No 1-1, Main Street of Penubarthi village of Ponduru Mandal, r/o Santhi Nagar colony of Srikakulam town, Ex-MLA of Amadalavalasa Constituency, now he is acting as in-charge of Srikakulam Parliament Constituency reported that some unknown culprits create a new fake facebook account on the name of the complainant¿s old facebook account and requesting the amount through the phonepay number 8695847710 by using the fake facebook messenger from his facebook contact members. The complainant recognised that some unknown culprit is cheating him as above. Hence gave a report for ta</t>
  </si>
  <si>
    <t>153,124a,153a,505(1)B IPC, 8(2),8(1) APPSA, 18,16,38,20 UAA</t>
  </si>
  <si>
    <t>This is a case of wantonly giving provocation with intent to cause riot, enmity between groups of religion harmonies, sedition by words to excite disaffection towards the Government of India, publishes the statement with intent to cause and inducement to public or community tranquility, conspiracy by the Terrorists organizations members distributed and pasted the wall posters against the state and central governments by provoking the people to commit offences against the governments that occurred prior to 13.00 hrs on 08.03.2022 at Bharanikota village of Meliyaputti Mandal and reported on the same day at 14.00 hrs in which the complainant Nivagana Narayanarao S/o lt Mangayya, aged 35 years, Harijana Gopalapuram village of Pathapatnam mandal, VRO of Baranikota village, Meliaputti Mandal re</t>
  </si>
  <si>
    <t>D-6 &amp; D-2(Other IPC)</t>
  </si>
  <si>
    <t>'24/2022'</t>
  </si>
  <si>
    <t>279 IPC, 20(b) r/w 8(c) NDPSA</t>
  </si>
  <si>
    <t>Occurred on 09.03.2022 at 15.00 hrs on NH-16 road near Aditya Granites, Palavalasapeta village, in between Turakalakota and Kondatemburu villages and reported on the same day at 18.30 hrs in which the complainant Md.Yaseen, SI of police, Nandigam PS reported that one Mahindra Bolero Pickup vehicle no. MP 13 GA 6427 met with an accident while transporting 74 Packets of Ganja containing 391 KGs, 514 Grams worth Rs.7,83, 028/- concealed under 10 Ginger bags. The accused were absconding.</t>
  </si>
  <si>
    <t>'125/2022'</t>
  </si>
  <si>
    <t>Occurred on 03.01.2022 at 06.15hrs, at Sudikondda, Palasa- Kasibugga Municipality, and reported on 24.03.2022 at 10.30hrs, by the complainant Nagali Tatarao s/o Tulasayya, age 36yrs, Agnikulashketriya, Sudikondda, Palasa- Kasibugga Municipality. In which he reported that he is living above said place along with family. His father got cancer and he is getting treatment at KGH hospital, Vizag. Sometimes his father gone way from the home and retuned after 7 or 8days. On 03.01.2022 at about morning 6.00hrs, his father gone away from the home without any information but din not retuned. Later he made an enquiry about him but no use. Finely he lodged a report for necessary action.</t>
  </si>
  <si>
    <t>'72/2022'</t>
  </si>
  <si>
    <t>Occurred on 18.03.2022 at about 10.00 Hrs, at Peddaveedhi, Amalapadu village, Vajrapukotturu Mandal, Reported on 29.03.2021 at about 20.30 Hrs by the complainant Karni Neelakantam S/o.Madhavarao, Age 38 Yrs, Palli by caste, Amalapadu village, Vajrapukotturu Mandal that his parents were having some differences. Due to that his mother Karni Lakshmi W/o.Madhavarao, Age 50 Yrs, Palli by caste, Amalapadu village, Vajrapukotturu mandal has been living alone in a rented house for two months in his village. On 28.03.2022 at about 10.00 Hrs, he visited her mother¿s house and found disappearance of his mother. Later he enquired neighbours and learnt that on 18.03.2022 at about 10.00 Hrs, his mother had left from the house and did not return to home etc facts.</t>
  </si>
  <si>
    <t>'69/2022'</t>
  </si>
  <si>
    <t>. This is a case of cheating by personation by using computer resources and electronic device that occurred prior to 04.03.2022 at Indhiranagar colony, Srikakuam and reported on 30.03.2022 at 11.00Hrs., by the complainant Guglothu Raghu s/o Kalaram, age 36 years, caste by ST (Lambada), , Sundaranagar colony, near Indhirangar colony, Srikakulam Mandal. reported that, he was living by doing a Medicle representation in Srikakulam, on 03.03.2022 at about 10.00 hours he received one message with link from india bulls for online loan, the complainant believed and applied 5 lacks loan and aploded his Adhar and Pan, first they were send a QR code and asked send money for insurance threw the QR code from the mobile number 8276959531, the complainant believed and send amount Rs. 6150/- threw the Q</t>
  </si>
  <si>
    <t>'52/2022'</t>
  </si>
  <si>
    <t>Occurred on 25.03.2022 at 09.30 hrs, at the complainant house, at Rythu bazaar, Srikakulam town and reported on 06.04.2022 at 10.30 hrs, wherein the complainant Bora Arudra, W/o Ramarao, Age 38 years, Caste by Velama, N/o Badri Village, Saravakota Mandal, Srikakulam District, N/o opposite to Sri Venkateswara department stores, near Rythu bazaar, Srikakulam town reported that she and her husband (Missing person) Bora Ramarao, S/o late Pothayya, Age 42 years, Caste by Velama, opposite to Sri Venkateswara department stores, near Rythu bazaar, Srikakulam town are working in Sri Sai Krishna junior college and residing opposite to Sri Venkateswara department stores, near Rythu bazaar, Srikakulam town and also stated that her husband is suffering from Lack of insanity. Due to that reason she will</t>
  </si>
  <si>
    <t>465,468,120b,471 IPC</t>
  </si>
  <si>
    <t>Occurred prior to 09..04..2022 at 17.30 hrs at Lopenta village of Laveru Mandal and reported on 09..04..2022 at 17.30 hrs by the complainant Pitchuka Bhagyalaxmi w/o Suryarao, age 65 yrs, Devangula by caste, Eswara Nayana Colony, Rajam village and Mandal, Cell No 9133277727. Wherein the accused Jeeru Rama Rao s/o Late Ramannna, Kothakurminaidupeta village of Etcherla Mandal was cheating her by creating a forgery sale agreement by put her forgery signatures in the document that on 24..04..2021 she sale her land extant to 24.04 Acres vide documents no. 3849/2019, 3233/2020, 3444/2020, &amp; 323/2020 to him for Rs.5,00,000/- (five lakshs) to each acre when that time he was gave advance amount Rs.50,00,000/- (Fifty lakshs) for the purpose of cheating &amp; criminal conspiracy. Hence she request to t</t>
  </si>
  <si>
    <t>'58/2022'</t>
  </si>
  <si>
    <t>This is a case of cheating dishonestly inducing delivery of property by using Information Technology. Occurred between 29.03.2022 at 22:08 hours to 30.03.2022 at 1730 hours , wherein the complainant Panneru Santhosi w/o Venkataramana stated her husband is working as clerk in SS jewelers. She used mobile bearing No. 9703688142 and on 29.3.2022 evening at 6.00 hrs she received a picture message call KBC Winner, Lottery No. KBC, 829 when she opened and contacted said phone No. 7874410612 that one male person replied in Hindi language he said you got lottery for 25 lakhs he asked her identity. On his request she furnished her identity cards i.e photo, Adhara card, bank account. He said that ¿you have a lucky winner for 25 lakhs, if said amount will release you must pay tax and today is last</t>
  </si>
  <si>
    <t>465,471,417,468 r/w 34 IPC</t>
  </si>
  <si>
    <t>Occurred on 20.04.2021,22.04.2021 and 27.12.2021 a Barjapadu village, Rehimanpuram Panchayati , Polaki Mandal and reported on 12.04.2022 at 1400 hrs where in the complainant by name K.V.Ramana Murthy, Sr.Superintendent, I/C Chief Administrative Officer, Principal District Court, Srikakulam reported that the accused Pudi Chinna rao S/o lt Ramulu and Pragada laxmana Rao S/o Lt Narasimhulu, Barjapadu Village, Rehimanpuram Panchayati, Polaki Mandal produced facke solvency certificates and fake House Tax receipts with fake Signature of the Kuna Aruna kumara, Panchayati Secretary , Rehmanpuram Grama Panhayat in criminal case in Cr.No: 254/2021 of Etcherla P.S. before the Hon¿ble Principal District Court, Srikakulam for release the accused Maddi Nageswar rao</t>
  </si>
  <si>
    <t>'59/2022'</t>
  </si>
  <si>
    <t>Occurred on 14.04.2022 at 12.50 hrs, at the complainant house at Bondilipuram, Srikakulam town and reported on 20.00 hrs, wherein the complainant Joshyla Anitha Das, W/o Lal Kiran Das, Age 37 years, Caste by Brahmin, Plot No. S-4, Sri Sri Resideny, Vijayanagaram colony, Bondilipuram, Srikakulam town reported that she was ordered a dress through Meeshow on 06.04.2022 and it was delivered a two cut pieces on 12.04.2022. Hence she returned the same. But the amount was not refund. Hence she got a customer care phone number through google chrome site and called them and then they contacted the complainant with the phone number of 9547677487 and they advised that she has to download the Anydesk app and then she has to tell the code. As like that she was downloaded the Anydesk app and also intima</t>
  </si>
  <si>
    <t>'103/2022'</t>
  </si>
  <si>
    <t>This is a case of man missing which prior to 27.04.2021 10.00 hrs, at Boppaipuram Village, Tekkali mandal and reported that on 26.04.2022 at 19.00 Hrs, wherein the complainant Gullala Sridevi, W/o Dalayya, 30 Yrs, SC(Mala) Boppaipuram Village, Tekkali Mandal - reported that the missing person/her husband Gullalla Dalayya, S/o late Kasavayya, 43 Yrs who has been doing mason work at various places, addicted for consuming liquor by borrowing from the villagers and recently he purchased the TVS motorcycle on installment basis, but he did not paid the amount properly, and on 27.04.2021 morning during the absence of his family members, her husband left from the house and went away to somewhere without informing to anybody, on that they caused enquiries about the missing person in all nook &amp; corn</t>
  </si>
  <si>
    <t>Occurred on 22.04.2022 at 12.00hrs at Chillapetarajam village, Ranasthalam, and reported on 27.04.2022 at 16.00 hrs by Nallabothula Laxminaidu, S/o Lt Achireddy, Age 40yrs, Caste by Reddika, Chillapetarajam village, Ranasthalam. In which Nallabothula Durga Raddy, S/o Laxmi Naidu, Age 16yrs, Chillapetarajam village, Ranasthalam. Who studied 9th class went on missing when his parents went out on their works. After the complainant come back home and found missing of his Son. Today come to police report the matter to take necessary action.</t>
  </si>
  <si>
    <t>'174/2022'</t>
  </si>
  <si>
    <t>Occurred on 26.04.2022 at Rajamma colony, Palasa town and Mandal, and reported on 02.05.2022 at 12.15 hrs, by the complainant Namitha Binai w/o Mohanarao, 23 yrs, Kandra caste, Rajamma colony, Palasa town Mandal In which she reported that her husband Mohanarao biniya, age 35yrs, was not seemed since 26.04.2022. later she searched about him but no use. Finally lodged a report for necessary action. And case was registered in cr.no 174/2022 u/h Man Missing.</t>
  </si>
  <si>
    <t>'179/2022'</t>
  </si>
  <si>
    <t>This is a case of illegal possession of prohibited Ganja for the purpose of commercial use that occurred on 04.05.2022 at about 16.30 hours at Goppli to Palasa BT Road, Rentikota Village of Palasa Mandal. Reported on the same day at 18.00hrs, by the complainant S Sankara Rao, Inspector of Police, Kasibugga PS, that the accused Horiya Arjun S/o late Bharat, Age: 81 Years, vaddichakali by Caste, Rentikota Village of Palasa Mandal. was arrested while he was transporting of prohibited Ganja weighing 180 grams and 5 (silimelu) for the purpose of selling the same on higher price and getting profits. Later, seized 180 grams of Ganja and 5 (silimelu) total value 500/- and the accused said that he purchased the ganja from unknown person at Odisha state.Basing on the occurrence report registered a</t>
  </si>
  <si>
    <t>'83/2022'</t>
  </si>
  <si>
    <t>This is case of Man missing that occurred prior to 30.04.2022 at kesavaraopeta village, Etcherla mandal and reported on 09.5.2022 at 11.30 hours by the complainant Boddepalli Prasada Rao, s/o Devakinandana, Age 37 years, Kalinga by caste, Kesavaraopeta village, Etcherla mandal. in which the missing person Boddepalli Devakinanda, S/o Prakasa Rao, Age 70 years left the house for attending to natural calls to village pond and disappeared. The complainant enquired all the neighboring villages, relatives and found that he was missing.</t>
  </si>
  <si>
    <t>'118/2022'</t>
  </si>
  <si>
    <t>447,427 r/w 34 IPC</t>
  </si>
  <si>
    <t>This is case of criminal trespass by causing damage, In which the complainant Guntrotu Tejeswara Rao was stating that he is suffering from 59% paralysis decease, a drain cannel passing through the back yard of his house was not under his possession, oh that he filed a case in the year, 2009 and own t the case in his favor and since then under his possession., but A1 to A6 all are the one and same family, damaged the drain cannel, filled with stones and arranged fencing over the drain cannel and caused obstructions to the water flows.. He further stated that above 35 years back they sold away their properties and presently they are not having any right in the locality, but they used to visit the place and causing disturbance.</t>
  </si>
  <si>
    <t>'199/2022'</t>
  </si>
  <si>
    <t>Occurred on 20.02.2022 at 20:00 hours, at the complainant house, Chinabadam village, and reported on 16.05.2022 at 22:00 hours. By the complainant Madhina Sanjeevamma W/o Balachandrudu, 45yrs, Kalinga by caste, Chinabadam village, Palasa Mandal. In which she reported that she is working as a anganvadi teacher at chinabadam village, her husband Madini Balachandrudu, 53 yrs, doing cooli works, they had tow daughters, her husband some times went out from the home, previously one missing case report at Kasibugga police station and they traced and handed over him. On 20.02.2022 at 20:00 hours he left from home but he did not returned back, made and enquiry about him in surrounding places and relative houses but he did not traced. Hence she lodged a report to take necessary action. Basing on the</t>
  </si>
  <si>
    <t>'114/2022'</t>
  </si>
  <si>
    <t>Occurred on 14.05.2022 at 11.09 hours, at plot no. 49, SBI colony, Bonndhilipuram, srikakulam Mandal, reported on 16.05.2022 at 11.00 hours, by the complainant namely Juttu Meena w/o Reddy Chinnababu, age 34 years, caste by velama, plot no. 49, SBI colony, Bonndhilipuram, srikakulam Mandal, reported that, she living by doing as a Secondary grade teacher, working at MPUP school Ravipadu village, Jalumuru Mandal, her husband was died on 24.04.2021, due to carona( Covid-19), 8 months before she got carona ex gratio an amount Rs. 50,000/- to her SBI Account Number 30402782443, it has linked with her phone pay number 9492341352. On 14.05.2022 she received phone call from ANM of Anguru Sachivalayam, she was enquiry about exgratio amount, she asked exgratio amount received or not?, the complaina</t>
  </si>
  <si>
    <t>'121/2024'</t>
  </si>
  <si>
    <t>304(2) BNS</t>
  </si>
  <si>
    <t>Occurred on 01.10.2024 at 17.30 hrs near Ayyappa Dhaba, Korlam (V), Sompeta (M), and reported on Same day at 20.00 hrs, by the complainant Kallipilli Punyavathi W/o Shanmukharao, age 60yrs, Palli by caste, Hukumpeta (V), Sompeta(M) reported that after harvesting the green gross at a field located at backside of Sangeetha Dhaba, when she along with one Peddinti Gunnamma was coming back home by walking, some two culprits who proceeding in the same way on a motorcycle, came from back, snatched away her gold thread (1 ½ Tula) and decamped with the booty worth Rs. 30000/- but she could not identify the registration number of motorcycle in hurried manner.</t>
  </si>
  <si>
    <t>'94/2022'</t>
  </si>
  <si>
    <t>Occurred on 21.05.2022 at about 19.00 hrs at Oxizen company, Pydibhimavaram village, Ranasthalama and reported on 22.05.2022 at 12.00 hrs by Sheik Ramana, Late Apparao, Age 52yrs, Muslim by caste, R/o Varisam village, Ranasthalam Mandalam. where in Missing Person Tapan Kumar Patro, S/o NK Patro, Adityapur, Basti, G Road, Sarraikela, Jharkand State who is working as a oxagize operator in a AMPO Oxagize Pvt Ltd. He was found moody on 19.05.2022 the family members from missing person come to know his unhappiness on 21.05.2022 the missing men and complainant have their lunch at about 13.00hrs from that onwards. This missing man went on missing. Today he come to the police station and reports the matter to take necessary action.</t>
  </si>
  <si>
    <t>'133/2022'</t>
  </si>
  <si>
    <t>Occurred on Prior to 08.05.2022, at Byrivanipeta village, Srikakulam Mandal, reported on 29.05.2022 at 13.00 hours, by the complainant Reddy Dhananjayarao s/o Kishnamurthy, age 44 years, caste by Velama, Byrivanipeta village, Srikakulam Mandal, reported that, he was living by doing as a cable operator works at his village, he has a SBI account number 11384117410, it was linked his phone pay number 9948498724, On 06.05.2022 he send money Rs. 30,000/- to phone pay number 9133584218 of Palla Yarrayya, Amadalavalsa village, this was not send but debited from complainant account, the complainant again send money Rs. 30,000/- through phone pay to same number, it was also not sent but money debited from complainant account, then the complainant told to his friend namely Enneti Ramudu about the p</t>
  </si>
  <si>
    <t>'107/2022'</t>
  </si>
  <si>
    <t>Occurred on 23.02.2022 at RAJYOG Granite international LLP, Nelivada village Ranasthalam Mandal, Srikakulm and reported on 07.06.2022 at 14:00hrs inwhich accused Addanki sateesh kumar , managing partner M/s Polygon steel building system came to RAJYOG Granite international LLP, Nelivada village with malafide intentions in order to cause wrongful loss to us and achieve wrongful gains for himself and his company took Rs 15,22,854 rupees towards advance and committed cheating by not exchange work</t>
  </si>
  <si>
    <t>Occurred on 08..06..2022 at 15.00 hrs at Murapak village of Laveru Mandal and reported on 10..06..2022 at 12.00 hrs by the complainant Bommali Prasanthi w/o Ganesh, age 20 yrs, SC Mala by caste, Pedda Murapaka village of Laveru Mandal. Wherein the missing person Bommali Ganesh s/o Suryanarayana, age 26 yrs who is husband of complainant found missing. While he received phone call from his neighbour Ramu for pick up from Chilakapalem village and he went to somewhere else by the bike of his neighbour¿s Ramu and did not returned since then. When that times he wear Black colour Track pant and T shirt and he have about 5.4 inches height. Hence she request to take necessary action.</t>
  </si>
  <si>
    <t>'251/2022'</t>
  </si>
  <si>
    <t>Occurred on 02.06.2022 at 13.00 hrs, at the house of Missing person, Shivaji nagar, Palasa, Palasa Mandal and reported on 11.06.2022 at 20.00 hrs. in which the complainant Guvvala Krishnaveni w/o Koteswara Rao, age 56yrs, Palli by caste, Palli saradhi Village of Vajrakotturu Mandal, reported that her eldest sister by name Tamada Pushpalatha D/o Laxmana rao, 52yrs, was not married and living rented house at Shivaji nagar, Palasa. She has been working as a nurse at Sourya hospital. she was not seemed from 02.06.2022 at 13.00hrs, Later the complainant made enquiry about her thereby found missing. Basing on the above report of the complainant registered a Case in CR.No 251/2022 U/h women Missing of Kasibugga PS</t>
  </si>
  <si>
    <t>'124/2022'</t>
  </si>
  <si>
    <t>Occurred on Prior to 18-05-2022 at 05:00 hrs at the house of the complainant, Varadavari Quarters, Amadalavalasa Municipality and repotd on 14-06-2022 at 11:30 hrs wherein the complt. PAddanki Jagadeesh, S/o Ramana, 26 yrs, Vysya , Varadavari Quarters, Amadalavalavalasa Municipality reported that his father Addanki Venkata ramana, S/o Late Satyam, 52 yrs, Vysya, Varadavari Quarters, Amadalavalasa Municipality left from their house and did not return home and he was found missing and his whereabouts are not known.</t>
  </si>
  <si>
    <t>'116/2022'</t>
  </si>
  <si>
    <t>468,471,465,420 IPC</t>
  </si>
  <si>
    <t>Occurred prior to 15.06.2022 at Sancham Village, Ranasthalam Mandal and reported on 15.06.2022 at 11.00 hrs. Inwhich it was reported that the accused approached the VRO, Sancham to issue a certificate regarding his a house site ,the VRO inspected the house site refused to issue certificate on the plea that the house site lies in D- Patta land but not in Gramakantam Land . The accused create a certificate as if it was issue by the VRO Forged the signature of the VRO and used it as a genuine. While getting the shed house site in the name of his wife in sub registration office in Ponduru on 16.06.2022.</t>
  </si>
  <si>
    <t>'155/2022'</t>
  </si>
  <si>
    <t>Occurred on prior to 04.06.2022, at Sivaramnagar colony, Capuram panchayathi, Srikakulam Mandal, reported on 18.06.2022 at 20.00 hours, by the complainant Kanithi Sriramulu s/o Narayana, age 58 years, caste by kalinga, plot no. 14, Sivaramnagar colony, Srikakulamm Mandal, reported that, he has been working as a principal at women¿s college, Srikakulam, he has a SBI account number 11152316894, it was linked his phone number 9440521011 and he has Yono app and didn¿t has phone pay, google pay and other net banking, On 04.06.2022 he has checked his account balance and found an unknown persons withdrawn money Rs. 3,91,495/- several times from his account.</t>
  </si>
  <si>
    <t>'101/2022'</t>
  </si>
  <si>
    <t>Occurred on 14.06.2022 at about 10.00 hrs. at BC colony, Santhabommali village and reported on 21.06.2022 at 14.00 hrs, wherein the complainant Panchireddy Janakamma, w/o Simhachalam, age 50 yrs, caste by Velama, BC colony, santhabommali village and mandal. reported that the missing person / her son Panchireddy Eswararao, s/o Simhachalam, age 26 yrs, caste by velama, He started a backery shop recently at santhabommali busstand, he went to Rajamundry for attending Railway exam, and he did not return back to home and immediately they caused enquiries about the missing person in all nook &amp; corners of the village, but he whereabouts not known .</t>
  </si>
  <si>
    <t>'168/2022'</t>
  </si>
  <si>
    <t>Occurred on prior to 14.04.2022 at Thangivanieta village, Srikakulam Mandal, reported on 25.06.2022 at 20.00 hrs, by the complainant Thangi Gnaneswar s/o Venkateswararao, age 24 years, caste by Velama, Thangivanipeta village, Srikakulam Mandal, reported that, he had studied M. tech and trying for job, on 20.12.2021 he has received one phone call from the accused Lohith who is user of phone number 9986022916, he was introduce himself, his name is Lohith, he was calling from My firstxp online training institute, they will be giving skill development jobs and giving training through online, you are registered your data and send your Adhar card, pan card through whats app, the complainant believed and sent his Adhar card, pan card. on 14.04.2022 the complainant received one legal notice fr</t>
  </si>
  <si>
    <t>'283/2022'</t>
  </si>
  <si>
    <t>337 IPC</t>
  </si>
  <si>
    <t>Occurred on 02.07.2022 at 04:10 hours, At NH-16, Nemalinarayanapuram, Palasa Mandal, and reported on 02.07.2022 at 14:50 hours, in which the complainant Arji Vanitha Kumari W/o Bhima Rao, age 28 yrs, Caste by Agnikulakshatriya, Newkamalapuram village, Ganjam dist, Orissa State reported that while she and her husband proceeded to vizag from her village on motorcycle bearing no. AP 37 CZ 6083. At mentioned time complainant and her husband stopped at Nemalinarayanapuram highway for natural calls and at the time of relax unknown Lorry was came from Itchapuram towards palasa very rash and negligent manner and dashed the complainant husband sustained simple injuries at right side of forehead. Later he shifted CHC palasa by 108 and referred Srikakulam RIMS hospital for further treatment. Injured</t>
  </si>
  <si>
    <t>'196/2022'</t>
  </si>
  <si>
    <t>'143/2022'</t>
  </si>
  <si>
    <t>This is a case of cheating dishonestly inducing delivery of property by using Information Technology. Occurred on 24.06.2022 at 11-10 a.m, wherein the complainant Mylapalli Tarunkumar S/o Kurmarao, age 23 years, Vadabalija received whatsApp message to his phone number 8466823660 from phone 9205367604 by name Geetanjali, she offering the posts in Merchant Navy, Visakhapatnam, Stellar shipping company as Seaman, and she demanded him to pay Rs.80,000/- for the job. Then he belied her deceitful words and replied that his brother will join if provide vacancy. Then the accused sought all the documents relating his brother, on her request he uploaded the all required documents. Later the accused informed that he was appointed and given his joining order on 29.6.2022, prior that will perform m</t>
  </si>
  <si>
    <t>420,379 IPC</t>
  </si>
  <si>
    <t>'152/2022'</t>
  </si>
  <si>
    <t>382 r/w 34 IPC</t>
  </si>
  <si>
    <t>This is case of ordinary theft that occurred on 31.07.2022 at 17.00 hours at Shri Godai Vasundara Town ship layout of Jarajam panchayathi of Etcherla Mandal and reported on the same day at 20.00 hours by the complainant Yathirajula Vijayalaxmi, W/o Satyanarayana, Age 62 years, Kalinga by caste, Kesavaraopeta village, Etcherla Mandal. in which an unknown culprits were committed theft of the 2 tulas pustule tradu worth of Rs.40,000/- and escaped along with stolen property.</t>
  </si>
  <si>
    <t>This is a case of man missing which occurred on 02.08.2022 at about 09.00 hrs at Seethanagaram village, Santhabommali Mandal and reported on 03.08.2022 at 16.00 hrs by the complainant Lingudu Deva raju S/o Yagna rao,38 years, Agnikula kshathriya by caste, Seethanagaram village, Santhabommali Mandal. In which the complainant reported that his father by name Lingudu Yagna rao S/o lt Ramayya,67 years was living by doing engineering works at home, and he was mentally disturbed and used to talk like paranoid. While so on 02.08.2022 at about 09.00 his father Lingudu Yagna rao S/o lt Ramayya,67 years left from home to brought the daughter of the complainant to school and but he did not return to home and found missing. They caused search at all the possible places but in vain and he whereabou</t>
  </si>
  <si>
    <t>'169/2022'</t>
  </si>
  <si>
    <t>This is a case of cheating dishonestly inducing delivery of property by using Information Technology. Occurred at 09-00 hrs on 08.08.2022, wherein the complainant Rejeti Sowmya D/o Apparao is studying 1st M.Sc (Computer Science) in Women¿s College, Srikakulam, residing as hostler in Women¿s College, Srikakulam for March, 2021. Due to her financial crises she is being searched for online job at the time she found one link then she clicked on it. On 08-08-2022 at 09-00 hrs she got one message as to contact phone No. 7887379245, then she contacted said number, on the reply one person questioned about her interest then she replied positively. They sent one link i.e https://tauruswork.com and asked to open the link with her full details, she did it. As per their advice she completed level-1 b</t>
  </si>
  <si>
    <t>307,324 IPC</t>
  </si>
  <si>
    <t>This is case of Attempted to murder, Occurred on 16.08.2022 at 19.20 hours on Nh-16 road, at Sri Venkateswra water palant at Akkayavalasa village road Junction, Kotabommali mandal and reported on same day at 21.00 hours., wherein the Complainant Dhatla Yerrayya S/o Late papaya, 48 yrs, Reddika by caste, Indiramma colony, Kothapeta village, Kotabommali mandal has been given statement that previously he was given Kirana shop to the said accused Dukka Krishna S/o Late Gaddeyya in a rental bases at the rate of Rs.1500/-per Month. Accordingly after few years he was increased his shop rent up to Rs.5000/- per month, accordingly the accused has been given rent to the complainant for 2 yers properly. On 01.08.2022 the complainant told to the accused to vacate his shop in order to repairing works.</t>
  </si>
  <si>
    <t>'226/2022'</t>
  </si>
  <si>
    <t>Occurred on 15.08.2022 at 20.15hrs at DCCB Colony, Srikakulam and reported on 16.08.2022 at 19.30hrs by the complainant namely Mantripagada Vagdevi, W/o BVR Murthy, 55 Yrs, Brahimina by caste, HM of Plot No. 02. Krishnanagar, Chaparam Panchayathi,Srikakulam Town that she received a test message from Ph.No.7648920362 to her Ph.No.9963559688 in which it was written that ¿your Yono Account will be blocked today, please click here link to update PAN Number and KYC details its Link http://4tk9short94/VCLLWT. Immediately, she opened the Yono App, and update KYC details . On that she presumed that it was sent by SBI authorities, clicked on Link furnished by the unknown person, then entered details and the OTP repeatedly, result in which her cash Rs.1,22,999,/- was debited in two spells from h</t>
  </si>
  <si>
    <t>'178/2022'</t>
  </si>
  <si>
    <t>This is case of Cheating by the innocent peoples for online transactions that occurred prior to 21.05.2022 at Duppalavalasa village, Etcherla Mandal and reported on 17.08.2022 at 20.00 hours by the complainant Allampalli Vijayakumar, S/o Late Narayana Rao, Age 51 years, Vysya by caste, Duppalavalasa village, Etcherla Mandal sating that he was download OLA electric App in play store. the complainant got believed OLA electric scooter and sent amount through phone pay by the unknown culprit after that did not pick up his phone call and knocked away Rs.1,42,000/- by piecemeal. He was filed online complainant to cyber crime through 1930 vide Regd.No.30205220002735.</t>
  </si>
  <si>
    <t>'171/2022'</t>
  </si>
  <si>
    <t>This is a case of cheating dishonestly inducing delivery of property by using Information Technology. Occurred on 19.07.2022, wherein the complainant Bevara Balakrishna S/o Dhana Koteswararao, age 19 years, Medara by caste, Balayyapeta, C.B.Road, Srikakulam, who was completed Diploma (Mech). On 19-7-2022, he got a Whatsapp message to his phone No.83284005559 from 8448940764 for Online Jobs salary Rs.4000/- to 5,000/- per day. He contacted through whatsapp phone number and expressed his willingness to join in the job. In which, they advised to contact website link i.e http://t.me/shoppingmall999 and joined it he did so. Later one person (accused) introduced through Telegram that his name is Ramesh R, Manager of PAYTM MALL, he recharged Rs.60/- to his weblink, and said person advised him</t>
  </si>
  <si>
    <t>'71/2022'</t>
  </si>
  <si>
    <t>Occurred on 15.08.2022 at Gutuavalli village of Burja mandal and reported on 22.08.2022 at about 18.00hrs, wherein the complainant Byri.Suryanarayana S/o Appalaramu, age 52 yrs, Rajaka by caste, Guttavelli village of Burja Mandal reported that he is living Rajaka works at Srikakulam, His mother was mentally Disturbed her named BYri.NeelammaW/o Lt Appalaraju Living alone at her home, Guttavalli. On 15.08.2022 at about Day/Night his Mother Neelamma was Not in her House,the Information of her mother Missing to given by his villagers Ponduru.Apparao and Byri.Krishna by phone call on 16.08.2022.The complianant and her villagers Searched his relatives Houses but she was not Adressed ,Reported on 22.08.2022 at 18.00hrs. when she was in home she wear saree in Yellow color,5 feet height, Chamana</t>
  </si>
  <si>
    <t>'75/2024'</t>
  </si>
  <si>
    <t>'135/2022'</t>
  </si>
  <si>
    <t>Occurred on 27.08.2022 at 14.58 hours, at house of the complainant, 3rd lane, Santhinagar colony, Srikakulam town, reported on 29.08.2022 at 20.00 hours, by the complainant namely Godugula Venkatarmana s/o Late Ramulu, age 64 years, caste by padhmasali, 3rd lane, Santhinagar colony, Srikakulam town, reported that, he has been working as a general physician at Thirumala medical center, he made a train reservation to go to Tirupathi on 19.08.2022 and he made return train reservation done through Goibibo app by the Amsafar express from Tirupathi Rs. 2626/-. He was return journey reservation cancelled due to some unavoidable reasons, but the amount was not came back, while he was waiting for the reservation cancellation amount, the accused who was caller of phone number 9660660343 was called</t>
  </si>
  <si>
    <t>'227/2022'</t>
  </si>
  <si>
    <t>'197/2022'</t>
  </si>
  <si>
    <t>Occurred on 07..09..2022 at 11.00 hrs at RGUKT (IIIT) College, Etcherla village and Mandal and reported on same day at 15.30 hrs by the complainant Baviri Haranadhaachari s/o Annadirao, age 48 yrs, Viswabramina, Tattiota street, Saluru town, Manyam dist, Cell no. 9948952846. Wherein the deceased Baviri Vasista Rohini, age 17 yrs is studding 2nd year PUC at RGUKT (IIIT) College, Etcherla village and committed suicide by hanging with her serf at her hostel room, RGUKT (IIIT) College, Etcherla village by wrote a suicide note that she was not written exams in well. On coming knows the his daughter suicide by the staff of college, he and his family members rushed to Mortuary room, GGH, Srikakulam and confirmed her death. Hence he request to necessary action against her death</t>
  </si>
  <si>
    <t>'175/2022'</t>
  </si>
  <si>
    <t>Occurred on 07.08.2022 at about 07.30 hrs at Subbaraopeta village, Kotabommali Mandal and reported on 08.09.2022 at 12.00hrs, in which the complainant Aravelli Pradeep S/o Srinivasarao, 21 yrs, Brahmin by caste, Student, Subbaraopeta village, Kotabommali Mandal reported that in view of learning Micro Controller course by the believing the website Lazada.club.com rules and regulation he purchased and paid an amount of RS.200/-. in the website, later some time an amount Rs.1,04320/- is debited from his bank account in several times. After some minits he received a message from +6396030006220 to his phone No.7093254082 in which it has stated that his account has been freezed for company purpose if you remit Rs.50,000/-it will be released total amount. On that he got some doubt and stopped t</t>
  </si>
  <si>
    <t>'240/2022'</t>
  </si>
  <si>
    <t>420 r/w 34 IPC</t>
  </si>
  <si>
    <t>This is a case of cheating by way of providing the jobs in Railway dept., which occurred prior to 2016 and reported on 13.09.2022 at 13-00 hrs, wherein the complainant Amabala Rajarao, s/o Simmayya, 41 yrs, Caste by Yadava, Railway Hospital Attainder, Naupada RS village, Tekkali mandal reported that the accused Banuth Malusuru, s/o Narsimhulu, 35 yrs, Lambadi region and two others got believed him with deceiving words that they will provide the Govt jobs in Railway Department if anybody interest to pay the amount to them, on believing the words the complainant transferred the amount Rs 1,06,64,000/- from his bank account and transferred the remaining amount to accounts of A2 &amp; A3 from his friends bank account and accordingly gave total an amount Rs 3 crores rupees to accused, but the accus</t>
  </si>
  <si>
    <t>'149/2022'</t>
  </si>
  <si>
    <t>This is a case of women missing, that occurred on 08.09.2022 at 06.00 hours, at house of the complainant, Nehru road, Srikakulam town, reported on 17.09.2022 at 10.00 hours, by the complainant Kola Simhachalam S/o Late Ramulu, age 40 years, caste by Srisaian, Nehru road, Srikakulam town, reported that, wherein the missing women namely Kola Saraswathi w/o Kola Ramulu Late, age 62 years, who is mother of the complainant, has suffering from Paralysis decease and having some time mind lost, she left from house, but didn¿t return back, the complainant made enquiry about missing women at his relations houses and friends but didn¿t traced.</t>
  </si>
  <si>
    <t>'211/2022'</t>
  </si>
  <si>
    <t>This is case of Man missing that occurred on 21.08.2022 at 21.00 hours at Kusalapuram village, Etcherla Mandal and reported on 20.09.2022 at 16.00 hours by the complainant Budumuru Maneesha, W/o Venkata Manohara Rao, Age 48 years, Kalinga by caste, Kusalapuram village, Etcherla Mandal. In which the missing person Budumuru Venkata Manohara Rao, S/o Late Swamy babu, Age 48 years,Kalinga by caste, Kusalapuram village, Etcherla Mandal left the house and disappeared. On enquiring to her neighbors, friends family members and found missing. Hence she requested to take necessary action. Missing person height approximately 174 cms, round face normal complexion. clothes: black pant, Black &amp; White T-shirt having checks.</t>
  </si>
  <si>
    <t>370(A)\(2) IPC, 4(1),5(1)(a),3(1) PIT ACT</t>
  </si>
  <si>
    <t>Occurred on 21.09.2022 on in between 10.30 hrs to 12.30 hrs, at Sri Rama lodge and New Rama lodge, Srikakulam town and reported on same day at 13.00 hrs, wherein the complainant R.E.CH.Prasad, Inspector of Police, Srikakulam II town PS reported that on received a credible information on that he along with his staff conducted a raid at the lodge and accused-1 namely Potnuru Ramarao s/o late Suryanarayana, who is owner of Sri ram lodge, while he arranged prostitution and collecting money from Accused-3 namely Vana Swaroop s/o Srinivasarao, age 30 years, caste by velama, Ganesh Nagar colony, Amadalavalasa and the victim namely Reddy Laxmi w/o Sathya, age 30 years, caste by velama, Amadalavalasa. And again raid another lodge and caught the Accused-2 namely Potnuru Suresh s/o Ammanna setty, a</t>
  </si>
  <si>
    <t>'154/2022'</t>
  </si>
  <si>
    <t>419,420,379 r/w 34 IPC</t>
  </si>
  <si>
    <t>This is a case cheating coupled with theft with a common intention, that, occurred on 21.09.2022 at 09.00 hours, at near Trends shopping mall, Day and Night junction, Srikakulam town, reported on same day at 10.30 hours, by the complainant Thumula Nirmalakumari w/o Ganapathirao, age 62 years, caste by vysya, Saravakota Mandal, reported that, she had a retired PHN at health department, and she has sugar patient, every 3 months came to Srikakulam and get treatment at Metta Madhu hospital, accordingly she came to Srikakulam, while she was going to hospital by walk and reached near Trends shopping mall, one unknown accused approached her and introduced himself he has a Police person, and believed that, thefts are happening here in recent times and take out the gold ornaments from your neck a</t>
  </si>
  <si>
    <t>'90/2022'</t>
  </si>
  <si>
    <t>379 IPC</t>
  </si>
  <si>
    <t>This is a case of ordinary theft by snatching from the neck of the complainant that occurred on 17.05.2022 in between at 02.00 hours and 02.30 hours at Chilakapalem village, Etcherla Mandal and reported on the same day at 12.00 hours by the complainant Avanapu Kanakaraju, W/o Kannappadu, Age 54 years, Nagavamsam by caste, Chilakapalem village, Etcherla mandal. In which some unknown culprits were committed the theft of snatching from the neck of the complainant when she was sleeping in the veranda and escaped along with stolen property i.e 1. Gold pustule tradu weighing about 2 tulas. Total worth of Rs.30,000/-.</t>
  </si>
  <si>
    <t>'144/2022'</t>
  </si>
  <si>
    <t>Occurred on 27.09.2022 at 10.00 Hrs at Vamsadhara River nearby L. N. Peta Village &amp; Mandal and reported on the same day at 16.00 Hrs., in which the Complainant Kuramana Usharani, W/o Appalaraju, Age 38 Yrs, Caste : SC- Madiga, L. N. Peta Village &amp; Mandal reported that her husband Kuramana Applaraju, S/o Late Krishnamurthy, Age 48 Yrs was stayed at her native place since 7 years after retirement from BSF as constable. While so, on 27.09.2022 at 10.00 Hrs her husband Kuramana Appalaraju went from home for bath in Vamsadhara river nearby her village and did not return home till at 13.00 hrs. Then she went to Vamsadhara River nearby her village and found clothes of her husband at river bund. Later she came to known by a man who runs a ship in vamsadhara river that her husband was accidentally</t>
  </si>
  <si>
    <t>'193/2022'</t>
  </si>
  <si>
    <t>Occurred on 20.09.2022 at 18.30 hrs, at Srinivasa Medical centre, Pandompulla junction, Srikakulam town and reported on 28.09.2022 at 07.00 hrs, wherein the complainant Dr.E.S.Sampath Kumar S/o late E.S.Dhanavanthari, Age 69 years, Caste by Brahmin, R/at door No. 10-3-20, Bontha street, Srikakulam town came to the police station lodged his report stating that he is working as Medical Officer in GEMS Urban Health Training Centre, he is being maintained Samsung S-8 Galaxy Android Mobile No. 9989529276 also used it for Whatsapp. On 20-9-2022 evening at 6-30 p.m one lady named Pooja called through his whatsapp and sought his online Sex friendship with him, but he was strongly rejected her friendship also At the same time he received another Whatsapp video call opened it found said lady is in n</t>
  </si>
  <si>
    <t>'195/2022'</t>
  </si>
  <si>
    <t>Occurred on 15.09.2022 at 13.00 hrs, at the house of complainant at Hayathinagaram, opposite to old Coco cola godown, 44th ward, Srikakulam town and reported on 29.09.2022 at 13.00 hrs, wherein the complainant Potnuru Venkata Ramana, S/o late Krishna Rao, Age 61 years, Caste by Yadava, Hayathinagaram, opposite to old Coco cola godown, 44th ward, Srikakulam town reported that his younger son (missing person) Potnuru Chandramouli, S/o Venkata Ramana, Age 26 years, Caste by Yadava, Hayathinagaram, opposite to old Coco cola godown, 44th ward, Srikakulam town is working as technician in QC/QA department at Dr. Reddy¿s lab, Pydibheemavaram of Ranastalam Mandal, Srikakulam since 2 years. On 15.09.2022 at about 10.00 hrs, the said missing son is argued with his mother regarding not dry his cloths.</t>
  </si>
  <si>
    <t>Occurred on 30.09.2022 at about 09.00 hrs at Nivagam Village, Kothuru Mandal and reported on 03.10.2022 at 18.00 hrs in which the complainant Sondi Akhila, W/o Andavarapu Chilakam Naidu@Anvesh, age 22 yrs, SC-Relli by caste, Nivagam Village, Kothuru Mandal reported that her husband Andavarapu Chilakam Naidu, S/o Chilakala Naidu, age 26 yrs, Kapu by caste, Somarajapuram Village, Kothuru Mandal got love married on 05.07.2022 at Sri Venkateswara Temple Subalai of Hiramandalam Mandal. On 30.09.2022 at 09.00 hrs her husband went to work and did not come back home thereby found missing hitherto. They caused enquiries about him in and around their village; surrounding villages and the houses of their relatives but no clues emerged.</t>
  </si>
  <si>
    <t>'207/2022'</t>
  </si>
  <si>
    <t>Occurred on 07.10.2022 at 19:00 hours on B.T.Road which is proceeding towards from Amadalavalasa to Palakonda side, near Thallavalasa village, Amadalavalasa Mandal and reported on 12.10.2022 at 18:00 hours. In which the complainant Kalivarapu Pattabhi, V.R.O., of Jonnavalasa Panchayathi reported that on 07.10.2022 at 19:00 hours one unknown male person(pedestrian) was going towards Palakonda side by walk and when reached near Tallavalasa village, mean time one driver of unknown vehicle which is coming from Amadalavalasa side, drove the vehicle at high speed in rash and negligent manner without blowing horn, dashed against the pedestrian and away from the accident spot along with vehicle. As a result the pedestrian fallen on the road and received severe bleeding injury on head. Immediat</t>
  </si>
  <si>
    <t>'56/2017'</t>
  </si>
  <si>
    <t xml:space="preserve">147, 148, 353, 506, 188 r.w 149 IPC &amp; Sec.7 (1)(a) of Criminal Law Amendment Act-1932 </t>
  </si>
  <si>
    <t>Occurred on 16.08.2017 at about 11.00 hrs and reported same day at 14.00 hrs by the Complainant Sri.M.Kali Prasad, Tahasildar &amp; Mandal Executive Magistrate of Hiramandalam and stated that at Tulagam fields the Accused about 100 members of displaced villagers of Tulagam, Duggupuram and Padali Villagers were came with supported with Gorle Ram Sankar under along with rehabilitiees were came and taken them with deadly weapons and stowed sticks and raised slogans and told them stop the works of Vamsadhara Reservoir BRR Project and warned immediately stop the works and otherwise we attack workers and vehicles go back and they were obstructing the public servants their legitimate duties and then the complainant reported against the accused persons.</t>
  </si>
  <si>
    <t>'106/2022'</t>
  </si>
  <si>
    <t>This is a case of cheating by acquainting that occurred on 06.09.2022 at about 12.30 hrs at Goppili village of Meliaputti mandal and reported on 13.10.2022 at 14.00 hrs wherein the complainant by name Tangudu Govinda Raju S/o lt Narsimha murthy, aged 49 years, Vysya by caste, Goppili village of Meliaputti mandal has allegedly reported that he is running a cashew factory at Goppili on the name of Sri Hari Hara Aagro Products and exports to the cashew product to interstates on whole sale prices. Whereas, he got acquainted with Vachana Ram Haja Chowdary, is also trader of Sri Rajendra Traders, At Kasibugga, purchased the product couple of times and paid amount certainly. However, this time he embezzled to the complainant an amount Rs. 6,61,500/- for the quantity of 1260 kgs of cashew and fle</t>
  </si>
  <si>
    <t>'160/2022'</t>
  </si>
  <si>
    <t>Occurred in between 29.08.2022 at 16.49 Hrs to 19.10.2022 through online at Moduguvalsasa R &amp; R colony, L. N. Peta Mandal and reported on 20.10.2022 at 20.00 Hrs., in which the Complainant Gobbaka Prasadarao, S/o Late Sriramulu, Age 39 Yrs, Caste : Devanga, Moduguvalasa R &amp; R colony village, L. N. Peta Mandal reported that on 29.08.2022 at 16.49 Hrs he received a call to his mobile no. 9014441948 from unknown person through mobile No. 6291163817 and introduced himself as he is from company of `GROWBIG INFRASTRUCTURE LIMITED¿, Kolkatha, West Bengal state and believed him to give welder job in Los angels, America. By believing his words he sent money Rs. 82,000/- to the account No. 92201008730684 in the name of `SHANI¿ through phonepe in 3 instances and also sent his duplicates of Passport,</t>
  </si>
  <si>
    <t>'47/2023'</t>
  </si>
  <si>
    <t>This is case of theft that occurred in between 24.02.2023 and 07.03.2023 at 08.00 hours at Vikalangula Colony, Chilakapalem village, Etcherla Mandal and reported on 07.03.2023 at 10.00 hours by the complainant Meesala Arjun, S/o dalinaidu, Age 43 years, Kapu by caste, Sancham village, Ranastalam Mandal. In which some unknown culprits committed theft of 15 tulas of silver ornaments and Rs.5,600/- of hard cash of the complainant and absconded with stolen property. total worth of Rs.9600/-</t>
  </si>
  <si>
    <t>67A,67b,66-E ITA-2000-2008</t>
  </si>
  <si>
    <t>The memo vide C. NO. 79/D5-DCRB/SKL/2022, dtd. 20.10.2022, received from the office of Superintendent of Police Srikakulam, communicated vide. Memo in C. No. 1709//NCMEC/CAD/2019, dtd. 12.10.2022 of Addl. DGP, CID, AP, Mangalagiri, received cyber tipline reports, i.e., 1) 116502940, 2) 116568756, 3) 117127018, 4) 117251292, 5) 117413818, 6) 118855833, 7) 118879873, 8) 118918364, 9) 120967143, 10) 121069410, 11) 121840023 along with one CD containing child pornography ( Possession, Manufacture and distribution), uploaded data was furnished by National Centre for Missing and Exploded Children ( NCMEC), Cyber tipline report enclosing subtain information relating to the suspects which is enclosed herewith.</t>
  </si>
  <si>
    <t>326 IPC</t>
  </si>
  <si>
    <t>Occurred on 22.10.2022 at about 12.30 hrs at Peddaharichandrapuram village, Kotabommali Mandal and reported on the same day at 17.00 hrs, in which the complainant Ponnada Ramulamma w/o Late Suryanarayana, 57 yrs, Kalinga by caste, Peddaharichandrapuram village, Kotabommali Mandal reported that where in the accused (1) Linguberi Dhanam W/o Sanyasi, 40 yrs, Srisayana and (2) Linguberi Tanuja D/o Sanyasi, 16 yrs, Srisayana by caste, both are Peddaharichandrapuram village, Kotabommali Mandal with a common intention have attacked and beat the complainant with sickle and handle of agriculture tool and caused injuries. On a dispute aroused that when the complainant questioned the accused, about their bad propaganda against her son that the accused Dhanam is having illegal contacts with son of</t>
  </si>
  <si>
    <t>'446/2022'</t>
  </si>
  <si>
    <t>67b,66-E,67A ITA-2000-2008</t>
  </si>
  <si>
    <t>As per memo in C. No. 80/D-5/DCRB/SKL/2022 dated 19.10.2022 received from the office of the Superintendentof Police Srikakulam as circular memo C No 1709/NCMEC/CID/2019, dated 12.10.2022 of the Additional DirectorGeneral of Police, Crime Investigation Department, Andhra Pradesh at Mangalagiri received from the Ministry ofHome affairs as a National nodal agency has been forwarding Cyber Tipline reports (IP Addresses) 1) 116571273 2) 116665954 provided that uploaded porn video and stored in Google photos infrastructure by one suspect Bandaru Ramesh from said IP address located at Palasa Mandal Jurisdiction using internet. The data was furnished by the National Centre for Missing &amp; Exploited Children (NCMEC) Cyber Tipline reports 1) 116571273 2) 116665954 enclosing certain information</t>
  </si>
  <si>
    <t>66-E,67b,67A ITA-2000-2008</t>
  </si>
  <si>
    <t>The memo vide C. NO. 84/D5-DCRB/SKL/2022, dtd. 21.10.2022, received from the office of Superintendent of Police Srikakulam, communicated vide. Memo in C. No. 1709//NCMEC/CAD/2019, dtd. 12.10.2022 of Addl. DGP, CID, AP, Mangalagiri, received cyber tipline reports, i.e., 1) 119044242, 2) 11906301, 3) 119087678, 4) 119164309, 5) 119223671, 6) 119231730, 7) 119467121, 8) 119663389, 9) 123299596, 10) 125282030, 11) 1261442807, 12)126245997, 13)126385329,14) 126499250, 15) 126812722, 16) 126851335, 17) 127030811, 18) 133879316, 19) 134001733, 20) 135370013, 21) 135652062, 22) 135706031, 23) 126372150 along with one CD containing child pornography ( Possession, Manufacture and distribution), uploaded data was furnished by National Centre for Missing and Exploded Children ( NCMEC), Cyber tipline</t>
  </si>
  <si>
    <t>'202/2022'</t>
  </si>
  <si>
    <t>Occurred prior to 26.10.2022 at 18.30 at Tilaru village, Kotabommali Mandal and reported on 26.10.2022 at 18.30 hrs, where in the complainant Patta Chittibabu S/o Govindarao, 21 yrs, Velama by caste, JCB Driver, Tilaru village, Kotabommali Mandal reported that he along with 5 persons have paid Rs.3,30,000/- cash to the SR Global venchers unifone company through his friend Challa Suryam of Tilaru village along with 5 others, who were joined in SR Global Venchers as employees, but the company provided services i.e, Mobile Recharges, DTH Recharge, AEPS, Train Tickets, Bus tickets, Mutilies through unipfone app for few days by appointed him and five others as employees. Later they are not responding and their phones were also in switched of mode and thereby the management cheated the employees</t>
  </si>
  <si>
    <t>'181/2022'</t>
  </si>
  <si>
    <t>This is a case of Man missing, that occurred on 22.10.2022 at 06.00 hours, at house of the Complainant, Reddika street, Srikakulam town, reported on 26.10.2022 at 18.00 hours, by the complainant Pathruni Vijayalaxmi w/o Purnarao, age 25 years, caste by pondara, Pondara street, Balaga, Srikakulam town, reported that, wherein the missing Man namely Pathruni Purnarao, age 34 years, who is husband of the complainant, He was addicted to alcohol, every day consumption alcohol, he fallen some times on drunken conscious, he went to house midnight times or after one day, similarly he left from home with taken an amount Rs. 400/- on 22.10.2022 at 06.00, but didn¿t return back, the complainant made enquiry about him at his relations houses and friends but didn¿t traced.</t>
  </si>
  <si>
    <t>'245/2022'</t>
  </si>
  <si>
    <t>'227/2023'</t>
  </si>
  <si>
    <t>420,471 r/w 34 IPC</t>
  </si>
  <si>
    <t>Occurred in between 17.03.2022 to 13.06.2022 at the house of Suvvari Sanyasirao, Kusalapuram Village, Etcherla Mandal and reported on 02.07.2023 at 18.00 hours by the complainnat : Pappala Satya Sagar, S/o late Appala Raja Sekhar, Age 34 years, Caste by Arava(BC-D), Nagabharat Junction, Kusalapuram Village, Etcherla Mandal . In which the accused : 1) Suvvari Sanyasirao, Kusalapuram and his son in law 2) Thammineni Venkata Ramana, Railway Employee were cheated dishonestly for providing SBI Bank PO Jobs at Delhi, Bangolore and Chennai whoever fradulently create a fake SBI Bank PO Posting orders to believe to be a forged and both the accused are collected an amount of Rs. 25 lacs from the complainant Rs. 8 lacs and his two friends i.e. Nanupathruni Hemanth Rs. 8 lacs and Thangi Sandeep Rs 9</t>
  </si>
  <si>
    <t>'277/2024'</t>
  </si>
  <si>
    <t>103(1) r/w 3(5) BNS</t>
  </si>
  <si>
    <t>This is case of attempt to murder that occurred on 18.08.2024 at 23.15 hours at Fareedpeta village, Etcherla Mandal and reported on 19.08.2024 at 04.00 hours by the complainant Kuna Venkatarao S/o late Ramanna, 47 years, Kalinga by caste, Fareedpeta (V), Etcherla Mandal has been living with his family at the above address. He has been staying in Undi Bhimavaram for about 6 years. His son Prasad has been staying with his mother in their native village, Fareedpeta. Prasad has been working as a car driver for the panchayat's Vice Sarpanch, Sattaru Gopi, for about 1 year. On 18.8.2024, he came to Fareedpeta village from Bhimavaram with the intention of seeing his mother and son. Around 11:00 PM, he was talking with his son Prasad at their house. After that, Prasad went out on his two-wheeler,</t>
  </si>
  <si>
    <t>D-6 &amp; D-2(Bodily)</t>
  </si>
  <si>
    <t>125(b) BNS</t>
  </si>
  <si>
    <t>'201/2022'</t>
  </si>
  <si>
    <t>The memo vide C. NO. 96/D5-DCRB/SKL/2022, dtd. 04.11.2022, received from the office of Superintendent of Police Srikakulam, communicated vide. Memo in C. No. 1709//NCMEC/CAD/2019, dtd. 12.10.2022 of Addl. DGP, CID, AP, Mangalagiri, received cyber tipline reports, i.e., 1) 117554741, 2) 117668797, 3) 117801191, 4) 118085339, 5) 118121981, 6) 118252509, 7) 118282785, 8) 118614033, 9) 118639805 along with one CD containing child pornography ( Possession, Manufacture and distribution), uploaded data was furnished by National Centre for Missing and Exploded Children ( NCMEC), Cyber tipline report enclosing subtain information relating to the suspects which is enclosed herewith.</t>
  </si>
  <si>
    <t>'541/2022'</t>
  </si>
  <si>
    <t>67b,67A,66-E ITA-2000-2008</t>
  </si>
  <si>
    <t>As per the memo in C.No 97/D-5-DCRB/SKL/2022 dated 04.11.2022 received from the office of the Superintendent of Police, Srikakulam communicated vide memo No. 1709/NCMEC/CID/2019, Dated: 12.10.2022 of Addl. DGP, CID, AP, Mangalagiri, received Cyber Tipline Reports (1).118201989, (2).117738390 along with file containing one CD of child Pornography ( possession, manufacture and distribution) that the incident took place on 20.02.2022 at 14:58:54hrs and 02.11.2022 at 15:40:05 hrs respectively. The names of suspect persons are 1.Bulli babu Kunkunuru, through IP address 2401:4900 :3299 :190c ::a34 :848e (Login) 20.02.2022 at 15:12:23hrs UTC email address bullibabukunkunuru@gamil.com and 2.praneethsagar through IP address 2401:4900:3299:8acc:21de:6f30:60f:970c(Login) 02.11.2022at</t>
  </si>
  <si>
    <t>'544/2022'</t>
  </si>
  <si>
    <t>This is case missing persons that occurred on 30.10.2022 at night hours at house of the complainant, surya colony, sudikonda colony, Palasa town and mandal and reported on 11.11.2022 at 18.00hrs. In which by the complainant Murapala Sumanth s/o Chinna rao, 31yrs, yadava by caste, surya colony, sudikonda colony, Palasa reported that his uncle ( father¿s brother) Murapala Adhinarayana s/o Jagannayakulu, 45yrs, lives with them. he is not married and mentally challenged person. On 30.10.2022 they were slept after had dinner after some time the complainant woke up and found his uncle not at home. Later made enquiry about him but did not found.</t>
  </si>
  <si>
    <t>'409/2024'</t>
  </si>
  <si>
    <t>318(4),340(2),336(3) r/w 3(5) BNS</t>
  </si>
  <si>
    <t>This is case of cheating that occurred prior to 08.10.2024 at Polytechnical college, Yathapeta village, Etcherla Mandal and reported on 27.12.2024 at 13.30 hours by the complainant Nallagorla Sarojadevi, W/o Ramesh, Age 62, Yadava by caste, Raghavendra hospital, Balayyasastri layout, 4th town police station limits, Visakhapatnam. In which the accused 1) Bagadhi Susheela, W/o Dhanunjaya Rao, 2) Laveti Chinnavadu, S/o Annaya, 3) Bagadhi Ramu, S/o Janardhana Rao, 4) Kolli Kalyani, W/o Apparao of Chinthalavalasa village of Vizianagaram, 5) Muppana Surya Rao, S/o Prakasha Rao of Boddam village, Rajam Mandal were cheated and created fake death certificates of the complaint and her husband and created fake registered documents and fake site boundaries vide no 6714/2024 of Tekkali registration</t>
  </si>
  <si>
    <t>'262/2022'</t>
  </si>
  <si>
    <t>Occurred between 17.11.2022 at 12.00hrs and 18.11.2022 at 15.00hrs at Monangivari Street, Amadalavalasa Muncipality in which the complainant Dumpala Himaja, D/o Narasingarao,age 32yrs,Kalinga by caste, Monangivari street, Amadalavalasa reported that she was received one link "yono SBI kyc" on her mobile Number 9491837990. she was opened link and installed some fraud APP and fruadster hacked her phone and debited an amount Rs.45011/- from her SBI bank saving account No. 32002861041. after that she was blocked her SBI saving account but she did not bloced her SBI Fixed Deposit Account No.41342254611 after that the fraudster uses INB&amp;IIFL Finance limited and INB 97 communication LTD and withdraw an amount 9,54,000/- in spell wise without her concern.</t>
  </si>
  <si>
    <t>'409/2022'</t>
  </si>
  <si>
    <t>I am to state that I am the resident of Indiranagar Colony, Srikakulam Mandal &amp; District and studied B.Tech at JNTU, Vizianagaram and presently appearing for competitive examinations. On 22-11-2022 at 1400hrs, I received one Instagram Add offering part time job to my Mobile Phone No.8179709796. I then clicked on it, entered into Whatsapp Chat and some unknown fraudster sent an URL site to me, I again clicked on it and got registered with Rs.200/. One person by name Santhosh Byragi, a mentor guided me to do further tasks, he asked me to send Rs.5,000/- initially at 1639hrs on 22-11-2022. Accordingly, I have sent the amount through paytm app. Again, he demanded me to send during frequent intervals with Rs.3,000/-, Rs.10,000/-, Rs.3,000/- for purchasing the products on the basis of getti</t>
  </si>
  <si>
    <t>Occurred prior to 23.08.2022 at 12.00Hrs at BSNL Telephone Exchange, Ranasthalam village &amp; Mandal and reported on 28.11.2022 at 14.00hrs, by the complainant Gedala Bala Gandhi, S/o Late Thammi Naidu, BSNL Telephone Exchange, Ranasthalam village &amp; Mandal. In which some unknown culprits gained entered in the BSNL Telephone Exchange office, committed theft as 1. 400AH HBL Batterry cells no.08 items, 2. 600 AH Exide Batterry cells no.16items, 3.12V, 110AH DG Star stup Batterry no. 01 items, and 4. 12V , 42AH wifi Hotspot Batterry no.03 items total worth Rs. 76,182/-. After he informed to higher officers and today he came to the police station and report the matter to take a necessary action.</t>
  </si>
  <si>
    <t>'225/2022'</t>
  </si>
  <si>
    <t>Occurred in between on 28.11.2022 at 19.00hrs and 29.11.2022 at 08.00hrs at Aruna Jewelers shop, Main road, Kotabommali village and Mandal and reported on 29.11.2022 at 11.00 hrs by the complainant Tangudu Sunil Kumar S/o Nagabhusnarao, 38 yrs, Vysya by caste, Kotabommali Village and Mandal reported that some unknown culprits gained entrance into his jewelers shop, forcibly broke open the door locks and committed theft of Gold articles 1) Gold god billalu- 7 grams, 2) Pusthulu billalu- 27 grams, 3) kids rings- 15 grams, 4) Bengali rings- 16 grams, 5) Sathamaanalu- 40 grams, 6) Big rings- 20 grams, 7) Big god billalu- 30 grams, 8) ear studs, leafs, ettu golusulu- 65 grams, total gold items weighing about 220 grams and 9) Silver anklets- 12 KGs, 10) Silver petal items- 9 kGs, 11) Silver pill</t>
  </si>
  <si>
    <t>'189/2022'</t>
  </si>
  <si>
    <t>Occurred on 20.07.2022 at 10.00 Hrs at Sastrulapeta Village, Sarubujjili Mandal and belatedly reported on 29.11.2022 at 16.00 Hrs., in which the complainant Menda Lakshmi, W/o Prabhakararao, Age 40 Yrs, Caste: Velama, Sastrulapeta Village, Sarubujjili Mandal reported that her husband Menda Prabhakararao, S/o Late Linganna, Age 50 Yrs was suffered with diabetes since 5 years and he did not walk with his legs since 2 years as he received injury on his right leg and her husband walk by using stand. On that previously her husband went away from home in 2 times without intimation due to he vexed about his life and return back to home. Accordingly, on 20.07.2022 at 10.00 Hrs her husband left from house and did not return back to home till today. Since then she along with her sons made searches a</t>
  </si>
  <si>
    <t>'212/2022'</t>
  </si>
  <si>
    <t>341,448,506 r/w 109 IPC</t>
  </si>
  <si>
    <t>Occurred on 29.11.2022 at 15.30 hrs at Satyam sanchhalaka patrika office, Shanthamma colony, Srikakulam town and reported on 01.12.2022 at 15.00 hrs. Wherein the complainant Nandigam Venkata Surya Prasad S/o Srisailam patnaik, age 50 yrs, sista karna by caste, Satyam paper editor, mondeti veedi, srikakulam town reported that he is the editor and publisher of Satyam evening news paper. He often published the articles on universities. As usally he published an articles on Ambetkar university of Etcherla, Srikakulam district. On 29.11.2022at 15.30 hrs some students ambetkar universaity are provoked by the university officials and came to his Satyam office, trespassed into his office, wrongfully restrained the complainant and wanred the complainant. The complainant came to know that the stude</t>
  </si>
  <si>
    <t>3(1)(r),3(1)(s) SC ST POA ACT</t>
  </si>
  <si>
    <t>Only SC-ST Act</t>
  </si>
  <si>
    <t>Occurred on 01.12.2022 at about 11.30 hrs at Old fish market, Kotabommali village and Mandal and reported on 02.11.2022 at 08.00 hrs, where in the complainant Kalla Sanjeevarao S/o lt Mallayya, age.44 years, SC/Adi Andra by caste, Hudco colony, Kotabommali village and Mandal, who is sitting Sarpanch of Kotabommli panchayati reported that being a Sarpanch and general body, passed a resolution to establish new shopping complex at old fish market and instructed the shop holders, who are already running shops at that place, to vacate the shops, accordingly the shop holders vacated the shops. For which Boyina Govindadaraju reported to the Tahsildar and Sub-Collector. Accordingly yesterday i.e, on 01-12-2022 at 11-00hrs, Sub-Collector, Tekkali visited Kotabommali and issued instructions to the V</t>
  </si>
  <si>
    <t>C-3(SC-ST)</t>
  </si>
  <si>
    <t>'153/2022'</t>
  </si>
  <si>
    <t>Occurred on 03.12.2022 at 16.00 hrs to 05.12.2022 at 08.30 hrs, at Sub-Post Office, Mandasa, House of the Late Majji Saradha, Mandasa Village and Mandal and reported on the same day at 19.15 hrs by the complainant Vaddi Kiram Chakravarthy, S/o Late Someswararao, 46 Yrs, Caste by Vysya, Sub Post Master, Sub Post Office, Mandasa, N/o Sivaji Nagar, Kasibugga Municipality, Palasa Mandal reported that he was working as a Sub Post Master in Sub Post Office, Mandasa since 5 months. wherein un-known culprits broke opened the front doors locks and entered into the Sub Post Office and broke open the almarah and committed theft of Cash Rs. 2,18,950/- kept inside the steel box and decamped with booty.</t>
  </si>
  <si>
    <t>302 IPC</t>
  </si>
  <si>
    <t>This is a murder case that occurred on 06-12-2022 in between 06:30 hrs to 06:40hrs., and reported on the same day at 07:30hrs., where in complainant Baratam Nageswararao, S/o late Satyanarayana, age 72 yrs, Vysya by caste, main street, Srikurmam village, Gara mandal reported that he is doing fertilizers business and his son Baratam Ramasheshu, age 45 yrs (hereinafter called deceased) is running a Srikurmanadha gas godown and also supporting with him for fertilizer business. Now deceased is performing as MPTC and Vice-MPP of Gara Mandal. Every day the deceased goes to gas godown and monitor the gas loading. As usual, on 06-12-2022 at about 06:15 am, he left from home on his bullet AP39JD9369 to the gas godown. The complainant went to market for buy the fishes at that time one Kaspa Sai S/o</t>
  </si>
  <si>
    <t>'183/2022'</t>
  </si>
  <si>
    <t>This is case of Man Missing that was occurred on 07.07.2022 at 20.00 hrs., at Dharmapuram Village, Ponduru Mandal and reported on 09.12.2022 at 12.00 hrs., where in the complainant Rella Varalaxmi W/o Simhachalam, 55 yrs, Caste by Srisayana, Dharmapuram Village, Ponduru Mandal reported that her husband Rella Simhachalam S/o late Sriramulu, 62 yrs, Caste by Srisayana, Dharmapuram Village, Ponduru Mandal went out from home on 07.07.2022 at 20.00 hrs., due to small issue between the complainant and him at agricultural fields. Then she and her family members searching for him at surrounding places and relative house, but could not trace so far. Hence gave a report for necessary action.</t>
  </si>
  <si>
    <t>'256/2022'</t>
  </si>
  <si>
    <t>Occurred on 25.10.2022 at about 09.00hrs at Telaga Veeddhi, Diguva Ranasthalam village, Ranasthalam Mandalam and reported on 16.12.2022 at 18.30 hrs by the complainant Murapaka Nagamani, w/o Appa Rao, Age 22 yrs, Telaga by caste, Telaga Veedhi, Diguva Ranasthalam village, Ranasthalam Mandalam. Where in missing person Murapaka Apparao, S/o Ramana, Age 32yrs, Telaga by caste , Rajam village &amp; Mandalam, Vizianagaram Dist. Who is the husband of the complainant and droped the complainantat her parent house, in connection with Deepavali festival went out by saying that he was going to Vizianagaram, the missing had not came back. The complainant made made effects but missing man not trace. After she came to police station and report the matter to take a necessary action.</t>
  </si>
  <si>
    <t>Occurred on 13.12.2022 at 04.52 hrs at CSP Point of SBI, Rottavalasa village, Sarubujjili Mandal and belatedly reported on 17.12.2022 at 1700 hrs in which the complainant Kosti Ramadevi W/o Suryanarayana, Age 32 yrs, caste by Rajaka, r/o Dakaravalasa village, Sarubujjili Mandal in which the complainant reported that she is running a Internet Centre by name Sri Surya Online Service Centre at Rottavalasa village, Sarubujjili Mandal, where she is rendering services to the consumers under CSP point of SBI and Digital Grameena Seva Portal App. Usually on 13.12.2022 morning, she verified the cash balance in her wallet ID.No.7032634275 of Digital Grameena Seva Portal App and found that an amount of Rs.83,750/- was drawan from her wallet without any transcation by the account holder of A/c 10109</t>
  </si>
  <si>
    <t>'105/2022'</t>
  </si>
  <si>
    <t>Occurred on 16-12-2022 at about 15.15 hrs at Zinkibadra Village, Sompeta Mandal and in which the Complainant Sangaru Rajini W/o late Eswara Rao, 26 yrs, Palli by caste, Zinkibadra Village, Sompeta Mandal reported that the Deceased Sangaru Eswara Rao S/o Kodanda Rao, Age 40 yrs, Palli by caste, Zinkibadra Village, Sompeta Mandal was addicted alchohal and came to home daily with drunken stage in which raised argument between complainant and her husband (Deceased) on.13.12.2022 complainant along with her children are went to Baruva her parents house. On 16.12.2022 at 15.15 hrs her co-sister make a phone call and stated that Eswara Rao was consumed endrin poison (Profex super) than immediately shifted CHC Sompeta than the medical officer referred to MKCG Berhampuram for better treatment while</t>
  </si>
  <si>
    <t>Occurred in between 09.10.2022 to 14.11.2022 at Gurralapalem village of Laveru mandal and reported on 20.12.2022 at 17:00 hours in which the complainant Allampalli Janardhana Rao s/o Narasinga Rao, age 23 years, caste by Telaga, Gurralapalem village of Laveru mandal. On 09.10.2022 he received link message from the number 9893403776 to his number 9014441069 and he pressed the said link then opened Amazon pro app and he logged in and he received bonus of Rs.150 /-further he recharge with Rs. 300/- on that view of total balance Rs. 450/-. During the process from 09.10.2022 to 14.11.2022 Rs.4,55,689/- were withdrawn from his Union account A/c No.072410100178609 by cheating him. hence request to take necessary action.</t>
  </si>
  <si>
    <t>'310/2022'</t>
  </si>
  <si>
    <t>This is a case of cheating in the guise of providing jobs in Kenya country, which occurred prior to 26.12.2022 and reported on26.12.2022 at 17.00 hrs, wherein the complainant Rampatruni Santosh kumar, s/o Krishanarao, 29 yrs, Caste by Reddika, Reyyipeta village, Tekkali mandal reported that the accused Nadupuri Aneel Kumar of Dandugopalapuram village, Santhabommali (M) and 2 others got believed him and some other unemployed youth persons with deceiving words that he would provide welding work jobs in Kenya country and collected an amount of Rs 58,00,000/- from the complainant and some others and thereby the accused dishonestly cheated them neither provide the jobs not returned the amount to them and etc</t>
  </si>
  <si>
    <t>'130/2022'</t>
  </si>
  <si>
    <t>This is a case of man missing which occurred on 28.12.2022 at 13.00 hrs at complainant house, Challavanipeta village, Jalumuru mandal and reported on 30.12.2022 at 19.00 hrs in which the complainant Mutcheti Devi, w/o Vasudevarao, age 30 yrs, caste by vysya, Challavanipeta village, Jalumuru mandal stated that her husband/missing man Mutcheti Vasudevarao, s/o Trinadharao, age 38 yrs, caste by vysya, challavanipeta village, Jalumuru mandal suffering from sleeping health problems. On above date and time he went out from house for curd after that he did not came back to home, then she searched at neighbours house and village and all possible places but his where about is not known, Hence today she lodged a report at Police station. The missing man wore cement colour phant, blue and brown col</t>
  </si>
  <si>
    <t>'206/2022'</t>
  </si>
  <si>
    <t>Occurred on 23.12.2022 from 10.43hrs to 12.40 Hrs through online at Loddalakagithapalli Village, Sarubujjili Mandal and belatedly reported on 31.12.2022 at 18.00 Hrs., in which the Complainant Velamala Ramesh, S/o Rajarao, Age 50 Yrs, Caste: Velama, Loddalakagithapalli Village, Sarubujjili Mandal reported that he has been living by doing agricultural works and also reported that he has savings account &amp; credit cards in both SBI and Axis bank branches at Sarubujjili and Krishna Park, Srikakulam respectively. Accordingly on 23.12.2022 from 10.43hrs to 12.40hrs, total amount Rs. 3,33,628/- debited from his both debit&amp; credit cards of both SBI and AXIS bank without his consent in the name of Amazon Pay India private, Banglore. In which the amount Rs. 35,722/- debited from his SBI credit card i</t>
  </si>
  <si>
    <t>'2/2023'</t>
  </si>
  <si>
    <t>427,188,447 r/w 34 IPC</t>
  </si>
  <si>
    <t>Occurred on 04.01.2023 at 11.15hrs, at Sy no 232/7C ,Maruthinagar, Palasa and reported on same day at 20.30hrs by the complainant Basuri Harish kumar s/o late Venkata Rao, 30yrs, T- Kapu by caste, ITI nagar, Kasibugga, Palasa (M), in which, he reported that he have 21*53 feet of land, which is located at Sy no 232/7C ,Maruthinagar. Municipal Chairman of Palasa- Kasibugga and his brother Balla Rambabu are trying to occupy that land, due to which the complainant approached the court and got permanent injection order from the court and constructed foundation around land and built one car shed also. While so this, today I.e., on 04.01.2023 at about 11.15hrs, municipal commissioner of Palasa- Kasibugga came to above said place along with his staff TPS srinu and others removed the foundation and</t>
  </si>
  <si>
    <t>Occurred inbetween 02.12.2022 at 09:30 hours to 26.12.2022 at evening at Thogaram village, Amadalavalasa Mandal and reported on 06.01.2023 at 18:00 hours. In which the complainant Gurugubelli Damodhara Siva Kumar, s/o Lt. Lakshmana Swamy, 39 yrs, Kalinga, Maxi Cab Driver, Togaram village, Amadalavalasa Mandal reported that some unknown culprits of Nberman Company sent link through watsapp cell No.9553389139 of the complainant that they offered to the complainant through chat message that "if pay Rs.6000/-, they will give doubble the money" in 49 days, on believe said offer he and his relatives paid amount Rs.13,30,500/- to the Nberman Company app UPID -axis12589@ibl, later on 26.12.2022, said Nberman Company app was stopped. Hence, they cheated the complainant and his relatives who belie</t>
  </si>
  <si>
    <t>'3/2023'</t>
  </si>
  <si>
    <t>Occurred On 06.01.2023 at about 08.00hrs, at Pydibheemavaram village, Ranasthalam Mandal and reported on 07.01.2023 at 18.30hrs by the complainant Baanangi Nikhila, D/o Suribabu, Age 28yrs, Reddika by caste, Pydibheemavaram village Ranasthalam Mandal. She is working in Dr Reddy labs employee (Production planning). In wich some unknown culpritentred enter into the house and took way her Acer laptop of serial no.UNULG ISO 29k 3240994 an her mother nokia cell phone. She came to hall Acer laptop and nokia cell phone total worth Rs.25,000/- was found missing. Today she came to the police station and report the mater to take a necessary action.</t>
  </si>
  <si>
    <t>'6/2023'</t>
  </si>
  <si>
    <t>380,454 IPC</t>
  </si>
  <si>
    <t>Occurred on between 19.11.2022 at 16:00 hrs and 21.11.2022 at 07:00 hrs at poultry form shed near maruvada village boundary of Ranasthalam Mandal and reported on 10.01.2023 18:30 hrs wherein the complainant Gorle Rupavathi w/o Ramanarao, age 34 yrs, caste by t kapu, patharlapalli village, Ranasthalam mandal Report that some un known culprits are entered into their poultry shed claiming on the wall and theft of three tulas gold black beads haram in the cotton bag which was putting on the wall and escaped with body all worth is Rs -75,000/-</t>
  </si>
  <si>
    <t>'9/2023'</t>
  </si>
  <si>
    <t>306,498-A IPC</t>
  </si>
  <si>
    <t>The offence took place on 13-01-2023 in between 1700hrs and 1730hrs at the bed room of the house of deceased situated in Plot No.5, Friends Colony, Patgrunivalasa Panchayat, Srikakulam Mandal &amp; District and reported on 14-01-2023 at 0800hrs by the complainant namely Dasari Anand Kumar s/o Chinna Satyam, Age: 38 years, Devangula by caste, North Tirupathi Rajapuram Village, Gandepalli Mandal, Kakinada District that his sister namely Ramya Kukmari was given in marriage with his brother-in-law Sathish Kumar on 06-03-2015 at their house. But she did not conceive so far, his sister and brother-in-law are attended to Sri Krishna Health Centre, Maharanipeta, Visakhapatnam for medical checkup and treatment, where the medical officer confirmed that his brother-in-law Sathish Kumar was in problem of</t>
  </si>
  <si>
    <t>'11/2023'</t>
  </si>
  <si>
    <t>r/w 34 r/w 435 IPC</t>
  </si>
  <si>
    <t>Occurred on 17.01.2023 at 00.10 hrs, at Complainant car shed, near RTC complex-Palasa, Appayyadora margh, Palasa-Kasibugga municipality and reported on the same day at 09:00 hours by the complainant Pinakana Mukunda Rao S/o Late Appalaswamy, Age: 39 Years, Kalinga by caste, Nethaji Nagar, Palasa-Kasibugga municipality, in which, he stated that he is running car mechanic shed near RTC complex-Palasa, Appayyadora margh, Palasa-Kasibugga municipality. On 17.01.2023 at 00:15 hours, he received a phone call from reporter Mohan and informed that huge flames came out from his cars and then he rushed to the spot and found that huge flames were came out from his two cars bearing no¿s AP35 M 5949 &amp; AP11 F 6587. Then he informed the same to fire station &amp; police and they rushed to the spot and contro</t>
  </si>
  <si>
    <t>'4/2023'</t>
  </si>
  <si>
    <t>394 IPC</t>
  </si>
  <si>
    <t>Occurred on 18.01.2023 in between 18.15 to 18.45 hrs, at the dwelling house in Degalapoluru village of Meliaputti mandal and reported on the same day at 20.30 hrs wherein the complainant by name Senapathi Durydhana S/o lt Vasudev, aged 60 years, Sondi by caste, Degalapoluru village of Meliaputti mandal has allegedly reported that he is living by eking livelihood by running a Pan Shop and other commodities (.) this day the above mentioned time four (4) un-known perpetrators, who came at his shop and asked to get 2 ltr fuel (.) thereafter again they asked to get Badham Milk, while going into house to get it, he was taken into the house by holding neck, on seeing the same, his wife arose screamed aloud, on that she got frightened with Toy Pistol to see her end, thereafter committed robbery b</t>
  </si>
  <si>
    <t>'58/2017'</t>
  </si>
  <si>
    <t>147, 148, 341, 332, 353, 506, 188 r.w 149 IPC &amp; Sec.7 (1) (a)  Of Criminal Law Amendment Act-1932</t>
  </si>
  <si>
    <t>Occurred on 16-08-2017 at about 15.10 hrs and reported same day at 18.30 hrs by the Complainant Chamtula Rama Rao S/o.late Tatababu, age 34 yrs, Caste by Kapu, Kintali Village, Madugula Mandal of Visakhapatnam District and worked as Sub-inspector of Police, Laveru Police Station and doing duty at Hiramandalam Police Station limits and Duggupuram to Padali villages beside fields and the Complainant protect the workers of BRR Vamsadhar project mud works in the same time the rehabilitates of Duggpuram and Padali Villagers and came and with stone, deadly weapons and stowed sticks and tried to attacked the Public servants of Police, while they were obstructing the legitimate duties of them and the complainant lodges a report against the accused person of Lothugedda Sundaranarayana and others 46</t>
  </si>
  <si>
    <t>'16/2023'</t>
  </si>
  <si>
    <t>'23/2023'</t>
  </si>
  <si>
    <t>Occurred on 23.11.2022 at 23.30hrs at Duvvada Kesavarao¿s tea shop, old NH-5 road, pesarapadu road, Palasa mandal and reported on 01.02.2023 at 21.15hrs, by the complainant Gunna Venkata krishana Prasad s/o Gunna Syamsundar rao, 38yrs, kalinga by caste, Chinnabadam Village, Palasa Mandal, in which, he reported that he has on motor cycle Pulsar bearing No. AP 30 AB 2792. On 23.11.2022 at night hours he parked his bike at Duvvada Kesavarao¿s tea shop and went to Kasibugga to watching movie later he returned to that place for his bike and found that his bike was stolen by some unknown culprit . Later he made enquiry about his bike but it vain.</t>
  </si>
  <si>
    <t>'25/2023'</t>
  </si>
  <si>
    <t>Occurred on 20.01.2023 at 10.20 hrs at complainant¿s house, Chinnakollivalasa village, LN Peta Mandal and belatedly reported on 08.02.2023 at 1100 hrs in which the complainant Etcherla Sasikumar S/o Rajarao, Age 18 yrs, Caste by SC Madiga, N/o Allinagaram village, Etcherla Mandal studying Diploma final year and now residing at Uncle¿s residence in Chinnakollivalasa village, LN Peta Mandal and reported that he purchased two sarees to his mother in Meesho App and got received one saree and then he contacted to Helpline Number of Mesho viz., 9382699077 through his mobile No.9949092917, when they advised to download Any Desk App in his mobile. On that, he downloaded Any Desk App in his mobile and entered remote address, where the helpline authorities gave one secret number and instructed him t</t>
  </si>
  <si>
    <t>Occurred in-between 13.01.2023 to 14.01.2023 and Reported on 02.03.2022 at 12.10hrs online fraud through cell phone from various account debit, credit cards of the complainant Anjuri Jyothirmayee w/o Anantha kumar Y, 33yrs, Padmasali by caste, R/o APHB Colony, Near TPMH school, Down street, MIG-317, Srikakulam N/o Burja Village &amp; Mnadal by the unknown persons to gave online tasks to the complainant mobile phone and thereby cheated the complainant and took away amount of Rs. 2,25,000/- from her SBI Bank and ICICI accounts</t>
  </si>
  <si>
    <t>'91/2023'</t>
  </si>
  <si>
    <t>153,120b,153a,121,506,121a r/w 34 IPC, 13,38,16,20 UAA</t>
  </si>
  <si>
    <t>¿¿¿¿¿¿¿ ¿¿ ¿¿ ¿¿¿¿¿¿¿¿¿ ¿¿ ¿¿¿¿¿¿¿¿¿¿ ¿¿¿¿¿ ¿¿¿¿ ¿¿¿¿¿ ¿¿¿¿¿¿¿ ¿¿¿¿¿¿ ¿¿¿¿¿¿¿ ¿¿¿¿¿¿ ¿¿¿¿¿¿¿¿¿¿¿ ¿¿¿¿¿¿ ¿¿¿¿¿¿¿ ¿¿¿¿¿¿¿¿¿ ¿¿¿¿¿ ¿¿¿¿¿¿¿¿¿ ¿¿¿¿¿¿¿¿¿¿¿¿ ¿¿¿¿¿¿¿¿¿¿ ¿¿¿¿¿¿¿ ¿¿¿¿ ¿¿¿ ¿¿¿¿¿¿ ¿¿¿¿¿¿ ¿¿¿¿¿¿ ¿¿¿¿¿¿¿¿¿¿ ¿¿ ¿¿¿¿¿¿¿ ¿¿¿¿¿¿¿¿ ¿¿¿¿¿¿ ¿¿¿¿¿¿ ¿¿¿ ¿¿¿¿ ¿¿¿¿¿ ¿¿¿¿¿¿ ¿¿¿¿¿¿¿¿¿ ¿¿¿¿¿¿¿¿ ¿¿¿¿¿ ¿¿¿¿¿¿¿¿¿ ¿¿¿¿¿¿¿¿¿¿¿ ¿¿¿¿¿ ¿¿¿¿¿¿ ¿¿¿¿ 10 ¿¿¿ ¿¿¿¿¿¿ ¿¿¿¿¿¿¿¿¿¿¿¿¿, ¿¿¿¿¿¿ ¿¿¿¿ ¿¿¿¿¿¿¿¿¿¿¿ ¿¿¿¿ ¿¿¿¿ ¿¿¿¿ ¿¿¿¿¿ ¿¿¿¿¿ ¿¿¿¿¿¿ ¿¿¿¿¿¿¿¿, ¿¿¿¿¿ ¿¿¿¿¿¿¿, ¿¿¿¿¿¿¿¿¿ ¿¿¿¿¿¿¿¿¿¿¿¿¿¿¿¿ ¿¿¿¿¿¿¿¿¿ ¿¿¿¿¿¿¿¿¿ ¿¿¿¿¿¿ ¿¿¿¿¿¿¿¿ ¿¿¿¿ ¿¿¿¿ ¿¿¿¿¿¿ ¿¿¿¿¿¿¿¿¿ ¿¿¿ ¿¿¿¿ ¿¿¿¿¿¿¿ ¿¿ ¿¿¿¿¿¿ ¿¿¿¿¿ ¿¿¿¿¿¿¿¿ ¿¿¿¿¿¿¿¿¿ ¿¿¿¿¿¿¿¿¿¿ ¿¿¿¿¿¿ ¿¿ ¿¿¿¿¿¿¿¿¿¿¿¿, ¿¿¿¿¿¿¿¿¿¿ ¿¿¿¿¿¿¿¿ ¿¿¿¿¿¿¿¿¿ ¿¿¿¿ ¿¿¿ ¿¿¿¿¿¿¿¿¿¿¿¿¿ ¿¿¿¿¿¿¿¿ ¿¿¿¿¿¿ ¿¿¿¿¿¿¿¿¿¿¿ ¿¿¿¿¿ ¿¿¿¿¿¿¿ ¿¿¿ ¿¿¿¿¿¿¿¿¿¿¿¿ ¿¿¿¿ ¿¿¿¿ ¿¿¿¿¿ ¿¿¿¿¿¿ ¿¿¿¿¿¿¿ ¿¿¿¿¿¿¿¿¿ ¿¿¿¿ ¿¿¿¿¿¿¿ ¿¿¿¿¿¿¿ ¿¿¿¿¿</t>
  </si>
  <si>
    <t>'40/2023'</t>
  </si>
  <si>
    <t>Occurred in between on 18.11.2022 to 09.12. 2022 at Kusalapuram village of Etcherla Mandal and reported on 21.02.2023 at 18.00 hours, wherein the complainant Ponnada Vikram Babu, S/o Appanna, Age 28 yrs, Caste by Kalinga, Kusalapuram Village, Etcherla Mandal, working as Private employee in Dr. Reddy¿s lab, Pydibheemavaram village, Ranastalam Mandal, Srikakulam District and reported that on 12.09.2022 his friend syed Ahmmed Bilal share a link to complainant whatsup Ph. no. 7702903251 from his whatsup ph. No. 8309255952 and offer my resume. After that some un-known persons gave appointment letter complainant mail.id Ponnadavikrambabu@gmail.com. For the preparation of veesa they offered amount for registration charge. On that, complainant paid total amount Rs. 10, 23,484/- to the Bank li</t>
  </si>
  <si>
    <t>'24/2023'</t>
  </si>
  <si>
    <t>Occurred on 16.02.2023 at 11.15 hrs to 12:20 hrs and reported on 25.02.2023 at 11.00 hrs, at house of Pushpa Kumari, Rly Quarters, H.No.E 18/4 Kanchili Village and Mandal, wherein the complt Pushpa Kumari W/o Ajit Kumar, 34 yrs, Yadava, Rly Quarters, Kanchili Village and Mandal reported that her husband working as Trackman in Sompeta Rly Station from last 10 yrs. On 16.02.2023 morning her husband went to duty at 11:15 hrs the complainant closed iron grill door and went to neighbor house at around 12:20 hrs her husband came to home and called the complainant and noticed that some unknown culprits open opened iron beruva doors and secrete locker the and committed theft of Gold Chain wg. about. 11.620 gms, Silver anklets 1 pair wg. about. 80.300 gms, Silver anklets 1 pair wg. about. 89.500</t>
  </si>
  <si>
    <t>'44/2023'</t>
  </si>
  <si>
    <t>420,376(2)n,417 IPC</t>
  </si>
  <si>
    <t>Technical-Rape</t>
  </si>
  <si>
    <t>This is case of Repu that occurred in between 22.12.2022 and 05.02.2023 at Chilakapalem village, Etcherla Mandal and reported on 01.03.2023 at 21.00 hours by the complainant Muni Sobha D/o Trinadharao Age 23 yrs, Nagavamsam by caste, Chilakapalem village of Etcherla Mandal. In which the accused Jarajapu Suresh S/o late Venkata Ramana of Chilakapalem village of Etcherla Mandal loved the complainant for a long time when she is attending for tuition classes. At that time the accused had committed to marry her, but his parents didn¿t accept their marriage. Then the parents of the complainant performed her marriage with Nalli Dileep of Ponduru village in the year 2019. But, the accused didn¿t accept the complainant to meet her husband by saying believing words to marry her. Since then to till n</t>
  </si>
  <si>
    <t>'33/2023'</t>
  </si>
  <si>
    <t>Occurred on 01.03.2023 night at about 01.00 hours on NH-16 service road, near Visakha dairy parlor, Budumuru village and reported on 01.03.2023 at 10.30 hours in which the complainant Kamisetty Naveen Kumar s/o late Venkata Ramana Murthy, age 25 years, caste by T. Kapu, VRO of Budumuru panchayat of Laveru mandal reported that he received information over phone call from VRA by name Tale Suryanarayana that one unknown person aged about 30 to 35 year died on the road with grievous injuries on head and leg due to road accident night at about 01.00 hours on 01.03.2023, further he reached the scene and found the unknown dead body with injuries, further the unknown dead body did not identified by the villagers.</t>
  </si>
  <si>
    <t>506,420 r/w 34 IPC</t>
  </si>
  <si>
    <t>454,380 IPC</t>
  </si>
  <si>
    <t>'113/2024'</t>
  </si>
  <si>
    <t>134(B),134(A) MV ACT, 106(1) BNS</t>
  </si>
  <si>
    <t>Occurred in between 30.11.2024 at 04.00 hrs to 06.00 hrs at Santhavuriti junction, G.Sigadam Mandal and reported on 30.11.2024 at 16.00 hrs by the complainant Polsapalli Yesu S/o lt Venkayya, 52 yrs, SC Madiga, Rajam town &amp; Mandal, Vizianagaram District reported that he is a rickshaw puller. His wife Polsapalli Sarojini, 46 yrs was mentally unstable for the last six months. Some times she left from home without any intimation. Later he made searches in surrounding areas and brought her to home. On 29.11.2024 morning he went on area and return to home at 17.00 hrs and found his wife was not present at home. He and his son made searches all the night and morning they reached at pogiri junction someone talking about one woman dead body on road, near Santhavuriti junction. Immediately he and</t>
  </si>
  <si>
    <t>'119/2024'</t>
  </si>
  <si>
    <t>179,178,182(1),318(4),180,181 r/w 61(2) BNS</t>
  </si>
  <si>
    <t>This is a case of illegal possession of counterfeiting government currency notes and make or sells or delivers to, or buys or receives government currency notes that occurred on 12.12.2024 at 09.00hrs, at Pensam Junction, G. Sigadam Mandal reported on the same day at 10.45 hrs, wherein the complainant Y. Madhusudhanarao, S.I. of Police, G. Sigadam P.S and staff has caught the accused by name viz. 1) Ganagalla Ravi, S/o Ammoru, Age 39 years, Vadabalija by Caste, Kotha Dibbalapalem Village, Etcherla Mandal , Srikakulam Dist, AP , 2) Yenni Rajesh, S/o Narasimha Murthy (late), Kalinga by Caste, Diguva Veedhi, Budumuru Village, Laveru Mandal R/o at opposite Govt. Polytechnic College, Yathapeta, Etcherla Mandal 3) Rapaka Prabhakar alias Pratap Reddy of Narasapur</t>
  </si>
  <si>
    <t>'51/2023'</t>
  </si>
  <si>
    <t>Occurred on 24.03.2023 at about 18:30 hours at Opp. Dumpla Chiranjeevi Bricks factory, on Amadalavalasa to Palakonda BT Road, Laxmudupeta of Amadalavalasa Municipality and reported on the same day at 21:00 hours. In which the complt. Behara Himagiri who is working as VRO reported that one driver of unknown vehicle drove the vehicle at high speed in rash and negligent manner and dashed against one unknown male person, aged 40 yrs at opp. Dumpla Chiranjeevi Bricks factory, on B.T.Road, Laxmuduepta of Amadalavalasa Municipality and fled away. As a result, oozing blood from both ears of unknown male person and died on the spot.</t>
  </si>
  <si>
    <t>'59/2023'</t>
  </si>
  <si>
    <t>Occurred on 24.03.2023 at 11:00hrs at Laxminagar road, Bavarajupalem village, Ranasthalam Mandal and reported on 24.03.2023 at 19:00hrs by complainant the Suggu Syamala, W/O Govinda Rao, Age 32, Vysya by caste, Laxminagar road, Bavarajupalem village, Ranasthalam Mandal. In which Three unknown culpritentred enter into the house by cut the lock of iron door and main door and committed theft of 1. Black Breed Haram weight about -3 thulas, 2. Gold Neckles weight about - 2 thuls, 3. Four Gold Rings weight about -1 thulas, 4. Silver Puvvuguttulu weight about -1 ½ thulas, 5. Silver kukuma bharini weight about 1 thulas 6. Silver pallem weight about -2 thuls, 7. Silver puvuulu weight about -3 thulas and 8. Laxmi devi and venayaka statues weight about 3-thulas all items wroth about Rs. 1,14,000/-</t>
  </si>
  <si>
    <t>'61/2023'</t>
  </si>
  <si>
    <t>341,506,323,324 r/w 34 IPC</t>
  </si>
  <si>
    <t>Occurrredd on 26.03.2023 at about 13.00 hrs at Kotcherla village, Ranasthalam Mandal and reported on 26.03.2023 at 19.30 hrsby the complainant Darapu Nellayya, S/o Sanyasi, Age 38yrs, Caste by reddika,Kotcherla village, Ranasthalam Mandal. wherein the accused Basava Gowri Sankar, S/o Neelayya and eighter(08) others all are Kotcherla village, Ranasthalam mandalam beat the complinant and his wife and his father with a knife and iron rod an hands wrongfully restrained the complainant are threatened to kill on peal that constructed by accused in new house. After he shifted to Rims hospital by 108 ambulance.</t>
  </si>
  <si>
    <t>'67/2023'</t>
  </si>
  <si>
    <t>'13/2024'</t>
  </si>
  <si>
    <t>Occurred in between dt 24.12.2023 at 17.12 to dt 05.01.2024 at 16.26 at Loddaputti (v), Ichapuram (m) and reported on 16.01.2024 at 10.00hrs; the complainant Rokalla Sada Sivaji s/o Bhaskar Reddy, reddika by caste, Loddaputti (v), Ichapuram (m) reported that he completed graduation later he was trying to start business then he searched in google for stepping a gas agency then one fake gas link displayed in the screen. then he and his friend starting to contact to some unknown person who is claiming to be a gas agency executive by phone 918981749353(suspect number) and what¿s up number 918981749357(suspect what¿s up number) and help line number 18005322019 and they deposited 14,05,280/- to various accounts of the accused through phone pay and google pay and bank for processing fee and oth</t>
  </si>
  <si>
    <t>'78/2023'</t>
  </si>
  <si>
    <t>Occurred on prior to 04.04.2023 at Gurandi Village of Kothuru Mandal and reported on 04.04.2023 at about 17.30 hrs in which the complainant Bora Devadasu, S/o Late Sriramulu, age 63 yrs, Kapu by caste, Gurandi Village, Kothuru Mandal reported that one Suggu Simhachalam, retired Excise Sub-Inspector, Parlakhimundi town, Gajapathi Dist of Odisha State put him under belief that there are government jobs in railway department on basis of prior security deposit and they can provide his children¿s in railway department besides collected an amount of Rs.3,60,000/- and also he collected Rs.1,50,000/- form Duli Ramesh babu of Kothuru Village but he neither provided any employment to his children¿s nor refunded their amount. When he asked him to repay the amount but he did not repay then thereby c</t>
  </si>
  <si>
    <t>'98/2023'</t>
  </si>
  <si>
    <t>Occurred on 28.03.2023 at 11.30 hrs at Ragolu Village, Srikakulam Mandal and reported on 05.04.2023 at 1200hrs by the complainant Ponnana Hindhumathi, W/o Manmadha Rao, 47 Yrs, Velama by caste, Ragolu Vilage, Srikakulam mandal that she was house wife and her husband was working as Indian Army, recently her husband was order a gold watch in online but that watch was came to her house on 28.03.2023 but that watch not good so that she decided to return to the company, her son was taken her phone and searching gold watch customer care number in online, one number was found and called him by the no 9875472541 that an unknown person received phone call and he told him watch return process in online that her son was follow him an online process that an unknown person asked him to send his accou</t>
  </si>
  <si>
    <t>'18/2023'</t>
  </si>
  <si>
    <t>448,506 r/w 34 IPC</t>
  </si>
  <si>
    <t>This is a case of criminal trespass into the dwelling house coupled with criminally intimidated that occurred on 06.04.2023 at about 16.00 hrs at Hanumanthu Naidupeta village of Santhabommali Mandal and reported belatedly on 08.04.2023 at 18.00 hrs in which the complainant Bepala Kavitha W/O Eswara rao,23 years, reddika by caste, HanumanthuNaidupeta village of Santhabommali Mandal stated that some vacant site has been sanctioned by revenue department to her mother in law and some part of site they constructing house and stopped the work due to financial problems, they constructed asbestos roofed shed for their dwelling which is under their occupation. Since 6 months back some of the villagers along with village surpanch and VRO came her house and instructed to vacate the land and</t>
  </si>
  <si>
    <t>'135/2023'</t>
  </si>
  <si>
    <t>Occurred in between dt 14.03.2023 at 15.30hrs to dt 18.03.2023 at 18.30hrs Palasa railway station and reported on 09.04.2023 at by the complainant Bammidi Gopal s/o late Krishnamma, 52yrs, kalinga by caste, denki street, Kasibugga, in which, he reported that he has been working in Indian railway since 7 years as a train manager. On 14.03.2023 at 15.30hrs he parked his motor cycle No. AP30AA 7987 at petal shed near Palasa railway station and went Visakhapatnam for marriage function. Later he returned on 18.03.2023 at 18.30hrs and found his bike was missing. Later he made an enquiry about his bike but in vain.</t>
  </si>
  <si>
    <t>Occured on 14.04.2023 at 23:00 hours at NH16 road towards Vishakapatnam near ravivalasa village of laveru mandal and reported on 15.04.2023 at 09:00 hours . Where in the complainant Madappilli Ravindra s/o late pillayya, age 68 years, caste by kapu, Bhemeswara swamy temple, mandapeta street, Draksharamam , Ramachandrapuram, East Godavari District stated that he is living by working as labour. A Few days ago came out his house and he is told to his son radhakrishna searching for work. He is travelling for work. On 14.04.2023 at 23:00 hours he is stay on ravivalsa village , near NH-16 road towards vishakapatnam ,an Unknown vehicle in rash and negligent manner gave dashed and gone due to which mada pilli ravindra fell on road and he is severe injury above the waist , sustained blood</t>
  </si>
  <si>
    <t>'69/2023'</t>
  </si>
  <si>
    <t>'145/2023'</t>
  </si>
  <si>
    <t>on 20.04.2023 at 11.00hrs, the complainant viz. K.Khageswararao s/o Gopalanaidu, 54yrs, VRO, Thallabadra Sachivalayam, Palasa Mandal i/c Padmanabhapuram Sachivalayam, Palasa Mandal reported that on 20.04.2023 at about 08.00hrs one unidentified male dead body of the deceased was found at Badri. Ramulamma w/o Mokhalingam field at Jayaramachandrapuram Village limits, Palasa Mandal in nude condition. But its identity was not established even made all possible efforts to identify the body.</t>
  </si>
  <si>
    <t>'60/2023'</t>
  </si>
  <si>
    <t>Occurred on 19.04.2023 in between 21.00 Hrs to 20.04.2023 at 05.00 Hrs in Complainant house, Mungennapadu Village, L.N. Peta Mandal and belatedly reported on 21.04.2023 at 19.00 Hrs., in which the Complainant Seepana Manikyam, W/o Rammurthy, Age 60 Yrs, Caste: Kapu, Mungennapadu Village, L.N.Peta Mandal reported that she together with her husband are living by doing agricultural works at Mungennapadu Village and their sons are living away from their village by doing private jobs. Accordingly on 19.04.2023 at 21.00 Hrs she together with her husband are while in sleeping in hall room of their house, some unknown culprits gained entrance into their house from back side of their house and committed theft of 8 tulas gold items and 20 Tulas of Silver items total worth Rs. 1,44,000/- and decamped</t>
  </si>
  <si>
    <t>427,447 r/w 34 IPC</t>
  </si>
  <si>
    <t>Occurred on 22.04.2023 at about 00-30 hrs, at Rotary Nagar-II, Tekkali village &amp; mandal and reported on 23.04.2023 at 09-00 hrs, wherein the complainant Tankala Ramamohanarao, s/o late Krishnamurthy, 77 yrs, Caste by Vysya, Sarvamangala street, Tekkali village &amp; mandal reported that the accused A1: Metta Krishnamurthy, A2: Metta Ramarao, both are belongs to Kalinga, R/o Thamarapuram village, Nandigam mandal criminally trespassed into his vacant site and caused mischief by damaging the compound wall with JCB and thereby the accused caused loss for a tune Rs 4700/- to the complainant with common intention and etc.</t>
  </si>
  <si>
    <t>'89/2023'</t>
  </si>
  <si>
    <t>447,509,427 r/w 34 IPC</t>
  </si>
  <si>
    <t>Occurred on the intervening night of 29/30.04.2023 at 01-30 hrs near CTO office, Narasannapeta town wherein the complainant Tandasi Hemalatha, W/o Kiran reported that the accused Ponnana Dalinaidu @ potti Dalinaidu, S/o Suryanarayana, 54 yrs, Velama by caste, Borigivalasa village, Narasannapeta mandal and some others were criminally tresspassed in to her site and damage the compound wall which is erected in the complainant's site and insulted her modesty by scolding with indecent words due to previous property disputes existing between them.</t>
  </si>
  <si>
    <t>'161/2023'</t>
  </si>
  <si>
    <t>82 RA, 156(3) CrPC</t>
  </si>
  <si>
    <t>This is a case of endorsement of Hon¿ble JMFC court, Palasa that occurred prior to 01.05.2023 at Sub-Registrar office, Palasa and reported on 01.05.2023 at 19.15hrs, wherein the complainant G.Rajulu, Joint Sub-Registrar-04, Kasibugga reported that accused Pilaka Lakshamanarao s/o Tatayya reddy, 24-231/1, Srinivasanagar, Near Navoday High School, Qutubullapur, Rangareddy, Telangana State and two others have got a document registered as No 867/2026, Sub-Registrar office, Kasibugga by making false statements, delivering false submitting copies and evidence false personating and abetment and other fraudulent means before him. On strength of the court endorsed complaint, I registered the same as a case in Cr.No. 161/2023 u/s 83 of Registration Act 1908 and 156 (3) of Cr.P.C.</t>
  </si>
  <si>
    <t>D-6(Other CrPC)</t>
  </si>
  <si>
    <t>'116/2023'</t>
  </si>
  <si>
    <t>'53/2023'</t>
  </si>
  <si>
    <t>Occurred on 05.05.2023 at 20.15 hrs in the complainant house, Dabburu street, Ichapuram Town and reported on today i.e. 06.05.2023 at 09.00 hrs by the complainant Pallinti Neelaveni, w/o Chiranjeevi, 38 yrs, Telaga by caste, Dabburu street, Ichapuram Town stated that on 05.05.2023 in the evening her family members went to see sri Swetchavathi Ammavari Mahostavam, at about 20.15 hrs the complainant closed the both front and back doors and went to upstairs for bathing; At the time some unknown persons entered and trespass from back side door and break the iron and wooden biruvas and stolen 8 tulas gold items i.e 1 tula gold biscuits-2, 2 tulas gold Necklace-1, 1 tula gold chain-1, ½ tula chevu diddulu, ½ tula gold rings-2, ½ tula cheti kadiyalu, ½ tula chain-1, ½ tula devudi billalu-4, 1½</t>
  </si>
  <si>
    <t>Occurred on 21.02.2023 In betwen 09.00 hrs to 17.00 hrs at Kanimetta village, ponduru mandal and reported on 09.05.2023 at 16.00 hrs by the complainant Raghupathi Puja W/o Harikrishana, 26 yrs, caste by Kalinga, Kanimetta village, Ponduru mandal wherein that on 21.02.2023 about 09.00 hrs complaint and her husband while going to coolie works and their daughter will com that school for lunch, in this orde the key of the house is placed near the window And their villagers Raghupathi Raghayya and Raghupathi Vijaya know that the lock is near the window After finishing the work in the evening and came home. On the next day on 22.02.2023 go to the wedding of her relatives when she opened Beeruva noticed that stolen her property i.e. 1) 2 ¼ tulas, Gold pustela tadu, 2) 1 tula Go</t>
  </si>
  <si>
    <t>'136/2023'</t>
  </si>
  <si>
    <t>Occurred on 12.05.2023 at about 16.30 hrs at complainant fields near Pedda Cheruvu, Labba Village, Kothuru Mandal and reported on same day at 19.30 hrs in which the complainant Kadagala Savithri, W/o Tirupathirao, age 50 yrs, Kapu by caste, Metturu Bit-III (Irapadu), Kothuru Mandal reported that on 12.05.2023 at about 16.30 hrs while she harvesting sesame seeds in her fields at the time one unknown accused came there and asked some water, she gave him water to drink and worked with her in the field after some time he brock 1½ gold pustalatadu from her around the neck and ran away from the occurrence place. It¿s total worth Rs.30,000/-, after she came to police station and given report.</t>
  </si>
  <si>
    <t>Occurred on 04.05.203 at 10:30 AM to 11:17 AM at Kottaroad of Totada Panchayathi, Amadalavalasa Mandal and reported on 15.05.203 at 20:30 hours. In which the complainant Padala Navya reported that on 04.05.2023 when the complt. was watching instagram app and observed Amazon investor link, on noticing the complt. was click on the link, upon which the complt. paid Rs.500/- to the Amazon investor through phonepay to get profit and also the complt. paid the amount Rs.7,31,154/- to the invester through phonepay, later the investor did not respond to the complt. thereby the amazon investor cheated the complainant by sending the fraud link and taken an huge amount from the complainant through phonepay etc.</t>
  </si>
  <si>
    <t>Occurred in between 14.05.2023 night at 19.30 Hrs and 14.05.2023 at 22.15 Hrs at Sanyasiputtuga village, Ichapuram Mandal and reported on 15.05.2023 at 11.00 Hrs by the the complainant Ambati Devi w/o Mohanarao, age 38 years, Reddika by caste, Sanyasiputtuga village, Ichapuram Mandal reported that some unknown persons gain entered in to her house by broke open the door and committed theft of gold ornaments i.e., (1) Two Gold chains wg.about 2 Tula (2) One Gold chain wg.about 1 Tula, (3) Two rings weg about 1 Tula (4) one Gold ring weg. About ¼ Tula, (5) Four rings wg about 1 Tula (6) one Anji ungaram wg.about ½ Tula, (7) one pair ear studs wg about ¼ Tula Total about 6 Tulas gold ornaments worth of Rs. 1,20,000/-, some un known offenders theft gold ornaments from iron almaraha, while co</t>
  </si>
  <si>
    <t>'130/2023'</t>
  </si>
  <si>
    <t>This is case of cheating through online website. Occurred prior to 17.05.2023 and reported on today i.e 17.05.2023 at 20-00 hrs wherein the complainant Yenni Rajesh, S/o Venunaidu, 24 yrs, kapu by caste, yarabadu village, Narasannapeta mandal reported that he came to know through his friend to invest amount in IPG ( Inter public group) website you will get more intrest, accordingly the complainant belived the words for getting more profit and he invested amount in several times from 13.03.2023 in IPG ( Inter public group) website total Rs. 2,12,400/- rupees. later the website was closed on 03.04.2023 and he didnot get the amount which is invest in that website then he came to know he was cheated by some unknown person through online.</t>
  </si>
  <si>
    <t>'263/2023'</t>
  </si>
  <si>
    <t>20(b)(ii)(B) r/w 8(c) NDPSA</t>
  </si>
  <si>
    <t>Ooccurred on 18.05.2023 at 21.30 hrs at near RTC complex, Palasa, Palasa -Kasibugga Municipality and reported on the same day at 22.45 hrs, by the complainant K Ramu, Sub Inspector of Police, Kaviti PS i/c Kasibugga PS; got information from Palasa RTC depo manager about one suspicious bag was at RTC complex premises that bag dropped from motor cycle while two persons were going on the motor cycle then he went to the place along with mediators and opened that bag and found Ganja weight is 3.2kgs then Sub Inspector of Police, seized that Ganja in presence of mediators.</t>
  </si>
  <si>
    <t>'148/2023'</t>
  </si>
  <si>
    <t>Occurred on Prior to 24.05.2023 at about 11:00 hours beside Tar Road which proceeding towards from Alikam to Battili side), near Sundar Rice mill, Gajulakollivalasa Panchayathi, Amadalavalasa Mandal and reported on the same day at 15:00 hours. In which the complt. Gandreddy Santosh Kumar, S/o Ramarao, 25 yrs, T. Kapu, V.R.O., Gajulakollivalasa Panchayathi, r/o Thallavalasa Village of Amadalavalasa mandal reported that today at about 11:00 hours while the complainant is present at his Sachivalayam, Gajulakollivalasa and he came to know that one unknown male dead body was lying beside Tar Road which proceeding towards from Alikam to Battili side), near Sundar Rice mill which is under jurisdiction of Gajulakollivalasa Panchayathi, immediately he along with Mahila Police Chintada Vijaya rushe</t>
  </si>
  <si>
    <t>'73/2023'</t>
  </si>
  <si>
    <t>Occurred on 23.05.2023 at 11.00 hrs to 24.05.2023 at 08.00 Hrs at Cashew tope Karthalapalem village, Sompeta Mandal and reported on 24 .05.2023 at 22.00 hrs by the complainant Konda Titeswarararao S/o Lt Appanna, Dandasi (SC) by caste, Karthalapalem village of Sompeta Mandal reported that his elder brother (Deceased) D1) Konda Dilliravu S/o Lt Appanna, Karthalapalem Village of Sompeta Mandal and D2) Konda Padmavathi together consumed herbicide poison named Paraquick at their cashew tope and lying in unconscious state. immediately they shifted them to CHC Sompeta for medical treatment from there they were referred to MKCG, Berhumpur for better treatment where his brother and said Konda Padmavathi died while undergoing treatment. The police of BN Poor registered UD case No.284 and conducted</t>
  </si>
  <si>
    <t>D-5, D-6 &amp; D-2(CAW)</t>
  </si>
  <si>
    <t>382 IPC</t>
  </si>
  <si>
    <t>Occurred on 29.05.2023 at 05.00 hrs at Neelakanteswara street, Ward No.10, Ichapuram Municipality and reported on today i.e. 01.06.2023 at 09.00 hrs by the complainant Asi Vasu Reddy, s/o Late Ramarao, age 29 years, Reddika by caste, Neelakanteswara street, Ward No.10, Ichapuram Municipality reported that his elder sister Missing Woman Asi Tulasi w/o Tippana Nukaraju, age 39 years Reddika by caste, Neelakanteswara street, Ward No.10, Ichapuram Municipality is divided from her husband last 10 years and stayed at complainant house and she was suffering from health issues also mentally upset. On 29.05.2023 at 05.00 hrs the Missing Woman went somewhere and didn¿t come back complainant and his family members are searched and enquires about her in surround village but no clues about her.</t>
  </si>
  <si>
    <t>'216/2024'</t>
  </si>
  <si>
    <t>153a,504,505 (2) IPC, 67 ITA-2000-2008</t>
  </si>
  <si>
    <t>On 19.11.2024 at 23:30 hours, received a complainant from Dasari Raju, S/o.Narayana Rao, age 47 Yrs, Ichapuram Town and Mandal i/c Janasena Party Ichapuram A/C, in which, he reported that Duvvada Srinivas, MLC, Tekkali Constituency Leader making sensational comments in the social media which disturbs public peace and disturbs security with the intention of gaining political advantage by spreading wrong techniques and ideology of the movement to the people, making comments of hatred and hostility between the people and between the two parties, castes and groups and also spread false allegations to the Government of AP. Previously, he published false and fake allegations on Sri Pawan Kalyan, President, Janasena Party in social media.</t>
  </si>
  <si>
    <t>'224/2024'</t>
  </si>
  <si>
    <t>67 ITA-2000-2008, 353(2),196(1),352 BNS</t>
  </si>
  <si>
    <t>Occurred on 06.12.2024 at 13:01 hours on YSRCP Official "X" ( Twitter)account and reported on same day at 22:00 hours that the complainant Kalla Jaidev, S/o Dharmarao, 32 yrs, Yadava by caste, Golla Veedhi, IchapuramMunicipality reported that he is running as Harivillu Supermarket and TDP Youthg Prsident also He has been observing Social media posts in "X" ( Twitter ) on his mobile. He has observed one of posting in "X" ( Twitter ) account on the name of YSRCP Official "X" ( Twitter)account i.e., on 06.12.2024 observed one posting on the name of Sri Rammohannaidu, Hon¿ble Central Minister of India, pictured on 06.12.2024 at 13:01 hours posted the false statements on incites tensions and discredits on the Honourable Chief Minister of Andhra Pradesh. The above posting are delivered by name</t>
  </si>
  <si>
    <t>'194/2023'</t>
  </si>
  <si>
    <t>Occurred on 31.05.2023 at 15.00 hours, at Krishna park, Palakonda road, Srikakulam town, reported on 02.06.2023 at 18.30 hours, by the complainant Kondra Asirinaidu s/o Reddy, age 26 years, reddika by caste, SSR Puram village, Etcherla Mandal, Srikakulam, reported that, he is living by doing as massoin worker, he got marriege with the missing person Mitthana Ganga, age 23 yearse on 13.05.2023, he and the missing petson were came to Srikakulam to get cloths ironed, the missing person said that, bring water bottle, he went to take water bottel, when he returned from there after taken water the missing person was left from there, he was made enquiry about the missing person at his relations houses and friends but didn¿t traced.</t>
  </si>
  <si>
    <t>'217/2023'</t>
  </si>
  <si>
    <t>392 IPC</t>
  </si>
  <si>
    <t>Occurred on 10.06.2023 at about 15.00 hours, at the house of the complainant, main road, Gujarathipeta, Srikakulam town and reported on 10.06.2023 at 15.00 hours, by the complainant Sunkari Hymavathi w/o Nagabhushana Rao, age 67 years, caste by vysya, Varamgari veedhi, Gujarathipeta Main Road, Srikakulam Town (.) Reported that, when the complainant was at home 3 persons one female person aged in between 40 to 50 years appears to be a labour and a male person aged about 40 years with head-turban and another person total 3 persons and came to her house and asked her drinking water and when the complainant was going inside of the house the two persons entered in to her house sliding the grills of the house and robbed gold pustulatradu weighing about 2 tolas and 8 gold bangles weighing about 6</t>
  </si>
  <si>
    <t>'205/2023'</t>
  </si>
  <si>
    <t>This is case of ordinary theft that occurred in between 11.06.2023 at 23.00 hours and 12.06.2023 at 02.00 hours at in front of Boddepalli Ananda Rao house of Venkatapuram village, Etcherla Mandal and reported on 13.06.2023 at 15.00 hours by the complainant Sanapala Sriramulu, S/o Polinaidu, Age 29 years, Kalinga by caste, Vavilapalli peta village, Rapaka panchayathi of Ponduru mandal. In which an unknown culprits committed the theft of his motor cycle bearing No.AP 39 RR 3997 (Hero HF deluxe black nexuary blue) and escaped along with stolen property worth of Rs.40,000/- when it was parked infront house of Boddepalli Ananda Rao fo Venkatapuram village.</t>
  </si>
  <si>
    <t>This is a case of cheating that occurred in between 12.06.2023 at 13.59 hrs to 20.06.2023 at 12.30 hrs and reported on 22.06.2023 at 18.30 hrs where in the complainant is working as private lecturer in Sri Venkateswara Poytehcnic college, Etcherla. He received a call to his mobile No.7032324243 FROM Jasmine Glory account in telegram app at 1.30 pm on 12-06-2023. After making certain negotiations, he received from Divya Sharma telegram account and informed that my name is entered in Jasmine glory account and as that I have agreed for ;work from home’. They gave a code ZHYS14 for https://www.advs-airbnbs.com. He created his self Login id through that link and it was activated from that account. As a trial bonus, they sent Rs.11,000/- in an non-withdrwal stage. On that day i.e. on 15-06</t>
  </si>
  <si>
    <t>'224/2023'</t>
  </si>
  <si>
    <t>This is a case of seizure of huge quantity of contraband i.e. Ganja, a cultivated Herbal Narcotic that occurred on 28.6.2023 at 17.00 hrs at near one way junction, near Railway station, Amadalavalasa wherein the accused 1. Mohammad Shahal K P, S/oAli, 22 yrs, Muslim, Athapur village Tavamur Post, Malappuram District, Kerala with friends i.e. Masood and Hafsal, were caught red handed while transporting a quantity of 10.495 Kgs Ganja in One bag purchased from Jitheswar Pan Shop, Buvaneswar town, Odisha State on the demand of Asit Chavakad and Ajumal of their native place located at Kerala State for the purpose of sales at higher prices so as to get illegal monetary benefit and secured them along with the Ganja.</t>
  </si>
  <si>
    <t>'215/2023'</t>
  </si>
  <si>
    <t>Occurred on 05.06.2023 at 13.00 hrs, at the house of the complainant Sister at Telugumusalayya Colony, Srikakulam town and reported on 29.06.2023 at 13.30 hrs, wherein the complainant Jami Venkataramana S/o Mohana Rao, 42 yrs, Vysya by caste, 80 feet Road, Padmasrinivas Nagar 3rd line, Srikakulam town reported that his Missing Person (jami Mohana Rao S/o lt. Seetharao, 68 yrs, Vysya by caste, seedhigangupeta village, Pathapatnam Mandal, Srikakulam) father and his Mother jami Padmavathi living at seedi gangupeta village, Pathapatnam Mandal, since 3 years ago his father is mentally ill, so he bring srikakulam every now and then for treatment. On 04.06.2023 My elder sister took my father to her house in Telugumusalaya Colony for hospital treatment, on 05.06.2023 at 13.00 hrs, his father left</t>
  </si>
  <si>
    <t>'18/2025'</t>
  </si>
  <si>
    <t>338,318(2),336(3) r/w 3(5) BNS</t>
  </si>
  <si>
    <t>Occurred Prior to 28.02.2025 at 20.00 hrs, Surya Lodge, Ichapuram Municipality and reported on 28.02.2025 at 20:00 hrs, wherein the complainant Vakada Santosh Kumar, S/o.Subbarao, age 26 yrs, Reddika by caste, Uppala street, Ichapuram Town and Municipality stated that he joined in a whatsapp group for seeking fruits and vegetables packing job in Italy, which was maintained by the accused A1) Kotcherla Dharma Reddy, , Parvathipur village, Patrapur block, Ganjam district, Odisha state and A2) Kaya Dileep, Telukunchi village, Ichapuram Mandal and in that group A1 and A2 gave the details of work and other information. In August, 2024 another accused A3) Potti Srinivas Reddy, Bejjipadar village, Odisha state from that whatsapp group conducted medical tests to the complainant and others at Amma</t>
  </si>
  <si>
    <t>'187/2023'</t>
  </si>
  <si>
    <t>Occurred in between on 03.07.2023 at 22.30hrs to on 04.07.2023 at 06.30hrs at Laxminagar colony, JR Puram village, Ranasthalam Mandal and reported on 03.07.2023 at 17.00hrs, by the complainant Koppisetty Usharani, W/O Laxmana, Age 36yrs, Caste by Yatha, Laxminagar colony, JR Puram village, Ranasthalam Mandal. Inwhich some unknown culprit entred enter into the house and broke the iron beereva and took way seliver items i.e 1. One big seliver plate, 2. One small seliver plate, 3. One Seliver astalaxmi kalasam, 4 five seliver bowls, 5.Two big seliver bowls, 6. Two seliver gloss and 7. Two seliver kukambharina, all items weight about 25 thulas i.e Rs.10,000/- and decamped with the booty. After she came to the police station and report the matter to take a necessary action.</t>
  </si>
  <si>
    <t>'311/2023'</t>
  </si>
  <si>
    <t>Occurred in between on 07.06.2022 at 10.00hrs to 18.00hrs near Reddi buildings, Tilaknagar, Kasibugga town, Palasa-Kasibugga municipality and reported on 05.07.2023 at 18.30hrs, wherein the complainant Landa Subramanyam s/o Lt Gurayyanaidu, 71yrs, Vadabalija by caste, Tilaknagar, Kasibugga town, Palasa-Kasibugga municipality reported that wherein some unknown culprits gained entrance into house by broke and open the lock and committed theft of 1. One Gold chain- 1 Tulas, 2. One Gold Nalla Pusalu-1 ½ Tulas, 3. Two Gold Rings- 1 Tulas, 4. One pair Gold ear rings-1 Tulas, 5. Five gold Kasulu-1/2 Tulas, total 5 Tulas of Gold and 20,000/- Rupees cash escaped with booty. Total worth of stolen property Rs. 95000/-. On 28.07.2022 he lodged a report at Kasibugga Police Station and obtained receipt</t>
  </si>
  <si>
    <t>This is a case of cheating by way of online processing that occurred prior to 06-07-2023 at 13.00hours and reported on 06-07-2023 at 13.00hours at Edulavalasa village, Polaki Mandal., wherein the complt., Challa Dinish Kumar @ Dinesh, S/o late Narsimharao, 21yrs, Velama by caste of Edulavalasa (v), Polaki (M) reported that he had one younger sister. He completed B.Tech, ECE course at Rayalaseema University, Karnool District. At present, he is getting software coaching at Alteck computer Education, Murthavelli, Bangalore state. He procured one cell (4G Realme cell phone) and down loaded phonepay, google pay, payment apps and registered with phone No.6303106665 and linked up with the Bank Account Numbers (Axis Bank Ac.92201001673461.,SBI A/C.NO.37049655120 and Federal Bank Ac.No.555501</t>
  </si>
  <si>
    <t>'198/2023'</t>
  </si>
  <si>
    <t>20(b)(ii)(C) r/w 25 r/w 8c NDPSA</t>
  </si>
  <si>
    <t>This is a case of possession of prohibited Narcotic Drugs and Psychotropic Substances i.e. Ganja that occurred on 08.07.2023 at 11.30 hrs., at Vamsadhara Left channel, near Meliaputti Jn., Tekkali village and Mandal and reported on the same day at 13.45 Hrs., wherein the accused ;A1 Sarbasuddi Balaji @ Balu, s/o Bayya Das, 46 Yrs, SC (madiga) by caste, Kanja Street, Opposite Police Station, Parlakhemundi, Gajapathi District, Odisha State, A-2. Chitta Yerrayya @ Pushparaj @ Raj, s/o Appoji, 25 Yrs, Yadla by caste, Adiandhra Street, Tekkali village and Mandalwere detained by L Ramakrishna SI of Police, Tekkali PS and his staff while they were transporting narcotic substance i.e. dry Ganja wg. 22 KGs worth Rs. 108,045/- on a motor cycle for the purpose of selling. Both the accused were arrest</t>
  </si>
  <si>
    <t>'106/2023'</t>
  </si>
  <si>
    <t>Occurred on 14.07.2023 at 14:00 hours at Kolluru village of Kanchili mandal and reported on 15.07.2023 at 08:00 hours, in which the complainant Kona Mahalaxmi W/o late Chandramani, age 31 years, caste by Reddika, Kolluru village of Kanchili mandal reported that the deceased namely Kona Chandramani S/o late Kesavarao, age 32 years, caste by Reddika, Kolluru village of Kanchili mandal, working as a car driver, consumed poison, he was admitted at CHC, Sompeta and referred to MKCG Hospital, Berhampur, Odisha state and died while getting treatment.</t>
  </si>
  <si>
    <t>'105/2023'</t>
  </si>
  <si>
    <t>Occurred on 16.07.2023 16.07.2023 at 08.00hrs at near Tulasamma temple, beside bridge of underpass, Loddaputti, Ichapuram mandal and reported on 17.07.2023 at 07.00hrs; the complainant Runkum Bheema Rao s/o late Ramayya, VRO, Loddaputti Village, Ichapuram mandal reported that he got information over the phone on 16.07.2023 at 08.00hrs i.e., one unknown male person aged about 25 years lying unconscious on the road near Tulasamma temple, then he went to above place later the unknown person shifted to CHC Ichapuram for treatment by 108 Ambulance while undergoing treatment he was died same day at 17.00hrs. Later he lodged report for necessary action.</t>
  </si>
  <si>
    <t>'334/2023'</t>
  </si>
  <si>
    <t>Occurred in between 06.06.2023 at 21.30hrs hrs and 07.06.2023 at 06.30 hrs, in front of complainant house at Narsipuram Village, Palasa Mandal and reported on 18.07.2023 at 16.00hrs, Wherein the complainant Manem Sankararao s/o Kanakaraju, 39yrs, Devanga by caste, Narsipuram Village, Palasa Mandal reported that he parked his Hero Honda Glomour motor cycle bearing registered No. AP30AQ0285 in front of his house on 06.06.2023 at 21.30 hrs and slept and wake up on the next day morning and found his said motor cycle was missing. Then he and his friends searched surrounding places, but no clues found. Hence he came to know that it was theft by unknown culprits with booty. The worth of motor cycle about Rs. 30,000/-. Case is UI for want of clues.</t>
  </si>
  <si>
    <t>323,324 r/w 34 IPC</t>
  </si>
  <si>
    <t>'341/2023'</t>
  </si>
  <si>
    <t>427,465,447 r/w 34 IPC</t>
  </si>
  <si>
    <t>Occurred 23.07.2023 at 13.00hrs at Mogilipadu village limits, Palasa-Kasibugga municipality and reported on 23.07.2023 at 20.00hrs, wherein the complainant Sasanapuri Muralikrishna s/o Lt Rameswararao, 57yrs, Vysya by caste, Kothaveedhi, Palasa-Kasibugga Municipality reported that he purchased 20 cents land from Malla Venkataramana on 30.04.2022 vide document number 658/02, dt 30.04.2022 and he is enjoying the same and constructed one shed. Later Malla Ganesh raju s/o Ventaramana created fake document same was registered to Thumala Srinivasarao. Then complainant filed a Civil case before the Honourable JMFC, Palasa and the same is pending before the Honourable court vide OS.No.118/2022. Today on 23.07.2023 at about 13.00hrs accused A.1 Malla Ganesh raju A.2 Thumula Srinivasarao were crim</t>
  </si>
  <si>
    <t>'340/2023'</t>
  </si>
  <si>
    <t>420,471,465,474,447,468 IPC</t>
  </si>
  <si>
    <t>Occurred prior to 23.07.2023 at 10.00hrs at Survey No 201/4, Mogilipadu village limits, Palasa-Kasibugga municipality and reported on 23.07.2023 at 10.00hrs, wherein the complainant Thumulu Srinivasa Rao S/o Late Upendra Rao, 54yrs, Kalinga komati by caste, Rajeevanagar, Palasa-Kasibugga municipality reported that he purchased land in survey no.201/4, Mogilipadu villager revenue limits from Malla Ganesh Raju on 24.08.2022 vide document number 4700/2022 and then he is enjoying the same. Later, Sasanapuri Muralikrishna s/o lt Rameswararao resident of Palasa-Kasibugga municipality created a fake documents on the above said land and tried to occupy the same and filed a Civil case before the Honourable JMFC, Palasa and the same is pending before the Honourable court vide OS.No.118/2022 by show</t>
  </si>
  <si>
    <t>'346/2023'</t>
  </si>
  <si>
    <t>Occurred in between 22.07.2023 at 10.19hrs to 23.07.2023 at 15.02hrs, wherein the complainant viz., Metta Sukhanya d/o Sudarsanarao, 26yrs, Kalinga by caste, Tilaknagar, Palasa-Kasibugga Municipality reported that she received withdrawn messages to her registered mobile number 9505218596 which is connected to his bank A/c 62317688532, SBI branch, Palasa that some unknown fraudster withdrawn cash of Rs. 6,87,470/- by 15 times from his bank account without her knowledge, the complainant never disclosed her ATM Card No and OTP numbers and caused loss of Rs 6,87,470/-. On 25.07.2023 complainant came to Police Station and lodged a report for take necessary action.</t>
  </si>
  <si>
    <t>'163/2023'</t>
  </si>
  <si>
    <t>323,341,324 r/w 34 IPC</t>
  </si>
  <si>
    <t>Occurred on 12.07.2023 at about 17-30hrs at Vamsadara Canel Gattu, Koppalapeta village, Kotabommali mandal and reported on 25.07.2023 at 17.30hrs, in which the complainant Kanithi Gurumurthy S/o Mallayya, age.35 years, Kaling aby caste, Indian Army, Koppalapeta village, Kotabommali mandal reported that he is working on Indian Army, he took 34 days leave and came to his hometown Kappampet. In his village, some farmers are illegally growing non-irrigated crops in the Kurumanupune(Pond) area. In this issue on 12.07.2023 at about 14.30 hours revenue official came to his village for survey and asked his father to show the way to the said pond and he will show the way to the revenue officials. After completion of survey revenue officers left from the spot. Later, he and his elder brother Nagesw</t>
  </si>
  <si>
    <t>20(b)(ii)(C) r/w 8(c) NDPSA</t>
  </si>
  <si>
    <t>'220/2023'</t>
  </si>
  <si>
    <t>'244/2023'</t>
  </si>
  <si>
    <t>This is a case of cheating by using electronic device, which occurred on 17.07.2023 at about 10-55 hrs, at Sarvamangala street, Tekkali (V) and belatedly reported on 29.07.2023 at 18-30 hrs, wherein the complainant Ravipalli Ramesh, s/o Venkatarao, 39 years, Telukala by caste, Sarvamangala street, Tekkali (V) reported that he received a phone call from an unknown culprit, introducing himself as bank employee and asked him about the credit card application details, on believing the words, the complainant told his credit card details including OTP received to his mobile to accused, after sometime the complainant received some text messages to his mobile number through ICICI &amp; HDFC banks that the loan amount Rs 3,49,993/- was debited from his account, later the complainant approached the conc</t>
  </si>
  <si>
    <t>'368/2023'</t>
  </si>
  <si>
    <t>Occurred in between 06.05.2023 at 23.00 hrs and 07.05.2023 at 07.00 hrs at Tractor shed, besides complainant house, Eadurapalli Village, Palasa Mandal and reported on 01.08.2023 at 19.30hrs, Wherein the complainant Bantupalli Bheemaraju s/o Someswararao, 31yrs, T.Kapu by caste, Eadurapalli Village, Palasa Mandal reported that he parked his Royal Enfield Classic 350 motor cycle bearing registered No. AP39C9111 at Tractor shed, besides his house on 06.05.2023 at 23.00 hrs and slept and wake up on the next day morning and found his said motor cycle was missing. Then he and his friends searched surrounding places, but no clues found. Hence he came to know that it was theft by unknown culprits with booty. The worth of motor cycle about Rs. 30,000/-.</t>
  </si>
  <si>
    <t>'66/2023'</t>
  </si>
  <si>
    <t>Occurred on prior to 03.04.2023 at 16.30hrs at Syam Apartment, J.R Puram Village, Ranasthalam Mandal and reported on 03.04.2023 at 16.30hrs by the complainant Gunupuru Pawankalyan Yadav, S/o Narsing rao, Yadav by caste, Santhavuriti village, G.Sigadam Mandalam, Srikakulam Dist. In which the accused R.Prudhivi Nivas, S/o Srinivas N/O Syam Apartment, JR Puram Village, Ranasthalam Mandal, Srikakulam dist and other person Mahesh of Hyderabad, telagana State. They are taken MARUHI swift car bearing no. AP39QB7908 of the complainant with a flase promise of paying rent and committed cheating but not paying rent and not given back car to the complainant. Today complainant came to the police station and report the matter to take a necessary action.</t>
  </si>
  <si>
    <t>'269/2023'</t>
  </si>
  <si>
    <t>Occurred in between 28.07.2023 at 22.30 hours to 29.07.2023 at 06.00 hrs at Fareedpeta village, Etcherla Mandal and reported on 09.08.2023 at 20.00 hours, wherein the complt. Alamanda Suryanarayana, S/o late Demudu, Age 43 years, Kapu by Caste, Ramachandrapuram village, Kothavalasa Mandal, Vizianagaram District reported that he is working as Branch Manager in Prakruthi Avenues PVT Limited and he parked his motor cycle AP 35 AR 1130 -PULSAR-150 DTS (black &amp;Red) infront of his house and some un-known culprits have stolen away his motor cycle worth Rs. 50,000/- He searched about his bike in the surrounding areas but not traced. Hence report.</t>
  </si>
  <si>
    <t>'384/2023'</t>
  </si>
  <si>
    <t>Occurred on 11.08.2023 at about 03.00hrs on NH-16 road, Opposite national highway public toilets, Near Mogilipadu, Palasa-Kasibugga Municipality and reported on the same day at 10.00hrs, wherein the complainant Pandiri Bhuvaneswararao s/o Lt Basudev, 40yrs, T.Kapu by caste, Purushothapuram Village, Kanchili Mandal reported that his father/Deceased Pandiri Basudev s/o lt Bairagi, 67yrs, T.Kapu by caste, Purushothapuram Village, Kanchili Mandal was mentally in-balanced left from his house on 09.08.2023 and did not return home. He come to known that his father on 11.08.2023 at about 03.00AM was crossing the NH-16 road at Opposite national highway public toilets, Near Mogilipadu, Palasa-Kasibugga Municipality by walking, by which time, an unknown vehicle which was proceeding from Ichapuram</t>
  </si>
  <si>
    <t>'245/2023'</t>
  </si>
  <si>
    <t>This is case of cheating through online. Occurred prior to 11.08.2023 and reported on today i.e 11.08.2023 at 18-00 hrs wherein the complainant Baggu Pavan Kumar, S/o Baggu Sriram murthy, 24 yrs, Velama by caste, Gopalapenta village, Narasannapeta mandal reported that some unknown person send a link through the whatsapp to complainant in which they stated you will purchase some products through the link then you will bonus accordingly the complainant was belived with view to gain more profit and invested amount in several times total woth of Rs. 56,300 during the transactions the complainant received an amount of Rs. 4200/- as profit. the remaining amount was not refund so far, on further demand the complainant came to know that he was cheated by the some unkn</t>
  </si>
  <si>
    <t>'298/2023'</t>
  </si>
  <si>
    <t>Occurred 13.08.2023 at around 21.30hrs to 14.08.2023 at 05.30Hrs near sarada Kalyana Mandapam, Amadalavalasa Municipality and reported on 14.08.2023 at 14.00hrs wherein the compaliant Rajana Appala naidu S/o Lt Adayya, age 57 years, kapu by caste, beside Sarada kalyana Mandapam, Amadalavalasa Municipality reported that he is living by running vegetable shop near govt college Amadalavalasa, his son used park hi scooter motorcycle bearing reg No: AP 39 OR 0960 before their house, such as he parked his scooter motorcycle on 13.08.2023 at 21.30hrs at his house the complainant noticed their parked scooter on the place but while he wake up this morning and found it missing at the parking area, he inquired nearby places but could not found it hence he reported before the police</t>
  </si>
  <si>
    <t>'274/2023'</t>
  </si>
  <si>
    <t>This is a case of ordinary theft that occurred in between 09.08.2023 at 22.30 hours and 10.08.2023 at 15.00 hours at Kusalapuram village, Etcherla Mandal and reported on 14.08.2023 at 10.00 hours by the complainant Chigurupalli Sharth babu, S/o Late Mukunda Rao, Age 31 years, Kalinga by caste, Dusipeta village, Amadalavalasa mandal. In which an unknown culprits committed theft of the complainant pulsar bike bearing No. AP 39 GD 1121 and escaped along with stolen property worth of Rs.50,000/-. When it was parked beside of the Anjaneyaswami temple which is located in front of the rented house of Kusalapuram village.</t>
  </si>
  <si>
    <t>'230/2023'</t>
  </si>
  <si>
    <t>Occurred on 15.08.2023 at 19:30 hrs in Visakhapatnam to Srikakulam on NH-16 road, Nelivada junction, Ranasthalam mandalam and repoeted on the 16.08.2023 at 20:00 hrs, wherein the complainant rathi kantha naik, S/O Susila Naik, Age 44 yrs, SC(naik) by caste, by caste, Karlapeda village, Halthigada Mandal, odisha State who is working supervisor of Rajayog granite company and his friend Saibi chhura, S/o late Mangalugada, Age 48yrs, of Karlapeda village, Halthigada Mandal, odisha State who is daily wages of Rajayog granite company they was go Kosta village junction, purcheged some items and they was return back his company Rajayog granite private ltd, nelivada junction at the time one unknow car and drove the car rash and negligent manner towords srikakulam from Vishakapatanam and dashed aga</t>
  </si>
  <si>
    <t>'251/2023'</t>
  </si>
  <si>
    <t>419,420,471,468,506 r/w 120b IPC</t>
  </si>
  <si>
    <t>This is a case of forgery the signatures, fabricated the forged documents as genuine one, thereby cheated the group members, with an intrigue and drawn the amounts of all group members for his own and threatened with dire consequence. The complainant in this report stated that he is working as Cluster Co-Ordinator for Chennapuram Cluster under DRDA for the last three years consisting of 11 panchayaths including Sundarapuram Panchayath to look after activities of Self Help Groups working in the limits. One of the SHG ( self Help group) is running on the name and style of Sri Malli Kharjuna SHG in Sundarapuram village. Smt. Kani Aruna Kumari had been worked as V.O.A or C.F for the village Sundarapuram and as well as organizer for the Mallikharjuna SHG. Taking advantage of nomination of</t>
  </si>
  <si>
    <t>'324/2023'</t>
  </si>
  <si>
    <t>This is a case of theft(HB by night) in between 18.08.2023 at 13.30hrs and 20.08.2023 at 1800hrs at Plot No.2, 8th Lane, Srilaxminagar Colony, Srikakulam and reported on 20.08.2023 at 21.00hrs by the complainant Behara Sanyasi Rao, S/o late Appalaswamy, 58 Yrs, Sistikaranam by caste, Rottavalasa Village, Sarubujjili mandal that he was residing in Rottavalasa Village, by running Medical shop, his daughter Harika and her husband Korlam Satish residing in Srilaxminagar colony-8th line in plot No.2, On 18.08.2023 his daughter along with husband and children went to Paradeep of Odissa State for his son in law relatives house, during temporary absent that some unknown culprits gained entry into the house of his son in-law Korla Satish by cutting door locks to the iron front door, then again c</t>
  </si>
  <si>
    <t>'404/2023'</t>
  </si>
  <si>
    <t>This is a case of HBs by night that occurred on the intervening night of 19.08.2023 at Vivekanandanagar, Palasa-Kasibugga Municipality and reported on 21.08.2023 at 14.00hrs, wherein the complainant Sashi Kumar Brahma s/o Lt Guruchand brahma, 63yrs, Brahmina by caste, Vivekanandanagar, Palasa-Kasibugga municipality reported that some unknown culprits gained entrance into House by broke open the back door and entered into his master bed room and broke the almara lock and committed theft 1) 98 Grams weight of silver glasses-8, worth of Rs 2500/- and 2) 30.5 Grams weight of Gold chain, worth of Rs 38000/- and escaped with booty. Total worth of stolen property is Rs 40,500/- . On that he came to Police Station and lodged a report for take necessary action.</t>
  </si>
  <si>
    <t>'283/2023'</t>
  </si>
  <si>
    <t>This is a case of Fatal road accident that occurred on 23.08.2023 at 05.30 hours, on NH-16 road, Opp.Sanapalavanipeta village, Etcherla mandal and reported on the same day at 09.00 hours by the complainant Vavilapalli Rajyalaxmi, W/o Trindha Rao, Age 42 years, Kapu by caste, VRO Tamminaidupeta village, Etcherla Mandal. She received a phone call from VRA Tirlangi Raju and informed that an unknown female beggar received grievous injuries on her left and right hands and died on the spot by an unknown vehicle made hit and ran away from the spot early morning around 05.00 hours. The complainant immediately rushed the spot and noticed that the deceased having while and black colour hair and rose and black colour design checks nighty.</t>
  </si>
  <si>
    <t>'285/2023'</t>
  </si>
  <si>
    <t>489-C,489-A,489-B IPC</t>
  </si>
  <si>
    <t>This is a case of possession of counterfeit currency notes using them as genuine that occurred on 24.8.2023 at about 0700 hrs on Chilakapalem fly over bridge of Etcherla Mandal and reported at 0930hrs on 24.8.2023 in which 1) Dungala Veera Manikanta R/o Velama Kothuru village of Tuni Mandal of Kakinada district who works as a Photographer in Visakhapatnam and residing in Excellent Boys Hostel, Ramatalkies Line at Visakhapatnam 2) Ganagalla Ajay Kumar, s/o Ramu, Age 30 years, Vadabalija by caste, Ashok Nagar, Vizianagaram and 3) Venkatareddy of Bengaluru of Karnataka state were caught red handedly with a bag containing 2000 rupee fake currency notes. 1851 fake 2000 currency notes total worth of Rs. 37,02,000/- have been seized from the possession of A1 under cover of Mediators report.</t>
  </si>
  <si>
    <t>420,406,409 IPC</t>
  </si>
  <si>
    <t>Occurred from 17.04.2021 to 01.11.2021 and from 02.11.2021 To 19.08.2023 around 1:30 PM at Agricultural Market Committee office at Gorlepdadu village of Kaviti Mandal and reported on 24.08.2023 at 11.45 hrs by the complainant Ch. Tatarao, Sr. Secretary, Agricultural Market Committee, Ichapuram; wherein the accused Suvwari Chinni Krishna, S/o Late Lakshmanayudu as Senior Secretary, Agricultural Market Committee, Ichapuram in charge of this Market Committee is working regularly at the office and he is taking care of all the transactions related to Market Committee. On 09-08-2023, Deputy Director of Marketing, Visakhapatnam, after examined the records of his office, the next estimate was Rs.1,14,57,689/- (letters one Crore fourteen lakh fifty seven thousand six hundred eighty nine rupees) f</t>
  </si>
  <si>
    <t>'219/2023'</t>
  </si>
  <si>
    <t>406,420,120b,409 r/w 34 IPC</t>
  </si>
  <si>
    <t>This is a case of Misappropriation of property by the public servants by cheating coupled with Criminal breach of trust which occurred prior to 24.08.2023 at Etcherla (Budumuru) Market Yard and reported on 24.08.2023 at about 19.00hrs by the complainant R Sateesh Kumar, S/o Lt Govindarao, age 46 yrs, Sistu Karnam by caste, Grade III (FAC) Secretary, Market Yard Committee, Etcherla , Laveru mandal of Srikakulam stated that he has been working a In charge , Grade III (FAC) Secretary, Market Yard Committee, Etcherla since dt.12.07.2023 by the orders of Regional Joint Deputy Director, Visakhapatnam. So far before him, the accused A1.Sri Suvvari Chinnikrishna is the Secretary of Grade-ii, Market Committee, Ichapuram, who has been working as Grade iii secretary since last five ye</t>
  </si>
  <si>
    <t>'8/2024'</t>
  </si>
  <si>
    <t>'410/2023'</t>
  </si>
  <si>
    <t>304-A IPC</t>
  </si>
  <si>
    <t>This is a case of non-fatal road accident that occurred on 26.08.2023 at about 20.10hrs on NH-16 road, near Sondodu Kottu, Palasa-Kasibugga Municipalaitya and reported on the same day at 21.45hrs, Wherein the complainant Puccha Prasad s/o Ramarao, 40yrs, Angikulakshatriya by caste, Suvarnnapuram village, Mandasa Mandal reported that on 26.08.2023 evening after completed his works at Palasa, he was proceeding to his village, while he was walking on the NH-16 and going to Sondodu Shop, around 20.10hrs, in the mean time, an unknown vehicle and it was being driven by its driver in a rash and negligent manner with high speed and dashed him from rear side. In result, the he was fell on road and sustained bleeding injury on his right leg. After he shifted to CHC, Palasa for treatment.</t>
  </si>
  <si>
    <t>'277/2023'</t>
  </si>
  <si>
    <t>Occurred prior to 26.08.2023 at 19.00 hrs, at the house of the complainant at Turpu Gummala Veedhi, Mahalaxminagar Colony, Srikakulam town and reported on 26.08.2023 at 19.00 hrs, wherein the complainant Tamada Divya, D/o Appanna, Age 22 years, Palli by Caste, Turpu Gummala Veedhi, Mahalaxminagar Colony, Srikakulam town reported that she received a link video through whatsapp message from the unkown culprit i.e., 639108774989 and informed that while she will view the said video links, some amount will be credit in her account and also believed her that if she invest an amount in stocks, she can get more amount in least period of time. Later the unknown culprit introduced with another Instagram person to her. Then she was believed them and credited an amount gradually on the days i.e., 12.0</t>
  </si>
  <si>
    <t>'325/2023'</t>
  </si>
  <si>
    <t>This is a case of Un-natural death due to cause not known that occurred on 26.08.2023 at about 21.00 hrs at NH-16 Road, Towards Visakhapatnam to Srikakulam, opposite Bejjupuram village Arch, Laveru Mandal and reported on 27.08.2023 at 10.00 hrs by the complainant Lingala Srinivasarao, S/o Late Atchivadu, age 49 yrs, Sc-Mala by caste, who is VRO of Bejjupuram village of Laveru Mandal. On 26.08.2023 night at about 23.00 hrs he received a phone call from his VRA by named Lutta Appalasuri@Ramu, S/o Lt Pedda Appalasuri that he came to know that at about 21.00 hrs, one unknown male person, age between 30-35 yrs, wore Pusala garland and red towel was fell on NH-16 divider Towards Visakhapatnam to Srikakulam, opposite Bejjupuram village Arch, Laveru Mandal , someone found him and admitted him a</t>
  </si>
  <si>
    <t>Occurred on 23.08.2023 at about 07.30 hrs at Mulapeta village, Lakhamdiddi panchayati, Kotabommali Mandal and reported on 29.08.2023 at 16-00 hrs, in which the complainant Karri Varalakshmi W/o Late Simhachalam, 53 yrs, Kalinga by caste, Cooli works, Mulapeta village, Lakhamdiddi panchayati, Kotabommali Mandal reported that some disputes and ill-feelings are existing between complainant and her neighbor Mula Appanna family members for the last few years, recently electrical service wires are hanging and proceeding through the front portion of the house of complainant, hence to prevent electrical shock from the wires, on that complainant asked the accused to tight the electrical wires to the electrical phole, when the accused denied to tite the electrical wires, then some altercation has</t>
  </si>
  <si>
    <t>'296/2023'</t>
  </si>
  <si>
    <t>This is a case of simple hurt that occurred in between 01.09.2023 at 19.00 hours and 02.09.2023 at 09.00 hours at Kesavaraopeta village, Etcherla Mandal and reported on 02.09.2023 at 13.30 hours by the complainant Patruni Koteswara Rao, S/o Sanyasi Rao, Age 42 years, Kalinga by caste, Kesavaraopeta village, Etcherla Mandal. In which the accused 1) Patruni Sanyasi Rao, 2) Tirumala, 3) Mula Narasimhamurthy, 4) Kuna Govinda Rao, 5) Kuna Savitri were beat the complainant with iron rod and sticks and caused multiple injuries over all body. On pretext that the complainant and accused were previous grudges for patrician of properties.</t>
  </si>
  <si>
    <t>'239/2023'</t>
  </si>
  <si>
    <t>Occurred on 02.09.2023 at about 05.15 hrs in Srikakulam to Visakhapatnam on NH-16 road, Opposite Akshaya Hostal, JR Puram Village, Ranasthalam Mandalam and reported on the 02.09.2023 at 08:00 hrs by the complainant Nethala Pydithalli, S/o Late Adinarayana, Age 31yrs, Caste by SC(mala), Ranathalam Village &amp; Mandalam. wherein the complainant father or deceased Nethala Adinarayana, S/O Late Appayya, Age 60yrs, SC(mala) by caste, Ranasthalam village &amp; Mandal was doing panchaythi worker in Ranasthalam Panchaythi, today morning he was crossed the Srikakulam to Visakhapatnam on NH-16 road Opposite Akshaya Hostal, JR Puram Village, Ranasthalam Mandalam, in the mean time one unknown vehicle driver drove his vehicle in a rash and negligent manner and dashed against the deceased, as a result of wh</t>
  </si>
  <si>
    <t>'181/2023'</t>
  </si>
  <si>
    <t>498-A IPC</t>
  </si>
  <si>
    <t>occurred prior to 02.09.2023 at Peddatamarapalli village, Nandigam Mandal and reported on 02.09.2023 at 11.00 hrs in which the complainant Savalapuram Kalavathi w/o Kiran, 26 yrs, Relli by caste, Peddatamarapalli village, Nandigam Mandal reported she got married with accused A.1 on 01.09.2023. Her parents gave Rs. 1,00,000/- of cash and other household articles as Saari during their wedding. During their conjugal life they did not have any children. While so her husband associated with his family members harassed her both physically and mentally. Hence she requested to take necessary action against her husband and in-laws.</t>
  </si>
  <si>
    <t>'328/2023'</t>
  </si>
  <si>
    <t>Occurred from 29.07.2023 to 07.08.2023 over telegram mesenger APP, and reported on 04.09.2023 at 20.30hrs by the complainant Allamsetti Srikanth, S/o Bhagiradharao, age 29 years, Pattusali by caste, Gate, Amadalavalasa town and municipality; working as village surveyor in Vanjangi village, Amadalavalasa mandal who lost an amount of Rs.23,59,584/- rupees from his account by making 14 transactions to the fraudster accounts, as the fraudster¿s lure him by telling they will return the money with benefits after completing his tasks.</t>
  </si>
  <si>
    <t>'242/2023'</t>
  </si>
  <si>
    <t>Occurred on 04.09.2023 at 21.00 hrs in Srikakulam to Visakhapatnam, near nelivada flyover bridge on NH-16 road, Opp. Rajayog granite company, Nelivada junction, Ranasthalam mandalam and reported on 05.09.2023 at 19.30 hrs by the complainant Lanakalapalli Venkateswara Rao, S/O Late Satyanarayana , Age 60yrs, Caste by Telaga, VRO Nelivada Panchayathi, Ranasthalam Mandalam. wherein some unknown vehicle heading towords Visakhapatnam accused driver his drove the vehicle rash and negligent manner and dashed against one un-known, un-sound mind person aged about 35yrs and freewayinjured got adimit in Govt. General Hospital, Srikakulam by 108 ambulance and thereafter shifted to KGH hospital, Visakhapatnam for better treatment. Today Complainant came to the police station and report the matter to t</t>
  </si>
  <si>
    <t>'211/2023'</t>
  </si>
  <si>
    <t>Occurred on 05.09.2023 at about 06-00 hrs at complainant house, Sariyapalli village, Kotabommali Mandal and reported on the same day at 09.30hrs, in which the complainant Saravakota Ammanamma W/o Late Appanna, 60 yrs, Rajaka by caste, Sariyapalli village, Kotabommali Mandal reported that on 04.09.2023 at about 20.00 hrs her son was coming towards house after attending the nature of calls. On that accused suspecting that he was attendee the nature of calls in front of her house and abused in a foul and filthy language. By keeping the Personnel grudges accused 1) Saravakota Gavaramma W/o Ramayya, 2) Saravakota Parvathi W/o Srinu, 3) Saravakota Srinu S/o Ramayya, 4) Saravakota Shiva S/o Srinu and 5) Saravakota Anitha D/o Srinu all are Rajaka by caste, Sariyapalli village, Kotabommali Manda</t>
  </si>
  <si>
    <t>'349/2023'</t>
  </si>
  <si>
    <t>468,417,471 r/w 34 IPC</t>
  </si>
  <si>
    <t>Occurred on priorto 26.08.2023, at 1st Addl District judge court, Srikakulam, reported on 07.09.2023 at 16.00 hours, by the complainant, Banki Ramarao senior superintendent of 1st Addl District judge court, Srikakulam, reported that, the accused Kallepu Nagaraju and Gumpa Pydiraju were submited solvency certificates to honarable 1st Addl District judge court, Srikakulam of the accused No.6 who is involved Cr. No. 145/2023 offence under NDPS Act of Ichapuram Police Station, after accepting the solvency certificates of the accused xerox copies of the solvency certificates transmitted to the panchayat secretary, Grama panchayathi, Pondhuru for verification, whether they are genuine or not, on that the concerned Panchayathi secratory reported to the court sating that, the solvecy certifica</t>
  </si>
  <si>
    <t>'184/2023'</t>
  </si>
  <si>
    <t>Occurred on 09.09.2023 at about 04.30 hrs on Tekkali - Palasa lane of four lane NH-16 road, near Subhadrapuram village, Nandigam Mandal and reported on the same day at 08.00 hrs in which the complainant Sappa Appayya s/o late Jogulu, 70 yrs, Subhadrapruam village, Nandigam Mandal reported that the accused driver of one unknown vehicle, drove the vehicle in a rash and negligent manner with high speed and dashed against his wife viz., Sappa Chinnamma w/o Appayya, 62 yrs, Subhadrapuram village, Nandigam Mandal and received severe bleeding injuries overhead and right foot and died instanteneously while she was returning back to home after attending natural calls.</t>
  </si>
  <si>
    <t>'359/2023'</t>
  </si>
  <si>
    <t>Cr.No.359/2023U/Sec : 457 &amp; 380 IPC (M.O.Lock-1) This is case of HB by night that Occurred in between 02-09-2023 at 10.00hrs and 09-09-2023 at 19:00hrs at the house of complainant¿s situated at Plot No.1, Bhavaninagar Colony, Srikakulam Mandal &amp; District and reported on 20-08-2023 at 21:00hrs by the complainant namely Simhadri Venkataramana, S/o late Ramarao, 54 Yrs, Viswabrahimina by caste, Bhavaninagar Colony, Srikakulam Mandal &amp; District that some unknown culprits gained entry by broke opening the locks of the house of the complainant and committed theft of (1) Gold Neckles wg. about one tolam, (2) Gold locket wg. about ¾ tolas, (3) Gold piece wg. about one tola (4) Gold Chain wg. about 3/4 tola, (5) one Small finger ring and 4 gold coins with Muvvalu wg.about ½ tola all wg. abo</t>
  </si>
  <si>
    <t>'427/2023'</t>
  </si>
  <si>
    <t>Occurred in between 13.05.2023 at 22.00hrs to 14.05.2023 at 06.00hrs at in front of Kunchumoju Prakasarao house, Chinna Brahmana veedhi, Palasa-Kasibugga Municipality and reported on 11.09.2023 at 16.00hrs, Wherein the complainant Kosuru Nageswararao s/o Jagannayak, 60yrs, Caste by BC-b, Veerabhadrapuram village, Palasa Mandal reported that his son parked his Pulsar Motor cycle bearing registered No AP39QK1755 at in front of his brother-in-laws house at Chinna Brahmana veedhi, Palasa-Kasibugga municipality on 13.05.2023 at 22.00hrs and went to Vijayawada. On the next day morning at 06.00hrs his brother-In-Law found said motor cycle was missing. Then he and his friends searched surrounding places, but no clues found. Hence he came to know that it was theft by unknown culprits with booty.</t>
  </si>
  <si>
    <t>'338/2023'</t>
  </si>
  <si>
    <t>Occurred from 06.09.2023 to 08.09.2023 at Amadalavalasa town and Municipality over WhatsApp and telegram messenger APP, and reported on 13.09.2023 at 20.00hrs by the complainant Kanapaka Venkata Krishna, S/o Lt Prasad Rao, age 30 years, Sista karanam by caste, govt.jr College road, Amadalavalasa Municipality; he studied B.Sc B.Ed and preparing for competitive examinations, on 06.09.2023 he received a message through WhatsApp from 7029075733 by offering part time online job such as he communicated with the unknown person and later communicated through telegram app and attended several tasks provided by the fraudsters and invested Rs.8,87,000/-rupees from his account by making several transactions to the fraudster accounts, as the fraudsters lure him by telling they will return the money wi</t>
  </si>
  <si>
    <t>'351/2023'</t>
  </si>
  <si>
    <t>This is a case of theft after preparation made for causing hurt, which occurred on 13.09.2023 at about 12-45 hrs, near Mettapeta village, Lingalavalasa panchayati, Tekkali (M) and reported on the same day at 15-00 hrs, wherein the complainant Kuna Mahalaxmi, w/o Trinadharao, 47 yrs, Caste by Kalinga, Peddalaxmipuram village, Pathapatnam mandal reported that while she was proceeding to Mettapeta village by walk along with another woman, some unknown culprits came there, snatched away the gold mangalashutra wg.about 3 tolas ( worth 45,000/-) from her neck after made preparation for committing the offence and decamped with swag and etc,</t>
  </si>
  <si>
    <t>'176/2023'</t>
  </si>
  <si>
    <t>Occurred prior to 16.01.2023 at BSNL tower, Devaravalasa(V), G.Sigadam (M) and reported on 15.09.2023 at 12.30 hrs, wherein the complainant Sollangi Ashok S/o Simhadri, 32 yrs, Rajula by caste, Vastrapuri colony, Rajam town, Viziangaram Dist reported that he has been working as a technician in Raj infratech solution for the past 1 and ½ year. He visited BSNL towers in his jurisdiction once for 10 days. On 16.01.2023, he visited BSNL tower at Devaravalasa village of G.Sigadam mandal and found missing 24 Excide batteries (300MAH). Later he informed his higher authorities and confirmed some unknown culprits committed theft of 24 Excide batteries worth Rs.6000/-.</t>
  </si>
  <si>
    <t>'353/2023'</t>
  </si>
  <si>
    <t>The complainant Budumuru Sowjanya D/o Srinivasarao, 21 years, Kalinga by caste, R/o Navabharat Nagar colony, Fareedpeta (V), Etcherla Mandal presented a report enclosing the Cyber Crime incident report vide acknowledgment No. 30209230011194 stating that she works as a Software Engineer for CGI Company in Hyderabad. She came over to her house about a week ago. Her cell phone number is 8179915296. Yesterday, at 5.45 p.m., she received a call from a Mobile No. 7899359263, and the caller informed her that they were calling from ICICI Bank and that she should deactivate international transactions on her credit card No. 4035621436596005 and so saying they have sent a link file from Whatsapp No.9337194876 to her Whatsapp Number. She then downloaded the file and entered her ICICI Bank c</t>
  </si>
  <si>
    <t>'318/2023'</t>
  </si>
  <si>
    <t>Occurred on 24.09.2023 at about 20.00 hrs complaint house, Nivagam Village, Kothuru Mandal and reported on 26.09.2023 at 19.00 hrs in which the complainant Billingi Minnarao@Raju, S/o Krishnamurthy, age 40 yrs, Kapu by caste, Nivagam Village, Kothuru Mandal reported that he is doing cultivation works at his village and his wife Kalpana working daily labour in cashew factory. She used to keep their gold in the side locker in Birua and kept the locks with her. On 24.09.2023 at about 20.00 hrs she opens beeruva to keeping in money; she saw the side locker was open and some gold ornaments were missing. 3 steps gold chain-2½ tulas, one chain- ¾ tulas, 3 pair ear rings and its chains- ¾ tulas, total ¿ 4 tulas. It¿s worth Rs.80,000/-. Some un-known culprits entered in to his house and com</t>
  </si>
  <si>
    <t>'125/2024'</t>
  </si>
  <si>
    <t>106(1) BNS</t>
  </si>
  <si>
    <t>Occurred on 02.07.2024 at about 16.45hrs at Salt Yard, Shreas industries Ltd, Chittivalasa village, Ranasthalam Mandal and reported on 03.07.2024 at 10.00hrs by the complainant Mondal Almin, S/o Hayat, Age 56 yrs, Muslim by caste, Panchadara Village, Nadiya Dist, West Bengal State. Wherein the accused/deceased D-1 Shamim Sheik , S/o Muntaj Sheik, Age 22 Yrs, Muslim by caste, Bavur Village, Nadiya Dist of West Bengal State and D-2 Raskhibue Sheik, S/o Abbas Ali Sheik, Age 23 Yrs, Muslim by caste, Bavur Village, Nadiya Dist West Bengal State are working in the company last three day ago. On the commission of offence they are climbed the roof top of Salt yard in the company and did the work on roof top, the company authorities are did not take any precautionary methods and act as gross negl</t>
  </si>
  <si>
    <t>Occurred in between 13.07.2023 at 22.00 hours to 14.07.2023 at 05.00 hours at Duppalavalasa (V), Etcherla Mandal and reported on 30.09.2023 at 09.00 hours, in which the complainant Pedada Thavitinaidu, S/o Gopalarao, Age 28 yrs, Kalinga by Caste, Chinthalapeta Village, Amadalavalasa Mandal reported that he parked his Pulsar motorcycle bearing No. AP 30 AM1799, worth Rs. 20,000/- in verandah of his house was committed theft of by unknown offenders.</t>
  </si>
  <si>
    <t>'369/2023'</t>
  </si>
  <si>
    <t>'339/2023'</t>
  </si>
  <si>
    <t>This is a case of Fatal road accident that occurred on 01.10.2023 at 21.30 hours, on NH-16 road opp. Hariyana Dhaba, AA valasa village, Etcherla Mandal and reported on the following day at 12.00 hours by the complainant Rakoti Suryanarayana, S/o Late Bodayya, Age 53 years, Pudivalasa village, Etcherla Mandal, VRO, AA valasa. In which an unknown accused driver drove his vehicle in a rash and negligent manner while proceeding towards Visakhapatnam side on NH-16 and made a hit against unknown male person. Due to which the unknown dead body died on the spot with crush injuries all over the body. The complainant knows from the AA villagers and rushed to the spot along with VRA Vasantha Ramesh and noticed the male body of the deceased. The male body was aged approximately 30 to 50 years old and</t>
  </si>
  <si>
    <t>Occurred on 02.10.2023 at midnight about 01.30 hrs, at Opposite complainant house, Pidimandasa Village, Mandasa Mandal and reported on the same day at 20:00 hrs by the complainant Arasavalli Damayanthi, w/o Viswanadham Achari, Age-61 yrs, Caste by Viswabrahmin, Pidimandasa Village &amp; Panchayat, Mandasa Mandal and report stated that the she along with her husband and 4th son Madhubabu and her husband doing Goldsmith works. the complainant and her husband are sleeping in main hall, her son is sleeping in bed room, every day night she went to outside for Urinals of habit, as usually i.e.02.10.2023 at night about 01.30 hours she went for Urinals to opposite of her house at that time 2 un-known person came and snatching her 2½ tulas gold pustulatradu snatching away from her neck and she immediat</t>
  </si>
  <si>
    <t>'193/2023'</t>
  </si>
  <si>
    <t>Occurred on 06.10.2023 at 16.00 hrs at 16.00 hrs at the house of the complainant, T.D.Valasa(V), G.Sigadam (M) and reported on 12.10.2023 at 11.30 hrs, wherein the complainant Jada Anuradha W/o Late Lakshmanarao, 42 yrs, Kapu, T.D Valasa(V), G.Sigadam (M) reported that her marriage was performed about 19 years ago In their conjugal life they have two daughters. Her husband Jada Lakshmanarao S/o Appalanaidu, 46 yrs, is working in Sardar power plant, Naguru(V), Manyam(Dist) and he has a habit of drinking alcohol. She altercated and admonished to her husband about to drinking alcohol daily. Due to that her husband left from house at 16.00 hrs on 06.10.2023 and did not return back to home.</t>
  </si>
  <si>
    <t>Occurred prior to 14.10.2023 at 13.00 hrs, at Union Bank of India , main branch, GT Road, Srikakulam town and reported on 14.10.2023 at 13.00 hrs, wherein the complainant Hanumanthu Jyothi, W/o Kiran Kumar, Age 48 years, Kalinga by Caste, D.No. 12-8-6, Official Colony, Srikakulam town reported that she along with the support of her husband was readied to construct an apartment at Nayapalli area of Odissa State along with all government permissions. In which they were approached online toll free phone numbers for purchasing of Ultra Tech cement of 3,500 bags. In which while contacted to the toll free number 022-66917800 and they were advised to contact marketing director (Ameeth Singh), Mumbai to his phone numbers i.e., 8114699431 and 7860969617. While contacting to the phone number 7860969</t>
  </si>
  <si>
    <t>'303/2023'</t>
  </si>
  <si>
    <t>This is a case of cheating through online that occurred on 14-10-2023 at about 14-40 hrs and reported on 16-10-2023 at 21-00 hrs . Wherein the complainant Simma Ramanayya, S/o Late Ramarao, 25 yrs, Velama by caste, Pedda bammidi village, Narasannapeta Mandal reported that some unknown fraudster telephoned the complainant to his mobile number ( 9951702942 ) and believed to activate the credit card which is issued to complainant from ICICI bank and the fraudster send a unknown app through whatsapp to complainant, the fraudster told that to install the app and enter the debit card number in that app, after enter the debit card number an amount of Rs. 47,496/- debited from complainant personal account of Union Bank Narasannapeta Branch, after verified the balance in his account th</t>
  </si>
  <si>
    <t>'109/2023'</t>
  </si>
  <si>
    <t>" occurred in between 15.10.2023 at 21:30 Hrs. and 16.10.2023 at 08.00Hrs at in front of Complainant house,Beside market yard,Santha colony, Gorlapadu panchayat of Kaviti Mandal. The case was reported belatedly on today i.e.17.10.2023 at 21.00 Hrs. by the complainant Varanasi anandarao s/o suryanarayana, 51 years,vysya by caste, santha colony,Gorlapadu panchayat, Kaviti (M); wherein un-known culprit committed theft of Black red colour Honda Shine motorcycle AP 30 Q 2443 worth Rs.20,000/- of the complainant when it was parked in front of his house at Santha colony and decamped."</t>
  </si>
  <si>
    <t>'112/2023'</t>
  </si>
  <si>
    <t>r/w 379 IPC</t>
  </si>
  <si>
    <t>This is a case of snatching from other than sleeping persons, occurred on today i.e. 25.10.2023 around 13.30 Hrs. on B.T. road in between Silagam junction ¿ Bingi Puttuga villages of Kaviti Mandal and reported at 15.30 Hrs; by the complainant Bingi Latha, W/o Tarakeswararao, 35 yrs, Srisayana by caste, Bingi Puttuga village, Kaviti Mandal; wherein two unidentified youngsters followed the sooty bearing No OD 07 AA 6639 of complainant on motorcycle from Silgam junction, suddenly stopped the scooty, then she fell down, then pillion rider of the motorcycle wearing helmet snatched away her gold chain (pustelutradu) wg.3 tulas worth Rs.60000/-, hand bag containing ( 2 SBI ATM cards, Aadhar card, Pan card, MI company mobile phone, cash Rs 2,000/- all worth (69,000/-) and fled away.</t>
  </si>
  <si>
    <t>Hurt</t>
  </si>
  <si>
    <t>'403/2023'</t>
  </si>
  <si>
    <t>This is a case of woman missing , which occurred on 25.07.2023 at 12.00 Hrs at DCCB Colony, Srikakulam and reported on 11.10.2023 at 17.30 Hrs, wherein the complainant Dibba Suresh, S/o Ramdev, 39 Yrs, Srisaina by caste, Srikakulam reported that his marriage was solemnized with Sravani, aged about 27 Yrs, who has been working as Junior Assistant in Endowment Department at Narasannapeta . On 25.07.2023 morning the complainant left from his house, attended for his duty and came back to home at about 14.00 Hrs for lunch but the doors of his house was locked and his was not present at home. The complainant caused enquiries about his wife in the surrounding area but got no particulars. Case was transfer from Srikakulam 2 town PS and case was re- registration of Srikakulam Rural PS vide Cr.No.40</t>
  </si>
  <si>
    <t>'208/2023'</t>
  </si>
  <si>
    <t>Occurred on 30.10.2023 at 17.30 hrs near Santhavuriti junction, G.Sigadam Mandal and reported on 31.10.2023 at 10.00 hrs, wherein the complainant Annasamudram Srinivasarao S/o Late Ramakrishnarao, 48 yrs, VRO of Santhaviriti(V), G.Sigadam (M) reported that one unknown female aged about 60-65 years was fell beside the road of Santhavuriti junction in unconsciously stage and bleeding from her nose. Someone admitted her in RIMS hospital, Srikakulam through 108 ambulances. She was died undergoing treatment at 20.56 hrs on 30.10.2023.</t>
  </si>
  <si>
    <t>'247/2023'</t>
  </si>
  <si>
    <t>323,324,509 r/w 34 IPC</t>
  </si>
  <si>
    <t>Occurred on 05.11.2023 at about 21.00 hrs at Chinnaharichandrapuram village, Kotabommali Mandal and reported on 06.11.2023 at 20.30 hrs by the complainant Uppada Srinivasarao S/o late Jagannadham, 37 yrs, Kalinga by caste, Chinnaharichandrapuram village, Kotabommali Mandal. In which the complainant reported that the accused 1) Ronanki Laxminarayana w/o Ramulu, 2) Sampatirao Appanna 3) Sampatirao Punyathi W/o Appanna, 4) Bagadi Ramarao, 5) Uppada Chinnikrishna S/o Narayanarao and 6) Uppada Chinnakrishna wife all are Kalinga by caste of same village have attacked and beat him with bricks and hands and caused injuries and the accused/A-4 and A-5 abused his wife Dharani by using utter words. On plea that existing unsolved land disputes and by keeping a petty dispute aroused between them</t>
  </si>
  <si>
    <t>'467/2023'</t>
  </si>
  <si>
    <t>This is case of cheating committed by unknown accused in which the accused sent a whats app message to complainant and offered work from home job or loan to complainant mobile number fraudulently and dishonestly that occurred on 31.10.2023 at about 07.50hrs at Ambusoli village, Palasa Mandal and reported on 07.11.2023 at 14.00hrs, Wherein the complainant Tungana Tarakeswararao s/o Kurmayya, 42yrs, SC Mala by caste, Ambusoli Village, Palasa Mandal reported that on 31.10.2023 at 07.50hrs in which the some unknown culprit made whats app message to him from mobile No 6381752516, in that accused offered to him work from home jobs or loan and via telegram link. He contacted through telegram they asked him to deposit money 38,800/-in their account and they will release 1,00,000/- rupees lo</t>
  </si>
  <si>
    <t>'268/2023'</t>
  </si>
  <si>
    <t>This is a case of snatching from women coupled with hurt occurred on 08.11.2023 at about 12.15 hrs at field of KAlisetti Applanaidu , in between venugopalapuram to nagampalem , Gravel road of Laveru Mandal and reported on 08.11.2023 at 18.00 hrs by the Complainant namely Jaggurothu Suridamma, W/o Suryanarayana, age 45 yrs, T kapu by caste, Nagampalem village of Laveru mandal . Wherein the Some unknown two male culprits, age in between 35 to 40 yrs came on a black colour motorcycle by wearing caps and glasses and Snatched the 1 ½ thulas gold Mangala sutra from complainant¿s neck and its worth About Rs.30,000/- while she was proceeding to Agraharam by walk to attend half sari function of her son-in-law¿s daughter by name Ijjurothu Bhavani and they are decamped with booty. And also While t</t>
  </si>
  <si>
    <t>'316/2023'</t>
  </si>
  <si>
    <t>This is a case of house burglary by night, which occurred in between 06.11.2023 at 20.00 hrs to 07.11.2023 at 06.00 hrs., at Brahmin Street, Ponduru Village and Mandal and reported on 08.11.2023 at 14.00 hrs, in which the complainant Arasavilli Venkataratna Govinda Rao S/o late Papayya Sastry, 64 yrs, Brahmin by caste, Brahmana Veedhi, Ponduru Village and Mandal reported that some unknown offenders broke open the locks of the front side door of the house and gained entrance into the house and committed theft in Iron Safe Locker, which contained 1. Gold Haram-1, 2. Gold Chain-1, 3. Gold Neckles-1, 4. Gold Ear Studs-1 set, 5. Gold Bracelet-1, 6.Gold Rings-2 (One with Swastik symbol and one with R letter), 7. Gold Small chain-1, 8. Gold Lacket-1, 9. Silver plates-2, 10.Silver cup-1. Total go</t>
  </si>
  <si>
    <t>'470/2023'</t>
  </si>
  <si>
    <t>This is case of woman missing that occurred on 10.11.2023 at about 13.30hrs at Auto stand, Palasa-Kasibugga Municipality and reported on 11.11.2023 at 14.00hrs, Wherein the complainant Bangari Dhamayanthi w/o Nageswararao, 45yrs, Caste by Mala, Ganguvada Village, Palasa Mandal reported that on 10.11.2023 morning her daughter/Missing woman namely Bangaru Maneesha d/o Nageswararao, 23yrs, Castse by Mala, Ganguvada Village, Palasa Mandal along with her mother Ammanna were went to Kasibugga for purchasing her needy items. Later afternoon 01.30PM, her daughter dropped her mother at Auto Stand, Kasibugga by saying to her mother that wait there she will be back. But did not return back to Auto stand nor home. The complainant and her relatives made searches about her daughter in and around Palas</t>
  </si>
  <si>
    <t>Occurred on 11.11.2023 at about 08.00 hrs in Vamsadara River at Vasapa Village of Kothuru Mandal and reported on same day at 10.00 hrs in which the complainant Girish Kumar Patnayak, S/o Late Mukundarao, age 35 yhrs, Sistukaranam by caste, Maharthapuram Village, Kothuru Mandal reported that he is doing Village Revenue Officer at Vasapa Panchayathi. On 11.11.2023 he heard that one un-known male person dead body in Vamsadara River at Vasapa Village, he along with Grama Volunteer Koyilapu Tirupathirao went to the spot and noticed one un-known male person dead body lying in river. The death person age about 50 yrs and he wearing blue colour lungi, sky blue colour baniyan, biscuit colour shirt and one tattoo mark on his left hand by the name of ¿+NABA LATIKHA¿. Hence he gave report for further</t>
  </si>
  <si>
    <t>'308/2023'</t>
  </si>
  <si>
    <t>Occurred on 14.10.2023 at about 14.26hrs in between 13.11.2023 at about 21.45hrs at Pishini village, Ranasthalam Manadlam and reported on 13.11.2023 at 21.45hrs by the complainant Yenduva Gopal, S/o Appalanarayana, age 37 yrs, Caste by Kapu, Pishini Village, Ranasthalam Mandlam. In which the complainant while he was searching for job on online wed site sky scanner.co.in and he received a link from a unknown person, he opened the link and entered his name, address, phone number and email address, later the complainant have a another link, when he opened link the unknown person encouraged the complainant that earned more money if he deposit Rs.10,000/- he got Rs.7,500/- towards profit, like waged complainant deposit money regularly got profit, finally the complainant paid Rs.16,49,100/- to</t>
  </si>
  <si>
    <t>305(a) BNS</t>
  </si>
  <si>
    <t>'214/2023'</t>
  </si>
  <si>
    <t>Occurred on 17.11.2023 at 19.46 hrs at Kaputemburu village, Nandigam Mandal and reported on today 18.11.2023 at 20.00 hrs by the complainant Temburu Santosh Kumar, s/o Hemasundara Rao, 37 yrs, Kaputemburu village, Nandigam Mandal stated that he is working as Navigator in Marchent Navyat Qatar country and present he is staying at his house at Kaputemburu village on leave; wherein the unknown accused hacked the complainant SBI Bank A/C No.3389555713 and deducted his amount Rs.100,000/- in two transactions and it was transferred to Krishna Mondal vide ref: 332119113824 and 332119116328 while DHL courier parcel issue of complainant and there by cheated.</t>
  </si>
  <si>
    <t>'442/2023'</t>
  </si>
  <si>
    <t>'451/2023'</t>
  </si>
  <si>
    <t>324,341 r/w 34 IPC</t>
  </si>
  <si>
    <t>This is a case of voluntary causing hurt by wrongful restrain that occurred on 23.11.2023 at 21.00 hrs at Syampalem village Junction, Srikakulam mandal &amp; district and reported on 24.11.2023 at 18.00 Hrs by the complainant Munji Surash, S/ Ananada Rao, 43 Yrs, Kapu by caste, Vamasadharnagara, Srikakulam town that he was working as senior Associate/ Cash inchage in State bank of India at Gara Village branch, On 23.11.2023 at morning he went to his bank for duty on his motor cycle after completion his works, he coming from Gara to Srikakulam, he reached at Syampalem junction, wherein the un known two accused obstruction him and beat him with stick on his hands , face and legs then he received swelling and bleeding injures and also they attempt to grab his bag, recently Audit was conduct i</t>
  </si>
  <si>
    <t>'267/2023'</t>
  </si>
  <si>
    <t>509,506,354D IPC, 67A ITA-2000-2008</t>
  </si>
  <si>
    <t>This is a case of stalking with criminal intimidation of woman by publishing/transmitting obscene/lascivious morphed photos/videos in electronic form that occurred in between 24.11.2023 to 26.11.2023 at Kotabommali village and Mandal and reported on 26.11.2023 at 11.00 hrs. In which the complainant Dabburi Suryatejomayi D/o Subhas, 23 years, Kapu by caste, Kotabommali village and Mandal reported that the she has been completed MBA course and at present working as Dy. Manager in ICICI bank at Srikakulam. About 2 years ago she and her 10th class mates are get to gather. In that get to gather accused/Vandrangi Akhil S/o Apparao, age. 24 years, Patnayak by caste, Kummari street, near Mutyalamma temple, Vizianagaram town also participated. During get to gather complainant and accused exchanged</t>
  </si>
  <si>
    <t>'29/2025'</t>
  </si>
  <si>
    <t>303(2) BNS</t>
  </si>
  <si>
    <t>'256/2023'</t>
  </si>
  <si>
    <t>120b,409,411,406,420,380 IPC</t>
  </si>
  <si>
    <t>This is a case of dishonest misappropriation of gold bags and converting to own use, criminal breach of trust by a public servant, Cheating and dishonestly inducing delivery of property, gold theft in SBI bank, criminal conspiracy and dishonestly receives stolen 60 gold bags of customers from SBI Bank Gara Branch occurred prior to 17-11-2023 at about 12:30 hrs., at SBI Branch Gara, Srikakulam District and reported on 30-11-2023 at 17:00hrs., wherein the Complainant TRM Raju, S/o late Satyanarayana Raju, Regional Manager, SBI Regional Business Office, Srikakulam reported that the Mrs.Wuriti Swapna Priya (PF NO:5537509) is working as Service Manager and Mrs.Wuriti Swapna Priya was 60 stolen gold bags of customers whose Gross Weight is 7146.20 grams (approx) valued at Rs.4,07,33,340.00</t>
  </si>
  <si>
    <t>'499/2023'</t>
  </si>
  <si>
    <t>This is a case of non fatal road accident that occurred on 30.11.2023 at about 01.30hrs on NH-16 road, Parasamba village Junction, Palasa Mandal and reported on the same day at 19.30hrs, Wherein the complainant Sarvana Geetha w/o Ravi, 42yrs, Jangam by caste, Denki veedhi, Palasa-Kasibugga municipality reported that she has been working as 10th ward counsellor in Palasa-Kasibugga municipality. On 30.11.2023 morning she received information from her ward people, On 29/30.11.2023 at about 01.30hrs one unknown vehicle driver/Accused, who proceeding towards Icchapuram to Palasa side, drove his vehicle in rash and negligent manner and dashed one un known male person, aged about 70yrs and fled away. In the result, he received fractured and bleeding injuries on his body. After he shifted to CHC</t>
  </si>
  <si>
    <t>'299/2023'</t>
  </si>
  <si>
    <t>'356/2023'</t>
  </si>
  <si>
    <t>This is a case of financial fraud by offering a work from home job through telegram and whatsapp, which occurred on prior to 01.12.2023 at 18.00 hrs., at Kanimetta Village, Ponduru Mandal and reported on 01.12.2023 at 18.00 hrs., where in the complainant Raghupathi Aparna D/o Srinivasa Rao, 28 yrs, Kalinga by caste, Kanimetta Village, Ponduru Mandal reported that she received a message through telegram and whatsapp about offering a work from home job, then she contacted with them and they offering some amount, told that it will be refund after doing the tasks. During that she sent an amount of Rs. 6,02,973 /- in 5 transactions to the unknown culprits ICICI Bank Accounts through her account No.024501539210 and credit card. Hence, she request to take necessary action against the unknown cu</t>
  </si>
  <si>
    <t>Occurred on priorto 02.12.2023 at 20.00 hrs, at Complainant house, PN colony, Srikakulam town, reported on 02.12.2023 at 20.00 hrs, by the complainant namely Nakkina Visrutha D/o Nagavenkata surya, age 23 years, caste by devangula, 7th line PN colony, Srikakulam town, reported that she was searched for various methods to earn money online she has found website in which there was a whatsapp number (9019060855), she pinged to that number for which they replied back with a link to create an account in the link(website), they told her online to earn money online, they told to her to invest some money, she belived and sent money many times Rs. 4,06050/-, but not returned her money, Then she came to know that she was cheated by the unkown culprit. Hence gave a complainant for taking necessary a</t>
  </si>
  <si>
    <t>'59/2025'</t>
  </si>
  <si>
    <t>305(a),316(3),316(4) BNS</t>
  </si>
  <si>
    <t>Occurred in between on 17.02.2025 at 15.30hrs to 03.03.2025 at 11.30hrs, At FG-Warehouse, CTO-6, Dr. Reddys Laboratories LTD. Pydibheemavaram Village, Ranasthalam Mandal and reported on 18.03.2025 at 20.00hrs by the complainant Sunder Ganesh Shankaran , S/o Late Shankaran, Age 55yrs, Caste by Brahmin, Pydibheemavaram Village, Ranasthalam Mandal.who is Site Head of CTO-6, Dr. Reddys Laboratories LTD. Pydibheemavaram. In which the total weight of 450 Grams of API (Active Pharmaceutical ingredients) which is being used for weight loss, lower blood sugar level in type-2 diabetes and reduce to risk of major cardiovascular events, was handover by Kemburu Rama Krishna of Production Department and team member to Lanka Eswara Rao of FG warehouse. On 03.03.2025 at about 10.45 Hrs, the warehouse tea</t>
  </si>
  <si>
    <t>'209/2023'</t>
  </si>
  <si>
    <t>Occurred On Between 04.12.2023 hrs at 21.00 to 05.12.2023 at 06.00 hrs at the complainant house, Chompapuram Village, Meliaputti Mandal and reported On 06.12.2023 at 12.00 hrs wherein the complainant Pragada Janakirao S/o Ramarao, Age 26 yrs, Telaga by Caste, Chompapuram Village, Meliaputti Mandal has alleged that he bought Motor cycle bearing No. AP 30 AS 8876 for his necessaries. Whereas on 04.12.2023 at about 21.00 hrs he got the motor cycle parked in front of his house but it was got stolen by un-known perpetrators, is noticed in the early hours at about 06.00 hrs after day break. In connection with strenuous efforts have been made so far to get it, but in vain. Following which a case was registered in 209/2023 U/s 379 IPC (M.O-Automobiles-II M/C) of Meliaputti PS</t>
  </si>
  <si>
    <t>This is a case of open house theft occurred in between 09.12.2023 at 06.30 to 10.12.2023 at 08.00 hrs at the complainant house in Pedda Balliputtuga vIllage, Kaviti Mandal wherein the complainant name Nallana Rajini w/o Dillirao, Age 43 years ,Peddaballiputtuga,kaviti mandal has allegedly reported on 15.12.2023 at 10.30 hrs that She and her husband went to Lakshmi Narasimhaswamy temple on 09.12.2023 at 06.30 in the morning, at that time her two sons were sleeping on the upper floor, so without locking our house she went to the temple and returned, after half an hour again my husband came to drop me off at school at that time her sons They were awake, the next day dated 10.12.2023 morning at 08.00 am she took out her wardrobe to wear jewelery for her elder son's Enagagement function, but t</t>
  </si>
  <si>
    <t xml:space="preserve"> </t>
  </si>
  <si>
    <t>'266/2023'</t>
  </si>
  <si>
    <t>This is a case of Man missing occurred on 24.10.2023 at 07:30hrs,. at Jogipantulapeta village, Gara Mandal and reported belatedly on 16.12.2023 at 18.30 hrs, , in which the complainant Arangi Sriramulu, S/o Anandakumar, age 35 yrs, kalinga by caste, Jogipantulapeta village, Gara Mandal. His father Arangi Anandarao @ Nandarao, S/o late karuvadu, age 62 yrs, (Missing Man) was went for piligrim. But not retunred to home as on till date and his phone also switched off. The complainant made enquiries about his father but not traced. On 16-12-2023 the complainant came to police station and lodged a report of taking necessary action.</t>
  </si>
  <si>
    <t>Occurred between 09.04.2023 to 16.12.2023 at prasad &amp; company project works Pvt.Ltd, Vamsadhara colony Narasannapeta town and reported on 16.12.2023 at 20-00 hrs, where in the complainant Thadi Nagabhushanam, S/o Kondababu, 35 yrs, Kapu by caste, Begumpeta, Hyderabad, Telangana state reported that he is working as a accountant in prasad &amp; company project works Pvt.Ltd previously his company running a project work from 2014 to 2020 and establish the project office at vamsadhara colony, Narasannapeta. Since 2 years some technical problems the office was temperarly closed after he came to know that some Un-known persons committed theft by breaking the lock of his office and stolen computers ( Acer company)-2, Epson ink ject printer -1, Xerox mechine ( Ricoh company)-1, valuable docum</t>
  </si>
  <si>
    <t>Occurred From 04.11.2023 to 05.12.2023 at Korlakota village, Amadalavalasa Mandal (over telegram mesenger APP), and reported on 18.12.2023 at 20.30hrs by the complainant Pedada Alekhya D/o Satyam, age 25 years, Kalinga by caste, Korlakota village, Amadalavalasa Mandal; working as a software employee at Wipro Company who lost an amount of Rs.25,73,512/- rupees from his account by making several transactions to the fraudster accounts, as the fraudster¿s lure her by telling they will return the money with benefits after completing the tasks.</t>
  </si>
  <si>
    <t>Occurred on 19.12.2023 at 12.40 Hrs at the Well nearby `KALLAM¿ of the Complainant, Kothakota Village, Sarubujjili Mandal and reported on the same day at 18.00 Hrs., in which the complainant Kagithapalli Kalavathi, W/o Simmanna, Age 54 Yrs, Caste: Kapu, Kothakota Village, Sarubujjili Mandal reported that while she was going to their KALLAM to take grass for cattle after completion of NRGES work, when she reached the well nearby their KALLAM, one unknown person came there by Motor cycle and snatched her `MANGAL SUTRA¿ (3 ½ tulas, worth Rs. 70,000/-) from her neck and thrown her down by using criminal force.</t>
  </si>
  <si>
    <t>'355/2023'</t>
  </si>
  <si>
    <t>Occurred On 10.04.2023 at about 10.00hrs, at Shreas industries Ltd., Chittivalasa village, Ranasthalam Mandal and reported on 20.12.2023 at 16.00hrs by the complainant Batchu Ramana Kumar of Security maneger of Shreas industries Limited. Chittivalasa village, Ranasthalam Mandal. who is working Security maneger at Shreas industries Limited. In wich some unknown culprit entred enter into the factor of Shreas industries Ltd. and took way her 03number boxes contains 1.300x30x1066 size copper plates- 9(weight about=751.14kgs), 2. 300x15x760 size copper plates- 17 weight about=792.66kgs), 3. 300x30x620 size copper plates- 04 weight about=200.88kgs) total weight about 1444.68kgs worth Rs.25,00,000/- was found missing. Today complainant came to the police station and report the mater to take a ne</t>
  </si>
  <si>
    <t>2 ACCIDENTAL FIRE</t>
  </si>
  <si>
    <t>D-6(Other)</t>
  </si>
  <si>
    <t>'243/2023'</t>
  </si>
  <si>
    <t>Occurred in between 17.12.2023 at 21.00 hrs to 18.12.2023 at 05.30 hrs at the house of the complainant, Palavalasa village, Nandigam Mandal and reported on 25.12.2023 at 15.00 hrs in which the complainant Balaga Chandrasekhar s/o Ananda rao, 56 yrs, SC Mala by caste, Palavalasa village, Nandigam Mandal reported that on 18.12.2023 in the night all of them went to sleep after having dinner. When he awoke, found his father viz., Balaga Ananda rao s/o late Bairagi, 70 yrs, SC mala by caste, palavalasa village, Nandigam Mandal was missing.</t>
  </si>
  <si>
    <t>'361/2023'</t>
  </si>
  <si>
    <t>Occurred on 26.12.2023 in at about 15.30hrs at MPDO Office, J.R Puram village, Ranastham Mandal and reported on 27.12.2023 at 18.00hrs by the comaplinant Inapakurthi Ramana, S/o Yellarao, Age 39yrs, Caste by Telaga, Levitipalem Village, Laveru Mandalam, Srikakulam Dist. Where in the complainant brother-in-law Gurija Dhamodhararao, S/o Thavitayya, Age 45yrs, Caste by Telaga, K.S.R Puram Village, Laveru Mandalam, Srikakulam Dist. Who was worked Sakshi Reporter of Laveru Mandal area and his wife dropped at MPDO Office, JR Puram village on 26.12.2023 and did not return back his house. They searched her Brother-in-law in their relatives but there is no truth full information found. Today compalinant came to the police station and report the matter to take a necessary action.</t>
  </si>
  <si>
    <t>'232/2023'</t>
  </si>
  <si>
    <t>This is a case of house - breaking to commit theft that occurred in between dates i.e. 20.12.2023 at about 09.00 hrs to 30.12.2023 at about 12.50 hrs, at Complainant home, Goppili village of Meliaputti mandal and reported on 31.12.2023 at 10.00 hrs, wherein the complainant by name Kotni Someswararao S/o lt Dharmaraju, aged 38 years, Vysya by caste, Goppili village of Meliaputti mandal has allegedly reported to Police that he went to Hyderabad along with his wife and daughter-in-law to see his elder daughter Saranya, who got married and being in Hyderabad, by handing over the gate keys to his watch man saying to have a look on home besides feeding the petty dog. Lateron, having completed work in Hyderabad, he came home and found his house doors locks were broken. On getting suspicious, he r</t>
  </si>
  <si>
    <t>'3/2024'</t>
  </si>
  <si>
    <t>'5/2024'</t>
  </si>
  <si>
    <t>Occurred on 04.01.2024 at about 13.10hrs at Pathivadapalem village, Ranasthalam Mandalam and reported on 04.01.2024 at 19.30hrs by the complainant Pathivada Laxmi, W/O Late Laxmana, Pathivadapalem Village, Ranasthalam, Srikakulam Dist. wherein Two unknown culprits drove the motor cycle suddenly came at complainant kallam at pathivadapalem village snatched the two(02) thulas gold chain worth Rs.50,000/- from her neck and run away in the same way. After the complainant came to the police station and report the matter to take a necessary action.</t>
  </si>
  <si>
    <t>This is a case of HBs by night that occurred in between on 06.12.2023 at 11.00hrs to 08.12.2023 at 12.00hrs at complainants house, Gandhinagar-2, Palasa-Kasibugga Municipality and reported on 04.01.2024 at 15.00hrs where in the complainant Kolli Nirmala W/o Lt Dharmarao, 46yrs, Turpu Kapu by Caste, Gandhinagar-2, Palasa-Kasibugga Municipality reported that reported that some unknown culprits gained entrance into her house by broke open that lock and committed theft of 50 grams 4 packs gold chain and 5000/- rupees cash and 1.5Kgs silver articles escaped with booty. Total worth of stolen property is Rs. 1,50,000/-.</t>
  </si>
  <si>
    <t>Occurred from 30.12.2023 to 03.01.2024 at Kottaroad, Amadalavalasa Mandal over Whatsapp mesenger APP, and reported on 06.01.2024 at 16.00hrs by the complainant Venkumahanthi SivaSrikanth S/o Srinivasa Rao, age 24 years, Sistikarnam by caste, Kottaroad, Amadalalvalasa Mandal; who lost an amount of Rs.16,16,106/- rupees from his account by making several transactions to the fraudster accounts, as the fraudsters lure him by telling they will return the money with benefits after completing his tasks.</t>
  </si>
  <si>
    <t>'20/2024'</t>
  </si>
  <si>
    <t>'154/2024'</t>
  </si>
  <si>
    <t>3(1)(s),3(1)(r),3(2)(va) SC ST POA ACT, 115(2),351(2),79 r/w 3(5) BNS</t>
  </si>
  <si>
    <t>This is a counter case to cr.no. 153/2024 and a case of insulting the member of scheduled caste with caste name and threatened with common intention which occurred on 19.10.2024 at 18.15 hrs at ST makivalasa village, Marrivalasa panchayathi, Jalumuru mandal and reported on 19.10.2024 at 22.30 hrs, in which the complainant Bodavalasa Laxmi, w/o Utharayya, age 48 yrs, ST kapu savara by caste, ST makivalasa village, Marrivalasa panchayathi, Jalumuru mandal stated that the persons of Nanda Gokulam Gopala trust, Kurma village are insulted the complainant and her family members with cast name and scolded them with indecent words beat the complainant and threatened them with dire consequences that they will kill them with common intention as a result the complainant got swollen injuries owing to</t>
  </si>
  <si>
    <t>'12/2024'</t>
  </si>
  <si>
    <t>'9/2024'</t>
  </si>
  <si>
    <t>419 IPC, 66-D ITA-2000-2008</t>
  </si>
  <si>
    <t>This is a case of Personating that Occurred on 11.01.2024 about 19.20 hrs and reported on the same day at 20.00 hrs wherein the complainant name G Narayana Swamy, SI of Hiramandalam PS reported that while he was duty at Hiramandalam PS , he received Whats App Message to his Govt Phone Number 6309990880 by using the Photo of Superintendent of Police, Srikakaualam in his whats app Display Picture (DP) , asking for Payment of Rs 30,000 to another Phone Number 8486532140. Further he came to know that some un-known person tried to cheat him by personation</t>
  </si>
  <si>
    <t>'16/2024'</t>
  </si>
  <si>
    <t>420 IPC, 66-D ITA-2000-2008, 31(a) RPA 1950</t>
  </si>
  <si>
    <t>Occurred prior to 23.12.2023, various places in Kotabommali Mandal villages and reported on 11.01.2024 at 13.00 hrs, in which the complainant Jamu Eswaramma W/o Bhupathi Ravikumar, 58 yrs, SC-Mala by caste, Thasildar, Kotabommali mandal reported that in forth coming APLA-2024 (General Elections for Assembly and Parliament) the accused persons ie 1) Vana Ramu 2) Chintada Saikumar , 3) Kanithi Murali and 4) Yenduru Rajasekhar all are belongs to Kotabommali, nandigam mandala villagers filed objections of form-7 for which enquiry has been conducted by the ERO and its team on enquiry it reveal that the objection which were claimed by the accused are against the sec 31 of Representation of People Act-1950. Therefore the complainant gave a report to take action against the accused for violating</t>
  </si>
  <si>
    <t>'10/2024'</t>
  </si>
  <si>
    <t>420 IPC, 66-D ITA-2000-2008 r/w 31(b) r/w 31(a) RPA 1950</t>
  </si>
  <si>
    <t>This is a case of furnishing false information by the accused by violating the provisions in Representation of the People Act, 1950, which occurred prior to 15.12.2023 at about 10.30hrs and reported belatedly on 11.01.2024 at 14.00hrs, where in the complainant Smt. Yagalla Venkata Padmavathi, W/o Bhaskara rao, 57 yrs, Kalinga by caste, Tahsildhar cum AERO, Nandigam mandal, Srikakulam district lodged a printed report stating that the accused persons viz., 1) Saikumar Chinthada, Etturallapadu village, Kotabommali mandal &amp; 2) Vana Ramu, Etturallapadu village, Kotabommali mandal falsely/fraudulently applied online Form -7 applications for deletion of some voters in the existing voter list through online portal and etc facts.,</t>
  </si>
  <si>
    <t>Occurred on 11.01.2024 at about 23.45hrs on Srikakulam to Visakhapanam on N.H.16 road opp. Sahu Dhaba, Pydibheemavaram Village, Ranasthalam Mandalam and reported on 12.01.2023 at 12.00 hrs by Pulagurtha Nagaramesh, S/O Butchi Ramachandrarao, Caste by Brahmin, VRA, Pydibheemavaram Panchayati, Ranasthalam Mandalam. In which one unknown vehicle heading towards Visakhapatnam, dashed against an unknown male person, aged about 45 yrs at time unknown person cross the road, the deceased as a result of which they got savior bleeding injury on his lower body and died on the spot.</t>
  </si>
  <si>
    <t>This is a case of Woman Missing that Occurred on 02.01.2024 about 09.00 hrs and reported on 13.01.2024 at 10.00 hrs wherein the complainant named Korrai Rama rao, S/o late Simmayya, age-56, kapau savara by caste, jagannadhapuram village, Gulumuru Panchaiti, Hiramandalam reported that he was living by doing labor works at Bobbili and monthly once he goes to his village to see his wife and children . on 02.01.2024 at 18.00 hrs he went to his house, jagannadhapuram village, Hiramandalam and found his wife not present at home and asked his about his wife then his replied that morning 09.00 hrs she would go to out side of the home but returned home then complainant phoned her Sim No 7095541836 but her phone was Switched off then searched about his wife surrounding areas but No use and found Mis</t>
  </si>
  <si>
    <t>'19/2024'</t>
  </si>
  <si>
    <t>354D,506 IPC, 67A ITA-2000-2008</t>
  </si>
  <si>
    <t>This is a case of stalking with criminal intimidation and outraging the modesty of woman by publishing/transmitting obscene/lascivious morphed photos/videos in electronic form. Occurred on 12.01.2024 at about 15.45 hrs at Complainant house, Kotabommali village and Mandal; and reported on 13.01.2024 at 16.00 hrs, in which the complainant Nagiri Usharani W/o Subhas, 49 yrs, Kapu by caste, Kotabommali village and Mandal, reported that the accused Vandrangi Akhil S/o Apparao, age.23yrs, Patnayak by caste, Kummari street, near Mutyalamma temple, Vizianagaram town, who is 10th class batch-mate of her daughter/Suryatejomayi, used to stalking her daughter on the name of love, marriage and threatening her and her family members mentally in pho</t>
  </si>
  <si>
    <t>'18/2024'</t>
  </si>
  <si>
    <t>'21/2024'</t>
  </si>
  <si>
    <t>'22/2024'</t>
  </si>
  <si>
    <t>Occurred prior to 15.11.2023 at Nimmada village of Kotabommali Mandal and reported on 18.01.2024 at 19.00hrs, in which the complainant Kaspa Varahanarasimham S/o Venkata Suryanarayana, 44 yrs, Dhammala by caste, clerk, Nimmada village, Kotabommali Mandal reported that he was working as a clerck in Ayyappa ricemill, Nimmada village, on 12.11.2023 he saw a post in face book regarding the online tasks for earning money, later he contacted through whatsapp and he started doing tasks through telegram app and he earned RS.300/- by doing 10 tasks. Later he got a message in telegram app that to deposit RS.2000/- for doing remaining tasks. So he deposited RS.2000/- for doing remaining tasks. Later again he got a message to deposit RS.10,000/- for doing remaining tasks, like wise totally he transfer</t>
  </si>
  <si>
    <t>Occurred on in between 14.01.2024 at 17.00 hours and 17.01.2024 at 16.00 Hrs at Sompeta and reported on 18.01.2024 at 21.00 Hrs, by the Complainant Yerra Jeevana Rao, S/o Someswara rao, Age 25 yrs, Devangula by Caste, Zinkibhadra Village of Sompeta Mandal , The Complainant is working as an electrician and has been using the Pulsor motorcycle bearing number AP 39 KX 3108 worth is approximately 50,000 rupees of his close relative Gara Pratap for about a year, on 14.01.2024 he parked the bike at his relative's clothing shop in Sompet and went to his village. As Jinkibhadra went, he came back on 17. 01. 2024 but the motorcycle was not found. but could not be found even after searching around. A complaint has been lodged in the police station today that the motorcycle was stolen by an unknown</t>
  </si>
  <si>
    <t>This case of Simple hurt that occurred on 19.01.2024 about 06.00 hrs at the complainant¿s house, Kallata village, Hiramandalam and reported on the same day at 18.00 hrs wherein the complainant named Chintada Anusuya, W/o Simmayya, age-57, caste by SC-Mala, Kallata village, Hiramandalam reported that accused named Kurmana Govinda beat her husband with Stick on the left hand fingers and caused bleeding injuries , Kurmana venkati beat to the complainant with hands and remaining accused named Ramana, Asirayya thrown the stones on the complainant¿s house when the complainant abused to some one regarding to missing her house hold articles.</t>
  </si>
  <si>
    <t>'24/2024'</t>
  </si>
  <si>
    <t>This is a case of theft occurred between on 17.01.2024 at 20.00hrs and on 18.01.2024 at 06.00hrs at infront complainant rented house, Nethajinagar, Palasa-Kasibugga municipality and reported on 19.01.2024 at 17.00hrs, Wherein the complainant Savara Giriprasad s/o Ramanna, Rayikala Village, Meliaputti Mandal, Srikakulam District reported that some unknown offenders committed theft of his Pulsar NS 160 bearing No: AP39JU2739 which was parked at infront of his rented house on the night of 17.01.2024 and escaped with booty. Worth of motorcycle is Rs. 40,000/-. The complainant and others made searches about his motorcycle, as their efforts made futile, he lodged report at Kasibugga P.S on 19.01.2024 at 17.00hrs.</t>
  </si>
  <si>
    <t>'23/2024'</t>
  </si>
  <si>
    <t>'27/2024'</t>
  </si>
  <si>
    <t>This is a case of accidental fire that occurred on 17.01.2024 at 22.30 hrs at Plot No.16, Saisadan, SBI Staff Colony, Bondilipuram, Srikakulam Mandal &amp; district and reported on 19.01.2024 at 19.00 Hrs by the complainant Lumburu Kanaka Rajeswara Rao , S/o late Kurmanayakulu, 72 Yrs, Sista Karanam by caste, SBI Staff Colony, Bondilipuram, Srikakulam Mandal &amp; district, that he have two motor cycle , those are 1) Honda Activa bearing No. AP 40AQ4625, and 2) T.V.S Moped AP30N 1248 these vehicle are parked beside his house on 17.01.2024 at 20.30 hrs , while he and his family members present in the house, and same day at 22.30 hrs those motor cycle were fire and burning, in the parking place that cause was not known, may be occurred unfortunately accidentally fire and burned both vehicle so th</t>
  </si>
  <si>
    <t>Occurred prior to 31.12.2023 at Narayanavalasa Yettupothala Padhakam, near Vamsadara left cannel, Narayanavalasa village, Kotabommali mandal and reported on 20.01.2024 at 19.00 hrs, in which the complainant Gurubelli Madhusudhana Rao S/o Tirupathirao, 30 yrs, Kalinga by caste, A.E., APSIDC, Narasannapeta, who is working as Asst. Engineer at Narasannapeta subdivision, Srikakulam division reported that some unknown offenders entered into the Narayanavalasa Yettupothala Padhakam, near Vamsadara left cannel and committed theft of Electrical transformer materials ie 1) Copper Core material, 2) Winding material, 3) Transformer oil and 3) other parts of the transformer, total worth Rs.8,000/- and decamped with the booty, although made searches in and around the vicinity, but could not get an</t>
  </si>
  <si>
    <t>307,304(2) BNS</t>
  </si>
  <si>
    <t>Occurred on 1-10-2024 at 19.15 hrs On Palasa to Ichapuram NH-16 road opposite to Sujala Water Project and reported on the same day at 20.30 hrs wherein the complainant Bonikala Renuka W/o Ramu, 37 years, Reddika by caste, R.Belagam village, Kaviti mandal reported that she along with her sister Rangala Delleswara w/o Vasu started from their village R.Belagam on their Honda Activa Scooty Reg. NO. AP 39 LY 7370 to go to Sompeta for shopping, after completion of shopping they returned from Sompeta and go to their village R.Belgam on Palasa to Ichapuram NH-16 road driven by her sister Dilleswari, when reached opposite to the Sujala Water project Two unknown persons came on motorcycle from behind and snatched the gold Pustulutadu wg. About 2 ¼ tulas worth of Rs.56250/- and decamped with booty,</t>
  </si>
  <si>
    <t>'15/2024'</t>
  </si>
  <si>
    <t>This is a case of man missing which occurred on 24.12.2023 at about 10.30 hrs, at B.C. colony, Jalumuru village, Jalumuru mandal and reported on 22.01.2024 at 18.00 hrs, wherein the complainant Bone Tejovathi, w/o Sigabadi Kamaraju, age 32 yrs, caste by ST yenetikonda, B.C. colony, Jalumuru village, Jalumuru mandal, Srikakulam district reported that her husband/missing man Sigabadi Kamaraju, s/o lt Sangameswara rao, age 34 yrs, caste by ST yenetikonda, N/o Ramabadrarajupeta village, Palakonda mandal, R/o B.C. colony, Jalumuru village, Jalumuru mandal working at a dhaba at challavanipeta. On 24.12.2023 he went out from his house for his regular work and not returned to house at evening. Earlier also he went out like this and did not come home for one week. Hence the complainant waited for</t>
  </si>
  <si>
    <t>125(a),106(1) BNS</t>
  </si>
  <si>
    <t>'45/2024'</t>
  </si>
  <si>
    <t>This is a case of Cheating case that occurred on 25.04.2022 at 10.00 hours at Duppalavalasa village, Etcherla Mandal and reported on 25.01.2024 at 16.00 hours by the complainant Mamidi Applaraju, S/o Late Appalaswamy, Age 53 years, SC-mala by caste, Vammaravalli village, Gara Mandal. 1) Ganta Anand, Munasabpeta village, Srikakulam 2) Seera Mohana Rao, s/o Nagaraju of Thotapalem village, Etcherla Mandal were got believed the complainant and purchased an amount of Rs.8,00,000/- covered in Survey no¿s 58-6, 58.7 of Duppalavalasa village boundary and paid through phone pay numbers 9948780120 and 7674081087 by piece meal.</t>
  </si>
  <si>
    <t>'44/2024'</t>
  </si>
  <si>
    <t>384,448 r/w 34 IPC</t>
  </si>
  <si>
    <t>Occurred on 25.01.2024 at 11.20hrs to 11.50hrs at Tilaknagar, Palasa-Kasibugga municipality and reported on the same day 19.00hrs, Wherein the complainant Voona Roshini d/o Govindarao, 23yrs, Vysya by caste, Tilaknagar, Palasa-Kasibugga municipality reported that on 25.01.2024 in the morning at about 11:20 hours, when she was in her house, one unknown person came to her house and introduced himself as he came from orphanage by showing some photos in his file, but she denied his request and then he went away from the place. After 5 to 10 minutes, two unknown persons (one male &amp; one female) came to her house and said they came to invite her father for the wedding. Believing their words she opened the door and invited them inside the house. Then the female person caught hold of her hair and t</t>
  </si>
  <si>
    <t>'30/2024'</t>
  </si>
  <si>
    <t>Occurred On 25.01.2024 in between 09-30 hrs to 13-30 hrs at the House of complainant, Pedda Borigivalasa village, Narasannapeta Mandal and reported on same day at 20-00 hrs wherein the complainant Yadla Nirmala, W/o Ramesh, 26 yrs, yadava by caste, Pedda Borigivalasa village, Narasannapeta Mandal reported that she and her husband ramesh eking lively hood by doing agriculture coolie works today i.e on 25.01.2024 at 09-30 hrs the complainant and her husband were locked their house and went to their agriculture field after completion of work at agriculture field they come back to home for lunch and found some unknown culprits gained entry into the house by broke open the lock of main door and committed theft of Cash of Rs. 68000/-, 1) Gold Pustula Thadu - 2 tulas 2) Gold Necklace- 1 1/2 tu</t>
  </si>
  <si>
    <t>Occurred in between 25-01-2024 night 12.00 hrs and 26.01. 2024 at morning 06.00 hrs at NH 16 road, Palavalasa (V), Sompeta (M) and reported on 26.01.2024 at 11.00 hrs, by the complainant Tamada Yadagiri S/op Kalidasu, age 26yrs, Karthalapalem (V), Sompta (M), Working VRO at Palavalsa (V) reported that some unknown driver of vehicle drove his vehicle in rash and negligent manner and rammed some unknown person aged about 55 years at NH-16 road, Palavalasa village, Sompeta Mandal and escaped from the spot. Resulting said unknown person sustained fatal injuries. Later he was shifted to CHC, Haripuram by highway Ambulance for medical treatment where he succumbed to fatal injuries while undergoing treatment.</t>
  </si>
  <si>
    <t>'32/2024'</t>
  </si>
  <si>
    <t>Occurred in between 25.01.2024 at 20-00 hrs to 26.01.2024 at 06-00 hrs at NH-16 road near Madapam toll plaza, Narasannapeta mandal and reported on 26.01.2024 at 09-00 hrs wherein the complainant Gujju Laxmi, W/o Shankar reddy, 35yrs, Reddika by caste, Kesavarayunipalem village, Laveru Mandal reported that her husband/ Deceased Gujju Shankar reddy, S/o Padmanabham, 40 yrs, went to R.H puram village, santhabommali Mandal on his tractor bearing No. AP30TA4365/AP30T8548 for wodden loding on 25.01.2024 after loading his tractor he left from R.H puram on same day at 20-00 hrs and reached near madapam toll plaza where he stationed the tractor for attending natural calls one unknown vehicle which is coming from Narasannapeta to srikakulam dashed her husband and when he was moving and caused</t>
  </si>
  <si>
    <t>'37/2024'</t>
  </si>
  <si>
    <t>Occurred on 26.01.2024 at about 19.50 hrs at Anjana Agency, Hospital road, Ichapuram and reported on 27.01.2024 at 13.30 hrs by the complainant Sunil Kumar Maharana, S/o Kishore Maharana, 42 yrs, Vadrangi by caste, Panja Street, Ichapuram Town and Mandal was reported that he and his son parked his Pulsar bike in front of Anjana Agency and went into the shop, after shopping he came out and found his Pulsar bike found missing, some unknown culprits committed his pulsar and decamped with booty. Worth of the Motor Cycle Rs. 10,000/-</t>
  </si>
  <si>
    <t>Occurred in between 22.01.2024 at 11.00 hrs and 22.01.2024 at 12.30 hrs at kammasigadam junction and Kammasigadam village of Ranasthalam Mandal and reported on 29.01.2024 at 09.00 hrs By Mandala Satyanarayana S/o lt Mahalaxminaidu, age 58 yrs, Kapu by caste , Tirupathipalem village, Ranasthalam village in which some unknown persons committed theft of motorcycle bearing registration No -AP 31 CS 2031 Splender bike , worth Rs 10000/-, when the complainant parked his motorcycle at kammasigadam junction</t>
  </si>
  <si>
    <t>Occurred on 26.01.2024 at 08.30 hrs at Main road, Korlam (V), Sompeta (M) and reported on 30.01.2024 at 19.00 hrs, by the complainant Rambuddi Menaka W/o Manoj kumar, age 38yrs, Palli by caste, Korlam (V), Sompeta (M) reported that her husband Rambuddi Manoj Kumar S/o Late Arjun, age 44yrs, Palli by caste, Korlam (V), Sompeta (M) left home for having tiffin but did not come back home hitherto thereby found missing. Later they caused enquiries about him in and around their village, surrounding villages and the houses of their relatives but no clues have emerged.</t>
  </si>
  <si>
    <t>This is case of theft of motor cycle which occurred in between 28.01.2024 at 21.30 hrs to 29.01.2024 at 06.00 hrs on road, before the complainant house, Thimadam village, Jalumuru mandal and reported on 31.01.2024 at 16.00 hrs in which the complainant Yalamalli Lakshmana, s/o lt Kamayya, age 24 yrs, caste by nayibrahmina, Thimadam village, Jalumuru mandal stated he was parked his Bajaj platina 110 CC byke bearing registration number AP39K4698 infront of his house with out handle lock and went to sleep. Next day morning there is no his byke and he thought that his friends might hide it, due to that he enquired all friends and relatives even though it was not traced then he found some unknown culprits stolen away. The value of motor cycle is Rs 30000/-decamped with booty by the culprits.</t>
  </si>
  <si>
    <t>This is case of theft of motor cycle which occurred on 16.01.2024 at 15.00 hrs to 18.00 hrs at beside Srimukhalingam to karakavalasa BT road, beneath of Padmanabhaswamy hill, Annupuram village, Karakavalasa panchayathi, Jalumuru mandal and reported on 31.01.2024 at 11.00 hrs in which the complainant Ponnana Ramakrishna, s/o lt Veerayya, age 50 yrs, caste by velama, Bydhalapuram village, Saravakota mandal stated that he was parked his Splendor motor cylce bearing registration number AP35J2701 at beside Srimukhalingam to karakavalasa BT road, beneath of Padmanabhaswamy hill, Annupuram village, Karakavalasa panchayathi, Jalumuru mandal with out handle lock and went to padmanabhaswami yatra. After some time he arrived at byke parking place then he found that there is no his byke and he though</t>
  </si>
  <si>
    <t>'29/2024'</t>
  </si>
  <si>
    <t>This is a case of Fatal road accident (Hit &amp; Run), which occurred on 31.01.2024 in between 12.30 hrs to 05.30 hrs, on NH-16 road, near Poorna Dhaba, Budumuru village, Laveru Mandal and reported on 31.01.2024 at 09.00 hrs, wherein the complainant Kamisetty Naveen Kumar, s/o Lt.Venkataramana Murty, age 29 yrs, T. Kapu by caste, VRO, Budumuru village, Laveru Mandal reported that the unknown crime vehicle being driven by it¿s driver in a rash and negligent manner while proceeding from Visakhapatnam to Srikakulam NH -16 road, dashed against an unknown male person aged in between 30¿35 years and run over on his waist. In the result the unknown male person sustained bleeding injuries on his waist and body and died on the spot. After commission of offence the unknown accused along with crime ve</t>
  </si>
  <si>
    <t>'42/2024'</t>
  </si>
  <si>
    <t>'180/2024'</t>
  </si>
  <si>
    <t>Occurred on 17 -11-2024 at 07.00 hrs on NH-16 at Gundamuru Jn, Kanchili Mandal and reported on the same day at 17.30 hrs, where in the complainant Paila Balusamma, W/o Pottayya, age 65 yrs, Reddika by caste, Gundamuru village, Kanchili Mandal stated that the complainant proceeding towards her daughter¿s house by walk at about 07:45 to 08:00 hrs meanwhile when she reached near Gundamuru Jn at that time the Narthu Mohanarao Bellupada village of Kanchili Mandal who is rider of motor cycle bearing No AP30 CN 928 rode it rash and negligence manner and dashed the complainant as result of which she fell down on the road and received bleeding injury on right ear and admitted in CHC, Sompeta by auto and gave the statement to police for necessary action.</t>
  </si>
  <si>
    <t>'72/2024'</t>
  </si>
  <si>
    <t>This is case of fatal road accident that occurred on 04.02.2024 at 20.30hr to 21.00hrs, on NH-16 road, in between Pramod Dhaba to Mogilipadu flyover, Palasa-Kasibugga municipality and reported on 05.02.2024 at 09.00hrs, Wherein the complainant Kommu Dheenabandu s/o Lt Jangam, 52yrs, SC Mala by caste, Chinnabadam Village, Palasa Mandal reported that he has been working as Village Revenue Office, Mogilipadu Sachivalayam, Palasa-Kasibugga municipality since 2 ½ years. On 04.02.2024 night he received a phone call from Highway patrolling staff, that one road accident occurred on NH-16 road, in between Pramod Dhaba to Mogilipadu flyover, Palasa-Kasibugga municipality. Then he immediately rushed the accident spot and made enquiry about the accident with highway patrolling staff, he came to know</t>
  </si>
  <si>
    <t>Occurred prior to 18-12-2023 at Agricultural fields of Podugupadu and Kamalanabhapuram villages, Kotabommali Mandal and reported on 05.02.2024 at 18.00 hrs, in which the complainant Gurubelli Venkata Suresh S/o late Narasimha Murthy, 46yrs, Kalinga by caste, Asst. Executive Engineer, APEPDCLC operator section, Kotabommali reported that taking advantage of far away from the villages, some unknown offenders committed theft of Core copper material, winding material, Transformer oil from the Electrical Transformers, worth Rs.10,000/- and escaped with booty.</t>
  </si>
  <si>
    <t>'77/2024'</t>
  </si>
  <si>
    <t>This is a case of theft occurred between on 03.02.2024 at 22.30hrs and on 04.02.2024 at 07.00hrs at infront complainant house, Udayapuram, Palasa-Kasibugga municipality and reported on 06.02.2024 at 13.00hrs, Wherein the complainant Tangudu Karthik s/o Srinivasarao, 32yrs, Vysya by caste, Udayapuram, Palasa-Kasibugga municipality reported that some unknown offenders committed theft of his TVS Apache RTR 1604V bearing No AP39JH4650, which was parked at infront of his house on the night of 03.02.2024 and escaped with booty. Worth of motorcycle is Rs. 40,000/-. The complainant and others made searches about his motorcycle, as their efforts made futile, he lodged report at Kasibugga P.S on 06.02.2024 at 13.00hrs.</t>
  </si>
  <si>
    <t>'18/2021'</t>
  </si>
  <si>
    <t>Occurred on 17.01.2021 at 11:00 hours, at in survy no 176/5 and 179/15, Kottaparasamba village, and reported on the same day at 16:00 hours, the complainant Ronanki Apparao S/o late Appanna, 71yrs, Kalinga by caste, Kottaparasamba village, Palasa Mandal, Srikakulam District, he reported that he is living at Kottaparasamba village, Palasa-Kasibugga Municipality , his son Ronanki Kodanda Rao was worked in the Indian Air force, he was applied to the District collector for house sight in the year of 2010 through his commanding officer, and the MRO, Palasa sanctioned 3 cents of house site in survey No 176/5 &amp; 179/15 in the year of 2012, similarly the complainant daughter’s husband Jayaram also worked in the Indian Army and he also granted 3 cents of house site, and also obtained plan approval</t>
  </si>
  <si>
    <t>'43/2024'</t>
  </si>
  <si>
    <t>Occurred on inbetween 02.02.2024 at 13.30 hrs to 15.15 hrs at parking place opp Arts College road Church, Srikakulam town and reported on 06.02.2024 at 20.00 hrs. By the complainant Boddepalli Sudha rani d/o narayana rao, 35 Yrs, klainga By caste, Srikakulam Mandal, reported that she went to to church on arts college road for personal works, she used to park her Honda Activa blue(Alloy) motor cycle bearing registration no .AP40BJ9268 at infront of parking place Church, Arts Collge road, Srikakulam, she went to Church l and return Same day 15.15 hrs, she found her motor Cycle was not there, she made enquiry about his motor cycle but in vain, then the he came to Police Station today i.e. 06.02.2024, lodged a written report at Police Station for necessary action, Motor cycle worth Rs.</t>
  </si>
  <si>
    <t>'91/2024'</t>
  </si>
  <si>
    <t>120b,384,109 r/w 34 IPC, 20(b)(ii)(C),29(1) r/w 8(c) NDPSA</t>
  </si>
  <si>
    <t>This is a case of illegal possession of prohibited Ganja for the purpose of commercial use, abets, or is a party to a criminal conspiracy to commit, extortion, criminal conspiracy, abetment with common intention that occurred on 07.02.2024 at about 12:15 hours near Sri Chidambareshwara Swamy temple, near railway station, Ichapuram Town &amp; Mandal and reported on the same day at 15:15 hrs by the complainant V. Satya Narayana, Sub-Inspector of Police, Ichapuram town PS, in which, he reported that he arrested the accused A-1) Uttara Gouda D/o Radha Gobinda Pradhan, w/o Mikhail Parichcha, age: 30 years, Caste by Gowda, Gouda Sahi, R. Udayagiri, Gajapathi District of Odisha state, A-2) Kusha Bhuyan s/o Sukuta Buyan, age: 19 years, ST-Savara by caste, Lailai village, Rayagada Block, Gajapathi Dis</t>
  </si>
  <si>
    <t>419,420 IPC, 66-C,66-D ITA-2000-2008</t>
  </si>
  <si>
    <t>This is a case of cheating through online, occurred prior to 07.02.2024 at complainant house, Fazulbagpeta, Srikakulam town and reported on 07.02.2024 at 19.00 hrs. Wherein the complainant Namballa Greeshmitha W/o Koppalla Gowri Jagadeesh Prasad, age 34 yrs, Kalinga caste, D.No.16-12-14, Fazulbagpeta, Srikakulam town reported that she along with her husband investted an amount of Rs.17.5 lack in website named as okx-33.com / okc-33.com. The suspects contacted her through their teligram IDs and phone numbers 1)07043904299, 2)07043871700, and 3)08349714428. Initially they started with the low amount, but later claimed that the order placement for the crypto currency/bitwin placed in wrong and has been suspended then she believed their words and done the payment. Later she realized that she w</t>
  </si>
  <si>
    <t>'58/2024'</t>
  </si>
  <si>
    <t>This is a case of chain snatching from other than sleeping person that occurred on 04.02.2024 at 16.00 hours at Fareedpeta village, Etcherla Mandal and reported on 08.02.2024 at 10.00 hours by the complainant Suvvari Swathi, W/o Yethirajulu, Age 30 years, Kalinga by caste, Fareedpeta village, Etcherla Mandal. In which the accused Pydi Swathi of Srikakulam town was came to complainant daughter Reshma puberty function on 04.02.2024 and she had lunch after that she went into complainant house for drinking tea, later she committed theft of 4 ½ tulas of golden Haram and ½ tulas of golden chain from the neck of complainant daughter Reshma and she said that she was leaving. When her daughter was sleeping in the room and suffering from illness. The complainant asked her daughter about gold orn</t>
  </si>
  <si>
    <t>'61/2024'</t>
  </si>
  <si>
    <t>120b,307 r/w 34 IPC</t>
  </si>
  <si>
    <t>This is a case of attempt to murder that occurred on 09.02.2024 at 18.15 hours on BT road between SM puram junction to IIIT College, SM Puram village, Etcherla Mandal and reported on the same day at 21.30 hours by the complainant Jarugulla Sankara Rao, S/o Late Krishnamurty, Age 46 years, P-Velama by caste, Etcherla village and Mandal report that he was working as vice MPP of Etcherla mandal, recently he was new constructing guest house opp. IIIT College, SM puram village boundary. As usual he was daily attend to that place, watering constructing pillars and came back to home with Jarugulla Murali motor cycle bearing No. AP 30 AQ 3269 when their reached opp. Crusher machine around 18.15 hours, some unknown accused are came on an unknown bike and the pillion rider attacked the complainant w</t>
  </si>
  <si>
    <t>This is a case of cheating by personation on online plotform which occurred prior to 08.01.2024 at 16.45 hrs on online plotform and reported on 09.02.2024 at 19.00 hrs, wherein the complainant Velamala Naimisha, D/o lt Venugopalarao, age 24 yrs, caste by velama, Thimadam village, Jalumuru mandal stated that while she is watching instagram she saw an advertisement about part time jobs at Amazon. She belived the advertisement and opened the link, then she is introduced with unknown culprit through whatsapp phone number i.e., 9873256557 and a telegram link @David668258, on which the complainant believed their deceitful words and credited total amount of Rs 221900/- in several times through Phone Pay in order to get part time job and thereby dishonestly cheated the complainant and etc.</t>
  </si>
  <si>
    <t>'76/2024'</t>
  </si>
  <si>
    <t>'90/2024'</t>
  </si>
  <si>
    <t>67b,66-E ITA-2000-2008</t>
  </si>
  <si>
    <t>The memo vide C.No.6/D-5-DCRB/SKL/2024, Dt.6.2.2024 received from the office of the Superintendent of Police, Srikakulam communicated vide memo C.No.1709/NCMEC/CID/2019, Dt.29.1.2024 of Addl. DGP, CID, AP, Mangalagiri, received cyber tip line reports i.e. 1) 154331883 and 2) 157578971 along with one CD containing Child Pornography (Possession, Manufacture and Distribution) uploaded data was furnished by National Center for Missing and Exploited Children (NCMEC), Cyber tip line repot enclosing sustain information relating to the suspects which is enclosed herewith.</t>
  </si>
  <si>
    <t>'40/2024'</t>
  </si>
  <si>
    <t>Occured on 11.02.2024 between 02:30AM to 05:30AM at NH 16 road,towards srikakulam to visakhapatnam,near Ravivalasa junction of Laveru mandal, srikakulam district and reported on the same day 10:00 hrs to Laveru PS where in the complainant Muddada Govinda Rao s/o Late Asirinaidu,43 years, SC mala by caste,VRO,Peddaraopalli Panchayati ,I/C Tallavalasa , Laveru mandal, Srikakulam district stated that he is working as VRO in Peddaraopalli Panchayati and is incharge of Tallavalasa panchayat from past one year.On 11.02.2024 morning ,the complainant received phone call from the villagers of Ravivalasa who stated that on 11.02.2024 in between 02:30 to 05:30 hrs at NH16 road towards srikakulam to visakhapatnam, Ravivalasa junction an unknown vehicle driver drove his vehicle in speed, rash , neglig</t>
  </si>
  <si>
    <t>'49/2024'</t>
  </si>
  <si>
    <t>Occurred on 15.02.2024 at about 14-15 hrs Near A.P Residential college Tamarapalli, Narasannapeta Mandal and reported on15.02.2024 at 20-00 hrs wherein the complainant Nakka Umapathi, S/o Pothayya, 32 yrs, Yadava by caste, Sivarampuram village, Nandigam Mandal reported that his brother / Deceased Nakka Durgarao, S/o Pothayya, 34 yrs went to Narasannapeta and while he crossing the road by walk, near A.P residential college, Tamarapalli one unknown vehicle which is coming from Narasannapeta to Kotabommali dashed his brother due to which the complainant brother received severe blood injuries over the both legs and hip as a result his brother was succumbed to the injuries</t>
  </si>
  <si>
    <t>'28/2024'</t>
  </si>
  <si>
    <t>Occurred on 16-02-2024 at morning 05.20 hrs at BT raod, near petrol Bunk, Baruva (V), Sompeta (M) and reported on same day at 08.00 hrs, by the complainant Pondara Kasturi W/o Late Damodara behara, age 61yrs, Pondara by caste, Barva (V), Sompeta (M) stated that when she was going to Petrol bunk at 3 road junction, Baruva village by walking, l and crossed junction by that time some unknown rider of motorcycle who proceeding from Sompeta side to Baruva side, rode his motorcycle in rash and negligent manner without blowing horn and dashed her besides escaped from the spot with motorcycle. Resulting, she sustained severe bleeding injury under left knee. Later she was shifted to CHC, Baruva for medical treatment.</t>
  </si>
  <si>
    <t>'53/2024'</t>
  </si>
  <si>
    <t>Occurred in between 18.02.2024 at 20.00 Hrs to 19.02.2024 at 09.30 Hrs in Sri Lakshmi Jewelers shop, Sarubujjili Junction of Sarubujjili Mandal and reported on 19.02.2024 at 14.00 Hrs., in which the complainant Boddepalli Haribabu, S/o Ramarao, Age 34 Yrs, Caste: Kalinga, Nandikonda Village, Sarubujjili Mandal reported that he has been working as Grama Sarpanch and also maintaining a Jeweler shop named as Sri Lakshmi Jewelers at Sarubujjili Junction and also reported that on 18.02.2024 at 20.00 Hrs to 19.02.2024 at 09.30 hrs some unknown culprits are gained entrance into his jeweler shop from back side by breaking the iron grill door and stolen the property i.e., 14 Kgs of Silver ornaments (total worth Rs. 2,38,000/-) and decamped the booty.</t>
  </si>
  <si>
    <t>'100/2024'</t>
  </si>
  <si>
    <t>This is a case of theft occurred on 09.11.2023 at 14.00hrs from scooty dikki bearing no. AP39LS4782 parked beside Malla Bhaskarararao shop, near Bankeswaramma temple, Kasibugga and reported on 21.02.2024 at 14.00hrs, wherein the complainant Malla Chanakya s/o Malla Chandrasekhar, 39yrs, Vysya by Caste, Subbamma quarters, Palasa mandal reported that some unknown offender committed theft of amount Rs-1,50,000/- (one lakh fifty thousand rupees) from his scooty dikki bearing no. AP39LS4782 which was parked beside Malla Bhaskarararao shop, near Bankeswaramma temple, Kasibugga and escaped with booty. Worth of lost amount is Rs-1,50,000/- (one lakh fifty thousand rupees) . The complainant made searches about his money through cc cameras but his efforts made futile, he lodged report at Kasibugga</t>
  </si>
  <si>
    <t>'440/2022'</t>
  </si>
  <si>
    <t>Occurred prior to 21.10.2022 at 16.00 hrs, at Sri lakshmi venkata jyothi cashews industry, at Srinavasa Nagar, Palasa- Kasibugga town and reported on 21.10.2022 at 16.00 hrs, by complainant Konchada Vinay S/o Venkata gopala Krishna, Age 29 years, Vysya by Caste, Srinivasa Nagar, Palasa-Kasibugga Town in which reported that he is running Sri lakshmi venkata jyothi cashews industry, at Srinavasa Nagar, Palasa- Kasibugga town. Wherein the accused Vachanaram Hujaram of Gujarath cheated the complainant while the accused buying cashew nuts from the complainant worth Rs 30,00,000/-. Later the accused gave Rs.12, 00,000/-to the compalinant and remaining Rs. 18,00,000/-not given to complainant. Later the complainant understood that he was cheated by the accused and he came to PS and gave a report</t>
  </si>
  <si>
    <t>185 MV ACT</t>
  </si>
  <si>
    <t>'59/2024'</t>
  </si>
  <si>
    <t>This is a case of financial fraud by phishing, which occurred on 10.02.2024 at about 05.09 hrs., at Complainant House, Ponduru Village and Mandal and reported on 24.02.2024 at 13.00 hrs., where in the complainant Baswa Suresh S/o Ramarao, 49 yrs, Pattusali by caste, Ponduru Village and Mandal reported that on 10.02.2024 at about 17.09 hrs (05.09 pm) received a SMS from 9493860527 with a malicious link for expired the Yono SBI net banking redeem points, then he clicked the link and entered his SBI Net Banking User ID and password in the malicious link and he got OTP and entered into the link and debited Rs. 49,877 /- from his SBI Account.No. 11639493793. Later he found some unknown culprits made this fraud and Immediately he called to SBI toll free number and blocked his account and he appr</t>
  </si>
  <si>
    <t>494,420,120b r/w 34 IPC</t>
  </si>
  <si>
    <t>Occurred on 23.07.2023 at about 17.00hrs, near G.J collage Junction, Palasa and reported on 26.07.2023 at 20.45hrs, Wherein the complainant Tangudu Sandeep Kumar s/o Shanmukharao, 38yrs, Caste by Vysya, Maruthinagar, Narasannapeta town reported that on 23.07.2023 morning he along with his friends Ch.Suryaprakash, Tangudu Rajeev, Suresh, Ramarao, Santhosh came to Palasa in their car carrying 50 Lakh rupees 500 rupees notes as per the offer received from mediators A.4 Krishna and A.5 Radha Krishna. All accused persons A.1 Prathap Kumar A.2 P.A of Prathap, A.3 Mask person, A.4 Krishna, A.5 Radhakrishna, A.6 Ganesh, A.7 Yadla Govinda A.8 SVN Chowdari, A.9 Venkatarao and some others and complainant party discussed about when complainant party gives 500 rupees notes denomination the accused p</t>
  </si>
  <si>
    <t>Occurred on Priorto 20.02.2024 at Complainant house, PN colony, Srikakulam town, reported on 27.02.2023 at 10.00 hrs, by the compainant namely Jogimahanthi Nikilkumar s/o Umacharanpatnayak, age 34 years, caste by patnaik, PN colony, Srikakulam town, reported that, he working as a software at Banglore, now is working from home, he received a call from the unknwon accused cell No. +91-8135441571 on 20.02.2024 at 09.26 am, and the accused introduced himself his name Ashok, he is an employee of Fedex Courier service, some illegal coriesr transaction was going from Mumbai to Irao through the complainant adhar number, and the accused connected a video call on Skype, iddentify himself Mumbai Narcotic cell and provided intricate details of the complainant ICICI bank details and asked send money R</t>
  </si>
  <si>
    <t>This is a case of Man missing. Occurred on 17.10.2023 at about 12.00 hrs at Umilada village, Santhabommali Mandal, and reported on On 29.02.2024 at 10.00 hrs, wherein the complainant Merugu Narasimhamurthy S/o late Lakshmayya, age 50 yrs, Vadabalija by caste, Umilada village, santhabommali Mandal reported that the complainant have two childrens. His younger son name Haresh(Missing person) age 25 yrs is suffering mentally ill health, they also used medicine form private hospital in Visakhapatam and Vizag Government mental care unit also. Due to ill health he left form home and return back after some days. Similarly on 17.10.2023 at about 12.00 hrs his son Haresh left form home and did not return back to home. He caused enquiries about the missing man in all nook &amp; corners of th</t>
  </si>
  <si>
    <t>'151/2024'</t>
  </si>
  <si>
    <t>r/w 382 IPC</t>
  </si>
  <si>
    <t>This is a case of theft, after preparation having been made for causing hurt that occurred on 05.03.2024 at about 23.30 hrs at Varandah of the daughter of the complainant house, in Peddapadmapuram village of Meliaputti mandal and reported on in the following day i.e. 06.03.2024 at 10.00hrs, where in the complainant named Baipothu Savitramma W/o Muddulayya, aged 62 years, Kapu by caste, Peddapadmapuram village of Meliaputti mandal reported to Police alleging that she sleeps at her daughter¿s home every day after having dinner. As usual on 05.03.2024, she went to her daughter¿s home to sleep and waiting for her grandson arrival at her. But he hadn¿t gone. On that she folded the iron door to close and went sleeping on varandha at about 21.30hrs. however, she noticed that someone was trying to</t>
  </si>
  <si>
    <t>'39/2024'</t>
  </si>
  <si>
    <t>Occurred on 06-03-2024 at 18.00 hrs at S.No. 324/4A Opposite B.P Colony, Main Road, Kanchili Mandal and reported that on 08-03-2024 at 18.00 hrs in which the Complainant Golla Sujatha W/o Kurma Rao, age 57 yrs, Telaga by caste, N/o Kanchili Village &amp; Mandal R/o Maddilapalem, Visakhapatnam reported that she had site in extent 426.66 yards beside main road Kanchili on 06.03.2024 at 18:00 hrs she received a phone call from unknown person of kanchili stated that the Accused 1) Batakala Dharma Rao 2) Neyyala Rusheswara Rao 3) A/C Raju of Kanchili mandal are forcibly trespassed into complainant land kept fencing material and digging boundaries with the JCB and caused damaged. On 08.03.2024 complainant came to her site said accused warned her by threatening to kill her. Complainant cam</t>
  </si>
  <si>
    <t>'84/2024'</t>
  </si>
  <si>
    <t>Occurred in between 13-03-2024 at 22.00 hrs to 14-03-2024 at 03.00 hrs, at beside Yelllamma gudi, Bellupada, Ichapuram Town, and reported on 15-03-2024 at 20.30 hrs wherein the complainant Sadi Ramu, S/o.Lt.Damodhar, age 37 Yrs, Reddika by caste, Banda Road, Bellupada village, Ichapuram Town and Mandal lodged a complaint stating that some unknown persons had committed theft of his motor cycle Hero Splender + Motor Cycle bearing Reg. No. AP 39 NJ 0896, which was parked beside Yellamma Temple, Bellupada and decamped with the booty. worth of Rs.30,000/-</t>
  </si>
  <si>
    <t>This is a case of illegal possession and transportation of prohibited Ganja for wrongful gain that occurred on 18.03.2024 at about 16.30hrs at 4th line, Railway station road, Kasibugga town, Palasa-Kasibugga municipality and reported on the same day 19.00hrs, in which the complainant M.Venkatarao, Sub-Inspector of Police, Kasibugga Police Station apprehended the accused Karuna Karada s/o Dayananda, 39yrs, Caste by Cristian, Rajapura Village, Chhelagada Panchayathi, R Udayapuram PS and block, Gajapathi District, Odisha State, while he was in possession of banned dried Ganja weighing about 20.540 KGs, worth Rs.20,540/- in 1 brown colour packet kept in Yellow color Gunny bag and proceeding to hand over the same to Santosh of Pachango Village, Chandragiri block, Gajapathi District, Odisha s</t>
  </si>
  <si>
    <t>'173/2024'</t>
  </si>
  <si>
    <t>This is a case of Man missing. Occurred on 20.03.2024 at 03-30 hrs at Kothapolavalasa village, Narasannapeta Mandal and reported on same day at 14-00 hrs wherein the complainant Inguliga Prasanthi, W/o Venkata shyam Kumar, 36 yrs, Brahmina by caste, Kothapolavalasa village, Narasannapeta Mandal reported that her husband/ Missing person Inguliga Venkata shyam Kumar, S/o Venkata Gopalarao, 46 yrs elected as Panchayathi Sarpanch in the year 2021 of kothapoalvalasa panchayathi and her husband having financial issues with one Jagadeesh Sharma of Tilaru village, Kotabommali Mandal and civil case is also pending at family court, Srikakulam recently the Hon¿ble court declared decree in favor of Jagadeesh Sharma while these things stood today i.e on 20.03.2024 at 03-30 hrs her husband left from</t>
  </si>
  <si>
    <t>'143/2024'</t>
  </si>
  <si>
    <t>This is a case of illegal possession and transportation of prohibited Ganja for wrongful gain that occurred on 21.03.2024 at about 11.00hrs at Mogilipadu junction, Palasa-Kasibugga municipality and reported on the same day 14.30hrs, in which the accused A.1 Dharmendra kumar s/o Naresh mandal age 20yrs, ward-4, Takapatti thana, Kollisimra village, Simra post, Purnia dist, Bihar state. A.2 -Prafulla sabar, s/o Kande sabar, age 38 yrs, ST savara by caste, Poura sahi village, Burudhi, Badesindhaba p.s, gajpathi dist, Odisha State. A.3-Jisayi Sabar, s/o Sahakande sabar, 36 yrs, ST Savara by caste, Burudhia village, Badesindhaba GP, Gajapathi dist, Odisha state were apprehended by complainant/flying squad in charge Kolla Venkata rao Dy Tahasildar, Palasa Mandal and his team while they were in p</t>
  </si>
  <si>
    <t>'74/2024'</t>
  </si>
  <si>
    <t>Occurred prior to 21.03.2024 at near apukonda hillock area, Viswanadhapuram village, Kotabommali Mandal and reported on 21.03.2024 at 12.30 hrs, in which the complainant Pyla Dalappa S/o Ramajoginaidu, 56yrs, Kalinga by caste, VRO, Viswanadhapuram panchayathi of Kotabommali Mandal reported that today while he was present at secretariat, Viswanadhapuram, then VRA Babburu Ramudu came to him and informed that at about 11-45hrs an un-identified dead body with skull and skeleton was found at hillock area near Viswanadhapuram(v) of Kotabommali(m), then he along with GMSK G. Rukminibai rushed to the spot and noticed an un-identified dead body with skull and skeleton with bones are found, gender is not known and about one month back, the person might be died, but the reasons of the death is not k</t>
  </si>
  <si>
    <t>Occurred on 12.02.2024 at about 08-30hrs at Complainant rented house, near Vamsadara college, Kotabommali village and Mandal and reported on 22.03.2024 at 11-00hrs, in which the complainant Nakka Revathipathi S/o Simhadri, 28 yrs, T.Kapu by caste, Business, Edurapalli village, Palasa Mandal reported that he is doing ice cream business near Kothammatalli temple, Kotabommali village since 4 months. Sometimes his father/ Missing Person Nakka Simhadri S/o Late Appanna, 65 yrs, who is mentally disordered comes to complainant rented house and goes to his native village regularly and similarly he would came back to his house. As usually on 12.02.2023 at about 08.30 hrs his father left the house to go to the Rythubazar, Kotabommali, but not returned to the house, without intimation to anybody, we</t>
  </si>
  <si>
    <t>44/2024 This is a case of voluntarily causing simple hurt that occurred on 18.03.2024 at about 17.40 hrs, at Chinan Marripadu village, Santhabommali mandal and reported on 22.03.2024 at 18.00 hrs, wherein the complainant/injured Seerapu Nagarjuna S/o Jagannayakulu, 34 years, caste by Reddika, Pudi Jagannadhapuram village of Vajrapukotturu mandal reported that he has rivalry with his uncle Gariki Narayana (who is father of his wife) and he and his wife went to Marripadu Jami jathara and there his wife went to her relatives house and came back to 17.40 hours then the accused A1) Gariki Narayana questioned the complainant why you are brought his daughter early from Jathara and scolded him with filthy language and the relatives of the A1 and A2 came and bet him with stick and hands an</t>
  </si>
  <si>
    <t>This is a case of theft by gold ornaments and cash, which occurred on 12.02.2024 prior to 11.00 hrs., at House of Vamsi Mohan, Ponduru Village and Mandal and reported on 22.03.2024 at 20.30 hrs., On 16.02.2024 at 12:00 hrs, the complainant Grandhi Durga Rao S/o Late Ramalinga Swamy, age 41 yrs, Caste by Arya Vysya, R/o flat. No.501, HMR Pride, Madeena Gudu Pipe line road, Vignan School, Miyapur, K.V.Ranaga reddy Dist. Telangana State went to Visakhapatnam GRPS and presented a report stating that, on 11.02.2024 he along with his mother boarded in Train No. 17016 (Viskaha Exp) at Secunderabad Railway Station to come to Srikakulam Road Railway Station and occupied barth Nos. 17 &amp; 19 in B7 coach vide PNR No. 4359064844 to attend his cousin marrin at Ponduru of Srikakulam District. After boa</t>
  </si>
  <si>
    <t>'65/2024'</t>
  </si>
  <si>
    <t>Occurred in between 13.03.2024 and 17.03.2024 through online at complainant house, Avatarabad Village, Sarubujjili Mandal and reported on 23.04.2024 at 19.00 Hrs., where in the complainant Gandivalasa Bhavana D/o Rambabu, Age 23 yrs, caste by Turpu Kapu, resident of Avatarabad village, Sarubujjili Mandal reported that she studied B.Tech Civil Engineer (2022) and now getting training in Online Digital Marketing Course. Apart from this, she verified online marketing part time job by clicking advertisements in Instagram App, thereafter a link of WhatsApp account (7011303760, 9950329436) was opened and when she made chatting with that group, as per their requirement she sent her resume. After completion of process, they allotted a mentor to her with the link bearing No.+1(812)906-380 of Teleg</t>
  </si>
  <si>
    <t>'70/2024'</t>
  </si>
  <si>
    <t>This is a case of theft, which occurred on 18.03.2024 at 18.00 hrs on Bissons house church, Arts college road, Srikakulam town and reported on 23.03.2024 at 19.00 hrs. Wherein the complainant Pasala Jaipal s/o Alxandar, age 45 years, Togata by caste, Balaga Thopu, Srikakulam town reported that he is a church father of Bissons house church, Arts college road, Srikakulam town. He daily parked his motor cycle at in front of Bissons house church, similarly he parked his Bullet motor cycle bearing No AP35AP2749 at 18.00 hrs on 18.03.2024, he went to church after prayer he returned to motor cycle parking plce and found that his motor cycle is missing and its worth Rs.50,000/-. Then he searching surrounding areas, but no clues found. Hence lodged a report for taking necessary actiion.</t>
  </si>
  <si>
    <t>'73/2024'</t>
  </si>
  <si>
    <t>This is a case of illegal possession and transportation of prohibited Ganja for the purpose of commercial consumption that occurred on 24.03.2024 at about 09:00 hours on B.T Road at Andhra-Odisha Boarder Check Post, Pathapatnam Village &amp; Mandal and reported on the same day at 14:00 hrs in which the complainant Sri. Md. Yaseen,Sub-Inspector of Police (SHO), Pathapatnam Police Station reported that the accused A1: Saroj Paik @ Prem Raj, S/o Marshal Paik, Age: 37 Years, Religion: Christian, R/o Kirthingi village, Pindiki Post, Mohana Block, Adava PS, Gajapathi District, Odisha State, A2: Raja Naik, S/o Tuna Naik, Age: 30 Years, Religion: Christian, R/o Anandapur Colony, Mohana village and Block, Adava PS, Gajapathi District, Odisha State, A3: Saphait Dandasena, S/o Manoj, Age: 21 Years, Ca</t>
  </si>
  <si>
    <t>'60/2024'</t>
  </si>
  <si>
    <t>Occurred on 15.03.2024 at about 09.30 hrs at parking place FTO-II of Reddy¿s company, Pydibheemavaram village, Ranasthalam Mandal and reported on 25.03.2024 at 17.00hrs by the complainant Gedela Madhu, S/O Satyam, Age 24yrs, Caste by T-kapu, Divvam village, Garividi mandal, Vizianagaram Dist. who is working employee of engineering department, Dr.Reddy¿s Company. In which some unknown persons committed theft of Bajaj Pulsar-150CC motorcycle bearing registration No AP-39-SG-5587, worth Rs. 40,000/-, when the complainant parked his motorcycle at parking place FTO-II of Reddy¿s company, Pydibheemavaram village, Ranasthalam Mandal. They search the surrounding area no faithful information about the missing vehicle. Today he came to the police station and report the matter to take a necessary</t>
  </si>
  <si>
    <t>Occured on 27.03.2024 between 13:00 hrs to 14:00 hrs at house of the complainant ,Bejjipuram village of Laveru mandal and reported on the same day 18:00 hrs to Laveru PS where in the complainant Potnuru venkataramana s/o late Thavitayya,age 66 years,Vysya by caste, Bejjipuram village,Laveru mandal ,srikakulam district stated that he is the resident of the above said village and further stated that he has 03 children; 02 sons and 01 daughter.He further stated that his elder son by name Potnuru kranti Kiran married kotturu resident around 12 years back and got divorced legally as they were frequent quarells between them .The complainant further stated that his son later started maintaining live-in relationship with Dasari Vasundhara D/0 Suri Babu,resident of the above said village from t</t>
  </si>
  <si>
    <t>'157/2024'</t>
  </si>
  <si>
    <t>'80/2024'</t>
  </si>
  <si>
    <t>This is a case of cheating by online transaction by a fraudster on the plea of selling 2nd hand iphone-13 in OXL app for 13,000/- paid by me through google pay, that occurred on 08.01.2024 at 07:30 Hrs at Bankers Colony, Srikakulam town and reported on 29.03.2024 at 21:00 Hrs by the complainant Sappa Vijaya Kumar, S/o Rajarao, 21 Yrs, Padmasali by caste, plot No.11A, Bankers colony, Srikakulam that he was completed g BBA course in Sun Degree college, Srikakulam, on 08.01.2024 he was seen on eiphone-13 placed in the Olx app for second hand mobile and he has contacted the person by the name Balaji and we arrived to on agreement purchase the said phone for rupees Rs 24,000/- as per his request he has paid an amount of 13,000/- to his google pay transaction IP:437451824691 but the accused did</t>
  </si>
  <si>
    <t>'56/2024'</t>
  </si>
  <si>
    <t>323,509 r/w 34 IPC</t>
  </si>
  <si>
    <t>Occurred on 23.02.2024 about 20.00 hrs at back side of the Complainant¿s house, M Avalingi village, Hiramandalam and reported on 30.03.2024 at 18.00 hrs wherein the complainant named Lolugu Venugopala Rao , S/o Late Laxmanamurthy, age-54, kapau, M Avalingi village, Hiramandalam reported that the Accused named 1. Pandranki Neela mohana Rao, A2 Pandranki Ramesh, A3 Navenn, A4 Karanam Prasad beat the Complainant and his two sons and abused the wife of the Complainant with foul language and on 29.03.2024 noted accused again threaten the complainant regarding a dispute aroused between them for the Back yard of the house of the Complainant</t>
  </si>
  <si>
    <t>This is a case of house - breaking to commit theft that occurred on 30.03.2024 at about 02.30 hrs at Chapara village of Meliaputti mandal and reported on 30.03.2024 at 13.00 hrs, wherein the complainant by name Reddi Nagamma W/o Devaraju, Age 38 yrs, Kapu by Caste, Davidigam Village, Gusani Block, Gajapathi Dist., Odisha State reported that her mother has three daughters and a son and they are all married and all of them are living separately. Her mother is also working in Paradeep in Odisha. At present, his mother in law Gokarla Vajramu is staying. On 30.03.2024 Yadama Mahalakshmi, who is staying next door, called her and informed me that an unknown person had cut the braid and committed theft. Immediately I came and saw the yard mess and Lock in the verandah of our house. They</t>
  </si>
  <si>
    <t>'172/2024'</t>
  </si>
  <si>
    <t>'82/2024'</t>
  </si>
  <si>
    <t>This is case of snatching, occurred on 31.03.2024 at 21.20 hrs OPP Vikasa Grameena bank ,Ragolu Village Junction, Srikakulam mandal and reported that on 01.04.2024 at night 01.00 hrs by the complainant Vysyaraju Satyavathi w/o late Dharmaraju ,70 yrs,Caste by vysya, Ragolu village Jn, Srikakulam mandal that she was running a cool drink shop at her house, today i.e 31.03.2024 at 21.20 hrs, one unknown person come to the shop asked for badham milk bottle ,then she gave and take money .then she will go back to her home ,then unknown person suddenly snaching her gold neck chain and weight about ¾ tulas total worth RS-15000/- rupees . searched about her chain with family members that was not found she came to the Police station gave a report for enquiry about her theft gold chain .</t>
  </si>
  <si>
    <t>Occurred on 05.12.2022,15:44 hrs at Bankers Colony, Srikakulam Mandal &amp; District and reported on 03.04.2024 at 2100hrs by the complainant Malipeddi Arun Kumar S/o late Chalapathi Rao, Age: 52 years, Pattusali by caste, R/o Ajantha Garden city, Bankers Colony, Srikakulam Mandal &amp; District that he was working as APO in DWMA in collector office, Srikakulam on Contract basis since 2007 , he was searching part time job in google, he found ¿ ALAMO DRAFTHUSE CINEMA: web site then he was click on the link address, If you review to movies you will get an amount then he got first they have credited 800/- , then after sent to telegram link, you will send to some money to me then you will get more money then he believed his words and sent the amounts accordingly through phonepe app and online SBI</t>
  </si>
  <si>
    <t>This is a case of simple hurt with deadly weapons that occurred on 04.04.2024 at 20.00 hours at Fareedpeta village, Etcherla Mandal and reported on the following day at 18.00 hours by the complainant Kothakota Ramachandra Rao, s/o Late Varahanarasimha, Kalinga by caste, Fareedpeta village, Etcherla mandal. In which the accused 1) Kuna Prasad, 2) Kuna Kiran, and Modalavalasa Palguna were beat the complainant and his family members with iron rod and caused bleeding injuries all over the body and shifted to RIMS hospital, Srikakulam admitting for treatment by 108 ambulance.</t>
  </si>
  <si>
    <t>'55/2024'</t>
  </si>
  <si>
    <t>447,506 r/w 34 IPC</t>
  </si>
  <si>
    <t>Occurred on 15-12-2023 at Baliyaputtuga of Kanchili Mandal reported that on 5-4-2024 at 18.00 hrs, where in the complainant Jagjeet Singh, S/o late Sardar Charan Singh, 65 years, Sikh by caste, N/o H.275, Sector-4, MDC,Panchakula, Haryana, R/o Town Hall street, Sompeta village and Mandal reported that the he had zeroyit land 10 cents in S.No. 312/6 at Balityaputtuga of Kanchili Village and Mandal and on 15-12-2023 the accused 1) Kottakota Sekher and 2 others threatned the complainant by tresspassing the said land with dire consequences, due to fear the complainant went his native Haryana, later today i.e, on 5-4-2024 he came to police statiton and lodged a report for taking necessary action against the accused.</t>
  </si>
  <si>
    <t>420,419 IPC, 66-D,66-C ITA-2000-2008</t>
  </si>
  <si>
    <t>Occurred on 05.04.2024 at 14.00 hrs, at house of the complainant, PN colony, Srikakulam town, reported on same day at 20.00 hrs by the complainant Ragolu Vinay s/o Apalanaidu, age 43 years, caste by kau, PN colony, Srikakulam town, reported that, he is working as a senior Assistant at Water sources department, Srikakulam, wherein the accused un known phone number 8585083799 called to the complainant and said that, he was calling from ICICI bank credit card department, your credit card insurance on activated, if you are like de activate you can download ICICI credit card apk and verify the same app, the complainant believed and downloaded the same app and verified with his credit card information, then the accused withdrawn an amount from complainant account Rs. 2,03,251/-, then the compl</t>
  </si>
  <si>
    <t>This is a case of motor cycle theft, which occurred on in between 30.03.2024 at 21.30 and 01.04.2024 at 07.00 hrs, at Chinna bazar, Srikakulam town and reported on 06.04.2024 at 13.00 hrs. Wherein the complainant Gunipela Hemasundhar s/o Srinivasrao, age 24 years, caste by viswabrahmina, Kambara village, Veeraghattam Mandal, reporte that, he is living by doing as a intereial worker, he came to Srikakulam on his motor cycle bearing No. AP39SQ4663 for purchasing interial work metirials, after purchasing interial works meterial, there was late night, he stayed at his friend room, he parked his motor cycle infront of his friend room at chinnabazar, Srikakulam on 31.03.2024 at 21.30 hrs and next day moring at 07.00 hrs, he found his motor cycle was missing and its worth Rs.60,000/-. Then he s</t>
  </si>
  <si>
    <t>'129/2024'</t>
  </si>
  <si>
    <t>'54/2024'</t>
  </si>
  <si>
    <t>This is a case of man missing which occurred on 08.03.2024 at about 11.00 hrs, at Sakalabatthula Suryarao house, Srimukhalingam village, Jalumuru mandal and reported on 11.04.2024 at 17.00 hrs, wherein the complainant Chennuru Yugandhar, s/o Mohanarao, age 35 yrs, caste by vysya, L.P.Colony down, Kotthadhammala veedhi, Srikakulam town reported that his father/missing man Chennuru Mohanarao, s/o late Venkatarao, age 61 yrs, caste by vysya, L.P.Colony down, Kotthadhammala veedhi, Srikakulam town is eking livelihood by cooking at functions and hotels and living with family at srikakulam town. On 07.03.2024 he left the house and reached Srimukhalingam village, Jalumuru mandal for cooking at Sakalabatthula Suryarao hotel. But when the Chennuru Mohanarao reached the Sakalabatthula Suryarao hote</t>
  </si>
  <si>
    <t>506,447,427 r/w 34 IPC</t>
  </si>
  <si>
    <t>Occurred Prior to 11.04.2024 In land at extent of 0.50 cents in survey No. 137-1 of Lamipuram Revenue Village, Kanchili Mandalam and reported on 11.04.2024 at 18:00 hrs in which the complainant Kelli Krishnaveni W/o Ramarao, Age 35 yrs, Medara by caste, Sompeta Village &amp; Mandal R/o Langar House, Golkonda, Hyderabad reported that she has land an extent of 0.50 cents in survey No.137-1 but due to dispute with Reguraju Mohan as per the directions of Honourable High Court of Andhra Pradesh vide writ petition No.19322/2023, the Thasildar, Kanchili has measured and handed over to her but the accused Gummadi Ramadasu, Maddili Anandarao and Gummadi Venkata Rao are criminally trespassed into her land and caused damaged iron boundary poles and also threatened her with dire consequences.</t>
  </si>
  <si>
    <t>'204/2024'</t>
  </si>
  <si>
    <t>20(b)(ii)(B),27(A) r/w 8(c) NDPSA</t>
  </si>
  <si>
    <t>This is a case of possession of prohibited Narcotic Drugs and Psychotropic Substances i.e. Ganja that occurred on 12.04.2024 at 15.00 hrs., at Meliyaputti road Jn., Tekkali village and Mandal and reported on the same day at 18.15 Hrs., wherein the accused/ Kota Ganesh, S/o Tulasi, 24 yrs, Reddika by caste, Kurmanadhapuram village, Santhabommali mandal, Srikakulam district and two other persons were detained by the SI-1, Tekkali PS and her staff while they were transporting narcotic substance i.e. dry Ganja wg.1.300 KGs, worth 6000/- for the purpose of selling. All the accused were arrested besides seizing the narcotic substance and cell phones of the accused under the cover of mediators report cum confessional report.</t>
  </si>
  <si>
    <t>'132/2024'</t>
  </si>
  <si>
    <t>'87/2024'</t>
  </si>
  <si>
    <t>'141/2024'</t>
  </si>
  <si>
    <t>'142/2024'</t>
  </si>
  <si>
    <t>323,506,324 r/w 34 IPC</t>
  </si>
  <si>
    <t>Occurred on 18.4.2024 at about 14.30 hours, at Main Veedhi, Fareedpeta (V), Etecherlamandal and reported on 18.4.2024 at 17.30 hours, in which the complainant KothakotaVykuntarao S/o late Varahanarashimhulu, 66 years, Kalinga by caste, Main Veedhi, Fareedpeta (V), Etcherla Mandal reported that the accused Kuna Kirankumar S/o Laxmanarao, 28 years, Kalinga by caste, Fareedpeta (V), EtcherlaMandal.Cell No. 8309489359, and 3 others of same caste and same village with a common intention, have attacked him with sticks and caused his bleeding injuries on his body owing to existed previous disputes.</t>
  </si>
  <si>
    <t>'94/2024'</t>
  </si>
  <si>
    <t>'200/2024'</t>
  </si>
  <si>
    <t>Occurred in between 08.04.2024 at 22.30hrs to 09.04.2024 at 08.00hrs at gate of complainant house, 23rd ward, Annapurna ashram street, Palasa-Kasibugga Municipality and reported on 18.04.2024 at 11.30hrs, Wherein the complainant Ampolu Srikanth S/o Sudhakararao, 28yrs, Kalinga by caste, 23rd ward, Annapurna ashram street, Palasa-Kasibugga Municipality reported that he parked his Pulsar bike 150 DTS-I motor cycle bearing No: AP 39 SU 4015 at gate of his house on 08.04.2024 at 22.30 hrs and slept and wake up on 09.04.2024 morning at 08.00hrs and found his said motor cycle was missing. Then he searched surrounding places, but no clues were found. Hence he came to know that it was theft by unknown culprits decamped with booty. The worth of the motorcycle cycle is about Rs. 80,000/-.</t>
  </si>
  <si>
    <t>'71/2024'</t>
  </si>
  <si>
    <t>379 r/w 511 IPC, 3,4 PDPPA</t>
  </si>
  <si>
    <t>Occurred on 16.04.2024 at 02.15 Hrs., at Ch 391.06 KM beside kasirajukasipuram road, near Thurakalakota village, Nandigam Mandal and reported on 18.04.2024 at 13.00 hrs in which the complainant Mallela Lakshminarayana reddy, s/o Konda reddy, 35 yrs, Mitta Madi veedhi, Proddutur, Kadada dist who is working as Operation manager, SERPL vizag, Indian oil corporation ltd (pipe line division) of Paradip ¿ Hyderabad pipeline reported that some unknown culprit/s had committed theft of diesel products from Paradip ¿ Hyderabad pipe line which was passing through Thurakalakota village of Nandigam Mandal by excavation and making pilferage arrangements i.e valve welded fitted over pipe line and there by caused damaged to public property and etc.</t>
  </si>
  <si>
    <t>Occurred on 19.04.2024 at about 13-00 hrs, at Lingalavalasa village limits granite quarry Tekkali (M) and reported on 20.04.2024 at 13-30 hrs, wherein the complainant Maddela Venkatesh, s/o lt Venkatayya, 62 yrs, Caste by SC-Mala, vijayawada mines department, Asst. Mines Officer, Y.S Nagar -II street, YSR, Cuddapah reported that his friend Kale Subhoji, s/o Venkoji, 62 yrs, Caste by Marathi, Plot No. 402, J-Block Nagarjuna residency, Gathibowli, Hyderabad 500032, Telangana state went to the granite quarry hill located at Lingalavalasa village limits of Tekkali mandal, Srikakulam Dist along with local quarry owner Venugopalarao ( physically handicapped person), for verifying the quarry , returned back from the quarry and after sometime the missing person went away to somewhere from that pla</t>
  </si>
  <si>
    <t>'436/2024'</t>
  </si>
  <si>
    <t>324(4),329(3),351(2) r/w 3(5) BNS</t>
  </si>
  <si>
    <t>Occurred on 05.10.2024 at about 03.00hrs at 30th ward, Palasa-Kasibugga municipality and reported on the same day at 11.30hrs, wherein the complainant Gali Krishnarao s/o lt Laxminarayana, 53yrs, Reddika by caste, 30th ward, Palasa-Kasibugga municipality reported that on 04.10.2024 night at 09.00PM, While he was near Durga Devi Mandapam, Kuppili Manmad Rao came to meet him, due to that Dokkari Shankar Rao quarreled with him. Later, Dokkari Shankara Rao, Konari Gangadhar and Talagana Mohana rao threatened him. While sleeping at night at about 03.00AM accused Dokkari Shankara Rao, Konari Gangadhar,Talagana Mohana rao and Dokkari Sai criminally tresspassed into his house and damage the mirrors in front of the house and knocked down the motorcycle in front of the house and accused left from t</t>
  </si>
  <si>
    <t>'145/2024'</t>
  </si>
  <si>
    <t>This is a case of HB by night that occurred on 24.04.2024 in between 00.00 hours and 03.30 hours at Sri Rajarajeswari temple, Kunchalakurmayyapeta village, Etcherla Mandal and reported on the same day at 15.00 hours by the complainant Tejomurthulu Bala baskara Sharma, s/o Late Ramanamurty, Age 60 years, Brahamin by caste, temple preset Kunchalakurmayyapeta village, Etcherla Mandal. In which an unknown culprits enter temple broken iron grills and committed theft of 1) Gold ornaments weight around 41 ¼ tulas worth of Rs.8,25,000/- , 2) silver ornaments weight around 12.3 kgs worth of Rs.2,40,000/- total worth of Rs.10,65,000/- and escaped with stolen property</t>
  </si>
  <si>
    <t>323,427,324 r/w 34 IPC</t>
  </si>
  <si>
    <t>This is a counter case to Cr no 81/2024 U/s 341,324,323 r/w 34 IPC.That occurred on 23.04.2024 At 22.00hrs at Cheekatipeta village, NGR Puram panchayathi, Ranasthalam and reported on 24.04.2024 at 16.30 hrs by the complainant Komari Nookayya, S/O Jangamayya, Age 65yrs, Caste by Vadabalija, Cheekatipeta village, NGR Puram Panchayathi, Ranasthalam Mandal. In which the accused Uppada Appanna and four others all are Cheekatipeta village, NGR Puram Panchayathi. Beat the complainant with stick and stone and damaging the household articles. due to party feelings. After he admitted to RIMS Hospital, Srikakulam by private vehicle.</t>
  </si>
  <si>
    <t>This is a case of illegal possession and transportation of prohibited Ganja for wrongful gain that occurred on 28.04.2024 at about 17.30hrs at NH 16 road, Korlam JN, Korlam (V), Sompeta (M) and reported on the same day 20.30hrs, in which the complainant L. Chandra Sekhar, Sub-Inspector of Police, Baruva Police Station the accused A1) Martan Manuel S/o Agnus cleetus, age 28yrs, Christian, Kacheril House, Kalamavu, Idukki District, Kerala, while he was in possession of banned dried Ganja weighing about 21.138 KGs, worth Rs.1,06,900/- in 19 brown colour packets kept in White and Blue color suitcase and proceeding to hand over the same to A2) Babu kumar of agency areas of Bharampuram, Ganjam District, Odisha state at Korlam Junction on kaveri Travels Bus bearing No PY- 04A-2517</t>
  </si>
  <si>
    <t>'149/2024'</t>
  </si>
  <si>
    <t>'106/2024'</t>
  </si>
  <si>
    <t>This is a case of unnatural death of an un-identified man aged about 30-35 years, occurred Prior to 30.04.2024 at about 17.00 hrs., at Vamsadhara river bed, naerny Salihundam village, Gara Mandal and reported on 30.04.2024 at 17:00 hrs., wherein the complainant L. Paparao, S/o late Surayya, aged 55 yrs, VRO, Salihundam village, Gara Mandal reported at Gara PS that he received an information through nearby villagers that one unidentified man dead body was found on the Vamsadhara river bed and hanging with tree. The same was informed to the Gara Police Station for necessary action.</t>
  </si>
  <si>
    <t>'107/2024'</t>
  </si>
  <si>
    <t>'218/2024'</t>
  </si>
  <si>
    <t>This is a case of illegal possession and transportation of prohibited Ganja for wrongful gain that occurred on 01.05.2024 at about 20.00hrs Opposite 2nd line, Railway station road, Kasibugga town, Palasa-Kasibugga municipality and reported on the same day 22.00hrs, in which the complainant P Parinaidu, Sub-Inspector of Police, Kasibugga Police Station apprehended the accused A.1 Mahmmad Sukher Ali shaik s/o Asraf Ali Shaik, 28yrs, Muslim by caste, near Meeradhatha Sayyad Dhaba, CST Mumbai, Mumbai, Maharashtra State, When he along with A.2 Raj, Kanikipada Village, Chelagada Panchyathi, R.Udayagiri Block, Gajapathi District, Odisha state transporting of banned dried Ganja weighing about 24.92 KGs, worth Rs.1,24,600/- in 10 brown colour packets kept in bag bringing the same on motorcycle</t>
  </si>
  <si>
    <t>'69/2024'</t>
  </si>
  <si>
    <t>Occurred on 22.04.2024 at 21.00hrs at Kesupuram of Ichapuram mandal and reported on 02.05.2024 at 16.00hrs; the complainant Neelapu Adinarayana s/o Suryanarayana, 38yrs, Pogakuvanipeta Vilalge, Gara mandal reported that his father/ missing man Neelapuu Suryanarayana s/o lt. Tavitayya, 68yrs is doing mestree labour works. On 11.04.2024 the missing person along with his brother went Kesupurm Village, Ichapuram for works. On 22.04.2024 at about 21.00hrs the complainant received a phone call from Shiva who is co- worker of his father and informed that his father not returned after going to work. Later the complainant made enquiry about his father but it vain.</t>
  </si>
  <si>
    <t>'228/2024'</t>
  </si>
  <si>
    <t>This is a case of fatal road accident ( hit &amp; run ), which occurred on 02.05.2024 at about 6.00 hrs, on NH-16 road, Srikakulam to Plasa Road,Jagathimetta jn , Tekkali village &amp; mandal and reported on the same day at 9-00 hrs, wherein the complainant Seerapu, Vykuntarao s/o Krishnaarao, 38 yrs, Caste by Reddika, VRO of Boppaipuram Revenue Cluster, Tekkali mandal, Srikakulam Dist reported that an unknown driver of vehicle drove his vehicle in a rash and negligent manner with heavy speed without blowing the horn and dashed against an unknown male beggar aged about 60 to 65 years while he was crossing the NH-16 road at Jagathimetta jn , Tekkali village and gone away without stop the vehicle, resulted the unknown male beggar was died on the spot and the head, right leg and left hand were cr</t>
  </si>
  <si>
    <t>'78/2024'</t>
  </si>
  <si>
    <t>Occurred on 06.05.2024 at 09.00 hrs Jadapalli village , Near God Durga Temple, Meliaputti Mandal and reported on the same day at 10.00 hrs in which the complainant Mallareddy Padma W/o Kameswara Rao, Age 50 yrs, Telaga by Caste, Jadupalli Village, Meliaputti Mandal reported that She went with her husband to the garden for cooking sticks which located by side of BT road of Pattupuram to Cheepurapalli and came back alone two unknown offenders came to her behind on motorcycle, and the pylon rider of the offenders M/c slapped on her neck and pushed her wanted to theft of gold pustulatradu. When she was shouted on the road, they snatched away her gold pustulatradu weighting about 2 tulas and ran away towards Cheepurapalli village. Hearing my cries, her villagers rushed there and tried</t>
  </si>
  <si>
    <t>In which, the complainant reported that he is Deputy Tahsildar of Kanchili Mandal. He was deputed as in-charge of S.S.T (Static Surveillance Team) established on Ichapuram to Palasa NH-16 Road at Ampuram Village Junction, Kanchili Mandal along with other staff. In due course, today i.e. on 07.05.2024 while he conducting vehicle checking along with other staff, one unknown person coming from Ichapuram side on blue colour Suzuki Access 125 scooty with luggage of 3 gunny bags and on seeing us with police personnel, he stopped the vehicle and flew away from there, on suspicion checked and noticed, the Ist gunna bag having 12 brown colour packets of Ganja and 2nd &amp; 3rd gunny bags are having each 14 brown colour Ganja packets, as he is Gazetted Officer, he seized all the 3 gunny bags containing</t>
  </si>
  <si>
    <t>7-B r/w 8(B) APPA</t>
  </si>
  <si>
    <t>Occurred on 11.05.2024 at about 04.00 hrs on Palasa - Tekkali lane of four lane NH-16 road, near service road of Peddatamarapalli fly over bridge, Nandigam mandal and reported on the same day at 08.00 hrs in which the complainant Rajapu Prakash s/o late Balaram, 43 yrs, Pondara by caste, Ganesh colony, Nandigam village and Mandal reported that the accused driver of one unknown vehicle, drove the vehicle in a rash and negligent manner with high speed and dashed against his father viz., Rajapu Balaram s/o late Veeranna, 80 yrs, Pondara by caste, Ganesh colony, Nandigam village and Mandal. as a result his father inflicted severe bleeding injuries over rear region of head and mouth, abrasions over body and died instantaneously</t>
  </si>
  <si>
    <t>This is a case of an auto theft, which occurred on in between 02.05.2024 at 20.00 and 03.05.2024 at 06.00 hrs, at RIMS hospital parking place, Srikakulam town and reported on 11.05.2024 at 21..00 hrs. Wherein the complainant Sodi Ramu W/o Sudhakar, age 22 years, caste by reddika, Sunkaralaem village, Gara Mandal, reported that, her husband is having ill health and taking treatment at RIMS hospital Srikakulam, her brother namely Sodi Sai raju went to RIMS hospital on an auto bearing no. AP30TC3763 for giving meals , he parked an auto at parking place at RIMS hospital and went to hospital, he returned on next day at 06.00 hrs, , he found his auto was not there and it¿s worth Rs.50,000/-. Then the complainant and her brother were searching surrounding areas, but no clues found. Hence l</t>
  </si>
  <si>
    <t>Occurred prior to 13.05.2027 at 19:00 hours at Tungatampara village of Hiramandalam mandal and reported on 14.05.2024 at 14:00 hours, wherein the complainant Konari Lalitha W/o Durgarao, age 28 years, caste by Yadava, Tungatampara village of Hiramandalam mandal reported that he got married A.1 Konari Durgarao S/o Gangulu, who belonged to Tungatampara village of Hiramandalam mandal in the year 2012 as per Hindu customs and had one child named Mouli, aged about 09 years, gave cash of Rs.2.5 lacks, 5 tulas gold and also wedding needs as dowry as per their demand at the time marriage. Afterwards, the A.1 harassed the complainant physically and mentally by beating and abusing with foul language for demanding additional dowry together with A.2 Konari Krishnarao, who is elder brother of A.1, A.3</t>
  </si>
  <si>
    <t>'68/2024'</t>
  </si>
  <si>
    <t>323,324,427 r/w 34 IPC</t>
  </si>
  <si>
    <t>This is a case of causing of simple hurt. Occurred on 14.05.2024 at 20.00 Hrs, at Gollaveedi Santhabommali village and Mandal and reported on 15.05.2024 at 08.00 Hrs, wherein the complainant Pillala Gaddemma w/o appanna, age 55 yrs, Yadava by caste Gollaveedi Santhabommali village and Mandal reported that She is daily wager. due to old disputes her family do not call out to any functions in the same village. But On 14.05.2024 the same villager avala ramu called her family to his daughter¿s mature function. In the same day evening at 20.00 hrs the villagers¿ korrayi appanna and palla ramu fighting with avala ramu regarding gaddemma¿s family was invited for lunch. during this dispute pillala mallesu involved and tried to raised the dispute. Then the complainant went to there and tried</t>
  </si>
  <si>
    <t>Occurred on 08.05.2024 at 16:30 hrs at Complainant Shop at Main road Kanchili Village &amp; Mandal and reported on 16.05.2024 at 17.00 Hrs., in which the complainant Kothakota Vijayababu S/o Sivaji, Age 47 Yrs, Vysya by caste, B.P.Colony, Kanchili Mandal reported that he is working as Civil Suppliers delear and he is the member of civil suppliers kanchili whatsapp group. on 07.05.2024 one Dy. Thasildar Civil Supplies by name Mahesh who is godown in-charge posted a link. On 08.05.2024 at 16:30 hrs the complainant opened the link and entered user ID and Password of YONO SBI then amount debited from complainant A/c No. 42746661074 Rs. 4,86, 276/- in 06 attempts from his account and noticed immediatly went SBI Kanchili same was informed to Bank Manager then bank of</t>
  </si>
  <si>
    <t>'523/2024'</t>
  </si>
  <si>
    <t>67 ITA-2000-2008, 111(2),61(2),352,196(1) BNS</t>
  </si>
  <si>
    <t>This is a case of vulgur postings in X app(Twitter) and facebook. Occurred on 25.09.2024 at 16.34hrs at X app(Twitter) and facebook and reported on 16.11.2024 at 22.00hrs, Wherein the complainant Peerikatla Vital rao, TDP parliament general secratery, Sriakakulam District reported that the complainant is active in social media, and maintain X-app and facebook, and he observed that accused Paleti Krishnaveni posted vulgur postings against Hon¿ble Chief Minister. Sri. Nara Chandrababu Naidu Garu and his son Hon¿ble minister Sri Nara Lokesh Garu with marphing photos and used dirty words as ¿ YERRA BOOK LO JOE BAIDEN PERU RASUKUNTUNNA MAALOKAM¿ thereby creating nuisance and law and order situation in Andhra Pradesh . So that he requested to take necessary action.</t>
  </si>
  <si>
    <t>'576/2024'</t>
  </si>
  <si>
    <t>223,126(2),189(3) r/w 190 BNS</t>
  </si>
  <si>
    <t>Occurred on 27.12.2024 at 11.00hrs near RTC complex, Palasa, KT road, Palasa-Kasibugga municipality and reported on the same day at 13.00hrs, wherein the accused Seediri Appalaraju s/o Neelayya and 16 others of YSCP party leaders and followers gathered near RTC complex, Palasa staged dharna, gave slogans opposite Andhra Pradesh government even after the Sec.30 Police promulgating orders publicity at Palasa-Kasibugga towns and the same were announced in Palasa, Kasibugga towns. But the accused persons A1 to A17 and some others were gathered near RTC complex, Palasa and wrongfully restrained the vehicular traffic and general public. When the complainant P Suryanarayana, Inspector of POlice along with staff rushed to RTC complex, Palasa and tried regulate the traffic, the accused persons</t>
  </si>
  <si>
    <t>'12/2025'</t>
  </si>
  <si>
    <t>196(1)(b) BNS</t>
  </si>
  <si>
    <t>Occurred on 06.01.2025 at about 22.55hrs at MPDO office Junction, Kasibugga town, Palasa-Kasibugga municipality and reported on 08.01.2025 at 12.00hrs, Wherein the complainant Paila Chakradharao s/o Dandasi, 47yrs, Kalinga, Rotarynagar, Kasibugga town reported that he is in charge of the 18th ward of Palasa-Kasibugga municipality. A photo flex of Hon¿ble MLA Smt. Gowthu Sirisha, wishing a Happy New Year, had been set up in the MPDO office premises. On 06.01.2025 at about 22:55 hrs, an unknown male person tore the flex, which is prejudicial to the maintenance of harmony between two parties and is likely to disturb public tranquility.</t>
  </si>
  <si>
    <t>'235/2024'</t>
  </si>
  <si>
    <t>This is case of non fatal road accident that occurred on 20.05.20215 at 15.15hrs at near RTC complex, Palasa and reported on the same day at 19.00hrs, Wherein the complainant Vanjarapu Roja w/o Krishnarao, 24yrs, Yadava by caste, Sudikonda colony, Palasa-Kasibugga municipality stated that on 20.05.2024 her husband Vanjarapu Krishnarao s/o lt Sriramulu, 34yrs, Yadava by caste, Sudikonda colony, Palasa-Kasibugga municipality was proceeding towards Kasibugga on his motorcycle bearing registered No: AP39GC9175, at about 03.15PM, when her husband reached near Palasa RTC complex, in the meantime, an unknown rider of the Glamor motorcycle (Red and black) and it was being rod by its rider in a rash and negligent manner with high speed and dashed her husband from rear side and fled away from there.</t>
  </si>
  <si>
    <t>'236/2024'</t>
  </si>
  <si>
    <t>Occurred in between 12.12.2023 at 18.00hrs to 13.12.2023 at 06.35hrs at the parking place, under State Bank of India building, Opposite Govt. High School, Palasa and reported on 21.05.2024 at 19.30hrs, Wherein the complainant Kotni Premkumar s/o Venkatarao, 39yrs, Vysya by caste, Udayapuram, Palasa-Kasibugga municipality reported that he parked his Honda CB shine motorcycle bearing registered No: AP30N3828 at the parking place, under State Bank of India building, Opposite Govt. High School, Palasa on 12.12.2023 at 18.00hrs and went to Ayyappa Sannidhanam, on 13.12.2023 morning at 06.35hrs and found his said motorcycle was missing. Then he searched surrounding places, but no clues were found. Hence he came to know that it was theft by unknown culprits decamped with booty. The worth of the</t>
  </si>
  <si>
    <t>Occurred in-between in between 12.05.2024 at 07:00 hrs to 15.05.2024 at 09:30 Hrs in the premises of the complainant house at Vankala Street, Kanchili Village &amp; Mandal and reported on 22-05-2024 at 14.00 hrs., in which the complainant Boora Vijay Kumar S/o Laxmanarao, Age 29 yrs, SC Mala by caste, N/o S.M.Puram Village, Etcherla Mandal R/o Vankala Street, Kanchili Village &amp; Mandal reported that he is working as Veterinaty Asst at Talatampara-I Sachivalam, Kanchili Mandal On 12.05.2024 at 07:00 am he locked and parked his TVS Apache Motorcycle bearing No.AP 39KE 3844Engine No. GE5GM2502469, Chassis No. MD637DE50M2G02715 in front of his house and he went to election duty. on 15.05.2024 at 09.30 Am he came from election duty and noticed that his motorcycle not found caused searches and reve</t>
  </si>
  <si>
    <t>'122/2024'</t>
  </si>
  <si>
    <t>This is a case of motor cycle theft in front of house of the complainant that . Occurred In between 03.05.2024 at 21-00 hrs to 04.05.2024 at 06-00 hrs at Maruthi nagar -8, Narasannapeta Town and reported on 23.05.2024 at 20-00 hrs. Wherein the complainant Chitti Kishore, S/o Appanna, 28 yrs, velama by caste, Maruthi nagar -8, Narasannapeta Town reported that some unknown offenders committed theft of his hero Glamour motor cycle bearing No. AP30AM3776 blue color from in front of his house , which was parked as usually and decamped with the booty worth of Rs.20,000/-. He searched for the motor cycle and belatedly given report.</t>
  </si>
  <si>
    <t>D-5(POCSO)</t>
  </si>
  <si>
    <t>'104/2025'</t>
  </si>
  <si>
    <t>126(2),189(3) r/w 190 BNS</t>
  </si>
  <si>
    <t>Occurred on 28.03.2025 at about 11.30hrs at the entrance gate of Kasibugga Police Station, Palasa mandal and reported on the same at 12.45hrs, in which while the accused A.1 Seediri Appalaraju s/o Neelayya an ex minister of Andhra Pradesh and YSRCP convener of Palasa constituency along with his followers A.2 Sistu Gopi, A.3 Bora Bujji, A.4 Pothanapalli Hariprasad, A5 Battini Hemeswararao, A.6 Battini Laxmanarao, A.7 Sorra Tirupathirao, A.8 Saini Desayya, A.9 Ambati Anandarao, A10. Bonela Laxmanarao, A.11 Duvvada Madhukeswararao, A.12 Dokkari Danayya, A.13 Palina Srinivasarao, A.14 Tirri Rajarao, A.15 Surendra Thyadi, A.16 Siddardha Tyadi and 20 to 25 others formed themselves into an un law full assembly with a common object sat at the entrance gate of Police station, wrongfully restrained</t>
  </si>
  <si>
    <t>This is a case of unnatural death of an Un-Identified Man aged about 50 years, occurred Prior to 25.05.2024 at about 15.30 hrs., at Middle of the Vamsadar river, near Pallipeta Village revenue boundary , Polaki Mandal and reported on 25.05.2024 at 18:00 hrs., wherein the complainant K Appalacharyulu, V.R.O of Pallipeta Village, Polaki Mandal reported that he received an information through nearby villagers that one unidentified man dead body, age about 50 years was found on sand dune at vamsadar river , Near pallipeta Village boundary, Polaki Mandal . The same was informed to the Polaki Police Station for necessary action.</t>
  </si>
  <si>
    <t>'177/2024'</t>
  </si>
  <si>
    <t>'133/2024'</t>
  </si>
  <si>
    <t>Occurred on 26.05.2024 in between 06.00 hrs and 07.00 hrs, at Indra purshkarini, Arasavalli temple, Srikakulam town and reported on 28.05.2024 at 13.00 hrs, by the complainant Padala Ramudamma, W/o Apppalanarsayya, Age 30 years, Reddika by Caste, Kumili Village, Pusapathirega Mandal, Vizianagaram District that she is working as a Woman Home Guard, at BD team, Vizianagaram and she along with her husband came to Arasavalli temple for darshan on 26.05.2024 and went for bathing into Indra pushkarini, near Arasavalli temple at 06.00 hrs. In the meanwhile she felt that some unknown male culprits, who were looking for coins in Indra pushkarini pond, pulled her gold pustela tradu wg. about 2 ½ tulas, worth about Rs.70,000/-. Then she was immediately informed the same to her husband and noticed tha</t>
  </si>
  <si>
    <t>'185/2024'</t>
  </si>
  <si>
    <t>'110/2024'</t>
  </si>
  <si>
    <t>Occurred prior to 23.02.2024 at Kothapeta village, Kotabommali Mandal and reported on 03.06.2024 at 18.00 hrs, in which the complainant Suram Umamaheswara Reddy S/o Late Chandra Reddy, 55 yrs, Reddy by caste, Deputy Manager, Viswasamudra Eng. Pvt Ltd N/o Gangavaram Village, Kovvuru Mandal, Nerrulru district R/o Kothapeta village, Kotabommali Mandal reported that he is working as Deputy Manager, Viswasamudra Eng. Pvt Ltd at Mulapeta Port he has been received one message from Whats App and told him to install ALFA AXIS APP on play store since 3 months ago. In which it has stated that if would captlize amount it will be double in short period by believing the deceitful message. Downloaded the said app and paid RS.41,65,000/- in several dates from his account No.916010069143566. Aspiring th</t>
  </si>
  <si>
    <t>'170/2024'</t>
  </si>
  <si>
    <t>304(A) IPC, 134(A),134(B) MV ACT</t>
  </si>
  <si>
    <t>Occurred on 02.06.2024 at about 18:30 hrs on NH-16 road which is leading from Visakhapatnam to Srikakulam, near Subhadrapuram Fly over bridge of Laveru mandal and reported on 03.04.2024 at about 07.30 hrs by the complainant Gavidi Sridharbabu S/o Late Krishnarao, Age 38, Kapu by caste, Sivaram village, Garividi Mandal Vizianagaram Dist stated that his father /deceased On 02.06.2024 about 16:00 hours Gavidi Krishna Rao S/o Ramulu going to murapaka village laveru mandal with his motor cycle bearing No AP35H7383. In that day about 20:20 hours my village neighbour valluri Ramakrishna came to my home and he told that accident details of my father in Subdrapuram fly over bridge.On 02.06.2024 about 16:00 hours Where in the accused some unkown vehicle who was proceeding towards Viskhapat</t>
  </si>
  <si>
    <t>'140/2024'</t>
  </si>
  <si>
    <t>This is a case of motor cycle theft On 04.06.2024 at 20-00 hrs to 05.06.2024 at 04-00 hrs at sriram nagar, Narasannapeta Town and reported on 06.06.2024 at 10-00 hrs. Wherein the complainant Velagala Venkata Reddy, S/o Chinna Reddy, 37 yrs, Caste by Reddy, Sriram Nagar, Narasannapeta Town reported that some unknown offenders committed theft of his Royal Enfield motor cycle bearing No. AP 40 AF0044 Black color from in front of his house , which was parked as usually and decamped with the booty worth of Rs.50,000/-.</t>
  </si>
  <si>
    <t>Occurred on 07.06.2024 at 14.00 hrs, at Dasu fast food centre, Chinna Baratam veedhi, opposite to SDPO office, Srikakulam, Srikakulam town and reported on 10.06.2024 at 13.00 hrs by the complainant Piriya Raja, S/o Tarakeswara Rao, Age 24 years, Kapu by Caste, Chinna Baratam street, Srikakulam town that his nephew (Missing person) Lanka Raja @ Lucky, s/o Ganesh Rao, Age 25 years, Kapu by Caste, 11-3-149a, Chinna Baratam street, Srikakulam town was stayed at complainant house by worked in Amazon. But his parents were staying at Nellore for their livelihood. The said missing person was left his job for the last two months and went to his parent¿s house. On 03.06.2024 the said missing came to the complainant house to take his belongings. On 07.06.2024 at about 12.00 hrs he along with his frie</t>
  </si>
  <si>
    <t>'163/2024'</t>
  </si>
  <si>
    <t>This is a case of theft by cheating that occurred on 16.05.2024 in between 09:30 hrs to 11:30 hrs at Ramalaxmana bus shelter, Peddapadu road, Srikakulam mandal &amp; district and reported on 11.06.2024 at 21:30 hrs by the complainant Pandrangi Prakasa Rao, S/o late Appalanarasayya, 45 Yrs, Turpu Kapu by caste, Visakha A Colony, Srikakulam mandal &amp; district that his mother Pandrangi Narayanamma, W/o late Appala Narasayya, was mentally suffering since her husband was died, on 16.05.2024 his mother was left from house without intimation, at Ramalaxmana Junction, wherein the accused un know person to get know with her, she believed him and he tricked her and took the gold Pustulu wg.about 3 tolas from her by cheating, his mother told her son about cheating one un known person, the complainant</t>
  </si>
  <si>
    <t>'162/2024'</t>
  </si>
  <si>
    <t>'160/2024'</t>
  </si>
  <si>
    <t>'147/2024'</t>
  </si>
  <si>
    <t>This is a case of motor cycle theft in front of the house of complainant that Occurred In between 07.06.2024 at 21-00 hrs to 08.06.2024 at 05-00 hrs at Vijayalaxminagar, Gottipalli road, Narasannapeta town. and reported on 15.06.2024 at 18-00 hrs. Wherein the complainant Peduri Koteswararao, S/o Late Ramarao, 45 yrs, Viswabrahmin by caste, Vijayalaxminagar, Narasannapeta town reported that some unknown offenders committed theft of his Bajaj Pulsar motor cycle bearing No. AP40CH2792 black color from in front of his house, which was parked as usually and decamped with the booty worth of Rs.50,000/-.</t>
  </si>
  <si>
    <t>Occurred on 16.06.2024 at 01.00 hrs at house of Complainant, J.Bhyripuram Village, Kanchili Mandal and reported on same day at 19.00 hrs, in which the complainant Junnuru Parvathi W/o Madhavarao, age 27 yrs, Telaga by caste, J.Bhyripuram Village, Kanchili Mandal reported that on 15.06.2024 night after completion of dinner she along with her daughters and mother slept on varanda by closing doors with lock at 01:00 am one unknown culprits gain entered in to the house by broke open the back door and commit theft One Gold Pustula thread with two Cups and two casulu All wg. About 2 ¼ Tula worth of Rs.45,000/- from her neck and ran away from there while she was sleeping.</t>
  </si>
  <si>
    <t>'114/2024'</t>
  </si>
  <si>
    <t>This is a case of an ordinary theft of material related to electrical transformer. Occurred prior to 15.06.2024 at 11.00 hrs at Vamsadhara left main cannel, near Sowdam village boundary, Kotabommali Mandal and reported on 16.06.2024 at 18.00 hrs, in which the complainant Boddepalli Anil Kumar S/o Durgarao, 32 yrs, Kalinga by caste, Asst. Engineer, APSIDC, head office, Srikakulam N/o Susaram village, Polaki mandal reported that as the place is isolated area, presence of no men, taking it is an advantage, some unknown offenders committed theft of transformer copper core material and oil in 400 KVA capacity of 2 transformers, from the main electrical transformer, worth Rs.8,000/- and escaped with booty. Hence he requested for necessary action.</t>
  </si>
  <si>
    <t>'117/2024'</t>
  </si>
  <si>
    <t>r/w 420 IPC, 66-D ITA-2000-2008</t>
  </si>
  <si>
    <t>This is a case of financial fraud by offering a loan through phone call, which occurred on 01.06.2024 at about 11.00 hrs., at Kesavadasupuram Village, Ponduru Mandal and reported on 17.06.2024 at 12.30 hrs., where in the complainant Nagavarapu Varalaxmi W/o Ramana, 37 yrs, Kummari by caste, Kesavadasupuram Village, Ponduru Mandal reported that on 01.06.2024 at 11.00 hrs., she received a call from one person by name Venkatanarayana with Ph.No¿s 9163614147 and 9163606561 and offering a loan amount of Rs. 10,00,000 /- and he requests to want some amount for issuing loan, then she sent an amount of Rs. 1,37, 285 /- in several times by phonepay and paytm to some other persons. Later she found that the above persons are fraudulent, then she approached to police station for take necessary action</t>
  </si>
  <si>
    <t>'184/2024'</t>
  </si>
  <si>
    <t>Occurred on 14.06.2024 prior to 19:30 hrs at the house of the complainant, Pedda rompivalasa village, Laveru mandal, srikakulam district and reported on 19.06.2024 16:00 hrs to Laveru PS wherein the complainant Gadi Krishna rao s/o suryanarayana , 31 years, Turupu kapu by caste, peddarompivalasa village, laveru mandal, srikakulam district stated that he is the resident of the above said address and is working as manager for RITES limited. He further stated that on 14.06.2024 around 7:50 PM he received a call from an unknown number 9096936498 which stated that to upgrade his SIM( registered number :9493674210-airtel)from 4G to 5G in 2-3 days,else his SIM will be deactivated and they even asked the complainant to provide them with an alternative contact number so that they can forward the co</t>
  </si>
  <si>
    <t>'152/2024'</t>
  </si>
  <si>
    <t>'153/2024'</t>
  </si>
  <si>
    <t>'278/2022'</t>
  </si>
  <si>
    <t>417,465 r/w 34 IPC, 156(3) CrPC</t>
  </si>
  <si>
    <t>Occurred prior to 30.06.2022 at 12.00 hrs, At Kasibugga town and palasa Mandal, And reported on 30.06.2022 at 12.00hrs, by the complainant Dudala Sambamurty S/o Lt Trinadham, age 45 yrs, Chief manager, State bank of India, Palasa branch, Palasa mandal. In which he reported that in may 2008 Sakalabakthula Ravindra and others has avoiled an amount of 16 lacs working capital loan, vide loan A/c no. 30386024892 from our bank. The present outstanding balance in the account is 21,19,861/- (plus accused intrest). But not returned.Basing on the above report of the complainant registered a Case in Cr.No. 278/2022 U/s 417,465 r/w 34 IPC and 156 (3) Cr.P.C of Kasibugga PS.</t>
  </si>
  <si>
    <t>'279/2024'</t>
  </si>
  <si>
    <t>This is case of man missing that occurred on 16.06.2024 at about 11.00hrs at complainant house, Purushottapuram veedhi, Palasa, Palasa-Kasibugga municipality and reported on 22.06.2024 at 11.00hrs, wherein the complainant Ullakula Kondababu s/o Lt Gunnayya, 65yrs, Yadava by caste, Purushottapuram veedhi, Palasa, Palasa-Kasibugga municipality reported that his son/missing man Ullakula Chinnarao s/o Kondababu, 32yrs, Yadava by caste, Purushottapuram veedhi, Palasa, Palasa-Kasibugga municipality, who is suffering with deaf and dumb and also mentally imbalance, left from house and did not return to home, thereby found missing. The complainant and their relatives made searches about his son in and around the Palasa-Kasibugga and at the house of relatives but in vain. Missing man description: H</t>
  </si>
  <si>
    <t>329(3),324(4) r/w 3(5) BNS</t>
  </si>
  <si>
    <t>'167/2024'</t>
  </si>
  <si>
    <t>'285/2024'</t>
  </si>
  <si>
    <t>194 BNSS</t>
  </si>
  <si>
    <t>Occurred on prior to 01.07.2024 at about 06.30 hrs at Ammavari Temple, New Bhatupuram (V), Sompeta (M) and reported on same day at 09.00 hrs., in which the complainant Gokarla Jogeswararao S/o Lt Narayanamurthy, T.Kapu by caste, Purnasasanam(V), Kanchili(M) reported that some unknown person hanged himself to a neem tree located beside the temple of Ammavaaru in the outskirts of Bathupuram Village. On enquiry it came to light that the deceased has been moving in surrounding area by begging food for the last couple of days and sleeping in the vicinity.</t>
  </si>
  <si>
    <t>'124/2024'</t>
  </si>
  <si>
    <t>3(2)(va),3(1)(s),3(1)(r) SC ST POA ACT, 115(1),118(1),79 r/w 3(5) BNS</t>
  </si>
  <si>
    <t>Occurred on 02.07.2024 at about 10.00hrs at Kambalapeta village, Ranasthalam Mandal and reported on 02.06.2024 at 21.00hrs by MLC intimation from RIMS hospital, Srikakulam by the complainant Somadala Syamala, W/o Srinivasa Rao, age 32yrs, Caste by S.C(Relli), Kamabalapeta Village, Ranasthalam Mandal. In which the accused Ijju Durga Prasad, S/o Narayana Rao and three others of Kamabalapeta Village, Ranasthalam Mandal are beat the complainant and her family members with a sticks, hands and tufted the her hair and abused the complainant to touching her caste name have due to land dispute between them. As a result of which the complainant and her there family members are sustained simply injuries and admitted into government general hospital, Srikakulam for the treatment in a auto.</t>
  </si>
  <si>
    <t>'191/2024'</t>
  </si>
  <si>
    <t>This is case of cheting coupled with cyber crime , Occurred on 20.06.2024 prior to 20:00 hrs at the house of the complainant, pydayyavalasa village, Laveru mandal, srikakulam district and reported on 02.07.2024 18:00 hrs to Laveru PS wherein the complainant Nadupuri Santhosh s/o Dalayya , age 25 years, Rajaka by caste, pydayyvalasa village laveru mandal, srikakulam district stated that he is the resident of the above said address and is working in IP soft global services limited since two years. Where in an un known Accused sent a telegram link to his whatsup by offering a part time job in ZYOAN WEB private limited, then complainant sent 100000 rupees through his HDFC Acount Number 501003285364680 , 2,30000 through his citi bank account Number 5787758819 and 128998 through his Union ba</t>
  </si>
  <si>
    <t>'291/2024'</t>
  </si>
  <si>
    <t>This is case of woman missing that occurred on 01.07.2024 at 09.00hrs at Rajagopalapuram Village, Palasa Mandal and reported on 03.07.2024 at 18.00hrs, Wherein the complainant Kota Annapurna w/o Lt Somayya, 55yrs, Pamidi by caste, Rajagopalapuram Village, Palasa Mandal reported that her daughter-in-law/missing woman Kota Nirmala w/o Narayanarao, 37yrs, Pamidi by caste, Rajagopalapuram Village, Palasa Mandal working in S.R Shopping mall at Kasibugga town. On 30.06.2024 at about 22.00hrs, her daughter-in-law has talking in much time over phone for that she reprimanded her. She left from her housed on 01.07.2024 at about 09.00 AM by informing that she was going to SR Shopping mall, Kasibugga and did not return. The complainant and her relatives made searches about her daughter-in-law in and a</t>
  </si>
  <si>
    <t>'210/2024'</t>
  </si>
  <si>
    <t>This is a case of cheating by using mobile phone that occurred on 08.06.2024 at 16:30 Hrs at Singupuram Village, Srikakulam mandal and district and reported on 03.07.2024 at 21:00 hrs by the complainant Botchu Vijaya Kumar, S/o Kumar Swamy, 28 Yrs, Devangula by caste, Singupuram Village, Srikakulam mandal and district that he was working as Account Executive in MNC Company in Bangalore, present he was work from Home, on 08.06.2024 at 16:30 hrs received one phone call from ph.no.8848156438, one known person told him you are involved in drugs case and I am talking from CID Mumbai, and also that unknown person called video call to him with police uniform, in the vedio call four persons shown him, then complainant believed him and afraid , they asked him, If you give us some amount we will del</t>
  </si>
  <si>
    <t>'36/2025'</t>
  </si>
  <si>
    <t>'212/2024'</t>
  </si>
  <si>
    <t>354,506,509,498-A r/w 34 IPC, 67A ITA-2000-2008</t>
  </si>
  <si>
    <t>This is a case of cruelty by husband, insulting modesty of woman and criminal intimidation that occurred from 10.11.2023 and 29.06.224 at 14:00 hrs at house of the complainant Vijayawada and Visakha B Colony, Srikakulam mandal &amp; district and reported on 04.07.2024 at 22:00 Hrs by the complainant Sandhyala Ramanamma, W/o late Narasinga Rao, 64 Yrs, Telaga by caste, Opp Maa Ellu Apartment, Indiranagar Colony, Visakha B Colony, Srikakulam mandal &amp; district that she has two daughters, and second daughter Nandi Balakumari, W/o Hari Prasad living with her, the complainant granddaughter Nandi Sruthi, D/o Hari Prasad, she married with Kolapalli Sai Teja, S/o Dhanunjaya Rao of Vijaywada on 09.11.2023, but Sruthi husband was harassed with physically and mentally then she was mentally disturbed, he</t>
  </si>
  <si>
    <t>Occurred Prior to 18.04.2023 at Jarjangi village, Kotabommali Mandal and reported on 0908.2023 at 18-00hrs, in which the complainant Jeeru Purnachandrarao S/o Ramarao, 22 yrs, Reddika by caste, Student, Jarjangi village, Kotabommali Mandal reported that he is completed his degree and he was preparing for job. The accused A1) Anapana Ashok S/o Kameswararao, 2) Anapana Kameswararao @ Ramesh both are Manchalapeta village, Kotabommali Mandal approached to the Complainant and told him that they will provide him railway job, if he paid the amount. Then the complainant along with his friend paid total amount RS.14,99,970/-via bank transactions and phone pay. The complainant and his friend was waiting job appointment letter in railway department. But they did not get any appointment letter from r</t>
  </si>
  <si>
    <t>326(f) BNS</t>
  </si>
  <si>
    <t>125(a) BNS</t>
  </si>
  <si>
    <t>Occurred on 01-07-2024 at 09.00 hrs on NH-16 Road Palasa-Itchapuram Road at Pathaleswara Temple Road near Punyasri Gedda Kanchili Flyover bridge, Kanchili Mandal and reported on 07.07.2024 at 16.00 hrs, wherein the complainant/ Injured Abhimanyu Goudo S/o Gadhadhara Goudo, Age 54 yrs, Goudo by caste, Jalantrakota Village, Kanchili Mandal reported that on 01.07.2024 he started from Jalantrakota village proceed towards Kanchili on his cycle to attend cooli works when he reached the spot unknown lorry driver drove his vehicle in reach and negligence and dashed the complainant from back side in result of which he fell down on the road received bleeding injury on left side of head and both knees and forearms and shifted to SHC Sompeta for treatment. after compleation of treatment he went to h</t>
  </si>
  <si>
    <t>Occurred on 15.04.2024 at about 06.00 hrs at Golla veedhi, Tekkali village and Mandal and reported on 08.07.2024 at 17.30 hrs, wherein the complainant Vakada Kamesh, s/o lt Bariki, age 73 yrs, Yadava by caste, R/o Rotari nagar-II, N/o. Golla veedhi, Tekkali village and Mandal reported that his son/Missing man namely Vakada Rambabu, age 35 yrs, Yadava by caste, Golla veedhi, Tekkali village and Mandal is physically challenged and mentally disabled person. He used to move in and around their housing area. On 15.04.2024 at about 06.00hrs, the missing person left house to move in and around the area and didn¿t return to house. The complainant searched about his son but clues him. Today came to PS and lodged a report for taking necessary action.</t>
  </si>
  <si>
    <t>'226/2024'</t>
  </si>
  <si>
    <t>'123/2024'</t>
  </si>
  <si>
    <t>Occurred on 15.04.2024 at about 10-00hrs at Pakivalasa village, Kotabommali Mnadal and reported on 10.07.2024 at 11.00 hrs, in which the complainant Ippili Eswararao S/o Dandasi, 35 yrs, Yadav by caste, Teacher, Pakivalasa village, Kotabommali Mandal reported that he has working as School Assistant at Kambakaya village, stated that his uncle/missing person Bantupalli Adinarayana S/o Late Sinkodu, 48 yrs, Yadav by caste, Duppalapadu village, Kotabommali Mandal has pysicall handicapped and he married his two daughter and living along with complainant house and occasionally he went his village Duppalapadu and he used to come back to his house after taking monthly pension, as usually on 15.04.2024 at about 10.00 hrs he left from his village without intimation to anybody went somewhere, their w</t>
  </si>
  <si>
    <t>'164/2024'</t>
  </si>
  <si>
    <t>This is a case of motor cycle theft occurred In between 09.07.2024 at 22-00 hrs to 10.07.2024 at 05-30 hrs at Sai nagar, Narasannapeta and reported on 11.07.2024 at 13-00 hrs. Wherein the complainant Ganagalla Venkata Anirudh, S/o Rambabu, 24 yrs, Vadabalija by caste, Sai nagar, Narasannapeta town, reported that some unknown offenders committed theft of his Bajaj Pulsar motor cycle bearing No. AP 30 AS0523 black color from in front of his house , which was parked as usually and decamped with the booty worth of Rs.20,000/-. under the cover of occurrence report.</t>
  </si>
  <si>
    <t>109(1) BNS</t>
  </si>
  <si>
    <t>Occurred on 11.07.2024 at about 10.30 hrs at Kothapalli village, Kotabommali Mandal and reported on 12.07.2024 at 07.00 hrs, in which the complainant Matta Srinu S/o Appayya, 38 yrs, Shepherd, Kothapalli village, Kotabommali Mandal. In which the complainant reported that the accused/ younger brother of the complainant Matta Simhachalam S/o Appayya, Kothapalli village, Kotabommali Mandal bore grudge on him, with an evil intention to kill him, then the accused have attacked and beat him with bamboo stick on head and both hands and caused severe bleeding injuries on head and sever rash injuries on hands and upper back. On plea that existing unsolved land disputes and by keeping a previous dispute aroused between them.</t>
  </si>
  <si>
    <t>'134/2024'</t>
  </si>
  <si>
    <t>Occurred on between 04.06.2024 to 10.06.2024 at 09.00 to 16.00 Hrs at H.No. 8-8-1/A, KamalaNivas Street, Srikakulam Town and reported on 13.07.2024 at 19.00 hrs. Wherein the Surampalli SudhaRani w/o Sivaram, age 43 yrs, Vysya caste, H.No. 8-8-1/A, KamalaNivas Street, Srikakulam Town reported that wherein the complainant doing as house wife and staying with her family above said address.On 03.06.2024 while seeing her moble in instagram an advertaisement which was work from home that they said that they will send links from whatsapp when open links and send screenshots of links that they will pay 10rs per link and after that day they said that if open links and send screenshots of that links they will pay 50rs per link like that they will send 20 links perday. On04.06.2024 through tel</t>
  </si>
  <si>
    <t>'422/2022'</t>
  </si>
  <si>
    <t>153a,120b,121,505(1)B,153,500,505(1)(C),121a IPC, 13,16,38,20 UAA</t>
  </si>
  <si>
    <t>Occurred on 03.10.2022 at Gurudasupuram Village, Palasa Mandal and reported on 04.10.2022 at 16.00 hours by the complainant Ratti Devamma d/o Kamaraju, 35yrs, T.Kapu by caste, Village Revenue Officer, Gurudasupuram Village, Palasa Mandal, resident of Narasingapalli Village, Tekkali Mandal, in which, she reported that she is working as village revenue officer-Gurudasupuram village of Palasa Mandal. On 04.10.2022 at about 11:00 hours, she noticed a press statement of CPI (Maoist), AOBSZC, which is released on 03.10.2022, in the name of Ganesh, Secretary in connection with the Ramakrishnapuram land issue in Sy.No 143/1 of Palasa Mandal, Srikakkulam District and called the public to fight against the encroachment of Govt. and public lands by YSRCP leaders Sri Duvvada Sridhar @ Baba, Sri S.Appa</t>
  </si>
  <si>
    <t>Occurred prior to 02.02.2021 at Vandrada village, Kotabommali Mandal and reported on 15.03.2024 at 18.00 hrs, in which the complainant Badana Tatayya S/o Late Appalaswami, 41 yrs, Velama by caste, Electrician, Vandrada village, Kotabommali Mandal reported that his brother-in-law Harish is unemployed and searching for jobs, while so, the accused/Makkuva Ramesh of Vizianagaram believed him and his brother-in-law with deceitful words that he will provide attender job to his brother-in-law at Collector office, Vijayanagaram and collected Rs.1,90,000/- from him by phone pay, but not provided any jobs and thereby cheated him and his brother-in-law and not refunded his amount. Hence he requested to necessary action</t>
  </si>
  <si>
    <t>3(1)(r),3(2)(va) SC ST POA ACT, 118(2) BNS</t>
  </si>
  <si>
    <t>Occurred on 10.07.2024 at about 08.30hrs at Akkayapalem village, Ranasthalam Mandal and reported on 14.07.2024 at 16.00hrs by the complainant Mukku Bangarraju, W/o Paidayya, age 45 yrs, Caste by S.C(Mala), Akkayapalem Village, Ranasthalam Mandal. In which the accused Routhu Bangarraju, of Akkayapalem Village, Ranasthalam Mandal are beat the complainant with a sticks on his hand and head as result which he got fracuter injury on hand and bleeding injury on his head and abused the complainant to touching his caste name have due to the accused argue with one Duvvana Kannarao, on that the complainant interfere the their dispute. The complainant and accused approach the village elders, after that the complainant came to the police station and presented a written report for taking necessary act</t>
  </si>
  <si>
    <t>'225/2024'</t>
  </si>
  <si>
    <t>66-D ITA-2000-2008, 318(4) BNS</t>
  </si>
  <si>
    <t>Occurred on 11.07.2024 at Singupuram Village, Srikakulam mandal &amp; district and reported on 14.07.2024 at 20:00 hrs by the complainant Panga Babji S/o lt. Laxminarayana, 29 yrs, Polinati Velama by caste, Singupuram Village, Srikakulam mandal &amp; district wherein the complainant reported that, On 10.07.2024 he received one opk file app from unknown person mobile number 9964727662 then complainant was click on the app then after he was blocked the app, on 11.07.2024 he went to ATM for withdrawal his amount but his account shown only Rs 2300/- balance, the complainant was lost his amount Rs 4,12,300/- by the online fraud, that unknown person was cheated him and stolen Rs 4,12,300/- by the fraudulent app, today i.e 14.07.2024 he came to the Police Station gave a report for request action.</t>
  </si>
  <si>
    <t>'229/2024'</t>
  </si>
  <si>
    <t>305(a),331(4) BNS</t>
  </si>
  <si>
    <t>'126/2024'</t>
  </si>
  <si>
    <t>Occurred in between on 24.06.2024 at 13.00 hrs and 10.07.2024 at 11.00 hrs at Narayanapuram lift irrigation scheme, Narayanavalasa village, Kotabommali Mandal and reported on 16.07.2024 at 11.00 hrs, in which the complainant Guruvelli Madhusudhanarao S/o Tirupathirao, 31 yrs, Kalinga by caste, Asst. Engineer, APSIDC, Narasannapeta Sub-division N/o Mulapeta village, Kotabommali Mandal reported that taking advantage of far away from the village, some unknown offenders committed theft of 1)copper core material, 2) Transfarmar oil and 3) Internal parts from 400 KVA capacity transformers, worth Rs.8,000/- and escaped with booty. Hence he requested for necessary action.</t>
  </si>
  <si>
    <t>'238/2024'</t>
  </si>
  <si>
    <t>329(3),324(4),303(2) BNS</t>
  </si>
  <si>
    <t>This is a case of criminally trespass into complainant vacant site that occurred in between 20.01.2024 at 11.00 hours and 15.07.2024 at 12.00 hours at Sri Sai laxmi towm ship of Etcherla village and Mandal and reported on 18.07.2024 at 12.00 hours by the complainant Velamala Vijaya Saradi, S/o Papinaidu, Age 42 years, P-Velama by caste, Balaga, Srikakulam. In which an unknown culprits entered into complainant uncle vacant site vide plot no¿s 42, 43,56 and 57 covered in Survey No.136-9 &amp; 18 of Etcherla village boundaries and cut down eucalyptus trees. On 15.07.2024 one Muddada Balamurali noticed that the same and informed to the complainant today noticed cut down to eucalyptus trees and came to police station presented a report to take necessary.</t>
  </si>
  <si>
    <t>105 BNS</t>
  </si>
  <si>
    <t>Occurred on 14.06.2024 in between 08.20 and 10.30 hrs, at Gudi veedhi, Srikakulam town and reported on 19.07.2024 at 20.45 hrs by the complainant Gannavarapu Srinivasa Chakravarthy, S/o Krishna Rao, Age 38 years, Brahmin by Caste, Gudi veedhi, Srikakulam town that he is working as a software engineer at Wipro Limited, Visakhapatnam, since 2023 working from home. He had ICICI bank account at Day &amp; Night junction, Srikakulam town vide bank A/c No. 004001616223. On 14.06.2024 at 08.30 hrs, while he is present at his home, received phone call from unknown number i.e., +917302519172 and he was informed to the complainant that he was introduced as a FEEDEX COURRIER employee and believing him by said his adhar details and money landering case was booked against the complainat at Mumbai, Thane and</t>
  </si>
  <si>
    <t>'241/2024'</t>
  </si>
  <si>
    <t>Occurred In between 18.07.2024 at 21.00 hrs to 19.07.2024 at 05.00 hrs at Etcherla village &amp; Mandal and reported on 20.07.2024 at 12.00 hours by the complainant JarugullaRajarao, S/o Thavudu, Age 51 yrs, Caste by P.Velama, Occupation: Mason, Etcherla Village &amp; Mandal that his son/missing man: JarugullaChinnarao, Aged 23 years, who completed I.T.I. and now working as labour at Victoria Company, Pydibheemvaram. Every day he started by 08.30 AM at home and returned from duty at 6 PM. On 18.07.2024, Thursday night after dinner at 9 PM he left home by saying to sleep at his grandmother¿s house, he did not go to his mother¿s house not return to home and found disappeared.</t>
  </si>
  <si>
    <t>115(2),329(3),324(2) r/w 3(5) BNS</t>
  </si>
  <si>
    <t>This is a counter case to Cr No 139/2024 U/S 118(1)115(2) r/w 3(5) BNS Act of 2023 and Sec 3 (1)(r) and (s) and Sec 3(2)(Va) of SC &amp; ST (POA) amendment Act-2015. That Occurred on 19.07.2024 at about 20.30hrs Near Beer Factory, Bantupalli Revenue Limits, Ranasthalam Mandal and reported on 20.07.2024 at 08.30hrs, by the complainant Pasapu Appala Narasayya, S/o Late Narasayya, Age 78 yrs, Caste by Telaga, Kambalapeta Village, Ranasthalam Mandalam. In which the accused Pasapu Srinivasa Rao, S/o Appa rao and four others of Kambalapeta Village, Ranasthalam Mandal, trespass into the land of complainant, attacked and beat the complainant with hands and pushed out side from his bed and caused mischief by damaging his Tractor and motorcycle of his coconut plants. In connection of previous land</t>
  </si>
  <si>
    <t>7. This is a case of mischief by set fire with an intention to causing damage of properties. Occurred on 21-07-2024 at 12.00 noon at Vaddivada (v) and reported on 22-07-2024 at 10-00hrs, in which the complainant Badana Anand s/o Late Jangam, Age 57 yrs, P.Velama by caste, Vaddivada (V), Santhabommali (M) reported that he placed paddy gross paddy grass at his fields was mischief by set fire and caused loss worth Rs. 50,000/-.</t>
  </si>
  <si>
    <t>'298/2024'</t>
  </si>
  <si>
    <t>Occurred in between 07.07.2024 at 23.30hrs to 09.07.2024 at 20.00hrs at Parking place, Bhasyam school, Kasibugga town, Palasa-Kasibugga municipality and reported on 23.07.2024 at 08.30hrs, Wherein the complainant Kurmana Jeevankumar s/o Late Nageswararao, 23yrs, SC Mala by caste, Tilaknagar, Kasibugga town, Palasa-Kasibugga municipality reported that he parked his YAMAHA-R15 motorcycle bearing registered No: TS13EL6229 at Parking place, Bhasyam school, Kasibugga town, Palasa-Kasibugga municipality on 07.07.2024 at 23.30hrs and went to his room and slept, On 09.07.2024 at about 20.00hrs he found his motor cycle was missing. Then he searched surrounding places, but no clues were found. Hence he came to know that it was theft by unknown culprits decamped with booty. The worth of the motorcyc</t>
  </si>
  <si>
    <t>'136/2024'</t>
  </si>
  <si>
    <t>Occurred on 23.07.2024 at about 05.00 hrs on NH-326-A near Dasupuram village, Saravakota Mandal and reported on the same day at 14.00 hrs in which the complainant Bada Ravi S/o. Simhabaludu, age 33 yrs, SC mala by caste, Pathapatnam town and Mandal reported that he went to Aludu village for festivals four days back today morning i.e. 23.07.2024 at 04.30 hrs he started from Aludu village on a motorcycle bearing No.AP-30AF-4749, when he reached near Dasupuram Village by that time some unknown accused driver of Van who proceeding from same direction in back side, drove his Van in rash and negligent manner without blowing horn and rammed his motorcycle besides escaped from the spot with crime vehicle leaving him with injuries. Resulting, he fell down with motorcycle and sustained</t>
  </si>
  <si>
    <t>'300/2024'</t>
  </si>
  <si>
    <t>This is of man missing that occurred on 18.07.2024 at about 14.00hrs at the complainant house, Garudakhandi Village, Palasa Mandal and reported on 25.07.2024 at 18.00hrs, Wherein the complainant Netheti Rajyalaxmi w/o Ganapathirao, 55yrs, Vyshnava by caste, Garudakhandi Village, Palasa Mandal reported that her husband/missing man Nethiti Ganapathirao s/o Abbayi swamy, 58yrs, Vyshnava by caste, Garudakhandi Village, Palasa Mandal living doing by coolie works and also addicted to alcohol. On 18.07.2024 at about 02.00PM her husband left her house and did not return home. She made searches about her husband but in vain. Missing man descriptions: Height 5.6 feets, Normal complexion, he clad Lungi, checks shirt and white color towel. Hence today the complainant came to the Police Station and</t>
  </si>
  <si>
    <t>Occurred on 25.07.2024.2024 at 12.30 Hrs, J Y School, Sompeta Village &amp; Mandal and reported on 25.07.2024 at 21.00 Hrs, in which the complainant Malla Divya, W/o Malla Praveen, age 29 Years, Vysya by caste, Birusuwada Colony, Sompeta Village, Sompeta Mandal reported that she purchased an electrical scooty bearing Chassis No. IGK C2502313 and colour Spear blue about a year ago. On this day i.e 25.07.2024, she went to the J Y school to give lunch box to her school children around 12.30 PM. After parking outside the school, she went inside and came back, but Scooty was not found. The Complainant noticed that some unknown culprits committed theft of her parked electrical Scooty worth of Rs. 30,000/- and decamped with booty. The Complainant came to PS lodged a report.</t>
  </si>
  <si>
    <t>'161/2024'</t>
  </si>
  <si>
    <t>115(2),79,351(2) r/w 3(5) BNS</t>
  </si>
  <si>
    <t>Occurred on 16.09.2024 at about 19.30 hrs at infront of complainant house, Maninageswarapuram village, Kotabommali Mandal and reported on the same day at 22.00 hrs, in which the complainant Bommali Ramanamma W/o Srinu, 40 yrs, Rajaka by caste, Maninageswarapuram village, Kotabommali Mandal reported that that while she was alone at their house, the accused 1) Korrai Tulasirao S/o Musalayya, 2) Sodi mudi Parameshu S/o Late Ramarao, 3) Sodimudi Parvateesam S/o Late Ramarao, 4) Avala Chinnarao S/o Apparao, 5) Sodimudi Laxminarayana S/o Late Suryanarayana 6) Masbakthula Santhu S/o Budda, 7) Masabakthula Parasad S/o Budda, 8) Masabattula Budda @ Mohanarao S/o Late Chinnavadu, 9) Masabattula Srinu S/o Palgunarao, 10) Buridi Ramesh S/o Chinnavadu, 11) Buridi Sundararao S/o Laxmanarao, 12) Avala</t>
  </si>
  <si>
    <t>115(2),118(1) r/w 3(5) BNS</t>
  </si>
  <si>
    <t>Occurred on 30.07.2024 at about 16.30 hrs at Sri Laxminarasimha welding training institute, Kothapeta village, Kotabommali Mandal and reported on 31.07.2024 at 07.00 hrs by the complainant Anga Janardhana S/o Late Ramayya, 43 yrs, palli by caste, Village Sarpanch, Kapugodayyavalasa village, Santhabommali Mandal. In which the complainant reported that his village Pothumali Indu said him that A2 Nakka Dushyanth has taken 2 lakhs rupees from her and said that he will offer her a job in SBI. Later she came to know theta he cheated her. Then she approached complainant and informed him the asme. Then the complainant made a phone call to A2 and asked to refund the money. Then A2 said that he given amount to A1 Gondu Laxmanarao. On 30.07.2024 at about 11.30 hrs the complainant made a phone call</t>
  </si>
  <si>
    <t>'146/2024'</t>
  </si>
  <si>
    <t>This is a case of motor cycle theft, which occurred on 16.07.2024 at 14.30 hrs to 14.45 hrs , at APS RTC complex, Srikakulam town and reported on 31.07.2024 at 14.00 hrs, by the complainant namely Badana Krishna s/o Late Allu Rajnaidu, age 44 years, caste by velama, Burja village and Mandal, reported that, his younger son namely Allu Manoj Kumar went to APS RTC complex Srikakulam on his motor cycle bearing no. AP40H3900, he parked his motor cycle at RTC complex Srikakulam town on 16.07..2024 at 14.30 hrs, he went into the complex and for giving luggage to his friend and returned back, he found his motor cycle was not there and it¿s worth Rs.40,000/-. Then the complainant was searching surrounding areas, but no clues found. Hence lodged a report for taking necessary action.</t>
  </si>
  <si>
    <t>4,3 DPA, 85 BNS</t>
  </si>
  <si>
    <t>Occurred on in between 28.07.2024 about 06.30 hrs to 29.07.2024 about 19.00 hrs at Ponduru railway station, Ponduru Mandal, and reported on 03.08.2024 about 19.30 hrs, wherein the complainant Kuna Vudayavarlu s/o lt Appalanaidu, 66 yrs, caste by Kalinga, Gorinta village, Ponduru Mandal, Srikakulam District reported that on 28.07.2024 at morning 06.30 hrs He went to the railway station, left the motorcycle bering no:- AP30AF9163(TVS SPORT CVT BS III) there and went to his daughter's house in Vizag When he came back the next day, his motorcycle was nowhere to be found. Worth about Rs.10,000/- After searches he presented a report for take necessary action.</t>
  </si>
  <si>
    <t>'209/2024'</t>
  </si>
  <si>
    <t>This is a case of Fatal road accident (Hit &amp; Run), which occurred on 03.08.2024 at about 21.30 hrs on N.H16 flyover which is leading from Visakhapatnam to Srikakulam, near Subhadrapuram junction of Laveru mandal and reported a 09:40 hrs on 04.08.2024 by Karri Suresh Babu, S/o Lt Narasimhamurthy, age 72 yrs, Viswabrahimin by caste, Old MIG-291, Old Srikakulam reported that an unknown crime vehicle being driven by it¿s driver in a rash and negligent manner while proceeding from Visakhapatnam to Srikakulam NH -16 road, dashed his son Karri Sagar Naresh, S/o Suresh Babu, age 35 yrs and went away while he was coming to Srikakulam on his Motorcycle bearing Reg.No. AP 30AK 7368. In the result his son dashed to the divider and sustained bleeding injuries on his head, body and died on the spot.A</t>
  </si>
  <si>
    <t>Occurred in between 05.08.2024 at 01:00 hrs to 05.08.2024 at 05:00 hrs, on NH-16 road, Pathivadapalem village flyover bridge of Ranasthalam Mandal and reported on 05.08.2024 at 11:00 hrs by the complainant Lankalapalli Venkateswara Rao, S/o Satayanarayana, Age 61yrs, VRO Pishini Panchayathi of Ranasthalam Mandal reporting that the one un known vehicle driver drove his vehicle in a rash and negligent manner and dashed against one unknown male person age in between 40 Yrs and 45 Yrs and ran away caused to . As a result of which, the deceased/unknown male person got sever bleeding injuries on his head and he was died on the spot and flesh come out side.</t>
  </si>
  <si>
    <t>'118/2024'</t>
  </si>
  <si>
    <t>Occurred on 02.08.2024 at 12.00 hours infront of PUBGI Dhaba, Fly-over Bridge, Kanchili village and reported on 06.08.2024 at 20.00 hrs., in which the complainant Bendalam Srinivasa Rao S/o Saradhi, 54 years, Kalinga by caste, V.R.O, Kanchili village R/o Makarampuram village, Kanchili (m) reported that one mentally un-sound female, aged between 50 to 55 years has roamed in Kanchili and surrounding villages since 3 months and staying at Railway Station and Bus Stands by taking food from villagers. In due course on 02.08.2024, the villagers noticed that the said woman has fallen in ditch located in front of Pubgi Dhaba with injuries. Immediately some persons shifted her to Govt. Hospital, Sompeta and then the Medical Officers shifted her to RIMS General Hospital, Srikakulam for better treatm</t>
  </si>
  <si>
    <t>'188/2024'</t>
  </si>
  <si>
    <t>3(1)(s),3(1)(r) SC ST POA ACT, 118(1) r/w 3(5) BNS</t>
  </si>
  <si>
    <t>Occurred on 27.10.2023 at about 07.30 hrs at Kistupuram village colony, Kotabommali mandal and reported on the same day at 18.30 hrs, in which the complainant Challa Appalaraju S/o Ramarao, 34 yrs, SC-Mala by caste, Kistupuram village, Kotabommali Mandal reported that he is living by doing private electricition. On 26.10.2024 night about 21.30 hrs after eating meals he came out and was using urinals, when some woman came and he stopped urinal, after stopping urinals while Dharmana Gandhamma came there and scolded, abused him by touching his caste name as ¿Mala Golliga¿ him for pouring urinals on her car on road and also Palli Vykuntarao came there and abused him in the matter of pouring urine on the car. Today i.e on 27.10.2024 morning while he was present in the house the accused 1) Dha</t>
  </si>
  <si>
    <t>'214/2024'</t>
  </si>
  <si>
    <t>106(1),125(a) BNS</t>
  </si>
  <si>
    <t>This is a case of Fatal road accident that occurred on 06.08.2024 at about 21.30 hours on SH 02 B.T. Road which is proceeding from Alikam to Battili road near ESSAR Petrol Bunk, Gedelavanipeta village of Amadalavalasa Mandal and reported on 07.08.2024 at 08:15 hours. through medical intimation of the complt. Putta Srikanth, S/o Simhachalam, Age 17 yrs, SC (Madiga), Chinna Kollivalasa village, L.N.Peta Mandal reported that on 06.08.2024 at 15.00 hours, he along with his friend Boorla Chinnarao were started from their village to Peddapadu village on their Motorcycle bearing reg No: AP 30 AD 7854 and returned during late evening and while they reached near ESSAR Bunk of Gedlavanipeta at about 21.30 hours one driver of unknown Auto rickshaw drove his auto from Battili to Alikam side in a rash</t>
  </si>
  <si>
    <t>'342/2024'</t>
  </si>
  <si>
    <t>'171/2024'</t>
  </si>
  <si>
    <t>126(2),115(2) r/w 3(5) BNS</t>
  </si>
  <si>
    <t>'194/2024'</t>
  </si>
  <si>
    <t>471,468,420 r/w 34 IPC</t>
  </si>
  <si>
    <t>Occurred on 19.03.2024 at Sub-Register office, Kotabommali Village and Mandal and reported on 30.10.2024 at 20.00 hrs. In which the complainant Sahukaru Sujatha S/o Venkata Ramanamurthy, 42 yrs, House wife, Sondi by caste, Tekkali village and Mandal reported that she had Land in Survey Nos.490/21, plot Nos.6 &amp; 7 of Raghunadhapuram revenue village, Tekkali town were obtained to her husband vide document no.1249/1997, it was registered in Sub-Registrar office, Tekkali, after death of her husband, hereditary the said land was under her peaceful possession and enjoyment, but A-1 Potnuru Jogarao S/o Chittenna of Tekkali with an evil intention, created forged link documents of Karlapudi revenue village of Nandigam(m) in the name of A2 Potnuru Tulasamma W/o Jogarao of Tekkali town and registere</t>
  </si>
  <si>
    <t>305(a),318(4) r/w 3(5) BNS</t>
  </si>
  <si>
    <t>Occurred on 11.08.2024 at 17.30 hrs, at Malabar gold showroom, Palakonda road, Srikakulam town, reported on 12.08.2024 at 21.00 hrs, by the complainant namely Vasfi Valkkot s/o Mohammadh hashim, age 28 years, caste by muslim, Panduranga veehi, Srikakulam town, reported that, he is working as a store head at Malabar gold shop since 2 years, wherein the accused 2 male persons aged abot 40 to 45 years and one female person aged about 30 years, they were speaking in hindhi, they were saw some gold chaines, 2 male persons were speaking with sales girl and the women person was theft one gold chain wgt. About 41.228 grams and they were left from there, after some time the complainant found the gold chain was theft, then the complainant came to Police Station lodged a report for necessary action,</t>
  </si>
  <si>
    <t>'340/2024'</t>
  </si>
  <si>
    <t>This is case missing woman that occurred on 12.08.2024 at 13.00Hrs at the complainant house, Sayibula colony, Sudikonda, Palasa-Kasibugga municipality and reported on 14.08.2024 at 19.00hrs, Wherein the complainant Sheik Saleem s/o Sheik Juber, 40yrs, Muslim by caste, Sayibula colony, Sudikonda, Palasa-Kasibugga municipality reported that his mother Sheik Kumari w/o Sheik Juber, 43yrs, Muslim by caste, Sayibula colony, Sudikonda, Palasa-Kasibugga municipality has been suffering from mentally imbalance, on 12.08.2024 at about 01.00PM she left from house and did not return to home. He made searches about his mother but in vain. Missing woman descriptions: Height 5.2 feets, normal complexion, she clad nighty. Hence today the complainant came to the Police Station and lodged a report for ta</t>
  </si>
  <si>
    <t>This is a case of unnatural death caused due to Electrocution that occurred on 15.08.2024 at about 08.30hrs at beside Kasibugga bus stand, KT road, Kasibugga town, Palasa-Kasibugga municipality and reported on the same day at 11.30hrs, Wherein the complainant Vallangi Apparao s/o Dandasi, 45yrs, VRO, Pujari veedhi Sachivalayam, Kasibugga town r/o Amalakudiya village, Palasa Mandal reported that on 15.08.2024 at about 08.30AM an unknown demented male person, aged about 25 to 30 years climbed an electrical pole beside the bus stand, touched live electrical wires and got electric shock, fell on the road and died on spot .His identity has not been established. Hence, the complainant came to the Police Station and lodged a report to take necessary action.</t>
  </si>
  <si>
    <t>125(b),125(a) BNS</t>
  </si>
  <si>
    <t>Occurred on 24.11.2024 at about 08.20 hrs on NH-16 road, near Yetturallapadu village, Kotabommali Mandal Narasannapeta to Tekkali road) and reported on same day at 10.30 hrs, in which the complainant Konari Anandharao S/o Late Simmayya, 45 yrs, Yadav by caste, Gangupeta village, Kotabommali Mandal reported that he is doing by cooli works. His father/deceased Konari Simmayya S/o Late Gummayya, 72 yrs was mentally unstable for last two years and he used to moving the surrounding villages without coming to his house and he used to go from village to village and eat anything anyone put. Toady i.e., on 24.11.2024 at about 08.20 hrs he came to know through the villager Lakkoji Eswararao of Yetturallapdu village said that an un-known vehicle driver was going coming towards Narasannapeta to Kota</t>
  </si>
  <si>
    <t>'108/2024'</t>
  </si>
  <si>
    <t>3(5),118(1),115(2) BNS</t>
  </si>
  <si>
    <t>This is counter case of Cr.No.107/2024. This is a case of simple hurt. Occured on 16.08.2024 at 11.15 hrs at paddy field of complainant, Godalam village, Santhabommali mandal. and reported on 17.08.2024 at 12.00, wherein the complainant Palina Vasanth Kumar S/o late Barikivadu, age 56 Yrs, Yadava by caste, Godalam(V), Santhabommali mandal reported that he is doing cultivation for livelihood. On 16.08.2024 at about 11.00 he went to his agricultural land to fill the water in his paddy land. The accused Pitta Ramarao have the land below of complainant land. When the complainant fill water to his land, all accused came closed the complainant and asked why stop the water, resulting complainant says that after fill of my land you can fill your land. Resulting all accused become angry be</t>
  </si>
  <si>
    <t>'155/2024'</t>
  </si>
  <si>
    <t>118(1) r/w 3(5) BNS</t>
  </si>
  <si>
    <t>'22/2025'</t>
  </si>
  <si>
    <t>Occurred prior to 19.08.2024 at 18.30 hrs at Dodla Ramachandrapuram Village Nandigam Mandal, Srikakulam District reported on 19.08.2024 at 18.30 hrs, wherein the complainant Vankala Ashwini Rani @ Yamini w/o Bommali Madhusudhanarao, Age:21 yrs, Yadava by Caste, Siddi Behara Kothuru Village, Santhabommali Mandal, Srikakulam District reported that her marriage was performed with Bommali Madhusudhanarao S/o Bhaskararao on 17.08.2021 at her-in laws house in the presence of elders. At the time of Marriage gave cash Rs.10,00,000/-, 8 tulas gold, Royal Enfield Motor cycle, Sarisamanulu worth 5 lakhs, 4 lakhs aadapaduchu lanchanalu to her husband. After marriage she lived happily with her husband for the period of few days only. Later her husband harassed her mentally, physically also demanded add</t>
  </si>
  <si>
    <t>Occurred on 19.08.2024 at about 05.00 hrs on NH-326-A road, Venkampeta Village Junction,Saravakota Mandal and reported on same day at 14.00 hrs in which the complainant Manthini Nukayya S/o. Late Kistamma, age 52 yrs, SC-Mala by caste, VRO of ChinnaKittalapadu Village, Saravakota Mandal reported that the un known accused driver drove his vehicle in rash and negligent manner and rammed a male beggar who has been roving in the vicinity by begging in mental disorder. Resulting, he sustained multiple injuries. Later they shifted him to CHC, Pathapatnam for treatment from there he was referred to RIMS, Srikakulam for better treatment. He died on the way while being taken to hospital in 108 Ambulance.</t>
  </si>
  <si>
    <t>'429/2022'</t>
  </si>
  <si>
    <t>120b,506,121a,153,505(1)(C),121,143,149,505(1)B,153a IPC, 8(2),8(1) APPSA</t>
  </si>
  <si>
    <t>Occurred on 12.10.2022 at 12.00hrs at Gurudasupuram Village, Palasa Mandal and reported on 12.10.2022 at 17.30 hours by the complainant Ratti Devamma d/o Kamaraju, 35yrs, T.Kapu by caste, Village Revenue Officer, Gurudasupuram Village, Palasa Mandal, resident of Narasingapalli Village, Tekkali Mandal, in which, she reported that she is working as village revenue officer-Gurudasupuram village of Palasa Mandal. On 12.10.2022 at about 12:00 hours, she noticed a press statement of CPI (Maoist), AOBSZC, which is released, in the name of Ashok, Secretary ¿Viplava Yovajana Sangam¿ (VYS), in connection with the Ramakrishnapuram, Sudikonda, Nemalikonda lands Srikakkulam District and called the public to fight against the encroachment of Govt. and public lands by YSRCP leaders Sri S.Appalaraju and h</t>
  </si>
  <si>
    <t>11(1) (d),11(1) (a) PCAA, 5 r/w 10 APPCSAPA</t>
  </si>
  <si>
    <t>'199/2024'</t>
  </si>
  <si>
    <t>'223/2024'</t>
  </si>
  <si>
    <t>Occurred prior to 22.08.2024 at 22.00 hrs, at Brahmina veedhi, opposite to Sunrise school, D.No. 15-3-36, Arasavalli, Srikakulam town and reported on 22.08.2024 at 22.00 hrs by the complainant Nemana Janaki Ram, S/o late Ramachandra Rao, Age 55 years, Brahmin by Caste, Brahmina veedhi, opposite to Sunrise school, D.No. 15-3-36, Arasavalli, Srikakulam town that he is working as a School Assistant teacher at MPUP School at Kothuru Sairigam Village, Gara Mandal and he is running an insurance policy named Max Life Insurance Policy on his wife name i.e., N.Kalyani through online since 15.10.2018, Rs. 50,000/- per year, if they pay 8 years it will be matured after 13 years for the amount of Rs. 8,00,000/-. He was paid said instalments up to last year from his wife Axis bank as auto debit. In the</t>
  </si>
  <si>
    <t>Occurred on 17.08.2024 at 15.38 hrs, in front of Honda Showroom, Main road, Ichapuram Municipality and reported on 23.08.2024 at 20.30 hrs, wherein the complainant Koyala Vijaya Kumar, S/o.Lt.Paparao, age 32 yrs, Medara by caste, Bungalow road, Ichapuram Town and Mandal lodged a complaint and stated that he parked his Honda Activa bearing reg. No. AP 39 EB 1466 in front of his Honda Showroom on 17.08.2024 afternoon and went to show room for his work and at 18.00 hrs on the same day he noticed that his motor cycle was found missing and checked CCTV cameras which are available in his show room and found one unknown male person had committed theft of his motor cycle and fled away along with booty. Worth of Rs.40,000/-. Later, he went to attend his brother-in-law¿s marriage and came to Police</t>
  </si>
  <si>
    <t>Occurred in between 24.08.2024 at 24.00 hrs to 25.08.2024 at 06.00 hrs 22 on in front opf Kuttum Rakesh house, Korlam(V), Sompeta (M), and reported on 27.08.2024 at 10.00 hrs, by the complainant Kuttum Rakesh S/o Mohanrao, age 22yrs, Korlam (V), Sompeta(M) reported that some unknown culprits committed theft of his motorcycle bearing No. AP39-K-4288 which he parked in front of their house and decamped with booty worth Rs. 34,000 Later he caused enquiries about it in and around their village and surrounding villages but no clues.</t>
  </si>
  <si>
    <t>'62/2025'</t>
  </si>
  <si>
    <t>326(g) BNS</t>
  </si>
  <si>
    <t>This is a case of Arson that occurred on28.08.2024 at about 03.30 hours at the house of Katari Duryodhana at Chilakalametta village, Kanchili Mandal and reported on the same day at 14.00 hrs., in which the complainant Katari Duryodhana s/o late Krishna Murty, age.42 years, Chilakalametta (v), Kanchili (m) reported that he own a Hero Splendor Pro Motor Cycle bearing No.AP 30 R 6487 for his personal use and parked the same in front of his house. Yesterday i.e. on 27.08.2024, he attended the Ammavari Sambaram performed by their villager Tatipetti Chinna Babu and accompanied them to Kanchammatalli Temple, Kanchili, where an altercation has taken place with the accused Sasanapuri Jayaram S/o late Byrayya of Upprapeta village, Kanchili Mandal, in which the accused threatened the complainant to s</t>
  </si>
  <si>
    <t>80(1) BNS</t>
  </si>
  <si>
    <t>This is a case of Dowry Death of female with 7 years to her marriage. Occurred on 28.08.2024 between 08:00 hrs to 12:30 hrs at V.S.R enclave, flat.No. 406, Srinivasa nagar, Narasannapeta town and reported on 28.08.2024 at 15.00 hrs. Wherein the complainant Smt. Killamsetti Padmavathi, W/o Late kanaka Raju, 45 yrs, Vysay by caste, Near T.P.M.H School, Balayya colony, Patha Srikakulam town. reported that her daughter¿s (deceased Killamsetti Anuradha ) marriage was performed with the accused Killamsetti Sravan, S/o Chiranjeevi, 31 yrs, Vysya by caste, on 01.09.2024 and they lead their conjugal life happyly for few months, since then the accused tortured her daughter Anuradha not only mentally but also physically demanding additional dowry 5 lacs and gold from her parents. Unable bea</t>
  </si>
  <si>
    <t>'273/2024'</t>
  </si>
  <si>
    <t>'373/2024'</t>
  </si>
  <si>
    <t>125(a),125(b) BNS</t>
  </si>
  <si>
    <t>'139/2024'</t>
  </si>
  <si>
    <t>Occurred on 27.08.2024 at 16:00 hrs at J.Narayanapuram Village, Kanchili Mandal and reported on 01.09.2024 at 12:00 Hrs In which, the complainant Karri Mohini W/o Lokanadham, Age 47 yrs, J.Narayanapuram Village, Kanchili Mandal and reported that the missing person Karri Eswara Rao, S/o Lokanadham, 28 years, Yadava by caste, J.Narayanapuram village, Kanchili Mandal who is his son of the complainant and he married Pavitra in the year Feb 2024 of Raghupuram Village, Kanchili Mandal after the marriage both are quarrels between them. On 24.08.2024 his wife went to her parent¿s house due to dispute with is husband after that he mentally disturbed. On 27.08.2024 evening 15:00 Hrs the complainant went to agriculture field while his son who is missing person stayed in house after completion of wo</t>
  </si>
  <si>
    <t>'375/2024'</t>
  </si>
  <si>
    <t>Occurred Prior to 02.09.2024 at about 09:15 hrs, at down sea bed, in Rampuram Village, Mandasa Mandal and reported on 02.09.2024 at 10:45 hrs by the complainant Jaru Tulasidasu, S/o Madavayya, Age-45 yrs, VRO-Rampuram Panchayat, Mandasa Mandal and stated that today i.e. 02.09.2024 at morning about 09:15 hrs, Nemalipuri Satyanarayana, father Krishna Murthy of our panchayat called me and told me that there is a dead body of a female on the beach in T.Ganguvada village. After saying that, I immediately came to the above place and saw that the dead body was a middle aged woman between 45 and 50 years old, and she was wearing a black petticoat and a drawer and was lying on the floor. It is not known who she is and where she came from. She came out of the sea and was on the shore. It is not know</t>
  </si>
  <si>
    <t>Occurred on in between 07.08.2024 to 09.08.2024 at Chinnavenkatapuram village, Kotabommali Mandal and reported on 03.09.2024 at 18.00 hrs, in which the complainant Gujjala Balaraju S/o Suryanarayana, 30 yrs, Srisayana by caste, private, Chinnavenkatapuram village, Kotabommali Mandal reported that he is doing private job at Narasannapeta. On 07.08.2024 some unknown offender send a website link in his telegram app and message in which it is mentioned that by registering in link he will eligible for online task job and for getting online task job he should pay registration amount. SO he paid RS,10,000/- initially and qualified in online task and amount was returned in his wallet in order to redeem the amount and in order to go forward to another task and he should pay some amount likewise h</t>
  </si>
  <si>
    <t>Occurred Prior to 04.09.2024 at 09.30 hrs, at Opposite Post Office to complainant house, Bazar Street. Haripuram Village, Mandasa Mandal and reported on 04.09.2024 at 09:30 hrs by the complainant Nalla Mohana Rao, S/o late Yendu, age-57 yrs, Bazar street, Haripuram, Mandasa Mandal and report stated that the i.e. 31.08.2024 at morning 06.30 hrs, we were to Visakhapatnam for Medical checkup and stayed at my elder son house, one my besides house Gajjapalli Dharmarao¿ wife Bharathi called me that When you say that the locks of your house are broken and the doors are open. I asked her to go inside our house and see what happened, then she and two others from our street went inside the house and saw that the beer in the bedroom of our house and the beer in the room behind it were open. Immediate</t>
  </si>
  <si>
    <t>'372/2024'</t>
  </si>
  <si>
    <t>This is a case of illegal possession and transportation of prohibited Ganja for wrongful gain that occurred on 05.09.2024 at 19.00hrs at under NH-16 flyover bridge, Mogilipadu Junction, Palasa-Kasibugga municipality and reported on the same day 21.00hrs, in which the complainant D Mohanarao, Inspector of Police, Kasibugga PS, apprehended the accused A.1 Sudhanth Sing s/o Sujith Sing, 24yrs, Barada Village, R Udayapuram block, Nuvaguda block, Gajapathi District, While A-1 was found in possession and transporting of contraband Ganje in one black bag containing Ganga wg. About 2.026 KGs, worth about Rs. 10,130/- by packed the said Ganja in one brown colour plaster packet as the accused A-3 Vasanth, Chennai has purchased Ganja from A.2 Jerimi, Kanibardo Village, Bellaguda Post, Mohana block, G</t>
  </si>
  <si>
    <t>'190/2024'</t>
  </si>
  <si>
    <t>Occurred on 04.09.2024 at 15.00 hrs; at Prasanthi Nagar, Ichapuram Town and Mandal and reported on 06.09.2024 at 21.00 hrs wherein the complainant Bobbili Apparao, S/o.Late Balaram, age 32 Yrs, Reddika by caste, Prasanthi Nagar, Ichapuram Town and Mandal lodged a report stating that on 04.09.2024 at 13.30 hrs he parked his motor cycle Hero HF Deluxe bearing reg. No.AP 39 KK 3150 in front of his house and attended function in the same street and came back at 15.00 hrs and noticed that some unknown persons had committed theft of his motor cycle and fled away along with booty. He searched nearby areas and could not found his motor cycle and hence he came to Police Station today i.e. on 06-09-2024 for necessary action. Worth of Rs. 20,000/-.</t>
  </si>
  <si>
    <t>This is a case of theft (Motor cycle) that occurred in between 23.12.2022 at 22.00 hrs and 24.12.2022 at 0600hrs at Xerox shop of the complainant at Sri Chaitanya college, Srikakulam and Srikakulam Mandal &amp; District and reported on 06.09.20224 at 18.00 hrs by the complainant Talasu Mallikharjuna Rao, S/o late Venkatanarasayya, 34 Yrs, Vysya by caste, Bankers colony, Srikakulam Mandal &amp; District that he was running a Xerox shop at Sri Chaitanya college, Srikakulam, one motor cycle bearing No.AP31 AN 7358 registered on his brother T.Venkataramana Murthy, that vehicle gave to complainant 7 year back, present that complainant used motor cycle that some unknown culprits committed theft of his motor cycle No. AP31 AN 7358 worth Rs.20,000/- when he parked the same in front of his Xerox shop</t>
  </si>
  <si>
    <t>'71/2025'</t>
  </si>
  <si>
    <t>79,115(2),118(1) r/w 3(5) BNS</t>
  </si>
  <si>
    <t>Occurred on 07.09.2024 at 14:30 hrs at Vamsadara Canal( Polaki gedda) , Near Kollivalasa Village, Polaki Mandal and reported on 07.09.2024 at 18:30 hrs where in the complainant by name Tata Narsinga rao S/o Adinarayana, Age 40 yrs, Srisaina by caste, Muppidi Village, Polaki Mandal reported that he is living by doing masonary works. On 07.09.2024 at 11:00 hrs his grandmother by name Donkana Lakshmidevi W/o late Simmayya, Age 66 yrs, Srisiana by caste, Muppidi Village, Polaki Mandal went to kollivalasa village to his relative house ( Aligi Anuradha) from his Muppidi village. And then at about 15:00 hrs he heard from his the villagers her Grand Mother accidentally drowning in the canal water while she was bathing in the canal. When the complt., immediately went to the spot to his elder son</t>
  </si>
  <si>
    <t>'137/2024'</t>
  </si>
  <si>
    <t>This is case of man Missing that Occurred on 04.09.2024 about 10.00 hrs at ML Puram village, Hiramandalam and reported on 08.09.2024 at 18.30 hrs wherein the Complainant named Kanta Simhachalam, S/o Appa Rao, 53 yrs, periki by caste, ML Puram village, Hiramandalam reported that his father named Kanta Appa Rao, S/o late Gurumurthy, age-83, ML Puram village, Hiramandalam left from the house to meet Peddina venkataramana to know the Dwacra amount but he did not return home so far , they searched surrounding areas but vain and found missing .</t>
  </si>
  <si>
    <t>'193/2024'</t>
  </si>
  <si>
    <t>307 BNS</t>
  </si>
  <si>
    <t>Occurred on 09.09.2024 at 19.00 hrs, at Electricle shop RK Nagar, Srikakulam town and reported on same day at 20.00 hrs. by the complainant Konada Jayalaxmi w/o Nagesh, age 45 years, caste by reddika, RK Nagar, Srikakulam town, Srikakulam district reported that, she is working as a helper at Suryakiran hospital, Arts college road, Srikakulam town, every day she went to hospital at 10.00 hrs and returned 19.00 hrs, similarly today on 09.09.2024 at 19.00 hrs, she returned to his house at RK Nagar, one unknown male person aged about 33 years, hight about 5¿5¿¿, blue color shirt and mosked with romal on his face was came from back side and dragged her gold pusthula thraadu wgt. About 3 tolas, escaped from there on motor cycle.</t>
  </si>
  <si>
    <t>Occurred in between 08.09.2024 at 23.30 hrs to 09.09.2024 at 07.00 hrs on in rekula shed, Palavalasa (V), Sompeta (M), and reported on 10.09.2024 at 10.00 hrs, by the complainant Anupoju Naveen S/o Krishnarao, age 27yrs, Kesaripada (V), Kanchili(M) reported that he came to the grand mother house at Palavalasa on 05.09.2024 because I celebrate vinayakachaviti festival with grand mother some unknown culprits committed theft of his motorcycle bearing No. AP39-MZ-4037 which he parked in grandmother rekula shed and decamped with booty worth Rs. 40,000 Later he caused enquiries about it in and around their village and surrounding villages but no clues.</t>
  </si>
  <si>
    <t>'379/2024'</t>
  </si>
  <si>
    <t>This is case of man missing that occurred on 11.09.2024 at about 10.00hrs at Chinanchala Village, Palasa Mandal and reported on 12.09.2024 at 20.00hrs, Wherein the complainant Potnuru Rajesh s/o Nagayya, 36yrs, Kalinga by caste, Chinanchala Village, Palasa Mandal reported that his father/missing person Potnuru Nagayya s/o Late Ramanna, 63yrs, Kalinga by caste, Chinanchala Village, Palasa Mandal left their house on 11.09.2024 at approximately 10:00 AM and did not return and was subsequently found to be missing. The complainant and his family members conducted a search for Potnuru Nagayya but were unsuccessful. He has a fair complexion and was wearing a Lungi, Baniyan and towel at the time of his disappearance. The complainant then came to the police station to lodge a report.</t>
  </si>
  <si>
    <t>'281/2024'</t>
  </si>
  <si>
    <t>r/w 2 ACCIDENTAL FIRE</t>
  </si>
  <si>
    <t>This is a case of accidental fire, that occurred on 10.09.2024 at 08.30 Hrs at Indira Vignan bhavan, Arasavilli road, Srikakulam town &amp; mandal and reported on 12.09.2024 at 20.00 Hrs by the complainant Ambati Krishna Rao, S/o late Sriramulu, 45 Yrs, Velama by caste, Ambativanipeta Village, Gara mandal , Srikakulam district that he was newly appointed In charge of Congress Party committee in Srikakulam district in place of Pedada Parameswara Rao, on 10.09.2024 at 08.30 hrs he taken charge from Parameswara Rao and same was informed to PCC present in the Andhra Pradesh state, at time in ground floor of Indira Vignabhaan, Fans, AC mechines, chairs and Sofa sets,and T.V were burning then complainant and office clerk K.V Sundara rao, When the fire is extinguished with a water, and same incident</t>
  </si>
  <si>
    <t>'73/2025'</t>
  </si>
  <si>
    <t>281 BNS</t>
  </si>
  <si>
    <t>Occurred on 09.03.2025 at about 16.10 hrs on NH-16, near Gatlapadu village Junction, Kotabommali Mandal ( Narasannapeta to Tekkali Rd,) and reported on 10.03.2025 at 11.00 hrs, in which the complainant/accused Tankala Dilleswararao S/o Suryanarayana, 40 yrs, Kapu, Runku Hanumanthupuram vill, Santhabommali Mandal reported that that on 09.03.2025 morning he along with his wife Tankala Sumalatha left from his village to Urlam village for function, after attending function at Urlam village, Narasannapeta Mandal both are left from Urlam to his village by his Motor cycle No.AP40 OD 7617, when they reached taken place, the driver of van coming from back side suddenly came to his side on the highway, he thinking that the van was hit his motor cycle, then he swerved the motor cycle to right side</t>
  </si>
  <si>
    <t>'192/2024'</t>
  </si>
  <si>
    <t>Occurred on 14.09.2024 at 09:30 hours in front of R &amp; B guest house, on the Bangla road, near Railway station, Ichapuram Town &amp; Mandal and reported on the same day at 12:00 hours by the complainant E. Chinnam Naidu, Sub-Inspector of Police, Ichapuram town PS, in which, he reported that he arrested the accused A-1) N. Rajesh S/o Late Nagesha, Age: 23 Years, Vokkaliga by caste, R/o Indira colony, 3rd cross, Malavagoppa village, Shimoga district, Karnataka state, N/o Kadekal village, Shimoga sub-district, Shivamogga District of Karnataka state and A-2) G. Madhu @ Manu S/o Late Gopal, Age: 23 Years, Gowndar by Caste, Harige village, Shimoga district, Karnataka state while they were in possession &amp; transportation of the prohibited Ganja. The complainant seized total Ganja weighing about Kg 11.0</t>
  </si>
  <si>
    <t>471,423,468,469,465 r/w 34 IPC</t>
  </si>
  <si>
    <t>This is a case of transferred 0 FIR from Ichapuram rural Police Station that Occurred on 22.01.2015 at Sri Rama City Union Finance Limited, Palasa Branch and reported on 26.02.2023 at 19.00 hours at Ichapuram rural Police Station by the complainant Premitha Devi d/o Ranga Bathi, SC Street, Boddabada village, Ichapuram mandal reported that Where in the accused (1) Karagana Kumar s/o Narayana of Chinnagurudas-puram village, Palasa Mandal, (2) Div. Executive Sri K.Vasu &amp; (3) Company managing director Srinivasa Chakaravarthi created a forgery documents on her name and her signatures and pasted some other lady photo on the concerned documents and created false documents and sanctioned loan amount of Rs. 2 Lakhs to Karagana Kumar in the year 2015, Basing on the contain of the complaint 0 FI</t>
  </si>
  <si>
    <t>Occurred on 15.09.2024 at 15:00 hours, in front of Railway station, Ichapuram municipality and reported on the same day at 18:30 hours by the complainant E. Chinnam Naidu, Sub-Inspector of Police, Ichapuram town PS, in which, he reported that he arrested the accused A-1) Reshma naik @ Till, W/o.Ajay Naik, D/o.Pavitra Behera, age 29 Yrs, Pano (ST) by caste, N/o.Bada veedhi, Khariguda village, Mohana block, R/o.Kotama village, Adava PS, Gajapathi district, Odisha state, A-2) Gajendra Naik, S/o.Aliyash naik, age 30 Yrs, Pano (ST) by caste, Burungu veedhi, Raijuka village, Adava PS, Gajapathi district, Odisha state, A-3) Sumathi Naik, W/o.Malik, D/o.Rikarda Nayak, age 25 Yrs, Pano (ST) by caste, Bada veedhi, Khariguda village, Mohana block, Gajapathi district, Odisha state while they were in</t>
  </si>
  <si>
    <t>r/w 20(b)(ii)(B) r/w 8(c) NDPSA</t>
  </si>
  <si>
    <t>occurred on 16.09.2024 at 15:30 hours on the BT road, at railway quarters, beside railway platform, Sompeta railway station, Kanchili Village&amp; Mandaland reported on the same day at 17:00 hours by the complainant G. Rajesh, Sub-Inspector of Police, Kanchili PS, in which, he reported and arrested the accused A-1)Santosh Kumar Sahu S/o late BiprichandraSahu, age.36 years,Oriya Brahmin by caste, Satanala village, Kodala Thana &amp; Mandal, Ganjam District, Odisha State, PH: 7328097589while he was in possession &amp; transportation of the prohibited Ganja. The complainant seized Ganja weighing about KG 18.190 grams, key pad mobile phone, clothes, brown colored torn Ganja packet reminants, bag and a trolley suit casein the presence of the mediators, Gazzetted officer under the cover of the mediators rep</t>
  </si>
  <si>
    <t>'86/2025'</t>
  </si>
  <si>
    <t>'160/2023'</t>
  </si>
  <si>
    <t>193,468,420,471,506,120b r/w 34 IPC, 156(3) CrPC</t>
  </si>
  <si>
    <t>Occurred prior to 01.05.2023 at 19.00hrs at Sri Sri Sri Vasavi Kanyakaparameshwari vysya Welfare association, situated at Kasibugga town and reported on 01.05.2023 at 19.00hrs by the complainant Bellala Tavitiraju s/o Late jagarao, 40yrs, vysya by caste, member of Sri Sri Sri Vasavi Kanyakaparameshwari vysya Welfare association, situated at Kasibugga town, in which, he reported that wherein the accused Kotni Vijaykumar s/o late Nageswara rao, 35yrs, vysya by caste, Palasa- Kasibugga Municipality and 12 others members formed two unregistered, illegal sub- committees in the name of Sri Sri Sri Vasavi Kanyakaparameshwari vysya Welfare association and collected huge amount thereby by cheated to the Sri Sri Sri Vasavi Kanyakaparameshwari vysya Welfare association and the accused threatened to</t>
  </si>
  <si>
    <t>Occurred on 18.09.2024 at 00.30 hrs on NH-16 road Near Jagannadh Dhaba Hotel, at kojjiria jn Kaviti Mandal and reported on 18.09.2024 at 09.00 hrs by the complainant Koyya Ramana, S/o Late Narasingulu, 30 yrs, Reddika by caste, Thottadam Village, Pushapatirega Mandal; wherein the Unknown vehicle driver drove the vehicle in a rash &amp; Neglegent manner Proceeding from kanchili to Ichapuram side and dash against the Kojja Narasingulu S/o Guruvulu, 58 yrs (Deceased) while crossing the road to attend nature calls as result deceased fell down on the road received Grevious injuries on forehead, left fore arm, oging blood from nose and mouth and died on spot.</t>
  </si>
  <si>
    <t>'397/2024'</t>
  </si>
  <si>
    <t>Occurred on 19.09.2024, between 01:30 and 02:30 hours on NH-16 road, near Mogilipadu Junction, Palasa-Kasibugga municipality, and reported on 19.09.2024 at 07:00 hours. The complainant, Manjeedhar Singh, son of Rajinadhar Kumar, 23 years old, from Chinabet Village, Gurudhaspur District, Punjab, reported that he and the deceased, Sandeep Kumar, son of Ramsaroop, 21 years old, from Ward 3, VOP Bathri Tehsil, Haroli, Himachal Pradesh, were both working as lorry drivers for VRL Transport Company. On 17.09.2024, they were traveling from Rajahmundry to Palasa to load cashews onto their company lorry, bearing the registration number AP39UW0611. On 19.09.2024, at approximately 01:30 hours, Sandeep Kumar went to the roadside of NH-16 for a natural call. When he did not return after an hour, Manjeed</t>
  </si>
  <si>
    <t>331(4),305(a) BNS</t>
  </si>
  <si>
    <t>This is a case of HB by Night, that, occurred on 19.09.2024 at 01.00 hrs to 04.00 hrs, at Complainant house, PN colony, 10th line, Srikakulam town and reported on 20.09.2024 at 11.00 hrs, by the complainant namely Kariliga Rammurthy s/o Late Hanumantha rao, age 58 years, caste by brahmina, PN colony, 10th line, Srikakulam town, he is living by doing as a teacher, his wife also doing as a teachers, he has two sons they got marriage, working as a software engineers at Banglore, the complainant and his wife were locked their house, went to Banglore on 14.09.2024 at 07.30 hrs, An un known accused was broke open the locks of his house, entered into house, went to two bed rooms and broke open the two almarah of the bed rooms, committed theft 1) Gold hear studs wgt. About 13.5 grams, 2) Gold</t>
  </si>
  <si>
    <t>Occurred on 18.09.2024 at about 09-00 Hrs, at the complainant House, Battupadu village of Vajrapukottuu Mandal. Reported on 20.09.2024 at about 20-30 hrs in which the complainant Korla Rajarao s/o late Ramanna, age 61 years, Caste by Kalinga, Battupadu village of Vajrapukotturu Mandal and reported that the his son (missing man) name as Korla Balakrishna s/o Korla Rajarao, age 30 years, Caste by kalinga, Battupadu village of Vajrapukotturu Mandal was doing Chittila business in his village and also working in Suzuki showroom in Palasa. His son was loss 20 lakhs rupees loss in the Chittila business. His son was going to Suzuki show room, Palasa for attend the duty, but did not return back to their home, immediately he along with the family members searched about his son in all nook &amp; corners</t>
  </si>
  <si>
    <t>'288/2024'</t>
  </si>
  <si>
    <t>324(2),351(2),329(3) r/w 3(5) BNS</t>
  </si>
  <si>
    <t>This is case of criminal and damage of property and criminal intimidation, that occurred on 16.09.2024 at 19.00 Hrs, Sy.No.197,&amp; New Sy.No233/01, of Ragolu Village, Srikakulam mandal and district and reported on 21.09.2024 at 10.00 Hrs by the complainant Chindina Vaddikeswara Rao, S/o late Vasudeva Rao, 41 Yrs, Vysya by caste, Ragolu Village, Srikakulam mandal &amp; district that he has bought 489.808 chadarapu gajams in Ragolu village the above sy.Nos , and he constructed one shop and house in that place, On 16.09.2024 at 19.00 hrs , wherein the accused A1. Metta Chaitanya, A2.Metta Nani, A3.Durga Prasad and some others have illegally trespassed into his house and damaged the compound wall with JCB bearing No.AP 05DL 7352, and they threatened him, then the complainant put the matter before th</t>
  </si>
  <si>
    <t>'195/2024'</t>
  </si>
  <si>
    <t>Occurred from 22.09.2024 at 16.00 hrs at Near LC gate, Railway station road, Ichapuram Town and Mandal and reported on the same day at 18:00 hours by the complainant E. Chinnam Naidu, Sub-Inspector of Police, Ichapuram town PS, in which, he reported that he arrested the accused A-1) Shankar Sahu, S/o.Golak Sahu, age 27 yrs, Bolani by caste, Pedda veedhi, Khanduru village, Polasara Block &amp; PS, Ganjam district, Odisha state while he was in possession &amp; transportation of the prohibited Ganja. The complainant seized total Ganja weighing about 10.470 KGs and one mobile phone from the possession of the accused A-1 in the presence of the mediators, Gazzetted officer under the cover of the mediators report.</t>
  </si>
  <si>
    <t>Occurred on 23.09.2024 at 11.30hrs at Bahuda river of Birlangi Village of Ichapuram mandalam and reported on same day at 19.30; the complainant Motilal Behera S/o Arjun Behera, 47yrs, caste by behera, Boduden (v), kaparakol block, Odisha state reported that he and his villager came to Birlangi Village for labour work at briks factory. While so this, today i.e., on 23.09.2023 he and his villager Giridhar Bonsoon @ kaviraju, S/o Khema Bansoon 44yrs, Baduden Village, odisha and one other person went to Bahuda river for bathing, on that time his villager Giridhar Bonsoon @ kaviraju swept away by the current of the river then they were searched about him but did not traced.</t>
  </si>
  <si>
    <t>'148/2024'</t>
  </si>
  <si>
    <t>125(b),106(1) BNS</t>
  </si>
  <si>
    <t>Occurred on 22.09.2024 at about 18.15 hours on NH-16 Road (Palasa to Ichapuram road) opposite Govt. Jr college, Kanchili Village &amp; Mandal and reported on 22/23.09.2024 at 00.30 hours, in which the complainant Muli Alekhya W/o Pradeep, age 31 yrs, Muli by caste, J.L.Kota Village, Kanchili Mandal reported that today i.e. on 22.09.2024 at about 19:00 Hrs she received phone call from her brother in law Muli Duryodhana of Jalantrakota stated that her husband Muli Pradeep S/o Trinaddha, Age 34yrs and elder daughter Sangeetha age about 05 yrs, while on their motorcycle bearing Reg.No.AP 30AN 9260 they met with road accident on NH-16 Palasa Ichapuram Road near Govt. College, Kanchili hit by Unknown vehicle coming from Palasa side both are received severe bleeding injuries on their head and legs an</t>
  </si>
  <si>
    <t>'410/2024'</t>
  </si>
  <si>
    <t>This is case of non fatal road accident that occurred on 22.09.2024 at 21.30hrs on NH-16 road, Opp Amaravathi Daba, Palasa Mandal and repoted on 23.09.2024 at 11.30hrs, Wherein the complainant Gavireddy Appalanaidu s/o Lt China Jogulu, 56yrs, Caste by Velama, Kasimi Village, Golagonda Mandal, Visakhapatnam district stated that on 22.09.2024 morning he and his villagers travelling by their tractor to Brahmapur for coolie works. When they reached Palasa mandal Amaravathi, they stopped their tractor and went for dinner, after completion their dinner at about 09.30PM, while he was standing near their tractor, in the mean time accused driver of un known register black color car, drove his car in a rash and negligent manner dashed him with rear side. As a resulf of which, he felt on the road r</t>
  </si>
  <si>
    <t>'326/2024'</t>
  </si>
  <si>
    <t>This is a fatal road accident that occurred on 23.09.2024 at 20.00 hours at old NH-16 road, opp. Police Quarter DAR, Etcherla and reported on 24.09.2024 at 10.00 hours by the complainant Swarnapudi Govinda Rao, S/o Late Ramarao, Age 52 years, Padmasali by caste, Visakhapatnam Rural AR Constable, PM palem, Madhurawada, Visakhapatnam. In which an unknown motor cycle rode his motor cycle rode it in a rash and negligent manner while proceeding from Chilakapalem to Srikakulam and made a hit against pedestrian deceased Swarnapudi Satyanarayana, S/o Late Ramarao, Age 75 years who is brother of the complainant, when the deceased was across the road to attending Ramayalam temple for dinner. Due to which the deceased fell down on road and got received serious head injury and shifted to RIMS hospital</t>
  </si>
  <si>
    <t>occurred on 25.09.2024 at 08:00 hours under the NH-16 road fly over bridge, near Tulasamma temple, Loddaputti village limits, Ichapuram Mandal and reported on the same day at 10:30 hours by the complainant E. Srinivasa Rao, Sub-Inspector of Police, Ichapuram town PS, in which, he reported that he arrested the accused A-1) Babrubahan Swain S/o Brundhavan Swain, Age: 35 Years, Bedith Oriya by Caste, Bari Street, Ramapalli village, Beruanbadi (Panchayat &amp; Post), Kodak PS, Ganjam District of Odisha state and A-2) Lalita Pradeep Khairnar w/o Pradeep Vasanth Khairnar, D/o Late Bhimrao, Age: 39 Years, Prajapathi by Caste, Gangapur road, near Maruthi Mandir, Bajrang Nagar, Anandvalli village, Nashik District of Maharashtra state, R/o Gangadhara village, Kushi society, Door No.73, Surat, Gujarat st</t>
  </si>
  <si>
    <t>'414/2024'</t>
  </si>
  <si>
    <t>This case involves the illegal possession and transportation of prohibited ganja for wrongful gain that occurred on September 25, 2024, at about 10:00 hrs on NH-16 road, near Mogilipadu Junction, Palasa-Kasibugga municipality. It was reported on the same day at 12:15 hrs by the complainant, B. Revathi, Woman Sub-Inspector of Police at Kasibugga Police Station. The accused, A.1 Trilochan Samantaray, son of Ganesh Samantaray, aged 28, from Pandith caste, Rajnagar Village, Kendrapara District, Odisha, was apprehended while in possession of contraband ganja. He was found transporting approximately 1.033 kg of ganja, worth about Rs. 5,165, packed in a brown plaster packet. He was using a Yamaha FZ motorcycle with registration number OD02AZ1192. Further A.1 admitted that A.2 Durga Prasad (son of</t>
  </si>
  <si>
    <t>'248/2024'</t>
  </si>
  <si>
    <t>This is a case of Man missing occurred on 17.08.2024 ,morning about 03:00 hrs at Compalint house ,Appapuram village of Laveru mandal and reported on 25.09.2024 at 13:00 hrs by the complainant Gummadi Narsamma s/o Venkatarao , age 40 years, caste by devangula, appapuram village, laveru mandal stated that she has two children and her husband /missing man Gummadi venkatarao s/o Chinnrao, age 56 years, caste by Devangula, APppauram village , laveru mandal was husband worked at Gayatri Hotel in Ranasthalam and he stoped working in gayatri hotel since march . Currently staying at home. He used to drink alchol a lot habitually and went out and stayed for two or three months and returned home.last month about 17.08.2024 early morning 03:00 hours he got up as usually went to the</t>
  </si>
  <si>
    <t>'294/2024'</t>
  </si>
  <si>
    <t>115(2),351(3),329(3),74 r/w 3(5) BNS</t>
  </si>
  <si>
    <t>This is a case of voluntary causing hurt by criminal trespass and insulting modesty of woman and criminal intimidation, that occurred on 16.09.2024 at 07.00 Hrs at Ragolu village, Srikakulam mandal &amp; district and reported on 25.09.2024 at 13.00 Hrs by the complainant Pedada Ramya, W/o Suresh Kumar, 35 Yrs, Kalinga by caste, Padda Veedhi, Srikakulam town &amp; mandal, that she and her sister in law Laxmi, and other one having 0.21 cents land in sy.No197, wherein the accused Metta Chaitanya and some other illegally entered into her land by criminal trespass and cleaning site with JCB bearing No.AP 05DL 7352, then complainant and her family member knows that, they came to her site, then questioned them, this site belong to me, why are cleaning the site then raised dispute between them, the accus</t>
  </si>
  <si>
    <t>Occurred on inbetween 11.09.2024 about 18.29 hrs. to 13.09.2024 about 13.08 hrs, at Complainant House, Ponduru Village and Mandal and reported on 26.09.2024 about 21.30 hrs., where in the complainant Surala Paidi raju s/o Yerramnaidu, 34 yrs, caste by Nagavamsam, Ponduru Village and Mandal he is working as Indian railway employe he reported that On 09.09.2024 unknown persons sent a link to the mobile phone of the complainant and cheated the complainant on 11.09.2024 about 18.29 hrs to on 13. 09. 2024 about 13.08 hrs, from the complaint in the name of investment, a sum of Rs. 3,03,800/- .fraud through investment.</t>
  </si>
  <si>
    <t>'295/2024'</t>
  </si>
  <si>
    <t>324(4),329(3) r/w 3(5) BNS</t>
  </si>
  <si>
    <t>This is a case of criminal trespass and damage of property that Occurred On 16.09.2024 at 0700hrs at Sy.No.233/1 of Ragolu Village and reported on 26.09.2024 at 11.30hrs by the complainant Gorthi Venkata Ramanamma s/o Seetharam, Age: 80 years, Brahimina by caste, R/o D.No.26-129/8, Saradanagar Colony, Safilguda Area, Malkajgiri , Medchel district, Telangana State, that she was Rtd lecturer of Gandhi medical college, Hydrabad, present residing in Hydrabad, when she was worked in DMH, Srikakulam, she bought one land site 499 Charapu feets, in Sy.No.197, and new Sy.No.233/1,on 16.09.2024 at 0700hrs that the accused A1.Metta Chaitanya, A2.Thammineni Nalini Rajkanth and some others of Ragolu Village have illegally trespassed into his land and damaged the boundary stones with JCB bearing No.A</t>
  </si>
  <si>
    <t>'197/2024'</t>
  </si>
  <si>
    <t>Occurred on 27.09.2024 at 16.00 hrs, near Anna canteen, Railway station road, Ichapuram Town and Mandal and reported on the same day at 18:00 hours by the complainant E. Chinnam Naidu, Sub-Inspector of Police, Ichapuram town PS, in which, he reported that he arrested the accused A-1) Simanchala Mahanty @ Simha, S/o.Kalu Mahanty, age 35 Yrs, Daula by caste, Daulapadi street, Polasara village, Block &amp; PS, Ganjam district, Odisha state while he was in possession &amp; transportation of the prohibited Ganja. The complainant seized total Ganja weighing about 8.160 KGs and one mobile phone from the possession of the accused A-1 in the presence of the mediators, Gazzetted officer under the cover of the mediators report.</t>
  </si>
  <si>
    <t>'168/2024'</t>
  </si>
  <si>
    <t>'169/2024'</t>
  </si>
  <si>
    <t>occurred on 28.09.2024 at 17:00 hours under the NH-16 road fly over bridge, near Tulasamma temple, Loddaputti village limits, Ichapuram Mandal and reported on the same day at 19.30 hours by the complainant E. Srinivas, Sub-Inspector of Police, Ichapuram Rural PS, in which, he reported that he arrested the accused A-1) Ashok Kumar Gond S/o Dwaraka Prasad Gond, 21yrs, ST gond by caste,Khalasi Mohalla street, Jamalpur, Munger (dist), Bihar and A-2) Jiwan kumar @ Monu S/o Vishundev Paswan, 19yrs. Caste by SC paswan, Khalasi Mohalla street, Jamalpur, Munger (dist), Bihar. The complainant seized total Ganja weighing about Kg 2.00 grams, two mobile phones from the possession of the accused A-1 &amp; A-2 in the presence of the mediators, Gazzetted officer under the cover of the mediators report. A3 a</t>
  </si>
  <si>
    <t>This is a case of Man Missing that Occurred on 17.08.2024 at 09.00hrs at Relli Veedhi, Arasavilli Village,Srikakulam Mandal &amp; District and reported on 29.09.2024 at 17:00hrs by the complainant Piriya Jaggarao s/o late Ramamurthy, Age: 70 years, Dammala by caste, Relli Veedhi, Arasavilli, Srikakulam that his 2nd son Piriya Govinda Rao @ Gopi S/o Jaggaro, Age: 44 years, who is mentally retorted person left the house informing his father that he was going outside for taking tiffin and will return to home and did not return to home. On that he and his family members made searches about his father, but in-vain. Today i.e 29.09.2024 he came to the Police Station gave a report for further action.</t>
  </si>
  <si>
    <t>'89/2025'</t>
  </si>
  <si>
    <t>'99/2025'</t>
  </si>
  <si>
    <t>'362/2023'</t>
  </si>
  <si>
    <t>Occurred on 15.11.2023 in between 08.00 hrs to 11.00 hrs at complaint house, Dasaradhipuram Village, Kothuru Mandal and reported on same day at 15.00 hrs in which the complainant Gedela Taviti Naidu, S/o Simmanna, age 45 yrs, Kapu by caste, Dasaradhipuram Village, Kothuru Mandal reported that he is doing cultivation at his village. His children are studying at Metturu high school, on 15.11.2023 morning at about 08.00 hrs his children were went to school, he along with his wife went to fields for cultivation works at the time they locked his house in front and back doors, after completed his works they came to home at the time his house front door was opened. He entered his home and see the iron beeruva. Some unknown culprits entered in to his house and committed theft of 2½ tulas gold neck</t>
  </si>
  <si>
    <t>'187/2024'</t>
  </si>
  <si>
    <t>On 01-10-2024 from 08:00 hours onwards, while the SI of Police, Pathapatnam, along with her staff (ASI 855, PCs 1560) were conducting vehicle checks with revenue staff (Sri Dodla Parthasaradhi, S/o late Seshagiri Rao, Age: 50 years, Caste: Telaga, VRO ¿ Pathapatnam ¿ II Sachivalayam, and Sri Jogi Mohanty Balaraju, S/o late Seetharam, Age: 50 years, Caste: Sistu Karnam, VRO ¿ Pathapatnam ¿ I Sachivalayam, both R/o Pathapatnam) at atchutapuram Junction, they noticed a accused person ( Padala Vasu S/o Murali @Srinu, Age 24 yrs, Caste by SC Gasi, Pilli veedi, Pathapatnam village and mandal) proceeding towards Pathapatnam on foot carrying a white bag. On noticing the police, he tried to escape from the spot. On suspicion, the SI and his staff chased and caught the male person and questioned him</t>
  </si>
  <si>
    <t>This is a case of theft (HB by night) that Occurred in between 30.09.2024 at 10.00hrs and 03.10.2024 at 15:00hrs at the house of complainant situated at Majors Colony, Patrunivalasa Panchayathi, Srikakulam Mandal &amp; District and reported on 03.10.2024 at 20.30hrs by the complainant Kakithapalli Govindarao s/o late Venkatappadu, Age: 62 years, Kapu by caste, Majors Colony, Beside Peddapadu road, Srikakulam mandal&amp; District that some unknown culprits gained entry into the house of complainant and committed theft of Gold Ornaments viz.,1) 1 pair of gold ear studs wg. about ½ tola, 2) 1 pair of gold ear Buttalu wg. about ½ tola, 3)one gold finger ring with white and red podulu wg. about 1/2 tola, 4) one gold laxmidevi finger ring wg. about 1/2 tola , 5) one pair ear buttalu, papita chain</t>
  </si>
  <si>
    <t>This is case of Cheating by providing government Job that Occurred prior to 01.06.2024 at ambedkar Nagar Colony, Hiramandalam and reported on 05.10.2024 at 18.00 hrs wherein the Complainant named Gotivada Divya, W/o Yandava Vijay, age-32, SC-Madiga, Ambedkar nagara , Hiramandalam reported that accused Rekashri and 03 others took the the Money RS 800000/- from the Complainant by providing Govt Job, but they did not provide the job and not respond the Phone calls of the Complainant .</t>
  </si>
  <si>
    <t>'415/2023'</t>
  </si>
  <si>
    <t>Occurred on prior to 27.12.2023 at Kuntibadra Village of Kothuru Mandal and reported on 27.12.2023 at 16.00 hrs in which the complainant Esai Ramprasad, S/o Adinarayana, age 23 yrs, Kapu by caste, Kuntibadra Village, Kothuru Mandal reported that one Kotnala Ramulu of Jagannadapuram Village of Odisha State who was introduced by the complainant father said that his son was working in Indian Navy and that he would give him Jobs where he was working. After agreed complainant and his four friends at the time the accused persons 1. Kotnala Srikanth, S/o Ramulu , 2. Kotnala Susanth, S/o Ramulu and 3. Ragolu Suresh all are jagannadhapuram Village of Gunupur block, Odisha State were came to complainant house in 2020 and they offered Indian Navy jobs to him and his friends. He along with his friends</t>
  </si>
  <si>
    <t>'175/2024'</t>
  </si>
  <si>
    <t>Occurred in between on 30-09-2024 at 20-30hrs and 05.10.2024 at 10-00 hrs at Thangudu Mani Kumari shop, Pakivalasa service road, Kotabommali Mandal and reported on 05-10-2024 at 20-00 hrs, in which the complainant Mavuluru Venkureddy S/o Kotireddy, 57 yrs, Reddy by caste, Project in-charge, NAR INFRA PVT.LTD Company, Rammurthy Nagar, Nellore town reported that he was Jaljeevan Mission Project in charge at Kotabommali, Santhabommali, Nandigam, Polaki, Mandals. On 30.09.2024 at about 20.30 hrs after completion of his office work he and his office staff locked his shop/godown and went to his house, taking advantage of absence of he and his staff in the shop/godown, some unknown offenders gained entrance into his shop/godown by broke opened the front door locks of shop/godown and committed</t>
  </si>
  <si>
    <t>This is case of Man missing that occurred on 25.08.2024 at 16.00 hrs at Complainant house of Sarubujjili Village &amp; Mandal and belatedly reported on 05.10.2024 at 18.00 Hrs basing on the report of Tirlangi Parvathi, W/o Prakasharao, Age 55 yrs, Caste: Kalinga, Sarubujjili Village &amp; Mandal., in which she reported her husband by name Tirlangi Prakasharao, S/o Late Mukhalingam, Age 58 Yrs has been working as driver to his own lorry and he used to go trips by lorry and returned home within a week or 10 days. As usually, on 25.08.2024 at 16.00 hrs her husband left home by told her to go to Vizianagaram for some work. Later her husband contacted her and their son who is living at Vijag with his family over mobile phone up to a week. Later on 02.09.2024 her husband mobile numbers got switch off. A</t>
  </si>
  <si>
    <t>SC-ST Cases(Tech)</t>
  </si>
  <si>
    <t>'345/2024'</t>
  </si>
  <si>
    <t>This is a case of ordinary theft that occurred on 05.09.2024 at 05.00 hours at Pattusalipeta village, Etcherla mandal and reported on 07.10.2024 at 09.30 hours by the complainant Vekulolu Thavudu, S/o Suryanarayana, Age 32 years, Yadava by caste, Pattusalipeta village, Etcherla Mandal. In which an unknown culprits committed theft of complainant Pulsar motor cycle 150 CC bearing No. AP30AK4928 worth of Rs.30,000/- and escaped along with stolen property.</t>
  </si>
  <si>
    <t>'305/2024'</t>
  </si>
  <si>
    <t>This is a case of Accident fire, that occurred in between 06.10.2024 at 18.00 hrs to 07.10.2024 at 02.00 hrs at Kunduvanipeta Village, Srikakulam mandal and district and reported on 07.10.2024 at 13.00 Hrs by the complainant Dasari Tulasamma, W/o Venkayya, 45 Yrs, Vadabalija by caste, Srikakulam mandal and district that she was living by doing running a Kirani shop by namely Bulokamma pan shop situated 1 km from Kunduvanipeta Village, every day that was opened 10.00 hrs and closed evening 18.00 hrs, On 06.10.2024 that shop was closed 18.00 hrs and went to her house, on 07.10.2024 at 02.00 hrs, Kunduvanipeta villagers Barri Ramulu and Ganagalla Ramarao informed her your shop was burned then immediately she was came to her shop, that shop was already burned due to accidental fire or elect</t>
  </si>
  <si>
    <t>Occurred on 08.10.2024 at 16.00 hrs, In front of Railway station, Ichapuram Town and Mandal and reported on the same day at 18:00 hours by the complainant E. Chinnam Naidu, Sub-Inspector of Police, Ichapuram town PS, in which, he reported that he arrested the accused A-1) Gopal Singh @ Andrew Singh, S/o.Prabhakhar Singh, age 25 Yrs, Phano by caste, Harijana street, Kutuniganda village, Paniganda panchayat, Adava PS, Mohana block, Gajapathi district, Odisha state while he was in possession &amp; transportation of the prohibited Ganja. The complainant seized total Ganja weighing about 5.310 KGs and one mobile phone from the possession of the accused A-1 in the presence of the mediators, Gazzetted officer under the cover of the mediators report.</t>
  </si>
  <si>
    <t>'442/2024'</t>
  </si>
  <si>
    <t>This case involves the illegal possession and transportation of prohibited ganja for wrongful gain that occurred on 08.10.2024 at about 18.00hrs at Palasa Railway Station road, Opp third line, Kasibugga town and reported on the same day at 20.30hrs by the complainant G Sanjeevarao, ASI 491 of Kasibugga Police Station. The accused A.1 Sagar Malik s/o Managobinda Malik, age 23yrs, Caste by ST, Lusing village, Hiranya block, Gutchapada PS, Kandamal District, Odisha state, A.2 Danduya Kanhar s/o Andru Kanhar, age 27yrs, Caste by ST, Rubipidia Village, Gumagada block, Rubipriya PS, Kandamal District, Odisha state were apprehended while in possession of contraband ganja. They were found transporting approximately 4.910 kg of ganja, worth about Rs. 24550/-, packed in a three brown plaster packet</t>
  </si>
  <si>
    <t>Occurred on 10.10.2024 at 10:15, near L.C gate, M Thoturu Village limits, Ichapuram Mandal and reported on the same day at 12.45 hours by the complainant E. Srinivas, Sub-Inspector of Police, Ichapuram Rural PS, in which, he reported that he arrested the accused A1 Somen Raffik Sheik @ Sharuk s/o Raffik Sheik, 31yrs, muslim by caste, Ghas kopari street, Sainadh nagar, Viraar P.S, Palghar (dist), Maharastra state and A2 Sagar Mahesh Kadne s/o Manhesh Kadne, 22yrs, marathi by caste, Koon Village, Ajiwali post, Panwal taluka, Raipur (dist), Maharastra state. The complainant seized total Ganja weighing about Kg 25.060 grams, one mobile phones from the possession of the accused A-1 &amp; A-2 in the presence of the mediators under the cover of the mediators report. A3 Rinku who gave ganja to the acc</t>
  </si>
  <si>
    <t>108,85 BNS</t>
  </si>
  <si>
    <t>Occurred on 11.10.2024 at about 22.00 hrs at the utility place of the house of Puli Bheemarao at Padmatula village, Kanchili Mandal and reported on 12.10.2024 at 12.00 hrs., in which the complainant Bora Damayanthi D/o late Kurmarao, age.39 years, Konda Poleru village, Kanchili Mandal reported that her younger sister Puli Aruna Kumari, age.28 years was given to marriage with the accused Puli Laxminarayana S/o Bheemarao, age.35 years, Padmatula village, Kanchili Mandal about 11 years back, they blessed two children during their conjugal life. Later, the accused working as crane operator and habituated for drinking wine and used to abuse and beat his wife and also threatened her to return back to her parent house. In due course, on 11.10.2024 night, the accused came to their house in drunke</t>
  </si>
  <si>
    <t>Occurred on 27.10.2022 at 13.42 hrs, at Chinnabahadapalli [V], Mandasa [M] and reported on 29.10.2022at 17.00 hrs in which the complainant Battini Seethayya, S/o Jaggarao, 29 Yrs, Caste by Agnikulakshytriya, Chinnabahadapalli [V], Mandasa [M] stated that he searched Phonepe customer care in Google and contacted +911412851400 and the accused received phone call and the accused said that install ¿ANY DESK¿ app in phone and he installed any Desk App and the accused monitor his phone and online purchase Rs. 45,531 through ATM debit card and 3 times each Rs. 20000/- transfer through Phonepe to Manohar Lal, 7501714208 and he lost amount Total Rs. 1,05,531/- from his account and he contacted cyber Crime Portal, gave complaint and Cyber Crime Portal hold an amount Rs. 34,132/- and then the compl</t>
  </si>
  <si>
    <t>468,420 r/w 34 IPC</t>
  </si>
  <si>
    <t>Occurred on 04.09.2023 at 11.00 hrs at DCCB Bank, Kotabolmmali village and Mandal and Reported on 15.10.2024 at about 20.00 hrs, in which the complainant Chintada Vinod Kumar S/o Chintada Dharmarao, 28 yrs, Kalinga by caste, Software employee, Kamalanabhapuram village, Kotabommali Mandal reported that they had joint property in his village and he and his family members hjave to right over property. Whils so wiothout his knowledge his father Accused A.1 Chintada Dharmnarao, younger brother Chintada Sai and his village elder A.3 Geddavalasa Naghabhusanrao without his knowledge some of the extent of land has been mortgaged by furnishing the original land documents with his forger signature by cheating and got loan at DCCB Bank, Kotabommali village and Mandal and took 5 lakhs rupees on 04.09.2</t>
  </si>
  <si>
    <t>118(1),115(2) r/w 3(5) BNS</t>
  </si>
  <si>
    <t>This is a counter case to 151/2024 and a case of simple hurt with common intention which occurred on 15.10.2024 at 19.00 hrs at Alladapeta village, Jalumuru mandal and reported on 16.10.2024 at 13.00 hrs, in which the complainant Thandyala Simhachalam, s/o lt Sanyasi, age 54 yrs, caste by velama, Alladapeta village, Jalumuru mandal stated that the accused 1)Menda Rambabu, s/o Simmayya beat the complainant with knife on left eye, 2)Menda Simmayya, s/o lt Jaddenna, 3)Thandyala Laxmana, s/o Ramayya, 4)Kalyanam Sanyasi, s/o Badamayya, 5)Kalyanam Simhachalam, s/o Appalaswami, 6)Kalyanam Koteswararao, s/o Simhachalam, 7)Kalyanam Uma maheswararao, s/o Simhachalam all are velama by community and residents of Alladapeta village are beat the another victims Guruvelli Suryanarayana and Kalyanam Simha</t>
  </si>
  <si>
    <t>'141/2023'</t>
  </si>
  <si>
    <t>Occurred on 12-04-2023 to 10-05-2023, at Ratti Village, Srikakulam Mandal and reported 02-06-2023 at 21.00 hrs, in which the complaint Pulari Dilleswararao, S/o Chandrayya, 29 Yrs, C/Yadava, Ratti Village , Mandal reported that the accused Shivani Shristava, Metrotowerlimited.com, info@metrotower.com Cell No. 767865382 for installation of cell tower in his vacant place through online, then he paid an amount Rs. 4,26,889 through net banking and Phonepe transactions and metrotower limited .com cheated by the complainant did not installation any cell tower and did not return back his money.</t>
  </si>
  <si>
    <t>'128/2024'</t>
  </si>
  <si>
    <t>This is case of cruelty against married woman coupled with abetted her to commit suicide that occurred on 14-10-2024 at 21.30 hrs at Kumunduvanipeta village of Santhabommali mandal and reported on 16-10-2024 at 10.30 hrs where in the complainant Gorjangi Ademma w/o Late Rama rao, Age 50 yrs, Caste by Jalari, Kumunduvanipeta village, Santhabommali mandal reported that her daughter Sri Durga marriage held with Dekkala Raju s/o Ravi of Dhavaleswaram near Rajahmundry of East Godavari district in the year of 2014 and her daughter Sri Durga blessed with two male children Dekkala Ejra @ Rushi and Dekkala Hanok @ Balu. While their staying at Rajahmundry her son-in-law Raju addicted for liquor and frequently harassed her daughter and also not attended for family beings. Before 4 years complain</t>
  </si>
  <si>
    <t>'3/2025'</t>
  </si>
  <si>
    <t>Occurred Between 22.09.2024 at 21.00 hrs to 23.09.2024 at 07.00 hrs at Complainant Shop, Main Road, Chapara Village, Meliaputti Mandal and reported On 18.10.2024 at 18.15 hrs wherein the complainant Killamshetty Venkateswara Rao S/o Late Kesava rao, Age 47 yrs, Vysya by Caste, Chapara Village, Meliaputti Mandal has alleged that on 22.09.2024 night he parked his Hero Glamour M/C bearing No. AP 30 AE 3331 infront off his hardware shop as usual. The next day morning early hours at 07.00 hrs he found missing his parked bike. Since then he began search to locate it, but in vain. Hence reported to Police for taking necessary action. Following which a case was registered in 146/2024 U/s 303(2) BNS (M.O-Automobiles-II M/C) of Meliaputti PS</t>
  </si>
  <si>
    <t>351(2),115(2),324(4),118(1) r/w 3(5) BNS</t>
  </si>
  <si>
    <t>This is a case of simple hurt and causing mischief and threatened with common intention which occurred on 19.10.2024 at 18.15 hrs at ST makivalasa village, Marrivalasa panchayathi, Jalumuru mandal and reported on 19.10.2024 at 22.00 hrs, in which the complainant Banuri Raju, s/o Banuri Balayya, age 34 yrs, Nanda Gokulam Gopala trust, Kurma village, Hiramandalam mandal stated the accused 1)Bodavalasa Laxmi, w/o Utharayya, 2)Bodavalasa Utharayya, s/o Musalayya, 3)Chinninti Sundaramma, w/o Ramayya, 4)Makivalasa Thavitamma, 5)Bodavalasa Paparao, s/o Anand, 6)Chinninti Seenamma, w/o Govinda, 7)Pulikattu Badramma, w/o Simhachalam, 8)Bommali Anand, s/o Polayya, 9)Nallipetta Simhachalam, s/o Ramulu, 10)Thampa Laxminarayana, s/o Nukayya, 11)Korai Prasad, 12)Padala Polayya, s/o Ramayya, 13)Bodavalas</t>
  </si>
  <si>
    <t>305(a),331(3) BNS</t>
  </si>
  <si>
    <t>'356/2024'</t>
  </si>
  <si>
    <t>This is a case of ordinary theft that occurred in between 28.09.2024 at 08.00 hours and 28.09.2024 at 11.00 hours at Lingalapeta village, Etcherla Mandal and reported on 20.10.2024 at 11.30 hours by the complainant Rokkam Thirupathi Rao, S/o Apparao, Age 57 years, Telaga by caste, Lingalapeta villae, Etcherla Mandal. In which an un-known culprits were committed theft of the complainant scooty bearing No.AP39SV4151 worth of RS. 50000/- and escaped with stolen property. when it was parked in front of his house</t>
  </si>
  <si>
    <t>This is a case of illegal transportation/possession of prohibited Ganja for the purpose of sale that occurred on 20.10.2024 at about 19:00 hours at RTC Complex, Pathapatnam Village &amp; Mandal and reported on the same day at 21:15 hrs in which the accused Jabes Badaraita S/o Mika Badaraita, Age 21 yrs, Caste by Adivasi, Raida village, Kulasingi post, Rayagada dist, Oidsha. was arrested while he was transporting prohibited ganja weighing 6.835 kgs, Worth Rs packed in 3 packets and arranged in three camp bags, with the intention of selling it at higher prices in Rajamundry and thereby making illegal profits. In this episode of crime the remaining accused A-2 Josep Sabar and A-3 Birendra Sabar were absconding from that spot and their hereabouts are not known.The place of offence RTC Complex,</t>
  </si>
  <si>
    <t>'360/2024'</t>
  </si>
  <si>
    <t>This is a case of accident burns that occurred on 21.10.2024 at 20.30 hours at Catchment area of D.Matylesam village, Etcherla Mandal and reported on 22.10.2024 at 17.30 hours by the complainant Koda Korlayya, S/o Venkayya, Age 50 years, Vadabalija by caste, D.Matyalesam village, Etcherla Mandal reported that on 21.10.2024 around 20.30 hours one thatched shed which is located at catchment area of D.Matyalesam village suddenly raised fires, the complainant noticed, rushed to the spot along with his villagers try to reduce fires but 1) King Fisher net weighing around 1200 KGs worth of Rs.540000/-, 2) Chanduvala net weighing around 400 Kgs worth of Rs. 180000/- 3) Doga net weighing around 500 Kgs worth of Rs. 2,74,000/-, 4) Savada net weighing around 400 Kgs worth of Rs.260000/-, 5) Fran ne</t>
  </si>
  <si>
    <t>'211/2024'</t>
  </si>
  <si>
    <t>20(b)(ii)(C) r/w 25 r/w 8(c) NDPSA</t>
  </si>
  <si>
    <t>¿¿¿¿: 24.10.2024, ¿¿¿¿: 20.00 ¿¿.¿¿ SI ¿¿¿¿ ¿¿ ¿¿¿¿¿¿ ¿¿¿¿¿¿¿ ¿¿¿¿¿ ¿¿¿¿¿¿¿¿¿ ¿¿¿¿¿ ¿¿¿¿¿¿¿¿¿¿¿¿ ¿¿¿¿¿¿ BT ¿¿¿¿¿¿ ¿¿¿¿¿¿¿, ¿¿¿¿ ¿¿¿¿¿¿¿¿¿ ¿¿¿¿¿¿¿, ¿¿¿¿¿¿¿¿¿¿¿ ¿¿¿¿¿ ¿¿¿¿¿ ¿¿¿¿ ¿¿¿¿¿¿ ¿¿ ¿¿¿¿ ¿¿¿¿¿¿ ¿¿¿¿¿ ¿¿¿¿¿¿ ¿¿¿¿¿¿¿¿ ¿¿¿¿¿¿¿ ¿¿¿¿¿¿ ¿¿¿¿¿¿¿ ¿¿¿¿¿ ¿¿¿¿ ¿¿¿¿¿¿¿¿¿ ¿¿ ¿¿¿¿¿¿ CC ¿¿¿¿¿¿ ¿¿¿¿¿ ¿¿¿¿¿¿ ¿¿¿¿ BOLERO Camper ¿¿¿¿¿ registration number OR 18 A 5409 ¿¿¿¿¿¿ ¿¿¿¿¿¿¿¿ ¿¿¿¿¿¿. ¿¿¿¿ ¿¿¿¿¿¿¿¿¿¿¿ ¿ ¿¿¿¿¿ ¿¿¿¿¿ ¿¿ ¿¿¿¿ ¿¿¿¿¿¿¿¿¿¿ ¿¿¿¿¿ ¿¿ ¿¿¿¿¿¿ ¿¿¿¿ ¿¿¿¿¿ ¿¿¿¿¿¿¿ ¿¿ ¿¿¿¿¿¿ ¿¿ ¿¿¿¿¿ ¿¿ ¿¿¿¿¿¿¿¿¿¿ ¿¿¿ 16 ¿¿¿¿¿¿¿¿¿¿ ¿¿¿¿¿¿ ¿¿¿¿¿¿ ¿¿¿ ¿¿¿¿¿¿.¿¿¿¿¿¿¿ ¿¿¿¿¿¿ ¿¿¿¿¿¿¿¿ ¿¿¿ ¿¿¿¿ ¿¿¿¿¿¿ ¿¿¿¿¿¿¿ ¿¿¿¿¿¿¿ ¿¿¿¿¿¿¿¿¿¿¿ ¿¿¿¿¿¿¿¿ ¿¿¿¿¿¿¿.</t>
  </si>
  <si>
    <t>'322/2024'</t>
  </si>
  <si>
    <t>This is case of criminal trespass and damage of property that occurred on 18.10.2024 in between 08.00hrs to 09:00 hrs in Sy.No233/1, at Ragolu Village limits, Srikakulam mandal &amp; district and reported on 24.10.2024 at 16.00 hrs by the complainant Lachireddy Charan Kumar, S/o late Sri Haranadh baba, 45 Yrs, Velama by caste, Ragolu Village, Srikakulam , mandal &amp; district, that he has AC.0.80 cents in old Sy.No197, and new Sy.No.233/1 in the Ragolu Panchayathi limits, when he was temporary absent in his village on 18.10.2024, wherein the accused A1.Boddepalli Rojarani and 11 others entered in the land by criminally trespass and damage his fencing of his land that worth of fencing Rs 5 lacks, then the complainant put the matter before the village elders but they did not justice , so the compl</t>
  </si>
  <si>
    <t>329(4),79,115(2),118(1) r/w 3(5) BNS</t>
  </si>
  <si>
    <t>Occurred on 25.10.2024 at about 07.00 hrs at Complainant house, Pathavuru, Kothapeta village, Kotabommali Mandal and reported on same day at 07.00 hrs, in which the complainant Makka Lakshmanarao S/o Late Seetaram, 49 yrs, Reddika by caste, Kothapeta village, Kotabommali Mandal reported that yesterday i.e., on 24.10.2024 at 18.30 hrs the accused Palikili Gowri W/o Late Nayakamma and her son Palikili Rambabu phoned to him and questioned why you are bent the crops in their fields, caused the loss of crop, then the complainant told that he could not do as alleged them that it would be bent with effect of air. By keeping the personal grudges today on 25.10.2024 at about 07.00 hrs while he was present at his house accused 1) Palikili Gowri W/o Late Nayakamma 2) Palikili Rambabu, 3)Palikilli Ku</t>
  </si>
  <si>
    <t>'251/2024'</t>
  </si>
  <si>
    <t>318(4),319(2),340(2),338,336(3),341(1) BNS</t>
  </si>
  <si>
    <t>Occurred on 24.10.2024 at 11.00 hrs in Dr.Reddy¿s Laboratories ,Pydibheemavaram and reported on 26.10.2024 at 20.00 hrs by the complainant Gara.Prasad working as Liaison officer in Dr.Reddy¿s Laboratories , Pydibheemavaram in which the accused Budumuru. Nagaraju, Ex Ranji player closed himself as PA to Sri Nara Chandrababau naidu, Hon¿ble chief minister of AP and made a phone call to Sri V.Narayanareddy ,senior vice president in Dr.Reddy¿s Laboratories and recommended to Mr.Ricky Bhui,Indian First Cricketer who needs an amount of Rs 15,00,000/- to purchage Intenational cricket kits and sent mails attached some fake documents on a letter pad Indian Premier League (IPCL),Andhra cricket Association Bank account details and his profile( Ricky Bhui).The accused made such logos and letter pa</t>
  </si>
  <si>
    <t>352,356(2),192 BNS</t>
  </si>
  <si>
    <t>Occurred on 22.10.2024 at 15:00 hrs, at Pidimandasa Village, Mandasa Mandal and reported on 26.10.2024 at 09:00 hrs by the complainant Bone Venkatarao, S/o Appalaswamy, age-40 yrs, Seetharam Nagar, Palasa Mandal and report that time Gumpu Prakashrao¿s son name by Gumpu Jagadeesh of Pidimandasa Village, Mandasa Mandal, he have an account in face book ID by uploading the title TDP leaders' connections in Srikakulam gang-rape cases of girls in a way that harms the reputation of me, our alliance leaders, parties personally and in the society and shady allegations are being made against people who are involved in illegal activities by spreading propaganda in the electronic media. Contributing to inciting unrest in the society, the accused are bandits, He has falsely accused me of making false a</t>
  </si>
  <si>
    <t>'166/2024'</t>
  </si>
  <si>
    <t>304(1) BNS</t>
  </si>
  <si>
    <t>Occurred on 26.10.2024 at 16:00 hrs at Main road, Belamara Village, Polaki Mandal and reported on Same day at 18:30 hrs, where in the complainant by name Potnuru Kanakaratnam W/o late Balaraju, Age 63 yrs, Vysya by caste, Belamara Village, Polaki Mandal reported she and her villagers i.e Potnuru Jayalaxmi, Potnuru Laxmibai are walk regularly at evening time. On 26.10.2024 at about 16:00 hrs the complainant and villagers i.e Potnuru Jayalaxmi and Potnuru Lakshmibai are walking towards Belamara Junction by that time some unknown culprits came to her on motor cycle and snatched away the gold Chain weighting at about 1½ Tulas and its worth Rs 27,000/- from her neck and decamped/escaped with booty.</t>
  </si>
  <si>
    <t>'24/2025'</t>
  </si>
  <si>
    <t>11 r/w 12 POCSO ACT 2012, 108,78(1)(i) BNS</t>
  </si>
  <si>
    <t>Abetment to suicide</t>
  </si>
  <si>
    <t>Occurred on 19.02.2025 at 14:30 hrs to 16:00 hrs, at Gajjivari thota(Yashodanagar), Mandasa Mandal and reported on same at 20.30 hrs. in which the complainant Karri Sridevi, W/o Rama Murthy, Age-35 yrs, Gajjivari thota Village, Ambugam Panchayat, Mandasa Mandal reported that her daughter name by Anusa, studied 8th Class and age about 13 yrs; younger daughter name by Meghana, 5th Class, aged about 10 yrs., on both are study at Loharibanda High School in the class interval time i.e., on 19.02.2025 at 14:30 hrs, she was went out class room, the class teacher found her missing, the matter inform to Principle, the principle along with P.E.T Master with her younger sister Maghana were go to Anusa¿s house, but the house locked. Then surrounding cashew thope searching, Looking around, Meghana saw</t>
  </si>
  <si>
    <t>118(1),126(1),115(2),117(2) r/w 3(5) BNS</t>
  </si>
  <si>
    <t>Occurred on 27.10.2023 at about 17.30 hrs at Gollapeta village, Viswandhapuram Panchayati, Kotabommali mandal and reported on the same day at 21.10 hrs, in which the complainant Vanjarapu Laxmanarao S/o Satyam, 35 yrs, Yadava by caste, Gollapeta village, Viswandhapuram Panchayati, Kotabommali mandal reported that 3 monts ago his villager Anguru Harikrishna lost his gold ornaments at his house and he spread false propaganda against his wife Tavitamma in his village and the same was put in to the village elders and the issue was settled in the presence of village elders. Keeping the above quarrels in the mind the accused Anguru Harikrishna used to scold him indirectly every time he come fronted him. Three days ago, he went to the school where the children of the accused studied and asked why</t>
  </si>
  <si>
    <t>118(1) BNS</t>
  </si>
  <si>
    <t>Occurred on 27.10.2023 at about 07.30 hrs at Kistupuram village colony, Kotabommali mandal and reported on the same day at 18.30 hrs, in which the complainant Dharmana Srinivasarao S/o Satyannarayana, 24 yrs, Velama by caste, Kistupuram village, Kotabommali mandal reported that he is living by doing running a DJ and tent house suppliers. On 26.10.2024 he went to Santhabommali for a function. On 26.10.2024 at night about 22.00 hrs the accused Challa Appalaraju S/o Ramarao of Kistupuram village, Kotabommali Mandal urinating on the parked car on the road under the influence of alcohol, then his co-worker Palli Vaykuntarao saw and questioned the accused acts, then accused scolding Vaykuntarao and his family members and saying that this road belongs to your mother. Today i.e on 27.10.2024 mor</t>
  </si>
  <si>
    <t>'2/2025'</t>
  </si>
  <si>
    <t>'475/2024'</t>
  </si>
  <si>
    <t>Occurred in between on 26.10.2024 at 18.00hrs to 27.10.2024 at 05.00hrs at Rentikota Village, Palasa Mandal and reported on 28.10.2024 at 19.00hrs, Wherein the complainant Bommali Ramayya s/o late Appadu, 43yrs, Yadava by caste, Rentikota Village, Palasa Mandal reported that he has about 100 sheep and goats. He lives on the income from them. On 26.10.2024 at about 06.00PM, he put the sheep in the shed and put up an iron fence to prevent them from going out. On 27.10.2024 at about 05.00 AM, when he came and saw that the iron fence had been cut and the 20 sheep and 15 goats in the shed were missing. He made searching for them but could not find them. On 26.10.2024 night some unknown persons stole the sheep and goats from the shed. Hence today he came to the Polic Station and lodged a report</t>
  </si>
  <si>
    <t>'478/2024'</t>
  </si>
  <si>
    <t>Occurred in between 22.10.2024 at 22.30hrs to 23.10.2024 at 03.30hrs at In front of complainants house, Sudikonda Colony, Kasibugga town, Palasa-Kasibugga municipality and reported on 29.10.2024 at 10.30hrs, Wherein the complainant Challa Santosh s/o Laxminarayana, 33yrs, SC by caste, Sudikonda Colony, Kasibugga town, Palasa-Kasibugga municipality reported that he parked his Suzuki Access motorcycle bearing registered No: AP39QJ6977 at Parking place, In front of the complainant¿s house, Sudikonda Colony, Kasibugga town, Palasa-Kasibugga municipality on 22.10.2024 at 22.30hrs and went to his room and slept, On 23.10.2024 at about 03.30hrs he found his motor cycle was missing. Then he searched surrounding places, but no clues were found. Hence he came to know that it was theft by unknown c</t>
  </si>
  <si>
    <t>'363/2024'</t>
  </si>
  <si>
    <t>Occurred on prior to 30.10.2024 at 14.30 Hrs at Near srinivasa School, Pedda Jalari Street of Sompeta, reported on 30.10.2024 at 17.30 Hrs, in which the complainant Arasada Bhanu Chandar S/o Simhulu, Age 30 Years, VRO Sompeta-1 Sachivalayam, reported that Complainant is working as VRO in Sompeta. Date on 30.10.2024, around 2:30 pm, Duvvu Haimavathi, a Mahila Police (GMSK) officer of Sompeta-1 , informed the Complainant that a male child was found dead in a dirty drain at Srinivasa School near Pedajalari Street in Sompeta. Immediately the Complainant went to the place and found the baby boy dead, his body bloated and with umbilical cord. There is no information when the Complainant searched the surrounding areas for the dead baby. The dead baby boy was immediately shifted to CHC Sompet wi</t>
  </si>
  <si>
    <t>351(2),126(2),115(2) r/w 3(5) BNS</t>
  </si>
  <si>
    <t>Occurred 01.11.2024 at about 17.00 hrs, near Subbaraopeta village junction, Kotabommali Mnadal and reported on same day at 20.00 hrs, in which the complainant Dandasi Sriramulu S/o Latchayya, 42 yrs, SC-Mala by caste, Pakivalasa Village, Kotabommali Mandal reported he is working as Lorry driver in Sri Durga Lorry transport company, near Subbaraopeta village, Kotabommali Mandal. Today i.e., on 01.11.2024 at about 17.00 hrs he loaded his lorry with granite material to go Chennai and stopped the lorry in front of his transport company, meanwhile the accused 1) Kiran, Subbaraopeta(v), 2) Dummu Satish, Yetturallupadu(V), 3) Chandu, Yetturallapadu (v) and one others person came there and wrongfully restrained him and scolded him and beat with hands and kicked with legs and caused painful injuri</t>
  </si>
  <si>
    <t>'10/2025'</t>
  </si>
  <si>
    <t>'486/2024'</t>
  </si>
  <si>
    <t>351(2),353(1)(b),353(2),352 BNS</t>
  </si>
  <si>
    <t>Occurred on 27.10.2024 at GME colony, Kasibugga town, Palasa-Kasibugga municipality and reported on 03.11.2024 at 14.00hrs, wherein the complainant Burle Vijaya Krishnam raju s/o Lt Jaggarao, 47yrs, Srisaina by caste, Kistupuram Village, Palasa Mandal reported that on 27.10.2024 former Minister Shri Sidiri Appalaraju S/o Neelaiah held a media conference with his YSRCP followers at his house, which is situated at GME colony, Kasibugga and spoke to the media and said that a POCSO Act case has to be registered against the persons who assaulted minor girls and they were prosecuted. Police will arrest this type of accused, otherwise, this type of incidents will repeat. This type of incidents is happening repeatedly due to not taking proper action. Also, a case of attempt murder should be filed</t>
  </si>
  <si>
    <t>Occurred on 02.11.2024 at about 07.30 hrs at Thogiri Village, Saravakota Mandal and reported on 03.11.2024 at 17.00 hrs in which the complainant Sadagana Srinivasarao S/o. Simhachalam, age 46 yrs, Velama by caste, Thogiri Village, Saravakota Mandal reported that his father Sadagana Simhachalam S/o. Late Ramulu, age 70 yrs, Velama by caste, Thogiri Village, Saravakota Mandal left home by saying he would go to Narasannapeta for medical treatment but did not come back home hitherto thereby found missing. Later they caused enquiries about him in and around their village, surrounding villages and the houses of their relatives but no clues emerged.</t>
  </si>
  <si>
    <t>'328/2024'</t>
  </si>
  <si>
    <t>324(5),329(4) r/w 3(5) BNS</t>
  </si>
  <si>
    <t>This is a case of damage of property by criminal trespass that occurred on 03.11.2024 at 09.30 hrs at Sy.No.233/1 at Ragolu Revenue Panchayat, Srikakulam Mandal &amp; District and reported on 03-11-2024 at 16:00hrs by the complainant Vaddi Lokeswara Rao, S/o late Vasudeva Rao, 41 Yr,Vysya by caste,Ragolu village, Srikakulam Mandal &amp; District that the accused Metta Chaitanya Kumar, Thammineni Nani, Durga Rao took the JCB to his godown by trespassing during his temporary absence, demolished the go-down from rear side and caused him loss to a tune of Rs.40 lakhs and requested action.</t>
  </si>
  <si>
    <t>Occurred on 07.10.2024 at night hrs, at Limbugam Village, Mandasa Mandal and reported on 05.11.2024 at 09:30 hrs by the Complainant Karri Simhadri, S/o late Karri Veerayya, age-50 yrs, Limbugam Village, Mandasa Mandal and report stated that i.e. on 07.10.2024 at about night 20:00 hrs, our villager name by Karagana Padma, W/o Madhavarao and she said myself came from Durga temple your son was lie-down un consciously in my house verandah, then Harish shifted to CHC, Haripuram Govt. Hospital with help of Bathakala Mahesh and Mandal Pavan and my son was admitted CHC, Palasa for better treatment and joint on 08.10.2024 at 06:00 am to JEMS, Ragolu for Medical treatment and then RIMS Hospital admit on 23.10.2024 at 19:00 hrs, for better treatment, but on 05.11.2024 morning at 07:20 am he was died,</t>
  </si>
  <si>
    <t>'92/2022'</t>
  </si>
  <si>
    <t>This is a case of cheating by personating by using social media technology that occured on 26.07.2022 at about 12.30.hrs at Bharanikota village of Meliaputti Mandal and reported on 26.08.2022 at 16.45 hrs,where in the complainant Savara sireesha w/o Bhaskar Rao,22yrs,savara by Caste, Bharanikota village of Meliaputti Mandal has allegedly reported that she has been cheated by the unknown person by impersonating that she has been calling from MEESHOW online shopping mall and informed that she was won a car through Lucky draw.Inconnection with she has been asked to pay processing charges to get prizepool .Soon after that she had paid the money Rs.82,400/- as they said in multiple transections.Later she got realized that she was cheated by them.Following which a report has been given at Polic</t>
  </si>
  <si>
    <t>This is a case of fatal road accident that occurred on 06.11.2024 at 17.00 hours on NH-16 road near Koyyaralla junction, Etcherla Mandal and reported on 07.11.2024 at 10.00 hours by the complainant Gurugubelli Janaka Chakravarthi, S/o Asiribabu, Age 58 years, Kalinga by caste, VRO, Fareedpeta village, Etcherla Mandal. In which the unknown accused drove his vehicle in a rash and negligent manner and made a hit against unknown male person age between 40 and 45 years old who is wearing black colour and coffee colour shirt, brown colour short. Resulting which fell down on the road and got serious broken injury on his right leg, bleeding injury on his back side of the head and abrasions on his face and left leg knee. The complainant noticed to fareedpeta villagers and rushed to the spot and shi</t>
  </si>
  <si>
    <t>'378/2024'</t>
  </si>
  <si>
    <t>120b,504,505 (2),509,153a IPC, 67 ITA-2000-2008</t>
  </si>
  <si>
    <t>Occurred on prior to 25.01.22024 and 03.06.2024 through online and reported on 07.11.2024 at 20.00 hours wherein the complainant Guntuku VVSM Santosh Kumar, S/o Venkatarao, Age 32 years, Pattusali by caste, Allinagaram village, Etcherla Mandal in-charge of TDP social media, Etcherla mandal reported that some unknown accused criminally conspired with YSRCP leaders and posted bad propaganda and vulgar post in X application by using X app account @ hariswar_reddy and others against the honorable chief minister Sri. Nara Chandra babu and his family members including ladies, thereby promoting enmity between public, insulting the image of ladies and degrade the party image.</t>
  </si>
  <si>
    <t>67 ITA-2000-2008, 196(1),111(2)(a),61(2),352,75(3) BNS</t>
  </si>
  <si>
    <t>Social Media</t>
  </si>
  <si>
    <t>Occurred on prior to 08.11.2024 at 22.00 hours at online flotform, Twitter Account and reported on 08.11.2024 at 22.00 hours by the complainant Maddu Kumar S/O Gurumurthy, age 37 yrs, Baruva village of Sompeta mandal reported that he was completed his Engineering and doing fishing business. He has been observing Social media posts in Instagram on his mobile. He has observed one posting in Instagram account on the name of @Silent_SingerO(Siddham Silent Devara) account i.e., on 08.10.2024. in that post he noticed that, the above account holder deliberately abused and outraged the modesty of the mother of the Deputy C.M Sri. Pavan Kalyan by using filthy language. It leads to raising conflicts between communities and political parties, therefore he requested to take necessary action agains</t>
  </si>
  <si>
    <t>D-5 &amp; Cyber(CAW)</t>
  </si>
  <si>
    <t>67 ITA-2000-2008, 61(2),75(3),111(2)(a),352,196(1) BNS</t>
  </si>
  <si>
    <t>This is a case of promotion of enmity or disharmony between different groups, and acts that prejudice the maintenance of harmony by using an electronic device and intentionally insults, and thereby gives provocation to any person, intending or knowing it to be likely that such provocation will cause him to break the public peace coupled with criminal conspiracy and outrage the modesty of a woman that occurred Prior to 08.11.2024 at Online platform reported on08.11.2024 at 1400 Hours by the complainant Kinjarpu Prathap s/o Srinivasarao, age 23 yrs, Ramadasupeta village, Allada Panchayathi, Jalumuru Mandal. That the accused who is holder twitter account posted objectionable and abusing messages/chats/tweets against Smt. Anitha the Hon'ble Home minister of andhrapradesh through his Twitter</t>
  </si>
  <si>
    <t>'222/2024'</t>
  </si>
  <si>
    <t>Occurred on 08.11.2024 at 11.30 hrs to 11.45 hrs, at infront of RK showroom, center parking GT road, Srikakulam town, reported on same day at 13.30 hrs, by the complainant namely Chappati Sathish s/o Late Apparao, age 45 years, caste by turpukapu, Mondeti veedhi, Srikakulam town, reported that, he running 1 gram gold shop, on 08.11.2024 at 11.00 hrs, he and his wife went to canara bank Srikakulam and released his wife¿s gold loan, 4 gold chines wgt . about 3 tolas, worth Rs. 60,000/-, the said gold items and cash Rs. 35,000/- was kept on his motor cycle dicky, left from there parked his motor cycle at centre parking GT road, opposite RK store at 11.30 hrs, went to RK store and returned at 11.45 hrs, he found his gold items and cash was not in the scooty dicky, then he searched surround ar</t>
  </si>
  <si>
    <t>67 ITA-2000-2008, 353(2),352,196(1) BNS</t>
  </si>
  <si>
    <t>This is case of promoting enmity between two groups couple with whoever intentionally insults in any manner and publishing or circulating statements that are intended to promote enmity that occurred prior to 09.11.2024 at Kallata village of Hiramandalam mandal and reported on 09.11.2024 at 21:00 hours, wherein the complainant Sasupalli Sankara Rao s/o Tavudu, age 33 years, caste by Turpu Kapu, Kallata village of Hiramandalam mandal reported that unknown person posted and circulated some clippings as 1. ¿¿¿¿¿¿¿¿¿¿ ¿¿¿¿¿¿ ¿¿¿¿ ¿¿¿¿ ¿¿¿¿¿¿ ¿¿¿¿¿¿¿¿ ¿¿¿¿¿¿¿¿¿¿¿ ¿¿¿ ¿¿¿¿¿¿¿¿ ¿¿¿¿ ¿¿¿¿¿¿¿¿¿¿¿ ¿¿¿¿ ¿¿¿¿¿ 2. ¿¿¿¿¿¿¿¿ ¿¿¿¿¿¿ ¿¿¿¿¿¿??? ¿¿¿¿¿¿ ¿¿¿¿¿¿¿¿¿¿ ¿¿¿¿¿!!! ¿¿¿¿¿ ¿¿¿¿¿¿ ¿¿¿¿¿ ¿¿¿¿¿!!! ¿¿¿¿¿¿ ¿¿¿¿, ¿¿¿ ¿¿¿¿¿¿¿... ¿¿¿¿ ¿¿¿¿¿¿¿¿, ¿¿¿¿¿¿ ¿¿¿¿ ¿¿¿¿¿¿ ¿¿¿¿¿¿ ¿¿¿¿¿¿¿¿¿¿¿¿. ¿¿¿¿¿¿¿¿ ¿¿¿¿ ¿¿¿¿ ¿¿¿¿¿¿ ¿¿</t>
  </si>
  <si>
    <t>318(4),336(3),338,340(2),341(1) r/w 3(5) BNS</t>
  </si>
  <si>
    <t>Occurred on prior to 09.11.2024 at about 19.00hrs, at Derasam and pishini villages, Ranasthalam Mandal and reported on 09.11.2024 at 19.00 hrs by the complainant Hemang Chendary Managing partner of M/S Elegant Traders and developers, D.No 49-24-66, first floor, sankar matam, diamond park, Madhuranagar, Visakhapatnam city. In which the accused Dolai Bhima, S/o Gangadhar, Kothavalasa village and three(03) others of Ransthalam, Vizianagaram and Visakhapatnam, who looked after the marketing of selling flats of Elegant Traders and developers for some period collected each other and created forgery and fabricated documents and sold away company flats with fraudulent manner. After he came to police station and report the matter to take a necessary action.</t>
  </si>
  <si>
    <t>'271/2024'</t>
  </si>
  <si>
    <t>Occurred on 09.11.2024 at about 10.30hrs, at Mentada Village, Ranasthalam Mandal and reported on 09.11.2024 at 16.00 hrs by the complainant Koyya Kondayya, S/o Appanna, Age 20yrs, Caste by Yadav, Mentada Village, Ranastalam Mandal, Srikakulam Dist. In which the accused Koyya Ramababu and seven others of Mentada village, Ranasthalam mandal beat the complainant and his family numbers with stick and hands as resulting internal injury on his back side and his father and mother swelling injury on hands and koyya appalanaidu bleeding injury on his face and koyya pentayya and koyya sanyasi swelling injury on hands. Due to previous disputes between complainant family and accused family. Later they are got admitted to C.H.C Hospital, Ranasthalam.</t>
  </si>
  <si>
    <t>'272/2024'</t>
  </si>
  <si>
    <t>118(1),329(4),115(2) r/w 3(5) BNS</t>
  </si>
  <si>
    <t>This is a counter case to Cr no.271/2024 u/s 118(1), 115(2), r/w 3(5) BNS OF 2023. Occurred on 09.11.2023 at about 10.30hrs, at Mentada Village, Ranasthalam Mandal and reported on 09.11.2024 at 17.00 hrs by the complainant Gompa Mahalaxmi naidu, S/o Ramarao, 35yrs, Caste by Yadav, Mentada Village, Ranastalam Mandal, Srikakulam Dist. In which the accused Koyya Appana, and four others of all are caste by yadav, Mentada Village, Ranasthalam Mandal trespassed into house and beat the complainant and his family numbers with stick and hands as resulting bleeding injury on his head and thumb finger and his family numbers got a multiple swelling injury on their bodies. On plea that the complainant argue with the accused family numbers about their family sambaralu. After the injured persons got ad</t>
  </si>
  <si>
    <t>'274/2024'</t>
  </si>
  <si>
    <t>67 ITA-2000-2008, 111(2)(b),352,196(1),353(2) r/w 61(2) BNS</t>
  </si>
  <si>
    <t>¿ Occurred on 05.10.2024 at china murapaka village of laveru mandal , Srikakulam district andreported on 09.11.2024 at 21:00 hrs, where in the complainant Kadupukutla Ramana babu s/o Late Appanna, age 32 years, caste by turpu kapu, Chinna murapaka village , laveru mandalam stated that, he has beenworking as LAveru mandal TDP social media Coordinator.He found BodiVenkatesh have been posted with the intention of spreading the falsefood of poisonous jerry in the regular rice offering at the Tirumala Tirupati Devasthanam and inciting religious hatred among the people and thereby disturbing the public peace. Again He found Bodi venkatesh posted abusive posts, cliipings with false statements in his face book ID in the name of jagan anna sainyam against Honble Chief minister of Andhra Pradesh S</t>
  </si>
  <si>
    <t>'156/2024'</t>
  </si>
  <si>
    <t>67 ITA-2000-2008, 111(2)(b),352,353(2),79,196(1) BNS</t>
  </si>
  <si>
    <t>Occurred prior to 10.11.2024 at 21:00 hrs at Ichapuram and reported on 10.11.2024 at 21:00 hrs wherein the complainant Salina jagadish Yadav s/o late Malleswara rao, 46yrs, Ichapuram lodged a report and stating that he has been working at Mahasakthi Lorry transport office since 2017 as a clark. On the evening of 10.11.2024, while he was browsing Facebook on his phone, he found that Mohamed Khaja Baba of Gudivada, had posted obscene posts and messages against Hon¿ble Chief Minister Sri Nara Chandrababu Naidu and his wife on Facebook and Twitter with the Facebook ID ¿¿Amigo DHMF@ AMIGO9666¿¿, These posts insulted and outraged the modesty of the Hon¿ble Chief Minister Sri Nara Chandrababu Naidu and his wife. The posts also damaged public morale in the AP State. Furthermore, Law &amp; Order issues</t>
  </si>
  <si>
    <t>Occurred on 10.11.2024 in between 04:30 Am to 05:00AM NH-16 Road (Palasa to Ichapuram road) near Makarampuram Jn Kanchili Village &amp; Mandal and reported on 10.11.2024 at 08.00 hours, in which the complainant Jeharna Mahapatro W/o Bullu Mahapatro, aged about 35 yrs, Khanyath by caste, Sundarpur village, Tanglibik, Khurda District, Odisha State reported that yesterday i.e. on 09.11.2024 her father namely Bheema Guman Singh, S/o late Nabhagan Gumnan Singh, aged about 60 yrs here-in-after called deceased running a panshop at his village for livelihood and he was left the village and came to Makarampuram Sunday Sandy for purchase of goods for his panshop along with nephew namely Pabitra Guman Singh S/o late Karthik Guman Singh. On 10-11-2024 at abut 05:00 AM the complainant received phone call</t>
  </si>
  <si>
    <t>66-E ITA-2000-2008, 353(2),111(2)(b),196(1) BNS</t>
  </si>
  <si>
    <t>This is a case of promoting enmity between different groups and publishing or circulating false statements containing false information that occurred prior to 10.11.2024 at 20.30 hrs at Kurmanadhapuram village, Santhabommali Mandal and the same was reported on 10.11.2024 at 20.30 hrs. wherein the complainant Suggu Nagireddy S/o lt gaddayya, 39 Years, Caste by Reddika, Kurmandhapuram Village, Naupada Panchayathi, Santhabommali Mandal stated that he has been working as Telugu desam member of Yovagalam of Santhabommali mandal. On 08.11..2024 while he was watching his facebook account in his phone, he found that the accused Bethampudi Nani @ Gidyonu, S/o Prabhakar Rao, Putrela village (south), Vissannapeta mandal, NTR District posted abused posts in his facebook account (Nani Bhai) against Sri</t>
  </si>
  <si>
    <t>67A ITA-2000-2008, 75(3),353(2),196(1),352,111(1) BNS</t>
  </si>
  <si>
    <t>Occurred prior to 10-11-2024 at Sompeta village &amp; Mandal and reported on the same day at 20-00 hours, in which the complainant Chitrada Srinivasu, S/o Someswara Rao, Age 46 Years, Viswabrahmin by Caste, Bajar Street, Sompeta reported that ISRaju@Indukurisrinivas, YSR Congress Party sympathizer Twitter ID Account communicated indecent photo of two dogs have intercourse which wearing TDP and Janasena flags post in his twitter X account and mentioned as ¿Perfect partner@naralokesh and @Pawan Kalyan¿, thereby treated and insulted the Hon¿ble I.T.Minister and Hon`ble Deputy Chief Minister of Andhra Pradesh, the same person put another post through his twitter account on 03.11.2024 against Hon`ble Chief Minister Sri Nara Chandrababu Naidu as ¿ Bollodu Undagaa vere yevado vasthaadaa?¿ , there</t>
  </si>
  <si>
    <t>20(b)(ii)(C) r/w 8c NDPSA</t>
  </si>
  <si>
    <t>Occurred on 11.11.2024 at 15:30 hours under the NH-16 road fly over bridge, Loddaputti village limits, Ichapuram Mandal and reported on the same day at 18.00 hours by the complainant E. Srinivas, Sub-Inspector of Police, Ichapuram Rural PS, in which, he reported that he arrested the accused A-1) Naresh mehata S/o Heeralal Mehata, 34yrs, Bassi bujada Village, Sulambar taluka and Police station, Udaypur (dist), Rajastan state R/o Buchadavaste area, Marungi Village, Hinjanadi PS, pmipri chinchawad (dist), Maharastra state and A-2) Munni @ Anitha, D/o lt Bandhuram, 26yrs, kapur singh daifai Village, and Police station, Khanda Khadagavan, Korima (dist), chhattishgarh state R/o Buchadavaste area, Marungi Village, Hinjanadi PS, pmipri chinchawad (dist), Maharastra state while they were in posses</t>
  </si>
  <si>
    <t>67 ITA-2000-2008, 196(1),353(2),111(2)(b) BNS</t>
  </si>
  <si>
    <t>This is case of promoting enmity between different groups on grounds of religion and doing acts prejudicial to maintenance of harmony., with intent to cause to any person may be induced to commit an offence against the State or against the public tranquility, commits organize crime and transmitted in the electronic platform that occurred prior to 11-11-2024 at about 15:00hrs., on online social media platform facebook account ie., handler of facebook account ID as ¿KUTAMIKI MOGUDU¿ and reported on 12-11-2024 at 15:00hrs., wherein the complainant Dokkari Eswararao S/o Tulasirao, age 41 yrs, Yadava by caste, Madhupuram village Kanchili Mandal reported that on a facebook account named ¿Kutamiki Mogudu¿ dated 03.11.2024, criticizing current Hon'ble State Deputy CM Mr. Konidela Pawan Kalyan and</t>
  </si>
  <si>
    <t>Occurred on 14.11.2024 at 15.00 hrs, In front of Railway Station, Ichapuram Town and reported on the same day at 17:30 hours by the complainant E. Chinnam Naidu, Sub-Inspector of Police, Ichapuram town PS, in which, he reported that he arrested the accused A-1) Bheemasen Dandasena, S/o.Lakanathi Dandasena, age 69 Yrs, Near RCM ME School, Gopalpur, Ganjam District of Odisha state, R/o.Balajipeta, Backside of Biju Patnaik, Berhampu Town, Odisha state and A-2) Udaya Kumar Chandrababu, S/o.Late Chandrababu, age 32 Yrs, 5/B, Sastri Salai, Kodungaiyur Town, Chennai, Tamilnadu state, while they were in possession &amp; transportation of the prohibited Ganja. The complainant seized total Ganja weighing about 8.420 KGs and Two mobile phones from the possession of the accused A-1 &amp; A-2 in the presence o</t>
  </si>
  <si>
    <t>'207/2024'</t>
  </si>
  <si>
    <t>353(2),79,196(2) BNS</t>
  </si>
  <si>
    <t>Prior to 13.11.2024, and reported on 14.11.2024 at 12.00 hrs, wherein the accused Posani Krishnamurali abused Sri Nara Chandrababu naidu Hon'ble CM of AP, Sri K Pavan kalyan Hon'ble Deputy CM of AP, Sri Nara Lokesh minister of AP, Sri Vemuri Radhakrishna MD Andhrajyothi and Sri Ramojirao and their family members in most filthy language using social media and defamed their civil rights and there by caused likely to be create law and order issue between groups.</t>
  </si>
  <si>
    <t>66-C,66-D ITA-2000-2008, 318(4) BNS</t>
  </si>
  <si>
    <t>This is case of cheating through online payment frauds that occurred prior to 15-11-2024 at about 12:00hrs., on online transaction through Google Pay, Phone Pay and NEFT and reported on 15-11-2024 at 12:00hrs., wherein the complainant Nalla Prakasa Rao, S/o Byragi, age 37 yrs, caste by Devanga, Buragam Village Kanchili Mandal reported that the complainant sent the money through online mode to fraudsters/accused persons viz (1) Vikash Kumar, (2) Buneli Kumar, (3) Srikant Uppara, (4) Krishna Teja (5) Budhu Sudhari, (6) Mr Aftab Alam and others. The loss amount a sum Rs. 21,12,450/- through 86 online transactions i.e, Google Pay, Phone Pay and NEFT. The complainant came to PS and lodged a report against fraudsters.</t>
  </si>
  <si>
    <t>This is a case of cheating by personation that occurred on 27.02.2023 at around 02.40 hrs at Tirupathi Village and mandal, Chittoor Dist, AP, it is said that the plaintiff was working as Secretary of Moredukota Panchayat , Meliaputti Mandal, and went to Tirupati with his family on 27th February this year. On the same day at around 02.40 hrs, he received 3 consecutive OTPs on his mobile number 9493735855 and a total of Rs. 43999/- was lost in twice instalments without his consent. As if he had stolen the money, he was waiting for the stolen money to reach his account again, but when it did not come, he came to the police station.In connection with a case was registered in cr.No.69/2023 U/s 420 IPC &amp; sec 66(d) of IT Act 2000-2008 of meliaputti PS</t>
  </si>
  <si>
    <t>331(3),305(a) BNS</t>
  </si>
  <si>
    <t>This is a case of House breaking by day. Occurred On 16.11.2024 in between 13-00 hrs to 19-30 hrs at complainant house located at Jagananna colony, Ravadapeta village, Narasannapeta Mandal and reported on same day at 21-00 hrs wherein the complainant Mungi Santharao,S/o Late Apparao, 46 yrs, Srisayana by caste, Jagananna colony, Ravadapeta village, Narasannapeta Mandal reported that he eking lively hood by doing running a engineering work shop at Indiranagar, Narasannapeta town today i.e on 16.11.2024 at 13-00 hrs the complainant was locked his house and went to his work shop after completion of work at work shop he come back to home and found some unknown culprits gained entry into the house by broke open the lock of main door and committed theft of Cash of Rs. 1,98,000/- rupees by</t>
  </si>
  <si>
    <t>'386/2024'</t>
  </si>
  <si>
    <t>This is a case of ordinary theft that occurred in between on 01.07.2024 at 23.30 hours and 02.07.2024 at 06.00 hours at Lingalapeta village, Etcherla mandal and reported on 18.11.2024 at 18.00 hours by the complainant Kalingapatnam Rajesh, S/o Dalinaidu, Age 25 years, SC-Relli by caste, Lingalapeta village, Etcherla Mandal. In which an unknown culprits were committed theft of the complainant motor cycle bearing No. AP30M6323 worth of Rs15000/- and decamped with booty, When it was parked in front of the house of the complainant.</t>
  </si>
  <si>
    <t>'388/2024'</t>
  </si>
  <si>
    <t>This is a case of accidental burns that occurred on 19.11.2024 at 10.30 hours at Catchment area of KD Palem village, Etcherla Mandal and reported on 19.11.2024 at 19.00 hours by the complainant Cheekati Garupilla, S/o Hariswamy, Age 40 years, Vadabalija by caste, KD palem village, Etcherla Mandal that one thatched shed which is located at catchment area of KD Palem village suddenly raised flames, and when he noticed it, he rushed to the spot along with his villagers, tried to extinguish the flames, but 1) Padola net weighing around 1000 KGs worth of Rs.4,80,000/- , 2) Vanjara net weighing around 600 Kg worth of Rs.2,82,000/-, 3) Sandhala net weighing around 200 kg worth of Rs. 1,00,000/-, 4) Joga net weight around 250 kg worth of Rs. 1,25,000/-, 5) Reyyala net weighing around 160 kg worth</t>
  </si>
  <si>
    <t>This is a case of motor cycle theft, which occurred on in between 01.07.2024 at 12.00 hrs and 02.07.2024 at 06.00 hrs hrs, at in front of Metta madhu hospital, Srikakulam town and reported on 19.11.2024 at 11.00 hrs. Wherein the complainant Verarapu Appalaraju s/o Late Suryanarayana, age 54 yearse, caste by kummari, Opposittte, R&amp;B Guest house, Bhadurlapeta, Srikakulam town, reported that, he is working as a temple server at Isckan temple, Srikakulam town, he was parked his motor cycle bearing No. AP30AE3127 at in front of Metta madhu hospital, Srikakulam town on 01.07.2024 at 12.00 hrs and went to attend his personal works, returned on 02.07.2024 at 06.00 hrs he found his motor cycle was not there and its worth Rs. 20,000/-. Then he searching surrounding areas, but no clues found. Hence l</t>
  </si>
  <si>
    <t>66-D,66-C ITA-2000-2008, 318(4) BNS</t>
  </si>
  <si>
    <t>This is a case of online cheating. Which Occurred in between 25.09.2024 to 05.10.2024 at Chinnamaruvada Village, Santhabommali mandal and reported on 20.11.2024 at 11.00 hrs, where is the complainant have bank account vide A/C No. 40511332993 in SBI, Noupada. On 25.09.2024 when he was in his house, he received a whatsup Call and said that invest the amount in share market you can have lot profit, then he believe his words and transfer A total of Rs.2,50,000/- was in installments. At last he realized that he was cheated and came to PS and gave a report.</t>
  </si>
  <si>
    <t>3,4 DPA, 85 BNS</t>
  </si>
  <si>
    <t>20(b)(ii)(B) NDPSA</t>
  </si>
  <si>
    <t>'165/2024'</t>
  </si>
  <si>
    <t>85 BNS</t>
  </si>
  <si>
    <t>Occurred prior to 23.11.2024 at the Uddanam gopindhapuram village of Vajrapukotturu Mandal and reported on 23.11.2024 at 15:00 hours by the complainant, Madanala Suseela W/o Balaraju, age 38 years, caste by Palli, Uddnamgopindhapuram village of Vajrapukotturu Mandal, and reported that her husband, named A1. Madanala Balaraju S/o Appalasuri, age 50 years, caste by Palli, and A2. Mandanala Savithriamma W/o Appalasuri, A3. Bunna Chamanthi W/o late Marayya, A4. Dunna Vijakumar @ Meghanadh S/o late Marayya, A5. Tamada Latha w/o Rudramurthy, A6. Gorakala Kanthamma w/o Janardhanarao of Bhavanapadu village. Her marriage was performed with A1 on 10.03.2003 as per Hindu customs and tradition, and their conjugal life was blessed with only one daughter named Madanala Puspa, age 19 years. Their conjug</t>
  </si>
  <si>
    <t>'708/2024'</t>
  </si>
  <si>
    <t>This is a case of fatal Road accident that occurred on 23-11-2024 at about 11:30 hrs., at opposite Divya Bar, Balaga, Srikakulam and reported on 24-11-2024 at 06:30 hrs., in which the complainant son of deceased gave report that on 23-11-2024 he received phone call from Ratnala Abhinav stated that my mother was met with an accident while she went to purchase some grocery at shop, later she returned to home and reached opposite to Divya bar, Balaga, Srikakulam at about 11:30 hrs., at that time one motor cyclist came from Kotta Road to RTC complex who rode the motor cycle in rash and negligence driving, without blow horn had dashed his mother Nallabarika Ravanamma, 54 yrs., as a result of which, his mother was fallen on road and she received severe head injury on back side of the head</t>
  </si>
  <si>
    <t>Occurred on 26.11.2024 at 15.30 hrs, In front of Railway Station, Ichapuram Town and Mandal and reported on the same day at 18:00 hours by the complainant E.Chinnam Naidu, Sub-Inspector of Police, Ichapuram town PS, and stated that he arrested the accused A-1) Vishal Yadav, S/o.Rajmani Yadav, age 24 Yrs, Yadava by caste, LakhanpurBhadran Uparwar Village, Koirauna Post, Gyanpur Taluk, Sant Ravidas Nagar District, Uttar Pradesh, while he was in possession &amp; transportation of the prohibited Ganja. The complainant seized total Ganja weighing about 5.170 KGs from the possession of the accused A-1 in the presence of the mediators, Gazzetted officer under the cover of the mediators report.</t>
  </si>
  <si>
    <t>79,351(2) r/w 3(5) BNS</t>
  </si>
  <si>
    <t>This is a case of threatening and insulting the modesty of a woman which occurred on 26.11.2024 at 10.00 hrs at Chinnadugam village, Jalumuru mandal and reported on 27.11.2024 at 13.00 hrs in which the complainant Dunga Bharathi, w/o Vallayya, age 38 yrs, caste by velama, Chinnadugam village, Jalumuru mandal stated that the accused 1)Reddi Simmayya, s/o lt Krishnamurty, 2)Ravada Himavanth, s/o Malleswararao, 3)Ravada Malleswararao, s/o lt Apparao, 4)Reddi Syamalarao, s/o Simmanna and some others of same village are threatening and abusing with indecent words to the complainant and her husband owing to keeping old grudges in mind and etc.,</t>
  </si>
  <si>
    <t>'541/2024'</t>
  </si>
  <si>
    <t>Occurred inbetween on 28.11.2024 at 23.00hrs to 29.11.2024 at 04.45hrs, infront of complainant house, Pedda veedhi, Mogilipadu, Palasa-Kasibugga municipality and reported on 29.11.2024 at 16.00hrs, Wherein the complainant Rayipuri Praveen s/o Lt Jagannadha, 24yrs, Agnikulaskhatriya by caste, Pedda veedhi, Mogilipadu, Palasa-Kasibugga municipality reported that some un known culprits committed theft of his Bajaj pulsar NS 200 (white and black color) bearing registered No: AP40AN1796, Which was kept infront of his house, Mogilipadu, Palasa-Kasibugga municipality and escaped with booty. Worth of motorcycle is Rs. 70,000/-. Hence he lodged a report at Kasibugga P.S on 29.11.2024 at 16.00hrs.</t>
  </si>
  <si>
    <t>This is a case of Woman missing that occurred on 24.11.2024 at 19.00 hrs at the Complainant House, Kosamala Village, Meliaputti Mandal, Srikakulam Dist and reported on 29.11.2024 at 14.10 hrs wherein the complainant by name Droupathi Pathro W/o Late Apparao,70 Yrs, Caste by Pondara, R/o Kosamala Village, Meliaputti Mandal, Srikakulam Dist has allegedly reported that her younger daughter by name Venkati Pathro W/o Late Lakshminarayana,35 Yrs, Pondara by caste, R/o Kosamala Village, Meliaputti Mandal, Srikakulam Dist, AP is mentally challenged person and used medicine from Srikakulam hospital. She already left the home two times in past due to her mental condition and return to home. As usually on 24.11.2024 at 19:00 Hrs we are in engaged in routine works at home she left the home but no</t>
  </si>
  <si>
    <t>'64/2025'</t>
  </si>
  <si>
    <t>Occurred on 30.11.2024 at about 16:45 hrs on Srikaulam to Visakhapatnam NH-16 road, Opposite Sahu Dhaba, near Pydeibeemavaram village of Ranasthalam Mandal and reported on 30.11.2024 at 20:00 hrs by the complainant Dummu Laxmana Rao, S/o Late Kamudu, Age 31yrs,VRO of Pydibheemavaram-II Panchayathi of Ranasthalam Mandal reporting that the one un known vehicle driver drove his vehicle in a rash and negligenmt manner and dashed against one unknown male person age in between 65-70 Yrs and ran away. As a result of which, the unknown male person was died on the spot and flesh come out side. After he came to the police station report the matter to take a necessary action.</t>
  </si>
  <si>
    <t>'545/2024'</t>
  </si>
  <si>
    <t>Occurred inbetween on 28.11.2024 at 19.00hrs to 29.11.2024 at 05.00hrs, infront of complainant house, Pedda veedhi, Mogilipadu, Palasa-Kasibugga municipality and reported on 30.11.2024 at 20.00hrs, Wherein the complainant Saina Suresh s/o Tirupathirao, 23yrs, Agnikulaskhatriya by caste, Pedda veedhi, Mogilipadu, Palasa-Kasibugga municipality reported that some un known culprits committed theft of his Motor cycle Bajaj pulsar NS 200 (black color) bearing registered No: AP40CZ7172, Which was kept infront of his house, Mogilipadu, Palasa-Kasibugga municipality and escaped with booty. Worth of motorcycle is Rs. 1,00,000/-. Hence he lodged a report at Kasibugga P.S on 30.11.2024 at 20.00hrs.</t>
  </si>
  <si>
    <t>'286/2024'</t>
  </si>
  <si>
    <t>Occurred in between 30.11.2024 at about 19.00hrs to 03.12.2024 at about 08.00hrs near Yenniramannapeta Village, Kothuru Mandal and reported on 03.12.2024 at 18.00hrs in which the complainant V.S.S. Harish, S/o Chandra Sharma, age 46 yrs, Brahmina by caste, R/o Gunabhadra Village, Kothuru Mandal reported that he is doing in charge of Sri Sai Laxmi constructions company at Gunabhadra Village of Kothuru Mandal. His company constructed flood flow canal work near Yenniramannapeta Village of Kothuru Mandal. In this regard they arranged one Kriloskar company 40KV Generator at the construction place. On 30.11.2024 at about 19.00hrs they leaved the generator at the above place for remaining works. On 03.12.2024 at about 08.00hrs he visits the construction place and found the generator was not avail</t>
  </si>
  <si>
    <t>'503/2024'</t>
  </si>
  <si>
    <t>Occurred prior to 05.12.2024 at Tekkali Govt. Hospital main gate opposite road side, Tekkali village and reported on 05.12.2024 at 15.00hr, wherein the complainant Polaki Yugandhara rao, S/o Laxmana rao, 34 yrs, Kapu by caste, VRO, Tekkali-I sachivalayam, Tekkali mandal reported that he received information about that one unknown male dead body, aged about 60-65yrs was found laying at Tekkali Govt. Hospital main gate opposite road side. On that he rushed there, caused enquiries with surrounding household public and learnt that the deceased is a Beggar and may be died due to oldage and winter affect and etc facts.,</t>
  </si>
  <si>
    <t>'554/2024'</t>
  </si>
  <si>
    <t>Occcurred inbetween on 27.03.2024 to 06.05.2024 at Kasibugga and other palces and reported on 07.12.2024 at 18.00hrs, Wherein the complainant Upparapalli Praveen Kumar s/o Suryanarayana, 35yrs, Palli by caste, Chinavanka Village, Vajrapukothuru Mandal reported that he met the accused Vishal Rekha on facebook and cheated the complainant and his friends with offering jobs at Kuwait and made believe the complainant. The accused asked the complainant amount of Rs. 2,40,000/- rupees on the plea of arrange jobs at Kuwait. On believing the words of accused, the complainant and his friends gave an amount of Rs 2,40,000/- by bank and transferred amount through phone pay. After the accused sent a fake Electronic VISA, flight tickets and Job offer letter through whats app, when they were asked th</t>
  </si>
  <si>
    <t>Occurred on 09.12.2024 at 13:00 hours under the NH-16 road fly over bridge, near Tulasamma temple, Loddaputti village limits, Ichapuram Mandal and reported on the same day at 15.30 hours by the complainant E. Srinivas, Sub-Inspector of Police, Ichapuram Rural PS, in which, he reported that he arrested the accused Bidya Sagar Singh s/o lt Kastan singh, 33yrs, Pano by caste, Bijipur (v), Sulabha post, Mohan block, and PS, Gajapahti (dist),Odisha while he was possession ganja.The complainant seized total Ganja weighing about Kg 14.450 grams, one mobile phones from the possession of the accused the presence of the mediators, Gazetted officer under the cover of the mediators report. A2 Kumar, Sinkuripadal (v), Odisah who gave ganja to the accused and A3 Shahil khan, kerala state (Receiver) al</t>
  </si>
  <si>
    <t>5 EXPL. SA</t>
  </si>
  <si>
    <t>This is a case of seizure of Explosives substances and Motor cycle Regd.No.AP30F9072 which is using in quarries operations un-authorized without having any licence, which occurred on 09-12-2024 at 16:00hrs., near katcha four road junction at Jannagayi village of Kanchili Mandal and reported on the same day at 20:30 hours, in which the complainant viz., P Pari Naidu, Sub-Inspector of Police, Kanchili PS along with his staff surprised quarry outskirts of Jannagayi village and seized a motor cycle bearing No. AP30F9072 and (1) 6 bags containing 1181 gelatin sticks(slurry) under the cover of mediators report in the presence of two mediators and the accused viz (1) Tatali Subbireddy, (2) Johan Bhatra (3) Pabitra Tarei (4) Sodisetti Satyanarayana and (5) Jajimoggala Govind were caught by the po</t>
  </si>
  <si>
    <t>D-6 &amp; D-2(Others)</t>
  </si>
  <si>
    <t>This is a case of illegal transportation/possession of prohibited Ganja for the purpose of sale that occurred on 09-12-2024 at about 15:00 hours at Kapu Gopalapuram Junction, Pathapatnam village &amp; mandal and reported on the same day at 17:15 hours in which the accused A-1: Sanjay Badaraita Sanjay Badaraita @ Jonash Badaraita, S/o Puniya Badaraita, Age: 30 years, Caste by ST (Savara), R/o Sagidi village, Lathipada Panchayat, Surada Block, Ganjam district of Odisha State was arrested while he was transporting prohibited ganja weighing 8.132 Kgs, packed in two hand bags under the directions of the accused person A2: Amulya Raita, S/o Monasi Raita, Janapoda village, R-Udayagiri, Block, Gajapathi District of Odisha State. The accused persons A1 and A2 came to Parlakhemundi,</t>
  </si>
  <si>
    <t>Occurred on 10.12.2024 at 15:00 hrs at Back side of the L Max Theatre, Lay out of Uppada Satish and Uppada Nagesh, Ichapuram Municipality and reported on the same day at 18:00 hours by the complainant E. Chinnam Naidu, Sub-Inspector of Police, Ichapuram town PS, in which, he reported that he arrested the accused A1) Bora Lokesh, S/o Bairagi Reddy, 22 yrs, reddika by caste, K.Subani Village, Chikati Block, Ganjam District, Odisha State. A2) Kattula Anil, S/o Sundara Rao, Age 20 yrs, Telaga by caste, Bellupada Colony, Ichapuram Town and Mandal, A3) Keelu Dilleswara Rao, s/o Hirambo, 20 yrs, Palli by caste, Mudiya Street, Ichapuram Town and Mandal, A4) Munakala Syam, S/o late Krishna, 20 yrs, Reddika by caste, Thoturu Village, Mandapalli Panchayathi, Ichapuram Mandal, A5) Mada Ashish, S/o Rag</t>
  </si>
  <si>
    <t>'330/2024'</t>
  </si>
  <si>
    <t>85,108 BNS</t>
  </si>
  <si>
    <t>This is a case of subjecting a married woman to cruelty by her husband that occurred On 10.12.2024 in between 13-00 hrs to 17-00 hrs at the house of deceased, Located at Sridevi Nagar, Narasannapeta town and reported on 10.12.2024 at 22-00 hrs wherein the complainant Varanasi Manikyarao, S/o Late Gurumurthy, 63 yrs, Vysya by caste, Palakonda village and Mandal, Manyam District reported that her daughter Andhavarapu Swathi, W/o Madhusudhanarao, 37 yrs got married with one Andavarapu Madhusudhanarao, who is working as a government teacher (School Assistant, English). They lead conjugal life for few days happily after that the accused Andavarapu Madhusudhanarao and his family member were harassed the complainant daughter both physically and mentally even brought to the noti</t>
  </si>
  <si>
    <t>Occurred in between 07.12.2024 at 15.00 Hrs and 10.12.2024 at 12.00 Hrs at Teachers Colony, Behind Indian petrol bunk, Sompeta Village of and Mandal and reported on 10.12.2024 at 14.00 hours, in which the complainant Annepu Vallabha Rao, S/o Vignam, 57 Years, kalinga by caste, Teachers Colony, Behind Indian petrol bunk, Sompeta Village reported that The complaint states that The complainant is a farmer. The complainant and his wife left the house on 7. 12. 2024 at 3 pm to visit his second daughter Annepu Jhansi who lives in Vizag. When they returned from there on 10. 12. 2024 at 12 pm, they found that the iron door in front of the house was broken and the doors were open. When they went inside the house, they found all the belongings in the house lying in a heap. Approximately one tol</t>
  </si>
  <si>
    <t>'559/2024'</t>
  </si>
  <si>
    <t>Occurred in between 10.12.2024 at 18.30hrs to 11.12.2024 at 10.00hrs near third line, Railway station road, Palasa-Kasibugga municipality and reported on 11.12.2024 at 12.00hrs, Wherein the complainant Vallangi Apparao s/o Dandasi, 45yrs, Amalakudiya Village, Palasa Mandal reported that he has been working as VRO at Pujariveedhi Sachivalayam, Palasa-Kasibugga municipality. On 11.12.2024 morning an unidentified male dead body, aged between 50 yrs and 55 yrs was found near third line, Railway station road, Palasa-Kasibugga municipality and his identity was not established. Hence, he came to the Police Station and lodged a report to take necessary action.</t>
  </si>
  <si>
    <t>Occurred on 12.12.2024 at about 15.00hrs at Shivalayam Temple, Pathasundarapalem village, Ranasthalam Mandal and reported on 12.12.2024 at 21.00 hrs by the complainant Nidugonda Kiran Kumar, S/o Venkataramana Murthy, Age 32yrs, Caste by Jangama, Pathasundarapalem village, Ranasthalam mandal and report that three un known culprits came to the temple, one person talking to the complainant father and another two person¿s acting prayer of lord siva and took way three silver items i.e 1. Two Silver kireetoms and 2. One Silver vaddanam total weight about 35 tulas and worth about Rs.20,000/- and escaping the place. after the complainant came to the police station and report the matter to take a necessary action.</t>
  </si>
  <si>
    <t>This is an accidental fire, which occurred on the night of 12/13.12.2024, at the complainant's agricultural land in Kalingamannayyapet village, Srikakulam mandal &amp; district and was reported on 13.13.2024 at 14.00 hrs by the complainant Gurugubelli Rajasekhar Rao, S/o Late Sriram Murthy, 50 years, Kalinga by caste, Kalinga by caste, Kalinga by caste, Kalingamannayyapet village has an AC in 0.60 cents, in which paddy was put and piled, on the night of 12. 12. 2024 the paddy piles were burnt causing a loss of paddy crop worth Rs.40,000/-. Today i.e. on 13.12.2024 the complainant has given a report to the police station for action on the request action.</t>
  </si>
  <si>
    <t>This is a case of illegal transportation/possession of prohibited commercial quantity Ganja for the purpose of sale that occurred on 14.12.2024 at about 17:00hrs, on B.T. road leading towards Meliaputti to Parlakhemundi, at MahendraTanaya bridge, Meliaputti village &amp;mandal, Srikakulam district and reported on the same day at 19:30hrs, in which the complainant Sri. P. Ramesh babu, Sub-Inspector of Police (SHO), Meliaputti Police Station got reliable information regarding transportation of Ganja then a requisition was addressed to the Tahsildhar, Meliaputti to provide VROs to be acted as mediators while conducting raid. On responding the same, at behest of Dy.Tahasildar, VRO reported before me thereby the complainant, along with by staff, Dy.Tahasildhar, VROs, Private photographer, left Po</t>
  </si>
  <si>
    <t>'405/2024'</t>
  </si>
  <si>
    <t>103(1) BNS</t>
  </si>
  <si>
    <t>This is a case of death cause not known that occurred on 15.12.2024 at 10.00 hours at Bora Sai cashew tope of Ajjaram village, Etcherla Mandal and reported on the same day at 19.45 hours by the complainant Bora Ramireddy, S/o Late Eswara Rao, Age 20 years, Reddika by caste, Ajjaram village, Etcherla Mandal. In which the deceased Bora Eswara Rao, S/o Late Ramudu, Age 48 years, Reddika by caste, Ajjaram village, Etcherla Mandal was went into fields for taking grass but did not come back to home. The complainant brother made a phone call to deceased but he was not responded. Later made a searches about his deceased father and noticed that his father lay down under the tree at cashew tope of Bora Sai, inform the same to the complainant. Immediately the complainant came from Visakhapatnam and</t>
  </si>
  <si>
    <t>'302/2024'</t>
  </si>
  <si>
    <t>115(2),126(2),118(1) r/w 3(5) BNS</t>
  </si>
  <si>
    <t>Occurred on 15.12.2024 at about 11.10hrs at water tank, Gurayyapeta village of Ranasthalam Mandal and reported on 15.12.2024 at 16.30 hrs by the complainant Komara Appanna @ Kondababu, S/o Korlayya, Age 34 yrs, Caste by Vadabalija, Chekatipeta village, Ranasthalam Mandal. In which the accused Cheekati Korlayya, S/o Ramulu and 21 others of Gurayyapeta village, Ranasthalam Mandal were wrongful restrain the complainant and two others of same village, attked them and beat threm with a stones and stick, caused simple injuries due to their previous poltical disputes between them and admitted in to CHC Ranasthalam for treatment.</t>
  </si>
  <si>
    <t>'301/2024'</t>
  </si>
  <si>
    <t>118(1) r/w 3(5) r/w 49 BNS</t>
  </si>
  <si>
    <t>Occurred on 15.12.2024 at about 10.30Hrs at water tank, Gurayyapeta Village, Ranasthalam Mandal and reported on 15.12.2024 at 15.30hrs by the complainant Chikati Ramulu, S/o Late Ramulu, Age 75 yrs, Caste by Vadabalija, Gurayyapeta village, Ranasthalam Mandal. In which the accused Uppada Appanna and 13 others all are Cheekatipeta of Ranasthalam Mandal has been beat the complainant with stick and stone on her forehead and hip, as result of which he got bleeding injury in his forehead and admitted in to RIMS hospital, Srikakulam. Due to party feelings between the complainant and accused.</t>
  </si>
  <si>
    <t>Occurred on 14.12.2024 at about 11.30 hours at Pagoti veehi, Kothapalli village, Kotabommali Mandal and reported on 15.12.2024 at 08.00 hours, in which the complainant Bommali Karuvayya S/o Late Vasanthu, 74 yrs, Yadava by caste, Ramakrishnapuram village, Saravakota Mandal reported that on 14.12.2024 morning he left from his village and went to Pakivalasa village to console his relatives, who was died recently, later return to Kothapalli after taking bath in the local tank, returning to his village on BT road by foot at the en-route the accused rider of Hero HF Deluxe Motor Cycle bearing No.AP30AM6043 road his Motor Cycle in speed, rash and negligent manner and dashed him from back side, resulted he was fallen on the road, received fracture injury on right foot, bleeding injury on fore hea</t>
  </si>
  <si>
    <t>'306/2024'</t>
  </si>
  <si>
    <t>Occurred In between on 13.12.2024 at about 17.00hrs to on 13.12.2024 at about 21.30 hrs, at front complainant house, Garikipalem village, Ranasthalam Mandal and reported on 17.12.2024 at 20.00 hrs, by the complainant Korapana Paparao, S/o Late Ramulu, age 62 yrs, SC(mala) by caste, Garikipalem village, Ranastalam Mandal Srikakulam Dist. In which some unknown culprits committed theft of complainant’s Honda NC58EA 350 CC Bullet, bearing registration No.AP-39-HE-9119, worth Rs.50,000/- found missing his bullet. when the complainant parked his motorcycle front of his house, Garikipalem village, Ranasthalam Mandal. They search the surrounding area no truthful information was found about the missing vehicle.</t>
  </si>
  <si>
    <t>'230/2024'</t>
  </si>
  <si>
    <t>Occurred on 18.12.2024 at about 08.30 hrs, on NH 16 road, near Pakivalasa bridge down, kotabomnali mandal (Narasannapeta to Tekkali road) and reported on the same day at 10.00 hrs, where in the complaint killi simhachalam s/o late Chandra Rao, 31 yrs, Kalinga by caste, Pvt bank employee, Timmapuram village, Amadalavalasa mandal reported that he and his wife resident at Varam colony, Srikakulam town. His /disease Sampat Rao Triveni, 30 years working as a SGT teacher at MPP school, Sanyasipeta village Tekkkali Mandal. Every day morning his wife left from house to go to school and return evening on the same day. As usual on 18.12.2024 morning his wife left from his house and boarded RTC bus at complex Srikakulam and go down at kotabomnali, where she kept his scooty, as usual she was going to</t>
  </si>
  <si>
    <t>'571/2024'</t>
  </si>
  <si>
    <t>Occurred in between on 19.12.2024 at about 18.00hrs to 20.12.2024 at 08.30hrs at Avurula band tank, Chinnabadam Village, Palasa Mandal and reported on 20.12.2024 at 11.00hrs, wherein the complaiant Attada Dharmarao s/o Lt Appoji, 56yrs, Kalinga by caste, Chinnabadam Village, Palasa Mandal reported that about 2 years back his son/deceased Attada Murali Krishna s/o Dharmarao, 29yrs, loved a minor girl by name Akshaya d/o Radha Kanth of same village, on that the family members of the Akshaya filed report at MVP Police Station, Visakhapatnam, later Murali Krishna married Akshaya even oppose her parents and lead their conjugal life at house of complainant. Sub sequently arose disputed between the couple, due to which they living seperately. While so on 18.12.2024 Akshaya approached to MVP Polic</t>
  </si>
  <si>
    <t>'572/2024'</t>
  </si>
  <si>
    <t>27,25 Arms Act, 109(1),61(2) r/w 3(5) BNS</t>
  </si>
  <si>
    <t>This is a case of attempt to murder coupled with criminal conspiracy and illegal possession of Arms and Ammunitions, that occurred prior to 20-12-2024 at 17.30hrs and reported on 20-12-2024 at 23.30hrs at near by Badda Nagaraju house, Chinnabadam Village, and Kosangipuram Village, Palasa Mandal and the house belongs to Kancharana Kusiraju vide Electricity SC No. 222/653, at R &amp; R colony, Kosangipuram village, Palasa Mandal, wherein the accused A.1 Ampolu Srinivasarao s/o Ramayya, 46yrs, Kalinga by caste, Chinnabadam Village, Palasa Mandal, A.2 Mahmmad Iqbal Rajaq Khan s/o Firoj, 32yrs, Muslim, Muglachak, Bihar state, A.3 Mahammad Amir s/o Samiddeen, 31yrs, Muslim by caste, Bunhovar, Bihar, A.4 Routhu Chandra Sekhar @ Chandu s/o Madhusudhanarao, A.5 Kurmapu Dharmarao s/o Lt Latchay</t>
  </si>
  <si>
    <t>Occurred on 22.12.2024 at 18.40 hrs near hand bore/well situated by the side of NH16 service road, at Singupuram village, Srikakulam mandal and reported on 22.12.2024 at 21.30 by the complainant Durgumahanthi Dhanalaxmi, W/o Srinivasa Rao, 41 Yrs, Sistukaranam by caste, Prasanthinagar Colony, Singupuram Village, Srikakulam mandal &amp; district was returning from vegetable market towards her house, she went to a hand bore/well , cleaning her legs by the time , two unknown persons came on a motor cycle one of them got down from the motor cycle asked her to fetch the bore/well and he also cleaned his legs and when she was leaving from the place the unknown person aged about 28 yrs snatched away her gold pustule thadu , wg.bout 2 tolas from her neck , worth of rs 20000/-and escaped wit</t>
  </si>
  <si>
    <t>'537/2024'</t>
  </si>
  <si>
    <t>Occurred prior to 23.12.2024 at about 10-00 hrs, at Vunna Govindarao site, Jio cell tower down, Pathanaupada village, Tekkali mandal and reported on 23.12.2024 at 11-00hrs, wherein the complainant Yerumakula Nagaraju s/o lt Suryanarayana, 47 yrs, caste by SC-Mala, VRO of Pathanaupada, R/o Marripadu village, Santhabommali mandal reported that he came to know through the villagers that an unknown made dead body of deceased age between 30-35 years was found lying in Vunna Govindarao near Jio cell tower Pathanaupada (V), verified the dead body thoroughly, found that T-shirt was tied to tower in 15 mts distance from the surface, his left leg was fractured and the deceased might be fallen from the tower while climbing the same intending to commit suicide and any other else. Case is UI for establ</t>
  </si>
  <si>
    <t>'255/2023'</t>
  </si>
  <si>
    <t>Occurred in between 1400 hrs to 21.20 hrs on 23.08.2023 at Kummari Street, Narasannapeta and reported on 24.08.2023 at 0700 hrs. Wherein the complainant Gadu Bharathi W/o Vamsikrishna, aged 25 yrs, Nagavamsam by caste, Budumuru village Laveru mandal R/o Kummari street, Narasannapeta reported that her husband Vamsikrishna, aged 26 hrs, committed suicide by hanging to ceiling fan in the bed room of their rented house, the reasons behind to this was not known, but earlier her husband expressed with her that he was tortured by someone. Hence, she requested for taking necessary action.</t>
  </si>
  <si>
    <t>This is a case of abetment to suicide. Ocurred on 10.07.2023 in between 05-00 hrs to 10-00 hrs at Susaram tank, near satyavaram junction, Narasannapeta mandal and reported on same day at 10-30 hrs wherein the complainant Narayanasetti Laxmi, W/o Late Govindarao, 49 yrs, Vysya by caste, Jogipeta street, Narasannapeta mandal reported that her husband/ Deceased Narayanasetti Govindarao, s/o late Kannayya, 53 yrs committed sucide by drowning in tank due to insultation by uttering words of accused kottakota venkataramana as the complainant didnot able to face them at any stage even the complainant given report against his family with regard to death of complainant daughter which is subject matter in Cr.No. 293/2023 U/s 304-B r/w 34 IPC of Narasannapeta PS.</t>
  </si>
  <si>
    <t>'360/2023'</t>
  </si>
  <si>
    <t>This is a case of House breaking by night in the temporary absence of inmates. Occurred in between 02.12.2023 at 15:30 hrs to 03.12.2023 at 19:40 hrs at Flat No.503, 5th Floor, B.V.K. Surya Heights Apartment, Indiranagar, Narasannapeta town, Srikakulam District and reported on 04.12.2023 at 10.00 hrs. Wherein the complainant Dr. Chenjeri Renuka W/o P.V.S. Gurudev, 37 yrs, Brahmin by caste reported she along with her husband, children and staff of their Hospital left to Araku vally on 02.12.2023 afternoon and stayed for the night at Araku Vally and returned on 03.12.2023 at 19:40 hrs to their house and noticed that some unknown culprits gained entry into the house by broke open the front steel grills, locks of main door and committed theft of Cash of Rs. 4,32,000/-, 40 types of gold orna</t>
  </si>
  <si>
    <t>'381/2024'</t>
  </si>
  <si>
    <t>This is a case of Motor cycle theft that Occurred on 21.09.2024 at 23:30hrs and 22.09.2024 at 04.00hrs,at complainant house beside Indian Dhaba, Srikakulam Mandal &amp; District and reported on 26.12.2024 at 17:00hrs by the complainant namely Dola Divya Bharathi, W/o Chinnababu, Age: 31 years, Dammala by caste, Dandu Laxmipuram Village, Polaki Mandal, Srikakulam district that her husband Chinnababu working as supervisor in Indian Dhaba, beside NH16 road, he residing beside Indian Dhaba, in rented house, on 08.06.2024 she bought a Scooty bearing No. AP40CW0741 and her scooty was used her husband, that some unknown culprits Committed theft of Suzuki scooty bearing No.AP40-CW-0741 which was parked in front of his residing house and worth motor cycle Rs 40,000/-. her husband searching about her</t>
  </si>
  <si>
    <t>'52/2025'</t>
  </si>
  <si>
    <t>126(2),329(3),49,351(2),351(3) BNS</t>
  </si>
  <si>
    <t>Occurred on 15.01.2025 at about 09.30hrs at in Sy.No.143 situated Ramakrishnapuram revenue limits, Palasa Mandal and reported on 07.02.2025 at 18.00hrs, wherein the complainant Kuttum Laxman Kumar s/o Lt Narasimha murthy, 44yrs, caste by Agnikulakshatriya of Gurudasupuram Village, Palasa Mandal reported that he purchased land covered in Sy.No.143 situated Ramakrishnapuram revenue limits, Palasa Mandal from Anna Battula Venkataramana, entered into GPA and developed the land into cites. The alleged accused Narthu Prem Kumar and his henchman Narthu Bhanoji Rao, Narthu Raja, Talagana Damodar, and Kottapalli Santhosh tried to occupy the land with the support of Dr.Seediri Appalaraju and attacked. In this regard, a case was filed, but proper action has been not taken by the police. After, formin</t>
  </si>
  <si>
    <t>'220/2024'</t>
  </si>
  <si>
    <t>Occurred on 30.12.2024 at 15:00 hours at LC gate, M Thoturu Village limits, Ichapouram Mandal and reported on the same day at 17.30 hours by the complainant E. Srinivas, Sub-Inspector of Police, Ichapuram Rural PS, in which, he reported that he arrested the accused A1) Ajay s/o late Prempal, age 35yrs, caste by Balmiki, Jandhapur Village, I,E Sahibabad, Ghaziabad dist, U.P, A2) Ajay s/o late kanchisingh, age 27yrs, caste by Thakur, Bichat Sujanpur village, Buland Sohar (dist), U.P while they were possession ganja. The complainant seized total Ganja weighing about Kg 11.430 grams, one mobile phone from the possession of the accused the presence of the mediators, Gazetted officer under the cover of the mediators report. In this case, A3) Apollo Mandal, Manikyapur area, Ganjam dist, Odisha</t>
  </si>
  <si>
    <t>34(1)(i) APEA</t>
  </si>
  <si>
    <t>'254/2024'</t>
  </si>
  <si>
    <t>Occurred on in between 29.12.2024 about 22.00 hrs to 30.12.2024 about 05.00 hrs at Thandyam village, Ponduru Mandal, and reported on 30.12.2024 about 20.00 hrs, wherein the complainant CHandapu Ramu s/o asirappadu, 23 yrs, caste by yadava,n/o mangampeta village, G.Sigadam mandal r/o Thandyam village, Ponduru Mandal, Srikakulam District reported that on 29.12.2024 about 22.00 hrs usually he parked his Auto bearing No. AP39TE0366 at front of the house. On 30.12.2024 at about 05.00 hrs, he found that Auto was stolen by some unknown persons , later he searched for his auto and could not traced so far and value of the stolen property at about Rs. 80,000 /-.</t>
  </si>
  <si>
    <t>'174/2024'</t>
  </si>
  <si>
    <t>Occurred on 31.12.2024 at 10:00 hours at LC gate, M Thoturu Village limits, Ichapouram Mandal and reported on the same day at 12.30 hours by the complainant E. Srinivas, Sub-Inspector of Police, Ichapuram Rural PS, in which, he reported that he arrested the accused A1) Pradeep kumar s/o Narayana yadav, 27yrs, caste by yadava, Jadiya (v), Supaul (dist), Bihar while he was possession ganja. The complainant seized total Ganja weighing about Kg 1.260 grams, one mobile phone from the possession of the accused the presence of the mediators, Gazetted officer under the cover of the mediators report. In this case, A2) Roshan @ Suresh, odista state Odisha who gave ganja to the accused A3) Kranthi yadav,, Raghunadpur village, U.P state A4) Rinku , Sultanganj, Bhagalpur dist, Bihar state (Receiver)</t>
  </si>
  <si>
    <t>468,471,506,420 r/w 120b IPC</t>
  </si>
  <si>
    <t>Occurred on prior to 23.01.2023 at Sri Laxminarasimha swamy marriage function hall, Kotabommali Village and Mandal and reported on 23.01.2023 at 20.00 hrs by the complainant Arikatla Kishore S/o Rajagopala Krishna late, Chowdary by caste, 44 yrs, IT Administrator, N/o Kumbalanuru camp, Kouthalam Mandal, Krishna district. In which the complainant reported that he had worked in IT industry in London and due to ill health of his son, came back to India and staying in the house since about 2 years. His father had doing paddy business and cultivation at Santhabommali and its surrounding areas, due to ill health, he was died on 14-05-2021. During alive of his father, got acquaintance with Samalla Vijayalaxmi of Borubhadra (v), Santhabommali (m), taking advantage of innocence of his father, Vi</t>
  </si>
  <si>
    <t>'5/2025'</t>
  </si>
  <si>
    <t>'4/2025'</t>
  </si>
  <si>
    <t>This is a case of ordinary theft that occurred in between 22:00 hours on 30.12.2024 and the morning of 31.12.2024 at Kommuvalasa to Narendrapuram road, Kommuvalasa village of Burja mandal and reported on 05.01.2025 at 17.00hrs, wherein the complainant Gedela Joginaidu s/o Lt Narayana swamy, 73yrs, Kapu by caste, Thotavada village of Burja mandal is living by doing agricultural works. He has a land near kommuvalasa village and cultivated rice crop in it. He had harvested and bagged the grin on 29.12.2024. On 31.12.2024 he arranged a van to transport those bags. He went to the stored place on 31.12.2024 and found that some unknown culprits had stolen 28 grain bags from the stored place. The stolen property is valued at approximately ¿28000. He searched for those missing bags in nearby villag</t>
  </si>
  <si>
    <t>'6/2025'</t>
  </si>
  <si>
    <t>12 POCSO ACT 2012, 137(2) BNS</t>
  </si>
  <si>
    <t>Occurred on04.01.2025 at about 18.15hrs at B.C hostel, Rajamma colony, Palasa, Palasa-Kasibugga municipality and reported on 05.01.2025 at 19.00hrs, Wherein the complainant Guraga Meghanadam s/o Nandulu, 45yrs, Kapu by caste, Banjiriyuvarajapuram village, Mandasa Mandal reported that his daughter/missing girl Guraga Sukhanya d/o Meghanadam, 17yrs has been studying in the first year at Govt. Degree college, Palasa and is staying in the BC Hostel, Palasa. At around 18:15 hrs on 04.01.2025, Sukhanya informed her hostel warden that she was leaving to go home because her grandmother was unwell. However, she did not reach her home, the complainant and his relatives made searches about his daughter in and around Palasa and at the house of relatives but in vain. Then he presented a written report</t>
  </si>
  <si>
    <t>This is a case of illegal possession of prohibited Ganja for the purpose of commercial use that occurred on 05.01.2025 at 17:30 hours at fly over bridge of NH-16 road, Kojjiria village junction of Kaviti Mandal and reported on the same day at 19:30 hours by the complainant V. Ravi Varma, Sub-Inspector of Police, Kaviti PS, in which, he reported that he arrested the accused A-1) Pradeep Panigrahy S/o Late Sudarshan Panigrahy, Age: 55 Years, Bhetasingi village, Sheragada Post &amp; block, Ganjam District of Odisha state, while he was in possession &amp; transportation of the prohibited Ganja. The complainant seized total Ganja weighing about Kg 11.580 grams, a mobile phone from the possession of the accused in the presence of the mediators, Gazzetted officer under the cover of the mediators report.A</t>
  </si>
  <si>
    <t>'1/2025'</t>
  </si>
  <si>
    <t>'34/2025'</t>
  </si>
  <si>
    <t>4,3 DPA, 85 r/w 3(5) BNS</t>
  </si>
  <si>
    <t>This is a case of subjecting cruelty to a married woman by her husband and his relatives by demanding additional dowry that occurred prior to 25.01.2025 at Narasannapeta town and Mandal and reported on same day at 22.00 hrs in which the complainant Tanakala Sai Meghana W/o. Moningi Lakshmi Venkata Sriram, age 25 yrs, Narasannapeta town and Mandal reported that the accused Moningi Lakshmi Venkata Sriram and five others A-1 who is her husband and A-2 to A-6 who are his family members harassed her both physically and mentally in different ways without mercy besides drove her to parental house by demanding her to bring additional dowry of rupees 10 cores.</t>
  </si>
  <si>
    <t>'11/2025'</t>
  </si>
  <si>
    <t>Occurred on 07.1.2025 at 08:00 hours at LC gate, M Thoturu Village limits, Ichapouram Mandal and reported on the same day at 10.30 hours by the complainant E. Srinivas, Sub-Inspector of Police, Ichapuram Rural PS, in which, he reported that he arrested the accused A1) S. Praveen kumar s/o sekhar, 31yrs, caste by SC adivasi, AR new police quarters , Pudupeta, Annasalai ( post), Chennai (dist), TM, while he was possession ganja. The complainant seized total Ganja weighing about Kg 1.200 grams, one mobile phone( vivo company) from the possession of the accused the presence of the mediators, Gazetted officer under the cover of the mediators report. In this case, A2) A Aadalu, odista state Odisha who gave ganja to the accused also is involved in the crime.</t>
  </si>
  <si>
    <t>'182/2024'</t>
  </si>
  <si>
    <t>115(2),74,351(2) r/w 3(5) BNS</t>
  </si>
  <si>
    <t>Occurred on 17.10.2024 at about 14.30 hrs at Cheepuralapdu village, Kotabommali Mandal and reported on same day at 21.00 hrs., wherein the complt., Ungati Mohini W/o Krishna, 35 yrs, Velama by caste, Jillaparishath Street, Srikakulam town and Mandal reported that 16 years back her marriage held with Ungati Krishna, after her marriage she has been away from her husband for last 8 years and she has been living with her parents house Srikakulam town. Her father Podilapu Appalaswamy S/o Late Jaggayya have house site at her father own village Cheepuralapdu, Kotabommali Mandal and there is a quarrel going between her father and younger father Podilapu Kantharao regarding the site for a long time. Today ie. on 17.10.2024 she along with her parents went to cheepuralapadu village for talking to th</t>
  </si>
  <si>
    <t>'8/2025'</t>
  </si>
  <si>
    <t>75(1) BNS</t>
  </si>
  <si>
    <t>Occurred on 15.10.2024 at about 17.00 hrs at Kothapalli village, Kotabommali Mandal and reported on 07.01.2025 at 11.30 hrs, in which the complainant Dubba Divyabharathi W/o Late Ramarao, 32 yrs, Velama by caste, Kothapalli village, Kotabommali Mandal reported that her husband Dubba Rama Rao worked in BSF as a constable and died on 10.12.2023 due to illness. After death of her husband she received 30 lakhs rupees from the government. Due to death of her husband she agreed in the presence of village elders that she will give 3 lakhs rupees to her in-laws for maintenance and also if she got any govt job, she will give RS.3000/- in every month, but her in-laws, her brother-in-law did not agree and they demand Rs.10 lakhs. Since death of her husband her brother-in-law/accused Dubba Satyanaraya</t>
  </si>
  <si>
    <t>'61/2025'</t>
  </si>
  <si>
    <t>318(4) BNS</t>
  </si>
  <si>
    <t>'16/2025'</t>
  </si>
  <si>
    <t>Occurred on 10.01.2025 at about 15.00hrs near Kasibugga bus stand, Palasa-Kasibugga municipality and reported on the same day at 20.00hrs, Wherein the complainant Varisi Eswari w/o Duryodhana, 35yrs, Kapu by caste, Ratti Village, Mandasa Mandal reported that on 10.01.2025, in the afternoon, she left her village and arrived at Kasibugga bus stand at 15:00 hours. While she was crossing the road to purchase fruits, some unknown culprits snatched her purse from her bag. The purse contained gold articles weighing 1 ½ tulas and silver straps weighing 4 tulas, which were stolen. The total value of the stolen property is Rs. 61,600. She later visited the police station to file a report and requested necessary action</t>
  </si>
  <si>
    <t>'15/2025'</t>
  </si>
  <si>
    <t>Occurred in between 28.12.2024 at 24.00 Hrs. and 29.12.2024 at 06.00 Hrs at in front of Complainant brother house at Jamedharuputtuga village of Kaviti Mandal. The case was reported belatedly on 10.01.2025 at 21.30 Hrs. by the complainant Goliya Dhillirao , S/o late dallayya , 53 Yrs, SC by caste, Jamedharputtuga village of Kaviti Mandal; wherein un-known culprit committed theft of his brother Hero honda Glamour Motor cycle bearing No AP 30 M 2864 worth Rs.20,000/- of the complainant when it was parked in front of his brother house and decamped with booty</t>
  </si>
  <si>
    <t>'17/2025'</t>
  </si>
  <si>
    <t>'27/2025'</t>
  </si>
  <si>
    <t>'9/2025'</t>
  </si>
  <si>
    <t>1 ACCIDENTAL FIRE</t>
  </si>
  <si>
    <t>Occurred on 21-12-2024 to 22-12-2024 in between 20:00 hrs to 01:25 hrs, at the complainant house at Allula colony, Haripuram Village, Mandasa Mandal and reported on 14-01-2025 at 18:00 hrs by the complainant Nalla Yaswanth Kumar, S/o Baburao, 32 yrs, Haripuram Village, Mandasa Mandal and reported stated that he had one factory by name C/o Sri Tumala Cashew Industry at main road, Allula Colony, Haripuram village, close at night at 08:00 pm, as routine at my cashew factory today i.e. 21-12-2024 to 22-12-2024 in between 20:00 hrs to 01:25 hrs and his villager name by Bommana Dileep, called and said that the fire is coming from your factory, immediately, his relative Nalla Vijay Kumar came and he saw fire coming from our Cashew factory and immediately called to the Mandasa fire station and th</t>
  </si>
  <si>
    <t>Occurred prior to 17-01-2025 at 11.00 hrs at the un dwelled house of Rapaka Bairamma, W/o Bhimarao, SRC Puram Village, Aasha worker SRC Puram-1, Peddakojjiriya village, Kanchili Mandal. In which the complainant Borubadra Renuka Rani, W/o Santhosh Kumar, 35 years, Kalinga By caste, Balaji puram Village, Mandasa Mandal, Srikakulam Dist, working as a VRO since 3 Months at SRC Puram Village of Kanchili Mandal reported that one mentally disabled male person, aged between 35 to 40 years has roamed in streets of Kanchili village since 4 months and staying at Railway Station and Bus Stands by taking food from villagers. In due course on 17.01.2025 at about 09.00 Hrs Rapaka Bairamma, W/o Bhimarao noticed that the said male person hanging at her un dwelled house. She informed about the inciden</t>
  </si>
  <si>
    <t>'20/2025'</t>
  </si>
  <si>
    <t>'14/2025'</t>
  </si>
  <si>
    <t>Murder for Gain</t>
  </si>
  <si>
    <t>This is a case of death cause not known that occurred on 12.01.2025 at 17.00 hours on NH-16 road at Sanapalanavanipeta village, Etcherla Mandal and reported on 20.01.2025 at 16.30 hours by the complainant Vuriti Vamsikrishna, S/o Bhargaviprasasd, Age 29 years, Sistakaram by caste, VRO, Pudivalasa village, Etcherla Mandal reported that one pudivalsa villager to him and narrated that one male person aged around 50 years was fell down on the left side of NH-16 road at Sanapalavanipeta village. The complainant rushed to spot and shifted to RIMS hospital, Srikaulam admitted for treatment by 108 ambulance. While undergoing treatment he was died on 20.01.2025 at 09.45 hours. The deceased was wearing black colour pant and white colour full hands shirt at time of accident. He was enquired about t</t>
  </si>
  <si>
    <t>Occurred on 05.10.2024 to 15.10.2024 at about 17.37hrs at Kothuru Village &amp; Mandal and reported on 20.01.2025 at 20.30hrs in which the complainant Tirlingi Paparao, S/o Late Apparao, age 51 yrs, Kalinga by caste, Yenniramannapeta Village, Kothuru Mandal reported that he is running pipes and plumbing material business at bathili road, Kothuru Village &amp; Mandal, on 05.10.2024 he received a whatsapp link on his mobile number, then he clicked the link after some unknown fraudster contacted him by 8981304251 number, introducing himself and if you want Tata Product items registration fee Rs.25,000/-. After the complainant paid the amount of Rs. 25,000/- to fraudster AC.No 1650901000007861 by google pay for the materials. After 02 days later again, fraudster called to him for agreement purpose. Th</t>
  </si>
  <si>
    <t>'31/2025'</t>
  </si>
  <si>
    <t>'13/2025'</t>
  </si>
  <si>
    <t>'10/2023'</t>
  </si>
  <si>
    <t>Occurred on 23-01-2023 at 20.30hours to 24.01.2023 at 0900 Hrs at vedullavalasa village, Polaki Mandal and reported on 01-02-2023 at 18.00hours., wherein the complt., Smt.Gulibindala Lakshmi, W/o Miriyappalli Venkatappalanaidu,40 yrs,Kapu by caste, of Vedullavalasa (v) Polaki (M), Srikakulam District reported that she had account in SBI (Bazar Branch), Narasannapeta. On 23-01-2023 came one unknown link stating that her mobile has been suspended internet link and asked her PAN card details. Due to lack of knowledge that message is fake., unfortunately she entered her pan card number in that link message night about 8.30 PM. On that next day ie., on 24-01-2023 being about 09.30hours on verification of her bank account, fond Rs.24,995/- has been deducted from her bank account and came to k</t>
  </si>
  <si>
    <t>27(1),25(1)(A) Arms Act</t>
  </si>
  <si>
    <t>This is a case of illegal possession of a country-made firearm ("NatuThupaki") by the accused, which occurred on 22-01-2025 at 18-00 hours, at the pathway leading towards Hillcok area, nearby Goddess temple of VepaPolamma, Kodukologam village of MeliaputtiMandal, and reported on the same day at 20-30 hours, wherein the complainat, P.Ramesh Babu, Sub-Inspector of Police, Melaiputti got reliable information that some people are hunting the animals nearby hillock ares. On receipt of inforanmtion, the complainant, along with staff and mediators rushed to the spot found two male persons could be seen ran away on seeing police. However, the accused A-1 &amp; A-2 were nabbed by the Police and found a country made weapon in the possession of A-1, later, they affected to arrest after informing them g</t>
  </si>
  <si>
    <t>D-6 &amp; D-2(SLL)</t>
  </si>
  <si>
    <t>144(2),143(1) BNS, 4(1),7(1)(b),5(1)(a),6(1)(b),3(2)(a) PIT ACT</t>
  </si>
  <si>
    <t>This is a case of trafficking by engaging persons for the purpose of exploitation coupled with organizing brothel house for commercial purpose and thereby earning. Occurred on 22.01.2025 from 16:00 hrs hours to 18:00 hours at Srikakulam town opposite to A.1 Hospital, near Bondilipuram, Balaga Mettu, vide SC.No. 17304 and reported on 22.01.2025 at 18:30 hrs wherein the accused A.1 Bosu Lakshmi w/o. Appanna, 31 yrs, ST Matuka, Gunapalem Cheruvu gattu, Srikakulam Town A.2. Karneti Kanakaraju s/o. Krishna, 30 yrs, Kapu by caste, Narasannapeta village of Srikakulam Dist are organizing of ¿brothel¿ by taking a house for rent at Balaga Mettu, Srikakulam Town and the accused Suggu Malleswarareddy s/o. kameswararao, 19 yrs, Reddkia by caste, Kotta veedhi, Vommaravelli, Gara mandal is a paramou</t>
  </si>
  <si>
    <t>'45/2025'</t>
  </si>
  <si>
    <t>7(1) ECA, 318(4) BNS</t>
  </si>
  <si>
    <t>'39/2025'</t>
  </si>
  <si>
    <t>Occurred in between 22.01.2025 at 22.00hrs to 23.01.2025 at 04.00hrs infront of complainant house, Sasanam Village, Palasa Mandal and reported on 23.01.2025 at 19.00hrs, wherein the complainant Gorusu Venugopal s/o Late Raghuram das, 21yrs, Caste by Reddika, Sasanam Village, Palasa Mandal reported that he parked his new Royal Enfiled motorcycle (Chasis No: ME3J3D5FAS1006194, Engine No: J3A5FNR1011009) infront of his house on 22.01.2025 at 22.00hrs and slept and wake up on 23.01.2025 morning at 04.00hrs and found his said motor cycle was missing. Then he searched surrounding places, but no clues were found. Hence he came to know that it was theft by unknown culprits decamped with booty. The worth of the motorcycle is about Rs. 2,15,000/-.</t>
  </si>
  <si>
    <t>This is a case of illegal possession of prohibited Ganja for the purpose of commercial use that occurred on 24.01.2025 at 16.00 hours at Kojjiria village junction of Kaviti Mandal and reported on the same day at 18:30 hours by the complainant V. Ravi Varma, Sub-Inspector of Police, Kaviti PS, in which, he reported that he arrested the accusedA-1) Suresh Chandra gowda s/o Hari Gowda , 38 yrs, Gowda by caste, Nuvapahi, Dobapalli village, Chigutiga post, Purushottapur block , Ganjam District, Odisha State,A2 Rakesh Padiheli s/o Bijaya Padiheli , 24 yrs, Chigudigaya village,Chigutiga post, Purushottapur block , Ganjam District, Odisha State, while they were in possession &amp; transportation of the prohibited Ganja. The complainant seized total Ganja weighing about Kg 16.230 grams, a two mobile p</t>
  </si>
  <si>
    <t>'48/2025'</t>
  </si>
  <si>
    <t>Occurred in between 23.01.2025 at 20:00 hrs to 24.01.2025 06:00 hrs At the Ravikiran silver jewellery shop, main road Pundi village of Vajrapukotturu Mandal and reported on 24.01.2025 at 12:00 hrs by the complainant Dunna Ravikumar, S/o late Satyarao,age 55 years, Caste by Pattusali, Pundi village of Vajrapukotturu Mandal and stated that he was running a gold shop in Pundi Jn and today i.e 23.01.2025 at 20-00 closed his shop, he went to his house and next day i.e 24.01.2025 at 06-00 hours, he return back to his shop and some un-known culprits were broken shop door and entered into the shop i.e 1) silver chembu-12 pieces , each one wg 100 grams, 12x100=1200gr, 2) silver Deepapu kundelu-7 pieces, wg 675 grams, 3) silver pallelu-30 pieces , wg 2 kgs, 4) silver depam kundelu (small size)-50</t>
  </si>
  <si>
    <t>This is a case of simple hurt with deadly weapons that occurred on 24.01.2025 at 19.30 hours at Tepparevu village junction, Etcherla Mandal and reported on 25.01.2025 at 20.00 hours by the complainant Somavarampeta Harshavardhan, S/o Srinivasa Rao, Age 21 years, Rajaka by caste, Badurlapeta, Srikakulam town. In which the accused 1) Kallepalli Revanth, 2) Dora Hemachandar were beat the complainant with an unknown weapons and caused bleeding injury on his head. Kallepalli Revanth beat the complainant with fisted hands and caused bleeding injury on his nose, one Patharlapalli Bhanvani sankar rushed to spot and scared away the complainant from hands of the accused, shifted to RIMS hospital, Srikaulam admitting for treatment. On dispute arose over the complainant asked to the accused as why irr</t>
  </si>
  <si>
    <t>'42/2025'</t>
  </si>
  <si>
    <t>SC-ST(Rape)</t>
  </si>
  <si>
    <t>'51/2025'</t>
  </si>
  <si>
    <t>Occurred on 26.01.2025 at 14:00 hours at LC gate, M Thoturu Village limits, Ichapouram Mandal and reported on the same day at 17.30 hours by the complainant E. Srinivas, Sub-Inspector of Police, Ichapuram Rural PS, in which, he reported that he arrested the accused A-1) Sana Karad s/o Isrel karad, 27yrs, Nutangada (V), Mahendragda (P), R. Udayagiri block and PS, Gajapathi (Dist), Odisha, A-2) Muna Karada S/o Isrel karad, 33yrs, Nutangada (V), Mahendragda (P), R. Udayagiri block and PS, Gajapathi (Dist), Odisha, A-3) Farjan Hassan Sayyad D/o Najma Chandubai, 37yrs, muslim, Vadaganpeer (V), Ambigan, Paragan PS, Pune (Dist), Maharastra state while they were possession ganja. The complainant seized total Ganja weighing about Kg 3.200 grams, three mobile phone from the possession of the accused</t>
  </si>
  <si>
    <t>Occurred on 23-01-2025 at 22:00 hrs to 24-01-2025 at 06:00 hrs at complainant house Baligam Village, Mandasa Mandal and reported on 26.01.2025 at 13.00 hrs by the complainant Naskar Suja, S/o Mahalam Janadhar, Age-38 yrs, Baligam Village, Mandasa Mandal and stated that he daily went to painting works on his Motorcycle AP40CY0741 and parked at house the Motor Cycle bearing No.AP40CY0741 and he along with family that night time go to slept that time, which was un-known person stolen way and theft his Honda SP 125 Motorcycle, then the complainant searching in surrounding places and could not found and today the complainant came to Mandasa Police station for taken necessary action.</t>
  </si>
  <si>
    <t>420,468,465,471 IPC</t>
  </si>
  <si>
    <t>This is case of cheating coupled with creating forgery document that occurred prior to 30.09.2023 at Chinnakorada Street, Hiramandalam village &amp; mandal and reported on 28.01.2025 at 18.30 hrs, wherein the complainant named Boyina Janardhana Rao S/o Chalapathi Rao, Chinnakorada street, Hiramandalam village and mandal reported that the Accused named Boyina janardhana Rao S/o Chalapathi Rao, Chinnakorada sreet, Hiramandalam village and mandal cheated the complainant by providing a job as a clerk in postal department with making a forgery document by taking a sum of Rs.5,60,000/- from the complainant, as well as cheated four others also by taking amount i.e. Rs.4 lacks, 1 lack and 3.55 lacks.</t>
  </si>
  <si>
    <t>'25/2025'</t>
  </si>
  <si>
    <t>Occurred on 19.01.2025 at about 15.00hrs at Seetharampuram village, Ranasthalam Mandal and reported on 28.01.2025 at 12.00 hrs by the complainant Chodavarapu Ramarao, S/o Late Dalayya, Age 47yrs, Caste by SC(mala), Seetharampuram Village, Ranasthalam Mandal. where in missing person or complainant son Chodavarapu Pydiraju, S/o Ramarao, Age 23yrs, Caste by SC(mala), Seetharampuram Village, Ranasthalam Mandal. and he was working in car driver of visakhapatnam. he was came to home town of sankranti pandaga. complainant son pydiraju was go to teppalavalasa village on 19.01.2025 at 15.00hrs and he did not go to his teppalavalasa village and did not return back to home were found missing. They searched her son in their relatives but there is no truth full information found.</t>
  </si>
  <si>
    <t>Occurred in between 11.12.2023 to 13.01.2024 at Narsapuram Village, Polaki Mandal and reported on 12.08.2024 at 18:30 hrs where in the complainant by name Kotipalli Ganesh S/o Rajarao, Age 29 yrs, Rajaka by caste, Narsapuram Village, Polaki Mandal reported that he is completed B.Tech, At present he working as engineering department in Andhra Arganic Pharma Company, Pydibheemavaram. The complainant relative i.e Yendada Simhachalam living by running landri shop at Visakhapatnam. The accused Sanapala Yugandhar is comes to the Simhachalam Landry shop for iron his cloths Occasionally and then the said simhachalam introduced the accused to complainant and the accused by name Sanapala Yugandhar cheating the complainant with his deceiving words that he will give job as Junior Assistant at Colle</t>
  </si>
  <si>
    <t>'19/2025'</t>
  </si>
  <si>
    <t>'21/2025'</t>
  </si>
  <si>
    <t>Occurred on prior to 14.02.2025 at 1200hrs at Sattaravupeta Village, Polaki Mandal and reported on 14.02.2025 at 12:00 hrs, where in the complainant by name Ronanki Revathi W/o Geddavalasa Krishna , Age 27 yrs, Kalinga by caste, Sattaravupeta Village, Polaki mandal reported that she is dumb person and also orphan, At present she is living with Government Pension. She married with Geddavalasa Krishna S/o late Hemanth 6 years back in the presence of family members and elders. At the time of marriage the complainant gave Rs 5,00,000/- and 6 Tulas gold as dowry to the accused. After the marriage the complainant¿s husband by name A1. Geddavalasa Krishna S/o late Hemanth , A2. Geddavalasa Janakamma W/o late Hemanth (Mother-In-Law); A3.Geddavalasa Nagamma W/o Ramakrishna (Sister-in-law) A4</t>
  </si>
  <si>
    <t>Occurred on 16.01.2025 at 19.45 hrs, at cmplainant house, PN colony, Srikakulam town, reported on 29.01.2025 at 10.00 hrs, by the complainant namely Nagalapalli Saiprasanna s/o Late Krishnamurthy, age 45 years, caste by kapu, PN colony, 6th line, Srikkaulam town, reported that, he received one whatsap message from the accused phone number 7522075517, that, update whatsap channel and follow, if you follow, we will send money and sent one google link, the complainant believed and followed the link, first he invested Rs. 2000/- through phone pay, the accused was returned Rs. 2,700/-, similarly he sent money Rs. 1,02,000/- various times, but the accused was not returened money, the complainant found he was cheated by the accused and came to Police Station lodged a written report for necessa</t>
  </si>
  <si>
    <t>'28/2025'</t>
  </si>
  <si>
    <t>'23/2025'</t>
  </si>
  <si>
    <t>'40/2025'</t>
  </si>
  <si>
    <t>This is a case of illegal possession and transportation of prohibited Ganja for the purpose of selling for high price that occurred on 31.01.2025 at 10:30 hours at Sai Sanvika Dhaba, Jarjangi Village, Kotabommali Mandal and reported on the same day at 13.00 hours, in which the complainant Sri V.Satyanarayana, Sub-Inspector of Police, Kotabommali PS arrested the accused K1) Kolli Balaraju, s/o Sriramulu, 40 Yrs, yadava by caste, Jagannadhapuram Village, Saravakota Mandal, 2) Sreejith Vijayan, s/o Vijayan KC, 31 Yrs, Viswabrahmin by caste, Kaniveettil Taluk, Mekkadampu PO, Vaalakkam Village, Ernakulam District, Kerala State, 3) Mohan Lal Jangid, s/o Vishnu Jangid, 26 Yrs, Jangid by caste, 88 Tukaram ka Bas, Kalanada Village, Arain Taluk, Ajmer District, Rajasthan State and 4) Bireswar Biswas</t>
  </si>
  <si>
    <t>318(4),340(2),336(3) r/w 62 BNS</t>
  </si>
  <si>
    <t>Occurred on prior to 19.11.2024 at Kadumu village of Kothuru mandal and reported on 31.01.2025 at 17:00 hours, wherein the complainant K Ravichandra, Tahasildar, Kothuru mandal reported that the Accused named Valurouthu Govindarao s/o Bariki, Kadumu village of Kothuru mandal encroached the govt. land an extent of 0.03 cents in S.No.37/2 and 0.08 cents in S.No.28/6 and making business by constructing a cashew factory in the said land, tried to register the land an extent of 0.03 cents in his name at Sub Register Office, Pathapatnam by creating forgery documents having counterfeit seal in the name of VRO and Panchayat Secretary without removing the encroachments even if notices were served to the accused earlier by the Tahasildar, Kothuru.</t>
  </si>
  <si>
    <t>'41/2025'</t>
  </si>
  <si>
    <t>109(1) r/w 3(5) BNS</t>
  </si>
  <si>
    <t>This is a case of attempt to murder, voluntarily causing hurt by dangerous weapons and simple hurt by the accused, which occurred 02.02.2025 at 05.30 hours at near the house of the complainant and reported on the same day at 1200 hours, in which the injured/complainant Palla Roja, w/o Sidagana Raju, 22 yrs, Yadava by caste, Khajipeta village, Kinthali Panchayat, Ponduru Mandal stated that since 3 days continuously offences occurred in the village and threat to compromising the old cases between them. On 02.02.2025 at about 05.30 hours while the complainant is in her house the accused Kanchi Polodu, s/o Kusalayya and some others knocked her door, on that she opened the door, suddenly accused beat her with sticks and stones and caused injuries with an intent to kill her.</t>
  </si>
  <si>
    <t>191(2),191(3),189(4),126(2),109(1) r/w 190 BNS</t>
  </si>
  <si>
    <t>This is a case of rioting armed with deadly weapons coupled with attempt to murder, voluntarily causing hurt by dangerous weapons and simple hurt by the members who unlawfully assembled for guilt of offence which occurred on 02.02.2025 at 06.00 hours at near vacant place of the Alabana Vasu at Khajipeta village, Ponduru Mandal and reported on the same day at 11.30 hours, in which the injured/complainant Kanchi Seetharam, s/o Musalayya, aged 47 yrs, Yadava by caste, Khajipeta village, Kinthali Panchayat, Ponduru Mandal stated that since 3 days continuously offences occurred in the village and threat to compromising the old cases between them. On 02.02.2025 at about 06.00 hours while the complainant is going to graze sheep and reached at near vacant place of the Alabana Vasu, at that time</t>
  </si>
  <si>
    <t>Occurred in between 31.01.2025 at early 01.00Hrs and 05.00 Hrs in front of complainant house of kotta kojjiria village, kaviti Mandal. . The case was reported today on 03.02.2025 at 17.30 Hrs. by the complainant Baki Rangayya s/o late saradhi, 49 yrs, kottakojjiria village, kavit mandal.; wherein un-known culprit committed theft of TVS Apache motorcycle AP 39 QQ 9274 worth Rs.60,000/- of the complainant when it was parked in front of his house at kottakojjiria village and decamped with booty.</t>
  </si>
  <si>
    <t>Occurred on 31.01.2025 at 07.00 hrs at Sowdam village, Kotabommali Mandal and reported on 05.02.2025 at 18.00 hrs, in which the complainant Chukka Sarswathi W/o Late Somelu, 55 yrs, SC-Mala by caste, Cooli works, Sowdam village, Kotabommali Mandal reported that she has two sons her elder son mentally disordered and staying at her house. Her younger son/missing Person Chukka Yesu S/o Late Somelu, 34 yrs got married and had one baby girl, due to family disputes with his wife she leave him and staying at her parents¿ house. As usually on 31.01.2025 at about 07.00 hrs her younger son Yesu left from his village to go to labour work, but not returned to home, without intimation to anybody went somewhere and his whereabouts are not known, although made enquiries and searches in and around the</t>
  </si>
  <si>
    <t>'88/2025'</t>
  </si>
  <si>
    <t>Occurred prior to 20.03.2025 at Apparaopeta village, Polaki Mandal, Srikakulam district and reported on 20.03.2025 at 18.00hrs, in which the complainant Metta Aruna Kumari W/o Venugopalarao, 35 yrs, Kalinga by caste, Guruvellipeta village, Yelamanchili Panchayati, Kotabommali Mandal reported that on 10.05.2015 her marriage was held with A1-Metta Venugupolarao S/o Late Ganapathirao of Apparaopeta village, Polaki Mandal during marriage presented Rs.4 lakhs, 4 tulas gold, 1 lakh other household articles as dowry, during their conjugal life they blessed two children, up to 5 years of her marriage, her husband looked well, later her husband and 2) Metta Anantharao S/oLate Ganapathirao and 3) Metta Kalyani W/o Anantharao all are Kalinga by caste, Apparaopeta village, Polaki Mandal are used t</t>
  </si>
  <si>
    <t>34(A)(i)APEA</t>
  </si>
  <si>
    <t>'50/2025'</t>
  </si>
  <si>
    <t>This is a case of house breaking by night. Occurred Inbetween 06.02.2025 at 18-00 hrs to 07.02.2025 at 05:45 hrs at Ayyappa Jewllery shop, Main Road, Urlam village, Narasannapeta Mandal and reported on 07.02.2025 at 13-00 hrs Wherein the complainant Kalisetti Appalanaidu, S/o Late Tavitinaidu, 40 yrs, Kapu by caste, Urlam village, Narasannapeta Mandal reported that some unknown culprits gained entrance into his gold shop by broke open that lock and committed theft of Silver articles i.e 1) Silver Anklets- weight about 4 kg's, 2) Silver Plates - weight about 02 kg's 3) silver glasses weight about 2 kg's, 4) Silver Deepam Kudulu weight about - 2 kg's, 5) Silver Bowls weight about 1.5 kg's, 6) Silver Panchapathralu- 1/2 kg, 7) Silver Harathi Kundulu-1/2 kg, 8) Silver idols weig</t>
  </si>
  <si>
    <t>Occurred on 07.02.2025 at 19.30 hrs, at 7th line, PN colony, reported on same day at 22.00 hrs, by the complainant namely Kuna Suseela W/o Venkataramnamurthy, age 57 years, caste by kalinga, 7th line, PN colony, Srikaulam town, reported that, she went to Venkateswaraswamy temple at PN colony on every Friday, similarly today went to Venkateswaraswamy temple and returning to her house, while she was reached at 7th line PN colony one un known accused came from back side and dragged her gold Pusthula thaadu and escaped from there on his motor cycle, Wght about gold thaadu 4 tolas, and its containd one gold kasu wgt. ¼ tola, one gold locket wgt ¼ tolas, total gold wgt. 4 ½ tolas, worth Rs. 90,000/-.</t>
  </si>
  <si>
    <t>329(3),351(2),324(4),79 r/w 3(5) BNS</t>
  </si>
  <si>
    <t>Occurred on 09-01-025 at 10-00 hours, At the complainant cashew tope, Akkupalli village of Vajrapukotturu Mandal and reported on 11-02-2025 at 15-00 hours by the complainant Maddu Gunavathi W/o Dhilleswararao, age 56 years, Caste by Vadabalija, Akkupalli village of Vajrapukotturu Mandal and reported that the accused named as A-1 Landa Ramalingam, A-2 Landa Lolakshi w/o Ramalingam, both are Akkupalli village of Vajrapukotturu Mandal. Complainant has cashew tope in Sy.No. 51/2 of extent 1.65 acres located in Akkupalli village and there is fencing around the cashew tope. A-1 was illegally entered complainant cashew tope to lay a road and destroyed her fence. Later complainant and her husband asked about that issue and, A1to A2 are abused with filthy language to them and also and threatened to</t>
  </si>
  <si>
    <t>'38/2025'</t>
  </si>
  <si>
    <t>'85/2025'</t>
  </si>
  <si>
    <t>106(1),125(b) BNS</t>
  </si>
  <si>
    <t>34(a) APEA</t>
  </si>
  <si>
    <t>This is case of theft of motorcycle, occurred in between 11.02.2025 at 23:00 Hrs. and 12.02.2025 at 08:30 Hrs at in front of Complainant¿s house at Main road, opposite to ABGVB Bank, Kanchili Village and Mandal. The case was reported belatedly on 13.02.2025 at 20:00 Hrs. by the complainant Tilochana Pollay, S/o Prahlada Pollay, 39 Yrs, Benthu Oriya by caste, Burgam Village, Pathapatnam Mandal, R/o Main road, opposite to ABGVB Bank, Kanchili Village and Mandal; wherein un-known culprit committed theft of Bajaj Pulsar 150 DTS-i motorcycle bearing No AP 39 GQ 4441, vide Engine No. DHXCLG41934 and Chassis No MD2A11CX5LCG27020 worth Rs.50,000/- of the complainant when it was parked in front of his house and decamped with booty.</t>
  </si>
  <si>
    <t>Occurred on 14.02.2025 at 15.00 hours in front of railway station, Ichapuram and reported on the same day at 17:45 hours by the complainant M.Mukunda rao, Sub-Inspector of Police, Ichapuram town PS, in which, he reported that he arrested the accused A-1) Muzamil s/o late Moosa, age 25 years, Muslim by caste, Raghavendra Nagara village, Harandur, Koppa PS limits, Chikkamanguluru District, Karnataka State, r/o Indira Nagar, Bengaluru City, Karnataka State and A.2) Mohamed Sirajuddin M, s/o Mohiddin B H, age 28 yrs, Caste Muslim, Hirekolale Road, Uppalli, Indavara, Chikkamanguluru District, Karnataka State, r/o Indira Nagar, Bengaluru City, Karnataka State while they were in possession &amp; transportation of the prohibited Ganja. The accused A1 and A2 were collected Ganja from A3) Bharat Diga</t>
  </si>
  <si>
    <t>8(c) r/w 20(b)(ii)(B) NDPSA</t>
  </si>
  <si>
    <t>This is a case of illegal possession and transportation of prohibited Ganja for the purpose of selling for high price that Occurred on 14.02.2025 at 17.30 hours, opposite to Railway Park situated in Railway Quarters located besides Sompeta R.S, Kanchili village &amp; Mandal and reported on the same day at 20:00 hours, in which, the complainant P. Pari Naidu, Sub-Inspector of Police, Kanchili PS reported that on reliable information, he caught hold the accused A-1) Badi Somesh S/o Dillirao, age.40 years, Bhaliyaguda Village, Vutharsingi Panchayat, Konisi Block, Golantra PS, Ganjam District, Odisha State, Ph.8984927848, A-2) Ajith M S/o Mathi, age.25 years, VOC Nagar, 7th Block, H.No.141-A, Ennore-57, Kattivakkam, Ennore Thermal Station, Tiruvanur PS, Chennai, Ph. Nos.9042129314 and A-3) Kamalud</t>
  </si>
  <si>
    <t>Occurred on 14.02.2025 at 15.30 hrs, at Haripuram Railway station (Mandasa Road), Mandasa Mandal and reported on the same day at 18:00 hrs, wherein the complainant K.Krishna Prasad, SI of Police, Mandasa PS arrested the accused A-1 &amp; A-2 while they were transporting Ganja wg. About 2.675 KGs and illegally Possession and Transport from Berhampur of Odisha state to Coimbottur of Tamili Nadu state and the seized the same and Red Color POCO Company Cell Phone in the presence of mediators and on mediators report registered the FIR and investigation into.</t>
  </si>
  <si>
    <t>r/w 175 BNSS, 329(1),351(1) BNS</t>
  </si>
  <si>
    <t>The Complainant submitted that the petition schedule Property, i.e., vacant site measuring 8 feet on North-South and 48 feet on East-West i.e., 1 ½ Cents, covered under Sy.No.442/P situated in Pottangi Village of Mandal, Srikakulam District, it is averred in the petition that the plaint schedule property is vacant site morefully described in the schedule was the gramakantam poramboke land. The Plaintiff is land less poor lady and she was assigned the house site patta under S.L.No.135/2021 dated 07-08-2021. She was delivered the possession of the property after issuance of patta. The plaintiff is n possession and enjoyment of the plaint schedule vacant site with absolute rights. The plaintiff wanted to construct a house and laid foundations in the said site. She could not construct the hou</t>
  </si>
  <si>
    <t>'32/2025'</t>
  </si>
  <si>
    <t>Occurred on 15.02.2025 at 07:30 hours in front of railway station, Ichapuram, Ichapuram municipality and reported on the same day at 09:30 hours by the complainant M.Mukunda rao, Sub-Inspector of Police, Ichapuram town PS, in which, he reported that he arrested the accused A-1) Milan Parichha s/o late Thomas Parichha, age 20 yrs, Caste Paano, Chudangapur village, Antarba, Adava, Gajapathi District, Odisha State while he was in possession &amp; transportation of the prohibited Ganja. The accused was collected Ganja from A2) Chandru, Rakesh Panka village, Mohana Block, Gajapathi District, Odisha State and Milan Parichha will be given Ganja to A3) Premananda Mallik, Andheri Area, Mumbai, Maharashtra State, The complainant seized total Ganja weighing about Kg 6.220 grams, one mobile phone from th</t>
  </si>
  <si>
    <t>'60/2025'</t>
  </si>
  <si>
    <t>This is a case of illegal possession and transportation of prohibited Ganja that occurred on 15.02.2025 at 09.00 hrs. at 3rd line, Railway Station road, Kasibugga Town, Palasa-Kasibugga municipality and reported at 11.00hrs, in which the complainant P.Surynarayana, Inspector of Police, Kasibugga P.S., on reliable information caught hold the accused A-1: Bikram Mandal, S/o.Kabiraj Mandal, 19 years, ST Sabara by caste and resident of Burai Pahadaa Village, Pattapur P.S., Sankhemundi Block, Ganjam District and A-2: Sunandan Sabar, S/o.Laxman Sabar, 21 yrs., ST Sabar Village and resident of Burai Pahadaa Village, Pattapur P.S., Sankhemundi Block, Ganjam District while A-1 having a black colour bag containing with 2 packets of Ganja and A-2 having a black colour bag containing with two packets</t>
  </si>
  <si>
    <t>This is a case of illegal possession and transportation of prohibited Ganja that occurred on 15.2.2025 at 12.00 hrs. near Water tank, Railway Quarters, Railway Station, Palasa and reported at 14.30 hrs., in which the complainant P.Surynarayana, Inspector of Police, Kasibugga P.S., on reliable information caught hold the accused A-1: Gangaravaina Uday Kumar, S/o.Veerabadri, 20 yra., Muttarasi/Mudiraj by caste, and resident of Kondapur Village, Ghatkeswar Mandal, Hyderabad, Telangana State and A-2: Gourav Poricha @ Munna, S/o.Sisarav Poricha, 21 yrs., Christian, Gandahathi Village, Rayagada block, Odisha State while A-1 having a black colour bag containing with 1 packet of Ganja (Total approximately 3.110 Kgs of ganja, worth about Rs. 15550/-) which was cultivated by the A-6: Sabeer who</t>
  </si>
  <si>
    <t>'37/2025'</t>
  </si>
  <si>
    <t>Occurred on 14.02.2025 at about 19.45 hrs on Palasa - Tekkali lane of four lane NH-16 road, near Kothagraharam village jn, Nandigam mandal and reported on 15.02.2025 at 07.00 hrs in which the complainant Dasari Tulasamma w/o lt Bheemayya, 72 yrs, Yadava by caste, Regulapadu village, Tekkalipatnam panchayath, Palasa Mandal reported that they have two male and two female children as progeny. Her husband hereinafter called as deceased viz., Dasari Bheemayya s/o lt Kamayya, 77 yrs went to their second daughter¿s house in Borubadra by walk around 06.00 PM yesterday. After awhile she received a phone call from karri Joga rao s/o somayya of Borubadra village, wherein she was informed that while her husband was crossing the palasa ¿ tekkali lane of NH-16 road, at the juncture one unknown driver/r</t>
  </si>
  <si>
    <t>'57/2025'</t>
  </si>
  <si>
    <t>Occurred on 15.02.2025 at about 16.00hrs to on 17.02.2025 at about 19.40hrs at complainant house, Laxminagar Colony, JR Puram village of Ranasthalam Mandal and reported on 17.02.2025 at 22.00 hrs by the complainant Patnana Ramireddy, S/o Suryanarayana Reddy, Age 54yrs, Caste by Reddika by caste, Laxminagar Colony, JR Puram village, Ranasthalam Mandal. when the complainant and his wife Jami Venkateswari went to parlakimidi for opening new house function and return his house on 17.02.2025at 19.40hrs his wife open his house main door. In the meantimen in which some unknown culprits enter into the complainant house by break the main door locks in the absence of the inmates of the house owner, opened the unlocked almyrah, also opened secret locker by force and committed theft and there contain</t>
  </si>
  <si>
    <t>408 r/w 34 IPC</t>
  </si>
  <si>
    <t>Occurred in the month of September- 2023(vinayakachavithi time) at near, Raivada Village, Saravakota Mandal and reported on 28.03.2025 at 15.30 hrs in which the complainant Mandapati Ramesh S/o Appala Venkata Krishnamraju, age 43 years, Kshtriya by caste, R/o Gantyada Village and mandal, Vijiyanagaram Dist reported that he has been working as site-in charge in Vishnupriya granite company. In the year 2012, their company launched granite works in Raivada Village of Saravakota Mandal. As there was no proper route for the marking, their company temporarily stopped its works in the year of 2020. There are following machineries viz.1) KOBELCO-350 Excovator, 2.ELGI400-100Compressor 3) ELGI 450-150Compressor and 4) 15 KV Kirloskar generator in Raivada granite query of Saravakota Mandal. One Nar</t>
  </si>
  <si>
    <t>'63/2025'</t>
  </si>
  <si>
    <t>67 ITA-2000-2008, 196(1)(a),353(2),61(2) BNS</t>
  </si>
  <si>
    <t>5468697320697320612063617365206f662070726f6d6f74696e6720656e6d697479206265747765656e20646966666572656e742067726f757073206f662072656c6967696f6e2c20726163652c20706c616365206f662062697274682c207265736964656e63652c206c616e677561676520616e6420646f696e672061637473207072656a7564696369616c20616e642077686f65766572206d616b65732c207075626c6973686573206f722063697263756c6174657320616e792066616c736520696e666f726d6174696f6e207468726f75676820656c656374726f6e6963206d65616e732077697468206372696d696e616c20636f6e7370697261637920616e6420616c736f207075626c697368696e67206f72207472616e736d697474696e67206f627363656e65206d6174657269616c20696e20656c656374726f6e6963206d65616e732074686174202074686174206f63637572726564207072696f7220746f2032302e30322e323032352061742061626f75742032302e3330206872732020616e64207265706f7274</t>
  </si>
  <si>
    <t>Occurred on 22.02.2025 at 16.00 hrs, in front of Railway station, Ichapuram, Ichapuram Municipality and reported on the same day at 18:30 hours, wherein the complainant arrested the accused A-1) Upendra Swain @ Jotiya, S/o.lt.Gobardhan Swain, age 24 yrs, Bentu Oriya by caste, Purba Sahi, Naikanipalli village, Kodala PS, Ganjam District, Odisha state. 8460052041, 9556952041 and A-2) Gyaneswar Sethy @ Shankar, S/o.Sudarsan Sethy, age 20 yrs, Rajaka by caste, Gouda Sahi, Kodala village, Ganjam District, Odisha state, 8144794090 while they were in possession &amp; transportation of the prohibited Ganja. The accused A1 and A2 were collected Ganja from A3) Deepak (Source), Kodala village, Ganjam District, Odisha state, 9938170807, 7681029495, 7377611270 and they will be given Ganja to unknown person</t>
  </si>
  <si>
    <t>'105/2025'</t>
  </si>
  <si>
    <t>20(b)(ii)(B),27(a) r/w 8(c) NDPSA</t>
  </si>
  <si>
    <t>'106/2025'</t>
  </si>
  <si>
    <t>This is a case of motor cycle theft that occurred between 20.02.2025 at 20.00 hours and 21.02.2025 at 02.30 hrs infront of Durgadevi temple, Voosavanipeta village, Amadalavalasa Municpality and reported on 24.02.2025 at 16.00 hours in which the complainant Allu Srinivasarao S/o lt. Sundararao, age 40 years, Caste by Velama, Turakapeta village, Srikakulam Rural Mandalam reported that on 20.02.2025 at 20.00 hours he parked his HF Deluxe motorcycle bearing No. AP30AS8369 worth Rs. 20,000/- in front of Durgadevi temple, Voosavanipeta village, Amadalavalasa Municpality and on 21.02.2025 at 02.30 hours when he noticed, his motor cycle is not there. Some unknown culprits committed theft of his motor cycle decamped with booty. He searched for his motor cycle so far, but not traced, hence he reque</t>
  </si>
  <si>
    <t>This is a case of illegal possession of prohibited Ganja for the purpose of commercial use that occurred on 24.02.2025 at 09:00 hours at on the NH-16 road, R. Belagam village junction, Kaviti Mandal and reported on the same day at 12:30 hours by the complainant V. Ravi Varma, Sub-Inspector of Police, Kaviti PS, in which, he reported that he arrested the accused A-1) Antuni Bira S/o Premananda Bira, Age: 30 Years, Paano (Sc) by caste, Atalima village, Anuguru (Post), Nuagada block, R. Udayagiri PS, Gajapathi District of Odisha state, A-2) Tapan Bir @ Sabaro S/o Benit Bir, Age: 22 Years, Paano (Sc) by caste, Atalima village, Anuguru (Post), Nuagada block, R. Udayagiri PS, Gajapathi District of Odisha state, A-3) Akash Bir S/o Janas Bir, Age: 20 Years, Paano (Sc) by caste, Atalima village, An</t>
  </si>
  <si>
    <t>Occurred on 05.01.2024 at 21.00 hours at Opposite Gandhi Choultry of Sompeta and reported on 05.01.2024 at 23.15 hours, in which the complainant Chowdari Padma Rao, S/o Mangilal Chowdary, Age 29 Yrs, Chowdary by caste, Mahadevipeta Street, Sompeta, Complainant's home state is Rajasthan, currently living in Sompet running a jalebi shop. He and his relatives have jalebi shops in Srikakulam, Narasannapet, Amadalavasa and Sompeta in Srikakulam district. There has been a quarrel between them for some time in the matter of those shops. On this day 21.00 hrs, while the complainant was in the shop A-1 Sarwan, A-2 Kuldeep and A-3 another person from Rajasthan, who used to sell jalebis in Amdalavalasa, came to Sompeta and beat the complainant and Manish Chaudhary who was in the shop with a stick and</t>
  </si>
  <si>
    <t>20(b)(ii)(B) r/w 8c NDPSA</t>
  </si>
  <si>
    <t>This is a case of illegal possession of prohibited Ganja for the purpose of commercial use that occurred on 24.02.2025 at 14:00 hours at Bendigate fly over bridge, near appayyadora statue and service road, Venkatapuram village limits of Vajrapukotturu Mandal and reported on the same day at 16:30 hours by the complainant B. Nihar, Sub-Inspector of Police, Vajrapukotturu PS, in which, he reported that he arrested the accused A-1) Manaya Sabar S/o labanya Sabar, age 20 years, Caste by ST, Rajan Sahi village, VTC, Adava, P.O. Odava, Sub Dist. Adva, Gajapati Dist, Odisha State and A-2) Bainapalli Shanmukha S/o late Murali, age 37 years, Caste by Keviti, Nuvvalarevu village of Vajrapukotturu Mandal, A-3) Prasanth Mallik, Residency Hueri village, Gajapati Dist, Odisha State, while they were in p</t>
  </si>
  <si>
    <t>This is a case of illegal possession and transportation of prohibited Ganja for wrongful gain that occurred on 25.02.2025 at about 08.30hrs at Baruva Three road Jn, Baruva (V), Sompeta (M) and reported on the same day 11.00hrs, in which the complainant S. Haribabunaidu, S.I of Police, Baruva PS the accused A1) Melam Dinakar S/o Bakayya, age 21yrs, Navuluru (V), Mangalagiri (M), A2) Kasarapu Dileep S/o Lt Appalaraju, age 20yrs, Jalari by caste, Panduranga Street, Baruva Village of Sompeta (M) and A3) Savalam Anvesh S/o Makeyulu, age 19 yrs, Avini village Duggirala Mandal while They were in possession of banned dried Ganja weighing about 1.900 KGs, worth Rs.19000/- in 03 brown colour packets kept in 3 bags. they were purchased to A4) Mitta Behara of K Sumandi, Ganjam District,</t>
  </si>
  <si>
    <t>108 BNS</t>
  </si>
  <si>
    <t>Occurred on 25.02.2025 at about 08.00hrs at Panduranga Street, Baruva Kotturu (V), Sompeta (M) reported on same day 11.30 hrs in which the complainant Valisetti Hemaraju S/o Lt Apparao, age 50yrs, Baruva Kotturu village, Sompeta Mandal reported that his 2nd daughter is working as MLHP in PHC, Bhattigalluru. One Maddi Pradeep is working as pharmacist in the same hospital. Said Maddi Pradeep got acquaintance with his daughter and started causing her troubles. In this regard, they placed the matter before the elders who admonished him but he didn't change his attitude. On 24.2.2025 said Maddi Pradeep lodged a complaint against his daughter by saying that his daughter is making phone calls and causing him obstacles. On that the police called both parties and made necessary counseling but his</t>
  </si>
  <si>
    <t>This is a case of HB by night that occurred in between 24.02.2025 at 18.30 hours and 25.02.2025 at 06.00 hours at Sri Kodanda Ramalayam Temple, SM Puram village, Etcherla Mandal and reported 25.02.2025 at 19.00 hours by the complainant Chowdary Avinash, S/o Narayanamurthy, Age 37 years, Kalinga by caste, SM puram village, Etcherla Mandal. In which an unknown culprits entered into the temple and broken to front gate locks and committed theft of 1) 600 grms of silver crown of Lord Rama, 2) 500 grms of Silver crown of Godess of Seethamma 3) 400 grms of shatagopam, 3) 250 grms Silver plate, 4) 80 grms of silver uddarana, 5) 150 grms panch pathra total weighing about 2 KGs worth of Rs.60000/- and escaped with stolen property.</t>
  </si>
  <si>
    <t>Occurred on 25.02.2025 at 09:30 hours near LC gate, M Thoturu Village limits, Ichapouram Mandal and reported on the same day at 12.00 hours by the complainant E. Srinivas, Sub-Inspector of Police, Ichapuram Rural PS, in which, he reported that he arrested the accused A-1 Ravi Rama Dotre s/o Rama Dotre, 22yrs, caste by andi,Pewa Village, Jalini (dist), Maharastra state and A-2 Viswanadh Tukaram Bandekar s/o Tukaram, 38yrs, Jintur Village, Parchani (dist), Maharastra, while they were possession ganja. The complainant seized total Ganja weighing about Kg 10.020 grams, Two mobile phone( vivo company) and (Sumsung) from the possession of the accused the presence of the mediators, Gazetted officer under the cover of the mediators report. In this case, A-3 Aloka Pariccha, Gajapathi (dist), odi</t>
  </si>
  <si>
    <t>'66/2025'</t>
  </si>
  <si>
    <t>This is a case of illegal possession and transportation of prohibited Ganja that occurred on 25.2.2025 at 09.00 hrs. opposite Railway Rest building , Railway Station Road, Palasa and reported at 11.30 hrs., in which the complainant P.Surynarayana, Inspector of Police, Kasibugga P.S., on reliable information caught hold the accused A-1: Narendra Lima, s/o.Udaya Lima, 29 yrs., SC Harijana by caste, and resident of Harijana Street, Jeera Village, Padmapur block, Rayaghad District, Odisha State and A-2: Litu Rait, S/o.Pradeep Rait, 28 yrs., ST Savara by caste, Sambalpur post, Sundaradanga Village, Gajapathi District, Odissa while A-1 having a cement colour bag containing with 7 packets of Ganja and motorcycle bearing Reg.No. OD 18 L 6748, and A-2 having two bags,</t>
  </si>
  <si>
    <t>Outraging the modesty</t>
  </si>
  <si>
    <t>This is a case of illegal possession and transportation of prohibited Ganja that occurred on 25.2.2025 at 13.00 hrs. at RTC Complex, Sompeta and reported at 15.15 hrs., in which the complainant V Lovaraju, Sub- Inspector of Police, Sompeta P.S., on reliable information caught hold the accused A-1: Pradhan Rajesh Santhosh Bai, S/o Late Santhosh Pradhan, Age 24 Years, K Nuagada Village, Bellagunta Block, Ganjam District, Odisha State having bag containing with 3 packets of Ganja wg. About 6.210 Kgs. A-2 Subrahmanyam, Kudila Village, Ganjam District, Odisha is Ganja suplyer and A-3 Pintu, Kudila Village, Ganjam District, Odisha is receiver of Ganja. The accused A-1 was in possession &amp; transportation of the prohibited Ganja. The complainant seized total Ganja weighing about Kg 6.210 grams, 1</t>
  </si>
  <si>
    <t>'113/2025'</t>
  </si>
  <si>
    <t>This is a case of illegal possession of prohibited Ganja for the purpose of commercial use that occurred on 25.02.2025 at 09:00 hours at vacant place, railway station, Pundi, Govindapuram village of Vajrapukotturu Mandal and reported on the same day at 11:30 hours by the complainant B. Nihar, Sub-Inspector of Police, Vajrapukotturu PS, in which, he reported that he arrested the accused A-1) Prashanta Kumar Sahu, S/o Abhimanyu Sahu, age 43 years, Caste by Sahu, Bauila village, Patrapur Block, Jarada P.S, Ganjam Dist, Odisha State and A-2) Bharati Sahu, D/o Praphul Sahu, age 28 years, Caste by Sahu, Bauila village, Patrapur Block, Jarada P.S, Ganjam Dist, Odisha State, while they were in possession &amp; transportation of the prohibited Ganja. The complainant seized total Ganja weighing about Kg</t>
  </si>
  <si>
    <t>Occurred on 26.02.2025 at 15.00 hrs, in front of Railway station, Ichapuram, Ichapuram Municipality and reported on the same day at 18:30 hours, wherein the complainant arrested the accused A1) Mikhael Sabar, S/o.Limpa Sabar, age 28 yrs, ST by caste, Gobindapur village, Mohana block, Gajapathi District, Odisha state, A2) Prakash Gamanga, S/o.Dirsuna Gamanga, age 29 yrs, Singipur village, Chimidihill Panchayat, Ganjam District, Odisha state, A3) Sumanta Sabar, S/o.Basudeb Sabar, age 21 yrs, ST by caste, Ragunathapur @ Gobindapur village, Mohana block, Gajapathi District, Odisha state, A4) Sukant Sabar, S/o. Basudeb Sabar, age 20 yrs, ST by caste, Ragunathapur @ Gobindapur village, Mohana block, Gajapathi District, Odisha state, A5) Tauta Gamanga, S/o.Ishra Gamanga, age 28 yrs, ST by caste,</t>
  </si>
  <si>
    <t>Occurred on 26.02.2025 at 08:45 hrs, at Singupuram Village, Mandasa Mandal and report on 26.02.2025 at about 16.00 hrs by the Complainant Nasina Latha, W/o Kalicharan, Age-49 yrs, Gajuwaka Village, Visakhapatnam and reported that Today i.e. on 26.02.2025 When a person named Regi Jaggarao of Mandasa village called at 08:45 in the morning to inform about the death of her elder brother Muvva Vasudeva Rao, s/o Vaidyanadham, age-60 yrs, Mandasa Mandal, Singupuram Village on Champapuram Road in the morning. Immediately she informed her family members and all her family members came together and came to Singupuram village of Mandasa Mandal and found her elder brother dead. Then suspect that her elder brother is dead and take for necessary action.</t>
  </si>
  <si>
    <t>329(3),351(2) r/w 3(5) BNS</t>
  </si>
  <si>
    <t>This is a case of criminal trespass and criminal intimidation that occurred on 25.02.2025 at 22.00 hrs at Sy.No68/2C,68/2D, Ac.0.54 cents land , Near Peddapadu Village, Srikakulam Mandal &amp; district and reported on 26.02.2025 at 20.00 hrs by the complainant Yarlagadla Srikanth, S/o Babu Rao, 45 Yrs, Flat-502,kranthi Near Kims Hospital,Gujarathipeta Srikakulam,that he was bought land AC. 0.54, in Sy.nos No68/2C,68/2D, from Nakka Simmanna, Peddapadu Village, and he was built the compound wall around the land, wherein the accused 1.Savalapurapu Ramakrishna, S/o late Pothayya, A2.Savalapurapu Appamma, W/o Ramakrishna, A3.Etcherla Tavitamma, W/o Bandari and some others are entered into the land of complainant by broken the land gate lock, When the complainant came to know about this matter , h</t>
  </si>
  <si>
    <t>420,506,427 IPC</t>
  </si>
  <si>
    <t>This is a case of cheating and damage of property and criminal intimidation that occurred on prior to 26.02.2025at 18.00 hrs , Beside NH16, Peddapadu village, Sy.no.191/7, Patrunivalsa Panchayathi, Srikakulam Mandal &amp; district and reported on 26.02.2025 at 18.00 Hrs by the complainant Teki Prasada Rao, S/o late Narayana Murthy, 49 Yrs, Viswabrahimina by caste, New Colony, Srikakulam town &amp; Mandal, that he was working as software engineer in Amerika, he bought land Ac.0.17 ½ cents land in 2013 from the Bagu Dhasiradhi Rao of Peddapadu Village in Sy.No.191/7 situated in Peddapadu Village, beside NH 16 road, Near Rural PS, and he built the compound wall surrounding the land, wherein the Accused Bagu Dhasarada owner of land, remove the compound wall of land and also he again sold land to the</t>
  </si>
  <si>
    <t>79,118(1) r/w 3(5) BNS</t>
  </si>
  <si>
    <t>This is a case of cheating fraudulently by using computer electronic device and occurred in between 20.05.2024 and 24.05.2023 at Sompeta village &amp; Mandal through prepaid task (Trading) transfer payment and reported on 02.06.2024 at 11.00 Hrs where in the complainant Raj Kishore Sahu, S/o Late Ravindranadh sahu, Age 32 Yrs, Gudiya bhy Caste, Birusuwada Colony, Sompeta reported that the on 20. 05. 2024, a whatsapp group called 520-A 09.2 earn 5000 Rupees earn day with us was connected to the complainant's mobile, and when he opened the link, it said that if he deposits the amount, he will get more amount, when the complainant deposited the amount twice. Then the amount has increased, Complainant has been hoping for money like that many times transferred an amount of Rs. 18,68,660/- from hi</t>
  </si>
  <si>
    <t>'117/2025'</t>
  </si>
  <si>
    <t>'55/2025'</t>
  </si>
  <si>
    <t>'70/2025'</t>
  </si>
  <si>
    <t>'35/2025'</t>
  </si>
  <si>
    <t>Occurred on 12.02.2025 at in-between 17.20 hrs to 17.30 hrs, at RTC complex, Srikakulam town, reported on 02.03.2025 at 10.00 hrs, by the complainant namely Simhadhri Laxmiprasanna w/o Srinivasra, age 35 years, caste by vysya, near Kinthali mill junction, Etcherla Mandal reported that, she is a house wife, she and her husband namely Srinivasrao were went Nimmada village for attend marriage function, she was wearing gold ornaments i.e., Black beeds gold chain weight about 2 ½ tulas and Gold Haram weight about 3 tulas, after attending function they were returned on APS RTC bus, they were reached at RTC complex, Srikakulam the gold haram was slipped from her neck, she didn¿t observed and left from there, one unknown female were taken the gold Haram and left from there on RTC bus visakapa</t>
  </si>
  <si>
    <t>Occurred on 11.02.2022 Sompeta Village of Sompeta Mandal and reported on 04.01.2025 at 08.00 Hrs, in which the complainant Aardhi Eswari, W/o Late Adinarayana, Age 43 Years, Palli by caste, Pedda palli Street, Sompeta Village, Sompeta Mandal reported that The complaint states that The complainant's son, Aarthi Dilip Kumar, has studied up to ITI and is trying to get a job. A person named A-1 Dunna Eswar Rao, S/o Janaki Rao a resident of Dunnavuru village in Mandasa mandal, has retired from the army and is currently living at home. He has been deceiving many people by taking money from many people on the promise of providing them with jobs and by not providing them with jobs or returning the money taken. The accused, Eswar Rao, had taken a total of seven lakh rupees from them as bribes</t>
  </si>
  <si>
    <t>'47/2025'</t>
  </si>
  <si>
    <t>This is a case of illegal possession and transportation of prohibited Ganja that occurred on 3.3.2025 at 11.00 hrs. opposite 2nd line, Railway Station Road, Palasa and reported at 12.30 hrs., in which the complainant P.Surynarayana, Prakash Narendra Behara, S/o.Narendra Nakul Behara, 25 yrs., Hindu Mahadevi koli by caste, Siroli Village &amp; Post, Ked Police Station, Kolhapur District, Maharastra State while having a cement colour bag containing with 3 packets of Ganja wg. about 5.815 Kgs. A-1 barrowed the amount of Rs.1,00,000/- from A-2, subsequently repaid Rs.70,000/-, and pending the remained amount. A-2 offered A-1 that if he brought the Ganja from A-3 from Odisha State in three trips, the pending amount would not be returned. Then, A-1 took the Ganja two times from A-3 at hill area vill</t>
  </si>
  <si>
    <t>'72/2025'</t>
  </si>
  <si>
    <t>This is a case of illegal possession and transportation of prohibited Ganja that occurred on 3.3.2025 at 13.30 hrs. opposite Sai Baba Temple, Railway Station Road, Palasa and reported at 16.00 hrs., in which the complainant P.Surynarayana, Inspector of Police, Kasibugga P.S. reported that the accused/A-1: A-1: Maheen Kannu, S/o Maidighar Kannu, age 43 years, Muslaman, TC 35/493, Puthuval, Puthen veedu, Vallakkadavau, Thiruvananthapuram, Kerala State, A-2: Shajahan Hussain, S/o Mohammed Hussin, 42 yrs., Muslim, TC 70/2335, Azad Nagar, Manikkavallakam, Poonthura Post, Tiruvananthapuram, Kerala -695026 and A-3: Pitar Bira, S/o Josef Bira, Age 21 Years, Cast by SC Harijana, Buripudhar, Sundardang, R Udayagiri, Anuguru, Gajapathi Dist, Odisha State caught while having transporting with a mo</t>
  </si>
  <si>
    <t>194(2) BNS</t>
  </si>
  <si>
    <t>'58/2025'</t>
  </si>
  <si>
    <t>This is case of man missing that occurred on 10.02.2025 at 19.00 hours at Venkannagaripeta village, Etcherla Mandal and reported on 04.03.2025 at 17.00 hours by the complainant Setti Padma, W/o Koteswara Rao, Age 32 years, P-Velama by caste, Venkannagaripeta village, Etcherla Mandal. In which the man missing Setti Koteswara Rao, S/o Ramu, Age 36 years, P-Velama by caste, Venkannagaripeta village, Etcherla Mandal who is husband of the complainant was went into vizianagaram for kirana load but did not came back to home. The complainant made search about the missing person to friends, family members and blood relatives, later found that her husband was found missing. Her husband wearing red colour T-shirt, blue colour pant at time of missing, height is around 169 cms. Hence she request to tak</t>
  </si>
  <si>
    <t>'49/2025'</t>
  </si>
  <si>
    <t>Occurred on 04-05.03.2025 at about midnight 12.00hrs in complaint house at Madanapuram Village of Kothuru Mandal and reported on 05.03.2025 at 14.00hrs in which the complainant Ampili Kalavathi, W/o Raghuram, age 36 yrs, Kapu by caste, Madanapuram Village, Kothuru Mandal reported that on 04.03.2025 night After dinner, she took the 1 tula gold neck chain (pustulataadu) off her neck, put it under her pillow and went to bed. At that time, they are closed their back door of her house but not closed her front doors. On the same day midnight at about 12.00hrs some unknown culprit gained entrance into her house and committed theft of 1 tula gold neck chain (pustulataadu) who kept in under the pillow worth of Rs. 25,000/- and decamped with booty.</t>
  </si>
  <si>
    <t>'120/2025'</t>
  </si>
  <si>
    <t>Occurred on 06.03.2025 at 15.10 hrs near Manampeta village, G.Sigadam Mandal and reported on the same day at 19.00 hrs by the complainant Palisetti Kannamma W/o Nagaraju, aged about 50 yrs, manampeta village, G.Sigadam Mandal reported that today morning she went to relative marriage function at Balijipeta village and she return to home, get down the bus at Pogiri Junction, while going to her village by walk, at the time one person came on scooty, picked her on back of his scooty at Marrivalasa village and dropped her off near Manampeta village. After few seconds he came again and spray chilli powder in her eyes and snached her Mangalasutram (1 and ½ tulas) and ran away on his scooty towards marrivalasa side. worth Rs. 30,000/-</t>
  </si>
  <si>
    <t>Occurred on 06.03.2025 at 16.00 hrs, In front of Railway station, Ichapuram Ichapuram Municipality and reported on the same day at 18:30 hours, wherein the complainant arrested the accused A1) Korlapati Vamsi, S/o.Edukondalu, age 19 yrs, SC (Madiga) by caste, D.No. 1-14, SC colony, Tummalapalem village, Ibrahimpatnam Mandal, Krishna (NTR) District, 7993776536 while A1 and A2 Kalapala Teja, S/o. Srinu, SC colony, Tummalapalem village, Ibrahimpatnam Mandal, Krishna (NTR) District, 7569428834 were in possession &amp; transportation of the prohibited Ganja. The A2 was in absconding. The accused A1 and A2 were collected Ganja from A3) Karthik, Samanthiapalli village, Patrapur block, Ganjam District, Odish state and they will be given Ganja to A4) Kunchala Surya Teja, R/o.SC colony, Tummalapalem vil</t>
  </si>
  <si>
    <t>This is a case of illegal possession of prohibited Ganja for the purpose of commercial use that occurred on 06.03.2025 at 13.00 hours at on the NH-16 road, Kojjiria village junction, Kaviti Mandal and reported on the same day at 15.30 hours by the complainant V. Ravi Varma, Sub-Inspector of Police, Kaviti PS, in which, he reported that he arrested the accused A-1) Suresh Nayak S/o Late Syamsundra Nayak Age: 28 Years, Paano (Sc) by caste, Pathara Street, Lathi village, Kukudakhandi block,Berhampur, Sadar PS, Ganjam District of Odisha state,while they were in possession &amp; transportation of the prohibited Ganja. The complainant seized total Ganja weighing about Kg 10.250 grams,one vivo mobile phone from the possession of the accused in the presence of the mediators, Gazzetted officer under</t>
  </si>
  <si>
    <t>Occurred on 23.12.2024 at 09.40 hrs, at complainant house, Hudco colony, Srikakulam town, reported on 06.03.2025 at 14.00 hrs, by the complainant namely Nadagana Sekarrarao s/o N Lajaru Late, age 41 years, caste by SC madiga, RK Nagar Hudco colony, Srikakulam town, reported that he is working as a Hawaldar at Indian Army at Sikkim, without his intimation an amount Rs. 2,0,4000/- withdrawal from his SBI account no. 11622890507 on 23.12.2024, then he was lodged at cyber complainant and he came to Police Station and lodged a written report for necessary action.</t>
  </si>
  <si>
    <t>'121/2025'</t>
  </si>
  <si>
    <t>Occurred on 04.03.2025 at 21.45 hrs to 05.03.2025 at 20.00 hrs, near Sana veedhi, opposite new Darmana TVS, Srikakulam town, reported on 07.03.2025 at 20.00 hrs, by the complainant namely Paila Rajasekar s/o Chinnarao, age 27 years, caste by kalinga, VRO DCCB Colony, Srikakulam town, reported that, he is working as a VRO DCCB Colony, he received information that, one un known male person aged about 35 years was lying in between IDBI Bank and Cholamandla insurance office at Sana Veedhi, Srikakulam town, he reached there and shifted to GGH Srikakulam on 108 ambulance for treatment, where from referred to GGH Visakhapatnam for better treatment, he was died while undergoing treatment on 06.03.2025 at 10.41 hrs.</t>
  </si>
  <si>
    <t>67 ITA-2000-2008, 351(2),353(2) BNS</t>
  </si>
  <si>
    <t>This is a case of promoting enmity between different groups of religion, race, place of birth, residence, language and doing acts prejudicial and whoever makes, publishes or circulates any false information through electronic means with criminal conspiracy and also publishing or transmitting obscene material in electronic means that Occurred on 24.02.2025 in Sakshi TV Channel, at gotta village, Hiramandalam and same was reported on the PS on 08.03.2025 at 08.30hrs wherein the complainant named vanjarapu Simhachalam, S/o Appayya, age-30, yadava by caste, Gotta village, Hiramandalam in-charge of the MPTC Gotta village , member of Janaseana party, stated that on 24.02.2025 while he was watching TV, on that time he saw Duvvada Srinivasa Rao, MLC, Tekkali constitution, YSRCP Party has insulte</t>
  </si>
  <si>
    <t>Occurred on in between 01.07.2022 and 20.09.2022 in SBI Min Branch linked ATMs in Srikakulam area and reported on 14.11.2022 at 21.00 hours, by the complainant KVNB Bhimkumar s/o Ramachandhrarao, Asst. General Manager, SBI main Branch Srikakulam, reported that, the fraudsters are tampering the cash dispenser at the time of cash dispensing, due to that they are getting cash but transaction was reversed by the system with an error even after cash received by the fraudsters, it was showed in CCTV pootages clearly, the complaints arose through online stating that, their account was debited but cash was but dispensed, as a transaction was failed. As per the RBI guidelines the failed transactions amount will be credited to the customer account within 3 to 5 days from the dates of raising co</t>
  </si>
  <si>
    <t>'79/2025'</t>
  </si>
  <si>
    <t>025, 18-00 hrs to 06.03.2025 at 05-30 hrs At the house of complainant, Srinivasanagar-2, Narasannapeta rown and reported on 08.03.2025 at 20-00 hrs Wherein the complainant reported that while inmates are absent in his house some unknown culprits gained entrance into his house by broke open that lock and committed theft of Gold ornaments i.e 1) 5 pairs of ear rings weight about 25 about 2) 4 Sathamanalu weight about -6 grams 3) one Gold Ring weight about - 5 grams Total weight 36 grams worth Rs. 1,20,000, Cash Rs. 20,000/- and one motor cycle CB Shine worth Rs. 20,000/- escaped with booty Total worth of stolen property is Rs. 1,60,000/-.</t>
  </si>
  <si>
    <t>This is a case of illegal transportation/possession of prohibited Ganja for the purpose of sale that occurred on 08.03.2025 at 12.30 hours at Border police checkpost, Pathapatnam and reported on 08.03.2025 at 15:00 hours. The accused person Dhanush Ekambaram S/o Ekambaram, Age: 27 years is residents of Tirumallaioyal village of Tiruvalluru district, Tamilnadu state. The accused person A1 who has addicted for consuming Ganja used to purchase Ganja from A2 Raju Dora @ Raju @ Bhai, R/o Balliguda village, Odisha State, He wanted to earn easy money in order to meet his lavish life. Hence the accused person A1 approached A2 (who is already well known person in Visakhapatnam Railway Station) going through in Train via Visakhapatnam collected the contraband (4.596 Kgs) at Balliguda Village, Odish</t>
  </si>
  <si>
    <t>351(1),115(2),118(1) r/w 3(5) BNS</t>
  </si>
  <si>
    <t>This is a case of voluntarly causing simple hurt coupled with criminal intimidation and common intention that Occurred on 08.03.2025 at about 13:00 hours at Kothavalasa village, Amadalavlasa Mandal and reported on 09.03.2025 at 18:30 hours. In which the complainant Gurugubelli Suresh Kumar S/o late Venkata Satyanarayana, 42 yrs, Caste by Kalinga, Kothavalasa village, Amadalavalasa Mandal reported that where in the accused Boddepalli Srinivasarao, Boddepalli Jagan and two others of Kothavalasa village, Amadalavalasa Mandal beat the complainant with sticks and hands and threatened the complainant with dire consequence due to previous grudges. As a result the complainant received bleeding injuries on his both hands and swelling injury on his let leg. Later he was shifted to Govt. General Ho</t>
  </si>
  <si>
    <t>303(2),118(1),329(3),115(2) r/w 3(5) BNS</t>
  </si>
  <si>
    <t>This is case of voluntary causing hurt by criminal trespass that occurred on 08.03.2025 at 16.30 hrs and 17.30 Hrs at Vanavanipeta Village, Srikakulam mandal and district and reported on 09.03.2025 at 10.00 Hrs by the complainant Podilapu Appanna, S/o Simmayya, 43 Yrs, P.Velama, Vanavanipeta Village, Srikakulam mandal &amp; district and that he has Ac.1.0 land in sy.No.494/74-3, at Savanivada revenue boundary, but his brother Malleswara Rao, allegation on his land 2 ½. cents more land was in his land since then they dispute between them, On 08.03.2025 at 16.30 hrs his brother was some ragi crop taken from his land In a time when no one is there, then complainant asked him, why are you taken our ragi crop in our land then raised dispute between them, Wherein the accused Malleswera Rao beat him</t>
  </si>
  <si>
    <t>'46/2025'</t>
  </si>
  <si>
    <t>296-B BNS</t>
  </si>
  <si>
    <t>This is a case of Ordinary theft that occurred inbetween 07.03.2025 at 21.00 hours and 08.03.2025 at 09.00 hrs Esarlapeta village, Amadalavalasa Mandal and reported on 10.03.2025 at 18.00 hours in which the complainant Sornapudi Sunil S/o Venkatarao, age 32 years, Caste by Padmasali, native of PM Palem, Visakhapatnam repoted that he is working as Assistant Exicutive Engineer, BRR Vamsadhara project, Sub-Division No.02, Hiramandalam. Three transformers placed at Sub station out side of pump house Esarlapeta village. On 07.03.2025 at about 21.00 hrs their watch man returned from pump house and on 08.03.2025 at 09.00 hrs their watchman came to his duty and found some unknown culprits have committed theft of tranformers items i.e., 1. Primary and secondary copper coils of three transformers, 2</t>
  </si>
  <si>
    <t>'82/2025'</t>
  </si>
  <si>
    <t>This is a case of illegal possession and transportation of prohibited Ganja that occurred on 10.3.2025 at 10.00 hrs. at Indira chowk, Palasa town and reported at 12.30 hrs., in which the complainant P.Surynarayana, Inspector of Police, Kasibugga P.S. reported that the accused A-1: Binayamin majhi S/o Johan Majhi, 26yrs, Harupadar, Antharaba Post, Adava Police Station, Odissa State, A.2 Ayuba Majhi S/o Johan Majhi, 28 yrs, Caste by ST Kondo, Harupadar, Antharaba Post, Adava Police Station, Odissa State, A.3 Mikhael Badaraita S/o Bandhu Badaraita, 37yrs, Dhepiriguda Village, Parimala Post, R.Udayagiri block, Gajapathi district, Odissa State and caught while having a bag containing with 1 packet of Ganja wg. about 7.7 Kgs. A-4 Jhan of Odisha state is farming Ganja, and transporting to A-5</t>
  </si>
  <si>
    <t>Occurred on 12.03.2025 at 08.30 hrs, In front of Railway station, Ichapuram, Ichapuram Municipality and reported on the same day at 11:30 hours, wherein the complainant arrested the accused A1) B.Simanchala Patra, S/o.B.Jayaram Patra, age 37 yrs, Kumati (Vysya) by caste, Mamudiha village, Debabhumi Panchayat, Aska PS, Ganjam district, Odisha state, 9909763206, 6370465144 and A2) Sanjaya Behera, S/o.Ramachandra Behera, age 33 yrs, Kevuti by caste, Mamundiha village, Debabhumi Panchayat, Aska PS, Ganjam district, Odisha state, 7992804926 while they were in possession &amp; transportation of the prohibited Ganja. The accused A1 and A2 were collected Ganja from A3) Ankita @ Sulia, J.Rampalli village, Near Kodal village, Ganjam district, Odisha state (Source), 6371603144 and they will be given Ganj</t>
  </si>
  <si>
    <t>Occurred on 12.03.2025 at about 1600 hours at Railway Station Road, Haripuram village of Mandasa Mandal and reported on the same day at 17:00 hrs by the complainant K.Krishna Prasad, Sub-Inspector of Police, Mandasa PS, in which, he reported that he arrested the accused A-1) Rahul Mondal S/o Binoy Mondal, age 30 years, R/o Sundarbon, Chhotomolliakhali, South 24 Paraganas, West Bengal - 743378 now residing at Erode town of Tamilnadu state while he was transporting of prohibited Ganja of 2 packets and weighing about Kg.4.132 grams for the purpose of selling the same on higher price and getting profits with the advice and partnership of his friend Ranjit, Erode of Tamilnadu and 2) Two Andraoid mobile Phones : Infinix 5G (dark green colour) and Vivo (silver colour) under cover o</t>
  </si>
  <si>
    <t>'84/2025'</t>
  </si>
  <si>
    <t>This is a case of illegal possession of prohibited Narcotic Drugs and Psychotropic Substances i.e. Ganja that occurred on 12-03-2025 at 12.00hours and reported on the same day at 14.15hours ., wherein in the accused Tophan Khatai, S/o Kabiraj Khatai, 25yrs, Khatai by caste, R/o Nachunbadiya village, Subhalai, Ganjam District, Odissa state was taken into custody while he was in possession of narcotic substance i.e. dry Ganja wg. 24 KGs, worth of Rs.72,000/- and cell phone (one Plus Android mobile) and seized the ganja and one plus android mobile from the possession of accused under the cover of mediators report on 12-03-2025 from 12.00hours to 14.00hours and etc facts.,</t>
  </si>
  <si>
    <t>120b,302 r/w 34 IPC, 3(2)(v) SC ST POA ACT</t>
  </si>
  <si>
    <t>Murder</t>
  </si>
  <si>
    <t>Occurred in between 16.05.2024 at 21.30 hrs and 17.05.2024 at 01.30 hrs, at roof of the house of Ruppa Chandra Sekhar, D.No. 12-8-25, Gunapalem, Srikakulam town and reported on 17.05.2024 at 03.00 hrs by the complainant Seera Ramayya, S/o late Asirayya, Age 69 years, SC Mala by Caste, H.No. 12-8-28/2, Gunapalem, Srikakulam town that his son (Deceased) Seera Suresh Babu, S/o Ramayya, Age 33 years, SC Mala by Caste, H.No. 12-8-28/2, Gunapalem veedhi, Srikakulam town got love marriage since 14 years with Baratam Tirumala, D/o Nagaraju, Vysya by Caste, Chinna Baratam street, Srikakulam town and they blessed two children. And his son is working as municipal scavenger as out sourcing employee. From few days his son and daughter in law were continuing petty disputes among them. On 16.05.2024 the</t>
  </si>
  <si>
    <t>C-3,D-6 &amp; D-2(Bodily)</t>
  </si>
  <si>
    <t>'67/2025'</t>
  </si>
  <si>
    <t>This is a case of un-natural death that occurred on 13.03.2025 at 17.30 hours at left side BT road near Jarajam fly over junction towards Jarajam village, Etcherla Mandal and reported on 13.03.2025 at 20.00 hours by the complainant Moyyi ortor suneel, S/o Charli francies, Age 47 years, Chirstain by caste, VRO, Jarajam panchayathi of Etcherla Mandal reported that he was received a phone call around 17.30 hours by unknown person and narrated that one unknown male deceased person age around 30 to 35 years old and having block, white colour half hand shirt, black thread in his neck and red &amp; yellow colur thread on his right hand and died with abrasion wound on his body. Hence he requested to take necessary action.</t>
  </si>
  <si>
    <t>'56/2025'</t>
  </si>
  <si>
    <t>This is a case of illegal possession of prohibited Narcotic Drugs and Psychotropic Substances i.e. Ganja that occurred On 13.03.2025 at 09-00 hours at NH-16 road, Near Highway hotel, Devadi village, Narasannapeta Mandal, Srikakulam District and reported on the same day at 11-30hours ., wherein in the accused Shaik Gulfani, S/o Late. Badal, 29 yrs, Muslim by caste, R/o Padi shahi, Chandbali road, Badrak District, Odissa state was taken into custody while he was in possession of narcotic substance i.e. dry Ganja wg. 4.110 KGs, worth of Rs.12,000/- seized the ganja and one android mobile from the possession of accused under the cover of mediators report on 13-03-2025 from 09.00hours to 11.00hours and etc facts.,</t>
  </si>
  <si>
    <t>Occurred on 14.03.2025 at 19.30 hrs, at 7th line PN colony, Srikakulam town, reported on same day at 21. 30 hrs, by the complainant namely Gurugubelli Uma w/o Neelakanta rao age 50 years, caste by kalinga PN colony, Srikakulam town, reported that she is a house wife, she and her mother namely Odisi Laxmi were went to Dr. KL naidu eye hospital srikakulam town on 14.03.2025 at 18.30hrs, after consultation they were returned to house, while they were reached at 7th line N colony, one un known accused came on motor cycle and wearing helmet dragged her rold gold pusthula thraadu and escaped from there, rold gold pusthula thraadu contained gold pusthulu weight about ¾ tulas worth Rs. 15.000/-.</t>
  </si>
  <si>
    <t>'90/2025'</t>
  </si>
  <si>
    <t>Occurred on 13.03.2025 at 11.15 hrs at drainage canal near RTC complex, opposite Judge bungalow, Srikakulam town, reported on 16.03.2025 at 08.30 hrs, by the complaint namely Teegala Mounika w/o Srikanth, age 30 yrs, VRO of Rims Road secretirate , Srikakulam town, reported that, on 16.03.2025 one of the auto driver namely vaddana Ramarao informed me, he stated that on 13.03.2025 at 11.15 hrs found an unknown male aged between 40-45 years lying in the drainage canal and informed the other auto drivers, when the person was taken out side, and he was unconscious, wearing jeans and probably drunk and lying in the drain, and they were informed the 108 ambulance and then shifted the GGH, Srikakualam on same day for treatment, he was died while undergoing treatment on 15.03.20</t>
  </si>
  <si>
    <t>This is a case of ordinary theft that occurred in between 07.02.2025 at 21.30 hours and 08.02.2025 at 06.00 hours at Kesavaraopeta village, Etcherla Mandal and reported 17.03.2025 at 16.00 hours by the complainant Pujari Tavitiraju, S/o Chinnavadu, Age 63 years, Kalinga by Caste, Kesavaraopeta village, Etcherla Mandal. In which an unknown culprits were committed theft of Complainant motor cycle vide bearing No.AP30AE1203 worth of Rs.30000/- when it was parked in front of the complainant house and escaped with stolen property.</t>
  </si>
  <si>
    <t>126(2),118(1) r/w 3(5) BNS</t>
  </si>
  <si>
    <t>'127/2025'</t>
  </si>
  <si>
    <t>Occurred on 18.03.2025 at 11.00 hours near LC gate, M Thoturu Village limits, Ichapouram Mandal and reported on the same day at 14.00 hours by the complainant E. Srinivas, Sub-Inspector of Police, Ichapuram Rural PS, in which, he reported that he arrested the accused Tapan Samal @ Tufan S/o Naresh samal, 32yrs, Caste by Oriya Brahmana, Nua village, Balimi PS limits, Dhenkanal Dist, Odisha state, while he was possession ganja. The complainant seized total Ganja weighing about Kg 21.040 grams, and one mobile phone( vivo company) from the possession of the accused the presence of the mediators, Gazetted officer under the cover of the mediators report. In this case, A-2 Sahu, Golapada village Dhenkanal Dist, Odisha state who gave ganja to the accused and A-3 Mutturaju, and A-4 Sun</t>
  </si>
  <si>
    <t>'94/2025'</t>
  </si>
  <si>
    <t>354(a),441,354(b),425,506(2),509,503 r/w 34 IPC, 156(3) CrPC</t>
  </si>
  <si>
    <t>This is a court endorsement case and counter case in Cr No: 111/2023 that occurred on 21.06.2023 at 21:30 hrs at Guppidipeta Village, Polaki Mandal and reported on 18.03.2025 at 17:00 hrs where in the complainant by name Piridi Varalaxmi W/o Devudayya, Age 40 yrs, Guppidipeta Village, Polaki Mandal stated that the complainant has been living by selling fishes, She have one son and one daughter. The complainant has two younger brothers and they are also residence at Guppidipeta Village, the complainant husband left her a long ago and then she staying alone in leading her life in the village and same was taken as an advantage by the Accused A.1 ( Nandupilli DhanarajuS/o Guruvulu) and whenever she goes and for whatever purpose she goes outside from her house and accused A.1 used to demand th</t>
  </si>
  <si>
    <t>115(2),351(2) r/w 3(5) BNS</t>
  </si>
  <si>
    <t>Occurred on 18.03.2025 at 11.00 Hrs, at Depallivanipeta village, Santhabommali Mandal and reported through medical intimation from CHC, kotabommali on 18.03.2025 at 15.00 hrs, in which the complainant Depalli Rajamma W/o late Asirayya, age 43 Yrs, Jalari by caste, Depallivanipeta village, Malagam panchyahti, santhabommali mandal, reported that the above accused A2, A4, A5, A6 hold the hair of complainant and grabbed her, and remaining accused beaten the complainant with hands, resulting sustain pained injuries on her head, back side of stomach, chest. All the accused 06 others were insulted her modesty by scolding with indecent words beat her with hands indiscriminately and also threatened them with dire consequences due to previous land disputes existing between them. She was shifted</t>
  </si>
  <si>
    <t>'130/2025'</t>
  </si>
  <si>
    <t>Occurred on 17.03.2025 at Night, Palavalasa (V), Sompeta (M), and reported on 19.03.2025 at 21.00 hrs, by the complainant Tamada Simhachalam S/o umapathi, age 37 yrs, palavalasa (V), Sompeta (M) reported that he went to sompeta becaue small works. he was parked his vehicle bearing No.AP30-AM-6822 in front of his house some unknown culprits committed theft of his motorcycle and decamped with booty worth Rs. 30,000 Later he caused enquiries about it in and around their village and surrounding villages but no clues</t>
  </si>
  <si>
    <t>'274/2022'</t>
  </si>
  <si>
    <t>The memo vide C.No.94/D-5-DCRB/SKL/2022, Dt 01.11.2022 received from the office of the Superintendent of Police Srikakulam communicated vide memo in C.No. 1709/NCMEC/CID/2019, Dt 25.10.2022 of Addl. D.G.P, CID, A.P, Mangalagiri , received cyber tip line reports i.e., 84089755 along with one CD containing child pornography ( possession, manufacture and distribution ) uploaded data was furnished by National Centre for Missing and Exploded Children (NCMEC), Cyber tip line report enclosing sustain information relating to the suspects which is enclosed herewith.</t>
  </si>
  <si>
    <t>This is a counter case of Cr.No. 58/2025, which occurred on 18.03.2025 at 12.00 Hrs, at Depallivanipeta village, Malagam panchayathi, Santhabommali Mandal and reported on 19.03.2025 At 11.00 hrs, in which the complainant Yerupalli Laxmanarao s/o Late Kamayya, age 42 yrs, Jalari by caste, Sathabommali village and mandal, reported that he is running fast food center at Santhabommali village for livelihood. He has house at Depallivanipeta village. Complainant and his sister Tumbala Laxmamma, Deepalli Rajamma, Nadupalli seethamma have dispute between them for vacant land beside the complainant house at Depallivanipeta village. On 18.03.2025 at about 12.00 hrs he constructing the fencing the above all came that place and destroy the cement poles. He came to PS and make a complainant to take an</t>
  </si>
  <si>
    <t>'108/2023'</t>
  </si>
  <si>
    <t>386,419 IPC</t>
  </si>
  <si>
    <t>Occurred on 11.05.2023 at about18.30.hours at flyover bridge down near old ravi Dhaba, Tekkali Village, Tekkali mandal and reported on the same day at 20.00 Hours, wherein the complainant Balaka Sasibhusanarao s/o Late Appanna, age 65 yrs, kalinga by caste, Balakavanipeta village, Tekkali mandal Reported that while he was proceeding to palasa from Tekkali side on his motorcycle and when he reached the service road at flyover bridge down near Ravi Dhaba, an unknown person chased him with scooty, disguised himself as police constable and committed extortion by putting him in fear of death and took the amount Rs 30,000/- forcibly from his shirt pocket and thereby cheated the complainant by personation and etc .</t>
  </si>
  <si>
    <t>This is case of cheating financial fraud with cyber crime , In between 13.10.2024 to 18.10.2024 at the house of the complainant, subdrapuram village, Laveru mandal, srikakulam district and reported on 20.03.2025 about 19:00 hrs to Laveru PS wherein the complainant Madugula Usha sree D/o Suryaprakasharao, age 30 years, subdrapuram village , laveru mandal, srikakulam district stated that she is the resident of the above said address. Where complaint stated that 13.10.2024 she got message on face book from website tiney stars modelling. She download telegram app after installation of telegram app open the and click the various facebook pages of difrrent advertisement and brands. Where in an un known accused sent a telegram by offering, showing various investment and bonus schems in H</t>
  </si>
  <si>
    <t>'201/2025'</t>
  </si>
  <si>
    <t>'426/2023'</t>
  </si>
  <si>
    <t>This is a case of cheating by using electronic device that occurrence in between 11.11.2023 to 13.11.2023 at Rangapuram village, Tekkali (M) and reported on 15.11.2023 at 14-00 hrs, in which the complainant Peddinti Srinivasarao, s/o Karranna, 29 years, Caste by Kapu, working as I.T Employee in Bank of America at Hyderabad, R/o Rangapuram village, Tekkali (M) reported that he received a phone call to his whatsapp mobile No. 8939293431 from an unknown person whatsapp mobile No. +1 7742719871 that part time job is available in Switch coin company, made him to believe with deceiving words that earn money Rs 2000/- to 5000/- per day if complete the tasks of Google Maps and sent a website link ¿ http://coinworkcom to his mobile, on believing the words, the complainant joined through the above</t>
  </si>
  <si>
    <t>Occurred in prior to 21.03.2025 at 10:00 hrs at Vamsadara River Silagam Village, Gara Mandal and reported on 21.03.2025 at 11:00 Hrs wherein the complainant Garikapati Simhadri S/o lt Guruvulu, 52yraja Silagam Village, Gara Mandal VRO Kalingapatnam reported that he received phone call unknown male person died at vamsadara river then the complainant went to the spot noticed a male person age nearly 55 yrs ¿ 60yrs was died caused enquire about him but not found his identity then presented report for further action.</t>
  </si>
  <si>
    <t>'92/2025'</t>
  </si>
  <si>
    <t>Occurred on 20.03.2025 at about 19.45 hours on NH-16 road, Nimmada flyover bridge, Nimmada village, Kotabommali Mandal(Narasannapeta to Tekkali road) and reported on 21.03.2025 at 14.00 hours, in which the complainant Nattala Prameela Rani W/o Iddumalla Apparao, 42yrs, SC-Madiga by caste, Pharmacist, Adavaram village, Ampolu Panchayati, Gara Mandal reported that she is working as Pharmacist at Nowpada PHC sice 3 years and staying at Rotory Nagar, Tekkali. Her husband/Injured Iddumalla Apparao visited her village twice in a week. As usual on 18.03.2025 evening her husband went to her village Adavaram and yesterday night i.e., on 20.03.2025 at 21.06 hrsher relative called and informed that while her husband was coming from Adavaram village to Tekkali on his Honda Shine motorcycle No.AP30AQ9</t>
  </si>
  <si>
    <t>'100/2025'</t>
  </si>
  <si>
    <t>74,351(2),329(4),303(2) r/w 3(5) BNS</t>
  </si>
  <si>
    <t>Occurred on 21-03-2025 at 21-00 hrs at Bharath food court, Near Deavadi village, Narasannapeta Mandal and reported on 28-03-2025 at 10-00 hrs wherein the complainant Sadhu Gowthami, W/o Reddy Manoj Kumar, 33 yrs, Velama by caste, Tunga Tampara colony, Hiramandalam Mandal reported that the accused Sambana Chandra sekhar and some others of Srikakulam town were criminally tress passed in to their hotel with an intention to insulted her modesty by using criminal force and takeaway some items in their hotel by force then the complainant and her husband questioned their high handedness then the accused threatened them with dire consequences due to previous property disputes existing between them.</t>
  </si>
  <si>
    <t>Occurred on the interviewing night of 10/11.07.2024 at Kotthammathalli street, Venkateswara colony, Tekkali village and reported on 11.07.2024 at 18.00hrs, wherein the complainant Goru Mohana rao, S/o late Appalaswamy, 68 yrs, Devangula by caste, Kotthammathallli street, Venkateswara colony, Tekkali village reported that on 08.07.2024 himself along with his wife went to his son¿s house at Anakapalli. On 11.07.2024 morning at about 06.00hrs, Suman who is residing in the first floor of his house on rental basis informed him over phone about that some unknown culprits gain entered into his house by broke open the main door lock. Immediately the complainant along with his wife returned to their house and found that some unknown culprits gain entered into their house, broke open the locks of 3</t>
  </si>
  <si>
    <t>'133/2025'</t>
  </si>
  <si>
    <t>Occurred on the interviewing night of 10/11.07.2024 at Koppala Appanna nagar, Tekkali village &amp; mandal and reported on 13.07.2024 at 20.00hrs, wherein the complainant Aaltada Dhanaraju, S/o Apparao, 42 yrs, Kalinga by caste, Koppala Appanna nagar, Tekkali village &amp; mandal, Srikakulam district reported that he was retired from Indian Army and got job in Indian Railways in Telecom section on Ex-Army quota and working at Raypur (Chattishghad), but his wife &amp; children are residing in his own house located at Koppala Appanna nagar, Tekkali village. On 09.07.2024, he took his family to his working place. On 11.07.2024, he received a phone call from his neighbour regarding his house door are open and lights were on. Then he directed his brother to verify and found that some unknown culprits gain</t>
  </si>
  <si>
    <t>Occurred on 23.03.2025 at 14.50 hrs, at in between Harinarayana function halla and Balaga Sivalayam, Srikakulam town, reported on same day at 15.00 hrs, by the complainant namely Challa Nirosha w/o Ravikumar, age 28 years, caste by velama, Nandala veedhi, new APHB colony, Srikakulam town, reported that she is a house wife, she and her family members were went to Harinarayana function hall at Balaga for attending function after attending function she and her father while they were went to their car by walk, one un known accused aged about 35 to 40 years came from opposite side on motor cycle without number plate and wearing helmet dragged her gold haram and escaped from there, the gold haram weight about 4 ¼ tulas worth Rs. 85.000/-., then the complainant came to Police Station and lodge</t>
  </si>
  <si>
    <t>'134/2025'</t>
  </si>
  <si>
    <t>'43/2025'</t>
  </si>
  <si>
    <t>'102/2025'</t>
  </si>
  <si>
    <t>This is a case of illegal possession and transportation of prohibited Ganja that occurred on 24.03.2025 at 10.30 Hours near Pump line, Railway Ground line, Railway Station, Palasa and reported at 13.00 Hours, in which the complainant P.Surynarayana, Inspector of Police, Kasibugga P.S. reported that the accused/ A-1: Amod Anand, W/o.Bipin Anand, 45 Years, Christian, Sabarapalli, Tikkamala Village, R.Udayagiri Block &amp; Police Station, Gajapathi District, Odisha State caught while he is in possession of two bags containing with 6 packets of Ganja wg. about 21.760 Kgs. A-1 and A-4 are the cousin brothers. A-4 is cultivating Ganja and transporting to other states. A-3 requested to A-4 to arrange Ganja and came to his native to collect Ganja. A-4 arranged Ganja and arranged A-1 and A-2 by offerin</t>
  </si>
  <si>
    <t>'69/2025'</t>
  </si>
  <si>
    <t>'98/2025'</t>
  </si>
  <si>
    <t>Occurred in between on 05.02.2025 at 22.00 hrs and 06.02.2025 at 05.00 hrs at Tharliboddapadu village, Kotabommali Mandal and reported on 25.03.2025 at 20.00hrs, in which the complainant Jeeru Kantharao S/o Tammayya, 40 yrs, Reddika by caste, Cooli works, Tarliboddapadu village, Jiyyannapeta Panchayati, Kotabommali Mandal reported that he is purchased Bajaj Pulsar bearing no.AP40DL4723 and parked at in front of his house, after taken sleep, next day morning when he awaken and found the bike was found disappeared, some unknown offenders committed theft of the bike, worth Rs.25,000/-, although caused searches and enquiries, but no clues.. Hence he requested for necessary action.</t>
  </si>
  <si>
    <t>This is a case of commit theft that occurred on 12.03.2025 between 10.30 hrs to 11.30 hrs, at Padanapuram JN, Padanapuram Village, Meliaputti Mandal reported on 25.03.2025 at 18.30 hrs, wherein the complainant Gyanranjan Patnaik S/o Murali Mohan Patnaik, Age 27 yrs, Sisti Karanam by caste, Vasundhara, Meliaputti reported that he has working as a junior engineer in ADANI ENERGY SOLUTIONS LTD., and working in Meliaputti electrical section. While performing routine work for installing of smart meters their team at Padanapuram JN, Padanapuram Village on 12.03.2025, a smart meter box containing of 8nos (8xRs.3000) of meters was stolen from the work site. Its total worth of Rs.24000/-. After noticing that by the workers team, a lot of investigation and searching of meters till date they are un</t>
  </si>
  <si>
    <t>467,468,420,471 r/w 34 IPC</t>
  </si>
  <si>
    <t>Occurred on Prior to 25.12.2007 at Rehmanpuram Village, Polaki Mandal reported on 26.03.2025 at 17:00hrs where in the complainant by name Namburi Shriramamurthy, S/o late Narsimhulu of Rahimanpuram (v), Polaki (M), Srikakulam District reported that he is the retired professor, his native place is Rehmanpuram (v)., at present, he is residing at Lakshminagar street, Amadalavalasa (v), he had cultivation land at his native village, he is cultivating the land himself with coolie workers., further stated that due to he was living far from his village, his villagers viz., Bammidi Ramanamma W/o Ramarao and her husband Bammidi Ramarao, S/o late Apparao with a view to grab his land, they forged his mother late Namburi Lakshminarayamma signature and her thumb impressions, generated fake docume</t>
  </si>
  <si>
    <t>This is a case of fatal road accident that occurred on 26.03.2025 at 18.35 hours on NH-16 road at AA Valasa junction, Etcherla mandal and reported on 27.03.2025 at 05.00 hours by the complainant Savalapurapu Manohar Prasad, S/o Late Laxmana Rao, Age 30 years, SC-Relli by caste, menthipeta sc colony, Rajam town, Vizianagaram District. In which the deceased Savalapurapu Laxmana Rao, S/o Late Ramulu, Age 52 years, SC-Relli by caste, Barikipeta village, Etcherla mandal was working as electrical works. After complete his works at Chilakapalem village, went into adapaka village for visiting his sister house when reached near Prakash dhaba on NH-16 road one unknown accused driver of Lorry drove his vehicle in a rash and negligent manner and made a hit against the deceased. Resulting of which, th</t>
  </si>
  <si>
    <t>Occurred on 27-03-2025 at 16.00 hrs, Near Plat form Number-2, Chidambareswara Peta road, Ichapuram Railway station, Ichapuram Municipality and reported on the same day at 18:30 hours, wherein the complainant arrested the accused A1) A.Karthik, S/o.Ashok Kumar, age 28 yrs, SC by caste, H.No. 265, Pillaiyar kovil veedhi, Otteri, Chennai, Tamilnadu state; A2) S.Chandru, S/o.Late Sankar, age 34 yrs, SC by caste, H.No.3, Errattalmalai, Srinivasan street, Perungudi Village, Kancheepuram District, Tamilnadu state. 9884777838 while they were in possession &amp; transportation of the prohibited Ganja. The accused A1 and A2 were collected Ganja from unknown person and they will be given Ganja to A3) Velu, Koyembedu, Chennai, Tamilnadu state, 7200195565, The complainant seized total Ganja weighing about</t>
  </si>
  <si>
    <t>355,296(b) BNS</t>
  </si>
  <si>
    <t>'83/2025'</t>
  </si>
  <si>
    <t>Girl Missing Person</t>
  </si>
  <si>
    <t>Girl Missing</t>
  </si>
  <si>
    <t>This is a case of Girl missing that occurred on 28.03.2025 at 08.30 hours at SM puram residential school, Etcherla mandal and reported the same day at 20.00 hours by the complainant Seepana Satyavathi, W/o Ranganadham, Age 40 years, Kalinga by caste, Fareedpeta village, Etcherla Mandal. In which the missing Girl Seepana Bhagyalaxmi, Age 15 years who daughter of the complainant was attending for 10th class examinations at SM puram residential school along with her village students. After completer exam but she did not come back to home. She made a searches about missing girl to friends, family members later found that she was missing. At time missing she is wearing blue colour top, white colour chunni &amp; pant, height is around 5 feet. Hence she requested to take necessary action.</t>
  </si>
  <si>
    <t>Occurred prior to 28.03.2025 at about 17.00hrs at facebook platform and reported on the same day at 20.00hrs, wherein the compainant Tripurana Sravan kumar s/o Visweswararao, 34yrs, Srinivasanagar, Kasibugga town reported that he has working as a personal assistant to Palasa constituency MLA from for the last ten years. In this capacity, he handles all political-related social media accounts, posting updates, replying to comments, etc. On 28.03.2025, at about 17:00hrs, while he was checking the political Facebook page, he suddenly saw a Facebook account under the name "Gouthu Sireesha" with the username "Gouthu Sireesha." After verifying the account, he realized that it was a fake account. He then discovered that an unknown person had created a fraudulent account using the MLA¿s photograph</t>
  </si>
  <si>
    <t>'129/2025'</t>
  </si>
  <si>
    <t>120b,415,467,506,420,465,406,471 IPC, 156(3) CrPC</t>
  </si>
  <si>
    <t>This is case of Criminal conspiracy, Dishonestly inducing delivery of property , forgery cheating, misappropriation of investment that occurred on 25.11.2018 at Bhyri Village, Srikakulam mandal and reported on 13.07.2024 at 19:30 Hrs by the complainant M. Visalakshmi (aged 72 years),W/O Sri Metta Balakrishna Rao,3-7-44/C2, Kattera Veedhi,Opp. Balaji Raji Enclave,Srikakulam that complainant purchased land of Acre 0.29 Cents with her hard-earned savings in Bhyri Village Srikakulam dt. on 23.06.2018 and registered vide Doc. No. 4406/2018 in the SRO, Srikakulam from Mr. Devarasetti Vitaleswara Rao of Hiramandalam village, Srikakulam District and on the same day, the A2. Bhyri Suryanarayana also purchased land adjacent to the complainant's land from the same person, which was registered vide D</t>
  </si>
  <si>
    <t>'128/2025'</t>
  </si>
  <si>
    <t>'75/2025'</t>
  </si>
  <si>
    <t>'76/2025'</t>
  </si>
  <si>
    <t>329(4),74 r/w 3(5) BNS</t>
  </si>
  <si>
    <t>Occurred on 05.03.2025 at about 13.30 hrs at the house of the complainant, Kothagraharam village, Nandigam Mandal and reported belatedly on 29.03.2025 at 20.00 hrs in which the complainant Yeduri laxmi w/o Nagaraju, 33 yrs, Reddika by caste, Kothagraharam village, Nandigam Mandal reported that they had purchased a house cum site from Potnuru Ananda rao and his siblings and the same was registered in her name on 30.03.2022 at a fare of Rs. 18,00,000/- through Rampatruni Rama rao. Whereas all the accused A.1 to A.7 entered into the house, assaulted them claiming that the house belongs to them and throwaway the household articles. When she obstructed their acts, all of them hold the tuft of her hair, dragged her on road. Since the matter was not placated in presence of elders, she lodged repo</t>
  </si>
  <si>
    <t>Occurred on in between 28.03.2025 at 22.00 Hrs and 29.03.2025 at 04.00 Hrs at Durga Gudi Colony, Sompeta Village of Sompeta Mandal and reported on 29.03.2025 at 11.00 Hrs in which the complainant Bendalam Chandra vadana, W/o Rammohan Rao, Age 45 Years, Durga Gudi Colony, Sompeta Village of Sompeta Mandal reported that The complainant's hometown is Mogala Kothur village in Sompeta. The complainant is a housewife, and the complainant's husband is in the real estate business. The complainant has been living in a rented house on the first floor of Kothapalli Pavani garu in Vijaya Durga Colony in Sompeta for about two years, and occasionally stays in that house. On this day, i.e. 29.03.2025, at around 5 am, the complainant's house owner Kothapalli Pavani garu called and said that there</t>
  </si>
  <si>
    <t>Occurred on in between 28.03.2025 at 22.00 Hrs and 29.03.2025 at 04.00 Hrs at Vijaya Durga Colony, Sompeta Village of Sompeta Mandal and reported on 29.03.2025 at 11.00 Hrs in which the complainant Ippili Ganga Rao, S/o Late danayya, Age 64 Years, Golluru Village of Sompeta mandal reported that The complainant's hometown is Gollur village in Sompeta mandal, the complainant is a farmer. About three years ago, he rented a house from Kothapalli Pavani garu in Vijaya Durga Colony in Sompeta and used to visit that rented house occasionally. On this day, i.e. 29.03.2025, at around 5 am, the complainant's house owner Kothapalli Pavani garu called and said that there was a theft in the house. When the complainant came to Sompeta from his hometown Gollur, he found that the hook of the gril</t>
  </si>
  <si>
    <t>27(a),20(b)(ii)(C) r/w 8c NDPSA</t>
  </si>
  <si>
    <t>This is a case of illegal possession and transportation of prohibited Ganja for the purpose of commercial consumption that occurred on 29.03.2025 at about 12.00_ hours near Bushes of Rotary Club Burial Ground near Relli street, Srikakulam town and reported on the same day at 15.30 hrs wherein the accused Kailash Chandra Behara S/o LaxmiKanthaBehara, Age 45 years, Caste by Bondari, Bijjipuru, Kaluva Street, Barampuram, Ganjam, Odissa State and 8 others were caught red-handedly transporting Ganja for the purpose of selling the same at higher prices at Srikakulam and thereby for getting illegal profits, seized property i.e., 1) Ganja weight about 21.995 Kgs worth Rs. 63,000/-, 2) cash Rs. 400/- and 3) cell phones-05, under cover mediator report.</t>
  </si>
  <si>
    <t>304(2),331(4) BNS</t>
  </si>
  <si>
    <t>This is a case of house burglary by snatching from a sleeping person, occurred on intervening night of 29/30.03.2025 at 01:30 Hrs at Ammavariputtuga village, Kanchili Mandal and reported on 30.03.2025 at 11:00 Hrs. by the complainant Bodda Ammayamma, W/o Laxminarayana, 74 Yrs, Ammavariputtuga village, Kanchili Mandal reported that their two sons living in a separate houses. She along with her husband living in an old house which is tiles house from its front and slabbed room at back. On 29.03.2025 night at 09:00 Hrs. after had dinner, her husband slept on bench in front room and she slept at back side room. Said house having no locks and back side door with tied with nylon rope. Night at about 01:30 while she was in deep sleep an unknown culprit ingressed to her house from back yard by rel</t>
  </si>
  <si>
    <t>'132/2025'</t>
  </si>
  <si>
    <t>Occurred in between 30.03.2025 at 21.00 hrs and 31.03.2025 at 05.30 hrs at Simma ramarao house, Main road Budithi Village, Saravakota Mandal and reported on 31.03.2025 at 14.00 hrs in which the complainant Netinti Girish kumar S/o. Late Krishnamurty, age 40yrs, Velama by caste, Narasannapeta Village and Mandal reported that when his father in law went to Hyderabad on some work, some unknown culprits gained entry into the house of Simma ramarao house by breaking open the locks of the doors of the house and its Main bed room which available in alamara, committed theft of two tulas gold chain and two ½ tulas gold rings total 3 tulas worth Rs.60,000/- and decamped with the booty.</t>
  </si>
  <si>
    <t>67 ITA-2000-2008, 353(2),196(1) BNS</t>
  </si>
  <si>
    <t>This is a case of promoting enmity between different groups and rumour or alarming news including through Social media that occurred on 02.04.2025 evening at about 16:00 hours at house of the complainant, Korlakota village, Amadalavalasa Mandal and reported on 02.04.2025 at 21.00 hours. In which the complainant Budumuru Ramamohanrao of Korlakota village, Amadalavalasa Madnal reported that on 02.04.2025 evening at about 16:00 hours while the complainant along with his YSRCP Party members were watching social media at house of the complainant and noticed that some unknown persons created fake Facebook account by ITDP Activists on the name of 'Bhanumathi Reddy' and posted a video. In that video, a girl is re-enacting the scene of the movie 'Sankranti Ainyaam, why do you want to talk like the</t>
  </si>
  <si>
    <t>This is a case of illegal possession and transportation of prohibited Ganja for wrongful gain that occurred on 02.04.2025 at about 16.30hrs at Near arebiyan Dhaba, Korlam JN Sompeta (M) and reported on the same day 19.00hrs, in which the complainant S. Haribabunaidu, S.I of Police, Baruva PS the accused A1) Bipra dalai S/o Kattik Dalai, age 45yrs, Alara (V), Near chandiput, Deppiguda panchayathi, Gajapathi District Odissa state while he was in possession of banned dried Ganja weighing about 1.050 KGs, worth Rs.5000/- in 01 brown colour packets kept in red and black colour collage bag. He purchased to A2) Rippu Mandal same village , He was coming from Barampur to Guntur in a lorry to go to Bapatla, the lorry driver dropped me at Korlam junction and while waiting for another lorry, I</t>
  </si>
  <si>
    <t>'65/2025'</t>
  </si>
  <si>
    <t>Occurred on 03.04.2025 at about 13.00hrs at Agriculture fields, Makkapeta village, Ranasthalam mandalam and Reported on 03.04.2025 at 22.00hrs by the complainant Makka Asiramma, W/O Ramaswami, Age 40yrs, Caste by Reddika, Makkapeta village, Ramasthalam mandal. In which the accused Makka Appalasuri and five others all are reddika by caste, Makkapeta Village, Ranasthalam Mandal and beat the complainant with knife as result the complainant got bleeding injury on her head and right leg under foot and complainant father Dalli Appadu got bleeding injury on his head and right hand ring finger and scratches injury on his foot and heel at the same time the complainant son makka sai got bleeding injury on his left side head and threatened to kill him. In the connection the accused argue with complai</t>
  </si>
  <si>
    <t>115(1),118(1) r/w 3(5) BNS</t>
  </si>
  <si>
    <t>This is a counter case of Cr.no. 65/2023 U/S 118(1), 79 r/w 3(5) BNS-2023. Occurred on 03.04.2025 at about 13.00hrs at Agriculture fields, Makkapeta village, Ranasthalam mandalam and Reported on 03.04.2025 at 22.30hrs by the complainant Makka Appalasuri, S/o Late Chinna Assirayya, Age 49yrs, Caste by Reddika, Makkapeta village, Ramasthalam mandal. In which the accused Dalli Appadu and some others of Caste by Reddika, Makkapeta village, Ramasthalam Mandal and beat the complainant with knife as result the complainant got bleeding injury on his head and swelling injury on his left hand and back side, complainant daughter Makka Sravani and wife harilaxmi are got bleeding injury on his head and his sons Sai, Gowri sankar and santhosh kumar got bleeding injuries head and hands and swelli</t>
  </si>
  <si>
    <t>This is a case of an attempt to commit murder. Occurred on 03-04-2025 at about 07-00hrs at Gangupeta(v), Chinnasana panchayati, Kotabommali (m) and reported on the same day at 11-00hrs, in which the complainant Sadunupalli Appanna S/o Lt Jogulu, 63yrs, Uppara by caste, Gangupeta(v), Kotabommali(m) reported that he is doing cultivation and real-estate business and earning lot of money, but unable to see his development, the accused/Sadunupalli Ramu, who is the son of his elder brother and working in Indian Army as soldier, bore grudge on him and waiting for an opportunity to take revenge against him, recently Ramu came to the village on leave and while he was sitting on chair on CC road in front of his house, the accused with an intention to kill him and sudden provocation, suddenly attacke</t>
  </si>
  <si>
    <t>118(1),351(2) r/w 3(5) BNS</t>
  </si>
  <si>
    <t>'87/2025'</t>
  </si>
  <si>
    <t>This is a case of HB by night that occurred inbetween 16.03.2025 and 30.03.2025 at 06.00 hours at Dharmavaram village, Etcherla Mandal and reported on 04.04.2025 at 15.30 hours by the complainant Chintu Satyam, S/o Late Asiripoli, Age 52 years, P-Velama by caste, Dharmavaram village, Etcherla Mandal. In which some unknown culprits were broke the doors and committed theft of complainant 1) ½ tulas of golden ring , 2) ½ ear studs, 3) Gold pieces- 6 tulas total worth of 7 tuals of gold worth of Rs.1,75,000/- and escaped with stolen property.</t>
  </si>
  <si>
    <t>This is a case of HB by night that occurred in between 16.03.2025 and 30.03.2025 at 06.00 hours at Dharmavaram village, Etcherla Mandal and reported on 04.04.2025 at 16.00 hours by the complainant Chintu Lakshmana, S/o Late Asiripoli, Age 51 years, P-Velama by caste, Dharmavaram village, Etcherla Mandal. In which some unknown culprits were broke the doors and committed theft of complainant 1) 1½ tulas of golden chain worth of Rs.37500/- and escaped with stolen property</t>
  </si>
  <si>
    <t>Occurred in between on 09.03.2025 at 11.00 hrs and 04.04.2025 at 06.00 hrs at VS stone enterprises, LLP company, near Peddabammidi village, Kotabommali Mandal and reported on 04.04.2025 at 18.00hrs, in which the complainant Molleti Srinivasarao S/o Saibabu, 45yrs, Settibalija by caste, r/o Pulletikuru village, Ambajipeta Mandal, Dr. BR Ambedkar Konaseema District, who is working as Supervisor in VS Stone Enterprises LLP Company, Peddabammidi(V) reported that some unknown offenders entered into the Company and committed theft of copper core materials, worth Rs.15,000/- and escaped with booty. Hence he requested for necessary action.</t>
  </si>
  <si>
    <t>'77/2025'</t>
  </si>
  <si>
    <t>'107/2025'</t>
  </si>
  <si>
    <t>Occurred prior to 06.04.2025 at Tilaru village, Kotabommali mandal and reported on 06.04.2025 at 20-00hrs, in which the complainant Gorla Bhavani W/o Chinnarao, 28 yrs, ST-Yerukula, House wife, Tiilaru village, Kotabommali Mandal reported that in June-2014 her marriage was held with A-1/Gorle Chinnarao S/o Lt Venkatarao of Ganguvada village, Pathapatnam Mandal, during marriage she was presented Rs.50 thousand cash, 2 1/2 tulas gold, sare material worth Rs.1 lakh as dowry, later they led conjugal life happily for few years and blessed two children¿s i.e., one male and female, later A-1/her husband become addicted to alcohol and with the instigation of his mother A2) Gorle Janikamma W/o Lt Venkatarao and her in-laws and relatives 3) Challa Laxmi W/o Jangam, 4) Gorle Sravani W/o Someswararao,</t>
  </si>
  <si>
    <t>Occurred in between 19.11.2024 at 12.04 hrs and 12.05 hrs, at the house of the complainant at Padmavathi Nagar, near LBS colony, Srikakulam town and reported on 07.04.2025 at 21.00 hrs by the complainant Seepana Satyanarayana, S/o late Appayya, Age 61 years, Kalinga by Caste, Padmavathi Nagar, near LBS colony, Srikakulam town that he had a bank account at Karur Vysya bank, Palakonda road, Srikakulam town vide bearing A/c No. 1458155000049773 and linked with the phone number i.e., 9440841491, but he is not using any debit card, internet banking, mobile banking, KVB Dlite, Phone pe, Paytm or any other platforms. While was he checked his bank account statement on 21.01.2025, he came to light that Rs. 3,09,000/- was debited in two transactions vide IMPS bearing No. 432412051642 (Rs.2,00,000) &amp;</t>
  </si>
  <si>
    <t>'108/2025'</t>
  </si>
  <si>
    <t>'109/2025'</t>
  </si>
  <si>
    <t>79,115(2) r/w 3(5) BNS</t>
  </si>
  <si>
    <t>This is a case counter case in Cr. No. 70/2025 U/S 74,115(2), 351(2) R/w 3(5) BNS-2023, Sec 3(1)(r)(s) Sec 3(2)(Va) of SC &amp; ST POA amendment Act -2015., occurred on 10.04.2025 at about 16:30 hrs at Kambalapeta village, Bantupalli revenue limits of Ranasthalam Mandal and reported on 10.04.2025 at 20:00 hrs, by the complainant Pasapu Appalanarasayya, S/o late Narasayya, Age 75 Yrs, Telaga by caste, Kambalapeta village, Bantupalli Panchayathi of Ranasthalam Mandal, wherein the accused Tompala Veerappadu, S/o late Suryya and his wife Tompala Appalasuramma, Bantupalli village are wrongful restrain the complainant land and beat the complainant with a hands and kicked with leg and torn his shirt, due to the complainant had been doing work in the disputed land between them</t>
  </si>
  <si>
    <t>'112/2025'</t>
  </si>
  <si>
    <t>118(1),126(2) r/w 3(5) BNS</t>
  </si>
  <si>
    <t>Occurred on 12-04-2025 at 09.00 hrs, In front of Ichapuram Railway station, Ichapuram Municipality and reported on the same day at 11.30 hrs, wherein the complainant arrested the accused A-1) Binasenta Bansingh, s/o.Lt Andrew Bansingh, age 50 yrs, SC (Paano) by caste, Astrelia street, Aliganda village, Mohana block, Adava PS, Gajapathi District, Odisha state, 63707430729, while he was in possession &amp; transportation of the prohibited Ganja. The accused A1 collected Ganja from A2) Toppo, S/o.Simbul, Astrelia street, Aliganda village, Mohana block, Adava PS, Gajapathi District, Odisha state (Source) and he will be given Ganja to A3) Unknown Person, residing at Hyderabad area using Phone numbers 8309880335, 8977052861 (Receiver), the complainant seized total Ganja weighing about Kg 16.330 gram</t>
  </si>
  <si>
    <t>Occurred 12.04.2025 at about 08.30hrs, on NH -16 Service road, Opposite Apitoria Company, Pydibheemavaram Village, Ranasthalam mandal and reported on 13.04.2025 at 16.00hrs by the complainant Mangaparthi Durgaprasad, S/o Late Satyanarayana, Age 20yrs, Caste by Rajaka, Thati thouta, Andhranagar, 3rd street, Rajahmandry city R/o Kumili Village, Pusapatirega Mandal, Vizianagaram Dist are working housekeeping at Apitoria Company. Today morning he was going to general shift apitoria Company, Pydibhemavaram Village and cross the on NH-16 service road, in the mean time accused driver of lorry bearing No.TS-12-UD-6071 drove his motorcycle rash and negligence manner towards Pydibheemavaram village side to Reddy's company side on NH-16 service road and dashed against the complainant and fell down th</t>
  </si>
  <si>
    <t>Occurred in between12.04.2025 at 22.30 Hrs to 13.04.2025 at 05.30 Hrs at the house of the complainant D G Puram Village, Kanchili Mandal and reported on 13.04.2025 at 15.00 hrs, where in the complainant Santhi Latha Dolai W/o Santosh Dolai, age 35 years, B C Colony, D G Puram Village, Kanchili Mandal reported that some unknown culprits criminally trespassed into their house on the intervening night of 12/13.04.2025 by broke open back side door and committed theft of Two Pairs of ear rings weighing about ½ tula worth of Rs 10,000 and one black beads chain weighing about ½ tula worth of Rs 10,000, total stolen property weighing about 1 Tula , total worth Rs 20,000 from her house and decamped with booty.</t>
  </si>
  <si>
    <t>Occurred in between11.04.2025 at 22.00 Hrs to 12.04.2025 at 05.00 Hrs at the house of the complainant Mundala Village, Kanchili Mandal and reported on 13.04.2025 at 11.30 hrs, where in the complainant Priyanka Pradhan W/o olekho, age 30 years, Mundala Village, Kanchili Mandal reported that some unknown culprits criminally trespassed into their house on the intervening night of 11/12.04.2025 by broke open back side door and committed theft of Silver anklets one pair weighing about 10 tulas, worth of Rs. 3,000/- from dressing table in her house and decamped with booty.</t>
  </si>
  <si>
    <t>329(3),324(4),351(2) r/w 3(5) BNS</t>
  </si>
  <si>
    <t>This is a case of criminal trespass and damage the property and threatening that occurred Prior to 13.04.2025 at the Automobile Godown to an extent of Ac.0.90 Cents covered in Sy.No. 506/1 (Extent of Ac.0.50 cents), Sy.No.456/2, (2B) (Extent of Ac.0.40 Cents) situated by the side of NH-16 Road, besides Neelam Jute Mill situated in Singupuram Revenue Panchayt, Srikakulam Mandal &amp; District and reported on 13.04.2025 at 1000hrs by the complainant namely Ungati Ravi Shankar s/o Krishna Rao, Age: 48 years, Velama by caste, Karajada Village, Srikakulam Mandal &amp; District that he has been working as Manager under Dharmana Dharmarao and he stated that he is maintaining Dharmana Motors Firm Project Private Limited in an extent of Ac.0-801/2 cents covered in Sy.No.506/1 &amp; 456/2 of Singupuram Panchaya</t>
  </si>
  <si>
    <t>This a court case of 75/2025 and criminal trespass and damage the property and threatening that occurred Prior to 13.04.2025 at Sy.No.456/2, (2B) (Extent of Ac.0.40 Cents) situated by the side of NH-16 Road, besides Neelam Jute Mill situated in Singupuram Revenue Panchayt, Srikakulam Mandal &amp; District and reported on 13.04.2025 at 1100hrs by the complainant namely Gullipalli Jagadheeswara Rao s/o late Ramakrishna Naidu,51, K.Velama, Plot-403, New Colony, Kranthi Pride Apartment, Near Diamond Park of Srikakulam District that he was stating that they are having absolute ownership over the land to an extent of Ac.O-40 cents covered in Sy.No.456/2B. But, the accused Dharmana Dharma Rao and others are creating panic to him and other workers and trying to grab the land and damaged the compound</t>
  </si>
  <si>
    <t>67b ITA-2000-2008</t>
  </si>
  <si>
    <t>The memo vide C.No.9/D-5-DCRB/SKL/2025, Dt.15.03.2025 received from the office of the Superintendent of Police, Srikakulam communicated vide memo C.No.1709/NCMEC/CID/2019, Dt.03.03.2025 of Addl. DGP, CID, AP, Mangalagiri, received cyber tip line reports i.e. 1) 196399635, 2) 196620211, 3) 196641448, 4) 196771828 and 5) 197219504 along with two CD¿s containing Child Pornography (Possession, Manufacture and Distribution) uploaded data was furnished by National Center for Missing and Exploited Children (NCMEC), Cyber tip line report enclosing sustain information relating to the suspects which is enclosed herewith.</t>
  </si>
  <si>
    <t>'115/2025'</t>
  </si>
  <si>
    <t>126(2),329(3),351(2),79 r/w 3(5) BNS</t>
  </si>
  <si>
    <t>Occurred on 10.04.2025 at 09-30 hrs at agriculture fields of complainant at Urlam village, Narasannapeta Mandal and reported on 14.04.2025 at 10-00 hrs wherein the complainant Jallu Varahalamma, W/o Chandra mouli, 58 yrs, Kalinga by caste, Urlam village, Narasannapeta Mandal reported that the accused A1: Polaki Venkataraju, S/o Govindarajulu, A2: Polaki Chaitanya, S/o Venkataraju of Urlam village, Narasannapeta mandal were criminally trespassed into his agriculture land and wrongfully restrained the complainant and insulted her modesty by scolding with indecent words, when the complainant questioned their highhandedness the both accused were threatened her with dire consequences due to previous property disputes existing between them. Later the complainant approached to their village elde</t>
  </si>
  <si>
    <t>'119/2025'</t>
  </si>
  <si>
    <t>118(1),85 BNS</t>
  </si>
  <si>
    <t>329(3),351(1),336(3),340(2),324(4),318(4) r/w 3(5) BNS</t>
  </si>
  <si>
    <t>This is a case of criminal trespass and cheating by forgery document and criminal intimation that occurred on 14.04.2025 at 09.00 hrs at Sy.No.261/5 , AC.0.36 ½ cent, beside Chetak Show room, Peddapadu village &amp; Road, Srikakulam mandal &amp; district and reported on 15.04.2025 at 19.00 hrs by the complainant Korada Ramana Murthy, S/o late Vasudeva Rao, 64 Yrs, Vysya by caste, flat No.401, Vystavi Vihar, Govt Womans college road, Srikakulam town that he has Ac.0.36 ½ land in Sy.No.261/5, beside the Chetak Show room, Peddapadu village &amp; Road. On 14.04.2025 at 09.00 hrs the complainant went to his land , wherein the accused A1. Botta Sai, Peddapadu Village, A2. Seera Sanjeevu, S/o Appala Naidu,Chittivalasa village, Amadalavalasa mandal, A3.Arangi Dileep, S/o Srinuvasa Rao, Balaseema Village, Na</t>
  </si>
  <si>
    <t>137(2),329(4) r/w 3(5) BNS</t>
  </si>
  <si>
    <t>Occurred on 14.04.2025 at 20:00 hours at the complainant house, Kondavooru village of Vajrapukotturu Mandal and reported on 14.04.025 at........ Hours in which the complainant Peetha Adilaxmi w/o Somesh, age 50 years, Caste by Yadava, Kondavooru village of Vajrapukotturu Mandaal reported that the accused A-1 Bathakala Manmadhrao A-2 Bathakala Jagadeesh A-3 Korikana Janakirao, A-4 Korikana Vasu and A-5 Korikana Srinuvasarao. Complainant younger son eloped with A-1 wife and A-1 is angry with the Complainant family.they were trying to settle the matter in presence of village elders and relatives but could not sloved.On 14.04.2025 at 20-00 hours A1 to A5 illegally entered the complainant house and kidnapped her elder son due to keeping their mind grudges and also A-1 wife eloped with Complain</t>
  </si>
  <si>
    <t>'54/2025'</t>
  </si>
  <si>
    <t>Occurred on 17.04.2025 at 16.00 hrs, In front of Ichapuram Railway station, Ichapuram Municipality and reported on the same day at 18.30 hrs, wherein the complainant arrested the accused A-1) A1) Naresh Sethi Moosa Sethi, S/o.Moosa Sethi, age 37 yrs, Rajaka by caste, R/o.Mandu Kovil street, Ayyankottaipudur village, Authoor Taluk, Pattiveeranapatti PS, Dindigul District, Tamilnadu State, N/o.Bipulingi village, Nuagoudo street, Chatrapur block, Odisha state and A2) D Gopinathan, S/o.Thandapani @ Dandapani, age 25 yrs, SC (Adi Uravida) by caste, Mariyamman Kovil street, Sirumalur village, Kanchipuram district, Tamilnadu state, while they were in possession &amp; transportation of the prohibited Ganja. The accused A1 &amp; A2 collected Ganja from A3) Ebal Majji, P.Udayagiri area, Odisha state (Source</t>
  </si>
  <si>
    <t>This is a case of illegal possession and transportation of prohibited Ganja that occurred on 18.04.2025 at 18.00 hrs at last line, Railway station road, Palasa and reported on same day at 20.30hrs, in which the complainant P. Suryanarayana, Inspector of Police, Kasibugga P.S reported that the accuised A.1 Tapan Bebarata s/o Belarsing Bebarata, 32yrs, SC Christan, Tandiguda Village, Post Parimal, Gajapathi District, Odisha state, A.2 Mananita Singh s/o Jishaya Singh, 23yrs, Talabanda Village, Chheligada Post, R.Udayagiri block, Gajapathi District, Odisha state and caught while having a bag containing with 6 packets of Ganja wg. about 10.39 Kgs. A.3 and A.4 of Parlakhimundi transporting to A.5 of Hyderabad frequently. On the instruction of A.3 and A.4 transporting the Ganja, Odisha to Hyde</t>
  </si>
  <si>
    <t>'91/2025'</t>
  </si>
  <si>
    <t>67A,66-E,67b ITA-2000-2008</t>
  </si>
  <si>
    <t>Occurred prior to 18.04.2025 and reported on 18.04.2025 at 10.00 hrs. The memo vide C. NO. 10/D5-DCRB/SKL/2025, dated. 15.03.2025, received from the office of Superintendent of Police Srikakulam, communicated vide. Memo in C. No. 1709//NCMEC/CAD/2019, dtd. 03.03.2025 of Addl. DGP, CID, AP, Mangalagiri, received cyber tipline reports, i.e., 1) 191521656 ( DVD No. 15) 1) 197334925, 2) 197417661, 3) 197419761, 4) 197422649, 5) 197423703, 6) 197447791, 7) 197478905, 8) 197580835, 9) 197604506, 10) 197606914, 11) 197609800, 12) 197688844, 13) 197688887, 14) 197690922, 15) 198068708( DVD No. 19) indulged criminal activity in Srikakulam II town PS limits and uploaded porn video, Cyber tipline report enclosing subtain information relating to the suspects which is enclosed herewith.</t>
  </si>
  <si>
    <t>Occurred in between on 19.04.2025 at 16.00hrs to 17.50hrs, at Khaja Vari Koneru Gattu, Pydibeemavaram village of Ranasthalam Mandal and reported on 19.04.2025 at 20.00hrs by the complainant Bammidi Sai, S/o Surappadu, Age 20yrs, Caste by Yadava, Pedda Pathivada Village, Pusapatirega Mandal, Vizianagaram Dist. wherein the deceased Avala Bhavani, W/o Venkatsatyam, Age 23yrs, Lodagallapeta Village, Pydibheemavaram Panchaythi, Ranasthala Mandal, Srikakaualm Dist was working as daily wise labour works at Athidi Bavachi Hotel, Pydibeemavaram village of Ranasthalam. She was daily going to morning 06.00hrs at Atithidi Bavachi Hotel and return her home evening 03.00hrs. In the evening, a Hindi boy came and told one unknow person cut the throat and kill your relative's at Khaja Vari Koneru Gattu</t>
  </si>
  <si>
    <t>'81/2025'</t>
  </si>
  <si>
    <t>79,74,115(2) r/w 3(5) BNS</t>
  </si>
  <si>
    <t>This is a counter case in Cr No: 48/2025 that Occurred on 17.04.2025 about 19:00 hrs at the complainant's village, Laxmipuram of Laveru Mandal and reported on 19.04.2025 at 17:00 hrs wherein the complainant Parapathi Ramanamma W/o Ramu, Age 30 yrs, Reddika by caste, Laxmipuram village, Levaru Mandal reported that Dalli Ramanamma had been working as Ration Dealer of her village since 25 years. The said Ramanamma did not gave the ration to the ration holders properly and sold the said material to private persons from last one year , based on that petition was send to superior officer against her , due to that MRO conduct enquiry and suspended the Dalli Ramanamma and MDU Operator, from on wards the complainant acting as un authorized Ration dealer. while So on 17.04.2025 evening M</t>
  </si>
  <si>
    <t>9-I APGA</t>
  </si>
  <si>
    <t>This is case of house breaking by night, which was occurred on intervening time of 19.04.2025 at 22.30 hours to 20.04.2025 at 05.00 hours At Complainant house, Adhivarampeta, Srikakulam town, reported on 20.04.2025 at 10.00 hrs, wherein the complainant Gandepalli Laxmana rao s/o Late Apparao, age 42 years, caste by telukula, Adivarampeta Srikakulamtown reported that he has been working as a Ambulance driver. He have double floor house, he and his family members were sleepin on 1st floor house, some unknown culprits entered in to 2nd floor house by broke opened locks and almarah committed that gold arnaments frome the almarah i.e., 1) Gold Black beeds 3 tulas, 2) Gold chain ½ tulas, 3) Gold chain 1 tula, 4) Gold ear studs (1 pair), Yettu golusul (1 pair) ½ tuala, 5) gold ear rings( 2 pair)</t>
  </si>
  <si>
    <t>'101/2025'</t>
  </si>
  <si>
    <t>This is counter case in Cr. No. 84/2025, U/Sec 118 (1), 115 (2) r/w 3 (5) BNS, occurred on 21.04.2025 at about 11.00 hrs at Survey No.124, coconut grove, Mentada village of Ranasthalam Mandal and reported on 21.04.2025 at 19.30 Hrs, by the complainant Dukka Sanyasi, S/o Late Assirayya, Age 53 Yrs, Yadava by caste, Mentada village of Ranasthalam Mandal, wherein the accused Dukka Narayadu and five other of same village are beat the complainant and their family members with a stick and hands and caused to complainant received injury on his head and left hand and gowrikumar got bleeding injury on his face and tooth and complainant wife got injury on her left ear and swelling injury on his left hand and Dukka appanna received swelling injury on his both legs foot. due to their family land disp</t>
  </si>
  <si>
    <t>This is a case of illegal transportation of prohibited Ganja intended for sale, which occurred on 22.04.2025 at 13:30 hours at the Andhra¿Odisha Border Check Post, Pathapatnam, and was reported on the same day at 15:15 hours in which the complainant, Smt. B. Lavanya, Sub-Inspector of Police (SHO), Pathapatnam Police Station, reported that the accused: A-1 DuvvuSai Suresh Reddy @ Sai, S/o DurgaRao, Age: 22 years, Caste: Reddika, N/o Pogakuvanipeta village, Garamandal, Srikakulam district, R/o ReddikaVeedhi, Near ArasavalliMillu Junction, Srikakulam,was apprehended while illegally transporting prohibited Ganja weighing 5.662 kilograms, packed in three packets and concealed in a white Urea bag.The Ganja was allegedly procured from:A-3 AgayaMandal@ Nitu Das, S/o Joseph Mandal, Janapada villa</t>
  </si>
  <si>
    <t>'148/2025'</t>
  </si>
  <si>
    <t>Occurred prior to 22.04.2025 at Naupada village Santhabommali mandal and reported on 22.04.2025 at 18.00 hrs, wherein the complainant Sahukari @ Labala Haripriya, w/o Seshagiri, 26 yrs, Caste by Sondi, Linagalavalasa village , Tekkali mandal reported that her marriage was solemnized with the accused Sahukari Seshagiri on 31.07.2020 at the house of accused according to the Hindu rites and caste customs, during which her parents gave cash Rs 2 lakh, gold wg.about 2 tolas and also gave bridal articles worth Rs 1 lakh to accused, after marriage she joined with her husband, led marital life happily for about few period and blessed with one children, later the A1 together with A2&amp; A5 subjected the complainant for cruelty both mentally and physically by beating &amp; abusing with a demand to bring</t>
  </si>
  <si>
    <t>'143/2025'</t>
  </si>
  <si>
    <t>'144/2025'</t>
  </si>
  <si>
    <t>This is a case of non-fatal road accident that occurred on 23.04.2025 at 08.00 hours, on NH-16 road Peyyalavanipeta fly over junction, Etcherla Mandal and reported on 24.04.2025 at 10.00 hours by the complainant Tangi Ramana murty, S/o Late Activadu, Age 35 years, P-Velama by caste, Tangivanipeta village, Etcherla mandal. In which an unknown Lorry driver drove his vehicle in a rash and negligent manner while proceeding towards Narasannapeta side and made a hit ongoing complainant auto bearing No.AP39TD9775 from the back and ran away from the spot. Due to which complainant auto capsized on the road and got abrasion wounds and shifted to RIMS hospital, Srikakulam admitting for treatment.</t>
  </si>
  <si>
    <t>406,420,464,467 IPC</t>
  </si>
  <si>
    <t>This is a case of court endorsement that occurred on 30.04.2024 at Hiramandalam village and mandalam and reported on 24.04.2025 at 19.30 hrs , wherein the Complainant named Gudla Tirumala Rao , S/o Satyanarayana, age-45, main road, Hiramandalam reported that on 30.04.2021 complainant purchased vacant site from the accused and pay advance RS 400000/- , further complainant came to know that the concerned site document was fake at the time of registration , then complainant asked the accused to give the advance money but accused did not give money , finally complainant cheated by the accused .</t>
  </si>
  <si>
    <t>1) Blue coloured trolley bag labeled as ¿Sinomate¿ containing six packets wrapped with brown coloured tape and smelt as Ganja weighing about Kg. 12.335 grams, Worth of Rs.5000/-. 2) Auto (Three wheeler) bearing NO.OD 07 7975.3) Blue coloured REALME android mobile phone containing SIM Nos.8144211286 &amp; 7847914582 vide 1st IMEI No. 860431042813978 &amp; 2nd IMEI No.860431042813960.</t>
  </si>
  <si>
    <t>'137/2025'</t>
  </si>
  <si>
    <t>This is a case of illegal possession and transportation of prohibited Ganja that occurred on 24.04.2025 at 13.00 Hours at 2nd line, Railway Station road, Railway Station, Palasa and reported at 15.30 Hours, in which the complainant R.Narasimhamurthy, Sub-Inspector of Police, Kasibugga P.S. reported that the accused/ A-1: Aravinthan Govindan, S/o.Govindan, 22 Years, DNC Maravar Caste, Native of 42/2 Boobal Patti Street, Rajapalayam Town, Virudhunagar district, Tamilanadu, resident of Andalapuram Street, Rajapalayam Town, Virudhunagar district, Tamilanadu; A-2: Wilsen Jena, S/o.Jerada jena, 27 Years, Christian, Tikamala village, R.Udayagiri block &amp; P.S., Gajapathi District, Odisha State and A-3: Karthic Kumar Paneerselvan, S/o.Paneerselvann, 23 Years, DNC Maravar Caste, resident of Vadampok</t>
  </si>
  <si>
    <t>This is a case of HB by night that occurred in between 23.04.2025 about 18.00 hrs and 24.04.2025 about 04.00 hrs, at the house of the Complainant , tampa village, Hiramandalam and reported on 25.04.2025 at 18.30 hrs wherein the Complainant named Yandapalli Rajulamma , W/o late Appanna , age-64, kumara by caste, Tampa village , Hiramandalam reported that on 23.04.2025 about 18.00 she kept money Rs 25,000/- and 2.25 tulas gold ornament worth RS 40,000 in wood Almirah, on next day 24.05.2024 early morning 04.00 hrs she noticed above mentioned cash and gold ornament was not found in the wood almirah , further she suspected that some unknown person might be stolen the property .</t>
  </si>
  <si>
    <t>Occurred on 25.04.2025 at about 21:00 hrs, on Visakhapatnam side to Srikakulam side on NH-16 road, near Beer factory, Ranasthalam Mandal and reported on 25.04.2025 at 22:00 hrs, by the complainant Lukalapu Appalanaidu, VRO, Kosta Panchayathi of Ranasthalam Mandal, wherein the accused driver of Hero Splendor motorcycle bearing No. AP-31-BP-9703 drove his bike in a rash and negligent manner and dashed against the unknown male person age in between 40-45 Yrs, while he was crossed the road. As a result of which he received severe bleeding injury on his head and died on the spot.</t>
  </si>
  <si>
    <t>'138/2025'</t>
  </si>
  <si>
    <t>Occurred on 09.04.2025 at about 18.30hrs to 19.00hrs, opp more supermarket, Palasa and reported on 27.04.2025 at 10.00hrs, wherein the complainant Madhusudhana Panigrahi s/o Lt Satyanarayana panigrahi, 51yrs, Kotha Agraharam Village, Nandigam Mandal reported that he parked his HONDA UNICORN motorcycle bearing registered No: AP30AS1673 opp More super market, Palasa on 09.04.2025 at about 18.30hrs and went to supermarket, after completed his work at about 19.00hrs he found his motor cycle was missing. Then he searched surrounding places, but no clues were found. Hence he came to know that it was theft by unknown culprits decamped with booty. The worth of the motorcycle is about Rs. 40,000/-.</t>
  </si>
  <si>
    <t>316(2),316(5),217(a),318(4),314 BNS</t>
  </si>
  <si>
    <t>Occurred prior to 29.04.2024 at 20.00hrs at Kasibugga Police Station and the Hon¿ble court of JFCM, Palasa and reported on 29.04.2025 at 20.00hrs, in whicht the complainant M Chandrarao, Sub-Inspector of Police-II of Kasibugga PS reported that on receipt of memo from the Hon¿ble court of JFCM, Palasa and as per the instruction of the SHO, Kasibugga Police Station he verified the case property register of Kasibugga PS and found Sri J Narayanarao, PC 2052 of Kasibugga Police Station who worked as court constable of Kasibugga, being a public servant by knowingly, the case property which recovered in Cr.No 439/2021 U/s 380 IPC, Cr.No 436/2021 U/s 380 IPC, Cr.No 353/2023 U/s 383, 420 r/w 34 IPC, Cr.No 321/2024 U/s 457, 380 IPC and some other cases of Kasibugga PS were enstrusted to him by the</t>
  </si>
  <si>
    <t>61(2),234,318(4) BNS</t>
  </si>
  <si>
    <t>Occurred prior to 25.01.2024 at Area hospital, Narasannapeta and reported on 29.04.2025 at 20-00 hrs wherein as per the Spandana complaint of Ponnada Apparao of Tholapi village, Ponduru Mandal, The Collector and District magistrate, Srikakulam direted the complainant G.V Rajya laxmi, District co-ordinator of hospital services, Srikakulam to book criminal cases against the Doctors/officials who issue the fake ¿SADARAM¿ certificates. After conducted enquiry and found the doctors/ accused A1: Dr. Challa Mohan Ravikiran ( Civil Assistant surgeon ortho, AH, Narasannapeta), A2: Dr. B.Naveen ( Civil Assistant surgeon pediatrics, AH, Narasannapeta), A3: Dr. Naga Malleswari ( Civil Assistant surgeon specialist and medical superintendent and chairman of Area hospital, Narasannapeta), A4: Dr. P. J</t>
  </si>
  <si>
    <t>318(4),316(3),316(4) r/w 3(5) BNS</t>
  </si>
  <si>
    <t>Occurred on 21.04.2025 at about 19.58hrs at CTO-6 Plent, Dr.Reddys Lab, Pydibheemavaram village, Ranasthlam Mandalam and reported on 30.04.2025 at 20:00hrs by the complainant K Pratap Varma Asst Operation Manager, Kapston services Ltd, Dr.Reddys Lab, Pydibheemavaram village, Ranasthlam Mandal. In Kapston services Ltd company provide security service CTO-6 Plent, Dr.Reddys Lab, Pydibheemavaram village, Ranasthlam Mandal. In which the accused B. Pydiraju and two other persons all are Security Guard of CTO-6 Plent, Dr.Reddys Lab, Pydibheemavaram village and they are committed cheated that Dr.Reddy¿s company. all accused are duty at main gate and lorry owner conspire to defraud the Dr.Reddys company. The rice hush lorry owner Santa Rao and lorry bearing No. AP16TB5867 enter in records on 21.0</t>
  </si>
  <si>
    <t>Occurred in prior to 04.04.2025 at 16:00 hrs at Yabaji Khan Pond, Vadada Village, Gara Mandal and reported on 04.04.2025 at 17:30 Hrs wherein the complainant Juddu Neelakantarao S/o lt Apparao, 51yrs, VRO Vadada Village, Gara Mandal reported that he received phone call from VRA Vadada told that A skeletal corpse beyond recognition male dead body age about 40yrs there at pond at Vadava Village, caused enquire about him but not found his identity then presented report for further action.</t>
  </si>
  <si>
    <t>This is case of woman missint that occurred on 07.04.2025 at about 17.30hrs at Palasa and reported on 11.04.2025 at about 17.00hrs, wherein the complainant Ryvada Laxminarayana s/o Lt Karranna, 45yrs, Rajaka by caste, Purushottapuram, Palasa town reported that on 07.04.2025 morning his wife/missing woman Ryvada Kumari w/o Laxminarayana, 35yrs went to her workplace at a cement site located in Mogilipadu, Palasa Town. When she did not return home by evening, her husband, Ryvada Laxminarayana, went to her workplace to look for her. There, he observed her in conversation with an unidentified male person. When he approached and asked her about the man's identity, a quarrel ensued between the couple. Following the argument, she left the location and did not return home. Despite searching the sur</t>
  </si>
  <si>
    <t>'123/2025'</t>
  </si>
  <si>
    <t>This is a case of woman missing, which occurred on 06.03.2025 at 10.30 hrs, at Adivarampeta, Srikakulam town, reported on 22.04.2025 at 09.00 hrs, by the complainant Mamidi Laxminarayana s/o Ramurthy, age 61 years, caste by mala, Adivarampeta, Srikakulam town, reported that, wherein the missing person namely Mamidi Bhoolokamma w/o Late Ramamurthy age 70 years, who is mother of the complainant is an insane person, some time she was goes somewhere, after 2 or 3 days she comes back again, similarly on 06.03.2025 at 10.30 hrs she was left from house didn¿t come back, then the complainant made enquiry about her, but in vain, then the complainant came to Police Station and lodged a written report for necessary action.</t>
  </si>
  <si>
    <t>'152/2025'</t>
  </si>
  <si>
    <t>'150/2025'</t>
  </si>
  <si>
    <t>Occurred on in between 30.04.2025 at 22.00 hrs and 01.05.2025 at 07.00 Hrs, at Opposite Indian oil Petrol Bunk, Birusuwada Colony, Sompeta viillage &amp; Mandal and reported on 03.05.2025 at 10.00 Hrs, in which the complainant Dugana Yathi Raju, S/o Janardhana, 35 years, Birusuwada Colony, Sompeta viillage &amp; Mandal reported that The complainant runs a glass and workshop and lives in the house above the shop. He has lodged a complaint that he parked his Bajaj Pulsar motorcycle bearing registration number AP 40 DU 7438 worth RS 50,000/- Aproximately at the shop below the house on 30.04.2025 at 10 pm and went inside the house. When he came downstairs at next day morning 7 am, he found that the complainant's motorcycle was missing.He came to know that some un known culprits stolen his motor c</t>
  </si>
  <si>
    <t>303(2),329(3) BNS</t>
  </si>
  <si>
    <t>Occurred prior to 02.05.2025 at 13.30 hrs, near old burial beside left side way of the road, at Burial ground premises, Jamia Masjid, G.T.Road, Srikakulam town and reported on 03.05.2025 at 20.00 hrs by the complainant Abdul Sadiq Shaik, S/o Shaik Saleem Basha, Age 30 years, Muslim by Caste, R/o Mavuri veedhi, O/o Collector office-C Section, Inspector Auditor Waqf, Srikakulam town that he got an information on 03.05.2025 over mobile from the Mussallies of Jamia Masjid that while they went to offer their Fathima of their relatives burials after Jumma Namaz and they found unknown persons cutted the sandal wood tree near old burial beside left side way of the road. Later he informed the same to the Forest department, while they inspected and found another 03 sandal trees were cutted, total 04</t>
  </si>
  <si>
    <t>'140/2025'</t>
  </si>
  <si>
    <t>115(2),126(2) BNS</t>
  </si>
  <si>
    <t>Occurred on 04.05.2025 at about 19.00hrs at Vandrada village, Kotabommali Mandal and reported on 05.05.2025 at 09.30 hrs, in which the complainant Vakada Sumitha D/o Late Appayya @ Applaswamy, 45yrs, SC by caste, Vandrada village, Kotabommali Mandal reported that she has an un-married and her father have an extent of 93.33 sq.feet house site at her village. Her father brother Vakada Trimurthulu have also house at opposite side of her house site, but the accused/Bugilamma D/o Vakada Trimurthulu of Pathapatnam village and Mandal who is the daughter of Vakada Trimurthulu is also claiming right over her place, brought stones with tractor and while starting construction works in the said house site, when she opposed their acts by claiming right over the place and tried to obstruct their acts,</t>
  </si>
  <si>
    <t>This is a case of unnatural death cause not known that occurred prior to 05.05.2025 around 11-30 hours, at Naupada Railway station Tekkali (M) and reported on 05.05.2025 at 14-00 hours in which the complainant Yerumakula Nagaraju s/o lt Suryanarayana, VRO Pathanaupada village Tekkali mandal reported that he came to know through the villagers that an unidentified male dead body of deceased age between 35 years to 40 years was found at the vacant place old bike parking place Naupada Railway Station, immediately he rushed to there, found that a tattoo mark containing the hindi letters SANJAY was on the right forearm and no injuries were found on the body and he was roving on the platform by begging and staying in the road side bushes and he might be died due to lack of food &amp; water and etc.</t>
  </si>
  <si>
    <t>'95/2025'</t>
  </si>
  <si>
    <t>'149/2025'</t>
  </si>
  <si>
    <t>Occurred 06.05.2025 at about 04.00hrs at Veerabhadrapuram Village, Palasa Mandal and reported on 06.05.2025 at 11.00hrs, wherein the complainant Talagapu Lolakshi w/o Ramarao, 60yrs, Telikula by caste, Veerabhadrapuram Village, Palasa Mandal reported that while she was sleeping along with her family members in their house, two unknown culprits entered the house by opening the doors. They cut and stole her gold pustela thadu and gold chain (weighing about 5 tulas, worth about Rs. 1,50,000/-) from her neck. When she noticed the theft and shouted loudly, the two male individuals fled from the house. She then came to the police station and lodged a complaint.</t>
  </si>
  <si>
    <t>'96/2025'</t>
  </si>
  <si>
    <t>303(2) r/w 62 BNS, 4,3 PDPPA</t>
  </si>
  <si>
    <t>Occurred prior to 06.05.2025 at 07.25 Hrs., at Chinage 395.5 KM near Kondatemburu village, Nandigam Mandal and reported on 09.05.2025 at 18.00 hrs in which the complainant Tangudu Sai kishore, s/o lt Chandra Bhusan Gupta, 45 yrs, Vysya by caste, Murali Nagar, Visakhapatnam reported that he has been working as Dy. General Manager, South Eastern Region pipeline, Visakhapatnam, IOCL. Some known culprit/s committed theft of High speed diesel products from subterranean paradeep to Hyderaband pipeline which was passing via Kondatemburu village of Nandigam Mandal by making pilferage arrangements i.e pipe fitting welding was fitted on the pipeline thereby caused damage to public property and etc</t>
  </si>
  <si>
    <t>'157/2025'</t>
  </si>
  <si>
    <t>This is a case of Man missing that occurred prior to 10.05.2025 at 11.00hrs, Burja village and Mandal and reported on 10.05.2025 at 11.00 hours by the complainant Radharani Sahu, w/o Lt Rajakishore Sahu, Age 61 years, Brahmin by caste, Panda Street, Burja village &amp; Mandal. In which the missing person Santhosh Kumar Sahu s/o Lt Rajakishore Sahu, 38 years who is son of the complainant used to work as a cook at Visakhapatnam, Gunturu etc. He used to travel for work and occasionally visited home to care for his mother. After leaving for work in November 2023, he last contacted his mother in July 2024. Since then, no communication has occurred, and he has not returned home. Efforts to trace him through his friends, relatives, and contacts yielded no results. His mobile phone is switched off or</t>
  </si>
  <si>
    <t>'158/2025'</t>
  </si>
  <si>
    <t>85,351(2) BNS</t>
  </si>
  <si>
    <t>ccurred in between 09-05-2025 at 10:00hrs and 10-05-2025 at 06:00hrs at the house of complainant situated in Plot No.122-A, Ajantha Garden City, Sri. Laxminagar Colony, 4th Lane, Srikakulam Mandal &amp; District and reported on 11-05-2025 at 08:00hrs by the complainant namely Arjala Gurumurty s/o late Appalaswamy, Age: 55 years, Vadabalija by caste, Plot No.122-A, Ajantha Garden City, Sri. Laxminagar Colony, 4th Lane, Srikakulam Mandal &amp; District that he and his family members, locked and left their house on 09-05-2025 at 10:00hrs for attending to a marriage function of their relatives at Unkuluru Village, Palasa Mandal, Srikakulam District and on 10-05-2025 at 06:00hrs, his family members returned to his home, found that some unknown culprits broke opened the front doors of his house, ent</t>
  </si>
  <si>
    <t>'159/2025'</t>
  </si>
  <si>
    <t>Occurred on 12.05.2025 at 10.30 hours near Vandrangi Flyover, on Rajam to Ponduru BT road, G.Sigadam Mandal and reported on the same day at 1245 hrs, wherein the accused Meesala Jagannadha Rao S/o Venkatarao, 23 ys, Kapu by caste, Vandrangi village, G.Sigadam Mandal and Yaragalla Pavan kumar S/o Late Raju, 24 yrs, Yadava by caste, R/o Vambe Colony, Srikakulam town have been taken into custody while they were transporting Ganja wg 2.3 Kgs in a Scooty bearing registration No. AP39SK7552 for the purpose of consume and also selling for getting profits on sale of Ganja. Total worth of Ganja Rs. 6000/-. The accused purchased Ganja from Kharijam Latchanna S/o Apparao, Lovadi village, Saluru and Meegada Gopi, Balaga, Srikakulam</t>
  </si>
  <si>
    <t>66-C ITA-2000-2008, 318(4) BNS</t>
  </si>
  <si>
    <t>This is a case of online cheating that occurred on 09.07.2024 about 08.33 hrs , at the house of the complainant , gulumuru village , Hiramandalam and reported on 12.05.2025 at 20.30 hrs wherein the complainant named Bevara Hareesh , S/o Tavitayya , age-27 , kapu by caste , Gulumuru village , Hiramandalam reported that complainant has saving account in APGVB Bank, Hiramandalam and net banking also added to that account. on 09.07.2024 about 08.33 hrs , he found message that amount RS 72,100 &amp; 800 were debited from his account , on the next day complainant consult the bank staff and enquired about the debited money , further he came to known that some un-known person sent links to his phone and transfer the said money from his account with out his consent</t>
  </si>
  <si>
    <t>This is a case of illegal possession and transportation of prohibited Ganja that occurred on 14.05.2025 at 18.45hrs at 4th line, Railway station road, Palasa, Palasa-Kasibugga municipality and reported on the same day at 21.15hrs, in which the complainant P Suryanarayana, Inspector of Police, Kasibugga reported that the accused/A.1 Sujith Surjya s/o Lakshmikanta, 32yrs, Caste by Harijana, Khariguda Village, Badagoratha Post, Gudari block, Rayagada District, Odisha state was apprehended in possession of 7 packets of prohibited Ganja, weighing approximately 18.55 kilograms, at the above-mentioned location. Upon interrogation, it was revealed that the transportation was carried out under the instructions of A.2 Pusco Puriccha of Parlakhimundi village, Odisha state and the substance was to be</t>
  </si>
  <si>
    <t>Occurred in between 09-05-2025 at 19:00hrs and 14-05-2025 at 06:45hrs from the house of complainant situated in Prashanthinagar Colony, Srikakulam Mandal &amp; District and reported on 14-05-2025 at 10:30hrs by the complainant namely Boddapati Venkata Koteswara Chowdari s/o Seshayya, Age: 46 years, Kamma by caste, Prashanthinagar Colony, Srikakulam Mandal &amp; District that he, his wife left their house on 09-05-2025 at 19:00hrs to go to Vijayawada to take back their daughter namely Puja Chowdari to their house, since her HVS College has declared Summer Vacations and as such on 14-05-2025 at 06:45hrs, he and his family members returned to his house, found some unknown culprits entered into his house by broke opening the locks of the front grills and door, committed theft of gold ornaments viz., (</t>
  </si>
  <si>
    <t>'103/2025'</t>
  </si>
  <si>
    <t>'160/2025'</t>
  </si>
  <si>
    <t>Occurred on 05.09.2024 at about 10.00hrs at Nithyanandanagar, Palasa-Kasibugga municipality and reported on 16.05.2025 at 16.00hrs, wherein the complainant Koneti Govindarajulu s/o Dhanunjayulu, 51yrs, Vaishnava by caste, Nithyanandanagar, Palasa-Kasibugga municipality reported that on 05.01.2024 at about 10:00 hrs, he received a phone call from the number +923271782393. During the call, an unknown male person informed him that his son was allegedly involved in a drug case and demanded a certain amount of money to secure his release. Out of fear, the complainant transferred Rs. 1,90,000/- via PhonePe. However, upon contacting his son later, he was informed that his son was not involved in any such case. Realizing he had been cheated, the complainant lodged a report today, i.e., on 16.05.20</t>
  </si>
  <si>
    <t>Occurred in between 15.05.2025 at 14.00 to 16.05.2025 at 09.00 Hrs at AP Model school, Rajapuram Village, Kaviti Mandal and reported on the same day at 21.30 Hrs by the complainant Ganti Srinivasulu, s/o Venkatesh, 45 Yrs, Vadabalija by Caste, karrivanipalem village, kaviti( vidya committee chairperson),. Wherein Unknown culprits affected ingresses into the office came by removing the window screws and committed theft of five Tabs ,Five Not working Laptops , One Printer, One not working projector total worth Rs 55,000/- and decamped</t>
  </si>
  <si>
    <t>3,5 EXPL. SA, 106(1) BNS</t>
  </si>
  <si>
    <t>This is a case of causing death by negligence with explosive substances that occurred on 16.05.2024 at 16.30 Hrs at Mounish kunapa reddy quarry, Dabbaguda village, Meliaputti mandal and reported on 17.05.2025 at 11.30 hrs wherein the complainant Tirlangi Lakshmi W/o late Ramu, Age:35 yrs, Kalinga by caste, R/o Kottapeta Village, Kotabommali Mandal, Srikakulam District reported that her husband Tirlangi Ramu S/o Late Narasimhulu aged 53 yrs has been working as laborer in Mounish kunapa reddy Granite Quarry near Deenabandupuram Village, Meliyaputti Mandal. Every day her husband goes to his work by 07.00 am and returns to home in the evening by 6.00 PM. As usual on 16.05.2025 at around 07.00 am her husband went to his work. At around 6.00 pm., Addanki Lakshaman Rao who is the supervisor of t</t>
  </si>
  <si>
    <t>This is a case of Motor cycle theft that occurred in between 03.05.25 at 23.00 Hrs and 04.05.2025 at 00.30 Hrs, in front the friend house,near Ramco cement godown ,Kottaroad Juction , Srikakulam mandal and District and reported that on 18.05.25 at 10.00 Hrs by the complainant Suryasetti Venkata Srinivarao s/o Atchayya ,58yrs,Gavara by caste , Sai nagar ,Plot no 16 ,Teachers layout ,Ragolu village Village, Srikakulam mandal and district ,Permanent address plot no 45-16/3, Akkayyapalem ,Visakhapatnam city .that he was living doing by private job at visakhapatnam city and his son S.V. Atchubabu doing House surgeon in Ragolu GEMS hospital .dated on 03.05.2025 at Night his son parked his two wheeler Activa scooty 5G bearing Number AP39AN8804 at friends house front side and then go t</t>
  </si>
  <si>
    <t>'147/2025'</t>
  </si>
  <si>
    <t>'166/2025'</t>
  </si>
  <si>
    <t>Occurred prior to on 19.05.2025 at 15.00hrs at near Sri Venkata durga fastfood center, Akkupalli road, Thallabadra village, Palasa-Kasibugga municipality and reported on 19.05.2025 at 20.00hrs, wherein the complainant Timmala Yerrayya s/o Rajarao, 43yrs, Agnikulaskhatriya by caste, VRO, Thallabadra Sachivalayam, Palasa-Kasibugga municipality reported that an unidentified male dead body, aged between 50 yrs was found Sri Venkata durga fastfood center, Akkupalli road, Thallabadra village, Palasa-Kasibugga municipality and his identity was not established. Hence he came to the Police Station and lodged a report to take necessary action.v</t>
  </si>
  <si>
    <t>Occurred on 19.05.2025 at 02.45 hrs, at bath room of complainant house, hudco colony, Srikakulam town, reported on same day at 12.00 hrs, by the complainant namely Dunga nagaratnam w/o Late Jagannadham, age 62 years, caste by velama, hudco colony, Srikakulam town, reported that, she went to natural calls at her house back side bath room, two un known male accused were went to there forcefully stolen her two gold bangles weight about 2 ½ tulas, 1 gold rings weight about ¼ tulas and escaped from there, then the complainant lodged a written report for necessary action. Property all worth Rs. 55,000/-</t>
  </si>
  <si>
    <t>'165/2025'</t>
  </si>
  <si>
    <t>This is case of man missing that occurred on 12.05.2025 at about 11.00hrs at Maradarajapuram Village, Palasa Mandal and reported on 19.05.2025 at 10.00hrs, wherein the complainant Jagannadhprasad Panda s/o Narsinga Panda, 40yrs, Caste by Oriya Brahmin, Maradarajapuram Village, Palasa Mandal reported that his father/ missing person Narasinga Panda, S/o Pithambar Panda, aged 78 years, had been working as a ration dealer in the same village. He was also known to be suffering from diabetes. According to the complainant, there were occasional minor quarrels between his father and mother over trivial matters, which would usually be resolved quickly. However, on the morning of 12.05.2025, due to a delay in food preparation, his father got upset with his mother, left the house, and did not return.</t>
  </si>
  <si>
    <t>'125/2025'</t>
  </si>
  <si>
    <t>'124/2025'</t>
  </si>
  <si>
    <t>Occurred on 04.02.2025 at 14.00 hrs at Arasavalli temple, Srikakulam town and reported on 20.05.2025 at 19.30 hours by the complainant Arasavalli Asirinaidu, S/o late Appayya, Age 39 years, Polinati Velama by Caste, Kristappapeta Village, Srikakulam Rural Mandal, Srikakulam District that he went to Arasavalli temple for darshan along with his family members on 04.02.2025 at 14.00 hrs and he lost his mobile phone in the crowd and it was not traced. In that mobile phone he is using two SIMs i.e., 1) 9704619256 (Airtel), 2) 8309174219 (Jio). In which his wife had an A/c No. 174810100061901 of Union bank is linked with his one of the phone No. 9704619256. And he was identified while he went to Union bank of his wife and Rs.80,000/- was sent from her A/c to another one A/c No. 3218000606, Trans</t>
  </si>
  <si>
    <t>121(1) BNS</t>
  </si>
  <si>
    <t>Occurred on 19.05.2025 at about 23.30hrs,on NH-16 Road, Near Mythri Hotal, Pydibheemavaram Village, Ranasthalam Mandal and reported on 20.05.2025 at 10.00 hrs, by the complainant Jada Ramprasad S/o Late Sriramulu, Age 38yrs, Caste by T-Kapu, PC-2140 of JR Puram P.S, Jr Puram Villlage, Ranasthalam Mandal, Srikakaulam Dist is working police constable of JR Puram PS. In which the accused driver of lorry bearing No.AP-30-TA-1399 deterred the complainant Jada Ramprasad, who is the on-beat duty along with HG-90 at Pydibheemavaram village. When the lorry driver was found stopped the lorry at No-parking place and asked him to remove the lorry from the place following with the accused dashed against the complainant motorcycle of try complainant and drove the lorry a head. when the complainant tries</t>
  </si>
  <si>
    <t>'169/2025'</t>
  </si>
  <si>
    <t>Occurred on 21.05.2025 at 15.00 hrs, In front of Ichapuram Railway Station, Ichapuram Municipality and reported on the same day at 17.15 hrs, wherein the complainant arrested the accused A-1) Gamesh Nayak, S/o.Bhima Nayak, age 37 yrs, SC by caste, Geregedi village, Mohana block, Gajapathi District, Odisha state, while he was in possession &amp; transportation of the prohibited Ganja. The accused A1 collected Ganja from A2) Ajit Pradhan, Tilori village, Khandamal district, Odisha state, 9074897037 (Source) and A3) Subhash, Tilori village, Khandamal district, Odisha state, 7853054468 (Source) and he will be given Ganja to A4) Bablu Kumar, Mysore area of Karnataka State, 8310245877 (Receiver), the complainant seized total Ganja weighing about Kg 9.200 grams and one mobile phone from the possessio</t>
  </si>
  <si>
    <t>Occurred on 21.05.2025 at about 11.30hrs at Talasu Nannarao Jewellers shop, beside Kasibugga bus stand, Palasa-Kasibugga municipality and reported on the same day at 18.00hrs, wherein the complainant Talasu Ashok Kumar s/o Lt Bhavannarayanamurthy, 67yrs, Vysya by caste, Gunneswar nagar, Kasibugga town reported that he has been running Talasu Nannarao Jewellers shop, beside Kasibugga bus stand, Palasa-Kasibugga municipality. On 21.05.2025 at about 11:30 hours, an unknown male person, aged around 30¿35 years, entered the jewellery shop. The individual selected two gold neck chains, a pair of gold ear studs, and one gold ring. While the complainant was calculating the price of the selected gold articles, the unknown person suddenly ran away with the jewellery, without making any payment. The</t>
  </si>
  <si>
    <t>'151/2025'</t>
  </si>
  <si>
    <t>Occurred prior to 22.05.2025 at Flat No.233-B, APR Pranav Antilla, Near Kesava Reddy School, Bachupalli, Hyderabad City and reported on 22.05.2025 at 20.30 hrs, wherein the complainant Maturi Kalpana w/o Lakshmi Narasimha Prasad, age 42 years, Vysya by Caste, Pandumpulla Junction, Market Road, Srikakulam Town and District stated that her marriage was performed with Maturi Lakshmi Narasimha Prasad S/o Late Lakshmi Narasimharao on 10.03.2003 at Vasavi Kalyana Mandapam, Srikakulam in the presence of elders. At that time of marriage her parents gave cash Rs.3,00,000, 10 tulas Gold. Later her husband harassed her mentally, physically and demanded additional dowry Rs.25,00,000/- with active instigation of Sister-in-law¿s Sunitha, Lakshmi and her husband¿s Bangaru Raju, CVN Murthy. Though the</t>
  </si>
  <si>
    <t>'111/2025'</t>
  </si>
  <si>
    <t>'110/2025'</t>
  </si>
  <si>
    <t>'175/2025'</t>
  </si>
  <si>
    <t>Occurred on 26.05.2025 at 08:30 Hrs at Samanthaputtuga @ Chillaputtuga Village, Kanchili Mandal and reported on the same day at 11:00 Hrs by the complainant Badapalli Rajeswari, W/o Deenabandu, 32 Yrs, Purushottapuram Village, Kanchili Mandal; wherein the accused i.e (1) Chilla Ganga, S/o Late Arjuna, (2) Satta Siva Kumar, S/o Janardhana, (3) Chilla Tirupathi, S/o Neelabaru, (4) Chilla Narayana @ Bujji, S/o Purushottam, (5) Chilla Tarani, S/o Late Chando, (6) Chilla Janardhan, S/o late Chandro (7) Chilla Raju, S/o Bhagavan, (8) Satta Krishna, S/o Chandro, (9) Satta Pitambar, S/o Devaraju, (10) Satta Basudev, S/o Dudisti, (11) Chilla Purushottam, S/o Neelambaru and (12) Chilla Krishna, S/o Neelambaru were negligently providing electricity to the lights as decoration for the celebrations in</t>
  </si>
  <si>
    <t>'153/2025'</t>
  </si>
  <si>
    <t>132,351(2) r/w 3(5) BNS</t>
  </si>
  <si>
    <t>This is a case of Assault or criminal force to deter public servant from discharging his duty and threatening with dire consequences and coupled with common intension that occurred on 25.05.2025 at 17-00 hours, at the Vajrapukotturu Police station and reported on 26.05.2025 at 08-00 by the M Tirupathi, Inspector of Police , Kasibugga Rural Circle and he stated that he was in the circle office, at around 10.00 am, the SI of Vajrapukotturu Police Station called and said that there was a clash in Garudabadra village regarding the government land. SI of Vajrapukotturu PS went to Garudabadra village with his staff and sent them away without gathering. He visited Garudabadra village. After that, the picket has been set with our staff HCs 1143,278, PC 144 for ensure that no clashes took place. S</t>
  </si>
  <si>
    <t>'116/2025'</t>
  </si>
  <si>
    <t>66-E ITA-2000-2008, 77 BNS</t>
  </si>
  <si>
    <t>Occurred on 27.05.2025 about 18.00 hrs to 18.30 hrs, at Toilet room of M.R.O Office, Ponduru village and mandal, Srikakulam district and reported that on 28.05.2025 about 16.00 hrs., where in the complainant Karnena Vijayadurga w/o Chowdari Praveenkumar, 32 yrs, caste by Kapu, VRO of Modalavalasa village, ponduru mandal N/o Manguvarithota, Srikakulam, reported that accused Suvvari Sanyasi rao s/o Chandrarao, 38 yrs, caste by Kalinga, V.R Gudem village. on 27.05.2025 about 18.00 hrs to 18.30 hrs she was in the Ponduru M. R. O. office and she went to the ladies' bathroom, after closing the natural calls she washed her legs and looked up. she saw a mobile torch on the wall between the gents' toilet and the ladies' toilet. After that she came out and saw Suvvari Sanyasirao, who c</t>
  </si>
  <si>
    <t>'139/2025'</t>
  </si>
  <si>
    <t>This is a case of Non Fatal road accident that occurred on 28.05.2025 at about 19.30 hrs on B T Road, Near vikalangula colony of Chilakapalem village of Etcherla mandal and reported on 29.05.2025 at 09.00hrs wherein the complainant Lingala Raju s/o lt Yerrayya, 43yrs, Mala by caste, Kesavadasupuram village of Ponduru mandal was walking along the road to buy some home needs while the accused unknown driver of a car (registration number not known) drove his car in rash and negligent manner and hit the victim from back side as a result of that victim got bleeding injuries on his left check and scratch injuries on his hand and knees then the accused driver of the car did not stop after the incident and fled the scene immediately informer and some others reached scene and took the injured to RI</t>
  </si>
  <si>
    <t>This is a case of non-Fatal road accident that occurred on 29.05.2025 at 05.00 hours at on NH-16 road opp. Sivani Engineering College, Chilakapalem village, Etcherla Mandal and reported on 30.05.2025 at 08.30 hours by the complainant Erukundi Madhu, S/o Ramayya, Age 36 years, SC-Mala by caste, G.Sigadam village and Mandal reported that he doing as auto driver getting his livelihood on 29.05.2025 booking his auto from his villagers to Srikakulam RTC complex. After dropping he went to his village when he reached on NH-16 road Opp. Sivani engineering college around 05.00 hours suddenly his auto has been repaired and stopped. The complainant get down and his checking his auto. Mean while a unknown accused vehicle driver drove his vehicle in a rash and negligent manner proceeding in same direct</t>
  </si>
  <si>
    <t>Occurred in between 26.05.2025 at 15.00 hrs to 15.30 hrs, In front of Ichapuram Railway Station, Ichapuram Municipality and reported on 30.05.2025 at 13.00 hrs, wherein the complainant Paul Yangich Behera, S/o.Bhimo Behera, age 23 yrs, Kandra by caste, Edupuram village, Ichapuram Mandal lodged a report stating that, on 26.05.2025 he dropped his friend to Railway station, Ichapuram at 15.00 hrs on his motor cycle Hero HF Deluxe bearing reg. No. OD 07 AS 0230 and parked his motor cycle in front of Railway station and moved into Railway station along with his friend. Later, at about 15.30 hrs, he returned and came to know that, some unknown persons had committed theft of his motor cycle Hero HF Deluxe bearing reg. No. OD 07 AS 0230 and fled away along with booty. Worth of Rs.30,000/-.</t>
  </si>
  <si>
    <t>'141/2025'</t>
  </si>
  <si>
    <t>'183/2025'</t>
  </si>
  <si>
    <t>20(b)(ii)(B) r/w 8(b) NDPSA</t>
  </si>
  <si>
    <t>This is a case of seizure of contraband i.e. Ganja, a cultivated Herbal Narcotic coupled with illegal purchase, possession, transportation and sale of the narcotic drug i.e. Ganja, packed in five packets tied in brown colour covers duly secured in two bags, occurred on 31-05-2025 at 09.00 hrs near Madapam Toll gate, Narasannapeta Mandal on N.H.16 leading from Narasannapeta to Srikakulam wherein the complainant CH.Durga Prasad, SI of Police, Narasannapeta PS arrested A.1 Mukthi Paricha, W/o Chandra Kanth Paricha, 28 yrs, Baripada village, Gajapathi District, Odisha state, when she was found in the illegal possession of Narcotic drug i.e. Ganja of about 12.930 Kgs all worth Rs.36,000/- which was procured from A.3 Prana Kumar Pradhan @ Rajesh, Parlakhemundi village, Odisha state and tran</t>
  </si>
  <si>
    <t>'184/2025'</t>
  </si>
  <si>
    <t>'185/2025'</t>
  </si>
  <si>
    <t>This is a case of Ordinary theft. Occurred On 22-05-2025 in between 08-30 hrs to 18-00 hrs At the house of complainant, Bhogeswara colony, Chinna Borigivalasa village, Narasannapeta Mandal and reported on 31.05.2025 at 19-30 hrs Wherein the complainant Chitti Padma, W/o Simmayya, 36 yrs, Velama by caste, Bhogeswara colony, Chinna Borigivalasa village, Narasannapeta Mandal reported that while inmates are absent in his house some unknown culprits gained entrance into his house and committed theft of Gold ornaments i.e 1) Gold Haram weight about 3¼ Tulas 2) Gold Chain weight about -2 tulas 3) Gold ear rings weight about ¿ ¾ Tulas Total 6 Tulas of Gold worth Rs. 1,20,000, and escaped with booty.</t>
  </si>
  <si>
    <t>Occurred on 01.06.2025 at 09.00 hrs, at Lay out, BRC Puram JN, Sompeta (M), and reported on same day at 22.30 hrs, by the complainant Jeevana Dhamodaram, S/o Beevana Ramamurthy, age 51 yrs, Lakkavaram(v),Sompeta (M) reported that he went to BRC Puram because Mason works. he was parked his vehicle bearing No.AP39-BP-8844 in lay out, BRC Puram JN, some unknown culprits committed theft of his motorcycle and decamped with booty worth Rs. 30,000 Later he caused enquiries about it in and around their village and surrounding villages but no clues</t>
  </si>
  <si>
    <t>'170/2025'</t>
  </si>
  <si>
    <t>329(3),118(1),324(4) r/w 3(5) BNS</t>
  </si>
  <si>
    <t>This is a case of simple hurt that occurred on 02.06.2025 at 09.30 hours at Cocoanut tope of Jalari Koyyam village, Etcherla Mandal and reported on 02.06.2025 at 16.00 hours by the complainant Chidipalli Ramudu, S/o Late Ramulu, Age 65 years, Vadabalija by caste, Jalari Koyyam village, Etcherla Mandal. In which the accused 1) Chidipalli Adulu @ Adhinarayana, 2) Suryanarayana, 3) Venkayya, 4) Kamesh, 5) Krishna, 6) Guna, 7) Manu, 8) Danamma were criminally trespass into the complainant coconut tope, damage and uprooted cocont plantation, beat the complainant and nephew with iron rod and sticks and caused bleeding injuries on their heads and shifted to RIMS hospital, Srikakulam admitting for treatment. On pretext that the complainant and accused were disputed alleged land and facing at court</t>
  </si>
  <si>
    <t>'145/2025'</t>
  </si>
  <si>
    <t>Occurred on 03.06.2025 at 15.30 hrs, In front of Ichapuram Railway Station, Ichapuram Municipality and reported on the same day at 18.00 hrs, wherein the complainant arrested the accused A1) Md. Shekhawat s/o Md. Habib, age 30 years, Caste Muslim, ward No. 9, Kasri village and post, Anti Chak PS, Bhagalpur District, Bihar state res. Ramnagar cheri, Vapi Town, Valsad District, Gujarath State and A2) Dala Behara Chitrasen s/o Dala Behara Hari, age 31 yrs, caste Kampo, near Dharmapur village, Kansamari Post, Chhanameri Panchayathi, Pattapur PS, Ganjam District, Odisha State, while they were in possession &amp; transportation of the prohibited Ganja. The accused A1 along with A2 collected Ganja from A3) Laxmikanth, Dharmapur village, Kansamari Post, Chhanameri Panchayathi, Pattapur PS, Ganjam Dist</t>
  </si>
  <si>
    <t>This is a case of man Missing that occurred on 28.05.2025 at 17.00 hours at Lolugu village, Ponduru Mandal and reported on 03.06.2025 at 16.00 hours, where in the complainant Majji Asirinaidu s/o Jogarao, 35 yrs, caste by Kapu, Lolugu village, Ponduru Mandal. Reported that his Father Majji Jogarao, Age 69 years, mentally unstable, left the house and did not return to house and thereby found missing. Hence he requested to take necessary action .</t>
  </si>
  <si>
    <t>'172/2025'</t>
  </si>
  <si>
    <t>'156/2025'</t>
  </si>
  <si>
    <t>329(4),351(2) r/w 3(5) BNS</t>
  </si>
  <si>
    <t>Occurred on 05.06.2025 at 16.00 hrs, In front of Ichapuram Railway Station, Ichapuram Municipality and reported on the same day at 18.30 hrs, wherein the complainant arrested the accused A1) Elia Raita s/o late Kaleesa Raita, age 39 Years, Caste Kondho (ST), Luhakhanti (V), Sabarpalli Panchayathi, R.Udayagiri Block and PS, Gajapathi District, Odisha State, while he were in possession &amp; transportation of the prohibited Ganja. The accused A1 collected Ganja from A2) Johan Raita, s/o late Kaleesa Raita, age 41 Years, Caste Kondho (ST), Luhakhanti (V), Sabarpalli Panchayathi, R.Udayagiri Block and PS, Gajapathi District, Odisha State and he will be transported from Odisha state to Pune of Maharashtra state to handover ganja to A3) Chacha @ Rakesh Sudhamplunj, Kamset village, near Pune town, Ma</t>
  </si>
  <si>
    <t>'155/2025'</t>
  </si>
  <si>
    <t>This is case of ordinary theft that occurred on 26.05.2025 in between 14.45 hours and 15.15 hours at Simhadwaram junction, Etcherla Mandal and reported on 05.06.2025 at 15.00 hours by the complainant Sanapala Bharathi, W/o Venkatarao, Age 60 years, Kalinga by caste, Govindapuram village, Pundi RS Vajrapukothuru Mandal, Srikakulam District. In which some unknown culprits torn the hand bag of the complainant and committed theft of 1) 2 ½ tulas of golden black beads chain, 2) 2 tulas of Golden neck chain with locket worth of Rs. 1,35,000/- and escaped along with stolen property. while she was visiting Srikakulam for treatment related to her dental and eye care, she had temporarily removed her jewelry during treatment at Usha Dental Clinic, Ramalaxman Junction</t>
  </si>
  <si>
    <t>20(b)(ii)(B),8(c) NDPSA</t>
  </si>
  <si>
    <t>Occurred on 06.06.2025 at 08.00 hrs, In front of Ichapuram Railway Station, Ichapuram Municipality and reported on the same day at 10.30 hrs, wherein the complainant arrested the accused A1) Chabi Sahu s/o late Dukha Sahu, age 38 years, Caste Kondayath, Nilandrichandrapur village, Talapada Post, Khariaguda Panchayathi, Ganjam District, Odisha State (Peddler), while he was in possession &amp; transportation of the prohibited Ganja. The accused A1 collected Ganja from A2) Anand Sahu @ Deba, Nilandrichandra -pur village, Talapada Post, Khariaguda Panchayathi, Ganjam District, Odisha State and he will be transported from Odisha state to Phalgar district of Maharashtra state to handover ganja to A3) Ankush, Thulanji Road, Nallasupara East, near Virar, Phalgar District, Maharashtra State, the compla</t>
  </si>
  <si>
    <t>'122/2025'</t>
  </si>
  <si>
    <t>316(5),316(3),305(a) BNS</t>
  </si>
  <si>
    <t>This is a case of Criminal Breach of trust by the company employees being entrusted with property and committed theft, occurred in between on 04-05-2024 at about 21:00 hrs and on 17-03-2025 at about 14:30 hrs at CTO ¿ 6 Plant, Dr Reddy¿s Lab, Pyd9ibeemavaram of Ranasthalam Mandal and reported on 06-06-2025 at 12:00 hrs by the complainant Gavara Somasekhar Rao, S/o late Gunniah, Age 41 Yrs, Kapu by caste, F.M lead Security &amp; Transport, Visakhapatnam Cluster, Dr Reddy¿s Lab, Pydibeemavaram of Ranasthalam Mandal, R/o H. No. 12-148 BC Colony, Aganampudi, Gajuwaka, Visakhapatnam, wherein some Warehouse Staff of Dr Reddy¿s Lab and unknown culprits are committed theft of 3.38 Kgs Palladium Acetate ( Batch No.AFRR000653) worth about Rs. 20 Lack from the ware house of production block, but</t>
  </si>
  <si>
    <t>329(3),324(2) r/w 3(5) BNS</t>
  </si>
  <si>
    <t>This is a case of criminally trespass that occurred on 07.06.2025 at 11.00 hours at Ramajogipeta village, Etcherla Mandal and reported on the same day at 16.00 hours by the complainant Ruppa Ramesh, S/o Late Krishna Rao, Age 37 years, P-Velama by caste, Dharmavaram village, Etcherla Mandal reported that he has trustee of sri ramachandramurthy. In which the accused 1) Allu Suryanarayana, 2) Allu Sanyasirao, 3) Allu Laxmana Rao, 4) Allu Apparao, 5) Allu Narasinga Rao were criminally trespass into trustee land and plowe with tractor bearing No.AP40DB5911, damage the black gram cultivation fields covered in Survey No¿s 443-11a-N of 1.78 cents &amp; 443-11c-N of 0.49 cents of Ramajogi village boundary.</t>
  </si>
  <si>
    <t>'161/2025'</t>
  </si>
  <si>
    <t>305(a),103(1) BNS</t>
  </si>
  <si>
    <t>This is a case of brutal murder for gain that occurred on 10.06.2025 prior to 05.30 AM and reported on 10.06.2025 at 09.00 Hrs., in which the complainant Dumpala Rama Rao, s/o Krishnamurty, 45 Yrs, Kalinga by caste, Pedda Harischandrapuram Village, Kotabommali Mandal reported that some unknown culprit/s gained entrance into the house of the deceased, murdered his mother Dumpala Dalamma, w/o Krishnamurty, 68 yrs,Kalinga by caste, Pedda Harischandrapuram Village, Kotabommali Mandal by hitting at the rear side of her head firmly while she was along at home, committed theft of her 2 ½ tulas gold mangalasutra worth Rs. 50,000/- and decamped. Hence he requested for necessary action.</t>
  </si>
  <si>
    <t>'135/2025'</t>
  </si>
  <si>
    <t>324(1),329(1) r/w 3(5) BNS</t>
  </si>
  <si>
    <t>This is a case of criminal trespass and damage of property that occurred on 10.06.2025 at 10.0 Hrs at land of complainant of Gudem Village, Srikakulam mandal and reported on 11.06.2025 at 20.00 Hrs by the complainant Seera Koteswara Rao, S/o late Asirappadu, age 40 Yrs, Velama by caste, Gudem Village, Srikakulam mandal that he working as car driver and he has AC.0.3 ½ cents land in the limits Gudam Village, On 10.06.2025 at 10.00 Hrs wherein the accused A1.Sadhu Appalaraju and 5 others entered into the land land complainant with illegally by criminal trespass and damaged the nilagiti tress in the land with JCB, Therefore, the complainant and his wife got angry and drank insecticide on 11.06.2025 at 11.00 hrs.Both are admitted in GGH, Srikakulam and the complainant and accused have bee</t>
  </si>
  <si>
    <t>'136/2025'</t>
  </si>
  <si>
    <t>329(1),324(1) r/w 3(5) BNS</t>
  </si>
  <si>
    <t>This case is courter of 135/25 and this is case of riminal trespass and damage of property that occurred on 10.06.2025 at 11.0 Hrs at land of complainant of Gudem Village, Srikakulam mandal and reported on 11.06.2025 at 21.00 Hrs by the complainant Sadhu Appalaraju, S/o Laxmana Rao, 30 Yrs, Velama by caste, Gudem Village, Srikakulam mandal and district. In which the Accused A1. Seera Koteswara Rao and his wife Anusuyamma are entered into the land of the complainant by criminal trespass and damage of items of complainant, with regard land dispute was running between the complainant and accused since 5 years, then the complainant put the matter before the village elders but they did not justice so that today i.e 11.06.2025 he came to police station gave report for request action.</t>
  </si>
  <si>
    <t>This is case of Man missing that occurred on 01.09.2019 at 21.00 Hrs at Challavanipeta Village, Srikakulam mandal &amp; district and report on 12.06.2025 at 19.00 Hrs by the complainant Challa Rohini, W/o Ganganna, 45 Yrs, Velama by caste, Challavanipeta Village, Srikakulam Mandal that she was two son¿s the elder son Challa Tejeswara Rao, S/o Ganganna, age 32 Yrs, her elder son was liked his uncle daughter and his aunt rejected his marriage proposal, that keep in his mind, On01.09.2019 at 21.00hrs he left from his house without intimation since then the complainant and her family members searching about his but they did not get any clues about her son so that today i.e 12.06.2025 he came to Police Station gave report for her son missing.</t>
  </si>
  <si>
    <t>This is case of HB by night (Temple theft) that occurred in between 11.06.2025 at 18.00 Hrs and 12.06.2025 at 06.30 Hrs at Venkateswara Swamy temple, Kanugulavanipeta Village, Srikakulam mandal &amp; district and reported on 12.06.2025 at 12.00 Hrs by the complainant Kanugula Aswani, W/o Bapuji Rao, 50 Yrs, Kapu by caste, Kanugulavanipeta Village, Srikakulam mandal &amp; district that she was working as Ex MPTC of Kanugulavanipeta village, that some unknown culprits gained their entry into the temple by broke open the locks of the iron grills and took the hundi and left from temple, there is 2000/- in that hundi. and also broken the hundi in the Podilapu Ammavari temple, there is 2000/- in that hundi, total worth Rs 4000/- decamped with the booty.</t>
  </si>
  <si>
    <t>This is a case of illegal possession of prohibited Ganja for the purpose of commercial use that occurred on 12.06.2025 at 09:00 hours on BT road, left side of the Railway Park in Railway Quarters, Sompeta Railway Station, Kanchili Village &amp; Mandal and reported on the same day at 12:00 hours, in which, the complainant Sri P. Parinaidu, Sub-Inspector of Police, Kanchili PS, arrested the accused -1) Amerikan Paswan S/o Ramjanam Paswan, age: 33 Years, Caste by Paswan (ST), Raghunathpur (Village), Piroo (Post), Aurangabad (Dist), Haspura Police Station Limits, Bihar State and A.2) Kamendra Ram S/o Arjun Ram, age: 21 Years, Caste by Paswan (ST), Raghunathpur (Village), Piroo (Post), Aurangabad (Dist), Haspura Police Station Limits, Bihar State, while they were in possession &amp; transportation of t</t>
  </si>
  <si>
    <t>D-6</t>
  </si>
  <si>
    <t>occurred on 12.06.2025 at 19.00 hrs. at Gotta barrage , Hiramandalam and reported on the same day at 20:30 hrs, wherein the complainant Md yaseen, SI of Hiramandalam P.S. apprehended and arrested the accused Kunapalli Rajasekhar , S/o late Venkat Rao, age-34, ST by caste , Peddasankali village, Hiramandalam while possession and transporting of IMFL 1. MC Whisky, 180 ml ¿ 50 bottles, each bottle is Rs.190/-, 2. Officer choice, 180 ml ¿ 50 bottles, each bottle is Rs.160/-, 3. Old admirial , 180 Ml-30 bottles , each one RS 130/-, 4.Bengular whisky , 180ml-80 bottles , each one RS 99/- total bottles- 210, total worth of Rs.29,320/-, total 37.8 liters illegally by his motor cycle bearing no AP28CH6780 to sale for getting monitory benefits without having any permit and license from the compet</t>
  </si>
  <si>
    <t>1 FIRE ACCIDENT</t>
  </si>
  <si>
    <t>This is a case of fire Accident that occurred on 10.06.2025 at kurma Vedic village , Hiramandalam and reported on 12.06.2025 at 10.00hrs , wherein the complainant named Bijjala Naresh kumar, S/o Pandari, age-47, vysya by caste, Kurma village , Hiramandalam reported that he was in-charge of kurma Vedic village and they live traditional and Vedic principals , they pray their god in the prayer room by lit lights on every day . as usual on 10.06.2025, they lit lights in 20 clay diyvas and lit off the all lights at 20.30 hrs and closed the doors of prayer room by Swamy Laxmi Nathdas @ Chandu. Later, Swamy Srikanth Das woke up for peeing and noticed that a fire broke out in the prayer room and the entire mud hut burned down.</t>
  </si>
  <si>
    <t>D-6(Others)</t>
  </si>
  <si>
    <t>'178/2025'</t>
  </si>
  <si>
    <t>This is a case of Man missing, which occurred on 12.07.2022 at 11.00 hrs, at complainant house, Bondhilipuram Srikkaulam Town and reported on 13.06.2025 at 10,00 hrs, by the complainant Sudadevi Bhatt D/o Ramesh Prasad, age 50 years, caste by brahmina, door no. 2-2-24/1/2, bondhilipuram, Srikakulam town, reported that, wherein the missing person namely Bhat Sivasanakara Prasad age 54 years, who is brother of the complainant was mentally sickness, he left from house, didn¿t return back, then the complainant made enquiry about missing person, he didn¿t¿ traced, then he came to Police Station and lodged a written report for necessary action.</t>
  </si>
  <si>
    <t>'194/2025'</t>
  </si>
  <si>
    <t>Occurred in between 02.06.2025 at 21.30hrs to 03.06.2025 at 04.45hrs at behind of complainant house, Kedaripuram Village, Palasa Mandal and reported on 13.06.2025 at 20.00hrs, wherein the complainant Padi Yugandhar s/o Simhachalam, 29yrs, T-Kapu by caste, Kedaripuram Village, Palasa Mandal reported that he parked his Pulsar NS 200 motorcycle bearing No: AP40EX2046 behind of his house on 02.06.2025 at 21.30hrs and slept and wake up on 03.06.2025 morning at 04.45hrs and found his said motor cycle was missing. Then he searched surrounding places, but no clues were found. Hence he came to know that it was theft by unknown culprits decamped with booty. The worth of the motorcycle is about Rs. 80,000/-.</t>
  </si>
  <si>
    <t>196(1) BNS</t>
  </si>
  <si>
    <t>Occurred on 13.06.2025 at 22.00 hrs, at infront of kamala nivas apartment, 2nd line N cooony, Srikakulam town, reported on same day at 22.00 hrs, wherein the complainant Kalealli Eswaramma w/o Late Laxminarayana, age 62 years, caste by patnaik, kama nivas apartment, 2nd ine PN cooony, Srikakulam town, she and her sister Durga were went to friends colony, Srikakulam Mandal for visit their relatives house and both are returned while they were reached at kamala nivas one male accused wearing helmet and black T shirt dragged her gold pusthula traadu, then the complainant caught hold her Pusthula traadu, the accused half of the Pusthula thradu wg. About 20 grams taken and escaped from there on his motor cycle, worth Rs.40,000/-.</t>
  </si>
  <si>
    <t>'180/2025'</t>
  </si>
  <si>
    <t>'182/2025'</t>
  </si>
  <si>
    <t>This is a case of mischief by fire with an intent to cause damage the human dwelling that occurred on 02.06.2025 at 00-20 hours, at the complainant house, Uddanamgopinadhapuram village of Vajrapukotturu Mandal and reported on 14.06.2025 at 18-30 hours, wherein the complainant Kottapalli Dalamma, W/o Someswararao, age 43 years, Caste by Rajaka, Uddanamgopinadhapuram village of Vajrapukotturu Mandal reported that the accused Mula Shanmukharao, Kavitiagraharm village of Nanidgam Mandal. Her daughter name as Mula Rajeswari marriage performed with the accused/ Mula shanmukharao and they separated in the year 2019 due to difference of opinion. Later the accused harassed to the complainant family members regularly. On 02.06.2025 at 00-20 hours, accused has committed mischief by set fire to dwelli</t>
  </si>
  <si>
    <t>Occurred on in between 16.05.2025 at 21.00 Hrs and 17.06.2025 at 04.00 Hrs at Palasapuram village of Sompeta Mandal and reported on 17.06.2025 at 10.00 Hrs in which the complainant Bendalam Ashok, S/o Damosdaram, 65 years, kalinga by caste, Palasapuram village of Sompeta Mandal reported that The complainant stated that he was living with his wife in a new house built about a year ago. On 16 May 2025, at 9:00 PM, he and his wife were sleeping in the bedroom. When he woke up at 4 am, he found that some unknown persons had broken the ventilator next to the god's room with a crowbar and entered the house with the help of a ladder. The lock of the drawer in the second bedroom was broken and a two-tula gold chain worth 40,000/- was stolen. Hence Complainant reported to Sompeta Police St</t>
  </si>
  <si>
    <t>'211/2025'</t>
  </si>
  <si>
    <t>This is a case of house breaking by night. Occurred In between 05-06-2025 at 17-00 hrs To 15-06-2025 at 19-30 hrs at Sai Nagar, Narasannapeta town and reported on 17.06.2025 at 11-30 hrs wherein the complainant Ganagalla Rambabu, S/o Late Appalaswamy, 54 yrs, Vadabalija by caste, Sai Nagar, Narasannapeta town reported that some unknown culprits gained entry into his house by broke open that lock and committed theft of gold ornaments i.e 1) Gold Laxmidevi kasulu weight about -9 grams 2) Gold chain weight about 1¼ tula 3) Two pairs of Gold ear rings weight about 1 tula, Total weight of gold ornaments - 3 tulas worth of Rs. 60,000/- rupees and Silver articles weight about 54 tulas worth of Rs. 20,000/- rupees (Total worth of stolen property is Rs. 80,000/- rupees ) and decamped w</t>
  </si>
  <si>
    <t>This is a case of house breaking by night that occurred on the night of 16-6-2025 at Pattupuram village and reported on 17-6-2025 at 16-00hrs in which the complainant Pathivaada Hamsa W/o Krishnarao, 40years, Kapu by caste, Pattupuram village R/o Maduruwada, Visakhapatam reported that some unknown culprits gained trespassed in her her by breaking open the locks of door and committed theft of ear studs from almirah weighing about ½ tolas gold and decamped with booty. Worth of Rs. is 10,000/-. Following which a case was registered in Cr.No. 43/2025 U/s 331(4),305 of BNS of Meliputti P.S.</t>
  </si>
  <si>
    <t>'244/2025'</t>
  </si>
  <si>
    <t>'210/2025'</t>
  </si>
  <si>
    <t>331(4) BNS</t>
  </si>
  <si>
    <t>This is a case of house breaking by night. Occurred In between 08-06-2025 at 17-00 hrs To 15-06-2025 at 19-30 hrs at Sai Nagar, Narasannapeta town and reported on 17.06.2025 at 11-00 hrs wherein the complainant Dunga Ramarao, S/o Late Tata, 66 yrs, Velama by caste, Sai Nagar, Narasannapeta town reported that some unknown culprits gained entered into his house by broke open that lock and committed theft of gold ornaments 1) 3 pairs of gold ear studs weight about 1½ tula 2) Gold rings -02 weight about 1 tula 3) Gold Sathamanalu-02 weight about ½ tula 4) Gold varalaxmi kasulu weight about ¼ tula 5) Gold Vattulu ¼ tula, total weight of gold ornaments - 3.5 tulas worth of Rs. 70,000/- rupees and Silver articles weight about 54 tulas worth of Rs. 20,000/- rupees (Total</t>
  </si>
  <si>
    <t>335,340(1),338,308(2),329(1),314,316(1) r/w 3(5) BNS</t>
  </si>
  <si>
    <t>Occurred on priorto on 11.11.2023, at Hotel Nagavali @ Kameswari hotel, Srikakulam town, reported on 18.06.2025 at 10.00 hrs, by the complainant namely Pillarisetty Venkataradha , Md Kameswari hotel pvt. ltd, Samathvihar apartment, 80 feet road, Srikakulam town, who is present director of Hotel Nagavali @ Kameswari hotel, Srikakulam town, reported that, wherein the accused namely VV Anandh and his son VV Ashish of Srikakulam were without any authority they were managing as directors of Hotel Nagavali @ Kameswari hotel and they were criminal trespasses, forgery and tempering in all records of Hotel Nagavali @ Kameswari hotel, the complainant lodged a report for necessary action against the accused.</t>
  </si>
  <si>
    <t>'212/2025'</t>
  </si>
  <si>
    <t>Occurred in between 17.06.2025 from 21.00 hrs to 18.06.2025 at 05.00 hrs at Maddilavanipeta village, Nandigam Mandal and reported on 19.06.2025 at 14.00 hrs in which the complainant Konki Jagadeesh s/o lt Kuramayya, 27 yrs, Segidi by caste, Maddilavanipeta village, Nandigam mandal reported that he owns a Honda shine motor cycle bearing reg No AP 40 FW 5766. He used to keep his motor cycle near to his house. Likewise on 17.06.2025 in the night he parked his motor cycle backyards of their house. On 18.06.2025 around 05.00 hrs when he woke up, he noticed that some unknown culprits committed theft of his motor cycle worth Rs. 50000/- and decamped with booty.</t>
  </si>
  <si>
    <t>318(4),319(2) BNS</t>
  </si>
  <si>
    <t>Occurred on 18.06.2025 at 17:00 hrs at jaduru village, Polaki Mandal and reported on 20.06.2025 at 19:00 hrs where in the complainant by name Yabaji Appalanaidu S/o Surappadu, Age 32 yrs, Kapu by caste, Lingalapadu Village, Narasannapeta Mandal reported that he has been running wine shop at Jaduru village along with some others. On 18.06.2025 evening at about 05:00 hrs he receive a call 8465841631 from unknown number and says that he is ASI Anandarao and Spoke with your Partner Menda Trinadharao and you have to send an amount Rs 80,000/- immediately and will be give cash and then he was contact with his partner. he said send amount to him. and then he send an amount Rs 50,000/- from his worker karri Suryaprakash Phone number 9951012067 to 9949282664 and send an amount Rs 14,000</t>
  </si>
  <si>
    <t>'186/2025'</t>
  </si>
  <si>
    <t>Occurred prior to 23.06.2025 at 17:15 hours at Relli veedhi, Mandasa village &amp; Mandal and reported on 23.06.2025 at 17:15 hrs by the complainant Guddibadra Jyothi, W/o Dhora @ Abhi, Age-19 yrs, Relli Veedhi, Mandasa Village &amp; Mandal and reported stated that the accused 1) Guddibadra Dhora @ Abhi, S/o Rajesh, 23 yrs;2) Guddibadra Seetha; 3) Guddibadra Pavan;4) Sasi, All are resident of Relli Veedhi, Mandasa Village &amp; Mandal were harassed the complainant both mentally and physically for additional dowry from her parents. Then she put in the matter before the Village Elders, but they were did not came to the settle the matter. Finally, the complainant came to Police Station and presented a report against her husband and for take necessary action.</t>
  </si>
  <si>
    <t>This is a case of harassment to a married woman that occurred prior to 24.06.2025 at Bhavanapadu village, Nauapada PS limits of Santhabommali Mandal and reported on 24.06.2025 at 20.00 hours, in which the complainant Paila Rajeswaridevi @Vennela W/o Balakrishna, 28 years, Reddika by caste, Bhavanapadu village, Santhabommali Mandal reported that her husband Paila Balakrishna S/o lt Gurunadha reddy, Dharmapuram village, Itchapuram mandal and 7 members of his relatives harassed her for cruelty both mentally and physically and also to bring additional dowry cash Rs. 5 Lac. from her parent¿s house. she put the issue before the village elders and they made counseling several times but the accused persons are did not change their attitude , hence she lodged a report for necessary action.</t>
  </si>
  <si>
    <t>'215/2025'</t>
  </si>
  <si>
    <t>Occurred in between 25.06.2025 at 21:30 hrs to 26.06.2025 at 05:30 hrs at Sri Mahalaxmi Hardware shop, Near Hanuman Junction, Koligam road, Rattakanna Village, Ichapuram Municipality and reported on 26.06.2025 at 11:30 hrs that the complainant Ginni Vasudevareddy, S/o Late Mohanarao, 36yrs, Reddika by caste, Santhosam veedhi, Rattakanna Village, Ichapuram Municipality is maintained the Sri Mahalaxmi Hardware shop at Near Hanuman Junction, Koligam road, Rattakanna Village, Ichapuram Municipality shop is open daily morning at 08:30 hrs and colsed night 09:30 hrs on 25.06.2025 at 21:30 hrs he colsed the shop, on 25.06.2025 at 05:30 hrs lenka Srinivasarao, Thota veedhi, Rattakanna Village was called to him and said your shop open and break the lock. hence the complainant came to shop and verif</t>
  </si>
  <si>
    <t>324(4),115(2),329(3),351(2) r/w 3(5) BNS</t>
  </si>
  <si>
    <t>Occurred on prior to 22.06.2026 at 16.30 hrs at the house of the complainant, G.Sigadam Village &amp; mandal and reported on 26.06.2025 at 18.00 hrs, wherein the complainant Veladi Nagaraju S/olate Kesava Rao, age- 62 yrs, caste by Periki balija, G.Sigadam village &amp; mandal, Srikakulam District reported that he has some land in G.Sigadam rvenue boundry, on that that land ,between he and his villagers Mahadasyam Seshu babu,Mahadasyam, Mahadasyam Gowrisankar have some dispute. In this regarding trail running in RDO court, Srikakulam. the trail will conduct on 28.06.2025 at RDO court, Srikakulam on the land issue. on 20.06.2025 after midnight the accused's supporters Nayana Laxmana Rao, Nayana Sanakara rao, Nayana Seethamnaidu,Nayana Gopi, Revalla Paidraju were trespassed in the complainant¿s</t>
  </si>
  <si>
    <t>'205/2025'</t>
  </si>
  <si>
    <t>Occurred in between 17.06.2025 at 21.30hrs to 08.06.2025 at 04.30hrs at infront of complainant house, Rentikota colony, Palasa Mandal and reported on 27.06.2025 at 20.00hrs, wherein the complainant Sriram Balaji s/o Ramahari, 26yrs, SC by caste, Rentikota colony, Palasa Mandal reported that he parked his Pulsar N160 motorcycle bearing No: AP40FU2670 infront of his house on 17.06.2025 at 21.30hrs and slept and wake up on 18.06.2025 morning at 04.30hrs and found his said motor cycle was missing. Then he searched surrounding places, but no clues were found. Hence he came to know that it was theft by unknown culprits decamped with booty. The worth of the motorcycle is about Rs. 80,000/-.</t>
  </si>
  <si>
    <t>'221/2025'</t>
  </si>
  <si>
    <t>351(2),126(2),118(1) r/w 3(5) BNS</t>
  </si>
  <si>
    <t>Occurred on 28-06-2025 at 10-00 hrs at agriculture fields, Gonapapeta village, Narasannapeta Mandal and reported On 28.06.2025 at 14-00 hrs wherein the complainant Jallu Ramana Murthy, S/o Late Sanyasappadu, 60 yrs, Gonapapeta village, Narasannapeta Mandal reported that the accused A1: Gotta Dharmarao, A2: Bongu Rama satyam, A3: Jogi Asirinaidu were wrongfully restrained the complainant and beat him with iron Kattuva over the left leg and also threatened him with dire consequences due to previous land disputes existing between them as a result the complainant received swollen injury over the left leg. Immediately the complainant was shifted to CHC, Narasannapeta for medical treatment on 108 Ambulance.</t>
  </si>
  <si>
    <t>420,408 r/w 34 IPC</t>
  </si>
  <si>
    <t>Occurred prior to April-2024 at complaint house, Aludu Village, Saravakota Mandal and reported on 28.06.2025 at 20.00 hrs in which the complainant Varudu Vijayalakshmi W/o. Raghvendra, age 42 years, P.Velama by caste residing at Aludu Village, Saravakota Mandal wish to lodge a complaint regarding missing of approximately 34 tulas that occurred at her residence. They had kept a bag containing her family gold which included one Vaddanam, one bracelet, one set of ear rings and a necklace amounting up to approximately 34 tulas safely at their residence which they recently discovered missing when they attempted to mortgage it due to financial need. When they first discovered that their gold was missing they found ourselves in a deep dilemma, unsure of who could have taken it. Only a few indivis</t>
  </si>
  <si>
    <t>'223/2025'</t>
  </si>
  <si>
    <t>'206/2025'</t>
  </si>
  <si>
    <t>occurred on 28-06-2025 at about 18.15 hrs on Visakhapatnam-Srikakulam NH-16 road, opposite Dannanapeta petrol bunk, Dannanapeta village and Ranasthalam Mandal and reported n 29-06-2025 at 14:00 hrs by the complainant Lanka Syamalarao s/o Appalaa naidu,age 30 yrs,caste by kapu,Adapaka village,Laveru mandal, wherein the accused driver of Lorry bearing No. HR-69-8056 drove his lorry in a rash and negligent manner and dashed against the complainant bolero van bearing No.AP39VZ3174 back side while the complainant came back after un loading ice cream load in Vizianagaram he stop and slowly his bolero van when he reached opposite Dannanapeta petrol bunk because his front vehicle driver put sudden break . As a result of which the complainant bolero stuck in between the both vehicles he stuc</t>
  </si>
  <si>
    <t>12 POCSO ACT 2012, 115(2),78(1)(i),333 r/w 3(5) BNS</t>
  </si>
  <si>
    <t>Occurred on 30.06.2025 at about 16.15hrs at Mother terassa school, Palasa town and reported on 30.06.2025 at 21.00hrs, in which the complainant Metta Simhachalam s/o Shanmukharao, 42yrs, Kalinga by caste, Rajagopalapuram Village, Palasa Mandal reported that for last three months the accused Birlangi Sagar s/o Sivayya, 24yrs, Rajagopalapuram village, Palasa Mandal used to follow his minor daughter, 15yrs, studying 9th class at mother theresa shool, Palasa. Today the accused Birlangi Sagar along with his friend Kollakota Sai went to school by their motorcycle and they entered into the school compound, called his daughter, when the teacher asked the accused Sagar beat him with hands. Hence, he came to the Police Station and lodged a report.</t>
  </si>
  <si>
    <t>'173/2025'</t>
  </si>
  <si>
    <t>318(4),318(2) BNS</t>
  </si>
  <si>
    <t>This is a case of cheating with the intention of deceiving someone and inducing them to hand over property, which took place on 01.05.2025 at 3 pm on Peddapadu village, NH16 service road, near Appannamma temple, and on the same day at 20.00 pm, the complainant Chinni Suribabu, Gurrayya, 27 years old, Shettibalija caste, Namagiri Narendra Pattan village, Rautulapudi mandal, Kakinada district, said that he lives by driving an auto and his brother Chinni Srinu lives by doing agricultural work, through a woman known to us, some unknown 3 scammers introduced themselves over the phone, promising to give them gold at a low price, and if they catch six lakhs, they will give them gold at a low price. Today, the complainant and their younger brother went to the Appannam temple in Srikakulam to colle</t>
  </si>
  <si>
    <t>'176/2025'</t>
  </si>
  <si>
    <t>This is a case of non-Fatal road accident that occurred on 01.07.2025 at 20.30 hours on old NH-16 road(Kesavaraopeta to Chilakapalem) at Lingalapeta opp. Police quarter DAR, Etcherla village and Mandal and reported on 02.07.2025 at 16.00 hours by the complainant Venka Srinivasa Rao, s/o Rammurthy, Age 42 years, Padmasali by caste, Lingalapeta village, Etcherla Mandal reported that he was attending retirement function at function, DAR Etherla Police quarters, after complete that function he went back to his village on foot and across the old NH-16 road, in consequent one unknown accused rider of motor cycle rode his vehicle in a rash and negligent manner while proceeding towards Chilakapalem side and made a hit against pedestrian of the complainant. Resulting of which he fell down on road a</t>
  </si>
  <si>
    <t>This is a case of snatching from sleeping person, occurred on 03.07.2025 at night around 01:00 Hrs. at Rajapuram village of Kaviti Mandal and reported at 19:30 Hrs by the complainant Asipu Sarojini w/o Kalidasu, 59 yrs, Devangula by caste, Rajapuram village, kaviti; wherein un-known culprit entered into the house of the complainant by opened the lawn door latch and snatched away Gold neck ornament (Pustulatradu) wg. 2 tulas worth Rs.40,000/- from the neck of the complainant while she asleep.</t>
  </si>
  <si>
    <t>Occurred on 03.07.2025 at about 16.00 hrs, at Indian bank, Ranasthalam village &amp; Mandal and reported on 03.07.2025 at 1900 hrs by the complainant Lankalapalli Maduri along with her neighbor Baswa Guramma, both residents of Kotcherla village, visited Indian Bank at Ranasthalam to withdraw cash. After withdrawing a total amount of Rs.1,91,000/- (Rs.1,00,000/- belonging to the complainant and Rs.1,00,000/- belonging to a group member), the complainant and her neighbor placed the 50,000 amount each other in their handbag. Subsequently, while still in or near the bank premises, some unknown persons committed theft by cutting the handbag using a sharp-edged weapon and stole an amount of Rs.1,00,000/-. The culprits fled the scene with the stolen amount. After she came to the police Station and</t>
  </si>
  <si>
    <t>'179/2025'</t>
  </si>
  <si>
    <t>'233/2025'</t>
  </si>
  <si>
    <t>Occurred on 04.07.2025 at 15.30 hours at Ichapuram Railway Station, Ichapuram Municipality and reported on the same day at 18.00 hours by the complainant M. Mukunda Rao, Sub-Inspector of Police, Ichapuram town PS, in which, he reported that he arrested the accused A-1) Khirasindhu Naik s/o Trinadha Naik, age 21 years, Caste Jama Sahi, Banamali Post, Luhania Village, Digapahandi Block, K.Nuagaon P.S., Ganjam District, Odisha State, while he was in possession &amp; transportation of the prohibited Ganja from A2) Sarath, Taptapani Area, Gajapathi District, Odisha State.Ph: 8763144354 and he will be transported from Odisha state to Chennai Railway Station, Tamil Nadu State to handover ganja to A3) Unknown Person, Chennai Railway Station, Tamil Nadu State. Ph: 9344971181 The complainant seized tot</t>
  </si>
  <si>
    <t>Occurred on 04.05.2025 at about 18.00hrs at Agriculture fields, Jeerukovvada village, Ranasthalam mandal and Reported on 05.07.2025 at 14.30hrs by the complainant Vempada Yellayya, S/o Late Chinnapadu, Age 56yrs, Caste by Reddika, Ch Rajam village, Ramasthalam mandal. It is reported that the accused Dukka Ramana and eight (08) others, all residents of Ranasthalam Mandal, assaulted the complainant and his two relatives using sticks and hands. As a result, the complainant sustained swelling injuries on his left shoulder and legs, while Vempada Tatarao sustained swelling injuries on both hands and left leg, and Baki Ramarao sustained injuries on his body. Due to their previous family land disputes between them. All the injured persons were shifted to CHC Hospital, Ranasthalam by auto for</t>
  </si>
  <si>
    <t>Occurred in between 06.07.2025 at mid night 00:00 hrs and 08:00 hrs on Srikakulam to Visakhapatnam, on NH-16 road, Opp. Rajyog Granite, Near Pishini village of Ranasthalam Mandal and reported on 06.07.2025 at 10:00 hrs, by the complainant Lodagalla Tatarao, S/o Late Thavudu, Age 42 yrs, Caste by Yadava, Lodagallapeta Village, Ranasthalam Mandal. The complainant reported that an unknown vehicle, travelling from Srikakulam towards Visakhapatnam, dashed against his father Lodagalla Thavudu, S/o Late Sanyasirao, aged 70 years, while he was walking on the left side of the NH-16 road. The unknown vehicle fled the scene after the collision. As a result, the total body of deceased crushed and died on the spot. After he come to the police station and report the metter to take a necessary action.</t>
  </si>
  <si>
    <t>This is a case of illegal transportation of prohibited Ganja intended for sale, which occurred on 07.07.2025 at 13:00 hours at the Andhra¿Odisha Border Check Post, Pathapatnam, and was reported on the same day at 15:00 hours in which the complainant, Smt. B. Lavanya, Sub-Inspector of Police (SHO), Pathapatnam Police Station, reported that the accused A-1Raghunadh Jena, S/o Ramachandra Jena, aged 36 years, Caste: KondaYetto, N/o Gadamrugasira village, Chandanapur PS, Puri Block &amp; District, Odisha State, was apprehended while illegally transporting prohibited Ganja weighing 3.345kilograms, packed in three packets and concealed in a white Urea bag. The Ganja was allegedly procured from: A-2Karthik, Muniguda of Odisha Statefor the purpose of at his native locality Puri of Odisha State,in</t>
  </si>
  <si>
    <t>3,4 DPA, 85 r/w 3(5) BNS</t>
  </si>
  <si>
    <t>'217/2025'</t>
  </si>
  <si>
    <t>This is a case of illegal possession and transportation of prohibited Ganja for wrongful gain that occurred on 08.07.2025 at about 17.30hrs,opp. 3rd line, Palasa Railway station road, Palasa-Kasibugga municipality and reported on the same day at 19.30hrs, in which the complainant P Suryanarayana, Inspector of Police, Kasibugga PS, apprehended the accused Chittaranjan Das s/o Rabin Chandra Das, 34yrs, Brahmina by caste, Neelakantapur Village, Nukapada post, Narayanapur PS, Katak district, Odisha state, while he was in possession of banned dried Ganja weighing about 2.090 KGs, worth of Rs. 10,450/- in 1 brown colour packets kept in blue color lugguage hand bag, further the accused confessed that he had purchased the Ganja from unknown person at Parlakhemundi, Odisha State, and was illegall</t>
  </si>
  <si>
    <t>This is a case night burglary. Occurred in between 05.07.2025 at 09:30 Hrs and 06.07.2025 at 18:00 Hrs at main road, Kanchili village and Mandal and reported belatedly on 08.07.2025 at 09:00 Hrs by the complainant Purli Simhadri Pradhano, S/o Bhageeradhi Pradhano, 68 Yrs, Kanchili Village and Mandal; wherein the unknown culprits trespassed into the house of the complainant by jumping the compound wall while complainant¿s family are in temporary absence, broke open steel gate, there to entered into bed room, opened iron beruea secrete almarah and committed theft of gold ornaments i.e (1) Gold and diamond long necklace (Haram) wg about 9 Tulas, (2) Golden chain with Laxmidevi locket wg. About 2 ¾ Tulas, (3) four fairs of golden eat studs wg about 2 Tulas, (4) Golden bangles wg. About 2 ½ T</t>
  </si>
  <si>
    <t>'237/2025'</t>
  </si>
  <si>
    <t>This is a case of seizure of contraband i.e. Ganja, a cultivated Herbal Narcotic coupled with illegal purchase, possession, transportation and sale of the narcotic drug i.e. Ganja, packed in eight packets tied in brown colour covers duly secured in one bag, occurred on 08-07-2025 at 09-00 hrs near Madapam Toll gate, Narasannapeta Mandal on N.H.16 leading from Narasannapeta to Srikakulam wherein I have arrested A.1 &amp; A2 when he was found in the illegal possession of Narcotic drug i.e. Ganja of about 10.320 Kgs all worth Rs.32,000/- which was procured from A.3 and transporting the same and same will be hand over to A4 at Bangalore as the destination is would be informed by A.3, A.3 has given the A.1 &amp; A2 an amount of Rs.1,000/- for the route-expenditure. A.1 &amp; A2 w</t>
  </si>
  <si>
    <t>'216/2025'</t>
  </si>
  <si>
    <t>This is a case of illegal possession and transportation of prohibited Ganja for wrongful gain that occurred on 08.07.2025 at about 15.00hrs,opp. Saibaba temple, Palasa Railway station road, Palasa-Kasibugga municipality and reported on the same day at 17.00hours, in which the complainant P Suryanarayana, Inspector of Police, Kasibugga PS, apprehended the accused Rammurthy Dinesh Karthik @ Petar s/o Rammurthy, 20yrs, Vannari by caste, Madakovela street, Gandhinagar, Red hills, Chennai, Tamilanadu state, while he was in possession of banned dried Ganja weighing about 4 KGs, worth of Rs. 20,000/- in 1 pink colour packets kept in black color lugguage hand bag, further the accused confessed that he had purchased the Ganja from A2, identified as Rinku, a resident of Parlakhemundi, Odisha State,</t>
  </si>
  <si>
    <t>'218/2025'</t>
  </si>
  <si>
    <t>This is a case of illegal possession and transportation of prohibited Ganja that occurred on 09.07.2025 at 09.30 Hours Opp Saibaba temple, Railway Station road, Railway Station, Palasa and reported at 11.30 Hours, in which the complainant P.Suryanarayana, Inspector of Police, Kasibugga P.S. reported that the accused/A-1: Mamilla Eswararao, S/o.Ramaswamy, 37 Years, Telaga by caste. Padmanbhapuram colony, Kasibugga Town. A-2: Duram Raghu Kumar, S/o.Lingayya, 32 Years, SC Netagani by caste, Borampalli village, Manchiryala Town, Telangana State and A-3: Godari Swamy, S/o.Mallayya, 32 Years, SC Nethagani, Vilaada village, Manchiryala Mandal, Telangana State were caught while illegally possession of 1 packet of contraband Ganja wg. about 2.130 Kgs. A-1 to A-3 visited Radhayatha festival at Puri,</t>
  </si>
  <si>
    <t>125(a),125(b),106(1) BNS</t>
  </si>
  <si>
    <t>103(1) r/w 49 BNS</t>
  </si>
  <si>
    <t>Approximately 10 days ago, a family dispute arose between GurugubelliUmamaheswararao, S/o late Ammannarao, and his wife, GurugubilliBhavani. The matter was brought before the village elder, the Etcherla MPPfor resolution. Dissatisfied with the proceedings, Bhavani left the meeting and approached TDP leader KothakotaAmminaidu, subsequently filing a complaint at Etcherla Police Station. The SI of Police contacted Umamaheswararao, summoning him to the police station. Fearing bias due to the TDP leader¿s support, Umamaheswararao requested a 41 notice, assuring his compliance if issued.On the same day, at approximately 13:30 hours, an ASI, accompanied by Bhavani and KothakotaSuryanarayana, S/o the late Nageswararao; PydipeddiSatyanarayana@Dhoni, S/oRamachandrarao; KothakotaRanganadham, S/o Saty</t>
  </si>
  <si>
    <t>This is a case of motor vehicle theft that occurred in between 09.02.2025 at 10:00 hrs to 10.02.2025 at 01:30 hrs at Parking Place-5, Kammasigadam Village, Ranasthalam Mandal, and was reported on 11.07.2025 at 14:00 hrs by the complainant Pedada Nagaraju, S/o Late Venu, aged 39 years, caste by Kalinga, a native of Modallavalasa Village, Ponduru Mandal, Srikakulam District. In which some unknown culprits committed theft on 09.02.2025, the complainant parked his auto-rickshaw bearing Registration No. AP-39-T-6905, valued at Rs. 50,000/-, at the above-mentioned parking area and went to attend the Sri Mahalakshmi Ammavari Jatara. After completing the event, when he returned, he found his auto missing from the parking spot. He made enquiries in the surrounding area but could not find any truthf</t>
  </si>
  <si>
    <t>Occurred on 10-07-2025 at about 21.45 hrs on Visakhapatnam-Srikakulam NH-16 road,Opposite Balaji market ,Ranasthalam village and mandal and reported on 11-7-2025 at 00.15 hrs, by the complainant Dharmala Indumathi w/o lt Paramesarareddy ,age 27 yrs,pattusali by caste,Venkojipaalem, visakhapatnam R/o Govindapuram near Srikakulam town, deceased who is the complainant¿s husband Dharmala Parameswarareddy s/o Ramaana,age 34 yrs,caste by reddy, Venkojipaalem, Visakhapatnam working as medical representative and attended a meeting in Visakhapatnam and return Srikakulam with his colleague Kanakaraju by his AP31DU1772 Motor cycle when they reached on Visakhapatnam-Srikakulam NH-16 road,Opposite Balaji market ,Ranasthalam village and mandal at about 21.45 hrs the accused driver of Either van bear</t>
  </si>
  <si>
    <t>'187/2025'</t>
  </si>
  <si>
    <t>Occurred on 10.07.2025 at about 11.00 hrs at the house of the complainant, Shermohammadpuram village, Etcherla Mandal and reported on 12.07.2025 at 10.00 hrs in which the complainant Shermohammadpuram Laxmana rao s/olt Appanna, 45 yrs, Neyyala by caste, Shermohammadpuram village,Etcherla Mandal reported that he has three children as progeny i.e two daughters and one son. His father was demised about 1 yr ago due to ailment. He together with his wife and son were residing in Anakapalli for the sake of their livelihood. His mother/deceased viz., Shermohammadpuram Narayanamma w/o lt Appanna, 70 yrs has been suffering from paralysis, underwent surgery and ingest medicine. But she was not cured. Due to which the deceased took extreme step and consume some quantity of ant killing powder with det</t>
  </si>
  <si>
    <t>10 APPCSAPA, 281,271 BNS</t>
  </si>
  <si>
    <t>Occurred on 12.07.2025 at 09:00 Hrs on NH-16 road ( Ichapuram ¿ Palasa) near Buragam Village junction, Kanchili Mandal and reported on the same day at 11.30 Hrs. by the complainant P. Pari Naidu, Sub Inspector of Police, Kanchili PS; wherein the accused A-3 Ayub Khan S/o Yahud Khan, 29 years, Danogahir Village, VTC Hatasahi, Pipili PS, Puri District, Odisha driver of Ashok Leyland Bada Dosth Bolero Pick up OD 02 CW 2471 yesterday, i.e. 11.07.2025 on the direction of A-4 Asish Kumar Das A-3 took Bolero pick up van to Rambha Ghati, Odisha and loaded the beef from A-1 Ziaruddin Khan there without any valid bills, loaded it with potato gunny bags without anyone suspecting and handed it over to A-2 Gulzar Khan near Rajahmundry, A-1 told him that A-2 would give Rs. 150/- per kg, total Rs. 1,5</t>
  </si>
  <si>
    <t>'189/2025'</t>
  </si>
  <si>
    <t>'225/2025'</t>
  </si>
  <si>
    <t>This is a case of illegal possession of prohibited Ganja for the purpose of commercial use that occurred on 14.07.2025 at 12.30 hours, near Saibaba temple, Railway station, Palasa, Palasa-Kasibugga municipality and reported on the same day at 15.00 hours by the complainant R. Narasimha Murthy, Sub-Inspector of Police, Kasibugga PS, in which, he reported that he arrested the accused A-1) Mantosh Sah S/o Siva Prasad Sah, Age: 38 Years, NH-77, Harihara Pur, Shankar Az Rakbe urt, Rajauli post, Vaishali District of Bihar state, A-2) Asha devi w/o Mantosh, Age: 35 Years, NH-77, Harihara Pur, Shankar Az Rakbe urt, Rajauli post, Vaishali District of Bihar state, A-3) Anita Devi w/o Ramppravesh Sah, Age: 40 years, ward-6, Dumri village &amp; Post, Begusarai District of Bihar state and A-4) Bima devi w/</t>
  </si>
  <si>
    <t>'240/2025'</t>
  </si>
  <si>
    <t>115(2),118(1),126(2),49 r/w 3(5) BNS</t>
  </si>
  <si>
    <t>Occurred on 14-07-2025 at 09-30 hrs On NH-326A, Opposite Durga temple, Near Jammu village, Narasannapeta Mandal and reported on same day at 11-30 hrs wherein the complainant Donkana Srinivasarao, S/o Prakasharao, 28 yrs, Srisayana by caste, Jaduru village, Polaki mandal reported that he is working as panchayathi secretary at Budithi village secretariat today morning while he attending for his regular duties he left from his village and when he reached near Jammu village the accused A1: Ruppa Rajasekhar, S/o Raju, A2: Ruppa kali Raju, S/o Simhachalam, A3: Ruppa Raju, S/o yerrayya were wrongfully restrained the complainant and beat him with sticks and hands indiscriminately by instigation of A4: Sunkana sai Gopal, A5: Sunkana Ramesh, A6:Sunkana Naga raju due to family disputes existing</t>
  </si>
  <si>
    <t>'259/2025'</t>
  </si>
  <si>
    <t>'226/2025'</t>
  </si>
  <si>
    <t>This is a case of illegal possession of prohibited Ganja for the purpose of commercial use that occurred on 14.07.2025 at 16:00 hours at third line junction, Railway station road, Palasa, Palasa-Kasibugga municipality and reported on the same day at 18:00 hours by the complainant R. Narasimha Murthy, Sub-Inspector of Police, Kasibugga PS, in which, he reported that he arrested the accused A-1 Bitun Hansa S/o Laxman Hansa, Age: 23 Years, Ghatiguda, Chakapada, Block &amp; PS, Kandamal District, Odisha State while he was in possession &amp; transportation of the prohibited Ganja from A-2 Sushanth to handing over the same to A-3 Subrath of Perambur. The complainant seized total Ganja weighing about Kg 1.970 grams, 1 mobile phone and a shoulder bag from the possession of the accused A-1 in the presence</t>
  </si>
  <si>
    <t>126(2),351(2),115(2) r/w 3(5) BNS</t>
  </si>
  <si>
    <t>Occurred on 07.07.2025 at 16:00 hours inbetween 08.07.2025 at 03.30 hours at in front of house of the complt. Near Harinarayana Function Hall, Balaga Mettu, Srikakulam and reported on 15.07.2025 at 16:00 hours. In which the complainant Botchhu sankararao, S/o apparao, 33 yrs, Velama, Auto Driver, Near Harinaryana function hall, Balagamettu, Srikakulam town reported that on 07.07.2025 evening 16:00 hours he parked his Auto bearing No.AP30X9387 at in front of his house and on 08.07.2025 at 03.30 hours he noticed that some unknown offenders committed theft of his auto worth of Rs.60,000/- which was parked in front of his house and escaped the stolen away the Auto etc.</t>
  </si>
  <si>
    <t>'227/2025'</t>
  </si>
  <si>
    <t>109(1),118(1) r/w 3(5) BNS</t>
  </si>
  <si>
    <t>Occurred on 15.07.2025 at about 19.00hrs near Kothammathalli temple, beside Pesarapadu village arch, Palasa-Kasibugga municipality and reported on 15.07.2025 at 22.00hrs, whrerein the complaianant Lammata Avinash s/o Jayaram, 30yrs, Kalinga by caste, Peddasrirampuram Village, Kanchili Mandal stated that he is currently staying at his brother-in-law¿s house in Chinnabadam Village, Palasa Mandal. His brother-in-law Badda Nagaraju is active in the TDP party. His brother-in-law, Badda Nagaraju, is active in the TDP party. In 2024, a case was registered at Kasibugga Police Station against Duvvada Ramanayya, Kurmapu Sundararao, Kurmapu Dharmarao, and some others from the YSRCP party in the same village, allegedly tried to kill his brother-in-law using a gang from Bihar. Since then, the complain</t>
  </si>
  <si>
    <t>This is a case of Snatching that Occurred on 15.07.2025 at 16:45hrs near Govt High School at Singupuram Village, Srikakulam Mandal and reported on 15.07.2025 at 18:00hrs by the complainant Chalumuru Venkata Kumari w/o late Nageswararao, Age: 64 years, Velama by caste, Singupuram Village, Srikakulam Mandal &amp; District was returning from Union bank towards her house, while she was going to her house by the time, two unknown persons came in front of her on a motor cycle, one of them the unknown person snatched away her gold pustula thradu wg. about 3 tolas from her neck and escaped with the booty along his friend on same vehicle towards Srikakulam side, worth of 3 tolas gold, Rs 75000/-. She came to Police gave a report for do justice.</t>
  </si>
  <si>
    <t>79,74,329(4),115(2) r/w 3(5) BNS</t>
  </si>
  <si>
    <t>Occurred on 16-07-2025 at about 19.00 hrs at Kamalanadhapuram(v) of kotabommali Mandal and reported on same day at 21-00 hrs, in which the complainant Pydi Hemalatha w/o apparao, 37 years, Kalinga by caste, Kamalanadhapuram (v), Kotabommali(M) reported that the accused -1 Kinthali Punyavathi w/o Kantharao, Kalinga by caste, Kamalanadhapuram villge, kotabommlai Mandal and three others trespassed in to her house with a common intention, beat her hands, dragged her out and pushed her down with an intent to insult her modesty on Pretext of her calf entered in to their house and destroyed their utensils</t>
  </si>
  <si>
    <t>'229/2025'</t>
  </si>
  <si>
    <t>Occurred on 16.07.2025 at about 13.00hrs at the entrance gate of Kasibugga Police Station, Palasa mandal and reported on the same at 13.40hrs, in which while the accused A.1 Seediri Appalaraju s/o Neelayya an ex minister of Andhra Pradesh and YSRCP convener of Palasa constituency along with his followers A.2 Sistu Gopi, A.3 Narthu Venkataramanayya, A.4 Kala Tirumala, A.5 Advocate Devaraju, A.6 Battina Hemarao, A.7 Konde Rajarao, A.8 Bora Krishnarao, A.9 Advocte Nagaraju, A.10 Advocate Srinivasarao, A.11 Duvvada Satyavathi w/o Ramanarao, A.12 Kurmapu Jyothi w/o Sundararao, A.13 Kurmapau Aruna w/o Dharmarao and some others formed themselves into an un law full assembly with a common object wrongfully restrained the public, who were coming to the police station for their grievances by sitting</t>
  </si>
  <si>
    <t>'245/2025'</t>
  </si>
  <si>
    <t>This is a case of seizure of contraband i.e. Ganja, a cultivated Herbal Narcotic coupled with illegal purchase, possession, transportation and sale of the narcotic drug i.e. Ganja, packed in eight packets tied in brown colour covers duly secured in one bag, occurred on 17-07-2025 at 13-30 hrs near Madapam Toll gate, Narasannapeta Mandal on N.H.16 leading from Narasannapeta to Srikakulam wherein I have arrested A.1 &amp; A2 when they were found in the illegal possession of Narcotic drug i.e. Ganja of about 18.750 Kgs in 9 packets worth Rs.36,000/- which was procured from A.3 and transporting the same and same will be hand over to A4 at chennai as the destination is would be informed by A.3, A.3 has given the A.1 &amp; A2 an amount of Rs.1,000/- for the route-expenditure.</t>
  </si>
  <si>
    <t>'246/2025'</t>
  </si>
  <si>
    <t>'190/2025'</t>
  </si>
  <si>
    <t>Occurred on 18.07.2025 at about 16.30 hrs at Vandana tank, near Muddada village, Etcherla Mandal and reported on the same day at 20.30 hrs in which the complainant Kunuku Gannemma w/o lt Suryanarayana, 60 yrs, Velama by caste, Ramajogipeta village, Etcherla Mandal reported that on 15.07.2025 she went to Muddada village to visit her brother¿s house as her brother was sick. While in retreat when she reached at vandana tank near Muddada village by walk, one unknown culprit approached her on a motor cycle and extorted her 2 ¼ tulas gold pustela tadu worth Rs.60000/- from her neck by sprinkling chilli powder in her eyes and decamped with the property</t>
  </si>
  <si>
    <t>Occurred in between 17.07.2025 at about 14:10 hrs and 18.07.2025 at 13:20 hrs, In beside SVS Cinema Hall Veedhi, Garikikapalem Village, Ranasthalam Mandal, and reported on 18.07.2025 at 16:00 hrs by the complainant Lenka Deelip Kumar, S/o Appalanaidu, Age 32 years, Caste by T-Kapu, R/o Garikikapalem Village, Ranasthalam Mandal, and native of Ravada Village, Ranasthalam Mandal. The complainant had gone to Srikakulam on the evening of 17.07.2025 and returned the next morning, i.e., on 18.07.2025, to his gold shop located at Brahmana Veedhi, JR Puram Village. After completing his work at the shop, he returned to his house and found that unknown culprits had taken advantage and entered his locked house by breaking the main door and main door lock, and committed theft of household valuables at</t>
  </si>
  <si>
    <t>Occurred on 18.07.2025 at 10.00 hours in front of Ichapuram Railway Station, Ichapuram Municipality and reported on the same day at 12.30 hours by the complainant M. Mukunda Rao, Sub-Inspector of Police, Ichapuram town PS, in which, he reported that he arrested the accused A-1) Sunila Paika s/o Pramod Paika, Age 20 years, Caste Pano, Badosahi Street, Kirting village, Pindiki Panchayathi, Mohana Block and P.S., Gajapathi District, Odisha State. A-2) Trilok Nathuram Dholpuriya s/o Nathuram Chougaji Dholpuriya, age 39 years, Caste SC (Regar), Indira Nagar No.2, Near Ramdev Temple, Easter Express High Way, Chembur Post, Kurla PS, Mumbai District, Maharashtra State, n/o Bhakari Degan Post, Padukula PS, Nagour District, Rajasthan State and JCIL/CCL) Mahan Nayak @ Deni, s/o Mahendra Kumar Nayak,</t>
  </si>
  <si>
    <t>Occurred on the intervening night of 17-07-2025 from 1800 hours to 18-07-2025 0600 hours at agricultural fields of Kotha Kamalapuram and Baligam villages. The same was reported by Sri Y. Yogi, Asst. Electrical Engineer, Mandasa Mandal where some unknown culprits theft away the copper wire of 3 phase, 16 KVA (DTR) Electrical transformer and decamped with booty. Total value Rs. 20,000/-</t>
  </si>
  <si>
    <t>This is a case of Man Missing that occurred on 12.07.2025 at 09.00 hours at Dimidijola village, Nandigam Mandal and reported on 19.07.2025 at 15.00 hours by the complainant Salana Tirupathi Rao, S/o Dhilleswara Rao, Age 42 years, Kapu by caste, Dimidijola village, Nandigam Mandal. In which the missing person Salana Dhilleswara Rao, S/o Late Appanna, Age 76 years who is father of the complainant left the house engaged a service auto from his village to tekkali and told that he attend for treatment at Tekkali District Hospital and after he will visit to his grandson Yaswanth who studying at Gurajada College, Srikakulam. But his father did not come back to home. The complainant made enquires about his father to friends, family members and blood relative and found that he was missing. The mis</t>
  </si>
  <si>
    <t>Occurred on 14.07.2025 at about 16.00 hrs at Gopinagar, near Kotha road, Akkivaram Panchayati, Amadalavalasa Mandal and reprted on 19.07.2025 at 20.00 hrs., In which the compt. Hanumanthu Chanti S/o Late Ramarao, 63 yrs, Kalinga by caste, Gopinagar, near Kotha road, Akkivaram Panchayati, Amadalavalasa Mandal reported his mother-in-law/missing woman Ponnada Tavitamma W/o Late Krishnamurthy, 77 yrs, Totada village, Amadalavalasa mandal has three daughters and used to move Amadalavalasa to Srikakulam for some work. As usual on 14.07.2025 morning 10.00 hrs she left from his house to returned to his at about 16.00 hrs and again she left from his house to go Thotada village for some personal works and she did not reach her home and did not return to his home till in the evening, he made searc</t>
  </si>
  <si>
    <t>Occurred in between 10.07.2025 at about 23.30hrs to 11.107.2025 at about 5.00hrs at front of the Butchi Srinu house, Vasapa Village, Kothuru Mandal and reported on 19.07.2024 at 20.00 hrs in which the complainant Neyagapula Appalaswami, S/o. Narayana aged about 72 years, Kosali Village, Bhamini Mandal, reported that for his business needs, he has been driving an Alpha Luggage Auto with registration number AP 30 TC 1520, Engin No.R8D2958856, Chassis No. MA1LV2FXJJ3D29907( Three Wheeled Goods Vehicle).since 2018. for the past few months, he has hired Buchi Srinu, S/o. Dalayya, from Vasapa village, Kothur mandal, as his driver. Srinu, who rents the luggage auto, parks it at his house.in the first week of this month, I went to Hyderabad for my own work. On 11/7/2025, Srinu called me in the mo</t>
  </si>
  <si>
    <t>'154/2025'</t>
  </si>
  <si>
    <t>'269/2025'</t>
  </si>
  <si>
    <t>Occurred on 24.07.2025 at 15.00 hours in front of Ichapuram Railway Station, Ichapuram Municipality and reported on the same day at 17.30 hours by the complainant M. Mukunda Rao, Sub-Inspector of Police, Ichapuram town PS, in which, he reported that he arrested the accused A-1) Prashant Kumar Padhi s/o late Kishor Chandra Padhi, age 46 years, Caste Brahmin, Sauraguda Street, Jayapur town, Koraput District, Odisha State res. Binayaka Bazaar Street, Aska Town and PS., Ganjam District and Odisha State and A-2) Kandulu Purnachandra senapati, s/o late Kandulu Arakhita Senapati, age 62 years, Caste Kumuti, 5th lane, Gajapathi Nagar, near Engineering School, Brahmapur Sadar Post, Ganjam District, Odisha State, while they were in possession &amp; transportation of the prohibited Ganja and bought Ganja</t>
  </si>
  <si>
    <t>'197/2025'</t>
  </si>
  <si>
    <t>Occurred on 25.07.2025 at about 17.00 hrs in front of the house of Gangalla Appanna, Budagatlapalem village, Etcherla Mandal and reported on 26.07.2025 at 09.00 hrs in which the complainant Perla Appanna s/o lt Appayya , 47 yrs, Vadabalija by caste, Budagatlapalem village, Etcherla Mandal stated that he has some zerayath land in the village which was devolved to him through his ancestors, same was endorsed to him through village elders. On 25.07.2025 while he digging cement poles in his vacant place the accused Ganagalla Appanna s/o Bandari assosiated with other accused assaulted him on his head and body arming with sticks and rods claiming ownership over the said land. Resulting which he was inflicted severe bled injury over head and swollen and invisible injuries over body. Villagers sh</t>
  </si>
  <si>
    <t>Occurred prior to 26.07.2025 at 09.00 hrs, street drinage opposite to the house of Baratam Rama Rao, S/o late Lakshmana Rao of Sarangadola veedhi, Srikakulam town and reported on 26.07.2025 at 10.30 hours by the complainant Bantrothu.Ghnanasagar, S/o Chandra Sekhara Rao, Age 28 years, Kapu Savaras by Caste, Village Revenue Officer I/c Gudiveedhi, Hayathinagaram VRO, Srikakulam town that today i.e., on 26.07.2025 morning at about 09.00 hrs he received a phone call through Baratam Rama Rao, S/o late Lakshmana Rao of Sarangadola veedhi about an unknown male corpse aged about 50 years, who wore kaki coloured pant and also informed that the deceased trimbled in their street by begging. Immediately the complainant rushed to the spot, while got enquiries for identification, the street people info</t>
  </si>
  <si>
    <t>Occurred on 21.07.2025 at about 10:30 hrs at Pydibheemavaram Village, Ranasthalam Mandal, and reported on 27.07.2025 at 18:00 hrs by the complainant Kantasphoorti Sattiraju, S/o Kanakaraju, age 57 yrs, caste by Battarajula, resident of Pydibheemavaram Village, Ranasthalam Mandal, Srikakulam District. The complainant stated that his father, Kantasphoorti Kanakaraju, S/o Late Suraparaju, aged 78 yrs, had his breakfast as usual and went under the Pydibheemavaram bridge, which was his daily routine. However, on 21.07.2025 at about 10:30 hrs, after going to the bridge, he did not return home for lunch and has been missing since then. The complainant confirmed that his father is mentally sound and does not suffer from any mental illness. Despite making inquiries with relatives and searching know</t>
  </si>
  <si>
    <t>'207/2025'</t>
  </si>
  <si>
    <t>r/w 118(1) r/w 79 r/w 115(2) r/w 3(5) BNS</t>
  </si>
  <si>
    <t>This is a counter case to Cr.No.206/2025 that occurred on 16.07.2025 at about 19.00hrs at Jagadhimetta JN, Tekkali village and reported on 28.07.2025 at 20.30hrs, wherein the complainant Regu Gasayya, S/o late Nimmayya, 52 yrs, SC Madiga by caste, Buragam village, Tekkali mandal reported that their village elders summoned his family members and also summoned the family members of Bevara Rohini, W/o Sobhan Babu, r/o Buragam village, Tekkali mandal to Jagadhimetta JN open place, Tekkali village on 16.07.2025 evening to settle the issue between his son and Bevara Rohini in order to compromise them. during which the elders deciding that the complainant should be paid an amount of Rs. 10 lakhs to Bevara Rohini as part of compensation and also banished his son from the village for a period of 3</t>
  </si>
  <si>
    <t>3(1)(r),3(2)(va),3(1)(s) SC ST POA ACT, 324(4),351(2),329(3) r/w 3(5) BNS</t>
  </si>
  <si>
    <t>This is case of criminal trespass and damage of property and atrocity act that occurred on 30.05.2025 at 11.00 Hrs at agriculture land, AC.1.18 cents in Sy.No.178-13, situated in Killipalem Village, Srikakulam mandal and district and reported on 28.07.2025 at 18.00 hrs by the complainant Mutcha Thatayya, S/o late Ramadas, 78 Yrs, SC(Mala) by caste, D.No.14-12-291,Sivamma Colony, Dandi Veedhi, Srikakulam that he was purchased agriculture land, AC.1.18 cents in Sy.No.178-13, situated in Killipalem Village, and the land was registered in his son's name, Mutcha Srinivasrao, S/o Tatayya, 45 Yrs , on 30.05.2025 at 11.00 hrs went to his land with JCB, for cleaning land at the time , wherein the accused A1.Tangi Janardhna Rao, S/o Ramalaxmana and 26 others entree into the land by trespassed ille</t>
  </si>
  <si>
    <t>Occurred on 28.07.2025 in between 10.00 hrs to 10.30 hrs at Sri Abhayanjaneyaswami temple, Kesavaraopeta village, Etcherla mandal and reported on the same day at 16.00 hrs in which the complainant Gurugubelli Anil s/o lt Narsinga rao, 35 yrs, Kalinga by caste, Kesavarao peta village, Etcerla mandal reported an unknown culprit entered into the temple and committed theft of head crown weight about 18 tulas, silver necklace weight about 12 tulas and seetharamula locket weight about 100 gms total weight about 450 gms worth about 15000/- and decamped with booty.</t>
  </si>
  <si>
    <t>Occurred on 29.07.2025 at 16:30 hours at Soil Road, back side the second platform, Ichapuram Railway Station, Ichapuram Municipality and reported on the same day at 18:00 hours by the complainant M. Mukunda Rao, Sub-Inspector of Police, Ichapuram town PS, in which, he reported that he arrested the accused A-1) Bidya Sahu @ Sonu Sahu, S/o laxman Sahu, 21 yrs, Kondayath (ST) by caste, Bodasahi, Niladrichandrapur Village, Talapada Post, Khariaguda, Diggapahandi Block, Jarada PS, Ganjam Distict, Odisha State and A2) Santhunu Das, Bodasahi, Niladrichandrapur Village, Talapada Post, Khariaguda, Diggapahandi Block, Jarada PS, Ganjam Distict, Odisha State while they were in possession &amp; transportation of the prohibited Ganja from A3) Koya Das, Bodasahi, Niladrichandrapur Village, Talapada Post, Kh</t>
  </si>
  <si>
    <t>'257/2025'</t>
  </si>
  <si>
    <t>'202/2025'</t>
  </si>
  <si>
    <t>This is case of Man Missing that occurred on 21.07.2025 at about 20.00hrs at Jagan colony, Mogilipadu Village, Palasa town and reported on 29.07.2025 at 13.00hrs, wherein the complainant Kummari Meenakshi w/o Balaraju, 33yrs, Kummari by caste, Jagan colony, Mogilipadu Village, Palasa town reported that her husband/missing man Kummari Balaraju s/o Bhaskararao, 43yrs addicted to alcohol and has been suffering from mental health issues as a result. He is currently under medical treatment for the same. On 27.07.2025 at about 20.00hrs after completed his dinner, he husband left from their house and didn¿t return. Despite searching the surrounding area of Palasa and nearby villages and visiting relatives' homes, the complainant and her family were unable to find him. As a result, a written repo</t>
  </si>
  <si>
    <t>304(2),307 BNS</t>
  </si>
  <si>
    <t>Occurred on 29.07.2025 at about 15.00hrs at complaint cattle shed, near Sri Neelakanteswara swamy temple, near K.Gopalapuram Village, Pathapatnam Mandal and reported on same day at 18.00hrs in which the complainant Kalla Jyothi, W/o Narayanarao, age 50 yrs, Kapu by caste, Kotaguddi Colony, Pathapatnam Village &amp; Mandal reported that she had one cattle shed at the above occurrence place, daily she along with husband went to the place for feeding of their cows. On 29.07.2025 at about 15.00hrs she along with her husband went to her cattle shed for feeding of their cows, her husband leave her and he went to K.Gopalapuram Village for her daughter house. At that time two unknown accused persons came to the spot by one black colour motor cycle. One person wearing black colour T-shirt and blue colo</t>
  </si>
  <si>
    <t>This is case of HB by day that occurred in between 22.06.2025 at 13.00 hours and 23.06.2025 at 16.00 hours at Ganesh Colony, Nandigam Village and Mandal and reported on 29.07.2025 at 11.30 hours by the complainant Kanithi Krishna Veni, W/o Shanmukha Rao, Age 41 years, Kalinga by caste, Ganesh colony, Nandigam Village &amp; Mandal was working as ANM at Lakidaspuram sachivalayam. On 22.06.2025 at 13.00 hours the complainant locked her house and went into her maternal house at Haridasupuram village. Later she attending her duty from her maternal house on 23.06.2025, after complete her duty came to house around 16.00 hours reached her house and opened the front door enter into house and noticed that that some unknown culprits were cut the bed room window grills and enter to break the secret locks</t>
  </si>
  <si>
    <t>324(4),331(4) BNS</t>
  </si>
  <si>
    <t>Other iPC</t>
  </si>
  <si>
    <t>Occurred in between dt 22.07.2025 at 08.00hrs to dt 30.07.2025 at 09.30hrs at house of the complainant, Kothari road, Edupuram village of Ichapuram mandal and reported at on 30.07.2025 by Basi Bharathi Reddy w/o Basi Lingaraju, 51yrs, reddika by caste, Edupuram Village of Ichapuram (M) reported that she is director in PSCS and has one daughter and her daughter is living at Visakhapatnam and her husband has abode in Mumbai as a contractor in railway civil engineering works. On 22.07.2025 she went to her daughter¿s house Visakhapatnam. On 30.05.2025 at about 08.30hrs she phoned her sister-in-law and said that clean her house then her sister-in-law went to the complainant house and found that the main door was opened and two bed room doors also opened then she informed same to the complainan</t>
  </si>
  <si>
    <t>'164/2025'</t>
  </si>
  <si>
    <t>This is a case of theft ordinary that occurred on 14.07.2025 at Midnight in-btween 15.07.2025 morning at Tulaja Bhavani Temple beside Jgannadhaswamy Temple, Bondilipuram street, Srikakulam town and reported on 02.08.2025 at 09:00 hours. In which the complainant Kashtriya Ramgopal Singh, S/o Lt. Sankar Singh, 66 years, Kashatoiya, Bondilipuram Street, Srikakulam town reported that on 14.07.2025 at Midnight inbtween 15.07.2025 morning, some unknown culprits gained entered into the Tulja Bhavani Temple and cut the Sandalwood tree and and escaped with stolen away the sandalwood tree worth of Rs.10000/- etc.</t>
  </si>
  <si>
    <t>This is a case of illegal possession and transporting of prohibited Narcotic Drugs and Psychotropic Substances i.e. Ganja which occurred on 02.08.2025 at 11.00 hrs at Compound wall located behind the APSRTC Bus stand, Tekkali village, Tekkali mandal, Srikakulam district and reported on the same day at 13.30 Hrs., wherein the accused/A.1/ Rachana Lima, W/o late Ajith Lima, 28 yrs, ST Milka Panga, Tembaguda, Kenduguda, Padmapur Post, Rayaghada district, Odisha state and 2 others (A.2 &amp; A.3) were detained by the SI-2, Tekkali UPS with the help of Tekkali UPS staff while they were found in possession and transporting narcotic substance i.e. dry Ganja in 3 bags containing 23 packets, weight23.025 KGs to handover the same to A.5 at Visakhapatnam in order to sell the same to gain wrongfully. The</t>
  </si>
  <si>
    <t>Occurred On 29.07.2025 at 11:00 hrs, at Mallenavanipeta Village, Mandasa Mandal and report on 02.08.2025 at 18:30 hrs by the Adatala Sunitha, w/o Hemaraju, 27 yrs, Mallenavanipeta Village, Mandasa Mandal and i.e.29.07.2025 at 11:00 in the morning, while, she and her elder mother Gorakala Mahalakshmi were harvesting banana leaves in the banana grove near the school, Gorakala Lakshminarayana, Gorakala Jiyyamma, and Gorakala Kalyan, the three of them who were there, were abused her elder brother. When she heard this, she went and asked why they were abused her elder brother, Gorakala Lakshminarayana and Jiyyamma came and grabbed her hair, dragged her to the road and beat her on the cheek with their hands. In the meantime, Gorakala Kalyan kicked her in the stomach with his feet. When her elder</t>
  </si>
  <si>
    <t>'208/2025'</t>
  </si>
  <si>
    <t>Occurred on 03.08.2025 at about 06.30 hrs at 1st line, near little champs school, varam colony, Etcherla Mandal and reported on the same day at 11.00 hrs in which the complainant Yallapantula varalaxmi w/o Durga Narsinga rao, 65 yrs, Bramhin by caste, 3rd line, varam colony, Fareedpeta panchayath, Etcherla Mnadal reported that one unknown culprit has approached her from rear side while she was on morning walk and snatched gold pustela tadu containing pusthelu weight about 2 ½ tulas worth about Rs. 75000/- from her neck and decamped with booty.</t>
  </si>
  <si>
    <t>This is a case of Attempt to murder coupled with cruelty to a married woman by her husband that occurred on 04.08.2025 at 15-45 hours, At the complainant house, Narasingipalli village of Amapadu post, Vajrapukotturu Mandal and reported on 04.08.2025 at 21-00 hours by the complainant Karada Saraswathi, W/o late Laxminaryana, age 53 years, Caste by Palli, Narasingipalli village of Amapadu post, Vajrapukotturu Mandal, in which, she reported that the accused/her son in law as Balakrishna ,S/o late Lokanadham, Peddamuraharipuram village of Vajrapukotturu mandal have harassed her daughter both mentally and physically. And they are staying separately, and her daughter came to her house in Narasingipalli village. The Keeping grudges on the accused mind, on 04.08.2025, in the evening hours,</t>
  </si>
  <si>
    <t>'270/2025'</t>
  </si>
  <si>
    <t>Occurred on 05.08.2025 at 16:00 hours at in front of Ichapuram Railway Station, Ichapuram Municipality and reported on the same day at 18:30 hours by the complainant V.Ravi Varma, Sub-Inspector of Police, Kaviti PS, i/c Ichapuram town PS, in which, he reported that he arrested the accused A-1) Manikkumar Narayanbhai pawar s/o late Narayanbhai, Pawar, age 28 years, Caste Adivasi (ST), Phisare village and Post, Talkarmala PS, Solapur District, Maharashtra State (transporter) while he was in possession &amp; transportation of the prohibited Ganja. Bought ganja from A-2) Ashok @ Siddantha Nayak, Mohana Area, Odisha State ( Source ) to handed over it A-3) Akash, Mankhurel Area, Mumbai, Maharashtra State ( Receiver). The complainant seized total Ganja weighing about Kg 12.650 grams, worth Rs. 63,2</t>
  </si>
  <si>
    <t>'251/2025'</t>
  </si>
  <si>
    <t>This is a case of illegal possession of prohibited Ganja for the purpose of commercial usethat occurred on 05.08.2025 at 13:00 hours on the railway station road, third line junction, near Saibaba temple, Railway station, Palasa, Palasa-Kasibugga municipality and reported on the same day at 15:00 hours by the complainant R. Narasimha Murthy, Sub-Inspector of Police, Kasibugga PS, in which, he reported that he arrested the accused A-1)Muthuramana S/o Tamil Pondy, Age: 26 Years, Nadar by Caste, 4/236, Valluvar Nagar, VTC: Soorapattu, PO: Pushal, Sub Dist: Ambattur, Tiruvalluru District of Tamilnadu state, N/o Pavoorchatram village and PS, Tenkasai District of Tamilnadu state and A-2) Marimuthu M S/o Murugan, Age: 19 Years, SC-Devendra Kula Velalar, N/o Sundrapandyapuram village, Surandi, Samb</t>
  </si>
  <si>
    <t>'271/2025'</t>
  </si>
  <si>
    <t>'252/2025'</t>
  </si>
  <si>
    <t>Occurred in between 05.08.2025 at 22.15 hrs to 06.08.2025 at 06.00hrs at Sri Balaji mobile repairing shop, KT road, Kasibugga town and reported on 06.08.2025 at 18.00hrs, wherein the complaiant Nimmana Shanmukharao s/o Suryanarayana, 38yrs, Devaga by caste, Brahmanatarla Village, Palasa Mandal reported that some unknown culprits gained into his mobile shop by breaking lock of the shop and committed theft of Rs.1,20,000/- rupees cash from the cash counter and decamped with booty. Hence, the complainant came to the Police Station and lodged a report to take necessary action</t>
  </si>
  <si>
    <t>This is a case of illegal possession of prohibited Ganja for the purpose of commercial use that occurred on 07.08.2025 at 18:00 hours at LC gate, M. Thoturu village of Ichapuram Mandal and reported on the same day at 20:30 hours by the complainant E. Srinivasa Rao, Sub-Inspector of Police, Ichapuram Rural PS, in which, he reported that he arrested the accused A-1) Vishal Ramesh Kirthane S/o Ramesh Kirthane, 24yrs, Aundha Village and P.S Aundha Nagnath post, Hingoli District, Maharastra state, while he was in possession &amp; transportation of the prohibited Ganja. The complainant seized total Ganja weighing about Kg 10.180 grams, a mobile phone from the possession of the accused in the presence of the mediators, Gazzetted officer under the cover of the mediators report.</t>
  </si>
  <si>
    <t>115(2),74 r/w 3(5) BNS</t>
  </si>
  <si>
    <t>This is a case of Man Missing that occurred on 29.07.2025 at 09.00 Hrs at Arasavillage , Srikakulam mandal &amp; district and reported on 07.08.2025 at 13.:30 Hrs by the complainant Cheedipalli Ammoru, S/o Sanyasi, 45 Yrs, Vadabalija by caste, Kunduvanipeta Village, Srikakulam Mandal that his father Cheedipalli Sanyasi , S/o late Paradesi, 72 Yrs suffering from mentally disable since few years, and his father went to Arasavilli for his relatives house on 28.07.2025 , and that night stay at their house, next day i.e 29.07.2025 at 09.00 hrs left from their house without intimation and did not return to home since then the complainant and his family members searching about his father, but could not get any clues so that today i.e 07.08.2025 he came to the Police Station gave report for necessary</t>
  </si>
  <si>
    <t>'275/2025'</t>
  </si>
  <si>
    <t>This is case of theft of motorcycle, occurred in between 27.07.2025 at 22.00 Hrs. and 28.07.2025 at 05:00 Hrs at opposite of Complainant¿s house at Jadupudi Village, Kanchili Mandal. In which the complainant Pilaka Kamala W/o Rajarao, 34 Yrs, Jadupudi Village, Kanchilli Mandal reported that wherein un-known culprits committed theft of Suzuki Access 125 Disc BT Scooty bearing No. AP 40 DP 6089, Engine No. AF218004233, Chassis No. MBB8DP12PFR8928453, worth Rs.60,000/- when it was parked opposite of her house i.e in parking shed and decamped with booty.</t>
  </si>
  <si>
    <t>'254/2025'</t>
  </si>
  <si>
    <t>This is a case of child pornography &amp; child exploitation, Occurred prior to 10.008.2025 at 20.00hrs at Palasa Mandal area and reported on 10.08.2025 at 20.00 hrs. The Superintendent of Police, Srikakulam sent a memo vide C.No.29/D-5-DCRB/SKL/2025, Dt.02.06.2025 and C.No.39/D-5-DCRB/SKL/2025, Dt.04.08.2025 of Superintendent of Police, Srikakulam stating that National Centre for missing &amp; Exploited children (NCMEC) sent a memo of Addl.Director General of Police, CID, AP, Mangalagiri with IP address indulged criminal activity in your jurisdiction and uploaded porn video and instructed to take action as per law. The Superintendent of Police, Srikakulam forwarded the Memo along with CD¿s to take action.</t>
  </si>
  <si>
    <t>'214/2025'</t>
  </si>
  <si>
    <t>'279/2025'</t>
  </si>
  <si>
    <t>This is Case of simpe hurt Occurred on 09.08.2025 about 17:00 hrs at coconut garden , kesaeavaryunipalem village, laveru mandal and repoted on 10.08.2025 at 18:30 hrs . Where the complaint Nayani Sridevi w/o Anandarao, age 44 years, caste by reddika, Kessavarayunipalem village , laveru mandal . the complaint stated that the accused Nayani venkatesh , nayani srinivasarao, nayani appayyama, nayani managamma secured/Collected the Cocunets of complaint tope , while the complaint questioned her Collection of fallen coonuts . On that the accused Nayani venkatesh , nayani srinivasarao, nayani appayyama, nayani managamma thretend and attacked to the complainant also her husband and beat on her right hand with sticks and also kicked with the feet. As result she sustained blood abrasion injur</t>
  </si>
  <si>
    <t>'278/2025'</t>
  </si>
  <si>
    <t>This is a case of uttering obscene words in public place that Occurred on 10-08-2025 at 18-45 hrs At Pallipeta Junction, Narasannapeta town and registered on the same day at 19-30 hrs, wherein the complainant CH.Durga Prasad, SI of Police, Narasannapeta PS caught the accused Reddy Vykuntarao, S/o Musalayya, 38 yrs, Velama by caste, Tekkalipadu village, Jalumuru Mandal when he was abusing the pedestrians by uttering obscene words and singing songs on main road in drunken state and caused annoyance to the passers by who were proceeding along the road.</t>
  </si>
  <si>
    <t>Occurred on priot to 11.08.2025 at about 11:00 hours as per latitude and lagitue i.e., 18.2989/83.8914 and reported on the same day at 11:00 hours. In which the complainant Sri P. Eswararao, CI of Police, Srikakulam 2 town PS received Memo vide C.No.40/D-5/DCRB/SKL/2025, dt.04.08.2025 from the office of the Superintndent of Police, Srikakulam reference vide Cyber Tp line Report Total No.207758226 along with one CD containing child Pornography uploaded data was furnished by National Centre for Missing and Exploded Children(NCMEC), Cyber tipline report that some unknown person uploaded the nude 16 years bellow children¿s photos and videos, Basing on the tripline report, case was registered.</t>
  </si>
  <si>
    <t>This is a case of illegal possession and transporting of prohibited Narcotic Drugs and Psychotropic Substances i.e. Ganja which occurred on 11.08.2025 at 10.00 hrs near Railway track, Bapireddy Colony, Tekkali village, Tekkali mandal, Srikakulam district and reported on the same day at 12.30 Hrs., wherein the accused/A.1/ Bishal Keshari Samal, S/o Sushil Kumar Lima, 30 yrs, SC Pydi by caste, Puttasing village, Gunupur Block, Rayaghada district, Odisha state and one another (A.2) were detained by the SI-2, Tekkali UPS with the help of Tekkali UPS staff while they were found in possession and transporting narcotic substance i.e. dry Ganja in 2 bags containing 8 packets, weight 9.285 KGs to hand over the same to A.4 at Visakhapatnam RTC Complex for selling at GOA state in order to gain wrongf</t>
  </si>
  <si>
    <t>115(2),118(1),126(2) r/w 3(5) BNS</t>
  </si>
  <si>
    <t>93 BNS</t>
  </si>
  <si>
    <t>This is case of, deals with the exposure and abandonment of a child under twelve years of age by a parent or person having care of the child that occurred on 11.08.2025 at 14 :30 hrs at Bavajipeta Village, Srikakulam mandal &amp; district and reported on 11.8.2025 at 20.00 hrs by the complainant Dupala Madhura Meenakshi, W/o Ch Sudhkar Reddy, 46 Yrs, Reddika by caste, Dubai colony, Peddapadu Village that she was working as social worker in ICPS Department, Srikakulam , today i.e 11.08.2025 at 14.30 Hrs received information from Bavajaipeta Village Anganavadi worker one abonded child was found in the Bavajipeta then the complainant and her staff rushed the spot and received Abonded male child at about 7 days, that male child was kept in Child welfare house for safe custody as per orders of Chil</t>
  </si>
  <si>
    <t>This is a case of illegal possession and transportation of prohibited Ganja for wrongful gain that occurred on 11.08.2025 at about 16.00hrs, near Mathala check post,Haddubangi to Mathaka Road, Kothuru Mandal and reported on the same day 18.30hrs, in which the complainant Mahammad Ameer Ali, Sub Inspector of Police, Kothuru PS stated that he received credible information about Ganja SI and staff HC-1350, PCs-1583, 657, 534 and Private videographer along with mediators were rushed the above occurrence palce ata the time male person see the police persons and ran away from the spot and staff grabbed and brought to him with bag at that time accused A-1: Suryam.M, S/o. Mahalingam, agedabout 31 yrs, Door.No.9a, Kaja Street, Opposite Amurutham Theatre, Madhurai South Tamilanadu State possessio</t>
  </si>
  <si>
    <t>'282/2025'</t>
  </si>
  <si>
    <t>This is a case of seizure of contraband i.e. Ganja, a cultivated Herbal Narcotic coupled with illegal purchase, possession, transportation and sale of the narcotic drug i.e. Ganja, packed in two packets tied in brown colour covers duly secured in one bag , occurred on 12-08-2025 at 15-30 hrs near Madapam Toll gate, Narasannapeta Mandal on N.H.16 leading from Narasannapeta to Srikakulam wherein the complainant CH.Durga Prasad, SI of Police, Narasannapeta PS arrested A.1 SK. Rabiul, S/o kalo, 27 yrs, Muslim by caste, Dankuni mandal, Hugly district, Westbengal state, when he was found in the illegal possession of Narcotic drug i.e. Ganja of about 4.290 Kgs all worth Rs.6,000/- which was procured from A.2 Gobinda Sabar, Gajapathi district Odisha state and hand over the sam</t>
  </si>
  <si>
    <t>'281/2025'</t>
  </si>
  <si>
    <t>This is a case of seizure of contraband i.e. Ganja, a cultivated Herbal Narcotic coupled with illegal purchase, possession, transportation, sale and consuming of the narcotic drug i.e. Ganja. Occurred on 12-08-2025 at 11-00 hrs near Pydithalli ammavari temple, Suraj Nagar, Narasannapeta town wherein the complainant CH.Durga Prasad, SI of Police, Narasannapeta PS arrested A.1 Suru Keerthan @ mani , S/o Jagadeesh, 23 yrs, Vysya by caste, Suraj Nagar, Narasannapeta town and 3 other when they were found in the illegal possession of Narcotic drug i.e. Ganja of about 21.175 Kgs all worth Rs.63,500/- which was procured from A.4 Teja and transporting along with A3 Souru Srinu @ Sanju and hand over the same to various locations as would be informed by A.4. A.1 and A.2 were</t>
  </si>
  <si>
    <t>'283/2025'</t>
  </si>
  <si>
    <t>This is a case of simple hurt coupled with criminal intimidation. Occurred on 12-08-2025 at 12-15 hrs at Kollavanipeta village, Narasannapeta Mandal and reported on same day at 18-30 hrs wherein the complainant Kolla Ramesh, S/o Taviti Naidu, 46 yrs, kapu by caste, Kollavanipeta village, Narasannapeta Mandal reported that one Kolla Eswararao of his villager illegally occupied the Tank bund on that the complainant gave a report to Tahsildar, Narasannapeta. Today i.e on 12-08-2025 the revenue officials visited kollavanipeta village and made inquiry about the petition. By keeping all these things in their mind the accused A1: Kolla Prabhakararao &amp; A2: Kolla Sarveswararao were disputed with complainant and beat him with blade and threatened him with dire consequences as a result the compla</t>
  </si>
  <si>
    <t>'255/2025'</t>
  </si>
  <si>
    <t>This is case of Non-fatal road accident that occurred on 11.08.2025 at about 05.15hrs on K.T road,Near Mutyalamma koneru, Anjaneyaswamy temple, Palasa Mandal and reported on the same day at 06.00hrs, wherein the complainant Telukala Kamesh S/o late Pentayya, 72 years, Telukala by caste, D.No. 19/1/129 Ullasapeta, ward-21, Udayapuram village, R/o Yathaveedhi, Purushottapuram village, Palasa Mandal reported that he is living by doing daily wage works. On 11-08-2025 morning around 05.00hrs he was going to his work on his bicycle and reached near Mutyalamma koneru, Anjaneyaswamy temple, K.T road, and crossing the road to goto the temple, One Unknown vehicle driver drove his vehicle in a rash and negligent manner and dashed him, on which hefell on the road, sustained injuries on his right eye,</t>
  </si>
  <si>
    <t>Occurred on 12.08.2025 at about 11:00 hours at house of the complainant, Punyapu Street, Srikakulam Town and reported on 13.08.2025 at 12:30 hours. In which the complainant Varanasi Jayasri, W/o Chinranjeevi, 33 yrs, Vysya, Punyapu Street, Srikakulam Town reported that on 12.08.2025 at 11:00 hours her husband Varanasi Chiranjeevi, S/o Appanna,38 years left their house by leaving cell phone at their house and did not return back to her house, she get several phone calls from someone that her husband borrowed money from someone and did not repay the borrowed amount to anybody due to which her husband left her house due to her husband was suffering from financial problems. Hence her husband Varanasi Chirajeevi found missing etc.</t>
  </si>
  <si>
    <t>'193/2025'</t>
  </si>
  <si>
    <t>3 DPA, 85 BNS</t>
  </si>
  <si>
    <t>This is a case of Snatching. Occurred on 14.08.2025 at about 16.00 hrs at Kotabommali to Santhabommali road, Near seethannapeta village, Kotabommali mandal and reported on the same day at 18.30 hrs in which the complainant Bommali Dalamma, W/o Late Pentayya,Age 48 Yrs, Rajaka by Cast, Bade Narasapuram Village, Santhabommali (m), reported that she went to housewarming ceremony at kotabommali village after closing ceremony she lonely came to the village by walk from kotabommali towards her village, at the en-route she reached their village junction at around 4:00 p.m., two Un known persons came from behind on a motorcycle and snatched 2 tulas wg. gold pustula tradu, worth Rs.36,000/- from her neck and escaped towards Santhabommali side.</t>
  </si>
  <si>
    <t>'284/2025'</t>
  </si>
  <si>
    <t>'258/2025'</t>
  </si>
  <si>
    <t>This is a case of illegal possession of prohibited Ganja for the purpose of commercial use that occurred on 14.08.2025 at 17:00 hours on the railway station road, 4th line junction, near Saibaba temple, Railway station, Palasa, Palasa-Kasibugga municipality and reported on the same day at 18:30 hours by the complainant R. Narasimha Murthy, Sub-Inspector of Police, Kasibugga PS, in which, he reported that he arrested the accused A-1) Suru Singh S/o Ballabh Singh, Age: 55 Years, Christan Sahi, Gumma Village, Serengo PS, Gajapathi District, Odisha State while he was in possession &amp; transportation of the prohibited Ganja from Odisha state (A-2) to Delhi (A-3). The complainant seized total Ganja weighing about Kg 10.175 grams, 1 mobile phone and Rs. 4,000/- cash from the possession of the accus</t>
  </si>
  <si>
    <t>This is a case of illegal possession of prohibited Ganja for the purpose of commercial use that occurred on 14.08.2025 at 14:30 hours on the railway station road, 4th line junction, near Saibaba temple, Railway station, Palasa, Palasa-Kasibugga municipality and reported on the same day at 16:30 hours by the complainant R. Narasimha Murthy, Sub-Inspector of Police, Kasibugga PS, in which, he reported that he arrested the accused A-1) Anisent Nayak S/o Abraham Nayak, Age: 26 Years, Raijuka village, Guluba VTC &amp; Post, Mohana block, Adava Police station, Gajapathi District of Odisha state, A-2) Rahit Bira S/o Kastantin Bira, Age: 20 Years, Burunga Sahi, Raijuka village, Guluba VTC &amp; Post, Mohana block, Adava Police station, Gajapathi District of Odisha state and apprehended CICL: Mohit Bira S/</t>
  </si>
  <si>
    <t>Occurred on in between 11.08.2025 at 10:30 hrs to evening hours at Kondalogam Village, Mandasa Mandal and reported on the same day at 20:00 hrs by the complainant Karagana Sudarshana Rao, S/o Kumar, Age-55 yrs, Chinna Gurudasupuram Village, Palasa Mandal and reported that the Accused Persons 1) Savara Kurmarao; 2) Savara Jayaraju and 3) Savara Madhavarao criminal trespass into complainant properth and damaged with the JCB. Then the complainant present a report for take necessary action.</t>
  </si>
  <si>
    <t>Cr.No.218/2025 U/head Man Missing of Etcherla Police Station(.)Occurred on 13.08.2025 at about 05.30 hrs, at the house of the complainant, Navabharath, Etcherla mandal and reported on 16.08.2025 at 11.00 hs; in which the complainant Burle Vasudevarao, S/o Prakasha Rao, Turpu Kapu by caste, Navabharath, Etcherla mandal reported that his father name Burle Prakasha Rao, S/o Appanna, age 84 years Turpu Kapu by caste, Navabharath and Etcherla mandal lived along with him. On 13.08.2025 at 05.00 Hrs, when he wakeup, his father sat on their house Varandah. At 05.30 Hrs he returned from bathroom his father not available at their Varandah and whereabouts are not known. He along with his relatives made searches at nearby places but in vain. He approached today i.e on 16.08.2025 and lodged report fo</t>
  </si>
  <si>
    <t>69 BNS</t>
  </si>
  <si>
    <t>This is a case of contracts involving sexual intercourse obtained through fraudulent means, especially false promises of marriage at Mofusbandar village, Srikakulam mandal, on or before 17.08.2025 at 12:00 hrs and on 17.08.2025 at 12:00 hrs the complainant Savadala Shruti Priya, D/o Rajarao, aged 20, Jalari, Mofusbandar village, Srikakulam mandal &amp; district Narasannapet mandal reported to be residing in the house of her maternal grandparents at Uthapet village. While studying Intermediate at MLR Naidu College, Narasannapet village, she was introduced to a man named by Sabba Simhadri,S/o Adinarayana of Musidigattu Village of Narasannapeta mandal from then on he developed a relationship with her which turned into love, from then on, they travelled together to several places and had sexual i</t>
  </si>
  <si>
    <t>'287/2025'</t>
  </si>
  <si>
    <t>On prior to 07.07.2025 at about 09.00 hrs at Garikipalem Village, Ranasthalam Mandal and reported on 20.08.2025 at 10.00 hrs, the complainant Smt. Metta Sarada Bai, D/o Late Surya Narayana, 34 yrs, VRO, native of Pinnintipeta Village of Polaki Mandal and residing at Garikipalem Village, reported that she was married to the accused Chintada Mahesh, S/o Late Chintada Rama Rao of Pinnintipeta Village, Polaki Mandal about 17 years ago and they begot one daughter and one son, and ever since marriage the accused has been subjecting her to physical and mental harassment by demanding additional dowry</t>
  </si>
  <si>
    <t>This is a case of illegal possession of prohibited Ganja for the purpose of commercial use that occurred on 21.08.2025 at 16.00 hours in front of Ichapuram Railway Station, Ichapuram Municipality and reported on the same day at 18.00 hours by the complainant V.Ravi Varma, Sub-Inspector of Police, Kaviti PS, i/c Ichapuram town PS, in which, he reported that he arrested the accused A-1) Anuj Kumar s/o late Dharamveer Singh, age 25 years, Caste by Chamaal SC, near Junior High School, Bhandoor village, Bhikki Post, Sikheda PS, Muzaffarnagar District, Uttar Pradesh State r/o Om Prakash Orthopaedic and General Hospital Road, Near Renigunta Railway Station, Renigunta Town, Tirupathi District, Andhra Pradesh State, while he was in possession &amp; transportation of the prohibited Ganja. The compla</t>
  </si>
  <si>
    <t>406,468,420 IPC</t>
  </si>
  <si>
    <t>This is a case of Criminal Breach of Trust, cheating and dishonestly inducing delivery of property and forgery for the purpose of cheating that occurred on prior to 30.09.2021 at Laxminagar colony, Plot No.09, Behind HP Gas Godown , Arasavilli , Srikakulam , and reported on 21.08.2025 at 17.00 Hrs by the complainant Desetti Ramana Murthy, S/o Appalaswamy, 50 Yrs, R/o H.No.50-121-61/2, Balayyasastri Layout, Seethammadhar, Visakhapatnam that he living doing water plant business and he has own house at Laxminagar colony, Srikakulam and he rented to Mr.Golla Benarji@Harshvardhan, S/o Golla Sudhakar, 38 Yr, N/o Vavveru, Harijanawada, Buchireddy Palem, Nellore District was residing in his house for rent , after some days himself intrudeced as he chartered accountant(CA) by qualification and wo</t>
  </si>
  <si>
    <t>'291/2025'</t>
  </si>
  <si>
    <t>'292/2025'</t>
  </si>
  <si>
    <t>This is a case of seizure of contraband i.e. Ganja, a cultivated Herbal Narcotic coupled with illegal purchase, possession, transportation and sale of the narcotic drug i.e. Ganja, packed in polythin cover duly secured in a phant left side pocket. Occurred on 23.08.2025 at 12.15 hrs at Jammu Flyover Bridge junction, Narasannapeta town and Mandal reported on same day at 14.00 hrs on service leading from Narasannapeta to Tekkali, wherein the SI of Police, Narasannapeta arrested the accsued A.1 Dwijabar Dehury , S/o Dhama Dehuri, Age 31 yrs., ST (Savara) by caste, Dulas village, Bheedharpur Post, Denkanal District, Odissa State. Adhar No. 9671 3588 2520 when he was found in the illegal possession of Narcotic drug i.e. Ganja total about 150 grms worth Rs. 300/-, which was procured from</t>
  </si>
  <si>
    <t>Occurred on 24.08.2025 at 17.00 hrs at the Gedda Kancharam and Bathuva junction, G.Sigadam Mandal and reported on the same day at 23.30 hrs by the complainant Pukkalla Hari Priya W/o Raja Sekhar, age-23 yrs, caste by Vadabaliji, Gedda Kancharam village, G.Sigadam Mandal, reported that her husband Pukkalla Rajasekhar living by doing painting works. On 24.08.2025 at 11.00 hrs her husband went to Mamidi Appalaswami daughter¿s half sari function and same day at 17.00 hrs she received one phone call from her villager Surada Laxmana Rao informed that her husband and Gobburu villager Damarasingi Gollababu @ Sankara were quarrel each other for wine, in the mean time the accused Damarasingi Gollababu @ Sankara Rao stabbed into stomach knife with the intention of eliminate her husband. The accus</t>
  </si>
  <si>
    <t>On 24-08-2025 at about 13.00 hours, at Bhumatha Township, Paidibhimavaram Village, Ranasthalam Mandal, Srikakulam District, and reported at 17.00 hours on the same day, the accused persons Bagana Pavan Kumar (A-1), Inakoti Mukunda (A-2), Gunta Shukra (A-3), Tupakula Anil Kumar (A-4), Lakkavarapu Kota Pavan Kumar (A-5), Lankalapalli Dinesh (A-6), Alla Venkata Rao @ Kotta Cycle (A-7), Suravarapu Vara Prasad @ D.J (A-8), Banisetti Bhanu Venkata Pratap (A-9), and Mudila Mohan Venkata Pratap (A-10) were found in possession of contraband Ganja weighing 22.483 Kgs, packed in five separate packets, intended for transportation and sale to consumers for illegal monetary gain. From their possession, five mobile phones, one motorcycle bearing registration No. AP 40 AT 9709, and one digital weighing ma</t>
  </si>
  <si>
    <t>Occurred on 24.08.2025 in between 01:00 hrs to 07:00 hrs on NH-16 Road, near Old Toll Plaza, Bellupada, Ichapuram Municipality and reported on 24.08.2025 at 11:00 hrs where in the complainant Barru Chamundeswari, W/o Landa Sekhar, 50 yrs, SC Mala by caste, V R O Bellupada, Ichapuram Municipality said that on NH-16 Road, near Old Toll Plaza, Bellupada, Ichapuram Municipality one unknown male dead body found with Bellupada villagers, this information was said V R A Landa Sekhar to the complainant. they were went and found unknown driver of the vehicle hit the unknown male person and unknown male person was died on spot. in this accident was done at the above said occurred time. enquired surroundings about deceased person but no clue. hence lodged a report for further action.</t>
  </si>
  <si>
    <t>7 r/w 8 POCSO ACT 2012, 115(2),79,75(1) r/w 3(5) BNS altered to 75(1),79,115(2) BNS</t>
  </si>
  <si>
    <t>Occurred on 24.12.2024 at the residence of the complainant, wherein the complainant, mother of three children namely elder son Ikam Chandrasekhar Rao, younger son Ikam Govind Rao, and daughter Pappu Ravanamma, reported that her elder son Chandrasekhar Rao, his wife Ikam Pushpakumari, daughter Ikam Vidya, and son Ikam Harshit have been subjecting her to continuous harassment. Though a compromise was mediated on 04.10.2022, Chandrasekhar Rao violated the terms, forcing the complainant to file PLC No. 387/2023 before Lok Adalat, which he and his wife later compelled her to withdraw; thereafter Pushpakumari lodged a false complaint against her younger son and relatives, which was proved false and closed on 25.06.2023. The accused family continued to harass her physically and mentally, locked h</t>
  </si>
  <si>
    <t>'224/2025'</t>
  </si>
  <si>
    <t>75(3),351(2),79,329(4) r/w 3(5) BNS</t>
  </si>
  <si>
    <t>Occurred on 24-08-2025 at about 09:15 hours and again at about 11:15 hours, at the house of the complainant at Etcherla village &amp; Mandal, and reported on 24-08-2025 at 20.20 hours, in which the complainant stated that accused 1) Pastor Yakub along with 2) another unknown person initially came to the house, abused the family members alleging them to be possessed by evil spirits, threatened them and left, and later at about 11:15 hours, accused 1) Pastor Yakub along with 2) Govindarao (complainant¿s brother-in-law), 3) Pastor Prabhakar, 4) Hari and 5) others again came to the complainant¿s house, at which time accused Govindarao unlawfully and indecently trespassed into the house while the complainant¿s daughter was bathing and changing clothes and forcibly took away the door key; when the c</t>
  </si>
  <si>
    <t>Occurred on 25.08.2025 at evening at 16:30 hrs, on NH-16 Road, near Binnala Madanapuram Village, Mandasa Mandal and on the same day at 21:00 hrs by the Complainant Sasumana Kanthamma, W/o late Mohanarao, age-58 yrs, Veeragunnammapuram Village, Mandasa Mandal and reported that her husband Sasumana Mohanarao, and his son Sasumana Narasimharao went for Agricultural field and return back the same on Motorcycle Hero Splendor plus bearing No.AP30AL4635, the motorcycle rider her son and pillion rider her husband, when reached on NH-16 Road, near Binnalamadanapuram Village in opposite direction one UN-Known vehicle dashed (Hit &amp; Run) due to a strong collision the complainants husband vehicle, it result her husband spot dead and her son received injuries and some unknown person called 108 Ambulance</t>
  </si>
  <si>
    <t>This is a case of fatal road accident (Hit &amp; Run) that occurred in between 03.00 hrsto 06.00 hrs on 25.08.2025 at Vandrangi Junction, G.Sigadam Mandal and reported on 25.08.2025 at about 12.00 hrs by the complainant Mylapalli Padma w/o late Danesu, caste by Odabalija, Budagatlapalem (V), Etcherla (M), Where in the complainant reported that she came to know about road mishap by the locals on 25.08.2025. on that when she reached that place where her mother /deceased Blaga Bhagyam W/o late Eswara rao, age-60 yrs met with an accident at occurrence place and succumbed with severe blood injuries. she further stated that in between on 25.08.2025 at 03.00 hrs to 06.00 hrs the driver of an unknown vehicle drove his vehicle in a rash and negligent manner and dashed her. Therefore she succumbed w</t>
  </si>
  <si>
    <t>occurred on 25.08.2025 in between 03.00 hrs to 06.00 hrs at Mahalaxmi Chicken center at Vandrangi Junction, G.Sigadam Mandal and reported on 25.08.2025 at about 12.15 hrs by the complainant Mylapalli Padma w/o late Danesu, caste by Odabalija, Budagatlapalem (V), Etcherla (M), Where in the complainant reported that her mother living relation with her relative namely Bhavathi Rao. Her mother and Bhagavathi rao were living by doing begging at Venkateswara temple in Vandrangi village. today morning she came to know about one person unconscious state at Mahalaxmi Chicken cenetr ,Vandrangi junction by the locals on 25.08.2025. on that when she reached that place her relative/deceased Bhagavathi rao was unconscious state at Mahalaxmi chicken center. she further stated that on in between 25.08</t>
  </si>
  <si>
    <t>'294/2025'</t>
  </si>
  <si>
    <t>Occurred on 27.08.2025 at about night 01.30 hrs at Komaravanipeta village, Ranasthalam Mandal and reported on 27.08.2025 at 12.00 hrs by the complainant Mugi Kumari, W/o Chinna, Age 32yrs, Caste by Vadabalija, Komaravanipeta Village, Ranasthalam Mandal. the accused persons including Mugi Vijaya and others entered into the houses of the complainant Mugi Kumari and her sister Mugi Srilatha of Komaravanipeta Village, Ranasthalam Mandal, cut the CCTV camera¿s wires and took away two CCTV cameras and worth about Rs.10,000/-. After the complainant came to the police station and report the matter to take a necessary action.</t>
  </si>
  <si>
    <t>Occurred on 29.08.2025 at 16:00 hours at in front of Ichapuram Railway Station, Ichapuram Municipality and reported on the same day at 18:30 hours by the complainant M Mukunda Rao, Sub-Inspector of Police, Ichapuram Town PS, in which, he reported that he arrested the accused A-1) M Y Mohammed Musharf, S/o Mohammed Yasar, 19 yrs, Muslim by caste, Rajivgandhi Nagar, Nandiambakkam, Athipattu Village, E3 Minjur PS, Tiruvallur District, Tamil Nadu State (transporter), A-2) Sankar G, S/o Gopal, 24 yrs, SC Adi Dravida by caste, Athipattu Village, Ganthi Street, E3 Minjur PS, Tiruvallur District, Tamil Nadu State ( Transporter), A-3) Ajay S, S/o Sathishkumar, 19 yrs, SC Adi Dravida by caste, Karumariyamman Nagar, Athipattu Village, E3 Minjur PS, Tiruvallur District, Tamil Nadu State ( Transporter</t>
  </si>
  <si>
    <t>'276/2025'</t>
  </si>
  <si>
    <t>134(A),134(B) MV ACT, 125(a) BNS</t>
  </si>
  <si>
    <t>This is a case of Non-Fatal road accident that occurred on 29.08.2025 at 05.00 hrs, on old bridge, Srikakulam town and reported on 29.08.2025 at 10.00 hrs in which the complaint Baggu.Vasudeva Rao s/o Thavudu, age 44 years, caste by Velama, Ramajogipeta village, Etcherla mandal, Srikakulam dist gave a statement in charge RIMS OP, that on 29.08.2025 at 05.00 hrs, he was going to 7 road Junction on his motor cycle AP30AJ 0216 and he reached old bridge at that time one Unknown care driver drove his car in a rash and negligent manner and dashed to complaint and did not stop him vehicle, as a result of which he fell down on the road and received swelling injuries on his right leg foot and right leg knee. After that he admitted into RIMS hospital, Srikakulam for treatment.</t>
  </si>
  <si>
    <t>'297/2025'</t>
  </si>
  <si>
    <t>103(1), 380(7) BNS Alter From Man Missing Person</t>
  </si>
  <si>
    <t>Occurred on 28.08 at about 09.00 hrs at Narasannapeta town and Mandal and reported on 30.08.2025 at 21.30 hrs in which the complainant Potnuru Manamadharao S/o. Late Somulu, age 62 yrs, Vysya by caste, Narasannapeta town and Mandal reported that his brother Potnuru Venkata Parvateesam Gupta S/o. Late Somulu, age 53 yrs, Vysya by caste, Narasannapeta town and Mandal went to Visakhapatnam for personal work did not come back to home hitherto thereby found missing. Later they caused enquiries about him in and around the village, surrounding villages and the houses of their relatives but no clues emerged.</t>
  </si>
  <si>
    <t>336(3),318(4),340(2),338 r/w 3(5) BNS</t>
  </si>
  <si>
    <t>This is a case of cheating using the forged document with forged sigature as genuine with a common intension. Occuired prior to 25.03.2025 at Opp to Govt college Kotabommali Village and reported on 25.03.3025 at 19.30 hours in Kotabommali PS in which the Complaint Yelala Adinarayana S/o Late Rammurthy age 66yrs, telaga by caste , Kanakateerdham village of Kotabommali madal, reported that he along with Rokkam Damodhararao , s/o Late Simhachalam sold his house site to yelala Adinarayana vide doc no 1312/2003 registered SRO Kotabommali and same in under his possesion , but Rokkam Meenakshi Created a forged document by forging signature of vro and Panchayat secretary Kotabommali with asst of Ramarao Document writer Transferred the immoveable property in favour of Rokkam Harish by way of regist</t>
  </si>
  <si>
    <t>'296/2025'</t>
  </si>
  <si>
    <t>D-4 (174 CrPC)</t>
  </si>
  <si>
    <t>'231/2025'</t>
  </si>
  <si>
    <t>115(2),329(4) r/w 3(5) BNS</t>
  </si>
  <si>
    <t>D-4 (Missing)</t>
  </si>
  <si>
    <t>Occurred in between on 01.09.2025 at 23.00hrs to on 02.09.2025 at 04.00hrs on NH-16 service road, Near Mogilipadu Jn, Palasa Mandal and reported on 02.09.2025 at 20.00hrs, wherein the complainant Rohith Kumar Pradhan s/o Subhash Pradhan, 26yrs, Caste by Odiya, Cheerakapadasasanam Village, Ganjam District, Odisha state reported that he has working as a lorry driver. On the night of 01.09.2025 at around 23:00 hrs, he refueled his lorry bearing registration number OR01U7072 with 345 liters of diesel at Mahalaxmi Filling Station, located in Mogilipadu Village, Palasa Mandal. After refueling, he parked the vehicle on the NH-16 service road near Mogilipadu Junction and went to sleep inside the lorry. On the morning of 02.09.2025, upon waking up, he conducted a routine check of his vehicle and ob</t>
  </si>
  <si>
    <t>'300/2025'</t>
  </si>
  <si>
    <t>185 MV ACt</t>
  </si>
  <si>
    <t>126(2),351(2) r/w 3(5) BNS</t>
  </si>
  <si>
    <t>Occurred on 03.09.2025 at around 12:00 hrs at the agricultural land bearing Survey No. 33/1, situated in Jeeru Kovvada Village, Ranasthalam Mandal, and reported on the same day at about 23:00 hrs by the complainant Dukka Sanyasi S/o Late Asirayya, aged 53 years, resident of Mentada Village, Ranasthalam Mandal. The complainant stated that while the accused ¿ Dukka Narayadu and three others of the same village, who are his brothers ¿ were loading banana bunches into a Bolero vehicle bearing No. AP39UR7279 at the said land, they unlawfully restrained the complainant and questioned him as to why he was cultivating the land despite an alleged injunction court order. They then prevented the complainant and his sons from entering the land and further criminally intimidated them by threatening to</t>
  </si>
  <si>
    <t>'280/2025'</t>
  </si>
  <si>
    <t>103(1),333 r/w 49 BNS</t>
  </si>
  <si>
    <t>Occurred on 02.09.2025 at 22.45hrs at Kesupuram Village, Palasa Mandal and repoted on 03.09.2025 at 05.00hrs, wherein the complainant Unga Charan Kumar S/o Umapathi, Age: 18 Years, Yadava by caste, Pedda Veedhi, Kesupuram village of Palasa Mandal reported that he is the native of Kesupuram village of Palasa Mandal. He is residing at Sriharipuram, Visakhaptanma along with his parents. He completed Diploma and now, he is working as supervisor in LVN Company. His father Krishnamurthy is living by doing Mason works at Visakhapatnam. His grandfather and grandmother are residing at his native place i.e. Kesupuram village of Palasa Mandal. His grandparents had four daughters and a son and they have solemnized all their children marriages and his father is the younger one to his grandparents. His</t>
  </si>
  <si>
    <t>'232/2025'</t>
  </si>
  <si>
    <t>Occurred in between on 03.09.2025 at 00.30hrs to 04.00hrs on NH-16 road, Near Sahu Daba, Mogilipadu, Palasa and reported on same day at 14.00hrs, wherein the complainant Vasupalli Suresh Babu s/o Sanjeevarao, 41yrs, SC Mala by caste, Simhachalam Village, Bandaru Mandal, Krishna District reported that he has working as a lorry driver. On the night of 03.09.2025 at around 00.30 hrs, he parked the vehicle (Lorry bearing register No: AP16TG2837) on the NH-16 service road near Sahu Daba, Mogilipadu Junction and went to sleep inside the lorry. On the morning of 03.09.2025, upon waking up, he conducted a routine check of his vehicle and observed that the diesel tank cap was open and a significant quantity of diesel was missing. It is suspected that unknown persons opened the tank and stole the di</t>
  </si>
  <si>
    <t>This is a case of illegal possession of prohibited Ganja for the purpose of commercial use that occurred on 03.09.2025 at 16:30 hours on the railway station road, near Saibaba temple, Railway station, Palasa, Palasa-Kasibugga municipality and reported on the same day at 18:30 hours by the complainant R. Narasimha Murthy, Sub-Inspector of Police, Kasibugga PS, in which, he reported that he arrested the accused A-1) Arabind Anand S/o Late Purna Chandra Anand, Age: 31 Years, Tabarada village &amp; Post, New Goda (block), R Udayagiri PS, Gajapathi District of Odisha state. Ph: 826842442, A-2) Abhinas Raita S/o Mikhael Raita, Age: 26 Years, Tabarada village &amp; Post, New Goda (block), R Udayagiri PS, Gajapathi District of Odisha state, A-3) Pratima Limma D/o Matilal Limma, Age: 20 Years, Krushna Chan</t>
  </si>
  <si>
    <t>This is a case of illegal possession of prohibited Ganja for the purpose of commercial use that occurred on 04.09.2025 at 12.00 noon on NB 16 road, Kojjiria Fly over Bridge, Kaviti Mandal and reported on the same day at 14.30 hours by the complainant V.Ravi Varma, Sub-Inspector of Police, Kaviti PS, in which, he reported that he arrested the accused A-1) Sagar Behara s/o Narayana Behara, age 19 years, Caste Behara, Renjar Bangala, Kodala village, Post and PS, Ganjam District, Odisha State and CCIL Rajesh Jena @ Budhia s/o Hina Jena, age 17 years, Caste Jena, Kama Street, res. Bodo Dera Sahi, Pitala village &amp; Post, Hinjili PS, Ganjam District, Odisha State, while they were in possession &amp; transportation of the prohibited Ganja. The complainant seized total Ganja weighing about Kg 21.030 gra</t>
  </si>
  <si>
    <t>Occurred on 03.09.2025 at 11:30 hours at Mulapeta village, Santabommali mandal and reported on 04.09.2025 at 09:00 hours, wherein the complainant Jeeru Padmavathi W/o Sundararao, age 45 years, caste by Reddika, Perati street, Moolapeta village, Santabommali mandal reported that the Accused No.1 Jeeru Ramojirao scolded the complainant with foul language, threatened to kill the complainant and her husband and also their villagers with dire consequences together with A.2 Jeeru Chinnarao and A.3 Mangi Ramarao owing to a dispute aroused during asking the A.1 for their village society¿s amount which was kept in the back account in the name of some of their villagers.</t>
  </si>
  <si>
    <t>This is a case of Un natural death (Death cause not known), that occurred 04.09.2025 at 09.00 Hrs at Calvert, Near Rajarajeswari Temple, Gems Hospital Road, Ragolu Village, Srikakualm Mandal and district and reported and reported on the same day at 11:00hrs by the complainant Gangu Dhilleswara Rao.S/o Ganeswara Rao, Age: 28 years, Kottapeta Village, Near Collector of way, VRO, Ragolu Village, Srikakulam Mandal that on 04.09.2025 at about 09:00hrs when he was attending to his duties at Ragolu Village, the VRA of Ragolu Village namely Menda Rajarao telephoned him stating that, he noticed an un-identified male body of deceased was found at Challa Narayana vacant place, Near Rajarajeswari Temple, Gems Hospital Road. Immediately, he and the VRA rushed the dead body and found an un-identified ma</t>
  </si>
  <si>
    <t>'204/2025'</t>
  </si>
  <si>
    <t>134(A),134(B) MV ACT, 106(1) BNS</t>
  </si>
  <si>
    <t>Occured on 4-9-2025 at about 12.00 hrs on NH-16 Narasannapeta to Tekkali going road at Pedda Bammidi Junction of Kotabommali Mandal and reported on the same day at 13-00 hrs, in which the complainant Jagilinki Appanna S/o Appalaramayya, 75years, Padmasali by caste, Srikurmam village, Gara Mandal reported that his son Jagilinki Srinivas S/o Appanna, 40 years, Padmasali by caste, Srikurmam village, Gara Mandal came to Nimmada Village with view to stay with his friends about 3 days ago. While he was crossing the NH-16 Narasannapeta to Tekkali going road by foot at Peddabammidi village junction with view to meet his friends, at the same time the accused driver of lorry UP 21 CN 7578 drove it in a rash and negligent manner and dashed him proceeding from Narasannapeta to Tekkali side. As re</t>
  </si>
  <si>
    <t>'230/2025'</t>
  </si>
  <si>
    <t>'302/2025'</t>
  </si>
  <si>
    <t>115(2),118(1),329(4) r/w 3(5) BNS</t>
  </si>
  <si>
    <t>'301/2025'</t>
  </si>
  <si>
    <t>20(b)(ii)(A) r/w 8(c) NDPSA</t>
  </si>
  <si>
    <t>This is a case of seizure of contraband i.e. Ganja, a cultivated Herbal Narcotic coupled with illegal purchase, possession, transportation and consuming of the narcotic drug i.e. Ganja. Occurred on 04.09.2025 at 13.00 hrs on NH 16 Madapam Toll Plaza, Narasannapeta Mandalam wherein the complainant CH.Durga Prasad, SI of Police, Narasannapeta PS arrested accused A-1 Subash Chandra behara S/o Niranjan Behara, age 30 years,Behara by caste, Kalian Village, Puri Dist, Odissa State when he was found in the illegal possession of Narcotic drug i.e. Ganja of about 100 grams all worth Rs.500/- which was procured from A.2 Biranchi Narayanadash, Malada, As thrangya Taluk,Odissa State and also seized one mobile phone from him in the presence of mediators.</t>
  </si>
  <si>
    <t>'303/2025'</t>
  </si>
  <si>
    <t>Occurred in-between in between 28.08.2025 at 22.30 hrs to 29.08.2025 at 06:30 hrs., at Vacant place infront of complaint House at Burma Colony, Kanchili Village &amp; Mandal and reported on 05.09.2025 at 19.00 hrs in which the complainant Routhu Suman S/o Subash, Age 32 yrs, Burma Colony, Kanchili Village &amp; Mandal reported that he has been residing in Russia for the past two years, working as a welder. On 23.07.2025 he returned to his native village Kanchili to visit his parents. He further stated that on 09.02.2021 he had purchased a Bajaj Pulsar 150 motorcycle bearing No AP 39 HV 9154 from Sri Gayatri Automobiles Pvt. Ltd., Srikakulam with engine NoDHXCLJ70457 and chassis No MD2A11CX9LCJ37192. He used to keep the said vehicle in the open space in front of his house even when he was abroa</t>
  </si>
  <si>
    <t>'286/2025'</t>
  </si>
  <si>
    <t>This is a case of theft that occurred in between 06.08.2025 at 14.30 hrs and 08.08.2025 at 09.00 Hrs at the complainant house, Sivalayam main road, Peddapadu Village, Srikakulam Mandal &amp; district and reported on 06.09.2025 at 15.00 Hrs by the complainant Kondri Shirisha, W/o Swamy Vinodh, 24 Yrs, Yadava by caste, Sivalayam Veedhi, Peddapadu Village, Srikakulam mandal that she has married and she has 3 months son, On 06.08.2025 at 14.30 hrs her father asked her aadhar card, then she was open lock to her steel almirah and give her Aadhar card but that locks was keep to steel almirah and sleeping in her house then after 08.08.2025 at 09.00 hrs her mother searching her gold ornaments in almirah those ornaments was not found in the almirah since then they were searching so far but they did no</t>
  </si>
  <si>
    <t>'288/2025'</t>
  </si>
  <si>
    <t>This is a case of illegal possession of prohibited Ganja for the purpose of commercial use that occurred on 07.09.2025 at 16.00 hours on the Railway station road, near Saibaba temple, Railway station, Palasa, Palasa-Kasibugga municipality and reported on the same day at 17:30 hours by the complainant R. Narasimha Murthy, Sub-Inspector of Police, Kasibugga PS, in which, he reported that he arrested the accused A-1) SayyadSulthan s/o SayyadKarim, 18 years, Muslium, Ambedkarcolani, Bujabujanellur village, Nellur Rural Mandal, Nellur district. Ph: 9618288902 and A-2) BddipudiArunkumar s/o Late Chalapathi, 26 years, SC madiga by caste, Harijanavada, Bujabujanellure village, Nellure rural mandal, Nellore district while they were in possession &amp; transportation of the prohibited Ganja from Od</t>
  </si>
  <si>
    <t>'289/2025'</t>
  </si>
  <si>
    <t>This is a case of illegal possession of prohibited Ganja for the purpose of commercial use that occurred on 07.09.2025 at 18.00 hours on the Railway station road, near Saibaba temple, Railway station, Palasa, Palasa-Kasibugga municipality and reported on the same day at 19:30 hours by the complainant R. Narasimha Murthy, Sub-Inspector of Police, Kasibugga PS, in which, he reported that he arrested the accused A-1) Susthir Mali s/o Bathuel Mali, 34yrs, Christian, Santhinagar Village, Parimal Post, New gada block, R.Udayagiri PS, Gajapathi Distict, Odisha state while he was in possession &amp; transportation of the prohibited Ganja from Odisha state A-2) Kishor Chandra Karjee, Champapur, Rayagada, Gajapathi Distict, Odisha to Kerala state A.3) Faizal of Kerala state, Cell: 9562701001. The compl</t>
  </si>
  <si>
    <t>This is a case of ordinary theft that occurred on 30-07-2025 in between 13-00 hrs to 14-00 hrs at complainant¿s house, Pedda veedhi, Meliaputti mandal, Srikakulam district and reported on 09-09-2025 at 18-30 hrs, wherein the complainant, Dukka Saradha W/o Madhusudhanarao, aged 40 years, Pedda veedhi, Meliaputti village &amp; mandal, Srikakulam district has allegedly reported to Police that a person, housemaid, named Laxmi Patro W/o Shiva Patro, from Rattini village, Meliaputti mandal was present at home, when the complainant went to neighbors house. But later at about 18-00 hrs, she found missing her gold ornaments. the stolen property details are children gold chains-06 nos, Children gold brass lights-03 pairs, Children gold rings-05 nos, gold lockets-02 nos, elder¿s gold ear steeds -03 pai</t>
  </si>
  <si>
    <t>'235/2025'</t>
  </si>
  <si>
    <t>Occurred on 08.09.2025 at 04.30 hrs at Servey no. 150, Lavetipeta Village, Etcherla Mandal, Srikakulam Dist. And reported on 10.09.2025 at 18.00 Hrs. Where the complainant said that his 16 acres of land survey number 150 in he have planted cashew, sapota and coconut trees in the said land. For the last three months, he has been having a dispute with Laveti Tirupati Rao, Laveti Suryanarayana, Laveti Venkata Rao of his village regarding the above-mentioned land. Date 08.09. 2025 he came to his hometown from Vishakapatnam and hired workers and on the same day at about 4 pm while he was working in his land, the above said persons illegally entered into his land and cut down the sapota, coconut trees . They threatened to kill him by saying that he had come to the mouth of his gardener, Pu</t>
  </si>
  <si>
    <t>This is a case of cheating coupled with contravention of essential commodities act that occurred on 08.09.2025 at about 08.30 hrs at At Pedda Veedi, Petals House of Laddukeswar Patro, D G Puram Village, Kanchili Mandal, Srikakaulam Dist. AP and reported on 10.09.2025 at 16:00 hrs in wherein the joint operation was conducted by Sri K Suresh S/o Bhaskara Rao, MAO, Kanchili Mandal, along with Vigilance officials at D G Puram Village, Kanchili Mandal, Srikakulam District. During the oparation located at the At Pedda Veedi, Petals House of Laddukeswar Patro, D G Puram Village the accused Laddu keswar patro S/o Harihara patro, aged 59 yrs, D G Puram Village, Kanchili Mandal was found selling 63 plastic bags of fertilizers, total worth Rs. 46,541/-, violating the Fertilizer (Control) Order-1985</t>
  </si>
  <si>
    <t>'290/2025'</t>
  </si>
  <si>
    <t>This is a case of illegal possession of prohibited Ganja for the purpose of commercial use that occurred on 10.09.2025 at 18.00 hours on the Railway station road, near Saibaba temple, Railway station, Palasa, Palasa-Kasibugga municipality and reported on the same day at 20.00 hours by the complainant R. Narasimha Murthy, Sub-Inspector of Police, Kasibugga PS, in which, he reported that he arrested the accused A-1) Rohith s/o Suresh, 33yrs, Argupur, Safipur Sub District, Unnao District, Uttar Pradesh state, Cell: 6393257611, A-2) Nuruddin s/o Islamuddin, 27yrs, Caste by Muslim, Asayas Village, Unnao District, Uttar Pradesh state, Cell: 8452911828 while they were in possession &amp; transportation of the prohibited Ganja from Odisha state A-3) Suman Manik @ Heera s/o Suresh Manik, Near Maa Santh</t>
  </si>
  <si>
    <t>'304/2025'</t>
  </si>
  <si>
    <t>118(2),118(1) r/w 3(5) BNS</t>
  </si>
  <si>
    <t>This is a case of voluntary causing hurt that occurred on 11.09.2025 at 10.00 hrs at Singupuram village, Srikakulam mandal &amp; district and reported on 11.09.2025 at 20.00 Hrs by the complainant Kalaga Apparao, S/o Ramarao, 45 Yrs, Yadava by caste, Peddapadu Village, Srikakulam Mandal &amp; district that his friend Patangi Jagadeesh gave his AC 0.48cents land to the Ampolu Apparao and Tungana Appanna for koulaku, they have been farming for six years, now his friend asked his land from them but they did not given, today i.e 11.09.2025 the complainant Apparao and his brother Kalaga Ganganna went to his friend village Singupuram for acting as elders for settle land dispute in the presence of their village supranch Gunda Adityanaidu, then raised dispute between farmers and owner land, in which the</t>
  </si>
  <si>
    <t>'305/2025'</t>
  </si>
  <si>
    <t>This is a case of seizure of contraband i.e. Ganja, a cultivated Herbal Narcotic coupled with illegal purchase, possession, transportation and consuming of the narcotic drug i.e. Ganja. Occurred on 11.09.2025 at 18.00 hrs on NH 16 Madapam Toll Plaza, Narasannapeta Mandalam and reported on same day at 20.00 hrs wherein the complainant CH.Durga Prasad, SI of Police, Narasannapeta PS arrested accused A-1 Jyothi Prakash Nayak S/o Shabbobara Nayak, age 33 years,Brahmina by caste, Ranki Village, Kandujara Dist, Odissa State when he was found and transported in the illegal possession of Narcotic drug i.e. 5 packets of Ganja weight about 5.240 kgs, worth Rs.15000/- which was procured from A.2 Prakash Chandra Barik, Balasore, Odissa State and hand over the same to A-3 Dinesh Kumar Pati, Bampidi C</t>
  </si>
  <si>
    <t>'236/2025'</t>
  </si>
  <si>
    <t>This is a case of Un-Natural Death (Death due to Hanging) Occurred on 11.09.2025 in between 12:00hours and 18:00hours and reported on 12.09.2025 at 08:00hours. In which the complainant Seepana Laxmi, W/o late Jagannadham, 40yrs, Kalinga by caste, Ibrahimbad village, Etcherla Mandal reported that she blessed two sons. Since few days her elder son Seepana Ramakrishna suffering from mental ill health issues and he vexed on life due to properties disputes in between her family and her husband's brother family. On 11.09.2025 she and her elder son were attended fields work, at around 12:00 he left from house saying that he will attend duty. at 18:00hours she came to house and found that her son was committed suicide by hanging in her house. She requested to take necessary action.</t>
  </si>
  <si>
    <t>Occurred on 13.09.2025 at 17.00 hours in front of Ichapuram Railway Station, Ichapuram Municipality and reported on the same day at 19:30 hours by the complainant M Mukunda Rao, Sub-Inspector of Police, Ichapuram town PS, in which, he reported that he arrested the accused A-1) Muthu Kumar S s/o Subramani, age 23 years, Caste Kurumu gundar, Vallalar Nagar, 2nd street, Veerapandi Post, Tiruppur District, Tamil Nadu State. Res. Samnoor village, Coimbatore, Karumpattai PS., Tamil Nadu State. A-2) Udhaya Kumar V s/o Vellingiri, age 23 years, Caste Settiar, 1st Street, Sivanandhapuram Street, Saravanampatti village, PS and Post, Coimbatore North District, Tamil Nadu State, A.3) Muthu Ramalingam s/o Subramaniyam, age 19 years, Caste Devar, Dhanalakshmi lay out, Parappalayam vi</t>
  </si>
  <si>
    <t>This is a case of Woman Missing that Occurred In-between 11.09.2025 about 22.00 hrs and 12.09.2025 at 06:00 hrs , at the house of the complainant, peddapadu village, Srikakulam and reported on 13.09.2025 at 10.00 hrs wherein the complainant named Kornana Govinda, S/o Krishna,aged-31,yadava by caste,Peddapadu village,Srikakulam Rural Mandalam reported that he married one named Kornan Mallika,D/o Patnana Nagaraju, aged-20, yadava by caste, and they lead their conjugal life happily. On 11.09.2025 about 22.00 hrs, complainant left his home for doing his night duty,on next day 12.09.2025 early morning 06.00 hrs he received one phone call from his family members that his wife named mallika not found in the house, then he rushed the house and conducted search enquires about his wife in surroundin</t>
  </si>
  <si>
    <t>'309/2025'</t>
  </si>
  <si>
    <t>Occurred on 14.09.2025 at about 20.00 hrs at Jammu Jn, Narasannapeta Town reported on same day at 20.30 hrs wherein the complainant Ch.Durga Prasad, SI of Polcice, Narasannapeta PS and his staff are performing drunken driver duty in the part of control the accidents, and Traffic regulation the accused Saipilli Ramu, S/o Krishna Murthy, age 30 yrs, SC-Relli by Caste, Kummari veedhi, Narasannapeta town and mandal Rider of motor cycle bearing Reg No. AP-30AP-2854. While performing drunken drive, complainant stopped the motor cycle and while checking with breath analyzer to the rider of motor cycle bearing No. AP-30AJ-4053 it shows alcohol content as 52 mg/100 ML. The complainant take him to custody under the cover of occurrence report.</t>
  </si>
  <si>
    <t>196(1),353(2) BNS</t>
  </si>
  <si>
    <t>Occurred on 13.09.2025 at 12:00 hours to 14.09.2025 at 20:00 hours at Akasalakkavaram village, Santabommali mandal and reported on 14.09.2025 at 20:00 hours, wherein the complainant Ponnada Mrudula D/o Chinnarao, age 27 years, caste by SC Mala, Bhagavanpuram village, Tekkali mandal, Village Agricultural Assistant to HN Peta Secretariat, Santabommali mandal reported that the accused Suggu Ramireddy S/o late Yendayya, Akasalakkavaram village, Santabommali mandal got the video of disputing of two persons regarding their personal issues, circulated false information as both of them were disputing for urea, alarming news through electronic means (whatsapp) against govt. of A.P. as farmers were fighting each other for urea due to shortage, caused to promote feelings of enmity, hatred or ill will</t>
  </si>
  <si>
    <t>This is a case of subjecting a married woman to cruelty by her husband and his family members coupled with demand of additional dowry that occurred prior to 16.09.2025 at Parapuram Kotturu Village, Kotturu Mandal of Srikakulamd District and reported on 16.09.2025 at 18.00hrs, wherein the complainant Dandasi Kavita d/o Kottapalli Baburao, 26yrs, SC Mala by caste, Rangoi Village, Palasa Mandal reported that her husband/accused Dandasi Manohar s/o Ramesh Kumar and 04 others of his family members harassed her both physically and mentally with a demand to bring additional dowry Rs. 20,00,000/- from her parents home. At the time of marriage during the year-2025, her parents gave Rs. 10,00,000/-, 80 grams gold articles, Rs.2,00,000/- rupees house hold articles and Rs.3,30,000/- rupees for</t>
  </si>
  <si>
    <t>115(2),76,127(2),118(1),307,329(4) r/w 3(5) BNS</t>
  </si>
  <si>
    <t>Occurred on 14.09.2025 at in between 19.00 hrs to 19.30 hrs at complainant house, Korlakota village, Amadalavalasa Mandal and reported on 16.09.2025 at 19.00 Hrs., in which the complainant Suvvari Sridevi W/o Ramanamurthym 50 yrs, Kalinga by caste, Korlakota village, Amadalavalasa Mandal reported that while she along with her husband present at her home, the accused 1. Gurugubelli Vijaya Bhaskararao, 2) Gurugubelli Khalidevi, 3) Gurugubelli Padmavathi W/o Chandrarao, 4) Gurugubelli Neelayya S/o Late Lakshminarayana, 5) Gurugubelli kamalamma W/o Neelayya and 6) Gurugubelli Karthik S/o Chakradhar all are Kalinga by caste, Korlakota village, Amadalavalasa Mandal criminally trespassed into her house and beat her and removed the 2 ½ tulas gold chain from her neck. After that, while they were</t>
  </si>
  <si>
    <t>This is a case of illegal possession of prohibited Ganja for the purpose of commercial use that occurred on 16.09.2025 at 17:00 hours at LC gate, M. Thoturu village of Ichapuram Mandal and reported on the same day at 20:00 hours by the complainant E. Srinivasa Rao, Sub-Inspector of Police, Ichapuram Rural PS, in which, he reported that he arrested the accused A-1) Kandasiva Muthukuamr S/o Muthukuamr, 22yrs, caste by sc chemma, Thoothukundi town, and dist, Tamilnaidu state, A-2) Kapildev Mariappan s/o Mariappan, 25yrs, Caste by sc- pariyar, Thoothukundi town, and dist, Tamilnaidu while they were in possession &amp; transportation of the prohibited Ganja. The complainant seized total Ganja weighing about Kg 11.120 grams, a mobile phone from the possession of the accused in the presence of the</t>
  </si>
  <si>
    <t>This is a case of illegal possession of prohibited Ganja for the purpose of commercial use that occurred on 16.09.2025 at 10.30 hours on the Railway station road, near water tank, Kasibugga town, Palasa-Kasibugga municipality and reported on the same day at 12.00 hours by the complainant R. Narasimha Murthy, Sub-Inspector of Police, Kasibugga PS, in which, he reported that he arrested the accused A-1) Hemanta Shabar S/o Kandayat Shabar, age: 27 years, Jigidipadar village, Likiti padar Panchayath, Tabalaguda post, Padampur block &amp; PS, Rayagada district, Odisha state, cell: 6371783327 and A-2) Keshab Sabar S/o Late Marushuti Sabar, age: 31 years, ST Savara by caste, Jigidipadar village, Likiti padar Panchayath, Tabalaguda post, Padampur block &amp; PS, Rayagada district, Odisha state, cell: 9827</t>
  </si>
  <si>
    <t>This is a case of un-natural death due to electrical shock that occurred on 17.09.2025 in between 3.30 PM to 4.00 hrs at fields of complainant of Palavalasa village Boundery of Sompeta Mandal, Srikakulam Dist, and reported on the same day at 22.00 hrs in which the complainant Pitambaram Usharani W/o late Eswararao, age 36 Years, Kanakapeta Street, Palavalasa Village, Sompeta Mandal, Srikakulama dist, reported that her husband Pitambaram Eswararao S/o late Suryanarayaana, age 48 yrs, caste by Srivystnava , Palavalasa village, Sompeta Mandal, Srikakulam District accidentally electrocuted at his fields of Palavasa village, Later, on knowing the same, she went to the above place and noticed that her husband laid down at there in unconscious state. Immediately calld 108 Ambulance then came</t>
  </si>
  <si>
    <t>Occurred on 16.09.2025 at about 18.00 hrs at the house premises of the complainant, Ranastalam Village &amp; Mandal and reported on today i.e 17.09.2025 at 11.00 hrs by the complainant Gorla Pakeeru, S/o Late Pydiyya, Age 50 years, Caste by Turpu Kapu, resident of Ranastalam Village &amp; Mandal. It is reported that the accused Gorla Ramamurthy, Gorla Sreeramulu, Gorla Mangamma, Gorla Bujji and Gorla Satyamma, all residents of Ranastalam village &amp; Mandal, came to the complainant¿s house, sprinkled chilli powder on the complainant and his wife Gorla Lakshmi, beat the complainant with stones on his head and kicked him, and pushed his wife to the ground and beat her with hands and kicked her. As a result, the complainant sustained swelling injury near the eye, bleeding injury on the forehead and abr</t>
  </si>
  <si>
    <t>This is a case of ordinary theft (MO-Motor cycle) that occurred in between on 06.09.2025 at 20:00 hours and 07.09.2025 at 06:00 hours on the road, in front of the complainant house, Lingalapadu village of Vajrapukotturu Mandal and reported on 18.09.2025 at 20-00 hrs by the complainant Nabilli Ramanamurthy, S/o Venkatarao, age 37 years, Caste by Viswabrahamana, Lingalapadu village of Vajrapukotturu Mandal in which, he reported that some unknown persons committed theft of his Yamaha MT-15,V.30, and 160 power motor cycle bearing no.AP40DP3736 from parking place, and value of motor cycle 30000/-Rs</t>
  </si>
  <si>
    <t>'310/2025'</t>
  </si>
  <si>
    <t>This is a case of seizure of contraband i.e. Ganja, a cultivated Herbal Narcotic coupled with illegal purchase, possession, transportation and consuming of the narcotic drug i.e. Ganja. Occurred on 18.09.2025 at 13.00 hrs on near NH 16 Madapam Toll Plaza, Narasannapeta Mandalam and reported on same day at 15.00 hrs wherein the complainant S.B Sankararao, SI of Police-2, Narasannapeta PS arrested accused A-1 Kailash Chnadra Behara S/o Sukunta Behara, age 25 years, SC behara by caste, Gajapathinagaram Village, Ramba Police Station Limits, Ganajm Dist, Odissa State when he was found and transported in the illegal possession of Narcotic drug i.e. 5 packets of Ganja weight about 2.120 kgs, worth Rs.6000/- which was procured from A.2 Madhuri Das, Balusesan Street, Gajapathinagaram Village, Gan</t>
  </si>
  <si>
    <t>Occurred on 19.09.2025 at 01.00 hrs. at Dhanupuram village ,Main road, Hiramandalam Mandal and reported on the same day at 14:30 hrs, wherein the complainant BH Ramana , HC 1243 of Hiramandalam P.S. apprehended and arrested the accused Tulugu Vinod,S/o Venkatarao,Age 32 yrs,T.Kapu by caste,Pedda veedhi Dhanupuram village, Hiramandalam Mandalam,, while possession and selling of IMFL 1. Bangalor Whisky, 180 ml ¿ 6 bottles, each bottle is Rs.99/-, -Total bottles- 6, total worth of Rs.594/-, total 1.45 liters illegally sale for getting monitory benefits without having any permit and license from the competent authority. All the IMFL bottles were seized from his possession after drawn sample from each one under the cover of mediators report.</t>
  </si>
  <si>
    <t>'311/2025'</t>
  </si>
  <si>
    <t>This is a case of illegal possession of prohibited Ganja for the purpose of commercial use that occurred on 20.09.2025 at 12.30 hours on the Railway station road, Kasibugga town, Palasa-Kasibugga municipality and reported on the same day at 14.00 hours by the complainant R. Narasimha Murthy, Sub-Inspector of Police, Kasibugga PS, in which, he reported that he arrested the accused A-1) Lalita Majhi W/O Monikanth Sadongi , age:28 years, Christian, Kantasaru Village, Mohanna block, Chandragiri PS, Gajapati District, Odisha State, Ph. 9827306034, 7205002759, 8249401727 while she was in possession &amp; transportation of the prohibited Ganja from Odisha state the accused A-2) Sanjay Kuram Saho @ Bikranth, Sarei, Ghasipura, Keonjhar, Kendujhar, Odisha, R/o Chandragiri PS, Gajapati District, Odisha</t>
  </si>
  <si>
    <t>'312/2025'</t>
  </si>
  <si>
    <t>This is a case of illegal possession of prohibited Ganja for the purpose of commercial use that occurred on 20.09.2025 at 10.30 hours on the Railway station road, Kasibugga town, Palasa-Kasibugga municipality and reported on the same day at 12.00 hours by the complainant R. Narasimha Murthy, Sub-Inspector of Police, Kasibugga PS, in which, he reported that he arrested the accused A-1) Gayathri Anief, D/O Anief, age: 18 years, 12/1, Periyar 4th street, Vijayaragava puram, Saligramam, Chennai Town &amp; district, Tamilanadu State. Ph: 6385439883, 9003728446 and A-2) Mamata Kumari Debi W/O Dal Kumar Tamang, 38 years, Indiranagar street, VTC Parlakhimidi Town &amp; PS, Gajapati District, Odissa State, Ph :7735579260 while they were in possession &amp; transportation of the prohibited Ganja to Tamilanadu s</t>
  </si>
  <si>
    <t>This is a case of illegal possession of prohibited Ganja for the purpose of commercial use that occurred on 20.09.2025 at 14.30 hours on the Railway station road, Kasibugga town, Palasa-Kasibugga municipality and reported on the same day at 16.00 hours by the complainant R. Narasimha Murthy, Sub-Inspector of Police, Kasibugga PS, in which, he reported that he arrested the accused A-1) Jishaya Ganta S/o Desenayak Ganta, Age 27 years, Caste by SC-Harijan, Goibandha village, Nuagada post, Padmapur block, Rayagada District, Odisha State, Ph. 9337134912 and A-2) Swapna Bibhar D/o Shyam Sundar Bibhar, Age 31 years, Caste by SC-Harijan, Sargiguda village, Metukhilingirai post, Gudari block, Rayagada district, Odisha state while they were in possession &amp; transportation of the prohibited Ganja fro</t>
  </si>
  <si>
    <t>67 ITA-2000-2008, 111(1),196(1),353(2) BNS</t>
  </si>
  <si>
    <t>Occurred on prior to 13.09.2025 at 17.35 hours through online and reported on 21.09.2025 at 08.00 hours wherein the complainant Thadela Chiranjeevi, S/o Trinandha Rao, Age 35 years, Yadava by caste, Kotipalli Village, Sivarampuram panchayathi of Nandigam Mandal who is working as Janasena party president of Nandigam Mandal reported that some unknown accused criminally conspired and posted ¿¿¿¿¿¿¿ ¿¿¿¿¿, ¿¿¿¿ ¿¿¿¿¿, ¿¿¿¿¿¿¿¿ ¿¿¿¿ ¿¿¿¿¿, ¿¿¿¿¿¿¿, ¿¿¿¿ ¿¿¿¿¿¿¿ ¿¿¿¿ ¿¿¿¿¿, ¿¿¿¿¿ &amp; ¿¿¿¿¿¿¿¿ &amp; ¿¿¿¿¿¿¿ ¿¿¿¿¿¿¿¿¿ ¿¿¿¿¿, ¿¿¿¿¿¿ ¿¿¿¿¿¿ ¿¿¿¿¿¿¿¿ ¿¿¿¿¿¿¿ ¿¿¿¿¿¿¿¿. ¿¿¿¿ ¿¿ ¿¿¿¿¿¿¿ ¿¿¿¿ ¿¿¿¿¿¿¿¿¿¿ ¿¿¿¿¿¿¿¿ Bad propaganda and vulgar posts were made on the complainant¿s Twitter account, subjecting him to psychological torture through comments that hurt his feelings, caused him distress, created difference</t>
  </si>
  <si>
    <t>This is counter case of 217/2025 and wrongful restrain and voluntary causing hurt on 21.09.2025 at 07:45 Hrs at Sri Balaji Treders Fertilizer and pesticide shop at Byri Junction, Srikakulam mandal and district and report on same day at 13:30 Hrs by the complainant Yendu Raju, S/o Gangulu, 34 Yrs, Velama by caste, Byri Village and some others went to at Sri Balaji Treders Fertilizer and pesticide shop at Byri Junction for buying the fertilizers and they are asking fertilizers to shop owner Muddada Syam then shop owner told them first you meet to the Yendu Chinnarao then after I give fertilizers , they said we did not meet to chinnarao and not need then owner of shop threw their Aadhaar cards at them then raised dispute between them the accused Muddada Syam and his father Eswara Rao beat</t>
  </si>
  <si>
    <t>'313/2025'</t>
  </si>
  <si>
    <t>Occurred on 21.09.025 at 10:30hrs at Matcha pond situated by the side of NH-16 Service Road at Singupuram Village, Srikakulam Mandal and reported on 21.09.2025 at 12:00hrs by the complainant Dharmavarapu Bogamma, w/o Latchayya, Age: 54years, Rajaka by caste, Singupuram Village, Srikakulam Mandal &amp; District that she and her husband living by washing clothes to her villagers, today they came to Matcha pond situated by the side of NH-16 Service Road then her husband was washing clothes she was eating breakfast on the bullock cart, one unknown person came there and other one motorcycle rider in the distance. the unknown person snatched away her gold pustula thradu wg. about 3 tolas, worth Rs 60000/- from her neck and escaped with the booty along his friend on same veh</t>
  </si>
  <si>
    <t>67 ITA-2000-2008, 352,79,196(1)(a) BNS</t>
  </si>
  <si>
    <t>this is a case of organized crime by prompting enimity between different groups on grounds of political, deals with the offence of intentionally insulting someone with the intent to provoke breach of the peace with criminal conspiracy coupled with transmitting false, intending to insult the modesty of a womanhatred and obscenemessages through electronic media that occurred prior to 21.09.2025 at Main Veedhi, Baruva village, Sompeta Mandal, Srikakulam and reported on 21.09.2025 at 09.30 hrs by the Defacto complainant Maddu Kumar S/O Gurumurthy, age 37 yrs, Mani Veedhi, Baruva village of Sompeta Mandal, Srikakulam District, wherein he reported that on 20.09.2025, the handler of Social Media X-app (Twitter) account in the name of @ChowdaryOnX(Earen Chowdary) account, posted obscene message</t>
  </si>
  <si>
    <t>329(4),115(2) r/w 3(5) BNS</t>
  </si>
  <si>
    <t>This is a case of house trespass and voluntary causing hurt that occurred on 21.09.2025 at 07:30 Hrs at Sri Balaji Treders Fertilizer and pesticide shop of the complainant at Byri Junction, Srikakulam mandal and district and reported on same day at 13.00Hrs by the complainant Mudda Syamasundara Rao, S/o Eswara Rao, 33 Yrs, Velam by caste, Byri Village, Srikakulam mandal that he was running Sri Balaji Treders Fertilizer and pesticide shop at Byri Junction, today i.e 21.09.2025 at 0730 hrs his was opened for selling fertilizes in that time, wherein the accused A1.Pathina Appalasuri, S/o Venkanna and 12 others came therein for buy a fertilizers then complainant When you say stay in line, then accused told him we did not in Q line then raised dispute between complainant and accused , they ar</t>
  </si>
  <si>
    <t>Occurred on 18-09-2025 at 16:10 hours on spyderraju@mebanagarraju "X" ( Twitter) account and reported on 21-09-2025 at 08:30 hours that the complainant Kandredla Narendra, S/o Nukaraju, Age 28 yrs, Reddika by caste, Neelapu Puttuga Village, Ichapuram Mandal reported that he is running as Aadhar Centre He has been observing Social media posts in "X" ( Twitter ) on his mobile. He has observed one of posting in "X" ( Twitter ) account on the name of spyderraju@mebanagarraju "X" ( Twitter) account i.e., on 21.09.2025 observed one posting on the name of Sri Nara Chandrababu Naidu , Hon'ble Chief Minister of Andhra Pradesh State spech on 18-09-2025 at 16:10 hours posted vide profile link https://x.com/chowdaryonx/statuts/1968626247623450967 on incites tensions and discredits on the Honourable</t>
  </si>
  <si>
    <t>This is a case of illegal possession of prohibited Ganja for the purpose of commercial use that occurred on 22.09.2025 at 18:00 hours on the railway station road, near Saibaba temple, Railway station, Palasa, Palasa-Kasibugga municipality and reported on the same day at 19:30 hours by the complainant P. Suryanarayana, Inspector of Police, Kasibugga PS, in which, he reported that he arrested the accused A-1) Kiran Ananda w/o Late Hruday Ananda, Age: 40 years, Marlaba village &amp; post, Rayagada block &amp; PS, R Udayagiri sub-district, Gajapathi district, Odisha state while he was in possession &amp; transportation of the prohibited Ganja from Odisha state A-2) Sobhagya Badayanayak S/o Surati, N/O Christhiyan Sahi, Giba, Gajapati district, Odisha state, R/O West Annanagar, 3rd street, Narayanapuram pa</t>
  </si>
  <si>
    <t>Occurred on 22.09.2025 at 09.30 hours in front of Ichapuram Railway Station, Ichapuram Municipality and reported on the same day at 11.45 hours by the complainant V.Ravi Varma, Sub-Inspector of Police, Kaviti PS, i/c Ichapuram town PS, in which, he reported that he arrested the accused A-1) Ajay s/o Ramamoorthi Munusamy @ Ramamoorthi, age 18 years and 6 months, Caste SC, Mahatma Gandhi Street, R.C.Melakondai village, Vikravandi PS, Villuppuram District, Tamil Nadu State, while he was in possession &amp; transportation of the prohibited Ganja. The complainant seized total Ganja weighing about Kg 15.080 grams, worth ¿ 75,400/- and 01 mobile phone from the possession of the accused A.1 Ajay in the presence of the mediators, under the cover of the mediators report. A.3 Vigneswar @ Vickey, Kamar</t>
  </si>
  <si>
    <t>Occurred on 12.08.2025 at 07.30 hrs, at Gudi veedhi, Srikakulam town and reported on 23.09.2025 at 19.00 hrs by the complainant Kota Narayana Rao, S/o late Appanna, Age 56 years, Turpu Kapu by Caste, Chittaripuram Village, Santhakaviti Mandal, Vizianagaram District that his son (Missing person) Kota Madhusudhana Rao, S/o Narayana Rao, Age 32 yrs, Turpu Kapu by Caste, Chittaripuram Village, Santhakaviti Mandal, Vizianagaram District, and currently residing at Gudi Veedhi, Srikakulam Town, has been reported missing. He had been working for the past 7 years in the gold testing section at SSS Jewellery Shop, located on Kollavari Veedhi, Srikakulam Town, under the supervision of the manager, Kalisetti Laxmana. The missing person and his employer, Kalisetti Laxmana, had financial disputes, which</t>
  </si>
  <si>
    <t>3 PDPPA, 21(1) MMDARA, 35(1) APWALTA, 329(3),303(2) BNS</t>
  </si>
  <si>
    <t>This is a case of illegal storage and transportation of sand on both sides of BT road from Singur village JN to Boddepalli village of Ponduru mandal, occurred on 24.09.2025 about 14.00 hrs at Boddepalli village of Ponduru mandal and reported on the same day about 23.00 hrs where in the complainant R.Venkatesh, Tahsildar of ponduru mandal, Srikakulam district. Reported the accused 1) Boddepalli Satyam s/o Appadu, caste by Kalinga, Boddepalli village, ponduru mandal 2) Duppala Ganapathi s/o Venkatarao , caste, Kalinga Singuru village, ponduru mandal 3) Duppala Suryanarayana s/o Dalayya, caste, by kalinga Boddepalli village, ponduru mandal 4) Bujji Boddepalli village, ponduru mandal 5) Vavilapalli Asirinayudu, Vavilapallipeta village, Ponduru mandal 6)Boddepalli sankar s/o ramulu,</t>
  </si>
  <si>
    <t>Occurred on 24.09.2025 at about 12.30hrs, at Baviri Lakshumu mango garden, Sancham Village, Ranasthalam mandal and reported on 25.09.2025 at 14.00hrs by the complainant Duppada Suryanarayana, S/o Late Appalaswami, Age 55yrs, Caste by SC(mala), Sancham Village, Ranasthalam Mandal. When the complainant¿s elder son Duppada Santosh, S/o Suryanarayana, age 33yrs was earlier married to Duppada Anu in the presence of elders. After some time, he fell in love with Surada Swathi, daughter of Surada Korlayya of Jeerupalem village, Ranasthalam Mandal, and married her as his second wife. Santosh was living with both wives peacefully, Recently, due to the misbehavior and illegal relationship of his second wife Duppada Swathi, Santosh became mentally disturbed. On 24-09-2025 at about 12:30hrs, Duppada Sa</t>
  </si>
  <si>
    <t>This is case of culpable homicide not amounting to murder that occurred on 24.09.2025 at about 23.00 Hrs at New Star Dhaba, Near jalantrakota Junction, Kanchili Mandal and reported on 25.09.2025 at 08.00 Hrs., in which the complainant Mahammad Sattar S/o late Abdul Rehaman, age 47 years, Angar Village, Satgawan Block, Koderma District, Jharkhand State reported that he has been running a hotel named New Star Dhaba near Jalantrakota Junction for the last 15 years. On 24-09-2025 at about 21.00 Hrs., a container lorry bearing No. OD 33 T 4449 came to their hotel and the said lorry driver Ebrar Khan S/o Faruk Khan, Jharkhand State had dinner and found he is intoxicated condition at that time, in the mean while he quarreled with another unidentified person belongs to Mandasa came for dinner. At</t>
  </si>
  <si>
    <t>'242/2025'</t>
  </si>
  <si>
    <t>Occurred on 25.09.2025 at about night 12.00hrs in complainant house, Pasi Gangupeta Village, Pathapatnam Mandal and reported on 26.09.2025 at 18.00hrs in which the complainant Gangu Laxmi W/o Ramarao, age 53 yrs, Velama by caste, Pasi Gangupeta Village, Pathapatnam Mandal reported that she along with her husband living in their home. Her children living outside for their job purpose. On 25.09.2025 night at about 10.00hrs she along with her husband sleeping in their home, her husband was sleeping in their first room and locked grills door, she was sleeping in second room. On same day night at about 12.00hrs one unknow accused person cut the mosquto mess from grills doors and entered in their house and cut her 2 tulas of gold pustulatadu(neck chain) and ran away from the spot, when she woke</t>
  </si>
  <si>
    <t>189(2),323,324(5),324(4),61(2),352,329(1) BNS, 175(3) BNSS</t>
  </si>
  <si>
    <t>Occurred prior to 12.07.2025 at the Complainant Suit Land at Tummikamanuguda, Karelmma Panchayathi, Kothuru Mandal, Srikakulam District and reported on 27.09.2025 at 14.00hrs through court endorsement in which The complainant Gedela Krishna Rao, S/o. Late Tavitinaidu, aged about 50 yrs, T-Kapu by caste, Mahasingi Village, Karlemma Panchayathi, Kothuru Mandal, Srikakulam District submit that he is working as Principal at Sri Venkateswara Degree College, he is having own Zerayathi Land Ac..1.52 cents in Survey No. 284/3 in the village Tummikamanuguda in the Karlemm Panchayth limits and the renenue lmits in Kothuru mandalam, Srikakulam District. The Complainants suit land which is pending before the Hon¿ble Junior Civil Judge, Kothuru in O.S.30/2023 posted to 13.08.2025 against the Savara A</t>
  </si>
  <si>
    <t>Occurred on prior to 27.09.2025 at Jogipadu Village, Kothuru Mandal and reported on 27.09.2025 at 19.00hrs by the complainant Kanithi Shamanthakamani, W/o Rajasekar, age 30yrs, Jogipadu Village, Kothuru Mandal stated that she lives in Jogipadu village, Kothur mandal, Srikakulam Disrict. She got married to Rajasekhar, S/o. Kanithi Paparao, Sailada post, Rajapuram village, Gajapati district, Odisha on 22.5.2011 at the Ramasagaram temple in Parlakimidi according to Hindu rituals. On marriage time she gave Rs. 6,00,000/- in cash and four tola gold ornaments as dowry. Her Husband was living in Hyderabad with her family. After her marriage, her husband and family members took her to Hyderabad for a place to live. We had a daughter Harshita born to us in our marriage. Later, her husband becam</t>
  </si>
  <si>
    <t>74,329(3),115(2) r/w 3(5) BNS</t>
  </si>
  <si>
    <t>The complainant Sistu Savitri, W/o Kantharao, aged 45 years, Kalinga by caste, resident of Urjam village, Polaki Mandal, Srikakulam District, reported that she was married in the year 1997 to Sistu Kantharao S/o Dilishwara Rao of the same village in the presence of elders. At the time of marriage, her father Ronanki Surayya S/o Karuvodu gave her, as pasupu kumkuma (dowry gift), an extent of 12 cents of agricultural land situated near Ragonam Cheruvu in Survey No.144-2 of the village. The said land was registered in 1999 in the joint names of the complainant and her husband Kantharao. There are three coconut trees in the said land. She further stated that regarding this land, her younger brother Ronanki Simhachalam S/o Surayya has been frequently quarrelling with them and also filed a civil</t>
  </si>
  <si>
    <t>This is a case of cruelty against married woman by her husband or relatives of her husband and, that occurred prior to 27.09.025 at the complainant house, Chinavankaluru village, Vajrapukothuru mandal and reported on 27.09.2025 at 14-00 hrs wherein the complainant Dasari Sireesa, W/o Hemasundararao @ Ramakrishna, age 21 years, Caste by Vadabalija, Chinavankaluru village of Vajrapukotturu Mandal reported that the her marriage was performed with accused A-1.Dasari Hemasundararao @ Ramakrishna in the presence of their caste elders as per Hindu caste customs on 11.08.2022. At the time marriage complainant family was 3 lakhs cash and 7 tulas gold, 1.50 lakhs value of bridal articles given as dowry. Their conjugal life few days went well. After that A-1 to A-6 were harassed the complainant physi</t>
  </si>
  <si>
    <t>This is a case of illegal possession of prohibited Ganja for the purpose of commercial use that occurred on 29.09.2025 at 11:00 hours on the railway station road, near Saibaba temple, Railway station, Palasa, Palasa-Kasibugga municipality and reported on the same day at 12:30 hours by the complainant P. Suryanarayana, Inspector of Police, Kasibugga PS, in which, he reported that he arrested the accused A-1) Sarvasuddi Kumar Swami S/o Jagannadham, age: 31 years, Badamadiksahi street, Parlakhimundi Village, post &amp; PS, Gajapathi District, Odisha State while he was in possession &amp; transportation of the prohibited Ganja from Odisha state A-2) Kailash Bardhan S/o Namitanani, N/o Sundardanga village, R Udaygiri PS, Gajapathi District, Odisha State, Ph: 8144272778 to Delhi A-3) Raja Da @ Amol Da</t>
  </si>
  <si>
    <t>This is a case of illegal possession of prohibited Ganja for the purpose of commercial use that occurred on 29.09.2025 at 13:30 hours on the railway station road, near Saibaba temple, Railway station, Palasa, Palasa-Kasibugga municipality and reported on the same day at 15:00 hours by the complainant P. Suryanarayana, Inspector of Police, Kasibugga PS, in which, he reported that he arrested the accused A-1) Rajesh Bira S/o Rabindra Bira, age: 27 years, Jhalaracing Village, Sambalpur post, R Udayagiri PS, Gajapati District, Odisha State cell: 8917405536, 8138829018 while he was in possession &amp; transportation of the prohibited Ganja from Odisha state A-2) Amit Bardhan @ Royal Babu, Mari Nagar village, Jhalaracing Panchayath, Sambalpur post, R Udayagiri PS, Gajapathi District, Odisha state, P</t>
  </si>
  <si>
    <t>238,108,318(2) BNS</t>
  </si>
  <si>
    <t>One Savara Gopalarao S/o late Arjuna, age 40 years, Savara by caste, doing by cultivation having two daughters 1) elder daughter by name Indu studied BSC (Ag) staying in home and searching for jobs, 2) younger daughter Savara Renuka is studying 2nd year Degree at Sathavahana college, Haripuram. Reported that on 27-09-2025 at 5-45 PM his daughter Renuka was became unconscious, immediately they shifted her to CHC Palasa by 108 ambulance. Doctors were referred Renuka to Govt. General Hospital Srikakulam for better treatment, but they admitted her into Private Hospital at Palasa as she was unconscious state. On 28-09-2025 evening at 7 pm she was died while undergoing treatment and cremated on 29-09-2025 by them. During course of enquiry they disclosed that one Savara Premanand S/o Ramarao</t>
  </si>
  <si>
    <t>This is a case of promoting enmity between different groups on grounds of religion, race, place of birth, residence, language, etc., and doing acts prejudicial to maintenance of harmony and intentional insult with intent to provoke breach of peace with conspiracy by using social media platform and conspiracy, occurred prior to on 30.09.2025 at 18.00hrs at Palasa-Kasibugga municipality and reported on 30.09.2025 at 18.00hrs by the complainant Malla Srinivasarao s/o Lt Venkataramanayya, 62yrs, Labour colony, Palasa-Kasibugga municipality, in which he reported that the accused Sistu Gopi s/o Lt Suryanarayana, Sudikonda, Palasa-Kasibugga municipality posted abusive messages on social media platform, including what¿s app targering the Hon¿ble Chief of minister of Andhra Pradesh state Sri Nara C</t>
  </si>
  <si>
    <t>'247/2025'</t>
  </si>
  <si>
    <t>This is a case of un-natural death, which occurred Occurred Prior to 30.09.2025 at about hrs at Pittavanipeta sea shore area. Santhabommali (M) and reported on 30.09.2025 at ____hrs, where in the complainant I Chiranjeevulu S/o late Ramappadu, age 50 yrs, SC mala by caste, Kollipadu(V), Santhabommali (M), VRO lakkivalasa cluster reported that he is working as a VRO in Lakkivalasa cluster. Today i.e 30.09.2025 at about 12.30 her he was in his house at Kollipadu village, Chintala Rajulu of Geddalapadu village came his house and informed that one dead body has arrived at sea shore of Pittavanipeta village, then he along with rushed the Pittavanipeta village and found one male dead body age between 40-50 yrs at Pittavanipeta sea shore area in un-identified and decomposed stage, he lodged</t>
  </si>
  <si>
    <t>PT/Police disposal/Court Disposal</t>
  </si>
  <si>
    <t>Present UI</t>
  </si>
  <si>
    <t>'250/2025'</t>
  </si>
  <si>
    <t>20(b)(ii)(A),27(a) r/w 8(c) NDPSA</t>
  </si>
  <si>
    <t>115(2),118(1) BNS</t>
  </si>
  <si>
    <t>'319/2025'</t>
  </si>
  <si>
    <t>79 r/w 3(5) BNS</t>
  </si>
  <si>
    <t>324(4),118(1) r/w 3(5) BNS</t>
  </si>
  <si>
    <t>351(2),329(4) r/w 3(5) BNS</t>
  </si>
  <si>
    <t>4,3 APGA</t>
  </si>
  <si>
    <t>11 r/w 12 POCSO ACT 2012, 87,127(3) BNS</t>
  </si>
  <si>
    <t>'322/2025'</t>
  </si>
  <si>
    <t>67 ITA-2000-2008, 77 BNS</t>
  </si>
  <si>
    <t>'324/2025'</t>
  </si>
  <si>
    <t>'323/2025'</t>
  </si>
  <si>
    <t>'327/2025'</t>
  </si>
  <si>
    <t>'326/2025'</t>
  </si>
  <si>
    <t>79,75(2) BNS</t>
  </si>
  <si>
    <t>126(2),189(3),223 r/w 190 BNS</t>
  </si>
  <si>
    <t>74,132,79 r/w 3(5) BNS</t>
  </si>
  <si>
    <t>351(2),132,127(2),352,223 r/w 190 BNS</t>
  </si>
  <si>
    <t>19(1)(a),5(j)(ii) r/w 21 r/w 6 POCSO ACT 2012, 64(2)(i) BNS</t>
  </si>
  <si>
    <t>'256/2025'</t>
  </si>
  <si>
    <t>'339/2025'</t>
  </si>
  <si>
    <t>'342/2025'</t>
  </si>
  <si>
    <t>'343/2025'</t>
  </si>
  <si>
    <t>356(1),318(1),335,332,220,314,336(1) r/w 3(5) BNS r/w 175(3) BNSS</t>
  </si>
  <si>
    <t>'346/2025'</t>
  </si>
  <si>
    <t>'348/2025'</t>
  </si>
  <si>
    <t>115(2),329(3) r/w 3(5) BNS</t>
  </si>
  <si>
    <t>66-D,66-C ITA-2000-2008, 318(1) BNS</t>
  </si>
  <si>
    <t>D-5</t>
  </si>
  <si>
    <t>Occurred in between 30.09.2025 at 19.00 hrs to 01.10.2025 at 10.00 hrs, at cashew tope of sahalalaputtuga village, Kaviti (M) and reported at 16.00 Hrs; by the statement of complainant Kotiya padma, w/o Madhava, 32 yrs. Samantha by caste, sahalalaputtuga (v), Kaviti (M); wherein one Goniya suresh pradano, 25 yrs is brother of the complainant has committed suicide by hanging himself to the cashew tree branch of his own cashew tope with a Towel, on the plea that he used to talking in his mobil phone with deep depression mood and other aspects, then she gave a report for further action.</t>
  </si>
  <si>
    <t>Occurred on 03.10.2025 at about 13.00 hrs at Nagavali river bed, near Dusi village, Amadalavalasa mandal and reported on 04.10.2025 at 10.00 hrs., In which the compt. Kokerla Nagaraju S/o Narayudu, 31 yrs, Pondara by caste, Kanugulavalasa village, Amadalavalasa mandal reported that he is preparing competition exams at Visakhapatnam since one year. His father/Missing Man Kokerla Nagaraju S/o Late Narasingappadu, 73 yrs on 03.10.2025 left from his house to go his cultivated fields for spread fertilizer on the rice filed, on same day he came to know through his villager Chigurupalli Dasardha informed that at about 13.00 hrs his father went to nagavali river for whashing hands and feet and accidentally fell into the river water and his father was swept away by the current watter. On the same</t>
  </si>
  <si>
    <t>This is a case of illegal possession and transportation of prohibited Narcotic Drugs and Psychotropic Substances i.e. Ganja for self consumption and selling in order gain wrongfully which occurred on 04.10.2025 at 12.00 hrs at Sambana street, near Tekkali Railway station, Tekkali village, Tekkali mandal, Srikakulam district and reported on the same day at 13.30 Hrs., wherein the accused/A.1/ Md. Soman @ Musthaffa, S/o Md. Gambhir, 26 yrs, Muslim by caste, Balu Tola village, Khokha Post, Srinagar PS, Purnia district, Bihar state was detained by the SI-1, Tekkali UPS with the help of Tekkali UPS staff while he was found in possession and transporting narcotic substance i.e. dry Ganja wg. 640 grams for the purpose of selling and for self-consumption. The accused/A.1 was arrested besides seizi</t>
  </si>
  <si>
    <t>Occurred on 02.10.2025 between 19.00hrs &amp; 20.00hrs at Adiandhra street, Tekkali village and reported on 04.10.2025 at 19.00hrs, wherein the complainant Devadi Mounika, D/o Suryanarayana, 25 yrs, SC Adiandhra by caste, Adiandhra street, Tekkali village reported that the accused A.1) Dandasi Laxmi, A.2) Jogi Ganga, A.3) Dandasi Vishnu, A.4) Dandasi Subhash, A.5) Dandasi Karthik, A.6) Sankili Santosh Kumar, A.7) Chintali Bhaskara rao, A.8) Dasari Kameswara rao, A.9) Urjana Janaki ram @ Janu, A.10) Kothi Ramu, all are residents of Adiandhra street, Tekkali village abused her in a filthy language for every aspect and also harassed her with abusive words and comments and etc facts.,</t>
  </si>
  <si>
    <t>Occurred on 03.10.2025 at 07:00 hrs, at Chinna Limbugam Village, Mandasa Mandal and report on 04.10.2025 at 20:00 hrs by the Complainant Mandala Shanmukharao, S/o Apparao, age-25 yrs, Chinna Limbugam Village, Mandasa Mandal and reported that wherein the accused Rapaka Mohan Rao and his son Tejeswara Rao were digging the cement floor in the backyard of our house. Why are you digging our floor during the day? This place belongs to us. Tejeswara Rao beat his on the neck with a stick. When his mother Mandal Paramma asked, Mohan Rao threw it away and beat her with a stone. When we went to the hospital, while Rapaka, Mohan Rao, Rapaka Tejeswara Rao and Shantimma were not at home, they completely dug up our cement floor. Then the complainant came to Police station presented a report for take nece</t>
  </si>
  <si>
    <t>Occurred in between 03.00 hrs and 08.30 hrs on 04.10.2025, on NH-16 road from Srikakulam side to Visakhapatnam side, JR Puram Village, Ranasthalam Mandal, and reported on 04.10.2025 at 17.00 hrs by the complainant Baratam Srinivasa Rao, S/o Late Prasad Rao, age 42 years, caste by Vyshya, resident of Kosta Village, Ranasthalam Mandal. The complainant stated that he has been running a grocery shop in Kosta village for the past 19 years for his livelihood. His father, Baratam Prasad Rao, S/o late Papayya, aged 73 years, has two sons and one daughter. The complainant¿s younger brother, Leela Krishna, resides with his family in Compost Colony, Srikakulam town, where their father was also staying. who had been mentally unstable for the past four months, went missing from his younger brother¿s re</t>
  </si>
  <si>
    <t>This is a case of house trespass and criminal intimidation that occurred on 03.10.2025 at 22.15 Hrs, Bankers colony, Opp Sivabalaji Temple, Srikakulam and reported on 04.10.2025 at 00.30 hrs by the complainant Tangudu Upendra Rao, S/o Narayanarao, 46 Yrs, Vysya by caste, Bankers colony, H.No.34, Kousalya Nilayam, Srikakulam that he was residing in his house with his family members, today i.e 03.10.2025 at 22.15 Hrs when he was not present his house, wherein unknown six members entered into the his ground floor house by illegal trespass and locked inside doors then his wife Geetha asked them, who are you ? , why are you entered in our house, then the accused threatened her with dire consequences. Then the complainant came to Police gave a report for request action.</t>
  </si>
  <si>
    <t>Occurred on 04/05.10.2025 at night about 12.00hrs at Donipeta Village, Ranasthalam Mandal, and reported on 05.10.2025 at 16.00 hrs by the complainant Sunnapalli Laxmi, W/o Nelayya, Age 36yrs, Caste by Vadabalija, Donipeta Village of Ranasthalam Mandal, makes a living by doing daily wage work. She has two daughters and one son. Her younger daughter, Sannapalli Grandeeswari, aged 14yrs is currently studying in 10th class at KGBV School, K. Lankapeta village, Ranastalam Mandal. On the night of 04-10-2005, when her younger daughter had returned home for the Dasara holidays, the family had dinner together and went to sleep. Around midnight (12:00 AM), the complainant woke up and noticed that her younger daughter was missing. She searched in the surrounding areas and at the houses of relatives b</t>
  </si>
  <si>
    <t>This is a case of illegal possession of prohibited Ganja for the purpose of commercial use that occurred on 07.10.2025 at 18:00 hours on the railway station road, near Saibaba temple, Railway station, Palasa, Palasa-Kasibugga municipality and reported on the same day at 19:30 hours by the complainant R. Narasimha Murthy, Sub-Inspector of Police, Kasibugga PS, in which, he reported that he arrested the accused A-1) Shaukath Ali S/o Hasanabba, Age: 39 years, R/o 3-143, Arikere, Jokatte Village, Baikampady post, Panambur PS, Mangalore District, Karnataka State cell: 9606675091, while he was in possession &amp; transportation of the prohibited Ganja from Odisha state A-2) Ajaya Kumar Behera @ Ajaya Kumar @ Aju Bhai, R/O Braj Nagar, 1st Lane, Nimakhandi Pentho, Berhampur, Ganjam district of Odisha</t>
  </si>
  <si>
    <t>Occurred on 21.08.2025 at 10.00 Hrs at Sariyapalli (Kurmannapeta) Village, Kotabommali mandal and Chinthu Reyyamma, W/o Apparao, Age 33 years, Sariyapalli (Kurmannapeta) Village, Kotabommali mandal, The complainant stated that The complainant has been married to her husband Chinthu Apparao for about 11 years and has two children. They both are engaged in farming. For the past three months, the complainant's husband has been doing nothing and talking to others on the phone. When the complainant asked her husband about the matter, he beat and scolded her. On 21.08.2025 at 10.00 hrs, the complainant went to the farm for work. When she returned home, her husband was not at home. Since then, her husband has not been found. The complaint was filed to find out where her husband.</t>
  </si>
  <si>
    <t>Occurred on prior to 07.10.2025 at about 17.00 hrs Near Complainant house at Guppidipeta Village, Polaki Mandal and reported on 17.10.2025 at 17.00 hrs in which the complainant Karuku Devi W/o Appanna, 25 years, Jalari by Caste, Guppidipeta Village, Polaki Mandal, Srikakulam District, reported that she is a housewife and stays at home, while her husband frequently goes abroad for labor work. They have two children -a son named Krishna and a daughter named Jessi. They have been living in a thatched hut in Guppidipeta village.As there is no bathroom in their house, she usually takes bath on the street in front of her house. A few days ago, her elder sister named Nandupalli Durgamma, W/o Durgayya, sent a video to her WhatsApp number 7995004948 from her own mobile number 7816054981, saying ¿</t>
  </si>
  <si>
    <t>Occurred on 10.10.2025 at 14.28 hrs at M.R.O office at Kothuru Village &amp; Mandal, Srikakulam District and reported same day at 21.30 hrs in which the complainant Arobolu Kamala, W/o. Late Satyannarayana, Balada Village, Kothuru Mandal, Srikakulam District, she lived with her family members in house number 1-181 in Balad village. Her house was inherited from our ancestors. The house is also in my name. She also pay the house tax and electricity bill myself. To register my house in the register office, I needed a position certificate for the house. In this process, she personally went to the MRO office and applied for the position certificate. The MRO signed her application and sent it to the VRO of our village to examine it. As per the instructions of the MRO, the VRO came to our village and</t>
  </si>
  <si>
    <t>This is a case of harassment to a married woman and subjecting her to cruelty coupled by demanding for additional dowry. Occurred prior to 10.10.2025 at Saianna quarters, Amadalavalasa Muncipality and reported on 10.10.2025 at 11.00 Hrs., in which the complainant Lagudu Gunalakshmi W/o Lagudu Kurmarao, 29 yrs, Velama by caste, at Patha Amadalavalasa R/o Saianna quarters, Amadalavalasa Muncipality reported that in the year-2024 her marriage was held with Lagudu Kurmarao S/o Kannayya, Kameswaripeta village, Narasannapeta Mandal at the time of marriage, her parents given a dowry of cash Rs. 4.5 lakhs, 8 tolas of gold and about four lakhs worth of goods as per the request of her husband and in-laws. Her husband works in the AP Fiber Network area. The complainant's husband does not like her du</t>
  </si>
  <si>
    <t>Occurred on 19.01.2025 at 18.30 hrs at the house of the complainant at Segidi Street,Srikakulam town and reported on 11.10.2025 at 20.30 hrs by the complainant Potnuru Venkataramana S/o late Peerayya, Age 53 yrs, Vysya by caste, Segidi Street, Arasavalli village, Srikakulam town that he has two children (one daughter, one son). He is living by running fruit shop at OBS Main gate. His son by name Potnuru Sai Prakash S/o Venkataramana, Age 28 yrs is prepared for civil service examinations, at present he is at his house. On 19.01.2025, at approximately 15:00 hrs, the complainant's son, Sai Prakash, went to the fruit shop to assist his father and stayed there until 18:00 hrs. After returning home and then and then his wife by name saraswathi call to complainant and informed that his so</t>
  </si>
  <si>
    <t>Occurred on 13.10.2025 at 11.00 hrs at Srinivasa Lodge Junction, KT road, Palasa-Kasibugga municipality and reported on the same day at 12.30 hrs, wherein the accused Seediri Appalaraju s/o Neelayya and 22 others of YSRCP party leaders and followers gathered at Srinivasa Lodge Junction, KT road, Palasa staged dharna and they are raising slogans against the government, saying that adulterated liquor is being sold in liquor shops and high prices even after the Sec.30 Police promulgating orders publicity at Palasa-Kasibugga towns and the same were announced in Palasa, Kasibugga towns. But the accused persons A1 to A23 and some others were gathered at Srinivasa Lodge Junction, KT road, Palasa and wrongfully restrained the vehicular traffic and general public. When the complainant P Suryana</t>
  </si>
  <si>
    <t>Occurred in between 18.08.2025 morning hours and 13.10.2025 at 12.00 hrs at Complainant¿s sister house, Ambusoli village, Palasa-Kasibugga municipality and reported on 13.10.2025 at 18.00 hrs, Wherein the complainant Temburi Santharam S/o late Simhachalam, age 50 yrs, Caste by SC-Mala, N/o Ambusoli village, Palasa-Kasibugga Municipality reported that he is residing in Visakhapatnam along with his family members. The complainant¿s elder sister Temburi Shanti D/o late Simhachalam is Dum and deaf by birth and lives in her own house in Ambusoli village, Palasa-Kasibugga municipality. The complainant further stated that about 68 grams of gold earned by their parents is in the possession of his sister. On 18.08.2025 when the complainant visited his sister¿s house, he saw the gold there. Later, o</t>
  </si>
  <si>
    <t>Occurred in between 28.09.2025 at 09.00 hrs and 11.00 hrs infront of Complainant house, 03 road junction, Kasibugga town, Palasa-Kasibugga municipality and reported on 13.10.2025 at 14.00 hrs, Wherein the complainant Sasanapuri Ashok S/o Visweswararao, age 35 yrs, Caste by Kalinga komati, 03 road junction, Kasibugga town, Palasa-Kasibugga municipality reported that on 28.09.2025 at 9.00 hrs he parked his Honda Unicorn 150 CC motorcycle bearing registered No: AP30AM2550 infront of his house and on the same day at about 11.00 hrs he found his motor cycle was missing. Then he searched surrounding places, but no clues were found. Hence he came to know that it was theft by unknown culprits decamped with booty. The worth of the motorcycle is about Rs. 30,000/-.</t>
  </si>
  <si>
    <t>This is a case of hundi theft that occurred Between 22:00 hrs on 12.10.2025 and 05:00 hrs on 13.10.2025 in Neelamani Durga temple at Lattchayyapeta village of Burja mandal and reported on 13.10.2025 at 10.30 hrs wherein the complainant Balaga Veerachari s/o Dasaradhi, 43yrs, Viswabrahmin by caste, Lattchayyapeta village of Burja mandal is a priest at the Neelamani Durga Temple, performs regular pooja rituals in the morning and evening. On the evening of 12.10.2025, he completed the pooja, locked all the doors of the temple, and left. On the morning of 13.10.2025, upon arriving at the temple for the morning pooja, he noticed that the temple doors had been opened and the hundi was missing. It is suspected that unknown culprits committed the theft during the night hours. The estimated amount</t>
  </si>
  <si>
    <t>On 14.10.2025 at 16:30 hours, received a complaint from Bejji Subhasini w/o Rama rao, WPC-700 of Kasibugga PS, in which, she reported that she is working as woman police constable at Kasibugga PS since 27.06.2025. On 13.10.2025 in the morning at 10:00 hours, she attended for her duties at Kasibugga PS. At the same time, Inspector of Police, Kasibugga PS has received information that YSRCP followers are conducting rally from Srinivasa lodge junction, Kasibugga to excise superintendent office, Kasibugga for adulterated liquor under the leadership of Sidiri Appalaraju. Then she proceeded along with Inspector of Police, Kasibugga PS, staff ASI-491, HC-1073, PCs-2058, 2163, 2158, 2139 and WHGs-835 &amp; 102 for preventing untoward incident at Srinivasa lodge junction, Kasibugga at 11:00 hours. Then</t>
  </si>
  <si>
    <t>This is a case of illegal possession and transportation of prohibited Ganja for the purpose of commercial use that occurred on 14.10.2025 at 16.00 hours in front of Ichapuram Railway Station, Ichapuram Municipality and reported on the same day at 18.30 hours by the complainant V.Ravi Varma, Sub-Inspector of Police, Kaviti PS, i/c Ichapuram town PS, in which, he reported that he arrested the accused A-1) Ambresh s/o Kuntiganga, age 34 years, Caste Yerukula, ward No. 14, Rupangudi road, Miller Pet, Brucepet PS, Bellary Town and District, Karnataka State res. Yerukula Area, Bellary road, Ananthapuram Town and District, AP State and A-2) R.Venkata Sai @ Rachakonda Venkata Sai s/o Ramakrishna, age 19 years, Caste Padigi Raju, Ward No. 15, Markandeya Colony, Near Padmavathi Anjeneya Swamy te</t>
  </si>
  <si>
    <t>Occurred on 15.10.2025 at 00.00hra at the entrance gate of Kasibugga Police Station, Palasa mandal and reported on the same at 01.00hrs, in which while the accused A.1 Seediri Appalaraju s/o Neelayya an ex minister of Andhra Pradesh and YSRCP convener of Palasa constituency along with his followers A.2 Sistu Gopi, A.3 Badagala Balachandrudu, A.4 Bammidi Santhosh, A.5 Allu Ramana, A.6 Modalavalasa Manmadharao, A.7 Pothanapalli Hari, A.8 Duvvada Ravikumar, A.9 Tamada Madhan, A.10 Korla Santhu, A.11 Bammidi Duryodhana, A.12 P.V Sathish, A.13 Battina Hemeswararao, A.14 Sudikonda Minnu and some others formed themselves into an un law full assembly with a common object wrongfully restrained the public, who were coming to the police station for their grievances by sitting at the main gate of the</t>
  </si>
  <si>
    <t>This is a case of chain snatching, which occurred on 15.10.2025 at 08.20hrs at Nagiripenta bus shelter, Santhabommali (M) and reported on same day at 12.00hrs, where in the complainant Marpu Appamma W/o Apparao, age 65 yrs, Kalinga by caste, Borubadra (V), Santhabommali(M) report that she is doing cooli works for livelihood, her parental home at Nagiripenta village. On 13.10.2025 she came her parental home, today i.e, 15.10.2025 she return to home, she reached Nagiripenta bus shelter and waiting for auto to go Borubadra village, at the same time two male persons are parked their motor cycle in front of bus shelter and sitting in that bus shelter. At the time of 08.20hrs they were stated the motor cycle, pillion rider suddenly came near to her and pulled gold chain worth of 2 Tulas, a</t>
  </si>
  <si>
    <t>This is a case of illegal possession of prohibited Ganja for the purpose of commercial use that occurred on 15.10.2025 at about 16:00hours nearby NACL Factory, Chilakapalem-Ponduru Road, Etcherla Mandal and reported on the same day at 18:00hours, wherein the accused A1) Suneel, S/o Surendar Paul, 38yrs, Jat by caste, Sanjaypuri village, Begambad, Mothi Nahar Taluq, Ghaziabad District, UP State A2) Vishal, s/o Lokesh Sharma, 29yrs, Pandit by caste, R/o H.No. 593, Khairat Ali Village, Mawana Taluq, UP State, A-3.) Gourav, Dogut (V), Bhagpat District, UP State. Owner of SPY Hotel, Meerut, UP State.A-4) Samara Matam @ Domburu @ Dumuru @ Gopal of Lamtaput (V), Koraput District, Odisha State(Absconding).A-5) Friend of Samara Matam, Odisha state. (Absconding) were taken into custody when they wer</t>
  </si>
  <si>
    <t>Occurred on prior to 16.10.2025 at Venkatagiri, Jubli hills Road No-10, Hyderabad of Telangana State and reported on 16.10.2025 at 21.30hrs through medical statement in which the complainant Polaki Apparao, S/o Late Jaggayya, age 54 yrs, Telukala by caste, N/o Sarali Village, Pathapatnam Mandal, R/o Laxmi Nilayam, Venkatagiri, Jubli hills Road No-10, Hyderabad of Telangana State stated that he got married to Ramanamma of Nimmada Village, Kotabommali Mandal and they blessed one son and one daughter, in 2010 his wife expired, after he got 2nd married to Neelaveni and their marriage life they had one son (14 yrs) and one daughter (11yrs). He is doing watch man duty in Ganesh Lal Chowdary house at Jabli hills Road No-10, Hyderabad of Telangana State since 2013. His daughter Polaki Lokeswari (1</t>
  </si>
  <si>
    <t>Occurred on 15.10.2025 at about 21.00 hrs at Krishnapuram Village Junction, Ranasthalam Mandal and reported on 17.10.2025 at 18.00 hrs by the complainant Jami Tavudamma, W/o Late Asirayya, aged 40 years, SC (Mala) by caste, resident of Bukkuru Village, Palakonda Mandal, PVP Manyam District. The deceased, her husband Jami Asirayya, S/o Late Ramayya, aged 50 years, SC (Mala) by caste, resident of Bukkuru Village, Palakonda Mandal, PVP Manyam District, was working as a painter. On 13.10.2025, he went along with his villager Ampilli Sunil to Krishnapuram Village Junction for painting work. On 15.10.2025 at about 21.00 hrs, the deceased went to the bathroom, suddenly fell down, and became unconscious. He was immediately shifted by ambulance to Hospital (RIMS), Srikakulam for treatment. While un</t>
  </si>
  <si>
    <t>This is a case of unnatural death (Death due to fell on the road) occurred on 10.10.2025 at 05:00 hrs at Buragam village revenue limits, beside NH-16(Ichapuram-Palasa) road , at milestone number 499 and reported on 18.10.225 at 08.00 Hrs in which the complanaint Gorakala Suryanarayana S/o late Narayanaswamy, 50 years, VRO - Buragam, kanchili Mandal reported that a mentally unsound Male person , aged about 45 years was roaming around Buragam and nearby areas along NH-16, and staying at Buragam bus shelter. It was further informed that the said person was suffering from fits (epilepsy), and whenever he had seizures, people nearby used to place iron objects or keys in his hands to bring him back to normal condition. Such incidents were said to have occurred several times earlier. On 10.10.2</t>
  </si>
  <si>
    <t>Occurred on 12.10.2025 in between 15.00 hrs to 17.00 hrs, at Pitatoli village Jn., Mandasa Mandal and reported on 20.10.2025 at 19.30 hrs, wherein the complainant stated that, On 12.10.2025 at 15.00 hrs, he parked his motor cycle Splender + bearing reg. No. AP 39 GT 6328 at Pitatali village Jn., Mandasa mandal and went to his fields after completion of his work, he returned at 17.00 hrs and noticed that some unknown culprits had committed theft of his motor cycle and fled away along with booty. He searched nearby villages and today i.e. on 20.10.2025 at 19.30 hrs came to PS and lodged a report for taking necessary action. Worth Rs.25,000/-.</t>
  </si>
  <si>
    <t>Occurred on 19.10.2025 at about 18.30 hrs at Reddikapeta Village, Narasannapeta Mandal and reported on 20.10.2025 at 08.00 hrs in which the complainant Patnana Kalvathi W/o Late Ramayya, age 65 years, Reddika by caste, Reddikapeta Village, Narasannapeta Mandal reported that her younger sister-in-law Patnana Kanchanaganga filed a complaint against her son at the police station, and the complainant went to the police station and returned home. At that time, her younger sister Rajani and her younger sister Meena grabbed her by the hair and dragged her onto the road. Meanwhile, her grandchildren Munalika and Vanaja were pulling her by the hair and beating her with their hands. Seeing this fight, her younger son intervened, but his brother-in-law, Krishna Reddy, hit her son with his hands, dr</t>
  </si>
  <si>
    <t>This is a case of attempt to murder that occurred on 21-10-2025 at about 08-15 hrs, in Pedda veedhi, vasudnara village, Meliaputti mandal, Srikakulam district and reported on the very that day itself 18.00 hrs, wherein the injured, Mamidi Anatharao @ Anandharao S/o late Latchanna, aged 42 years, T-Kapu by caste, Peddaveedhi, Vasundara village, Meliaputti mandal, gave statement to Police, while getting treatment in district hospital, Tekkali that today, i.e., 21-10-2025 at about 06-30 hrs, he went to panchayt water tap, located in the street, to get water. While he was filling water in his bucket, accused, Salana Krishnaveni, went there and then removed his bucket claiming that she had come there before him which led to get an altercation. After a while the accused couple visited him and ag</t>
  </si>
  <si>
    <t>This is a case of theft ordinary that occurred on prior to 11.10.2025 at about approximately after 21.00 hours at Laxmisrinivasa Function Hall, opp KIMS Hospital, Srikakulam and reported on 23.10.2025 at 18.00 Hours. In which the complainant Yathirajula Poliraju, S/o Lt. Thavitiraju, 54 yrs, Kalinga, Kesavaravupeta village, Etcherla Mandal reported that on 11.10.2025 he went to Laxmisrinivasa Function Hall, Opp. KIMS Hospital, Srikakulam for attending marriage event, at after 21.00 Hours, he noticed that his gold bracelet weighing approximately 30 grams, worth of Rs.70,000/- was missing in the marriage function event. Further he noticed that some unknown culprits committed theft of gold bracelet and escaped with stolen gold with booty.</t>
  </si>
  <si>
    <t>Occurred on prior to 24.10.2025 at about 11:00 hours as per latitude and longitue and reported on the same day at 11:00 hours. In which the complainant Sri P. Eswararao, CI of Police, Srikakulam 2 town PS received Memo vide C.No.28/ D-5/DCRB/SKL/2025, dt.02.06.2025 from the office of the Superintndent of Police, Srikakulam reference vide Cyber Tip line Report from No.1997848332 to 198727369 along with one CD containing child Pornography uploaded data was furnished by National Center for Missing and Exploded Children(NCMEC), Cyber tipline report that some unknown person uploaded the nude 16 years bellow children¿s photos and videos, Basing on the triplines report, case was registered etc.</t>
  </si>
  <si>
    <t>Occurred on 17.10.2025 at 19.10hrs to 19.25hrs, infront of Anna canteen, Kasibugga town, Palasa-Kasibugga municipality and reported on 25.10.2025 at 18.00hrs, wherein the complainant Vanka Viswanadham s/o Tatarao, 47yrs, Hukumpeta Village, Vajrapukothuru Mandal reported that on 03.05.2025, he purchased a Suzuki Access 125 scooty bearing Registration No. AP40FU0551. On 17.10.2025, at about 19:10 hrs, he parked his scooty in front of Anna Canteen, Kasibugga Town, and went to attend to some personal work. After completing his work, he returned to the spot and found that his scooty was missing. He searched the surrounding areas, but the vehicle could not be traced. It is suspected that unknown persons have committed theft of the said vehicle and decamped with it. The value of the stolen vehicl</t>
  </si>
  <si>
    <t>Occurred on prior to 25.10.2025 at Bavajimatam, Bondilipuram of Srikakulam Town and reported on 25.10.2025 at 18:00 hours. In which the complainant Sri Palahari Mahanthi Laxmidhar Das Bavaji, aged 45 yrs, R/o Bavajimatam, Bondilipuram, Srikakulam Town reported through court endorsement that the complainant is shown as Matadhpathi of Bavajimatam. Said Bavajimatam having lands in Srikakulam, Amadalavalasa and Ponduru mandals in Srikakulam District. The A-1 Subash Chandra Panda and 9 others having bad intention played fraud with support of A-2 to A-8 to grab the properties of Bavajimatam and with an intention to sell the matam lands to A-3 to A-8 and accordingly the A-1 created two willnamas on 05.08.2019 by forgering the signature of Raghuveerdas Bavaji with an intention to occupy the Ba</t>
  </si>
  <si>
    <t>Occurred on 27.10.2025 about 16:00 hrs at laveru village , laveru ,mandal and reported on 27.10.2025 at 18:00 hrs . Where the complainant Kola Rajesh s/o Lakshmanarao, age 33 yrs, caste by telaga, laveru main street, laveru village , laveru mandal stated that Where in the Survey No. 191 (5.6,7,11 ) in 1.80 acres of land near Janasena Party office is in the name of my aunt Lankalapalli Satyavathi and I am cultivating that land. If the owner of the site adjacent to our land Kaja Venkat Apparao pressured many people to sell the 22 cents of land I own. When I said I would not sell. Today, on 27-10-2020, while they were removing the boundary pole at our place, I saw it and was recording a video around time 4 PM when kaja Venkata Apparao, Inupukurthi Mahesh , Inapukurthi shyam attack</t>
  </si>
  <si>
    <t>This is a case of woman missing that occurred on 24.10.2025 at 12.00 hours at Marlapadu village, Nandigam Mandal and reported on 29.10.2025 at 12.30 hours by the complainant Kothapalli Janardhana Rao, S/o Late Simhadri8, Age 48 years, Rajaka by caste, Marlapdu village, Nandigam Mandal. In which the missing woman Kothapalli Adhemma, Age 61 years who is mother of the complainant was suffering mentally deserted from last 20 years undergoing treatment at mental hospital, Visakhapatnam. On 24.10.2025 around 12.00 hours she went into Pundi market for purchasing home making things but she did not come back to home. The complainant searches about his mother to relative, friends and family members, later notice that she was found missing. The missing woman wearing green clour sari, blouse at the</t>
  </si>
  <si>
    <t>Occurred inbetween on 28.10.2025 at 22.30hrs and on 29.10.2025 at 08.30hrs at Tangudu Sambamurthy medical shop, KT road, Opp Srinivasa lodge Junction, Kasibugga town and reported on 29.10.2025 at 15.00hrs, wherein the complainant Veedhi Suresh s/o Lt Narasimhamurthy, 39yrs, Yadava by caste, Kovela veedhi, Kasibugga town reported that some unknown culprits gained into his medical shop by breaking lock of the shop and committed theft of Rs.2,40,000/- rupees cash from the cash counter and decamped with booty. Hence, the complainant came to the Police Station and lodged a report to take necessary action.</t>
  </si>
  <si>
    <t>Occurred inbetween on 28.10.2025 at 23.00hrs and on 29.10.2025 at 07.30hrs at Ramakrishna medical shop and general store, KT road, Opp Srinivasa lodge Junction, Kasibugga town and reported on 29.10.2025 at 16.00hrs, wherein the complainant Sunkari Krishnarao s/o Lt Ramarao, 39yrs, Telaga by caste, Tilaknagar, Kasibugga town reported that some unknown culprits gained into his medical shop by breaking lock of the shop and committed theft of Rs.20,000/- rupees cash from the cash counter and decamped with booty. Hence, the complainant came to the Police Station and lodged a report to take necessary action.</t>
  </si>
  <si>
    <t>Occurred on 19.05.2025 morning to 06.06.2025 at Sindura Hospital, Srikakulam Town and reported on 30.10.2025 at 21:00 hours. In which the complainant Dr. Murali Krishna S/o Lt. Harinarayana, 35 yrs, Kalinga, Doctor, Sindura Hospital, Srikakulam Town reported that on 19.05.2025 moring the accused Jaya Kumar Varma as admin watapp phone Nos.9174o4753551, 91827292838, 917205008792 added the complainant phone number in his Watapp group as member and chated with the complainant that he will give tips for investments in Share market and further he chated with complainant that if you want to invst, you have to trading in AMANSA PTE app, on reliable chating, he invsted Rs.34,36,000/- in AMANSA PTE app through his account No.30221202924 to several bank accounts of the accused. On 11.06.</t>
  </si>
  <si>
    <t>Occurred 30.11.2025 at 23:30hrs at Sri Saibaba Temple situated in Byrisingipuram Village,Srikakulam Mandal &amp; District and reported on 31.11.2025 at 12:00 Hrs, by the complainant Bora Narayanarao,S/o late Sanyasi,57 Yrs,P.Velama by caste, Byrisingupuram Village, Srikakulam mandal that some unknown culprits entered into the temple by broke opening the locks of the doors of the temple, committed theft of hundies containing cash of Rs.3,000/- each and decamped with the booty.</t>
  </si>
  <si>
    <t>Reported</t>
  </si>
  <si>
    <t>Total charge Sheet filed After Crime meeting</t>
  </si>
  <si>
    <t>326 r/w 34 IPC</t>
  </si>
  <si>
    <t>118(2) BNS</t>
  </si>
  <si>
    <t>Reason Wise</t>
  </si>
  <si>
    <t>Occurred on 08.01.2024 at about 19.00hrs at Akkupalli Junction, Palasa-Kasibugga Municipality and reported on the same day at 19.30hrs, Wherein the complainant K Ravindra HC 1999 of Kasibugga PS catch the accused Upendra Sahu s/o Anantha Sahu, 27yrs, Sondi by caste, Ingligam Veedhi, Palasa-Kasibugga municipality, while complainant and his staff conducting vehicle checking at Akkupalli junction, Palasa-Kasibugga municipality, when accused was found rode the motor cycle bearing registration No. AP39DX0688 in drunken state, rode the motor cycle endangering to human lives and safety of others, Then complainant seized the the motor cycle and prepared occurrence report as none of that locality came forward to act as mediators.</t>
  </si>
  <si>
    <t>'398/2024'</t>
  </si>
  <si>
    <t>On September 20, 2024, at 11:00 AM, an incident occurred at the Three Road Junction in Kasibugga town, within the Palasa-Kasibugga municipality. The event was reported at 12:00 PM the same day. The accused, Dontham Ramesh, 28 years old, son of Kurmarao and a member of the Devanga caste from Peddatamarapalli Village in Nandigam Mandal, was apprehended by the complainant, K. Ravindrarao, HC 1999 of Kasibugga Police Station, along with his team. Ramesh was found in possession of NDPL beer tins intended for sale. Upon questioning, Ramesh admitted to purchasing ten tins of N.D.P.L beer from a wine shop in Parlakhimudi, Odisha. He confessed that he was selling these beer tins at inflated prices in his village, thereby gaining illegal monetary benefits. The complainant seized 7 tins of King Fishe</t>
  </si>
  <si>
    <t>Occurred on 21.01.2025 at about 15.00hrs at Mogipipadu Junction, Palasa, Palasa-Kasibugga municipality and reported on same day at 16.30hrs, wherein the complainant P Suryanarayana, Inspector of Police, Kasibugga PS along with staff conducting vehicle checking at Mogipipadu Junction, Palasa, Palasa-Kasibugga municipality found the accused viz., Randhi Devaraju s/o Markhandeyulu, 21yrs, Yadava by caste, Amalakudiya Village, Palasa Mandal in the possession of liquor bottles i.e 1) Bangalore Whisky 180ml bottles-96, (96 X 99/- = Rs.9504/-) and 2) Officer¿s choice 180ml bottles-48 (48 X Rs.150/-= Rs.7200/-) when he was transporting the DPL liquor bottles from Palasa to Amalakudiya on his Honda Activa scooty bearing register No: AP40CM8719 for the purpose of sales at higher prices to get ill</t>
  </si>
  <si>
    <t>This is case non fatal road accident that occurred on 23.01.2025 at 19.00hrs opp electrical office, Palasa and reported on 24.01.2025 at 13.00hrs, Wherein the complainant Rella Laxmi w/o Vasantharao, 55yrs, Segidi by caste, Mogilipadu Village, Palasa Mandal reported that on 23.01.2025 at about 07.00PM while her husband Rella Vasantharao s/o Late Vallabhayya, 64yrs proceeding towards Palasa to Kasibugga on his motorcycle bearing register No: AP30N8371, When her husband reached opp electrical office, Palasa at about 07.20PM, the accused driver of APSRTC bus bearing register No: AP30Z0044, drove his bus rash and negligent manner dashed her husband¿s motorcycle from rear side. Resulted of which her husband fell on the road with motorcycle and received crushed injury on his left leg, scratched</t>
  </si>
  <si>
    <t>3(1)(r),3(2)(va),3(1)(s) SC ST POA ACT, 115(2),351(1),76,127(2),79,64(2)(m) BNS</t>
  </si>
  <si>
    <t>Occurred in-between 18.04.2024 to 13.02.2025, at GEMS hospital, Ragolu, Ragolu village, Srikakulam district and reported on 09.06.2025 at 19.00hrs, wherein the complainant Penta Sirisha D/o late Srinivasarao, 24yrs, Caste by S.C(Mala), Ambada village, R.A.Valasa Mandell reported that she has been working as a staff nurse at GEMS hospital, Srikakulam for 4years. The accused A1.Routh Venkatesh,S/o Govinda Rao, has also been working at same hospital. On 18.04.2024, the accused (A.1) took her to his room, and committed rape on her by forcefully, on the pretext of love even she rejected his act. Moreover, the accused (A.1) brought her at Jagadmaba center Visakhapatnam in between on 11.02.2025 to 13.02.2025 by saying that will marry her at Simhachalam temple, where too committed rape on her with</t>
  </si>
  <si>
    <t>Last meeting PT, but the CC. number is still pending</t>
  </si>
  <si>
    <t>Comparative Review of UI Cases: Previous Vs Current Crime Meeting</t>
  </si>
  <si>
    <t>Actual UI</t>
  </si>
  <si>
    <t>'264/2025'</t>
  </si>
  <si>
    <t>'272/2025'</t>
  </si>
  <si>
    <t>3(2)(v) SC ST POA ACT, 108 BNS</t>
  </si>
  <si>
    <t>196(1),352,353(1),61(2),353(2) BNS</t>
  </si>
  <si>
    <t>67 ITA-2000-2008, 196(1),352,353(2) BNS</t>
  </si>
  <si>
    <t>67 ITA-2000-2008, 352,111(2)(b),353(2),196(1) r/w 3(5) BNS</t>
  </si>
  <si>
    <t>66-D,66-C ITA-2000-2008, 319(2),318(4) BNS</t>
  </si>
  <si>
    <t>'354/2025'</t>
  </si>
  <si>
    <t>189(3),132,223,126(2) r/w 190 BNS</t>
  </si>
  <si>
    <t>'356/2025'</t>
  </si>
  <si>
    <t>'357/2025'</t>
  </si>
  <si>
    <t>'361/2025'</t>
  </si>
  <si>
    <t>'362/2025'</t>
  </si>
  <si>
    <t>'363/2025'</t>
  </si>
  <si>
    <t>'364/2025'</t>
  </si>
  <si>
    <t>'365/2025'</t>
  </si>
  <si>
    <t>'367/2025'</t>
  </si>
  <si>
    <t>'369/2025'</t>
  </si>
  <si>
    <t>'370/2025'</t>
  </si>
  <si>
    <t>'373/2025'</t>
  </si>
  <si>
    <t>'374/2025'</t>
  </si>
  <si>
    <t>67 ITA-2000-2008, 196(1),353(2),352 BNS</t>
  </si>
  <si>
    <t>324(4),329(3),351(1),79 r/w 3(5) BNS</t>
  </si>
  <si>
    <t>106(1),125(a),281 BNS</t>
  </si>
  <si>
    <t>108 r/w 3(5) BNS</t>
  </si>
  <si>
    <t>132,126(2),285,223 r/w 3(5) BNS</t>
  </si>
  <si>
    <t>109(1),326(f) BNS</t>
  </si>
  <si>
    <t>352,196(1) BNS</t>
  </si>
  <si>
    <t>115(2),85,118(1) BNS</t>
  </si>
  <si>
    <t>6(1)(b),4(1),3(2)(a),7(1)(b),5(1)(a) PIT ACT, 143(1),144(2) BNS</t>
  </si>
  <si>
    <t>420,470,468 r/w 34 IPC</t>
  </si>
  <si>
    <t>326(f) r/w 3(5) BNS</t>
  </si>
  <si>
    <t>This is a case of abetment to suicide of a 3rd year B.Tech (ECE) student Prattipati Srujan, aged 20 years, by eight fellow students, namely (1) Amit Sharma, (2) Ajeej, (3) Anivish, (4) Abhisek, (5) Sameer, (6) Mastan, (7) Chinnababu @ Praveen and (8) Bhanuprakesh (all aged 20-21 years, 3rd year ECE, RGUKT Boys Hostel, Srikakulam), which occurred on the night of 11-12-2025 between 23.00 hours and 03.00 hours in Room No. 4F-19, Boys Hostel, RGUKT Srikakulam, and the death occurred on 12-11-2025 at about 09.15 hours in Room No. 3, First Floor of the same hostel; reported on 13-11-2025 at 10.00 hours by the complainant Smt. Prattipati Jyothi, aged 42 years, W/o Sivakrishna Prasad, SC (Mala) caste, R/o Door No. 26-30-17, Agraharam 4th Line, Guntur Town; in which the accused forcibly took the d</t>
  </si>
  <si>
    <t>This is a case of cheating through online, occurred on 27.8.2025 through online and reported on 25.11.2025 at 19.00 hours, in which the complainant Komara Sanyasi @ Charan S/o Satyam, 32 years, Vadabalija by caste, Badivanipeta (V), Etcherla Mandal, in which the complainant reported that he studied only up to the 10th class and has been working as a seaman for the last three years. On 27-08-2025, a woman named Pramila Jain contacted him through Telegram using the phone number 9038467106. She introduced him to another woman named Anjani Srinivasan, who convinced him to invest money in a Japanese company called ¿Uni QLO¿ (also referred to as QNI, QLO, etc.) and told him that by first investing some amount and later working as an ¿advisor¿ in the company, he would earn very high profits. Beli</t>
  </si>
  <si>
    <t>Occurred between 01.11.2025 to 06.11.2025 at 15.00 hrs in Social media and reported on 06.11.2025 at 19.30 hrs by the complainant Muddada Trinadha rao S/o Pentaiah,age-37 yrs,R/o G.Sigadam (V) &amp;(M) stated that he was working as the Mandal General Secretary of G. Sigadam Mandal BJP Party and as a member of the Social Media Cell. He check the posts on Social media, Facebook, Youtube every day. On 06-11-2025, at around 3 pm, while he was browsing social media, Facebook, and YouTube on mobile, Dr. Seediri Appalaraju, a YSR Congress Party leader from Palasa, Srikakulam district, told ANI media that on 01-11-2025, so many devotees had come to the Sri Venkateswara Swamy temple built by Harimukunda Panda in Kasibugga. The temple trustee, Harimukunda Panda, had informed the police in advance an</t>
  </si>
  <si>
    <t>The complainant Raiti Raju S/o Laxmanarao, age 29 Yrs, Vadabalija by caste, Bandaruvanipeta village, Gara Mandal, Srikakulam District reported that he has been cheated by on line consultancy plat form name as National Building Constructions Corporation and invested an amount of Rs. 25 lakhs in that platform and made the transactions through online. The company having so many branches in all over India. This is an online platform to invest money and the complainant working as Sea man.</t>
  </si>
  <si>
    <t>Occurred on 02.11-2025 at 07.30 hours on Gopi Sistu Face Book account and reported on 02.11-2025 at 16.00 hours that the complainant Kandredla Narayana S/o Nukaraju, 28yrs, caste by reddika, Neelaputtuga village of Ichapuram (M), Ichapuram Mandal reported that he is running as Aadhar Centre He has been observing Social media posts in Face Book on his mobile. He has observed one of posting in Face Book account on the name of Gopi Sistu Face Book account i.e., on 02.11.2025 observed one posting regarding Devotees stampede at Lod Venkateswara swamy temple, kasibugga and posts were made in a way that incited religious hated and it¿s leads to raising conflicts between communities, therefore he requested to take necessary action against Gopi Sistu Face Book account Account holder.</t>
  </si>
  <si>
    <t>Occurred on 01.11.2025 at 22:06 hours on YSR Congress Party @YSRCParty on "X" ( Twitter)account and reported on 02.11.2025 at 07:15 hours that the complainant Kalla Jaidev, S/o Dharmarao, 32 yrs, Yadava by caste, Golla Veedhi, Ichapuram Municipality reported that he is TDP Youthg Prsident He has been observing Social media posts in "X" ( Twitter ) on his mobile. ome persons belings to YSR Congress Party "X" ( Twitter) account formed as a group. He has observed one of posting in "X" ( Twitter ) account on the name of YSR Congress Party @YSRCParty on "X" ( Twitter)account, s i.e., on 01.11.2025 observed one posting on the name of " NaraHanthakudu CBN " against the Sri Nara Chandra Babu Naidu, Hon¿ble Chief Minister of Andhra Pradesh state, pictured on 01.11.2025 at 22:06 hours posted the</t>
  </si>
  <si>
    <t>Occurred on 02.11.2025 at 16.30 hours in front of Ichapuram Railway Station, Ichapuram Municipality and reported on the same day at 19:00 hours by the complainant M Mukunda Rao, Sub-Inspector of Police, Ichapuram town PS, in which, he reported that he arrested the accused A-1) Sujit Kumar Pani, S/o Late Chitrasena Pani, 24 yrs, Brahimn by caste, Bodasahi Street, Badagad Village, Bandhaguda Post, Sheragada PS and Block, Ganjam District, Odisha State, while he was in possession &amp; transportation of the prohibited Ganja. The complainant seized total Ganja weighing about Kg 11.420 grams, worth ¿ 57,100/- and 01 mobile phone from the possession of the accused A.1 Sujit Kumar Pani in the presence of the mediators, under the cover of the mediators report. A-1 has been purchasing the Ganja from</t>
  </si>
  <si>
    <t>Occurred on 12.11.2025 at 08.30 hours, in front of Ichapuram Railway Station, Ichapuram Municipality and reported on the same day at 11.00 hours by the complainant M.Mukunda Rao, Sub-Inspector of Police, Ichapuram Town PS, in which, he reported that he arrested the accused A-1) V.Sathis Kumar s/o Venkadasalam, age 29 years, Caste Illathupillai, Chekkadi Street, Melapalayam village, Tirunevelli District, Tamil Nadu State present residence Pallivasal Theru Street, Mappilaiurani, Melur Tuticorin, Thoothukkudi Town and District, Tamil Nadu State and CCIL Navarajan s/o Chinnithurai, age 16 years, Caste SC Palle, H.No. 9/468, Ganthi Nagar, VTC, Mappilaiurani, Melur Tuticorin, Thoothukkudi Town and District, Tamil Nadu State, while they were in possession &amp; transportation of the prohibited Ganja</t>
  </si>
  <si>
    <t>Occurred on 19.11.2025 at 15.30 Hours, on Gravel road, near Ichapuram Railway Station 2nd plat form, Ichapuram Municipality and reported on the same day at 18.00 hours by the complainant M.Mukunda Rao, Sub-Inspector of Police, Ichapuram Town PS, in which, he reported that he arrested the accused A-1) Amilaisa Pani s/o late Kastantina Pani, age 33 years, Caste Paano, Bapuji Nagar Street, Mohana Town, Block and PS, Gajapathi District, Odisha State, while he was in possession &amp; transportation of the prohibited Ganja. The complainant seized total Ganja weighing about Kg 28.070 grams, Worth ¿ 1,40,350/-, 01 mobile phone from the possession of the accused A.1 in the presence of the mediators under the cover of the mediators report. A.2 Beeraj @ Dharam Beer Nayak s/o Nikolas Nayak, Mukti Nagar,</t>
  </si>
  <si>
    <t>Occurred on 21.11.2025 at 15.30 Hours, on Gravel road, near Ichapuram Railway Station 2nd plat form, Ichapuram Municipality and reported on the same day at 18.00 hours by the complainant M.Mukunda Rao, Sub-Inspector of Police, Ichapuram Town PS, in which, he reported th at he arrested the accused A-1) A Babuji Subudhi s/o Nageswar Subudhi, age 41 years, Caste Kumuti Vysya, n/o Reddi Street, Sumandi village, R.Subani Panchayath, Golanthara PS, Ganjam District, Odisha State res. Old NH road, near Sumandi junction, R.Subani village, Golanthara PS, Ganjam District, Odisha State and A.2) Mithuna Behera s/o Hari Behera, age 30 years, Caste Keviti, Suvani village, Kaviti Suvani Panchayath, Sankho Nagar Street, Kaviti Suvani, Golanthara PS, Ganjam District, Odisha State, while they are in possessi</t>
  </si>
  <si>
    <t>Occurred on 26.11.2025 at 09.15 hours, in front of Ichapuram Railway Station, Ichapuram Municipality and reported on the same day at 11.30 hours by the complainant V.Ravi Varma, Sub-Inspector of Police, Kaviti PS i/c Ichapuram Town PS, in which, he reported that he arrested the accused A-1) Sanjukta Das w/o late Mitu Das, age 45 years, Caste Oriya Brahmin, Gandhi Sqar, Patapur village and PS, Ganjam District, Odisha State and A-2 Loknath Pradhan s/o late Kanguru Pradhan, age 22 years, Caste Benatho Odiya, Gandhi Nagar Street, Badagada village, Post and PS, Ganjam District, Odisha State res. c/o Narayana Behara, Lakhmi Mandir Street, Patapur village and PS, Ganjam District, Odisha State, while they were in possession &amp; transportation of the prohibited Ganja. The complainant seized total Gan</t>
  </si>
  <si>
    <t>Occurred between 12.11.2025 at about 22.00 hrs and 13.11.2025 at about 06.00 hrs, at a clothing shop located near the MPDO Office road, JR Puram Village, Ranasthalam Mandal, and reported on 13.11.2025 at 10.00 hrs by the complainant Sri Narayanashetty Sambamurthy, S/o Late Lakshmanamurthy, age 68 years, caste by Vshya, residing at Friends Colony, JR Puram Village, Ranasthalam Mandal. The complainant is a resident of JR Puram Village and runs a clothes shop situated along the NH-16 service road, near the MPDO office. He usually opens the shop at around 09.00 hrs and closes it at about 22.00 hrs daily. On 12.11.2025 at about 22.00 hrs, as usual, he closed the shop and went home. On 13.11.2025 at about 06.00 hrs, when he went to a nearby tea shop and later returned to his shop, he found that</t>
  </si>
  <si>
    <t>Occurred on 23.11.2025 at about 17.00 hrs at Waste-to-Resource Center,Pydibheemavaram Village, Ranasthalam Mandal, and reported on 25.11.2025 at 10.00 hrs by the complainant Irfan, S/o Gousddin, Age 24 years, Muslim by caste, R/o Near Hanuma Mandir, Sindabandigi, Bidar, Karnataka State. The complainant has been working as a driver in A.K. Cargo Movers Company near Bolarum, Hyderabad, for the past several years. One Sunil S/o Rajappa and Putnanjjar S/o Parameshwar, also belonging to a neighboring village of the complainant, has been working as a driver in another company in Hyderabad. On 23.11.2025, the complainant and two other drivers, after loading their respective vehicles, proceeded to deliver goods at Reddy’s Company located at Pydibheemavaram for unloading. On the same day at about 1</t>
  </si>
  <si>
    <t>This is a case of cheating through online that occurred between 11.08.2025 to 13.08.2025 and reported on 04.11.2025 at 18.00 hrs . Wherein the complainant Potnuru Suneetha W/o Vasudevarao, Age 45 years, Vysya by caste, Challavanipeta village, Jalumuru Mandal reported that on 28.07.2025 she received link in watsapp through some unknown person and she clicked on that link and download the APK file, while so on after few days on 16.08.2025 when she enquiry about her account balance in phone through phonepe application she came to know that an amount of Rs.15,60,000/- was withdrawn from her account between 11.08.2025 to 13.08.2025 with out her knowledge, after verifying her phone she found text messages containg OTP¿s and amount debit messages, thereby she found cheated by some unknown pers</t>
  </si>
  <si>
    <t>Occurred on 07.11.2025 at 20.00 Hrs at House of the complainant, P Sasanam Village, Kanchili Mandal and reported on 08.11.2025 at 05.30 Hrs in which the complainant Parvathi Behera W/o Raju Behera, 50 Years, P Sasanam Village, Kanchili Mandal Reported that on 07.11.2025 at about 08.00 Hrs her neighbour Jenni Nelaveni went towards the open land through her backyard for urinals. On Seeing this her husband Raju Behara told her not to pass through their land. Then Nelaveni left the place. Later on the same day at about 20.000 Hrs while she and her husband were at home, sons of Nelaveni, namely Janni Somesh and Janni Santhosh are came there and questioned them angrily saying, ¿Who are you to stop our mother in the backyard?¿ after that Janni Somesh caught hold of her husband¿s shirt collar,</t>
  </si>
  <si>
    <t>Occurred in between 16.11.2025 at 21.30 Hrs to 17.11.2025 at 06.30 Hrs at infront of the House of Ippili Jayaram, Kanchili Village &amp; Mandal and reported on 20.11.2025 at 20.00 Hrs in which the complainant Balla Lokanadham S/o Balaraju, age 36 years, N/o Padmanabhapuram Vilage, Sompeta Mandal R/o Kanchili Village &amp; Mandal stated that he has been working as a fitter in Dubai and that he came to Kanchili in the month of June and since residing in Kanchili along with his family. About four months ago, his brother in law Jaru Santosh Kumar purchased a second hand Royal Enfield Motor cycle bearing No. AP 30 AG 7030 worth of Rs 45000/- from one Bangaru Laxman S/o Late Chandrayya, R/o Srikakulam.On 16-11-2025 evening, he went out on the said motorcycle and at about 21.00 Hrs he parked it in fron</t>
  </si>
  <si>
    <t>This is a case of Un natural death (Death cause not known) occurred on 24.11.2025 at 21.00 Hrs at House of the complainant, Arjunapuram Village, Kanchili Mandal and reported on 25.11.2025 at 06.00 Hrs in which the complainant Buddepu Kiramani W/o late Gunnarao, 46 years, Arjunapuram Village, Kanchili Mandal reported that her husband had passed away about two years ago. She has three daughters, out of whom two are married. Her elder daughter, Kaya Dhanalaxmi W/o Shiva was married on 07-03-2025 and she was presently eight months pregnant. Her husband went to Russia for his work, her daughter has been staying at her parental home for the past four months. her daughter had been suffering from epilepsy (fits) for many years and had been undergoing treatment for the same. on 24-11-2025 at arou</t>
  </si>
  <si>
    <t>On 01.11.2025 at 14:30 hours, SHO-Kasibugga PS received a complaint from Bora Chinnarao S/o Late Mohana Rao, age: 38 years, Reddika by caste, Boyi street, Mandasa village &amp; Mandal, in which, he reported that on 01.11.2025 at 09:00 hours, his mother Bora Brundavathi w/o Late Mohana Rao, age: 60 years and his sister Baki Rohini w/o Syam Sundar went to Sri lord Venkateswara Swamy temple, Padmanabhapuram colony, Palasa-Kasibugga municipality to visit on the eve of ekadasi. At about 13:00 hours, he came to know that his mother was died on the spot due to stampede occurred at Sri Venkateswara Swamy temple, Kasibugga at about 11:30 hours and his sister also sustained multiple injuries. Then he along with his family members rushed to the spot and found his mother died due to severe internal injur</t>
  </si>
  <si>
    <t>This is case of fatal road accident that occurred on 01.11.2025 at 22.30hrs on NH-16 road, opp JCB workshop, near Mogilipadu Village, Palasa-Kasibugga municipality and reported on 02.11.2025 at 12.00hrs, wherein the complainant Karri Kalyani w/o Late Ramakrishna, 47yrs, Kalinga by caste, VRO, Sasanam Village, Palasa Mandal reported that on 02.11.2025 night she received information from VRA that one unknown male person aged about 35 yrs died on the NH-16 from Palasa towards Srikakulam side. When she reached on NH-16 road, opp JCB workshop, near Mogilipadu Village, Palasa-Kasibugga municipality one unknown vehicle which was driven by its driver in a rash and negligent manner with high speed and dashed the unknown male person. Then the complainant immediately reached the accident spot and f</t>
  </si>
  <si>
    <t>Occurred on 12.11.2025 at about 10.30hrs at maina road, opp Kasibugga bus stand, Palasa-Kasibugga municipality and reported on the same day at 18.00hrs, wherein the complainant Thammineni Dhanunjayarao s/o Lt Neelakantam, 47yrs, Kalinga by caste, Pithatholi Village, Mandasa Mandal reported that the accused Seediri Appalaraju s/o Neelayya and 26 others of YSRCP party leaders and followers gathered at opp Kasibugga stand staged dharna and they are raising slogans, even after the Sec.30 Police promulgating orders publicity at Palasa-Kasibugga towns and the same were announced in Palasa, Kasibugga towns. But the accused persons A1 to A27 and some others were gathered at opp Kasibugga bus stand and wrongfully restrained the vehicular traffic and general public. When the Kasibugga Police Sta</t>
  </si>
  <si>
    <t>Occurred on 23.10.2025 at about 00.00hrs to 03.30hrs on NH-16 road, near Kosangipuram flyover, Palasa Mandal and reported on 14.11.2025 at 20.00hrs, wherein the complainant Sandeep singh s/o shyalu singh age:- 33yrs, caste:- Rajput village, Dholia, Post Dadarewa, Thasil Rajguarh District, Churu State- Rajasthan reported that he is working as ( legal executive) of varuna integrated Logistic private limited company. One Manoj Kumar Singh son of late Maharaj Singh, age 55, chittakharo village, birni tehsil, Giridih district, Jharkhand state is working as driver in his company from the last 5 years. Manoj singh is working as driver of container bearing No.NL01N8263. On 21.10.2025, his company driver got loaded P &amp; G material vide LR.No- 1371773, Invoice No- TS11511171, 72, 73, 74, 75 at Kothu</t>
  </si>
  <si>
    <t>This is a case of illegal possession of prohibited Ganja for the purpose of commercial use that occurred on 15.11.2025 at 12:30 hours on the railway station road, near Saibaba temple, Railway station, Palasa, Palasa-Kasibugga municipality and reported on the same day at 14:00 hours by the complainant R. Narasimha Murthy, Sub-Inspector of Police, Kasibugga PS, in which, he reported that he arrested the accused A-1) Sapan Kumar Bebarta S/o Belarson Bebarta, Age: 27 years, R/O Tandiguda village, Parmal post, Gajapathi district, Odisha state, Ph: 7981300177, while he was in possession &amp; transportation of the prohibited Ganja from Odisha state (A-2) to Sholapur of Maharashtra state (A-3). The complainant seized total Ganja weighing about Kg 13.490 grams, 1 mobile phone from the possession of th</t>
  </si>
  <si>
    <t>This is a case of illegal possession of prohibited Ganja for the purpose of commercial use that occurred on 20.11.2025 at 17:45 hours on the railway station road, near water tank, Railway station, Palasa, Palasa-Kasibugga municipality and reported on the same day at 19:15 hours by the complainant R. Narasimha Murthy, Sub-Inspector of Police, Kasibugga PS, in which, he reported that he arrested the accused Minakantana Nayak S/o Late Surndra Nayak, 24 years, R/o Chheligada village, R Udayagiri block &amp; PS, Gajapati District of Odisha state, while he was in possession &amp; transportation of the prohibited Ganja from Odisha state to Chennai of Tamil Nadu state. The complainant seized total Ganja weighing about Kg 17.760 Grams, net cash of Rs.740/- from the possession of the accused in the presence</t>
  </si>
  <si>
    <t>This is a case of illegal possession of prohibited Ganja for the purpose of commercial use that occurred on 24.11.2025 at 12:30 hours on the railway station road, 3rd line, Railway station, Palasa, Palasa-Kasibugga municipality and reported on the same day at 20.30 hours by the complainant R. Narasimha Murthy, Sub-Inspector of Police, Kasibugga PS, in which, he reported that he arrested the accused A-1) Vinod T s/o Thampi, 52yrs, Nedumthundil Padinjatthil, Kizhakkekallada street, Thekkemuri Village, Kunnathoormandal, East Kellada Police Staion, Kollam District, Kerala State, while he was in possession &amp; transportation of the prohibited Ganja from Odisha state (A-2) to Kerala state (A-3). The complainant seized total Ganja weighing about Kg 4.320 grams, 1 mobile phone and 1400/- rupees of</t>
  </si>
  <si>
    <t>Occurred on 04.10.2025 at 18.00hrs to 06.30hrs, opp More Super market, K.T Road, Kasibugga town and reported on 26.11.2025 at 10.00hrs, wherein the complainant Kothapalli Madhu s/o Vasistarao, 26yrs, Suvarnapuram Village, Mandasa Mandal that on 04.10.2025, at about 18.00 hrs, he parked his Bajaj Pulsar 150 CC motorcycle bearing register No AP40CF4831 opp More Super market, K.T Road, Kasibugga town and went to attend to some personal work. After completing his work, he returned to the spot and found that his motorcycle was missing. He searched the surrounding areas, but the vehicle could not be traced. It is suspected that unknown persons have committed theft of the said vehicle and decamped with it. The value of the stolen vehicle is approximately Rs. 80,000/-.</t>
  </si>
  <si>
    <t>Occurred between 12.11.2025 at 21.00hrs and 13.11.2025 at 06.00hrs at the complainant house, Andhra bank street, Kasibugga town and reported on 26.11.2025 at 18.00hrs, wherein the complainant Nukala Hemasundararao s/o Krishnamurthy, 48yrs, Palli by caste, Andhra Bank street, Kasibugga town reported that some unknown culprits gained entrance into their house by breaking the lock and committed theft of his Bajaj pulsar 150 DTS motorcycle bearing register No: AP30J4311 and decamped with booty. Hence, the complainant came to the Police Station and lodged a report to take necessary action. The value of the stolen vehicle is approximately Rs. 50,000/-.</t>
  </si>
  <si>
    <t>Occurred in between 15.10.2025 at 16.00hrs to 17.00hrs at park place, Chinna Tirupathi temple, Srinivasanagar, Kasibugga town and repored on 30.11.2025 at 10.00hrs, wherein the complainant Tamada Bhaskararao s/o Jaggarao, 45yrs, Mandasa Village and Mandal reported that on 15.10.2025 at about 16.00hrs, he parked his Bajaj discover motorcycle bearing register No: KA02HT8961 at at park place, Chinna Tirupathi temple, Srinivasanagar, Kasibugga town. After completion his work, he noticed that his motorcycle was missing. He searched in the surrounding areas but found no clues. He suspected that unknown culprits had committed theft of the said vehicle and decamped with it. The estimated value of the stolen motorcycle is Rs. 50,000/-.</t>
  </si>
  <si>
    <t>4f63637572726564207072696f7220746f202030342e31312e323032352061742030383a303020686f757273206f6e20e2809c2059535220436f6e6772657373205061727479202d205953524350e2809d20204661636520626f6f6b206163636f756e7420616e64207265706f72746564206f6e2030342e31312e32303235206461792061742030393a333020686f75727320746861742074686520636f6d706c61696e616e742052616a752050756c6c6574612c20532f6f20546172616b657361766172616f2c203432205972732c204b616c696e67612062792063617374652c2052616d616c6179616d205374726565742c204261697269707572616d2056696c6c6167652c204b6176697469204d616e64616c207265706f72746564207468617420686520697320616374696e67206173204954445020536f6369616c204d65646961205374617465205365637265746172792e20204865206973207573656420746f206f6273657276657320536f6369616c206d6564696120706f73747320696e204661636520626f6f6b20</t>
  </si>
  <si>
    <t>Occurred on 14.11.2025 at about 09.00 hrs at Kurudu village Kotabommali Mandal and reported on 18.11.2025 at 20.00 hrs in which the complainant Ravada Parvathi W/o Kondalarao, 48 years, Velama by caste, Desavanipeta street, Narasannapeta Village and Mandal reported that she has Acq 1.11 cents of agricultural land in her name, which was registered under her name from her mother's side. She is cultivating the land. On the morning of 14th November 2025, around 9 AM, her elder brother, Challa Suryanarayana s/o Late Lakshminarayana, Kurudu village , Kotabommali Mandal, along with some of his relatives from Santhabommali village, unlawfully entered her field and began harvesting her crops. When she and her husband went to inquire about it, her brot</t>
  </si>
  <si>
    <t>occurred on 23-11-2025 at about 02-30hrs on NH-16 Ichapuram towards Visakhapatnam going road near Yethurallapadu village of Kotabommali Mandal and reported on the same day at 08.00 hrs in which the complainant Shakunthala Tomar W/o late Vijaya Tomar, 60 years, Rajputh by caste, Morghadi village, Khandwa District, Mortakka Thana, Madyapradesh State stated that she, her husband Vijay Sing Tomar and her relatives Bhure Singh Powar , Khusiyal Singh, Smntosh Bai, Shera Bai Patel, Santhosh Bhai, Savitri Bhai and Suman Bhai started on 10-11-2025 in Tuphan vehicle bearing No. MP 09 BD 8243 belongs to Sunil Singh Patel S/o Antar Singh, 38 years, Rajputh by caste, Ward ¿II, V-Netangeon village and post, Khandwa District, Mortakka Thana, Madyapradesh State with view to visit the pilgri</t>
  </si>
  <si>
    <t>Occurred on 18.11.2025 at about 19.00hrs at Kaligam Village, Kothuru Mandal and reported on 19.11.2025 at 08.00hrs in which the complainant Alikana Delleeswara rao,S/o. Krishnarao, age 35 yrs, SC-Mala by caste, Kaligam Village, Kothuru Mandal, Srikakulam District stated that on 18.11.2025 at 7:00 pm, Ravada Umesh Chandra trampled the fence we had put in our backyard property with a tractor and went into their place. At that time, I saw it and went and asked Rawada Umesh Chandra. If you ask, the property is not yours, what does it have to do with you? I will go as I please. Who are you asking me? Will you leave here or will I beat you? He came on me and put his hand on me and pushed me. I fell down. At that time, both of them, Alikana Tulsidas and Alikana Arunakumari, came from their house</t>
  </si>
  <si>
    <t>This is case of woman missing Occured On 31.10.2025 about 10:00 at Kesavarynipuram village , laveru mandal . Where in complainant Bonela Ramana s/o Adhinarayna , age 27 yrs, caste by sc , Kesavarynipuram village , laveru mandal stated that his live in Kesavarynipuram village , Mandal, make a living through Labour ( thaapi mestri ) and got married 5 years back to Aripalli Asha D/o Papayya, age 20 yrs, from pathabaggam village, Gajapathinagaram mandal , with the elders' approval. After the marriage, his wife Asha lived with me without any conflicts, quarals . On 31.10.2025 complainant went to work his wife Asha left the house around 10 a.m., she telling his mother that she was going to stitching new clothes and add his younger son Chanukya to the ration car. If complainan</t>
  </si>
  <si>
    <t>Occurred prior to 24.11.2025 at Shapur nagar , Jeedimettala ,Hyderabad Telagana State reported on 24.11.2025 at 17:00 hrs, wherein the complainant Adapakala Kalyani @Ammulu W/o Adapakala Pattabhi ,age 29 years, caste by Rajaka , Achutapuram village , Jalumuru Mandal, Srikakulam District stated that her Marriage was performed with Adapakala Pattabhi S/o Appalasuri on 23.05.2013 at her in-laws house in the presence of elders. After marriage her parents gave cash Rs.1,50,000/-, 3.5 tulas gold, one Bike worth Rs. 1,00000/- , Sarisamanulu worth of Rs.40,000/-. During her marital life she lived happily with 1 year only her marital life she blessed with one baby boy named Sai Tanvik age 08 years . Later her husband harassed her mentally, physically. active instigation with Mother ¿in- law</t>
  </si>
  <si>
    <t>Occurred on 04.11.2025 during night time, Near Kotta Kamalapuram village, Mandasa mandal and reported on 09.11.2025 at 18.00 hrs, wherein the complainant L.Divakar, Junior Engineer, Electrical Department, Mandasa lodged a report stating that during night time on 04.11.2025, some unknown persons had committed theft of copper wire from trasnformer which was situated in fields near Kotta Kamalapuram village, Mandasa mandal and fled away along with booty. The same was informed by local farmers to the complainant on 05.11.2025 and same was forwarded to his superior officers and today i..e., on 09.11.2025 came to PS and lodged a report for taking necessary action. Worth Rs.20,000/-</t>
  </si>
  <si>
    <t>Occurred on 20.11.2025 at about 18.30 hrs, at Mogalaipeta, Pottangi village, Mandasa Mandal and reported on 21.11.2025 at 11.00 hrs, wherein the complainant Rosuva Viswanadham, S/o.Krishna Murthy, 25 yrs, Mogalaipeta, Pottangi village, Mandasa Mandal stated that he is working as tent work labour. On 20.11.2025, morning at about 11.00 hrs he went to a marriage function for spreading green mat on the floor, at that place yellow water pot is placed for function purpose. The complainant asked to remove the pot from there which is obstruting for his work, then the accused A1 Intibehara scolded him and the complainant left the place. On the same day evening at about 18.30 hrs, the accused A1 scolded the complainant with filthy langugae, on that the complainant went to outside from his house with</t>
  </si>
  <si>
    <t>Occurred in between 17.11.2025 at 20.00 hrs and 18.11.2025 at 07.00 hrs, at Sondipudi village, Mandasa mandal and reported on 29.11.2025 at 10.00 hrs, wherein the complainant Alagaari Venkatacharyulu, S/o.Anantaa charyulu, 30 yrs, Sondipudi village, Mandasa mandal and stated that on 17.11.2025 at 20.00 hrs, he parked his motor cycle Bajaj Pulsar 150 SD bearing re. No. AP40 HT 0752 in front of his house. on 18.11.2025 at 07.00 hrs he did not found his motor cycle. he searched in relatives houses and nearby places, later he came to know that some unknown culprits had committed theft of his motor cycle and fled away along with booty. Worth of Rs.50,000/-. Today, i.e. on 29.11.2025 at 10.00 hrs he came to police station and gave a report for necessary action.</t>
  </si>
  <si>
    <t>This is a case of subjected to cruelty towards a married woman that occurred prior to 27-11-2025 at 18.00 hrs, at Jalakhalingupuram village, Meliaputti mandal, Srikakulam district and reported on 27-11-2025 at 18.00 hrs. wherein the complainant, Rangala Latha W/o Chiranjeevi, aged 27 years, T-Kapu by caste, Jalakhalingupuram village, Meliaputti mandal, Srikakulam district has allegedly reported that she got married to Rangala Chiranjeevi, A-1, from Dharmalaxmipuram village, Saravakota mandal, Srikakulam district on 24-05-2019 and then blessed with a boy named Sahith, 6 year-old. At the time of marriage, cash Rs. 5,00,000/-, Gold i.e., ring fingers -2, bracelet -1,total 3 ½ tulas gold, Hero motor cycle and household things (Saari samanulu) worth Rs. 1,50,000/- for 2 years, her husband and</t>
  </si>
  <si>
    <t>This is a case of abetment of suicide that occurred in between 07.11.2025 at 13.00 hours and 08.11.2025 at 05.30 hours at Mango tope of Chapa Gunnayya of Turakalakota village, Nandigam Mandal and reported on 08.11.2025 at 11.00 hours by the complainant Meghavaram Neelaveni, W/o Late Venkatarao, Age 21 years, Nayibrahamin by caste, Trakalakota Village, Nandigam Mandal reported that her husband(deceased) Meghavaram Venkatarao, S/o Late Gurumurthy, Age 33 years, Nayibrahmin by caste, Turakalakota village, Nandigam Mandal has been working at Bendigate petrol bunk to Bagadhi Ramesh since January 2025. Her husband has borrowed an amount of Rs.30000/- by his owner of said Ramesh. In consequence Bagadhi Ramesh along with Korada Eswara Rao who is working as Vajrapu kothuru PS, questioned the deceas</t>
  </si>
  <si>
    <t>Occurred on 12.11.2025 at about 10.30 hours at oppo Pagoti Ramulu bus stop,Narasannapeta town and mandal and reported on the same day at 12.00 Hours. In which the complainant CH Durgaorasad, SI of Police of Narasannapeta PS reported that the A-1 Dharmana Krishna Chaitanya and some other YSRCP followers were gathered at Pagoti Ramulu bus stop, Narasannapeta town and they were attempting to conduct a rally opposing the Government¿s decision to privatize medical colleges under the PPP model. Upon the complainant questioning them that they got produced permission from the Sub-Divisional Police Officer, Tekkali for allowing only 50 members to submit a representation at the Tahsildar¿s office. Upon the complt., informed them that permission was granted only for that submission and not for a</t>
  </si>
  <si>
    <t>Narcotic coupled with illegal purchase, possession, transportation and consuming of the narcotic drug i.e. Ganja. Occurred on 14.11.2025 at 22.15 hrs on NH 16 Madapam Toll Plaza, Narasannapeta Mandalam and reported on same day at 23.45 hrs wherein the complainant CH.Durga Prasad, SI of Police, Narasannapeta PS arrested accused A-1 Tapan Kumar Mahanti, s/o Raj Kishore Mahanti, aged 34 years, Mahanti caste, Bada Adampur village, Rambagh town, Jajpur police station limits, Jajpur district, Odisha state. when he was found and transported in the illegal possession of Narcotic drug i.e. 11 packets of Ganja weight about 11.515 kgs, worth Rs.33,000/- which was procured from A.2 Akash Kumar Das c/o Anat Charan Das, Pulada, Ashapeda, Jajpur, Odissa state and hand over the same to A-3 S. Subhash 1s</t>
  </si>
  <si>
    <t>This is a case of seizure of contraband i.e. Ganja, a cultivated Herbal Narcotic coupled with illegal purchase, possession, transportation and consuming of the narcotic drug i.e. Ganja. Occurred on 14.11.2025 at 19.30 hrs on NH 16 Madapam Toll Plaza, Narasannapeta Mandalam and reported on same day at 22.00 hrs wherein the complainant CH.Durga Prasad, SI of Police, Narasannapeta PS arrested accused A-1 Trilochana Mudili, S/o Fakir Mohan Mudili, aged 45 years, potter caste, Jorakula village, near Basudev temple, Nimmapada police station limits, Puri district, Odisha state. when he was found and transported in the illegal possession of Narcotic drug i.e. 10 packets of Ganja weight about 10.555 kgs, worth Rs.30,000/- which was procured from A.2 Biswajit Lenka @ Nilu Lenka, Kapasi,Cuttuck, Od</t>
  </si>
  <si>
    <t>Occurred on 14.11.2025 at 23.45 hrs at complaint house,Kalasi colony Narasannapeta town and Mandalam and reported on 15.11.2025 at 21.30 hrs wherein the complainant Vadada Ratnam W/o Ganapati,age 37 yeara,Rajika by caste, Narsannapeta town and mandal report that the complainant has two daughters, the younger daughter was given in marriage to Perumal Santosh Kumar of Arilova, Visakhapatnam, in 2021. After that, the complainant's son-in-law did not take proper care of her daughter and caused her a lot of trouble. The complainant then took her daughter to live in a house near her house. Then, three months ago, when her son-in-law said he would take good care of her daughter, he moved to another residence near the complainant's house. Since then, he has been causing trouble to the family mem</t>
  </si>
  <si>
    <t>This is a case of seizure of contraband i.e. Ganja, a cultivated Herbal Narcotic coupled with illegal purchase, possession, transportation and consuming of the narcotic drug i.e. Ganja. Occurred on 25.11.2025 at 11.00 hrs on NH 16 Madapam Toll Plaza, Narasannapeta Mandalam and reported on same day at 13.00 hrs wherein the complainant K Sekhararao, SI of Police, Narasannapeta PS arrested accused A-1 Riyaz Ahmed, S/O Late Abdul Samad, Age 39 Years, Muslim Caste, Turabali Street, Mandi Mohalla, Mysore, Karnataka State. when he was found and transported in the illegal possession of Narcotic drug i.e. 04 packets of Ganja weight about 20.860 kgs, worth Rs.60,000/- which was procured from A.2 Himansh Shekar Mazihi, Berhampur Town, Odissa State and hand over the same to A-3 Muzumi Akthar Milath</t>
  </si>
  <si>
    <t>Occurred on prior to 05.11.2025 at 19:30 hrs at Kurmanadhapuram village, Santabommali mandal and reported on 05.11.2025 at 19:30 hours, wherein the complainant Suggu Nagireddy S/o late Gaddayya, age 40 years, caste by Reddika, Kurmanadhapuramv village, Santabommali mandal reported that the accused named Bode Ram Ramachandra Yadav, president of Bharata Chaitanya Yuvajana (BCY) Party uttered hatred words through social media against Sri Nara Chandrababu Naiud, Hon¿ble Chief Minister, Sri Nara Lokesh, Hon¿ble Minister and Sri Pavan Kalyan, Hon¿ble Deputy Chief Minister of state of A.P., promoted enmity between two groups and communal, provoked breach of peace while visiting Kasibugga to console the families affected by a recent stamped involving devotes.</t>
  </si>
  <si>
    <t>Occurred on 16.11.2025 at 18.40 hrs, at opposite MPDO officen, Polaki VIlage and Mandal and reported on 16.11.2025 at 19.00 hrs., wherein the complainant G. Ranjit , Sub-Inspector of Police, Polaki PS caught the accused Gedela Neelayya S/o Trinadharao, 30 years, ST by Caste, Edulavalasa Village, Polaki Mandal, Srikakulam District. Rider of motar cycle bearing No AP30AG8386 with the assistance of his staff under the cover of occurrence report, while the accused was driver of motor cycle in negligent manner on the tar road, which is a public way endanger to human life while coming towards hospital road under the influence of alcohol driving about 37.4 mg/100 mL and etc.</t>
  </si>
  <si>
    <t>Occurred Prior to 16.11.2025 at about 12.00 hrs at near Yaswanth water servicing centre, beside Tekkali to Noupada road, Ijjuvaram(V), Santhabommali (M) and reported on same day at 15.00hrs, where in the complainant is working as a VRO since 10.07.2025. He knows the information through Pedada Trikasirao of his villager about one male dead body is located at Yaswanth water servicing centre, beside Tekkali to Noupada road, Ijjuvaram(V), Santhabommali (M), then he rushed the place and saw the dead body at of aged between 40-45yrs, and wearing coffee colour short, a tattoo mark on his left hand, height 5 feet. He make enquiry about deceased he was doing begging in surrounding village. He lodged a report to take action as per law.</t>
  </si>
  <si>
    <t>This is a Case of lurking house-breaking with the theft that occurred in between 08.11.2025 at about 14.30 hrs and 12.11.2025 at about 16.30 hrs at complainant house, kosannapeta colony, Budithi Village, Saravakota Mandal and reported on 12.11.2025 at 20.00 hrs in which the complainant Tangudu Venkataramana s/o Neelakantam age 47 years caste by vysya, kosannapeta colony, Budithi Village, Saravakota Mandal stated that his family went to Tirupathi temple, some unknown culprits gained entry into his house, committed theft of the following ornaments viz. 1) 2 gold rings wg., about 1 tulas and 2) Gold pustule tradu wg., about 2 tula, total 3 tulas worth of Rs 90,000/-decamped with the booty. The complainant lodged a written report for take necessary action.</t>
  </si>
  <si>
    <t>This is case of Ordinary theft that occurred in between 16.11.2025 at 22.00 hrs &amp; 17.11.2025 at 05.00 hrs at Motor shed of the complainant in agricultural fields, Peddakota revenue boundary, L.N.Peta Mandal and reported on 18.11.2025 at 19.00 hrs basing on the report of Prateesh Chandra Mahapatro, S/o Vijay Kumar Mahapatro, Age 28 yrs, Caste: Oriya Brahmin, L.N.Peta Village &amp; Mandal., in which he reported that he has been living by doing agricultural works in their acres 5.0 cents of dry land. On that , he constructed a shed for electrical motor and to store for agricultural equipment and fertilizers. While so, on 17.11.2025 at 05.00 hrs he found that some unknown culprits were committed theft of one Maize seeding machine Rs. 6000/- and one DAP fertilizer bag Rs. 1350/- from motor shed in</t>
  </si>
  <si>
    <t>Occurred on 08.11.2025 at about 16:30 hours at house of the complainant, Nanubala street, Srikakulam town and reported on 10.11.2025 at 10:00 Hours. In which the complainant Mylapalli Swarna Krupa, W/o Bommali Giribabu, 32 yrs, Vadabalija, Angavadi helper, Nanubala Street, Srikakulam town gave a statement that her husband Bommali Giribabu, Relli Street, Srikakulam Town has suspected her character since performed their marriage, upon now and then her husband beat her there by her husband harassed her both physically, mentally. On 08.11.2025 evening 16.30 hours her husband Giribabu beat the complainant with hands and casued swelling injuris, also her husband fisted her on teaths and casued bleeding injuries. Due to unbarable injuries, she went in unconscious. On 09.11.2025 mornin</t>
  </si>
  <si>
    <t>Occurred on 28.11.2025 from 17:00 hrs hours to 18:00 hours at G-2 House, Malathi Apartment, R.K. Nagar, Srikakulam Town and reported on 28.11.2025 at 18:30 hrs wherein the accused A-1 Yagati Nagamani, W/o Acham Naidu, Age 32 yrs, Caste by SC(Mala), Paddapadu village, Srikakulam Mandal is the organizer of ¿Brothel¿ by takeing a house for rent situated in G-2 House, Malathi Apartment, R.K. Nagar, Srikakulam Town A-2: Ketireddy Srinivasarao, S/o Trinadharao, Age 30 yrs, Caste by Velama, Z.P. Back side, APHB Colony, Srikakulam Town is a paramour who paid an amount of Rs.1,000/- to the A-1 for doing prostitution with the prostitute by name Koppala Anjali(Victim-1). The remaining victim-2 Runk Navya was found in the brothel house for commercial sexual exploitation prostitute. While conducting</t>
  </si>
  <si>
    <t>This is case of Cheating and forgery that occurred on 13.09.2023 at Ragolu village, Srikakulam rural mandalam and reported on 18.11.2025 at 10.00 hrs wherein the complainant named Keerthi Usharani, W/o Krishnamurthy, age-65, caste by kapu, Kameswarapeta village, Narasannapeta mandalam reported that Accused named Sanapala Jayalaxmi, Bendi Tarakeswara Rao occupied her land which was situated at ragolu village, Srikakulam in survey no 150/13 and registered the said land on the name of Jayalaxmi by creating forgery documents.</t>
  </si>
  <si>
    <t>This is case of Cheating through online that occurred in between 19.08.2025 and 26.09.2025 , at gudem village, srikakulam and reported on 22.11.2025 at 19.00 hrs wherein the complainant named Burada Bhaskara appala Seetha Ramamurthy, S/o late Narayana, aged-68, Gudem village, Srikakulam reported that he received one message through Telegram App about Part time duty, then complainant replied ok and he doing part time job through online and he received amount RS 10,000 to his account. On 12.08.2025 complainant received another message as he has to work another big company and he has to deposit some amount , in this process he deposited RS 21,91,860 instantly, after that they closed all credential of account , further he came to known that he was cheated by them.</t>
  </si>
  <si>
    <t>This is a case of mischief by fire that occurred on 21.11.2025 at about 22.00 hours at Peddasana Village, Tekkali Mandal, and was belatedly reported on 24.11.2025 at 08.00 hours. The complainant, Pillala Kamakshi, W/o Thammayya, 32 years, Caste: Yadava, R/o Peddasana Village, Tekkali Mandal, reported that the accused A1 Pillala Shankar, A2 Ippili Gaddayya, and A3 Pillala Suresh of the same village committed mischief by setting fire to the Passion X-Pro motorcycle bearing No. AP30Q4987, belonging to her husband, which was parked in front of the house, poured petrol on the vehicle and set it ablaze, thereby causing loss to her allegedly due to previous hostility existing between them.</t>
  </si>
  <si>
    <t>This is a case of Simple Hurt that occurred on 25.11.2025 at about 10.00hrs at Parasurampuram village, Tekkali mandal and reported on 25.11.2025 at 18.00hrs, wherein the complainant Korada Mallamma, W/o late Kustayya, 75 yrs, Yadava by caste, Parasurampuram village, Tekkali mandal reported that the accused A.1/Korada Kamesu, A.2/Korada Naresh, A.3/Korada Sai, A.4/Korada Simma, A.5/Korada Ramarao, A.6/Jaya, A.7/Janakamma, A.8/Suseela, A.9/Simmanna, A.10/Vankala Sarasa, A.11/Vasanthu, A.12/Ammanna, A.13/Korrayi Apparao, A.14/Korrayi Simmayya and 20 others pelted stones over her and her sons and also beat her with a stone, caused swelling injury over chest on plea that existing land disputes between them and etc facts.,</t>
  </si>
  <si>
    <t>This is a case of Simple Hurt and counter case to Cr.No.269/2025 that occurred on 25.11.2025 at about 10.00hrs at Parasurampuram village, Tekkali mandal and reported on 25.11.2025 at 18.30hrs, wherein the complainant Korada Simmayya, S/o late Appayya, 60 yrs, Yadava by caste, Parasurampuram village, Tekkali mandal reported that the accused A.1/Korada Balusaku, A.2/Korada Bhaskara rao, A.3/Korada Ravi, A.4/Korada Mallamma, A.5/Korada Bharathi, A.6/Korada Jyothi are pelted stones over him and his family members and also beat him with a stone and also beat his family members with their hands indiscriminately on plea that existing land disputes between them and etc facts.,</t>
  </si>
  <si>
    <t>Actual UI Cases</t>
  </si>
  <si>
    <t>UI Reason</t>
  </si>
  <si>
    <t>Old Cases</t>
  </si>
  <si>
    <t>Reported Cases</t>
  </si>
  <si>
    <t>Amadalavalasa Cirlce</t>
  </si>
  <si>
    <t>Srikakulam Sub-Division</t>
  </si>
  <si>
    <t>Tekkali Rural Circle</t>
  </si>
  <si>
    <t>Kasubugga Rural</t>
  </si>
  <si>
    <t>Old/Reported</t>
  </si>
  <si>
    <t>Charge Sheet returned form court</t>
  </si>
  <si>
    <t>SI-Amadalavalasa</t>
  </si>
  <si>
    <t>CI-Amadalavalasa Circle</t>
  </si>
  <si>
    <t>SDPO Srikakulam</t>
  </si>
  <si>
    <t>SI-Baruva</t>
  </si>
  <si>
    <t>CI-Sompeta Circle</t>
  </si>
  <si>
    <t>SI-Burja</t>
  </si>
  <si>
    <t>SI-Etcherla</t>
  </si>
  <si>
    <t>CI-J.R.Puram Circle</t>
  </si>
  <si>
    <t>'276/2022'</t>
  </si>
  <si>
    <t>Boy,Man Missing Person altered to 174 Cr.P.C.</t>
  </si>
  <si>
    <t>This is case of Boy and Man missing that occurred on 13.11.2022 at 15.30 hours at Budagatlapalem village, Etcherla Mandal and reported on the same day at 19.00 hours by the complainant Bendi Rangamma, W/o Late Shiva, Age 38 years, Kalinga by caste, Fareedpeta village, Etcherla Mandal. In which the missing persons Bendi Tejeswara Rao, S/o Late Shiva, Age 19 years and Kalamata Prasada Rao, s/o Asirinaidu, Age 17 years, SC-mala by caste, Challayyammapeta agraharam village, Laveru mandal were went into sea shore are Budagatlapalem village for bathing and found missing.</t>
  </si>
  <si>
    <t>SI-G. Sigadam</t>
  </si>
  <si>
    <t>SI-Gara</t>
  </si>
  <si>
    <t>SI-Hiramandalam</t>
  </si>
  <si>
    <t>SDPO Tekkali</t>
  </si>
  <si>
    <t>SI-Itchapuram Rural</t>
  </si>
  <si>
    <t>SI-Itchapuram Town</t>
  </si>
  <si>
    <t>Occurred on 02.06.2025 at about 02.30 hrs, 3rd room, Vanjarana Seethayya House, A.S.Peta, Ichapuram Municipality and reported on 03.06.2025 at 11.00 hrs wherein the complainant Talagana Kunthi, W/o.Jaggayya, age 48 yrs, Yadava by caste, Jayanthipuram village, Patrapuram block, Ganjam district, Odisha state stated that, her parents are living in A.S.Peta village and a festival was organized in the village. The complainant along with her family members came to A.S.Peta village for attending the Pooja. On 02.06.2025 at about 02.30 hrs, while all the housemates were in sleep a poisonous snake entered into 3rd room of her father house and bite the daughter of the complainant namely Talagana @ Narthu Pooja, W/o.Shankar, age 27 yrs, Sasanaputtuga village, Kaviti Mandal and Nanjarana Jayaram (10 y</t>
  </si>
  <si>
    <t>SI-J.R.Puram</t>
  </si>
  <si>
    <t>194 BNSS altered to 108 BNS</t>
  </si>
  <si>
    <t>SI-Jalumuru</t>
  </si>
  <si>
    <t>CI-Narasannapeta Circle</t>
  </si>
  <si>
    <t>SI-Kanchili</t>
  </si>
  <si>
    <t>SHO-Kasibugga</t>
  </si>
  <si>
    <t>CI-Kasibugga</t>
  </si>
  <si>
    <t>SDPO Kasibugga</t>
  </si>
  <si>
    <t>SI-Kaviti</t>
  </si>
  <si>
    <t>SI-Kotabommali</t>
  </si>
  <si>
    <t>SI-Kothuru</t>
  </si>
  <si>
    <t>SI-Laveru</t>
  </si>
  <si>
    <t>SI-Mahila UPS, Srikakulam</t>
  </si>
  <si>
    <t>SI-Mandasa</t>
  </si>
  <si>
    <t>CI-Kasibugga Rural Circle</t>
  </si>
  <si>
    <t>SI-Meliaputti</t>
  </si>
  <si>
    <t>CI-Pathapatnam Circle</t>
  </si>
  <si>
    <t>SI-Nandigam</t>
  </si>
  <si>
    <t>SI-Narasannapeta</t>
  </si>
  <si>
    <t>SI-Naupada</t>
  </si>
  <si>
    <t>SI-Pathapatnam</t>
  </si>
  <si>
    <t>SI-Polaki</t>
  </si>
  <si>
    <t>SI-Ponduru</t>
  </si>
  <si>
    <t>SI-Santhabommali</t>
  </si>
  <si>
    <t>SI-Saravakota</t>
  </si>
  <si>
    <t>SI-Sarubujjili</t>
  </si>
  <si>
    <t>SI-Sompeta</t>
  </si>
  <si>
    <t>SI-Srikakulam I Town</t>
  </si>
  <si>
    <t>SHO-Srikakulam II Town</t>
  </si>
  <si>
    <t>CI-Srikakulam II Town</t>
  </si>
  <si>
    <t>SI-Srikakulam Rural</t>
  </si>
  <si>
    <t>SHO-Srikakulam Traffic</t>
  </si>
  <si>
    <t>SHO-Tekkali PS</t>
  </si>
  <si>
    <t>CI-Tekkali PS</t>
  </si>
  <si>
    <t>SI-Vajrapukothuru</t>
  </si>
  <si>
    <t>This case of theft of Motor cycle occurred in between 24.11.2025 at 13.00 hra and 27.11.2025 at 06.00hrs at infront of MRO office ,Near Narasannapeta police station ,Srikakulam and reported on 01.12.2025 at 19.00hrs ,wherein the complainant namely Sura Chakradhar s/o Mahesh ,26yrs,Kalinga by caste ,Srimukhalingam village Jalumuru mandal ,Srikakulam and reported that he was working as Home guard in Srikakulam unit dated on 24.11.2025 he came to Survilence duty at circle office on his Motor cycle bearing number AP40BR8843,Honda shine and parked infront of MRO office then after complete his duty and came here at their parked vehicle but not there his vehicle . unknown culprits committed theft of his motor cycle AP40BR8843,Honda shine black and red colour worth RS 40000/- and the offenders es</t>
  </si>
  <si>
    <t>This is a case of illegal possession of prohibited Ganja for the purpose of commercial use that occurred on 01.12.2025 at 16.30 hours LC gate, M. Thoturu village of Ichapuram Mandal and reported on the same day at 18.30 hours by the complainant M.Janardhana Rao, Sub-Inspector of Police, Ichapuram Rural PS, in which, he reported that he arrested the accused A-1) Badan Singh s/o Radhe Lal, age 27 years, Caste Prajapathi, near Devi Matha Mandir, Bandh village, Anupur Post, Sajeti PS, Kanpur Nagar District, Uttar Pradesh State while he was in possession &amp; transportation of the prohibited Ganja. The complainant seized total Ganja weighing about Kg 2.760 grams, a mobile phone from the possession of the accused in the presence of the mediators, under the cover of the mediators report. When the</t>
  </si>
  <si>
    <t>Occurred in between 27-09-2025 at 19:30 hrs to 28-09-2025 at 05:00 hrs Golla Veedhi Ichapuram Municipality and reported on 01.12.2025 at 21.00 hrs, wherein the complainant Savara Anil Kumar, S/o Apparao, 32 yrs, ST Savara by caste, Danagora Village, Palasa Mandal lodged a report stating that, on 27-09-2025 at 19:30 hrs parked infornt of his Brother-in-law's house at Golla Veedhi, Ichapuram, on 28-09-2025 at 05:00 hrs found missing of his motor cycle Bajaj Pulsar-150 bearing reg. No. AP 39 HT 2401 came to know that, some unknown persons had committed theft of his motor cycle Bajaj Pulsar-150 bearing reg. No. AP 39 HT 2401 and fled away along with booty. complainant went to Vijayawada as part of his duty then after he came to PS and lodged a report. Worth of Rs.25,000/-</t>
  </si>
  <si>
    <t>305(a),331(1) BNS</t>
  </si>
  <si>
    <t>303(2),103(1) BNS</t>
  </si>
  <si>
    <t>This is case of woman missing occurred on 01-12-2025 at about 11:00 hrs, at cattle field of the complainant of Murapaka village, Laveru Mandal and reported on 02-12-2025 at 12:00hrs., where in complainant Vaddi Laxmanarao S/o late Garayya, age 35 yrs, caste by Yadava , Murapaka village , Laveru Mandal reported that he works as a mason. His father passed away six years ago. His mother, Vaddi Parvathi , W/o late Garayya, aged 64 years, Yadava by caste, lives with him in their house. She is engaged in agriculture and cattle herding. On 01.12.2025, at about 11:00 hrs, his mother went to their Gollabadi Kallam on the outskirts of the village, saying she would return after giving water to the cows. While he was at work, at about 15:30 hrs, his relative from the village, Gunupuru Ramulamma, cal</t>
  </si>
  <si>
    <t>'376/2025'</t>
  </si>
  <si>
    <t>'377/2025'</t>
  </si>
  <si>
    <t>Occurred in between 09.11.2025 at 19.30hrs to 10.11.2025 at 07.00hrs infront of the complainant house, Kosangipuram R &amp; R colony, Palasa Mandal and reported on 03.12.2025 at 11.00hrs, wherein the complaiant Nandigam Dharmarao s/o Devadasu, 39yrs, Rajaka by caste, Kosangipuram R &amp; R Colony, Palasa Mandal reported that on 09.11.2025 at about 19:30 hrs, he parked his brother-in-law¿s Royal Enfield Classic 350 CC motorcycle, bearing Registration No. AP 40 CK 8317, in front of his house and went to sleep. On 10.11.2025 at about 07:00 hrs, he noticed that his motorcycle was missing. He searched in the surrounding areas but found no clues. He suspected that unknown culprits had committed theft of the said vehicle and decamped with it. The estimated value of the stolen motorcycle is Rs. 50,000/-.</t>
  </si>
  <si>
    <t>351(2),126(2) r/w 3(5) BNS</t>
  </si>
  <si>
    <t>This is case of wrongful restraint and criminal intimidation that occurred on 30.11.2025 about 11.0 hrs, at NTR colony, Kunduvanipeta village, Srikakulam and reported on 03.12.2025 at 18.00 hrs wherein the complainant named Surada Laxmana Rao, S/o Appanna, aged-37, caste by Vadabalija, Kunduvanipeta village, Srikakulam rural reported that while he purchasing the fishes from surada suresh at NTR Colony, Kunduvanipeta village, respondents namely Ganagalla Kantamma, Ganagalla Dhanalaxmi, Ganagalla Musalayya wrongful restraint the complainant and threaten with dire consequences by keeping previous grudges in their minds which was belongs to House allotments</t>
  </si>
  <si>
    <t>324(4),329(3),351(2),115(2) r/w 3(5) BNS</t>
  </si>
  <si>
    <t>This is a case of mischief with criminal intimidation and criminal stresspass and causing simple hurt with common intention which occurred on 02.12.2025 at 12.15 hrs at Kotta cheruvu, Bandivadipatti Agricultural fields, Allada village, Jalumuru Mandal and reported on 03.12.2025 at 08.00 hrs, in which the complainant Mojjada Ramakrishna S/o Late Appanna, Age 67 years, Kalinga by caste, Allada village, Jalumuru Mandal stated the accused 1) Mojjada Dhanunjaya rao, 2)Ampolu Suryanarayana, 3) Mojjada Ramanamurthy, 4) Mojjada Santha rao, 5) Mojjada Nirmala W/o Santharao, All are Residents of Allada village, Jalumuru Mandal were criminally stresspassed in to his land and committed mischief by cutting his crop with cutting machine and threatened him to kill with criminal intimidation when he quest</t>
  </si>
  <si>
    <t>Complainanat has been living in our own house at the New Colony village, ASN Colony near the water tank in Srikakulam town for the past 14 years along with family. Complainanat father recently suffered a paralysis stroke and his health has not been good. My mother is a homemaker and stays at home. For the past three years, his mother has been undergoing treatment for a skin allergy. On December 2, 2025, at around 5:30 PM, his mother Tulasi Ratnam was going to visit Dr. Moddodu Kanaka Prasad, a skin specialist near the junction. Later, around 6:00 PM, she called his father on his cell phone and said that she had taken a big OP ticket. Later, around 8:30 PM, I tried calling his mother again, but her phone was switched off. I kept trying several times, but the phone did not connect. Feeling</t>
  </si>
  <si>
    <t>351(2),115(2),126(2) r/w 3(5) BNS</t>
  </si>
  <si>
    <t>This is a case of seizure of contraband i.e. Ganja, a cultivated Herbal Narcotic coupled with illegal purchase, possession, transportation and sale of the narcotic drug i.e. Ganja, packed in four packets tied with brown colour tape, occurred on 05.12.2025 at 11.15 hrs near Madapam Toll gate, Narasannapeta Mandal on N.H.16 leading from Narasannapeta to Srikakulam, and Reported on 05.12.2025 at 13.30 hrs wherein accused A1 viz., Deepak Matari and A2 Subham Goud were arrested by SI, Polaki P.S., I/c Narasannapeta P.S., when they were found in the illegal possession of Narcotic drug i.e. Ganja total about 08.200 kgs all worth Rs 24,000/- which was procured from A.3 Bheemasen Katayi @ Panna @ Rakesh and transporting the same so as to hand over to A4 viz., Sonam Beeying @ Sonu, who is des</t>
  </si>
  <si>
    <t>Occurred on prior to 05.12.2025 at about 12:30 hours as per latitude 18.2995 and lagitue 83.8913 and reported on the same day at 12:30 hours. In which the complainant Sri P. Eswararao, CI of Police, Srikakulam 2 town PS received Memo vide C.No.56/D-5/DCRB/SKL/2025, dt.03.11.2025 from the office of the Superintndent of Police, Srikakulam reference vide Cyber Tip line Report Nos.197743797 and 19780476 along with one CD containing child Pornography uploaded data was furnished by National Centre for Missing and Exploded Children(NCMEC), Cyber tipline report that some unknown person uploaded the nude 16 years bellow children¿s photos and videos, Basing on the triplines report, case was registered etc.</t>
  </si>
  <si>
    <t>'379/2025'</t>
  </si>
  <si>
    <t>Occurred on 05.12.2025 at about 11:00 hours inbetween 11:10 hours in between Venkatapuram Junction to KTM Showroom, Srikakulam Town and reported on the same day at 13:00 hours. In which the complainant Sakkari Satya Gopi, S/o Late Suryanarayana Rao, 80 years, Brahmin, Retired Employee, resident of Sivaram Nagar Colony, Bondilipuram Street, Srikakulam Town reported that he had taken out cash of Rs. 4 lakhs from the locker in SBI, Simhadwaram Branch, wrapped the cash in a cloth and kept it in a plastic wire bag, and came out from the bank. He then boarded an auto to go to Day &amp; Night Junction. At that time, one lady passenger was already in the auto. While the auto reached Venkatapuram Junction, three persons stopped the auto and boarded it. The said three persons committed theft of cash Rs.</t>
  </si>
  <si>
    <t>75(1)(ii),118(1),329(4) BNS</t>
  </si>
  <si>
    <t>Occurred on 19.07.2025 at about 22.00hrs, at complainant house, Kotcherla village Ranasthalam Mandal and reported on 06.12.2025 at 19.00hrs by the complainant Kandivalasa Sravani, W/o Ramu, Age 29yrs, Caste by Rajika, Kotcherla Village, Ranasthalam Mandal. The complainant and her husband, Ramu, are daily wage laborers by profession. Her husband Ramu works in centering (construction framework) work. On 19-07-2025, her husband went to Vizianagaram for centering work. On the same day at about 10:00 p.m., while the complainant was alone at home, one person by name Muntha Raju, S/o late Sanyasi, of the same village, entered her house by holding an iron rod. He attempted to outrage the modesty of the complainant, gagged her mouth with his hand, and threatened to kill her if she shouted for hel</t>
  </si>
  <si>
    <t>'380/2025'</t>
  </si>
  <si>
    <t>79,329(4),351(2),115(2) r/w 3(5) BNS</t>
  </si>
  <si>
    <t>Occurred on 28.11.2025 at about 17.30 hrs at Tilaru(v) of kotabommali Mandal and reported on 06.12.2025 at 19.00 hrs, in which the complainant Gedala Suryakumari w/o Laxmanarao, 33 years, Yerukala by caste, Tilaru (v), kotabommali(M) reported that the accused-1 Challa Ramana S/o Late Jagannadham,Yerukala by caste, Tilaru village of Kotabommali Mandal who resides in the neighbouring house, on 28-11-2025 at about 5:30 PM, came in front of her house in a drunken condition when her husband was not at home and started speaking to her in an obscene and abusive manner. Hearing this, she and her daughter came out of the house and questioned him as to why he was abusing them indecently, and warned him that they would lodge a complaint at the police station if he repe</t>
  </si>
  <si>
    <t>'384/2025'</t>
  </si>
  <si>
    <t>Occurred in-between 08.12.2025 at 11.50 hrs and 12.15 hrs at infornt of Laxmi sweet shop, Kasibugga town and reported on the same day at 18.00 hrs where in the complainant Ramesh Mahrana S/o Narasimha, Age: 32 Years, Vishwabrahmin by Caste, Indhira Nagar (Palasa), Palasa-Kasibugga municipality reported that on 08.12.2025 in the morning hours, he got gold loan an amount of Rs.1,50,000/- from Indian Bank, Palasa and withdrawn an amount of Rs.1,20,000/- from his account and kept the same in dickey of his Hero pleasure Scooty bearing no.AP 39 F V 0653. Later, he went to Lakshmi sweet shop and purchased cake around 11:55 hours by parking his scooty on the road and then went to Shivaji Nagar. After 10 minutes, he went to petrol bunk, opposite Venkateswara theater, Palasa and found that his cash</t>
  </si>
  <si>
    <t>'382/2025'</t>
  </si>
  <si>
    <t>Occurred inbetween 06.12.2025 at 13.00 hrs and 19.0 hrs at complainant house, Neelapuram Village, Palasa Mandal and reported on 08.12.2025 at 13.00 hrs, wherein the complainant Rajam Santhosh S/o late Ramarao, 32yrs, Rajaka by caste, Neelapuram Village, Palasa Mandal reported that he works as a mason for a living and was married to Rajam Harika, Age 24 yrs in the year 2021. The complainant's wife had been excessively talking on the phone and chatting. Due to this, the complainant admonished his wife on 06.12.2025 morning and left for mason work. On the same day, at about 13:00 hours, his wife called the complainant and told him that she would be going to her parents' house in Patha Tekkali village, Vajrapukothuru Mandal to which the complainant agreed.Later, when the complainant called hi</t>
  </si>
  <si>
    <t>This is a case of house burglary by night that occurred on in between 07.12.2025 at 22.00 hrs to 08.12.2025 at 05.30 hrs in H.No.15-44 of Complainant, Courtpeta street, Sompeta village and Mandal and reported on 08.12.2025 at 09.00 hrs by the complainant Tangudu Manoj Kumar, s/o Jayaram, 43 yrs, Courtpeta street, Sompeta village and Mandal reported that he was running a cheppal shop at bus stand, sompeta, on 07.12.2025 he was slipped of his motorcycle at Ichapuram and received small injuries while returning from Berhampur, around 20.30 hrs his brother Srinivasarao know about his accident and came to complainant house and take away to his brother house at 22.00 hrs. On 07.12.2025 and on 08.12.2025 at 05.30 the complainant came to his house at courtpeta, he noticed some un-known culprits ent</t>
  </si>
  <si>
    <t>Occurred on 28.11.2025 at about 24-00 hours, at Naupada railway station Tekkali (M) and reported on 08.12.2025 at 13-00 hours, in which the complainant Vaddi Santosh Kumar s/o Dharmarao, age 36 years, vysya, Gopinadhapuram village Tekkali mandal reported that the missing person/his father Vaddi Dharmarao age 75 years was dropped to Naupada railway station by the complainant as the missing person will go to Ayyappa Swamy temple at Rajahmundry for worship, and thereafter the missing person did not return back to home, his mobile No. 8463956768 also switched off, they caused enquiries about the missing person at various places, but he whereabouts not known and thereby found missing and etc</t>
  </si>
  <si>
    <t>Occurred on 10.11.2025 at 10.00 Hrs and reported on 09.12.2025 at 15.00 hrs where in The complainant, Koya Satyanarayana, submitted a PGRS petition stating that his father, Koya Govindarao, executed a Gift Deed in his favour, assigning him 23 cents of land situated at Ajjaram Village, Survey No. 125-2(A).He further stated that due to disputes regarding the said land, on a day when he was away from home, his sister-in-law Koya Kumari, her son Koya Uma Maheshwara Reddy, and her brothers Balaji Nayani, Shantharao Nayani and Chakri Nayini came to his house and quarrelled with his wife, Bhavani, over the land issue. They allegedly dragged her out of the house and threatened to kill her. During the scuffle, his wife noticed that her gold chain weighing about thr</t>
  </si>
  <si>
    <t>This is a case of seizure of contraband i.e. Ganja, a cultivated Herbal Narcotic coupled with illegal purchase, possession, transportation and sale of the narcotic drug i.e. Ganja, packed in nine packets tied with brown colour tape, occurred on 09.12.2025 at 17.00 hrs near Madapam Toll gate, Narasannapeta Mandal on N.H.16 leading from Narasannapeta to Srikakulam,and reported on same day 18.45 hrs , wherein accused A1 viz., Jalli Siva Kumar, S/o Raju, Age 23 yrs., Yadava by caste, R/o Kothapeta, Tyagaraya Nagar, Saroor Nagar Mandal, Rangareddy District, Telangana State. N/o Madanapalli village, Chowdeypalli Mandal, Chitturu District, A.P.(Transporter) and A2 Asharani Das were arrested by K. Sekhar Rao, Sub-Inspector Police, Narasannapeta P.S., when they were found in the illegal poss</t>
  </si>
  <si>
    <t>This is a case of seizure of contraband i.e. Ganja, a cultivated Herbal Narcotic coupled with illegal purchase, possession, transportation and sale of the narcotic drug i.e. Ganja, packed in on packet tied with brown colour tape, occurred on 09.12.2025 at 19.00 hrs near Madapam Toll gate, Narasannapeta Mandal on N.H.16 leading from Narasannapeta to Srikakulam and reported on same day 20.30 hrs , wherein accused A1 viz., Mukthiranjin Mallik, S/o Late Dhyanaranjin Mallik, Age 24 yrs., Kandayat by caste, Ananthapur Village, Bettada Post., Balasoor District., Odissa State. R/o Bommana Halli, Banglore City, Karnataka State. Working at Swiggy, Karamangalam Area, Banglore City.(Transporter) , was arrested by SI of Police, Narasannapeta, when he was found in the illegal possession of Nar</t>
  </si>
  <si>
    <t>This is the case of Accidental fire that occurred during the night hours 10/11.12.2025 at 23.00 hr to 05.00 Hrs crop field of the complainant, K Mannayyapeta village, Srikakulam and reported on 12.12.2025 at 07.00 hrs wherein the complainant named Suvvari Swaminaidu, S/o Appalaramu, aged-59, K mannayyapeta village, Srikakulam reported that during the night hours of 10/11.12.2025 his two paddy crop piles have been burnt in fire in his agricultural fields situated within (200) meters distance from the village worth of Rs 20000/-. Further he added that this incident might have been taken place either accidentally or committed by some unknown persons</t>
  </si>
  <si>
    <t>This is a case of illegal possession and transportation of prohibited Ganja for the purpose of selling for high price that occurred on 12.12.2025 at 17.00 hours, on BT Road at Sompeta Railway Station Arch, Kanchili village &amp; Mandal and reported on the same day at 19.30 hours, in which, the complainant P. Pari Naidu, Sub-Inspector of Police, Kanchili PS reported that on reliable information, he caught hold the accused A-1) Milan Bira S/o Mikhael Bira, age.25 years, Panagudi (v), Badasindhaba Panchayat, Gajapathi Dist., Odisha State, PH.Nos. 7008296163 &amp; 8421283682 and A-2) Dipa Lima C/o Bideshi Lima, age.45 years, Thandiguda (v), Rangamati Street, Parimal Post, Bastriguda Panchayat, R. Udayagiri Sub-Dist., Gajapathi Dist., Odisha state, Ph. No. 9348483009 while they were in possession &amp; tr</t>
  </si>
  <si>
    <t>Occurred in between 17.11.2025 at 21.00 hrs to 18.11.2025 at 06.00 hrs and reported on 13.12.2025 at 18.30 hrs, wherein the complainant Metta Umapathi, S/o.Papayya, 40 yrs, Kuntikota village, Mandasa mandal stated that he purchased Hero Destini 125 CC scooty bearing reg. No. AP 40 JV 2812 on 29.09.2025 at Kasibugga. On 17.11.2025 at about 21.00 hrs he returned from his shop and parked his scooty in vacant place beside his house. On 18.11.2025 at 06.00 hrs, he came out from his house and found that some unknown culprits had committed theft of his motor cycle and fled away along with booty. He searched in and around their village, but no clues have emerged. Hence, he came to PS and lodged a report on 13.12.2025 at 18.30 hrs. Basing on report a case was registered and investigation taken up.</t>
  </si>
  <si>
    <t>11(1) (a),11(1) (d) PCAA, 5 r/w 10 APPCSAPA</t>
  </si>
  <si>
    <t>Occurred on 15.12.2025 at 18.15 hrs at Complainant house , Varam Colony, Etcherla Mandal and reported on 16.12.2025 at 07.00 Hrs where in the complainant Kondri Vijayalaxmi, W/o Appalasuri, 30 years, Yadava by Caste, N/o Ponnda Village, R/o Varam Colony, Etcherla Mandal, her daughter studying Xth class in Varam ZPH School. She scolded her daughter for making a phone call to their house using another person¿s mobile phone and brought her back home from school on 15.12.2025. Thereafter, the mother went to the market to purchase vegetables. At that time, the younger brother i.e Sisindri, 11 years was watching television in the house. The girl went into her room and locked the door from inside.After returning home, the mother enquired about her daughter, to which the son replied that his sist</t>
  </si>
  <si>
    <t>Occurred on 12.12.2025 at 21.00 Hrs and reported on 17.12.2025 at 8.00 Hrs where in the complainant Thonangi Govinda, S/o Lt Apparao, 39 years, Yadava by Caste, Chilakapalem Village stated that his father Thonangi Apparao, aged 68 years, is an agricultural labourer. He was in the habit of sleeping during nights in the cattle shed situated near his house. Accordingly, on the night of 12-12-2025, he slept in the cattle shed. During the night hours, he accidentally consumed screen lock wood polish, mistaking it for alcohol. On the next day morning, at about 09:00 hours, he was shifted and admitted to Government Hospital, Srikakulam for treatment. He underwent treatment from 13-12-2025 to 17-12-2025. While undergoing treatment, on 17-12-2025 at about 02:24 hours, the duty doctor declared him d</t>
  </si>
  <si>
    <t>Occurred in between 11.10.2025 at 23.30 hrs, to 12.10.2025 at 6.30 hrs at Akkavaram village Tekkali mandal and reported on 17.12.2025 at 20.00 hrs, wherein the complainant Samathirao Balayogi s/o lt Raghavarao , 51 yrs, Kalinga, Akkavaram village Tekkalimandal reported that some unknown culprits stolen away his scooty bearing regd No. AP40 HF 7162 parking on the road in front of the house and decamped with swag and etc.</t>
  </si>
  <si>
    <t>Occurred on 17.12.2025 at about 12.00 hrs at Mentada Village, Ranasthalam Mandal and reported on 17.12.2025 at about 16.30 hrs by the complainant Koyya Appanna, S/o Pentayya, Age: 26 years, Caste: Yadava, R/o Mentada Village, Ranasthalam Mandal. The complainant is working as a D.P.O. Assistant in the film industry. Recently, he came from Hyderabad to his native place Mentada Village. On 17.12.2025 at about 12.00 hrs, while the complainant was present at his house, he came to know that his father Koyya Pentayya and one Doppa Ramu of Lodagalapeta Village were involved in a quarrel on the road leading from Mentada Village to Dhonipeta Village. Immediately, the complainant rushed to the spot and found Doppa Ramu along with some others beating his father with sticks and hands. While the complai</t>
  </si>
  <si>
    <t>329(3),303(2) r/w 3(5) BNS</t>
  </si>
  <si>
    <t>Occurred on 06.12.2025 at about 18.00 hrs at Sariyapalli (v) of kotabommali Mandal and reported on 17.12.2025 at 18.30 hrs, in which the complainant Bairi Laxmipathi S/o Late Rajarao, 44 years, Velama by caste, Gottipalli (v), Narasannapeta (M) reported that he was in lawful possession and enjoyment of his paddy field, his elder brother Bairi Rama Tulasi Naidu, along with his wife Chudamani, his son Dinesh, and some others, unlawfully entered the complainant¿s paddy field, cut the ripe paddy crop, and stole the harvested paddy grain. The value of the stolen paddy is approximately ¿40,000. paddy grain. The value of the stolen paddy is approximately ¿40,000, as stated in the report.</t>
  </si>
  <si>
    <t>118(1),126(2),115(2) r/w 3(5) BNS</t>
  </si>
  <si>
    <t>Occurred on 17.12.2025 at about 12.00 hrs at Mentada Village, Ranasthalam Mandal and reported on 17.12.2025 at about 16.00 hrs by the complainant Doppa Ramu, S/o Late Seethayya, Age: 56 years, Caste: Yadava, R/o Lodagalapeta Village, Ranasthalam Mandal. The complainant is earning his livelihood by doing real estate business. About two years ago, he purchased 17 Acrs. of land situated at Mentada Village and has been developing and improving the said land with the help of labourers. On 16.12.2025, as usual, his labourers went to the land site by auto to attend work. After completion of work, while they were returning to their houses at about 17.00 hrs, near the road at Dhonipeta Village from Mentada Village, Koyya Pentayya of Mentada Village and his two sons wrongfully stopped their auto, ob</t>
  </si>
  <si>
    <t>351(2),329(3),79,324(4) r/w 3(5) BNS</t>
  </si>
  <si>
    <t>Occurred on 14.12.2025 at about 09.00 hrs at Chalamayyapeta(v) of kotabommali Mandal and reported on 17.12.2025 at 19.00 hrs, in which the complainant Bevara Laxmi w/o Late Sanjeevarao, 38 years, Palli by caste, Chalamayyapeta (v), kotabommali(M) reported that she received 50 cents of agricultural land from her father-in-law through her husband. After the death of her husband, she has been cultivating the said agricultural land. She had grown teak and banana trees on the bunds of the said field.For the past few days, her sisters-in-law, Juttu Draupadi and Vadarevu Madhavi of Chalamayyapeta village, have been obstructing her, claiming that the said agricultural land belongs to them and not allowing her to cultivate the paddy crop.While she was not in the vill</t>
  </si>
  <si>
    <t>'386/2025'</t>
  </si>
  <si>
    <t>This is case of man missing that occurred on 16.12.2025 at about 09.00hrs at Srinivasanagar, Palasa town, Palasa-Kasibugga municipality and reported on 18.12.2025 at 16.00hrs, wherein the complainant Jakkala Lavanya w/o Vijay, 29yrs, Telaga by caste, Srinivasanagar, Kasibugga town, Palasa-Kasibugga municipality reported that she got married 7 years ago after loving Jakkala Vijay s/o Harikrishna, 32yrs. Her husband works in a saw mill at Palasa. On 16-12-2025 at 9:00 AM, he left home saying that he was going to work. After finishing his work, he collected his daily wages from the owner at 7:00 PM, but he did not return home. Despite searching everywhere, he whereabouts could not be found. Therefore, the complainant came to the police station and lodged a report.</t>
  </si>
  <si>
    <t>118(1),351(2),115(2) r/w 3(5) BNS</t>
  </si>
  <si>
    <t>Occurred on 30.11.2025 at 09.00 hrs at Complainant house at Metturu Bit-3, Irapadu,Panchyat, Kothuru mandal and reported on 19.12.2025 at 20.00 hrs in which the Complainant Konagala Ramulamma, W/o. Mokhalingam, age 60 yrs, Kapu by caste, Metturu Bit-3, Kothuru Mandal, Srikakulam District reported that She was living with family at Metturu Bit-3 Village, Kothuru Mandal. I, along with my family members, arranged the marriage of my eldest daughter, Kamojula Parvati, W/o. Venkatarao. They have two sons. My eldest son-in-law and my eldest daughter both work as laborers. My eldest daughter Parvati, suffers from thyroid problems and kidney stones, and she frequently visits the Srikakulam hospital for treatment. On November 30, 2025 at approximately 9 AM, she left from home saying she was going to</t>
  </si>
  <si>
    <t>This is a case of seizure of contraband, namely ganja, a cultivated herbal narcotic, involving its illegal possession, purchase, transportation, and intended sale. The offence occurred on 20.12.2025 at about 10:00 hours at the Railway Parking Area near One Way Junction, Amadalavalasa Municipality and reported on same day at 12.00 hrs. On receipt of credible information, the complainant Sri S. Bala Raju, Sub-Inspector of Police, Amadalavalasa Police Station, apprehended and arrested the accused A-1 Mark Sabar, S/o MarushutiSabar, aged 23 years, belonging to Saura caste, resident of JigidiPadar Village, near Tabalaguda, Padmapur Block, Rayagada District, Odisha State, while he was found in illegal possession of ganja carried in a black-coloured bag. On verification, the said bag was found c</t>
  </si>
  <si>
    <t>'388/2025'</t>
  </si>
  <si>
    <t>318(4) r/w 3(5) BNS</t>
  </si>
  <si>
    <t>Occurred on 08.12.2025 at 17.15hrs at at Mogilipadu Flyover Down, on the road from Srikakulam to Ichapuram and reported on 20.12.2025 at 18.00hrs, wherein the complainant Lotla Lacchumayya s/o Lokhanadham, 32yrs, Srisaina by caste, Jagannadhapuram village, Ganjam district, Odisha state reporte that he earns his livelihood by driving a car.On 05.12.2025, the accused (Unknown male person) called the complainant from phone number 7684092735 to the complainant¿s phone number 9668758449, introduced himself, and said that he had a large amount of black money. He stated that if the complainant gave ¿10 lakhs, he would give ¿50 lakhs in black money. He also said that his manager would call him. On the same day at around 8:00 PM, another person called via WhatsApp from number 7847948327, introduced</t>
  </si>
  <si>
    <t>27,25 Arms Act r/w 109 IPC</t>
  </si>
  <si>
    <t>This case of Illegal possession/selling/using/repairing/testing of Arms coupled with abetment of others to commit one offence (punishable U/Sec.25, 27 of Arms Act ¿ 1959 and Sec.109 of IPC) that has been taken place on 21.12.2025 at 10:00 hours in an under constructed house, backside of RTA Office, Jagananna Colony, Thandyavalasa village, Srikakulam mandal. The accused persons A1: Panchireddy Kailash, S/o Subba Rao, Age: 25 years, A4: Alaboina Mani, S/o Ramana, Age 32 years, A5: Kalaga Uma Maheshwara Rao, S/o Appanna, Age: 30 years, A7: Vurjana Prashanth Kumar, S/o Late Jaggu Naidu, Age 31 years and A9: Thandasi Karthik, S/o Jagadeeswara Rao, Age: 33 years have been found under the possession of pistol and Magazine at the said place. The accused person A1 who used to work as bodyguard to t</t>
  </si>
  <si>
    <t>This is case of HB by day that occurred in between 21.12.2025 at 10.30 hrs to 13.00 Hrs in Complainant house of Vijayarampuram village, Sarubujjili Mandal and reported on the same day at 16.30 hrs basing on the report of Koppala Santoshamma@Santoshi, W/o Simhachalam, Age 61 yrs, Caste: Kalinga, Vijayarampuram Village, Sarubujjili Mandal., in which she reported that she together her husband are living by doing coolie works and staying in their village as their only son living with his family at Visakhapatnam by doing coolie works. Accordingly, on 21.12.2025 at 07.00 hrs her husband left home for coolie works after that she left home at 10.30 hrs to get grass for cattle and then she returned home at 13.30 Hrs and found some unknown culprits gained entrance into her house by break the lock of</t>
  </si>
  <si>
    <t>'389/2025'</t>
  </si>
  <si>
    <t>This is a case of illegal possession of prohibited Ganja for the purpose of commercial use that occurred on 21.12.2025 at 16.00hrs at opposite market yard gate, near Padmanabhapuram Village, Palasa Mandal and reported that on the same day at 18.30hrs by the complainant R. Narasimha Murthy, Sub-Inspector of Police, Kasibugga PS, in which, he reported that he arrested the accused A-1) RajendraShabar s/o Late SadangaShabar age: 40 years, caste by ST Savara, BalliSahi village, Chandipetpanchayath, Mohanna block &amp; PS, Gajapati district, Odisha state. Ph. No. 6371131035, while he was in possession &amp; transportation of the prohibited Ganja from Odisha state (A-2- BajiGamanga s/o GanjuGamanga, Karchabad village, Mohanna block &amp; PS, Gajapati district, Odisha state. Ph. No.9438520268) to Tamilanadu s</t>
  </si>
  <si>
    <t>This is a case of seizure of contraband i.e. Ganja, a cultivated Herbal Narcotic coupled with illegal purchase, possession, transportation and sale of the narcotic drug i.e. Ganja, packed in four packets tied with brown colour tape, occurred on 22.12.2025 at 11.15 hrs near Madapam Toll gate, Narasannapeta Mandal on N.H.16 leading from Narasannapeta to Srikakulam and reported on 22.12.2025 at 12.45 hrs wherein accused A1 viz., Poosa Devi chand s/o Siva varma Krishna ,21yrs,kapu by caste, Tadepalli village, Mangalagiri mandal ,Gunturu districtand was arrested by K Sekharao SI, Narasannapeta P.S., when he was found in the illegal possession of Narcotic drug i.e. Ganja total about 2.180 kgs all worth Rs 6000/- which was procured from A.2 Simanchal sahu s/o Arjun sahu,Jaradagada village,</t>
  </si>
  <si>
    <t>66-D ITA-2000-2008, 318(4),319(2) BNS</t>
  </si>
  <si>
    <t>This is case of online fraud cheating by digital arrest that occurred on 23.09.2025 at about 19.00hrs at Narasimha Nagar-II Street, Pathapatnam Village &amp; Mandal and reported on 22.12.2025 at 13.00hrs in which the complainant Kavali Venkata Bishma Nethaji, S/o Tavitayya, age 50yrs, Narasimha Nagar-II, Pathapatnam Village &amp; Mandal stated that he is working as electrical line man in Pathapatnam Sub Station. On 23.09.2025 at about 07.00hrs he is in work at that time he received a phone call by the unknown number 9902957117 and the caller said that, they are calling from Vigilance Dept, you are involved in a case one digital arrest warrant issued against him, the fraudster asked an amount of Rs.80,000/-. He afraid and paid an amount of Rs.80,000/- to the fraudster phone number 8971309486 by pho</t>
  </si>
  <si>
    <t>'391/2025'</t>
  </si>
  <si>
    <t>Occurred in between 15.11.2025 at 00.30hrs to 10.30hrs infron of the complainant house, Narsipuram Village, Palasa Mandal and reported on 23.11.2025 at 16.00hrs, wherein the complainant Sampathirao Narayana s/o Lt Malleswararao, 37yrs, Kalinga by caste, Narsipuram Village, Palasa Mandal reported that on 15.11.2025 at about 00.30hrs, while he was returned back to home afther completion of duty, he noticed that his Bajaj pulsar motorcycle bearing register No: AP39LR0244 parked infront of his house and went to slept. On the same day morning at about 10:30 hours, he noticed that the said motorcycle was missing from the place where it was parked. He searched for the vehicle in the surrounding areas but could not find it. The complainant suspects that unknown culprits committed theft of his moto</t>
  </si>
  <si>
    <t>This is case of HB by day that occurred on 23.12.2025 at 10.00 hrs to 15.00 Hrs in Complainant house of Vijayarampuram village, Sarubujjili Mandal and reported on the same day at 20.00 hrs basing on the report of Kutikuppala Mohanarao, S/o Late Appalasuri, Age 56 yrs, Caste: Kalinga, Vijayarampuram Village, Sarubujjili Mandal., in which he reported that he together with his family are living by doing agricultural coolie works and staying in their village. Accordingly, on 21.12.2025 at 10.00 hrs he together with his family members left home for agricultural works and they returned home at 15.00 Hrs and found some unknown culprits gained entrance into his house by break the lock of door and committed theft of 2 ½ tulas Gold pusthelathadu, 1 ½ tulas Gold pusthelathadu and ½ tula Gold ring wit</t>
  </si>
  <si>
    <t>This is a case of simple hurt with deadly weapons that occurred on 24.12.2025 at 11.45 hours at Kaputemburu Village, Nandigam Mandal and reported on the same day at 13.00 hours by the complainant Asapanna Ganapathi, S/o Vasudevu, Age 53 years, Kapu by caste, Kaputemburu Village, Nandigam Mandal retired as CISF duty. In which the accused 1. ASpanna Vasudeva Rao, 2) Asapanna Appanna, 3) Aspanna Bhanumathi, 4) Gedela Venkata Rao, 5) Gedela Subba Rao, 6) Varisi Kantha Rao, 7) Polaki Chalapathi Rao beat the complainant with sticks and caused bleeding injury on his right hand ring finger and little finger and shifted to DH, Tekkali admitting for treatment by his motor cycle. On dispute arose over the complainant and accused with previous grudges for sharing inherited land property.</t>
  </si>
  <si>
    <t>This is a case of car Accidental fire that occurred on 21.12.2025 at 10.35 Hrs, on NH16 Service road, Near Singupuram Village, Srikakulam manual &amp; reported and reported on 24.10.2025 at 08.00 Hrs by the complainant Nakka Lokesh,S/o Ganapathi,31 Yrs,Velama by caste, Singupuram Village, Srikakulam mandal &amp; district, that he doing a private job, he has one car bearing No.AP 39HN 7940. On 21.12.2025 at 10.00 Hrs he drove his car bearing No. AP 39HN 7940 along with family member they were returning from the secretariat after getting their children vaccinated against polio, suddenly smoke was coming from car back side, then his car was stop beside the road, then he and his family members get down from car, Suddenly, flames erupted from the car. There some please called to fire engine although t</t>
  </si>
  <si>
    <t>339,336(3),324(5),329(3),340(2),318(4),337,338 BNS</t>
  </si>
  <si>
    <t>This is a case wherein the accused entered into and remained in the Government land in SY.No 01 at Thungatampara village, Hiramandalam Mandal,caused wrongful loss of more than lakhs of rupees to the Government, further the accused, from the beginning, with a dishonest intention, by concealing the facts, made a false representation and made the revenue authorities to believe that he is the title holder of the Government land in SY.No 01 at Thungatampara village, Hiramandalam Mandal and deceived the Revenue Authorities.Further, the accused induced the Revenue Authorities to change to title in his name in the Revenue Records, by making a representation falselyon 23.10.2015 at the office of Tahsildar, Hiramandalam Mandal, and submitted forged and false documents such as(1) Settlement Fair Adan</t>
  </si>
  <si>
    <t>126(2),194(2),3(5) BNS</t>
  </si>
  <si>
    <t>Occurred on 26.12.2025 at 19.00 hrs at Madapam Toll plaza and reported on same day at 20.30 hrs by the complaint of K Skhararao , SI of police, Narasannapeta PS. when he went to the Madapam Toll Plaza along with his staff PCs 694, 1267, 1084, he saw that the toll plaza staff Kagita Jalachandra Rao, some other toll plaza staff as a group, and the local YSRCP party workers Arangi Muralidhar, Buddala Rajasekhar, Kanapala Lakshmana Rao and some other YSRCP party workers as a group, shouting at each other, blocking the vehicles coming and going along the highway, pushing each other, causing inconvenience to the people around, disrupting traffic, and disturbing public peace and order. When he, with the help of his staff, separated the two groups and inquired about the fight, It was reported that</t>
  </si>
  <si>
    <t>Occurred on 27.12.2025 at 10.30 hrs in the house of accused, Devara street, Zinkibadra village, Sompeta Mandal and reported on the same day at 18.00 hrs by the complainant Gedela Jyothi, w/o late Thumbanadham, 45 yrs, Palli by caste, Mamidipalli village, Sompeta Mandal reported that she has two daughters and her younger daughter/Deceased Urmila, 24 yrs marriage was celebrated with Tamada Shanmukharao, s/o Tejeswararao of Zinkibadra village, Sompeta Mandal on 09.08.2025 and given dowry i.e cash Rs. 2 lakhs, 2 ½ tulas gold and bridal articles as per demand of Tamada Shanmukhararao. Now her daughter was 3 months pregnant, recently her daughter knows her son-in-law has an external affair with his sister-in-law (Vadina). When the deceased questioned to her husband about their relationship, her</t>
  </si>
  <si>
    <t>This is counter case to 177/2025 that occurred on 28-12-2025 at 14.30 hrs at Atchannapalem village of Gara mandal and reported on same day at 14.30 hrs where in the complainant Kanchu Mahusudhanarao s/o Varahalu,Age 40 yrs, Caste by P.Velama, Atchannapalem reported that his villagers Simma Naveen and Simma Santhosh attacked him while he is sitting in the front of his house, beat him with hands and tore his Banian and dragged him in the street, his followers Challa Prabhakar,Simma Govinda rao, Simma Vishnu, Simma Chandra sekhar,Simma Anand ,Simma Somesh brought iron rods ,beat him on his head resulting he sustained bleeding injury on the head and left eye region.</t>
  </si>
  <si>
    <t>This is a case of rape committed on an unmarried woman by cheating her under the misconception of marriage. Occurred on prior to 28.12.2025 at Korramguda Village, Sobha Panchayathi, Pathapatnam Mandal and reported on 28.12.2025 at 16.00hrs in which the complainant Kum. Savara Jamuna, D/o Late Papayya, age 34yrs, ST-Male Savara by caste, Korramguda Village, Sobha Panchayathi, Pathapatnam Mandal reported that the accused Neelapu Syamsun, S/o Sowlo, age 28 yrs, SC-Paidi by caste, R/o of Peddakinga Village, Ranipeta Panchayat, Kasinagar Block, Gajapati District of Odisha State developed a close acquaintance with her, which later turned into a love relationship. The accused promised to marry the victim, and by inducing her under the misconception of marriage, took an amount of Rs.1,70,000/- fro</t>
  </si>
  <si>
    <t>Occurred Prior to 2812.2028 at Nimmada flyover bridze, Nimmada junction , kotabommali (M) and reported on 28.12.2025 at 10.00 hrs, in which the complainant Menda Mohanarao s/o Ramarao, 50 years, Velama by caste, Nimmada village, Kotabommali Mandal reported that he earns his livelihood by doing agricultural work. Over the past two days, two videos have been circulating in the village on social media, which he has seen. According to one of those videos, there is an audio recording said to have been obtained over the phone by Divvala Madhuri, an associate of MLC Duvvada Srinivas, from their villager Kinjarapu Appanna s/o Lakshmana Rao. In that audio, it is stated that their villagers and the followers of Dharmana Krishna Das were making attempts to attack Duvvada Srinivas, and that Kinjara</t>
  </si>
  <si>
    <t>3(1)(r),3(2)(va),3(1)(s) SC ST POA ACT, 79,115(2) r/w 3(5) BNS</t>
  </si>
  <si>
    <t>Occurred on 28.12.2025 at about 18:30 hours at 4th Line, Bavaji Nagar, Srikakulam Town and reported on 29.12.2025 at 09:00 hours. In which the complainant Nutipati Sarath Bhwara Raju, S/o Jaya Raju, 51 years, SC (Mala), Private Employee, resident of Bavaji Nagar, Srikakulam Town reported that he regularly puts a star in front of his house during Christmas time. On 28.12.2025 at about 18:30 hours, A-1 Reddi Suryanarayana rushed near the complainant¿s house and abused him in foul and filthy language by using his caste name, saying ¿¿¿¿ ¿¿¿¿ ¿¿¿¿ ¿¿¿¿¿ ¿¿¿¿¿¿ ¿¿¿¿¿¿¿¿¿¿¿ ¿¿¿¿¿¿ ¿¿¿¿¿¿¿. Upon which, the complainant pushed A-1 Reddi Suryanarayana. Later, A-1 Reddi Suryanarayana, his son, younger brother and some others rushed there and beat the complainant with hands and also abused the complai</t>
  </si>
  <si>
    <t>This is a case of motor cycle(Scooty) theft that Occurred in between 13.09.2025 about 22.40Hrs and 14.09.2025 about 06.00 hrs at before the house of complainant,Gandhinagar Colony, Peddapadu Village, Srikakulam mandal, and reported on 29.12.2025 at 17:00 hrs, wherein the complainant namely Gurru Eswara Rao, S/o Apparao, 33 Yrs, Yadava by caste, Gandhinagar colony, Peddapadu Village, reported that, he was working as medical representative , he parked his motor cycle (Scooty ) bearing No.AP 40EU 9572,before his front of his house on 13.09.2025 , next day 14.09.2025 about 06.00 hrs he found his motor cycle was committed theft by some un-known culprits and decamped, Motor cycle worth Rs 30,000/-, Since then, he searched for his motorcycle, but he couldn¿t find it.. today.ie. 29.12.2025 he ca</t>
  </si>
  <si>
    <t>126(2),115(2),351(2) BNS</t>
  </si>
  <si>
    <t>This is a counter case to Cr.No.182/2025 that occurred on 29.12.2025 at about 09:30 hours at Bavaji Nagar, Srikakulam Town, and was reported on 29.12.2025 at 09:30 hours. In which the complainant Reddi Suryanarayana, S/o Narasayya, 65 years, Velama by caste, Contractor, resident of Bavaji Nagar, Balaga, Srikakulam Town reported that on 28.12.2025 night at about 07:00 P.M., while he was going on foot towards the road, a star which was hanging in front of the house of Nutulapati Sarath Bhushan Raju accidentally hit his head. Upon this, when the complainant questioned the accused Nutulapati Sarath Bhushan Raju about hanging the star infron of complainant house, said Sarath Bhushan Raju obstructed the complainant and fisted the complt., with hands on his face indiscriminately. Further, the com</t>
  </si>
  <si>
    <t>'394/2025'</t>
  </si>
  <si>
    <t>66-D,66-C ITA-2000-2008, 318(4),319(2),308(2) r/w 61(2) BNS</t>
  </si>
  <si>
    <t>Occurred on 13.03.2025 at 11.30hrs at Palasa and reported on 30.12.2025 at 15.30hrs, wherein the complainant Duvvada Shanmukharao s/o Lt Adinarayana, 65yrs, Kalinga by caste, Rotarynagar, Palasa town reported that he retired from the Indian Army and is currently staying at home. On 13.03.2025 at around 11:30 a.m., he received a video call from unknown person the phone number 7367936032. During the call, he was told that human trafficking had taken place using the SIM card linked to complainant Aadhaar card. In that case, he was shown a warrant claiming he was digitally arrested, and he was threatened. After some time, culprit called him from various numbers, and one person named Sadakat Khan told him that ¿30 lakhs had been given to him, demanding that he show the complainant¿s bank fixed</t>
  </si>
  <si>
    <t>Occurred on 30.12.2025 at about 05:30 hours on NH-16 road from Srikakulam to Visakhapatnam side, opposite Aurobindo Pharma Company, Pydibheemavaram Village, Ranasthalam Mandal, Srikakulam District, and reported on 30.12.2025 at 09:00 hours by the complainant Sheela Krishna, S/o Late Papayya, Age: 58 years, Rajaka by caste, R/o Chodamma Agraharam Village, Pusapatirega Mandal, Vizianagaram District. The complainant stated that his sister-in-law Sheela Achchayamma, W/o Asirappadu, Age: 48 years, Rajaka by caste, R/o Chodamma Agraharam Village, Pusapatirega Mandal, had been working as a canteen worker at Aurobindo Pharma Company, Pydibheemavaram for the past 20 years, attending shift duties for her livelihood. On 30.12.2025 at about 05:00 hours, the deceased left her house to attend her duty a</t>
  </si>
  <si>
    <t>Occurred on 31.12.2025 at 16.30 hours near LC gate, Ichapuram Municipality and reported on the same day at 18.30 hours by the complainant M.Mukunda Rao, Sub-Inspector of Police, Ichapuram Town PS, in which, he reported that he arrested the accused A-1) Prafulla Kumar Jali s/o late Dwarikanath Jali, age 55 years, Caste Kevuti, Ramnagar, Lanjipalli, Baidyanathpur PS, Brahmapur Town, Ganjam District, Odisha State, while he was in possession &amp; transportation of the prohibited Ganja. The complainant seized total Ganja weighing about Kg 86.950 grams, Worth Rs. 4,34,750/- 1 mobile phone and Maruti Suzuki Shift Dezire Tour S Car bearing reg. OD 07 AD 4301 from the possession of the accused A.1 in the presence of the mediators under the cover of the mediators report. A.3 Himamshu Shekar Maji, Mahu</t>
  </si>
  <si>
    <t>Occurred on 31.12.2025 at about 07:40 hours on NH-16 road, from Visakhapatnam to Srikakulam side, opposite Surya Public School, near Dannanapeta Village, Ranasthalam Mandal, Srikakulam District, and reported on 31.12.2025 at 09:30 hours by the complainant Ravuri Viswaji, S/o late Ravuri Narendra Sharma, aged 25 years, Viswabrahmina by caste, R/o J.R. Puram Village, Ranasthalam Mandal.The complainant is the son of the deceased Ravuri Narendra Sharma, S/o late Viswaroopa Chari, aged 53 years. The deceased served in the Indian Army for 20 years and retired in the year 2011. After retirement, he had been working as a Security Supervisor in AOL Company, Paidibhimavaram, for the past five years. On 30-12-2025, after attending night duty, and while returning on his motorcycle bearing No. AP-30-AC</t>
  </si>
  <si>
    <t>118(1),79 r/w 3(5) BNS</t>
  </si>
  <si>
    <t>324(4),351(2),74,79,329(4) r/w 3(5) BNS</t>
  </si>
  <si>
    <t>Occurred in between 23.12.2025 to 27.12.2025 at Ramnagar Colony, Etcherla Village and Mandal and reported on 31.12.2025 at 21.00 hrs where in the complaint stated that the accused Pappu Mahalakshmi (mother-in-law) and Pappu Mohan Rao, came to the complainant¿s house and abused her in filthy and obscene language, alleging that the complainant was troubling them by not allowing water from their water tank.On 24-12-2025, while the complainant was taking a bath in her house bathroom, the accused Govinda Rao forcefully pushed the door open, trespassed into the house, caught hold of the complainant, dragged her forcibly and attempted to outrage her modesty.Further, on 26-12-2025, the accused Pappu Mahalakshmi, Pappu Ravanamma (sister-in-law), Govinda Rao and Pappu Mohan Rao, attempted to cut t</t>
  </si>
  <si>
    <t>Tekkali Sub-Division</t>
  </si>
  <si>
    <t>Occurred on prior to 11.08.2025 at Brahmanatarla Village, Palasa mandal and reported on 11.08.2025 at 20.00 hrs in which the complainant Padala Pavani, W/o Matta Sankara Rao, age 34 yrs, Sc-Mala by caste, Gulivindalapeta Village, Kothuru Mandal reported that she got marriage to Matta Sankara Rao, S/o.Late Narayana of Brhamanatarla Village on 17.05.2006 as per Hindu caste &amp; rites. she is from Gulivendalapet village, Kothur mandal. about 19 years ago, she was married to Matta Shankara Rao S/o. Late Narayana Brahmintarla village, Palasa mandal, in the presence of elders according to Hindu tradition on the 17th of May 2006, they had no children in her married life. Since three years of our marriage, my husband, Matta Shankar Rao, used to harass her to bring dowry. If I did not bring it, he wou</t>
  </si>
  <si>
    <t>Kasibugga Sub-Division</t>
  </si>
  <si>
    <t>'1/2026'</t>
  </si>
  <si>
    <t>'2/2026'</t>
  </si>
  <si>
    <t>This is a counter case in crime no 01/2026, Occurred on 01.01.2026 about 15.00 hrs, at vacant place of burial ground at Luttapeta village, ponduru mandal and Reported same day about 18.45 hrs. Where in the complainant, Peyyala Krishana s/o lt ramayya, 55 yrs, caste by SC mala , Luttapeta village, Ponduru mandal , stated that the complainant relatives, Peyyala kishore, Peyyala Haribabu, Peyyala suryarao, Peyyala Padma, Peyyala Yerramma, Peyyala Saradha, Mamidi Appamma, Yagati Eswararao all are sc by caste , luttapeta village, ponduru mandal, beat the complaint and complaint brother namely peyyala suryarao and his sister lutta Annapurana with hands and sticks caused all are received painfull and abrasion injuries due to the complaint While throwing grass heap in the vac</t>
  </si>
  <si>
    <t>Occurred on 01.01.2026 at 01.30 hrs, on NH 16 road, After Korraigate bridge, Mandasa mandal and reported on 01.0 1.2026 at 18.30 hrs wherein the complainant Sonu Kumar Mandal, S/o.Rajesh Mandal, 30 yrs, Kantras road, Matkuria, Near Yadav market, Dhanbad, Jharkhand state stated that, he and his villager Mintu Kumar Saho, S/o.Kapil Saho, 25 yrs doing labour works in Chennai of Tamilnadu state. On 29.12.2026 night at 11.00 hrs, they both started from chennai to their native village on motor cycle bearing reg. No. JH 10 CZ 6787, While they reached on NH 16 road, After Korraigate bridge, Mandasa mandal on 01.01.2026 at 18.30 hrs, unknown vehicle driver drove his vehicle rash and negligent manner and dashed motor cycle from behind and fled away, as a result the rider of motor cycle died on the s</t>
  </si>
  <si>
    <t>'3/2026'</t>
  </si>
  <si>
    <t>'4/2026'</t>
  </si>
  <si>
    <t>This is a case of assault against the public servant that occurred on 03.01.2026 at 19.15 hrs at Srikrishna Tibar Deport, Main road, Sompeta village and reported on the same day at 20.00 hrs by the complainant Behera Khagapathi, s/o Late Rama Chandra, 33 yrs, Karanam street, Mandasa village and Mandal reported that he has working as Home Guard (Jeep Driver) in Sompeta Police Station and he along with ASI-815 of Sompeta PS was deputed to attending for 112 call at today 03.01.2026 at above occurrence place. Wherein the accused Balaga Satish, s/o Krishna Rao, Gandhi Nagar-II, Sompeta (V&amp;M) argued with the Nathi Ajay in drunken state. The complainant stopped and taking him into the Police station for counseling and the accused assault the complainant and beat to him face with hands. As result</t>
  </si>
  <si>
    <t>11(1) (d),11(1) (a) PCAA, 5 r/w 12 APPCSAPA</t>
  </si>
  <si>
    <t>This is case of fatal road accident that occurred on 04.01.2026 at 16.30 hrs on NH-16 road Ichapuram to Palasa road near Korlam village junction and reported on the same day at 23.15 hrs in which the complainant Hambray Murmu S/o Lt Kasinath Murmu, 36 Years, Diginu Sahi, Jaida, Udala PS, Mayurbanj District, Odissa State reported that while his wife the deceased 1. Kankalatha Hansad W/o Hambray Murmu, 40 Years and along with their childrens Adyasha Murmu (deceased) aged about 7 Years and Adithya (decesed) aged about 4 months male baby, and his sister -in-law Dangi Majhi, 21 years and also along with car driver Nagaraju all are proceeding from Berampuram to Visakhapatnam on I20 car bearing register No OD01W 8485 Village on NH-16 road, when they reached at Korlam village Junction, Sompeta M</t>
  </si>
  <si>
    <t>Occurred during the period from 03.12.2025 to 29.12.2025 at P.N. Colony, Srikakulam Town, and reported on 04.01.2026 at 11:00 hours. In which the complainant Simma Swamy Babu, S/o Late Raminaidu, aged 58 years, caste P. Velama, residing at Plot No.136, 4th Line, P.N. Colony, Srikakulam Town reported that he has considerable experience in the share market. Based on his experience he opened a trading account bearing Account No.IN3652018201631 with MIB Securities India Pvt. Limited. The said company personnel instructed the complainant to login to the MIBAFSS App using his mobile number 9848121698. The company¿s chief analysts namely Vikram Kumar and Isitha Pandy contacted the complainant through WhatsApp and instructed him to deposit money for trading purposes. Accordingly, on several occas</t>
  </si>
  <si>
    <t>'6/2026'</t>
  </si>
  <si>
    <t>'5/2026'</t>
  </si>
  <si>
    <t>This is a case of theft of gold jewel by means of snatching from other than sleeping person occurred on 05.01.2026 at about 05.30 Hrs. at Chandrayyapeta, Amadalavalasa municipality and reported on same day at 09-00 Hrs., in which the complainant Karanam Sumithra W/o Umamaheswararao, 30 yrs, Kapu by caste, Chandrayyapeta, Amadalavalasa municipality reported that her husband working as attender at Vasadara office, Amadalavalasa and on 04.01.2025 her husband went to Visakhapatnam for her mother medical treatment. On 05.01.2026 morning at about 05.30 hrs while she returining from her bathroom after completion of bath at her house, some one sunknown culprit have snatched and stolen away gold pusthela thradu wg.about 2 tulas, two pustule and one setumanam ad two gottalu wiegt about ½ tula, tota</t>
  </si>
  <si>
    <t>This is a case of snatching from women neck occurred on 05.01.2026 about 17:00 hrs at field of Nadipailli Srinu , near khana, bejjipuram village Laveru Mandal and reported on 05.01.2026 at 21:00 hrs by the Complainant namely Kalisetti suramma w/o Tahavudu , age 70 yrs, caste by kapu, bejjipuram village , laveru mandalstated that Wherein the Some unknown two male culprits with motorcycle a person sitting on a bike wearing a white shirt was seen, and another person in a red shirt was talking on the phone.In that time the person on the phone suddenly came and tried to snatch the complainant chain/pusteltradu around her neck and in that complainant grabbed her pustelatradu and fell down, and it broke. A piece of the pustelatadu remained in her hand along with a mangalsutra . when</t>
  </si>
  <si>
    <t>'7/2026'</t>
  </si>
  <si>
    <t>This is a case of illegal possession of prohibited Ganja for the purpose of commercial use that occurred on 01.06.2026 at about 16.00hrs at VB city layout, near Kambrigam bridge, Palasa-Kasibugga municipality and reported on the day at 18.00hrs by the complainant R. Narasimha Murthy, Sub-Inspector of Police, Kasibugga PS, in which, he reported that he arrested the accused A.1 Sahu Anand s/o Sahu Siva, 21yrs, Neyyala by caste, Sai colony, Brahmanatarla Village, Palasa Mandal, A.2 Vaddi Lokanadham s/o Bhaskararao, 16yrs, Pandasasanam Village, Palasa Mandal, A.3 Behara Ramesh s/o Raju, 19yrs, Kandra by caste, Neelibadra Village, Palasa Mandal and A.4 Behara Kamesh s/o Raju, 16yrs, Kandra by caste, Neelibadra Village, Palasa Mandal, while they were in possession &amp; transportation of the prohibi</t>
  </si>
  <si>
    <t>11(1) (a) PCAA</t>
  </si>
  <si>
    <t>11(1) (a),11(1) (d) PCAA, 5 r/w 12 APPCSAPA</t>
  </si>
  <si>
    <t>This is case of Cheating that occurred on 06.01.2026 about 08.40 hrs, at the house of the complainant, Dubai colony, Patrunivalasa Panchaiti, Srikakulam and reported on the same day 16.00 hrs wherein the complainant named Dolai Nageswara Rao, S/o late Mohan Rao, age- 71, caste by Paiko, Dubai colony, Patrunivalasa Panchaiti, Srikakulam Mandalam reported that while he was going to morning walk to wards patrunivalasa side one Nagasadhu met him and mesmerized the complainant by give good advices and made the 2.5 tulas Gold chain, worth Rs 50000/- disappear in his neck and left the place, further complainant came to known that he was cheated by the Nagasadhu.</t>
  </si>
  <si>
    <t>Occurred on 06.01.2026 at 14.30 hrs, Opp. Railway station, Haripuram village, Mandasa mandal and reported on the same day at 17.00 hours by the complainant K.Krishna Prasad, Sub-Inspector of Police, Mandasa PS, in which, he reported that he arrested the accused A-1) Jagannadh Behara, S/o.Kanguru Behara, 23 years, Golanda village, Diguvahundi block, Ganjam district, Odisha state, while he was in possession &amp; transportation of the prohibited Ganja. The complainant seized total Ganja weighing about Kg 8.170 grams, Worth Rs. 36,000/- &amp; 01 mobile phone from the possession of the accused A.1 in the presence of the mediators under the cover of the mediators report. A.2 Narendhar, Berhampur, Odisha state, R/o.Bengalore, Karnataka has been purchasing Ganja from to A.3 Ganga Pradhan, Berhampur, Odis</t>
  </si>
  <si>
    <t>Occurred in-between 10.10.2025 to 22.11.2025 at Kottapeta, Collector Office, Srikakulam town and reported on 07.01.2026 at 20:30 hrs where in the complainant by name Gangu Chandrasekhar S/o Lakshminarayana, Velama by caste, Kottapeta Village, Collector Office, Srikakulam town reported that He has been living by working as a cell phone mechanic. On 10.10.2025 he received a phone call from whast app Number: +447449774323 and told him to invest money in trading and assured him that I would receive his principal amount along with 5% commission. He further stated that he need not do any trading himself and that they would do the trading on him behalf and credit the principal amount along with 5% commission to his account.Believing his words to be true and then in between 10.10.202</t>
  </si>
  <si>
    <t>115(2),79 r/w 3(5) BNS</t>
  </si>
  <si>
    <t>'8/2026'</t>
  </si>
  <si>
    <t>This is a case of illegal possession of prohibited Ganja for the purpose of commercial use that Occurred on 07-01-2026 at 15.30 hrs, on NH-16 road at Korlam Village Junction in front of tea house shop and reported on the same day at 18.00 hours by the complainant S Haribabunaidu, Sub-Inspector of Police, Baruva PS, in which, he reported that he arrested the accused A-1) Susanta Gamango S/o Aso Aso Gamango, 30 Years, Muthaguda Village, Guluba Panchayat, Adva PS, Mohana Block, Gajapati District, Odisa State, while he was in possession &amp; transportation of the prohibited Ganja. The complainant seized total Ganja weighing about Kg 8.650 KGs, &amp; 01 mobile phone from the possession of the accused A.1 in the presence of the mediators under the cover of the mediators report. A.2 Narendhar, Berhampu</t>
  </si>
  <si>
    <t>11(1) (d),11(1) (a) PCAA</t>
  </si>
  <si>
    <t>324(4),329(4) BNS</t>
  </si>
  <si>
    <t>'9/2026'</t>
  </si>
  <si>
    <t>This is a case of chain snatching that occurred on 08.01.2026 at about 10:30 hours on BT Road near Annampeta Village, Burja Mandal and reported on same day at 15.00hrs wherein the complainant Savara Thudamma, w/o Lakkayya, aged 79 years, caste ST¿Savara, Adduripeta Village, Burja Mandal, reported that while she was proceeding to Annampeta Sachivalayam for KYC updation, and upon reaching near Annampeta Village, two unknown male culprits came from behind on a motorcycle. The accused persons forcibly snatched a gold chain weighing about 3 tulas from her neck. Then the accused pushed the victim onto the road, she got injured, after which the accused fled away on their motorcycle and escaped. The estimated value of the stolen gold chain is approximately ¿54,000/-.The victim later approached the</t>
  </si>
  <si>
    <t>'10/2026'</t>
  </si>
  <si>
    <t>This is a case of Gambling it was Occurred On 08.01.2026 at 19.30 Hrs At Subbayyanaidu Kallam, Vedullavalasa Village, Polaki Mandal, Srikakulam District and reported on 08.01.2026 at 20.45 Hrs., wherein the complainant SI of Police, Polaki PS and staff caught the accused Tulugu Ramarao S/o Rajulu, 47 years, T.Kapu by Caste, Vedullavalsa Village, Polaki Mandal and 6 others were taken into custody , while they were found playing ¿Kotha Mukkata¿ with 52 playing cards by betting money and that seized cash Rs.12040/-, 52 playing cards, 06 Cell phones and white color gunny bag under the cover of occurrence report.,</t>
  </si>
  <si>
    <t>Occurred on 30.12.2025 at Govt. General hospital, Srikaulam and reported on 08.01.2026 at 10:30 hours. In which the complainant Bora Diviya, VRO, Santhinagar Colony Sachivalayam, Srikaulam town reported that one Vaddana Jayalaxmi, aged 45 years of Baratam Street, Srikakulam was admitted in GGH, Srikakulam due to ill health and she is unable to speak and she has no relatives. On 02.01.2026 night 09:35 P.M., the duty doctor sent medical intimation without regarding statement of the patient. Subsequently on 03.1.2026 moring 07:23 hours said Vaddana Jayalaxmi died while undergoing treatment in GGH, Srikakulam and on the same day published the matter in New papers, but no information has been received sop far about the deceased person Vaddana Jayalaxmi etc.</t>
  </si>
  <si>
    <t>126(2),351(2),329(4) r/w 3(5) BNS</t>
  </si>
  <si>
    <t>'11/2026'</t>
  </si>
  <si>
    <t>9-I APGA, 112(1) BNS</t>
  </si>
  <si>
    <t>'12/2026'</t>
  </si>
  <si>
    <t>This is a case relating to the seizure of contraband Ganja, a cultivated herbal narcotic drug, involving its illegal possession, purchase, transportation and intended sale, punishable under the provisions of the NDPS Act. The offence occurred on 10.01.2026 at about 13.30 hours near the Railway Parking Area, One Way Junction, Amadalavalasa Municipality, within the limits of Amadalavalasa Police Station. On receipt of credible and specific information, the complainant Sri M.Ch. Suryanarayana, Sub-Inspector of Police-503, Amadalavalasa Police Station, after following due procedure under law, conducted surveillance on the morning of 10.01.2026 and apprehended the persons A-1: Peddi Yashwanth Kumar, S/o Late Nagaraju and A-2: Talluri Durga Prasad @ Sai, S/o Late Krishnarao. They were found in i</t>
  </si>
  <si>
    <t>This a case of voluntary causing hurt that occurred on 09.01.2026 at 19.00 Hrs, Opp Apollo Pharmacy at Ragulu Village Jun, Srikakulam Mandal and reported on 10.01.2026 at 08.45 Hrs by the complainant Birlangi Rajasekhar, S/o Krishna, 45 Yrs, Caste by Rajaka ,Mougam Village, Polaki Mandal that he was working as car driver in Irrigation department, On 09.01.2026 at 18.30 Hrs he and his frined Muddada Hemanth, S/o Rajulu going to Ragolu Village on his Motor cycle bearing No.AP 40AW 4372 , they reached Ragolu Jun, Opp Apollo Pharmacy, wherein the accused G.Sai , Rajesh and other coming from Gems Hospital to Ragolu village, on their motor cycle with over speed and rash driving, they dashed to complainant motor cycle then the complainant controlled his motor cycle When we asked them why they wer</t>
  </si>
  <si>
    <t>Occurred on 10.01.2026 at 16:00 Hours infront of Railway station, Ichapuram Municipality and reported on the same day at 18:30 hours by complainant M.Mukunda Rao, Sub-Inspector of Police, Ichapuram Town PS, in which, he reported that he arrested the accused A-1 Ganesh Parida, S/o Gokulanda Parida, 18 Years, 11 Months, Kondayath by caste, Jhora Sahi, VRC Moramaori, Salapdihi Post, Banapur P.S. and Block, Khorda District, Odisha state, while he was in possession &amp; transportation of the prohibited Ganja Chocolates. The complainant seized total Ganja packet and Ganja Chocolates weighing about Kg 2.030 grams Worth Rs. 10,150 /-, 2 mobile phones from the possession of the accused A-1 in the presence of the mediators under the cover of the mediators report. A-1 purchased Ganja from chocolates</t>
  </si>
  <si>
    <t>'13/2026'</t>
  </si>
  <si>
    <t>Woman,Girl Missing Person</t>
  </si>
  <si>
    <t>This is a case of illegal possession of prohibited Ganja for the purpose of commercial use that occurred on 10.01.2026 at 12.00 noon near LC gate, M. Thoturu village junction of Ichapuram Mandal and reported on the same day at 14.30 hours by the complainant B.Janardhana Rao, Sub-Inspector of Police, Ichapuram Rural PS, in which, he reported that he arrested the accused A-1) Abhay Kumar Sing s/o late Anjani Kumar Singh, age 26 years, Caste Rajput, ward No.12, Baijnathpur village, Tariyani PS, Sheohar District, Bihar State, A.2) Chandra Kala Devi w/o Ram Naresh Sahni, age 50 years, Caste Sahni, ward No.9, Vrindawan Village, Tariyani PS, Sheohar District, Bihar State and A-3) Jagender Ram @ Gajender Ram s/o Shaakal Ram, age 28 years, Caste Chamar, ward No.12, Vishunapur Fakira village, Tariy</t>
  </si>
  <si>
    <t>25,27,35 Arms Act, 308(2),109(1),111(3) r/w 3(5) BNS</t>
  </si>
  <si>
    <t>Occurred on 10.01.2025 at 00.50hrs at two wheeler parking place, Palasa Railway station, Palasa Mandal and reported on 11.01.2026 at 09.00, wherein the complainant Kanithi Jagannadharao s/o Apparao, 51yrs, Kalinga by caste, Kurdha road, Madhusudhananagar, Odisha state reported that a tender for two-wheeler parking at Palasa Railway Station was awarded to him. As per the tender, he has to take handover from the previous tender holder on 10.01.2026. Since he is in the state of Odisha and finds it difficult to look after the two-wheeler parking here, he entrusted the responsibility to Peddagopu Madhubabu, who belongs to Palasa. On the night of 09.01.2025, the complainant along with Peddagopu Madhubabu, Neelapu Siva Prasad, and Sirla Srikanth went to the Station Master, Palasa Railway Station,</t>
  </si>
  <si>
    <t>Occurred on 07.01.2026 at about 09:30 hours and in between 18:00 hours at the house of the complainant, Fazulbaghpeta, Srikakulam Town and reported on 11.01.2026 at 10:30 hours. In which the complainant Peddinti Gowri Devi, W/o Late Yellaya Reddy, aged 47 years, Caste by Reddika, D.No. 16-11-114, Fazulbaghpeta of Srikakulam Town reported that on 07.01.2026 at about 9:30 hours, one Botchu Ramana and his street person Santhu came to her house for electrical works. While attending electrical work said Botchu Ramana went to the 2nd floor for plug work and noticed that the 2nd floor was not locked. Again, said Botchu Ramana went to the 2nd floor.On the same day at about 6:00 P.M., said Santhu and Botchu Ramana finished the electrical work and left the house. Later, the complainant opene</t>
  </si>
  <si>
    <t>115(2),118(1),351(2) r/w 3(5) BNS</t>
  </si>
  <si>
    <t>Occurred on 06.01.2026 at 11.00 hrs and continued till 10.01.2026 at 20.00hrs at Lord Sri Vijaya Venkateswara Temple, Srinivasanagar, Kasibugga Town, Palasa-Kasibugga Municipality, and reported on 12.01.2026 at 10.00hrs, wherein the complainant Harimukunda Panda, S/o Late Chinna Kaliya Panda, aged 97 years, resident of Srinivasanagar, Kasibugga Town, Palasa-Kasibugga Municipality, reported that he had constructed Lord Sri Vijaya Venkateswara Temple, which was opened to the public in April 2025. He further stated that on 01.11.2025, an untoward incident occurred at the said temple, due to which the temple was temporarily closed. On 06.01.2026 morning, the Municipal Commissioner, Palasa, officials from the Sub-Division Police Office, Kasibugga Sub-Division, and the Inspector of Police, Kasib</t>
  </si>
  <si>
    <t>115(2),126(1) r/w 3(5) BNS</t>
  </si>
  <si>
    <t>This is counter case of 08/2026, that case is voluntary causing hurt by wrongful restrain that occurred on 11.01.2026 at 18.30 Hrs at Venkatapuram Village of Nyra Panchayathi, Srikakulam Mandal and reported on 12.01.2026 at 11.30 Hrs by the complainant Thanni Thulasamma, W/o Adinarayana, 45 Yrs, Yadava by caste, Venkatapuram Village, Srikakulam that she was living doing by agricultures works with her family members, one 5 feet pathway was west side of complainant, one new road sanctioned on the pathway, but the accused Palla Ramulamma and others family members are not agreeing to lay a road on that path and are obstructing the work, claiming that the footpath belongs to them, On 11.01.2026 at 18.30 Hrs while she was going to kirani shop, at the time the accused A1. Palla Ramamma,A2.Santhu,</t>
  </si>
  <si>
    <t>75(1),79,126(2),324(4),115(2),351(2) BNS</t>
  </si>
  <si>
    <t>This is a case of Crime against women involving Sexual Harassment coupled with wrongful restraint and assault on a woman by hands and caused mischief and insult the modesty of a woman and criminal Intimidation, which occurred on 12.08.2026 at 13.15 hrs., at before the KVR Theatre, Ponduru Village and Mandal and reported on 12.08.2026 at 14.00 hrs., where in the complainant Surala Kalyani D/o Yerramnaidu, 36 yrs, Nagavamsam by caste, Ponduru Village and Mandal reported that Her sister was married to Gadu Janardhana Rao S/o Rajarao in the year 2019 and later, in the year 2021, they obtained divorce before the elders. After the divorce, the complainant along with her sister continued to reside at Ponduru. About three years ago, the accused Gadu Janardhana Rao came to their house, abused them</t>
  </si>
  <si>
    <t>'14/2026'</t>
  </si>
  <si>
    <t>'15/2026'</t>
  </si>
  <si>
    <t>38,40,16,17,20,18,21,39,19 UAA, 8(2),8(1) APPSA, 149,244,147,249,61(2),148 BNS</t>
  </si>
  <si>
    <t>This is a case of Providing shelter to members of the banned Maoist party who were engaged in illegal activities and were acting in a manner that disturbed public peace, show directions and provide food to the person that occurred on 13.01.2026 at 11-00 hours, at Saradhipeta Juncton, Near Anjaneyaswamy temple, Rajam Village, Vajrapukotturu Mandal, and reported on 15.01.2026 at 16-30 hours, in which the complainant B.Nihar, Sub Inspector of Police, Vajrapukotturu PS reported that according to the information received by him, when he reached the above place the accused tried to escaped from the place, then he catched the accused(A3) with help of his staff and questioned, the accused stated that namely Gorakala Anandarao S/o Late Kamanna, Age 46 years, Agnikulakshatriya by caste, Rajam vil</t>
  </si>
  <si>
    <t>Occurred on 15.01.2026 at night 08.00 PM (20.00 hrs) at the house at Dimili Village, Kothuru Mandal and reported on 15.01.2026 at 23.00 hrs through the medical intimation by the complainant Udarapu Maheswara Rao, S/o. Sriramulu Late, age 49 yrs, T-Kapu by caste, Dimili Village, Kothuru Mandal, Srikakulam District stated that he is working in army and retired 8 yrs ago, present he living in Dimili Village and cultivated lands. For some time, I had been having occasional arguments with Darapu Varaprasad, a resident of my village, regarding financial matters. While Darapu Srihari, Darapu Varaprasad, and Darapu Yugandhar were pushing and fighting with each other, my daughters, Udarapu Neelima and Udarapu Shalini, were standing outside the house watching. I told my daughters to come insid</t>
  </si>
  <si>
    <t>'16/2026'</t>
  </si>
  <si>
    <t>This is a case of consumed herbicide poison, which occurred on 04.01.2026 at 23.00 hrs., at Cattles Shed, Near Complainant House, ABC Peta Village, Burja Mandal and reported on 16.01.2026 at 07.00 hrs., where in Chitrothu Krishnaveni W/o late Sanyasi Apparao, 55 yrs, Perika by caste, ABC Peta Village, Burja Mandal gave a report stated that she has three sons and that her younger son, Chitrothu Harikrishna Prasad, aged about 31 years, has been residing at home and earning his livelihood by doing coolie work. The complainant further stated that approximately ten days prior, her father, Chiranjeevarao, expired at her parental village. Consequently, she, along with her elder son Ramesh, visited the village and performed the last rites of the deceased. The said incident was not communicated to</t>
  </si>
  <si>
    <t>Occurred on 17.01.2026 at 20:15 hrs at BT road of Naupada to Tekkali, nearby Indian Petrol Bunk, Naupada village, Santabommali mandal and reported on 17.0.2026 at 23:45 hours, wherein the complainant Ramapatruni Kavya W/o Neelapu Rajasekhar, age 21 years, caste by Reddika, Neelapu street, Silagam village, Garam mandal reported that the accused, rider of the motorcycle bearing No.AP40HQ3917 rode his motorcycle rash and negligently at high speed towards Naupada from Tekkali, hit the Royal Enfield motorcycle bearing No.KL01CE7221 of the complaint¿s husband named Neelapu Rajasekhar S/o Nagaranu, age 32 years, caste by Reddika, Silagam village, Gara mandal while heading towards Tekkali from Naupada to her maternal home by dropping her mother-in-law namely Neelapu Danappa at her grandmother¿s ho</t>
  </si>
  <si>
    <t>Occurred on 17.01.2026 at about 07:15 hours, at opposite the Police Quarters, J.R. Puram Village, Ranasthalam Mandal, and was reported on 17.01.2026 at 09:00 hours by the complainant Duvvu Bhaskar, S/o Appanna, Age 30 years, Caste: Yadava, R/o Thammapuram Village, Nelimarla Mandal, Vizianagaram District, who is working as a Mechanical Engineer at Aurobindo Pharma Company, Pydibheemavaram Village. The complainant stated that on the morning of 17.01.2026, his mother and his younger brother Duvvu Koteshwar Rao, S/o Appanna, aged about 26 years, went together to Surya Hospital for a sugar test. They started from their grandfather¿s house at Vallabharavupeta Village, got the medical test done at Surya Hospital, and while returning on a motorcycle (AP30AJ2303) driven by the complainant¿s younger</t>
  </si>
  <si>
    <t>This is a case of Hb by night that occurred in between 15.01.2026 at 20.00 Hrs and 16.01.2026 at 06.00 Hrs at SL Wine shop at Voppangi Village, Srikakulam mandal and reported on 17.01.2026 at 16.00 Hrs by the complainant Dharmana Kesava Rao, S/o Musalanaidu, 51 Yrs, Velama by caste, Voppangi Village, Srikakulam mandal that he was running a private wine issued by Govt Licensed No.21/2024-2026 that wine shop name SL wine situated at Voppangi Village, some unknown culprits entered by made a hole in the cement roof, climbed into the shop through the hole, and stolen some liquor bottles cases that cases are 1) Blender spride-2 Cases(96 Bottles,), 2)Royal Stage-01 Case(48 Bottles), 3)Royal Challenge -01 case((48 Bottles),, 4)Manssion house-01 case((48 Bottles), and other some liquor bottles, wo</t>
  </si>
  <si>
    <t>This is a case of theft(Motor cycle) that occurred on 11.12.2025 in between at 08.30 Hrs and 13.30 Hrs at Parking Place of GEMS Hospital, Ragolu Village, Srikakulam and reported on 17.01.2026 at 10.00 Hrs by the complainant Mante Immanuel, S/o Alisha, 35 Yrs, Vysya by caste, Visakha A colony, Srikakulam Town that he was working as HR In GEMS hospital Rogolu and one motor cycle(CB shine bearing No. AP 39AE 7041) bought in 2019 that motor cycle registration on his mother name. On 11.12.2025 at 08.30 he was attended his duty at GEMS and his motor cycle parked at Parking place in GEMS Hospital, then after he came to his motor cycle at 13.30 hrs then his motor cycle was missing since then he was searching about his motor cycle but not found so far, so that today i.e 17.01.2026 he came to Polic</t>
  </si>
  <si>
    <t>115(2),324(4),118(1) r/w 3(5) BNS</t>
  </si>
  <si>
    <t>Occurred On 18.11.2026 at 10.00 hrs at infront of the complt in-laws house, Runku Jagannadhapuram village, Polaki Mandal, and reported on the same day at 19.30 hrs, Where in the complainant Gunapu Chinnarao S/o Ramarao, 43 years, T. Kapu by Caste, working as Police Constable at Polaki PS, Yarabadu village, Narasannapeta Mandal, stated that the complainant¿s in-laws are residents of Runku Jagannadhapuram village of Polaki Mandal. The complainant¿s father-in-law, Gorle Dharma Rao, informed the complainant that the service wire of his house had snapped. Accordingly, On 18.01.2026 at about 10.30 hrs., the complainant took a lineman named Temburu Dhavalam and went to the electric pole to get it repaired. At that time, residents of Runku Jagannadhapuram village namely Miriyabilli Siva S/o Appa</t>
  </si>
  <si>
    <t>Occurred during the period from 22.12.2025 to 13.01.2026 at Karra Street, Srikakulam Town and reported on 18.01.2026 at 20:00 hours.In which the complainant Silla Srinivasarao, S/o Late Ganapathirao, 44 yrs, Kalinga Vysya by caste, H.No.7-11-46, Karra Street, Srikakulam Town reported that he has considerable experience in the share market. He shall be purchase and sale the shares. One fine day he watched investiment advataisement in Youtube channel that one Prem Prakesh Vara advised to Join in watapp group for financial benefits, upon he join in watsapp group with his phone number and he created account in Capstone in App, further he created account in Capstone in App on his wife Silla Vanaja name and his friend Anathapalli Venkata Ashok Kumar. Accordingly, on several occasions, the co</t>
  </si>
  <si>
    <t>This is a case of night house burglary that occurred between 13.01.2026 at 19:00 hours and 17.01.2026 at 17:30 hours at the house of the complainant in Govindapuram Village, Vajrapukotturu Mandal, and was reported on 18.01.2026 at 16.00 hours by the complainant Hanumanthu Sarath Chandra Dora, S/o Late Appayya Dora, aged 37 years, Caste by Kalinga, resident of Govindapuram Village, Vajrapukotturu Mandal. The complainant stated that he is working as Panchayathi Secretary in Govindapuram Sachivalayam and had gone to his native village for the Sankranthi festival. On 17.01.2026 at 17:30 hours, when he returned to his house, he noticed that some unknown culprits had broken the lock, opened the house doors, and entered his house, committing theft of the following property:</t>
  </si>
  <si>
    <t>'17/2026'</t>
  </si>
  <si>
    <t>This is a counter case in Cr.No. 09/2026 of ponduru ps Occurred on 19.01.2026 at about 09.45 hours at Laidam village,Ponduru Mandal. And reported on same day about 14.15 hours. Where in the complainant, Yaragada Suresh s/o Trinadharao, 21 yrs, caste by SC mala, Laidam village, Ponduru Mandal, Srikakulam district, Stated that on 19.01.2026 at about 09.45 hours, while he was present along with his family members, at the time his relative Alikana Appalaramu, Alikana tavudu, Alikana mallesu, alikana Appamma, Yaragada Sanyasamma of Laidam village, Ponduru Manda and Yaragada Srinu, Yaragada Chandrasckhar of mandavakuriti village, Santhakaviti mandal, and Bandari Arjuna rao, Alikana Nageswararao of kurmanadhapuram village, Srikakulam rural mandal all came to our house and beat the complaint a</t>
  </si>
  <si>
    <t>Occurred on 19.01.2026 at about 09.45 hours at Laidam village,Ponduru Mandal. And reported on same day about 14.00 hours. Where in the complainant, Alikana Mallesu s/o Appalaramudu, caste by SC mala, Laidam village, Ponduru Mandal, Srikakulam district, Stated that on 19.01.2026 at about 09.45 hours, while he was present along with his family members, at the time his relative Yaragada Trinadha Rao ,Yaragada Suresh, and Yaragada Balakrishna came to our house and beat the complaint and his family members with sticks caused bleeding injury on his forehead, swelling on his left wrist and right hand. Also his brother Tavudu received bleeding injury on his head, and his father Appalaramu received injuries on his back, the reason was that they were beaten because a case had been filed against</t>
  </si>
  <si>
    <t>Occurred during the period from 27.12.2025 to 13.01.2026 at at Plot No.356-B, 7th Line, P.N. Colony, Srikakulam Town and reported on 19.01.2026 at 12:00 hours. In which the complainant Asha Korada, W/o Prudvi Raj Budumuru, 30 yrs, Kalinga Vysya, Plot No.356-B, PN Colony, Srikakulam Town reported that one fine day while she was watching investment advestiment in Youtube channel that one Prem Prakesh Varama advised to Join in watapp group for financial benefits, upon she join in watsapp group with her phone number and she created account in Capstone in App. Accordingly, on several occasions, she deposited a total amount of Rs.16,85,110/- from her bank accounts. Even though she invested huge money, but IP shares allotments on her name and showed in APP as payments pending and it should be c</t>
  </si>
  <si>
    <t>115(2),329(4),118(1) r/w 3(5) BNS</t>
  </si>
  <si>
    <t>Occurred on 20.01.2026 at about 17.00 hrs at Cheepurlapadu village, Kotabommali Mandal and reported on same day at 20.00 hrs, in which the complainant Challa Rambabu S/o Late Simhachalam, 32 years,Velama by caste, Cheepurlapadu (v), kotabommali(M) reported that there have been property-related disputes between his family and the family of his paternal uncle, Challa Mallesh. As his grandmother, Gouramma Personal well, was not being looked after by the family members of his paternal uncle, he has been taking care of her. For that reason, the land situated within the Manchalapeta revenue limits, which stood in her name, was registered in his name. After coming to know of this, his paternal uncle¿s wife Challa Manjula, her son Challa Pawan Kumar, and her daughter Challa Padmini, all thre</t>
  </si>
  <si>
    <t>This is a case of Man Missing that occurred on 17-01-2026 at about 09:30hrs., at complainant house, Budumuru Village of Laveru Mandal and reported on 20-01-2026 at 18:00hrs., wherein the complainant Kolusu Ramayamma W/o Ramana, age 35 yrs, Yatha by caste, Budumuru Village, Laveru Mandal reported that she is working as coolie for livelihood. She had two brothers and her elder brother is namely Gandiboyina Yellayya S/o Ramulu, age 50 yrs, resident of Venkateswarara Colony, Ranasthalam Village here-in-after called man missing and he is staying at there. He is previously working as lorry driver after accident occurred he is present at their house and some altercations are going on at their house. On 14-01-2026 he left the Ranastham from his house came to the complainant house. In this regard</t>
  </si>
  <si>
    <t>115(2),118(1),351(3) r/w 3(5) BNS</t>
  </si>
  <si>
    <t>Occurred on 19.01.2026 at about 23.00 hours at SRN Colony, Thandyam metta, Ponduru Mandal. And reported on 20.01.2026 about 08.00 hours. Where in the complainant, Regidi Kuswanth s/o Gavarraju , 21 yrs, caste by SC mala, Ponduru village and Mandal, Srikakulam district, Stated that on 19.01.2026 at about 23.00 hours, his aunt Madugula Lakshmi, who lives in SRN Colony called his father Regidi Govarraju, and told him that a distabance was happening near her house. Immediately he and his father was went to SRN Colony, where we saw Gondela Santosh, Dunga Sai, Dunga Rakesh, Dunga Nikhil, and Dunga Venkatesh, all residents of Mannepeta village,ponduru mandal all are argue with his aunt. At the time Dunga Nikhil beat the complaint brother namely Teja with a bracelet on his head caused</t>
  </si>
  <si>
    <t>'18/2026'</t>
  </si>
  <si>
    <t>126(2),118(1),3(5),115(2) BNS</t>
  </si>
  <si>
    <t>This is case of voluntarily causing simple hurt coupled with wrongful restrain that ocuurred on 20.01.2026 at 15.30 hrs at Adavaram village, Junction, Gara Mandal and reported on 21.01.2026 at 20.00 hrs where in the complainant PALLA Vinodh s/o Venkanna, 30 years age, Caste by Yadava, Srikurmam Village, gara Mandal that the complainant, along with Palina Anjaneyulu of their village, was returning on a motorcycle after attending a function at Palatalagam village, and when they reached near Adavaram village, Kalaga Asirinayudu, Kalaga Srinu, Palla Pentayya,and some others belonging to Segidipeta, Nagaralapeta, and Srikurmam villages, bearing previous enmity, intercepted the complainant and bear him with sticks, stones, and hands. They also beat Anjaneyulu, who tried to intervene. As a result</t>
  </si>
  <si>
    <t>66-C,66-D,67 ITA-2000-2008, 353(1),302,197(1),299,196(1),352 BNS</t>
  </si>
  <si>
    <t>This is a case of threatening, abusing and violence inciting content on social media platform that occurred on 22.12.2025 and reported on 22.01.2026 at 11.00hrs in which the complainant Paila Babji, S/o Late Rajulu, age 49yrs, Pathapatnam Village &amp; Mandal reported that one Facebook user as namely "Durga Prasad Thatituri" has posted a message "He demolishes temples, and he builds temples." on his Facebook account. It which containing highly abusive/derogatory content promoting enmity between deferent groups on grounds of religion, communal, race etc., and doing act prejudicial to maintenance of harm and insulting religious, communal feelings of any person or any class of persons. Which is nearly not an opinion but a clear threat capable of disturbing public order spreading religious, commun</t>
  </si>
  <si>
    <t>'19/2026'</t>
  </si>
  <si>
    <t>4 DPA, 351(3),85,115(2) BNS</t>
  </si>
  <si>
    <t>This is case of crime against woman coupled with using voluntarily causing hurt, criminal intimidation, dowry harassment that occurred at Balaji Nagar, Srikakulam Town and District and reported on 22-01-2026 at 13-30 hrs wherein the complainant Regana Triveni w/o Regana Lokeswararao, age:31 yrs, Vysya by caste, Hayathi Nagar Main Road, Srikakulam Town and District stated that her love marriage performed with Regana Lokeswararao at Simhachalam on 28.03.2013. During her marital life she blessed with 3 female children Roshini, Bhavyasri, Divyasri. Later her husband and Divakala Mangamma harassed her mentally, physically, voluntarily causing hurt, threatened with dire consequence and demanded additional dowry with active instigation of Ramanamma, Balakrishna, Santhosh Kumar, Kalyan, Rakesh.</t>
  </si>
  <si>
    <t>'20/2026'</t>
  </si>
  <si>
    <t>occurred on 23.01.2026 at about 10:00 hrs at the complainant¿s coconut garden at Chillapeta Rajam village, Ranasthalam Mandal, and was reported on the same day at 14.00 hrs by the complainant Karnapu Ramapparao, S/o late Ramayya, age 63 years, resident of Chillapeta Rajam village.The complainant has three sons. His property was divided into four shares, three shares were given to his sons, and one share was kept for himself and his wife. It was decided in the presence of elders that the complainant¿s debts of Rs.7,00,000/- should be paid equally by all three sons. Keeping the said matter in mind On the day of the incident, while the complainant was plucking coconut bunches in his share of the garden, his elder son Karnapu Ramana questioned him and picked up a quarrel. During the quarrel, R</t>
  </si>
  <si>
    <t>'21/2026'</t>
  </si>
  <si>
    <t>This is a case of fatal road accident that occurred on 25.01.2026 at about 07.45hrs on NH-326-A road, near SC street junction, Buragam Village, Pathapatnam Mandal and reported on same day at 09.30hrs in which the complainant Saraswathi Pandi, W/o Late Harichandra Pandi, age 49yrs, Vaddi by caste, near Santhoshimata Temple, Kaguvada Village, Pathapatnam Mandal reported that her husband Harichandra Pandi, S/o Late Kontharu Pandi, age 64yrs selling puja items and coconuts at Santhosh Matha temple, Kaguvada Village. On 25.01.2026 morning he left home by his TVS XL motor cycle bearing No OD-20D-7786 by saying went to Pathapatnam for coconuts, on about 07.45hrs he reached on NH-326-A near SC Street junction of Buragam Village, Pathapatnam Mandal at that time the accused AKVS Acharyulu, S/o Seeth</t>
  </si>
  <si>
    <t>Occurred on 25.01.2026 at about 16.30 hours to 18:00 hours at house of Karri Adinaryana, Kummari Street, Balaga of Srikakulam Town and reported on 25.01.2026 at 23:30 hours. In which the complainant Duvvu Rajeswararao, S/o Late Narayana, Age 46 yrs, Caste by T. Kapu, Bellupatia village, Mandasa Mandal reported that his 2nd daughter Duvvu Keerthana, age 19 years and his friend Golivi Anusha have been working as Lab Techiniation at Raffa medical Centre, Srikakulam Town since 3 months for Rs.7000/- salary for month by took rented house of Karri Adinaryana at Kummari Street, Srikakulam. On 25.01.2026 evening at about 16:30 hours in between 18:00 hours his 2nd daughter Duvvu Keerthana committed suicide by hanging with chunny to Iron Hook of slab in Kitchen room and died etc.</t>
  </si>
  <si>
    <t>Occurred on 25.01.2026 at 08.00 hrs on Complainant house, M.Avalingi Village, Hiramandalam mandal and reported on the same day 12.00hrs in which the complainant Buragapu. Pradeep, S/o Rajeswara Rao, Age 18 Years, Caste by Jangam, M.Avalingi village of Hiramandalam mandal stated on 25.01.2026 at around 8:00 AM, the hyacinth plants present in that vacant land had come towards our house. When the complainant went to cut those plants, the accused A.1 Lolugu Venugopal Rao, his wife A.2 Lolugu Padma @ Sujatha, and their son A.3 Kageswara Rao of Avalingi village of Hiramandala mandal assaulted the complainant. They slapped the complainant on the face with their hands, scratched the face with their nails causing a bleeding injury, kicked the complainant, caught hold of the neck and pushed him outs</t>
  </si>
  <si>
    <t>79,115(2),351(3) r/w 3(5) BNS</t>
  </si>
  <si>
    <t>Occurred on 25.01.2026 at 07.50 hrs on Complainant house, M.Avalangi village and reported on the same day 12.30 hrs at which the complainant Lolugu Sujatha @ Padma W/o Venugopal Rao, Age 37 Years. Caste by T.Kapu M.Avalangi village, Hiramandalam Mandal stated that when he questioned the accused A.1 Buragapu Raju, his wife Lakshmi, and their sons Praveen and Pradeep , about cutting the hyacinth plants in front of the complainant¿s house, all four of them came together, dragged the complainant by holding his hair, assaulted him with their hands, abused him in filthy language, and threatened to kill him.</t>
  </si>
  <si>
    <t>'22/2026'</t>
  </si>
  <si>
    <t>Occurred inbetween 16.11.2025 at 21.00 hrs to 17.11.2025 at 06.00 hrs at agricultural fields , near Gatlapadu(v) of Kotabommali Mandal and reported on 29.01.2026 at 19.00 hrs, in which the complainant Kornu Venkateswararao S/o Govindarao, 43yrs, Velama by caste, Asst. Engineer, APEPDCL, Byri village,Srikakulam Rural Mandal reported that as the place is isolated area, presence of no men in the night, taking it is an advantage, some unknown offenders committed theft of copper core material from 16 kva capacity transformers-2, worth Rs. 20,000/- and escaped with booty.</t>
  </si>
  <si>
    <t>Occurred inbetween 19.01.2026 at 16.00 hrs to 20.01.2026 at 06.00 hrs on the bund of Vamsadhara left main canal near Sowdam(v) and reported on 29-01.2026 at 19.30 hrs, in which the complainant Manigamu Kamaraju S/o Late Bariki 51 yrs, Rajaka by caste, Asst.Executive Engineer, APSIDC, Srikakulam head office reported that as the place is isolated area, presence of no men in the night, taking it is an advantage, some unknown offenders committed theft of copper core material from 400 kva capacity transformer and 315 kva capacity transformer, worth Rs.20000/- and escaped with booty.</t>
  </si>
  <si>
    <t>This is a case of seizure of contraband i. e., Ganja, a cultivated Herbal Narcotic coupled with illegal possession, purchase, transportation and sale of the narcotic drug i. e., Ganja, packed in a white colour plastic bag, occurred on 30.01.2026 at about 11.30 Hrs. near the Railway Parking Area, One Way Junction, Amadalavalasa Municipality, wherein the complainant Sri S. Bala Raju, S. I. of Police, Amadalavalasa P. S. arrested A-1: Sohan, S/o Jasaram, R/o Pali Village &amp; District, Jodhpur City, Rajasthan State and A-2: Kishore Kumar Choudhary, S/o Piraram Choudhary, residing at Mumbai, native of Saragaro Galli, Anoppura Village, Pali District, Rajasthan State when they were found in illegal possession of Narcotic drug in A-1 was found transporting ganja in a suitcase, and A-2 was transporti</t>
  </si>
  <si>
    <t>Occurred on in between 27.01.2026 at 03.00 Hrs at Teachers Colony, Sompeta Village &amp; Mandal and reported on 30.01.2026 at 18.00 Hrs, wherein the complainant Karra Umapathi, S/o Late Kalidasu, Age 55 Years, Teachers Colony, Sompeta Village &amp; Mandal and reported that The complainant works as an Excise Constable. He purchased a Royal Enfield motorcycle with registration number AP 39 SV 4875 on May 27, 2023. On January 26, 2026, he went on night duty at 10:00 PM. At that time, his motorcycle was parked in a shed outside his house. When he returned from duty at 5:30 AM the next morning, the motorcycle was missing. Upon checking the CCTV footage at his house, it was revealed that an unknown person had stolen the motorcycle at around 3:00 AM. and The motor cycle wroth of Rs. 3,00,000/- and decamp</t>
  </si>
  <si>
    <t>'24/2026'</t>
  </si>
  <si>
    <t>Occurred on 11.09.2025 at 24.00 hrs at Ikam Mahalaxmi and Ikam Srinivasarao Paddy Fields, Ramnagar Kallalu, Etcherla Village and reported on 30.01.2026 at 19.00 hrs where in the complainant Kuna Harikrishan, S/o Paparao, is working as Asst. Engineer stated that The inside metallic core of Two numbers 3phase 16KVA Transformer pertaining to the Service number 1312031411000530 in the name of Ikam Srinivasarao and 1312031411001590 in the name of Ikam Mahalaxmi of Etchetrla distribution got stolen by some unknown miscreants total worth of 10,000/- on 11.09.2025 mid night at Etcherla Ramnagar Kallalu in Etcherla section. The empty boxes of the transformer is left over at the spot.</t>
  </si>
  <si>
    <t>115(2),304(2) BNS</t>
  </si>
  <si>
    <t>This is a case of Snatching that occurred that occurred on 30.01.2026 at 14.45 Hrs at Byri Village, Srikakulam Mandalam and district and reported on same day at 17.00 Hrs by the complainant Ungati Ramana, S/o Gangulu, 44 Yrs, Velama by caste, Byri Village, Srikakulam Mandalam that her mother Ungati Neelamma, and his father are staying at the house of my sister-in-law, Ungati Padma, today his sister in law not present house, that unknown person came her pulled her gold pustule thadu, wg.about-3 tolas, worth Rs 75000/- and he pushed her, and runway from the spot the his mother When she shouted loudly, then complainant came her When asked what had happened, she explained that he had snatched her gold chain and run away, and that he had pushed her down. His mother has small head injury. The c</t>
  </si>
  <si>
    <t>'23/2026'</t>
  </si>
  <si>
    <t>This case relates to voluntarily causing simple hurt with common intention. The incident occurred on 24.01.2026 at about 16:00 hours at the house of the complainant in Garudabhadra Village, Vajrapukotturu Mandal, and was reported on 31.01.2026 at about 11:00 hours in which the complainant and injured person, Burjipeta Rachitha, daughter of Yarranna, aged 22 years, caste Rajaka, resident of Garudabhadra Village, Vajrapukotturu Mandal, reported that:A-1 Garika Laxmi, wife of Thirupathirao, resident of Jadupudi Village, Meliyaputti Mandal;A-2 Pasupureddy Gangga, wife of Someswararao, resident of Garudabhadra Village, Vajrapukotturu Mandal; A-3 Pasupureddy Rohith, son of Someswararao; and A-4 Routhupuram Janaki, wife of Kesavarao, resident of Vajjilapeta Village, Nandigam Mandal, assaulted her</t>
  </si>
  <si>
    <t>351(2),3(5),318(4) BNS</t>
  </si>
  <si>
    <t>Occurred on prior to 31.01.2026 and reported on 31.01.2026 at 10.15 hours at Nagavali Hotel, Srikakulam Town. In which the complainant V.V. Govinda Rajulu, S/o Late V. Vijaya Ramarao, 89 years, Chairman and Director of Kameswari hotel Pvt. Ltd, Flot No.501, Sampath Vihar Apartment, 80 Feet Road, Srikakulam Town reported that the complainant is a senior citizen aged 89 years and the founder, Chairman, director of Kameswari Hotels Pvt. Ltd. Over the past few years he has been subjected to continuous harassment, intimidation and attempts to dispossess him from his residence and property by his son namely VV Anand and his grandson VV Ashish and also his son VV Anand and his grandson VV Ashish were obstructed him to claim ownership over the hotel property, intimidate and threatened</t>
  </si>
  <si>
    <t>3(5),351(1),329(4) BNS</t>
  </si>
  <si>
    <t>This is counter case to Cr.No.19/2026 that occurred on 21.01.2026 at about 12:50 hours at Varadha Negabvali Hotel, Srikakulam Town and reported 31.01.2026 at 10:30 hours. In which the complainant Varada Venkat Ashish S/o VV Anandh, 24 yrs, Adi Velama by caste, Propritar of Varadha Nagavali Hotel, Pent House, Varadha Nagavali Hotel, Srikakulam Town that on 21.01.2026 at about 12:50 PM, at Varada Nagavali Hotel, Srikakulam, the accused Radha Vijay Kumar and Ramani Koka in furtherance of their common intention, intentionally attempted to trespass into the complainant¿s business premises by misusing a District Collector¿s order meant exclusively for the complainant¿s grandfather, despite clear clarification by Sub-Inspector Madhusudhan that the order did not apply to them. The accused unlawful</t>
  </si>
  <si>
    <t>'25/2026'</t>
  </si>
  <si>
    <t>occurred on 31.01.2026 at about 10:30 hrs at Sancham village, Ranasthalam Mandal, and was reported on 31.01.2026 at 14.00 hrs by the complainant Lanka Seethram s/o lt Ramarao,age 32 yrs,T Kapu by caste,Sancham village,Ranasthalam mandal. complainant¿s mother, Lanka Shyamala, had earlier purchased about ten and a half cents of land from different persons in her village, and the said land has been in the possession of the complainant¿s family; however, recently, the family members of Meesala Venki Naidu have been claiming the said land as theirs and have been picking quarrels with the complainant¿s family, and in this regard, the complainant¿s family submitted a petition in the Collector¿s Grievance to resolve the dispute, and as part of the said grievance, on this day i.e., on 31.01.2026</t>
  </si>
  <si>
    <t>This is a case of illegal possession of prohibited Ganja for the purpose of commercial use that occurred on 31.01.2026 at 14-00 hours, on the road, Near Railway station, Pundi village of Vajrapukotturu Mandal and reported on the same day at 17-00 hours by the complainant B. Nihar, Sub-Inspector of Police, Vajrapukotturu PS, in which, he reported that he arrested the accused A-1. Saroj Ballabhai S/o Rushi, aged 21 years, Door no.11/2, Nandarampur, VTC and P.O.Tembuguda, Gudari Sub district, Rayagada District, Odisha State, and A-2. Promoda Raita, S/o Simone, 18 years, Dakarama Village, Tembaguda,VTC:Milakapanga,Sub-District:Padmapur,District: Rayagada,State: Odisha. While they were in possession &amp; transportation of the prohibited Ganja. The complainant seized total Ganja weighing about 16 K</t>
  </si>
  <si>
    <t>Occurred in between 30.01.2026 at about 18.00hrs to 31.01.2026 at about 06.00hrs at complainant house, Ganguvada Village of Pathapatnam Mandal and reported on 31.01.2026 at 10.00hrs in which the complainant Challa Trinadharao, S/o Late Latchanna, age 35yrs, ST-Yerukula by caste, Ganguvada Village, Pathapatnam Mandal reported that he is working a contract basic job as FOS in State Bank of India, Ganguvada Branch in last September 2025. The bank holidays on 24.01.2026 to 27.01.2026, in this regard he left home along with family went to his mother-in-law house at Vikrampuram Village of Tekkali Mandal. after completion of leaves he attended to his job. on 30.01.2026 evening at about 18.00hrs he completed his job and locked his house. on 31.01.2026 morning at about 08.00hrs he presents at his m</t>
  </si>
  <si>
    <t>'26/2026'</t>
  </si>
  <si>
    <t>occurred on 31.01.2026 at about 11:30 hrs at Sancham village, Ranasthalam Mandal, and was reported on 31.01.2026 at 17.00 hrs by the complainant Meesala Laxmi w/o Venki naidu,age 55 yrs,T Kapu by caste,Sancham village,Ranasthalam mandal. The complainant stated that in his village he owns about 15 cents of dry upland (jirayati metta) land used as a threshing floor (kallam), which has been in the possession of his family; however, the family members of Lanka Ramarao of the same village have been claiming that the said kallam land belongs to them and have been quarrelling with the complainant¿s family, and in order to resolve the issue, the complainant submitted a petition in the Collector¿s Grievance, and accordingly, when the Revenue officials came for spot inspection today at about 11:30</t>
  </si>
  <si>
    <t>Occurred in between 13.05.2025 to 20.05.2025, at private place of Vysyaraju Sankara Rao, Meghamala village, Mandasa mandal and reported on 31.01.2026 at 08.00 hrs, wherein the complainant L.Dinakar, Junior Engineer, Electrical department, Mandasa mandal stated that, some unknown persons had committed theft of copper wire and electrical items from 16 KV Electrical Transformer and fled away along with booty. Worth Rs. 25,000/-. The site owner applied for new transformer, for issuing of new transformer FIR copy is necessary and hence, the complainant came to PS on 31.01.2026 and gave a report for necessary action.</t>
  </si>
  <si>
    <t>Finalized</t>
  </si>
  <si>
    <t>S.No</t>
  </si>
  <si>
    <t>Head/Reason</t>
  </si>
  <si>
    <t>Total(IPC)</t>
  </si>
  <si>
    <t>The memo vide C.No.55/D-5-DCRB/SKL/2025, Dt.18.11.2025 received from the office of the Superintendent of Police, Srikakulam communicated Addl. DGP, CID, AP, Mangalagiri, received cyber tip line report i.e. 196139390 along with one CD containing Child Pornography (Possession, Manufacture and Distribution) uploaded data was furnished by National Center for Missing and Exploited Children (NCMEC), Cyber tip line report enclosing sustain information relating to the suspects which is enclosed herewith.</t>
  </si>
  <si>
    <t>Occurred on 30.01.2026 at 18.30 hrs ar bejjiputtuga village, Kaviti Mandal and reported on 01.02.2026 at 11.00 hrs, by the complaint Landa Vasanthi, W/o Dudisti, 40 Yrs,Samantha by caste,Bejjiputtuga Village, Kaviti Mandal. at evening the son of complainant parked his motorcycle on edge of CC road behind Perumal Temple, Bejjuiputuga Village, Kaviti Mandal, then the accusedLanda Nageswararao, Bejjiputtuga Village, Kaviti Mandal kicked the motorcycle and pushed aside. Then she along with her son went to the house of accused and asked him that why he was pushed the motorcycle by kicking, it was not a good manner and returned home. After some time, the accused went to the house of complainant with a knife, tried to beat to her son. When she abstracted, then he beat with her knife with on her</t>
  </si>
  <si>
    <t>This is a case of temple breaking by night. Occurred In between 31.01.2026, 18.00 hrs and 01.02.2026 07.00 hrs At Sri Durgammatalli temple, Reddikapeta village, Narasannapeta Mandal and reported on 01.02.2026 at 15.00 hrs Wherein the complainant Koreddy Baburao s/o late Jaggayya,70 years ,caste by Reddika ,Reddipeta village, Narasannapeta Mandal reported that some unknown culprits gained entered into the Sri Durgammatalli temple by broke open that lock and committed theft of -Gold satamanam, weight about 3 gram and cash 5000/- escaped with booty Total worth of stolen property is Rs. 10,000/-.</t>
  </si>
  <si>
    <t>This is a case of temple breaking by night. Occurred In between 01.02.2026, 20.00 hrs and 02.02.2026 at 05.00 hrs At Sri Anjineyaswamy temple, Gokkayyavalsa Village, Narasannapeta Mandal and reported on 02.02.2026 at 18.00 hrs Wherein the complainant Putha Divakarrao S/o late Simmayya,45 years ,caste by Srisaina, Gokayyavalsa village, Narasannapeta Mandal reported that some unknown culprits gained entered into the Sri Anjineyaswamy temple by broke open that lock and committed theft of A donation box containing 10,000 rupees and Amplifier, escaped with booty. Total worth of stolen property is Rs. 12,000/-.</t>
  </si>
  <si>
    <t>Occurred inbetween dot 06.01.2026 at 19.30hrs to dot 07.01.2026 at 06.00hrs at house of the complainant, Loddaputti Village of Ichapuram mandal and reported on 03.02.2026 at 20.00hrs; the complainant Tippanan Lingaraju s/o Late Vasudev, age: 39yrs, caste by reddika, loddaputti village of Ichapuram, in which, he reported that he is living by doing labour works. He purchased a motor cycle bearing No. AP 40 JG 9368 at Ichapuram show room for domestic works purpose. On 06.01.2026 at about 19.30hrs he parked his bike in front of his house later next day morning at about 06.00hrs he went to that place and observed that his motor cycle not there. Later he searched surrounding areas but not found.</t>
  </si>
  <si>
    <t>Occurred in between 31.01.2026 at about 16.00hrs to 02.02.2026 at about 09.00hrs at Mahendra Degree College, All Andhra Road, Pathapatnam Village &amp; Mandal and reported on 03.02.2026 at 18.00hrs in which the complainant Anumanchipalli Rajagopalacharyulu, S/o Late Krishnamacharyulu, age 54yrs, Brahmina by caste, Near Sri Venkateswara Temple, Parlakhimundi Town, Gajapathi District of Odisha State reported that he is principal of Mahendra Degree College, All Andhra Road, Pathapatnam since 2007. in their college one computer lab also available. daily the college opened morning at 09.00hrs and closed at 16.00hrs. On 31.01.2026 the college closed at 16.00hrs and reopened on 02.02.2026 because of 01.02.2026 Sunday holyday. On 02.02.2026 morning at 09.00hrs the college opened at that time the compu</t>
  </si>
  <si>
    <t>Occurred on 03.02.2026 at about 08.00 hours at shop varandah, near Ramalayam, Butchipeta, Balaga, Srikakulam Town and reported on the same day at 11.00 hours. In which the complainant Tegala Mounika W/o Saketi Srikanth, age 32 years, VRO, Balaga Sachivalayam, Srikakulam town reported that on 03-02-2006 at about 08:00 hours, she came to know that the dead body of an unknown person, aged 65 years was found at shop varandah, near Ramalayam, Butchipeta, Balaga, Srikakulam Town, on that immediately she rushed there and gathered information in and around residing people that the deceased person used to beg in that area, collect waste papers and plastic bottles and moving in drunken state etc.</t>
  </si>
  <si>
    <t>223,132 BNS</t>
  </si>
  <si>
    <t>Occurred on 03.02.2026 at 11.30 hours at PACS Building, Pathinavari street, Amadalavalasa mandal and reported on 04.02.2026 at 16.30 hours in which the complainant K Sairamu, Senior Assistant, Civil Judge court (Junior Division), Amadalavalasa mandal reported that the Hon'ble District Collector, Srikakulam allotted PACS building to function as JMFC Amadalavalasa vide RC No.1109/2025/H10 dated 16.06.2026 temporarily still construction of new court building. Later he came to know that the building was inaguarted and functioning as PACS and District Cooperative office. Despite orders to hand over the building, they violated the orders and secretly undertook construction. When questioned about this, and asked why they were not handing over the building as per the Collector's orders, while the</t>
  </si>
  <si>
    <t>This is a case relating to the seizure of contraband ganja, a cultivated herbal narcotic drug, involving its illegal possession, purchase, transportation, and intended sale, punishable under the provisions of the NDPS Act, 1985. The offence occurred on 06.02.2026 at about 0800 hours near the Railway station ticket counter, Amadalavalasa Municipality.On receipt of credible and specific information on 06.02.2026 morning, the complainant Sri S. Balaraju, Sub-Inspector of Police, Amadalavalasa Police Station, after following due procedure under law, conducted surveillance at Rly; station ticket counter around 07.45 hrs and apprehended the accused Chinchani Suresh, S/o Ullas, Age 26 years,Bank Sahi Galli, Rayagada Town, Rayagada Post,Gajapati District, Odissa state with black &amp; blue colour bag</t>
  </si>
  <si>
    <t>This is a case of cheating coupled with forgery, involving the creation of a fake possession certificate, which occurred prior to 27.03.2024 at V.R. Gudem Village, Ponduru Mandal and reported on 06.02.2026 at 18:00 hours. In this connection, the complainant Sri R. Venkatesh, Tahsildar, Ponduru Mandal, submitted a report stating that he had received a complaint from Sri Sinka Surya Prakash S/o late Ramakrishna, formerly working as VRO of V.R. Gudem Village, Ponduru Mandal. In the said complaint, it was alleged that villagers namely Paidi Vishnuvardhana Rao S/o Appanna, Paidi Dhilleswara Rao S/o Appanna, and Paidi Appanna S/o Polayya, had forged the signature of the VRO and created a fake possession certificate dated 27.03.2024 and the said property, which was mentioned in the fake possessio</t>
  </si>
  <si>
    <t>66-C,66-D ITA-2000-2008, 318(4),60(b),319(2) BNS</t>
  </si>
  <si>
    <t>The incident occurred on 13.12.2025 at Palasa and was reported on 07.02.2026 at 18:00 hours. The complainant, Penta Kedarnath, S/o Jayashankararao, aged 36 years, resident of Main Road, Palasa Town, stated that on 13.12.2025 he received WhatsApp messages and phone calls on his mobile number 9441117278 from one Mounika Reddy, using mobile number 7340949769. She claimed to be representing Finprosints.com and introduced herself as a financial advisor providing online trading services, particularly in currency pair trading. She further claimed that they were stock market experts and would provide profitable trading tips. Believing her representations to be genuine, the complainant made an initial deposit of Rs. 2,00,000/- into Bank Account No. 503220110000625 in the name of Sign Enterprises, t</t>
  </si>
  <si>
    <t>125 BNS</t>
  </si>
  <si>
    <t>Occurred on 27.01.2026 between 13.00 hrs to 15.30 hrs and reported on 28.02.2026 at 20.00 hrs, where in the The complainant, Tankala Sravan Babu, son of Raghunath Rao, aged 35, Kapu caste, resident of Tankala Duggivalasa village, is working as a Work Inspector in the Panchayat Raj Department, Santhakaviti(M),Vizianagaram District. He has an account in SBI Bank, Rajam Branch, with account number 20362892512. On 22.01.26, at 5:30 pm, Rs. 576,000 was transferred to the complainant's account via Muthoot Finance RTGS. The complainant withdrew Rs. 19,000 for his needs. On 18.1.2026, he had received a WhatsApp message from a person named Yadav, with number 800809629, known to the complainant, regarding an RTO e-challan APK file. The complainant clicked on a mobile number 9618362064. Later, on 2</t>
  </si>
  <si>
    <t>303(1),351(2),79,127(7),324(4),332(c),109(1),351(3),118(1),126(1),324(5),329(3) r/w 3(5) BNS r/w 175(3) BNSS</t>
  </si>
  <si>
    <t>Occurred on Prior to 15-03-2025 at Sharabu Street, Ichapuram Municipality and reported on 08-02-2026 at 11:00 hrs that the complainant Ganteti Kumara Swamy, S/o Late Tathayya, 67 yrs, Vysya by caste, Sharabhu Veedi, Ichapuram R/o Mondeti Veedhi, Srikakulam Town, alleges that 1) Ganteti Surya Prakash, S/o Kumara Swamy, age 44 yrs, Sharabhu Veedi, Ichapuram, 2)Ganteti Sandhya W/o Surya Prakash, age 31 yrs, Sharabhu Veedi, Ichapuram, 3) Ganteti Chiranjeevi, S/o Kumara Swamy, age 41 yrs, Sharabhu Veedi, Ichapuram, 4) Ganteti Vanitha, W/O Chiranjeevi, age 29 yrs, Sharabhu Veedi, Ichapuram, 5) Ganteti Midhun Chakravarthy, S/O Kumara Swamy, age 37 yrs, Sharabhu Veedi, Ichapuram, 6) Ganteti Soni, W/O Midhun Chakravarthy, age 26 yrs, Sharabhu Veedi, Ichapuram, 7) Ganteti Nagalakshmi, W/O Kumara Swa</t>
  </si>
  <si>
    <t>'27/2026'</t>
  </si>
  <si>
    <t>Occurred in between 07.02.2026 at 21.00 hrs to 08.02.2026 at 06.00 hrs, Baligam village, Mandasa mandal and reported on 08.02.2026 at 17.00 hrs, wherein the complainant Killi Venkata Rao, S/o.Late Appanna, 41 yrs, Baligam village, Mandasa mandal lodged a report and stating that, he is living with his family in their two floors house at baligam village. On 07.02.2026 after their dinner, all the family members went to upstair for sleep and came down on 08.02.2026 at 06.00 hrs and found that some unknown persons broke open the door locks and had gained entered into their house, broke the safe almarah and theft away 1) Golden ear rings with Red stone wg. abt. 6 grams, 2) Golden ear rings with Black stone wg. abt. 6 grams,, 3) Golden ear rings wg. abt. 6 grams, and 4) 8 silver coins each ne</t>
  </si>
  <si>
    <t>This is a case of seizure of contraband i.e. Ganja, a cultivated Herbal Narcotic coupled with illegal purchase, possession, transportation and sale of the narcotic drug i.e. Ganja, packed in four packets tied with brown colour taps, duly secured from the hand bag, occurred on 08.02.2026 at 17.45 hrs near Madapam Toll gate, Narasannapeta Mandal and reported on same day at 19.15 hrs wherein the complainant B.Ganesh, SI of Police, Narasannapeta PS arrested accused A-1 Mohammed Tuhin Khan, S/o Rafiq, aged 31 years, Muslim by caste, 507, 11th Block, Sun City Apartment, Sarjapur Road, Iblur, HSR Layout, Bangalore City, Karnataka State., when he was found in the illegal possession of Narcotic drug i.e. Ganja total about 04.125 Kgs all worth Rs.12,000/- A.2 Abul Bashar S/o Abul Kalam, Kurubar</t>
  </si>
  <si>
    <t>'28/2026'</t>
  </si>
  <si>
    <t>occurred on 08.02.2026 between 14:30 hrs and 19:00 hrs at S.S. Lodge, Room No.126, Pydibheemavaram Village, Ranastalam Mandal. The same was reported on 09.02.2026 at about 10:00 hrs by the complainant Bangaru Srinivasarao, S/o late Ramu, age 26 years, SC (Relli), resident of Pesarapalem Village, Ranastalam Mandal, working as Receptionist at S.S. Lodge. On 06.02.2026 at about 17:00 hrs, one Thimiri Jagadeesh, Supervisor of SIPA Plywood Company, booked Room No.126 for accommodating candidates who came for an interview. Accordingly, the deceased Rakesh Kumar, S/o Satyadev Tiwari, age 47 years, resident of Lerva Pandey Tola, Tejpurva Maroda, Saran District, Bihar State, occupied the said room. Another person Pawan Kumar Singh, S/o Satyendra Singh, Bihar State, occupied Room No.129. On 08.02.20</t>
  </si>
  <si>
    <t>115(2),118(1),351(2),329(4) r/w 3(5) BNS</t>
  </si>
  <si>
    <t>Occurred on 07.06.2025 at about 21.00 hrs at Chalamayyapeta (v) of kotabommali Mandal and reported on 10.02.2026 at 20.00 hrs, in which the complainant Bevara Ramulamma w/o Late Karrenna, 65 years, palli by caste, Chalamayyapeta (v), kotabommali(M) reported that her sister-in-law, Bevara Ratnalu, is mentally challenged and unmarried, the complainant¿s husband had allotted 27 cents of land for her maintenance. Since the complainant and her husband are elderly and the complainant¿s two daughters have been taking care of the welfare of all three persons, the complainant¿s husband had divided the said 27 cents of land standing in the name of his sister and gifted it equally to his two daughters. Subsequently, after the death of the complainant¿s husband and her son, her daughter-in-law Be</t>
  </si>
  <si>
    <t>This is a case of seizure of contraband i.e. Ganja, a cultivated Herbal Narcotic coupled with illegal purchase, possession, transportation and sale of the narcotic drug i.e. Ganja, packed in six packets tied with brown colour tape, occurred on 10.02.2026 at 17.30 hrs near Madapam Toll gate, Narasannapeta Mandal on N.H.16 leading from Narasannapeta to Srikakulam, and reported on same day 19.30 hrs wherein accused A1 viz., Ashif Khan S/o Anwar khan and A2 viz., Aadhil Khan S/o Jameel Khan were arrested by SI, Narasannapeta P.S., when they were found in the illegal possession of Narcotic drug i.e. Ganja total about 12.322 kgs all worth Rs 36,000/- which was procured from A.3 viz., Ram Sagaria, S/o Donguru Sagaria and transporting the same so as to hand over to A4 viz., Mohammad Babar @</t>
  </si>
  <si>
    <t>This is a case of seizure of contraband i.e. Ganja, a cultivated Herbal Narcotic coupled with illegal purchase, possession, transportation and sale of the narcotic drug i.e. Ganja, packed in six packets tied with brown colour tape, occurred on 10.02.2026 at 20.00 hrs near Madapam Toll gate, Narasannapeta Mandal on N.H.16 leading from Narasannapeta to Srikakulam, and reported on same day 22.00 hrs wherein accused A1 viz., Isakho Raita S/o Pulo Raita,age 52 years, Bhimanapur Village, R Udayagiri PS limits, Gajapati dist, Odissa state and A2 viz., Sagar Pahan S/o Raju Pahan, age 27 years, Kamalapadar Village, Balinkeswarampur, Ganjam Dist, Odissa were arrested by SI, Narasannapeta P.S., when they were found in the illegal possession of Narcotic drug i.e. Ganja total about</t>
  </si>
  <si>
    <t>'30/2026'</t>
  </si>
  <si>
    <t>'29/2026'</t>
  </si>
  <si>
    <t>'31/2026'</t>
  </si>
  <si>
    <t>This is a case of woman &amp; Child missing that occurred in between 08.02.2026 at 11.00 hours and 12.30 hours at Rampuram Villag,e Nandigam Mandal and reported on 11.02.2026 at 11.00 hours by the complainant Pittala Durga Rao, S/o Late Yarrayya, Age 35 years, Rajaka by caste, Rampuram Village, Nandigam Mandal. In which the missing woman Pittala Laxmi, W/o Durga Rao, Age 32 years, Rajaka by caste, Rampuram Village, Nandigam Mandal and Child Missing 1. Pittala Janshi, D/o Durga Rao, Age 13 years, Rajaka by caste, Rampuram Village, Nandigam Mandal 2. Pittala Sindhu, D/o Durga Rao, Age 11 years, Rajaka by caste, Rampuram Village, Nandigam Mandal are temporary absent, without intimate to him. The complainant searches about the missing persons to friends, family members and blood relatives later</t>
  </si>
  <si>
    <t>79,115(2),118(1) BNS</t>
  </si>
  <si>
    <t>115(2),79 BNS</t>
  </si>
  <si>
    <t>'32/2026'</t>
  </si>
  <si>
    <t>'33/2026'</t>
  </si>
  <si>
    <t>118(1),115(2),79,351(3) r/w 3(5) BNS</t>
  </si>
  <si>
    <t>Occurred on 13.01.2026 at 16.00 hrs, Dhanupuram village, Hiramandalam mandala reported on 14.01.2026 at 09.00 hrs, wherein the complainant Mamidi Ramakrishna, S/o Apparao, Age 53 Years, Kapu by caste, , Dhanupuram village, Hiramandalam Mandal . The complainant has been working as the AMC Chairman for about six months. The complainant had warned Thoonugu Vinod &amp; his mother Damayanthi who was running a belt shop on the village road, not to continue the same. Bearing a grudge over this, on 13-02-2026 at about 4:00 PM, while a Karimiji Sakunthala¿s father annual death ceremony program was being conducted near our house, J. Koteswara Rao along with 08 others came to our house, abused us in obscene language, assaulted him and his wife, with their hands and sticks, and threatened to kill him.</t>
  </si>
  <si>
    <t>351(3),115(2),79 r/w 3(5) BNS</t>
  </si>
  <si>
    <t>Occurred on 13.01.2026 at 16.30 hrs, Dhanupuram village, Hiramandalam mandala reported on 14.01.2026 at 10.00 hrs, wherein the complainant Karimiji Sakunthala, W/o Dharma Rao, Age 46 Years, Kapu by caste, , Dhanupuram village, Hiramandalam Mandal . where in the complainant stated that there have been disputes between her and her elder brother, Mamidi Ramakrishna, regarding their father¿s house for past few months. While the complainant was performing his father¿s annual death ceremony in her house, the accused Ramakrishna, his wife Rajeshwari, and their son Babji abused the complainant in filthy language, pulled his hair, physically assaulted him with their hands, and threatened to kill her.</t>
  </si>
  <si>
    <t>Occurred In between 01.09.2025 about 21:00 hrs to 02.09.2025 about 06:00 hrs at Budumuru village , parking place at Beside complaint house of Laveru Mandal and reported on 14.02.2026 at 15:00 hrs by the complainant Regana Manohar s/o Late Applasuri , age 25 yrs, caste by sc mala, Budumuru village , laveru mandal stated that he is work at pharama company at pydhibhimavaram and finising his work he came house after completed dinner about 21:00 hrs Parked his vehicle Bajaj Pulsur NS 200 motor cycle bearing Number AP40DK6090 parked at Beside paking place at his house budumuru village and slept.the nextday he wokeup at morning 06:00 hrs he found that his motor cycle was missing and Wherein the some unknown culprits are stolen his vehicle AP40DK6090 and worth about Rs.20000/- decampe</t>
  </si>
  <si>
    <t>351(2),318(4) r/w 3(5) BNS</t>
  </si>
  <si>
    <t>Occurred on 07.05.2025 inbetween 16.12.2025 at house of the complainant, Bondipiluram Street, Srikaulam town and reported on 14.02.2026 at 10:00 hours. In which the complainant namely Mugada Vijaya Laxmi D/o Thavitinaidu, Age 24 years, Yadava, Bondilipuram, Srikaulam Town reported that one Kumar (Phone No.7702744348) contacted her over the phone and introduced himself as her friend. During the course of their friendship, she requested him to help her obtain a job. Subsequently, Kumar introduced her through a phone conference to one Golluru Gopal Reddy and Nagendra Reddy via Phone Nos. 7330632902,7871235709,7019709866 and 7094562970. During the conference call, Golluru Gopal Reddy and Nagendra Reddy promised to provide her with a software job and demanded Rs.3,00,000/- for the same. Believi</t>
  </si>
  <si>
    <t>This is a case of lurking trespassed into dwelling house there by committed by theft that occurred on in between 08.02.2026 at 13.00 Hrs to 15.02.2026 at about 09.00 hrs In Yesu kristhu swathasala church and poster house, near kosamala village, Meliaputti mandal and reported on 15.02.2026 at 21.00 hrs wherein the complainant Savara Sanjevu S/o Daleshu, 28 Yrs, ST (Savara), R/o Daripeta village, Mukundapuram panchayti, Meliaputti mandal allegedly reported that he along with his family goes to a church at Kosamaala village, Meliyaputti Mandal every week. One Paaka John Peter has been working as a pastor to the said church. The said Pastor comes to their village for every 15 days and returns back to his native place Kadiyam Village, West Godavari district. He will help the pastor and attend</t>
  </si>
  <si>
    <t>This is a case of Man missing that the case was transferred from Rajam PS vide Cr.No 195/2025 and that Occurred on 20.10.2025 at 16.00 hours at Neeladevipuram village of Burja mandal and re registered on 16.02.2026 at 16.00 hours wherein the complainant Kondangi Neelamma w/o late Guruvulu, age 55 years, Neelampeta village, Burja Mandal, R/o Gayathri Colony, Rajam town reported that her son/ Missing Man Kondangi Suresh s/o late Guruvulu, age 36 years, R/o Gayathri colony, Rajam town was working as BSF Police and he got married. Recently some family disputes aroused between her son and daughter in law, due to which her daughter in law lodged a report U/s 498-A IPC at Burja Police Station. On 20.10.2025 at 16.00 hours her son Kondangi Suresh went out from home by saying to go outside an</t>
  </si>
  <si>
    <t>'34/2026'</t>
  </si>
  <si>
    <t>'35/2026'</t>
  </si>
  <si>
    <t>This is a case of Mischief causing damage to property and insult to political flexi that Occurred on 16.02.2026 at about 04.15 hrs near Anjaneya Temple, Temburu village of Nandigam Mandal and was reported on the same day at 10.30 hrs. wherin the complainant Badana Gunakararao, S/o Late Savarayya, 42 years, Kapu caste, Temburu village of Nandigam Mandal stated that TDP activists had arranged a flexi containing photographs of TDP leaders on the eve of Vinayaka Festival. A television (TV) was also fixed to the wall of Anjaneya Temple in the village for playing devotional songs, which the villagers used to watch. On 16.02.2026 at about 04.15 hrs, while the complainant along with Chinni Krishna was going for natural calls, they suddenly heard a loud sound from the side of the temple. Immediatel</t>
  </si>
  <si>
    <t>Occurred on 17.02.2026 at 13.00 hrs at Thotapalem to Kothapeta Road, at Mantri Mohan Cement Godown, Etcherla Mandal and reported on 17.02.2026 at 20.00 hrs where in the complainant Goddu Sanyasi Rao, S/o Lt Appayya, 30 years, Bendivanipeta Village, Sriakulam Rural stated his uncle Randhi Ramanamurthy, S/o Pedda Kammaiah, aged about 48 years, Velama by Caste, electrician, resident of Srikakulam Rural Mandal, while attending electrical repair work, climbed a cement electric pole located on the road from Thotapalem village towards Kothapeta village, after the cement godown, to connect a jumper wire. During the course of work, he accidentally slipped and fell down from the pole and sustained severe injuries.Immediately, the local Secretariat JLM, Pantapalli Rajarao, informed 108 ambulance serv</t>
  </si>
  <si>
    <t>'36/2026'</t>
  </si>
  <si>
    <t>115(2),126(2),351(2) r/w 3(5) BNS</t>
  </si>
  <si>
    <t>This is a case of voluntarily causing hurt by restraining with criminal intimidation, occurred on 16.02.2026 at 20.15 hours in front of the house of the Menda Sayamma of Cheepurlapadu village in Kotabommali Mandal, and reported on the next day i.e. 17.02.2026 at 13.00 Hours by the complainant Velamala Simhachalam, S/o.Lt.Latchayya, 52 years, Velamala by caste, Cheepurlapadu village in Kotabommali Mandal, in which he stated that she has been operating the street tap water in the village. The accused A-11: Boddu Eswararao broken the lock of the motor which has been supplying water to the street taps. The complainant questioned him about his Act. Then, A-1: Challa Ramarao, A-2: Challa Ramu and A-10: Nakka Narayana deterred the complainant, and A-1 to A-11 beat him with hands and all were thre</t>
  </si>
  <si>
    <t>'37/2026'</t>
  </si>
  <si>
    <t>on 16.02.2026 at 19.30 hrs at Night 07.30 hrs at main Road, Near Ayyappa swami temple junction, near Kothuru Village &amp; Mandal, Srikakulam District and reported through the medical intimation on 17.02.2026 at 08.30 hrs in which the complainant Kondi Shanmukharao, S/o. Krishna Murthy, age 34 yrs, Korama Village, Bhamini Mandal, Manyam District stated that I am currently working as a Physical Director and Computer Operator in Elamanchili Private Junior College, Visakhapatnam for the last three years. On 16/02/2026, my friend Ravvala Ravi, a resident of Maha Singhi village, asked me to go to Peddammili village for his own work. Ravi was driving his motorcycle with registration number AP39GU 3056 and I was sitting behind him. We were going from Kothuru to Peddammili village. We were going to th</t>
  </si>
  <si>
    <t>340(2),318(4),336(3) BNS</t>
  </si>
  <si>
    <t>Occurred on 05.07.2024 at Arli toll gate, Saravakota Mandal and reported on 14.02.2026 at 11.30hrs, wherein the complainant Nayudu Tirupathi rao s/o Lt Kanakayya, 34yrs, ST Kapu Savara by caste, Savarabonthu Village, Saravakota Mandal reported that the accused, Togarana Vinod Kumar, resident of Amalakudiya Village, Palasa Mandal, cheated him and his friends by falsely promising to provide jobs in the Railway Protection Force (RPF) without any selection process. Believing his representations, the complainant and his friends paid a total amount of Rs. 24,00,000/- (Rupees Twenty-Four Lakhs only) to the accused at Arli Toll Gate, Saravakota Mandal. Part of the amount was paid in cash by hand and the remaining amount was transferred to the accused¿s account through PhonePe. However, the accuse</t>
  </si>
  <si>
    <t>'38/2026'</t>
  </si>
  <si>
    <t>115(2),126(2),329(4),351(2),109(1),118(1),79 r/w 3(5) BNS</t>
  </si>
  <si>
    <t>Occurred on 17.02.2026 at mid night 01.00 AM at House of Complainant at Brhamana Veedi, Kothuru Village &amp; Mandal, Srikakulam District and reported on 18.02.2026 at 07.30 hrs through the medical intimation by the complainant Kadagala Sai Kumar, S/o. Triupathi Rao, age 23 yrs, Kapu by caste, Brahmanaveedhi, Kothuru Village &amp; Mandal, Srikakulam District reported that He is doing welding work in Vijayawada. Before he went to Vijayawada, his friends with Tompala Vinay and Sontyana Naveen @ Dasu from Kothuru Village. They called me from time to time, but he was not the one who responded. Even after I came from Vijayawada on 20.01. 2026, He did not talk to them. In this context, on 25.01.2026, I went to my elder brother Appalaswamy and asked for the money for the work done by Tompala Vinay. Whe</t>
  </si>
  <si>
    <t>85,108 r/w 3(5) BNS</t>
  </si>
  <si>
    <t>This is a case of abetment of suicide and cruelty against a woman by her husband and aunt, which occurred on 18.02.2026 at 01.00 hrs., at Suvvari Satyannarayana House, Kinthali Village, Ponduru Mandal and reported on 18.02.2026 at 18.00 hrs., where in the complainant Paidi Laxminarayana S/o Apparao late, 48 yrs, Kalinga by caste, Bammidivanipeta Village, Srikakulam Rural Mandal gave a report stated that His younger sister, Suvvari Kumari @ Paidi Kumari, 41 years, Kalinga by caste, was married to Suvvari Satyanarayana of Kinthali Village in January 2007. After the marriage, her husband Suvvari Satyanarayana and mother in law Suvvari Laxmi subjected her to continuous physical and mental harassment. On several occasions, she returned to her parental home, and family elders conducted counselin</t>
  </si>
  <si>
    <t>'39/2026'</t>
  </si>
  <si>
    <t>4 Medical Services Act, 324(4),351(2),329(4) r/w 3(5) BNS</t>
  </si>
  <si>
    <t>Occurred on 17.02.2026 at 16.00 hrs at Golivi private Hospital, Narasannapeta town and Mandal and reported on 19.02.2026 at 20.30 hrs by the complainant Banna Chinnarao, S/o Late Yellayya , Golivi private Hospital, Narasannapeta town reported that Complainant Details: [Name], working at Golavi Private Hospital for the past 28 years. On 16.02.2026 at approximately 12:45 AM (Midnight) , a patient named G. Manikanta was brought to Golavi Private Hospital by his relatives after receiving primary treatment at a Government Hospital. While the medical staff was conducting tests and administering treatment, the patient suddenly suffered a seizure (fits) followed by respiratory arrest.Following the doctor¿s advice, the staff attempted to shift the patient out of the Operation Theatre (OT) to an amb</t>
  </si>
  <si>
    <t>Occurred on 20.02.2026 at about 20.45 hours at Kanchili flyover bridge, Kanchili Village &amp; Mandal reported on the same day at 22.00 hours., wherein the complainant P. Parinaidu, S.I of Police, Kanchili PS; wherein the accused A-1 Mazid Ali S/o Liyaqat Ali Late, 43 years, Indira Chowk Galli, Thanamandi PS, Saharampur Dist, Uttarapradesh State. Cell - 8445735786 (Driver of Container lorry bearing No. TG 07 V 0490) and one another Driver A2, one helper A3 went to Jaggayyapeta on the directions of A4 , purchased 23 Cattle (17 Bulls, 6 Male Calfs ) and transporting the same in the rigid and hazardous manner by tying without permit to Khurda for slaughtering and thereby contravened the provisions of Prevention of Cruelty to Animals Act and Prohibition of Cow slaughtering Act. The cattle and vehi</t>
  </si>
  <si>
    <t>'40/2026'</t>
  </si>
  <si>
    <t>Occurred prior to 20..02..2026 at Rayipadu village, Kotabommali mandal, Srikakulam district and reported on 20..02..2026 at 20:30 hours, wherein the complainant Smt. Sampathirao Ramanamma, W/o Sampathirao Ramanamurthy, Age 32 years, Kalinga by caste, resident of Kothapeta village, Kotabommali Mandal, reported that her marriage was solemnized with Sampathirao Ramanamurthy, S/o Late Narayana, resident of Rayipadu village, Kotabommali Mandal, on 20..02..2020 according to Hindu traditions. At the time of marriage, her husband and his family members received dowry cash of Rs. 3 lakhs, 3 tulas of gold, cash of Rs. 50,000/- for marriage expenses, bridal articles worth of Rs. 1 lakh, two house sites and 10 cents of agricultural land. During their conjugal life, she was blessed with one male child.</t>
  </si>
  <si>
    <t>329(4),85,108,75(1)(i) r/w 3(5) BNS</t>
  </si>
  <si>
    <t>Occurred on 20.02.2026 at about 11.00hrs at complainant house, Kaguvada Village, Pathapatnam Mandal and reported on same day at 16.30hrs through medical statement in which the complainant Karra Nagamani, W/o Eswararao, age 40yrs, Devanga by caste, Kaguvada Village, Pathapatnam Mandal stated that 20 years back she had married to Karra Eswararao and their marriage life they blessed two daughters. Daily her neighbour Anem Ravi S/o Late Mallesu used to treat her differently. On 11.02.2026 night her husband sleeping in front the house and she was sleeping in side of the house, at about 22.30hrs her neighbour Anem Ravi criminally trespassed inside of the house and he touched her body, suddenly she wake up and saw that person at that time her husband also wakeup, both are quarreled at that time</t>
  </si>
  <si>
    <t>303(2),329(3),324(2) r/w 3(5) BNS</t>
  </si>
  <si>
    <t>This is a case of criminal trespass associated with theft (of coconut crop) that occurred on 1.2.2026 at approximately 7:00 AM at the complainant's coconut grove in Survey Nos. 430/1 and 426/2, Koyyam Village, Etcherla Mandal, and was reported on 21.2.2026 at 18:00 hours, by the complainant, Majji Dhamodhararao S/o late Appalanaidu, aged 70 years, T. Kapu by caste, Koyyam Village, Etcherla Mandal, that his family has been in possession and enjoyment of the said ancestral agricultural lands (2.48 acres in S.No. 430/1 and 5 acres dry land with coconut grove in S.No. 426/2) through hereditary rights since the time of his great-grandfathers, supported by relevant revenue receipts. The coconut crop was ripe and ready for harvest. In furtherance of their common intention and dishonest motive to</t>
  </si>
  <si>
    <t>351(3),126(2) BNS</t>
  </si>
  <si>
    <t>Occurred prior to 28.01.2026 at flyover down, Laxmipuram Village, Palasa Mandal and reported on 21.02.2026 at 21.30hrs, wherein the complainant Burle Vijayakrishnamraju s/o Lt Jaggarao, 48yrs, Kistupuram Village, Palasa Mandal report that he was working as the personal assistant to the MLA of Palasa and was overseeing the activities of his office located beside the National Highway near Shasanam village in Palasa Mandal. About a week ago, while he was traveling from his village towards the National Highway to attend office work, near the Lakshmipuram flyover, one person named Boddu Sravan alias Sravan Kumar, son of Simhachalam, belonging to Pedda Lavunipalli village of Nandigam Mandal, stopped him on the way saying that he wanted to speak with him. He demanded ¿2 lakhs from him. When he qu</t>
  </si>
  <si>
    <t>51 (a&amp;b) ,63 CA, 104,103 TRA, 318(4) BNS</t>
  </si>
  <si>
    <t>Occurred prior to 21.02.2026 at 14.00 hrs, at Sri Venkateswara Rice Mill, Mandasa village and mandal and reported on 21.02.2026 at 14.00 hrs, wherein the complainant Devada Murali Krishna Reddy, S/o.Srinu, Kondayyapeta village, Peddapuram mandal, Kakinada district lodged a report and stating that, he is working as a Sales Manager at Sri Venkateswara Rice Industries, Peddapuram from the last 08 years. They started selling rice under their brand 'Sree Lepakshi' which is having Trade mark No. 5548853 vide Govt. of India registration No. 3354740 from 28.07.2022. Recently, the complainant noticed that some of vendors in Kanchili, Ichapuram are selling rice bags with duplicate of their brand Sree Lepakshi bags. The complainant made enquiries and identified that the accused vaddi Jagadeeswara Rao</t>
  </si>
  <si>
    <t>5(l),5(n) r/w 6 POCSO ACT 2012, 64(2)(m) r/w 3(5) BNS</t>
  </si>
  <si>
    <t>This is case of Girl missing that occurred on 22.02.2026 at 10.30hrs at Kondammathalli veedhi, Sudikonda, Palasa town and reported on 22.02.2026 at 21.15hrs, wherein the complainant Maddila Devi w/o Lt Sekhar, 37yrs, SC Mala by caste, Kondammathalli veedhi, Sudikonda, Palasa town reported that her daughter/missing girl Maddila Akhila D/o late Sekhar, 17yrs, who has completed her S.S.C., has been working as a daily wage labourer in a cashew factory. On 22.02.2026 at about 10.30hrs, her daugther informed that she was going to her friends home. However, she did not return home thereafter. Despite searching all possible places and making enquiries with relatives and acquaintances, the whereabouts of the missing person could not be traced. Therefore, the complainant approached the police statio</t>
  </si>
  <si>
    <t>'41/2026'</t>
  </si>
  <si>
    <t>'42/2026'</t>
  </si>
  <si>
    <t>Occurred on 22.02.2026 at 20.25 hrs, At Hospital Junction, Polaki Mandal,, and reported on 22.02.2026 at 20.50 hrs. the SI of Police and his staff while performing the vehicle checking at Hospital Junction the accused by name Borra Hemakumar S/o Late Malleswararao, 38 years, Kalinga by Caste, Barjipadu Village, Polaki Mandal, Srikakulam District, Driver of Motor cycle bearing No TN10AX8600 from Amberupeta village side to Polaki Village in negligence manner with in drunken condition, the SI and staff halt that motor cyclist and checking with DD machine and motor cyclist got the reading 270.3 mg/100 ML and that the accused motor cyclist taken in to custody on occurrence report and told him U/sec 185 MV Act, drove a motor cycle in drunken condition is an offence and also issued 35(3) BNSS n</t>
  </si>
  <si>
    <t>'43/2026'</t>
  </si>
  <si>
    <t>'44/2026'</t>
  </si>
  <si>
    <t>'45/2026'</t>
  </si>
  <si>
    <t>Occurred between 23.02.2026 at 21.00hrs and 24.02.2026 at 06.45hrs at Sri Santhoshi matha temple, near Railway gate, Kasibugga town and reporte don 24.02.2026 at 12.00hrs, wherein the complainant Deviprasad Panda s/o Late Appanna Panda, 32yrs, Caste by Oriya Brahmina, Pujari veedhi, Kasibugga town reported that some unknown culprits gained entrance into their temple by breaking the lock and committed theft of 1 Tulas gold articles ( 4 Kasulu, Sathamanam, Nallapusala danda) from the idor of the Ammavaru and decamped with booty. Hence, the complainant came to the Police Station and lodged a report to take necessary action. The value of the stolen property is approximately Rs. 25,000/-.</t>
  </si>
  <si>
    <t>Occurred on 20.02.2026 at 12.00 hrs at RTC Complex, Narasannapeta town and Mandal and reported on 24.02.2026 at 13.00 hrs by the complainant Menda Venkataramana S/o Chinnappadu, age 54 years, Velama by caste, Budithi Village, Saravakota Mandal reported that he stated that he started from his village and came to Narasannapeta. After completing his work, while he was boarding a bus at the Narasannapeta RTC Complex, some unknown culprits stole his Oppo company mobile phone( RS 12000 /- ) from his pocket. He further complained that an amount of RS 70,000 /- from his bank account was fraudulently transferred through PhonePe.</t>
  </si>
  <si>
    <t>318(2),69,83 BNS</t>
  </si>
  <si>
    <t>This is a case of rape, cheating, and fraudulent conduct of a marriage ceremony without lawful marriage, which occurred prior to 24.02.2026 at 11-00 hours at the house of the accused, situated opposite Oxygen Hospital, Kaibugga Town, Palasa Mandal and reported on 24.02.2026 at 11-00 hours by the complainant/victim Vamaravelli Dhilleswari, D/o Venkataramana, aged about 22 years, caste Kamsali, resident of Bathupuram Village, Vajrapukotturu Mandal. The complainant stated that she joined a computer coaching center in Kasibugga, where she met the accused, Balaga Manmadharao alias Sumith, son of late Chinnayya, a resident of Kasibugga Town, who runs Masters Computer Center. After becoming acquainted with her, the accused took advantage of her trust and had sexual intercourse with her at his hou</t>
  </si>
  <si>
    <t>11 r/w 12 POCSO ACT 2012, 49,69 BNS</t>
  </si>
  <si>
    <t>This is a case of Sexual intercourse coupled with false promises of marrying and stalking with sexual harassment that occurred prior to 25.02.2026 and reported on 25.02.2026 at 20.00 hrs. wherein the complainant Kuppili Anitha, D/o Satyam, Age 21 years, Caste by relli Bhagiradhapuram colony, Hiramandalam Mandal reported that the accused named Kotnala Chandra sekhar @ Mahesh, s/o Simhachalam, Age 25 Years, Singidi village of Bhamini Mandal stalked the complainant when she was a minor and committed Sexual intercourse is several tims with false promises of marrying after she became a major. And the father and mother of the Kotnala Mahesh also encouraged him to commit the offence.</t>
  </si>
  <si>
    <t>329(4),324(5),351(2) r/w 3(5) BNS</t>
  </si>
  <si>
    <t>Occurred on 03.02.2026 at about 05.30hrs at Hello Palasa Restaurant and Dhaba, KT road, Kasibugga town and reported on 25.02.2026 at 15.00hrs, wherein ATM Apartments, Appayyadora street, Kasibugga town the complainant Tangudu Manikanta s/o Sankararao, 32yrs, Vysya by caste, reported that he has been running a restaurant in the name and style of ¿Hello Palasa Restaurant &amp; Dhaba¿ at KT Road, Kasibugga Town. He had taken the said restaurant premises on agreement basis from (1) Malla Perraju and (2) Malla Kumaraswamy. As per the agreement, he has been paying a monthly rent of Rs. 10,000/- to them. On 27.04.2026, a new agreement was executed between them. Subsequently, the above-mentioned owners started demanding additional rent from him and threatened that if he failed to pay the increased ren</t>
  </si>
  <si>
    <t>'46/2026'</t>
  </si>
  <si>
    <t>'47/2026'</t>
  </si>
  <si>
    <t>118(1),324(2) r/w 3(5) BNS</t>
  </si>
  <si>
    <t>Occurred on 25.02.2026 at about 07.15 hours at Laidam village,Ponduru Mandal. And reported on same day about 10.15 hours. Where in the complainant, Yeragada Chandrasekhar s/o Rambabu,17 yrs, caste by SC mala, Mandavakuriti village, Santhakaviti Mandal, Vizainagaram district, stated that on 25.02.2026 at 07.15 am, he and his brother Srinivasa Rao had gone from his grandmother village Laidam to his native place Mandavakuriti, Santhakaviti mandal, while they reached ambedkhar statue of laidam village at the time 1) Yaragada Trinadharao 2) Yaragada Yugandhar 3) Yaragada Suresh, 4) Yaragada Balakrishana 5) Yaragada Prasad 6) Yaragada Dalayya 7) Yaragada Appalaramu 8) Yaragada Ramu w/o Trinadharao all are beat the complaint and his brother with sticks and stones both are caused blood injuries</t>
  </si>
  <si>
    <t>Occurred on 26.02.2026 between 14.00 hrs and 16.30 hrs and reported on 26.02.2026 at 21.00 hrs where in the complainant Paila Sarada, W/o Late Mohan, aged 33 years, by caste Kapu, residing at Vombe Colony @ Rajeev Colony, Srikakulam, reported that she has one son who is studying 10th class. Her husband, Paila Mohan, was running a pan shop at Rajeev Colony Junction for his livelihood. He was also acting as a leader for transgenders in the locality. On 26-02-2026 at about 2:00 PM, her husband started from home to go. He tried to start his bike, but as it did not start, he left the house on foot. Later, at about 6:30 PM, one Anusuri Krishna, who is residing in the same street, came and informed her that her husband Mohan was found l</t>
  </si>
  <si>
    <t>'49/2026'</t>
  </si>
  <si>
    <t>'48/2026'</t>
  </si>
  <si>
    <t>This is a case of seizure of contraband i.e. Ganja, a cultivated Herbal Narcotic coupled with illegal purchase, possession, transportation and sale of the narcotic drug i.e. Ganja, packed in four packets tied with brown colour taps, duly secured from the hand bag, occurred on 26.02.2026 at 18.00 hrs near Madapam Toll gate, Narasannapeta Mandal and reported on same day at 19.30 hrs wherein the complainant B.Ganesh, SI of Police, Narasannapeta PS arrested accused A-1 Saroj Kumar Gocchi, s/o Late Chandrasekhar Gocchi, aged 35 years, of Ek Dal village, Kanpur police station limits, Narsingapur taluka, Cuttack district, Odisha state., when he was found in the illegal possession of Narcotic drug i.e. Ganja total about 05.444 Kgs all worth Rs.15,000/-and one mobile phone, A.2 Gobinda Mahanan</t>
  </si>
  <si>
    <t>This is a case of HB by night that occurred in between 25.02.2026 at 22.00 Hrs and 26.02.2026 at 07.00 Hrs at SL Wine shop at Voppangi Village, Srikakulam Mandalam and district and reported on 26.02.2026 at 14.00 Hrs the complainant Dharmana Kesava Rao, S/o late Musalanaidu, 51 Yrs, Velama by caste, Voppangi Village, Srikakulam mandal that he was running a private wine issued by Govt Licensed No.21/2024-2026 that wine shop name SL wine situated at Voppangi Village, some unknown culprits gained entry by broke opening the locks of the wine shop and theft in the cash counter , worth Rs 40000/- and decamped with the boot.</t>
  </si>
  <si>
    <t>'50/2026'</t>
  </si>
  <si>
    <t>Occurred on 12.02.2026 at 10.00 hrs, at market Jn., Haripuram village, Mandasa mandal and reported on 27.02.2026 at 18.00 hrs, wherein the complainant Gunna venu, S/o.Vemanna, 54 yrs, Baligam village, Mandasa mandal lodged a report stating that, some unknown perons had committed theft of his mobile RED MI 15 5G model with IMEI No.1: 862539080063401; IMEI No.2: 862539080063419 along with his mobile SIM number : 7382920454 and fled away along with booty. He searched near by places and he could not find his mobile and hence today i.e. on 27.02.2026 at 18.00 hrs, he came to PS and gave a report for necessary action. Worth Rs. 16,700/-.</t>
  </si>
  <si>
    <t>This is a case of man missing, which occurred on 19.10.2025 at about 09.00 hrs at Umilada village, Santhabommali Mandal and reported on 27.02.2026 at 20.00 hrs, wherein the complainant Pukkalla Sattemma W/o late Chekrapali, age 64 yrs, Vadabalija by caste, Umilada village, Santhabommali Mandal reported she has two sons and two daughters as progeny. She did a marriage of her younger son Pukkalla Durgaprasad with Pakala Gayathri D/o Ramanamurthy of Ponnada village of Etcherla mandal on 13-05-2021, they have disputes with each other, for that her daughter-in-law lodged a report in the Srikakulam Mahila Police station against her son, this case is pending at Srikakulam court. On 19-10-2025 morning her son said that he will to Hyderabad for searching job, and he left from her home not</t>
  </si>
  <si>
    <t>3(2)(va),3(1)(r) SC ST POA ACT, 69,89,115(2),64(2)(m) BNS</t>
  </si>
  <si>
    <t>This is a case of Sexual intercourse by employing deceitful means and criminalizes causing a woman to miscarry without her consent, and voluntary causing hurt, that occurred on prior to 27.02.2026 at Sivaramnagar colony, Chapuram Panchayathi, Srikakulam and reported on 27.02.2026 at 20.00 Hrs by The Muddada Durga Bhavani Who got marriage with one Simhachalam has been living separately from him, got well acquaintance with the accused lawyer named Harshavardhan through one by the name of Sukanya. She told the entire injustice caused to her due to her husband. Then the accused promise to her that he would take over the case and demanded 50,000 rupees from her. She gave v only 30,000 and request him to take over the case. The accused got some signatures over white papers and sent her. One</t>
  </si>
  <si>
    <t>351(2),126(2),318(4) BNS</t>
  </si>
  <si>
    <t>Occurred on 15.11.2025 at 11.30 hrs at Ramateerdhalu junction,JR Puram village, Ransthalam Mandal and reported on 28.02.2026 at 20.00 hrs by the complainant Duvvana Pydappanna @ Raju s/o lt Suryanarayana ,age 52 yrs,SC(mala) by caste,JR puram village ,Ranasthalam mandal.The complainant states that he has been earning his livelihood for the past six years by running a tent house business under the name Sri Mahalakshmi Suppliers in his village.He further states that on 31.05.2025, one Battana Prasad of Sativada village, Nellimarla Mandal, took tent house materials worth Rs. 80,000/-. Again, on 03.06.2025, the same person took additional supplier materials worth Rs. 2,50,000/-. However, he failed to return the materials. When the complainant demanded the return of the same, the said person t</t>
  </si>
  <si>
    <t>Reported for the Month Feb-2026</t>
  </si>
  <si>
    <t>Report</t>
  </si>
  <si>
    <t>Reported for the Month Feb-2025</t>
  </si>
  <si>
    <t>CI-Itchapuram Circle</t>
  </si>
  <si>
    <t>CI-Kothuru Circle</t>
  </si>
  <si>
    <t>CI-Tekkali Rural Circle</t>
  </si>
  <si>
    <t>CI-Srikakulam Rural Circle</t>
  </si>
  <si>
    <t xml:space="preserve">U/s 69 BNS &amp; Sec. 3(2)(v) of SC &amp; ST POA Act – 1989 </t>
  </si>
  <si>
    <t>Non Grave</t>
  </si>
  <si>
    <t>'53/2026'</t>
  </si>
  <si>
    <t>'54/2026'</t>
  </si>
  <si>
    <t>'57/2026'</t>
  </si>
  <si>
    <t>Occurred on 27.02.2026 at 17.00hrs to 18.30hrs at Prakashnagar, Kasibugga town and reported on 03.03.2026 at 15.00hrs, wherein the complainant Pondara Krishna s/o Lt Deenabandu, 75yrs, Pondara by caste, Prakashnagar, Kasibugga town reported that he has three sons, all of whom are married and were residing with their families at Andaman. His second son is suffering from paralysis and his youngest son is suffering from cancer. Due to their health conditions, they returned from Andaman along with their families and have been residing in his house. On 27.02.2026, his second daughter-in-law, Pondara Gangavathi, W/o Raju, aged 34 years, allegedly was not attending to household work. Due to this, his elder daughter-in-law, Pondara Yogeswari, reprimanded her. Feeling upset over the reprimand, Pon</t>
  </si>
  <si>
    <t>'52/2026'</t>
  </si>
  <si>
    <t>'56/2026'</t>
  </si>
  <si>
    <t>7,11 r/w 8 r/w 12 POCSO ACT 2012, 351(3),126(2),75(2),78(2) BNS</t>
  </si>
  <si>
    <t>Occurred on 02.03.2026 at 00.15hrs at Tarakaramanagar, Palasa town and reported on 02.03.2026 at 19.30hrs, wherein the complainant Behara Deepika d/o Krishnarao, 17yrs, Tarakaramanagar, Palasa town reported that she is studying Intermediate Second Year at Sri Chaitanya Junior College. She stated that the accused, Ummadi Chandu, S/o Venkatarao, resident of Shivajinagar, Palasa Town, has been harassing her for the past one year by wrongfully restraining her and forcing her to accept his proposal of love. When she refused, he threatened to kill her and her family members. He has also been mentally harassing her and pressuring her to engage in sexual relations with him against her will. On 01.03.2026, the accused came to her house and gave her a cell phone, threatening that if she did not resp</t>
  </si>
  <si>
    <t>'51/2026'</t>
  </si>
  <si>
    <t>'55/2026'</t>
  </si>
  <si>
    <t>'58/2026'</t>
  </si>
  <si>
    <t>This is counter Case to 38/2026. Occurred on 01.03.2026 at 07.00 hrs at Compalinant House Site, Chinna Kongaram Village, Etcherla Mandal and reported on 03.03.2026 at 13.00 hrs where in the complainant Divili Rama, W/o Divili Appanna, aged 40 years, Viswabrahmin caste, resident of Chinna Kongaram Village, Etcherla Mandal. She is a homemaker and her husband works as a carpenter stated that there is a vacant site adjacent to their house. It is alleged that Koyyana Krishna Murthy, Nakka Gannayya, Koyyana Rajarao of their village and their family members attempted to encroach upon the said land. When the matter was placed before village elders, they advised both parties to resolve the dispute through Court. Accordingly, the matter was filed before the Hon¿ble Court at Srikakulam, and in O.S.</t>
  </si>
  <si>
    <t>9-B EXPL. A</t>
  </si>
  <si>
    <t>This is a case of high explosives that occurred on 01.03.2026 at 06.00 hrs at at Under construction house of Vajarapu Ramarao, near PHC Center, Singupuram Village and reported on same day at 19.30 hrs by the complainant K.Ramu SI of Police, Srikakulam rural PS along with Staff raid was conducted in the presence of mediators found that the accused Vanjarapu Ramarao, S/o Rajarao, 51 Yrs, Yadava by caste, PHC Center, Singupuram Village in his possession of high explosives ie.1)Indra Super Liquid Sticks -05 Boxes, each box having 200 sticks, 200x5=1000 sticks, 2)Special Ordinary Detonators-15 boxes, each box having 100 , 15x100=1500 detonatrs, 3)Safety Fuse for Blasting wire-5 bundles, 4) Konda Vattu -50 meters purchased from Srinu, Rapaka Village, Ponduru Mandalam and he was used for bl</t>
  </si>
  <si>
    <t>This is a case of illegal possession of liquor bottles that, occurred on 02/03/2026 at about 19-00 hours, on the BT Road, Pundi village of Vajrapukotturu Mandal and reported on the same date at 20-30 hours; wherein the complainant B.Nihar , SI of Vajrapukotturu PS and reported that they have a credible information and when they reached the crime scene the accused trying to escape and then caught the accused Tamada Krishnarao, S/o late Appalaswami, age 62 years, PM Puram village of Vajrapukotturu Mandal with illegally transport liquor bottles without any valid license and permit. The accused was purchased liquor bottles in private wine shop, Pundi village and illegally transport to liquor bottles for selling high price in his village. SI of Vajrapukotturu PS taken into custody at the Pund</t>
  </si>
  <si>
    <t>This is a case of simple hurt with weapon and hands with a common intension which occurred on 02.03.2026 at 17.00 hrs at Complainant¿s house, Chennayyavalasa village, Jalumuru Mandal and reported on 02.03.2026 at 20.00 Hrs in which the complainant Kavati Lakshmi W/o Ramarao, Age 54 years, Palli By caste, Chennayyavalasa Village, Jalumuru mandal stated that she married her last daughter Radha to Mekala Murali who belongs to same village and near by houses, as years passes they both get small disputes and regularly get into quarrel. Along with her husband, his family members also abusing complainant¿s daughter regularly. While so on 02.03.2026, Kavati Devudamma Who is sister of Mekala Murali, using abusive words against complainant¿s daughter, when complainant went to question her about the</t>
  </si>
  <si>
    <t>This is a case of dowry harassment. Occurred Prior to 22.02.2026. at C Marripadu village, Meliaputti mandal, Srikakulam district and reported On 02.03.2026 at 18.00 hrs, where in the complainant Jampa Santhoshi W/o Tavudubabu, age 31 yrs, Rajaka by caste, Chetlatandra village, Santhabommali mandal reported that her prental home at Chetlatandra village of Santhabommali mandal, her marriage was held on 01.05.2014 with A1. Jampa Tavudubabu S/o Laxminaryana in Hindu tradition, at the time of marriage her parents gave 5,00,000/- rupees cash, eight tulas gold, and 2,00,000/- rupees of articles, and 80,000/- rupees for motor cycle to accused as dowry. Due to conjugal life she blessed one son Uday kiran age 11 yrs, one daughter Purvika 8 yrs. Her husband is working in Indian army. until bor</t>
  </si>
  <si>
    <t>'64/2026'</t>
  </si>
  <si>
    <t>'66/2026'</t>
  </si>
  <si>
    <t>This is case of Un-natural death due to poison that occurred 05.03.2026 at about 16.30 hrs at on 07.03.2026 at 07:00 hours, Rajapuram street, Chinnabadam village of Palasa Mandal and reported on 07.03.2026 at 07.00 hrs in which the complaint Dikkala Tirupathi Rao S/o Late Dharma Rao, Age: 36 Years, Rajapuram street, Chinnabadam village of Palasa Mandal, reported that he is residing with his family at Rajapuram street, Chinnabadam village of Palasa Mandal. He had younger brother Dikkala Madhusudhana Rao S/o Late Dharma Rao, Age: 35 Years, works as a tractor driver. He is not yet married. His younger brother had a habit of consuming alcohol. On 05.03.2026, from the morning onwards, his brother was consuming alcohol and while under the influence of liquor, he lost his mobile phone somewhere.</t>
  </si>
  <si>
    <t>'70/2026'</t>
  </si>
  <si>
    <t>'74/2026'</t>
  </si>
  <si>
    <t>'77/2026'</t>
  </si>
  <si>
    <t>118(1),324(4),115(2),79 BNS</t>
  </si>
  <si>
    <t>This is case of simple hurt occurred on 05.03.2026 at 08.00 hrs at Indiranagar Colony, Narasannapeta town and Mandal and reported on same day at 15.00 hrs and counter case to Cr.No 49/2025, wherein complainant Mungi Jogeswara Dev S/o Late Trinadharao, age 40 years, Segidi by caste, Indiranagar Colony, Narasannapeta town and Mandal reported that the accused-own brother Mungi Sai Naganjaneya Dev damaged the auto with stone which is in front of his house then questioned for his activity on that the accused and his wife came there beat with pade on his right leg knee and beat his wife with stone on left side of hip by the accused and received bleeding injuries. Later they shifted to Area hospital, Narasananpeta for treatment.</t>
  </si>
  <si>
    <t>74,79,115(2) r/w 3(5) BNS</t>
  </si>
  <si>
    <t>This is case of Outraging the modesty of woman furtherance of causing hurt with hands with common intension that occurred on 03.03.2026 at 13.00 Hrs in front of complainant house of Peddakota village, L.N.Peta Mandal and belatedly reported on 06.03.2026 at 17.40 hrs basing on the report of Kola Lavanya, W/o Durgarao, Age 22 yrs, Caste: Srisayana, Peddakota village, L.N.Peta Mandal., in which she reported that she is housewife and her husband has been working as welder and also reported that on 03.03.2026 at 13.00 hrs while she was sat in front of her house, in the meantime the accused Kagana Naresh gave her flying kiss and then she scolds him. On that he misbehaves with her by pulling her chunni. Immediately she complained the same to her husband who is in their house and then Kagana Niree</t>
  </si>
  <si>
    <t>This is a case of attempt to murder that took place on 05.03.2026 at 11.20 pm at a wine shop opposite Indira Vigyan Bhavan on Arasavilli Road in Srikakulam Mandal &amp; District and was reported on 06.03.2026 at 8.00 am by the complainant Singamsetty Sarath Kumar, Suribabu, 32 years old, Telugu caste, Taluka Musalayya Colony, Arasavelli Village, Srikakulam Town. On 05.03.2026 at 11.20 pm, while drinking beer at a wine shop and walking on the road opposite Indira Vigyan Bhavan, two people started arguing with me on the phone saying what are you talking about. I asked them why do you care what I say. They came to me and said, "Let's kill him." They took the phone from me and threw it. They attacked me on the neck with a beer bottle, leaving a bloody cut on the right side of my neck. He was admit</t>
  </si>
  <si>
    <t>Occurred on 09-03-2026 at 14:00 hrs at Laxmi Hardware shop, Near Rattakanna Village, Ichapuram Municipality and reported on 09-03-2026 at 16:00 hrs where in the complainant Kumbasi Raju, S/o Appanna, 46 yrs, Caste by Mala, Jalantrakota Village, Kanchili Mandal, R/o Munibadra Village, Ichapuram Mandal said his son-in-law Rubbi Pradhan, Jalantrakota Village, Kanchili Mandal, R/o Munibadra Village, Ichapuram Mandal was going with his new motor cycle when while he reached at Laxmi Hardware shop, Rattakanna Village, Ichapuram Municipality he drove the motor cycle with over speed and un controlled and felt down on the road hence received bleeding injury up on his back side of the head then shifted to him CHC ichapuram with auto for treatment. that person was unconscious hence his Father-in-law g</t>
  </si>
  <si>
    <t>'63/2026'</t>
  </si>
  <si>
    <t>This is a case of Hb by night, that occurred on 06.03.2026 in-between 10.45 Hrs to 23.20 Hrs at RTC colony, Ragolu Village, Srikakulam Mandalam and reported on 07.03.2026 at 12.00 Hrs by the complainant Pogoti Nirmala, W/o Maddireddy Suresh, 38 Yrs, SC-Mala, RTC colony, Ragolu Village, Srikakulam Mandalam that she was working as Staff Nurse in KGH, Visakhapatnam and her husband was system operator in RTC complex, Srikakulam. On 06.03.2026 at 10.45 Hrs we left from house , and they attending their duties, after completion their duties they come to her house at night 23.20 hrs, that some unknown culprits gained entry by broke opening the locks of her house and committed theft of (1) Gold Bangles Nos.2 ,wg. about 2 tolas, (2) 4 pairs gold ear rings Nos. w wg. about 1 ½ tola, 3) one gold fi</t>
  </si>
  <si>
    <t>3(2)(a) PDPPA, 21(1) MMDARA, 9-B(1),16(1) MMR, 324(5),303(2),329(3) BNS</t>
  </si>
  <si>
    <t>Occurred prior to 07.03.2026 at 18.00 hrs, at Sy.No. 74, Bahadapalli Revenue village, near Nallabodduluru, Mandasa madnal and reported on 07.03.2026 at 18.00 hrs, wherein the complainant M.Srikanth, Tahsildhar &amp; MEM, Mandasa Mandal lodged a report stating that, the accused Boddu Umapathi @ Uday Kumar, S/o.Suryanarayana, Nallaboddulu village, Mandasa mandal is illegally quarrying in Sy. 74 of Bahadapalli Revenue village, Near Nallabodduluru, Mandasa madnal which is classified as Konda full extent is Ac.19.20. without obtaining any authorized permits from the Quary &amp; Mines department and the accused illegally excavated and transported 65792.879 Cum of Gravel and thereby created a huge loss to the Govt.</t>
  </si>
  <si>
    <t>Occurred on 05..03.2026 at 08:30 hours, in front of Ichapuram Railway Station, Ichapuram Municipality and reported on the same day at 11:30 hours by the complainant M. Mukundarao, Sub-Inspector of Police, Ichapuram Town PS in which, he arrested the accused A-1 Sashmita Behera, D/o Narayan Pradhan, W/o Late Ghasiram Behera, Age 41 Yrs, Khondho Kumbar by caste, Penagiri Village, Nuapadar Post, Phiringio PS and Bolck, Kandhamal District, Odisha State R/o Budugutarisahi, Tikabali Village, Block and PS, Kandhamal District, Odisha State, A-2 Sitaya Dalachatra, W/o Late Krishna Chandra Dalachatra, Age 54 yrs, Goudo by caste, Goudo Sahi, Amalapada, Phulabani Town and PS, Kandhamal District, Odisha State, A-3 Pratima Behera, W/o Late Gandhi Behera, 52 yrs, SC-Paano by caste, Phulabani Town , Kan</t>
  </si>
  <si>
    <t>'60/2026'</t>
  </si>
  <si>
    <t>Occurred on 23.01.2026 at 14.00 hrs at SBI Bank, Nivagam Branch, Nivagam Village, Kothuru Mandal and reported on 05.03.2026 at 21.00 hrs in which the complainant Saripalli Sateesh Kumar, S/o. Late Krishnamurthy, age 47 yrs, T-Kapu by caste, Balada Village, Kothuru Mandal reported that He is having a SB Account No.62173018486 in State Bank of India, Nivagam Branch, On 23.01.2026 at 14.00 hrs see the complainant phone and its clicked, then Rs. 5,00,000/- amount transferred from Complainant SB Account No.62173018486 to IDFC Account No.775545074, IFSC :IDFB0010209 ( Un-Known Account). Complainant got a alert message debited from Account of Rs.5,00,000/-. And same was informed to State Bank of India, Nivagam Branch Manager. To day he told to Village elders and Bank Officials, they suggested t</t>
  </si>
  <si>
    <t>This is a case of illegal possession of prohibited Ganja for the purpose of commercial use that occurred on 10.03.2026 in between 12.45 hrs to 13.45 hours Mahendra Service Center, NH 16 Service Road, Simhadwaram Jn to By Pass Jn, Etcherla Mandal and reported on the same day at 14:15 hours, wherein the accused A1) Sri Hari Pradan, S/o Susanth Pradan, 19 years, Mangalpur Village, Askar Mandal, Ganjam Dist, Odissa. A2) Ashok Behra (To be apprehended ), A3) Bharath (To be apprehended), taken into custody when he was in possession of prohibited Ganja for commercial purpose in anticipation of wrongful gains and seized 4.100 Kgs Ganja worth of Rs. 20000/-, 1 One+ company android mobile phones under cover the mediators report.</t>
  </si>
  <si>
    <t>Occurred on 08.03.2026 at 19.00 Hrs at NH-16 Service Road, Allinagaram Jn, Etcherla Mandal and reported on 09.03.2026 at 8.00 hrs where in the complainant Arasavalli Rajashekar S/o Narayanarao, aged about 48 years, Viswabrahmin caste, resident of Arinam Akkivalasa village and mandal, reported that his son Arasavalli Karthik, aged about 19 years, studying Degree 1st year at Aditya College, Kakinada, on 08-03-2026 at about 7:00 PM went along with his village friend Gandreti Madhu Charan on a motorcycle bearing No. AP 39 SV 5958 to a fast food centre through Chilakapalem service road. At about 7:15 PM, when they reached Allinagaram Junction on NH-16 service road, due to jonna stalks covered with tarpaulin and stones kept on the road and due to darkness, the motorcycle ridden by Karthik skidde</t>
  </si>
  <si>
    <t>Occurred on 07.03.2026 at 16:00 hours at Pindruvada junction, Hiramandalam mandal and reported on 07.03.2026 at 21.00 hours, wherein the complainant Kummari Yarrappadu S/o late Chenchu, age 72 years, caste by Kummari, Pathahiramandalam village, Hiramandalam mandal stated that the accused, Polaki Santhosh driver of mini van bearing No.AP30TA4504 drove the vehicle rash and negligently at high speed while heading towards Hiramandalam from Srikurmam along with the passengers and caused to turned over the vehicle. As a result, the complainant sustained cut injury on his forehead, Gara Krishnaveni, Behara Bhanu, Behara Purnachandra Gara Padma and Kunni Behara sustained injuries over their bodies and some others also sustained injury. all they were admitted in the PHC, Hiramandalam.Than better</t>
  </si>
  <si>
    <t>'61/2026'</t>
  </si>
  <si>
    <t>Occurred prior to 06.03.2026 at 15.00hrs at Pedda Cheruvu, Gopalapuram Village, Palasa Mandal and reported on 06.03.2026 at 16.00hrs, wherein the complainant Lopinti Venkataramana s/o Papayya, 50yrs, VRO, Gopalapuram Village, Palasa Mandal reported that he has been working as VRO of Garudakhandi Panchayathi, On 06.03.2026 at about 15:00 hours, while he was performing his duties, he received information from Chapa Niranjan of Gopalapuram Village that an unknown male skeleton was found at Pedda Cheruvu in their village. Upon receiving the information, he immediately rushed to the spot, verified the same, and thereafter came to the Police Station and lodged the present report.</t>
  </si>
  <si>
    <t>3 r/w 4 DPA, 85 BNS</t>
  </si>
  <si>
    <t>This is a case of illegal possession of prohibited Ganja for the purpose of commercial use that occurred on 07.03.2026 in between 13.00 hrs to 13.30 hours Simhadwaram Jn, Under Flyover Bridge, NH16 road, Kusalapuram Panchayath, Etcherla Mandal and reported on the same day at 15:30 hours, wherein the accused A1) Priyanka Rani Kanhari, w/o Panchan Pradan, 25 years, ST Caste, R/o Kantana Village, Krandibali Post, Kandamal Dist, Odissa State. A2) Rachana Pradan, D/o Jayathi Pradan, 24 years, ST Caste, Kamathana Village, Krandibali Village, Kandamal Dist, Odissa State, were taken into custody when they were in possession of prohibited Ganja for commercial purpose in anticipation of wrongful gains and seized 10.350 Kgs Ganja worth of Rs. 51,570/-, 2 Oppo company android mobile phones under cov</t>
  </si>
  <si>
    <t>Occurred on 08.03.2026 at 09.00 hrs at Manchalapeta village of Kotabommali Mandal and reported on same day at 14.15 hrs in which the complainant Manchala Venkata Ramanamurthy S/o Krishnamurthy, 38 years, Velama by caste, Manchalapeta village, Kotabommali Mandal stated that, he has been suffering from a leg problem and staying at home. On the previous day, i.e., on 07-03-2026 night, while he was having dinner, he noticed that there was less salt in the cooked curry and asked his wife to add some salt. On that issue, she picked up a quarrel with him. On the next day, i.e., on 08-03-2026 at about 9:00 AM, while he was at his house, his wife Sunitha and his brother-in-law Gollangi Jagadeesh came to him and scolded him saying that he is not able to work but still complaining about the curry.</t>
  </si>
  <si>
    <t>'67/2026'</t>
  </si>
  <si>
    <t>'76/2026'</t>
  </si>
  <si>
    <t>'79/2026'</t>
  </si>
  <si>
    <t>'81/2026'</t>
  </si>
  <si>
    <t>Occurred between on 08.01.2026 at 21.30 hrs and on 09.01.2026 at 09:00 hrs in front of the complainant¿s house at Chinna Brahmana veedhi, Kasibugga town, and reported on 11.03.2026 at 19.00 hrs. The complainant, Vallu Naresh kumar s/o Govindu, 29yrs, T.Kapu by caste, Chinna Brahmana Veedhi, Kasibugga town reported that on on 08.01.2026 at 21.30 hrs, he parked his Bajaj Pulsar 150 DTS-i(ABS) motorcycle bearing register No: AP39BC9438 in front of his house and went to sleep. On 09.01.2026 at about 09:00 hrs, when he woke up, he found that his motorcycle was missing. He searched in the surrounding areas but could not find any clues regarding its whereabouts. He suspects that unknown persons committed theft and decamped with the vehicle. The value of the stolen vehicle is approximately Rs. 50</t>
  </si>
  <si>
    <t>This is a case of unnatural death (consumed Vasmol-33) which occurred on 10.03.2026 between 20.30 hrs to 00.00 hrs at Kunduvanipet village, Srikakulam mandalam and reported on 11.03.2026 at 08.00 hrs by the complainant Barri Sai Raju, S/o late Sai Babu 43 years, Caste: Vadabalija, R/o Kunduvanipet village, Srikakulam mandal. His elder daughter is Barri. Swapna, D/o Sai Raju, Age: 22 years, Caste: Vadabalija, R/o Kunduvanipet village, Srikakulam mandal is studying in the final year of BSC at Srikakulam Women's College. On 11.03.2026 at 20.30 hrs the complainant came to his house and went to the roof of his house. While his daughter was talking on the phone upstairs, he scolded her and picked up the phone for asking her why she was talking. In anger, she became disgusted with her life and c</t>
  </si>
  <si>
    <t>This is a case of Attempt to Murder that occurred on 04.02.2026 at about 06:00 hours at the house of the complainant in Kondavooru Village of Vajrapukotturu Mandal and was reported belatedly on 10.03.2026 at 21-00 hours. The complainant Kolli Nageswararao, S/o Late Kurmarao, aged about 38 years, Caste by Yadava, resident of Kondavooru Village of Vajrapukotturu Mandal, reported that he has a property dispute with his Chinnanana (paternal uncle) Kolli Savarayya. In December 2025, the village elders and family members conducted a meeting regarding the dispute. During that meeting, Kolli Savarayya and his son Kolli Yogi threatened the complainant with dire consequences and also damaged the complainant¿s motorcycle. On 04.02.2026 at about 06:00 hours, Kolli Yogi along with some unknown persons</t>
  </si>
  <si>
    <t>This is a case of fatal road accident that Occurred on 08.03.2026 at about 02.00 hrs on NH-16, Narasannapeta to Tekkali going road, Near Tarlipeta village of Kotabommali Mandal and reported on same day at 08.00 hrs in which the complainant Yarra Rani W/o Appanna, 28 years, Agnikula kstriya by caste, Sivarampuram village, Santhabommali Mandal reported that her maternal uncle, Yarra Jangamu, S/o Late Ramanna, aged about 70 years, was mentally unsound and was not staying at home. He used to wander from village to village begging for food and used to eat whatever was given by others. On this day i.e., 08-03-2026 at about 2:00 AM, while he was crossing the NH-16 road at Tallapeta village, an unknown vehicle, which was proceeding from Narasannapeta towards Tekkali, was driven in a rash and ne</t>
  </si>
  <si>
    <t>'59/2026'</t>
  </si>
  <si>
    <t>Occurred on 23.12.2025 at Ambusoli Village, Palasa Mandal and reported on 05.03.2026 at 09.00hrs, wherein the complainant Dusi Vuha w/o Chandrasekhar, 29yrs, Ambusoli Village, Palasa Mandal reported that she has been living with my family at the above address and working as a GMSK at Tarlakota Village Secretariat. On December 23, 2025, She received a WhatsApp message from +91 91109 81105, from a person named Sakshi Verma, which contained a link offering home-based paid work. They provided a Telegram link for assignment tasks and said that if she completed review tasks as instructed, she would receive regular payments. Believing their words, she started completing the tasks as they instructed. However, on December 25, they informed me through Telegram that her account had been frozen and th</t>
  </si>
  <si>
    <t>'65/2026'</t>
  </si>
  <si>
    <t>'69/2026'</t>
  </si>
  <si>
    <t>'73/2026'</t>
  </si>
  <si>
    <t>'75/2026'</t>
  </si>
  <si>
    <t>'78/2026'</t>
  </si>
  <si>
    <t>Occurred on 06.03.2026 at 21.10 hrs, Hospital Road Junction, Polaki Village and Mandal,, and reported on 06.03.2026 at 21.40 hrs. the SI of Police and his staff while performing the vehicle checking at Hospital Junction, Polaki Mandal, the accused by name Dola Laxmanarao S/o Satyam, 54 years, Kapu by Caste, Jagannadhapuram village, Polaki Mandal, Srikakulam District. Driver of Tractor bearing No AP40FQ5433 from Vedullavalasa village side to Polaki Village in negligence manner with in drunken condition, the SI and staff halt that Tractor and checking with DD machine and got the reading 88.2 mg/100 ML and that the accused motor cyclist taken in to custody on occurrence report and told him U/sec 185 MV Act, drove a motor cycle in drunken condition is an offence and also issued 35(3) BNSS no</t>
  </si>
  <si>
    <t>This is a case of criminal trespass and voluntarily causing hurt with common intention that occurred on 06.03.2026 at about 17-00 hours at the house of the complainant situated at Kottapeta Village of Vajrapukotturu Mandal, and was reported on 09.03.2026 at 17-00 hours. The complainant, Koyiri Venkataratnam, W/o Late Sriramulu, aged about 55 years, Caste: Vadabalija, resident of Kottapeta Village of Vajrapukotturu Mandal, stated that her younger son Koyiri Kishor was married to Budda Rajyalaxmi, D/o Laxmana Rao, resident of Jogampeta Village of Polaki Mandal. After their marriage, their conjugal life went on well for some time. Later, misunderstandings arose between them. On several occasions, her daughter-in-law quarreled with her husband and went to her parental house. Subsequently, the</t>
  </si>
  <si>
    <t>This is a case of man Missing that occurred on 07.03.2026 at 14.00 hours at House of the complaint, Ponduru village and Mandal and reported that on 09.03.2026 at 11.30 hours, where in the complainant Mogadala Gowri w/o Mallibabu, 40 yrs, caste by Devangula, Vandraning street, ponduru village and Mandal, Reported that her Husband Mogadala Mallibabu s/o lt Chandra rao, 46 yrs, , left her house and did not return to house and thereby found missing. Hence she requested to take necessary action.</t>
  </si>
  <si>
    <t>'62/2026'</t>
  </si>
  <si>
    <t>This is a case of illegal possession of prohibited Ganja for the purpose of commercial use that occurred on 06.03.2026 at about 14.30hrs at third line, Railway station road, Palasa and reported on the same day at 16.15 hrs by the complainant N Sunil, Sub-Inspector of Police, Kasibugga PS, in which, he reported that he arrested the accused A.1 Rambe Muni kumar s/o Sivayya, 28yrs, ST Yerukula by caste, G.R Reddi colony, Gandupalli Village, Irala Mandal, Chittore district, A.2 Mendrakurthy Nandini w/o Rambe Muni kumar, 26yrs, ST Yerukula by caste, G.R Reddi colony, Gandupalli Village, Irala Mandal, Chittore district and A.3 Mendrakurthy Ramakrishna s/o Varaprasad, 30yrs, ST Yerukula by caste, G.R Reddi colony, Gandupalli Village, Irala Mandal, Chittore district, while they were in possessi</t>
  </si>
  <si>
    <t>'72/2026'</t>
  </si>
  <si>
    <t>'83/2026'</t>
  </si>
  <si>
    <t>126(2),115(2),74,118(1) r/w 3(5) BNS</t>
  </si>
  <si>
    <t>This is counter to Cr No. 20/2026. This is case of Outraging the modesty of women coupled with voluntarily causing hurt and wrongful restraint that occurred on 03.03.2026 at 12.30 hrs in front of complainant house of Peddakota village, L.N.peta Mandal and belatedly reported on 06.03.2026 at 17.45 Hrs basing on the report of Kagana Nireesh, S/o Late Srinivasarao, Age 25 yrs, Caste: Srisayana, Peddakota village, L.N.Peta Mandal., in which he reported that he has been living by maintaining chiken shop at L.N.Peta centre and further reported that his villagers Kola Appamma, Kola Durgarao, Kola Lavanya, Piriya Savitri, Piriya Appanna and Gondu Uma are spreading bad propaganda about him in their village that his house goddess Rajulamma causing troubles their villagers. On that his village elders</t>
  </si>
  <si>
    <t>Occurred on 03.03.2026 at about 23.30 hours at complainants kallam,Golla mentada Village, Ranasthalam Mandal, and was reported on 06.03.2026 at 15:00 hours by the complainant Butcha Suri s/o lt Bangarayya ,age 55 yrs,Reddika by caste,,Golla mentada village,Ranasthalam mandal The complainant stated that he owns a tractor having Engine No. AP 39 UY 6523 and Truck/Trailer No. AP 39 UK 0996. His son had taken the said tractor for work on 03-03-2026 and after returning, he parked it in the complainant¿s Yard(kallam) at about 11:00 AM. On the same day at about 11:30 PM, the tractor engine was found burning in flames. The complainant suspects that the said act might have been committed by the villagers Korada Bhadraiah and Padagala Ramasatyam, and reported the matter accordingly.</t>
  </si>
  <si>
    <t>This is a Non Fatal Road accident, which occurred on 06.03.2026 at 11.05hrs, at on BT Road, Near Illayyagaripeta village JN, Ponduru Mandal and reported on 11.03.2026 at 18.00 hrs, where in the complainant Gurugubelli Chandrinaidu s/o Bhagavatha rao, 45 yrs, caste by Kalinga, Majjilipeta Village, Ponduru Mandal, reported that his father Gurugubelli Bhagavathi rao s/o lt Jaggunaidu, 68 yrs, caste by Kalinga, Majjilipeta village, Ponduru mandal Running a Kirana shop at his village. on 06.03.2026 about morning his father went to ponduru market along with his TVS XL motor cycle Bering No:- AP39LH0565 for Purchesed Grocery items. after complection Purchesed of Grocery items his father came back to his village , while his Father reched near Illayyagaripeta village</t>
  </si>
  <si>
    <t>Occurred on 03.03.2026 about 09.10 hrs at near Unioun Bank, Lolugu village, Ponduru mandal and reported on 05.03.2026 about 19.00 hrs, wherein the complainant Lolugu Kantamma w/o lt Pattabhi, 75 yrs, caste by Kapu, Lolugu village, Ponduru Mandal, Srikakulam District reported that on 03.03.2026 about 09.10 hrs she went to her Agriculture fields ner village At that time, while walking along Buridikancharam Road, an unknown auto driver approached the Union Bank and said that the old woman could not walk, so he would give her a lift. When she got into the auto, she saw that there were two women in the auto. After 100 meters, she got out near her field and went into the field. When she saw that her 3 Tula Gold tadu was missing and value of property Rs 90,000/-, she reported.</t>
  </si>
  <si>
    <t>This is a case of illegal possession of prohibited Ganja for the purpose of commercial use that occurred on 11.03.2026 in between 13.45 hrs to 15.15 hours at Ponnada Factory Road, Near Venkannagaripeta, Etcherla Mandal and reported on the same day at 15:45 hours, wherein the accused A1) Gantala Surya Teja, S/o Bheemeswara Rao, 26 years, Jangalu by Caste, Santoshimatha Temple, Srikakulam. A2). Buridi Laikon, @ Dev, S/o Gopi, Lakka, Pithaguda, ASR Dist. A3). Kesava Balu, S/o Palayya, 20 years, Vadabalija by Caste, Dammalaveedhi, Srikakulam. A4). Sopeti Karthik (To Apprehended), taken into custody when they were in possession of prohibited Ganja for commercial purpose in anticipation of wrongful gains and seized 2.300 Kgs Ganja worth of Rs. 11,500/-, 4 Cell Phones, Honda Activa Sccoty bearin</t>
  </si>
  <si>
    <t>'68/2026'</t>
  </si>
  <si>
    <t>'71/2026'</t>
  </si>
  <si>
    <t>'89/2026'</t>
  </si>
  <si>
    <t>303(2),329(4),324(4) BNS, 175(3) BNSS</t>
  </si>
  <si>
    <t>This is the case of Criminal trespass Coupled with damage and committed theft of coconuts that occurred on 25.10.2025 about 18.00 hrs, at coconut tope of the complainant, Kanugulavanipeta village, Srikakulam and reported on 15.03.2026 at 10.00 hrs wherein the complainant named Ippili Venkata Sivalaxmiprasad, S/o late Appa Rao, aged-58, Kanugulavanipeta village, Srikakulam reported that accused named Ippili Akkappadu, S/o Thavudu, aged-50, Kunugulavanipeta villaged trespassed into the coconut tope, caused damage the coconut tope and committed theft of coconuts.</t>
  </si>
  <si>
    <t>'86/2026'</t>
  </si>
  <si>
    <t>'88/2026'</t>
  </si>
  <si>
    <t>'91/2026'</t>
  </si>
  <si>
    <t>Woman,Boy Missing Person</t>
  </si>
  <si>
    <t>This is a case of illegal possession, transporation of prohibited Ganja for the purpose of commercial use that occurred on 12.03.2026 at about 10.30 hours, at Subhadrapuram bus stop, Laveru mandal, Srikakulam District and reported on the same day 12:00hours, wherein the accused Abdul Raoof, S/o. Mahamood, 43 years, caste by Muslim, R/o. Pallipath house, Irikkur panchayat, Kannur District, Kerala State, was taken into custody when he was in possession of prohibited Ganja of about 7.58 KGs in brown PVC wrapped packet for commercial purpose in anticipation of wrongful gains was arrested and seized the contraband of prohibited Ganja under the cover of mediators¿ report.</t>
  </si>
  <si>
    <t>27(a),27(b) NDPSA</t>
  </si>
  <si>
    <t>This is a case of illegal consumption of a narcotic drug, which occurred on 17.03.2026 at about 11:00 hours near under the Mahendratanaya river bridge, at Kaguvada Village, Pathapatnam Mandal and reported on the same day at 13:30hrs in which the complainant, Sri K. Sriramamurthy, Assistant Sub-Inspector of Police, No. 1384, Pathapatnam Police Station stated that he received a credible information about consumption of a narcotic drug of Ganja at the above occurrence place, he and his staff HC-1337, PC-225, 1503 and Peyyila Punyavathi, GMSK Kaguvada along with mediators rushed the occurrence place at that time the accused persons: A-1:Chodi Manikanta@Anil, S/o Appanna, aged 20 yrs, Yathala by caste, N/o Basivada Village, Jalumuru Mandal, R/o Yathala Veedhi, Korasavada Village, Pathapatnam Ma</t>
  </si>
  <si>
    <t>Occurred On 15.03.2026 At About 15.00 Hours In Palm Oil Plantation , Near Bantupalli Village, Ranasthalam Mandal And Reported On 15.03.2026 At 16.30 Hours. Wherein The Accuseds 1) Koripella Srinivas, S/O Venkatarao, 51 Yrs , Kamma By Caste , Rayachur, Karnataka , R/O Yaagatipalem. 2) Siruvuri Venkataramana Murthi Raju, S/O Krishnamurthi Raju , Age 58,Kshatriya ,Dannanapetam ,Viziyanagaram. 3) Gottimukkala Ravikumar, S/O Li Somaraju, Age 55, Kshatriya , Garikapalem Village , Ranasthalam 4) Minapakurthe Shankararao, S/O Lt Sathyannarayana, Age 45, Viswabrahmin By Caste, Kondamulagam Village , Ranasthalam.5) Pulapa Kamaraju, S/O Lt Apparao ,Age 66, Telaga By Caste, Kandhivalasa , P P Rega Mandal. 6) Gorle Srinivasarao S/O Lt Mahalakshmi Naidu , Age 55, Kapu By Caste, Diguva Ranasthalam Vill</t>
  </si>
  <si>
    <t>115(2),79 r/w 351(3) r/w 3(5) BNS</t>
  </si>
  <si>
    <t>Thiss is counter case in Cr no 34/2026, Occurred on 08.03.2026 about 19.00 hrs, at house of the complaint, Tholapi village, ponduru mandal and Reported on 14.03.2026 about 18.30 hrs. Where in the complainant Ponnada Dhanalaxmi w/o Laxmanarao, 45 yrs, caste by Kalinga, Tholapi village, Ponduru mandal. reported that the accused 1) Ponnada Apparao 2) Ponnada Govinda rao 3) Ponnada Annapurna, 4) Ponnada Asha all caste by Kalinga, Tholapi village, Ponduru mandal Abused her like Lanja, and Beat the complaint and her Husband with a Hands caused both are received Pain full injuries Due to The Accused removed the branches of the complaint tree that had fallen on the Accused house. And etc, facts.</t>
  </si>
  <si>
    <t>Occurred during the period from 18.09.2025 to 12.11.2025 at the house of the complainant situated at Butchipeta of Balaga, Srikakulam Town and reported on 17.03.2026 at 20:30 hours. In which the complainant Baggu Vijay Krishna, S/o Late Laxminarayana, aged about 37 years, P. Velama by caste, resident of Butchipeta of Balaga, Srikakulam Town reported that in the month of August 2025, while using WhatsApp, he received a message from a person namely Meena Joshi (Asthatrade Weekly Prep) through mobile number 814398091 stating that by investing money, he could earn profits ranging from 30% to 40% within six months. Believing the same, the complainant joined a WhatsApp group through his mobile number. Thereafter, the said group admin Meena Joshi created an account for him in a trading a</t>
  </si>
  <si>
    <t>Occurred on 14.03.2026 at 15.30 hrs ,on NH 16 Road, Jarjam Village Junction, Etcherla Mandal and reported on 15.03.2026 at 19.00 hrs where in the complainant Hemanth Ahiri, S/o Late Anil, aged about 45 years, Bengali caste, native of Haneet Village, Hugli District, West Bengal, is working as a driver of lorry bearing No. AP 39 UZ 2237. On 13-03-2026 at about 10:00 PM he started from Vijayawada with a load of eggs. On 14-03-2026 at about 3:30 PM while proceeding on National Highway near Etcherla Mandal limits of Srikakulam District, he drove the lorry at high speed and failed to notice a lorry parked ahead on the road while proceeding from Visakhapatnam towards Narasannapeta side and dashed against the rear side of the said lorry. Due to the impact, the front</t>
  </si>
  <si>
    <t>This is a case of burglary by house breaking at night that Occurred in between 10.03.2026 at 22:00 hours to 11.03.2026 at 07.00 hrs the house of the complainant, M.Avalangi village of Hiramandalam mandal and reported on 15.03.2025 at 10.30 hours, wherein the complainant Ippili. Chinnammudu W/o Lt appalanaidu, Age 52 yrs , Kapu by caste, M.Avalangi village, Hiramandalam mandal reported that the unknown culprits gained entered into their house by breaking opening the lock and committed theft of 2 tulas gold necklace, 4 pairs of ear studs each pair of weight 5 grams,4selver waist threads each weight 3 tulas ,6 silver coins each weight 4 tulas, silver pooja samagri of weight 100 grams total worth of Rs.1,45,000/- and decamped with booty.</t>
  </si>
  <si>
    <t>'84/2026'</t>
  </si>
  <si>
    <t>79,109(1),74,118(1) r/w 3(5) BNS</t>
  </si>
  <si>
    <t>Occurred on 11.03.2026 at 24.00hrs at Denki veedhi, Kasibugga town and reported on 12.03.2026 at 06.30hrs, wherein the complainant Dokkara Devika D/o Ramarao, 22yrs, Caste by Yadava, Denki veedhi, Kasibugga town stated that she completed studies up to Intermediate and currently reside at home. Her neighbor, Gandham Sai, sent an inappropriate message to her mobile phone addressing her as ¿Darling.¿ She replied to him, stating that she like an elder sister to him and questioning why he was sending such disrespectful messages. She also informed my mother, Dokkari Kalavathi, about the matter. On 11.03.2026, at approximately 5:00 PM, Her mother questioned Gandham Sai regarding the message. Following this, Sai went to his house and informed his father, Gandham Kameswara Rao, and his younger brot</t>
  </si>
  <si>
    <t>'87/2026'</t>
  </si>
  <si>
    <t>This is the case of Un-natural death(Death due to Poison) that occurred on 14.03.2026 in between about 06.00 hrs and 12.00 hrs, at Vakalavalasa village, Srikakulam and reported on 16.03.2026 at 18.00 hrs wherein the complainant named Kuna Laxminarayana, w/o late Ramesh, aged-27, Kalinga by caste, Vakalavalasa village reported that since few days her husband/ Deceased named Kuna ramesh, S/o late Laxmana Rao, aged-41 consumed alcohol heavily , on that mother of the deceased scolded him about his drinking then deceased felt upset and committed Suicide by consuming Poison, further he was shifted to GEMS Hospital for treatment, while under going treatment he was died on 16.03.2026 about 14.00 hrs. Basing on the report, SI of Srikakulam Rural PS registered case as crime no 40/2026, U/s 194 BNSS</t>
  </si>
  <si>
    <t>126(2),115(2),79 r/w 3(5) BNS</t>
  </si>
  <si>
    <t>Occurred on 04.03.2026 at 18.00 hrs at Karlemma R&amp; R Colony, Kothuru Mandal and reported on 14.03.2026 at 19.00 hrs in which the complainant Puchha Apparao, S/o. Late Applaswami, age 53 yrs, SC-Mala by caste, Karlemma R&amp; R Colony, Kothuru Mandal reported that I have been serving as the Sarpanch of Karlemma Colony, Kothuru Mandal, for the past five years. On the occasion of Sankranti specifically on Bhogi day my Secretary and I erected a "Swachh Sankranti" banner in our village. On March 2, 2026, during the wedding celebrations of Mr. Regana Bhaskara Rao's son the banner we had erected was removed and cast aside to make way for the installation of wedding-related lighting, sound systems, and banners. I reported this matter to our Village Secretary. Upon learning that I had reported this inc</t>
  </si>
  <si>
    <t>Occurred on 16.03.2026 at 14.30 hrs, Opp. Railway station, Haripuram village, Mandasa mandal and reported on the same day at 17.30 hours by the complainant K.Krishna Prasad, Sub-Inspector of Police, Mandasa PS, in which, he reported that he arrested the accused A-1) Ebin Das Joy, S/o.Joy, 25 yrs, R/o.Jasmin Bhawan, Parcheri, East Kollada village, Koduvila post, Kollam district, Kerala state, while he was in possession &amp; transportation of the prohibited Ganja. The complainant seized total Ganja weighing about Kg 1.925 grams, Worth Rs.14,000/- &amp; 01 mobile phone from the possession of the accused A.1 in the presence of the mediators under the cover of the mediators report. A.1 purchased ganja from A3.Smruthi Ramjan Bardhan, Odisha state and transporting the same to handedover to A.2 Chandu Ch</t>
  </si>
  <si>
    <t>Occurred on 17.03.2026 at 09.15 hrs, at Chinna Limbugam village, Mandasa mandal and reported On 17.03.2026 at 12.00 hrs, wherein the complainant Addi Dandasi, S/o.late Madayya, 38 yrs, Chinna Limbugam village, Mandasa mandal stated that the A1 Patri Ramarao is his neighbor. Today i.e. on 17.03.2026 at about 09.00 hrs, the accused is constructing new lavatory and bathroom beside to their house, on noticing the same the complainant told to the accused not to construct the bathroom in hi site and left there. While the complainant is going on his motor cycle, the accused stopped his vehicle and wrongfully restrained the complainant, quarrel with him and beat him on his head with a knife and caused bleeding injury. The remaining accused A2) Patri Paparao, A3) Mandala Laxmi, A4) Patri Narayana,</t>
  </si>
  <si>
    <t>4,3 DPA, 108,85 r/w 62 BNS</t>
  </si>
  <si>
    <t>This is a case of committing to attempt suicide by hanging with abetment coupled with harreshment of dowry of married woman, which occurred on 17.03.2026 in between 07.30 hrs to 07.40 hrs at the house of complainant, Vengalarao colony, Amadalavalasa municipality and reported on the same day at 15.30 Hrs., in which the complainant Yandamuri Gopi S/o Chinna Mugathayya, 45 yrs, Rajaka by caste, Vengalarao colony, Amadalavalasa municipality reported that he had one daughter by Name Apparna, 24 yrs. His daughter marriage was performed with Vajragadda Sudheer of Vedullavalasa village, Amadalavalasa Mandal in the year 2023 by registered marriage. Presently her daughter is 9th month pregnant. On 18.02.2026 he asked his daughter why are you crying and then his daughter replied that her husband</t>
  </si>
  <si>
    <t>This is a case of dowry harassment. Occurred Prior to 14.03.2026. at K Matsyalesam village, Gara mandal, Srikakulam district and reported On 14.03.2026 at 11.00 hrs, where in the complainant Bondi Sandya W/o Kamalesh, age 28 yrs, Vadabalija by caste, Umilada village, Santhabommali mandal reported that her parental home at Umilada village of Santhabommali mandal, her marriage was held with A1. Bondi Kamalesh S/o late Dharma rao in Hindu tradition, at the time of marriage her parents gave 2,20,000/- rupees cash, 2 1/2 tulas gold to accused as dowry, she has no progeny, for that her husband, elder brother-in-law Mondi Rajesh and remaining accused were harassed her physically and mentally, and asked 10 Lakhs additional dowry from her parental home.</t>
  </si>
  <si>
    <t>This is a case of house-breaking by night committed by unknown offender(s), which occurred between 16.03.2026 at 13.35 hrs and 17.03.2026 at 05.30 hrs at the complainant¿s house near Vijaya Bharathi College, Ponduru, and was reported on 17.03.2026 at 10.00 hrs. Where in the complainant, Sanapala Syamala Rao, S/o Late Ramulu, aged 48 years, Kalinga by caste, resident of Vijayabharathi Colony, Ponduru Village and Mandal, stated that he has been residing in a rented house for the past 6 years, and on 16.03.2026 at about 13.35 hrs., he locked his house and went to Srikakulam for his wife Anasuya @ Sanyasamma¿s medical treatment; on 17.03.2026 at about 05.30 hrs, he along with his wife returned and found the house lock broken and doors open, and upon entering noticed that unknown offenders had</t>
  </si>
  <si>
    <t>Occurred prior to 16.03.2026 at Venkayyapeta Village, Amadalavalasa Mandal, Srikakulam District and reported on 16.03.2026 at 12.20 hrs, wherein the complainant Sadhu Lakshmi w/o Yerramnaidu, Age:40 years, P.Velama by caste, Vanavanipeta Village, Srikakulam Rural Mandal and District stated that her marriage performed with Sadhu Yerramnaidu S/o Appalasuri at her-in-law¿s house on 15.05.2006 as per Christian tradition. During her marital life she blessed with one female child named Parimala. Later her husband harassed her mentally, physically, with active instigation of Mother-in-law Sarojini, Father-in-law Appalasuri, Brother-in-law¿s Simhachalam, Chittibabu. Though the complainant bare all the harassment of accused, She lodged a report with request to initiate action against them.</t>
  </si>
  <si>
    <t>351(2),61(2),356(2),285,135 r/w 3(5) BNS, 175(3) BNSS</t>
  </si>
  <si>
    <t>This is a case endorsed by the Honourable Court of JMFC, Pathapatnam, occurred prior to 25-12-2025 at about 10:00 hrs at Kurmanadhapuram village of Saravakota Mandal and reported on 13-03-2026 at 12:30 hrs, by the complainant Ronanki Umamaheswara Rao, S/o late Mukhalingam, Age Yrs, Kalinga by caste, Kurmanadahapuram village of Saravakota Mandal reported that the alleged accused Ronanki Trinadharao, S/o late Achibabu, Age 55 Yrs, Kalinga by caste, Kurmanadahapuram village of Saravakota Mandal and two others were to attempt wrongful confine the complainant, threatened the complainant with dire consequence and obstruction the public way and thrown ¿Mulla Kanche, Garbage, hey heaps, cow dungs and broken glass pieces on the Panchayathi road and in front of the complainant¿s site, with an evil i</t>
  </si>
  <si>
    <t>Occurred on 12.3.2026 at about 6.00 hrs and reported on the same day at about 17.00 hrs in which the complainant said that his mother whose age is about 75 yrs was suffering from I'll health and from gastric and other diseases she got vex on her life and taken poision pesticides in the morning in between 03-06.00 hrs and this was noticed by complainant wife then deceased was immediately shifted to DH Tekkali and for better treatment shifted to RIMS Srikakulam and died while taking treatment in the evening.</t>
  </si>
  <si>
    <t>'90/2026'</t>
  </si>
  <si>
    <t>'92/2026'</t>
  </si>
  <si>
    <t>126(2),132 r/w 3(5) BNS</t>
  </si>
  <si>
    <t>Occurred on 13.03.2026 at about 10.00hrs on NH-326(A) road, Pathapatnam Village &amp; Mandal and reported on 14.03.2026 at 12.00hrs in which the complainant Dharmavarapu Gowri Sankararao (PC-1228) S/o Late Taviti Setti, age 48yrs, Rajaka by caste, N/o Bitiwada Village, Veeragattam Mandal of PVP Manyam Dist, R/o Balaji Nagar-II, Pathapatnam Village. He is working as Police Constable at Pathapatnam PS. On 13.03.2026 the SHO Pathapatnam PS gave orders to attend the traffic regulation on the main road near Syam Prabha Hospital, Pathapatnam who blocked the road and protest against the Syam Prabha Hospital. He along with staff PC-2075, 1560 went to the spot at that time some persons blocked the road and placing one-woman dead body on the road, he asked that persons, they said that on 09.03.2026 K</t>
  </si>
  <si>
    <t>Occurred on 11.03.2026 inbetween at 20:00 hours to 10:39 hrs at the house of the complainant situated at Arasavalli Village, Srikakulam Town, and reported on 17.03.2026 at 11:00 hours.where in the complainant, Kollapu Jayasankara Rao, S/o Late Neelakantam, aged about 59 years, resident of Maruthinagar, Narasannapeta and presently residing at Arasavalli Village, Srikakulam Town, stated that he has been working as an Attender at Union Bank of India, Sri Kuram Branch for the past 2 years. He is maintaining a bank account bearing A/c No. 051331100000618 and also a joint account with his wife bearing No. 038010100010572 in the said bank. Both accounts are linked to his mobile number 8008252743, and he has been using the VYOM App for online transactions. He stated that the VYOM App was not func</t>
  </si>
  <si>
    <t>It is a counter case to Cr. No. 43/2026 U/Sec. 126 (2), 118 (1), 115 (2) r/w 3 (5) BNS that occurred on 17.03.2026 at 09.00 hrs, at Chinna Limbugam village, Mandasa mandal and reported On 17.03.2026 at 12.30 hrs, wherein the complainant Patri Ramarao, S/o.Narayana, 37 yrs, Chinna Limbugam village, Mandasa mandal stated that the A1) Addi Dandasi is his neighbor. 20 years back they constructed their house and after A1 constructed his house beside the complainant's house. At present the complainant is constructing new lavatory and bathroom at rearside of his house, on that the accused quarrelled with the complainant and stopped the work and beat the complainant with stick on his head and caused bleeding injury. The accused A2) Addi Harikrishna, A3) Sappa Narayana, A4) Sappa Savitri, A5) Addi</t>
  </si>
  <si>
    <t>This is a case of ordinary theft occurred In between 15.03.2026 at 19.00hrs to 16.03.2026 at 06.00 hrs at R &amp;R Subhalai village of Hiramandalam Mandal and reported on 18.03.2026 at 19.00 hrs wherein the Complainant by name Shaik Basha S/o Mastan,Age38 yrs , Subhalai R &amp; R Colony &amp; village, Hiramandalam mandal stated that His son Salman went on a bike to buy clothes and returned. He parked their bike bearing no AP31EV5530 puleser NS200 CC in front of their house. After having dinner at night, everyone went to sleep. The next morning, when they checked, the bike was missing. They searched the surrounding areas but could not find it anywhere. Realizing that someone had stolen the bike, a report was lodged Worth of stolen motorcycle is Rs. 30,000/-. He informed the same to the complainant.</t>
  </si>
  <si>
    <t>Occurred prior to 18.03.2026 at Jonnalapadu Village, Gara Mandal, Srikakulam District and reported on 18.03.2026 at 19.45 hrs, wherein the complainant Kodi Geethanjali w/o Kodi Rambabu, Age:32 years, Padmasali by caste, Majors Colony, Peddapadu Road, Srikakulam Town and District stated that her marriage performed with Kodi Rambabu S/o Koti Suryanarayana at Kalyana Venue, Arasavilli on 25.05.2013. At the time of marriage her parents gave cash Rs.50,000/-, 2 tulas gold, Sarisamanulu to her husband. During her marital life she blessed with two children. Later her husband harassed her mentally, physically came to house with drunken state with active instigation of Mother-in-law Appalamma, Father-in-law Koti Suryanarayana. Though the complainant bare all the harassment of accused, She lodged a</t>
  </si>
  <si>
    <t>467,471,468 r/w 34 IPC</t>
  </si>
  <si>
    <t>Occurred on 22.04.2022 in between 00.00 Hrs to 23.59 Hrs at Survry No. 134-12A, on NH 16, Next to Reliance Communication Land, Ampuram Village, Kanchili Mandal, Srikakulam District and reported on 18.03.2026 at 11.30 Hrs in which the complainant Kiran Kumari Agarwala D/o Ramavatar Agarwala, 57 years, Main Road, Kanchili Village &amp; Mandal reported that her brother A1: Rajesh Kumar Agarwala, S/o Ramavatar Agarwala, R/o 106, Gadiraju Empire, VUDA Park, Visakhapatnam and his wife A2: Suman Agarwala by using the forged SPA, and illegally sold her immovable property and subsequently the property was transferred to multiple third parties through registered sale deeds. She further stated that she had never executed or authorized any such SPA and that her signatures and identity particulars were fo</t>
  </si>
  <si>
    <t>This is case of oedinary theft. Occurred on between 11.03.2026 at 18.00 hrs to 12.03.2026 at 05.00 hrs and reported on 18.03.2026at 17.30 hrs. In which the complainant Neelapu Murali Krishna S/o Lt Appalaswamy, 36 Years, Health Inspector of PHC Kanchili, Pottangi road, Korlam Village of Sompeta Mandal reported that at night he parked His Pulsur Motor cycle vide bearing Engine No : DHXCSE43293, in front of her house in Pottangi road, Korlam Village. he noticed that his motor cycle (Worth opf Rs 40000)was found missing. After made searches in and around, but in vain. then report</t>
  </si>
  <si>
    <t>'93/2026'</t>
  </si>
  <si>
    <t>Occurred prior to 16.03.2026 at Jagananna Colony, Vakalavalasa Village, Srikakulam Rural Mandal and Balaga, Srikakulam Town and reported on 18.03.2026 at 21.00 hrs, wherein the complainant Bethanabelli Sandhya D/o late Simhachalam, Age:33 years, Koppula Velama by caste, Vakalavalasa Village, Srikakulam Rural Mandal, Srikakulam District stated that she was befriended with one Badisetti Sai Kumar for 4 years, who is working in Balaga Sachivalayam as a Engineer. Later he promised to marry her and without the intent to fulfill it, leading it to sexual intercourse with her. Later, she got pregnancy with him. On which, she requested to marry her. Inturn, he tied a nuptial thread around her neck while absence of her inmates in her house. On his assurance to marry her, she aborted her pregnancy.</t>
  </si>
  <si>
    <t>occurred on inbetween 25.07.2025 at 00.00 hrs to 01.08.2025 about 24.00 hrs, at Jogannapeta Village, Ponduru Mandal and reported on 19.03.2026 at 14.00 hrs., where in the complainant Kuppili Durgarao s/o lt Rajarao,23 yrs, caste by SC mala, Jogannapeta Village, Ponduru Mandal reported that complainant received a message on his WhatsApp number 8667474413 on 25.07.2025 stating that if he invests in a website Star Link App, the amount will double in one month. The complainant sent Rs. 1,58,000/- in installments. When he received a message stating that the amount had doubled, he immediately tried to withdrawal the money, but the server was busy. The complainant realized that he had been cheated and called 1930 to inform the complainant. He request to take necessary action against the unkno</t>
  </si>
  <si>
    <t>115(2),351(2),74 r/w 3(5) BNS</t>
  </si>
  <si>
    <t>This is a counter case to Cr.No.57/2026. The incident occurred on 17.03.2026 at about 3:30 PM near Nelivada Junction, Ranasthalam Mandal, and was reported on 20.03.2026 at 16.00 hrs by the complainant, Munakala Gowthami w/o lt Srinivasarao,age 29 yrs, Reddika by caste,varisam village,Ranasthalam mandal The complainant, a widow with one daughter, stated that Jeeru Ramana Reddy took her on the pretext of teaching car bearing No. AP 39 CV 3572 driving and he behaved in an indecent manner and inappropriately touched her between her legs, causing her discomfort. When she resisted and tried to leave, he allegedly restrained her, attempted to pull her back into the car, and threatened her. She later informed his wife, Jeeru Rajyalaxmi, about the incident. Subsequently, Jeeru Ramana Reddy and hi</t>
  </si>
  <si>
    <t>'95/2026'</t>
  </si>
  <si>
    <t>This is a case of Non Fatal Road Accident that occurred on 19.03.2026 at 14.00 Hrs on service road towards Kanchili, at Sreerampuram Junction, Kanchili Mandal and reported on the next day i.e., 20.03.2026 at 08.00 Hrs in which the complainant Maddila Srinivasarao S/O Late Bheemayya, Age 44 yrs, Kathivaram Village, Kanchili Mandal, Srikakulam Dist., reported that he is daily wase worker and he went for work on 19.03.2026 to Salinaputtuga Village and after completion works while returning home by his motorcycle bearing number AP30AC2572 while he is driving towards Kanchili on service road, The driver of Visakha dairy Milk Tanker bearing number AP31TF6646 drove his lorry rash and negligent manner which was coming towards Ichpuram ¿ palasa NH -16 ) Suddenly he crossing the road towards Sreera</t>
  </si>
  <si>
    <t>127(2),309(5),115(2) r/w 3(5) BNS</t>
  </si>
  <si>
    <t>Occurred on inbetween 11-02-2026 at 23:00 hrs to 13-02-2026 at 09:10 hrs at Ichapuram and reported on 21-03-2026 at 18:00 hrs that the complainant Subhajini Majhi, W/o Prabhusa Kandha Majhi, 36 yrs, Allanjury, Bamunigaon, Kandhamal, Odisha state said that on 08.02.2026 her husband Prabhusakandha Majhi along with his villager Sukendu Singh, and one Lalu of Srambrira village under Kotagada GP/PS of Kandhamal District had gone to Hyaderabad for labour work. On 11.02.2026 at about 11.00 AM her husband contacted her mobile No.6370351603 with his mobile phone No.8280169052 and said that he returned to home but unfortunately he dropped at Ichhapuram Railway station as minded Berhampur Railway Station and he will came another train but her husband did not contacted her. On 12.02.2026 at about 01.0</t>
  </si>
  <si>
    <t>115(2),127(2) r/w 3(5) BNS</t>
  </si>
  <si>
    <t>occurred on 19.03.2026 at about 13.00 hrs at Varisam village, Ranasthalam Mandal, and was reported on 20.03.2026 at 09.00 hrs by the complainant Jeeru Ramana s/o lt Apparao,age 32 yrs,Reddika by caste,varisam village,Ranasthalam mandal. The complainant stated that on 18.03.2026, a minor quarrel took place between him and one Munakala Gouthami w/o Late Srinivasa Rao, who belongs to the same village as the complainant. In connection with the said dispute, a panchayathi was conducted on 19.03.2026 in the presence of village elders, where both parties attended.While so, at about 1:00 PM on the same day, bearing a grudge over the earlier quarrel, Munakala Gouthami, Munakala Ramana, M. Appanna, M.Suryanarayana, and Munakala Shiva picked up a quarrel with the complainant. They caught hold of h</t>
  </si>
  <si>
    <t>'94/2026'</t>
  </si>
  <si>
    <t>This is a case of wrongful retrain and criminal intimidation couple with common intention, which occurred on 19.03.2026 at 08.30hrs, Near banjaradoddi, palathalagam village, Santhabommali Mandal and reported on same day at 17.45hrs, where in the complainant Avala Laxmi W/o Bhasakara rao, age 42 yrs, Yadava by caste, palathalagam village, Santhabommali Mandal reported that she has one daughter Kumari age 28 yra, and one son Rambabu, age 24yrs. On 19-03-2026 at about 08.30hrs, she along with her husband and son were returning his home after completed of their pulled chickpea plants, when they were reached at Banajeradoddi in his village, the above mentioned accused were stop them, accused Laxmana lauded beggarly and said ¿how many times I was said to you, do not came this way¿, and pus</t>
  </si>
  <si>
    <t>3(2)(va),3(1)(s),3(1)(r) SC ST POA ACT, 351(1) BNS</t>
  </si>
  <si>
    <t>This is the case of Criminally intimidation against the Scheduled caste person that occurred on 02.03.2026 about 07.30 hrs , at SC Colony, Tangivanipeta village, Srikakulam and reported on 22.03.2026 at 20.00 hrs wherein the complainant named savalapurapu krishnaveni, W/o malleswara Rao ,,52 Yrs Caste by SC-Madiga, Tangivanipeta village, Srikakulam Reported that accused namely sativada sujatha, and her daughter named sravanthi abused her as ¿ MADIGA LANJA¿ when complainant stopped the accused due to road repair works .</t>
  </si>
  <si>
    <t>79,126(2),351(2) r/w 3(5) BNS</t>
  </si>
  <si>
    <t>This is a case of Wrongful restraint and coupled with criminal intimidation and insult the modesty of a woman by common intention, which occurred on 18.03.2026 at 09.00 hrs., at Survey No. 33 Vacate place, Krishnapuram Village, Ponduru Mandal and reported on 21.03.2026 at 21.00 hrs., Lukalapu Laxmana Rao S/o late Appalasuri, 53 yrs, Turpukapu by caste, Krishnapuram Village, Ponduru Mandal gave a report stated that he owns a registered land in Survey No. 33 situated at Krishnapuram Village, Ponduru Mandal. There has been an ongoing dispute regarding the said land between him and Raghumandla Koteswari and Kella Varalaxmi, in connection with which he filed a civil case and obtained an injunction order. Despite the same, they continued to quarrel with him over the land. On 18.03.2026 at about</t>
  </si>
  <si>
    <t>324(4),305(a),331(4) r/w 62 BNS</t>
  </si>
  <si>
    <t>Occured on in between 20.03.2026 at 19.30 hrs to 21.03.2026 at 07.00 hrs at Umamaheswara swamy temple Baruva and reported on 21.03.2026 at 10.00 hrs in which the complainant , Gopal Prasad Panigrahi, the 56-year-old priest of the Uma Maheswara Swamy Temple in Baruva Village, reported the theft and desecration of temple's Nandiswara (Nandi) idol and cement pedastrial worth of Rs. 1500/- in locked temple. early morning on the information of his uncle for the offence he went and while searching with in near by places it was later found smashed in a nearby field belonging to Baddu Mohana Rao; it is suspected that an unknown culprits stole and broke the idol under the mistaken belief that it contained gold coins or hidden valuables.</t>
  </si>
  <si>
    <t>Occurred during the period from 02.04.2025 to 28.06.2025 at house of the complainant Bavajinagar, Balaga, Srikakulam Town and reported on 19.3.2026 at 20.45 hours. In which the complainant Ravada Venkata Prasad, S/o Simhachalam, Age 35 yrs, Velama by caste, Bavajinagar, Balaga, Srikakulam Town reported that he is having experience in share market investments. The complainant believed that investments in crypto currency would yield high profits. In that belief, the complainant invested a total amount of Rs.12,18,073/- several times from his HDFC Bank account through various crypto currency-related platforms/websites namely Polonix, LBak and Moonpay. Subsequently, when the complainant attempted to withdraw the invested amount for his personal needs, the said applications/websites</t>
  </si>
  <si>
    <t>Occurred on 18.02.2026 about 16.46 hrs, at Kinthali Village, Ponduru Mandal and reported on 19.03.2026 at 16.00 hrs., where in the complainant Ampolu Rajendrababu s/o Nukaraju, 33 yrs, caste by Kalinga, Penubarthi village, Ponduru Mandal reported that he is running a Iron and Cement Shop at Kinthali village, Ponduru Mandal Reported that an unknown person called the whatsApp number 6302842745 of a mason named Palla Guranna from his village and said that he would give a discount of Rs. 10,000/- per tone of iron and sent a QR code. When Palla Guranna told the complainant about this, the complainant immediately sent Rs. 1,25,000/- to the QR code through separate phonepay numbers and the iron was delivered. Later, the owner of iron shop namely Maturu RamaRao, srikakulam called the complai</t>
  </si>
  <si>
    <t>126(2),74,79,115(2) r/w 3(5) BNS</t>
  </si>
  <si>
    <t>This is the case of wrongul restraint coupled with insult the modesty, assault woman and simple hurt that occurred on 02.03.2026 about 07.30hrs, at SC Colony, Tangivanipeta village, Srikakulam and reported on 22.03.2026 at 20.30 hrs wherein the complainant named Sativada Sujatha, W/o Dharma rao, aged-35, velama by caste reported that accused named Savalapurapu krishnaveni and her husband named malleswara Rao wrongful restraint and insult the complainant by tearing her jacket when the complainant asked their obstacle to her .</t>
  </si>
  <si>
    <t>This is a case of cheating through online, occurred in between 20.12.2025 at 16.28 hrs to 21.12.2025 at 12.10 hrs through online and reported on 22.03.2026 at 20.00 hours, where in the complainant, Pesala Hemanth Rao, S/o Paidiraju, aged 24 years, by caste Yadhava, resident of AA Valasa Village, stated that on 20-12-2025 at about 10:30 AM, he received a phone call from an unknown number claiming that they were calling from a company named ¿Neesam Technologies¿ regarding a job opportunity. They informed him that his profile was shortlisted and an interview link would be sent to his email. Accordingly, he attended an online interview on the same day at about 02:00 PM. Shortly after, he received a selection mail and was asked to submit certain documents. Later, the caller informed him that a</t>
  </si>
  <si>
    <t>Occurred in between on 20.03.2026 at 22.00 hours to 21.03.2026 at 09.00 hours at flat no. 202, 1st floor, Saiteja Apartments, near check post, Kotha road, Amadalavalasa mandal and reported on 21.03.2026 at 11.00 hours in which the complainant Kelli Aswini W/o Kelli Ramgopal, age 28 years, caste by Kalinga, flat no. 202, 1st floor, Saiteja Apartments, Kotharoad, Thotada panchayat, Amdalavalasa mandal reported that some unknown offender gained entered into her flat by cut the locks of main iron and wooden doors and committed theft of 1) Gold black beads big chain ¿ wg., 23.620 grms, 2) Gold black beads small chain ¿ wg., 13.470 grams, 3) One pair of gold ear studs ¿ wg., 9.350 grams, 4) One pair of gold small ear studs ¿ wg., 4.960 grams, 5) Gold ring- wg., 2.570 grams, 6) One gold ring ¿ w</t>
  </si>
  <si>
    <t>This is a case of Un natural death(death due to poison) that in between 21.03.2026 at 20.00 Hrs and 22.03.2026 at 03.30 Hrs at Chintada Village, Srikakulam Rural and reported on 22.03.2026 at 11.20 Hrs by the complainant Sri. Yalla Latha, W/o late Ramamuthy, Age: 48 years, Caste: Velama, Chintada village, of Srikakulam Rural Mandalam(wife of Deceased) The decease Sri. Yalla Ramamuthy, S/o Peddasatyam, Age: 53 years always used to consume alcohol, come to home and trouble his family members duly not giving any amount for house expenditure. In this regard the deceased always used to be admonished by his wife and sons. On 21.03.2026 he returned from his work under influence of alcohol, in which he was again counseled. Hence the deceased who felt depressed, went to outside, consumed Misquote</t>
  </si>
  <si>
    <t>Occurred In-between on 20.02.2026 to 12.03.2026 at the house of the complainant at plot No:11, Vidyanagar colony, Srikakulam town and reported on 19.03.2026 at 20:30 hrs where in the complaiant by name Gunta Manjula W/o Viswanadham, Age 53 yrs, Kalinga by caste, Flot No.11, Vidyanagr colony, Srikakulam Town reported that she has been doing online trading using her mobile number 7045944373 for the past six months. While she was engaged in online share trading, she was added to a WhatsApp group named ¿Endless Possibilities¿ by a person using a mobile number 14064757265 in the name of Anikha Sharma. In that group, every day between 20:00 hrs and 20:30 hrs, a person named Chandra Prakash Padiyar mobile no 7639223927 used to provide stock market executive information through WhatsApp messa</t>
  </si>
  <si>
    <t>Occurred on 21.03.2026 at 09.15 hrs at Anandpuram village, G.Sigadam Mandal, Srikakulam District and reported on the same day at 14.30 hrs by the complainant namely Korada Laxmi W/o Ramesh.age-35 yrs,caste by Kapu, Anandpuram Agraharam village,G.Sigadam Mandal stated that she has been living by doing labour works. there has been a dispute between her uncle Chitri Suryanarayana and his uncle relative Chitri Rama rao, regarding a vacant piece of land. Her uncle bought that land from her villager namely Janamanchi Ramana murthy in 2005.on that land her uncle got injunction order from Ponduru ,JMFC,Court. On 21.03.2026 at about 09:15 hours, her uncle Chitri Suryanarayana, went to the land and measuring it. At that time, Chitri Rama Rao and his family members came and objected the measuremen</t>
  </si>
  <si>
    <t>This is a case of Fatal road accident (Hit and Run) that occurred on 20.03.2026 in between 02.30 Hrs and 04.30 Hrs, On NH16 road, Opp Vedhamatha cold storage, Near Munasabpeta Village, towards Narasannapeta side, Srikakulam mandalam and reported on 20.03.2026 at 12.00 Hrs by the complainant Ponduru Sathya Rao, S/o late Appalaswamy, Age: 50 years, Caste: Vishwa Brahmina, R/o Jaggaiahpeta village, Vepada mandal, Vizianagaram dist (uncle of the deceased) in which he stated that his niece by the name of Kosuri Ramalakshmi, D/o late Nagaraju, 38 years has been found missing about one week days ago. On 20.03.2026 at about (02.30 hours to 04.30 hours) her niece has met with an accident hit by an unknown driver of an unknown vehicle on NH-16, opposite Vedamatha Cold Storage, Munasabpeta village,</t>
  </si>
  <si>
    <t>This case of Hundi theft in Anjaneya swamy temple, Occured on in between 21.03.2026 at 20.00 hrs to 22.03.2026 at 06.15 hrs at Anajneyaswamy temple pondara colony Baruva Village and reported on 22.03.2026 at 09.00 hrs in which the complainant , Suthari Adinarayana S/o Lt Krishnamurthy, 74 Years, Pondara colony, Baruva Village of Sompeta Mandal and he reported an unknown culpirits broken the temple hundi and and stolen the amount which estimated of Rs. 5000/- it was the priest Gopal das of same villager and he serves as the priest of the temple, Every day, he performs the temple rituals starting at 08.00 hrs and closes the the temple completing the evening prayers. However, on 22.03.2026 at 06.15 hrs when he arrived to open the temple, he discovered that the temple hundi had been bro</t>
  </si>
  <si>
    <t>Occurred on 12.03.2026 at 19.30 hrs at complainant House at Bammidi Village, Kothuru Mandal and reported on 21.03.2026 at 12.30 hrs in which the complainant Kuna Dhanalaxmi, W/o. Rambabu, age 20 yrs, Kalinga by caste, Bammidi Village, Kothuru Mandal, Srikakulam District reported that Kona Dhanalakshmi's husband, Rambabu, works in a private capacity as a machine operator at a pharmaceutical company in Visakhapatnam. Approximately three months ago, Rambabu borrowed a sum of ¿30,000 from Laveti Durgaprasad to meet household expenses. Regarding this debt, on the morning of March 1, 2026, at 7:30 AM, Durgaprasad Rao came to my residence while I¿Kona Dhanalakshmi¿was at home, and asked for my husband's whereabouts. When I informed him that my husband was in Visakhapatnam on work-related duties,</t>
  </si>
  <si>
    <t>Cr.No.40/2026 U/s. 318(4) BNS &amp; Sec.66(C),(D) of IT Act Occurred on prior to 17.12.2025 to 09.01.2026 at house of the complainant, P.N. Colony, Srikakulam Town and reported on 19.03.2026 at 18.3 hours. In which the complainant Dr. Chintada Krishna Mohan, S/o Late Appalaswamy, Age 67 yrs, Caste by Kalinga, P.N. Colony, Gujarathipeta, Srikakulam Town reported that on 17.12.2026 the complainant received a phone call from an unknown mobile number. Upon answering, the caller introduced himself as J. Mohan Kumar, Sub-Inspector of Police, Indiranagar Police Station, Benglore. Subsequently, the caller who appeared in police uniform through video/communication, threatened the complainant stating that you are involved as an accused in a Human Trafficking and Overseas Job Card case vide No.M</t>
  </si>
  <si>
    <t>318(4),125,336(3),336(2),340(2) BNS</t>
  </si>
  <si>
    <t>Occured in between 23.01.2026 to 26.01.2026 at Sri Suryanarayana swami temple, arasvelli, Srikakulam town, and reported on 21.03.2026 at 20.00 hrs, Wherein the complainant by name D.V. Ramana S/o Appala Narasayya, age 58 yrs, Turpu kapu caste, Senior Assistant of Endowment dept, Arasavelli temple, Srikakulam reported that, I have been working as a Senior Assistant at Sri Arasavelli Sunayanarayana Swamy Devasthanam since 16-06-2025. The Rathasapthami festival of Sri Surya Narayana Swamy Temple has been recognized by the Government as a State Festival, and it was decided to conduct the same from 23-01-2026 to 26-01-2026. For the smooth and proper conduct of this programme, the Endowment Officer of the Devasthanam printed around 4,000 passes and handed them over to the RDO as per the stock re</t>
  </si>
  <si>
    <t>Occurred on 22.03.2026 at about 10.30 hrs, at complainant¿s agricultural feilds, Punnanapalem Village, Ranasthalam mandal and reported on 22.03.2025 at 16.00hrs by the complainant Ippili Rajayalaxmi w/o lt Bangarappadu ,age 36 yrs,Yadava by caste, Punnanapalem Village, Ranasthalam mandal The complainant stated that her husband, Ippili Bangarappadu, S/o Late Soorayya, aged about 44 years, was eking out his livelihood by working as an agricultural labourer. On 22.03.2026 at about 10:30 AM, the complainant¿s husband went to his jowar field to irrigate the crop. At the same time, one Naravala Ramu, S/o Satyam, also went to the adjacent field for irrigation.While the complainant¿s husband was in the field, he was bitten by an unidentified snake on the back side of his right foot, causing blee</t>
  </si>
  <si>
    <t>Occurred on 03.03.2026 at 17.30 hrs at Karlemma R&amp; R Colony, Kothuru Mandal and reported on 21.03.2026 at 20.30 hrs in which the complainant Reesi Srinu, S/o.Sankara Rao age 45 yrs, SC-Mala by caste, Karlemma R&amp; R Colony, Kothuru Mandal, Srikakulam District reported that On 03.03.2026 an altercation ensued between Konchada Chinnarao and me after he arrived in an intoxicated state and interfered in my personal affairs. At that moment, Gullapati Ramesh and Gullapati Minnarao arrived to support him; they began shouting at me and instigated a physical confrontation. Meanwhile, Tandada Sanjeevamma went to the home of Paccha Apparao¿the husband of Paccha Rajulamma¿and incited him by claiming that "our people" were involved in a fight. Pucca Apparao, Pucca Rajannamma, and Tandada Sanjeevamma then</t>
  </si>
  <si>
    <t>Occurred prior to 21..03..2026 at Ganesh Nagar, NAD, Visakhapatnam, and reported on 21..03..2026 at 13:30 hours, wherein the complainant Smt. Ampalam Venkata Sai Prasanna, W/o Gurupapa Venkata Laxmi Naresh, Age 31 Years, Sistikaranalu by caste, R/o Dandi Street, Srikakulam town stated that, her marriage was solemnized with Gurupapa Venkata Laxmi Naresh, S/o Seetharama Murthy, a resident of Ganesh Nagar, NAD, Visakhapatnam on 28..04..2018. At the time of marriage, her husband and his family members received from them cash of Rs. 10 lakhs as dowry, 8 tulas of gold, bridal articles worth of Rs. 80,000/- and aadapaduchu lanchanalu cash of Rs. 50,000/-. During their conjugal life, she blessed with one male kid and one daughter. During childhood, she gave her daughter for adoption to her younger</t>
  </si>
  <si>
    <t>UI</t>
  </si>
  <si>
    <t>This is a case of seizure of contraband i.e. Ganja which is a cultivated Herbal Narcotic while in illegal possession for the purpose of sale of the said Narcotic drug, packed in 4 polythene covers, secured in four packets in two gunny bags, occurred on 28-03-2026 at 10.30 hrs at the fields in the outskirts of B.R.Nagar, Amadalavalasa Municipality wherein the complainant Sri S. Balaraju, S.I. of Police, Amadalavalasa PS arrested the A.1 and A.2 when the A.1 and A.2 were found in illegal possession of 2kg Narcotic drug ie. Ganja worth RS.2000/-and under transportation for the purpose of sales at higher prices so as to get illegal monetary benefit.</t>
  </si>
  <si>
    <t>'99/2026'</t>
  </si>
  <si>
    <t>Occurred on 28. 03.2026 at about 20.30 hrs at Satyavaram Jn, Narasannapeta Town reported on same day at 20.30 hrs wherein the complainant K Sekhararao,SI of Police, Narasannapeta PS and his staff are performing drunken driver duty in the part of control the accidents, and Traffic regulation the accused Bonela Sadguna S/o Pusparao,26 years, Peddahemalapeta village, Ranstalam mandal, Rider of motor cycle bearing Reg No. AP-39FT-5652.While performing drunken drive, complainant stopped the motor cycle and while checking with breath analyzer to the rider of motor cycle it shows alcohol content as 125 mg/100 ML. The complainant take him to custody under the cover of occurrence report.</t>
  </si>
  <si>
    <t>4 DPA, 85 BNS</t>
  </si>
  <si>
    <t>This is a case of sucidal death, occurred on 24.03.2026 at 08.30 hrs in the coconut grove at the Sirimamidi village and repoted on same day at 11.00 hrs. in which the complainant Terukoti Yadavathi W/o Sambamurthy, 35 Years, Mangali Veedhi Baruva Village of Sompeta Mandal her father Battini Ganapathi S/o Lt Jangamayya, 69 Years, Sirimmidi village of Sompeta Mandal had been suffering from chronic kidney issues and had undergone surgery, while her mother was battling breast cancer. Overwhelmed by health complications and the emotional distress of his wife¿s illness, the deceased consumed a pesticide poision, the same was found by her sisiter-in-law Battina Urmila informed her and He was immediately rushed to the Community Health Centre Haripuram, on the confirmation of his death by the docto</t>
  </si>
  <si>
    <t>Occurred on 28.03.2026 at 09.30 hrs, On NH16 road, Near Baligam village, Mandasa mandal and reported on the same day at 11.00 hrs. on tip of information, the complainant apprehended the accused A1) Karri Neelakanteswara Ganesh, S/o.Eswara Rao, 25 yrs, Pathasomudevupalli village, Rayavaram mandal, Anakapalli district, Driver of goods carriage LMV reg. No. AP 39 TN 3161 and orders of Vehicle owner A2) Yerra Venkata Shiva, S/o.Apparao, Devavaram village, Nakkapali mandal, Anakapalli district, while he was transporting 10 live stocks (4 Oxen + 3 Cows + 3 Cow Calves) in the rigid and hazardous manner by tying without permit and thereby contravened the provisions of Prevention of Cruelty to Animals Act and Prohibition of Cow from Berhampur of Odisha state to Visakhapatnam. The cattles and vehic</t>
  </si>
  <si>
    <t>Occurred on 23.03.2026 at 11.30 hrs at Madanapurm Village, Kothuru Mandal and reported on 28.03.2026 at 21.00 hrs by the complainant Sriram Santhosh Kumar, S/o. Sriram Ramayya, age 36 yrs, caste by T-Kapu by caste, Madanapuram Village, Kothuru Mandal, Srikakulam District stated that My father, Sriram Ramayya, S/o.Late Dalayya, approximately 77 years of age. For the past four years, he had been in poor health and undergoing medical treatment. On the morning of March 23, 2026, at around 11:30 AM, while my wife and I were away in Hiramandalam on work-related matters, my mother, Reyyamma, called me to report that my father had fallen down and was unable to get up despite her efforts to rouse him. Upon rushing back to check on him, I found my father lying on the ground with foam frothing from h</t>
  </si>
  <si>
    <t>This is a case of seizure of contraband i.e. Ganja, a cultivated Herbal Narcotic coupled with illegal purchase, possession, transportation and sale of the narcotic drug i.e. Ganja, packed in six packets tied with brown colour tape, occurred on 27.03.2026 at 17.00 hrs near Madapam Toll gate, Narasannapeta Mandal on N.H.16 leading from Narasannapeta to Srikakulam, and reported on same day 19.00 hrs wherein accused A1 viz., Ajith Kumar, S/o Marimuthu, aged 27 years, Kounder caste, Pudukolony, Punjai Puliyampatti, Sathyamangalam, Erode District, Tamil Nadu State A-2 Gokul Shakthivel, S/o Late Shakthivel, aged 23 years, Gobichettipalayam Village and Mandal, within the limits of Gobi Police Station, Erode District, Tamil Nadu State were arrested by SI, Narasannapeta P.S., when th</t>
  </si>
  <si>
    <t>134(B),134(A) MV ACT, 125(b) BNS</t>
  </si>
  <si>
    <t>'97/2026'</t>
  </si>
  <si>
    <t>338,318(4),336(3),340(2) r/w 3(5) BNS</t>
  </si>
  <si>
    <t>Occurred on prior to 23.03.2026 at Temburu Village, Pathapatnam Mandal and reported on 23.03.2026 at 13.00hrs in which the complainant Chintala Simhachalam, S/o Chintala Ramarao, age 36yrs, ST-Kapu Savara by caste, Temburu Village, Pathapatnam Mandal reported that in September 2022 the accused Bejji Krishnarao, S/o Late Chinnayya, Panasalova Village, Saravakota Mandal and Tammineni Rajasekharababu, S/o Tammineni Jagannadham, Kusalapuram Village, Srikakulam Mandal offering jobs in Health care foundation as Digital Assistant. For that job he paid an amount of Rs. 3,20,000/- to both accused phone pay. They gave appointment letter to him and he joined Z.P.High School, Peddalogidi as a Digital Assistant and working at 5 to 6 months but no salary credited. He confirmed that the accused A-1 &amp; A-2</t>
  </si>
  <si>
    <t>318(4) BNS, 21(1)(2)(3) TBUDS</t>
  </si>
  <si>
    <t>Occurred on prior to 24.03.2026 at Kosta jn:,Kosta village , Ranasthalam Mandal, and reported on 24.03.2026 at about 21:00 hours by the complainant Mylapalli Poleesu s/o lt Ramulu,age 58 yrs,vadabalija by caste,Kovvda matsalesam village , Ranasthalam Mandal, Srikakulam District. The complainant stated that he is eking out his livelihood by doing daily wage labour. One Komara Jagannadha Rao and his wife Laxmi native of Visakhapatnam District, and one Surada Ramudu @ Kishore, native of the complainant¿s village, jointly established an office in the year 2024 at Kosta Junction, Pathalapalli Road. They targeted people of fishermen villages and induced them by showing an app, stating that if they invest in ¿Unity Meta Token Company,¿ they would receive high profits and assured monthly returns t</t>
  </si>
  <si>
    <t>Occurred on 20.02.2024 at Tamara Village, Pathapatnam Mandal and reported on 26.03.2026 at 18.00hrs in which the complainant Bellana Bharathi, W/o Chinnababu, age 30yrs, Nagavamsam by caste, Kotta Veedhi, Tamara Village, Pathapatnam Mandal reported that her parental house is Kondavalasa Village of RA Valasa Mandal. On 10.06.2017 she got married to Bellana Chinnababu of Tamara Village of Pathapatnam Mandal. In their marriage god blessed one baby girl. Her husband Bellana Chinnababu, S/o Simhadri, age 38yrs also had a habit of drinking alcohol. He would frequently travel to distant places¿such as Visakhapatnam and Hyderabad¿for masonry work, returning home after several months. In keeping with this pattern, on 20.02.2024, he left our village stated that he was heading to Hyderabad for work;</t>
  </si>
  <si>
    <t>'100/2026'</t>
  </si>
  <si>
    <t>This is a case of Non fatal road accident that Occurred on 23.03.2026 at 11.15 hrs on NH-16, Tekkali to Narasannapeta going road, Near Nimmada flyover Bridge, Kotabommali Mandal and reported on 24.03.2026 at 10.00 hrs in which the complainant Talagana Saikumar S/o Chandrasekhar, 26 years, SC by caste, Baligam village, Mandasa Mandal stated that he hired Bollero van bearing No WB 31A 5644 with view to purchase un-ripe jack fruit at Seethampeta village of Manyam Dist. He started along with driver of Bollero Chain Ghorai and helper Biswajith Kuila towards Seethampeta and when they reached near Nimmada fly over bridge, the accused driver of bolero drove his vehicle in a rash and negligent manner and dashed rear side of foregoing lorry AP 07 TE 2849, due to which he and helper of bollero s</t>
  </si>
  <si>
    <t>Occurred on 28.03.2026 at 08:00 Hours in front of Railway station, Ichapuram Municipality and reported on the same day at 10.30 hours by complainant M.Mukunda Rao, Sub-Inspector of Police, Ichapuram Town PS, in which, he reported that he arrested the accused A-1 Nagaraj Murugan s/o Murugan, age 22 Years, Caste Modulia, 41 Gangai Vinayagar Kovil Street, Serkadu Area, Walajabad Town and PS, Kancheepuram District, Tamil Nadu State and A.2 Raji N s/o Neelambar, age 18 Years and 14 Days, Caste SC Mutturai, Sengunthar Veethi, Palayaseevaram village, Walajabad PS, Kancheepuram District, Tamil Nadu State r/o near Indane Gas Company, Walajabad Town and PS, Kancheepuram District, Tamil Nadu State, while they were in possession &amp; transportation of the prohibited Ganja. The complainant seized total Ga</t>
  </si>
  <si>
    <t>'96/2026'</t>
  </si>
  <si>
    <t>Occurred in between 26.11.2025 at 21:00 hrs to on 27.11.2025 at 08:30 hrs, in front of the shop of the complainant, Womans college road, Mahalaxminagar colony, Sriakulam Town and reported on 28.03.2026 at 12.00 hrs by the complainant Korada Gowthami W/o Korada Giridhara rao, Age 42 yrs, Vysya by caste, Womans College Road, Mahalaxminagar Colony , Srikakulam Town reported that she has been running Xerox and stataionary shop infront of her house, she parked her Glomour motor cycle bearing No: AP30AJ6501 in front of her shop on 26.11.2025 at about 21:00 hrs and while observed on the next day morning i.e on 27.11.2025 at about 08:30 hrs and found their said motor cycle was not there and confirmed that some unknown culprit was theft it with booty. Then she and her husband searched surroun</t>
  </si>
  <si>
    <t>118(1),79 BNS</t>
  </si>
  <si>
    <t>'98/2026'</t>
  </si>
  <si>
    <t>his case of attempt murder, occurred on 28.03.2026 at 06.30 hrs. at the infront of the house of complainant and reported on the same day at 09.45 hrs. in which the complainant Kella Seetharam S/o Lt Damodhar rao, 51 Years, Besiramachandrapuram Village of sompeta Mandal reported that he had a dispute for the land site with his nighbour Pondara Mohanarao S/o Syamgunnu of same villager, on this day morning again raising a dispute in the disputed land site in the meen while the accused Poured patrol on his body and set the fire, resulted the complainant sustained burns to his chest and back and he was rescued by his villagers and then he shifted to CHC Baruva for treatment.</t>
  </si>
  <si>
    <t>This is case of online fraud cheating by digital kidnaping that occurred on 21.03.2024 at about 08.30hrs at Brahmina Street, Pathapatnam Village &amp; Mandal and reported on 23.03.2026 at 20.00hrs in which the complainant Dwarakanadh Padi, S/o Late Bayahati Padi, age 52yrs, Oriya brahmina by caste, Brahmina street, Pathapatnam Village &amp; Mandal stated that in 2024 his son studying IIT of Rourke of Uttarakhand State, at that on 21.03.2024 morning at about 08.30hrshe received one phone call from unknown number +923442833408 and he said that they are kidnapping his son and demanded money, the complainant called to his son at that time his son did not lift the call, in rapid succession total paid an amount of Rs. 2,00,000/- to the accused persons by phone pay and through account. After that his son</t>
  </si>
  <si>
    <t>3(2)(v),3(2)(va) SC ST POA ACT, 351(3),69,79 BNS</t>
  </si>
  <si>
    <t>This is a case of atrocity against the member of Scheduled Caste and cruelty modesty of a woman by stalking and harassing by criminal intimidation to a married woman coupled by her husband and relatives that occurred prior to 23.03.2026 at Sigirikothapalli village, Laveru Mandal and reported on 23.03.2026 at 20:00 hours. In which, the complainant Bonela Mangamma, w/o Sanakarao, 35 years, SC by caste, Kesavarayunipalem village, Laveru Mandal got married with Bonela Krishna of Kesavarayunipalem Village, Laveru Mandal and blessed one son namely Harshvardhan aged about 3 years old. Later she along with her husband went to Visakhapatnam for livelihood. On 28-11-2019 one person namely Yerra Sankararao of Sigirikothapalli Village of Laveru Mandal is working as chemist at Hyderabad Pharma Compa</t>
  </si>
  <si>
    <t>Occurred on 28.03.2026 at about 19.00 hrs at Satyavaram Jn, Narasannapeta Town reported on same day at 19.30 hrs wherein the complainant B Ganesh,SI of Police, Narasannapeta PS and his staff are performing drunken driver duty in the part of control the accidents, and Traffic regulation the accused Godiya Pavankalayan S/o Raju,21 years, Polaki village and mandal, Rider of motor cycle bearing Reg No .While performing drunken drive, complainant stopped the motor cycle and while checking with breath analyzer to the rider of motor cycle it shows alcohol content as 36 mg/100 ML. The complainant take him to custody under the cover of occurrence report.</t>
  </si>
  <si>
    <t>This is a case of voluntary causing hurt that occurred on 08.03.2026 at 14.00 hrs at Voppangi Village, Srikakulam Mandalam and reported on 23.03.2026 at 16.30 Hrs by the complainant Onumu Uma, W/o Parvateesam, 45 Yrs, Srisana by caste, Voppangi Village, Srikakulam Mandalam and district that accused Patangi Tirupathi Rao drainage water was came to complainant house side, when the complainant asked the accused that was came to my house there raised dispute between them, wherein A1. Patnangi Tirupathi Rao, A2. Patnangi Ramu, A3. Patnangi Laxmi, A4. Goddu Annapurna, A5. Patnangi Vijayalaxmi, beat the complainant with sticks and hands and also beat her son lamxna rao and relatives Sevala Venkata Srinivarao, all are having painful and swelling injures. The complainant put the matter before the</t>
  </si>
  <si>
    <t>Occurred in-between in between 13.03.2026 at 20:00 hrs to 14.03.2026 at 06.00 hrs., At the end of the service road where the complainant resides, Jadupudi colony, Kanchili Mandal and reported on 26.03.2026 at 16.00 hrs., in which the complainant Neyyila Ramarao S/o late Bairagi, 39 Years, Jadupudi Colony, Kanchili Mandal reported that he is living by doing as an Auto driver. On 13303.2026 at 20.00 Hrs he parked his auto bearing No. AP39WC8510, Engine No. BBXWSK21580, Chasis No. MD2B45AX7SWK01121 at the end of the service road where he resides, on the next day i.e on 14.03.2026 at 06.00 Hrs noticed that his auto worth of Rs.1,00,000/- was stolen by some unknown culprits and decamped with booty</t>
  </si>
  <si>
    <t>'101/2026'</t>
  </si>
  <si>
    <t>This is a case of Fatal Raod Accident, it was Occurred On 29.03.2026, at about 20.30 hours, On Tar Road, Near Durga Ammavari Temple, In between Priygraharam to Susaram village, Polaki Mandal, Srikakulam District. and reported on 30.03.2026 at 07.00 Hrs., wherein the complainant Tulugu Sirisha W/o Jana Sankararao, Age 25 years, Neyyala by Caste, Janavanipeta village, Polaki Mandal. Stated that the she is running a Siri Beauty Parlour in Narasannapeta town and is earning her livelihood through it. She further states that she is acquainted with one Sampathirao Tejeswari W/o Prakash, Age 25 years, Kalinga by Caste, Urnam village, and that both of them work together in marriages by applying mehendi and doing bridal makeup. On 29.03.2026 in the morning, the complainant and Tejeswari went togeth</t>
  </si>
  <si>
    <t>Occurred prior to 29.03.2026 at cashew thope, on the banks of the Nagavali river, Thotada village, Amadalavalasa Mandal and reported on 26.03.2026 at 10.00 hrs, in which the complainant Bodda Ramjee S/o Jagannadham, 32 yrs, Kalinga by caste, VRO, Thotada village, Amadalavalasa Mandal R/o Sivaramnagar colony, Balaga, Srikakulam Town reported that today while he was present at secretariat, Thotada village, then he came to know through thotada villagers an un-identified dead body with skull and skeleton was found at cashew thope, on the banks of the Nagavali ricer, Thotada village, then he rushed to the spot and noticed an un-identified dead body with skull and skeleton with bones are found hanging at cashew tree, male gender aged about 55-60 yrs and the reasons of the death is not known. He</t>
  </si>
  <si>
    <t>Reported for the Month March-2026</t>
  </si>
  <si>
    <t>This is a case of Fatal Road Accident that occurred on 30.03.2026 at 15.00 Hrs on BT road, opposite to Govt. High School, Pedda Srirampurm Village, Kanchili Mandal and reported on 31.03.2026 at 10.00 Hrs in which the complainant Madanala Dalamma W/o alte Apparao, 45 Years, Talaganaputtuga Village, Balliputtuga Panchyathi, Kaviti Mandal reported that her only son Madanala Purushottam has been working in Qatar for the past three years and returned home on leave on 27-03-2026. On 30-03-2026 at about 07:00 Hrs he left their house on a Yamaha R15 motorcycle bearing No. T0326AP3342AC and went to their relative¿s house at Jinkubadra Village of Sompeta Mandal. At about 15.30 Hrs she received a phone call from Kakarla Netaji S/o Jaggarao, informing her that while her son was returning from Sompeta</t>
  </si>
  <si>
    <t>Occurred on 30.03.2026 at about 18.00hrs at Gamsi Pullayya house back side, Buragam Village, Pathapatnam Mandal and reported on 31.03.2026 at 13.00hrs in which the complainant Togiri Padmavathi, W/o Late N. Ravi Kumar, age 51yrs, SC by caste, Buragam Village, Pathapatnam Mandal reported that she is working as Anganwadi worker and in charge of Buragam center in last six months. On 30.03.2026 at about 18.00hrs one male baby aged about 7 to 10 days was found abandoned by an unidentified person at Gamsi Pullayya house back side, Buragam Village, Pathapatnam Mandal. The said male baby was noticed by the local persons, who promptly rescued the child and subsequently, the baby was taken into temporary safe custody and care by Smt. Devaki Soyi, W/o Subhas, aged 50yrs, Buragam Village, Pathapatnam</t>
  </si>
  <si>
    <t>Occurred on 31.03.2026 at 19.50 hrs,Hospital Junction, Polaki village and Mandal,, and reported on 31.03.2026 at 20.10 hrs. the SI of Polaki PS and his staff while performing the vehicle checking at Hospital Junction, Polaki Mandal, the accused by name Kappala Malleswararao S/o lt Buddenna, 39 years, P.Velama by Caste, Kammaravanipeta village, Polaki Mandal, Srikakulam Distirict, Driver of Auto No AP 31TE4739 from Amberupeta village side to Polaki Village in negligence manner with in drunken condition, the SI and staff halt that Auto driver and checking with DD machine and driver got the reading 252.3 mg/100 ML and that the accused driver taken in to custody on occurrence report and told him U/sec 185 MV Act, drove an Auto in drunken condition is an offence and also issued 35(3) BNSS noti</t>
  </si>
  <si>
    <t>3(2)(va),3(1)(s),3(1)(r) SC ST POA ACT, 115(2),74,351(2),329(3) r/w 3(5) BNS</t>
  </si>
  <si>
    <t>Occurred on 16.03.2026 at 14.00 hrs at Bantupalli village , Ranasthalam Mandal, and reported on 31.03.2026 at about 21:00 hours by the complainant Pinninti yarramma,w/o surayya, age 39 yrs,Yadava by caste Bantupalli village , Ranasthalam Mandal. The complainant states that she is in possession of a total of two acres of D-patta land in his village, of which one acre was obtained from his maternal uncle Pinninti Paidiyya under the Land Ceiling Act and another acre was inherited from his younger brother Kaki Suraiah under the Pasupu Kumkuma scheme. Adjacent to his land is a cashew plantation belonging to a person named Reddy from Visakhapatnam, and there have been minor boundary disputes between them in the past. Mamidi Appanna, son of Ramudu, a resident of Pathivadapalem village, works</t>
  </si>
  <si>
    <t>'102/2026'</t>
  </si>
  <si>
    <t>This is a case of illegal possession of prohibited Ganja for the purpose of commercial use that occurred on 31.03.2026 at about 10.30hrs at Railway colony 3rd line, Railway station road, Palasa-Kasibugga municipality and reported on the day at 12.30hrs by the complainant R. Narasimha Murthy, Sub-Inspector of Police, Kasibugga PS, in which, he reported that he arrested the accused A.1 Gowtham Gopal Takur,S/o GopalTakur, age: 23 years, char rasta, Boisar road, opposite Anand ashram school,Palgharh post and district, Maharashtra state, Ph.no. 9028370387 during the interrogation the accused disclosed that he has the habit of consuming alcohol and smoking cigarettes, along with A.5-Rahul Ram Mohan Mourya @ Walter, S/o Mohan Mourya, residing near the railway station, near Toffice, Gandhinagar, P</t>
  </si>
  <si>
    <t>Occurred on 27.02.2026 at 15.00 hrs, at complaint house of Manikypuram, Village, Kaviti Mandal and reported on31.03.2026 at 19.00 Hrs. by the complaiannt Kristna Behera s/o Late Domburu Behera, 56 yrs, Teyyari caste, Manikyapuram village, Kaviti Mandal ; wherein one Murali behera, s/o Kristna behera, 26 yrs. is son of the complainant left home to attend labour works , not come back and found disappeared. Efforts are continued to trace the missed man.</t>
  </si>
  <si>
    <t>Occurred on 15.01.2024 at about 15.30hrs near Ravada colony, Ravada village, Ranasthalam Mandal and reported on 15.01.2024 at 17:30 hrs by the complainant Kongarapu Suresh S/o Daliram, Age 22yrs, SC(mala) By caste, Seetharampuram Village, Ranasthalam Mandalm, Srikakulam Dist. In which the accused Pilli Prasad, S/O Guruvulu and four others all are seetharampuram village beat the complainant with strick and hands as resulting bleeding injury on his head. In connection due to previous disputes. After he admitted to C.H.C hospital, Kondamulagam Village by Private vehicle. After received medical intimation registered the case.</t>
  </si>
  <si>
    <t>J.R.Puram,'12/2024'</t>
  </si>
  <si>
    <t>S.No.</t>
  </si>
  <si>
    <t>'80/2026'</t>
  </si>
  <si>
    <t>79,329(3),324(4) BNS</t>
  </si>
  <si>
    <t>This is a case of criminal trespass and mischief, causing property damage coupled with intent to insult the modesty of a women that occurred on 01.04.2026 at about 10.00 hrs, at the complainant mango tope, Banjeru village Meliaputti mandal Srikakulam district and reported on 01.04.2026 at 18.00 hrs, wherein the complainant, Hanumanthu Sanjevamma W/o Sambayya, 60 Yrs, Kalinga by caste, Banjeru Village, Marripadu .C panchayati, Meliaputti Mandal allegedly reported that they owned 03 acaras of land with various trees. The complainant built a house and started living there. A person namely mamidi Govinda rao @ Gopi, accused, came to the said land and claimed his entitle for five years. Following this, she approached the Hon¿ble High court of Andhra Pradesh and filed a Writ petition Vide Writ</t>
  </si>
  <si>
    <t>Occurred on 30-10-2024 between 08-00hrs and 11-00hrs at Seetharampuram village, Viswanadhapuram Panchayath, Kotabommali Mandal and reported on 1-4-2026 at 12.00 hrs in which the complainant Yadla Savithri W/o late Appanna, 39 years, SC(Mala by caste) Kotabommali Mandal reported that her elder sister daughter namely Balaga Pavani W/o Madhu and her husband Madu came to her house to offer condolences following the death of her husband. While they were staying in her house, the complainant left house and went to Hyderabad to settle Provident Fund (P.F.) concerning her deceased husband. During her absence, both the accused Balaga Pavani and her husband committed theft of 6 ½ gold ornaments by open the locks of almirah and decamped with booty. After returning home from Hyderabad, the compl</t>
  </si>
  <si>
    <t>196 BNSS</t>
  </si>
  <si>
    <t>This is a case of custodial death that occurred on 7/8.04.2026 at about 00.50 hrs in District Jail, Ampolu village and reported at 08.00 hrs on 8.04.2026 by Sri G Madhu babu, Superintendent(FAC),District Jail, Srikakulam, Ampolu village,Gara mandal where in the deceased Bhuktha Balaram S/o Kamaraju,age 27 years,Caste by Reddika,Kedaripuram vill,Ichapuram mandal who was admitted in the remand on 06.04.2026 in Cr.No.31/2026 U/s 20(b)(ii)(B)r/w8(c) of the NDPS Act of Ichapuram Rural Police Station, On the intervening night of 07/08-04-2026, said prisoner Bhukta Balaram, while performing night para duty inside 6th Barrack from 12:00 AM to 03:00 AM, at about 12:50 AM, the night duty guard and Control Watch Head Warder noticed that he was not present in the barrack. Immediately, a prisoner was</t>
  </si>
  <si>
    <t>329(3),318(4),340(2),336(3),338 r/w 3(5) BNS</t>
  </si>
  <si>
    <t>This is a case of ¿Criminal Trespass, Forgery of valuable documents for the purpose of cheating with common intention¿ committed by the accused that occurred on 06.04.2026 at 10.30 hrs, Sy.Nos.116-4, 116-7, 116-8-B, 116-10, 116-11 of Ragolu revenue village persons and reported on same day at 16.00 Hrs by the complainant Dharmana Chinnavadu, S/o late Appayya, 66 Yrs, P Velama by caste, Padmavathinagar LBS Colony, Srikakulam town that he has Ac.0.96 cents in Sy.Nos.116-4, 116-7, 116-8-B, 116-10, 116-11 of Ragolu revenue village Dalappadu, wherein the accused A1: Telugu Satheesh, S/o A2: Botsa Govinda Rao, S/o Nuka Raju,A3: Datla Gopala Krishnaraju, S/o Sathyanarayana Raju A4: Koduru Vijay Kumar, S/o Nagabhshgana Raoas that has been taken place on 06.04.2026 at about 10.30 hours in Sy.No.116</t>
  </si>
  <si>
    <t>Occurred prior to 02..04..2026 at Laxmi Nagar Street, Amadalavalasa, and reported on 02..04..2026 at 20:00 hours, wherein the complainant, Smt. Tammineni Usha, W/o Tammineni Chiranjeevulu, aged 39 years, Kalinga by caste, resident of Laxmi Nagar Street, Amadalavalasa, stated that her marriage was solemnized with Tammineni Chiranjeevulu, a resident of the same locality. At the time of marriage, her husband received from them cash of Rs. 8 lakhs as dowry and 15 tulas of gold. During their conjugal life, they were blessed with two daughters. Her husband is working in the Railway Booking Commercial Department at Srikakulam Road Railway Station. However, for the past few days, her husband has been coming home late at night in a drunken condition and has been physically assaulting her and their</t>
  </si>
  <si>
    <t>'103/2026'</t>
  </si>
  <si>
    <t>318(4),76,351(2) BNS</t>
  </si>
  <si>
    <t>Occurred prior to 29.03.2026 at about 13:00 hrs at Gandhinagar, Kasibugga Town, under Palasa-Kasibugga Municipality, and was reported on 04.04.2026 at 18:00 hrs. The complainant, Tamada Rajeswari, W/o Veeraswamy, aged about 40 years, resident of Gandhinagar, Kasibugga Town reported that in the year 2024, while her daughter Tamada Sandhya was preparing for bank coaching in Visakhapatnam, she left with one person named Prasath, who was in love with her. Despite extensive efforts by family members to trace her by searching various places and making enquiries with relatives and acquaintances, her whereabouts could not be found. A missing report was subsequently lodged at Visakhapatnam Police Station. During this time, one Annepu Ranjith Kumar approached the complainant stating that he could tr</t>
  </si>
  <si>
    <t>'107/2026'</t>
  </si>
  <si>
    <t>This is a case of illegal possession of prohibited Ganja for the purpose of commercial use that occurred on 05.04.2026 at 16.00 Hours near LC gate, M. Thoturu village junction of Ichapuram Mandal and reported on the same day at 18.30 hours by the complainant B.Janardhana Rao, Sub-Inspector of Police, Ichapuram Rural PS, in which, he reported that he arrested the accused A-1) Bhukta Balaram s/o Kamaraju, age 27 Years, Caste Reddika, Pedda Street, Kedaripuram village, Ichapuram Mandal and A-2) Bingi Kumar s/o late Narayana, age 20 Years, Caste Reddika, Bingi Street, Kedaripuram village, Ichapuram Mandal. while they were in possession &amp; transportation of the prohibited Ganja. The complainant seized total Ganja weighing about Kg 2.140 grams, 2 mobile phones and small weighing machine from the</t>
  </si>
  <si>
    <t>132,121(1) BNS</t>
  </si>
  <si>
    <t>This is a case of voluntarily causing hurt to deter public servant by using criminal force, that occurred on 03.04.2026 at 08.00 hrs at Kinthalimill Jn, Etcherla Mandal and reported on 03.04.2026 at 17.00 hrs wherein the complainant Appurubothu Trinadha Rao, S/o Sanyasappadu, aged about 37 years, Nagavamsam caste, presently working as Constable at Srikakulam Rural Police Station. On 03-04-2024, as per the instructions of the SI of Srikakulam Rural Police Station, the complainant along with another constable S. Baburao proceeded to serve notice to the accused Korada Srinivasa Rao, S/o Gurunadham, in connection with Crime No. 221/2025. At about 07:40 AM, they went to the house of the accused near Panchayat Office, Etcherla. Upon informing him to attend before the SI for enquiry, the accused</t>
  </si>
  <si>
    <t>Occurred in-between on 01.03.2026 at 1100 hrs to 02.04.2026 at the house of the complainant at APHB Colony, MIG 324 , Opposite ZP Office, Srikakulam Town and reported on 07.04.2026 at 11:00 hrs where in the complainant by name Dharmana Chalapathirao S/o late Krishnamurthy, Velama by caste, MIG 324,APHB Colony, Srikakulam Town reported that he is retired teacher. He is maintaining two bank accounts one is SBI bank account No: 11028556680 and another one is ICICI Bank bearing account o: 550101500451. On 01-03-2026 at about 11:00 hrs received a phone call on his mobile number 7842845763 from an unknown person mobile No: 9591066261. He introduced himself as a CBI officer and connected the complainant call to another person named ¿Deepak Raj¿ (using mobile numbers 7842845763 and 7046563971) .</t>
  </si>
  <si>
    <t>'104/2026'</t>
  </si>
  <si>
    <t>316(2),318(4),316(5) r/w 61(2) r/w 3(5) BNS, 21(1)(2)(3) TBUDS</t>
  </si>
  <si>
    <t>On 04.04.2026 at 20:00 hours, received a complaint from Sasanapuri Venkata Sai S/o Shanmukha Rao, Age: 29 Years, Vysya by Caste, Tilak Nagar, Palasa-Kasibugga municipality, in which, he reported that he studied up to degree and he is currently earning his livelihood by running business. In June 2023, Tangudu Akhil is a resident of Pedda Veedhi, Palasa, promoted schemes in the Palasa surrounding areas under the name ¿Prerna Investments¿, including gold schemes and money schemes, by putting up banners and advertisements. Later, Akhil also came to his house and stated that many people had already invested approximately 7 crores of rupees in his company. He further claimed that he would pay Rs.6,000 per month for every Rs.1,00,000 invested (money scheme) and 1 gram of gold per month for every</t>
  </si>
  <si>
    <t>'105/2026'</t>
  </si>
  <si>
    <t>Occurred on 05.04.2026 at 16.30hrs on NH-16 road, near Nemalinarayanapuram Village, Palasa-Kasibugga municipality and reported on the same day at 20.00hrs, wherein the complainant Amulya Patro s/o Neelamani Patro, 52yrs, Caste by Patnaiks, Karada Village, Parlakhimundi, Gajapathi District, Odisha state stated that on 04.04.2026, he, along with his friend Mukhesh Panigrahi s/o Atmaram Panigrahi, traveled to Puri in a rented car bearing registration number OD20B1001, which was driven by Atchyuthananda Baroda s/o Subash Baroda, 22yrs, Parlakhimundi, Gajapathi District, Odisha state. After completing their work, they started their return journey on 05.04.2026 in the same vehicle. At approximately 16:30 hrs, while traveling on NH-16 near Nemalinarayanapuram Village, the driver was driving at a</t>
  </si>
  <si>
    <t>This is a case of ordinary theft occurred between 02.04.2026 at 22.00 hrs to 03.04.2026 at 05.30 hrs At verandah of complainant house, Main Road, Chapara village of Meliaputti Mandal and reported On same day at 17.00 hrs wherein the Killamshetty Jagadeeswar rao S/o Late Bhaskara rao, Age 53 yrs, Vysya by Caste, R/o Main road,Chapara Village, Meliaputti Mandal has alleged that on 02.04.2026 at about 22.00 hrs he parked his Hero HF Deluxe M/C bearing No. AP 30 AF 7715 in front of his verandah as usual. The next day morning early hours at 05.30 hrs he found his parked bike missing. Since then he began search to locate it, but in vain. Hence reported to Police for taking necessary action. Following which a case was registered in 21/2026 U/s 303(2) BNS (M.O-Automobiles-II M/C) of M</t>
  </si>
  <si>
    <t>This is a case of criminal trespass and mischief into agricultural land that occurred on 20.02.2026 at 10.00 hours at Karajada Village, Nandigam mandal and reported on 05.04.2026 at 11.00 hours by the complainant Pilaka Dharma Rao, S/o Late Rajanna, Age 45 years, SC-Mala by caste, Subhadrapuram Village, Nandigam Mandal. In which the accused 1) Basavalasa Govindarao @ Peter pal, S/o Late Dhanithayya, 2) Pialaka Tivvayya, 3) Pilaka Latchamma, 4) Meesala Raju, 5) Jadyada Nagamma were criminally trespass into 0.65 cents of complainant land covered in survey no.235-40 of Karajada boundary, cut down 8 teak trees with the help of cutting machine and escaped along with property.</t>
  </si>
  <si>
    <t>This is a case of non-fatal road accident due to rash and negligent manner that occurred on 07.04.2026 at about 1630 hrs on BT road near kondaragolu Village, Hiramandalam Mandal and reported on 07.04.2026 at 21.15 hrs in which the complainant Yaduri Anjibabu, S/o Paparao, 23 Yrs, Kondaragolu colony, kondaragolu Village of Hiramandalam Mandal stated that while returning from taking Ration the driver of the Bolero bearing number RJ37GA9194 who proceeding from Kothuru side to Hiramandalam, rode his tractor in rash and negligent manner without blowing horn and dashed the complainant. As a result, he sustained bleeding and grievous injuries. Later he was shifted to RIMS Srikakulam.</t>
  </si>
  <si>
    <t>115(2) BNS r/w 174(2) BNSS</t>
  </si>
  <si>
    <t>353(1),197(1) BNS</t>
  </si>
  <si>
    <t>Occurred prior to 04.04-2026 at 12.30 hours on Suryakiran Rapolu Face Book account and reported on 04.04-2026 at 19.30 hours that the complainant Pullata Raju s/o Tarakeswara Rao, age: 44yrs, Bairipuram Village of Kaviti mandal reported that he is working as i-TDP State Secretary. On 04.04.2026 while browsing face book observing Social media posts in Face Book on his mobile. He has observed one of posting in Face Book account Url name facebook.com/reel/2026 wherein the accused Suryakiran Rapolu posting regarding unnecessary statement about Yogandra program which was conducted by State Govt of Andhra Pradesh and it¿s leads to raising conflicts between communities and Political therefore he requested to take necessary action against Suryakiran Rapolu Face Book account Account holder.</t>
  </si>
  <si>
    <t>This is a case of Gaming, which Occurred on 03.04.2026 about 14.00 Hrs., at Venkampeta village, Ponduru Mandal and reported on the same day at 15.00 Hrs., where in the complainant V.Satyanarayana si of Police, ponduru ps with the assistance of his staff arrested the accused 1) Lotti Naidu s/o Gannayya, 32 yrs, 2) Lotti Varadarajulu s/o lt Suryanarayana, 70 yrs, 3) Lotti Ramarao s/o Suryanarayana, 34 yrs, 4) Lotti Venkatarao s/o lt Rajappadu, 43 yrs, 5) Lotti Ramesh s/o Rajappadu, 39 yrs, All are caste by Srisaina, Venkampeta village, Thadivalasa Panchayati, Ponduru Mandal while they were playing ¿Kotha Mukkata¿ with playing cards in the public place and seized 52 playing cards, one white Ginni bag , and Cash Rs.8960/- from them under cover of an occurrence report.</t>
  </si>
  <si>
    <t>This is a case of subjecting a married woman to cruelty for additional dowry, occurred prior to 04.04.2026 at 13.00 Hrs at the Maternal House of the complainant, M S Palli Village, Kanchili Mandal and reported on 04.04.2026 at 13.00 Hrs in which the complainant Nallana Harika W/o Bangaru Suneel Kumar, 39 years, M S Palli Village, Kanchili Mandal R/o Chinna musrivada, Vizag; where in the accused A-1 Bangaru Suneel Kumar married the complainant on 02.09.2018, received dowry Rs.3,00,000/-, 1 ½ Tula Gold items, and bridal items worth Rs.2 Lakh/- from the parents of complainant. They lived happily up to four years and they have no children. After that A-1 harassed her with both mentally and physically to bring additional dowry to repay his borrowings. she has a hearing problem, and that her hus</t>
  </si>
  <si>
    <t>Occurred in between 29.03.2026 at 10.00 Hrs and 29.03.2026 at 12.30 Hrs at house of the complainant Donkuru (V), Ichapuram (M) and reported on 02.04.2026 at 13.00 Hrs by the complainant Magupalli Venkatalaxmi W/o Dillesu, age 37yrs, vadabalija by caste, Donkuru (V), Ichapuram (M) reported that some unknown persons gain entered in to her house by broke open the door and committed theft of gold ornaments i.e., (1) Gold necklace wg.about 2 1/2 Tula (2) Gold necklace wg.about 1 1/2, Total about 4 Tulas gold ornaments worth of Rs. 88,000/-, from Biruva, while complainant and her family absence.</t>
  </si>
  <si>
    <t>67 ITA-2000-2008, 75(1),353(2),79,196(1),352 BNS</t>
  </si>
  <si>
    <t>This is a case of creating hatred feelings of enmity between two or more groups by way of made inappropriate, abusive comments in a filthy language through social media platform Facebook by using electronic devices which occurred prior to 02.04.2026 at Kodandarama street, Tekkali village and reported on 02.04.2026 at 10.00hrs wherein the complainant Reyyi Priteesh Chandra, S/o Punnayya, 38 yrs, SC Mala by caste, Kondhandarama street, Tekkali village, Tekkali mandal, Srikakulam district reported that the accused namely Dr. Prabhakara Reddy Cheenipalli @ Panch Prabhakar, S/o late Govinda Reddy, R/o 279 W Main street, Denville, New Jersey, USA, N/o Chilakapativaripalli village, Chittore district, Andhra Pradesh state posted a Video with a length of 8 minutes 24 seconds in Social Media Platfor</t>
  </si>
  <si>
    <t>Occurred on 05.04.2026 at 11.00 hrs., at Tungapeta village, Ponduru Mandal and reported on 05.04.2026 at 20.00 hrs., where in the complainant Kuna Appalanaidu s/o lt Sanyasappadu, 53 yrs, caste by Kalinga, Tungapeta village, Ponduru mandal r/o Ponduru village and mandal reported that while cement pholes were being erected around the vacent place of complainant home village, at the time Tammineni Venkata Rao, Tammineni Kalyani, Tammineni Santhu, Tammineni Balaji, and Tammineni Jyothi all are caste by kalinga, tungapeta village, ponduru mandal who were living next to the place, entered the complainant vacent place , broke the cement pholes, and threatened to kill him.and etc facts.</t>
  </si>
  <si>
    <t>This case cheating by job fraud occured prior to 05.04.2026 and reported on same day at 12.30 hrs in whish the complainant Komara Adash S/o Nanaji, 32 Years, Vada Street, Baruva Village of Sompeta Mandal an ITI Diesel Mechanic graduate, and the accused Akhil Reddy and Jinkala Sai from the Rainbow Institute in Vizag, defrauded him under the pretext of securing a job in Singapore. Influenced by their promises and their dealings with others in his village, the complainant sent ¿2 lakhs via PhonePe to Akhil Reddy on October 29 and 30, 2024, as an initial payment toward a total demand of ¿6 lakhs. When the promised employment did not materialize and the suspects later changed the job offer to Merchant Navy roles while further delaying the process, the complainant demanded his money back; howev</t>
  </si>
  <si>
    <t>This is case of fatal road Accident ( Hit &amp; run ) Occurred on 06.04.2026 night at about 23:30 hours hours on NH-16 road, near Tallavalsa junction village, laveru mandal and reported on 07.04.2026 at 08:00 hours in which the complainant Chepuru Rajeswari w/o Rajkumar, age 43 years, caste by sc, VRO of Tallavalsa village of Laveru mandal reported and stated that his working as a VR officer in Talavalasa for about 7 months. On the night of 06.04.2026 , around 23:30 PM, near Talavalasa Junction in Lavuru Mandal on the National Highway Road, an unidentified male aged person approximately 60 to 70 years was hit from behind by a vehicle traveling carelessly and at high speed from Srikakulam to Visakhapatnam. In that un knovehicle hit from back side to deceased result un known male person</t>
  </si>
  <si>
    <t>'108/2026'</t>
  </si>
  <si>
    <t>'82/2026'</t>
  </si>
  <si>
    <t>This is a case of HB by day that occurred on 02.04.2026 in between 11.30 Hrs and 17.45 Hrs at Kameswaranagar colony,Srikakulam town and reported on 03.04.2026 at 08.00 Hrs by the complainant Bagadi Suryakumari, W/o late Sampathirao, 56 Yrs, Kalinga by caste, Kameswaranagar colony, Srikakulam that she was working as Hindi teacher, and her was died in 2014 and she has on daughter, her daughter was married residing in Bangalore, the complainant only one living in her house. On 02.04.2026 at 11.30 hrs she went to School then after completion of school work, she return 17.45 Hrs, found some unknown culprits entered into her house by broke locks of the back side door of 2nd floor, committed theft of silver articles viz., (1) Two silver bindulu,wg.about -1 ½ kgs (2) two Silver Deppam Kundulu-wg</t>
  </si>
  <si>
    <t>Occurred on 05.04.2026 at 10.15 hrs, at Loharibanda village, Mandasa mandal and reported on 05.04.2026 at 11.30 hrs, wherein the complainant Talla Damayathi, W/o.late Laxminarayana, 48 yrs, Loharibanda village, Mandasa mandal stated that she is doing labour works and her husband is staying at their house due to ill health. They have two sons. Her elder son Talla Ekambaram @ Ravi, 32 yrs is having mentally ill health and getting treatment from the last 13 years and not married. Her younger son Talla Gopi is working in CRPF and living with his wife at upstair of their house and remaing family members are staying at downstairs together. Her elder son addicted to bad habits like drinking alcohol and Khaini. He regularly asked money for his hanbits to his parents, if they deny he will threatene</t>
  </si>
  <si>
    <t>This is a case of Fatal Road Accident that occurred on 03.04.2026 at 18.30 Hrs on NH 16 Road(Palasa-Ichapuram), At Ampuram Junction, Kanchili Mandal and reported on the same day at 20.30 Hrs in which the complainant Buddepu Chandrasekhar S/o Late Papayya, Age 60 Years, Kolluru Village, Kanchili Mandal reported that his wife Buddepu Kamalakumari, age 49 years is working as an ASHA worker in A.S. Palli village of Kanchili Mandal. They have one son and one daughter. The marriage of their son has been fixed on 12-04-2026. In this connection, his wife had gone to nearby villages of Ichchapuram to invite relatives and inform them about the marriage. While returning home, she got down from a bus at Ampuram Junction. At about 18.302 Hrs while she was crossing the NH-16 road (Palasa-Ichapuram), the</t>
  </si>
  <si>
    <t>'106/2026'</t>
  </si>
  <si>
    <t>310(2) BNS</t>
  </si>
  <si>
    <t>Occurred on 07.04.2026 at about 12.00hrs at Sri Venkateswara Jewellers, Nithyananda Nagar, Kasibugga town, Palasa-Kasibugga municipality and reported on 07.04.2026 at 13.30hrs, wherein the complainant Killamsetty Ramakrishna Rao S/o Late Laxmana Murthy, Age: 70 Years, Nithyananda Nagar, Palasa-Kasibugga municipality reported that he is residing at Nithyananda Nagar, Palasa-Kasibugga municipality. He had four daughters and all of them got married and living with their respective families. He has been engaged in the gold and jewellery business for about 40 years. Earlier, he used to run a shop ¿Sri Venkateswara Jewellers¿ near Medara Street in Kasibugga. For the past 8 years, he has been running the same jewellery shop at his residence located in Bhagavathi Theatre Line. He procure gold or</t>
  </si>
  <si>
    <t>This case of ill legal transport of liquor that Occurred on 13.04.2026 at 18.00 hrs at in front kirana shop of the accused named potnuru janardhana rao, Singupuram village, Srikakulam Mandal &amp; District and reported on the same day at 19.15 hrs wherein the complainant S.I of Police, Srikakulam Rural P.S, arrested the accused Potnuru Janardhana Rao, S/o Malleswara rao,age-39, caste by Vysya, Singupuram village, Srikakulam District while he was in possession and transporting the liquor bottles (1) Classic Blue finest Whisky(750ml) -01 worth Rs 600/- , (2) old Admiral fine Vsop Brandy(180ml)-02 each one Rs 140/-, (3) Tropicana Vsop Brandy(180) -03 each one Rs 99/-, (4) Classic blue whisky (180)-01 worth Rs 170/-,(5) MC Dowells no-1 luxury (180)-01 worth Rs 200/-, (6)Aristocrat premium(180)</t>
  </si>
  <si>
    <t>This a case of Fatal road accident that occurred on 10.04.2026 at 23.25 hours on NH-16 road at Akularaghunadhapuram Village, Nandigam Mandal and reported on 11.10.2026 at 09.00 hours by the complainant Lundu Yathisha, W/o Late Cheemala Goapala Krishna, Age 23 years, SC-mala by caste, Nandigam Village and mandal. In which the deceased Cheemala Gopala Krishan, S/o late Srinivasulu, Age 36 years, who is husband of the complainant was selected 2009 batch constable, present working at Tekkali UPS. As usual the deceased on 10.04.2026 in the morning attend his duty from his house on Royal Enfield motor cycle bearing No. AP35AF7415. After complete his duty return back to home around 23.25 hours when he reached Akularaghunadhapuram junction, the accused driver of threshing machine bearing No. RJ14G</t>
  </si>
  <si>
    <t>336(3),61(2),339,338 BNS</t>
  </si>
  <si>
    <t>This is a case of land grabbing by way of illegal registration through fraudulent and forged documents which occurred prior to 26.03.2026 at Narendrapuram village of Burja Mandal and was reported on 10.04.2026 at 20:00 hrs. Wherein the complainant Yadla Jagannadaharao, S/o Late Challayya, 72 years, Kapu by caste, native of Kottakota village of Sarubujjili Mandal and presently residing at D.No. 59-1-23, Flat No. 203, Naveen Estates, Ramachandranagar, Vijayawada, is a retired Deputy Superintendent of Police. He stated that he, along with his wife Sobharani, are the absolute owners and possessors of Ac.19.33 cents of land situated at Narendrapuram village of Burja Mandal. He further stated that he had converted the said land into plots for the purpose of sale. Taking advantage of the same, th</t>
  </si>
  <si>
    <t>351(2),79,115(2) r/w 3(5) BNS</t>
  </si>
  <si>
    <t>Occurred On13.04.2026 at 14.45 hrs, at Sub-Register office, Ponduru village and Mandal and reported Same day at 20.00 hrs., where in the complainant Gurugubelli Krishanaveni w/o lt Govindarao, 66 yrs, caste by Kalinga , Kanimetta village, Ponduru mandal reported On 13.04.2026 at 14.45 hrs, the complainant was at the ponduru Registration Office for registration of 40 cents of the 86 cents of land in Survey No. 79/1 to Seepana Padmavati of Kinthali village, Ponduru mandal, at the time Jami Suresh and Suresh son came and argued with the complainant, claiming that the land belonged to them, insulted her, beat her with their hands and threatened to kill her,And etc facts</t>
  </si>
  <si>
    <t>351(2),79 r/w 3(5) BNS</t>
  </si>
  <si>
    <t>Occurred on 13.04.2026 at 09.30 hrs , on NH 16 Road, Simhadwaram Fly over bridge, VSP to Narasannapeta Road, Etcherla Mandal and reported on 13.04.2026 at 11.30 hrs wherein the complainant, Kongarapu Lakshminarayana (35 years), S/o late Rangayya, belonging to SC Mala community, resident of Byri Village, Srikakulam Rural Mandal, is earning his livelihood by rearing goats. On 13-04-2026 at about 6:00 AM, Burrela Lakshmana Rao (55 years), S/o late Amavasya, Yadava caste, along with the complainant¿s father Kongarapu Rangayya (53 years), S/o late Rajanna, started from Byri Village to Budumuru Santha for selling goat. They travelled on a TVS Excel vehicle bearing No. AP 30 EL 9107, with Lakshmana Rao riding the vehicle and Rangayya sitting as pillion rider. After selling the goat, while returni</t>
  </si>
  <si>
    <t>Occurred on 13.04.2026 at 11.15 hrs on BT Road at Venkataraopeta jn: Ranasthalam mandal and reported on 13.04.2026 at 15.00 hrs by the complainant Dukka Sanyasi s/o Asirayya,age 55 yrs,Yadava by caste,Mentada village, Ranasthalam mandal. The complainant states that he is earning his livelihood through agriculture. There are land disputes between the complainant and his elder brother Dukka Surappadu and younger brother Dukka Narayadu. These disputes were placed before village elders, namely Mukku Suryanarayana, Mukku Paparao, and Seerapu Paidiyya Reddy. The complainant abided by the decision given by the elders. However, the complainant¿s brothers did not agree with the decision and, since then, they and their family members have allegedly been planning to kill the complainant and the vi</t>
  </si>
  <si>
    <t>This is case of Harassment that occurred prior to 12.04.2026 at 18.00 Hrs at Jadapeta village and Eluru town of West Godavari and reported on the same day at 18.00 Hrs basing on the report of Dasari Devi Subhadra@Bhadramma, W/o Siva Kumar, Age 28 yrs, Caste: Kapu, Jadapeta village, L.N.Peta Mandal. In which she reported that her marriage solemnized with one Dasari Siva Kuamar, S/o Sridhar of Chanakyapuri colony, Eluru town, West Godavari district on 31.05.2017 as per their caste customs by giving all formalities i.e., cash Rs. 6,00,000/-, 8 tulas gold etc., Later they lead their life happily and begot 3 children (2 male &amp; 1 female) during their conjugal life. After birth of their only daughter her husband and in-laws are started harass physically and mentally and demanding to bring additio</t>
  </si>
  <si>
    <t>'112/2026'</t>
  </si>
  <si>
    <t>Occurred on 14.04.2026 at 07.00hrs to 08.30hrs at the complainant House, Mahadevipuram Village, Palasa Mandal and reported on the same day at 10.30hrs, wherein the complainant Mudiya Prameela w/o Lat Mudiya Ramarao, 30yrs, Mahadevipuram Village, Palasa Mandal reported that her husband/deceased Mudiya Ramarao s/o Kameswararao, 37yrs, Mahadevipuram Village, Palasa Mandal was involved in a murder case of his sister-in-law in the year 2025. In connection with the said case, he was arrested and sent to jail, where he remained for four months and was later released on bail. On 06.04.2026, he attended the Hon¿ble Court at Sompeta, where he was directed to arrange sureties for the case. However, he failed to arrange the same and became mentally distressed. On 14.04.2026, between 07:00 hrs and 08:3</t>
  </si>
  <si>
    <t>This is a case of Voluntarily Causing Hurt by Dangerous Weapons that occurred on 11.04.2026 at about 10.00 hrs at in front of complainant house, Goppili village, and reported on same day at 17.00 hrs wherein the complainant Buragana Venkatarao S/o Late Savarayya, 75 Yrs, SC Mala by caste, R/o Goppili Village of Meliaputti Mandal reported that he has been residing in the above address with his family. He and his wife are doing labor work. His children are living in Hyderabad. He is cultivating god's fields. He collected the paddy grain in 8 bags kept in the committee hall in the month of January month. On 08-04-2026 when he went to committee hall he found one bag was missing. They informed the same in their street. But till now there is no response. On 11-04-2026 his brother's son namely Bu</t>
  </si>
  <si>
    <t>20(b)(ii)(B) r/w 8(c) NDPSA, 111(2) BNS</t>
  </si>
  <si>
    <t>The offence occurred on 12-04-2026 at about 16-00 hours at Nagavali river bed, near Compost Colony, Srikakulam Town and was reported On 12.04.2026 at 18:15 hrs. On credible information, the accused persons, namely A1: Dhamarsing Akhil Sai S/o Narayana Rao, Age 21 yrs, Viswabrahimina by caste, Kaki veedhi, Srikakulam town ; 2) Kola Arunkumar @ Bittu S/o Raju, Age 25 yrs, Telaga by caste, Mondeti Veedhi, Srikakulam Town ; 3) Bandi Ramana S/o late Nuka raju, Age 28 yrs, Vadabaija by caste, Near Water tank, Dammala Veedhi, Srikakulam Town , were taken into custody by the complainant, Sri M. Harikrishna, Sub-Inspector of Police, Srikakulam I Town Police Station, on the allegation of illegal possession and transportation of prohibited contraband Ganja. On search, the accused were found in po</t>
  </si>
  <si>
    <t>Occurred prior to 13.04.2026 at Rayipadu Village, Jalumuru Mandal, Srikakulam District and reported on 13.04.2026 at 11.30 hrs, wherein the complainant Sadhu Rajeswari w/o Venkatesh, age:25 years, Polinati Velama by caste, Oppangi Village, Gara Mandal, Srikakulam District stated that her marriage performed with Sadhu Venkatesh S/o Suryanarayana on 29.04.2018. during her marital life her parents gave cash Rs.2,00,000/-, 4 tulas gold, and sarisamanulu. Later her husband harassed her mentally, physically demanded additional dowry with active instigation of Mother-in-law Adhilakshmi, Brother-in-law Mohan, Sister-in-law Appulu, Goddu Hyma, Goddu Sriramulu, Vandana Appanna @ Madhu. Though the complainant bare all the harassment of accused, She lodged a report with request to initiate action agai</t>
  </si>
  <si>
    <t>Occurred On13.04.2026 at 13.30 hrs, at Sub-Register office, Ponduru village and Mandal and reported Same day at 21.00 hrs., where in the complainant Jami Suresh Kumar s/o Sambasivarao, 54 yrs, caste by Vysya, Lalitha colony, Dabhagarden, Visakhapatnam Reported that accused 1) Paidi Appalasuryanarayana s/o lt Ramulu 2) Gurugubelli Srinu s/o Govindarao both are Kanimetta village, Ponduru mandal beat the complaint and his son with sticks and Hands Due to The complainant reported to the Sub-Registrar of Ponduru that the land in Survey No. 79/1 belonging to the complainant was being registered to someone else at the gurugubelli Krishnaveni ponduru Sub-Registrar Office, And etc facts</t>
  </si>
  <si>
    <t>420,468,471 r/w 34 IPC</t>
  </si>
  <si>
    <t>This is a case of cheating, forgery for cheating, using a genuine a forged documents or electronic record that occurred on 17-09-2022 at Panasalova village, Mahasingi Panchayathi of Saravakota Mandal and reported on 14-04-2026 at 12:00 hrs by the complainant Kuramana Rambabu, S/o Babayya, Age 33 Yrs, Kapu by caste, Arli village, Saravakota Mandal. In which he reported that the accused Tammineni Rajasekharbabu, S/o Jaganmohan, Kusalapurm village, Srikakulam Dist and Bejji Krishna Rao, S/o late Chinnayya, Panasalova village of Saravakota Mandal are promise to secure Digital Assistant jobs in Government Schools through APL Heath care Trust for him. Believing their assurance, he paid Rs. 2, 33,000/- through Phone Pe and net cash. Despite receiving the amount, the accused A-1 &amp; A-2 neither arra</t>
  </si>
  <si>
    <t>Occurred in between on 09.04.2026 at 16.00 hrs to 21.30 hrs, Ranasthalam mandal limits and reported on 10.04.2026 at 11.00 hrs by the complainant Nagavarapu Durga w/o lt Veera babu,age 28 yrs,Kummari by caste,JR Puram village, Ranasthalam Mandal. complainant stated that The complainant and her husband, Nagavarapu Veerababu s/o lt Satyam,age 39 yrs, Kummari by caste,JR Puram village, Ranasthalam Mandal were earning their livelihood by doing brick work. Veerababu¿s mother had passed away about three years ago. Since then, Veerababu had been mentally disturbed and unable to work regularly. He used to leave the house without informing anyone and go away to unknown places. Earlier also, he had gone to Anaparthi and Cheepurupalli, from where he was brought back.Similarly, on 09-04-2026 at a</t>
  </si>
  <si>
    <t>'85/2026'</t>
  </si>
  <si>
    <t>This is a case of Man Missing. Occurred 23.03.2026 at 10.00 hrs at Somanadhapuram village of Kotabommali Mandal and reported on 10.04.2026 at 19.00 hrs in which the complainant Narsipuram @ Bommali Divya W/o Naveen, 20 yrs, Rajaka by caste, Somanadhapuram (v), Kotabommali(m) reported that she got married in the year 2022 to Bommali Naveen s/o Late Appalaswami, 34 years, who belongs to Somanadhapuram village of Kottabommali Mandal. In their married life, they have one male child. They were living in Hyderabad for livelihood. During their stay there, her husband developed an illicit relationship with another woman. Due to this issue, disputes arose between them, and both of them returned to their native village Somanadhapuram.After returning, disputes continued in the p</t>
  </si>
  <si>
    <t>118(1),115(2) BNS</t>
  </si>
  <si>
    <t>189(2),196(1),285,223,126(2) r/w 3(5) BNS</t>
  </si>
  <si>
    <t>Occurred on 13.04.2026 at about 12.30 hrs in front of Tekkali police station and reported on the same day at 14.00 hours, by the complainant Sri A Venkata Srinivasarao, Executive Officer Tekkali Panchayat that the accused/A.1 Perada Tilak, in-charge Tekkali A/C on behalf of YSRCP including 31 others and some other followers of YSRCP are gathered at in front of police station, formed themselves into an Unlawful assembly and sat in front of the police station by blocking the roads and raised slogans against the police such as ¿police down down¿, thereby caused obstruction to free flow of the traffic, disturbing to the public peace and tranquility in Tekkali town area, which may leads to create enmity, hatred feelings between two groups and etc</t>
  </si>
  <si>
    <t>Occurred in on 06.04.2026 at 07.30 hrs in complainant¿s house Jeerupalem village, Ranasthalam mandal and reported on 11.04.2026 at 18.30 hrs by the complainant Vasupalli Laxmana s/o lt Appanna,age 30 yrs,vadabalija by caste, Jeerupalem village, Ranasthalam mandal. complainant stated that his mother, Vasupalli Ramalakshmi, wife of late Appanna, aged about 45 years, had undergone kidney removal surgery in the past and had been suffering from ill health since then. She had been taking medicines regularly, but her health did not improve. Due to this, she was mentally distressed and depressed.On 06.04.2026 at about 7:30 AM, she consumed Harpic (toilet cleaner) in the bathroom in an attempt to end her life. Immediately, she was shifted to the Government Hospital at Kondamalagam for treatmen</t>
  </si>
  <si>
    <t>324(4),351(2),329(4) BNS</t>
  </si>
  <si>
    <t>Occurred on prior to 11.04.2026 at 18:00 At Complainant old house, R.J Puram village, Polaki Mandal, Srikakulam District, and was reported on 13.04.2026 at 20:00 hours. Where in the complainant Gorle Saraswathi S/o Dharmarao, Age 55 years, T.Kapu by Caste, R.J Puram village, Polaki Manndal, Srikakulam District., reported that she owns an old tiled house in his village, and that he has been storing agricultural-related materials in the said house. Adjacent to that house, oneMiriyabilli Siva S/o Apparao, is residing. There have been disputes between the complainant and Siva regarding the house site. In this regard, cases have already been registered at Polaki Police Station. Further, a few days ago, Siva damaged the motor, CCTV cameras, and display units present in the complainant¿s old hou</t>
  </si>
  <si>
    <t>'109/2026'</t>
  </si>
  <si>
    <t>117(2) BNS</t>
  </si>
  <si>
    <t>'111/2026'</t>
  </si>
  <si>
    <t>11 r/w 12 POCSO ACT 2012, 351(2),75(1)(ii),137(2) BNS</t>
  </si>
  <si>
    <t>Occurred on 12.04.2026 at 18.00hrs at Dormetory hall, Railway station, Palasa and reported on 13.04.2026 at 15.00hrs, wherein the complainant Lakshmi Jenna w/o Sushanth Kumar Jenna, 26yrs, Cheruvu Gattu, Venkateswara colony, Kasibugga town, Palasa-Kasibugga municipality reported that Rusava Harikrishna of Gayatrinagar, Kasibugga town, who working as General Assistant in Railway department at Railway station, Palasa, forcibly took her daughter Lalitha Jenna (age 8 years) into the dormitory hall. He allegedly threatened her with a knife and attempted to force her to remove her clothes. At that moment, when the girl screamed, a passerby intervened and rescued her from the accused. Out of fear, the girl stayed overnight nears the Trinadha Swamy temple at the railway station. She returned home</t>
  </si>
  <si>
    <t>Occurred on 10.04.2026 at about 13.30hrs at cashew factor in between the road of Chinna Logidi to Seetharampalli Village, Pathapatnam Mandal and reported on 11.04.2026 at 08.00hrs in which the complainant Krishna Soyi, S/o Late Kasinadh Soyi, age 66yrs, Vaddi by caste, Chinna Logidi Village, Pathapatnam Mandal reported that he had one daughter and 02 sons in their marital Life. His younger son namely Dayanidhi Soyi, S/o Krishna Soyi, age 32yrs is living with them while driving an auto-rickshaw. His son was not yet married. He had an acquaintance with Jannivalasa Chilakamma W/o Mukhalingam who belonged to a neighbouring village of Pedda Logidi. Based on this acquaintance, he lent her Rs. 3,00,000/- rupees. Her husband also knows that she took a loan. Several time his son asked to them for h</t>
  </si>
  <si>
    <t>This is a case of possession of liquor bottles intend for sale, which occurred on 09.04.2026 at 15.30 hrs, at Ramadasupuram Village , Ponduru Mandal and reported same day about 18.00 hrs., where in the complainant V.Satyannarayana, SI of Police, Ponduru PS reported that the accused Kuna Laxmi w/o Apparao, 60 yrs, caste by Kalinga, Ramadasupuram village, Ponduru mandal tried to hide with a gunny bag on seeing police and caught him and verified the bag, then found following liquor bottles Directors Special ( Gold whisky 180 ml- 8 bottles and worth Rs. 1200/- for selling without any reliable documents and drafted the occurrence report.</t>
  </si>
  <si>
    <t>118(1),79,115(2) r/w 3(5) BNS</t>
  </si>
  <si>
    <t>Meliaputti,'20/2026'</t>
  </si>
  <si>
    <t>Kotabommali,'79/2026'</t>
  </si>
  <si>
    <t>Gara,'37/2026'</t>
  </si>
  <si>
    <t>Srikakulam Rural,'59/2026'</t>
  </si>
  <si>
    <t>Mahila UPS, Srikakulam,'40/2026'</t>
  </si>
  <si>
    <t>Kasibugga,'103/2026'</t>
  </si>
  <si>
    <t>Itchapuram Rural,'31/2026'</t>
  </si>
  <si>
    <t>Etcherla,'63/2026'</t>
  </si>
  <si>
    <t>Srikakulam I Town,'33/2026'</t>
  </si>
  <si>
    <t>Kasibugga,'104/2026'</t>
  </si>
  <si>
    <t>Kasibugga,'105/2026'</t>
  </si>
  <si>
    <t>Meliaputti,'21/2026'</t>
  </si>
  <si>
    <t>Nandigam,'25/2026'</t>
  </si>
  <si>
    <t>Hiramandalam,'35/2026'</t>
  </si>
  <si>
    <t>Kaviti,'26/2026'</t>
  </si>
  <si>
    <t>Ponduru,'47/2026'</t>
  </si>
  <si>
    <t>Kanchili,'28/2026'</t>
  </si>
  <si>
    <t>Itchapuram Rural,'30/2026'</t>
  </si>
  <si>
    <t>Tekkali PS,'52/2026'</t>
  </si>
  <si>
    <t>Ponduru,'51/2026'</t>
  </si>
  <si>
    <t>Baruva,'33/2026'</t>
  </si>
  <si>
    <t>Laveru,'40/2026'</t>
  </si>
  <si>
    <t>Srikakulam Rural,'55/2026'</t>
  </si>
  <si>
    <t>Mandasa,'56/2026'</t>
  </si>
  <si>
    <t>Kanchili,'27/2026'</t>
  </si>
  <si>
    <t>Kasibugga,'106/2026'</t>
  </si>
  <si>
    <t>Srikakulam Rural,'64/2026'</t>
  </si>
  <si>
    <t>Nandigam,'27/2026'</t>
  </si>
  <si>
    <t>Burja,'26/2026'</t>
  </si>
  <si>
    <t>Ponduru,'55/2026'</t>
  </si>
  <si>
    <t>Etcherla,'70/2026'</t>
  </si>
  <si>
    <t>J.R.Puram,'72/2026'</t>
  </si>
  <si>
    <t>Sarubujjili,'34/2026'</t>
  </si>
  <si>
    <t>Kasibugga,'112/2026'</t>
  </si>
  <si>
    <t>Meliaputti,'23/2026'</t>
  </si>
  <si>
    <t>Srikakulam I Town,'35/2026'</t>
  </si>
  <si>
    <t>Mahila UPS, Srikakulam,'43/2026'</t>
  </si>
  <si>
    <t>Ponduru,'56/2026'</t>
  </si>
  <si>
    <t>Saravakota,'30/2026'</t>
  </si>
  <si>
    <t>J.R.Puram,'68/2026'</t>
  </si>
  <si>
    <t>Kotabommali,'85/2026'</t>
  </si>
  <si>
    <t>Tekkali PS,'58/2026'</t>
  </si>
  <si>
    <t>J.R.Puram,'71/2026'</t>
  </si>
  <si>
    <t>Polaki,'67/2026'</t>
  </si>
  <si>
    <t>Kasibugga,'111/2026'</t>
  </si>
  <si>
    <t>Pathapatnam,'48/2026'</t>
  </si>
  <si>
    <t>Ponduru,'54/2026'</t>
  </si>
  <si>
    <t>This is a case of Un Natural death (Death due to Poison) that occurred on 13.04.2026 at 16.00 hrs Hrs at BC Colony, Sanivada Village, Srikakulam Mandalam and district and reported on 16.04.2026 at 09.00 Hrs by the complainant Janjuluru Ananta Lakshmi, W/o late Bhaskara Rao, Age: 35 years, Caste: Vishwa Brahmina, R/o BC Colony, Sanivada village, Srikakulam mandal district (wife of the deceased Sri. Janjuluru Bhaskara Rao, S/o Krishnamurthy, Age: 44 years) that her husband Janjuluru Bhaskara Rao living doing by welding works but he was addict consume alcohol, The deceased Janjuluru Bhaskara Rao always used to consume alcohol, come home and trouble his family and also used to not take care of his family. On 13.04.2026 in the evening hours the deceased came to home and has been found fallen</t>
  </si>
  <si>
    <t>Srikakulam Rural,'65/2026'</t>
  </si>
  <si>
    <t>occurred on 16.04.2026 at about 16.00 hrs at Paparaopeta village, Ranasthalam Mandal, and was reported on 16.04.2026 at 18.00 hrs by the complainant Kurangi Sampath kumar s/o Srinu,age 23 yrs,ST by caste,Kothakota village,Seethampeta mandal,PVP Manyam district. The complainant stated The complainant stated that he is earning his livelihood by working as a helper in cement centering works. Similarly, one Kurangi Prabhas, S/o Shyamalarao, aged 21 years, ST by caste belonging to the complainant¿s village, was also working as a helper in cement centering works along with the complainant.The complainant, Prabhas, and four other persons from their village had been working for about four months at a water tank construction site located at Paparaopeta village of Teppalavalasa Panchayat, Ranastha</t>
  </si>
  <si>
    <t>J.R.Puram,'74/2026'</t>
  </si>
  <si>
    <t>Reasons</t>
  </si>
  <si>
    <t>Occurred on 16.04.2026 at 24.00 hrs at Complainant house, Venkatapuram Village, Etcherla Mandal and reported on 17.04.2026 at 17.00 hrs wherein the complainant Yathirajula Sai Prasad, s/o Satyannarayana, 38 years, Venkatapuram Village, Kusalapuram Panchayath, Etcherla, is working as a Veterinary Doctor at Ponnada. He owns a Glamour bike purchased in 2023 for Rs. 1,05,000 in his mother¿s name and a Hyundai Venue car purchased in 2019 for Rs. 14,00,000 in his wife¿s name. On 16-04-2026 at about 8:30 PM, he filled petrol worth Rs. 1000 at a petrol bunk near Balaga and parked his bike behind the car on the ground floor of his house. At around 12:00 midnight, his neighbor, Boddepalli Ashwini, informed his wife over phone that their bike and car were on fire.</t>
  </si>
  <si>
    <t>Etcherla,'75/2026'</t>
  </si>
  <si>
    <t>115(2),118(1),351(2) BNS</t>
  </si>
  <si>
    <t>This is a case of voluntarily causing simple hurt that occurred on 11.04.2026 at about 17:30 hrs at the victim¿s house in Thotawada village of Burja Mandal and reported on 18.04.2026 at 21:00 hrs. wherein the complainant, Sura Bhanu Prasad s/o Suryanarayana, 28yrs, Kapu by caste, Thotawada village of Burja mandal stated that his parents are residing with him, on 10.04.2026 his brother Murali Krishna came to their house along with his wife. On 11.04.2026 evening, the accused Murali Krishna picked up a quarrel with his father Suryanarayana over property matters and demanded his share. When the victim replied that the property would be given later, the accused became aggressive and beat him with a walking stick on his hands and legs, causing injuries to his left thigh and left wrist. He also</t>
  </si>
  <si>
    <t>Burja,'29/2026'</t>
  </si>
  <si>
    <t>324(4),115(2),329(4) r/w 3(5) BNS</t>
  </si>
  <si>
    <t>Occurred on 17.04.2026 at 07.45 hrs at complainant house, Kuppili Village, Etcherla Mandal and reported on 18.04.2026 at 16.00 hrs wherein the complainant Nayana Shankar, S/o Lt Thavitayya, 55 years, Reddika by caste, Kuppili Village, Etcherla Mandal that he is residing with his younger son Ravi, while his other sons are working at different places. He, along with his wife, is running a poultry farm in their coconut garden near the village tank. On 13.04.2026, in the morning, when the complainant went to the poultry farm, he noticed that unknown persons had committed theft of electric wires, bulbs and fans. Later, he came to know that the theft was committed by Busa Ramana, Nimma Shivaji, Nimma Santosh and Nayana Nagaraju, all residents of the same village. He lodged a complaint at Etcherl</t>
  </si>
  <si>
    <t>Etcherla,'76/2026'</t>
  </si>
  <si>
    <t>Occurred on 18.04.2026 at 17.30 hrs at the Banyan tree, In between Ponnada to Tepparevu Village Road, Ponnada panchayath, Etcherla and reported on 18.04.2026 at 20.30 hrs wherein the complainant Gollangi Appala Narasamma,W/o Polivadu, 63 years, P. Velama by Caste, Tepparevu Village, Etcherla Mandal that she is doing agriculture and has cultivated maize crop. On 18.04.2026 at about 16:30 hours, she went to her agricultural field to provide tea to the labourers who were harvesting maize. While returning home, at about 17:30 hours, when she reached near a big banyan tree situated between Ponnada and Tepparevu villages, an unknown person came on a motorcycle, suddenly snatched away her gold chain (pustela thadu) weighing about 3 tulas (worth 90,000/-) from her neck by force and fled away at hi</t>
  </si>
  <si>
    <t>Etcherla,'78/2026'</t>
  </si>
  <si>
    <t>115(2),324(4),329(4) r/w 3(5) BNS</t>
  </si>
  <si>
    <t>This is counter case to Cr. No. 76/2026. Occurred on18.04.2026 at 01.00 hrs at complainant house, Kuppili Village, Etcherla Mandal and reported on 18.04.2026 at 17.00 hrs where in the complainant Nimma Buchamma, W/o Dalayya, 40 years, Reddika by Caste submitted that there was a dispute in the village relating to theft of electrical items from the poultry farm of Nayana Shankar, in which Busa Ramana, Nimma Santosh, Nayana Nagaraju and the complainant¿s elder son Shivaji were suspected. On 17.04.2026 at about 20:00 hours, some of the above persons were quarrelling near the house of Nayana Shankar. The complainant went there and pacified them and brought her son Shivaji back home. Later, on the same night i.e., 18.04.2026 at about 01:00 hours, Nayana Haribabu, Nayana Ramana and Gowri came to</t>
  </si>
  <si>
    <t>Etcherla,'77/2026'</t>
  </si>
  <si>
    <t>'114/2026'</t>
  </si>
  <si>
    <t>'113/2026'</t>
  </si>
  <si>
    <t>Occurred prior to 18.04.2025 at 15.00 on Talabadra to Jayaramachandrapuram route, Near railway gate, Palasa-Kasibugga municipality and reported on the same day at 18.00hrs, wherein the complaiant Timmala Yerrayya s/o Rajarao, 43yrs, VRO, Talabadra Sachivalayam, Palasa-Kasibugga municipality reported that an unidentified male dead body, aged between 40 yrs and 45 yrs was found on Talabadra to Jayaramachandrapuram route, Near railway gate, Palasa-Kasibugga municipality and his identity was not established. Hence he came to the Police Station and lodged a report to take necessary action.</t>
  </si>
  <si>
    <t>Kasibugga,'113/2026'</t>
  </si>
  <si>
    <t>118(1),329(3) BNS</t>
  </si>
  <si>
    <t>Occurred on 19.04.2026 at 08:45 hrs, at main Road, Mandasa Village &amp; Mandal and reported on 19.04.2026 at 12.00 hrs, wherein the complainant Ippili Venkateswara Rao, S/o late Ganapatirao, Age-56 yrs, Mandasa Village &amp; Mandal stated that he is a Business man, he maintaining a shop main road, Mandasa in the repairing shop works, south side a shop is belongs to Maddi Seetharam and his wife Samyukta they are disputes that place, because, Injection Order pending in the Sompeta court, the Accused Maddi Samyukta criminal trespass into the place and beat him with stone on his stomatch and right eye. As a resul, he received bleeding injury on his right eye and internal injuries on his body. The injury person wife came and he was admitted to CHC, Haripuram for treatment and gave a report for necessa</t>
  </si>
  <si>
    <t>Mandasa,'62/2026'</t>
  </si>
  <si>
    <t>Occurred on 10.04.2026 at about 16:27 yours in between 09.28 hours through phonepay at house of the complainant Bubamma Nagar, Balaga of Srikakulam Town and reported on 19.04.2026 at 20:00 hours. In which the complainant Suravarapu Ganesh, S/o 9281043584, 29 yrs, T. Kapu, Bubamma Nagar, Balaga, Srikakulam Town reported that on 10.04.2026, he came across an online trading/investment scheme(Munaaf Trader) on the Telegram application. Believing it to be genuine, he transferred amount through PhonePe to the account provided by the accused. Subsequently, the accused, under the pretext of refunding the invested amount along with profits, demanded additional payments towards ¿profit commission¿ and other charges. Trusting the accused, the complainant transferred a total amount of ¿75,840/- in</t>
  </si>
  <si>
    <t>Srikakulam II Town,'55/2026'</t>
  </si>
  <si>
    <t>Occurred on 18.04.2026 at 20.45 hrs Main road, infront of Devudu house , Sadhuveedhi, Tepparevu Village, Etcherla Manadal and reported on 20.04.2026 at 10.45hrs wherein the complainant Sadhu Kalyani, W/o Ramana, 35 yrs, daily labour, R/o Tepparevu Village, Ponnada, Etcherla Mandal. On 18-04-2026, relatives handed over a wedding invitation to the complainant to give to her husband, as no one was present at her mother-in-law¿s house. When her husband went there, he found his mother and brother quarrelling and informed the complainant. The complainant went to the spot where Sadhu Govinda, Sadhu Jagadeesh, Ramu, Pedda Govinda, Satyam, Rajarao and their wives Latha, Satya and Eswaramma were quarrelling with her mother-in-law and brother-in-law. When the complainant</t>
  </si>
  <si>
    <t>Etcherla,'80/2026'</t>
  </si>
  <si>
    <t>9-I APGA, 112(2) BNS</t>
  </si>
  <si>
    <t>Occurred on 20.04.2026 at 12.45 hrs at near Tulasammatalli temple Flyover Bridge, NH-16 service road, Loddaputti village limits, Ichapuram mandal and reported on 20.04.2026 at 14:45hrs; the complainant Durganath Padhy s/o Late Kasinath padhy, age: 56yrs, caste by Brahmin, Jayantipuram Village, Patrapuram block, Ganjam (dist), Odisha state, in which, he reported that he and his wife and grandson were going to Patrapuram on the bus bearing No.OD 07 AY 1454, wherein the accused Sagar behera S/o Vijay behera, age: 27yrs, caste by behera, surangi village, Patrapuram block, Ganjam (dist), Odisha state who is driver of bus bearing No.OD 07 AY 1454 drove bus rash and negligence manner proceeding towards Patrapuram from Ichapuram while the bus reached near Tulasammatalli temple Flyover Bridge, NH</t>
  </si>
  <si>
    <t>Itchapuram Rural,'36/2026'</t>
  </si>
  <si>
    <t>Occurred On 19.04.2026 at 14.30hrs at house of the complainant Tippanaputtuga village of Ichapuram mandal and reported on 20.03.2026 at 08.30hrs; the complainant Tippana Venkateswari w/o Yugandhar, age: 32yrs, caste by reddika, Tippanaputtuga village of Ichapuram mandal, in which, she stated that wherein the accused Bora Shyam Kumar s/o Janardhan, age: 35yrs, caste by reddika, Tippanaputtuga village of Ichapuram mandal beat her with hand and brick and scolded with filthy language. As result of which she got swelling injuries on his right hand fingers, neck and chest, on plea that she hanged some wet cloths at vacant place in front of her house with permission of place owner, but the accused threw away that cloths and argued with her</t>
  </si>
  <si>
    <t>Itchapuram Rural,'34/2026'</t>
  </si>
  <si>
    <t>This is a case of illegal possession and transportation of prohibited Ganja for the purpose of self consumption and selling for high price that occurred on 20.04.2026 at 08.30 hours, on BT Road at Sompeta Railway Station Arch, Kanchili village &amp; Mandal and reported on the same day at 10.45 hours, in which, the complainant P. Pari Naidu, Sub-Inspector of Police, Kanchili PS reported that on reliable information, he caught hold the accused A-1) Rahul S/o Selvakumar, age.21 years, No.196, Pattinathar Koil, Thirugottoyur Kuppam, Thiruvattiyur, Chennai, Tamilnadu-600019 while he was in possession &amp; transportation of prohibited Ganja and seized Ganja weighing about Kg 6.690 grams, worth of Rs.6000/-, which was purchased from A-2 Avinash, Goli village, Tabarada Panchayat, Gajapathi District, Odis</t>
  </si>
  <si>
    <t>Kanchili,'30/2026'</t>
  </si>
  <si>
    <t>'116/2026'</t>
  </si>
  <si>
    <t>'115/2026'</t>
  </si>
  <si>
    <t>PSA/D/E No: 888C¿A¿, No. SPT/D/E No -845(D), Dated 11/04/26, From the SM/PSA, To the ) OC/GRP/PSA, 2) OC/RPF/PSA, Sub: For Disposal the male dead body on DN line between BAV ¿ SPT. At :20 hrs vide SPT D/E No: 845(D), dt 11/04/2026, As per information from Sri N, Durga Rao, Key Man under SSE/pway/SPT, A male dead body aged about 35 years wearing black pant and check shirt is lying on the side of track on DN line between BAV- SPT at KM No646/6 to 646/24. Hence sent your staff to disposal the male dead on track between BAV- SPT. 1) Sri M. Durga Rao S/o Benkeya, Key Man , SSE(P)/SPT, Cell ¿ 6300135174, 2) Sri Toffan Kumar Behara S/o B Eswarath Behara, SS/SPT, Cell: 924644740, Sri Jalandhara Behera S/o Shyamaghana Behara, SM/PSA, Cell - 9959746334.</t>
  </si>
  <si>
    <t>Sompeta,'21/2026'</t>
  </si>
  <si>
    <t>Occurred on 21.04.2026 in between 04.00 hrs to 12.00 hrs at Nivagam Village, Kothru Mandal and reported on 21.04.2026 at 21.00 hrs reported that the complainant Allada Narasamma, S/o. Anandharao, age 55 yrs, caste SC-Madiga, Nivagam Village, Kothuru Mandal stated that She earns her livelihood by running a banana business. Her husband, Allada Ananda Rao S/o. late Aishwarya, aged 56, Nivagam Village, Kothuru Mandal suffers from diabetes and poor health, and consequently stays at home. They have three daughters, two of whom are already married. On the morning of April 21, 2026, at 4:00 AM, she left for Parlakhemundi on business to procure bananas. Later, when she returned home at 12:00 PM, she found a large crowd of neighbors gathered outside their house. Upon asking what had happened, her</t>
  </si>
  <si>
    <t>Kothuru,'48/2026'</t>
  </si>
  <si>
    <t>Occurred on 08.04.2026 at 08.00 hrs, At Dola village, Polaki Mandal, Srikakulam District and reported on 21.04.2026 at 12.00 hrs, Where in the complainant Yenni Varalakshmi W/o Verranna, Age 51 years, T.Kapu by Caste, Dola village, Polaki Mandal, Srikakulam District, reported that she has been living with her husband, Yenni Veeranna S/o Narasingarao,, Age 65 years, in their native village Dola. On 08.04.2026 at about 08:00 AM, her husband informed her that he was going to Etcherla to visit their daughter, Makta Ramanamma, and left the house. Later on the same day, the complainant contacted her daughter over the phone and enquired whether her father had reached her house. However, her daughter informed her that he had not come. Upon this, the complainant made enquiries with their relatives</t>
  </si>
  <si>
    <t>Polaki,'71/2026'</t>
  </si>
  <si>
    <t>This is a case of non-fatal road accident due to rash and negligent manner that occurred on 22.04.2026 at about 13.30 hrs on BT road, near Milli Junction, Kittalapadu Village, Hiramandalam Mandal and reported on 22.04.2026 at 18.00 hrs in which the complainant Kovvuru Venkata Ramana, S/o Lt Appala Swami, Age 45 Years, Caste by Nayibrahimin, N/o Lingalapadu village, Narasannapeta mandal stated that complainant¿s younger brother was returning on his bike bearing No. AP 30 J 1033 from his in-laws¿ village, Kittalapadu, at on 22.04.2026 at 13.30 hrs, he lost control due to high speed and negligent driving, causing the bike to skid. As a result, he fell onto the road and sustained severe bleeding injuries to his head and multiple abrasion injuries on the left side of his body, go tratment for</t>
  </si>
  <si>
    <t>Hiramandalam,'37/2026'</t>
  </si>
  <si>
    <t>'118/2026'</t>
  </si>
  <si>
    <t>'117/2026'</t>
  </si>
  <si>
    <t>11(1) (l ),11(1) (a) PCAA, 325 BNS</t>
  </si>
  <si>
    <t>Occured on in-between 16.04.2026 to 18.04.2026 about 06.00 hrs to 18.30 hrs at Ponduru village and Mandal and Reported on 22.04.2026 about 09.00 hrs where in the complaint Thuti Santosh Kumar s/o Venkataramana, 38 yrs, Ponduru village and mandal Reported that He is working as Advocate of JMFC Ponduru. on the recent dates of 16, 17, 18.04.2026, between 06.00 am and 06.30 pm, the Ponduru Panchayat hired some people from Srikakulam to exterminate stray dogs and brutally killed them by injecting poison into the stray dogs in Ponduru Panchayat. It has come to my attention that about 300 dogs died in this brutal act. It has been reported that the dead dogs were buried in the Panchayat tractor near Paidikonda in the middle of the Banam road from Lakshmipet, some were buried near Paydikonda, a</t>
  </si>
  <si>
    <t>Ponduru,'59/2026'</t>
  </si>
  <si>
    <t>This is a case of Snatching from Sleeping Person, occurred in between 21-04-2026 at about 00:30 hrs and 05:00 hrs at complainant house, Baidalapuram village ofSaravakota Mandal and reported on 22-04-2026 at 16:00 hrs, by th complainant YallaRamu, S/o late Chinnavadu, Age 60 Yrs, Baidalapuram village of Saravakota Mandalcame to the police station, lodged a report and stating that some unknown culprits areentered in to his house and snatched away the two gold pusthelathadu w.g about 2½tula each (Total w.g about 5 Tulas) from the neck of his wife Yalla Sakunthala and hisyounger daughter Palli Pavani all worth Rs. 1,50,000/- and decamped with booty, whilethey are sleeping in their house.</t>
  </si>
  <si>
    <t>Saravakota,'35/2026'</t>
  </si>
  <si>
    <t>This is a case of Fatal road accident that occurred on 22.04.2026 at 09.00 hrs on Baruva-Sompeta B.T Road at Pedda Komati veedhi junction, Sompeta Town and reported on the same day at 09.30 hrs by the complainant Baddi Bairagi, s/o late Dandasi, 62 years, Palasapuram village, Sompeta Mandal reported that his mother/deceased Baddi Punnalu, w/o lt. Dandasi, age 84 yrs is used to went to Sompeta for selling vegetables, as usual today i.e. 22.04.2026 she went to Sompeta and while selling vegetables, she proceeding on Baruva-Sompeta B.T Road at Pedda Komati Veedhi, the accused, driver of APSRTC Bus bearing No.AP 29 Z 2326, drove the bus in rash and negligent manner with high speed, dashed and ran over the head of his mother, resulting his mother head was crushed and sustained injuries and died</t>
  </si>
  <si>
    <t>Sompeta,'23/2026'</t>
  </si>
  <si>
    <t>Occurrd on 16.04.2026 at 11.30 hrs at Complainant house, Oleti Agraharam Village, Bhageeradhapuram Panchayath, Etcherla Mandal and reported on 23.04.2026 at 21.30 hrs wherein the complainant Vanamu Krishna, S/o Late Adinarayana, aged about 56 years, belonging to Yatha community, resident of Oleti Agraharam village, Bhageeradha puram Panchayat, Etcherla Mandal, has three sons. His second son, Vanumu Appalaraju, aged about 30 years, got married in the year 2023 to Chelliboyina Lakshmi, daughter of Chelliboyina Ramarao of the same village. They have one female child. After marriage, frequent disputes used to occur between his son and daughter-in-law. These matters were brought before village elders, who used to counsel them and settle the di</t>
  </si>
  <si>
    <t>Etcherla,'84/2026'</t>
  </si>
  <si>
    <t>This is a case of Non Fatal Road Accident that occurred on 22.04.2026 at 17.30 Hrs on NH 16 road (Ichapuram-Palsa), Near Makarampuram Village junction, Kanchili Mandal and reported on 23.04.2026 at 09.00 Hrs in which the complainant Tippana Chandra Sekhar S/o Late Bagyareddy, Age 34 Years, Bennuganipeta Village, Ichapuram Mandal reported that their parents have seven children. His elder brother Tippana Nukayya S/o Late Bhagyareddy, age 56 years, Bennuganipeyta Village, Ichchapuram Mandal is living by doing agricultural works. On 22-04-2026 at about 17.30 Hrs, one Buddapu Anand of Narayanabatti village called and informed him that his elder brother, Tippana Nukayya, while traveling on his motorcycle bearing No. AP 30 K 5901 on NH-16 road(Ichapuram-Palasa), near Makaram Puram junction of Ka</t>
  </si>
  <si>
    <t>Kanchili,'32/2026'</t>
  </si>
  <si>
    <t>'119/2026'</t>
  </si>
  <si>
    <t>Occurred on 03.04.2026 at about 09.00hrs at Rentikota village, Palasa mandal an dreported on 23.04.2026 at 19.00hrs wherein the complainant Mantra Bhuvani s/o Chandrasekhar, 25 years, Rajaka by caste, Rentikota village, Palasa mandal reported that he along with his parents went to Assam state for their livlihood 20 years ago. He got married to Saraswati Kawar c/o Katik kawar of Assam state. A year ago he along with his family returned to their own village Rentikota of Palasa mandal and living here by doing coolie works. His wife also doing cement labour works at jagananna colony, Kosangipram. On 03.04.2026 his wife went to work at Jagan colony, Kosangipuram and not returned to house and her cell numbers 8086436802, 7337221645 were switched off. The complainant and his relatives meade searc</t>
  </si>
  <si>
    <t>Kasibugga,'119/2026'</t>
  </si>
  <si>
    <t>Occurred prior to 23.04.2026 at Pendyala Lakshmidevi Peta Village, Burja Mandal, Srikakulam district and reported on 23.04.2026 at 13.00 hrs, wherein the complainant Chapala Lavanya w/o Asirinaidu, age:20 years, T.Kapu by caste, Pedda Venkatapuram Village, Sarubujjili Mandal, Srikakulam District stated that her marriage performed with Chapala Asirinaidu S/o Sanyasirao on 12.03.2025. during her marital life her parents gave cash Rs.9,00,000/-, Adapaduchu Lanchanalu Rs.1,00,000/-, Motor Cycle for Rs.2,00,000/-, Sarisamanulu worth Rs.2,00,000, 8tulas gold to her husband. Later her husband harassed her mentally, physically demanded additional dowry with active instigation of Father-in-law Sanyasirao, Mother-in-law Mangamma, Sister-in-law Ramanamma and her husband Sivaji. Though the complaina</t>
  </si>
  <si>
    <t>Mahila UPS, Srikakulam,'47/2026'</t>
  </si>
  <si>
    <t>This is a case of Non Fatal road Accident that occurred 23.04.2026 at 10.00 Hrs on NH16 road, at Karajada Village, towards Narasannapeta side, Srikakulam and reported on same day 16.00 Hrs by the complainant Korada Venkata Chandrao, S/o late Krishna Murthy, 65 Yrs, Kalinga vysya by caste, Near Krishna Theater, Srikakulam town, that he was retired in 2020 as Govt Principal and his relative Tangudu Dharma Raju, S/o Yarrayya, 78 Yrs, and he also retired govt principal, the Tangudu Dharma Raju having cultivation lands in Nimmada village, today i.e he told to the complainant, that we go and take a look at our agricultural land. Then both are going to Nimmada Village on Tangudu Dharmaraju car bearing AP30AQ7677, they reached Karajada village, wherein the accused driver of lorry bearing No. WB</t>
  </si>
  <si>
    <t>Srikakulam Rural,'73/2026'</t>
  </si>
  <si>
    <t>134(B),134(A) MV ACT, 125(a) BNS</t>
  </si>
  <si>
    <t>Occurred on 22-04-2026 at about 14:00 Hrs., on BT road, opposite Godavari Wine shop, near old bus stand, Srikakulam town and reported on 23-04-2026 at 09:00 Hrs., by the complainant Malakapalli Nilachalm, S/o Parvateesam, 75 years, Jangala by caste, Neeladevipuram village, Burja Mandal, Srikakulam District. In which the complainant stated that he will meet the layer although his family dispute in the court, on 22-04- 2026 in the morning he arrived from his village to srikakulam town and get him off the RTC complex Srikakulam, later, get on the Auto and reached Old bus stand and get down it. While he was going to walk towards Godavari wine shop at 14:00 Hrs., at that time, an unknown Auto driver drove his Auto in a rash and negligent manner without blowing the horn and</t>
  </si>
  <si>
    <t>Srikakulam Traffic,'18/2026'</t>
  </si>
  <si>
    <t>'120/2026'</t>
  </si>
  <si>
    <t>This is a case of causing death by negligence that occurred on 24.04.2026 at 01.30 hrs, at At Rajyogi mineral granite PVT Ltd, Surjini Village, Meliaputti mandal and reported on same day at 16.00 hrs wherein the complainant by name Hariram S/o Mularam, 40 Yrs, Jatt by caste, R/o Bhillu village, Makharana mandal, Naguar dist, Rajastan state reported that he has been working as Air side operation senior executive in Banglore Airport. His uncle (Father¿s younger brother) have two sons, of them the deceased / Dharma ram Jat S/o Narayana Ram, 33 Yrs, R/o Chhitara talab ke pas, Biloo village, Makharana mandal, Nagur dist, Rajastan state went to Meliaputti on 19.04.2026 and Joined in Rajyogi mineral granite PVT Ltd, Surjini Village as stone cutting machine operator and has been working the same.</t>
  </si>
  <si>
    <t>Meliaputti,'28/2026'</t>
  </si>
  <si>
    <t>This is a case of ordinary theft i.e. motor cycle, which was occurred in between 23.04.2026 at about 00.00hrs to 24.04.2026 at about 06.00hrs in front of complainant house Buragam Village, Pathapatnam Mandal and reported on 24.04.2026 at 10.00hrs in which the complainant Sunkana Laxmipathi, S/o Ramalingadu, age 28yrs, Srisayana by caste, Buragam Village, Pathapatnam Mandal reported that he is doing mason works. In 2025 he purchased Bajaj Pulsar motor cycle bearing No. AP-40JY-6467 in Padma Pujita finance. On 23.04.2026 evening he came from their work and parked his motor cycle in front of his house. On same day night at about 12.00hrs he looked that; the vehicle was still there. On next day on 24.04.2026 morning at about 06.00hrs he wakeup and check his vehicle but it was missing. Later he</t>
  </si>
  <si>
    <t>Pathapatnam,'56/2026'</t>
  </si>
  <si>
    <t>This is case of temple-breaking by night that occurred in between 23.04.2026 at 19.00 hours to 24.04.2026 at 06:00 hours at Sri Trinadha Swamy temple, Ambavalli village of Hiramandalam mandal and reported on 25.05.2026 at 18:00 hours, wherein the complainant Manikanta Panda, S/o Late Balakrishna Panda, Age 23 Years, Caste by Oriya-Brahmina, Ambavalli village, Hiramandalam Mandal, who has been priest/pandit to the temple reported that the un known culprits gained enter into the Sri Trinadha Swamy templee by breaking hundi of the temple and committed theft of money approx worth of Rs.8,000/- and decamped with booty.</t>
  </si>
  <si>
    <t>Hiramandalam,'40/2026'</t>
  </si>
  <si>
    <t>'121/2026'</t>
  </si>
  <si>
    <t>115(2),329(4),79 r/w 3(5) BNS</t>
  </si>
  <si>
    <t>This is a case of voluntarily causing simple hurt that occurred on 26.04.2026 at about 10:30 hrs at Neeladevipuram Village of Burja Mandal and reported on the same day at 16:00 hrs. wherein the complainant Pyla Aadinarayana, S/o Late Appalanaidu, 40 yrs, Kapu by caste, Neeladevipuram Village, Burja Mandal, is eking out his livelihood by doing mason work and living with his family. The complainant stated that his uncle, Pyla Ramu, and one of their villagers, Ponnada Sominaidu, are having neighboring houses with cow sheds situated in front of their houses. Previously, disputes arose between them regarding the said place, which were settled amicably with the intervention of village elders. For the past few days, Pyla Ramu has been digging a foundation for construction of an iron-sheet shed at</t>
  </si>
  <si>
    <t>Burja,'31/2026'</t>
  </si>
  <si>
    <t>115(2),118(1),79 r/w 3(5) BNS</t>
  </si>
  <si>
    <t>The complainant Thalla Suryanarayana S/o venkatappadu,43yrs,Srisyna by caste, Achannapalem village,Gara mandal gave a mlc statement, I am working as a mason (construction worker) and earning my livelihood. I have two daughters, both of whom are living in Hyderabad. I, along with my wife, am residing in our village and doing agricultural work for our livelihood.On 25-04-2026, at about 8:00 PM, in our village street, my mother, Talla Eshwaramma, wife of Venkata Apparao, who also earns her livelihood by doing daily wage work, was resting in front of our house.At that time, a person named Seema Govinda, son of late Jagannadha Rao, was coming on a tractor. My mother got up and gave him way. Even then, he passed very close to her. When my mother questioned him as to why he was driving in such a</t>
  </si>
  <si>
    <t>Gara,'43/2026'</t>
  </si>
  <si>
    <t>Occurred on 22-04-2026 at 20:00 hrs at Complainant's House, Pedda Karrivanipalem Village, Kaviti Mandal and reported on 26-04-2026 at 20:00 hrs that the complainant Jogi Bhudevi, W/o Surya, 32 yrs, Vadabalija by caste, Pedda Karrivanipalem Village, Kaviti Mandal said that the accused 1) Pukkala Veeravasu and 2) Pukkala Sayamma, Karrivanipalem Village, Kaviti Mandal were entered in to her house on 22-04-2026 at 20:00 hrs and beaten her and her mother with hands, and dragged her mother out of the house by her hair in this issue rised to their village elders but issue not sattled there hence came to Police Station and lodged a report for taking necessary action against them.</t>
  </si>
  <si>
    <t>Kaviti,'29/2026'</t>
  </si>
  <si>
    <t>Occurred in between 30-10-2025 at 20:30 hrs to 31-10-2025 at 10:30 hrs, at Sai Mandiram, Jadupudi Village, Kaviti Mandal and reported on 26-04-2026 at 21:00 hrs by the complainant Narthu Chiranjeevulu, S/o Late Vasulu, 33 yrs, Savasanaputtuga Village, Kaviti Mandal reported that his motor cycle Pulsar Motor Cycle bearing Reg. No. AP40FT2102, which was parked at Sai Mandiram, Jadupudi Village, Kaviti Mandal some unknown persons committed theft of and decamped with the booty. worth of Rs.30,000/-.</t>
  </si>
  <si>
    <t>Kaviti,'30/2026'</t>
  </si>
  <si>
    <t>This incident occurred on April 26, 2026, at approximately 2:00 PM in Pedda Limbugam village, Mandasa Mandal. A complaint regarding this matter was registered on April 26, 2026, at 7:30 PM. In the complaint filed by Bathakala Janakamma (Husband's Name: Dalibandu; Age: 58 years), a resident of Pedda Limbugam village, Mandasa Mandal, it is stated that a garden¿measuring 50 cents¿contains cashew, coconut, and jackfruit trees. Sixteen years ago, we entered into an agreement to sell this 50-cent garden to Bathakala Srinu (son of the late Seethayya). At the time of the agreement, the agreed-upon price was ¿1,80,000; however, we received only ¿70,000. Since then, they have been appropriating the produce from the garden. Subsequently, despite being summoned multiple times to complete the registrat</t>
  </si>
  <si>
    <t>Mandasa,'66/2026'</t>
  </si>
  <si>
    <t>Occurred on 20.01.2026 at about 07:30 hrs at the house of the complainant, Jangala Veedhi, Srikakulam town and reported on 26.04.2026 at 20:00 hrs where in the complainant by name Damarasingh Saraswathi W/o Chanrayya, Age 60 yrs, Viswabrahimina by caste, Jangala Veedhi, Mahalaxminagar colony, Srikakulam Town reported that they are eking out their livelihood by practicing their traditional caste profession. Her husband is also receiving a pension amount of Rs. 4000/- per month, and both are living on the same. She further stated that her husband, namely Damarasingh Chandrayya, S/o Late Veeraswami, Age: 75 years, has been suffering from memory loss (forgetfulness). Due to this condition, he had previously left the house without informing family members but used to return home on his own</t>
  </si>
  <si>
    <t>Srikakulam I Town,'40/2026'</t>
  </si>
  <si>
    <t>Other POCSO</t>
  </si>
  <si>
    <t>This is a case of Snatching from Sleeping Person, occurred on 26/27-04-2026 at about 01:45 hrs at Velama Veedhi, Avalangi village of Saravakota Mandal and reported on 27-04-2026 at 18:00 hrs, by the complainant Gunda Laxminarayana, S/o Bodesu, Age 67 Yrs, Velama by caste, Velama Veedhi, Avalangi village of Saravakota Mandal came to the police station, lodged a report and stating that some unknown culprits are entered in to her house and snatched away one gold pusthelathadu w.g about 2½ tula from her neck worth Rs. 75,000/- and decamped with booty, while the complainant was slept in her house.</t>
  </si>
  <si>
    <t>Saravakota,'39/2026'</t>
  </si>
  <si>
    <t>This is a case of Woman Missing that occurred on 25.04.2026 at 23.00 Hrs at Ragolupeta Village@Kutikupplapeta Village , Srikakulam Mandalam and reported on 27.04.2026, at 15.00 Hrs, by the complainant Gurugubelli Saikrishna, S/o late Varahanarasimhulu, 40 Yrs, Kalinga by caste, Ragolupeta Village that he married with Kutikuppla Kalyani of same village in oct-2019 but they no children so far. His wife Gurugubelli Kalyani W/o Saikrishna, 26 Yrs, left from house without intimation to anybody to her family members on 25.04.2026 at 23.00 Hrs , since then the complainant and his family members searching about her wife not found his wife and so far. The complainant came to Police station gave report about his wife was missing.</t>
  </si>
  <si>
    <t>Srikakulam Rural,'80/2026'</t>
  </si>
  <si>
    <t>This is a case of illegal possession of prohibited Ganja for the purpose of commercial use that occurred on 28.04.2026 at 11.30 hours, at the opposite Singh Dhaba, on NH-16 road, near besiramachandrapuram village,Sompeta Mandal and reported on the same day at 13.00 hours by the complainant S haribabunaidu, Sub-Inspector of Police, Baruva PS, in which, he reported that he arrested the Niranjan Malik S/o Chabindra malik, Age 23 , Kondihat Village,Charpara Panchyat, Rajkonika Block, Kendrapada dist, pin 755016, Odisha State. Aadhar No. 221192667557,ph no:8926112395 while he was in possession &amp; transportation of the prohibited Ganja. The complainant seized total Ganja weighing about 3.135 Kg, one mobile phone and one Indian currency Ruppee 100/- from the possession of the accused in the pres</t>
  </si>
  <si>
    <t>Baruva,'40/2026'</t>
  </si>
  <si>
    <t>287,324(5) BNS</t>
  </si>
  <si>
    <t>Occurred on 26.04.2026 at about 11:30 hrs at Mango &amp; Coconut plantation, Near Lokonda village of Hiramandalam mandal and reported on 28.04.2026 at 18:00 hrs, in which the complainant Aarika Ramarao, S/o Jaggayya, Age 27 yrs, Caste by ST-Savara, Manmanguda village of Hiramandalam mandal has been working a caretaker in mango and coconut plantation measuring approximately 8.63 acres belongs to Narasannapeta Ex.MLA Boggula Ramana garu and the south of the plantation the agricultural land is Vanjarapu Appalaswamy, s/o Narayana, Gotta village. On 26.04.2026 at 11.30 hrs V.Appalaswamy set fire to the dry grass (relli grass) in his field. Due to his negligent , the fire spread into the complainant caretaker plantation and resulted in the burning of approximately 8.63 acres (Worth of Rs. 6,00,</t>
  </si>
  <si>
    <t>Hiramandalam,'41/2026'</t>
  </si>
  <si>
    <t>Occurred on 12.04.2026 at about 10.00 hrs, at the house of the complainant situated at Varisam Village, Ranasthalam Mandal, and was reported on 28.04.2026 at about 17:00 hours by the complainant Bochu Laxmana s/o lt Simhachalam,age 38 yrs,Reddika by caste, Varisam Village, Ranasthalam Mandal, Srikakulam District. The complainant stated that his brother Bochu Chinnarao s/o lt Simhachalam, aged about 29 years, Varisam village , Ranasthalam mandal is in the habit of consuming alcohol regularly and roaming around. ¿Husband and wife have developed misunderstandings and are living separately.¿ On 12.04.2026 at about 10.00 hrs, he left the house and did not return. Despite making all possible efforts to search for him, his whereabouts could not be traced.</t>
  </si>
  <si>
    <t>J.R.Puram,'77/2026'</t>
  </si>
  <si>
    <t>This is case of murder committed on two persons that occurred on 28.04.2026 morning at about 04.00 hrs at China Rajapuram Village, Gottipalli Panchayat, Kothuru Mandal and reported on 28.04.2026 at 23.30 hrs in which the complainant Savara Kishai S/o. Allanga, age 16 years, ST-Savara by caste, China Rajapuram Village, Gottipalli Panchayat, KothuruMandal reported that his parents are Savara Allanga aged 48 years and Savara Jyothi aged 45 years. There is a rumor in the village that his parents know witchcraft. In this regard, 10 days ago, one Savara Totayya S/o. Gopayya of his village raised dispute in the village by saying that his daughter is unwell because of witchcraft of his parents and they are practicing witchcraft on his daughter as well as he threatened that he would kill his parent</t>
  </si>
  <si>
    <t>Kothuru,'51/2026'</t>
  </si>
  <si>
    <t>351(2),115(2),118(1) r/w 3(5) BNS</t>
  </si>
  <si>
    <t>This is a case of illegal possession of prohibited Ganja for the purpose of commercial use that occurred on 28.04.2026 at 12:00 hours at Appayya Dora statue, near Bendi gate, Bendi village of Vajrapukotturu Mandal and reported on the same day at 14:30 hours by the complainant B. Nihar, Sub-Inspector of Police, Vajrapukotturu PS, in which, he reported that he arrested the accused AA-1) Nimiya Mandal S/o Baji Mandal, Age: 35 years, Antaraba village, Mohan Block, Adava Police Station, Gajapati District, Odisha State, A-2) Gajendra Mandal S/o Late Kartik Mandal, age: 36 years, Puranasahi, Antaraba village, Mohan Block, Adava Police Station, Gajapati District, Odisha State and A-3) Deepak Kumar S/o Lakshmi Narayan, Age: 26 years, F-212, Madipur Colony, West Delhi while they were in possession &amp;</t>
  </si>
  <si>
    <t>Vajrapukothuru,'32/2026'</t>
  </si>
  <si>
    <t>185 MV ACT, 281 BNS</t>
  </si>
  <si>
    <t>Occurred On 29.04.2026 at 13.00 Hrs On Tar Road, Polaki to Pinnitipeta Road, in between Susaram village to Durgamma Vari Temple, Susaram village, Polaki Mandal, Srikakulam District and reported on the same day at 18.00 Hrs, Where in the Complainant Yeduri Nagaraju S/o Bagavan Reddy, Age 43 years, Malkapuram village, Visakhapatnam City, Driver of Car AP 39WR2013 reported that is working as a car driver by profession and is residing in Visakhapatnam along with his family. As part of his personal work, on 29.04.2026, he started from his residence along with his family to attend the marriage of his maternal uncle Veeraswamy¿s daughter at Sripuram village in Santhabommali Mandal. While traveling en route, at around 1:00 PM, when he reached the stretch between Susaram village junction to Durga</t>
  </si>
  <si>
    <t>Polaki,'72/2026'</t>
  </si>
  <si>
    <t>329(3),351(2),118(1) r/w 3(5) BNS</t>
  </si>
  <si>
    <t>This is a case of criminal trespassed, criminal intimidation and voluntarily causing hurt by dangerous weapons, with common intention that occurred on 17.04.2026 at 07-00 hours, at the Cashew tope of the Complainant, Vonkuluru village of Vajrapukotturu Mandal, and reported on 29.04.2026 at 13-30 hours by the complainant, Bade Saraswathi w/o Syam Sundara Rao, Age: 65 Years, Vadabalija by Caste, Vonkuluru village of Vajrapukotturu Mandal, The complainant reported that she owns a cashew tope to an extent of Ac. 0.82 cents in Survey No. 67/2 of Anakapalli Village. On 17.04.2026 at about 07:00 hours, the accused A-1 Dasari Dhanalaxmi, A-2 Dasari Pradeep, and A-3 Pitucka Rajulu illegally entered her cashew tope for the purpose of picking cashew nuts. When the complainant questioned them as t</t>
  </si>
  <si>
    <t>Vajrapukothuru,'34/2026'</t>
  </si>
  <si>
    <t>'123/2026'</t>
  </si>
  <si>
    <t>'122/2026'</t>
  </si>
  <si>
    <t>Occurred on 30.04.2026 at about 09.00hrs at Tank bund, near Allukhola Village, Palasa Mandal and reported on the same day at 17.30hrs, wherein the complainant Chowdary Leelarani w/o Ramulu Naidu, 55yrs, T Kapu by caste, Gokarnapuram Village, Meliaputti Mandal stated that she, along with several other passengers, boarded an auto-rickshaw bearing registration number AP30TC0958 at Goppili Junction. The vehicle was driven by Savara Jems. While proceeding from Goppili towards Palasa, after crossing Allukhola Village in Palasa Mandal, the driver allegedly drove the vehicle in a rash and negligent manner. He lost control of the auto, causing it to fall off the tank bund. As a result of the accident, the complainant and six other passengers ( Laveti Atchamma, Ippili Sampath, Duvvada Laxmidevi, Kum</t>
  </si>
  <si>
    <t>Kasibugga,'122/2026'</t>
  </si>
  <si>
    <t>'124/2026'</t>
  </si>
  <si>
    <t>Occurred prior to 30.04.2026 at Tailors Colony, Madhurawada, Visakhapatnam City and reported on 30.04.2026 at 14.00 hrs, wherein the complainant Gullipilli Vijaya w/o Venkataramana, age:29 years, Vadabalija by caste, Mathyalesam Kothuru Village, Santhabommali Mandal, Srikakulam District stated that her marriage performed with Gullipilli Venkata Ramana S/o Suryanarayana on 24.03.2024. during her marital life her parents gave 13 tulas gold to her husband. Later she harassed by mentally, physically demanded additional dowry with active instigation of her Brother-in-law Swamy Naidu, Sanyasi Naidu. Though the complainant bare all the harassment of accused, She lodged a report with request to initiate action against them.</t>
  </si>
  <si>
    <t>Mahila UPS, Srikakulam,'51/2026'</t>
  </si>
  <si>
    <t>118(1),351(2) BNS</t>
  </si>
  <si>
    <t>Occurred on 01.05.2026 at about 07.00 hrs at N.G.R. Puram village at complainant house, Ranasthalam Mandal, and reported on 01.05.2026 at 15.00 hrs by the complainant, Koyya Ramababu S/o late Yellayya, aged 28 years, Yadava caste, resident of N.G.R. Puram village. The complainant stated that due to a pathway dispute between his family and Jagili Sanyasi S/o late Appalanarsi, the matter was pending before village elders for settlement. On the date of offence, Jogili Paidraju allegedly dug a pit and constructed a fence across the pathway leading to the complainant¿s house. When questioned by the complainant, Jagili Ganesh, Jagili Appalaraju, Jagili Prasad, Jagili Govindu, Koyya Suri, and Jagili Manikantha came there armed with sticks and stones and attacked the complainant party. During the</t>
  </si>
  <si>
    <t>J.R.Puram,'81/2026'</t>
  </si>
  <si>
    <t>This case of non fatal road accident that occurred on 30.04.2026 at about 20:45 hrs , on NH-16 road, Srikakulam to vishakapatnam route, Bejjipuram village junction village Laveru Mandal, and reported on 01.05.2026 at 19:00 hrs wherein the Kella Rajasekhar s/o srinu , age 23 yrs, caste by kapu, krishnapuram village , ponduru mandal Srikakulam state that work as a bike mechanic in Ponduru and live with my family at the above address and his younger brother vathasava@ venkatesh studied up to the 10th class and then stopped studying and is working as a Bollero driver. On 30.04.2026 about 19:00 hrs his brother left home for work. In that his brother told take his owner byke CD 100 vide Number AP40BL9517 the owner to do some work outside, and he went out. If Our elder Our elder mater</t>
  </si>
  <si>
    <t>Laveru,'52/2026'</t>
  </si>
  <si>
    <t>Occurred on 10.04.2026 at about 23.07hrs at Akshara Public School, Pathapatnam and reported on 01.05.2026 at 12.00hrs in which the complainant Sri. M. Riyaj Baig, S/o Late M.A. Baig, Director of M/s Akshara The School, Pathapatnam would like to bring to your notice that a fraudulent and unknown transaction occurred in his bank account on 16.04.2026 around 10:00 AM. On 01-04-2026, the QR code relating to M/s Akshara School was not functioning properly. Due to this issue, the management contacted HDFC Bank Limited, Pathapatnam Branch and informed the Branch Manager over the phone about the QR code scanning problem. On 02-04-2026, 04-04-2026, 05-04-2026, and 06-04-2026, the Akshara School management repeatedly reminded the Branch Manager of HDFC Bank to resolve the issue. In this connection,</t>
  </si>
  <si>
    <t>Pathapatnam,'59/2026'</t>
  </si>
  <si>
    <t>This is a case of wrongful restraint and voluntarily causing hurt with common intention, which occurred on 01.05.2026 at about 10:25 hours on the road near the Salt Union Building, Kondavooru village of Vajrapukotturu Mandal. Reported on the same day at 18:00 hours by the complainant, Kolli Ramesh, S/o Thavitayya, aged 41 years, Yadava caste, and resident of Kondavooru village. The complainant stated that he was previously working as Ex-Sarpanch of the village. On the day of the incident, villagers were conducting a meeting regarding the upcoming Anjaneya Swami Jayanthi to be held on 12.05.2026 under the supervision of Sulla Chittibabu, MPTC of the same village. At that time, accused A-1 interfered with the meeting, quarrelled with Sulla Chittibabu, and beat him with his hands. Meanwhile,</t>
  </si>
  <si>
    <t>Vajrapukothuru,'35/2026'</t>
  </si>
  <si>
    <t>351(2),329(3) r/w 3(5) BNS</t>
  </si>
  <si>
    <t>20(b)(ii)(A) r/w 8c NDPSA</t>
  </si>
  <si>
    <t>This is a case of seizure of contraband i.e. Ganja, a cultivated Herbal Narcotic coupled with illegal purchase, possession, transportation of the narcotic drug i.e. Ganja, packed in white colour polythene cover that occurred on 02.05.2026 at 11.30 hrs near Madapam Toll gate, Narasannapeta Mandal on N.H.16 leading from Narasannapeta to Srikakulam, and reported on same day 13.00hrs wherein accused Arun Biswal, S/o Kalandi Biswal, age 36yrs, Fhasuda (V), Balaghad PS, Khurdha District, Odisha state was arrested by SI Narasannapeta P.S., when he was found in the illegal possession of Narcotic drug i.e. Ganja total about 0.152 kgs all worth Rs 400/- which was procured from A.2 viz., Meliya Mudili, S/o late Shankar Muduli, Bhimpada (V), Balaghad PS, Khurdha District, Odisha state. A1 started t</t>
  </si>
  <si>
    <t>Narasannapeta,'116/2026'</t>
  </si>
  <si>
    <t>This is a case of theft of a motor cycle occurred in between 28.04.2026 at 21.40 hrs to 29.04.2026 at 06.30 hrs at in front of house of the complainant at Vamsadharanagar colony,Narasannapeta Town wherein the complainant Vayaboyina Jagadeesh S/o. Ramu, 24 yrs, Yadava by caste, R/o Vamsadharanagar colony,Narasannapeta Town reported that unknown culprits committed theft of his Bajaj Pulsar 125 CC model motor cycle bearing Regd.No. AP-40DY-6275 worth Rs. 50,000/- which was parked in front of his house and the offenders escaped with the booty.</t>
  </si>
  <si>
    <t>Narasannapeta,'118/2026'</t>
  </si>
  <si>
    <t>115(2),79,118(1) r/w 3(5) BNS</t>
  </si>
  <si>
    <t>Occurred on 14.03.2026 at about 08:40 hours at Petrol Bunk, Adivarampeta Junction, Srikakulam Town and reported on 02.05.2026 at 11:00 hours. In which the complainant Yempatapu Ramesh, S/o Yerakayya, Age 39 yrs, Caste by Rajaka, Kothavalasa village, Amadalavalasa Mandal reported that on 14.03.2026 morning 08:00 hours the complainant and his wife Ramadevi were started from their house of Kottavalasa village through his Auto and went to Etcherla Police Quarters for attending half saree function and at about 08:40 hours when they reached at Petrol Bunk, Adivarampeta Junction of Srikakulam Town his wife purse was fallen on the road from Auto containing with 2 gold Neck chains weighing about 1 tula each and one Gold ring weighing about ¼ tulas and one pair of Gold Ear buds weighing a</t>
  </si>
  <si>
    <t>Srikakulam II Town,'60/2026'</t>
  </si>
  <si>
    <t>occurred on 03.05.2026 at about around 0300 hrs at the house of the deceased parents house at Anadhapuram village, G.Sigadam Mandal and reported on 03.05.2026 at 10.30 hrs by the complainant Konchada Suryarao S/o lt Lachumu A/56 yrs C/ Kapu Anadhapuram Village of G.Sigadam Mandal, Srikakulam district. He reported that he has two daughters .his elder daughter Kimidi Rajeswari @Maheswari @ Raju, 26 yrs, marriage performed with Kimidi Shyamala Rao @ Shyam,, Peddajalaripeta(V), ValtareDivision,Visakhapatnam in the year 2019. In their conjugal life her daughter blessed one baby girl and one baby boy. Later his son-in-law addicted some bad habits (Illegal affairs and Illegal battings) and he sold total gold of his daughter and harassed physically and mentally to his daughter and his daughter al</t>
  </si>
  <si>
    <t>G. Sigadam,'27/2026'</t>
  </si>
  <si>
    <t>This is a case of simple hurt with deadly weapons and wrongful retain that occurred on 29.04.2026 at 17.30 hours at Mango tree of ethabandha embankment at Anadhapuram village, Nandigam Mandal and reported on 03.05.2026 at 12.30 hours by the complainant Kamminana Jeevitha, W/o Vasudev, Age 36 years, Kalinga by caste, Anandhapuram village, Nandigam Mandal. In which the accused 1) Polaki Simhachalam, 2) Polaki Laxmana Rao, 3) Polaki Ramulamma were beat the complainant with hands and Poalaki Simhachalam beat the complainant with knife (Kamma Kathi) and caused bleeding injury and threatened with dire consequence. Immediately the complainant made a phone call to his villagers then they were scared from the spot. On pretext that the complainant is security at mango tope of ethabanda pond appointe</t>
  </si>
  <si>
    <t>Nandigam,'34/2026'</t>
  </si>
  <si>
    <t>3(1)(r),3(2)(va),3(1)(s) SC ST POA ACT, 118(1),115(2),76 r/w 3(5) BNS</t>
  </si>
  <si>
    <t>This is a case of SC/ST that occurred on simple hurt with deadly weapons and criminal intimidation that occurred on 29.04.2026 at 17.30 hours at Mango tree of ethabandha embankment at Anadhapuram village, Nandigam Mandal and reported on 03.05.2026 at 13.30 hours by the complainant Polaki Simhachalam, S/o Late Appalaswamy, Age 47 years, SC-Madhiga by caste, Anadhapuram Village, Nandigam Mandal reported that he planted mango tree at Ethaband embankment of Anadhapuram Village in year of 2013 under Indiramm pachhadhanam. Since he look after for getting his livelihood. On 02.05.2026 around 17.15 hours fell down the mangos due rain, then he picked up mangos. Meanwhile the accused were abused him with caste name, Makayya choudary beat with spade and cased painful injury on his right side ribs, Ja</t>
  </si>
  <si>
    <t>Nandigam,'35/2026'</t>
  </si>
  <si>
    <t>Occurred on 21.04.2026 at 10.00 at Bhaskarnagar colony, of Srikakulam town, reported on 03.05.2026 at 20.00 hours, by the complt. Guntuku Chandrasekhar Rao, S/o late Butchilinga, 72 Yrs, Patusalli by caste, R/o Bhaskarnagar colony, Srikakulam town, On 21.04.2026 he booked a Tatkal tickes from Vizag to Hyderabad in online, but amount Rs 2254/- debit from his account but tickers are not booked. Whilemean one IRTC message was received, one phone number was appear in that message that he was clicking on link, one unknown person contact him by phone, and he told him, your amount was hold, They told me to follow their instructions, assuring me that his money would be refunded, and asked me to open my WhatsApp. As soon as I opened WhatsApp, his mobile phone froze, and the screen went blank. I i</t>
  </si>
  <si>
    <t>Srikakulam Rural,'86/2026'</t>
  </si>
  <si>
    <t>r/w 156(3) CrPC, 464,198,471,420 r/w 34 IPC</t>
  </si>
  <si>
    <t>This is a case of cheating by forged the documents that occurred prior to 01.06.2022 at TDR Rajupeta village of Burja mandal and reported on 04.05.2026 at 18.00 hrs wherein the complainant Bandari Ramu s/o lt Chinnodu, 36yrs, Kapu by caste, Ayyavaripeta village (T.D.R. Peta Village), Burja Mandal, Srikakulam District is the absolute owner of his ancestral property and has been in possession and enjoyment of the same. Who are the Accused Pathivada Ramanamma and Pathivada Venkatarao (wife and husband), due to prior disputes with the complainant, conspired to block the complainant¿s access to his house. In furtherance of their plan, venkatarao obtained a certificate from the Panchayat Secretary regarding his house bearing Door No. 3-20. As the said certificate did not support eligibility for</t>
  </si>
  <si>
    <t>Burja,'33/2026'</t>
  </si>
  <si>
    <t>Occurred on 03.05.2026 at about in between 19.00 hrs to 04.05.2026 at about 06.00 hrs hrs in Patharlapalli ZPHS, Patharlapalli village of Ranasthalam mandal and reported at 1500 hrs on 04.05.2026 by Durga Venkateswararao s/o Srinivasarao ,age 53 yrs,Arya vysya by caste,Nanubala street,Srikakulam .The complainant stated that he is working as the Head Master of Patharlapalli ZPHS School. On 03-05-2026, during the night hours, some unknown offenders trespassed into the school premises. They broke open the locks of the office room door and entered inside. The accused persons committed theft of one new computer, two CPUs, one router portable , inverter UPS, and two junction boxes total worth of stolen property Rs 30,000/- .</t>
  </si>
  <si>
    <t>J.R.Puram,'86/2026'</t>
  </si>
  <si>
    <t>3,4 DPA, 82(1),85 BNS</t>
  </si>
  <si>
    <t>Occurred prior to 04..05..2026 at Kalighat Vaari Street, Vizianagaram Town, and was reported on 04..05..2026 at 11:45 hours, wherein the complainant, Smt. Guntamukkala Swathi, W/o Guntamukkala Nageswara Rao, aged about 42 years, belonging to Devangula caste, residing at 80 Feet Road, near Vandana Seshagiri Hospital, Srikakulam Town, stated that her marriage was solemnized with Guntamukkala Nageswara Rao, S/o Late Guntamukkala Visweswara Rao, a resident of Kalighat Vaari Street, Vizianagaram Town, on 08..03..2007. At the time of marriage, her husband and his family members received dowry consisting of cash of Rs. 6,00,000/-, 5 tulas of gold, Rs. 50,000/- towards purchase of a motorcycle, Aadapaduchu Lanchanalu cash of Rs. 60,000/-, and bridal articles worth Rs. 2,00,000/-. At the time of ma</t>
  </si>
  <si>
    <t>Mahila UPS, Srikakulam,'52/2026'</t>
  </si>
  <si>
    <t>This is a case counter case of Cr.No. 29/2026, and causing simple hurt with common intension, which occurred on 04.05.2026 at 19.00 Hrs, at Palathalagam village, Santhabommali Mandal and reported through medical intimation 04.05.2026 At 22.00 hrs , in which the complainant Korrai Neelayya S/o Mallesu, age 35yrs, Yadava by caste, Palathalagam village, santhabommali mandal reported that he has dispute with above mentioned accused for house plot, both parties approached Mandal Thasildar, he was conducted the survey and divided the land. On 04.05.2026 at about 18.30hrs, the accused A1 Mukunda constructing foundation of his house in vacant land, which is used for walking of both parties. To see that the complainant brother and his elder sister-in-law asked to Mukund Isn't this a walkway?</t>
  </si>
  <si>
    <t>Santhabommali,'30/2026'</t>
  </si>
  <si>
    <t>This is a case of causing simple hurt with common intention, which occurred on 04.05.2026 at 19.00 Hrs, at Palathalagam village, Santhabommali Mandal and reported through medical intimation 04.05.2026 At 22.00 hrs, in which the complainant Korrai Mukunda rao S/o Chinnayya, age 40yrs, Yadava by caste, Palathalagam village, santhabommali mandal reported that he has dispute with above mentioned accused for house plot, both parties approached Mandal Thasildar, he was conducted the survey and divided the land. Today i.e 04.05.2026 at about 19.00hrs, he constructed his house all are the above mentioned accused quarrelled with him. Neelayya try to beaten with iron pipe on his head, As he dodged, his left hand was struck and sustained a bleeding injury on his index finger. Remaining accused als</t>
  </si>
  <si>
    <t>Santhabommali,'29/2026'</t>
  </si>
  <si>
    <t>Occurred on prior to 02.05.2026 at about 11:00 hours to 14:00 hours at table of Landry shop 3rd line, P.N. Colony, Srikakulam Town and reported on 04.05.2026 at 10:00 hours. In which the complainant Duggi Sarath Kumar, S/o Late Pakeeru, Age 33 yrs, Caste by Rajaka, 3rd line, P.N. Colony, Srikakulam Town reported that his father Duggi Pakeeru, S/o Late Thavitayya, Age 59 yrs, Rajaka, has been working as Junior Assistant in ZP High School, Kinthali of Ponduru Mandal. On 02.05.2026 morning at about 11:00 hours, his father Duggi Pakeeru was went out side from their house for attending personal works but his father did not return back to their house, upon the complainant Sarath Kumar was seeking about his father in and around P.N. Colony and found his father was lying in unconscious state</t>
  </si>
  <si>
    <t>Srikakulam II Town,'62/2026'</t>
  </si>
  <si>
    <t>Occurred On prior to 05-05-2026. The report was submitted on 05-05-2026 at about 11:00 AM by the complainant Patarla kanakamahalakshmi, w/o appalaraju , age 34, Yadava by caste, Ranasthalam mandal The complainant was married to P. Raju and has one female child. For the past approximately five years, the complainant¿s husband, along with his sister Shakuntala, brother Kumaraswamy, and elder sister Vijayalakshmi, have been subjecting the complainant to physical and mental harassment and have been demanding additional dowry. This report is submitted as required.</t>
  </si>
  <si>
    <t>J.R.Puram,'88/2026'</t>
  </si>
  <si>
    <t>'125/2026'</t>
  </si>
  <si>
    <t>This is case of woman missing that occurred on 16.04.2026 at about 10.00hrs at Loddabadra Village, Palasa Mandal and reported on 05.05.2026 at 12.30hrs, wherein the complainant Mudiminchi Lokanadham s/o Boddu, 50yrs, Yadava by caste, Loddabadra Village, Palasa Mandal reported that his daughter/missing woman Mudiminchi Sirisha D/o Lodanadham, 21yrs, was previously working at Minister White Cloth Shop at Kasibugga. She had stopped working there and was staying at home. On 16.04.2026 at about 10:00 hrs, she left the house informing that she was going to search for work at a cloth shop in Kasibugga town. However, she did not return home. The complainant, along with his relatives, searched for the missing woman in and around Palasa and at the houses of relatives, but their efforts were unsucces</t>
  </si>
  <si>
    <t>Kasibugga,'125/2026'</t>
  </si>
  <si>
    <t>'126/2026'</t>
  </si>
  <si>
    <t>69,318(4) BNS</t>
  </si>
  <si>
    <t>Occurred prior to 05.05.2026 at 13.00hrs at Rentikota of Palasa Mandal and Pedda Udayapuram of Palasa-Kasibugga municipality and reported on 05.05.2026 at 13.00hrs, wherein the complainant Chinthanu Mohini d/o Somanadham, 24yrs, Rentikota Village, Palasa Mandal reported that for the past five years she had been in a relationship with the accused, Ganeswara Silla, a resident of Badamsa Village, Gajapati District, Odisha, who gained her trust under the false pretext of marriage. Exploiting such promise, the accused dishonestly induced the complainant to deliver a gold ring, ¿1,00,000 in cash, and ¿50,000 through PhonePe. Further, the accused subjected the complainant to sexual exploitation on multiple occasions at her grandfather¿s house in Rentikota Village, including a specific incident o</t>
  </si>
  <si>
    <t>Kasibugga,'126/2026'</t>
  </si>
  <si>
    <t>'127/2026'</t>
  </si>
  <si>
    <t>Occurred on 30.03.2026 at about 10.30hrs infront the complainant house, Pothanapalli veedhi, Kasibugga town and reported on 05.05.2026 at 14.30hrs, wherein the complainant Ullakula Asha w/o Raju, 30yrs, Yadava by caste, Pothanapalli veedhi, Kasibugga town reported that some unknown person committed theft of her TVS Zest scooty bearing registration number AP40EB4818. The vehicle was parked infront of her house at the time of the incident. The approximate value of the stolen property is Rs. 80,000/-. Despite making efforts to trace the vehicle, the complainant was unsuccessful. Therefore, on 05.05.2026 at 14.30 hrs, he approached the Police Station and lodged this report.</t>
  </si>
  <si>
    <t>Kasibugga,'127/2026'</t>
  </si>
  <si>
    <t>This is a case of Abetment of Suicide, harassment coupled with common intention that occurred on 04.05.2026 at 19-15 hours, at the accused house, Chinna Pallivooru of Vajrapkotturu Mandal and reported on 05.05.2026 at 08-00 hours by The complainant, Yalamanchi Mohini, W/o Late Lokanadham, aged about 41 years, belonging to Palli caste, resident of Chintalavanipeta Village, Amalapadu Panchayat, Vajrapukotturu Mandal, submitted a report stating that her daughter, Gartam Indu, W/o Gartam Shankar Rao, aged about 25 years, was married to A-1 Gartam Shankar Rao, on 17.05.2017 as per Hindu rites and customs. Out of their wedlock, they were blessed with twin children, namely a daughter Aroha, aged about 4 years, and a son Ayan, aged about 4 years. A-1, who was working abroad as a fitter, under the</t>
  </si>
  <si>
    <t>Vajrapukothuru,'36/2026'</t>
  </si>
  <si>
    <t>Occurred on 06.05.2026 at 16.00hrs near Krishna wine shop, Edupuram village of Ichapuram Mandal and reported on 06.05.2026 at 22.15hrs; by the complainant Nandika Tarakaram s/o Parayya, age:23yrs, caste by reddika, Kothari village of Ichapuram, in which, he reported that wherein the accused A1 Ambati Sai, A2 Duvvu Bhaskar Rao and A3 Amabati Raja Rao and some other persons intercepted him and his brothers and friend and A1 beat the complainant with knife and A2 and A3 and some other persons beat him and his brothers and friend with hands and legs due to which complainant got blood injury on his right side forehead and swelling injuries on his body and his brothers and friend got several swelling injuries on their body, on plea that they were conflicted on 23.04.2026 at Krishna wine shop o</t>
  </si>
  <si>
    <t>Itchapuram Rural,'38/2026'</t>
  </si>
  <si>
    <t>'128/2026'</t>
  </si>
  <si>
    <t>Occurred on 06.05.2026 at about 16.30hrs at Sri Sai Ranga Rice Mill at Vasapa Village, Kothuru Mandal and reported on 06.05.2026 at 22.00 hrs in which the complainant Sri. Boddepalli Srinivasarao, S/o. Ramarao, age 37 yrs, Caste by Kalinga, Srinivasachryulapeta Village, Amadalavalasa Mandal, Srikakulam District, Ph: 9059444447 reported that On 06.05.2026 at about 03:00 PM, the deceased Pedaada Anjayya @ Krishnarao (45 yrs), along with B. Ramarao, Pedada Raju, and Gurugubelli Jagannadharao, working as khalasis under lorry owner Dola Chandarrao, proceeded from Amudalavalasa in container lorry AP39 WM 1252 driven by Ishwar Suna to load rice husk. At about 04:30 PM, upon reaching Sri Sai Ranga Rice Mill, Nivagam village, while the laborers were opening the gate, the driver negligently maneuv</t>
  </si>
  <si>
    <t>Kothuru,'54/2026'</t>
  </si>
  <si>
    <t>This is a case of fatal road accident that occurred on 05-05-2026 at night, left side of the margin, on B.T. road leading between Joduru to Jadupalli village, near Buradha Ramachandrapuram village junction, meliaputti mandal and was reported on 06-05-2026 at 14:00 hrs. Wherein the complainant, Balla Sivasankar S/o Shanmukharao, aged 31 years, Jouduru VRO, Meliaputti mandal, reported that he received a phone call from a villager namely Namballa Venkatarao in Pattupuram village informing that a unidentified male dead body, aged about 70 yars was lying on roadside. Upon receiving the information, he rushed to spot and found a male person unidentified dead body lying down on roadside and sustained bleeding injury on left leg calf, abrasion injuries on both hands and legs. It is believed tha</t>
  </si>
  <si>
    <t>Meliaputti,'30/2026'</t>
  </si>
  <si>
    <t>Occurred on 06.05.2026 at 19:20 hrs at Palanaidupeta village, Santabommali mandal and reported on 06.05.2026 at 22:00 hours, wherein the complainant Chukka Eeswararao S/o Tavitayya, age 25 years, caste by SC, Yamalapeta village, Santabommali madnal stated that the un known accused, rider of un known motorcycle hit his father named Chukka Tavitayya, age 50 years, Yamalapeta village, Santabommali mandal from back side while going to Palanaidupeta on his personal works from their village, ran away from there, caused to oozing blood from left ear. The victim was shifted to DH, Tekkali.</t>
  </si>
  <si>
    <t>Naupada,'44/2026'</t>
  </si>
  <si>
    <t>Occurred on 04.10.2025 inbetween 10.10.2025 at SS Jewellery Mart, G.T. Road,Srikakulam Town and reported on 06.05.2026 at 19.45 hours. In which the complainant Killamsetti Venkata Satyannarayana, S/o Late Viswanadham, Age 58 yrs, Caste by Vysya, New Colony, Srikakulam Town reported that the complainant is engaged in the business of gold and silver ornaments. On point of business, the cmplainant purchased silver from one Ashutosh of Hyderabad and his father Rajesh Kumar, C/o Devaki Nandan Ramesh &amp; Co., several times. While continuing such business transactions, the accused took an advance amount of ¿75 lakhs from the complainant. However, they have failed to supply the agreed quantity of 39 kilograms of silver corresponding to the advance amount. Whenever questioned, the accused A-1 &amp; A</t>
  </si>
  <si>
    <t>Srikakulam II Town,'64/2026'</t>
  </si>
  <si>
    <t>This is a case of women child missing occurred on 06.05.2026 around 12.00 hrs and reported on same day at 20.00 hrs. in which the complainants Narasinga Behara S/o Raghunadh Behara, 32 Years and Anantha Hirambo Behara S/o Eswaranadh, 34 Years, Gollavuru Village of Sompeta Mandal reported that their wifes and childrens 1) Pusphanjili Bahera W/o Narasinga Behara, 21 Years, with child 2) Akhil Bhara, 2 Years, 3) Tobo Behara W/o Anatha Hirambo Behara, 24 Years, with her child 4) Bhuvana Behara, 3 Years all are Gollavuru Village of Sompeta Mandal were found missing after being restrined by the first complaiant Narsinga Behara to his wife for repeatedly visitig to the second petitioners house.</t>
  </si>
  <si>
    <t>Baruva,'44/2026'</t>
  </si>
  <si>
    <t>11 PCAA, 351(2),79,325 BNS</t>
  </si>
  <si>
    <t>This is a case of insulting the modesty woman by using abusive language and criminal intimidation to kill and mischief by maiming animal .occurred on 06.05.2026 at 10.00 hrs at Tampa village of Hiramandalam mandal and reported on 07.05.2026 on 19.00 hrs in which the complainant Bejjipalli Sridhar s/o chandrayya, Age 38 Years , Tampa village of Hiramandalam mandal reported that the accused Mamidi Chinna Rao, S/o late Suryanaryana Age 67 Years, Tampa village of Hiramandalam , often abusing the family member of the complainant and also the women of tampa village with abusive language and threatened the complainant while asked for abusing his family members and also women of tampa village, mischief by maiming animal in tampa village.</t>
  </si>
  <si>
    <t>Hiramandalam,'45/2026'</t>
  </si>
  <si>
    <t>'130/2026'</t>
  </si>
  <si>
    <t>'132/2026'</t>
  </si>
  <si>
    <t>'131/2026'</t>
  </si>
  <si>
    <t>'129/2026'</t>
  </si>
  <si>
    <t>This is case of fatal road accident that occurred on 07.05.2026 at about 08.45hrs on NH-16 road, Ramakrishnapuram village Juntion, Palasa Mandal and reported on the same day at 1230hrs, wherein the complainant Annabattula Dileep Kumar s/o Annabattula Venkataramana, 46yrs, Ramakrishnapuram Village, Palasa Mandal reported that on 07.05.2026 at about 08:45 hrs, his father/deceased, Annabattula Venkataramana, S/o Bhujangarao, aged about 66 years, while crossing the road at their village junction, was hit by a car bearing Registration No. TRNOTOS26AP9596, driven by the accused, namely Palivelu. Anish kumar of Visakhapatnam. It is alleged that the accused drove the said car in a rash and negligent manner at high speed and dashed against the deceased, as a result of which the deceased sustained</t>
  </si>
  <si>
    <t>Kasibugga,'129/2026'</t>
  </si>
  <si>
    <t>This is case of cruelty on a married woman by her husband and his relatives for additional dowry that Occurred On prior to 07.05.2026 at 12.00 hrs At Complainant house, Kothapeta village, Vajrapu Kotturu Mandal, Srikakulam District and reported on 07.05.2026 at 12.00hrs, Where in the Complainant Koyiri Rajyalakshmi W/o Kishore, Age 30 years, Vadabalija by Caste, Kothapeta village, Vajrapu Kotturu Mandal, Srikakulam District, Koyiri Rajyalaxmi W/o Kishore, Age 30 years, Vadabalija by Caste, Kothapeta village, Vajrapu Kotturu Mandal, Srikakulam District, The complainant, a native of Jogampeta village in Polaki Mandal, was married to Koyiri Kishore,S/o Late Sriramulu, belonging to Kottapeta village of Vajrapukotturu Mandal, on 25.03.2026 in accordance with Hindu customs and the traditions of</t>
  </si>
  <si>
    <t>Polaki,'76/2026'</t>
  </si>
  <si>
    <t>This is a case of Illegal possession of liquor bottles for the purpose of sale. Occurred 07.05.2026 at 13.00hrs, Peddakoviripeta village, Santhabommali mandal and reported on the same day at 15.00hrs, wherein the complainant Y Simhachalam, Sub inspector of police , Santhabommali PS along with his staff went to visible policing and caught the accused Chodipalli Gopalarao S/o Tatarao, age 49yrs, Vadabalija by caste, Peddakoviripeta village, Santhabommali mandal with the assistance of PCs 2157, 2200 and seized the contraband i.e., 19 bottles of OFFICERS CHOICE ELEGENT Whiskey 180 ml. bottles ( each bottle worth 170/- rupees ), total worth of Rs 3230/- in the presence of occurrence report while the accused was found in the possession of above IMFL bottles for sale purpose and Seized the</t>
  </si>
  <si>
    <t>Santhabommali,'31/2026'</t>
  </si>
  <si>
    <t>471,468,420 IPC</t>
  </si>
  <si>
    <t>This is a case of Cheating that occurred prior to 31.01.2020 at Bharat Sanchar Nigam Limited, Surya Mahal theatre junction, Srikakulam town and reported on 07.05.2026 at 12:00 hours by the complainant Sri Sarasanabelli Lakshmanarao S/o late Chinnodu, age 56 yrs, S.T(konda dora) by caste , R/o Plot No: 20, R.K Nagar , Friends Colony, Srikakulam, Native of Jogipadu Village, Kotturu Mandal, Srikakulam Town, Presently working as Assistant General Manager, Sanchar Bhavan, Surya Mahal theatre junction, Srikakulam town reported that on 5.11.1991 the accused Gangavamsam Sudarsanaraju s/o Satyanarayanaraju, Plot No: 62, Padmavathi Nagar, LBS Colony, Srikakulam Town was appointed as motor driver in the department of Telecommunications, Bharat Sanchar Nigam Limited, Srikakulam, on temporaril</t>
  </si>
  <si>
    <t>Srikakulam I Town,'43/2026'</t>
  </si>
  <si>
    <t>This is a case of un-natural death due to drowning in Vamsadhara Canal. Occurred on 07.05.2026 at 13:00 hrs at Vamsadhara canal, Near Annadamula Cherevu, Pedda Sankili village of Hiramandalam mandal and reported on 08.05.2026 at 12:30 hrs in which the complainant Trilochana Bhatra, S/o Laxmana Bhatra, Age 22 Yrs, Caste by ST (Savaras), Sarigigud village , Kasuma Gummada Block, Navarangpura District, Odisha State reported that his elder brother/ Deceased Puran Bhatra @ Sampathi Bhatra, S/o Laxmana Bhatar, Age 24 Yrs are labore worked in Borewells works. They are went to Vamsadhara canal, Near Annadamula Cherevu, Pedda Sankili village for fishing, by that time the complainant¿s elder brother had already consumed alcohol and lay down their itself. The complainant went a little ahead for fish</t>
  </si>
  <si>
    <t>Hiramandalam,'46/2026'</t>
  </si>
  <si>
    <t>Occurred On 07-05-2026 at 20.30 hrs at Gorle veedhi,Diguva Ranasthalam village Ranasthalam mandal and reported on 08.05.2026 at 13.00 hrs by the complainant Kunibilli Kanakarao s/o Somulu lt ,age 36 yrs,kapu by caste, Diguva Ranasthalam village Ranasthalam mandal The complainant stated that On 07-05-2026 at about 08:30 PM, during the marriage function of the son of Pinninti Appalanaidu in the complainant¿s village, the complainant¿s elder brother namely Kunubilli Appalanaidu was proceeding from his house to the milk collection centre carrying milk. At that time, when he requested to move aside a DJ vehicle which was obstructing the way, one Pinninti Jagadeesh S/o Ramana unnecessarily interfered and assaulted the complainant¿s elder brother by beating on his right cheek with hand and a</t>
  </si>
  <si>
    <t>J.R.Puram,'90/2026'</t>
  </si>
  <si>
    <t>'134/2026'</t>
  </si>
  <si>
    <t>106 BNSS</t>
  </si>
  <si>
    <t>Occurred prior to 08.05.2026 at 10.00hrs at Industrial area, Palasa-Kasibugga municipality and reported on same day at 11.00hrs, wherein the complainant Y Ramakrishna, Inspector of Police, Kasibugga PS reported that verified the unclaimed vehicles parked at Industrial area, Palasa-Kasibugga municipaliyt and found that that 66 vehicles parked in abandoned and unattneded condition for a long time at Industrial area, Palasa-Kasibugga municipality. On enquiry with the nearby public and local residents, no person could identify or claim ownership of the said vehicles. The above unclaimed vehicles are produced before Mandal Executive Magistrate, Palasa concern for necessary orders and further disposals as per law.</t>
  </si>
  <si>
    <t>Kasibugga,'134/2026'</t>
  </si>
  <si>
    <t>'133/2026'</t>
  </si>
  <si>
    <t>Occurred on 07.05.2026 at 22.30hrs to 08.05.2026 at 05.00hrs at GME colony, Palasa-Kasibugga municipality and reported on 08.05.2026 at 10.30hrs, wherein the complainant Mogili Pushpalatha w/o Arjun, 38yrs, Sondi by caste, GME colony, Palasa-Kasibugga municipality reported some unknown culprits gained entrance into their house by broke open the main door and entered into r bed room and broke the almara lock and committed theft of gold articles (1. Gold Nallapusala danda, 2. Gold chain, 3. Gold neckles, 4. Gold rings-2, 5. Gold yettugolusulu with ear buds) weight about 5 Tulas, worth of Rs. 1,50,000/-, and 10 Tulas of silver articles worth of Rs. 10,000/- and escaped with booty. Total worth of stolen property is Rs 1,60,000/- . On that he came to Police Station and lodged a report for ta</t>
  </si>
  <si>
    <t>Kasibugga,'133/2026'</t>
  </si>
  <si>
    <t>134(B),134(A) MV ACT, 106(1),125(b) BNS</t>
  </si>
  <si>
    <t>This is a case of Fatal Road Accident which occurred on 08.05.2026 about 03.15 hours at on BT road, Narasapuram village junction, Ponduru Mandal and reported on the same day at 08.30 hours where in the complainant Rakoti Eswara rao s/o Rameswara rao, 38 yrs, SC ¿ Mala by caste, Jadyada Village, Nandigam Mandal reported that his father Younger brother Rakoti Bhimarao and his villager Rokoti vijaykumar s/o Ramaswami was attend a marriage on view of taking photo &amp; videographer at Narasapuram Village, Ponduru mandal on 07.05.2026. They went to his father Younger brother rakoti bhemarao Honda Active scooty bearing No.AP39DQ1400. After complete works they were left from Narasapurma village on their same scooty, while approach to Narasapuram village JN, meanwhile the accused driver</t>
  </si>
  <si>
    <t>Ponduru,'60/2026'</t>
  </si>
  <si>
    <t>Occurred on 08.05.2026at about 12.30hrs at the house of the complainant, Penta(V), G.Sigadam (M) and reported on 09.05.2026 at 09.15 hrs, wherein the complainant Makka Kalavathi w/o Surya rao late, age-53 yrs, caste by Kapu, Penta village ,G.Sigadam (M) reported that her husband Makka Suryarao, 56 yrs had been working as Trator driver. shelives with her husband and two children. Her husband,. On 08.05.2026, around 12:30 PM, her husband came home after drinking alcohol. While in an intoxicated state, he was drinking a herbicide kept at home called PARAMAX Paraquat Dichloride 24% SL. At the time her grandson saw and told to her sister¿s daughter namely Sunitha . in mean time she reached her home and found her husband in distress. He was first taken to a local hospital in Rajam, then transf</t>
  </si>
  <si>
    <t>G. Sigadam,'30/2026'</t>
  </si>
  <si>
    <t>Occurred Prior to 27.04.2026 at 18.00hrs at house of the complainant Donkuru village of Ichapuram mandal and reported on 09.05.2026 at 21.15hrs ; the complainant chikati Suryanarayana S/o late Jagannayakulu, age: 57yrs, caste by vadabalija, Donkuru village of Ichapuram mandal, in which, he reported that wherein the accused A1 Vasupalli Ramarao S/o Kotesu and A2 Baipalli Mohan Rao obstructed him and scolded with filthy language and beat with hands , on plea that they had some old conflicts in between them.</t>
  </si>
  <si>
    <t>Itchapuram Rural,'40/2026'</t>
  </si>
  <si>
    <t>Occurred on 09-05-2026 at 19:30 hrs on NH-16, Road, Near Old Toll Plaza, Ichapuram reported on 09-05-2026 at 21:30 hrs where in the complainant Deshili Harichandra, S/o Late Domburu, 53 yrs, caste by Velama, Pratap Krishna Chandrapuram Village, Odisha State. The complainant, along with his brother-in-law, Bairi Ganapthi, had gone to attend a relative¿s marriage at Kesarapada Village, Jalantrakota Panchayathi, Kanchili Mandal. While returning to their village on motorcycle bearing No. OD07F2352, and upon reaching near the Old Toll Plaza at about 19:30 hrs, the accused, Baipalli Duryodhana, riding motorcycle bearing No. OD07AP9438 with his brother-in-law Odiya Ramarao as pillion rider, came from the opposite direction on the wrong side and dashed against the complainant¿s motorcycle in a ra</t>
  </si>
  <si>
    <t>Itchapuram Town,'55/2026'</t>
  </si>
  <si>
    <t>'135/2026'</t>
  </si>
  <si>
    <t>3(2)(v),3(1)(r) SC ST POA ACT, 109(1) r/w 3(5) BNS</t>
  </si>
  <si>
    <t>Occurred on 09.05.2026 at 10.30hrs infron of BIG LOT mobile shop, KT road, Kasibugga town, Palasa-Kasibugga municipality and reported on the same day at 12.40hrs, wherein the complainant Lolugu Eswararao s/o Ramarao, 20yrs, SC Madiga by caste, Near Mankinamma temple, Kasibugga town, Palasa-Kasibugga municipality reported that his elder brother Ramesh had been in a love relationship for about one year with a girl named Sahithi, aged about 17 years, resident of Rajam Colony. Both the families were aware of their relationship. When the girl¿s family attempted to arrange another marriage alliance for her, she refused and stated that she would marry only Ramesh. Due to mental distress over his daughter not obeying his wishes, Sahithi¿s father reportedly suffered a heart attack and died a few da</t>
  </si>
  <si>
    <t>Kasibugga,'135/2026'</t>
  </si>
  <si>
    <t>'136/2026'</t>
  </si>
  <si>
    <t>351(2) r/w 3(5) BNS r/w 175(3) BNSS</t>
  </si>
  <si>
    <t>Occurred on 02.05.2026 at 16.30 hrs, at Complainant house, Gollalapalem village, Mandasa mandal and reported on 09.05.2026 at 18.00 hrs, wherein the complainant Dasari Jayalaxmi, W/o.Tatarao, 50 yrs, Ex-MPP, Mandasa Mandal, R/o.Gollalapalem village, Mandasa mandal stated that her husband is working as Director to AP State BC¿s Finance Corporation. Recently, her husband questioned about illegal mining of gravel doing at Loharibanda panchayat of Mandasa mandal. On that, one Dasari Vasu, S/o.Ghanashaym, Golluru village, Sompeta mandal had threatened her husband over telephone regarding illegal mining of gravel. On 02.05.2026 at about 04.30 PM, while inmates are present, one Dasari Jaswanth, S/o.Lokesh, Loharibanda of Mandasa mandal, Chanti, S/o.Venkatarao and Dasari Geetha Krishna, S/o.Upendr</t>
  </si>
  <si>
    <t>Mandasa,'75/2026'</t>
  </si>
  <si>
    <t>This is a case of non-fatal road accident that occurred on 09.05.2026 at about 21.15hrs on NH-326A road, at Kamalamma Kottu Junction, Pathapatnam Mandal and reported on 09.05.2026 at 22.45hrs through medical statement in which the complainant Chandrasena Sujatha, W/o Harikrishna, age 35yrs, Nagavamsam by caste, Balaji Nagar-III street, Pathapatnam Village &amp; Mandal stated that her husband Chandrasena Harikrishna, S/o Late Appalaswamy, age 54yrs, doing security guard in Agricultural Market Committee in Pathapatnam. On 09.05.2026 at about 16.00hrs he left home for duty, on the same day at about 21.15hrs as part of his duty he was stopping one lorry at the occurrence place at that time the accused Nalla Kumaraswamy, S/o Late Lekharayya, age 56yrs, Antharaba road, Pathapatnam Village who driver</t>
  </si>
  <si>
    <t>Pathapatnam,'64/2026'</t>
  </si>
  <si>
    <t>This is a case of Non Fatal road accident that occurred on 09.05.2026 about 18.30 hrs on BT road at Near Patha Hiramandalam village and Mandal and FIR Registered through Medical Intimation on 10.05.2026 at 16.00 hrs wherein the complainant D Rajarao, S/o Late Sanyasirao, Age 80 Yrs, pathahiramandalam Village, Hiramandalam Mandal stated that while complainant returning from nature calls by walk on Bathili-Alikam BT road near Pathahiramandalam Village an unknown rider of unknown bike dashed the complainant in opposite direction (from Hiramandalam to Srikakulam) in rash and negligent manner. Thus the complainant received grievous injury to the right leg</t>
  </si>
  <si>
    <t>Hiramandalam,'47/2026'</t>
  </si>
  <si>
    <t>Occurred on 09.05.2026 at about in between 19.30 hrs to 10.05.2026 at about 07.30 hrs hrs in Venkateswara colony, j r puram village of Ranasthalam mandal and reported at 15.00 hrs on 10.05.2026 by Dalli Malleswara Rao S/o Bangara Rao, age 40 years, Reddika by caste, Venkateswara Colony, J.R.Puram village, Ranasthalam Mandalam .The complainant stated that he is working as the Panchayathi Secretary at Naruva village, Ranasthalam Mandal. On 09-05-2026, during the night hours, some unknown offenders trespassed into the house . They broke open the locks of the house door and entered inside. The accused persons committed theft of Gold items of one Kasula Guttu, one pair of ear orniments, ear Kanukommulu-06, Thalugulu-02 , Total approximately 04 thulas of Gold weight, total worth of s</t>
  </si>
  <si>
    <t>J.R.Puram,'91/2026'</t>
  </si>
  <si>
    <t>329(4),74,118(1),115(2) r/w 3(5) BNS</t>
  </si>
  <si>
    <t>This is a case of house stress pass and insulting the modesty of a woman and Simple Hurt with weapon and hands with common intention which occurred on 10.05.2026 at 15.30 hrs at Late Sagipalli Laxmi¿s house, Ravipadu colony, Jalumuru mandal and reported on 10.05.2026 at 20.00 hrs in which the complainant Bevara Polamma W/o Late Ramanayya, Age 62 years, SC Relli by caste, Tilaru RS, Jalumuru mandal stated that the accused 1)Sagipalli Sanyasi, 2)Sagipalli Munni W/o Dalayya, 3)Sagipalli Joyal S/o Sanyasi, 4)Bevara Gowthami, 5)Rohini were entered in to late Sagipalli Laxmi¿s (who is daughter of complainant¿s sister) house without any permission of her relatives, when her relatives came to question about the stress pass, all the accused were beaten the complainant and her relatives with stick</t>
  </si>
  <si>
    <t>Jalumuru,'38/2026'</t>
  </si>
  <si>
    <t>'138/2026'</t>
  </si>
  <si>
    <t>'137/2026'</t>
  </si>
  <si>
    <t>Occurred on 07.05.2026 at 18.00 hrs (6 PM) at Main Raod, Near Karlemma Village, Kothuru Mandal and reported that on 10.05.2026 at 10.00 hrs through the medical intimation in which the complainant Karanam Ramanamma, W/o. Laxminarayna, age 50 yrs, Kapu by caste, Karlemma Village, Kothuru Mandal reported that the complainant and her husband make a living through farming. The complainant's husband is Karanam Lakshminarayana, aged 59 yrs, Kapu by caste, Karlemma Village, Kothuru Mandal. On the evening of 07.05.2026 at approximately 5:00 PM Lakshminarayana went to his fields while returning home at around 6:00 PM he was walking along the Alikam-Bathili tar road, heading from Badigam Junction towards Karlamma. At that moment, Korikana Narasimhamurthy, S/o late Adenna, Keesara Village, Bhamini</t>
  </si>
  <si>
    <t>Kothuru,'57/2026'</t>
  </si>
  <si>
    <t>This is simple hurt Occurred on 09.05.2026 about 16:30 hrs at rythuborosa center , adapaka village , alveru mandal and reported on 10.05.2026at 12:00 hrs and complaint Siripurapu nagaraju s/o Punnarao, age 33 years, caste by sc , chinnakothakotta village , laveru mandal and stated that live with my parents at the address I mentioned above. I'm in the business of sticks. Today, at around 4:30 p.m., on 9.5.2024, I am measuring sticks in a coconut grove near the Rythu Bharosa Kendra in adapaka village with our labourers. As the machine was running out of oil, when the Adapaka Rythu Bharosa Kendram came to the Rythu Bharosa Kendra, the two persons Savalapurapu charan s/o venkatramana (namalu), pinnini Nagaraju @ kishore of them stopped me of the village and said that you are telling us on I</t>
  </si>
  <si>
    <t>Laveru,'56/2026'</t>
  </si>
  <si>
    <t>Occurred prior to 03.05.2026 at 16.00 hrs at the house of the complainant at Sivanagar colony, Narasannapeta Town and reported on 10.05.2026 at 19.00 hrs wherein the complainant Behara Annapurna W/o. Suri, 37 yrs, Jalari by caste, R/o Shivanagar colony, Narasannapeta Town and Mandal reported that some unknown culprits entered into her house and theft of her 4 packs gold chain weighting about 5 tulas, worth RS 1,50,000 /- and the offenders escaped with the booty.</t>
  </si>
  <si>
    <t>Narasannapeta,'127/2026'</t>
  </si>
  <si>
    <t>in the case of unnatural death by consuming grass poison occurred on 09-05-2026 at about 07:30 hours at Tharli village outskirts of Saravakota Mandal and reported on 10-05-2026 at 11:00 hours by the complainant Bollu Malathi, wife of late Tirupathi Rao, aged 53 years, Telaga by caste, Saravakota Mandal; wherein the deceased Bollu Tirupathi Rao, S/O of Venkat Rao, aged 54 years, Telaaga by caste, Saravakota village and mandal, has been consuming grass poison due to family altercations. Admitted in to Government Area Hospital, Narasannapeta and further admitted into Government General Hospital, Srikakulam for better treatment. On 10-05-2026 at 19:19 hours, the deceased died in the hospital while undergoing treatment.</t>
  </si>
  <si>
    <t>Saravakota,'49/2026'</t>
  </si>
  <si>
    <t>This is a case of Woman Missing that occurred on 07.05.2026 at 15.00 Hrs at Munasabapeta Village, Srikakulam Mandalam and reported on 10.05.2026 at 10.00 Hrs by the complainant Bunga Rajulamma, W/o late Chinnarao, 45 Yrs, Segidi by caste, Munasabapeta village, Srikakulam mandalam that her daughter namely Bunga Tejswani, D/o Chinnarao, 26 Yrs , completed graduation, and she was preparing competitive exams, On 07.05.2026 at 15.00 Hrs she left from house without intimation to her family members since then the complainant and her family members searching about her daughter not found so far. They identified one suspect Merugu Govindarao was not appear same day from her missing. The complainant came to Police station gave report about her daughter was missing</t>
  </si>
  <si>
    <t>Srikakulam Rural,'90/2026'</t>
  </si>
  <si>
    <t>115(1),318(2),61(2),314,319(1),127(1) BNS, 175(3) BNSS</t>
  </si>
  <si>
    <t>This is a case of Dishonest Misappropriation of Property , cheating , and voluntary causing hurt by wrongful restrain that occurred prior to 10.05.2025 at 10.00 hrs at Ajanta Real Estate of Killipalam Panchayathi limits, Ac.21-83, Sy.No.27,and reported on 10.05.2026 at 17.00 Hrs by the complainant Andhavarapu Govinda Rajulu, S/o Late Satyanarayana, aged 70 years, Businessman, R/o Door No. 3/11, Vysya Bank Colony, Visakha 'A' Colony, Srikakulam Town and District that he has Ajanta Real Estate, a registered firm, entered into an agreement to purchase wet lands measuring Ac. 21.83 cents, situated in Killipalem Gram Panchayat village, Srikakulam Mandal (Srikakulam Sub-Registry), covered under Survey Nos. 27 (Part), 29/11, and 29/1D¿31. This agreement was executed by the Accused A1. Killamse</t>
  </si>
  <si>
    <t>Srikakulam Rural,'91/2026'</t>
  </si>
  <si>
    <t>118(1),351(2),329(3) r/w 3(5) BNS</t>
  </si>
  <si>
    <t>This is a case of criminal trespass and criminal intimidation that occurred on 11.05.2026 at about 08.30 hrs at Uppinavalasa village of Burja Mandal and reported on the same day at 11.30 hrs, wherein the complainant Karapati Ramadevi W/o Dhanunjayarao, 33 years, SC-Relli by caste, Uppinavalasa village of Burja Mandal, stated that she was allotted Government land in Survey No.115 under Panchayat Resolution vide RC No.274/2025/A dated 13.11.2025 in the presence of the Ward Member. The complainant and her husband Dhanunjayarao were attempting to construct a house in the said land. At that time, the accused persons namely 1) Siripuram Srinu S/o Yerakayya, 2) Savalapuram Yerrayya, 3) Siripuram Venkataramana, 4) Savalapuram Eswaramma, 5) Siripuram Laxmi, 6) Siripuram Kanaka Mahalaxmi, 7) Bommali</t>
  </si>
  <si>
    <t>Burja,'34/2026'</t>
  </si>
  <si>
    <t>229A(a) IPC</t>
  </si>
  <si>
    <t>Occurred between 07.01.2022 to 11.05.2026 at the G Sigadam PS and reported on 11.05.2026 at 09.00 hrs, wherein the complainant HC-248 B. Krishna Rao, have been working at G. Sigadam Police Station since 27.06.2025. On 06.02.2010, based on the complaint lodged by Gorle Eswara Venkata Suryanarayana Rao Naidu at G. Sigadam Police Station, a case in Cr.No.06/2010 U/Sec 302, 201 r/w 34 IPC was registered. After completion of investigation, charge sheet was filed and the case was taken on file as PRC No.12/2010 on the file of JMFC Court, Rajam and later committed to the Court of the 1st Additional District &amp; Sessions Judge, Srikakulam as SC No.162/2013.During the course of trial, on 05.12.2016, the Hon¿ble 1st Additional District &amp; Sessions Judge, Srikakulam convicted A1, Nalla Ganesh and A2 S</t>
  </si>
  <si>
    <t>G. Sigadam,'32/2026'</t>
  </si>
  <si>
    <t>Occurred 22.06.2026 at G.Sigadam village, G.Sigadam (M) and reported on 11.05.2026 at 16.00 hrs, wherein the complainant Mahadasyam Seshubabu S/o Na-geswararaoage-50 yrs ,G.Sigadam Village and mandal reported that He is residing at Viskapatnam with is family for his lively wood. He has 3 acres mango trope near yeluru Ramayya pond. On 22.06.2025 he went to G Sigadam Village for his personal works. Then he came to know that his mango trope his villager Veladi Harinadha baba de-stroyed and occupied . Then he made phone call and asked about the destroyed. Then he abused to complainant in filthy language. That day evening 04.30 hrs, the complai-nant and his friend Sarath kumar went to Harinadha baba and asked about the occu-pied the land. mean while his sister came from the house and abused t</t>
  </si>
  <si>
    <t>G. Sigadam,'33/2026'</t>
  </si>
  <si>
    <t>Occurred on 10.5.2026 night at about 19.00 hrs at Shakullapeta village, Gara Mandal, Srikakulam District and reported on 11.05.2026 at 17.20 hours,The complainantGondu Bheemarao residing at Shakulapeta village along with his family members. On 10.5.2026 they celebrate the Goddess Rajama festival. The accused causing troubled his family in the morning at 10.00 a.m. due to house festival they did not do anything. Evening at 19.00 hours they full fill the oaths and try to hunt a goat. At that time Vanjara family members mocked us and said ¿what can¿t you do for us¿. When they asked their high handed behavior in the mean time (1) Gondu Bheemarao (2) Gondu Janardhana (3) Gondu Chandrasekhar (4) Gondu Kurmarao came there beat the Vanjara Krishna Asirinaidu, Neelama, Vanjara Ramarao with sti</t>
  </si>
  <si>
    <t>Gara,'49/2026'</t>
  </si>
  <si>
    <t>Occurred on 11-05-2026 at 08:00 hrs at Birlangi Road, Rattakanna Village, Ichapuram reported on 11-05-2026 at 18:30 hrs where in the complainant Pyla Dharma Rao, S/o Late Ramarao, 32 yrs, Reddika by caste, Birlangi Road, Rattakanna Village, Ichapuram Municipality said that to his mother Pyla Tulasamma, W/o Late Ramarao, 53 yrs cross the road took water with water pot from well which was held at opposite of their house the accused riding motorcycle bearing No. OD07M9618 dashed against the complainant¿s mother in a rash and negligent manner at high speed. As a result of the accident, the complainant's mother got sustained bleeding injuries on her back side of the head and nose then shifted her to Trinadha reddy Hospital, Ichapuram then shifted to Indus Hospital, Visakhapatnam for better</t>
  </si>
  <si>
    <t>Itchapuram Town,'56/2026'</t>
  </si>
  <si>
    <t>115(2),127(2),74,118(1),351(2) r/w 3(5) BNS</t>
  </si>
  <si>
    <t>This is a case of Simple Hurt with weapon and hands, wrongful confinement, criminal intimidation and insulting the modesty of a woman with common intention which occurred on 10.05.2026 at 15.30 hrs at Late Sagipalli Laxmi¿s house, Ravipadu colony, Jalumuru mandal and reported on 11.05.2026 at 08.00 hrs in which the complainant Sagipalli Sanyasirao S/o Late Dalayya, Age 43 years, SC Relli by caste, Ravipadu colony, Jalumuru mandal stated that the accused 1)Neelapu Chandi W/o Trinadharao, 2) Neelapu Durga S/o Trinadharao, 3) Bevara Polamma, 4) Lalitha, 5)Yamini, 6) Manoj, 7) Neelapu Anil kumar were confined the complainant in late Sagipalli Laxmi¿s (who is Aunt of complainant) house and beaten him and his family with weapon and hands and threatened them to kill and insulted the modesty of</t>
  </si>
  <si>
    <t>Jalumuru,'39/2026'</t>
  </si>
  <si>
    <t>This is a case of death due to poison that occurred on 10.05.2026 at 14.00 Hrs, at Complainant¿s House, Ramachandrapuram village, Jalumuru mandal and reported on 11.05.2026 at 10.00 hrs, wherein the complainant Varudu Uma W/o Late Paparao, Age 50 years, Velma by caste, Ramachandrapuram village, Jalumuru Mandal reported that the deceased/her husband Varudu Paparao S/o Late Tavitayya, Age 56 years, Velama by caste, Ramachandrapuram village, Jalumuru Mandal was alcoholic addicted person and as usual he consumed more alcohol in marriage event of his brother¿s son, on 11.05.2026 while he was alone in house, he consumed poison by assuming it was alcohol by mistakenly. While he was vomiting in the house, neighbours saw him and informed the same to complainant¿s son Simhachalam, immediately he w</t>
  </si>
  <si>
    <t>Jalumuru,'40/2026'</t>
  </si>
  <si>
    <t>Occurred prior to 11.05.2026 at 18.00 hrs, at Gollalapalem village, Mandasa mandal and reported on 11.05.2026 at 18.00 hrs, wherein the complainant Narthu Gnanaeswara Rao @ Nikhil, S/o.Simhadri, 24 yrs, Gollalapalem village, Mandasa mandal stated that he is a B.Sc. Computers graduate currently preparing for government job competitive exams. In June 2022, he was introduced to A1 Gangitla Manikummari (W/o Bhaskararao) from Duganaputtuga village through relatives. She claimed to have influence with high-ranking Railway Department officers and promised to secure permanent jobs for outsourcing employees. She, along with her friend A2 Karri Parvathi Nagasridevi, motivated him by claiming they could provide a railway job through "Fair Link Consultancy" on Shakaravaram Road, Vizag. The accused A1</t>
  </si>
  <si>
    <t>Mandasa,'78/2026'</t>
  </si>
  <si>
    <t>Occurred on 12.05.2026 at 04.45 hrs on Visakhapatnam to Srikakulam NH-16 Road Opposite surya school at Dannanapeta jn:,Danananapeta village of Ranasthalam mandal and reported on same day at 08.00 hrs by Guntamukkala Upendra s/o lt Narasimhamurthy,age 22 yrs,viswabrahmin by caste,Kondamulagam village,Ranasthalam mandal .The complainant stated that his father Guntamukkala Narasimhamurthy s/o lt Apparao ,age 49 yrs,viswabrahmin by caste was eking out his livelihood by doing masonry work. On 12-05-2026, while proceeding to Visakhapatnam for masonry work, the complainant¿s father started in the early morning on his motorcycle bearing No. AP 40 FH 3912. At about 4:45 AM, while he was taking a U-turn onto the road leading from Srikakulam to Visakhapatnam near Surya School, at the same time, the d</t>
  </si>
  <si>
    <t>J.R.Puram,'92/2026'</t>
  </si>
  <si>
    <t>11 r/w 12 POCSO ACT 2012, 78(2),351(2) BNS</t>
  </si>
  <si>
    <t>Occurred Prior to 12.05.2026 at Pakivalasa village, Kotabommali mandal and reported on 12.05.2026 at 22.00 hrs in which the complainant Yerra Padma, W/o.Simhachalam, 33 Years, SC Mala by caste, Pakivalasa village, Kotabommali Mandal reported that she is a housewife and that her husband, Simhachalam, is driving an auto-rickshaw to support the family. They have two daughters. Their elder daughter, YerrA Meghana D/o Simhachalam, aged about 16 years, studied 10th class at KGBV High School, Kotabommali, and appeared for the examinations in March 2026 and passed. She further stated that for the past three years, one Dandasi Shyam S/o Yerrayya, who belongs to their village has been following and harassing their elder daughter Yerra Meghana, saying that he loves her. When their daughter infor</t>
  </si>
  <si>
    <t>Kotabommali,'96/2026'</t>
  </si>
  <si>
    <t>Occurred on 12.05.2026 at 19.10 hours at Kothuru Juntion, opp: Police Station Road at Kothuru Village &amp; Mandal and reported on 12.05.2026 at 21.00 hrs through the medical intimation in which the complainant Sri. BagadiGovindarao S/o. Late Krishnamurthy, age 58 yrs, Kalinga by caste, Laxmudupeta Village, AmadalavalasaMandal working as ASI-952 of Kothuru PS reported that on 12.05.2026 evening as per the instructions of SI, Kothuru, he along with PC-123 P.Venkatesham left police station to go to Kothuru Junction for bringing the person who drunk and while crossing the police station gate, they noticed two persons sat on a motorcycle on main road opposite of PS and speaking in loud noise across the road. On noticing them, he felt nuisance on the road and went closer to them for saying to remov</t>
  </si>
  <si>
    <t>Kothuru,'58/2026'</t>
  </si>
  <si>
    <t>This is the non fatal road Accident Occurred on 12.05.2026 about 17:15 hrs near Budumuru bridge , vishakapatnam to srikakulam route , NH-16 road, laveru mandal and reported on 12.05.2026 at 22:00 hrs and complaint Korubilli srinivasarao s/o Apparao, age 38 yrs, caste by sc mala, munchuvanipeta , near kims hospital, srikakulam stated that his live at the address mentioned above and living driving an auto again staed that Today 12.05.2026 someone I know, Putnuru Nagamani, asked me if I could take her to Vizianagaram for a wedding, and I agreed. However, at around today 10:30 AM today, I took my auto and while going to vizianagaram with auto bearing number AP39TU9941 for the wedding along with their relatives, including Arji Lakshman Rao, Arji Sundaramma, and russa Savitri, after ret</t>
  </si>
  <si>
    <t>Laveru,'57/2026'</t>
  </si>
  <si>
    <t>This is a case of criminally trespass into complainant house that occurred in between 30.04.2026 at 09.00 hours and 01.05.2026 at 10.00 hours at the complainant house Haridasupuram Village, Nandigam Mandal and reported on 12.05.2026 at 10.00 hours by the complainant Kaviti Bhanumathi, W/o Rukmangadhara Rao, Age 55 years, Kalinga by caste, Haridasupuram Village, Nandigam Mandal. In which the accused 1) Kaviti Viswanadham, 2) Kanithi Ramachadrudu of Haridasupuram Village, Nandigam Mandal criminally trespass into the complainant house by forcibly demanding golden ornaments property documents otherwise create suicide note by the complainant husband threatened with dire consequences. Fearing of her life, she hid in her daughter house, but the accused were approach to her daughter house and dema</t>
  </si>
  <si>
    <t>Nandigam,'41/2026'</t>
  </si>
  <si>
    <t>This is a case of unnatural death of an un identified male person aged about 46 yrs that occurred on 12.05.2026 at 08.00 hrs at NH16 Highway road near Devadhi fly over bridge of Narasannapeta Mandalam and reported on same day at 12.00 hrs by the complainant Ambati Appanna, s/o late Narayana, age56 years, Velama by caste, Gunduvellipeta village of Narasannapeta Mandalam reported that he working as Highway Ambulance Driver since 15 years as contract basis. On 12.08.2026 at 08.10 hrs, he received a phone call from control room from Madapam Tollgate and informed that an unknown male. aged about 46 years jumped from fly over bridge on the road which is leads to Devadhi village. Immediately he and RMP doctors Palli Ramakrishna and Killana Simhachalam were rushed to the spot and found one male pe</t>
  </si>
  <si>
    <t>Narasannapeta,'128/2026'</t>
  </si>
  <si>
    <t>Occurred on 13.05.2026 at 16:00 hrs at back side of 2nd platform Railway station, Ichapuram and reported on the same day at 18:30 hours by complainant M.Mukunda Rao, Sub-Inspector of Police, Ichapuram Town PS, in which, he reported that he arrested the accused A-1 Raj Abhishek Raj Sinku s/o Dara Singh Sinku, age 25 Years, Caste Sarna (ST), Tuntakata village, Kumardungi PS and Post, West Singbhum District, Jharkhand State, while he was in possession &amp; transportation of the prohibited Ganja. The complainant seized Ganja weighing about Kg 5,010 grams Worth Rs. 25,050 /-, 2 mobile phones from the possession of the accused A-1 in the presence of the mediators under the cover of the mediators report. A-1 purchased Ganja from A-2 Karan Nayak @ Debadas Nayak, Daringabadi village and PS, Khanda</t>
  </si>
  <si>
    <t>Itchapuram Town,'58/2026'</t>
  </si>
  <si>
    <t>Occurred on 10.02.2025 at JR puram village of Ranasthalam mandal and reported at 1500 hrs on 13.05.2026 by Pappala Nagaraju s/o Venku naidu,age 48 yrs,kapu by caste,sancham village,Ranasthalam mandal . The complainant stated that he has been working and residing at Aurobindo Pharma Company, Paidibhimavaram. He further stated that one Kamuju Balaji S/o Satyanarayana, resident of Chikkalapalem Village, Chagallu Mandal, West Godavari District, was also working in the same company and both of them were well acquainted with each other. In this regard, the said person informed the complainant that he could arrange jobs for B.Sc. qualified candidates in our company if any were available. As such, the complainant requested him to arrange a job for his friend¿s son. The said person informed th</t>
  </si>
  <si>
    <t>J.R.Puram,'93/2026'</t>
  </si>
  <si>
    <t>Occurred on prior to 13.05.2026 at Dasaradhipuram village, Kothuru Mandal and reported on 13.05.2026 at 13.00hrs through report in which the complainant Tottidi Suseela, W/o Simhachalam, age 45yrs, Turpukapus by caste, Dasaradhipuram village Kothuru Mandal stated that she got marriage to Tottidi Simhachalam, S/o Bujangarao of Dasaradhipuram Village, Srikakulam on 24 years of marriage as per Hindu caste &amp; rites. After her marriage they blessed one son, her marriage time they gave some amount of dowry. After her marriage daily her husband Tottidi Simhachalam and his mother Tottidi Jayamma, adapadusu Kandapu Kamalamma and her husband Kandapu Simhachalam and Nara Appalanaidu harassing in mentally &amp; physically by demanding additional dowry from her parent¿s house, and they demanding 3</t>
  </si>
  <si>
    <t>Kothuru,'59/2026'</t>
  </si>
  <si>
    <t>Occurred on 13.5.2026 at 09.00 hrs at Metturu Bit-2, Kothuru Mandal and reported on 13.05.2026 at 13.05.2026 at 18.00 hrs through the medical intimation in which the complainant Majji Ramesh, S/o. Adinaryanana, age 49 yrs, T-Kapu by caste, Dasaradhipuram Village, Kothuru Mandal, Ph.8317513490 the complainant hails from Dasarathipuram village in Kothuru Mandal and earns his livelihood through agriculture. He has two sons and one daughter. He had set aside a parcel of land, measuring 0.72 cents, specifically for his daughter's wedding. However, his brother-in-law, Gavara Ramarao, has been persistently creating trouble by claiming that the complainant holds no rights to the said land and that it rightfully belongs to him. Today specifically on the morning of May 13, 2026¿at approximately 9:00</t>
  </si>
  <si>
    <t>Kothuru,'60/2026'</t>
  </si>
  <si>
    <t>Occurred prior to 13.05.2026 at Tholusurupalli Village, Tekkali Mandal, Srikakualm District and reported on 13.05.2026 at 13.00 hrs, wherein the complainant Paidi Mounika w/o Guna Manoj Kumar, age:29 years, Kalinga by caste, Kinthali Village, Ponduru Mandal, Srikakulam District stated that her marriage performed with Guna Manoj Kumar S/o Ramachandrarao on 15.12.2023 at her in laws house. During marriage her parents gave cash Rs.6,00,000/-, 10 tulas gold, Sarisamanulu cot, wardrobe and Rs.1,00,000 cash. Later her husband harassed her mentally, physically demanded additional dowry with active instigation of her Mother-in-law Guna Sujatha, Father-in-law Guna Ramachandrarao, Brother-in-law Guna Mahesh, Mula Raghuram, Potnuru Anuradha. Though the complainant bare all the harassment of accused</t>
  </si>
  <si>
    <t>Mahila UPS, Srikakulam,'59/2026'</t>
  </si>
  <si>
    <t>This is a case of seizure of contraband i.e. Ganja, a cultivated Herbal Narcotic coupled with illegal purchase, possession, transportation and sale of the narcotic drug i.e. Ganja, packed in three packets tied with brown colour tape, occurred on 13.05.2026 at 11.50 hrs near Madapam Toll gate, Narasannapeta Mandal on N.H.16 leading from Narasannapeta to Srikakulam, wherein accused A1 viz., Subashish bal, S/o Late Jagabandhu was arrested by SI of Police, Narasannapeta, when he was found in the illegal possession of Narcotic drug i.e. total 2.256 Kgs all worth Rs.6,000/- which was procured from A.2 Abhaya Kumar Jena @ Debu and transporting the same handing over to the person instructed by the A2 at Banglore. A1 has started to go to the destination ie., Banglore and when reached Madapam</t>
  </si>
  <si>
    <t>Narasannapeta,'130/2026'</t>
  </si>
  <si>
    <t>This is a case of seizure of contraband i.e. Ganja, a cultivated Herbal Narcotic coupled with illegal purchase, possession, transportation and sale of the narcotic drug i.e. Ganja, packed in four packets tied with brown colour tape, occurred on 13.05.2026 at 10.15 hrs., near Madapam Toll gate, Narasannapeta Mandal on N.H.16 leading from Narasannapeta to Srikakulam, wherein accused A1 viz., Dheenabandu Nahak, S/oHazari Nahak was arrested by SI of Police, Narasannapeta, when he was found in the illegal possession of Narcotic drug i.e. total 02.088 Kgs all worth Rs.6,000/- which was procured from A.2 viz., Benudhar Nahak @ Tulu ,and transporting the same so as to sell the same to A3 viz., Mangan Kumar @ Panthar Thokur Of Benglore, Karnataka, who is destination person at Banglore. A1 has</t>
  </si>
  <si>
    <t>Narasannapeta,'129/2026'</t>
  </si>
  <si>
    <t>324(2),329(4),115(2) r/w 3(5) BNS</t>
  </si>
  <si>
    <t>This is a case of voluntary causing hurt by house trespass and mischief of damage of property that occurred on 12.05.2026 at 22.52 Hrs at Dccb colony, Srikakulam town and reported on 13.05.2026 at 16.00 hrs by the complainant Peddakota Kalyan, S/o Manmadharao, 27 Yrs, Kapu by caste, DCCB Colony, Srikakulam town that he was working as aditor of Mahaprastanam magazine, On 12.05.2026 an article titled "Illegal Shadows" was published in the Engineering Department of Ambedkar University, published in Mahaprastanam magazine, wherein the accused Chintada Sravani and Duvvada Kamalakar came to his house, and arguing with him that he had written that article specifically for us.that accused Sravani working in Engineering Department of Ambedkar University, and they beat him with hands and pushed his</t>
  </si>
  <si>
    <t>Srikakulam Rural,'99/2026'</t>
  </si>
  <si>
    <t>This is a case of a FATAL road accident that occurred on 13.05.2026 at about 03:00 hours on the cement road beside the beach road at Devunalthada village of Vajrapukotturu Mandal, and was reported on 13.05.2026 at about 08:00 hours by the complainant, Choudari Apparao, S/o Late Ramayya, aged about 47 years, caste by Kapu Savara, resident of Savara Bejji village, Saravakota Mandal, Srikakulam District, and he stated that his son/Deceased, namely Choudari Simhachalam, S/o Apparao, aged about 21 years, was studying ITI. On 12.05.2026, he went to attend the village festival of his parental aunt, Sedi Maniratnam, at Mettapeta village. Thereafter, on the same day at about 21:00 hours, he attended a stage program at Devunalthada village along with his friends, namely Gorla Tejeswararao and Savara</t>
  </si>
  <si>
    <t>Vajrapukothuru,'39/2026'</t>
  </si>
  <si>
    <t>3,4 DPA, 351(3),85 BNS</t>
  </si>
  <si>
    <t>This is a case of harrasment by husband, occurred prior to 14.05.2026 and reported on the 14.05.2026 at 13.00 hrs. in which the complainant Beena Santhipriya W/o Gunakar, 32 Years, Baruva Village of Sompeta Mandal reported that her husband Beena Gunakar S/I Thungana Bhuvaneswararao, Sompeta Village and Mandal Working as Excise constable harashed her phisically and mentally and demand an extra dowry from her parents and few days ago he threaten with dire concequences of her as well as her children while she and along with her children visit to the Baruva beach.</t>
  </si>
  <si>
    <t>Baruva,'47/2026'</t>
  </si>
  <si>
    <t>This case is un-natural death ( Death cause mot known ) occurred on inbetween 14.05.2026 at 19.00 hrs and 15.05.2026 at 07.30 hrs at Sivalayam jn Gottipalli village drainage canal, Narasannapeta Mandal and reported on 15.05.2026 at 8.30Hrs by The complainant, Anupothala Sridevi W/o Srinivasa Rao, aged 30 yrs, belonging to the Telaga caste and residing in Jagannadhapuram, Narasannapeta town. the complainant Her family earns a livelihood by running a pan shop located near the Mandapam Tollgate. On this day14.05.2026 as was his daily routine, her husband (Deceased) namely Anupothala Srinivasa Rao (S/o Ramana), aged 43 yrs , left their home at 7:00 AM on his motorcycle (AP 35D 2480), proceeded to the shop at Mandapam, and opened it. Subsequently, the complainant also went to the shop at 10</t>
  </si>
  <si>
    <t>Narasannapeta,'132/2026'</t>
  </si>
  <si>
    <t>Occurred on 15.05.2026 about 12.00 hrs, at Near Jogannapeta Village, Ponduru Mandal and reported Same day at 15.00 hrs ., where in the complainant Ptnana Asirinaidu s/o Gurayya, 31 yrs, caste by SC mala, Singupuram village, Srikakulam Rural Mandal gave a statement stated that He has been working as an electrician for an electrical work contractor named Pydi Madhu Babu for the Last 10 years. As part of that, today on 15.05.2025 about 12.00 hrs , while he was cutting an electrical line by climbing an electrical pole near Near Jogannapeta village in Ponduru mandal to replace old electrical poles, at the time a JCB driver was pushing a tree about 50 feet away. The tree fell on the electrical wires, causing the electrical pole to break. The complainant felldown from the electrical pole</t>
  </si>
  <si>
    <t>Ponduru,'61/2026'</t>
  </si>
  <si>
    <t>This a case of woman missing which occurred on 20.01.2026 at 13.30 hrs at Kondapolavalasa village, Jalumuru Mandal and reported on 16.05.2026 at 20.00 hrs in which complainant Gudari Govinda rao S/o Late Buchchanna, Age 48 years, Yatha by caste, Kondapolavalasa villge, Jalumuru Mandal stated that his wife/missing woman Gudari Kalyani W/o Govinda rao, Age 42 years, Yatha by caste, Kondapolavalasa village, Jalumuru Mandal is went to some where with out intimating anyone on 20.01.2026 is still not came to her husband still now, then the complainant along with his family numbers caused enquires about her wife in all nook &amp; corners of the village and also contacted their relatives over phone, but her whereabouts not known and thereby his wife was found missing and etc.</t>
  </si>
  <si>
    <t>Jalumuru,'41/2026'</t>
  </si>
  <si>
    <t>Occurred on 16.05.2026 at around 12-00 hrs at Duppalapadu village of Kotabommali Mandal and reported on same day at 20.00 hrs in which the complainant Chapa Aruna Kumari W/o Laxmanarao, 38 years, Kalinga by caste, Duppalapadu village, Kotabommali Mandal stated that there had been disputes for many days regarding the wall between her house and the house of Guruvilli Madhava Rao, who resides beside her house. On this day, i.e., 16-05-2026, at about 12:00 noon, while the said Guruvilli Madhava Rao was drilling a borewell behind his house, the waste water from the borewell flowed towards her house. When she questioned them saying that the water from the borewell was coming towards her house, Guruvilli Madhava Rao and his sons Guruvilli Leela and Guruvilli Manohar allegedly beat her with the</t>
  </si>
  <si>
    <t>Kotabommali,'98/2026'</t>
  </si>
  <si>
    <t>occurred on 16.05.2026, at 05:15 hours and reported on the same day at 08:00 hours. In this complaint, the complainant Punuku Kanthamma, W/o. Sriramulu; Age: 50 years; Caste by SC(Madiga), Madiga Street, Patapatnam Village &amp; Mandal) the accused, Punuku Sriramulu, who was driven his scooter bearing No. AP 40 JV 3991 She stated that her husband, Punuku Sriramulu, drove his scootey in a rash and negligent manner in a way that endangered not only the lives of others but also his own causing him to lose control of the vehicle upon reaching the scene of the incident and fall on to the road. As a result, he sustained a swelling injury to the back of his head and was bleeding from the nose. Bystanders immediately called the '108' vehicle and shifted him to the Patapatnam Government Hospital for me</t>
  </si>
  <si>
    <t>Pathapatnam,'68/2026'</t>
  </si>
  <si>
    <t>Occurred on 15.05.2025 at about 16:30 hours at the accused house, budithi village of Sarva Kota Mandal and reported on 16.05.2926, at 15.00 hours by the complainant Tanni Ramana S/O Bhaskara Rao, Age-30yrs, yadava by caste, krishnapuram village kotabommali Mandal. Wherein the accused Pitta Achyutarao S/O Mushalyya and four others of Burti village are bet complainant with their hands and sticks and accused swelling injuries due to family dispute between the complain and his wife. Later the complainant admitted into the government area hospital narasannapeta for treatment.</t>
  </si>
  <si>
    <t>Saravakota,'51/2026'</t>
  </si>
  <si>
    <t>'139/2026'</t>
  </si>
  <si>
    <t>'140/2026'</t>
  </si>
  <si>
    <t>Occurred on 17.05.2026 at about 08.00hrs to 09.00hrs at Suraj taste food catering shed, Palasa and reported on 17.05.2026 at 19.00hrs, wherein the complainant Gujji Karthik s/o Lt Pydiraju, 22yrs, Kottakopparla Village, Pusapatirega Mandal, Vizianagaram Mandal reported that his father/deceased Gujju Pydiraju s/o Tavudu, 45yrs, Kottakopparla Village, Pusapatirega Mandal, Vizianagaram Mandal had been working in various hotels at Palasa for the last two years. About one week prior to the incident, he had joined Suraj Taste Food Catering center, Palasa. On 17.05.2026 between 08:00 hrs and 09:00 hrs, the deceased was found hanging to a window at Suraj Taste Food Catering Shed, Palasa, and was declared dead. Hence, the complainant came to the Police Station and lodged a report requesting necessa</t>
  </si>
  <si>
    <t>Kasibugga,'140/2026'</t>
  </si>
  <si>
    <t>118(1) r/w 49 BNS</t>
  </si>
  <si>
    <t>Occurred on 13.05.2026 at around 21.00 hrs in Tulasipeta village of Kotabommali Mandal and reported on 17.05.2026 at 11.00 hrs in which the complainant Chinthu Suryanarayan s/o Late Buddeyya, 68 years, Velama by caste, Tulasipeta village, Kotabommali Mandal reported that he has a wife named Chinthu Jogamma and three sons. Due to disputes between him, his wife, and children regarding the distribution of property, the property was divided among them in the year 2018, and since then they have been living separately. However, minor disputes were still occurring between them. while he was having dinner at his house, his wife Jogamma, at the instigation of his elder son Chinthu Appanna and elder daughter-in-law Chinthu Sujatha, and bearing grudge over the lan</t>
  </si>
  <si>
    <t>Kotabommali,'99/2026'</t>
  </si>
  <si>
    <t>This is case of non fatal road accident Occurred on 15.05.2026 about 22:15 hrs at bejjipuram village, NH-16 road, vishakapatanam to srikakulam road , laveru mandal, reported on 17.05.2026 about 12:00 hrs and complaint Baipalli Roja w/o Landa Anil , age 26 years, caste by vadabalija, Ummilada village , santhbommali mandal. Srikakulam stated that I am living with my husband at the above address. I got married on 11-4-2026. My own village is PathaMegha Varam in my own mandal, and my husband village is ummilada village, Santabommali mandal. After our marriage, we had not gone anywhere, and on the morning of 15.05.2026 , we left from Narsampeta where my mother was staying and reached Visakhapatnam at 9 AM. Along with us, my sister¿s and brother also came on a scooty. We all are visited Visak</t>
  </si>
  <si>
    <t>Laveru,'61/2026'</t>
  </si>
  <si>
    <t>185 MV ACT, 121(1),132 BNS</t>
  </si>
  <si>
    <t>This is a case of voluntarily causing hurt to deter public servant from duty that occurred on 17.05.2026 at 18.30 hrs at Sardhar Gowthu Latchanna Ghat, Sompeta ¿ Kaviti road, Sompeta Mandal and reported on the same day at 19.30 hrs by the statement of Chintada Murali, s/o Late Seetharamayya, age 54 yrs, HC-1994, Sompeta PS stated that he has working in Sompeta PS since 19.11.2021 and today 17.05.2026, after attending the 5:00 PM roll call, the complainant along with the SI proceeded in the police station jeep at about 18.30 hrs for vehicle checking duty. At about 18:30 hrs, they reached near Sardar Gouthu Latchanna Ghat and were conducting vehicle checking, the complainant was attempting to stop a bike bearing No. AP 31 S 8344 of accused Gara Vasantharao, s/o late Late Sugreevulu, Mandapal</t>
  </si>
  <si>
    <t>Sompeta,'28/2026'</t>
  </si>
  <si>
    <t>This is a case of cheating that occurred prior to 18.05.2026 at 21.00 hrs and reported on the same day at 21.00 hrs at Dhanupuram village of Hiramandalam mandalam in which the complainant Anguru Tirumala Rao, s/o Govindha Rao, Age 34 Yrs, Caste by Kapu, Dhanupuram village of Hiramandalam mandal reported that he is running a business in the name of ¿Revanshi Agro Works¿ at Dhanupuram village, dealing in agricultural machinery. Since last year, he had been purchasing machines from a Punjab-based company named ¿R Tech Engineering Works¿ through Bolla Raghu of Karimnagar, who was working in that company.During January of this year, Bolla Raghu introduced one Jagsir Singh Singh of Punjab to the complainant, stating that he sells millet machines. Believing their words, the complainant contacted</t>
  </si>
  <si>
    <t>Hiramandalam,'49/2026'</t>
  </si>
  <si>
    <t>This is a case of Fatal Road Accident that occurred on 17.05.2026 at 13.10 Hrs on NH 16 road (Palsa- Ichapuram), At Makarampuram Village Junction, Kanchili Mandal and reported on the same day at 14.30 Hrs in which the complainant Pokala Rajeswari W/o Late Ramarao, 54 years, Patha Silagam Village, Kaviti Mandal reported that On 18-05-2026 at about 9:00 Hrs, her husband Pokala Rama Rao S/o Late Suryanarayana, age 55 years along with her daughter Mamidi Chandravathi and grand daughter Sravya, started to Sompeta Hospital for medical consultation as the grand daughter was suffering from ill health. Her daughter and granddaughter proceeded by an auto, while her husband left on his TVS XL motor cycle bearing No. AP 30 AS 4013. At about 13:30 Hrs, one Ippili Krishna Rao of Kanchili village informe</t>
  </si>
  <si>
    <t>Kanchili,'40/2026'</t>
  </si>
  <si>
    <t>This is a case of theft of a mobile phone that occurred on 18.05.2026 at 12.30 hrs at APSRTC Complex, Narasannapeta Town, and was reported on the same day at 16.00 hrs, wherein the complainant, Sabbavarapu Srirammurthy S/o Late Upmaka, R/o near MRO Office, Narasannapeta Town, reported that unknown culprits committed theft of his Motorola Edge 60 Fusion XT2503-2 model cell phone (SIM No. 9290175643, IMEI Nos. 35345382895191 and 353450382895209), worth Rs. 27,000/-, while he was standing at the bus stop, and the offenders escaped with the booty.</t>
  </si>
  <si>
    <t>Narasannapeta,'135/2026'</t>
  </si>
  <si>
    <t>Occurred on 17.05.2026 at about 21:30 hours in between 22:00 hours at house of the deceased in Pedda Relli Street, Srikakulam Town and reported on 18.05.2026 at 10:00 hours. In which the complainant Arji Eswararao, S/o Ramarao, 42 years, Caste by Relli, Pedda Relli Street, Srikakulam Town reported that his nephew Punnapu venkat, S/o Jaya, Age 39 years used to work as a Public Health Worker in Municipal Corporation, Srikakulam. On 17.05.2026 night at about 21.30 hours, his nephew Arji Eswararao was went inside his house for sleeping, at about 22.00 hours, the complainant went to his nephew house for wishing and found his nephew Punnapu Venkat was lying in unconscious state, immediately the complainant and his street persons Arji Shaker and Punnapu Siva shifted his nephew to Govt. Genl. Hos</t>
  </si>
  <si>
    <t>Srikakulam II Town,'71/2026'</t>
  </si>
  <si>
    <t>This is a case under the head ¿Girl Missing¿, which occurred in between 17.05.2026 at 08:00 hours and 17.05.2026 at 11:00 hours at the complainant¿s house in Uddanam Gopinadhapuram Village of Vajrapukotturu Mandal and was reported on 18.05.2026 at about 18-00 hours by the complainant, Karni Mohanarao, S/o Late Duryodhanarao, aged about 47 years, caste by Palli, resident of Uddanam Gopinadhapuram Village of Vajrapukotturu Mandal, stating that his daughter, Karni Siri, D/o Mohanarao, aged about 17 years, is missing. The complainant stated that he has three daughters and that his second daughter, Karni Siri, studied up to Intermediate Second Year at Surya Teja College and is presently staying at home. On 17.05.2026 at about 08:00 hours, the complainant along with his family members went to Pu</t>
  </si>
  <si>
    <t>Vajrapukothuru,'40/2026'</t>
  </si>
  <si>
    <t>Occurred on in between 16.05.2026 at 21.00 hrs to 17.05.2026 at 07.00 hrs,at house of the complainant, near SBI Bank, Vandrangi Junction, Cheedipeta village, G.Sigadam (M) and reported on 19.05.2026 at 18.00 hrs by the complainant Imandi Srinivasa Rao S/o Venkata Ramana, 35 yrs,Vappangi village, Gandinagar colony, Sanivada post Srikakulam mandal and district R/o Cheedipeta village, Near SBI Bank, Vandrangi Junction, G.Sigadam Mandal stated that he is working as office sub-ordinate in JMFC,court ponduru. On 16.05.2026 morning he went to Ponduru court for his duty.after completation of his duty he came to his house at night 07.30 hrs and after night dinner he slept in his house . On 17.05.2026 at about 7.00 AM, he noticed that his motorcycle bearing No. AP 39 RJ 3497 was missing. after sea</t>
  </si>
  <si>
    <t>G. Sigadam,'36/2026'</t>
  </si>
  <si>
    <t>Occurred On prior to 19-05-2026. The report was submitted on 19-05-2026 at about 11:00 AM by the complainant Kalisetti sarada, w/o Appalanaidu , age 22, T Kapu by caste, Ravada village, Ranasthalam mandal The complainant was married to Kalisetti Appalanaidu . For the past approximately four years, the complainant¿s husband, along with his mother kalisetti pyditalli and marriage elder Dannana Lakshamanarao have been subjecting the complainant to physical and mental harassment. This report is submitted as required.</t>
  </si>
  <si>
    <t>J.R.Puram,'96/2026'</t>
  </si>
  <si>
    <t>351(2),115(2),79,318(4) r/w 3(5) BNS</t>
  </si>
  <si>
    <t>Occurred Prior on 19.05.2026 at Neradi Village, Kothuru Mandal, Srikakulam District and reported on 19.05.2026 at 13.00 hrs by the complainant Bora Radha, W/o. Late Dilleswara Rao, Neradi Villge, Neradi Panchayathi, Kothuru Mandal, Srikakulam District reported that The complainant, a resident of Neradi village, alleged that after the death of her husband, she had kept ¿15 lakhs received through inheritance for her daughter¿s marriage. Taking advantage of this situation, Madapana Jeevan Rao and his wife Madapana Triveni allegedly promised to secure Army employment for her son and a suitable job for her daughter. Believing their assurances, the complainant paid them ¿15 lakhs in installments through cash and Phone Pe transfers. Later, realizing that she had been cheated, the complainant repe</t>
  </si>
  <si>
    <t>Kothuru,'61/2026'</t>
  </si>
  <si>
    <t>This is a case of un-natural death committed suicide by consuming grass drug poison, occurred on 12-05-2026 at about 06:00 hrs, near water tank, Kinneravada village of Saravakota Mandal and reported on 19-05-2026 at 08:00 hrs, by the complainant Byri Saraswthi, W/o lt Simhachalam, Age 60 Yrs, Velama by caste, Kinneravada village of Saravakota Mandal came to the police station, lodged a report and stating that on 11-05-2026 at about 18:30 hrs one petty altercation arose between the his son Tejaswara Rao about misplaced of their money kiddy bank in their house. After that, she and husband/deceased went out form their house and proceeded to Budithi village and purchased one grass drug poison bottle and return back to their village, reached water tank and consumed grass drug poison themselves</t>
  </si>
  <si>
    <t>Saravakota,'53/2026'</t>
  </si>
  <si>
    <t>This is case of un-natural death by death cause not known, occurred in between 18-05-2026 at about 15:00 hrs and 19-05-2026 at about 06:30 hrs at the fields of Boyina Butchayya agriculture fields behind Sri Dharmasasthra function hall, Saravakota village and reported on 19-05-2026 at 09:00 hrs, by the complainant Bommali Laxminarayana, S/o late Jaggarao, Age 512 Yrs, ST-Kapusavara by caste, Jagannadhapuram village of Saravakota Mandal, wherein the deceased Bommali Venkatesh, S/o Laxminarayaqna, Age 23 Yrs, ST-Kapusavara, Jagannadhapuram village of Saravakota Mandal has been working as JCB driver and addicted to consume alcohol. On 18-05-2026 at about 15:00 hrs the deceased left from his house and did not return back and on 19-05-2026 at about 06:30 hrs the deceased was found that at the f</t>
  </si>
  <si>
    <t>Saravakota,'54/2026'</t>
  </si>
  <si>
    <t>'141/2026'</t>
  </si>
  <si>
    <t>509,504 IPC, 67 ITA-2000-2008</t>
  </si>
  <si>
    <t>This is a case of vulgur postings in facebook. Occurred on 15.09.2023 at facebook and reported on 20.05.2026 at 16.00hrs, Wherein the complainant Peerikatla Vital rao s/o Narayana, 57yrs, Pedanchala Village, Palasa Mandal, Sriakakulam District reported that the complainant is active in social media, and maintain facebook, and he observed that accused Palli Chalam s/o Late Vasanthulu, Padanchala Village, Palasa Mandal had posted vulgar and abusive content against the Hon¿ble MLA of Palasa Constituency, Smt. Gowthu Sirisha, on Facebook. The accused allegedly used filthy and objectionable words stating: ¿SHIVAJI INTI MEEDA KONGA, SHIRISHA KI DENGA¿, thereby insulting the public representative and creating nuisance, disturbance, and a potential law and order situation Palasa constituencey</t>
  </si>
  <si>
    <t>Kasibugga,'141/2026'</t>
  </si>
  <si>
    <t>'142/2026'</t>
  </si>
  <si>
    <t>This is case of woman missing that occurred on 20.05.2025 at 09.00hrs to 13.00hrs at Reddika veedhi, Palasa town, Palasa-Kasibugga municipality and reported on the same day at 22.00hrs, wherein the complainant Bade Durga w/o Mallesh, 43yrs, Reddika veedhi, Palasa town repoted that on 20.05.2026 morning at about 09.00hrs, she went to cashew factory for her regular work, after at about 13.00hrs, she return back to home found her daughter/missing woman Bade Radhika D/o Mallesh, 19yrs was found missing. The complainant, along with her relatives, searched for the missing woman in and around Palasa and at the houses of relatives, but their efforts were unsuccessful. The complainant further stated that his daughter was in a relationship with one Raghava, and he suspects that she may have gone wit</t>
  </si>
  <si>
    <t>Kasibugga,'142/2026'</t>
  </si>
  <si>
    <t>324(4),303(2),351(2),329(4),338 r/w 3(5) BNS</t>
  </si>
  <si>
    <t>Occurred on 05.05.2026 at Night 24.00hrs at near jadhupudi RS , belagam village, Kaviti Mandal and reported on 20.05.2026 at 20.30 hrs, wherein the complainant Naveen Kumar Agarwal s/o Late Prem kumar Agarwal, 54 yrs, Marvadi by caste, SRC Puram, Kanchili Mandal repoted that his father in law Naresh kumar agarwal and pilaka uma shankar, Munakayala Yugendor try to occupy the complaint property with fake documents and demolished the house and theft the wooden beams, after negotiation made with family members, On that he came to Police Station and lodged a report for take necessary action.</t>
  </si>
  <si>
    <t>Kaviti,'35/2026'</t>
  </si>
  <si>
    <t>This is a case of un-natural death that occrred on 18.05.2026 at 21.00 hours at Nandigam village and Mandal and reported on 20.05.2026 at 06.00 Hours by the Complainant Thogarana Saradha, W/o Late Adhinarayana, Age 46 years, SC- Mala by caste, Devunalthada Village, Vajrapu Kothuru Mandal reported that she is working as Asha worker. Her husband (Deceased) Thogarana Adhinarayana, S/o Late Kurmayya, Age 57 years addict to liquior, recently he stopped consuming alcohol, in consequence he mentally upset talking murmmering himself. So the Complainant kept him her sister Thogarana Jaggamma house at Nandigam on 18.05.2025 at 11.30 hours. On the same around 21.00 hours the Complainant received a phone call from her sister and informed that her husband consumed an unknown poison substance and vomit</t>
  </si>
  <si>
    <t>Nandigam,'44/2026'</t>
  </si>
  <si>
    <t>This is a case of man Missing that occurred on 07.05.2026 at 16.30 hours at Lolugu village, Ponduru Mandal and reported on 20.05.2026 at 10.00 hours, where in the complainant Lolugu Seetharam s/o lt Sanyasappadu, 52 yrs,caste by kapu, Lolugu village, Ponduru Mandal, Reported that his son Lolugu Ramana , 30 yrs, working as CRPF Constable at Manipur segment, and his son went to Srisailam on 07.05.2026 about 16.30 hrs and said he would come back but has not returned till today. and thereby found missing. Hence he requested to take necessary action.</t>
  </si>
  <si>
    <t>Ponduru,'64/2026'</t>
  </si>
  <si>
    <t>This is a case of Boys missing that occurred on 20.05.2026 at 09.30 hrs to 12.30 Hrs, at Nagavali River meet the Bay of Bengal sea, at Peddaganagallapeta Village, Srikakulam Mandalam and district and reported on same day at 16.00 Hrs by the complainant Gujjala Apparao, S/o late Ramayya, 38 Yrs, SC-Mala by caste, Rajeevnagar colony, Srikakulam Town that he has two sons , namely by elder son Gujjala Eswaravara Prasad, 18 Yrs, and 2nd Gujjala Leela Krishna, 15 Yrs, his 2nd son Leelakrishna studied in 10th class in TPM Schoo, and also 10th class exam passed in 2026. Today i.e 20.05.2026 at 09.30 Hrs his 2nd son Leelakrishna and his friends , Vajrarao Sai Tilak, S/o Tejeswara Rao, 15 Yrs, SC-Mala, Near Collector Bangla, Srikakulam and Tumma Manikanta, S/o Kameswara Rao, 15 Yrs, Kapu by caste</t>
  </si>
  <si>
    <t>Srikakulam Rural,'101/2026'</t>
  </si>
  <si>
    <t>Occurred on 20.05.2026 at 19.00hrs to19.30 hrs Near HP Petrol pump Tekkali Village , Tekkali Mandal and reported on the same day at 22.30hrs, wherein the complainant Annepu Sandeep Kumar, Suspect sheet holder reported that he was residing at Mahaveer Apartments, Tekkali village since from 2 years. One month back, Pothala Bhavani, W/o Eswara rao and Pothala Eswara rao are mortgaged 4 grams gold and took an amount of Rs. 40,000/-. Later he asked some more time to return 4 grams gold, on that Bhavani agreed. While so today i.e, on 20.05.2026 evening between 19.00 &amp; 19.30hrs, as per phone call from Pothala Eswara rao, he reached HP petrol bunk located near Cheri street, Tekkali village on Maruthi Swift Dzire rented Car bearing No.AP40 AW 8540, during which Pothala Eswara rao questioned him</t>
  </si>
  <si>
    <t>Tekkali PS,'82/2026'</t>
  </si>
  <si>
    <t>Occurred on 20.05.2026 at 19.00hrs Near HP Petrol pump Tekkali Village , Tekkali Mandal and reported on the same day at 23.00hrs, wherein the complainant Pothala Eswara rao, Rowdy sheet holder reported that he is living by running Fast Food center at Cheri street, Tekkali village. He got acquaintance with Annepu Sandeep Kumar since back last year during AYYAPPA DEEKSHA. His wife Bhavani gave 4 grams gold on 11.04.2026 evening in-addition to gold chain (gave on 06.02.2026 morning at about 11.00hrs) to Annepu Sandeep as he got believed her that he would provide 2 tulas gold chain. While so today i.e, on 20.05.2026 at about 19.00hrs, he questioned Sandeep about the gold &amp; gold ornament while Sandeep was present at Petrol bunk located near Cheri street, Tekkali village in Swift Dzire car be</t>
  </si>
  <si>
    <t>Tekkali PS,'83/2026'</t>
  </si>
  <si>
    <t>Total charge Sheets filed/Police Disposal After Crime meeting</t>
  </si>
  <si>
    <t>Return Charge Sheet filed after Crime Meeting</t>
  </si>
  <si>
    <t>This is a case of seizure of contraband i.e. Ganja which is a cultivated Herbal Narcotic while in illegal possession for the purpose of sale of the said Narcotic drug, packed in 4 camp bags and secured in a gunny bag, occurred on 21-05-2026 at 12.00 hrs at the parking place, opposite to Amadalavalasa Railway Station, Amadalavalasa Municipality wherein the complainant the S.Kantharao, S.I. of Police-2, Amadalavalasa PS arrested the accused 1/ Siddantha Malika s/o. Pramod Malika, 21 yrs, Karanjanala(v), SabarapalliPost, R.Udayagiri block, Gajapathi distict, Odisha state. 2/ Mishra Raitha s/o. Laxmana Raitha, 20 yrs, Kendusahi (v), SabarapalliPost, R.Udayagiri block, Gajapathi distict, Odisha state, on the instructions of 3/ Ajay Maajee of Sundar Dang(v), Gajapathi district, Odisha state, whe</t>
  </si>
  <si>
    <t>115(2),79,351(2),329(3) r/w 3(5) BNS</t>
  </si>
  <si>
    <t>Occurred on 21.05.2026 at 14.30 hrs at complainant plot, SM Puram Village, Etcherla and reported on 21.05.2026 at 17.30 hrs where in the the complainant Sampathi Rao Nagamani, W/o Bodddepalli Srinivasa Rao of Visakhapatnam, stated that her parents belong to S.M. Puram village. In the year 2015, land in Sy.No. 630-10 measuring 11 cents was purchased form Yugandhar, elder son of Sampath Rao Ganapathi. Later, out of the said land, 5 cents were sold by Yugandhar to Moola Srinivasa Rao of Srikakulam. On coming to know about the same, the complainant visited the site and found that the land was cleaned and eucalyptus plants were planted. On 07.05.2026 she got the land cleaned with a JCB. When she approached Etcherla Police Station, the SI advised both parties to conduct a survey. On 21.05.2026 a</t>
  </si>
  <si>
    <t>Occurred on 21.05.2026 at 14.30 hrs at complainant plot, SM Puram Village, Etcherla Mandal and reported on 21.05.2026 at 18.00 hrs wherein the complainant Sampathi Rao Bhaskara Rao S/o Ganapathi Rao, aged about 39 years, Kalinga caste, resident of S.M. Puram village, stated that land in Sy.No. 60-10 standing in the name of his elder brother was converted into plots and 10 cents of land was registered in the name of his paternal uncle¿s daughter Bodddepalli Nagamani W/o Srinivasa Rao of Madhurawada, Visakhapatnam. Later, the said Nagamani allegedly attempted to occupy adjacent land which was already sold to others. In this regard, Moola Srinivasa Rao of Srikakulam, who purchased the said adjacent land, lodged a complaint at Etcherlal Police Station.On 21.05.2026 at about 2:30 PM, while Naga</t>
  </si>
  <si>
    <t>Occurred on 20.05.2026 at about 19.30 hrs on vishakapatnam to Srikakulam NH-16 Road, near Petrol bunk , Dannanapeta village, Ranasthalam Mandal, and reported on 21.05.2026 at 12.00 hrs by Revelli Lingaswamy s/o Chinna papaiah ,age 38 yrs,Rajaka by caste,Guddi malkapauram village,Narayanapur mandal,Yadadri district ,Telangana state. The complainant stated that he is working as a driver for an Eicher van bearing No. TS 12 UD 1940 and that he had started from Tirupati with a load of water bottles in his van and was proceeding towards Srikakulam. On 20.05.2026 at about 7:30 PM, when he reached near Dannanapeta Petrol Bunk of Ranasthalam Mandal, Srikakulam District, the driver of a lorry bearing No. AP 05 TT 5099 suddenly took a U-turn from the side road and came onto the road towards Srikak</t>
  </si>
  <si>
    <t>'143/2026'</t>
  </si>
  <si>
    <t>Occurred prior to 21.05.2026 at Bangaru Koteswararao House, NTR Colony, Tekkali Town and Mandal, Srikakualm District and reported on 21.05.2026 at 13.15 hrs, wherein the complainant Korrayi Rajeswari w/o Jogarao, age:40 years, Mala by caste, Karlapudi Village, Nandigam Mandal, Srikakulam District stated that her marriage performed with Korrayi Jogarao S/o Yerakayya on 20.03.2011 at her in laws house. During marriage her parents gave cash Rs.1,00,000/-, 11/2 tulas gold, Sarisamanulu to her husband. She blessed with two girl children. Her husband working as a BSF Constable. Later her husband harassed her mentally, physically demanded additional dowry with active instigation of her Mother-in-law Jayamma, Sister-in-law Seethamma. Though the complainant bare all the harassment of accused, Sh</t>
  </si>
  <si>
    <t>This is a case of Snatching that Occurred on 21.05.2026 at 16:30 hrs near Ramagadda, Siddipeta to Balaga road, Srikakulam Mandal and reported on Same day at 18.00 hrs by the complainant Guna Kasturibayi, W/o late Brammayya, 63 Yrs, Kalinga by caste, DCCB Colony, Srikakulam was going to evening walk on the way of Balaga to Siddipeta road , while she was reached to Ramagadda that unknown person came on a motor cycle, from her back side and snatched away her gold pustula thradu(2 Laxmidevi Kasulu and 4 mutyalu) wg 3 ½ tolas (Rs 87,500/-). from her neck and escaped from the spot.</t>
  </si>
  <si>
    <t>Occurred on 17.05.2026 at around 10.00 hrs in Prakash Nagar colony, Kotabommali village and Mandal and reported on 22.05.2026 at 12.00 hrs in which the complainant Golivi Rajesh S/o Ravi, 23 years, velama by caste, Kotabommali village and Mandal reported that he married Killamsetti Saraswathi, aged 25 years, on 28.07.2024 and they were residing at Prakash Nagar Colony, Kotabommali village. On 17.05.2026 at about 10:00 AM, his wife left the house without informing anyone and later sent a message stating that she was leaving due to lack of respect in the house and asked him not to search for her. Despite searching in nearby villages, relatives, and friends, her whereabouts could not be traced. Hence, he submitted the report.</t>
  </si>
  <si>
    <t>Occurred on 21.05.2026 at about 13:00 hours in between 22.05.2026 moring at 10:00 hours at Room No.73 in Vijatha Hotel, Srikakulam Town and reported on 22.05.2026 at 19:00 hours. In which the complainant Abhimanyu Behara, S/o Trinadh Behara, Age 55 yrs, Pondara by caste, San Kujendri village, Ramanaguda block, Rayaghada district, Odissa state reported that his daughter namely Kasturi Kumari Behara, D/o Abhimanya Behara, aged 23 yrs, has been working in Beauty Parlor in Gunturu, also his daughter has been suffering from Epilepsy(Murcha) decease since childhood days. On 21.05.2026 morning 06:00 hours the complainant made to boarded the Train to his daughter to go to Bharmpur to meet her friend, subsequentely his daguther got the train in Srikakulam Road and went to Srikakulam on 21.05.2026 a</t>
  </si>
  <si>
    <t>This is a case of un-natural death that occurred on 22.05.2026 at 08.00 hours at Cheedivalasa Village, Burja Mandal and reported on the following day at 08.00 hours by the complainant Ramanujula Simhadri, S/o Late Apparao, Age 52 years, Nagaralu by caste, Cheedivalasa Village, Nandigam Mandal. In which the deceased Ramanujula Apparao, S/o Late Venkanna, Age 80 years who is father of the complainant was underwent brain surgery in the year of 2019, since, he used medicine related to brain, BP &amp; Sugar. Recently huge summer heat, he suffering with summer heat and he decide to put an end into life, cause of would be better to die than to be a burden to them. The deceased taken to opoison substance V-Quit half of bottles in which is used to kill grass medicine at cattle shed and lost his consc</t>
  </si>
  <si>
    <t>'144/2026'</t>
  </si>
  <si>
    <t>Occurred on 23.05.2026 at about 03.00hrs at Rentikota Village, Palasa Mandal and reported on the same day at 19.00hrs, wherein the complaiant Haripalli Suryanarayana s/o Tirupathi, 19yrs, Reddika by caste, Sudikonda, Palasa town, Palasa-Kasibugga municipality stated that on 22.05.2026 he along with his friends attended village festivals at Rentikota Village, Palasa Mandal, after completion the festival he proceeding towards Palasa side by walk, he reached ended of the Rentikota village, the accused, who is driver of unknown auto, drove his auto in a rash and negligent manner dashed the complaint in head on collision. Result of which he received fractured injury on his left leg. After the incident the accused fled away the scene. Later, he shifted to CHC, Palasa treatment.</t>
  </si>
  <si>
    <t>This is a counter case in Cr. No. 64/2026 under Sections 118(1), 115(2), 79 R/w 3(5) BNS. The offence occurred on 22.05.2026 at about 07:00 hours at Balada Village, Kothuru Mandal, and was reported on 23.05.2026 at 09:15 hours by the complainant, Chintada Santhoshi, W/o Kuramanu Ramarao, aged about 24 years, belonging to SC (Mala), resident of Balada Village, Kothuru Mandal. The complainant stated that after her marriage, she and her husband had been residing with her parents at their native village, Balada Village. Her parents are Chintada Simhadri and Chintada Daalamma, and her younger brother is Sana Krishnarao. Recently, disputes arose regarding the house property. On 21.05.2026 at about 07:00 hours, while the complainant’s parents were away from the house, her younger brother Sana Kri</t>
  </si>
  <si>
    <t>118(1),115(2),79 r/w 3(5) BNS</t>
  </si>
  <si>
    <t>Occurred on 22.05.2026 at about 07:15 hours at Balada Village, Kothuru Mandal, and reported on 23.05.2026 at 09:00 hours by the complainant, Sana Krishnarao @ Krishna, S/o Late Appayya, aged about 32 years, belonging to SC (Mala), resident of Balada Village, Kothuru Mandal. The complainant works as a welder and resides in the village along with his wife and children. The complainant’s elder brother, Chintada Simhadri S/o Tammayya, and his family are residing in the same house, with the complainant occupying the upper portion and his brother occupying the lower portion. There has been an ongoing dispute between them regarding the ownership and possession of the house. The matter had earlier been referred to village elders for mediation, but no settlement was reached. On 22.05.2026 at about</t>
  </si>
  <si>
    <t>Barri Yerramma, wife of Korlayya, aged 33 years, belonging to Vadabalija caste, resident of D. Matchelesam Village, Etcherla Mandal, stated that her mother Komara Ramulamma had constructed a Sri Lanka Ammavaru temple and has been performing daily poojas. Many devotees visit the temple for darshan and special poojas are conducted every year in the 5th month. In this connection, villagers chodipalli Suryanarayana and his son Chodipalli Murthy have been spreading false rumours in the village that their family possesses ¿chillangi,¿ thereby causing humiliation and several problems to them in the village. On 22.05.2026 at about 3:00 PM, while the complainant along with her younger brother Komara Eswararao and her mother Ramulamma were near the house of Kari Tellamma situated close to their resi</t>
  </si>
  <si>
    <t>'145/2026'</t>
  </si>
  <si>
    <t>Occurred prior to 24.05.2026 at 17.45hrs at S.R Nagar, Hyderabad and Srinivasanagar, Palasa town and reported on 24.05.2026 at 17.45hrs, wherein the complainant Marpu Saritha w/o Marpu Sagar, 34yrs, Kalinga by caste, Srinivasanagar, Palsasa town reported that her husband/accused, Marpu Sagar, S/o Kurmarao, along with three other family members, subjected her to both physical and mental harassment with a demand to bring additional dowry of Rs.5,00,000/- from her parental home. She further stated that her husband was maintaining an extra-marital relationship with one Ramya. Whenever she questioned him regarding the same, he allegedly harassed her physically and mentally. At the time of marriage, her parents allegedly gave Rs.5,00,000/- cash as dowry, 10 tulas of gold, and Rs.2,00,000/- towar</t>
  </si>
  <si>
    <t>351(2),79 BNS</t>
  </si>
  <si>
    <t>9,7 LA, 292 BNS</t>
  </si>
  <si>
    <t>This is a case of Organization or Promotion of lottery tickets in contravention of the provisions of the Lotteries Regulation Act, which occurred on 24.05.2026 at 18:30 hrs at Pandupulla Junction, Srikakula town and reported on 24.05.2026 at 20:30 hrs , wherein the complainant M Harikrishna, SI of Police, Srikakulam 1 town PS caught the accused A1) Vaddi Apparao S/o Lakshmanarao, vysya by caste, Age 38 yrs, 12-12-3/7 Adangivari Street, Srikakulam Town ; 2) Kambala Sankara rao S/o Satyanarayana, Age 45 yrs, Reddika by caste , Gudi Street, Srikakulam Town ; 3) Kommoju Nagabhushana rao S/o Kurmarao, Age 40 yrs, Viswabrahimina by caste, Bontavari Veedhi, Manguvaritota, Srikakulam Town, while they have illegal possession and selling Lattary tickets i.e,, 1. Thangam 50 Draw2- 50 ( each one 100</t>
  </si>
  <si>
    <t>This is a case of un natural death (death cause not known) that occurred on 17.04.2026 at 20.30 Hrs , Underpass bridge, Byri village junction, Srikakulam Mandalam and reported on 24.05.2026 at 08.00 Hrs by the complainant Majji Mohana Rao, S/o Raya mariyu ,32 Yrs, Jaravu by caste, VRO of Byri Panchayathi, R/o Kendriya Vidyalayam Quarts, Peddapadu Panchayahti, Srikakulam Mandalam that he was present at his house one phone call was received on 17.04.2026 at 08.30PM, from Manyana Paparao, S/o Rajarao of Byrinagulapeta Village, one unknown male person age about 55 Yrs, fallen at Byrijection,with head injury then he rushed the spot already Paparao call the 108, they came to spot, and shifted him to GGH, Srikakulam for medical treatment, The unknown person was died on 30.04.2026 at 03.46 Hrs w</t>
  </si>
  <si>
    <t>126(2),351(2),356(2),79 r/w 3(5) BNS</t>
  </si>
  <si>
    <t>Occurred on 22.03.2026 at 18 .00 hrs to 22.00 hrs at Kondamulagam village of Ranasthalam mandal and reported on 25.05.2026 at 14.30 hrs by Byreddy Adhilaxmi s/o w/o Thavudu ,age 59 yrs,kapu by caste, kondamulagam village of Ranasthalam mandal. The complainant stated that their family is a joint family and that the male members of the family are eking out their livelihood through agriculture and by running JCBs and tractors for business purposes, thereby living in a financially well-settled manner. Apart from the ancestral properties inherited by them, they had also purchased certain agricultural lands with their own earnings and are in possession of valid passbooks and related revenue records pertaining to the said lands. However, being jealous of their recent financial growth and the re</t>
  </si>
  <si>
    <t>'146/2026'</t>
  </si>
  <si>
    <t>This is a case of subjecting a married woman to cruelty by her husband and in-laws and demanding for additional dowry. occurred prior to 22.05.2026 at about 19:30 hours at House No. 9-173, Pujari Veedhi, Palasa-Kasibugga Municipality, Palasa Mandal, and was reported on 25.05.2026 at 19:00 hours. The complainant, Hanumantu Sujatha, W/o Hanumantu Srinivasarao, 32 years, Kalinga by caste, residing at House No. 9-173, Pujari Veedhi, Palasa-Kasibugga Municipality, Palasa Mandal, reported that she got married to accused, Hanumantu Srinivasarao, S/o Rangarao, 44 years, was solemnized as per Hindu rites and customs. They are blessed with two daughters.After the marriage, the accused and his family members allegedly started harassing the complainant physically and mentally in connection with demand</t>
  </si>
  <si>
    <t>'147/2026'</t>
  </si>
  <si>
    <t>Occurred on 25.05.2026 at about 18.00hrs at Rajam Colony, Palasa-Kasibugga Municipality, Palasa Mandal and reported on the same day at 22.30hrs, wherein the complainant Koratani Vasu s/o Late Sankar rao, 35 years, Yadava by caste, Rajam colony, Palasa-Kasibugga Municipality, Palasa Mandal stated that while he along with his friends came from odissa on car and stooped their car in front of their home. At the same time the accused Dokkri Devaraju came there on bike and blow horn. Upon that the complainant told him to wait for a while, then the accused started quarrel with him and beat him with stone on his head and on his back, and beat him on his mounth with hands, resulting which he sustained blood injury on his head, swelling injury on his mouth and injury on his back. The accused argued</t>
  </si>
  <si>
    <t>'148/2026'</t>
  </si>
  <si>
    <t>Occurred prior to 25.05.2026 at Vuda Colony, Pedda Gantyada, Gajuwaka, Visakhapatnam City and reported on 25.05.2026 at 19.00 hrs, wherein the complainant Konagalla Indraja w/o Konagalla Kishore, age:35 years, Viswabrahmin by caste, Near Gopal Automotive Dari, Chinna Baratam Street, Srikakulam Town and District stated that her marriage performed with Konagalla Kishore S/o Bangarushetty on 07.01.2021 at Brahamamgari Matam, Gajuwaka. During marriage her parents gave 10 tulas gold, 2kg Silver Ornaments, Rs.4 lakh worth Sarisamanulu. Later her husband harassed her mentally, physically demanded additional dowry with active instigation of her Father-in-law Bangarusetty, Tatikonda Vijayalakshmi, Tatikonda Rajesh, Kolluru Anupama, Kolluru Ramesh. Though the complainant bare all the harassment of</t>
  </si>
  <si>
    <t>Occurred in between 19.05.2026 to 24.05.2026 at about 21.00hrs at complainant house, Mondigolla Street, Pathapatnam Village &amp; Mandal and reported on 25.05.2026 at 20.00hrs in which the complainant Anumanchupalli Sudarshanarao, S/o Late Tarakeswararao, age 52yrs, Viswa Brahmina by caste, Mondi Golla Street, Pathapatnam Village &amp; Mandal reported that he is working as a teacher at Rompivalasa Model school. On 19.05.2026 his wife grand mother was died at Devarapalli, hence he along with family went to Devarapalli and return back to home on 24.05.2026. He reached to his home and noticed that some unknown culprits beaked to his house grills door nob and entered into house and open his beeruva and theft of 2½ tulas gold neckless, ½ tula of gold ear rings and one gram of gold coin, total worth of</t>
  </si>
  <si>
    <t>79,115(2),118(1),351(3) r/w 3(5) BNS</t>
  </si>
  <si>
    <t>Occurred on 23.05.2026 at about 19.30 hours at Lolugu village,Ponduru Mandal. And reported on 25.05.2026 about 13.00 hours. Where in the complainant, Lolugu Suryakumari w/o Simhachalam, 49 yrs, caste by Kapu, Lolugu village, Ponduru Mandal, Srikakulam district. Reported that the accused 1) Segalla Ramanamma w/o Venkataramana 2) Segalla Venkataramana 3) Segalla Govinda s/o Venkataramana all caste by kapu, lolugu village, ponduru mandal beat the complaint and her husband with hands and wooden cricket bat also abused her faithfully language caused complaint received injury on her left eye and head also her husband received painfully injuryes of on her husband body due to previous disputes. And etc facts</t>
  </si>
  <si>
    <t>This is a case of non fatal road accident, which occurred on 25.05.2026 at about11.00 hrs, at NH-16 road Boppaipuraram village, Tekkali mandal and reported on 25.05.2026 at 19.00 hrs,, wherein the complainant Kuna Vasavi , D/o Harichandrarao, 33 yrs, Caste by kalinga , Boppaipuram village, Tekklai mandal, reported that her father/ injured Kuna Harchandrarao, s/o Late narasimhulu, 62 yrs, Caste by kalinga , Boppaipuram village, Tekklai mandal, When he turned his bike to the right and tried to cross over the divider to the other side, at the same time a vehicle coming from Palasa towards Srikakulam the accused motor cycle bearing no AP33C8065 dashed against the motorcycle of complainant father as a result the complainant Father received severe bleeding injuries over the back of head,</t>
  </si>
  <si>
    <t>115(2),127(2),131,126(2),351(2) BNS</t>
  </si>
  <si>
    <t>This is a court endorsement case, Occurred on 28.03.2026 at 18.00 hrs at near Radham veedhi, Mangalavarampeta Ichapurami town &amp; Mandal, and reported on26.05.2026 at 17.00 hrs The complainant Potta Ratnamala w/o late Srinivas, 38 yrs, Door no 12-12-36, Near Radham veedhi, Mangalvarampeta, Ichapuram town was submits that A1 and A2 father --in law and mother in law and A3 is brother in law and A4 is wife of A3, after death of husband of the complaint, A1 and A2 always come to complaint house and harassed for additional dowry,used filthy language and suspecting and assassinating the character of the complaint, on 10.01.2026 at 14.00 hrs A3 hold the hands of the complaint and squeezed her hands, indiscriminately and toucher her body,. on 28.03.2026 at 18.00 hrs A1 and A2 wrongly restrainin</t>
  </si>
  <si>
    <t>'149/2026'</t>
  </si>
  <si>
    <t>'150/2026'</t>
  </si>
  <si>
    <t>'151/2026'</t>
  </si>
  <si>
    <t>Occurred on 26.05.2026 at about 17:00 hours at Complainant house, Ondrujwala Village, Kothuru Mandal, and reported on 26.05.2026 at 22:00 hours by the complainant, Gorrela Vijayakumari, W/o Late Sateesh, Age 25yrs, Caste by ST(jathapu), resident of Ondrujwala Village, Kothuru Mandal. The complainant states that seven years ago Gorrela Satish, S/o Late Apparao, age 32, belonging to the ST(jathapu) from Ondrujwala Village, Kothuru, was married. They have two daughters. The complainant¿s husband worked as an attendant at ITDA, Seethampeta, and was addicted to alcohol and used to drink frequently. About two years ago, while receiving treatment at Day &amp; Night Junction hospital because he was feeling unwell, doctors told him that his liver and kidneys were damaged and warned that if he consumed</t>
  </si>
  <si>
    <t>Occurred on 26.05.2026 at about 07:00 hours at Gurandi Village, Kothuru Mandal, and reported on 26.05.2026 at 17:00 hours by the complainant, Gulivindula Sailaja, D/o Madhusudhana Rao, aged about 18 years, by caste Kapu, resident of Gurandi Village, Kothuru Mandal. The complainant is residing with her parents at Gurandi Village and is studying First Year Degree at Sri Venkata Sai Degree College, Kothuru. On 26.05.2026, the complainant along with her mother, Gulivindula Sravanthi, went to the Hanuman Temple in the village. After returning from the temple, the complainant was feeding prasadam to a cow near the temple. During that time, the cow moved its head, and the complainant became upset and spoke loudly. Hearing this, nearby residents Gulivindula Govinda Rao and his wife Tulasamma, belo</t>
  </si>
  <si>
    <t>On 21/05/2026, the complainant, Ravada Ramarao, was informed in the morning that his sister-in-law (brother's wife), Ravada Kumari, had abused Ponnana Rambabu, who belongs to the same village. Regarding this matter, at around 10:40 AM, while the complainant was speaking with his younger brother, Ravada Venkatesh, and Venkatesh's wife, Kumari, the accused Ravada Kumari attacked the complainant with a stick. She hit him on his right hand, stomach, and left thigh. The complainant's son, Deva, intervened and stopped the attack.</t>
  </si>
  <si>
    <t>353(1),61(2) r/w 3(5) BNS</t>
  </si>
  <si>
    <t>Occurred on 25.05.2026 in between 15.00 hrs to 16.00 hrs in Arasavalli village of Srikakulam Town and reported on 26.05.2026 at 12:00 hrs, where in the complainant by Golivi Dhanunjaya Rao, S/o Musilinaidu, Age 36 years, Caste by P. Velama, Kazipeta Village, Srikakulam Town, TDP Party village President in which the accused 1. Palli Srinu, S/o Palli Shivaram and 2. Kondari Apparao @ Appu Yadav, S/o Late Ramulu conspired together by circulated the WhatsApp messages against Sri. Gondu Shankar garu, the honourable MLA of Srikakulam constituency Viz.. "Under the heading 'Srikakulam Municipal Corporation Contracts - MLA's Vendetta': ¿Sir MLA Garu, you should stand by the people and serve them. But holding a public service position and acting with a vendetta against contracts just to make money</t>
  </si>
  <si>
    <t>85,118(1) BNS</t>
  </si>
  <si>
    <t>Occurred on 26.05.2026 in between 15.30 hrs to 16.00 hrs at Complainant house, Muddapeta village, Kalivaram Panchayati, Amadalavalasa Mandal and reported on 27.05.2026 at 09.00 Hrs., in which the complainant Tolapi Siaprasad S/o Satyaraju, 36 yrs, viswabrahmin by caste, Muddapeta village, Kalivara Panchayati, Amadalavalasa Mandal reported that hehas been married for 16 years. He had a son (13 years old) and a daughter (10 years old). Due to family disputes his wife Tolapi Geetha has been staying at her parents' home for the past eight months and she also works as a tailor and he is liing by doing as a carpenter. Due to conflicts between he and his wife and because his wife refused to return to his native village, Muddadapeta, they rented a house in Arasavalli, Srikakulam town. While he wa</t>
  </si>
  <si>
    <t>Occurred prior to 27.05.2026 at 17.00 hrs, at Kaspa Jalari street, Ichapuram Municipality and reported on 27.05.2026 at 17.00 hrs, wherein the complainant Vaddina Vasanthi, W/o.Chandra, 29 yrs, Reddika by caste, Kaspa Jalari street, Ichapuram Municipality stated that her marriage was performed with the accused Vaddina Chandra, S/o.late Seetayya, 33 yrs, Reddika by caste, Bugata veedhi, Ichapuram Municipality on 15.02.2013. Later, the accused addicted to consumption of alcohol and started harrassing her mentally and physically. She informed the same to her parents and living with them from the last one year. On 27.05.2026 at about 06.00 hrs while she was going to labour works at tope belongs to Amir Ali, the accused went to the place and asked the complainant to come with him to his house a</t>
  </si>
  <si>
    <t>'152/2026'</t>
  </si>
  <si>
    <t>This is case of non fatal road accident that occurred on 26-05-2026 at 18:30hrs., on NH-16 road, Visakhapatnam to Srikakulam side near Budumuru Jn and reported on 27-05-2026 at 19:00hrs, through medical intimation wherein the complainant Sigilipalli Venkatasai Babu, S/o Narayanarao, age 30 yrs, Kalinga by caste, Srirama Colony, Tekkali Village and Mandal, Srikakulam District reported that on 27-05-2026 at about 18:30hrs, his father while crossing on the road near Budumuru Village Jn at that time the driver Honda Shine motor cycle bearing No. AP40DL4467 drove it rash and negligence manner coming from Visakhapatnam to Srikakulam side and dashed to the complainant father while crossing on the road, as result the complainant father fell down on the road and received fracture injuries on right</t>
  </si>
  <si>
    <t>79,115(2) BNS</t>
  </si>
  <si>
    <t>Occurred on 28.05.2026 at 17:30 hours at Public place, Peddacheruvu, G Sigadam village and mandal and reported on 28.05.2026 at 18:50 hours, wherein the complainant V Sandeep Kumar, SI of Police, G Sigadam P.S. apprehended the A.1 Nayana Balaraju S/o Simhachalam, age 46 years, caste by Reddika, G Sigadam village and mandal and 03 others and one other was ran away on seeing police in uniform while playing gambling with cards by betting money, seized cash of Rs. 3,500/-, 52 playing cards under the cover of own occurrence report.</t>
  </si>
  <si>
    <t>Occurred on 28-05-2026 at 07:30 hrs at Main Road, Telukunchi Village, Ichapuram Mandal and reported on 28-05-2026 at 10:00 hrs that the complainant Merugu Janaki, W/o Bhagiradhi, 30 yrs, Reddika by caste, Main Raod, Telukunchi Village, Ichapuram Mandal Ammanna pushed the Mile water into the road, mean while some of the water go the accused house side in this issue the accused were beaten the complainant with stone, hands and legs and using abusing language hence the complainant got bleeding injury on left side of the head, swelling injury left side of the neck, and swelling injury on her right hand wrist then the complainant felt on road the villagers came and shifted to CHC Ichapuram with auto for treatment</t>
  </si>
  <si>
    <t>Occurred on 28.05.2026 at 15.00 Hours near LC gate, M. Thoturu village junction of Ichapuram Mandal and reported on the same day at 17.30 hours by the complainant R.Janardhana Rao, Sub-Inspector of Police, Ichapuram Rural PS, in which, he reported that he arrested the accused A-1) Liku Behera s/o late Pandab Behara, age 19 Yrs, Caste Kudumbo, Bada Sahi, Chhanameri village and Post, Digapahandi PS, Ganjam District, Odisha State, while he was in possession &amp; transportation of the prohibited Ganja. The complainant seized total Ganja weighing about Kg 8.420 grams, Worth Rs,. 42,100/-, 1 mobile phone and Honda Active 5 G Scooty bearing reg. No. OD 07 AC 6548 from the possession of the accused A.1 in the presence of the mediators, under the cover of the mediators report. A.2 has been providing</t>
  </si>
  <si>
    <t>74,351(2),115(2) r/w 3(5) BNS</t>
  </si>
  <si>
    <t>Occurred on 24-05-2026 at 11:00 hrs at Hospital Road, Ichapuram Municipality and Mandal, reported on 28-05-2026 at 21:00 hrs that the complainant Piriya @ Sanapala Jhansi, D/o Krishna Rao, 32 yrs, Kalinga by caste, Bairipuram Village, Kaviti Mandal is living with their parents house at Bairipuram Village mena while the accused A-1) Jallu Kranthi, S/o Nookayya, 40 yrs was put on his hand upon her Chest, mean while her father came and asked him then the accused pushed to the complainant's father and beaten with hands and the accused A-1 tore the complainant's cloths then the complaiannt and her father escaped from there, then the accused A-2) Jallu Prabhakarrao, A-3) Anusha, A-4) Indiramma were went to the complainant's house and warned her to kill hence lodeged a report taking necessary act</t>
  </si>
  <si>
    <t>Occurred on 28.05.2026 at 16:00 Hours in front of Railway station, Ichapuram Municipality and reported on the same day at 18.30 hours by complainant M.Mukunda Rao, Sub-Inspector of Police, Ichapuram Town PS, in which, he reported that he arrested the accused A-1 Rahul Vishnu Ingle s/o Vishnu Ingle, age 31 Years, Caste Marati, Kacheri Road, Near Mahadev Mandir, Indira Nagar old jalna, Jalna Police Station, Town and District, Maharashtra State. Res. Sai City Colony, Chandran Zira PS, Jalna town and District, Maharashtra State, while he was in possession &amp; transportation of the prohibited Ganja. The complainant seized Ganja weighing about Kg 22.250 grams worth Rs. 1,11,250/-, 1 mobile phone from the possession of the accused A-1 in the presence of the mediators under the cover of the mediato</t>
  </si>
  <si>
    <t>'153/2026'</t>
  </si>
  <si>
    <t>108,118(1) BNS</t>
  </si>
  <si>
    <t>Occurred between 27.05.2026 at about 17.00 hrs and 28.05.2026 at 00.30 hrs and reported on 28.05.2026 at 11:30 hours, the complainant Pudi Chalapathi S/o Late Ramayya, Age: 66 Years, Jayaramachandrapuram village of Palasa Mandal, in which his son Pudi Chinnababu, aged about 31 years, is the youngest among the children and is unmarried. He is earning his livelihood by running an auto-rickshaw. On 27.05.2026, in the afternoon between 12:30 hours and 13:00 hours, his son left their house informing them that he was going to attend the Tallabadra Sambaralu festival. However, his son did not return home even by about 22:00 hours. He made several phone calls to his son, but his son did not answer them. Meanwhile, his villager Randi Rajarao came and informed him that at about 17:00 hours to 17:30</t>
  </si>
  <si>
    <t>126(2),351(2),115(2) BNS</t>
  </si>
  <si>
    <t>This is a case of wrongful restrain, voluntary causing hurt coupled with criminal intimidation in furtherance of common intention that occurred on 28.05.2026 at about 07.45 Hrs at Hanuman temple, OPP Sachivalayam, Nadasandra village, Meliaputti mandal and reported on same day at 16.00 hrs wherein the complainant Santosh Padi S/o Jogindra Padi, 48 Yrs, Oriya Brahmin by caste, R/o Nadasandra village,Meliaputti mandal allegedly reported that he has been working as a cook. One year ago his co villager Hemanth majji borrow of Rs. 50000/- from Accused Pram samal and he is the mediator. Hemanth majji did not pay interest regularly hence pream samal asked return the money him. Then he said I will tell to Hemanth and return the money. This day i.e 28.05.2026 at about 07.45 hrs while the comp</t>
  </si>
  <si>
    <t>This is a case of having in illegal possession of Ganja, a cultivated herbal narcotic drug, involving its illegal possession, purchase, transportation and intended sale, punishable under the provisions of NDPS Act, 1985. Occurred on 28-05-2026 at about 14:15 hrs at Konchada(v) near Ponduru Railway Station, and reported on same day 17.00 hrs wherein the complainant v satyanarayana si of police ponduru ps, caught the accused Parubai Sampatti Mendke @ Monobai Sampatthi W/o Sampatthi, 52 years, Majalgaon Taluq, Dindrud village and Post, Bid District, Maharashtra and Mangal Dipak Jadhav W/o Deepak Jadhav, age.33 years, near Laxmi Matha Mandir, KaikadiMohalla, Jalna village, Maharashtra were taken into custody, who were having in illegal possession of 5 KGs Ganja, worth Rs.25,000/- and transport</t>
  </si>
  <si>
    <t>This is a case of a fatal road accident that occurred on 28-05-2026 at about 04:40 hours on GT Road near Quality Walls Ice Cream Shop, near Chandramahal, Srikakulam, and was reported on 28-05-2026 at 06:00 hours.The complainant, Sri Birlangi Rama Rao, S/o Somayya, aged about 56 years, caste: Kalinga, resident of Udyoga Swagruha Colony, Thotapalem Village, Etcherla Mandal, stated that he has two sons. His elder son, Birlangi Ganesh, S/o Rama Rao, aged about 22 years, caste: Kalinga, was studying B.Sc Computers Final Year at Aditya College, Kakinada, Srikakulam.On 28-05-2026 at about 05:00 hours, one Madugula Akhil informed the complainant¿s younger son, Jayanth, that his brother Ganesh had ridden Akhil¿s motorcycle bearing No. AP39Q7866, KTM RC, from Suryamahal Junction towards Ra</t>
  </si>
  <si>
    <t>351(2),126(2),324(4) BNS</t>
  </si>
  <si>
    <t>Occurred on 28.05.2026 at 19.30 hrs at Chintha chettu junction, SM Puram Village, Etcherla and reported on 29.05.2026 at 18.00 hrs where in the complainant, Sandhya Gajapathi Rao Chowdhary, D/O Gajapathi rao, Kalinga caste, S.M. Puram village, Etcherla Mandal stated that On the evening of 28-05-2026, she went to the house of Jarugulla Joginaidu along with some youngsters to pay condolences. While returning from there while reaching chinthachettlu junction at around 19.30 hrs on 28.05.2026, Sampathi Rao Bhaskar Rao came to attack her car and threw a stone on the car. Not only that, he also attempted to attack on her. In the meantime, when people nearby gathered, Sampati Rao Bhaskar Rao fled into the house of Choudhary Narayana Murthy. She state that there is a threat to her life from him</t>
  </si>
  <si>
    <t>Occurred on 28.05.2026 at 19.30 hrs at Chintha chettu junction, SM Puram Village, Etcherla and reported on 29.05.2026 at 17.00 hrs where in the the complainant Sampathirao Bhaskara Rao, S/o Ganapathi Rao, age 39 years, Kalinga caste, S.M. Puram Village, Etcherla Mandal, who is doing agriculture for livelihood.The complainant stated that he used to sit daily near the tamarind tree benches in the village from 7:00 PM to 9:00 PM for fresh air. Knowing about his routine, the following persons of the same village namely: 1) Ganta Sandhya 2 )Vavilapalli Vishnu murthy 3) Vavilapalli Kala Pratap 4) Landa Srinu 5) Muddada Krishna 6) Padda Gangaraju 7) S.M.P. Koteswara Rao @ Adinarayana along with some other persons,all formed into an unlawful assembly and, armed with deadly weapons such as iron</t>
  </si>
  <si>
    <t>This is a case of driving a vehicle in the public road as to endanger the human lives and public property,occurred on 28.05.2026 at about 16.45 Hrs. On BT road, Near Rattakanna village road, Telukunchi village, Ichapuram Mandal; and reported today on 29.05.2026 at 10.30 hrs, wherein the statement of the complainant Kasava Raja babu s/o Lt Balaji, 62 yrs, Rajaka by caste, Telukunchi village,Ichapuram mandal, his son Kasava Ganesh, s/o rajababu, Ichapuram Mandal rode the motorcycle bearing No AP 30 AS 4752 rash and endanger human lives, whileproceeding from Ichapuram to home village through on BT Road suddenly un controll his vehicle due to over speed he felt at spot in his way, he was unable to avoid it, control the vehicle, and consequently and fell on the road as a result he received mu</t>
  </si>
  <si>
    <t>340(2),234,236,237,336(2),235,233,336(4),336(3),229(1),337 BNS, 175(3) BNSS</t>
  </si>
  <si>
    <t>This is court endorsement case that occurred prior to 15.12.2025 at Chinna Jonnavalasa revenue village, Chinna Jonnavalasa Village, Amadalavalasa mandal and registered the case of endorcement complainant on 30.05.2026 at 12.00 hours in which the complainant Reddy Thavudu S/o Late Butchulu, 51 yrs, Velama by caste, Chinna Jonnavalasa Village, Amadalavalasa mandal reported that the complainant and the accused 1) Reddy Rajulu S/o Late Appanna, 70 yrs, 2) Reddi Narasingarao S/o Rajulu, 43yrs and 3) Reddy Apparao S/o Rajulu, 40 yrs all are Velama by caste, Chinna Jonnavalasa Village, Amadalavalasa mandal having civil disputes I respect of the zeroyathi lands in their village. The complainant filed a civil case against the respondent accused vide OS No.13/2018 before the Hon¿ble Junior civil j</t>
  </si>
  <si>
    <t>Occurred in between on 29.05.2026 at 22.00 hrs to 30.05.2026 at 05.00 hrs at Yagatipalem village of Ranasthalam mandal and reported at 1400 hrs on 30.05.2026 by Chavalapalli Ramana murthy s/o lt Chandrarao ,age 35 yrs,segidi by caste,Yagatipalem village of Ranasthalam mandal . The complainant stated that he is working as a Helper in a company located at Budumuru. As it was the summer vacation period, his wife and children were staying at his in-laws' house. On 27-05-2026, as usual, after completing his duty, the complainant returned to his house at about 7:00 PM. On the next day at about 9:00 AM, he locked his house and left for duty, and thereafter went to his in-laws' house.On 30-05-2026, at about 5:00 AM, the complainant received a phone call from his sister-in-law, namely Chaval</t>
  </si>
  <si>
    <t>324(4),329(3),351(2),79 r/w 3(5) BNS</t>
  </si>
  <si>
    <t>This is a case of illegal possession and transportation of prohibited Ganja for the purpose of self consumption and selling for high price that occurred on 30.05.2026 at 08.00 hours on B.T Road located in front of Railway Park, Sompeta R.S Railway Quarters at Kanchili village &amp; Mandal and reported on the same day at 10.15 hours, in which, the complainant P. Pari Naidu, Sub-Inspector of Police, Kanchili PS reported that on reliable information, he caught hold the accused A-1) Abhinav Singh S/o Anjani Kumar Singh, Age 24 yrs, Qr No. N/28, T R L Colony, Gumadera Village, Belpahar PS, Lakhanpur Block, Jharsuguda District, Odisha State -768218, Cell - 7751025567, while he was in possession &amp; transporting prohibited Ganja to Bengalore for his self consumption and to sell at higher prices at Be</t>
  </si>
  <si>
    <t>Occurred in prior to 30.05.2026 at Brahmina Street, Pathapatnam Village &amp; Mandal and reported on 30.05.2026 at 13.00hrs in which the complainant Laxmi Misro, W/o Jagadish Misro, age 30yrs, Oriya Brahmina by caste, Pathapatnam Village &amp; Mandal reported that in 2017 her marriage was solemnized with the accused of Jagadish Misro, S/o Suryanarayana Misro of Brahmina street, Pathapatnam Village. During their marriage life they had a son and a daughter blessed. Her husband addicted alcohol, in this regard daily he came to home in drunken state and beat with hands. The complainant informed her in-laws about this matter, they continued to support their son. Previously repeated the same issue at that time she gave complaint against him and registered a case in Cr.No 148/2024 of Pathapatnam PS. Aft</t>
  </si>
  <si>
    <t>This is a case of UN-Natural death due to poison, it was Occurred On 30.05.2026 at Complainant house, Runku Jagannadhapuram Village and Mandal, Srikakulam District and reported on 30.05.2026 at 19.00 Hrs., wherein the complainant Suravarapu Kalavathi W/o Late Appalaraju, Age 52 years, T.Kapu by Caste, Runku Jagannadhapuram village and Mandal, Srikakulam District, reported that her husband Suravarapu Appalaraju had incurred debts for education of their daughters, and their marriages. Due to incurring debts beyond his financial capacity and being unable to repay them, the complainant became addicted to alcohol. On 30.05.2026 at about 04:00 AM, Appalaraju consumed a weedicide named "PARAQUAT DICHLORIDE 24% (Pyara D)," which had been kept at his house for agricultural purposes. While he was</t>
  </si>
  <si>
    <t>118(1),115(2),79,351(2) r/w 3(5) BNS</t>
  </si>
  <si>
    <t>This is a counter case in crime no 79/2026, Occurred on in between On 22.05.2026 about 21.00 hrs to on 25.05.2026 at about 18.00 hours at V,R Gudem village ,Ponduru Mandal. And reported on 30.05.2026 about 19.00 hours. Where in the complainant, Tompala Bhupathi s/o lt Parasayya, 60 yrs, caste by SC Mala, caste by sc mala , V.R Gudem village, ponduru mandal . Reported that the accused Peyyala Ramarao s/o Potayya, 50 yrs, and 06 others all are caste by SC mala , V.R Gudem village, Ponduru Mandal, Srikakulam district beat the complaint with hands and sticks also abused his wife faithfully language caused complaint received injurys on his back. And etc facts</t>
  </si>
  <si>
    <t>Occurred on in between On 22.05.2026 about 19.00 hrs to on 25.05.2026 at about 18.00 hours at V,R Gudem village ,Ponduru Mandal. And reported on 30.05.2026 about 17.00 hours. Where in the complainant, Peyyala Srinivasarao s/o Appanna, 40 yrs, caste by SC mala , V.R Gudem village, Ponduru Mandal, Srikakulam district. Reported that the accused Tompala Bhupathi s/o lt Parasayya, 65 yrs, caste by SC Mala, and 6 others all caste by sc mala , V.R Gudem village, ponduru mandal beat the complaint and his father with hands and sticks caused complaint and his father received injurys due to the report, Suvvari Ramesh, a Kalinga caste from the complainant village was bathing half-naked near a water tap. When the complainant, who had noticed it and asked, at the time Bhupathi and six o</t>
  </si>
  <si>
    <t>'110/2026'</t>
  </si>
  <si>
    <t>Occurred in between on 30.05.2026 at 12.30 hrs to on 31.05.2026 t 05.00 hrs in Bay of Bengal Kovvda village,Ranasthalam mandal and reported on 31.05.2026 at 08.00 hrs by the complainant Komara Hari babu s/o lt Tatayya ,age 37 yrs,vadabalija by caste, kothuru village,chintapalli mandal ,Vizianagaram district. The complainant has two sons and two daughters. On 30-05-2026 at about 12:30 PM, the complainant's brother-in-law, Barri Ammoru, S/o Late Appanna, aged about 31 years, along with his two sons and daughters, and the complainant's children, went to the seashore near their village for bathing.While all of them were taking a bath in the sea, the complainant's younger son, Komara Lakshmana, S/o Haribabu, aged about 12 years, went deeper into the sea. On noticing this, the complainant's</t>
  </si>
  <si>
    <t>3(2)(va) SC ST POA ACT, 118(1),115(2) r/w 3(5) BNS</t>
  </si>
  <si>
    <t>This is counter case to 49/2026 and a case of simple hurt with Iron rod and hands and against member of scheduled caste with common intention which occurred on 31.05.2026 at 17.00 Hrs at Thotagundam Fish Pond, NearAnjaneya Swamy Temple, SC Street, Jalumuru Village and Mandal and reported on 31.05.2026 at 21.00 hrs in which the complainant Ippili Balakrishna S/o Late Ramarao, Age 38 years, SC Mala by caste, SC Street, Jalumuru Village &amp; Mandal stated that the accused 1)Yajjala Jagnamohanarao S/o Late Chinnavadu, 2)Yajjala JAnakiram, 3)Yajjala CHarabandi, 4)Yajjala SImhachalam, 5)Yajjala Dalayya, 6)Yajjala Pavan Kalyan, 7)Gumparthi Dilleswararao, 8)Munukoti Balakumar, 9)Munukoti Gangadhar, 10)Tiyyala SImhachalam, 11) Tiyyala Ramana, 12)CHalla Balakrishna, 13)Gokarla Kumar, 14)Yalagati Nave</t>
  </si>
  <si>
    <t>3(2)(va) SC ST POA ACT, 118(1),49 r/w 3(5) BNS</t>
  </si>
  <si>
    <t>This is a case of simple hurt with Iron rod with abetment and against member of scheduled caste with common intention which occurred on 31.05.2026 at 17.00 Hrs at Thotagundam Fish Pond, NearAnjaneya Swamy Temple, SC Street, Jalumuru Village and Mandal and reported on 31.05.2026 at 20.00 hrs in which the complainant Yajjala Janakiram S/o Late Chinnavadu, Age 33 years, SC Mala by caste, SC Street, Jalumuru Village &amp; Mandal stated some people of his colony were catching fish in Thota gundam fishpond, and while he was staring and standing on embankment of the Thota gundam fishpond the accused 1)Ippili Balakrishna S/o Late Ramarao, 2)Kona Nageswararao S/o Late Appaladasu, 3)Ippili Prasad S/o Appanna, 4)Balaga Naresh S/o Yarrayya, 5)Balaga Hareesh S/o yarrayya, 6)Kilaru Tarakeswarao S/o Ra,b</t>
  </si>
  <si>
    <t>Occurred on 14.03.2026 in between 17.30 hrs to 22.30 hrs at Railway Resevation counter area, Amadalavalasa Municipality and reported on 01.06.2026 at 18.00 hours, in which the complainant Ravalavalasa Venkatarao S/o Ramarao, 48 yrs, Rajaka by caste, Lakshminagar street, Amadalavalasa Municipality reported that on 14.03.2026 at 17.30 hrs he parked his Hero Passion Pro motorcycle bearing No.AP30AA0744 worth Rs. 30,000/- at Railway Resevation counter area, Amadalavalasa Municipality and on same day at about 22.30 hours after completion of his work he came to there and noticed, his motor cycle is not there. Some unknown culprits committed theft of his motor cycle decamped with booty. He searched for his motor cycle so far, but not traced, hence he requested to trace out the motor cycle.</t>
  </si>
  <si>
    <t>Occurred on 01.05.2026 at 16.00hrs at house of the complainant, Loddaputti village of and reported on 01.06.2026 at 16.00hrs; the complainant Pedini Bhagyalaxmi w/o Srinivasa Rao, age: 23yrs, caste by reddika, Loddaputti village of Ichapuram mandal, in which, she reported that she got married with Srinivasarao in the year of 2020 and they blessed two children (one son and one daughter). Her husband Pedini Srinivasarao S/o Late Nookayya, age: 30yrs, caste by reddika, Loddaputti village of Ichapuram recently returned from Russia. On 01.05.2026 her husband left from house by saying to go to outside, but he did not return still. She searched surrounding areas and repletion houses but no use.</t>
  </si>
  <si>
    <t>Occurred in between on 30.05.2026 at 12.30 hrs to on 01.06.2026 t 04.30 hrs in Bay of Bengal Allivalasa village,Ranasthalam mandal and reported on 01.06.2026 at 08.00 hrs by the complainant Barri Pottodu s/o Kuramayya,age 50 yrs, vadabalija by caste, kothuru village,Pusapatirega mandal ,Vizianagaram district. The complainant stated that his elder brother¿s son, Barri Ammoru, S/o Late Appanna, aged about 31 years, vadabalija by caste, kothuru village,Pusapatirega mandal ,Vizianagaram district along with the complainant¿s grand daughter Komara Aruna , Komara Sravani and grandsons Komara Lakshmana and Komara Ramudu, went to the seashore near their village for a bath on 30.05.2026 at 12.30 hrs . While they were bathing in the sea, Barri Ammoru and Komara Lakshmana went missing and were</t>
  </si>
  <si>
    <t>Occurred in between 31.05.2026 at 18.00 hours to 01.06.2026 at 05.30 Hrs at the house of complainant, Binnala Kotturu Village, Kanchili Mandal and reported on the same day at 10.00 hours, wherein the complainant Savarasi Vasanth S/o Late Appanna, 25 Years, Binnala Kotturu Village, Kanchili Mandal reported that he has been working as an accountant at SL Wine Shop in Jaduru Village of Polaki Mandal for about one year and that he visits his native village twice a month. In this connection, as his grandmother was unwell, he came to his village and admitted her in a hospital at Kanchili. On 31-05-2026 at about 18. Hrs, he locked his house and, along with his mother, went to the hospital at Kanchili where his grandmother was admitted. Today i.e on 01-06-2026 at about 5:30 Hrs his neighbor and</t>
  </si>
  <si>
    <t>Occurred on 01.06.2026 at about 04.00 hrs on NH-16 road (Srikakulam to Ichapuram side),Opp Sri Rama Granite Company, Near Podugupadu village, Kotabommali mandal and Reported on 01.06.2026 at 13.00 Hrs. the complainant Arjumpudi Veera Sateesh S/o Atchanna, 21 years, Kapu by caste, Hirava village, Pitapuram Mandal, Kakinada Dist, stated that he, along with Kongu Charan S/o Arjun Rao and driver Pidugu Subrahmanyam, was proceeding to Berhampur in Eicher Van vehicle No. AP 39 WE 1233 for purchasing poultry. On 01.06.2026 at about 4:00 AM near Podugupadu village of Kotabommali Mandal, the driver drove the vehicle rashly and negligently, causing it to overturn on the roadside. In the accident, all three sustained injuries and were shifted by 108 ambulance to Govern</t>
  </si>
  <si>
    <t>3(1) PDPPA, 324(4) r/w 3(5) r/w 49 BNS</t>
  </si>
  <si>
    <t>Occurred on 31.05.2026 at midnight in Kothapalli village Junction of Kotabommali Mandal and reported on 01.06.2026 at 16.00 in which the complainant Gara Jagadeesh s/o Bhusanarao,38 years, Kapu by caste, Santhinagar colony, Pathapatnam village reported that he is working in the Tekkali R&amp;B Department as a A.E.E , stated that CRIF-funded road widening and strengthening works worth ¿15 crores are being carried out on the Pakivalasa¿Jamachakram road in Kotabommali Mandal. A foundation stone inaugurated by Hon¿ble Minister Kinjarapu Atchannaidu garu on 15.04.2026 was installed at Kottapalli Junction. On 01.06.2026 at about 9:30 AM, while inspecting the road works, he found the steel plaque removed from its cement base and thrown aside. On enquiry, it was learnt that, at the instigation of Gun</t>
  </si>
  <si>
    <t>Occurred In between 31.05.2026 at 24.00 hrs to 01.06.2026 at 09.30 hrs, at Kitchen room of the complainant's house, Gadduru village, Kondalogam Panchayat, Mandasa mandal and reported On 01.06.2026 at 10.30 hrs, wherein the complainant Savara Kantharao, S/o.late Byragi, 26 yrs, Gadduru village, Kondalogam Panchayat, Mandasa mandal stated that his younger brother Savara Venu, S/o.late Byragi, 24 yrs, Gadduru village, Kondalogam Panchayat, Mandasa mandal went to a mature function dinner at Ramarai village on 31.05.2026. At about 23.30 hrs his younger brother and Savara Nageswari , D/o.late Jaggarao are in the house of her and locked the doors, meanwhile her brother came and beat her with hands, complainant's younger brother tried to stop him. On that, her brother Savara Ramesh and his relativ</t>
  </si>
  <si>
    <t>118(1),351(3) BNS</t>
  </si>
  <si>
    <t>185 MV ACT, 125(a) BNS</t>
  </si>
  <si>
    <t>This is a case of non-fatal road accident that occurred on 01.06.2026 at about 09.55hrs on NH 326-A road, Buragam Village, Pathapatnam Mandal and reported on 01.06.2026 at 12.00hrs through medical statement in which the complainant Dumpa Appanna, S/o Late Simhachalam, age 15yrs, Reddika by caste, Makivalasa Village, Pathapatnam Mandal stated that he was completed his 10th class and he would join intermediate at Govt Junior college, Pathapatnam, so that he left home by walk and he boarded an auto vide bearing No AP30TC0275 at Seedhi Village. On the way Nikku Neelamma, Chintu Mahalaxmi, Challa Gowramma, Gujjidi Kalyani, Dora Krishnaveni boarded the same auto. The auto reached Buragam Village and getting down one female person at that time one Bolero Pickup luggage vehicle vide bearing No AP0</t>
  </si>
  <si>
    <t>This is a case of caused simple hurt by knife and hands with common intention, which occurred on 31.05.2026 at 18.30 hrs., at Complainant House, Ramadasupuram Village, Ponduru Mandal and reported on 01.06.2026 at 10.00 hrs., where in the complainant Kuna Ranganaikulu S/o Narasayya, 49 yrs, Kalinga by caste, N/o Ramadasupuram Village, Ponduru Mandal gave his statement stated that he had purchased a piece of land situated behind his house for use as a pathway. He further stated that his elder brother, Kuna Viswanadham, was attempting to construct a petal shed near the said pathway, which would obstruct their access. On questioning the same, his daughter Hemasri objected to the construction, whereupon his elder brother and his elder brother's sons, Yugandhar and Laxmana Rao, allegedly pushed</t>
  </si>
  <si>
    <t>This is case of voluntarily causing hurt coupled with abusing a woman with filthy language with common intension that occurred on 01.06.2026 at 18.00 hrs at complainant house of Kovilam village, L.N.Peta Mandal and reported on the same day at 20.30 hrs basing on the report of Kuramana Adilakshmi, W/o Rajarao, Age 56 yrs, Caste: SC-Mala, Kovilam village, L.N.Peta mandal, in which she reported that she together with her husband and daughter-in-law are living in their house as her son serving duty in CRPF and further reported that their vicinity person by name Kuramana Suresh disputed with her and attacked her with folding blade on right hand while she came out to dispose their house waste and the same time Kurmana Nagamma who is mother of suresh and Konchada Sunitha who is sister of suresh a</t>
  </si>
  <si>
    <t>Occurred on 24-05-2026 at 09:45 hrs at Kamsali Veedhi, Bellupada, Ichapuram Municipality and Mandal reported on 02-06-2026 at 10:00 hrs that the complainant Pothala Vinodh Kumar, S/o Late Sundara Rao, 24 Yrs, Reddika by caste, Kamsali Veedhi, Bellupada, Ichapuram Municipality, his elder sister Pinninti Vasantha alias Pushpa, W/o Subbarao, 38 yrs, Kamsali Veedhi, Belluapada, Ichapuram Municipality and Mandal was along 4 months Suffering from severe mental distress.Feeling disillusioned with life realizing that her husband and children were suffering because of her. hence on 24-05-2026 at 09:45 hrs she poured paint thinner over her body and set herself on fire. then shifted Dwaraka Hospital, Ichapuram then shifted GEMS Hospital Ragolu for better treatment, on going treatment she died on 0</t>
  </si>
  <si>
    <t>112/2026¿ U/S 125(b) BNS2023.Occurred on 01.06.2026 at 19.00 hrs at Diguva Ranastalam village, Near Ambedhkar statu of Ranasthalam mandal and reported on 02.06.2026 at 18.00 hrs by pedada papamma , w/o lt appala raju , age35 yrs, caste by Nayeebrahmin , Diguva Ranastalam village of Ranasthalam mandal. The complainant stated that his mother-in-law, Peddada Parvathi, W/o Late Thowdu, was proceeding from the Shiva Temple in their village for a walk when, at about 7:00 PM on 01.06.2026, a motorcycle bearing registration No. AP 39 SF 9215 came from the opposite direction at a high speed and in a rash and negligent manner. Near the Ambedkar statue, the rider hit her forcefully. As a result of the impact, she fell on the road and became unconscious. Blood was oozing from her mouth, ears, and no</t>
  </si>
  <si>
    <t>Occurred on 02.06.2026 at about 16.00hours at Vumma cheruvu, near Varisam village, Ranasthalam mandal and reported on 02.06.2026 at 17.30hrs. Wherein the accused Debarika Bangari, S/o Veeraswami, Age 42yrs, Caste by SC mala, Varisam village, Ranasthalam mandal, srilakulam Dist and 8 others, all are belongs to Varisam village, Ranasthalam mandal Srikakulam dist. are gathering one group and organized gambling and there were caught red handedly when they were found playing gambling in a public place by betting money Cash Rs. 7950/-, 4 mobiles, white cover and 52 playing cards and were seized under cover of occurrence report.</t>
  </si>
  <si>
    <t>This is case of woman missing that occurred on 02.06.2026 at early hours 04.00 hrs at Bhyripuram village, Kaviti Mandal and reported same day at 20.30 hrs, wherein the complainant Patri Kurumamma W/o Late Mohanarao, 45 yrs, Bhyripuram Village, Kaviti Mandal, Srikakulam District, reported that on 01.06.2026 at night complaint along her daughter Patri Dhanalaxmi D/o late mohanarao, was slept at her house 02.06.2026 at about early hours 04.00 am, when she looked at the daughter sleeping beside her, she was not there, searched surrounding areas, Despite searching at all possible places and making enquiries with relatives, friends, and acquaintances, her whereabouts could not be traced. Therefore, the complainant approached the Police Station and lodged a report, requesting necessary action t</t>
  </si>
  <si>
    <t>This is case of un-natural death due to poison that occurred on 25.05.2026 about 13.30 hrs at Zinkibhadra village, Sompeta Mandal and reported on 02.06.2026 at 07.00 hrs by the complainant Telukula Eswari w/o lt.Youngadhar, 24 yrs, Zinkibadra village of Sompeta Mandal reported that her husband/deceased Yougndhar working as welding works and his earnings are not enough to their family needs, hence he take hand loans for their family needs, subsuetntly he suffered to clear the debits. On 25.05.2026 at 09.30 hrs she went to her grandmother¿s house at Sompeta chinnapalli veedhi, while her husband/Deceased vex his life and intake PARAQUAT MILQUAT pesticide poison and husband informed the same immediately to her, she along with her friends and relatives joined him at CHC, Sompeta for medical tre</t>
  </si>
  <si>
    <t>3,4 DPA, 85,79 BNS</t>
  </si>
  <si>
    <t>Occurred on prior to 03.06.2026 at 18.00 hrs at Nivagam Village, Kothuru Mandal and reported on 03.06.2026 at 18.00hrs through report in which the complainant Sativada Mounika, W/o Delleswara Rao, age 21yrs, SC-Mala by caste, Nivagam Village, Kothuru Mandal stated that My parents hail from the village of Matala, in the Kothuru Mandal. Last April, my marriage was solemnized according to Hindu traditions with Dilliswara Rao, the son of Sativada Ramana from Nivagam village. On the occasion of the wedding, we presented my husband with a dowry consisting of a one-tola gold chain and various household items, valued at approximately one lakh rupees. A few days after the wedding, differences arose between my husband and me; as a result, he began subjecting me to harassment¿an issue regarding which</t>
  </si>
  <si>
    <t>Occurred in between 29.05.2026 at about 09.00hrs to on 03.06.2026 at about 13.00hrs at Atchutapuram Village, Pathapatnam Mandal and reported on 03.06.2026 at 13.30hrs in which the complainant Sada Arudramma, W/o Sriramulu, age 64 yrs, Kapu by caste, Atchutapuram Village, Pathapatnam Mandal reported that she had four children in their life. Sada Ramesh, S/o Sriramulu, age 45yrs, Kapu by caste, Atchutapuram Village, Pathapatnam Mandal is the younger son. He is living with family at Hyderabad for their livelihood. Recently his father health is poor, so that he came from Hyderabad to see his father. On 29.05.2026 morning at about 09.00hrs her son Sada Ramesh left home by saying he was going to Hyderabad, on next day her daughter in law Neelaveni called her and she said that her son not reached</t>
  </si>
  <si>
    <t>337,340(1),339,319(1) BNS, 175(3) BNSS</t>
  </si>
  <si>
    <t>Occurred on prior to 03.06.2026 at Sub register office, Pathapatnam Village &amp; Mandal and reported on 03.06.2026 at 10.00hrs through the Hon¿ble court endorsement in which the complainant Killari Sandhya, W/o Killi Srinivasa Rao, age 40yrs, R/o Plot No 307, Road No.6, Suryodaya Colony, Patalguda, Sanga Reddy District, Ph: 8886884893, 8886884914 reported that they are three children of their parents. She is the elder daughter of parents, sister namely Swapna is younger daughter and the accused A-1: Killari Amarnadh is younger son of their parents. 20yrs ago her father Killari Jogi Naidu passed away intestate (without leaving a will). Following his death, her mother Laxmi took over the family responsibilities. Previously her mother was purchased a vacant land plot measuring 2.25 acres in Path</t>
  </si>
  <si>
    <t>118(1),351(3),115(2),79 r/w 3(5) BNS</t>
  </si>
  <si>
    <t>This is a counter case of Cr.No. 72/2026 U/sec 118(1), 115(2) r/w 3(5) BNS, which caused simple hurt by using stick and hands and insult the modesty of a woman and threaten their lives with common intention, which occurred on 31.05.2026 at 18.30 hrs., at Complainant House, Ramadasupuram Village, Ponduru Mandal and reported on 03.06.2026 at 16.30 hrs., where in the complainant Kuna Viswanadham S/o Narsayya, 52 yrs, Kalinga by caste, Tholapi Village, Ponduru Mandal gave a report about his younger brother, Kuna Ranganayakulu, had been repeatedly assaulting their father, and when questioned about his behavior, he became aggressive. On 31.05.2026 in the morning, Kuna Ranganayakulu, along with his wife Savithri and children Hemasri and Govinda Ram Charan, allegedly assaulted the complainant, hi</t>
  </si>
  <si>
    <t>This is a case of Non-fatal road accident, occurred on 02-06-2026 at about 17:30 hrs on NH-326-A road, near onthu junction village of Saravakota Mandal and reported on 03-06-2026 at 14:00 hrs, by the complainant Kattiri Yandayya, S/o Lakshminarayana, Age 50 Yrs, velama by caste, Gummapadu village of Saravakota Mandal, wherein the accused driver of motorcycle bearing No. AP 39 AE 3562 drove his bike in a rash and negligent manner and dashed against the complainant Motor bearing No. AP 40 HB 0365, while the complainant . As a result of which, the complainant has been sustained fracture injury on his right knee bone and swelling injury of back side and shifted him in to PHC, Bonthu for first aid, After he Admitted in Medicover Private Hospital in Srikakulam further better treatment.</t>
  </si>
  <si>
    <t>336(2),318(2),340(2) BNS</t>
  </si>
  <si>
    <t>Occurred on prior to 03.06.2026, at 1st Addl District &amp; Session judge court, Srikakulam and reported on 03.06.2026 at 11.00 hours by the complainant, V. Chandra Sekhararao, Senior superintendent of 5th Addl. District judge court, Laxmipeta, working on deputation at 1st Addl. District Judge Cour, Srikakulam reported that Ragolu Mattesu and Siripuram Venkatarao were submitted solvency certificates to honorable 1st Addl District Sessions judge court, Srikakulam of the accused No.7 Pukkal Gnaneswar @ Gnaniswarerao @ Gnani who is involved Cr. No. 122/2025 U/s.NDPS Act of Sriakulam 1 Town Police Station, after accepting the solvency certificates of the accused xerox copies of the solvency certificates transmitted to the panchayat secretary, DCCB Colony Grama Sachivalayam for verific</t>
  </si>
  <si>
    <t>This is a counter case to Cr.No. 109/2026 and this is a case of wrongful restraint, simple hurt and criminal intimidation with common intention that occurred on 03.06.2026 at 20:00 hours at 4 roads junction, Kushalapuram village, Etcherla Mandal and reported on 04.06.2026 at 16:30 hours, by the complt: Singuru Suryanarayana, S/o lt Vallayya, 52 yrs, Kalinga by caste, Kushalapuram village, Etcherla Mandal reported that, on 03.06.2026 he went to attend fields works and returned, at around 20:00 hours when he reached 4 rods junction of his village, at the same time the accused Paidi Appalasuryanarayana @ Ramana, his brother Paidi Ananda and 4 others were wrongfully restrained his way and tried to kill him. On information his wife Balabharathi come requested them, but Paidi Appalasuryanarayana</t>
  </si>
  <si>
    <t>Occured in between on 03.06.2026 at 20.00 hrs to 04.06.2026 at 05.00 hrs at Appurubothu Malleswararao house , Chilakapelm village, Etcherla Mandal and reported on 04.06.2026 at 09.45 hrs wherein the complainant Smt. S. Komalidevi, Village Revenue Officer, Chilakapalem, stating that she has been working as VRO of Chilakapalem village for the past six months. On 04.06.2026 at about 07:30 hours, she received a phone call from one Apparabothu Malleswara Rao, informing that one Pillala Kumari, who was residing at his house, was found dead. Immediately, she rushed to the house of Apparabothu Malleswara Rao and found the deceased¿s husband present there. On questioning, she came to know that his name is Pillala Malleswara Rao, S/o Kumar, aged 27 years, belonging to Yadava caste, native of beh</t>
  </si>
  <si>
    <t>85 r/w 3(5) BNS</t>
  </si>
  <si>
    <t>4,3 DPA, 85,82(1) BNS</t>
  </si>
  <si>
    <t>This is a case of harassment to a married woman coupled with Bigamy (Marriage against while a spouse alive) subjecting to cruelty for the sake of additional dowry that was occurred prior to 04.06.2026 at about 20.15 hours at Buddepupeta village, Ichapuram Mandal, Srikakulam District and reported on 04.06.2026 at about 20.15 hours, by the complainant Pappala Suseela w/o Dillirao, age:28yrs, caste by reddika, Buddepupeta village, Itchapuram Mandal, Srikakulam District reported that the accused noted A1 Pappala Dillirao, A2 Pappala Hemalatha, A3 Pappala Nookaraju have harassed her both physically and mentally for the sake of additional dowry from her parents, and put her to torture. The matter was raised before the village caste elders and made counseling, but he did not come to there.</t>
  </si>
  <si>
    <t>117(2),115(2) BNS</t>
  </si>
  <si>
    <t>Occurred on04.06.2026 at 09.00hrs at house of the complainant, Loddaputti village of Ichapuram mandal and reported on same day at 13.00hrs; the complainant Gurusai Kesavadas S/o Mohan das, age: 53yrs, caste by Brahman, Loddaputti village of Ichapuram mandal, in which, he reported that wherein the accused Lopinti Kurmarao, bellupadu street, Ichapuram mandal beat the complainant on his jaw with hand. As result which the complainant teeth was broken, on plea that the complainant took borrow Rs. 5,30,000/- money from sankar who is belongs to masakhapuram village and gave Rs.3,15,000/- money to him. In this regarding the accused argued with complainant reaming amount and beat him.</t>
  </si>
  <si>
    <t>351(2),329(4),79 r/w 3(5) BNS</t>
  </si>
  <si>
    <t>This is a case of criminally trespass into complainant house that occurred on 03.06.2026 at 11.00 hours at Mango tope of Nandigam Village and Mandal and reported on the following day 04.06.2026 at 11.00 hours by the complainant Piriya Krishna Rao, S/o Janaki Ramayya, Age 68 years, Kalinga by caste, Nandigam Village and Mandal. In which the accused 1. Badda Narasimhamurthy, 2) Badda Apparao, 3) Badda Apparao brother, 4) Badda Jayamma were criminally trespass into complainant house, broken to gate lock abused him and his daughter and threatened with direconsequences. On pretext that the complainant asked to the accused Badda Narasimhamurthy, as to why enter into mango and tamarind tope and stolen fruits without consult to him</t>
  </si>
  <si>
    <t>This is a case of illegal transportation of cattle in a cruel manner, causing unnecessary pain and suffering to the animals, which occurred on 04.06.2026 at 13.30 hrs., at Rapaka Jn, Ponduru Village and Mandal and reported on 04.06.2026 at 15.00 hrs., where in the complainant V.Satyanarayana, SI of Police, Ponduru PS received a reliable information and conducted vehicle checking at Rapaka Jn and during vehicle checking, found one Ashok Leyland vehicle bearing Reg. No. AP39UV2125 carrying 16 male calves along with two persons, namely, the cattle owner, Muddapu Nagaraju S/o Apparao, aged 37 years, Kalinga caste, resident of Budumuru Village, Laveru Mandal, and the driver of the vehicle, Akula Durgaprasad S/o Apparao, aged 25 years, Telaga caste, resident of Boddam Village, Rajam Mandal. They</t>
  </si>
  <si>
    <t>This is a case of cheating associated with possession of PDS Rice intend for sell that occurred on 05.06.2026 at about 09.00 hrs on BT Road near Indian oil petrol bunk ,Kammasigadaam village, Ranasthalam Mandal and reported at 18.00 hrs on 05.06.2026 wherein the accused Kurama Prasad s/o lt Yogeswararao,age 42 yrs,vysya by caste,Arthamuru village,Garividi mandal ,VZM who was running a Kirana shop at his house, committed cheating by purchasing PDS rice on cheaper rates from the villagers and selling them to the needy on higher rates. 18 PDS rice bags to a total quantity of 860 KGs(Rs 39,130/-) have been seized along with bearing Auto AP35U 7426 and its driver under cover of Mediators report by smt Arunakumari ,CSDT,Ranasthalam along with vigilance team SKLM of powers under section 6 (a</t>
  </si>
  <si>
    <t>Occurred prior to 05.06.2026 at Somarajupeta Village, Regidi Amadalavalasa Mandal, Vizianagaram District and reported on 05.06.2026 at 19.00 hrs, wherein the complainant Duvvarapu Neelaveni w/o Jana Rambabu, age:31 years, Neyyila by caste, Patha Amadalavalasa Village, Amadalavalasa Mandal, Srikakulam District stated that her marriage performed with Jana Rambabu S/o Chinnarao on 11.02.2023 at her in laws house. During marriage her parents gave cash Rs.4,00,000/-, 6 tulas gold, Rs.50,000 for Adapaduchu lanchanalu Rs.50,000 Sarisamanulu worth Rs.1,50,000/-. Later her husband addicted to alcohol harassed her mentally, physically and demanded additional dowry with active instigation of Jana Chinnarao, Jana Ganagamma, Nagamani. Though the complainant bare all the harassment of accused, She lodge</t>
  </si>
  <si>
    <t>Occurred on 05.06.2026 at 16.00 hr at BT road opposite Devi super market, Kambakaya jn ,Narasannapeta town reported on 05.06.2026 at 20.00 hrs by the complainant namely Kurimina Santharao s/o late Asirivadu ,52 yrs,Reddika by caste,Reddikapeta village ,Narasannapeta mandal ,Srikakulam District .he was a agricultural labour works ,today on dated On 05.06.2026, the complainant arrived at Union Bank in Narasannapeta town on his motorcycle to withdraw Rs. 1,00,000 in cash after collecting the money and placing it in a cover, he set out for home. Around 16:00 hours, he stopped his motorcycle to have a drink, and while he was carrying the money, two unknown culprits arrived on a motorcycle, snatched the cover containing the 1 lakh rupees cash, then the complainant came to the PS and Gave report</t>
  </si>
  <si>
    <t>Occurred on 13-05-2026 at about 08:04 hrs at the complainant house, Aludhu village of Saravakota Mandal and reported on 05-06-2026 tat 11:30 hrs, by the complainant Chettu Jayalalitha, W/o Umamaheswara Rao, Age 35 Yrs, P. Velama by caste, Aludhu village of Saravakota Mandal, wherein the accused Korrai Vimala Rao, Vaddinavalasa village of Saravakota Mandal was abused the complainant and her family members with a filthy language and intended to insult the modesty and threatened them with dire consequence, due to previous disputes in between the accused and husband of the complainant.</t>
  </si>
  <si>
    <t>This is a case of murder that occurred on 04.06.2026 night at about 20.00 hours at rented house of the complainant, Prakash Nagar Colony, Srikakulam Town and reported on 05.06.2026 at 06:00 hours. In which the complainant Darmana Manikanta, S/o Late Asirinaidu, Age 20 years, Caste by Velma, Prakash Nagar Colony, Gojula Street, Srikakulam Town reported that his father Dharmaana Asirinaidu, S/o Late Aggiraju, 40 years has been working as a car driver. His mother Jayalakshmi has been working as a cook at Ramya Hotel situated near Gonti Veedhi. His father was addicted to alcohol due to which his father and mother used to quarrel with each other ratherly. Being frustrated with his father's behavior, his mother Jayalakshmi used to openly say on several occasions that she would kill his father.</t>
  </si>
  <si>
    <t>8,12 POCSO ACT 2012, 123 BNS</t>
  </si>
  <si>
    <t>This is a case of sexual harrasment of minor girl, occurred on 02.06.2026 at 16.30 hrs at Baruva Beach Sompeta Mandal and reported on 06.06.2026 at 1530 hrs. in which the complainant Mali Bhujangarao S/o Bairagi, 47 Years, Vadabalija By caste, Thalabadra Village of Sompeta Mandal states that his 13-year-old daughter Deepika, a student, regularly visits the local Tarakesvara Temple. For about a month, the accused named Ugripalli Vasanth Kumar (alias Chinnu) of ame villager had been stalking her near the temple, giving her chocolates and biscuits, and repeatedly stating that he loved her. The harassment escalated on June 2, 2026, at around 4:30 PM, when Vasanth Kumar intercepted the girl while she was walking, forcefully pulled her onto his motorcycle, and took her to an isolated location. T</t>
  </si>
  <si>
    <t>This is a case of Woman Missing that occurred on 30.04.2026 at about 16:00 hrs at Kotthavuru Village of Burja Mandal and was reported on 06.06.2026 at 11:00 hrs by the complainant, Arika Tavitinaidu, S/o Sriramulu, 39 yrs, ST (Jathapu), Kotthavuru Village, Burja Mandal. Wherein the complainant reported that he married Savara Mangamma, W/o Arika Tavitinaidu, 25 yrs, on 03.03.2025. After marriage, she had been working in a private company at Visakhapatnam and used to contact him regularly over the phone. She would frequently travel between her workplace and her native village. On 30.04.2026, Savara Mangamma came to her native village and left for her duty at Visakhapatnam on the same day at about 16:00 hrs. Thereafter, her mobile phone was found switched off and all attempts to contact her f</t>
  </si>
  <si>
    <t>Occurred on 05.06.2026 at 00.30 hrs at Besides NH-16 service road, Chilakapalem to Etcherla Road, Chilakapalem Village, Etcherla Mandal and reported on 06.06.2026 at 17.00 hrs where in the the complainant Baratam Ramalakshmana Rao, S/o Late Krishnamurthy, age 58 years, Vysya caste, Chilakapalem Village, Etcherla Mandal stated that In the year 2004, he purchased 8 cents of land within the boundary limits of Chilakapalem on NH-16, believing that it would be useful for residential and commercial purposes. In the year 2014, he sold 2 cents of land with a width of 15 feet for pathway purposes and retained the remaining 6 cents of land.Thereafter, he constructed two sheet-roof sheds (rake sheds) having a width of about 35 feet in the remaining land. One shed was rented out to Gantla Ramarao, an</t>
  </si>
  <si>
    <t>Occurred on 05.06.2026 at 15:30 Hrs at Shekullapeta Village Gara Mandal and reported on 06.06.2026 at 12:00 Hrs in which the complainant Vanjala Dharmarao S/o Narayanarao Age 33 yrs, Srisaina by caste, Shekullapeta Village, Gara Mandal reported that the coconut trees belongs to Bevara Rajappadu have leaned completely on complainant bath room their branches are touching electrical wires and cable wire as a result the complainant facing problem, the complainant told several times but they are not taking any action. Today the complainant cutting coconut branches which are laydown on his bathroom. Accused 1) Bevara Rajappadu 2) Bevara Venkatarao 3) Bevara Anandarao 4) Bevara Neelamma 5) Bevara Swathi 6) Gondu Srinivasarao 7) Gondu Ramulamma and 8) Gondu Jotshna all are came to the spot A2 bea</t>
  </si>
  <si>
    <t>351(4),79,324(4) r/w 3(5) BNS</t>
  </si>
  <si>
    <t>This is a case of Insulting the modesty of women, threatening to cause death and damage to property that occurred on 05-06-2026 at 10:00 AM at Dhanupuram Village of Hiramandalam Mandal, and the case was registered on 6.06.2026 at 19:0 Hrs. wherein The complainant Darapu raju, W/o Shanmukharao, aged 53 years, belonging to the Kapu community, resident of Dhanupuram Village of Hiramandalam Mandal reported that "The accused, named Mohan Rao, previously resided in a house adjacent to the complainant's residence. Subsequently, he constructed a new house directly opposite the complainant's property. Harboring deep-rooted animosity regarding past property disputes, the accused confronted the complainant while the latter was repairing a wall on the western side of the complainant's house. The accu</t>
  </si>
  <si>
    <t>79,324(4),115(2) r/w 3(5) BNS</t>
  </si>
  <si>
    <t>Occurred on 03-06-2026 at 06:00 hrs at Bellupada Colony, Ichapuram Municipality and Mandal, reported on 06-06-2026 at 21:00 hrs where in the complainant Varadhi Dilleswara Rao, S/o Krishna Murthy, 62 yrs, Yadava by caste, Bellupada Colony, Ichapuram Municipality stated that the accused 1) Rajapilli Krishnaveni, W/o Venkatarao, 2) Rajapilli Neeraja, D/o Venkatarao, 3) Rajapilli Santu, S/o Venkatarao, Bellupada Colony, Ichapuram Municipality were entered to the complainant house and damaged the water motor, bike with sticks and abusing to the complainant's family ladies. Rajapilli Neeraja pushed the complainant hence his leg was swelling. after consult the family members then lodged a report for taking necessary action against them.</t>
  </si>
  <si>
    <t>132 BNS</t>
  </si>
  <si>
    <t>Occurred on 06.06.2026 at 20.30 hrs at JR Puram Circle office ,JR Puram village of Ranasthalam mandal and reported on 06.06.2026 at 21.15 hrs by D suri babu .The complainant, a Police Constable of J.R. Puram Police Station, is presently performing duties at the J.R. Puram Circle Office. On 06.06.2026, at about 8:30 PM, while the complainant was on duty in his office, one Meesala Ramesh, S/o Satyam, resident of Pathivadapalem Village, came to the office and informed the complainant that he wanted to meet the Circle Inspector (CI).The complainant informed him that the CI was engaged in an enquiry relating to a dispute between a husband and wife and asked him to wait for some time. Upon this, the said Meesala Ramesh became agitated and shouted at the complainant, saying, ¿You do not know wh</t>
  </si>
  <si>
    <t>'154/2026'</t>
  </si>
  <si>
    <t>Occurred prior to 06.06.2026 at 10.00hrs at Datti Nukaraju field, Pentibadra Village, Palasa-Kasibugga municipality and reported on 06.06.2026 at 11.30hrs, wherein the complainant Kancharana Khageswararao s/o Gopalanaidu, 57yrs, VRO, Pentibadra Village, Palasa-Kasibugga municipality reported that an unidentified male dead body, aged between 40 yrs and 45 yrs was found at Datti Nukaraju field, Pentibadra Village, Palasa-Kasibugga municipality and his identity was not established. Hence he came to the Police Station and lodged a report to take necessary action.</t>
  </si>
  <si>
    <t>Occurred prior to 06.06.2026 at 08.00 hrs, Vamsadara left canal, left bund, Beside NH-16 Road, Near Cheepurlapadu village, Kotabommali and reported on 06.06.2026 at 11.00 hrs , in which the complainant Thothidi Someswararao, s/o.Lt.Chinnavadu, 42 years, SC Madiga by caste, N/o.AkulaThampara village, Kotturu Mandal, VRO I/c.KistupuramPanchayathi reported that Cheepurlapadu villagers informed that at about 10.30 hrs one male un-known dead body, age between 35-40 years was found. Thereafter, he visited the scene, identified the body as an unknown dead body, and subsequently came to the Police Station and submitted a report.</t>
  </si>
  <si>
    <t>76,79 r/w 115(2) BNS</t>
  </si>
  <si>
    <t>This is a case of outraging the modesty of a woman and causing simple hurt, which occurred on 28.05.2026 at about 11:45 AM at Konda Kunkam Village, Laveru Mandal. The de facto complainant, Smt. Palla Govindamma, W/o Sanyasi Rao, stated that a long-standing dispute existed between her family and Sri Gona Venkataramana regarding an irrigation water channel situated between their agricultural lands. In connection with the dispute, she had lodged a complaint at Laveru Police Station on 27.05.2026, and police conducted an enquiry on 28.05.2026. Thereafter, the accused persons, namely Guna Krishna, Guna Venkataramana, Shanku Reyamma, Shanku Pentamma, Gautham, Yashoda, Gona Ramalakshmi, and Madhav, confronted the complainant for reporting the matter to the police. During the altercation, Reyamma</t>
  </si>
  <si>
    <t>Occurred on 06.06.2026 at 10.00 hrs, on NH 16 road towards Ichapuram to Palasa, Near Korrayi gate Jn., Mandasa mandal and reported on the same day at 11.30 hrs. on tip of information, the complainant apprehended the accused A1. Dongu Santosh Patra, S/o.Someya Patra, 26 yrs, G.Raghunathpur village, Berhampur, Ganjam district, Odisha state, Driver of Mahindra Bolero Pick up bearing Reg. No. AP 39 US 0508 and A2. Talagana Jeevankumar, S/o.Jogarao, 23 yrs, Yekkala village, Kanchili mandal, Owner of Mahindra Bolero Pick up bearing Reg. No. AP 39 US 0508, while they were transporting 4 cattles (4 Buffaloes) live stocks in the rigid and hazardous manner by tying without permit and thereby contravened the provisions of Prevention of Cruelty to Animals Act and Prohibition of Cow from Berhampur of O</t>
  </si>
  <si>
    <t>'155/2026'</t>
  </si>
  <si>
    <t>This is a case of Fatal Raod Accident, it was Occurred On 06.06.2026, at about 01.00 hours, On Tar Road in the way of Kotabommali to Narasannapeta, Near Babi dhaba, Jaduru Junction, Polaki Mandal, Srikakulam District. Where in the complainant Ramakanth Chowdary, S/o Raghunadh Chowdary, Age 36 years, Biliapal village, Badamba Sub-District, Cuttack-District, Orissa State, stated that the complainant is working as a lorry driver. On 06.06.2026 at about 01:00 AM, the complainant received a phone call from Deelip Kumar Naik, supplier of the lorry company, informing him that his younger brother, Bilash Choudhury S/o Bharath Choudhury, Age 26 years,, had died in a road accident near Babi Dhaba on NH-16 Road within Polaki Mandal. Deelip Kumar Naik informed that on 05.06.2026 at about 23:05 Hrs,</t>
  </si>
  <si>
    <t>This is a case of HB by night, which occurred in-between 24.05.2026 at 00.00 hrs to 28.05.2026 at 00.00 hrs., at Complainant house, Kinthali Village, Ponduru Mandal and reported on 06.06.2026 at 21.00 hrs., where in the complainant Simhadri Annajirao S/o Chandra Rao, 50 yrs, Vysya by caste, Kinthali Village, Ponduru Mandal gave a report about that On 24.05.2026, he along with his family went on a pilgrimage. In the early hours of 28.05.2026, his neighbour, Duppalapudi Srinivasa Rao, informed him that a theft had occurred in his house. Thereafter, he returned from the pilgrimage and checked his iron almirah, where he found that some unknown offenders had committed theft of the following articles: (1) two gold rings and one gold Sethumanam, together weighing about 6 grams; and (2) silver art</t>
  </si>
  <si>
    <t>352,121(1),351(2) BNS</t>
  </si>
  <si>
    <t>This is case voluntarily causing hurt to the public servant with intension to insult him in public place with criminal intimidation that occurred on 05.06.2026 at 10.00 hrs at Swarna Grama Sachivalayam, Purushottapuram village, Sarubujjili Mandal and reported on 06.06.2026 at 14.00 hrs basing on the report o Parlapu Ravi Kumar, S/o Malleswararao, Age 31 yrs, Caste: BC-A `Koorakula¿, Balaga, Srikakulam town., in which he reported that he has been working as VRO in Purushottapuram Sachivalayam since a year and further reported that on 05.06.2026 at 10.00 hrs the accused Kothakota Vishnu came to the sachivalayam and disputed with him intentionally to approve his family details at first and attacked him with hands and pushed him with hands by caught his shirt collar and abused him with filthy</t>
  </si>
  <si>
    <t>Occurred in between on 18.05.2026 at 21.30 hrs to on 19.05.2026 at 06.30 hrs at in front of complainant house, Kotha Kandrapeta, MRO Office Road, Amadalavalasa Municipality and reported on 07.06.2026 at 18.30 hours, in which the complainant Yeripilli Babji S/o late Giribabu,47 yrs, Jalari by caste, Kotha Kandrapeta, MRO Office Road, Amadalavalasa Municipality reported that he has working as a marketing executive. Further he reports that on the night of 18.05.2026, some unknown person stole his Hero splendor Plus motorcycle (blue in color) bearing registration number No.AP30AL6529 worth RS.30,000/-, which was parked in front of his house. He searched for his motor cycle so far, but not traced, hence he requested to trace out the motor cycle.</t>
  </si>
  <si>
    <t>351(2),324(4),329(3) BNS</t>
  </si>
  <si>
    <t>Occurred prior to 07.06.2026 at 16.00hrs at cashew tope of Loddaputti village of Ichapuram mandal and reported on 07.06.2026 at 16.00hrs ; the complainant Pedini Chandrayya Reddy s/o Meghanadh reddy, age: 29yrs, caste by reddika, Loddaputti village of Ichapuram mandal, in which, he reported that wherein the accused Pedini Kesava Reddy, Loddaputti villager occupied ac.0.10 cashew tope which is belongs to him and cut the cashew trees and built foundation at that place and threatened , on plea that he have Ac. 0.39 cashew tope at Loddaputti village the accused forcefully entered his place and occupied ac.0.10 cashew tope forcefully from him.</t>
  </si>
  <si>
    <t>353(2),353(1)(b) BNS</t>
  </si>
  <si>
    <t>Occurred on 06.06.2026 at 15.15 hrs at Bethalapuram village, Mandasa mandal and reported on 07.06.2026 at 19.00 hrs, wherein the complainant Surada Vasudevu, S/o.Late Narayana, 47 yrs, Bethalapuram village, Mandasa mandal stated that the Govt. of AP state proposed constrution of New Airport at Uddanam Area, for that Govt. officials conducted a meeting with Ryths on 06.06.2026 at 11.00 hrs at M.Ganguvada village of Mandasa mandal and the entire meeting went off peacefully. On 06.06.2026 at 15.15 hrs, the accused Bathinni Laxmanarao @ Laxman, Bethalapuram village, Mandasa mandal published and circulated information in support to the meeting organised by left parties under the banner name of 'Chalo Uddanam' protesting against the proposed construction of Airport and demanding lift the Police</t>
  </si>
  <si>
    <t>'156/2026'</t>
  </si>
  <si>
    <t>79,118(1),115(2) BNS</t>
  </si>
  <si>
    <t>Occurred on 07.06.2026 at 09.30 hrs at Mahanthipalem village,Ranasthalam mandal and reported on 08.06.2026 at 12.00 hrs by the complainant Vonumu Ramanamma w/o Ramakrishna ,age 38 yrs,caste by Yadava , Mahanthipalem village,Ranasthalam mandal . The complainant stated that due to a dispute that occurred three months ago between her husband and his one of the brother, Vonumu Appalanaidu, s/o lt tata regarding a ("Gavu Sambaram") festival, the accused had been frequently quarreling with their family. On 07.06.2020 at about 9:30 PM, the accused came to their house, abused the complainant and her family, assaulted her by beating and dragging her by her hair, and when her husband and son Vonumu Karthik intervened, he hit Karthik on the left side of his head near the ear with a stone. There</t>
  </si>
  <si>
    <t>78(1)(i) BNS</t>
  </si>
  <si>
    <t>Occurred on 07.06.2026 at 12.00 hrs at Pydibemavaram village,Ranasthalam mandal and reported on 08.06.2026 at 14.00 hrs by the complainant Baki Ravannamma, W/o Late Ramunaidu, aged 26 years, by caste Reddy, Boyapalem Village, Ranasthalam Mandal. The complainant stated that she was married about ten years ago and has a six-year-old daughter. Her husband passed away two months ago. She has been working in a clothing shop and travels daily from her village to Paidi Bheemavaram by auto-rickshaw. Jeeru Satyarao, S/o Somulu, a resident of Naruva village, also used to travel in the same auto up to Paidi Bheemavaram. Satyarao had been following her, expressing that he loved her, and frequently harassing her. He used to come to the clothing shop where she worked and trouble her. He would tell h</t>
  </si>
  <si>
    <t>This is a case of investment fraud that occurred prior to 15.01.2025 at laveru village , laveru mandal and reported on 08.06.2026 at 18:00 hrs .The complainant stated that korada Dileep Kumar s/o jaggayya shetty, age 35 yrs, laveu village , laveru mandal is presently working as a Bank Manager at APGVB Bank, Chilakapalem. He stated that he was added to a WhatsApp group named VIP 963 SMC Global Securities Community on 13.12.2024 by unknown person and which was being operated through mobile numbers 9993800295 and 9502169435 and they gave updates regarding stock markets. The administrators of the group persuaded him to download a mobile application named SMCSTK from the Google Play Store and encouraged him to invest money through the application by promising high returns. Believing their re</t>
  </si>
  <si>
    <t>'158/2026'</t>
  </si>
  <si>
    <t>Occurred on 08.06.2026 at about 19.20 hrs at Satyavaram Jn, Narasannapeta Town reported on same day at 20.00 hrs wherein the complainant B Ganesh SI of Police, Narasannapeta PS and his staff are performing drunken driver duty in the part of control the accidents, and Traffic regulation the accused Vana Lakshmanarao S/o Late Chinnavadu, 45 yrs, Lakhimera Village, Narasannapeta Mandal, Rider of Motor cycle bearing Reg No. AP-39DN-0096.While performing drunken drive, complainant stopped the motor cycle and while checking with breath analyzer to the rider of motor cycle it shows alcohol content as 323 mg/100 ML. The complainant take him to custody under the cover of occurrence report.</t>
  </si>
  <si>
    <t>'157/2026'</t>
  </si>
  <si>
    <t>Occurred on 08.06.2026 at 10.48 hr at opposite Gayatri restaurant, near Madapam Toll gate, Narasannapeta Mandal reported on same day at 13.00 hrs by the complainant Gollangi Pallavi W/o Byri Varaprasad,29 yrs,P Velama by caste,VRO,Madpam Panchayati, Narasannapeta mandal reported that Aravala Rajannaidu, owner of a rice shop, called and informed her that at approximately 10:48 AM, at opposite Gayatri restaurant near the Mandapam Toll Gate on NH-16 road from Narasannapeta towards Srikakulam, an unknown male aged between 35 and 40 years, wearing a blue shirt and white trousers, had been walking from Devadi towards the toll gate. He reportedly threw himself under the rear wheels of a lorry bearing Registration No. AP-27Y-7029, which had been traveling from Narasannapeta towards Srikakulam. The</t>
  </si>
  <si>
    <t>Occurred on prior to 08.06.2026 at 11:00 hours at Musaligedda, Seethanagaram village, Santabommali mandal and reported on 08.06.2026 at 15:30 hours, wherein the complainant Dukka Jogarao S/o Paparao, age 44 years, caste by Yadava, Jalakalingupuram village, Meliaputti mandal, VRO to Naupada-I, Santabommali mandal reported that he came to know that an unknown male person, aged about 35- 40 years was died to due to accidentally fallen in the canal.. His complexion is wheatish, height is around 165 cms, dressed a pant only. Further, the deceased was mentally unstable and roamed the streets while begging for alms.</t>
  </si>
  <si>
    <t>This is case of wrongfully restraint coupled with causing hurt with hands and criminal intimidation that occurred on 07.06.2026 at 17.30 hrs at Bus stand of Peddakota village, L.N.Peta Mandal and reported on 08.06.2026 at 19.00 hrs basing on the report of Kagana Manmadharao, S/o Late Simmayya, Age 63 yrs, Caste: Srisayana, Peddakota village, L.N.Peta Mandal., in which he reported that on 07.06.2026 at morning his villagers conducted felicitation meeting to his villager Thota Ganesh, S/o Nagaraju who is got state first rank in PG set. While so, in that meeting he appreciated said Ganesh and daughter of Bammidi Simhachalam who is selected for SI post earlier on stage and said that all the youth would be like Ganesh by work hard and would not be like Kagana Vivekananda, S/o Sankar and some ot</t>
  </si>
  <si>
    <t>66-C,66-D ITA-2000-2008, 319(2),318(4) BNS</t>
  </si>
  <si>
    <t>Occurred on 01.10.2025 in-between 30.10.2025 at 8th line, P.N. Colony, Srikakulam Town and reported on 08.06.2026 at 10:30 hours. In which the complainant DSAN Raju, S/o Late Satyannarayana Raju, 73 yrs, Caste by Kshatriya, 8th line, P.N. Colony, Srikaulam Town reported that on 01.10.2025 the complainant received a phone call from unknown persons who falsely represented themselves as officials of TRAI and they informed him that a SIM card bearing No.7738799413 had been fraudulently obtained using his Aadhaar card and was being used to send unsolicited messages to the public. During the course of the conversation, the accused further informed him that a bank account had been opened in his name at Canara Bank, Mumbai, using his Aadhaar details and that the said account was allegedly involved</t>
  </si>
  <si>
    <t>103(1),238 r/w 3(5) BNS</t>
  </si>
  <si>
    <t>This is a case of murder and causing disappearance of evidence of offence with common intention that occurred during the night of 01.06.2026 at the house of Dumpala Balusaku, S/o Late Veeranna, of Sorligam Village, Tekkali Mandal, and was reported on 08.06.2026 at about 15.00 hours by the complainant Korlapu Ramesh, S/o Mallesu, aged about 32 years, VRO of Lingalavalasa Panchayat, Tekkali Mandal that he came to know about the death of Paila Harini, W/o Dumpala Dantheswararao, aged about 24 years, Kalinga community, Sorligam Village, Tekkali Mandal in her house. On verification of a selfie video purportedly recorded by the deceased and on enquiry with the villagers, he learnt that her husband Dumpala Dantheswararao (A1), her mother Paila Vijay Kumari (A2), and her father-in-law Dumpala Balu</t>
  </si>
  <si>
    <t>This is a case of voluntarily causing hurt by dangerous weapons or means by the accused. The incident occurred on 07.06.2026 at about 18:30 hours at the house of the complainant in Sunkarajagannadhapuram Village, Vajrapukotturu Mandal, and was reported on 08.06.2026 at about 11:00 hours by the complainant, Thota Laxmanarao, S/o Late Appalaswamy, aged about 62 years, Caste by Srisaina, resident of Sunkarajagannadhapuram Village, Vajrapukotturu Mandal, and he reported that after returning home from agricultural work in his tope, he noticed that his neighbour, accused A-1 Thota Mohanarao, who was carrying out repair works to his house, had accidently dumped construction waste on the complainant's kitchen articles. When the complainant questioned A-1 regarding the same, A-1 Thota Mohanarao and</t>
  </si>
  <si>
    <t>This is a case of Word, Gesture or Act Intended to Insult the Modesty of a Woman and Voluntarily Causing Hurt by the accused. The incident occurred on 07.06.2026 at about 18:30 hours at the house of the complainant in Sunkarajagannadhapuram Village, Vajrapukotturu Mandal, and was reported on 08.06.2026 at about 11:30 hours by the complainant, Thota Lalitha, W/o Mohanarao, aged about 35 years, Caste by Srisaina, resident of Sunkarajagannadhapuram Village, Vajrapukotturu Mandal, and reported that she was carrying out repair works to her house and had accidentally dumped some construction waste on the kitchen articles belonging to her neighbour, accused A-1 Thota Laxmanarao. Enraged over the incident, A-1 abused the complainant in filthy and vulgar language with an intention to insult her m</t>
  </si>
  <si>
    <t>Occured on 07.06.2026 at 14.00 hrs at Burrelground, Kunchala kuramayyapeta Village, Etcherla Mandal and reported on 09.06.2026 at 18.00 hrs wherein the complainant Chidipini Suryanarayana, S/o Late Appayya, age 40 years, Reddika Caste, Kunchala Kuramayyapeta Village, Etcherla Mandal stated that he is earning his livelihood by doing masonry work and residing with my family at Kunchala Kuramayyapeta Village. His father Chidipini Appayya s/o Late Bangari, 75 yrs, was addicted to alcohol and used to behave abnormally as if he was mentally unstable. On 07.06.2026 at about 14.00 hrs, his father went near the village cremation ground. While under the influence of alcohol and in an unstable state of mind, he consumed a pesticide named "Lethol Super 505 Poison", which he had taken along with h</t>
  </si>
  <si>
    <t>Occurred on 09.06.2026 at about 21.00 hrs on NH-16 road (Srikakulam to Ichapuram side), Near Kistupuram junction, Kotabommali mandal and reported on same day at 23.00 hrs in which the complainant Suneel Runda S/o Amrut Runda, 38years, ST by caste, Khelari village, Hurap Panchayat, Ranchi Dist, Jarkhand state reported that he has been working as a driver in Vijayalakshmi Projects Company for the last six months and has been residing in a room provided by the company near Kishtapuram Village, Kotabommali Mandal, along with his cousin Ramesh Ganju S/o Sivanadh Ganju, age 35 years, ST by caste, Khelari village, Hurap Panchayat, Ranchi Dist, Jarkhand state and other co-workers. On 09-06-2026 at about 9:00 PM, after having dinner at Kothapeta, Kotabommali, while th</t>
  </si>
  <si>
    <t>118(1),126(2),109(1) r/w 3(5) BNS</t>
  </si>
  <si>
    <t>Occurred on 09.06.2026 about 19:30 hours , at purlipanthulu kobbarithota way Near tamada route, Chinnarompivalasa village, Laveru mandal and reported on 09.06.2026 22:00 hrs. The complainant Chiitiri nageswararao s/o late Appalanaidu, age 48 yrs, caste by kapu, Chinnarompivalasa village laveru mandal stated that I make a living by farming and trading sticks. My elder brother, chittiri Srinivas Rao, also has a stick mill business near Rapaka Junction in Ponduru Mandal. On the evening of the 07.06.2026 around 7:30 PM, my brother chittiri Srinivas Rao was returning to our village after finishing his work when koragana Lakshman Rao obstructed his car with his bullet (motorcycle) unnecessarily. We thought of discussing this matter with the my elders. However, in the past, a case was filed at L</t>
  </si>
  <si>
    <t>Occurred prior to 09.06.2026 at Door No.43-17-24, Venkataraju Villa Nagaramu, Dondaparthi, Akkayyapalem, Visakhapatnam and reported on 09.06.2026 at 13.20 hrs, wherein the complainant Boddu @ Palla Sai Pallavi w/o Boddu Sampath Reddy, age:30 years, Kothuru Village and Mandal, Srikakulam District stated that her Love marriage performed with Boddu Sampath Reddy S/o Balakrishna Reddy on 06.12.2024 at Ramesh Convention, Jagadamba Junction. During marriage her parents gave cash Rs.6,00,000/-, 50 grams gold, Sarisamanulu, Marriage Expenses Rs.20,00,000/-, 10 tulas gold of her. After she bought a car worth Rs.15,00,000/- to him. During her marital life she blessed with one male children. Later her husband harassed her mentally, physically and demanded additional dowry with active instigation of M</t>
  </si>
  <si>
    <t>This is a case of lurking house¿trespass and committed theft that occurred between 03.06.2026 at 1900 Hrs and 07.06.2026 at 07:30 Hrs, at complainant house, PeddaPadmapuram Village, Meliaputti Mandal and reported on 09.06.2026 at 19:00 hrs, wherein the complainant/Atla Nagaraju S/o Late Dillirao, 44 Yrs, TurpuKapu/Caste, PeddaPadmapuram Village, Meliaputti Mandal, Srikakulam District reported that, he served in Indian Army and retired as Hawaldar on 31.03.2026 and settled in his own village/PeddaPadmapuram of Meliaputti Mandal along with his wife &amp; children. They planned their visit and left for the Tirumal Tirupati Devastanam after locking their house on 03.06.2026 at 19:00 Hrs and completed their visit. While they returning from the Tirupati, On 07.06.2026 at 07:30 Hrs, their tractor dri</t>
  </si>
  <si>
    <t>'159/2026'</t>
  </si>
  <si>
    <t>'160/2026'</t>
  </si>
  <si>
    <t>4,3 DPA, 318(4) BNS</t>
  </si>
  <si>
    <t>Occurred on prior to 09.06.2026 at house of the complainant, Main Road, Ilisipuram, Srikakulam Town and reported on 09.06.2026 at 20:30 hours., In which the complainant Munukoti Madhavi, W/o Umasankararao, Main Road, Ilisipuram, Srikakulam Town reported that her daughter Ms. Munukoti Hasrshita complted B.Tech and at present her daughter was staying in USA and searching for employment. With the intention of arranging her daughter's marriage, the complainant registered her daughter's profile on the matrimonial website Shaadi.com by paying a consulting fee of Rs.25,000/-. On the same platform, the profile of one Manpreet Singh, son of Gurumeet Singh and Kamal Preet Kaur, residents of Amritsar, Punjab, was found. At that time, Manpreet Singh was working in the USA in AMD Company</t>
  </si>
  <si>
    <t>115(2),85,351(2),126(2) r/w 3(5) BNS</t>
  </si>
  <si>
    <t>This is a case of offences relating to cruelty by the husband and his relatives, harassment, voluntarily causing hurt, wrongful restraint, criminal intimidation, and acts committed with common intention. The incident occurred on 08.06.2026 at about 10:00 AM on the road between Devunalthada Village and Komaralthada Village, Vajrapukotturu Mandal. The complainant/injured, Guntu Suneetha, W/o Guntu Lokanadham, aged about 32 years, belonging to the Vadabalija community and resident of Kottapeta Village, Vajrapukotturu Mandal, stated that her marriage with (A-1), Guntu Lokanadham, was solemnized on 29.05.2013. Their marital life was blessed with two children. Thereafter, A-1 allegedly developed a habit of consuming alcohol and subjected the complainant to physical and mental cruelty. The famil</t>
  </si>
  <si>
    <t>Occurred on 09.06.2026 at about 15.00 hrs on NH-16 road (Tekkali to Narasannapeta side), Near Jarjangi flyover Bridge, Kotabommali mandal and reported on 10.06.2026 at 10.00 hrs in which the complainant Tanni Sivakumar S/o Laxmanarao, 18 years, Yadava by caste, Panthulupeta village, Kotabommali Mandal, stated that he and his brother-in-law Avala Aditya were travelling on a Pulsar motorcycle bearing No. AP 40 CJ 8793, belonging to his uncle, to visit their aunt's house at Satyavaram village. At about 3:00 PM, while passing near the Judging Flyover on NH-16 road, his brother-in-law Aditya was riding the motorcycle at a high speed and, while driving negligently, lost control of the vehicle and dashed into the rear side of a stationary lorry bearing No. KA 22 AA</t>
  </si>
  <si>
    <t>'162/2026'</t>
  </si>
  <si>
    <t>'161/2026'</t>
  </si>
  <si>
    <t>This is a case of Un-natural death due to Hanging, which occurred on 10.06.2026 from 16.00 hrs to 17.30 hrs., at Complainant House, Thanem Village, Ponduru Mandal and reported on 10.06.2026 at 19.30 hrs., where in the complainant It is submitted that the complainant, Nidrabangi Trinadha S/o Late Abbayi, aged about 55 years, Reddika caste, resident of Thanem Village, Ponduru Mandal, reported that he has only one son namely Nidrabangi Raju @ Rajareddy, aged about 36 years, who was earning his livelihood by running an auto-rickshaw. The deceased had borrowed loans through online applications and on his auto vehicle for the construction of a house to the tune of approximately Rs.16,00,000/-. He was paying monthly EMIs of Rs.16,000/- and was facing financial difficulties in repaying the loan am</t>
  </si>
  <si>
    <t>This is counter to Cr No. 59/2026 that occurred on 09.06.2026 at 20.30 hrs at `KOTHA CHERUVU¿ of Sinduvada village, Sarubujjili Mandal and reported on 10.06.2026 at 11.30 hrs basing on the medical statement of Meesala Nagamma, W/o Adinarayana, Age 38 yrs, Caste: Arava, Sinduvada village, Sarubujjili Mandal., in which she stated that she together with her husband are living by doing agricultural works and her husband, Adinarayana is also running a tractor and they have two daughters, and during the summer holidays, Vinay, 5 yrs who is son of their younger daughter had come to stay with them and further stated that as usual, on 09-06-2026 at about 20:30 hrs her husband went to the pond along with his grandson Vinay. At that time, her grandson told her husband that there was a ghost in the po</t>
  </si>
  <si>
    <t>Occurred prior to 10.06.2026 at Dharmavaram Village, Etcherla Mandal, Srikakulam District and reported on 10.06.2026 at 13.00 hrs, wherein the complainant Yanda Sridevi w/o Ravi, age:29 years, Mala by caste, Muchhavanipeta, PN Colony, Srikakulam Town and District stated that her marriage performed with Yanda Ravi s/o Eswararao on 15.05.2014 at her in laws house. During marriage her parents gave Rs.20,00,000/-, 3 1/2 tulas gold, Sarisamanulu worth Rs.1,00,000. Later her husband harassed her mentally, physically demanded additional dowry Rs.2,00,000/- with active instigation of her Mother-in-law Eswaramma, Father-in-law Eswararao, Co-Sister Yanda Divya, Brother-in-law Prasad, Lakshmi. Though the complainant bare all the harassment of accused, She lodged a report with request to initiate ac</t>
  </si>
  <si>
    <t>Occurred in-between in between 19.04.2026 at 11:50 hrs to 13:45 hrs., At At Banyan tree, opposite to Govt. Model Primary School, Kanchili Village &amp; Mandal and reported on 09.05.2026 at 17.00 hrs., in which the complainant Purandaro Bisai S/o Judhister Bisai, 39 Years, Padda Village, Meliyaputti Mandal, Srikakulam Dist., reported that that he has been working as an Odia Teacher at ZPHS M.S. Palli for the past one year and that he owns a Hero Glamour motorcycle bearing No. OD 07 V 4327. On 19-04-2026, in connection with duty for the Medha Samman Exam conducted at Government Model Primary School, Kanchili, he came on his motorcycle and parked it under a banyan tree opposite the school at about 11:50 Hrs. After completion of the examination, when he came outside at about 13:45 Hrs, he noticed</t>
  </si>
  <si>
    <t>Hiramandalam,'14/2016'</t>
  </si>
  <si>
    <t>Narasannapeta,'67/2016'</t>
  </si>
  <si>
    <t>Tekkali PS,'44/2017'</t>
  </si>
  <si>
    <t>Hiramandalam,'54/2017'</t>
  </si>
  <si>
    <t>Hiramandalam,'56/2017'</t>
  </si>
  <si>
    <t>Hiramandalam,'58/2017'</t>
  </si>
  <si>
    <t>Etcherla,'173/2017'</t>
  </si>
  <si>
    <t>Kasibugga,'33/2018'</t>
  </si>
  <si>
    <t>Gara,'91/2018'</t>
  </si>
  <si>
    <t>Srikakulam I Town,'9/2019'</t>
  </si>
  <si>
    <t>Srikakulam Rural,'20/2019'</t>
  </si>
  <si>
    <t>Srikakulam II Town,'13/2019'</t>
  </si>
  <si>
    <t>Sompeta,'24/2019'</t>
  </si>
  <si>
    <t>Polaki,'88/2019'</t>
  </si>
  <si>
    <t>Srikakulam II Town,'67/2019'</t>
  </si>
  <si>
    <t>Srikakulam II Town,'70/2019'</t>
  </si>
  <si>
    <t>Gara,'97/2019'</t>
  </si>
  <si>
    <t>Vajrapukothuru,'81/2019'</t>
  </si>
  <si>
    <t>Polaki,'123/2019'</t>
  </si>
  <si>
    <t>Kothuru,'125/2019'</t>
  </si>
  <si>
    <t>Baruva,'57/2019'</t>
  </si>
  <si>
    <t>Srikakulam II Town,'94/2019'</t>
  </si>
  <si>
    <t>Nandigam,'103/2019'</t>
  </si>
  <si>
    <t>Polaki,'148/2019'</t>
  </si>
  <si>
    <t>Srikakulam Rural,'216/2019'</t>
  </si>
  <si>
    <t>Srikakulam Rural,'231/2019'</t>
  </si>
  <si>
    <t>Etcherla,'196/2019'</t>
  </si>
  <si>
    <t>Etcherla,'206/2019'</t>
  </si>
  <si>
    <t>Narasannapeta,'264/2019'</t>
  </si>
  <si>
    <t>Etcherla,'216/2019'</t>
  </si>
  <si>
    <t>Srikakulam II Town,'192/2019'</t>
  </si>
  <si>
    <t>Srikakulam Rural,'267/2019'</t>
  </si>
  <si>
    <t>Srikakulam II Town,'194/2019'</t>
  </si>
  <si>
    <t>Srikakulam Rural,'268/2019'</t>
  </si>
  <si>
    <t>Etcherla,'238/2019'</t>
  </si>
  <si>
    <t>Srikakulam I Town,'143/2019'</t>
  </si>
  <si>
    <t>Sarubujjili,'130/2019'</t>
  </si>
  <si>
    <t>Polaki,'189/2019'</t>
  </si>
  <si>
    <t>Hiramandalam,'122/2019'</t>
  </si>
  <si>
    <t>Srikakulam I Town,'155/2019'</t>
  </si>
  <si>
    <t>Srikakulam II Town,'270/2019'</t>
  </si>
  <si>
    <t>Srikakulam II Town,'284/2019'</t>
  </si>
  <si>
    <t>Srikakulam II Town,'294/2019'</t>
  </si>
  <si>
    <t>Srikakulam II Town,'12/2020'</t>
  </si>
  <si>
    <t>Srikakulam II Town,'13/2020'</t>
  </si>
  <si>
    <t>Kotabommali,'13/2020'</t>
  </si>
  <si>
    <t>Sarubujjili,'16/2020'</t>
  </si>
  <si>
    <t>Srikakulam II Town,'19/2020'</t>
  </si>
  <si>
    <t>Srikakulam Rural,'44/2020'</t>
  </si>
  <si>
    <t>Narasannapeta,'38/2020'</t>
  </si>
  <si>
    <t>Kotabommali,'74/2020'</t>
  </si>
  <si>
    <t>Narasannapeta,'201/2020'</t>
  </si>
  <si>
    <t>Amadalavalasa,'266/2020'</t>
  </si>
  <si>
    <t>Srikakulam I Town,'792/2020'</t>
  </si>
  <si>
    <t>Srikakulam I Town,'1013/2020'</t>
  </si>
  <si>
    <t>Srikakulam Rural,'457/2020'</t>
  </si>
  <si>
    <t>Amadalavalasa,'411/2020'</t>
  </si>
  <si>
    <t>Srikakulam II Town,'1091/2020'</t>
  </si>
  <si>
    <t>Narasannapeta,'407/2020'</t>
  </si>
  <si>
    <t>Gara,'265/2020'</t>
  </si>
  <si>
    <t>Kaviti,'195/2020'</t>
  </si>
  <si>
    <t>Srikakulam Rural,'587/2020'</t>
  </si>
  <si>
    <t>Srikakulam Rural,'602/2020'</t>
  </si>
  <si>
    <t>Tekkali PS,'482/2020'</t>
  </si>
  <si>
    <t>J.R.Puram,'598/2020'</t>
  </si>
  <si>
    <t>Ponduru,'430/2020'</t>
  </si>
  <si>
    <t>Amadalavalasa,'508/2020'</t>
  </si>
  <si>
    <t>Srikakulam I Town,'1324/2020'</t>
  </si>
  <si>
    <t>Srikakulam I Town,'1346/2020'</t>
  </si>
  <si>
    <t>Hiramandalam,'268/2020'</t>
  </si>
  <si>
    <t>Srikakulam I Town,'1372/2020'</t>
  </si>
  <si>
    <t>Narasannapeta,'555/2020'</t>
  </si>
  <si>
    <t>Kasibugga,'1141/2020'</t>
  </si>
  <si>
    <t>Narasannapeta,'3/2021'</t>
  </si>
  <si>
    <t>Kasibugga,'12/2021'</t>
  </si>
  <si>
    <t>Kasibugga,'18/2021'</t>
  </si>
  <si>
    <t>Gara,'12/2021'</t>
  </si>
  <si>
    <t>Srikakulam I Town,'32/2021'</t>
  </si>
  <si>
    <t>Etcherla,'57/2021'</t>
  </si>
  <si>
    <t>Etcherla,'58/2021'</t>
  </si>
  <si>
    <t>J.R.Puram,'45/2021'</t>
  </si>
  <si>
    <t>Gara,'55/2021'</t>
  </si>
  <si>
    <t>Srikakulam Rural,'123/2021'</t>
  </si>
  <si>
    <t>Srikakulam Rural,'138/2021'</t>
  </si>
  <si>
    <t>Amadalavalasa,'90/2021'</t>
  </si>
  <si>
    <t>Amadalavalasa,'98/2021'</t>
  </si>
  <si>
    <t>Kothuru,'84/2021'</t>
  </si>
  <si>
    <t>Gara,'102/2021'</t>
  </si>
  <si>
    <t>Polaki,'79/2021'</t>
  </si>
  <si>
    <t>Srikakulam Rural,'193/2021'</t>
  </si>
  <si>
    <t>Srikakulam Rural,'194/2021'</t>
  </si>
  <si>
    <t>J.R.Puram,'107/2021'</t>
  </si>
  <si>
    <t>Gara,'120/2021'</t>
  </si>
  <si>
    <t>Srikakulam I Town,'95/2021'</t>
  </si>
  <si>
    <t>Amadalavalasa,'118/2021'</t>
  </si>
  <si>
    <t>Ponduru,'113/2021'</t>
  </si>
  <si>
    <t>Gara,'135/2021'</t>
  </si>
  <si>
    <t>Kasibugga,'294/2021'</t>
  </si>
  <si>
    <t>Meliaputti,'81/2021'</t>
  </si>
  <si>
    <t>Kasibugga,'298/2021'</t>
  </si>
  <si>
    <t>Narasannapeta,'185/2021'</t>
  </si>
  <si>
    <t>Narasannapeta,'188/2021'</t>
  </si>
  <si>
    <t>Sarubujjili,'167/2021'</t>
  </si>
  <si>
    <t>Gara,'184/2021'</t>
  </si>
  <si>
    <t>Etcherla,'220/2021'</t>
  </si>
  <si>
    <t>Kasibugga,'399/2021'</t>
  </si>
  <si>
    <t>Amadalavalasa,'179/2021'</t>
  </si>
  <si>
    <t>Kothuru,'181/2021'</t>
  </si>
  <si>
    <t>Amadalavalasa,'189/2021'</t>
  </si>
  <si>
    <t>Srikakulam Rural,'295/2021'</t>
  </si>
  <si>
    <t>Etcherla,'238/2021'</t>
  </si>
  <si>
    <t>Naupada,'54/2021'</t>
  </si>
  <si>
    <t>Kasibugga,'441/2021'</t>
  </si>
  <si>
    <t>Etcherla,'242/2021'</t>
  </si>
  <si>
    <t>Srikakulam I Town,'215/2021'</t>
  </si>
  <si>
    <t>Amadalavalasa,'193/2021'</t>
  </si>
  <si>
    <t>Jalumuru,'148/2021'</t>
  </si>
  <si>
    <t>Kasibugga,'461/2021'</t>
  </si>
  <si>
    <t>Narasannapeta,'290/2021'</t>
  </si>
  <si>
    <t>Kasibugga,'469/2021'</t>
  </si>
  <si>
    <t>Srikakulam Rural,'314/2021'</t>
  </si>
  <si>
    <t>Kasibugga,'474/2021'</t>
  </si>
  <si>
    <t>Kasibugga,'476/2021'</t>
  </si>
  <si>
    <t>Srikakulam II Town,'185/2021'</t>
  </si>
  <si>
    <t>Etcherla,'257/2021'</t>
  </si>
  <si>
    <t>Etcherla,'261/2021'</t>
  </si>
  <si>
    <t>Sarubujjili,'206/2021'</t>
  </si>
  <si>
    <t>Srikakulam I Town,'234/2021'</t>
  </si>
  <si>
    <t>Srikakulam I Town,'236/2021'</t>
  </si>
  <si>
    <t>Sompeta,'83/2021'</t>
  </si>
  <si>
    <t>Srikakulam I Town,'241/2021'</t>
  </si>
  <si>
    <t>Kasibugga,'11/2022'</t>
  </si>
  <si>
    <t>Ponduru,'7/2022'</t>
  </si>
  <si>
    <t>Kasibugga,'18/2022'</t>
  </si>
  <si>
    <t>Sarubujjili,'4/2022'</t>
  </si>
  <si>
    <t>Srikakulam II Town,'8/2022'</t>
  </si>
  <si>
    <t>Nandigam,'8/2022'</t>
  </si>
  <si>
    <t>Etcherla,'17/2022'</t>
  </si>
  <si>
    <t>Kotabommali,'21/2022'</t>
  </si>
  <si>
    <t>Ponduru,'28/2022'</t>
  </si>
  <si>
    <t>Srikakulam Rural,'35/2022'</t>
  </si>
  <si>
    <t>Sarubujjili,'23/2022'</t>
  </si>
  <si>
    <t>Ponduru,'36/2022'</t>
  </si>
  <si>
    <t>Srikakulam II Town,'34/2022'</t>
  </si>
  <si>
    <t>Meliaputti,'20/2022'</t>
  </si>
  <si>
    <t>Nandigam,'24/2022'</t>
  </si>
  <si>
    <t>Kasibugga,'125/2022'</t>
  </si>
  <si>
    <t>Vajrapukothuru,'20/2022'</t>
  </si>
  <si>
    <t>Srikakulam Rural,'69/2022'</t>
  </si>
  <si>
    <t>Srikakulam II Town,'52/2022'</t>
  </si>
  <si>
    <t>Laveru,'24/2022'</t>
  </si>
  <si>
    <t>Srikakulam I Town,'58/2022'</t>
  </si>
  <si>
    <t>Polaki,'21/2022'</t>
  </si>
  <si>
    <t>Srikakulam II Town,'59/2022'</t>
  </si>
  <si>
    <t>Tekkali PS,'103/2022'</t>
  </si>
  <si>
    <t>J.R.Puram,'72/2022'</t>
  </si>
  <si>
    <t>Kasibugga,'174/2022'</t>
  </si>
  <si>
    <t>Kasibugga,'179/2022'</t>
  </si>
  <si>
    <t>Etcherla,'83/2022'</t>
  </si>
  <si>
    <t>Tekkali PS,'118/2022'</t>
  </si>
  <si>
    <t>Kasibugga,'199/2022'</t>
  </si>
  <si>
    <t>Srikakulam Rural,'114/2022'</t>
  </si>
  <si>
    <t>Etcherla,'90/2022'</t>
  </si>
  <si>
    <t>J.R.Puram,'94/2022'</t>
  </si>
  <si>
    <t>Srikakulam Rural,'133/2022'</t>
  </si>
  <si>
    <t>J.R.Puram,'107/2022'</t>
  </si>
  <si>
    <t>Laveru,'59/2022'</t>
  </si>
  <si>
    <t>Kasibugga,'251/2022'</t>
  </si>
  <si>
    <t>Amadalavalasa,'124/2022'</t>
  </si>
  <si>
    <t>J.R.Puram,'116/2022'</t>
  </si>
  <si>
    <t>Srikakulam Rural,'155/2022'</t>
  </si>
  <si>
    <t>Santhabommali,'101/2022'</t>
  </si>
  <si>
    <t>Srikakulam Rural,'168/2022'</t>
  </si>
  <si>
    <t>Kasibugga,'278/2022'</t>
  </si>
  <si>
    <t>Kasibugga,'283/2022'</t>
  </si>
  <si>
    <t>Srikakulam I Town,'143/2022'</t>
  </si>
  <si>
    <t>Etcherla,'152/2022'</t>
  </si>
  <si>
    <t>Naupada,'58/2022'</t>
  </si>
  <si>
    <t>Srikakulam I Town,'169/2022'</t>
  </si>
  <si>
    <t>Kotabommali,'168/2022'</t>
  </si>
  <si>
    <t>Srikakulam Rural,'226/2022'</t>
  </si>
  <si>
    <t>Etcherla,'178/2022'</t>
  </si>
  <si>
    <t>Srikakulam I Town,'171/2022'</t>
  </si>
  <si>
    <t>Burja,'71/2022'</t>
  </si>
  <si>
    <t>Meliaputti,'92/2022'</t>
  </si>
  <si>
    <t>Srikakulam II Town,'135/2022'</t>
  </si>
  <si>
    <t>Etcherla,'197/2022'</t>
  </si>
  <si>
    <t>Kotabommali,'175/2022'</t>
  </si>
  <si>
    <t>Tekkali PS,'240/2022'</t>
  </si>
  <si>
    <t>Srikakulam II Town,'149/2022'</t>
  </si>
  <si>
    <t>Etcherla,'211/2022'</t>
  </si>
  <si>
    <t>Srikakulam II Town,'155/2022'</t>
  </si>
  <si>
    <t>Srikakulam II Town,'154/2022'</t>
  </si>
  <si>
    <t>Sarubujjili,'144/2022'</t>
  </si>
  <si>
    <t>Srikakulam I Town,'193/2022'</t>
  </si>
  <si>
    <t>Srikakulam I Town,'195/2022'</t>
  </si>
  <si>
    <t>Kothuru,'174/2022'</t>
  </si>
  <si>
    <t>Kasibugga,'422/2022'</t>
  </si>
  <si>
    <t>Amadalavalasa,'207/2022'</t>
  </si>
  <si>
    <t>Kasibugga,'429/2022'</t>
  </si>
  <si>
    <t>Meliaputti,'106/2022'</t>
  </si>
  <si>
    <t>Sarubujjili,'160/2022'</t>
  </si>
  <si>
    <t>Kasibugga,'440/2022'</t>
  </si>
  <si>
    <t>Srikakulam II Town,'175/2022'</t>
  </si>
  <si>
    <t>Kotabommali,'197/2022'</t>
  </si>
  <si>
    <t>Kasibugga,'446/2022'</t>
  </si>
  <si>
    <t>Srikakulam II Town,'178/2022'</t>
  </si>
  <si>
    <t>Kotabommali,'202/2022'</t>
  </si>
  <si>
    <t>Srikakulam II Town,'181/2022'</t>
  </si>
  <si>
    <t>Mandasa,'130/2022'</t>
  </si>
  <si>
    <t>Tekkali PS,'274/2022'</t>
  </si>
  <si>
    <t>Srikakulam II Town,'201/2022'</t>
  </si>
  <si>
    <t>Kasibugga,'541/2022'</t>
  </si>
  <si>
    <t>Kasibugga,'544/2022'</t>
  </si>
  <si>
    <t>Etcherla,'276/2022'</t>
  </si>
  <si>
    <t>Srikakulam I Town,'268/2022'</t>
  </si>
  <si>
    <t>Amadalavalasa,'262/2022'</t>
  </si>
  <si>
    <t>Srikakulam Rural,'409/2022'</t>
  </si>
  <si>
    <t>J.R.Puram,'245/2022'</t>
  </si>
  <si>
    <t>Kotabommali,'225/2022'</t>
  </si>
  <si>
    <t>Sarubujjili,'189/2022'</t>
  </si>
  <si>
    <t>Srikakulam II Town,'212/2022'</t>
  </si>
  <si>
    <t>Kotabommali,'227/2022'</t>
  </si>
  <si>
    <t>Mandasa,'153/2022'</t>
  </si>
  <si>
    <t>Gara,'193/2022'</t>
  </si>
  <si>
    <t>Ponduru,'183/2022'</t>
  </si>
  <si>
    <t>J.R.Puram,'256/2022'</t>
  </si>
  <si>
    <t>Sarubujjili,'196/2022'</t>
  </si>
  <si>
    <t>Sompeta,'105/2022'</t>
  </si>
  <si>
    <t>Laveru,'160/2022'</t>
  </si>
  <si>
    <t>Tekkali PS,'310/2022'</t>
  </si>
  <si>
    <t>Jalumuru,'130/2022'</t>
  </si>
  <si>
    <t>Sarubujjili,'206/2022'</t>
  </si>
  <si>
    <t>Kasibugga,'2/2023'</t>
  </si>
  <si>
    <t>Amadalavalasa,'2/2023'</t>
  </si>
  <si>
    <t>J.R.Puram,'3/2023'</t>
  </si>
  <si>
    <t>J.R.Puram,'6/2023'</t>
  </si>
  <si>
    <t>Srikakulam Rural,'9/2023'</t>
  </si>
  <si>
    <t>Kasibugga,'11/2023'</t>
  </si>
  <si>
    <t>Meliaputti,'4/2023'</t>
  </si>
  <si>
    <t>Kotabommali,'16/2023'</t>
  </si>
  <si>
    <t>Kasibugga,'23/2023'</t>
  </si>
  <si>
    <t>Polaki,'10/2023'</t>
  </si>
  <si>
    <t>Sarubujjili,'25/2023'</t>
  </si>
  <si>
    <t>Burja,'16/2023'</t>
  </si>
  <si>
    <t>Kasibugga,'91/2023'</t>
  </si>
  <si>
    <t>Etcherla,'40/2023'</t>
  </si>
  <si>
    <t>Kanchili,'24/2023'</t>
  </si>
  <si>
    <t>Etcherla,'44/2023'</t>
  </si>
  <si>
    <t>Laveru,'33/2023'</t>
  </si>
  <si>
    <t>Etcherla,'47/2023'</t>
  </si>
  <si>
    <t>Kasibugga,'98/2023'</t>
  </si>
  <si>
    <t>Amadalavalasa,'51/2023'</t>
  </si>
  <si>
    <t>J.R.Puram,'59/2023'</t>
  </si>
  <si>
    <t>J.R.Puram,'61/2023'</t>
  </si>
  <si>
    <t>J.R.Puram,'66/2023'</t>
  </si>
  <si>
    <t>Kothuru,'78/2023'</t>
  </si>
  <si>
    <t>Srikakulam Rural,'98/2023'</t>
  </si>
  <si>
    <t>Naupada,'18/2023'</t>
  </si>
  <si>
    <t>Kasibugga,'135/2023'</t>
  </si>
  <si>
    <t>Laveru,'51/2023'</t>
  </si>
  <si>
    <t>Kasibugga,'145/2023'</t>
  </si>
  <si>
    <t>Sarubujjili,'60/2023'</t>
  </si>
  <si>
    <t>Tekkali PS,'67/2023'</t>
  </si>
  <si>
    <t>Narasannapeta,'89/2023'</t>
  </si>
  <si>
    <t>Kasibugga,'161/2023'</t>
  </si>
  <si>
    <t>Kasibugga,'160/2023'</t>
  </si>
  <si>
    <t>Itchapuram Town,'53/2023'</t>
  </si>
  <si>
    <t>Ponduru,'67/2023'</t>
  </si>
  <si>
    <t>Tekkali PS,'108/2023'</t>
  </si>
  <si>
    <t>Kothuru,'136/2023'</t>
  </si>
  <si>
    <t>Amadalavalasa,'136/2023'</t>
  </si>
  <si>
    <t>Itchapuram Rural,'53/2023'</t>
  </si>
  <si>
    <t>Meliaputti,'69/2023'</t>
  </si>
  <si>
    <t>Narasannapeta,'130/2023'</t>
  </si>
  <si>
    <t>Kasibugga,'263/2023'</t>
  </si>
  <si>
    <t>Amadalavalasa,'148/2023'</t>
  </si>
  <si>
    <t>Baruva,'73/2023'</t>
  </si>
  <si>
    <t>Itchapuram Town,'91/2023'</t>
  </si>
  <si>
    <t>Mandasa,'141/2023'</t>
  </si>
  <si>
    <t>Srikakulam II Town,'194/2023'</t>
  </si>
  <si>
    <t>Srikakulam II Town,'217/2023'</t>
  </si>
  <si>
    <t>Etcherla,'205/2023'</t>
  </si>
  <si>
    <t>Amadalavalasa,'217/2023'</t>
  </si>
  <si>
    <t>Amadalavalasa,'224/2023'</t>
  </si>
  <si>
    <t>Srikakulam I Town,'215/2023'</t>
  </si>
  <si>
    <t>Etcherla,'227/2023'</t>
  </si>
  <si>
    <t>J.R.Puram,'187/2023'</t>
  </si>
  <si>
    <t>Kasibugga,'311/2023'</t>
  </si>
  <si>
    <t>Polaki,'116/2023'</t>
  </si>
  <si>
    <t>Tekkali PS,'198/2023'</t>
  </si>
  <si>
    <t>Kanchili,'106/2023'</t>
  </si>
  <si>
    <t>Itchapuram Rural,'105/2023'</t>
  </si>
  <si>
    <t>Kasibugga,'334/2023'</t>
  </si>
  <si>
    <t>Kasibugga,'341/2023'</t>
  </si>
  <si>
    <t>Kasibugga,'340/2023'</t>
  </si>
  <si>
    <t>Kasibugga,'346/2023'</t>
  </si>
  <si>
    <t>Kotabommali,'163/2023'</t>
  </si>
  <si>
    <t>Kasibugga,'353/2023'</t>
  </si>
  <si>
    <t>Tekkali PS,'244/2023'</t>
  </si>
  <si>
    <t>Kasibugga,'368/2023'</t>
  </si>
  <si>
    <t>Etcherla,'269/2023'</t>
  </si>
  <si>
    <t>Kotabommali,'181/2023'</t>
  </si>
  <si>
    <t>Kasibugga,'384/2023'</t>
  </si>
  <si>
    <t>Narasannapeta,'245/2023'</t>
  </si>
  <si>
    <t>Amadalavalasa,'298/2023'</t>
  </si>
  <si>
    <t>Etcherla,'274/2023'</t>
  </si>
  <si>
    <t>J.R.Puram,'230/2023'</t>
  </si>
  <si>
    <t>Narasannapeta,'251/2023'</t>
  </si>
  <si>
    <t>Srikakulam Rural,'324/2023'</t>
  </si>
  <si>
    <t>Kasibugga,'404/2023'</t>
  </si>
  <si>
    <t>Etcherla,'283/2023'</t>
  </si>
  <si>
    <t>Etcherla,'285/2023'</t>
  </si>
  <si>
    <t>Kaviti,'91/2023'</t>
  </si>
  <si>
    <t>Laveru,'219/2023'</t>
  </si>
  <si>
    <t>Narasannapeta,'255/2023'</t>
  </si>
  <si>
    <t>Kasibugga,'410/2023'</t>
  </si>
  <si>
    <t>Srikakulam I Town,'277/2023'</t>
  </si>
  <si>
    <t>Laveru,'220/2023'</t>
  </si>
  <si>
    <t>Kotabommali,'198/2023'</t>
  </si>
  <si>
    <t>Etcherla,'296/2023'</t>
  </si>
  <si>
    <t>J.R.Puram,'239/2023'</t>
  </si>
  <si>
    <t>Nandigam,'181/2023'</t>
  </si>
  <si>
    <t>Amadalavalasa,'328/2023'</t>
  </si>
  <si>
    <t>J.R.Puram,'242/2023'</t>
  </si>
  <si>
    <t>Kotabommali,'211/2023'</t>
  </si>
  <si>
    <t>Srikakulam II Town,'349/2023'</t>
  </si>
  <si>
    <t>Nandigam,'184/2023'</t>
  </si>
  <si>
    <t>Srikakulam Rural,'359/2023'</t>
  </si>
  <si>
    <t>Kasibugga,'427/2023'</t>
  </si>
  <si>
    <t>Amadalavalasa,'338/2023'</t>
  </si>
  <si>
    <t>Tekkali PS,'351/2023'</t>
  </si>
  <si>
    <t>G. Sigadam,'176/2023'</t>
  </si>
  <si>
    <t>Etcherla,'325/2023'</t>
  </si>
  <si>
    <t>Kothuru,'318/2023'</t>
  </si>
  <si>
    <t>Etcherla,'334/2023'</t>
  </si>
  <si>
    <t>Etcherla,'339/2023'</t>
  </si>
  <si>
    <t>Mandasa,'242/2023'</t>
  </si>
  <si>
    <t>Narasannapeta,'296/2023'</t>
  </si>
  <si>
    <t>G. Sigadam,'193/2023'</t>
  </si>
  <si>
    <t>Srikakulam I Town,'318/2023'</t>
  </si>
  <si>
    <t>Narasannapeta,'303/2023'</t>
  </si>
  <si>
    <t>Kaviti,'109/2023'</t>
  </si>
  <si>
    <t>Kaviti,'112/2023'</t>
  </si>
  <si>
    <t>Srikakulam Rural,'403/2023'</t>
  </si>
  <si>
    <t>G. Sigadam,'208/2023'</t>
  </si>
  <si>
    <t>Kotabommali,'247/2023'</t>
  </si>
  <si>
    <t>Kasibugga,'467/2023'</t>
  </si>
  <si>
    <t>Laveru,'268/2023'</t>
  </si>
  <si>
    <t>Ponduru,'316/2023'</t>
  </si>
  <si>
    <t>Kasibugga,'470/2023'</t>
  </si>
  <si>
    <t>Kothuru,'353/2023'</t>
  </si>
  <si>
    <t>J.R.Puram,'308/2023'</t>
  </si>
  <si>
    <t>Kothuru,'362/2023'</t>
  </si>
  <si>
    <t>Tekkali PS,'426/2023'</t>
  </si>
  <si>
    <t>Nandigam,'214/2023'</t>
  </si>
  <si>
    <t>Srikakulam Rural,'451/2023'</t>
  </si>
  <si>
    <t>Kotabommali,'267/2023'</t>
  </si>
  <si>
    <t>Gara,'256/2023'</t>
  </si>
  <si>
    <t>Kasibugga,'499/2023'</t>
  </si>
  <si>
    <t>Ponduru,'356/2023'</t>
  </si>
  <si>
    <t>Srikakulam II Town,'467/2023'</t>
  </si>
  <si>
    <t>Narasannapeta,'360/2023'</t>
  </si>
  <si>
    <t>Meliaputti,'209/2023'</t>
  </si>
  <si>
    <t>Kaviti,'136/2023'</t>
  </si>
  <si>
    <t>Gara,'266/2023'</t>
  </si>
  <si>
    <t>Narasannapeta,'369/2023'</t>
  </si>
  <si>
    <t>Amadalavalasa,'442/2023'</t>
  </si>
  <si>
    <t>Sarubujjili,'299/2023'</t>
  </si>
  <si>
    <t>J.R.Puram,'355/2023'</t>
  </si>
  <si>
    <t>Nandigam,'243/2023'</t>
  </si>
  <si>
    <t>J.R.Puram,'361/2023'</t>
  </si>
  <si>
    <t>Kothuru,'415/2023'</t>
  </si>
  <si>
    <t>Meliaputti,'232/2023'</t>
  </si>
  <si>
    <t>J.R.Puram,'5/2024'</t>
  </si>
  <si>
    <t>Kasibugga,'3/2024'</t>
  </si>
  <si>
    <t>Sompeta,'3/2024'</t>
  </si>
  <si>
    <t>Amadalavalasa,'8/2024'</t>
  </si>
  <si>
    <t>Kasibugga,'8/2024'</t>
  </si>
  <si>
    <t>Hiramandalam,'9/2024'</t>
  </si>
  <si>
    <t>Kotabommali,'16/2024'</t>
  </si>
  <si>
    <t>Nandigam,'10/2024'</t>
  </si>
  <si>
    <t>J.R.Puram,'9/2024'</t>
  </si>
  <si>
    <t>Hiramandalam,'12/2024'</t>
  </si>
  <si>
    <t>Kotabommali,'19/2024'</t>
  </si>
  <si>
    <t>Itchapuram Rural,'13/2024'</t>
  </si>
  <si>
    <t>Kotabommali,'22/2024'</t>
  </si>
  <si>
    <t>Sompeta,'13/2024'</t>
  </si>
  <si>
    <t>Hiramandalam,'18/2024'</t>
  </si>
  <si>
    <t>Kasibugga,'24/2024'</t>
  </si>
  <si>
    <t>Srikakulam Rural,'27/2024'</t>
  </si>
  <si>
    <t>Kotabommali,'24/2024'</t>
  </si>
  <si>
    <t>Jalumuru,'15/2024'</t>
  </si>
  <si>
    <t>Etcherla,'45/2024'</t>
  </si>
  <si>
    <t>Kasibugga,'44/2024'</t>
  </si>
  <si>
    <t>Narasannapeta,'30/2024'</t>
  </si>
  <si>
    <t>Baruva,'16/2024'</t>
  </si>
  <si>
    <t>Narasannapeta,'32/2024'</t>
  </si>
  <si>
    <t>Itchapuram Town,'32/2024'</t>
  </si>
  <si>
    <t>J.R.Puram,'23/2024'</t>
  </si>
  <si>
    <t>Baruva,'20/2024'</t>
  </si>
  <si>
    <t>Jalumuru,'22/2024'</t>
  </si>
  <si>
    <t>Jalumuru,'21/2024'</t>
  </si>
  <si>
    <t>Laveru,'29/2024'</t>
  </si>
  <si>
    <t>Kasibugga,'72/2024'</t>
  </si>
  <si>
    <t>Kotabommali,'42/2024'</t>
  </si>
  <si>
    <t>Kasibugga,'77/2024'</t>
  </si>
  <si>
    <t>Srikakulam II Town,'43/2024'</t>
  </si>
  <si>
    <t>Itchapuram Town,'45/2024'</t>
  </si>
  <si>
    <t>Srikakulam II Town,'45/2024'</t>
  </si>
  <si>
    <t>Etcherla,'58/2024'</t>
  </si>
  <si>
    <t>Etcherla,'61/2024'</t>
  </si>
  <si>
    <t>Jalumuru,'27/2024'</t>
  </si>
  <si>
    <t>Kasibugga,'90/2024'</t>
  </si>
  <si>
    <t>Laveru,'40/2024'</t>
  </si>
  <si>
    <t>Narasannapeta,'49/2024'</t>
  </si>
  <si>
    <t>Baruva,'28/2024'</t>
  </si>
  <si>
    <t>Sarubujjili,'53/2024'</t>
  </si>
  <si>
    <t>Kasibugga,'100/2024'</t>
  </si>
  <si>
    <t>Ponduru,'59/2024'</t>
  </si>
  <si>
    <t>Srikakulam II Town,'58/2024'</t>
  </si>
  <si>
    <t>Santhabommali,'37/2024'</t>
  </si>
  <si>
    <t>Meliaputti,'53/2024'</t>
  </si>
  <si>
    <t>Kanchili,'39/2024'</t>
  </si>
  <si>
    <t>Itchapuram Town,'72/2024'</t>
  </si>
  <si>
    <t>Kotabommali,'70/2024'</t>
  </si>
  <si>
    <t>Kasibugga,'138/2024'</t>
  </si>
  <si>
    <t>Narasannapeta,'72/2024'</t>
  </si>
  <si>
    <t>Kasibugga,'143/2024'</t>
  </si>
  <si>
    <t>Kotabommali,'74/2024'</t>
  </si>
  <si>
    <t>Kotabommali,'75/2024'</t>
  </si>
  <si>
    <t>Naupada,'44/2024'</t>
  </si>
  <si>
    <t>Ponduru,'74/2024'</t>
  </si>
  <si>
    <t>Sarubujjili,'65/2024'</t>
  </si>
  <si>
    <t>Srikakulam II Town,'70/2024'</t>
  </si>
  <si>
    <t>Pathapatnam,'73/2024'</t>
  </si>
  <si>
    <t>J.R.Puram,'60/2024'</t>
  </si>
  <si>
    <t>Laveru,'91/2024'</t>
  </si>
  <si>
    <t>Srikakulam Rural,'80/2024'</t>
  </si>
  <si>
    <t>Hiramandalam,'56/2024'</t>
  </si>
  <si>
    <t>Meliaputti,'60/2024'</t>
  </si>
  <si>
    <t>Srikakulam Rural,'82/2024'</t>
  </si>
  <si>
    <t>Srikakulam Rural,'84/2024'</t>
  </si>
  <si>
    <t>Etcherla,'119/2024'</t>
  </si>
  <si>
    <t>Kanchili,'55/2024'</t>
  </si>
  <si>
    <t>Srikakulam II Town,'76/2024'</t>
  </si>
  <si>
    <t>Srikakulam II Town,'77/2024'</t>
  </si>
  <si>
    <t>Jalumuru,'54/2024'</t>
  </si>
  <si>
    <t>Kanchili,'58/2024'</t>
  </si>
  <si>
    <t>Tekkali PS,'204/2024'</t>
  </si>
  <si>
    <t>Etcherla,'142/2024'</t>
  </si>
  <si>
    <t>Kasibugga,'200/2024'</t>
  </si>
  <si>
    <t>Nandigam,'71/2024'</t>
  </si>
  <si>
    <t>Tekkali PS,'216/2024'</t>
  </si>
  <si>
    <t>Etcherla,'145/2024'</t>
  </si>
  <si>
    <t>J.R.Puram,'82/2024'</t>
  </si>
  <si>
    <t>Baruva,'58/2024'</t>
  </si>
  <si>
    <t>Gara,'106/2024'</t>
  </si>
  <si>
    <t>Kasibugga,'218/2024'</t>
  </si>
  <si>
    <t>Itchapuram Rural,'69/2024'</t>
  </si>
  <si>
    <t>Tekkali PS,'228/2024'</t>
  </si>
  <si>
    <t>Meliaputti,'78/2024'</t>
  </si>
  <si>
    <t>Kanchili,'72/2024'</t>
  </si>
  <si>
    <t>Nandigam,'75/2024'</t>
  </si>
  <si>
    <t>Srikakulam II Town,'91/2024'</t>
  </si>
  <si>
    <t>Hiramandalam,'74/2024'</t>
  </si>
  <si>
    <t>Santhabommali,'68/2024'</t>
  </si>
  <si>
    <t>Kanchili,'75/2024'</t>
  </si>
  <si>
    <t>Srikakulam I Town,'122/2024'</t>
  </si>
  <si>
    <t>Kasibugga,'235/2024'</t>
  </si>
  <si>
    <t>Kasibugga,'236/2024'</t>
  </si>
  <si>
    <t>Kanchili,'76/2024'</t>
  </si>
  <si>
    <t>Narasannapeta,'122/2024'</t>
  </si>
  <si>
    <t>Polaki,'70/2024'</t>
  </si>
  <si>
    <t>Srikakulam I Town,'133/2024'</t>
  </si>
  <si>
    <t>Sompeta,'61/2024'</t>
  </si>
  <si>
    <t>Kotabommali,'110/2024'</t>
  </si>
  <si>
    <t>Laveru,'170/2024'</t>
  </si>
  <si>
    <t>Narasannapeta,'140/2024'</t>
  </si>
  <si>
    <t>Srikakulam I Town,'151/2024'</t>
  </si>
  <si>
    <t>Srikakulam Rural,'163/2024'</t>
  </si>
  <si>
    <t>Narasannapeta,'147/2024'</t>
  </si>
  <si>
    <t>Kanchili,'87/2024'</t>
  </si>
  <si>
    <t>Kotabommali,'114/2024'</t>
  </si>
  <si>
    <t>Ponduru,'117/2024'</t>
  </si>
  <si>
    <t>Laveru,'184/2024'</t>
  </si>
  <si>
    <t>Etcherla,'203/2024'</t>
  </si>
  <si>
    <t>Kasibugga,'279/2024'</t>
  </si>
  <si>
    <t>Baruva,'78/2024'</t>
  </si>
  <si>
    <t>J.R.Puram,'124/2024'</t>
  </si>
  <si>
    <t>Laveru,'191/2024'</t>
  </si>
  <si>
    <t>J.R.Puram,'125/2024'</t>
  </si>
  <si>
    <t>Kasibugga,'291/2024'</t>
  </si>
  <si>
    <t>Srikakulam Rural,'210/2024'</t>
  </si>
  <si>
    <t>Srikakulam Rural,'212/2024'</t>
  </si>
  <si>
    <t>Kanchili,'94/2024'</t>
  </si>
  <si>
    <t>Tekkali PS,'291/2024'</t>
  </si>
  <si>
    <t>Kotabommali,'123/2024'</t>
  </si>
  <si>
    <t>Narasannapeta,'164/2024'</t>
  </si>
  <si>
    <t>Tekkali PS,'295/2024'</t>
  </si>
  <si>
    <t>Kotabommali,'124/2024'</t>
  </si>
  <si>
    <t>Srikakulam II Town,'134/2024'</t>
  </si>
  <si>
    <t>Srikakulam Rural,'224/2024'</t>
  </si>
  <si>
    <t>Tekkali PS,'298/2024'</t>
  </si>
  <si>
    <t>J.R.Puram,'134/2024'</t>
  </si>
  <si>
    <t>Srikakulam Rural,'225/2024'</t>
  </si>
  <si>
    <t>Kotabommali,'126/2024'</t>
  </si>
  <si>
    <t>Etcherla,'238/2024'</t>
  </si>
  <si>
    <t>Srikakulam I Town,'185/2024'</t>
  </si>
  <si>
    <t>Etcherla,'241/2024'</t>
  </si>
  <si>
    <t>J.R.Puram,'140/2024'</t>
  </si>
  <si>
    <t>Santhabommali,'90/2024'</t>
  </si>
  <si>
    <t>Kasibugga,'298/2024'</t>
  </si>
  <si>
    <t>Saravakota,'136/2024'</t>
  </si>
  <si>
    <t>Kasibugga,'300/2024'</t>
  </si>
  <si>
    <t>Sompeta,'73/2024'</t>
  </si>
  <si>
    <t>Kotabommali,'132/2024'</t>
  </si>
  <si>
    <t>Srikakulam II Town,'146/2024'</t>
  </si>
  <si>
    <t>Ponduru,'138/2024'</t>
  </si>
  <si>
    <t>Laveru,'209/2024'</t>
  </si>
  <si>
    <t>J.R.Puram,'162/2024'</t>
  </si>
  <si>
    <t>Kanchili,'118/2024'</t>
  </si>
  <si>
    <t>Amadalavalasa,'214/2024'</t>
  </si>
  <si>
    <t>Polaki,'122/2024'</t>
  </si>
  <si>
    <t>Srikakulam II Town,'171/2024'</t>
  </si>
  <si>
    <t>Kasibugga,'340/2024'</t>
  </si>
  <si>
    <t>Kasibugga,'342/2024'</t>
  </si>
  <si>
    <t>Santhabommali,'108/2024'</t>
  </si>
  <si>
    <t>Etcherla,'277/2024'</t>
  </si>
  <si>
    <t>Mahila UPS, Srikakulam,'84/2024'</t>
  </si>
  <si>
    <t>Saravakota,'162/2024'</t>
  </si>
  <si>
    <t>Srikakulam I Town,'223/2024'</t>
  </si>
  <si>
    <t>Itchapuram Town,'184/2024'</t>
  </si>
  <si>
    <t>Baruva,'110/2024'</t>
  </si>
  <si>
    <t>Kanchili,'138/2024'</t>
  </si>
  <si>
    <t>DSP DPTC</t>
  </si>
  <si>
    <t>Narasannapeta,'212/2024'</t>
  </si>
  <si>
    <t>Kanchili,'139/2024'</t>
  </si>
  <si>
    <t>Mandasa,'184/2024'</t>
  </si>
  <si>
    <t>Kotabommali,'155/2024'</t>
  </si>
  <si>
    <t>Mandasa,'185/2024'</t>
  </si>
  <si>
    <t>Kasibugga,'372/2024'</t>
  </si>
  <si>
    <t>Itchapuram Town,'190/2024'</t>
  </si>
  <si>
    <t>Srikakulam Rural,'277/2024'</t>
  </si>
  <si>
    <t>Polaki,'142/2024'</t>
  </si>
  <si>
    <t>Hiramandalam,'137/2024'</t>
  </si>
  <si>
    <t>Srikakulam II Town,'193/2024'</t>
  </si>
  <si>
    <t>Baruva,'114/2024'</t>
  </si>
  <si>
    <t>Kasibugga,'379/2024'</t>
  </si>
  <si>
    <t>Srikakulam Rural,'281/2024'</t>
  </si>
  <si>
    <t>Itchapuram Town,'192/2024'</t>
  </si>
  <si>
    <t>Itchapuram Town,'193/2024'</t>
  </si>
  <si>
    <t>Kanchili,'145/2024'</t>
  </si>
  <si>
    <t>Kotabommali,'161/2024'</t>
  </si>
  <si>
    <t>Kaviti,'82/2024'</t>
  </si>
  <si>
    <t>Kasibugga,'397/2024'</t>
  </si>
  <si>
    <t>Kasibugga,'398/2024'</t>
  </si>
  <si>
    <t>Srikakulam II Town,'199/2024'</t>
  </si>
  <si>
    <t>Vajrapukothuru,'141/2024'</t>
  </si>
  <si>
    <t>Srikakulam Rural,'288/2024'</t>
  </si>
  <si>
    <t>Itchapuram Town,'195/2024'</t>
  </si>
  <si>
    <t>Itchapuram Rural,'147/2024'</t>
  </si>
  <si>
    <t>Kanchili,'148/2024'</t>
  </si>
  <si>
    <t>Kasibugga,'410/2024'</t>
  </si>
  <si>
    <t>Etcherla,'326/2024'</t>
  </si>
  <si>
    <t>Itchapuram Rural,'148/2024'</t>
  </si>
  <si>
    <t>Kasibugga,'414/2024'</t>
  </si>
  <si>
    <t>Laveru,'248/2024'</t>
  </si>
  <si>
    <t>Srikakulam Rural,'294/2024'</t>
  </si>
  <si>
    <t>Ponduru,'173/2024'</t>
  </si>
  <si>
    <t>Srikakulam Rural,'295/2024'</t>
  </si>
  <si>
    <t>Itchapuram Town,'197/2024'</t>
  </si>
  <si>
    <t>Itchapuram Rural,'149/2024'</t>
  </si>
  <si>
    <t>Srikakulam Rural,'298/2024'</t>
  </si>
  <si>
    <t>Baruva,'121/2024'</t>
  </si>
  <si>
    <t>Kanchili,'154/2024'</t>
  </si>
  <si>
    <t>Pathapatnam,'187/2024'</t>
  </si>
  <si>
    <t>Srikakulam Rural,'300/2024'</t>
  </si>
  <si>
    <t>Hiramandalam,'147/2024'</t>
  </si>
  <si>
    <t>Kasibugga,'436/2024'</t>
  </si>
  <si>
    <t>Kotabommali,'175/2024'</t>
  </si>
  <si>
    <t>Sarubujjili,'171/2024'</t>
  </si>
  <si>
    <t>Etcherla,'345/2024'</t>
  </si>
  <si>
    <t>Srikakulam Rural,'305/2024'</t>
  </si>
  <si>
    <t>Itchapuram Town,'200/2024'</t>
  </si>
  <si>
    <t>Kasibugga,'442/2024'</t>
  </si>
  <si>
    <t>Itchapuram Rural,'155/2024'</t>
  </si>
  <si>
    <t>Kanchili,'160/2024'</t>
  </si>
  <si>
    <t>Kotabommali,'180/2024'</t>
  </si>
  <si>
    <t>Jalumuru,'152/2024'</t>
  </si>
  <si>
    <t>Santhabommali,'128/2024'</t>
  </si>
  <si>
    <t>Kotabommali,'182/2024'</t>
  </si>
  <si>
    <t>Meliaputti,'146/2024'</t>
  </si>
  <si>
    <t>Jalumuru,'154/2024'</t>
  </si>
  <si>
    <t>Jalumuru,'153/2024'</t>
  </si>
  <si>
    <t>Etcherla,'356/2024'</t>
  </si>
  <si>
    <t>Pathapatnam,'197/2024'</t>
  </si>
  <si>
    <t>Etcherla,'360/2024'</t>
  </si>
  <si>
    <t>Meliaputti,'149/2024'</t>
  </si>
  <si>
    <t>Srikakulam Rural,'322/2024'</t>
  </si>
  <si>
    <t>Kotabommali,'185/2024'</t>
  </si>
  <si>
    <t>J.R.Puram,'251/2024'</t>
  </si>
  <si>
    <t>Mandasa,'216/2024'</t>
  </si>
  <si>
    <t>Polaki,'166/2024'</t>
  </si>
  <si>
    <t>Kotabommali,'188/2024'</t>
  </si>
  <si>
    <t>Kotabommali,'190/2024'</t>
  </si>
  <si>
    <t>Kotabommali,'187/2024'</t>
  </si>
  <si>
    <t>Mandasa,'220/2024'</t>
  </si>
  <si>
    <t>Kasibugga,'475/2024'</t>
  </si>
  <si>
    <t>Kasibugga,'478/2024'</t>
  </si>
  <si>
    <t>Kotabommali,'194/2024'</t>
  </si>
  <si>
    <t>Sompeta,'129/2024'</t>
  </si>
  <si>
    <t>Kotabommali,'195/2024'</t>
  </si>
  <si>
    <t>Kasibugga,'486/2024'</t>
  </si>
  <si>
    <t>Saravakota,'188/2024'</t>
  </si>
  <si>
    <t>Srikakulam Rural,'328/2024'</t>
  </si>
  <si>
    <t>Mandasa,'226/2024'</t>
  </si>
  <si>
    <t>Etcherla,'373/2024'</t>
  </si>
  <si>
    <t>Etcherla,'378/2024'</t>
  </si>
  <si>
    <t>Baruva,'128/2024'</t>
  </si>
  <si>
    <t>Jalumuru,'157/2024'</t>
  </si>
  <si>
    <t>Srikakulam II Town,'222/2024'</t>
  </si>
  <si>
    <t>Hiramandalam,'162/2024'</t>
  </si>
  <si>
    <t>J.R.Puram,'273/2024'</t>
  </si>
  <si>
    <t>J.R.Puram,'271/2024'</t>
  </si>
  <si>
    <t>J.R.Puram,'272/2024'</t>
  </si>
  <si>
    <t>Laveru,'274/2024'</t>
  </si>
  <si>
    <t>Itchapuram Rural,'156/2024'</t>
  </si>
  <si>
    <t>Kanchili,'172/2024'</t>
  </si>
  <si>
    <t>Naupada,'107/2024'</t>
  </si>
  <si>
    <t>Sompeta,'133/2024'</t>
  </si>
  <si>
    <t>Itchapuram Rural,'157/2024'</t>
  </si>
  <si>
    <t>Kanchili,'173/2024'</t>
  </si>
  <si>
    <t>Itchapuram Town,'211/2024'</t>
  </si>
  <si>
    <t>Pathapatnam,'207/2024'</t>
  </si>
  <si>
    <t>Kanchili,'177/2024'</t>
  </si>
  <si>
    <t>Kasibugga,'523/2024'</t>
  </si>
  <si>
    <t>Narasannapeta,'291/2024'</t>
  </si>
  <si>
    <t>Etcherla,'386/2024'</t>
  </si>
  <si>
    <t>Kanchili,'180/2024'</t>
  </si>
  <si>
    <t>Etcherla,'388/2024'</t>
  </si>
  <si>
    <t>Itchapuram Town,'216/2024'</t>
  </si>
  <si>
    <t>Srikakulam II Town,'228/2024'</t>
  </si>
  <si>
    <t>Santhabommali,'145/2024'</t>
  </si>
  <si>
    <t>Vajrapukothuru,'165/2024'</t>
  </si>
  <si>
    <t>Kotabommali,'210/2024'</t>
  </si>
  <si>
    <t>Srikakulam Traffic,'708/2024'</t>
  </si>
  <si>
    <t>Itchapuram Town,'218/2024'</t>
  </si>
  <si>
    <t>Jalumuru,'168/2024'</t>
  </si>
  <si>
    <t>Kasibugga,'541/2024'</t>
  </si>
  <si>
    <t>Meliaputti,'161/2024'</t>
  </si>
  <si>
    <t>G. Sigadam,'113/2024'</t>
  </si>
  <si>
    <t>J.R.Puram,'285/2024'</t>
  </si>
  <si>
    <t>Kasibugga,'545/2024'</t>
  </si>
  <si>
    <t>Kothuru,'286/2024'</t>
  </si>
  <si>
    <t>Tekkali PS,'503/2024'</t>
  </si>
  <si>
    <t>Itchapuram Town,'224/2024'</t>
  </si>
  <si>
    <t>Kasibugga,'554/2024'</t>
  </si>
  <si>
    <t>Itchapuram Rural,'169/2024'</t>
  </si>
  <si>
    <t>Kanchili,'197/2024'</t>
  </si>
  <si>
    <t>Pathapatnam,'226/2024'</t>
  </si>
  <si>
    <t>Itchapuram Town,'229/2024'</t>
  </si>
  <si>
    <t>Narasannapeta,'330/2024'</t>
  </si>
  <si>
    <t>Sompeta,'139/2024'</t>
  </si>
  <si>
    <t>Kasibugga,'559/2024'</t>
  </si>
  <si>
    <t>G. Sigadam,'119/2024'</t>
  </si>
  <si>
    <t>J.R.Puram,'300/2024'</t>
  </si>
  <si>
    <t>Srikakulam Rural,'363/2024'</t>
  </si>
  <si>
    <t>Meliaputti,'167/2024'</t>
  </si>
  <si>
    <t>Etcherla,'405/2024'</t>
  </si>
  <si>
    <t>J.R.Puram,'302/2024'</t>
  </si>
  <si>
    <t>J.R.Puram,'301/2024'</t>
  </si>
  <si>
    <t>Kotabommali,'229/2024'</t>
  </si>
  <si>
    <t>J.R.Puram,'306/2024'</t>
  </si>
  <si>
    <t>Kotabommali,'230/2024'</t>
  </si>
  <si>
    <t>Kasibugga,'571/2024'</t>
  </si>
  <si>
    <t>Kasibugga,'572/2024'</t>
  </si>
  <si>
    <t>Srikakulam Rural,'375/2024'</t>
  </si>
  <si>
    <t>Tekkali PS,'537/2024'</t>
  </si>
  <si>
    <t>Srikakulam Rural,'381/2024'</t>
  </si>
  <si>
    <t>Etcherla,'409/2024'</t>
  </si>
  <si>
    <t>Kasibugga,'576/2024'</t>
  </si>
  <si>
    <t>Itchapuram Rural,'173/2024'</t>
  </si>
  <si>
    <t>Ponduru,'254/2024'</t>
  </si>
  <si>
    <t>Itchapuram Rural,'174/2024'</t>
  </si>
  <si>
    <t>Sompeta,'1/2025'</t>
  </si>
  <si>
    <t>Burja,'4/2025'</t>
  </si>
  <si>
    <t>Kasibugga,'6/2025'</t>
  </si>
  <si>
    <t>Kaviti,'2/2025'</t>
  </si>
  <si>
    <t>Itchapuram Rural,'3/2025'</t>
  </si>
  <si>
    <t>Kotabommali,'8/2025'</t>
  </si>
  <si>
    <t>Kasibugga,'12/2025'</t>
  </si>
  <si>
    <t>Kasibugga,'16/2025'</t>
  </si>
  <si>
    <t>Kaviti,'5/2025'</t>
  </si>
  <si>
    <t>Mandasa,'9/2025'</t>
  </si>
  <si>
    <t>Kanchili,'10/2025'</t>
  </si>
  <si>
    <t>Etcherla,'27/2025'</t>
  </si>
  <si>
    <t>Kothuru,'16/2025'</t>
  </si>
  <si>
    <t>Kasibugga,'35/2025'</t>
  </si>
  <si>
    <t>Meliaputti,'9/2025'</t>
  </si>
  <si>
    <t>Srikakulam II Town,'15/2025'</t>
  </si>
  <si>
    <t>Kasibugga,'39/2025'</t>
  </si>
  <si>
    <t>Kasibugga,'41/2025'</t>
  </si>
  <si>
    <t>Kaviti,'11/2025'</t>
  </si>
  <si>
    <t>Vajrapukothuru,'16/2025'</t>
  </si>
  <si>
    <t>Burja,'15/2025'</t>
  </si>
  <si>
    <t>Narasannapeta,'34/2025'</t>
  </si>
  <si>
    <t>Itchapuram Rural,'9/2025'</t>
  </si>
  <si>
    <t>Mandasa,'13/2025'</t>
  </si>
  <si>
    <t>Hiramandalam,'5/2025'</t>
  </si>
  <si>
    <t>J.R.Puram,'25/2025'</t>
  </si>
  <si>
    <t>Srikakulam II Town,'20/2025'</t>
  </si>
  <si>
    <t>Kotabommali,'40/2025'</t>
  </si>
  <si>
    <t>Kothuru,'18/2025'</t>
  </si>
  <si>
    <t>Ponduru,'22/2025'</t>
  </si>
  <si>
    <t>Ponduru,'21/2025'</t>
  </si>
  <si>
    <t>Kaviti,'15/2025'</t>
  </si>
  <si>
    <t>Kotabommali,'42/2025'</t>
  </si>
  <si>
    <t>Kasibugga,'52/2025'</t>
  </si>
  <si>
    <t>Narasannapeta,'50/2025'</t>
  </si>
  <si>
    <t>Srikakulam II Town,'25/2025'</t>
  </si>
  <si>
    <t>Vajrapukothuru,'20/2025'</t>
  </si>
  <si>
    <t>Kanchili,'27/2025'</t>
  </si>
  <si>
    <t>Itchapuram Town,'13/2025'</t>
  </si>
  <si>
    <t>Kanchili,'28/2025'</t>
  </si>
  <si>
    <t>Mandasa,'19/2025'</t>
  </si>
  <si>
    <t>Polaki,'21/2025'</t>
  </si>
  <si>
    <t>Itchapuram Town,'14/2025'</t>
  </si>
  <si>
    <t>Kasibugga,'60/2025'</t>
  </si>
  <si>
    <t>Kasibugga,'61/2025'</t>
  </si>
  <si>
    <t>Nandigam,'37/2025'</t>
  </si>
  <si>
    <t>J.R.Puram,'39/2025'</t>
  </si>
  <si>
    <t>Mandasa,'24/2025'</t>
  </si>
  <si>
    <t>Kothuru,'22/2025'</t>
  </si>
  <si>
    <t>Itchapuram Town,'16/2025'</t>
  </si>
  <si>
    <t>Amadalavalasa,'37/2025'</t>
  </si>
  <si>
    <t>Kaviti,'24/2025'</t>
  </si>
  <si>
    <t>Vajrapukothuru,'22/2025'</t>
  </si>
  <si>
    <t>Baruva,'27/2025'</t>
  </si>
  <si>
    <t>Baruva,'28/2025'</t>
  </si>
  <si>
    <t>Etcherla,'50/2025'</t>
  </si>
  <si>
    <t>Itchapuram Rural,'20/2025'</t>
  </si>
  <si>
    <t>Kasibugga,'66/2025'</t>
  </si>
  <si>
    <t>Sompeta,'14/2025'</t>
  </si>
  <si>
    <t>Vajrapukothuru,'23/2025'</t>
  </si>
  <si>
    <t>Itchapuram Town,'17/2025'</t>
  </si>
  <si>
    <t>Mandasa,'28/2025'</t>
  </si>
  <si>
    <t>Srikakulam Rural,'39/2025'</t>
  </si>
  <si>
    <t>Srikakulam Rural,'38/2025'</t>
  </si>
  <si>
    <t>Itchapuram Town,'18/2025'</t>
  </si>
  <si>
    <t>Srikakulam II Town,'35/2025'</t>
  </si>
  <si>
    <t>Kasibugga,'71/2025'</t>
  </si>
  <si>
    <t>Kasibugga,'72/2025'</t>
  </si>
  <si>
    <t>Etcherla,'58/2025'</t>
  </si>
  <si>
    <t>Kothuru,'28/2025'</t>
  </si>
  <si>
    <t>G. Sigadam,'18/2025'</t>
  </si>
  <si>
    <t>Itchapuram Town,'23/2025'</t>
  </si>
  <si>
    <t>Kaviti,'28/2025'</t>
  </si>
  <si>
    <t>Srikakulam II Town,'40/2025'</t>
  </si>
  <si>
    <t>Srikakulam II Town,'41/2025'</t>
  </si>
  <si>
    <t>Hiramandalam,'21/2025'</t>
  </si>
  <si>
    <t>Narasannapeta,'79/2025'</t>
  </si>
  <si>
    <t>Pathapatnam,'35/2025'</t>
  </si>
  <si>
    <t>Amadalavalasa,'45/2025'</t>
  </si>
  <si>
    <t>Srikakulam Rural,'49/2025'</t>
  </si>
  <si>
    <t>Amadalavalasa,'46/2025'</t>
  </si>
  <si>
    <t>Kasibugga,'82/2025'</t>
  </si>
  <si>
    <t>Kotabommali,'73/2025'</t>
  </si>
  <si>
    <t>Itchapuram Town,'25/2025'</t>
  </si>
  <si>
    <t>Mandasa,'31/2025'</t>
  </si>
  <si>
    <t>Narasannapeta,'84/2025'</t>
  </si>
  <si>
    <t>Etcherla,'67/2025'</t>
  </si>
  <si>
    <t>Narasannapeta,'85/2025'</t>
  </si>
  <si>
    <t>Srikakulam II Town,'46/2025'</t>
  </si>
  <si>
    <t>Srikakulam II Town,'47/2025'</t>
  </si>
  <si>
    <t>Etcherla,'71/2025'</t>
  </si>
  <si>
    <t>Itchapuram Rural,'31/2025'</t>
  </si>
  <si>
    <t>J.R.Puram,'59/2025'</t>
  </si>
  <si>
    <t>Polaki,'52/2025'</t>
  </si>
  <si>
    <t>Santhabommali,'58/2025'</t>
  </si>
  <si>
    <t>Baruva,'35/2025'</t>
  </si>
  <si>
    <t>Santhabommali,'60/2025'</t>
  </si>
  <si>
    <t>Kotabommali,'88/2025'</t>
  </si>
  <si>
    <t>Laveru,'35/2025'</t>
  </si>
  <si>
    <t>Gara,'61/2025'</t>
  </si>
  <si>
    <t>Kotabommali,'92/2025'</t>
  </si>
  <si>
    <t>Etcherla,'74/2025'</t>
  </si>
  <si>
    <t>Srikakulam II Town,'50/2025'</t>
  </si>
  <si>
    <t>Kasibugga,'102/2025'</t>
  </si>
  <si>
    <t>Kotabommali,'98/2025'</t>
  </si>
  <si>
    <t>Meliaputti,'24/2025'</t>
  </si>
  <si>
    <t>Polaki,'67/2025'</t>
  </si>
  <si>
    <t>Etcherla,'82/2025'</t>
  </si>
  <si>
    <t>Itchapuram Town,'29/2025'</t>
  </si>
  <si>
    <t>Etcherla,'83/2025'</t>
  </si>
  <si>
    <t>Kasibugga,'104/2025'</t>
  </si>
  <si>
    <t>Kasibugga,'106/2025'</t>
  </si>
  <si>
    <t>Narasannapeta,'100/2025'</t>
  </si>
  <si>
    <t>Nandigam,'76/2025'</t>
  </si>
  <si>
    <t>Sompeta,'25/2025'</t>
  </si>
  <si>
    <t>Sompeta,'24/2025'</t>
  </si>
  <si>
    <t>Srikakulam II Town,'51/2025'</t>
  </si>
  <si>
    <t>Kanchili,'45/2025'</t>
  </si>
  <si>
    <t>Saravakota,'31/2025'</t>
  </si>
  <si>
    <t>Saravakota,'32/2025'</t>
  </si>
  <si>
    <t>Amadalavalasa,'55/2025'</t>
  </si>
  <si>
    <t>Baruva,'43/2025'</t>
  </si>
  <si>
    <t>J.R.Puram,'65/2025'</t>
  </si>
  <si>
    <t>J.R.Puram,'66/2025'</t>
  </si>
  <si>
    <t>Kotabommali,'105/2025'</t>
  </si>
  <si>
    <t>Etcherla,'87/2025'</t>
  </si>
  <si>
    <t>Etcherla,'88/2025'</t>
  </si>
  <si>
    <t>Gara,'66/2025'</t>
  </si>
  <si>
    <t>Kotabommali,'106/2025'</t>
  </si>
  <si>
    <t>Kotabommali,'107/2025'</t>
  </si>
  <si>
    <t>Srikakulam I Town,'38/2025'</t>
  </si>
  <si>
    <t>J.R.Puram,'71/2025'</t>
  </si>
  <si>
    <t>Kasibugga,'115/2025'</t>
  </si>
  <si>
    <t>Itchapuram Town,'36/2025'</t>
  </si>
  <si>
    <t>J.R.Puram,'73/2025'</t>
  </si>
  <si>
    <t>Kanchili,'53/2025'</t>
  </si>
  <si>
    <t>Kanchili,'52/2025'</t>
  </si>
  <si>
    <t>Srikakulam Rural,'75/2025'</t>
  </si>
  <si>
    <t>Srikakulam Rural,'76/2025'</t>
  </si>
  <si>
    <t>Kasibugga,'120/2025'</t>
  </si>
  <si>
    <t>Narasannapeta,'115/2025'</t>
  </si>
  <si>
    <t>Srikakulam Rural,'79/2025'</t>
  </si>
  <si>
    <t>Vajrapukothuru,'32/2025'</t>
  </si>
  <si>
    <t>Itchapuram Town,'39/2025'</t>
  </si>
  <si>
    <t>Kasibugga,'128/2025'</t>
  </si>
  <si>
    <t>Srikakulam II Town,'65/2025'</t>
  </si>
  <si>
    <t>J.R.Puram,'83/2025'</t>
  </si>
  <si>
    <t>Laveru,'49/2025'</t>
  </si>
  <si>
    <t>Srikakulam II Town,'66/2025'</t>
  </si>
  <si>
    <t>J.R.Puram,'85/2025'</t>
  </si>
  <si>
    <t>Pathapatnam,'48/2025'</t>
  </si>
  <si>
    <t>Srikakulam II Town,'67/2025'</t>
  </si>
  <si>
    <t>Tekkali PS,'148/2025'</t>
  </si>
  <si>
    <t>Etcherla,'104/2025'</t>
  </si>
  <si>
    <t>Hiramandalam,'38/2025'</t>
  </si>
  <si>
    <t>Kanchili,'58/2025'</t>
  </si>
  <si>
    <t>Kasibugga,'137/2025'</t>
  </si>
  <si>
    <t>Hiramandalam,'39/2025'</t>
  </si>
  <si>
    <t>J.R.Puram,'88/2025'</t>
  </si>
  <si>
    <t>Kasibugga,'138/2025'</t>
  </si>
  <si>
    <t>Kasibugga,'143/2025'</t>
  </si>
  <si>
    <t>Narasannapeta,'148/2025'</t>
  </si>
  <si>
    <t>J.R.Puram,'91/2025'</t>
  </si>
  <si>
    <t>Sompeta,'36/2025'</t>
  </si>
  <si>
    <t>Srikakulam I Town,'45/2025'</t>
  </si>
  <si>
    <t>Kotabommali,'140/2025'</t>
  </si>
  <si>
    <t>Tekkali PS,'152/2025'</t>
  </si>
  <si>
    <t>Kasibugga,'149/2025'</t>
  </si>
  <si>
    <t>Nandigam,'105/2025'</t>
  </si>
  <si>
    <t>Burja,'36/2025'</t>
  </si>
  <si>
    <t>Srikakulam Rural,'99/2025'</t>
  </si>
  <si>
    <t>G. Sigadam,'29/2025'</t>
  </si>
  <si>
    <t>Hiramandalam,'43/2025'</t>
  </si>
  <si>
    <t>Kasibugga,'158/2025'</t>
  </si>
  <si>
    <t>Srikakulam Rural,'101/2025'</t>
  </si>
  <si>
    <t>Kasibugga,'160/2025'</t>
  </si>
  <si>
    <t>Kaviti,'43/2025'</t>
  </si>
  <si>
    <t>Meliaputti,'35/2025'</t>
  </si>
  <si>
    <t>Srikakulam Rural,'107/2025'</t>
  </si>
  <si>
    <t>Kasibugga,'166/2025'</t>
  </si>
  <si>
    <t>Kasibugga,'165/2025'</t>
  </si>
  <si>
    <t>Srikakulam II Town,'82/2025'</t>
  </si>
  <si>
    <t>J.R.Puram,'107/2025'</t>
  </si>
  <si>
    <t>Srikakulam I Town,'53/2025'</t>
  </si>
  <si>
    <t>Itchapuram Town,'54/2025'</t>
  </si>
  <si>
    <t>Kasibugga,'169/2025'</t>
  </si>
  <si>
    <t>Mahila UPS, Srikakulam,'39/2025'</t>
  </si>
  <si>
    <t>Kanchili,'67/2025'</t>
  </si>
  <si>
    <t>Vajrapukothuru,'45/2025'</t>
  </si>
  <si>
    <t>Ponduru,'70/2025'</t>
  </si>
  <si>
    <t>Etcherla,'139/2025'</t>
  </si>
  <si>
    <t>Etcherla,'143/2025'</t>
  </si>
  <si>
    <t>Itchapuram Town,'55/2025'</t>
  </si>
  <si>
    <t>Narasannapeta,'183/2025'</t>
  </si>
  <si>
    <t>Narasannapeta,'185/2025'</t>
  </si>
  <si>
    <t>Baruva,'63/2025'</t>
  </si>
  <si>
    <t>Etcherla,'149/2025'</t>
  </si>
  <si>
    <t>Itchapuram Town,'57/2025'</t>
  </si>
  <si>
    <t>Itchapuram Town,'56/2025'</t>
  </si>
  <si>
    <t>Ponduru,'71/2025'</t>
  </si>
  <si>
    <t>Etcherla,'155/2025'</t>
  </si>
  <si>
    <t>Itchapuram Town,'58/2025'</t>
  </si>
  <si>
    <t>Itchapuram Town,'59/2025'</t>
  </si>
  <si>
    <t>J.R.Puram,'122/2025'</t>
  </si>
  <si>
    <t>Etcherla,'158/2025'</t>
  </si>
  <si>
    <t>C-3 &amp; D-5</t>
  </si>
  <si>
    <t>Srikakulam Rural,'133/2025'</t>
  </si>
  <si>
    <t>Kotabommali,'160/2025'</t>
  </si>
  <si>
    <t>Srikakulam Rural,'135/2025'</t>
  </si>
  <si>
    <t>Srikakulam Rural,'136/2025'</t>
  </si>
  <si>
    <t>Hiramandalam,'51/2025'</t>
  </si>
  <si>
    <t>Hiramandalam,'50/2025'</t>
  </si>
  <si>
    <t>Kanchili,'71/2025'</t>
  </si>
  <si>
    <t>Srikakulam Rural,'138/2025'</t>
  </si>
  <si>
    <t>Srikakulam Rural,'137/2025'</t>
  </si>
  <si>
    <t>Kasibugga,'194/2025'</t>
  </si>
  <si>
    <t>Srikakulam II Town,'99/2025'</t>
  </si>
  <si>
    <t>Srikakulam II Town,'100/2025'</t>
  </si>
  <si>
    <t>Vajrapukothuru,'52/2025'</t>
  </si>
  <si>
    <t>Meliaputti,'43/2025'</t>
  </si>
  <si>
    <t>Narasannapeta,'211/2025'</t>
  </si>
  <si>
    <t>Narasannapeta,'210/2025'</t>
  </si>
  <si>
    <t>Sompeta,'41/2025'</t>
  </si>
  <si>
    <t>Srikakulam II Town,'102/2025'</t>
  </si>
  <si>
    <t>Nandigam,'123/2025'</t>
  </si>
  <si>
    <t>Polaki,'165/2025'</t>
  </si>
  <si>
    <t>Mandasa,'75/2025'</t>
  </si>
  <si>
    <t>Naupada,'105/2025'</t>
  </si>
  <si>
    <t>G. Sigadam,'45/2025'</t>
  </si>
  <si>
    <t>Itchapuram Town,'63/2025'</t>
  </si>
  <si>
    <t>Kasibugga,'205/2025'</t>
  </si>
  <si>
    <t>Narasannapeta,'221/2025'</t>
  </si>
  <si>
    <t>Saravakota,'55/2025'</t>
  </si>
  <si>
    <t>J.R.Puram,'137/2025'</t>
  </si>
  <si>
    <t>Kasibugga,'210/2025'</t>
  </si>
  <si>
    <t>Srikakulam Rural,'151/2025'</t>
  </si>
  <si>
    <t>Etcherla,'176/2025'</t>
  </si>
  <si>
    <t>J.R.Puram,'141/2025'</t>
  </si>
  <si>
    <t>Kaviti,'57/2025'</t>
  </si>
  <si>
    <t>Itchapuram Town,'64/2025'</t>
  </si>
  <si>
    <t>J.R.Puram,'143/2025'</t>
  </si>
  <si>
    <t>J.R.Puram,'145/2025'</t>
  </si>
  <si>
    <t>Pathapatnam,'69/2025'</t>
  </si>
  <si>
    <t>Kanchili,'84/2025'</t>
  </si>
  <si>
    <t>Kasibugga,'217/2025'</t>
  </si>
  <si>
    <t>Kasibugga,'216/2025'</t>
  </si>
  <si>
    <t>Narasannapeta,'237/2025'</t>
  </si>
  <si>
    <t>Kasibugga,'218/2025'</t>
  </si>
  <si>
    <t>Etcherla,'186/2025'</t>
  </si>
  <si>
    <t>J.R.Puram,'150/2025'</t>
  </si>
  <si>
    <t>J.R.Puram,'149/2025'</t>
  </si>
  <si>
    <t>Etcherla,'187/2025'</t>
  </si>
  <si>
    <t>Kanchili,'86/2025'</t>
  </si>
  <si>
    <t>Kasibugga,'225/2025'</t>
  </si>
  <si>
    <t>Kasibugga,'226/2025'</t>
  </si>
  <si>
    <t>Narasannapeta,'240/2025'</t>
  </si>
  <si>
    <t>Kasibugga,'227/2025'</t>
  </si>
  <si>
    <t>Srikakulam II Town,'109/2025'</t>
  </si>
  <si>
    <t>Srikakulam Rural,'159/2025'</t>
  </si>
  <si>
    <t>Kasibugga,'229/2025'</t>
  </si>
  <si>
    <t>Kotabommali,'180/2025'</t>
  </si>
  <si>
    <t>Narasannapeta,'245/2025'</t>
  </si>
  <si>
    <t>Etcherla,'190/2025'</t>
  </si>
  <si>
    <t>Itchapuram Town,'67/2025'</t>
  </si>
  <si>
    <t>J.R.Puram,'153/2025'</t>
  </si>
  <si>
    <t>Amadalavalasa,'111/2025'</t>
  </si>
  <si>
    <t>Kothuru,'74/2025'</t>
  </si>
  <si>
    <t>Mandasa,'92/2025'</t>
  </si>
  <si>
    <t>Nandigam,'137/2025'</t>
  </si>
  <si>
    <t>Itchapuram Town,'70/2025'</t>
  </si>
  <si>
    <t>Etcherla,'197/2025'</t>
  </si>
  <si>
    <t>Srikakulam I Town,'77/2025'</t>
  </si>
  <si>
    <t>J.R.Puram,'161/2025'</t>
  </si>
  <si>
    <t>Etcherla,'201/2025'</t>
  </si>
  <si>
    <t>Srikakulam Rural,'175/2025'</t>
  </si>
  <si>
    <t>Tekkali PS,'207/2025'</t>
  </si>
  <si>
    <t>Itchapuram Town,'71/2025'</t>
  </si>
  <si>
    <t>Kasibugga,'246/2025'</t>
  </si>
  <si>
    <t>Nandigam,'138/2025'</t>
  </si>
  <si>
    <t>Pathapatnam,'81/2025'</t>
  </si>
  <si>
    <t>Itchapuram Rural,'61/2025'</t>
  </si>
  <si>
    <t>Mandasa,'100/2025'</t>
  </si>
  <si>
    <t>Srikakulam II Town,'119/2025'</t>
  </si>
  <si>
    <t>Tekkali PS,'210/2025'</t>
  </si>
  <si>
    <t>Etcherla,'208/2025'</t>
  </si>
  <si>
    <t>Vajrapukothuru,'65/2025'</t>
  </si>
  <si>
    <t>Itchapuram Town,'72/2025'</t>
  </si>
  <si>
    <t>Kasibugga,'251/2025'</t>
  </si>
  <si>
    <t>Kasibugga,'252/2025'</t>
  </si>
  <si>
    <t>Itchapuram Rural,'65/2025'</t>
  </si>
  <si>
    <t>Srikakulam Rural,'180/2025'</t>
  </si>
  <si>
    <t>Kanchili,'94/2025'</t>
  </si>
  <si>
    <t>Kasibugga,'254/2025'</t>
  </si>
  <si>
    <t>Laveru,'104/2025'</t>
  </si>
  <si>
    <t>Narasannapeta,'278/2025'</t>
  </si>
  <si>
    <t>Kothuru,'83/2025'</t>
  </si>
  <si>
    <t>Kothuru,'82/2025'</t>
  </si>
  <si>
    <t>Srikakulam II Town,'125/2025'</t>
  </si>
  <si>
    <t>Srikakulam Rural,'186/2025'</t>
  </si>
  <si>
    <t>Tekkali PS,'215/2025'</t>
  </si>
  <si>
    <t>Kasibugga,'255/2025'</t>
  </si>
  <si>
    <t>Narasannapeta,'282/2025'</t>
  </si>
  <si>
    <t>Narasannapeta,'281/2025'</t>
  </si>
  <si>
    <t>Narasannapeta,'283/2025'</t>
  </si>
  <si>
    <t>Srikakulam II Town,'127/2025'</t>
  </si>
  <si>
    <t>Kasibugga,'258/2025'</t>
  </si>
  <si>
    <t>Kasibugga,'257/2025'</t>
  </si>
  <si>
    <t>Kotabommali,'194/2025'</t>
  </si>
  <si>
    <t>Mandasa,'117/2025'</t>
  </si>
  <si>
    <t>Etcherla,'218/2025'</t>
  </si>
  <si>
    <t>Srikakulam Rural,'189/2025'</t>
  </si>
  <si>
    <t>J.R.Puram,'172/2025'</t>
  </si>
  <si>
    <t>Itchapuram Town,'79/2025'</t>
  </si>
  <si>
    <t>Srikakulam Rural,'193/2025'</t>
  </si>
  <si>
    <t>Narasannapeta,'292/2025'</t>
  </si>
  <si>
    <t>Etcherla,'223/2025'</t>
  </si>
  <si>
    <t>Etcherla,'224/2025'</t>
  </si>
  <si>
    <t>G. Sigadam,'60/2025'</t>
  </si>
  <si>
    <t>Itchapuram Town,'81/2025'</t>
  </si>
  <si>
    <t>J.R.Puram,'175/2025'</t>
  </si>
  <si>
    <t>G. Sigadam,'61/2025'</t>
  </si>
  <si>
    <t>G. Sigadam,'62/2025'</t>
  </si>
  <si>
    <t>Mandasa,'124/2025'</t>
  </si>
  <si>
    <t>J.R.Puram,'176/2025'</t>
  </si>
  <si>
    <t>Itchapuram Town,'82/2025'</t>
  </si>
  <si>
    <t>Srikakulam Traffic,'276/2025'</t>
  </si>
  <si>
    <t>Hiramandalam,'70/2025'</t>
  </si>
  <si>
    <t>Narasannapeta,'297/2025'</t>
  </si>
  <si>
    <t>Kasibugga,'278/2025'</t>
  </si>
  <si>
    <t>J.R.Puram,'184/2025'</t>
  </si>
  <si>
    <t>Kasibugga,'280/2025'</t>
  </si>
  <si>
    <t>Kasibugga,'282/2025'</t>
  </si>
  <si>
    <t>Kasibugga,'283/2025'</t>
  </si>
  <si>
    <t>Kaviti,'71/2025'</t>
  </si>
  <si>
    <t>Kotabommali,'204/2025'</t>
  </si>
  <si>
    <t>Narasannapeta,'301/2025'</t>
  </si>
  <si>
    <t>Naupada,'117/2025'</t>
  </si>
  <si>
    <t>Srikakulam Rural,'201/2025'</t>
  </si>
  <si>
    <t>Kanchili,'105/2025'</t>
  </si>
  <si>
    <t>Srikakulam Rural,'204/2025'</t>
  </si>
  <si>
    <t>Kasibugga,'288/2025'</t>
  </si>
  <si>
    <t>Kasibugga,'289/2025'</t>
  </si>
  <si>
    <t>Meliaputti,'70/2025'</t>
  </si>
  <si>
    <t>Etcherla,'235/2025'</t>
  </si>
  <si>
    <t>Kanchili,'107/2025'</t>
  </si>
  <si>
    <t>Kasibugga,'290/2025'</t>
  </si>
  <si>
    <t>Narasannapeta,'305/2025'</t>
  </si>
  <si>
    <t>Srikakulam Rural,'211/2025'</t>
  </si>
  <si>
    <t>Etcherla,'237/2025'</t>
  </si>
  <si>
    <t>Itchapuram Town,'90/2025'</t>
  </si>
  <si>
    <t>Srikakulam Rural,'212/2025'</t>
  </si>
  <si>
    <t>Narasannapeta,'309/2025'</t>
  </si>
  <si>
    <t>Naupada,'120/2025'</t>
  </si>
  <si>
    <t>Amadalavalasa,'148/2025'</t>
  </si>
  <si>
    <t>Itchapuram Rural,'81/2025'</t>
  </si>
  <si>
    <t>Kasibugga,'296/2025'</t>
  </si>
  <si>
    <t>Kasibugga,'294/2025'</t>
  </si>
  <si>
    <t>Baruva,'92/2025'</t>
  </si>
  <si>
    <t>J.R.Puram,'197/2025'</t>
  </si>
  <si>
    <t>Narasannapeta,'310/2025'</t>
  </si>
  <si>
    <t>Vajrapukothuru,'74/2025'</t>
  </si>
  <si>
    <t>Hiramandalam,'75/2025'</t>
  </si>
  <si>
    <t>Kasibugga,'303/2025'</t>
  </si>
  <si>
    <t>Kasibugga,'302/2025'</t>
  </si>
  <si>
    <t>Kasibugga,'304/2025'</t>
  </si>
  <si>
    <t>Baruva,'94/2025'</t>
  </si>
  <si>
    <t>Itchapuram Rural,'82/2025'</t>
  </si>
  <si>
    <t>Nandigam,'149/2025'</t>
  </si>
  <si>
    <t>Srikakulam Rural,'218/2025'</t>
  </si>
  <si>
    <t>Srikakulam Rural,'216/2025'</t>
  </si>
  <si>
    <t>Srikakulam Rural,'217/2025'</t>
  </si>
  <si>
    <t>Itchapuram Town,'95/2025'</t>
  </si>
  <si>
    <t>Kasibugga,'305/2025'</t>
  </si>
  <si>
    <t>Srikakulam I Town,'90/2025'</t>
  </si>
  <si>
    <t>Ponduru,'106/2025'</t>
  </si>
  <si>
    <t>J.R.Puram,'202/2025'</t>
  </si>
  <si>
    <t>Kanchili,'110/2025'</t>
  </si>
  <si>
    <t>Pathapatnam,'103/2025'</t>
  </si>
  <si>
    <t>Kothuru,'108/2025'</t>
  </si>
  <si>
    <t>Kothuru,'109/2025'</t>
  </si>
  <si>
    <t>Polaki,'224/2025'</t>
  </si>
  <si>
    <t>Vajrapukothuru,'77/2025'</t>
  </si>
  <si>
    <t>Kasibugga,'311/2025'</t>
  </si>
  <si>
    <t>Kasibugga,'312/2025'</t>
  </si>
  <si>
    <t>Kasibugga,'313/2025'</t>
  </si>
  <si>
    <t>Mandasa,'138/2025'</t>
  </si>
  <si>
    <t>Santhabommali,'147/2025'</t>
  </si>
  <si>
    <t>Kaviti,'79/2025'</t>
  </si>
  <si>
    <t>Amadalavalasa,'154/2025'</t>
  </si>
  <si>
    <t>J.R.Puram,'205/2025'</t>
  </si>
  <si>
    <t>Mandasa,'141/2025'</t>
  </si>
  <si>
    <t>Srikakulam Rural,'232/2025'</t>
  </si>
  <si>
    <t>Tekkali PS,'242/2025'</t>
  </si>
  <si>
    <t>Tekkali PS,'244/2025'</t>
  </si>
  <si>
    <t>J.R.Puram,'206/2025'</t>
  </si>
  <si>
    <t>Kasibugga,'319/2025'</t>
  </si>
  <si>
    <t>Kotabommali,'214/2025'</t>
  </si>
  <si>
    <t>Polaki,'231/2025'</t>
  </si>
  <si>
    <t>Amadalavalasa,'157/2025'</t>
  </si>
  <si>
    <t>Kothuru,'116/2025'</t>
  </si>
  <si>
    <t>Srikakulam I Town,'94/2025'</t>
  </si>
  <si>
    <t>Burja,'61/2025'</t>
  </si>
  <si>
    <t>Kasibugga,'322/2025'</t>
  </si>
  <si>
    <t>Kasibugga,'324/2025'</t>
  </si>
  <si>
    <t>Kasibugga,'323/2025'</t>
  </si>
  <si>
    <t>Itchapuram Town,'102/2025'</t>
  </si>
  <si>
    <t>Kasibugga,'326/2025'</t>
  </si>
  <si>
    <t>Etcherla,'255/2025'</t>
  </si>
  <si>
    <t>Kasibugga,'327/2025'</t>
  </si>
  <si>
    <t>Santhabommali,'151/2025'</t>
  </si>
  <si>
    <t>Pathapatnam,'115/2025'</t>
  </si>
  <si>
    <t>J.R.Puram,'218/2025'</t>
  </si>
  <si>
    <t>Kanchili,'121/2025'</t>
  </si>
  <si>
    <t>Mandasa,'156/2025'</t>
  </si>
  <si>
    <t>Narasannapeta,'339/2025'</t>
  </si>
  <si>
    <t>Meliaputti,'82/2025'</t>
  </si>
  <si>
    <t>Srikakulam II Town,'151/2025'</t>
  </si>
  <si>
    <t>Srikakulam II Town,'153/2025'</t>
  </si>
  <si>
    <t>Kasibugga,'339/2025'</t>
  </si>
  <si>
    <t>Srikakulam II Town,'154/2025'</t>
  </si>
  <si>
    <t>Laveru,'135/2025'</t>
  </si>
  <si>
    <t>Kasibugga,'342/2025'</t>
  </si>
  <si>
    <t>Kasibugga,'343/2025'</t>
  </si>
  <si>
    <t>Nandigam,'165/2025'</t>
  </si>
  <si>
    <t>Srikakulam II Town,'157/2025'</t>
  </si>
  <si>
    <t>Srikakulam Rural,'258/2025'</t>
  </si>
  <si>
    <t>Kasibugga,'346/2025'</t>
  </si>
  <si>
    <t>Itchapuram Rural,'89/2025'</t>
  </si>
  <si>
    <t>Itchapuram Town,'106/2025'</t>
  </si>
  <si>
    <t>Itchapuram Town,'107/2025'</t>
  </si>
  <si>
    <t>Kasibugga,'348/2025'</t>
  </si>
  <si>
    <t>Jalumuru,'166/2025'</t>
  </si>
  <si>
    <t>Kaviti,'95/2025'</t>
  </si>
  <si>
    <t>Naupada,'129/2025'</t>
  </si>
  <si>
    <t>G. Sigadam,'73/2025'</t>
  </si>
  <si>
    <t>Laveru,'143/2025'</t>
  </si>
  <si>
    <t>Kanchili,'130/2025'</t>
  </si>
  <si>
    <t>Nandigam,'170/2025'</t>
  </si>
  <si>
    <t>Mandasa,'160/2025'</t>
  </si>
  <si>
    <t>Srikakulam II Town,'161/2025'</t>
  </si>
  <si>
    <t>Itchapuram Town,'108/2025'</t>
  </si>
  <si>
    <t>Kasibugga,'354/2025'</t>
  </si>
  <si>
    <t>Narasannapeta,'362/2025'</t>
  </si>
  <si>
    <t>Saravakota,'106/2025'</t>
  </si>
  <si>
    <t>SDPO Palakonda</t>
  </si>
  <si>
    <t>Etcherla,'271/2025'</t>
  </si>
  <si>
    <t>J.R.Puram,'230/2025'</t>
  </si>
  <si>
    <t>Kasibugga,'356/2025'</t>
  </si>
  <si>
    <t>Narasannapeta,'364/2025'</t>
  </si>
  <si>
    <t>Narasannapeta,'363/2025'</t>
  </si>
  <si>
    <t>Kasibugga,'357/2025'</t>
  </si>
  <si>
    <t>Narasannapeta,'365/2025'</t>
  </si>
  <si>
    <t>Polaki,'254/2025'</t>
  </si>
  <si>
    <t>Santhabommali,'155/2025'</t>
  </si>
  <si>
    <t>Kotabommali,'232/2025'</t>
  </si>
  <si>
    <t>Sarubujjili,'135/2025'</t>
  </si>
  <si>
    <t>Srikakulam Rural,'269/2025'</t>
  </si>
  <si>
    <t>Itchapuram Town,'111/2025'</t>
  </si>
  <si>
    <t>Kothuru,'124/2025'</t>
  </si>
  <si>
    <t>Kanchili,'133/2025'</t>
  </si>
  <si>
    <t>Kasibugga,'361/2025'</t>
  </si>
  <si>
    <t>Itchapuram Town,'112/2025'</t>
  </si>
  <si>
    <t>Mandasa,'161/2025'</t>
  </si>
  <si>
    <t>Srikakulam Rural,'272/2025'</t>
  </si>
  <si>
    <t>Kotabommali,'236/2025'</t>
  </si>
  <si>
    <t>Gara,'170/2025'</t>
  </si>
  <si>
    <t>Kasibugga,'364/2025'</t>
  </si>
  <si>
    <t>Mahila UPS, Srikakulam,'91/2025'</t>
  </si>
  <si>
    <t>Tekkali PS,'264/2025'</t>
  </si>
  <si>
    <t>Etcherla,'275/2025'</t>
  </si>
  <si>
    <t>J.R.Puram,'233/2025'</t>
  </si>
  <si>
    <t>Kanchili,'134/2025'</t>
  </si>
  <si>
    <t>Narasannapeta,'370/2025'</t>
  </si>
  <si>
    <t>Tekkali PS,'269/2025'</t>
  </si>
  <si>
    <t>Tekkali PS,'270/2025'</t>
  </si>
  <si>
    <t>Itchapuram Town,'113/2025'</t>
  </si>
  <si>
    <t>Kasibugga,'367/2025'</t>
  </si>
  <si>
    <t>Kasibugga,'369/2025'</t>
  </si>
  <si>
    <t>Meliaputti,'91/2025'</t>
  </si>
  <si>
    <t>Srikakulam II Town,'169/2025'</t>
  </si>
  <si>
    <t>Mandasa,'164/2025'</t>
  </si>
  <si>
    <t>Kasibugga,'373/2025'</t>
  </si>
  <si>
    <t>Itchapuram Rural,'96/2025'</t>
  </si>
  <si>
    <t>Itchapuram Town,'117/2025'</t>
  </si>
  <si>
    <t>Narasannapeta,'374/2025'</t>
  </si>
  <si>
    <t>Laveru,'150/2025'</t>
  </si>
  <si>
    <t>Etcherla,'279/2025'</t>
  </si>
  <si>
    <t>Jalumuru,'179/2025'</t>
  </si>
  <si>
    <t>Kasibugga,'377/2025'</t>
  </si>
  <si>
    <t>Srikakulam Rural,'279/2025'</t>
  </si>
  <si>
    <t>Narasannapeta,'376/2025'</t>
  </si>
  <si>
    <t>Srikakulam II Town,'172/2025'</t>
  </si>
  <si>
    <t>Srikakulam II Town,'173/2025'</t>
  </si>
  <si>
    <t>J.R.Puram,'242/2025'</t>
  </si>
  <si>
    <t>Kotabommali,'247/2025'</t>
  </si>
  <si>
    <t>Kasibugga,'384/2025'</t>
  </si>
  <si>
    <t>Kasibugga,'382/2025'</t>
  </si>
  <si>
    <t>Sompeta,'79/2025'</t>
  </si>
  <si>
    <t>Tekkali PS,'276/2025'</t>
  </si>
  <si>
    <t>Etcherla,'283/2025'</t>
  </si>
  <si>
    <t>Narasannapeta,'380/2025'</t>
  </si>
  <si>
    <t>Narasannapeta,'379/2025'</t>
  </si>
  <si>
    <t>Kanchili,'143/2025'</t>
  </si>
  <si>
    <t>Srikakulam Rural,'284/2025'</t>
  </si>
  <si>
    <t>Mandasa,'169/2025'</t>
  </si>
  <si>
    <t>Etcherla,'286/2025'</t>
  </si>
  <si>
    <t>Etcherla,'287/2025'</t>
  </si>
  <si>
    <t>J.R.Puram,'251/2025'</t>
  </si>
  <si>
    <t>J.R.Puram,'250/2025'</t>
  </si>
  <si>
    <t>Kotabommali,'251/2025'</t>
  </si>
  <si>
    <t>Kotabommali,'252/2025'</t>
  </si>
  <si>
    <t>Tekkali PS,'284/2025'</t>
  </si>
  <si>
    <t>Kasibugga,'386/2025'</t>
  </si>
  <si>
    <t>Kothuru,'132/2025'</t>
  </si>
  <si>
    <t>Amadalavalasa,'180/2025'</t>
  </si>
  <si>
    <t>Kasibugga,'388/2025'</t>
  </si>
  <si>
    <t>Kasibugga,'389/2025'</t>
  </si>
  <si>
    <t>Sarubujjili,'145/2025'</t>
  </si>
  <si>
    <t>Srikakulam Rural,'289/2025'</t>
  </si>
  <si>
    <t>Narasannapeta,'386/2025'</t>
  </si>
  <si>
    <t>Pathapatnam,'138/2025'</t>
  </si>
  <si>
    <t>Kasibugga,'391/2025'</t>
  </si>
  <si>
    <t>Sarubujjili,'149/2025'</t>
  </si>
  <si>
    <t>Nandigam,'179/2025'</t>
  </si>
  <si>
    <t>Srikakulam Rural,'291/2025'</t>
  </si>
  <si>
    <t>Hiramandalam,'86/2025'</t>
  </si>
  <si>
    <t>Narasannapeta,'388/2025'</t>
  </si>
  <si>
    <t>Sompeta,'83/2025'</t>
  </si>
  <si>
    <t>Gara,'178/2025'</t>
  </si>
  <si>
    <t>Kotabommali,'259/2025'</t>
  </si>
  <si>
    <t>Pathapatnam,'144/2025'</t>
  </si>
  <si>
    <t>Srikakulam II Town,'182/2025'</t>
  </si>
  <si>
    <t>Srikakulam II Town,'183/2025'</t>
  </si>
  <si>
    <t>Srikakulam Rural,'294/2025'</t>
  </si>
  <si>
    <t>J.R.Puram,'255/2025'</t>
  </si>
  <si>
    <t>Kasibugga,'394/2025'</t>
  </si>
  <si>
    <t>Etcherla,'300/2025'</t>
  </si>
  <si>
    <t>Itchapuram Town,'128/2025'</t>
  </si>
  <si>
    <t>J.R.Puram,'256/2025'</t>
  </si>
  <si>
    <t>Mandasa,'1/2026'</t>
  </si>
  <si>
    <t>Ponduru,'2/2026'</t>
  </si>
  <si>
    <t>Sompeta,'1/2026'</t>
  </si>
  <si>
    <t>Baruva,'1/2026'</t>
  </si>
  <si>
    <t>Srikakulam II Town,'2/2026'</t>
  </si>
  <si>
    <t>Amadalavalasa,'1/2026'</t>
  </si>
  <si>
    <t>Laveru,'2/2026'</t>
  </si>
  <si>
    <t>Kasibugga,'4/2026'</t>
  </si>
  <si>
    <t>Mandasa,'4/2026'</t>
  </si>
  <si>
    <t>Srikakulam Rural,'3/2026'</t>
  </si>
  <si>
    <t>Baruva,'2/2026'</t>
  </si>
  <si>
    <t>Srikakulam I Town,'4/2026'</t>
  </si>
  <si>
    <t>Burja,'2/2026'</t>
  </si>
  <si>
    <t>Polaki,'1/2026'</t>
  </si>
  <si>
    <t>Srikakulam II Town,'5/2026'</t>
  </si>
  <si>
    <t>Amadalavalasa,'3/2026'</t>
  </si>
  <si>
    <t>Itchapuram Rural,'3/2026'</t>
  </si>
  <si>
    <t>Itchapuram Town,'1/2026'</t>
  </si>
  <si>
    <t>Srikakulam Rural,'6/2026'</t>
  </si>
  <si>
    <t>Kasibugga,'7/2026'</t>
  </si>
  <si>
    <t>Srikakulam II Town,'7/2026'</t>
  </si>
  <si>
    <t>Kasibugga,'8/2026'</t>
  </si>
  <si>
    <t>Ponduru,'8/2026'</t>
  </si>
  <si>
    <t>Srikakulam Rural,'9/2026'</t>
  </si>
  <si>
    <t>Kothuru,'10/2026'</t>
  </si>
  <si>
    <t>Vajrapukothuru,'5/2026'</t>
  </si>
  <si>
    <t>Burja,'7/2026'</t>
  </si>
  <si>
    <t>J.R.Puram,'13/2026'</t>
  </si>
  <si>
    <t>Naupada,'11/2026'</t>
  </si>
  <si>
    <t>Srikakulam Rural,'11/2026'</t>
  </si>
  <si>
    <t>Srikakulam Rural,'10/2026'</t>
  </si>
  <si>
    <t>Polaki,'4/2026'</t>
  </si>
  <si>
    <t>Srikakulam II Town,'11/2026'</t>
  </si>
  <si>
    <t>Vajrapukothuru,'7/2026'</t>
  </si>
  <si>
    <t>Ponduru,'10/2026'</t>
  </si>
  <si>
    <t>Ponduru,'9/2026'</t>
  </si>
  <si>
    <t>Srikakulam II Town,'12/2026'</t>
  </si>
  <si>
    <t>Kotabommali,'15/2026'</t>
  </si>
  <si>
    <t>Laveru,'6/2026'</t>
  </si>
  <si>
    <t>Ponduru,'11/2026'</t>
  </si>
  <si>
    <t>Gara,'8/2026'</t>
  </si>
  <si>
    <t>Mahila UPS, Srikakulam,'9/2026'</t>
  </si>
  <si>
    <t>Pathapatnam,'13/2026'</t>
  </si>
  <si>
    <t>J.R.Puram,'20/2026'</t>
  </si>
  <si>
    <t>Hiramandalam,'6/2026'</t>
  </si>
  <si>
    <t>Hiramandalam,'7/2026'</t>
  </si>
  <si>
    <t>Pathapatnam,'14/2026'</t>
  </si>
  <si>
    <t>Srikakulam II Town,'13/2026'</t>
  </si>
  <si>
    <t>Kotabommali,'20/2026'</t>
  </si>
  <si>
    <t>Kotabommali,'21/2026'</t>
  </si>
  <si>
    <t>Amadalavalasa,'13/2026'</t>
  </si>
  <si>
    <t>Etcherla,'21/2026'</t>
  </si>
  <si>
    <t>Sompeta,'5/2026'</t>
  </si>
  <si>
    <t>Srikakulam Rural,'17/2026'</t>
  </si>
  <si>
    <t>J.R.Puram,'25/2026'</t>
  </si>
  <si>
    <t>J.R.Puram,'26/2026'</t>
  </si>
  <si>
    <t>Mandasa,'19/2026'</t>
  </si>
  <si>
    <t>Pathapatnam,'15/2026'</t>
  </si>
  <si>
    <t>Srikakulam II Town,'19/2026'</t>
  </si>
  <si>
    <t>Srikakulam II Town,'20/2026'</t>
  </si>
  <si>
    <t>Vajrapukothuru,'10/2026'</t>
  </si>
  <si>
    <t>Vajrapukothuru,'11/2026'</t>
  </si>
  <si>
    <t>Kasibugga,'19/2026'</t>
  </si>
  <si>
    <t>Kaviti,'6/2026'</t>
  </si>
  <si>
    <t>Narasannapeta,'22/2026'</t>
  </si>
  <si>
    <t>Narasannapeta,'24/2026'</t>
  </si>
  <si>
    <t>Itchapuram Rural,'8/2026'</t>
  </si>
  <si>
    <t>Pathapatnam,'18/2026'</t>
  </si>
  <si>
    <t>Srikakulam II Town,'21/2026'</t>
  </si>
  <si>
    <t>Amadalavalasa,'17/2026'</t>
  </si>
  <si>
    <t>Amadalavalasa,'18/2026'</t>
  </si>
  <si>
    <t>Ponduru,'15/2026'</t>
  </si>
  <si>
    <t>Kasibugga,'20/2026'</t>
  </si>
  <si>
    <t>G. Sigadam,'10/2026'</t>
  </si>
  <si>
    <t>Itchapuram Town,'10/2026'</t>
  </si>
  <si>
    <t>Mandasa,'21/2026'</t>
  </si>
  <si>
    <t>Narasannapeta,'26/2026'</t>
  </si>
  <si>
    <t>J.R.Puram,'28/2026'</t>
  </si>
  <si>
    <t>Kotabommali,'27/2026'</t>
  </si>
  <si>
    <t>Narasannapeta,'27/2026'</t>
  </si>
  <si>
    <t>Narasannapeta,'28/2026'</t>
  </si>
  <si>
    <t>Nandigam,'9/2026'</t>
  </si>
  <si>
    <t>Hiramandalam,'14/2026'</t>
  </si>
  <si>
    <t>Hiramandalam,'15/2026'</t>
  </si>
  <si>
    <t>Laveru,'15/2026'</t>
  </si>
  <si>
    <t>Srikakulam II Town,'25/2026'</t>
  </si>
  <si>
    <t>Meliaputti,'10/2026'</t>
  </si>
  <si>
    <t>Burja,'14/2026'</t>
  </si>
  <si>
    <t>Nandigam,'11/2026'</t>
  </si>
  <si>
    <t>Etcherla,'30/2026'</t>
  </si>
  <si>
    <t>Kotabommali,'36/2026'</t>
  </si>
  <si>
    <t>Kothuru,'21/2026'</t>
  </si>
  <si>
    <t>Saravakota,'15/2026'</t>
  </si>
  <si>
    <t>Kothuru,'22/2026'</t>
  </si>
  <si>
    <t>Ponduru,'21/2026'</t>
  </si>
  <si>
    <t>Narasannapeta,'34/2026'</t>
  </si>
  <si>
    <t>Kanchili,'11/2026'</t>
  </si>
  <si>
    <t>Mahila UPS, Srikakulam,'14/2026'</t>
  </si>
  <si>
    <t>Pathapatnam,'23/2026'</t>
  </si>
  <si>
    <t>Etcherla,'33/2026'</t>
  </si>
  <si>
    <t>Kasibugga,'36/2026'</t>
  </si>
  <si>
    <t>Mandasa,'28/2026'</t>
  </si>
  <si>
    <t>Kasibugga,'40/2026'</t>
  </si>
  <si>
    <t>Polaki,'13/2026'</t>
  </si>
  <si>
    <t>Kasibugga,'42/2026'</t>
  </si>
  <si>
    <t>Narasannapeta,'37/2026'</t>
  </si>
  <si>
    <t>CI-Kasibugga Rural</t>
  </si>
  <si>
    <t>Vajrapukothuru,'15/2026'</t>
  </si>
  <si>
    <t>CI-Kothuru</t>
  </si>
  <si>
    <t>Hiramandalam,'19/2026'</t>
  </si>
  <si>
    <t>Kasibugga,'44/2026'</t>
  </si>
  <si>
    <t>Ponduru,'24/2026'</t>
  </si>
  <si>
    <t>Etcherla,'35/2026'</t>
  </si>
  <si>
    <t>Narasannapeta,'39/2026'</t>
  </si>
  <si>
    <t>Srikakulam Rural,'25/2026'</t>
  </si>
  <si>
    <t>Mandasa,'33/2026'</t>
  </si>
  <si>
    <t>Santhabommali,'12/2026'</t>
  </si>
  <si>
    <t>Srikakulam Rural,'29/2026'</t>
  </si>
  <si>
    <t>J.R.Puram,'37/2026'</t>
  </si>
  <si>
    <t>Srikakulam Rural,'30/2026'</t>
  </si>
  <si>
    <t>Jalumuru,'21/2026'</t>
  </si>
  <si>
    <t>Kasibugga,'56/2026'</t>
  </si>
  <si>
    <t>Santhabommali,'13/2026'</t>
  </si>
  <si>
    <t>Vajrapukothuru,'17/2026'</t>
  </si>
  <si>
    <t>Etcherla,'39/2026'</t>
  </si>
  <si>
    <t>Kasibugga,'57/2026'</t>
  </si>
  <si>
    <t>Itchapuram Town,'26/2026'</t>
  </si>
  <si>
    <t>Kasibugga,'59/2026'</t>
  </si>
  <si>
    <t>Kothuru,'34/2026'</t>
  </si>
  <si>
    <t>Narasannapeta,'50/2026'</t>
  </si>
  <si>
    <t>Ponduru,'28/2026'</t>
  </si>
  <si>
    <t>J.R.Puram,'45/2026'</t>
  </si>
  <si>
    <t>Kasibugga,'61/2026'</t>
  </si>
  <si>
    <t>Kasibugga,'62/2026'</t>
  </si>
  <si>
    <t>Polaki,'23/2026'</t>
  </si>
  <si>
    <t>Sarubujjili,'20/2026'</t>
  </si>
  <si>
    <t>Sarubujjili,'21/2026'</t>
  </si>
  <si>
    <t>Srikakulam Rural,'32/2026'</t>
  </si>
  <si>
    <t>Etcherla,'40/2026'</t>
  </si>
  <si>
    <t>Hiramandalam,'26/2026'</t>
  </si>
  <si>
    <t>Kasibugga,'66/2026'</t>
  </si>
  <si>
    <t>Mandasa,'38/2026'</t>
  </si>
  <si>
    <t>Srikakulam Rural,'36/2026'</t>
  </si>
  <si>
    <t>Kotabommali,'60/2026'</t>
  </si>
  <si>
    <t>Kotabommali,'57/2026'</t>
  </si>
  <si>
    <t>Etcherla,'43/2026'</t>
  </si>
  <si>
    <t>Itchapuram Town,'29/2026'</t>
  </si>
  <si>
    <t>Ponduru,'29/2026'</t>
  </si>
  <si>
    <t>Vajrapukothuru,'21/2026'</t>
  </si>
  <si>
    <t>Etcherla,'46/2026'</t>
  </si>
  <si>
    <t>Vajrapukothuru,'23/2026'</t>
  </si>
  <si>
    <t>Etcherla,'47/2026'</t>
  </si>
  <si>
    <t>Kasibugga,'81/2026'</t>
  </si>
  <si>
    <t>Ponduru,'32/2026'</t>
  </si>
  <si>
    <t>Srikakulam Rural,'37/2026'</t>
  </si>
  <si>
    <t>Kasibugga,'84/2026'</t>
  </si>
  <si>
    <t>Laveru,'27/2026'</t>
  </si>
  <si>
    <t>Nandigam,'15/2026'</t>
  </si>
  <si>
    <t>Saravakota,'20/2026'</t>
  </si>
  <si>
    <t>Kothuru,'37/2026'</t>
  </si>
  <si>
    <t>Pathapatnam,'33/2026'</t>
  </si>
  <si>
    <t>Ponduru,'35/2026'</t>
  </si>
  <si>
    <t>Santhabommali,'16/2026'</t>
  </si>
  <si>
    <t>Etcherla,'51/2026'</t>
  </si>
  <si>
    <t>Hiramandalam,'28/2026'</t>
  </si>
  <si>
    <t>J.R.Puram,'52/2026'</t>
  </si>
  <si>
    <t>Srikakulam Rural,'39/2026'</t>
  </si>
  <si>
    <t>Mahila UPS, Srikakulam,'21/2026'</t>
  </si>
  <si>
    <t>Mandasa,'42/2026'</t>
  </si>
  <si>
    <t>Srikakulam Rural,'40/2026'</t>
  </si>
  <si>
    <t>Amadalavalasa,'43/2026'</t>
  </si>
  <si>
    <t>Mandasa,'43/2026'</t>
  </si>
  <si>
    <t>Mandasa,'44/2026'</t>
  </si>
  <si>
    <t>Pathapatnam,'36/2026'</t>
  </si>
  <si>
    <t>Ponduru,'36/2026'</t>
  </si>
  <si>
    <t>Srikakulam I Town,'23/2026'</t>
  </si>
  <si>
    <t>Srikakulam II Town,'38/2026'</t>
  </si>
  <si>
    <t>Baruva,'26/2026'</t>
  </si>
  <si>
    <t>Hiramandalam,'30/2026'</t>
  </si>
  <si>
    <t>Kanchili,'21/2026'</t>
  </si>
  <si>
    <t>Mahila UPS, Srikakulam,'24/2026'</t>
  </si>
  <si>
    <t>CI-Mahila UPS, Srikakulam</t>
  </si>
  <si>
    <t>Mahila UPS, Srikakulam,'25/2026'</t>
  </si>
  <si>
    <t>Ponduru,'37/2026'</t>
  </si>
  <si>
    <t>Ponduru,'38/2026'</t>
  </si>
  <si>
    <t>Srikakulam I Town,'27/2026'</t>
  </si>
  <si>
    <t>Srikakulam II Town,'41/2026'</t>
  </si>
  <si>
    <t>Srikakulam II Town,'40/2026'</t>
  </si>
  <si>
    <t>J.R.Puram,'58/2026'</t>
  </si>
  <si>
    <t>J.R.Puram,'57/2026'</t>
  </si>
  <si>
    <t>Kanchili,'22/2026'</t>
  </si>
  <si>
    <t>Srikakulam Rural,'43/2026'</t>
  </si>
  <si>
    <t>Amadalavalasa,'47/2026'</t>
  </si>
  <si>
    <t>Baruva,'27/2026'</t>
  </si>
  <si>
    <t>G. Sigadam,'22/2026'</t>
  </si>
  <si>
    <t>Itchapuram Town,'45/2026'</t>
  </si>
  <si>
    <t>Kothuru,'38/2026'</t>
  </si>
  <si>
    <t>Kothuru,'40/2026'</t>
  </si>
  <si>
    <t>Mahila UPS, Srikakulam,'29/2026'</t>
  </si>
  <si>
    <t>Ponduru,'39/2026'</t>
  </si>
  <si>
    <t>Santhabommali,'20/2026'</t>
  </si>
  <si>
    <t>Srikakulam I Town,'29/2026'</t>
  </si>
  <si>
    <t>Baruva,'28/2026'</t>
  </si>
  <si>
    <t>Etcherla,'55/2026'</t>
  </si>
  <si>
    <t>J.R.Puram,'60/2026'</t>
  </si>
  <si>
    <t>Srikakulam Rural,'45/2026'</t>
  </si>
  <si>
    <t>Srikakulam Rural,'46/2026'</t>
  </si>
  <si>
    <t>Srikakulam Rural,'44/2026'</t>
  </si>
  <si>
    <t>Laveru,'31/2026'</t>
  </si>
  <si>
    <t>Pathapatnam,'38/2026'</t>
  </si>
  <si>
    <t>Pathapatnam,'40/2026'</t>
  </si>
  <si>
    <t>Srikakulam Rural,'47/2026'</t>
  </si>
  <si>
    <t>Baruva,'29/2026'</t>
  </si>
  <si>
    <t>J.R.Puram,'62/2026'</t>
  </si>
  <si>
    <t>Kotabommali,'74/2026'</t>
  </si>
  <si>
    <t>Kanchili,'24/2026'</t>
  </si>
  <si>
    <t>Pathapatnam,'42/2026'</t>
  </si>
  <si>
    <t>Narasannapeta,'83/2026'</t>
  </si>
  <si>
    <t>Amadalavalasa,'53/2026'</t>
  </si>
  <si>
    <t>Baruva,'30/2026'</t>
  </si>
  <si>
    <t>Itchapuram Town,'46/2026'</t>
  </si>
  <si>
    <t>Kothuru,'44/2026'</t>
  </si>
  <si>
    <t>Mandasa,'48/2026'</t>
  </si>
  <si>
    <t>Narasannapeta,'88/2026'</t>
  </si>
  <si>
    <t>Narasannapeta,'87/2026'</t>
  </si>
  <si>
    <t>Srikakulam I Town,'31/2026'</t>
  </si>
  <si>
    <t>Amadalavalasa,'54/2026'</t>
  </si>
  <si>
    <t>Polaki,'57/2026'</t>
  </si>
  <si>
    <t>J.R.Puram,'64/2026'</t>
  </si>
  <si>
    <t>Kanchili,'26/2026'</t>
  </si>
  <si>
    <t>Kasibugga,'102/2026'</t>
  </si>
  <si>
    <t>Kaviti,'24/2026'</t>
  </si>
  <si>
    <t>Pathapatnam,'43/2026'</t>
  </si>
  <si>
    <t>Polaki,'58/2026'</t>
  </si>
  <si>
    <t>CI-Srikakulam Rural</t>
  </si>
  <si>
    <t>Kanchili,'36/2026'</t>
  </si>
  <si>
    <t>Old Reason for UI</t>
  </si>
  <si>
    <t>Time Line Actual UI Cases</t>
  </si>
  <si>
    <t>115(2),118(1),49 r/w 3(5) BNS</t>
  </si>
  <si>
    <t>Occurred on 07.06.2026 at about 20.00 hrs at Mahasahabpeta village, Kotabommali mandal and reported on 11.06.2026 at 20.00 hrs, in which the complainant Boddapu Ramu S/o Srinu,28 yrs, yadava by caste, Mahasahabpeta village, Kotabommali mandal reported that he is living by doing mason works. Jogi Prashanth, S/o Yerrayya, belonging to the SC( mala) community and a resident of our village, along with his associates Baddi Pavan and Kujji Krishna, has been creating disturbances in village functions and government programmes and threatening villagers with false SC/ST Atrocity cases. On 07-06-2026, during a half saree function conducted in the village, they came in an intoxicated condition and attempted to create a quarrel, but were pacified and sent away by village elders. Bearing a grudge ove</t>
  </si>
  <si>
    <t>This is a case of Domestic violence to women for additional dowry her husband and relatives of her husband that occurred prior to 11.06.2026 at 18:00 hours at Gotta village of Hiramandalam mandal and reported on 11.06.2026 at 18:00 hours, wherein the complainant Dukka Dhanalaxmi,, W/o Santosh Kumar, Age 24 Yrs, Yadava by Caste, Gotta Village, Hiramandalam Mandal reported that the Accused No.1 named Dukka Santosh Kumar got married to the complainant on 08.12.2022. Later the A.1 Dukka Santosh Kumar, and 4 others i.e his family members harassed the complainant physically and mentally to bring additional dowry</t>
  </si>
  <si>
    <t>This is a case of harassment by the husband and his , occurred prior to 11.06.2026 at 18.30hrs hrs at Rangala street, Ichapuram town and mandal and reported on 11.06.2026 at 18.30hrs by the complainant Uppada swatthi w/o Sankar, 31yrs, caste by reddika, R/o Rangala street, Ichapuram town and mandal, N/o Patha kojjuru Village of Kaviti mandal reported that she got married with Sankar in 2019 and they have two daughters. Since then her husband and his family members Uppada Kurmamma, (mother), Gopal (brother), Rani ( Sister-in- law) mentally and physically for additional dowry and etc facts.</t>
  </si>
  <si>
    <t>3(1)(s),3(1)(r),3(2)(va) SC ST POA ACT, 115(2),49,118(1) r/w 3(5) BNS</t>
  </si>
  <si>
    <t>Occurred on 07.06.2026 at about 20.00 hrs at Mahasahabpeta village, Kotabommali mandal and reported on 11.06.2026 at 20.15 hrs, in which the complainant Jogi Prasanth S/o yerrayya, 32 yrs, SC ( Mala) by caste, Mahasahabpeta village, Kotabommali mandal reported that he is living by doing coolie works. On 07-06-2026, Jogi Prashanth along with his friends Batti Pavan and Kujji Krishna attended a half saree function in the village. After a minor argument at the function, they were sent away by the elders. Later, at about 8:00 PM, while they were near the village tank bund, Boddapu Ramu, Korrai Tirupati, Barla Chandrasekhar, Barla Durgaprasad, Korrai Mahendra and Sankili Durgaprasad allegedly abused them in the name of caste( Mala Lanja Kodaka) and assaulted them with hands, kicks and a stic</t>
  </si>
  <si>
    <t>'164/2026'</t>
  </si>
  <si>
    <t>Occurred on 11.06.2026 at about 10:15 hours at Dasharadhapuram Village, Kothuru Mandal, and reported on 11.06.2025 at 14:00 hours by the complainant, Gavara Ramarao, S/o Late Dandasi, Age 59yrs, Caste by Kapu, Metturu Bit-3 Village, Kothuru Mandal, was engaged in agricultural work on a 70-cent land belonging to his daughter Bhargavi. While he was ploughing the field and proceeding with the plough, Majji Rambabu allegedly questioned him as to why the land was being cultivated and wrongfully restrained him. Thereafter, Rambabu telephoned Majji Ramesh and called him to the spot. It is alleged that Majji Rambabu then picked up a wooden stick and struck the complainant on the head, causing a bleeding injury. During the altercation, the complainant¿s grandson, Pavan Kumar, pushed Majji Ramesh to</t>
  </si>
  <si>
    <t>This is the counter case in crno. 69/2026 U/S 126(2)118(1) r/w 3(5) BNS. Occurred on 11.06.2026 at about 10:15 hours at Dasharadhapuram Village, Kothuru Mandal, and reported on 11.06.2025 at 14:30 hours by the complainant, Majji Rambabu, S/o Adinarayana, Age 65yrs, Caste by Kapu, Dasharadhapuram Village, Kothuru Mandal. When the complainant was present near his agricultural land while his brother, Majji Ramesh, was working in the adjoining field. At that time, Gavara Ramarao, Gavara Bhagyaraj, and Majji Pavan Kumar were allegedly ploughing the land belonging to Dharma with a tractor. When Majji Ramesh questioned them as to why they were ploughing his land, all three allegedly attacked him, knocked him to the ground, and struck him with a stick on his left thigh near the knee. It is further</t>
  </si>
  <si>
    <t>Occurred on 11.06.2026 about 07:30 hrs at budatahavalasa village laveru mandal and reported on 11.06.2026 at 18:00.The complainant Kandi Ramulu s/o Krishnaamma, age 71 years, caste by kapu, budathavlasa village , laveru mandal stated I live with my family. I own about one acre of hill land (metta bhumi ), which has been cultivated for the past year by my younger brother, Kandi Bangaru Naidu s/o Kishtamma. There have been disputes between our families in the village about that land . We had an agreement that I should register my land and my brother should register his. Complaint son lives with her family in Guntur. Complaint son went to Guntur yesterday, on 10-06-2026. While Kandi Bangaru Naidu and his wife Kandi Bharatamma came to our house on the morning of 11-06-2026 around 7:30 am. W</t>
  </si>
  <si>
    <t>'163/2026'</t>
  </si>
  <si>
    <t>Occurred on 11.06.2026 at 04.00 hrs at on NH16 road, Madapam tollgate Narasnnapeta Mandal and reported on same day at 05.30 hrs. Wherein the accused Gorla Babji S/o Apparao, age 37 years, Yadava by caste, Namavaram Village, Payakuraopeta Mandal,Anakapalli Dist Driver of Bolero van bearing no AP 39 WN 6457 was found transporting the cattle ( 05 Bufellow¿s ) by the seller of Ganesh Kanchili Village and Mandal illegally with a view to sell them at Slaughter house and caught by the complainant B Ganesh, Si of police, Narasannapea PS and taken the accused in to custody, under the cover of occurrence report.</t>
  </si>
  <si>
    <t>324(4),118(1) BNS</t>
  </si>
  <si>
    <t>This is a case of simple hurt coupled with mischief that occurred on 11-06-026 at 09:00 hrs., at Koligam village at house of the accused at Nakula Nayak, S/o Radha Mohan Nayak and reported on 11-06-2026 at 17:00 hrs., in which the complainant Vijay Muli, S/o Kamma Muli, 42 yrs., welding work, Muli by caste, R/o. Keerthipuram village, Koligam Panchayat, Ichapuram mandal stating that he along with 7 others went to welding works at Tuni town on 03-06-2026 , in the mean while they were returning they reached Visakhapatnam Railway station on 09-06-2026 at 23.00 hrs., where they slept on flatform, in one of my collogue by name Nakula Nayak, S/o. Radha Mohan Nayak who took the amount from half pant and left from the place without informing to anyone in the 6 members. He also took the amount of R</t>
  </si>
  <si>
    <t>Occurred on 11.06.2026 at 19.15 hrs on BT Road at Diguva Ranasthalam village,Ranasthalam mandal and reported on 11.06.2026 at 23.00 hrs by the complainant Uppada Durgamma s/o Lt Gopalarao,age 46 yr,SC(mala) by caste,Gumadam village, Ranasthalam Mandal. The complainant stated that her husband Uppada Gopalarao S/O LT Apparao,age 50 yr,SC(mala) by caste,Gumadam village, Ranasthalam Mandal , along with persons of their village namely Gandavarapu Venkanna,Arilla VenkannaArilla Apparao, Tale Veerabhadrayya, left their village on 11-06-2026 at about 8:00 AM and went to a nursery located beside Andhra Bank at Garikipalem for coolie work.After completing their work, while returning to their village, all of them boarded an auto-rickshaw bearing No. AP 39 VC 3067 belonging to and driven by Naga</t>
  </si>
  <si>
    <t>This is case of Un Natural death (Death cause not known) that occurred on 12.06.2026 at 10.54 Hrs at FCI Godwon, SS Valasa Village, Srikakulam Mandalam and district and reported on same daty at 14.00 Hrs by the complainant Konchala Ramana, S/o Yerraiah, Age: 48 years, Velama by caste, Singupuram Village, Srikakulam mandalam &amp; district that he has two son¿s, elder son namely Konchala Rajesh/deceased, 23 Yrs, working as clearner Lorry of Koyyana Sombabu of Chinda Village, On 12.06.2026 also the deceased attended his regular works at SS Valasa village were RCC Pipes were being been loaded into the lorry with the help of a crane. The deceased who was standing by the side of the lorry, has collapsed on the ground suddenly. He has been shifted to GEMS Hospital, Raglolu, Srikakulam for necessa</t>
  </si>
  <si>
    <t>'165/2026'</t>
  </si>
  <si>
    <t>This is a case of Woman Missing that occurred on 09.06.2026 at about 17.30 hrs at BC Colony, Peddatamarapalli Village of Nandigam Mandal and reported on 12.06.2026 at 11.00hrs by the complainant, Nagarapu Mohanrao, S/o Jaddanna, 39 yrs, Rajaka by caste, BC Colony, Peddatamarapalli Village, Nandigam Mandal. The complainant stated that he is eking out his livelihood by doing mason work and that he married Nagarapu Mamatha, W/o Mohanrao, 31 yrs. They are blessed with three children. After marriage, she had been residing with him at their matrimonial home and doing household works. On 09.06.2026, at about 17.30 hrs, after returning home from his mason work, the complainant found his wife and children at home. He then went to a nearby pond for bathing and, upon returning, noticed that his wife</t>
  </si>
  <si>
    <t>Occurred on 12.06.2026 at 20.30 hrs, at Tangaraputti village, Mandasa mandal and reported on 12.06.2026 at 19.00 hrs wherein the complainant Savara Shirisha, W/o Prema Kumar @ Nandu, Tagaraputti Village, Mandasa Mandal stated that her marriage was performed with accused Savara Prema Kumar @ Nandu every day his drunken state and started harassed her both mentally and physically and beat her with brick on her head, it result she got a bleeding injury, also beat her neck, back of her body and left hand with hands and got joining at CHC, Palasa for treatment and gave a statement report for necessary action.</t>
  </si>
  <si>
    <t>This is a case of unnatural death due to hanging, which occurred on 12.06.2026 at about 15:00 hours at the house of the complainant, Devunalthada Village, Vajrapukotturu Mandal, and was reported on the same day at 17:00 hours by the complainant, namely Landa Bharathi, W/o Late Landa Jagadeesh, aged about 35 years, Caste: Vadabalija, resident of Devunalthada Village, Vajrapukotturu Mandal, and she stated that her husband, namely Landa Jagadeesh, S/o late danesh, aged about 38 years, was working as a fisherman. He was addicted to alcohol and, after consuming liquor, used to quarrel with and assault the family members, due to which disputes frequently arose between them. On 12.06.2026 at about 15:00 hours, Landa Jagadeesh came home in a drunken condition and picked up a quarrel with the comp</t>
  </si>
  <si>
    <t>Occurred on 11.09.2025 at about 11.00hrs at Uda colony Gajuwaka of Visakhapatnam District and reported on 12.06.2026 at 14.00hrs in which the complainant Yellabilli Sandya, W/o lt Shiva kumar , age 35 yrs, SC-Mala by caste, RK Puram colony Ramakrishnampuram Village, Kothuru Mandal reported that she is house wife. According to Hindu tradition she got married to Yellabilli Shiva kumar of Uda colony Gajuwaka Visakhapatnam District on 20.10.2024 at her husband home. Her husband doing a private company employee at Visakhapatnam District. After her marriage her husband and his parents harassing in mentally &amp; physically by demanding dowry from her parent¿s house.The complainant stated that after her marriage, her husband, mother-in-law Babjimma, brother-in-law Rajasekhar, and younger brother-</t>
  </si>
  <si>
    <t>'166/2026'</t>
  </si>
  <si>
    <t>This is a case of cheating through electronic devices/computers which occurred in between 19.05.2025 to 26.06.2025 at LBS Colony, Srikakulam Town, reported on 13.12.2026 at 13.00 hrs by the complainant Bora Sravan, S/o Bora Appa Rao, age 36 years, Polinati Velama by caste, R/o Flat No. 203, Hanuman Enclave, LBS Colony, Srikakulam reported that during his free time, he used his Samsung mobile phone with mobile number 9848103478 to engage in online share trading for about six months. He was added to a WhatsApp group named ¿Investment Wisdom Alliance¿ by a person identifying herself as Ayesha (Mobile No. +91 8861745483). In that group, another person named Atul Bhaskar (Mobile No. 9100361779) used to post English messages every day between 8:00 PM and 8:30 PM, providing so-called exclusive in</t>
  </si>
  <si>
    <t>This is a case of Cheating that occurred between 24-10-2021 and 13-06-2026 to 19:30 Hours at Hiramandalam Village and Mandal and reported on 13.06.2026 at 19.30 hrs . wherein the complainant Simhadri Kali Prasada Rao, S/o (Late) Venkatappanna, Age: 84 Years, Andhavarapu, Hiramandalam Village and mandal reported that the accused persons, namely G. Siva Rama Krishna and Rajesh, approached the complainant, stating that they would sell an elevator (lift) for the construction of his house.Believing their words, the complainant paid an amount of ¿4,96,430/- (Rupees Four Lakh Ninety-Six Thousand Four Hundred and Thirty only) to them.However, after taking the money, the accused persons failed to provide the elevator to him. Furthermore, they did not return the money back to the complainant and</t>
  </si>
  <si>
    <t>329(4),324(5) r/w 3(5) BNS</t>
  </si>
  <si>
    <t>This is a case of house trespass and commit mischief thereby cause damage that occurred on 13.06.2026 at 10.30 hrs at H.No.16-114, Gandhi Nagar-2, Sompeta village and Mandal and reported on the same day at 22.00 hrs by the complainant Kornala Uday Kiran, s/o Dillirao, 23 yrs, Visanakarrala Street, Sompeta village and Mandal reported that on 30.03.2026 he purchased house No.16-114, Gandhi Nagar-2, Sompeta Village from Besi Rajesh Kumar, s/o Mohanarao of Sompeta and renovation works at his purchased house. On 13.06.2026 around 10.30 hrs A1) Besi Hemalatha, w/o Rajesh and A2) Y.Sekhar of Kharagpur came and trespassed the complainant house and damaged electrical meter, switch boards, kitchen room, sink, doors and etc. total worth Rs.300,000/- .</t>
  </si>
  <si>
    <t>This is a case of ordinary theft, which occurred in between 28.05.2026 at 22.00 hrs to 29.05.2026 at 5.00 hrs, at Venkateswara colony Tekkali Village , Tekkali (M) and reported on 13.06.2026 at 10.00hrs, wherein the complainant Pappala Venkatasatyanarayana s/o Dalayya 48yrs, Kalinga by caste, Venkateswara colony Tekkali Village Tekkali mandal reported that some unknown culprits stolen away his Royal Enfield Motor cycle bearing regd No. AP40CN3090 &amp; worth of Rs 25,000/-which was parked in front of his house and decamped with booty and etc. Efforts are being continued to work out the clues.</t>
  </si>
  <si>
    <t>Occurred on 11.06.2026 at about 20:00 hours in front of complainant house, Kudumu Colony, Kudumu village, Kothuru Mandal and reported on 13.06.2026 at 13:00 hours by the complainant Gantyada Dharma Rao, S/o Late Krishnamurthy, aged about 55 years, Caste: SC (Mala), resident of Kudumu Colony, Kothuru Mandal. The complainant stated that he is working as a Home Guard at Kothuru Police Station and resides with his family at Kudumu Colony, Kothuru Mandal. On 29.05.2026, one Pilla Ramu, S/o Chinnayya, had arranged celebrations at his house and erected a temporary pandal in the street. At that time, one Meraka Nagendra, S/o Rama Rao, a resident of the same locality, had allegedly interfered with the electrical wires connected to the pandal as the lighting affected his house. The complainant qu</t>
  </si>
  <si>
    <t>351(2),79,75(1),74 BNS</t>
  </si>
  <si>
    <t>Occurred on prior to 13.06.2026 at 14.30hrs at Kothari village of Ichapuram mandal and reported on 13.06.2026 at 14.30hrs ; the complainant Jyothi rowlo w/o Rudrayya, age: 33yrs, caste by rowlo, Kothari villagae of Ichapuram mandal, in which, she reported that wherein the chatla Tejeswara rao s/o Sankar rao, Kothari villagae of Ichapuram mandal who is next door person introduced her one year ago and he have some photo and videos which are photos of the two of them together later he harassed and threatened her ¿if you not fulfill my wish I will post the photos in the social media¿ and scolded her with filthy language thereby outrage her modesty</t>
  </si>
  <si>
    <t>This is a case of Cheating by sell fake gold, which occurred on 11.06.2026 at 19.30 hrs., at Complainant Photo frame Shop, Rapaka Center, Ponduru Village and Mandal and reported on 13.06.2026 at 19.00 hrs., where in the complainant Lotti Ganapathi Rao S/o Rambabu, 32 yrs, Srisaina by caste, Kotipalli Village, Ponduru Mandal gave a report stated that he is running a shop at Rapaka Center, Ponduru Village and Mandal. About one week prior to the incident, while the complainant was present at his shop, two unknown persons came to his shop and purchased two photo frames. On 10.06.2026 at about 16.00 hours, the same two persons again visited his shop and informed him that they were in possession of gold pieces weighing about 100 grams and that they were in urgent need of Rs.5,00,000/-. They hand</t>
  </si>
  <si>
    <t>Occurred prior to 13.06.2026 at 17.00 hrs, Kanchumayya Colony, Mandasa village &amp; mandal and reported on 13.06.2026 at 17.00 hrs wherein the complainant Putchakantula Gouthami, W/o Sai Kumar, Age-25 yrs, Kanchumayya Colony, Mandasa Village &amp; Mandal stated that her marriage was performed with A1) Patchakantula Sai Kumar; A2) Patchakantula Laxmi; A3) Patchakantula Srinivasarao; A4) Sivakoti Madhuri; A5)Sivakoti Satyanarayana are Maduravada, Ayodyanagar, SLNAV Amma Residecy Apartments, Visakhapatnam District, on 16.02.2025. At the time of their marriage, her parents gave cash Rs.15,00,000/- and Rs.06,00,000/- worth Sari items to the accused A1 as a dowry. But they don¿t have children. Due to the reason, the accused A1 and his family members her both mentally and physically. the same matter w</t>
  </si>
  <si>
    <t>329(3),126(2),351(2) r/w 3(5) BNS</t>
  </si>
  <si>
    <t>This is a case of criminal trespass and wrongful restrain into complainant cultivation land that occurred on 12.06.2026 at 12.15 hours at Devalabhadra Village, Nandigam Mandal and reported on 14.06.2026 at 11.30 hours by the complainant Pilli Vijayalaxmi, W/o Late Vaikunta Rao, Age 54 years, Devangula by caste, Sambana Street, Tekkali Town &amp; Mandal reported that she have cultivated land covered in survey no.102/2 of 0.93 cents, 102/3 of 0.15 cents in Devalabhadra Village boundary. On 19.12.2025 RDO, Palasa gave proceedings in favor of complainant vide RE No.675/2025/DT(KRRC) dated 19.12.2025 despite the said proceedings, the accused 1) Pilli Annapurna, W/o Late Appanna and her son Pilli Durga Prasad of Kandragada villagers criminally trespass into the complainant land, restrained the cult</t>
  </si>
  <si>
    <t>This is a case of cheating through electronic mode that occurred on 02.06.2026 at about 11:50 hours at Shiridi Sai Nagar, Tholusurupalli Road, Tekkali Town, and was reported on 14.06.2026 at 13:00 hours by the complainant, Sri Boddavalasa Gowresu, S/o Late Musalayya, age 62 years, Caste: Kapu Savara, Shiridi Sai Nagar, Tekkali, working as Forest Range Officer, Yelamanchili, Anakapalli District that he received a phone call from mobile No. 7406138791 from a person who introduced himself as an ACB DSP, falsely stated that several complaints were pending against him and threatened that he would be arrested, demanded money to the complainant to avoid arrest. Believing their words, the complainant transferred an amount of Rs.90,000/- from his bank account on 02.06.2026 and also transferred Rs.1</t>
  </si>
  <si>
    <t>Occurred on 14.06.2026 at 8.45hrs at Masakhapuram village of Ichapuram mandal and reported on 14.06.2026 at 13.30hrs; the complainant karingi Jyothi D/o Tammayya, age: 29yrs, caste by reddika, Masakhapuram village of Ichapuram mandal, in which, she reported that she had a slab house D.No. 1-970, which was got from her grandmother as gift. Wherein the accused A1 Asi Jagannadham, A2 Pala Ratnalu and A3 Pala Tatayya occupied that house and dismantled and constructing new house then she put a civil dava in the court and obtained injection order from the hon¿ble court to stop the illegal construction, but the accused did not follow the court order and threatened her.</t>
  </si>
  <si>
    <t>This is a case of voluntarily causing hurt with lethal weapon and hands that occurred on 14.06.2026 at about 10.30 hrs at Mytri colony , Hiramandalam village and Mandal and reported on the same day at 12.00 hrs in which the complainant Kalaga Naveen S/o Srinivasa Rao, Age 23 Yrs, Caste by Yadava, Mytri colony, Hiramandalam village &amp; Mandal reported that the complainant's mother questioned the accused Edhi Eswara Rao, as to why he was grazing his cattle in the vacant land situated in front of her house. Upon being questioned, the accused Edhi Eswara Rao and his 05 family members became enraged and assaulted the complainant's mother with a stick, causing a bleeding injury on her right hand. When the complainant and the complainant's aunt intervened to rescue her, the accused assaulted both o</t>
  </si>
  <si>
    <t>112(2),118(1) r/w 3(5) BNS</t>
  </si>
  <si>
    <t>This is a case of voluntarily causing hurt with lethal weapon and hands it is counter case of Cr.No.54/2026 of Hiramandalam PS that occurred on 14.06.2026 at about 10.30 hrs at Mytri colony , Hiramandalam village and Mandal and reported on the same day at 12.30 hrs in which the complainant Edhi Eswara Rao, S/o Yerrayya, Age 38 Yrs, Caste by Yadava, Mytri colony, Hiramandalam village &amp; Mandal reported that the complainant's wife was near the public water tap, the accused A.1 Devi A.2 Chamanti caught hold of the complainant's wife's hair and assaulted her. Upon noticing the incident, the complainant and his friend, Bammidi Srinu, intervened and rescued the complainant's wife from the accused. In the meantime, accused Naveen, one of the family members of the accused, attacked the complainant'</t>
  </si>
  <si>
    <t>This is a case of insulting the modesty of woman coupled with criminal intimidation and common intension which occurred on 13.06.2026 at 20.30 hours at Brunadavanam village, Santabommali mandal and reported on 14.06.2026 at 16:00 hours, wherein the complainant Thatipatti Kannamma W/o Govindarao, 29 years, caste by Uppara, Brundavanam village of Snathbommali mandal reported that the Accused No.1 ChennamSetti Dhileep and A.2 ChennamSetti Bhavani W/o Dhileep, scolded the complainant with foul language and threatened their dare consequences due to their petty disputes.</t>
  </si>
  <si>
    <t>Occurred on 15.06.2026 at 09.00 Hours in front of Railway station, Ichapuram Municipality and reported on the same day at 11.30 hours by complainant M.Mukunda Rao, Sub-Inspector of Police, Ichapuram Town PS, in which, he reported that he arrested the accused A-1 Yasmin Yusuf Patni w/o Yousuf Patni, age 41 Years, Caste Muslim, Room No. 2, Fatima Bi Patni Chawl Area, Coloba Plot, Jogeshwari East Mumbai, Mumbai, Maharashtra State n/o Domariyaganj village and PS, Siddharthanagar District, Uttar Pradesh State and A.2 Sharifabee Dastagiri d/o Dastagiri, w/o late Abdulah Sheik, age 44 Years, Caste Muslim, R.104 classic Apartment, near Akbar Rice Mill, Nallasopara West, Dangawadi Ghas Road, Sopara Post, Palgar District, Maharashtra State, while they were in possession &amp; transportation of the proh</t>
  </si>
  <si>
    <t>This is a case of illegal possession/transportation of prohibited Ganja that occurred on 15.06.2026 at about 10.15 hrs at 3rd line, near saibaba temple, Railway station road, Palasa and reported on the same day at 11.45 hrs by the complainant N.Suneel, Sub-Inspector of Police, Kasibugga PS, in which, he reported that he arrested the accused A-1 Darshan B S/o Bhuvanendra Kumar,13th main,1st cross, near Binny mill canteen, KPagrahara,Magadi road Post,VTC Bangalore North, Karnataka State. Ph.no.9844144947, while he was in possession &amp; transportation of the prohibited Ganja from Cheligoda, Gajapathi district, Odisha state from A-2 John Abraham, S/o SantoshkumarPani, Cheligoda, Gajapathi district, Odisha state Ph.No.6372404069 to handing over the same to A-3 MarimuthuTygaraju @ DrevarShiva,</t>
  </si>
  <si>
    <t>Occurred prior to 15.06.2026 at Harijana Street, Sekharapuram Village, Meliyaputti Mandal, Srikakulam District and reported on 15.06.2026 at 12.25 hrs, wherein the complainant Pandi Vijayanirmala w/o Pandi Deenabandhu, age:38 years, caste by Mala, L.N.Peta Village and Mandal, Srikakulam District stated that her Marriage performed with Pandi Deenabandhu S/o Lakshmi Narayana on 10.04.2008 at her in-law¿s house. During marriage her parents gave cash Rs.1,00,000/-, 1 tula gold to her husband. After marriage her father retirement cash Rs.2,50,000 to him. During her marital life she blessed with two children. Later her husband harassed her mentally, physically and demanded additional dowry with active instigation of Mother-in-law Pandi Kanthamma, Father-in-law Lakshmi Narayana, Brother-in-law P</t>
  </si>
  <si>
    <t>This is a case of harassment by the husband and his family members that occurred prior to 15.06.2026 at 13.45hrs at Sanyasiputtuga Village, Ichapuram mandal and reported on 15.06.2026 at 13.45hrs by the complainant Bora Bhavani W/o Dhanunhaya, age:26yrs, caste by reddika, Sanyasiputtuga village, Ichapuram she got married with Dhanunhaya in 2017. Since then A1 her husband, A2 his mother Usha, A3 his father Lashminarayana @ Suresh harassed her both mentally and physically for additional dowry and etc facts.</t>
  </si>
  <si>
    <t>This is a case of illegal possession and transporting of prohibited Narcotic Drugs and Psychotropic Substances i.e. Ganja for self consumption and for selling in order gain wrongfully which occurred on 16.06.2026 at 16.00 hrs at Meliyaputti road flyover bridge down, Tekkali village and reported on the same day at 18.30 Hrs., wherein the accused 1) Angirekula Dileep, S/o Srinu, 19 yrs, T.Kapu by caste, Pondara street, Meliyaputti village, Meliyaputti mandal and 2 others were detained by the SI-1, Tekkali UPS in the presence of official mediators with the help of Tekkali UPS staff while they were found in possession and transporting narcotic substance i.e. dry Ganja wg. 2.155 KGs for the purpose of selling and self-consumption. The accused were arrested besides seizing of narcotic substance,</t>
  </si>
  <si>
    <t>118(1),109(1) r/w 3(5) BNS</t>
  </si>
  <si>
    <t>This is the case of attempt to murder that Occurred on 16.06.2026 about 11.00 hrs at field(Sy.No.633/20,21,35/P) of the complainant, Mamidivalasa village, Srikakulam and reported on the same day at 18.00 hrs wherein the complainant named Yadla Ramana, S/o Latchayya, age-42, Velama by caste, mamidivalasa village, Srikakulam reported that on 16.06.2026 Surveyor named Likith called the complainant to survey his dispute ½ cent land, on that complainant went to the field while doing survey, Dispute raised in view of keep previous enemies between complainant and Accused named Ravada Ellayya who was presented there, While the surveyor was surveying the complainant's land, the complainant alleged that the accused was encroaching upon the adjacent burial ground and incorporating it into his own pr</t>
  </si>
  <si>
    <t>Occurred on 16.06.2026 at 10.00 Hours in front of Railway station, Ichapuram Municipality and reported on the same day at 12.30 hours by complainant R.Janardhana Rao, Sub Inspector of Police, Ichapuram Rural PS i/c Ichapuram Town PS, in which, he reported that he arrested the accused A-1 Vishal Yashwant Kamble s/o late Yashwant Kamble, age 42 Years, Caste Navabudda, Kamble Chawl No. 75, Service Road, Room No. 6, Near Ganesh Mandir, Andheri Police Station, Andheri East, Mumbai, Maharashtra State and A.2 Arpitha Verma @ Zara Fathima, d/o late Jagadish Chandra, w/o Mohammad Faizan, age 22 Years, Caste Khureshi converted into Muslim, n/o H.No. 337GA85KHA, Mansoor Nagar Street, Meva lal khel Area, Alambagh Police station, Chowk Post, Luknow city and District, Uttar Pradesh State res. Kousashil</t>
  </si>
  <si>
    <t>Occurred on 15.06.2026 at about 03.30 hrs at Opp VVK Genral Stores, Main road, Kothapeta village, Kotabommali mandal and reported on 16.06.2026 at 18.00 hrs, in which the complainant Bora Lavakumar S/o Ramadasu, 21 yrs, Velama by caste, Sindiripeta village, Kotabommali mandal reported that he and his brother-in-law, Menda Srinivasa Rao, went to the State Bank of India on scooty bearing No. AP 40 JM 2512 carrying cash of Rs.2,20,000/- for gold loan renewal. As the cash was not required, they kept it in the scooty dickey. Later, at about 3:30 PM, they parked the scooter in front of VVK General Store at Kothapeta village and went inside the shop to purchase groceries. On returning, they found that the scooter dickey had been opened and the cash of Rs.2,20,000/- was missing. They sus</t>
  </si>
  <si>
    <t>Occurred on 09-06-2026 at about 16:00 hrs at the complainant house, Cheddipudi village of Saravakota Mandal and reported on 16-09-2026 at 18:00 hrs, by the complainant Nakka Chitra, W/o Pottaya, Age 36 Yrs, Velama by caste, N/o Cheedipudi village of Saravakota Mandal, came to the police station larged written report and stating that her marriage was performed with Nakka Pottayya Naidu, S/o Lt Apparao, Age 42 Yrs, Velama by caste, N/o Cheedipudi village of Saravakota Mandal about 9 yrs ago,and they begot one daughter. On 09.06.2026 at 16.00 hrs her husband was started from their village and went to joining the site Accountant in Ruthvika company . but her husband was not reached and found missing. Immediately she mada a enquiry to their relatives but no truthful information was found.</t>
  </si>
  <si>
    <t>32,30 PA-1861, 285,221,189(2),223,196(1),126(2) r/w 190 BNS</t>
  </si>
  <si>
    <t>Occurred on 12.06.2026 In-between 10.30hrs to 11.30hrs near YSR statue, Indira Gandhi JN, Tekkali village and reported on 16.06.2026 at 19.00hrs, wherein the complainant Dasari Kumari, Mahila Police, Tekkali-III reported that on 12.06.2026 at about 10.30hrs the accused 1) Perada Tilak, S/o late Sanyasi rao, 52 yrs, Kalinga by caste, Kanithuru village, Nandigam mandal, in-charge Tekkali A/C on behalf of YSRCP 2) Duvvada Vani 3) Pala Vasantha Reddy and 34 other leaders and some other followers of YSRCP.gathered near YSR statue, Indira Gandhi JN, Tekkali village, formed as an Unlawful assembly without any prior permission from competent authority, conducted foot rally from Indira Gandhi JN to Ambedkar Junction on public road caused obstruction to free flow of the traffic, disturbing to the pu</t>
  </si>
  <si>
    <t>'169/2026'</t>
  </si>
  <si>
    <t>'167/2026'</t>
  </si>
  <si>
    <t>This is a case of Non-fatal road accident that occurred on 15.06.2026 at about 21.45 hrs, near Santhi Convention hall, Kotta road junction, Amadalavalasa Mandal (Towards Amadalavalasa to Srikakulam road) and reported on 16.06.2026 at 09.00 hrs, in which the complainant Kovvada Parusaram S/o Apparao, 41 yrs, SC-Mala by caste, Tandemvalasa village, Srikakulam Rural Mandal reported that he has working at Suguna Chicken center, Balagamettu, Srikakulam Town. On 15.06.2026 night at about 21.45 hrs he along with his co-worker Vanjarapu Rangarao S/o Latchumu, of Adivarampeta, Srikakulam town left from his shop to Kotta road junction to delveried chicken order at Kotta road junction, Amadalavalasa by his motor cycle No.AP30F7878, at the mean time when he reached above occurrence place, the accused</t>
  </si>
  <si>
    <t>Occurred on 15.06.2026 at 10.30hrs at Tilaknagar, Kasibugga town and reported on 16.06.2026 at 18.00hrs, wherein the complainant Tule Ramu s/o Late Tatarao, 31yrs, Devanalthada Village, Vajrapukothuru Mandal reported that his sister learning beautician course at VANI beauty parlor, KT road, Kasibugga town and stayed at his uncle¿s house at Tilaknagar, Kasibugga town, on 15.06.2026 at about 10.30hrs his sister/missing woman Tule Deepika Rani D/o Late Tatarao, 28yrs, Devanalthada Village, Vajrapukothuru Mandal informed his Uncle Sriramulu, Tilaknagar, Kasibugga town that she was going to VANI beauty parlor, KT road, Kasibugga town, but she did not return thereafter. Despite searching at all possible places and making enquiries with relatives, friends, and acquaintances, her whereabouts cou</t>
  </si>
  <si>
    <t>'168/2026'</t>
  </si>
  <si>
    <t>Occurred on 16.06.2026 at 12.00 hrs, at Jammu village, Narasannapeta Mandal and reported on same day at 13-30 hrs on credible information the complainant P Sankararao, ASI 994, Narasannapeta PS conducted raid with assistance of his staff and caught the accused Ruppa Simhachalam S/o Yerrayya ,36 yrs, Srisayana by caste, Jammu village ,Narasannapeta Mandal and 5 others (A1 to A6), when they were found Playing as Kotha Mukkata by betting money, then the complainant seized Cash Rs. 1900 /- (Betting amount), and 52 playing cards and one white color gunny bag under the cover of occurrence report as none came forward to stand as mediators.</t>
  </si>
  <si>
    <t>This is case of Abetment to Suicide that occurred on 15.06.2026 at 12.30 hrs at complainant house of Moduguvalasa R &amp; R colony, L.N.Peta mandal and reported on 17.06.2026 at 13.00 hrs basing on the report of Gobbaka Prasadarao, S/o Late Sriramulu, Age 43 yrs, Caste: BC- Devangula, Moduguvalasa R &amp; R colony, L.N.Peta mandal., in which he reported that he has been living by doing labour works. He begot two daughters viz., elder one is Gobbaka Lavanya and younger Vysali. His elder daughter namely Lavanya has been fallen love with one Davarasingi Koteswara Rao S/o Sambamurty of same village since 3 years, but he didn¿t know the above love matter, on 29.04.2026 he performed the marriage of his elder daughter with Inala Srikanth s/o late Kanna Rao of Tallabadra village, Palasa-Kasibugga in the p</t>
  </si>
  <si>
    <t>'170/2026'</t>
  </si>
  <si>
    <t>This is case of fatal road accident that occurred on 18.06.2026 at 15.00hrs on NH-16 road, Kobbarichetluvuru Junction, Palasa Mandal and reported on the same day at 18.30hrs, wherein the complainant Sorra Bhimarao s/o Late Barikayya @ Gangayya, 48yrs, Kobbarichetluvuru Village, Palasa Mandal reported that on 18.06.2026 morning his father/deceased Sorra Barikayya @ Gangayya s/o Ramayya swamy, 76yrs, Kobbarichetluvuru Village, Palasa Mandal went to their fields, after the completed his work he proceeding to their village, at about 15.00hrs, his father while crossing the road at Kobbarivuru Junction, Palasa Mandal, the accused S.Velu, who is driver of the lorry bearing register No: TN52AD7788, drove his lorry in a rash and negligent manner dashed his father, result of which his father fell o</t>
  </si>
  <si>
    <t>32 PA-1861, 221,285,223,189(2),126(2) r/w 190 BNS</t>
  </si>
  <si>
    <t>This is a case of Unlawful Assembly, Obstruction of Public Way, Disobedience to an Order Promulgated by a Public Servant that Occurred on18.06.2026 at 10.30 hrs at Panchiyati street, Kothuru to Srikakulam Road of Hiramandalam village and mandal and report on 18.06.2026 at 16.30 hrs in which the complainant Sasanam Devi, W/o Narayana, Age 36 Yrs, GMSK Hirmandalam- II Sanchivalayam, Hiramandalam reported that Meesala Ramakrishna, S/o Rama Rao, aged about 49 years, Kapu, resident of Subhalayi Village, Hiramandalam Mandal, along with Sailada Papara, Peddina Bulli, Korada Aravind, Palakonda Simhachalam formed an unlawful assembly and staged a dharna on a public road without obtaining prior permission from the competent authorities, despite prohibitory provisions under Section 30 of the Police</t>
  </si>
  <si>
    <t>194 BNSS Altered to 103(1) BNS</t>
  </si>
  <si>
    <t>This is a case of Un Natural Death (Suspecious Death) occurred on 18.06.2026 prior to 15.30 Hrs at Main road, Gollavuru Village, Sompeta Mandal and reported on the same day at 19.00 Hrs in which the complainant Pulari Lokanadham S/o late Yendayya, 70 Years, Ratti Village , Mandasa Mandal stated that he is living by doing agriculture woks.He has three daughters and one son. His second daughter Urvasai was married in the year 2014 to one Pinninti Rajarao of Gollavuru Village, Sompeta Mandal and that they were blessed with two sons.His son-in-law had one elder brother and one younger brother, and that all three brothers owned house sites situated alongside the road in their village. His son-in-law and his elder brother Jayaram had constructed houses on their respective sites. After the death</t>
  </si>
  <si>
    <t>This is a case of criminal trespass, damage to property with common intension that occurred on 01-06-2026 at 09:10 hours at Kesavarayunipalem Village, Laveru Mandal. The incident was reported belatedly on 18-06-2026 at 10:00 hours by the complainant Gompa Hymavathi, W/o Anand Kumar, age 32 years, Telaga by caste, resident of Pedda Gantyada, Visakhapatanam. The complainant stated that she is having land an extent of Ac. 0.32 cents in Survey No. 112-10 and while she is doing working on said land at that the accused persons viz (1) Kommu Appalaswamy, (2) Kummu Kurminaidu, (3) Kommu Sravani, (4) Kommu Kanthamma are criminally trespassed into her land and damaged their constructions. The accused persons attacked on her mother and she dialed 112 call and requested for necessary action.</t>
  </si>
  <si>
    <t>Occurred on prior to 18.06.2026 at accused house Sasanam village, Kanchili Mandal and reported on 18.06.2026 at 20.00 hrs by the complainant Gorakala Rajeswari, w/o Appanna, 28 yrs, Benkili village and Sompeta Mandal reported that she had marriage with her husband A1) Gorakala Appanna on 22.04.226 and they blessed two childrens and gave dowry i.e Cash Rs.100,000/- 2 ½ Tulas gold, motorcycle worth Rs.100,000/- at the time marriage demanded by her husband. Wherein the A1) Gorakala Appanna, A2) Gorakala Kesavarao (father-in-law), A3) Gorakala Butchamma (Mother-in-law) A4) Gorakala Aanadh, A5) Gorakalal Simhachalam (brother-in-laws) are harassed the complainant by physically and mentally for demanding taking additional dowry from her maternal house and not letting the complainant enter their h</t>
  </si>
  <si>
    <t>Occurred on 18.06.2026 at 20.00hrs at Brahmanatarla Village, Palasa Mandal and reported on 19.06.2026 at 11.00hrs, wherein the complainant Duli Bhavani w/o Chanti, 22yrs, SC relli by caste, Brahmanatarla Village, Palasa Mandal reported on 17.06.2026 evening a petty quarreled raised in between her husband and Kamesh regarding the cell phone call recording. Her husband slapped to Kamesh. Due to that on 18.06.2026 at about 20.00hrs her husband while returning to home from wine shop, the accused Kamesh and his father beat with stick and hands and grabbed on the road. Result of which her husband received bleeding and swelling injuries. Later, he shifted to CHC, Palasa for treatment.</t>
  </si>
  <si>
    <t>This is a case of illegal possession/transportation of prohibited Ganja that occurred on 19.06.2026 at about 16.30 hrs at 3rd line, Railway station road, Palasa and reported on the same day at 18.00 hrs by the complainant N.Suneel, Sub-Inspector of Police, Kasibugga PS, in which, he reported that he arrested the accused A.1 Md Mustaq Alam @ Banti s/o Muktar Alam, 35yrs, New basti lichu bagan, Thana Mukuwa area, Puba Pachim, Danesh SK Lane, Howrah city, West Bengal state, while he was in possession &amp; transportation of the prohibited Ganja from Cheligoda, Gajapathi district, Odisha state from A-2 Omm Nayak s/o Lamu Pataralusa Nayak, Prafull Belaguda, Nourangapur, Jayapur, Odisha state to handing over the same to A-3 Sumeet @ Vicky s/o Biraj Mohan das, Kabila camp, Cantholim beach, Gova. The</t>
  </si>
  <si>
    <t>Occurred in between on 30.05.2026 at 21.00hrs to on 01.06.2026 at 08.00hrs at Vivekananda colony, Kasibugga town and reported on 19.06.2026 at 12.00hrs, wherein the complaiant Korrai Shanmukharao s/o Syamasundararao, 39yrs, Pimpidiya Village, Mandasa Mandal reported that some unknown person committed theft of his Royal Enfield motorcycle bearing registration number AP30AS5111. The vehicle was parked infront of his rented house at the time of the incident. The approximate value of the stolen property is Rs. 1,00,000/-. Despite making efforts to trace the vehicle, the complainant was unsuccessful. Therefore, on 09.06.2026 at 12.00 hrs, he approached the Police Station and lodged this report.</t>
  </si>
  <si>
    <t>3(1)(s),3(1)(r),3(2)(va) SC ST POA ACT, 115(2) r/w 3(5) BNS</t>
  </si>
  <si>
    <t>Occurred on 18.06.2026 at 15.30 hrs in agricultural lands at Tirupathipalem panchayathi limits ofd Ranasthalam mandal and reported on 19.06.2026 at 08.30 hrs by the complainant Nethala Ramulamma w/o Rambabu,age 50 yrs,SC(mala) by caste,Patharlapalli village,Ranasthalam mandal. The complainant stated that she earns her livelihood by doing daily wage labor work. On the said day, she, along with persons from her village namely Nethala Suramma w/o lt Neelayya, Baviri Pentamma w/o Suryanarayana, Bobbadi Eswaramma w/o Ramana and some others, had gone for agricultural work in the field belonging to Ex MLA Gorla Kiran Kumar, situated within the limits of Tirupati Palem Panchayat.At about 3:30 PM, some persons came to the said field and questioned them, asking, ¿Who are you? Why are you wor</t>
  </si>
  <si>
    <t>Occurred on 18-06-2026 at about 20:00 hrs at Laxmipuram village of Saravakota Mandal and reported on 19-06-2026 at 18:00 hrs, by the complainant Sabbi Sayamma, W/o Amavasya, Age 58 Yrs, Yadava by caste, Laxmipuram village of Saravakota Mandal, wherein the accused Pitta Mukunda, Laxmipuram village and three others are beat the complainant and her husband with a stick and hands and abused to the complainant with a filthy language. Due to that the complainant and accused family are quarrelling at bore well in their village about 10 days age for water. On that the accused A-1 and his family members are beat the complainant and her husband with a stick and hand and caused simple injury. Later on 19-06-2026, the complainant admitted in to Govt. Area Hospital, Narasannapeta for treatment.</t>
  </si>
  <si>
    <t>'171/2026'</t>
  </si>
  <si>
    <t>This is a case of Man Missing that Occurred 10.06.2026 at 09.00hrs at Plot No.70 situated in Visakha-A Colony, Srikakulam Mandal &amp; District and reported on 19.06.2026 at 17:00hrs by the complainant namely Jami Vijayalaxmi w/o Srinivasa Rao, Age: 52 years, Vysya by caste, Plot No.73, Visakha-A Colony, Bharath Gas Godown, Killipalem Panchayat, Srikakulam Mandal &amp; District that her husband Jami Srinivasa Rao, S/o late Malleswarao, 54 Yrs, working as mechanic in Vijayalaxmi showroom in Palakonda, he go to every at 09.00 hrs for his work, then after he return to house at 22.00 hrs , On 10.06.2026 left the house, he informed to his family member I will go to my works and he did not return to home so far, On that she and her family members made searches about her husband., but in-vain</t>
  </si>
  <si>
    <t>Occurred on 18.06.2026 at about 21.05 hrs at irapadu Metturu Bit-III village, Kothuru mandal and reported on 19.06.2026 at 10.00 hrs through the medical intimation by the complainant Porna Abhinash, S/o. Ramesh, age 22 yrs, caste by T- Kapu, Road No.2 (Irapadu), Metturu Bit-3, Kothuru Mandal reported that I reside at Road No. 2, Metturu Bit 3, in Irapadu village. I am currently a third-year B.Sc. Computer Science student at Gayatri College in Visakhapatnam. I had returned to my village from Vizag for the holidays three months ago and live with my parents. This afternoon (18.06.2026), I attended a friend's sister's wedding; after the meal, an altercation occurred involving some acquaintances of a friend named Pavan. I subsequently returned home. Later, after dinner, while I was sitting outs</t>
  </si>
  <si>
    <t>Occurred on 19.06.2026 at about 18.30 hrs at main road, Mahasingiguda R &amp; R Colony, Kothuru mandal and reported on 19.06.2026 at 20.00 hrs through the medical intimation by the complainant Pothala Ravi, S/o. Sundara Rao, age 53 yrs, Caste by Telaga, Parapuram Village, Kothuru Mandal, Cell No.9490904295 reported that complainant living near Mahasingi village. he is doing welding works. On 19.06.2026 at 18.30 hrs, he and his friend allu Apparao, S/o. Suryanarayana going to Mahasingi to sethampeta on the motar cycle bearing No. AP30R9474 for filed works. He reached to Mahasingiguda Village, R &amp; R Colony, Rider of Motor cycle bearing No. AP 40JC3124 (Alikana Gara Rao) hit form back rash and negligent manner, he received right foot blood injury, both are fell down on the road. Injured person j</t>
  </si>
  <si>
    <t>Occurred on 20.06.2026 at 10.00 Hours in front of Railway station, Ichapuram Municipality and reported on the same day at 12.15 hours by complainant M. Mukundarao, Sub Inspector of Police, Ichapuram Town PS, in which, he reported that he arrested the accused A-1) Shankar Chandrakant Pawar, S/o Chandrakant, Age 36 Yrs, Pardi by caste, Dongaon Village, Jamkhed Police Station limits, Ahmadnagar @Ahilyanagar District, Maharashtra State and A-2) Sunita Vijay Kale, Guardian Girijabai Shankar and W/o Vijay Kale, Age 36 Yrs, Pardi by caste, Near Ekvira Hotel T.T.C., Navi Mumbai, M. Highway M.I.D.C., Pardi Vestti, Bhutavaligaon, Navi Mumbai, Thane District, Maharashtra State, while they were in possession &amp; transportation of the prohibited Ganja. The complainant seized Ganja weighing about Kg 30</t>
  </si>
  <si>
    <t>'174/2026'</t>
  </si>
  <si>
    <t>This is a case of temple Ordinary theft. Occurred In between 10.06.2026, 06.00 hrs and 12.06.2026 at 07.00 hrs At house of the complainant, Kalivarapupeta veedi,Narasannapeta town &amp; Narasannapeta Mandal and reported on 20.06.2026 at 21.15 hrs Wherein the complainant Sirasana Rajarao s/o Gaddenna, 45yrs, Yadava by caste, Narasannapeta Mandal , He is serve as the priest for Goddess Rajarajeshwari at the house.The complainant reported that on 01.06.2026, he left his father at home and traveled with his family to enroll his son in a college in Visakhapatnam. Upon returning home that night and visiting the of Goddess Rajarajeshwari within the house the following dated on 12.06.2026to perform prayers, he discovered that unknown culprits and committed theft of Gold ornaments i.e 1) gold coin</t>
  </si>
  <si>
    <t>On 13/06/2026 at around 07:00 AM,and reported on 20.06.2026 at 17.00hrs . the Accused , Janni Pottamma, belonging to the same village, came to the house of the complainant, Bontu Sujatha (W/o Simhachalam, age: 39 years, Caste: Savara, Resident of Savara Kuridingi village). The suspect enquired about self-help group (Podupu) money with the complainant¿s son. The son replied that his mother does not talk to him.Upon hearing this, the suspect started abusing and walked towards the MGNREGS (Upathipani) work site. Seeing the complainant and her husband there, the suspect abused them using derogatory/sorcery-related words ("Sillangi").Meanwhile, another suspect, Janni Appalaswamy, came running from his house, grabbed the complainant by her hair, pulled her, and abused her in filthy language. Fu</t>
  </si>
  <si>
    <t>'172/2026'</t>
  </si>
  <si>
    <t>This is a case of cheating that occurred prior to 13.04.2026 at Radhavallabhapuram village Tekkali mandal and reported on 20.06.2026 at 21.00 hours by the complainant Singupuram Simhachalam s/o lt Laxmanaswamy, age 57 years, Kalinga, Ex Army, Radhavallabhapuram village Tekkali mandal that the accused Yarra Syamala Rao @ Raju of the same village approached him, pretending that he would sell a house site (85 &amp; 24) belonging to Nambala Laxmana Rao situated at Radhavallabhapuram village, Survey No.356/2, believing his words, the complainant paid Rs.8,50,000/- to the accused for purchase of the site without execute any documents, later, the complainant came to know that the accused got the said property registered in his own name without the knowledge of complainant, when questioned, the accuse</t>
  </si>
  <si>
    <t>'173/2026'</t>
  </si>
  <si>
    <t>This is a case of Ordinary theft. Occurred On 05.06.2026 in between 15.52 hrs to 16-00 hrs At the gold shop at Gandhi bazar, Narasannapeta town &amp; Narasannapeta Mandal, reportedon 20.06.2026 at 21.00 hrs by complainant Buddala Durgaprasad s/o Sriramulu,36yrs,velama by caste,vilekar colony, Narasannapeta town and Narasannapeta Mandal .It is reported that on 05.06.2026, one unknown culprit visited the shop expressing interest in a gold ring and silver items; while the complainant was showing the gold rings, the individual stole 5 to 6 pairs of earrings from the shop without the complainant's knowledge. and committed theft of Gold ornaments i.e 1) Gold ear rings 05 to 6 pairs weight about 27.57 Grams worth RS 70000/-, and escaped with booty.</t>
  </si>
  <si>
    <t>'175/2026'</t>
  </si>
  <si>
    <t>The offence occurred between 14.06.2026 at 21:00 hrs and 15.06.2026 at 07:30 hrs at Sai Gayatri Kirana Shop, Old Bus Stand, Narasannapeta Town and Mandal, and was reported on 20.06.2026 at 21:30 hrs. In the complaint, Jami Jayaram, S/o Late Kameswararao, belonging to the Vysya caste, residing at Old State Bank Street, Narasannapeta Town and Mandal, stated that he had been running a kirana shop for the past 13 years. On 14.06.2026 at 21:00 hrs, he closed his shop and went home. On 15.06.2026 at 07:30 hrs, he came to the shop to open it and found that unknown persons had entered the shop during the night. Upon checking, he noticed that cash amounting to Rs. 30,000/- had been stolen from the cash counter. The unknown offenders escaped with the stolen cash.</t>
  </si>
  <si>
    <t>Occurred on 20.06.2026 at about 19.00 hrs on BT road (Santhabommali to Kothapeta side), Near Gandhi Hospital, Kotabommali village and mandal and reported on same day at 20.45 hrs in which the complainant Puli Kamala W/o Late Laxmanarao, 44 years, Yeneti Konda caste, Mahashabpeta village, Kotabommali Mandal, R/o Vidyut Nagar, Kotabommali village reported that her husband Puli Laxmana Rao, S/o Late Gunnayya, aged 44 years, of Mahashabpeta Village, Kotabommali Mandal, presently residing at Vidyut Nagar, Kotabommali Village, along with his family, was working as a Counselor on a contract basis at Jawahar Navodaya Vidyalaya, Sorang, Odisha. On 20-06-2026 at about 7:00 PM, while returning home on foot from a tailoring shop, he was hit from behind near Gandhi Hospital by a motorcycle bearing</t>
  </si>
  <si>
    <t>'176/2026'</t>
  </si>
  <si>
    <t>303(2),318(4) BNS</t>
  </si>
  <si>
    <t>Occurred in between on 15.06.2026 to 19.06.2026 at 12.40 hrs at SBI ATM, near RTC complex, Narasannapeta and reported on 20.06.2026 at 22.00 hrs Where in the complaint Paila Ramarao S/o Late Adinarayana, age 56 years, Reddika by caste, Vamsadharanagar colony, Narasannapeta town and mandal reported that he was an SBI account holder. On 15-06-2026, he discovered that unauthorized cash withdrawals had been made from his bank account through ATM transactions, even though the ATM card had remained in his possession. Multiple transactions totaling approximately ¿31,000 had been debited from his account without his knowledge or consent.</t>
  </si>
  <si>
    <t>Occurred on 14.06.2026 at 16.30hrs at house of the complainant of Loddaputti village of Ichapuram mandal and reported on 20.06.2026 at 19.00hrs ; the complainant Buditha Yasodha D/o late Babayya, age: 48yrs, caste by reddika, RH, Colony, Loddaputti village of Ichapuram mandal, in which, she reported that wherein the accused A1- Punyavathi, A2- Ullasi Narayana and A3- Ullasa Raju came her house and scolded with filthy language and threatened and beat with hands, on plea that A1 and complainant having some property issue due to which they argued on 13.06.2026 at dispute house of Loddaputti, later kept the past quarrel in the mind the accused quarreled her.</t>
  </si>
  <si>
    <t>126(2),115(2),351(2) r/w 3(5) BNS</t>
  </si>
  <si>
    <t>Occurred on 19-06-2026 at 18:30 hrs at Erukula Veedhi, Ichapuram Municipality and Mandal reported on 20-06-2026 at 14:00 hrs where in the complainant Gedela Krishna, S/o Suresh, 25 Yrs, Erukula by caste, Erukula Veedhi, Ichapuram R/o Ampuram Junction , Kanchili Mandal was went to see to his Grand Mother at Erukula Veedhi, Ichapuram Municipality that the accused 1) Gorle Kantha Rao, 2) Gorle Krishna alias Lovely, 3) Laxman Das were restructed him and beaten with hands and threaten and warned to kill him then some public came and stopped them and rellised him then he consulting to his family memebers and village elders then came to police station and lodged a report for taking necessary action against them.</t>
  </si>
  <si>
    <t>305(a) r/w 62 BNS</t>
  </si>
  <si>
    <t>Occurred on 19.06.2026 at about 21.45 hours at Bazar Street, Avalangi Village, Saravakota Mandal and reported on 20.06.2026 at 10.00 hours by the complainant, Varanasi Anandharao s/o late Laxmanamurthy, age 78 years, caste Vysya, Bazar Street, Avalangi Village, Saravakota Mandal, stating that the accused, Muddada Laxmi w/o Suresh of the same village, criminally trespassed into his house-cum-kirana shop through the backyard with an intention to commit theft and concealed herself under a cot inside the house. Upon noticing the presence of the accused, the inmates raised alarm and cries for help, whereupon the accused fled from the scene through the backyard of the house and etc.</t>
  </si>
  <si>
    <t>Occurred On 13/06/2026 at around 07:00 AM, the complainant, Janni Appala Swami , S/o Jammayya , Age-60 Yrs, belonging to the Savara caste and residing at Savarakudingi village, Saravakota Mandal, reported an incident. When the complainant's wife went to the nearby MGNREGS (Employment Guarantee) worksite, Bontu Sujata and her husband Simhachalam, belonging to the same village, were abusing his wife over a petty matter.Upon hearing this, the complainant rushed to the spot. Thereupon, both Bontu Sujata and Simhachalam jointy assaulted the complainant by beating him with their hands and kicking him with their legs. Furthermore, Bontu Simhachalam abused the complainant¿s wife in filthy language. Meanwhile, their son, Varun Deep, pushed the complainant¿s daughter, Pushpavathi (Pushpatham), ca</t>
  </si>
  <si>
    <t>This is a case of House Breaking by Night and theft in temple that occurred during the intervening night of 20/21.06.2026 between 22.00 hrs and 05.00 hrs at Anjaneya Swamy Temple, Singannapalem Village of Burja Mandal and reported on 21.06.2026 at 10.30 hrs by the complainant, Tulagapu Srinivasarao, S/o Late Bhujangarao, 48yrs, Kapu by caste, Singannapalem Village, Burja Mandal. The complainant stated that he is the Ex-President of Singannapalem Village and that some unknown culprits trespassed into the temple during night hours by opening the iron grill doors of the temple and committed theft of the temple hundi containing approximately Rs.10,000/-. After stealing the cash, the accused persons threw the empty hundi in the nearby agricultural fields and escaped from the scene with the stol</t>
  </si>
  <si>
    <t>This is a case of caused simple hurt by using stick, which occurred on 21.06.2026 at 15.00 hrs., at Rachabanda, Reddipeta @ Pullajipeta Village, Ponduru Mandal and reported on 21.06.2026 at 18.00 hrs., where in the complainant Konchada Ramulu S/o late Suranna, 65 yrs, Turpukapu by caste, Reddipeta @ Pullajipeta Village, Ponduru Mandal gave a statement stated that On 21.06.2026 at 15.00 hrs., he was sitting on the Rachabanda in the village. At that time, his villager Konchada Tavitinaidu S/o late Tammanna, came there in an intoxicated condition and attempted to misbehave with the complainant. When the complainant objected, a quarrel ensued between them, during which abusive words were exchanged. Meanwhile, another villager Konchada Srinivasa Rao questioned Tavitinaidu about his behavior. In</t>
  </si>
  <si>
    <t>118(1),351(2),79,115(2) BNS</t>
  </si>
  <si>
    <t>Occurred on 21-06-2026 at 16.00 hrs at complainant house, SM Puram Village, Etcherla and reported on 21-06-2026 at 20.00 hrs where in the the complainant Kinthali Gunasekhar, S/o Nageswara Rao, age 21 years, Kalinga caste, S.M. Puram Village, Etcherla Mandal, residing with his family at the above-mentioned address. On 21-06-2026, at about 16.00 hrs, his neighbour, Kinthali Srinivasa Rao, had arranged the outlet of the household wastewater and rainwater from his house in such a way that it was flowing towards his house. When his mother, Usha, and his father, Nageswara Rao, questioned him as to why he was diverting the water towards his house, Kinthali Srinivasa Rao assaulted his mother by hitting hands on her cheek. Thereafter, he attacked him with a mason's trowel (tapi), causing the fol</t>
  </si>
  <si>
    <t>3,4 APGA</t>
  </si>
  <si>
    <t>This is case of house-breaking by night that occurred in between 20.0.2026 at 22.00 hours to 21.06.2026 at 09:45 hours at SB wine shop near YRS Junction of Hiramandalam village &amp; mandal and reported on 21.06.2026 at 11:00 hours, wherein the complainant Patnana Srinivsarao S/o Mohanarao, Age 40 yrs, SC by caste, Polaki village &amp; mandal, As usual, at about 10:00 PM, while closing the shop, the cash was kept in the cash counter and the shop was locked. Thereafter, on 21-06-2026 at about 9:45 AM, when the shop was opened and checked, an amount of ¿2,00,000/- was found missing from the cash counter. It is suspected that some unknown persons entered the shop through a gap in the shelter/roof and committed theft of ¿2,00,000/-</t>
  </si>
  <si>
    <t>Occurred on 21-06-2026 at 16.00 hrs at complainant house, SM Puram Village, Etcherla and reported on 21-06-2026 at 20.30 hrs where in the the complainant Kinthali Srinivasa Rao, S/o Late Bairagi, age 42 years, Kalinga caste, S.M. Puram Village, Etcherla Mandal, residing with my family at the above-mentioned address. On 21-06-2026, at about 16.00 hrs , his neighbours Kinthali Satish Kumar and Kinthali Nageswara Rao were present near the drainage canal, he constructed a small cement bund beside the drain to prevent the wastewater from his house from flowing towards the house of Kinthali Nageswara Rao. However, Kinthali Satish, S/o Nageswara Rao, removed the small cement bund that he constructed and questioned him, saying, "You have already occupied my wall and now you are constructing a c</t>
  </si>
  <si>
    <t>This is a counter case to Cr.No. 31/2026 that occurred on 26.04.2026 at about 10:30 hrs at Neeladevipuram Village of Burja Mandal and was reported on the same day at 16:30 hrs. Wherein the complainant, Ponnada Venkataramana, S/o Sominaidu, 50 yrs, Kapu by caste, Neeladevipuram Village, Burja Mandal, is earning his livelihood through agricultural work. The complainant stated that Pyla Ramu is his neighbor and both of them have cow sheds situated in front of their houses. Previously, disputes arose between them regarding the said place. On 26.04.2026, Pyla Ramu started digging the foundation for construction of an iron-sheet shed at the disputed site without proper measurements. When the complainant questioned him about undertaking construction without measurements, the accused persons, who</t>
  </si>
  <si>
    <t>'178/2026'</t>
  </si>
  <si>
    <t>This is a case of a fatal road accident that occurred on 22.06.2026 at about 01:00 hours near the rice mill belonging to Tamada Bhaskara Rao, situated adjacent to an electrical pole at Tamada Peta Village, on the road connecting Ramakrishnapuram Village and Pathatekkali Village, within the limits of Vajrapukotturu Mandal, and reported on 22.06.2026 at about 08:00 hours by the complainant, namely Gartam Neelaveni, W/o Gangadhar, age 43 years, caste by Palli, resident of Gartamvanipeta Village of Kondavooru Panchayat, Vajrapukotturu Mandal, and she stated that her son, deceased No.1, namely Gartam Manikanta, S/o Gangadhar, aged about 23 years, had gone to Sainooru Village along with his friend, deceased No.2.Karni Kodandarao, S/o Mohanrao, age 28 years, who was travelling as a pillion rider</t>
  </si>
  <si>
    <t>Occurred in between 14.05.2026 at 21.00 hrs to 24.00 hrs in Pakivalasa village of Kotabommali Mandal and reported on 22.06.2026 at 13.00 hrs in which the complainant Pitla Mahalaxmi w/o Srinu, 33 years, SC mala by caste, Kothapeta village, Gara Mandal reported that She is eking out her livelihood by doing daily wage work. She has three daughters. Her elder daughter, Sirivennela, aged about 17 years, completed Intermediate and is presently staying at home. A few days ago, Sirivennela went to the house of her maternal aunt, Dandasi Dhanalakshmi, W/o Ramu, of Pakivalasa Village, Kotabommali Mandal, stating that she would stay there for a few days. On 14-05-2026, after dinner at about 9:00 PM, all the family members slept in the house. When her aunt woke up at</t>
  </si>
  <si>
    <t>'177/2026'</t>
  </si>
  <si>
    <t>Occurred prior to 22.06.2026 at Akkarapalli Village Santhakaviti Mandal, Vizianagaram District and reported on 22.06.2026 at 18.45 hrs, wherein the complainant Alugolu Sandhya w/o Suresh, Age:26yrs, Kamsali by Caste, Satyavaram Village, Narasannapeta Mandal, Srikakulam District reported that her marriage was performed with Alugolu Suresh S/o Chiranjeevi on 06.04.2021 in the presence of elders at her in-laws house. At the time of marriage her parents gave cash Rs.6,00,000/-, 10 tulas gold, for motor vehicle Rs.2,00,000/-, for Sarisamanulu Rs.2,00,000/-, adapaduchu lanchanalu Rs.50,000 to her Husband. After marriage she lived with her husband for the period few days and blessed with one baby girl named shanvika. Later her husband beaten her and harassed her mentally, physically also demanded</t>
  </si>
  <si>
    <t>Occurred on prior to 22.06.2026 in Gariakapalem village,Ranasthalam mandal and reported on 22.06.2026 at 14.00 hrs by the complainant Karnena Ramakrishna s/o seetamnaidu, age 36, caste by T- kapu, Adavaram village , RegidiAmadalavalasa , Viziyanagaram district. The complainant states that Gorle Suryakumari, wife of Govinda, belonging to Patharlapalli Village, Ranastalam Mandal, Srikakulam District, became acquainted with the complainant through mutual friends. Claiming that she was in urgent need of money, she borrowed Rs. 5,00,000 (Rupees Five Lakhs) from the complainant on 19-07-2021. As security for the loan, she executed and registered a document bearing Document No. 3067/2021, offering as collateral a vacant site measuring 56 square yards in Survey No. 29/3A, situated at Garikapal</t>
  </si>
  <si>
    <t>32 PA-1861, 132,79,223,285,189(2),126(2) r/w 49 r/w 190 BNS</t>
  </si>
  <si>
    <t>Occurred on 22.06.2026 at 15.30 hrs at 4 Raod Jn at Kothuru town &amp; Mandal, Srikakulam District and reported on 22.06.2026 at 18.00 hrs by the complainant Saubilli Aruna, WPC 1929, Kothuru PS in which the complaint While I was present at the 4 Road Junction, opposite the Kothuru Police Station, YSRCP Party several individuals specifically 1) Divvela Madhuri D/o. Syamalarao, 2) Urlapu Viswanadham, S/o. Late Appalaswami, 3) Allu Kalyani, W/o. Ramu, 4) Pondala Narendra, S/o. Ganapathi, 5) Kelli Nagendra, S/o. Anandharao, 6) Bammidi Bharathi, D/o. Raminaidu, 7) Suvvari Gopi, S/o. Late Apparao, 8) Siginipilli Appanna, S/o. Late Ramanna, 9) Bonela Yellayya, s/o. Krishnayya, 10) Tarri Kami Naidu, S/o. Bhaskara Rao, 11) Datti Paparao, S/o. Late Apparao, 12) Veeramsetti Bhaskara Rao, S/o. Appala</t>
  </si>
  <si>
    <t>303(2),79,329(3),351(2) r/w 3(5) BNS</t>
  </si>
  <si>
    <t>This case of Criminal Trespass insult the modesty of woman and criminal intimidation . Occurred on 22.06.2026 about 16:30 hours at garden, shapauram village , laveru Mandal and reported on 22.06.2026 at 20:00 hours. The complainant Kuuna Pramila w/o ravikumar, age 50 years, caste by kalinga, Penubharathi village , Ponduru Mandal stated that Under my name, in Laveru Mandal, Sahpuram village revenue limits, survey number 3-2 with 0.36 cents, survey number 3-7 with 0.62 cents, altogether totaling 5.65 cents of Jirayathi land ( mettabhumi ), was purchased from Medapati Swathi w/o Srinivasareddy on document number 21477/2024 the registration has been done. Additionally In that survey number 3-6 in 0.22 cents , survey number 3-08 in 0.07 cents total 29 cents purchased from Naga subbareddy i</t>
  </si>
  <si>
    <t>329(3),115(2),351(2) r/w 3(5) BNS</t>
  </si>
  <si>
    <t>This case of Criminal trespass with simple hurt . Occurred on 01.05.2026 about 17:00 hours, chinnayyapeta village , laveru Mandal and reported on 22.06.2026 about 22:10 hours. The complainanat Gorle Durga Prasad s/o Rambabau , age 19 years, caste by kapu, Chinnapeta village , laveru Mandal stated that Iam from Lavuru Mandal, Chennayapeta village. A person named Meesala Narayana from our village sold of land at survey number 523-22, which belonged to my grandfather Potnuru Venkata, for 43700/-. In 2017, we agreed that one and a half cents of that land would be given to Meesala Narayana, and in return, my grandfather would get three cents of land elsewhere. The agreement was made in the presence of elders. The witnesses at that time were Bhaskar Rao, vandana chinnappadu Lanka Ramanayudu.</t>
  </si>
  <si>
    <t>Occurred on 22.06.2026 at about 15.00hrs opp Sankar wines, KT road, Kasibugga town and reported on the same day at 16.00hrs, wherein the complainant Kummari Mahesh s/o Late Kummari Ramarao, 34yrs, Kummara by caste, Tarakaramarao colony, Palasa town reported that on 22.06.2026 at about 15.00hrs, his father/deceased Kummari Ramarao s/o late Ganapathi, 65yrs was proceeding towards Kasibugga to Palasa on his motorcycle bearing register No: AP30AG6573, When he reached opposite Sankar Wines on K.T. Road, Kasibugga Town, he dashed against a stationary tractor bearing Registration No. AP30X2918, which had been parked by Dokkara Ramarao without taking proper precautionary measures. As a result of the impact, Kummari Ramarao fell onto the road and sustained a bleeding head injury. He was immediately</t>
  </si>
  <si>
    <t>Occurred on 21-06-2026 at 07.30 hrs at complainant house site, Etcherla Village and reported on 22-06-2026 at 16.00 hrs where in the the complainant Menda Ratnalamma, w/o Late Chinnavadu, age 66 years, Velama caste, Etcherla Village and Mandal, stated that due to long-standing family property disputes with her younger brother, Jarugulla Venkata Ramanamurthy, s/o late Rajappala Naidu, he had been bearing a grudge against her. On 21-06-2026 at about 7:30 AM, while she was at her house, her younger brother Jarugulla Venkata Ramanamurthy, his son Ravindra, and some other persons came with an earth-excavating machine used for digging foundations and attempted to construct a wall. When the complainant, along with her daughters-in-law Menda Uma, Menda Kameswaramma, Menda Mandamma, and her d</t>
  </si>
  <si>
    <t>406,420,403 IPC</t>
  </si>
  <si>
    <t>Occurred from 03.04.2023 to for a period of 2 years at Jamin Mashid, Srikakulam reported on 23.06.2026 at 21:00 hrs where in the complainant by name Shaik Zabuir, Inspector Auditor, Andhara Pradesh State Waqf Board, Srikakulam District reported that the alleging that the accused Mahibulla Khan S/o late Ameeruddin worked as Jamin Mashid Management committee, GT Road, Srikakulam from 03.04.2023 for period of 2 years, During the said period the accused allegedly committed various irregularities and acts of misappropriation, including 1) Illegallly cutting and selling the 17 teak trees without prior permission from proper authority and Misapproriation of income an amount Rs 1,90,198/- from Shopping Complex . Incurring several expenditures without supporting vouchers and failin</t>
  </si>
  <si>
    <t>'179/2026'</t>
  </si>
  <si>
    <t>Occurred on 23.06.2026 at about 15.00hours on Palasa ¿ Srikakulam NH 16 road opposite Akkavaram village bus stop Tekkali mandal and reported on the same day at 15.45 hours by the complainant Karri Apparao s/o lt Chinnappan, age 48 years, Caste Yadava, Venkatapuram village Santhabommali mandal that while his son/deceased Karri Jagadeesh s/o Apparao age 20 years, who is studying B.Tech 2nd year in AITAM college Tekkali was proceeding towards Srikakulam on his motorcycle bearing No AP39EY5985 through NH -16 road, upon reaching opposite Akkavaram village bus stop,OD 35 J1222 Lorry driver drove his vehicle in a rash and negligent manner without blowing the horn and The lorry suddenly entered the road from the roadside causing my son's motorcycle to hit it., as a result his son fallen on the</t>
  </si>
  <si>
    <t>This is a case of simple hurt deadly with weapons that occurred on 22.06.2026 at 18.00 hours at Rampuram Village, Nandigam Mandal and reported on the following day at 07.00 hours by the complainant Yavvari Sridevi, W/o Arun Kuma, Age 32 years, Kalinga by caste, Rampuram Village, Nandigam Mandal reported that she lived separate with her children from last one month, while her husband Arun Kumar addicted to liquor and disputed with her. On 22.06.2026 her husband requested to asked to come his house with children, she replied that when you are stopped consuming alcohol then came to house. In the evening around 18.00 hours her husband again came to her house along with his elder father Yavvari Nagayya criminally trespass into her house and caught her neck and tight with chunni she escaped with</t>
  </si>
  <si>
    <t>Occurred on 21.06.2026 at about 16.00 hrs on NH-326(a) road (Pathapatnam to Narasannapeta side), Near Narayanavalasa Sandy,Narayanavalasa village, Kotabommali mandal and reported on 23.06.2026 at 13.00 hrs in which the complainant Goddu Madhavarao S/o Late Apparao, 42 years, Velama by caste, Gorribandha village, Saravakota Mandal, stated that On 21-06-2026 at about 3:30 PM, while proceeding from Gorribanda to Narasannapeta on his Hero Splendor Plus motorcycle bearing No. AP 30K 6621 to attend a relative's marriage, a person riding a Bajaj Discover motorcycle bearing No. AP 03 BQ 5448 came from behind in a rash and negligent manner and hit his motorcycle near Narayanavalasa sandy, Kotabommali Mandal. Due to the impact, he fell on the road and sustained bleeding injuries to his forehead an</t>
  </si>
  <si>
    <t>This is a case of un-natural death that occurred on 22.06.2026 at 18.00 hours at Hukumpeta Village, Nandigam Mandal and reported on 23.06.2026 at 09.00 hours by the complainant Dasari Suramma, W/o Late Sanyasi, Age 68 years, Yadava by caste, Hukumpeta Village, Nandigam Mandal reported that her son Dasari Simhachalam, age 35 years got married to Maddila Manimma of Dimidijola village and getting his livelihood by shepherd, he is addicted to liquor and he has no children. Last 3 years ago he had illegal affair with Ganapa Krishna Rao wife Sridevi. Krishna Rao approach to village elders, they were admonished him, hereafter don¿t talk to Sridevi and pay compensation of Rs.4,00,000/- but he don¿t have that status, so he went into Hyderabad for coolie works. Recently 1 year ago he came to village</t>
  </si>
  <si>
    <t>'180/2026'</t>
  </si>
  <si>
    <t>'181/2026'</t>
  </si>
  <si>
    <t>Occurred on 22/23 -06-2026 in between 22.00hrs to 01.00hrs on NH-16 road, in between Bhahuda river bridge and Tulasamma talli flyover bridge and reported on 23.06.2026 at 07.30hrs; the complainant K. Nageswara Rao S/o lt. Apparao, age: 40yrs, VRO, Loddaputti village of Ichapuram mandal, in which, he reported that on 23.06.2026 at about 06.00hrs VRA of Loddaputti village phoned him and informed that one male person aged 40yrs, was lying on the road and dead due to some unknown vehicle hit him runway from the spot then he went to the spot and found one male person laid on the road and died.</t>
  </si>
  <si>
    <t>Occurred on 23.06.2026 at 15.00 Hrs on On NH 16 Road (Ichapuram-Palasa), at Makarampuram Junction, Kanchili Mandal and reported on the same day at 20.30 Hrs in which the complainant Pasupureddy Ganapathi S/o Late Bairagi, Age 63 Years, Haripuram Village, Mandasa mandal, Srikakulam Dist. (Rider of Motor Cycle bearing No. AP 39 DR 2669) stated that he is working as an RMP Doctor. On this day, i.e., on 23-06-2026, in the morning, he started from his village along with one Agguna Baburao of the same village on his Hero Glamour motorcycle bearing No. AP 39 DR 2669 and went to Berhampur for servicing of the vehicle. After servicing, while returning from Berhampur at about 13.00 Hrs, he was riding the motorcycle and Baburao was sitting as a pillion rider. While they were proceeding on the highwa</t>
  </si>
  <si>
    <t>115(2),118(1),127(2) r/w 3(5) BNS</t>
  </si>
  <si>
    <t>Occurred on 22.06.2026 at about 20.00hrs at Lotturu Village, Palasa Mandal and reported on 23.06.2026 at 06.00hrs, wherein the complainant Savara Suryarao s/o Lt Yerrayya, 67yrs, Lotturu Village, Palasa Mandal stated that he had purchased 3.77 acres of land from Meesala Narasamma about 33 years ago. However, the accused persons, namely: A1 ¿ Savara Anand, A2 ¿ Savara Sombra, A3 ¿ Savara Kanakarao, A4 ¿ Savara Tirupathi, A5 ¿ Savara Kesavarao, A6 ¿ Savara Raju, A7 ¿ Savara Ramakrishna had occupied the said land. The dispute regarding the land is presently pending before the competent court. On 22.06.2026 at about 20:00 hours, the above-mentioned accused persons allegedly quarreled with the complainant, tied him with a rope, fastened him to a stick, and assaulted him with sticks and their h</t>
  </si>
  <si>
    <t>This is a case of non-fatal road accident that occurred on 23.06.2026 at about 05.00hrs on NH 326-A road, near Yatha Street, Korasavada Village, Pathapatnam Mandal and reported on 23.06.2026 at 10.00hrs through medical statement in which the complainant Dakara Sarojini, W/o Jaya Kumar, age 55yrs, Nagavamsam by caste, Karanam Street, Korasavada Village, Pathapatnam Mandal stated that on 23.06.2026 early morning at about 05.00hrs she went to Yatha street of Korasavada village for flowers, after completion of her work she crossing the road at that time the accused Vandana Tejeswararao, S/o Venkatarao, age 31yrs, Velama by caste, Muddada Village, Etcharla Mandal who driver of luggage vehicle bearing No AP39TP4126 came from Narasannapeta to Pathapatnam side, he drove his luggage vehicle in rash</t>
  </si>
  <si>
    <t>3(2)(va) SC ST POA ACT, 318(2),83,85,109(1) r/w 3(5) BNS</t>
  </si>
  <si>
    <t>Occurred prior to 01.03.2026 at Harijana veedhi, Allukhola village, Palasa Mandal and Kotitheerdam Village, Nellore District and reported on 24.06.2026 at 20.30hrs, wherein the complainant Mupasani Padma w/o Mupasani Babu, Pamidi by caste, Harijana veedhi, Allukhola Village, Palasa Mandal reported that her husband's family members, namely Srinu, Radhika, Prasad, Venkayya, and Sampurna, residents of Kotitheerdam Village, Nellore District, along with Koyya Rajeswari of Loddabadra Village, deceitfully arranged her marriage with Babu. It is alleged that an amount of ¿1,50,000 was paid by her husband's family to Koyya Rajeswari in connection with the marriage. After the marriage, the complainant came to know that her husband had already married another woman and had a daughter through that marr</t>
  </si>
  <si>
    <t>Occurred on 24.06.2026 at 10.00 hrs, on BT road, Kalinganagar village, Mandasa mandal and reported on the same day at 18.00 hrs, wherein the complainant Savara Ranganadha, S/o.Dhanu Sabar, 48 yrs, Kusumala village, Andanda post, Jarada PS limits, Patrapuram block, Ganjam district, Odisha state stated that he and his wife started at their hosue on his motor cycle bearing No. OR 07 V 0664 to go to Patrapuram. When they reached near Kalinga nagar village, Mandasa mandal, driver of Tata Ace bearing reg. No. AP 30 Y 1691 drove his vehicle in a rash and negligent manner and dashed against the motor cycle of the complainant. The complainant received fracture injury on his right leg. His wife shifted him to CHC, Haripuram through 108 ambulance for treatment and gave a report for necessary action.</t>
  </si>
  <si>
    <t>On 24-06-2026 at about 12:45 PM, at Avani Granite Quarry in Govardhanapuram village, Saravakota Mandal, AP Rock Mission Helper Jiru Srikanth Reddy was sitting beside a large cut stone for shade when it suddenly fell on him, causing his death. The accident occurred due to the management's failure to follow proper safety standards.</t>
  </si>
  <si>
    <t>Occurred prior to 24..06..2026 at Sriram Nagar, Chirala, Bapatla District and reported on 24..06..2026 at 12:00 hours, wherein the complainant, Smt. Pyla Chandrika, W/o Pyla Ramu, aged 35 years, Kapu by caste, R/o Krishnapuram Village, Ponduru Mandal, Srikakulam District, stated that her marriage was solemnized with Pyla Ramu, S/o Late Narayanarao, a resident of Sriram Nagar, Chirala, Bapatla District, about 15 years ago in accordance with their customs and traditions. At the time of marriage, her husband and his family members received cash of Rs.4,00,000/- and 4 tulas of gold as dowry from her parents. During their marital life, they were blessed with a daughter, who is now aged about 14 years. She further stated that, after some years of marriage, her husband became addicted to bad habi</t>
  </si>
  <si>
    <t>351(2),329(3),324(4) BNS</t>
  </si>
  <si>
    <t>Occurred inbetween 13.05.2026 to 16.05.2026 at 05:40 hrs at surev No: 165 of Gaineti Street, Srikakulam town and reported on 24.06.2026 at 21:00 hrs where in the complinant by name Kuriti Appalanaidu S/o late Parasayya, Age 41 yrs, Kapu by caste, Korraie veedhi, Srikakulam town reported that he is working as outsourcing employee in the Electrical Department, Srikakulam Town. He purchased a plot of land measuring 224.27 sq. ft. in Srikakulam Town, Gainti Veedhi, from Sri Karras Lakshmanarao on 20/12/2024 under Survey No.165. The property was duly registered under Document No. 525/2024. The western boundary of his site was protected by a compound wall. On 02/05/2025, one Sri Challa Nookaraju, without his knowledge, demolished the said compound wall during the night using a JCB and then he</t>
  </si>
  <si>
    <t>420,409,465 r/w 34 IPC</t>
  </si>
  <si>
    <t>Occurred prior to 18.10.2021 at G SIgadam PACS, G Sigadam Mandal and reported on 24.06.2026 at about 15.00 hrs, wherein the Complainant Maddi Srinivasa Rao S/o late Sankara Rao,age-54 yrs, Assistant Register ,Sub-Divison Coop office Group, Srikakulam reported that he is working as Sub Divisional Coop office Group, Srikakulam. On 18.10.2021 Meesala Ravi Kumar and 11 farmers of Niddam Village, G. Sigadam Mandal gave a report the Divl. Coop. Officer, Srikakulam and also on the report submitted by Sri P. Janaki Ram, Assistant Registrar / Official Person-in-Charge of G. Sigadam PACS, highlighting serious financial irregularities and misappropriation of society funds, the District Cooperative Officer, Srikakulam, authorized Sri M. Chanti Babu, Assistant Registrar / Sub-Divisional Cooperative</t>
  </si>
  <si>
    <t>This is a case of unnatural death case that occurred on 24.06.2026 at about 16.30 hrs, at the field of Devadhi Taviti Naidu, nearby Mahendratanaya river, meliaputti mandal, and was reported on24.06.2026 at 20:00hrs. wherein the complainant namely Peddinti Sanjeevarao son of Late Mohanarao, aged 27 years, kapu by caste, Durbalapuram village of Meliaputti mandal,.srikakulam district has alleged that his deceased father namely Peddinti Mohanarao went said filed O.6 cents, Which is being cultivated by them as tenants on lease that belongs Devadi Tavitinaidu, to irritate the filed to grow up the vegetables plants. At that time, while doing so, he noticed an electric wire lying in his filed and attempted to remove it.in the process, unfortunately he came in contact with the power supply and sus</t>
  </si>
  <si>
    <t>This is a case of an affray which occurred on26.04.2026 at 16.00 hours at Srisayana Street, baruva Village, Sompeta Mandal and reported on Same day at 16.30 hours, wherein in the complainant B Srinivasarao, HC 205 Working as Head constable in Baruva PS and reported that the accused in A Party and the accused in B party noted in the column No.3 of formed themselves in two groups in public place, have indulged free fighting by pushing each other and beat with hands and abused in flighty language each other and cause annoyance to public peace and tranquillity due to petty dispute in connection land issue.</t>
  </si>
  <si>
    <t>'182/2026'</t>
  </si>
  <si>
    <t>Occurred on 24.06.2026 at 13.30 hrs at on NH16 road, Madapam tollgate Narasnnapeta Mandal and reported on same day at 15.00 hrs. Wherein the accused Kona Jagadeesh S/o Appalakonda, age 27 years, Kapu by caste, Kothavalasa Village, Vizianagaram Dist Driver of Bolero van bearing no AP 39 WL 1639 and Cleaner Korubilli Srinu S/o Mutyalu, age 45 years, Gavara by caste, Kothavalasa Village were found transporting the cattle ( 08 Cow¿s ) by the instruction of vehicle ownerMedisetti Yerram Naidu, Mangalampalem illegally with a view to sell them at Slaughter house and caught by the complainant B Ganesh, Si of police, Narasannapea PS and taken the accused in to custody, under the cover of occurrence report.</t>
  </si>
  <si>
    <t>326(e),329(3) r/w 3(5) BNS</t>
  </si>
  <si>
    <t>occurred on 01.06.2026 at about 18.00 hrs agricultural field of Complainant, Davalapeta village, G Sigadam Mandal and reported on 25.06.2026 at about 19.50 hrs, wherein the Complainant Pedada SurannaNaidu S/o late Gurivi Naidu,age-79 yrs, Davalapeta village, G Sigadam mandal reported that He has agricultural land situated at Sy.No.443/2,3 of Davalapeta Revenue Boundaries. On the northern side of the said land, his villager Yenni Narasinga Rao has agricultural land. Yenni Narasinga Rao trespassed into the complainant¿s land, due to which a dispute arose between both parties.Regarding the said issue, the complainant approached the Tahsildar, G. Sigadam, requesting for fixation of boundaries. On 01.06.2026, the Mandal Surveyor visited the disputed land and fixed the boundaries in the presence</t>
  </si>
  <si>
    <t>Occurred on 20.06.2026 at in between 14.00 hrs to 20.00 hrs at parking place VKT Pharma company near Chillapeta rajam village, Ranasthalam Mandal and reported on 25.06.2026 at 12.00 hrs, by the complainant Reddy Srinu s/o Appala naidu ,age 32 yrs,kapu by caste,Ommi village,Nellimarla mandal ,Vizianagaram district The complainant stated that he is earning his livelihood by working at VKT Pharma Company situated under Chillapeta Rajam village limits of Ranasthalam Mandal. As usual, on 20-06-2026, he went for his duty scheduled at 2:00 PM on his splendor plus motorcycle bearing Registration No. AP 30 AB 8541 and parked the vehicle outside the company premises as he normally does before attending his duties.After completion of his work, at about 8:00 PM, he came out of the company and notice</t>
  </si>
  <si>
    <t>Occurred on 21.06.2026 at in between 09.00 hrs to 16.30 hrs at Beside complainant¿s saloon shop,JR Puram village, Ranasthalam Mandal and reported on 25.06.2026 at 14.00 hrs, by the complainant Parimella Srinivasarao s/o Trinadha,age 27 yrs,Nayibrahmin by caste,Ranasthalam village and mandal The complainant stated that he is earning his livelihood by running a saloon shop in J.R. Puram village. As usual, on 21-06-2026 at about 9:00 AM, he came to his saloon shop on his Hero HF Deluxe motorcycle bearing Registration No. AP 30 AE 4283 and parked the vehicle in the lane beside Sunitha Video Cable Network, adjacent to his shop.Later, at about 4:30 PM, when he went to take his motorcycle, he found that it was missing from the place where it had been parked. Despite making thorough efforts to s</t>
  </si>
  <si>
    <t>Occurred on 03.06.2026 at 09.50 hrs at in front of complainant¿s house,JR Puram village, Ranasthalam Mandal and reported on 25.06.2026 at 10.00 hrs, by the complainant Sheik Sajahaan s/o Sultan ,age 50 yrs, muslim by caste, JR Puram village, Ranasthalam Mandal. The complainant stated that he is working in Aurobindo Company. On 03-06-2026 at about 9:30 AM, he went to an ATM on his Glamour motorcycle bearing Registration No. AP 30 AE 4524 and returned. Thereafter, at about 9:50 AM, he parked his motorcycle in front of his house and went inside. Later, on hearing that the gas delivery vehicle had arrived, he came out of the house and noticed that his motorcycle was missing. Despite making extensive efforts to search for the vehicle, he could not trace it. Hence, the contents of the report d</t>
  </si>
  <si>
    <t>This is a case of Unnatural death due to accidentally fell into the well that occurred on 24.06.2026 at about 18.45 hours at agricultural land of Savara Chinna Kamaiah, Himagiri Village, Palasa Mandal and reported on 25.06.2026 at 11.30 hours. Where in the complainant Rebati Sabar W/o late Abhirama Sabar, Age 32 years, Caste by ST-Sabar, Langasahi village, Koyinpur post, Garaband sub-district, Gajapathi district, Odisha reported that her husband/deceased Rebati Abhirama Sabar S/o Santunu Sabar, Age 30 years was earning his livelihood by doing daily wage labour work. On 23.06.2026, the complainant's husband went for labour work to the house of one Savara Kameswara Rao, a resident of Himagiri Village, Tarlakota Panchayat, Palasa Mandal. On 24.06.2026, at about 6:30 PM, he and his co-labou</t>
  </si>
  <si>
    <t>316(1),318(1),322,340(1),346,60,324(1),54,351(1),49,62 BNS, 175(3) BNSS</t>
  </si>
  <si>
    <t>Occurred prior to 11.04.2025 at Dimili Village, Kotturu Mandal and reported on 25.06.2026 at 18.00hrs through court endorsement in which the complainant Darapu Uma Maheswara Rao, S/o Late Sri Ramulu, Ex-Service Man, aged about 45 years, R/o Dimili Village, Kotturu Mandal, Srikakulam Dist reported that The compla.nent submits that he himself and accused are relatives and good acquit tance with accused No.1 and accused no. 2 is belong to Dimi!li Village, Kotturu Mandal have got cardial relations with both the accised herein. b) The complainent submits that as he was retired from service as Army man and got service benefits i.e. super annuation financial benefits in huge amounts and knowing the same the 1st accused approached the complaineni and requested to arrange loan to his business purp</t>
  </si>
  <si>
    <t>This case of motor cycle theft Occurred on 17.06.2026 about 08:45 hours at Subdrapuram junction bride down, subdrapuram village laveru mandal reported on 25.06.2026 at 19:30 hrs. The Compalaint Meesala Dhanunjaya s/o chinnapplanaidu , age 24 years, caste by kapu, lydam village , ponduru mandal stated that his native village is Ponduru Manda and grandmother¿s place is in Pattikaya Palavalsa village, Cheepurupalli Mandal, Vijayanagaram. Since He was a child have been staying at my grandmother¿s house. He work as a helper at VKT Farm near Chillapeta Rajaam junction in Ranastalam Mandal. Every day in the morning around 8:30, He leave Pattikaya Palavalsa on his bike and go under the bridge at Subhadrapuram Junction and from there take the bus. As usual, on 17-06-2026 in the morning , He le</t>
  </si>
  <si>
    <t>Occurred in between 24.06.2026 at 21.00 hrs to 25.06.2026 at 06.00 hrs, Baligam village, Mandasa mandal and reported on 25.06.2026 at 20.00 hrs, wherein the complainant Bongi Mamatha, W/o.Nageswara Rao, 33 yrs, Baligam village, Mandasa mandal stated that, her husband is working as driver to 108 ambulance at Paderu. She is working as labour at cashew industry at Palasa. They have one son Meganadh, 9 yrs. Daily morning, she used to lock their house and went to her works and came in the evening and finished her dinner and go to her parent's house in the same village for sleep. On 24.06.2026 at 21.00 hrs, as usually she had completed her dinner and went to her parent's house and returned on 25.06.2026 at 06.00 hrs, she noticed that some unknown persons had gained entered into their house by br</t>
  </si>
  <si>
    <t>Occurred on 25.06.2026 at 14.30 hrs, On NH 16 road, New bridge service road Jn., before Korrai gate Jn., Mandasa mandal and reported on the same day at 17.30 hours by the complainant K.Krishna Prasad, Sub-Inspector of Police, Mandasa PS, in which, he reported that he arrested the accused A1) Shree Ram, S/o.Dhanaram, 33 yrs, R/o. SB Patil school road, Laxmi nagar, near Soma Kirana Stores, Ravet, Kivale, Pune district, Maharashtra state, N/o. D.No. 24, Raiko ka Bas, Khetawas village, Pali Tehsil and District, Rajasthan state, Ph.No. 7815029575, 9358499979;JCC2) Bablu s/o Dauram, age 17yrs, Birdawas village, Birami panchayat, Jodhpur district, Rajastan state, Ph.No. 8619432811, while they were in possession &amp; transportation of the prohibited Ganja on Honda Activa bearing No. AP 35 AL 6533, wh</t>
  </si>
  <si>
    <t>This is case of Non fatal road accident that occurred on 21.06.2026 at 09.30 hrs on National higway-16 road, near Golluru village junction, Nandigam Mandal and belatedly reported on 25.06.2026 at 10.00 hrs basing on the report of Mangi Appalaswami, S/o Late Kesavarao, Age 65 yrs, Caste: Srisayana, Sasanam village, Palasa Mandal., in which he reported that on 21.06.2026 at 09.00 hrs his brother¿s son Dharmarao together with his villager Mural are started at his village by motor cycle bearing No. AP31AZ6929 for tiles works at Sasanam village, Tekkali Mandal and when they reached near Golluru village Junction, in the mean time driver of Lorry bearing No. OD02AV6482 who is proceeding from same direction was drove his lorry in rash and negligent manner and dashed against the motor cycle of his</t>
  </si>
  <si>
    <t>'183/2026'</t>
  </si>
  <si>
    <t>'185/2026'</t>
  </si>
  <si>
    <t>'184/2026'</t>
  </si>
  <si>
    <t>'186/2026'</t>
  </si>
  <si>
    <t>4 DPA, 85,118(1) r/w 3(5) BNS</t>
  </si>
  <si>
    <t>This is a case of harassment on a married women by her husband, which occurred on Prior to 23.06.2026 about 23.30 hrs., at Ranganadhapeta village, Ponduru Mandal and reported on 25.06.2026 at 14.00 hrs., where in the complainant Gurugubelli Kalyani w/o Appalanaidu, 28 yrs, Kalinga, Ranganadhapeta village, ponduru Mandal reported that her Husband Gurugubelli Appalanaidu, S/o lt paparao, aged 40 years and 3 others all are caste by Kalinga, Ranganadhapeta village, ponduru Mandal harassed her physically and mentally for everyday and husband abusing and beating with hands for demanding additional dowry Similarly On 23.06.2026 at 223.30 hrs her husband demanding additional dowry and at the time attacked with knife caused bleding injury her chin , Hence she came to Police S</t>
  </si>
  <si>
    <t>Occurred on 23.06.2026 at 22.30 hrs at Bazar street, Sompeta (V &amp; M) and reported on 25.06.2026 at 08.00 hrs by the complainant Yadam Hymavathi, w/o Late Venkatarao, 55 yrs, Medara by caste, Bazar street, Sompeta (V &amp; M) reported that her husband/Deceased Yadam Venkata Rao, s/o late Bairagi, 64 yrs suffering from stomach pain, Sugar and BP and could¿nt bear the pain and he decided to commit suicide by the consuming All clear Paraquat pesticide poison which was kept his house on 23.06.2026 at 10.30 hrs. Immediately he was shifted to CHC Sompeta for first aid treatment, he was referred to GEMS, Ragole for better treatment and he was admitted and died on 25.06.2026 at 04.13 hrs while undergoing treatment at RIMS General Govt. Hospital, Srikakulam.</t>
  </si>
  <si>
    <t>This is a case of ordinary theft, which occurred in between 18.06.2026 at 21.00 hrs to 19.06.2026 at 8.45 hrs, at Ayyappa nagar colony Tekkali Village , Tekkali (M) and reported on 25.06.2026 at 10.00hrs, wherein the complainant Thelampudi Uday kumar s/o Late Venkataramana 35yrs, Srivastnava by caste, Ayyappa nagar colony Tekkali Village , Tekkali (M) reported that some unknown culprits stolen away his Pulasr 220 F Motor cycle bearing regd No. AP40AU7413 &amp; worth of Rs 20,000/-which was parked in front of his house and decamped with booty and etc. Efforts are being continued to work out the clues.</t>
  </si>
  <si>
    <t>This is a case of simple hurt that occurred on 26.06.2026 at 16.30 hours near old bustand Hiramandalam Village &amp; Mandal and reported on 26.06.026 at 19.30 hours, wherein the complainant Neyyala Krishna, S/o late Govinda, Age 72 Yrs, Neyyala By Caste, R&amp;R RTC complex Hiramandalam village &amp; mandal When the complainant came from his house to the old bus stand at Hiramandalam, he found his younger brother, Chinna Krishnamurthy, selling prawns there. His brother informed him that he was going to the toilet and requested the complainant to stay at the prawn stall and sell the prawns only at the rate of ¿300 per share/portion. Accordingly, the complainant remained at the stall. Meanwhile, two persons, namely Isai Srinu and Padala Rohith of Relli Veedhi, came there and questioned why prawns worth</t>
  </si>
  <si>
    <t>This is a case of death due to poison that occurred on 25.06.2026 at 16.00 Hrs, at Complainant¿s sister¿s House, Santhalabayalu village, Jalumuru mandal and reported on 26.06.2026 at 08.00 hrs, wherein the complainant Allada Srinivas S/o Late Lakshamanarao, Age 38 years, Rajaka by caste, Udayapuram village, Santhabommali Mandal reported that the deceased/his father Allada Lakshmanarao S/o Late Kuramayya, Age 66 years, Rajaka by caste, Udayapuram village, Santhabommali Mandal was went to his daughter¿s (complainant¿s sister) house at Santhalabayalu village, Jalumuru Mandal, as he was alcohol addicted person and as usual he consumed more alcohol there also, while so on 25.06.2026, when no one is there in the house (complainant¿s sister went to labour work) , he consumed poison by assuming</t>
  </si>
  <si>
    <t>Occurred in between 25.06.2026 at 18.00 hrs to 26.06.2026 at 06.00 hrs, at Dali Cheruvu, Harichandrapuram revenue boundary , Beside NH-16 Road, Near Kujjipeta village, Kotabommali Mandal and reported on 26.06.2026 at 16.00 hrs , in which the complainant Moyyi Yekasi, s/o.Lt Adeyya, 56 years, SC Mala by caste, N/o.Chinna Harichandrapuram village, Kotabommali Mandal, VRO Chittayyavalasa reported that he is working as the VRO of Chitteyyavalasa village and was holding additional charge of Harischandrapuram on 26.06.2026. At about 9:00 AM, one Bandi Tejeswararao informed him that an unidentified male dead body, aged about 30¿35 years, was found below the Dali Cheruvu bund within the revenue limits of Harischandrapuram village. On visiting the spot, he found the dead body with a towel tied ar</t>
  </si>
  <si>
    <t>This is a counter case Occurred on 26.06.2026 at 15 hrs at fields near Mahasingi Village, Electrical Substation back, Kothuru Mandal and reported on 26.06.2026 at 16.00 Hrs through the Medical intimation by the Complainant Ponduru Tejeswara Rao, S/o. Late Musalayya, age 45 yrs, Kapu by caste, Karlemma Village, Kothuru Mandal, Ph: 9052776524 reported The incident occurred on 26.06.2024 at about 3:00 PM in the agricultural land of the complainant at Karlamma village limits. The complainant alleged that while he and his son, Puvvada Prabhakar Rao, went to their finger millet field, they found Ponduru Teja, Ponduru Chandrasekhar, and Ponduru Sriramulu spraying herbicide on their standing crop despite existing High Court status quo orders over the disputed land. When questioned, the accused cla</t>
  </si>
  <si>
    <t>Occurred on 26.06.2026 at Morning at fields near Mahasingi Village, Electrical Substation back, Kothuru Mandal and reported on 26.06.2026 at 16.00 Hrs through the Medical intimation by the Complainant Ponduru Tejeswara Rao, S/o. Late Musalayya, age 45 yrs, Kapu by caste, Karlemma Village, Kothuru Mandal, Ph: 9052776524 reported that Occurred on 26.06.2026 at morninig in the agricultural field situated behind the electrical substation near Mahasingi Village and reported by the complainant, Ponduru Karlemma, who stated that while he, his brothers Ponduru Chandra Rao and Ponduru Sriramulu, his mother Ponduru Saraswathi, and sister-in-law Ponduru Latha were applying herbicide and sowing cotton seeds, the accused namely Kovvada Gopal, Kovvada Prabhakar Rao @ Prasad, and Prabhakar Rao's son tr</t>
  </si>
  <si>
    <t>This is a case of self accident that occurred on 25.06.2026 at 21.30 hours on NH-16 road at Kaputemburu village junction, Nandigam Mandal and reported on 26.06.2026 at 11.00 hours by the complainant Maddila Kiran, S/o Simhachalam, Age 28 years, Yadava by caste, Tekkalipatnam Village, Palasa Mandal reported that he has been working in Army present he came to village on leave. The accused Budda Mahesh who is relative of the complainant, he is also worked in Army and asked to the complainant for give his Royal Enfield bearing No. AP40JK2963, then his request the complainant gave his motor cycle. The accused went into his house while on the way he rode his vehicle in a rash and negligent manner and endangerous to human lives and met with accident and received bleeding injuries on his head and</t>
  </si>
  <si>
    <t>'187/2026'</t>
  </si>
  <si>
    <t>'188/2026'</t>
  </si>
  <si>
    <t>329(4),324(4),351(3) r/w 3(5) BNS</t>
  </si>
  <si>
    <t>Occurred on 26.06.2026 about 13.20 hrs., at Jallepallivari street, , ponduru village, and Mandal and reported on 26.06.2026 at 17.00 hrs., where in the complainant Thuti Santosh Kumar s/o Venkataramana, 38 yrs, ponduru village and mandal reported that On 25.06.2026 at 11.00 am, while the complainant was in the Ponduru Court, A person named Potnuru Koti Babu called and said that Konna Satthibabu , Konna Shailaja and some others of Ponduru village , entered the cement shop and office, turned off the CCTV cameras, threw the items on the table and locked the shop and left. Again on 26.06.2026, I told the village elders to open my shop, and at 13.20 in the afternoon, the said Kona Sattibabu, Kona Shailaja and some others came to the shop and attacked me, the report said and etc facts</t>
  </si>
  <si>
    <t>351(2),303(2),79 r/w 3(5) BNS</t>
  </si>
  <si>
    <t>Occurred on 26.06.2026 about 13.00 hrs., at Gandhinagar ¿II Down , ponduru village, and Mandal and reported on 26.06.2026 at 18.00 hrs., where in the complainant Konna Sailaja w/o Sattibabu, 40 yrs, caste by Nagavamsam, Gandhinagar ¿II Down , ponduru village, and Mandal reported that 3.5 cents of land in surve number 236-4 in ponduru village was taken by Thooti Santosh Kumar, a villager of ponduru, on 4 year lease in the year 2021, and the compliant one shed was built on the site and handed over. After the lease expired, the thuti santoshkumar asked the complaint to keep his cement bags in the shed for some time, to which the complainant agreed, but on 25.06.2026, the said Thooti Santosh Kumar insulted the complainant with the intention of taking possession of the complainant</t>
  </si>
  <si>
    <t>This is case of non fatal road accident occurred on 09.06.2026 at 19.40 hrs, on BT road near Hukumpeta Village Jn, Gara Mandal and reported on 27.06.2026 at 17.00 hrs., wherein the complainant Pukkalla Suresh S/o Rambabu, 25yrs, Vadabalija by caste, Bandaruvanipeta, Gara PS stated he along with his friend went to Srikakulam on his motorcycle Np. AP40 FT 1379 after completion of work when I was reached the spot a rider of motorcycle bearing No.AP30AD4270 coming from opposite direction drove motorcycle with rash and negligent manager, without blowing horn and dashed complainant motorcycle in which the complainant received injury on his right of the face then shifted to RIMS,Srikakulam for treatment.</t>
  </si>
  <si>
    <t>Occurred on 03.03.2026 at in between 08.30 hrs to 14.30 hrs at Vacant place Circle Office back side, Ravada road,JR Puram village , Ranasthalam Mandal and reported on 27.06.2026 at 14.00 hrs, by the complainant Korada Ramakrishna s/o Pandodu ,age 37 yrs,kapu by caste, Mahanthi palem village, Ranasthalam mandal ,Srikakulam district. The complainant stated that while doing daily wage work, he came from his village to Srikakulam Hospital along with his father for some work. He parked his bike, a red-coloured Splendor Plus, behind the Ranasthalam Circle Office parking area. The vehicle number is AP 39 FU 4629. He parked the bike at 8:30 AM and went to the hospital. When he returned at around 2:30 PM, he found that his bike was missing. He searched extensively in the surrounding areas but coul</t>
  </si>
  <si>
    <t>Occurred on 09.05.2026 at in between 09.00 hrs to 18.00 hrs at vacant place Circle Office back side, Ravada road,JR Puram village, Ranasthalam Mandal and reported on 27.06.2026 at 15.30 hrs, by the complainant Routhu Dalinaidu s/o Appalanaidu ,age 38 yrs,kapu by caste, Kotha Routhupeta village, Laveru mandal ,Srikakulam district. The complainant stated that he works as a driver of a tar road-laying machine. On the said day, he left on his Hero Splendor motorcycle bearing Registration No. AP 30 R 4887 to take his son, Routhu Dhanunjay, to a hospital in Visakhapatnam. At around 9:00 AM, he parked the motorcycle on Ravada Road, behind the Circle Office at Ranastalam, and proceeded to Visakhapatnam. When he returned at about 6:00 PM, he found that his motorcycle was missing. Despite making a</t>
  </si>
  <si>
    <t>Occurred on 27.06.2026 at 08.00 Hrs at Infront of Houses of Buddepu Vasanthi, Buddepu Rani, Jadupudi Village, Kanchili Mandal and reported on the same day at 10.30 Hrs in which the complainant S Kodanda Rao, HC 854, Kanchili PS reported that on the instructions of SI Kanchili PS he went to his adoption Village Jadupudi along with WPC 2421, it was found that six persons, consisting of three persons from one group and three persons from another group, were quarrelling with each other in a public place by shouting, abusing, and attempting to assault one another, thereby disturbing public peace and causing alarm and annoyance to the public. He immediately intervened, separated the rival groups, brought the situation under control, and apprehended the persons involved for taking necessary legal</t>
  </si>
  <si>
    <t>Occurred in between 26.06.2026 21.00 hrs to 27.06.2026 at 08.30 hrs at Srirama Prasad Mee seva center, Opp MRO office, Main road, Kotabommali village, and mandal and reported on 27.06.2026 at 18.00 hrs, in which the complainant Konari Prasadarao S/o Late Malleswararao, 37 yrs, Yadava by caste, Gangaram village, Kotabommali mandal reported that he runs Sri Rama Prasad Mee Seva Centre opposite the MRO Office on the Kotabommali main road. After closing and locking his shop at about 9:00 PM on 26-06-2026, he returned on 27-06-2026 morning and found the shutter locks broken and approximately ¿20,000 missing from the counter. He suspected that unknown thieves broke open the locks during the intervening night of 26/27-06-2026 and committed theft. Similar thefts were also reported at</t>
  </si>
  <si>
    <t>Occurred Prior on 27.06.2026 at 18.00 hrs at at NN Colony, Karlemma Village, Kothuru Mandal and reported on 27.06.2026 at 18.00 hrs in which the complainant Pariselli Bhavana, W/o. Pariselli Kurimi Naidu, age 35 yrs, Kapu by caste, NN Colony, Karlemma, Kothuru Mandal Srikakulam District, Ph:6304893132 The complainant states that she married Pariselli Kurinnayudu in 2010 in the presence of elders, with dowry being given at the time of marriage. They have two daughters. After the birth of their first daughter, her husband and in-laws allegedly subjected her to physical and mental cruelty, demanding additional dowry and blaming her for giving birth to a girl. They also encouraged her husband to remarry. The husband allegedly neglected his family responsibilities, and the in-laws failed to sup</t>
  </si>
  <si>
    <t>'190/2026'</t>
  </si>
  <si>
    <t>This is a case of UN-Natural death due to poison, it was Occurred On 26.06.2026 at about 22..30 hrs, At back side of the Complainant house, BC Colony, Dola Village, Polaki Mandal, Srikakulam District and reported On 27.06.2026 at 19.30 Hrs, wherein the complainant Yenni Ramarao S/o lt Appanna, Age 73 years, T.Kapu by Caste, Dola village, Polaki Mandal, Srikakulam District, reported that he had three sons. His youngest son, Yenni Srinivasarao, aged 45 years, was earning his livelihood by doing agricultural works. Srinivasarao had been addicted to alcohol for the past five years, and his alcohol consumption had increased in recent times. On 26.06.2026, at about 22:30 hrs, while the complainant was at his residence, Srinivasarao was found vomiting in the backyard of the house. His wife, Lasya</t>
  </si>
  <si>
    <t>This is a case of causing simple hurt with a stick, which occurred on 26.06.2026 about 18.30 hrs., at Vacent site of the complaint, Thadivalasa village,Ponduru Mandal and reported on 27.06.2026 about 12.00 hrs., where in the complainant Metta Phalguna rao s/o lt Mukhunda Batlu, 42 yrs, caste by Kalinga, Thadivalasa village, Ponduru Mandal reported that his villager Metta Rambatlu caste by Kalinga, Thadivalasa village, Ponduru mandal laying bricks and cement to build a foundation on the Vacent site that was in the complainant possession, the complainant asked the Metta Rambatts, who argued with the complainant that the site belonged to them.at the time The Metta Rambatlu,metta Annaji and Varadaraju, who were there, came and beat the complainant with sticks on his back and bot</t>
  </si>
  <si>
    <t>This is a case of snatching of a gold Pustelu chain, which occurred between 11:50 hours and 12:00 hours on 26.06.2026, near the bathroom of the complainant's house situated at Dokkara Karremma Street, Pundi Village, Vajrapukotturu Mandal, and was reported on 27.06.2026 at 11:00 hours in which the complinanant Dunna Jagadeeswari, W/o Ravikumar, aged about 50 years, belonging to Pattusali caste, resident of Pundi Village, Vajrapukotturu Mandal, stated that she has been residing in her house along with her husband. On 26.06.2026, her husband left the house in the morning to attend his shop and was expected to return in the afternoon for lunch. At that time, the complainant was alone in the house. At about 11:50 hours, the complainant went outside to switch on the water motor. While she was re</t>
  </si>
  <si>
    <t>This is a case of theft in a home, which occurred on 07.05.2026 at 07.15 hrs., at Complainant House, OV Peta Village, Burja Mandal and reported on 28.06.2026 at 14.30 hrs., where in the complainant Isai Venkata Rao, S/o Late Venkati Naidu, aged about 66 years, belonging to Turpu Kapu caste and residing at OV Peta Village, Burja Mandal, reported that his wife, Isai Savitramma, aged about 60 years, had undergone spinal surgery about two years ago and has since been undergoing physiotherapy at home. On 07.05.2026 at about 07:15 hours, before going to the bathroom, she removed her gold Pustela Tadu weighing about 2½ tulas, worth Rs.75,000 /- and kept it on a stool. While she was in the bathroom, the complainant heard a sound from the room and immediately went inside, where he found Kodiboyina</t>
  </si>
  <si>
    <t>Occurred on 26.06.2026 at 22.00 hrs at complainant house, Kusalapuram Village, Etcherla Mandal and reported on 28.06.2026 at 09.00 hrs wherein the complainant, Pedada Ramana, S/o Poli Swamy, aged about 44 years, Kalinga by caste , residing at GV Colony, Purushothapuram, Visakhapatnam, and working as an Assistant Loco Pilot in the Railways, reported that his parents, Pedada Poli Swamy and Pedada Narayanamma,65 years, Kalinga by Caste are residing at Kusalapuram Village. On 26.06.2026, a quarrel took place between them as Narayanamma questioned her husband for not returning home early after agricultural work and for neglecting her health. Due to the quarrel and her ill health, at about 10:00 PM on the same day, Narayanamma consumed insecticide (ant poison) mixed with Zinc Phosphide 80% (Comm</t>
  </si>
  <si>
    <t>Occurred on 15.06.2026 at in between 08.00 hrs to 18.00 hrs at vacant place Circle Office back side, Ravada road,JR Puram village, Ranasthalam Mandal and reported on 28.06.2026 at 10.00 hrs, by the complainant Gorle Venkatayyappa @Venkat s/o Ramarao,age 23 yrs,kapu by caste,Metta valasa village,Laveru mandal,Srikakulam district. The complainant stated that he works as a lab technician in Tirumala medical lab, JR Puram. On the said day, he left on his passion plus motorcycle bearing Registration No. AP 31 AU 8986 (Worth Rs 30,000/-). at around 8:00 AM, he parked the motorcycle on Ravada Road, back side the Circle Office at JR puram, and proceeded to Lab duty. When he returned at about 6:00 PM, he found that his motorcycle was missing. Despite making a thorough search in the surrounding a</t>
  </si>
  <si>
    <t>329(3),324(4) BNS</t>
  </si>
  <si>
    <t>This is a case of criminal trespass and mischief causing damage to the property which occurred on 28.06.2026 at 10.00 hrs at Complainant¿s Dry land, Syrigam village, Jalumru mandal and reported on 28.06.2026 at 18.00 hrs in which the complainant Muddada Srinivasarao S/o Late Bhaskararao, Age 58 years, Velama by caste, Syrigam village, Jalumuru Mandal stated that the accused 1)Panga Adinarayana S/o Satyam, Velama by caste, Syrigam village, Jalumuru Mandal criminally stresspassed in to 0.62 cents land of the complainant in Survey No.76/3 of Syrigam village with his tractor Bearing reg.no. AP39TC1684 and removed embankment of that land, eradicated border stones of that land and flatten the land with out any permission and caused loss of some extent while the absence of the complainant and et</t>
  </si>
  <si>
    <t>Occurred in between 25.06.2026 at 19.00hrs to 27.06.2026 at 17.00hrs at Maruthinagar line-1, Palasa town, Palasa-Kasibuga municipality and reported on 28.06.2026 at 07.30hrs, wherein the complainant Padala Jeevandas s/o Laxminarayana, 53yrs, Maruthinagar line-1, Palasa town N/o TKR Puram Village, Meliaputti Mandal reported that his wife/deceased Jeminivalasa Rohini w/o Padala Jeevandas, 39yrs has been working as teacher at Govt High school, Palasa. His wife had been suffering from severe back pain for the last four years. She was undergoing medical treatment at Sri Vidyasagar Hospital, Srikakulam. While alone at home, due to her prolonged health struggles, she committed suicide by hanging herself from a ceiling slab hook using a chunni.On 27.06.2026, the complainant returned to Palasa from</t>
  </si>
  <si>
    <t>'191/2026'</t>
  </si>
  <si>
    <t>125(a),125(b),105 BNS</t>
  </si>
  <si>
    <t>Occurred on 28.06.2026 at about 09.30 hrs on NH 16 road, at near Jamedharputtuga bus stop of Jamedharuputtuga village,Kaviti Mandal and reported same day at 11.15 hrs, wherein the complainant Narthu Yarrayya s/o late Domburu, 60 yrs, yadava by caste, Rapakaputtuga village, Kaviti Mandal reported that accused Bhanja Raul s/o late Bouri raul, Saliabandha Sahi street, Near Thankurani Temple, Berhampur town, Ganjam District drove the Lorry bearing no OR 07 P 4901, rash and neglegent manner, committed with extreme recklessness on drunken stage while procedding from palasa to ichapuram side and dashed the Luggage auto bearing No OD 07BA 9464, on the result luggage auto hit the elctrical pole, on that Murapala Parvathi, maddila Tarinamma and narthu padmamma died on spot and Mamidi Mohini, Badkala</t>
  </si>
  <si>
    <t>This is case of Motor theft Occurred prior to 23.06.2026 about 07:00 hours at agricultural fields near Durgadevi temple ,kothakota village , laveru manda. Where in the Complainant Rukkam Sambamurty s/o Late Narsayya , age 65 years, caste by telaga, kothakota village , laveru mandal stated that his make a living by working in agriculture on the way from kothakota to Govindapuram, nea the Durga Devi temple and built a shed and installed a borewell for water for his agricultural fields and have been working there. On 21.06.2026, as usual, he finished his work and came home by afternoon. However, on 23.06.2026, at 07:00 in the morning, when he went to his field for the usual work and checked, some unknown people had come near the field and stole the one 1HP motor used to pump</t>
  </si>
  <si>
    <t>296(b) BNS</t>
  </si>
  <si>
    <t>Occurred on prior to 27.06.2026 at 10.30 hrs at complainant house, Deepak medical shop, Gaineti veedhi, Srikakulam town and reported on 28.06.2026 at 20.00 hrs by the complainant Marupalli Seetharam, S/o Late Ramudu, Age 34 years, Vadabalija by Caste, Gaineti veedhi, Srikakulam town that he is working as a shipping agent. He parked his pulsar motor cycle bearing Register No. AP40L3534, at Deepak medical shop opp, Gaineti veedhi, on 28.06.2026 at 05.30 hrs and while observed on the next day morning at about 06.30 hrs and found his said motor cycle was not there and confirmed that some unknown culprit was theft it with booty. Then he searched surrounding places, but no clues. Worth of Rs. 80,000/-. Hence today he came to Police Station and lodged a written report for taking necessary action</t>
  </si>
  <si>
    <t>Occurred on 28.06.2026 at about 05.20 hours at infront house of the complainant, Balijepalli Street, near Siva Jyothi Mess, Chinna Bazar Road, Srikakulam Town and reported on the same day at 09:30 hours. In which the complainant Boiyana Surya Kumari, W/o Govinda, 45 yrs, Yadava by caste, Balijepalli Street, Srikakulam Town reported that as usually on 28.06.2026 morning at about 05:00 hours while was sweeping with broom at in front of his house at about 05.20 hours, some unknown two persons were coming through motor cycle and one person got down the motor cycle and told something to her in Hindi, but she could not understand his language, meantime one another person pulled 3 Tulas gold pustulatadu from her neck, immediately she caught hold her pustulatadu with hands due to which 1 Tula pus</t>
  </si>
  <si>
    <t>Occurred on 28.06.2026 at about 05.30 hours near Water Tank, Gonti Street, Srikakulam Town and reported on the same day at 10:00 hours. In which the complainant Regi Laxmi, W/o Ramana, Age 56 yrs, Caste by Padma Sali, Reddika Street, Srikakulam Town reported that the complainant will be going to attend walking along with her neighbour Parvathi, but today her neighbour did not come to walking due her neighbour has to go to church. As usually on 28.06.2026 morning at about 05:30 hours while was going to walk and when reached near Water Tank, Gonti Street, Srikaulam Town, meantime some unknown two persons who are coming from Bakarshahebpeta through motor cycle were came from back side gragged her 3 Tulas gold pustulatadu from her neck, immediatley she caught hold her pustulatadu with hands du</t>
  </si>
  <si>
    <t>27(a) NDPSA</t>
  </si>
  <si>
    <t>This is a case of consumes narcotic drug or psychotropic substance as may be specified in this behalf by the Central Government by notification that occurred on 28.06.2026 at 18:00hrs at NH16 road underpass flyover bridge down, Byri Village Junction, Srikakulam Mandal &amp; District and reported on the same day at 19:30hrs wherein the SI of Police,K.V Suresh and along with Staff of Srikakulam Rural PS arrested the accused namely Subhandu Kumar Sahu, son of Ramesh Chandra Sahu, age 36 years, belonging to Kandayat caste, resident of South Balananda village, Angul District, Odisha State when he was in possession of Ganja in a small quantity and consuming Ganja with 9 ganja-filled cigarette packets(68 grams) and 6 small ganja packets(60grams) total worth Rs.3670/-, and used to carry the same to</t>
  </si>
  <si>
    <t>309(4),309(2) BNS</t>
  </si>
  <si>
    <t>This is a case of Robbery that occurred on 28.09.2026 at 04.00 hrs at the complainant house, Khajipeta Village, Srikakulam Mandalam and reported on same day at 13.00 Hrs by the complainant Panchireddy Appala Naidu, S/o Jagannadham, 46 Yrs, Velama by caste, Khajipeta Village, Srikakulam Mandalam that he was living doing by agricultures works, today i.e 28.06.2026 at 03.40 Hrs went to New Colony of Srikakulam town on his motor cycle for his relatives house Devi for his sister Sujath daughter menstrual bath(Rajswala), for bring relative devi to his sister house, after dropping her off at her sister's house.., he went his to house , while parking his motor in front of his house, wherein three unknown accused came there on his motor cycle, two of them got off the motorcycle, they beat him</t>
  </si>
  <si>
    <t>This is a case of snatching of a gold, which occurred on 25.06.2026, in front of the complainant house, PM Puram road, Pundi village of Vajrapukotturu Mandal, and reported belatedly on 28.06.2026 at 12-30 hours by the complainant, Kota Laxmi, W/o Late Dharmarao, aged about 65 years, Caste: Kalinga, resident of PM Puram Road, Pundi Village, Vajrapukotturu Mandal, stated that she has been residing at her house situated on PM Puram Road, Pundi Village. On 25.06.2026 at about 16:00 hours, while she was picking flowers in front of her house, some unknown culprit suddenly approached her and closed her mouth with his hands to prevent her from raising an alarm, while he was forcibly snatched the gold chain from her neck and pushed her to the ground. On hearing her loud cries, one Ganesh, who was p</t>
  </si>
  <si>
    <t>This is a case of Cyber Financial Fraud (Online Investment Scam) that occurred between 04.06.2026 and 27.06.2026 at TDR Rajupeta village, Burja mandal and reported on 29.06.2026 at 18.00 hrs. Wherein the complainant Kotthakota Rajarao s/o lt Triadha, 37yrs, Kapu by caste, TDR Rajupeta village of Burja mandal is working as a Digital Assistant at Sindhuvada pachayat at Saruujjili mandal stated that he came across an advertisement on Instagram promoting "Quantum AI Trading" offering high investment returns. After clicking the registration link, he was contacted by unknown persons claiming to be financial advisors and was induced to invest ¿22,000 as a registration package through PhonePe. The accused thereafter instructed the complainant to create an account on the fake trading website quanta</t>
  </si>
  <si>
    <t>This is a case of cheating through online, occurred in between 21-02-2026 to 10-03-2026 through online and reported on 29-06-2026 at 20.00 hours, where in the complainant, Sura Syamala Rao, S/o Satyanarayana, 41 yrs, Kalinga caste, Sanapalavanipeta Village, Thamminaidupeta Panchayat, Etcherla Mandal, is working as a Watchman in the Electrical Department stated that he received an unknown link (https://allgovtloanscheme.online) on his mobile phone from the mobile number 8327821388. When he opened the link, it displayed that he had been sanctioned a loan of ¿50,000, In order to receive the loan amount, he had to first pay tax/processing charges, and that the amount paid by him would be added to the loan amount and credited to his account. Believing their representation, from 21-02-2026</t>
  </si>
  <si>
    <t>This is a case of un natural death (death due to Hanging) that occurred on 29.06.2026 in between 06.30 to 09.30 hours at Bandram Panthulu slabed house, Srikurmam village, Gara Mandal, Srikakulam District and reported on the same day at 10.00 hours, in which the complainant Sadu Sumanjali S/o late Laxmanarao, age 45 years, Velma by caste, Velama Veedhi, Srikakulam village reported that her husband (here-in after called as deceased) Sadu Laxmanarao S/o lte Apparao, age 46 Years, Velama, Velama Veedhi, Srikurmam village, Gara Mandal committed suicide by hanged himself in a tress situated by the side of Badram Panthulugaru house. Basing on the report given by the complainant SI of Police, Gara P.S. registered the same and endorsed to ASI 1176 for further investigation.</t>
  </si>
  <si>
    <t>This is a case of Non Fatal road accident that occurred on 28.06.2026 about 16.30 hrs on BT road at Subalai junction Near Tarakarama Ladgel Opposite Subalai village &amp; Hiramandalam Mandal and FIR Registered through Medical Intimation on 29.06.2026 at 20.45 hrs wherein the complainant Kotilingla Sadanandam S/o Ramulu age 74yrs, pondera by caste,sirusuvda village, kothuru mandal stated that while complainant returning from back on Bathili-Alikam BT road near Subalai Village an AP39 QD 2799 rider of unknown car dashed the complainant in Back direction (from Hiramandalam to Srikakulam) in rash and negligent manner. Thus the complainant received grievous injury to the left leg In the accident, I sustained a fracture to my left leg and suffered abrasion injuries on my right ankle.</t>
  </si>
  <si>
    <t>Occurred on 29.06.2026 at 18.00 Hrs at near Kotta Cheruvu, Outskirts of Bairipuram Village, Kanchili Mandal and reported on the same day at 21.00 Hrs in which the complainant Balla Savitri W/o Late Dandasi, 62 Years, Bairipuram Village, Kanchili Mandal reported that she is eking out her livelihood by working as an agricultural laborer. Today i.e on 29-06-2026, she left her house to attend nature's call at the Kotta cheruvu situated on the eastern side of her village. While proceeding towards the tank, she noticed one male person and two female persons standing near a motorcycle parked on the road adjacent to the tank bund, conversing in the Odia language. After passing them, she proceeded towards the tank. At about 18.00 Hrs the said male person, who was wearing a helmet, came towards her,</t>
  </si>
  <si>
    <t>'194/2026'</t>
  </si>
  <si>
    <t>'195/2026'</t>
  </si>
  <si>
    <t>'193/2026'</t>
  </si>
  <si>
    <t>4 DPA, 351(3),85 r/w 3(5) BNS</t>
  </si>
  <si>
    <t>Occurred on prior to 29.06.2026 at 1300 hrs at Santathota ,Narasannapeta town,Srikakulam district,reported that on 29.06.2026 at 13.00hrs ,wherein the complainant namely Pinninti Vijayasri w/o Dandu Mahesh kumar,26yrs,sc relli by caste,Santhathota,Narasannapeta town and she was a nurse at working at Aditya children hospital Narasannapeta. The complainant resides in a rented house near Santha Thota in Narsampet with her husband,Dandu Mahesh kumar, and their children. She discovered that her husband had been maintaining an illicit relationship with Sravani a woman related to them as an elder sister for some time. When she questioned him about this, he physically assaulted her; subsequently, when she informed her mother-in-law, Dandu Ratnam, about the situation, she too assaulted the complain</t>
  </si>
  <si>
    <t>66-D,66-C ITA-2000-2008, 318(4),336(3),340(2) r/w 3(5) BNS</t>
  </si>
  <si>
    <t>This is a case of cheating by forgery documents by used electronic devises and using a forged document or electronic record as genuine that occurred prior to 29.06.2026 at SBI Staff colony, Chapuram Pachayathi, Srikakulam Mandalam and reported on 29.06.2026 at 21.00 Hrs by the complainant Puppala Jagadeesh, S/o late Ramarao, Retd Magistrate, 68 Yrs, Telaga by caste, Plot No.10, SBI Staff Colony, Bondilipuram, Srikakulam Mandala that he was present of SBI Staff colony welfare association that our colony has a 11 cents of Reserve Site as usual as every residential layout will have such reserve sites for the communal &amp; cultural uses of that particular colonies. As such our Reserve Site was gifted by land owners of layout to the then Chapuram Panchayat (now it's merged in Srikakulam Munici</t>
  </si>
  <si>
    <t>118(1),329(4) BNS</t>
  </si>
  <si>
    <t>This is a case of criminal trespass and voluntarily causing hurt by dangerous weapons or means by the accused. The incident occurred on 27.06.2026 between 23:00 hours and 24:00 hours at the house of the complainant situated in Nuvvalarevu Village, Vajrapukotturu Mandal, and was reported belatedly on 29.06.2026 at about 20:30 hours, by the complainant, Behara Mamatha, W/o Paparao, aged about 34 years, Caste by Keviti, resident of Nuvvalarevu Village, Vajrapukotturu Mandal, reported that she has been living separately from her husband along with her children and is working as an RMP practitioner in her village. On the date and time of occurrence, the accused Muvvala Nagaraju, S/o Appayya, came to her house, knocked on the door, and after the complainant daughter opened it, he illegally tresp</t>
  </si>
  <si>
    <t>This is a case of murdr, that occurred prior to 30.06.2026 at 05.45 hours at the house of Kurmapu Mallesh, Vedullavalasa village, Amadalavalasa mandal and reported on 30.06.2026 at 19.00 hours, in which the complainant Madduri Srinivasa Rao S/o Chittayya, aged 30 yrs, Rajaka by caste, Vedullavalasa village, Amadalavalasa Mandal lives near the household shared by his paternal aunt (father's younger brother's wife) Kurmapu Lakshmi, her eldest son Kurmapu Ramana, and his maternal grandmother Madduri Babajamma. Ramana had married Sheela Varalakshmia native of Bantupalli village on August 14, 2020; the wedding took place at the home of Ramana¿s father, Kurmapu Mallesh, in Chennayyapeta village, Santakaviti Mandal. Initially, Varalakshmi faced harassment from her husband Ramana, mother-in-law L</t>
  </si>
  <si>
    <t>108,85 r/w 62 BNS</t>
  </si>
  <si>
    <t>This is a case of harassment on a married woman physically and mentally coupled with attempt to commit abetment of suicide by the husband and his family members that occurred prior to 30.06.2026 at 05.45 hours at the house of Kurmapu Mallesh, Vedullavalasa village, Amadalavalasa mandal and reported on 30.06.2026 at 12.30 hours, in which the complainant Seela Venkatalakshmi W/o late Sanyasi, age 50 years, caste by Rajaka, Bantupalli village, Amadalavasa mandal reported that she is 2nd wife of her husband, 1st wife of her husband died due to ailments . her husband and his 1st wife had 3 sons and 1 daughter, their younger daughter name was Seela Varalakshmi @ Kurmapu Varalakshmi, age 30 years and her marriage was performed to Kurmapu Ramana Rao S/o Mallesh of Chinnayyapeta village, Santakavit</t>
  </si>
  <si>
    <t>ocurred on 30.06.2026 at 17.00 hrs and reported on same day at 17.30 hrs, a formal Panchanama was conducted by the SI of POolice baruva PS before the mediators report and sized the eight unclaimed motorcycles which is previously recovered by SI of Police Baruva from the local coastal area. no individuals have come forward to claim ownership. Consequently, the authorities have initiated the process of forwarding these details to the Motor Vehicle Inspector , Ichapuram for further investigation and verification.</t>
  </si>
  <si>
    <t>Occurred on 30.06.2026 at 18:00 hours on the main road, Edupuram village of Ichapuram (M) and reported at 19.00 hours. wherein the accused Bade Kamaraju s/o Bala Gurranna,43yrs, CM street, Donkuru village of Ichapuram mandal arrested while he is in possession of 11 bottles KERALA MALTED BRAND each one contain 180ml , which is he parched in he wine shops in around ichapuram and each one 99/- and total worth Rs.1089/- and seized the material under the cover of mediators report.</t>
  </si>
  <si>
    <t>115(2),118(1),85 r/w 3(5) BNS</t>
  </si>
  <si>
    <t>Occurred on 30.06.2026 at 10.00 Hrs at the house of the complainant, Jennaghai Village, Kanchili Mandal and reported on the same day at 12.30 Hrs in which the complainant Kolli Laxmi W/o Late Hemasundar, 38 Years, Jennaghai Village, Kanchili Mandal reported that she was married to Kolli Hema Sundar of Jennaghai Village in the year 2003 as per Hindu customs and traditions. They were blessed with one daughter (Sameera aged about 21 years). About three years ago, her husband died due to illness, and since then she and her daughter have been residing in her matrimonial house. Her mother-in-law Kolli Appalamma, her brother-in-law, Kolli Paparao and her mother-in-law's aunt Kolli Buddamma had been subjecting her to continuous mental harassment and frequently picking quarrels with her. Unable to</t>
  </si>
  <si>
    <t>'199/2026'</t>
  </si>
  <si>
    <t>'198/2026'</t>
  </si>
  <si>
    <t>'200/2026'</t>
  </si>
  <si>
    <t>This is a case of a simple hurt with hands coupled with insulted the modesty of women and it is that occurred on 24..06..2026 at about 08:00hrs at Venugopalapuram village of Laveru Mandal and reported belatedly on 30..06..2026 at 18:00hrs by the complainant Muddada Ramanamma, W/o Asirayya, age 40 yrs, SC Mala by caste, Venugopalapuram village of Laveru Mandal. Wherein the accused Korrai Thavudu beat with hands on the complainant cheek an used vulgar language.</t>
  </si>
  <si>
    <t>185 MV ACT, 281,125(b),125(a) BNS</t>
  </si>
  <si>
    <t>Occurred on 30-06-2026 at about 14:00 Hrs., Opposite Polavaram Ravi¿s tin-roofed shed, Near Butchipeta Junction, Srikakulam town, and reported the same day at 15:15 Hrs., by the complainant Ruppa Ramarao, S/o. Suryanarayana, 34 years, Velama by caste, M. Ruppapeta village, Etcherla Mandal. In which the complainant stated that he is a mason and also his uncle (wife¿s father), Itrajulu Thoudu, is a labourer. On 30-06-2026, his uncle came to the mason labour works at Balaga, Srikakulam town, and he also comes illisupuram for mason works. He came to know that at 14:15 Hrs., his uncle, Tavudu, went to the half saree function at Saptagari Function Hall at lunch time. He was coming to his work on foot after having lunch. He reached opposite Polavaram Ravi¿s tin-roofed shed, Near Butchipeta Juncti</t>
  </si>
  <si>
    <t>this is a case Harrasment by husband and his relatives occurred on prior to 01.07.2026 at palavalasa Village of Sompeta manadal and reported on Same day at 11.30 hrs. where in the Complainant Madanala Sivani @ Vamakshi W/o Simhacahalam, 25 Years, Kotha veedhi palavalasa Village of Sompeta Mandal reported that the accused Madanala Someswararao S/o Lt Appanna, 45 Years and his relatives harrased to her physically and mentally and they demand additional dowry from her parents.</t>
  </si>
  <si>
    <t>This is a case of an attempt to commit murder, occurred on 01.07.2026 at about 06.30 hours, at Seepana Sriramamurthy¿s tea shop, Ibrahimbad Village, Etcherla Mandal, and reported on the same day, by the complainant Sura Venkataramana @ Venkanna, S/o late Papayya, 42 years, Kalinga by caste, Contract Works &amp; MPTC, Ibrahimbad (V), Etcherla Mandal, serving as MPTC for Ibrahimbad and Poodivalasa villages since 2021 and also working as a masonry contractor. While village works relating to cement road and drainage canal were being executed with Mandal Parishad funds, the complainant instructed the contractors to complete the drainage canal fully. Bearing grudge and with pre planned intention to kill, the accused (1) Seepana Sriramamurthy S/o Polayya, (2) Seepana Purnachandrarao S/o Polayya, and</t>
  </si>
  <si>
    <t>Occurred on 01-07-2026 at 07.00 hrs at Seepana Sriram Murthy tea shop, Ibrahimbad Village, Etcherla Mandal and reported on 01-07-2026 at 12.30 hrs, Where in the complainant , Seepana Tejeswara Rao, S/o Kutumba Rao, age 34 years, Kalinga caste, Ibrahimbad Village, Etcherla Mandal, stated that he is working as an electrician. He further stated that drainage and road works in his street were being executed with Mandal Parishat funds, but the works had been stopped for the past few days.On 01.07.2026, at Seepana Srirama Murthy's tea stall, an altercation took place between Seepana Srirama Murthy and Sura Venkataramana regarding the said drainage and road works. During the quarrel, Sura Venkataramana allegedly slapped Seepana Srirama Murthy.On seeing the incident, the complainant questioned S</t>
  </si>
  <si>
    <t>Occurred on 01-07-2026 at 12.40 hrs at Bhagiradhipuram Village, Etcherla Mandal and reported on 01-07-2026 at 18.00 hrs, Where in the complainant, Muddada Padmavathi, w/o late Laxmana Rao, age 40 years, Velama caste, Jarajam village, Etcherla Mandal. Her husband, Muddada Laxman Rao, s/o Laxmunaidu, age 43 years, Velama caste, Jarajam village, Etcherla Mandal. She stated that they were earning their livelihood by doing daily wage work in their village. On 01.07.2026, her husband, along with their villager Bairi Chittibabu, had gone to Bhagirathampuram for daily wage work. On the same day at about 12:40 p.m., the said Bairi Chittibabu called the complainant¿s nephew, Jarugulla Jayaram, and informed him that while the complainant¿s husband was putting up a tin shed, a sheet accidentally br</t>
  </si>
  <si>
    <t>329(4),118(1) r/w 3(5) BNS</t>
  </si>
  <si>
    <t>Occurred on 30.06.2026 at 15.30 hrs in agricultural fields Maruvada village, Ranasthalam mandal and reported on 01.07.2026 at 08.00 hrs by the complainant Konthala Atcheppadu s/o Lakshmudu,age 36 yrs,Reddika by caste,chillapeta village,Ranasthalam mandal. The complainant stated that he and his wife, yallamma, are earning their livelihood by doing daily wage labour. On 30-06-2026, a villager, Jakkampudi Achhiraju, engaged the complainant and his wife, along with some other villagers, to work as labourers for cleaning/weeding the banana plantation in his agricultural land.While they were engaged in the work, at about 3:30 PM, Govindasu Ramakrishna, Meda Chinni Raju, and some others unlawfully and forcibly entered the agricultural field. They questioned the complainant and the other labo</t>
  </si>
  <si>
    <t>Occurred on 28.06.2026 at 11.00 hrs on Visakhapatnam to Srikakulam NH-16 Road near Sri krishna temple ,Kosta village, Ranasthalam mandal and reported on 01.07.2026 at 11.00 hrs by the complainant Sammangi Arjuna s/o lt Pydaiah ,age 32 yrs,yatha by caste,Sabbavaram village and mandal,Anakapalli district. The complainant stated that on 28-06-2026, he, along with his wife and their two daughters, started from their residence on his motorcycle bearing Registration No. AP 31 CQ 7939 to visit the Arasavalli Temple, Srikakulam.At about 11:00 AM, while proceeding on the National Highway from Visakhapatnam towards Srikakulam, and on reaching near Sri Krishna Temple, Ranasthalam Mandal, they noticed a car bearing Registration No. AP 31 DA 6530 stopped on the road with its door left open with ou</t>
  </si>
  <si>
    <t>79,351(2) BNS</t>
  </si>
  <si>
    <t>Occurred on 29.06.2026 at 21.00 hrs in Balarampuram village of Kotabommali Mandal and reported on 01.07.2026 at 10.00 hrs in which the complainant Makka Rajyalakshmi w/o Nagaraju , 43 years, Reddika by caste, Balarampuram village, Kotabommali Mandal reported that one Makka Simma Reddy, S/o Sriramulu, of their village, fraudulently attempted to get her inherited land in Survey No. 322-8, Ac.0.15 cents, registered in his name during May 2026. On 29.06.2026 at about 9:00 AM, while her son was watering eucalyptus trees in their land, one Kalla Sanjeevi produced documents claiming ownership of the land, which were found to have been prepared by Makka Simma Reddy. Later, when she, along with her son and village elders, questioned Simma Reddy about the ill</t>
  </si>
  <si>
    <t>3 DPA, 85,118(1) BNS</t>
  </si>
  <si>
    <t>Occurred on 01..07..2026 at about 07:00 hours at Muddada Village, Etcherla Mandal and reported on 01..07..2026 at 17:00 hours, wherein the complainant, Smt. Neelapu Mery, W/o Neelapu Prasad, Age 25 years, SC (Relli) by community, R/o Muddada Village, Etcherla Mandal, stated that she was in a love relationship with Neelapu Prasad, S/o Suryanarayana, R/o Oppangi Village, Gara Mandal, and they got married on 19..04..2017 according to their caste customs and Hindu rites. At the time of the marriage, her husband received Rs. 50,000/- from her family as dowry. Her husband is working as a photographer. During their wedlock, they were blessed with two sons. Thereafter, her husband developed the habit of consuming alcohol and, while in an intoxicated condition, used to harass her physically and men</t>
  </si>
  <si>
    <t>Occurred on 01.07.2026 from 12.30 hrs to 13.20 hrs, at Bhyrisarangapuram village, Mandasa mandal and reported on the same day at 14.00 hrs, wherein the complainant Basetti Varalaxmi, W/o.Dharma Rao, 70 yrs, Koligam village, Ichapuram mandal stated that on 01.07.2026 from 12.30 hrs to 13.20 hrs, while inmates were absent, her daughter Nimmana Sarojini, W/o.Suryarao, 44 yrs, Bhyrisarangapuram village, Mandasa mandal had committed suicide by hanging herself to ceiling fan with chunni at her in-law's house at Bhyrisarangapuram village of Mandasa mandal due to severe migran headache. On noticing the same by her mother-in-law and raised cries, the villagers shifted her to CHC, Haripuram and found brought dead. The same was informed to the complainant by her relative over phone and she came to CH</t>
  </si>
  <si>
    <t>This is a case of possession of liquor bottles intend for sale, which occurred on 01.07.20265 at 14.00 hrs, at Reddipeta Village, Ponduru Mandal and reported same day about 16.00 hrs., where in the complainant V.Satyannarayana, SI of Police, Ponduru PS reported that the accused Reddi Satyanarayana S/o Appalasuri, kapu by caste, Reddipeta Village, Ponduru Mandal tried to hide with a gunny bag on seeing police and caught him and verified the bag, then found following liquor bottles 1. SNJ¿S Lion No:-1 Whisky 180 ml-12 bottles and worth Rs. 1560 /- for selling without any reliable documents and drafted the occurrence report.</t>
  </si>
  <si>
    <t>This is a case of Non-fatal road accident, occurred on 30-06-2026 at about 17:00 hrs on NH-326-A road, Aludu village of Saravakota Mandal and reported on 01-07-2026 at 14:00 hrs, by the complainant Bolla Devi Sri Prasad S/o Mohana Rao, Age 16 Yrs, Caste Yadava , Satram village of Saravakota Mandal, wherein the accused driver of motor car bearing No. OD 02 V 6864 drove his car in a rash and negligent manner while the accused car is proceeding from Narasannapeta to wards Pathapatnam town and dashed the complainant while he is crossing the326 A road at aludu village for buying the vegetables . As a result of which, the complainant has been sustained the blood injury on his head back right side and shifted him to PHC, Saravakota for first aid,after by 108 ambulance v</t>
  </si>
  <si>
    <t>126(2),115(2) BNS</t>
  </si>
  <si>
    <t>Occurred on 01.07.2026 at 22.00 hrs at Kalasi Bhavanam, Main road, Sompeta village and Mandal and reported at 23.00 hrs by the Rella Kannarao, s/o Kamaraju, 54 yrs, Seetharampeta street, Sompeta Village and Mandal; wherein the accused Tenka Manikanta, s/o Raju intercepted him, shouting, "Where are you going? Are you stealing sacks of rice from my shop?" and punched him forcefully on the face, striking both his right and left eyes while the complainant while he going to nature calls. As result the complainant received sustained injuries swelling injury on eyes, bleeding injury on nose.</t>
  </si>
  <si>
    <t>Occurred on 27.06.2026 at after noon 14:00 hours at Nagavali Rivar, near Nagavali River park, Balaga of Srikakulm town and reported on 01.07.2026 at 18:30 hours. In which the complainant Penta Bangaru Raju, S/o Late Sivudu, 33 yrs, Caste by Rajaka, Balaga, Srikakulam Town and reported that his elder mother Singuru Suramma D/o Late Gangulu, aged 75 years was went to Nagavali River for bathing and while bathing in Nagavali River his grand mother effected BP and and fallen down in the river, on seeing some body resuced her and admitted his edler mother in GEMS Hospital, Srikakulam for medical treatment. Subsequentely her elder mother Singuru Suramma died while udnergoing treatment at GEMS Hospital, Srikakulam on 01.07.2026 morning 07:00 hours etc.</t>
  </si>
  <si>
    <t>4,3 PDPPA, 324(4),132 BNS</t>
  </si>
  <si>
    <t>This is case of damage of property and assaults or uses criminal force against a public servant to deter them from performing their official duties that occurred on 30.06.2026 at 08.00Hrs, at Kistappeta Village, Srikakulam Mandalam and reported on 01.07.2026 at 17.30 Hrs by the complainant Modalavalasa Syamasundarao, S/o Malleswarao Rao, 32 Yrs, Kalinga by caste, Nellimetta Village, Amadalavalasa Mandalam that he was working as Panchayathi Development Officer in Srikakulam Rural Mandalam, recently drinking water pipelines are installed in the Kistappeta Village, under the Jala jeevan Mission program, wherein the accused Bandi Ramarao, S/o Appayya, of Kistappeta Village was removed the pipe lines by illegally , and damage of Govt property, and he was obstructing the work by the criminal</t>
  </si>
  <si>
    <t>This is a counter case in Cr. No. 87/2026, occurred on 01-07-2026 atabout 10:30 hrs at SC Veedhi, Saravakota village and Mandal and reported on02-07-2026 at 17:00 hrs, by the complainant Naviri Saraswathi, W/o Rama Rao,Age 40 Yrs, SC (Madiga) by caste, Saravakota village and Mandal, wherein theaccused Vana Annapurna, W/o late Karretyya and her grandson Allada VijayKumar of Same community and same village were beat the complainant and herhusband with their hands and A-2 abused the complainant with a filthy languagedue to that the complainant questioned the accused about drainage water infront of her house. After approaching the caste elders, the complainant came tothe police station and lodged a written report for taking necessary action.</t>
  </si>
  <si>
    <t>This is a case of Un Natural death (death due to poison) that occurred on 29.06.2026 at 11.00 hrs, at Yatapeta of Gudem Village, Srikakulam Mandalam and reported on 02.07.2026 at 08.00 Hrs by the complainant Baditamani Asirinaidu, S/o late Chinna Suryanarayana, 30 Yrs, Yata by caste, Yatapeta of Gudem Village, Srikaklam Madalam that his father Baditamanu Chinna Suryanrayana, S/o late Ramulu, 62 Yrs, Yata by cate living by doing toddy topper, recently last two months he was suffering stomach pain and also he addict consume alcohol, he getting treatment for stomach pain but not cure, he aversion life. On 29.06.2026 at 11.00 hrs consumed agriculture pesticide at his house, then immediately shifted him to GGH Srikakulam for medical treatment. but his lost breath on 02.07.2026 at about 03.27</t>
  </si>
  <si>
    <t>'207/2026'</t>
  </si>
  <si>
    <t>Occurred on 01-07-2026 at about 10:30 hrs at SC Veedhi, Saravakotavillage and Mandal and reported on 02-07-2026 at 16:00 hrs, by the complainantVana Annapurna, W/o late Karreyya, Age 82 Yrs, SC (Madiga) by caste,Saravakota village and Mandal, wherein the accused Naviri Rama Rao and hisson Naviri Raju of same community and same village were beat the complainantwith a crowbar and hands and caused swelling injury on her knees due to thatthe complainant questioned the accused about drainage water in front of herhouse. Later she admitted in to Govt. General Hospital, Srikakulam for treatment.</t>
  </si>
  <si>
    <t>'209/2026'</t>
  </si>
  <si>
    <t>This is a case of Women harassment by her husband and relatives, it was Occurred On 02.07.2026 at 19.30 Hrs, At the house of Dokkari Rajarao, Pedda Koduru Village, Polaki Mandal, Srikakulam District and reported on 03.07.2026 at 10.00 hrs where in the complainant Dokkari Sridevi W/o Rajarao, Age 36 years, Yadava by Caste, Pedda Koduru village, Polaki Mandal, reported that she has been earning her livelihood by doing agricultural labor works. she has been married for the past 20 years. She and her husband had been experiencing frequent marital disputes for the last five years, which were settled on several occasions, following which she resumed cohabitation with him. Recently, after another quarrel, she left her matrimonial home and stayed at her parents' house. About 15 days ago, a compro</t>
  </si>
  <si>
    <t>Occurred on 03.07.2026 at 01.45 hrs on Srikakulam to Visakhapatnam NH-16 Road,opposite Saaho dhaba ,Pydibheemavaram village, Ranasthalam mandal and reported on 03.06.2026 at 12.00 hrs by the complainant Nokku Gavarraju s/o lt Chinna maniyya,age 36 yrs,SC(mala) by caste,,J Kothuru village,Jaggmpeta mandal,Kakinada district. complainant stated that his cousin younger brother, Nokku Veerababu, S/o Late Ramaiah, aged about 35 years, belonging to SC (Mala) by caste,, resident of J. Kothuru Village, Jaggampeta Mandal, Kakinada District, was earning his livelihood by doing coolie work and also working as a cleaner on lorries.On 02-07-2026, Veerababu went as a cleaner in a container lorry bearing Registration No. TS 05 UD 9084. On the same day, at about 10:00 PM, after loading husk at Rajam,</t>
  </si>
  <si>
    <t>'210/2026'</t>
  </si>
  <si>
    <t>66-E ITA-2000-2008, 11 r/w 12 POCSO ACT 2012, 351(3),78(1)(ii) BNS</t>
  </si>
  <si>
    <t>Occurred prior to 03.07.2026 at 13.30hrs at Udayapuram, Palasa town, Palasa-Kasibugga municipality and reported on 03.07.2026 at 13.30hrs, wherein the complainant Rayala Sathwika D/o Butchiraju, 19yrs, Viswabrahmina by caste, Udayapuram, Palasa town reported that since she was 13 years old, the accused, Kollakota Lalithakumar, has been constantly harassing her by claiming he loves her and insisting on marrying her. He has threatened to kill her if she does not return his affection. Even though she brought this matter to the attention of Lalithakumar¿s family members, they refused to listen or take action. Furthermore, the accused used AI tools to edit and create a morphed photo showing both of them together and posted it on Instagram, intentionally damaging her reputation and causing peop</t>
  </si>
  <si>
    <t>occurred on 02.07.2026 at about 13.06 hours, on the Ponduru to Rajam tar road, near Gorentla Estates, G. Sigadam Mandal, Srikakulam District, and reported on 03.07.2026 at about 11.00 hours, by the complainant Peddi Rama Rao S/o late Thata,age-61 yrs, caste by Telaga,Jada Village, G. Sigadam Mandal, Srikakulam District, reported that he is living by doing agricultural works.on 02.07.2026 at 11.00 hrs he went to Palakandyam village by on his TVS XL bearing No. AP 35 AL 5625 for his reltive marriage function. Later he returned to his home while he reached Gorentla Estates , an unidentified motorcyclist coming from Palakandyam, rode the vehicle in rash and negligent manner, without sounding the horn, and dashed the complainant from back side. The rider did not stop and fled the scene. As a</t>
  </si>
  <si>
    <t>This is a case of insulted modesty of woman and criminal intimidation that occurred on 03.07.2026 at 16.30 Hrs at Rayipadu Village, Srikakulam Mandalam and reported on same day at 21.00 Hrs by the complainant Palla Amaravathi, W/o Govinda, 39 Yrs, Yadava by caste, Rayipadu Village, Srikakulam Mandalam reported that where the accused Yalla Srinu and 10 others of Rayipadu Village they attacked the complainant house and threaten them, today small petty dispute for dispute for Satyanarayana swamy prsadam raised between them also previous grudge between them, and they insulting to her family members.</t>
  </si>
  <si>
    <t>Occurred on 02.07.2026 at 16.00 hrs, On NH-16 RRoad, Chilakapalem flyover bridge, Etcherla Mandal and reported on 03.07.2026 at 17.00 hrs wherein the complainant, Nunnagoppala Manoj Kumar, S/o Trinadha Rao, age 32 years, Nagaralu caste, Kollivalasa Village, Burja Mandal, stated that he is working as a Sales Executive at Muthoot Finance, Srikakulam. On 02.07.2026, his friend Sravan Kumar informed him over the phone that he and complainant nephew, Sukashi Rajasekhar, while travelling from Visakhapatnam on a Honda SP 125 motorcycle bearing Registration No. AP 40 JR 2394, had met with a road accident at about 16.00 hrs on the Chilakapalem Flyover Bridge near Srikakulam. When the complainant called the number, a local person who was present at the accident spot answered and informed him</t>
  </si>
  <si>
    <t>'211/2026'</t>
  </si>
  <si>
    <t>318(4),336(3),340(2) BNS</t>
  </si>
  <si>
    <t>Occurred prior to 03.07.2026 at 13.45hrs at Jayaramachandrapuram Village, Palasa Mandal and reported on 03.07.2026 at 13.45hrs, wherein the complainant Badri Venkataramana s/o Lt Jagannayakulu, 34yrs, Yadava by caste, Jayaramachandrapuram Village, Palasa mandal reported that the accused, Makka Suresh, son of Late Someswararao, resident of Balarampuram Village, Kotabommali Mandal, induced him and others by promising to arrange overseas employment. The accused informed them that each person would have to pay ¿1,20,000 for securing a job abroad. Believing his representation, the complainant and six other persons together transferred a total amount of ¿8,40,000 to the accused through PhonePe for the purpose of obtaining overseas employment. Thereafter, the accused sent them flight tickets and</t>
  </si>
  <si>
    <t>This is case in Cr. No. 89/2026, occurred on 01-07-2026 atabout 06:30 hrs at Gorribanda village of, Saravakota Mandal and reported on 03-07-2026 at 17:00 hrs, by the complainant Palina Kalyni D/o Simhachalam ,Age 24 Yrs, Yadava by caste, Gorribanda village of Saravakota Mandal, wherein the accused Palina Jogarao and four others who are family members of compliant were Beat the compliant and her mother with their hand and abused them with a filthy language. the conflating arose due to the compliant and accused having some ill-feelings between them about their properties.</t>
  </si>
  <si>
    <t>Occurred prior to 03.07.2026 at Chinnayyapeta Village, Santhakaviti Mandal, Vizianagaram District and reported on 03.07.2026 at 19.00 hrs, wherein the complainant Kurmapu Sravani w/o Srinivasarao, Age:29yrs, Rajaka by Caste, Chinna Dugam Village, Jalumuru Mandal, Srikakulam District reported that her marriage was performed with Kurmapu Srinivasarao S/o Maheswararao on 19.03.2014 in the presence of elders at her in-laws house. At the time of marriage her parents gave cash Rs.8,00,000/-, 10 tulas gold, for Sarisamanulu Rs.5,00,000/-, to her husband. Her husband is a CRPF constable. During her marital life she blessed with three children. Later her husband beaten her and harassed her mentally, physically also demanded additional dowry Rs.5,00,000/- from her parents house with active instigati</t>
  </si>
  <si>
    <t>This is a case of harassment on a married woman by the husband and his mother both physically and mentally that occurred prior to 03.07.2026 at 10.00 hours at Nellimetta, Amadalavalasa mandal and reported on 03.07.2026 at 10.00 hours in which the Gonti Padma W/o Ramesh, age 30 years, caste by Rajaka, Nellimetta village, Amadalavalasa mandal reported that her husband Gonti Ramesh S/o late Ramulu of Chintada village, Srikakulam district and his mother Gonti Ramanamma W/o late Ramulu were harassed the complainant both mentally and physically.</t>
  </si>
  <si>
    <t>115(2),351(2),79 r/w 3(5) BNS</t>
  </si>
  <si>
    <t>This is a case of voluntary causing hurt and insulted modesty of woman and criminal intimidation, on 03.07.2026 at 16.30 Hrs at Rayipadu Village, Srikakulam Mandalam and reported on same day at 21.30 Hrs by the complainant Yalla Gowthami, W/o Chandra Sekhar, 32 Yrs, Velama by caste, Rayapadu Village, Srikakulam Mandalam, today i.e on 03.07.2026 at 16.30 Hrs her uncle housewarming Ceremony, on the occasion, while she was distributing Prasadam, wherein the accused name not known, used abusing words to her then she was asked him, then raised dispute between them the accused beat her cheek with hands, in that time remaining Palla Govinad and his family members interfere in the dispute, they attached on her house and threatened her, and also previous grudge between them.</t>
  </si>
  <si>
    <t>324(2),115(2),329(4) r/w 3(5) BNS</t>
  </si>
  <si>
    <t>Occurred on 02.07.2026 between 14.30hrs to 17.00 hrs at the agricultural filed of complainant, DR Valasa village, G.Sigadam (M) and reported on 03.07.2026 at 13.00 hrs, wherein the complainant Bali Laxmi W/o late Latchappadu,age47 yrs, caste by Kapu, DR Valasa village ,G.Sigadam (M) reported that her husband Bali Lachappadu S/o late Appayya, age-60 yrs, DR Valasa village had been working as labour works. Her husband addicted to alcohol. On 02.07.2026 as well, he started drinking alcohol early in the morning. On the same day, there was a wedding function in her village. she went to the wedding for lunch. Her husband did not come there and stayed back at home. When she returned and asked him to have lunch, he refused and started arguing, then she scolded him.Following this, her husband l</t>
  </si>
  <si>
    <t>This is a case under the head "Man Missing", which occurred on 17.06.2026 at about 08:30 hours at Sunkarajagandhapuram Village, Vajrapukotturu Mandal, and was reported on 04.07.2026 at about 15:00 hours by the complainant, Bammidi Varalaxmi, W/o Late Kesavarao, aged about 51 years, Caste: Srisayana, resident of Sunkarajagandhapuram Village, Vajrapukotturu Mandal. The complainant stated that her son, Bammidi Prasada Rao, S/o Late Kesavarao, aged about 30 years, had been working abroad for his livelihood and had recently returned home. His marriage had been arranged by the family and they were in the process of fixing the marriage date. However, he was not willing to get married.On 17.06.2026 at about 08:30 hours, Bammidi Prasada Rao informed his family that he was going out to have tiffin,</t>
  </si>
  <si>
    <t>This is case of Un-natural death that occurred on 28.05.2026 at 20.00 hrs at `NUKA VARI BANDA¿ in between Gonepadu to Kunajammannapeta villages of Sarubujjili Mandal and belatedly reported on 04.07.2026 at 22.00 hrs basing on the report of the complainant Pydi Mohanarao, S/o Satyam, Age 42 yrs, Caste: Kalinga, Mathalabapeta village, Sarubujjili Mandal., in which he reported that his co-brother by name Kuna Dilleswararao, S/o Late Chandrudu, Age 42 yrs, Kunajammannapeta village, Sarubujjili mandal was sustained with bleeding injuries on forehead and hand while he coming from Gonepadu to Kunajammannapeta village by his motor cycle bearing No. AP 39 CV 3527 at `NUKA VARI BANDA¿ on 28.05.2026 at 20.00 hrs after completion of his mason works. On seeing the same, one Gandem Manohar of Kunajamman</t>
  </si>
  <si>
    <t>This is a counter case in cr no 89/2026 occurred on 04.07.2026 about 11.00 hrs, at Near Thadivalasa village JN ,Ponduru Mandal and reported on same day about 19.00 hrs., where in the complainant Elapanda Venkataramana @ Ramana s/o Lt Adinarayana, 53 yrs, caste by Kalinga, Penubarthi village, Ponduru Mandal reported that his brother Elapanda Veerannaidu s/o Lt Adinarayana, 67 yrs, caste by Kalinga, Penubarthi village, Ponduru Mandal beat the complaint with stick caused painfull injuries on his right knee, right taigh and left hand shoulder. Immediately he shifted to GGH Srikakulam through 108 for Treatment. Due to The complainant and his brother Veerannaidu have been in a dispute boundary stones of the land they inherited. And etc facts.</t>
  </si>
  <si>
    <t>61(2)(a),102,49,331(6),310(2) r/w 62 BNS</t>
  </si>
  <si>
    <t>Occurred on 04.07.2026 at about 02:00 hrs at the house of the complainant situated at Raja Veedhi, Kothuru Village &amp; Mandal, and reported on 04.07.2026 at 18:00 hrs by the complainant Lothugedda Dhanujaya, S/o Late Sriramulu, Age: 53 years, Caste: T-Kapu, R/o Raja Veedhi, Kothuru Village &amp; Mandal. The complainant stated that while he, his wife Venkata Lakshmi, and his son Lothugedda Lingam Naidu were sleeping in their house during the intervening night of 03/04.07.2026, they initially heard noises from the backyard at about 01:30 hrs, but ignored them assuming they were caused by rain and wind. At about 02:00 hrs, four persons, armed with knives and with their faces covered by cloth, forcibly kicked open the front door, trespassed into the house, and threatened the inmates. One of the accu</t>
  </si>
  <si>
    <t>Occurred on 03.07.2026 moring at about 07:36 hours at Government General Hospital, Srikakulam and reported on 04.07.2026 at 11:00 hours. In which the complainant Bora Divya, W/o Tangi Chinnam Naidu, 34 yrs, VRO Santinagar Colony Sachivalayam, Srikakulam Town reported that on 28.06.2026 one unknown male person aged about 80 years was moving in and around RIMS Hospital and acting as crazy and fallen on drainage, on seeing the staff of RIMS, Srikakulam rescued him and admitted him in GGH, Srikakulam for medical treatment. Sub sequentely the un known male person died on 03.07.2026 morning 07.36 hours while undergoing treatment at GGH, Srikakulam etc.</t>
  </si>
  <si>
    <t>'214/2026'</t>
  </si>
  <si>
    <t>Occurred on 01.07.2026 at about 21.30hrs at Mobile tiffen shop, Akkupalli Junction, Kasibugga town and reported on 04.07.2026 at 18.00hrs, wherein the complainant Sadu Saikumar s/o Narayana, 25yrs, Tangivanipeta Village, Srikakulam rural mandal r/o Hanuman complex, Kasibugga town reported that on 01.07.2026 at about 21.30hrs, he went to at Mobile tiffen shop, Akkupalli Junction, Kasibugga town to have food, While eating, the complainant found that the quality of the food was not satisfactory and questioned the owner regarding the same. On being questioned, the owner allegedly called some persons and informed them about the incident. Thereafter, the accused persons, namely Bonela Balakrishna, Bonela Dinesh, and Vayalapalli Lakshman, came to the spot, picked up a quarrel with the complainant</t>
  </si>
  <si>
    <t>'215/2026'</t>
  </si>
  <si>
    <t>Occurred on 04.07.2026 at 16.15hrs at Jagananna colony, Kosangipuram Village, Palasa-Kasibugga municipality and reported on the same day at 19.00hrs, wherein the complainant Thota Suresh kumar s/o Purushottam, 36yrs, Srisaina by caste, Mogilipadu Village, Palasa-Kasibugga municipality reported that his brother Thota Hemaraju s/o Purushottam, 38yrs is currently constructing a new house in Jagananna Colony of Kosangipuram Village. One Neyyala Rajesh, who has built a house and resides in the same colony, harbor's a grudge against the complainant¿s brother, suspecting that he has an illicit relationship with his (Rajesh's) mother, and has been looking for an opportunity to kill him. Today evening, when the complainant's brother went to Jagananna Colony, the accused Neyyala Rajesh approached hi</t>
  </si>
  <si>
    <t>This is a case of causing simple hurt with a sticks, which occurred on 04.07.2026 about 10.15 hrs, at Rice mill, Near Thadivalasa village,Ponduru Mandal and reported on same day about 13.00 hrs., where in the complainant Elapanda Veerannaidu s/o Lt Adinarayana, 67 yrs, caste by Kalinga, Penubarthi village, Ponduru Mandal reported that his brother Elapanda Venkataramana and his son Rambabu both are caste by Kalinga, Penubarthi village, Ponduru Mandal beat the complaint with sticks caused bleeding injuries on his fore head and back side of the right ear. Immediately he shifted to GGH Srikakulam through 108 for Treatment for help of his son rajagopal. Due to The complainant and his brother Venkataramana have been in a dispute boundary stones of the land they inherited. and etc facts</t>
  </si>
  <si>
    <t>Occurred on 20.06.2026 night at about 19:00 hours inbetween 21.06.2026 moring 10:00 hours at infront house of the complainant, Plot No.12, Radhakrishna Nagar Colony, Srikakulam Town and reported on 04.07.2026 at 14:00 hours. In which the complainant Patnayakuni Nageswararao, S/o Late Gopalaswamy, 52 yrs, Caste by Patnayak, Radhakrishna Nagar, Opp. Doglus School, Srikakulam Town reported that on 20.06.2026 night at about 19:00 hours, the complainant was parked his motor cycle Hero Honda Shine Motor cycle No.AP30AQ3260 at infront of his house and on 21.06.2026 morning 10:00 hours he noticed that some unknown offenders stolen away his parked motor cycle worth of Rs.40000/-. Immediately he searched in and around Srikakulam Town Primses, but his motor cycle did not trace. Hence, he reported a</t>
  </si>
  <si>
    <t>This is a case of voluntary hurting by stick that occurred on 05.07.2026 at about 19.00hrs at Korasavada Village of Pathapatnam Mandal and reported on 05.07.2026 at 22.00hrs in which the complainant Umakanth Panda, S/o Late Nitya Nanda Panda, age 60yrs, Odiya Brahmina by caste, Korasavada Village, Pathapatnam Mandal reported that on 05.07.2026 at about 19.00hrs his granddaughter Jahnavi (07yrs) came from tuition at that time the accused Ravi Padi, S/o Late Narsimha Padi of same street came to his home, he scolding to complainant granddaughter at that time the complaint wife Vijayalaxmi asked to him, the accused hurled vile obscenities at her as well because of her granddaughter taking his son for playing in his street. The complaint asked to accused, the accused take a stick and beat at hi</t>
  </si>
  <si>
    <t>This is a case of unnatural death due to snake bite, which occurred on 04.07.2026 at about 01:20 hours at the house of the complainant in Garudabhadra Village, Vajrapukotturu Mandal, and was reported on 05.07.2026 at 08:00 hours by the complainant, Guda Dhanaraju, S/o Karreyya, aged 53 years, Caste Yadava, resident of Garudabhadra Village, Vajrapukotturu Mandal. The complainant stated that on the night of 04.07.2026, after having dinner, his parents retired to sleep. His father, Guda Karreyya, slept on a cot, while his mother, Guda Vallamma, W/o Karreyya, aged about 69 years, Caste Yadava, slept on the floor. At about 01:20 hours, a snake entered the house and bit her on the right thigh. On feeling the bite, she immediately woke up, pushed the snake away with her hand, switched on the ligh</t>
  </si>
  <si>
    <t>Occurred on 05.07.2026 at around 13.25 hrs at Podugupadu village, Kotabommali Mandal reported on Same day at 22.30 hrs in which the complainant Boddepalli Chandra Sekhararao S/o late Ramarao, 50 years, Kalinga by caste, Duppalapadu village, Kotabommali Mandal. His wife Boddepalli Kumari , 34 years, had been suffering from stomach pain for the last seven months and was undergoing treatment at various hospitals in Narasannapeta and Srikakulam. On 05.07.2026, at about 8:00 AM, he and his cousin, Ronanki Suresh Kumar, took her to Prime Hospital, Srikakulam, for treatment. After treatment, he boarded her on a Ramalakshmana bus at Srikakulam RTC Complex at about 12:15 PM and informed his son. As she did not return home, her son contacted the bus conductor, who stated</t>
  </si>
  <si>
    <t>'216/2026'</t>
  </si>
  <si>
    <t>Occurred on 05.07.2026 at 17.00hrs at Kistupuram Village, Palasa Mandal and reported on the same day at 20.00hrs, wherein the complainant Gadi Kumari w/o Lt Lakshmayya, 40yrs, Kistupuram Village, Palasa Mandal reported that she had purchased 2 cents of vacant land from Nimmadi Kumari in the year 2025. On 05.07.2026 at about 17:00 hours, while she was cleaning the said vacant site for the purpose of parking her car, the accused, Burle Ramarao, S/o Appalaswamy, and Burle Krishnaveni, W/o Ramarao, came to the spot and picked up a quarrel with her over the said land. During the quarrel, both the accused abused the complainant in filthy language. Further, accused Burle Krishnaveni pushed the complainant and scratched her with her fingernails, causing simple injuries. At that time, one Mamidi Du</t>
  </si>
  <si>
    <t>Occurred on 18.03.2026 at about 09.00 hrs at house of the complainant Tamarapalli Village, Narasannapeta mandal and reported on 05.07.2026 at 12.00 hrs, wherein the complainant Gorle Laxmi w/o Buchibabu,36yrs, segidi by caste,Tamarapalli Village,Narasannapeta mandal reported that her husband viz. Gorle Buchibabu s/o late dasu,38yrs, segidi by caste,Tamarapalli Narasannapeta Mandal, he is a lorry driver he go to left from house dated on 18.03.2026 for lorry driving house and did not return. her husband phone also switched off ,Later made searches about her husband but in vain.</t>
  </si>
  <si>
    <t>This is a case of Non Fatal Road Accident that Occurred on 05.07.2026 at 18:45 Hrs on On NH 16 Road (Palasa- Ichapuram), at Makarampuram Junction, Kanchili Mandal and reported on the same day at 20.30 Hrs in which the complainant Dupana Devendar S/o Late Aadayya, Age 58 Years, Ampuram Village, Kanchili mandal, Srikakulam Dist. stated that he has been eking out his livelihood by working as a daily wage laborer engaged in loading and unloading banana bunches at the Sunday market near Makarampuram Junction, Kanchili Mandal. On 05-07-2026, in the evening he along with his owner Edukondalu, had loaded banana bunches, transported them to Ichchapuram for unloading and thereafter started their return journey by APSRTC bus from Ichchapuram. After alighting at Makarampuram Junction, while he was cr</t>
  </si>
  <si>
    <t>This is a case under the head "Woman Missing", which occurred on 04.07.2026 at about 11:00 hours at the house of the complainant in Uddanam Ramakrishnapuram Village, Vajrapukotturu Mandal, and was reported on 04.07.2026 at about 16:00 hours by the complainant, Chitti Devakamma, W/o Apparao, aged about 45 years, Caste: Palli, resident of Uddanam Ramakrishnapuram Village, Vajrapukotturu Mandal. The complainant stated that her younger daughter, Chitti Vani, D/o Apparao, aged about 19 years, had studied Intermediate at Sai Vineeth Junior College, Pundi, and was presently working in a restaurant at Visakhapatnam. She used to visit her parental house at Uddanam Ramakrishnapuram frequently. About ten days prior to the incident, she came to her native village and had been staying with her family.</t>
  </si>
  <si>
    <t>Occurred in between 04-07-2026 at 22:30 hrs to 05-07-2026 at 05:30 hrs at Segidi Veedhi, lalapeta, Ichapuram municipality and Mandal, reported on 05-07-2026 at 10:00 hrs that the complainant Tatta Dillirao, S/o Late Chinnayya, 55 Yrs, Segidi by caste, Srisaina veedhi, Lalapeta, Ichapuram Municipality and Mandal said on 04-07-2026 at 22:30 hrs their family sleep on his house then wakeup on 05-07-2026 at 05:30 and found one unknown cluprit broken to the Lock of the door and also alamarh and found theft Rs. 72,000/- cash and 5 Tula silver idol total worth Rs. 81,000/- hence lodged a report for taking necessary action.</t>
  </si>
  <si>
    <t>'221/2026'</t>
  </si>
  <si>
    <t>Occurred prior to 06.07.2026 at Navayuga Layout, Srinivasa Nagar Colony, Balaga-2 Srikakulam Town and District and reported on 06.07.2026 at 19.00 hrs, wherein the complainant Bammidi Chaitanya Laxmi w/o Kranthi Kumar, Age:25yrs, Kalinga by Caste, Navayuga Layout, Srinivasa Nagar Colony, Balaga-2 Srikakulam Town and District reported that her marriage was performed with Bammidi Kranthi Kumar S/o Jogarao on 23.08.2024 in the presence of elders at her in-laws house. At the time of marriage her parents gave cash Rs.25,00,000/-, 5 tulas gold, 2 kg Silver, Adapaduchu lanchanalu Rs.2,00,000/-, Sarisamanulu Rs.2,00,000/- to her Husband. After marriage she lived with her husband happily for the period few days and blessed with one baby boy named Jatinivan. Later her husband beaten her and harasse</t>
  </si>
  <si>
    <t>'220/2026'</t>
  </si>
  <si>
    <t>Occurred on prior on 06.07.2026 at 18.00hrs at Palasa-Kasibugga municipality and reported on 06.07.2026 at 18.00hrs, wherein the complainant Sasanapuri Govind s/o Lt Mohanarao, 45yrs, Vysya by caste, Pothanapallivari veedhi, Kasibugga town reported that the accused Tangudu Sridhar s/o Late Ramanayya, a resident of Shivajinagar, started a scheme in January 2023 under the name "Sri Karunya Lucky Draw Scheme" and personally visited houses to promote it. As a result of his publicity, many people were attracted and joined the scheme. According to the scheme, every member had to pay Rs.700 per month. He represented that a lucky draw would be conducted every month for 40 months. He stated that the winners of the draw would receive: Rs.25,000 if selected during the first 30 months, Rs.30,000 if s</t>
  </si>
  <si>
    <t>Occurred on 06.07.2026 at about 19.15 hours at infront house of Pedada Sridhar, 5th line, P.N. Colony, Srikakulam Town and reported on the same day at 20:00 hours. In which the complainant Kanithi Nirmala, W/o Nagabushanarao, Age 50 yrs, Telaga by caste, 5th Line, P.N. Colony, Srikakulam Town reported that on 06.07.2026 evening 17.30 hours, she went for walking at Park, P.N. Colony and after complation of walking at about 19:15 Hours when she was returning to house and when reached at infront hous of Pedada Sridhar, 5th line, Srikakulam Town, some unknown person was coming through motor cycle and pulled her 1 3/4 Tulas gold pustulatadu from her neck, immediately she caught hold her pustulatadu with hands due to which 3/4 Tula pustulatadu was hold in her hand and remaining 1 Tula gold pustu</t>
  </si>
  <si>
    <t>Occurred prior to 06.07.2026 at Haridasupuram Village Nandigam Mandal, Srikakulam District and reported on 06.07.2026 at 13.00 hrs, wherein the complainant Bommali Santhi Kumari w/o Durga Rao, Age:32yrs, Rajaka by Caste, Palasa Town and Mandal, Srikakulam District reported that her marriage was performed with Bommali Durga Rao S/o Late Ramarao on 28.05.2015 in the presence of elders at her in-laws house. At the time of marriage her parents gave cash Rs.8,50,000/-, 15 tulas gold, to her Husband. After marriage she lived with her husband for the period few days and blessed with two female children named Deekshitha, Deepika. Later her husband beaten her and harassed her mentally, physically also demanded additional dowry from her parents house with active instigation of Mother-in-law Tulasamm</t>
  </si>
  <si>
    <t>This is a case of House breaking that occurred on prior to 06.07.2026 at 10.30 hrs at the house of K Jagadeeswararao of Baruva Village of Sompeta mandal wherein the complainant K Jagadeswararao S/o Lt Punnayya, 62 Years, Dasarigudem Street, Baruva Village of Sompeta Mandal Srikakulam District reported that an unknown culprits break the lock and change the another lock of the house and committed theft of gold and cash i.e (1) Bracelet ¿ 01 (Approximately 12 grams of gold)¿(2) Gold chain ¿ 02¿(i) Love symbol locket with chain ¿ Approximately 12 grams¿(ii) Gold chain ¿ Approximately 11 grams¿(3) Gold Jhumkas (Buttalu) with white stones ¿ Approximately 10 grams¿(4) Gold hanging earrings ¿ Approximately 08 grams¿(5) Gold finger ring with Om symbol ¿ Approximately 04 grams¿(6) Gold Thali + Pus</t>
  </si>
  <si>
    <t>This is a case of cheating for job fraud, occurred on prior to 06.07.2026 and reported on 06.07.2026 at 13.00 hrs. in which the complainant Erothu Jayaram S/o Vasudev, 28 Years, Gollagandi Village of Sompeta Mandal reported that the accused Thula Yesu S/o Srinivasu, 27 Years, Jagandhapuram Village, Ramalayam Village, Tadepalligudem Mandal Westgodavari District introduced him self to the complainant as a agent for marchant navy recruitment on that the complainant and his brother belive him and they gave total 2,50,000/- rupees for marchant navy job, even though it has been many days he has neither provided the job nor returned the money, when he asked for a refund, he refused and cheated to the complainant and his brother.</t>
  </si>
  <si>
    <t>'217/2026'</t>
  </si>
  <si>
    <t>Occurred on 05.07.2026 at 13.00 to 06.07.2026 at 05.30hrs at Penta Kontayya house, Indira chowk, Palasa town and reported on reported on 06.07.2026 at 09.30hrs, wherein the complainant Kokkiri Parvathi w/o Late Srinivasarao, 25yrs, SC Mala by caste, Indira chowk, Palasa town reported that her husband/deceased Kokkiri Srinivasarao s/o Balaram, 33yrs, Manikyapuram Village, Bramhapur, Odisha state was a habitual daily consumer of alcohol. Despite repeated interventions and questioning by the complainant, he did not alter his behavior. Due to his persistent alcohol abuse, the complainant left him approximately 20 days prior to the incident to stay at her husband¿s aunt¿s house in Pottangi Village of Mandasa Mandal. Over the last three days leading up to the incident, the deceased frequented th</t>
  </si>
  <si>
    <t>Occured On Inbetween 04.07.2026 about 19.00 hrs to On 05.07.2026 about 06.00 hrs at Field of complaint, Ponduru village and mandal and reported on 06.07.2026 about 20.00 hrs where in the complaint Madugula Parvateesam s/o Paparao, 61 yrs, caste by Pattusali, Jallepalli street, ponduru village and mandal reported that some unknown culprits broke the locks of the front door of the motor shed and entered the shed theft of 5 hp motor. Total value Rs. 15,000/- and etc facts.</t>
  </si>
  <si>
    <t>74,329(3),115(2),79 r/w 3(5) BNS</t>
  </si>
  <si>
    <t>This is a counter case of 141/2026, and voluntary causing by criminal trespass and insulting modesty of woman, that occurred On 07.07.2026 at 08.00Hrs at SC Street of Tangivanipeta Village, Peddapadu Panchayathi, Srikakulam Mandalam and reported on same day at 1800hrs by the complainant Guruvu Mallesu, S/o late Appalaramayya, 60 Yrs, Velama by caste, Muddapeta Village, Srikakulam Mandalam that he has Ac 0.03cents land situated beside SC-Street of Tangivanipeta Village, that land Etcherla Tavitamma is trying to encroach upon that land, so that the complainant constructing the wall around the site, wherein the accused A1. Savalapurapu Ashok, A2.Savalapurapu Shekar, A3.Savalapurapu Ramakrishna, A4.Savalapurapu Kesava, A5.Savalapurapu Madhava, A6.Savalapurapu Appanna,W/o Ramakrishna, A7. Sava</t>
  </si>
  <si>
    <t>74,118(1),115(2) r/w 3(5) BNS</t>
  </si>
  <si>
    <t>This is a case of Illegal possession and transportation of Liquor bottles. Occurred on 07.07.2026 at about 19.00 hrs at Peddabammidi village junction, Kotabommali Mandal and reported on the same day at 20.30 hrs, wherein the accused Atukula Jalajakshi W/o Late Mallesu, 60 yrs, Neyyala by caste, Peddabammidi village, Kotabommali mandal was taken into custody, who was found having in illegal possession of liquor bottles i.e, 1)Directors Special Gold Whisky(180 ml)-6 bottles, each bottle cost Rs.150/-, total worth of 6 liquor bottles Rs.900/-, who transporting the bottles for sale to the customers on higher rates and thereby to get wrongful gain, seized the liquor bottles from the possession of accused under the cover of occurrence report.</t>
  </si>
  <si>
    <t>'222/2026'</t>
  </si>
  <si>
    <t>This is a case of night temple burglary, which occurred between 06.07.2026 at about 21:30 hours and 07.07.2026 at about 05:00 hours at Sri Uma Kameswarara Swamy Temple, Govindapuram Village, Vajrapukotturu Mandal, and was reported on 07.07.2026 at 17-00 hours by the complainant, Sopeti Dharmalingamu, S/o Late Sambamurthy, aged about 49 years, Caste: Jangam, resident of Govindapuram Village, Vajrapukotturu Mandal. The complainant stated that he has been serving as the priest of Sri Uma Kameswarara Swamy Temple by hereditary tradition inherited from his forefathers. He performs daily puja in the temple and, after completing the rituals, locks the temple every night. Accordingly, on 06.07.2026 at about 21:30 hours, after performing the daily puja, he locked the temple and left. On 07.07.2026</t>
  </si>
  <si>
    <t>Occurred on 06.07.2026 at about 11.00 hours near old Cinema Hall (Surya Mahal), Gara village and Mandal and reported on 7.7.2026 at 15.00 hours through medical intimation. Wherein the complainant Duvvarapu Appanna S/o Thavudu, Age 41 Years, Occ. Driver of Taxi, Amballavalasa village, Gara Mandal, Srikakulam District reported that unknown three persons wrongfully restrain the car of complainant with a unknown cause and beat him indiscriminately with hands and fist blows. As a result the complainant received bleeding injuries on his right eye and nose, they also kicked into legs. Then with the help of his village Padmarao and his wife shifted him to Government General Hospital, Srikakulam for treatment and the medical officer treated him and out post police recorded his statement. Basing</t>
  </si>
  <si>
    <t>Occurred prior to 07.07.2026 at Vanumuvanipeta Village, Gara Mandal, Srikakulam District and reported on 07.07.2026 at 14.00 hrs, wherein the complainant Bepala Lakshmi w/o Raju, Age:36yrs, Yadava by Caste, Vanumuvanipeta Village, Gara Mandal, Srikakulam District reported that her marriage was performed with Bepala Raju S/o Appanna on 15.08.2008 in the presence of elders at her in-laws house. At the time of marriage her parents gave cash Rs.25,000/-, 1 tulas gold, Rs.70,000 worth Sarisamanulu to her Husband. After marriage she lived with her husband happily for the period few years and blessed with two male children and one female children. Later her husband came to house with drunken state beaten her and harassed her mentally, physically. Though the complainant bare all the harassment of</t>
  </si>
  <si>
    <t>118(1),79,329(3) r/w 3(5) BNS</t>
  </si>
  <si>
    <t>Occurred on 23-06-2026 at 16.00 hrs at Complainant¿s field Servey No: 150-17,18, Chilakapalem Village, Etcherla Mandal and reported on 07.07.2026 at 19.00 hrs, Where in the complainant Boni Sanyasamma, w/o Appanna, age 46 years, Nagavamsam caste, Chilakapalem Village, Etcherla Mandal, stated that she is working as a sweeper at IIIT College, S.M. Puram and residing at Chilakapalem Village along with her family members. She further stated that an ancestral property inherited from her father-in-law, situated in Survey Nos. 150/17 and 150/18 of Chilakapalem Village Revenue limits, measuring about 12 cents, is jointly owned by her and her sister-in-law, Jarajapu Ramu, w/o Late Atchutarao. She stated that the said land had earlier been leased to one Muni Sanyasi, s/o Bairagi, and was subsequ</t>
  </si>
  <si>
    <t>'227/2026'</t>
  </si>
  <si>
    <t>351(3),109(1) BNS</t>
  </si>
  <si>
    <t>Occurred on 17.05.2026 mid night at P26/06, Army Quarters, Bikaner, Rajasthan State and reported on 07.07.2026 at 20.30 hrs, wherein the complainant Ruppa Sridevi w/o Giribabu, Age:27yrs, Polinati Velama by Caste, Venkayyapeta Village, Amadalavalasa Mandal, Srikakulam District reported that her marriage was performed with Ruppa Giribabu S/o Late Durga rao of Ruppa Peta Village, Etcherla Mandal on 06.08.2022 in the presence of elders at her in-laws house. After marriage she join conjugal life. Few days after their marriage the differences arose in between her and her husband and in-laws. Hence a case was filed at Amadalavalasa Police Station against her husband and in-laws. After intervention of community elders she joined again with her husband in conjugal life at P26/06, Army Quarters, Bi</t>
  </si>
  <si>
    <t>115(2),118(1),74,329(3) r/w 3(5) BNS</t>
  </si>
  <si>
    <t>This is counter case to Cr.No.85/2026 of Laveru PS that occurred on 06-06-2026 at about 11:00hrs., at kothakunkam village of Laveru Mandal and reported on 07.07.2026 at 17:00 hrs, wherein the complainant Bhavisetti Laxmi @ Neduri Laxmi W/o Govindarao, age 39 yrs, caste by nayibrahamana , LN Puram Village of Laveru Manddal reported that about 14 years ago she had a registered marriage with Bhavisetti GovindaRao, who belongs to the Telaga community and is a resident of the neighboring village of L.N. Puram. They have one son. On 06.07.2026 at about 11:00hrs, while she and her husband were planting Casuarina saplings in their 42 cents of Jirayati land situated in Survey No. 42-2 of their village, four persons belonging to the SC community from the neighboring village of Kothakunkam, namel</t>
  </si>
  <si>
    <t>3(1)(r),3(2)(va),3(1)(s) SC ST POA ACT, 115(2),329(3),118(1) r/w 3(5) BNS</t>
  </si>
  <si>
    <t>This is a case of atrocity on scheduled caste members that occurred on 06.07.2026 about 11:00hrs at Kothakunkam Village , Laveru Mandal and reported on 06.07.2026 at 16:00 hrs wherein the complainant Thaley Chinthamma W/o late Surayya, age 6 yrs, SC mala caste, Kothakunkam village, Laveru Mandal reported that she is living by doing agricultural and labour works. She own two acres of land in her village. In the past, during her father-in-law's time, they had leased the land to Balishetti Govinda, a resident of Lakshminarayanapuram village. Recently, disputes arose regarding this land, and both parties filed reports at the MRO office and the police station. They eventually reached a compromise after both sides were summoned and Govinda agreed to handover the land back to them.</t>
  </si>
  <si>
    <t>'223/2026'</t>
  </si>
  <si>
    <t>3(1)(r),3(1)(s) SC ST POA ACT, 115(2) r/w 3(5) BNS</t>
  </si>
  <si>
    <t>This is a case of atrocity act and voluntary causing hurt that occurred on 07.07.2026 at 08.00Hrs, at SC Street of Tangivanipeta Village, Peddapadu Panchayathi, Srikakulam Mandalam and reported on same day at 17.30hrs by the complainant Savalapurapu Appanna, W/o Ramakrishna, 48 Yr, SC-(Madiga) by caste, Tangivanipeta Village, Peddapadu Panchayathi, Srikakulam Mandalam that her mother Lopinti Apppanna residing with complainant house, today i.e 07.07.2026 at 08.00 Hrs her mother went to Vacant place for natural calls, wherein the accused Gurugu Mallesu , Mallesu son, Guruvulu Srinu, Muddada Lokesh and some others came to vacant place in front of her house, they told her, we will start construction house in that place, your mother sitting in the our vacant place for natural calls there raise</t>
  </si>
  <si>
    <t>Occurred in between 03.07.2026 at 21.00 hrs to 04.07.2026 at 06.00 hrs, Cattle shed of the complainant, Hamsarali village, Mandasa mandal and reported on 08.07.2026 at 19.00 hrs, wherein the complainant Buradha Purushottam, S/o.Paparao, 40 yrs, Hamsarali village, Mandasa mandal stated that on 03.07.2026 at 21.00 hrs, he parked his motor cycle bearing reg. No. AP 30 L 8072 at his cattle shed which is beside his house at Hamsarali village, Mandasa mandal. On 04.07.2026 at 06.00, he came to know that some unknown persons had committed theft of his motor cycle and fled away along with booty. Worth of Rs.30,000/-. He searched nearby villages and came to Police Station on 08.07.2026 at 19.00 hrs and gave a report for necessary action.</t>
  </si>
  <si>
    <t>79,351(2),324(5) r/w 3(5) BNS</t>
  </si>
  <si>
    <t>This is a case of intended to insult the modesty of woman, damage to the property and criminal intimidation that occurred on 07.7.2026 at about 09.30 hours, at Kanugulavalasa Village, Amadalavalasa Mandal, and reported on 08.7.2026 at 12.00 hours, in which the complainant Boddepalli Visalakshi W/o Bharath Kumar, age 43 years, Kalinga by caste, Kanugulavalasa Village, Amadalavalasa Mandal reported that whereinthe accused Panchadi Laxmanarao S/o Narsingarao, his wife Panchadi Jayalaxmi, his son Panchadi Pratap who are neighboring house of the complainant were breaking the wall of the complainant and carrying out their house construction works, in the meanwhile the complainant noticed that and questioned the accused. On that tha accused abused the complainant with filthy language and threate</t>
  </si>
  <si>
    <t>'231/2026'</t>
  </si>
  <si>
    <t>Occurred on 08.07.2026 at about 18.30hrs at Railway trackman rest room, near Railway station, Palasa and reported on the same day at 21.45hrs, wherein raid was conducted and caught the accused A.1 Chepara Madhavarao s/o Lt Ramulu, 47yrs, Kalinga by caste, Marripadu Village, Meliaputti Mandal, A.2 Vakamullu Satyanarayana s/o Lt Venkataramana, 53yrs, Railway quarters, Palasa, A.3 Bypalli Eswararao s/o Sambamurthy, 43yrs, Bypalli Village, Vajrapukothuru Mandal, A.4 Jamana Tejeswararao s/o Gundayya, 55yurs, Railway quarters, Kasibugga, A.5 Kosuru Mohanarao s/o Lt Jagannayakulu, 55yrs, Veerabadrapuram Village, Palasa mandal, A.6 Pandiri Govindarao s/o Surayanarayana, 44yrs, Railway quarters, Palasa and A.7 Rella Rajababu s/o Jagannayakulu, 53yrs, Kistipuram village, Palasa Mandal by the compla</t>
  </si>
  <si>
    <t>118(2),85 BNS</t>
  </si>
  <si>
    <t>This is a case of harassment of a woman and voluntarily causing simple hurt, which occurred on 07.07.2026 at about 22:00 hours at the house of the complainant situated at Bendigate Junction, Vajrapukotturu Mandal, and was reported on 08.07.2026 at 13-00 hours. The complainant/injured, namely Bendi Jayamma, W/o Bendi Bhaskara Rao, aged about 45 years, Caste: Neyyala, resident of Bendigate Junction, Vajrapukotturu Mandal, stated that her marriage with the accused, Bendi Bhaskara Rao, was solemnized several years ago, and they were blessed with two children. For the past several years, the accused had been consuming alcohol daily and returning home in a drunken condition, during which he used to physically and mentally harass the complainant. On 07.07.2026 at about 22:00 hours, the accused ca</t>
  </si>
  <si>
    <t>This case of Death due to snake Bite Occurred on 07.07.2026 about 16:15 hrs , Nilgiri plantation in laveru village outskirts ,laveru village , laveru mandal and reported on 08.07.2026 at 20:00 hrs . Compalaint Tholapi Jagadamma w/o Late lachhumu, age 65 years, Segidi street , laveru village , laveru mandal . While complaint stated that her husband/deceased is Tholapi Lachumu s/o of Leta Apparao, age 70 years , Srisai caste, laveru village , laveru mandal and I her husband is engaged in farming. We have three daughters: 1. Aruna 2. Chinnamalla 3. Nagamani, all of whom are married. On the date 07.07.2026, in the evening around 4:15 PM,her husband went to see the Nilgiri plantation in our village outskirts. On the way back home, an unknown snake bite her husband. which metter noticed</t>
  </si>
  <si>
    <t>79(1),66,67 ITA-2000-2008, 196(1),353(2),353(1)(b),356(1) BNS</t>
  </si>
  <si>
    <t>This is a case of Social media that occurred prior to 08.07.2026 at about 11.30hrs and reported on 08.07.2026 at 11.30hrs wherein the complainant, Pilla Kannamanaidu, S/o Appalaswaminaidu, 47 yrs, Cheedivalasa Village, Burja Mandal, reported that while browsing Instagram, he came across a reel uploaded by the account "anchor.vizya" regarding the Sports Quota in the AP DSC Notification. In the said reel, the uploader and a video clip of Sri Perni Nani allegedly made false and misleading statements portraying the recognised mind sport of Bridge (popularly known as "40") as gambling ("pekata") and falsely projected that the Government had included gambling as a qualification under the Sports Quota for Government teacher recruitment. The reel also displayed the photographs of the Hon'ble Chief</t>
  </si>
  <si>
    <t>This is a case of Man missing that occurred on 19.06.2026 at about 11.45 hours, at Union Bank, Amadalavalasa town, Amadalavalasa Municipality, and reported on 08.7.2026 at 10.00 hours in which the complainant Tulugu Ramadevi W/o Peddavalasa Srinivas@ Ramakrishna, age 57 years, Krishnapuram Village, Amadalavalasa Mandal reported that her son Peddavalasa SaiManikanta, age 28 years and complainant both were went to Union Bank, Amadalavalasa town to visit their bank lockers and found some articles are not available in their bank locker. Later her son left saying that he wound go and check the CCTV cameras, but he did not return and went missing. Hence the complainant lodeged a report for take necessary action and etc facts.,</t>
  </si>
  <si>
    <t>This is the case of women missing , Occurred on 10-01-2026 at 07.00 hrs, at Complainant house, Kesavaraopeta village, Etcherla Mandal and reported on 08-07-2026 at 09.00 hrs , Where in the Complainant Modalavalasa Lakshmi, w/o Annaji Rao, age 50 years, Kalinga caste, Kesavaraopeta Village, Etcherla Mandal, stated that her husband, Modalavalasa Annaji Rao, s/o Late Jagannadham, age 67 years, has been working as an agricultural labourer and earning his livelihood. They have one son. Their son was married and had two children, a girl and a boy. About three years ago, their son died due to illness. Since then, the complainant's husband has not been mentally stable and would occasionally leave the house without informing anyone, but he used to return home on his own. On 10.01.2026, at</t>
  </si>
  <si>
    <t>Occurred on 08.07.2026 at about 12:30 hours, at Bhakarsahebpeta, Srikakulam Town and reported on 08.07.2026 at 17:00 hours by the complainantVoddi.Meenakshi W/o Murikiraju , aged 61 years, caste by Vysya, residing at Bakarsahebpeta , Srikakulam town. Wherein the complainant stated that complainant want to went mature function of her relative at Balaga Srikakulam. On 08.07.2026 at 12:30 hr move form his house , when she reached at Bhakarsahebpeta Vinayakatemple , at the time AP 29TB7329 Eitcher van driver drove rash and negligence manner , the van front tier takeup her left leg foot , she received deep bleeding injury , right eye and right hand bleeding injury . Her son Srinivasarao call 108 ambulance shifted to RIMS Hospital Srikakulam for treatment .</t>
  </si>
  <si>
    <t>this is case of unnatural death (Death due to poison) that was occurred on 03-07-2026 at about 24:00hrs at Peddakothapalli village of Laveru and reported on 08-07-2026 at 08:30hrs., wherein the complainant Thota Gurramma W/o late Prasad, age 23 yrs, Rajaka by caste, Paddakakani Village and Mandal Guntur District reported her husband here-in-after called decased Thota Prasad working at rice mill and he is shopping online and failed EMIs in due time due depression he is quarreled with her and left the home on 02-07-2026 from Guntur to Srikakulam and on 03-07-2026 he consumed poison at Subadrapuram layouts and admitted at Govt Hospital, Srikakulam on 04-07-2026 at 12:00hrs., while undergoing treatment at Hospital he is died on 08-07-2026 at 03:22 hrs. Hence she requested for necessary act</t>
  </si>
  <si>
    <t>This is a case of cheating by personation that occurred prior to 08.07.2026 at Kodandarama Street, Tekkali Village and was reported on 08.07.2026 at 10.00 hours by the complainant Jammu Santosh Kumar, s/o Jagannadharao, age 34 years, Caste Yadava, Vice President, TDP District Students Union, Lingalavalasa Village, Jalumuru Mandal reported that the accused Kommu Tarun Kumar, s/o late Madhavarao, age 28 years, Caste SC Mala, Kodandarama Street, Tekkali (V) actively participated in TDP party programmes by falsely representing himself as a TDP party member, allegedly created a Facebook account in the name of Hon'ble Minister Kinjarapu Ram Mohan Naidu and uploaded photographs and videos to create a false impression that he was closely associated with the Minister. Believing the representation t</t>
  </si>
  <si>
    <t>11(1)(h),11(1) (a) PCAA</t>
  </si>
  <si>
    <t>This is a case of prevention of cruelty to animals that occurred on 09.07.2026 at about 10:00 hrs at vacant place beside of katila Balamma¿s cashew top, near Mutchidra village of Ichapuram mandal and reported same day at 12.00 hrs in which the accused Sadi Mohan Rao s/o Dillesh, age: 47 yrs, Mutchidra village of Ichapuram mandal mandal was apprehended while he was possession 15 cow for illegal transporting without following rules and regulations.</t>
  </si>
  <si>
    <t>Occurred on 09-07-2026 at 10.15 hrs , At NH16 service Road, towards Srikakulam to Amadalavalasa , at Sanapalavanipeta village Junction, Etcherla Mandal and reported on 09-07-2026 at 11.30 hrs, wherein the complainant, Jaggurothu Giridhar Rao, s/o Late Rama Rao, age 21 years, Kapu caste, Murapaka Village, Laveru Mandal, stated that his father, Jaggurothu Rama Rao, s/o Appa Rao, age 43 years, was engaged in agriculture in their native village and also ran a shop at Sanapalavanipeta where he sold plastic water bottles and water cans. His father used to leave home every day at about 9:30 AM to attend his shop and would usually return home by 5:00 PM. On 09-07-2026, his father left home in the morning and went to his shop at Sanapalavanipeta. Later, while proceeding towards Srikakulam Town</t>
  </si>
  <si>
    <t>Occurred in-between 07.07.2026 at 23:15 hrs to 08.07.2026 at 08.00 hrs.,at parking shed, infront of the house of the complainant, Indiranagar Colony, Kanchili Village &amp; Mandal and reported on 09.07.2026 at 19.30 Hrs where in the complainant Vavilapalli Santosh Kumar S/o Late Upendra, 33 Years, R/o Indiranagar Colony, Kanchili Village &amp; Mandal N/o Peddasrirampuram Village, Kanchili Mandal reported that on 07-07-2026, in the evening, he went on his Gixer SF motorcycle bearing No. AP 40 FQ 1313 to invite his relatives to his niece's half-saree (Oni) function. After returning home at about 23.15 Hrs he parked his motorcycle in the shed, in front of his house. On the next day i.e 08.07.2026 at 08.00 Hrs, he found that his Gixer SF motorcycle bearing No. AP 40 FQ 1313, Engine No. BGA4-229455, C</t>
  </si>
  <si>
    <t>'234/2026'</t>
  </si>
  <si>
    <t>118(1),117(2),115(2) r/w 3(5) BNS</t>
  </si>
  <si>
    <t>Occurred on 09.07.2026 at 14.30hrs at Kapu veedhi Junction, Palasa town and reported on the same day 18.00hrs, wherein the complainant Yerragolla Dharmaraju s/o Lt Suryanarayana, 39yrs, Labour colony, Palasa town stated that the accused persons, A1: Dupana Krishna, A2: Dupana Sai, and A3: Dupana Teja, picked up a quarrel with him over previous disputes. During the altercation, the accused physically assaulted the complainant with their fists and hands, causing him injuries. At that time, the complainant's sister intervened and attempted to rescue him from the accused. However, the accused abused her in filthy language and pushed her aside. Thereafter, the complainant was shifted to the Community Health Centre (CHC), Palasa, for medical treatment.</t>
  </si>
  <si>
    <t>'235/2026'</t>
  </si>
  <si>
    <t>115(2),324(4),3(5),126(2) BNS</t>
  </si>
  <si>
    <t>This is a case of wrongful restrain, caused damage to the property, voluntarily causing simple injury with common intension that occurred on 08-07-2026 at 22:00hrs., at Budumuru Village, Laveru mandal and reported on 09-07-2026 at 19:00 hrs., wherein the complainant Tolapu Venkataramana, S/o late Chandrarao, age 40 yrs, SC mala by caste, Budumuru Village of Laveru mandal reported that there are disputes between him and his sisters (1) Balaga rajini, (2) Gujjala Rani and (3) Mamidi Varalaxmi with regard to fathers properties. He has been living in their village at house in Budumuru Village. On 06.07.2026 morning at 04:00hrs., the accused persons damaged his house CC cameras and on 08-07-2026 at 22.00hrs., while he going towards his after thrown the wastage, the marginally noted a</t>
  </si>
  <si>
    <t>'232/2026'</t>
  </si>
  <si>
    <t>: This is a case of simple hurt that occurred on 10.07.2026 at about 13.30 hours, at Jai Durga supermarket, Amadalavalasa town, Amadalavalasa Municipality, and reported on the same day at 16.00 hours in which the complainant Ampolu Ramanamurthy S/o late Sriramulu, age 43 yrs ,Neyala by caste , N/o Labam village, Burja mandal,R/o Opposite government junior college Amadalavalasa town, Where in the Accused Konada Satyanarayan @Athili Satti of Amdalavalasa beat the complaint with brick on his backside of head ,as a result he received bleeding injury due to previous graudges.Later he was shifted to CHC, Amadalavalasa Hospital for medical treatment and gave a statement for necessary actions and etc. facts.,</t>
  </si>
  <si>
    <t>Occurred in between On 09.07.2026 about 19.00 hrs to On 10.07.2026 about 08.00 hrs at Fields of the complaint, Banam village, Ponduru mandal and reported on 10.07.2026. About 19.00 hrs, where in the complainant Peddinti Srinivasarao s/o Appalanaidu, 45 yrs, caste by Reddika, Banam village, Ponduru mandal, reported that some unknown offenders cut the his and his villagers Electrical motor wire 90 meaters Total value Rs. 11,700/-</t>
  </si>
  <si>
    <t>'236/2026'</t>
  </si>
  <si>
    <t>Occurred in between on 09.07.2026at 16.30hrs to on 10.07.2026 at 10.00hrs at Three road Junction, Kasibugga town, Palasa-Kasibugga municipality and reported on 10.07.2026 at 11.00hrs, wherein the complainant Bulloji Sarada w/o Late Someswararao, 45yrs, Viswabrahmina by caste, Byripuram, Dolagovindapuram Village, Kanchili Mandal reported that her husband/deceased Bulloji Someswararao s/o Tarakeswararao, 48yrs, Viswabrahmina by caste, Byripuram, Dolagovindapuram Village, Kanchili Mandal was addicted to alcohol and was not taking proper care of her and their children. Due to his behaviour, she, along with her children, shifted to her parents' house at Andtharakudda Village, Palasa Mandal, where they had been residing. About one week prior to the incident, her husband came to her parents' hous</t>
  </si>
  <si>
    <t>'238/2026'</t>
  </si>
  <si>
    <t>185 MV ACT, 125,355 r/w 3(5) BNS</t>
  </si>
  <si>
    <t>Occurred on 10.07.2026 at 19.15hrs at APSRTC complex Junction, Palasa town and reported on the same day at 20.00hrs, in which while the complainant N Sunil, SI of Kasibugga PS has conducting vehicle checking with the assistance of his staff and found that the accused A.1 Pulari Jaswanth s/o Laxmanarao, 22yrs, Seetharamanagar, Palasa, A.2 Mahammed Arman s/o Nowshad, 26yrs, Seetharamnagar, Palasa and A.3 Yandamudi Tarun s/o Bhimarao, 23yrs, Sudikonda, Palasa town drove motorcycle bearing Reg. No. AP39SK7597 in a rash and negligent manner and endangering to human lived and safety of others in drunken state (175mg/100ml) and that as the accused admitted his guilt and that taken into possession of the vehicle and enlarged the accused on his own undertaking under cover of an occurrence report.</t>
  </si>
  <si>
    <t>This is a case of death due to poison that occurred on 10.07.2026 at 07.30 Hrs, at Deceased house, Marrivalasa village, Jalumuru mandal and reported on 10.07.2026 at 09.00 hrs, wherein the complainant Dusi Nageswararao S/o Late Ramulu, Age 59 years, SC Mala by caste, VRO Marrivalasa, R/o Parlam village, Jalumuru Mandal reported that the deceased Mudda Dalappamma W/o Late Appayya, Age 65 years, Yadava by caste, Marrivalasa village, Jalumuru Mandal has four daughters and first daughter married and divorced 15 years ago, and third daughter is physically handicapped and remain unmarried, and second and fourth daughters were married and they are staying with their husbands, where as first daughter and third daughter were staying with their mother in marrivalasa village. Recently 5 months ag</t>
  </si>
  <si>
    <t>This is case of Simple hurt Occurred on 10.07.2026 about 16:30 hrs at sataivada Branikanm village , laveru mandal and reported on 10.07.2026 at 19:30 hrs. Where is the Complainant Adapaka Shivaji s/o Ramarao, age 24 years, caste by rajaka, Baranikam village, laveru mandal stated that he do farming and live with his family. Today around 3:00 PM, our father Ramarao, was grazing cows at Sativada Venkataramana¿s place when Venkataraman wife, Adapaka Mahalakshmi, came and scolded Complaint father and raised old grudges, asking our father why he was grazing at their place. Our father ramarao replied that he wasn¿t the only one; everyone was grazing there. Later, around 4:30 PM, our mother came and asked why he was being scolded unnecessarily. At that time, he was taking a cup of tea and headi</t>
  </si>
  <si>
    <t>Occurred On 27.06.2026 about 07.30 hrs to 09.30 hrs at house of the complaint, Kinthali village, Ponduru mandal and reported on 10.07.2026. About 15.00 hrs, where in the complainant Pedada Prabhavathi w/o Varahanarasimham, 53 yrs, caste by kalinga, Kinthali village, Ponduru mandal, reported that On 27.06.2026 about 07.30 hrs to 09.30 hrs, complaint and her husband went to NRGES work at his village , at the time some unknown culprits broke the locks of the front door of the house, entered the house and theft of 1) Gold Chain -3 tulas, 2) Golad Tadu-2 tulas, 3) Gold Pustelu- 1/4 Tula. 4) Gold Ear Studes-1/2 tula Total 5.3/4 tula gold value Rs. 1,50,000/-</t>
  </si>
  <si>
    <t>329(2),115(2) r/w 3(5) BNS</t>
  </si>
  <si>
    <t>Occurred on 10.07.2026 at 08.00 hrs at Agriculture land of Mamidi Annapurna, Sivarampuram Village, Narasannapeta Mandal and reported on the same day at 11.00 hrs. The complainant, Mmaidi Ravi S/o Laxmanarao, age 46 years, Kapu by caste,Sivarampuram Village, Narasannapeta Mandal stated that The complainant stated that he had been cultivating 85 cents of agricultural land registered in the name of his paternal aunt. She had previously submitted a complaint to the Tahsildar stating that she had not leased the land to Kobagapu Gowtham and two others for cultivation. Accordingly, the Tahsildar's office issued a public announcement (dandora) in the village prohibiting anyone from sowing crops on the land. However, on 10.07.2026 at about 8:00 AM, when Kobagapu Gowtham and two others attempted to</t>
  </si>
  <si>
    <t>This is case of man missing Occurred on 29.06.2026 about 10:00 AM at Peddalingalavalsa village , laveru mandal reported on 10.07.2026 at 19:00hrs . Where the complaint Lanka Tejeswari w/o suresh , age 26 years, caste by kapu, peddalingalavalasa village , laveru mandal . Complainant stated that her husband/missing lanka suresh s/o RamuNaidu, aged 29 years, works in agriculture &amp; also her husband also used to work as a supervisor at Nuziveedu Seeds Company. We have two daughters. On 29-06-2026 As usual, He said I would go for duty around 10 in the morning, went to duty, and didn't come back home. When her called his phone number 9032981414, it was switched off. she thought her husband had gone to work and would return, but when he didn¿t come back, she asked everyone who might know, but n</t>
  </si>
  <si>
    <t>Occurred on prior to 10.07.2026 at 19:30 hrs at M Sunnapalli village, Santabommali mandal and reported on 10.07.2026 at 19:30 hrs, wherein the complainant Bayini Soniya W/o Santosh, age 27 years, caste by Vadabalija, M Sunnapalli village, Santabommali mandal reported that the accused Bayini Santosh S/o Rajulu, Jogampeta village, Polaki mandal got married to the complainant in 2020 and had a baby girl, aged about 05 years, harassed the complainant physically and mentally by demanding additional dowry together with his father named Bayini Rajulu and his siblings Varadi Laxmi, her husband named Varadi Korlayya and Landa Ratna.</t>
  </si>
  <si>
    <t>3(5),115(2),79,118(1) BNS</t>
  </si>
  <si>
    <t>This is case simple hurt of counter case of 92/2026 Occurred on 10.07.2026 about 16:30 hrs at Mokkazonna field, Branikanm village , laveru mandal and reported on 10.07.2026 at 20:00 hrs. Where in Complainant Adapaka Venkatramana s/o Adhinaryana, age 21 yrs , caste by rajaka, Barnikam village , laveru mandal stated that I am from Baranikam village, Laveru Mandal. I do farming and live with my family. Near our village, there is a mokkazonna field. In that mokkazonna field, the people of our caste from our village, especially Adapaka Rama Rao, herded his cows and damaged it. Because of this, when our mother, Mahalakshmi, asked Rama Rao to release the cows from the maize field, he shouted abusive words at her. When I went and asked him, a small quarrel done and some time everyone left</t>
  </si>
  <si>
    <t>'237/2026'</t>
  </si>
  <si>
    <t>351(2),329(4),79 BNS</t>
  </si>
  <si>
    <t>Occurred on 07/08.07.2026 at about 12.05hrs at Mahatma Jyothi Bapule Girls Hostel, Palasa and reported on 10.07.2026 at 18.30hrs, wherein the complainant Gasya Bharathi w/o Ramesh, 35yrs, Kandra by caste, Akkupalli Villae, Vajrapukothuru Mandal reported that she is working as a night watchwoman at Mahatma Jyothi Bapule Girls Hostel, Palasa. She stated that on 08.07.2026 at about 12:05 hrs, the accused, Kancharana Chandu, resident of Shivajinagar, Palasa Town, entered the hostel premises, knocked on the door, abused her and the hostel girls in filthy language, and caused fear and panic among them. She further stated that the accused had also come to the hostel on 05.07.2026 and 06.07.2026 and behaved in a similar manner before leaving the premises. After informing her higher authorities abo</t>
  </si>
  <si>
    <t>This is a counter case of Cr.No. 42/2026 and causing simple hurt with common intention, which occurred on 11.07.2026 at 13.00Hrs, at Reddika Maruvada village, Santhabommali Mandal and reported through medical intimation on 11.07.2026 At 18.30 hrs, in which the complainant Kappa Menaka W/o Murali Reddy, age 38yrs, Reddika by caste, Reddika Maruvada village, Santhabommali mandal reported that she have dispute with Kappa Yarramma family for walking path which is beside of her home. On 11.07.2026 at about 13.00hrs, Kappa Yarramma, Kappa Ramireddy, Parapati Yaswanth, Parapati Geetha were quarrelled with with her brother for that walking path. Kappa Ramireddy, Parapati Yaswanth are kicked the complainant with hand on his face and head, resulting sustained bleeding injury on his nose and mouth.</t>
  </si>
  <si>
    <t>this is the case of un nature death due to consumption of Anti- Lice Medicine, which occurred on 10.07.2026 at 12.30hrs at Yatapeta village ,Narasannapeta mandal and reported on 11.07.2026 at 10.00hrs, where in the complainant Rapuri Kalyani, w/o late Raju, age 40 years, Yanadhi by caste, Yathapeta village of Gottipalli Panchaythi of Narasannapeta Mandalam reported that her husband/deceased Rapuri Raju, s/o Rambabu, age45 years, Yanadhi by caste, Yathapeta village of Gottipalli Panchayathi of Narasannapeta Mandalam was collecting plastic materials in Narasannapeta area for livelihood. She had two daughters and one son. Every day morning her husband went to area for collection of plastic material, after disposal her husband came to her house in drunken stage. As usually, on 10.07.2026 mo</t>
  </si>
  <si>
    <t>329(4),79 BNS</t>
  </si>
  <si>
    <t>This is a case involving the harassment of a woman. The incident occurred on 02.07.2026, at 12:40 PM at the complainant's residence in Jalumuru village and mandal. A formal complaint regarding this matter was lodged on June 11, 2026, at 2:00 PM. The complainant is Ippili Sudharani (wife of Yarrayya), aged 39, belonging to the SC (Mala) community; she resides in Jalumuru village/mandal, Srikakulam district, and works as a security guard at the Ambedkar Gurukula school at peddapadu, srikakulam rural. On the day of the incident, she had returned to her home in Jalumuru at 11:30 AM to rest after attending a memorial function for the mother of one Dal Ramachandara Rao. While she was lying down inside her house, her brother-in-law Apparao (son of Krishnaiah), opened the door, entered the house,</t>
  </si>
  <si>
    <t>This is a case of ordinary theft of a motor cycle, which occurred between 22:00 hours on 24.06.2026 and 07:00 hours on 25.06.2026 at the house of Sri Krishnarao, Baligam Village, Mandasa Mandal, and was reported on 11.07.2026 at 12:00 hours by the complainant, namely Sistu Dharmarao, S/o Chakrapani, aged about 31 years, resident of Pidimandasa Village, Mandasa Mandal, and he reported that his father owns a timber depot at Haripuram Village. As he does not know how to ride a motor cycle, his supervisor, Sri Krishnarao, used to ride the complainant's Hero Glamour motor cycle bearing Registration No. AP30R3015 for transporting his father and regularly parked it at his house. On the morning of 25.06.2026 at 07-00 hours, the supervisor found the motor cycle missing from the parking place and im</t>
  </si>
  <si>
    <t>Occurred on 07.07.2026 at about 18.00 hours at Talagam village Jn Tekkali mandal and reported on 11.07.2026 at 12.00 hours by the complainant Hanumanthu Dayasagar s/o lt Satyam, age 54 years, Caste Kalinga, working as Record Assistant, Talagam village Tekkali mandal stated that when he stood at the end of their village Jn, the accused Kancharana Chiranjeevi of the same village drove his Tata Magic school van bearing No. AP07PU1744 in a rash and negligent manner with heavy speed without blowing the horn while proceeding towards their village and dashed against him, as a result of which he sustained bleeding injury right foot, immediately he was shifted to Govt hospital Tekkali for treatment and etc.</t>
  </si>
  <si>
    <t>'239/2026'</t>
  </si>
  <si>
    <t>242,105,238,240,249,61(2) r/w 49 BNS</t>
  </si>
  <si>
    <t>This is a case of non fatal road accident that occurred on 10.07.2026 at about 21.30hrs on Old NH-5 road, Indastrial area Junction, Palasa-Kasibugga municipality and reported on 11.07.2026 at 08.30hrs, wherein the complainant Dubba Drowpadi w/o Late Danayya, 30yrs, Yadava by caste, Surya colony, Sudikonda, Palasa town reported that her husband/deceased Dubba Danayya s/o Late Karrayya, 43yrs, Yadava by caste, Surya colony, Sudikonda, Palasa town was employed as a shepherd, grazing the sheep and goats belonging to Badra Sankararao of Purushottapuram village. On 10.07.2026, after leaving the flock of sheep and goats in a cashew orchard situated in the Industrial Area, he was walking home. At about 21:30 hours, when he reached the Industrial Area Junction on Old NH-5 Road, the accused Siddar</t>
  </si>
  <si>
    <t>329(4),115(2),351(2),79 r/w 3(5) BNS</t>
  </si>
  <si>
    <t>Occurred prior to 09.07.2026 at 17.00hrs at house of the complainant, Keerthipuram Village of Ichapuram mandal and reported on 11.07.2026 at 12.45hrs; the complainant Chapa Nageswara Rao s/o Arjun, age: 47yrs, caste by telaga, Keerthipuram Village of Ichapuram mandal, in which, he reported that wherein the accused A1 Lysetti Suryanarayana, A2- Lysetti Venkatesh, A3- Lysetti Seethamma, A4- Narmada, A5 Krishna Chandra sahu and A6- Lobba sahu trespassed into the his house and scolded him and his wife with filthy language and beat with hands and threatened them with dire consequence, on plea that they had some dispute on the join house wall issue.</t>
  </si>
  <si>
    <t>Occurred prior to 09.07.2026 at 17.00hrs at house of the complainant, Keerthipuram Village of Ichapuram mandal and reported on 11.07.2026 at 19.00hrs; the complainant Lysetti Suryanarayana s/o late Laxmi Narayana, age: 58yrs, caste by telaga, Keerthipuram Village of Ichapuram mandal, in which, he reported that wherein the accused A1 Chapa Nageswara Rao , A2- chapa Rajeswari, A3- chapa Arjun, A4- chapa Jayamma, scolded him and his wife with filthy language and beat with hands and threatened them with dire consequence, on plea that they had some dispute on the join house wall issue.</t>
  </si>
  <si>
    <t>This is a case of un natural death thar was occurred on 08.07.2026 at 10.00 Hrs at the house of the complaint, Dhanupuram village of Hiramandalam mandal and reported on 11.07.2026 at 08.00 hours, wherein the complainant Koppla Shanthi, W/o Late Durgarao, 35 Years, Sc Mala By Caste, Dhanupuram Village of Hiramandalam Mandal reported that the deceased Koppala Durga Rao, S/o Yerrayya, Age 43 Yrs, Sc mala, Dhanupuram Village of Hiramandalam Mandal, who is the husband of the complainant committed suicide by consuming Rice Star 250 ml poison due to vexed on his life for facing health issues and financial problems, He wanted to die regarding i.e. On the same day He was shifted to Govt Hospital , Pathapatnam and then shfted to RIMS Srikakulam for bettr treatment, While taking treatment , he was di</t>
  </si>
  <si>
    <t>Occurred on 10.07.2026 at about 17.00 hrs at Jakkarapeta village Tekkali mandal and reported on 11.07.2026 at 13.00 hours by the complainant Dabbaguddi Hareesh s/o lt Somburu, age 43 years, Caste ST Maliya, Jakkarapeta village Tekkali mandal reported that the missing woman/his daughter Dabbaguddi Deevena D/o Hareesh, age 21 years who studied intermediate left from the house without any intimation and did not return back to their home, immediately the family members searched about her in all nook &amp; corners of the village as well as enquired at their relatives houses, but she whereabouts not known and thereby found missing and etc.</t>
  </si>
  <si>
    <t>'240/2026'</t>
  </si>
  <si>
    <t>134(A),134(B) MV ACT, 125(b),106(1) BNS</t>
  </si>
  <si>
    <t>This is a case of fatal road accident that occurred 11.07.2026 at 11.45hrs on NH-16 road, Opp MLA house, near Mogilipadu, Palasa-Kasibugga municipality and reported on the same day at 16.00hrs, wherein the complaiant Pyla Manmadharao s/o Lt Suryam, 50yrs, Kalinga by caste, Tulasipeta Village, Kotabommali Mandal stated that he and his villager Podilapu Narsimhulu s/o Lt Thavudu, 54yrs were proceeding towards from Palasa towards Narasannapeta on a motorcycle bearing Registration No. AP40CU9920, which was being ridden by the complainant. When they reached NH-16 Road, opposite the MLA House, near Mogilipadu, Palasa-Kasibugga Municipality, the accused driver of a lorry bearing Registration No. WB33E9791, while driving the vehicle in a rash and negligent manner, came from behind and dashed thei</t>
  </si>
  <si>
    <t>126(2),115(1) r/w 3(5) BNS</t>
  </si>
  <si>
    <t>This incident occurred on 16.01.2026, at 08:30 PM in front of the house of Suravarapu Srinu in Suravaram village, Jalamuru Mandal; the complaint regarding this was registered on 11.07.2026, at 19.00 Hrs. The complainant, Konasu Ravikumar S/o Lt Umarao, aged 43yrs, Caste By P.Velama of Komanapalli village, Jalamuru Mandal, and a EX Sarpanch), stated that on 24.08.2025, at around 20.00 hrs, while he was on the Vamsadhara Bridge near his village returning from Sarubujjili to Komanapalli three individuals from the same village Suravaram Srinivasa Rao, Suravaram Govinda Rao, and Mokalla Dhananjayulu arrived in a car, stopped the vehicle, and picked a quarrel with him. Subsequently, on 16.01. 2026, at 20.30 hrs, while the complainant was walking towards Komanapalli Junction to attend to persona</t>
  </si>
  <si>
    <t>This is a case of causing simple hurt with common intention, which occurred on 11.07.2026 at 13.00Hrs, at Reddika Maruvada village, Santhabommali Mandal and reported through medical intimation on 11.07.2026 At 18.00 hrs, in which the complainant Parapati Yaswanth Reddi S/o Kameswara rao, age 20yrs, Reddika by caste, Akasalakkavaram village, santhabommali mandal reported that today i.e. 11.07.2026 he along with his younger sister Geetha and his maternal uncle Kappa Ramireddy came her maternal grandmother home at Reddika Maruvada village. His maternal grandmother have dispute with accused, they are living behind of her house, for walking path, which is beside of her house. Suggu Damodar reddy was quarrelled with his sister Geetha because she walked on the way, for that he questioned to Damo</t>
  </si>
  <si>
    <t>Occurred in between 08-07-2023 to 17-07-2023 at complainant¿s house Kusalapuram village, Etcherla Mandal and reported on 11-07-2026 at 17.00 hrs , where in the complainant Paidi Ammi Naidu, s/o Late Lachanna, age 46 years, Kushalapuram Village, Etcherla Mandal, stated that Gorijelli Prasada Rao, s/o Narayana Rao, and Gorijelli Shyam Sundar, s/o Gowri Prasad Rao, residents of Sriram Nagar, opposite SJ Hospital, Old Gajuwaka, Visakhapatnam District, came to his house and informed him that they were engaged in the gold business. They assured him that if he invested some money, they would supply gold ornaments without charging making charges, labour charges, or taxes. Believing their representations, the complainant paid a total amount of ¿3,50,000 (Rupees Three Lakh Fifty Thousand only) to</t>
  </si>
  <si>
    <t>This is a case of Fatal road accident that occurred on 10.07.2026 at 13.45Hrs, Near Sanapalavanipeta Village, from Amadalavalasa to Srikakulam road, Srikakulam Mandalam and reported on 11.07.2026 at 08.00 Hrs by the complainant Paidi Hemanth Kumar, S/o late Vykunta Rao, Age: 30 years, Caste: Kalinga, Amadalavalasa, Srikakulam District that his father/deceased Sri. Paidi Vykunta Rao, S/o late Sathyam, Age: 62 years. On 10.07.2026 the deceased/driver of motorbike vide Regd.No.AP30J4670 and his friend (injured Sri. Modalavalasa Venkatappalanaidu) were proceeding on the above said motorbike to attend a family function. On the way when they have reached near Sanapalavanipeta village, the driver of the motorbike/deceased had lost control over the speed of the bike. As a result the motorbike has</t>
  </si>
  <si>
    <t>Occured On Inbetween 23.06.2026 about 21.00 hrs to On 24.06.2026 about 04.30 hrs at Gorinta village, Ponduru mandal and reported on 11.07.2026 about 18.00 hrs where in the complaint Chintada Seetharam s/o Krishanamurty, 46 yrs, caste by Kalinga, Gorinta village, Ponduru mandal reported that some unknown culprits broke the locks of the front iron grils of the his sheep shed and entered the shed theft of 5 Sheeps . Total value Rs. 35,000/- and etc facts.</t>
  </si>
  <si>
    <t>This is a case of Un-Natural death due to poison, that occurred on 10.07.2026 at around 05:00 hours at the house of complaint, AA.Valasa village, Etcherla Mandal and reported on 11.07.2026 at 08:15 hours by the Complt: Chikkalla Satyanarayana, S/o lt Suryarao, 36 yrs, Telaga by caste, AA.Valasa village, Etcherla Mandal. He stated that since few days his mother/deceased Chikkalla Parvathi w/o Suryarao(late), 55 yrs, suffered from stomach ache. On 10.05.2026 at 05:00 hours his mother suffered from a chronic stomach ache, due to un-bearable pain, she took an extreme step and consumed a pesticide poison i.e. QUARIDE PARAQUAT DICHLORIDE 24 % SL which was available at his house. Immediately they admitted her in Govt. Genl. Hospital, Srikakulam through 108 ambulance, while undergoing medical t</t>
  </si>
  <si>
    <t>Occurred on 11.07.2026 at 10.30 hrs, Cheruvugattu turning, at Barjipadu Village, Polaki Mandal and reported on 11.07.2026 at 16.00 hours, in which the complainant Dupana Gurumurthy, S/o late Veerayya, age 51 years, Caste by Reddika, Kollipadu village, Santhabommali mandal reported that he along with his wife Dhanalaxmi are going to his village from Arasavalli, Srikakulam town on his scooty bearing No. MH 12JD 7180, he reached cheruvugattu turning, at Barjipadu Village, Polaki Mandal by that time the accused driver of Motor cycle bearing No. AP 39KB 6419 who proceeding in the opposite direction, drove his motor cycle in rash and negligent manner without blowing horn and dashed his scooty. Resulting, they fell down on the road, he received bleeding injuries on his right leg knee, right hand</t>
  </si>
  <si>
    <t>I submit that Occurred on 11.07.2026 at 15.30 hrs on sri kalikrishna cutting mill at pydipeta village,Ranasthalam mandal and reported on 12.07.2026 at 09.00 hrs by the complainant Gurana Malleswari s/o Lt Appalaswami ,age 40 yr,T-Kapu by caste,Vallabharao peta village, Ranastam Mandal. The complainant stated that her husband Gurana Apaalaswami S/O Late Satyam ,age 45 yrs , T-Kapu by Caste, Vallabharao peta Village, Ranastalam Mandal. he went to sri kasikrishna cutting mill located at pydipeta village belongs to Bonthu Narashimamurthy, to provide electricity supply to a motor at about 03:30 PM, while he was doing electrical work he accidental received an electrical shock and fell down . He sustained bleeding injuries on left side of the forehead and¿</t>
  </si>
  <si>
    <t>This is a case of woman missing that occurredon 19.06..2026 at 09.00 hrs at Anthili Village of Hiramandalam Mandal and reported on 12.07.2026 at 18.00 hrs in which the complainant Savara Srinu S/o. Sandrum, age 32 yrs, Anthili Village, Hiramandalam Mandal reported that on 19.06..2026 at 09.00 hrs his wife Savara Vampannii,w/o Srinu age 22 yrs, Anthili Village, Hiramandalam Mandal went for coolie works and didnt returned back to home . Later He caused enquiries about her in and around their village, surrounding villages and the houses of their relatives but no clues have emerged.</t>
  </si>
  <si>
    <t>329(4),324(1),332(a) r/w 3(5) BNS, 175(3) BNSS</t>
  </si>
  <si>
    <t>This is a case of court endorsement petition, occurred on 26-03-2026 at about 11:00 hrs at Backyard house of the complainant, Anguru village of Saravakota Mandal and reported on 12-07-2026 at 12:00 hrs, by the complainant Banala Venkateswara Prasad, S/o late Rammurhty, Age 56 Yrs, Telaga by caste, Telaga Veedhi, Anguru village of Saravakota Mandal, alleged that the accused Mudili Ramakrishna, S/o late Srinivasa Rao, Age 39 Yrs, , Telaga by caste, Telaga Veedhi, Anguru village of Saravakota Mandal and four others, who are close relatives of the complainant family. On the commission of offence, the accused A-1 to A-3 along with their henchmen (rowdies) six in numbers were trespassed in to the house of complainant and threatened the complainant and his wife and daughter in law with filthy la</t>
  </si>
  <si>
    <t>This is a case of Non Fatal road Accident that occurred on 07.07.2026 at 20.30 Hrs, On NH16 Service road, Near Prasanthinagar colony, towards Narasannapeta Side, Srikakulam Mandalam and district and reported on 12.07.2026 at 13.00 Hrs by the complainant Potnuru Gowtham, S/o late Lokeswarao, 25 Yrs, Vysya by caste, Singupuram Village, Srikakulam Mandalam, that he was completed B Tech and working in HCL Company in Hydrabad, but, he was working from home, On 07.07.2026 at 20.30 hrs, he was coming from Munasabpeta Village to Singupuram Village on the way of Service road on his scooty bearing No. AP30AE1291, he reached Prasanthinagar colony, his motor was cycle uncontrolled and hit the divider then the result he has severe injury in his stomach, he was admit in Day &amp; Night hospital, Sriakukula</t>
  </si>
  <si>
    <t>281,125(a) BNS</t>
  </si>
  <si>
    <t>This is a case of a non-fatal road accident that occurred on 12-07-2026 at about 15-30 hours near the water tank situated beside ZPH School, Govindapuram Village, Vajrapukotturu Mandal, and reported on the same day at 18-00 hours by the complainant/injured, Patruni Venkatarao, S/o Ramarao, aged 39 years, belonging to the Kalinga community, resident of Uppalaputti Village, Nandigam Mandal, and he stated that he is an auto driver. On the date of the incident, he was driving his auto- bearing registration No. AP39WN7940 from Kanithru Village to Pundi with four passengers on board. When he reached near the water tank situated beside ZPH School at Govindapuram Village, a Brezza car bearing registration No. AP39FW7945, driven in a rash and negligent manner at high speed and without blowing the h</t>
  </si>
  <si>
    <t>281,125(b) BNS</t>
  </si>
  <si>
    <t>Occurred on 11.07.2026 at 10.25 hrs, On NH-16 Road, Visakhapatnam towards Srikakulam , near Jarajam junction, Etcherla Mandal and reported on 12.07.2026 at 17.00 hrs where in the complainant, Bure Durga Venkatesh, S/o Venkata Naidu, aged 28 years, resident of Kondampeta Village, Rajam Mandal, stated that he is working as a Software Engineer in Hyderabad. On 11-07-2026, at 10:25 AM, while he was travelling from Visakhapatnam towards Srikakulam in his car bearing registration No. AP 31 MY 1189, and when he reached Jarajam Junction on NH-16, an Eicher van bearing registration No. AP 39 TH 2399, which was coming from behind, was driven at a high speed in a rash and negligent manner and hit the rear side of his car, causing damage to the rear portion of the vehicle. He further stated that</t>
  </si>
  <si>
    <t>I submit that this is a case of Unnatural death due to poison, occurred on 12-07-2026 at about 05-00hrs at Ponduru(v) and reported on the same day at 12-30hrs, where in the complainant Allada Someswararao S/o lt Latchanna, 50 yrs, Devangula by caste, Laveti veedhi, Ponduru (v) &amp; (m) reported that his wife Allada Satyavathi, age.46 yrs, who is mentally disordered and suffering from knee pains since one year, although getting treatment at Srikakulam, but pains are not cured, hence unable to moving in the house and go out and suffering from pain and gastric problems, not sleeping in the night times properly, for which she got aversion on her life, decided to die by commit suicide and consumed toilet cleaning Acid (Herbal fluid) at her ho</t>
  </si>
  <si>
    <t>This is a case of abatment of suicide and harassed the deceased both physically and mentally by husband and his reltives that occurred on 11.07.2026 at about 15:30 hours in-between 22:30 hours at house of the Bonela Ramarao, Adivarampeta street, Srikakulam Town and reported on 12.07.2026 at 07:00 hours. In which the complainant Konada Ramana, S/o Ramulu, Age 50 yrs, SC(Mala), Boddepalli Village, Ponduru Mandal reported that the deceased Konada Sharmila @ Bonela Sharmila W/o Nagaraju, Age 26 years marriage was performed with one Bonela Nagaraju S/o Ramarao of Adivrampeta street, Srikakulam Town on 07.02.2025 in presence of village elders as per Hindu rights and caste customs. After marriage both the wife and husband led their congeal life happily. After some days her husband and her parent</t>
  </si>
  <si>
    <t>this is a case of subjecting a married woman to cruelty and thereby drives her to commit suicide by hanging, occurred on 11-07-2026 at 17:45 hr at Dharmapuram village and reported on 12.07.2026 at 09.00hrs by the complainant Marada Rukminamma w/o Devendra, age 46yrs, caste by reddika, Dharmapuram Village of Ichapuram mandal who is mother of deceased Nandika Dhanalaxmi W/o Nandika Lokanadham, age 27 yrs, caste by reddika Rompa Village, ganjam (dist) , in which, she reported that wherein the accused / husband of the deceased Nandika Lokanadham s/o Brundhavan age 35 years caste by reddika Rompa Village,ganjam (dist) harassed her daughter both physically and mentally then her daughter committed suicide</t>
  </si>
  <si>
    <t>281,106(1) BNS</t>
  </si>
  <si>
    <t>Occurred on 12.07.2026 at about 17.00 hrs on NH-16 road (Tekkali to Narasannapeta side), Near Podugupadu village, Kotabommali mandal and reported on same day at 20.00 hrs in which the complainant Balaga Krishnarao S/o Late Linga Murthy Achari, 55 years, Viswa Brahmina by caste, Gandhinagar-II, Sompeta village, Kotabommali Mandal, reported that his son, Balaga Sateesh, S/o Krishna Rao, aged 27 years, was running Sri Krishna Timber Depo in their native village. On 12.07.2026 at about 3:00 PM, he started from Sompeta on his Royal Enfield motorcycle bearing No. AP 39 RE 6985 to visit his in-laws' house at Narasannapeta. At about 5:00 PM, while proceeding on NH-16 road near Podugupadu Village, Kotabommali, he hit the rear side of a crane bearing No. CG 12 AH 1519, which was stopped on the h</t>
  </si>
  <si>
    <t>351(3),79 r/w 3(5) BNS</t>
  </si>
  <si>
    <t>Occurred on 12.07.2026 about 22:30 hrs at laveru village , laveru mandal and reported on 13.07.2026 at 19:00 hrs . Where in Complainant Ijju Narsayamma w/o Ramarao, age 45 yeats, laveru village, laveru mandal stated that Last night that is on 12-7-2026, about 22:30 four people from SC Colony, Laveru Dokala Sai Kumar s/o Nagaraju , Pativada Jayanth s/o yesu , Dhana Chinna S/o guruvulu , Neduru Bhanu caused trouble at our house. They were drank alcohol last night, knocked on our doors, and created a nucience. When she asked, they said they would handle it. Only the two persons of us are at home and she husband and her daughter's husband have passed away(dead). Every day, they are turning off the lights of the sachivalayam opposite our house. Still, they are not listening to anyone, and w</t>
  </si>
  <si>
    <t>This is a case of cruelty and harassment of a married woman by her husband and his family members, which occurred prior to 13.07.2026 at about 13-00 hours at the complainant's matrimonial home situated at Boddapadu Village, Palasa Mandal, and was reported on 13.07.2026 at about 13-00 hours. The complainant, Reyya Spandana, W/o Boddu Siva Krishna, aged about 24 years, belonging to the Palli community and a resident of Boddapadu Village, Palasa Mandal, stated that her marriage with Boddu Siva Krishna was solemnized on 15.08.2024 according to Hindu customs and traditions. At the time of the marriage, her parents gave cash of ¿3,00,000 and gold ornaments, household articles, and other bridal gifts worth approximately ¿6,50,000 as dowry. After the marriage, her husband, A-1 Boddu Siva Krishna,</t>
  </si>
  <si>
    <t>Occurred on 12.07.2026 at 10.00hrs at house of the complainant, Loddaputti village of Ichapuram mandal and reported on 13.07.2026 at 19.00hrs; the complainant Badiya Rani w/o Purnachandra Reddy, age 54yrs, caste by reddika, Loddaputti village of Ichapuram mandal, in which, she reported that wherein the accused A1- Badiya Krishana Rao, and A2- Purnachandra Reddy who are son and husband of the complainant beat with hands and legs and threatened with dire consequence her and her daughters, on plea that they have some joint property issue inbetween them.</t>
  </si>
  <si>
    <t>Occurred on 13.07.2026 at 14.10 hrs, at CHC, Haripuram, Mandasa mandal and reported on 13.07.2026 at 18.00 hrs, wherein the complainant Vayalapalli Murali Mohan, S/o.late Jagannayakulu, 48 yrs, Makarajola village, Mandasa mandal stated that he is working as 108 Ambulance driver from the last 6 years. On 13.07.2026 at 14.10 hrs, on intimation of the duty doctor, CHC, Haripuram to go to RIMS hospital, Srikakulam in an road accident case refer the complainant parked 108 Ambulance in front of the gate of CHC, Haripuram and getting inside the hospital to collect the refer case documents from the doctor. Meanwhile, the accused who is relative to injured in accident case wrongfully restrained the complainant by caught holding his hand pulled him and punched on his chest, as a result the complaina</t>
  </si>
  <si>
    <t>Occurred on prior to 13.07.2026 morning 08:26 hours at Old colapsed building in Fishery Department, Near Sana Street, Srikakulam Town and reported on 13.07.2026 at 12:00 hours. In which the complainant S. Musalinaidu, I/c of Fishary Development Officer, Govt. Fish Hatchery, Srikakulam reported vide Lr.No.04/FSF/2026, Dt.13.07.2026 that on 13.07.2026 morning 08:26 hours he received intimation from Chitti Bhaskar that one male un known person dead body, aged about 35 years inbetween 40 years found in room of collapsed building beside old hatchery belongs to Fishery Department. Hence, he requested to take necessary action about un known male dead body etc.</t>
  </si>
  <si>
    <t>Occurred on 13.07.2026 at about 08.15 hrs at srikakulam to vishakapatnam nh -16 road near varisam junction at pydhibeemavaram village of ranasthalam mandal and reported on the same day at 10.00 hrs y illa raja babu s/o late ramulu The complainant stated that his son, Ella Sravan, aged 33 years, was working as a Chemist at Dr. Reddy's Laboratories. His wife was working as a teacher at Bhashyam School, Ranastalam.On 13-07-2026, at about 7:30 AM, Sravan took his wife on his motorcycle bearing registration No. AP 35 AK 3992 and dropped her at Bhashyam School. While he was returning on the Srikakulam¿Visakhapatnam road, near Nilivada School, the driver of a car bearing registration No. 23 BH 1362 C drove the vehicle at a high speed and in a rash and negligent manner and hit Sravan's motorcycle</t>
  </si>
  <si>
    <t>Occurred on 13.07.2026 at 13.45 hrs, On BT road, Mandasa to Haripuram road, Near Pitatholi bus stand Jn., Mandasa mandal, wherein the complainant Murapala Tulasamma, W/o. Vasudevarao, 43 yrs, Peddaloharibanda village, Mandasa mandal stated that she went to Mandasa along with her elder sisiter son Venkataramana on his Activa motor cycle bearing Reg. No. AP 39 HZ 6647. After completion of their works at Mandasa they returned to their village on the same Activa, at 13.45 hrs when they reached Near Pitatholi bus stand Jn., the driver of luggage auto bearing Reg. No. AP 39 WJ 3280 drove his auto in a rash and negligent manner and dashed against the Activa. As a result, the complainant who is pillion rider received injuries on head and right side of the nose and the rider of the motor cycle rec</t>
  </si>
  <si>
    <t>This is case harrasement by Husband, occurred on prior to 14.07.2026 at 11.00 hrs. and reported on the same day at 11.00 hrs. in which the complainant Karri Archana W/o karunababu, 34 Years, Turakasanam Village of Sompeta Mandal reported that her husband Karri karunababu S/o Lt Hemarao, V Varadarajapuram Village mandasa Mandal, harrashed her physically and mentally and demand extro dowry from her parents hence she reported</t>
  </si>
  <si>
    <t>3,4 DPA, 67 ITA-2000-2008, 79,85,351(3) BNS</t>
  </si>
  <si>
    <t>Occurred prior to 14.07.2026 at 14.00 Hrs at the house of the complainant, Buradapadu Village, Kanchili Mandal and reported on 14.07.2026 at 14.00 Hrs where in the complainant Kappa Swathi W/o Jogayya Reddy, 32 Years, Buradapadu Village, Kanchili Mandal reported that on 27-03-2010, she was married to Kappa Jogayya Reddy S/o Late Bairagi Reddy of Anthar Singi Village, Kambarigam Panchayat, Patrapur Block, Ganjam District, Odisha State, according to Hindu customs and traditions in the presence of elders. At the time of her marriage, her parents gave Rs.1,50,000/- in cash and one tula of gold as dowry to her husband. Out of their wedlock, they were blessed with two children, Vaisu Reddy ( 14 years) and a son Deepak Reddy ( 11 years). Since the date of her marriage, her husband had been consu</t>
  </si>
  <si>
    <t>Occurred on 15.07.2026 at 04.00 hrs at on NH16 road, Madapam tollgate Narasnnapeta Mandal and reported on same day at 05.00 hrs. Wherein the accused Neeyyala Neelakantam S/o Bairagi, age 27 years, Neyyala by caste, Jadupudi Village, Kanchili Mandal, Driver of Bolero van bearing no AP 39 UT 1615 was found transporting the cattle ( 04 Buffellows ) and one other illegally with a view to sell them at Slaughter house and caught by the complainant B Ganesh, SI of police, Narasannapea PS and taken the accused in to custody, under the cover of occurrence report.</t>
  </si>
  <si>
    <t>420,427,468,447,417,419,463,467,471 r/w 120b IPC</t>
  </si>
  <si>
    <t>Took place that occurred prior to 31.12.2023 at Satyasainagar, Balaga Rural, plot No.84,85,86, Srikakulam mandala and district and reported on 15.07.2026 at 13.00 Hrs by the complainant Sri. Katta Jaikishore, S/o Kanaka Lingeswara Rao, Age: 53 years, resident Balaji Nagar, Kukatapally, Hyderabad. that there are three plots vide Plot Nos.84, 85 and 86 in Sathyasai Nagar approved layout in Chapuram Panchayath, among them Plots Nos.84, 86 have been registered under the name of the father of the complainant namely Sri. Kanaka Lingeswara Rao and Plot No.85 has been registered under the name of the mother of the complainant namely Smt. Vijayarani, registered in Srikakulam Sub-Registrar office in the years of 1988 and 1992 respectively. The same bits of lands have been obtained/purchased from Sri</t>
  </si>
  <si>
    <t>Occurred prior to 15.07.2026 at Chinna Baratam Street, Srikakulam Town and District and reported on 15.07.2026 at 11.30 hrs, wherein the complainant Ladi Suchitra w/o Dileep Kumar, Age:23yrs, Vysya by Caste, Barma Colony, Srikakulam Town and District reported that her marriage was performed with Ladi Dileep Kumar S/o Bhogeswararao on 17.04.2020 in the presence of elders at her in-laws house. At the time of marriage her parents gave 3 tulas gold, Rs.10,000 worth Sarisamanulu to her Husband. After marriage she lived with her husband happily for the period few days and blessed with two children. Later her husband came to house with drunken state beaten her and harassed her mentally, physically and demanded additional dowry with active instigation of Mother-in-law Leelavathi, Father-in-law Bho</t>
  </si>
  <si>
    <t>Occurred on 14-07-2026 at 19.30 hrs at Budagatlapalem Village, Etcherla Mandal and reported on 15-07-2026 at 12.30 hrs, Where in the complainant , c, stated that he earns his livelihood by fishing. He stated that at about 19.30 hrs on 14.07.2026, while he was near his house, he came to know that Ambati Ellaji, Ambati Manikanta, Ambati Suresh, Ambati Appanna, Maddu Lakshana, and Maddu Chinnayya were quarrelling over a drainage channel. When he went there and asked them why they were fighting, Ambati Manikanta allegedly struck him on the head with a kattuva, causing injuries. Thereafter, Ambati Ellaji, Ambati Suresh, and Ambati Appanna assaulted him with sticks, resulting in injuries to his shoulder and elbow. He further stated that Ambati Pothayya, who was present at the scene, shifted h</t>
  </si>
  <si>
    <t>115(2),118(1),118(2),109(1) r/w 3(5) BNS</t>
  </si>
  <si>
    <t>Occurred on 14-07-2026 at 17.00 hrs at Budagatlapalem Village, Etcherla Mandal and reported on 15-07-2026 at 12.00 hrs, Where in the complainant , Ambati Yellaji, s/o Late Pothayya, age 49 years, Vadabalija caste, Budagatlapalem Village, Etcherla Mandal, stated that the wastewater from his house normally flows through a drainage channel towards the front. He stated that Ambati Yerrayya and some other residents living in the lower part of the village constructed a wall across the drainage channel at about 12:00 midnight on 14.07.2026, thereby obstructing the flow of the wastewater. He further stated that he informed the village elders about the issue and decided to resolve the matter in their presence. Accordingly, at about 5:00 PM on 15.07.2026, he, along with the village elders, went t</t>
  </si>
  <si>
    <t>Occurred on 15.07.2026 at 08.00 hrs, on NH 16 road towards Ichapuram to Palasa, Baligam bridge, Mandasa mandal and reported on the same day at 09.30 hrs. on tip of information, the complainant apprehended the accused APulugu Sunil Kumar, S/o.Raju, 25 yrs, S.C. Colony, Gidjam village, Koduru post, Rowthulapudi mandal, Kakinada District, owner-cum-driver Ashok Leyland Bada Dosth bearing Reg. No. AP 39 WQ 8498, while he was transporting 6 cattles (6 Buffaloes) live stocks in the rigid and hazardous manner by tying without permit and thereby contravened the provisions of Prevention of Cruelty to Animals Act and Prohibition of Cow. He purchased cattle at Berhampur of Odisha state and transporting to Alamanda sandy. The cattles and vehicle were seized under the cover of occurrence report and bro</t>
  </si>
  <si>
    <t>Occurred on 14.07.2026 at 19.30 hrs, Cheruvugattu turning, Narasannapeta to Polaki Road, Near Kinjarapuvanipeta Village Junction, Polaki Mandal, Srikakulam District. and reported on 15.07.2026 at 11.00 hours, in which the complainant Paisagi Santhosh Prasad S/o Appalaswami, Age 30 years, Yadava by Caste, Stated that he is residing with his family at Kinjarapuvanipeta Village and is earning his livelihood by working as a tractor driver. His father, Paisagi Appalaswami, S/o Late Sanyasi, Age 56 years, is working in agriculture for his livelihood. On 14.07.2026 at about 17.30 hrs, his father went to their agricultural land situated near Totada Village. At about 19.30 hrs., on the same day, while the complainant was at Narasannapeta engaged in tractor driving work, his cousin, Paisagi Krishna</t>
  </si>
  <si>
    <t>This is a case of attempt to murder that occurred on 15.07.2026 at about 10-30 hrs, at Palanaidupeta village, Naupada Panchayathi, Santhabommali mandal, Srikakulam Dist and reported on the same day at 13.00 hrs, wherein the complainant/injured Sahukaari Ravikumar S/o late Vankatarao, 45 years, caste by sondi, Palanaidupeta village, Santhabommali mandal, Srikakulam Dist reported that In the year 2008, their close relatives purchased a registered house site measuring 26½ feet × 70 feet located within their village limits from the accused, namely Pinninti Yendayya Reddy, S/o late Thammaya, age 62 years, Caste by Reddika, Palanaidupeta village, Santabommali mandal and his son Pinninti Niranjan. Following the legal registration, the said land has been in the peaceful, lawful possession and</t>
  </si>
  <si>
    <t>Occurred on 15.07.2026 at about 21.40 hrs on NH-16 Service road (Narasannapeta to Tekkali side), Near Chinnabammidi village, Kotabommali mandal and reported on 16.07.2026 at 11.00 hrs in which the complainant Talluri Nageswara Rao s/o Suryabhaskararao, 62 years, Kamma by caste, Rayapeta village, Narasapuram Mandal, West Godavari Dist,While he was riding his scooty bearing registration No. AP 39 DV 8645 with his supervisor, Koti, as the pillion rider on the Nimmada service road, after crossing the chinnabammidi junction curve and reaching the mango grove on the NH-16 front service road, a Honda HF deluxe motorcycle bearing registration No. AP 30 AP 1731, coming from the opposite direction, was allegedly ridden in a rash and negligent manner and collided with their scooty. As a result of</t>
  </si>
  <si>
    <t>This a case of Man missing which occurred on 13.07.2026 at 13.00 hrs at Sri Lakshmi Medical Shop, Tilaru RS, Jalumuru Mandal and reported on 16.07.2026 at 20.30 hrs in which complainant Panga Hymavathi W/o Vebugopal, Age 43 years, Velama by caste, Ravipadu colony, Jalumuru Mandal stated that her Husband /missing Man Panga Venugopal S/o Late Anandarao, Age 50 years, Velama by caste, Ravipadu colony, Jalumuru Mandal is went attend for business at his shop Sri Lakshmi Medical Shop on 13.07.2026 and still not came to home, then the complainant along with his family numbers caused enquires about her husband in all nook &amp; corners of the village and also contacted their relatives over phone, but his whereabouts not known and thereby her husband was found missing and etc.</t>
  </si>
  <si>
    <t>Occurred on 14.07.2026, 13.00hrs at house of the complainant, Boddakali Village of Ichapuram mandal and reported on 16.07.2026 at 12.15hrs; the complainant Buddala Togulu S/o lt Rajarao, age 49yrs, caste by reddika, Boddakali Village of Ichapuram mandal reported that living by doing labour works. He has 3 daughters one of them 2nd daughter Buddala Kalpana D/o Togulu, age 18yrs, left from house by saying she went tailoring shop on 14.07.2026 at about 13.00hrs, but she did not return to house, later he searched about her but not traced.</t>
  </si>
  <si>
    <t>329(3),351(2),324(4) r/w 3(5) BNS</t>
  </si>
  <si>
    <t>Occurred on 15.07.2026 afternoon at about 15:30 hours at vacant place, beside Day &amp; Night Junction New Bridge, Srikakulam Town and reported on 16.07.2026 at 12:00 hours. In which the complainant Pudi Dhana Laxmi, W/o Koteswararao, 58 yrs, Srinivasa Nagar, Srikakulam Town reported that she took 8 cents of vacant place vide Servey No.197 which is located beside Day &amp; Night Junction New Bridge, Srikakulam Town and said vacant land is in her possession. Some Auto driver were parked their Auto in that place and there by they were troubling the complainant and her family members. In this regard a case in Cr.NO.146/2025 U/s.329(3),324(5) BNS Act was registered in Srikakulam 2 town P.S. Later the complainant constructed compound wall and arranged CC Camaras around Vacant place. While this, on 1</t>
  </si>
  <si>
    <t>Occurred on 16.07.2026 at 09.00 hrs, on BT road, Haripuram to Palasa road, in front of Haripuram Railway Station, of Mandasa Mandal and reported on the same day at 11.30 hours by the complainant K.Krishna Prasad, Sub-Inspector of Police, Mandasa PS, in which, he reported that he arrested the accused A1) Ashesh Kumar Missal, S/o late Prabhat Chandra Missal, age 32 yrs, Parbat Sahi, Rayagada village, Gajapati dist., Odisha state. Ph. No. 8122176530, while he was in possession &amp; transportation of the prohibited Ganja. The complainant seized total Ganja weighing about Kg 1.255 grams, Worth Rs.4,000/-; 01 Android mobile phone &amp; 01 travel bag from the possession of the accused A.1 in the presence of the mediators under the cover of the mediators report. A.1 purchased ganja from A2.Sampurna Mis</t>
  </si>
  <si>
    <t>This is a case of subject for cruelty by the husband of a married woman and abetted her to commit suicide by hanging herself, which occurred on 15/16.07.2026 midnight at about 24.00hrs at Bhagya Nagar, near Jagadhimetta, Tekkali village and reported on 16.07.2026 at 08.00hrs, wherein the complainant Dhavala Mani Kumar, S/o late Simhachalam, 42 yrs, Kalinga by caste, N/o Gopinadhapuram village, Tekkali mandal, R/o Kottha Road, Srikakulam reported that her eldest sister (herein after called as deceased) namely Dhavala Anitha Rani, W/o Jenni Haribabu, 44 yrs marriage solemnized with Korla Eswara rao, VRO, Sompeta village in the year 2008. Due to ill health, Korla eswara rao was passed away in the year 2012. After his death, the deceased got Job as Junior Assistant in ACTO office, Palasa. Duri</t>
  </si>
  <si>
    <t>This is a case of gambling on public place occurred on 16.07.2026 at 14.00 hrs near Gandhi mandapam, Munibadra Village, Ichapuram Mandal and reported on the same at 15.30 Hrs. the complainant R.janrardhan Rao, Sub-Inspector of Police, Ichapuram Rural PS which are the accused A1 Pilada Bhagavan s/o lt Kedari, age 36, caste by reddika, Munibadra village,Ichapuram and 6 others Persons all are Munibadra Village of Ichapuram (m) were taken into custody under the cover of occurrence report while they were found gambling and seized cash Rs.2,450/-, 52 playing cards</t>
  </si>
  <si>
    <t>r/w 194 BNSS</t>
  </si>
  <si>
    <t>329(2),77,115(2) r/w 3(5) BNS</t>
  </si>
  <si>
    <t>Occurred on 13-07-2026 at 20:00 hrs at Haddi Veedhi, Bellupada Colony, Ichapuram and reported on 16-07-2026 at 13:00 hrs where in the complainantGaruda Parasuram, S/o late Sugreevulu, 41 Yrs, Haddi by caste, Bellupada Colony, Ichapuram Municipality is a person with a disability and occasionally works as a painter. For the past few days, a person named Joseph, S/o Ramesh, has been living in the house beside the complainant's residence. The complainant's wife informed him that while she was taking a bath, Joseph was allegedly watching her from the terrace of his house.Regarding this issue, on the 13-07-2026 at 20:00 hrs , the complainant questioned him, saying, "Why are you watching women while they are bathing? Don't you have women in your own house?" The complainant stated that he said th</t>
  </si>
  <si>
    <t>Occurred on 16.07.2026 at 09.00 hrs at Patharlapalli village, Ranasthalam mandal and reported on 17.07.2026 at 08.00 hrs by the complainant Gorle Dalamma w/o lt Appala naidu,age 50 yrs,kapu by caste, Patharlapalli village, Ranasthalam mandal . complainant stated that her husband, Gorla Appalanaidu, S/o Late Ramudu,age 61 yrs, had been suffering from severe stomach pain for the last two years. Despite taking several medicines and consulting many doctors, his health did not improve. Due to his prolonged illness, he was under severe physical and mental stress and used to say occasionally that it would be better if he died.In this connection, on 16.07.2026 at about 09:00 AM, he allegedly consumed Paraquat Dichloride 24%SL Emergent herbicide, which had been kept near his agricultural</t>
  </si>
  <si>
    <t>Occurred on 10-12-2025 at 10.00 hrs at complainant¿s house Duppalavalasa village, Etcherla Mandal and reported on 17-07-2026 at 18.00 hrs , where in the complainant Duppatla Seshagiri Rao, s/o Santhayya, age 40 years, Kalinga caste, Duppalavalasa Village, Etcherla Mandal, stated that he is working as a Branch Manager in an insurance broking company located on Peddapadu Road, Srikakulam. He stated that on 10-12-2025, one Dalli Binnu Kumar, a resident of Pedagantyada, Visakhapatnam, contacted him over the phone and requested him to arrange an insurance policy for a bus bearing registration number AP 39 UH 4679, which is registered in the name of his wife, Dalli Sushila. Accordingly, on the same day, the complainant obtained an insurance policy for the said bus from IfficoTokio General Ins</t>
  </si>
  <si>
    <t>Occurred on 17.07.2026 at 11:30 hours at Pothunaidupeta village, Santabommali mandal and reported on 17.07.2026 at 12:45 hours, wherein in the complainant Palikala Appayamma W/o late Tatarao, age 50 years, caste by Reddika, Pothunaidupeta village, Santabommali mandal reported that the accused namely Abothula Bujji W/o Sambasiva, Pothunaidupeta village, Santabommali mandal bit the complainant on the left wrist, scolded with foul language following a dispute that arose while clearing their place which was purchased three years from Abothula Yarramma, the mother-in-law of the accused, caused to blood injury.</t>
  </si>
  <si>
    <t>Occurred on 20.04.2026 about 06.00 hrs, at Gorinta village, Ponduru Mandal and reported on 17.07.2026 at 13.30 hrs, where in the complainant Chintada Krishanaveni w/o Purusottam, 50 yrs, caste by Kalinga, Gorinta village, Ponduru mandal and reported that Accused her Relitives Chintada Chakradhar, Chintada Sarojani, Chintada Harikrishana, Chintada Ramakrishana, Chintada Raju, chantada Kuramayya, Chintada Raghava, Chintada Laxmi and Badana Ananth, Badana Seetha all are caste by Kalinga, Gorinta village, Ponduru mandal Beat the complaint with hands and Sticks caused blood injury on her head and absued her due to Land dispute and etc facts.,</t>
  </si>
  <si>
    <t>5(1)(d) PIT ACT, 3(2)(va),3(1)(r),3(1)(s) SC ST POA ACT, 351(2),85 BNS</t>
  </si>
  <si>
    <t>Occurred prior to 17.07.2026 at Varam Colony, Srikakulam Town, and reported on 17.07.2026 at 14:30 hours, wherein the complainant, Kanaparthi Deenamma @ Divya Sri, who belongs to the Scheduled Caste community and R/o Kunkallamarru Village, Karamchedu Mandal, Bapatla District, stated that she became acquainted with one Gollangi Tarakeswara Rao, who belongs to the Velama community and is working as a Forest Beat Officer, resident of Srikakulam Town, through Facebook. Subsequently, they got married on 24.12.2020 at Anjaneyaswamy Temple, Varam Colony, Srikakulam, in the presence of elders. Thereafter, they resided in a rented house at Varam Colony, Srikakulam. Later, her husband subjected her to physical and mental cruelty, abused her by referring to her caste name, and demanded money from her</t>
  </si>
  <si>
    <t>This is a case of Non-Fatal road accident that occurred On 17.07.2026 at about 16:00 hrs on BT Road, near kollivalasa of Burja mandal and reported on same day at 19.30hrs wherein the complainant Koraganji Ramu s/o Lt Dalayya, 40yrs, Nagaralu by caste , chinnamurimpeta village of Burja mandal that his son Koraganji Vamsi, 19 years, was proceeding on an Activa scooter bearing No. AP30 AF 2198 from their village along with his friend, who was riding the scooter. When they reached near Kollivalasa Temple, the accused driver of a Cement Van bearing No. AP39 TT 3421, drove the vehicle in a rash and negligent manner at high speed and dashed against the scooter.Due to the impact, Koraganji Vamsi fell onto the road and sustained injuries. He was immediately shifted to Vijaya Hospital, Palakonda, f</t>
  </si>
  <si>
    <t>196(1),353(2) r/w 3(5) BNS</t>
  </si>
  <si>
    <t>This is a case of criminalize acts that promote enmity that occurred on 10.07.2026 at 16.30 hours at RBK Centre at Peddlavunipalli village, Nandigam Mandal and reported on 17.07.2026 at 11.00 hours by the complainant Pinakana Joga Rao, S/o Krishnamurthy, Age 50 years, Kalinga by caste, Chinna Laxmipuram Village, Nandigam Mandal reported that he is working as TDP Mandala President of Nandigam Mandal. On 10.07.2026 in the afternoon mandal agricultural officer, PACB of Kaputemburu Village and Nandigam police staff distributing urea packets. One Pinakana Kanthamma, W/o Late Chandrayya, Aged 70 years of Peddalavunipalli villager came to RBK center, purchased seeds, while leaving the RBK premises, suddenly collapsed and lost consciousness. One Pinakana Balakrishna administered CPR, after which</t>
  </si>
  <si>
    <t>79,351(2),78(1)(i) r/w 3(5) BNS</t>
  </si>
  <si>
    <t>This is a case of extortion, criminal intimidation, and insulting the modesty of a woman, wherein the accused intentionally extorted money and other valuables from the complainant by threatening to circulate her photographs on social media, continuously harassing and intimidating her, and abusing her in filthy language, which occurred prior to 18.07.2026 at about 13:00 hours at the house of the complainant situated at Peddabam Village, Vajrapukotturu Mandal, and was reported on 18.07.2026 at 13:00 hours by the complainant Datti Meghana, W/o Datti Sankara Rao, aged about 23 years, Caste: Yadava, resident of Peddabam Village, Vajrapukotturu Mandal, and she stated that her marriage was solemnized with Datti Sankara Rao, who is serving in the Indian Army, and they have one child. As she is pre</t>
  </si>
  <si>
    <t>Occurred prior to 18.07.2026 at Ravikanti Peta Village, Amadalavalasa Mandal, Srikakulam District and reported on 18.07.2026 at 18.40 hrs, wherein the complainant Golivi Pavani w/o Shanmukharao, Age:20yrs, P.Velama by Caste, Kuddiram Village, Amadalavalasa Mandal, Srikakulam District reported that her marriage was performed with Golivi Shanmukharao S/o Sriramulu on 01.09.2023 in the presence of elders at her in-laws house. At the time of marriage her parents gave cash Rs.3,00,000/-, 3 1/2 tulas gold, Sarisamanulu, Bike to her Husband. After marriage she lived with her husband happily for the period few months and blessed with baby boy named Punith Kumar. Later her husband beaten her and harassed her mentally, physically additional dowry with active instigation Mother-in-law Janakamma, Co-</t>
  </si>
  <si>
    <t>Occurred prior to 18.07.2026 at about 09:00 hrs at Village Tank, Nadagam Village, Narasannapeta Mandal, and reported on the same day at 09:00 hrs. The complainant, T. Satyanarayana, Mandal Tahsildar, Narasannapeta, reported that during a field inspection of the Tank Poramboke in Sy.No.288, Nadagam Village (extent Ac.9.47 cents), the boundaries were demarcated, boundary flags were erected, and a public announcement ("tam tam") was made warning villagers that encroachment on the Government Tank Poramboke land was prohibited and would attract criminal action. Despite repeated warnings, Thamiri Chilakamma (W/o Late Krishnarao) and four others allegedly removed the boundary flags from the tank bund and attempted to encroach upon the Government land by ploughing it with a tractor bearing No. AP</t>
  </si>
  <si>
    <t>Occurred on 18.07.2026 at about 03:40 hours in Drainage at infront of Sriramamandiram, Butchipeta of Balaga, Srikakulam Town and reported on the same day at 10:00 hours. In which the complainant Koyyana Parvathi, W/o Late Satyam, Age 29 yrs, Velama, Butchipeta Street, Balaga of Srikakulam Town reported that her husband Koyyana Satyam, S/o Narasimhulu, Age 36 years used to work as Van Driver, now and then her husband Satyam will be going near Ramamandiram for sleeping. On 17.07.2026 night 22:00 hours, her husband went to Ramamandiram for sleeping from her house and on 18.07.2026 night, her husband woke up and went outside from Ramamandiram and attended natural calls, at about 03:40 hours when her husband returned to Ramamandiram after attended natural calls meanwhile her husband was accide</t>
  </si>
  <si>
    <t>This is a case of uttering obscene words in public place that occurred on 18.07.2026 at about 18.00 hrs, at Kedaripuram village junction, Ichapuram Mandal, Srikakulam District and reported on the same day at 19.00 hrs, wherein complainant R. Janardhana Rao, sub-innspector of Police, Ichapuram rural Police Station caught the accused Rowlo Santosh s/o late Syam, age 50yrs, Kedaripuram Village, Ichapuram Mandal was caught by me when he was abusing the pedestrians by uttering obscene words and singing songs on main road in drunken state and caused annoyance to the passersby who were proceeding along the road.</t>
  </si>
  <si>
    <t>This is case of Man missing occurred on 10.07.2026 at 20.30 Hrs at the house of the complainant, Talatamapara Village, Kanchili Mandal and reported on 18.07.2026 at 15:00 hrs in which the complainant Vysyaraju Sabitha W/o Santosh Kumar, 35 Years, Talatamapara Village Village, Kanchili Mandal reported that her husband Vysyaraju Santosh Kumar S/o Late Someswara Rao, 42 Years was previously running a pan shop opposite Gokul Cinema Theatre, Visakhapatnam. About three months ago, the owner demolished the shop, due to which they returned to their native village, Talatampara and joined their children nearby schools. Their elder daughter, Yamini had been suffering from ill health. On 08-07-2026, her husband went to the school and brought their daughter home. After getting her treated, they decide</t>
  </si>
  <si>
    <t>324(2),196(1)(b) BNS</t>
  </si>
  <si>
    <t>This is case of promoting enmity between groups coupled with mischief that occurred on in between 05.07.2026 at about 20.00 Hrs and 06.07.2026 at 08.00 hrs at near Mahednartanaya river bridge, Meliaputti village and mandal and belatedly reported on 18.07.2026 at 16.00 hrs basing on the report of Basava Parameswa rao S/o Bhaskar rao,37 Yrs, Reddika by caste, R/o Meliaputti village &amp; Mandal, in which he reported that he has been maintaining as President of TDP telugu yuvatha of Pathapatnam constituency. On that he arranged flexi banners with the photos Hon¿ble CM and other TDP leaders and followers At near Mahednartanaya river bridge, Meliaputti village on the occasion of birthday of Hon¿ble MLA Mamidi Govindarao, Pathapatnam constituency. While so, on 05.07.2026 at night some unknown culpr</t>
  </si>
  <si>
    <t>196(1)(b),324(2) BNS</t>
  </si>
  <si>
    <t>Occurred on 04.07.2026 night on main road, at Dhanupuram Village Hiramandalam Mandal and reported on 18.07.2026 at 19.00hrs in which the complainant Darapu Dhilleswararo, S/o late Narayana, age 47yrs, Kapu by caste, Dhanupuram Village Hiramandalam Mandal reported that in view of birthday festival on 01.07.2026 of Sri Mamidi Govindarao, MLA Pathapatnam Constituency, the complainant and party members arranged birthday wishes flex banners on 30.06.2026 nearly Dhanupuram, Subalai barrage center and MLA constricting house. On 04.07.2026 night some unknown culprits tore down the flex banners placed at the three aforementioned locations with the deliberate intention of disrupting law and order in the town. After consulting among themselves, all the party members came to the police station today o</t>
  </si>
  <si>
    <t>This is a case of Un natural death due to unknown poison. Occurred on 17.07.2026 at 20.30 Hts, Kollapeta Village, Gara Mnadal and reported on 18.07.2026 at 08.00 Hrs where in the complainant Vanjala Koteswara Rao S/o Lt Suryanarayana, Age 55 years, Srisaina caste, Kollapeta Village, Gara Mandal, reported that his wife Rohini age 50 yrs was suffering ill health i.e. skin decease and liver problem and taking treatment at Govt hospital on 17.07.2026 morning the complainant and his son went to work later them came to home at 20:30 Hrs the complainant noticed foam came out from rohini mouth she was unconscious they suspected she consumed unknown poison immediately shifted to RIMS Srikakulam on 108 ambulance at 23:00 duty doctor checked told she was brought dead. The came to PS lodged report fo</t>
  </si>
  <si>
    <t>324(4),324(5),196(1)(b) BNS</t>
  </si>
  <si>
    <t>Occurred on 04.07.2026 night on main road, at Pathapatnam Village &amp; Mandal and reported on 18.07.2026 at 10.00hrs in which the complainant Sailada Sateesh, S/o Rangarao, age 43yrs, Kapu by caste, Pathapatnam Village &amp; Mandal reported that in view of birthday festival on 01.07.2026 of Sri Mamidi Govindarao, MLA Pathapatnam Constituency, the complainant and party members arranged birthday wishes flex banners on 30.06.2026 nearly Jagath Janani movie theater, DCCB Bank and MLA constricting house. On 04.07.2026 night some unknown culprits tore down the flex banners placed at the three aforementioned locations with the deliberate intention of disrupting law and order in the town. After consulting among themselves, all the party members came to the police station today on 18.07.2026 and filed a r</t>
  </si>
  <si>
    <t>This is a case of Non Fatal road accident that occurred on 18.07.2026 at 15.30 Hrs, On NH16 road, Opp Grand Hotel, towards Srikakulam side, and reported on same day 19.30 Hrs by the complainant Gedela Venkata Karthik, S/o Tejeswarao, 13 Yrs, Velama by caste, Visakha B Colony, Srikakulam Town and Mandalam that he was studying in 8th Class in Kendriya Vidyalayam, Munasabpeta Village, today i.e 18.07.2026 at 08.00 Hrs he was attended to School on his bicycle after completion his school, he was coming to his house from School on his bicycle, he reached Grand Hotel. Wherein the accused driver of RTC Bus bearing No.AP39UL3474 drove his bus with rash and his speed and negligence manner, he proceeding from Narasannapeta Village to Srikakulam side and he dashed to the complainant bicycle back sid</t>
  </si>
  <si>
    <t>This is a case of a non-fatal road accident that occurred on 16.07.2026 at 13.00 hrs, on BT Road, Opposite KTM Bike Showroom, Near Dattatreya temple, Srikakulam town, and reported on 18.07.2026 at 18.00 hrs., in which the complainant Sankurubukta Suribabu, S/o. Paidiraju, 40 years, Nagavamsam by caste, Budumuru village, Laveru Mandal, Srikakulam District gave a report that his father has been getting treatment for Obstructive jaundice at RIMS Hospital, Srikakulam for the past 7 days. On 16.07.2026, his brother/injured Sankurubhuktha Venkataraman went to RIMS Hospital by his Scotty bearing Reg. No. AP40HG4969 and returned to his village. While he was reaching the KTM showroom at that time, a driver named Mailapalli Harshavardan, car bearing Reg. No. AP39HX7898, coming from the backside, dr</t>
  </si>
  <si>
    <t>This is a case of Non fatal road accident that occurred on 16.07.2026 at 19.15 Hrs, On NH16 road, Opp Bharath Petrol bunk, towards Srikakulam side, and reported on 18.07.2026 at 14.00 Hrs by the complainant Narthu Chiranjeevi, S/o Tatayya, 32 Yrs, Caste by Yadava, Tidco colony, Bock No.C3, Pathrunivalasa Village, Srikakulam Mandalam and district that he was working as Mechanic in Ashok Layland Vehicle company at Munasabapet Village. On 16.07.2026 at 10.30 Hrs he went to duty on his motor cycle bearing No. AP 39QE 9293, after completion of his work, he return coming to his house, he reached Bharath Petrol bunk. Wherein the accused unknown driver of travel bus drove his bus with rash and negligence manner and high speed and he proceeding from Narasannapeta to Srikakulam side and dashed to m</t>
  </si>
  <si>
    <t>196(1)(b),324(4),324(5) BNS</t>
  </si>
  <si>
    <t>This is case of promoting enmity between groups coupled with mischief that occurred on 04.07.2026 at night at village junctions from Borrampeta to Scotpeta villages of L.N.Peta mandal and belatedly reported on 18.07.2026 at 13.00 hrs basing on the report of Ampili Polinaidu, S/o Late Kasanna, Age 46 yrs, Caste: Kapu, Bottadasingi village, L.N.Peta Mandal., in which he reported that he has been maintaining as President of TDP telugu yuvatha of Pathapatnam constituency. On that he arranged flexi banners with the photos Hon¿ble CM and other TDP leaders and followers at village junctions from Borrampeta to Scotpeta villages on the occasion of birthday of Hon¿ble MLA Mamidi Govindarao, Pathapatnam constituency. While so, on 04.07.2026 at night some unknown culprits were tore the flexi banners</t>
  </si>
  <si>
    <t>Occurred on 13.07.2026 at 9.30 pm at Nivagam Village, Kothuru Mandal, and reported on 18.07.2026 at 19.00 hrs in which the complainant Nallana Harichandra Rao, S/o. Late Chalapathi, age 63 yrs, Sondi by caste, Nivagam Village, Kothuru Mandal, The complainant, who runs a paan shop in Nivagam village, reported that on 13.07.2026 at about 9:30 PM, while he, his wife Bharathi, and his mother-in-law Damayanthi were having dinner at their house, six villagers, namely: 1) Agathamudu Santhosh, 2) Agathamudu Durga Rao, 3) Alavelli Prasad, 4) Agathamudu Ammajamma, 5) Agathamudu Radhika, 6) Agathamudu Eswaramma allegedly entered his house, abused him in filthy language, accused him of creating trouble with "Sillangi," threatened to assault him, and intimidated him. Fearing the group, the complainant</t>
  </si>
  <si>
    <t>Occurred on 08.07.2026 at 10.15 PM at Ganta Narayana Reddy¿s House, Parapuram Village, Kothuru Mandal and reported on 18.07.2026 at 21.30 hrs in which the complainant Ganta Narayna Reddy, S/o. Late Ramireddy, age 50 yrs, Reddika by caste, Parapuram Village, Kothuru Mandal, Srikakulam District reported that he is residing in Parapuram village. For the past 13 years, I have been working as a filling operator at the Sitarama Filling Station (Bharat Petroleum bunk) in Kothuru. I had temporarily stopped going to work at the petrol bunk following the death of my paternal uncle. During that period, the bunk owner, Sonthyana Hari, s/o. Lakshminarayana, would come to my house and take me to work whenever there was a staff shortage. On the night of July 8, 2026, around 10:15 PM, Hari came to my hou</t>
  </si>
  <si>
    <t>Occurred in between 04-07-2026 at 20:30 hrs to 05-07-2026 at 05:00 hrs at Bungalow Road, Ichapuram Municipality and reported on 18-07-2026 at 17:00 hrs by the complainant Labala Kumara Swamy, S/o Sudarshana, 56 yrs, Sondi by caste, Bungalow Road, Ichapuram Municipality and Mandal reported that he parked his Pulsar bike bearing No. AP 30 K 6585 in front of his house at Bungalow Road, Ichapuram on night then see on morning his Pulsar bike found missing, some unknown culprits committed his pulsar and decamped with booty. Worth of the Motor Cycle Rs. 20,000/-.</t>
  </si>
  <si>
    <t>Occurred between 12.07.2026 at 17:30 hrs and 13.07.2026 at 09:30 hrs at Sri Surya Welding Works, Jammu Junction, Narasannapeta Mandal, and reported on 18.07.2026 at 09:30 hrs, wherein the complainant, Kalla Venkatarao, S/o Chenchayya, aged 45 years, SC (Mala) by caste, resident of Cheedivalasa Village, Polaki Mandal, reported that he is engaged in vehicle painting work. One of his customers had entrusted a tractor trolley bearing Registration No. AP 30U 0337 to him for painting. During the intervening period between 12.07.2026 at 17:30 hrs and 13.07.2026 at 09:30 hrs, some unknown culprits committed theft of the said tractor trolley, worth approximately Rs. 30,000/-, which was parked behind his painting shed, and escaped with the stolen property.</t>
  </si>
  <si>
    <t>This is a case of theft that occurred prior to 18.07.2026 at about 21.00 hrs at the Seed Development Organisation, Peddapeta Village, Burja Mandal, and reported on 18.07.2026 at 12.30 hrs. wherein the complainant, Anepu Simhachalam, S/o Appalaswamy, 45 yrs, Kapu by caste, Pedapadu Village, Burja Mandal, Srikakulam District, stated that he has been working as a watchman at the Seed Development Organisation, Peddapeta Village, situated opposite the ARTS Organisation. A Government trailer bearing Registration No. AP39Y1916 had been parked in the organisation premises after its use and had remained there since the year 2017. The complainant further stated that he performs his watchman duties daily from 07.00 hrs to 21.00 hrs. On 18.07.2026, at about 21.00 hrs, while leaving the organisation pr</t>
  </si>
  <si>
    <t>Occurred between 12.07.2026 and 18.07.2026 at about 22.00 hrs at the complainant's house in Tamarapalli Village, Narasannapeta Mandal, and reported on 19.07.2026 at 09.00 hrs, wherein the complainant, Goddu Sujanchandar, S/o Late Jaggarao, aged 45 years, P. Velama by caste, resident of Tamarapalli Village, Narasannapeta Mandal, reported that his family members are temporarily residing at Srikakulam Town, and they usually visit their house at Tamarapalli Village on weekends. As usual, they came to their house on 18.07.2026 at about 22.00 hrs. On reaching the house, they found the doors open. During their absence, some unknown persons had entered the house by trespassing, broke open the locker, and committed theft of gold ornaments weighing about 1½ tulas, worth approximately Rs.45,000/-. Th</t>
  </si>
  <si>
    <t>This is a case of Un-Natural death due Electrocution that occurred on 19.07.2026 at around 07:00 hours at near Rama Mandir, Guruvupeta village, Etcherla Mandal and reported on the same day at 09:00 hours by the Complt: Guruvu Yerrayya, S/o lt Seethayya, age 40 years, Velama by caste, Guruvupeta village, Etcherla Mandal that his son/deceased Guruvu Syamkumar, aged 17 yrs has been pursuing Intermediate study. Today during a half sari function at his village, while his son was tagging a Flexi at near Rama Mandir. But un-fortunately one electric wire was touched his right hand and got electrocution. On noticing the incident, his villager Kakarla Sai rescued and pulled his son through a bamboo stick. Immediately they shifted his son to Govt. Hospital, Srikakulam at 07:45 hours, while the duty</t>
  </si>
  <si>
    <t>This is a counter case to Cr.No.125/2026 that occurred on 18.07.2026 at 19.30hrs at Kotta Cheri street, Tekkali village and reported on 19.07.2026 at 14.30hrs wherein the complainant Kolla Bhavani, W/o Sankara rao, 26 yrs, Srisaina by caste, Kottha Cheri street, Tekkali village reported that the accused A.1/Chokkakula Chandra Sekhar, A.2/Chokkakula Shiva, A.3/Chokkakula Aswini, A.4/Gurumurthy, all are r/o Kottha Cheri Veedhi, Tekkali village, Tekkali mandal beat her and her husband with a stick &amp; hands and also abused her in a filthy language, on plea that existing family disputes between them. Result of which the complainant &amp; her husband received bleeding injuries, swelling injuries over body and all are admitted into DH, Tekkali for treatment and etc facts.,</t>
  </si>
  <si>
    <t>This is a case of simple hurt that occurred on 18.07.2026 at 19.30hrs at Kotta Cheri street, Tekkali village and reported on 19.07.2026 at 14.00hrs wherein the complainant Chokkakula Chandra Sekhar, S/o Gurumurthy, 33 yrs, Srisaina by caste, Kotta Cheri street, Tekkali village reported that the accused A.1/Kolla Bhavani, W/o Sankara rao, A.2/Pothala Sankara rao, A.3/Sindiri Nagaraju, A.4/Pothala Ramu, all are r/o Kottha Cheri street, Tekkali village beat him with a stick, hands and also beat his wife &amp; father with hands, pushed them on ground, on plea that existing family disputes between them. Result of which the complainant received bleeding injuries, his wife &amp; father received swelling &amp; abrasions over body and all are admitted into DH, Tekkali for treatment and etc facts.,</t>
  </si>
  <si>
    <t>This is a case of negligent riding on a public way that endangers of human life that occurred on 17.07.2026 at about 15.30 hrs On BT road leading between Meliaputti to Tekkali at chintalapoluru Village JN, near Bandapalli village, Meliaputti mandal and reported on same day at 22.00 hrs wherein the complainant/ injured, Kolla Chatrapathi S/o Yogi venkata appanna himachal dev, caste by Srisaina, R/o Seri street, Tekkali mandal gave statement to the police that he has been working as a driver for the tipper lorry owned by Balivada Ashok of Tekkali village. Today i.e, 19.07.2026 at about 15.30 Hrs he drove the tipper lorry vide bering no AP 39 UM 1239 from Meliaputti towards Tekkali when he reached Chintalapoluru village JN, near Bandapalli village, he noticed a person coming from the oppo</t>
  </si>
  <si>
    <t>'242/2026'</t>
  </si>
  <si>
    <t>118(1),118(2),74 r/w 3(5) BNS</t>
  </si>
  <si>
    <t>This is a case of Grievous Hurt coupled with assault and use of criminal force against a woman with the intent to outrage her modesty that occurred on 20.07.2026 at 09:30 Hrs, at open lands of Kikkara Tavitamma, Near Joduru Village of Meliaputti Mandal and reported on the same day at 15:00 Hrs; wherein the complainant/Kikkara Bujji W/o Duryodhana, 40 Yrs, Yadava/Caste, Joduru Village, Meliaputti Mandal through the MLC statement from the Dist., Hospital, Tekkali and stated that, her mother-in-law Kikkara Tavitamma had vacant land extent Ac 0.16 cents at nearby the Joduru Village and the same land has been forming by the same villager/Kikkara Sekhar from the long time. In the same time, the Sekhar made an agreement with accused A-1/Kikkara Jayaram S/o Ramarao for selling and took one lakh r</t>
  </si>
  <si>
    <t>Occurred on 20.07.2026 at 09.55 hrs, On NH-16 Road, Srikakulam towards Visakhapatnam, At Etcherla flyover bridge, near chilakapalem , Etcherla Mandal and reported on 20.07.2026 at 13.00 hrs wherein the complainant, Minaj Ansari, s/o Mohammad Kalim Panchayataragaro, Gram aragaro post, Chandwara thana, Koderma District, Jharkhand State, stated that he is working as a cleaner on the lorry bearing registration number RG 48 GA 2004. On the day of the incident, while transporting a load of iron from Jharkhand to Chennai, when the lorry reached near the flyover at Chilakapalem, Etcherla Mandal, Srikakulam District, it collided with a coal-laden lorry bearing registration number OD 05 AL 0577, which had been stationary due to a breakdown. The accident occurred because the complainant's lorr</t>
  </si>
  <si>
    <t>This is a case of voluntarily causing simple hurt in furtherance of common intention that occurred on 19-07-2026 at about 22:30 hrs, at backyard of house of Tamminana Markendeyulu, in SanthaLaxmipuram village, Meliaputti mandal, Srikakulam district, and was reported on 20-07-2026 at 10:00 hrs. wherein the injured namely Dasari Kumaraswami S/o Malleswararao, aged 36 years, Caste by Yadava, Santhalaxmipuram village, Meliaputti mandal, Srikakulam district, is being treated at CHC, Palasa, gave a statement to Police alleging that he had been speaking over the phone with the wife of Tamminana Markendeyulu. In this connection, the accused Tamminana Markendeyulu had earlier warned and admonished him to stop such communication, but he did not heed the warning. On 19-07-2026 at about 22:30 hrs, wh</t>
  </si>
  <si>
    <t>Occurred In between 19.07.2026 at 20.30 hrs to 20.07.2026 at 06.30 hrs, at Teak tope of Aggunna Kedareswara Rao, Bellupatia village, Mandasa mandal and reported on the same day 20.07.2026 at 07.30 hrs, wherein the complainant Chowdari Geetanjali, W/o.Chiranjeevulu, 33 yrs, Bellupati village, Mandasa mandal stated that she is an house. Her husband having one elder brother and sister. After her father-in-law passed away, both the brothers had taken a decesion that their mother can stay with them @ one year in each son's house. On 19.07.2026, morning her mother-in-law Chowdari Laxmi, W/o.late Chandrayya, 70 yrs, Bellupatia village, Mandasa mandal went to her elder son's house at the same village from the complainant's house. Due to previous disputes with elder son family members, her mother-i</t>
  </si>
  <si>
    <t>This is a case of man Missing that occurred on 19.07.2026 about 20.00 hours at House of the complaint, Hospatial Street, Ponduru village and Mandal and reported on 20.07.2026 about 19.00 hours, where in the complainant Guntuku Laxmi w/o Mohana rao, 53 yrs, caste by Pattusali, Hospatial street, Pondur village and Mandal, Reported that her Husband Guntuku Mohana rao s/o Lt Mallikarjuna rao,55 yrs , caste by Pattusali, Hospatial street, Pondur village and Mandal. On 19.07.2026 about 20.00 hours her husband Left the house for parchaging of fruties latter her husband did not return to house and thereby found missing. Hence she requested to take necessary action.</t>
  </si>
  <si>
    <t>Occurred on 18.07.2026 at about 18.30hrs on BT road towards Parlakhimundi to A.S Kaviti road, near A.S. Kaviti Village, Pathapatnam Mandal and reported on 20.07.2026 at 07.00hrs in which the complainant Narasimha Hemalatha Rato, W/o Late Narasimha Prasad Rato, age 48yrs, Oriya Brahmina by caste, Pedda Veedhi, A.S. Kaviti Village, Pathapatnam Mandal reported that her husband Narasimha Prasad Rato, S/o Late Minaketano Rato, age 53yrs, Oriya Brahmina by caste, Pedda Veedhi, A.S. Kaviti Village, Pathapatnam Mandal was working as a delivery boy at HP gas godown, Parlakhimundi. On 18.07.2026 at about 16.00hrs he went to Parlakhimundi by his personal work by his TVS-XL motor cycle bearing No OD203713, after completion of his work evening at about 18.30hrs he reached the above occurrence place at</t>
  </si>
  <si>
    <t>This is a case of theft (copper wire) that occurred in between 05.04.2026 at 21.00 Hrs and 06.04.2026 at 18.00 Hrs at field of Mamidivalasa Village, Srikakulam Mandalam and reported on 21.07.2026 at 13.00 Hrs by the complainant Meraka Srinivasarao, S/o Narasimhulu, 54 Yrs, SC-Mala, Kusalapuram Village, Etcherla Mandalam, Srikakulam district , that he was working as Line inspector in Ragolu Section since 2024. On 06.04.2026 evening his JCM Kunchala Narasimha Murthy informed him, some unknown persons, theft of copper wire from 16 KVA Transformer in field of Mamidivalasa Village, then immediately he went to that Transformer at Mamidivalasa Village, that copper wire stolen some unknown persons, that copper wire worth Rs 1.30 lacks, then complainant same inform to his superior officers. Toda</t>
  </si>
  <si>
    <t>Occurred Prior to 16.04.2026 at 13:00 Hrs, at Jaganna Housing Scheme ata Rallapeta Village, Gara Mandal and reported on 21.07.2026 at 09.00 hrs., wherein the complainant Kothapalli Kamalhasan S/o lt Ganapathirao, Age 49 yrs, Viswabrahmin by caste, Asst.Executive Engineer operation section, APEPDCL, Tulugu Sub Station, Gara Mandal reported that on 16.04.2026 at 13:00 hrs Energy Assistant, Gonti Sachivalayam vistited for releasing new Cat II service of P.Nagabhaskara Nirmalakumar on the same DTR he observed that there is no humming from transformer and top cover nut and bolts in opened condition, transformer tank with some oil only left on the plinth, Transformer core along with winding inside the transformer was missed enquired with local people and section office staff and confirmed that</t>
  </si>
  <si>
    <t>7 r/w 8 POCSO ACT 2012, 75(2) BNS</t>
  </si>
  <si>
    <t>Occurred on 18.07.2026 at 21:00 hours at Visakha B Colony, Srikakulam town and reported on 21.07.2026 at 20:30 hours, wherein the complainant Kolipaka Kanaka, D/o M. Sarada, R/o Visakha B Colony, Near Sai Baba temple, Srikakulam town was stated that she had two daughters i.e., elder daughter K. Gayatri and younger daughter K. Geethanjali. On 18.07.2026 in the night around 9 PM, her younger daughter K. Geethanjali went to Raju¿s grocery shop for purchase noodles in their locality. At that time, the grocery shop owner Raju has taken her daughter into his shop, hold her chest and touched her indecently. Later, her younger daughter was escaped from his clutches and came to their house by crying and disclosed the matter to her.</t>
  </si>
  <si>
    <t>This is a case of voluntarily causing hurt that was occurred on 21.07.2026 at about 08.00 hrs at Hiramandalam Village and Mandal and reported on 21.07.2026 at 11.30 hrs in which the complainant Thinangi Tavudu S/o. Late Bariki, age 67 yrs, Yadava by caste, Hiramandalam Village and Mandal reported that he is an agriculturist by occupation. On 21.07.2026, at about 08:00 hours, he went to his agricultural land and noticed that cattle were grazing in his field. On enquiry, he came to know that the cattle belonged to Konki Mohan of Hiramandalam. When the complainant questioned Konki Mohan regarding his cattle grazing in the complainant's field, Konki Mohan, along with his daughter Konki Rohini, intentionally assaulted the complainant with a stick, causing simple injuries to him. These are the a</t>
  </si>
  <si>
    <t>Occurred on 20-07-2026 at 16.00 hrs, At complaint land, D Matchelesam Village, Etcherla Mandal and reported on 21-07-2026 at 12.00 hrs, Where in the complainant , Pukkala Ramarao, s/o Sattodu, age 38 years, Vadabalija caste, D Matchelesam Village, Etcherla Mandal, stated that he is married and has two children. He is residing at the above address along with his parents. He further stated that the land in question was inherited by his father, Sattodu, s/o late Endodu. On 20.07.2026, his parents went to the inherited land at about 9:00 AM to erect a fence around the property, and they were engaged in the work. At about 4:00 PM, Cheekati Polisu, Cheekati Anandu, Cheekati Korlayya, Cheekati Ramarao,Cheekati Manoj, Cheekati Murali, Cheekati Balu, and Kari Sukhi arrived at the sp</t>
  </si>
  <si>
    <t>Occurred on 21.07.2026 at 06.00 hrs at RMK Enclave Apartments near Venkatapuram, Kushalapuram Village, Etcherla Mandal and repoted on 21.07.2026 at 09.00 hrs Where in the complainant Karagana Santhamma, w/o Karagana Suribabu, aged about 30 years, resident of Gollapeta Village, Ajjaram Panchayat, Etcherla Mandal, stated that she has two daughters. She, along with her family, has been working as a watchman for the past few months at RMK Enclave Apartments near Venkatapuram, Kushalapuram Village, Etcherla mandal and has been residing in the watchman's quarters provided there. On 20-07-2026, at about 10:00 PM, after having dinner, all the family members went to sleep. Her husband slept in the cellar, as was his usual practice. Normally, every day at around 4:00 AM, he would wake up the family</t>
  </si>
  <si>
    <t>67 ITA-2000-2008, 351(2) BNS</t>
  </si>
  <si>
    <t>Occurred prior to 21.07.2026 at 10:00 hrs at Maruthinagar-IV, Narasannapeta Mandal, and reported on 21.07.2026 at 10:00 hrs, wherein the complainant, Gopalasetti Venkataramana, S/o Thavitayya, aged 50 years, Vysya by caste, resident of Maruthinagar-IV, Narasannapeta Town and Mandal, reported that his daughter, Likitha, who is working as a Software Engineer in Hyderabad, has been facing severe mental distress due to persistent harassment through social media platforms, unwanted phone calls, and anonymous emails. Despite lodging a complaint with the Cyber Crime authorities in Hyderabad, the harassment has continued. The unknown perpetrators have been sending vulgar and disturbing messages, including demands that she contact specific mobile numbers. The complainant expressed concern for his d</t>
  </si>
  <si>
    <t>118(2),115(2),118(1) r/w 3(5) BNS</t>
  </si>
  <si>
    <t>Occurred on 20-07-2026 at 17.00 hrs, At Survey Nos. 518/7 &amp; 518/8, D Matchelesam Village, Etcherla Mandal and reported on 21-07-2026 at 12.30 hrs, Where in the complainant , Cheekati Polisu, s/o Korlayya, age 60 years, Vadabalija caste, D Matchelesam Village, Etcherla Mandal, stated that he is residing at the above address and is earning his livelihood by fishing. He further stated that his wife, Cheekati Sandhyamma, was given 30 cents of land by her parents as Pasupu Kumkuma property (customary gift at the time of marriage). The complainant stated that they have been cultivating the said land for about 70 years.He further stated that Pukkalla Sattodu is his wife's own maternal uncle, and due to the dispute relating to the said land, quarrels had been occurring frequently between</t>
  </si>
  <si>
    <t>Occurred on 21-07-2026 at 17:15 hrs on NH-16 Road, Bellupada, Ichapuram Municipality and reported on 21-07-2026 at 18:45 hrs where in the complainant Bingu Yadava Reddy, S/o Late Balaram, 42 yrs, Reddika by caste, Pedda Dalli veedhi, Bellupada, Ichapuram Municipality and Mandal and stated that his father Bingu Balaram, S/o Late Appayya, 79 yrs go to watch Croft fields at beside the NH-16 Road, Bellupada then he returned at 17:15 hrs unknown vehicle dashed against him hence received bleeding injuries up on his head and right leg also hence died on spot. Hence gave a report for taking necessary action.</t>
  </si>
  <si>
    <t>Occurred on 20.07.2026 at 20.45 hrs at Gobburu village, G SIgadam mandal and reported on 21.07.2026 at 14.00 hrs, wherein the complainant Penugurthi Tirupathi Rao S/o late Raja Rao,age-36 yrs, caste by Rajaka, Gobburu village, G Sigadam Man-dal, Srikakulam District reported that The complainant stated that he has been earning his livelihood by doing painting work. He used to go for painting work along with his co-villager, Tompala Annaji Rao. The complainant and three other persons worked together under Tompala Annaji Rao and were residing in the same rented room.On 16.07.2026, after completing their painting work for the day, the complainant and the other roommates returned to their room. That night after completation meals, the com-plainant cleaning the cooking bowels at the time his vi</t>
  </si>
  <si>
    <t>Occurred on 21.07.2026 at 18.00 hrs, at Chinavanka Jn. Main road, Vajrapukotturu mandal and reported on the same day at 19.30 hrs, wherein the complainant B.Nihar, SI of Police, Vajrapukotturu PS along with his staff PC 1421 apprehended the accused Reyya Ramana @ Venkata Ramana Murthy, S/o.late Ramulu Naidu, 55 yrs, Palli by cate, Chinnavanka village, Vajrapukotturu mandal while he was transporting the liquor bottles illegally to his village for selling them at higher prices to get more benefits illegally. The complainant seized Epic Reserve Classic Whisky 180 ml - 08 bottles from the possession of the accused under the own occurence report.</t>
  </si>
  <si>
    <t>Occurred on 24.12.2025 at 12.30 hrs at Near mandala Ramana house, Tirupathipalem village of Ranasthalam mandal and reported on 21.07.2026 at 13.00 hrs by Akula sathyannarayana, s/o Surappadu , age 61 yrs, caste by Kapu , Tirupathipalem village of Ranasthalam mandal. The complainant stated that, in order to withdraw money from a bank located at Pydibheemavaram, he left his house along with his son on a motorcycle bearing No. AP 39 JW 3381. The complainant was seated on the pillion, while his son was riding the motorcycle. After they crossed their village and reached near the house of Mandal Ramana at about 12:30 PM, an auto-rickshaw bearing No. AP 30 C 2255 came from the opposite direction and, due to the rash, negligent, and high-speed driving of its driver, collided with their motorcycl</t>
  </si>
  <si>
    <t>Occurred on 19/20.07.2026 in-between 09.30 PM to 03.00 AM, at complainant house, Pinnintipeta village, Polaki Mandal and reported on 21.07.2026 at 11.15 Hrs., wherein the complainant Balaga Durgarao, S/o late Kasavayya, age 56 years, Caste by Kalinga, Pinnintipeta village, Polaki Mandal has two children. His elder son Balaga Naveen, aged 24 years studied Intermediate at Padmavathi Private College, Narasannapeta. For the past two years, his son has been working as a bike mechanic in Narasannapeta town. On 19.07.2026, after attending the village deity festival at Susaram, his son returned home at about 9:30 PM and went to sleep in the middle room of our house. His wife, Balaga Punyavathi, and he slept on the veranda. At about 3:00 AM on 20.07.2026, his wife opened the door of the middle roo</t>
  </si>
  <si>
    <t>This is a case of theft (copper wire) that occurred in between 29.11.2025 at 21.00 Hrs and 30.11.2025 at 06.00 Hrs at entrance of Balivada Village, Srikakulam Mandalam and reported on 21.07.2026 at 12.00 Hrs by the complainant Anga Srinivasarao, S/o late Nookaraju, 50 Yrs, Santhinagar, Srikakulam town, that he was working as Electrical AE in Ragolu Section since 2023. On 30.11.2025 morning his line inspector Ampolu Venkatradi Mandi informed him, some unknown persons, theft of copper wire from 25 KVA Transformer at entrance of Balivada Village, then immediately went to that Transformer at Balivada Village, that copper wire stolen some unknown persons, that copper wire worth Rs 1.50 lacks, then complainant same inform to his superior officers. Today ie 21.07.2026 he came to PS gave a repor</t>
  </si>
  <si>
    <t>'243/2026'</t>
  </si>
  <si>
    <t>11 r/w 12 POCSO ACT 2012, 78(1)(i),351(2) BNS</t>
  </si>
  <si>
    <t>Occurred prior to on 18.07.2026 at 14.00hrs at Tilaknagar, Kasibugga town, Palasa-Kasibugga municipality and reported on 21.07.2026 at 20.00hrs, wherein the complainant Manipatruni Devi w/o Santosh Kumar Patnaik, 36yrs, Tilaknagar, Kasibugga town reported that thana kumarte Lahari Patnaik, 18yrs, recently completed her Intermediate education at Surya Teja Junior College. During her time studying at the college, the accused, Saikiran, who works as a Computer Operator in the same college, subjected her to severe harassment, Saikiran passed vulgar and inappropriate comments regarding her body, sent obscene messages to her mobile phone, and repeatedly followed her. He threatened to commit suicide if she did not love him and went so far as to follow the victim and her family when they visited T</t>
  </si>
  <si>
    <t>Occurred on 22.07.2026 at about 08.50 hrs near the Tahsildar Office on the main road, Sompeta (V&amp;M) and reported on the same day at 12.00 hrs by the complainant Nathi Saraswathi, D/o Rammurthy, 28 yrs, Palli by caste, Kapu veedhi, Zinkibadra Village, Sompeta Mandal reported that his brother/Deceased Nathi Dharmarao, age 32 yrs had been working as electrician on a contract basis at the Sompeta Gram Panchayat office from 5 years and handling electrical tasks such as switching lights on and off and performing repairs. Today morning, while on duty and attempting to turn off AB switch, he suffered a fatal electric shock due to a live connection in the line and brought died while shifting to Govt. Hospital.</t>
  </si>
  <si>
    <t>Occurred on 07-07-2026 at 20.30 hrs, At front of the complainant house, AGN Peta Village, Etcherla Mandal and reported on 22-07-2026 at 19.00 hrs, Where in the complainant , Duvvu Ramakrishna, s/o Late Jagannadham, age 30 years, Reddika caste, AGN Peta Village, Kongaram Panchayat, Etcherla Mandal, stated that he is working as a granite and marble fixing labourer and residing at the above address. On 07-07-2026, at about 20.30 hrs, he went from his house towards his agricultural fields to attend nature's call. While he was returning and reached in front of his house, Karnapu Nandamma, Alapana Suramma, and Karnapu Madhava Rao @ Dasu, all residents of his village, suddenly attacked him. They assaulted him with a stone and pushed him onto the foundation stones. As a result of the assault</t>
  </si>
  <si>
    <t>'244/2026'</t>
  </si>
  <si>
    <t>132,126(2),285,351(2),223 r/w 3(5) BNS</t>
  </si>
  <si>
    <t>Occurred on 22.07.2026 at 20.00hrs at Three road Junction, Kasibugga town and reported on the same day at 21.00hrs, wherein the complainant Y. Ravi Kumar, Head Constable (HC-2002), 57yrs, Kasibugga Police Station reported that on 22.07.2026, as per the instructions of the Sub-Inspector of Police, he along with Home Guard HG-123 V. Giridhara Rao were deployed on traffic regulation duties at the Kasibugga Three-Roads Junction starting from 16:00 hrs. At about 20:00 hrs, while they were performing their lawful traffic duties, a group of YSRCP party leaders and followers¿namely Pedada Tilak, Shistu Gopi, Allu Ramana, Pedabadam Gopi, Botsa Shanmukha Rao, Unga Sai, Paila Chittibabu, Pothanapalli Hari, along with several other supporters¿assembled illegally at the junction and formed a human chai</t>
  </si>
  <si>
    <t>Occurred on 21.07.2026 at 20.00 hrs on Visakhapatnam to Srikakulam NH-16 Road near Petrol bunk at Dannanapeta village of Ranasthalam mandal and reported on 21.07.2026 at 15.00 hrs by Gadaparthi Santhi kumari w/o Hari prasad,age 34 yrs,Kondadora(ST) by caste,Pogiri village,Rajam mandal ,Vizinagaram district.Complainants stated that her husband Hari prasad, on 21-07-2026, went to Visakhapatnam on his motorcycle bearing No. AP 40 FH 8175 in connection with some work. While returning at about 8:00 PM, when he reached near Dannanapeta Petrol Bunk in Ranasthalam Mandal, a lorry bearing WB 41 S 8687 registration number, driven by its driver in a rash and negligent manner at high speed, came from behind and hit the motorcycle. As a result, the complainant¿s husband fell on the road and sustain</t>
  </si>
  <si>
    <t>Occurred on 28.09.2025 at in between 23.30 hrs to 29.09.2025 At 06.00 hrs at parking kotapalem village, Ranasthalam Mandal and reported on 23.07.2026 at 13.00 hrs, by the complainant penkamavi Santhosh, s/o Yarakayya,age 24 yrs, Yatha by caste, Pathivadapalem village, Ranasthalam mandal ,Srikakulam district. The complainant stated that he purchased a Suzuki Access 125 scooter bearing No. AP FM 2721 in May 2025 and that his relative, Kakara Bhaskar Rao of Kotapalem village, used to take and use the scooter occasionally. On 28-09-2025, Bhaskar Rao took the scooter and later informed the complainant that he had parked it in front of his house at about 11:30 PM and found it missing at about 6:00 AM on 29-09-2025. Despite searching and making enquiries, the scooter could not be traced. As the</t>
  </si>
  <si>
    <t>Occurred on 23.07.2026 at 16.45 hrs at Pathakota village, Mandasa mandal and reported on the sameday at 19.00 hrs, wherein the complainant Bhuya Gourango, S/o.late Duryodhana, 51 yrs, Pathakota village, Mandasa mandal stated that he family members are enjoying Govt.land in his village from his garnd father's time. Previous Govt. sanctioned Jagan anna colony at the said land and present he is enjoying 02 cents of land. The accused Biswal Narayana, Pathakota village, Mandasa mandal was sanctioned and constructed house beside the said land. On 23.07.2026 at about 16.45 hrs, while the complainant is cleaning the site to construct a house, the accused trying to plant mango plants in the site and the same was stopped by the complainant. Then the accused beat the complainant with knife on his for</t>
  </si>
  <si>
    <t>This is a case of Non-Fatal Road Accident, which occurred on 22.07.2026 at 13.15 hrs., at Turning of Ajamajipeta to Tholapi Road, Near Ajamajipeta Village, Ponduru Mandal and reported on 23.07.2026 at 22.00 hrs., where in the complainant Kommoji Bhaskara Rao S/o Kurmayya, 29 yrs, Nayibrahmin by caste, Alamajipeta Village, Ponduru Mandal gave a statement stated that he has been living by doing cows business. As usual on 22.07.2026 at 07.00 hrs., he went to Srikakulam from his home on his motor cycle bearing Reg. No. AP40JA4987 and while he return to home at about 13.15 hrs on same day, at that time while he reached near Turning of Alamajipeta Village to Tholapi Village Road, one rider of Hero HF Deluxe motor cycle bearing Reg.No. AP39EL6421 i.e. Chigilipalli Venkata Ramana S/o Amminaidu, 22</t>
  </si>
  <si>
    <t>Occurred on 27/28.10.2025 at about 02:00 hrs at the house of the complainant¿s Mother-in-law house, Mandala Street, Srikakulam Town and report on 23.07.2026 at 11:30 hrs where in the complainat by name Chowdary Suresh S/o Srinivasarao, Age 65 yrs, Caste by Sistakaranam , Prasanthinagar Colony, Srikakulam Town reported that he is Retired NMDC Company Employee, His mother-in-law, Smt. Balivada Varalakshmi, W/o Late Manmadhara Rao, aged about 80 years, is residing alone at her house situated opposite the Old Weights and Measures Office, mandala Street, Srikakulam Town. As her mother-in-law is aged and suffering from ill health, a maid servant, Smt. Varalakshmi, used to stay with her from morning till 18:00Hrs every day and take care of her. On 28-10-2025 morning about 5:00 Hrs,</t>
  </si>
  <si>
    <t>185 MV ACT, 125(b),125(a) BNS</t>
  </si>
  <si>
    <t>Occurred on 23.07.2026 at about 21.10hrs on NH 326-A road, near Yashoda Nagar Street, Pathapatnam Village &amp; Mandal and reported on 23.07.2026 at 22.30hrs through medical statement in which the complainant Lukalapu Suryanarayana, S/o Dharmarao, age 39yrs, Kapu by caste, Rellivalasa Village, Hiramandalam Mandal stated that his wife Sailaja working as a nurse at St. Anns school, Pathapatnam, so that they are living in Pathapatnam. On 23.07.2026 at about 21.00hrs he, his wife Sailaja and his son Deekshith left home for dinner at Amrutham hotel, at main road Pathapatnam. So that they are left by his motor cycle bearing No AP30AJ5480 and they reached Yashoda Nagar street, Pathapatnam at that time the accused one auto bearing No AP30TC5920 came from Parlakhimundi to Pathapatnam side in rash and n</t>
  </si>
  <si>
    <t>Occurred On 18.07.2026 Night at about 24:00 hrs at the house of the complainant, Dandi Street, Srikakulam Town reported on 23.07.2026 at 20:00 hrs where in the complainant by name Kasina Sivalakshmi W/o Srinivasarao , Age 40 yrs, Deanga by caste, Dandi Street, Srikakulam Town reported that She is a housewife, she have two children, namely, her daughter Kasina Vanitha, aged about 22 years, and her son Kasi Eswara, aged about 15 years. Her daughter, Kasi Vanitha, studied Intermediate (Bi.P.C.) at NRI Junior College, Srikakulam in the year 2022. As she aspired to become a doctor, she underwent NEET coaching for one year at Vijayawada and thereafter attended coaching for another year at Akash Institute, Visakhapatnam. She appeared for the NEET examination on four occasions. However, as she co</t>
  </si>
  <si>
    <t>'246/2026'</t>
  </si>
  <si>
    <t>134(A),134(B) MV ACT, 125(b),125(a) BNS</t>
  </si>
  <si>
    <t>This is case of non fatal road accident that occurred on 22.07.2026 at 22.40hrs on old NH-5 road, near army canteen, Kasibugga town, Palasa-Kasibugga municipality and reported on 23.07.2026 at 08.00hrs, wherein the complainant Malla Adinarayana s/o Mukundarao, 45yrs, Vysya by caste, Garudakhandi Village, Palasa mandal stated he along with his wife and son were went to Kasibugga on their motorcycle bearing register No: AP30B2352, after completion their work they return to home, when the reached near near army canteen, Kasibugga town, Palasa-Kasibugga municipality, the accused driver of unknown Bolero van, drive his van in a rash and negligent manner dashed the their motorcycle in opposite direction and fled away the scene. Result of which they fell on the road and received fracture and blee</t>
  </si>
  <si>
    <t>Occurred on 23.07.2026 at 08.00hrs and reported on the same day at 17.00 hrs, where in the complainant came to the Police Station and presented a report that one unnamed white collared dog was lay down in front of the complainant house at Gandhinagar-2. Beside the Sub Jail wall of Narasannapeta Town and Mandalam with unconscious and bleeding coming from motion way. On 22.07.2026 she heard the voice of her neighbours by names Rohini, Husband Padma and Pradeep that they are harassed the complainant by mentally and physically killing the dogs.</t>
  </si>
  <si>
    <t>351(1),79,3(5) BNS</t>
  </si>
  <si>
    <t>Occurred on 22.06.2026 at 18.00 hrs at Gandhinagar, Narasannapeta town and reported on 23.07.2026 at 18.00 hrs, where in the Gulimi Anuradha W/o Iradala Balakrishna reported that on 22.06.2026 evening at 18.00 hrs, the neighbors Padmini and Rohini are beaten the dogs of the complainant, on that the complaiant asked their high handedness to beat her dogs, on that padminini husband came to there and abused in filthy language and to see the end of the life of the complainant .along with common intension.</t>
  </si>
  <si>
    <t>Occurred on 24.07.2026 at about 17.40 hours,, at complainant father in-law house, Tellavanipeta village, Polaki Mandal and reported on 24.07.2026 at 21.45 Hrs., wherein the complainant Tirlangi Madhubabu S/o Narayanarao, Age 28 years, Private Job, Kakinadapeta village, Polaki Mandal, Srikakulam District the complainant was married to Roshini of Tellavanipeta Village about five years ago, and they were blessed a child. They lived together at Kakinada for about two years. Due to matrimonial disputes, Roshini left the matrimonial home and started residing with her parents. Though the matter was discussed before the village elders, she refused to rejoin the complainant. Since then, both have been living separately with their respective parents. The complainant is presently working at Varthaman</t>
  </si>
  <si>
    <t>11 r/w 8 r/w 12 POCSO ACT 2012, 78(1)(ii),137(2),127(3) BNS</t>
  </si>
  <si>
    <t>Occurred on 23.07.2026 at about 08.30 hrs at K K complax , j r puram village, Ranasthalam Mandal and reported on 24.07.2026 at 18.00 hrs, by the complainant Gorrla Suryanarayana, S/o Kurminaidu, aged 45 years, belonging to the T Kapu (BC) community, residing at Venkateswara Colony, Patharlapalli Village. ,Srikakulam district. The complainant stated that he is a daily wage labourer. His daughter, Gorrla Reshma, aged about 15 years, is studying Intermediate First Year at Shanthiniketan College, KK Complex, Ranastalam. On 23-07-2021 at about 8:30 AM, she left for college by auto-rickshaw but did not return home. On enquiry, the college informed him that she had not attended classes that day. Despite searching for her in the surrounding areas, her whereabouts could not be traced. Hence, on</t>
  </si>
  <si>
    <t>Occurred on 23.07.2026 at 15.45 hrs, At near by Anjaneya Swamy Temple, Jarajam village , Etcherla Mandal and reported on 24.07.2026 at 08.00 hrs wherein the complainant, Nimma Harikrishna, s/o Sankar, age 26 years, Reddika caste, Kuppili Village, Etcherla Mandal, stated that he has been residing with his family at the above address. On 23.07.2026, at about 3:45 PM, the complainant was travelling along with his younger brother, Nimma Srikanth, on a TVS CT 100 motorcycle bearing registration No. AP 39 QB 0714, from Kuppili towards Jarajam. When they reached near the Anjaneya Swamy Temple at Jarajam, an auto-rickshaw bearing registration No. AP 39 WQ 9701, coming from Jarajam towards Kuppili, was allegedly driven at a high speed and in a rash and negligent manner without blowing the ho</t>
  </si>
  <si>
    <t>Occurred on 24.07.2026 at 18.15 hrs, At Complainant house, Tellavanipeta Vil-lage, Polaki Mandal, Srikakulam District. and reported on 24.07.2026 at 20.15 hours, in which the complainant Karukola Roshni W/o Tirlangi Madhubabu, Age 26 years, Asst Professor, Sivani College, R/o Tellavanipeta Village, Polaki Man-dal, Srikakulam District reported that for the past 25 days,family disputes running between the complainant and her husband-Tirlangi Madhubabu. In this regard, the complainant had already lodged a complaint at the Police Station. It is further submitted that discussions and mediation concerning the said family disputes were being conducted before Advocate Ronanki Krishnam Naidu. The complai-nant is working as an Assistant Professor in a college. On this day, i.e., 24.07.2026, at about</t>
  </si>
  <si>
    <t>Occurred on 23.06.2026 at 23.45 hrs at the house of complainant, Madhupam village, G.Sigadam (M) and reported on 24.07.2026 at 08.00 hrs, wherein the complainant Nalli Harika W/o late Narayanamurthy ,age 30 yrs, caste by Nagavamsam, Madhupam village ,G.Sigadam (M) reported that her husband Narayanamurthy S/o Satyam, age-36 yrs, Madhupam village had been working as labour works. Her husband addicted to alcohol. On 23.06.2026 , there was a wedding function in his village. he went to the wedding for dinner at night as well, he came to home with drunken state . then she scolded him. Then he and his wife quarrel each together about the drinking . At that night 11.45 hrs, without her knowledge, he took a bottle of "MILQUAT" (Paraquat Dichloride 24% ) and drunked Around 11.45 PM in the night</t>
  </si>
  <si>
    <t>Occurred prior to 25.07.2026 at Door No.33-14-233, Near Gandhi Statue, Allipuram, near Dhaba Gardens, Visakhapatnam and reported on 25.07.2026 at 13.00 hrs, wherein the complainant Kalepu Tanuja w/o M.Vijay Kumar, Age:28yrs, Devanga by Caste, LBS Colony, Srikakulam Town and District reported that her marriage was performed with Madhana Vijay Kumar S/o Late Bhogalingeswararao on 11.02.2023 in the presence of elders at Srinivasa Kalyana Mandapam, Visakhapatnam. At the time of marriage her parents gave cash Rs.5,00,000/-, 3 tulas gold, Rs.1,00,000 worth Sarisamanulu, Rs.1,50,000 for Marriage expenses to her Husband. After marriage she lived with her husband happily for the period 2 years. Later her husband harassed her mentally, physically and suspect her fedility, demanded additional dowry R</t>
  </si>
  <si>
    <t>Occurred prior to 25.07.2026 at 11.30 hours at complainant house, Teacher¿s Colony, Mettakkivalasa, Amadalavalasa municipality and reported on 25.07.2026 at 11.30 hours, in which the complainant Karimella Sravanthi D/o Butchiraju, age 25 years, caste by Viswabrahmin, Teacher¿s Colony, Mettakkivalasa, Amadalavalasa municipality reported that the accused Naresh and his wife Dharma insulted her modesty that the accused A1 has been spreading rumors that young men are visiting the complainant's house, even claiming to have photographs as proof and is also publicly alleging that the complainant is pregnant. When the complainant's parents confronted Dharma about these false claims regarding their daughter on 19.07.2026 night at 19.30 hours at that time both the accused humiliated her mother on th</t>
  </si>
  <si>
    <t>Occurred prior to 19.07.2026 at Survey No. 295/2 of Satyavaram Village, Narasannapeta Mandal, and reported on 25.07.2026 at 18.00 hrs, wherein the complainant, Gurugubelli Satish, S/o Chandrarao, resident of Tallavalasa Village, Jalumuru Mandal, reported that he, along with Suvvari Vasudevamma, had purchased land admeasuring 47 cents in Survey No. 295/2 vide Document No. 404/2018, registered at the SRO, Narasannapeta, in the year 2018, situated at Satyavaram Village. They had planted Nilgiri (Eucalyptus) trees and erected fencing around the land. The land was surveyed on 11.06.2025, which clearly established that they had been in peaceful possession and enjoyment of the property. Until recently, one Kolla Apanna, a resident of Ampalam Village, attempted to trespass into the said property.</t>
  </si>
  <si>
    <t>Occurred in-between on 24.07.2026 at 21:30 hrs to 25.07.2026 at 07:45 hrs at Pandi Mohanarao house, MIG 453, APHB Colony, Srikakulam Town and reported on 25.07.2026 at 13:00 hrs where in the complainant by name Guvvada Jayanthi W/o late Krishnarao, Age 45 yrs, SC(mala) by caste, APHB Colony, Srikakulam reported that she was married to Sri Guvvada Krishnarao in the year 1985. They blessed with three sons. Her eldest son is Ravikanth. Her second and third sons are twins, namely Shashikanth and Guvvada Chandrakanth. Chandrakanth was aged about 19 years. Her husband, Sri Guvvada Krishnarao, was working as an M.E.O in Srikakulam Mandal and died on 06-02-2025 due to illness. After that her brother-in-law, Sri Pandi Mohan Rao, MIG No. 453, APHB Colony, Srikakulam. Since his wife had passed away</t>
  </si>
  <si>
    <t>This is a case of Women Mising that was Occurred on 15.07.2026 at 11.00 hrs At Complt house, Gullavanipeta village, Polaki Mandal, Srikakulam District. and reported on 25.07.2026 at 16.00 hrs where in the complt Badi Laxmamma W/o lt Korlayya, Age 70 years, Vadabalija by Caste, Gullavanipeta village, Polaki Mandal, Srikakulam District. stated that she has two daughters and one son. She and her elder daughter, Pukkalla Lakshmamma, W/o Late Musalayya, aged about 58 years, are residing with her younger daughter in the same village. On 15.07.2026, at about 11:00 AM, Lakshmamma informed the family that she was going to Tagarapuvalasa to visit and inquire about the well-being of one Varadhi Rajyalakshmi, who had recently undergone spinal surgery and was undergoing treatment there. She left the</t>
  </si>
  <si>
    <t>This is a case of criminal trespass and criminal intimidation On 18.07.2026 at 05.30 Hrs in Sy.No.208/2, AC.5.51 Cents land, at Kallepalli Village Revenu boundary, Srikakulam Mandalam and District and reported on 25.07.2026 at 11.00 Hrs by the complainant Ippili Venkata Shiva Laxmiprasad, S/o late Apparao, 59 Yrs, Kapu by caste, Kanugulavanipeta Village, Srikakulam Mandalam and district that he has AC.5.51 cent land in Sy.No.208/2, at at Kallepalli Village Revenu boundary, and said land has been in their possession since the time of their ancestors, since 1933. Wherein the accused A1.Kanugula Satyarao, S/o Late Ramamurthy, A2.Kanugula Srinivarao, S/o Rama Murthy, A3. Kanugula Gajapathi, S/o Satyarao, A1 to A3 belong to Veerayavalasa Village, Etcherla Mandalam and A4.Kishor Babu of Kalle</t>
  </si>
  <si>
    <t>Occurred in between 22.07.2026 at 22.30 hours to 23.07.2023 at 02:00 hrs at Subhadrapuram Village, Nandigam Mandal and reported on 25.07.2026 at 12.00 hours by the complainant Dasari Saradha . W/o Late Shanmukha Rao, Age 40 years, Yadava by caste, Subhadrapuram Village, Nandigam mandal. In which an unknown culprits entered into the complainant house and beruva of her house main hall, committed theft of1) 1 ½ tulas of neckless, 2) ¼ tulas of ear studs, 3) hard cash Rs.10000/-, 4) Realme 12x5G mobiles &amp; Rs.300/- rupees of hundi kept in small box in god room, t when she kept her, escaped with stole property total Worth Rs. 53,000/- along with his hero honda motor cycle. Hence she requested to take necessary action.</t>
  </si>
  <si>
    <t>79 BNS</t>
  </si>
  <si>
    <t>Counter case to Cr.No.59/2026 that occurred on 21.07.2026 at 16:30 hours at Peddaveedhi, Naupada village, Santabommali mandal and reported on 25.07.2026 at 20:00 hrs, wherein in the complainant Pitta Meena W/o Satyannarayana, age 27 years, caste by Reddika, Peddaveedhi, Naupada village, Santabommali mandal reported that the Accused No.1 Pitta Appalaraju S/o late Thavitayya, age 48 years, caste by Reddika, Peddaveedhi, Naupada village, Santabommali mandal scolded the complainant with fould language by keeping pre existing disputed regarding mortgage of the gold.</t>
  </si>
  <si>
    <t>Occurred on 21.07.2026 at 16:30 hours at Peddaveedhi, Naupada village, Santabommali mandal and reported on 25.07.2026 at 19:30 hrs, wherein in the complainant Pitta Appalaraju S/o late Thavitayya, age 48 years, caste by Reddika, Peddaveedhi, Naupada village, Santabommali mandal reported that the accused No.1 Pitta Satyannarayana, Peddaveedhi, Naupada village, Santabommali mandal, pushed the complainant against a wall, causing a swelling injury to the left side of her forehead. Accused No. 2, Pitta Meena W/o Satyannarayana, age 27 years, caste by Reddika, Peddaveedhi, Naupada village, Santabommali mandal, assaulted the complainant with her hands, causing her bangles to scrape the right side of the complainant's forehead owning to a dispute aroused pre existing disputes regarding mortgage o</t>
  </si>
  <si>
    <t>Occurred on 25-7-2026 at 16-45hrs on NH-16 road leads to bypass towards Kothapeta village, Kotabommali Mandal and reported on the same day at 19-15hrs in which the complainant Pyla Chinnarao S/o late Gopi, 25 years, Velama by caste, Gatlapadu village, Kotabommali stated that he and his pillion rider Panchareddy Dilleswararao were going on his motorcycle bearing No. AP 40 LS 8299 towards Kothapeta village to attend condolece. When they just reached Kothapeta village By-Pass road, the accused driver of Bolero bearing No. AP 39 WM 6111 was driving it in a rash and negligent manner and dashed rear side of his motorcycle. As result of which, he and his pillion rider fell on the road and sustained severe swelling injury on left hand, abrasion on right hand, bleeding injury on upper lip while</t>
  </si>
  <si>
    <t>Occurred prior to 25.07.2026 at Pathanaupada village Tekkali mandal and reported on 25.07.2026 at 18.00 hours by the complainant Besai Malleswarrao s/o lt Danesu, age 64 years, Caste ST, Pathanaupada village Tekkali mandal reported that the accused A1 Gopidhalai Chiranjeevulu s/o lt Appalaswamy, A2 Gopidhalai Srinivasarao, s/o lt Appalaswamy, A3 Besai Chandra Sekhar s/o lt Gurumurthy, A4 Geddai Prasadarao s/o lt Appalaswamy got Govt jobs by using forgery ST ( Benthu Oriya ) caste certificates and retired from the service and thereby cheated the government and etc,</t>
  </si>
  <si>
    <t>Occurred on 25-07-2026 at about 04:00 hours on BT Road, Old Bridge, Srikakulam Town, and was reported on 25-07-2026 at 07:00 Hrs., by the complainant, Madugula Chandrasekhararao, S/o. Late Adhinarayana, aged 55 years, Relli by caste, R/o Dammala Relli Street, Srikakulam Town. In which the complainant reported that he has been doing fishing business at Visakhapatnam Fishing Harbour. He has one son. On 25-07-2026 at about 04:00 Hrs., his son (deceased), Madugula Subhash, aged 23 years, along with Madugula Jai Abhign and Dhanala Siddu Prasanth, went for a morning walk. His son was riding his motorcycle bearing Regd. No. AP39AK3179. While they were reaching the Old Bridge at about 04:00 Hrs., one driver by name Vanjarana Narayanarao, S/o. Kristamma, aged 45 years, drove the Eicher van bearing</t>
  </si>
  <si>
    <t>This is a case of subjecting married women to cruelty both physically and mentally by her husband and his family members for demand additional dowry that occurred prior to 26-07-2026 and reported on 26-07-2026 at 17:00 hrs, by the complainant Ippili @ Dama Sandya, W/o Dama Panduranga Rao, Age 30 Yrs, P. Velama by caste, Vaddinavalasa village of Saravakota Mandal, in which the accused Dama Panduranga Rao, S/o Suryanarayana, Age 37 Yrs, Pagodu village of Jalumuru Mandal who got the complainant on 03-05-2018 as per their caste custom in their presence of elders and they begot two male children. The accused A-1 and six family are harassed the complainant both mentally and physically for demanding additional dowry from her parents. The accused A-1 developed an illegal intimacy to another woman</t>
  </si>
  <si>
    <t>This is case of unnatural death (Death due to accidentally fallen on the floor), that occurred in between on 26.07.2026 at about 08.00 hrs to 16.30 hrs at Complainant house, Sottavnipeta village, Amadalavalasa Mandal and reported on same day at 21.00 hrs, in which the complainant Sadhu Vijaya W/o Late Yerrayya, 40 yrs, Velama by caste, Sottavanipeta village, Amdalavalasa Mandal reported that her marriage was performed with her husband in 2002, they had two children¿s and since their marriage there were living her in-laws house and stayed with her parents house at Sottavanipeta village, Amadalavalasa Mandal. The complainant husband /Deceased Sadhu Yerrayya S/o Ramulu, 45 yrs doing mason works at Chintada village. Today on 26.07.2026 morning her husband was not attend his mason work and sta</t>
  </si>
  <si>
    <t>115(2),351(2),79,324(4) BNS</t>
  </si>
  <si>
    <t>Occurred on 12.07.2026 at about 07.45hrs in-front of Complainant¿s house, Tolusurupalli village, Tekkali mandal and reported on 26.07.2026 at 10.00hrs, wherein the complainant Gedela Nirmala, W/o Bhaskara rao, 36 yrs, Kapu by caste, Jagannadhapuram village, Tekkali mandal reported that the accused Uppada Vijay Kumar, Chinthalagara village, Tekkali mandal beat her with hands, damaged her mobile phone, abused in filthy language and threatened to see her end on plea that existing disputes between them due to illicit intimacy and etc facts.,</t>
  </si>
  <si>
    <t>This is a case of simple hurt and insult the modesty of a woman that occurred on 26.07.2026 at 08.00hours at Budumuru Village Junction of Laveru Mandal and reported through medical intimation on 26-07-2026 at 13:00hrs wherein the complainant stated that she is living by doing labour works. Her husband passed away about three years ago. She has a 16-year-old son who is studying Intermediate in Visakhapatnam. On 25-07-2026, she went to Visakhapatnam for personal work. After completing her work, she stayed overnight at the Visakhapatnam Bus Stand. On 26-07-2026, morning, at about 3:00AM, she boarded a bus bound for her native village, Kuppili, and got down at Budumuru Junction at about 5:00AM. As no auto was available to take her to her village, she remained waiting at Budumuru Junction until</t>
  </si>
  <si>
    <t>125(b),125(a),106(1) BNS</t>
  </si>
  <si>
    <t>This is a case of Fatal road accident that occurred on 26.07.2026 at 16.00 Hrs, On NH16 road, Near Chapuram Village, towards Narasannapeta side, Srikakulam Mandalam and district and reported on same day 20.00 Hrs by the complainant Darlapudi Venkata Suryanarayana Sharma, S/o late Markhandeya Sharma, 58 Yrs, Brahimina by caste, N/o Polaki Village &amp; Mandalam and R/o H.N.2-44-70/A/408, Block-A, BNR Apartments, Near Ashok Vihar, Upperpally, Rajendranagar, Rangareddy, Hydrabad, that he was working in NIRD, at Hydrabad. On 26.07.2026 he and his wife Roja came to Rajam Village for Naming ceremony of Jindra Sharma(nephew) son, after completion of Naming ceremony(barasala) he and his relatives, Bankupalli Satyagopal Sharama and his wife Swana Latha, and Darlapudi Vijayakumar and his wife Jayalaxmi</t>
  </si>
  <si>
    <t>This is case of Unnatural death due to drowning in the canal that occurred in between 24.07.2026 at 16.30 to 26.07.2026 at 08.00 hrs in Vamsadhara right canal, near Boppadam village, Sarubujjili Mandal and reported on 27.07.2026 at 09.00 hrs basing on the report of Godda Lakshmamma W/o late Appayya, Age 60 yrs, caste by SC Mala, Borrampeta village, LN Peta Mandal, in which she reported that she begot three son and all are married. About one year back her husband was died and now she has been living by getting old age pension. Her 2nd son namely Godda Suryanarayana (Hereinafter called as deceased) differed with his wife due to some family disputes arose in between them. Since then, her son Suryanarayana has been living by doing labour works and taking food at her house. On 24.07.2026 evenin</t>
  </si>
  <si>
    <t>This is a simple hurt case that Occurred on 26.07.2026 about 10.00 hrs at Narsapuram village, Ponduru mandal. and reported on 26.07.2026 at 16.00 hrs., where in the complainant Lingala Polayya s/o lt Chinna Asirayya, 46 yrs, caste by SC mala, Narsapuram Village, Ponduru mandal reported that accused 1) Tatipudi Rambabu, 2) Lingala Suryanarayana, 3) Lingala Lingala lakshumayya, all belonging to SC Mala caste, Narsapuram village, Ponduru mandal, all are beat the complaint with iron rod and hands. Due to on 26.07.2026 about 10.00 hrs, the villagers of the complainant were celebrating the 'Ammavari Varalu' festival. at that time, due to lack of electricity, the complainant was talking to A.E., who was in the village, when Tatipudi Rambabu intervened and argued. when the complainant was</t>
  </si>
  <si>
    <t>Occurred on 27.07.2026 at 18.00 hrs near Madapam Toll gate, Narasannapeta Mandal on N.H.16 leading from Narasannapeta to Srikakulam, and reported on same day 19.30 hrs wherein accused A1 viz., Asit Kumar Nand, s/o Ladukishore Nand, aged 37 years, Brahmin by caste, College Square, Polasara Block, under the jurisdiction of Polasara Police Station, Ganjam District, Odisha State. was arrested by B Ganesh, SI, Narasannapeta P.S., when they were found in the illegal possession of Narcotic drug i.e. Ganja total about 6.046 kgs all worth Rs 18,000/- which was procured from A.1. A-2 Dileepkumar Sahu, Polasara Village,Gajapati dist, Odissa state, who is supplier. A1 is started to go to the destination ie., Bangalore and when he reached Madapam Toll gate, he was caught by the Police. A2, who i</t>
  </si>
  <si>
    <t>4,3 DPA, 351(2),318(2),85 BNS</t>
  </si>
  <si>
    <t>Occurred prior to 27.07.2026 at Venkatapuram Village, Laveru Mandal, Srikakulam District and reported on 27.07.2026 at 18.00 hrs, wherein the complainant Polaki Teja Rani w/o Gedela Srinu, Age:29yrs, Turpu Kapu by Caste, Opposite Zilla Parishad, Srikakulam Town and District reported that her marriage was performed with Gedela Srinu S/o Adinarayana on 14.03.2025 in the presence of elders at her-in-laws house. At the time of marriage her parents gave cash Rs.10,00,000/-, 5 tulas gold, Rs.1,50,000 worth Motor Cycle, 10 tulas for Bala Thodugu, Rs.10,00,000 for Sarisamanulu to her Husband. Their marriage was arranged through a marriage elder, Sanapala Jyothi, who was already having an illicit relationship with her husband even prior to their marriage, and thereby cheated her by arranging the m</t>
  </si>
  <si>
    <t>This is a case of Man Mising that was Occurred on 22.07.2026 at 17.00 hrs At Complt younger brother house, Ampalam village, Polaki Mandal, Srikakulam District. and reported on 27.07.2026 at 16.00 hrs where in the complt Eagala Narayanamma W/o Ramu, Age 49 years, Yadava by Caste, Edulavalasa Village, Polaki Mandal, Srikakulam District reported that on the morning of 23.07.2026, the complt younger brother Pall Kurmayya Phoned her and informed him that their father, Palla Surayya, S/o Late Simmayya, aged about 70 years, had left home at about 17:00 hrs on 22.07.2026, stating that he was going to his elder son-Gurayya's house to tie and look after the lambs (young sheep). However, when the complainant's younger brother went to Gurayya's house morning at about 8:00 hrs on 23.07.2026, he was inf</t>
  </si>
  <si>
    <t>Occurred between on 24.07.2026 at about 08.00 hrs to 26.07.2026 at 18.40 hrs At agricultural fields of Abothula Simhachalam,Abothulapeta village surroundings G.Sigadam (M) and reported on 27.07.2026 at 07.00 hrs, wherein the complainant Yeni Bhavani w/o Late Simhachalam,age-55 yrs, Davalapeta Village, G Sigadam Mandal re-ported that She has three daughters. All of them are married and are living with their respec-tive husbands. At present, she and her husband are living together. her husband is aged about 68 years. Her husband has been suffering from memory loss for the past two years.. her husband often went out and returned home later. As usual, they expected him to come back that day as well. On 24.07.2026 at about 08.00 hrs, her husband went to outside. How-ever, he did not retur</t>
  </si>
  <si>
    <t>Occurred on 08.07.2026 at about 10.30 Hrs, at SBI ATM, main branch, Main Road, Amadalavalasa town and reported on 27.07.2026 at 13.00 Hrs., in which the complainant Kodiboyina Ravanamma W/o Govindarao, 40 yrs Chintada village, Amadalavalasa unicipality, Srikakulam Rural Mandal reported that she have an account at Main Branch, Amadalavalasa town. On 08.07.2026 she went to SBI ATM centre, Main Branch, Amadalavalasa town to checking for account blance and because she don¿t know the how to checking bank balance from ATM, at that time an unknown person who is available at the ATM machine and the complainant requested him to check and withdrawn money from ATM machine and the complainant to give her ATM card for checking for balance amount. After an un-known person checking her account balance a</t>
  </si>
  <si>
    <t>This is a case of House breaking in day time that occurred on 26.07.2026 between 09.00 to 19.00 hrs at the house of the complainant , Korlam Illage of Sompeta mandal wherein the complainant Gorakala Parvathi W/o Syamsundar, 40 Years, Rajanagar street, Korlam village of Sompeta Mandal Srikakulam District reported that an unknown culprits break the lock of the house and committed theft of gold and cash i.e 1) Gold Necklees - 20 Grams 2) Gold Ear Rings - 6 Grams 3) Silver -200 grams, ¿4) Cash ¿ 20 thousand rupees (Rs. 20,000) total worth of Rs. 95,000 from the house of Gorakala Parvahi and decamped with the booty</t>
  </si>
  <si>
    <t>Occurred on 24.07.2026 at 20.00 hrs, at Complainant house, Kattirivanipeta Village, Polaki Mandal and reported on 27.07.2026 at 22.00 hours, in which the complainant Linguberi Asirinaidu S/o Prakash, Age 31 years, Auto driver, Srisyana by Caste, Kattirivanipeta Village, Polaki Mandal, Srikakulam District reported that the deceased, Kota Santharao, S/o Late Ramappadu, aged about 45 years, belonging to Srisayana caste, resident of Singupuram Village, Srikakulam Rural Mandal, is the maternal uncle of the complainant. The complainant's elder sister died about three years ago, and since then, the deceased had been staying mostly at the complainant's house. He used to go to other districts occasionally for labour work and was also habituated to consuming alcohol. Recently, on 19.07.2026, the dec</t>
  </si>
  <si>
    <t>Occurred on 27.07.2026 at about 9.00 hours at Pittalasariya village Tekkali mandal and reported on the same day at 12.30 hours by the complainant Sana Bhanumathi w/o Minnarao, age 47 years, Caste Yadava, Pittalasariya village Tekkali mandal reported that A1 Gandeti Yogi , A2 Gandeti Aruna and A3 Gandeti Bheemarao of the same village beat him with a cement stone over the head of her husband Sana Minnarao with common intention and caused bleeding injuries, owing a petty quarrel was arose between them regarding the flowing of mud in front of their houses and etc.</t>
  </si>
  <si>
    <t>4 DPA, 3(1)(r),3(2)(va),3(1)(s) SC ST POA ACT, 318(2),85,89 r/w 3(5) BNS</t>
  </si>
  <si>
    <t>Occurred prior to 27..07..2026 at Arilova, Visakhapatnam and was reported on 27..07..2026 at 19:00 hours, wherein the complainant, Kerasingi Kiranmai, D/o Polarao, belonging to Scheduled Tribe community and residing at Alexander Street, Gopinadhapuram, Tekkali Town, stated that she became acquainted with one Keerthi Shiva Sankara Varaprasad, who belongs to the Kapu community and is a resident of Arilova, Visakhapatnam, through her friend while pursuing her college studies. Subsequently, Keerthi Shiva Sankara Varaprasad expressed his intention to marry her and repeatedly pressured her for marriage. In April 2025, he took her to his house at Arilova and kept her there under the influence and support of his parents, namely Keerthi Suryanarayana and Keerthi Neelaveni, and his sister, Keerthi D</t>
  </si>
  <si>
    <t>Occurred on 27.07.2026 at 09.00 hours at Akasalakkavaram village, Santabommali mandal and reported on 25.07.2026 at 13:30 hrs, wherein in the complainant Parapati Poojitha W/o Sekhar, 24 years, caste by reddika, Akasalakkavaram village, Santabommali mandal reported that she got the marriage with accused Parapati sekhar W/o late Ramayya since 2017, she blessed 2 children and in 2025 disputes arose both wife and husband by the instigation of the brother of the accused. And also she filed a case against the accused in Naupada police station yet she was living with hm. While her husband tortured her with taunting remarks, due to not baring of her husband torture she went to her parental house since 3 days back and on 27.07.2026 at 09.0 hours she came to her in-laws house accompanied with he</t>
  </si>
  <si>
    <t>115(2),74 BNS</t>
  </si>
  <si>
    <t>Occurred on 26.07.2026 at about 17.50 Hrs at Ambalavalasa village, Gara Mandal, Srikakulam District and reported on 27.07.2026 at 11.00 Hrs wherein the complainant Gadili Venkata Dhanalaxmi W/o Appalaraju, Age 34 Yrs, Periki caste, Prasanthinagar, Singupuram Village, Srikakulam Rural Mandal reported that her native place Amballavalasa Village R/o Singupuram on 26.07.2026 she along with her son age 9yrs went to Accused Gadili Papinaidu who is brother-in-law of the complainant in the mean while accused forcibly taking the child away from her, he rode around the entire village on a motorcycle with the child. When complainant asked, why are you doing this? Accused Papinaidu kicked the complainant on the chest and neck and tore her clothes. Basing on the above report SI of Police, Gara P.S. reg</t>
  </si>
  <si>
    <t>This is case of Non-fatal road accident that occurred on 28.07.2026 at 11.15 hrs on Alikam-Bathilili BT road at Sarubujjili Junction of Sarubujjili mandal and reported on the same day at 16.00 hrs basing on the medical statement of Gujjala Appalaraju, S/o Late Narasayya, Age 48 yrs, Caste: SC- Mala, Nandikonda colony, Sarubujjili mandal., in which he stated that he has been working as ASI in A.P. Fire department at Amadalavalasa. While so, on 28.07.2026 at 11.15 hrs he started to going for duty to Amadalavalasa by motor cycle bearing No. AP39L2538 and when he reached Sarubujjili Junction, in the meantime one accused driver of APSRTC bus bearing No. AP40Z0697 who is proceeding from Srikakulam to Kothuru was drove the bus in rash and negligent manner and dashed against his motor cycle and th</t>
  </si>
  <si>
    <t>'251/2026'</t>
  </si>
  <si>
    <t>317(2),303(2) BNS</t>
  </si>
  <si>
    <t>Occurred on 28.07.2026 at 02.00hrs in front the complainant house, Rentikota colony, Palasa Mandal and reported on the same day at 19.30hrs, wherein the complaiant Sriram Balaji s/o Ramahari, 29yrs, SC relli by caste, Rentikota colony, Palasa Mandal reported that the accused Kasi of Udayapuram, Palasa town and one other committed theft of his Bajaj pulsar motorcycle bearing register No: AP39EL4323. The vehicle was parked infront of his house at the time of the incident. The approximate value of the stolen property is Rs. 90,000/-. Despite making efforts to trace the vehicle, the complainant was unsuccessful. Therefore, on 28.07.2026 at 19.30 hrs, he approached the Police Station and lodged this report.</t>
  </si>
  <si>
    <t>Occurred in Prior to 28.07.2026 at 19.30 Hrs. at Kuttum village, Sompeta Mandal. The case was reported on today i.e. 28.07.2026 at 19.30 Hrs. by the complainant Keelu Maneesha w/o Saiprasad, 25 yrs, Agnikula Kstriya by caste, Borivanka village, Kaviti mandal; where A-1 married to the complainant on 18.04.2024, the parents of complainant presented dowry of Rs. 5,00,000/- in cash, two and half Tulas gold and one Motor bike to him. They lived for about few months after the marriage. Subsequently, A-1 to A-3 harassed her mentally and physically for additional dowry Rs 5,00000/- , drive to her parental house, h A-4 and A-7 were insulting and harassed her mentally and physically. A1 didnt taken back to her house later she gave a report for justice.</t>
  </si>
  <si>
    <t>'250/2026'</t>
  </si>
  <si>
    <t>This is a case of animal cruelty involving the transportation of animals for slaughter that occurred on 28.07.2026 at 15.15 hrs on NH-16 road near Laxmipuram toll plaza, Palasa Mandal. The incident was reported at 16.45 hrs on the same day. The complainant T Bhaskararao, HC 2001 of Kasibugg PS along with his staff, conducted a raid and caught the accused A.1 Kuramdasu Babji s/o Kondababu, 30yrs, Yadava by caste, Gunupudi village, Nakkapalli Mandal, Anakapalli District and A.2 Kuramdasu Sivaji s/o Kondababu, 28yrs, Yadava by caste, Gunupudi village, Nakkapalli Mandal, Anakapalli District. They transporting 11 cows in his TATA INTRA van bearing registration No: AP39WF7774, confining them tightly with ropes and transporting them to Visakhapatnam for slaughter without observing legal formaliti</t>
  </si>
  <si>
    <t>Occurred on 28.07.2026 at 21.30 hrs in Pakivalasa village of Kotabommali Mandal and reported on same day at 23.30 hrs in which the complainant Devadi Laxmi w/o Late Polayya , 40 years, SC( Mala) by caste, Pakivalasa village, Kotabommali Mandal Stated that she is a daily wage labourer and has been having frequent minor disputes with her neighbours, Chinthala Korlamma W/o Gurayya and Chinthala Yamuna W/o Prasad, over dumping garbage in front of their houses. On 28-07-2026 at about 9:30 PM, when she questioned them about throwing garbage in front of her house, Chintala Korlamma allegedly hit her on the left forehead with an iron rod, causing a bleeding injury. Chinthala Yamuna allegedly caught hold of her hair, pushed her onto the road, and beat her with her hands. On hearing her cries,</t>
  </si>
  <si>
    <t>'252/2026'</t>
  </si>
  <si>
    <t>118(1),351(2),115(2) BNS</t>
  </si>
  <si>
    <t>Occurred on 28.07.2026 at 18.00hrs at Sudikonda, Palasa town and reported on the same day at 21.30hrs, wherein the complainant Tadi Chiranjeevi s/o Gopal, 27yrs, Yadava by caste, Sudikonda, Palasa town reported that the accused Paila Janakirao s/o Gangulu, Sudikonda, Palasa town picked up a quarrel with him regarding the accused's chairs kept in front of the complainant's house. During the altercation, the accused beat the complainant with a bike key, punched him with his hands, and threatened him, resulting in bleeding and swelling injuries. Consequently, the complainant came to the police station and lodged a formal report.</t>
  </si>
  <si>
    <t>Occurred on 29.07.2026 at 18:30 hrs, at Open Vacant place, Charuvu Gattu Street, Srikakulam Town and reported on 29.07.2026 at 19.45 hrs by the complainant M.Hari Krishna, Sub-Inspector of Police, Srikakulam I town PS that he received a credible information about gambling at the above noted place and then reached the above said place along with his staff and caught the accused i.e., 1) Munasa Lokesh S/o late Nagaraju, Age 29 yrs, Srisaina by caste, Charuvugattu Strret, Srikaulam Town ; 2) Boddana Sankar S/o late Neelayya, Age 38 yrs, Kapu by caste, Charuvugattu Street, Srikakulam Town; 3) Barri Kranthi Kumar S/o Appanna, Age 32 yrs, Vadabalija by caste, Srikakulam town; 4) Boddana Durgarao S/o late Nelayya, Age 42 yrs, Kapu by caste, Charuvugattu Street, Srikakulam Town ; 5) Bo</t>
  </si>
  <si>
    <t>This is a case of insult modesty of woman and caused causing simple hurt, which On 29.07.2026 at 07.30hrs at Yarakannapeta Village, Santhabommali mandal received information through medical intimation and reported on same day at 12.00 hrs in which the complainant Chetla Adilakshkmi W/o Late Durga rao, age 35yrs, Reddika by caste, Yarakannapeta village , santhabommali Mandal reported that she is working in cloth showroom at Secundarabad. On 26.07.2026 she came her home for village goodes festival. On 29.07.2026 she was taking with her villager Sankararao and his wife Gowri, the accused Yeduru Chinnababu came near to her with shouting, and questioned " why are you spreading rumors about i have to pay money to you¿ , and picked a quarrel with her and scoulded her with indent words in publ</t>
  </si>
  <si>
    <t>This is case of Non-fatal road accident that occurred on 29.07.2026 at 15.00 hrs on Alikam-Bathili BT road at Siddanatam village Junction, L.N.Peta mandal and reported on the same day at 20.00 hrs basing on the medical statement of Pappala Rambabu, S/o Syamalarao, Age 34 yrs, Caste: Kalinga, Nandikonda colony, Sarubujjili Mandal., in which he stated that he has been living by maintaining SR health centreat Sarubujjili Junction as manager. While so, on 29.07.2026 at 09.00 hrs he started to visit Metturu village of Koturu mandal by his motor cycle bearing No. AP30AE3318 to give treatment to the patient and after completion of his treatment while he returning to his village when he reached siddantam village junction, then one rider of motor cycle bearing No. AP40BE9554 who is proceeding from</t>
  </si>
  <si>
    <t>Occurred prior to 29.07.2026 at 18.00 hrs, Mahadevupuram village, Mandasa mandal and reported on 29.07.2026 at 18.00 hrs, wherein the complainant Setti Meenakshi, W/o.Mohan, 31 yrs, Mahadevupuram village, Mandasa mandal stated that she got love marriage with the accused Setti Mohan, S/o.Raju, 38 yrs, Mahadevupuram village, Mandasa mandal on 03.03.2013. Due to their conjugal life they have two sons. Later, the accused started harassing her mentally and physically by suspecting her fedility and left her at her parental house in their village, demanding dowry and did not providing basic eminities to her and children. Hence, she came to PS and lodged a report for necessary action.</t>
  </si>
  <si>
    <t>This is case of unnatural death due to poison that was occurred on 28-07-2026 at about 08:45hrs at agricultural fields of Gurugubilli village of Laveru and reported on 29-07-2026 at 10:00hrs., wherein the complainant Davala KrishnaSai, S/o late Ramakrishna age 28 yrs, Kalinga by caste, VN Puram (Nakkapeta), Sarubujjili mandal, Srikakulam District reported his parents, Davala Ramakrishna and Davala Sridevi, have been living in their own house on Boyammathota Street in Srikakulam town for the past 20 years. His elder sister is married and lives in Pune. Over the last two years, debts were incurred for his father's business and his sister's wedding expenses. Due to severe pressure, harassment, and threats regarding these debts from certain individuals over the past five months, his father b</t>
  </si>
  <si>
    <t>'253/2026'</t>
  </si>
  <si>
    <t>Occurred on 22.07.2026 at 11.30hrs at Purushottapuram, Palasa town and reported on 29.07.2026 at 08.00hrs, wherein the complainant Pitta Parvathamma w/o Late Rangayya, 50yrs, Yadava by caste, Labour colony, Palasa town reported that her daughter/deceased Pitta Tejeswari, W/o Bandaru Ramjee, aged about 33 years, resident of Purushottapuram, Palasa Town, was blessed with a son namely Bandaru Charan, who is studying in the 9th Class at a Gurukula School. The school teachers informed that the boy was not performing well in his studies. Since then, the deceased became mentally distressed and was constantly worried about her son's future. Due to such mental agony, on 22.07.2026 at about 11:30 hrs, when no one was present in the house, she consumed bathroom cleaning Agni Acid. Immediately, she wa</t>
  </si>
  <si>
    <t>Occurred on prior to 28.07.2026 at the complainant's house in Madapam Village, Narasannapeta Mandal, and reported on 29.07.2026 at 10.00 hrs, wherein the complainant, Jami Narasingarao s/o late Malleswararao,60yrs,vysya by caste, resident of Madapam Village, Narasannapeta Mandal, reported that he was a RTC conductor ,stated that his wife Revathi, required surgery for a uterine condition. On 23.07.2026 at 12:00 PM, he locked his house and took her to Sri Satya Hospital in Srikakulam, where she underwent the surgery. After being discharged, he returned to his village, Mandapam dated on 28.07.2026 at 20:15 hrs.On reaching the house, they found the doors open. During their absence, some unknown persons had entered the house by trespassing, broke open the locker, and committed thef</t>
  </si>
  <si>
    <t>Occurred on 29.07.2026 at about 14.40hrs on NH 326-A road, near Kaguvada mill, Kaguvada Village, Pathapatnam Mandal and reported on 29.07.2026 at 16.00hrs through medical statement in which the complainant Benna Venugopalarao, S/o Late Guranna, age 51yrs, Telaga by caste, Chinna Padmapuram Village, Pathapatnam Mandal stated that he makes a living by doing centering work. On 29.07.2026 morning at about 07.00hrs he along with his nephew Salugu Govindarao, S/o Mohanarao, age 52yrs, Telaga by caste, Chinna Padmapuram Village, Pathapatnam Mandal went to Srikakulam by his nephew passenger auto bearing No: AP30Y3674 for hardware articles, after completion of their work they return back to home at that time the injured person sitting on the left side of the driver seat. They reached the above occu</t>
  </si>
  <si>
    <t>340(2),318(4),178,338,179,336(3) BNS</t>
  </si>
  <si>
    <t>This is a case of forgery, counterfeiting Government non-judicial stamp papers, using forged documents as genuine and selling counterfeit non-judicial stamp papers as genuine for the purpose of cheating that occurred prior to 29.07.2026 at Bhavani Nagar, Tekkali Village and Mandal, reported on 29.07.2026 at 08.00 hours by the complainant Pyla Jaya, W/o Lakshmanarao, age 57 years, Caste: SC (Mala), Arasavalli, Srikakulam Town, working as Senior Assistant at Sub-Registrar Office, Tekkali reported that while functioning as In-charge Joint Sub-Registrar, she received certain non-judicial stamp papers for verification. On verification, the stamp papers were found to be counterfeit as they had never been supplied by the District Registrar, Srikakulam, to the Office of the Joint Sub-Registrar, Te</t>
  </si>
  <si>
    <t>'254/2026'</t>
  </si>
  <si>
    <t>3(1)(r),3(2)(va),3(1)(s) SC ST POA ACT, 118(1),351(2),115(2) r/w 3(5) BNS</t>
  </si>
  <si>
    <t>Occurred on 29.07.2026 at about 16.00hrs at Rentikota village fields, Palasa Mandal and reported on the same day at 21.30hrs, wherein the complainant Challa Yerramma w/o Jangamayya, 58yrs, SC Madiga by caste, Rentikota Village, Palasa Mandal reported that there has been an ongoing land dispute between her family and the family of Donkuru Kamalo for the last one year. On 29.07.2026 at about 16:00 hrs, when she went to her agricultural field, the accused, namely, A.1 Donkuru Kamalo S/o Arjuno, A.2 Donkuru Rammo S/o Kamalo, A.3 Donkuru Laxmi W/o Pariga Suryanarayana, A.4 Horiya Govind, A.5 Horiya Urmila, A.6 Horiya Prameela, A.7 Mantra Jaddi W/o Jagabandu, along with two other persons (all are belongs to Vaddi chakali by caste), picked up a quarrel with her. During the incident, they allegedl</t>
  </si>
  <si>
    <t>'255/2026'</t>
  </si>
  <si>
    <t>Occurred on 29.07.2026 at about 15.30hrs at Rentikota village fields, Palasa Mandal and reported on the same day at 22.00hrs, wherein the complainant Dunkuri Laxmi w/o Lt Ramachandra, 65yrs, Vaddi chakali by caste, Rentikota Village, Palasa Mandal reported that on 29.07.2026, while she was transplanting paddy seedlings in her agricultural field, at about 15:30 hrs, Challa Yerramma, W/o Jangamayya, a resident of the same village, came there and picked up a quarrel claiming that the land belonged to her. During the quarrel, Challa Yerramma allegedly struck the complainant on the head with a stone, causing a bleeding injury. She also allegedly caught hold of the complainant's hair, beat her with her hands, and dragged her on the ground. Thereafter, the complainant came to the Police Station</t>
  </si>
  <si>
    <t>Occurred on 29.07.2026 at 08:00 Hours in front of Railway station, Ichapuram Municipality and reported on the same day at 10:30 hours by complainant M. Mukundarao, Sub Inspector of Police, Ichapuram Town PS, in which, he reported that he arrested the accused A-1 Anil Kumar Gouda, S/o Sudarshan Gouda, age 34 Years, Gouda by caste, Bodo Donda Street, Saradhapur village, Kusuraba post, Dharakote PS, Asika Sub Division, Ganjam District, Odisha State and A-2 Muna Pradhan s/o Subasha Pradhan, age 24 Years, Pradhan by caste, Adura Street, J.Dengapadar, Polasara PS and Block, Ganjam District, Odisha State, while they were in possession &amp; transportation of the prohibited Ganja. The complainant seized Ganja weighing about Kg 34.220 grams, Worth Rs. 1,71,100/- , 2 mobile phones from the possession o</t>
  </si>
  <si>
    <t>121(1),191(2),79,109(1),111(3),189(2),74,351(2),221,111(4),126(2),223 r/w 190 BNS</t>
  </si>
  <si>
    <t>Occurred on 30.07.2026 at about 12.30 at Kotha road junction, Amadalavalasa Mandal and reported on same day at 20.00 hours, wherein the complainant Mojjada Pravallika, Sub-Inspector of Police, Burja PS reported that On 30.07.2026 Sri Y.S. Jagan Mohan Reddy (Pulivendula MLA and former Chief Minister) was scheduled to visit Srikakulam district to meet Dr. Sridhar Appalaraju (former Palasa MLA) at the district jail, consequently, the district police administration had arranged security arrangements. As part of these duties, superior officers assigned her and 11 other police personnel to provide security under the National Highway flyover near 'Kotha Road' within the Amadalavalasa Police Station limits. While she was performing these duties at about 12.30 hrs Sri Chintada Ravikumar (Amadalava</t>
  </si>
  <si>
    <t>This is a of causing simple hurt, which occurred on 30.07.2026 at 10.15Hrs, at agricultural filed (Thottipolam), Vaddivada village, Santhabommali Mandal and reported through medical intimation on 30.07.2026 At 15.00 hrs, in which the complainant Buragapu Durgaprasad S/o Someswara rao, age 38yrs, Viswabrahmina by caste, Vaddivada village, Santhabommali mandal reported that on 30.07.2026 at about 10.15hrs, when he was flooding water to his paddy field, the accused Sankara rao stop the water, which is flooding to his filed and turned to his field. For the the he asked to accused to give half of the water, so the accused loud beiggerly and beaten the complainant with iron spade on his behind of head, resulting sustain swelling injury on his head. He join in CHC, Kotabommali for medical treatm</t>
  </si>
  <si>
    <t>'256/2026'</t>
  </si>
  <si>
    <t>Occurred prior to 31.07.2026 at 07.00hrs near Sunnadevi railway gate, beside NH-16 road, Palasa Mandal and reported on 31.07.2026 at 10.00hrs, wherein the complainant Nowshad Alam s/o Naseemuddeen, 28yrs, VRO, I/c Gurudasupuram Sachivalayam, Palasa Mandal reported that an unknown male was found dead in a hanging position from an almond tree near Sunnadevi Railway Gate beside NH-16 Road, Palasa Mandal, using a plastic rope. During verification of the deceased's belongings, an Aadhaar card was found bearing the name Md. Mablee, S/o Mafijuddin, aged 46 years, resident of Chis Basti, Odlabari, Manabari, Jalpaiguri District, West Bengal. A mobile phone number was also found in his possession. The complainant contacted the said number and sent a photograph of the deceased. The person who answere</t>
  </si>
  <si>
    <t>Occurred on Prior to 23.07.2026 at Kamma sigadam village, Ranasthalam Mandal and reported on 31.07.2026 at 11.30 hrs, by the complainant Ganamana Surappadu s/o lt Appayya,age 62 yrs,Yadava by caste,Mahanthipalem village, Ranasthalam mandal .The complainant stated that he has three sons. His eldest son, Ganamana Surya Rao, aged about 39 years, has not been staying at home regularly for the past ten years and has been working as a cook in different villages, visiting home only occasionally. For the last three years, he has been working as a cook at the tiffin shop of Prasadula Damayanthi, daughter of his maternal aunt Nasari Suramma, situated at Kammasagadam Junction, and has been residing at their house.Surya Rao was habituated to consuming alcohol. Prior to 23-07-2026, it is alleged that</t>
  </si>
  <si>
    <t>Occurred on 31.07.2026 at 06:30 hours, KGBV hostel Parapuram village of kothuru mandal and reported on 31.07.2026 at 09.00 hours, wherein the complainant Savara Biddikayya W/o Koyyam ,Age 52 yrs, ST savara by caste, Lakkaiguda village , Devanapuram panchayathi, Sethampeta mandal reported that the Deceased (Father of the complainant) I admitted my daughter, Savara Pooja, D/o Biddikayya, age 16 yrs, into the Intermediate Bi.P.C. group and joined her in the KGBV Hostel on 06.07.2026. Later, on 28.07.2026, I went to visit her at the hostel. During our conversation, my daughter told me that she did not like the Bi.P.C. group and that she was unable to understand the subjects. I told her not to worry and assured her that I would get her group changed to the Telugu group. After speaking with her</t>
  </si>
  <si>
    <t>Occurred prior to 31.07.2026 at 12.00 hrs, at Kanchumayya colony, Mandasa village and mandal and reported on 31.07.2026 at 12.00 hrs, wherein the complainant Kandukuri Santoshi, W/o.Rajeswara Rao, 33 yrs, Kanchumayya colony, Mandasa village and mandal stated that her marriage was performed with the accused Kandukuri Rajeswara Rao, S/o.Dharmarao, 36 yrs, N/o.Deppagummada village, Rayagada District on 28.08.2013. At the time of their marriage her parents gave cash of Rs.60,000/- and 1 &amp; 1/2 tula gold to the accused as dowry. Due to their conjugal life, they have one son and one daughter. Later, the accused started harassing her both physically and mentally for additional dowry and also suspecting her fedility. Hence, she came to PS and lodged a report for necessary action.</t>
  </si>
  <si>
    <t>This is a case of Un-Natural Death due to poison that occurred on 31-07-2026 at about 09:00hrs, at the complainant's house, Bagada village, Banapuram panchayati, Meliaputti mandal, srikakulam district, and was reported on the same day at 12.00 hrs. wherein the complainant, Dimili Srinu S/o late Ramulu, aged 32 years, caste by ST Kapu Savara, Bagada village, Banapuram panchayati, Meliaputti mandal allegedly reported that his father late Ramulu died in 2017, and his sister was married. Since then he and his mother/ Deceased Dimili Kalavathi, 52 year-old, were residing at their home. while he was going to get daily wage work, his deceased mother had been staying at home and reportedly used to say to him that she would die and go to his father after she was disturbed with her husband's</t>
  </si>
  <si>
    <t>309(6) BNS</t>
  </si>
  <si>
    <t>Occurred on 31.07.2026 at 20.15 hrs, at Veerabadra village, Mandasa mandal and reported on 31.07.206 at 22.00 hrs, wherein the complainant Ippili Raghava Rao, S/o.late Vasudeva Rao, 67 yrs, Veerabadra village, Mandasa mandal stated that he is living along with his wife at Veerabadra village and running Vijay Lakshmi cashew industries at his house. Today i.e. on 31.07.2026 at 19.00 hrs, they both went to Dattatreya swami temple at Ratti road, Haripuram village on his motor cycle and returned to their house at 20.15 hrs, while his wife opening the gate and he is waiting on his motor cycle infront of his house, three unknown persons attacked on him and beat him with hands and kicked him with legs, on seeing the same, his wife rises cries, then they pushed her back and snatched away rold old c</t>
  </si>
  <si>
    <t>Boy,Woman,Girl Missing Person</t>
  </si>
  <si>
    <t>This is a case under the head "Woman and Child Missing", which occurred on 31.07.2026 at about 17:15 hours at the complainant's daughter's house in Uddnamgopinadhapuram Village, Vajrapukotturu Mandal, and was reported on 01.08.2026 at about 21:00 hours by the complainant, Keelu Damayanthi, W/o Paparao, aged 60 years, Caste: Palli, resident of Uddnamgopinadhapuram Village, Vajrapukotturu Mandal. The complainant stated that her daughter, Karni Mohini, W/o Paparao, aged 27 years, had been having a property dispute with her co-sister-in-laws. On the date of the occurrence, they quarreled with Karni Mohini, who became upset and left her house along with her two children, namely: (1) Karni Likitha, D/o Paparao, aged 10 years, and (2) Karni Lehan, D/o Paparao, aged 2 years. Since then, they have</t>
  </si>
  <si>
    <t>This is a case of Un natural death that occurred on 29.07.2026 at 17.10 hrs and reported on 01.08.2026 at 07.00 hrs where in the complainant Gunda Hemalatha w/o Late Sridhar, 30 years age, caste by P.Velama, Ampolu village, Gara Mandal reported that on 29.07.2026 evening time her husband Gunda Sridhar went to their agricultural fields for watering their crop, around 17.10 hrs unknown snake bite on her husband right foot, immediately her husband informed the same to Velamala Venkataramana who was present nearby their fields, he informed the same to complainant, then complainant shifted her husband to RIMS Hospital, Srikakulam for treatment, while undergoing treatment her husband was died on 01.08.2026 at 03.21 hrs, then she came to police station and lodged a report for necessary action.</t>
  </si>
  <si>
    <t>Occurred on 01.08.2026 at about 08.30 hours at Korlakota village, Amadalavalasa mandal reported that on same day at 15.00 hours in which the Korapana Krishnaveni W/o Late Venkataramana, 40 yrs, SC-Mala by caste, Korlakota village, Amadalavalasa mandal reported that the accused 1) Korapana Dalamma, 2) Korapana Jagadeeswari and 3) Korapana Keerthika were beat the complainant¿s mother-in-law Korapana Rajamma with stone, sticks and kicked with legs as a result she received injuries on her head, forehead. When the complainant rescued her mother-inllaw from the accused, the accused also beat her with hands and abused her and also threatened her with dire-conseqecence, due to previous grudges and land disputes. Later both were shifted to GGH, Srikakulam by 108 ambulance for medical treatment.</t>
  </si>
  <si>
    <t>This is a counter case in Cr.No.118/2026, which occurred on 01.08.2026 at about 09.00 hours at Korlakota village, Amadalavalasa mandal reported that on same day at 15.30 hours, in which the Korapana Jagadeeswari W/o Late Govindaraju, 32 yrs, SC-Mala by caste, Korlakota village, Amadalavalasa mandal reported that while the complainant was bringing water from the tank and reached near their house, in the meanwhile the accused 1) Korapana Krishnaveni and 2) Korapana Rajamma were wrongful restreinment and beat the complainant with hands, due to previous grudges and land disputes. The complaint lodged a report to take necessary action and etc facts.,</t>
  </si>
  <si>
    <t>'257/2026'</t>
  </si>
  <si>
    <t>Occurred on 02.08.2026 at about 11.35 hrs at Main Road, Near Parapuram Village, Kothuru Mandal and reported on 08.02.2026 at 12.30 hrs in which the complainant Alikana Darmarao, S/o. Late Narasimhulu, age 56 yrs, Gurandi Village, Kothuru Mandal reported that On 02.08.2026 my eldest son, Alikana Prasad (aged 31), left our home in Gurandi village around 10:30 AM on his blue Hero Honda Passion Plus motorcycle (bearing registration number AP 10 AF 6683). He stated that he was going to Kothuru to withdraw money from an ATM. Later, at 11:45 AM, a fellow villager named Taviti Naidu called to inform me that my son had died after being struck by a lorry at Parapuram Junction. I immediately rushed to Parapuram; upon arriving just past the Ambedkar Junction, I found my son lying on the right side of</t>
  </si>
  <si>
    <t>'258/2026'</t>
  </si>
  <si>
    <t>Occurred on 02.08.2026 at about 08.00hrs at Ullasapeta Veedhi, Palasa town and reported on the dame day at 10.30hrs, wherein the complainant Kovvuru Someswararao s/o Nookaraju, 42yrs, Rajaka by caste, Ullasapeta Veedhi, Palasa town stated that the accused persons¿A.1 Korati Santhosh and A.2 Beddireddi Syam¿bore previous grudges against him. Today morning, while he was proceeding on his motorcycle, the accused wrongfully restrained his vehicle, picked a quarrel with him, and assaulted him with an iron rod and fists, resulting in physical injuries. Subsequently, the complainant was shifted to the CHC (Community Health Centre), Palasa for medical treatment."</t>
  </si>
  <si>
    <t>This is case of Voluntarily causing hurt with common intension that occurred on 02.08.2026 at 08.30 hrs in front of house of Nallana Srinu, Yaragam village, Sarubujjili mandal and reported on the same day at 10.00 hrs basing on the statement of Kothapalli Jayamma, W/o Late Ramulu, Age 65 yrs, Caste: Rajaka, Yaragam village, Sarubujjili mandal., in which she stated that she has been eking her livelihood by coolie works and govt. pension and living alone in her village as her husband died since 20 years and her only son living at Kerala by doing coolie works and further stated that she planted flowering plants at back side of her house. While so, on 01.08.2026 at 12.00 hrs her neighbor Puvvalasari Madhavi picked up the flowers of her plants without her consent. On knowing the same, she quest</t>
  </si>
  <si>
    <t>'259/2026'</t>
  </si>
  <si>
    <t>Occurred on 02.08.2026 at about 08.00hrs at Ullasapeta Veedhi, Palasa town and reported on the dame day at 11.00hrs, wherein the complainant Korati Santosh s/o Simhachalam, 39yrs, Telaga by caste, Ullasapeta Veedhi, Palasa town stated that the accused person Kovvuru Somesh bore previous grudges against him. Today morning the accused picked a quarrel with him and his wife and abusing with filthy language and assaulted him with hands. Resulting in physical injuries. Subsequently, the complainant was shifted to the CHC (Community Health Centre), Palasa for medical treatment."</t>
  </si>
  <si>
    <t>189(2),221,223,285,132 r/w 190 BNS</t>
  </si>
  <si>
    <t>This is a case of unlawful assembly, obstruction of public servants in discharge of official duties, use of criminal force against police personnel and causing obstruction to free movement of traffic that occurred on 30.7.2026 at about 13.00 hrs to 15.30 hrs at Kusalapuram Junction, Etcherla Mandal, and was reported on 2.8.2026 at 08.00 hours by the complainant, Sri G. Laxmanarao, Sub-Inspector of Police, Etcherla Police Station, in which the accused persons, namely Sri Modalavalasa Chiranjeevi, MPP, Etcherla, Sri Sanapala Narayana Rao, ZPTC Member, Sri Bora Sairam, Mandal President of YSRCP, Sri Pinninti Sai Kumar, State Secretary of YSRCP, Ranastalam Mandal, Sri Nethinti Neelamappadu @ Neelam, Sarpanch of Ponnada Village, and other associates, conspired together with Sri Dharmana Krishna</t>
  </si>
  <si>
    <t>286,132,223,285,189(2),221 r/w 190 BNS</t>
  </si>
  <si>
    <t>Occurred on 30.07.2026 at 14.30 hrs in NH 16 road Dannanapeta village, Ranasthalam mandal and reported on 02.08.2026 at 14.00 hrs by the complainant P.V. Ramana, ASI No.1123, J.R. Puram Police Station,Ranasthalam mandal. The complainant stated that on 30.07.2026, during the visit of former Chief Minister Sri Y.S. Jagan Mohan Reddy to Srikakulam District Jail for a permitted jail Mulakat with former MLA Sri Sidiri Appalaraju, the SDPO, Srikakulam had granted permission only for the jail visit and had specifically prohibited any public meeting, roadshow, or mobilization of people under Section 30 of the Police Act. As part of the bandobust arrangements, I, along with other police staff, was deployed at Dannanapeta Junction to regulate traffic due to the ongoing NH-16 road widening works</t>
  </si>
  <si>
    <t>This is a case of Un natural death (death due to drowning in the drowning well) that occurred 02.08.2026 at 12.00 Hrs at ground well of Pagoti Apparao at Mamidivalasa Village, Srikakulam Mandalam and reported on same day at 17.30 Hrs by the complainant Muppana Jyothi, W/o Babji, 40 Yrs, Devagnula by caste, Ponduru Village &amp; Mandalam, Srikakulam District that her son Muppana Nikhil Sai,age 19 Yrs, Studying in the B.Tech 3rd year in AITAM College, Tekkali, and her son residing in her uncle Chandra Sekha house at Singupuram Village, Srikkaulam Manual , he go to college every day from Singupuram Village. Today i.e 02.08.2026 at 11.00 Hrs he went to field towards Mamidivalasa village side along with his friends , his friends and he bothing in the ground well of Pagoti Apparao, her son bothing</t>
  </si>
  <si>
    <t>223,132,221,189(1),285,185 BNS</t>
  </si>
  <si>
    <t>This is a case of disobedience of lawful orders promulgated by the police, obstruction of public servants in the discharge of their official duties by use of criminal force, causing obstruction to a public way and disturbance to public order, that occurred on 30.07.2026 at about 15.00 hrs at Anuj Conveyors Production Company Junction, in front of the District Jail, Ampolu Village, Gara Mandal, Srikakulam District, and was reported on 02.08.2026 at 11.00 hrs, wherein the complainant, Deerghasi Taraka Ramarao, S/o Apparao, aged 43 years, Srisayana caste, resident of Mandala Street, Srikakulam, reported that he has been working at 1 Town Police Station since 2025 and is presently working as the PSO to the SDPO, Srikakulam. On 30.07.2026, under the leadership of Sri Dharmana Krishnadas, former</t>
  </si>
  <si>
    <t>Occurred on 01.08.2026 at 07.00 hrs, At Agriculture fields, Dola Village, Polaki Mandal, Srikakulam District and reported on 02.08.2026 at 06.00 hours, in which the complainant Duvvarapu Gavarayya S/o lt Yellayya, Age 31 years, Neyyala by Caste, Dola Village, Polaki Mandal, Srikakulam District reported he is eking out his livelihood by doing daily wage labour and maintaining his family. On 01.08.2026, at about 7:00 AM, the complainant's mother, Duvvarapu Naraya-namma, W/o Late Yellayya, aged about 49 years, Neyyala community, went to the agricultural fields for agricultural work. At about 7:30 AM, she returned home from the fields and informed the complainant that she had been bitten by an unidentified snake below the ankle of her left foot and that the bite was bleeding. Immediately, the</t>
  </si>
  <si>
    <t>132,285,221,223,121(1),189(1) r/w 190 BNS</t>
  </si>
  <si>
    <t>Took place on 30.07.2026 at 16.00 Hrs at Ampolu Junction, NH16 underpass bridge, Srikakulam Mandalam &amp; district and reported on 02.08.2026 at 08.30 Hrs by the complainant V.Ramarao, Inspector of Police, Srikakulam Traffic Police station, that he was serving as the SHO of the Srikakulam Traffic Police Station. On July 30, 2026, Sri Y.S. Jagan Mohan Reddy (former Chief Minister of Andhra Pradesh and MLA of Pulivendula) is scheduled to visit Sri Sidiri Appalaraju (former Minister from Palasa), who is currently lodged in the Srikakulam District Jail. Following a request for permission submitted by Sri Dharmana Krishna Das, the Srikakulam SDPO granted permission¿subject to specific conditions¿solely for the purpose of a prison meeting (*mulakat*) between Sri Y.S. Jagan Mohan Reddy and Sri Sidi</t>
  </si>
  <si>
    <t>Occurred in between on 02/03-07-2026 at 01.00 hrs to 05.00 hrs in Botla Rajeswari House at Venkatesawara colony,JR Puram village,Ranasthalam mandal and reported on 03.08.2026 at 19.00 hrs by Sunkari Sireesha w/o lt Venkateswararao ,age 52 yrs,Chowdary by caste, JR Puram village,Ranasthalam mandal .The complainant stated that she is residing along with her children at Friends Colony, JR Puram Village. On 02-07-2026, she went to Venkateswara Colony, Ranasthalam, in the afternoon to attend a relative's puberty (Rajaswala) function. After the function, she, along with some of her acquaintances, went to the house of Botla Rajeswari situated in Venkateswara Colony. There, they played cards (gambling), and at about 1:00 AM, she slept at the same place. At about 5:00 AM, when she woke up, she</t>
  </si>
  <si>
    <t>'260/2026'</t>
  </si>
  <si>
    <t>This is a is case of a simple hurt with hands coupled with insulted the modesty of women with common intension and it is counter case to 103/2026 u/s 126(2), 118(1) BNS that occurred on 26..07..2026 at about 13:30 hrs at Agricultural fields of Kesavarayunipuram village of Laveru Mandal and reported on 03..08..2026 at 09:30 hrs by the complainant Allada Suryakala, W/o Govinda, age 30 yrs, Telaga by caste, Kesavarayunipuram village of Laveru Mandal. wherein the accused persons Viz., (1) Lankapalli Thavitayya, (2) Lankalapalli Govinda, (3) Lankalapalli Ramana abused the complainant with filthy language and beat the husband of complainant with hands with stick. Later the complainant husband Allada Govinda went to Kondapulagam Hospital for treatment. Today, i.e. on 03-08-2026, the complainant</t>
  </si>
  <si>
    <t>126(2),118(1) BNS</t>
  </si>
  <si>
    <t>This is a case of simple hurt and wrongful restraint that occurred on 26-07-2026 at about 13:30hrs., at agricultural fields of Kesavarayunipuram Village of Laveru Mandal and reported on 03-08-2026 at 09:00hrs, wherein the complainant Lankalapalli Govindarao S/o Thavitayya, age 33 yrs, Telaga by caste, Kesavarayunipuram Village, Laveru Mandal stated that he is living by doing cultivation. on 26-07-2026 at about 13:30hrs, while proceeding to irrigate his banana plantation, Allada Govinda Rao, S/o Apparao, a farmer owning the adjacent agricultural land, obstructed his way, and questioned why the complainant had come through that route, claiming that he had no right of passage, and suddenly assaulted him with a Gaddapaara. He beat the complainant above his left eye, causing a bleeding injury,</t>
  </si>
  <si>
    <t>Occurred prior to 03.08.2026 at Bollaram, Hyderabad City, Telangana State and reported on 03.08.2026 at 12.30 hrs, wherein the complainant Kotipalli Radhika w/o Tirumala Rao, Age:38yrs, Caste: Telukala, I.J.Naidu Colony, Amadalavalasa Town and Mandal, Srikakulam District reported that on 01.04.2007 her marriage was solemnized with Kotipalli Tirumala Rao S/o Late Suryanarayana in the presence of elders at Lakshmi Narayana Swamy Temple, Amadalavalasa. At the time of marriage her parents gave cash Rs.5,00,000/-, 3 tulas gold for nuptial thread, Rs.1,00,000 worth Sarisamanulu, Rs.50,000 for Marriage expenses to her Husband. During her marital life she blessed with one girl child Akhila, age 17 yrs. Later her husband harassed her mentally, physically and demanded additional dowry Rs.1,00,000/-</t>
  </si>
  <si>
    <t>This is a case of harassment of a married woman by her husband with simple hurt, that occurred 02-08-2026 at about 21:00hrs., at the complainant house, Venkatapuram village, Laveru mandal and reported through medical intimation on 03-08-2026 at 16:00hrs., wherein the complainant Pinninti Parvathi, W/o Ramu, age 37 yrs, T-Kapu by caste, Venkatapuram Village, Laveru Mandal, Srikakulam District reported on 02-08-2026 at about 21:00hrs., while husband taking in the phone to another person when she asked him about it, her husband/accused Pinninti Ramu S/o late Tavitinaidu, Venkatapuram Village, Laveru Mandal harassed her mentally and physically and beat to her with hands and caused injuries and later she admitted at Government Hospital, Cheepurupalli, Vizianagaram District. Hence she gave the</t>
  </si>
  <si>
    <t>4,3 DPA, 118(1),85 BNS</t>
  </si>
  <si>
    <t>This is a case of subjected to cruelty towards a married woman and voluntary causing hurt with deadly weapon that occurred on 04.08.2026 at 11.00 Hrs at Complainant house, Chapara village, Meliaputti mandal and reported on same day at 13.00 Hrs wherein the complainant Tamari Madhavi W/o Darapu Dhanunjayarao, 38 Yrs, Kapu by caste, R/o Chapara village, Meliaputti mandal has allegedly reported that she studied up to B.Sc, Bed and in the year 2010 she was married to one Darapu Dhanunjayarao /A1 residing chapara village and her husband was working as a Soldier in the Indian Army and retired about three years ago. They have been blessed with two male children out of our wedlock. At the time of my marriage, as demanded by her husband Darapu Dhanunjaya and his parents A2.Darapu Krishnamurthy a</t>
  </si>
  <si>
    <t>Occurred on 04.08.2026 about 18.30 hrs, at Rapaka VIllage ,Ponduru Mandal and reported on same day about 20.00 hrs., where in the complainant Konchada Simhachalam s/o lt Appanna, 48 yrs, caste by Kapu, Rapaka village, Ponduru Mandal reported that Majji Ramana s/o Sanyasappadu, 52 yrs, caste by kapu, Rapaka village, Ponduru Mandal beat the complaint with stick caused blood injuries on his head. Due to Botsa Eswararao, a JCB driver working at Majji Ramana quarry, was arguing with him about the wages he was owed, the complainant who heard the argument asked Majji Ramana why he should be given the amount, and Majji Ramana angrily hit him with a stick. And etc facts.</t>
  </si>
  <si>
    <t>115(2),118(1),3(5) BNS</t>
  </si>
  <si>
    <t>This is counter case to Cr.No. 136/2026 that occurred on 29.07.2026 at about 20.00 hours at Ravivalasa village Tekkali mandal and belatedly reported on 04.08.2026 at 12.30 hours by the complainant/injured Karri Tulasamma w/o Chinnababu, age 35 years, Caste Yadava, Ravivalasa village Tekkali mandal reported that A1 Budda Adhilakshmi w/o Appalaswamy and A2 Budda Appalaswamy of the same village beat her with an iron hoe over her right forearm and also beat with their hands indiscriminately with common intention and caused bleeding injuries and etc.</t>
  </si>
  <si>
    <t>79,115(2),74 r/w 3(5) BNS</t>
  </si>
  <si>
    <t>This is a case of Assault or criminal force to woman with intent to outrage her modesty coupled with Word, gesture or act intended to insult the modesty of a woman thereby causing Voluntarily causing hurt in furtherance of common intention that occurred on 04-08-2026 at about 12:30 hrs, at penfold of the complainant, Savara Cheepurupalli village, Meliaputti mandal, Srikakulam district and was reported on the same day at 14:00 hrs. wherein the complainant, Savara Parvathi W/o Jogarao, aged 32 years, caste by ST Savara, Savara Cheepurupalli village, Meliaputti mandal, Srikakulam district, allegedly reported that her uncle namely Savara Gasayya owned an extent Ac 0.85 cents in Sy.No. 10/3 within the boundary of Savara Cheepurupalli village. Whereas, the accused Savara Kumaraswami usurped some</t>
  </si>
  <si>
    <t>This is a case of Fatal road accident that occurred on 03.08.2026 at 21.30 Hrs, Opp Dr.B.Rambdkar Gurukulam, RTO office road, Peddapadu Village, Srikakulam Mandalam &amp; District and reported on 04.08.2026 at 19.00 Hrs by the complainant Ponnada Gaddamma, W/o late Krishna Murthy, 70 Yrs, Kalinga by caste, Guttumudipeta Village, Amadalavalasa Mandalam, that she has two sons and two daughters, all are getting marriages, that 2nd daughter Kuna Usharani W/o late Prasada Rao, 44 Yrs, Kalinga by caste, Krishnapuram Village, Amadalavalasa Mandalam was working as Aya in A1 Hospital, Srikalulam, and her husband was died last 9 year back, she has two sons, her 2nd son was died, the elder son working private job in Hydrabad. On 03.08.2026 at 21.30 Hrs after completion her duty, she and her friend Chin</t>
  </si>
  <si>
    <t>Occurred on 26.07.2026 at 05.00 hrs, at complainant house, Ambugam village, Mandasa mandal and reported on 04.08.2026 at 19.00 hrs, wherein the complainant Burla Parvathi, W/o.Venkatarao, 35 yrs, Ambugam village, Mandasa mandal stated that her marriage was performed with Burla Venkata Rao, S/o.Koteswara Rao, 46 yrs, Ambugam village, Mandasa mandal 23 years ago and they have one daughter and one son. Her husband is purely innocent and working in dhabas on road side and staying there for 10 to 15 days. On 26.07.2026 at 05.00 hrs, he left their house to go to village pond for bath and did not return so far. On 29.07.2026, her son received one phone call from their villager Basava Hemanth and informed that he saw her husband at Lankalapalem junction of Visakhapatnam. On knowing the same, the c</t>
  </si>
  <si>
    <t>Occurred on 04.08.2026 at 13.15 hrs in NH 16 Road Devunipalavalasa jn pydibhemavaram village, Ranasthalam mandal and reported on 04.08.2026 at 15.00 hrs by the complainant Burle Srinivasarao,s/o kanchinaidu, age 32 yrs, kapu by caste, Venkataraoj Ranasthalam mandal. The complainant stated that The complainant's elder brother, Boorela Ramana, son of Kanchana Naidu, aged 36 years, was working in a beer factory and also used to take up centering work occasionally. On 04-08-2026, he went for centering work at Prativadapalem under Pativada Appala Naidu. At about lunchtime, while the complainant's brother was travelling as a pillion rider on a Pulsar motorcycle bearing registration No. AP 39 JC 4877, which was being ridden by Pativada Rambabu, son of Appala Naidu, they were proceeding towar</t>
  </si>
  <si>
    <t>Occurred on 29.07.2026 at about 20.00 hours at Ravivalasa village Tekkali mandal and belatedly reported on 04.08.2026 at 12.00 hours by the complainant/injured Budda Adhilakshmi w/o Appalaswamy, age 46 years, Caste Yadava, Ravivalasa village Tekkali mandal reported that A1 Karri Tulasamma w/o Chinnababu and A2 Karri Chinnababu of the same village beat her with a stone and also insulted her modesty by scolding with indecent words with common intention and caused bleeding injuries to her, owing previous hostility existing between them and etc.</t>
  </si>
  <si>
    <t>This case of unnatural death due to Snake Bite that occurred on 31.07.2026 at about 16:00 hrs, at agricultural fields in Rayaningavaripeta Village, Tamada (P), Laveru Mandal and reported on 04.08.2026 at 07:00hrs, wherein the complainant Gorle Bhanojirao, S/o Gurinaidu, age 50 yrs, T-Kapu by caste, Rayaningaripeta Village, Tamada (P), Laveru Mandal and stated that his wife/deceased is Gorle Bhavani, W/o Bhanojirao, age 45 yrs, is living by doing cultivation. On 31.07.2026, in the evening at about 16:00hrs, she went to agricultural fields of Gorle Bhogodu for works, an unknown snake bite her right foot, then she shouting immediately and Gorle Durgarao and Laxmi rushed there and took her to village, Then the complainant shifted to Kondamulagam Hospital, later shifted to Govt General Ho</t>
  </si>
  <si>
    <t>This is a case of un-natural death that occurred on 29.07.2026 at 13.00 hrs at SBI colony,Srikakualam and reported on 04.08.2026 at 08.30 hrs by the complainant Tata Sravani w/o late Ramesh Chandra, 39 yrs, Bramina by caste , plot no 104, Sai twin towers, block No-1, last bus stop, M.V.P colony, Visakhapatnam.The complainant stated that her husband Ramesh Chandra,s/o Hari Gopal, Bramina by caste 47 yrs, plot no 104, Sai twin towers, block No-1, last bus stop, M.V.P colony, Visakhapatnam was induced by fraudsters operating fake online loan applications and was cheated ¿70,00,000 (Rupees Seventy Lakhs). In an effort to clear the outstanding loan liabilities, he repaid nearly ¿40,00,000 by pledging gold ornaments and selling a plot of land. Despite this, the fraudsters continued to harass hi</t>
  </si>
  <si>
    <t>This is a of causing simple hurt, which occurred on 04.08.2026 at 08.30Hrs, at M Maruvada village, Santhabommali Mandal and reported through medical intimation 04.08.2026 At 19.00 hrs, in which the complainant Mylapalli Srinu S/o late Apparao, age 38yrs, Vadabalija by caste, M Maruvada village, Santhabommali mandal reported that he and his villager Mylapalli Ramarao have land in same place. On 04.08.2026 at about 08.300hrs, while the complainant at his home, the villager Mylapalli Ramarao and Mylapalli Mahesh asked him to came the site, stating they will conducted the survey of their filed in the presence of village elders. so he reached the location alone, the accused Ramarao and Mahesh beaten the complainant with iron crowbar on his head, resulting sustain bleeding injury on head, t</t>
  </si>
  <si>
    <t>324(4),329(3),336(3),340(2) r/w 3(5) BNS</t>
  </si>
  <si>
    <t>Occurred on prior to 13.07.2026 at 18.00 hrs at 0.34 cents vacant place along with compound wall in Twon Servery No.884 in Balaga Ward, Srikakulam Town and reported on 04.08.2026 at 18:00 hours. In which the complainant Noorjahan Bagam @ Khyrunnisa Begam, W/o Lt. Meer Kamal Hyder, 74 yrs, MVP Colony, Sector -12, MVP Colony, Visakhapatnam City reported that the accused 1. Khan Suleman, 2. Azzija Tatoon, 3. Karikal Mahammad Okrudheen, 4. K.M. Khargil Mahammod Fakrudheen, 5. Jafurella Khan and 6. Noor Khan was created false and fabricated documents vide No.2364/2022 which was registered in Sub Register Office, Ichapuram and they were selling the same to Jami Vijaya Laxmi and registered the same on the name of Jami Vijaya Laxmi in the year 2022 and on 13.07.2026 the accused Jami Vijaya Lax</t>
  </si>
  <si>
    <t>118(1),118(2),115(2) r/w 3(5) BNS</t>
  </si>
  <si>
    <t>This is a of causing simple hurt with common intention, which occurred 05.08.2026 at 10.30Hrs, at Malagam village, Santhabommali Mandal and reported through medical intimation 05.08.2026 At 16.30 hrs, in which the complainant Mamidi Punnamma W/o Appayya, age 45yrs, Rajaka by caste, Malagam village, Santhabommali mandal reported that she is the one of the member in Dwcra group. One week ago she went to APGVP bank, Borubadra to depost Dwcra money, that money was given by Jalumuri Ramulamma, in that money one 500/- rupees note was damaged, so band staff not agree that note, so she her gave another bank note, then after her husband gave to wine shop and took 400/- . she informed this matter in her Dwcra Group, all were agree to gave 10/- each one. Today i.e on 05.08.2026 at about 10:30h</t>
  </si>
  <si>
    <t>Occurred on 04.08.2026 at 23:45 hrs at Near Government Hospital, M S Palli Village, Kanchili Mandal, and reported on 05.08.2026 at 20:00 Hrs in which the complainant Tippana Naresh S/o late Baburao, 33 Years, M S Palli Village, Kanchili Mandal reported that since his childhood he had been residing in his grandfather's native village, M.S. Palli, where he completed his education. He has been running Naresh Digital Photo Studio in the same village and residing there with his wife and children. He further stated that one Metturu Kalyan S/o Krishnamurthy, a resident of M.S. Palli village, who had earlier worked in his studio, developed an illegal relationship with his wife. About two years ago, the matter was placed before the village elders, who conducted a panchayat, following which the comp</t>
  </si>
  <si>
    <t>Occurred on 23.06.2026 at 16.00 hrs, At cpmplainant house, Tamminaidupeta Village, Etcherla Mandal and reported on 05.08.2026 at 19.00 hrs, Where in the complainant Alikana Srinu, s/o Late Krishna, aged 36 years, belonging to the SC (Mala ) community , resident of Thamminaidupeta Village, Etcherla Mandal, stated that he is working as a Shift Operator at the Etcherla Electrical Substation, he constructed a house and has been residing on the ancestral property inherited from his forefathers.He stated that about one year ago, he laid foundations in a vacant site measuring 9 × 6 (54 square feet) situated behind his house and has been in possession of the said site since then. At the time of laying the foundation, the family members of one Thota Murthy, who reside behind his house, objected an</t>
  </si>
  <si>
    <t>This is a case of criminal trespass and mischief causing damage to the property which occurred on 23.07.2026 at 15.00 hrs at Surevey No.623/24 Agricultural land, Jalumuru village &amp; mandal and reported on 05.08.2026 at 18.00 hrs in which the complainant Chinthada Garikayya S/o Late Lakshminarayana, Age 47 years, Kalinga by caste, Dalappapeta village, Rana Panchayati, Jalumuru Mandal stated that he is cultivating the land of Munukoti Venkataramana, Jalumuru Village and Mandal since 4 years on lease, present he is farming rice crop in 70 cents of the same land in Survey No.623/2024 of Jalumuru Village, while so on the accused 1)Munukoti Kalyan Chakravathy S/o Gajapathirao, Age 42 years, Telaga by caste, Nallanagula Street, Jalumuru Village &amp; Mandal criminally stresspassed in to that rice</t>
  </si>
  <si>
    <t>Occurred on 05.08.2026 at 09.00 hrs at coconut tree of kaviti police station, Kaviti (M) and reported same day at 10.30 Hrs; by the report of complaint Limmai Prameela w/o late Mohanarao, 34 yrs, Haddi by caste, Kaviti village and Mandal. her aunt was working as private sweeper of kaviti police station since 15 years, due to her sick ness wherein Limmai Devaraju @ Mohanarao s/o Late Bhiro, 39 yrs, Haddi by caste, Kaviti village and Mandal, is husband of the complaint has cleaning the police station today, after he was trying to pluck coconuts from the coconut tree next to the station using an iron rod, suddenly the iron rod came into contact with an electrical wire he felled at electrical shock, after shifted the chc govt hospital Kaviti, doctor informed that he had died while be</t>
  </si>
  <si>
    <t>Occurred prior to 05.08.2026 at 11.30 hrs, Pottangi village, Mandasa mandal and reported on 05.08.2026 at 11.30 hrs, wherein the complainant Kona Devaki, W/o.Santosh, 30 yrs, Pottangi village, Mandasa mandal stated that her marriage was performed with A1 Kona Santosh, S/o.late Kamaraju, Pottangi village on 28.05.2022. Due to their conjugal life, they had one daughter. Later, the accused A1 Kona Santosh started harassing her mentally and physically by suspecting fedility with the help of his mother A2 Kona Jogamma and his sister A3 Vimala and left the complainant and their daughter at her parental house from the last one year. The complainant tried to settle the matter before their village elders but failed. Hence, today i.e. 05.08.2026 at 11.30 hrs came to Police Station and gave a report</t>
  </si>
  <si>
    <t>This is a counter case of Cr. No. 51/2026 and causing simple hurt with common intention, which occurred 05.08.2026 at 10.30Hrs, at Malagam village, Santhabommali Mandal and reported through medical intimation 05.08.2026 At 17.000 hrs, in which the complainant Naupada Adilaxmi W/o Chinnayya, age 52yrs, Rajaka by caste, Malagam village, Santhabommali mandal reported that she is a DWACRA member in their village group. Previous month they were paid DWACRA amount wherein 500/- note was torn. They are decided to each one 10/- will be collect this month. Today she has asked to the group member Uoodi Rajulamma for 10/-, when the A2 mamdidi Punnamma was interfered and scoulded with indecent words to her. The accused A1 Mamidi Rajakumar beat her with stick on her left hand then she got susta</t>
  </si>
  <si>
    <t>This is a case of illegal Transportation of Animals that that Occurred on 06.08.2026 at 22.00hrs, On NH16 road, Opp Royal Enfield show room, Peddapadu Village, Srikakulam and reported on 06.08.2026 at 23.00 Hrs by the complainant J.Rmarao, SI of Police along with staff of Srikakulam Rural PS, received credible information Ashok Leyland(Bada Dostu) Van No.AP39-VC-3880 on NH-16 Road, Opp Royal Enfield show room, Peddapadu Village, Srikakulam Mandal &amp; District found that the accused Vechalapu Ramana, S/o late Akkunaidu, 38 Yrs, Velama by caste, Gollepalli Village, K Kotapadu Mandalam of Anakapalli District driver of Luggage Van No. AP39-VC-3880 as per order of the owner A2.Siriki Ananda, S/o Apparao of Gollepalli Village, K Kotapadu Mandalam of Anakapalli District owner of Vehicle, are in</t>
  </si>
  <si>
    <t>Occurred prior to 06.08.2026 at Mahalakshmi Nagar, Srikakualm Town and District and reported on 06.08.2026 at 12.00 hrs, wherein the complainant Hecherla Haveela w/o Sandipeta Venkatesh, Age:28yrs, Caste: SC Madiga, Segidi Street, Arasavilli, Srikakulam District reported that on 03.12.2017 her love marriage was solemnized with Sandipeta Venkatesh S/o Late Rajeswararao at Sri Pavan Laskhmi Narasimha Kalyan Venue, Simhachalam. At the time of Reception her parents gave cash Rs.5,00,000/-, 6 tulas gold Sarisamanulu worth Rs.80,000 to her Husband. Her husband is a driver. During her marital life she blessed with one girl child Akanksha, aged 8 yrs old. Later her husband harassed her mentally, physically and demanded additional dowry Rs.10,00,000/- with active instigation Mother-in-law Adilaxm</t>
  </si>
  <si>
    <t>Occurred On 05.08.2026 at 22.00 Hrs., At Complt house, Talasamudram village, Polaki Mandal, Srikakulam District. and reported on 06.08.2026 at 12.00 hrs where in the complt Muddapu Paparao S/o lt Jagganna, Age 75 years, Kalinga by Caste, Talasamudram village, Polaki Mandal, Srikakulam District. stated that The complainant is eking out his livelihood by doing agricultural labour work. The complainant is residing in the same house along with his son, Muddapu Jagadeswararao, his daughter-in-law Bhavani, and his two grandchildren. The complainant's son, Muddapu Jagadeswararao, has been addicted to consuming alcohol for the past four years. In recent times, his alcohol consumption has increased considerably, and he has been frequently harassing his father and his wife for money to purchase l</t>
  </si>
  <si>
    <t>Occurred on 06.08.2026 at 14.00 hrs, Bairisaranga puram village, Mandasa mandal and reported on 15.30 hrs, wherein the complainant Maddu Appalamma, W/o.late Appanna, 75 yrs, Byrisaranga puram village, Mandasa mandal stated that she is living alone in the village. Today i.e. on 06.08.2026 at about 13.30 hrs, after completion of agricultural works she returned to her house and found some pieces of bricks, on that she raises cries with abusive words. On hearing the same at about 14.00 hrs, her neighbor-cum-accused Maddu Narasamma, W/o.Tatayya, Byrisarangapuram village, Mandasa mandal interfiered into the matter and she felt that the complainant is scolding her, attacked her with stick and caused bleeding injuries on right eye brow, in between right thumb and right index finger and swelling in</t>
  </si>
  <si>
    <t>Occurred on 06.08.2026 at about 11.30 AM at the house of the complainant, Official Colony, Kothuru and reported on 06.08.2026 at 18.00 hrs by the complainant Potnuru Siva Kumari, W/o. Late Krustanaravu, age 64 yrs, Vysya by caste, Official Colony, Kothuru Town &amp; Village, she has been living alone since the death of her husband about ten years ago, while her son is employed in a private job at Srikakulam. On 06.08.2026 at 11.30, while two women were engaged in cleaning household articles at her residence, two unknown persons came to her house offering to polish copper, silver, and gold ornaments. Initially, she refused, but they insisted and demonstrated their work by polishing a copper glass. They also polished the anklets of one of the cleaning women, convincing the complainant of their</t>
  </si>
  <si>
    <t>Occurred on in between 01.08.2026 about 09.00 hrs to 01.08.2026 about 18.00 hrs at Ponduru railway station, Ponduru Mandal, and reported on 06.08.2026 about 09.00 hrs, wherein the complainant Kandana Paidilingam s/o Kumaraswami, 36 yrs, caste by devangula, Laveti street, Ponduru village and Mandal, Srikakulam District reported that on 01.08.2026 at morning 09.00 hrs He went to the railway station left the his scooty bering no:- AP39GM9352(Hero Pleasure) there and went to his Pharmasiste job purpose at Nowpada village and mandal When he came back that day evening, his Scooty was nowhere to be found. Worth about Rs.20,000/- After searches he presented a report for take necessary action.</t>
  </si>
  <si>
    <t>This is case of Voluntarily causing hurt with common intension that occurred on 05.08.2026 at 17.15 hrs in dry land of the complainant at Purushottapuram village, Sarubujjili mandal and reported on 06.08.2026 at 09.00 hrs basing on the medical statement of Nanupatruni Saraswathi, W/o Late Visweswararao, Age 47 yrs, Caste: Kalinga, Purushottapuram village, Sarubujjili mandal., in which she stated that she has been living by doing agricultural works as her husband died since 11 years by staying with her elder son Ranjith Kumar who is working as teacher in private school at Srikakulam. She further stated that she had 2 acres of agricultural land and cultivating the one acre dry land of Kothakota Lakshmi Bharadwaja for tenant. Beside the land, her villager Tammineni Apparao also had one acre d</t>
  </si>
  <si>
    <t>Occurred on 06.08.2026 at 07.30 hours on BT Road, towards Srikakulam to Sarubujjili, Parvateesampeta village, Amadalavalasa mandal and reported on 06.08.2026 at 10.30 hours, in which the complainant Savalapuram Giribabu S/o Rama Rao, age 47 years, Parvateesampeta village, Amadalavalasa mandal reported that on 06.08.2026 morning at 07.30 hours while he standing in front of his house at that time the driver of Lorry bearing no. AP39W8179 drove his lorry from Srikakulam towards Sabrujjili with rash and negligent manner, without horn, he dashed him, due to which he felt under the tires of lorry and he sustained grievous bleeding injury on his right foot and aberration injury on his right elbow bone, then immediately his nephew Potnuru Rajasekhar shifted him to RIMS hospital, Srikakulam by 108</t>
  </si>
  <si>
    <t>This is counter to Cr. No. 76/2026 that occurred on 05.08.2026 at 17.15 hrs in dry land of the complainant at Purushottapuram village, Sarubujjili mandal and reported on 06.08.2026 at 09.30 hrs basing on the medical statement of Tammineni Bhudevi, W/o Apparao, Age 65 yrs, Caste: Kalinga, Purrushottapuram village, Sarubujjili Mandal., in which she stated that she together with her husband are living by doing agricultural works and they had an agricultural land in extent of 2 acres. Accordingly, beside their land, her villager Kothakota Lakshmi Bhardwaja had one acre dry land is cultivating by their villager Nanupatruni Saraswathi as tenant. While so, on 05.08.2026 at 17.15 hrs she together with her husband as well as Nanupatruni Saraswathi are watering their paddy fields. In the meantime, s</t>
  </si>
  <si>
    <t>Occurred on 05-08-2026 at about 23:20hours., on Arts college road, Near Ambedkar junction, Srikakulam town and reported on 06-08-2026 at 10:30hrs., by the complainant Pedada Venkatrao S/o Lte Suryanarayana, 60yrs, Kalinga by caste, V.R.Gudem Village, Ponduru Mandal, Srikakulam District. In which the complainant reported that he is a former. His younger brother Pedada Giridhararao was not getting married; he was suffering from it, and he had been somewhere from his home. On 04-08-2026 in the early morning,, his younger brother left from his home for natural calls, but he did not return. His elder brother¿s son Pedada Venkata Suresh phoned him, he told that on seeing a shared a accident photo on whatsapp, that photo like that younger brother Giridhararao, he said him go to enquiry at Srika</t>
  </si>
  <si>
    <t>This is case of rash driving on a public way which occurred on 26.07.2026 at 01.00 hrs , on NH-16 Road, Near Grand Hotel, Peddapadu village, Srikakulam and reported on 06.08.2026 at 15.00 hrs in which the complainant named Suresh, S/o Chinnappanna, aged-40, Settiyar by caste, Jouli Nagar, R.N. Pudhur, Tamilnadu State Reported that his lorry driver named Elavardhan, S/o Chennaippan, while Driving the lorry bearing No TN52L2012 from Nelluru to bihar, in mean while when he reached above mentioned place , drove the lorry in rash and negligent manner and dashed the lorry which was proceeding ahead of him due to that driver of my lorry received injuries on the right leg and also front part of lorry also damaged</t>
  </si>
  <si>
    <t>Occurred in between 05.08.2026 at 19.30 hrs to 06.08.2026 at 05.00 hrs at Sri Uma Sarveshwara swami Sahitha Sadguru Shirdi Sainadha Temple,Vinjampadu village, Kotabommali Mandal reported on 06.08.2026 at 15.00 hrs in which the complainant Bankupalli Venkata Ratna Nagabala Kameswara Sasthri S/o Bala Subramanya Sharma, 35 years, Brahmina by caste, Vinjampadu village, Kotabommali Mandal reported that he has been working as the priest of Sri Uma Sarveswara Swamy Sahitha Sadguru Shirdi Sainath Temple, Vinjampadu Village, Kotabommali Mandal, for the past three years. On 05-08-2026 at about 7:30 PM, after completing the temple rituals, he locked all the shrines and the main gate and went home. On 06-08-2026 at about 5:00 AM, a villager, Seepana Jagan, found the lock of the Shiva temple broken</t>
  </si>
  <si>
    <t>Occurred on 05.08.2026 night 22:00 hour¿s in-between 06.08.2026 morning 06:00 hours at house of the complainant in Kella Street, Srikaulam Town and reported on 06.08.2026 at 08:00 hours. In which the complainant Majji Pyditalli, W/o Late Venku Naidu, Age 45 years, T. Kapu, Kella Street, Srikakulam Town reported that her son Majji Hemanth, S/o Late Venku Naidu, Age 24 years has been working in Dr. Gaineti Srikanth as Car Driver. One year ago her son performed love marriage with Gangitla Anitha D/o Apparao, since they led their conjugal life happily. Her daughter in law Anitha was joined Job in Real-estate Company near Pasagada Suryanarayana Mill Junction. After few days performed job, her daughter in law Anitha went to her parents house of Balaga and not interested to come to their house,</t>
  </si>
  <si>
    <t>This is a case of Fatal Road Accident that Occurred on 06.08.2026 at 18:00 Hrs, on NH 16 Road (Ichapuram- Palasa), at Jalantrakota Junction, Kanchili Mandal and reported on 07.08.2026 at 07:00 Hrs in which the complainant Dasari vanitha Kumari W/o late Chandrasekharam, 44 Years, Donkaluru Village, Sompeta Mandal reported that her marriage with Dasari Chandrasekharam, S/o Late Chinnodu, aged about 57 years, R/o Donkaluru Village, Sompeta Mandal, was solemnized in the year 2017 and that they are blessed with two daughters.Her husband had been working as a Government Hindi Teacher for the last 18 years and was presently serving as a Hindi Teacher at Z.P.H. School, Besi Ramachandrapuram for the past three years. On 06-08-2026 at about 08:00 Hrs her husband left their house on his scooter bear</t>
  </si>
  <si>
    <t>This is case of fatal road accident ( Hit &amp; Run) that occurred on 07.08.2026 about 05.30 hrs, on NH-16 road towards Narasanapeta Side , opposite Eenadu office, Near Peddapadu village, Srikakulam and reported on the same day at 16.30 hrs wherein the complainant named Kambali Sivachakra, S/o late Suryanarayana, age-37, kapu caste, Mallam village, Pitapuram Mandalam, Kakinada District reported that her father/ deceased named Chinnari Satyanarayana, S/o Surya Rao , age-74 was living by doing pickle business in Srikakulam Town and surrounding areas. As usual on 07.08.2026 her father/ deceased started from his rented house on his motorcycle bearing No AP30AH1991 for the pickle business, when he reached above mentioned place, Accused who drove the un-known car in ras</t>
  </si>
  <si>
    <t>This is a case of illegal possession of liquor for sale that occurred on 07.08.2026 at 19.00 hours at Varanda infront of the accused house, Kothgraharam Village, Nandigam Mandal and reported on the same day at 20.15 hours wherein the accused Kanchu Bharathi, W/o Someswara Rao, Age 40 years, Sondi by caste, Kothagraharam Village, Nandigam Mandal has been taken into custody and seized 1) King fisher beet 650 ml- 2 X 200/-, 2) Iconiq white 180 ml ¿ 1 X 200/-, 3) Directors special Gold whisky 180 ml- 4 X 150/-, 4) Kerala malted fine whisky 180 ml- 1 X 99/-, total 8 bottle worth of Rs.1299/- from his possession meant for sale without possessing licence under cover the occurrence report.</t>
  </si>
  <si>
    <t>329(3),74,78(1)(i),75(1),76 BNS</t>
  </si>
  <si>
    <t>Occurred on 07.08.2026 at about 17:30 hrs at the complainant's house in Narsingipalli Village, Narasannapeta Mandal, and was reported on the same day at 21:00 hrs, wherein the complainant, Yalla Mohini, W/o Narayanarao, aged 21 years, resident of Narsingipalli Village, Narasannapeta Mandal, reported that while she was feeding her two children near the threshold of her house, one Peesa Appanna S/o Ramarao of the same village approached her and said, "I have been watching you for a long time, and today I have finally caught you." He then lunged at her, tore her nighty, and attempted to drag her inside the house. However, when the complainant screamed loudly, her mother-in-law, Yalla Damayanti, came to her rescue and scolded the accused, upon which he fled from the scene.</t>
  </si>
  <si>
    <t>Occurred prior to 07.08.2026 at Parvathipuram Village and Mandal, Manyam Parvathipuram District and reported on 07.08.2026 at 18.00 hrs, wherein the complainant Bayi Sanyasamma w/o Hanumanthu Lakshmanarao, Age:22yrs, Caste: Nagavamsam, Chilakapalem Village, Etcherla Mandal, Srikakulam District reported that on 26.10.2021 her marriage was solemnized with Hanumanthu Lakshamana rao S/o Suryanarayana at her in-law¿s house. At the time of Marriage her parents gave cash Rs.3,00,000/-, 2 tulas gold, Rs.1,00,000/- worth bike, Sarisamanulu worth Rs.1,00,000 to her Husband. She lived happily with her husband only one year. During her marital life she blessed with one male child Mokshith, aged 5 yrs old. Later her husband addicted to alcohol and harassed her mentally, physically and suspected her</t>
  </si>
  <si>
    <t>Occurred on 06.08.2026 at 14.45hrs at house of the complainant, Birlangi village of Ichapuram mandal and reported on 07.08.2026 at 20.15hrs; the complainant Gudiya Laxmi Sahumai w/o Ramachandra sahumai, age: 41yrs, Birlangi village of Ichapuram mandal, in which, she reported that she had 2 daughter and 1 one son her elder daughter named Deepthi sahumai D/o Ramachandra sahumai, age: 23yrs, caste by gudiya, Birlangi village of Ichapuram mandal went out from the house without any information, on plea that her daughter waked at Hyderabad and She was introduced to a man through her friends at Hyderabad and has been talking to him on the phone ever since one Later they searched about missing person but did not trace.</t>
  </si>
  <si>
    <t>Occurred in between 06.08.2026 at 22.00 hrs to 07.08.2026 at 01.30 hrs, at Complainant house, baligam colony, Mandasa mandal and reported on 07.08.2026 at 11.00 hrs, wherein the complainant Durgasi Nagamma, W/o.Ganapathi, 46 yrs, Baligam colony, Mandasa mandal stated that she had one daughter and one son. Her daughter Durgasi Nirmala @ Munjeti Nirmala, W/o.Simhadri, 25 yrs, Baligam colony, Mandasa mandal marriage was performed with Munjeti Simhadri in the year 2021 and they have one daughter. The complainant daughter is staying in parental house due to disputes with her husband from the last 10 months. On 06.08.2026 night after completion of dinner, all the family members of the complainant went to sleep in their house. Her house is under construction and having no proper doors. Due to th</t>
  </si>
  <si>
    <t>This is a case of simple hurt that occurred on 07.08.2026 at about 18.00 hours, at Timmapuram village, Amadalavalasa Municipality and Mandal, and reported on the same day at 22.00 hours, in which the complainant Sambana Laxmanarao S/o Appalasuri, 45 yrs, Viswabrahmin by caste, Carpenter, r/o 17th black, Timmapuram village, Amadalavalasa town N/o Srinivasacharyulapeta village, Amadalavalasa reported that since the gate had been installed to prevent dogs fron entering their block, the wife of accused feed the dogs, when the complainant questioned about that, by that time the Accused Voosa Apparao, Timmapuram village, Amadalavalasa Municipality and Mandal beat the complaint with stick on his left hand, as a result he received swelling injury. Later he was shifted to CHC, Amadalavalasa Hosp</t>
  </si>
  <si>
    <t>351(2),79,115(2),74,3(5),49 BNS</t>
  </si>
  <si>
    <t>This is a case of outraging modesty of woman coupled with hurt and criminal intimidation with common intention and threatened on the instigation of accused A-2 to A-4 that occurred on 06-08-2026 at about 16:00 hrs at Aludu Village, Saravakota Mandal and reported 07-08-2026 at 08:00 hrs hrs in which the complainant Polumuru Kanakamma, W/o Laxmana Rao, Age 40 Yrs, Telukula by caste, Aludu Village, Saravakota Mandal reported that the accused A-1 Gara Ramesh, Saravakota village came in front of her ¿Pakodi¿ shop scolded her in filthy language, pulled her Saree in a public place, beat her with his hands and threatened her that he would kill the complainant and her son on the instigating by the accused A-2 to A-4 due to long disputes having between the complainant and A-2 Polumuru Chandrasekhar,</t>
  </si>
  <si>
    <t>Occurred inbetween dot 01.08.2026 at 22.00hrs to dt 02.08.2026 at 03.30hrs at house of the complainant, Sanyasiputtuga Village of Ichapuram mandal and reported on 08.08.2026 at 11.45hrs; the complainant Masupatri Venubabu s/o Late Damodhar, age: 32yrs, caste by reddika, Sanyasiputtuga village of Ichapuram, in which, he reported that he is living by doing labour works. He purchased a motor cycle bearing No. AP 40 MD 6222 at Bajaj show room at Ichapuram town for domestic works purpose. On 01.08.2026 at about 22.00hrs he parked his bike in front of his house later next day morning at about 03.30hrs he went to that place and observed that his motor cycle not there. Later he searched surrounding areas but not found.</t>
  </si>
  <si>
    <t>79,351(2),115(2) r/w 3(5) BNS</t>
  </si>
  <si>
    <t>This is a case of voluntarily causing hurt coupled with abusing a woman in filthy language intended to insult her modesty with common intention that occurred on 08.08.2026 at about 16.00 hrs at chinakorada Village, Hiramandalam Mandal and reported on 08.08.2025 at 20.30 hrs in which the complainant Chodi Budevi,W/o Mallesh ,age 30 years, Yatha by Caste , Chinnakorada Street, Hiramandalam Village &amp; Mandal reported that the marginally noted I reside at the home of Jammanna Appamma (wife of the late Mallesh). After me, my younger sister was married to Sarvakota. My elder sister, Bhavani, lives in a house opposite my mother's home. She frequently quarreled with our mother, fearing that Mother would transfer the entire property to me. On August 4, 2026, at around 9:00 AM, my sister Bhavani ca</t>
  </si>
  <si>
    <t>'262/2026'</t>
  </si>
  <si>
    <t>Occurred on 04.08.2026 at about 16.00hrs at R.T.O office 1st floor near Kasibugga market area and reported on 08.08.2026 at 18.00hrs wherein the complainant Maddu Chnadramma w/o Apparao, 51 years, Yadava by caste, Padmanabhapuram village, Palasa mandal, Srikakulam District reported that her son Maddu Kurmarao got married to Teja 12 years ago and they do not have children. Kurmarao died on 16.08.2025 due to ill health. From then complainant¿s daughter-in-law asked to settle her. After many meetings with village elders, on 04.08.2026 at around 16.00hrs the complainant and her daughter-in-law &amp; her relative and village elders again attended meeting at R.T.O office 1st floor near Kasibugga market area. During the meeting Teja, his father Dasari Gangulu, JRC puram villager Randi Gangulu qurrele</t>
  </si>
  <si>
    <t>'261/2026'</t>
  </si>
  <si>
    <t>Occurred on 07.08.2026 at about 17.30hrs at Room No:30, Shankar Lodge, Kasibugga town and reported on 08.08.2026 at 08.30hrs, wherein the complainant Palivela Veerababu s/o Chandrarao, 41yrs, SC Madiga by caste, Korada Village, Karapa Mandal, Kakinadi District reported that his son/deceased Palivela Chandu s/o Veerababu, 19yrs, SC Madiga by caste, Korada Village, Karapa Mandal, Kakinadi District along with his friends, went to Palasa for PVC works and stayed at Room No. 30, Shankar Lodge, Kasibugga town for the past three days. On 07.08.2026 in the evening, after completing their work, his son and friends returned to their lodge and were resting. At about 17:30 hrs, his son suddenly fell ill and began blood from his nose and mouth. Immediately, his friends rushed him to the Government Hosp</t>
  </si>
  <si>
    <t>This is a case of theft (Motor cycle) that occurred on 08.06.2026 at 19.00 Hrs, On NH16 road, Opp Maseed, at Singupuram Village, Srikakulam Mandalam and district and reported on 08.08.2026 at 12.30 Hrs by the complainant Kenguva Satheesh, S/o Anandarao, 45 Yrs, Kaling Vysya by caste, Saravakota Village &amp; Mandalam that he was living doing by kirani business in his village. On 08.06.2026 he and his wife Divya are coming to Srikakulam on his scooty bearing No.AP 39SU 4126 for hospital works . He reached Singupuram Village , Opp Massed, at 11.30 hrs , suddenly two dogs are across the road, and he going to avoid them then his motor cycle was uncontrolled and fell down on the road, then both are received bleeding injury and admit in Medic over hospital, Srikakulam. Then after same day his fam</t>
  </si>
  <si>
    <t>11 r/w 12 POCSO ACT 2012, 351(2),78(1)(i),79 BNS</t>
  </si>
  <si>
    <t>This is a case of stalking, insulting the modesty of a woman, and criminal intimidation with an intention to cause sexual harassment, which occurred on 11.06.2026 at about 06:30 hours at Peddasana Village, Tekkali Mandal, and was reported on 08.08.2026 at about 14:00 hours, by the complainant Boddepalli Lalitha, W/o Suryanarayana, aged 45 years, Kalinga by caste, Peddasana Village, Tekkali Mandal reported that the accused Ippili Jayavardhan, S/o Sattibabu of the same village, had been continuously stalking her daughter/victim Boddepalli Madhuri, D/o Suryanarayana, aged 17 years, who is studying Intermediate 2nd Year, while she was going to college under the guise of expressing love and threatened her by stating that he would die if she did not love him, behaved with her in an inappropriate</t>
  </si>
  <si>
    <t>This is a case of voluntarily causing simple hurt that occurred on 08.08.2026 at about 07:00 hrs near Ambedkar Junction, Nandigam Village, Nandigam Mandal, and reported on the same day at 11:00 hrs. Wherein the complainant Savukari Tejeswararao, S/o Someswararao, 32 yrs, Sondi by caste, Market Street, Nandigam Village, Nandigam Mandal is working as a cleaner/conductor in Bhasyam School bus at Palasa. The accused, Savukari Sridevi, who is the complainant's aunt, has been frequently scolding him regarding his unemployment. On the above date, while the complainant was proceeding towards the market and reached near Ambedkar Junction, the accused allegedly abused him in filthy language. When the complainant questioned her about the same, the accused beat him, causing simple injuries. The compla</t>
  </si>
  <si>
    <t>Occurred on 08.08.2026 at about 19.20 hrs Near Chicken Shop of the accused, kothagraharram Village, Nandigam Mandal and reported on the same day at 20.00 hrs in which the complainant Sk.Mohmmad ali, SI 87 along with staff conducted raid on receiving consistent information about illegal possession of IMFL and caught the accused : Maddu Suryanarayana, s/o late Jagannayudu, age 75 Years, Caste by Yadava, Kothagraharam Village, Nandigam Mandal and seized the contraband i) MC dowels NO.1 Luxury 180 ML¿ 4 bottles ii) Officer¿s Choice - 180 ML ¿ 2 bottles total 6 bottles worth Rs. 1,120/- which were in his possession under the cover of occurrence report since none came forward to act as mediators.</t>
  </si>
  <si>
    <t>Occurred on 25.05.2026 at about 14.00hrs opposite to Bihar Dhabha, Srikakulam to Palasa NH-16 road, Tekkali village and reported on 08.08.2026 at 18.00hrs, wherein the complainant Nagavamsam Krishna, S/o late Lokanadham,42 yrs, SC relli by caste, Bhulokamatha street, Tekkali village reported that the accused driver of Car bearing No. OD02 CX 2211 drove his vehicle in a rash and negligent manner and dashed against Bodda Rishi, S/o Sudha (rider of Motor cycle bearing No. AP30 M 8803) and Nagavamsam Karthik, 17 years (Pillion rider), result of which both are sustained with bleeding injuries over their bodies. Immediately they were shifted to RIMS, Srikakulam for better treatment and etc facts.,</t>
  </si>
  <si>
    <t>This is a case of Un-natural death due to snake bite which occurred on 08.08.2026 at 13.30 hrs at agricultural fields opposite to Asirithalli temple, Tekkalipadu village, Jalumuru mandal and reported on same day at 14.45 Hrs in which the complainat Pitta Neelamma W/o Jaggayya, Age 62 years, Yadava by caste, Tekkalipadu village, Jalumuru mandal stated that her grand daughter/deceased Pitta Anushka D/o Chinna Appanna, Age 17 years, Yadava by caste, Tekkalipadu village, Jalumuru mandal was bitten by venomous snake while she was going to agrticultural field to give water to the petitioner. Then the deceased shouted that she was bitten by snake, Immediately petitioner rushed to her grand daughter and shifted her to AH, Narasannapeta with the help of villagers, and there the deceased is pas</t>
  </si>
  <si>
    <t>This is case of Rash and negligent driving as to endanger human life that occurred on 07.08.2026 at 19.00 hrs on Alikam-Bathili BT road at L.N.Peta Junction and mandal and reported on 09.08.2026 at 09.00 hrs basing on the statement of Siddantama Venkataramana, S/o Late Dasamayya, Age 75 yrs, Caste: Neyyala, Gottipalli village, L.N.Peta mandal., in which he stated that he is in old age and staying with his only son by name Siddantam Apparao, Age 45 yrs is living by doing mason works. Accordingly, on 07.08.2026 at 07.00 hrs his son left home to visit L.N.peta village for mason works by his motor cycle bearing No. AP40HK1900. While so, on the same day at 19.00 hrs he has known the information through the villagers of L.N.peta that his son fallen on road and sustained with bleeding injuries wh</t>
  </si>
  <si>
    <t>Occurred on 09-08-2026 at 13.50 hrs , At NH16 service Road, towards visakhapatnam to Srikakulam , opposite Nayara petrol bunk, near Chilakapalem village, Etcherla Mandal and reported on 09-08-2026 at 18.00 hrs, wherein the complainant, Metta Ramanamma, W/o Anandarao, 50 years, Kalinga by caste, Kesavaraopeta Village, Etcherla Mandal, presented a report on 9.8.2026 at 18.00 hours stating that her son, the deceased Metta Ganapathi, aged 25 years, was working as Supervisor in M.K. Engineering Department of Dr. Reddy¿s Company, Pydibhimavaram. On 9.8.2026, being Sunday, he informed her that he was going to his friend¿s house at Bontupeta Village, near Subhadrapuram, to attend a puberty function and left home on his motorcycle. At about 14.15 hours, her son¿s friend, Yadla Appanna, te</t>
  </si>
  <si>
    <t>238,103(1) BNS</t>
  </si>
  <si>
    <t>Occurred In between on 08.08.2026 at 19.15 hrs to 19.30 hrs at Saragada peta village Ranasthalam mandal and reported on 09.08.2026 at 08.00 hrs by the complainant Maruvada Erukamma w/o lt Nagayya,age 68 yrs,Segidi by caste,Sivaram village,Garividi mandal,Vizinagaram district. The complainant stated that she has one son and two daughters. The complainant¿s second daughter, namely Mahalakshmi, was married about 24 years ago to Pothayya s/o Kola Guruvulu, a resident of Saragadapeta Village. They have two male children. The complainant¿s son-in-law, Pothayya, has the habit of consuming alcohol occasionally. For the past five years, there have been minor quarrels between the complainant¿s daughter and her husband. However, they used to reconcile and continue their matrimonial life. While so,</t>
  </si>
  <si>
    <t>The incident occurred on 08.09.2026 at about 18:00 hours at the accused¿s pan shop situated at Bendigate Junction, Vajrapukotturu Mandal, and was reported on the same day at about 19:30 hours. The complainant, K. Vykuntarao, HC 717 of Vajrapukotturu Police Station, along with PC 1444 and other staff, apprehended the accused, Raguthu Laxmana Rao, S/o Late Ramana, aged 47 years, Reddika by caste, resident of Pathatekkali Village, Vajrapukotturu Mandal. The accused was found transporting liquor bottles illegally to his pan shop with the intention of selling them at higher prices and thereby obtaining unlawful profit. During the apprehension, the complainant seized 08 bottles of BOMBAI MALT Whisky, each containing 180 ml in plastic bottles, from the possession of the accused. Each bottle was v</t>
  </si>
  <si>
    <t>'263/2026'</t>
  </si>
  <si>
    <t>This is case of non fatal road accident that occurred on 08.08.2026 at about 20.30hrs at NH-16, near summadevi railway gate, Palasa mandal and reported on 09.08.2026 at 08.00hrs, wherein the complainant Tamada Mohanrao, s/o late Appanna, 55years, Agnikulakshatrya by caste, Chinna neelavati village, Palasa mandal stated that while he was going to his house after completion his work, on his motorcycle bearing register No: AP40HY6642, when he reached near summadevi railway gate on NH-16, the accused driver of lorry bearing register No. KA06AB3203, drove his lorry in a rash and negligent manner dashed the his motorcycle from the backside. Result of which he fell on the road and received bleeding injuries on head and his body. Later, he shifted to CHC, Palasa for treatment.</t>
  </si>
  <si>
    <t>3(2)(va) SC ST POA ACT, 66-E ITA-2000-2008, 77,308(3),351(2) BNS</t>
  </si>
  <si>
    <t>This is a case of atrocity committed against a member of the Scheduled Caste (Adi andhra) by a person not belonging to the Scheduled Castes or Scheduled Tribes, voyeurism, extortion by demanding money, criminal intimidation, and offences under the Information Technology Act, which occurred prior to 09.08.2026 at 20-00 hours at the complainant house, Pundi village of Vajrapukotturu Mandal and was reported on the same day at 20-00 hours by the complainant, Devadi Swathi, W/o Ramarao, aged 30 years, SC (Adi Andhra), resident of Pundi Village, Vajrapukotturu Mandal, and she stated that she is engaged in labour work, has two children, and is residing with her family. She constructed a new house in her village in the year 2025. The accused, Sangaru Srinu @ Kumar Swami, came to her house to under</t>
  </si>
  <si>
    <t>This is a case of Man Missing that occurred on 01.09.2025 at 08.00 Hrs at Ragolu Village, Srikakulam Mandalam &amp; District and reported on 09.08.2026 at 10.00 Hrs by the complainant Tammineni Purna W/o Apparao, 33 Yrs, Kalinga by caste, Ragolu Village, Srikaulam Mandalam &amp; District and reported on 09.08.2026 at 10.00 Hrs that she was working as dailwage in Ragolu Village petrol bunk, her husband Tammineni Apparao, S/o late Pentayya, age 37 Yrs, her husband addict consumption alcohol, he did not provide any welfare to his family members. On 01.09.2025 at 08.00 Hrs he told his wife, I go to outside, but he did not come to his house so far. The complainant has further added that the missing man frequently kept on leaving home and come voluntarily. she made inquiries about her husband , but cou</t>
  </si>
  <si>
    <t>Occurred on 05.08.2026 night at about 22.30 hours at Fruit shop of Baagaa Ramu, near Ambadkar Junction, Srikakulam Town and reported on 09.08.2026 at 07:00 hours. In which the complainant Nowpada Srinivasarao, S/o Late Jogarao, Age 59 yrs, Baba Metta, Vijayanagaram Town reported that the complainant is working in the Cooperative Department at Vizianagaram. In the year 2008, his younger brother Naupada Venkataramana Murthy, Age 49 years was married to a woman named Lakshmi, a native of Mettakkivalasa Village, Amadalavalasa Mandal of Srikakulam Dist. His younger brother used to work as a painter and maintain his family. Gradually, his younger brother Venkata Ramana Murty became addicted to alcohol and neglected his family. Due to this, his wife Lakshmi left him along with their two childre</t>
  </si>
  <si>
    <t>156(3) CrPC, 107,470,471,465 r/w 34 IPC, 21,20,19 ITA-2000-2008</t>
  </si>
  <si>
    <t>This is a case of Forgery of a document and create a electronic document as genuine with common intention, Occurred on prior to 11.08.2022 at Lolugu Village, Ponduru Mandal and reported on 10.08.2026 at 20.00 hrs., where in the complainant Lanka Mohana Rao S/o Late Chinnam Naidu, 55 yrs, Kapu by caste, Sai Surya Apartment, Lalitha Colony, Dabagardens, Visakhapatnam has filed a petition in the Honorabl JMFC, Ponduru about his brother i.e. Lanka Venkata Ramana S/o Late Chinnamnaidu mutation the land in survey No. 232-63, 232-64, 232-65 at about 1.19 acres with forged document and fabricated the electronic record of government webland by creating new khata on the name of Lanka Venkata Ramana and created new survey numbers by adding the ¿A¿ the existing survey number of the complainant with w</t>
  </si>
  <si>
    <t>This is a case of cheating, which occurred In between 28.03.2026 to 27.07.2026 at about 20.00hrs at Geddalapadu village, Santhabommali Mandal and reported on 10.08.2026 at 20.00 hrs, wherein the complainant Gorjangi Kumar S/o Yarraiah, age 37yrs, Jalari by caste, Geddalapadu village, Santhabommali Mandal reported that, in the month of July, 2025 when he was at Dubai, he received ¿Hi¿ message from Rahul mishra/Accused face book, then after he contact complainant from his whatsapp mobile No. 9354097231, and he asked complainant profile to offered jobs in aboard. His friends 10 members also send profiles to accuse. On 03.06.2026 all of them received offer letters through accused mail. On 01.07.2026 all of them wend Delhi, in that accused conducted medical checkup and each one give 50,000/-</t>
  </si>
  <si>
    <t>117(2),126(2) r/w 3(5) BNS</t>
  </si>
  <si>
    <t>Occurred on 08.08.2026 at 22:00 hrs at Ruppa Seshagiri Chicken Shop, Near ZP Office, Srikakulam town and reported on 10.08.2026 at 0800 hrs where in the complainant by name Balivada Sekhar S/o Venkata Ramana Murthy, Age 38 yrs, Patnaik by caste, Manguvaritota, Srikakulam Town stated that he is working as a car driver. On 08-08-2026 at about 21.00 Hrs, while he was proceeding towards his house, he noticed Shesagiri and Desala Narayana Rao quarreling with each other, near ruppa Shesagiri Chicken Shop, situated near Z.P. He went there and asked them why they were quarreling and told them to leave the place. Then, Shesagiri and Narayana Rao abused him and questioned him interference, stating, ¿Why are you concerned about our matter? You are interfering too much. Go away by the way you came.¿ T</t>
  </si>
  <si>
    <t>Occurred on 16.07.2026 at about 09:15 hours in-between 09:30 hours at Pathabastand inbetween Krishna Park, Srikakulam Town and reported on 10.08.2026 at 14:00 hours. In which the complainant Yadam Apparao, S/o Lt. Ramulu, Age 70 yrs, Medari by caste, Medara Street, Srikakulam Town reported that on 16.07.2026 morning 09:00 hours the complainant Yadam Apparao with wife Appayamma by carrying 1) Gold chain, weighing about 1 ¼ tulas, 2. Gold Pustlatadu weighing about 2 ½ tulas, 3. 1 Pair of flower designed gold ears studs weighing about 1/3 tulas, total 4.5 Tulas gold, worth of Rs.1,12,500/- were boarded the Auto at Pathabustand, Srikakulam Town and after some distance three youngsters were also boarded the Auto and when they reached near Axis Bank, Krishna Park, Srikakulam Town said 3 youngst</t>
  </si>
  <si>
    <t>This is case of simple hurt with common intention that occurred on 09-08-2026 at about 11:00hrs at near Ration Dealer shop of LN Puram Village of Laveru Mandal and reported on 10-08-2026 at 18:00hrs., wherein the complainant Pallantla Sekharrao S/o late china Chittappadu, age 62 yrs, Telaga by caste, LN Puram Village of Laveru Mandal reported that he is living by doing cultivation for livelihood. He and his two brothers jointly own three acres of agricultural land in their village. His elder brother, Pallantla Adinarayana, and younger brother, Pallantla Narayanarao, divided the said land among themselves and allotted most of the Banjar land to him, while retaining a larger share of the zerayathi land for themselves. When the complainant questioned them regarding the injustice in the div</t>
  </si>
  <si>
    <t>This is a case of cruelty, harassment, and unlawful demand for additional dowry against a married woman by her husband and his family members. The incident occurred prior to 10.08.2026 at about 14:00 hours at the complainant¿s matrimonial home situated at Moolapeta Village, Santhabommali Mandal, and reported on 10.08.2026 at about 14:00 hours by the complainant, Gali Santhosi, W/o Darapu Appalareddy, aged 28 years, belonging to the Reddika community and resident of Devunalthada Village, Vajrapukotturu Mandal, stated that her marriage with Darapu Appalareddy was solemnized on 09.08.2025 according to Hindu customs and traditions. At the time of the marriage, the complainant¿s parents allegedly gave ¿6,00,000 in cash, 5 tulas of gold ornaments, and other bridal articles/gifts worth approximat</t>
  </si>
  <si>
    <t>Occurred on 06.08.2026 at 18.00 hrs, at Complainant's house, Kusumala village, Mandasa mandal and reported on 10.08.2026 at 07.00 hrs, wherein the complainant Savara Sivakumar, S/o.late Sriramulu, 30 yrs, Kusumala village, Mandasa mandal stated that his parents are having 4 sons and 2 daughters, he is the third one and all are married except his younger brother. His father died 20 years ago. His mother Savara Varahalamma, W/o.late Sriramulu, 58 yrs, Kusumala village, Mandasa mandal is staying alone at their village. On 06.08.2026 at 18.00 hrs, she went to upstair for collecting dry clothes, while climbing down the steps, she accidentally fallen from steps and reseived bleeding injury on her head back side. Later, she was shifted to Govt. Hospital, Palasa through 108 ambulance and referred</t>
  </si>
  <si>
    <t>Occurred prior to 10.08.2026 at Bomminaidu Valasa, Rajam Mandal, Vizianagaram District and reported on 10.08.2026 at 18.30 hrs, wherein the complainant Mangam Parvathi w/o Jagadeesh, Age:34yrs, Caste: Telaga, Chinnabondilipuram, Srikakulam Town and District reported that on 27.05.2011 her marriage was solemnized with Mangam Jagadeesh S/o Nageswarao at her in-law¿s house. At the time of Marriage her parents gave cash Rs.10,00,000/-, 15 tulas gold to her Husband. She lived happily with her husband five years. During her marital life she blessed with two female children. Later her mother-in-law Narayanamma, Father-in-law Nageswarao, Sister-in-law Vennapu Gowri, Priya Vandana, Ravikumar, Umamaheswararao, Venkatesh harassed her mentally, physically beaten her. Though the complainant bare all</t>
  </si>
  <si>
    <t>Occurred in prior to 10.08.2026 at Bairagipeta Village, Pathapatnam Mandal and reported on 10.08.2026 at 18.00hrs in which the complainant Gaddi Bhagyasri, W/o Kolli Sripathi, age 30yrs, Kapu by caste, Durgamma Colony, Pathapatnam Village &amp; Mandal reported that her marriage was held in the year 2017 with Kolli Sripathi, S/o Kurmanayakulu of Bairagipeta Village, Pathapatnam Mandal. Her husband running Kakatiya Junior college at Srikakulam. In their marriage life they blessed two children. In her marriage time her parents gave Rs.8,00,000/- and 15 tulas gold to her husband. After few years her husband Kolli Sripathi, S/o Kurmanayakulu, her mother-in-law Kolli Krishnaveni, W/o Kurmanayakulu, her father-in-law Kolli Kurmanayakulu and her sister-in-law Srilatha were harassed both physically an</t>
  </si>
  <si>
    <t>Occurred on 09.08.2026 at about 23.30 hrs on Srikakulam to Visakhapatnam service road, opposite Indian oil petrol bunk Pydibheemavaram of Ranasthalam Mandal and reported on 10.08.2026 at 16.00 hrs by Kalisetty Hemanth Rao s/o Gurumurthy,age 27 yrs,kapu by caste,Byreddypeta village,Cheepurupalli mandal,VZM. The complainant stated that Karimajji Nani, S/o Satyam,age 19 yrs, who is related to the complainant as a younger brother and is a resident of the same village, has been working as a contract employee at Aptoria Pharma Company, Pydibheemavaram. As usual, on 09.08.2026, Nani left his house on his Pulsar motorcycle bearing Registration No. AP40KP5006 to attend his night duty.At about 11:30 PM, while he was proceeding on the service road near the Indian Oil Petrol Bunk, Pydibheemavaram, h</t>
  </si>
  <si>
    <t>Occurred on 09.08.2026 at 16.30 hrs, at Pedongo village, Mandasa mandal and reported on 10.08.2026 at 08.00 hrs, wherein the complainant Savara Haddi, S/o.late Pradhan, 56 yrs, Pathakota village, Mandasa mandal stated that on 09.08.2026 morning, his wife Savara Jhara, W/o.Haddi, 53 yrs, Pathakota village, Mandasa mandal; along with Katta Somudri, W/o.Late Bhaskara Rao, 51 yrs, Pedongo village, Mandasa mandal and some others of their villages went to cultivation works at the field of Ballu Dandasi, S/o.Raghu, Pedongo village. Evening at 16.30 hrs, rain with thunders came. His wife Savara Jhara another woman Katta Somudri were died on the spot due to thunder bolt and remaining labour Kumar Leela, katta Sushmita, Madhya Devaki and Buyya Parimi were received injuries. All of them were shifted</t>
  </si>
  <si>
    <t>318(2),318(4) BNS</t>
  </si>
  <si>
    <t>This is a case of cheating that occurred prior to 11-08-2026 at 18:00hrs., at Adapaka Village, Laveru Mandal and reported on 11-08-2026 at 18:00hrs., wherein the complainant Nadiminti Revathi, D/o Venkata Appalanaidu, age 29 yrs, Kapy by caste, Adapaka Village of Laveru Mandal, Srikakulam District reported that the accused Jaddu Suresh S/o Appalanaidu, 34 yrs, Kapu by caste, Adapaka village cheated the complainant by a false promise and he sexually exploited her under the pretext of marriage but is now refusing to marry her. Hence she requested for necessary action.</t>
  </si>
  <si>
    <t>Occurred on 11.06.2026 at 17.10 hrs, At complainant house, kesavaraopeta village, Etchrla mandal and reported on 11.08.2026 at 10.00 hrs , wherein the complainant Ponduru Thaviti Raju, s/o late Narasayya, aged 85 years, belonging to the Kalinga community, resident of Kesavaravupeta Village, Etcherla Mandal, stated that due to his old age, he has been staying at home. His wife, Ponduru Varahalamma, is also staying at home. They have two sons and three daughters, all of whom are married. Last year, the complainant and his wife filed a maintenance case before the Hon¿ble Court seeking maintenance from their children. The Hon¿ble Court passed an order directing both of their sons to pay ¿3,000 per month towards their maintenance. However, till date, the sons have not paid even a single rupee</t>
  </si>
  <si>
    <t>3(2)(v),3(1)(r),3(1)(s) SC ST POA ACT, 109(1),318(2),74,79,115(2),318(4),351(2),137(2) BNS</t>
  </si>
  <si>
    <t>This is a case of atrocity coupled with attempt to murder, kidnapping from lawful guardianship/custody, criminal breach of trust, insult and outraging the modesty of a woman, voluntarily causing simple hurt, criminal intimidation and cheating, which occurred on 11.08.2026 at about 12:30 hours on the road between Lingalavalasa Wellness Centre and Lingalavalasa Village, Tekkali Mandal and was reported on the same day at about 14:00 hours by the complainant Jonnada Pavani, D/o Haribabu, aged 26 years, Caste: SC Madiga, Community Health Officer, Lingalavalasa Wellness Centre, R/o DCCB Town, Srikakulam, N/o Chinnabogila Village, Seethanagaram Mandal, Parvathipuram Manyam District reported that the accused Vadadhi Rambabu, S/o Chinnarao, aged 31 years, Caste: Vadabalija, Bandaruvanipeta Village,</t>
  </si>
  <si>
    <t>This is a case of voluntarily causing simple hurt and using abusive/filthy words against the complainant by the accused. The incident occurred on 10.08.2026 at about 07:00 hours and again at about 19:30 hours at the complainant¿s house in Sunkarajaganadhapuram Village, Vajrapukotturu Mandal, and reported on 11.08.2026 at about 10:00 hours by the complainant, Ayithi Bharathi, W/o Chinnarao, aged 45 years, Yadava by caste, resident of Sunkarajaganadhapuram Village, Vajrapukotturu Mandal. The complainant stated that the bathing water used by her grandchildren flowed towards the house of the accused, Vankala Hemalatha. In this connection, the accused abused the complainant¿s children by using filthy and abusive words. Later, on the same day at about 19:30 hours, the accused again approached th</t>
  </si>
  <si>
    <t>Occurred on 09.08.2026 at 09.30 hrs, At school , Mala muddada village, Etchrla mandal and reported on 11.08.2026 at 20.00 hrs , wherein the complainant Lingala Ramulamma, w/o Ramakrishna, aged 48 years, SC Mala by caste, resident of Mala Muddada Village, Etcherla Mandal, stated that she has been residing at the above address along with her family members. She stated that her husband¿s parents had acquired 8 acres of land and that the said 8 acres were to be divided equally among the four brothers, including her husband. When the complainant requested that the land be divided equally, Lingala Adilakshmi, Lingala Nelamappadu, Lingala Sarojanamma and Lingala Lakshmana Rao did not agree and demanded an additional one acre of land. The complainant and her family did not agree to their demand</t>
  </si>
  <si>
    <t>Occurred prior to 11.08.2026 at Gujarathipeta, Srikakulam Town and District and reported on 11.08.2026 at 12.30 hrs, wherein the complainant Alapana Kalavathi w/o Ganesh Rao, Age:28yrs, Caste: Reddika, Kocherla Village, Ranastalam Mandal, Srikakulam District and reported that on 22.11.2020 her marriage was solemnized with Alapana Ganeshrao S/o Ramachandra Rao at her-in-law house and again Register Marriage performed on 26.11.2020. At the time of Marriage her parents gave cash Rs.15,00,000/-, 10 tulas gold, Rs.3,00,000/- for her husband loans. During her marital life she blessed with one baby boy Leonce aged about 5 year old. Later her husband addicted to alcohol and online games harassed her mentally, physically and demanded additional dowry with active instigation of Father-in-law Ramar</t>
  </si>
  <si>
    <t>118(1),351(2),109(1) r/w 3(5) BNS</t>
  </si>
  <si>
    <t>This is a case of attempt to murder, which occurred on 12.08.2026 at about 11.00 hrs on BT Road, near Chinthalapeta Junction, Burja Mandal, and reported on the same day at 22.00 hrs. wherein the complainant, Sampathirao Ramana S/o Late Thavitiraju, 60 yrs, Kalinga by caste, Loddalapeta Village, Amadalavalasa Mandal, is working as an ASI in 187 Bn, CRPF, and is presently on leave. The complainant's daughter and the accused Ponnada Prasadarao S/o Syamalarao, are separated due to family disputes. Previously, two cases were registered against the accused in connection with their family quarrels. On 31.07.2026, when the complainant went to the District Court, Srikakulam, in connection with the case hearing, the accused allegedly attempted to attack the complainant and his family members, who es</t>
  </si>
  <si>
    <t>11 r/w 12 POCSO ACT 2012, 118(1),74,78(1)(i) BNS</t>
  </si>
  <si>
    <t>Occurred on 12.08.2026 at 17.00 hrs, at Bus stand, Mandasa village and mandal and reported on 12.08.2026 at 20.00 hrs, wherein the complainant Nadipudi Swathi, D/o.Dujo, 16 yrs, Banjaru Yuvarajupuram village, Mandasa mandal stated that she is studying 1st Inter at Govt. Jr. College, Mandasa. Her parents are doing labour works at Visakhapatnam. She is residing at her aunty Donkuri Bhanu. The accused Rintu Goudo, Chikkidigam village, Mandasa mandal is following her from the last 3 years on the name of love. Even she rejected his love, he used to make phone calls to her aunty mobile number and harassed her on the name of love. She informed the same to village elders through her parents, but there is no change in the acuused attitude. On 12.08.2026 evening at 17.00 hrs, while she is waiting fo</t>
  </si>
  <si>
    <t>Occurred on12.08.2026 at about 17.04 hrs at on NH 16 road,near Tamarapalli high school, Narasannapeta mandal reported on same day at 17.45 hrs wherein the complainant B Ganesh , SI of Police, Narasannapeta PS and his staff are performing drunken driver duty in the part of control the accidents, and Traffic regulation the accused Patnana Ramkishore s/o Srinu late ,19yrs,viswabramhin by caste,Kottapeta ,Kotabommali Mnadal , Rider of motor cycle bearing Reg No. AP39FJ2481.While performing drunken drive, complainant stopped the motor cycle and while checking with breath analyzer to the rider of motor cycle it shows alcohol content as 134 mg/100 ML. The complainant take him to custody under the cover of occurrence report.</t>
  </si>
  <si>
    <t>316(2),318(4) r/w 3(5) BNS, 175(3) BNSS</t>
  </si>
  <si>
    <t>This is a case of cheating and criminal breach of trust that occurred prior to on 17.07.2024 at accused father of A-1: Shaik Afree Banu House at New Colony, Srikakulam town and reported on 12.08.2026 at 09:00 hours. In which the complainant Sai Manasa Infra Enterprises, Represented by C. Chandra Sekhar, GPA Holder, S/o Satyannarayana, Aged 65 yrs, Caste by Brahmin, R/o Plot No.494, P.N. Colony, Srikakulam reported that the Accused A-1 brought from USA as she is wife of Cheemakurthi Koundinya and took good i.e.,1. Gold Mangalasuthra-2 Nos weighing about 4.750 grms, 2. Gold chain-1 weighing about 11.602 grms, 3. Gold Ring weighing about 6.095 grms, 4. Gold bracelet weighing about 4.718 grams, total gold worth of 27.165 grms approximately and it¿s total worth of Rs.4,86,430/- whil</t>
  </si>
  <si>
    <t>This is a case of dowry harassment that occurred on 10.08.2026 at 17.45 hours Guthavalli Village, Burja Mandal and reported on the 12.08.2026 at 09.00 hours by the complainant Panchadi Lakshmi, W/o Ramu, Age 35 years, Kalinga by caste, Guthavallli Village, Burja Mandal madal reported that her husband Panchadi Ramu is working as mason works, last 3 days ago her husband came to village from migrate mason works, asked to her father to gave 0.30 cents of cultivation with drunken state, she interfered the dispute, while taking him to house. he beat the complainant with stick and caused bleeding injury on her left side head and shifted to Government General Hospital, Srikakulam admitting for treatment with the help of her daughter, brother and brother in law.</t>
  </si>
  <si>
    <t>Occurred on 12.08.2026 at 12.30 hrs at rural road, opposite the agricultural field of Sriram Adilakshmi, W/o Krishnamurthy and reported on 12.08.2026 at 14.00 hrs by the complainant Vada Santhosh Kumar, S/o. Someswara Rao, age 27 yrs, Jalari by caste, Nivagam Village, Kothuru Mandal,Srikakulam District reported that the complainant, a resident of his native village who has completed Intermediate education and is presently unemployed, was travelling along with his paternal uncle, Vada Rama Rao, on motorcycle bearing Reg. No. AP 40BH 2183 from Nivagam towards Srimukhalingam. When they reached the Nivagam¿Gotta road, after crossing Madanapuram village and opposite the agricultural field of Sriram Adilakshmi, W/o Krishnamurthy, a tractor bearing Reg. Nos. AP 39 TL 1539 / AP 39 U 3835 came at</t>
  </si>
  <si>
    <t>'264/2026'</t>
  </si>
  <si>
    <t>This is a case of subjecting a married woman to cruelty by her husband and his family members coupled with demand of additional dowry that occurred prior to 12.08.2026 at 15.00hrs at Gokarnapalli Village, Ponduru Mandal and reported on 12.08.2026 at 15.00hrs, Wherein the complainant Yarabati Harika w/o Sankar, 28yrs, Narsipuram colony, Palasa-Kasibugga municipality reported that she has two female children. As she did not give birth to a male child, her husband/accused, Yarabati Sankar, S/o Late Pentayya, resident of Gokarnapalli Village, Ponduru Mandal, along with three other family members, subjected her to physical and mental harassment. The complainant further stated that her husband has been maintaining an extramarital relationship with another woman and has also been harassing her</t>
  </si>
  <si>
    <t>Occurred prior to 12-08-2026 at about 11:30 hrs near NH-16 Road, on the Berhampur¿Palasa Road, at Purushottapuram Village, Ichapuram Municipality and Mandal. The incident was reported on 12-08-2026 at about 14:00 hrs. That the complainant, Narthu Krishna, S/o Narayana Rao, aged 29 years, Yadava by caste, VRO of Purushottapuram Village, Ichapuram, stated that Katila Sahadev, S/o Purushottam, resident of Purushottapuram Village, Ichapuram Municipality, informed him that an unknown male dead body was lying at the place of occurrence.Thereafter, the complainant reached the spot and searched the surrounding area to ascertain the identity of the deceased, aged about 35 yrs to 40 yrs but no clues regarding his identity were found. Hence, the complainant lodged a report requesting necessary actio</t>
  </si>
  <si>
    <t>Occurred on 12.08.2026 at 10.30 hrs AT near karla depo, Seethamvalasa village, Ranasthalam mandal and reported on 12.08.2026 at 14.00 hrs by the Golla Ramu, s/o Gurumurthy, age 40 years, caste: by Srishina, Dandi Veedhi, Srikakulam Mandal and District.¿. The complainant stated that I am residing at the above-mentioned address along with my family. Along with me, Varanasi Nanaji, s/o Srinivasa Rao, and some others are working as finance collection agents under Sri Kovvuru Chandrasekhar Reddy. We collect finance amounts from Srikakulam and the surrounding areas. Today, i.e., 12-08-2026, at about 7:00 AM, I started from Srikakulam on my motorcycle bearing registration number AP 40 AH 4128 to collect finance amounts at Laveru and Venkatapuram. After completing the collections, while proce</t>
  </si>
  <si>
    <t>Occurred in-between 12.08.2026 at 00.30 hrs to 12.08.2026 at 07.00 hrs at in front of the Pattika Tarun¿s House, Mahasingi Village, Kothuru Mandal and reported on 12.08.2026 at 19.0 hrs by the complainant Pattika Tarun, S/o. Ramesh, age 23 hrs, caste by SC-Paidi, Mahasingi Village, Kothuru Mandal,Srikakulam District, Ph:6302664922 reported that On 11.08.2026, the complainant, having completed ITI education and currently seeking employment, borrowed a KTM 200 Duke motorcycle bearing registration No. AP 39 RZ 5720 and it¿s worth Rs.50,000/- from his brother-in-law, Kuppili Chandra Mouli, a resident of the same village, for personal work. After completing the work, at about 8:00 PM, he parked and locked the motorcycle on the road in front of his house. He remained outside until about 12:30 A</t>
  </si>
  <si>
    <t>Occurred on 02.08.2026 at about 19.00 hours at Banjeerupeta village Tekkali mandal and reported on 12.08.2026 at 12.00 hrs by the complainant Rampatruni Mahesh s/o Veeranna, age 44 years, Caste Reddika, Banjeerupeta village Tekkali mandal reported that the accused A1 Rampatruni Mahesh Reddy of the same village beat him with a stone on left eye, A2 Rampatruni Nagamma beat him with a stone over the head with common intention, as a result the complainant received bleeding injuries, owing previous hostility existing between them and etc.</t>
  </si>
  <si>
    <t>Occurred on 10.08.2026 at 08.30 hrs at complainat house, Jarajam village, Echerla Mandal. and reported on 12.08.2026 at 20.00 hrs , wherein the complainant Boddapalli Indhu, w/o Krishnarao, aged 35 years, belonging to SC Mala community, is a resident of Jarajam village, Echerla Mandal. She stated that her husband is working as an agricultural labourer. They have two children, namely one daughter, Boddapalli Sai Likhitha, and one son, Hemanth. Her daughter Sai Likhitha is presently studying Diploma 2nd Year at Sri Sivani Engineering College, Chilakapalem. She used to leave home every day at about 8:30 AM, travel to the college by auto, and return home by about 5:00 PM. On 10-08-2017 at about 8:30 AM, Sai Likhitha left the house stating that she was going to college and would return lat</t>
  </si>
  <si>
    <t>115(2),351(1) r/w 3(5) BNS</t>
  </si>
  <si>
    <t>Occurred on 12.08.2026 at 08.00 hrs At Jeeru kovvada village, Ranasthalam mandal and reported on 12.08.2026 at 15.00 hrs by the Korutla Palayya, s/o late Venkayya, aged 55 years, Reddika caste, resident of Jeeru Kovvada Village, Ranastalam Mandal, Srikakulam District. The complainant stated that on 12-08-2026 at about 08:00 AM, a dispute arose regarding the boundaries of agricultural lands between him and his younger brother Koredla Ramana. During the quarrel, Koredla Ramana beat the complainant on his left arm with a stick, causing swelling and injury, while his sons Koredla Sekhar and Koredla Sai and wife Eswaramma beat the complainant¿s daughter Lakshmi and her son Pothayya and pulled their hair. Ramana also threatened to kill the complainant and take the entire property share. The</t>
  </si>
  <si>
    <t>Occurred prior to 12.08.2026 at 20.00 Hrs at the house of the complainant, Gollakanchili Village, Kanchili Mandal and reported on 12.08.2026 at 20.00 Hrs where in the complainant Korikana Ramulu W/o Purushotham, 28 Years, Gollakanchili Village, Kanchili Mandal reported that she got married with one Korikana Purushotham S/o Madayya, Tottrapalli Village, Golantra Block, Ganjam District, Odisha State in the year 2012. They have two male children.At the time of marriage, her parents gave ¿70,000/- and gold as dowry to her husband. Since the marriage, her husband has been addicted to alcohol and, after consuming alcohol, regularly comes home and abuses and beats her, causing her physical and mental harassment.Her mother-in-law Korikana Rajamma, sister-in-law Guda Parvathi, sister-in-law's husba</t>
  </si>
  <si>
    <t>Occurred on 12.08.2026 at 08.30 hrs in complainant house , kambalapeta village, Ranasthalam mandal and reported on 12.08.2026 at 10.30 hrs by the complainant P Lavamya D/o Venkata rao, Age 25 years,caste by telaga, kambalapeta village, ranasthalam mandal. The complainant stated that The complainant, who is working at Diya Play School, stated that Govindadasu Keerthi , kambalapeta village and Akula Devendra of Tirupatipalem village became acquainted with her and, in February 2026, borrowed gold from her on the promise of returning it within a few days. Believing their words, she gave them about 8 tulas of gold, but they failed to return it and threatened her when she demanded the same. On 12-08-2026 at about 08:30 AM, Govindadasu Lakshmi, mother of Keerthi, and her brother Govindadasu</t>
  </si>
  <si>
    <t>This is a case of Cruelty against a married woman and assaulted by her husband, which occurred on 13.08.2026 at 18.00 hrs., at Gunanapeta Village, Thandyam Panchayat, Ponduru Mandal and reported on 13.08.2026 at 23.00 hrs., where in the complainant Jaggurothu Lakshmi W/o Ramu, 32 yrs, T.Kapu by caste, Gunanapeta Village, Thandyam Panchayat, Ponduru Mandal gave her statement stated that she had married with Jaggurothu Ramu since 16 years back, and blessed with two daughters and one son. During the course of their marital life, the accused became addicted to alcohol and other bad vices and used to frequently abuse and assault the complainant. Despite several interventions by her parents and village elders, there was no change in his behaviour. As usual, on 13.08.2026 at about 18.00 hrs., the</t>
  </si>
  <si>
    <t>Occurred On 13.08.2026 at 08.30 hrs at Yadava street, peddabammidi village, Kotabommali MandalSahitha reported on same day at 16.00 hrs in which the complainant Kinjarapu Vishnu S/o Satyam, 34 years, Velama by caste, Peddabammidi village, Kotabommali Mandal reported that he is working as the Telugu Desam Party Co-ordinator of his village. On 13.08.2026 at about 08:30 AM, while conducting the ¿Intintiki Telugu Desam¿ programme at Pedda Bammidi Village along with party workers, Menda Someswara Rao, S/o Tataiah, and Menda Jagannadham, S/o Tataiah, allegedly obstructed them from campaigning and threatened to kill them if they did not leave the place. He further stated that the said persons had threatened them with dire consequences on several occasions in the past.</t>
  </si>
  <si>
    <t>This is a case of Un Natural death (death due to poison) that occurred on 13.08.2026 at 07.00 Hrs at threshing floor of the complainant at Karajada Village, Srikakulam and reported on same day 17.30 hrs by the complainant Rella Sayamma, W/o late Ramana, 40 Yrs, Srisaina by caste, Karajada Village, Srikakulam Mandalam &amp; district, that she has two daughters, the elder daughter Padma married. Her husband Rella Raman, S/o late Chittodu, 45 Yrs, living doing by agriculture works but her husband addict consume and always used to consume alcohol, come home and trouble his family. In this regard the deceased has been admonished by the complainant (his wife) and family members and he also suffering back pain last 2 years . While so on 13.08.2026 at about 07.00 hours the deceased who could not bea</t>
  </si>
  <si>
    <t>'266/2026'</t>
  </si>
  <si>
    <t>79,115(2),329(4),118(1),324(4),351(2) r/w 3(5) BNS</t>
  </si>
  <si>
    <t>Occurred on 11.08.2026 at about 23.00hrs at Rentikota Village, Palasa Mandal and reported on 13.08.2026 at 14.00 hrs, wherein the complainant Rajana Basanthi w/o Giridhar, 26yrs, Vaddi Chakali by caste, Rentikota Village, Palasa Mandal reported that her husband had borrowed money from a fellow villager, Sai Reddy, but failed to repay it.On 11.08.2026 at about 23:00 hrs, the accused, Sai Reddy, in a drunken state, criminally trespassed into their house, picked up a quarrel with the complainant and damaged the house hold articles, abused her in filthy language, and beat her with his hands and a steel ring. Meanwhile, Sai Reddy's mother, Kumari, and his wife, Rekha, arrived at the scene and also beat her with their hands, followed by criminal intimidation.As a result of the assault, the compl</t>
  </si>
  <si>
    <t>Occurred prior to 13..08..2026 at Ambativanipeta Village, Gara Mandal, Srikakulam District and reported on 13..08..2026 at 15.30 hrs, wherein the complainant Ravi Swathi D/o Ambati Ramayya, Age:31 years, P.Velama by caste, Ambativanipeta Village, Gara Mandal, Srikakulam District reported that her marriage performed with Ravi Nagaraju resident of Palukuru Village, Kandukuri Mandal, Sri Potti Sri Ramulu Nellore District and subsequently her husband died due to heart attack. Later her close relative namely Baggu Ramana, who promised to marry her, continued live-in relation with her and when she became pregnant, he denied her and failed to keep up his promise and thereby cheated her after fulfilling his lust. She is now 6th month Pregnancy. But the accused is in search suitable matches wi</t>
  </si>
  <si>
    <t>Occurred on inbetween 11.08.2026 at 19.00 hrs and 12.08.2026 at 08.00 hrs, near Ramalaym temple, Desavanipeta village, Narasannapeta mandal, reported on 13.08.2026 at 19.00hrs by the complainant namely Pedada Suryanarayana, s/o Krishnamurthy,50yrs,kalinga by caste, Duppalapadu village,Kotabommali mandal, he is a Proclainer operator, he had brought the machine to Desavanipeta village to carry out desilting work on an irrigation canal. On August 11, 2026, after parking the Proclainer on the canal embankment and returning home for the day, he came back the next morning to resume work and discovered that one unknown person had stolen the two batteries belonging to the Proclainer machine. This report is submitted regarding the incident.</t>
  </si>
  <si>
    <t>Occurred on 13.08.2026 at 16.30 hrs at house of the complainant¿s grandmother¿s house, Chitambeswarapeta, Mandapalli panchayati, Ichapuram mandal and reported on 13.08.2026 at 18.00hrs by the complainant Murapala Sankar rao s/o Kamaraju, age: 40yrs, caste by yadava, Chitambeswarapeta, Mandapalli panchayati, Ichapuram mandal, in which, he reported that wherein the accused Datti Krishna who is maternal uncle of the complainant scolded with filthy language and stabbed with scissors on navel area him as result of which he sustained a bleeding wound, on plea that while the accused harassed the complainant¿s grandmother¿s then he asked him that issue then he stabbed with scissors.</t>
  </si>
  <si>
    <t>This is a case of This is a case of Gambling it was Occurred On 13.08.2026 at 15.30 Hrs at At vamsadhara river canal out said place ( open) Burja Kondaragolu village, Hiramandalam Village &amp; Mandal and reported on the same day 17.00 hrs wherein the complainant Y.madhusudhanarao SI of Police-58 ,Hiramandalam PS. and staff caught the accused A.1 pereddy jogaao S/o Jaggarao,age 51 yrs, telaga by caste, Gulumuru village Hiramandalam Mandal , A.2 Takala.someswarao, S/o Narayanarao, Age 35 Years, Kapu by caste, Gulumuru village Hiramandalam Mandal. A,3 Tota.Ramaraju, S/o late apparao , Age 51 Years, telaga by caste, Gulumuru village Hiramandalam Mandal ,A.4.Korni.Simhachalam, S/o Ramarao, Age 60Years,velama by caste,Kondaragolu, Hiramandalam village &amp; mandal. A5 Chakka Simhachalam S/o Dalap</t>
  </si>
  <si>
    <t>'265/2026'</t>
  </si>
  <si>
    <t>This is a case of subjecting a married woman to cruelty by her husband and his family members coupled with demand of additional dowry that occurred prior to 13.08.2026 at 11.30 hrs at Chinna Kothuru village, Vajrapukothuru mandal and Sudikonda, Palasa-Kasibugga municipality and reported on 13.08.2026 at 11.30hrs, Wherein the complainant Vanka Rajeswari w/o Varaprasadarao, Ae 21 years, Caste by Vadabalija, Sudikonda, Palasa-Kasibugga municipality reported that her husband/accused, 1. Kaari Varaprasad S/o Kuramarao, Chinna Kothru village, Vajrapukothrur Mandal, along with his family members 2. Kaari Durga W/o Kurmarao, 3. Kaari Kurmarao, 4. Kaari Srinu S/o Kurmarao, 5. Kaari Anand S/o Kurmarao, 6. Kaari Pinki W/o Anand, subjected her to both physical and mental harassment and they also h</t>
  </si>
  <si>
    <t>Occurred on 13.08.2026 at about 21.00 hrs at Panshop, NN Colony, Kothuru Village &amp; Mandal and reported on same day at 22.15 hrs through occurrence report in which the complainant S. Rajeswara Rao, ASI of Police-956, Kothuru Police Station stated that he and his staff PC-1157, PC-1583 received vredible information at above occurrence place and caught one accused Kunabelli Srinivasrao, S/o Appanna, age 40 yrs, Kapu by caste, NN Colony, Kothuru Village, Kothuru Mandal was found illegal possession of Liquor viz.1) ICON iQ - 180ml- 2 bottles each bottle Rs.200/-, 2) Royal Stag whisky-180ml- 03 bottles, each bottle Rs 230/-, 3) Mansion House ¿ 180ml ¿ 01 bottle Rs.210/-, total 6 bottles in total worth 1300/- from accused pan shop by sell to the public to get monetary benefit. I took into pol</t>
  </si>
  <si>
    <t>3 DPA, 85,74 BNS</t>
  </si>
  <si>
    <t>Occurred prior to 13.08.2026 at Goruvanipeta Village, Gara Mandal, Srikakulam District and reported on 13.08.2026 at 13.00 hrs, wherein the complainant Yerra Ratnam w/o Kumara Swamy, age:31 years, Adhi Andhra Mala by caste, Nimmada Junction, Kotabommali Mandal, Srikakulam District stated that her marriage performed with Yerra Kumara Swamy s/o Ramayya on 02.09.2010 at her in laws house. During marriage her parents gave Rs.1,00,000/-, 1 1/2 tulas gold. During her marital life she blessed with two female children Pallavi, Nikitha. Later her husband harassed her mentally, physically. Her husband¿s uncle Yerra Appanna physical assault with her. Though the complainant bare all the harassment of accused, She lodged a report with request to initiate action against them.</t>
  </si>
  <si>
    <t>115(2),351(2),329(3) r/w 3(5) BNS</t>
  </si>
  <si>
    <t>Occurred on 12.08.2026 evening at about 16.30 hours at vacant land in Survey No.131/5, 131/6 and 131/3B of the complaint in Gujarathipeta Street, Srikakulam Town and reported on 13.08.2026 at 18:00 hours. In which the complaiant Gudla Chandra Shaker, S/o Late Satyannarayna, Age 55 yrs, Caste by Kalinga Vysya, Gujarathipeta street, Srikakulam Town reported that the complainant has some vacant land in Survey No.131/5, 131/6 and 131/3B in Gujarathipeta street, Srikakulam Town. The complainant reported in MLA Grievance that Yedla Raviteja and his followers were obstructed to not survey his land. Upon which, on 12.08.2026 evening 16.30 hours, the staff of along with Town Serviour rushed his vacant land and while they are taking measurements of said land, meantime the alleged person</t>
  </si>
  <si>
    <t>This is a case of Woman Missing that occurred on 06.08.2026 about 11.00 hours at House of the complaint, Dallavalasa village, Ponduru Mandal and reported on 13.08.2026 about 19.00 hours, where in the complainant Gandubilli Srinivasarao s/o lt Apparao, 45 yrs, caste by Telukala, Dallavalasa village, Ponduru mandal, Reported that His wife Gandubilli Suseela w/o Srinivasa rao, 40 yrs . On 06.08.2026 about 11.00 hours his wife Left the house for parchase of Medicine his wife did not return to house and thereby found missing. Hence he requested to take necessary action.</t>
  </si>
  <si>
    <t>448,506,379 r/w 34 IPC</t>
  </si>
  <si>
    <t>Occurred on 25.12.2023 at Jigsaw garments shop no 08,Jayalaxmi complex ,main road Narasannapeta ,reported on 13.08.2026 at 18.00 hrs by the The complainant namely Sappidi Santosh Kumar s/o Kanakarao,39yrs, Shettybalija by caste , PM Palem Visakhapatnam, has been running a business named 'Jig-Saw Garments' at the Jayalakshmi Complex on Narsannapeta Main Road since 2017. In 2023 the shop owner's younger brother Sathakam Sankara Rao along with Sathakam Sridevi, Krishna Babu, andsome others, entered the shop during business hours and threatened him to vacate the premises. Subsequently, on 5.12.2023, angered by the complainant having lodged a grievance report (via the 'Spandana' program), these individuals broke into the shop and stole the furniture, CCTV cameras, and the entire stock of mercha</t>
  </si>
  <si>
    <t>This is a case of unnatural death due to drowning in the sea, which occurred on 13.08.2026 at about 06:15 hours in the Bay of Bengal, near Manchineellapeta Village, Vajrapukotturu Mandal. The incident was reported on the same day at about 18:00 hours. The complainant, Surada Danamma, W/o Surada Visakha, aged 55 years, Vadabalija by caste, resident of Sai Veedhi (Pedda Veedhi), Manchineellapeta Village, reported that her husband/deceased Surada Visakha, S/o Krishnamurthy, aged 58 years, along with some other fishermen, had gone into the sea in a country-made fishing boat on 13/08/2026 at about 05:00 hours for fishing. While they were returning after fishing at about 06:15 hours, their boat was accidentally hit by strong tidal waves, due to which the deceased fell into the sea water and dro</t>
  </si>
  <si>
    <t>329(3),324(5),324(6),190,351(3),61(1),189(1),191(3) r/w 3(5) BNS</t>
  </si>
  <si>
    <t>This is a case of unlawful assembly, criminal conspiracy, criminal trespass, criminal intimidation and mischief with common intention which occurred on 12.08.2026 at 17.00 hrs at Dandapu Agricultural fields, Allada village, Jalumuru Mandal and reported on 13.08.2026 at 18.00 hrs, in which the complainant Mojjada Ramakrishna S/o Late Appanna, Age 68 years, Kalinga by caste, Allada village, Jalumuru Mandal stated the accused 1) Mojjada Guranna 2)Mojjada Ramanamurthy, 3)Mojjada Lakshmanarao, 4)Mojjada Santharao, 5)Mojjada Dhanunjaya rao, 6)Mojjada Nirmala, 7)Ampolu Suryanarayana, 8)Ampolu Bala Gangadhar Tilak @ Sannibabu, All are Kalinga by caste, Allada village, Jalumuru Mandal were assembled unlawfully and criminally trespassed in to the land of the complainant with the help of tractor bea</t>
  </si>
  <si>
    <t>4,3 DPA, 115(2),85 r/w 3(5) BNS</t>
  </si>
  <si>
    <t>1.Occurred prior to 30.07.2026 and on 30.07.2026 at 21.00 hours, at Arinam Akkivalasa (V), Etcherla Mandal, and was reported on 14.8.2026 at 17.00 hours, in which the complaint Pandiripalli Himabindu w/o Visweswara Rao, 25 yrs, Telaga caste, Arinam akkivalasa village, Etcherla Mandal, reported that, she is legally wedded wife of A.1, Pandiripalli Visweswararao, alleging that their marriage was solemnized on 16.4.2022 at Challapeta Village, Gara Mandal, with a dowry of Rs. 5,00,000/-, five tulas of gold, and a Pulsar vehicle; that after three months, A.1 to A.4 demanded additional dowry, subjecting her to physical and mental harassment; that in November 2022, she was assaulted on her stomach while four months pregnant, resulting in a miscarriage, and though a complaint was lodged at Gara PS</t>
  </si>
  <si>
    <t>'267/2026'</t>
  </si>
  <si>
    <t>118(1),115(2),351(2) BNS</t>
  </si>
  <si>
    <t>Occurred on 14.08.2026 at about 13.30hrs at Keerthana Bar and Restaurant, KT road, Kasibugga town and reported on the same day at 19.30hrs, wherein the complainant Kovvuri Nageswararao s/o Lt Appanna, 40yrs, Vadabalija by caste, Labour colony, Palasa town reported that he has been working at Keerthana Bar and Restaurant, KT Road, Kasibugga town for the last one year.On 14.08.2026 at about 13:30 hrs, the accused Srirangam Suresh of Neelapuram village, Palasa Mandal, came to their bar and told the complainant to bring liquor and a matchbox. When there was a delay in bringing them, the accused picked a quarrel, beat the complainant with a chair available there, with a liquor bottle, and with his hands, causing injuries, and threatened him with death. The complainant sustained a small bleeding</t>
  </si>
  <si>
    <t>79,324(4),329(4),351(2) r/w 3(5) BNS</t>
  </si>
  <si>
    <t>Occurred on 14.08.2026 at about 01:05 hrs, at the complainant's house, savaracheepurupalli Village, Meliyaputtimandal, and was reported on the same day at20:00hrs. wherein the complainant SavaraJanshi W/o Kumaraswami, 27 Yr, ST savara by caste, R/o D.no:7-19, SavaraCheepurupilli village allegedly reported that she has been residing with her husband and parents-in-law in their own house bearing D.No. 79 for about ten years. On 14.08.2026 at about 01:05 hrs, while she was alone at home, the accusdSavaraPaparao, SavaraJogarao, Savara Vijay Kumar and SavaraParvathi came there along with a JCB bearing No. AP 40 KX 6215 and instructed the JCB driver to demolish the compound wall and bathrooms of her house. Accordingly, they demolished the same. When the complainant objected, SavaraPaparao and S</t>
  </si>
  <si>
    <t>This is hurt Case, it was Occurred on 14.08.2026 at about 16.30 hrs, At Vankala Nukayya house, Vanavishnupuram village, Polaki Mandal, Srikakulam District and reported on the same day at 19.30 hrs, Where in the Complainat Palina Narisingarao S/o lt Ramayya, Age 31 years, Yadhava by Caste, Vanavishnupuram village, Polaki Mandal, Srikakulam District, reported that He is earning his livelihood by doing agricultural work and alos driving a tractor. On 14.08.2026, at about 16:30 hrs, the complainant was sitting near the house of Vankala Nookayya in his village. At that time, Boll¿ Venkata Rao, S/o Appayya, r/o Vishnupuram Village, came from behind and, harboring a previous suspicion that the complainant had been following around in connection with his daughter-in-law, assaulted the complainant</t>
  </si>
  <si>
    <t>This is a case of cheating occurred on 13-08-2026 at 18.00 hrs at NH-16 road, Flyover bridge chilakapalem village, Etcherla mandal and reported on 14-08-2026 at 12.00 hrs by the complainant B.Gopal Rao, MRO, Etcherla Mandal in which the accused Gunda Chinnababu S/o Late Apparao, 46 yrs, Polinativelama caste, Ponnada village, Etcherla Mandal illegal transporting PDS rice 3300 KGs in Mahindra &amp; Mahindra goods van Bearing No. AP30TC4206 and caught by the vigilance &amp; Enforcement department srikakulam and mandal revenue inspector. Gave report for legal action.</t>
  </si>
  <si>
    <t>Occurred on 30.7.2026 at about 21.00 hours at the house premises of the complainant at Arinam Akkivalasa Village, Etcherla Mandal, and reported on 14.08.2026 at 17.30 hrs , in which the complainant Pandiripalli Visweswara Rao, s/o Apparao, 35 yrs, Telaga caste, Arinam akkivalasa village, Etcherla Mandal, Daily Helper, employed with NACL Company for the past five years, Arinam Akkivalasa Village, Etcherla Mandal, reported that the accused, Ganta Nageswararao (father-in-law), Ganta Padmavathi (mother-in-law), and three other unidentified persons (relatives of the accused), along with the complainant's wife Pandiripalli Himabindu (daughter of Ganta Nageswararao), abused him, his younger brother, and his elderly parents with filthy language in the presence of his minor daughter, assaulted the</t>
  </si>
  <si>
    <t>Occurred prior to 14..08..2026 at K. Matchilesam village, Gara mandal, and reported on 14..08..2026 at 12:30 hours, wherein the complainant, Smt. Kundu Polamma, W/o Mylapalli Vasantha Rao, Aged 23 years, Vadabalija by caste, R/o Rajarampuram village, Polaki mandal, Srikakulam District, stated that her marriage was solemnized with Mylapalli Vasantha Rao, S/o Suryanarayana, a resident of K. Matchilesam village, Gara mandal, on 17..03..2023. At the time of marriage, her husband and his parents, namely Mylapalli Suryanarayana and Mylapalli Parvathi, demanded and received Rs.3,00,000/- in cash as dowry, 1 tula of gold chain, ½ tula of gold ring, and Rs.1,00,000/- in cash towards bridal articles. Her husband is working on a ship. During their conjugal life, they were blessed with a male child i</t>
  </si>
  <si>
    <t>This is a case of voluntarily causing simple hurt to deter a public servant from discharging his lawful duties that occurred on 13.08.2026 at 23.07 hours at a mango top of Ramachandrapuram village, Amadalavalasa Mandal and reported on 14.08.2026 at 10.00 hours, in which the complainant Karanam Eliyarao S/o Ganapathi Rao, age 32 years, Police Constable ¿ 1586 of Amadalavalasa Police Station. N/o P. L Devipeta village, Burja mandal reported that while performing his duties during the 1st night beat on 13.08.2026 at 22:58 hours, he received a '112' call on official government tablet from the control room. He accompanied by K. Satyanarayana, HG - 86 proceeded to a mango tope, near Ramachandrapuram village at 23:07 hours. While they spoke to the caller Rajeshwari and her brother Ramana, at tha</t>
  </si>
  <si>
    <t>351(2),329(3),324(2) BNS</t>
  </si>
  <si>
    <t>This is a case of criminal trespass, mischief by destruction of property, and criminal intimidation with common intention, occurred on 14.8.2026 at about 07.00 hours at Survey No. 513/2, situated in Ponnada Revenue Village limits, along the road leading to Kongaram Village, Etcherla Mandal, and reported on the same day at 14.8.2026 at about 19.00 hours , in which the complainant Patnana Sriramulu s/o Late Chenchayya, 60 yrs, SC mala caste, Vomaravilli (V), Gara Mandal, working as a caretaker (Kaapaladarudu) for the past few years for an extent of approximately 4 acres of land belonging to Kalidindi Narasimha Raju Garu, under the supervision of Sai Raju and Dhanunjaya Raju (Supervisors), reported that the accused, namely Duvvu Gurayya S/o Ramadasu, resident of A.G.N Peta .Village, Etcherla</t>
  </si>
  <si>
    <t>7(1) ECA</t>
  </si>
  <si>
    <t>Occurred on 12.08.2026 at 17:00hrs at Bharath Petrol bunk at Peddapadu Village Road, Srikakulam Mandal &amp; District and reported on 14.08.2026 at 18:30hrs wherein Sri. Pydi Anilkumar, Dy. Tahsildar(CSDT),Srikakulam and along with his staff catch the accused Khandyana Chittibabu, S/o Krishnamurthi, Age: 70 years, Kalinga Vysya by caste, Main Street, Compost Colony, Srikakulam town driver of TVS Motor Cycle No.AP40FJ5170 who procured the PDS Rice from the BPL card holders supplied by the AP Govt. through Civil Supply Department and transporting the PDS Rice wg. about 70 Kgs. in 04 plastic bags, in the vehicle of accused for selling the same to the rice millers for getting good receipts and filed a case U/Sec: 6(A) &amp; 7 of EC Act, 1955 and handed over the said seized rice at MLS Point, Srikakul</t>
  </si>
  <si>
    <t>318(4),316(3),339,340(2),316(4),316(5),336(3) r/w 61(2) BNS</t>
  </si>
  <si>
    <t>Ocurred prior to 14.08.2026 at Vanjangi village, Amadalavalasa Mandal and reported on 14.06.2026 at 16.00 hrs, In which the complainant Yenda Appalanaidu S/o Late Suryanarayana, 60 yrs, Vanjangi village, Amadalavalasa Mandal gave a petition alleged that the accused Bendi Govinda Rao of Vanjangi village, Bendi Punnaiah of Vanjangi village and Badana Apparao, Vanjangi village working an insurance agent for several companies, Ponnada Ramarao of Vanjangipeta village, Boyina Pavitra, who Sales Manager ICICI bank and some others defrauded insurance companies of Crores of rupees by providing false information (misrepresentation) facilitating fraudulent payments to the government exchequer for personal gain. He further stated that Bendi Govinda Rao and Bendi Punnayya defrauded the said insurance</t>
  </si>
  <si>
    <t>126(2) BNS</t>
  </si>
  <si>
    <t>Occurred on 14.08.2026 at about 16.30 hrs, At Vankala Nookayya house, Vanavishnupuram village, Polaki Mandal, Srikakulam District and reported on the same day at 20.00 hrs, Where in the Complainat Bolla Venkatarao S/o Appayya, 60 years, Yadava by Caste, Vanavishnupuram village, Polaki Mandal, Srikakulam District, reported that he is earning his livelihood by working as an agricultural labourer. On 14.08.2026, at about 16.:00 hrs to 16:30 hrs, the complainant was proceeding towards a heap of grass along with his grandson, Bolla Achyuth, in order to bring grass for their cow. When they reached near the house of Vankala Nookayya, they noticed Vankala Dhanunjay lying on a cot on the road, while Palina Narsingarao was sitting there. At that time, Palina Narsingarao deliberately placed his legs</t>
  </si>
  <si>
    <t>This is case of simple hurt for Previously land disputes . Ocuured on 14.08.2026 about 17:45 hrs at Durgamma street and reported on 14.08.2026 at 18:45 hrs. When the complainant Nayani sankararao s/o Appanna, age 40 yrs, reddika caste, kesavaraynipalem village , laveru Mandal stated that his at Keshavarayani Palem and live by doing cultivation work. Today 14.08.2026 when he returned home in the evening after finish working in the field, he was drinking tea when heard shouting outside his house on Durgamma Street in our village around 5:45 PM. When he went to see, a fight was happening there. There, (1)Nayani Mohana reddy s/oRamappadu (2)Nayani Butchibabu s/o Ramappadu (3)Nayani teja s/o Mohnareddy (4)NAyani jaswanth s/o Mohanareddy (5)Nayani venkatareddy s/o Bodivadu (6)Nayani sanka</t>
  </si>
  <si>
    <t>This is a case of ordinary theft, which occurred in between 11.08.2026 at 21.00 hrs to 12.8.2026 at 6.00 hrs, at Barma Colony Tekkali Village , Tekkali (M) and reported on 14.08.2026 at 19.00hrs, wherein the complainant Killi Rameshdev s/o Jagannadharao 57yrs, Srisaina by caste, Barma Colony Tekkali Village , Tekkali (M) reported that some unknown culprits stolen away his Royal Enfield Motor cycle bearing regd No. AP 40 CN 3086 &amp; worth of Rs 50,000/-which was parked in front of his house and decamped with booty and etc. Efforts are being continued to work out the clues.</t>
  </si>
  <si>
    <t>This is case of intent to outrage her modesty and simple hurt for Previously land disputes. Ocuured on 14.08.2026 about 18:30 hrs at Durgamma street , kesvarayunipalem village , laveru mandal and reported on 15.08.2026 at 09:00 hrs. The Complainant Nayana Mohanarao s/o Ramappadu, age 44 years, caste by reddika, kesvarayunipalem village , laveru mandal stated that his living by doing agricultural work. Today 14.08.026 at around 18:30 in the evening, while he was near our house and saw (1)Nayana Durgamma w/o late jogulu , (2)Nayana Ramakrishna w/o Rambabu and(3) Jeeru Padma w/o kanayya , who are from our village, abusing Nayana Parvathi, the wife of my younger brother, throwing my sister-in-law to the ground, Tearing the clothes off, breaking the chain around her neck, and beating h</t>
  </si>
  <si>
    <t>Occurred on 15.08.2026 at 07.30hrs at on the BT road, Telukunchi village of Ichapuram mandal and reported on same day at 09.30hrs by the complainant Datla Dileep Kumar S/o Datla Raju, age 30yrs, caste by reddika, Kothari village of Ichpuram mandal, in which, he Stated that wherein the accused driver of of APSRTC Bus bearing No. AP35Z 0050 dashed his motor cycle bearing No. OD07AT 8183 from the back side, while he was proceeding from his village Ponapana village to Ichapuram at 07.30hrs. As result of which he got blood injury on his right side eye and right side hand and his sister got injuries on her backbone. Leter, they were shifted to CHC, Ichapuram for treatment.</t>
  </si>
  <si>
    <t>This is case of Man missing that occurred on 30.07.2026 at 10.00 hrs at Idddivanipalem village, Kaviti Mandal and reported today on 15.08.2026 at 15.00 hrs, wherein the complainant Ganti Laxmi w/o Mohan, 22 yrs, Vadabalija by caste, Iddivanipalem village, Kaviti Mandal, reported that Her brother in law's Ganti Polayya s/o Umapathi, 43 Yrs, Vadabalija by caste, Iddivanipalem village, Kaviti Mandal was dumb and deaf, He was residing at her House, on 30.07.2026 at 10.00 hrs she fed the food to her brother in law at home, she left to bank for some work after return back , he was not there, searched surrounding areas, Despite searching at all possible places and making enquiries with relatives, friends, and acquaintances, her whereabouts could not be traced. Therefore, the complainant appr</t>
  </si>
  <si>
    <t>This is a case of Illegal possession of liquor bottles for the purpose of sale. Occurred on 15.08.2026 at about 18.00 hrs, at Beside Anna canteen Tekkali Village and Tekkali mandal Where in the Complainant P Venkataramana ,ASI 980 of Tekkali PS along with his staff Hc 1318, caught the accused 1) Reyyi Kondalarao s/o Late Simhadri .age 56 , Caste by Reddika, reddika Tekkali Village , , Tekkali Mandal and seized the contraband i.e., 1) Director Special whisky 180 ml-7 bottles Total 08, 180 ml bottles (DPL) , total amount Rs 1050/- while the accused were found in the illegal possession of above IMFL bottles under the cover of occurrence report since none came forward to act as mediators and etc.</t>
  </si>
  <si>
    <t>This is non fatal road Hit &amp; run accident Occurred on 13.08.2026 about 14:00 hrs at rompivalasa village , crossing budumuru village , laveru Mandal and reported on 15.08.2026 at 16:00 hrs . The Complainant Routhu Gowri w/o Ramana , age 37 years, caste by kapu, Patharouthupeta village ,laveru mandal stated that her residence at Patharouthupeta and her husband Routhu Ramana, runs a scrap shop and supports us. On August 13.08.2026 her husband left home on his TVSXL AP30AP9112 to go to his shop in Ranastalam. Around 14:00 hrs PM that afternoon, as her husband was returning home, after crossing Budumuru, near the rompivalasa village, un known vehicle of mini-road roller van ( Accused Vehicle ) came at high speed, irregular driving , without horn in opposite direction hit her husband's T</t>
  </si>
  <si>
    <t>Occurred on 15.08.2026 night at about 19:45 hrs near Bodemma Kovela , Dammala Veedhi , Srikakulam town and reported on the same day at 21.00 hrs. In which the complainant by name M.Hari Krishna , SI of Police, Srikakulam 1 town P.S caught the accused Konada Ramanamurthy S/o late Venkata rao, Age 52 yrs, Vadabalija by caste, Dammala Veedhi, Srikakulam town , while he was found having in illegal possession and Selling the IMFL bottles (1) Good Friends-180 ml- 08 bottles( 8X Rs 130/-); 2) sentini Special ¿ 180ml-10 bottles(10X Rs 130/-); 3) Bangalore whisky- 180ml- 1 bottle( 1X99); Total 19 bottles worth Rs: 2439/-, for the purpose of sale and to get wrongful gain, seized all the 19 IMFL bottles from the possession of accused under the cover of own occurrence report</t>
  </si>
  <si>
    <t>This is a case of illegal possession of liquor bottles beyond the limit which occurred on 15-08-2026 at about 20:00 hrs at Bazar Veedhi, Saravakota village and Mandal and reported on the same day at 21:20 hrs, wherein the Dumpa Govindarao, S/o Ravi, Age 22 Yrs, Vysya by caste, Naidu Veedhi, Saravakota village and Mandal was caught red handedly when he was found in possession of 1) Old Admiral VSOP Brandy-750 ML-01 bottle (1 x 490 = 490/-), 2) Siri Sentini Special Deluxe Grain Whisky 180 ML -1 bottles (1 x 130 = 130/-), 3) Kerala Malted fine Whisky 180 ML-5 bottles (5 x 99 = 495/-) Total 7 bottles, worth Rs. 1115/- in a plastic CMR jewellery Merion colour bag without having any valid license or permit from the government with an eye to get pecuniary benefit and etc.</t>
  </si>
  <si>
    <t>Occurred on 14.08.2026 at 19:30 Hrs at Calingapatnam Village of Gara Mandal and reported on 15.08.2026 at 20:00 Hrs, in which the complainant Gatta Hemalatha S/o Mouli, 42 Yrs, Jangalu by caste, Vommaravelli Village, Gara Mandal reported At 07:30 Hrs her son came to home and hurriedly told to the complainant 1) Pappu Mahesh and 2) Mylapalli Laxman bet him because he drove rash driving and dashed them with handle after some time A1, A2 and A3 Mylapalli Kishor came to near complainant house and argued with complainant and her family and bet them with sticks and hand then the complainant sustained abrasion injuries on her back and neck. Her husband was received small bleeding injury on his below of the left eye and swelling injury right leg finger. His son was received abrasion injuries on h</t>
  </si>
  <si>
    <t>This is a case of Illegal possession of liquor bottles for the purpose of sale. Occurred on 15.08.2026 at about 19.00 hrs, at Byri veedhi jn Tekkali Village and Tekkali mandal Where in the Complainant K Kesavarao ,ASI 482 of Tekkali PS along with his staff PC2128 , caught the accused 1) Panditha Lokesh s/o Prasad .age 34 , Caste by oriya Brahmin , 6th line NTR Colony Tekkali Village , , Tekkali Mandal and one others and seized the contraband i.e., 1) Mc Dowell¿s no-1 Luxury whisky 180 ml-8 bottles 2) official Choice 180 ml 3 bottels , 3) Silver strips 180 ml-4 bottles 4) Director specials 180 ml-5 bottles Total 20, 180 ml bottles (DPL) , total amount Rs 2790/-/- while the accused were found in the illegal possession of above IMFL bottles under the c</t>
  </si>
  <si>
    <t>'268/2026'</t>
  </si>
  <si>
    <t>Occurred on 01.08.2026 between 12.45 hrs and 13.15 hrs at the parking area near Jeevan Cell Point, Brahmin Street, J.R. Puram Village, Ranasthalam Mandal, and was reported on 15.08.2026 at 12.30 hrs by the complainant, Pandhiri Ramana, S/o Late Apparao, aged 28 years, Padmasali by caste, resident of Mahantipalem Village, Ranasthalam Mandal, Srikakulam District. The complainant stated that he is working as an RMP Doctor at Digurnasthalam and has been running a clinic for about four years. On 01.08.2026, his relatives Pinninti Lakshmana Rao and Pinninti Mukunda Rao deposited ¿3,00,000/- into his SBI account towards the marriage expenses of his elder brother Pinninti Govind. He withdrew ¿2,50,000/- from Ranasthalam SBI Branch through Cheque No. 11599053 62002682003427,, kept the cash in a bag</t>
  </si>
  <si>
    <t>This is a case of illegal possession and transportation of prohibited Ganja for commercial purposes, which occurred on 16.08.2026 at about 14:00 hours on the road near Pundi Railway Station, Vajrapukotturu Mandal, and was reported on the same day at about 16:30 hours by the complainant, B. Nihar, Sub-Inspector of Police, Vajrapukotturu Police Station. The complainant reported that he arrested the accused, A-1 Isabul Haque, S/o Noor Haque, aged 40 years, resident of Moragram Village, Bardhaman District, West Bengal, while he was in possession of and transporting prohibited Ganja. The complainant seized 5.700 kg of Ganja and one mobile phone from the possession of the accused in the presence of mediators and a Gazetted Officer, under the cover of a mediators' report.</t>
  </si>
  <si>
    <t>Occurred on 16.08.2026 at 08.45hours on BT Road, near Paldompulla Junction,Srikakulam town, and reported on 16.08.2026 at 13.00hours by the complainant,Boddepalli Lakshmi W/o Polinaidu, 52yrs, Kalinga by caste, Boddepalli Village,Amadalavalasa Mandal, Srikakulam town. In which the complainant stated that she is ahomemaker. She has 03 male children. She, her husband, and her elder son's familycame to Saraswathi temple at PN Colony, Srikakulam town for Aksharabyasam ofgranddaughter Vedita. After finished the ceremony, they were going to LordSuryanarayana Swamy Temple, Arasavalli for Darsan on two motorcycles. Thecomplainant and her husband along with his grandson, were going on a motorcyclebearing No. AP30AB8764 while reaching near Poldompulla Junction, at that time onerider who was ridi</t>
  </si>
  <si>
    <t>Occurred On 16.08.2026 at 01.00 Hrs., Near Polaki village, Narasapuram Junction, Polaki Mandal, Srikakulam District. and reported on 16.08.2026 at 12.00 hrs where in the complt Piriya Tavitayya S/o lt Daliraju, Age 65 years, Srisyana by Caste, Tamarapalli village, Narasannapeta Mandal, Srikakulam District. stated that he is earning his livelihood by doing agricultural labour. His son, Pirya Daliraju @ Siva, S/o Tavitayya, aged 25 years, had previously worked in a wholesale shop at Kothaveedhi, Narasannapeta Town, but had left the job. At present, as the complainant is constructing a house at Tamarapalli Colony, his son has been supervising the construction work. On 15.08.2026 afternoon, his son left home on his white Pulsar motorcycle bearing Reg. No. AP40OO7693 towards Polaki. On 16.08.</t>
  </si>
  <si>
    <t>351(2),115(2),79,76 r/w 3(5) BNS</t>
  </si>
  <si>
    <t>Occurred on 16-08-2026 at 08:00 hrs at Harijana Veedhi, Trinadhapeta, Bellupada, Ichapuram Municipality and Mandal and reported on 16-08-2026 at 21:45 hrs that the petitioner Bade Gunnamma @ Gunna, W/o Bade Ramu, 46 Yrs, Reddika by caste, Trinadhapeta, Bellupada, Ichapuram said she cleaining the road that the accused 1) Kokkiri Sivarao, 2) Kokkiri Prakash, 3) Kokkiri Manoj @ Sujith 4) Kokkiri Sudha @ Priyanka, 5) Kokkiri Sunitha, 6) Kokkiri Laxmikantham, 7) Kokkiri Durgabai were intercepting of her work and 1) Kokkiri Sivarao, 2) Kokkiri Prakash, 3) Kokkiri Manoj @ Sujith were putup there hands up on her chest and they tore the nighty and the jacket and remaining were beaten with hands and legs and They threatened to bury me right here if she spoke too much. hence lodged a report for t</t>
  </si>
  <si>
    <t>20(b)(ii)(A) r/w 27(b) r/w 8(c) NDPSA</t>
  </si>
  <si>
    <t>Occurred on 16.08.2026 at 17.30 hours, near Santathota, Narasannapeta Town and Mandal and reported on the same day at 19.45 hrs, wherein the accused A-1 Dandu Sivakumar, son of Simhachalam, aged 28 years, belonging to the SC Relli caste; native of Eguva Colony, Saravakota village and mandal; R/o Santha Thota, Narasannapeta Town. A-2 Pilli Anil Kumar S/o Chandrasekhar, aged 29 years, SC Mala caste, Rajiv Nagar Colony, Narasannapeta Town. Accused A-1 and A-2 were arrested and taken into custody for illegal possession of ganja weighing approximately 0.400 kg, worth Rs. 1,600/-. The contraband was seized under the cover of a mediators¿ report. Accused A-3 to A-27, who are consumers, are yet to be apprehended.</t>
  </si>
  <si>
    <t>This is a case of Non-Fatal Road Accident that occurred on 16.08.2026 at about 13:00 hrs on the B.T. Road near Kollivalasa Village, Burja Mandal, and reported on the same day at about 21:00 hrs. The complainant, Landu Hanumathu Raju, S/o Surendra, 27 yrs, ST-Mannedora by caste, G.B. Valasa Village, Laveru Mandal, is working as an employee in the Naval Dockyard, Visakhapatnam. While he was on leave, he went to his friend's house at Palakonda on his motorcycle bearing Registration No. AP40LS3276. While returning to his home, when he reached near Kollivalasa Village of Burja Mandal, the accused driver of the lorry bearing Registration No. AP16TE7377 drove the vehicle in a rash and negligent manner and dashed against the complainant's motorcycle coming from the opposite direction. As a result</t>
  </si>
  <si>
    <t>Occurred on 15.08.2026 at 12.30 hours, at patha kojjiria Village, Kaviti Mandal, and reported on 16.08.2026 at 19.30 hours, through the statement of Uppada Krishnareddy s/o Pakeeru, 80 yrs, Reddika by caste, Patha kojjiria village, Kaviti Mandal. where in the son of complaint Uppada Dhillesh due to struggle for regarding breaking the lock of complaint house with iron rod, in that incident complainant received sustained blood injuries and accused complaint son used vulger words to uppada menakshi.</t>
  </si>
  <si>
    <t>This is a case of voluntary hurting by stick that occurred on 16.08.2026 at about 16.00hrs at complainant fields, Pathapatnam Village &amp; Mandal and report on 16.08.2026 at 20.30hrs through medical statement in which the complainant Boddana Satyanarayana, S/o Late Tavudu, age 65yrs, Kurakula by caste, Pedda Kapu Street, Pathapatnam Village &amp; Mandal stated that there have been disputes between him and his elder brother's family members for a long time. On 16.08.2026, he along with his wife works at his chili filed, he diverted excess water to his brother¿s son located below filed, in this regard on same day at about 16.00hrs the accused Boddana Bujji@Bhujangarao S/o Late Kanakayya, Kurakula by caste, Pedda Kapu Street, Pathapatnam Village &amp; Mandal came to the field and beat with a stick on hi</t>
  </si>
  <si>
    <t>This is a case of illegal Transportation of Animals that that Occurred on 16.08.2026 at 11.00hrs, On NH16 road, towards Srikakulam side, under flyover Bridge of Peddapadu Village, Srikakulam and reported on the same day at 12.00 Hrs by the complainant KV Suresh, SI of Police along with staff of Srikakulam Rural PS, while conducting vehicle checking one Bolero Van bearing No.AP39-US-6080 found that the accused named Dungu Santhosh Patro, S/o Somaya Patro, age-25, caste by yadava, Ganjam District, Brahampuram town, Odisha State who was driver of said Van No. AP39-US-6080 along with cleaner named Mithunpatro, S/o Rabi patro, age-21, yadava by caste, were in possession of 20 buffalo calves illegally without having valid papers and observing the normal of Sec: 11 of P.C.Animals Act and other</t>
  </si>
  <si>
    <t>3(2)(va),3(1)(r) SC ST POA ACT, 118(1),115(2),79 r/w 3(5) BNS</t>
  </si>
  <si>
    <t>Occurred on 16-08-2026 at 08:00 hrs at Harijana Veedhi, Trinadhapeta, Bellupada, Ichapuram Municipality and Mandal and reported on 16-08-2026 at 11:00 hrs that the petitioner Kokkiri Sujit Kumar, S/o Sivarao, 37 Yrs, SC-Mala by caste, Hirijana Veedhi, Trinadhapeta, Bellupada, Ichapuram Municipality stated that on 16.08.2026, at about 08:00 hours, his villagers, namely Asi Giri, Asi Naga, Dilli, Dora, Dora's brother and some others, came to his vacant site along with a JCB vehicle and cutting machines with an Intention to occupy the site. They started clearing the vacant site by cutting trees and carrying out other works. On noticing the same, he and his mother rushed to the vacant site and questioned them as to why they were carrying out the said works. At that time, Dilli was cutting the</t>
  </si>
  <si>
    <t>The incident occurred on 17.08.2026 at about 19:00 hrs opposite Sri Venkateswara College, Kothuru Village &amp; Mandal, and was reported by the complainant, Banala Akkulu, S/o Late Mukhalingam, aged 60 years, SC (Mala), resident of N&amp;N Colony, Kothuru Village &amp; Mandal. When the complainant stated that he resides with his family at Mahasingi Village and has been working as a labourer at Gowri Shankar DCM Godown for the past six months. On the said date on 17.08.2026 night, while he was returning to Mahasingi Village on his bicycle after completing his work, the driver of a TVS Excel motorcycle bearing Regd. No. OR-18-C-4889, proceeding from Kothuru towards Palakonda side at high speed and in a rash and negligent manner, dashed against his bicycle without warning, causing him to fall onto the ro</t>
  </si>
  <si>
    <t>This is a counter case in Cr no:- 114/2026, Occurred on 16.08.2026 about 17.00 hrs, at House of the Complaint, Dallipeta VIllage Ponduru Mandal and reported on 17.08.2026 about 07.30 hrs., where in the complainant Dalli Rama Rao s/o lt Satyam, 74 yrs, caste by Reddika, Dallipeta village, Ponduru Mandal reported that accused A1) Dalli Rama Chandra rao s/o Ramarao, 41 yrs, A2) Dalli Gopi s/o Ramarao, 35 yrs both are caste by Reddika, Dallipeta village, Ponduru Mandal. Beat the complaint with hands and sticks caused injuries on his back, right thigh. Due to personal Grudges of family issues .and etc facts.</t>
  </si>
  <si>
    <t>This is a case of Un natural death ( Death due to Poison) that occurred on 16.08.2026 about 14.00 hrs, at the house of the complainant, Singupuram village , Srikakulam and reported on 17.08.2026 at 07.00 hrs, wherein the complainant named Bogi Gannamma, W/o late Mukhalingam, aged-50, Singupuram village reported that her husband /deceased named Bogi Mukhalingam , S/o late Ramayya , aged-63 addict alcohol and having neglected his family¿s welfare was living away from his family . Eventually, he became disillusioned with life and committed suicide by consuming poison, further deceased shifted to GGH, Srikakulam for treatment, while under going treatment he was died on 17.08.2026 at 03.43 hrs.</t>
  </si>
  <si>
    <t>Occurred on 17.08.2026 at about 10.00 hrs, at PSR Market, near Old Bus stand, Srikakulam and reported on 17.08.2026 at 11:15 hrs by the complainant M.Harikrishna, Sub-Inspector of Police, Srikakulam I town PS that he along with his staff reached the above said place and found four accused persons and they were devided as two parties, 1st party accused i.e., 1) Tyada Bhargavi W/o Santoshkumar, Age 29 yrs, Sistikaranam by caste, Suramahal junction, Srikakulam town ; 2) Konari Rajkumar @ Raju S/o late Trinadharao, Age 25 yrs, yadava by caste, Peddabaratam Veedhi, Srikakulam Town ; 3) Konari Jayalaxmi W/o late Trinadharao, Age 52 yrs, yadava by caste, Peddabaram Veedhi, Srikakulam Town and 2nd party accused i.e., 1) Dasari Raviteja S/o Polinaidu, Age 25 yrs, vadabalija by caste, Manguvari tot</t>
  </si>
  <si>
    <t>This is a case of Woman missing that occurred 15.08.2026 at 10:00 hours at BC Colony, Baruva VIllage of Sompeta Mandal and reported on 17.08.2026 at 19:00 hours, in which the complainant Kalla Simhachalam S/o Lt Latchanna, 47 Years, BC Colony Village of Sompeta Mandal reported that His daughter Kalla Sindhu D/o Simhachalam, 19 Years, BC Colony, Baruva Village of Sompeta Mandal, 6300259718 went out from his house to sompeta town for agriculture medicine and she did not return even night of the day after deep searches at thick and thin and whereabouts not known. she found missing hence he reported</t>
  </si>
  <si>
    <t>'269/2026'</t>
  </si>
  <si>
    <t>Occurred 17.08.2026 at 12.30hrs at Kobbarivuru Junction, Palasa Mandal and reported on the same day 14.00hrs, wherein the complainant Mamidi Kalyan s/o Someswararao, 27yrs, Yadava by caste, Sondipudi Village, Mandasa Mandal reported that in connection with an incident that occurred between the complainant and Jalumuru Vasu on 15.08.2026, Jalumuru Vasu was bound over at Mandasa Police Station. Bearing this in mind, on 17.08.2026 at about 12:30 hrs, while the complainant was proceeding on his motorcycle, the accused persons, A.1 Avugana Eswara Rao, A.2 Narthu Naveen, A.3 Avugana Chinni, A.4 Avugana Rajamma, A.5 Konari Jhanshi, A.6 Talagana Hemalatha, and A.7, the mother of Narthu Naveen, came in a car, intercepted the complainant, picked up a quarrel with him, and assaulted him with sticks,</t>
  </si>
  <si>
    <t>Occurred in between 16.08.2026 at 21.00 hrs to 17.08.2026 at 02.00 hrs, at Complainant house, Cheepi village, Mandasa mandal and reported on 17.08.2026 at 08.00 hrs, wherein the complainant Yajaka Naveen, S/o.late krishna Murthy, 35 yrs, Cheepi village, Mandasa mandal stated that he and his wife are doing labour works for their livelihood. They had 2 daughter and 1 son. Their elder daughter Harathi, 12 yrs studying 7th class at Chinnakosta as hostler. Their younger daughter Tejeswari, 8 yrs is studying 4th class and son Chandu, 6 yrs studying 1st class in Govt. Oriya School, Gouda veedhi, Mandasa and staying with them in thier village. His neighbor's house belongs to Gudena Dilleswara Rao having common wall with his house. One month back, his neighbor started construction works and demoli</t>
  </si>
  <si>
    <t>This is a case of voluntarily causing simple hurt by the accused. The incident occurred on 16.08.2026 at about 09:30 hours in front of the complainant¿s house at Chinavanka Village, Vajrapukotturu Mandal, and was reported on 17.08.2026 at about 11-00 hours by the complainant, Madanala Nageswararao, S/o Late Appalaswami, aged 48 years, Caste: Palli, resident of Chinavanka Village, Vajrapukotturu Mandal. The complainant stated that he is in possession and enjoyment of agricultural land belonging to his aunt (pinni), and his maternal aunt has since passed away and her family members are presently residing in Andaman. Accused persons are attempting to transfer the said land into their names, to which the complainant objected. Due to the said dispute, they developed a grudge against him. On 16</t>
  </si>
  <si>
    <t>This is a case of voluntarily causing simple hurt by the accused persons with common intention. The incident occurred on 16.08.2026 at about 15:00 hours at the complainant¿s house at Pathatekkali Village, Vajrapukotturu Mandal, and was reported on 17.08.2026 at about hours 13-30 hours by the complainant, Tungana Karramma, W/o Late Prakash, aged 58 years, Caste: SC (Mala), resident of Pathatekkali Village, Vajrapukotturu Mandal. The complainant stated that her son and A-1 Tungana Ramarao had a quarrel over an amount relating to the previous year¿s Vinayaka Swamy festival. During the said quarrel, the accused Tungana Ramarao abused the complainant. When the complainant questioned him about the same, A-1 Tungana Ramarao and his wife, A-2 Tungana Varalaxmi, became angry and, with a common inte</t>
  </si>
  <si>
    <t>Occurred prior to 17.08.2026 at Arangipeta Village, Gara Mandal, Srikakulam District and reported on 17.08.2026 at 11.30 hrs, wherein the complainant Senagala Nagamani w/o Mallesh, Age:38yrs, Caste: Yadava, Jada Peta Village, LN Peta Mandal, Srikakulam District and reported that about 20 years ago her marriage was solemnized with Sengala Mallesh S/o appanna at her-in-law house. At the time of Marriage her parents gave 5 Tuals Gold, cash Rs.1,50,000/- to her in-laws. During her marital life she blessed with two children named Janardhan, Gunasekhar. Later her husband affair with another women harassed her mentally, physically with active instigation of Mother-in-law Shanthamma, Father-in-law Appanna. Though the complainant bare all the harassment of accused, she lodged a report with request</t>
  </si>
  <si>
    <t>Occurred prior to 17..08..2026 at Voppangi village, Srikakulam Rural mandal and Flat No. G3, Sailaja Residency, Arasavalli, Srikakulam town and reported on 17..08..2026 at 19:00 hours, wherein the complainant, Smt. Gangu Indira, W/o Muddada Krishna, Age 30 Years, Polinati Velama by caste, R/o Bingupeta village, Ponnada Panchayati, Etcherla mandal, Srikakulam District, stated that her marriage was solemnized with Muddada Krishna, S/o Suryanarayana, a resident of Voppangi village on 14..08..2016. At the time of marriage, her husband and his family members received from them cash of Rs. 12 lakhs as dowry, 17 tulas of gold, one motor cycle and bridal articles worth of Rs. 5 lakhs. Her husband is working as CRPF Constable. During their conjugal life, she blessed with two sons. However, her husb</t>
  </si>
  <si>
    <t>This is a case of voluntarily causing simple hurt and criminal trespass by the accused persons with common intention. The incident occurred on 16.08.2026 at about 18:00 hours in the complainant¿s house at Pathatekkali Village, Vajrapukotturu Mandal, and was reported on 17.08.2026 at about 13-00 hours by the complainant, Tungana Varalaxmi, W/o Ramarao, aged 60 years, Caste: SC, resident of Pathatekkali Village, Vajrapukotturu Mandal. The complainant stated that her husband had given a certain amount to the accused persons as surety in connection with the amount relating to the previous year¿s Vinayaka Swamy festival. When her husband questioned the accused persons regarding the said amount, they developed a grudge against him and the complainant. On 16.08.2026 at about 18:00 hours, the accu</t>
  </si>
  <si>
    <t>Occurred in between 16.08.2026 at 15.00 hrs to 17.08.2026 at 15.00 hrs at Kankanra pond, Beside Boys Hostel, Kurudu village, Kotabommali Mandal reported on 17.08.2026 at 19.00 hrs in which the complainant Jalumuru Appalanarasamma W/o Simhachalam, 55 years, SC Mala by caste, Sariyapalli village, Kotabommali mandal, reported that her daughter is married to Muddada Jayaram of Kamalanabhipuram Village and they have two sons, namely Muddada Durgaprasad (11) and Muddada Anshith (5). Durga prasad was studying 6th class at ZPH School, Kurudu, and staying in the Government Hostel. As his parents were staying in Hyderabad for employment, she was taking care of the children. On 17-08-2026 at about 11:00 AM, Durgaprasad¿s maternal uncle, Nagaraju, called her over the phone and informed her</t>
  </si>
  <si>
    <t>Occurred on 16.08.2026 at about 18.40 hrs at Jagannadhapuram Street, Narasannapeta Town and Mandal and reported on 17.08.206 at 08.00 hrs. The complainant, Allada Ramana S/o Late Ramulu, aged 49 years, Rajaka by caste, Jagannadhapuram Street, Narasannapeta Town, reported that His younger daughter, Allada Sanhya, D/o Ramana, aged 24 years, informed her family members through a letter that she was going along with Naveen. She left the house and did not return home thereafter. Her whereabouts are not known, and she has been found missing.</t>
  </si>
  <si>
    <t>Occurred on 16.08.2026 about 22.30 hrs, at House of the Complaint, Dallipeta VIllage Ponduru Mandal and reported on 17.08.2026 about 07.15 hrs., where in the complainant Dalli Rama Chandra rao s/o Ramarao, 41 yrs, caste by Reddika, Dallipeta village, Ponduru Mandal reported that accused A1) Dalli Chalapathi rao s/o Ramarao, A2) Kambapu Suryarao both are caste by Reddika, Dallipeta village, Ponduru Mandal. The accused A1 advise of A2 attck the complaint with Knife caused blood injuries on his Right hand wrist and left hand also received blood injury left hand chest and stumock. Due to the complainant wife mallemma and Dalli Padma, were arguing about the chickens, the complainant heard the cry¿s and asked why they were cry¿s. at the time A1 who was there, attacked complai</t>
  </si>
  <si>
    <t>3,4 DPA, 351(2),79,85 BNS</t>
  </si>
  <si>
    <t>This is a case of dowry harassment and insult the modesty of a woman and Criminal Intimidation. Occurred prior to 12.06.2026 at Lingalavalasa Village Tekkali mandal and Chhattisgarh Bilay and reported on 17.08.2026 at 10.30 hrs, wherein the complainant Chintada Bhavani , w/o Venugopalarao 30yrs, Caste by Kalinga , Sambana veedhi Tekkali village , Tekkali mandal reported that her marriage was solemnized with the accused Chintada Venugopalarao on 31.05.2013 at the house of accused according to the Hindu rites and caste customs, during which her parents gave cash Rs 5 lakh, gold wg.about 4 tolas and also gave bridal articles worth Rs 30000 to accused, after marriage she joined with her husband, led marital life happily for about few period and blessed with two childrens, later the</t>
  </si>
  <si>
    <t>occurred on 18.08.2026 at about 11.00 hours near the Madhupam to Chettupo-dilam village tar road, near Nallipeta village junction, G. Sigadam Mandal, Srikaku-lam District and reported on 18..08.2026 at about 15.00 hours, by the complainant Kalisetti Appalanaidu S/o late Suryanarayana,age-45 yrs,caste by Kapu,Bathuva Village, G Sigadam Mandal. He has been living by doing agricultural works in his village. on 18.08.2026, morning, he and his brother namely Kalisetti Pydiraju went to KiMS Hospital on his brother¿s motor cycle bearing No.AP 40 BK 6573. After visiting his relative who was admitted to the hospital, while returning, after crossing Madhupam, when he reached Nallipeta Junction at the time , one driver of Auto bearing No. AP 30 W 3519 coming from Chettupodilam, Drove the Auto in ra</t>
  </si>
  <si>
    <t>Occurred on 17.08.2026 at 22:45 hrs at infront of the house of the complainant, Talatampara Village, Kanchili Mandal, and reported on 17.08.2026 at 08:00 Hrs in which the complainant Bimmo Dolai S/o late Sridhar Dolai, 47 Years, Talatampara Village, Kanchili Mandal reported that he has been working as a worker at a restaurant named ¿Bhairavi¿, situated beside NH-16 Road near Jadapudi. He further stated that one Dileep Sahu, a resident of his village, had eloped with his wife Santhoshi about two years ago. Subsequently, he obtained a divorce through the Court, and Dileep Sahu married Santhoshi. Since then, there had been no communication with Dileep Sahu or his wife.On 17.08.2026 at about 22:45 Hrs while the complainant was having dinner at his house along with his sister Usha Sahu and his</t>
  </si>
  <si>
    <t>This is a case of an unnatural death due to consumption of pesticide, which occurred on 07.08.2026 at about 18:30 hrs at the house of the deceased's in-laws at Lattigam Village, Nandigam Mandal, and reported on 18.08.2026 at about 17.30 hrs. wherein the complainant Guruvelli Apparao, S/o Late Ramulu, 67 yrs, Kalinga by caste, Lingalavalasa Village, Tekkali Mandal, stated that his younger daughter Sindhuja, 26 yrs, married Hanumanthu Kameswararao, S/o Appanna, in the year 2021. They were blessed with one male child and had been living together. Her husband is working as a driver in the Indian Army and, due to his duty, he is posted at various places. Previously, both of them lived at Pune for about four years.On 11.07.2026, Sindhuja and her husband came to the complainant's house to attend</t>
  </si>
  <si>
    <t>This is a case of non-fatal road accident due to rash and negligent manner that occurred on 15.08.2026 at about 15.30 hrs on BT road near the Bagheeradhapuram Village, Hiramandalam Mandal and reported on 18.08.2026 day at 19.30 hrs in which the complainant Tiddimi Govindarao, S/o late Polayya, Age 42 Years, Sigidi by Caste, Bagheeradhapauram Village of Hiramandalam Mandal, Reported that while he son name was returning from school by cycle the driver of motorcycle bearing number AP 29 AM 2795 Hit the son of the complainant from back side by driving the motor cycle in rash and negligent manner, thus he sustained bleeding injuries. Then the complainant got treated him at an RMP. On 16.08.2026 The injured vomitted due to injury received by the accedent, the complainant joined him in medicover</t>
  </si>
  <si>
    <t>Occurred on 16.08.2026 at 19.15 hrs, at V.G.Puram village, Mandasa mandal and reported on 18.08.2026 at 12.30 hrs, wherein the complainant Kovvuru Tejeswara Rao, S/o.late madhavayya, 43 yrs, Veera Gunnamma Puram village, Mandasa mandal stated that, he is working in Aurobindo factory at Pydibheemavaram and he is giving services as village president to TDP party. He went to his village on 15.08.2026 as his mother is in ill-health. On 16.08.2026 night at 19.15 hrs, while he was hoing on his car and reached near Gorle Malleswara house, towards B.C.Colony road, the accused A1. Gorle Ramakrishna @ Anji, S/o.Ramu and A2. Gunta narayana Rao, S/o.Jiyyanna, both are belongs to Veera Gunnamma Puram village, Mandasa mandal and also TDP followers had wrongfully restrained the complainant's car and A1</t>
  </si>
  <si>
    <t>This is case of Woman missing, which Occurred on 18.08.2026 at about 13.00hrs, at Borubadra village of Santhabommali Mandal and reported on 18.08.2026 at 21.00 hrs, wherein the complainant Marpu Sankara rao S/o late Apparao, age 43 yrs, Kalinga by caste, Borubadra(V), Santhabommali (M) reported that hs has two children¿s 1) Ravinchandan(son) , age 21 Yrs, 2) Padmaja (daughter), age 19yrs. He is doing cultivation for lively wood. His daughter completed intermediate at present she is at her home. On 18.08.2026 at about 13.00hrs, when he was at his paddy field he receive a phone call from his elder sister-in-law and said his daughter left from his home on car. Then after he rushed to his home and found his daughter not present in his home, Immediately he caused enquiries about the missi</t>
  </si>
  <si>
    <t>This is a case of non fatal road accident that occurred on 18.08.2026 at about 16.30 hours on NH 16 road Parasarampuram village Jn Tekkali mandal and reported on the same day at 20.00 hours by the complainant Bammidi Simhachalam s/o lt Balakrishna, age 55 years, Caste by Kalinga, Jayakrishnapuram village Tekkali mandal stated that while he was returning from Srikakulam to their village on his scooty bearing No. AP39R7220 after bought the medicines, upon reaching at Parasarampuram Jn, the accused drove the vehicle ( Eicher Van ) bearing No KA07C0634 in a rash and negligent manner with heavy speed without blowing the horn and dashed against his scooty, as a result of which he fell on the road, sustained severe bleeding injuries, immediately he was shifted to Govt hospital Tekkali for treatme</t>
  </si>
  <si>
    <t>This is a case of an affray and causing obstructions to public peace occurred on 18.08.2026 at 17.00hrs at main road, Pedda Devangula Veedhi, Pathapatnam Village &amp; Mandal and reported on 18.08.2026 day at 18.00hrs in which the complainant R.Sankara Rao, HC-1404 of Pathapatnam Police Station stated that he received a credible information about affray at the above occurrence place, he and his staff PC-147, 2075, 1560 and WHG-830 went to the spot at that time the accused 1. Potnuri Laxmanarao, S/o Late Vallaba Rayudu, age 51yrs, Viswabrahmina by caste, Pedda Devangula Veedhi, Pathapatnam Village &amp; Mandal, 2. Potnuri Santhi W/o Laxmanarao, age 45yrs, Viswabrahmina by caste, Pedda Devangula Veedhi, Pathapatnam Village &amp; Mandal and 3. Potnuri Sai Bhaskar, S/o Laxmanarao, age 25yrs, Viswabrahmina</t>
  </si>
  <si>
    <t>20(a) r/w 8(b) NDPSA</t>
  </si>
  <si>
    <t>This is a case of illegal cultivation of prohibited Ganja plants for personal use, which occurred on 18.08.2026 at about 13:00 hours at the vacant site situated behind the house of the accused at Vonkuluru Village, Vajrapukotturu Mandal, and was reported on the same day at about 15:30 hours by the complainant, B. Nihar, Sub-Inspector of Police, Vajrapukotturu Police Station. The complainant reported that he apprehended the accused, Gunti Kousik, S/o late Vallabha Rao, aged 30 years, Caste: Vadabalija, Peddaveedhi, Vankaluru Village, Vajrapukotturu Mandal, while he was illegally cultivating prohibited Ganja plants, and complainant seized two Ganja plants weighing approximately 200 grams from the possession of the accused in the presence of mediators and a Gazetted Officer, under the cover o</t>
  </si>
  <si>
    <t>Occurred on 17.08.2026 In between 15.18 hrs and 18.08.2026 in 09.30 hrs at the at Pishini Swarna Village Secretariat, Pisini Village, Ranasthalam Mandal. and was reported on 18.08.2026 at 11.30 hrs by The complainant, Landa Nagaraju, S/o Chandrudu, aged 39 years, ST, resident of G.G. Valasa Village, Laveru Mandal, working as Village Development Officer at Pishini Swarna Village Secretariat. The complainant stated that he is working as the Village Development Officer at Pishini Swarna Village Secretariat. On 17.08.2026, after completion of duties, all staff left the Secretariat, and one staff member, Yaganti Eswara Rao, locked it at about 17:18 hours. On 18.08.2026 at about 09:30 hours, Agricultural Assistant Burello Soujanya noticed that the lock was broken and informed the complainant. He</t>
  </si>
  <si>
    <t>118(1),351(2),115(2),126(2) r/w 3(5) BNS</t>
  </si>
  <si>
    <t>Occurred on 18-08-2026 in between 05:45 hrs and 06:00 hrs near Varudu Babji Gari Tope, Kurmayyapeta village of Saravakota Mandal and reported on the same day at 10:00 hrs, by the complainant Avala Laxminarayana, S/o Thavitayya, Age 28 Yrs, Yadava by caste, Gathalapeta village of Saravakota Mandal stating that he is living by doing goatherd. On everyday he was proceeded to Kannayyapeta village hill along with goats for grazing his goats and he is returned to his home during night. Wherein the accused Urjana Barikavadu of same village has been warned to the complainant before the complainant¿s uncle as the accused suspected that the goats of complainant has been grazing his cultivation and damning to them. On that the accused A-1 Urjana Barikavadu and his son A-2 Urjana Hari were wrongful re</t>
  </si>
  <si>
    <t>Occurred on 18-08-2026 at about 07:30 hrs at Mahasingi village of Saravakota Mandal and reported on the same day at 13:00 hrs, by the complainant Gorle Krishnamurthy, S/o late Ramanna, Age 85 Yrs, Kapu by caste, Mahasingi village of Saravakota Mandal came to the police station, lodged a written report and stating that the accused Kalisetty Hari, S/o Sriramulu of same village and three others are trespassed in to the complainant house, A-1 Kalisetty Hari beat the complainant with the mango tree branches on his left hand and caused bleeding injury, A-2 Kalisetty Kamalamma, W/o Hari has been pushed the complainant¿s wife with her hands and A-3 Kalestty Sriramulu and A-4 Kalisetty Varalaxmi, W/o Sriramulu has been beat the complainant with their hands. Due to that the accused A-1</t>
  </si>
  <si>
    <t>This is a case of voluntarily causing simple hurt by the accused, which occurred on 17.08.2026 at about 16:30 hours at the house of the complainant, situated at Nagarampalli Village, Vajrapukotturu Mandal, and was reported on 19.08.2026 at about 11:00 hours by the complainant, Sigilipalli Malleswararao, S/o Ramayya, aged 72 years, Kalinga by caste, resident of Nagarampalli Village, Vajrapukotturu Mandal. The complainant stated that he has been doing agriculture and that there is some vacant place beside his house where the accused, Kanithi Harikrishna, had planted vegetable crops. As insects entered the complainant's house from the vegetable plants, the complainant sprayed insecticide on the vegetable plants. Due to the smell of the insecticide reaching the accused's house, the accused bec</t>
  </si>
  <si>
    <t>Occurred on 13.08.2026 at 09.00 hrs at complainat house, Fareedpeta village, Etcherla Mandal. and reported on 19.08.2026 at 12.15 hrs , wherein the complainant Naviri Lakshmi, w/o Ganesh, aged 50 years, SC (Madiga), resident of Fareedpeta Village, Etcherla Mandal, is earning her livelihood by doing labour work. She has two sons and one daughter. Her younger son/Missing person, Naviri Ashok, s/o Ganesh, age 25 years, , SC (Madiga), Fareedpeta Village, Etcherla Mandal , is working as an electrician. On 13-08-2026, he informed the complainant that he was going to Vijayawada for work along with a person named Kothakota Gaddayya, who is a resident of the same village, and left the house at about 9:00 AM. Subsequently, on Saturday evening, he spoke to the complainant over the phone, but he d</t>
  </si>
  <si>
    <t>Occurred on 19.08.2026 at 09.00 hrs at complainat house, Kuppili village, Etcherla Mandal. and reported on 19.08.2026 at 19.30 hrs , wherein complainant Alupana Bhagya Lakshmi, W/o Bodesu, Reddy by caste, Kuppili Village, Etcherla Mandal, is residing at the above-mentioned address. For the past one year, several disputes have been occurring in the complainant¿s house. Whenever the matter was taken to the Police Station, the SI warned both parties and advised them accordingly. On 19.08.2026 at about 9:00 AM, some persons came to the complainant¿s house to repay money that they owed to the complainant¿s family. In connection with the said matter, a quarrel took place between the complainant¿s two brothers-in-law and the complainant¿s father-in-law. On seeing the quarrel, the complainant</t>
  </si>
  <si>
    <t>Occurred prior to 19.08.2026 at Kranthi Nagar Colony, Jeevakona, Tirupathi Town and District reported on 19.08.2026 at 14.00 hrs, wherein the complainant Vaddi Madhavi w/o Ramadas Karthik, Age:35yrs, Caste: Mala, Velupurayi Village, Ranastalam Mandal, Srikakulam District and reported that on 10.06.2022 her marriage was solemnized with Ramadas Karthik S/o Rajagopal at her-in-law house. At the time of Marriage her parents gave 5 1/2 Tuals Gold, Sarisamanulu to her in-law¿s. she lived happily with her husband happily with four months only. Later her husband harassed her mentally, physically with active instigation of Mother-in-law Drakshayani, Father-in-law Rajagopal. Though the complainant bare all the harassment of accused, she lodged a report with request to initiate action against them.</t>
  </si>
  <si>
    <t>11 r/w 12 POCSO ACT 2012, 78(1)(i),309(4) r/w 3(5) BNS</t>
  </si>
  <si>
    <t>This is case of POCSO coupled with Stalking and Extortion to the minor girl that occurred on 13.05.2026 from 12.00 to 13.00 hrs at cashew tope, nearby Isakalapalem village, Sarubujjili mandal and belatedly reported on 19.08.2026 at 14.00 hrs basing on the report of Rakoti Venkata Lalitha, D/o Late Rambabu, Age 17 yrs, caste: Kapu, Sarubujjili village and Mandal., in which she reported that that she completed Intermediate and resides with her mother. She alleged that Rahul, who was acquainted with her, had been following/harassing her in the name of love. On 13-05-2026, at about 12:00 noon, Rahul contacted her over phone and asked her to meet while she attend her family function at Subbapeta village. At about 1:00 PM, Rahul took her to a cashew garden near Isakalapalem, where his friend Sa</t>
  </si>
  <si>
    <t>'271/2026'</t>
  </si>
  <si>
    <t>This is a case of illegal possession/transportation of prohibited Ganja that occurred on 19.06.2026 at about 13.00 hrs at Mogilipadu Juntion, Palasa town and reported on the same day at 15.30 hrs by the complainant Ch Durgaprasad, Sub-Inspector of Police, Kasibugga PS, in which, he reported that he arrested the accused A.1 Prasad NC s/o Chandrasekhar, 25yrs, Somasundaram nagar, Tiruvalluru District, Tamilanadu State, A.2 Sudhakar K s/o Krishnamurthy, 27yrs, Pattabhipuram, Tiruvalluru District, Tamilanadu State, A.3 Mahammad Vajith s/o Rahamathulla Imashayab, 36yrs, Pattabhipuram, Tiruvalluru District, Tamilanadu State and A.4 P Harish Prem kumar s/o Prabhukumar, 22yrs, Lebarnoonpuram, Tiruvalluru District, Tamilanadu State, while they were in illegal possession and transportation of pro</t>
  </si>
  <si>
    <t>This is a case of voluntarily causing simple hurt and abusing the complainant in filthy language by the accused, which occurred on 17.08.2026 at about 18:00 hours at the complainant¿s cashew tope near Akkupalli Village, Vajrapukotturu Mandal, and was reported on 19.08.2026 at about 12:00 hours by the complainant, Koda Taranamma, W/o Dasaraju, aged 60 years, Vadabalija by caste, resident of Akkupalli Village, Vajrapukotturu Mandal. The complainant stated that she had purchased 30 cents of cashew tope from her own brothers. For the past one year, the accused, namely Ambati Babura, who is her brother¿s son, and his wife Ambati Teja, have been taking the profits from the said cashew tope. Both parties are also having civil disputes pending before the Court. Further, the accused persons were di</t>
  </si>
  <si>
    <t>309(4),103(1) BNS</t>
  </si>
  <si>
    <t>This a case of woman missing which occurred on 17.08.2026 at 10.000 hrs at Alladapeta village, Jalumuru Mandal and reported on 19.08.2026 at 14.00 hrs in which complainant Chintu Satyannarayana Lt Gajapathirao, Age 61 years, Velama by caste, Alladapeta village, Jalumuru Mandal stated that his sister in Law/missing woman Chintu Chinnammadu W/o Late Ramarao, Age 70 years, Velama by caste, Alladapeta village, Jalumuru Mandal is went to Narasannapeta town to apply for the Family Certificate, from then still she not came to the home, then the complainant along with his family numbers caused enquires about his sister in law in all nook &amp; corners of the village and also contacted their relatives over phone, but her whereabouts not known and thereby his sister in law was found missing and etc.</t>
  </si>
  <si>
    <t>'270/2026'</t>
  </si>
  <si>
    <t>This is case of girl missing that occurred on 18.08.2026 at 12.00hrs at CHC, Palasa and reported on 19.08.2026 at 12.30hrs, wherein the complainant Peddinti Santoshi w/o Ganapathi, 36yrs, Caste by Kapu Savara, Rotarynagar, Palasa town reported that on 18.08.2026 at about 11.00hrs, her daughter/missing girl Peddinti Thaneesha D/o Ganapathi, 17yrs, Caste by Kapu Savara, Rotarynagar, Palasa town went to CHC, Palasa to deliver a lunch box to her sister, who was undergoing treatment at the said hospital. After handing over the lunch box to her sister at about 12:00 hrs, the missing girl left the hospital premises and did not return home. The complainant made diligent searches at all possible places and made enquiries with relatives, friends, and acquaintances, but her daughter's whereabouts cou</t>
  </si>
  <si>
    <t>Occurred on 19.08.2026 about 18:00 hrs at Sethampeta village junction , G sigadam mandal and reported on the 19.08.2026 at 19:00 hrs , wherein K Appalasuri , SI of police, G sigadam ps and staff PCs 1322, 2006 apprehended the accused Yandamuri Siva s/o Durgarao, age 35 years, caste by rajaka, Uparbazar, Ramavarappadu, Vijayawada R/o Sethampeta village , G sigadam mandal and He was in posession of (1) Officer Choice Finest whisky 180 ml- 05 bottels (amount 700/-) (2) AC Bkack Classic Whisky 180 ml - 5 bottles ( amount 850/-) . Total bottles cost 10 bottles 1550/-. He intended for sell high rates Illegally . Total worth above mentioned two Items ( Total Bottles 10) whisky bottles Rs 1550 /-..Then total liquor bottles were seized under cover of occurrence report.</t>
  </si>
  <si>
    <t>This is case of theft motor cycle ( scooty) Occurred In between 10.08.2026 about 20:30 hours to 11.08.2026 about 07:00 hours at SPR puram village , empty place of tap beside the complaint house, sigadam Mandal and reported on 19.08.2026 at 16:00 hours. While Complainant Tadivalasa Sai s/o Govind , age 28 yrs, rajaka by caste, SPR puram, G sigadam mandal stated that He work on railway contract jobs and For his travel needs, in the year 2018, He purchased an Activa 5G scooter with the number AP39AM7706 in the name of his father, Govinda. He have been using it since then. Every night, he park his scooter in the empty space in front of the tap next to our house and lock it with a handle lock, and take it back in the morning. Similarly, on the night of 10/08/2026 at 8:30 pm, He parked his sco</t>
  </si>
  <si>
    <t>Occurred on 19.08.2026 at 09.00 hrs at complainat house, Kuppili village, Etcherla Mandal. and reported on 19.08.2026 at 19.00 hrs , wherein the Alpana Venku Naidu, S/o Asiri Naidu, age 33 years, Reddy by caste, Kuppili Village, Etcherla Mandal, is residing at the above-mentioned address and eking out his livelihood through agriculture.The complainant has three brothers. All the three brothers jointly lent an amount of Rs. 2,70,000/- to a person of Yatapeta Village on interest. Today, i.e., on 19.08.2026, the said person returned the entire amount and came to his village. Alpana Bodesu instructed that the entire amount be handed over to him. However, the complainant and his younger brother did not agree to it. His elder brother then assaulted their mother. When the complainant interven</t>
  </si>
  <si>
    <t>This is case of missing of Girl Occurred on 18.08.2026 about 08:30 hrs at Chinna murapaka village , complainant house , laveru mandal reported on 19.08.2026 at 13:15 hrs.The Complainant Chalapaka Rambabu s/o Thavudu, age 38 yrs, caste by sc madiga, chinnamurapaka village , laveru mandal stated that his work as a mission operator at the Sampiston company near Arinam Akkivalasa and have two children. He elder daughter¿s name is Chalapaka Ramanamma @ Pallavi, age 16 years old and younger son¿s name is Chelapaka Chandu age is 15 years old. However, his daughter Chalapaka Ramanamma is studying in the second year of Intermediate BiPC at Echerla Sri Venkateswara College. On 18-08-2026, at 8:30 in the morning, missing gilrl/she left our house to go to Venkateswara College where she studies.</t>
  </si>
  <si>
    <t>Occurred on Prior to 19.08.2026 at Krishnapuram village,Ranasthalam mandal and reported on 19.08.2026 at 17.00 hrs by Peerukatla Sravani w/o Anil kumar ,age 24 yrs,kapu by caste, Krishnapuram village,Ranasthalam mandal. The complainant stated that her marriage with Anil Kumar, S/o Veerukatla Jaganmohan Rao, resident of Adapaka Village, Laveru Mandal, was solemnized on 09.05.2025 at Adapaka Village as per Hindu customs and traditions. At the time of marriage, the complainant¿s parents gave ¿50,00,000/- as dowry to her husband, ¿5,00,000/- towards Adapaduchu Katnam, 19 tulas of gold ornaments, and household articles worth approximately ¿10,00,000/-. As the complainant¿s husband is working in the Indian Navy, she has been residing with him at Pune, Maharashtra. From the very beginning of thei</t>
  </si>
  <si>
    <t>Occurred in between 18.08.2026 at 10:00 Hrs to 18.08.2026 at 16:00 Hrs at Pedda Ammavari Temple, Palli Gollgandi Colony, Sompeta Mandal in which the complainant Gandupalli Minnarao S/o Janaki Ramayya, Age 50 years, Chepagollagandi Village, Baruva PS, Sompeta Mandal reported that he has been working as a priest at the Pedda Ammavari Temple situated near Palli Gollagandi Colony. On 15-08-2026 i.e Saturday morning at 10: 00 Hrs, after performing pooja to the deity, he left the temple and went to Visakhapatnam for his personal work. On 18-08-2026 in the evening at 16:00 Hrs, when he returned to the temple, he noticed that the lock of the temple had been broken open. He informed the matter to the village elders and, along with them, entered the temple and checked the premises. During the insp</t>
  </si>
  <si>
    <t>Occurred prior to 20.08.2026 at Door No.1-96-8, Flat No.137, Lambodara Residency, 7th day Adventist School back side, Sector-5 Colony, MVP Colony, Visakhapatnam reported on 20.08.2026 at 18.30 hrs, wherein the complainant Kobagapu Indira w/o Sri Reddy Chandra Sekhar, Age:35yrs, Caste: Kapu, 5th line, Aditya Nagar Colony, Arasavalli, Srikakulam Town and District and reported that on 03.10.2025 her marriage was solemnized with Sri Reddy Chandra Sekhar S/o Lakshmana Rao at Varaha Lakshmi Narasimha Swamy Devastanam, Simhachalam.at the time of engagement she gave 2 lakhs for expenses, 5 grams gold ring for her husband. At the time of Marriage her parents gave cash Rs.10,00,000/-, Sarisamanulu worth Rs.10,00,000/-, Marriage expenses Rs.22,00,000/- to her husband. she lived happily with her hu</t>
  </si>
  <si>
    <t>This is a case of subjecting married women to cruelty both physically and mentally by her husband and his family members for demand additional dowry that occurred prior to 20-08-2026 at Budithi village of Saravakota Mandal and reported on 20-08-2026 at 15:00 hrs, by the complainant Nakka Kalyani, W/o Jagadish, Age 35 Yrs, P. Velama by caste, Budithi village of Saravakota Mandal, in which the accused Nakka Jagadish, S/o late Appanna, Budithi village of Saravakota Mandal who got married the complainant during the year 2010 as per their caste custom in their presence of elders and they begot two children, he subjected the complainant both physically and mentally along with his family members for demanding additional dowry, beat the complainant with his hands and suspected her fidelity. Fur</t>
  </si>
  <si>
    <t>Occurred on 31.07.2026 at around 17.00 hrs at Kothapeta village, Kotabommali Mandal reported on 01.08.2026 at 18.00 hrs in which the complainant Neelapu Durgamma W/o Sriramulu, 37 years, Reddika by caste, Indira nagar colony, Kothapeta village, Kotabommali mandal. She is a daily wage labourer and has three daughters. Her second daughter, Neelapu Bharathi, D/o Sriramulu, aged about 17 years, discontinued her Intermediate studies and has been assisting her grandmother at a coconut shop. On 31-07-2026 at about 5:00 PM, Bharathi left home stating that she was going to Kothapeta Centre and did not return. Despite searching for her among relatives, friends, and nearby areas, her whereabouts could not be traced.</t>
  </si>
  <si>
    <t>This is hurt Case, it was Occurred on 20.08.2026 at about 07.30 hrs, At Complainant house, Urjam village, Polaki Mandal, Srikakulam District and reported on the same day at 12.30 hrs, Where in the Complainat Sampathirao Anadharao S/o lt Annajirao, Age 66 years, Urjam village, Polaki Mandal, Srikakulam District., reported that the complainant is a resident of Urjam Village, Polaki Mandal. There was a land dispute between the complainant and his second elder sister, Ronanki Ammayamma regarding agricultural land by name Bogathagaripolam at D.L. Puram Village boundary. The dispute was regarding the adjustment of the field bunds between their respective lands. About 15 days ago, the bunds between the two fields were mutually fixed in the presence of the village elders, namely Sampath Rao Satyam</t>
  </si>
  <si>
    <t>115(2),118(2) BNS</t>
  </si>
  <si>
    <t>This is hurt Case, it was Occurred on 20.08.2026 at about 07.30 hrs, At opposite Sampathirao Anandharao house, Urjam village, Polaki Mandal, Srikakulam District and reported on the same day at 12.00 hrs, Where in the Complainat Ronanki Narayanarao S/o lt Trinadhulu, Age 53 years, Kalinga by Caste, Urjam village, Polaki Mandal, Srikakulam District., stated that he is residing in Urjam Village along with his family and eking out his livelihood through agriculture. On 20.08.2026morning, at about 06.30 hours, his younger brother, Sanyasi, went from Urjam Colony to the milk collection centre situated at Urjam Village to deliver milk. At the same time, the complainant¿s maternal uncle, Sampath Rao Ananda Rao, also came to the milk collection centre. Keeping in mind the land- disputes that had o</t>
  </si>
  <si>
    <t>This is a case of unnatural death due to hanging, which occurred on 20.08.2026 between 17:30 hrs and 17:45 hrs at Karajada Village, Srikakulam Mandal, and was reported on the same day at 21:00 hrs by the complainant, Vamaravilli Santhamma, W/o Govindarao, aged 36 years, Neyyala by caste, resident of Karajada Village, Srikakulam Mandal and District.The complainant stated that she has two children, namely, her son Manikanta, aged 18 years, who is studying Intermediate at Gnana Jyothi College, Narasannapeta, and her daughter Vidya Sri, aged 16 years, who was studying Intermediate 2nd Year at Government Junior College, Narasannapeta. On 20.08.2026, her daughter Vidya Sri went to college and, after completion of her college hours, returned home. At that time, no family members were present in t</t>
  </si>
  <si>
    <t>This is a case of unnatural death due to electrocution, which occurred on 20.08.2026 at about 11:15 hours at the complainant¿s house situated at Peddamuraharipuram Village, Vajrapukotturu Mandal. The incident was reported on the same day at about 12:00 hours by the complainant, Gorakala Krishna Rao, S/o Nandesu, aged 46 years, Caste: Palli, resident of Peddamuraharipuram Village, Vajrapukotturu Mandal. The complainant stated that his wife/deceased, Gorakala Chamanthi, W/o Krishna Rao, aged 35 years, was plugging the washing machine cable into the electrical socket when she accidentally came into contact with electricity and sustained an electric shock, as a result of which she fell down behind their house. Immediately, she was shifted to a private hospital at Pundi for treatment. However,</t>
  </si>
  <si>
    <t>Occurred In between on 19.08.2026 at 21.30 hrs to on 20.08.2026 at 05.30 hrs at Kammasigadam village,Ranasthalam mandal and reported on 20.08.2026 at 17.00 hrs by Seela Ramanamma w/o lt Atcheyya,age 45 yrs,Rajaka by caste, Kammasigadam village,Ranasthalam mandal. The complainant stated that she is earning her livelihood by doing coolie work. Her husband died about one year ago, and both her daughters are married. As she is living alone in her house, she has been going every night to her brother-in-law Seela Mahalakshmi¿s house, situated in the same village, to sleep.As usual, on 19.08.2026, after having dinner at about 9:30 PM, she locked the doors of her house and went to sleep at her brother-in-law¿s house. On the next morning, at about 5:30 AM, when she returned to her house, she noti</t>
  </si>
  <si>
    <t>Occurred on 20.08.2026 at 16.30 hrs at on old bridge of the bhuhuda river, Loddaputti village limits, Ichapuram mandal and reported on 20.08.2026 at 17:45hrs; the complainant Bevara Vallabha Rao s/o lt Polayya, age; 54yrs, caste by madiga, head constable-160 of Ichapuram town PS, R/o railway station road, Ichapuram town, in which, he stated that today i.e., on 20.08.2026 while returning on his motor cycle bearing No AP 30 AF 1759 along with his wife from Tulasamma talli temple after darsanam when they reached old bridge of the bhuhuda river at 16.30hrs meanwhile one scooty AP40JV 2815 came opposite direction the driver of scooty rash and negligence manner and dashed them. As result of which he got blood injury on his right side foot and swelling injury on his ring and little and his wi</t>
  </si>
  <si>
    <t>The complainant Thamada Kondamma W/o late Yerranna, age 45 years, Palli by caste, Amadalapadu village, Gara Mandal areported that her husband Thamada Yerranna S/o late Ramulu, age 52 years, went to her agricultural fields and try to get repair and received electrical shock and died.</t>
  </si>
  <si>
    <t>Occurred on 18.08.2026 In between 15.30 hrs and 19.08.2026 at 09.00 hrs at the building under construction inside the company premises, at Senerva Health Tech Pharma Private Limited, Pydibheemavaram Village, Ranasthalam Mandal, and reported on 20.08.2026 at 21.30 hrs by the complainant. The complainant is Ch. Aravind Kumar, S/o Late Rajayya, age 48 years, Munnuru by caste, working as a Production Manager at Senerva Health Tech Pharma Private Limited, Pydibheemavaram. The complainant stated that he has been working as a Production Manager at Senervia Health Tech Pharma Private Limited since 25.06.2026. There is a building under construction inside the company premises, where copper tubes were stored. On 19.08.2026 at about 09:00 hrs, while he was in the office, Sai Kumar, who was workin</t>
  </si>
  <si>
    <t>Occurred on Prior to 20.08.2026 in complainant house , J R Puram village, Ranasthalam mandal and reported on 20.08.2026 at 18.00 hrs by the complainant Nagalapalli Ramalakshmi, W/o Mohan, age 29 years, Padmashali by caste, resident of J.R. Puram Village, Ranasthalam Mandal. The complainant stated that she is a native of Kosta village and had been acquainted with Jammu Chandrika Devi, who lived opposite her parental house, even before her marriage. Chandrika Devi later got a Veterinary Department job in the village secretariat and, after marriage, resided with her husband at Reddypeta, Amadalavalasa. About eight months ago, Chandrika Devi contacted the complainant and, during their conversation, offered to arrange a higher loan against the complainant¿s five-tula gold ornaments and als</t>
  </si>
  <si>
    <t>This the case of Un-Natural death due to hanging that occurred on 17.04.2026 about 12.00 hrs, at the house of the complainant, Singupuram village, Srikakulam and reported on the same day 14.00 hrs wherein the complainant named Bevara Gayathri, W/o late Chittibabu, aged-23, caste by Srisaina, Singupuram village, Srikakulam reported that family disputes existed between complainant and her husband/Deceased named Bevara Chittibabu, S/o late Hatakesam, aged-34, caste by Srisaina, Singupuram in view of financial matter since a few days . On 17.04.2026 about 09.00 hrs complainant left the home for her works and returned to the home about 12.00 hrs, she noticed that doors were closed with out lock and she opened the doors and found that her husband committed suicide by hanging from the ceiling fa</t>
  </si>
  <si>
    <t>Occurred in between on 17.08.2026 at 19.45 hours to 20.08.2026 at 18.00 hours at the house of Boddepalli Govindarao, B.R.Nagar, Amadalavalasa Municipality and mandal and reported on 21.08.2026 at 10.00 hours in which the complainant Boddepalli Govindarao S/o Late Krishnarao, 59 yrs, Kalinga by caste, Ex-Army, B.R.Nagar, Amadalavalasa Municipality and mandal reported that in the absence of inmates some unknown offender gained entered into his house by breaking the locks of iron and wooden doors and committed theft of 1) Gold black beds thread¿ wg., 40 grms, 2) Gold pustule one pair ¿ wg., ½ tula and 3) Gold ring weighing about ¿ 7 grms, total 53 grams gold and total worth of property Rs. 1,12,000/- from the iron beruva locker which was located at north side bed room and the offenders decamp</t>
  </si>
  <si>
    <t>Occurred 21.08.2026 at 16.00 hrs, at Kapu veedhi road, Mandasa village and manndal and reported on sameday at 17.30 hrs wherein the complainant A.Srinivas, HC 1150 along with his staff PC 364 apprehended the accused Devarasetti Ravi Kumar, S/o.Lt.Kameswara Rao, 52 yrs, Segidi veedh, Mandasa village and mandal while he was transporting liquor bottles illegally to sell them in his pan shop for high price to get more profits without any permissions. The complainant seized 1) Kerla Malted fine whisky 180 ml - 24 bottles @ Rs.99/- = Rs.2376/- and 2) AC Black Whisky 180 ml - 6 bottles @ Rs.170/-; Total 30 bottles worth Rs.3396/- from his possession. Hence, the complainant taken him into custody and seized the same under cover of occurrence report.</t>
  </si>
  <si>
    <t>This is a case of a man missing which incident occurred between 03.06.2026 at 13:00 hours and 18.06.2026 at 08:00 hours at the UTF Teacher Function Hall, Srikakulam, and reported on 21.08.2026 at 11:00 hours by the complainant Kosu Purushottam, S/o Late Gurumurthy, aged 67 years, Sondi by caste, resident of Nuvvalarevu Village, Vajrapukotturu Mandal. The complainant stated that his son, Kosu Prasanth Kumar, S/o Purushottam, aged 28 years, Sondi by caste, resident of Nuvvalarevu Village, Vajrapukotturu Mandal, has been working for Urban Company at Hyderabad. He further stated that his son had attended a maturity function of his relatives at the UTF Teacher Function Hall, Srikakulam, and left the place on 18.06.2026 to return to Hyderabad. However, he did not reach his workplace at Hyderabad</t>
  </si>
  <si>
    <t>Occurred prior to 21..08..2026 at Sanivada Village, Srikakulam Rural Mandal, and was reported on 21..08..2026 at 20:30 hours, wherein the complainant, Smt. B. Santhamani, W/o A. Bhadram, Aged 39 years, Viswabrahmin by caste, R/o Pathapatnam Village and Mandal, stated that her marriage was solemnized with A. Bhadram, a resident of Sanivada Village, Srikakulam Rural Mandal, in the year 2013. At the time of marriage, her husband and his family members received cash of Rs. 3,00,000/- and 4 tulas of gold as dowry. During their wedlock, they were blessed with one daughter. However, during their marital life, her husband subjected her to physical and mental harassment on a daily basis while in a drunken state and beat her indiscriminately under the influence of his mother, A. Nagaratnam. Further,</t>
  </si>
  <si>
    <t>Occurred prior to 22.08.2026 at Gullavanipeta Village, Polaki Mandal, Srikakulam District reported on 22.08.2026 at 12.30 hrs, wherein the complainant Dummu Pooja w/o Satyam, Age:30yrs, Caste: Vadabalija, Jogam Peta Village, Polaki Mandal, Srikakulam District and reported that on 23.11.2016 her marriage was solemnized with Dummu Satyam S/o Nayak at Assam. at the time of Marriage her parents gave cash Rs.4,00,000/-, 3 tulas gold, Sarisamanulu worth Rs.2,00,000/- to her husband. she lived happily with her husband happily few years only. During her marital life she blessed with two sons named Shivakumar, Aryan. Later her husband harassed her mentally, physically and demanded additional dowry Rs.2,00,000/- with active instigation of Brother-in-law Yerrayya, Co-Sister Vijayalakshmi, Sister-in</t>
  </si>
  <si>
    <t>334(1),305(a) BNS</t>
  </si>
  <si>
    <t>Occurred on 20.08.2026 In between 17.00 hrs and 22.08.2026 in 16.00 hrs at the at J.R. Puram 2 Swarna Village Secretariat, J R Puram Village, Ranasthalam Mandal. and was reported on 22.08.2026 at 11.00 hrs by The complainant, V. Chandrasekhar, S/O Baburao , age 42, In-charge Panchayat Secretary, J.R. Puram working as Village Development Officer at Pishini Swarna Village Secretariat. The complainant stated that he has been working as the In-charge Panchayat Secretary at J.R. Puram 2 Gram Panchayat Secretariat since November 2025. On 20.08.2026 at about 5:00 PM, after completion of office duties, Nekkina Priyanka, Agricultural Assistant, and Mungiri Govindarao, Office Assistant, locked the office and left. As 21.08.2026 was a government holiday, no staff attended the office. However, at ab</t>
  </si>
  <si>
    <t>324(4),126(2),351(2) r/w 3(5) BNS</t>
  </si>
  <si>
    <t>Occurred Prior to 22.08.2026 at 11.45 hrs at Chillapeta village, Ranasthalam Mandal and reported on 22.08.2026 at 23.00 hrs by A.G.V Prasad s/o llt Adinarayana,age 41 yrs,Majjula by caste,Saripalli village,Nellimarla mandal ,VZM. The complainant stated that he is working as a Security Officer at Apitoria Company, Pydibheemavaram. On 22.08.2026 at about 11:45 AM, while a pipeline was being brought from the Nilavada Pump House to his company, the said pipeline was deliberately damaged near Chillapeta village by Lankalapalli Somasekhar and Kaja Nagaraju and others residents of Pydibheemavaram village. On receiving the information, the complainant, along with his staff, went to the spot to inspect and repair the damaged pipeline. At that time, the above said persons obstructed the compl</t>
  </si>
  <si>
    <t>This is case of HB by day that occurred on 04.08.2026 in between 10.00hrs to 13.00 Hrs at house of the complainant Donkuru (V), Ichapuram (M) and reported on 22.08.2026 at 19.00 Hrs by the complainant Duunna Nookamma W/o Jogarao, age 40yrs, palli by caste, Donkuru (V), Ichapuram (M) reported that some unknown persons gain entered in to her house by broke wooden supporter of the main door and committed theft of net cash 24,000/- from the wooden box and also open the key of the almyrah and took away 0. 35grams of gold kasu worth of 4000 and total worth of Rs. 28,000/-, while absence of complainant and her family.</t>
  </si>
  <si>
    <t>Occurred in between on 21.08.2026 at 18.30 hrs to 22.08.2026 at 06.30 hrs at Sri Dugrabhavani Cement brick industry, Hanuman Street, Sompeta village and Mandal and reported on 22.08.2026 at 21.30 hrs by the complainant Tenka Rajarao, s/o late Yarrayya, 53 yrs, Seetharamapeta street, Sompeta village and Mandal reported that on 24.10.2024 he purchased Bajaj Pulsar blue coloured Motorcycle bearing No.AP40 DU 7290, which is using by his younger son Manikanta for their business purpose and parked at their shed on 21.08.2026 at 18.30 hrs. Some unknown culprits were committed theft of motorcycle No.AP40 DU 7290 from the parked place and decamped with booty.</t>
  </si>
  <si>
    <t>Occurred on 20-08-2026 at about 19:30 hrs on NH-326-A road in between Saravakota and Aludu village and reported on 22-08-2026 at 12:00 hrs, by the complainant Maluva Jayamma, W/o Srinivasa Rao, Age 23 Yrs, ST-Kapusavara by caste, Chinna Gujjivada village of Saravakota Mandal, wherein the accused Maluva Srinivasa Rao, S/o Appanna, Age 24 Yrs, ST-Kapusavara by caste, Chinna Gujjivada village of Saravakota Mandal, driver of motorcycle bearing No. AP 40 KJ 0508 drove his motorcycle in rash and did not control over the speed of his motorcycle and skid off himself on the road. As a result of which, he received multiple injuries and went on unconscious. Shifted him in to PHC, Saravakota and admitted in to Govt. Hospital, Tekkali for treatment. Further shifted him in to Govt. General Hospital, Sri</t>
  </si>
  <si>
    <t>Occurred prior to 22.08.2026 at Dronadula Vari Street, Gudivada, Krishna District reported on 22.08.2026 at 19.30 hrs, wherein the complainant Pilli Lavanya w/o Suresh, Age:28yrs, Caste: Telaga, Mettakkivalasa Village, Amadalavalasa Mandal, Srikakulam District and reported that about 12 years ago her marriage was solemnized with Pilli Suresh S/o Venkatarao at Dwaraka Thirumala. at the time of Marriage her parents gave cash Rs.1,50,000/-, 6 1/2 tulas gold, Sarisamanulu worth Rs.50,000/- to her husband. she lived happily with her husband happily six months only. During her marital life she blessed with two Daughters. Later her husband harassed her mentally, physically and demanded additional dowry with active instigation of Mother-in-law Kalavathi. Though the complainant bare all the haras</t>
  </si>
  <si>
    <t>Occurred on 22.08.2026 at 13.45 hrs on NH-16 Road at Dannanapeta Village jn:, Ranasthalam Mandal and reported on 22.08.2026 at 18.00 hrs by Medipaka Kameswararao s/o Narayanarao,age 40 yrs,viswabrahmin by caste,JR Puram village, Ranasthalam Mandal. The complainant stated that he is working at Apitoria Pharma Company, Pydibheemavaram, and residing with his family at J.R. Puram Village. On 22.08.2026 at about 1:45 PM, while he and his co-employees were boarding their company bus bearing No. AP 39 UM 7657 at Dannanapeta Junction, a container lorry bearing No. TS 08 UB 6229, proceeding from Srikakulam towards Visakhapatnam, was driven by its driver in a rash and negligent manner at high speed and hit the company bus from behind. Due to the impact, the complainant and other passengers fell</t>
  </si>
  <si>
    <t>Occurred on 22.08.2026 at 14.30 hrs on NH-16 Road at Kosta Village jn:, Ranasthalam Mandal and reported on 22.08.2026 at 20.00 hrs by Potnuru Yerri babu s/o sanyasi,age 29 yrs,SC(mala) by caste,Singanabanda village, Bhimili Mandal,Visakhapatnam district . The complainant stated that he is working as a lorry driver. On 22.08.2026, while proceeding from Srikakulam towards Visakhapatnam in his lorry bearing No. AP 39 WQ 3569, when he reached Kosta Junction at about 2:30 PM, he attempted to overtake a vehicle proceeding ahead. During the process, he lost control of the lorry and hit an unknown vehicle in front of him. Due to the impact, he got trapped inside the cabin. The local people rescued him from the cabin and shifted him in a 108 ambulance to the Government Hospital, Srikakulam, fo</t>
  </si>
  <si>
    <t>355,296 BNS</t>
  </si>
  <si>
    <t>This is a case of causing annoyance to public in drunken state by uttering absence words and songs in the public place that occurred on 22.08.2025 at 18.00 hours ,at Chevitamma Thalli Temple, Hiramandalam village and Mandal and reported on the same day at 19.00 hours in which the complainant Y.Madhusudhan Rao, Sub -Inspector of Police Hiramandalam PS caught the accuseds A1.Isai Srinu, s/o Trinadh, Age 26 Yrs, Caste by Relli, Relli Veedhi, Hiramandalam village and Mandal. A2.Padala Rohith ,S/o Majji,age 19 yrs, caste by Relli , Cheruvugattu veedhi, Hiramandalam village and Mandal was drunken stage and caused annoyance to public people by uttering absence words and songs in the public place. Then took them into police custody after explaining the nature of offence under the cover</t>
  </si>
  <si>
    <t>This is a case of cheating and criminal intimidation in furtherance of common intention that occurred prior to 22.8.2026 at 15.00 hours at Suggudalinaidupeta village, Gara Mandal and reported on 22.08.2026 at 15.00 hours, wherein the complainant Koteddi Yaswanth Reddy S/o Ramakrishnareddy, age 26 Years, Reddika by caste, S.D.N.Peta village, Gara Mandal, Srikakulam district reported that the accused Kalli Rambabu S/o Ramireddy, S.D.N.Peta village, Gara Mandal, Srikakulam District give a false promise of providing sea man job and collected an amount of Rs. 6,15,000/- from the complainant on different dates and finally he did not provide any job. Hence the complainant gave the complaint for necessary action.</t>
  </si>
  <si>
    <t>'273/2026'</t>
  </si>
  <si>
    <t>This is case of woman and child missing that occurred prior to 20.08.2026 at 09.00hrs at Indira colony, Palasa town, Palasa-Kasibugga municipality and reported on 22.08.2026 at 20.00hrs, wherein the complainant Rapaka Raju w/o Apparao, 45yrs, Rajaka by caste, Boddapadu Village, Vajrapukothuru Mandal reported that her daughter/missing woman Dharmapu Laxmi w/o Srinu, 30yrs, Indira colony, Palasa was married to Dharmapu Srinu 10 years ago. The couple has one female child, Dharmapu Sony (age 5 years). Dharmapu Srinu is currently working abroad. On 20.08.2026, when the complainant tried to call her daughter, her mobile phone was switched off. Consequently, the complainant visited her daughter's house and found both her daughter and granddaughter missing. The complainant further stated that her</t>
  </si>
  <si>
    <t>324(4),329(3),115(2) BNS</t>
  </si>
  <si>
    <t>Occurred on 21.08.2026 at about 16:00 hrs, at Seethampeta village, G.Sigadam Mandal the complainant Vajragada Haribabu, S/o Late Ramappadu, aged 32 years, SC (Mala), resident of Seethampeta Village, G. Sigadam Mandal, reported that he and his elder brother Vajragada Eswararao have been cultivating their respective portions of about one acre of ancestral agricultural land for the last three years, though no formal partition/registration has been effected.On 21.08.2026, the complainant had irrigated his share of the agricultural land through a motor and prepared the field for paddy transplantation. At about 16:00 hrs, his elder brother Vajragada Eswararao allegedly entered the complainant's field, damaged and cut the field bunds, causing the water to drain out of the field and thereby preven</t>
  </si>
  <si>
    <t>Occurred on 14.08.2026 at 10.30 hrs at Akkayyapalem Village, Ranasthalam Mandal and reported on 22.08.2026 at 16.00 hrs by Sunkari Karuna w/o lt john paul,age 26 yrs,Telaga by caste, Akkayyapalem Village, Ranasthalam Mandal. The complainant stated that she is a housewife and that her husband died in a road accident in 2024. She stated that for about 10 years, a person namely Jeeru Asirayya, S/o Late Suri, resident of Jeerupeta village, has been allegedly causing trouble to her father-in-law and frequently appearing in her dreams, due to which disputes arose between him and her father-in-law. Though the matter was previously brought before the elders, it was not resolved. After her husband¿s death, the said Asirayya has also been abusing and insulting the complainant in filthy langua</t>
  </si>
  <si>
    <t>109(1),118(2) BNS</t>
  </si>
  <si>
    <t>This is a case of attempt to Murder and causing grievous hurt that occurred on 23.08.2026 at 14.15 Hrs, On NH16 service road,towards Peddapadu side, Near Varun Dhaba,Srikakulam mandalam &amp; district and reported on same day at 18.00 hrs by the complainant Banala Ramarao, S/o Ramulu 56 Yrs, Velama by caste, Patrunivalasa Village, Srikakulam Mandalam. While he was grazing buffalos, near Varun Dhaba, wherein the accused driver of scooty bearing No.AP39EC9011, going to peddapadu side after going to short distance, he return came to complainant. The accused told him, why are you looking me, then reply I did not looked you. The accused asked some money to the complainant but the complainant reply I don¿t have any money now then raised dispute between them. The accused took out a screwdriver from h</t>
  </si>
  <si>
    <t>Occurred on 23.08.2026 at 15:15 hrs on NH-16 road (Tekkali¿Narasannapeta side), near Cheepurupalli village, Kotabommali Mandal, and reported on the same day at 20:00 hrs. The complainant, Balleda Ramakrishna, S/o Late Kurmanayakulu, aged 36 years, Kalinga by caste, N/o Borivanka Village, Kaviti Mandal, Srikakulam District, presently residing at P.M. Palem, Visakhapatnam, reported that he is working as a Manager at Bank of India Zonal Office, Visakhapatnam. His parents are staying with him to look after his children and his sister Bhargavi¿s child.On 23.08.2026, his father Balleda Kurmanayakulu, S/o Late Venkatesam, aged 62 years, along with his brother-in-law Bendalam Rakesh, went from Visakhapatnam to Rajapuram, Kaviti Mandal, in car No. AP 39 KB 1196 to attend</t>
  </si>
  <si>
    <t>'274/2026'</t>
  </si>
  <si>
    <t>3(2)(va) SC ST POA ACT, 115(2),351(2),69,78(1)(i) BNS</t>
  </si>
  <si>
    <t>Occurred prior ot 23.08.2026 at 19.00hrs at Chinnabadam Village and other places of Palasa-Kasibugga municipality and reported on 23.08.2026 at 19.00hrs, wherein the complainant Bonela Kameswari W/o Maddili Suresh, 26yrs, SC Mala by caste, Ambusoli Village, Palasa-Kasibugga municipality reported that due to misunderstandings with her husband, they have been living separately, and a case under Section 498-A is currently pending in court. About two months ago, Kurmapu Pavan Kumar (belonging to the Rajaka community) from Chinnabadam Village was introduced to her. He lured her with false promises of love and marriage, exploited her physically, and when she recently asked him to marry her, he began abusing and beating her. Later, Pavan Kumar invited her to his house again, and they met physical</t>
  </si>
  <si>
    <t>329(4),351(2),115(2),74 r/w 3(5) BNS</t>
  </si>
  <si>
    <t>Occurred on 23.08.2026 at about 09:50 hrs at upstair of 3 rd floor, sanjana dental clinc, near day and night Jn of Srikakulam town and reported on the same day at 13:00 hours. In which the complainant Dr. Sanjana Maradana reported that her family and her husband family having family disputes. Her husband voodi Santosh and his mother voodi Sunitha and four others were criminally tress passed into upstair of 3rd floor from the terrace of neighboring building illegally for doing fire installation work. When she obstructed them, voodi santosh and his mother slapped her, pulling her hair by inappropriately touching her by using criminal force against her and outraging her modesty and they are trying to kill her etc.</t>
  </si>
  <si>
    <t>Occurred on 19.08.2026 at 20.00 hrs near RTC complex Narasannapeta road,Srikakuamand reported on 23.08.2026 at 02.30 hrs by the complainant namely, Pitta Mamatha w/o late Laxminarayana,32yrs,yadava by caste, sinkla puttuga village, Mandasa mandal ,Srikakulam District . Her husband (deceased) Pitta Laxminarayana s/o late lingaraju, 36yrs, yadava by caste, kotta agraharam village ,Nandigam, mandal,Srikakulam District, he was doing employ in railway department. The complainant's husband and mother-in-law had visited the complainant's parental village and were returning to Vijayawada by KVR bus bearing no NL05B7777 on 19.08.2026, to resume duty. Near the Narasannapeta RTC complex road , the husband who was sleeping on an upper berth fell down, sustaining an injury to his left arm extending fr</t>
  </si>
  <si>
    <t>This is the counter case to Cr.No.118/2026 that Occurred on 23.08.2026 at about 09:45 hrs at house of 3 rd floor, sanjana dental clinc, near day and night Jn of Srikakulam town and reported on the same day at 16:00 hours. In which the complaint who is the mother of Dr. Voodi Santosh reported that her family and her daughter in laws family having family disputes, in this connection cases registered against both parties in Srikakulam II town PS earlier. Her daughter in law and her brother Siddhardha and her daughter in law parents Krishnamurthy Naidu and Sridevi were enter into her son 3rd floor by boke open the door looks and stayed there. Some Fire pypes were damaged in upstair of 3rd floor. Today i. e.,on 23.08.2026 at about 09:45 hrs, the complaint went there along with 4 workers and wh</t>
  </si>
  <si>
    <t>This is a counter case in Cr. No. 104/2026, occurred on 22-08-2026 at about 12:00 hrs at Govardhanapuram village of Saravakota Mandal and reported on 23-08-2026 at 10:00 hrs, by the complainant Lukalapu Nagaraju, S/o Chalapathi Rao, Age 35 Yrs, Kapu by caste, Govardhanapuram village of Saravakota Mandal, wherein the accused Kondala Parvathi, W/o Srinivasa Rao and four others, who is sisters and father &amp; mother of the complainant were wrongful restrain the complainant, beat the complainant and his wife with their hands and A-3 Lukalapu Swathi has been bite the complainant on his left hand wrist and caused injury. Due to that, there is a long property disputes between the complainant and accused. Later the complainant admitted in to Community Health Centre, Budithi for treatment</t>
  </si>
  <si>
    <t>'277/2026'</t>
  </si>
  <si>
    <t>308(2) BNS</t>
  </si>
  <si>
    <t>Occurred prior to on 23.08.2026 at 21.30hrs at Palasa town and reported on 23.08.2026 at 21.30hrs, wherein the complainant Kurmapu Pavan Kumar s/o Ramarao, 21yrs, Chinnabadam Village, Palasa Mandal reported that about two months ago, he got acquainted with Bonela Kameswari of Ambusoli village.She falsely claimed she was unmarried, took his phone number, and began calling him frequently. On the night of 29.06.2026, she called him saying she wanted to meet, summoned him to a brick kiln near Ramakrishnapuram village, and coerced him into physical intimacy by convincing him that they were going to get married anyway. Since then, she began blackmailing him and extracted approximately ¿1,80,000 from him in installments. Later, she threatened to file a false SC/ST case against him, revealing tha</t>
  </si>
  <si>
    <t>This is a counter case of 170/2026 and that voluntary causing hurt by wrongful restrain that occurred on 23.08.2026 at 16.00 Hrs, Opp Global school, Near Kottaroad, Srikakulam Mandalam &amp; district and reported on same day at 21.00 Hrs by the complainant Landa Prasad, S/o chinnodu, 26 Yrs, Yadava by caste, SC-Colony, Tangivanipeta Village, Srikakulam Mandalam that he was living doing by painting works. Today i.e 23.08.2026 he and his friends Kalaga Nagaraju, Kalaga Shiva, Vanjarapu Narasimgarao went to Rayapadu dhaba for Lunch. When petty dispute raised between accused Shekar and his 11 frineds and complainant frined Narasinga in drunken stage. Then after the complainat and his friends coming Balaga side in Venky auto. They reached global school, again the accused Shekar and his 11 friends s</t>
  </si>
  <si>
    <t>329(3),351(3),324(4) r/w 3(5) BNS</t>
  </si>
  <si>
    <t>Occurred on 22.08.2026 at 14.30 hrs on Agricultural fields, seethampeta Village, Ranasthalam Mandal and reported on 22.08.2026 at 17.00 hrs by kandula Narayana Rao, S/o Late Satyanarayana, aged 55 years, Vyshya by caste, resident of Kanaka Mahalakshmi Temple, Krupa Market, Town Hall Road, Visakhapatnam. The complainant stated that he owns 1.67 cents of land in Seethampeta Village, Ranasthalam Mandal, which has been in his family since his grandfather¿s time. Earlier, whenever the complainant cultivated chilli crop in the said land, Bhavaraju Appanna, Bhavaraju Anand, Bhavaraju Nelaiah, Balaraju Satyavathi and their sons, all residents of the same village, used to uproot the chilli plants and plough the land, leading to several disputes. On 22.08.2026 at 09.30 am when pits were dug in</t>
  </si>
  <si>
    <t>This is a case of uttering obscene words in public place that occurred on 23-08-2026 at 11.30 hrs, at Bus stop, Makannapuram Village, Sompeta Mandal. Srikakulam District. and registered on the same day at 12.30 hours, wherein the complainant S. Hari Babu Naidu, SI of Police, Baruva PS, caught the accused A-1 Konda Chiranjeevi S/o Madhavarao, 24 Years, Jarabanda Village, Sunkidi Pachayathi, Sompeta Mandal with the help of his staff HC 1476while they were uttering obscene words in drunken state and caused annoyance to the public.</t>
  </si>
  <si>
    <t>Occurred Occurred On 23.08.2026 in between 13.15 hrs to 13.45 hrs at Banisetti Street, Sompeta village and Mandal and reported on 23.08.2026 at 21.30 hrs by the complainant Anangi Lokanadham, S/o Subbarao, 48 yrs, Gondyalaputtuga village, Kaviti Mandal reported that he purchased Suzuki Access 125 green coloured Scooty No.AP40 KQ 0727 on his wife name Anangi Krishnaveni in finance module and he using the scooty for his mason works and he parked his scooty in front of his mother-in-law house which was located at Banisetti street of Sompeta village. He came out after completion of lunch, he found the scooty was missing and searched for the vehicle in and around the locality but could not trace it and he confirmed some unknown culprits were committed theft of Scooty No.AP40 KQ 0727 from the pa</t>
  </si>
  <si>
    <t>Occurred in between on 14-08-2026 at 10:00 hrs to 18-08-2026 at 18:00 hra at Chinna Karrivanipalem Village ,Kaviti mandal and reported on 23-08-2026 at 22:00 hrs where in the complainant, Ganagalla Jogarao, S/o Appanna, aged 25 years, Vadabalija by caste, resident of Chinna Karrivanipalem Village, Kaviti Mandal, stated that on 14-08-2026, he and his family members went to Hukumpeta, Vajrapukotturu Mandal, to attend a relative's marriage. They returned to their village on 18-08-2026. Upon reaching their house, they found that some unknown persons had open their Beeruva and stolen 1½ tulas of gold chain, Worth Rs. 1,50,000/-. The complainant consult with their family members and village elders. then on 23-08-2026, the complainant came to the Police Station and lodged a report for taking ne</t>
  </si>
  <si>
    <t>This is a case of voluntary causing hurt by wrongful restrain that occurred on 23.08.2026 at 16.00 Hrs, Opp Global school, Near Kottaroad, Srikakulam Mandalam &amp; district and reported on same day at 20.30 Hrs by the complainant Tammineni Saikumar, S/o Ramu, 26 Yrs, Kalina by caste, Dammala Veedhi, Srikakulam town that he was living doing running an Auto. Today i.e 23.08.2026 he and his friends went to Rayapadu Dhaba for his friend Eswara birthday party, In that Dhaba raised dispute between accused and complainant in drunken stage. Then after the complainant and his friend coming to Srikakulam side in their Autos. Wherein the accused Suresh, Narsi and 4 others are stopped their auto at Global school then again quarrel.All accused beat with sticks on his friends Eswara and Shekar heads and</t>
  </si>
  <si>
    <t>This is a case of criminal force to woman with intent to outraging modesty of woman with hurt, occurred on 22-08-2026 At about 12:00 hrs at Govardhanapuram village of Saravakota Mandal and reported on 23-08-2026 at 09:00 hrs, by the complainant Kondala Parvathi, W/o Srinivasa Rao, Age 33 Yrs, Kapu by caste, Peddalamba village of Saravakota Mandal, wherein the accused Lukalapu Nagaraju, S/o Chalapathirao, Govardhanapuram village of Saravakota Mandal, who is brother of the complainant was beat the complainant with his hands and tore her Chudidar in a public place and beat the complainant¿s sister Kondala Dhanalaxmi with his hands. Due to that, there is a long property disputes between the accused and his father..</t>
  </si>
  <si>
    <t>This is a case of theft that occurred between 10/08/2026 at about 09:00 hrs and 14:00 hrs at Isukalapalem village, Sompeta Mandal, Srikakulam District and reported on 23/08/2026 at 21:00 hours, wherein unknown culprits entered the house of the complainant Eega Malleswari W/o Dilleswara Rao, Age 35 years, resident of Isukalapalem village, Sompeta Mandal, Srikakulam District, while she was away at the seashore and stole gold ornaments weighing about 28 grams kept inside the house for a function and further she coming to know that the same day her villager Gandu Laxmi W/o Bhaskararo was also lost her gold jewlery weighing about 22 grams in her house. and total 50 grams of gold (worth approximately Rs. 3,00,000/-) , due to which the complainant lost her property, and the delay in reporting oc</t>
  </si>
  <si>
    <t>'275/2026'</t>
  </si>
  <si>
    <t>Occurred on 23.08.2026 at 12.00hrs at Annapurna Ashramam veedhi, Palasa-Kasibugga municipality and reported on the same day at 20.00hrs, wherein the complainant Ippili Dhanalaxmi w/o Lae Chanukya, 27yrs, Yadava by caste, Marlapadu Village, Nandigam Mandal stated that her husband passed away due to a heart attack in May 2026. Following his death, her mother-in-law, Tejamma, and brother-in-law, Dileep, quarreled with her and forcibly turned her out of the house. Although the matter was taken before elders for mediation, it remained unresolved. On August 23, 2026, at around 12:00PM, the complainant, accompanied by her sister, visited her in-laws' home at Annapurna Ashramam Street, Palasa-Kasibugga Municipality. While she was speaking with her mother-in-law, Dileep and Ramesh picked up quarrel</t>
  </si>
  <si>
    <t>Occurred on 23.08.2026 at 16.30 hrs at Darapu Ramireddy newly constructed house, Daarapuvaanipeta village, Ajjaram panchayat , Etcherla Mandal and repoted on 23.08.2026 at 21.00 hrs Where in the complainant Darapu Santhoshi, w/o Laxmana Rao, aged 40 years, Reddika by caste, resident of Darapuvanipeta Village, Ajjaram Panchayat, Etcherla Mandal, stated that she was married to Darapu Laxmana Rao in the year 2006 and that they have one son and one daughter. Her husband, Laxmana Rao, was earning his livelihood by driving an auto. On 23.08.2026, at about 4:00 PM, at the house construction site of her brother-in-law, Darapu Ramireddy, the newly installed electric motor was not functioning. In order to repair the said motor, the complainant¿s son Vinay, her brother-in-law Ramireddy¿s son Surya,</t>
  </si>
  <si>
    <t>This is a case of non-fatal road accident, occurred on 22-08-2026 at about 18:45hrs on NH-326-A Road, near Gas Office, Main Road, Saravakota village and Mandal and reported on 23-08-2026 at 11:00 hrs, by the complainant Boddana Narayana Rao, S/o late Tulasayya, Age 38 Yrs, Kurakula by caste, Main Road, Saravakota village and Mandal, wherein the accused driver of motorcycle bearing No. AP 30 AP 4188 drove his motorcycle in a rash and negligent manner, which was coming from Aludu and Saravakota village and dashed against the complainant, while the complainant moved by walking. As a result of which the complainant received fracture injury on his right thigh, bleeding injury on his both legs and shifted him in to Govt. Area Hospital, Narasannapeta for treatment. Further shifted him in to Dr. G</t>
  </si>
  <si>
    <t>Occurred prior to 24.08.2026 at Kunduvanipeta Village, Srikakulam Rural Mandal, Srikakulam District reported on 24.08.2026 at 14.00 hrs, wherein the complainant Cheekati Pavani w/o Yerrayya, Age:25yrs, Caste: Vadabalija, Balarampuram Village, Gara Mandal, Srikakulam District and reported that on 02.03.2025 her marriage was solemnized with Cheekati Yerrayya S/o Ramarao at her-in-laws house. at the time of Marriage her parents gave cash Rs.4,00,000/-, bike for Rs.1,00,000/-, Sarisamanulu worth Rs.1,50,000/-, 1 ½ gold to her husband. she lived happily with her husband happily few days only. Later her husband harassed her mentally, physically and demanded additional dowry with active instigation of Brother-in-law Lakshmana, Co-sister Korlamma, Father-in-law Cheekati Ramarao. Though the compla</t>
  </si>
  <si>
    <t>This is a case of Non fatal road accident, occurred on 24-08-2026 at about 12:30 hrs at Vamsadara Left Cannel, Kinneravada village of Saravakota Mandal and reported on the same day at 20.00 hrs, by the complainant Peesa Uma, W/o late Ramu, Age 38 Yrs, Velama by caste, Cheepurlapadu village of Kotabommali Mandal, wherein the accused Gotivada Nagaraju, Gopalapuram village of Saravakota Mandal, driver of Car bearing No. AP 39 HR 1027, drove his car in a rash and negligent manner and did not control over the speed of the car, dashed against one Bolero Van bearing No. AP 30 TA 1059 and loamed in the Cannel. As a result of which the Car has been drowned in the Cannel, driver of the car was reached safely at cannel shore and the husband of the complainant Peesa Ramu, S/o late Suryanarayana, Age 4</t>
  </si>
  <si>
    <t>'279/2026'</t>
  </si>
  <si>
    <t>This is a case of subjecting a married woman to cruelty by her husband and his family members coupled with demand of additional dowry that occurred prior to 24.08.2026 at 20.30 hrs at Chinna Sunnadevi Village, Palasa Mandal and reported on 24.08.2026 at 20.30hrs, wherein the complainant Battina Kalpana Devi w/o Chiranjeevi, 26yrs, Palli by caste, Chinna Sunnadevi Village, Palasa Mandal reported that her husband/accused, A.1 Battini Chiranjeevi s/o Sriramulu, Chinna Sunnadevi Village, Palasa Mandal and his family members A.2 Battina Kanthamma w/o Sriramulu and A.3 Battina Sriramulu, subjected her to both physical and mental harassmentand they also harassed her and demanded that she bring additional dowry 30,000 rupees from her parent¿s house. At the time of marriage, on the demand of her</t>
  </si>
  <si>
    <t>This is a case of dealing of I.D. arrack liquid of Govt. of Odisha for illegal profits, occurred 24.08.2026 at 06:00 Hrs. in front of the house of Raghunadh Gamongo, Nuavagada Village, Kanchili Mandal and reported at 08:00 Hrs. wherein the accused Raghunadh Gomongo, S/o Late Donnayi Gomango, 66 Yrs, Nuavagada Village, Kanchili Mandal was arrested while he was possession of Liquid I.D. arrack Yellow colour Aadhar oil plastic cane containing 3 Ltrs; worth Rs.900/-. which was purchased from unknown persons of Gongapur, Odisha state to sell same in his village to get illegal benefits and seized liquid ID arrack 3 Ltrs under the cover of mediators report.</t>
  </si>
  <si>
    <t>This is a case of ordinary theft that occurred between 21/08/2026 at about 05:30 hrs and 20:00 hrs at the house of complainant, chukka street, Baruva Kothuru village, Sompeta Mandal, Srikakulam District and reported on 24/08/2026 at 19:00 hours, wherein unknown culprits entered the house of the complainant Pitta Savithri W/o Annamayya, 65 Years, Chukka street, Baruva Kothuru village of Sompeta Mandal while she and their family members was away at the seashore her grand daughter in uper stair of the house and stole gold ornaments weighing about 17 grams kept inside the house (worth approximately Rs. 1,02,000/-) , due to which the complainant lost her property, and the delay in reporting occurred due to consulting house elders(1. pusthula chain - 11 grams, 2. chain -6 grams, total 17 g</t>
  </si>
  <si>
    <t>Occurred on 24.08.2026 at 18.15 hrs at 3 road junction, Naupada village, Santabommali mandal and reported on 24.08.2026 at 18:40 hres, wherein the complainant G Narayanaswamy, SI of Police, Naupada P.S. apprehended the accused Sahukari Praveen S/o Simhachalam, age 32 years, caste by Sondi, Yamalapeta village, Santabommali mandal while riding his motorcycle bearing No.AP30K2524 in drunken state, tested with breath analyzer and found BAC is 88.5 mg/100 ml.</t>
  </si>
  <si>
    <t>Occurred on 06.07.2026 at about 5.40 hrs, on NH 16 road. Opp FCI Gowdown near latchannapeta village,Tekkali Mandal and reported on the 24.08.2026 at20.00 hrs, wherein the complainant Balaga Vasantha kumara W/o Madhavarao, 48 yrs, Caste by mala, latchannapeta village,Tekkali Mandal, reported that the accused Driver of lorry bearing No. TS07UE8169 , Drove the vehicle in a rash and negligent manner with heavy speed without blowing the horn and dashed against the complaint who was proceeding in front of him by Bicycle , as a result he received bleeding injuries on face and shifted him to Govt hospital, Tekkali and admitted in the hospital further better treatment shifted to Baggu Sarojini devi hospital and etc</t>
  </si>
  <si>
    <t>'278/2026'</t>
  </si>
  <si>
    <t>20(b)(ii)(C),8(c) NDPSA</t>
  </si>
  <si>
    <t>This is a case of illegal possession/transportation of prohibited Ganja that occurred on 24.08.2026 at 15.30hrs at Third line, Railway station road, Kasibugga town, Palasa-Kasibugga municipality and reported on the same day at 18.00hrs by the complainant Ch Durgaprasad, Sub-Inspector of Police, Kasibugga PS, in which, he reported that he arrested the accused A.1 Sarvasan Palani s/o Palani, 22yrs, Mannay Nagar, Gandhi road, Tiruvallore District, Tamilanadu, A.2 Bhupalan S s/o Srinivasan, 21yrs, Didir Nagarm Village, Gundipundi Mandal, Poneri PS, Tiruvallore District, Tamilanadu, A.3 Masan s/o Paliniyappan , 22yrs, Pethanayaballi Village, Payani Mandal, Dindikal District, Tamilanadu and JCL Haribabu V s/o Venkatesh, 17yrs, Sangari Village, Gundipundi Mandal, Periyapalyam Police Station, Tir</t>
  </si>
  <si>
    <t>Occurred prior to on 23.08.2026 at 17.00 hours in rented house, Turayi chettu street, Srikakulam Town and reported on 24.08.2026 at 06:30 hours. In which the complaint made santhi W/o Kurmarao, Age 45 years, Caste by Agnikula Kshatriya(Palli), Kavi Kothuru Village, Kaviti mandal, Srikakulam District reported that 14 years ago her daughter Teppala Rajeswari w/o Jayaram, 28 yrs marriage was performed with jayaram and blessed two daughters. Her Son in Law Jayaram was working as JCB driver in Kerala, now and then her Son in Law came to her daughter house, Srikakulam and provided house needs and returned to Kerala for JCB Work. Her daughter Rajeswari has been residing in rented house, Turayichettu street, Srikakulam Town. There is no issues during conjugal life between her daughter and her Son</t>
  </si>
  <si>
    <t>Occurred on 24.08.2026 at 11.00 Hrs, on NH 16 road, Kojjiria fly over bridge, Kaviti Mandal and reported on 24.08.2026 at 12.15 Hrs. In which the driver of the accused and one other person was left away at the scene and Bolero Pick Up luggage van, vehicle bearing No OD24H4584 both were transporting, after both were asconded while they were transporting 5 oxo and one cow without following rules and regulations.</t>
  </si>
  <si>
    <t>Occurred in between 19-08-2026 at 08:00 hrs to 20-08-2026 at 08:00 hrs at Ch Kapaskuddi ,Kaviti mandal and reported on 24-08-2026 at 21.30 hrs where in the complainant, Bade Jagadamba w/o Dharmaraju, 55 yrs, vadabalija by caste, CH Kapaskuddi, Kaviti Mandal, stated that on 19-08-2026, she went for labour works and her husband went to fishing and after returned next dayon 20-08-2026 she open the biruva for kept the cash, she found that some unknown persons had broken open their bureau and stolen 15 grams of gold chain, Worth Rs. 1,30,000/-. The complainant consult with their family members and village elders. then on 24-08-2026, the complainant came to the Police Station and lodged a report for taking necessary action in the matter.</t>
  </si>
  <si>
    <t>Occurred on 24.08.2026 at 08.00 Hours in front of Railway station, Ichapuram Municipality and reported on the same day at 10.30 hours by complainant M.Mukunda Rao, Sub Inspector of Police, Ichapuram Town PS, in which, he reported that he arrested the accused A-1 Payal Pal w/o Avijit Pal, age 43 Years, Caste Kayastho, n/o Shashi Bhushan Sarkar Line, Salkia Area, Haora (M.Corp), Howrah District, West Bengal State, res. H.No.134, Rabindra Sarani Bally Jagachha, Chakpara Street, Howrah District, West Bengal State and A.2 Mou Makhal @ Tanisha w/o Subha makhal age 43 Years, Caste Kayastho, Bally Durgapur (V), Bally Jagachha Area, Samabanypalli Post, Howrah District, West Bengal State, while they were in possession &amp; transportation of the prohibited Ganja. The complainant seized Ganja weighing ab</t>
  </si>
  <si>
    <t>This is a case of unnatural death that occurred on 20.08.2026 at about 08.30 hours at R.J. Boddapadu Village, Nandigam Mandal, and was reported on 24.08.2026 at 09.30 hours by the complainant, Amballa Mohana Rao, S/o Late Someswara Rao, aged 32 years, Yadava by caste, R.J. Boddapadu Village, Nandigam Mandal. He stated that his father, Amballa Someswara Rao, S/o Late Simhadri, aged 60 years, consumed the poisonous substance GULFONIUM (Glufosinate Ammonium 13.5%) and vomited in the bathroom. On noticing this, the complainant asked his father why he was vomiting. His father told him that for the past few years, he had been suffering heavy losses in cultivation and had borrowed lakhs of rupees. Due to the debts, he was under severe physical and mental stress and decided to end his life by cons</t>
  </si>
  <si>
    <t>118(1),329(4),74,351(2),79,115(2) r/w 3(5) BNS</t>
  </si>
  <si>
    <t>Occurred on 23.08.2026 at 16.00 hours at the fields and house of the Palla Appanna @ Appalanaidu S/o Chittivadu, age 35 years, Cheemalavalasa village, Amadalavalasa mandal reported that on 24.08.2026 at 09.00 hours, in which the complainant Palla Appanna @ Appalanaidu S/o Chittivadu, age 35 years, Cheemalavalasa village, Amadalavalasa mandal reported on 23.08.2026 at 16.00 hours, while he along with his wife and elder sister-in-law were working at his fields, at that time while he was diverting excess water from his field into the adjacent one, at that time Boddepalli Chandra Rao S/o Ramarao who had no connection to the matter arrived and took altercation with him and beat him with Kavida-badda (Shoulder-pole) on his forehead and caused bleeding injury, on that his wife and his sister in l</t>
  </si>
  <si>
    <t>Occurred on 14-08-2026 at about 16:00 Hrs., at BT Road, opposite Bharathi ITI, Balaga Road, Srikakulam, and reported on 24-08-2026 at 21:00 Hrs., by the complainant Golivi Manoj Kumar, S/o. Ramamurthy, 17 years, P.Velama by caste, Lankam village, Srikakulam District. In which the complainant reported that he has been studying fitter, second year, at Bharathi I.T.I., Balaga, Srikakulam. On 14-08-2026 at about 16:00 Hrs., after completion of his college while he was standing on the roadside opposite Bharathi I.T.I.; at that time, the rider of scotty bearing Regd. No. AP40KU2264, came from Srikakulam to Amadalavalasa,who was riding in a rash and negligent manner, without blowing horn came and collided with him and fled from the spot. As a result, the complainant fell on the road and he susta</t>
  </si>
  <si>
    <t>Occurred on 24.08.2026 at 21.10 hrs, in electrical meter Survice No: 36950 house , Nanadala road, APHB Colony, Srikakulam town and reported on same day 22:30 hrs wher in the complainant M.Hari Krishna, Sub-Inspector of Police, Srikakulam I town PS that he received a credible information about gambling at the above noted place and then reached the above said place along with his staff and found four accused i.e 1) Andhavarapu Srinivasarao S/o Mohanarao, vysya by caste, Age 33 yrs, Kotta Dammala Veedhi, Srikakulam Town ; 2) Kottakota Jagadeeswara rao S/o Adinarayana, Age 46 yrs, Vysya by caste, MIG 60, APHB Colony, Opposite ZP, Srikakulam town; 3) Korada Nagaraju S/o late Satyannarayana, Age 45 yrs, Vysya by caste Manguvaritota Street, Srikakulam town ; 4) Lanka Hemsundara Rao S/o l</t>
  </si>
  <si>
    <t>This is a case of un-natural death that occurred on 22.08.2026 at 19.00 hrs at Govindapuram village, Santhabommali mandal and reported on the 25.08.2026 at 08.00 hrs in which the complainant Neelapu Mahalakshmi W/o Prasadarao, age 45 yrs, Reddika by caste, Govindapuram village of Santhabommali mandal reported that her daughter / deceased Neelapu Ramya, completed Degree. She is preparing for competitive exams since 2 years. On 22.08.2026 at 07.00 hrs when her daughter consuming pesticide due to she wan not achieving her goal in competitive exams and her father ill health. She gave water to her daughter and she was vomited, and she was fine. Next day i.e on 23.08.2026 her daughter have stomck pain, so she was shifted to her daughter GEMS, Hospital, Ragolu for treatment, while going on treatm</t>
  </si>
  <si>
    <t>329(4),75(2),78(2),351(3),76 BNS</t>
  </si>
  <si>
    <t>This is case of criminal trespass into house, criminal intimidation, Sexual harassesment, use of criminal force to woman with intent to disrobe and stalking of woman, which occurred 04.08.2026 at about 13.00hrs at the house of Lolla Mohanarao, Runku village, Santhabommali Mandal and reported on 25.08.2026 at 21.00 hrs, where in the complaiant said that, she is doing cultivation for livelihood. Every day she tie her cows in the compound wall of her brother-in-law Lolla Mohana rao house. As usully on 04.08.2026 at about 13.00hrs, while she feddign her cows, the accused Lolla Srinivasa rao wrongfully entered into the compouned wall through gate and shut her mouth and bring her to bath room and put hands on her chest, try to sexual intercourse to her and tore her Jacket. In the while her vil</t>
  </si>
  <si>
    <t>Occurred prior to 25.08.2026 at Konda Kotha Peta Village, Polaki Mandal, Srikakulam District reported on 25.08.2026 at 16.00 hrs, wherein the complainant Bantupalli Jamuna w/o Danayya, Age:33yrs, Caste: Srisayana, Singumahanthi Peta Village, Tekkali Mandal, Srikakulam District and reported that about 16 years ago her marriage was solemnized with Bantupalli Danayya S/o Appayya at her-in-laws house. at the time of Marriage her parents gave cash Rs.1,50,000/-, 2 gold, Rs.1,00,000/- for Sarisamanulu to her husband. During her marital life she blessed with three children. Later her husband addicted to alcohol harassed her mentally, physically with active instigation of Mother-in-law Sayamma, Father-in-law Appayya, Brother-in-law Rambabu. Though the complainant bare all the harassment of accus</t>
  </si>
  <si>
    <t>Occurred on 24.08.2026 at 09.30hrs.at Devaravalasa Village, G.Sigadam Mandal the complainant Chettupodila Rambabu, S/o Apparao, aged 42 years, resident of Devaravalasa Village, G. Sigadam Mandal, reported that his elder daughter Chettupodila Neelima, aged 19 years, is studying 2nd Year Degree at Kakinada Aditya Degree College, Srikakulam. On 24.08.2026 at about 08:00 hrs, Neelima left her house at Devaravalasa for college. She travelled with her father by auto up to Ponduru and proceeded towards college from there. At about 09:30 hrs, she informed her father over phone that she had reached college. However, at about 10:00 hrs, the complainant received an absent message from the college. When he contacted Neelima on her mobile No. 95159 77540, it was found switched off. On enquiry at the co</t>
  </si>
  <si>
    <t>'280/2026'</t>
  </si>
  <si>
    <t>308(2) r/w 62 BNS</t>
  </si>
  <si>
    <t>Occurred prior to 25.08.2026 at 20.00hrs at Palasa-Kasibugga municipality and reported on 25.08.2026 at 20.00hrs, wherein the complainant Joga Malleswararao s/o Krishnarao, 44yrs, Rajamma colony, Palasa town, Palasa-Kasibugga municipality reported that the accused Bucha Narendra Kumar, belonging to the Srikakulam surrounding areas (Mobile: 8297864426), had previously worked as a district correspondent for a media channel. After being removed from the position for alleged involvement in certain corrupt activities, he has reportedly been engaging in blackmailing several prominent persons with the intention of gaining financial benefits and has allegedly been involved in various anti-social activities while leading a luxurious lifestyle. Recently, he repeatedly telephoned to his leader Ms. G</t>
  </si>
  <si>
    <t>324(2),329(3) r/w 3(5) BNS</t>
  </si>
  <si>
    <t>Occurred on 20.08.2026 at about 10.00 hours at the agriculture form of the complainant, situated at Bairipuram Village, D Gonapaputtuga Panchayath, Kaviti Mandal, and was reported on 25.08.2026 at about 13.00 hours by the complainant,Jallu Indiramma, w/o Nookayya, aged 65 years, Kalinga by caste, resident of Chinna Jalluputtuga Village, Kaviti Mandal. where in the accused A-1 Piriya Jhansi D/o Kristnarao, A-2 Piriya Kristnarao s/o Late Janka ramayya, A-3 Piriya anil kumar s/o Kristnarao, were on 20.08.2026 engaged some laborers to put up a barbed wire fencing in the middle of the complaint field, when complaint son jallu kranti questioned the labour they answered that, later she came to police station for give a report.</t>
  </si>
  <si>
    <t>Occurred on 25.08.2026 in-between 11:00 hrs to 20:30 hrs at the house of the complainant ,Gonelavari Veedi, Srikakulam Town and reported on Same day at 22:00 hrs where in the complaiant by name Tholeti Rajeswari W/o Mahesh, Age 45 yrs, Viswabraimina by caste, Gonelavari Street, Srikakulam Town reported that she has been working in S.S. Tailors shop near Rythu Bazaar. She have two daughters. She elder daughter is married At present, She residing along with her husband, Tholeti Mahesh S/o late Paparao , Age 50 rs, Visabrahimina by caste, and their younger daughter Soumya. Her husband was working as a carpenter. For the past about two years, he had been suffering from mental health problems. He used to feel that somebody was abusing him and threatening to kill him. He also used to speak irr</t>
  </si>
  <si>
    <t>'281/2026'</t>
  </si>
  <si>
    <t>Occurred on 25.08.2026 at 20.00hrs at Pujari veedhi, Kasibugga town and and reported on the same day at 21.15hrs, wherein the complainant Hanumanthu Sujatha w/o Srinivasarao, 29yrs, Pujari veedhi, Kasibugga town reported that that due to misunderstandings with her husband, they have been living separately, and a case under Section 498-A is currently pending in court. On 25.08.2026 at about 20.00hrs, while she was coming from vegetable shop, the accused Hanumanthu Srinivasarao picked up quarrel with her and beat with stick, mean while her mother-in-law Lalitha, Father-in-law Rangarao interfered and quarrel with her and abused filthy language and beat with hand and kicked with legs. Result of which, she received swelling injuries. Hence, she came to the Police Station and lodged a report.</t>
  </si>
  <si>
    <t>Occurred on 24.08.2026 at about 21.30hrs at Murali function hall, Buragam Village, Pathapatnam Mandal and report on 25.08.2026 at 07.30hrs through medical statement in which the complainant Chindiri Sairam, S/o Bhaskararao, age 25yrs, Sirsayana by caste, Main Road, Buragam Village, Pathapatnam Mandal stated on 24.08.2026 at about 21.30hrs he along with his friend Mallesu went to near Murali function hall for smoking at that time the accused Pandith Manoj of Buragam Village, Pathapatnam Mandal and his friend Mohan were already there. The complainant asked to switch of the function hall lights but the accused refused. in that time the both are argued each other, at that time Mallesu and Mohan try to stop the quarrel but the accused ignored their words and threw one bear bottle on the complai</t>
  </si>
  <si>
    <t>Occurred on 25.08.2026, 09.30hrs at Saidalaputtuga Village of Ichapuram mandal and reported on 25.08.2026 at 20.00 hrs; the complainant Narada Kuresh @ Bujji S/o Narada Gangayya, age 27yrs, Saidalaputtuga Village of Ichapuram mandal reported that his father Narada Gangayya age about 62yrs left from house by saying went to agriculture land later he came to know that his father swept away by the bahuda river's current while trying to cross it. Later they made enquiry about him but no use.</t>
  </si>
  <si>
    <t>Occurred on 16.08.2026 at 10.30 hrs, To Etcherla BT Road, infront Nagavarapu Suryanarayana¿s Nilagiri plantation , Etcherla Mandal and reported on 25.08.2026 at 19.00 hrs wherein the complainant, Domana Chanti babu, S/o Rajarao, aged 30 years, SC (Mala), resident of S.S.R. Puram Village, Etcherla Mandal, is working as a Data Operator at Shyam Piston Company, Varisham. On 16-08-2026 at about 10:30 AM, while the complainant was proceeding from his village towards Etcherla on his Pulsar motorcycle bearing registration No. AP 39 GZ 5820, when he reached near the Nilagiri plantation of Nagavarapu Suryanarayana, a person riding a black-coloured Vespa scooter bearing TR No. TO 726 AP 6584 BK came from the Etcherla road side towards the complainant at a high speed and in a rash and negligent ma</t>
  </si>
  <si>
    <t>This is a case of Un Natural death (Death due to burns) that occurred on 21.08.2026 at 10.00 at Kameswaranagar, Srikakulam Town and reported on 25.08.2026 at 12.30 Hrs by the complainant Potnuru Venkatanagarjuna, S/o Janakiram, 48 Yrs, Vysya by caste, Kameswaranagar colony, Srikakulam town that his mother Potnuru Laxmi, W/o Janakiram, 62 Yrs, Vysy by caste, Kameswaranagar colony, Srikakulam town was performing the Varalakshmi Puja on 21.08.2026, while praying the god at the time the puja lamp set her saree down part, unfortunately her body was buned, from legs to waist. Immediately shifted her to Unique Hospital, Srikakulam after first aid, again shifted to KIMS Hospital, Srikakulam. While undergoing treatment she was died on 25.08.2026 at 11.43Hrs due to she was burned upto 75%. Her son</t>
  </si>
  <si>
    <t>Occurred on 25.08.2026 at 18.00 hrs, at deceased house, Nathupuram Bodluru village, Mandasa mandal and reported on 26.08.2026 at 07.00 hrs, wherein the complainant Keelu Narasimhulu, S/o.late Madhan Mohan, 66 yrs, Summadevi village, Palasa mandal stated that he had 3 daughters and 1 son. His elder daughter Meenakshi's marriage was performed with Puchha Bhaskara Rao, S/o.Tavitayya 25 years back. They had 2 daughters and they also got married. From the last two days, the elder daughter of the complainant Puchha Meenakshi, W/o.Bhaskara Rao, 42 years, Nathupuram Bodluru village, Mandasa mandal is quarreling with her husband. Due to disputes between them, she went to the complainant's house. After counselling by the complainant and other family members, she was dropped at her house by her broth</t>
  </si>
  <si>
    <t>'282/2026'</t>
  </si>
  <si>
    <t>Occrurred on 26-08-2026 at 08:00 hrs on NH-16 Road, Checkpost, Purushottapuram, Ichapuram Municipality and Mandal and reported on 26-08-2026 at 11:00 hrs that the complainant Kalla Paparao, S/o Late Dalayya, 64 yrs, Caste by Yadava, Baba Press Street, Golla Veedhi, Ichapuram Municipality and Mandal stated that he went from Berhampur to Ichapuram along with his motor cycle bearing No. AP40JB5641 when he reached the above place of offence the driver of the car vide bearing No. AP40MK9459 was drive his car rash and negligent manner and dashed against the complainant. hence the complainant received bleeding injuries on his head, left ear, left hand elbow, both foots and swelling injury on his nose. than some of the public shifted to CHC ichapuram.</t>
  </si>
  <si>
    <t>Occurred On 26.08.2026 at about 07.00 hrs, At Vedullavalasa village, Near Che-ruvugattu, Polaki village and Mandal, Srikakulam District and reported on On 26.08.2026 at 19.30 hrs., wherein the complainant Miriyabilli Ravana S/o lt Tha-vudu, Age 65 years, Kapu by Caste, Vedullavalasa village, Polaki Mandal, Srika-kulam District, stated that, he was residing at vedullavalasa village with his family, due to an accident that occurred about 9 years ago, he is presently walking with the support of a walking stick. He is cultivating about 25 cents of land near Kotha Cheruvu in his village. Kusetti Srinu, S/o Kantayya, of the same village, is also having some agricultural land adjacent to the complainant¿s land. For irrigation of the complainant¿s field, water has to pass through Kusetti Srinu¿s f</t>
  </si>
  <si>
    <t>Occurred in between 23.08.2026 at 21.00 hrs to 24.08.2026 at 01.30 hrs at Kothapalli village, Kotabommali Mandal reported on 26.08.2026 at 20.00 hrs in which the complainant Kuppili Bharathi W/o Ramu, 35 years, SC(Relli) by caste, Kothapalli village, Kotabommali Mandal, she reported that She is a daily wage labourer and has two children, a daughter Pooja(19) and a son Simhachalam. On 23.08.2026, Kuppili Pooja D/o Ramu, 19 years , had dinner at about 9:00 PM and slept at home. The complainant¿s husband and son were away at another place for work. At about 1:30 AM, she noticed that Pooja was missing. She informed her husband and son, searched for her along with relatives, her whereabouts could not be traced.</t>
  </si>
  <si>
    <t>Occurred on 25.08.2026 at 10.00 hrs at Bogeswara colony, Chinnaborigivalasa village ,Narasannapeta mandal ,reported on 26.08.26 at 20.30 hrs where in the complainant namely Chinni Laxmi w/o late Mallesu ,45yrs,yadava by caste, Chinna Borigivalasa village,Narasannapeta mandal ,she was doing cooli works and her daughter( Missing woman ) Chinni Rajeswari @ Etcherla Rajeswari w/o Ravi,23 yrs,Rajaka by caste, N/O Kanimetta village Ponduru mandal R/O Chinna Borigivalasa village,Narasannapeta mandal, her daughter Rajeswari dated on 25.08.2026 at 10.00 hrs go to GOvt hospital Narasannapeta with his sons Sarath kumar 4 yrs, and Rohith kumar 15 months old but did not return to her home and her daughter height 5 feet wearing yellow colour Panjabhi dress</t>
  </si>
  <si>
    <t>This is the case of Un-natural death that occurred prior to 25 08.2026 at 14.00 hrs at complainant house of Purushottapuram village, Sarubujjili Mandal and reported on 26.08.2026 at 09.00 hrs basing on the report of Kasimivalasa Punyavathi, w/o Late Purnarao, Age 40 yrs, Caste: Pondara, Purushottapuram village, Sarubujjili Mandal., in which she reported that she has been living by doing agriculture works and staying with her family members and further reported that her husband Kasimivalasa Purnarao@Bhogesh, S/o Late Tavudu, Age 45 yrs is used to drink alcohal and did not care about family. On that she reprimanded him several times but he did not change his attitude. Accordingly, on 25.08.2026 in the morning her husband asked her to give money for alcohol but she refused to give money and</t>
  </si>
  <si>
    <t>Occurred on 26.08.2026 at 12:00 hrs at R &amp; R Colony, Mulapeta village, Santabommali mandal and reported on 26.08.2026 at 14:00 hrs, wherein the complainant Darapu Gopal S/o late Ramarao, age 50 years, caste by Reddika, R &amp; R Colony, Mulapeta village, Santabommali mandal reported that the accused Darapu Appalareddy S/o late Gurayya, R &amp; R Colony, Mulapeta village, Santabommali mandal picked up a nearby wooden stick, tried to hit the complainant, the stick hit on his middle finger of left hand while trying to defend himself with both hands, causing injury owing to dispute aroused while discussing their village elders to place the goddess in the newly constructed temple at R &amp; R colony without holding a procession throughout the R&amp;R Colony which brought from their village.</t>
  </si>
  <si>
    <t>This is a case of H.B. by night. That occurred in between 23.08.2026 at 23:30 hrs ¿ 24.08.2026 at 06:00 hrs at T.G.I. Factory Private Limited, Atchanapallem village, Gara Mandal, Srikakulam District and reported on 26.08.2026 at 12.00 hours, wherein the complainant Kola Lokanadham S/o Mallesu, age 42 years, Srisaina by caste, Hukumpeta Village, Gara Mandal working as Security Supervisor of TGI company reported that while he along with two security guards doing duty they noticed some unknown culprits gain enter in the Factory by broke the door of store room and entered the factor and committed theft of 04 Motors and cooper rods and wire all worth or Rs.2,30,000/- and decamped with booty. The complainant informed the same to his management as per advise of company management he gave a report</t>
  </si>
  <si>
    <t>'283/2026'</t>
  </si>
  <si>
    <t>308(5),318(4),351(2),61(2),109(1),308(3),351(3) r/w 3(5) BNS, 175(3) BNSS</t>
  </si>
  <si>
    <t>Occurred on Prior to On August 2025 at about 14.00 hrs, At Complainant house, Tulugu Street, Saibaba Temple, Polaki Village and Mandal, Srikakulam District and On 26.08.2026 at 17.00 hrs., Where in the Complainant Tulugu Madhu, S/o Anandarao, Age 48 years, Tulugu Street, Polaki Village and Mandal, Srikakulam District. Reported that he and Tulugu Puspanjali are husband and wife, and Burada Manish Kumar and Burada Dhana Lakshmi are the brother and mother of Puspanjali respectively. After marriage, the complainant and his wife Puspanjali lived together and were blessed with a male child. Subsequently, Puspanjali allegedly subjected the complainant to mental harassment, insults and threats and insisted upon living separately from his parents. Despite the complainant fulfilling her financial</t>
  </si>
  <si>
    <t>This is case of harassment to a woman, which occurred prior to 26.08.2026 at Kurudu village, Kotabommali Mandal and reported on 26.08.2026 at 12.00 hours in which the complainant Koyyana Rachana @ Manasa, W/o. Bora Naveenkumar, 21 years,velama by caste, Kothapalli village, Kotabommali Mandal reported that her marriage was solemnized with Bora Naveen kumar w/o Lathanna of Kurudu village, Kotabommali mandal, Srikakulam dist in the year 2022. After marriage, her husband A-1: Bora Naveen kumar, in-laws A-2: Bora Sudharani W/o Latchanna, A-3: Bora Latchann s/o Late Appanna, brother in Law A-4 Bora Manoj Kumar and husbands maternal uncle A-5: Golivi Lokesh, are subjected her to cruelty both mentally and physically and demanded to extract additional dowry( Rs 10,00,000</t>
  </si>
  <si>
    <t>Occurred on 26.08.2026 at 14.00 hrs at Krishnapuram ,Gumadam jn:,Krishnapuram village,Ranasthalam mandal and reported on same day at 19.00 hrs by Gudivada Appalanarsayya s/o lt Surayya,age 55 yrs,kapu by caste,Krishnapuram village,Ranasthalaam mandal .The complainant stated that he was constructing a new house in his village and, for the purpose of purchasing electrical materials required for the house, he went to Ranastalam on 26.08.2026 along with Lanka Prabhakar, an electrician belonging to Ravada village. The complainant was riding his motorcycle bearing Registration No. AP 30 G 3101, with Prabhakar seated behind him. After purchasing the electrical materials at Ranastalam, while they were returning, at about 2:00 PM, when they reached the junction of Krishnapuram¿Gummadam villages, a</t>
  </si>
  <si>
    <t>This is a case of a non-fatal road accident that occurred on 25.08.2026 at about 20.30 hrs, on BT Road leading from pattupuram to goppli, near Sekharapuram jn, Meliyaputti mandal and was reported on the next day I.e. 26.08.2026 at 19.00 hrs. wherein the complainant namely Yenni Laxminarayan son of late Baiaragi, aged 50 years, kapu y caste, english peta viol, Gusani block, Ganapathi district, odisha state allegedly reported that his wife Yenni Prabhavathi, 40 years, and her sister, Kuditili Sujatha wife of Chiranjeevulu, aged 45 years, a resident of Neelapuram together went to Metturu Village, in Kothuru mandal to console their relatives on the occasion of the death of a family member. After completing the same, they were returned from there and got off from a bus at Parlakhemindi where t</t>
  </si>
  <si>
    <t>This is a case of H.B. by night. That occurred in between 16.08.2026 at 22:00 hrs ¿ 17.08.2026 at 06:00 hrs at Trimax Company (MSP Plant) located at Vatsavalasa Village, Gara Mandal, Srikakulam District and reported on 26.08.2026 at 12.30 hours, wherein the complainant N.V.Tirupathirao S/o Ramarao, Arasavelli, Srikakulam working as Security officer Trimax company Vatsavalsa branch reported that on 16.08.2026 night locked plant main gate and he left on 17.08.2026 at 06:00 am he noticed some unknown culprits gain enter in the Factory by broken lock of iron grill door of the factory entered and committed theft of 02 Stitching packing machines worth or Rs.40,000/- and decamped with booty. The complainant informed the same to his management as per advise of company management he gave a report f</t>
  </si>
  <si>
    <t>Occurred on 26.08.2026 at 10.000 hrs, at Meghamala village, Mandasa mandal and reported on the sameday at 11.30 hrs, wherein the complainant HC 1150 along with staff PC 634 went to village visiting and reached the offence took place and apprehended the accused Savara Gopal, S/o.Late Bavayya, 64 yrs, Meghamala village, Mandasa mandal, while he was in possession of banned ID Arrack sachets to sell them and getting illegal benefits and seized 1) ID arrack 100 ml sachets - 30 @ Rs.30/- and 2) ID arrack 250 ml sachets - 8 @ Rs.50/-; Total 38 sachets (5 litres), worth Rs.1000/- from his possession under cover of the own occurrence report.</t>
  </si>
  <si>
    <t>This is case of fatal road accident occurred on 26-08-2026 at about 17:30 hrs on BT Road, near BUS Shelter Peddagujjiwada Road jn of Saravakota Mandal and reported on the same day at 22:30 hrs, by the complainant Kunchu Sujatha, W/o late Subbarao, Age 34 Yrs, SC (Mala) by caste, Singamvalasa village of Saravakota Mandal, wherein the deceased Kunchi Subbarao, S/o late Dalayya, Age 40 Yrs ,SC Mala by caste, Singamavalasa village of Saravakota Mandal went to Temburu village to towards peddalamba on his Motoro cycle bearing No. AP 39 L 9732 for purchasing of Fertilizares and the deceased returned in his Brother in law Pothala Nagaraju from Temburu village junction, while he was reached near near BUS Shelter Peddagujjiwada Road jn of Saravakota Mandal, in the mean time the accused driver of</t>
  </si>
  <si>
    <t>Occurred on 27.08.2026 at 10.00 hours at the complainant house, Gandhi Nahar, Mettakkivalasa, Amadalavalasa Municipality and mandal and reported on same day at 15.00 hours, in which the complainant Pinninti Srinivasarao S/o Late Apparao, 37 yrs, Sc-Relli by caste, Gandhi Nahar, Mettakkivalasa, Amadalavalasa Municipality and mandal reported today ie on 27.08.2026 morning at about 07.00 hrs, the complainant asked his wife/accused Pinninti Swathi clean the house as there were household articles lying around and the house needed to be cleaned. Then his wife replied that she would clean it according to her wish and abused the complainant. Later she called her parental village, Tampadapalli. On same day at about 10.00 hrs her relatives/accused 2) Bommali Nagamma W/o Krishna, 3) Bommali Krishna</t>
  </si>
  <si>
    <t>'285/2026'</t>
  </si>
  <si>
    <t>This is a case of harassment by the husband and his relatives that occurred prior to 27.08.2026 at 13.00hrs hrs at Kothari Village, Ichapuram mandal and reported on 27.08.2026 at 13.00hrs by the complainant Buddepu Aruna w/o Buddepu Sankar, age: 26yrs, Kothari village, Ichapuram, she got married with Buddepu Sankar in year of 2019. Since then her husband and his Father Buddepu Polayya and her Sister¿s-in-Law Buddepu Kundana, Seerapu Urmila and Son-in-law Seerapu Ajay harassed her both mentally and physically for additional dowry and etc facts.</t>
  </si>
  <si>
    <t>'284/2026'</t>
  </si>
  <si>
    <t>Occurred prior to 27.08.2026 at 14:00 hrs at dammala Veedhi, Srikakulam Town and reported on 27.08.2026 at 14:00 hrs where in the complainant reported that she is a housewife. Some of the residents of her locality, namely Kondra Rajeswari, Muripapu Gangamma, Kallepalli Prasanthi, Boddi Satyavathi and some others, have been jointly conducting chit groups by contributing money among themselves. Uriti Sumalatha @ Urithi Lakshmi and her husband Urithi Gopi also joined their group. For about ten years, they had been participating in her chit groups and maintaining cordial and trustworthy relations with all the members. They used to take chit amounts from the group and subsequently repay the amounts, due to which all of them trusted them. On 01-07-2024, they started another chit group consis</t>
  </si>
  <si>
    <t>This is case of Woman missing Occurred on 25.08.2026 night about 01:30 hrs ( 26.08.2026 morning) at Murapak village ,laveru mandal and reported on 27.08.2026 at 11:30 hrs . while complainant Gunupuru raju s/o Sethayya, age 26 years, caste by yadava, murapaka village , laveru mandal stated that he earn his living through farming. Three years ago, He got married to Vaddi Punyavati/missing woman from Murupaka village. After our marriage, He went to live at father in-laws¿ house. We have two daughters; the elder one is named Ashwini and is two years old, the second daughter, Joshika, is three months old and his wife, Vaddi Punyavati, is 22 years old and stays at home. The complainant sated again However, on the night of 25.08.2026, after we all had dinner, our sister-in-law Nandini, ou</t>
  </si>
  <si>
    <t>Occurred in between 26.08.2026 at 20.30 hrs to 27.08.2026 at 07.30 hrs at Bora kotireddy newly constructed building, Main road, SSR Puram village, Etcherla Mandal and repoted on 27.08.2026 at 19.00 hrs Where in the complainant Bora Eswara Rao, S/o Late Chinnappayya, aged 34 years, Reddika by caste, Nandigam Village, SSR Puram panchayat, Etcherla Mandal, is eking out his livelihood by undertaking contract works. He stated that he had undertaken a contract to construct a four-storied building belonging to Kotireddy at Nandigam Village and hand over the completed house. As part of the said work, various building materials were kept at the premises. On 27-08-2026 at about 07:30 AM, when he checked the materials kept at the said house, he found that the following electrical materials were</t>
  </si>
  <si>
    <t>This is a case of HB by night that occurred in between 26.08.2026 at 20.30 Hrs and 27.08.2026 at 05.30 Hrs at Sri Vijaydurga Temple , Patrunivalasa Village and reported on 27.08.2026 at 09.30 Hrs by the complainant Eepu Dasaradarao, S/o Atchayya, 44 Yrs, Yadava by caste, Patrunivalasa Village, Srikaklam Mandalam that he was acting as Dharma Kartha of Durgamma Temple, that some unknown culprits committed theft of temple, and broken the locks , and they took the gold and silver articles(gold 1 tolas, Silver 2 Kgs), worth of Rs 68000/- in the temple. The complainant came to PS gave a report for necessary action.</t>
  </si>
  <si>
    <t>This is a case of illegal transportation/possession of prohibited Ganja for the purpose of sale that occurred on 27.08.2026 at about 16.00 hours near the railway bridge, beside the bank of the Mahendratanaya River, Pathapatnam Village and Mandal and reported on 27.08.2026 at 18.30 hours in which the complainant K.Madhusudhana Rao, Sub-Inspector of Police (SHO), Pathapatnam Police Station reported that, he received a credible information about possession and transportation of Ganja, he and his staff along with mediators rushed the spot and caught the accused A1: Kameswar Barik, S/o Birat Barik, Age: 51 Years, Caste: Oriya, Vinala Village, Bagusola Post, Gurandi PS, Gusani Block, Gajapathi District of Odisha State and 06 others were arrested while they were transporting prohibited Ganja weig</t>
  </si>
  <si>
    <t>This a case of unnatural death due to hanging himself that occurred on 27-08-2026 at about 08.30hrs at Chanti Biryani Point, main road, beside Andhra bank, Pathapatnam Village &amp; Mandal and reported on 27-08-2026 at 10.00hrs in which the complainant Smt. Kolli Rani, W/o Late Chinnarao @ Chanti, age 27yrs, Reddika by caste, Siva Sankara Colony Rallakwari Street, Pathapatnam Village &amp; Mandal reported that her had marriage to Kolli Chinnarao @ Chanti, S/o Rammurthy, age 38yrs, Reddika by caste, Siva Sankara Colony Rallakwari Street, Pathapatnam Village &amp; Mandal, in their marriage life they had one daughter and one son. Her husband running at Chanti Biryani Point, main road, beside Andhra bank, Pathapatnam Village. About four years ago, her husband was involved in an illicit relationship with a</t>
  </si>
  <si>
    <t>34(a) APEA, 132,221 BNS</t>
  </si>
  <si>
    <t>Occurred on 27.8.2026 at 23.30 hours at Food I Land Dhaba, Bypass Jn., Kusalapuram (V), Etcherla Mandal and reported on 28.8.2026 at 10.00 hours, in which the complainant Sri Borra Vara Prasadarao S/o late Dalayya, 52 years, Srisaina by caste, Working as Police Constable with Genl. No. 759, at Etcherla Police Station, that, on 27.08.2026 at about 21:00 hours, he was deputed to perform 3rd night beat duty along with HG 100 Damodararao, left the PS, patrolled the bypass junction area. During duty, at about 23:00 hours, they instructed dhabas, hotels, and shops to close, and all establishments complied. At about 23:30 hours, near Food I Land dhaba, shouting was heard. On reaching the spot, several persons were found consuming liquor. On enquiry, they stated that the liquor was supplied by the</t>
  </si>
  <si>
    <t>This is case of harassment to a woman, which occurred prior to 28.08.2026 at Mulapeta village, Kotabommali Mandal and reported on 28.08.2026 at 20.00 hours in which the complainant Metta Tulasamma, W/o. Mula Venkatesam, 26 years, Kalinga by caste, Guruvellipeta village, Kotabommali Mandal reported that her marriage was solemnized with Mula Venkatesam S/o Simhachalam of Mulapeta village, Kotabommali mandal, Srikakulam dist in the year 2018. After marriage, her husband A-1: Mula Venkatesam, in-laws A-2: Mula Simhachalam, A-3: Mula Mallamma w/o Simhachalam, sister in Law A-4 Bammidi Anuradha are subjected her to cruelty both mentally and physically and demanded to extract additional dowry( Rs 5,00,000/-).</t>
  </si>
  <si>
    <t>This is a case of boy missing that occurred on 27.08.2026 at 14.00hrs at house of the complainant, Boddabada village of Ichapuram mandal and reported on 28.08.2026 at 12.30hrs; the complainant Anitha Behera w/o Kunna Behera, age 36yrs, Boddabada village village of Ichapuram mandal, in which, she reported that she had 2 daughter and 1 one son. On 27.08.2026 at about she and her husband argued due to family dispute at the time her son named Bablu behera, age about 15yrs, tried to stop the argue at the time her husband beat her son then he left from the house. Later they made enquiry about him but not traced.</t>
  </si>
  <si>
    <t>This is a case of theft (pigs) that occurred In bween 06.08.2026 at 10.00 Hrs and 08.08.2026 at 06.00 Hrs at back side of the Grand Hotel at Ramalaxmana Junction, Srikakulam and reported on 28.08.2026 at 18.00 Hrs by the complainant Pendru Ashok, S/o late Tellodu, 26 Yrs, Mandala by caste, Rama Colony, Srikakulam town that he having 15 pings. That some unknown persons committed theft of his 7 pigs on 07.08.2026 and 08.08.2026 and worth of 7 pigs Rs 35000/-. He searching about his missing pigs but they did not found so far so that, today i.e 28.08.2026 he came to Police gave a report about his theft of pigs.</t>
  </si>
  <si>
    <t>'286/2026'</t>
  </si>
  <si>
    <t>This case of fatal road accident that occurred on 28.08.2026 at 05.30hrs on NH-16 road, Makannapalli Junction, Palasa Mandal and reported on the same day at 07.45hrs, wherein the complainant Chelluri Dhamayanthamma w/o Late Byragi, 60yrs, Caste by Agnikula Kshatriya, Mamidimettu Village, Palasa Mandal reported that she and her husband, deceased Chelluri Byragi, S/o Appanna, aged 75 years, Caste: Agnikula Kshatriya, resident of Mamidimettu Village, Palasa Mandal, were proceeding from Mamidimettu Village towards Palasa on their TVS XL motorcycle bearing Registration No. AP30N8311, which was being ridden by her husband. When they reached NH-16 Road at Makannapalli Junction, Palasa Mandal, the accused, being the driver of lorry bearing Registration No. AP16TG2885, drove the said lorry in a ras</t>
  </si>
  <si>
    <t>This is a case of daytime house burglary, which occurred between 09:30 hours and 15:30 hours on 28.08.2026 at the complainant¿s house situated at PM Puram Road, Vajrapukotturu Mandal, and was reported at 19:00 hours on 28.08.2026 by the complainant Badrachalam Swathi, W/o Ramakrishna, aged 32 years, Srivaishnava by caste, resident of Sagar Colony, PM Puram Road, Vajrapukotturu Mandal. The complainant stated that her husband is working in Dubai and that she is a housewife residing at the above-mentioned house along with her children. On 28.08.2026 at about 09:30 hours, the complainant, along with her thoti kodalu (sister-in-law), went to Chinnabadam Village to attend the Rakhi festival. They returned to their house at about 15:30 hours. When the complainant opened the house and entered the</t>
  </si>
  <si>
    <t>This is case of Fatal road Accident hit &amp; run Occurred on 28.08.2026 about 10:30 hrs at Bejjipuram Villlage arch junction opposite , NH-16 road , via ranstalam to srikakulam road , Laveru mandal and reported on 28.08.2026 at 12:45 hrs . While The complainant Geda Gowrinaidu s/o Late surayanaryana, Budathavalsa village, laveru mandal stated that his father-in-law /deceased Gorle Tarakeswara Rao s/o late Suryanarayana, aged 51 years, Kapu caste, Siripuram village , santhakaviti Mandal. Complaint father-in-law/deceased has two children, the elder being a daughter and the younger being a son. About 9 years ago, he married his daughter Tejaswini to complainant/Gowrinaidu and his son is working in the Army in Chennai. Complainant mother-in-law, Damayanti, died about 11 months ago. As co</t>
  </si>
  <si>
    <t>Occurred on28.08.2026 at about 19.15 hrs on main road Arli Toll Plaza ,Saravakota Mandal and reported on same day at 20.30 hrs through occurrence report in which the complainant Sri B Anil Kumar, SI of Police, Saravakota PS reported that he along with his staff PC 1437, PC 702 conducted vehicle checking at the above occurrence place at the time one accused Tokka Neranjan S/O Krishana, Age-19 yrs, SC Madiga by caste ,Rentikota Village, Palasa Mandal,Srikakulam dist was drove his Auto bearing No. AP 31 TG 1831 in drunken stage and found BAC 218.2 mg/100ml by testing with breath analyzer. He took him into police custody after explaining the nature of offence under the cover of occurrence report since no mediators were available</t>
  </si>
  <si>
    <t>This is a case of Non-Fatal Road accident, which occurred on 28.08.2026 at 10.00 hrs., at BT Road, Near Latchayyapeta Village, Ponduru Mandal and reported on 28.08.2026 at 19.00 hrs., where in the complainant Yadla Pavani W/o Regana Laxmana Rao, 23 yrs, Yadava by caste, Krishnapuram Village, Ponduru Mandal gave a report stating that she and her brother Simhadri are the children of their parents. Her father and brother are residing at Vijayawada and working as coolie laborers. Her mother, Yadla Seethamma, W/o Krishna, aged 45 years, is residing at Khajipeta Village, Ponduru Mandal, and is working as a mason labourer. On 28.08.2026 at about 09.00 hours, as usual, her mother went for mason work along with Duppala Satyam, S/o late Jaggunaidu, resident of Seepannaidupeta Village, Etcherla Manda</t>
  </si>
  <si>
    <t>Occurred on 27-08-2026 at 22:15 hrs at Near Apollo Pharmacy, Main Road, Ichapuram Municipality and Mandal reported on 28-08-2026 at 01:00 hrs where in the complainant Danapana Ravi, S/o Desubabu, 24 yrs, Reddika by caste, Buddepupeta village, Ichapuram Mandal stated that the accused 1) Danapana Harikrishna, S/o Late Dharmaraju, 31 yrs, Reddika by caste, Buddepupeta Village, Ichapuram Mandal was have a property issue and in this issue runs at court also at the time offence the accused 1) Danapana Harikrishna, S/o Late Dharmaraju, 2) Subas Rowolo, Rattakanna Village, Ichapuram Municipality and Mandal were obstructed the complainant and beaten with hands hence received bleeding injury on up his down lip and both the accused were beaten with hands and legs up on his chest and stomach. the</t>
  </si>
  <si>
    <t>Occurred on 27-08-2026 at 22:15 hrs at Near Apollo Pharmacy, Main Road, Ichapuram Municipality and Mandal reported on 28-08-2026 at 00:30 hrs where in the complainant Danapana Harikrishna, S/o Late Dharmaraju, 31 yrs, Reddika by caste, Buddepupeta Village, Ichapuram Mandal stated that the accused Danapana Ravi, S/o Desubabu, 24 yrs, Reddika by caste, Buddepupeta village, Ichapuram Mandal were have property dispute and in this matter runs at court at the place of offence the accused was obstructed the complainant and beaten with hands hence received bleeding injury on up his nose. then admitted at CHC Ichapuram for treatment.</t>
  </si>
  <si>
    <t>Occurred prior to 28.08.2026 at 16.00 hrs, at Mahadevupuram village, Siripuram panchayat, Mandasa mandal and reported on 28.08.2026 at 16.00 hrs, wherein the complainant Pallavi Patro, S/o.Ramachandra Patro, 22 yrs, Mahadevupuram village, Siripuram panchayat, Mandasa mandal stated that her marriage was performed with accused A1 Ramachandra Patro, Chowkipeta village, Pottangi Panchayat, Mandasa mandal in the year 2022. At the time of their marriage her parents gave cash Rs.50,000/-, 5 tolas of Gold ornaments and Rs. 2 lakhs worth saari saaman to the accused as dowry. They had no children. Later, the accused A1 started harassing her mentally and physically along with his family members A2) Gulabi Patro, A3) Narayana Patro, A4) Manju Adhikari and A5) Santhosh Adhikari and demanding Rs. 1 lakh</t>
  </si>
  <si>
    <t>Occurred on 28/8/2026 at 15 hours at Telukunchi village of Ichapuram Mandal and reported on same day at 19:30 hours by the complainant Guruvella Lakshman Rao S/o Narayana late ,age 42 years, cast by SC Mala Telukunchi village of Ichapuram Mandal, in which, he recorded that where in the accused Potnuru Bhagawan and his son Kishor beat him and his brother beat with stick on his hand as result of which he got selling injury on his right hand and they also beat his brother with hands and he got swelling injury on his body, on plea that in in the past in view of build CC road construction in the village some dispute came in between them. In this regarding, revenue staff came to the spot for enquiry , then the accused argued and beat them.</t>
  </si>
  <si>
    <t>115(2) r/w 3(5) BNS, 174(3) BNSS</t>
  </si>
  <si>
    <t>Occurred on 23.08.2026 at 12.15 hours at Cheemalavalasa village fields, Amadalavalasa mandal and reported on 29.08.2026 at 11.00 hours, in which the complainant Boddepalli Chandra Rao S/o late Rama Rao, kalnga by caste, age 40 years, Cheemalavalasa village, Amadalavalasa mandal reported that on 23.08.2026 at 12.15 hours, while he is working at his fields at his village, he was scattered urea and DAP at his fields and while they were planting paddy, at that time the field situated above his field of Palla Appanna @ Applanaidu S/o Chittivadu leave the water to his fields, at that he asked about leaving water, at that time he abused him, further Appanna called their relatives by name Palla Ravikumar, Palla Yarram Naidu and Palla Govindarao over the phone, and they reached there, further they</t>
  </si>
  <si>
    <t>'288/2026'</t>
  </si>
  <si>
    <t>This is a case of illegal possession/transportation of prohibited Ganja that occurred on 29.08.2026 at about 16.30 hrs at Mogilipadu Juntion, Palasa town and reported on the same day at 18.15 hrs by the complainant Ch Durgaprasad, Sub-Inspector of Police, Kasibugga PS, in which, he reported that he arrested the accused Akash Dashrath Karande, s/o Dashrath Karande, Age 34 Years, near Sheela Mandir, Koparali, Lohegaon, Pune, 411047, Maharastra state, while he was in illegal possession and transportation of prohibited Ganja. According to the report, the contraband was purchased from un known person at Odisha State, for the purpose of consumption and sale at his state. The complainant seized a total of 12.450 kg of Ganja from the possession of the accused person in the presence of mediators,</t>
  </si>
  <si>
    <t>Occurred In Prior to 29.08.2026 at 18.00 hours at Balliputtuga Village, Kaviti Mandal, and was reported on 29.08.2026 at 18.00 hours by the complainant, Bendalam Kristnarao, s/o late Apparao, aged 55 years, Kalinga by caste, resident of Peddaballiputtuga Village, Kaviti Mandal. where in the accused A-1 Bendalam Srinivasarao, VRO Kattivaram village, Kanchili Mandal, A-2 Barla Prakash, Barlaputtuga village,Kaviti Mandal were trasspassed and occupied the complaint wifes land and constructed the house,after complaint reported to revenue authority also, but Not vacat the land, when complaint asked to respondents they were behaved rudely , later he came to police station for give a report.</t>
  </si>
  <si>
    <t>This is a case of criminal intimidation and insult modesty of woman, which occurred on 28.08.2026 at 10.30 hrs at Kotabommali railway station, Santhabommali mandal and reported on 29.08.2026 at 17.00hrs, wherein the complainant Bammidi Ramesh S/o Latchumayya, age 33yrs, SC Mala by caste, Malanarasapuram village, Santhabommali mandal report that he is running auto for livelihood. Previously complainant family members gave report against accused son, for that the accused scolded sever times to complainant family members in drunken state. On 28.08.2026 at about 10.00hrs, when the complainant at Kotabommali Railway station stand the accused came their and scolded with indecent words and threatened him to kill with stick, when complainant came to police to lodged a report, in that time the</t>
  </si>
  <si>
    <t>Occurred on 19.08.2026 at in between 22.30 hrs to 20.08.2026 At 05.00 hrs at Complaint House , Kondamulagam village, Ranasthalam Mandal and reported on 29.08.2026 at 10.30 hrs, by the complainant Pinninti srinu s/o appalanaidu age 32 , kapu by cast, kondamulagam Village, Ranasthalam mandal ,Srikakulam district. The complainant stated that, as his vehicle was under repair, he borrowed his friend Peddinti Sai Kiran¿s Honda Activa bearing No. AP 39 AP 1861 on 19.08.2026 for his personal work. On the same day at about 10:30 PM, he parked the said vehicle in front of his house and went to sleep. On 20.08.2026 at about 05:00 AM, his mother, Pinninti Vijaya, noticed that the vehicle was missing from in front of the house and informed him. The complainant searched for the vehicle in the su</t>
  </si>
  <si>
    <t>Occurred on 29.08.2026 at Night 09.30 hrs at Parapuram Junction, Kothuru Mandal and reported on same day at 10.15 hrs through occurrence report in which the complainant Sri Kota Venkatesh, SI of Police, Kothuru PS received credible information for illegal transportation of cattle, he and his staff PC 1583, 673 and 657 above occurrence place at the time one Mahindra Bolero luggage van came from Haddubangi of Odisha State going from Kothuru to Hiramndalam, while the accused A-1: Sayyad Sadik Ali, S/o. Late Baba, age 31 yrs, Muslim by Caste, Raj Pangal Road, Ongole Town &amp; District who driver of Mahindra Bolero luggage van bearing No AP39AUS8930 and A-2 : Medida Madu Suresh Babu, S/o Subbayya, age 40 yrs, SC-Mala by caste, Dondapadu Village, Kandukuri Mandal, Prakasam District, A-3: Pathir</t>
  </si>
  <si>
    <t>This is a case endangering human life or personal safety of others in the public way, occurred on today i.e. 29.08.2026 at 17.00 Hrs at, Loddaputti village jn of Ichapuram Mandal and reported at 18.00 Hrs, where in the accused Patnana srinu s/o Malleswara rao, age 40yrs, Benkili village of Sompeta mandal drove the vehicle auto AP 30X 7350 with 9 passengers do rashly as endanger the lives of the passengers or the personal safety of others while proceeding from Ichapuram town village to Loddaputti village side and was taken into custody under the cover of occurrence report</t>
  </si>
  <si>
    <t>324(2),115(2) r/w 3(5) BNS, 174(3) BNSS</t>
  </si>
  <si>
    <t>Occurred on 09.08.2026 at 09.30 hours at Kuppilivari veedhi, Mettakkivalasa, Amadalavalasa Municipality and mandal and reported on 29.08.2026 at 14.00 hours, in which the complainant Gopalasetti Kishore S/o late Jagan Mohana Rao, age 49 years, caste by Vysya, Kuppilivari street, Mettakkivalasa, Amadalavalasa municipality reported that on 09.08.2026 morning he constructed bathroom wall by mason, at about 09.30 hours the accused A1 who is husband of Chandrakala of his neighbor thrown his bathroom wall, on that he asked him, then the accused A1 kicked with fist on his face, heart and ribs, due to which he caused bleeding injury on his upper lip, further he pushed him on bricks and he caused injuries on his both hands, further A1¿s wife by name Chandrakala sprinkled chill powder on his face. T</t>
  </si>
  <si>
    <t>'287/2026'</t>
  </si>
  <si>
    <t>Occurred on 28.08.2026 at 03.00hrs to 17.00hrs at fields, beside the old NH-5 road, Near Gopalapuram Village, Palasa Mandal and reported on 29.08.2026 at 09.00hrs, wherein the complainant Kalla Lakshmanarao s/o Sanyasirao, 54yrs, SC Mala by caste, Seetha Ramanagar, Palasa town, Palasa-Kasibugga municipality reported that his younger son/deceased Kalla Vasu s/o Lakshmanarao, 31yrs, had been suffering from mental health issues. On 28.08.2026 at about 03:00 hrs, his son left their house. At about 17:00 hrs, he was found lying in the fields beside the old NH-5 road, near Gopalapuram Village, Palasa Mandal, with bleeding from his ears and nose. He was initially shifted to CHC, Palasa, for treatment and was subsequently shifted to the Government Hospital, Tekkali. After examination, the attend</t>
  </si>
  <si>
    <t>This is a case of a non-fatal road accident that occurred on 29.08.2026 at about 10.00 hours on the BT Road leading from Jadupalli to Meliyaputti, near Burada Ramachandrapuram Village Junction, just after crossing Joduru Junction, Meliyaputti Mandal, Srikakulam District, and was reported on the same day at about 19.00 hours. The complainant, namely Killi Ramulu, S/o Late Duryodhana, aged 72 years, Kapu by caste, resident of Gusani Village, Gajapathi District, Odisha State, reported that he has three children. His eldest daughter, namely Draksha Veni, aged 48 years, is residing at Baddumaari Village, Pathapatnam Mandal, along with her family. On this day, i.e., 29.08.2026, the complainant was at his in-laws' house along with his family to perform Sri Satyanarayana Swamy Pooja. On the said o</t>
  </si>
  <si>
    <t>This is case of affray that occurred on 29.08.2026 at 09.00 hours at Madigapuram Village, Nandigam Mandal and reported on the same day t 11.30 hours by the complainant Killana Yugandhara Rao, HC 2329 of Nandigam PS reported that observed a group of individuals quarreling with one another on the main street, directly opposite Ronanki Tirupati Rao's house. They were striking each other with their hands and hurling abusive language at one another, thereby disturbing public peace and order. he immediately intervened with the assistance of PC 1500 K. Nageswara Rao to stop the altercation. Upon questioning them about their particulars and the reasons for the dispute, they voluntarily provided the following details:"A-Party: Metta Ravi Kumar, S/o Phalguna Rao; Age: 29 years; Caste: Kalinga; Resi</t>
  </si>
  <si>
    <t>Occurred on 28.08.2026 at 18.30 hrs, Venkata Varadharaja puram village, Mandasa mandal and reported on 29.08.2026 at 10.00 hrs, wherein the complainant Vajja Rajani, W/o.Ramesh, 48 yrs, Venkata Varadha Rajapuram village, Mandasa mandal stated that she is living by doing cultivation works and staying with her husband in their village. On 28.08.2026, evening at about 18.00 hrs, she along with her husband went to their cattle shed which is nearby their house to bring milk from cows. In between 18.30 hrs to 18.40 hrs, while she returning to house with milk, in opposite direction, one male person driving motor cycle and one female person wearing red saree is pillion rider approached near to her and unknown female person who is pillion rider of motor cycle snatched Gold Gold chain wg. abt. 2 &amp; 1</t>
  </si>
  <si>
    <t>329(4),49 r/w 3(5) BNS</t>
  </si>
  <si>
    <t>Occurred on 14.05.2026 at Kunduvanipeta Village, Srikakulam Mandalam &amp; District and reported on 29.08.2026 at 17.00 Hrs by the complainant Sri V.V.Satyaji, A.E of AP house Corporation, Srikakulam, S/o Late Thammu Naidu, 60 Yrs, K.Velama by caste, R/o APHB Colony, Srikakulam that Government of Andhra Pradesh had earlier issued houses under the ¿Hud Hud¿ Special Housing Scheme¿ to the Hud-Hud victims of Kunduvanipeta Village, Srikakulam mandal. The accused persons A1: Smt. Rayati Ankamama, W/o Lakshmayya, A2: Smt. Barri Yesamma, W/o Srikanth, A3: Smt. Barri Seethamma, W/o Rambabu, A4: Smt. Barri Laxmamma, W/o late Appayya, A5: Smt. Bodipalli Lakshmi, W/o Laxmana and A6: Sri Bodipalli Laxmana, S/o Appanna have occupied six government houses constructed under the Hud-Hud Housing Scheme at</t>
  </si>
  <si>
    <t>305(a),331(4),303(2) BNS</t>
  </si>
  <si>
    <t>Occurred in between on 28.08.2026 at 22.00 hrs and 29.08.2026 at 06.15 hrs in the house of complainant, Palasapuram village, Sompeta Mandal and reported on the same day at 15.00 hrs by the complainant Bendalam Sujatha, w/o Raja Sekhar, 45 yrs, Palasapuram village, Sompeta Mandal reported that some unknown culprits entered into her house from upstairs and committed theft of 1) 1 Gold black-beaded necklace 1½ tulas from her handbag, 2) one gold Lakshmi Devi ring ¼ tulas 3) one gold ring ¼ tulas from the cupboard total two tulas gold worth Rs.1,20,000/- and also committed theft of her neighbor Noupada Narayana rao's TVS XL bearing no. AP30 AQ 9742, which was parked in front of his salon shop, worth of motor cycle is 30,000/- Total property worth Rs.1,50,000/-</t>
  </si>
  <si>
    <t>This is a case of an unnatural death of a male person due to consumption of poison, which occurred on 29.08.2026 at about 10:00 hours near the High School, Korasavada Village, Pathapatnam Mandal, and was reported on 30.08.2026 at about 08:00 hours in which the complainant, namely Amara Bairagi, S/o Late Appadu, aged 56 years, Nagavamsam by caste, resident of Gaddeyyapeta Veedhi, Korasavada Village, Pathapatnam Mandal stated that he and his siblings are three children born to their parents and that he is the eldest son. His parents have been residing with him. His father, namely Amara Appadu, S/o Late Kantayya, aged 75 years, was having about two acres of agricultural land and was engaged in cultivation. He used to go to the agricultural fields every day for agricultural work. Due to his ol</t>
  </si>
  <si>
    <t>Occurred in between 30.08.2025 at 14.00 hrs to 30.08.2026 at 18.20 hrs Vamsadhara Right canal , Near Chinna Korada, Hiramandalam (v) &amp; (M) and reported on 30.08.2026 at 21.00 hrs wherein the Complainant named Konki Durgarao, S/o Latte Appayya, Age 60 Yrs, Caste by Srisaina, Chinnakorada, Hiramandalam village and Mandal reported that his son/ deceased named Konki Govindha, S/o Durgarao, Age 37 Yrs, . On 30.08.2026 at 14.00 hrs his son was returning home after completing agricultural work and his son take a bath in river and accidentally felt in the river and drowned in the mud water and lost his breath and lodged a report.</t>
  </si>
  <si>
    <t>This is a case of Woman missing that occurred 29.08.2026 at 10:00 hours at Ramakrishnapuram Village of Sompeta Mandal and reported on 30.08.2026 at 11.30 hours, in which the complainant Savara lavanya S/o Holliga, 56 Years, Caste by Savara, Ramakrishnapuram Village sunkidi panchayathi, Sompeta Mandal reported that His daughter Savara santhoshi d/o Lavanya, 31 Years, Ramakrishnapuram Village sunkidipanchayathi, Sompeta Mandal went out from his house for personel work she did not return even night of the day after deep searches at thick and thin and whereabouts not known. she found missing hence he reported</t>
  </si>
  <si>
    <t>This is a case of voluntarily causing simple hurt by the accused, which occurred on 28-08-2026 at about 18-30 hours, near the house of Timmala Laxminarayana, at Pudijaganndhapuram Village, Vajrapukotturu Mandal, and was reported on 30-08-2026 at 10-00 hours by the complainant Salla Tulasirao, S/o Laxmana Rao, aged 43 years, Caste: Devanga, R/o Govindapuram Village, Vajrapukotturu Mandal. The complainant stated that he has been working as an auto driver. He was proceeding from Pundi to Manchineellapeta Village along with passengers in his auto. When he reached near the house of the accused at Pudijaganndhapuram Village on 28-08-2026 at 18-30 hours, the accused Timmala Laxminarayana drove his auto and stopped it in front of the complainant's auto. The complainant questioned the accused about</t>
  </si>
  <si>
    <t>This is a case of gaming in public place, which was occurred on 30.08.2026 at 19.00 hrs, near Army canteen, Kotha road junction, Amadalavalasa Mandal and reported on the same day at 20.00 hrs, wherein Sri S. Balaraju, S.I. of Police-10 arrested the accused Chintada Bhushana Rao S/oLate Krishna Murthy, 48 yrs, Kalinga by caste, N/o Mathalabpeta village, Sarubujjili Mandal R/o PN Colony, Srikakulam Town and Paidi Ramakrishnarao S/o Late Apparao, 58 yrs, Chinnabondilipuram village, Opp. Nehuru Yuva Kendram, Srikakulam Town, while they were found playing all gambling called as "Kotamukka" by betting money in public place and seized the cash Rs. 8950/-, one TVS Scooty bearing No.AP40KT3254, 2 mobiles phones and 52 Playing cards under the cover of occurrence report.</t>
  </si>
  <si>
    <t>This is a case of fatal road accident that occurred on 30.08.2026 at about 11.50 hours on the Amadalavalasa¿Srikakulam Road, opposite Sri Chaitanya School, Balaga, Srikakulam Mandal and District, and was reported on the same day at 13.00 hours by the complainant Chukka Kalyani, W/o. Late Santhosh Dora, aged 32 years, ST Konda Dora by caste, resident of HUDCO Colony, Srikakulam Town.The complainant stated that her husband, Chukka Santhosh Dora, S/o. Late Ramulu, aged 36 years, was working as a Junior Lineman in the Electrical Department at Arts College, Srikakulam.On 30.08.2026 at about 11.00 hours, her husband went towards Kottara Road on foot. While he was crossing the road, the accused, being the driver of APSRTC bus bearing No. AP39UY0701, was proceeding from Amadalavalasa towards Srika</t>
  </si>
  <si>
    <t>Occurred on 29.08.2026 at 10.45 hrs at Sri Shivani Group of Colleges, Chilakapalem , Etcherla Mandal and reported on 30.08.2026 at 19.00 hrs , wherein the complainant Majji Suryavathi, w/o Venkataramana, age 39 years, SC (Relli) by caste, resident of Srimukhalingam Village, Jalumuru Mandal, Srikakulam District, stated that she is earning her livelihood and maintaining her family by doing masonry work. She has two daughters. Her younger daughter, Majji Sai Praneetha, aged 16 years, was recently admitted to the Computer Science Polytechnic course at Sri Shivani Group of Colleges, located in Etcherla Mandal, and was staying in the college hostel. On 29-08-2026 at about 10:45 AM, the complainant dropped her daughter at the college and returned to her village. On 30-08-2026 at about 7:30 AM,</t>
  </si>
  <si>
    <t>'295/2026'</t>
  </si>
  <si>
    <t>Occurred on 31.08.2026 at 10.30hrs at Divisional electrical office terrace, Palasa town and reported on the same day 13.00hrs, wherein the complainant Kanchi Mani w/o Late Ramana, 49yrs, Telaga by caste, New colony, Srikakulam town reported that her son/deceased Kanchi Santhosh s/o Lt Ramana, 33yrs, new colony, Srikakulam town was working as a Data Entry Operator at the Divisional Electrical Office, Palasa town.On 31.08.2026 at about 07:30 hours, he left his residence for duty in Palasa. At around 10:30 hours, he committed suicide by hanging himself with a solar panel wire on the office terrace. Upon learning of the incident, the complainant and her family members rushed to Palasa. She stated that her son took this step due to a love affair and submitted a report at the Police Station req</t>
  </si>
  <si>
    <t>This is a case of seizure of contraband i.e. Ganja which is a cultivated Herbal Narcotic while in illegal possession for the purpose of sale of the said Narcotic drug, packed in black polythene covers, occurred on 31-08-2026 at 10.30 hrs under Kotha Road, Nagavali bridge at Thotada village, Amadalavalasa Mandal wherein the complainant Sri S. Balaraju, S.I. of Police, Amadalavalasa PS arrested the accused A-1/ Alikana Naveen Kumar s/o. Tarakeswara Rao, 27 yrs, SC-Mala, N/o.SC colony, Kinthali(v), Ponduru Mandal. Now at Kotha Road, Amadalavalasa Mandal, A-2/ Chintada Dileep s/o. late Sadana Rao, 30 yrs, Kalinga, N/o. Main street, Gandredu(v), Ponduru Mandal, Now at Adivarampeta, Srikakulam Town. 3/ Pinninti Chanti s/o. late Suryanarayana, Ravadapea(v), Ranasthalam Mandal (To be appre</t>
  </si>
  <si>
    <t>'294/2026'</t>
  </si>
  <si>
    <t>324(4),118(1),351(2) BNS</t>
  </si>
  <si>
    <t>Occurred on 30.08.2026 at about 22.00hrs at Keerthana Bar and Restaurant, KT Road, Kasibugga town and reported on 31.08.2026 at 11.00hrs, wherein the complainant Nemalapuri Mohanarao s/o Lat Trinadharao, 43yrs, Makannapuram Village, Sompeta Mandal reported that he has been working as a salesman at Keerthana Bar and Restaurant, KT Road, Kasibugga Town. On the night of 29.08.2026, the accused, Dokkara Sai of Palasa Town, came to the said bar and picked up an argument with the complainant regarding the serving/purchase of alcohol. Subsequently, on 30.08.2026 at about 22:00 hours, the accused again came to the bar, picked up a quarrel with the complainant, and assaulted him with a stone. During the incident, the accused also damaged the furniture of the bar, resulting in an approximate loss of</t>
  </si>
  <si>
    <t>5(f),5(l),9(f),5(m) r/w 10 r/w 6 POCSO ACT 2012, 65(2),351(2),76 BNS</t>
  </si>
  <si>
    <t>Took place that occurred prior to 28.08.2026 at 08.00 Mpp School, Muktampalem Village, Srikakulam Mandalam &amp; District and reported on 31.08.2026 at 15.30 Hrs by the complainant Velagareddy Ramanamma, W/o Gopalaratnam, 55 Yrs, Telaga by caste, Muktampalem Village, Kanugulavanipeta Panchayathi, Srikakulam Mandalam that she is a housewife and has two children, namely a son, Jagadeesh, and a daughter, Jhansi. Both of them are married and are living their respective lives separately. Her daughter Jhansi, W/o Atchyutarao, has a daughter aged about 7 years, who is studying in 3rd Class at the MPP School of their village. She further stated that one Nakiri Harathi, D/o Govinda, aged about 8 years, belonging to their village, is also studying in 3rd Class in the same school. Harathi's mother, Naki</t>
  </si>
  <si>
    <t>296,355 BNS</t>
  </si>
  <si>
    <t>This is a case of causing annoyance to the public by uttering obscene words and singing songs in a public place while in a state of drunkenness. The offence occurred on 31.08.2026 at about 17:00 hours, near Market junction, Hiramandalam Village and Mandal, and was reported on the same day at 18:00 hours.The complainant, Sri Y. Madhusudhana Rao, Sub-Inspector of Police, Hiramandalam Police Station, found the following accused persons in a state of intoxication:A-1: Isai Srinu, S/o Trinadha, aged 26 years, SC-Relli by caste, resident of Relli Veedhi, Hiramandalam Village and Mandal, occupation: Painter; and A-2: Padala Rohith, aged 19 years, SC-Ghasi by caste, resident of Cheruvugattu Veedhi, Hiramandalam Village and Mandal.The accused were found in a public place in a drunken state, utterin</t>
  </si>
  <si>
    <t>85,126(2),118(1),79 BNS</t>
  </si>
  <si>
    <t>Occurred on 30.08.2026 at about 11.30 hours at Mandapolam colony Tekkali (V) and reported on 31.08.2026 at 9.00 hours by the complainant Somalapuri Padma w/o Shiva Prasad, age 31 years, Caste Neyyala, Mandapolam colony Tekkali reported that her marriage was solemnized with the accused Shiva Prasad about 10 years back, after considerable period of their marital life, her husband subjected her for cruelty both mentally and physically by beating and abusing, had an illegal affair with another lady and denied to pay their house rent despite of several requests, immediately she informed to her family members who are at Hyderabad, they raised dispute before the village elders, the elders chided her husband, but he denied, on 30.08.2026 at about 11.00 hours while the household articles were shift</t>
  </si>
  <si>
    <t>3(1)(w)(i),3(1)(w)(ii),3(2)(va),3(1)(r) SC ST POA ACT, 115(2),118(1),79,75(1) r/w 3(5) BNS</t>
  </si>
  <si>
    <t>This is a case of assault, outraging the modesty of a woman, intentional insult, and causing injuries by dangerous weapons, which Occurred on 31.08.2026 at Occurred on 31.08.2026 at Night 9.15 hrs at Chittibabu Complex, Chodavarapu Mohan Fast Food Center, at Kothuru Village, Kothuru Mandal and reported on 01.09.2026 at Vadanki manju, W/o. Dilip Kumar, age 26 yrs, SC-Mala by Caste, SC-Colony, Kothuru Village &amp; Mandal by the complainant reported that the complainant, belonging to the SC¿Mala community, has been working at the said fast-food centre for about two years. On 31.08.2026 at about 21:15 hrs, while she was present at the shop along with the owner Chodavarapu Mohan and his friends Lothugadda Anjaneyulu and Lothugadda Krishna Rao, known persons Sontyana Naveen @ Dasu and Thompala Vi</t>
  </si>
  <si>
    <t>Occurred on 30.08.2026 in between 22.30 hrs to 23.00 hrs, on NH 16 road, Ichapuram side to Palasa side, Kottapalli bridge, Mandasa mandal and reported on 31.08.2026 at 07.00 hrs, wherein the complainant Kottapalli Vanitha, W/o.late Kantarao, 38 yrs, Boddapadu village, Palasa mandal stated that her husband Kottapalli Kantarao, S/o.late Vasulu, 42 yrs, Boddapadu village, Palasa mandal is working as Head cook at Sri Krishna Family Food court at Rekhadevipuram village, Kanchili mandal. On 30.08.2026 night at about 22.30 hrs, her husband informed her about his arrival to their house over telephone. At about 23.00 hrs, she had received a phone call from 8008236613 and informed her as her husband fell down on the road due to self accident on his motor cycle bearing reg. No. AP 40 EJ 3486 on NH 16</t>
  </si>
  <si>
    <t>Occurred on prior to 28.08.2026 at about 14:45 hours RIMS Hospital Compound Wall back side, Santhi Nagar Colony, Srikakulam Town and reported on 31.08.2026 at 10:00 hours. In which the complainant Bora Divya, W/o Tangi Chinnam Naidu, 34 yrs, Velama, Santhinagar Colony, Srikakulam Town reported that she came to know by Ramesh over phone call that one unknown male person, aged about 40 years found died and the dead body way lying at RIMS Hospital Compound Wall back side which is located at Santhi Nagar Colony, Srikakulam Town. On enquiry the unknown person identify not established. Hence, she reported into to this matter in Srikakulam II town Police Station for taking necessary action etc.</t>
  </si>
  <si>
    <t>'293/2026'</t>
  </si>
  <si>
    <t>Occurred in between on 19.11.2025 at 21.30hrs to on 20.11.2026 at 08.30hrs infront of the complainant house, New colony, Kasibugga town and reported on 31.08.2026 at 08.00hrs, wherein the complaiant Karunya Manikanta s/o Paramanandam, 33yrs, Behara by caste, New colony, Kasibugga town reported that some unknown person committed theft of his Yamaha Cygnus Ray ZR motorcycle bearing registration number AP39EN8218. The vehicle was parked infront of his house at the time of the incident. The approximate value of the stolen property is Rs. 80,000/-. Despite making efforts to trace the vehicle, the complainant was unsuccessful. Therefore, on 31.08.2026 at 08.00hrs, he approached the Police Station and lodged this report.</t>
  </si>
  <si>
    <t>Occurred on 31.08.2026 at 08.45 hrs on NH-16 road (Srikakulam¿Ichapuram side), near Akkayyavalasa Village Junction, Kotabommali Mandal, and reported on the same day at 11.00 hrs in which the complainant, Konna Eswararao, S/o Late Kasayya, aged 63 years,Kalinga by caste, Buchipeta Village, Narasannapeta Mandal, Srikakulam District, reported that on 31.08.2026 at about 07.30 hrs, his younger son Konna Naveen, aged 31 years, started from their village towards Tekkali along with Tractor-Trailer bearing Nos. AP 39 UR 4628 and AP 30 Y 2863, loaded with sand. When he reached near Akkayyavalasa Junction, opposite RK Dhaba Hotel, on NH-16 road, the driver of Container bearing No. NL 01 AA 2961, proceeding behind the tractor-trailer, drove in a rash and negligent manner and da</t>
  </si>
  <si>
    <t>This is a case of insult the modesty of the woman, that occurred on 31.08.2026 at 19.00 hrs, near Lepracy colony, Amadalavalasa Municipality and Mandal and Reported on same day at 22.00 hrs, in which the complainant Kuna Rani W/o Appanna, 36 yrs, SC-relli by caste, Lepracy colony, Amadalavalasa Municipality and Mandal reported that while she was proceeding on foot along with her friend Anusha, the accused Tamada Syamala Rao S/o Malleswararao, Vengalarao colony, Amadalavalasa Municipality, being under the influence of alcohol, approached her and spoke to her in an obscene and indecent manner.The accused further made improper and objectionable gestures towards the complainant with his eyes and hands, intending to insult and outrage her modesty. His conduct caused humiliation, embarrassment</t>
  </si>
  <si>
    <t>'296/2026'</t>
  </si>
  <si>
    <t>This is case of fatal road accident that occurred on 31.08.2026 at about 13.30hrs, on KT road, Opp Jyothi Swaroopa Fastf ood center, Palasa town and reported on the same day at 19.00hrs, wherein the complainant Gudiya Rani w/o Sankar Sahu, 27yrs, Gudiya by caste, Annapurna Ashramam veedhi, Palasa town reported that her father/deceased Sahu Kamesh s/o late Baluvu, 60yrs, Annapurna Ashramam veedhi, Palasa town was working as a worker in Jyothi Swaroopa Fast food center, Palasa town. On 31.08.2026 at about 13:30 hrs, while her father was crossing the road near Jyothi Swaroopa Fast Food Center, Palasa Town, the accused, Savara Nageswararao, S/o Dalayya, aged 38 years, Savara by caste, residing at Bheempuram Village, Rampa Panchayat, Odisha State, riding a motorcycle bearing Registration No. A</t>
  </si>
  <si>
    <t>Occurred on 31.08.2026 at 17.00 hrs on NH-16 road (Srikakulam¿Ichapuram side), near Kannevalasa Petrol Bunk, Kotabommali Mandal, and reported on the same day at 19.00 hrs in which the complainant, Manchala Ramakrishnarao, S/o Late Adinarayana, aged 65 years,Velama by caste, Manchalapeta Village, Kotabommali Mandal, Srikakulam District, stated that On 31.08.2026, while he was returning from his agricultural field near Kannevalasa village on his TVS XL bearing No. AP 30 AP 5232, a motorcycle bearing No. OD 07 BD 7514, coming from behind at high speed and in a rash and negligent manner, hit his vehicle from the rear near Kannevalasa Petrol Bunk on NH-16 Road. As a result, he fell down and sustained a severe head injury, injury to the upper part of his right foot and multiple abrasions. He</t>
  </si>
  <si>
    <t>Occurred on 01.09.2026 at 06.00 hrs, Bay of Bengal sea, Gedduru village, Mandasa mandal and reported on 01.09.2026 at 06.00 hrs, wherein the complainant Vanka Mahalaxmi, D/o.late Yadhava Rao, 30 yrs, Gedduru village, Dunnuru Panchayat, Manadas mandal stated that her father Vanka Yadhava Rao, S/o.Suryanarayana, 60 yrs, Gedduru village, Dunnuru panchayat, Mandasa mandal living by doing fishing in sea. Today i.e. on 01.09.2026, early morning her father along with 3 others went to fishing in their country boat into Bay of Bengal sea. At about 06.00 hrs, due to boat capsized, her father fell down into sea and went into unconscious. Her relative Vanka Bheemaraju informed the same to her and shifted her father to CHC, Haripuram through 108 Ambulace. While undergoing treatment her father died at C</t>
  </si>
  <si>
    <t>Occurred on 01.09.2026 at about 18.45 hours on the BT Road between Uram Market and Urlam Railway Station, Narasannapeta Mandal, and was reported on the same day at about 21.30 hours. The complainant, S. Neelambar Sunani, S/o Late Bhagat Sunani, aged 32 years, Borugoda Village, Kalahandi District, Odisha State, was working on outsourcing duty in the Railways. On the said day, the complainant and his co-workers had gone to Urlam Village to procure medicines. While returning on foot towards Urlam Railway Station, when they reached the middle of the distance at about 18.45 hours, the rider of a motorcycle bearing Registration No. AP 39 KG 7565 drove the vehicle in a rash and negligent manner, without sounding the horn, and hit the complainant's co-worker, namely Papu Dandasena, S/o Late Kusa D</t>
  </si>
  <si>
    <t>This is a case of assault causing injuries, which Occurred on 31.08.2026 at about 21.15 hrs at Chittibabu Complex, Chodavarapu Mohan Fast Food Center, at Kothuru Village, Kothuru Mandal and reported through the MLC on 01.09.2026 at 00.15 hrs by the by the injured complainant Sontyana Naveen Kumar@ Dasu, S/o. Late Ramarao, age 30 yrs, Kapu by Caste, Bora Veedhi, Kothuru Village &amp; Mandal, Srikakulam District reported that The complainant stated that on the night of 31.08.2026, he went along with his friend Thompala Vinay, resident of SC Colony, Kothuru, to attend the second show of the movie Toxic. On the way, they stopped at Mega Wine Shop near Kothuru RTC Complex and purchased beer. At about 21:15 hrs, they proceeded to Chodavarapu Mohan's fast-food centre at Chittibabu Complex and asked</t>
  </si>
  <si>
    <t>This is case of Woman missing that occurred on 31.08.2026 at 10.30 hrs at complaint house of Lollaputtuga village, Kaviti Mandal and reported today on 01.09.2026 at 17.00 hrs, wherein the complainant Sappa Apparao s/o Late Kristnamurthy, 62 yrs, Yadava by caste, Lollaputtuga village, Borivanka panchayat, Kaviti Mandal, reported that his daugther Sappa Rajini D/o Apparao, 31 Yrs, Yadava by caste, Lollaputtuga village, Borivanka panchayat, Kaviti Mandal have Minor mental illness since 2019, treatment was undergoing, on 31.08.2026 at 10.30 hrs she Left her house for her own work but didnt came back, searched surrounding areas, Despite searching at all possible places and making enquiries with relatives, friends, and acquaintances, her whereabouts could not be traced. Therefore, the comp</t>
  </si>
  <si>
    <t>Occurred on 31.08.2026 at 10.00 hrs on BT road at YSR Junction Narasannapeta town ,Srikakulam and reported on 01.09.2026 at 08.00 hrs ,wherein the complainant namely Challa Simhachalam s/o Chenchulu,46yrs,velama ,paraselli village ,Narasannapeta mandal ,He is doing agricultral works in his village, dated on 31.09.2026 he started from house on his motor cycle AP31DY4171 go to Jammu village for occasion then while he reached YSR junction ,Narasannapeta ,Accused Scooty bearing number AP40KY6264 proceeding from Narasannapeta to jammu jn and accused while riding speed and negligence manner same direction with triple riding and dashed to complainant vehicle then he get down the road and he received bleeding injury on right leg knee and selling injury on chest then he shifted to govt hospit</t>
  </si>
  <si>
    <t>'300/2026'</t>
  </si>
  <si>
    <t>20(b)(ii)(A) r/w 27(b) NDPSA</t>
  </si>
  <si>
    <t>Occurred on 01.09.2026 at 12.45hrs at MIG layouts, near Kosangipuram Juntion, Palasa Mandal and reported on the same day at 15.00hrs, by the complainant Ch Durgaprasad, Sub-Inspector of Police, Kasibugga PS, in which, he reported that he apprehended the accused A.1 Bonthu Jayaram, S/o Rama Rao, 22 years, SC ¿ Relli caste, Relli Street, Soodikonda, Palasa-Kasibugga Municipality, Phone: 9381589808. A.2 Behara Pruthvi, S/o Ameen, 19 years, Pondara caste, Tilak Nagar, near Old Bhashyam School, Palasa-Kasibugga Municipality, Phone: 7093576844. A.3 Bondeti Raju, S/o Janardhan, 21 years, Yadav caste, Vasudev Peta, Palasa-Kasibugga Municipality, Phone: 6304989245. A.4 Behara Teja, S/o Ameen, 22 years, Pondara caste, Tilak Nagar, Old Bhashyam School, Palasa-Kasibugga Municipality, Phone: 63031472</t>
  </si>
  <si>
    <t>336(3),340(2) r/w 3(5) BNS</t>
  </si>
  <si>
    <t>Occurred prior to 01.09.2026, at 17.30 hours, at Muppidi Village, Polaki Mandal and reported on the same day at 17.30 hours. Where in the complainant Dunga Harshavardhana Babu, S/o Late Seetharamayya, aged 33 years, Muppidi Village, Polaki Mandal, Srikakulam District and stated that his deceased father¿s signature was forged and fraudulently used by Dunga Narasinga Rao, S/o Appanna, working as Head Master, ZPH School, Cheedivalasa and his father Dunga Appanna, S/o Late Simmanna, in connection with the recent land resurvey at Grama Sachivalayam, Kusumapolavalasa, vide U/R Document No. CG 9539631 and further stated that father never executed or signed any partition deed during his lifetime and that the disputed signature is forged. He further alleged that Dunga Narasinga Rao, who is also in</t>
  </si>
  <si>
    <t>Occurred on 21.08.2026 at about 17:00 hours at House of the complainant, Pondara Street, Balaga of Srikakulam Town and reported on 01.09.2026 at 18:00 hours. In which the complainant Kotilingala Sarojini, W/o Ramu, 49 yrs, Pondara by caste, Pondara Street, Balaga of Srikakulam Town reported that her son Kotilingala Somewararao, S/o Ramu, aged 27 yrs was studied upto 10th class and he has ill-health. On 21.08.2026 morning the complainant family were went to attend their husband younger brother son marriage at Bondilipuram and on the same day evening at 17:00 hours, her son went some where and did not returned to their house. At about night 20.30 hours, her son called up her with another person phone and informed that he is in Visakhaptnam and he lost his bag and asked her to send Rs.500/</t>
  </si>
  <si>
    <t>This is a case of non-fatal road accident due to rash and negligent manner that occurred on 01.09.026 at about 07.00 hrs on BT road near the Spicy Dhaba, near Dhanupuram Village, Hiramandalam Mandal and stated by complainant Vandana Udaya Sri, d/o Filimon, 25 years, SC mala by Caste , Govardhanapuram Village of Saravakota Mandal that while She was going on duty along with the secretary of Rompivalasa sachivalayan of Pathapatnam Mandal on her vehicle bearing Number AP 39 EU 9520 on duty ti distrubute the pensions , During the journey, aAnother peron bearing No. AP39 D 4504, allegedly driven in a rash and negligent manner in opposit diection and hit the complainants vehicle in oppisit direction, As a result, the complainant sustained injuries and was shifted to CHC Pathapatnam and then s</t>
  </si>
  <si>
    <t>Occurred prior to 01.09.2026 at Guppidipeta Village, Polaki Mandal, Srikakulam District reported on 01.09.2026 at 14.00 hrs, wherein the complainant Nandupalli Sirimalli w/o Prasad, Age:23yrs, Caste: Jalari, Guppidipeta Village, Polaki Mandal, Srikakulam District and reported that on 08.03.2020 her marriage was solemnized with Nanudpalli Prasad S/o Kondayya at her-in-laws house. at the time of Marriage her parents gave Rs.5,00,000/-, 3 tulas gold, Rs.3,00,000/- for Sarisamanulu and bike to her husband. During her marital life she blessed with two children. Later her husband addicted to alcohol harassed her mentally, physically and demanded additional dowry Rs.2,00,000/- with active instigation of Brother-in-laws Surayya, Yerrayya, Sister-in-laws Appalamma, Paidamma, Lakshmi. Though the co</t>
  </si>
  <si>
    <t>This is a case of a Fatal Road Accident that occurred on 31.08.2026 at about 19:00 hrs on the B.T. Road, near Uppinavalasa Village, Burja Mandal, and reported on 01.09.2026 at 19:00 hrs.wherein the complainant Mandangi Daniyal, S/o Late Suraiah, 24yrs, ST-Savara by caste, Allipalliguda Village, Vykuntapuram Panchayat, Burja Mandal, stated that on 31.08.2026, his mother Mandangi Sujana, W/o Late Suraiah, and his brother Samyal were proceeding from their village towards Uppinavalasa Village on a motorcycle bearing registration No. AP40FZ6081, for the purpose of checking whether the NREGA daily wage amount had been credited into his mother's bank account. While they reached near the burial ground at Uppinavalasa Village, suddenly some cows came onto the road. The rider of the motorcycle, Samy</t>
  </si>
  <si>
    <t>Occurred on 31.08.2026 at about 08.30 hours at Sativada Village, Gara Mandal, Srikakulam District and reported on 01.09.2026 at 06.00 hours wherein the complainant Pedalapu Neelam S/o lt Yarrayya, age 64 Yrs, Velama by caste, Sativada Village, Gara Mandal stated he looks after the well-being of his nieces Gangu Harika, Gangu Sandya, and Gangu Navya since one year his elder niece Gangu Harika W/o Ponnana Prasad age 19 yrs, Tandyalapeta Village studying 2nd year B.SC in Aditya College at Srikakulam. On 31.08.2026 at 08:30 As usually Harika left from home to attend college in auto but did not come return to home. The complainant and her family members caused searched about missing woman but not found. Found missing. The complainant lodged a report for taking necessary action. Basing on the r</t>
  </si>
  <si>
    <t>'301/2026'</t>
  </si>
  <si>
    <t>3(2)(v) SC ST POA ACT, 64(1),318(4),127(2) BNS</t>
  </si>
  <si>
    <t>Occurred prior to 01.09.2026 at 18.30hrs at Palasa town and reported on 01.09.2026 at 18.30hrs, wherein the complainant Jami Sarada w/o Late Balakrishna, 36yrs, SC by caste, Adivarampeta street, Srikakulam town reported that the accused, Rahul (Kalinga by caste, Vanjangi Village, Amadalavasa Mandal), became acquainted with her two months ago and addressed her as "Akka" (elder sister). He offered to sell her a car in his possession for ¿3,00,000. However, without delivering the vehicle, he fraudulently extracted an additional ¿4,00,000 from her under the pretext of the car deal. The accused subsequently took the complainant and her children to Palasa, rented a room, and detained them against her will while seizing their mobile phones. Additionally, he used ¿66,00,000 from the bank account</t>
  </si>
  <si>
    <t>Occurred prior to 01.09.2026 at Sathivada Village, Gara Mandal, Srikakulam District reported on 01.09.2026 at 13.00 hrs, wherein the complainant Mavellapalli Pragna w/o Srinivasulu, Age:31yrs, Caste: Vadabalija, Sathivada Village, Gara Mandal, Srikakulam District and reported that on 26.10.2016 her marriage was solemnized with Mavellapalli Srinivasulu S/o Shankarayya at her-in-laws house. at the time of Marriage her parents gave 5 tulas gold, Rs.50,000/- for Sarisamanulu to her husband. During her marital life she blessed with two children. Later her husband addicted to alcohol harassed her mentally, physically and demanded additional dowry with active instigation of Mother-in-law Ramanamma, Father-in-law Shankarayya, Sister-in-laws Sudulakunta Rajyalakshmi, Arikatla Sarada, Arikatla Nara</t>
  </si>
  <si>
    <t>This is a case of theft that occurred on 02.05.2026 at 13.30 hours in between Srikakulam complex and Kothagraharam Village, Nandigam mandal and reported on 02.09.2026 at 11.00 hours by the complainant Palina Duryodhana, S/o Late Barikayya, Age 63 years, Yadava by caste, Kothagraharam Village, Nandigam Mandal reported that he along with his wife Adhilaxmi coming to his native village from Srikakulam for boarding RTC Pallevelugu bus at Srikakulam complex with the help of unknown female persons and sitting the same seat in the bus, when reached near Singpuram junction they were sprayed anesthesia on their face, so went into unconscious state, he noticed the said women getting down from the bus at Madapam Toll Plaza. However, due to the effect of the anesthetic substance, he was unable to spe</t>
  </si>
  <si>
    <t>Occurred on 02.09.2026 at 14.00 hrs, In the dwelling pent house situated upstairs of Perla Kameswari ¿Vasudevarao &amp; Sons jewellery Shop kollavari Street, Srikakulam town and reported on same day 02.09.2026 at 1500 hrs where in the complainant M.Hari Krishna, Sub-Inspector of Police, Srikakulam I town PS that he received a credible information about gambling at the above noted place and then reached the above said place along with his staff and found three accused i.e 1) Toufik halder S/o Nasiruddin Halder, Age 38 yrs, Muslim by caste, halderpera Veedhi, Chanditala, Hugli, West Bengal State;2) Sekh Kabir ali S/o Israil, Age 38 yrs, Muslim by caste, Gudi Veedhi, Srikakulam Town ; 3) Souitra Kumar khan S/o Paresh Chandra khan, Age 35 yrs, Gudi Street, Srikakulam Town were taken into</t>
  </si>
  <si>
    <t>281 BNS altered to 106(1) BNS</t>
  </si>
  <si>
    <t>Occurred on 02.09.2026 at 10.30 hrs on NH-16 Road near Pathivadapalem village,Ranasthlam mandal and reported on 02.09.2026 at 19.00 hrs by Ammavarapu Nagamani w/o Kranthi kumar ,age 34 yrs,SC(mala) by caste,Etcherlla village and mandal The complainant¿s husband, Ammavarapu Kranthi Kumar, S/o Anandarao, aged 35 years, SC (Mala), resident of Etcherla Village, Ranasthalam Mandal, was proceeding towards Visakhapatnam on 02.09.2026 on his motorcycle bearing Registration No. AP 30 P 2106, with an intention to meet his father, Anandarao, who is residing at Pulivendula, Kadapa District.At about 10:30 AM, near Pativada Palem Village, while proceeding on NH-16 Road, the complainant¿s husband fell from his motorcycle and sustained injuries. The information regarding the incident was conveyed by some</t>
  </si>
  <si>
    <t>Occurred on 02.09.2026 about 06.00 hrs, at House of the Complaint, Kesavadasupuram VIllage Ponduru Mandal and reported on 02.09.2026 about 12.00 hrs., where in the complainant Mokhara Raju w/o Ramu, 48 yrs, caste by Nagavamsam, Kesavadasupuram village, Ponduru Mandal reported that accused Mokhara Ramu s/o neelayya, Kesavadasupuram village, Ponduru Mandal. Due to The complainant and her husband got divorced after five years of marriage. At the time of their divorce, certain agricultural land in their village was allotted to them for the maintenance and welfare of their children. Since then, disputes have been arising between the complainant and her husband regarding the said land. On the day of the incident, the complainant husband came to her in an intoxicated condition and, duri</t>
  </si>
  <si>
    <t>This is a case of voluntarily causing simple injuries by the accused, which occurred on 01.09.2026 at about 16:30 hours at the corner of Pedda Veedhi, Vajrapukotturu Village and Mandal, and was reported on 02.09.2026 at about 10:00 hours by the complainant, Rokalla Venkatesh, S/o Tirupathirao, aged 27 years, belonging to SC (Dandasi), resident of SC Veedhi, Vajrapukotturu Village and Mandal. The complainant stated that he is working as a labourer in his village. On the date of occurrence, the complainant and his family were conducting the Ammavari festival and were proceeding to the Ammavari Temple at the beach area. When they reached the place of occurrence, one of their villagers, namely Nagavamsapu Ganesh (accused), came there in a drunken condition and was behaving as if the deity Amma</t>
  </si>
  <si>
    <t>This is a case of drunk and drive and endangering to the lives of human being and personnel safety of others, Occurred on 02.09.2026 at 19.50hrs at Antlavaram bus stand. Santhabommali village &amp; mandal, and reported on the same day at 20.45hrs, when I along with my staff conduction vehicle checking the accused Vajarapu Sankara rao S/o Vasanthulu, age 32yrs, Yadava by caste, Arikivalasa village, Santhabommali mandal, Driver of motor cycle bearing No.AP 39 AV 0596, drive his motor cycle came from Santhabommali village to Borubadra village, I along with my staff stop the motor cycle and I recognize that he is in drunken state. I check him with breath analyzer machine and got reading as 47/100 MG/ML, and I also take sign on report. I said him drive the vehicle wi</t>
  </si>
  <si>
    <t>'302/2026'</t>
  </si>
  <si>
    <t>Occurred on 31.08.2026 at 06.30hrs on NH-16 road, in between Sasanam to Mogilipadu Junction, Palasa Mandal and reported on 02.09.2026 at 10.00hrs, wherein the complainant Gadhi Dharmaraju s/o Venkatarao, 35yrs, Uppara by caste, Bonamali Village, Kanchili Mandal stated that on 31.08.2026 morning, his broter-in-law Gajjala Madhavarao s/o Chellayya, 40yrs, Makarajola Village, Mandasa Mandal was proceeding from Srikakulam towards Makarajola Village on his Bajaj Pulsar motorcycle bearing Registration No. AP40ME9149. At about 06:30 hours, when he reached NH-16 road, in between Sasanam and Mogilipadu Junction, Palasa Mandal, Gajjala Madhavarao rode the motorcycle in a rash and negligent manner, due to which he lost control over the motorcycle and dashed against a highway vehicle which was parked</t>
  </si>
  <si>
    <t>351(2),115(2),79 r/w 3(5) BNS</t>
  </si>
  <si>
    <t>This is a case of wrongful restraint/assault, criminal intimidation and intentional insult by using filthy and obscene language, which occurred on 02.09.2026 between 4:55 PM and 5:10 PM near the Court, opposite the MDO Office, Kothuru Village &amp; Mandal, and was reported on the same day at 17:30 hrs by the complainant Sathujoda Josna Rani. the complainant stated that in the year 2023, she had registered a case under Section 498-A IPC against her in-laws at Kothuru Police Station, and the said case is presently under trial before the Hon¿ble Court. On 02.09.2026, as the said case was posted for hearing, the complainant and her in-laws attended the Court. After the hearing, when the complainant was near the Court, opposite the MDO Office, her brother-in-law Sathujoda Santhosh Kumar Patnaik all</t>
  </si>
  <si>
    <t>115(2),351(2),118(1) r/w 3(5) BNS</t>
  </si>
  <si>
    <t>Occurred on 25.08.2026 at 05.00 hrs, At complainant house, Raamalayam veedhi, fareedpeta village, Echerla Mandal and reported on 02.09.2026 at 18.30 hrs, Wherein the complainant Paidi Anasuyamma, w/o Umamaheswara Rao, age 56 years, Kalinga by caste, Faridpeta Village, Echerla Mandal, stated that her son, Paidi Kishore Kumar, was married in August 2025 to the daughter of Ila Panda Govindarao, a resident of Gopalapatnam area of Visakhapatnam City. She stated that her son and daughter-in-law had been living together amicably. Since the time of their marriage, they had been residing in front of the house of their marriage elder, Shivani Peddamma, wife of Kothakota Vedavathi, wife of Chinnarao.The complainant further stated that Vedavathi frequently became jealous of the complainant's family</t>
  </si>
  <si>
    <t>Occurred on 02.09.2026 at 08.00 hours in front of Ichapuram Railway Station, Ichapuram Municipality and reported on the same day at 10.30 hours by the complainant M.Mukunda Rao, Sub-Inspector of Police, Ichapuram Town PS, in which, he reported that he arrested the accused A-1) Maria Kilbert Raja Sekar s/o Sekar, age 19 Years, Caste SC Vannaiar, Killak therusolainagar Street, A.Vellodu village, Vellodu post, Ambathurai PS, Dindigul District, Tamil Nadu State and CCIL Anthoni Androse s/o Albert Rajesh, age 15 Yrs, Caste SC Vannaiar, Karatipatti Street, A.Vellodu village, Vellodu post, Ambathurai PS, Dindigul District, Tamil Nadu State, while they were in possession &amp; transportation of the prohibited Ganja. The complainant seized total Ganja weighing about Kg 02.500 grams, Worth Rs. 12,500/-,</t>
  </si>
  <si>
    <t>Occurred on 02.09.2026 at 08.30 hrs, At Kanugula Durga Srinivasa Rao palm oil topie, OA Agraharam village, Bhagirathapuram Panchayat, Echerla Mandal and reported on 02.09.2026 at 11.30 hrs, Wherein the complainant Sadi Ratnalu, w/o Late Eswara Rao, aged 36 years, Reddika by caste, Tamada Village, Laveru Mandal, is a housewife. The complainant stated that her husband, Sadi Eswara Rao, son of Late Suryanarayana, aged 48 years, Reddika by caste, used to go for cutting palm oil bunches in palm oil plantations. As usual, on 02-09-2026, he went along with his friend Chinni Krishna to cut palm oil bunches at the palm oil plantation of Kanugula Durga Srinivasa Rao, situated near O.A. Agraharam under Bhagirathapuram Panchayat, Echerla Mandal. Thereafter, Chinni Krishna telephoned the complainant</t>
  </si>
  <si>
    <t>324(4),115(2),329(3) r/w 3(5) BNS</t>
  </si>
  <si>
    <t>Occurred on 02.09.2026 at 09.00 hrs, at Limbugam village, Mandasa mandal and reported on 02.09.2026 at 19.00 hrs, at Limbugam village, Mandasa mandal, wherein the complainant Mandala Kumara Swmay, S/o.Lachayya, 35 yrs, Limbugam village, Mandasa mandal stated that his sister Mandala tavitamma has having 14 cents of land in Limbugam village. In that land, the complainant planted 15 coconut plants. On 02.09.2026 at 09.00 hrs, the accused 1) Salina Laxminarayana, 2) Salina Ravi, 3) Salina Vasudev, 4) Salina Siddu, 5) Salina Jayamma and 6) Salina Seethamma tresspassed enetered into that site and pull off all the 15 coconut plants and damaged them. The same was witnessed by one Badakala Nagamma and informed to the complainant. The complainant rushed to his sister's house and ready to approach to</t>
  </si>
  <si>
    <t>Occurred on 01.09.2026 at 15.00 hrs, Savara Tulasamma cashew garden, Tabbugam village, Kondalogam panchayat, Mandasa mandal and reported on 02.09.2026 at 06.00 hrs, wherein the complainant Savara Seetharam, S/o.late Purushottam, 55 yrs, Tabbugam village, Kondalogam Panchayat, Mandasa mandal stated that he had two daughters and one son Savara Seshagiri, 29 yrs, Tabbugam village, Kondalogam Panchayat, Mandasa mandal. His duaghters had got married and living with their families. His son is working as ITBP soldier at Kurda of Odisha state. His son is not willing to do that soldier job and having psychological disorder. For that, he had treatment and continued in that job with the support of his family members. On 28.08.2026, son of the complainant Savara Seshagiri came to his house on leave du</t>
  </si>
  <si>
    <t>324(4),351(2),115(2) BNS</t>
  </si>
  <si>
    <t>Occurred on 11.08.2026 at about 14.40 hours at Family Counseling Centre in Court premises, Srikakulam Town and reported on 02.09.2026 at 11:30 hours. In which the complainant Gangu Bhaskararao, S/o Late Apparao, 55 yrs, P. Velama, Arasavalli village, Srikakulam Mandal reported that the complainant is working as Advocate in District court, Srikakulam and he is looking after the divorce case of Golla Bhanu Srija and Basava Siva Santosh Reddy. In this case, the Hon¿ble court directed to both parties to attend before counseling centre for counseling. Upon which both parties i.e., Golla Bhanu Srija and attended the court and at about 14.40 hours, while his client Golla Bhanu Srija was narrating her insults and anguishes before the hon¿ble court, meantime the accused Basava Siva Santosh Red</t>
  </si>
  <si>
    <t>324(4),115(2),351(2),118(1),329(3) r/w 3(5) BNS</t>
  </si>
  <si>
    <t>Occurred on 02.09.2026 at 10.00 hrs, at Limbugam village, Mandasa mandal and reported on 02.09.2026 at 21.00 hrs, at Limbugam village, Mandasa mandal, wherein the complainant Salina Sitha, W/o.Vasudev, 30 yrs, Limbugam village, Mandasa mandal stated that her husband received and enjoying his grand father's land an extent of 15 cents in his village. On 02.09.2026 at 10.00 hrs, the accused A1 M.Ramarao &amp; A2 M.Kumara Swamy tresspassed into the land and planted two coconut plants in that land and the same was questioned by the complainant, then the accused A1 and A2 threaten her. The complainant tried to escape from there to inform her husband; then the accused A1 beat her with knife and caused bleeding injury on her left hand wrist, the accused A2 beat her with hands. Then the accused A1 &amp; A2</t>
  </si>
  <si>
    <t>Occurred prior to 03.09.2026 at Bonthalakoduru Village, Etcherla Mandal, Srikakulam District reported on 03.09.2026 at 11.00 hrs, wherein the complainant Bonthala Dhanalakshmi w/o Ashok, Age:28yrs, Caste: Mala, SM Puram Village, Etcherla Mandal, Srikakulam District and reported that on 22.06.2019 her marriage was solemnized with Bonthala Ashok s/o Late Apparao at her-in-laws house. at the time of Marriage her parents gave Rs.2,00,000/-, 1 tulas gold, Rs.8,00,000/- for Sarisamanulu to her husband. During her marital life she blessed with one female girl child named Greeshma Hasini. Later her husband harassed her mentally, physically and demanded additional dowry with active instigation of Mother-in-law Bonthala Seethamma, Bonthala Ramarao, Bonthala Krishnaveni, Bonthala Sai Durga Prasad</t>
  </si>
  <si>
    <t>115(2),351(2),118(1),79 r/w 3(5) BNS</t>
  </si>
  <si>
    <t>This is counter case to Cr.No. 154/2026 that occurred on 30.08.2026 at about 21.00 hours at Peddabrahmin street Tekkali (V) and reported on 03.09.2026 at 12.00 hours by the complainant Sakunthala Mahanthi w/o Shiva Prasad Mahanthi, age 55 years, Oriyabrahmin, Peddabrahmin street Tekkali (V) reported that A1 Suryanarayana Pana, A2 Kutari Panda, A3 Koteswara Panda, A4 Babushi Kumar Panigrahi, A5 Pushparani Panigrahi of the same village beat the complainant &amp; her sons using an iron rod, beat them with hands indiscriminately, insulted her modesty by scolding her with indecent words and also threatened them with dire consequences with common intention, causing bleeding injuries and etc.</t>
  </si>
  <si>
    <t>This is a case of a Missing Woman occurred on 03.09.2026 at 04.00 hrs at complainant house at Nivagam Village, Kothuru Mandal, and reported on 03.09.2026 at 09.30 hrs wherein the complainant Potnuru Simmaiah, S/o. Gurivi Late, age 65 yrs, SC-Madiga by Caste, Nivagam Village, Kothuru Mandal reported that he is retired teacher, his youngest daughter Potnuru Priyanka, D/o Potnuru Simmaiah, aged about 30 years, is missing. the incident occurred on 03.09.2026 at about 04:00 hrs at the complainant¿s house. On 02.09.2026 night, after having dinner, the complainant and his family members went to sleep together at their house. On 03.09.2026 at about 04:00 hrs, the complainant woke up and noticed that his youngest daughter Priyanka was not present in the house. The complainant and his family members</t>
  </si>
  <si>
    <t>This is a case of Gaming act that occurred on 03.09.2026 at 18.00 hours at burial ground of Cherukupalli Village of Nandigam Mandal and reported on the same day at 20.30 hours wherein the accused 1) Reyya Nagarjuna, S/o Kuramayya, Age 29 Years, Caste by Reddika, Aadhar No 753828785199 Cell 9666529543 2) Jalumuru Dharma Rao, S/o Krishna Rao, Age 38 Years, Caste by SC (Madiga) Aadhar No 333610865654, Cell 7036896941, 3) Rajam Appalaraju, S/o late Jagulu , Age 31 Years, Caste by Rajaka, Aadhar No 866273255788, Cell 6300170771, 4) Bosu Bhaskara Rao, S/o Sanyasi Rao, Age 23 Years, Caste by SC (Madiga) Aadhar No 542869103826 Cell 7735608758, 5) Rajam Balaraju, S/o late Arjuna Rao, Age 35 Years, Caste by Rajaka, Aadhar No 873318359950 Cell 8466096835, 6) Potnuru Suresh, S/o late Bhaskara Rao,</t>
  </si>
  <si>
    <t>This is a case of woman missing, which occurred on 02.09.2026 at 09.00 hrs., at Complainant House, Lolugu Village, Ponduru Mandal and reported on 03.09.2026 at 10.00 hrs., where in the complainant, Golagana Sai Kumar, S/o Seetharamulu, aged 25 years, Gamala by caste, resident of Diguva Veedhi, Lolugu Village, Ponduru Mandal gave a report stating that he married Golagana Rajyalaxmi, who is his maternal aunt¿s daughter, on 24.06.2026 his wife, Golagana Rajyalaxmi, aged 19 years, has been undergoing training at Santhi Nursing Home, Srikakulam, and usually commutes daily between her residence and Srikakulam. As usual, on 02.09.2026 at about 09.00 hours, she went to Srikakulam to attend her training but did not return home. When he tried to contact her over the phone, her mobile phone was found</t>
  </si>
  <si>
    <t>Occurred on 02.09.2026 at 11.00 hrs, on BT road, Goppili to Mandasa road, Near Hamsarali village ghati, Mandasa mandal and reported on 03.09.2026 at 07.00 hrs, wherein the complainant Munjeti Bhavani, W/o.late Naresh, 23 yrs, Pidimandasa village, Mandasa mandal and stated that her husband Munjeti Naresh, S/o.Viswanadham, 34 yrs, Pidimandasa village, Mandasa mandal is working as welder at Hyderabad. One week back, he came to their village. At present, the complainant is staying at her parents house at Kandragada village of Palasa mandal. Her husband went to see the complainant and their son. On 02.09.2026 morning at about 10.00 hrs, he left her house to go to Pidimandasa village on his motor cycle bearing reg. No. AP 40 N 5270 via Goppili. Meanwhile, he reached on BT road, Goppili to Mand</t>
  </si>
  <si>
    <t>Occurred on 03.09.2026 between 12.35 hours to 13.30 hours at the time of traveling between YSR Junction to Railway Station Junction, Amadalavalasa municipality and reported on 03.09.2026 at 22.00 hours, in which the complainant Seemala Lakshmi W/o Vidyasagar, age 48 years, Velagavada village, Palakonda mandal reported that on 03.09.2026 afternoon at 12.00 hours she boarded a bus at RTC Complex, Palakonda and arrived YSR Junction, Amadalavalasa at that time she carried a trolley bag, in that bag she placed a brown color pouch with the contents of a gold necklace weighing about 2 tolas, a gold step chain weighing 3 ¾ tolas, and a one-gram gold haram total gold weight about 5 ¾ tulas worth of Rs. 1,15,000/-, when she arrived YSR Junction she boarded an auto at YSR Junction, Amadalavalasa alo</t>
  </si>
  <si>
    <t>This case of missing that occurred on 02.09.2026 at 05.00 hrs at complainant house of Mungennapadu village, L.N.Peta mandal and reported on 03.09.2026 at 13.00 hrs basing on the report of Dadi Chinnarao, S/o Late Narayanappadu, Age 41 yrs, Caste: Telikula, Mungennapadu village, L.N.Peta mandal., in which he reported that he has been living by doing agricultural works and further reported that his marriage solemnized with one Dadi Kamalamma, Age 40 yrs of Gopalapenta village of Narasannapeta mandal since 14 years and they begot two male children during their conjugal life. While so, on 31.08.2026 he together with his wife were attended housewarming ceremony of their relatives at Sarubujjili junction and where his wife missing to wear gold ornament i.e., 2 tulas gold chain. On that his wife</t>
  </si>
  <si>
    <t>This is a case of Gaming act that occurred on 03.09.2026 at 15.00 hours at vacant site of Komaturu Simhadri and Kamaraju of Haridasupuram Village, Nandigam Mandal and reported on the same day at 17.30 hours wherein the accused 1) Boddepalli Naveen Kumar S/o Harinarayana, Age 36 Years, Caste by Kalinga, Haridasupuram Village, Nandigam, Cell 9052601535, 2)Kaniti Balaraju, S/o Anadha Rao, Age 28 Years, Caste by Kalinga, Haridasupuram Village, Nandigam Mandal, Cell 9848235221, 3) Yeddu Eswara Rao, S/o late Chandrayya, Age 56 Years, Caste by SC (Mala), Haridasupuram Village, Nandigam Mandal. Cell 8074938749 4) Talagana Govinda Rao, S/o Narayana Rao, Age 33 Years, Caste by SC ( Madiga), Haridasupuram Village, Nandigam Mandal , Cell 9652525247, 5) Chennuru Naveen, S/o Malleswara Rao, Age 24 Years</t>
  </si>
  <si>
    <t>Occurred on 27.08.2026 at 09.00 hrs at JR Puram village,Ranasthalam mandal and reported on 03.09.2026 at 20.00 hrs by Mada Srinivasarao s/o lt Venkatarao,age 60 yrs,vysya by caste, JR Puram village,Ranasthalam mandal. The complainant stated that he was working in a beer factory situated at Ranasthalam and has presently retired from service and is residing at home. As they had no children, in the month of December 2008, they brought home a one-day-old female child and raised her as their own daughter.At present, the said girl is Mada Pujitha, aged 17 years and 8 months. She studied up to 6th class and discontinued her education and has been staying at home. Occasionally, she used to go to her friends¿ houses and return home after a few days. Similarly, on 27.08.2026, at about 09:00 AM, she</t>
  </si>
  <si>
    <t>Occurred on 30.08.2026 at about 21.00 hours at Peddabrahmin street Tekkali (V) and reported on 03.09.2026 at 11.00 hours by the complainant Koteswara Panigrahi s/o Raghunadha Panigrahi, age 41 years, Oriya Brahmin, Peddabrahmin street Tekkali (V) reported that A1 Sai Mahanthi of the same village threatened his brother in law with dire consequences, then A1 along with A2 Vishnumahanthi, A3 Vignaraj Pathro, A4 Svaadena Besai beat the complainant &amp; his brother in law using sticks and an iron rod and also beat with hands indiscriminately with common intention, causing bleeding injuries, on the pretext that a dispute arose between them regarding construction of temple at the premises of Jagannadhaswamy temple in their village and etc.</t>
  </si>
  <si>
    <t>This is a case of unnatural death due to unknown poisonous snake bite that occurred on 23-08-2026 at about 15:45 hrs., at Tonangi Village, Gara Mandal and reported on 03.09.2026 at 06:00 wherein the complainant Ponga Savitri W/o lt Ramarao, Age 50 Yrs, Reddika by Caste, Chinna Tonangi Village, Gara Mandal reported that her husband Ponga Ramarao S/o Appayya, Age 61 Yrs went to the agricultural field on 23-08-2026 at about 3:00 pm later about 3:45 pm she received call from her husband and informed that he had been bitten by an unidentified snake immediately he was shifted by auto and admitted to RIMS Hospital, Srikakulam for treatment while going treatment the doctor told Kidney also effected then dialysis treatment also completed. On 28.08.2026 shifted him Hariprasad Kidney Hospital for be</t>
  </si>
  <si>
    <t>'304/2026'</t>
  </si>
  <si>
    <t>Occurred on 03.09.2026 at 19.10hrs on Railway station road, Near three road Junction, Kasibugga town and reported on the same day at 20.30hrs, wherein the complainant Dokkari Vasu s/o Chittibabu, 30yrs, Yadava by caste, Jayaramachandrapuram Village, Palasa Mandal reported that on 03.09.2026 at about 19.10hrs, Upon reaching the Three Road Junction in Kasibugga town, they encountered heavy traffic congestion.vThe accused (A-1 Bommali Saikrishna s/o Adinarayana and A-2 Bommali Manikanta s/o Adinarayana, Venkateswara colony, Kasibugga town), who were following behind on another motorcycle, repeatedly honked loudly. When the complainant and his friend questioned why they were honking despite the obvious traffic jam, A-1 and A-2 entered into a heated argument with them. The accused then physical</t>
  </si>
  <si>
    <t>This is a case ordinary theft, which occurred on 31.08.2026 in between 00.00 hrs to 06.00 hrs., Near Vacate place, Beside Konark Sweet Shop, Ponduru Village and Mandal and reported on 03.09.2026 at 16.00 hrs., where in the complainant, Konna Srinivasa Rao, S/o Late Rajarao, aged 52 years, Nagavamsam by caste, resident of Laxmipeta Village, Ponduru Mandal, gave a report stating that on 22.08.2026, he purchased a BharatBenz lorry bearing Registration No. AP39VD3137 from Simhadri Paparao for a consideration of Rs.31,00,000/-. Thereafter, he parked the lorry at an open vacant place beside Konark Sweet Shop. During the intervening night of 30/31.08.2026, at about 00.00 hours, he checked the lorry and found it to be intact. However, at about 06.00 hours on 31.08.2026, when he checked the lorry a</t>
  </si>
  <si>
    <t>420,509 r/w 34 IPC</t>
  </si>
  <si>
    <t>Occurred prior to 16.11.2023 at Muthoot Finance Office, Tekkali, and reported on 03.09.2026 at 13.00 hrs by complainant Chelluri Jogarao, S/o Papayya, aged 42 years, SC-Mala, Penturu Village, Nandigam Mandal reported that A-1 Thota Venkataramana, Sri Ram Finance Manager, A-2 Kaibolu Ramaiah, brother-in-law of A-1, and A-3 the then Muthoot Finance Manager, Tekkali in collusion with each other, deceived him and dishonestly obtained his wife's gold necklace weighing about 2 tolas under the guise of transferring the existing gold loan, and thereafter misappropriated the said gold ornament, thereby cheated him and insulted modesty of his wife with their acts with common intention and etc.</t>
  </si>
  <si>
    <t>This is a case of Unnatural Death (Death due to consumption of poison) that occurred on 31.08.2026 at about 17:00 hours on the road near Dental College, Patrunivalasa Village, Srikakulam Mandal and District, and was reported on 03.09.2026 at about 10:00 hours by the complainant Andavarapu Vinodh Kumar, S/o Late Krishna Rao, aged 35 years, Vysya by caste, resident of C-18 Block, TIDCO Colony, Patrunivalasa Village, Srikakulam Mandal.The complainant stated that his father Krishna Rao, S/o Late Suryanarayana, aged 61 years, was residing with his family and earning his livelihood by doing line business in the surrounding villages. On 31.08.2026 at about 17:00 hours, Krishna Rao consumed poison due to financial problems arising out of poor business and debts incurred from several persons. As hi</t>
  </si>
  <si>
    <t>Occurred prior to 03.09.2026 at Gujarathipeta, Srikakulam Town and District reported on 03.09.2026 at 11.30 hrs, wherein the complainant Yadla Nikhitha Sri w/o Karagana Manikanta, Age:20yrs, Caste: Yadava, Gujarathipeta, Srikakulam Town and District and reported that on 08.10.2025 her marriage was solemnized with Karagana Manikanta s/o Bhaskrarao at Indira Vignan Bhavan, Arasavilli. at the time of Marriage her parents gave Rs.35,00,000/-, Rs.8,00,000/- for Marrigae expenses, Rs.2,30,000/- worth Hunter Bike, Sister-in-law dowry Rs.80,000/-, 8 tulas gold for her, 2 tulas gold for her husband, Rs.49,000 for her husband needs and Sarisamanulu to her husband. Later her husband harassed her mentally, physically and demanded additional dowry Rs.5,00,000/- with active instigation of Mother-in-law</t>
  </si>
  <si>
    <t>329(4),115(2) BNS</t>
  </si>
  <si>
    <t>Occurred on 03.09.2029 in between at 03:00 - 04:00Hrs at House of Complainant, Goruvanipeta Village of Gara Mandal and reported on same day at 17:30 Hrs, wherein the complainant Yerra Kumaraswamy S/o Ramayya, Age 39 Yrs, SC (Adiandhra), Goruvanipeta Village, Gara Mandal report that at bout 03:00am he left from house to attend natural calls at 04:00 he returned home, he noticed a person named Thota Kishore S/o Simhachalam SC (Adiandra caste) inside his house with his wife, when the complainant questioned him as to why he had entered his house Accused Thota Kishor assaulted the complainant with hands. When Kumaraswamy subsequently questioned his wife about the matter, she picked a quarrel with him and went away to her parental home. Then he came to PS lodged report for further action.</t>
  </si>
  <si>
    <t>this is a case Harrasment by husband and his relatives occurred on prior to 03.09.2026 at BRC Puram Village of Sompeta manadal and reported on Same day at 18.00hrs. where in the Telukala Yamini W/o Sunilo Sahu, 29 Years, Sivajinagar, D.No. 18-20, Sompeta, Ph. 7702427464 reported that the accused Sunilo Sahu S/o Lt Prathap Sahu, 39 Years, harrased to her physically and mentally and they demand additional dowry from her parents.</t>
  </si>
  <si>
    <t>Occurred on 25.08.2026 at about 21.45 hours at house of the complainant at Sana Street, Srikakulam Town and reported on 04.09.2026 at 18:00 hours. In which the complainant Manda Venkata Rama Krishna, S/o Subramanyam, 50 yrs, Brahmina by caste, Sana Street, Srikakulam Town reported the complainant has been working Quality Control Head in Andhra Organic Ltd., company, Pydi Bheemavaram. On 25.08.2026 night at about 21.45 hours after dinner when the complainant was slept in his house, the complainant received a phone call to his mobile No.9848673358 from an unknown person vide phone No.1600308536. When the complainant answered the call, an unknown male person informed the complainant that his bank account had been hacked. Immediately, the complainant disconnected the call. Thereafte</t>
  </si>
  <si>
    <t>This is a case of voluntarily causing simple hurt, which occurred on 02.09.2026 at about 20:30 hrs at Radhejana Boddapadu Village, Nandigam Mandal, and was reported on 04.09.2026 at about 10:00 hrs.wherein the complainant, Yejjala Sundaramma, W/o Ciranjeevi, 31 yrs, SC-Mala by caste, Radhejana Boddapadu Village, Nandigam Mandal is eking out her livelihood by doing coolie work. Her husband had gone to Maharashtra for car-driving work. On 02.09.2026, while the complainant's husband was away from home, the accused persons, namely (1) Yejjala Venkatesh, s/o Chinnarao, (2) Yejjala Chinnarao, s/o Late Viggayya, (3) Yejjala Savitri, w/o Chinnarao, (4) Yejjala Sandya, w/o Venkatesh, and (5) Yejjala Thavitayya, trespassed into the complainant's house. During the incident, A1 Yejjala Venkatesh caugh</t>
  </si>
  <si>
    <t>Occurred on 03.09.2026 at 18.30 hrs at Penta village, G.Sigadam mandal and reported on 04.09.2026 at 16.00 hrs,where in The complainant, Meesala Setu Babu, S/o Laxmana, aged 50 years, Kapu by caste, resident of Penta Village, G. Sigadam Mandal, is an agriculturist. His parents had two sons and two daughters, and all of them are married.His father owned agricultural land, out of which 75 cents was given to the complainant and 75 cents to his younger brother, Meesala Sanjeev. About six years ago, Sanjeev leased his share of the land to the complainant for an annual lease amount of Rs.1,20,000/-, and since then the complainant has been cultivating the said land every year.About 30 days prior to the incident, as the complainant was in need of money, he approached his younger brother Sanjeev</t>
  </si>
  <si>
    <t>Occurred prior to 04.09.2026 at Jaya Nagar, Tirupathi Village, Chittor District reported on 04.09.2026 at 12.30 hrs, wherein the complainant Kilugu Annapurna w/o Uday Siva Kumar, Age:31yrs, Caste: Reddika, Tansahebpeta Village, Gara Mandal, Srikakulam District and reported that on 12.06.2019 her marriage was solemnized with Uday Siva Kumar S/o Uday Kumar at Sai Lakshmi Kalyana Venue, Arasavilli. at the time of Marriage her parents gave Rs.4,00,000/-, 2 1/2 tulas gold, Rs.1,00,000/- for Sarisamanulu to her husband. During her marital life she blessed with one male children. Later her husband harassed her mentally, physically with active instigation of Mother-in-law Uday Radha, Batchu Rajeswari, Batchu Pavani, Uday Raju Kumar, Nitya, Uday Ravi Kumar, Tamil. Though the complainant bare all th</t>
  </si>
  <si>
    <t>Occurred on 03.09.2026 at 18.15 hrs at Penta village, G.Sigadam mandal and reported on 04.09.2026 at 11.00 hrs, wherein the complainant Meesala Padma W/o Sanjeev,age-35 yrs, caste by T Kapu,Penta village, G.Sigadam (M) reported that she and her husband has been living by doing stitching works. She and her hus-band went to Karanataka state for lively wood. her in laws has two sons and two daughters. On of them her husband . her uncle Laxmana Has 3 acre land . in that 1.50 cents land share to her husband and Her husband's elder brother equally. their land gave to Her husband's brother for lease. Then Her husband's brother gave Rs.1,20,000/- . recently her Uncle asked Rs.5,00,00/- for their livelihood at the time Her husband's brother asked Rs.120000/- money. Later the complainant gave Rs</t>
  </si>
  <si>
    <t>Occurred on 03.09.2026 at about 13.30 hours at House of the complainant, Paramkusam Nagar Colony, Srikakulam Town and reported on 04.09.2026 at 09:00 hours. In which the complainant Darru Manemma, W/o Murali, Age 47 yrs, SC(Mala), Paramkusam Nagar Colony Srikakulam Town reported that on her younger daughter Darru Deepika, D/o Murali, aged 24 years was completed B.SC narising and recently her younger daughter joined in GEMS Hospital, Ragolu as Naruse. On 03.09.2026 at about 13.30 hours her younger Daughter Deepika left from their house to go to attend duty at GEMS Hospital, Ragolu and did not retuned to their house. Hence, her younger daughtger Darru Deepika found missing etc.</t>
  </si>
  <si>
    <t>Occurred on 04.09.2026 at 13.00 hrs At Tamarapalli Village, Narasannapeta Mandal and reported on same day at 14.30 hrs, where in the accused viz., Thota Sivakumar S/o Nageswararao, aged 26 years, Srisaina by caste, Tamarapalli village, Narasannapeta mandal was arrested by the complainant viz., B Ganesh, SI of police, Narasannapeta PS. while he was in possession of liquor bottles, on questioning, he admitted that he is selling liquor in higher price at his pan shop and got illegal monetary benefit and seized the contraband total 13 bottles, worth Rs 2370 /- under the cover of occurrence report since none came forward to act as mediators.</t>
  </si>
  <si>
    <t>This is the case was registered basing on the report of Nela Jagan S/o late Vykuntam, Age 43 yrs, caste by SC Mala resident of Jnanapuram, Visakhapatnam City, in which he reported that he has been eking out his livelihood by working as Chef as well as doing food caterings. His wife namely Chittamma is homemaker. They begot two children namely 1) Nela Omkar aged about 18 yrs studied Diploma and 2) Nela Mohan Raghava Krishna, Aged about 17 yrs studied 10th class and his both children have been assisting him in food catering work while on Yenni Hari Krishna S/o Narasinga Rao of Ravichandri village, LN Peta Mandal also working with them. On 03.09.2026 morning the catering team consisting with 10 members including his sons went to Ravichandri village for cooking in 1st birthday function of Ye</t>
  </si>
  <si>
    <t>This is a case occurred on 04.09.2026 at 16.30 hrs at Reservoir bund kothuru Village, Kothuru Mandal, and reported on 04.09.2026 at 17.30 hrs where in the complainant k venkatesh SI of police kothuru Village, Kothuru Mandal reported that On the above-mentioned date, while conducting visible policing at Reservoir bund kothuru village, two accused persons were found walking on the road in a drunken condition, using abusive language and singing obscene songs. They were taken into custody. Since no mediators came forward, acting on my own observation, I informed them that consuming alcohol in a public place, singing obscene songs, and using abusive language in public constitute offences punishable under Section 296 and 355 of the Bharatiya Nyaya Sanhita (BNS). Thereafter, both the accused wer</t>
  </si>
  <si>
    <t>Occurred on 03.09.2026 at about 16.30 hours near NH-16 road Satyavaram fly over bridge of Narasannapeta (m) and reported on 04.09.2026 at about 08.00 hours by the complainant, Shiek Shubani, S/o Kazavalai, age 54yrs, C/O Muslim, Chirravoru (V), Tadepalli (M), Guntur District that he is doing driver for lorry. He was travelling in lorry No. AP39 WE 0666 along with his brother from Pidugurallu to Cuttack carrying iron ore. Near Satyavaram Flyover, the lorry was driven rashly and negligently and dashed against a stationed Highway water tanker bearing No. AP30 TC 5433, causing multiple injuries to the deceased. He was shifted to Area Hospital, Narasannapeta, where the doctor declared him brought dead.</t>
  </si>
  <si>
    <t>This is a case endangering human life or personal safety of others in the public way, occurred on today i.e. 05.09.2026 at 16.00 Hrs at, Loddaputti village jn of Ichapuram Mandal and reported at 17.00 Hrs, where in the accused Katikanna Markendeya, S/o Katikanna Kormayya, 55 yrs., R/o.H.No.1-94, Madhusudhan colony, Dharmapuram village of Ichapuram mandal drove the vehicle Maxi cab bearing No. AP 39 WT 6924 with 12 passengers do rashly as endanger the lives of the passengers or the personal safety of others while proceeding from Ichapuram town village to Loddaputti village side and was taken into custody under the cover of occurrence report.</t>
  </si>
  <si>
    <t>Occurred on 03-09-2026 at about 17:30 Hrs., on New Bridge, at Nagaval River, Srikakulam town, and reported on 05-09-2026 at 20.00 Hrs. by the complainant, Pedada Bujangarao S/o Trinadha Rao, aged 36 years, Kalinga by caste, Venkatapuram Village, Etcherla (M), Srikakulam District. In which the complainant stated that on 03-09-2026 at about 15:00 hours, his father Pedada Trinadharao came to the market in Srikakulam town by his motorcycle bearing No. AP31 AC 0668 to purchase worship materials. After purchasing the required worship materials, and return to his home. At about 17:30 Hrs., while his father was travelling by his motorcycle and reached New Bridge at Nagavali River, at that time, the rider of motorcycle bearing No. AP39 NM 2935, along with two others as pillion riders, rode his mot</t>
  </si>
  <si>
    <t>Occurred between 28.08.2026 to 31.08.2026 at 17.00 hrs at the house of the complainant, TD Village, G.Sigadam(M) and reported on 05.09.2026 at about 12.00 hrs by the complainant Tankala Satyanarayana, S/o Late Simmanna, aged 55 years, Kapu by caste, Tankala Duggivalasa Village, G. Sigadam Mandal, he is loiving by doing cuti-vation and occasionally attends masonry work. His wife is also engaged in agricultural work. They have one son and one daughter, and both are married. He was keeping his valuable gold ornaments, cash and important documents in an almirah(Beeruva) at his house. The almirah key was usually kept beneath the sarees in a cupboard, while the house keys were kept in the bathroom near the outside steps whenever they went for agricultural work. On 28.08.2026 and 29.08.2026,30.</t>
  </si>
  <si>
    <t>This a case of woman missing which occurred on 04.09.2026 at 15.30 hrs at Complainant¿s sister house, Jalumuru village &amp; Mandal and reported on 05.09.2026 at 20.00 hrs in which complainant Bhattula Murali S/o Late Venkatanna, Age 54 years, Yadava by caste, Tilaru RS village, Jalumuru Mandal stated that his mother/missing woman Bhattula Manikyam W/o Late Venkatanna, Age 70 years, Yadava by caste, Tilaru RS Village, Jalumuru Mandal is staying with him along with his family and having mental issues, and went to her daughter¿s/complainant sister house, Jalumuru Village &amp; Mandal to see their well beings on 04.09.2026, after lunch, around 15.30 Hrs, complainant¿s sister called the complainant and informed that their mother started from her house to tilaru RS. Untill then their mother not came t</t>
  </si>
  <si>
    <t>Occurred on 03.09.2026 at 21:30 Hrs at on CC Road, in between Purusottapuram Village and Kanchammtalli Temple and reported on 05.09.2026 at 17:00 Hrs in which the complainant Kolli Santosh Kumar S/o Late Bagaradhi, 42 Years, SRC Puram Village, Kanchili Mandal reported that he is earning his livelihood by doing electrical works and maintaining his family. His elder brother Kolli Prabhakara Rao, S/o Late Bagaradhi, 46 Years, SRC Puram Village, Kanchili Mandal, is also doing electrical works in the surrounding villages.On 03-09-2026, his elder brother had gone to Sompeta for electrical work. At about 21:45 Hrs while he was present at his house, one Palina Someswara, a resident of their village, called him and informed him that his elder brother Prabhakara Rao, after completing his electrical</t>
  </si>
  <si>
    <t>Occurred on 31.08.2026 at between 09.00 hrs to 17.30hrs at the house of the complainant, Tanakla Duggi Valasa Village, G.Sigadam Mandal and reported on 05.09.2026 at 13.00hrs by the complainant Tankala Janardhana Rao, S/o Late Satyam, aged 66 years, Kapu by caste, Tankala Duggivalasa Village, G. Sigadam Mandal. he has two daughters, both of whom are married. He and his wife are earning their livelih-ood through agricultural labour work. They usually leave for work every morning after locking their house and return in the evening. Whenever they went to work, they used to keep the house keys in the bathroom outside the house and the almirah(Beeruva) keys beneath the sarees kept in a cupboard. They used to keep cash and gold ornaments in the almirah(Beeruva). On 31.08.2026 at about 09:00 hou</t>
  </si>
  <si>
    <t>Occurred on 05.09.2026 at 08.00 hours in front of Ichapuram Railway Station, Ichapuram Municipality and reported on the same day at 10.30 hours by the complainant M.Mukunda Rao, Sub- Inspector of Police, Ichapuram Town PS, in which, he reported that he arrested the accused A-1) Dala Behera Chitrasen s/o Dala Behera Hari, age 32 yrs, caste Kampo, near Dharmapur village, Kansamari Post, Chhanameri Panchayathi, Pattapur PS, Ganjam District, Odisha State, while they were in possession &amp; transportation of the prohibited Ganja. The complainant seized total Ganja weighing about Kg 08.100 grams, 01 mobile phone from the possession of the accused A.1 in the presence of the mediators under the cover of the mediators report. A.2 Silu Goudo @ Suryanarayana Goudo, near Dharmapur village, Kansamari Post</t>
  </si>
  <si>
    <t>115(2),351(2),126(2) r/w 3(5) BNS</t>
  </si>
  <si>
    <t>This is a case of wrongful restrain, criminal intimidation and causing simple hurt with common intention, which occurred on 04.09.2026 at about 12.00hrs at Umilada village, Santhabommali mandal and reported on 05.09.2026 at 21.00hrs, in which the complainant Varadi Prasad @ Chanti S/o Apparao, age 34yrs, Vadabalija by caste, Umilada village, Santhabommali mandal reported that he is the follower of TDP Party in his village and acting as village elder. His villager are repaied the pound in their village and used soil and sand for village needs and develop their village pond step by step. In the same sequence on 04.09.2026 at about 12.00hrs, his villager were loading the sand in the tractors, the accused Merugu Srikanth and Pappu Dilleswararao were warned the tractor driver and JCB driver an</t>
  </si>
  <si>
    <t>'307/2026'</t>
  </si>
  <si>
    <t>This is case of woman missing that occurred on 04.09.2026 at 11.00hrs at Sasanam Village, Palasa Mandal and reported 05.09.2026 at 09.00hrs, wherein the complainant Mangi Sagar s/o Somayya, 29yrs, Srisaina by caste, Sasanam Village, Palasa Mandal reported that his sister/missing woman Mangi Gowthami D/o Somayya, 25yrs, Sasanam Village, Palasa Mandal had completed her Intermediate education and was residing at their house. On 04.09.2026 at about 11:00 hrs, his sister left their house after informing their parents that she was going to the Shivalayam Temple. However, she did not return home thereafter. The complainant made diligent efforts to trace her by searching at all possible places and making inquiries with relatives, friends, and acquaintances. Despite such efforts, her whereabouts co</t>
  </si>
  <si>
    <t>This is counter case to Cr.No. 158/2026 that Occurred on 12.07.2026 at about 23.30 hours, at Adhi Andhra Street Tekkali (V) and reported on 05.09.2026 at 20.00 hours, by the complainant Jogi Adinarayana s/o lt Venkatesh, age 43 years, Caste SC Adhiandhra, R/o Adhiandhra street Tekkali (V) reported that A1 Devadi Rohith , A2 Devadi Krishnaveni, A3 Devadi Pavan , all are the residents of same village beat her using sticks, and beat with Sticks indiscriminately, insulted her modesty by scolding with her indecent words with common intention, causing bleeding injuries, on the pretext of dispute arose between them regarding the vacant site/land and etc.</t>
  </si>
  <si>
    <t>115(2),79,74 r/w 3(5) BNS</t>
  </si>
  <si>
    <t>Occurred on 04.09.2026 at 11.00 hrs at Road.No.6, Metturu Bit-1 Kothuru Mandal and reported on 05.09.2026 at 18.00 hrs by the complainant Pothala Meena, W/o. Raju, age 30 yrs, SC- Relli, Road.No.6, Metturu Bit-1, Kothuru Mandal, This is a case of assault, intentional insult, obscene abuse, criminal intimidation, and causing injuries, which occurred on 04.09.2026 at about 11:00 AM at the complainant¿s house. Siripuram Uday, who was owed ¿3,500/- in wages by the complainant¿s husband Pothala Raju, came to the house, demanded payment, abused and threatened the complainant. Later, Uday returned with his mother Siripuram Latha and sister Sandhya, and all three abused the complainant in filthy language, beat her, and dragged her by her hair, causing injuries and pain. Sondi Sailaja and the compl</t>
  </si>
  <si>
    <t>318(4),338,336(3),339 BNS</t>
  </si>
  <si>
    <t>This is a case of forgery and cheating which occurred prior to 04.05.2025 at 08.22 hrs at complainant¿s house, Atchuthapuram village, Jalumuru Mandal and reported on 05.09.2026 at 18.00 hrs in which the complainant Ravada Ramu S/o Venkatarao, Age 25 years, Velama by caste, Atchuthapuram village, Jalumuru Mandal stated that he is preparing for Government jobs since 2021, while so on the accused 1)Gedela Ramunaidu, Cheppurapalli Mandal, Vizianagaram District, 2)Moyyi Gowri Sankar, Ippili village, Srikakulam Rural and 3)Barakala Yogeswararao, Ravipadu village, Jalumuru Mandal approached the complainant and cheated him by saying they will provide government job, by believing their words, complainant gave them an amount of Rs. 7,56,000/- frequnelty. Since they did not provide any job to the com</t>
  </si>
  <si>
    <t>Occurred on 11.07.2026 at about 08.00 hours, at Adhi Andhra Street Tekkali (V) and reported on 05.09.2026 at 12.30 hours, by the complainant Devadi Krishnaveni w/o lt Pentayya, age 68 years, Caste SC Adhiandhra, R/o Adhiandhra street Tekkali (V) reported that A1 Jogi Adhinarayana, A2 Jogi Padma, A3 Jogi Tirumalarao, A4 Jogi Suryanarayana, A5 Jogi Loku all are the residents of same village beat her using sticks, and beat with hands indiscriminately, insulted her modesty by scolding with her indecent words with common intention, causing bleeding injuries, on the pretext of dispute arose between them regarding the vacant site/land and etc.</t>
  </si>
  <si>
    <t>This is a case endangering human life or personal safety of others in the public way, occurred on today i.e. 05.09.2026 at 17.00 Hrs at, Loddaputti village jn of Ichapuram Mandal and reported at 18.00 Hrs, where in the accused Battula Bijaya, S/o Battula Kurma Rao, 21 yrs., sunnapur village, Odisha state drove the vehicle auto bearing No. AP30 Y 2646 with 10 passengers do rashly as endanger the lives of the passengers or the personal safety of others while proceeding from Ichapuram town village to Loddaputti village side and was taken into custody under the cover of occurrence report.</t>
  </si>
  <si>
    <t>281,125 BNS</t>
  </si>
  <si>
    <t>Occurred on 03.09.2026 at 18.30 hrs at Near Santhavurity junction, G.Sigadam man-dal and reported on 05.09.2026 at 19.00 hrs,where in The complainant, Senapathi Srinivasa Rao, S/o Late Suryanarayana, aged about 50 years, Telaga by caste, native of Punuguti Valasa Village, Santhakaviti Mandal, Vizianagaram District, reported that on 03.09.2026 at about 6:30 PM, while he was driving his Mini Van bearing No. AP 30 TE 6620 from Chilakapalem towards Rajam via Ponduru, and when he reached near the Anjaneya Swamy Temple adjacent to the new bridge at Santhapuriti Junction, a lorry bearing No. AP 26 X 7279, driven with an overload, at high speed and in a rash and negligent manner, came from the opposite direction and dashed against the complainant¿s vehicle, causing damage to the vehicle.Thereaft</t>
  </si>
  <si>
    <t>Occurred on 05-09-2026 at 06:30 hours at Samalla Veedhi, Jagathi Village, Kaviti Mandal and reported on the same day at 11:00 hours by the complainant Samalla Arundathi, W/o Danunjya, 65 yrs, Kalinga by caste, Samalla Veedhi, Jagathi Village, Kaviti Mandal stated that the complainant asked to the accused Samalla Jayasurya, S/o Nageswara Rao, Samalla Veedhi, Jagathi Village, Kaviti Mandal for missing of her plants then the accused was beaten the complainant with Stick up on her body, hence the complaiannt received bleeding injuries on her left hand finger and down lip and got swelling injuries also then her husband shifted to her to Government Hospital Kaviti for treatment.</t>
  </si>
  <si>
    <t>This is a case of Fatal Road Accident, which occurred on 05.09.2026 at 16.20 hrs., at Near Jagananna colony, Narasapuram Village, Ponduru Mandal and reported on same day at 20.00 hrs., where in the complainant Ambati Jagadeeswara Rao S/o Rajarao, 18 yrs, caste by Kummari, Kotturu Ramachandrapuram village, Santhakaviti Mandal, Vizainagaram District reported that on 05.09.2026 at 11.00 hrs., he along with his friend Kosuru Narayana Rao S/o Ganesh, 21 yrs went to Rapaka Village for attend marriage function on motor cycle bearing reg.no. AP40BS4191 (Honda Shine), then after went to Srikakuam for their personal works and after return to home, while they reached near Jagananna Colony, Narsapuram Village, Ponduru Mandal and the accused cum deceased Kosuru Narayana Rao drove his motor cycle wi</t>
  </si>
  <si>
    <t>This is a case of cheating that occurred on 18.12.2024 afternoon 13:30 hours at house of the complainant Padda Street, Ilisipuram of Srikakulam Town and reported on 06.09.2026 at 11:00 hours. In which the complainant Addanki Uma Maheswari, W/o Late Krishna Rao, Age 62 yrs, Telaga, Padda Street, Ilisipuram of Srikakulam Town reported that the Killi Dilleswararao and his wife Seepana Swarnalatha came to her house and told to the complainant that they will sell their sharing house, upon which the complaint trusted their faith full words, on 18.12.2024 afternoon 13:30 hours she given Rs.10 Lakhs to accused Killi Dilleswararao and his wife Swarnalatha in her house, but they did not sell and register house to the complainant, also they did not repay the about Rs.10 Lakhs to the complainant. And</t>
  </si>
  <si>
    <t>This is a case of house-trespass and theft. The incident occurred between 11/08/2026 at 08:00 hours and 13/08/2026 at 16:30 hours at Akkivalasa village, Sarakota M andal, and was reported on 06/09/2026 at 14:00 hrs.The complainant Beisingi Srinivasa Rao S/O Dalatta, 38 yrs,Yadava caste, Akkivalasa village of saravakota Mandal came to the police station and reported that some unknown culprits entered his house, opened the almirah and theft 1.¿One gold necklace wg 2 tulas One gold chain wg 1 tula,One pair of gold ear studs wg 1/4 tula ,One gold piece wg 1/4 tula. all are worth RS 1,40,0000/- and decamped to booty.¿</t>
  </si>
  <si>
    <t>Occurred between 04.09.2026 at 23.00 hrs and 05.09.2026 at 05.00 hrs at a tin shed situated opposite the complainant¿s house at Madhupam Village, G.Sigadam (M) and reported on 06.09.026 at 07.00 hrs, wherein the complainant Nalli Rajeswari W/o late Appalanaidu, age 37 yrs, caste by Nagavamsam, Madhupam village ,G.Sigadam (M) reported that her husband Appalanaidu S/o Satyam, age-42 yrs, Madhupam village had been working as labor works. They had one daughter and one son , her Son Sai passed away 4years ago due to Brain cancer. Since then, her husband has been depressed and addicted to Alchol.. On 04.06.2026 at 11.00 hrs her husband came to drunken state and her husband didn¿t eat anything. Late he went to her house opposite side Tin shed and slept there.on 05.09.2026 at 05.00 hrs When</t>
  </si>
  <si>
    <t>Occurred in-between 04.09.2026 at 23.00 hra and 05.09.2026 at 04.30 hrs at the house of complainant of Jagannadhapuran village ,Narasannapeta mandal ,reported on 06.09.2026 at 08.00 hrs by the complainant namely Konku Seetamahalaxmi w/o Sanakararao ,38yrs,segidi by caste , Jagannadhapuran village ,Narasannapeta mandal, she is working care taker in Narayana school ,Narasannapeta and her elder daughter Konku Jyotsna d/o Sankararao,18 yrs she is studying degree 1st year in prism college ,narasannapeta , on dated On 04.09.2026, after having dinner, everyone went to sleep at 11:00 PM; however, when the complainant checked on dated 05.09.2026 at 4:30 AM, her daughter was missing from the house, and a search of the surrounding areas and relatives houses but not traced ,then she gave repor</t>
  </si>
  <si>
    <t>Occurred on 06.09.2026 at 19.00hrs at RTC Bus Stand, Kothuru Village &amp; Mandal, and reported on 06.09.2026 at 19.45 hrs through occurrence report in which the complainant K.Venkatesh, SI of Police of Kothuru PS and with his staff PCs-1583,2427 conducted visible policing at the above occurrence place at the time two accused Konna Tarun, S/o Siva, Age 26yrs, Caste by SC(mala), Sirusuvada Village, Kothuru Mandal who was drunk too much of alcohol and caused annoyance to public people by uttering absence words and songs in the public place in intoxication state thereby exhibited misconduct in public. I took them into police custody and after explaining the nature of offence under the cover of occurrence report since no mediators were available.</t>
  </si>
  <si>
    <t>This is case of unnatural death (Death due to accidentally fallen from hight), that occurred on 03.09.2026 at about 18.00 hrs at Complainant house, Hudco colony, Mettakkivalasa, Amadalavalasa Municipality and Mandal and reported on 06.09.2026 at 07.00 hrs, in which the complainant Karagana Santosh S/o Late Paparao, 36 yrs, Yadava by caste, Hudco colony, Mettakkivalasa, Amadalavalasa Municipality and Mandal reported that they had two sons and one daughter of his parents. His father/deceased Karagana Paparao S/o Late Ramulu, 64 yrs retired from RTC and staying with his house. The deceased have several health diseases and subsequently layed on cot for the past 10 days. On 03.09.2026 evening at about 18.00 hrs his father accidentally fallen from cot and sustained a small bleeding injury over</t>
  </si>
  <si>
    <t>Occurred On 06.09.2026 at 16.30 hrs at Agriculture fields of Pattupuram revenue boundary, Kotabommali Mandal reported on same day at 20.30 hrs in which the complainant Bommali Thavudu s/o Late Kistamma, 65 years, yadava by caste, Kothapeta village, Gara mandal, reported that his younger daughter, Dasari Savithri, W/o Dasari Simhachalam, aged 37 years, Yadava by caste, R/o Somanadhapuram Village, Pattupuram Panchayat, Kotabommali Mandal, was married to Dasari Simhachalam. Her husband is presently residing at Nellore for employment, while his younger daughter was residing at Somanadhapuram Village along with their two daughters. On 06.09.2026 at about 04.30 PM, his younger daughter went to her agricultural field for agricultural work</t>
  </si>
  <si>
    <t>This is the case of Gaming that occurred in the house door no: 4-69 of Pydisetti Eswar Suryanarayana at Savalapuram junction of Sarubujjili Mandal on 06.09.2026 at 18.30 hrs and reported on the same day at 19.45 hrs., in which the complainant M. Pravallika, I/C Sub Inspector of police, Sarubujjili PS got order from the SDPO, Srikakulam vide C.No.10/SDPO-S/SR/2026 to raid the house of Pydisetti Eswar Suryanarayana where playing the gaming is being conducted by Pydisetti Eswar Suryanarayana by taking 300/- per round and then the complainant rushed there together with her staff as well as two mediators and caught the accused Pydisetti Eswar Suryanarayana and 3 others while they playing 'KOTHA MUKKATA' by betting with money and then the complainant seized cash Rs 39880/-, 4 mobile phones, 3</t>
  </si>
  <si>
    <t>This is a case of a non-fatal road accident that occurred on 06.09.2026 at about 16:00 hours on the Ganguvada¿Gopalapuram Road, near Baburao dry land, Ganguvada Village, Pathapatnam Mandal, and was reported on 06.09.2026 at about 22:00 hours through a medical statement. In the said accident, the complainant, namely Seemala Appala Swamy, S/o Late Jogulu, aged 62 years, ST Kapu Savara by caste, resident of Ganguvada Village, Pathapatnam Mandal, stated that on 06.09.2026 at about 16:00 hours, he left his house on foot to attend to his natural calls at the above-mentioned place. At that time, the accused, namely Antharapu Dhilleswararao, who was riding a motorcycle bearing Registration No. AP40JZ2800, came from Ganguvada towards Gopalapuram in a rash and negligent manner and collided with anot</t>
  </si>
  <si>
    <t>Occurred prior to 07.09.2026 at B-5/3, Power Grid Colony, Ghanapur Village, Ghatkesar Mandal, Rangareddy District, Telangana State reported on 07.09.2026 at 11.30 hrs, wherein the complainant Akella Venkata Lakshmi Gayatri w/o ASNSRSS Manikanta, Age:27yrs, Caste:Brahmin, Flat No F1, Uma Residency, SBI Colony, Punyapu Street, Srikakulam Town and District and reported that her marriage was solemnized with ASNSRSS Manikanta S/o Bala Nageswara Rao on 12.03.2023 at Noma Kalyana Vedika, Hyderabad in the presence of elders. At that time of marriage her parents gave cash 25 tulas Gold, Silver worth Rs.1,00,000/-, 2 lakhs for lanchanalu, 25 lakhs for Marriage Expenses. Later her husband harassed her mentally, physically and demanded additional dowry. She approached Mahila UPS, Srikakulam and reg</t>
  </si>
  <si>
    <t>Occurred on inbetween 04.09.2026 at 21.30 hours to 05.09.2026 at 05.00 hours at parking place, near new canteen, RIMS Hospital, Srikaulam Town and reported on 07.09.2026 at 16:00 hours. In which the complainant Buri Balaraju S/o Thaviti naidu, age 37 years, T-kapu by caste, R/o NearPadhalamma Temple, near RIMS Hospital gate, Srikakulam town reported that he have been working as diet supervisor in RIMS Hoapital for the past 6 years. on 04.09.2026 at about 21.30 hours, the complainant parked his CB Unicorn Motor cycle bearing No.AP39CM3746 at parking place, near new canteen, RIMS Hospital, Srikaulam Town and went to his house and on 05.09.2026 at 05:00 hours returned to the parked place and found his motor cycle did not present there, further the complainant noticed that some un known</t>
  </si>
  <si>
    <t>Occurred on 07.09.2026 at about 10.00 hrs on NH-326A Road near Jammu Village, Narasannapeta Mandal, and was reported on the same day at 12.00 hrs, wherein the complainant, Chinnala Bhushanam, S/o Late Apparao, aged 81 years, Velama by caste, resident of Jonanki Village, Jalumuru Mandal, reported that he had started from his village on his motorcycle bearing No. AP-30B-7998 and proceeded to Jammu Village for purchasing gunny bags. After completing his work, he was returning home and, while taking a turn on his motorcycle, at that time, the rider of another motorcycle bearing No. AP-39SV-4044, who was proceeding from Challavanipeta towards Narasannapeta in a rash and negligent manner, came from the opposite direction and dashed against his motorcycle. As a result, he fell down on the road an</t>
  </si>
  <si>
    <t>Occurred on 07.09.2026 at 08.00 hours in front of Ichapuram Railway Station, Ichapuram Municipality and reported on the same day at 10.30 hours by the complainant M.Mukunda Rao, Sub-Inspector of Police, Ichapuram Town PS, in which, he reported that he arrested the accused A-1) Balamuralikrishnan Selvaraj s/o Selvaraj, age 25 Years, Caste SC Pallar, H.No.6/55, North Street, Kavarankulam village, Toruvalur Post, Ramanathapuram Bazar PS, Ramanathapuram District, Tamil Nadu State, while he was in possession &amp; transportation of the prohibited Ganja. The complainant seized total Ganja weighing about Kg 9.890 grams, worth Rs. 49,450/- 01 mobile phone from the possession of the accused A.1 in the presence of the mediators under the cover of the mediators report. A.2 Kamal Lochan Behera, Godipad</t>
  </si>
  <si>
    <t>Occurred on 06.09.2026 at 22.30 hrs, in front of the complainant's house, Sondipudi village, Mandasa mandal and reported on 07.09.2026 at 13.00 hrs, wherein the complainant Avugana Lokhanadham, S/o.late Naidu, 64 yrs, Sondipudi village, Mandasa mandal stated that his family members are having disputes with accused A1 Mamidi Kalyan, Sondipudi village, Mandasa mandal from the last few years. The accused A1 Mamidi Kalyan spread false news against the daughter-in-law of the complainant through whatsapp groups, then son of the complainant and accused A1 are quarreled with each other. Due to that reason, on 06.09.2026 at 22.30 hrs, the accused and his mother criminally tresspassed in front of the house of the complainant, kicked doors with leg, then the complainant opened the doors, the accused</t>
  </si>
  <si>
    <t>This is a case of non-fatal road accident that occurred on 01.09.2026 at 18.30 hours at Peddinaidupeta Village, Nandigam Mnadal and reported on 07.09.2026 at 10.00 hours by the complainant Bosi Nageswara Rao, S/o Ramarao, Age 42 years, SC-Madhiga by caste, Kavitigraharam Village, Nandigam Mandal reported that his sister Bevara Papamma, D/o Ramarao, Age 39 years has getting his livelihood by coolie in the process she attend cement works at Kothagraharam Village with the undertaking of Pitta Raju at 09.30 hours, after complete her works around 18.30 hours she return to village by the accused Maddila Rajarao scooty bearing No.AP31ET4013 from Kothagraharam Village, when they reached near Peddinaidupeta village on NH-16 road the accused rode his vehicle in a rash and negligent manner and lost h</t>
  </si>
  <si>
    <t>Occurred prior to 07.09.2026 at 14:00 hrs at Golla Veedhi, Ichapuram town and mandal and reported on 07.09.2026 at 14:00 hrs by the complainant Badakala Sandhya, W/o Madhava Rao, 25r Yrs, Yadava by caste, Golla Veedhi, Ichapuram Municipality reported that she got married with Badakala Madhava Rao, on 13-08-2022 and Since then her husband and his family members A-1) Badakala Madhava Rao, S/o Duryodhana, A-2) Badakala Mohini, W/o Duryodhana, A-3) Badakala Duryodhana, A-4) Badakala Kodanda Rao, S/o Duryodhana, A-5) Maddu Nagamani, A-6) Maddu Dasaradhi, all are Yadava by caste, Golla Veedhi, Ichapuram Municipality harassed her both mentally and physically for additional dowry and etc facts.</t>
  </si>
  <si>
    <t>Occurred on 01.09.2026 at about 19.30 hrs on BT Road near Anjaneyaswamy Temple, Urlam Village, Narasannapeta Mandal, and was reported on 07.09.2026 at about 13.00 hrs, wherein the complainant, Pasupureddy Naveen, S/o Late Eswararao, aged 20 years, Srisayana by caste, resident of Kummaripeta Village, Narasannapeta Mandal, reported that his father/deceased, Pasupureddy Eswararao, S/o Late Latchayya, aged 53 years, had a habit of consuming alcohol. On 01.09.2026 at about 19.30 hrs, his father went to Urlam Village to purchase vegetables. While returning home on foot in a drunken condition, he accidentally fell down on the road and sustained head injuries. On the next day, he was admitted to Gems Hospital for treatment and was subsequently shifted to GGH, Srikakulam, for better treatment. Whil</t>
  </si>
  <si>
    <t>Occurred on 07.09.2026 between 09:30 hrs and 12:00 hrs at Daggucheruvu Gattu Street, Sompeta (V &amp; M), and reported on the same day at 21:00 hrs by the complainant Somireddy Jhansi, W/o Jagadeesh, aged 35 years, Daggucheruvu Gattu Street, Sompeta (V &amp; M), She reported that her daughter/Missing woman Somireddy Jyoshna, aged 18 years, (DOB:19.10.2007), working at Victory Super Market, Sompeta, and she has expected to leave the house at about 09:30 hrs, and join in the super market at 12.00 hrs, but did not come to the shop to hand over the house key. Her mobile phone was switched off. At about 12:00 hrs, the complainant and her husband returned home and found Jyoshna missing. Despite searching and making enquiries at various places, she could not be traced.</t>
  </si>
  <si>
    <t>193,420,471,468 r/w 34 IPC</t>
  </si>
  <si>
    <t>This is a case of cheating associated with forgery, using a forged document as genuine and produced false evidence, that said to have occurred prior to 30.12.2018 at Kothavalasa village, Amadalavalasa Mandal and reported on 08.09.2026 at 11.30 hrs, in which the complainant Vajja Balaraju S/o Late Ramana, 59 yrs, Kalinga by caste, Pradhan Gardens, Konna veedhi, Srikakulam Town reported that he has retired(VRS) from 2019 in animal husbandry department and present doing granite export business. Where in the accused 1) Davala Ramarao, 2) Gunnu Durjati S/o Satyanarayana, Kothavalasa village, Amadalavalasa Mandal, 3) Metta Maheswararao S/o Sanyasirao, Bobbilipeta village, Amadalavalasa Mandal and 4) Kuna Ramana S/o Kesavarao, Subramanyapuram village, Jalumuru Mandal were fabricated a promissory</t>
  </si>
  <si>
    <t>This is a case of Women missing that occurred on 07.09.2026 at 09.25 hours at Govt. Womens Polytechnic College, Etcherla mandal and reported08.09.2026 at 16.00 hours, wherein the complainant Donka Trinadharao, S/o Lt Chinnayarrayya age 40 yrs, Nagavamsam by caste, Chilakapalem Village, Etcherla Mandal In which the missing Women Donka Dhilleswari, GE, 18 years 2 months who is the daughter of the complainant went to college with her father. After, her friend called to complainant and informed that his daughter not came to the college. He made a searches about missing women to friends, family members later found that she was missing. At time missing she is wearing skyblue top, white colour chunni &amp; pant, height is around 5 feet. Hence she requested to take necessary action.</t>
  </si>
  <si>
    <t>Occurred on08.09.2026 at 13:30 hours at Near Purushottapuram Village, Ichapuram municipality and reported on 08.09-2026 at 15:00 hours wherein the complainant M Mukuna Rao, SI of Police, Ichapuram Town PS along with staff apprehended the accused Suman Sethy, S/o Godabari Sethy, 24 yrs, Sethy by caste, Badagam Village, Krushnapur Post, Cheekati Block, Ganjam District, Odisha State while he was carrying the liquor bottles at the above place of offense and in possession of 18 liquor bottles by the name of KINGFISHER PLATINUM STRONG BEER 500 ml, each bottle Rs. 150/- Total 18 bottles worth Rs. 2,700/- the same was seized under cover of own occurrence report</t>
  </si>
  <si>
    <t>Occurred on 07.09.2026 at 08.30 hrs at the house of the complainant, Makivalasa Village and reported on 08.09.2026 at 18.00 hrs wherein the complainant Bongu Laxmanarao, S/o Simmayya, age 45 years, Srisaina by caste, BC colony of Makivalasa village of Narasannapeta (M) reported that on 07.09.2026 morning at about 08.30 hrs, the deceased/his wife Bongu Nirmala, W/o Laxmanarao, age 45 years requested her husband to came with her to Narasannapeta for withdrawal amount from the Bank. On that the complainant denied her request as the motorcycle of him let by his younger son, after he and his son may be going to Narasannapeta for withdrawal the amount from the Bank. On that the deceased angry for response by her husband, vexed on the words of her husband, went to the house and hanged with saree</t>
  </si>
  <si>
    <t>Occurred on 08.09.2026 at about 13.30 hours, at Gangadharapeta village Tekkali mandal and reported on 08.09.2026 at 17.45 hours, by the complainant Chintada Bhagyavathi w/o Sanyasi, age 55 years, Caste Kalinga, Gangadharapeta village Tekkali mandal reported that the deceased/her son Chintada Venkatarao s/o Sanyasi, age 30 years, Caste Kalinga, Gangadharapeta village Tekkali mandal who was suffering from epilepsy since childhood and mentally distressed, vexed on his life, took extreme steps to do away his life, committed suicide by consuming some unknown poison and died while undergoing treatment in Dist Hospital Tekkali and etc.</t>
  </si>
  <si>
    <t>This is a case of Illegal transportation of cattle occurred on 08.09.2026 about 06:00 hrs on NH-16 road, Ravivalasa Junction, Laveru Mandal and reported on 08.09.2026 at 07:00 hrs by the complainant, V Sandeep kumar SI of Police, Laveru P.S. Wherein the accused Ippili Ramu s/o Appalaramulu, age 43 yrs, caste by kapu, Nandivada village, Ponduru mandal driver of a Bolero Pickup luggage van and another person also diver siting in front driver beside name is Gorle Ganesh s/o Satyam @ china , age 22 yrs, caste by kapu, Buridikancharam village , ponduru mandal bearing registration No. AP39WK0614 and owners of the cattle is one person Gorle Satyam @ china s/o kannayya , age 42 yrs, caste by kapu, Buridikancharam village , ponduru mandal and second person Gorle raju s/o Kannayya, age</t>
  </si>
  <si>
    <t>'312/2026'</t>
  </si>
  <si>
    <t>Occurred on 06.09.2026 at 20.00hrs to 20.30hrs at Pujari veedhi, Kasibugga town and reported on 08.09.2026 at 16.30hrs, wherein the complainant Hanumanthu Sudhakar rao s/o Anjaneyulu, 47yrs, Kalinga by caste, Pujari veedhi, Kasibugga town reported that some un known culprits committed theft of his Honda shine motorcycle bearing register No: AP39JH7467, Which was kept infront of his house and escaped with booty. Worth of motorcycle is Rs. 90,000/-. Hence he lodged a report at Kasibugga P.S on 08.09.2026 at 16.30hrs.</t>
  </si>
  <si>
    <t>'313/2026'</t>
  </si>
  <si>
    <t>This is a case of persons indulging in gaming at public place and petty organaised crime that occurred on 08.09.2026 at about 17.10 hrs, at open place, Mutyalamma tank bund, near Cashew statue, Palasa town and reported on the same day at 19.30hrs , wherein raid was conducted and caught the accused A.1 Dasari Dilleswar Rao, S/o Mohan Rao, aged 25 years, Reddika caste, Reddika Street, Palasa-Kasibugga Municipality, Phone: 9640978069, A.2 Korrai Bhaskar Rao, S/o Late Ramalingam, aged 32 years, SC Paidi caste, Rajagopalapuram Village, Palasa Mandal, Phone: 6300236192, A.3 Devadi Laxman Rao, S/o Gurayya, aged 40 years, SC Devadi caste, Surikonda, Palasa-Kasibugga Municipality, Phone: 88897700165. A.4 Ippili Ramesh, S/o Sundara Rao, aged 30 years, Nai Brahmin caste, Fish Market, Palasa, Palasa</t>
  </si>
  <si>
    <t>This is a case of simple hurt that occurred on 07.09.2026 at about 17:00 hrs near the agricultural field of the complainant at Rugada Village, Hiramandalam Mandal, and was reported on 08.09.2026 at about 10:00 hrs. The complainant, Ravada Simhadri, S/o Late Endanna, aged 47 years, resident of Rugada Village, went to his agricultural field to irrigate it with canal water. At that time, the accused, Meesala Shantharao of the same village, was diverting canal water to his field. When the complainant also tried to take water from the field of Pangu Ganapathi to his field, the accused questioned him as to why he was also diverting the water which he had arranged. A wordy altercation ensued between them. In the course of the altercation, the accused, who was cutting grass at the field, assaulted</t>
  </si>
  <si>
    <t>'311/2026'</t>
  </si>
  <si>
    <t>This is case of man missing that occurred on 03.09.2026 at about 08.30hrs at Udyapuram, Palasa town, Palasa-Kasibugga municipality, wherein the complainant Patro Suneela w/o Ratnakar Nayak, 27yrs, Kanchara by caste, Udayapuram, Palasa town, Palasa-Kasibugga municipality reported that on 02.09.2026 night a petty quarrel raised in between her and her husband regarding the Mosquito liquid. On 02.09.2026 at about 08.30hrs, her husband/missing man Ratnakar Nayak s/o Late Devaraju Nayak, 38yrs, Kanchara by caste, Udayapuram, Palasa town, Palasa-Kasibugga municipality left their house after informing their parents that he was going to the their Gold shop. However, he did not return home thereafter. The complainant made diligent efforts to trace him by searching at all possible places and making i</t>
  </si>
  <si>
    <t>This is a case of night time house burglary, which occurred between 05.09.2026 at 19:30 hours and 07.09.2026 at 17:45 hours in the complainant¿s house at Pathatekkali Village, Vajrapukotturu Mandal, and was reported on 08.09.2026 at 16:00 hours by the complainant, Malla Bhupathi, S/o Late Narayanamurthy, aged 42 years, Vysya, resident of Pathatekkali Village, Vajrapukotturu Mandal. The complainant stated that he has been running a Tiffin shop in his village. On 05.09.2026 at about 19:30 hours, he left his house along with family and went to Sri Kanakadurgamma Temple, Vijayawada. Before leaving, he kept his gold ornaments and 4,30,000 cash inside a biruva (almirah) and placed the key on top of the biruva. He returned to his village on 07.09.2026 at about 17:45 hours and noticed that some un</t>
  </si>
  <si>
    <t>This is case of woman missing Occurred on 02.09.2026 about 14:00 hrs at neduripeta village , laxmipuram panchythi , laveru mandal and reported on 08.09.2026 at 19:00 hrs . While Complainant kambapu Suryanarayana s/o late appanna, age 38 yrs, caste by reddika, neduripeta village , laveru mandal stated that I am residing with my family at the above address. I am engaged in agricultural work. There are two of us brothers. Ours is a joint family. My elder brother, Kambapu Simmayya, is 42 years old, mute, and stays at home doing agricultural work. He has two children. His son¿s name is Kambapu Ramesh, aged 21 years, who is engaged in agricultural work. His daughter¿s/missing name is Kambapu Renuka, aged 19 years, who studied first year of degree and discontinued her studies and stays at home.</t>
  </si>
  <si>
    <t>This is a case of Unnatural Death (death due to electrocution) that occurred on 09.09.2026 at about 16.00 Hrs at the house of Kancharabavaji Lingaraju, Singupuram Village, Srikakulam Mandal &amp; District, and was reported on the same day at about 18.00 Hrs by the complainant Yamala Lakshmi, W/o late Yamala Yatakesam, aged 34 years, Viswabrahmin by caste, resident of Singupuram Village, Srikakulam Mandal.The complainant stated that her husband, Yamala Yatakesam, S/o late Krishna Murthy, aged 41 years, was working as a welder. On 09.09.2026 at about 11.00 Hrs, he went to the house of Kancharabavaji Lingaraju for carrying out welding work in connection with the installation of a solar system. While he was carrying out welding work on the iron steps, an electrical wire was accidentally cut and ca</t>
  </si>
  <si>
    <t>Occurred on 09.09.2026 at about 18.57 hrs on main road Jaggayyapeta jun ,Saravakota Mandal and reported on same day at 19.45 hrs through occurrence report in which the complainant Sri B Anil Kumar, SI of Police, Saravakota PS reported that he along with his staff PC 125, PC 1437 conducted vehicle checking at the above occurrence place at the time one accused Pedada Rambabu S/O Govindaraju, Age-46 yrs,kalinga by caste ,Agadala Village, Saravakota Mandal,Srikakulam Dirst was drove his motor cycle bearing No. AP 30 TC 2814 in drunken stage and found BAC 142.4 mg/100ml by testing with breath analyzer. He took him into police custody after explaining the nature of offence under the cover of occurrence report since no mediators were available</t>
  </si>
  <si>
    <t>Occurred on 08.09.2026 at about 08.00 hours at the complainant¿s house, Mabagam Vil-lage, Polaki Mandal and was reported on 09.09.2026 at about 11.30 hours. The complai-nant Kola Bharathi, W/o Late Ramana Murthy @ Ramana, aged 38 years, Srisaina by caste, resident of Mabagam Village, Polaki Mandal reported that she has two daughters, the elder daughter namely Mounika and the younger daughter namely Kola Yoga Samee-ra, aged 17 years. Her younger daughter Kola Yoga Sameera is studying Intermediate Second Year at Gayathri Junior College, Munasabpeta. She further stated that her young-er daughter had been residing with her at their native village and used to travel to the col-lege daily by college bus. As usual, on 08.09.2026 at about 08.00 hours, her younger daughter Kola Yoga Sameera left th</t>
  </si>
  <si>
    <t>Date of the offence: 06.09.2026 at 23.45 hoursDate of report: 09.09.2026 at 10.00Hours Place of the offence: On BT road, PN Colony junction, Near KIMS hospital, Srikakulam town.Name of the Complainant/ Injured : Nakka Rajarao S/o late Dalayya, 37yrs, Yata by caste, Karajada Village, Srikakulam Mandal &amp; District. Name of the accused: Kinthali Sateesh Kumar, Dusi RS, Amadalavalasa Mandal. Driver of the APS RTS bus bearing No. AP07Z0627.Brief :Occurred on 06-09-2026 at about 23.45 Hrs., on BT Road, PN Colony junction, Near KIMS Hospital, Srikakulam town, and reported on 09-09-2026 at 10.00 Hrs. by the complainant, Nakka Rajarao S/o late Dalayya, 37yrs, Yata by caste, Karajada Village, Srikakulam Mandal &amp; District. In which the complainant stated that he went to Tirupathi along with his family</t>
  </si>
  <si>
    <t>Occurred on prior to 08.09.2026 at about 06:40 hours at Car Stand, Day &amp; Night Junction, Srikakulam Town and reported on 09.09.2026 at 18:00 hours. In which the complainant Savadana Seethayya, S/o Late Papayya, 47 yrs, Srikakulam Town who is working as VRO of Pedda Relli Street reported that on 08.09.2026 morning at about 06:40 hours, he came to know by Car driver Baviri Dharmarao over phone call that one unknown male person, aged about 40 years inbtween 45 yrs found died and the dead body way lying at Car Stand, Day &amp; Night Junction, Srikakulam Town. Immediately she rushed there and found died and the dead body of the male un known person worn maroon colour shirt, Blue colour Lower, beside the dead body two slippers found there etc.</t>
  </si>
  <si>
    <t>Occurred in between on 05.08.2026 at 21.00 hrs and 05.08.2026 at 23.15 hrs at Kothapeta village, Kotabommali Mandal and reported on 09.09.2026 at 20.00hrs, in which the complainant Sahukari Visweswararao S/o Late Laxminarayana, 46 yrs, Sondi by caste, Kothapeta village, Kotabommali Mandal reported that he is purchased Bajaj Pulsar Motor cycle bearing no. AP 30 AC 4744 and he used it for his personal needs. Later, he parked the motorcycle in front of his house and went to sleep. After some time, he woke up and went out to natural calls . When he returned, he noticed that his motorcycle was missing., some unknown offenders committed theft of the motor cycle, worth Rs.40,000/-, although caused searches and enquiries, but no clues.</t>
  </si>
  <si>
    <t>Occurred between 10-08-2026 at 16:00 hrs to 07-9-2026 09:00 hrs at kosta village,ranasthalam mandal and reported on 09-09-2026 15:15 hrs by Bammidi Ammoji w/o sampathirao.mohan rao, age 34 years, caste by kalinga, r/o ramalaya down street,kosta village,ranasthalam mandal and n/o Polavaram village, tekkali mandal. Complaint stated that she is working as a GMSK(mahila police) at kosta sachivalayam ,ranasthalm mandal for the last four years. On 10-08-2026, she kept her gold ornaments, i.e., one black-beads gold chain weighing 38 grams, one pair of gold ear rings weighing 11 grams, and one gold chain weighing 36.2 grams, in a box placed in the dressing table at her house. On 07-09-2026 at about 09:00 AM, when she checked the box, she found the black-beads chain and ear rings only, whereas</t>
  </si>
  <si>
    <t>Occurred on 09.09.2026 at 09.30 hrs, At complainant cultivation field,AGN Peta Village, , Echerla Mandal and reported on 09.09.2026 at 20.30 hrs, Wherein the complainant Alupana Narayanamurthy, S/o Krishnamurthy, aged about 51 years, resident of AGN peta, Echerla Mandal, is working as an agricultural labourer and maintaining his family. The complainant stated that he has been having land-related disputes with his elder brother, Alupana Somulu, for some time. On 09-09-2026 at about 09:30 AM, while the complainant was getting his agricultural field ploughed with a tractor for agricultural work, his elder brother Anupana Somulu came to his field and threatened the complainant to stop the tractor. When the complainant did not stop the tractor, Anupana Somulu allegedly assaulted him repeated</t>
  </si>
  <si>
    <t>This is case of ordinary theft. Occurred on between 08.09.2026 at 22.00 hrs to 09.9.2026 at 05.00 hrs and reported on 09.09.2026 at 17.00 hrs. In which the complainant Vajjala Laxmi W/o Nageswararao, 36 Years, Korlam Village of Sompeta Mandal reported that at night he parked His Activa Scooty bearing Reg.No OD 07 BC 3550, in front of her house in Korlam Village. he noticed that his motor cycle (Worth opf Rs 30000)was found missing. After made searches in and around, but in vain. then report</t>
  </si>
  <si>
    <t>5(m) r/w 6 POCSO ACT 2012, 65(2),137(2) BNS</t>
  </si>
  <si>
    <t>occurred on 09.09.2026 at about 13:30 hours on the terrace of the slabbed house of Gurana Adamma at Indiramma colony Kothapeta Village, Kotabommali Mandal, and reported on the same day at about 21:00 hours. The complainant, Kambala Santhoshi, W/o. Rajasekhar, aged 28 years, Reddika by caste, resident of Indiramma Colony, Kothapeta Village, reported that Kaviti Ramarao of Gunjalova Village, Kotabommali Mandal, an elderly man, took her 7-year-old younger daughter/victim girl, studying in 2nd Class, from MPP School, Kothapeta, stating that he would drop her at home. He took the victim girl to the terrace of Gurana Adamma's house, removed her underwear and sexually assaulted her. The victim girl raised cries, on hearing which the accused fled from the spot. Subsequently, the complainant notic</t>
  </si>
  <si>
    <t>This is a case of voluntarily causing hurt by assaulting the complainant with hands, which occurred on 09.09.2026 at about 10:30 hours at Chinna Veedhi, near the house of Kolla Sampath Rao, Singupuram Village, Pathapatnam Mandal, and was reported on the same day at about 19:30 hours. The complainant, namely Yadla Laxminarayana, S/o Late Neelakantam, aged 50 years, Kapu by caste, resident of Singupuram Village, Pathapatnam Mandal, stated that his villager, Kolla Sampath Rao, was making arrangements for installation of electric poles in their street in coordination with the Electricity Department, as there were no streetlights in the locality. At that time, the accused persons, namely Bevara Ramadasu, Bevara Chamanthi, Bevara Bujjigadu and Bevara Syam, all residents of the same street, came</t>
  </si>
  <si>
    <t>This is a case of rash and negligent driving, endangering human life and the personal safety of passengers, which occurred on 09.09.2026 at about 08.30 hours at PSR Junction, Srikakulam Town.On the above date and time, S.S.Dora SI-859, along with staff PC 859, was conducting vehicle checking at PSR Junction, Srikakulam Town. At that time, one Auto bearing Registration No. AP39 UH 8337came from the Zillaparisith side towards PSR Junction.On checking the vehicle, it was noticed that the driver had carried 14 passengers in the auto beyond the permissible/authorized capacity, thereby endangering the lives and personal safety of the passengers.The driver was identified as Lotti.Ramesh, s/o Ramanamurthy, aged about 30 years, Srisaina by caste , resident of Bonthalakoduru Village, Etcherla Man</t>
  </si>
  <si>
    <t>78(1)(i),118(1),351(3) BNS</t>
  </si>
  <si>
    <t>This is a case of Insulting the modesty of women, occurred on 09-09-2026 at 08:300 AM at Kittalapadu Village of Hiramandalam Mandal, and the case was registered on 09.09.2026 at 22.00 Hrs. wherein The complainant Kalisetti Jyothi W/o chinnababu, age 43 yrs, T.kapu by caste, peddakittalapadu village , Hiramandalam reported that "The accused, named Gorle Buddu , along with a woman from our village by name Gonti Premamma, was proceeding to our agricultural field for agricultural work. When we reached near Poonu cheruvu, a person from our village by name Gorla Buddu, bearing some previous grudge against me, came from behind and assaulted me with a stick, hitting me on my left leg and right elbow.Meanwhile, my son-in-law Ramakrishna, Gonti Premamma, Karanam Chinnarao and some other persons ca</t>
  </si>
  <si>
    <t>This is a case of Unnatural death, occurred on prior to 09.09.2026 at 09.00 hrs and reported on same day at 09.00 hrs the complainant Burakayala Chandra Vathi W/o Lt Kamaraju, 66 Years, Patha post office, Baruva village of Sompeta mandal her Husband (deceased) Burakayala Kamaraju S/o Lt Upendra, 70 Years, Pataha post office street, Baruva Village of Sompeta Mandal The Due to which her husband was severely addicted to alcohol. And comes home once every few days On the evening of 07.09.2026 he was went out from home in a drunken state and he did not come back, mean while today on 09.009.2026 at 09.00 hrs coming to know that her husband accidentally drowning in the tank and died.</t>
  </si>
  <si>
    <t>'315/2026'</t>
  </si>
  <si>
    <t>Occurred on 18.08.2026 at 09.30hrs to 18.00hrs at Maruthingar, Palasa town and reported on 10.09.2026 at 20.00hrs, wherein the complainant Pariga Niranjan s/o Komalo, 31yrs, Rajaka by caste, Rentikota Village, Palasa Mandal reported that some un known culprits committed theft of his HF Deluxe motorcycle bearing register No: AP30R4040, Which was parked at Maruthingar, Palasa town and escaped with booty. Worth of motorcycle is Rs. 90,000/-. Hence he lodged a report at Kasibugga P.S on 10.09.2026 at 20.00hrs.</t>
  </si>
  <si>
    <t>Occurred on 10.09.2026 at 16.30 hours, on NH 16 road, Madapam Toll Gate, Narasannapeta Mandal and reported on the same day at 18.30 hrs, wherein the accused A-1 Riyaz Pasha, S/o Late Babu, aged 31 years, Muslim, 48 (A), 1st Floor, 30th Cross, near Ambedkar Statue, BTB Area, Tilak Nagar, Jayanagar Post, Bengaluru City, Karnataka State.. A-2 Bikari Mukhi, s/o Chaitanya, of Kutikiya village, Balliguda Taluk, Kandhamal District, Odisha State. Accused A-1 was arrested and taken into custody for illegal possession of ganja weighing approximately 8.080 kgs, worth Rs. 24,000/-. The contraband was seized under the cover of a mediators¿ report. Accused A-2 who are supplier yet to be apprehended.</t>
  </si>
  <si>
    <t>Occurred on 14.11.2025 in between 09.00 hrs and 09.45 hrs in front of MPUP School gate, Telaga veedhi, Sompeta (V&amp;M) and reported today i.e 10.09.2026 at 21.00 hrs by the complainant Salla Sujatha, w/o Mohanarao, 40 yrs, Nethaji Nagar, Sompeta (V&amp;M) reported that she is working as Hindi Pandit teacher in MPUP School at Telaga veedhi and purchased white coloured Honda Active 6G scooty No.AP40 K 3070 in the name of her mother, Salla Pushpalatha, and had parked her Scooty in front of the school gate. After participating in the Children's Day celebrations, she found the scooty missing. She and others searched for it but could not trace it so far and decided committed theft of by unknown culprits. After obtaining the vehicle records, she lodged a report at the Police Station. Scooty worth of Rs</t>
  </si>
  <si>
    <t>Occurred on 10.09.2026 at 19.30 hrs At Kameswaripeta Village, Narasannapeta Mandal and reported on same day at 20.30 hrs, where in the accused viz., Baratam Venkataramana S/o Late Yerrayya, aged 64 years, Vysya by caste, Kameswaripeta village, Narasannapeta mandal was arrested by the complainant viz., B Ganesh, SI of police, Narasannapeta PS. while he was in possession of liquor bottles, on questioning, he admitted that he is selling liquor in higher price at his pan shop and got illegal monetary benefit and seized the contraband total 180 ML-7 bottles, worth Rs 795 /- under the cover of occurrence report since none came forward to act as mediators.</t>
  </si>
  <si>
    <t>Occurred on 10.09.2026 at about 12.15 hrs on BT Road near Sairam Hotel, Narasannapeta Town &amp; Mandal, and was reported on the same day at 14.00 hrs, wherein the complainant, Regulapati Rajarao, S/o Late Simmayya, aged 61 years, Rajaka by caste, resident of Peddabammidi Village, Kotabommali Mandal, reported that he and his wife were travelling from Nimmada Junction towards Srikakulam in an Auto bearing No. AP39WU0960. When they reached near Sairam Hotel, Narasannapeta, the driver of the Auto drove it in a rash and negligent manner and dashed against a tractor truck which was parked on the road side. As a result, the complainant sustained multiple bleeding injuries and was shifted to AH, Narasannapeta, for medical treatment.</t>
  </si>
  <si>
    <t>This is case of Ordinary theft that occurred in the night between 04.08.2026 to 08.09.2026 in the agricultural fields of Kothigarlapadu, Kothavalasa, Baleru and Saradam villages of L.N.Peta mandal and belatedly reported on 10.09.2026 at 20.00 hrs basing on the report of Gandepalli Venkateswararao, S/o Satyam, Age 48 yrs, Caste: Telikula, Hiramandalam Village and mandal., in which he reported that he has been working as Asst. Engineer, Operation, Electrical Department, Hiramandalam and further reported that some unknown culprits were committed theft of 220 kgs copper core(worth Rs. 55000/-) from 10 numbers of 3-phase 16 KVA distribution transformers in agricultural habitations i.e., Kothigarlapadu, Kothavalasa, Baleru and Saradam villages of L.N.Peta mandal. Hence, he reported for necessary</t>
  </si>
  <si>
    <t>196(1)(b),352,353(2),353(1)(b) BNS</t>
  </si>
  <si>
    <t>Occurred prior to 10.09.2026 at 17.30 hours on Social media links and reported on 10-09-2026 at 17.30 hours that the complainant Pedda Appalaraju s/ Appalanaidu, age: 28 yrs, yadava by caste, Kaki street, Srikakulam town reported that he was working as a Physical Education (SA) teacher in ZP High School, Pedda Meliyaputtu, Kaviti Mandal, He owned job with a sports certificate the sports quota In DSC-2025 conducted by the Andhra Pradesh Government, mistakenly younger brother's 6th Elite Men National Boxing Championship certificate was uploaded instead of my certificate by mistake. Later, Physical Certificate Verification was conducted and Original 37th National Games certificate 5 original sports certificates were presented, regarding DSC-2025, those selected and those not selected have f</t>
  </si>
  <si>
    <t>'314/2026'</t>
  </si>
  <si>
    <t>Occurred prior to 10.09.2026 at 18.30hrs at Palasa-Kasibugga municipality and reported on 10.09.2026 at 18.30hrs, wherein the complainant Dhanala Bhairavi D/o Ramachandrarao, 36yrs, Prakashnagar colony, Kasibugga town reported that she and J. Meena, D/o Ganesh, have been working at the Palasa-Kasibugga Municipal Office for the past six months on a fixed salary of Rs. 15,000/- per month. She alleged that Sanitary Inspector Sekhar and Contractor Uma have been intentionally harassing them by disbursing only Rs. 8,000/- to Rs. 9,000/- per month. When questioned regarding the salary discrepancy, the accused verbally abused them using foul language and issued threats. Furthermore, disregardful of their status as female workers, the accused deliberately assigned them arduous tractor duties to cau</t>
  </si>
  <si>
    <t>This is a case of illegal transportation of cattle for slaughtering by subjecting them to cruelty that occurred on 10.9.2026 at about 10:00 hours at Arinam Akkivalasa Jn., Arinam Akkivalsa(V), Etcherla Mandal and reported on 10.9.2026 at 11.00 hours, in which the complainant P.Thoudu, Sub Inspector of Police-2, Etcherla PS that the accused A.1 Thurpati Ramesh S/o Samuel, 29 years, SC Budaga Jangam by caste, Dantalapalli (V) &amp; (M), Mahabubabad District, Telangana State, driver of Bolero Luggage Van No. TG 07 W 3281; A.2 Pachirendi Ramesh S/o Ramarao, 29 years, SC Mala by caste, Pedda Gadili (V), Chinna Gadili Mandal, Visakhapatnam District, driver of Bolero Luggage Van No. AP 39 WE 5270; and A.3 Pinninti Nageswarrao S/o Sriramulu, 36 years, Kapu by caste, Vakapalli (V), Devarapalli Mandal,</t>
  </si>
  <si>
    <t>5(l),11(iv) r/w 12 r/w 6 POCSO ACT 2012, 351(2),65(1),78(2) BNS</t>
  </si>
  <si>
    <t>This is a case of Aggravated penetrative sexual assault against 15 years minor girl by several persons in different occasions, criminal intimidation and stalking that occurred on 03..05..2024 and onwards in the house of Mandala Srinu, Thotapalem village, Etcherla mandal, and reported on 10..09..2026, by the complainant/victim girl Kolluru Naga Preethi, D/o Naga Madhu, Age: 15 years, Caste: Brahmina, DCCB Colony, Srikakulam town where in she reported that her mother Padmavathi eloped with their car driver Kesireddy Neela Krishna @ Ravi and has been residing in the house of Mandala Srinu of Thotapalem who is brother ¿in-law of Neela Krishna @ Ravi, and on 03..05..2024 her mother differed with him, committed suicide by consuming phenyol and hospitalized. Taking advantage of the situation,</t>
  </si>
  <si>
    <t>Occurred on 09.09.2026 at 09.00 hrs, at Chinna Loharibanda village, Mandasa mandal and reported on 11.09.2026 at 12.00 hrs, wherein the complainant Talla Madhava Rao, S/o.late Desayya, 35 yrs, Chinna Loharibanda village, Mandasa mandal stated that his father died 03 years back. His mother Talla Veeramma, W/o.late Desayya, 63 yrs, Chinna Loharibanda village, Mandasa mandal is suffering from fits from the last 10 years and getting treatment at Visakhapatnam. On 09.09.2026, morning at about 09.00 hrs his mother Talla Veeramma went to sandy at Ambugam village and did not return so far. The complainant and his family members searched nearby places at kith and kins about his mother and found missing. On 11.09.2026 at 12.00 hrs the complainant came to Police Station and lodged a report for neces</t>
  </si>
  <si>
    <t>'317/2026'</t>
  </si>
  <si>
    <t>Occurred on 08.09.2026 at about 01.00hrs at Amalakudiya Village, Palasa Mandal and reported on 11.09.2026 at 20.00hrs, wherein the complainant Randhi Balakrishna s/o Lt Appalaswamy, 52yrs, Yadava by caste, Amalakudiya Village, Palasa Mandal reported that his mother/deceased Randhi Appalamma w/o Late Appalaswamy, 63yrs, Yadava by caste, Amalakudiya Village, Palasa Mandal had been suffering from a urinary infection for the past ten months. She received medical treatment at Malleswara Rao Hospital in Palasa but was not cured. Unable to bear the suffering caused by the infection, she consumed poison (Gaddi Mandu) on 08.09.2026 at about 01:00 hrs. She was initially shifted to CHC, Palasa for treatment, later referred to the hospital in Tekkali, and subsequently transferred to RIMS, Srikakulam.</t>
  </si>
  <si>
    <t>This is a case of death due to poison, that occurred on 07.09.2026 in between 07.30hrs at the fields of the complainant, Venkayyapeta village, Amadalavalasa Mandal and reported on 11.09.2026 at 08.00 hrs, in which the complainant Sadhu Damayanthi, W/o Late Appala Naidu, Age 53 years, Velama by caste, Venkayyapeta village, Korlakota post, Amadalavalasa Mandal reported that the deceased/ Sadhu Appala Naidu, S/o late Latchanna, Age 70 years is her husband and the deceased is living along with his family members by doing cultivation works. Her husband was suffering from mental ill health and undergoing treatment at Day &amp; Night Hospital, Srikakulam. Later on 07.09.2026 at about 07.30hrs her husband left from house to do agricultural works. After at about 1 hrs, one of our villager namely, See</t>
  </si>
  <si>
    <t>This is a case of Un natural death due to unknown poison. Occurred on 24.08.2026 at 20.00 Hrs, Pusarlapadu Village, Gara Mnadal and reported on 11.09.2026 at 08.00 Hrs where in the complainant Kelli Appala naidu S/o Lt Apparao, Age 41 years, Arava by caste, Pusarlapadu Village, Gara Mandal, reported that his father Kelli Apparao S/o late Thavudu, age 63 yrs was suffering ill health i.e. Sugar decesae and Sevier Stomach pain taking treatment at Meenakshi hospital,Srikakulam on 24.08.2026 at 20.00 hrs the complainant father was went to his cow shed and his father drunk Grass poision i.e PARAQUAT DICHCLORIDE but not came to home at 20:30 Hrs the complainant noticed foam came out from Apparao vomited and he was unconscious immediately shifted to RIMS Srikakulam, while going under treatment K</t>
  </si>
  <si>
    <t>This is a case of gambling with playing cards by betting money in the public place that occurred on 11.09.2026 at 16.00 Hrs at open place Thangullapeta Village outskirts, Gara Mandal and reported on the same day at 17.30 Hrs where in the complainant Ch.Gangaraju SI of Police, Gara PS caught hold the accused 1)Marpu Venkataramana Murthy S/o late Satyam,age65 yrs, kalinga by caste,Thangullapeta Village, Gara Mandal 2) Konna GovindaS/o late Suryanarayana, 60 yrs,kalinga by caste,Thangullapeta village, 3)Duppatla Appalanaidu S/o lt Sundararao,62yrs, 4) Gunda Apparao S/o Rajarao,63 yrs,velama by caste, 5) Muddada Ramana S/o yerrayya lt,48 yrs,velama all are Thangullapeta village ,Gara mandal remaining one person Vana Ramu S/o Appanna,45yrs,velama by caste,Vanavanipeta Village, Gara Mandal wh</t>
  </si>
  <si>
    <t>Occurred in-between 19.04.2026 at 10:00 hrs to 19.04.2026 at 12.30 hrs., at infront of the house of the complainant, Samantha Ramachandrapuram Village, Kanchili Mandal and reported on 11.09.2026 at 16.00 Hrs where in the complainant Palina Someswara Rao S/o Vallabharao, 32 Years, Samantha Ramachandrapuram Village, Kanchili Mandal reported that on 19-04-2026, at about 10:00 Hrs, he parked his motorcycle in front of his house and went inside. At about 12:00 Hrs, when he came outside, he found that his Hero Honda motorcycle bearing No. AP 39 FY 9607, Engine No. JC85ED0132912 Chassis No. ME4JC856JLD003020, worth of Rs 60,000/- was missing from the place where he had parked it. He searched for the motorcycle in the surrounding areas, but could not trace it. He suspects that some unknown clup</t>
  </si>
  <si>
    <t>Occurred in-between 01.09.2026 at 23.00 hrs and 02.09.2026 at 06.00 hrs Srirampuram village near NH 16 road,Narasannapeta mandal and reported on 11.09.26 at 12.00 hrs ,by the complainant Mamidi Srinivasa Prasad s/o Ramarao,kalinga by caste, AEE,APEPDCL ,Urlam village, He was working Asst excutive engineer,operation APEPDCL in urlam village ,on dated 01.09.2026 Andhrapradesh Eastern Power Distribution Company of Limited, To supply Electrical Power to more than 25616 all types of consumers and categories in Narasannapeta mandal, Through two nos 33/11KV sub- stations, 679 DTRs (Distribution Transformers existed at consumers village locality to supply electrical power) and huge network system of conductors. 01No. DTR which was located in fields besides NH16 at Srirampuram village to supply po</t>
  </si>
  <si>
    <t>'316/2026'</t>
  </si>
  <si>
    <t>182,506,384 IPC</t>
  </si>
  <si>
    <t>This is a case of Extortion, criminal intimidation, False information, with intent to cause public servant to use his lawful power to the injury of another person that occurred prior to 20.04.2024 at RTC complex, Palasa, Palasa-Kasibugga municipality and reported on 11.09.2026 at 07:00 hours by the complainant Sabbella Sai Satish Reddy S/o Venkata Reddy, age 28 years, GME colony, Palasa-Kasibugga municipality, in which, he reported that he is a Special Class Contractor. The accused Srikant Pradhan @ Bullu Pradhan demanded an amount of Rs.5,00,000/- from him in connection with the BT road and side drain works undertaken by him from Indira Gandhi Statue to Palasa RTC Complex. The accused threatened to lodge complaints before the Vigilance authorities and other officials and to get the contra</t>
  </si>
  <si>
    <t>303(2),126(2),118(1),351(2) r/w 3(5) BNS</t>
  </si>
  <si>
    <t>Occurred on 02.09.2026 at about 18:00 hours at Byrivanipeta Junction, Srikakulam Town and reported on 11.09.2026 at 13:00 hours. In which the complainant Vanamu Srinivasa Suresh, S/o Satyannarayana, aged 46 years, Chettu Balija, LIG-178, APHB Colony, near Collector¿s Bungalow, Srikakulam Town, is working as a driver of a TATA Magic Van and regularly transports students of Narayana School from Byrivanipeta and P.N. Colony to the school. The complainant stated that all the TATA Magic Van drivers had formed a WhatsApp group, in which one Nani of Sarubujjili had added him. The complainant posted a message in the group stating that they would go to Simhachalam on Saturday or Sunday. On seeing the message, the said Nani abused and questioned the complainant as to why he had posted the message i</t>
  </si>
  <si>
    <t>Occurred on 11-09-2026 at about 17.00 hours, and reported on 11-09-2026 at 18.45 hrs while SI of ploce, Etcherla PS ,received reliable information that some persons were indulging in illegal gaming for money At open place, At Churuvugattu , Akhimkhanpeta village, Etcherla mandal , which is a public place within the limits of Etcherla Police Station. Immediately, along with staff proceeded to the said place and conducted a raid. On reaching the spot, it was found that 5 persons were playing illegal gaming with money and that persons were apprehended at the spot. From their possession, the following were seized. Cash amount of Rs. 5820/-, 3 mobile phones, Gaming materials such as playing card. The seized property was taken into custody.</t>
  </si>
  <si>
    <t>'318/2026'</t>
  </si>
  <si>
    <t>This is case of non fatal road accident that occurred on 11.09.2026 at about 18.45hrs, near the Mogilipadu Petrol bunk, Mogilipadu Village, Palasa-Kasibugga municipality reported on 12.09.2026 at 15.00hrs, wherein the complainant Bangari Mallesh s/o Lt Jangamaiah, 51yrs, Yadava by caste, Mogilipadu Village, Palasa-Kasibuggaq municipality stated that on 11.09.2026 evening, he and his son were proceeding from Palasa towards Kasibugga on their motorcycle bearing Registration No. AP39LE1049, which was being ridden by his son. After crossing Mogilipadu Petrol Bunk, Palasa-Kasibugga Municipality, the accused driver of the APSRTC bus bearing Registration No. AP30Z0137 drove the bus in a rash and negligent manner and dashed against their motorcycle from behind. As a result of the accident, the com</t>
  </si>
  <si>
    <t>Occurred in between 23.08.2026 at about 12.00hrs to 12.09.2026 at about 14.00hrs at complainant house, Shivasankar Colony 1st Line of Pathapatnam Village and Mandal and reported on 12.09.2026 at 14.00hrs in which the complainant Vungati Narayana Rao S/o. Late. Appalaswamy, age.65 years, Caste by Poleti Velama, Shivasankar Colony 1st Line of Pathapatnam Village and Mandal. The complainant left his home along with his wife on 23.08.2026, and traveled to Hyderabad to stay with their son for a while. then visited their daughter in Visakhapatnam and stayed there for some days. Returning from Visakhapatnam in the early hours on 12.09.2026, their arrived home around 12:00 PM. Upon arrival, they discovered that the locks on the house gate and the main door had been broken. Suspicious, his entere</t>
  </si>
  <si>
    <t>This is a case of fatal road accident that occurred on 11.09.2026 between 23.30 hours to 23.45 hours on Srikakulam ¿ Itchapuram NH 16 road Parasarampuram Jn Tekkali (M) and reported on 12.09.2026 at 8.00 hours by the complainant Bainapalli Kavya w/o Mohan Rao, age 25 years, Caste Palli, Chalamayyapeta village Kotabommali mandal stated that while her brother/deceased Chelluri Santosh Kumar s/o Sriramulu @ Chiranjeevulu, age 29 years, Caste Palli, Chalamayyapeta village Kotabommali mandal along with two others were coming on pulsar motorcycle bearing No. AP39BF4248 through Srikakulam ¿ Tekkali NH 16 road being ridden by Chelluru Kartheek s/o Ramarao while the deceased and one other were seated as pillion riders, when they reached at Parasarampuram Jn, the accused drove unknown container lorr</t>
  </si>
  <si>
    <t>This is a case of gambling with playing cards, Occurred on 12.09.2026 at 16.30 Hrs. at coconut tope of Sahalalaputtuga village of Kaviti Mandal and reported on 12.09.2026 at 18.00 Hrs wherein the accused A-1 Madhya tonka S/o saradhi, age-45 yrs, caste by samantha, Sahalalputtuga Village, Kaviti Mandal. A-2 Cheliya bhuvan S/o Laxman, age-35 yrs, caste by Samantha, Sahalalputtuga village, Kaviti Mandal. A-3 Katta Santosh S/o late Deenabandu, age- 37 yrs, caste by Samantha, Sahalalaputtuga village, Kaviti Mandal. and found betting amount Rs. 3100/-, 52 playing cards. Not availability of mediators took them into custody after appraised their committed offence, seized the cash and 16.30 Hrs to 17.30 Hrs.</t>
  </si>
  <si>
    <t>Occurred on 12-09-2026 at about 09.00 hours, and reported on 12-09-2026 at about 11.00 hrs while SI-2 of police, Etcherla PS ,received reliable information that some persons were indulging in illegal gaming for money At open place, coconut tope , Peddakongaram village, Etcherla mandal , which is a public place within the limits of Etcherla Police Station. Immediately, along with staff proceeded to the said place and conducted a raid. On reaching the spot, it was found that 6 persons were playing illegal gaming with money and that persons were apprehended at the spot. From their possession, the following were seized. Cash amount of Rs. 10,070/-, 2 bikes, one car, Gaming materials such as playing card. The seized property was taken into custody.</t>
  </si>
  <si>
    <t>'319/2026'</t>
  </si>
  <si>
    <t>This is case of Woman missing that occurred on 09.09.2026 at 20.30hrs at Annapurna Ashramam veedhi, Palasa town and reported on 12.09.2026 at 20.00hrs, wherein the complainant Telukala Venkataramana s/o Late Gunnayya, 41yrs, Telikula by caste, Annapurna Ashramam veedhi, Palasa town reported his elder daughter/missing woman Telikula Hemini D/o Venkataramana, 19yrs, Telikula by caste, Annapurna Ashramam veedhi, Palasa town had discontinued her Intermediate 1st year and now stayed at home. On 09.09.2026 at about 20.30hrs, his daughter left their house and did not return. The complainant made diligent efforts to trace him by searching at all possible places and making inquiries with relatives, friends, and acquaintances. Despite such efforts, her whereabouts could not be ascertained. As the mi</t>
  </si>
  <si>
    <t>This is a case of Gaming in a Public Place that occurred on 12.09.2026 at about 16.00 hours at the burial ground pond bank, Patrunivalasa Village, Srikakulam Mandal and District, and was reported on the same day at about 17.30 hours by the complainant, K. V. Suresh, SI of Police, Srikakulam Rural Police Station, along with his staff. On receipt of credible information, the complainant, along with his staff, conducted a raid at the above-mentioned place, where the accused persons, A1. Botta Prasad, S/o Surayya, aged 45 years, Yadava by caste, Peddapadu Village; A2. Botta Satyanarayana, S/o Papayya, aged 41 years, Yadava by caste, Peddapadu Village; A3. Vankala Shankara Rao, S/o Ramanna, aged 45 years, Yadava by caste, Peddapadu Village; A4. Korada Eswara Rao, S/o late Narasayya, aged 40 yea</t>
  </si>
  <si>
    <t>Occurred on12.09.2026 at about 18.52 hrs on main road Arli Toll Plaza ,Saravakota Mandal and reported on same day at 19.30 hrs through occurrence report in which the complainant Sri B Anil Kumar, SI of Police, Saravakota PS reported that he along with his staff HC1334 , HC 1096 conducted vehicle checking at the above occurrence place at the time one accused Savathi Jogarao S/o Chinnabau, Age-40 yrs, ST kapu savara by caste ,Jaganadhapuram Village, Saravakota Mandal,Srikakulam Dist was drove his motor cycle bearing No. AP 30 L 9806 in drunken stage and found BAC 212.1 mg/100ml by testing with breath analyzer. He took him into police custody after explaining the nature of offence under the cover of occurrence report since no mediators were available</t>
  </si>
  <si>
    <t>This is case of non fatal accident Occurred on 11.09.2026 about Tallavalasa village , NH-16 , Vishakapatnam to srikakulam road at 15:50 hrs and report on 12.09.2026 at 16:00 hrs . While Complainant Kondeti simmappaudu s/o Late suryanarayana, age 70 yrs, challayyavalasa village , gangivalasa panchythi, polaki mandal Srikakulam District stated that I am living at the above address with my family by doing wage work. I have two sons and two daughters. My younger son is living in Ranastalam and doing business. My younger son, Kondeti Bhaskar Rao, has two sons. Both of them are staying at our house and studying at Sharada Public School, Polaki. As our grandchildren got three days of holidays, on 11.09.2026 at about 12:30 PM, I left from my house with my grandchildren riding on my two-wheeler b</t>
  </si>
  <si>
    <t>Occurred on 12.09.2026 at 11.00 hours, at Mettapeta village junction, Polaki Mandal and reported on the same day at 11.30 hrs. The SI of Police and his staff while performing the vehicle checking at Polaki village junction, Polaki Mandal, the accused by name Killi Simhachalam S/o Ramjogi, Age 31 years, Kalinga by Caste, Urjam village, Polaki Mandal, Srikakulam District. Driver of Motor cycle bearing No AP 40FX6583 from Pallipeta village side to Polaki Village in negligence manner with in drunken condition, the SI and staff halt that motor cyclist and checking with DD machine and motor cyclist got the reading 149.1 mg/100 ML and that the accused motor cyclist taken in to custody on occurrence report and told him U/sec 185 MV Act, drove a motor cycle in drunken condition is an offence and a</t>
  </si>
  <si>
    <t>This is a case of illegal transportation of cattle for slaughtering by subjecting them to cruelty that occurred on 12.9.2026 at about 17.15 hours at Bypass Jn., Etcherla Mandal and reported on 12.9.2026 at 18.30 hours, in which the complainant G.Lakshmana Rao, SI of Police, Etcherla PS that the accused A.1 Urjana Pavan s/o Late Laxminarayana , 25 yrs, Kapu caste, Atchutapuram village, Pathapatnam mandal driver of Bolero Luggage Van No. AP 39 WM 6111 ; A.Burela Sai kumar s/o Dalayya, 26 yrs, Yadava caste, Court street, Pathapatnam mandal from Tilaru sandy towards Alamanda sandy, the 6 buffalos were found transported in a congested manner without adequate arrangements, thereby causing cruelty in violation of law; accordingly, the van along with 6 buffalos were seized under cover of an oc</t>
  </si>
  <si>
    <t>318(4),318(2) r/w 3(5) BNS</t>
  </si>
  <si>
    <t>Occurred prior to 12.09.2026 at 16.40 hours at Kalingapatnam village, Gara Mandal, Srikakulam District and reported on 12.09.2026 at 16.40 hours, in which the complainant Mailapalli Roshini, W/o Mailapalli Murali Krishna, resident of Kalingapatnam Village, Gara Mandal, Srikakulam District, Andhra Pradesh, reported that her husband, Mailapalli Murali Krishna, is working as a Second Officer in the Merchant Navy. During his earlier service on a vessel, he was introduced to a person named Ameer Hamza through his Chief Officer, Sri Abhishek Ulwekar. The said person introduced himself as a car dealer engaged in the business of luxury vehicles. His car showroom address is Arsalan Motors (OPC Pvt. Ltd.), NH-58, Railway Crossing Bridge, Dehradun Bypass, Village Sandhawali, District Muzaffarnagar</t>
  </si>
  <si>
    <t>This is a case of caused simple hurt by using stick and hands, which occurred on 12.09.2026 at 20.00 hrs., at SC Colony, Lolugu Village, Ponduru Mandal and reported on 12.09.2026 at 23.00 hrs., where in the complainant, Naviri Ashok Kumar, S/o Late Anandha Rao, aged 27 years, SC-Madiga by caste, resident of SC Colony, Lolugu Village, Ponduru Mandal, reported that about two months ago, he had put up a flex banner on the occasion of village leader Lolugu Venkat birthday. On 11.09.2026, during the night hours, some unknown persons tore the said flex banner. In connection with the said incident, the complainant abused the unknown persons who had torn the flex banner. On 12.09.2026 at about 20.00 hours, his villagers, namely Naviri Kiran, Naviri Chakravarthi and Lopinti Giribabu, called him to</t>
  </si>
  <si>
    <t>Occurred on 12.09.2026 between 02:30 hours and 07:30 hours on NH-16 road (Narasannapeta to Tekkali lane), at the Railway Flyover Bridge near Harichandrapuram Village Junction, Kotabommali Mandal, Srikakulam District, and reported on the same day at 11:30 hours by the complainant, Mitan Jayanthi Reddy, W/o. Late Mitan Jagannath Reddy, aged 44 years, Reddy by caste, resident of Sindhigan Tata Colony, Badapur, Gopalpur, Ganjam District, Odisha State, stating that an unknown vehicle driver drove the vehicle in a rash and negligent manner and dashed against her husband on the Railway Flyover Bridge on NH-16 road while proceeding from Narasannapeta towards Tekkali, and fled away after hitting him. She received information over the phone from someone and reached CHC, Kotabommali, where she found</t>
  </si>
  <si>
    <t>This is a case of drunk and drive and endangering to the lives of human being and personnel safety of others, 12.09.2026 at 19.40hrs at Nagiripenta bus shelter, Santhabommali mandal, and reported on the same day at 20.30hrs, when I along with my staff conduction vehicle checking the accused Kondala Polayya S/o Ugadayya, age 50yrs, Velama bycaste, Antlavaram village, Santhabommali (M), Driver of motor cycle bearing No.AP 30 AS 0738, drive his motor cycle came from Santhabommali village to Noupada village, I along with my staff stop the motor cycle and I recognize that he is in drunken state. I check him with breath analyzer machine and got reading as 51/100 MG/ML, and I also take sign on report. I said him drive the vehicle with drunken state is punishable offence. The accused was</t>
  </si>
  <si>
    <t>Occurred on 12.09.2026 at about 20.00 hrs at Kambakaya Village Jn, Narasannapeta (M) reported on same day at 20.30 hrs wherein the complainant V.Laxminarayana, SI of Police, Narasannapeta PS and his staff are performing drunken driver duty in the part of control the accidents, and Traffic regulation the accused Talabattula Ramababu S/o Late Ratnalu, 40 years, Gaddyyapeta Village, Narasannapeta (M), Rider of Motor Cycle bearing Reg No. AP30L6144.While performing drunken drive, complainant stopped the motor cycle and while checking with breath analyzer to the rider of motor cycle it shows alcohol content as 149 mg/100 ML. The complainant take him to custody under the cover of occurrence report.</t>
  </si>
  <si>
    <t>Occurred On 07.09.2026 at 21.30 hrs at NH-16 service road ( Nimmada to Narasannapeta side) between Chinnabammidi to Subbaraopeta villages Kotabommali Mandal reported on 12.09.2026 at 08.00 hrs in which the complainant Goru Narasamma W/o late Sankara Narayana, 60 years, SC(mala) by caste, Vandrada village, Kotabommali Mandal reported that her younger son namely Goru Ravikumar S/o late Sankara Narayana, 39 years,SC(Mala) by caste, Vandrada village, Kotabommali Mandal earning livelihood by working as lorry cleaner bearing No. AP 07 TN 3033. On 7-9-2026, her younger son Goru Ravi Kumar left the house by saying that he is going as lorry cleaner. On 7-9-2026 night about 9-30pm, Shaik Sultan who is son of driver of lorry</t>
  </si>
  <si>
    <t>Occurred on 31.07.2026 at about 17:45 hours inbetween 18.30 hours at Center Parking place opp. Happy Mobiles Shop, G.T. Road, Srikakulam Town and reported on 12.09.2026 at 18:00 hours. In which the complainant Vemavarapu Govidarao, S/o Ramarao, 31 yrs, Nayi Bramhina, Peersahebpeta village, Amadalavalasa Mandal reported that the complainant has been working as Chattered Account near Kattira Street, Srikakulam Town since 9 years. On 31.07.2026 at about 17:45 hours he was parked his Hero Splendor Plus Motor Cycle bearing No.AP39AC8373 and went to S.R. Shopping Mall for purchasing cloths at Center Parking place opp. Happy Mobiles Shop, G.T. Road, Srikakulam Town and at about 18:30 hours and returned at his Motor cycle parking place and noticed that some unknown offender was committed theft o</t>
  </si>
  <si>
    <t>Occurred on On 10.09.2026 at 11.30 hrs, at house of the Complainant's sister, Kambalaraidupeta village, Vajrapukotturu mandal and reported on 12.09.2026 at 16.00 hrs, wherein the complainant Bodda Adilaxmi, W/o.Srinivasa Rao, 39 yrs, SC Mala by caste, Chapara village, Meliaputti mandal stated that she is having 2 daughters and one son. Due to her poverty, she gave their elder daughter Bodda Sinduja, D/o.Srinivasa Rao, 18 yrs, SC Mala by caste, Chapara village, Meliaputti mandal to her elder sister Yerumakula Dilliveni belongs to Kambalaraidupeta village, Vajrapukotturu mandal at her child age. Her elder daughter Bodda Sinduja completeted Intermediate and staying at her aunt's house, Kambalaraidupeta village, Vajrapukotturu mandal. On 10.09.2026 at 11.30 hrs, when Yerumakula Dilliveni went</t>
  </si>
  <si>
    <t>Occurred in between 06.02.2026 at 21.00 hrs to 07.02.2026 at 06.00 hrs, Infront of house of the Complainant's driver, Ammavari veedhi, Mandasa village and mandal and reported on 12.09.2026 at 11.00 hrs wherein the complainant Vaddi Shiva Kumar, S/o.Ammanna Subiddi, 42 yrs, Karanam veedhi, Mandasa village and mandal stated that he is running rice mill. He is having one motor cycle Hero Honda Glamour bearing reg. No. TN 07 BF 1321. He gave it to his driver Pondara Kamesh for using the motor cycle. On 06.02.2026 at 21.00 hrs, Pondara Kamesh parked the said motor cycle in front of his house, at Ammavari veedhi, Mandasa village and mandal. On 07.02.2026 at 06.00 hrs, he noticed that some unknown persons had committed theft of the said motor cycle Hero Honda Glamour bearing reg. No. TN 07 BF 13</t>
  </si>
  <si>
    <t>Reported (August-2026)</t>
  </si>
  <si>
    <t>Reported(July-2026)</t>
  </si>
  <si>
    <t>Report1</t>
  </si>
  <si>
    <t>Report2</t>
  </si>
  <si>
    <t>Report3</t>
  </si>
  <si>
    <t>Reported
(01-09-2026 to 12-09-2026)</t>
  </si>
  <si>
    <t>This is a case of HB by night that occurred in between 19.05.2025 at 10.00 hours and 20.05.2025 at 04.45 hours at Asiripolamma temple at Muddada village, Etcherla Mandal and reported on 20.05.2025 at 16.00 hours by the complainant Bendu Ramarao, S/o Late Surayanarayana, Age 48 years, P-Velama by caste, Muddada village, Etcherla Mandal. In which some unknown culprits were broke down the door locks and committed theft of 1) Silver crown, 2) silver hand with having Trishulam todugu, 3) Silver hand having knife todugu, 4) Silver hand having Damarakam, 5) Golden eyes-2 weighing about ¼ tulas, 6) Golden pusthula tradu weighing around ½ tulas, all items golden weighing around ¾ Tulsa Rs.30000/- and Silver weighing around 1 ½ Kg( Rs.60000) worth of Rs. 90000/- and escaped with stolen property.</t>
  </si>
  <si>
    <t>Etcherla,'127/2025'</t>
  </si>
  <si>
    <t>Occurred on 20.06.2026 at about 19.30 hours at Reddipeta village, Gara Mandal, Srikakulam District and reported on 23.06.2026 at 14.00 Hrs wherein the complainant Landa Parvathi W/o Narasayya, age 40 years, SC-Mala by caste, Reddipeta village, Gara Mandal reported that compound wall dispute is running from her neighbor house holder Landa Yashoda in this matter case was registered against Landa Parvathi and her family member in 2024 at Gara PS. On 20.06.2026 the complainant present at her house accused Landa Yashoda W/o Rambabu came to near complainant and scolding her due to previous bore grudges in the meanwhile the complainant and her daughter came to out and asked immediately the accused tuft complainant hair and dragged on the road, daughter of complainant rescued her from the accused.</t>
  </si>
  <si>
    <t>Gara,'57/2026'</t>
  </si>
  <si>
    <t>This case of non fatal road accident that occurred on 21.07.2026 at about 01:00hrs, on NH-16 road, Srikakulam to Vishakapatnam, near Ravivalasa Village Junction, Laveru Mandal and reported through medical intimation on 21.07.2026 at 12:05hrs wherein the complainant Ninapu Ganesh S/o Apparao age 25 yrs, Yatha by caste, Ekuva Veedhi, Venkataramanapeta Village, S.Kota Mandal, Vizianagaram District stated that he is working as a Lorry driver since last six years. On 21.07.2026 at about 01:00hrs, while he proceeding towards S.Kota with sand loaded in Tipper lorry bearing registration No. AP39WJ4788, meanwhile when he reached near Ravivalasa village Junction i.e., on NH 16 road, Srikakulam to Visakhapatnam at that tiem one lorry bearing No. AP21TX6579 suddenly breakdown it infront of his veh</t>
  </si>
  <si>
    <t>Laveru,'97/2026'</t>
  </si>
  <si>
    <t>This is a case of Gaming in a Public Place that occurred on 13.09.2026 at about 11.30 hours at the Vedamatha cold storage back side, beside old Dhaba, Munasabapeta Village, Srikakulam Mandal and District, and was reported on the same day at about 12.45 hours by the complainant, K. V. Suresh, SI of Police, Srikakulam Rural Police Station, along with his staff. On receipt of credible information, the complainant, along with his staff, conducted a raid at the above-mentioned place, where the accused persons, A1.Panchireddy Balakrishna, S/o Ramarao, 31 Yrs, P.Velama by caste, Makivalasa Village, Saravakota Mandalam, A2.Sanapala Someswara Rao, S/o late Pentayya, 63 Yrs, Kalinga by caste, Munasabpeta Village, A3.Sepena Rajarao, S/o late Chandrayya, 65 Yrs, Kalinga by caste, Munasabpeta Village</t>
  </si>
  <si>
    <t>This is a case of fatal road accident that occurred on 13.09.2026 at about 04.30 hours on NH 16 near Besi Chandra Puram in Sompeta Mandal, Baruva P.S. limits, Srikakulam District and reported on the same day at 07.00 hours wherein the complainant Dayanidhi Behara S/o late Syama Behara, age 60 years, R/o Brahmana Korlam Village, Sompeta Mandal reported that an unknown Eicher van loaded and covered with a black tarp was driven from behind in a rash and negligent manner and dashed against their auto bearing No. AP 39 UH 8219, causing the auto to veer off the road into roadside fields, and the deceased Sanyasi Behara S/o Dayanidhi Behara who was driving the auto sustained a severe head injury on his forehead inside the auto and succumbed to his injuries and the complianant also received simple</t>
  </si>
  <si>
    <t>Occurred on 12.09.2026 at 11.00 hrs field of Nadagam village,Narasannapeta mandal ,Srikakulam district ,reported on 13.09.2026 at 07.00 hrs by the complainant namely Lukalapu Tirupathamma w/o Govindarao ,48yrs,kapu by caste,Nadagam village and her husband deceased Lukalapu Govindarao s/o late Appalasuri,57yrs,He is doing agricultural works, On 12.09.2026, while the complainant's husband was cutting grass at the edge of his farm, an unidentified venomous snake bit him on the big toe of his foot, causing him to lose consciousness at the spot. Lukalapu Srinu, a resident of the village, witnessed this and informed the complainant. He was immediately taken to the Narsampet Government Hospital for treatment, where he was examined and treated by a doctor. Subsequently, he was shifted to RIMS Hosp</t>
  </si>
  <si>
    <t>This is a case of possession and consumption of Ganja, which occurred on 14.09.2026 at about 21:00 hours at NH-16 under Flyover Bridge, Patrunivalasa Village junction, Srikakulam Mandal &amp; District, and was reported on the same day at about 22:15 hours. In this case, the SI of Police, Srikakulam Rural PS, arrested the accused persons, namely A1. Kuna Pavan Kalyan, S/o Krishnarao, aged 27 years, Kalinga by caste, ASN Colony, Tupakila Building, Srikakulam Town, and A2. Bagadi Ravi Kiran, S/o Krishna Rao, aged 27 years, Kalinga by caste, HUDCO Colony, Srikakulam Town, when they were found in possession of Ganja in small quantity and consuming Ganja with their associates by filling Ganja into cigarettes. The SI of Police seized one cigarette containing 1 gram of Ganja and one packet containing</t>
  </si>
  <si>
    <t>This is a case of drunk and drive and endangering to the lives of human being and personnel safety of others, 13.09.2026 at 19.40hrs at Antlavaram jn. Santhabommali mandal, and reported on the same day at 20.30hrs, when I along with my staff conduction vehicle checking the accused Simma Ramanna S/o Suryanarayana, age 36yrs, Velama by caste, Antlavaram village, Santhabommali (M). Driver of motor cycle bearing No.AP30 AF 1448, drive his motor cycle came from Santhabommali village to Borubadra village, I along with my staff stop the motor cycle and I recognize that he is in drunken state. I check him with breath analyzer machine and got reading as 75/100 MG/ML, and I also take sign on report. I said him drive the vehicle with drunken state is punishable offence. The accused was arre</t>
  </si>
  <si>
    <t>Occurred on 12.09.2026 night at about 19:30 hours inbetween 18.30 hours at house of the complainant at Sana Street, near Madhav Motor junction of Srikakulam Town and reported on 13.09.2026 at 19:00 hours. In which the complainant Kallepalli Govindamma, W/o Chandararao, 40 yrs, Caste by Rajaka, Sana Street, near Madhav Motor junction of Srikakulam Town reported that her 2nd son Kallepalli Yerrayya @ Ramu, 24 yrs has been supplying drinking water bottles through Van in Srikakulam Town. On 12.09.2026 night at about 19.30 hours, his son Kallepalli Yerrayya @ Ramu left from her house on his personal work and did not return back to her house. Hence, her 2nd son Kallepalli Yerrayya @ Ramu found missing etc.</t>
  </si>
  <si>
    <t>Occurred on 04.09.2026 at 10.15hrs at street road of the Loddaputti village and reported on 13.09.2026 at 07.30hrs; the complainant Konathala Ramalakshmi, W/o late Konathala Somayya aged 45, Kalika Street, Laddabutta Village, Ichchapuram Mandal. In which, she reported that she has two sons. Her husband used to have a habit of drinking alcohol; however, he stopped drinking two days ago. Due to this cessation, he had not been eating properly and had become physically weak. On 04.09.2026, at around 10:00 AM, he left home stating he was going to the village pond to bathe. Shortly thereafter at approximately 10:15 AM villagers informed that he had collapsed on the road after feeling dizzy. She rushed to the spot and found her husband lying on the road; he had sustained an injury on the right s</t>
  </si>
  <si>
    <t>'289/2026'</t>
  </si>
  <si>
    <t>Occurred on 14.09.2026 at about 17.06 hrs at Jammu Village Jn, Narasannapeta (M) reported on same day at 17.45 hrs wherein the complainant V.Laxminarayana, SI of Police, Narasannapeta PS and his staff are performing drunken driver duty in the part of control the accidents, and Traffic regulation the accused Simma Laxmanaraos/o late Apparao,32yrs,velama,Tandyalavanipeta Village, Narasannapeta (M), Rider of Motor Cycle bearing Reg No. AP30AC2543.While performing drunken drive, complainant stopped the motor cycle and while checking with breath analyzer to the rider of motor cycle it shows alcohol content as 259 mg/100 ML. The complainant take him to custody under the cover of occurrence report.</t>
  </si>
  <si>
    <t>Occurred on 14.09.2026 at 11.15 hrs at Banana tope,Boyipalem village , Ranasthalam mandal and reported 14.09.2026 at 13.00 hrs by the complainant Nidrabangi Mahalaxmi w/o lt Ramana ,age 35 yrs,Reddika by caste, Boyipalem village , Ranasthalam mandal .The complainant stated that her husband went to his banana plantation in their village morning on 14-09-2026 for the purpose of watering the plantation. At about 11:15 AM, an unidentified poisonous snake allegedly bit the complainant¿s husband. On coming to know of the incident, the complainant shifted her husband by auto to the Government Hospital, Kondamulagam, for treatment and reached there at about 12:35 PM. The attending Medical Officer examined him and declared that he had already died by that time. Hence, the report is submitted</t>
  </si>
  <si>
    <t>Occurred on 14.09.2026 at 05.00 hrs, Pithatholi Junction, Mandasa mandal and reported on the same day at 06.30 hrs. on tip of information, the complainant apprehended the accused Palli Lingamurthy, S/o.Chinna Appanna, 41 yrs, Pedda Veedhi, Kakarapalle village, Kotabommali R.S., Santhabommali mandal, Drive-cum-Owner of Bolero Pick up vehicle bearing Reg. No. AP 39 VS 2884, while he was transporting 04 cattle (03 Buffaloes and 01 Bufalo calf) live stocks in the rigid and hazardous manner by tying without permit and thereby contravened the provisions of Prevention of Cruelty to Animals Act and Prohibition of Cow. He purchased cattle at Bairisarangapuram village and transporting to Narayanavalasa sandy of Kotabommali mandal. The cattle and vehicle were seized under the cover of occurrence rep</t>
  </si>
  <si>
    <t>This is a case of illegal possession, transportation and sale of the narcotic drug Ganja, intended for illegal sale and consumption, which occurred on 14.09.2026 at about 17:00 hours at the closed Bharat Petrol Bunk, beside NH-16 Service Road, Byri Village, Srikakulam Rural Mandal and District and reported on same day at 19.30 Hrs .The accused, A2 Palli Someswara Rao, S/o Srinivasa Rao, aged 29 years, Kapu by caste, R/o Kella Veedhi, Srikakulam Town, who was addicted to the consumption of Ganja, came to know about Ganja seller Ika Bhanu Prasad (A1, absconding accused). A2 approached A1 and used to purchase Ganja from him for his personal consumption and, subsequently, started purchasing Ganja for the purpose of selling the same.The accused persons, A3 Yerram Shetty Sagar, S/o Paidiraju, ag</t>
  </si>
  <si>
    <t>Occurred on 04-10-2024 in between 07:00 hrs to 08:00 hrs at in front of the complainant house, Ichapuram Municipality and reported on 14-09-2026 at 07:15 hrs by the complainant Mosa Tarakeswara Rao, S/o Lokhanadham, 40 yrs, Vadabalija by caste, Mutyalamma Peta, Ichapuram Municipality N/o Baipalli Village, Vajrapukotturu Mandal reported that he parked his Hero Glamour bike bearing No. AP30N5987 in front of his house Mutylammapeta, Ichapuram Municipality on 04-10-2024 at 07:00 and went into the house on 04-10-2024 at 08:00 hrs after ate tiffin he came out and found his Hero Glamour bike found missing, some unknown culprits committed his pulsar and decamped with booty.</t>
  </si>
  <si>
    <t>This is a case of caused simple hurt by using knife, stick and hands, which occurred on 14.09.2026 at 15.30 hrs., at Pam Oil Garden, Near Banam Village Jn, Ponduru Mandal and reported on 14.09.2026 at 22.00 hrs., where in the complainant, Konthala Suryanarayana, S/o late Parasayya, aged 49 years, Reddika by caste, native of Raghunadhapuram Village, Allinagaram, Etcherla Mandal, and resident of Dallipeta Village, Ponduru Mandal, stated that on the relevant day, he along with his wife Nagamani was returning to their home from Budumuru on his motorcycle bearing Regd. No. AP40LB1018. When they reached near the outskirts of Adapaka Village, the complainant stopped the motorcycle and went aside to attend nature¿s call. During that time, three unknown male persons approached his wife, abused her</t>
  </si>
  <si>
    <t>This is a case of Gambling at public place by betting money. Occurred on 14.09.2026 at about19.30 hrs, at Nowpada RS , Village Tekkali mandal and reported on the same day at 21.00 hrs, wherein the complainant Sri K Ramu, SI of Police, Tekkali PS along with staff PC¿s 2128,2101, conducted raids, caught the accused 1) Anupose Ganesh , s/o Late Suryanarayana, 32 yrs, vishbrahmin by caste , Nowpada RS , Village Tekkali Mandal and 3 others while they were playing ¿Kotha¿ Game with 52 playing cards by betting money and also seized cash of Rs. 18,300/- and 52 playing cards from their possession under cover of his own occurrence report as nobody willing to act as mediators.</t>
  </si>
  <si>
    <t>This is a case of drunk and drive and endangering to the lives of human being and personnel safety of others, on 14.09.2026 at 19.10hrs at Paleswaraswami temple jn. Santhabommali village and mandal, and reported on the same day at 20.00hrs, when I along with my staff conduction vehicle checking the accused Korlapu Ramarao S/o Late Rajarao, age 40yrs, Naiyebrahmin by caste, Santhabommali (V) &amp; (M). Driver of motor cycle bearing No.AP 28 AQ 6507., drive his motor cycle came from Santhabommali village to Borubadra village, I along with my staff stop the motor cycle and I recognize that he is in drunken state. I check him with breath analyzer machine and got reading as 37/100 MG/ML, and I also take sign on report. I said him drive the vehicle with drunken state is punishable offence</t>
  </si>
  <si>
    <t>Occurred on 15.09.2026 at 12.30 hours, at Chithapanapeta village Junction, Polaki Mandal and reported on the same day at 13.00 hrs. The ASI-788 and his staff while performing the vehicle checking at Chithapanapeta village Junction, Polaki Mandal, the accused by name Bongu Nagaraju, S/o Appalareddy, age 21 years, Caste by Reddika, Konusulakothuru Village, Tekkali Mandal, Srikakulam District. Driver of Motor cycle bearing No AP 40CY 3367 from Ampalam Village side to Polaki Village in negligence manner with in drunken condition, the ASI and staff halt that motor cyclist and checking with DD machine and motor cyclist got the reading 75.0 mg/100 ML and that the accused motor cyclist taken in to custody on occurrence report and told him U/sec 185 MV Act, drove a motor cycle in drunken condition</t>
  </si>
  <si>
    <t>329(4),118(1),115(2) BNS</t>
  </si>
  <si>
    <t>Occurred on 15.09.2026 at about 19.00hrs at Seetharampalli Village, Pathapatnam Mandal and reported on same day at 21.30hrs through medical statement in which the complainant Gedela Ramakrishna S/o. Jeevaratnam,age.34 years, Caste by Kapu, Seetharampalli Village, Pathapatnam Mandal due to minor misunderstandings between the complainant and his elder brother, Gedela Balakrishna, an argument involving shouting broke out between them on 15.09.2026, at the TDP party office of MLA Mamidi Govinda Rao in Patapatnam where discussions regarding the unanimous election of the Seetharampalli Sarpanch were taking place after which both returned to their homes. Later that evening, around 19:00 PM, the complainant's elder brother arrived home carrying a knife.when villagers Hari and Kageswara Rao tried t</t>
  </si>
  <si>
    <t>Occurred on 15.09.2026 at about 08:15 Hrs., on BT Road, near Petrol Bunk, Vambay Colony, 80 Feet Road, Srikakulam Town; and reported on 15.09.2026 at 14:30 Hrs., by the Complainant, Kaleepalli Bujangarao, S/o. Balaji, 40 years, 19th Block, Vambay Colony, Srikakulam Town. In which the complainant stated that his father/Injured, Kallepalli Balaji, S/o. Late Bhujangarao, 69 years, at 08:15 Hrs., was walking to a tea shop beside a petrol bunk on the 80 Feet Road to have tea, when Sadhu Malleswararao, S/o. Late Latchayya, 48 years, rider of the TVS Victor motorcycle bearing Regd. No. AP30AK5566, rode his motorcycle towards Vambay Colony to Arasavalli Mill Junction side, in a rash and negligent manner, without blowing the horn, and dashed against his father from behind. As a result, he fell on t</t>
  </si>
  <si>
    <t>This is a case of driving a vehicle by drunken person which occurred on 15.09.2026 at about 18.00 hrs at Challavanipeta Junction, Jalumuru Mandal and reported on same day at 19.00 hrs, where in the complainant Sri B.Ashok Babu, SI of Jalumuru PS caught the accused Mallarapu Ashok S/o Late Ayyappa, Age 28 years, SC Mala by caste, Sarangadola street, Near 7 road Junction, Srikakulam Town who is Rider of motorcycle bearing No. AP30AN1841 with the assistance of his staff under the cover of occurrence report, while the accused was rode his motorcycle in rash and negligent manner on NH326-A road, which is a public way endanger to human life while crossing Challavanipeta Junction under the influence of alcohol reading about 56 mg/100 ml and etc.</t>
  </si>
  <si>
    <t>This is case of abuses with obscene words and behaves with indecent manner in public place which occurred on 15.09.2026 at in between 08.00 to 08.20 hrs, at Meliaputti Junction, Meliaputti village &amp; mandal and reported on same day at 08.30 hrs , wherein the complainant MD.Ameer Ali, Sub Inspector of Police, Meliaputti PS rushed to near Meliaputti JN and noticed the Muvvala Kumar S/o Varahalu,32 Yrs, R/o Peddaveedi, AS Kaviti Village, Pathapatnama mandal, was abused the pedestrians and public in public way duly in drunken state, behaved impertinently and caused annoyance to the public on the road. The accused was taken into custody under cover of self occurrence and following are brief facts of the occurrence Report. Following which a case was registered in Cr.No. 58/2026 U/s 296(b) BN</t>
  </si>
  <si>
    <t>occurred on 13.09.2026 at about 17:00 hrs on NH-16 Road towards Visakhapatnam to srikakulam near flyover down at pydibheemavaram Village, Ranasthalam Mandal, and was reported on the 15.09.2026 at about 09:00 hrs by Narsipuram narasimhamurthy S/o.lt suryanarayana,age 48yrs,sistukarnam by caste ,rella veedhi ,Srikakulam Dist. Complainant stated that his elder son Narsipuram Bharani S/o. Narasimhamurthy, age 19yrs,sistukaramnam by caste rella veedhi ,Srikakulam Dist was working as a Private car driver At Day &amp;Night Jn., srikakulam. On 13 .09.2026, he was proceeding from Srikakulam to Vizianagaram with his friend vadada Ravi to attending marriage event at Vizianagaram on scooty bearing No.AP 40 LJ 2209 .After completion of his work , While he was return on NH-16 near flyover down at Pydibh</t>
  </si>
  <si>
    <t>This is a case of drunk and drive and endangering to the lives of human being and personnel safety of others, on 15.09.2026 at 19.00hrs at Borubadra Jn. Santhabommali mandal, and reported on the same day at 20.30hrs, when I along with my staff conduction vehicle checking the Depilli Prasanth s/o Ramarao ,age 27 years, caste by jalari , Depallivanipeta(V), Santhabommali (M).Driver of motor cycle bearing No.AP 40LB 3991. drive his motor cycle came from Depallivanipeta village to Borubadra village, I along with my staff stop the motor cycle and I recognize that he is in drunken state. I check him with breath analyzer machine and got reading as 43/100 MG/ML, and I also take sign on report. I said him drive the vehicle with drunken state is punishable offence. The accused was arrested b</t>
  </si>
  <si>
    <t>3(1)(r),3(2)(v),3(1)(s) SC ST POA ACT, 105 r/w 3(5) BNS</t>
  </si>
  <si>
    <t>Culpable Homicide</t>
  </si>
  <si>
    <t>Occurred on 08.09.2026 at about 22:00 hours at Tulasi Chicken Centre, Kotabommali Village and Mandal, and reported on 15.09.2026 at about 22:00 hours by the complainant Sondi Chandu, S/o Late Latchumu, aged 24 years, SC (Relli) by caste, R/o Saravakota Village and Mandal.The complainant reported that his father, Sondi Latchumu, S/o Late Savarayya, aged about 50 years, was working at Tulasi Chicken Centre, Kotabommali Village, and residing in a room there. On 08.09.2026 at about 22:00 hours, while his father was quarrelling with Chinninti Adinarayana over a mosquito net, Bonthala Eswara Rao, belonging to the Segidi community and owner of the chicken shop, came there and, along with Chinninti Adinarayana, belonging to the Kapu savara (ST) commu</t>
  </si>
  <si>
    <t>The incident occurred on 15.09.2026 at about 18:00 hours at the accused¿s kirana shop situated at Peddabadam village, Vajrapukotturu Mandal, and was reported on the same day at about 19:30 hours. The complainant, P Appalareddy, SI of Vajrapukotturu Police Station, along with PC 144, and WPC 738, apprehended the accused, Sri Peramduru Sri Laxmi, W/o Venkatarao, age 36 years, Caste by Srivaistnava, Peddabadam village of Vajrapukotturu Mandal. The accused was found transporting liquor bottles illegally to his Kirana shop with the intention of selling them at higher prices and thereby obtaining unlawful profit. During the apprehension, the complainant seized 10 bottles of Officer Choice Elegant Whisky scotch malts &amp; finest whiskies plastic bottles, each containing 180 ml in plastic bottles, fr</t>
  </si>
  <si>
    <t>Occurred on16.09.2026 at about 18.20 hrs on main road Arli Toll Plaza ,Saravakota Mandal and reported on same day at 19.00 hrs through occurrence report in which the complainant Sri B Anil Kumar, SI of Police, Saravakota PS reported that he along with his staff PC 702 , PC 1437 conducted vehicle checking at the above occurrence place at the time one accused Bayri Chandu S/o Dalayya, Age-25 yrs,Medara by caste ,Nowthala Village, Saravakota Mandal, Srikakulam dist was drove his motor cycle bearing No. OD 20 C 6369 in drunken stage and found BAC 269 mg/100ml by testing with breath analyzer. He took him into police custody after explaining the nature of offence under the cover of occurrence report since no mediators were available</t>
  </si>
  <si>
    <t>This is a case of illegal transportation/possession of Liquor (DPL) that occurred on 16.09.2026 at about 20:30 hrs, at pan Shop of accused, Goppili Village of Meliaputti Mandal and reported on the same day at 22:30 Hrs; wherein the acting complainant/Sri. MD. Ameer Ali, SI of Police, Meliaputti PS along with his staff, conducted ride on the pan Shop based on accurate information and caught the accused/ Tarlana Khageswara rao S/o Late Bheemarao, 49 Yrs, R/o Main road , Goppili village, Meliaputti mandal while he possession DPL i.e., KERALA MALTED fine whisky 180 ml-48 Bottles ( each one Rs.99/-) 48 bottles in his shop; total 48 bottles, having 8.64 Liters of Excise Liquor &amp; their worth Rs. 4,752/-; seized the liquor under the cover of self-occurrence report and registered the case in Cr.No.</t>
  </si>
  <si>
    <t>Occurred on 16.09.2026 at 11.30 hours, at Gangivalasa village Junction, Polaki Mandal and reported on the same day at 12.00 hrs. The SI and his staff while performing the vehicle checking at Gangivalasa village Junction, Polaki Mandal, the accused by name Malla Jaggappalanaidu S/o Narasimhamurthy, Age 47 years, Kalinga by Caste, Amberupeta Village, Polaki Mandal, Srikakulam District.. Driver of Motor cycle bearing No AP 30Y 0110 fromAmpalam Village side to Polaki Village in negligence manner with in drunken condition, the SI and staff halt that motor cyclist and checking with DD machine and motor cyclist got the reading97.4 mg/100 ML and that the accused motor cyclist taken in to custody on occurrence report and told him U/sec 185 MV Act, drove a motor cycle in drunken condition is an off</t>
  </si>
  <si>
    <t>This is a case of Unnatural death due to snake bite, which occurred on 15.09.2026 at 01.00 hrs., at complainant house, SC Colony, Tholapi Village, Ponduru Mandal and reported on 08.00 hrs., where in the complainant Kanupuru Durga Rao S/o Gannayya late, 32 yrs, SC-Mala by caste, Tholapi Village, Ponduru Mandal gave a report stated that is father, Kanupuru Gannayya, S/o late Mahalaxmu, aged 64 years, SC-Mala by caste, resident of Tholapi Village, Ponduru Mandal, along with his wife, was sleeping in the ground-floor portion of their house. On 15.09.2026 at about 01:00 hours, while his father was sleeping, an unknown snake bit him on his right thigh. Immediately, his family members shifted him to GGH, Srikakulam, for treatment. While undergoing treatment, his father succumbed to the snake bite</t>
  </si>
  <si>
    <t>This is a case of Non-fatal road accident that occurred on 16.09.2026 at about 12:05 hrs, on Alikam-Bathilili BT road at Kothakota village Junction of Sarubujjili mandal and reported on the same day at 19.00 hrs basing on the medical statement of Singupuram Sunitha, W/o Late Yugandhar, aged 40 years,Caste by Kalinga, resident of Nakkalapeta Village,today she went to Shalantri Village for bank work. After completing her work, she boarded a auto bearing No. AP30TC6123 to return to her village. While the auto was proceeding from Shalantri towards Amadalavalasa and reached near Kothakota Junction, the driver Tirupathirao drove the auto at high speed and in a rash and negligent manner. At that time, some dogs suddenly crossed the road, due to which the driver lost control over the vehicle and t</t>
  </si>
  <si>
    <t>32,30 PA-1861, 223,353(1),352,196(1),351(2) BNS</t>
  </si>
  <si>
    <t>Occurred On 15.09.2026 In-between 10.30 hrs and 14.00hrs at Aditya Function Hall, Tekkali village, Tekkali mandal and reported on 16.09.2026 at 22.00hrs wherein The complainant Reyyi Preetish Chandra, S/o Punnayya, 38 yrs, Kodhandarama street, Tekkali village, Tekkali mandal, Srikakulam district. reported that ¿He is acting as a Secretary to State Telugu Youth Organization on behalf of Telugu Desam Party. On 15.09.2026 morning at about 10.30hrs, Tekkali Constituency level meeting (¿¿¿¿¿¿¿ ¿¿¿¿¿¿ ¿¿¿¿¿¿¿) was conducted by YSRCP leaders and followers at Aditya function Hall, Tekkali village under the leadership of Perada Tilak, in-charge Tekkali Assembly Constituency on behalf of YSRCP. During which, Perada Tilak commented against Tekkali PS Inspector, Tekkali Circle Inspector, Sis of N</t>
  </si>
  <si>
    <t>This is a case of non fatal road accident, occurred on 15-09-2026 at about 19:30hrs on NH-326-A road, Vaddinavalasa village of Saravakota Mandal and reported on16-09-2026 at 18:00 hrs, by the complainant Palla Mokhalingam, S/o late Ramayya,Age 58 Yrs, Yadava by caste, Vaddinavalasa village of Saravakota Mandal came tothe police station, lodged a written report and stating that one Nimmala Narayana,S/o late Bariki, Age 48 Yrs, ST by caste, Geddakola village, Gunupur Taluka, Odishastate was working under to him as a shepherded. As usually on 15-09-2026 morningthe injured Nimmala Narayana has been pickup the sheep and went to one topewhich is situated at Vaddinavalasa village for grazing. At about 19:30 hrs the injuredNimmala Narayana proceeded to Vaddinavalasa village for take a dinner by a</t>
  </si>
  <si>
    <t>This is a case of gaming in public place, which was occurred on 17.09.2026 at 13.00 hrs, at Vallabhanarayanaswamy temple, Thotada village, Amadalavalasa Mandal and reported on the same day at 14.00 hrs, wherein Sri S. Balaraju, S.I. of Police-10 arrested the accused 1) Tandra Nagaraju S/o Late Paparao, 41 yrs, Kalinga by caste, Akkivaram village, Amadalavalasa Mandal, 2) Bendi Srinivasa Rao S/o Pentam Naidu, 44 yrs, Kalinga by caste, Thotada village, Amadalavalasa Mandal, 3) Karri Janardhanaro S/o Anandarao, 70 yrs, Kalinga by caste, Thotada village, Amadalavalasa Mandal, 4) Bendi Giri Babu S/o Satyanarayana, 47 yrs, Kalinga by caste, Thotada village, Amadalavalasa Mandal, 5) Bendi Krishnamurthy S/o Late Narayana, 77 yrs, Kalinga by caste, Thotada village, Amadalavalasa Mandal, 6) Paidi Ve</t>
  </si>
  <si>
    <t>This is counter case that occurred on 17.09.2026 at about 07.10 hours at Peddasana village Tekkali mandal and reported on the same day at 14.30 hours by the complainant Boddepallu Laxmayya @ Latchu s/o lt Ramaswamy, age 52 years, Caste Kalinga, Peddasana village Tekkali mandal reported that the accused/A1 Gunta Simhachalam, A2 Gunta Laxminarayana, A3 Gunta Tirupathirao, A4 Gunta Laxmi all are same village beat him with a stick and a knife, causing bleeding injuries and also they beat his family members with their hands with common intention and etc.</t>
  </si>
  <si>
    <t>This is a case of voluntarily causing simple hurt in furtherance of common intention, which occurred on 17-09-2026 at about 15:00 hours in the hill area of Gottipalli Village, Meliaputti Mandal, Srikakulam District, and was reported on the same day at 21:00 hours. The complainant/injured, namely Dammidi Ravi, S/o Gaviresu, aged 36 years, ST Kapu Savara, R/o Gottipalli Village, stated that he has been working as a labourer and is married to Dhamayanthi of the same village, with whom he has two children. He further stated that, on 17-09-2026, after attending some work at his younger sister Jarny Nagamani's house, he returned home and found that his wife was absent. On enquiry, his sister informed him that his wife and accused Chinninti Ravi had gone towards the hill area. Accordingly, he wen</t>
  </si>
  <si>
    <t>This is a case of gambling by betting money in a public place, which occurred on 17.09.2026 at 19.00 hrs., Out skirts of Angadi/Chakali Veedhi, Ponduru Village and Mandal and reported on 17.09.2026 at 20.15 hrs., in which the complainant G.Rajesh, Sub- Inspector of Police, Ponduru PS, conducted a raid along with staff, during the raid, several individuals were found participating in a game of chance called ¿Kotha Mukka¿ by betting money, and caught One persons and two persons are absconded and called him for his statement and name is 1. Korukonda Simachalam @ Simhadri S/o late Ramulu, 40 yrs, Rajaka by caste, Angadi/Chakali Veedhi, Ponduru Village and Mandal and remaining absconded persons names are Anakapalli Venkata Rao @ Gaggadu, Bantupalli Bandari @ Guddi Bandari. Those were playing ¿</t>
  </si>
  <si>
    <t>This is a case of Gambling with Dices, which Occurred on 17.09.2026 about 20.45 hrs., at Main Street, Rapaka Village, Ponduru Mandal and reported on the same day at 21.45 Hrs., wherein the complainant G.Rajesh , SI of Police, Ponduru PS with the assistance of his staff arrested the accused 1) Seepana Venkata Rao S/o Krishanmurthy, late, 56 yrs, Kalinga by caste, Fareedpet Village, Etcherla Mandal, while they were playing ¿Adda Pikka¿ with dices in the public place and seized 6 dices and One Symbols Sheet, One Rubber pot and Cash Rs. 970 /- from them under cover of an occurrence report.</t>
  </si>
  <si>
    <t>This is a case of Gaming in a Public Place that occurred on 17.09.2026 at about 21.00 hours at Kallepalli Village Archi junction, Srikakulam Mandal and District, and was reported on the same day at about 22.15 hours by the complainant, J.Ramarao, SI of Police, Srikakulam Rural Police Station, along with his staff. On receipt of credible information, the complainant, along with his staff, conducted a raid at the above-mentioned place, where the accused persons, A1.Cheepuru Ravikumar, S/o Ramu, 34 Yrs, Srisaina by caste, Vadada Village, Gara Mandalam, A2.Divakala Bulokadu, S/o Singayya, 32 Yrs, Srisaina by caste, Ippili Village, Srikakulam Rural Mandalam, A3.Chintada Bhaskara Rao, S/o Ramana, 23 Yrs, SC-Mala, Ippili Village, Srikakulam Mandal, and A4.Lotti Ramana, S/o late Tammayya, 33 Yrs,</t>
  </si>
  <si>
    <t>Occurred on 16.09.2026 at 19.45 hours, at Gangivalasa village Junction, Polaki Mandal and reported on the same day at 20.00 hrs. The SI and his staff while performing the vehicle checking at Gangivalasa village Junction, Polaki Mandal, the accused by name Kotilingala Lakshminarayana S/o Rajappadu, Age 24 years, Pondari by Caste, Gathalavalasa Village, Polaki Mandal, Srikakulam District. Driver of Motor cycle bearing No AP 39DD 0968 from Ampalam Village side to Polaki Village in negligence manner with in drunken condition, the SI and staff halt that motor cyclist and checking with DD machine and motor cyclist got the reading 44.8 mg/100 ML and that the accused motor cyclist taken in to custody on occurrence report and told him U/sec 185 MV Act, drove a motor cycle in drunken condition is a</t>
  </si>
  <si>
    <t>This is a counter case to Cr.No.186/2026 and is a case of voluntarily causing hurt, which occurred on 16.09.2026 at about 08:30 Hrs at Byrivanipeta Village, Srikakulam Mandal and District, and was reported on 17.09.2026 at 16:30 Hrs by the complainant, Byri Jagadeesh, S/o Dalinaidu, aged 18 years, Velama by caste, resident of Byrivanipeta Village, Srikakulam Mandal and District.The complainant stated that he is studying ITI and is also working as a DJ operator occasionally. On 15.09.2026 night, he went to Chettuvanipeta Village for showing a movie through an LCD projector. After completion of the programme, he returned to his village and was staying at the Rachabanda in the village. At that time, accused Kunchada Vijaya came there and abused him in filthy language. When the complainant que</t>
  </si>
  <si>
    <t>Occurred on 17.09.2026 at about 07.10 hours at Peddasana village Tekkali mandal and reported on the same day at 14.00 hours by the complainant Gunta Simhachalam s/o Laxminarayana, age 36 years, Caste Kalinga, Peddasana village Tekkali mandal reported that the accused/A1 Boddepalli Latchu, s/o Appalaswamy, A2 Boddepalli Parvathi, A3 Boddepalli Harsha, A4 Boddepalli Vamsi, A5 Boddepalli Jaggarao, A6 Boddepalli Bharathi, A7 Boddepalli Sambu, A8 Palavalasa Indumathi all are same village beat him with a stick and a knife, causing bleeding injuries and also they beat his parents with their hands and also committed mischief by damaging the compound wall with common intention, thereby caused loss to him, on the pretext of dispute existing both parties regarding the compound wall and etc.</t>
  </si>
  <si>
    <t>This is a case of gaming in public place, which was occurred on 17.09.2026 at 16.30hrs, at Tin-Roofed shed at Agriculture Market Yard, Amadalavalasa Municipality and Mandal and reported on the same day at 17.30 hrs, wherein Sri S. Balaraju, S.I. of Police-10 arrested the accused 1) Pagoti Simmayya S/o Yerrayya, 56 yrs, Velama, Patha Amadalavalasa village, Amadalavalasa Municipality, 2) Yalla Hemasundara Rao S/o Late Malleshu, 47 yrs, Velama, Chintada village, Srikakulam Rural Mandal, Amadalavalasa Muncicipality, 3) Bora Laxmana Rao S/o Rajarao, 45 yrs, Velama, Chintada village, Srikakulam Rural Mandal, Amadalavalasa Muncicipality, 4) Mandala Raju S/o Gurumurthy, 39 yrs, Ramachandrapuram village, Amadalavalasa Mandal and 5) Aligi Dalayya S/o Guruvulu, 45 yrs, Srisayana, Amadalavalasa Gate</t>
  </si>
  <si>
    <t>'320/2026'</t>
  </si>
  <si>
    <t>This is a case of illegal possession/transportation of prohibited Ganja that occurred on 17.09.2026 at 13.45hrs at at Third line, Railway station road, Kasibugga town, Palasa-Kasibugga municipality and reported on the same day at 15.30hrs by the complainant Ch Durgaprasad, Sub-Inspector of Police, Kasibugga PS, in which, he reported that he arrested the accused A.1 Muna Bardan s/o Late Bisikeshan Bardan, 31yrs, Caste by SC Harijana, Tabalaguda Village, Golaguda Panchayath, Kenduguda PS, Gunupur block, Rayagada District, Odisha state and A.2 Sanjana Karji w/o Sanjay, 30yrs, ST karji, Mandala Sahi, Ramagiri block, Gajapathi District, Odisha state. The accused were found in possession of and transporting prohibited Ganja, which was allegedly sourced from (A.3) Mali Bomso of Rajeeppur Village</t>
  </si>
  <si>
    <t>'321/2026'</t>
  </si>
  <si>
    <t>This is case of girl missing that occurred on 16.09.2026 at 08.00hrs at the complainant house, Raja Hospital, Kasibugga town, Palasa-kasibugga municipality and reported on 17.09.2026 at 18.20hrs, wherein the complainant Lolugu Hemalatha w/o Yerrayya, 34yrs, SC by caste, Raja Hospital, Kasibugga town, Palasa-kasibugga municipality reported that her daughter/missing girl Lolugu Lavanya d/o Yerrayya, 17yrs, SC by caste, Raja Hospital, Kasibugga town, Palasa-kasibugga municipality had been working at MBS Beauty Parlour for the past four months. On 16.09.2026 at 08.00hrs, her daughter left from their house and did not return. The complainant made diligent efforts to trace her by searching at all possible places and making inquiries with relatives, friends, and acquaintances. Despite such effort</t>
  </si>
  <si>
    <t>3(1)(r),3(2)(va),3(1)(s) SC ST POA ACT, 115(2),351(2) r/w 3(5) BNS</t>
  </si>
  <si>
    <t>This is a case of atrocity and voluntarily causing hurt, which occurred on 16.09.2026 at about 08:00 Hrs at FCI Godown, SS Valasa Jun, Srikakulam Mandal and District, and was reported on 17.09.2026 at 16:00 Hrs by the complainant, Konchada Vijaya, W/o Santharao, aged 36 years, SC-Mala by caste, resident of Byrivanipeta Village, Srikakulam Mandal and District.The Government of Andhra Pradesh had allotted coconut trees to 14 SC families of Byrivanipeta Village about 13 years ago. The complainant is one of the beneficiaries. On 15.09.2026 at about 23:30 Hrs, the accused, Byri Jagadeesh (A1), allegedly took coconuts from the trees belonging to the complainant. When the complainant questioned him as to why he had taken the coconuts from their trees, a dispute arose between them. During the said</t>
  </si>
  <si>
    <t>Occurred on 16.09.2026 at 18.30 hours on NH-16 Road (Tekkali to Narasannapeta lane), near Jarjangi Village, Kotabommali Mandal, Srikakulam District, and reported on the same day at 21.30 hours. In which the complainant, Bone Rajarao, S/o Late Jaggarao, aged 26 years, Yeneti Konda by caste, resident of Jarjangi Village, Kotabommali Mandal, reported that his father, Bone Jaggarao, S/o Late Simmayya, aged 59 years, ST (Yeneti Konda), was doing coolie work for his livelihood. On the occasion of the Ganesh festival Annadanam programme, while he and one Ruppa Seetharam were crossing NH-16 Road near Ambati¿s Food Centre, an unknown vehicle proceeding from Tekkali towards Narasannapeta came at high speed and in a rash and negligent manner, without blowing the horn, and hit Jaggarao, causing injur</t>
  </si>
  <si>
    <t>Occurred on 16-09-2026 at about 21.50 Hrs., on BT Road, Old Bridge entrance, Near Haiyathinagaram junction, Srikakulam town, and reported on 17.09.2026 at 09.30hours by the complainant Guntuku Swamy Babu S/o Manmadharao, 43yrs, Pattusali by caste, Gudi veedhi, Srikakulam town. In which the complainant stated that he is a tailor. He went to the Meeseva centre at Tanmai function hall, near Thotapalem junction, and got download certificates and returned by his scotty bearing No. AP 30 AL 6039 and reached Mutyalamma market, stopped his scotty roadside, and talked to his aunt Rajeswari over the phone for a long time, after he went to his house. He reached the old bridge entrance; at that time, one rider along with a pillion rider, who was riding the motorcycle bearing no. AP 40 S 2365, in a ra</t>
  </si>
  <si>
    <t>This is a case of non-fatal road accident that occurred on 18.09.2026 at about 09.10 hrs on NH 326-A road, near Manchu Krishna Rao Shop, Korasavada Village Pathapatnam Mandal and reported on 18.09.2026 at 10.00hrs through medical statement in which the complainant Sankar Misro S/o.Narayana Misro, age.31 years, Caste by Oriyabrahimina, Korasavada Village, Pathapatnam Mandal stated that he is working as driver. On 18.09.2026 at approximately 09:10 AM, while complainant was traveling on a motorcycle bearing No.AP 30 J 4114 near Manchu Krishna Rao¿s shop in Korasavada village to fetch supplies for an *Annadanam* program, a tractor Engine No. AP 39 TM 0903 and Trailer No. AP 39 TM 0902 loaded with sand and coming from Dhanapuram struck me. The driver was operating the vehicle at high speed</t>
  </si>
  <si>
    <t>This is a counter case in Cr No: 84/2026 that Occurred on 17.09.2026 at 19:30 hrs at UK Bar, Hayathinagaram Street, Srikakulam Town and reported on 18.09.2026 at 10:30 hrs where in the complainant by name Bantupalli Ganesh S/o Srinu, Age 19 yrs, Srisaina by caste, Chowdari Satyannarayana Colony, Srikakulam Town Stated that he is living by doing fruit business. He has a habit of consuming alcohol.As usual, on 17.09.2020 at about 19:30 Hrs, he was consuming alcohol at U.K Restaurant situated at Hayathinagar. At the same restaurant, one Yagati Ramaraju, a resident of the same street, were consuming alcohol along with their friends namely Samba and another person. While they were consuming alcohol, they picked up an unnecessary quarrel with him. The verbal altercation escalated, and Yagati Ram</t>
  </si>
  <si>
    <t>This is a case of threatening and using physical force against a government official while he was performing his official duties. The incident occurred on 18.09.2026 at about 09:30 hours at the Bus Stand, R.J. Boddapadu Village, Nandigam Mandal, and was reported on the same day at about 13:00 hours by the complainant, Guna Kodanda Rao, S/o Seetharam, aged 44 years, Kalinga by caste, resident of Tekkali Town, who is working as Police Constable PC 940 at Nandigam Police Station.The complainant stated that, as per the instructions of the Nandigam SI, he was conducting a petition enquiry regarding Randhi Dillemma, W/o Karrenna, aged 48 years, resident of Karlapudi Village, Nandigam Mandal. In connection with the enquiry, he went to Karlapudi Village to enquire about her son, Randhi Suman, at h</t>
  </si>
  <si>
    <t>This is a case of gaming in public place, which was occurred on 18.09.2026 at 17.00 hrs, at Cheruvu gattu, Ramachandrapuram village, Amadalavalasa Mandal and reported on the same day at 18.30 hrs, wherein Sri S. Balaraju, S.I. of Police-10, Amadalavalasa PS with the assistance of his staff arrested the accused 1) Galala Chiranjeevi Rao S/o Late Paru Naidu, 39 yrs, T.Kapu by caste, 2)Chintada Thavitayya S/o Suryanarayana, 44 yrs, Kalinga by caste, 3) Jogi Eswara Rao S/o Surya Rao, 34 yrs, T.Kapu by caste, 4) Kolli Narayana Rao S/o Tavudu, 43 yrs, T.Kapu by caste, and 5) Kolli Balakrishna S/o Late Ramarao, 40 yrs, T.Kapu by caste, all are Resident at Ramachandrapuram village, Amadalavalasa Mandal, while they were found playing gambling called as "Kotamukka" by betting money in public place</t>
  </si>
  <si>
    <t>Occurred on 15.06.2026 at 16:00 hrs, at Muthoot finance branch, Srikakulam II town Police station back side, Srikakulam town and reported on 18.09.2026 at 09:00 hrs. In which The complainant Chowdari Ravindrababu S/o prasadarao, 49 years, patnayak by caste, Etcherla veedhi, Srikakulam Town, Manager, Muttoot Finance Srikakulam Branch reported that on 15.06.2026 at 16:00 hrs, one Mandala Bhavani pledged gold bangles and took an amount of Rs.2,43,300/- (Rupees Two lacks, forty three thousand and three hundred only) as gold loan. On 22.07.2026 while conducting auditing, it is came to light that the above gold bangles were fake gold bangles. The Muttoot Finance Company informed the same to the said Mandala Bhavani for which she requested to give some time to adjust the matter but she failed</t>
  </si>
  <si>
    <t>'323/2026'</t>
  </si>
  <si>
    <t>This is a case of animal cruelty involving the transportation of animals for slaughter that occurred on 18.09.2026 at 13.45hrs on NH-16 road near Laxmipuram toll plaza, Palasa Mandal. The incident was reported at 15.30 hrs on the same day. The complainant, G. Ravisekhar Rao, HC 723 of Kasibugga Police Station, along with his staff, conducted a raid and apprehended the accused A.1 Gampala Veerababu s/o Apparao, 24yrs, Edatam Village, Payakarao Mandal, Anakapalli Diustrict, A.2 Pakkurthi Suresh s/o Nageswararao, 25yrs, Nellipudi Village, Nakkapalli Mandal, Anakapalli District. The accused were found transporting 10 cows in Tata lugguage van bearing register No: AP39WV3649. The cows were confined tightly with ropes and were being transported to Visakhapatnam for slaughter without following t</t>
  </si>
  <si>
    <t>Occurred 18.09.2026 at 11.00 hrs, at Siddigam village Jn., Mandasa mandal and reported on sameday at 12.30 hrs wherein the complainant apprehended the accused Bammidi Appanna, S/o.late Sriramulu, 56 yrs, Balajipuram village, Sondipudi panchayat, Mandasa mandal while he was transporting liquor bottles illegally to sell them in his pan shop for high price to get more profits without any permissions. The complainant seized Sumo Classic whisky 180 ml - 10 bottles @ Rs.99/- = Rs.990/- from his possession under cover of own occurrence report.</t>
  </si>
  <si>
    <t>This is a case of Wrongfull restraint and simple hurt with hands with a common intension which occurred on 14.09.2026 at 19.30 hrs at SC street vinayaka mandapam, Rana village, Jalumuru Mandal and reported on 18.09.2026 at 18.00 hrs in which the complainant Polaki Ramakrishna S/o Late Adinarayana, Age 26 years, Sc Madiga by caste, Rana village, Jalumuru Mandal stated that while he was at the Ganesh Pandal in his village, the accused 1)Polaki Rambabu , 2)Mother In law of Rambabu, 3)Brother in Law of rambabu, were came there and restrain the complainant and beaten him with the hands and etc¿.</t>
  </si>
  <si>
    <t>This is a case of un-natural death cause not known, occurred in between on 17.09.026 at about 08.30 hrs to on 18.08.2026 at 08.30hrs at Bendi Ramana Agricultural fields, Vanjangi village, Amadalavalasa Mandal and reported on 18.09.2026 at 09.00 Hrs., in which the complainant Paidi Neelaveni W/o Late Rajagopala Rao, 56 years, Kalinga by caste, Vanjangi Village, Amadalavalasa Mandal reported that she had one son and two daughters in their progeny. On 17.09.2026 at about 08:00 hrs, her husband/deceased Paidi Rajagopala Rao S/o Late Appala Ramanna, 60 years, had been suffering from a neurological illness for about one and a half years left the house to inspect their agricultural field situated near the village. As he did not return home by evening, the complainant and her younger daughter sea</t>
  </si>
  <si>
    <t>'201/2026'</t>
  </si>
  <si>
    <t>Occurred on 18-09-2026 at about 10.00 hours, and reported on 18-09-2026 at about 11.00 hrs while SI of police, Etcherla PS ,received reliable information that some persons were indulging in illegal gaming for money At open place, Besides NACL factory, Chilakapalem village, Etcherla mandal , which is a public place within the limits of Etcherla Police Station. Immediately, along with staff proceeded to the said place and conducted a raid. On reaching the spot, it was found that 5 persons were playing illegal gaming with money and that persons were apprehended at the spot. From their possession, the following were seized. Cash amount of Rs. 15,490/-, Gaming materials such as playing card. The seized property was taken into custody.</t>
  </si>
  <si>
    <t>This is a case of Unnatural death due to snake bite, which occurred on 18.09.2026 at 13.00 hrs., at Agricultural field, Thanem Village, Ponduru Mandal and reported on 21.00 hrs., where in the complainant, Gorle Appanna S/o Apparao, aged 40 years, Segidi by caste, resident of Thanem Village, Ponduru Mandal, gave a report stating that his son, Gorle Ramu S/o Apparao, aged 17 years, is studying Intermediate at Government Junior College, Ponduru. On 18.09.2026, as usual, his son went to the college during the morning hours and returned home at about 12.00 hours. After taking lunch, at about 13.00 hours, he proceeded to the agricultural field which had been taken on lease by his father from Vombari Surya Rao. While he was walking along the field embankment, an unknown snake suddenly bit him. Im</t>
  </si>
  <si>
    <t>This is a counter case to 90/2026 and that occurred on 18.09.2026 at about 07:30 hrs and was reported on the same day at 12:00 hrs, wherein the complainant Egala Thatharao, S/o Krishna Rao, 34 yrs, Yadava by caste, Kothagraharam Village, Nandigam Mandal, stated that his wife Swathi is working as a teacher at Basyam School and regularly attends school. On the date of occurrence, as they were constructing a house, the complainant and his wife were proceeding on their motorcycle carrying cash. When they reached near the NH-16, the accused persons, namely 1. Chinni Neelayya, S/o Dandasi, 2. Chinni Rajulamma, and 3. Egala Sukanya, allegedly attacked the complainant with sticks, causing bleeding injuries to him. Thereafter, the accused persons allegedly took away the cash carried by the complain</t>
  </si>
  <si>
    <t>Occurred on 18-09-2026 at about 11:00 hours at Checkpost, Purushottapuram Ichapuram Municipality and reported on 18-09-2026 at 12:15 hours by the complainant Mula Prakasha Rao, HC 1984 of Ichapuram Town PS , in which the accused Thum Ram Sai, S/o Satyam Rama Krishna, 24 Yrs, Nayudu by caste, Panchayiti Veedhi, Vemagiri Village, Kadiyam Mandal, East Godavari District was taken into custody and seized Ashol Layland lugguage Vehicle, vide vehicle bearing No. AP39WM6323 and 02 Female Buffaloes under Occurrence report while he was transporting the cattle illegally from Berhampur Market, Odisha State</t>
  </si>
  <si>
    <t>This is a case of voluntarily causing simple hurt that occurred on 18.09.2026 at about 07:30 hrs at the complainant¿s house, Kothagraharam Village, Nandigam Mandal, and was reported on the same day at about 11:00 hrs. Wherein the complainant, Chinni Neelayya, S/o Dandasi, 50 yrs, Yadava by caste, Kothagraharam Village, Nandigam Mandal, stated that he got his daughter married to Eegala Baburao, S/o Krishna Rao, of the same village. They have been blessed with two female children. As his son-in-law was allegedly unhappy with having girl children, he had been subjecting the complainant¿s daughter to physical and mental harassment, due to which she gave a complaint at the Police Station against him. Bearing the said issue in mind, on the night of 13.09.2026, the accused persons, namely Eegala</t>
  </si>
  <si>
    <t>'322/2026'</t>
  </si>
  <si>
    <t>This is a case of animal cruelty involving the transportation of animals for slaughter that occurred on 18.09.2026 at 13.00hrs on NH-16 road near Laxmipuram toll plaza, Palasa Mandal. The incident was reported at 15.15 hrs on the same day. The complainant, G. Ravisekhar Rao, HC 723 of Kasibugga Police Station, along with his staff, conducted a raid and apprehended the accused, Nasari Srinu, S/o Tavudu, aged 34 years, resident of Basavarajupeta Village, L.N. Peta Mandal. The accused was found transporting six buffaloes in his Mahindra Bolero van bearing Registration No. AP39WF9000. The buffaloes were confined tightly with ropes and were being transported to Visakhapatnam for slaughter without following the prescribed legal formalities. During the enquiry, the accused stated that he was tran</t>
  </si>
  <si>
    <t>127(2),331(5),118(1) BNS</t>
  </si>
  <si>
    <t>Occurred on 17.09.2026 at 19:30 hrs at UK Bar, Hayathinagaram Street, Srikakulam Town and reported on 18.09.2026 at 10:00 hrs where in the complainant by name Yagati Ramaraju S/o Rajappadu, Age 38 yrs, Srisaina by caste, Segidi Veedhi, Hayathinagaram Street, Srikakulam Town stated that He is doing electrical work. On 17.09.2026 at about 19:15 hrs his friend namely Jajula Srinu, S/o Late Kotaiah, telephoned him and informed him that he was present near U.K Restaurant situated on the Main Road at Hayathinagaram and asked him to come there. Accordingly, he proceeded to UK Restaurant. By the time he reached there, it was about 19:30 hrs.his friend Jajula Srinu and another young man were talking with each other. He did not know the identity of the said person. He went there and called his fri</t>
  </si>
  <si>
    <t>'291/2026'</t>
  </si>
  <si>
    <t>Occurred on 19.09.2026 at about 17.20 hrs at RTC Complex Jn, Narasannapeta (M) reported on same day at 18.00 hrs wherein the complainant B.Ganesh, SI of Police, Narasannapeta PS and his staff are performing drunken driver duty in the part of control the accidents, and Traffic regulation the accused Perusetti Papinaidu S/o Nagaraju, 21 yrs, Parlam Makivalasa Village, Jalumuru (M), Rider of Motor Cycle bearing Reg No. AP30G4782.While performing drunken drive, complainant stopped the motor cycle and while checking with breath analyzer to the rider of motor cycle it shows alcohol content as 91 mg/100 ML. The complainant take him to custody under the cover of occurrence report.</t>
  </si>
  <si>
    <t>This is a case of drunk and drive and endangering to the lives of human being and personnel safety of others, on 19.09.2026 at 19.00hrs at Paleswaraswami temple JN. Santhabommali mandal, and reported on the same day at 20.00hrs, when I along with my staff conduction vehicle checking the accused Nageswarai Kesava S/o late Jagabandu, age 60yrs, Kandra by caste, Vadditandra(V), Santhabommali (M). Driver of motor cycle bearing No.AP 39 MH 8890.. drive his motor cycle came from Depallivanipeta village to Borubadra village, I along with my staff stop the motor cycle and I recognize that he is in drunken state. I check him with breath analyzer machine and got reading as 260/100 MG/ML, and I also take sign on report. I said him drive the vehicle with drunken state is punishable offence. T</t>
  </si>
  <si>
    <t>'189/2026'</t>
  </si>
  <si>
    <t>318(4),338,340(2),336(3),324(2) r/w 3(5) BNS</t>
  </si>
  <si>
    <t>The offence took place prior to 24.07.2026 at Visakha A Colony, Plot No.20, covered by Sy.Nos.10/1 to 10/5, Srikakulam, and was reported on 19.09.2026 at 17:00 hours by the complainant, Sri Choudari Venkateswara Patnaik, S/o Ananta Padmanabham, aged 66 years, Caste: Patnaik, R/o Kondapur, Hyderabad.The complainant stated that he had purchased the house building bearing Plot No.20, covered by Sy.Nos.10/1, 10/2, 10/3, 10/4 and 10/5 situated at Visakha A Colony, Srikakulam, from Smt. Dabbeeru Lalithamba, W/o Trinadh Murthy, for a total sale consideration of Rs.7,00,000/- and got the same registered vide Doc.No.3219/2006.In the year 2011, the complainant had given the said house building to A1, namely Potnuru Venkatagunna Raju, S/o Late Kurmaswamy, on rental basis. Subsequently, A1 allegedly c</t>
  </si>
  <si>
    <t>Occurred on 18.09.2026 at about 16:00 hours at National Highway-16 in Fazlubagpeta village boundary, near Sanapalavanipeta village of Srikakulam Town and reported on 19.9.2026 at 11:00 hours. In which the complainant Sadhu Laxmi, W/o Kamesh, Age 39 years, Caste by Polineti Velama, Golla Street, Singupuram village, Srikakulam Rural Mandal repored that her husband Sadu Kamesh, S/o Apparao, 42 yrs has been working near Electrical Contractor namely Suvvari Balakrishna. Yesterday i.e., on 18.09.2026 evening her husband Sadhu Kamesh was went to lelectrical work along with Bagalla Neelam, Kounchala Appalaraju at at National Highway-16 in Fazlubagpeta village boundary, near Sanapalavanipeta village of Srikakulam Town and at about 16:00 hours, her husband was climbed the 25 feet</t>
  </si>
  <si>
    <t>'290/2026'</t>
  </si>
  <si>
    <t>125,281 BNS</t>
  </si>
  <si>
    <t>Occurred on 19.09.2026 at about 09.30 hrs at Jammu Junction, Narasannapeta Town and Mandal, and was reported on the same day at 16.00 hrs, wherein the complainant, Perumalla Raghava, S/o Appalaswamy, aged 50 years, Srisayana by caste, resident of Komarti Village, Narasannapeta Mandal, reported that he had been doing coolie work at a fruit shop at Jammu Junction. On the same day at about 09.30 hrs, a private travels bus bearing No. OD-01-R-9717 was proceeding from Srikakulam towards Tekkali. At that time, smoke was noticed coming from one of the tyres of the bus. Although a car driver, who was following the bus, tried to alert the bus driver by giving warning signals, the bus driver ignored the signals and continued driving. When the bus reached a speed breaker near Jammu Junction, flames w</t>
  </si>
  <si>
    <t>Occurred on inbetween 15.09.2026 morning 09:20 hours to afternoon 14.00 hours at Parking place, RIMS Hospital, Srikakulam Town and reported on 19.09.2026 at 13:00 hours. In which the complainant Simhadri Chinnarao, S/o Sambamurty, Age 24 yrs, Viswa Brahmina by caste, Gottipalli Village, Narasannapeta Mandal reported that on 15.09.2026 morning he went to RIMS Hospital for medical treatment purpose and at about 9.20 hours he parked his motor cycle(Hero HF Deluxe) vide bearing No.AP30 AH5867 and he returned from RIMS Hospital and reached Parking place at about 14.00 hours,and noticed that his parked motor cycle vide bearing No.AP30 AH5867 worth of Rs.40,000/- stolen away by some unknown offender etc.</t>
  </si>
  <si>
    <t>Occurred on inbetween 12.09.2026 evening 18:00 hours and 13.09.2026 morning 06.00 hours., at Opp. Dumpala Hari Prasad Kidney Hospital,RIMS Hospital Road, Srikakulam town and reported on 19.09.2026 at 11:15 hours. In which the complainant Nartu Srinivasarao, S/o Late Thatayya, 40 yrs, Caste by Yadava, Ravivalasa village, Tekkkali Mandal reported that on 12.09.2026 morning he came to Dummpala Hari Prasad Hospital, Srikakulam to admit his son in law for kidney operation and on the same day evening 18:00 hours he parked his Splendor Plus motor cycle vide bearing No.AP30M3951 at infront of Dumpala Hari Prasad Hospital and on the next day i.e., on 13.09.2026 morning 06:00 he noticed that his parked motor cycle vide bearing No.AP30M3951 worth of Rs.40,000/- stolen away by some unknown offend</t>
  </si>
  <si>
    <t>'202/2026'</t>
  </si>
  <si>
    <t>Occurred on 17.09.2026 at 14.00 hrs, At Muddada auto stand, Muddada Village, , Echerla Mandal and reported on 19.09.2026 at 19.00 hrs, Wherein the complainant Purapu Rambabu, S/o Ramulu, aged 47 years, Velama by caste, resident of Chinna Kongara Village, Etcherla Mandal, is working as an auto driver. On 17.09.2026 at about 02:00 PM, while the complainant was sitting in his auto at the auto stand situated at Muddada Village, Surapu Naidu @ Surappadu, a resident of the same village, came to the complainant and started abusing him in filthy and vulgar language by making derogatory remarks about the complainant's village, Chinna Kongara. In this connection, a verbal altercation arose between the complainant and Surapu Naidu. During the altercation, Surapu Naidu allegedly attacked the com</t>
  </si>
  <si>
    <t>r/w 185 MV ACT</t>
  </si>
  <si>
    <t>Occurred on 19.09.2026 at 19.35 hours, at Gatalavalasa village Junction, Polaki Mandal and reported on the same day at 20.30 hrs. The SI and his staff while performing the vehicle checking at Gangivalasa village Junction, Polaki Mandal, the accused by name Jeeru Chinna Dalayya S/o lt Gurayya, Age 40 years, Reddika by Caste, Chitapanapeta Village, Polaki Mandal, Srikakulam District. from Amberupeta Village side to Polaki Village in negligence manner with in drunken condition, the SI and staff halt that motor cyclist and checking with DD machine and motor cyclist got the reading 102.9 mg/100 ML and that the accused motor cyclist taken in to custody on occurrence report and told him U/sec 185 MV Act, drove a motor cycle in drunken condition is an offence and also issued 35(3) BNSS notice to</t>
  </si>
  <si>
    <t>This is case of Simple hurt , insult the modesty of woman with common intension , Occurred on 18.09.2026 about 18:00 hrs at reeli street, adapaka village , laveru mandal reported on 19.09.2026 at 18:00 hrs . While The complainant Avalapurapu Ravi s/o Late Asirayya, age 55 yrs, caste by reelli, adapaka village, laveru mandal stated that Iam from Adapaka village of Laveru Mandal. I work as a daily wage labourer and live with my family at the above address. On 18.9.2026 at about 6:00 in the evening, while I, my wife Ganapatamma, and our son Santosh Kumar were at our house, Kuppili Mattayya, who belongs to the Relli caste of our village, came there fully drunk and abused my wife , using filthy language and alleging that my wife had an illicit relationship with Kuppili Gopi, who is the caste</t>
  </si>
  <si>
    <t>351(2),324(4),126(2),329(3) r/w 3(5) BNS</t>
  </si>
  <si>
    <t>Occurred on 17.09.2026 at 10.00 hrs, Near Padmapuram village fields, Mandasa mandal and reported on 19.09.2026 at 11.00 hrs, wherein the complainant Pyla Prasad, S/o.Appanna, 36 yrs, Pedanchala village, Palasa mandal stated that he is working as Manager to the land an extent of Acres 33.47 cents in Sy. Nos. 357, 355/1 and 361 of Padmapuram village boundary of Mandasa mandal which is belongs to 1) Kadambala Suryanarayana, 2) Tallapragada Venkataramalaxmana Rao and 3) Tallapragada Satya Annapurna. Before six months, the accused 1. Savara Lavanya, S/o.Banko, Benthukola village, 2. Savara Lakho, S/o.Addi, Benthukola village, 3. Savara Bhagiradha, S/o.Lakno, 4. Savara Hirambo, S/o.Banko, 5. Savara Gopi, S/o.Addi, 6. Manasingi Dalu, 7. Savara Nirmala and 8. Savara Sypothini had criminally trespa</t>
  </si>
  <si>
    <t>This is case of non fatal road accident Occurred on 18.09.2026 about 16:00 hrs at NH-16 road , aDapaka junction and reported on 19.09.2026 at 10:00 hrs .While Complainant Mugi chandu D/o Danayya, age 13 yrs, Badivanipeta village, Etcherla mandal stated that I live with my family at the above address. I studied up to the eighth class at Badivanapeta School. I have gained good proficiency in high jump. For that purpose, to participate in the sports competition being held in Pondicherry, I went to Pondicherry on 14.09.2026 and participated in the sports, and after the sports were completed, I departed from Pondicherry yesterday, 17.9.26, and today, 18 .9.2026, I got down from the train at Visakhapatnam at 12 noon. As I had got down at Visakhapatnam, our school PT master, T Anand, came to the</t>
  </si>
  <si>
    <t>351(2),74,115(2) r/w 3(5) BNS</t>
  </si>
  <si>
    <t>This is a case of assault/criminal force to a woman with intent to outrage her modesty, voluntarily causing hurt and criminal intimidation, which occurred on 22.06.2026 at about 20:30 hrs at Bavajipeta Village, Srikakulam Mandal &amp; District, and was reported on 20.09.2026 at 15:00 hrs by the complainant Palla Venkataramana, S/o Poliraju, aged 34 years, Yadava, R/o Bavajipeta Village, Srikakulam Mandal &amp; District.The complainant stated that his sister Landa Achamma, who was functioning as the second leader of the DWCRA/Dokra group in the village, was allegedly subjected to sexual harassment by accused Mutcha Jagadeesh @ Jagannadharao, S/o Ramanna. As she rejected his advances, the accused, bearing a grudge against her, threatened to get her removed from the post of second leader of the DWCRA</t>
  </si>
  <si>
    <t>Occurred on 18-09-2026 at about 20.15 hours, on Palakonda Road, Opp. Crown Tailors shop, Srikakulam town, and reported on 20.09.2026 at 12.30hours by the complainant Baratam Venkata Sairaj S/o Kurmayya, 57yrs, Vysya by caste, GSN Towers, Gonti veedhi, Srikakulam town. In which the complainant stated that he is working as a collection agent in Canara Bank. On 18.09.2026 at 18.30 hours, he left his house by his motorcycle bearing No. AP 30P1453 and was going to collect recoveries towards Chinna Bazaar to Day &amp; Night Junction via Krishna Park. He reached Crown Tailors shop at about 20.15 hours and stopped his motorcycle and wanted to get off his motorcycle; at that time, one rider who was riding the motorcycle bearing No. AP 30 P 4467, in a rash and negligent manner, came from the wrong route</t>
  </si>
  <si>
    <t>Occurred on 20.09.2026 at 19.56 hours, at Gantapeta village Junction, Polaki Mandal and reported on the same day at 20.30 hrs. The SI and his staff while performing the vehicle checking at Gantapeta village Junction, Polaki Mandal, the accused by name Vaddi Ravikumar, S/o Vasudevarao, Age 52 years, Vysya by Caste, Sainagar, Narasannapeta Village and Mandal, Srikakulam District. from Amberupeta Village side to Polaki Village in negligence manner with in drunken condition, the SI and staff halt that motor cyclist and checking with DD machine and motor cyclist got the reading 76.8 mg/100 ML and that the accused motor cyclist taken in to custody on occurrence report and told him U/sec 185 MV Act, drove a motor cycle in drunken condition is an offence and also issued 35(3) BNSS notice to accus</t>
  </si>
  <si>
    <t>Occurred on 19.09.2026 at about 23.30 hrs, at Chittivalasa village, Amadalavalasa Mandal and reported on 20.09.2026 at 09.00 hrs, in which the complainant Kanchi Ganapathi S/o Chinnappanna, aged 33 yrs, Kapu by caste, Chittivalasa village, Amdalavalasa Mandal reported that he has working as a Tapymastry works On 19.09.2026 at about 23.30 hrs his elder brother¿s daughter Kanchi Bhavani D/o Ravikumar had some previous disputes with tha e accused Jana Rambabu of same village as she had allegedly abused him. On the above same time the accused Jana Rambabu stood in front of his house and with the said previous grudge in his mind, he was abusing and using filthy language against his brother's daughter Bhavani. On hearing the same, the complainant came out of his house and questioned Rambabu as t</t>
  </si>
  <si>
    <t>115(2),326 r/w 3(5) BNS</t>
  </si>
  <si>
    <t>This is a case of mischief by causing damage to property coupled with simple hurt, which occurred on 14.09.2026 at about 17:00 hours at Kanugulavanipeta Village, Srikakulam Mandal, and was reported on 20.09.2026 at 18:30 hours by the complainant, Ippili Sivasankar, S/o Late Tavitinaidu, aged 47 years, Kapu by caste, resident of Kanugulavanipeta Village, Srikakulam.The complainant stated that he has been cultivating eucalyptus trees in his agricultural field. On 14.09.2026, the respondents, namely Kanugula Manoj and Kanugula Vinod, while burning the waste generated from sarugudu crop in their adjacent agricultural field, caused fire to spread to the complainant¿s field, resulting in the burning and damage of some eucalyptus plants. The complainant estimated the crop loss at approximately Rs</t>
  </si>
  <si>
    <t>Occurred on 15.09.2026 morning 06:20 hours in-between 08.00 hours at Parking place, at infront of Seshadri Kalyana Mandapam Gate, RIMS Hospital Road, Srikakulam Town and reported on 20.09.2026 at 13:00 hours. In which the complainant Kalyani Polarao, S/o Malleswararao, 37 yrs, Relli by caste, Pedda Relli Street, Srikakulam town reported that on 15.09.2026 morning he went to RIMS Hospital road for attending Municipal work, meanwhile at about 06:00 hours, he parked his motor cycle(TVS Apache) vide bearing No.AP30AC7312 and at about 08.00 hours, he returned from Municipal work and reached Parking place and noticed that his parked motor cycle vide bearing No. AP30AC7312 worth of Rs.80,000/- stolen away by some unknown offender etc.</t>
  </si>
  <si>
    <t>Occurred on 14.09.2026 night 20:00 hours inbetween 15.09.2026 at 06.00 hours at infront of complainant house, Sali Street, Srikakulam Town and reported on 20.09.2026 at 14:00 hours. In which the complainant Boggodi Tejeswararao, S/o Krishna Murty, Age 35 yrs, T. Kapu, Sali Street, Srikakulam town reported that on 14.09.2026 night at about 20:00 hours he parked his motor cycle (HF Deluxe) vide bearing No.AP30AD5127 at infront of his house and on the next day i.e., on 20.09.2026 morning 06:00 hours he noticed that that his parked motor cycle vide bearing No.AP30AD5127 worth of Rs.50,000/- stolen awaly by some unknown offender etc.</t>
  </si>
  <si>
    <t>'192/2026'</t>
  </si>
  <si>
    <t>This is a case of illegal transportation of animals, which occurred on 20.09.2026 at about 20:00 hours on the NH-16 Service Road near Chettuvanipeta Village Junction, Srikakulam Mandal and District, and was reported on the same day at 21:30 hours by the complainant, J. Ramarao, SI of Police, Srikakulam Rural PS.On receipt of credible information, the complainant, along with police staff, proceeded to the NH-16 Service Road opposite Chettuvanipeta Village and found one Bolero Van bearing No. AP39 WD 6237, proceeding from Narasannapeta towards Visakhapatnam. On checking the vehicle, it was found that A1 Vadada Ramakrishna, S/o Asirinaidu, aged 25 years, Rajaka, Yambaram Village, L.N. Peta Mandal, was driving the vehicle, and A2 Yarra Kesava, S/o Ramanna, aged 25 years, Palli, Subalaya Villag</t>
  </si>
  <si>
    <t>This is a case of This is a case of Gambling it was Occurred On 20.09.2026 at 17.00 Hrs at At Andavarapu street last at kotni veedi place (Abandoned house) Hiramandalam Hiramandalam Village &amp; Mandal and reported on the same day 18.20 hrs wherein the complainant Y.madhusudhanarao SI of Police-58 ,Hiramandalam PS. and staff caught the accused A1. Tatla Ramana, S/o Bodesh, aged 46 years, Caste: BC-B (Segidi), Anguru Veedhi, Hiramandalam. A2. Mandala Suryanarayana, S/o Appanna, aged 55 years, Caste: BC-B (Segidi), Hiramandalam.A3. Chadramahanti Nagaraju, S/o Krishna, aged 42 years, Caste: BC-B (Segidi), Anguru Veedhi, Hiramandalam.A4 Ippili Govinda, S/o Suryanarayana, aged 44 years, Caste: BC-B (Segidi), Anguru Veedhi, Hiramandalam.A5 Tolapi Simhachalam, S/o Asirayya, aged 64 years, Cast</t>
  </si>
  <si>
    <t>Occurred on 20.09.2026 at about 17.30 hours at Boyipalem village outskirts, Ranasthalam mandal and reported on 20.09.2026 at 19.00 hrs. Wherein the accused Kodamanchi Ramana s/o Apparao,age 52 yrs,Nayibrahmin by caste,Boyipalem village,Ranasthalam mandal srilakulam Dist and 6 others were caught red handedly when they were found playing gambling in a public place by betting money Cash Rs. 10800/-, white cover and 52 playing cards and white gunny bag were seized under cover of occurrence report.</t>
  </si>
  <si>
    <t>This is a case of drunk and drive and endangering to the lives of human being and personnel safety of others, on 20.09.2026 at 19.20hrs at Paleswaraswami temple JN. Santhabommali mandal and reported on the same day at 20.20hrs, when I along with my staff conduction vehicle checking the accused Menda Ramesh S/o Suryanarayana, age 31yrs, velama by caste, Kakarapalli(V), Santhabommali (M). Driver of motor cycle bearing No.AP40HQ3847. drive his motor cycle came from Santhabommali village to Noupada, I along with my staff stoped the motor cycle and I recognize that he is in drunken state. I check him with breath analyzer machine and got reading as 48/100 MG/ML, and I also take sign on report. I said him drive the vehicle with drunken state is punishable offence. The accused was arr</t>
  </si>
  <si>
    <t>Occurred on 21.09.2026 at 15.00 hours in front of Ichapuram Railway Station, Ichapuram Municipality and reported on the same day at 17.30 hours by the complainant M.Mukunda Rao, Sub-Inspector of Police, Ichapuram Town PS, in which, he reported that he arrested the accused A-1) Utama Bhola s/o Ashok Bhola, Age 29 Years,Caste Khandayat, Sunnapalli village, Kabisuryanagar Police Station, Ganjam District, Odisha State., while he was in possession &amp; transportation of the prohibited Ganja. The complainant seized total Ganja weighing about Kg 2.190 grams, worth Rs. 10,750/- 01 mobile phone from the possession of the accused A.1 in the presence of the mediators under the cover of the mediators report. A.2) Seetharam Pandy, Chachina village, Kodala Block, Ganjam District, Odisha State has been</t>
  </si>
  <si>
    <t>Occurred on inbetween 30.08.2026 morning 11:00 hours to evening 18:30 hours at Parking place, RIMS Hospital, Srikakulam Town and reported on 21.09.2026 at 09:00 hours. In which the complainant Kola Vinod kumar S/o Late Seemayya, Age 36 years, Srisayana by caste, Thotada village, Polaki Mandal reported that on 30.08.2026 morning he went to RIMS Hospital for medical treatment purpose and at about 11:00 hours he parked his motor cycle(Achiver) vide bearing No.AP30AK7276 and he returned from RIMS Hospital and reached Parking palce at about 18:30 hours,and noticed that his parked motor cycle vide bearing No.AP30AK7276 worth of Rs.45,000/- stolen awaly by some unknown offender etc.</t>
  </si>
  <si>
    <t>3 DPA, 82(1),85 BNS</t>
  </si>
  <si>
    <t>Occurred prior to 21.09.2026, 12.00 hrs at Golla Street, Rajam Town, Vizianagaram District reported on 21.09.2026 at 12.00 hrs, wherein the complainant Nagalla Rohini w/o Ganapathi @ Ganesh, age 29 years, Yadava by Caste, Donkala peta Village, Srikurmam Panchayathi, Gara Mandal, Srikakulam District stated that her marriage performed with Nagalla Ganapathi @ Ganesh s/o Lakshmayya @ Lakshmum on 21.06.2014 at Sairam Mandir, Arasavilli. at that time of marriage she gave dowry Rs.3,00,000/-, 4tuals gold, Sarisamanulu, Motor Bike worth Rs.70,000/- to her husband. During her marital life she lived happily with her husband one year only and blessed with 3 children. Later her husband harassed her physically and mentally with active instigation with mother-in-law Kondamma, Father-in-law Lakshmayya @</t>
  </si>
  <si>
    <t>Occurred on 21.09.2026 at about 19.30hrs At Meliaputti JN, Meliaputti Village &amp; Mandal and reported on 21.09.2026 at 20.00hrs through occurrence report in which the complainant Sri Mohammed Ameer Ali, SI of Police, Meliautti PS reported that he and his staff HC 946 &amp; PC 344 conducted vehicle checking at the above occurrence place at the time one accused Majji Babu rao S/o Late Ganapathi,41 Yrs,(11.06.1985) R/o D.no:12-16-83, Moosapet Janatha nagar, Balanagar, Rangareddi, Telangana state who drove the Motor cycle vide bearing No AP28CF2141 in drunken stage and found BAC 103mg/100ml by testing with breath analyzer. I took him into police custody after explaining the nature of offence under the cover of occurrence report since no mediators were available.</t>
  </si>
  <si>
    <t>This is a case of Women Missing that occurred on 17.09.2026 about 09.00 hours at House of the complaint, Krishanapuram village , Ponduru Mandal and reported on 21.09.2026 at 13.00 hours, where in the complainant Kella Blaji s/o Sambamurty, 45 yrs, caste by Kapu, Krishanapuram village,Ponduru Mandal, Reported that his Daughter Kella Jayasri D/o Balaji, 18 years, caste by Kapu, Krishanapuram village, Ponduru Mandal, studing Degree first year at Systam Degree collage ponduru his daughter went to college every day morning 09.00 am as usevally his Daughter on 17.09.2026 about 09.00 left his house for college and did not return to house and thereby found missing. Hence he requested to take necessary action.</t>
  </si>
  <si>
    <t>This is a case of This is a case of Gambling it was Occurred On 21.09.2026 at 13.00 Hrs at At Periki veedi at yallamma gudi ,open place , Hiramandalam Village &amp; Mandal and reported on the same day 14.30 hrs wherein the complainant Y.madhusudhanarao SI of Police-58 ,Hiramandalam PS. and staff caught the accused A1. Modi Ramarao S/o late Narayana , age 61 yrs, periki by caste, periki veedi ,Hiramandalam. A2. Chintagunta Srinivasa Rao s/o late Apparao , aged 55 years, Caste: Periki by caste, , periki veedi , Hiramandalam village &amp; mandal.A3 Yarlanki Shiva s/o late Sanjeevarao , aged 29years, Periki by caste, periki veedi , Hiramandalam village &amp; mandal. were taken into custody , while they were found playing ¿Kotha Mukkata¿ with 52 playing cards by betting money and that seized cas</t>
  </si>
  <si>
    <t>125(b),289 BNS</t>
  </si>
  <si>
    <t>This is a case of a non-fatal road accident that occurred on 20.09.2026 at about 23:45 hours on NH-16 Road, near Karajada Village, towards Narasannapeta side, and was reported on 21.09.2026 at about 11:00 hours by the complainant, Mulayam Yadav, S/o Radha Krishna Yadav, aged 22 years, Yadava by caste, R/o Alikapur, Buxar District, Bihar State. The complainant stated that he has been working as a lorry driver with Saizar Transport. On 19.09.2026 at about 14:00 hours, he started driving a trailer lorry loaded with glass panes from Chennai towards Kolkata, along with one Upendra cleaner. While proceeding on NH-16 in Srikakulam District near the Vamsadhara River Bridge at Karajada Village, the trailer lorry developed a tire puncture. Accordingly, at about 23:45 hours on 20.09.2026, he parked t</t>
  </si>
  <si>
    <t>Occurred on 18.09.2026 at about 08.00 hours at Gangadharapeta village Tekkali mandal and reported on 21.09.2026 at 12.00 hours by the complainant Bommali Uma w/o Durga Rao, age 30 years, Caste Yadava, Gangadharapeta village Tekkali mandal reported that the missing person /her husband Bommali Durgarao s/o Gangayya, age 26 years, Gangadharapeta village Tekkali mandal had left from the house stating that he was going for rearing their heard of goat, but did not return back to their home, immediately the complainant and family members searched about the missing woman in all nook &amp; corners of the village, but his whereabouts not known and thereby found missing and etc.</t>
  </si>
  <si>
    <t>This is case of un-natural death due to poison, which occurred on 20.09.2026 at 21.00 hrs, at Borubadra village, Santhabommali Manda reported on 21.09.2026 at 06.00 hrs, in which the complainant Sanapala Krishanarao S/o late Malleswara rao, age 52yrs, Kalinga by caste, Borubadra village, Santhabommali mandal reported that he is doing cultivation for livelihood. His father Sanapala Malleswara rao S/o Late Narasimhulu is suffering with Asma since 10 years, since then he used medicine at Doctor Balaga Murali, Narasannapeta. Present he used government medicine for Asma. Due to old age and suffering with Asma decease he suffering with mentally, so on 20.09.2026 after completed of dinner all were at his home at about 21.00hrs, his father consume Herbicide SL -24-D Amine salt D-58 Herbicide,</t>
  </si>
  <si>
    <t>115(2),324(4),351(2),79 BNS</t>
  </si>
  <si>
    <t>Occurred on 20.09.2026 at about 10:50 hours at Shivalayam Street, Near RTC Compex, Srikakulam town and reported on 21.09.2026 at 17:00 hours. In which the complainant Doki Venkataramana, s/o lt.Mohanarao, 68 years, Vysya by caste, Kothapeta village, Kotabommali Mandal, Srikakulam District reported that on 20.09.2026 the complainant¿s son Doki Krishna Mohan, age 36 years, who is a businessman and also acting as State President of Andhra Pradesh Human Rights Council of India while proceeding with his car bearing No.AP 39 DY 0234 in Shivalayam street, Srikakulam, another car bearing No.AP 30 AL 6336 being driven by it¿s driver Kallepalli Harikrishna is coming on the opposite direction. Due to heavy traffic there is no way to proceed further, for which the said Hari Krishna abused the compl</t>
  </si>
  <si>
    <t>This is case of Girl missing occurred on 20.09.2026 at 17.30 Hrs at the house of the complainant, B P Colony, Kanchili Village &amp; Mandal and reported on 21.09.2026 at 14:00 hrs in which the complainant Kikkara Nagamma W/o Ganesh, 37 Years, B P Colony, Kanchili Village &amp; Mandal reported that she is eking out her livelihood by doing daily wage labour and that her husband is working in Dubai. She has a daughter, namely Kikkara Lohitha, aged 14 years (DOB:23.12.2012) who is studying in 9th class at Government High School, Kanchili. She is residing along with her daughter at B.P. Colony, Kanchili Village &amp; Mandal. On 20-09-2026 at about 09:30 Hrs, she went to attend her daily wage work, leaving her daughter alone at home. At about 19:00 Hrs when she returned home, she found the house locked. Sh</t>
  </si>
  <si>
    <t>7 r/w 8 POCSO ACT 2012, 137(2) BNS</t>
  </si>
  <si>
    <t>This is a case of kidnapping/abduction of a minor girl, which occurred on 21.09.2026 at about 08:45 hours on main road, near the Government School, Pathapatnam and reported on 21.09.2026 at 23.00hrs in which the complainant Gudiya Nandini, W/o Gudiya Mohan Sahu, age 37yrs, Gudiya by caste, Parlakhemundi Town, Gajapathi District, Odisha State reported that she and her husband are residents of Parlakhemundi, Gajapati District, Odisha, and have twin daughters, namely Sindhu Sahu and Bindu Sahu, aged 14 years, who are studying in 8th Class at a Government School, Pathapatnam. On 21.09.2026 at about 08:30 hours, both girls went to school in a hired auto-rickshaw. At about 08:45 hours, the younger daughter Bindu Sahu informed her mother over phone that an unknown person had forcibly taken her el</t>
  </si>
  <si>
    <t>118(1),351(2),115(2),329(4) r/w 3(5) BNS</t>
  </si>
  <si>
    <t>Occurred on 20.09.2026 at 21.00 hours at the house of the complainant Tammineni Chiranjeevulu, Near Sarada Function Hall, Amadalavalasa municipality and reported on 21.09.2026 at 08.30 hours, in which the complainant Tammineni Chiranjeevulu S/o late Rajarao, age 43 years, caste by Kalinga, R/o Near Sarada function hall, Amadalavalasa municipality, Srikakulam district and he is working as a chief reservation supervisor and reported that previously his wife reported a harassment case against him and some disputes aroused between them, further on 20.09.2026 night he was conversation with his elder aunt Gurugubelli Lakshmi who is meternal aunt of his wife over phone call about divorce with his wife, after some time his wife¿s maternal uncle Vammaravelli Chalapathi Rao was contacted him by pho</t>
  </si>
  <si>
    <t>117(2) r/w 3(5) BNS</t>
  </si>
  <si>
    <t>This is a case of assault that occurred on 21.09.2026 at 16:45 hrs at Harijana Street Mandapam, Sompeta Village &amp; Mandal, and was reported on the same day at 21:00 hrs by the statement of complainant Lopinti Balamma, W/o Late Malleswararao, 40 yrs, R/o Harijana Street, Chikati Sompeta. On 20.09.2026 at about 20:00 hrs, during the Vinayaka idol immersion procession, A1 Turumula Sivayya, S/o Lakshmi, assaulted the complainant¿s son Lopinti Shamyul and others by punching and pushing them while dancing. When the complainant¿s son Shamyul questioned A1 and informed the elders, A1 bore a grudge against him. Subsequently, A1 went to the complainant¿s house, called her son outside and took him to a nearby mandapam, where A1 repeatedly punched him in the face, resulting in a fracture and displaceme</t>
  </si>
  <si>
    <t>Occurred on in between 17.08.2026 morning 11:30 hours to afternoon 13.30 hours at infront of Vidya Sagar Hospital,Sindhura Hospital Road , Srikakulam Town and reported on 21.09.2026 at 13:00 hours. In which the complainant Naupada Srinivasa Rao,S/O late Ramamurthy,age 45years ,Rajaka By Caste,Nanbala Veedhi, Srikakulam Town reported that on 17.08.2026 morning he went to Vidya Sagar Hospital for Electrical works and at about 11:30 hours he parked his motor cycle(Splender PLus) vide bearing No.AP30N6607 and he returned from Vidya Sagar Hospital and reached Parking palce at about 13:30 hours,and noticed that his parked motor cycle vide bearing No.AP30N6607 worth of Rs.40,000/- stolen awaly by some unknown offender etc.</t>
  </si>
  <si>
    <t>This is a case of unnatural death due to drowning in the sea, which occurred on 20.09.2026 at about 23:25 hours at the sea shore of Dokulapadu Village, Vajrapukotturu Mandal, and was reported on 21.09.2026 at about 08:00 hours by the complainant Saina Dummu Kumar, W/o Kurmarao, aged 38 years, Vadabalija by caste, resident of Dokulapadu Village, Vajrapukotturu Mandal. The complainant stated that her husband/deceased Dummu Kurmarao, S/o Sundararao, aged 42 years, had attended the Vinayaka Idol procession in their village. After completion of the procession, on 20.09.2026 at about 23:25 hours, the deceased, along with the villagers, proceeded to the sea shore for immersion of the Vinayaka idol. After the idol immersion was completed, while the deceased and the villagers were returning from th</t>
  </si>
  <si>
    <t>Occurred in between 31.08.2026 at 06:00 hrs to 16:00 hrs at the house of Boyina Susheela, pedda velama veedhi, Tilaru Village, Kotabommali Mandal, and reported on 21.09.2026 at 20:00 hrs. In which the complainant, Boyina Susheela w/o Yerranna, 50 years, Vysya by caste, Pedda Velama veedhi, Tilaru village, Kotabommali Mandal reported that she resides in a double-storeyed house and runs a grocery shop on the ground floor. On 30.08.2026 at about 21:30 hrs, she kept one gold bracelet weighing about 3 tulas and two gold chains weighing about 1 tula and 1 ½ tulas in a bag inside the almirah( Beeruva) on the first floor and locked it. Her son, who was present there, left for Berhampur on 31.08.2026 at about 06:00 hrs without locking the first-floor room. At about 16:00 hrs, the complainant foun</t>
  </si>
  <si>
    <t>'324/2026'</t>
  </si>
  <si>
    <t>126(2),118(2),79 BNS</t>
  </si>
  <si>
    <t>Occurred on 18.09.2026 at 20.15hrs on KT road, near Bharath gas office, Kasibugga town and reported on 21.09.2026 at 16.00hrs, wherein the complainant Sakalamukhi Mallesh s/o Late Bariki, 56yrs, Caste by Haddi, Harijana veedhi, Kasibugga town stated that on the evening of 18.09.2026, he and his wife went to a juice shop. While they were walking back home at about 20:15 hrs, the accused, Gujju Murali, approached them from behind, obstructed their path, and abused the complainant's wife using filthy language. When the complainant objected, the accused beat him with a stick. When he raised an alarm, the accused fled the spot. Later, the complainant was shifted to CHC, Palasa, for treatment.</t>
  </si>
  <si>
    <t>Occurred on 20.09.2026 about 19.00 hrs, at Dallipeta Village, Ponduru Mandal and reported on 21.09.2025 at 09.45 hrs., where in the complainant Kampa Raju w/o Lt Suryarao, 45 yrs, caste by Reddika, Dallipeta Village, Ponduru Mandal reported that accused 1) Abothula Ramireddy s/o Lt Suryanarayana 2) Abothula Ramanamma w/o lt Suryanarayana, 3) Abothula Asiritalli w/o Ramireddi, 4) Langu Ramireddi s/o Asirayya, 5) Langu Suryarao s/o Neelappadu, 6) Langu Laxmi w/o Suryarao, 7) Langu Gowri w/o Ramireddi all are caste by Reddika, Dallipeta village, Ponduru mandal all are beat the complaint and her relative Kampa Laxmana rao family members with hands and Iron road caused complaint received blood injury on her Head and received painfully injuryes on her left sholder and Back caused Pe</t>
  </si>
  <si>
    <t>This is a case of Unnatural death due to poison, which occurred on 04.09.2026 in between 09.30 hrs to 13.30 hrs., at Agricultural field, Buridikancharam Village, Ponduru Mandal and reported on 21.09.2026 at 09.00 hrs., where in the complainant Meesala Damayanthi W/o Venkata Rao, 37 yrs, Kapu by caste, Buridikancharam Village, Ponduru Mandal gave a report stated that her husband has been living by doing agriculture and suffering with stomach pain since few days. On 04.09.2026 at 09.30 hrs., her husband Meesala Venkata Rao S/o Appalanaidu, 53 yrs, Kapu by caste, Buridikancharam Village, Ponduru Mandal went to agriculture field for spray the herbicide poison. Later on same day at about 13.30 hrs., bring the meals to her husband and found that her husband is on unconscious stage, then she f</t>
  </si>
  <si>
    <t>79,69,115(2) r/w 3(5) BNS</t>
  </si>
  <si>
    <t>Occurred on prior to 21.09.2026 at 21:00 hours at Bharathi Dental Lab, Opposite Rythu bazar, Illisipuram, Srikakulam town and reported on 21.09.2026 at 21:00 hours. In which the complainant Mylapalli Mohana Latha, D/o lt.Suribabu, 24 yrs, Vadabalija by caste, Fazulbagpeta, Srikakulam reported that While she was studying ITI in the year 2019 she got acquaintance with one Pinninti Venkatesh, s/o Bhadrarao, 28 yrs, Yadava by caste, Neelammathalli Colony, Srikakulam through Face Book which leads their love and made conversation frequently. After that due to some differences, they break up love affair and there is no communication for about 2 years. Recently, the said Venkatesh contacted with the complainant on Instagrm, induced her by saying believable words that he would marry her. On beli</t>
  </si>
  <si>
    <t>Occurred on 20.09.2026 at 21:30 hrs opposite to Maddili baskhara Rao¿s House, Gollakanchili Village, Kanchili Mandal and reported on 21.09.2026 at 06:30 Hrs in which the complainant Korrai Eswara Rao S/o Tirupathi rao, 22 Years, Gollakanchili Village, Kanchili Mandal reported that he had studied up to Degree and was presently preparing for competitive examinations. On 20-09-2026 at about 18:30 Hrs, a Laddu auction was conducted at the Ganesh idol in their village. In the said auction, his father Korrai Tirupathi, bid ¿56,000/-, while one Maddila Bhaskara Rao, a resident of the same village, bid ¿57,000/- and secured the Laddu. He further stated that after having dinner, his father along with his mother Sayamma, went towards their shop to bring the motorcycle which was parked there. At abou</t>
  </si>
  <si>
    <t>Occurred in between 01.08.2026 at 09:00 hrs and 21.09.2026 at 13:00 hrs at the house of Bantupalli Chinnammadu, Duppalapadu Village, Kotabommali Mandal, and reported on 21.09.2026 at 18:00 hrs. The complainant, Bantupalli Chinnammadu, W/o Simhachalam, aged 42 years, Yadava by caste, Duppalapadu Village, reported that she is residing with her daughters and working as a daily wage labourer. On 31.07.2026, she kept one gold tadu weighing about 2 tulas and one gold necklace weighing about 1.5 tulas in the almirah locker of her house. Thereafter, she went to Visakhapatnam along with her daughters to stay with her husband, locked the house and kept the key inside a cupboard. On 21.09.2026, she returned and found the gold ornaments missing. She suspects that unknown persons entered the house duri</t>
  </si>
  <si>
    <t>7-B r/w 8-B APPA</t>
  </si>
  <si>
    <t>occurred on today i.e., on 21.09.2026 at 18.45 Hours at Purushottapuram check post and reported on the same day at 20.00 Hours. wherein the accused Golivi Surya rao s/o Sriramulu, age 32 Years, Caste Velama, Chinna Koyyavanipeta village, Etcherla Mandal, Srikakulam District was arrested and seized two bottles of ID Arrack, 2 ID arrack sachets, worth Rs.1000/- and a Royal Enfield Bullet bearing reg. No. AP 30 AK 7553 under the cover of occurrence report.</t>
  </si>
  <si>
    <t>This is case of un-natural death due to snake bite, which occurred on 20.09.2026 at 14.30hrs, at agricultural field, Laxmipuram village, Santhabommali Mandal reported on 22.09.2026 at 13.30 hrs, in which the complainant Tangi Ramanamurthy S/o late Chinnarajanna, age 45 yrs, Velama by caste, Laxmipuram village, Santhabommali manda reported that he is doing cultivation for livelihood. on 20.09.2026 at about 14.30hrs, when his mother Tangi Seethamma cutting grass in his agricultural field one snake bitten his mother right foot, he shifted his mother to CHC, Kotabommali and shifted to GGH, Srikakualm for better treatment, while going on treatment she was died on 22.09.2026 at about 12.57hrs. He came to Police station and lodged a report to take action as per law.</t>
  </si>
  <si>
    <t>This is a case of rash and negligent driving which caused death, that occurred on 22.09.2026 at about 17.30 hrs, near ESSAR petrol bunk, Reddipeta village limits, Amadalavalasa Mandal (On SH road, Towards Amadalavalasa to Alikam road) and reported on same day at 20.30 hrs, in which the complainant Challa Laxmi W/o Late Butchibabu, 41 yrs, P.Velama by caste, Navanampadu village, Srikakulam Rural Mandal reported that her husband /deceased Challa Butchibabu S/o Late Appayya, 44 yrs, left from her house to go to his father-in-laws house at Balaga, Srikakulam town to meet his children¿s, who is staying and study at her parents¿ house by his Hero HF Deluxe Motor Cycle No.AP30AA9288 for his some personal work at the mean time when her husband reached above occurrence place the accused driver of</t>
  </si>
  <si>
    <t>This is a fatal road accident, which occurred on 22.09.2026 at 06.20 hrs., at Near Kesavadasupuram Village Junction, Ponduru Mandal and reported on 22.09.2026 at 08.00 hrs., where in the complainant, Lolugu Vijayalaxmi, W/o Kannamnaidu, aged 55 years, Kapu by caste, R/o Lolugu Village, Ponduru Mandal, gave a report stating that her husband, Lolugu Kannamnaidu, S/o late Appalasuri, aged 65 years, Kapu by caste, R/o Lolugu Village, Ponduru Mandal, was working as a vegetable vendor at Srikakulam Market and used to travel to Srikakulam Market daily for selling vegetables. On 22.09.2026, during the morning hours, as usual, her husband proceeded towards Srikakulam Market on his TVS XL bearing Regd. No. AP30AM0601. When he reached near the turning at Kesavadasupuram Village Junction, Ponduru Mand</t>
  </si>
  <si>
    <t>This is a case of a fatal road traffic accident that occurred on 21.09.2026 at about 20:30 hours near the local pond, Romadala Village, Pathapatnam Mandal, and was reported on 22.09.2026 at about 05:00 hours. In this connection, the complainant, namely Tuta Yesulu, S/o Late Jammayya, aged 75 years, SC-Mala by caste, resident of Rompivalasa Village, Pathapatnam Mandal, stated that his daughter Hemalatha has two daughters and one son and that she is residing at Hyderabad for her livelihood. Recently, her husband (the complainant's son-in-law) died, and thereafter her daughter and son, namely Kalagati Lowly and Nani, both twins, have been staying with the complainant. Both are studying in the 3rd class in their village. On 21.09.2026, at about 20:30 hours, his granddaughter Kalagati Lowly, D/</t>
  </si>
  <si>
    <t>The Offence Occurrence in between 17:45 hrs on 01.09.2026 to 1000 hrs on 03.09.2026 at the Distirct treasury Office, Collectorate office, Sriakulam Town and reported on 22.09.2026 at 19.00 hrs by the complainant Balivada Karthik S/o late Srihari rao, Age 33 yrs, Sistakaranam by caste, Plot No.20, Krishnanagar Madhav motors, Srikakulam Town reported that he has been working as junior attender at District treasury office, Srikakulam Town Since07.11.2024. he has been using his personal Lenovo think centre CPU for for his office work. On 01.09.2026 at about 17:45 hrs after completing his work he shutdown his stsyem and left his CPU in the office and went to his residence. On 03.09.2026 at about 10:00 hours, when he returned to the office, he found that his CPU was missing from the place wh</t>
  </si>
  <si>
    <t>This is a case of missing that occurred on 20.09.2026 at 18.00 hrs at the complainant house of Dhanukuvada village, L.N.Peta mandal and reported on 22.09.2026 at 17.00 hrs based on the report of Chinnala Sarada, W/o Viswanadham, Age 44 yrs, Caste: Velama, Dhanukuvada village of L N Peta Mandal., in which she reported that she together with her husband are living by doing agriculture works and further reported that her husband by name Chinnala Viswanadham, S/o Late Jagannadham, Age 50 hrs is used to drink alcohal daily and thereby she reprimanded him in several times to change his attitude but he denied her words. While so, on 20.09.2026 at 18.00 hrs her husband left home to visit L.N.Peta Junction and still did not return home today. On that she is together with her family members made sea</t>
  </si>
  <si>
    <t>This is a case of Non-Fatal road accident that occurred on 22.09.2026, at about 10:30 hrs, on B.T. road leading towards Meliaputti to Tekkali, near Jalakalingupuram village, Meliaputti village Mandal, Srikakulam district and reported on same day at 14.00 Hrs, wherein the complainant, Ganthagoru Vasu S/o Ramarao, 55 Yrs, Telaga by caste, R/o Bandapalli village, Meliaputti mandal has stated that he has been working as a supervisor for a contractor engaged in BSNL works. Today i.e 22.09.2026 he started form his house to go to meliaputti on his motor cycle vide bearing no:AP 30 AP 5664 (Honda shine) and he reached Jalakalingupuram village at about 10.30 Hrs in opposite direction a bolero vehicle bearing no: AP 39 UG 2374 Which was proceeding from Meliaputti towards Tekkali, was driven in</t>
  </si>
  <si>
    <t>This is a case of Un-natural death that occurred on 16.09.2026 at 10.30 hrs in 'KONDA GEDDA' at Savalapuram junction of Sarubujjili Mandal and reported on 22.09.2026 at 20.00 hrs based on the report of Bathini Sudhakar, S/o Lakshmanarao, Age 23 yrs, Caste: mala, Buridivalasa colony, Sarubujjili Mandal., in which he reported that he has been working in South India shopping mall at Srikakulam and he and his sister are children to their parents and further reported that his mother Bathini Chinnammadu, W/o Lakshmanarao, Age 45 yrs is housewife and suffering from fits decease from so many years. Accordingly, on 16.09.2026 he and his sister were left home to do their jobs and then he received a call from his cousin and informed that his mother fell in the water at Konda gedda due to fits while w</t>
  </si>
  <si>
    <t>Occurred on in between 08.09.2026 night at about 20:30 hours inbetween 22.30 hours at infront Road of Mahalaxmi Medial Shop, Surya Mahal Junction, Srikakulam Town and reported on 22.09.2026 at 09:00 hours. In which the complainant Madama Ramakrishna, S/o Apparao, Age 34 yrs, Caste by Padmasali, Mahalaxmi Nagar, Srikakulam Town reported that on 08.09.2026 night at about 20:30 hours he parked his Hero Fashion Pro motor cycle bearing No.AP30L7105 at in-front Road of Mahalaxmi Medial Shop, Surya Mahal Junction, Srikakulam Town and went to Mati and Pati Restaurant for attending duty purpose and after 22:30 hours he returned and reached the parking place and he noticed that his parked Hero Fashion Pro motor cycle bearing No.AP30L7105 worth of Rs.60,000/- stolen away by some unknown offender etc.</t>
  </si>
  <si>
    <t>This is a case of Fatal road accident that occurred on 23.09.2026 at 13.40 hours on NH-16 road, nearby Kothagraharam Village, Nandigam Mandal and reported on the same day at 16.00 hours by the complainant Kanithi Devi, W/o Late Manmadha Rao, Age 33 years, Kalinga by caste, Anandhapuram Village, Nandigam Mandal reported that her younger daughter Kanithi Lochana, Age 5 years engaged her brother Bammidi Laxmipathi motor cycle along with his daughter Saritha for attending name ceremony function at Neelibhadrapuram Village of Palasa Mandal, they were reached at Kothagraharam Village her daughter and daughter in law get down motor cycle and told that wait at tea time, he going to Nandigam for attend some works. After complete his works, returns and reached Kothagraharam Village. Meantime Locha</t>
  </si>
  <si>
    <t>3(1)(s),3(1)(r),3(2)(va) SC ST POA ACT, 351(3) BNS</t>
  </si>
  <si>
    <t>Occurred on 13.09.2026 at about 13:30 hrs at Gunapalem Road, near SDPO Office, Srikakulam town and reported on 23.09.2026 at 20:00 hrs where in the complainant by name putta Venkata ramana S/o Tavudu, Age 40yrs, SC(madiga), Chilakapalem Village, Srikakulam town reported that the complainant submits that he has been working as a Reporter for CVR News Channel in Srikakulam District for the last 15 years. On 12.09.2026, a woman by name Bhargavi, resident of Totapalem, came before the media and stated that one Travel Madhu of Srikakulam, along with his daughter, was allegedly harassing her and her husband by foisting a POCSO case against her husband. Accordingly, the said news was published/broadcast through CVR News Channel. On seeing the said news, on 13.09.2026, one Kolluru Naga madhu@ Tra</t>
  </si>
  <si>
    <t>Occurred on 05.09.2026 at 06:30 Hrs at complaint house of basavakotturu village, Kaviti Mandal and reported on 23.09.2026 at 07.15 Hrs by the complaint Pitta Lokanadham, S/o Madhavarao, 37 Yrs, Basava Kothuru Village, Kaviti Mandal lodged a report at Kaviti PS and stated that on 05.09.2026 at 06:30 Hrs his wife Pitta Kumari turned on gas stove to make tea. Meanwhile gas leaked and the flame went out to the regulator and went up to top with flames. Seen the same by his mother Pitta Laxmi went to stop the fire, also his neighbourer Neelagiri Bhagyavathi came with wet gunny bag to stop the flames. But the flames not control, set the fire to the three women. Among them her wife received burn injuries face, both hands and legs. Immediately shifted the three persons to CHC, Sompeta. There from</t>
  </si>
  <si>
    <t>This is a case of unnatural death due to drowning, which occurred on 23.09.2026 at about 11:00 Hrs at the sea shore of Peddagannagallapeta Village, Srikakulam Mandal, and was reported on the same day at about 15:30 Hrs by the complainant, Muddada Ramana, S/o Late Venkanna, aged 37 years, Velama by caste, R/o Tamminaidupeta Village, Etcherla Mandal.The complainant stated that he is working as an electrical meter reader and that his father, Muddada Venkanna, S/o Late Appalasuri, aged 81 years, was engaged in agricultural work. On 21.09.2026 at about 09:00 Hrs, his father went to his agricultural land, but did not return home. The complainant and his family members searched for him at various places. As a saiyanna canal was situated beside their agricultural land, they suspected that his fath</t>
  </si>
  <si>
    <t>'325/2026'</t>
  </si>
  <si>
    <t>Occurred on 21.09.2026 at 10.00 hrs at Anjaneya Veedhi, Chinnabadam Village, Palasa-Kasibugga municipality and reported on 23.09.2026 at 08.00 hrs, wherein the complainant Kurmapu Apparao S/o late Kustayya, Age 52 years, Caste by Rajaka, Kovela veedhi, Chinnabadam village, Palasa-Kasibugga municipality reported that one month ago, a petty quarrel arose between his younger brother/Deceased Kurmapu Lokanadham s/o Lt Krishnayya, 48yrs, Rajaka by caste, Chinnabadam Village, Palasa-Kasibugga municipality and Kurmapu Lokanadham¿s wife Kurmapu Damayanthi. As a result, Kurmapu Damayanthi left their house and went to her parents' home in Chinnabadam Village. On 21.09.2026, Kurmapu Lokanadham went to her parents' house and requested his wife to return home, but she refused. Following her refusal, on</t>
  </si>
  <si>
    <t>This is a case of a Missing Woman occurred on 20.09.2026 at 16.30 hrs at complainant house at Kadumu Village, Kothuru Mandal, and reported on 23.09.2026 at 13.00 hrs wherein the complainant Gorisetti Venkata Rao, S/o. Krishna Murthy, age 35 yrs, Rajaka by Caste, Kadumu Village, Kothuru Mandal wherein the complainant stated that his wife Gorishetti Navya, aged 25 years, D/o Late Lakshmana Rao, Dharmavaram Village, Etcherla Mandal, left their house at Kadumu Village on 20.09.2026 evening 4.30 hrs without informing the family members. Despite searching in the surrounding areas, relatives¿ houses and neighbouring villages, her whereabouts could not be traced. Hence, the complainant lodged a report requesting necessary action to trace the missing woman.</t>
  </si>
  <si>
    <t>'292/2026'</t>
  </si>
  <si>
    <t>This is a case of theft of a motor cycle occurred in between 21.09.2026 at 07.00 to 09.00 hrs at in front of house of the complainant at Kovelaveedi, Narasannapeta Town and reported on 24.09.2026 at 19.00 hrs wherein the complainant Ullakula Krishna S/o. Late Apparao,42 yrs, Yadava by caste, R/o Kovela Veedi, Narasannapeta Town reported that unknown culprits committed theft of his Bajaj CT 110X model motor cycle bearing Regd.No. AP-40DM-3088 worth Rs. 60,000/- which was parked in front of his house and the offenders escaped with the booty.</t>
  </si>
  <si>
    <t>This is a case of dowry harassment that occurred prior to 24.09.2026 at Haridasupuram Village, Nandigam mandal and reported on 24.09.2026 at 11.00 hours by the complainant Kamminana Krishna Veni, W/o Dilleswara Rao, Age 49 years, SC-Mala by caste, Haridasupuram Village, Nandigam Mandal reported that she has married with her husband Kommana Dilleswara Rao on 26.05.1994 who is working in BSF at Kuch Bihar. They begot 2 sons. After complete 3 years of their wedlock her husband harassed her with physically and mentally. When he came to house on leave beat her and abused her, did not gave money for caring about her sons, she approach to village elders and Nandigam police station but he couldn¿t change about his attitude. Last year July month he came to village on leave, taken away 9 tulas of go</t>
  </si>
  <si>
    <t>'326/2026'</t>
  </si>
  <si>
    <t>This is case of woman missing that occurred on 22.09.2026 at 11.00hrs at the complainant house, Boddapadu Village, Palasa Mandal and reported on 24.09.2026 at 18.30hrs, wherein the complainant Maddila Nirmala w/o Laxminarayana, 38yrs, Yadava by caste, Boddapadu Village, Palasa Mandal reported that her daughter/missing woman Maddila Venu D/o Laxminarayana, 20yrs, Yadava by caste, Boddapadu Village, Palasa Mandal had completed her Intermediate education and was staying at home. On 22.09.2026 at about 11:00 hours, her daughter left the house informing her that she was going to the temple, but she did not return home thereafter. The complainant made diligent efforts to trace her by searching at all possible places and making inquiries with relatives, friends, and acquaintances. Despite all suc</t>
  </si>
  <si>
    <t>This is a case of voluntarily causing simple hurt with a sickle, which occurred on 23.09.2026 at about 19:00 hours at the backside of the complainant¿s house, Mahadevipuram Village, Vajrapukotturu Mandal, and was reported on 24.09.2026 at about 19:00 hours. The complainant, Kanithi Puspalatha, W/o Satyanarayana, aged 44 years, by caste Kalinga, is working as a tailor in her village. She has been having a dispute with her neighbour, namely A-1 Boddepalli Damayanthi, regarding a compound wall for some time. In connection with the said dispute, A-1 had been abusing the complainant frequently. On 23.09.2026 at about 19:00 hours, A-1 abused the complainant. When the complainant questioned her, A-1 informed A-2 Tammineni Sundar Rao, a villager. A-2 immediately came to the spot, assaulted the com</t>
  </si>
  <si>
    <t>This is a case night burglary that occurred in between on 23.09.2026 at 17.30 hrs and 24.09.2026 at 06.00 hours at the house of the complainant, Main Road, Jalantrakota Village, Kanchili Mandal and reported on 24.09.2026 at 11.00 Hrs ., in which the complainant Baddi Deepika W/o Kamaraju, 28 Years, Chotraipuram village, Kanchili Mandal and stated that her husband Baddi Kamaraju is working as an SSB Constable and is presently on duty at Srinagar, Jammu &amp; Kashmir. About three years ago they constructed a house at Jalantrakota Main Road. At present she is residing in the said house along with her two children and her father-in-law. Her mother-in-law and her husband's brothers are residing at their native village Chotraipuram. She further stated that as Vinayaka Idol Immersion was being con</t>
  </si>
  <si>
    <t>Occurred on 24.09.2026 at about 19.13 hrs at Jammu Jn, Narasannapeta (M) reported on same day at 19.45 hrs wherein the complainant V Laxminarayana, SI of Police, Narasannapeta PS and his staff are performing drunken driver duty in the part of control the accidents, and Traffic regulation the accused Surapu Ganesh S/o Dalayya, 35 yrs, Ravulavalasa Village, Narasannapeta (M), Driver of Auto bearing Reg No. AP30X8698.While performing drunken drive, complainant stopped the motor cycle and while checking with breath analyzer to the rider of motor cycle it shows alcohol content as 81 mg/100 ML. The complainant take him to custody under the cover of occurrence report.</t>
  </si>
  <si>
    <t>351(2),133,221,132,222 BNS</t>
  </si>
  <si>
    <t>Occurred on 22.09.2026 at about 19:20 hours at Mortuary Room, Govt. General Hospital, Srikakulam Town and reported on 24.09.2026 at 15:00 hours. In which the complainant Sri Y. Simhachalam, S/o late Pedaramunaidu, Age 44 yrs, Caste by Velama, Sub-Inspector of Police, Santhabommali Police Station reported that in connection with the investigation of the case in Cr.No.79/2026 U/s.194 BNSS(Death due to snake bite), the complaint along with WHC 1901, came to the Srikakulam GGH Mortuary and conducted the inquest over the dead body from about 16:00 hrs to 18:00 hrs. Thereafter, WHC 1901 went to the Forensic Department to hand over the PM requisition and connected records to the concerned doctor, at that time the concerned doctor was not available there, later they waited near the Mortuary Outpo</t>
  </si>
  <si>
    <t>11(1) (a),11(1) (d) PCAA</t>
  </si>
  <si>
    <t>Occurred on 24.09.2026 at 14:00 Hrs on Near Karapadu toll plaza, Kaviti mandal and reported on 24.09.2026 at 16.00. In which the accused Ruttula Ramesh C/o Sriramamurthy, 33 yrs, K Venkatapuram, Kodavatipudi Mandal, Visakhapatnam District Driver and owner of the Ashok leyland ltd Bada-Dost I5 TNDD van bearing No. AP 39 WM 5200 was apprehended while they were transporting 08 cattles without following rules and regulations and thereby contravened the provisions of Prevention of Cruelty to Animals Act. The cattle and vehicle was seized under the cover of occurrence report drafted from 14:00 Hrs to 15:00 Hrs and brought to Police Station.</t>
  </si>
  <si>
    <t>'203/2026'</t>
  </si>
  <si>
    <t>Occurred on 31.08.2026 at 17.30 hrs, At Complainnant house, Domam village, Echerla Mandal and reported on 24.09.2026 at 09.00 hrs, Wherein the complainant Konthala Suryanarayana s/o Late Ramakrishna, 45 yrs, Reddika case, Domam village, Etcherla Mandal. The complainant stated that his son/deceased Kontala Durgarao S/o Suryanarayana, 27 years, Reddika by caste, Domam (V), Etcherla Mandal that his son consumed MILQUAT, a weedicide poison at his house during absence of his family members due to unclearable debts. On that immediately, he rushed to his house, and got shifted his son to Lotus Hospital, Srikakulam for treatment. As they are unable to meet expenditure and financial unavailability, they shifted his son to RIMS Hospital, Srikakulam. While undergoing treatment, on 23.9.2026 at</t>
  </si>
  <si>
    <t>This is a case of drunk and drive and endangering to the lives of human being and personnel safety of others, on 25.09.2026 at 18.40hrs at Paleswaraswami temple JN. Santhabommali mandal and reported on the same day at 19.45hrs, when I along with my staff conduction vehicle checking the accused Vadarevu Raju S/o Mallesu, age 35yrs, Palli by caste, Vadditandra (V), Santhabommali (M). Driver of motor cycle bearing No.AP39HE0574. drive his motor cycle came from Santhabommali village to Noupada, I along with my staff stoped the motor cycle and I recognize that he is in drunken state. I check him with breath analyzer machine and got reading as 78/100 MG/ML, and I also take sign on report. I said him drive the vehicle with drunken state is punishable offence. The accused was arrested by t</t>
  </si>
  <si>
    <t>115(2),125(a) r/w 3(5) BNS</t>
  </si>
  <si>
    <t>This is a case of a non-fatal road accident that occurred on 25.09.2026 at about 14.30 hours opposite Konark Sweet Shop, Peddapadu Road, Srikakulam Mandal and District, and was reported on the same day at 21.30 hours by the complainant, Divvalasa Sivaprasad, S/o Gannayya, aged 32 years, SC-Mala by caste, R/o Kasimivalasa Village, Srikakulam Mandal. He is working as a private physiotherapy practitioner. On 25.09.2026, while the complainant was proceeding towards Srikakulam from his village on his motorcycle bearing No. AP 40 DL 4601, and when he reached opposite Konark Sweet Shop, the accused driver of motorcycle bearing No. AP 30 P 1077, who was proceeding from Srikakulam towards Peddapadu Village, drove the motorcycle in a rash and negligent manner, with high speed and dashed against the</t>
  </si>
  <si>
    <t>This is a case of riding a motorcycle by drunken person Occurred on 25.09.2026 at about 16.51 hrs At Meliaputti JN, Meliaputti Village &amp; Mandal and reported on 25.09.2026 at 18.00hrs through occurrence report in which the complainant Sri Mohammed Ameer Ali, SI of Police, Meliautti PS reported that he and his staff HC 1981 &amp; PC 344 conducted vehicle checking at the above occurrence place at the time one accused Vandana Narayana rao S/o Sriramulu, 54 Yrs, Kapu by caste, R/o 3-51, Peddaveedi, Makanapalli village, Meliaputti mandal, Srikakulam dist who drove the Motor cycle vide bearing No AP 28 AP 3331 in drunken stage and found BAC 112.9 mg/100ml by testing with breath analyzer. I took him into police custody after explaining the nature of offence under the cover of occurrence report sinc</t>
  </si>
  <si>
    <t>Occurred on 25.09.2026 at 17.00 hours, on NH 16 road, Madapam Toll Gate, Narasannapeta Mandal and reported on the same day at 19.30 hrs, wherein the accused A-1 Mohammed Salman, S/o Bashir, aged 23 years, Muslim, Main Road, near Gopalan Mall, Valmiki Nagar, Bangalore South, Karnataka State. A-2 Rajendra Kumar Muli, S/o Debaraj Muli, hailing from Badasahi, Devagam, Buddhamaba, and Kabisuryanagar in Ganjam district, Odisha state. Accused A-1 was arrested and taken into custody for illegal possession of ganja weighing approximately 4.080 kgs, worth Rs. 12,000/-. The contraband was seized under the cover of a mediators¿ report. Accused A-2 who are source yet to be apprehended.</t>
  </si>
  <si>
    <t>Occurred on 25.09.2026 at about 20.30 hrs at Nagavali Bridge, Near Day and Night Junction, Srikakulam Town and reported on 26.09.2026 at 11:00 hours. In which the complainant Duvvu Lavanya, D/o Mohanarao, 22 yrs, Yadava, Venkateswara Nagar, Gujarathipeta of Srikakulam Town reported that the complaint mother jumped from Nagavali Bridge in the year 2025 and died due to financial problems, due to that reason his father vexed on human life and on 25.09.2026 at about 20.30 hours his father Duvvu Mohanarao, S/o Late Apparao, Age 52 yrs intentionally jumped from Nagavali bridge in to Nagavali River with a view to die and his father drowning away in the flow of heavy water. After seeking in and around the Nagavali River, but his father did not traced. His father Duvvu Mohanarao foun</t>
  </si>
  <si>
    <t>This is a theft case that took place on 03.06.2026 at 13:45 hours at the complainant¿s house in Ramadasupeta village, Jalumuru mandal. This complaint was filed on 26.09.2026 at 18:00 hours. In this regard, Dharmana Susheela, D/o Palli Appayya, aged 45 years, caste by Velama, Ramadasupeta village, Jalumuru mandal, is residing in her own house in the same village. On the morning of 03.06.2026, since the naming ceremony of the son of Ravada Hasini, who lives opposite her house, was being held, she, along with Hasini, took 2 tulas of gold chain to her mother Kothamma¿s temple in Kotabommali. After that, she returned home and kept the chain in a steel box in their house, and then went to the naming ceremony lunch. After the program ended and she returned at 13:45 hours, she noticed that the go</t>
  </si>
  <si>
    <t>'327/2026'</t>
  </si>
  <si>
    <t>occurred on 25.09.2026 at about 18.30hrs at Pedda Narayanapuram Village, Palasa Mandal and reported on 26.09.2026 at 08.00hrs, wherein the complainant Chinthala Saraswathi w/o Late Simhachalam, 22yrs, SC Pammidi by caste, Peddanarayanapuram Village, Palasa Mandal reported that on 26.09.2026 evening 06.30PM, her husband/deceased Chinthala Simhachalam s/o Late Narasimhulu, 28yrs, SC Pammidi by caste, Peddanarayanapuram Village, Palasa Mandal returned home from work. While he was preparing to take a bath, he was hanging his clothes on a wire near the bathroom, when he accidentally came into contact with the wire, which had an electrical current running through it, and sustained an electric shock, causing him to fall down. Immediately, he was shifted to Palasa CHC for treatment. After examinin</t>
  </si>
  <si>
    <t>Occurred prior to 26.09.2026 at Seedi Village, Pathapatnam Mandal, Srikakulam District reported on 26.09.2026 at 14.00 hrs, wherein the complainant Nimashkavi Bangaruthalli w/o Nagarjuna, Age:26 yrs, Caste: Rajulu, Mahalakshmi Nagar Colony, Srikakulam Town and District and reported in the year of 2019 her marriage was solemnized with Nimashkavi Nagarjuna S/o Prakash at her-in-laws house. at the time of Marriage her parents gave Rs.3,00,000/-, 2 tulas gold, Rs.1,10,000/- for Bike, Rs.2,00,000/- worth Sarisamanulu to her husband. During her marital life she blessed with two children Gagan Prakash, Duhitha. Later her husband harassed her mentally, physically and demanded additional dowry with active instigation of Mother-in-law Sarada. Though the complainant bare all the harassment of accused</t>
  </si>
  <si>
    <t>Occurred on 25.09.2026 at 14.00 hrs, on NH326 road near SC colony Jammu village, Narasannapeta mandal, reported on 26.09.2026 at 08.00 hrs by the complainant namely Bammidi Appalaraju s/o late Ramayya,68 yrs, sc mala by caste, Jammu sc colony, Narasannapeta mandal, he was dong labor works in his village, today on 25.09.2026 he was go to village pond for bathing after completion he was return to his village ,then his cross the road while that time the rider of a motorcycle bearing No. AP-30M-4710, who was proceeding from Challavanipeta towards Narasannapeta in a rash and negligent manner, came from the side direction and dashed him.As a result, he fell down on the road and sustained an injury to his right leg and head. He was subsequently shifted to GGH, Srikakulam, for treatment.</t>
  </si>
  <si>
    <t>The incident occurred on 26.09.2026 at about 15:00 hours at the accused¿s Pan shop situated at Pudijaganndhapuam village, Vajrapukotturu Mandal, and was reported on the same day at about 16:30 hours. The complainant, P Appalareddy, SI of Vajrapukotturu Police Station, along with PC 144, and WPC 738, apprehended the accused, Timmala Parvathi, W/o Tatarao, age 43 years, Peddaveedhi, Pudijaganndhapuam village of Vajrapukotturu Mandal. The accused was found transporting liquor bottles illegally to her Pan shop with the intention of selling them at higher prices and thereby obtaining unlawful profit. During the apprehension, the complainant seized 08 bottles of Siri¿s SENTINI Special Deluxe grain Whisky plastic bottles, each containing 180 ml in plastic bottles, from the possession of the accus</t>
  </si>
  <si>
    <t>Occurred on 26.09.2026 at 17.00 hrs, Open public place at Kapu veedhi, Jillunda village road, Mandasa village and mandal and reported on the same day at 18.30 hrs, wherein the complainant apprehended the accused 1) Talagana Dalayya, S/o.Ramaswamy, 66 yrs, 2) Bangari Bhaskara Rao, S/o.Chinnarao, 53 yrs, 3) Bangari Dalayya, S/o.Chinnavadu, 61 yrs, 4) Maddili Tirupathi, S/o.Appanna, 61 yrs, 5) Badakala Kurmarao, S/o.Vallayya, 45 yrs, 6) Sasumana Byragi, S/o.Kamaraju, 65 yrs, 7) Turaka Ganapathi, S/o.Ramudu, 55 yrs, All are Kapu veedhi, Mandasa village and mandal while they were indulging in gambling and seized an amount of Rs.1,030/- from their possession under the cover of occurrence report.</t>
  </si>
  <si>
    <t>'204/2026'</t>
  </si>
  <si>
    <t>Occurred on 26-09-2026 at about 17.00 hours, and reported on 26-09-2026 at about 18.00 hrs while SI of police, Etcherla PS ,received reliable information that some persons were indulging in illegal gaming for money At open place, Besides open place, near ammavari chattu , Allinagaram village, Etcherla mandal , which is a public place within the limits of Etcherla Police Station. Immediately, along with staff proceeded to the said place and conducted a raid. On reaching the spot, it was found that 6 persons were playing illegal gaming with money and that persons were apprehended at the spot. From their possession, the following were seized. Cash amount of Rs. 5000/-, Gaming materials such as playing card. The seized property was taken into custody</t>
  </si>
  <si>
    <t>11(1) (d),11(1) (a) PCAA, 5,12 APPCSAPA</t>
  </si>
  <si>
    <t>This is case of cruelty to livestock while transporting from far place for slaughtering, occurred on 27.09.2026 at about 08:30 hours and reported on the same day at 09:30 Hrs. by the complainant S Haribabu Naidu, SI of Police, Baruva Police Station; wherein the accused A1: Nakal Mohan Patra, S/o Late Trinath patra, 36 Yrs, Chandupur Village, Golantra Block, Ganjam Distrcit, Odisha State Mandal, (Driver of the Bolero bearing No. AP 39 TZ 0597) since 2 years, went to Barampuram of Odisha state; where he loaded (7 cattle),got loaded 7 live stocks in the rigid and hazardous manner on the directions of A1: Murapala Paparao , Owner of Bolero bearing No. AP 39 TZ 0597 by tying without permit and thereby contravened the provisions of Prevention of Cruelty to Animals Act to going to Tilaru Sandy of</t>
  </si>
  <si>
    <t>This is a case of Unnatural Death due to Snake Bite, which occurred on 21.09.2026 at about 03:30 hours at the deceased¿s house, Pasigangupeta Village, Pathapatnam Mandal, and was reported on 27.09.2026 at 08:00 hours. The complainant, Jutthu Suseela, W/o Ramana Murthy, aged 42 years, Velama by caste, resident of Chandrayyapeta Village, Seedhi Panchayat, Pathapatnam Mandal, reported that her parents had four female children, and she is the youngest daughter. Her mother, Kadusu Ammanna, W/o Kadusu Gowrlu, aged 70 years, Velama by caste, resident of Pasigangupeta Village, Pathapatnam Mandal, was residing at her own house. On 21.09.2026 at about 03:30 hours, while her mother was sleeping in her house, an unknown poisonous snake allegedly bit her on the abdomen. On noticing the same, the compla</t>
  </si>
  <si>
    <t>126(2),308(2),318(4),351(2) r/w 3(5) BNS</t>
  </si>
  <si>
    <t>Occurred on 03.09.2026 at about 10:00 hrs on near karimajji vari kallaru, in front of accused house at Ranasthalam Village, Ranasthalam Mandal, and was reported on the 27.09.2026 at about 20:00 hrs Complaint Tekkali srinu S/o.Ramainaidu ,age 31yrs, kapu by caste, Seetharampuram village, Ranasthalam mandal ,Srikakulam Dist. The complainant stated that his brother was running a Home Needs Shop and Due to business losses, they mortgaged their family properties in the name of Karimajji Jagadeesh and borrowed several occasions about Rs.1,10,00,000/- from Jagadeesh and his father Karimajji Appalanaidu during 2022¿2024, with an agreement to re-transfer the properties after repayment with interest. Though the complainant paid interest through PhonePe up to December 2024 and later offered to rep</t>
  </si>
  <si>
    <t>'328/2026'</t>
  </si>
  <si>
    <t>306 BNS</t>
  </si>
  <si>
    <t>Occurred prior to 17.09.2026 at GNV Jewellers, KT road, Kasibugga town, Palasa-Kasibugga municipality and reported on 27.309.2026 at 14.30hrs, wherein the complainant Korrayi Simhachalam s/o Thammayya, 30yrs, Yarakayyapeta Village, Kotabommali Mandal reported that he is working as a Branch Manager at GNV Jewellers, K.T. Road, Kasibugga Town, Palasa-Kasibugga Municipality. The accused, namely Kakinada Surendrakumar and Lakkoji Prakash Achari, were also working at the said jewellery shop as Gold Appraisers and were entrusted with the work of purchasing and selling gold articles. On 17.09.2026, Pyla Ramarao visited the branch and inspected the gold articles. During the inspection, he found that 205.873 grams of gold pieces were missing from the jewellery shop. On verification, it was suspecte</t>
  </si>
  <si>
    <t>'196/2026'</t>
  </si>
  <si>
    <t>This is a case of a non-fatal road accident that occurred on 26.09.2026 at about 17.30 Hrs at Paladesipalem Junction, Srikakulam Mandal and District, and was reported on 27.09.2026 at 11.00 Hrs by the complainant, Surala Akhil, S/o Akkala Naidu, aged 30 years, Yadava by caste, resident of Venkateshnagar, Visakha A Colony, Srikakulam Town. The complainant stated that he, along with his wife Tanusha, was proceeding to Kanugulavanipeta Village on his Scooty bearing No. AP 39 NA 1660 to attend some work at his relative¿s house. After completing their work, while they were returning towards their village, on reaching Paladesipalem Junction, the accused driver of the tractor bearing No. AP 30 TA 5282 with trailer No. AP Y 3779 drove the tractor in a rash and negligent manner at high speed withou</t>
  </si>
  <si>
    <t>This is a case of drunk and drive and endangering to the lives of human being and personnel safety of others, on 27.09.2026 at 18.40hrs at PHC JN. Santhabommali village and mandal and reported on the same day at 19.45hrs, when I along with my staff conduction vehicle checking the accused Bannada Simhachalam S/o Late Appalaswami, age 45yrs, Rajaka by caste, Dandugopalapuram village, Santhabommali (M). Driver of motor cycle bearing No.AP39CZ9300. drive his motor cycle came from Santhabommali village to Noupada, I along with my staff stoped the motor cycle and I recognize that he is in drunken state. I check him with breath analyzer machine and got reading as 44/100 MG/ML, and I also take sign on report. I said him drive the vehicle with drunken state is punishable offence. The a</t>
  </si>
  <si>
    <t>This is case of cruelty to livestock while transporting from far place for slaughtering, occurred on 27.09.2026 at about 07:00 hours and reported on the same day at 08:00 Hrs. by the complainant S Haribabu Naidu, SI of Police, Baruva Police Station; wherein the accused Narada ganesh, S/o Late Prakash, 38 Yrs, N M Puram Village, Kanchili Mandal, (Owner &amp; Driver of the Bolero bearing No. AP 39 WV 2627went to Barampuram of Odisha state; where he purchased (7 cattle),got loaded 7 live stocks in the rigid and hazardous manner by tying without permit and thereby contravened the provisions of Prevention of Cruelty to Animals Act to going to Tilaru Sandy of and traced on 27.09.2026 at about 07:00 Hrs at Korlam Flyover Bridge. The cattle¿s and vehicle were seized under the cover of occurrence repor</t>
  </si>
  <si>
    <t>This is case of Gaming that occurred on 27.09.2026 at 17.00 hrs in left side mongo topes of Chalikam Village, Burja Mandal and reported on the same day at 19.00 hrs., in which the complainant M. Pravallika, SI of Police, Burja PS together with her staff caught the accused 1)Boddepalli Suresh s/o ramudu, age 39yrs , kalinga by caste, srinivasacharyalapeta (vi) amadalavalasa ,(m) . 2) Nooka Srinu s/o Apparao(lt), age 43yrs, kalinga by caste ,Srinivasacharyalapeta(vi) Adv (m), 3)Gampala Malleswararao s/o lt papayya age 56yrs, Devangula by caste, 4)Boora.Gopalarao s/o Pinnayya (lt), age 47yrs ,sc mala by caste, Akkulapeta(vi), Adv(m),5)Sampathirao Ramana s/o Sanyasappadu, age 56yrs, kalinga by caste, Vykuntspuram(vi), Burja (m),6)Bagana Srinivasarao s/o malleswarao,age 42yrs kalinga by caste</t>
  </si>
  <si>
    <t>Occurred on 26.09.2026 at about night 12:00 hours at Nagavali Bridge, Near Day and Night Junction, Srikakulam Town and reported on 27.09.2026 at 11:00 hours. In which the complainant Madugula Anitha, W/o Shanmukha Srinu, age 36 yrs, SC(Relli), Pedda Relli Street, Srikakulam Town reported that her husband Maduglua Shanmukha Srinu, S/o Mohanarao, Age 36 yrs has been living by doing coolie works. On 26.09.2026 night about 20:00 hours, her husband and her daughter were participated Lord Vinayaka Immersion possession and at about night 12:00 hours, her husband jumped into the Nagavali River and subsequently her husband drowning away in the flow of heavy water. After seeking in and around the Nagavali River by her and her street persons, but her husband Shanmukha Srinu did not traced. Hence</t>
  </si>
  <si>
    <t>This is case of cruelty to livestock while transporting from far place for slaughtering, occurred on 27.09.2026 at about 10:00 hours and reported on the same day at 11:00 Hrs. by the complainant S Haribabu Naidu, SI of Police, Baruva Police Station; wherein the accused A1: Dunga Appalanaidu, S/o Late Ravana, 60 Yrs, Tekkalipadu Village, Tekkalipadu Village, Srikakulam Distrcit, (Driver of the Bolero bearing No. AP 39 TY 3329) since 2 years, went to Barampuram of Odisha state; where he loaded (12 cattle),got loaded 12 live stocks in the rigid and hazardous manner on the directions of A2: Bavirthi Harish , Owner of Bolero bearing No. AP 39 TY 3329 by tying without permit and thereby contravened the provisions of Prevention of Cruelty to Animals Act to going to Tilaru Sandy of and traced on 2</t>
  </si>
  <si>
    <t>Occurred on 28.09.2026 at 18.00 hrs at Gedalapeta junction , G sigadam mandal and reported on the 28.09.2026 at 19.30 hrs , wherein K Appalasuri , SI of police, G sigadam ps and staff HC-992,PC-1588 apprehended the accused Potnuru Srinivasa Rao S/o late Balaram,age-50 yrs,caste by Vysya, Penta village , G sigadam mandal and He was in posession of (1) BOMBAI MALT Whisky-180 ml - 14 bottels. He intended for sell high rates Illegally . Total worth above mentioned BOMBAI MALT Whisky14 bottles Rs 1386 /-..Then total liquor bottles were seized under cover of oc-currence report.</t>
  </si>
  <si>
    <t>Occurred prior to 28..09..2026 at Pedda Bheemupuram Village, Tekkali Mandal, Srikakulam District reported on 28..09..2026 at 12.00 hrs, wherein the complainant Runku Suneetha, W/o Salman, Age:31 yrs, Caste: Paidi, Pedda Bheemupuram Village, Tekkali Mandal, Srikakulam District and reported on 13.02.2015 her marriage was solemnized with Runku Salman, S/o Dussashan at CRM Church, Pittavanipeta Village. At the time of Marriage her parents gave 11/2 tulas gold, Rs.1,00,000/- worth Sarisamanulu, Glamour Bike to her husband. During her marital life she lived happily with her husband for 4 years only. Later her husband harassed her mentally, physically and demanded additional dowry Rs.5,00,000/- with active instigation of Mother-in-law Naguni, Brother-in-law Krisharavulu. Though the complainant b</t>
  </si>
  <si>
    <t>This is a case of Non-fatal road accident, that occurred on 28.09.2026 at about 11.00 hrs, near StAnn¿s School junction, Timmapuram village, Amadalavalasa Mandal (On SH road, Towards Palakonda to Amadalavalasa road) and reported on same day at 13.00 hrs, in which the complainant Uppada Bhairav Krishna kumar S/o Srinivasarao, 26 yrs, SC-Mala by caste, Driver, Indiranagar, Gopalapatnam, Visakhaptanam city reported that he had working as Blinkit driver at Visakhapatnam city. On 27.09.2026 night the complainant along with his friend Chinni Yeksheswar S/o Raghunadharaju, 22 yrs, Prahladapuram, Visakhapatnam left from visakhapatan to Tudi village of Veeraghattam Mandal by his Bajaj Pulsar motor cycle No.AP39DE0410, that the father of his friend Ravada Anil Kumar had passed away due to illness. A</t>
  </si>
  <si>
    <t>Occurred on 28.09.2026 at 19.20 hours, at Polaki Market Junction, Polaki Mandal and reported on the same day at 19.40 hrs. The SI and his staff while performing the vehicle checking at Market Junction, Polaki village Polaki Mandal, the accused by name Pasina Apparao S/o Ramarao, Age 33 years, Yadava by Caste, Gangivalasa Village and Mandal, Srikakulam District. from Amberupeta Village side to Polaki Village in negligence manner with in drunken condition, the SI and staff halt that motor cyclist and checking with DD machine and motor cyclist got the reading 228.02 mg/100 ML and that the accused motor cyclist taken in to custody on occurrence report and told him U/sec 185 MV Act, drove a motor cycle in drunken condition is an offence and also issued 35(3) BNSS notice to accused. The SI of P</t>
  </si>
  <si>
    <t>'197/2026'</t>
  </si>
  <si>
    <t>This is a case of unnatural death (death due to consumption of poison) that occurred on 28.09.2026 at about 09.00 Hrs at the threshing floor of the complainant at Kanugulavanipeta Village, Srikakulam Mandal, and was reported on the same day at 18.00 Hrs by the complainant, Kanugula Seethamma, W/o late Appala Naidu, aged 55 years, Kapu by caste, resident of Kanugulavanipeta Village, Srikakulam Mandal &amp; District.The complainant stated that she has two daughters and one son, all of whom are married. Her elder daughter, Rojaramani, has been residing with her parents due to family disputes with her husband. Her son, Rajendra Naidu, recently sustained a fracture injury in an accident and is also suffering from mental derangement/loss of sanity. Her husband, Kanugula Appala Naidu, S/o late Ramulu</t>
  </si>
  <si>
    <t>This is a case of wrongful trespass into agricultural land coupled with mischeif with criminal intimidation that occurred on 21.09.2026 at 10.00 hrs in agricultural fields of the complaint of Telikipenta revenue village, Sarubujjili mandal and reported on 29.09.2026 at 13.00 hrs based on the report of Tadela Satyanarayana, S/o Late Lakshminarayana, Age 67 yrs, Caste: Kapu, Patapadu village, Telikipenta panchayat, Sarubujjili mandal., in which he reported that he has been living by doing agricultural works and further reported that he had agricultural land in Sy. No. 9-3 of Telikipenta revenue village and he raised paddy crop every year in that land. But his villagers Tadela Eswararao and his mother Sasamma are picked plants in that land while his absence. While so, on 21.09.2026 at 10.00 h</t>
  </si>
  <si>
    <t>This is a case of illegal gambling, which occurred on 28.09.2026 at about 14:00 hours in front of the Tuffan Building, Amalapadu Village, Vajrapukotturu Mandal, and was reported on the same day at about 15:30 hours. The complainant, P. Appalareddy, Sub-Inspector of Police, Vajrapukotturu Police Station, along with PC 144, PC 2072 and PC 2203, apprehended the accused persons, namely A-1 Karni Narayana Rao, S/o Late Appalaswami, aged about 60 years, Palli by caste; A-2 Vallabharao Kodandarao, S/o Appanna, aged about 43 years, Palli by caste; and A-3 Govindu Appanna Dunna, S/o Appanna, aged about 46 years, Palli by caste, all residents of Amalapadu Village, Vajrapukotturu Mandal. The accused were found playing the illegal gambling game ¿Kothamukkata¿ with 52 playing cards at a public place by</t>
  </si>
  <si>
    <t>Occurred on 28.09.2026 at about night 15:45 hours at Nagavali Bridge, Near Day and Night Junction, Srikakulam Town and reported on 28.09.2026 at 20:30 hours. In which the complainant Kommanapalli Nagaraju,S/o Lt. Satyannarayana, 68 yrs, Caste by Telukali, Fazulbagpeta village, Srikakulam Town reported that his wife Kommanapalli Bharathi, W/o Nagaraju, 62 yrs has been suffering from Blood Preasure and Sugar and Knee pains deceases due to that reason on 28.09.2026 night about 15:45 hours, his wife Bharathi was vexed on human life and left from their house and reached Nagavali New Bridge and jumped into the Nagavali River from Nagavali New Bridge and subsequently her husband drowning away in the flow of heavy water. After seeking in and around the Nagavali River by her and her street</t>
  </si>
  <si>
    <t>Occurred on 28.09.2026 at 17.30 hrs at vacant place, back side of the Harichandi Temple, Kandra Veedhi, Ichapuram Municipality and reported at 19:00 Hrs. wherein the accused 1) Telukula Kali Sahu, S/o Late Raghunath Sahu, 53 yrs, Telukula by caste, Pakiru Peta, Ichapuram Municipality, 2) Ankulu Dilli Behera, S/o late Dullabha Behera, 54 Yrs, Behera by caste, Kandra Big veedhi, Ichapuram Municipality, 3) Narayana Mahanti, S/o Late Lokanath, 43 yrs, Karnam by caste, Krishna Nagar, Ichapuram Municipality, 4) Ankula Meghanadh Behera, S/o Mohan Behera, 36 yrs, Behera by caste, Kaspa Kandra Street, Ichapuram Municipality, 5) Ashok Mahanthi, S/o Purna, 38 yrs, Mahanthi by caste, Kaspa Street, Ichapuram Municipality, 6) Seerapu Bunayya, S/o Late Vanarasi, 53 yrs, Reddika by caste, Uppala Street, I</t>
  </si>
  <si>
    <t>This is a case of Gaming, which Occurred on 28.09.2026 about 16.30 Hrs., at Out skerts agriculture fields of Ponduru village and Mandal and reported on the same day at 17.15 Hrs., wherein the complainant G.Rajesh, SI of Police, Ponduru ps with the assistance of his staff arrested the accused 1) Landi Annaji rao s/o Mamnadharao, 50 yrs, Caste by vysya, 2) Bunga Apparao s/o Ramulu , 58 yrs, caste by Segidi 3) Korukonda Ganapathi s/o Laxmanarao, 38 yrs, caste by Rajaka, 4) Potnuru Ravikumar s/o Appanna, 41 yrs, caste by SC, 5) Gumpa Paidiraju s/o Ramu, 35 yrs, caste by Yatha all are Ponduru village and Mandal, while they were playing ¿Kotha Mukkata¿ with playing cards in the public place and seized 52 playing cards, one white Ginni bag , and Cash Rs.1540/- from them unde</t>
  </si>
  <si>
    <t>Occurred on 28.09.2026 at about 18.15 hrs near Complainant House, Peddaveedhi Korasavada Village, Pathapatnam Mandal and reported on 28.09.2026 at 22.00hrs in which the complainant Damu Lokeswara Rao S/o. Paparao, age.38 years., Caste by Nagavamsam, Korasavada Village, Pathapatnam Mandal stated that the complainant was preparing a Vinayaka idol for a procession on the street, three individuals Mallidu Bhargavi, Mallidu Kali, arrived on a motorcycle. When the complainant stopped them and asked them to take a different route because the path was blocked, they struck the complainant, causing a bleeding injury above the right eye. As the altercation took place in front of the complainant's house, family members intervened, but the assailants shoved and struck them as well. Seeking justice, the</t>
  </si>
  <si>
    <t>This is a case of gambling with playing cards by betting money Occurred in between 28.09.2026 at 17.00Hrs at open place, besides Anjaneyaswami Temple, Kurigam Village, Kothuru Mandal and reported on same day at 18.30hrs through occurrence report in which the complainant Sri. K Venkatesh, Sub-Inspector of Police, Kothuru PS stated that he received a credible information about gaming, he and his staff HC-1350PC 1583, HGs 118, 517 rushed the above occurrence place at that time the accused A-1: Pothala Vykunta,S/o. Sundara Narayana Late, age 64 yrs, T-Kapu by caste, Kurigam Village, Kothuru Mandal, Ph.9963271619, A-2: Seepana Tirupathi Rao, S/o. Late Laxmi Narayana, age 48 yrs, t-Kapu, Kurigam Village, Kothuru Mandal, A-3: Agathamudi Sarangadara, S/o. late Ramrao, age 65 yrs, Kurigam Village</t>
  </si>
  <si>
    <t>This is a case of un natural death due to accidentally fallen on the road, that occurred on 26.09.2026 at 22.00 hours on the Bridge, BT road towards Amadalavalasa to Palakonda Road, Amadalavalasa Mandal and reported on 28.09.2026 at 19.00 hours, in which the complainant Siviki Laxmi W/o late Haribabu, age 45 years, SC ¿ Mala, Kuddiram village of Amadalavalasa municipality reported that her husband Siviki Haribabu S/o late Bandari, age 51 years is addicted to alcohol and he used come to home with alcohol. On 26.09.2026 night at 22.00 hours her brother-in-law¿s Son Siviki Venu called her and informed that her husband felt on the road on the Bridge, BT road towards Amadalavalasa to Palakonda Road, Amadalavalasa with drunken state and he advise to take him to home, on that she immediately in</t>
  </si>
  <si>
    <t>115(2),351(2),74,79 r/w 3(5) BNS</t>
  </si>
  <si>
    <t>Occurred on 27-09-2026 at 19:30 hrs at Rattakanna Village, Ichapuram Municipality and Mandal reported on 28-09-2026 at 15:30 hrs that the complainant Gorrela Lingamma, W/o Devaraju, 48 yrs, Reddika by caste, Santhosam Veedhi, Rattakanna Village, Ichapuram Municipality and Mandal said that the accused 1) Cheedipothu Pitambar, 2) Cheedipothu hari, S/o Pitambar, 3) Cheedipothu Vikki, S/o Pitambar of Rattakanna Village, Ichapuram Municipality placed his hands on the complainant's chest and pushed her away then the complainant felt down on the road hence she received swelling injury up on her right hand wrist and pain injuries on his waist and head and the accused warned the complainant. then she approached the village elders then admitted in CHC, Ichapuram for treatment.</t>
  </si>
  <si>
    <t>This is a case of Illegal possession of liquor bottles for the purpose of sale. Occurred on 29.09.2026 at about 18.00 hrs, at Old NH -5 road Meliyaputti road jn Tekkali Village and Tekkali mandal Where in the Complainant K Ramu , SI-1 of Tekkali PS along with his staff PCs175,126 caught the accused 1) Ambati Chiranjeevulu s/o Late Rajanna 58 yrs, Caste by Kalinga ,Ayodhyapuram Village , , Tekkali Mandal and seized the contraband i.e., 1) Hearts Desire Ultra Deluxe Whisky 180 ml-8 bottles 2) Sumo Classic Whisky 180ml -7 bottles, 3) Sentini Special Deluxe Grain Whisky180 ml-3 bottles Total 18, 180 ml bottles (DPL, total amount Rs 2123/- and while the accused was found in the illegal possession of above IMFL bottles under the cover of own occurrence report since none ca</t>
  </si>
  <si>
    <t>126(2),79,132 r/w 3(5) BNS</t>
  </si>
  <si>
    <t>This is a case of criminal force used to deter a public servant, insulting modesty of a woman and Wrongfull restraint with a common intension which occurred on 29.09.2026 at 13.15 hrs at Srimukhalingam village, Jalumuru Mandal and reported on 29.09.2026 at 20.30 hrs in which the complainant J.Ramarao, Tahasildar, Jalumuru Mandal, Srikakulam District stated that while he was conducting the meeting along with the Revenue divisional officer (RDO), Srikakulam with the farmers of the Srimukhalingam village on a Endowement land issue in srimukhalingam village peacefully, then the accused 1)Gunta Karnaveerudu, 2) Mojjada Ramarao, Both are residents of Srimukhalingam village, Jalumuru Mandal were came there and interfered and disturbed the meeting by Obstructing the RDO, Srikakulam while dischar</t>
  </si>
  <si>
    <t>Occurred on 25.09.2026 at 16.00 hrs of at complaint house of G Karapadu village, kaviti mandal. and reported on today 29.09.2026 at about 19.30 hrs, wherein the complainant Narthu Tejaswararao s/o Narthu Nookayya, 45 yrs, Yadava by caste, G.Karapadu village, Kaviti Mandal.reported that He was married Sappa Deepthi D/o Sappa Gangayya, 38 YRS, Yadava BY CASTE, G Karapadu VILLAGE, 16 years ago, while complaint 25.09.2026 gone for work after returned his wife was not there at home, Despite searching everywhere, his wife whereabouts could not be found. Therefore, the complainant came to the police station and lodged this repor</t>
  </si>
  <si>
    <t>This is a case of drunk and drive and endangering to the lives of human being and personnel safety of others, on 29.09.2026 at 19.00hrs at Paleswaraswami temple JN. Santhabommali village and mandal and reported on the same day at 19.45hrs, when I along with my staff conduction vehicle checking the accused Yarra Someswara rao S/o Late Ram murthy, age 30yrs, Palli by caste, Sivarampuram village, Santhabommali (M), Driver of motor cycle bearing No.AP39KN8969. drive his motor cycle came from Santhabommali village to Noupada, I along with my staff stoped the motor cycle and I recognize that he is in drunken state. I check him with breath analyzer machine and got reading as 126/100 MG/ML, and I also take sign on report. I said him drive the vehicle with drunken state is punishable off</t>
  </si>
  <si>
    <t>This is a case of a non-fatal road accident, which occurred on 28.09.2026 at about 18:30 hours near a kirana shop situated between Chinavaka and Dokulapadu villages of Vajrapukotturu Mandal, and was reported on 29.09.2026 at about 09:00 hours by the complainant/injured, Upparapalli Shyamsundar Rao, S/o Chirajeevulu, aged about 64 years, Caste: Palli, resident of Chinavaka Village, Vajrapukotturu Mandal. The complainant stated that on 28.09.2026, he was proceeding towards Dokulapadu village on his motorcycle bearing Registration No. AP10AT8027 for purchasing personal goods. When he reached near the kirana shop situated between Chinavaka and Dokulapadu villages, one person came from the opposite direction on a motorcycle bearing Registration No. AP40JK4092, proceeding from Dokulapadu village</t>
  </si>
  <si>
    <t>Occurred on 28.09.2026 at 19.30 hrs at 3rd line, Pachouri colony, Narasannapeta town, reported on 29.09.2026 at 06.00 hrs by the complainant Gariki Lakshmi W/o Srinivasarao, age 50 years, Telaga by caste, Reddika Veedi, Srikakulm Town. Her son, Gariki Anil Kumar, S/o Srinivasarao, aged 34 years, was married to Parvathi, a resident of Pachouri Colony, Narasannapeta. After their marriage, he moved into his in-laws¿ house. He earned his livelihood by selling fruits near the Narasannapeta RTC Complex. Her son had a habit of consuming alcohol.On the night in question, at around 7:30 PM, her daughter-in-law, Parvathi, called and informed her that her son had come home in a drunken condition and had gone to sleep, but was not waking up despite attempts to rouse him. Later, at around</t>
  </si>
  <si>
    <t>118(1),115(2),191(3),191(1),191(2) r/w 190 BNS</t>
  </si>
  <si>
    <t>Occurred on 28.09.2026 at 22.30 Hrs at Village Mandapam, S R C Puram Village, Kanchili Mandal and reported on 29.09.2026 at 07.00 Hrs in which the complainant Palina Kodanda Rao S/o Madayya, 36 Years, S R C Puram Village, Kanchili Mandal reported that on 28-09-2026 at about 06:00 Hrs his wife Bhavani and wife of his younger brother Dhanunjaya, named Nagamma had gone to the Panchayat bore situated in front of the house of Dokkari Balaram of their village and were washing their hands. At that time, Tulasamma, mother of Dokkari Balaram, and Santoshi, wife of Dokkari Mohan Rao, had questioned them as to why they had come to their bore. The complainant stated that they had replied that it was a Government bore, upon which the said women had abused his family members.He had come to know about</t>
  </si>
  <si>
    <t>Occurred on 27.09.2026 at 16.00hrs at Masakhapuram village of Ichapuram mandal and reported on 29.09.2026 at 18.00hrs by the complainant Chalapakula Kalidas s/o late Lingaraju, age: 41yrs, caste by viswabrahmana, masakhapuram Village of Ichapuram mandal, in which , he stated that wherein the accused A1- Vanjarau Eswara Rao @ Sai and A2- Chamanthi ( wife of the complainant) beat with stick and hands, as result of which he got bleeding injury on his head, on plea that the complainant alleged that his wife chamanthi was close to her maternal uncle, who frequently visited the village and met her. On 27.09. 2026, around 4:00 PM, the uncle came to Masapuram village and was speaking with the complainant's wife; when the complainant questioned why he visited the village so often, the uncle picked</t>
  </si>
  <si>
    <t>This is a case of Man missing, which occurred on 21.09.2026 at about 09.00 hrs at Borubadra village, Santhabommali Mandal and reported on 29.09.2026 at 15.00 hrs, wherein the complainant Sandipeta Yogeswari W/o Balakrishna, age 23yrs, Rajaka by caste, Borubadra village, Santhabommali Mandal reported that her husband mason work at his village, recently he went to Badrachalam for doing mason work, he return his home on 14.09.2026 for Vinayaka festivel, as on he came his house in drunken stage and create nuisance in her home. As usually on 21.09.2026 morning he came his house in drunken state, so she questioned him, for that he left from his home and not return back. She caused enquiries about the missing man in all nook &amp; corners of the village, but she whereabouts not known .</t>
  </si>
  <si>
    <t>'330/2026'</t>
  </si>
  <si>
    <t>Occurred on 30.09.2026 at 09.30hrs to 15.30hrs at Room No.407, Sri Krishna Lodge, Kasibugga town, Palasa-Kasibugga municipality and reported on the same day at 18.00hrs, wherein the complainant Godapu Somesh s/o Apparao, 40yrs, SC Mala by caste, Gopinadhapuram, Tekkali Village and Mandal reported that he had married Godapu Laxmi @ Sridevi (aged 34years) about 20 years ago, and they were blessed with five children. About four years ago, due to family disputes, his wife, Godapu Laxmi, left their house along with their children and subsequently went to Vijayawada. While staying there, she became acquainted with a person named Muttu, and they were all residing together in the same house. About two months ago, his wife and children returned to Tekkali and took a house near the complainant's res</t>
  </si>
  <si>
    <t>Occurred on 23.09.2026 prior to at about 1900 hrs at the house of the complainant, church, Opposite Womens College road, Srikakulam and reported on 30.09.2026 at 1300 hrs where in the complainant by name Gudla Ramprasad S/o Govindarajulu, aged 64 years, Vysya by caste, R/o Church, Opp. Women¿s College Road, Srikakulam town reported that he is running a Xerox shop and earning his livelihood. His son, deceased Gudla Shivakumar, studied C.A. and was staying at home and doing a job. For his personal needs and family expenses, the deceased had borrowed large amounts of money from persons known to him, then complainant/father of deceased used to console him and advise him to repay the debts slowly. However, the deceased used to think about his debts frequently, suffer mentally and remain worrie</t>
  </si>
  <si>
    <t>Occurred on 14.09.2026 at 12.30 hrs of at complaint house of srisaina street of Rajapuram village, kaviti mandal. and reported on today 30.09.2026 at about 19.00 hrs, wherein the complainant Balla Nookaraju s/o Late Rajarao, 40 yrs, Srisaina by caste, Intivenukaputtuga village, Kaviti Mandal.reported that He was married Balla Janaki w/o Balla Nookaraju, 31 YRS, Srisaina BY CASTE, Intevenukaputtuga VILLAGE, 15 years ago, while complaint 14.09.2026 gone for occation of vinayak chaviti after returned his wife was not there at home, Despite searching everywhere, his wife whereabouts could not be found. Therefore, the complainant came to the police station and lodged this report.</t>
  </si>
  <si>
    <t>'329/2026'</t>
  </si>
  <si>
    <t>Occurred on 27.09.2026 at about 10.00hrs near Thalabadra bus stand, Palasa-Kasibugga municipality and reported on 30.09.2026 at 09.00hrs, wherein the complainant Korrai Sri Laxmi w/o Anandarao, 34yrs, Yadava by caste, Rajam Village, Vajrapukothuru Mandal stated that her husband Korrayi Anandarao, S/o Late Nayakanna, aged 42 years, resident of Rajam Village, Vajrapukothuru Mandal, was proceeding from his village towards Talabhadra Village on his motorcycle bearing register No: AP30AE4629 to visit his agricultural fields. When he reached Talabhadra Bus Stand, the accused, while driving an auto-rickshaw (Register No: AP39UU2542) in a rash and negligent manner, dashed against the victim's motorcycle. As a result of the accident, the victim sustained bleeding and swelling injuries to various pa</t>
  </si>
  <si>
    <t>Occurred on 30.09.2026 at 11.10 hours, at Belamara Junction, Polaki Mandal and reported on the same day at 12.00 hrs. The SI and his staff while performing the vehicle checking at Belamara Junction, Polaki village Polaki Mandal, the accused by name Goru Tarunkumar S/o Paparao, Age 22 years, SC mala by Caste, Vandrada Junction, Kotabommali Mandal, Srikakulam District. from Pinnitipeta Village side to Polaki Village in negligence manner with in drunken condition, the SI and staff halt that motor cyclist and checking with DD machine and motor cyclist got the reading 241.1 mg/100 ML and that the accused motor cyclist taken in to custody on occurrence report and told him U/sec 185 MV Act, drove a motor cycle in drunken condition is an offence and also issued 35(3) BNSS notice to accused. The S</t>
  </si>
  <si>
    <t>Occurred On 30.09.2026 at 12.00 hrs, On NH 16 road, Baligam bridge, Mandasa mandal and reported on the same day at 13.30 hrs. on tip of information, the complainant apprehended the accused Gadi Rambabu, S/o.Narasinga Rao, 41 yrs, Basivalasa village, Narasannapeta mandal, driver of mahindra Bolero Maxx Pup HD bearing Reg. No. AP 39 US 5020, while he was transporting 12 cattle (08 Cows + 04 ox calves) live stocks in the rigid and hazardous manner by tying without permit and thereby contravened the provisions of Prevention of Cruelty to Animals Act and Prohibition of Cow. On instructions of A2 Rada Govindarao, S/o.Butchayya, 46 yrs, Rana village, Jalumuru mandal, owner of mahindra Bolero Maxx Pup HD bearing Reg. No. AP 39 US 5020, A1 purchased cattle at villages in Odisha state and transport</t>
  </si>
  <si>
    <t>This is a case of a fatal road accident(Hit &amp; Run) that occurred between 03:30 Hrs and 04:45 Hrs on 30.09.2026 on NH-16 Road, opposite Jandero Tractor Showroom, towards Visakhapatnam side, Srikakulam, and was reported on the same day at 10:00 Hrs by the complainant, Guranti Dhanalaxmi, W/o Durgarao, aged 37 years, Kapu by caste, VRO of Patrunivalasa Village, Srikakulam Mandal and District. The complainant stated that, on receiving information over the phone from her VRA regarding a fatal road accident involving an unknown male person aged about 40 years, who was found dead at the spot after being hit by an unknown vehicle, she immediately rushed to the spot. During enquiry, an identity card was found beside the deceased, which revealed his identity as Sandeep C-S, S/o Sambhu, aged 40 years</t>
  </si>
  <si>
    <t>This is a case of drunk and drive and endangering to the lives of human being and personnel safety of others, on 30.09.2026 at 19.00hrs at Paleswaraswami temple JN. Santhabommali village and mandal and reported on the same day at 20.00hrs, when I along with my staff conduction vehicle checking the Icchapuram Janaradhan S/o Late Ramarao, age 47yrs, Rajaka by caste, Kakarapalli village, Santhabommali (M). Driver of motor cycle bearing No.AP02AX1847. drive his motor cycle came from Santhabommali village to Noupada, I along with my staff stoped the motor cycle and I recognize that he is in drunken state. I check him with breath analyzer machine and got reading as 83/100 MG/ML, and I also take sign on report. I said him drive the vehicle with drunken state is punishable offence. The ac</t>
  </si>
  <si>
    <t>Occurred on 30.09.2026 at 12:40 hrs at Ginni street, Naupada village, Santabommali mandal and reported on 30.09.2026 at 14:00 hrs, wherein in the complainant Ginni Koteswararao S/o late Nookaraju, age 37 years, caste by Reddika, Ginni street, Naupada village, Santabommali mandal reported the his mother/deceased named Ginni Padma W/o late Nookaraju, age 57 years was suffering from mental illness, consumed super vasmol, was admitted in the DH, Tekkali and the doctor declared her brought dead.</t>
  </si>
  <si>
    <t>This is case of Un-natural death that occurred prior to 24/25.09.2026 at 01.00 hrs in complainant house of Kothakota village, Sarubujjili mandal and reported on 30.09.2026 at 08.00 hrs based on the report of Palthi Sireesha, D/o Late Tavitinaidu, Age 23 yrs, Caste: SC- Mala, Kothakota village, Sarubujjili mandal., in which she reported that she completed Lab technician course and staying with her mother Palthi Ramalakshmi, Age 46 yrs in their tiled house as her father died due to illness on 09.09.2026 and further reported that their house is old consisting with rotten doors and door frames. While so, on 23.09.2026 at 21.30 hrs she together with her mother are slept in the middle room after completion of their dinner and midnight at 01.00 hrs her mother awoken from sleep and troubling with</t>
  </si>
  <si>
    <t>'331/2026'</t>
  </si>
  <si>
    <t>Occurred on 30.09.2026 at 17.00hrs at Yerra Cheruvu, Palasa town and reported on the same day at 21.30hrs, wherein the complainant Allamsetti Gangamma w/o Late Veeraswamy, 58yrs, Yadava by caste, Purushottapuram, Palasa town reported that on the evening of 30.09.2026, her son, the deceased Allamsetti Hemasundar, S/o Late Veeraswamy, aged 38 years, Yadava by caste, resident of Purushottapuram, Palasa Town, had gone to Yerra Cheruvu for bathing. At about 17:00 hours, while he was bathing in the cheruvu, he accidentally drowned and lost his breath. Subsequently, the complainant came to the Police Station and lodged a report regarding the incident.</t>
  </si>
  <si>
    <t>Occurred between 21:00hrs at 29.09.2026 and 30.09.2026 at 00:15 hrs at Block No.3, H.No.6, Vambay Colony, Srikakulam Town and reported on 30.09.2026 at 10:00 hrs where in the complainant by name Nagam Chinnarao S/o Late Satyannarayana, Age 55 yrs, Telaga , Parvateswarunipeta ,1st Ward, Amadalavalasa Mandal reported that His cousin, deceased/Palisetti Venkata Narasimhamurthy, S/o Appalaraju, aged 65 years, Telaga by caste, was residing at Block No.3, H.No.6, Vambay Colony, Srikakulam Town. The deceased¿s parents had already died and he was unmarried. He had been living alone for a long time. The deceased was well educated and was practising as an advocate. He used to stay alone and occasionally visit the houses of his relatives. He was leading his life independently. He used to smoke ciga</t>
  </si>
  <si>
    <t>'297/2026'</t>
  </si>
  <si>
    <t>Occurred on 01.10.2026 at about 19.15 hrs at Kambakaya Jn, Narasannapeta town reported on same day at 19.45 hrs wherein the complainant B Ganesh, SI of Police, Narasannapeta PS and his staff are performing drunken driver duty in the part of control the accidents, and Traffic regulation the accused Tholapi Simmayya s/o Latchayya,52yrs,segidi by caste,Chinnakaragam village ,Narasannapeta mandal , Rider of motor cycle bearing Reg No. AP31AQ7499.While performing drunken drive, complainant stopped the motor cycle and while checking with breath analyzer to the rider of motor cycle it shows alcohol content as 43mg/100 ML. The complainant take him to custody under the cover of occurrence report.</t>
  </si>
  <si>
    <t>This is a case of non fatal road accident, which occurred on 01.10.2026 at 08.00hrs, in between Thallavalasa to Reyyipeta villages. Santhabommali mandal and reported through medical intimation on same day at 11.30hrs, wherein the complainant Parapati Anandha rao S/o Late Baikamma, age 45yrs, Reddika by caste, Pothunaidupeta village, , Santhabommali (M) reported that he is working as a Homeopathi RMP doctor, his wife Parapathi Gunnamma is working at Tekkali Adithya college. Today on 01.10.202, when he droping his wife on his motor cycle bearing No. AP 39MB5614, when crossed the Reyyipeta village, one motor scooty bearing No. AP40FU0680 drove his scooty in rash and negligent manner and hit his motor cycle, resulting he sustain bleeding injury on his fore head, his wife sustain bleeding inj</t>
  </si>
  <si>
    <t>Occurred on 30.09.2026 at 19.30 hrs on NH-326-A road ( Towards Challavanipeta Side) Near Narayanavalasa sandy, Narayanavalasa village, Kotabommali Mandal and reported on 01.10.2026 at 16.00 hrs in which the complainant Bagothi Ramababu S/o Late Ramulu, 39 years, Srisaina by caste, Narayanavalasa village, Kotabommali Mandal stated that he is working as a driver of a Bolero vehicle for his livelihood. On 30.09.2026 at about 7:30 PM, he left his house and was proceeding on foot towards Narayanavalasa sandy. While he was walking on the road, a car bearing No. AP 30 AB 7613, proceeding from Narasannapeta towards Challavanipeta, came at high speed and in a rash and negligent manner and hit him from behind. Due to the impact, he fell on the road and sustained grievous blee</t>
  </si>
  <si>
    <t>Occurred on 01.10.2026 at 11.40 hours, at Santha Laxmipuram Junction, Polaki Mandal, Srikakulam District and reported on the same day at 12.30 hrs. The SI and his staff while performing the vehicle checking at Santha Laxmipuram Junction, Polaki village Polaki Mandal, the accused by name Killi Venu S/o Latchayya, Age 42 years, Kalinga by Caste, Killi Butchannapeta village, Polaki Mandal, Srikakulam District. from Thotada Village side to Polaki Village in negligence manner with in drunken condition, the SI and staff halt that motor cyclist and checking with DD machine and motor cyclist got the reading 80.4 mg/100 ML and that the accused motor cyclist taken in to custody on occurrence report and told him U/sec 185 MV Act, drove a motor cycle in drunken condition is an offence and also issued</t>
  </si>
  <si>
    <t>This is a case of illegal possession of prohibited Ganja for the purpose of commercial use that Occurred on 01-10-2026 at 15.00 hrs, on NH-16 road at Korlam Village Junction in front of Singh Dhaba and reported on the same day at 17.30 hours by the complainant S Haribabunaidu, Sub-Inspector of Police, Baruva PS, in which, he reported that he arrested the accused A-1) Ashok Rama Kale S/o Rajaram Kale, 33 Years, N/o Hisare Village, Phisar Post, Karmala Thaluk, Solapur Dist, Maharastra State, PIN 413203 while he was in possession &amp; transportation of the prohibited Ganja. The complainant seized total Ganja weighing about Kg 4.090 KGs, &amp; 01 mobile phone, ATM Card, Rs 500/- Indian currency and one Bag from the possession of the accused A.1 in the presence of the mediators under the cover of th</t>
  </si>
  <si>
    <t>This is a case of Un-natural death that occurred on 28.09.2026 at about 14.00hrs at Jagananna Colony, Near Jagadhimetta, Tekkali mandal and reported on 01.10.2026 at 20.00hrs wherein the complainant/Tamminana Syamasundara rao, S/o late Laxmana rao, 50 yrs, Kalinga by caste, VRO, In-charge Akkavaram Panchayath, Tekkali mandal reported that Neyyala Someswara rao is having two daughter, of them elder daughter (herein after called as deceased) namely Neyyala Chandini, 18 yrs was studied upto Intermediate (Bi.P.C) at SVRK Junior College, Tekkali and at present staying at home. The mother of deceased used to chide her for every aspect as the deceased didn¿t study well. As usual on 28.09.2026 morning, her mother grew wild over the deceased, unable to bear her mother¿s words, the deceased took ext</t>
  </si>
  <si>
    <t>'205/2026'</t>
  </si>
  <si>
    <t>Occurred on 30.09.2026 at 18.20 hrs, At at H.No. 202, 2nd Floor, Suryabargav Residency, First Line, Varam Colony, Fareedpeta Panchayat, Etcherla Mandal and reported on 01.10.2026 at 08.00 hrs, Wherein the complainant Budumuru Prabhakar, aged 37 years, S/o Apparao, by caste Kalinga, working as a Bank Manager, residing at Midhilapuri Colony. Visakhapatnam (Native of Kancharanipeta, Srikakulam Town. ), stated that on 30.9.2026 at 06:20 PM, his sister/deceased Yathirajam Padmavathi Devi, aged 48 years, W/o Srinivasarao, by caste Srivystnava, residing at H.No. 202, 2nd Floor, Suryabargav Residency, First Line, Varam Colony, Fareedpeta Panchayat, Etcherla Mandal, committed suicide by hanging herself from a kitchen hook, as she was suffering from chronic health ailments and severe mental distr</t>
  </si>
  <si>
    <t>This is a case of unnatural death due to consumption of poison, which occurred on 30.09.2026 at about 19.00 Hrs on the Alikam¿Singupuram Road, Srikakulam Mandal, and was reported on 01.10.2026 at 19.30 Hrs by the complainant, Tanni Ramanamma, W/o late Surayya, aged 38 years, Yedava by caste, resident of Venkatapuram Village, Nyra Panchayat, Srikakulam Mandal &amp; District.The complainant stated that she has two daughters, of whom the elder daughter is married. Her husband, Tanni Ramarao, S/o late Surayya, aged 38 years, was doing agricultural work. For some time, there had been disputes between the husband and wife, and he was also facing family problems. On 30.09.2026 at about 10.30 Hrs, Tanni Ramarao went to Byrivanipeta Village to see his elder daughter. On the same day, at about 19.00 Hrs</t>
  </si>
  <si>
    <t>Occurred On 30.09.2026 in between 09.30 hrs to 23.30 hrs at Deceased house of Pulibanda village, Kotabommali Mandal reported on 01.10.2026 at 07.00 hrs in which the complainant Sankili Karramma W/o Late Chinnavadu, 70 years, ST ( Yeneti Konda) by caste, Pulibanda village, Kotabommali mandal, reported that her elder son, Sankili Apparao, S/o Late Chinnavadu, aged 35 years, was married to Rajeswari of Boddumuru Village, Pathapatnam Mandal, about 13 years ago, and they have two sons. Due to frequent marital disputes, his wife left him about three months ago along with their children. Though Apparao requested her several times to return, she did not do so. He became addicted to alcohol and frustrated with life. On 30.09.2026 at about 11:30 PM, he hanged himself with a saree from the s</t>
  </si>
  <si>
    <t>This is a case of unnatural death due to snake bite, which occurred on 30.09.2026 at about 02:30 hours in the paddy fields near Pudilanka Village, Vajrapukotturu Mandal, and was reported on 02.10.2026 at about 20:00 hours by the complainant Datti Saraswathi, W/o Late Bodeiah, aged 65 years, Yadava by caste, resident of Sivarampuram Village, Vajrapukotturu Mandal. The complainant stated that her husband/deceased, Datti Bodeiah, S/o Rajanna, aged 80 years, had gone to the paddy fields near Pudilanka for grazing cattle. While he was in the fields, a snake bit him on his right foot. On hearing his cries, some villagers immediately rushed to the spot and informed the complainant about the incident. Thereafter, the injured person was shifted to CHC, Palasa, in a 108 ambulance for medical treatme</t>
  </si>
  <si>
    <t>This is a case of voluntarily causing simple hurt that occurred on 30.09.2026 at about 19:00 hrs at Kotipalli Village of Nandigam Mandal and reported on 02.10.2026 at 10:00 hrs wherein the complainant Tadelu Chiranjeevi S/o Trinadharao. 36 yrs, Yadava by caste, Kotipalli Village, Nandigam Mandal, is working as an agent in Surya Developers Real Estates. On 30.09.2026 evening, while the complainant was returning home from Tekkali and reached near his house, he noticed his villager Dasari Reyyamma scolding his sister Neelaveni in filthy language. The complainant asked his sister about the reason for the quarrel, to which she replied that their respective cocks had fought with each other and, due to the same, Reyyamma had scolded her. In the meantime, the accused Dasari Jeevanarao and Konari R</t>
  </si>
  <si>
    <t>Occurred on 30.09.2026. About 22.00 hrs., at Vavilapalli peta village JN, Ponduru Mandal and reported on 02.10.2026 about 17.30 hrs., where in the complainant Sarvasiddi Durga w/o Paidibabu, 52 yrs, Gandhi Street, Malkapuram, Visakhapatnam Reported that her husband, Paidi Babu s/o Appalakonda , 57 yrs, went to Nemalam Village, Therlam Mandal, Vizianagaram District, on 30.09.2026 to attend the Pedda Karma ceremony of their relative, Bonu Ramarao. After the ceremony, while returning, the complainant husband Paidi Babu was proceeding from Rajam towards Chilakapalem on his motorcycle bearing Registration No. AP 40 KT 8216, with Bommali Kiran Kumar as the pillion rider. On the same day, at about 22:00 hours, after crossing Ponduru Village, when they reached near Vavilapallipeta Junction, a do</t>
  </si>
  <si>
    <t>79,351(2),74,324(2),118(1),115(2) r/w 3(5) BNS</t>
  </si>
  <si>
    <t>On 02.10.2025 at around 07:00 AM, while the complainant, Matta Ratnalamma aged 85, W/o Musalayya, Vemana caste was at her house in Makavalasa village, Saravakota Mandal, her daughter Yarra Rohini and son-in-law Tarra Sriramulu arrived. At that time, Challa Mukunda Rao, Vana Somesu, Vana Anandarao, Vana Jayamma, and Vana Appala Swami of the same village came there and started an argument regarding a wall dispute. During the altercation, Challa Mukunda Rao beat Tarra Sriramulu with a stick on his left leg and right shoulder, assaulted the complainant's daughter on the face, pulled her saree, and damaged the Hero Glamour motorcycle parked outside the house. Vana Jayamma also beat Sriram and Rohini with a stick, causing scorched eounds, while the others physically assaulted the complainant, h</t>
  </si>
  <si>
    <t>Occurred on inbetween on 01.10.2026 at 17.30 hrs to on 02.10.2026 about 07.00 hrs., at Furniture Shop of the complaint, Near munna complex, ponduru village and Mandal and reported on sme day about 12.00 hrs., where in the complainant, Nallabariki Raju s/o lt Dalayya, 35 yrs, caste by SC mala, Jogannapeta village, Ponduru Mandal, gave a report that he is earning livelihood by doing carpentry work. In connection with the same, he had taken a shop belonging to one Konna Sattibabu of Ponduru Village, situated near Munna Shopping Complex, Ponduru, on a monthly rent of Rs.4,500/-, and was selling household furniture items in the said shop. On 02.10.2026 at about 07:00 hours, while the complainant was at his house, the owner of the shop, Konna Sattibabu, telephoned him and informed him t</t>
  </si>
  <si>
    <t>On 02/10/2025 at 07:30 AM, in Makivalasa village of Saravakota mandal, the complainant Vana Appala Swami, S/o of Trinath, aged 48 years and a resident of Makivalasa village, was assaulted on the head with a stick by Tarra Sriramulu, the son-in-law of the neighborhood, causing a severe bleeding injury, while Tarra Rohini attempted to pull down the complainant by holding his legs.</t>
  </si>
  <si>
    <t>Occurred on 01.10.2026 at 22.00 hrs at 3 road Junction, Gandhi Nagar-II, Sompeta (V&amp;M) and reported on 02.10.2026 at 06.00 hrs by the statement of complainant Ramisetti Shankar, S/o lt. Paparao, 22 yrs, Rajaka by caste, Gandhi Nagar-II, Sompeta (V&amp;M); Wherein the accused Narthu Suresh of Gandhi Nagar ¿II was interrupted the complainant Electrical scooty and beat with hands on complainant face while the complainant went to shop for purchasing curd packet. As a result the complainant received sustained blood injury on below left eye. He shifted to CHC, Sompeta for treatment.</t>
  </si>
  <si>
    <t>Occurred on 02.10.2026 at 19.00 hrs, Real estate shed, new petrol bunk beside, Mandasa village and mandal and reported on the same day at 20.30 hrs, wherein the complainant apprehended the accused Dumburunaik, S/o.Ramesh Naik, 28 yrs, Relli street, Mandasa village and mandal while he was transporting liquor bottles illegally to sell them for high price to get more profits without any permissions. He purchased them in licensed shops from last few days and he wanted to sell them today as all the wine shops are closed in the eve of Gandhi Jayanthi. The complainant seized 1) Bagpiper whisky 180 ml - 10 bottles @ Rs.170/-; 2) Golden peral whisky 180 ml - 10 bottles @ Rs. 140/- ; Total - 20 bottles, worth Rs. 3100/- from his possession under the cover of own occurence report.</t>
  </si>
  <si>
    <t>Occurred on 02.10.2026 at about 19:00 hrs infront of Sri saidurga Iron&amp; Stell welding shop, at Opposite smart bazaar, Srikakulam Town and reported on the same day at 20.00 hrs. In which the complainant by name M.Hari Krishna , SI of Police, Srikakulam 1 town P.S caught the accused Agathamudi Avinash kumar S/o late Prasadrao, Age 32 yrs, Kapu by caste, MIG 391, APHB Colony, Collector Banglow, Srikakulam Town, while he was found having in illegal possession and Selling the IMFL bottles (1) MC Dowells No.1 Luxury Supreme Whisky-180ml-03 bottles( each 200/-) ; 2) Old Admiral Fnie VSOP Brady ¿ 180ml¿15 ( each 140/-), Total 18 bottles worth Rs: 2700/-, for the purpose of sale and to get wrongful gain, seized all the 18 IMFL bottles from the possession of accused under the cover of own occur</t>
  </si>
  <si>
    <t>This is a case of affray occurred on 02.10.2026 at about 10.15 hrs at main street, Chapara village of Meliaputti Mandal and reported on the same day at 11.30 hrs in which the accused in A-party R1.Rudrapankthi Chokka Lingeswararao S/o late Eswarayya, aged 78 years,, main road, Chapara village, Meliaputti mandal, R2. Rudrapankthi Rajulamma W/o Chokka Lingeswararao, aged 58 years, main road, Chapara village, Meliaputtimandal and accused in B-Party R1.Sasanapuri Kameswararao S/o late Satyannarayana, aged 72 years, main road, Chapara village, Meliaputtimandal, R2. 2. Sasanapuri Suman S/o Kameswararao, aged 42 years, main road,, Chapara village, Meliaputti mandal formed into two groups and were fighting each other by abusing and pushed with hands on public place in terms of existing house wa</t>
  </si>
  <si>
    <t>This is a case of Gambling it was Occurred On 02.10.2026 at 12.30 Hrs, At Rajaka Bulding, Santha Laxmipuram Village, Polaki Mandal, Srikakulam District and reported on the same day at 14.00 Hrs., wherein the complainant SI of Police, Polaki PS and staff caught the six accused by names A1. Arasavilli Satyam S/o Apparao,Age 45 years, Rajaka by Caste, A2. Rowthu Appanna, S/o lt Yarranna, Age 53 years, T.Kapu by Caste, A3. Potnuru Srinivasarao S/o lt Sankarayya, Age 53 years, Vysya by Caste, A4. Gonti Rajarao S/o lt Asirayya, Age 45 years, Rajaka by Caste, A5. Penta Bhaskararao S/o Tavudu, Age 39 years, Srisyana by Caste, A6. Sana Siva Sankara Rao S/o Rajarao, Age 30 years, Srisyana by Caste, All are R/o Santha Laxmipuram village, Polaki Mandal, Srikakulam District. were taken into custody , w</t>
  </si>
  <si>
    <t>Occurred on 02.10.2026 at 19.20 hours, at Hospital Junction, Polaki Village &amp; Mandal, Srikakulam District. and reported on the same day at 19.20 hrs. The SI and his staff while performing the vehicle checking at Hospital Junction, Polaki village Polaki Mandal, the accused by name Paridala Tirupatirao S/o Srinuvasarao, Age 45 years, Sondi by Caste, Chorlangi village, L.N Peta Mandal, Srikakulam District. from Amberupeta Village side to Polaki Village in negligence manner with in drunken condition, the SI and staff halt that motor cyclist and checking with DD machine and motor cyclist got the reading 70.40 mg/100 ML and that the accused motor cyclist taken in to custody on occurrence report and told him U/sec 185 MV Act, drove a motor cycle in drunken condition is an offence and also issued</t>
  </si>
  <si>
    <t>This is a case of Unnatural Death due to drowning in the Nagavali River, which occurred on 29.09.2026 at about 18:00 hrs at Nagavali River near Kandisa Village, Veeragattam Mandal, and the dead body was found on 02.10.2026 at about 13:00 hrs in the Nagavali River near Labham Village, Burja Mandal, and reported on the same day at 14:30 hrs. wherein the complainant Palakonda Ajay S/o Lt. Subbarao, 40 yrs, SC-Relli by caste, Panasanandivada Village, Veeragattam Mandal, PVP Manyam District stated that his father Palakonda Subbarao s/o Lt Jagannadham, 60 yrs, was working as a boatman, operating a boat between their village and Kandisa Village across the Nagavali River. On 29.09.2026 at about 18:00 hrs, as part of his work, his father, along with his villager Bommali Nagaraju, was returning towa</t>
  </si>
  <si>
    <t>11(1) (a),11(1) (d) PCAA, 112(2) BNS</t>
  </si>
  <si>
    <t>This is a case of treating the animals cruelly and transporting them for slaughtering occurred on 02.10.2026 at 07.00 hrs on NH-16 road, Jagathimetta Jn Tekkali and reported on the same day at 08.30 hrs, wherein the accused Allu Sai Kumar s/o lt Krishnarao, age 27 years, Caste Kalinga, Allimeraka colony, Makarajola Panchayat, Mandasa mandal was arrested by the complainant Sri K Ramu, S.I of Police Tekkali PS, while the accused was found transporting 4 buffaloes in a Bolero max pickup vehicle bearing No AP39WC1829 by confining them tightly with ropes and transporting the same to the slaughter shed without observing legal formalities and he also involved in several cases at other police stations limits and the cattle were seized along with the vehicle under the cover of occurrence report as</t>
  </si>
  <si>
    <t>This is a case of an affray. Occurred on 02.10.2026 at about 8.30 hrs, at on NH-16 road near Adi Andhra street Tekkali (V) and reported on the same day at 9.30 hrs, wherein the accused Kolla Mahalaxmi w/o Apparao 38 yrs, Caste by Srisaina , Soggadupeta , Tekkali (V) of ¿A¿ Party and one other and Thonangi Srinivasarao s/o Someswararao age 31 yrs, Srisaina by catse Mondapolam colony , Tekkali (V) of ¿B¿ Party were caught by the complainant Smt. K Ramu , Sub Inspector of Police-I, Tekkali with the assistance of his staff under the cover of occurrence report since nobody willing to act as mediators, while both parties have struggled each other by beating and abusing at the public place on NH-16 road near Adi Andhra street Tekkali (V)) with regards to their previous Grudges and thereb</t>
  </si>
  <si>
    <t>This is a case of Gambling it was Occurred On 02.10.2026 at 14.30 Hrs, At Rajaka Bulding, Santha Laxmipuram Village, Polaki Mandal, Srikakulam District and reported on the same day at 16.00 Hrs., wherein the complainant SI of Police, Polaki PS and staff caught the seven accused by names A1. Polaki Jaggunaidu S/o Ramarao, Age 37 years, T.Kapu by Caste, A2. Kemburi Venkateswararao S/o lt Mohana Rao, Age 50 years, T.Kapu by Caste, A3. Isa Visweswararao S/o Narasingarao, Age 22 years, T.Kapu by Caste, A4. Gorle Kannababu S/o Rammohanarao, Age 43 years, T.Kapu by Caste, A5. Majji Ravi Kanth S/o Ramarao, Age 32 years, T.Kapu by Caste, A6. Polaki Chinnamnaidu S/o Ramarao, Age 30 years, Srisyana by Caste, A7. Konna Rajasekhar S/o Rajarao, Age 32 years, Srisyana by Caste, A1 to A6 R/o R.J Puram vil</t>
  </si>
  <si>
    <t>Occurred on 01.10.2026 at 21.00 hrs, at complainant's house, Pankalabada village, Mandasa mandal and reported on 02.10.2026 at 07.00 hrs, wherein the complainant Behara Chudamani, S/o.late Dulla Behara, 58 yrs, Pankalabada village, Cheepi Panchayat, Mandasa mandal stated that he is working as Bus conductor at APSRTC depot, Palasa. He have one son and one daughter. His daughter Ronahathi Manju marriage was performed with Neelakantam of Padmapuram village, Mandasa mandal on 28.05.2021 and they don't have children. She came to the house of the complainant at afternoon on 30.09.2026 to go to Chandragiri village of Odisha state for getting treatment to give birth children. On 01.10.2026 night time at about 21.00 hrs, the complainant along with his wife and son went to upstair of their house for</t>
  </si>
  <si>
    <t>Occurred on 02.10.2026 at about 11.30 hours at Kanchili flyover bridge, Kanchili Village &amp; Mandal reported on the same day at 12.30 hours., wherein the complainant P Parinaidu, S.I of Police, Kanchili PS wherein the accused Urjana Simhachalam S/o Late Appalanarasimhulu, Age 55 years, Narayanavalasa Village, Kotabommali Mandal (Owner &amp; Driver of the Bolero Pickup Van bearing No. AP 39 US 7119) went to near Konisi of Odisha State on the dirtections of A2: Yernagula Raghu S/o Ammanna, Age 38 Years, Pedda Dugam Village, Jalumuru Mandal (Owner of the cattle) got loaded the 10 cattle (10 He Buffalos calfs) of live stock and transporting the same in the rigid and hazardous manner by tying without permit to Narayanavalasa Sandy for slaughtering and thereby contravened the provisions of Prevention</t>
  </si>
  <si>
    <t>This is a case of Illegal possession of liquor bottles for the purpose of sale. Occurred on 02.10.2026 at about 12.45 hrs, Infront of Tangudu Vasudevarao Pan shop parusarampuram Village and Tekkali mandal Where in the Complainant A Vijay kumar Inspector of Tekkali PS along with his staff PCs2128, 2040 caught the accused 1) Tangudu Vasudevarao s/o Late Latchanna 60 yrs, Caste by Vysya , parusarampuram Villag , Tekkali Mandal and seized the contraband i.e., 1) King fisher Strong beer 650 ml 9 bottles Total 9, bottles total amount Rs 1800/- and while the accused was found in the illegal possession of above IMFL bottles under the cover of own occurrence report since none came forward to act as mediators and etc..</t>
  </si>
  <si>
    <t>Occurred on 02.10.2026 at about 13.00 hours at Kanchili flyover bridge, Kanchili Village &amp; Mandal reported on the same day at 14.00 hours., wherein the complainant P Parinaidu, S.I of Police, Kanchili PS wherein the accused Urjana Pavan S/o Late Laxminarayana, Age 25 years, Atchyutapuram Village, Pathapatnam Mandal (Owner &amp; Driver of the Bolero Pickup Van bearing No. AP 39 WM 6111) went to near Konisi of Odisha State on the dirtections of A2: Yernagula Raghu S/o Ammanna, Age 38 Years, Pedda Dugam Village, Jalumuru Mandal(Owner of the cattle) got loaded the 07 cattle (06 He Buffalos, 1 She Buffalo)of live stock and transporting the same in the rigid and hazardous manner by tying without permit to Narayanavalasa Sandy for slaughtering and thereby contravened the provisions of Prevention of</t>
  </si>
  <si>
    <t>This is a case of Illegal possession of liquor bottles for the purpose of sale. Occurred on 02.10.2026 at about 12.00 hrs, Infront of Appalaraju pan shop,Parusarampuram Village and Tekkali mandal Where in the Complainant A Vijay kumar Inspector of Tekkali PS along with his staff PCs2128,2040 caught the accused 1) Bamini Appalaraju s/o Bhaskararao 47 yrs, Caste by Vysya , Parusarampuram Village and Tekkali mandal and seized the contraband i.e., 1) Shot Whisky 180 ml-3 bottles 2) King fisher Strong beer 650 ml 3 bottles Total 06, bottles , total amount Rs 897/- and while the accused was found in the illegal possession of above IMFL bottles under the cover of own occurrence report since none came forward to act as mediators and etc..</t>
  </si>
  <si>
    <t>Occurred on 03.10.2026 at 17.30 hrs at Tenka street, Benkili (V), Sompeta (M) and reported on the same day at 18.30 hrs; wherein the accused Sahukari Rukhmani, w/o Mohanarao, 62 yrs, Tenka street, Benkili (V), Sompeta (M) was taken in to custody while she was found in possession of liquor bottles i.e 1) 9 SHOT WHISKY each containing 180 ml and valued at Rs.99/- per bottle, with a total value of Rs.891/-. and the liquor bottles were seized under the cover of the occurrence report.</t>
  </si>
  <si>
    <t>115(2),79,351(2),126(2) r/w 3(5) BNS</t>
  </si>
  <si>
    <t>This is a case of wrongfully restraint in furtherance of abusing, causing hurt with hands with criminal intimidation that occurred on 30.09.2026 at 19.30 to 20.00 hrs in Kondraguda village, Sarubujjili mandal and belatedly reported on 03.10.2026 at 19.00 hrs based on the report of Gondela Ramanamma, W/o Ramarao, Age 55 yrs, Caste: SC- Mala, Kondragudem village, Sarubujjili mandal., in which she reported that on 30.09.2026 at night his younger son Gondela Mahesh left house to collect money from his villager¿s house and while he is in work and then his villager by name Burru Rambau who is in fully drunken stage of alcohol is wrongfully restrained his younger son and disputed with him without any cause by caught his hand and alleging his son that his son having illicit relationship with someo</t>
  </si>
  <si>
    <t>351(2),79,74,118(1),329(4) r/w 3(5) BNS</t>
  </si>
  <si>
    <t>which occurred On 02.10.2025 between 06:00 AM to 6.30 AM, at Makivalasa village,saravakota Mandal,and reported on 03.10.3026, 18.00 hrs, by the complainant Panchareddy Gneswaramma w/o Ravada srinu,Age-38 yrs,Velama caste,Makivalasa village reported that the accused persons namely Challa Mukunda Rao, Vana Appala Swamy, Vana Anandarao, and Vana Somesu of the same village forcibly trespassed into the complainant's house. When Challa Mukunda Rao attempted to attack the complainant's husband with a stick, he dodged it, resulting in a minor swelling on his right cheek and an abrasion on his neck. Subsequently, Challa Mukunda Rao punched the complainant on her chest, grabbed her nighty, and dragged her outside, while the remaining accused persons verbally abused them in filthy language."</t>
  </si>
  <si>
    <t>Occurred on 29.09.2026 at about 15.00 hours at Kondabheempuram village Tekkali mandal and reported on 03.10.2026 at 18.00 hours by the complainant Thonangi Vijayalaxmi w/o Polayya, age 45 years, Caste Yadava, Kondabheempuram village Tekkali mandal reported that A1 Dasari Chandramma w/o Karayya, A2 Dasari Kanthamma w/o Tulasayya, A3 Dasari Jyothi d/o Tulasayya, of the same village beat him using sticks and a knife and also beat with hands indiscriminately with common intention, causing injuries, owing previous hostility existing between them regarding the house site/land and etc.</t>
  </si>
  <si>
    <t>Occurred prior to 03..10..2026 at Buridi Kancharam Village, Ponduru Mandal, Srikakulam District reported on 03..10..2026 at 16.00 hrs, wherein the complainant Gantyada Rajeswari, W/o Jagan, Age:27 yrs, Caste: Turpu Kapu, Buridi Kancharam Village, Ponduru Mandal, Srikakulam District and reported on 11.06.2022 her marriage was solemnized with Gantyada Jagan, S/o Kamayya at Kotashakthi Kalyana Venue, Chilakapalem Village. At the time of Marriage her parents gave cash Rs.4,00,000/-, 4 tulas gold, Rs.1,35,000 Scooty, Adapaduchu Lanchanalu Rs.20,000/- to her husband. During her marital life she blessed with male and female children . Later her husband harassed her mentally, physically with active instigation of Mother-in-law Sattemma, Father-in-law Kamayya, Elder Brother-in-law Srinivasarao,</t>
  </si>
  <si>
    <t>'298/2026'</t>
  </si>
  <si>
    <t>Occurred on 28.09.2026 at 00.30 hrs at house of the complainant, Sc colony,badam village,Narasannapeta mandal ,Srikakulam district ,reported on 03.10.2026 at 08.00 hrs by the complainant namely Challa Kiran kumar s/o Adinarayana,20yrs,sc mala,sc colony,Badam village, He is studying B.S.C degree,present prepare compatative exams , On 28.09.2026 at 00.30 hrs , while the complainant's mother deceased namely Challa Ramulamm w/o Adinarayana,45 yrs,sc mala ,sc colony ,badam village was sleeping in his house, an unidentified venomous snake bit her on the Right leg down, He was immediately taken to the Narasannpeta Government Hospital for treatment, where he was examined and treated by a doctor. Subsequently, he was shifted to RIMS Hospital, Srikakulam, for advanced medical care; however, he pa</t>
  </si>
  <si>
    <t>Occurred on 03.10.2026 at 17:30 hrs at Tekkali street,Naupada village, Santabommali mandal and reported on 03.10.2026 at 19:15 hrs, wherein in the complainant G Narayanaswamy, SI of Police, Naupada P.S. apprehended the accused Sara Karreyya S/o late Vallayya, age 56 years, caste by Yadava, YSR Colony, Naupada village, Santabommali mandal while illegally possession of 10 Binnies Grape Brandy (180 ml) bottles, each bottle is Rs.99/-, total worth of Rs.990/-, total quantity 1.8 liters and took him into custody.</t>
  </si>
  <si>
    <t>This is a case Gaming that occurred on 03.10.2026 at 16.30 hrs at behind the closed elementary school, Matthalabapeta village, Sarubujjili mandal and reported on the same day at 18.30 hrs., in which the complainant S. Chiranjeevi, SI of Police, Sarubujjili PS together with his staff were caught the accused Metta Govindarao, S/o Late Lacchanna, Age 50 yrs, Caste: Kalinga, Mathalabapeta village, Sarubujjili mandal and 4 others while they playing `KOTHA MUKKATA¿ with playing cards by betting money and then the complainant taken them into Police custody and seized cash Rs. 4900/-, 4 mobile phones, 52 playing cards and old newspapers under the cover of occurrence report since then no mediators available.</t>
  </si>
  <si>
    <t>This is a case of prevention of cruelty to animals that occurred on 03.10.2026 at about 09:30 hrs on the BT road at Loddaputti Village Junction and reported at 10.30hrs on 03.10.2026 in which the Venna Manikantha, S/o late Satyanarayana, age: 39yrs, caste by vysya, Kovalakoyya village, Rajamundry District. Driver cum owner of Bolero Pickup Luggage Van No.AP-39 WM 1142 was apprehended while he was transporting 4 buffalos without following rules and regulations.</t>
  </si>
  <si>
    <t>126(2),351(2),74,115(2) r/w 3(5) BNS</t>
  </si>
  <si>
    <t>On October 1, 2026, at around 8:00 PM, Challa Mukunda Rao S/o Late llappa, aged 30, Velama caste, resident of Makivalasa village was walking near the petrol bunk close to his village when Ravada Srinivasa Rao spotted him, abused him in filthy language, and threatened to kill him. Later that same night at around 9:00 PM, Ravada Srinivasa Rao, along with Ravada Bayyanna, Ravada Jnaneswari, and Ravada Sulochana, came to the complainant's house, grabbed his collar, dragged him, and beat him with fists. Regarding this issue, on the next day, October 2, 2026, at around 6:00 AM, the complainant went to Ravada Srinivasa Rao's house along with his maternal uncle Vana Anandarao and aunt Jayamma to question him. In response, Ravada Srinivasa Rao threatened to kill them, abused the complainant's aunt</t>
  </si>
  <si>
    <t>This is counter case to Cr.No. 170/2026 that occurred on 02.10.2026 at about 2026 at about 8.30 hours on NH 16 road, near Adhiandhra street, Tekkali (V) and reported on the same day at 12.30 hours by the complainant Thonangi Srinivasarao s/o Someswararao, age 31 years, Caste Srisaina, Mandapolam colony Tekkali (V) reported that A2 Kolla Tirumala s/o Apparao of Soggadipeta, Tekkali (V) beat him with a stick, fisted over his head using silver wristband while A1 Kolla Mahalaxmi w/o Apparao caught holding of his shirt collar with common intention, causing bleeding injuries and he was shifted to Govt hospital Tekkali for treatment and etc</t>
  </si>
  <si>
    <t>Occurred on 03.10.2026 at 11.30 hrs on NH-16 Road opposite church,JR Puram village,Ranasthlam mandal and reported on 03.10.2026 at 18.00 hrs by Buridi Ramanarao s/o suryanarayanaa,age 30 yrs,srisaina by caste,Ajjaram village,Etcherla mandal .The complainant stated that, while he was proceeding on his motorcycle bearing No. AP 31 BR 0824 along with his wife Gowramma and his daughter to Boddapadu Village, Ranasthalam Mandal, to visit his mother-in-law, on 03.10.2026 at about 11:30 AM, when they were proceeding on the Srikakulam¿Visakhapatnam road Opposite the Church at J.R. Puram Village, the driver of the tanker lorry bearing No. WB 39 F 4055, coming from behind, drove the vehicle at a high speed and in a negligent manner and hit their motorcycle, as a result of which all three persons fe</t>
  </si>
  <si>
    <t>Occurred on 03.10.2026 at about 18.35 hrs on NH 326(A) main road ,Saravakota Mandal and reported on same day at 19.00 hrs through occurrence report in which the complainant Sri B Anil Kumar, SI of Police, Saravakota PS reported that he along with his staff HC 1344, PC 223 conducted vehicle checking at the above occurrence place at the time one accused Dora Surya Prakash rao S/o Appnanna, 42yrs, caste by ST Kapu Savara, Tumukonda Village, Meliyaputti Mandal, Srikakulam dist was drove his motor cycle bearing No. AP30D8146 in drunken stage and found BAC 485.5 mg/100ml by testing with breath analyzer. He took him into police custody after explaining the nature of offence under the cover of occurrence report since no mediators were available</t>
  </si>
  <si>
    <t>This is a case of unnatural death due to poison that occurred on 03.10.2026 at about 20.30 hrs, at Reyyapeta village, Tekkali mandal and reported on the same day at 22.30 hrs, wherein the complainant Gedela Vidya prasanna w/o Late Nookaraju , 42 yrs, Caste by reddika , Reyyapeta village, Tekkali mandal reported that the deceased/her husband Gedela Nookaraju s/o Narayana , 51 years vexed on his life due to illhealth , took extreme steps to do away his life, committed suicide by consuming some unknown poison and died while undergoing treatment in Dist Hospital Tekkali and etc. , and no foul play was suspected about the death of deceased and etc.</t>
  </si>
  <si>
    <t>This is a case of unnatural death due to thunder bolt, which occurred on 03.10.2026 at about 17.00 hours in the paddy fields Uddanam Gopinadhapuram, Vajrapukotturu Mandal, and was reported on 03.10.2026 at about 20:00 hours by the complainant Karni Chadramma W/o Lt Ganesh, 55 yrs, Palli by Caste, Uddanam Gopinadhapuram, Vajrapukotturu Mandal. The complainant's husband Karni Ganesh S/o Appa Swamy and the complainant's brother-in-law's son Karri Paparao were doing dammu (puddling) work in the complainant's field located behind the village.At that time the sky became cloudy and it started raining with thunder and lightning. Suddenly a lightning strike(Thunder bolt) fell on the complainant's husband who was working in the field, and he collapsed on the spot in the field itself.Immediately Karr</t>
  </si>
  <si>
    <t>This is case of harassment to a woman, which occurred prior to 03.10.2026 at Lakhamdiddi village, Kotabommali Mandal and reported on 03.10.2026 at 20.00 hours in which the complainant Nanupatruni Hemalatha, W/o. Ronanki Mohanarao, 28 years, Kalinga by caste, Lakhamdiddi village, Kotabommali Mandal reported that her marriage was solemnized with Ronanki Mohanarao S/o Suryarao of Kuramanadhapuram village, Saravakota mandal, Srikakulam dist in the year 2021. After marriage, her husband A-1: Ronanki Mohanarao s/o Suryarao, in-laws A-2: Ronanki Kalavathi, A-3: Ronanki Suryarao are subjected her to cruelty both mentally and physically and demanded to extract additional dowry( Rs 3,00,000/-).</t>
  </si>
  <si>
    <t>This is a case of wrongful restraint coupled with criminal intimidation in furtherance of common intention that occurred on 03-10-2026 at about 10:45 hrs, at main road, Chapara village, Meliaputti mandal and was reported on the same day at 18:00 hrs. wherein the complainant namely Sasanapuri Kameswararao S/o Satyannarayana, aged 72 years, Vysya by caste, Chapara village, Meliaputti mandal reported that he purchased an old- house from one Cheppa Chandra Bhusanarao about 3 years ago and today he attempted to undertake remodeling work at the said house. In mean while, the accused Rudapankthi Chokka Ramalingeswararao and his wife, reside western to his old-house, restrained and hold him not to move forward while asking compensation for their wall. Additionally, they threatened him with dire-c</t>
  </si>
  <si>
    <t>This is a case of Illegal possession of liquor bottles for the purpose of sale. Occurred on 03.10.2026 at about 7.30 hrs, Infront of Venkateswara pan shop Bhavaninagar Tekkali Village and Tekkali mandal Where in the Complainant K Ramu Sub Inspector of Tekkali PS along with his staff PCs2128,2231 caught the accused 1) Malla Ramarao s/o Late Dilleswararao 60 yrs, Caste by Vysya , Bhavaninagar Tekkali Village and Tekkali mandal and seized the contraband i.e., 1) HD Hearts Desire Ultra Deluxe Whisky 180 ml-8 bottles Total 08, bottles , total amount Rs 1040/- and while the accused was found in the illegal possession of above IMFL bottles under the cover of own occurrence report since none came forward to act as mediators and etc..</t>
  </si>
  <si>
    <t>This is a case of Unnatural death due to snake bite, which occurred on 03.10.2026 at about 16.00 hrs., at Agricultural field of Boddepalli Madhusudhanarao, near Akkulapeta Village, Amadalavalasa Mandal and reported on same day at 18.00 hrs., where in the complainant Boddepalli Simhadri S/o Surapunaidu, 33 yrs, Kalinga by caste, Akkulapeta Village, Amadalavalasa Mandal, gave a report stating that his mother Boddepalli Savitri W/o Surapu Naidu, 60 years, went to their agricultural fields for agricultural works. After completition of her agricultural works while she was return to their house, when she reached above place an unknown snake suddenly bit his mother. Immediately, she was shifted to CHC, Amadalavalasa for medical treatment through a motor cycle. While undergoing treatment at the ho</t>
  </si>
  <si>
    <t>'332/2026'</t>
  </si>
  <si>
    <t>Occurred on 03.10.2026 at about 02.10hrs on NH-16 road, near Sasanam Village, Palasa Mandal and reported on the same day at 09.00hrs, wherein the complainant Mudimanchi Paparao S/o Late Appayya, Age: 40 Years, Amalakudiya village of Palasa Mandal reported that he is eking out his livelihood by doing agricultural work and rearing sheep. He along with his villagers Gummadi Harikrishna, Shodaka Paparao, Sudda Battula Sudarshan, Pitta Simhachalam, Rapaka Ramanaiah and Pampa Polayya are grazing approximately 700 sheep in the Uddanam area of Mandasa Mandal for the last three months. About 15 days ago, they shifted the said sheep to the areas surrounding Sagar Cheruvu near Kaijola Village of Palasa Mandal for grazing. As agricultural works are presently being carried out in their village, they d</t>
  </si>
  <si>
    <t>This is counter in Cr No. 93/2026 that occurred on 30.09.2026 at 19.00 hrs at `KOTHA AMMAVARI GUDI¿ of Kondragudem village, Sarubujjili mandal and belatedly reported on 03.10.2026 at 19.30 hrs based on the report of Burru Rambabu, S/o Ramarao, Age 35 yrs, Caste: SC- Mala, Kondragudem village, Sarubujjili mandal., in which he reported that on 30.09.2026 at 19.00 hr while he going to kirana shop in their village and when he reached Kotha ammavari temple then he heared some bad rumours about his villager by name Kuramana Pushpa, W/o Ramesh by his villagers Gondela Mahesh and Siva and then he questioned their act of bad rumours and said that is wrong but the accused getting disputed with him by wrongfully obstruct him and pushed him on road with their hands. In which, his one tooth fell out an</t>
  </si>
  <si>
    <t>This is a case of ordinary theft, which occurred in between 15.09.2026 at 20.40 hrs to 16.9.2026 at 6.00 hrs, at Beside Sivalyam Konusula kotturu Village , Tekkali (M) and reported on 13.10.2026 at12.00hrs, wherein the complainant Mamidi Sarath s/o Srinivasarao 22yrs, Gadaba (ST) by caste,N/O Chinna Kusuma Village Jiyammavalasa (M) Parvathipuram manyam Dist , R/O K kotturu village ,Tekkali Mandal reported that some unknown culprits stolen away his KTM Duke 250 Motor cycle bearing regd No. AP40KM3181 &amp; worth of Rs 30,000/-which was parked in front of his rented Room and decamped with booty and etc. Efforts are being continued to work out the clues.</t>
  </si>
  <si>
    <t>Occurred on 04.10.2026 night at about 02:00 hours inbetween 05:00 hours at District Medical &amp; Health Office premises of Srikakulam Town and reported on the same day at 11:00 hours. In which the complainant Mallareddy Venkateswararao, S/o Markandeya Dora, Age 57 yrs, Caste by Telaga, N/o Goppili village, Palasa Mandal R/o Arsun Apartments, Collector bungalow road, Srikakulam Town reported that he has been working as Refrigerator mechanic in DM &amp; HO since 1991. Nearly 115 condemned Ice line refrigerators and deep freezers was placed in the premises of DM &amp; HO for auction. On 04.10.2026 morning at about 05:00 hours, the complaint noticed that nearly 15 condemned Ice line refrigerators parts were missing. Immediately he watched the CC Cameras and noticed that on 04.10.2026 at about 2 A.M. s</t>
  </si>
  <si>
    <t>Occurred On 02.10.2026 at 06.30 hrs at Complainant House, Nimmada village, Kotabommali Mandal reported on 04.10.2026 at 08.00 hrs in which the complainant Kornu Appanna S/o late Venkanna, 50 years, Velama by caste, Nimmada village, Kotabommali Mandal reported that his mother, Kornu Appamma, W/o Late Venkanna, aged 72 years, had been suffering from poor mental health for the past six months. On 02.10.2026 at about 06:30 AM, while she was coming down the staircase from the terrace, she accidentally slipped and fell, sustaining injuries to the back of her head, right shoulder and right hand, and lost consciousness. She was shifted by 108 ambulance to CHC, Narasannapeta, and later referred to Govt. General Hospital, Srikakulam, for better treatment. While undergoing treatment, she died</t>
  </si>
  <si>
    <t>Occurred during the night of 03.10.2026 from 22.00 hrs and reported on 04.10.2026 at 21.45 hrs, wherein the complainant Savara Lavanya, F/H. Holliga, 58 yrs, Farmer, resident of Ramakrishnapuram village, Sunkidi Pan Panchayat, Sompeta Mandal stated that her son Savara Venkatesh, 28 yrs, went out on 03.10.2026 at about 22.00 hrs on his bike to Kanchili Mandal, Jalanthrakota for village deity festival (Ammavaru sambaralu) and did not return. On 04.10.2026 morning he did not return, and when searched, his bike was found near Jalanthrakota between Nuwada and Thuttasayi. His mobile phone is switched off. Hence the complaint.</t>
  </si>
  <si>
    <t>This is a case of This is a case of Gambling it was Occurred On 04.10.2026 at 15.0 Hrs at Open place, beside Shirdi sai temple, Gotta Village of Hiramandalam Mandal and reported on the same day at 16.30 hrs wherein the complainant Y.Madhusudhanarao SI of Police-58 ,Hiramandalam PS and staff caught the accused A.1 Balija Laxmanarao, S/o Mukhalingam, age 55 Years, Telaga by caste, A.2. Rada Apparao, S/o Dalappadu, age 62 years, SC Madiga by caste, A.3. Bobbadi Appanna, S/o Ramarao, age 38 Years, Kapu by caste, A.4. Saripalli Simhachalam, s/o Ramulu, age 60 Yadava by caste, Yadava by caste, A.5. Tadela Govindarao, S/o Late Suryanarayana, age 40 years, Kapu by caste, A.6. Inti Madhava rao, S/o late Rajayya, age 60Years, Telaga by caste, A.7 Sivvla Suresh, S/o Ramarao, age 38 years, Kapu by ca</t>
  </si>
  <si>
    <t>'333/2026'</t>
  </si>
  <si>
    <t>Occurred inbetween 03.10.2026 at about 19.30 and 04.10.2026 at 07.00 hrs on the agricultural well, near bathula veedhi, Palasa, Palasa-Kasibugga municipality and reported on the 04.10.2026 at 07.30 hrs, wherein the complainant Yadam Ravi Kumar S/o Atchenna, Age 48 years, Caste by Medara, Goru veedhi, Palasa, Palasa-Kasibugga municipality reported that his elder sister/Deceased Yadam Kalavathi W/o late Koyyala Lokanadham, Age 55 years, had no children since her marriage and that her husband died due to illness about 15 years ago, following which she became severely depressed and lost her mental balance. Due to her mental condition, he had taken her to the Mental Hospital at Visakhapatnam and also consulted mental health specialists at Palasa, and that she had been taking medication for the</t>
  </si>
  <si>
    <t>This is a case of Un-Natural Death due to Electrical Shock it was Occurred On 04.10.2026 at about 19.00 Hrs, At Agriculture Lands, Deerghasi Village, Polaki Mandal, Srikakulam District and reported on the same day at 21.00 Hrs., wherein the complainant Menda Komalarao S/o lt Ramana Murthy, Age 22 years, P.Velama by Caste, Nooka Street, Deerghasi village, Polaki Mandal, Srikakulam District reported that the complainant is residing in his village along with his elder brother, Hemasundara Rao, aged 24 years, his mother, Laxmi, and his mother-in-law, Tavitamma. They own one acre of agricultural land in the village, which they have been cultivating jointly. The complainant¿s elder brother was working in the Safety Department of Divis Laboratories, Unit-II, near Tagarapuvalasa, Visakhapatnam,</t>
  </si>
  <si>
    <t>This is a case of drunk and drive and endangering to the lives of human being and personnel safety of others, on 04.10.2026 at 18.45hrs at Paleswaraswami temple JN. Santhabommali village and mandal and reported on the same day at 19.45hrs, when I along with my staff conduction vehicle checking the Kurmapu Eswararao S/o Apparao, age 32yrs, Rajaka by caste, Penturu (V), Nandigam (M). Driver of motor cycle bearing No.AP40HJ2674, drive his motor cycle came from Santhabommali village to Noupada, I along with my staff stoped the motor cycle and I recognize that he is in drunken state. I check him with breath analyzer machine and got reading as 250/100 MG/ML, and I also take sign on report. I said him drive the vehicle with drunken state is punishable offence. The accused was arrested b</t>
  </si>
  <si>
    <t>This is a case of missing woman that occurred on 29-09-2026 at about 10:00 hrs., from the house of the complainant, Buddepupeta Village of Ichapuram mandal and reported on 04-10-2026 at 11:25 hrs., in which the complainant Dakkata Geetha, W/o Haribandu, 38 yrs, caste by reddika, Buddepupeta Village of Ichapuram mandal reported that her daughter studied up to Degree at Aditya College, Ichapuram and present she is residing at house. On 29-09-2026 at 10:00 hrs., she informed that she went to her college for bring her certificates from College, there from she found missing. On enquiry she came to know that her daughter is fallen love with her classmate Sasanapuri Vikas, he had took her daughter to anywhere. She enquired with relatives, friends of her daughter and surrounding areas, but her whe</t>
  </si>
  <si>
    <t>'299/2026'</t>
  </si>
  <si>
    <t>Occurred on 04.10.2026 at 06.30 hrs at on NH16 road, Madapam tollgate Narasnnapeta Mandal and reported on same day at 08.00 hrs. Wherein the accused Karri Karri Neelakanteswara ganesgh s/o Esawararao,25yrs,kapu by caste,Patha samudevapalli village ,S rayavaram Mandal, Anakapalli district ,Driver of Bolero van bearing no AP 39 UM 0236 and was found transporting the cattle ( 03 cows ,10 calves ) illegally with a view to sell them at Slaughter house and caught by the complainant B Ganesh, SI of police, Narasannapea PS and taken the accused in to custody, under the cover of occurrence report.</t>
  </si>
  <si>
    <t>This is a case of gambling on public place occurred on 04-10-2026 at 15:00 hrs hours at an out skirts of Masakapuram village, Ichapuram Mandal and reported on the same day at 16:30 hrs., in which the complainant R.Janrardhan Rao, Sub-Inspector of Police, Ichapuram Rural PS which the accused 1) Katela Jogarao s/o late Delhi Rao, Age: 38 years, Mashakhapuram village and 12 others were apprehended under the cover of occurrence report while they were found gambling ¿Kotha Mukka¿ and seized cash Rs. 4,710/- and 52 playing cards.</t>
  </si>
  <si>
    <t>This is a simple case of intimidation in front of the house of the complainant in Basivada village, Jalumuru mandal, on 16.09.2026 at 19:00 hrs, with the intention of settling old disputes. The case was registered on 04.10.2026 at 18:00 Hrs. In this case, the complainant Ponnana Simhachalam S/o Late seemayya,Age 70 years Velama caste, of Basivada village, Jalumuru mandal, has 13 1/2 cents of land in the revenue area of his village. It is alleged that 10 days ago the complainant had planted mango saplings in that land. The complainant has alleged that Buddala Bhaskara Rao, son of Apparao, and Palli Ramakrishna, son of Devadasu, of the same village, entered the land and removed the saplings planted. On 16.09.2026, under the pretext of being the accused, persons named Buddala Bhaskara Rao, P</t>
  </si>
  <si>
    <t>This is a case of driving a vehicle by drunken person which occurred on 04.10.2026 at about 18.30 hrs at Challavanipeta Junction, Jalumuru Mandal and reported on same day at 19.30 hrs, where in the complainant Sri B.Ashok Babu, SI of Jalumuru PS caught the accused Patta Simhachalam S/o Late Baratudu, 36 yrs, Caste Velama, Rana Vill, Jalumuru Mandal who is Rider of motorcycle bearing No. AP39KN8505 with the assistance of his staff under the cover of occurrence report, while the accused was rode his motorcycle in rash and negligent manner on NH326-A road, which is a public way endanger to human life while crossing Challavanipeta Junction under the influence of alcohol reading about 150 mg/100 ml and etc.</t>
  </si>
  <si>
    <t>Occurred On 04.10.2026 at 07.30 hrs, at manduvuru village, Mandasa mandal and reported on the same day at 15.00 hrs, wherein the complainant Korla Sukumari, W/o.late byragi, 46 yrs, Manduvuru village, Mandasa mandal stated that her husband was died 10 years ago. She has one son and two daughters. Her son is doing labour works at Chennai. She is residing at her village along with her 2 daughters. Her younger daughter Korla Chinni, D/o.late Byragi, 15 yrs, Manduvuru village, Mandasa mandal studied 9th class at ZPH School, Mandasa, discontinued her studies and staying at home from the last two years. On 04.10.2026 morning at 07.30 hrs, her younger daughter Korla Chinni, 15 yrs left their house to go to church and did not return so far. The complainant and her family members searched nearby pl</t>
  </si>
  <si>
    <t>This is a case of cruelty by the husband towards a woman and abetment of suicide, which occurred on 04.10.2026 at about 16:00 hours in the upstairs room of the complainant¿s house at Singupuram Village, Srikakulam Mandal and District, and was reported on the same day at about 22:00 hours. The complainant, Panga Yarramma, W/o Ramarao, aged 55 years, Velama by caste, resident of Singupuram Village, Srikakulam Mandal is the mother of the deceased woman Panga Venkatalaxmi, aged 32 years. The deceased woman got married with the accused Muddada Sanyasi Rao one year ago. The deceased woman used to be harassed mentally by the accused duly having illicit privacy with another woman. She informed the same to her parents. While the matter stood thus meanwhile,As the deceased could not bear the tortur</t>
  </si>
  <si>
    <t>This is a case of drunk and drive and endangering to the lives of human being and personnel safety of others, on 05.10.2026 at 18.50hrs at Paleswaraswami temple JN. Santhabommali village and mandal and reported on the same day at 19.45hrs, when I along with my staff conduction vehicle checking the Konna Apparao S/o Simmanna, age 32yrs, Padmasali by caste, Santhabommali village and mandal, Driver of motor cycle bearing No.AP30Y5901. drive his motor cycle came from Santhabommali village to Noupada, I along with my staff stoped the motor cycle and I recognize that he is in drunken state. I check him with breath analyzer machine and got reading as 223/100 MG/ML, and I also take sign on report. I said him drive the vehicle with drunken state is punishable offence. The accused was a</t>
  </si>
  <si>
    <t>This is a case of non-fatal road accident in drunken state that the incident occurred on 05.10.2026 at about 19:00 hours on NH-326A Road, near the flyover at Pathapatnam Railway Gate, Pathapatnam Village and Mandal, and was reported on the same day at 20:00 hours. The complainant, Yejjala Purushottam, W/o Late Gaviresu, aged 47 years, SC-Mala by caste, resident of Sarali Village, Pathapatnam Mandal, stated that on the evening of 05.10.2026, he was proceeding from Srikakulam to Pathapatnam on his motorcycle bearing registration No. AP39DH5390. When he reached the above-mentioned place of occurrence, the accused, namely Nakka Ramaraju, S/o Krishnarao, resident of Maluva Village, Saravakota Mandal, who was driving a car bearing registration No. AP39GC5344, came from the opposite direction in</t>
  </si>
  <si>
    <t>64(2)(k) BNS</t>
  </si>
  <si>
    <t>this is case of rape committed on woman who suffers mental illness that occurred on 04.10.2026 at about 15.00 hrs at Subhalaya R&amp;R Colony, Hiramandalam Mandal and reported on 05.10.2026 at 16.30 hrs in which the complainant Jana Jayamma @ Jaya W/o. Simhachalam, age 30 yrs, Neyyila by caste, Subhalaya R&amp;R Colony, Hiramandalam Mandal reported that One Puvvula Damodararao S/o. Narayanarao of her village who is working as taking of electrical bills at their village committed rape on her daughter Jana Bhavani D/o. Simhachalam aged about 19 years who is suffering from mental illness and has been undergoing medical treatment. Hence she lodged a complaint for taking necessary action against him.</t>
  </si>
  <si>
    <t>This is case of Man Missing that occurred in between 17.09.2026 at 21.00 hours and 18.09.2026 at 05.00 hours at Gangampeta Village, Burja Mandal and reported on 05.10.2026 at 18.00 hours by the complainant Pulasari Appamma, W/o Vishnu, Age 46 years, Neyyala by caste, Gangampeta Village, Nandigam Mandal. in which the missing person Pulasari Vishnu, S/o Durgayya, Age 50 years who is husband of the complainant left the house without intimate to his family members. the complainant made searchs about missing person to friends, family members and blood relatives, later came to know that he was found missing. at the time of missing he wearing clue colour T-shirt, lungi, complexion is normal and height is around 5.4 feet. Hence she request to take necessary action.</t>
  </si>
  <si>
    <t>This is a case of prevention of cruelty to animals that occurred on 05.10.2026 at about 05:00 hrs on the BT road at Loddaputti Village Junction and reported at 06.30hrs on 05.10.2026 in which the Jeetu Nayak s/o Jagili Nayak, age: 22yrs, Patiguda village, Pattapuru PS, Ganjam dist, Odisha. Driver of Mahindra veero Pickup Luggage Van No.OD 07 BE 4760 was apprehended while he was transporting 7 Cow calves with instruction of vehicle owner without following rules and regulations.</t>
  </si>
  <si>
    <t>Occurred on 05.10.2026 at about 01.00 hrs.,at House of the Complaint, Ponduru Village and Mandal and reported on Same day about 20.00 hrs., where in the complainant Yerabothu Chinnayya s/o lt Chinnayya, 58 yrs, caste by Nagavamsam, Kaspastreet, Ponduru village and Mandal reported that he is working as a mason and earning his livelihood. On 05.10.2026 at about 01:00 hours, while the complainant was sleeping at his house, at the time one Anakapalli Jaswanth, S/o Koti, came to the complainant, woke him up and asked him to wake up Maddila Ramana, who was residing in the neighbouring house. When the complainant asked him why he wanted Ramana to be woken up at that late hour, Jaswanth stated that he and Maddila Ramana had quarrelled at the market in the morning and that if he himself went and</t>
  </si>
  <si>
    <t>'206/2026'</t>
  </si>
  <si>
    <t>This is a case of illegal transportation of cattle for slaughtering by subjecting them to cruelty that occurred on 05.10.2026 at about 21.30 hours at Bypass Jn., Etcherla Mandal and reported on 05.10.2026 at 22.15 hours, in which the complainant G.Lakshmana Rao, SI of Police, Etcherla PS that the accused A.1 Vana Suneel Kumar s/o Ramadasu , 31 yrs, Velama caste, Tekkalipadu village, jalumu mandal driver of Bolero Luggage Van No. AP 39 US 7209 ; A2 Routhu Seetharam s/o Late Musalayya, 58 yrs, Kapu caste, Narayanavalasa village, Santhabommali mandal and A3. Owner of the Bolero Luggage Van No. AP 39 US 7209 Vana Mohana rao s/o Dandasi, 38 yrs, velama caste, Tekkalipadu village, jalumu mandal from Tilaru sandy towards Alamanda sandy, the 14 cattles ( 10 claves and 4 oxes) were found tran</t>
  </si>
  <si>
    <t>Occurred on 02.10.2026 morning at about 07:30 hours at house of the complainant at Rella Street, Srikakulam Town and reported on 05.10.2026 at 10:00 hours. In which the complainant Thota Madhavarao, S/o Late Gopala Swamy, 53 yrs, Srisaina by caste, Rella Street, Srikakulam Town reported that on 02.10.2026 morning at about 07:30 hours his mother in law Tungana Malleswari, W/o Late Satyam, 80 yrs left from his house and went to some where and did not return back to his house. Immediately he and his family members were searching about his mother in law Malleswari in and around Srikakulam Town and their relative¿s house, but his mother in law Malleswari did not traced. Hence, his mother in law Tungana Malleswari found missing etc.</t>
  </si>
  <si>
    <t>351(2),118(1) r/w 3(5) BNS</t>
  </si>
  <si>
    <t>Occurred on 24.08.2026 at about 14:30 hours at house of the complainant, Reddiaka Street, Srikakulam Town and repored on 05.10.2026 at 19:00 hours. In which the complainant Chavitipalli Kusuma D/o late Chavitipalli Sai Mohan, aged 18 years, Nayibrahmin by caste, Reddiaka Street, Srikakulam Town reported that the A-1 Cavitipalli Appalaraju and her father Late Sai Mohan were jointly constructed a three-storeyed building in the year 2011 by obtaining a housing loan from Union Bank. Both of them used to jointly pay the monthly EMIs towards the housing loan. After the death of her father, in April 2022, the A-1 did not pay even a single EMI. Then her mother cleared the entire outstanding housing loan with the bank. After repayment of the loan, her mother requested to A-1 Appalraju to register</t>
  </si>
  <si>
    <t>Occurred on10-05-2026 at 08.00 hours in front of Ichapuram Railway Station, Ichapuram Municipality and reported on the same day at 10.30 hours by the complainant M.Mukunda Rao, Sub-Inspector of Police, Ichapuram Town PS, in which, he reported that he arrested the accused A-1) Sunil Kumar @ Mohith Jaiswal s/o Manoj Kumar, age 19 Years, Caste Baniya, near Durga Mandir, Bodhnagar village, Bafniwan Post, Harnaut PS, Nalanda District, Bihar State and A.2) Suryanarayan Gouda @ Sillu Gouda, s/o Abhimanyu Gowdo, age 31 Years, Caste Gouda, Gouda Street, Dharmapur village, Kansamari Post, Chanamari Panchayathi, Pattapur PS, Ganjam District, Odisha State, while they were in possession &amp; transportation of the prohibited Ganja. The complainant seized total Ganja weighing about Kg 16.040 grams, worth</t>
  </si>
  <si>
    <t>3(2)(v),3(1)(s),3(1)(r) SC ST POA ACT, 64(1),318(2),115(2),89,318(4),79 BNS</t>
  </si>
  <si>
    <t>This is a case of Rape over a Scheduled Tribe woman that occurred In-between from April-2025 to 10.05.2026 at Srinivasa Nagar, Tekkali village, Tekkali mandal and reported on 05.10.2026 at 11.00hrs wherein the complainant/Victim woman Pulibanda Pavani, D/o Polayya, 27 yrs, ST Kapu Savara by caste, Vangara village, Tekkali mandal, Srikakulam districtreported that the accusedDurgesu Vasu, S/o Narayana, Meghavaram village, Tekkali mandal got acquainted with her while travelling in his Auto, developed intimacy, committed sexual intercourse with her on several times on the pretext of love and pretending that he would marry her and both are in living relationship. Due to intercourse she was conceived, came to know the same the accused got aborted her pregnancy by believed her that he would marry</t>
  </si>
  <si>
    <t>Brief: Occurred on 05.10.2026 at about 14.30 Hrs., on BT Road, New Bridge entrance, Near Day &amp; Night junction, Srikakulam town, and reported on 05.10.2026 at 18.00 hours by the complainant Sailada Jaganmohanarao S/o Late Suryanarayana, 57yrs, T Kapu by caste, BC colony, Ayyannapeta, Vizianagaram Town. In which the complainant stated that he is an advocate and has two daughters. He had gone with his elder daughter, Thanmai, to Naira Agriculture College in Srikakulam to inquire about the rank required to secure a seat in the AG B.Sc. course. While he was returning home riding his motorcycle bearing No. AP35 AE1919 himself with his daughter seated behind him and upon reaching the 'New Bridge' entrance in Srikakulam town, an auto-rickshaw driver, who was driving at high speed and negligently,</t>
  </si>
  <si>
    <t>This is a case of murder that occurred on 05.10.2026 at about 21.30 Hrs at Sri Laxmiganapathi Satyadananda Modern Rice Mill, Voppangi Village, Srikakulam Mandal, and was reported on 06.10.2026 at about 08.00 Hrs by the complainant, Simma Laxmi, W/o late Mohana Rao, aged 33 years, Velama by caste, resident of Simmapeta Village, Gara Mandal.The complainant stated that she has two daughters and one son and that her husband, Simma Mohan Rao, S/o Apparao, aged 42 years, was working as a painter. On 05.10.2026 at about 19.30 Hrs, her husband, along with Simma Srinu, went to a wine shop at Voppangi Village and consumed liquor. Thereafter, they went to Neelam Fast Food Centre, where the accused, Neelapu Neelappadu, and his brother-in-law, Pavan, were present. At that time, accused Neelapu Neelappa</t>
  </si>
  <si>
    <t>'208/2026'</t>
  </si>
  <si>
    <t>occurred on 05.10.2026 at about 22.00 hours At Nayara petrol bunk, Allinagaram Village, Etcherla Mandal, and was reported on 06.10.2026 at about 20.30 hours by the complainant, Ravada Narayana Rao, S/o Late Simmayya, aged 40 years, SC-Mala by caste, resident of Kamarnipeta Village, Alinagaram Panchayat, Etcherla Mandal, is residing at the above address along with his family members.The complainant has been working as a Pump Operator at Naira Petrol Bunk situated at Alinagaram Junction for about one year. One Surininti Appalaraju, S/o Late Nursingarao, resident of Alinagaram Village, is also working as a Pump Operator along with him.On 05.10.2026 at about 10:00 PM, while the complainant and Surigunti Appalaraju were on night-shift duty at the said petrol bunk, four unknown young persons c</t>
  </si>
  <si>
    <t>Occurred on 05.10.2026 at 16.15 hrs, Near Govt Hospital, Ampalam Village Polaki Mandal, Srikakulam District. and reported on 06.10.2026 at 11.00 hours, in which the complainant Eegala Appalanaidu S/o late Surayya, Age 40 years, Yadhava by Caste, Cooli, Ampalam village, Polaki Mandal, Srikakulam District. Stated that On 05.10.2026 at about 16:15 hrs, the complainant was proceeding towards Polaki on his two-wheeler bearing No. AP40HX3231, with his wife, Egala Laxmi, travelling as a pillion rider, for their personal work. When they reached the main road at Ampalam Village, after crossing a short distance from the Government Hospital, a motorcycle bearing No. AP40LF6603, coming from the Polaki side towards Ampalam, was driven by its rider at high speed and in a rash and negligent manner, wit</t>
  </si>
  <si>
    <t>This is a case of Man missing that occurred 06.10.2026 at about 16.30 hours, at the Nagavali river, near Dusi village railway track bridge, Amadalavalasa Mandal and reported on same day 18.00 hours, in which the complainant Vadavalasa Pavani W/o Kurmarao, 32 yrs, Rajaka by caste, R/o Peersahebpeta village, Amadalavalasa Mandal N/o Madhavadhara, Visakhapatnam city reported that after completition of their daughter¿s metury function, her husband/missing person Vadavalasa Kurmarao S/o Ramayya, 34 yrs and three others of their relatives went to dusi village railway tarck bridge. Later one their relative Kurmarao informed the complainant over phone call that her husband soughted that I will die and ran away and fallen in the Nagavali River from the railway track bridge and found her husband wa</t>
  </si>
  <si>
    <t>This is a case of suicidal poisoning that occurred on 6.10.2026 at about 05:30 hours in Chilakapalem Village, Etcherla Mandal, and was reported on 6.10.2026 at about 18.00 hours by the complainant, Vankala Ammayamma W/o Tirupati, 55 years, Yadava by caste, Kondaragolu Village, Hiramandalam Mandal, that her younger daughter Meena, married to Tonangi Jagadeesh S/o Paidayya of Chilakapalem Village, was living harmoniously with her husband and in laws, blessed with two children i.e. daughter Gayatri aged 3 years and son Kuldeep aged 7 months. Four days prior to the incident, Meena complained of terrifying nightmares, sleeplessness, and mental distress, for which her father in law arranged protective charms. On 6.10.2026 at about 05:30 hours, Jagadeesh informed that Meena had administered pesti</t>
  </si>
  <si>
    <t>351(2),318(4) BNS</t>
  </si>
  <si>
    <t>Occurred prior to 06.10.2026 at Singumahanthipeta village, Tekkali mandal and reported on 06.10.2026 at 13.00 hours by the complainant Boddanki Ganesh s/o Yerrayya, age 23 years, Caste Segidi, Singumahanthipeta village, Tekkali mandal reported that the accused Pappala Anil Kumar s/o Chiranjeevi, M.S Palli village, Kanchili mandal, Srikakulam Dist got believed him &amp; his friends with deceiving words that he will provide Territorial Army job, collected Rs 14 lakhs from them, thereafter the accused failed to provide the assurance jobs to them, on their demand he returned money Rs 5, 50,000/- to complainant. When the complainant &amp; his friends asked about the rest amount, the accused threatened them with dire consequences that will kill him if ask the money to him, thereby dishonestly cheate</t>
  </si>
  <si>
    <t>Occurred On 06.10.2026 at about 16.30 hrs at Kota. Venkatarao house of Rayipadu village, Kotabommali Mandal reported on same day at 19.00 hrs in which the complainant Paila Uttaramma W/o Late Suryanarayana, 45 years, Kalinga by caste, Rayipadu village, Kotabommali mandal, reported that her husband Paila Suryanarayana, S/o Late Rammurthy, aged 53 years, a mason, went to the house of Kota Venkatrrao in their village and, along with his fellow masons, climbed onto the sheet-roof shed over the house to fix the chimney and cement slab. On 06.10.2026 at about 16.30 hours, while doing the work, he accidentally came into contact with a 6.3 KV electric line passing above the shed. He suffered multiple electrical burn injuries and died at the spot due to electrocution.</t>
  </si>
  <si>
    <t>Occurred in between 03.10.2026 at 22:00 Hrs to 06.10.2026 at 16:30 Hrs, At Cashew tope situated in Survey No.260 belongs to Nallana Laxmanamurthy S/o Late Saradhi, Srinivasa Nagar, Kasibugga, on the West side of Sasanam Village, Kanchili Mandal reported on 06.10.2026 at 18.30 Hrs, wherein the complainant Savara Lavanya S/o Holliga, aged 58 years, Ramakrishnapuram Village, Sompeta Mandal, stating that his son, Savara Venkatesh S/o Lavanya, aged 28 years, had left their house on 03.10.2026 at about 22.00 hours, stating that he was going to Jalantrakota village for attending the deity festival . However, he did not return home, his motorcycle was found in between Nuvagada and Tuttasai Villages, his mobile phone was switched off and he was found missing. In this regard, the complainant lod</t>
  </si>
  <si>
    <t>This is a case of driving a vehicle by drunken person which occurred on 06.10.2026 at about 18.00 hrs at Jalumuru Main Road Junction, Jalumuru Mandal and reported on same day at 18.30 hrs, where in the complainant Sri B.Ashok Babu, SI of Jalumuru PS caught the accused Simma Trinad S/o Late Rajarao, Age 48 yrs, Caste by Velama, Goliyaputti Vill, Jalumuru Mandal who is Rider of motorcycle bearing No. AP39RL7058 with the assistance of his staff under the cover of occurrence report, while the accused was rode his motorcycle in rash and negligent manner on NH326-A road, which is a public way endanger to human life while crossing Challavanipeta Junction under the influence of alcohol reading about 257 mg/100 ml and etc.</t>
  </si>
  <si>
    <t>Occurred on 06.10.2026 at about 14.00hrs near new sachivalayam, Changudi Village, Pathapatnam Mandal and reported on 06.10.2026 at 16.00hrs through occurrence report in which the complainant Sri. K. Sriram Murthy, ASI-1384, Pathapatnam PS stated that he received a credible information about gaming in open place, he and his staff PC-1560, 1503 and 2075 rushed the above place and caught hold the accused A-1: Devadi Kalidasu, S/o Late Tavudu, age 57yrs, Segidi by caste, Changudi Village, Pathapatnam Mandal and 03 others were playing with playing cards by sitting in a circle shape and placing playing cards as ¿Kotha Mukka¿ in the above occurrence place by betting money to win the money / for monitory benefits. ASI-1384 seized an amount of cash Rs.3860/-, 04 mobile phones, 52 playing cards and</t>
  </si>
  <si>
    <t>This is a case of drunk and drive and endangering to the lives of human being and personnel safety of others, on 06.10.2026 at 19.00hrs at Paleswaraswami temple JN. Santhabommali village and mandal and reported on the same day at 20.00hrs, when I along with my staff conduction vehicle checking the accysed Konna Ganapathi S/o Late Simmanna, age 53yrs, Padmasali by caste, Peddatungam village, Santhabommali mandal. Driver of motor cycle bearing No.AP30Y5901 drive his motor cycle came from Santhabommali village to Noupada, I along with my staff stoped the motor cycle and I recognize that he is in drunken state. I check him with breath analyzer machine and got reading as 113/100 MG/ML, and I also take sign on report. I said him drive the vehicle with drunken state is punishable offe</t>
  </si>
  <si>
    <t>This is case of voluntarily causing hurt that occurred on 06.10.2026 at 10.00 hrs at village tank behind Sivalayam temple of Mallikarjunapuram village, Sarubujjili mandal and reported on the same day at 14.00 hrs based on the report or Kancharapu Sakuntala, W/o Late Rajarao, Age 50 yrs, Caste: Kalinga, Mallikarjunapuram village, Sarubujjili mandal., in which she reported that she has been living by doing agricultural labour works as well as NREGS works. While so, on 06.10.2026 at 10.00 hrs she together with other members are while doing works, in the meantime one Gurugubelli Kumari called them to all to come and take photos and then she questioned her that why are you calling all while absence of mate madam. On listening the same, her sister-in-law by name Boddepalli Varahalamma interfered</t>
  </si>
  <si>
    <t>Occurred on 03.10.2026 at about 15:30 hrs at Kummari Street, Pathapatnam Village &amp; Mandal, and reported on 07.10.2026 at about 19:00 hrs. The complainant, Paraselli Lavanya, W/o Balaraju, aged 28 years, SC-Mala by caste, native of Suryanarayanapuram Village, Pathapatnam Mandal, R/o Kummari Street, Pathapatnam Village reported that her husband, Paraselli Balaraju, S/o Late Dharmarao, aged 38 years, is working as an auto driver. They have one son, namely Ashir. On 03.10.2026, her husband dropped their son at school and, after completion of school hours, brought him back home. On the same day, at about 15:30 hrs, her husband contacted her over the phone. Thereafter, his mobile phone was switched off. The complainant made several attempts to contact him, but his mobile phone remained switched</t>
  </si>
  <si>
    <t>This is a case under Sections 7(1) of the Essential Commodities Act, 1955, which occurred on 05.10.2026 at about 10:00 hours at Karajada Village Junction, Srikakulam Mandal and District, and was reported on 07.10.2026 at about 11:00 hours. On 05.10.2026, Sri Pydi Anilkumar, Dy. Tahsildar (CSDT), Srikakulam, along with his staff, intercepted Auto bearing No. AP30X9204 at Karajada Village Junction and apprehended the driver, A1 Pedada Rajarao, S/o Late Chinnarao, aged 42 years, Kalinga by caste, resident of Vanjangi Village, Amadalavalasa Mandal, and A2 Potnuru Janardhan Rao, S/o Satyanarayana, aged 64 years, Vysya by caste, resident of Medhara Veedhi, Amadalavalasa Town.During inspection, it was found that the accused had procured PDS rice from BPL card holders, which was supplied by the Go</t>
  </si>
  <si>
    <t>'334/2026'</t>
  </si>
  <si>
    <t>This is case of woman missing that occurred on 30.09.2026 at about 08.30hrs at Kotthavuru Village, Palasa Mandal and reported on 07.10.2026 at 12.00hrs, wherein the complainant Perada Ramarao s/o late Kamayya, 61yrs, Kottavuru Village, Palasa Mandal reported that his daughter/missing woman Annepu Sireesha w/o Vijay Kumar, 29yrs, Kottavuru Village, Palasa Mandal was married with Annepu Vijay Kumar. They blessed two children. On 30.09.2026 at about 08.30hrs, no one present at home, her daughter left from their house and did not return. The complainant made diligent efforts to trace her by searching at all possible places and making inquiries with relatives, friends, and acquaintances. Despite all such efforts, her whereabouts could not be ascertained. The complainant further stated that her</t>
  </si>
  <si>
    <t>This is a case of ordinary theft, which occurred in between 02.10.2026 at 18.30 hrs to 19.00 hrs, at Near Ambedkar jn Tekkali Village , Tekkali (M) and reported on 07.10.2026 at 13.00 hrs, wherein the complainant Rudrapanchi Devi W/o Subramanyam 32yrs, Jangalu by caste, Ayyappanagar Tekkali Village Tekkali mandal reported that some unknown culprits stolen away his Scooty bearing regd No. AP31CD8235 &amp; worth of Rs 10,000/-his brother went to market which was parked at Ambedkar jn Tekkali Village and decamped with booty and etc. Efforts are being continued to work out the clues.</t>
  </si>
  <si>
    <t>This is a case of Unnatural death due to hanging, which occurred on inbet ween 07.10.2026 about 17.30 hrs. to 07.10.2026 about 17.45 hrs at Complainant House, Nandivada Village, Ponduru Mandal and reported on 07.10.2026 at 22.00 hrs., where in the complainant Mullu Suryarao s/o Lt Satyam, 47 yrs, caste by Kapu, nandivada Village, Ponduru Mandal report that he is working as a mason and residing at Visakhapatnam. his father Mullu Satyam S/o Late Sanyasappadu, aged 80 years, had been residing with the complainant for the past few years. However, about one week prior to the incident, his father came to the village for the purpose of drawing his pension and was staying with his sister -in-law, Smt. Susheela, who is residing in the village of nandivada . As his father had bee</t>
  </si>
  <si>
    <t>occurred on 07.10.2026 at about 16.00 hrs near MPUP School.Madhupam Village, G.Sigadam (M) and reported on the same day at about 17.30 hrs, wherein the Complainant Asst.Sub Inspector of police, G.Sigadam PS caught the accused Jaka Krishna S/o Ramulu,age-36 yrs,caste by Srisaina, Madhupam village, G.Sigadam Mandal and 4 others, while they are playing ¿Kotamukkapekata¿ by betting money in public place. Seized the betting money Rs.15,900/- , and 1.Blue color motoral android mobile, 2. Blue color Vivo Android mobile, 3. Black colour Vivo Android mobile, 4.Sam sung Android black colour mobile,5. Light Grey colour oppo Android mobile and 1. AP 39 F 6158 Pulsar Bike,2. Blue Colour Glamour bike bearing No, AP 30 AL 7623 and 52 playing cards and one white color plastic bag in crime scene under c</t>
  </si>
  <si>
    <t>This is a case of Un-natural death that occurred on 07.10.2026 at 08.00 hrs at complainant petal shed of Purushottapuram village, Sarubujjili mandal and reported on the same day at 19.00 hrs based on the report of Simhadri Chittibabu, S/o Late Ramarao, Age 40 yrs, Caste: Viswa Brahmin, Purushottapuram village, Sarubujjili mandal., in which he reported that he living together his parents as well as his brother¿s family in 2 different house side by side by doing their caste profession as carpenter as well as cultivating the agricultural land in extent of 0.50 acres as tenant farmer and further reported that his father Simhadri Ramarao, S/o Late Appanna, Age 75 yrs is addicted to consume alcohol daily. While so, on 07.10.2026 at 08.00 hrs his father asked her mother for money to buy alcohol a</t>
  </si>
  <si>
    <t>Occurred on 07.10.2026 at about 19.30 hrs on Makivalasa main road jn ,Saravakota Mandal and reported on same day at 20.00 hrs through occurrence report in which the complainant Sri V. Ramana murthy HC1231 of Saravakota PS reported that he along with his staff PC 702 , PC 125 conducted vehicle checking at the above occurrence place at the time one accused Kunchala Eswararao S/o lt Ramanamurrhy , Age-49 yrs, Velama by caste ,Kodaddapanasa Village, Saravakota Mandal, Srikakulam dist was drove his motor cycle bearing No. AP30 AQ 9932 in drunken stage and found BAC 145.09 mg/100ml by testing with breath analyzer. He took him into police custody after explaining the nature of offence under the cover of occurrence report since no mediators were available</t>
  </si>
  <si>
    <t>Occurred on 07.10.2026 at 15.00hrs at North-Eastern carrying Corporation limited company , Balakrishnapuram panchayati limits, Ichapuram mandalam and reported on 07.10.2026 at 19.30hrs, by the compliant Basi Krishna rao s/o late kamaraju, 50yrs, caste by reddika, VRA, Balakrishnapuram, in which, reported that he got information that one male old person laid dead at North-Eastern carrying Corporation limited company outskirts area then he rushed the spot and made enquiry about the person and came to know that the deceased name is Veluswamy Pangyanan aged about 76 is working as lorry cleaner vide lorry bearing No: TN 52 H 9066 came from Tamil Nadu state by the lorry which is he was working. Later he lodged report for necessary action.</t>
  </si>
  <si>
    <t>occurred on 07.10.2026 at about 18.30 hrs at Thotapalli Canal Bund,near Chandrayyapeta Village, G.Sigadam (M) and reported on the same day at about 20.00 hrs, wherein the Complainant Asst. Sub Inspector of police, G.Sigadam PS caught the accused Chaduvala Rama Rao S/o late Linga Raju,age-70 yrs, Pattusali , Chandrayyapeta village, G Sigadam Mandal and 5 others, while they are playing ¿Kotamukkapekata¿ by betting money in public place. Seized the betting money Rs.36050/- , and 1.Oppo Black colour touch phone2.Oppo white colour phone, 3. Redmi touch phone, 4. Nokiya Keypad, 5. Nokiya Keypad Black cour and1. TVS XL Bearing No,. AP 39 GC 3443(Blue colur), 2) Hero Honda Splender Bearing No. AP 30 G 4814(Ble colour), 3. TVS Raider Bearing No.AP 40 HV 6468 (cement Colour), 4. TVS XL bearing No. A</t>
  </si>
  <si>
    <t>Occurred on 01.10.2026 at 21.30 hrs opposite Hero show room at Dannanapeta jn:,Dannanapeta village,Ranasthlam mandal and reported on 07.10.2026 at 22.00 hrs by Mannela Srinivasarao s/o Suri babu,age 30 yrs,Yadava by caste,Seethapeta village,Ranasthalam mandal. The complainant stated that he owns a Pulsar 150 motorcycle bearing Registration No. AP-39-DU-6462. On 01.10.2026 at about 9:30 PM, he parked his motorcycle opposite the Hero Showroom at Dannanapeta Line and went upstairs to meet his friend. After some time, when he came downstairs, he found that his motorcycle was missing from the place where he had parked it. He searched for the motorcycle in the surrounding areas, but could not trace it. Hence, he came to the Police Station and lodged this report on this day, requesting necessary</t>
  </si>
  <si>
    <t>This is a case of drunk and drive and endangering to the lives of human being and personnel safety of others, on 07.10.2026 at 20.30hrs at Paleswaraswami temple JN. Santhabommali village and mandal and reported on the same day at 21.15hrs, when I along with my staff conduction vehicle checking the accused akka Ramu S/o Karuvayya, age 45yrs, Velama by caste, kakarapalli village, Santhabommali mandal Driver of motor cycle bearing No.AP39FH4951 drive his motor cycle came from Santhabommali village to Noupada, I along with my staff stoped the motor cycle and I recognize that he is in drunken state. I check him with breath analyzer machine and got reading as 65/100 MG/ML, and I also take sign on report. I said him drive the vehicle with drunken state is punishable offence. The accused w</t>
  </si>
  <si>
    <t>Occurred on 07.10.2026 at 12.00 hrs on NH-16 road ( Towards Kotabommali to Tekkali Side) Near Cheepurlapadu village, Kotabommali Mandal and reported on same day at 14.00 hrs in which the complainant Neyyala Kamalamma w/o Late Vannam, 65 years, Neyyala by caste, Cheepurlapadu village, Kotabommali Mandal stated that On 07.10.2026 at about 11:45 AM, while she was travelling in an auto bearing No. AP 31 TE 6659 from Kotabommali towards Tekkali after selling eatables, near Payakavalsa village, the auto driver drove the vehicle at a high speed and in a negligent manner and attempted to overtake a lorry. He lost control over the auto, resulting in the auto overturning on NH-16 road. She, the other passenger Ramulu and the auto driver Talagana Paparao, S/o Laxmana Rao, NTR</t>
  </si>
  <si>
    <t>This is a case of Illegal possession of liquor bottles for the purpose of sale. Occurred on 07.10.2026 at about 20.00 hrs, at Oliyasagaram Fly over Bridge Down Tekkali Village and Tekkali mandal Where in the Complainant K Ramu Sub Inspector of Tekkali PS along with his staff PCs 513,2231 caught the accused Bagadhi Santhakumar s/o Late Krishnarao 30yrs, Caste by kalinga , NTR colony Tekkali Village and Tekkali mandal and seized the contraband i.e., 1) Old Admiral Fine vsop brandy 180 ml-8 bottles Total 08, bottles , total amount Rs 1040/- and while the accused was found in the illegal possession of above IMFL bottles under the cover of own occurrence report since none came forward to act as mediators and etc..</t>
  </si>
  <si>
    <t>118(1),127(2) BNS</t>
  </si>
  <si>
    <t>Occurred on 08.10.2026 at about 06:30 hours near Thadela Srikanth Hospita, Narasannpeta and reported on at 19.30 hrs the complainant Malla Sagar, S/o Late Sai Ram, age 42 years, Payaakpuram area, Vijayawada city, reported that he had dealings with the accused Unna Ramesh, Narasannapeta Town regarding the supply of palm oil and certain financial transactions related to his job or business activities. Disputes arose between him and the accused concerning the settlement of outstanding payments. Subsequently, on 08.10.2026, at approximately 6:30 AM, the accused called the complainant and asked him to come to the shop; when the complainant arrived; the accused verbally abused him and assaulted him using a stick and his hands. The complaint further alleges that the accused detained the comp</t>
  </si>
  <si>
    <t>This is a case of illegal transportation of cattle for slaughtering by subjecting them to cruelty that occurred on 08.10.2026 at about 22.00 hours at Bypass Jn., Etcherla Mandal and reported on 08.10.2026 at 23.00 hours, in which the complainant G.Lakshmana Rao, SI of Police, Etcherla PS that the accused A.1 Jalasutra Kiran Kumar s/o Ganesh, 18 yrs, Udruka caste, Allimeraka colony, Haripuram Village, Mandasa mandal driver of Bolero Luggage Van No. AP 39 WV 4461 ; A2 Korli Bhaskara Rao s/o Latchayya, 25 yrs, Yadava caste, Gollavuru village, Sompeta mandal , from sompeta surrounding villages towards Alamanda sandy, the 06 buffelos were found transported in a congested manner without adequate arrangements, thereby causing cruelty in violation of law; accordingly, the van along with 06 buf</t>
  </si>
  <si>
    <t>This is a case of drunk and drive and endangering to the lives of human being and personnel safety of others, on 08.10.2026 at 10.50hrs at Paleswaraswami temple JN. Santhabommali village and mandal and reported on the same day at 12.00hrs, when I along with my staff conduction vehicle checking the accused Veeragattapu Kumar S/o late Kurmayya, age 43yrs, hutco colony, Kotabommali village and mandal. Driver of Motor cycle bearing No. AP30Q9777 drive his motor cycle came from Santhabommali village to Noupada, I along with my staff stoped the motor cycle and I recognize that he is in drunken state. I check him with breath analyzer machine and got reading as 252/100 MG/ML, and I also take sign on report. I said him drive the vehicle with drunken state is punishable offence. The accused</t>
  </si>
  <si>
    <t>Occurred on 08.10.2026 afternoon at about 12:00 hours in the middle of Nagavali River, Near Santhi Nagar Colony, Srikakulam Town and reported on 08.10.2026 at 13:00 hours. In which the complainant Vadavalasa Pavani W/o Late Kurmarao, Age 32 yrs, Rajaka, Peersahebpeta village, Kalivaram Panchayathi, Amadalavalasa Mandal reported that her husband Vadavalasa Kurmarao, S/o Ramayya, 34 yrs has been working as a Car driver for getting livelihood. On 06.10.2026 evening at about 17:00 hours, her husband with an intended to die and jumped from Silver Colour Dusi Bridge into Nagavali River and drowning away by heavy floating water and did not found anywhere due to family disturbance. In this regard missing case was registered in Amadalavalasa PS vide Cr.No.149/2026 U/head. Man Missing and investiga</t>
  </si>
  <si>
    <t>This is a case of Snatching that occurred on 08.10.2026 at about 14:15 hrs at Plot No.108, Govindanagar Colony, Srikakulam Town, and was reported on the same day at 20:30 hrs by the complainant, Sri Yadla Srirama Chandra Murthy, S/o Late Appala Naidu, aged 59 years, T. Kapu by caste, R/o Govindanagar Colony, Srikakulam Town.The complainant stated that he was working as a Panchayat Secretary at Boddam Village of Rajam Mandal. His mother, Smt. Yadla Varalaxmi, W/o Late Appala Naidu, aged 76 years, was residing in their own house at Govindanagar Colony, Srikakulam Town. They have four houses, out of which one house was vacant and a ¿To-Let¿ board was displayed. On 08.10.2026 at about 13:50 hrs, an unknown woman came to their house and enquired about the vacant house for rent. When the complai</t>
  </si>
  <si>
    <t>This is a case of Women missing that occurred on 06.10.2026 at 07.00 hours at Complainant house, SM Puram village, Etcherla mandal and reported 08.10.2026 at 20.00 hours, wherein the complainant Gurrala Durgarao, S/o Bhaskararao, resident of S.M. Puram Village, Etcherla Mandal, stated that he has been married to his wife, Gurrala Tanuja, for the past two years. For the last four days, there have been frequent quarrels between him and his wife. On 06.10.2024 at about 07:00 hours, the complainant left his house for duty. When he returned home in the evening, he found that his wife Tanuja was not present at the house. He contacted his parents-in-law over the phone and enquired about her whereabouts, but they informed him that Tanuja had not come to their house either.As he could not trace t</t>
  </si>
  <si>
    <t>Occurred on prior to 08.10.2026 at 09.30 hrs, At Complainant house, Kotharevu Village Polaki Mandal, Srikakulam District. and reported on 08.10.2026 at 09.30 hours, in which the complainant Landa Dhanalaxmi W/o Ramana Rao, Age 29 years, Vadabalija by Caste, Kotharevu village, Polaki Mandal, Srikakulam District. Reported that she married Landa Ramana Rao S/o Apparao of Kotharevu Village in the year 2018 in the presence of village elders, and they have two children. Her husband has been working in offshore jobs in different countries. During his employment in an African country, he became acquainted with Mylapilli Korlayya of Kotharevu Village.  Later, the said Mylapilli Korlayya S/o Ramarao allegedly gained her confidence and represented to her that he liked her, that he would leave his</t>
  </si>
  <si>
    <t>Occurred on 07-10-2026 at about 22.00 hrs opp Annapuram Village, Nandigam Mandal and reported on 08.10.2026 at 11.00 hrs in which the complainant Barrana Chirajeevi, S/o Appala Swamy, Age 30 Years, Kapu by Caste, Annapuram Village, Nandigam Mandal stated that I live with my family at the aforementioned address and make a living through farming. On the morning of October 7, 2026, I diverted water from the irrigation tank to my field. Later that afternoon, my mother, Sujatha, went to check if the water was flowing correctly and discovered that someone had diverted it to their own field. Upon hearing this, I went there, shouted, "Who diverted the water?", and redirected it back to my field. Shortly after, the water was diverted again; my mother informed me, and I went to check. While I was sh</t>
  </si>
  <si>
    <t>Occurred on 07.10.2026 at 11:30 hrs on Nimmada Junction¿Tilaru Village BT Road, near Kolla Farm, Tilaru Village, Kotabommali Mandal, and reported on 09.10.2026 at 19.30 hrs. The complainant, Chinthu Simhachalam, S/o Late Surayya, aged 38 years, P. Velama by caste, resident of Mulapeta Village, Polaki Mandal, stated that he is a painter. While returning to Chinnatumbayyapeta from Priyagraharam on his motorcycle bearing No. AP 31 DY 9823, a Tata luggage van bearing No. AP 39 WQ 3641, coming from the opposite direction at high speed and in a rash and negligent manner, collided with his motorcycle near Kolla Farm. As a result of the accident, he fell onto the road and sustained severe injuries to his right hand and right knee. He was shifted by a 108 ambulance to Government General Hospital,</t>
  </si>
  <si>
    <t>Occurred on 09.10.2026 at about 18.43 hrs on main road NHA 326 A Arli Toll Plaza ,Saravakota Mandal and reported on same day at 19.30 hrs through occurrence report in which the complainant Sri B Anil Kumar, SI of Police, Saravakota PS reported that he along with his staff ASI 1175 PC 1435 conducted vehicle checking at the above occurrence place at the time one accused Battili Dharmarao S/o Mallesu, Age-40 yrs Kapu by caste ,Kollata Village Hiramandalam Mandal, Srikakulam dist was drove his motor cycle bearing No. AP 39 WJ 2216 in drunken stage and found BAC 42.9 mg/100ml by testing with breath analyzer. He took him into police custody after explaining the nature of offence under the cover of occurrence report since no mediators were available</t>
  </si>
  <si>
    <t>This is a case of driving a vehicle by drunken person which occurred on 09.10.2026 at about 18.00 hrs at Jalumuru Main Road Junction, Jalumuru Mandal and reported on same day at 18.30 hrs, where in the complainant Sri B.Ashok Babu, SI of Jalumuru PS caught the accused Bommali Santharao S/o Ramarao, Age c30yrs, Caste byNeyyala, Yalamanchili Village, Jalumuru Mandal who is Rider of motorcycle bearing No. AP31BQ6589 with the assistance of his staff under the cover of occurrence report, while the accused was rode his motorcycle in rash and negligent manner on NH326-A road, which is a public way endanger to human life while crossing Challavanipeta Junction under the influence of alcohol reading about 318 mg/100 ml and etc.</t>
  </si>
  <si>
    <t>Occurred on 09.10.2026 at 19.30 hrs, Old Electrical office Rest room, GT Road, Srikakulam Town and reported on same day 09.10.2026 at 20:30 hrs where in the complainant M.Hari Krishna, Sub-Inspector of Police, Srikakulam I town PS that he received a credible information about gambling at the above noted place and then reached the above said place along with his staff and found five accused i.e 1) Nuka Narasimhamurthy S/o late Ramachandra Rao, Age 47 yrs, Kalinga, Thotapalem Junction, Srikakulam Town; 2) Gurugubelli Srinivasarao S/o late Akkulanaidu, Age 43 yrs, Kalinga, Kotta veedhi, Purushottampuram Village, Sarubujjili Mandal; 3) Reddi Vasudevarao S/o late Dasalu, Age 47 yrs, Velama, Kommavalasa Village, LN Peta Mandal , 4) Dugana Balamurali S/o Apparao, Age 29 yrs, Srisaina , Atcha</t>
  </si>
  <si>
    <t>Occurred on 07.10.2026 at around 08.30 hrs at Indiramma colony,Kothapeta village, Kotabommali Mandal reported on 09.10.2026 at 20.00 hrs in which the complainant Gangarapu Jayaram S/o late Simmayya, 55 years, SC( Mala) by caste, Indiramma colony, Kothapeta village, Kotabommali Manda, he reported that his daughter, Gangarapu Gayatri, aged 19 years, is studying Degree Final Year at LVR College, Narasannapeta, and regularly going to college by bus. On 07.10.2026 at about 08:30 AM, she left home stating to her mother, Ramulamma, that she was going to college. As she did not return home by evening, he contacted the college principal and learned that she had not attended college that day. Thereafter, he and his family members searched for her among their relatives,</t>
  </si>
  <si>
    <t>This is a case of drunk and drive and endangering to the lives of human being and personnel safety of others, on 09.10.2026 at 18.30hrs at Paleswaraswami temple JN. Santhabommali village and mandal and reported on the same day at 19.30hrs, when I along with my staff conduction vehicle checking the accused Nakka Bhaskara rao S/o Appanna, age 35yrs, Velama by caste, Kakarapalli village, Santhabommali mandal, Driver of Motor cycle bearing No. AP30G8070drive his motor cycle came from Santhabommali village to Noupada, I along with my staff stoped the motor cycle and I recognize that he is in drunken state. I check him with breath analyzer machine and got reading as 61/100 MG/ML, and I also take sign on report. I said him drive the vehicle with drunken state is punishable offence. The</t>
  </si>
  <si>
    <t>This is a case of missing that occurred 02.10.2026 at 09.00 hrs at complainant mother's house at Purushottapuram village, Sarubujjili mandal and reported on 09.10.2026 at 15.00 hrs based on the report of Dasari Mangamma, W/o Suryanarayana, Age 38 yrs, Caste: Rajaka, Chinna Dugam village, Jalumuru Mandal., in which she reported that she together with her husband are living by doing agricultural works and they begot two daughters i.e, Sireesha, 23 yrs and Leelavathi, 20 yrs. of them her elder sister discontinued her studies and staying with them. accordingly, on 28.09.2026 she together with her family members visited her maternal house at Purushottapuram village of Sarubujjili mandal and on the same day some others from Hiramandalam rushed there to see her elder daughter Sireesha for marriag</t>
  </si>
  <si>
    <t>Occurred on 09-10-2026 at 08.00 hours in front of Ichapuram Railway Station, Ichapuram Municipality and reported on the same day at 10.30 hours by the complainant R Janardhana Rao, Sub-Inspector of Police, Ichapuram Rural PS i/c Ichapuram Town PS, in which, he reported that he arrested the accused A-1) Reena Parida w/o late Balaram Parida, age 28 years, Caste Benitho, Talamrapalli village, Barasara Post, Kodala PS, Ganjam District, Odisha State res.Chandipitha village, Bikrampur Post, Kallikot PS, Ganjam District, Odisha State. and A-2) Situ Pradhan s/o late Ramesh Pradhan, age 34 years, Caste Benitho, Ponda Street, Kodala village and PS, Ganjam District, Odisha State while they were in possession &amp; transportation of the prohibited Ganja. The complainant seized total Ganja weighing about</t>
  </si>
  <si>
    <t>5(j)(ii),5(l) r/w 6 POCSO ACT 2012, 64(2)(m),65(1) BNS</t>
  </si>
  <si>
    <t>This is a case of rape of a minor girl and sexual assault, which occurred prior to 08.10.2026 at about 12:00 hours at the complainant's house in Singannapalem Village, Burja Mandal, Srikakulam District, and was reported on 09.10.2026 at 18:00 hours. Wherein the complainant Muddada Lalitha, W/o Rambabu, 35 yrs, SC-Mala by caste, Singannapalem Village, Burja Mandal and reported that she and her husband earn their livelihood by doing coolie work. They have two children. Their daughter, the victim girl Prasanthi, 15 yrs, is studying in the 9th class, while their son, Lokesh, is staying at his grandmother's house in Visakhapatnam. Both parents go for coolie work daily, and the victim usually travels to and from school by auto. In February 2026, while the complainant and her husband had gone to</t>
  </si>
  <si>
    <t>66-E ITA-2000-2008, 11 r/w 12 POCSO ACT 2012, 78(2),108 r/w 3(5) BNS</t>
  </si>
  <si>
    <t>This is a case of abetment of suicide. Occurred on 09.10.2026 in between 11.30 hrs to 13.15 hours at the house of the complainant, Yathapeta village , Kuppili Panchayat, of Etcherla Mandal and reported on 09.10.2026 at 21.45 hrs, wherein the complainant Muntha Ramanamma W/o Yerrayya, age 45 years, Yatha by caste, Yathapeta village of Kuppili Panchayat, Etcherla Mandal reported that she has two daughters and one son. Her second daughter Muntha Geetha D/o Yerrayya, age 17 years, Yatha by caste, Yathapeta village of Kuppili Panchayat, Etcherla Mandal committed suicide on 09.10.2026 in between 11.30 hrs to 13.15 hours at her house by hanging herself from the ceiling fan with a saree in the absence of any one of family members. Because the accused Nayani Sriram S/o Satyam, age 22 years, Reddik</t>
  </si>
  <si>
    <t>Occurred on prior to 09.10.2026 at 18.00 hrs, At Sattaraopeta Village Polaki Mandal, Srikakulam District.and reported on 09.10.2026 at 18.00 hours, in which the complainant Kanithi @ Majji Ramya W/o Nageswara Rao, Age 23 years, Kalinga by Caste, Sattaraopeta village, Polaki Mandal, Srikakulam District . Reported that She is resident of Sattaraopeta Village, Polaki Mandal, was married to Majji Nageswara Rao, S/o late Sadanandam, of Patrapuram Village, Mandasa Mandal, on 30.05.2022 as per their community customs. At the time of marriage, her parents gave ¿ 5,00,000/- cash, 5 tulas of gold, and household articles worth ¿5,00,000/- as dowry. After marriage, she lived with her husband at Patrapuram for about 20 days and thereafter went with him and his family members to the Andaman and Nicob</t>
  </si>
  <si>
    <t>Occurred prior to 09.10.2026 at 19.00 hrs at Yarabadu Village, Narasanapeta mandal, and reported on same day at 19.00 hrs, wherein the complainant, Yanni Anusha W/o Tamminaidu, aged 29 years, Kapu by caste, Yarabadu Village Narasannapeta(M) reported that her husband, Yenni Tamminaidu S/o Baburao, Yarabadu Village along with his mother Yenni Gopamma subjected her to physical and mental harassment, demanding that she bring additional dowry from her parental home. She further stated that they physically and mentally harassed her by not providing basic necessities and drove her out of the matrimonial house until she brought the demanded additional dowry from her parental home.</t>
  </si>
  <si>
    <t>This is a case of fatal road accident that occurred on 08.10.2026 at 23.45 hours on NH-16 road at Vigneswara granite factory near by Sasanam Village, Nandigam Mandal and reported on the following day at 07.00 hours by the complainant Ippili Divya, W/o Late Shanmukha Rao, Age 37 years, Yadava by caste, Komaturu Village, Nandigam Mandal reported that her husband Ippili Shanmukha Rao, S/o Janardhana Rao, age 39 years is ex-army and present he doing a shepherd goats. On 08.10.2026 around 21.00 hours her husband informed his parents that he was going to Tekkali on his Scooty bearing registration No. AP39JM7824 to collect feeding for his goats, along with Narthu Srinivasa Rao, who was riding his another motorcycle. After they were complete their works and returning home, when he reached near vig</t>
  </si>
  <si>
    <t>Occurred on 10.09.2026 afternoon at about 12:30 hours at near Park, ¿O¿ Line, P.N. Colony, Srikakulam Town and reported on 10.10.2026 at 14:00 hours. In which the complainant Chukka Govindarao, S/o Asirinaidu, 21 yrs, Reddika by caste, Kunchalakuramayyapeta village, Etcherla Mandal reported that the cmplainant had taken a Suzuki Dzire car bearing Reg. No.AP40HF9684 and another Suzuki Fronx car on a mortgage basis from the accused Seera Mohan Rao of Duppalavalasa Village, Etcherla Mandal by paying ¿2,00,000/- for each car. The said cars were parked near the Park at ¿O¿ Line, P.N. Colony, Srikakulam Town. On 10.09.2026 at about 12:30 hours the accused Seera Mohan Rao along with his associates Teja, Venkat and some others allegedly took away the said cars by using duplicate keys without info</t>
  </si>
  <si>
    <t>318(4) r/w 3(5) BNS, 21(1)(2)(3) r/w 23 TBUDS</t>
  </si>
  <si>
    <t>Occurred on Prior to 10.10.2026 at JR Puram village of Ranasthalam mandal and reported on 10.10.2026 at 20.00 hrs by the complainant Gunala Jamunamma w/o Mohanarao,age 52 yrs,kapu by caste, JR Puram village of Ranasthalam mandal.Complainant stated that In November 2022, a person known to the complainant, namely Teketi Sanyasi, a resident of Uppilavalsa Village, brought one Vaddi Suryanarayana to the complainant¿s house. They informed the complainant that both of them were working in a company named Harventures farming and Housing Projects Pvt Ltd, located at Akkayyapalem, Visakhapatnam. They represented that if an amount of ¿1,00,000/- was deposited in the company, the depositor would receive approximately ¿8,000/- per month towards interest and principal, and that the total amount receiv</t>
  </si>
  <si>
    <t>Occurred on 07.10.2026 at 11.30 hrs at Ranasthalam Union Bank,Ranasthalam mandal and reported on 10.10.2026 at 18.00 hrs by the complainant Kola Damodhararao s/o Apparao,age 42 yrs,Telaga by caste,Seetham valasa village,Ranasthalam mandal The complainant stated that his wife, Lakshmi, aged 38 years, went to Union Bank, Ranasthalam, on 07.10.2026 at about 09:30 hours, along with his father, Apparao, for the purpose of cows loan against the same. At about 11:30 hours, she sent his father back home and asked him to send her husband to the bank, stating that the loan would be sanctioned in his name. Accordingly, the complainant went to the said bank, where he found that his wife, Lakshmi, was missing. He searched for her in several places but could not trace her. He further noticed that an a</t>
  </si>
  <si>
    <t>This is a case of a woman missing, which occurred on 05-10-2026 at about 10:00 hrs at the complainant¿s house in Padda Village, Meliaputti Mandal, Srikakulam District, and was reported on 10-10-2026 at 18:00 hrs. The complainant, namely Majji Nelamma, W/o Mallesu, aged 40 years, caste by Bindu Oriya, a resident of Padda Village, Meliaputti Mandal, Srikakulam District, reported that she has two sons and one daughter, namely Majji Indira Devi, aged 20 years, studied up to Class 10th. Recently a marriage alliance was arranged for her daughter with Behara Ganesh, a resident of Amandi Village, Gajapati District, Odisha State, with her daughter¿s consent and in the presence of elders. However, on 05-10-2026 at about 10:00 hrs, her daughter left home, stating that she was going to the bank to wit</t>
  </si>
  <si>
    <t>Occurred on 08.10.2026 afternoon at about 15:30 hours at house of the complainant at Plot No.401, A.Block, Kranthi Apartment, Muchuvanipeta, Srikakulam Town and reported on 10.10.2026 at 10:00 hours. In which the complainant Penki Srikanth, S/o Late Krishna, 38 yrs, Gowda by caste, Plot No.401, A.Block, Kranthi Apartment, Muchuvanipeta, Srikakulam Town reported that on 10.10.2026 morning at afternoon 15:30 hours his mother Penki Laxmi, W/o Late Krishna, 63 yrs left from his house and went to some where and did not return back to his house. Immediately he and his family members were searching about his mother Laxmi in and around Srikakulam Town and their relative¿s house, but his mother Laxmi did not traced. Hence, his mother Penki Laxmi found missing etc.</t>
  </si>
  <si>
    <t>3,4 DPA, 85,351(2) BNS</t>
  </si>
  <si>
    <t>Occurred prior to 21.09.2026 at Golluru village, Sompeta Mandal, and reported on 10.10.2026 at 11:00 hrs, wherein the complainant Pulari Lokanadhass reported that his daughter, Pinninti Urvashi, was murdered on 18.06.2026 at Golluru village by her husband's family members. The complainant stated that after marriage, her husband Pinninti Sivakumar (working in CRPF), along with his mother Pinninti Varahalu, brother Pinninti Jayaram, and Jayaram's wife Pinninti Yashodha, subjected her to harassment, and that the family had previously targeted them with armed attacks since 2023. Furthermore, the complainant raised serious suspicions regarding the prior unnatural death of his son-in-law Pinninti Rajarao on 13.03.2026, requested police protection for his two orphaned minor grandsons (S</t>
  </si>
  <si>
    <t>This is a case of woman missing that Occurred on 10.10.2026 in between 06.00 hrs to 14.00 hrs at Selagapeta village, Santabommali mandal and reported on the same day at 18.30 hrs, wherein the complainant Dunna Buddemma W/o late Nagaraju, 47 years, caste by Agnikulakshatriya by caste, Selagapeta village, Santhabommali mandal reported that her only daughter Dunna Pushpalatha W/o Sangari venkatesh , 20 years was performed marriage with Sangari venkatesh of Peddamuraharipuram village of Vajrapukothuru mandal on 01.03.2025. Her son-in-law went to Dubai country for doing coolie works, due to which her daughter stayed with her. On 10.10.2026 at about 06.00 hours she went to Kapugodayavalsa for paying condolence. While she return to the home at about 14.00 hours, her daughter was not pre</t>
  </si>
  <si>
    <t>191(1),324(1),329(2),299,351(2),356(2),189(1),61(2),135 r/w 3(5) BNS, 175(3) BNSS</t>
  </si>
  <si>
    <t>This is a case of criminal force criminal conspiracies coupled with criminal intimidation, unlawful assembly with rioting, house trespass, damage the property, deliberate and malicious acts to outrage religious feelings and criminal defamation with common intention, and is a Court Endorsement Case that occurred on 25-05-2026 at about 10:00 hrs at Sree Neeli Mani Durga Seva Sangam, Kurmanadhapuram village of Saravakota Mandal and reported on 10-10-2026 at 14:00 hrs, by the complainant Ronanki Umamaheswara Rao, S/o late Mukhalingam, Aged 70 Years, Kalinga by caste, Kurmanadhapuram Village, Saravakota Mandal reported that the accused Sattaru Murali, S/o Appayya, Aged 50 Yrs, Kurmanadhapuram village of Saravakota Mandal and four others are attempted to wrongfully restrain the complainant, thre</t>
  </si>
  <si>
    <t>This case is a non- fatal road accident,occurred on 09.10.2026 at 18 hrs on NH 16 road Yethendra cold storage opp Jaduru jn,Narasannapeta mandal reported on 10.10.2026 at 08.00 hrs by the complainant Pitta Balakrishna s/o somayya late,40yrs,yadava,Gatlapadu village, Kotabommali manadl ,He is a shepherd,on dated 09.10.2026 evening he started from Jaduru jn to his village Gatlapadu with his sheep, while he cross the road then accused driver of auto bearing no AP39UA 2402 forwarding from Narasannapeta to Tekkali side he drove his auto over speed. rash and negligence manner dashed to complainant and get bleeding injuries on both legs and head he shifted to Golive hospital for treatment</t>
  </si>
  <si>
    <t>This is a case of riding a motorcycle by drunken person occurred on 10.10.2026 at about 18.30 hrs At Meliaputti JN, Meliaputti Village &amp; Mandal and reported on 10.10.2026 at 19.10hrs through occurrence report in which the complainant Sri Mohammed Ameer Ali, SI of Police, Meliautti PS reported that he and his staff HC 130 &amp; PC 2142 conducted vehicle checking at the above occurrence place at the time one accused Savara Latchumayya S/o Late Buddu, 44 Yrs, Savara by caste, R/o D.No:1-12, Bandapalli village, Meliaputti mandal who drove the Motor cycle vide bearing No AP 27 BF 3051 in drunken stage and found BAC 76.6 mg/100ml by testing with breath analyzer. I took him into police custody after explaining the nature of offence under the cover of occurrence report since no mediators were availa</t>
  </si>
  <si>
    <t>This is a case of Sexual Harrassment which occurred on 01.10.2026 at 19.00 hours at complainant's house, Rana village, Jalumuru mandal and reported on 10.10.2026 at 18.00 hrs in which the complainant kimidi Teja W/o late Balakrishna, age 45 years, Rajaka by caste, Rana village, Jalumuru Mandal mandal stated that her husband passed away 14 years ago, now she staying along with her son in her house. while so on dated 01.10.2026 arround 19.00 hrs, the accused Byri Papa Rao S/o late ammanna, Rana village, Jalumuru mandal went to the complainant's house by knowing she was alone in the house and forced her to had sex with him, when she denied to that the accused forced the complainant and catch her from backside and misbehave with her. Immediately she shouted and neighbours came to rescue he</t>
  </si>
  <si>
    <t>This is a case of drunk and drive and endangering to the lives of human being and personnel safety of others, on 10.10.2026 at 19.00hrs at Paleswaraswami temple JN. Santhabommali village and mandal and reported on the same day at 20.00 hrs, when I along with my staff conduction vehicle checking the accused Yarra Someswara rao S/o Late Ram murthy, age 32 yrs, Palli by caste, Sivarampuram village, Santhabommali (M), Driver of motor cycle bearing No.AP39KN8969. drive his motor cycle came from Santhabommali village to Noupada, I along with my staff stoped the motor cycle and I recognize that he is in drunken state. I check him with breath analyzer machine and got reading as 128/100 MG/ML, and I also take sign on report. I said him drive the vehicle with drunken state is punishable o</t>
  </si>
  <si>
    <t>Occurred on 04.10.2026 at about 17.10 hour on NH-16 road Alfagen School Srikakulam to palasa road Tekkali (V) and reported on 10.10.2026 at 13.00 hours, by the complainant Yeduru Vishnu s/o Chinnayya, age 31 yrs, Caste Reddika , K kotturu village Tekkali mandal, stating that while he was returning to home on his motorcycle bearing No. AP39SC4884 from Tekkali side, when he reached on NH-16 road Alfagen School Srikakulam to palasa road Tekkali (V) the accused Drove the Car bearing No OD07 BH5055 in a rash and negligent manner with heavy speed without blowing the horn while proceeding same direction to complainant and dashed against his motorcycle, as a result he fallen on the road with the motorcycle and sustained bleeding injuries, immediately he was shifted to hospital for treatment</t>
  </si>
  <si>
    <t>Occurred on 06.10.2026 at 17:15 hours on Women's College Road, beside Suryamahal Theatre, Srikakulam Town, and reported on 10.10.2026 at 10:00 hours by the complainant, Nunna Krishna, S/o. Late Satyannarayana, aged 44 years, Arya Vysya by caste, resident of Bejjipuram Village, Laveru Mandal, Srikakulam District. The complainant stated that he is running a grocery store in his village and has two sons. His younger son, Lokesh, is studying in the 8th class at Bhashyam School, Srikakulam, and travels to the school every day in a Tata ACE. On 06.10.2026, his children went to school in the said cab. After school hours, his younger son was waiting for the Tata ACE cab next to Suryamahal Theatre on Women's College Road, Srikakulam Town. At that time, a car bearing registration No. PY05P2222, com</t>
  </si>
  <si>
    <t>324(4),329(3) BNS</t>
  </si>
  <si>
    <t>This is a case of Criminal trespass and mischief the property, which occurred on 21.09.2026 at 08.00 hrs., at Survey No. 5-6, 5-7, Jogannapeta Village, Ponduru Mandal and reported on 11.10.2026 at 21.00 hrs., where in the complainant Alamuri Adhilaxmi W/o late Narsinga Rao, 62 yrs, Telaga by caste, Thandyam Village, Ponduru Mandal gave a report stated that she purchased a land from Pitta Govinda Rao in Survey No¿s 5-6, 5-7 in extent of 0.16 cents in 12/06/2012 and till now it was under possession of her. On 21.09.2026 at 08.00 hrs., Konna Bandari S/o late Ramayya, Jogannapeta Village, Ponduru Mandal trespassed her land and damaged the erected fencing. Hence she came to police station and gave a report for take action against him.</t>
  </si>
  <si>
    <t>'335/2026'</t>
  </si>
  <si>
    <t>118(2),118(1),115(2) r/w 3(5) BNS</t>
  </si>
  <si>
    <t>Occurred on 09.10.2026 at about 15.30 hrs at Rice mill, Kedaripuram village, Palasa Mandal and reported on 11.10.2026 at 14.00hrs, wherein the complainant Kotha Neelakanta S/o late Rajarao, Age 58 yrs, Caste by Reddika, Sasanam village, Palasa mandal reported that his brother-in-law, Kuppili Vaikuntha Rao, had undertaken centering work at a rice mill situated beside Kedaripuram Road about 15 days ago. Where the accused Gokarla Ajay, Buragapu Venkata Rao and Munjeti Harshavardhan were also engaged in shed construction work. During that period, some of his tools were missing. On 09.10.2026, when the complainant accompanied his brother-in-law to the same site for work, at about 15.30 hrs he questioned the above persons regarding the missing tools, whereupon they abused him and Gokarla Ajay be</t>
  </si>
  <si>
    <t>75(1)(iv) BNS</t>
  </si>
  <si>
    <t>This is a case of Sexual harassment on a woman, which occurred on prior to 08.10.2026 at 04.00 hrs., at Buridikancharam Village, Ponduru Mandal and reported on 11.10.2026 at 14.00 hrs., where in the complainant Adapaka Lakshmi W/o Appalasuri, 44 yrs, SC-Mala by caste, Buridikancharam Village, Ponduru Mandal gave a report stated that his village Gudivada Jayaram abused with filthy language and abused signs and harassed with sexual words, after put before the village elders about previous his acts. On 08.10.2026 at early hours at 04.00 hrs., Jayaram came to her home and beat her house doors and abused with filthy language. Hence she came to police station and gave a report for take action against him.</t>
  </si>
  <si>
    <t>This is a case of illegal possession, transportation of prohibited Ganja for the purpose of commercial and consumption that occurred on 11.10.2026 at about 16.00 hours, at survey No 26/8, cashew thope, near Boddapadu-Srimatha Ashram road, Boddapadu Village, Thallavalasa (P), Laveru Mandal, Srikakulam District and reported on the same day 18:15hours, wherein the accused persons viz., (1) Raju Mahtha, S/o Jago Mahtha, age 35 yrs, Chowdari by caste, Dandidih Village, Kharagdiha-Post, Thana- Deori, Asko-Giridih District, Jharkhand State (2) Mukesh Mahtha, S/o Jago Mahtha, age 36 yrs, Chowdari by caste, Dandidih Village, Kharagdiha-Post, Thana- Deori, Asko-Giridih District, Jharkhand State (3) Kola Harshvardhan @ Alex , S/o late Shankararao, age 24 yrs, Segidi by caste, Vaddipalli Street, B</t>
  </si>
  <si>
    <t>Occurred on 11.10.2026 at 19:00 hours at Vacant place beside Devara Asirappadu Pan shop, G Sigadam Village and mandal and reported on 11.10.2026 at 20.20 hours, where in the complainant SI of Police, G Sigadam P.S. apprehended the accused No.1 Mendi Naga raju S/o Ramu,age-29 yrs, caste by Segidi , G Sigadam Village and mandal and 04 others while gambling with playing cards, called as Kotha Mukalata by betting money, seized the amount of Rs.6710/-/ and 52 playing card under the occurrence report</t>
  </si>
  <si>
    <t>Occurred on 07.10.2026 at about 21:00 hours on the main road in front of the complainant¿s house at Prakash Nagar Colony, Srikakulam Town and reported on 11.10.2026 at 06:30 hours. In which the complainant Kolli Laxmanarao, S/o Late Apparao, aged 62 years, Padmasali by caste, resident of Prakash Nagar Colony, Srikakulam Town reported that he has been running a tiffin shop, where his elder son Kolli Yashodarao @ Vijay, aged 29 years, has been assisting him. His elder son was addicted to alcohol which frequently led to disputes between him and his wife Anuradha. Due to these disputes, Anuradha went to her parents¿ house and did not return. On 07.10.2026, the birthday of Kolli Yashodarao @ Vijay invited his wife to come back, but she refused. Being upset over the same at about 21:00 hours, he</t>
  </si>
  <si>
    <t>'303/2026'</t>
  </si>
  <si>
    <t>Occurred on 11.10.2026 at about 19.35 hrs at Kambakaya Jn, Narasannapeta (M) reported on same day at 20.05 hrs wherein the complainant B Ganesh, SI of Police, Narasannapeta PS and his staff are performing drunken driver duty in the part of control the accidents, and Traffic regulation the accused Kuditinti Seetaram s/oRamulu,45yrs,Nayibramhin,Kambakaya Village, Narasannapeta (M), Driver of electrical scooty .While performing drunken drive, complainant stopped the motor cycle and while checking with breath analyzer to the rider of motor cycle it shows alcohol content as 127 mg/100 ML. The complainant take him to custody under the cover of occurrence report.</t>
  </si>
  <si>
    <t>This is case of Fatal road accident occurred on 11.10.2026 at 12.15 hrs, on CSP road, near Upparapeta Village, Gara Mandal and reported same day at 15.00 hrs., wherein the complainant Meesala Ramana S/o Appayya, Age 50 Yrs, Kapu caste, Buridikancharam Village, Ponduru Mandal reported his younger son Rajasekhar Age 20 Yrs, studying ITI. Today he started from his village on Pulsar Motorcycle bearing No. AP 39SD 6685 to go to Calingapatnam beach Gara Mandal to celebrate his birthday when reached the spot driver of Car bearing No.AP30AM 4349 coming from opposite direction drove rash and negligence manner without blowing horn and dashed motorcycle immediately rider of motorcyclist fell down on the road and received grievous bleeding injury on his head and pillion rider unknown girl also recei</t>
  </si>
  <si>
    <t>Occurred between 11.10.2026 at 9.00 hrs to 11.10.2026 at 17.30 hrs at Kurmanadhapuram Village port road Tekkali (V) and reported on 11.10.2026 at 22.00 hours, by the complainant Sampathirao Suryanarayana s/o Late Jagannadham, age 35 yrs, Caste Kalinga , Modugavalasa village Tekkali mandal that the deceased/his Father Sampathirao Jagannadham s/o lt Satyam , age 57 years Caste Kalinga , Modugavalasa village Tekkali mandal who habituated to consume alcohol He may have died due to dehydration and exposure to extreme heat after consuming alcohol, or due to some other cause. Therefore, I request you to kindly take necessary action and investigate the actual cause of his death.</t>
  </si>
  <si>
    <t>'337/2026'</t>
  </si>
  <si>
    <t>137(2),309(4),125(b) r/w 3(5) BNS</t>
  </si>
  <si>
    <t>On 11.10.2026 at about 03.15hrs near Ramakrishnapuram Village, Palasa Mandal and reported on 12.10.2026 at 18.00hrs, wherein the complainant Pondara Bhuvaneswara rao s/o Late Janardhana rao, 33yrs, Pondara by caste, Narsipuram Village, Palasa-Kasibugga municipality, native of Buragam Village, Kanchili Mandal reported that on 11.10.2026 at around 03:15 AM, while the complainant was commuting from Buragam to Palasa for duty on his Honda SP125 bike (OD 21 M 4392), an auto-rickshaw (AP 39 WT 2783) driven rashly and negligently in the wrong lane collided head-on with his motorcycle near Ramakrishnapuram. The complainant fell and suffered a severe right shoulder injury. While trying to get up, the auto driver (Kirri Sai) and his accomplice (Gorle Raviteja) physically assaulted him by punching hi</t>
  </si>
  <si>
    <t>Occurred on 11.10.2026 at about 21.30 hours on the Madhupam to Chettupodilam village tar road, near Srimulu Maiza Godown,near Madhupam Village, G. Sigadam Mandal, Srikakulam District and reported on 12.10.2026 at about 12.00 hours, by the complainant Baggu Pratap Kumar S/o Durga Rao,age-16 yrs, caste by SC Mala,Chettupodilam village, G Sigadam Mandal. He is studying 1st year ITI at Etcherla . on 11.10.2026 evening he and his villager Tompala Bhanu Prakash were coming from Ponduru to his village on Bhanu prakash motor cycle bearing no. AP 285 BV 3825 while they reached Sriramulu maize godown , near Madhupam village at the time one rider of motor cycle bearing AP 35 AK 9554 rode his motor cycle in rash and negligent manner, without sounding the horn, and dashed the their motor cycle. As</t>
  </si>
  <si>
    <t>Occurred in-between 28.09.2026 to 12.10.2026 at 8.00 hrs at warehouse (Godown) at in Pullaguda Village, Gottipalli Panchayat, Kothuru Mandal, Srikakulam district and reported on 12.10.2026 at 14.00 hrs the complainant Bodasingi Appala Naidu, S/o. Late LaXMI Narayana, age 66 yrs, T-Kapu by caste, Metturu Bit-1, Krishnapuram Village, Kothuru Mandal, Srikakulam district stated that he is engaged in the business of broomsticks and resides with his family. He procures broomstick bundles from farmers and stores them in a warehouse situated at Pullaguda Village, Gottipalli Panchayat. He occasionally visits the warehouse (Godown) to inspect the stock, and his last inspection was on 28-09-2026. Due to personal commitments, he could not visit the warehouse thereafter. On 12-10-2026, at about 08:00</t>
  </si>
  <si>
    <t>'336/2026'</t>
  </si>
  <si>
    <t>Occurred on 11.10.2026 at 07:00 hours at Kottavuru Village, Palasa Mandal, and was reported on 12.10.2026 at 10:00 hours. The complainant, Lambada Eswarasagar, S/o Late Rangarao, aged 40 years, belonging to the Kalinga community and residing at Kottavuru Village, Palasa Mandal, stated that the accused persons, A1. Dumpala Rolaskhi, W/o Late Veeranna; A2. Dumpala Pavan; A3. Dumpala Padma; and A.4 Pedada Kalpana, picked up a quarrel with him and his family members over tap water. During the quarrel, they abused them in filthy language and assaulted them with a pot, stick, and broom. As a result, the complainant, his wife, and his mother sustained bleeding injuries and swelling. Subsequently, they were shifted to CHC, Palasa, for treatment.</t>
  </si>
  <si>
    <t>Occurred on 12.10.2026 at about 12:35 hrs at the main gate of Women Police Station premises, Srikakulam Town, and reported on 12.10.2026 at 19:00 hrs. The complainant, CH Srinivasarao, S/o Late Suryanarayana, aged 56 years, Nayibrahmin by caste, working at Women Police Station as Head constable -947, Srikakulam, reported that while he was performing bandobust duty at the main gate of Women Police Station premises, Srikakulam Town in connection with the verification of AgriGold bonds, one K. Durgarao, S/o Anandrao, belonging to Velama caste and resident of Yambaram Village, L.N Peta Mandal, Srikakulam District, insisted on being permitted inside for verification despite being informed that the prescribed number of customers had already been completed for the day. When WASI 860 informed him</t>
  </si>
  <si>
    <t>Occurred on prior to 07.10.2026 at 18.30 hrs, In front of Complainant house, Challabanda Village Polaki Mandal, Srikakulam District and reported on 12.10.2026 at 20.00 hours, in which the complainant Paila Surya Rao, S/o lt Krishna Murthy, Age 54 years, P.Velama by Caste, Challabanda village, Polaki Mandal, Srikakulam District.. Reported that he was the eldest of four brothers and that, about three months ago, their parents¿ properties were partitioned among the brothers. His share of Rs.6,50,000/- was paid in the presence of vil-lage elders in connection with their mother¿s maintenance, and 0.05 cents of land near Chal-labanda village was allotted to him as an additional share. On 07.10.2026, at about 6:30 PM, when he questioned his younger brother, Paila Neelam, about cutting grass on</t>
  </si>
  <si>
    <t>Occurred in between on 01.10.2026 at about 00.30 hrs to on 02.10.2026 at about 06.30 hrs at the slabed house of Tulugu Narasayya, Kotha veedhi, Amadalavalasa municilapity and reported on 13.10.2026 at 09.00 hrs, in which the complainant Marella Appalanaidu S/o Late Bodayya, 50 yrs, Madapam village, Narasamnnapoeta Mandal, VRO, Dusi I/c VRO Monangivari street Amadalavalasa municipality reported that today he came to known when one R Kallu S/o Rajput, aged 39 yrs, Bellamandi village, Banda district, Uttara Pradesh state was was sleeping above occurrence place and accidentally fallen on the ground in a sleeping state, as aresult he recived fracture injury on right elbow, abrasion injury on fore head. Later on 02.10.2026 he was shifted to GGH, Srikakulam and then shifted to KGH, Visakhapa</t>
  </si>
  <si>
    <t>174 Crpc</t>
  </si>
  <si>
    <t>This is a case of Un natural death due to poison. Occurred on 06.10.2026 at 16.00- 16:30 Hrs at Outskirts of Yallapeta Village, Gara Mnadal and reported on 13.10.2026 at 07.15 Hrs where in the complainant Yalla Saraswathi W/o lt Shanmukha Rao, Age 38 yrs, Velama Caste, Yallapeta Village, Gara Mandal reported that her husband Shanmukharao Age 46 yrs, had become addicted to alcohol and used to consume alcohol daily. The complainant used to advise her husband to stop drinking in this matter minor quarrels used to take place between them. On 06.10.2026, while the village deity festival was being celebrated, her husband went out and returned home at about 4:30 PM, vomiting. When the complainant asked him what had happened, he informed her that he had consumed PARAQUITE a herbicide used in agri</t>
  </si>
  <si>
    <t>This is a case of prevention of cruelty to animals that occurred on 13.10.2026 at about 19:00 hrs on the BT road at Balakrishnapuram Village Junction and reported at 20.30hrs on 13.10.2026 in which the accused Landa Akhil s/o Sundar Rao, age: 23yrs, caste by yadava, Srirampuram Village of Kanchili mandal Driver of TATA ACE LUGGAGE VAN No. AP39WK 2432 and Landa Ramarao s/o late Chalamaiah, age:40yrs, caste by yadava, Kesarapadu Village of Kanchili mandal were apprehended while they were transporting 3 Cows and 1 calve with instruction of vehicle owner without following rules and regulations.</t>
  </si>
  <si>
    <t>66-E,67b ITA-2000-2008, 11,5(l) r/w 6 r/w 12 POCSO ACT 2012, 77,78(1)(i),64(2)(m) r/w 3(5) BNS</t>
  </si>
  <si>
    <t>Occurred prior to 13.10.2026 at 21.30 hrs, at lodge room, ground floor, S.R.Kalyana mandapam, Mandasa village and mandal and reported on 13.10.2026 at 21.30 hrs, wherein the complainant Sarti Chitti, D/o.Ananda Rao, 16 yrs, Jillunda village, Mandasa mandal stated that, she and her twin sister are two daughters to their parents. Her father is working as a welder at Saudi Arabia country. Her mother is doing cultivation labour works in the village. She is studying Intermediate 1st year vocational group at govt. Jr. college, Mandasa. Her family members called accused A2 Intibehara Bablu, Relli street, Mandasa village and mandal for welding works at her house in April-2026 in view of their village goddess festival. When he came to their house for the work, he saw her and asked for number. When</t>
  </si>
  <si>
    <t>This is a case of Non-Fatal road accident that occurred on 13.10.2026, at about 11:00 hrs, on B.T. road leading towards Pattupuram to Goppili road, near Peddajagnnadhapuram village, Meliaputti village Mandal, Srikakulam district and reported on same day at 18.00 Hrs, wherein the complainant/ Injured Jonna Rudrudu S/o Late Laxminaryana, 66 Yrs, Kapu by caste, R/o Pedda jagnnadhapuram village, Meliautti mandal has stated that he is a farmer. Today i.e 13.10.2026 he started form his house to go to Gangapuram village on his scotty vide bearing no: AP 39 FM 1581 to attend to some personal work at Gangapuram Village. After completing his work, while returning to his village, he reached Jagannadhapuram Village Junction at about 11:00 hrs. At that time, a car bearing registration No. OD 02 DJ</t>
  </si>
  <si>
    <t>This is a case of a non-fatal road accident that occurred on 03.10.2026 at 19:00 hours at Telaga Mannayyapeta Junction on Alikam Road, Srikakulam Mandal and District, and was reported on 13.10.2026 at 19:00 hours. The complainant, Goddu Padma, W/o Simmayya, aged 50 years, belonging to the Velama community and residing at T. Mannayyapeta Village, Srikakulam Mandal, stated that her husband, Goddu Simmayya, aged 60 years, had gone to Srikakulam on 03.10.2026 for labour work. After completing his work, he got down from a bus at Chintada Village Junction and proceeded towards his village on foot. When he reached Kalinga Mannayyapeta Junction, the accused, who was riding a motorcycle bearing Registration No. AP30AO7739 from Chintada Village towards Byri Village, drove the vehicle at high speed a</t>
  </si>
  <si>
    <t>3(1)(r),3(2)(v),3(1)(s) SC ST POA ACT, 69 BNS</t>
  </si>
  <si>
    <t>This is a case of Sexual Intercourse by False Promise of Marriage on 18 years aged scheduled caste woman that occurred prior to 13..10..2026 in the room of accused near Badramma temple, Illisipuram, Srikakulam town and reported on 13..10..2026 at 20.30 hrs., by the complainant Marrapu Saranya, D/o late Simhachalam, Age: 18 years, Caste: SC-Mala, Gara veedhi, Srikakulam town; wherein the accused Bommali Manikanta s/o Simmanna, age 23 yrs, caste by Yadava, Pedda Thungam Village, Santhabommali Mandal working as a Swiggy delivery boy had sexual intercourse with her by promising to marry and when she get conceived, she asked him to marry her. but Bommali Manikanta denied to do so and break his promise to marry her.</t>
  </si>
  <si>
    <t>'338/2026'</t>
  </si>
  <si>
    <t>3(2)(va) SC ST POA ACT, 115(2),118(1) r/w 3(5) BNS</t>
  </si>
  <si>
    <t>Occurred on 13.10.2026 at 16.45hrs Opp Gopala Krishna Hospital, Akkupalli road, Palasa-Kasibugga municipality and reported on the same day at 18.30hrs, wherein the complainant Polaki Chandu s/o Late Narasimhulu, 37yrs, SC madiga by caste, Padmanabhapuram colony, Palasa-Kasibugga municipality stated that on 13.10.2026 at about 04.45PM, while he was talking with Duryodhana near a pan shop opposite Gopala Krishna Hospital on Akkupalli Road, Accused A.1 Sadu Sai approached him. An argument ensued regarding bike mechanic work, during which A.1 struck the complainant on the head with a stone, resulting in a bleeding head injury.Subsequently, Accused A.2 Mamilla Eswararao @ Paya (Caste: Telaga), intervened, fisted the complainant with his hands, and pushed him. A.2 then grabbed the complainant by</t>
  </si>
  <si>
    <t>Reported
(13-09-2026 to 13-10-2026)</t>
  </si>
  <si>
    <t>This is a case of cheating that is occurred on prior to 09.02.2026 at 14.00 Hrs and reported on 09.02.2026 at 14.00 Hrs at complainant house Godda village of Meliaputti mandal, wherein the complainant Limmaka Gopala Krishna S/o Viswambara, 33 Yrs, SC Paidi caste, R/o Godda village, Kerasingi panchayati, Meliaputti mandal as allegedly that he completed degree B.Sc in 2019 in distance education and he has been working as an agriculture labor. In 2022, while he was doing cement work at Pathapatnam along with some people from Seethampet, one person namely Nimmaka Someswara Rao told him that a constable named Accused Korada Santosh Kumar was form their village and he could provide jobs. Believing his words, the complainant later met Korada Santosh Kumar at Pathapatnam through them. At that</t>
  </si>
  <si>
    <t>Itchapuram Town,'203/2024'</t>
  </si>
  <si>
    <t>Kasibugga,'100/2025'</t>
  </si>
  <si>
    <t>Occurred on 26.10.2024 at 11.30 hrs, In front of Railway Station, Ichapuram Town and reported on the same day at 14:00 hours by the complainant E. Chinnam Naidu, Sub-Inspector of Police, Ichapuram town PS, in which, he reported that he arrested the accused A-1) Raihan Ali S/o Sattar Ali, Age: 28 Years, Bausi Pukurpara village, Lalgola PS, Upar Fatapur post, Murshidabad district of West Bengal while he was in possession &amp; transportation of the prohibited Ganja. The complainant seized total Ganja weighing about 10.150 KGs and one mobile phone from the possession of the accused A-1 in the presence of the mediators, Gazzetted officer under the cover of the mediators report.</t>
  </si>
  <si>
    <t>This is a case of illegal possession and transportation of prohibited Ganja that occurred on 22.3.2025 at 11.00 Hours opposite 3rd line, Railway station road, Palasa and reported at 13.30 hrs., in which the complainant P.Surynarayana, Inspector of Police, Kasibugga P.S. reported that the accused/ A-1: Gulson Anand, S/o.Jagasan Anand, 24 years, Christian, Nualenge village, Tabarada Post, R.Udayagiri P.S., Gajapathi District, Odisha State and A-2: Mojesh Kumar Pani, S/o.Lt.Tapan Kumar Pani, 24 yrs., Christian, Badepadar Village, Khajurpada, Serang Post, R.Udayagiri P.S., Gajapathi District, Odisha State caught while they having two bags containing with 2 packets of Ganja wg. about 7.795 Kgs. A-3 is farming Ganja and transporting the same to others. A-1 got acquaintance with A-3 in train jour</t>
  </si>
  <si>
    <t>Police Disposal</t>
  </si>
  <si>
    <t>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</si>
</sst>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3" x14ac:knownFonts="1">
    <font>
      <sz val="11"/>
      <color theme="1"/>
      <name val="Aptos Narrow"/>
      <family val="2"/>
      <scheme val="minor"/>
    </font>
    <font>
      <sz val="11"/>
      <color theme="1"/>
      <name val="Book Antiqua"/>
      <family val="1"/>
    </font>
    <font>
      <sz val="10"/>
      <color indexed="8"/>
      <name val="Times New Roman"/>
      <family val="1"/>
    </font>
    <font>
      <sz val="11"/>
      <color theme="1"/>
      <name val="Arial"/>
      <family val="2"/>
    </font>
    <font>
      <b/>
      <sz val="16"/>
      <color theme="1"/>
      <name val="Book Antiqua"/>
      <family val="1"/>
    </font>
    <font>
      <b/>
      <sz val="18"/>
      <color theme="1"/>
      <name val="Book Antiqua"/>
      <family val="1"/>
    </font>
    <font>
      <b/>
      <sz val="20"/>
      <color theme="1"/>
      <name val="Book Antiqua"/>
      <family val="1"/>
    </font>
    <font>
      <sz val="12"/>
      <color theme="1"/>
      <name val="Book Antiqua"/>
      <family val="2"/>
    </font>
    <font>
      <b/>
      <sz val="14"/>
      <color theme="1"/>
      <name val="Book Antiqua"/>
      <family val="1"/>
    </font>
    <font>
      <b/>
      <sz val="12"/>
      <color theme="1"/>
      <name val="Book Antiqua"/>
      <family val="1"/>
    </font>
    <font>
      <b/>
      <sz val="12"/>
      <color rgb="FF002060"/>
      <name val="Book Antiqua"/>
      <family val="1"/>
    </font>
    <font>
      <b/>
      <sz val="11"/>
      <color theme="1"/>
      <name val="Book Antiqua"/>
      <family val="1"/>
    </font>
    <font>
      <sz val="22"/>
      <color theme="1"/>
      <name val="Book Antiqua"/>
      <family val="1"/>
    </font>
    <font>
      <b/>
      <sz val="11"/>
      <color rgb="FF002060"/>
      <name val="Book Antiqua"/>
      <family val="1"/>
    </font>
    <font>
      <b/>
      <sz val="11"/>
      <color theme="1"/>
      <name val="Aptos Narrow"/>
      <family val="2"/>
      <scheme val="minor"/>
    </font>
    <font>
      <sz val="18"/>
      <color theme="1"/>
      <name val="Book Antiqua"/>
      <family val="1"/>
    </font>
    <font>
      <sz val="16"/>
      <color theme="1"/>
      <name val="Book Antiqua"/>
      <family val="1"/>
    </font>
    <font>
      <b/>
      <sz val="20"/>
      <color theme="1"/>
      <name val="Aptos Narrow"/>
      <family val="2"/>
      <scheme val="minor"/>
    </font>
    <font>
      <u/>
      <sz val="11"/>
      <color theme="10"/>
      <name val="Aptos Narrow"/>
      <family val="2"/>
      <scheme val="minor"/>
    </font>
    <font>
      <b/>
      <sz val="12"/>
      <color theme="1"/>
      <name val="Book Antiqua"/>
      <family val="2"/>
    </font>
    <font>
      <b/>
      <sz val="14"/>
      <color theme="1"/>
      <name val="Aptos Narrow"/>
      <family val="2"/>
      <scheme val="minor"/>
    </font>
    <font>
      <b/>
      <sz val="14"/>
      <color theme="1"/>
      <name val="Book Antiqua"/>
      <family val="2"/>
    </font>
    <font>
      <sz val="11"/>
      <color theme="1"/>
      <name val="Aptos Narrow"/>
      <family val="2"/>
      <scheme val="minor"/>
    </font>
    <font>
      <b/>
      <sz val="12"/>
      <color indexed="8"/>
      <name val="Book Antiqua"/>
      <family val="1"/>
    </font>
    <font>
      <b/>
      <sz val="12"/>
      <color theme="1"/>
      <name val="Aptos Narrow"/>
      <family val="2"/>
      <scheme val="minor"/>
    </font>
    <font>
      <b/>
      <sz val="26"/>
      <color theme="1"/>
      <name val="Tahoma"/>
      <family val="2"/>
    </font>
    <font>
      <b/>
      <sz val="11"/>
      <color rgb="FF002060"/>
      <name val="Tahoma"/>
      <family val="2"/>
    </font>
    <font>
      <b/>
      <sz val="22"/>
      <color theme="1"/>
      <name val="Tahoma"/>
      <family val="2"/>
    </font>
    <font>
      <b/>
      <sz val="18"/>
      <color theme="1"/>
      <name val="Aptos Narrow"/>
      <family val="2"/>
      <scheme val="minor"/>
    </font>
    <font>
      <b/>
      <sz val="24"/>
      <color theme="1"/>
      <name val="Tahoma"/>
      <family val="2"/>
    </font>
    <font>
      <b/>
      <sz val="14"/>
      <color theme="1"/>
      <name val="Tahoma"/>
      <family val="2"/>
    </font>
    <font>
      <b/>
      <sz val="18"/>
      <color theme="1"/>
      <name val="Tahoma"/>
      <family val="2"/>
    </font>
    <font>
      <b/>
      <sz val="20"/>
      <color theme="1"/>
      <name val="Tahoma"/>
      <family val="2"/>
    </font>
    <font>
      <b/>
      <sz val="36"/>
      <color theme="1"/>
      <name val="Aptos Narrow"/>
      <family val="2"/>
      <scheme val="minor"/>
    </font>
    <font>
      <sz val="12"/>
      <color theme="1"/>
      <name val="Aptos Narrow"/>
      <family val="2"/>
      <scheme val="minor"/>
    </font>
    <font>
      <b/>
      <sz val="13"/>
      <color theme="1"/>
      <name val="Book Antiqua"/>
      <family val="1"/>
    </font>
    <font>
      <b/>
      <sz val="13"/>
      <color theme="1"/>
      <name val="Book Antiqua"/>
      <family val="2"/>
    </font>
    <font>
      <sz val="11"/>
      <color theme="1"/>
      <name val="Book Antiqua"/>
      <family val="1"/>
    </font>
    <font>
      <sz val="11"/>
      <color theme="1"/>
      <name val="Calibri"/>
      <family val="2"/>
    </font>
    <font>
      <sz val="16"/>
      <color theme="1"/>
      <name val="Aptos Narrow"/>
      <family val="2"/>
      <scheme val="minor"/>
    </font>
    <font>
      <b/>
      <sz val="10"/>
      <color theme="1"/>
      <name val="Book Antiqua"/>
      <family val="1"/>
    </font>
    <font>
      <sz val="12"/>
      <name val="Georgia"/>
      <family val="1"/>
    </font>
    <font>
      <b/>
      <sz val="16"/>
      <color theme="1"/>
      <name val="Aptos Narrow"/>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7" tint="0.79998168889431442"/>
        <bgColor rgb="FFFDE9D9"/>
      </patternFill>
    </fill>
    <fill>
      <patternFill patternType="solid">
        <fgColor theme="7" tint="0.79998168889431442"/>
        <bgColor rgb="FFDAEEF3"/>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bgColor rgb="FFFDE9D9"/>
      </patternFill>
    </fill>
    <fill>
      <patternFill patternType="solid">
        <fgColor theme="5" tint="0.59999389629810485"/>
        <bgColor rgb="FFDAEEF3"/>
      </patternFill>
    </fill>
    <fill>
      <patternFill patternType="solid">
        <fgColor theme="8" tint="0.79998168889431442"/>
        <bgColor rgb="FFDAEEF3"/>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4">
    <xf numFmtId="0" fontId="0" fillId="0" borderId="0"/>
    <xf numFmtId="0" fontId="7" fillId="0" borderId="0"/>
    <xf numFmtId="0" fontId="18" fillId="0" borderId="0" applyNumberFormat="0" applyFill="0" applyBorder="0" applyAlignment="0" applyProtection="0"/>
    <xf numFmtId="0" fontId="22" fillId="0" borderId="0"/>
  </cellStyleXfs>
  <cellXfs count="153">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1" fillId="0" borderId="1" xfId="0" applyFont="1" applyBorder="1" applyAlignment="1">
      <alignment horizontal="center" vertical="center" wrapText="1"/>
    </xf>
    <xf numFmtId="0" fontId="1" fillId="0" borderId="1" xfId="0" applyFont="1" applyBorder="1"/>
    <xf numFmtId="0" fontId="0" fillId="2" borderId="0" xfId="0" applyFill="1"/>
    <xf numFmtId="0" fontId="2" fillId="4" borderId="1" xfId="0" applyFont="1" applyFill="1" applyBorder="1" applyAlignment="1">
      <alignment horizontal="left" vertical="center" wrapText="1"/>
    </xf>
    <xf numFmtId="0" fontId="0" fillId="0" borderId="1" xfId="0" applyBorder="1" applyAlignment="1">
      <alignment horizontal="left"/>
    </xf>
    <xf numFmtId="0" fontId="0" fillId="0" borderId="1" xfId="0" applyBorder="1" applyAlignment="1">
      <alignment horizontal="left" vertical="center" wrapText="1"/>
    </xf>
    <xf numFmtId="0" fontId="0" fillId="0" borderId="2" xfId="0" applyBorder="1"/>
    <xf numFmtId="0" fontId="3"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left" wrapText="1"/>
    </xf>
    <xf numFmtId="0" fontId="0" fillId="0" borderId="1" xfId="0" applyBorder="1" applyAlignment="1">
      <alignment horizontal="left" indent="1"/>
    </xf>
    <xf numFmtId="0" fontId="13" fillId="6" borderId="1" xfId="1" applyFont="1" applyFill="1" applyBorder="1" applyAlignment="1">
      <alignment horizontal="center" vertical="center" wrapText="1"/>
    </xf>
    <xf numFmtId="0" fontId="9" fillId="5" borderId="1" xfId="1"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14" fillId="0" borderId="0" xfId="0" applyFont="1" applyAlignment="1">
      <alignment horizontal="center" vertical="center"/>
    </xf>
    <xf numFmtId="0" fontId="0" fillId="0" borderId="0" xfId="0" applyAlignment="1"/>
    <xf numFmtId="14" fontId="1" fillId="0" borderId="1" xfId="0" applyNumberFormat="1" applyFont="1" applyBorder="1" applyAlignment="1">
      <alignment horizontal="center" vertical="center"/>
    </xf>
    <xf numFmtId="0" fontId="0" fillId="0" borderId="0" xfId="0" applyAlignment="1">
      <alignment horizontal="left" wrapText="1"/>
    </xf>
    <xf numFmtId="0" fontId="0" fillId="0" borderId="0" xfId="0" applyAlignment="1">
      <alignment horizontal="center" wrapText="1"/>
    </xf>
    <xf numFmtId="164" fontId="4" fillId="0" borderId="1" xfId="1" applyNumberFormat="1" applyFont="1" applyBorder="1" applyAlignment="1">
      <alignment horizontal="center" vertical="center"/>
    </xf>
    <xf numFmtId="0" fontId="10" fillId="6" borderId="1" xfId="1" applyFont="1" applyFill="1" applyBorder="1" applyAlignment="1">
      <alignment horizontal="center" vertical="center" wrapText="1"/>
    </xf>
    <xf numFmtId="0" fontId="18" fillId="0" borderId="0" xfId="2" applyAlignment="1">
      <alignment horizontal="center" vertical="center"/>
    </xf>
    <xf numFmtId="164" fontId="11" fillId="2" borderId="1" xfId="0" applyNumberFormat="1" applyFont="1" applyFill="1" applyBorder="1" applyAlignment="1">
      <alignment horizontal="center" vertical="center" wrapText="1"/>
    </xf>
    <xf numFmtId="164" fontId="11" fillId="2" borderId="1" xfId="0" applyNumberFormat="1" applyFont="1" applyFill="1" applyBorder="1" applyAlignment="1">
      <alignment vertical="center" wrapText="1"/>
    </xf>
    <xf numFmtId="164" fontId="11" fillId="9" borderId="1" xfId="0" applyNumberFormat="1" applyFont="1" applyFill="1" applyBorder="1" applyAlignment="1">
      <alignment horizontal="center" vertical="center" wrapText="1"/>
    </xf>
    <xf numFmtId="164" fontId="11" fillId="10" borderId="1" xfId="0" applyNumberFormat="1" applyFont="1" applyFill="1" applyBorder="1" applyAlignment="1">
      <alignment horizontal="center" vertical="center" wrapText="1"/>
    </xf>
    <xf numFmtId="14" fontId="11" fillId="2" borderId="1" xfId="0" applyNumberFormat="1" applyFont="1" applyFill="1" applyBorder="1" applyAlignment="1">
      <alignment horizontal="center" vertical="center" wrapText="1"/>
    </xf>
    <xf numFmtId="14" fontId="0" fillId="0" borderId="0" xfId="0" applyNumberFormat="1" applyAlignment="1">
      <alignment horizontal="center" vertical="center"/>
    </xf>
    <xf numFmtId="164" fontId="4" fillId="2" borderId="1" xfId="1" applyNumberFormat="1" applyFont="1" applyFill="1" applyBorder="1" applyAlignment="1">
      <alignment horizontal="center" vertical="center"/>
    </xf>
    <xf numFmtId="0" fontId="8" fillId="5" borderId="1" xfId="1" applyFont="1" applyFill="1" applyBorder="1" applyAlignment="1">
      <alignment vertical="center" wrapText="1"/>
    </xf>
    <xf numFmtId="0" fontId="8" fillId="5" borderId="3" xfId="1" applyFont="1" applyFill="1" applyBorder="1" applyAlignment="1">
      <alignment horizontal="center" vertical="center" wrapText="1"/>
    </xf>
    <xf numFmtId="0" fontId="21" fillId="0" borderId="1" xfId="1" applyFont="1" applyBorder="1" applyAlignment="1">
      <alignment horizontal="center" vertical="center"/>
    </xf>
    <xf numFmtId="0" fontId="21" fillId="0" borderId="1" xfId="1" applyFont="1" applyBorder="1" applyAlignment="1">
      <alignment horizontal="left" vertical="center"/>
    </xf>
    <xf numFmtId="0" fontId="21" fillId="7" borderId="1" xfId="1" applyFont="1" applyFill="1" applyBorder="1" applyAlignment="1">
      <alignment horizontal="left" vertical="center"/>
    </xf>
    <xf numFmtId="0" fontId="20" fillId="0" borderId="0" xfId="0" applyFont="1" applyAlignment="1">
      <alignment vertical="center"/>
    </xf>
    <xf numFmtId="0" fontId="20" fillId="0" borderId="0" xfId="0" applyFont="1"/>
    <xf numFmtId="0" fontId="19" fillId="0" borderId="1" xfId="1" applyFont="1" applyBorder="1" applyAlignment="1">
      <alignment horizontal="left" vertical="center" wrapText="1"/>
    </xf>
    <xf numFmtId="14" fontId="11" fillId="9" borderId="1" xfId="0" applyNumberFormat="1" applyFont="1" applyFill="1" applyBorder="1" applyAlignment="1">
      <alignment horizontal="center" vertical="center" wrapText="1"/>
    </xf>
    <xf numFmtId="14" fontId="0" fillId="0" borderId="0" xfId="0" applyNumberFormat="1" applyAlignment="1">
      <alignment horizontal="center"/>
    </xf>
    <xf numFmtId="0" fontId="24" fillId="0" borderId="0" xfId="0" applyFont="1" applyAlignment="1">
      <alignment horizontal="center" vertical="center"/>
    </xf>
    <xf numFmtId="164" fontId="4" fillId="0" borderId="1" xfId="1" applyNumberFormat="1" applyFont="1" applyBorder="1" applyAlignment="1">
      <alignment horizontal="left" vertical="center"/>
    </xf>
    <xf numFmtId="164" fontId="16" fillId="0" borderId="1" xfId="1" applyNumberFormat="1" applyFont="1" applyBorder="1" applyAlignment="1">
      <alignment horizontal="left" vertical="center"/>
    </xf>
    <xf numFmtId="0" fontId="26" fillId="6" borderId="1" xfId="1" applyFont="1" applyFill="1" applyBorder="1" applyAlignment="1">
      <alignment horizontal="center" vertical="center" wrapText="1"/>
    </xf>
    <xf numFmtId="0" fontId="27" fillId="13" borderId="1" xfId="1" applyFont="1" applyFill="1" applyBorder="1" applyAlignment="1">
      <alignment horizontal="center" vertical="center" wrapText="1"/>
    </xf>
    <xf numFmtId="0" fontId="25" fillId="0" borderId="4" xfId="0" applyFont="1" applyBorder="1" applyAlignment="1">
      <alignment vertical="center"/>
    </xf>
    <xf numFmtId="0" fontId="28" fillId="0" borderId="0" xfId="0" applyFont="1" applyAlignment="1">
      <alignment horizontal="center" vertical="center"/>
    </xf>
    <xf numFmtId="0" fontId="5" fillId="2" borderId="1" xfId="1" applyFont="1" applyFill="1" applyBorder="1" applyAlignment="1">
      <alignment horizontal="centerContinuous" vertical="center"/>
    </xf>
    <xf numFmtId="164" fontId="15" fillId="2" borderId="1" xfId="1" applyNumberFormat="1" applyFont="1" applyFill="1" applyBorder="1" applyAlignment="1">
      <alignment horizontal="centerContinuous"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7" borderId="1" xfId="0" applyFont="1" applyFill="1" applyBorder="1" applyAlignment="1">
      <alignment horizontal="center" vertical="center" wrapText="1"/>
    </xf>
    <xf numFmtId="14" fontId="1" fillId="7"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14" fontId="1" fillId="0" borderId="5" xfId="0" applyNumberFormat="1" applyFont="1" applyBorder="1" applyAlignment="1">
      <alignment horizontal="center" vertical="center"/>
    </xf>
    <xf numFmtId="0" fontId="11" fillId="2" borderId="1" xfId="0" applyNumberFormat="1" applyFont="1" applyFill="1" applyBorder="1" applyAlignment="1">
      <alignment horizontal="center" vertical="center" wrapText="1"/>
    </xf>
    <xf numFmtId="0" fontId="0" fillId="0" borderId="0" xfId="0" applyNumberFormat="1" applyAlignment="1">
      <alignment horizontal="center" wrapText="1"/>
    </xf>
    <xf numFmtId="0" fontId="20" fillId="0" borderId="0" xfId="0" applyFont="1" applyAlignment="1">
      <alignment horizontal="center" vertical="center"/>
    </xf>
    <xf numFmtId="0" fontId="30" fillId="9" borderId="1" xfId="0" applyFont="1" applyFill="1" applyBorder="1" applyAlignment="1">
      <alignment horizontal="center" vertical="center" wrapText="1"/>
    </xf>
    <xf numFmtId="164" fontId="31" fillId="9" borderId="1" xfId="0" applyNumberFormat="1" applyFont="1" applyFill="1" applyBorder="1" applyAlignment="1">
      <alignment horizontal="center" vertical="center" wrapText="1"/>
    </xf>
    <xf numFmtId="0" fontId="5" fillId="11" borderId="0" xfId="0" applyFont="1" applyFill="1" applyAlignment="1">
      <alignment horizontal="center" vertical="center"/>
    </xf>
    <xf numFmtId="0" fontId="1" fillId="0" borderId="1" xfId="0" quotePrefix="1" applyFont="1" applyBorder="1" applyAlignment="1">
      <alignment horizontal="center" vertical="center"/>
    </xf>
    <xf numFmtId="0" fontId="1" fillId="0" borderId="5" xfId="0" applyFont="1" applyBorder="1" applyAlignment="1">
      <alignment horizontal="center" vertical="center"/>
    </xf>
    <xf numFmtId="14" fontId="1" fillId="0" borderId="1" xfId="0" applyNumberFormat="1" applyFont="1" applyBorder="1" applyAlignment="1">
      <alignment horizontal="center" vertical="center" wrapText="1"/>
    </xf>
    <xf numFmtId="0" fontId="1" fillId="12" borderId="1" xfId="0" applyFont="1" applyFill="1" applyBorder="1" applyAlignment="1">
      <alignment horizontal="center" vertical="center"/>
    </xf>
    <xf numFmtId="0" fontId="0" fillId="11" borderId="0" xfId="0" applyFill="1"/>
    <xf numFmtId="0" fontId="26" fillId="14" borderId="1" xfId="1" applyFont="1" applyFill="1" applyBorder="1" applyAlignment="1">
      <alignment horizontal="center" vertical="center" wrapText="1"/>
    </xf>
    <xf numFmtId="0" fontId="0" fillId="0" borderId="1" xfId="0" applyBorder="1" applyAlignment="1">
      <alignment horizontal="left" vertical="center"/>
    </xf>
    <xf numFmtId="0" fontId="8" fillId="5" borderId="1" xfId="1" applyFont="1" applyFill="1" applyBorder="1" applyAlignment="1">
      <alignment horizontal="center" vertical="center" wrapText="1"/>
    </xf>
    <xf numFmtId="0" fontId="0" fillId="0" borderId="1" xfId="0" applyBorder="1" applyAlignment="1">
      <alignment vertical="center"/>
    </xf>
    <xf numFmtId="0" fontId="34" fillId="0" borderId="0" xfId="0" applyFont="1"/>
    <xf numFmtId="0" fontId="36" fillId="0" borderId="1" xfId="1" applyFont="1" applyBorder="1" applyAlignment="1">
      <alignment horizontal="left" vertical="center"/>
    </xf>
    <xf numFmtId="0" fontId="21" fillId="7" borderId="1" xfId="1" applyFont="1" applyFill="1" applyBorder="1" applyAlignment="1">
      <alignment horizontal="center" vertical="center"/>
    </xf>
    <xf numFmtId="0" fontId="36" fillId="7" borderId="1" xfId="1" applyFont="1" applyFill="1" applyBorder="1" applyAlignment="1">
      <alignment horizontal="left" vertical="center"/>
    </xf>
    <xf numFmtId="0" fontId="36" fillId="0" borderId="1" xfId="1" applyFont="1" applyBorder="1" applyAlignment="1">
      <alignment horizontal="left" vertical="top"/>
    </xf>
    <xf numFmtId="0" fontId="35" fillId="5" borderId="3" xfId="1" applyFont="1" applyFill="1" applyBorder="1" applyAlignment="1">
      <alignment horizontal="center" vertical="center" wrapText="1"/>
    </xf>
    <xf numFmtId="0" fontId="36" fillId="0" borderId="1" xfId="1" applyFont="1" applyBorder="1" applyAlignment="1">
      <alignment horizontal="center" vertical="center"/>
    </xf>
    <xf numFmtId="0" fontId="20" fillId="0" borderId="0" xfId="0" applyFont="1" applyAlignment="1">
      <alignment horizontal="center"/>
    </xf>
    <xf numFmtId="0" fontId="8" fillId="2" borderId="5" xfId="1" applyFont="1" applyFill="1" applyBorder="1" applyAlignment="1">
      <alignment vertical="center"/>
    </xf>
    <xf numFmtId="0" fontId="8" fillId="2" borderId="6" xfId="1" applyFont="1" applyFill="1" applyBorder="1" applyAlignment="1">
      <alignment vertical="center"/>
    </xf>
    <xf numFmtId="0" fontId="8" fillId="8" borderId="1" xfId="1" applyFont="1" applyFill="1" applyBorder="1" applyAlignment="1">
      <alignment vertical="center"/>
    </xf>
    <xf numFmtId="0" fontId="20" fillId="8" borderId="1" xfId="0" applyFont="1" applyFill="1" applyBorder="1" applyAlignment="1">
      <alignment horizontal="center"/>
    </xf>
    <xf numFmtId="0" fontId="20" fillId="2" borderId="1" xfId="0" applyFont="1" applyFill="1" applyBorder="1" applyAlignment="1">
      <alignment horizontal="center"/>
    </xf>
    <xf numFmtId="0" fontId="26" fillId="15" borderId="1" xfId="1" applyFont="1" applyFill="1" applyBorder="1" applyAlignment="1">
      <alignment horizontal="center" vertical="center" wrapText="1"/>
    </xf>
    <xf numFmtId="165" fontId="37" fillId="0" borderId="7" xfId="0" applyNumberFormat="1" applyFont="1" applyBorder="1" applyAlignment="1">
      <alignment horizontal="center" vertical="center" wrapText="1"/>
    </xf>
    <xf numFmtId="165" fontId="37" fillId="0" borderId="7" xfId="0" applyNumberFormat="1" applyFont="1" applyBorder="1" applyAlignment="1">
      <alignment vertical="center" wrapText="1"/>
    </xf>
    <xf numFmtId="14" fontId="37" fillId="0" borderId="7" xfId="0" applyNumberFormat="1" applyFont="1" applyBorder="1" applyAlignment="1">
      <alignment horizontal="center" vertical="center" wrapText="1"/>
    </xf>
    <xf numFmtId="0" fontId="38" fillId="0" borderId="7" xfId="0" applyFont="1" applyBorder="1" applyAlignment="1">
      <alignment vertical="center" wrapText="1"/>
    </xf>
    <xf numFmtId="0" fontId="38" fillId="0" borderId="7" xfId="0" applyFont="1" applyBorder="1" applyAlignment="1">
      <alignment horizontal="center" vertical="center" wrapText="1"/>
    </xf>
    <xf numFmtId="14" fontId="38" fillId="0" borderId="7" xfId="0" applyNumberFormat="1" applyFont="1" applyBorder="1" applyAlignment="1">
      <alignment horizontal="center" vertical="center" wrapText="1"/>
    </xf>
    <xf numFmtId="0" fontId="38" fillId="0" borderId="7" xfId="0" applyFont="1" applyBorder="1" applyAlignment="1">
      <alignment horizontal="left" vertical="center" wrapText="1"/>
    </xf>
    <xf numFmtId="165" fontId="37" fillId="0" borderId="7" xfId="0" applyNumberFormat="1" applyFont="1" applyBorder="1" applyAlignment="1">
      <alignment horizontal="left" vertical="center" wrapText="1"/>
    </xf>
    <xf numFmtId="165" fontId="1" fillId="0" borderId="7" xfId="0" applyNumberFormat="1" applyFont="1" applyBorder="1" applyAlignment="1">
      <alignment horizontal="center" vertical="center" wrapText="1"/>
    </xf>
    <xf numFmtId="0" fontId="35" fillId="5" borderId="1" xfId="1" applyFont="1" applyFill="1" applyBorder="1" applyAlignment="1">
      <alignment horizontal="center" vertical="center" wrapText="1"/>
    </xf>
    <xf numFmtId="0" fontId="20" fillId="12" borderId="1" xfId="0" applyFont="1" applyFill="1" applyBorder="1" applyAlignment="1">
      <alignment horizontal="center"/>
    </xf>
    <xf numFmtId="0" fontId="39" fillId="2"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40" fillId="3" borderId="1" xfId="0" applyFont="1" applyFill="1" applyBorder="1" applyAlignment="1">
      <alignment horizontal="center" vertical="center"/>
    </xf>
    <xf numFmtId="0" fontId="40" fillId="3" borderId="1"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0" fillId="2" borderId="1" xfId="0" applyFont="1" applyFill="1" applyBorder="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left" vertical="center"/>
    </xf>
    <xf numFmtId="164" fontId="8" fillId="0" borderId="1" xfId="0" applyNumberFormat="1" applyFont="1" applyBorder="1" applyAlignment="1">
      <alignment horizontal="center" vertical="center"/>
    </xf>
    <xf numFmtId="0" fontId="23" fillId="4" borderId="1" xfId="0" applyFont="1" applyFill="1" applyBorder="1" applyAlignment="1">
      <alignment horizontal="left" vertical="center" wrapText="1"/>
    </xf>
    <xf numFmtId="0" fontId="9" fillId="0" borderId="1" xfId="0" applyFont="1" applyBorder="1" applyAlignment="1">
      <alignment horizontal="left" vertical="center" wrapText="1"/>
    </xf>
    <xf numFmtId="0" fontId="41" fillId="0" borderId="1" xfId="3" applyFont="1" applyBorder="1" applyAlignment="1">
      <alignment horizontal="left" vertical="center" wrapText="1"/>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left" vertical="center" wrapText="1"/>
    </xf>
    <xf numFmtId="164" fontId="8" fillId="2" borderId="1" xfId="0" applyNumberFormat="1" applyFont="1" applyFill="1" applyBorder="1" applyAlignment="1">
      <alignment horizontal="center" vertical="center"/>
    </xf>
    <xf numFmtId="164" fontId="1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wrapText="1"/>
    </xf>
    <xf numFmtId="0" fontId="12" fillId="0" borderId="8" xfId="0" applyFont="1" applyBorder="1" applyAlignment="1">
      <alignment horizontal="center" vertical="center"/>
    </xf>
    <xf numFmtId="0" fontId="5" fillId="3" borderId="1" xfId="1" applyFont="1" applyFill="1" applyBorder="1" applyAlignment="1">
      <alignment horizontal="centerContinuous" vertical="center"/>
    </xf>
    <xf numFmtId="164" fontId="4" fillId="3" borderId="1" xfId="1" applyNumberFormat="1" applyFont="1" applyFill="1" applyBorder="1" applyAlignment="1">
      <alignment horizontal="center" vertical="center"/>
    </xf>
    <xf numFmtId="164" fontId="5" fillId="3" borderId="1" xfId="1" applyNumberFormat="1" applyFont="1" applyFill="1" applyBorder="1" applyAlignment="1">
      <alignment horizontal="centerContinuous" vertical="center"/>
    </xf>
    <xf numFmtId="0" fontId="28" fillId="2" borderId="1" xfId="0" applyFont="1" applyFill="1" applyBorder="1" applyAlignment="1">
      <alignment horizontal="center" vertical="center"/>
    </xf>
    <xf numFmtId="164" fontId="4" fillId="0" borderId="1" xfId="1" applyNumberFormat="1" applyFont="1" applyBorder="1" applyAlignment="1">
      <alignment horizontal="left" vertical="center" wrapText="1"/>
    </xf>
    <xf numFmtId="0" fontId="28" fillId="2" borderId="1" xfId="0" applyFont="1" applyFill="1" applyBorder="1" applyAlignment="1">
      <alignment horizontal="center" vertical="center" wrapText="1"/>
    </xf>
    <xf numFmtId="0" fontId="3" fillId="0" borderId="1" xfId="0" applyFont="1" applyBorder="1" applyAlignment="1">
      <alignment wrapText="1"/>
    </xf>
    <xf numFmtId="0" fontId="42" fillId="2" borderId="1" xfId="0" applyFont="1" applyFill="1" applyBorder="1" applyAlignment="1">
      <alignment horizontal="center" vertical="center" wrapText="1"/>
    </xf>
    <xf numFmtId="0" fontId="1" fillId="0" borderId="6" xfId="0" applyFont="1" applyBorder="1" applyAlignment="1">
      <alignment horizontal="left" vertical="center" wrapText="1"/>
    </xf>
    <xf numFmtId="0" fontId="1" fillId="0" borderId="1" xfId="0" quotePrefix="1" applyFont="1" applyBorder="1" applyAlignment="1">
      <alignment horizontal="center" vertical="center" wrapText="1"/>
    </xf>
    <xf numFmtId="14" fontId="1" fillId="7" borderId="1"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164" fontId="28" fillId="0" borderId="0" xfId="0" applyNumberFormat="1" applyFont="1" applyAlignment="1">
      <alignment horizontal="center" vertical="center"/>
    </xf>
    <xf numFmtId="0" fontId="9"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17" fillId="2" borderId="1" xfId="0" applyFont="1" applyFill="1" applyBorder="1" applyAlignment="1">
      <alignment horizontal="center" vertical="center"/>
    </xf>
    <xf numFmtId="0" fontId="17" fillId="11" borderId="0" xfId="0" applyFont="1" applyFill="1" applyAlignment="1">
      <alignment horizontal="center" vertical="center"/>
    </xf>
    <xf numFmtId="0" fontId="6" fillId="9" borderId="0" xfId="0" applyFont="1" applyFill="1" applyAlignment="1">
      <alignment horizontal="center" vertical="center"/>
    </xf>
    <xf numFmtId="0" fontId="5" fillId="11" borderId="0" xfId="0" applyFont="1" applyFill="1" applyAlignment="1">
      <alignment horizontal="center" vertical="center"/>
    </xf>
    <xf numFmtId="0" fontId="5" fillId="9" borderId="0" xfId="0" applyFont="1" applyFill="1" applyAlignment="1">
      <alignment horizontal="center" vertical="center"/>
    </xf>
    <xf numFmtId="0" fontId="4" fillId="9" borderId="0" xfId="0" applyFont="1" applyFill="1" applyAlignment="1">
      <alignment horizontal="center" vertical="center"/>
    </xf>
    <xf numFmtId="0" fontId="29" fillId="2" borderId="1" xfId="0" applyFont="1" applyFill="1" applyBorder="1" applyAlignment="1">
      <alignment horizontal="center" vertical="center"/>
    </xf>
    <xf numFmtId="0" fontId="33" fillId="0" borderId="0" xfId="0" applyFont="1" applyAlignment="1">
      <alignment horizontal="center" vertical="center"/>
    </xf>
    <xf numFmtId="0" fontId="32" fillId="2" borderId="1" xfId="0" applyFont="1" applyFill="1" applyBorder="1" applyAlignment="1">
      <alignment horizontal="center" vertical="center"/>
    </xf>
    <xf numFmtId="0" fontId="12" fillId="0" borderId="4" xfId="0" applyFont="1" applyBorder="1" applyAlignment="1">
      <alignment horizontal="center" vertical="center"/>
    </xf>
    <xf numFmtId="0" fontId="12" fillId="0" borderId="8" xfId="0" applyFont="1" applyBorder="1" applyAlignment="1">
      <alignment horizontal="center" vertical="center"/>
    </xf>
  </cellXfs>
  <cellStyles count="4">
    <cellStyle name="Hyperlink" xfId="2" builtinId="8"/>
    <cellStyle name="Normal" xfId="0" builtinId="0"/>
    <cellStyle name="Normal 2 2" xfId="1" xr:uid="{D8058046-9E9D-451D-80E5-32FCE265ED53}"/>
    <cellStyle name="Normal 3 4" xfId="3" xr:uid="{127C682C-8B46-4528-A590-6603D3F8AD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2083593</xdr:colOff>
      <xdr:row>2</xdr:row>
      <xdr:rowOff>452436</xdr:rowOff>
    </xdr:from>
    <xdr:to>
      <xdr:col>2</xdr:col>
      <xdr:colOff>750093</xdr:colOff>
      <xdr:row>2</xdr:row>
      <xdr:rowOff>773905</xdr:rowOff>
    </xdr:to>
    <xdr:sp macro="" textlink="">
      <xdr:nvSpPr>
        <xdr:cNvPr id="2" name="Arrow: Right 1">
          <a:extLst>
            <a:ext uri="{FF2B5EF4-FFF2-40B4-BE49-F238E27FC236}">
              <a16:creationId xmlns:a16="http://schemas.microsoft.com/office/drawing/2014/main" id="{83AAA31B-C183-4AB2-AFE4-3A361F37A7A3}"/>
            </a:ext>
          </a:extLst>
        </xdr:cNvPr>
        <xdr:cNvSpPr/>
      </xdr:nvSpPr>
      <xdr:spPr>
        <a:xfrm>
          <a:off x="2678906" y="1440655"/>
          <a:ext cx="1821656" cy="321469"/>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23810</xdr:colOff>
      <xdr:row>2</xdr:row>
      <xdr:rowOff>547687</xdr:rowOff>
    </xdr:from>
    <xdr:to>
      <xdr:col>1</xdr:col>
      <xdr:colOff>416717</xdr:colOff>
      <xdr:row>3</xdr:row>
      <xdr:rowOff>11912</xdr:rowOff>
    </xdr:to>
    <xdr:sp macro="" textlink="">
      <xdr:nvSpPr>
        <xdr:cNvPr id="3" name="Arrow: Right 2">
          <a:extLst>
            <a:ext uri="{FF2B5EF4-FFF2-40B4-BE49-F238E27FC236}">
              <a16:creationId xmlns:a16="http://schemas.microsoft.com/office/drawing/2014/main" id="{DD4483D0-2D85-4913-ACD4-A74E20FA7A5B}"/>
            </a:ext>
          </a:extLst>
        </xdr:cNvPr>
        <xdr:cNvSpPr/>
      </xdr:nvSpPr>
      <xdr:spPr>
        <a:xfrm rot="5400000">
          <a:off x="478626" y="1159671"/>
          <a:ext cx="683425" cy="392907"/>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2083593</xdr:colOff>
      <xdr:row>2</xdr:row>
      <xdr:rowOff>452436</xdr:rowOff>
    </xdr:from>
    <xdr:to>
      <xdr:col>2</xdr:col>
      <xdr:colOff>750093</xdr:colOff>
      <xdr:row>2</xdr:row>
      <xdr:rowOff>773905</xdr:rowOff>
    </xdr:to>
    <xdr:sp macro="" textlink="">
      <xdr:nvSpPr>
        <xdr:cNvPr id="2" name="Arrow: Right 1">
          <a:extLst>
            <a:ext uri="{FF2B5EF4-FFF2-40B4-BE49-F238E27FC236}">
              <a16:creationId xmlns:a16="http://schemas.microsoft.com/office/drawing/2014/main" id="{0A2287BE-EE53-4B7C-BE8D-95D697362B0B}"/>
            </a:ext>
          </a:extLst>
        </xdr:cNvPr>
        <xdr:cNvSpPr/>
      </xdr:nvSpPr>
      <xdr:spPr>
        <a:xfrm>
          <a:off x="2683668" y="1443036"/>
          <a:ext cx="1819275" cy="321469"/>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23810</xdr:colOff>
      <xdr:row>2</xdr:row>
      <xdr:rowOff>547687</xdr:rowOff>
    </xdr:from>
    <xdr:to>
      <xdr:col>1</xdr:col>
      <xdr:colOff>416717</xdr:colOff>
      <xdr:row>3</xdr:row>
      <xdr:rowOff>11912</xdr:rowOff>
    </xdr:to>
    <xdr:sp macro="" textlink="">
      <xdr:nvSpPr>
        <xdr:cNvPr id="3" name="Arrow: Right 2">
          <a:extLst>
            <a:ext uri="{FF2B5EF4-FFF2-40B4-BE49-F238E27FC236}">
              <a16:creationId xmlns:a16="http://schemas.microsoft.com/office/drawing/2014/main" id="{ABFC9389-7146-45B4-A1DD-8A6BD760CA99}"/>
            </a:ext>
          </a:extLst>
        </xdr:cNvPr>
        <xdr:cNvSpPr/>
      </xdr:nvSpPr>
      <xdr:spPr>
        <a:xfrm rot="5400000">
          <a:off x="478626" y="1683546"/>
          <a:ext cx="683425" cy="392907"/>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2083593</xdr:colOff>
      <xdr:row>2</xdr:row>
      <xdr:rowOff>452436</xdr:rowOff>
    </xdr:from>
    <xdr:to>
      <xdr:col>2</xdr:col>
      <xdr:colOff>750093</xdr:colOff>
      <xdr:row>2</xdr:row>
      <xdr:rowOff>773905</xdr:rowOff>
    </xdr:to>
    <xdr:sp macro="" textlink="">
      <xdr:nvSpPr>
        <xdr:cNvPr id="2" name="Arrow: Right 1">
          <a:extLst>
            <a:ext uri="{FF2B5EF4-FFF2-40B4-BE49-F238E27FC236}">
              <a16:creationId xmlns:a16="http://schemas.microsoft.com/office/drawing/2014/main" id="{D798A608-82E9-4001-BB45-5A3BB34CB02F}"/>
            </a:ext>
          </a:extLst>
        </xdr:cNvPr>
        <xdr:cNvSpPr/>
      </xdr:nvSpPr>
      <xdr:spPr>
        <a:xfrm>
          <a:off x="2683668" y="1443036"/>
          <a:ext cx="1819275" cy="321469"/>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23810</xdr:colOff>
      <xdr:row>2</xdr:row>
      <xdr:rowOff>547687</xdr:rowOff>
    </xdr:from>
    <xdr:to>
      <xdr:col>1</xdr:col>
      <xdr:colOff>416717</xdr:colOff>
      <xdr:row>3</xdr:row>
      <xdr:rowOff>11912</xdr:rowOff>
    </xdr:to>
    <xdr:sp macro="" textlink="">
      <xdr:nvSpPr>
        <xdr:cNvPr id="3" name="Arrow: Right 2">
          <a:extLst>
            <a:ext uri="{FF2B5EF4-FFF2-40B4-BE49-F238E27FC236}">
              <a16:creationId xmlns:a16="http://schemas.microsoft.com/office/drawing/2014/main" id="{7CC693E5-60E0-4EA4-929A-E3669850D881}"/>
            </a:ext>
          </a:extLst>
        </xdr:cNvPr>
        <xdr:cNvSpPr/>
      </xdr:nvSpPr>
      <xdr:spPr>
        <a:xfrm rot="5400000">
          <a:off x="478626" y="1683546"/>
          <a:ext cx="683425" cy="392907"/>
        </a:xfrm>
        <a:prstGeom prst="right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KL-ITCORE2\Desktop\9.%20Crime%20Meeting%20for%20the%20Month-Sept-2026%20(-10-2026)\DCRB\Point-1%20&amp;%202%20All%20Head-wise%20Grave%20&amp;%20Non-Grave%20UI%20Cases-upto\Total%20Cases\1.%20Total%20Reported%20Cases.xlsx" TargetMode="External"/><Relationship Id="rId1" Type="http://schemas.openxmlformats.org/officeDocument/2006/relationships/externalLinkPath" Target="1.%20Total%20Reported%20Ca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sheetName val="Dash Board"/>
      <sheetName val="Progress"/>
      <sheetName val="Head wise Charge Sheet"/>
      <sheetName val="Month Wise Progress"/>
      <sheetName val="Before 31.12.2024"/>
      <sheetName val="From 01.01.2025"/>
      <sheetName val="No"/>
      <sheetName val="Year"/>
      <sheetName val="Droplist"/>
      <sheetName val="PS Name"/>
      <sheetName val="Heads"/>
    </sheetNames>
    <sheetDataSet>
      <sheetData sheetId="0"/>
      <sheetData sheetId="1"/>
      <sheetData sheetId="2"/>
      <sheetData sheetId="3"/>
      <sheetData sheetId="4"/>
      <sheetData sheetId="5"/>
      <sheetData sheetId="6"/>
      <sheetData sheetId="7"/>
      <sheetData sheetId="8"/>
      <sheetData sheetId="9"/>
      <sheetData sheetId="10">
        <row r="1">
          <cell r="B1" t="str">
            <v>PS</v>
          </cell>
          <cell r="C1" t="str">
            <v>Circle</v>
          </cell>
          <cell r="D1" t="str">
            <v>Sub-Division</v>
          </cell>
        </row>
        <row r="2">
          <cell r="B2" t="str">
            <v>Srikakulam I Town</v>
          </cell>
          <cell r="C2" t="str">
            <v>Srikakulam Rural Circle</v>
          </cell>
          <cell r="D2" t="str">
            <v>Srikakulam Sub-Division</v>
          </cell>
        </row>
        <row r="3">
          <cell r="B3" t="str">
            <v>Srikakulam Rural</v>
          </cell>
          <cell r="C3" t="str">
            <v>Srikakulam Rural Circle</v>
          </cell>
          <cell r="D3" t="str">
            <v>Srikakulam Sub-Division</v>
          </cell>
        </row>
        <row r="4">
          <cell r="B4" t="str">
            <v>Gara</v>
          </cell>
          <cell r="C4" t="str">
            <v>Srikakulam Rural Circle</v>
          </cell>
          <cell r="D4" t="str">
            <v>Srikakulam Sub-Division</v>
          </cell>
        </row>
        <row r="5">
          <cell r="B5" t="str">
            <v>Srikakulam II Town</v>
          </cell>
          <cell r="C5"/>
          <cell r="D5" t="str">
            <v>Srikakulam Sub-Division</v>
          </cell>
        </row>
        <row r="6">
          <cell r="B6" t="str">
            <v>Amadalavalasa</v>
          </cell>
          <cell r="C6" t="str">
            <v>Amadalavalasa Circle</v>
          </cell>
          <cell r="D6" t="str">
            <v>Srikakulam Sub-Division</v>
          </cell>
        </row>
        <row r="7">
          <cell r="B7" t="str">
            <v>Sarubujjili</v>
          </cell>
          <cell r="C7" t="str">
            <v>Amadalavalasa Circle</v>
          </cell>
          <cell r="D7" t="str">
            <v>Srikakulam Sub-Division</v>
          </cell>
        </row>
        <row r="8">
          <cell r="B8" t="str">
            <v>Burja</v>
          </cell>
          <cell r="C8" t="str">
            <v>Amadalavalasa Circle</v>
          </cell>
          <cell r="D8" t="str">
            <v>Srikakulam Sub-Division</v>
          </cell>
        </row>
        <row r="9">
          <cell r="B9" t="str">
            <v>Ponduru</v>
          </cell>
          <cell r="C9" t="str">
            <v>Amadalavalasa Circle</v>
          </cell>
          <cell r="D9" t="str">
            <v>Srikakulam Sub-Division</v>
          </cell>
        </row>
        <row r="10">
          <cell r="B10" t="str">
            <v>J.R.Puram</v>
          </cell>
          <cell r="C10" t="str">
            <v>J.R.Puram Circle</v>
          </cell>
          <cell r="D10" t="str">
            <v>Srikakulam Sub-Division</v>
          </cell>
        </row>
        <row r="11">
          <cell r="B11" t="str">
            <v>Etcherla</v>
          </cell>
          <cell r="C11" t="str">
            <v>J.R.Puram Circle</v>
          </cell>
          <cell r="D11" t="str">
            <v>Srikakulam Sub-Division</v>
          </cell>
        </row>
        <row r="12">
          <cell r="B12" t="str">
            <v>Laveru</v>
          </cell>
          <cell r="C12" t="str">
            <v>J.R.Puram Circle</v>
          </cell>
          <cell r="D12" t="str">
            <v>Srikakulam Sub-Division</v>
          </cell>
        </row>
        <row r="13">
          <cell r="B13" t="str">
            <v>G. Sigadam</v>
          </cell>
          <cell r="C13" t="str">
            <v>J.R.Puram Circle</v>
          </cell>
          <cell r="D13" t="str">
            <v>Srikakulam Sub-Division</v>
          </cell>
        </row>
        <row r="14">
          <cell r="B14" t="str">
            <v>Tekkali PS</v>
          </cell>
          <cell r="C14"/>
          <cell r="D14" t="str">
            <v>Tekkali Sub-Division</v>
          </cell>
        </row>
        <row r="15">
          <cell r="B15" t="str">
            <v>Kotabommali</v>
          </cell>
          <cell r="C15" t="str">
            <v>Tekkali Rural Circle</v>
          </cell>
          <cell r="D15" t="str">
            <v>Tekkali Sub-Division</v>
          </cell>
        </row>
        <row r="16">
          <cell r="B16" t="str">
            <v>Santhabommali</v>
          </cell>
          <cell r="C16" t="str">
            <v>Tekkali Rural Circle</v>
          </cell>
          <cell r="D16" t="str">
            <v>Tekkali Sub-Division</v>
          </cell>
        </row>
        <row r="17">
          <cell r="B17" t="str">
            <v>Naupada</v>
          </cell>
          <cell r="C17" t="str">
            <v>Tekkali Rural Circle</v>
          </cell>
          <cell r="D17" t="str">
            <v>Tekkali Sub-Division</v>
          </cell>
        </row>
        <row r="18">
          <cell r="B18" t="str">
            <v>Nandigam</v>
          </cell>
          <cell r="C18" t="str">
            <v>Tekkali Rural Circle</v>
          </cell>
          <cell r="D18" t="str">
            <v>Tekkali Sub-Division</v>
          </cell>
        </row>
        <row r="19">
          <cell r="B19" t="str">
            <v>Narasannapeta</v>
          </cell>
          <cell r="C19" t="str">
            <v>Narasannapeta Circle</v>
          </cell>
          <cell r="D19" t="str">
            <v>Tekkali Sub-Division</v>
          </cell>
        </row>
        <row r="20">
          <cell r="B20" t="str">
            <v>Jalumuru</v>
          </cell>
          <cell r="C20" t="str">
            <v>Narasannapeta Circle</v>
          </cell>
          <cell r="D20" t="str">
            <v>Tekkali Sub-Division</v>
          </cell>
        </row>
        <row r="21">
          <cell r="B21" t="str">
            <v>Polaki</v>
          </cell>
          <cell r="C21" t="str">
            <v>Narasannapeta Circle</v>
          </cell>
          <cell r="D21" t="str">
            <v>Tekkali Sub-Division</v>
          </cell>
        </row>
        <row r="22">
          <cell r="B22" t="str">
            <v>Saravakota</v>
          </cell>
          <cell r="C22" t="str">
            <v>Narasannapeta Circle</v>
          </cell>
          <cell r="D22" t="str">
            <v>Tekkali Sub-Division</v>
          </cell>
        </row>
        <row r="23">
          <cell r="B23" t="str">
            <v>Kothuru</v>
          </cell>
          <cell r="C23" t="str">
            <v>Kothuru Circle</v>
          </cell>
          <cell r="D23" t="str">
            <v>Tekkali Sub-Division</v>
          </cell>
        </row>
        <row r="24">
          <cell r="B24" t="str">
            <v>Hiramandalam</v>
          </cell>
          <cell r="C24" t="str">
            <v>Kothuru Circle</v>
          </cell>
          <cell r="D24" t="str">
            <v>Tekkali Sub-Division</v>
          </cell>
        </row>
        <row r="25">
          <cell r="B25" t="str">
            <v>Pathapatnam</v>
          </cell>
          <cell r="C25" t="str">
            <v>Pathapatnam Circle</v>
          </cell>
          <cell r="D25" t="str">
            <v>Tekkali Sub-Division</v>
          </cell>
        </row>
        <row r="26">
          <cell r="B26" t="str">
            <v>Meliaputti</v>
          </cell>
          <cell r="C26" t="str">
            <v>Pathapatnam Circle</v>
          </cell>
          <cell r="D26" t="str">
            <v>Tekkali Sub-Division</v>
          </cell>
        </row>
        <row r="27">
          <cell r="B27" t="str">
            <v>Kasibugga</v>
          </cell>
          <cell r="C27"/>
          <cell r="D27" t="str">
            <v>Kasibugga Sub-Division</v>
          </cell>
        </row>
        <row r="28">
          <cell r="B28" t="str">
            <v>Vajrapukothuru</v>
          </cell>
          <cell r="C28" t="str">
            <v>Kasibugga Rural Circle</v>
          </cell>
          <cell r="D28" t="str">
            <v>Kasibugga Sub-Division</v>
          </cell>
        </row>
        <row r="29">
          <cell r="B29" t="str">
            <v>Mandasa</v>
          </cell>
          <cell r="C29" t="str">
            <v>Kasibugga Rural Circle</v>
          </cell>
          <cell r="D29" t="str">
            <v>Kasibugga Sub-Division</v>
          </cell>
        </row>
        <row r="30">
          <cell r="B30" t="str">
            <v>Sompeta</v>
          </cell>
          <cell r="C30" t="str">
            <v>Sompeta Circle</v>
          </cell>
          <cell r="D30" t="str">
            <v>Kasibugga Sub-Division</v>
          </cell>
        </row>
        <row r="31">
          <cell r="B31" t="str">
            <v>Baruva</v>
          </cell>
          <cell r="C31" t="str">
            <v>Sompeta Circle</v>
          </cell>
          <cell r="D31" t="str">
            <v>Kasibugga Sub-Division</v>
          </cell>
        </row>
        <row r="32">
          <cell r="B32" t="str">
            <v>Kanchili</v>
          </cell>
          <cell r="C32" t="str">
            <v>Sompeta Circle</v>
          </cell>
          <cell r="D32" t="str">
            <v>Kasibugga Sub-Division</v>
          </cell>
        </row>
        <row r="33">
          <cell r="B33" t="str">
            <v>Itchapuram Town</v>
          </cell>
          <cell r="C33" t="str">
            <v>Itchapuram Circle</v>
          </cell>
          <cell r="D33" t="str">
            <v>Kasibugga Sub-Division</v>
          </cell>
        </row>
        <row r="34">
          <cell r="B34" t="str">
            <v>Itchapuram Rural</v>
          </cell>
          <cell r="C34" t="str">
            <v>Itchapuram Circle</v>
          </cell>
          <cell r="D34" t="str">
            <v>Kasibugga Sub-Division</v>
          </cell>
        </row>
        <row r="35">
          <cell r="B35" t="str">
            <v>Kaviti</v>
          </cell>
          <cell r="C35" t="str">
            <v>Itchapuram Circle</v>
          </cell>
          <cell r="D35" t="str">
            <v>Kasibugga Sub-Division</v>
          </cell>
        </row>
        <row r="36">
          <cell r="B36" t="str">
            <v>Mahila PS, Srikakulam</v>
          </cell>
          <cell r="C36"/>
          <cell r="D36"/>
        </row>
        <row r="37">
          <cell r="B37" t="str">
            <v>Srikakulam Traffic</v>
          </cell>
          <cell r="C37"/>
          <cell r="D37"/>
        </row>
      </sheetData>
      <sheetData sheetId="11">
        <row r="1">
          <cell r="A1" t="str">
            <v>Murder (Homicide)</v>
          </cell>
          <cell r="B1" t="str">
            <v>Bodily Offiences</v>
          </cell>
          <cell r="C1" t="str">
            <v>IPC</v>
          </cell>
        </row>
        <row r="2">
          <cell r="A2" t="str">
            <v>Culpable Homicide Not Amounting To Murder</v>
          </cell>
          <cell r="B2" t="str">
            <v>Bodily Offiences</v>
          </cell>
          <cell r="C2" t="str">
            <v>IPC</v>
          </cell>
        </row>
        <row r="3">
          <cell r="A3" t="str">
            <v>Attempt To Murder</v>
          </cell>
          <cell r="B3" t="str">
            <v>Bodily Offiences</v>
          </cell>
          <cell r="C3" t="str">
            <v>IPC</v>
          </cell>
        </row>
        <row r="4">
          <cell r="A4" t="str">
            <v>Kidnapping</v>
          </cell>
          <cell r="B4" t="str">
            <v>Bodily Offiences</v>
          </cell>
          <cell r="C4" t="str">
            <v>IPC</v>
          </cell>
        </row>
        <row r="5">
          <cell r="A5" t="str">
            <v>Hurt - Simple</v>
          </cell>
          <cell r="B5" t="str">
            <v>Bodily Offiences</v>
          </cell>
          <cell r="C5" t="str">
            <v>IPC</v>
          </cell>
        </row>
        <row r="6">
          <cell r="A6" t="str">
            <v>Hurt - Grievous</v>
          </cell>
          <cell r="B6" t="str">
            <v>Bodily Offiences</v>
          </cell>
          <cell r="C6" t="str">
            <v>IPC</v>
          </cell>
        </row>
        <row r="7">
          <cell r="A7" t="str">
            <v>Rioting (Unlawful Assembly)</v>
          </cell>
          <cell r="B7" t="str">
            <v>Bodily Offiences</v>
          </cell>
          <cell r="C7" t="str">
            <v>IPC</v>
          </cell>
        </row>
        <row r="8">
          <cell r="A8" t="str">
            <v>Dowry Deaths</v>
          </cell>
          <cell r="B8" t="str">
            <v>Crime  Against Women</v>
          </cell>
          <cell r="C8" t="str">
            <v>IPC</v>
          </cell>
        </row>
        <row r="9">
          <cell r="A9" t="str">
            <v>Abetment to Suicide</v>
          </cell>
          <cell r="B9" t="str">
            <v>Crime  Against Women</v>
          </cell>
          <cell r="C9" t="str">
            <v>IPC</v>
          </cell>
        </row>
        <row r="10">
          <cell r="A10" t="str">
            <v>Harassment</v>
          </cell>
          <cell r="B10" t="str">
            <v>Crime  Against Women</v>
          </cell>
          <cell r="C10" t="str">
            <v>IPC</v>
          </cell>
        </row>
        <row r="11">
          <cell r="A11" t="str">
            <v>Rape</v>
          </cell>
          <cell r="B11" t="str">
            <v>Crime  Against Women</v>
          </cell>
          <cell r="C11" t="str">
            <v>IPC</v>
          </cell>
        </row>
        <row r="12">
          <cell r="A12" t="str">
            <v>Real-Rape</v>
          </cell>
          <cell r="B12" t="str">
            <v>Crime  Against Women</v>
          </cell>
          <cell r="C12" t="str">
            <v>IPC</v>
          </cell>
        </row>
        <row r="13">
          <cell r="A13" t="str">
            <v>Outraging the modesty of women</v>
          </cell>
          <cell r="B13" t="str">
            <v>Crime  Against Women</v>
          </cell>
          <cell r="C13" t="str">
            <v>IPC</v>
          </cell>
        </row>
        <row r="14">
          <cell r="A14" t="str">
            <v>Bigamy</v>
          </cell>
          <cell r="B14" t="str">
            <v>Crime  Against Women</v>
          </cell>
          <cell r="C14" t="str">
            <v>IPC</v>
          </cell>
        </row>
        <row r="15">
          <cell r="A15" t="str">
            <v>Attempt to Rape</v>
          </cell>
          <cell r="B15" t="str">
            <v>Crime  Against Women</v>
          </cell>
          <cell r="C15" t="str">
            <v>IPC</v>
          </cell>
        </row>
        <row r="16">
          <cell r="A16" t="str">
            <v>D.P. Act</v>
          </cell>
          <cell r="B16" t="str">
            <v>Crime  Against Women</v>
          </cell>
          <cell r="C16" t="str">
            <v>IPC</v>
          </cell>
        </row>
        <row r="17">
          <cell r="A17" t="str">
            <v>Dowry Murders</v>
          </cell>
          <cell r="B17" t="str">
            <v>Crime  Against Women</v>
          </cell>
          <cell r="C17" t="str">
            <v>IPC</v>
          </cell>
        </row>
        <row r="18">
          <cell r="A18" t="str">
            <v>Kidnapping-Women</v>
          </cell>
          <cell r="B18" t="str">
            <v>Crime  Against Women</v>
          </cell>
          <cell r="C18" t="str">
            <v>IPC</v>
          </cell>
        </row>
        <row r="19">
          <cell r="A19" t="str">
            <v>Women Murder</v>
          </cell>
          <cell r="B19" t="str">
            <v>Crime  Against Women</v>
          </cell>
          <cell r="C19" t="str">
            <v>IPC</v>
          </cell>
        </row>
        <row r="20">
          <cell r="A20" t="str">
            <v>POCSO+Rape Real Cases</v>
          </cell>
          <cell r="B20" t="str">
            <v>POCSO Cases</v>
          </cell>
          <cell r="C20" t="str">
            <v>IPC</v>
          </cell>
        </row>
        <row r="21">
          <cell r="A21" t="str">
            <v>POCSO+Rape Techinical Cases</v>
          </cell>
          <cell r="B21" t="str">
            <v>POCSO Cases</v>
          </cell>
          <cell r="C21" t="str">
            <v>IPC</v>
          </cell>
        </row>
        <row r="22">
          <cell r="A22" t="str">
            <v>POCSO Cases</v>
          </cell>
          <cell r="B22" t="str">
            <v>POCSO Cases</v>
          </cell>
          <cell r="C22" t="str">
            <v>IPC</v>
          </cell>
        </row>
        <row r="23">
          <cell r="A23" t="str">
            <v>Murder for gain</v>
          </cell>
          <cell r="B23" t="str">
            <v>Property Offences</v>
          </cell>
          <cell r="C23" t="str">
            <v>IPC</v>
          </cell>
        </row>
        <row r="24">
          <cell r="A24" t="str">
            <v>Dacoity</v>
          </cell>
          <cell r="B24" t="str">
            <v>Property Offences</v>
          </cell>
          <cell r="C24" t="str">
            <v>IPC</v>
          </cell>
        </row>
        <row r="25">
          <cell r="A25" t="str">
            <v>Robbery</v>
          </cell>
          <cell r="B25" t="str">
            <v>Property Offences</v>
          </cell>
          <cell r="C25" t="str">
            <v>IPC</v>
          </cell>
        </row>
        <row r="26">
          <cell r="A26" t="str">
            <v>HB By Day</v>
          </cell>
          <cell r="B26" t="str">
            <v>Property Offences</v>
          </cell>
          <cell r="C26" t="str">
            <v>IPC</v>
          </cell>
        </row>
        <row r="27">
          <cell r="A27" t="str">
            <v>HB By Night</v>
          </cell>
          <cell r="B27" t="str">
            <v>Property Offences</v>
          </cell>
          <cell r="C27" t="str">
            <v>IPC</v>
          </cell>
        </row>
        <row r="28">
          <cell r="A28" t="str">
            <v>Ord.Theft</v>
          </cell>
          <cell r="B28" t="str">
            <v>Property Offences</v>
          </cell>
          <cell r="C28" t="str">
            <v>IPC</v>
          </cell>
        </row>
        <row r="29">
          <cell r="A29" t="str">
            <v>Fatal Road Accidents</v>
          </cell>
          <cell r="B29" t="str">
            <v>Road Accidents</v>
          </cell>
          <cell r="C29" t="str">
            <v>IPC</v>
          </cell>
        </row>
        <row r="30">
          <cell r="A30" t="str">
            <v>Non- Fatal Road Accidents</v>
          </cell>
          <cell r="B30" t="str">
            <v>Road Accidents</v>
          </cell>
          <cell r="C30" t="str">
            <v>IPC</v>
          </cell>
        </row>
        <row r="31">
          <cell r="A31" t="str">
            <v>SC-ST Cases</v>
          </cell>
          <cell r="B31" t="str">
            <v>SC-ST Cases</v>
          </cell>
          <cell r="C31" t="str">
            <v>IPC</v>
          </cell>
        </row>
        <row r="32">
          <cell r="A32" t="str">
            <v>Cheating</v>
          </cell>
          <cell r="B32" t="str">
            <v>White Collar Offences</v>
          </cell>
          <cell r="C32" t="str">
            <v>IPC</v>
          </cell>
        </row>
        <row r="33">
          <cell r="A33" t="str">
            <v>Criminal Breach Of Trust</v>
          </cell>
          <cell r="B33" t="str">
            <v>White Collar Offences</v>
          </cell>
          <cell r="C33" t="str">
            <v>IPC</v>
          </cell>
        </row>
        <row r="34">
          <cell r="A34" t="str">
            <v xml:space="preserve">Criminial Misappropriation </v>
          </cell>
          <cell r="B34" t="str">
            <v>White Collar Offences</v>
          </cell>
          <cell r="C34" t="str">
            <v>IPC</v>
          </cell>
        </row>
        <row r="35">
          <cell r="A35" t="str">
            <v>Cyber Crime offences</v>
          </cell>
          <cell r="B35" t="str">
            <v>Cyber Crime offences</v>
          </cell>
          <cell r="C35" t="str">
            <v>IPC</v>
          </cell>
        </row>
        <row r="36">
          <cell r="A36" t="str">
            <v>IT Act</v>
          </cell>
          <cell r="B36" t="str">
            <v>SLL</v>
          </cell>
          <cell r="C36" t="str">
            <v>SLL</v>
          </cell>
        </row>
        <row r="37">
          <cell r="A37" t="str">
            <v>Open Drinking</v>
          </cell>
          <cell r="B37" t="str">
            <v>Enforcement</v>
          </cell>
          <cell r="C37" t="str">
            <v>Enforcement</v>
          </cell>
        </row>
        <row r="38">
          <cell r="A38" t="str">
            <v>Over Load</v>
          </cell>
          <cell r="B38" t="str">
            <v>Enforcement</v>
          </cell>
          <cell r="C38" t="str">
            <v>Enforcement</v>
          </cell>
        </row>
        <row r="39">
          <cell r="A39" t="str">
            <v>Self Accident</v>
          </cell>
          <cell r="B39" t="str">
            <v>Other IPC</v>
          </cell>
          <cell r="C39" t="str">
            <v>IPC</v>
          </cell>
        </row>
        <row r="40">
          <cell r="A40" t="str">
            <v>Sand Cases</v>
          </cell>
          <cell r="B40" t="str">
            <v>Enforcement</v>
          </cell>
          <cell r="C40" t="str">
            <v>Enforcement</v>
          </cell>
        </row>
        <row r="41">
          <cell r="A41" t="str">
            <v>Other IPC</v>
          </cell>
          <cell r="B41" t="str">
            <v>Other IPC</v>
          </cell>
          <cell r="C41" t="str">
            <v>IPC</v>
          </cell>
        </row>
        <row r="42">
          <cell r="A42" t="str">
            <v>AP Gaming Act</v>
          </cell>
          <cell r="B42" t="str">
            <v>Enforcement</v>
          </cell>
          <cell r="C42" t="str">
            <v>Enforcement</v>
          </cell>
        </row>
        <row r="43">
          <cell r="A43" t="str">
            <v>AP  Excise</v>
          </cell>
          <cell r="B43" t="str">
            <v>Enforcement</v>
          </cell>
          <cell r="C43" t="str">
            <v>Enforcement</v>
          </cell>
        </row>
        <row r="44">
          <cell r="A44" t="str">
            <v>ID Arrack</v>
          </cell>
          <cell r="B44" t="str">
            <v>Enforcement</v>
          </cell>
          <cell r="C44" t="str">
            <v>Enforcement</v>
          </cell>
        </row>
        <row r="45">
          <cell r="A45" t="str">
            <v>NDPS</v>
          </cell>
          <cell r="B45" t="str">
            <v>NDPS</v>
          </cell>
          <cell r="C45" t="str">
            <v>NDPS</v>
          </cell>
        </row>
        <row r="46">
          <cell r="A46" t="str">
            <v>PCAA</v>
          </cell>
          <cell r="B46" t="str">
            <v>Enforcement</v>
          </cell>
          <cell r="C46" t="str">
            <v>Enforcement</v>
          </cell>
        </row>
        <row r="47">
          <cell r="A47" t="str">
            <v>185 MV Act</v>
          </cell>
          <cell r="B47" t="str">
            <v>Enforcement</v>
          </cell>
          <cell r="C47" t="str">
            <v>Enforcement</v>
          </cell>
        </row>
        <row r="48">
          <cell r="A48" t="str">
            <v>PDPPA</v>
          </cell>
          <cell r="B48" t="str">
            <v>SLL</v>
          </cell>
          <cell r="C48" t="str">
            <v>SLL</v>
          </cell>
        </row>
        <row r="49">
          <cell r="A49" t="str">
            <v>ECA</v>
          </cell>
          <cell r="B49" t="str">
            <v>SLL</v>
          </cell>
          <cell r="C49" t="str">
            <v>SLL</v>
          </cell>
        </row>
        <row r="50">
          <cell r="A50" t="str">
            <v>COTPA</v>
          </cell>
          <cell r="B50" t="str">
            <v>SLL</v>
          </cell>
          <cell r="C50" t="str">
            <v>SLL</v>
          </cell>
        </row>
        <row r="51">
          <cell r="A51" t="str">
            <v>FSSA</v>
          </cell>
          <cell r="B51" t="str">
            <v>SLL</v>
          </cell>
          <cell r="C51" t="str">
            <v>SLL</v>
          </cell>
        </row>
        <row r="52">
          <cell r="A52" t="str">
            <v>JJA</v>
          </cell>
          <cell r="B52" t="str">
            <v>SLL</v>
          </cell>
          <cell r="C52" t="str">
            <v>SLL</v>
          </cell>
        </row>
        <row r="53">
          <cell r="A53" t="str">
            <v>SLL</v>
          </cell>
          <cell r="B53" t="str">
            <v>SLL</v>
          </cell>
          <cell r="C53" t="str">
            <v>SLL</v>
          </cell>
        </row>
        <row r="54">
          <cell r="A54" t="str">
            <v>RPA</v>
          </cell>
          <cell r="B54" t="str">
            <v>SLL</v>
          </cell>
          <cell r="C54" t="str">
            <v>SLL</v>
          </cell>
        </row>
        <row r="55">
          <cell r="A55" t="str">
            <v>Missing Cases</v>
          </cell>
          <cell r="B55" t="str">
            <v>Missing Cases</v>
          </cell>
          <cell r="C55" t="str">
            <v>Missing</v>
          </cell>
        </row>
        <row r="56">
          <cell r="A56" t="str">
            <v>174 CrPC</v>
          </cell>
          <cell r="B56" t="str">
            <v>174 CrPC</v>
          </cell>
          <cell r="C56" t="str">
            <v>174 CrPC</v>
          </cell>
        </row>
        <row r="57">
          <cell r="A57" t="str">
            <v>Security Cases</v>
          </cell>
          <cell r="B57" t="str">
            <v>Security Cases</v>
          </cell>
          <cell r="C57" t="str">
            <v>Other CrPC</v>
          </cell>
        </row>
        <row r="58">
          <cell r="A58" t="str">
            <v>Other CrPC</v>
          </cell>
          <cell r="B58" t="str">
            <v>Other CrPC</v>
          </cell>
          <cell r="C58" t="str">
            <v>Other CrPC</v>
          </cell>
        </row>
        <row r="59">
          <cell r="A59" t="str">
            <v>Others</v>
          </cell>
          <cell r="B59" t="str">
            <v>Others</v>
          </cell>
          <cell r="C59" t="str">
            <v>Others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Total%20UI%20Cases.xls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D187-A3CA-453C-AD26-03E58EE22A00}">
  <sheetPr codeName="Sheet1"/>
  <dimension ref="A1:AH3079"/>
  <sheetViews>
    <sheetView zoomScale="106" zoomScaleNormal="106" workbookViewId="0">
      <pane ySplit="1" topLeftCell="A2" activePane="bottomLeft" state="frozen"/>
      <selection activeCell="D21" sqref="D21"/>
      <selection pane="bottomLeft" activeCell="C9" sqref="C9"/>
    </sheetView>
  </sheetViews>
  <sheetFormatPr defaultRowHeight="25.5" customHeight="1" x14ac:dyDescent="0.25"/>
  <cols>
    <col min="1" max="1" width="7.42578125" style="2" customWidth="1"/>
    <col min="2" max="2" width="28.85546875" customWidth="1"/>
    <col min="3" max="3" width="26" customWidth="1"/>
    <col min="4" max="4" width="24.140625" customWidth="1"/>
    <col min="5" max="5" width="18.7109375" customWidth="1"/>
    <col min="6" max="6" width="12.5703125" customWidth="1"/>
    <col min="7" max="7" width="25.7109375" style="3" customWidth="1"/>
    <col min="8" max="8" width="13" style="50" customWidth="1"/>
    <col min="9" max="10" width="9.140625" style="1" customWidth="1"/>
    <col min="11" max="11" width="24.7109375" style="29" customWidth="1"/>
    <col min="12" max="12" width="16.140625" customWidth="1"/>
    <col min="13" max="13" width="25.85546875" style="27" customWidth="1"/>
    <col min="14" max="14" width="15.5703125" style="1" customWidth="1"/>
    <col min="15" max="15" width="13" customWidth="1"/>
    <col min="16" max="16" width="13.140625" style="50" customWidth="1"/>
    <col min="17" max="17" width="14.7109375" style="1" customWidth="1"/>
    <col min="18" max="18" width="14.28515625" style="1" customWidth="1"/>
    <col min="19" max="19" width="14.7109375" style="1" bestFit="1" customWidth="1"/>
    <col min="20" max="20" width="10.7109375" style="1" customWidth="1"/>
    <col min="21" max="21" width="13" customWidth="1"/>
    <col min="22" max="22" width="11.85546875" customWidth="1"/>
    <col min="23" max="23" width="21" style="68" customWidth="1"/>
    <col min="24" max="24" width="26.85546875" style="30" customWidth="1"/>
    <col min="25" max="25" width="15.28515625" style="39" customWidth="1"/>
    <col min="26" max="26" width="22.42578125" style="3" customWidth="1"/>
    <col min="27" max="27" width="9.140625" style="1" customWidth="1"/>
    <col min="28" max="28" width="11.42578125" style="1" customWidth="1"/>
    <col min="29" max="29" width="16.85546875" customWidth="1"/>
    <col min="30" max="30" width="13.42578125" style="1" customWidth="1"/>
    <col min="31" max="32" width="16.85546875" customWidth="1"/>
    <col min="33" max="33" width="34" customWidth="1"/>
    <col min="34" max="34" width="15.5703125" customWidth="1"/>
  </cols>
  <sheetData>
    <row r="1" spans="1:34" s="3" customFormat="1" ht="44.25" customHeight="1" x14ac:dyDescent="0.25">
      <c r="A1" s="34" t="s">
        <v>3240</v>
      </c>
      <c r="B1" s="34" t="s">
        <v>1</v>
      </c>
      <c r="C1" s="34" t="s">
        <v>2</v>
      </c>
      <c r="D1" s="34" t="s">
        <v>3</v>
      </c>
      <c r="E1" s="34" t="s">
        <v>4</v>
      </c>
      <c r="F1" s="34" t="s">
        <v>5</v>
      </c>
      <c r="G1" s="34" t="s">
        <v>6</v>
      </c>
      <c r="H1" s="38" t="s">
        <v>7</v>
      </c>
      <c r="I1" s="34" t="s">
        <v>8</v>
      </c>
      <c r="J1" s="34" t="s">
        <v>9</v>
      </c>
      <c r="K1" s="34" t="s">
        <v>178</v>
      </c>
      <c r="L1" s="34" t="s">
        <v>10</v>
      </c>
      <c r="M1" s="34" t="s">
        <v>11</v>
      </c>
      <c r="N1" s="34" t="s">
        <v>12</v>
      </c>
      <c r="O1" s="34" t="s">
        <v>13</v>
      </c>
      <c r="P1" s="49" t="s">
        <v>14</v>
      </c>
      <c r="Q1" s="34" t="s">
        <v>170</v>
      </c>
      <c r="R1" s="34" t="s">
        <v>171</v>
      </c>
      <c r="S1" s="36" t="s">
        <v>15</v>
      </c>
      <c r="T1" s="34" t="s">
        <v>16</v>
      </c>
      <c r="U1" s="36" t="s">
        <v>17</v>
      </c>
      <c r="V1" s="34" t="s">
        <v>18</v>
      </c>
      <c r="W1" s="67" t="s">
        <v>5397</v>
      </c>
      <c r="X1" s="36" t="s">
        <v>19</v>
      </c>
      <c r="Y1" s="38" t="s">
        <v>20</v>
      </c>
      <c r="Z1" s="34" t="s">
        <v>21</v>
      </c>
      <c r="AA1" s="37" t="s">
        <v>22</v>
      </c>
      <c r="AB1" s="37" t="s">
        <v>23</v>
      </c>
      <c r="AC1" s="37" t="s">
        <v>24</v>
      </c>
      <c r="AD1" s="37" t="s">
        <v>25</v>
      </c>
      <c r="AE1" s="37" t="s">
        <v>24</v>
      </c>
      <c r="AF1" s="37" t="s">
        <v>26</v>
      </c>
      <c r="AG1" s="37" t="s">
        <v>27</v>
      </c>
      <c r="AH1" s="34" t="s">
        <v>5398</v>
      </c>
    </row>
    <row r="2" spans="1:34" s="24" customFormat="1" ht="25.5" customHeight="1" x14ac:dyDescent="0.25">
      <c r="A2" s="96">
        <v>1</v>
      </c>
      <c r="B2" s="61" t="s">
        <v>2808</v>
      </c>
      <c r="C2" s="97" t="s">
        <v>185</v>
      </c>
      <c r="D2" s="97"/>
      <c r="E2" s="97" t="s">
        <v>55</v>
      </c>
      <c r="F2" s="97" t="s">
        <v>217</v>
      </c>
      <c r="G2" s="96" t="s">
        <v>218</v>
      </c>
      <c r="H2" s="98">
        <v>42428</v>
      </c>
      <c r="I2" s="96" t="s">
        <v>219</v>
      </c>
      <c r="J2" s="96">
        <v>2016</v>
      </c>
      <c r="K2" s="97" t="s">
        <v>56</v>
      </c>
      <c r="L2" s="97"/>
      <c r="M2" s="97" t="s">
        <v>54</v>
      </c>
      <c r="N2" s="96" t="s">
        <v>31</v>
      </c>
      <c r="O2" s="97" t="s">
        <v>32</v>
      </c>
      <c r="P2" s="98"/>
      <c r="Q2" s="96"/>
      <c r="R2" s="96"/>
      <c r="S2" s="96" t="s">
        <v>3196</v>
      </c>
      <c r="T2" s="96"/>
      <c r="U2" s="97"/>
      <c r="V2" s="97"/>
      <c r="W2" s="104" t="s">
        <v>50</v>
      </c>
      <c r="X2" s="104" t="s">
        <v>50</v>
      </c>
      <c r="Y2" s="98"/>
      <c r="Z2" s="97" t="s">
        <v>220</v>
      </c>
      <c r="AA2" s="96" t="s">
        <v>34</v>
      </c>
      <c r="AB2" s="9">
        <f t="shared" ref="AB2:AB65" ca="1" si="0">IF(S2="UI",DATEDIF(H2,TODAY(),"D"),"")</f>
        <v>3883</v>
      </c>
      <c r="AC2" s="9" t="str">
        <f t="shared" ref="AC2:AC65" ca="1" si="1">IF(S2="UI",IF(AB2&gt;365,"Above 1 Year",IF(AND(AB2&lt;=365,AB2&gt;180),"Above 6 Months",IF(AND(AB2&lt;=180,AB2&gt;90),"Above 3 Months",IF(AND(AB2&lt;=90,AB2&gt;60),"Above 60 Days",IF(AND(AB2&lt;=60,AB2&gt;45),"45 to 60 Days","Below 45 Days"))))),"")</f>
        <v>Above 1 Year</v>
      </c>
      <c r="AD2" s="9" t="str">
        <f t="shared" ref="AD2:AD65" ca="1" si="2">IF(Y2&lt;&gt;"",DATEDIF(Y2,TODAY(),"D"),"")</f>
        <v/>
      </c>
      <c r="AE2" s="9" t="str">
        <f t="shared" ref="AE2:AE65" ca="1" si="3">IF(AD2&lt;&gt;"",IF(AD2&gt;365,"Above 1 Year",IF(AND(AD2&lt;=365,AD2&gt;180),"Above 6 Months",IF(AND(AD2&lt;=180,AD2&gt;90),"Above 3 Months",IF(AND(AD2&lt;=90,AD2&gt;60),"Above 60 Days",IF(AND(AD2&lt;=60,AD2&gt;45),"45 to 60 Days","Below 45 Days"))))),"")</f>
        <v/>
      </c>
      <c r="AF2" s="97" t="s">
        <v>216</v>
      </c>
      <c r="AG2" s="97" t="s">
        <v>3937</v>
      </c>
      <c r="AH2" s="97" t="str">
        <f ca="1">IF(X2="SC/PRC/CC No. Awaited","",AC2)</f>
        <v>Above 1 Year</v>
      </c>
    </row>
    <row r="3" spans="1:34" s="24" customFormat="1" ht="25.5" customHeight="1" x14ac:dyDescent="0.25">
      <c r="A3" s="96">
        <v>2</v>
      </c>
      <c r="B3" s="61" t="s">
        <v>2808</v>
      </c>
      <c r="C3" s="97" t="s">
        <v>41</v>
      </c>
      <c r="D3" s="97"/>
      <c r="E3" s="97" t="s">
        <v>42</v>
      </c>
      <c r="F3" s="97" t="s">
        <v>199</v>
      </c>
      <c r="G3" s="96" t="s">
        <v>200</v>
      </c>
      <c r="H3" s="98">
        <v>42504</v>
      </c>
      <c r="I3" s="96" t="s">
        <v>201</v>
      </c>
      <c r="J3" s="96">
        <v>2016</v>
      </c>
      <c r="K3" s="97" t="s">
        <v>44</v>
      </c>
      <c r="L3" s="97"/>
      <c r="M3" s="97" t="s">
        <v>30</v>
      </c>
      <c r="N3" s="96" t="s">
        <v>31</v>
      </c>
      <c r="O3" s="97" t="s">
        <v>32</v>
      </c>
      <c r="P3" s="98">
        <v>42936</v>
      </c>
      <c r="Q3" s="96"/>
      <c r="R3" s="96"/>
      <c r="S3" s="96" t="s">
        <v>3196</v>
      </c>
      <c r="T3" s="96"/>
      <c r="U3" s="97"/>
      <c r="V3" s="97"/>
      <c r="W3" s="104" t="s">
        <v>33</v>
      </c>
      <c r="X3" s="104" t="s">
        <v>33</v>
      </c>
      <c r="Y3" s="98">
        <v>42936</v>
      </c>
      <c r="Z3" s="97" t="s">
        <v>202</v>
      </c>
      <c r="AA3" s="96" t="s">
        <v>34</v>
      </c>
      <c r="AB3" s="9">
        <f t="shared" ca="1" si="0"/>
        <v>3807</v>
      </c>
      <c r="AC3" s="9" t="str">
        <f t="shared" ca="1" si="1"/>
        <v>Above 1 Year</v>
      </c>
      <c r="AD3" s="9">
        <f t="shared" ca="1" si="2"/>
        <v>3375</v>
      </c>
      <c r="AE3" s="9" t="str">
        <f t="shared" ca="1" si="3"/>
        <v>Above 1 Year</v>
      </c>
      <c r="AF3" s="97" t="s">
        <v>193</v>
      </c>
      <c r="AG3" s="97" t="s">
        <v>3938</v>
      </c>
      <c r="AH3" s="97" t="str">
        <f t="shared" ref="AH3:AH66" si="4">IF(X3="SC/PRC/CC No. Awaited","",AC3)</f>
        <v/>
      </c>
    </row>
    <row r="4" spans="1:34" s="24" customFormat="1" ht="25.5" customHeight="1" x14ac:dyDescent="0.25">
      <c r="A4" s="96">
        <v>3</v>
      </c>
      <c r="B4" s="61" t="s">
        <v>2808</v>
      </c>
      <c r="C4" s="97">
        <v>0</v>
      </c>
      <c r="D4" s="97"/>
      <c r="E4" s="97" t="s">
        <v>51</v>
      </c>
      <c r="F4" s="97" t="s">
        <v>208</v>
      </c>
      <c r="G4" s="96" t="s">
        <v>209</v>
      </c>
      <c r="H4" s="98">
        <v>42816</v>
      </c>
      <c r="I4" s="96" t="s">
        <v>210</v>
      </c>
      <c r="J4" s="96">
        <v>2017</v>
      </c>
      <c r="K4" s="97" t="s">
        <v>44</v>
      </c>
      <c r="L4" s="97"/>
      <c r="M4" s="97" t="s">
        <v>30</v>
      </c>
      <c r="N4" s="96" t="s">
        <v>31</v>
      </c>
      <c r="O4" s="97" t="s">
        <v>32</v>
      </c>
      <c r="P4" s="98">
        <v>42949</v>
      </c>
      <c r="Q4" s="96"/>
      <c r="R4" s="96"/>
      <c r="S4" s="96" t="s">
        <v>3196</v>
      </c>
      <c r="T4" s="96"/>
      <c r="U4" s="97"/>
      <c r="V4" s="97"/>
      <c r="W4" s="104" t="s">
        <v>33</v>
      </c>
      <c r="X4" s="104" t="s">
        <v>33</v>
      </c>
      <c r="Y4" s="98">
        <v>42949</v>
      </c>
      <c r="Z4" s="97" t="s">
        <v>211</v>
      </c>
      <c r="AA4" s="96" t="s">
        <v>34</v>
      </c>
      <c r="AB4" s="9">
        <f t="shared" ca="1" si="0"/>
        <v>3495</v>
      </c>
      <c r="AC4" s="9" t="str">
        <f t="shared" ca="1" si="1"/>
        <v>Above 1 Year</v>
      </c>
      <c r="AD4" s="9">
        <f t="shared" ca="1" si="2"/>
        <v>3362</v>
      </c>
      <c r="AE4" s="9" t="str">
        <f t="shared" ca="1" si="3"/>
        <v>Above 1 Year</v>
      </c>
      <c r="AF4" s="97" t="s">
        <v>193</v>
      </c>
      <c r="AG4" s="97" t="s">
        <v>3939</v>
      </c>
      <c r="AH4" s="97" t="str">
        <f t="shared" si="4"/>
        <v/>
      </c>
    </row>
    <row r="5" spans="1:34" s="24" customFormat="1" ht="25.5" customHeight="1" x14ac:dyDescent="0.25">
      <c r="A5" s="96">
        <v>4</v>
      </c>
      <c r="B5" s="61" t="s">
        <v>2808</v>
      </c>
      <c r="C5" s="97" t="s">
        <v>185</v>
      </c>
      <c r="D5" s="97"/>
      <c r="E5" s="97" t="s">
        <v>55</v>
      </c>
      <c r="F5" s="97" t="s">
        <v>223</v>
      </c>
      <c r="G5" s="96" t="s">
        <v>224</v>
      </c>
      <c r="H5" s="98">
        <v>42957</v>
      </c>
      <c r="I5" s="96" t="s">
        <v>225</v>
      </c>
      <c r="J5" s="96">
        <v>2017</v>
      </c>
      <c r="K5" s="97" t="s">
        <v>56</v>
      </c>
      <c r="L5" s="97"/>
      <c r="M5" s="97" t="s">
        <v>54</v>
      </c>
      <c r="N5" s="96" t="s">
        <v>31</v>
      </c>
      <c r="O5" s="97" t="s">
        <v>32</v>
      </c>
      <c r="P5" s="98"/>
      <c r="Q5" s="96"/>
      <c r="R5" s="96"/>
      <c r="S5" s="96" t="s">
        <v>3196</v>
      </c>
      <c r="T5" s="96"/>
      <c r="U5" s="97"/>
      <c r="V5" s="97"/>
      <c r="W5" s="104" t="s">
        <v>50</v>
      </c>
      <c r="X5" s="104" t="s">
        <v>50</v>
      </c>
      <c r="Y5" s="98"/>
      <c r="Z5" s="97" t="s">
        <v>226</v>
      </c>
      <c r="AA5" s="96" t="s">
        <v>34</v>
      </c>
      <c r="AB5" s="9">
        <f t="shared" ca="1" si="0"/>
        <v>3354</v>
      </c>
      <c r="AC5" s="9" t="str">
        <f t="shared" ca="1" si="1"/>
        <v>Above 1 Year</v>
      </c>
      <c r="AD5" s="9" t="str">
        <f t="shared" ca="1" si="2"/>
        <v/>
      </c>
      <c r="AE5" s="9" t="str">
        <f t="shared" ca="1" si="3"/>
        <v/>
      </c>
      <c r="AF5" s="97" t="s">
        <v>216</v>
      </c>
      <c r="AG5" s="97" t="s">
        <v>3940</v>
      </c>
      <c r="AH5" s="97" t="str">
        <f t="shared" ca="1" si="4"/>
        <v>Above 1 Year</v>
      </c>
    </row>
    <row r="6" spans="1:34" s="24" customFormat="1" ht="25.5" customHeight="1" x14ac:dyDescent="0.25">
      <c r="A6" s="96">
        <v>5</v>
      </c>
      <c r="B6" s="61" t="s">
        <v>2808</v>
      </c>
      <c r="C6" s="97" t="s">
        <v>185</v>
      </c>
      <c r="D6" s="97"/>
      <c r="E6" s="97" t="s">
        <v>55</v>
      </c>
      <c r="F6" s="97" t="s">
        <v>677</v>
      </c>
      <c r="G6" s="96" t="s">
        <v>678</v>
      </c>
      <c r="H6" s="98">
        <v>42963</v>
      </c>
      <c r="I6" s="96" t="s">
        <v>225</v>
      </c>
      <c r="J6" s="96">
        <v>2017</v>
      </c>
      <c r="K6" s="97" t="s">
        <v>56</v>
      </c>
      <c r="L6" s="97"/>
      <c r="M6" s="97" t="s">
        <v>54</v>
      </c>
      <c r="N6" s="96" t="s">
        <v>31</v>
      </c>
      <c r="O6" s="97" t="s">
        <v>32</v>
      </c>
      <c r="P6" s="98"/>
      <c r="Q6" s="96"/>
      <c r="R6" s="96"/>
      <c r="S6" s="96" t="s">
        <v>3196</v>
      </c>
      <c r="T6" s="96"/>
      <c r="U6" s="97"/>
      <c r="V6" s="97"/>
      <c r="W6" s="104" t="s">
        <v>50</v>
      </c>
      <c r="X6" s="104" t="s">
        <v>50</v>
      </c>
      <c r="Y6" s="98"/>
      <c r="Z6" s="97" t="s">
        <v>679</v>
      </c>
      <c r="AA6" s="96" t="s">
        <v>34</v>
      </c>
      <c r="AB6" s="9">
        <f t="shared" ca="1" si="0"/>
        <v>3348</v>
      </c>
      <c r="AC6" s="9" t="str">
        <f t="shared" ca="1" si="1"/>
        <v>Above 1 Year</v>
      </c>
      <c r="AD6" s="9" t="str">
        <f t="shared" ca="1" si="2"/>
        <v/>
      </c>
      <c r="AE6" s="9" t="str">
        <f t="shared" ca="1" si="3"/>
        <v/>
      </c>
      <c r="AF6" s="97" t="s">
        <v>216</v>
      </c>
      <c r="AG6" s="97" t="s">
        <v>3941</v>
      </c>
      <c r="AH6" s="97" t="str">
        <f t="shared" ca="1" si="4"/>
        <v>Above 1 Year</v>
      </c>
    </row>
    <row r="7" spans="1:34" s="24" customFormat="1" ht="25.5" customHeight="1" x14ac:dyDescent="0.25">
      <c r="A7" s="96">
        <v>6</v>
      </c>
      <c r="B7" s="61" t="s">
        <v>2808</v>
      </c>
      <c r="C7" s="97" t="s">
        <v>185</v>
      </c>
      <c r="D7" s="97"/>
      <c r="E7" s="97" t="s">
        <v>55</v>
      </c>
      <c r="F7" s="97" t="s">
        <v>770</v>
      </c>
      <c r="G7" s="96" t="s">
        <v>771</v>
      </c>
      <c r="H7" s="98">
        <v>42963</v>
      </c>
      <c r="I7" s="96" t="s">
        <v>225</v>
      </c>
      <c r="J7" s="96">
        <v>2017</v>
      </c>
      <c r="K7" s="97" t="s">
        <v>56</v>
      </c>
      <c r="L7" s="97"/>
      <c r="M7" s="97" t="s">
        <v>54</v>
      </c>
      <c r="N7" s="96" t="s">
        <v>31</v>
      </c>
      <c r="O7" s="97" t="s">
        <v>32</v>
      </c>
      <c r="P7" s="98"/>
      <c r="Q7" s="96"/>
      <c r="R7" s="96"/>
      <c r="S7" s="96" t="s">
        <v>3196</v>
      </c>
      <c r="T7" s="96"/>
      <c r="U7" s="97"/>
      <c r="V7" s="97"/>
      <c r="W7" s="104" t="s">
        <v>50</v>
      </c>
      <c r="X7" s="104" t="s">
        <v>50</v>
      </c>
      <c r="Y7" s="98"/>
      <c r="Z7" s="97" t="s">
        <v>772</v>
      </c>
      <c r="AA7" s="96" t="s">
        <v>34</v>
      </c>
      <c r="AB7" s="9">
        <f t="shared" ca="1" si="0"/>
        <v>3348</v>
      </c>
      <c r="AC7" s="9" t="str">
        <f t="shared" ca="1" si="1"/>
        <v>Above 1 Year</v>
      </c>
      <c r="AD7" s="9" t="str">
        <f t="shared" ca="1" si="2"/>
        <v/>
      </c>
      <c r="AE7" s="9" t="str">
        <f t="shared" ca="1" si="3"/>
        <v/>
      </c>
      <c r="AF7" s="97" t="s">
        <v>216</v>
      </c>
      <c r="AG7" s="97" t="s">
        <v>3942</v>
      </c>
      <c r="AH7" s="97" t="str">
        <f t="shared" ca="1" si="4"/>
        <v>Above 1 Year</v>
      </c>
    </row>
    <row r="8" spans="1:34" s="24" customFormat="1" ht="25.5" customHeight="1" x14ac:dyDescent="0.25">
      <c r="A8" s="96">
        <v>7</v>
      </c>
      <c r="B8" s="61" t="s">
        <v>2660</v>
      </c>
      <c r="C8" s="97" t="s">
        <v>37</v>
      </c>
      <c r="D8" s="97"/>
      <c r="E8" s="97" t="s">
        <v>38</v>
      </c>
      <c r="F8" s="97" t="s">
        <v>230</v>
      </c>
      <c r="G8" s="96" t="s">
        <v>227</v>
      </c>
      <c r="H8" s="98">
        <v>43000</v>
      </c>
      <c r="I8" s="96" t="s">
        <v>190</v>
      </c>
      <c r="J8" s="96">
        <v>2017</v>
      </c>
      <c r="K8" s="97" t="s">
        <v>59</v>
      </c>
      <c r="L8" s="97" t="s">
        <v>228</v>
      </c>
      <c r="M8" s="97" t="s">
        <v>59</v>
      </c>
      <c r="N8" s="96" t="s">
        <v>60</v>
      </c>
      <c r="O8" s="97" t="s">
        <v>32</v>
      </c>
      <c r="P8" s="98"/>
      <c r="Q8" s="96"/>
      <c r="R8" s="96"/>
      <c r="S8" s="96" t="s">
        <v>3196</v>
      </c>
      <c r="T8" s="96"/>
      <c r="U8" s="97"/>
      <c r="V8" s="97"/>
      <c r="W8" s="104" t="s">
        <v>177</v>
      </c>
      <c r="X8" s="104" t="s">
        <v>177</v>
      </c>
      <c r="Y8" s="98">
        <v>46030</v>
      </c>
      <c r="Z8" s="97" t="s">
        <v>231</v>
      </c>
      <c r="AA8" s="96" t="s">
        <v>34</v>
      </c>
      <c r="AB8" s="9">
        <f t="shared" ca="1" si="0"/>
        <v>3311</v>
      </c>
      <c r="AC8" s="9" t="str">
        <f t="shared" ca="1" si="1"/>
        <v>Above 1 Year</v>
      </c>
      <c r="AD8" s="9">
        <f t="shared" ca="1" si="2"/>
        <v>281</v>
      </c>
      <c r="AE8" s="9" t="str">
        <f t="shared" ca="1" si="3"/>
        <v>Above 6 Months</v>
      </c>
      <c r="AF8" s="97" t="s">
        <v>229</v>
      </c>
      <c r="AG8" s="97" t="s">
        <v>3943</v>
      </c>
      <c r="AH8" s="97" t="str">
        <f t="shared" ca="1" si="4"/>
        <v>Above 1 Year</v>
      </c>
    </row>
    <row r="9" spans="1:34" s="24" customFormat="1" ht="25.5" customHeight="1" x14ac:dyDescent="0.25">
      <c r="A9" s="96">
        <v>8</v>
      </c>
      <c r="B9" s="61" t="s">
        <v>2810</v>
      </c>
      <c r="C9" s="97">
        <v>0</v>
      </c>
      <c r="D9" s="97"/>
      <c r="E9" s="97" t="s">
        <v>68</v>
      </c>
      <c r="F9" s="97" t="s">
        <v>236</v>
      </c>
      <c r="G9" s="96" t="s">
        <v>237</v>
      </c>
      <c r="H9" s="98">
        <v>43144</v>
      </c>
      <c r="I9" s="96" t="s">
        <v>219</v>
      </c>
      <c r="J9" s="96">
        <v>2018</v>
      </c>
      <c r="K9" s="97" t="s">
        <v>39</v>
      </c>
      <c r="L9" s="97"/>
      <c r="M9" s="97" t="s">
        <v>39</v>
      </c>
      <c r="N9" s="96" t="s">
        <v>31</v>
      </c>
      <c r="O9" s="97" t="s">
        <v>32</v>
      </c>
      <c r="P9" s="98"/>
      <c r="Q9" s="96"/>
      <c r="R9" s="96"/>
      <c r="S9" s="96" t="s">
        <v>3196</v>
      </c>
      <c r="T9" s="96"/>
      <c r="U9" s="97"/>
      <c r="V9" s="97"/>
      <c r="W9" s="104" t="s">
        <v>33</v>
      </c>
      <c r="X9" s="104" t="s">
        <v>33</v>
      </c>
      <c r="Y9" s="98">
        <v>46197</v>
      </c>
      <c r="Z9" s="97" t="s">
        <v>238</v>
      </c>
      <c r="AA9" s="96" t="s">
        <v>34</v>
      </c>
      <c r="AB9" s="9">
        <f t="shared" ca="1" si="0"/>
        <v>3167</v>
      </c>
      <c r="AC9" s="9" t="str">
        <f t="shared" ca="1" si="1"/>
        <v>Above 1 Year</v>
      </c>
      <c r="AD9" s="9">
        <f t="shared" ca="1" si="2"/>
        <v>114</v>
      </c>
      <c r="AE9" s="9" t="str">
        <f t="shared" ca="1" si="3"/>
        <v>Above 3 Months</v>
      </c>
      <c r="AF9" s="97" t="s">
        <v>203</v>
      </c>
      <c r="AG9" s="97" t="s">
        <v>3944</v>
      </c>
      <c r="AH9" s="97" t="str">
        <f t="shared" si="4"/>
        <v/>
      </c>
    </row>
    <row r="10" spans="1:34" s="24" customFormat="1" ht="25.5" customHeight="1" x14ac:dyDescent="0.25">
      <c r="A10" s="96">
        <v>9</v>
      </c>
      <c r="B10" s="61" t="s">
        <v>2660</v>
      </c>
      <c r="C10" s="97" t="s">
        <v>183</v>
      </c>
      <c r="D10" s="97"/>
      <c r="E10" s="97" t="s">
        <v>69</v>
      </c>
      <c r="F10" s="97" t="s">
        <v>239</v>
      </c>
      <c r="G10" s="96" t="s">
        <v>240</v>
      </c>
      <c r="H10" s="98">
        <v>43276</v>
      </c>
      <c r="I10" s="96" t="s">
        <v>196</v>
      </c>
      <c r="J10" s="96">
        <v>2018</v>
      </c>
      <c r="K10" s="97" t="s">
        <v>39</v>
      </c>
      <c r="L10" s="97"/>
      <c r="M10" s="97" t="s">
        <v>39</v>
      </c>
      <c r="N10" s="96" t="s">
        <v>31</v>
      </c>
      <c r="O10" s="97" t="s">
        <v>32</v>
      </c>
      <c r="P10" s="98">
        <v>43554</v>
      </c>
      <c r="Q10" s="96"/>
      <c r="R10" s="96"/>
      <c r="S10" s="96" t="s">
        <v>3196</v>
      </c>
      <c r="T10" s="96"/>
      <c r="U10" s="97"/>
      <c r="V10" s="97"/>
      <c r="W10" s="104" t="s">
        <v>33</v>
      </c>
      <c r="X10" s="104" t="s">
        <v>33</v>
      </c>
      <c r="Y10" s="98">
        <v>43554</v>
      </c>
      <c r="Z10" s="97" t="s">
        <v>241</v>
      </c>
      <c r="AA10" s="96" t="s">
        <v>34</v>
      </c>
      <c r="AB10" s="9">
        <f t="shared" ca="1" si="0"/>
        <v>3035</v>
      </c>
      <c r="AC10" s="9" t="str">
        <f t="shared" ca="1" si="1"/>
        <v>Above 1 Year</v>
      </c>
      <c r="AD10" s="9">
        <f t="shared" ca="1" si="2"/>
        <v>2757</v>
      </c>
      <c r="AE10" s="9" t="str">
        <f t="shared" ca="1" si="3"/>
        <v>Above 1 Year</v>
      </c>
      <c r="AF10" s="97" t="s">
        <v>203</v>
      </c>
      <c r="AG10" s="97" t="s">
        <v>3945</v>
      </c>
      <c r="AH10" s="97" t="str">
        <f t="shared" si="4"/>
        <v/>
      </c>
    </row>
    <row r="11" spans="1:34" s="24" customFormat="1" ht="25.5" customHeight="1" x14ac:dyDescent="0.25">
      <c r="A11" s="96">
        <v>10</v>
      </c>
      <c r="B11" s="61" t="s">
        <v>2660</v>
      </c>
      <c r="C11" s="97" t="s">
        <v>183</v>
      </c>
      <c r="D11" s="97"/>
      <c r="E11" s="97" t="s">
        <v>61</v>
      </c>
      <c r="F11" s="97" t="s">
        <v>242</v>
      </c>
      <c r="G11" s="96" t="s">
        <v>243</v>
      </c>
      <c r="H11" s="98">
        <v>43483</v>
      </c>
      <c r="I11" s="96" t="s">
        <v>221</v>
      </c>
      <c r="J11" s="96">
        <v>2019</v>
      </c>
      <c r="K11" s="97" t="s">
        <v>94</v>
      </c>
      <c r="L11" s="97"/>
      <c r="M11" s="97" t="s">
        <v>94</v>
      </c>
      <c r="N11" s="96" t="s">
        <v>31</v>
      </c>
      <c r="O11" s="97" t="s">
        <v>32</v>
      </c>
      <c r="P11" s="98"/>
      <c r="Q11" s="96"/>
      <c r="R11" s="96"/>
      <c r="S11" s="96" t="s">
        <v>3196</v>
      </c>
      <c r="T11" s="96"/>
      <c r="U11" s="97"/>
      <c r="V11" s="97"/>
      <c r="W11" s="104" t="s">
        <v>112</v>
      </c>
      <c r="X11" s="104" t="s">
        <v>112</v>
      </c>
      <c r="Y11" s="98"/>
      <c r="Z11" s="97" t="s">
        <v>244</v>
      </c>
      <c r="AA11" s="96" t="s">
        <v>34</v>
      </c>
      <c r="AB11" s="9">
        <f t="shared" ca="1" si="0"/>
        <v>2828</v>
      </c>
      <c r="AC11" s="9" t="str">
        <f t="shared" ca="1" si="1"/>
        <v>Above 1 Year</v>
      </c>
      <c r="AD11" s="9" t="str">
        <f t="shared" ca="1" si="2"/>
        <v/>
      </c>
      <c r="AE11" s="9" t="str">
        <f t="shared" ca="1" si="3"/>
        <v/>
      </c>
      <c r="AF11" s="97" t="s">
        <v>245</v>
      </c>
      <c r="AG11" s="97" t="s">
        <v>3946</v>
      </c>
      <c r="AH11" s="97" t="str">
        <f t="shared" ca="1" si="4"/>
        <v>Above 1 Year</v>
      </c>
    </row>
    <row r="12" spans="1:34" s="24" customFormat="1" ht="25.5" customHeight="1" x14ac:dyDescent="0.25">
      <c r="A12" s="96">
        <v>11</v>
      </c>
      <c r="B12" s="61" t="s">
        <v>2660</v>
      </c>
      <c r="C12" s="97" t="s">
        <v>183</v>
      </c>
      <c r="D12" s="97" t="s">
        <v>3038</v>
      </c>
      <c r="E12" s="97" t="s">
        <v>74</v>
      </c>
      <c r="F12" s="97" t="s">
        <v>246</v>
      </c>
      <c r="G12" s="96" t="s">
        <v>247</v>
      </c>
      <c r="H12" s="98">
        <v>43503</v>
      </c>
      <c r="I12" s="96" t="s">
        <v>219</v>
      </c>
      <c r="J12" s="96">
        <v>2019</v>
      </c>
      <c r="K12" s="97" t="s">
        <v>126</v>
      </c>
      <c r="L12" s="97" t="s">
        <v>126</v>
      </c>
      <c r="M12" s="97" t="s">
        <v>49</v>
      </c>
      <c r="N12" s="96" t="s">
        <v>31</v>
      </c>
      <c r="O12" s="97" t="s">
        <v>45</v>
      </c>
      <c r="P12" s="98"/>
      <c r="Q12" s="96"/>
      <c r="R12" s="96"/>
      <c r="S12" s="96" t="s">
        <v>3196</v>
      </c>
      <c r="T12" s="96"/>
      <c r="U12" s="97"/>
      <c r="V12" s="97"/>
      <c r="W12" s="104" t="s">
        <v>50</v>
      </c>
      <c r="X12" s="104" t="s">
        <v>50</v>
      </c>
      <c r="Y12" s="98"/>
      <c r="Z12" s="97" t="s">
        <v>248</v>
      </c>
      <c r="AA12" s="96" t="s">
        <v>34</v>
      </c>
      <c r="AB12" s="9">
        <f t="shared" ca="1" si="0"/>
        <v>2808</v>
      </c>
      <c r="AC12" s="9" t="str">
        <f t="shared" ca="1" si="1"/>
        <v>Above 1 Year</v>
      </c>
      <c r="AD12" s="9" t="str">
        <f t="shared" ca="1" si="2"/>
        <v/>
      </c>
      <c r="AE12" s="9" t="str">
        <f t="shared" ca="1" si="3"/>
        <v/>
      </c>
      <c r="AF12" s="97" t="s">
        <v>249</v>
      </c>
      <c r="AG12" s="97" t="s">
        <v>3947</v>
      </c>
      <c r="AH12" s="97" t="str">
        <f t="shared" ca="1" si="4"/>
        <v>Above 1 Year</v>
      </c>
    </row>
    <row r="13" spans="1:34" s="24" customFormat="1" ht="25.5" customHeight="1" x14ac:dyDescent="0.25">
      <c r="A13" s="96">
        <v>12</v>
      </c>
      <c r="B13" s="61" t="s">
        <v>2660</v>
      </c>
      <c r="C13" s="97">
        <v>0</v>
      </c>
      <c r="D13" s="97"/>
      <c r="E13" s="97" t="s">
        <v>28</v>
      </c>
      <c r="F13" s="97" t="s">
        <v>250</v>
      </c>
      <c r="G13" s="96" t="s">
        <v>243</v>
      </c>
      <c r="H13" s="98">
        <v>43506</v>
      </c>
      <c r="I13" s="96" t="s">
        <v>219</v>
      </c>
      <c r="J13" s="96">
        <v>2019</v>
      </c>
      <c r="K13" s="97" t="s">
        <v>94</v>
      </c>
      <c r="L13" s="97"/>
      <c r="M13" s="97" t="s">
        <v>94</v>
      </c>
      <c r="N13" s="96" t="s">
        <v>31</v>
      </c>
      <c r="O13" s="97" t="s">
        <v>32</v>
      </c>
      <c r="P13" s="98"/>
      <c r="Q13" s="96"/>
      <c r="R13" s="96"/>
      <c r="S13" s="96" t="s">
        <v>3196</v>
      </c>
      <c r="T13" s="96"/>
      <c r="U13" s="97"/>
      <c r="V13" s="97"/>
      <c r="W13" s="104" t="s">
        <v>128</v>
      </c>
      <c r="X13" s="104" t="s">
        <v>112</v>
      </c>
      <c r="Y13" s="98"/>
      <c r="Z13" s="97" t="s">
        <v>251</v>
      </c>
      <c r="AA13" s="96" t="s">
        <v>34</v>
      </c>
      <c r="AB13" s="9">
        <f t="shared" ca="1" si="0"/>
        <v>2805</v>
      </c>
      <c r="AC13" s="9" t="str">
        <f t="shared" ca="1" si="1"/>
        <v>Above 1 Year</v>
      </c>
      <c r="AD13" s="9" t="str">
        <f t="shared" ca="1" si="2"/>
        <v/>
      </c>
      <c r="AE13" s="9" t="str">
        <f t="shared" ca="1" si="3"/>
        <v/>
      </c>
      <c r="AF13" s="97" t="s">
        <v>245</v>
      </c>
      <c r="AG13" s="97" t="s">
        <v>3948</v>
      </c>
      <c r="AH13" s="97" t="str">
        <f t="shared" ca="1" si="4"/>
        <v>Above 1 Year</v>
      </c>
    </row>
    <row r="14" spans="1:34" s="24" customFormat="1" ht="25.5" customHeight="1" x14ac:dyDescent="0.25">
      <c r="A14" s="96">
        <v>13</v>
      </c>
      <c r="B14" s="61" t="s">
        <v>2810</v>
      </c>
      <c r="C14" s="97" t="s">
        <v>62</v>
      </c>
      <c r="D14" s="97"/>
      <c r="E14" s="97" t="s">
        <v>106</v>
      </c>
      <c r="F14" s="97" t="s">
        <v>252</v>
      </c>
      <c r="G14" s="96" t="s">
        <v>70</v>
      </c>
      <c r="H14" s="98">
        <v>43549</v>
      </c>
      <c r="I14" s="96" t="s">
        <v>210</v>
      </c>
      <c r="J14" s="96">
        <v>2019</v>
      </c>
      <c r="K14" s="97" t="s">
        <v>70</v>
      </c>
      <c r="L14" s="97"/>
      <c r="M14" s="97" t="s">
        <v>70</v>
      </c>
      <c r="N14" s="96" t="s">
        <v>70</v>
      </c>
      <c r="O14" s="97" t="s">
        <v>32</v>
      </c>
      <c r="P14" s="98"/>
      <c r="Q14" s="96"/>
      <c r="R14" s="96"/>
      <c r="S14" s="96" t="s">
        <v>3196</v>
      </c>
      <c r="T14" s="96"/>
      <c r="U14" s="97"/>
      <c r="V14" s="97"/>
      <c r="W14" s="104" t="s">
        <v>177</v>
      </c>
      <c r="X14" s="104" t="s">
        <v>177</v>
      </c>
      <c r="Y14" s="98">
        <v>45432</v>
      </c>
      <c r="Z14" s="97" t="s">
        <v>253</v>
      </c>
      <c r="AA14" s="96" t="s">
        <v>34</v>
      </c>
      <c r="AB14" s="9">
        <f t="shared" ca="1" si="0"/>
        <v>2762</v>
      </c>
      <c r="AC14" s="9" t="str">
        <f t="shared" ca="1" si="1"/>
        <v>Above 1 Year</v>
      </c>
      <c r="AD14" s="9">
        <f t="shared" ca="1" si="2"/>
        <v>879</v>
      </c>
      <c r="AE14" s="9" t="str">
        <f t="shared" ca="1" si="3"/>
        <v>Above 1 Year</v>
      </c>
      <c r="AF14" s="97" t="s">
        <v>254</v>
      </c>
      <c r="AG14" s="97" t="s">
        <v>3949</v>
      </c>
      <c r="AH14" s="97" t="str">
        <f t="shared" ca="1" si="4"/>
        <v>Above 1 Year</v>
      </c>
    </row>
    <row r="15" spans="1:34" s="24" customFormat="1" ht="25.5" customHeight="1" x14ac:dyDescent="0.25">
      <c r="A15" s="96">
        <v>14</v>
      </c>
      <c r="B15" s="61" t="s">
        <v>2808</v>
      </c>
      <c r="C15" s="97" t="s">
        <v>41</v>
      </c>
      <c r="D15" s="97"/>
      <c r="E15" s="97" t="s">
        <v>79</v>
      </c>
      <c r="F15" s="97" t="s">
        <v>255</v>
      </c>
      <c r="G15" s="96" t="s">
        <v>227</v>
      </c>
      <c r="H15" s="98">
        <v>43558</v>
      </c>
      <c r="I15" s="96" t="s">
        <v>256</v>
      </c>
      <c r="J15" s="96">
        <v>2019</v>
      </c>
      <c r="K15" s="97" t="s">
        <v>59</v>
      </c>
      <c r="L15" s="97" t="s">
        <v>228</v>
      </c>
      <c r="M15" s="97" t="s">
        <v>59</v>
      </c>
      <c r="N15" s="96" t="s">
        <v>60</v>
      </c>
      <c r="O15" s="97" t="s">
        <v>32</v>
      </c>
      <c r="P15" s="98"/>
      <c r="Q15" s="96"/>
      <c r="R15" s="96"/>
      <c r="S15" s="96" t="s">
        <v>3196</v>
      </c>
      <c r="T15" s="96"/>
      <c r="U15" s="97"/>
      <c r="V15" s="97"/>
      <c r="W15" s="104" t="s">
        <v>112</v>
      </c>
      <c r="X15" s="104" t="s">
        <v>112</v>
      </c>
      <c r="Y15" s="98"/>
      <c r="Z15" s="97" t="s">
        <v>257</v>
      </c>
      <c r="AA15" s="96" t="s">
        <v>34</v>
      </c>
      <c r="AB15" s="9">
        <f t="shared" ca="1" si="0"/>
        <v>2753</v>
      </c>
      <c r="AC15" s="9" t="str">
        <f t="shared" ca="1" si="1"/>
        <v>Above 1 Year</v>
      </c>
      <c r="AD15" s="9" t="str">
        <f t="shared" ca="1" si="2"/>
        <v/>
      </c>
      <c r="AE15" s="9" t="str">
        <f t="shared" ca="1" si="3"/>
        <v/>
      </c>
      <c r="AF15" s="97" t="s">
        <v>229</v>
      </c>
      <c r="AG15" s="97" t="s">
        <v>3950</v>
      </c>
      <c r="AH15" s="97" t="str">
        <f t="shared" ca="1" si="4"/>
        <v>Above 1 Year</v>
      </c>
    </row>
    <row r="16" spans="1:34" s="24" customFormat="1" ht="25.5" customHeight="1" x14ac:dyDescent="0.25">
      <c r="A16" s="96">
        <v>15</v>
      </c>
      <c r="B16" s="61" t="s">
        <v>2660</v>
      </c>
      <c r="C16" s="97">
        <v>0</v>
      </c>
      <c r="D16" s="97"/>
      <c r="E16" s="97" t="s">
        <v>28</v>
      </c>
      <c r="F16" s="97" t="s">
        <v>258</v>
      </c>
      <c r="G16" s="96" t="s">
        <v>243</v>
      </c>
      <c r="H16" s="98">
        <v>43575</v>
      </c>
      <c r="I16" s="96" t="s">
        <v>256</v>
      </c>
      <c r="J16" s="96">
        <v>2019</v>
      </c>
      <c r="K16" s="97" t="s">
        <v>94</v>
      </c>
      <c r="L16" s="97"/>
      <c r="M16" s="97" t="s">
        <v>94</v>
      </c>
      <c r="N16" s="96" t="s">
        <v>31</v>
      </c>
      <c r="O16" s="97" t="s">
        <v>32</v>
      </c>
      <c r="P16" s="98"/>
      <c r="Q16" s="96"/>
      <c r="R16" s="96"/>
      <c r="S16" s="96" t="s">
        <v>3196</v>
      </c>
      <c r="T16" s="96"/>
      <c r="U16" s="97"/>
      <c r="V16" s="97"/>
      <c r="W16" s="104" t="s">
        <v>128</v>
      </c>
      <c r="X16" s="104" t="s">
        <v>112</v>
      </c>
      <c r="Y16" s="98"/>
      <c r="Z16" s="97" t="s">
        <v>259</v>
      </c>
      <c r="AA16" s="96" t="s">
        <v>34</v>
      </c>
      <c r="AB16" s="9">
        <f t="shared" ca="1" si="0"/>
        <v>2736</v>
      </c>
      <c r="AC16" s="9" t="str">
        <f t="shared" ca="1" si="1"/>
        <v>Above 1 Year</v>
      </c>
      <c r="AD16" s="9" t="str">
        <f t="shared" ca="1" si="2"/>
        <v/>
      </c>
      <c r="AE16" s="9" t="str">
        <f t="shared" ca="1" si="3"/>
        <v/>
      </c>
      <c r="AF16" s="97" t="s">
        <v>245</v>
      </c>
      <c r="AG16" s="97" t="s">
        <v>3951</v>
      </c>
      <c r="AH16" s="97" t="str">
        <f t="shared" ca="1" si="4"/>
        <v>Above 1 Year</v>
      </c>
    </row>
    <row r="17" spans="1:34" s="24" customFormat="1" ht="25.5" customHeight="1" x14ac:dyDescent="0.25">
      <c r="A17" s="96">
        <v>16</v>
      </c>
      <c r="B17" s="61" t="s">
        <v>2660</v>
      </c>
      <c r="C17" s="97">
        <v>0</v>
      </c>
      <c r="D17" s="97"/>
      <c r="E17" s="97" t="s">
        <v>28</v>
      </c>
      <c r="F17" s="97" t="s">
        <v>260</v>
      </c>
      <c r="G17" s="96" t="s">
        <v>261</v>
      </c>
      <c r="H17" s="98">
        <v>43578</v>
      </c>
      <c r="I17" s="96" t="s">
        <v>256</v>
      </c>
      <c r="J17" s="96">
        <v>2019</v>
      </c>
      <c r="K17" s="97" t="s">
        <v>94</v>
      </c>
      <c r="L17" s="97"/>
      <c r="M17" s="97" t="s">
        <v>94</v>
      </c>
      <c r="N17" s="96" t="s">
        <v>31</v>
      </c>
      <c r="O17" s="97" t="s">
        <v>32</v>
      </c>
      <c r="P17" s="98"/>
      <c r="Q17" s="96"/>
      <c r="R17" s="96"/>
      <c r="S17" s="96" t="s">
        <v>3196</v>
      </c>
      <c r="T17" s="96"/>
      <c r="U17" s="97"/>
      <c r="V17" s="97"/>
      <c r="W17" s="104" t="s">
        <v>128</v>
      </c>
      <c r="X17" s="104" t="s">
        <v>112</v>
      </c>
      <c r="Y17" s="98"/>
      <c r="Z17" s="97" t="s">
        <v>262</v>
      </c>
      <c r="AA17" s="96" t="s">
        <v>34</v>
      </c>
      <c r="AB17" s="9">
        <f t="shared" ca="1" si="0"/>
        <v>2733</v>
      </c>
      <c r="AC17" s="9" t="str">
        <f t="shared" ca="1" si="1"/>
        <v>Above 1 Year</v>
      </c>
      <c r="AD17" s="9" t="str">
        <f t="shared" ca="1" si="2"/>
        <v/>
      </c>
      <c r="AE17" s="9" t="str">
        <f t="shared" ca="1" si="3"/>
        <v/>
      </c>
      <c r="AF17" s="97" t="s">
        <v>245</v>
      </c>
      <c r="AG17" s="97" t="s">
        <v>3952</v>
      </c>
      <c r="AH17" s="97" t="str">
        <f t="shared" ca="1" si="4"/>
        <v>Above 1 Year</v>
      </c>
    </row>
    <row r="18" spans="1:34" s="24" customFormat="1" ht="25.5" customHeight="1" x14ac:dyDescent="0.25">
      <c r="A18" s="96">
        <v>17</v>
      </c>
      <c r="B18" s="61" t="s">
        <v>2660</v>
      </c>
      <c r="C18" s="97" t="s">
        <v>183</v>
      </c>
      <c r="D18" s="97"/>
      <c r="E18" s="97" t="s">
        <v>69</v>
      </c>
      <c r="F18" s="97" t="s">
        <v>263</v>
      </c>
      <c r="G18" s="96" t="s">
        <v>264</v>
      </c>
      <c r="H18" s="98">
        <v>43593</v>
      </c>
      <c r="I18" s="96" t="s">
        <v>201</v>
      </c>
      <c r="J18" s="96">
        <v>2019</v>
      </c>
      <c r="K18" s="97" t="s">
        <v>59</v>
      </c>
      <c r="L18" s="97" t="s">
        <v>265</v>
      </c>
      <c r="M18" s="97" t="s">
        <v>59</v>
      </c>
      <c r="N18" s="96" t="s">
        <v>60</v>
      </c>
      <c r="O18" s="97" t="s">
        <v>32</v>
      </c>
      <c r="P18" s="98"/>
      <c r="Q18" s="96"/>
      <c r="R18" s="96"/>
      <c r="S18" s="96" t="s">
        <v>3196</v>
      </c>
      <c r="T18" s="96"/>
      <c r="U18" s="97"/>
      <c r="V18" s="97"/>
      <c r="W18" s="104" t="s">
        <v>112</v>
      </c>
      <c r="X18" s="104" t="s">
        <v>112</v>
      </c>
      <c r="Y18" s="98"/>
      <c r="Z18" s="97" t="s">
        <v>266</v>
      </c>
      <c r="AA18" s="96" t="s">
        <v>34</v>
      </c>
      <c r="AB18" s="9">
        <f t="shared" ca="1" si="0"/>
        <v>2718</v>
      </c>
      <c r="AC18" s="9" t="str">
        <f t="shared" ca="1" si="1"/>
        <v>Above 1 Year</v>
      </c>
      <c r="AD18" s="9" t="str">
        <f t="shared" ca="1" si="2"/>
        <v/>
      </c>
      <c r="AE18" s="9" t="str">
        <f t="shared" ca="1" si="3"/>
        <v/>
      </c>
      <c r="AF18" s="97" t="s">
        <v>229</v>
      </c>
      <c r="AG18" s="97" t="s">
        <v>3953</v>
      </c>
      <c r="AH18" s="97" t="str">
        <f t="shared" ca="1" si="4"/>
        <v>Above 1 Year</v>
      </c>
    </row>
    <row r="19" spans="1:34" s="24" customFormat="1" ht="25.5" customHeight="1" x14ac:dyDescent="0.25">
      <c r="A19" s="96">
        <v>18</v>
      </c>
      <c r="B19" s="61" t="s">
        <v>2810</v>
      </c>
      <c r="C19" s="97" t="s">
        <v>97</v>
      </c>
      <c r="D19" s="97"/>
      <c r="E19" s="97" t="s">
        <v>98</v>
      </c>
      <c r="F19" s="97" t="s">
        <v>267</v>
      </c>
      <c r="G19" s="96" t="s">
        <v>268</v>
      </c>
      <c r="H19" s="98">
        <v>43596</v>
      </c>
      <c r="I19" s="96" t="s">
        <v>201</v>
      </c>
      <c r="J19" s="96">
        <v>2019</v>
      </c>
      <c r="K19" s="103" t="s">
        <v>59</v>
      </c>
      <c r="L19" s="97" t="s">
        <v>265</v>
      </c>
      <c r="M19" s="97" t="s">
        <v>59</v>
      </c>
      <c r="N19" s="96" t="s">
        <v>60</v>
      </c>
      <c r="O19" s="97" t="s">
        <v>32</v>
      </c>
      <c r="P19" s="98"/>
      <c r="Q19" s="96"/>
      <c r="R19" s="96"/>
      <c r="S19" s="96" t="s">
        <v>3196</v>
      </c>
      <c r="T19" s="96"/>
      <c r="U19" s="97"/>
      <c r="V19" s="97"/>
      <c r="W19" s="104" t="s">
        <v>112</v>
      </c>
      <c r="X19" s="104" t="s">
        <v>112</v>
      </c>
      <c r="Y19" s="98"/>
      <c r="Z19" s="97" t="s">
        <v>269</v>
      </c>
      <c r="AA19" s="96" t="s">
        <v>34</v>
      </c>
      <c r="AB19" s="9">
        <f t="shared" ca="1" si="0"/>
        <v>2715</v>
      </c>
      <c r="AC19" s="9" t="str">
        <f t="shared" ca="1" si="1"/>
        <v>Above 1 Year</v>
      </c>
      <c r="AD19" s="9" t="str">
        <f t="shared" ca="1" si="2"/>
        <v/>
      </c>
      <c r="AE19" s="9" t="str">
        <f t="shared" ca="1" si="3"/>
        <v/>
      </c>
      <c r="AF19" s="97" t="s">
        <v>229</v>
      </c>
      <c r="AG19" s="97" t="s">
        <v>3954</v>
      </c>
      <c r="AH19" s="97" t="str">
        <f t="shared" ca="1" si="4"/>
        <v>Above 1 Year</v>
      </c>
    </row>
    <row r="20" spans="1:34" s="24" customFormat="1" ht="25.5" customHeight="1" x14ac:dyDescent="0.25">
      <c r="A20" s="96">
        <v>19</v>
      </c>
      <c r="B20" s="61" t="s">
        <v>2808</v>
      </c>
      <c r="C20" s="97" t="s">
        <v>41</v>
      </c>
      <c r="D20" s="97"/>
      <c r="E20" s="97" t="s">
        <v>79</v>
      </c>
      <c r="F20" s="97" t="s">
        <v>270</v>
      </c>
      <c r="G20" s="96" t="s">
        <v>227</v>
      </c>
      <c r="H20" s="98">
        <v>43603</v>
      </c>
      <c r="I20" s="96" t="s">
        <v>201</v>
      </c>
      <c r="J20" s="96">
        <v>2019</v>
      </c>
      <c r="K20" s="97" t="s">
        <v>59</v>
      </c>
      <c r="L20" s="97" t="s">
        <v>228</v>
      </c>
      <c r="M20" s="97" t="s">
        <v>59</v>
      </c>
      <c r="N20" s="96" t="s">
        <v>60</v>
      </c>
      <c r="O20" s="97" t="s">
        <v>32</v>
      </c>
      <c r="P20" s="98"/>
      <c r="Q20" s="96"/>
      <c r="R20" s="96"/>
      <c r="S20" s="96" t="s">
        <v>3196</v>
      </c>
      <c r="T20" s="96"/>
      <c r="U20" s="97"/>
      <c r="V20" s="97"/>
      <c r="W20" s="104" t="s">
        <v>112</v>
      </c>
      <c r="X20" s="104" t="s">
        <v>112</v>
      </c>
      <c r="Y20" s="98"/>
      <c r="Z20" s="97" t="s">
        <v>271</v>
      </c>
      <c r="AA20" s="96" t="s">
        <v>34</v>
      </c>
      <c r="AB20" s="9">
        <f t="shared" ca="1" si="0"/>
        <v>2708</v>
      </c>
      <c r="AC20" s="9" t="str">
        <f t="shared" ca="1" si="1"/>
        <v>Above 1 Year</v>
      </c>
      <c r="AD20" s="9" t="str">
        <f t="shared" ca="1" si="2"/>
        <v/>
      </c>
      <c r="AE20" s="9" t="str">
        <f t="shared" ca="1" si="3"/>
        <v/>
      </c>
      <c r="AF20" s="97" t="s">
        <v>229</v>
      </c>
      <c r="AG20" s="97" t="s">
        <v>3955</v>
      </c>
      <c r="AH20" s="97" t="str">
        <f t="shared" ca="1" si="4"/>
        <v>Above 1 Year</v>
      </c>
    </row>
    <row r="21" spans="1:34" s="24" customFormat="1" ht="25.5" customHeight="1" x14ac:dyDescent="0.25">
      <c r="A21" s="96">
        <v>20</v>
      </c>
      <c r="B21" s="61" t="s">
        <v>2808</v>
      </c>
      <c r="C21" s="97" t="s">
        <v>185</v>
      </c>
      <c r="D21" s="97"/>
      <c r="E21" s="97" t="s">
        <v>73</v>
      </c>
      <c r="F21" s="97" t="s">
        <v>272</v>
      </c>
      <c r="G21" s="96" t="s">
        <v>227</v>
      </c>
      <c r="H21" s="98">
        <v>43612</v>
      </c>
      <c r="I21" s="96" t="s">
        <v>201</v>
      </c>
      <c r="J21" s="96">
        <v>2019</v>
      </c>
      <c r="K21" s="97" t="s">
        <v>59</v>
      </c>
      <c r="L21" s="97" t="s">
        <v>228</v>
      </c>
      <c r="M21" s="97" t="s">
        <v>59</v>
      </c>
      <c r="N21" s="96" t="s">
        <v>60</v>
      </c>
      <c r="O21" s="97" t="s">
        <v>32</v>
      </c>
      <c r="P21" s="98"/>
      <c r="Q21" s="96"/>
      <c r="R21" s="96"/>
      <c r="S21" s="96" t="s">
        <v>3196</v>
      </c>
      <c r="T21" s="96"/>
      <c r="U21" s="97"/>
      <c r="V21" s="97"/>
      <c r="W21" s="104" t="s">
        <v>112</v>
      </c>
      <c r="X21" s="104" t="s">
        <v>112</v>
      </c>
      <c r="Y21" s="98"/>
      <c r="Z21" s="97" t="s">
        <v>273</v>
      </c>
      <c r="AA21" s="96" t="s">
        <v>34</v>
      </c>
      <c r="AB21" s="9">
        <f t="shared" ca="1" si="0"/>
        <v>2699</v>
      </c>
      <c r="AC21" s="9" t="str">
        <f t="shared" ca="1" si="1"/>
        <v>Above 1 Year</v>
      </c>
      <c r="AD21" s="9" t="str">
        <f t="shared" ca="1" si="2"/>
        <v/>
      </c>
      <c r="AE21" s="9" t="str">
        <f t="shared" ca="1" si="3"/>
        <v/>
      </c>
      <c r="AF21" s="97" t="s">
        <v>229</v>
      </c>
      <c r="AG21" s="97" t="s">
        <v>3956</v>
      </c>
      <c r="AH21" s="97" t="str">
        <f t="shared" ca="1" si="4"/>
        <v>Above 1 Year</v>
      </c>
    </row>
    <row r="22" spans="1:34" s="24" customFormat="1" ht="25.5" customHeight="1" x14ac:dyDescent="0.25">
      <c r="A22" s="96">
        <v>21</v>
      </c>
      <c r="B22" s="61" t="s">
        <v>2810</v>
      </c>
      <c r="C22" s="97" t="s">
        <v>62</v>
      </c>
      <c r="D22" s="97"/>
      <c r="E22" s="97" t="s">
        <v>63</v>
      </c>
      <c r="F22" s="97" t="s">
        <v>274</v>
      </c>
      <c r="G22" s="96" t="s">
        <v>227</v>
      </c>
      <c r="H22" s="98">
        <v>43614</v>
      </c>
      <c r="I22" s="96" t="s">
        <v>201</v>
      </c>
      <c r="J22" s="96">
        <v>2019</v>
      </c>
      <c r="K22" s="97" t="s">
        <v>59</v>
      </c>
      <c r="L22" s="97" t="s">
        <v>228</v>
      </c>
      <c r="M22" s="97" t="s">
        <v>59</v>
      </c>
      <c r="N22" s="96" t="s">
        <v>60</v>
      </c>
      <c r="O22" s="97" t="s">
        <v>32</v>
      </c>
      <c r="P22" s="98"/>
      <c r="Q22" s="96"/>
      <c r="R22" s="96"/>
      <c r="S22" s="96" t="s">
        <v>3196</v>
      </c>
      <c r="T22" s="96"/>
      <c r="U22" s="97"/>
      <c r="V22" s="97"/>
      <c r="W22" s="104" t="s">
        <v>112</v>
      </c>
      <c r="X22" s="104" t="s">
        <v>112</v>
      </c>
      <c r="Y22" s="98"/>
      <c r="Z22" s="97" t="s">
        <v>275</v>
      </c>
      <c r="AA22" s="96" t="s">
        <v>34</v>
      </c>
      <c r="AB22" s="9">
        <f t="shared" ca="1" si="0"/>
        <v>2697</v>
      </c>
      <c r="AC22" s="9" t="str">
        <f t="shared" ca="1" si="1"/>
        <v>Above 1 Year</v>
      </c>
      <c r="AD22" s="9" t="str">
        <f t="shared" ca="1" si="2"/>
        <v/>
      </c>
      <c r="AE22" s="9" t="str">
        <f t="shared" ca="1" si="3"/>
        <v/>
      </c>
      <c r="AF22" s="97" t="s">
        <v>229</v>
      </c>
      <c r="AG22" s="97" t="s">
        <v>3957</v>
      </c>
      <c r="AH22" s="97" t="str">
        <f t="shared" ca="1" si="4"/>
        <v>Above 1 Year</v>
      </c>
    </row>
    <row r="23" spans="1:34" s="24" customFormat="1" ht="25.5" customHeight="1" x14ac:dyDescent="0.25">
      <c r="A23" s="96">
        <v>22</v>
      </c>
      <c r="B23" s="61" t="s">
        <v>2660</v>
      </c>
      <c r="C23" s="97">
        <v>0</v>
      </c>
      <c r="D23" s="97"/>
      <c r="E23" s="97" t="s">
        <v>28</v>
      </c>
      <c r="F23" s="97" t="s">
        <v>276</v>
      </c>
      <c r="G23" s="96" t="s">
        <v>243</v>
      </c>
      <c r="H23" s="98">
        <v>43622</v>
      </c>
      <c r="I23" s="96" t="s">
        <v>196</v>
      </c>
      <c r="J23" s="96">
        <v>2019</v>
      </c>
      <c r="K23" s="97" t="s">
        <v>94</v>
      </c>
      <c r="L23" s="97"/>
      <c r="M23" s="97" t="s">
        <v>94</v>
      </c>
      <c r="N23" s="96" t="s">
        <v>31</v>
      </c>
      <c r="O23" s="97" t="s">
        <v>32</v>
      </c>
      <c r="P23" s="98"/>
      <c r="Q23" s="96"/>
      <c r="R23" s="96"/>
      <c r="S23" s="96" t="s">
        <v>3196</v>
      </c>
      <c r="T23" s="96"/>
      <c r="U23" s="97"/>
      <c r="V23" s="97"/>
      <c r="W23" s="104" t="s">
        <v>128</v>
      </c>
      <c r="X23" s="104" t="s">
        <v>112</v>
      </c>
      <c r="Y23" s="98"/>
      <c r="Z23" s="97" t="s">
        <v>277</v>
      </c>
      <c r="AA23" s="96" t="s">
        <v>34</v>
      </c>
      <c r="AB23" s="9">
        <f t="shared" ca="1" si="0"/>
        <v>2689</v>
      </c>
      <c r="AC23" s="9" t="str">
        <f t="shared" ca="1" si="1"/>
        <v>Above 1 Year</v>
      </c>
      <c r="AD23" s="9" t="str">
        <f t="shared" ca="1" si="2"/>
        <v/>
      </c>
      <c r="AE23" s="9" t="str">
        <f t="shared" ca="1" si="3"/>
        <v/>
      </c>
      <c r="AF23" s="97" t="s">
        <v>245</v>
      </c>
      <c r="AG23" s="97" t="s">
        <v>3958</v>
      </c>
      <c r="AH23" s="97" t="str">
        <f t="shared" ca="1" si="4"/>
        <v>Above 1 Year</v>
      </c>
    </row>
    <row r="24" spans="1:34" s="24" customFormat="1" ht="25.5" customHeight="1" x14ac:dyDescent="0.25">
      <c r="A24" s="96">
        <v>23</v>
      </c>
      <c r="B24" s="61" t="s">
        <v>2808</v>
      </c>
      <c r="C24" s="97" t="s">
        <v>2661</v>
      </c>
      <c r="D24" s="97"/>
      <c r="E24" s="97" t="s">
        <v>84</v>
      </c>
      <c r="F24" s="97" t="s">
        <v>278</v>
      </c>
      <c r="G24" s="96" t="s">
        <v>227</v>
      </c>
      <c r="H24" s="98">
        <v>43625</v>
      </c>
      <c r="I24" s="96" t="s">
        <v>196</v>
      </c>
      <c r="J24" s="96">
        <v>2019</v>
      </c>
      <c r="K24" s="97" t="s">
        <v>59</v>
      </c>
      <c r="L24" s="97" t="s">
        <v>228</v>
      </c>
      <c r="M24" s="97" t="s">
        <v>59</v>
      </c>
      <c r="N24" s="96" t="s">
        <v>60</v>
      </c>
      <c r="O24" s="97" t="s">
        <v>32</v>
      </c>
      <c r="P24" s="98"/>
      <c r="Q24" s="96"/>
      <c r="R24" s="96"/>
      <c r="S24" s="96" t="s">
        <v>7125</v>
      </c>
      <c r="T24" s="96"/>
      <c r="U24" s="97"/>
      <c r="V24" s="97"/>
      <c r="W24" s="104" t="s">
        <v>112</v>
      </c>
      <c r="X24" s="104" t="s">
        <v>2923</v>
      </c>
      <c r="Y24" s="98"/>
      <c r="Z24" s="97" t="s">
        <v>279</v>
      </c>
      <c r="AA24" s="96" t="s">
        <v>34</v>
      </c>
      <c r="AB24" s="9" t="str">
        <f t="shared" ca="1" si="0"/>
        <v/>
      </c>
      <c r="AC24" s="9" t="str">
        <f t="shared" si="1"/>
        <v/>
      </c>
      <c r="AD24" s="9" t="str">
        <f t="shared" ca="1" si="2"/>
        <v/>
      </c>
      <c r="AE24" s="9" t="str">
        <f t="shared" ca="1" si="3"/>
        <v/>
      </c>
      <c r="AF24" s="97" t="s">
        <v>229</v>
      </c>
      <c r="AG24" s="97" t="s">
        <v>3959</v>
      </c>
      <c r="AH24" s="97" t="str">
        <f t="shared" si="4"/>
        <v/>
      </c>
    </row>
    <row r="25" spans="1:34" s="24" customFormat="1" ht="25.5" customHeight="1" x14ac:dyDescent="0.25">
      <c r="A25" s="96">
        <v>24</v>
      </c>
      <c r="B25" s="61" t="s">
        <v>2808</v>
      </c>
      <c r="C25" s="97" t="s">
        <v>41</v>
      </c>
      <c r="D25" s="99"/>
      <c r="E25" s="99" t="s">
        <v>79</v>
      </c>
      <c r="F25" s="99" t="s">
        <v>280</v>
      </c>
      <c r="G25" s="100" t="s">
        <v>281</v>
      </c>
      <c r="H25" s="101">
        <v>43639</v>
      </c>
      <c r="I25" s="100" t="s">
        <v>196</v>
      </c>
      <c r="J25" s="100">
        <v>2019</v>
      </c>
      <c r="K25" s="102" t="s">
        <v>53</v>
      </c>
      <c r="L25" s="99"/>
      <c r="M25" s="99" t="s">
        <v>54</v>
      </c>
      <c r="N25" s="100" t="s">
        <v>31</v>
      </c>
      <c r="O25" s="99" t="s">
        <v>32</v>
      </c>
      <c r="P25" s="101">
        <v>44188</v>
      </c>
      <c r="Q25" s="100" t="s">
        <v>191</v>
      </c>
      <c r="R25" s="100"/>
      <c r="S25" s="96" t="s">
        <v>3196</v>
      </c>
      <c r="T25" s="100"/>
      <c r="U25" s="99"/>
      <c r="V25" s="99"/>
      <c r="W25" s="104" t="s">
        <v>2664</v>
      </c>
      <c r="X25" s="104" t="s">
        <v>2664</v>
      </c>
      <c r="Y25" s="98">
        <v>44188</v>
      </c>
      <c r="Z25" s="99" t="s">
        <v>282</v>
      </c>
      <c r="AA25" s="100" t="s">
        <v>34</v>
      </c>
      <c r="AB25" s="9">
        <f t="shared" ca="1" si="0"/>
        <v>2672</v>
      </c>
      <c r="AC25" s="9" t="str">
        <f t="shared" ca="1" si="1"/>
        <v>Above 1 Year</v>
      </c>
      <c r="AD25" s="9">
        <f t="shared" ca="1" si="2"/>
        <v>2123</v>
      </c>
      <c r="AE25" s="9" t="str">
        <f t="shared" ca="1" si="3"/>
        <v>Above 1 Year</v>
      </c>
      <c r="AF25" s="100" t="s">
        <v>216</v>
      </c>
      <c r="AG25" s="97" t="s">
        <v>3960</v>
      </c>
      <c r="AH25" s="97" t="str">
        <f t="shared" ca="1" si="4"/>
        <v>Above 1 Year</v>
      </c>
    </row>
    <row r="26" spans="1:34" s="24" customFormat="1" ht="25.5" customHeight="1" x14ac:dyDescent="0.25">
      <c r="A26" s="96">
        <v>25</v>
      </c>
      <c r="B26" s="61" t="s">
        <v>2660</v>
      </c>
      <c r="C26" s="97" t="s">
        <v>183</v>
      </c>
      <c r="D26" s="97"/>
      <c r="E26" s="97" t="s">
        <v>74</v>
      </c>
      <c r="F26" s="97" t="s">
        <v>283</v>
      </c>
      <c r="G26" s="96" t="s">
        <v>264</v>
      </c>
      <c r="H26" s="98">
        <v>43669</v>
      </c>
      <c r="I26" s="96" t="s">
        <v>215</v>
      </c>
      <c r="J26" s="96">
        <v>2019</v>
      </c>
      <c r="K26" s="97" t="s">
        <v>59</v>
      </c>
      <c r="L26" s="97" t="s">
        <v>265</v>
      </c>
      <c r="M26" s="97" t="s">
        <v>59</v>
      </c>
      <c r="N26" s="96" t="s">
        <v>60</v>
      </c>
      <c r="O26" s="97" t="s">
        <v>32</v>
      </c>
      <c r="P26" s="98"/>
      <c r="Q26" s="96"/>
      <c r="R26" s="96"/>
      <c r="S26" s="96" t="s">
        <v>3196</v>
      </c>
      <c r="T26" s="96"/>
      <c r="U26" s="97"/>
      <c r="V26" s="97"/>
      <c r="W26" s="104" t="s">
        <v>112</v>
      </c>
      <c r="X26" s="104" t="s">
        <v>112</v>
      </c>
      <c r="Y26" s="98"/>
      <c r="Z26" s="97" t="s">
        <v>284</v>
      </c>
      <c r="AA26" s="96" t="s">
        <v>34</v>
      </c>
      <c r="AB26" s="9">
        <f t="shared" ca="1" si="0"/>
        <v>2642</v>
      </c>
      <c r="AC26" s="9" t="str">
        <f t="shared" ca="1" si="1"/>
        <v>Above 1 Year</v>
      </c>
      <c r="AD26" s="9" t="str">
        <f t="shared" ca="1" si="2"/>
        <v/>
      </c>
      <c r="AE26" s="9" t="str">
        <f t="shared" ca="1" si="3"/>
        <v/>
      </c>
      <c r="AF26" s="97" t="s">
        <v>229</v>
      </c>
      <c r="AG26" s="97" t="s">
        <v>3961</v>
      </c>
      <c r="AH26" s="97" t="str">
        <f t="shared" ca="1" si="4"/>
        <v>Above 1 Year</v>
      </c>
    </row>
    <row r="27" spans="1:34" s="24" customFormat="1" ht="25.5" customHeight="1" x14ac:dyDescent="0.25">
      <c r="A27" s="96">
        <v>26</v>
      </c>
      <c r="B27" s="61" t="s">
        <v>2660</v>
      </c>
      <c r="C27" s="97" t="s">
        <v>183</v>
      </c>
      <c r="D27" s="97"/>
      <c r="E27" s="97" t="s">
        <v>74</v>
      </c>
      <c r="F27" s="97" t="s">
        <v>285</v>
      </c>
      <c r="G27" s="96" t="s">
        <v>286</v>
      </c>
      <c r="H27" s="98">
        <v>43679</v>
      </c>
      <c r="I27" s="96" t="s">
        <v>225</v>
      </c>
      <c r="J27" s="96">
        <v>2019</v>
      </c>
      <c r="K27" s="97" t="s">
        <v>94</v>
      </c>
      <c r="L27" s="97"/>
      <c r="M27" s="97" t="s">
        <v>94</v>
      </c>
      <c r="N27" s="96" t="s">
        <v>31</v>
      </c>
      <c r="O27" s="97" t="s">
        <v>32</v>
      </c>
      <c r="P27" s="98"/>
      <c r="Q27" s="96"/>
      <c r="R27" s="96"/>
      <c r="S27" s="96" t="s">
        <v>3196</v>
      </c>
      <c r="T27" s="96"/>
      <c r="U27" s="97"/>
      <c r="V27" s="97"/>
      <c r="W27" s="104" t="s">
        <v>128</v>
      </c>
      <c r="X27" s="104" t="s">
        <v>128</v>
      </c>
      <c r="Y27" s="98"/>
      <c r="Z27" s="97" t="s">
        <v>287</v>
      </c>
      <c r="AA27" s="96" t="s">
        <v>34</v>
      </c>
      <c r="AB27" s="9">
        <f t="shared" ca="1" si="0"/>
        <v>2632</v>
      </c>
      <c r="AC27" s="9" t="str">
        <f t="shared" ca="1" si="1"/>
        <v>Above 1 Year</v>
      </c>
      <c r="AD27" s="9" t="str">
        <f t="shared" ca="1" si="2"/>
        <v/>
      </c>
      <c r="AE27" s="9" t="str">
        <f t="shared" ca="1" si="3"/>
        <v/>
      </c>
      <c r="AF27" s="97" t="s">
        <v>245</v>
      </c>
      <c r="AG27" s="97" t="s">
        <v>3962</v>
      </c>
      <c r="AH27" s="97" t="str">
        <f t="shared" ca="1" si="4"/>
        <v>Above 1 Year</v>
      </c>
    </row>
    <row r="28" spans="1:34" s="24" customFormat="1" ht="25.5" customHeight="1" x14ac:dyDescent="0.25">
      <c r="A28" s="96">
        <v>27</v>
      </c>
      <c r="B28" s="61" t="s">
        <v>2660</v>
      </c>
      <c r="C28" s="97" t="s">
        <v>37</v>
      </c>
      <c r="D28" s="99"/>
      <c r="E28" s="99" t="s">
        <v>38</v>
      </c>
      <c r="F28" s="99" t="s">
        <v>288</v>
      </c>
      <c r="G28" s="100" t="s">
        <v>264</v>
      </c>
      <c r="H28" s="101">
        <v>43686</v>
      </c>
      <c r="I28" s="100" t="s">
        <v>225</v>
      </c>
      <c r="J28" s="100">
        <v>2019</v>
      </c>
      <c r="K28" s="102" t="s">
        <v>59</v>
      </c>
      <c r="L28" s="99" t="s">
        <v>265</v>
      </c>
      <c r="M28" s="99" t="s">
        <v>59</v>
      </c>
      <c r="N28" s="100" t="s">
        <v>60</v>
      </c>
      <c r="O28" s="99" t="s">
        <v>32</v>
      </c>
      <c r="P28" s="101"/>
      <c r="Q28" s="100"/>
      <c r="R28" s="100"/>
      <c r="S28" s="96" t="s">
        <v>3196</v>
      </c>
      <c r="T28" s="100"/>
      <c r="U28" s="99"/>
      <c r="V28" s="99"/>
      <c r="W28" s="104" t="s">
        <v>112</v>
      </c>
      <c r="X28" s="104" t="s">
        <v>112</v>
      </c>
      <c r="Y28" s="98"/>
      <c r="Z28" s="99" t="s">
        <v>289</v>
      </c>
      <c r="AA28" s="100" t="s">
        <v>34</v>
      </c>
      <c r="AB28" s="9">
        <f t="shared" ca="1" si="0"/>
        <v>2625</v>
      </c>
      <c r="AC28" s="9" t="str">
        <f t="shared" ca="1" si="1"/>
        <v>Above 1 Year</v>
      </c>
      <c r="AD28" s="9" t="str">
        <f t="shared" ca="1" si="2"/>
        <v/>
      </c>
      <c r="AE28" s="9" t="str">
        <f t="shared" ca="1" si="3"/>
        <v/>
      </c>
      <c r="AF28" s="100" t="s">
        <v>229</v>
      </c>
      <c r="AG28" s="97" t="s">
        <v>3963</v>
      </c>
      <c r="AH28" s="97" t="str">
        <f t="shared" ca="1" si="4"/>
        <v>Above 1 Year</v>
      </c>
    </row>
    <row r="29" spans="1:34" s="24" customFormat="1" ht="25.5" customHeight="1" x14ac:dyDescent="0.25">
      <c r="A29" s="96">
        <v>28</v>
      </c>
      <c r="B29" s="61" t="s">
        <v>2660</v>
      </c>
      <c r="C29" s="97" t="s">
        <v>37</v>
      </c>
      <c r="D29" s="99"/>
      <c r="E29" s="99" t="s">
        <v>38</v>
      </c>
      <c r="F29" s="99" t="s">
        <v>292</v>
      </c>
      <c r="G29" s="100" t="s">
        <v>227</v>
      </c>
      <c r="H29" s="101">
        <v>43701</v>
      </c>
      <c r="I29" s="100" t="s">
        <v>225</v>
      </c>
      <c r="J29" s="100">
        <v>2019</v>
      </c>
      <c r="K29" s="102" t="s">
        <v>59</v>
      </c>
      <c r="L29" s="99" t="s">
        <v>228</v>
      </c>
      <c r="M29" s="99" t="s">
        <v>59</v>
      </c>
      <c r="N29" s="100" t="s">
        <v>60</v>
      </c>
      <c r="O29" s="99" t="s">
        <v>32</v>
      </c>
      <c r="P29" s="101"/>
      <c r="Q29" s="100"/>
      <c r="R29" s="100"/>
      <c r="S29" s="96" t="s">
        <v>3196</v>
      </c>
      <c r="T29" s="100"/>
      <c r="U29" s="99"/>
      <c r="V29" s="99"/>
      <c r="W29" s="104" t="s">
        <v>112</v>
      </c>
      <c r="X29" s="104" t="s">
        <v>112</v>
      </c>
      <c r="Y29" s="98"/>
      <c r="Z29" s="99" t="s">
        <v>293</v>
      </c>
      <c r="AA29" s="100" t="s">
        <v>34</v>
      </c>
      <c r="AB29" s="9">
        <f t="shared" ca="1" si="0"/>
        <v>2610</v>
      </c>
      <c r="AC29" s="9" t="str">
        <f t="shared" ca="1" si="1"/>
        <v>Above 1 Year</v>
      </c>
      <c r="AD29" s="9" t="str">
        <f t="shared" ca="1" si="2"/>
        <v/>
      </c>
      <c r="AE29" s="9" t="str">
        <f t="shared" ca="1" si="3"/>
        <v/>
      </c>
      <c r="AF29" s="100" t="s">
        <v>229</v>
      </c>
      <c r="AG29" s="97" t="s">
        <v>3964</v>
      </c>
      <c r="AH29" s="97" t="str">
        <f t="shared" ca="1" si="4"/>
        <v>Above 1 Year</v>
      </c>
    </row>
    <row r="30" spans="1:34" s="24" customFormat="1" ht="25.5" customHeight="1" x14ac:dyDescent="0.25">
      <c r="A30" s="96">
        <v>29</v>
      </c>
      <c r="B30" s="61" t="s">
        <v>2808</v>
      </c>
      <c r="C30" s="97" t="s">
        <v>41</v>
      </c>
      <c r="D30" s="99"/>
      <c r="E30" s="99" t="s">
        <v>42</v>
      </c>
      <c r="F30" s="99" t="s">
        <v>294</v>
      </c>
      <c r="G30" s="100" t="s">
        <v>295</v>
      </c>
      <c r="H30" s="101">
        <v>43702</v>
      </c>
      <c r="I30" s="100" t="s">
        <v>225</v>
      </c>
      <c r="J30" s="100">
        <v>2019</v>
      </c>
      <c r="K30" s="102" t="s">
        <v>29</v>
      </c>
      <c r="L30" s="99"/>
      <c r="M30" s="99" t="s">
        <v>30</v>
      </c>
      <c r="N30" s="100" t="s">
        <v>31</v>
      </c>
      <c r="O30" s="99" t="s">
        <v>32</v>
      </c>
      <c r="P30" s="101">
        <v>44341</v>
      </c>
      <c r="Q30" s="100"/>
      <c r="R30" s="100"/>
      <c r="S30" s="96" t="s">
        <v>3196</v>
      </c>
      <c r="T30" s="100"/>
      <c r="U30" s="99"/>
      <c r="V30" s="99"/>
      <c r="W30" s="104" t="s">
        <v>33</v>
      </c>
      <c r="X30" s="104" t="s">
        <v>33</v>
      </c>
      <c r="Y30" s="98">
        <v>44341</v>
      </c>
      <c r="Z30" s="99" t="s">
        <v>296</v>
      </c>
      <c r="AA30" s="100" t="s">
        <v>34</v>
      </c>
      <c r="AB30" s="9">
        <f t="shared" ca="1" si="0"/>
        <v>2609</v>
      </c>
      <c r="AC30" s="9" t="str">
        <f t="shared" ca="1" si="1"/>
        <v>Above 1 Year</v>
      </c>
      <c r="AD30" s="9">
        <f t="shared" ca="1" si="2"/>
        <v>1970</v>
      </c>
      <c r="AE30" s="9" t="str">
        <f t="shared" ca="1" si="3"/>
        <v>Above 1 Year</v>
      </c>
      <c r="AF30" s="100" t="s">
        <v>193</v>
      </c>
      <c r="AG30" s="97" t="s">
        <v>3965</v>
      </c>
      <c r="AH30" s="97" t="str">
        <f t="shared" si="4"/>
        <v/>
      </c>
    </row>
    <row r="31" spans="1:34" s="24" customFormat="1" ht="25.5" customHeight="1" x14ac:dyDescent="0.25">
      <c r="A31" s="96">
        <v>30</v>
      </c>
      <c r="B31" s="61" t="s">
        <v>2660</v>
      </c>
      <c r="C31" s="97" t="s">
        <v>37</v>
      </c>
      <c r="D31" s="97"/>
      <c r="E31" s="97" t="s">
        <v>38</v>
      </c>
      <c r="F31" s="97" t="s">
        <v>283</v>
      </c>
      <c r="G31" s="96" t="s">
        <v>227</v>
      </c>
      <c r="H31" s="98">
        <v>43714</v>
      </c>
      <c r="I31" s="96" t="s">
        <v>190</v>
      </c>
      <c r="J31" s="96">
        <v>2019</v>
      </c>
      <c r="K31" s="97" t="s">
        <v>59</v>
      </c>
      <c r="L31" s="97" t="s">
        <v>228</v>
      </c>
      <c r="M31" s="97" t="s">
        <v>59</v>
      </c>
      <c r="N31" s="96" t="s">
        <v>60</v>
      </c>
      <c r="O31" s="97" t="s">
        <v>32</v>
      </c>
      <c r="P31" s="98"/>
      <c r="Q31" s="96"/>
      <c r="R31" s="96"/>
      <c r="S31" s="96" t="s">
        <v>3196</v>
      </c>
      <c r="T31" s="96"/>
      <c r="U31" s="97"/>
      <c r="V31" s="97"/>
      <c r="W31" s="104" t="s">
        <v>112</v>
      </c>
      <c r="X31" s="104" t="s">
        <v>112</v>
      </c>
      <c r="Y31" s="98"/>
      <c r="Z31" s="97" t="s">
        <v>297</v>
      </c>
      <c r="AA31" s="96" t="s">
        <v>34</v>
      </c>
      <c r="AB31" s="9">
        <f t="shared" ca="1" si="0"/>
        <v>2597</v>
      </c>
      <c r="AC31" s="9" t="str">
        <f t="shared" ca="1" si="1"/>
        <v>Above 1 Year</v>
      </c>
      <c r="AD31" s="9" t="str">
        <f t="shared" ca="1" si="2"/>
        <v/>
      </c>
      <c r="AE31" s="9" t="str">
        <f t="shared" ca="1" si="3"/>
        <v/>
      </c>
      <c r="AF31" s="97" t="s">
        <v>229</v>
      </c>
      <c r="AG31" s="97" t="s">
        <v>3966</v>
      </c>
      <c r="AH31" s="97" t="str">
        <f t="shared" ca="1" si="4"/>
        <v>Above 1 Year</v>
      </c>
    </row>
    <row r="32" spans="1:34" s="24" customFormat="1" ht="25.5" customHeight="1" x14ac:dyDescent="0.25">
      <c r="A32" s="96">
        <v>31</v>
      </c>
      <c r="B32" s="61" t="s">
        <v>2660</v>
      </c>
      <c r="C32" s="97">
        <v>0</v>
      </c>
      <c r="D32" s="97"/>
      <c r="E32" s="97" t="s">
        <v>28</v>
      </c>
      <c r="F32" s="97" t="s">
        <v>298</v>
      </c>
      <c r="G32" s="96" t="s">
        <v>299</v>
      </c>
      <c r="H32" s="98">
        <v>43721</v>
      </c>
      <c r="I32" s="96" t="s">
        <v>190</v>
      </c>
      <c r="J32" s="96">
        <v>2019</v>
      </c>
      <c r="K32" s="97" t="s">
        <v>94</v>
      </c>
      <c r="L32" s="97"/>
      <c r="M32" s="97" t="s">
        <v>94</v>
      </c>
      <c r="N32" s="96" t="s">
        <v>31</v>
      </c>
      <c r="O32" s="97" t="s">
        <v>32</v>
      </c>
      <c r="P32" s="98"/>
      <c r="Q32" s="96"/>
      <c r="R32" s="96"/>
      <c r="S32" s="96" t="s">
        <v>3196</v>
      </c>
      <c r="T32" s="96"/>
      <c r="U32" s="97"/>
      <c r="V32" s="97"/>
      <c r="W32" s="104" t="s">
        <v>128</v>
      </c>
      <c r="X32" s="104" t="s">
        <v>112</v>
      </c>
      <c r="Y32" s="98"/>
      <c r="Z32" s="97" t="s">
        <v>300</v>
      </c>
      <c r="AA32" s="96" t="s">
        <v>34</v>
      </c>
      <c r="AB32" s="9">
        <f t="shared" ca="1" si="0"/>
        <v>2590</v>
      </c>
      <c r="AC32" s="9" t="str">
        <f t="shared" ca="1" si="1"/>
        <v>Above 1 Year</v>
      </c>
      <c r="AD32" s="9" t="str">
        <f t="shared" ca="1" si="2"/>
        <v/>
      </c>
      <c r="AE32" s="9" t="str">
        <f t="shared" ca="1" si="3"/>
        <v/>
      </c>
      <c r="AF32" s="97" t="s">
        <v>245</v>
      </c>
      <c r="AG32" s="97" t="s">
        <v>3967</v>
      </c>
      <c r="AH32" s="97" t="str">
        <f t="shared" ca="1" si="4"/>
        <v>Above 1 Year</v>
      </c>
    </row>
    <row r="33" spans="1:34" s="24" customFormat="1" ht="25.5" customHeight="1" x14ac:dyDescent="0.25">
      <c r="A33" s="96">
        <v>32</v>
      </c>
      <c r="B33" s="61" t="s">
        <v>2660</v>
      </c>
      <c r="C33" s="97" t="s">
        <v>183</v>
      </c>
      <c r="D33" s="97"/>
      <c r="E33" s="97" t="s">
        <v>74</v>
      </c>
      <c r="F33" s="97" t="s">
        <v>301</v>
      </c>
      <c r="G33" s="96" t="s">
        <v>302</v>
      </c>
      <c r="H33" s="98">
        <v>43721</v>
      </c>
      <c r="I33" s="96" t="s">
        <v>190</v>
      </c>
      <c r="J33" s="96">
        <v>2019</v>
      </c>
      <c r="K33" s="97" t="s">
        <v>94</v>
      </c>
      <c r="L33" s="97"/>
      <c r="M33" s="97" t="s">
        <v>94</v>
      </c>
      <c r="N33" s="96" t="s">
        <v>31</v>
      </c>
      <c r="O33" s="97" t="s">
        <v>32</v>
      </c>
      <c r="P33" s="98"/>
      <c r="Q33" s="96"/>
      <c r="R33" s="96"/>
      <c r="S33" s="96" t="s">
        <v>3196</v>
      </c>
      <c r="T33" s="96"/>
      <c r="U33" s="97"/>
      <c r="V33" s="97"/>
      <c r="W33" s="104" t="s">
        <v>128</v>
      </c>
      <c r="X33" s="104" t="s">
        <v>128</v>
      </c>
      <c r="Y33" s="98"/>
      <c r="Z33" s="97" t="s">
        <v>303</v>
      </c>
      <c r="AA33" s="96" t="s">
        <v>34</v>
      </c>
      <c r="AB33" s="9">
        <f t="shared" ca="1" si="0"/>
        <v>2590</v>
      </c>
      <c r="AC33" s="9" t="str">
        <f t="shared" ca="1" si="1"/>
        <v>Above 1 Year</v>
      </c>
      <c r="AD33" s="9" t="str">
        <f t="shared" ca="1" si="2"/>
        <v/>
      </c>
      <c r="AE33" s="9" t="str">
        <f t="shared" ca="1" si="3"/>
        <v/>
      </c>
      <c r="AF33" s="97" t="s">
        <v>245</v>
      </c>
      <c r="AG33" s="97" t="s">
        <v>3968</v>
      </c>
      <c r="AH33" s="97" t="str">
        <f t="shared" ca="1" si="4"/>
        <v>Above 1 Year</v>
      </c>
    </row>
    <row r="34" spans="1:34" s="24" customFormat="1" ht="25.5" customHeight="1" x14ac:dyDescent="0.25">
      <c r="A34" s="96">
        <v>33</v>
      </c>
      <c r="B34" s="61" t="s">
        <v>2660</v>
      </c>
      <c r="C34" s="97">
        <v>0</v>
      </c>
      <c r="D34" s="97"/>
      <c r="E34" s="97" t="s">
        <v>28</v>
      </c>
      <c r="F34" s="97" t="s">
        <v>304</v>
      </c>
      <c r="G34" s="96" t="s">
        <v>305</v>
      </c>
      <c r="H34" s="98">
        <v>43722</v>
      </c>
      <c r="I34" s="96" t="s">
        <v>190</v>
      </c>
      <c r="J34" s="96">
        <v>2019</v>
      </c>
      <c r="K34" s="97" t="s">
        <v>94</v>
      </c>
      <c r="L34" s="97"/>
      <c r="M34" s="97" t="s">
        <v>94</v>
      </c>
      <c r="N34" s="96" t="s">
        <v>31</v>
      </c>
      <c r="O34" s="97" t="s">
        <v>32</v>
      </c>
      <c r="P34" s="98"/>
      <c r="Q34" s="96"/>
      <c r="R34" s="96"/>
      <c r="S34" s="96" t="s">
        <v>3196</v>
      </c>
      <c r="T34" s="96"/>
      <c r="U34" s="97"/>
      <c r="V34" s="97"/>
      <c r="W34" s="104" t="s">
        <v>128</v>
      </c>
      <c r="X34" s="104" t="s">
        <v>112</v>
      </c>
      <c r="Y34" s="98"/>
      <c r="Z34" s="97" t="s">
        <v>306</v>
      </c>
      <c r="AA34" s="96" t="s">
        <v>34</v>
      </c>
      <c r="AB34" s="9">
        <f t="shared" ca="1" si="0"/>
        <v>2589</v>
      </c>
      <c r="AC34" s="9" t="str">
        <f t="shared" ca="1" si="1"/>
        <v>Above 1 Year</v>
      </c>
      <c r="AD34" s="9" t="str">
        <f t="shared" ca="1" si="2"/>
        <v/>
      </c>
      <c r="AE34" s="9" t="str">
        <f t="shared" ca="1" si="3"/>
        <v/>
      </c>
      <c r="AF34" s="97" t="s">
        <v>245</v>
      </c>
      <c r="AG34" s="97" t="s">
        <v>3969</v>
      </c>
      <c r="AH34" s="97" t="str">
        <f t="shared" ca="1" si="4"/>
        <v>Above 1 Year</v>
      </c>
    </row>
    <row r="35" spans="1:34" s="24" customFormat="1" ht="25.5" customHeight="1" x14ac:dyDescent="0.25">
      <c r="A35" s="96">
        <v>34</v>
      </c>
      <c r="B35" s="61" t="s">
        <v>2660</v>
      </c>
      <c r="C35" s="97" t="s">
        <v>183</v>
      </c>
      <c r="D35" s="97"/>
      <c r="E35" s="97" t="s">
        <v>74</v>
      </c>
      <c r="F35" s="97" t="s">
        <v>307</v>
      </c>
      <c r="G35" s="96" t="s">
        <v>302</v>
      </c>
      <c r="H35" s="98">
        <v>43723</v>
      </c>
      <c r="I35" s="96" t="s">
        <v>190</v>
      </c>
      <c r="J35" s="96">
        <v>2019</v>
      </c>
      <c r="K35" s="97" t="s">
        <v>94</v>
      </c>
      <c r="L35" s="97"/>
      <c r="M35" s="97" t="s">
        <v>94</v>
      </c>
      <c r="N35" s="96" t="s">
        <v>31</v>
      </c>
      <c r="O35" s="97" t="s">
        <v>32</v>
      </c>
      <c r="P35" s="98"/>
      <c r="Q35" s="96"/>
      <c r="R35" s="96"/>
      <c r="S35" s="96" t="s">
        <v>3196</v>
      </c>
      <c r="T35" s="96"/>
      <c r="U35" s="97"/>
      <c r="V35" s="97"/>
      <c r="W35" s="104" t="s">
        <v>128</v>
      </c>
      <c r="X35" s="104" t="s">
        <v>128</v>
      </c>
      <c r="Y35" s="98"/>
      <c r="Z35" s="97" t="s">
        <v>308</v>
      </c>
      <c r="AA35" s="96" t="s">
        <v>34</v>
      </c>
      <c r="AB35" s="9">
        <f t="shared" ca="1" si="0"/>
        <v>2588</v>
      </c>
      <c r="AC35" s="9" t="str">
        <f t="shared" ca="1" si="1"/>
        <v>Above 1 Year</v>
      </c>
      <c r="AD35" s="9" t="str">
        <f t="shared" ca="1" si="2"/>
        <v/>
      </c>
      <c r="AE35" s="9" t="str">
        <f t="shared" ca="1" si="3"/>
        <v/>
      </c>
      <c r="AF35" s="97" t="s">
        <v>245</v>
      </c>
      <c r="AG35" s="97" t="s">
        <v>3970</v>
      </c>
      <c r="AH35" s="97" t="str">
        <f t="shared" ca="1" si="4"/>
        <v>Above 1 Year</v>
      </c>
    </row>
    <row r="36" spans="1:34" s="24" customFormat="1" ht="25.5" customHeight="1" x14ac:dyDescent="0.25">
      <c r="A36" s="96">
        <v>35</v>
      </c>
      <c r="B36" s="61" t="s">
        <v>2660</v>
      </c>
      <c r="C36" s="97" t="s">
        <v>37</v>
      </c>
      <c r="D36" s="97"/>
      <c r="E36" s="97" t="s">
        <v>38</v>
      </c>
      <c r="F36" s="97" t="s">
        <v>309</v>
      </c>
      <c r="G36" s="96" t="s">
        <v>310</v>
      </c>
      <c r="H36" s="98">
        <v>43731</v>
      </c>
      <c r="I36" s="96" t="s">
        <v>190</v>
      </c>
      <c r="J36" s="96">
        <v>2019</v>
      </c>
      <c r="K36" s="97" t="s">
        <v>311</v>
      </c>
      <c r="L36" s="97"/>
      <c r="M36" s="97" t="s">
        <v>82</v>
      </c>
      <c r="N36" s="96" t="s">
        <v>82</v>
      </c>
      <c r="O36" s="97" t="s">
        <v>32</v>
      </c>
      <c r="P36" s="98"/>
      <c r="Q36" s="96"/>
      <c r="R36" s="96"/>
      <c r="S36" s="96" t="s">
        <v>3196</v>
      </c>
      <c r="T36" s="96"/>
      <c r="U36" s="97"/>
      <c r="V36" s="97"/>
      <c r="W36" s="104" t="s">
        <v>138</v>
      </c>
      <c r="X36" s="104" t="s">
        <v>138</v>
      </c>
      <c r="Y36" s="98">
        <v>43731</v>
      </c>
      <c r="Z36" s="97" t="s">
        <v>312</v>
      </c>
      <c r="AA36" s="96" t="s">
        <v>34</v>
      </c>
      <c r="AB36" s="9">
        <f t="shared" ca="1" si="0"/>
        <v>2580</v>
      </c>
      <c r="AC36" s="9" t="str">
        <f t="shared" ca="1" si="1"/>
        <v>Above 1 Year</v>
      </c>
      <c r="AD36" s="9">
        <f t="shared" ca="1" si="2"/>
        <v>2580</v>
      </c>
      <c r="AE36" s="9" t="str">
        <f t="shared" ca="1" si="3"/>
        <v>Above 1 Year</v>
      </c>
      <c r="AF36" s="97" t="s">
        <v>198</v>
      </c>
      <c r="AG36" s="97" t="s">
        <v>3971</v>
      </c>
      <c r="AH36" s="97" t="str">
        <f t="shared" ca="1" si="4"/>
        <v>Above 1 Year</v>
      </c>
    </row>
    <row r="37" spans="1:34" s="24" customFormat="1" ht="25.5" customHeight="1" x14ac:dyDescent="0.25">
      <c r="A37" s="96">
        <v>36</v>
      </c>
      <c r="B37" s="61" t="s">
        <v>2660</v>
      </c>
      <c r="C37" s="97" t="s">
        <v>183</v>
      </c>
      <c r="D37" s="97"/>
      <c r="E37" s="97" t="s">
        <v>61</v>
      </c>
      <c r="F37" s="97" t="s">
        <v>313</v>
      </c>
      <c r="G37" s="96" t="s">
        <v>314</v>
      </c>
      <c r="H37" s="98">
        <v>43749</v>
      </c>
      <c r="I37" s="96" t="s">
        <v>232</v>
      </c>
      <c r="J37" s="96">
        <v>2019</v>
      </c>
      <c r="K37" s="97" t="s">
        <v>103</v>
      </c>
      <c r="L37" s="97"/>
      <c r="M37" s="97" t="s">
        <v>49</v>
      </c>
      <c r="N37" s="96" t="s">
        <v>31</v>
      </c>
      <c r="O37" s="97" t="s">
        <v>32</v>
      </c>
      <c r="P37" s="98">
        <v>45989</v>
      </c>
      <c r="Q37" s="96" t="s">
        <v>191</v>
      </c>
      <c r="R37" s="96"/>
      <c r="S37" s="96" t="s">
        <v>3196</v>
      </c>
      <c r="T37" s="96"/>
      <c r="U37" s="97"/>
      <c r="V37" s="97"/>
      <c r="W37" s="104" t="s">
        <v>2664</v>
      </c>
      <c r="X37" s="104" t="s">
        <v>2664</v>
      </c>
      <c r="Y37" s="98">
        <v>45989</v>
      </c>
      <c r="Z37" s="97" t="s">
        <v>315</v>
      </c>
      <c r="AA37" s="96" t="s">
        <v>34</v>
      </c>
      <c r="AB37" s="9">
        <f t="shared" ca="1" si="0"/>
        <v>2562</v>
      </c>
      <c r="AC37" s="9" t="str">
        <f t="shared" ca="1" si="1"/>
        <v>Above 1 Year</v>
      </c>
      <c r="AD37" s="9">
        <f t="shared" ca="1" si="2"/>
        <v>322</v>
      </c>
      <c r="AE37" s="9" t="str">
        <f t="shared" ca="1" si="3"/>
        <v>Above 6 Months</v>
      </c>
      <c r="AF37" s="97" t="s">
        <v>207</v>
      </c>
      <c r="AG37" s="97" t="s">
        <v>3972</v>
      </c>
      <c r="AH37" s="97" t="str">
        <f t="shared" ca="1" si="4"/>
        <v>Above 1 Year</v>
      </c>
    </row>
    <row r="38" spans="1:34" s="24" customFormat="1" ht="25.5" customHeight="1" x14ac:dyDescent="0.25">
      <c r="A38" s="96">
        <v>37</v>
      </c>
      <c r="B38" s="61" t="s">
        <v>2660</v>
      </c>
      <c r="C38" s="97" t="s">
        <v>46</v>
      </c>
      <c r="D38" s="97"/>
      <c r="E38" s="97" t="s">
        <v>67</v>
      </c>
      <c r="F38" s="97" t="s">
        <v>316</v>
      </c>
      <c r="G38" s="96" t="s">
        <v>317</v>
      </c>
      <c r="H38" s="98">
        <v>43753</v>
      </c>
      <c r="I38" s="96" t="s">
        <v>232</v>
      </c>
      <c r="J38" s="96">
        <v>2019</v>
      </c>
      <c r="K38" s="97" t="s">
        <v>94</v>
      </c>
      <c r="L38" s="97"/>
      <c r="M38" s="97" t="s">
        <v>94</v>
      </c>
      <c r="N38" s="96" t="s">
        <v>31</v>
      </c>
      <c r="O38" s="97" t="s">
        <v>32</v>
      </c>
      <c r="P38" s="98"/>
      <c r="Q38" s="96"/>
      <c r="R38" s="96"/>
      <c r="S38" s="96" t="s">
        <v>3196</v>
      </c>
      <c r="T38" s="96"/>
      <c r="U38" s="97"/>
      <c r="V38" s="97"/>
      <c r="W38" s="104" t="s">
        <v>112</v>
      </c>
      <c r="X38" s="104" t="s">
        <v>112</v>
      </c>
      <c r="Y38" s="98"/>
      <c r="Z38" s="97" t="s">
        <v>318</v>
      </c>
      <c r="AA38" s="96" t="s">
        <v>34</v>
      </c>
      <c r="AB38" s="9">
        <f t="shared" ca="1" si="0"/>
        <v>2558</v>
      </c>
      <c r="AC38" s="9" t="str">
        <f t="shared" ca="1" si="1"/>
        <v>Above 1 Year</v>
      </c>
      <c r="AD38" s="9" t="str">
        <f t="shared" ca="1" si="2"/>
        <v/>
      </c>
      <c r="AE38" s="9" t="str">
        <f t="shared" ca="1" si="3"/>
        <v/>
      </c>
      <c r="AF38" s="97" t="s">
        <v>245</v>
      </c>
      <c r="AG38" s="97" t="s">
        <v>3973</v>
      </c>
      <c r="AH38" s="97" t="str">
        <f t="shared" ca="1" si="4"/>
        <v>Above 1 Year</v>
      </c>
    </row>
    <row r="39" spans="1:34" s="24" customFormat="1" ht="25.5" customHeight="1" x14ac:dyDescent="0.25">
      <c r="A39" s="96">
        <v>38</v>
      </c>
      <c r="B39" s="61" t="s">
        <v>2808</v>
      </c>
      <c r="C39" s="97" t="s">
        <v>41</v>
      </c>
      <c r="D39" s="97"/>
      <c r="E39" s="97" t="s">
        <v>79</v>
      </c>
      <c r="F39" s="97" t="s">
        <v>319</v>
      </c>
      <c r="G39" s="96" t="s">
        <v>227</v>
      </c>
      <c r="H39" s="98">
        <v>43758</v>
      </c>
      <c r="I39" s="96" t="s">
        <v>232</v>
      </c>
      <c r="J39" s="96">
        <v>2019</v>
      </c>
      <c r="K39" s="97" t="s">
        <v>59</v>
      </c>
      <c r="L39" s="97" t="s">
        <v>228</v>
      </c>
      <c r="M39" s="97" t="s">
        <v>59</v>
      </c>
      <c r="N39" s="96" t="s">
        <v>60</v>
      </c>
      <c r="O39" s="97" t="s">
        <v>32</v>
      </c>
      <c r="P39" s="98"/>
      <c r="Q39" s="96"/>
      <c r="R39" s="96"/>
      <c r="S39" s="96" t="s">
        <v>3196</v>
      </c>
      <c r="T39" s="96"/>
      <c r="U39" s="97"/>
      <c r="V39" s="97"/>
      <c r="W39" s="104" t="s">
        <v>112</v>
      </c>
      <c r="X39" s="104" t="s">
        <v>112</v>
      </c>
      <c r="Y39" s="98"/>
      <c r="Z39" s="97" t="s">
        <v>320</v>
      </c>
      <c r="AA39" s="96" t="s">
        <v>34</v>
      </c>
      <c r="AB39" s="9">
        <f t="shared" ca="1" si="0"/>
        <v>2553</v>
      </c>
      <c r="AC39" s="9" t="str">
        <f t="shared" ca="1" si="1"/>
        <v>Above 1 Year</v>
      </c>
      <c r="AD39" s="9" t="str">
        <f t="shared" ca="1" si="2"/>
        <v/>
      </c>
      <c r="AE39" s="9" t="str">
        <f t="shared" ca="1" si="3"/>
        <v/>
      </c>
      <c r="AF39" s="97" t="s">
        <v>229</v>
      </c>
      <c r="AG39" s="97" t="s">
        <v>3974</v>
      </c>
      <c r="AH39" s="97" t="str">
        <f t="shared" ca="1" si="4"/>
        <v>Above 1 Year</v>
      </c>
    </row>
    <row r="40" spans="1:34" s="24" customFormat="1" ht="25.5" customHeight="1" x14ac:dyDescent="0.25">
      <c r="A40" s="96">
        <v>39</v>
      </c>
      <c r="B40" s="61" t="s">
        <v>2808</v>
      </c>
      <c r="C40" s="97" t="s">
        <v>185</v>
      </c>
      <c r="D40" s="97"/>
      <c r="E40" s="97" t="s">
        <v>55</v>
      </c>
      <c r="F40" s="97" t="s">
        <v>321</v>
      </c>
      <c r="G40" s="96" t="s">
        <v>264</v>
      </c>
      <c r="H40" s="98">
        <v>43763</v>
      </c>
      <c r="I40" s="96" t="s">
        <v>232</v>
      </c>
      <c r="J40" s="96">
        <v>2019</v>
      </c>
      <c r="K40" s="97" t="s">
        <v>59</v>
      </c>
      <c r="L40" s="97" t="s">
        <v>265</v>
      </c>
      <c r="M40" s="97" t="s">
        <v>59</v>
      </c>
      <c r="N40" s="96" t="s">
        <v>60</v>
      </c>
      <c r="O40" s="97" t="s">
        <v>32</v>
      </c>
      <c r="P40" s="98"/>
      <c r="Q40" s="96"/>
      <c r="R40" s="96"/>
      <c r="S40" s="96" t="s">
        <v>3196</v>
      </c>
      <c r="T40" s="96"/>
      <c r="U40" s="97"/>
      <c r="V40" s="97"/>
      <c r="W40" s="104" t="s">
        <v>112</v>
      </c>
      <c r="X40" s="104" t="s">
        <v>112</v>
      </c>
      <c r="Y40" s="98"/>
      <c r="Z40" s="97" t="s">
        <v>322</v>
      </c>
      <c r="AA40" s="96" t="s">
        <v>34</v>
      </c>
      <c r="AB40" s="9">
        <f t="shared" ca="1" si="0"/>
        <v>2548</v>
      </c>
      <c r="AC40" s="9" t="str">
        <f t="shared" ca="1" si="1"/>
        <v>Above 1 Year</v>
      </c>
      <c r="AD40" s="9" t="str">
        <f t="shared" ca="1" si="2"/>
        <v/>
      </c>
      <c r="AE40" s="9" t="str">
        <f t="shared" ca="1" si="3"/>
        <v/>
      </c>
      <c r="AF40" s="97" t="s">
        <v>229</v>
      </c>
      <c r="AG40" s="97" t="s">
        <v>3975</v>
      </c>
      <c r="AH40" s="97" t="str">
        <f t="shared" ca="1" si="4"/>
        <v>Above 1 Year</v>
      </c>
    </row>
    <row r="41" spans="1:34" s="24" customFormat="1" ht="25.5" customHeight="1" x14ac:dyDescent="0.25">
      <c r="A41" s="96">
        <v>40</v>
      </c>
      <c r="B41" s="61" t="s">
        <v>2660</v>
      </c>
      <c r="C41" s="97" t="s">
        <v>183</v>
      </c>
      <c r="D41" s="97"/>
      <c r="E41" s="97" t="s">
        <v>61</v>
      </c>
      <c r="F41" s="97" t="s">
        <v>323</v>
      </c>
      <c r="G41" s="96" t="s">
        <v>286</v>
      </c>
      <c r="H41" s="98">
        <v>43763</v>
      </c>
      <c r="I41" s="96" t="s">
        <v>232</v>
      </c>
      <c r="J41" s="96">
        <v>2019</v>
      </c>
      <c r="K41" s="97" t="s">
        <v>94</v>
      </c>
      <c r="L41" s="97"/>
      <c r="M41" s="97" t="s">
        <v>94</v>
      </c>
      <c r="N41" s="96" t="s">
        <v>31</v>
      </c>
      <c r="O41" s="97" t="s">
        <v>32</v>
      </c>
      <c r="P41" s="98"/>
      <c r="Q41" s="96"/>
      <c r="R41" s="96"/>
      <c r="S41" s="96" t="s">
        <v>3196</v>
      </c>
      <c r="T41" s="96"/>
      <c r="U41" s="97"/>
      <c r="V41" s="97"/>
      <c r="W41" s="104" t="s">
        <v>112</v>
      </c>
      <c r="X41" s="104" t="s">
        <v>112</v>
      </c>
      <c r="Y41" s="98"/>
      <c r="Z41" s="97" t="s">
        <v>324</v>
      </c>
      <c r="AA41" s="96" t="s">
        <v>34</v>
      </c>
      <c r="AB41" s="9">
        <f t="shared" ca="1" si="0"/>
        <v>2548</v>
      </c>
      <c r="AC41" s="9" t="str">
        <f t="shared" ca="1" si="1"/>
        <v>Above 1 Year</v>
      </c>
      <c r="AD41" s="9" t="str">
        <f t="shared" ca="1" si="2"/>
        <v/>
      </c>
      <c r="AE41" s="9" t="str">
        <f t="shared" ca="1" si="3"/>
        <v/>
      </c>
      <c r="AF41" s="97" t="s">
        <v>245</v>
      </c>
      <c r="AG41" s="97" t="s">
        <v>3976</v>
      </c>
      <c r="AH41" s="97" t="str">
        <f t="shared" ca="1" si="4"/>
        <v>Above 1 Year</v>
      </c>
    </row>
    <row r="42" spans="1:34" s="24" customFormat="1" ht="25.5" customHeight="1" x14ac:dyDescent="0.25">
      <c r="A42" s="96">
        <v>41</v>
      </c>
      <c r="B42" s="61" t="s">
        <v>2660</v>
      </c>
      <c r="C42" s="97">
        <v>0</v>
      </c>
      <c r="D42" s="99"/>
      <c r="E42" s="99" t="s">
        <v>28</v>
      </c>
      <c r="F42" s="99" t="s">
        <v>325</v>
      </c>
      <c r="G42" s="100" t="s">
        <v>227</v>
      </c>
      <c r="H42" s="101">
        <v>43799</v>
      </c>
      <c r="I42" s="100" t="s">
        <v>206</v>
      </c>
      <c r="J42" s="100">
        <v>2019</v>
      </c>
      <c r="K42" s="102" t="s">
        <v>59</v>
      </c>
      <c r="L42" s="99" t="s">
        <v>228</v>
      </c>
      <c r="M42" s="99" t="s">
        <v>59</v>
      </c>
      <c r="N42" s="100" t="s">
        <v>60</v>
      </c>
      <c r="O42" s="99" t="s">
        <v>32</v>
      </c>
      <c r="P42" s="101"/>
      <c r="Q42" s="100"/>
      <c r="R42" s="100"/>
      <c r="S42" s="96" t="s">
        <v>3196</v>
      </c>
      <c r="T42" s="100"/>
      <c r="U42" s="99"/>
      <c r="V42" s="99"/>
      <c r="W42" s="104" t="s">
        <v>112</v>
      </c>
      <c r="X42" s="104" t="s">
        <v>112</v>
      </c>
      <c r="Y42" s="98"/>
      <c r="Z42" s="99" t="s">
        <v>326</v>
      </c>
      <c r="AA42" s="100" t="s">
        <v>34</v>
      </c>
      <c r="AB42" s="9">
        <f t="shared" ca="1" si="0"/>
        <v>2512</v>
      </c>
      <c r="AC42" s="9" t="str">
        <f t="shared" ca="1" si="1"/>
        <v>Above 1 Year</v>
      </c>
      <c r="AD42" s="9" t="str">
        <f t="shared" ca="1" si="2"/>
        <v/>
      </c>
      <c r="AE42" s="9" t="str">
        <f t="shared" ca="1" si="3"/>
        <v/>
      </c>
      <c r="AF42" s="100" t="s">
        <v>229</v>
      </c>
      <c r="AG42" s="97" t="s">
        <v>3977</v>
      </c>
      <c r="AH42" s="97" t="str">
        <f t="shared" ca="1" si="4"/>
        <v>Above 1 Year</v>
      </c>
    </row>
    <row r="43" spans="1:34" s="24" customFormat="1" ht="25.5" customHeight="1" x14ac:dyDescent="0.25">
      <c r="A43" s="96">
        <v>42</v>
      </c>
      <c r="B43" s="61" t="s">
        <v>2660</v>
      </c>
      <c r="C43" s="97">
        <v>0</v>
      </c>
      <c r="D43" s="97"/>
      <c r="E43" s="97" t="s">
        <v>28</v>
      </c>
      <c r="F43" s="97" t="s">
        <v>327</v>
      </c>
      <c r="G43" s="96" t="s">
        <v>243</v>
      </c>
      <c r="H43" s="98">
        <v>43809</v>
      </c>
      <c r="I43" s="96" t="s">
        <v>233</v>
      </c>
      <c r="J43" s="96">
        <v>2019</v>
      </c>
      <c r="K43" s="97" t="s">
        <v>94</v>
      </c>
      <c r="L43" s="97"/>
      <c r="M43" s="97" t="s">
        <v>94</v>
      </c>
      <c r="N43" s="96" t="s">
        <v>31</v>
      </c>
      <c r="O43" s="97" t="s">
        <v>32</v>
      </c>
      <c r="P43" s="98"/>
      <c r="Q43" s="96"/>
      <c r="R43" s="96"/>
      <c r="S43" s="96" t="s">
        <v>3196</v>
      </c>
      <c r="T43" s="96"/>
      <c r="U43" s="97"/>
      <c r="V43" s="97"/>
      <c r="W43" s="104" t="s">
        <v>128</v>
      </c>
      <c r="X43" s="104" t="s">
        <v>112</v>
      </c>
      <c r="Y43" s="98"/>
      <c r="Z43" s="97" t="s">
        <v>328</v>
      </c>
      <c r="AA43" s="96" t="s">
        <v>34</v>
      </c>
      <c r="AB43" s="9">
        <f t="shared" ca="1" si="0"/>
        <v>2502</v>
      </c>
      <c r="AC43" s="9" t="str">
        <f t="shared" ca="1" si="1"/>
        <v>Above 1 Year</v>
      </c>
      <c r="AD43" s="9" t="str">
        <f t="shared" ca="1" si="2"/>
        <v/>
      </c>
      <c r="AE43" s="9" t="str">
        <f t="shared" ca="1" si="3"/>
        <v/>
      </c>
      <c r="AF43" s="97" t="s">
        <v>245</v>
      </c>
      <c r="AG43" s="97" t="s">
        <v>3978</v>
      </c>
      <c r="AH43" s="97" t="str">
        <f t="shared" ca="1" si="4"/>
        <v>Above 1 Year</v>
      </c>
    </row>
    <row r="44" spans="1:34" s="24" customFormat="1" ht="25.5" customHeight="1" x14ac:dyDescent="0.25">
      <c r="A44" s="96">
        <v>43</v>
      </c>
      <c r="B44" s="61" t="s">
        <v>2660</v>
      </c>
      <c r="C44" s="97">
        <v>0</v>
      </c>
      <c r="D44" s="97"/>
      <c r="E44" s="97" t="s">
        <v>28</v>
      </c>
      <c r="F44" s="97" t="s">
        <v>329</v>
      </c>
      <c r="G44" s="96" t="s">
        <v>317</v>
      </c>
      <c r="H44" s="98">
        <v>43819</v>
      </c>
      <c r="I44" s="96" t="s">
        <v>233</v>
      </c>
      <c r="J44" s="96">
        <v>2019</v>
      </c>
      <c r="K44" s="97" t="s">
        <v>94</v>
      </c>
      <c r="L44" s="97"/>
      <c r="M44" s="97" t="s">
        <v>94</v>
      </c>
      <c r="N44" s="96" t="s">
        <v>31</v>
      </c>
      <c r="O44" s="97" t="s">
        <v>32</v>
      </c>
      <c r="P44" s="98"/>
      <c r="Q44" s="96"/>
      <c r="R44" s="96"/>
      <c r="S44" s="96" t="s">
        <v>3196</v>
      </c>
      <c r="T44" s="96"/>
      <c r="U44" s="97"/>
      <c r="V44" s="97"/>
      <c r="W44" s="104" t="s">
        <v>128</v>
      </c>
      <c r="X44" s="104" t="s">
        <v>112</v>
      </c>
      <c r="Y44" s="98"/>
      <c r="Z44" s="97" t="s">
        <v>330</v>
      </c>
      <c r="AA44" s="96" t="s">
        <v>34</v>
      </c>
      <c r="AB44" s="9">
        <f t="shared" ca="1" si="0"/>
        <v>2492</v>
      </c>
      <c r="AC44" s="9" t="str">
        <f t="shared" ca="1" si="1"/>
        <v>Above 1 Year</v>
      </c>
      <c r="AD44" s="9" t="str">
        <f t="shared" ca="1" si="2"/>
        <v/>
      </c>
      <c r="AE44" s="9" t="str">
        <f t="shared" ca="1" si="3"/>
        <v/>
      </c>
      <c r="AF44" s="97" t="s">
        <v>245</v>
      </c>
      <c r="AG44" s="97" t="s">
        <v>3979</v>
      </c>
      <c r="AH44" s="97" t="str">
        <f t="shared" ca="1" si="4"/>
        <v>Above 1 Year</v>
      </c>
    </row>
    <row r="45" spans="1:34" s="24" customFormat="1" ht="25.5" customHeight="1" x14ac:dyDescent="0.25">
      <c r="A45" s="96">
        <v>44</v>
      </c>
      <c r="B45" s="61" t="s">
        <v>2660</v>
      </c>
      <c r="C45" s="97">
        <v>0</v>
      </c>
      <c r="D45" s="97"/>
      <c r="E45" s="97" t="s">
        <v>28</v>
      </c>
      <c r="F45" s="97" t="s">
        <v>331</v>
      </c>
      <c r="G45" s="96" t="s">
        <v>314</v>
      </c>
      <c r="H45" s="98">
        <v>43847</v>
      </c>
      <c r="I45" s="96" t="s">
        <v>221</v>
      </c>
      <c r="J45" s="96">
        <v>2020</v>
      </c>
      <c r="K45" s="97" t="s">
        <v>102</v>
      </c>
      <c r="L45" s="97"/>
      <c r="M45" s="97" t="s">
        <v>49</v>
      </c>
      <c r="N45" s="96" t="s">
        <v>31</v>
      </c>
      <c r="O45" s="97" t="s">
        <v>32</v>
      </c>
      <c r="P45" s="98"/>
      <c r="Q45" s="96"/>
      <c r="R45" s="96"/>
      <c r="S45" s="96" t="s">
        <v>3196</v>
      </c>
      <c r="T45" s="96"/>
      <c r="U45" s="97"/>
      <c r="V45" s="97"/>
      <c r="W45" s="104" t="s">
        <v>112</v>
      </c>
      <c r="X45" s="104" t="s">
        <v>112</v>
      </c>
      <c r="Y45" s="98"/>
      <c r="Z45" s="97" t="s">
        <v>332</v>
      </c>
      <c r="AA45" s="96" t="s">
        <v>34</v>
      </c>
      <c r="AB45" s="9">
        <f t="shared" ca="1" si="0"/>
        <v>2464</v>
      </c>
      <c r="AC45" s="9" t="str">
        <f t="shared" ca="1" si="1"/>
        <v>Above 1 Year</v>
      </c>
      <c r="AD45" s="9" t="str">
        <f t="shared" ca="1" si="2"/>
        <v/>
      </c>
      <c r="AE45" s="9" t="str">
        <f t="shared" ca="1" si="3"/>
        <v/>
      </c>
      <c r="AF45" s="97" t="s">
        <v>207</v>
      </c>
      <c r="AG45" s="97" t="s">
        <v>3980</v>
      </c>
      <c r="AH45" s="97" t="str">
        <f t="shared" ca="1" si="4"/>
        <v>Above 1 Year</v>
      </c>
    </row>
    <row r="46" spans="1:34" s="24" customFormat="1" ht="25.5" customHeight="1" x14ac:dyDescent="0.25">
      <c r="A46" s="96">
        <v>45</v>
      </c>
      <c r="B46" s="61" t="s">
        <v>2660</v>
      </c>
      <c r="C46" s="97">
        <v>0</v>
      </c>
      <c r="D46" s="97" t="s">
        <v>2712</v>
      </c>
      <c r="E46" s="97" t="s">
        <v>28</v>
      </c>
      <c r="F46" s="97" t="s">
        <v>333</v>
      </c>
      <c r="G46" s="96" t="s">
        <v>314</v>
      </c>
      <c r="H46" s="98">
        <v>43847</v>
      </c>
      <c r="I46" s="96" t="s">
        <v>221</v>
      </c>
      <c r="J46" s="96">
        <v>2020</v>
      </c>
      <c r="K46" s="97" t="s">
        <v>102</v>
      </c>
      <c r="L46" s="97"/>
      <c r="M46" s="97" t="s">
        <v>49</v>
      </c>
      <c r="N46" s="96" t="s">
        <v>31</v>
      </c>
      <c r="O46" s="97" t="s">
        <v>45</v>
      </c>
      <c r="P46" s="98"/>
      <c r="Q46" s="96"/>
      <c r="R46" s="96"/>
      <c r="S46" s="96" t="s">
        <v>3196</v>
      </c>
      <c r="T46" s="96"/>
      <c r="U46" s="97"/>
      <c r="V46" s="97"/>
      <c r="W46" s="104" t="s">
        <v>112</v>
      </c>
      <c r="X46" s="104" t="s">
        <v>112</v>
      </c>
      <c r="Y46" s="98"/>
      <c r="Z46" s="97" t="s">
        <v>334</v>
      </c>
      <c r="AA46" s="96" t="s">
        <v>34</v>
      </c>
      <c r="AB46" s="9">
        <f t="shared" ca="1" si="0"/>
        <v>2464</v>
      </c>
      <c r="AC46" s="9" t="str">
        <f t="shared" ca="1" si="1"/>
        <v>Above 1 Year</v>
      </c>
      <c r="AD46" s="9" t="str">
        <f t="shared" ca="1" si="2"/>
        <v/>
      </c>
      <c r="AE46" s="9" t="str">
        <f t="shared" ca="1" si="3"/>
        <v/>
      </c>
      <c r="AF46" s="97" t="s">
        <v>207</v>
      </c>
      <c r="AG46" s="97" t="s">
        <v>3981</v>
      </c>
      <c r="AH46" s="97" t="str">
        <f t="shared" ca="1" si="4"/>
        <v>Above 1 Year</v>
      </c>
    </row>
    <row r="47" spans="1:34" s="24" customFormat="1" ht="25.5" customHeight="1" x14ac:dyDescent="0.25">
      <c r="A47" s="96">
        <v>46</v>
      </c>
      <c r="B47" s="61" t="s">
        <v>2808</v>
      </c>
      <c r="C47" s="97" t="s">
        <v>2661</v>
      </c>
      <c r="D47" s="97"/>
      <c r="E47" s="97" t="s">
        <v>89</v>
      </c>
      <c r="F47" s="97" t="s">
        <v>333</v>
      </c>
      <c r="G47" s="96" t="s">
        <v>335</v>
      </c>
      <c r="H47" s="98">
        <v>43851</v>
      </c>
      <c r="I47" s="96" t="s">
        <v>221</v>
      </c>
      <c r="J47" s="96">
        <v>2020</v>
      </c>
      <c r="K47" s="97" t="s">
        <v>43</v>
      </c>
      <c r="L47" s="97"/>
      <c r="M47" s="97" t="s">
        <v>30</v>
      </c>
      <c r="N47" s="96" t="s">
        <v>31</v>
      </c>
      <c r="O47" s="97" t="s">
        <v>32</v>
      </c>
      <c r="P47" s="98">
        <v>45202</v>
      </c>
      <c r="Q47" s="96" t="s">
        <v>191</v>
      </c>
      <c r="R47" s="96"/>
      <c r="S47" s="96" t="s">
        <v>3196</v>
      </c>
      <c r="T47" s="96"/>
      <c r="U47" s="97"/>
      <c r="V47" s="97"/>
      <c r="W47" s="104" t="s">
        <v>2664</v>
      </c>
      <c r="X47" s="104" t="s">
        <v>33</v>
      </c>
      <c r="Y47" s="98">
        <v>45202</v>
      </c>
      <c r="Z47" s="97" t="s">
        <v>336</v>
      </c>
      <c r="AA47" s="96" t="s">
        <v>34</v>
      </c>
      <c r="AB47" s="9">
        <f t="shared" ca="1" si="0"/>
        <v>2460</v>
      </c>
      <c r="AC47" s="9" t="str">
        <f t="shared" ca="1" si="1"/>
        <v>Above 1 Year</v>
      </c>
      <c r="AD47" s="9">
        <f t="shared" ca="1" si="2"/>
        <v>1109</v>
      </c>
      <c r="AE47" s="9" t="str">
        <f t="shared" ca="1" si="3"/>
        <v>Above 1 Year</v>
      </c>
      <c r="AF47" s="97" t="s">
        <v>193</v>
      </c>
      <c r="AG47" s="97" t="s">
        <v>3982</v>
      </c>
      <c r="AH47" s="97" t="str">
        <f t="shared" si="4"/>
        <v/>
      </c>
    </row>
    <row r="48" spans="1:34" s="24" customFormat="1" ht="25.5" customHeight="1" x14ac:dyDescent="0.25">
      <c r="A48" s="96">
        <v>47</v>
      </c>
      <c r="B48" s="61" t="s">
        <v>2660</v>
      </c>
      <c r="C48" s="97" t="s">
        <v>46</v>
      </c>
      <c r="D48" s="97"/>
      <c r="E48" s="97" t="s">
        <v>67</v>
      </c>
      <c r="F48" s="97" t="s">
        <v>337</v>
      </c>
      <c r="G48" s="96" t="s">
        <v>243</v>
      </c>
      <c r="H48" s="98">
        <v>43854</v>
      </c>
      <c r="I48" s="96" t="s">
        <v>221</v>
      </c>
      <c r="J48" s="96">
        <v>2020</v>
      </c>
      <c r="K48" s="97" t="s">
        <v>94</v>
      </c>
      <c r="L48" s="97"/>
      <c r="M48" s="97" t="s">
        <v>94</v>
      </c>
      <c r="N48" s="96" t="s">
        <v>31</v>
      </c>
      <c r="O48" s="97" t="s">
        <v>32</v>
      </c>
      <c r="P48" s="98"/>
      <c r="Q48" s="96"/>
      <c r="R48" s="96"/>
      <c r="S48" s="96" t="s">
        <v>3196</v>
      </c>
      <c r="T48" s="96"/>
      <c r="U48" s="97"/>
      <c r="V48" s="97"/>
      <c r="W48" s="104" t="s">
        <v>112</v>
      </c>
      <c r="X48" s="104" t="s">
        <v>112</v>
      </c>
      <c r="Y48" s="98"/>
      <c r="Z48" s="97" t="s">
        <v>338</v>
      </c>
      <c r="AA48" s="96" t="s">
        <v>34</v>
      </c>
      <c r="AB48" s="9">
        <f t="shared" ca="1" si="0"/>
        <v>2457</v>
      </c>
      <c r="AC48" s="9" t="str">
        <f t="shared" ca="1" si="1"/>
        <v>Above 1 Year</v>
      </c>
      <c r="AD48" s="9" t="str">
        <f t="shared" ca="1" si="2"/>
        <v/>
      </c>
      <c r="AE48" s="9" t="str">
        <f t="shared" ca="1" si="3"/>
        <v/>
      </c>
      <c r="AF48" s="97" t="s">
        <v>245</v>
      </c>
      <c r="AG48" s="97" t="s">
        <v>3983</v>
      </c>
      <c r="AH48" s="97" t="str">
        <f t="shared" ca="1" si="4"/>
        <v>Above 1 Year</v>
      </c>
    </row>
    <row r="49" spans="1:34" s="24" customFormat="1" ht="25.5" customHeight="1" x14ac:dyDescent="0.25">
      <c r="A49" s="96">
        <v>48</v>
      </c>
      <c r="B49" s="61" t="s">
        <v>2660</v>
      </c>
      <c r="C49" s="97">
        <v>0</v>
      </c>
      <c r="D49" s="97"/>
      <c r="E49" s="97" t="s">
        <v>28</v>
      </c>
      <c r="F49" s="97" t="s">
        <v>339</v>
      </c>
      <c r="G49" s="96" t="s">
        <v>317</v>
      </c>
      <c r="H49" s="98">
        <v>43854</v>
      </c>
      <c r="I49" s="96" t="s">
        <v>221</v>
      </c>
      <c r="J49" s="96">
        <v>2020</v>
      </c>
      <c r="K49" s="97" t="s">
        <v>94</v>
      </c>
      <c r="L49" s="97"/>
      <c r="M49" s="97" t="s">
        <v>94</v>
      </c>
      <c r="N49" s="96" t="s">
        <v>31</v>
      </c>
      <c r="O49" s="97" t="s">
        <v>32</v>
      </c>
      <c r="P49" s="98"/>
      <c r="Q49" s="96"/>
      <c r="R49" s="96"/>
      <c r="S49" s="96" t="s">
        <v>3196</v>
      </c>
      <c r="T49" s="96"/>
      <c r="U49" s="97"/>
      <c r="V49" s="97"/>
      <c r="W49" s="104" t="s">
        <v>128</v>
      </c>
      <c r="X49" s="104" t="s">
        <v>112</v>
      </c>
      <c r="Y49" s="98"/>
      <c r="Z49" s="97" t="s">
        <v>340</v>
      </c>
      <c r="AA49" s="96" t="s">
        <v>34</v>
      </c>
      <c r="AB49" s="9">
        <f t="shared" ca="1" si="0"/>
        <v>2457</v>
      </c>
      <c r="AC49" s="9" t="str">
        <f t="shared" ca="1" si="1"/>
        <v>Above 1 Year</v>
      </c>
      <c r="AD49" s="9" t="str">
        <f t="shared" ca="1" si="2"/>
        <v/>
      </c>
      <c r="AE49" s="9" t="str">
        <f t="shared" ca="1" si="3"/>
        <v/>
      </c>
      <c r="AF49" s="97" t="s">
        <v>245</v>
      </c>
      <c r="AG49" s="97" t="s">
        <v>3984</v>
      </c>
      <c r="AH49" s="97" t="str">
        <f t="shared" ca="1" si="4"/>
        <v>Above 1 Year</v>
      </c>
    </row>
    <row r="50" spans="1:34" s="24" customFormat="1" ht="25.5" customHeight="1" x14ac:dyDescent="0.25">
      <c r="A50" s="96">
        <v>49</v>
      </c>
      <c r="B50" s="61" t="s">
        <v>2660</v>
      </c>
      <c r="C50" s="97" t="s">
        <v>183</v>
      </c>
      <c r="D50" s="97"/>
      <c r="E50" s="97" t="s">
        <v>74</v>
      </c>
      <c r="F50" s="97" t="s">
        <v>341</v>
      </c>
      <c r="G50" s="96" t="s">
        <v>342</v>
      </c>
      <c r="H50" s="98">
        <v>43878</v>
      </c>
      <c r="I50" s="96" t="s">
        <v>219</v>
      </c>
      <c r="J50" s="96">
        <v>2020</v>
      </c>
      <c r="K50" s="97" t="s">
        <v>94</v>
      </c>
      <c r="L50" s="97"/>
      <c r="M50" s="97" t="s">
        <v>94</v>
      </c>
      <c r="N50" s="96" t="s">
        <v>31</v>
      </c>
      <c r="O50" s="97" t="s">
        <v>32</v>
      </c>
      <c r="P50" s="98"/>
      <c r="Q50" s="96"/>
      <c r="R50" s="96"/>
      <c r="S50" s="96" t="s">
        <v>3196</v>
      </c>
      <c r="T50" s="96"/>
      <c r="U50" s="97"/>
      <c r="V50" s="97"/>
      <c r="W50" s="104" t="s">
        <v>128</v>
      </c>
      <c r="X50" s="104" t="s">
        <v>128</v>
      </c>
      <c r="Y50" s="98"/>
      <c r="Z50" s="97" t="s">
        <v>343</v>
      </c>
      <c r="AA50" s="96" t="s">
        <v>34</v>
      </c>
      <c r="AB50" s="9">
        <f t="shared" ca="1" si="0"/>
        <v>2433</v>
      </c>
      <c r="AC50" s="9" t="str">
        <f t="shared" ca="1" si="1"/>
        <v>Above 1 Year</v>
      </c>
      <c r="AD50" s="9" t="str">
        <f t="shared" ca="1" si="2"/>
        <v/>
      </c>
      <c r="AE50" s="9" t="str">
        <f t="shared" ca="1" si="3"/>
        <v/>
      </c>
      <c r="AF50" s="97" t="s">
        <v>245</v>
      </c>
      <c r="AG50" s="97" t="s">
        <v>3985</v>
      </c>
      <c r="AH50" s="97" t="str">
        <f t="shared" ca="1" si="4"/>
        <v>Above 1 Year</v>
      </c>
    </row>
    <row r="51" spans="1:34" s="24" customFormat="1" ht="25.5" customHeight="1" x14ac:dyDescent="0.25">
      <c r="A51" s="96">
        <v>50</v>
      </c>
      <c r="B51" s="61" t="s">
        <v>2808</v>
      </c>
      <c r="C51" s="97" t="s">
        <v>41</v>
      </c>
      <c r="D51" s="97"/>
      <c r="E51" s="97" t="s">
        <v>42</v>
      </c>
      <c r="F51" s="97" t="s">
        <v>344</v>
      </c>
      <c r="G51" s="96" t="s">
        <v>264</v>
      </c>
      <c r="H51" s="98">
        <v>43889</v>
      </c>
      <c r="I51" s="96" t="s">
        <v>219</v>
      </c>
      <c r="J51" s="96">
        <v>2020</v>
      </c>
      <c r="K51" s="97" t="s">
        <v>59</v>
      </c>
      <c r="L51" s="97" t="s">
        <v>265</v>
      </c>
      <c r="M51" s="97" t="s">
        <v>59</v>
      </c>
      <c r="N51" s="96" t="s">
        <v>60</v>
      </c>
      <c r="O51" s="97" t="s">
        <v>32</v>
      </c>
      <c r="P51" s="98"/>
      <c r="Q51" s="96"/>
      <c r="R51" s="96"/>
      <c r="S51" s="96" t="s">
        <v>3196</v>
      </c>
      <c r="T51" s="96"/>
      <c r="U51" s="97"/>
      <c r="V51" s="97"/>
      <c r="W51" s="104" t="s">
        <v>112</v>
      </c>
      <c r="X51" s="104" t="s">
        <v>112</v>
      </c>
      <c r="Y51" s="98"/>
      <c r="Z51" s="97" t="s">
        <v>345</v>
      </c>
      <c r="AA51" s="96" t="s">
        <v>34</v>
      </c>
      <c r="AB51" s="9">
        <f t="shared" ca="1" si="0"/>
        <v>2422</v>
      </c>
      <c r="AC51" s="9" t="str">
        <f t="shared" ca="1" si="1"/>
        <v>Above 1 Year</v>
      </c>
      <c r="AD51" s="9" t="str">
        <f t="shared" ca="1" si="2"/>
        <v/>
      </c>
      <c r="AE51" s="9" t="str">
        <f t="shared" ca="1" si="3"/>
        <v/>
      </c>
      <c r="AF51" s="97" t="s">
        <v>229</v>
      </c>
      <c r="AG51" s="97" t="s">
        <v>3986</v>
      </c>
      <c r="AH51" s="97" t="str">
        <f t="shared" ca="1" si="4"/>
        <v>Above 1 Year</v>
      </c>
    </row>
    <row r="52" spans="1:34" s="24" customFormat="1" ht="25.5" customHeight="1" x14ac:dyDescent="0.25">
      <c r="A52" s="96">
        <v>51</v>
      </c>
      <c r="B52" s="61" t="s">
        <v>2808</v>
      </c>
      <c r="C52" s="97" t="s">
        <v>2661</v>
      </c>
      <c r="D52" s="97"/>
      <c r="E52" s="97" t="s">
        <v>89</v>
      </c>
      <c r="F52" s="97" t="s">
        <v>346</v>
      </c>
      <c r="G52" s="96" t="s">
        <v>70</v>
      </c>
      <c r="H52" s="98">
        <v>43903</v>
      </c>
      <c r="I52" s="96" t="s">
        <v>210</v>
      </c>
      <c r="J52" s="96">
        <v>2020</v>
      </c>
      <c r="K52" s="97" t="s">
        <v>70</v>
      </c>
      <c r="L52" s="97"/>
      <c r="M52" s="97" t="s">
        <v>70</v>
      </c>
      <c r="N52" s="96" t="s">
        <v>70</v>
      </c>
      <c r="O52" s="97" t="s">
        <v>32</v>
      </c>
      <c r="P52" s="98"/>
      <c r="Q52" s="96"/>
      <c r="R52" s="96"/>
      <c r="S52" s="96" t="s">
        <v>3196</v>
      </c>
      <c r="T52" s="96"/>
      <c r="U52" s="97"/>
      <c r="V52" s="97"/>
      <c r="W52" s="104" t="s">
        <v>112</v>
      </c>
      <c r="X52" s="104" t="s">
        <v>112</v>
      </c>
      <c r="Y52" s="98"/>
      <c r="Z52" s="97" t="s">
        <v>347</v>
      </c>
      <c r="AA52" s="96" t="s">
        <v>34</v>
      </c>
      <c r="AB52" s="9">
        <f t="shared" ca="1" si="0"/>
        <v>2408</v>
      </c>
      <c r="AC52" s="9" t="str">
        <f t="shared" ca="1" si="1"/>
        <v>Above 1 Year</v>
      </c>
      <c r="AD52" s="9" t="str">
        <f t="shared" ca="1" si="2"/>
        <v/>
      </c>
      <c r="AE52" s="9" t="str">
        <f t="shared" ca="1" si="3"/>
        <v/>
      </c>
      <c r="AF52" s="97" t="s">
        <v>254</v>
      </c>
      <c r="AG52" s="97" t="s">
        <v>3987</v>
      </c>
      <c r="AH52" s="97" t="str">
        <f t="shared" ca="1" si="4"/>
        <v>Above 1 Year</v>
      </c>
    </row>
    <row r="53" spans="1:34" s="24" customFormat="1" ht="25.5" customHeight="1" x14ac:dyDescent="0.25">
      <c r="A53" s="96">
        <v>52</v>
      </c>
      <c r="B53" s="61" t="s">
        <v>2808</v>
      </c>
      <c r="C53" s="97" t="s">
        <v>41</v>
      </c>
      <c r="D53" s="97"/>
      <c r="E53" s="97" t="s">
        <v>42</v>
      </c>
      <c r="F53" s="97" t="s">
        <v>348</v>
      </c>
      <c r="G53" s="96" t="s">
        <v>227</v>
      </c>
      <c r="H53" s="98">
        <v>43936</v>
      </c>
      <c r="I53" s="96" t="s">
        <v>256</v>
      </c>
      <c r="J53" s="96">
        <v>2020</v>
      </c>
      <c r="K53" s="97" t="s">
        <v>59</v>
      </c>
      <c r="L53" s="97" t="s">
        <v>228</v>
      </c>
      <c r="M53" s="97" t="s">
        <v>59</v>
      </c>
      <c r="N53" s="96" t="s">
        <v>60</v>
      </c>
      <c r="O53" s="97" t="s">
        <v>32</v>
      </c>
      <c r="P53" s="98"/>
      <c r="Q53" s="96"/>
      <c r="R53" s="96"/>
      <c r="S53" s="96" t="s">
        <v>3196</v>
      </c>
      <c r="T53" s="96"/>
      <c r="U53" s="97"/>
      <c r="V53" s="97"/>
      <c r="W53" s="104" t="s">
        <v>112</v>
      </c>
      <c r="X53" s="104" t="s">
        <v>112</v>
      </c>
      <c r="Y53" s="98"/>
      <c r="Z53" s="97" t="s">
        <v>349</v>
      </c>
      <c r="AA53" s="96" t="s">
        <v>34</v>
      </c>
      <c r="AB53" s="9">
        <f t="shared" ca="1" si="0"/>
        <v>2375</v>
      </c>
      <c r="AC53" s="9" t="str">
        <f t="shared" ca="1" si="1"/>
        <v>Above 1 Year</v>
      </c>
      <c r="AD53" s="9" t="str">
        <f t="shared" ca="1" si="2"/>
        <v/>
      </c>
      <c r="AE53" s="9" t="str">
        <f t="shared" ca="1" si="3"/>
        <v/>
      </c>
      <c r="AF53" s="97" t="s">
        <v>229</v>
      </c>
      <c r="AG53" s="97" t="s">
        <v>3988</v>
      </c>
      <c r="AH53" s="97" t="str">
        <f t="shared" ca="1" si="4"/>
        <v>Above 1 Year</v>
      </c>
    </row>
    <row r="54" spans="1:34" s="24" customFormat="1" ht="25.5" customHeight="1" x14ac:dyDescent="0.25">
      <c r="A54" s="96">
        <v>53</v>
      </c>
      <c r="B54" s="61" t="s">
        <v>2660</v>
      </c>
      <c r="C54" s="97" t="s">
        <v>46</v>
      </c>
      <c r="D54" s="97"/>
      <c r="E54" s="97" t="s">
        <v>47</v>
      </c>
      <c r="F54" s="97" t="s">
        <v>350</v>
      </c>
      <c r="G54" s="96" t="s">
        <v>227</v>
      </c>
      <c r="H54" s="98">
        <v>43950</v>
      </c>
      <c r="I54" s="96" t="s">
        <v>256</v>
      </c>
      <c r="J54" s="96">
        <v>2020</v>
      </c>
      <c r="K54" s="97" t="s">
        <v>59</v>
      </c>
      <c r="L54" s="97" t="s">
        <v>228</v>
      </c>
      <c r="M54" s="97" t="s">
        <v>59</v>
      </c>
      <c r="N54" s="96" t="s">
        <v>60</v>
      </c>
      <c r="O54" s="97" t="s">
        <v>32</v>
      </c>
      <c r="P54" s="98"/>
      <c r="Q54" s="96"/>
      <c r="R54" s="96"/>
      <c r="S54" s="96" t="s">
        <v>3196</v>
      </c>
      <c r="T54" s="96"/>
      <c r="U54" s="97"/>
      <c r="V54" s="97"/>
      <c r="W54" s="104" t="s">
        <v>112</v>
      </c>
      <c r="X54" s="104" t="s">
        <v>112</v>
      </c>
      <c r="Y54" s="98"/>
      <c r="Z54" s="97" t="s">
        <v>351</v>
      </c>
      <c r="AA54" s="96" t="s">
        <v>34</v>
      </c>
      <c r="AB54" s="9">
        <f t="shared" ca="1" si="0"/>
        <v>2361</v>
      </c>
      <c r="AC54" s="9" t="str">
        <f t="shared" ca="1" si="1"/>
        <v>Above 1 Year</v>
      </c>
      <c r="AD54" s="9" t="str">
        <f t="shared" ca="1" si="2"/>
        <v/>
      </c>
      <c r="AE54" s="9" t="str">
        <f t="shared" ca="1" si="3"/>
        <v/>
      </c>
      <c r="AF54" s="97" t="s">
        <v>229</v>
      </c>
      <c r="AG54" s="97" t="s">
        <v>3989</v>
      </c>
      <c r="AH54" s="97" t="str">
        <f t="shared" ca="1" si="4"/>
        <v>Above 1 Year</v>
      </c>
    </row>
    <row r="55" spans="1:34" s="24" customFormat="1" ht="25.5" customHeight="1" x14ac:dyDescent="0.25">
      <c r="A55" s="96">
        <v>54</v>
      </c>
      <c r="B55" s="61" t="s">
        <v>2660</v>
      </c>
      <c r="C55" s="97" t="s">
        <v>183</v>
      </c>
      <c r="D55" s="97"/>
      <c r="E55" s="97" t="s">
        <v>61</v>
      </c>
      <c r="F55" s="97" t="s">
        <v>352</v>
      </c>
      <c r="G55" s="96" t="s">
        <v>243</v>
      </c>
      <c r="H55" s="98">
        <v>43954</v>
      </c>
      <c r="I55" s="96" t="s">
        <v>201</v>
      </c>
      <c r="J55" s="96">
        <v>2020</v>
      </c>
      <c r="K55" s="97" t="s">
        <v>94</v>
      </c>
      <c r="L55" s="97"/>
      <c r="M55" s="97" t="s">
        <v>94</v>
      </c>
      <c r="N55" s="96" t="s">
        <v>31</v>
      </c>
      <c r="O55" s="97" t="s">
        <v>32</v>
      </c>
      <c r="P55" s="98"/>
      <c r="Q55" s="96"/>
      <c r="R55" s="96"/>
      <c r="S55" s="96" t="s">
        <v>3196</v>
      </c>
      <c r="T55" s="96"/>
      <c r="U55" s="97"/>
      <c r="V55" s="97"/>
      <c r="W55" s="104" t="s">
        <v>112</v>
      </c>
      <c r="X55" s="104" t="s">
        <v>112</v>
      </c>
      <c r="Y55" s="98"/>
      <c r="Z55" s="97" t="s">
        <v>353</v>
      </c>
      <c r="AA55" s="96" t="s">
        <v>34</v>
      </c>
      <c r="AB55" s="9">
        <f t="shared" ca="1" si="0"/>
        <v>2357</v>
      </c>
      <c r="AC55" s="9" t="str">
        <f t="shared" ca="1" si="1"/>
        <v>Above 1 Year</v>
      </c>
      <c r="AD55" s="9" t="str">
        <f t="shared" ca="1" si="2"/>
        <v/>
      </c>
      <c r="AE55" s="9" t="str">
        <f t="shared" ca="1" si="3"/>
        <v/>
      </c>
      <c r="AF55" s="97" t="s">
        <v>245</v>
      </c>
      <c r="AG55" s="97" t="s">
        <v>3990</v>
      </c>
      <c r="AH55" s="97" t="str">
        <f t="shared" ca="1" si="4"/>
        <v>Above 1 Year</v>
      </c>
    </row>
    <row r="56" spans="1:34" s="24" customFormat="1" ht="25.5" customHeight="1" x14ac:dyDescent="0.25">
      <c r="A56" s="96">
        <v>55</v>
      </c>
      <c r="B56" s="61" t="s">
        <v>2660</v>
      </c>
      <c r="C56" s="97" t="s">
        <v>183</v>
      </c>
      <c r="D56" s="97"/>
      <c r="E56" s="97" t="s">
        <v>61</v>
      </c>
      <c r="F56" s="97" t="s">
        <v>354</v>
      </c>
      <c r="G56" s="96" t="s">
        <v>286</v>
      </c>
      <c r="H56" s="98">
        <v>43973</v>
      </c>
      <c r="I56" s="96" t="s">
        <v>201</v>
      </c>
      <c r="J56" s="96">
        <v>2020</v>
      </c>
      <c r="K56" s="97" t="s">
        <v>94</v>
      </c>
      <c r="L56" s="97"/>
      <c r="M56" s="97" t="s">
        <v>94</v>
      </c>
      <c r="N56" s="96" t="s">
        <v>31</v>
      </c>
      <c r="O56" s="97" t="s">
        <v>32</v>
      </c>
      <c r="P56" s="98"/>
      <c r="Q56" s="96"/>
      <c r="R56" s="96"/>
      <c r="S56" s="96" t="s">
        <v>3196</v>
      </c>
      <c r="T56" s="96"/>
      <c r="U56" s="97"/>
      <c r="V56" s="97"/>
      <c r="W56" s="104" t="s">
        <v>112</v>
      </c>
      <c r="X56" s="104" t="s">
        <v>112</v>
      </c>
      <c r="Y56" s="98"/>
      <c r="Z56" s="97" t="s">
        <v>355</v>
      </c>
      <c r="AA56" s="96" t="s">
        <v>34</v>
      </c>
      <c r="AB56" s="9">
        <f t="shared" ca="1" si="0"/>
        <v>2338</v>
      </c>
      <c r="AC56" s="9" t="str">
        <f t="shared" ca="1" si="1"/>
        <v>Above 1 Year</v>
      </c>
      <c r="AD56" s="9" t="str">
        <f t="shared" ca="1" si="2"/>
        <v/>
      </c>
      <c r="AE56" s="9" t="str">
        <f t="shared" ca="1" si="3"/>
        <v/>
      </c>
      <c r="AF56" s="97" t="s">
        <v>245</v>
      </c>
      <c r="AG56" s="97" t="s">
        <v>3991</v>
      </c>
      <c r="AH56" s="97" t="str">
        <f t="shared" ca="1" si="4"/>
        <v>Above 1 Year</v>
      </c>
    </row>
    <row r="57" spans="1:34" s="24" customFormat="1" ht="25.5" customHeight="1" x14ac:dyDescent="0.25">
      <c r="A57" s="96">
        <v>56</v>
      </c>
      <c r="B57" s="61" t="s">
        <v>2660</v>
      </c>
      <c r="C57" s="97" t="s">
        <v>183</v>
      </c>
      <c r="D57" s="97"/>
      <c r="E57" s="97" t="s">
        <v>74</v>
      </c>
      <c r="F57" s="97" t="s">
        <v>356</v>
      </c>
      <c r="G57" s="96" t="s">
        <v>302</v>
      </c>
      <c r="H57" s="98">
        <v>43973</v>
      </c>
      <c r="I57" s="96" t="s">
        <v>201</v>
      </c>
      <c r="J57" s="96">
        <v>2020</v>
      </c>
      <c r="K57" s="97" t="s">
        <v>94</v>
      </c>
      <c r="L57" s="97"/>
      <c r="M57" s="97" t="s">
        <v>94</v>
      </c>
      <c r="N57" s="96" t="s">
        <v>31</v>
      </c>
      <c r="O57" s="97" t="s">
        <v>32</v>
      </c>
      <c r="P57" s="98"/>
      <c r="Q57" s="96"/>
      <c r="R57" s="96"/>
      <c r="S57" s="96" t="s">
        <v>3196</v>
      </c>
      <c r="T57" s="96"/>
      <c r="U57" s="97"/>
      <c r="V57" s="97"/>
      <c r="W57" s="104" t="s">
        <v>128</v>
      </c>
      <c r="X57" s="104" t="s">
        <v>128</v>
      </c>
      <c r="Y57" s="98"/>
      <c r="Z57" s="97" t="s">
        <v>357</v>
      </c>
      <c r="AA57" s="96" t="s">
        <v>34</v>
      </c>
      <c r="AB57" s="9">
        <f t="shared" ca="1" si="0"/>
        <v>2338</v>
      </c>
      <c r="AC57" s="9" t="str">
        <f t="shared" ca="1" si="1"/>
        <v>Above 1 Year</v>
      </c>
      <c r="AD57" s="9" t="str">
        <f t="shared" ca="1" si="2"/>
        <v/>
      </c>
      <c r="AE57" s="9" t="str">
        <f t="shared" ca="1" si="3"/>
        <v/>
      </c>
      <c r="AF57" s="97" t="s">
        <v>245</v>
      </c>
      <c r="AG57" s="97" t="s">
        <v>3992</v>
      </c>
      <c r="AH57" s="97" t="str">
        <f t="shared" ca="1" si="4"/>
        <v>Above 1 Year</v>
      </c>
    </row>
    <row r="58" spans="1:34" s="24" customFormat="1" ht="25.5" customHeight="1" x14ac:dyDescent="0.25">
      <c r="A58" s="96">
        <v>57</v>
      </c>
      <c r="B58" s="61" t="s">
        <v>2660</v>
      </c>
      <c r="C58" s="97" t="s">
        <v>46</v>
      </c>
      <c r="D58" s="97"/>
      <c r="E58" s="97" t="s">
        <v>47</v>
      </c>
      <c r="F58" s="97" t="s">
        <v>358</v>
      </c>
      <c r="G58" s="96" t="s">
        <v>317</v>
      </c>
      <c r="H58" s="98">
        <v>43986</v>
      </c>
      <c r="I58" s="96" t="s">
        <v>196</v>
      </c>
      <c r="J58" s="96">
        <v>2020</v>
      </c>
      <c r="K58" s="97" t="s">
        <v>94</v>
      </c>
      <c r="L58" s="97"/>
      <c r="M58" s="97" t="s">
        <v>94</v>
      </c>
      <c r="N58" s="96" t="s">
        <v>31</v>
      </c>
      <c r="O58" s="97" t="s">
        <v>32</v>
      </c>
      <c r="P58" s="98"/>
      <c r="Q58" s="96"/>
      <c r="R58" s="96"/>
      <c r="S58" s="96" t="s">
        <v>3196</v>
      </c>
      <c r="T58" s="96"/>
      <c r="U58" s="97"/>
      <c r="V58" s="97"/>
      <c r="W58" s="104" t="s">
        <v>128</v>
      </c>
      <c r="X58" s="104" t="s">
        <v>128</v>
      </c>
      <c r="Y58" s="98"/>
      <c r="Z58" s="97" t="s">
        <v>359</v>
      </c>
      <c r="AA58" s="96" t="s">
        <v>34</v>
      </c>
      <c r="AB58" s="9">
        <f t="shared" ca="1" si="0"/>
        <v>2325</v>
      </c>
      <c r="AC58" s="9" t="str">
        <f t="shared" ca="1" si="1"/>
        <v>Above 1 Year</v>
      </c>
      <c r="AD58" s="9" t="str">
        <f t="shared" ca="1" si="2"/>
        <v/>
      </c>
      <c r="AE58" s="9" t="str">
        <f t="shared" ca="1" si="3"/>
        <v/>
      </c>
      <c r="AF58" s="97" t="s">
        <v>245</v>
      </c>
      <c r="AG58" s="97" t="s">
        <v>3993</v>
      </c>
      <c r="AH58" s="97" t="str">
        <f t="shared" ca="1" si="4"/>
        <v>Above 1 Year</v>
      </c>
    </row>
    <row r="59" spans="1:34" s="24" customFormat="1" ht="25.5" customHeight="1" x14ac:dyDescent="0.25">
      <c r="A59" s="96">
        <v>58</v>
      </c>
      <c r="B59" s="61" t="s">
        <v>2660</v>
      </c>
      <c r="C59" s="97">
        <v>0</v>
      </c>
      <c r="D59" s="97"/>
      <c r="E59" s="97" t="s">
        <v>28</v>
      </c>
      <c r="F59" s="97" t="s">
        <v>360</v>
      </c>
      <c r="G59" s="96" t="s">
        <v>317</v>
      </c>
      <c r="H59" s="98">
        <v>43994</v>
      </c>
      <c r="I59" s="96" t="s">
        <v>196</v>
      </c>
      <c r="J59" s="96">
        <v>2020</v>
      </c>
      <c r="K59" s="97" t="s">
        <v>94</v>
      </c>
      <c r="L59" s="97"/>
      <c r="M59" s="97" t="s">
        <v>94</v>
      </c>
      <c r="N59" s="96" t="s">
        <v>31</v>
      </c>
      <c r="O59" s="97" t="s">
        <v>32</v>
      </c>
      <c r="P59" s="98"/>
      <c r="Q59" s="96"/>
      <c r="R59" s="96"/>
      <c r="S59" s="96" t="s">
        <v>3196</v>
      </c>
      <c r="T59" s="96"/>
      <c r="U59" s="97"/>
      <c r="V59" s="97"/>
      <c r="W59" s="104" t="s">
        <v>128</v>
      </c>
      <c r="X59" s="104" t="s">
        <v>112</v>
      </c>
      <c r="Y59" s="98"/>
      <c r="Z59" s="97" t="s">
        <v>361</v>
      </c>
      <c r="AA59" s="96" t="s">
        <v>34</v>
      </c>
      <c r="AB59" s="9">
        <f t="shared" ca="1" si="0"/>
        <v>2317</v>
      </c>
      <c r="AC59" s="9" t="str">
        <f t="shared" ca="1" si="1"/>
        <v>Above 1 Year</v>
      </c>
      <c r="AD59" s="9" t="str">
        <f t="shared" ca="1" si="2"/>
        <v/>
      </c>
      <c r="AE59" s="9" t="str">
        <f t="shared" ca="1" si="3"/>
        <v/>
      </c>
      <c r="AF59" s="97" t="s">
        <v>245</v>
      </c>
      <c r="AG59" s="97" t="s">
        <v>3994</v>
      </c>
      <c r="AH59" s="97" t="str">
        <f t="shared" ca="1" si="4"/>
        <v>Above 1 Year</v>
      </c>
    </row>
    <row r="60" spans="1:34" s="24" customFormat="1" ht="25.5" customHeight="1" x14ac:dyDescent="0.25">
      <c r="A60" s="96">
        <v>59</v>
      </c>
      <c r="B60" s="61" t="s">
        <v>2808</v>
      </c>
      <c r="C60" s="97" t="s">
        <v>41</v>
      </c>
      <c r="D60" s="97"/>
      <c r="E60" s="97" t="s">
        <v>42</v>
      </c>
      <c r="F60" s="97" t="s">
        <v>362</v>
      </c>
      <c r="G60" s="96" t="s">
        <v>227</v>
      </c>
      <c r="H60" s="98">
        <v>43998</v>
      </c>
      <c r="I60" s="96" t="s">
        <v>196</v>
      </c>
      <c r="J60" s="96">
        <v>2020</v>
      </c>
      <c r="K60" s="97" t="s">
        <v>59</v>
      </c>
      <c r="L60" s="97" t="s">
        <v>228</v>
      </c>
      <c r="M60" s="97" t="s">
        <v>59</v>
      </c>
      <c r="N60" s="96" t="s">
        <v>60</v>
      </c>
      <c r="O60" s="97" t="s">
        <v>32</v>
      </c>
      <c r="P60" s="98"/>
      <c r="Q60" s="96"/>
      <c r="R60" s="96"/>
      <c r="S60" s="96" t="s">
        <v>3196</v>
      </c>
      <c r="T60" s="96"/>
      <c r="U60" s="97"/>
      <c r="V60" s="97"/>
      <c r="W60" s="104" t="s">
        <v>112</v>
      </c>
      <c r="X60" s="104" t="s">
        <v>112</v>
      </c>
      <c r="Y60" s="98"/>
      <c r="Z60" s="97" t="s">
        <v>363</v>
      </c>
      <c r="AA60" s="96" t="s">
        <v>34</v>
      </c>
      <c r="AB60" s="9">
        <f t="shared" ca="1" si="0"/>
        <v>2313</v>
      </c>
      <c r="AC60" s="9" t="str">
        <f t="shared" ca="1" si="1"/>
        <v>Above 1 Year</v>
      </c>
      <c r="AD60" s="9" t="str">
        <f t="shared" ca="1" si="2"/>
        <v/>
      </c>
      <c r="AE60" s="9" t="str">
        <f t="shared" ca="1" si="3"/>
        <v/>
      </c>
      <c r="AF60" s="97" t="s">
        <v>229</v>
      </c>
      <c r="AG60" s="97" t="s">
        <v>3995</v>
      </c>
      <c r="AH60" s="97" t="str">
        <f t="shared" ca="1" si="4"/>
        <v>Above 1 Year</v>
      </c>
    </row>
    <row r="61" spans="1:34" s="24" customFormat="1" ht="25.5" customHeight="1" x14ac:dyDescent="0.25">
      <c r="A61" s="96">
        <v>60</v>
      </c>
      <c r="B61" s="61" t="s">
        <v>2660</v>
      </c>
      <c r="C61" s="97" t="s">
        <v>183</v>
      </c>
      <c r="D61" s="97"/>
      <c r="E61" s="97" t="s">
        <v>69</v>
      </c>
      <c r="F61" s="97" t="s">
        <v>364</v>
      </c>
      <c r="G61" s="96" t="s">
        <v>365</v>
      </c>
      <c r="H61" s="98">
        <v>44007</v>
      </c>
      <c r="I61" s="96" t="s">
        <v>196</v>
      </c>
      <c r="J61" s="96">
        <v>2020</v>
      </c>
      <c r="K61" s="97" t="s">
        <v>94</v>
      </c>
      <c r="L61" s="97"/>
      <c r="M61" s="97" t="s">
        <v>94</v>
      </c>
      <c r="N61" s="96" t="s">
        <v>31</v>
      </c>
      <c r="O61" s="97" t="s">
        <v>32</v>
      </c>
      <c r="P61" s="98"/>
      <c r="Q61" s="96"/>
      <c r="R61" s="96"/>
      <c r="S61" s="96" t="s">
        <v>3196</v>
      </c>
      <c r="T61" s="96"/>
      <c r="U61" s="97"/>
      <c r="V61" s="97"/>
      <c r="W61" s="104" t="s">
        <v>112</v>
      </c>
      <c r="X61" s="104" t="s">
        <v>112</v>
      </c>
      <c r="Y61" s="98"/>
      <c r="Z61" s="97" t="s">
        <v>366</v>
      </c>
      <c r="AA61" s="96" t="s">
        <v>34</v>
      </c>
      <c r="AB61" s="9">
        <f t="shared" ca="1" si="0"/>
        <v>2304</v>
      </c>
      <c r="AC61" s="9" t="str">
        <f t="shared" ca="1" si="1"/>
        <v>Above 1 Year</v>
      </c>
      <c r="AD61" s="9" t="str">
        <f t="shared" ca="1" si="2"/>
        <v/>
      </c>
      <c r="AE61" s="9" t="str">
        <f t="shared" ca="1" si="3"/>
        <v/>
      </c>
      <c r="AF61" s="97" t="s">
        <v>245</v>
      </c>
      <c r="AG61" s="97" t="s">
        <v>3996</v>
      </c>
      <c r="AH61" s="97" t="str">
        <f t="shared" ca="1" si="4"/>
        <v>Above 1 Year</v>
      </c>
    </row>
    <row r="62" spans="1:34" s="24" customFormat="1" ht="25.5" customHeight="1" x14ac:dyDescent="0.25">
      <c r="A62" s="96">
        <v>61</v>
      </c>
      <c r="B62" s="61" t="s">
        <v>2810</v>
      </c>
      <c r="C62" s="97" t="s">
        <v>186</v>
      </c>
      <c r="D62" s="97"/>
      <c r="E62" s="97" t="s">
        <v>78</v>
      </c>
      <c r="F62" s="97" t="s">
        <v>367</v>
      </c>
      <c r="G62" s="96" t="s">
        <v>227</v>
      </c>
      <c r="H62" s="98">
        <v>44035</v>
      </c>
      <c r="I62" s="96" t="s">
        <v>215</v>
      </c>
      <c r="J62" s="96">
        <v>2020</v>
      </c>
      <c r="K62" s="97" t="s">
        <v>59</v>
      </c>
      <c r="L62" s="97" t="s">
        <v>228</v>
      </c>
      <c r="M62" s="97" t="s">
        <v>59</v>
      </c>
      <c r="N62" s="96" t="s">
        <v>60</v>
      </c>
      <c r="O62" s="97" t="s">
        <v>32</v>
      </c>
      <c r="P62" s="98"/>
      <c r="Q62" s="96"/>
      <c r="R62" s="96"/>
      <c r="S62" s="96" t="s">
        <v>3196</v>
      </c>
      <c r="T62" s="96"/>
      <c r="U62" s="97"/>
      <c r="V62" s="97"/>
      <c r="W62" s="104" t="s">
        <v>112</v>
      </c>
      <c r="X62" s="104" t="s">
        <v>112</v>
      </c>
      <c r="Y62" s="98"/>
      <c r="Z62" s="97" t="s">
        <v>368</v>
      </c>
      <c r="AA62" s="96" t="s">
        <v>34</v>
      </c>
      <c r="AB62" s="9">
        <f t="shared" ca="1" si="0"/>
        <v>2276</v>
      </c>
      <c r="AC62" s="9" t="str">
        <f t="shared" ca="1" si="1"/>
        <v>Above 1 Year</v>
      </c>
      <c r="AD62" s="9" t="str">
        <f t="shared" ca="1" si="2"/>
        <v/>
      </c>
      <c r="AE62" s="9" t="str">
        <f t="shared" ca="1" si="3"/>
        <v/>
      </c>
      <c r="AF62" s="97" t="s">
        <v>229</v>
      </c>
      <c r="AG62" s="97" t="s">
        <v>3997</v>
      </c>
      <c r="AH62" s="97" t="str">
        <f t="shared" ca="1" si="4"/>
        <v>Above 1 Year</v>
      </c>
    </row>
    <row r="63" spans="1:34" s="24" customFormat="1" ht="25.5" customHeight="1" x14ac:dyDescent="0.25">
      <c r="A63" s="96">
        <v>62</v>
      </c>
      <c r="B63" s="61" t="s">
        <v>2660</v>
      </c>
      <c r="C63" s="97" t="s">
        <v>183</v>
      </c>
      <c r="D63" s="97"/>
      <c r="E63" s="97" t="s">
        <v>74</v>
      </c>
      <c r="F63" s="97" t="s">
        <v>369</v>
      </c>
      <c r="G63" s="96" t="s">
        <v>302</v>
      </c>
      <c r="H63" s="98">
        <v>44041</v>
      </c>
      <c r="I63" s="96" t="s">
        <v>215</v>
      </c>
      <c r="J63" s="96">
        <v>2020</v>
      </c>
      <c r="K63" s="97" t="s">
        <v>94</v>
      </c>
      <c r="L63" s="97"/>
      <c r="M63" s="97" t="s">
        <v>94</v>
      </c>
      <c r="N63" s="96" t="s">
        <v>31</v>
      </c>
      <c r="O63" s="97" t="s">
        <v>32</v>
      </c>
      <c r="P63" s="98"/>
      <c r="Q63" s="96"/>
      <c r="R63" s="96"/>
      <c r="S63" s="96" t="s">
        <v>3196</v>
      </c>
      <c r="T63" s="96"/>
      <c r="U63" s="97"/>
      <c r="V63" s="97"/>
      <c r="W63" s="104" t="s">
        <v>128</v>
      </c>
      <c r="X63" s="104" t="s">
        <v>128</v>
      </c>
      <c r="Y63" s="98"/>
      <c r="Z63" s="97" t="s">
        <v>370</v>
      </c>
      <c r="AA63" s="96" t="s">
        <v>34</v>
      </c>
      <c r="AB63" s="9">
        <f t="shared" ca="1" si="0"/>
        <v>2270</v>
      </c>
      <c r="AC63" s="9" t="str">
        <f t="shared" ca="1" si="1"/>
        <v>Above 1 Year</v>
      </c>
      <c r="AD63" s="9" t="str">
        <f t="shared" ca="1" si="2"/>
        <v/>
      </c>
      <c r="AE63" s="9" t="str">
        <f t="shared" ca="1" si="3"/>
        <v/>
      </c>
      <c r="AF63" s="97" t="s">
        <v>245</v>
      </c>
      <c r="AG63" s="97" t="s">
        <v>3998</v>
      </c>
      <c r="AH63" s="97" t="str">
        <f t="shared" ca="1" si="4"/>
        <v>Above 1 Year</v>
      </c>
    </row>
    <row r="64" spans="1:34" s="24" customFormat="1" ht="25.5" customHeight="1" x14ac:dyDescent="0.25">
      <c r="A64" s="96">
        <v>63</v>
      </c>
      <c r="B64" s="61" t="s">
        <v>2660</v>
      </c>
      <c r="C64" s="97" t="s">
        <v>183</v>
      </c>
      <c r="D64" s="97"/>
      <c r="E64" s="97" t="s">
        <v>74</v>
      </c>
      <c r="F64" s="97" t="s">
        <v>371</v>
      </c>
      <c r="G64" s="96" t="s">
        <v>302</v>
      </c>
      <c r="H64" s="98">
        <v>44049</v>
      </c>
      <c r="I64" s="96" t="s">
        <v>225</v>
      </c>
      <c r="J64" s="96">
        <v>2020</v>
      </c>
      <c r="K64" s="97" t="s">
        <v>94</v>
      </c>
      <c r="L64" s="97"/>
      <c r="M64" s="97" t="s">
        <v>94</v>
      </c>
      <c r="N64" s="96" t="s">
        <v>31</v>
      </c>
      <c r="O64" s="97" t="s">
        <v>32</v>
      </c>
      <c r="P64" s="98"/>
      <c r="Q64" s="96"/>
      <c r="R64" s="96"/>
      <c r="S64" s="96" t="s">
        <v>3196</v>
      </c>
      <c r="T64" s="96"/>
      <c r="U64" s="97"/>
      <c r="V64" s="97"/>
      <c r="W64" s="104" t="s">
        <v>128</v>
      </c>
      <c r="X64" s="104" t="s">
        <v>128</v>
      </c>
      <c r="Y64" s="98"/>
      <c r="Z64" s="97" t="s">
        <v>372</v>
      </c>
      <c r="AA64" s="96" t="s">
        <v>34</v>
      </c>
      <c r="AB64" s="9">
        <f t="shared" ca="1" si="0"/>
        <v>2262</v>
      </c>
      <c r="AC64" s="9" t="str">
        <f t="shared" ca="1" si="1"/>
        <v>Above 1 Year</v>
      </c>
      <c r="AD64" s="9" t="str">
        <f t="shared" ca="1" si="2"/>
        <v/>
      </c>
      <c r="AE64" s="9" t="str">
        <f t="shared" ca="1" si="3"/>
        <v/>
      </c>
      <c r="AF64" s="97" t="s">
        <v>245</v>
      </c>
      <c r="AG64" s="97" t="s">
        <v>3999</v>
      </c>
      <c r="AH64" s="97" t="str">
        <f t="shared" ca="1" si="4"/>
        <v>Above 1 Year</v>
      </c>
    </row>
    <row r="65" spans="1:34" s="24" customFormat="1" ht="25.5" customHeight="1" x14ac:dyDescent="0.25">
      <c r="A65" s="96">
        <v>64</v>
      </c>
      <c r="B65" s="61" t="s">
        <v>2808</v>
      </c>
      <c r="C65" s="97">
        <v>0</v>
      </c>
      <c r="D65" s="97"/>
      <c r="E65" s="97" t="s">
        <v>51</v>
      </c>
      <c r="F65" s="97" t="s">
        <v>373</v>
      </c>
      <c r="G65" s="96" t="s">
        <v>70</v>
      </c>
      <c r="H65" s="98">
        <v>44050</v>
      </c>
      <c r="I65" s="96" t="s">
        <v>225</v>
      </c>
      <c r="J65" s="96">
        <v>2020</v>
      </c>
      <c r="K65" s="97" t="s">
        <v>70</v>
      </c>
      <c r="L65" s="97"/>
      <c r="M65" s="97" t="s">
        <v>70</v>
      </c>
      <c r="N65" s="96" t="s">
        <v>70</v>
      </c>
      <c r="O65" s="97" t="s">
        <v>32</v>
      </c>
      <c r="P65" s="98"/>
      <c r="Q65" s="96"/>
      <c r="R65" s="96"/>
      <c r="S65" s="96" t="s">
        <v>3196</v>
      </c>
      <c r="T65" s="96"/>
      <c r="U65" s="97"/>
      <c r="V65" s="97"/>
      <c r="W65" s="104" t="s">
        <v>112</v>
      </c>
      <c r="X65" s="104" t="s">
        <v>112</v>
      </c>
      <c r="Y65" s="98"/>
      <c r="Z65" s="97" t="s">
        <v>374</v>
      </c>
      <c r="AA65" s="96" t="s">
        <v>34</v>
      </c>
      <c r="AB65" s="9">
        <f t="shared" ca="1" si="0"/>
        <v>2261</v>
      </c>
      <c r="AC65" s="9" t="str">
        <f t="shared" ca="1" si="1"/>
        <v>Above 1 Year</v>
      </c>
      <c r="AD65" s="9" t="str">
        <f t="shared" ca="1" si="2"/>
        <v/>
      </c>
      <c r="AE65" s="9" t="str">
        <f t="shared" ca="1" si="3"/>
        <v/>
      </c>
      <c r="AF65" s="97" t="s">
        <v>254</v>
      </c>
      <c r="AG65" s="97" t="s">
        <v>4000</v>
      </c>
      <c r="AH65" s="97" t="str">
        <f t="shared" ca="1" si="4"/>
        <v>Above 1 Year</v>
      </c>
    </row>
    <row r="66" spans="1:34" s="24" customFormat="1" ht="25.5" customHeight="1" x14ac:dyDescent="0.25">
      <c r="A66" s="96">
        <v>65</v>
      </c>
      <c r="B66" s="61" t="s">
        <v>2660</v>
      </c>
      <c r="C66" s="97" t="s">
        <v>37</v>
      </c>
      <c r="D66" s="97"/>
      <c r="E66" s="97" t="s">
        <v>90</v>
      </c>
      <c r="F66" s="97" t="s">
        <v>375</v>
      </c>
      <c r="G66" s="96" t="s">
        <v>376</v>
      </c>
      <c r="H66" s="98">
        <v>44054</v>
      </c>
      <c r="I66" s="96" t="s">
        <v>225</v>
      </c>
      <c r="J66" s="96">
        <v>2020</v>
      </c>
      <c r="K66" s="97" t="s">
        <v>77</v>
      </c>
      <c r="L66" s="97"/>
      <c r="M66" s="97" t="s">
        <v>72</v>
      </c>
      <c r="N66" s="96" t="s">
        <v>31</v>
      </c>
      <c r="O66" s="97" t="s">
        <v>32</v>
      </c>
      <c r="P66" s="98"/>
      <c r="Q66" s="96"/>
      <c r="R66" s="96"/>
      <c r="S66" s="96" t="s">
        <v>3196</v>
      </c>
      <c r="T66" s="96"/>
      <c r="U66" s="97"/>
      <c r="V66" s="97"/>
      <c r="W66" s="104" t="s">
        <v>141</v>
      </c>
      <c r="X66" s="104" t="s">
        <v>33</v>
      </c>
      <c r="Y66" s="98">
        <v>46300</v>
      </c>
      <c r="Z66" s="97" t="s">
        <v>377</v>
      </c>
      <c r="AA66" s="96" t="s">
        <v>34</v>
      </c>
      <c r="AB66" s="9">
        <f t="shared" ref="AB66:AB129" ca="1" si="5">IF(S66="UI",DATEDIF(H66,TODAY(),"D"),"")</f>
        <v>2257</v>
      </c>
      <c r="AC66" s="9" t="str">
        <f t="shared" ref="AC66:AC129" ca="1" si="6">IF(S66="UI",IF(AB66&gt;365,"Above 1 Year",IF(AND(AB66&lt;=365,AB66&gt;180),"Above 6 Months",IF(AND(AB66&lt;=180,AB66&gt;90),"Above 3 Months",IF(AND(AB66&lt;=90,AB66&gt;60),"Above 60 Days",IF(AND(AB66&lt;=60,AB66&gt;45),"45 to 60 Days","Below 45 Days"))))),"")</f>
        <v>Above 1 Year</v>
      </c>
      <c r="AD66" s="9">
        <f t="shared" ref="AD66:AD129" ca="1" si="7">IF(Y66&lt;&gt;"",DATEDIF(Y66,TODAY(),"D"),"")</f>
        <v>11</v>
      </c>
      <c r="AE66" s="9" t="str">
        <f t="shared" ref="AE66:AE129" ca="1" si="8">IF(AD66&lt;&gt;"",IF(AD66&gt;365,"Above 1 Year",IF(AND(AD66&lt;=365,AD66&gt;180),"Above 6 Months",IF(AND(AD66&lt;=180,AD66&gt;90),"Above 3 Months",IF(AND(AD66&lt;=90,AD66&gt;60),"Above 60 Days",IF(AND(AD66&lt;=60,AD66&gt;45),"45 to 60 Days","Below 45 Days"))))),"")</f>
        <v>Below 45 Days</v>
      </c>
      <c r="AF66" s="97" t="s">
        <v>378</v>
      </c>
      <c r="AG66" s="97" t="s">
        <v>4001</v>
      </c>
      <c r="AH66" s="97" t="str">
        <f t="shared" si="4"/>
        <v/>
      </c>
    </row>
    <row r="67" spans="1:34" s="24" customFormat="1" ht="25.5" customHeight="1" x14ac:dyDescent="0.25">
      <c r="A67" s="96">
        <v>66</v>
      </c>
      <c r="B67" s="61" t="s">
        <v>2660</v>
      </c>
      <c r="C67" s="97" t="s">
        <v>46</v>
      </c>
      <c r="D67" s="97"/>
      <c r="E67" s="97" t="s">
        <v>64</v>
      </c>
      <c r="F67" s="97" t="s">
        <v>379</v>
      </c>
      <c r="G67" s="96" t="s">
        <v>380</v>
      </c>
      <c r="H67" s="98">
        <v>44067</v>
      </c>
      <c r="I67" s="96" t="s">
        <v>225</v>
      </c>
      <c r="J67" s="96">
        <v>2020</v>
      </c>
      <c r="K67" s="97" t="s">
        <v>115</v>
      </c>
      <c r="L67" s="97"/>
      <c r="M67" s="97" t="s">
        <v>154</v>
      </c>
      <c r="N67" s="96" t="s">
        <v>31</v>
      </c>
      <c r="O67" s="97" t="s">
        <v>32</v>
      </c>
      <c r="P67" s="98"/>
      <c r="Q67" s="96"/>
      <c r="R67" s="96"/>
      <c r="S67" s="96" t="s">
        <v>3196</v>
      </c>
      <c r="T67" s="96"/>
      <c r="U67" s="97"/>
      <c r="V67" s="97"/>
      <c r="W67" s="104" t="s">
        <v>139</v>
      </c>
      <c r="X67" s="104" t="s">
        <v>139</v>
      </c>
      <c r="Y67" s="98">
        <v>45899</v>
      </c>
      <c r="Z67" s="97" t="s">
        <v>381</v>
      </c>
      <c r="AA67" s="96" t="s">
        <v>34</v>
      </c>
      <c r="AB67" s="9">
        <f t="shared" ca="1" si="5"/>
        <v>2244</v>
      </c>
      <c r="AC67" s="9" t="str">
        <f t="shared" ca="1" si="6"/>
        <v>Above 1 Year</v>
      </c>
      <c r="AD67" s="9">
        <f t="shared" ca="1" si="7"/>
        <v>412</v>
      </c>
      <c r="AE67" s="9" t="str">
        <f t="shared" ca="1" si="8"/>
        <v>Above 1 Year</v>
      </c>
      <c r="AF67" s="97" t="s">
        <v>291</v>
      </c>
      <c r="AG67" s="97" t="s">
        <v>4002</v>
      </c>
      <c r="AH67" s="97" t="str">
        <f t="shared" ref="AH67:AH130" ca="1" si="9">IF(X67="SC/PRC/CC No. Awaited","",AC67)</f>
        <v>Above 1 Year</v>
      </c>
    </row>
    <row r="68" spans="1:34" s="24" customFormat="1" ht="25.5" customHeight="1" x14ac:dyDescent="0.25">
      <c r="A68" s="96">
        <v>67</v>
      </c>
      <c r="B68" s="61" t="s">
        <v>2660</v>
      </c>
      <c r="C68" s="97" t="s">
        <v>46</v>
      </c>
      <c r="D68" s="97"/>
      <c r="E68" s="97" t="s">
        <v>47</v>
      </c>
      <c r="F68" s="97" t="s">
        <v>382</v>
      </c>
      <c r="G68" s="96" t="s">
        <v>243</v>
      </c>
      <c r="H68" s="98">
        <v>44087</v>
      </c>
      <c r="I68" s="96" t="s">
        <v>190</v>
      </c>
      <c r="J68" s="96">
        <v>2020</v>
      </c>
      <c r="K68" s="97" t="s">
        <v>94</v>
      </c>
      <c r="L68" s="97"/>
      <c r="M68" s="97" t="s">
        <v>94</v>
      </c>
      <c r="N68" s="96" t="s">
        <v>31</v>
      </c>
      <c r="O68" s="97" t="s">
        <v>32</v>
      </c>
      <c r="P68" s="98"/>
      <c r="Q68" s="96"/>
      <c r="R68" s="96"/>
      <c r="S68" s="96" t="s">
        <v>3196</v>
      </c>
      <c r="T68" s="96"/>
      <c r="U68" s="97"/>
      <c r="V68" s="97"/>
      <c r="W68" s="104" t="s">
        <v>112</v>
      </c>
      <c r="X68" s="104" t="s">
        <v>112</v>
      </c>
      <c r="Y68" s="98"/>
      <c r="Z68" s="97" t="s">
        <v>383</v>
      </c>
      <c r="AA68" s="96" t="s">
        <v>34</v>
      </c>
      <c r="AB68" s="9">
        <f t="shared" ca="1" si="5"/>
        <v>2224</v>
      </c>
      <c r="AC68" s="9" t="str">
        <f t="shared" ca="1" si="6"/>
        <v>Above 1 Year</v>
      </c>
      <c r="AD68" s="9" t="str">
        <f t="shared" ca="1" si="7"/>
        <v/>
      </c>
      <c r="AE68" s="9" t="str">
        <f t="shared" ca="1" si="8"/>
        <v/>
      </c>
      <c r="AF68" s="97" t="s">
        <v>245</v>
      </c>
      <c r="AG68" s="97" t="s">
        <v>4003</v>
      </c>
      <c r="AH68" s="97" t="str">
        <f t="shared" ca="1" si="9"/>
        <v>Above 1 Year</v>
      </c>
    </row>
    <row r="69" spans="1:34" s="24" customFormat="1" ht="25.5" customHeight="1" x14ac:dyDescent="0.25">
      <c r="A69" s="96">
        <v>68</v>
      </c>
      <c r="B69" s="61" t="s">
        <v>2660</v>
      </c>
      <c r="C69" s="97" t="s">
        <v>183</v>
      </c>
      <c r="D69" s="97"/>
      <c r="E69" s="97" t="s">
        <v>61</v>
      </c>
      <c r="F69" s="97" t="s">
        <v>384</v>
      </c>
      <c r="G69" s="96" t="s">
        <v>385</v>
      </c>
      <c r="H69" s="98">
        <v>44102</v>
      </c>
      <c r="I69" s="96" t="s">
        <v>190</v>
      </c>
      <c r="J69" s="96">
        <v>2020</v>
      </c>
      <c r="K69" s="97" t="s">
        <v>94</v>
      </c>
      <c r="L69" s="97"/>
      <c r="M69" s="97" t="s">
        <v>94</v>
      </c>
      <c r="N69" s="96" t="s">
        <v>31</v>
      </c>
      <c r="O69" s="97" t="s">
        <v>32</v>
      </c>
      <c r="P69" s="98"/>
      <c r="Q69" s="96"/>
      <c r="R69" s="96"/>
      <c r="S69" s="96" t="s">
        <v>3196</v>
      </c>
      <c r="T69" s="96"/>
      <c r="U69" s="97"/>
      <c r="V69" s="97"/>
      <c r="W69" s="104" t="s">
        <v>112</v>
      </c>
      <c r="X69" s="104" t="s">
        <v>112</v>
      </c>
      <c r="Y69" s="98"/>
      <c r="Z69" s="97" t="s">
        <v>386</v>
      </c>
      <c r="AA69" s="96" t="s">
        <v>34</v>
      </c>
      <c r="AB69" s="9">
        <f t="shared" ca="1" si="5"/>
        <v>2209</v>
      </c>
      <c r="AC69" s="9" t="str">
        <f t="shared" ca="1" si="6"/>
        <v>Above 1 Year</v>
      </c>
      <c r="AD69" s="9" t="str">
        <f t="shared" ca="1" si="7"/>
        <v/>
      </c>
      <c r="AE69" s="9" t="str">
        <f t="shared" ca="1" si="8"/>
        <v/>
      </c>
      <c r="AF69" s="97" t="s">
        <v>245</v>
      </c>
      <c r="AG69" s="97" t="s">
        <v>4004</v>
      </c>
      <c r="AH69" s="97" t="str">
        <f t="shared" ca="1" si="9"/>
        <v>Above 1 Year</v>
      </c>
    </row>
    <row r="70" spans="1:34" s="24" customFormat="1" ht="25.5" customHeight="1" x14ac:dyDescent="0.25">
      <c r="A70" s="96">
        <v>69</v>
      </c>
      <c r="B70" s="61" t="s">
        <v>2660</v>
      </c>
      <c r="C70" s="97" t="s">
        <v>183</v>
      </c>
      <c r="D70" s="97"/>
      <c r="E70" s="97" t="s">
        <v>61</v>
      </c>
      <c r="F70" s="97" t="s">
        <v>387</v>
      </c>
      <c r="G70" s="96" t="s">
        <v>227</v>
      </c>
      <c r="H70" s="98">
        <v>44114</v>
      </c>
      <c r="I70" s="96" t="s">
        <v>232</v>
      </c>
      <c r="J70" s="96">
        <v>2020</v>
      </c>
      <c r="K70" s="97" t="s">
        <v>59</v>
      </c>
      <c r="L70" s="97" t="s">
        <v>228</v>
      </c>
      <c r="M70" s="97" t="s">
        <v>59</v>
      </c>
      <c r="N70" s="96" t="s">
        <v>60</v>
      </c>
      <c r="O70" s="97" t="s">
        <v>32</v>
      </c>
      <c r="P70" s="98"/>
      <c r="Q70" s="96"/>
      <c r="R70" s="96"/>
      <c r="S70" s="96" t="s">
        <v>3196</v>
      </c>
      <c r="T70" s="96"/>
      <c r="U70" s="97"/>
      <c r="V70" s="97"/>
      <c r="W70" s="104" t="s">
        <v>112</v>
      </c>
      <c r="X70" s="104" t="s">
        <v>112</v>
      </c>
      <c r="Y70" s="98"/>
      <c r="Z70" s="97" t="s">
        <v>388</v>
      </c>
      <c r="AA70" s="96" t="s">
        <v>34</v>
      </c>
      <c r="AB70" s="9">
        <f t="shared" ca="1" si="5"/>
        <v>2197</v>
      </c>
      <c r="AC70" s="9" t="str">
        <f t="shared" ca="1" si="6"/>
        <v>Above 1 Year</v>
      </c>
      <c r="AD70" s="9" t="str">
        <f t="shared" ca="1" si="7"/>
        <v/>
      </c>
      <c r="AE70" s="9" t="str">
        <f t="shared" ca="1" si="8"/>
        <v/>
      </c>
      <c r="AF70" s="97" t="s">
        <v>229</v>
      </c>
      <c r="AG70" s="97" t="s">
        <v>4005</v>
      </c>
      <c r="AH70" s="97" t="str">
        <f t="shared" ca="1" si="9"/>
        <v>Above 1 Year</v>
      </c>
    </row>
    <row r="71" spans="1:34" s="24" customFormat="1" ht="25.5" customHeight="1" x14ac:dyDescent="0.25">
      <c r="A71" s="96">
        <v>70</v>
      </c>
      <c r="B71" s="61" t="s">
        <v>2808</v>
      </c>
      <c r="C71" s="97" t="s">
        <v>185</v>
      </c>
      <c r="D71" s="97"/>
      <c r="E71" s="97" t="s">
        <v>55</v>
      </c>
      <c r="F71" s="97" t="s">
        <v>389</v>
      </c>
      <c r="G71" s="96" t="s">
        <v>264</v>
      </c>
      <c r="H71" s="98">
        <v>44115</v>
      </c>
      <c r="I71" s="96" t="s">
        <v>232</v>
      </c>
      <c r="J71" s="96">
        <v>2020</v>
      </c>
      <c r="K71" s="97" t="s">
        <v>59</v>
      </c>
      <c r="L71" s="97" t="s">
        <v>265</v>
      </c>
      <c r="M71" s="97" t="s">
        <v>59</v>
      </c>
      <c r="N71" s="96" t="s">
        <v>60</v>
      </c>
      <c r="O71" s="97" t="s">
        <v>32</v>
      </c>
      <c r="P71" s="98"/>
      <c r="Q71" s="96"/>
      <c r="R71" s="96"/>
      <c r="S71" s="96" t="s">
        <v>3196</v>
      </c>
      <c r="T71" s="96"/>
      <c r="U71" s="97"/>
      <c r="V71" s="97"/>
      <c r="W71" s="104" t="s">
        <v>112</v>
      </c>
      <c r="X71" s="104" t="s">
        <v>112</v>
      </c>
      <c r="Y71" s="98"/>
      <c r="Z71" s="97" t="s">
        <v>390</v>
      </c>
      <c r="AA71" s="96" t="s">
        <v>34</v>
      </c>
      <c r="AB71" s="9">
        <f t="shared" ca="1" si="5"/>
        <v>2196</v>
      </c>
      <c r="AC71" s="9" t="str">
        <f t="shared" ca="1" si="6"/>
        <v>Above 1 Year</v>
      </c>
      <c r="AD71" s="9" t="str">
        <f t="shared" ca="1" si="7"/>
        <v/>
      </c>
      <c r="AE71" s="9" t="str">
        <f t="shared" ca="1" si="8"/>
        <v/>
      </c>
      <c r="AF71" s="97" t="s">
        <v>229</v>
      </c>
      <c r="AG71" s="97" t="s">
        <v>4006</v>
      </c>
      <c r="AH71" s="97" t="str">
        <f t="shared" ca="1" si="9"/>
        <v>Above 1 Year</v>
      </c>
    </row>
    <row r="72" spans="1:34" s="24" customFormat="1" ht="25.5" customHeight="1" x14ac:dyDescent="0.25">
      <c r="A72" s="96">
        <v>71</v>
      </c>
      <c r="B72" s="61" t="s">
        <v>2660</v>
      </c>
      <c r="C72" s="97" t="s">
        <v>183</v>
      </c>
      <c r="D72" s="97"/>
      <c r="E72" s="97" t="s">
        <v>61</v>
      </c>
      <c r="F72" s="97" t="s">
        <v>391</v>
      </c>
      <c r="G72" s="96" t="s">
        <v>302</v>
      </c>
      <c r="H72" s="98">
        <v>44159</v>
      </c>
      <c r="I72" s="96" t="s">
        <v>206</v>
      </c>
      <c r="J72" s="96">
        <v>2020</v>
      </c>
      <c r="K72" s="97" t="s">
        <v>94</v>
      </c>
      <c r="L72" s="97"/>
      <c r="M72" s="97" t="s">
        <v>94</v>
      </c>
      <c r="N72" s="96" t="s">
        <v>31</v>
      </c>
      <c r="O72" s="97" t="s">
        <v>32</v>
      </c>
      <c r="P72" s="98"/>
      <c r="Q72" s="96"/>
      <c r="R72" s="96"/>
      <c r="S72" s="96" t="s">
        <v>3196</v>
      </c>
      <c r="T72" s="96"/>
      <c r="U72" s="97"/>
      <c r="V72" s="97"/>
      <c r="W72" s="104" t="s">
        <v>112</v>
      </c>
      <c r="X72" s="104" t="s">
        <v>112</v>
      </c>
      <c r="Y72" s="98"/>
      <c r="Z72" s="97" t="s">
        <v>392</v>
      </c>
      <c r="AA72" s="96" t="s">
        <v>34</v>
      </c>
      <c r="AB72" s="9">
        <f t="shared" ca="1" si="5"/>
        <v>2152</v>
      </c>
      <c r="AC72" s="9" t="str">
        <f t="shared" ca="1" si="6"/>
        <v>Above 1 Year</v>
      </c>
      <c r="AD72" s="9" t="str">
        <f t="shared" ca="1" si="7"/>
        <v/>
      </c>
      <c r="AE72" s="9" t="str">
        <f t="shared" ca="1" si="8"/>
        <v/>
      </c>
      <c r="AF72" s="97" t="s">
        <v>245</v>
      </c>
      <c r="AG72" s="97" t="s">
        <v>4007</v>
      </c>
      <c r="AH72" s="97" t="str">
        <f t="shared" ca="1" si="9"/>
        <v>Above 1 Year</v>
      </c>
    </row>
    <row r="73" spans="1:34" s="24" customFormat="1" ht="25.5" customHeight="1" x14ac:dyDescent="0.25">
      <c r="A73" s="96">
        <v>72</v>
      </c>
      <c r="B73" s="61" t="s">
        <v>2808</v>
      </c>
      <c r="C73" s="97" t="s">
        <v>41</v>
      </c>
      <c r="D73" s="97"/>
      <c r="E73" s="97" t="s">
        <v>42</v>
      </c>
      <c r="F73" s="97" t="s">
        <v>393</v>
      </c>
      <c r="G73" s="96" t="s">
        <v>227</v>
      </c>
      <c r="H73" s="98">
        <v>44194</v>
      </c>
      <c r="I73" s="96" t="s">
        <v>233</v>
      </c>
      <c r="J73" s="96">
        <v>2020</v>
      </c>
      <c r="K73" s="97" t="s">
        <v>59</v>
      </c>
      <c r="L73" s="97" t="s">
        <v>228</v>
      </c>
      <c r="M73" s="97" t="s">
        <v>59</v>
      </c>
      <c r="N73" s="96" t="s">
        <v>60</v>
      </c>
      <c r="O73" s="97" t="s">
        <v>32</v>
      </c>
      <c r="P73" s="98"/>
      <c r="Q73" s="96"/>
      <c r="R73" s="96"/>
      <c r="S73" s="96" t="s">
        <v>3196</v>
      </c>
      <c r="T73" s="96"/>
      <c r="U73" s="97"/>
      <c r="V73" s="97"/>
      <c r="W73" s="104" t="s">
        <v>112</v>
      </c>
      <c r="X73" s="104" t="s">
        <v>112</v>
      </c>
      <c r="Y73" s="98"/>
      <c r="Z73" s="97" t="s">
        <v>394</v>
      </c>
      <c r="AA73" s="96" t="s">
        <v>34</v>
      </c>
      <c r="AB73" s="9">
        <f t="shared" ca="1" si="5"/>
        <v>2117</v>
      </c>
      <c r="AC73" s="9" t="str">
        <f t="shared" ca="1" si="6"/>
        <v>Above 1 Year</v>
      </c>
      <c r="AD73" s="9" t="str">
        <f t="shared" ca="1" si="7"/>
        <v/>
      </c>
      <c r="AE73" s="9" t="str">
        <f t="shared" ca="1" si="8"/>
        <v/>
      </c>
      <c r="AF73" s="97" t="s">
        <v>229</v>
      </c>
      <c r="AG73" s="97" t="s">
        <v>4008</v>
      </c>
      <c r="AH73" s="97" t="str">
        <f t="shared" ca="1" si="9"/>
        <v>Above 1 Year</v>
      </c>
    </row>
    <row r="74" spans="1:34" s="24" customFormat="1" ht="25.5" customHeight="1" x14ac:dyDescent="0.25">
      <c r="A74" s="96">
        <v>73</v>
      </c>
      <c r="B74" s="61" t="s">
        <v>2810</v>
      </c>
      <c r="C74" s="97">
        <v>0</v>
      </c>
      <c r="D74" s="97"/>
      <c r="E74" s="97" t="s">
        <v>68</v>
      </c>
      <c r="F74" s="97" t="s">
        <v>395</v>
      </c>
      <c r="G74" s="96" t="s">
        <v>317</v>
      </c>
      <c r="H74" s="98">
        <v>44195</v>
      </c>
      <c r="I74" s="96" t="s">
        <v>233</v>
      </c>
      <c r="J74" s="96">
        <v>2020</v>
      </c>
      <c r="K74" s="97" t="s">
        <v>94</v>
      </c>
      <c r="L74" s="97"/>
      <c r="M74" s="97" t="s">
        <v>94</v>
      </c>
      <c r="N74" s="96" t="s">
        <v>31</v>
      </c>
      <c r="O74" s="97" t="s">
        <v>32</v>
      </c>
      <c r="P74" s="98"/>
      <c r="Q74" s="96"/>
      <c r="R74" s="96"/>
      <c r="S74" s="96" t="s">
        <v>3196</v>
      </c>
      <c r="T74" s="96"/>
      <c r="U74" s="97"/>
      <c r="V74" s="97"/>
      <c r="W74" s="104" t="s">
        <v>137</v>
      </c>
      <c r="X74" s="104" t="s">
        <v>137</v>
      </c>
      <c r="Y74" s="98">
        <v>45930</v>
      </c>
      <c r="Z74" s="97" t="s">
        <v>396</v>
      </c>
      <c r="AA74" s="96" t="s">
        <v>34</v>
      </c>
      <c r="AB74" s="9">
        <f t="shared" ca="1" si="5"/>
        <v>2116</v>
      </c>
      <c r="AC74" s="9" t="str">
        <f t="shared" ca="1" si="6"/>
        <v>Above 1 Year</v>
      </c>
      <c r="AD74" s="9">
        <f t="shared" ca="1" si="7"/>
        <v>381</v>
      </c>
      <c r="AE74" s="9" t="str">
        <f t="shared" ca="1" si="8"/>
        <v>Above 1 Year</v>
      </c>
      <c r="AF74" s="97" t="s">
        <v>245</v>
      </c>
      <c r="AG74" s="97" t="s">
        <v>4009</v>
      </c>
      <c r="AH74" s="97" t="str">
        <f t="shared" ca="1" si="9"/>
        <v>Above 1 Year</v>
      </c>
    </row>
    <row r="75" spans="1:34" s="24" customFormat="1" ht="25.5" customHeight="1" x14ac:dyDescent="0.25">
      <c r="A75" s="96">
        <v>74</v>
      </c>
      <c r="B75" s="61" t="s">
        <v>2808</v>
      </c>
      <c r="C75" s="97" t="s">
        <v>41</v>
      </c>
      <c r="D75" s="97"/>
      <c r="E75" s="97" t="s">
        <v>42</v>
      </c>
      <c r="F75" s="97" t="s">
        <v>397</v>
      </c>
      <c r="G75" s="96" t="s">
        <v>227</v>
      </c>
      <c r="H75" s="98">
        <v>44201</v>
      </c>
      <c r="I75" s="96" t="s">
        <v>221</v>
      </c>
      <c r="J75" s="96">
        <v>2021</v>
      </c>
      <c r="K75" s="97" t="s">
        <v>59</v>
      </c>
      <c r="L75" s="97" t="s">
        <v>228</v>
      </c>
      <c r="M75" s="97" t="s">
        <v>59</v>
      </c>
      <c r="N75" s="96" t="s">
        <v>60</v>
      </c>
      <c r="O75" s="97" t="s">
        <v>32</v>
      </c>
      <c r="P75" s="98"/>
      <c r="Q75" s="96"/>
      <c r="R75" s="96"/>
      <c r="S75" s="96" t="s">
        <v>3196</v>
      </c>
      <c r="T75" s="96"/>
      <c r="U75" s="97"/>
      <c r="V75" s="97"/>
      <c r="W75" s="104" t="s">
        <v>112</v>
      </c>
      <c r="X75" s="104" t="s">
        <v>112</v>
      </c>
      <c r="Y75" s="98"/>
      <c r="Z75" s="97" t="s">
        <v>398</v>
      </c>
      <c r="AA75" s="96" t="s">
        <v>34</v>
      </c>
      <c r="AB75" s="9">
        <f t="shared" ca="1" si="5"/>
        <v>2110</v>
      </c>
      <c r="AC75" s="9" t="str">
        <f t="shared" ca="1" si="6"/>
        <v>Above 1 Year</v>
      </c>
      <c r="AD75" s="9" t="str">
        <f t="shared" ca="1" si="7"/>
        <v/>
      </c>
      <c r="AE75" s="9" t="str">
        <f t="shared" ca="1" si="8"/>
        <v/>
      </c>
      <c r="AF75" s="97" t="s">
        <v>229</v>
      </c>
      <c r="AG75" s="97" t="s">
        <v>4010</v>
      </c>
      <c r="AH75" s="97" t="str">
        <f t="shared" ca="1" si="9"/>
        <v>Above 1 Year</v>
      </c>
    </row>
    <row r="76" spans="1:34" s="24" customFormat="1" ht="25.5" customHeight="1" x14ac:dyDescent="0.25">
      <c r="A76" s="96">
        <v>75</v>
      </c>
      <c r="B76" s="61" t="s">
        <v>2810</v>
      </c>
      <c r="C76" s="97">
        <v>0</v>
      </c>
      <c r="D76" s="97"/>
      <c r="E76" s="97" t="s">
        <v>68</v>
      </c>
      <c r="F76" s="97" t="s">
        <v>399</v>
      </c>
      <c r="G76" s="96" t="s">
        <v>400</v>
      </c>
      <c r="H76" s="98">
        <v>44208</v>
      </c>
      <c r="I76" s="96" t="s">
        <v>221</v>
      </c>
      <c r="J76" s="96">
        <v>2021</v>
      </c>
      <c r="K76" s="97" t="s">
        <v>116</v>
      </c>
      <c r="L76" s="97"/>
      <c r="M76" s="97" t="s">
        <v>116</v>
      </c>
      <c r="N76" s="96" t="s">
        <v>116</v>
      </c>
      <c r="O76" s="97" t="s">
        <v>32</v>
      </c>
      <c r="P76" s="98">
        <v>45915</v>
      </c>
      <c r="Q76" s="96" t="s">
        <v>191</v>
      </c>
      <c r="R76" s="96"/>
      <c r="S76" s="96" t="s">
        <v>3196</v>
      </c>
      <c r="T76" s="96"/>
      <c r="U76" s="97"/>
      <c r="V76" s="97"/>
      <c r="W76" s="104" t="s">
        <v>2664</v>
      </c>
      <c r="X76" s="104" t="s">
        <v>2664</v>
      </c>
      <c r="Y76" s="98">
        <v>45915</v>
      </c>
      <c r="Z76" s="97" t="s">
        <v>401</v>
      </c>
      <c r="AA76" s="96" t="s">
        <v>34</v>
      </c>
      <c r="AB76" s="9">
        <f t="shared" ca="1" si="5"/>
        <v>2103</v>
      </c>
      <c r="AC76" s="9" t="str">
        <f t="shared" ca="1" si="6"/>
        <v>Above 1 Year</v>
      </c>
      <c r="AD76" s="9">
        <f t="shared" ca="1" si="7"/>
        <v>396</v>
      </c>
      <c r="AE76" s="9" t="str">
        <f t="shared" ca="1" si="8"/>
        <v>Above 1 Year</v>
      </c>
      <c r="AF76" s="97" t="s">
        <v>402</v>
      </c>
      <c r="AG76" s="97" t="s">
        <v>4011</v>
      </c>
      <c r="AH76" s="97" t="str">
        <f t="shared" ca="1" si="9"/>
        <v>Above 1 Year</v>
      </c>
    </row>
    <row r="77" spans="1:34" s="24" customFormat="1" ht="25.5" customHeight="1" x14ac:dyDescent="0.25">
      <c r="A77" s="96">
        <v>76</v>
      </c>
      <c r="B77" s="61" t="s">
        <v>2810</v>
      </c>
      <c r="C77" s="97">
        <v>0</v>
      </c>
      <c r="D77" s="97"/>
      <c r="E77" s="97" t="s">
        <v>68</v>
      </c>
      <c r="F77" s="97" t="s">
        <v>1126</v>
      </c>
      <c r="G77" s="96" t="s">
        <v>593</v>
      </c>
      <c r="H77" s="98">
        <v>44213</v>
      </c>
      <c r="I77" s="96" t="s">
        <v>221</v>
      </c>
      <c r="J77" s="96">
        <v>2021</v>
      </c>
      <c r="K77" s="97" t="s">
        <v>39</v>
      </c>
      <c r="L77" s="97"/>
      <c r="M77" s="97" t="s">
        <v>39</v>
      </c>
      <c r="N77" s="96" t="s">
        <v>31</v>
      </c>
      <c r="O77" s="97" t="s">
        <v>32</v>
      </c>
      <c r="P77" s="98"/>
      <c r="Q77" s="96"/>
      <c r="R77" s="96"/>
      <c r="S77" s="96" t="s">
        <v>3196</v>
      </c>
      <c r="T77" s="96"/>
      <c r="U77" s="97"/>
      <c r="V77" s="97"/>
      <c r="W77" s="104" t="s">
        <v>177</v>
      </c>
      <c r="X77" s="104" t="s">
        <v>176</v>
      </c>
      <c r="Y77" s="98">
        <v>46182</v>
      </c>
      <c r="Z77" s="97" t="s">
        <v>1127</v>
      </c>
      <c r="AA77" s="96" t="s">
        <v>34</v>
      </c>
      <c r="AB77" s="9">
        <f t="shared" ca="1" si="5"/>
        <v>2098</v>
      </c>
      <c r="AC77" s="9" t="str">
        <f t="shared" ca="1" si="6"/>
        <v>Above 1 Year</v>
      </c>
      <c r="AD77" s="9">
        <f t="shared" ca="1" si="7"/>
        <v>129</v>
      </c>
      <c r="AE77" s="9" t="str">
        <f t="shared" ca="1" si="8"/>
        <v>Above 3 Months</v>
      </c>
      <c r="AF77" s="97" t="s">
        <v>203</v>
      </c>
      <c r="AG77" s="97" t="s">
        <v>4012</v>
      </c>
      <c r="AH77" s="97" t="str">
        <f t="shared" ca="1" si="9"/>
        <v>Above 1 Year</v>
      </c>
    </row>
    <row r="78" spans="1:34" s="24" customFormat="1" ht="25.5" customHeight="1" x14ac:dyDescent="0.25">
      <c r="A78" s="96">
        <v>77</v>
      </c>
      <c r="B78" s="61" t="s">
        <v>2660</v>
      </c>
      <c r="C78" s="97" t="s">
        <v>183</v>
      </c>
      <c r="D78" s="97"/>
      <c r="E78" s="97" t="s">
        <v>69</v>
      </c>
      <c r="F78" s="97" t="s">
        <v>399</v>
      </c>
      <c r="G78" s="96" t="s">
        <v>302</v>
      </c>
      <c r="H78" s="98">
        <v>44216</v>
      </c>
      <c r="I78" s="96" t="s">
        <v>221</v>
      </c>
      <c r="J78" s="96">
        <v>2021</v>
      </c>
      <c r="K78" s="97" t="s">
        <v>94</v>
      </c>
      <c r="L78" s="97"/>
      <c r="M78" s="97" t="s">
        <v>94</v>
      </c>
      <c r="N78" s="96" t="s">
        <v>31</v>
      </c>
      <c r="O78" s="97" t="s">
        <v>32</v>
      </c>
      <c r="P78" s="98"/>
      <c r="Q78" s="96"/>
      <c r="R78" s="96"/>
      <c r="S78" s="96" t="s">
        <v>3196</v>
      </c>
      <c r="T78" s="96"/>
      <c r="U78" s="97"/>
      <c r="V78" s="97"/>
      <c r="W78" s="104" t="s">
        <v>128</v>
      </c>
      <c r="X78" s="104" t="s">
        <v>128</v>
      </c>
      <c r="Y78" s="98"/>
      <c r="Z78" s="97" t="s">
        <v>404</v>
      </c>
      <c r="AA78" s="96" t="s">
        <v>34</v>
      </c>
      <c r="AB78" s="9">
        <f t="shared" ca="1" si="5"/>
        <v>2095</v>
      </c>
      <c r="AC78" s="9" t="str">
        <f t="shared" ca="1" si="6"/>
        <v>Above 1 Year</v>
      </c>
      <c r="AD78" s="9" t="str">
        <f t="shared" ca="1" si="7"/>
        <v/>
      </c>
      <c r="AE78" s="9" t="str">
        <f t="shared" ca="1" si="8"/>
        <v/>
      </c>
      <c r="AF78" s="97" t="s">
        <v>245</v>
      </c>
      <c r="AG78" s="97" t="s">
        <v>4013</v>
      </c>
      <c r="AH78" s="97" t="str">
        <f t="shared" ca="1" si="9"/>
        <v>Above 1 Year</v>
      </c>
    </row>
    <row r="79" spans="1:34" s="24" customFormat="1" ht="25.5" customHeight="1" x14ac:dyDescent="0.25">
      <c r="A79" s="96">
        <v>78</v>
      </c>
      <c r="B79" s="61" t="s">
        <v>2660</v>
      </c>
      <c r="C79" s="97" t="s">
        <v>183</v>
      </c>
      <c r="D79" s="97"/>
      <c r="E79" s="97" t="s">
        <v>61</v>
      </c>
      <c r="F79" s="97" t="s">
        <v>405</v>
      </c>
      <c r="G79" s="96" t="s">
        <v>406</v>
      </c>
      <c r="H79" s="98">
        <v>44242</v>
      </c>
      <c r="I79" s="96" t="s">
        <v>219</v>
      </c>
      <c r="J79" s="96">
        <v>2021</v>
      </c>
      <c r="K79" s="97" t="s">
        <v>29</v>
      </c>
      <c r="L79" s="97"/>
      <c r="M79" s="97" t="s">
        <v>30</v>
      </c>
      <c r="N79" s="96" t="s">
        <v>31</v>
      </c>
      <c r="O79" s="97" t="s">
        <v>32</v>
      </c>
      <c r="P79" s="98">
        <v>45952</v>
      </c>
      <c r="Q79" s="96"/>
      <c r="R79" s="96"/>
      <c r="S79" s="96" t="s">
        <v>3196</v>
      </c>
      <c r="T79" s="96"/>
      <c r="U79" s="97"/>
      <c r="V79" s="97"/>
      <c r="W79" s="104" t="s">
        <v>2664</v>
      </c>
      <c r="X79" s="104" t="s">
        <v>33</v>
      </c>
      <c r="Y79" s="98">
        <v>45952</v>
      </c>
      <c r="Z79" s="97" t="s">
        <v>407</v>
      </c>
      <c r="AA79" s="96" t="s">
        <v>34</v>
      </c>
      <c r="AB79" s="9">
        <f t="shared" ca="1" si="5"/>
        <v>2069</v>
      </c>
      <c r="AC79" s="9" t="str">
        <f t="shared" ca="1" si="6"/>
        <v>Above 1 Year</v>
      </c>
      <c r="AD79" s="9">
        <f t="shared" ca="1" si="7"/>
        <v>359</v>
      </c>
      <c r="AE79" s="9" t="str">
        <f t="shared" ca="1" si="8"/>
        <v>Above 6 Months</v>
      </c>
      <c r="AF79" s="97" t="s">
        <v>193</v>
      </c>
      <c r="AG79" s="97" t="s">
        <v>4014</v>
      </c>
      <c r="AH79" s="97" t="str">
        <f t="shared" si="9"/>
        <v/>
      </c>
    </row>
    <row r="80" spans="1:34" s="24" customFormat="1" ht="25.5" customHeight="1" x14ac:dyDescent="0.25">
      <c r="A80" s="96">
        <v>79</v>
      </c>
      <c r="B80" s="61" t="s">
        <v>2660</v>
      </c>
      <c r="C80" s="97" t="s">
        <v>37</v>
      </c>
      <c r="D80" s="99"/>
      <c r="E80" s="99" t="s">
        <v>38</v>
      </c>
      <c r="F80" s="99" t="s">
        <v>408</v>
      </c>
      <c r="G80" s="100" t="s">
        <v>409</v>
      </c>
      <c r="H80" s="101">
        <v>44250</v>
      </c>
      <c r="I80" s="100" t="s">
        <v>219</v>
      </c>
      <c r="J80" s="100">
        <v>2021</v>
      </c>
      <c r="K80" s="102" t="s">
        <v>53</v>
      </c>
      <c r="L80" s="99"/>
      <c r="M80" s="99" t="s">
        <v>54</v>
      </c>
      <c r="N80" s="100" t="s">
        <v>31</v>
      </c>
      <c r="O80" s="99" t="s">
        <v>32</v>
      </c>
      <c r="P80" s="101">
        <v>44327</v>
      </c>
      <c r="Q80" s="100"/>
      <c r="R80" s="100"/>
      <c r="S80" s="96" t="s">
        <v>3196</v>
      </c>
      <c r="T80" s="100"/>
      <c r="U80" s="99"/>
      <c r="V80" s="99"/>
      <c r="W80" s="104" t="s">
        <v>33</v>
      </c>
      <c r="X80" s="104" t="s">
        <v>33</v>
      </c>
      <c r="Y80" s="98">
        <v>44327</v>
      </c>
      <c r="Z80" s="99" t="s">
        <v>410</v>
      </c>
      <c r="AA80" s="100" t="s">
        <v>34</v>
      </c>
      <c r="AB80" s="9">
        <f t="shared" ca="1" si="5"/>
        <v>2061</v>
      </c>
      <c r="AC80" s="9" t="str">
        <f t="shared" ca="1" si="6"/>
        <v>Above 1 Year</v>
      </c>
      <c r="AD80" s="9">
        <f t="shared" ca="1" si="7"/>
        <v>1984</v>
      </c>
      <c r="AE80" s="9" t="str">
        <f t="shared" ca="1" si="8"/>
        <v>Above 1 Year</v>
      </c>
      <c r="AF80" s="100" t="s">
        <v>216</v>
      </c>
      <c r="AG80" s="97" t="s">
        <v>4015</v>
      </c>
      <c r="AH80" s="97" t="str">
        <f t="shared" si="9"/>
        <v/>
      </c>
    </row>
    <row r="81" spans="1:34" s="24" customFormat="1" ht="25.5" customHeight="1" x14ac:dyDescent="0.25">
      <c r="A81" s="96">
        <v>80</v>
      </c>
      <c r="B81" s="61" t="s">
        <v>2660</v>
      </c>
      <c r="C81" s="97" t="s">
        <v>37</v>
      </c>
      <c r="D81" s="99"/>
      <c r="E81" s="99" t="s">
        <v>38</v>
      </c>
      <c r="F81" s="99" t="s">
        <v>411</v>
      </c>
      <c r="G81" s="100" t="s">
        <v>412</v>
      </c>
      <c r="H81" s="101">
        <v>44250</v>
      </c>
      <c r="I81" s="100" t="s">
        <v>219</v>
      </c>
      <c r="J81" s="100">
        <v>2021</v>
      </c>
      <c r="K81" s="102" t="s">
        <v>53</v>
      </c>
      <c r="L81" s="99"/>
      <c r="M81" s="99" t="s">
        <v>54</v>
      </c>
      <c r="N81" s="100" t="s">
        <v>31</v>
      </c>
      <c r="O81" s="99" t="s">
        <v>32</v>
      </c>
      <c r="P81" s="101">
        <v>44331</v>
      </c>
      <c r="Q81" s="100"/>
      <c r="R81" s="100"/>
      <c r="S81" s="96" t="s">
        <v>3196</v>
      </c>
      <c r="T81" s="100"/>
      <c r="U81" s="99"/>
      <c r="V81" s="99"/>
      <c r="W81" s="104" t="s">
        <v>33</v>
      </c>
      <c r="X81" s="104" t="s">
        <v>33</v>
      </c>
      <c r="Y81" s="98">
        <v>44331</v>
      </c>
      <c r="Z81" s="99" t="s">
        <v>413</v>
      </c>
      <c r="AA81" s="100" t="s">
        <v>34</v>
      </c>
      <c r="AB81" s="9">
        <f t="shared" ca="1" si="5"/>
        <v>2061</v>
      </c>
      <c r="AC81" s="9" t="str">
        <f t="shared" ca="1" si="6"/>
        <v>Above 1 Year</v>
      </c>
      <c r="AD81" s="9">
        <f t="shared" ca="1" si="7"/>
        <v>1980</v>
      </c>
      <c r="AE81" s="9" t="str">
        <f t="shared" ca="1" si="8"/>
        <v>Above 1 Year</v>
      </c>
      <c r="AF81" s="100" t="s">
        <v>216</v>
      </c>
      <c r="AG81" s="97" t="s">
        <v>4016</v>
      </c>
      <c r="AH81" s="97" t="str">
        <f t="shared" si="9"/>
        <v/>
      </c>
    </row>
    <row r="82" spans="1:34" s="24" customFormat="1" ht="25.5" customHeight="1" x14ac:dyDescent="0.25">
      <c r="A82" s="96">
        <v>81</v>
      </c>
      <c r="B82" s="61" t="s">
        <v>2660</v>
      </c>
      <c r="C82" s="97" t="s">
        <v>37</v>
      </c>
      <c r="D82" s="97"/>
      <c r="E82" s="97" t="s">
        <v>90</v>
      </c>
      <c r="F82" s="97" t="s">
        <v>414</v>
      </c>
      <c r="G82" s="96" t="s">
        <v>415</v>
      </c>
      <c r="H82" s="98">
        <v>44261</v>
      </c>
      <c r="I82" s="96" t="s">
        <v>210</v>
      </c>
      <c r="J82" s="96">
        <v>2021</v>
      </c>
      <c r="K82" s="97" t="s">
        <v>29</v>
      </c>
      <c r="L82" s="97"/>
      <c r="M82" s="97" t="s">
        <v>30</v>
      </c>
      <c r="N82" s="96" t="s">
        <v>31</v>
      </c>
      <c r="O82" s="97" t="s">
        <v>32</v>
      </c>
      <c r="P82" s="98">
        <v>45852</v>
      </c>
      <c r="Q82" s="96"/>
      <c r="R82" s="96"/>
      <c r="S82" s="96" t="s">
        <v>3196</v>
      </c>
      <c r="T82" s="96"/>
      <c r="U82" s="97"/>
      <c r="V82" s="97"/>
      <c r="W82" s="104" t="s">
        <v>33</v>
      </c>
      <c r="X82" s="104" t="s">
        <v>33</v>
      </c>
      <c r="Y82" s="98">
        <v>45852</v>
      </c>
      <c r="Z82" s="97" t="s">
        <v>416</v>
      </c>
      <c r="AA82" s="96" t="s">
        <v>34</v>
      </c>
      <c r="AB82" s="9">
        <f t="shared" ca="1" si="5"/>
        <v>2050</v>
      </c>
      <c r="AC82" s="9" t="str">
        <f t="shared" ca="1" si="6"/>
        <v>Above 1 Year</v>
      </c>
      <c r="AD82" s="9">
        <f t="shared" ca="1" si="7"/>
        <v>459</v>
      </c>
      <c r="AE82" s="9" t="str">
        <f t="shared" ca="1" si="8"/>
        <v>Above 1 Year</v>
      </c>
      <c r="AF82" s="97" t="s">
        <v>193</v>
      </c>
      <c r="AG82" s="97" t="s">
        <v>4017</v>
      </c>
      <c r="AH82" s="97" t="str">
        <f t="shared" si="9"/>
        <v/>
      </c>
    </row>
    <row r="83" spans="1:34" s="24" customFormat="1" ht="25.5" customHeight="1" x14ac:dyDescent="0.25">
      <c r="A83" s="96">
        <v>82</v>
      </c>
      <c r="B83" s="61" t="s">
        <v>2660</v>
      </c>
      <c r="C83" s="97" t="s">
        <v>183</v>
      </c>
      <c r="D83" s="97"/>
      <c r="E83" s="97" t="s">
        <v>69</v>
      </c>
      <c r="F83" s="97" t="s">
        <v>417</v>
      </c>
      <c r="G83" s="96" t="s">
        <v>227</v>
      </c>
      <c r="H83" s="98">
        <v>44280</v>
      </c>
      <c r="I83" s="96" t="s">
        <v>210</v>
      </c>
      <c r="J83" s="96">
        <v>2021</v>
      </c>
      <c r="K83" s="97" t="s">
        <v>59</v>
      </c>
      <c r="L83" s="97" t="s">
        <v>228</v>
      </c>
      <c r="M83" s="97" t="s">
        <v>59</v>
      </c>
      <c r="N83" s="96" t="s">
        <v>60</v>
      </c>
      <c r="O83" s="97" t="s">
        <v>32</v>
      </c>
      <c r="P83" s="98"/>
      <c r="Q83" s="96"/>
      <c r="R83" s="96"/>
      <c r="S83" s="96" t="s">
        <v>3196</v>
      </c>
      <c r="T83" s="96"/>
      <c r="U83" s="97"/>
      <c r="V83" s="97"/>
      <c r="W83" s="104" t="s">
        <v>112</v>
      </c>
      <c r="X83" s="104" t="s">
        <v>112</v>
      </c>
      <c r="Y83" s="98"/>
      <c r="Z83" s="97" t="s">
        <v>418</v>
      </c>
      <c r="AA83" s="96" t="s">
        <v>34</v>
      </c>
      <c r="AB83" s="9">
        <f t="shared" ca="1" si="5"/>
        <v>2031</v>
      </c>
      <c r="AC83" s="9" t="str">
        <f t="shared" ca="1" si="6"/>
        <v>Above 1 Year</v>
      </c>
      <c r="AD83" s="9" t="str">
        <f t="shared" ca="1" si="7"/>
        <v/>
      </c>
      <c r="AE83" s="9" t="str">
        <f t="shared" ca="1" si="8"/>
        <v/>
      </c>
      <c r="AF83" s="97" t="s">
        <v>229</v>
      </c>
      <c r="AG83" s="97" t="s">
        <v>4018</v>
      </c>
      <c r="AH83" s="97" t="str">
        <f t="shared" ca="1" si="9"/>
        <v>Above 1 Year</v>
      </c>
    </row>
    <row r="84" spans="1:34" s="24" customFormat="1" ht="25.5" customHeight="1" x14ac:dyDescent="0.25">
      <c r="A84" s="96">
        <v>83</v>
      </c>
      <c r="B84" s="61" t="s">
        <v>2660</v>
      </c>
      <c r="C84" s="97" t="s">
        <v>183</v>
      </c>
      <c r="D84" s="97"/>
      <c r="E84" s="97" t="s">
        <v>74</v>
      </c>
      <c r="F84" s="97" t="s">
        <v>420</v>
      </c>
      <c r="G84" s="96" t="s">
        <v>302</v>
      </c>
      <c r="H84" s="98">
        <v>44310</v>
      </c>
      <c r="I84" s="96" t="s">
        <v>256</v>
      </c>
      <c r="J84" s="96">
        <v>2021</v>
      </c>
      <c r="K84" s="97" t="s">
        <v>94</v>
      </c>
      <c r="L84" s="97"/>
      <c r="M84" s="97" t="s">
        <v>94</v>
      </c>
      <c r="N84" s="96" t="s">
        <v>31</v>
      </c>
      <c r="O84" s="97" t="s">
        <v>32</v>
      </c>
      <c r="P84" s="98"/>
      <c r="Q84" s="96"/>
      <c r="R84" s="96"/>
      <c r="S84" s="96" t="s">
        <v>3196</v>
      </c>
      <c r="T84" s="96"/>
      <c r="U84" s="97"/>
      <c r="V84" s="97"/>
      <c r="W84" s="104" t="s">
        <v>128</v>
      </c>
      <c r="X84" s="104" t="s">
        <v>128</v>
      </c>
      <c r="Y84" s="98"/>
      <c r="Z84" s="97" t="s">
        <v>421</v>
      </c>
      <c r="AA84" s="96" t="s">
        <v>34</v>
      </c>
      <c r="AB84" s="9">
        <f t="shared" ca="1" si="5"/>
        <v>2001</v>
      </c>
      <c r="AC84" s="9" t="str">
        <f t="shared" ca="1" si="6"/>
        <v>Above 1 Year</v>
      </c>
      <c r="AD84" s="9" t="str">
        <f t="shared" ca="1" si="7"/>
        <v/>
      </c>
      <c r="AE84" s="9" t="str">
        <f t="shared" ca="1" si="8"/>
        <v/>
      </c>
      <c r="AF84" s="97" t="s">
        <v>245</v>
      </c>
      <c r="AG84" s="97" t="s">
        <v>4019</v>
      </c>
      <c r="AH84" s="97" t="str">
        <f t="shared" ca="1" si="9"/>
        <v>Above 1 Year</v>
      </c>
    </row>
    <row r="85" spans="1:34" s="24" customFormat="1" ht="25.5" customHeight="1" x14ac:dyDescent="0.25">
      <c r="A85" s="96">
        <v>84</v>
      </c>
      <c r="B85" s="61" t="s">
        <v>2660</v>
      </c>
      <c r="C85" s="97" t="s">
        <v>183</v>
      </c>
      <c r="D85" s="97"/>
      <c r="E85" s="97" t="s">
        <v>74</v>
      </c>
      <c r="F85" s="97" t="s">
        <v>422</v>
      </c>
      <c r="G85" s="96" t="s">
        <v>240</v>
      </c>
      <c r="H85" s="98">
        <v>44324</v>
      </c>
      <c r="I85" s="96" t="s">
        <v>201</v>
      </c>
      <c r="J85" s="96">
        <v>2021</v>
      </c>
      <c r="K85" s="97" t="s">
        <v>423</v>
      </c>
      <c r="L85" s="97"/>
      <c r="M85" s="97" t="s">
        <v>39</v>
      </c>
      <c r="N85" s="96" t="s">
        <v>31</v>
      </c>
      <c r="O85" s="97" t="s">
        <v>32</v>
      </c>
      <c r="P85" s="98">
        <v>45621</v>
      </c>
      <c r="Q85" s="96"/>
      <c r="R85" s="96"/>
      <c r="S85" s="96" t="s">
        <v>3196</v>
      </c>
      <c r="T85" s="96"/>
      <c r="U85" s="97"/>
      <c r="V85" s="97"/>
      <c r="W85" s="104" t="s">
        <v>33</v>
      </c>
      <c r="X85" s="104" t="s">
        <v>33</v>
      </c>
      <c r="Y85" s="98">
        <v>45621</v>
      </c>
      <c r="Z85" s="97" t="s">
        <v>424</v>
      </c>
      <c r="AA85" s="96" t="s">
        <v>34</v>
      </c>
      <c r="AB85" s="9">
        <f t="shared" ca="1" si="5"/>
        <v>1987</v>
      </c>
      <c r="AC85" s="9" t="str">
        <f t="shared" ca="1" si="6"/>
        <v>Above 1 Year</v>
      </c>
      <c r="AD85" s="9">
        <f t="shared" ca="1" si="7"/>
        <v>690</v>
      </c>
      <c r="AE85" s="9" t="str">
        <f t="shared" ca="1" si="8"/>
        <v>Above 1 Year</v>
      </c>
      <c r="AF85" s="97" t="s">
        <v>203</v>
      </c>
      <c r="AG85" s="97" t="s">
        <v>4020</v>
      </c>
      <c r="AH85" s="97" t="str">
        <f t="shared" si="9"/>
        <v/>
      </c>
    </row>
    <row r="86" spans="1:34" s="24" customFormat="1" ht="25.5" customHeight="1" x14ac:dyDescent="0.25">
      <c r="A86" s="96">
        <v>85</v>
      </c>
      <c r="B86" s="61" t="s">
        <v>2660</v>
      </c>
      <c r="C86" s="97" t="s">
        <v>46</v>
      </c>
      <c r="D86" s="97"/>
      <c r="E86" s="97" t="s">
        <v>47</v>
      </c>
      <c r="F86" s="97" t="s">
        <v>425</v>
      </c>
      <c r="G86" s="96" t="s">
        <v>227</v>
      </c>
      <c r="H86" s="98">
        <v>44333</v>
      </c>
      <c r="I86" s="96" t="s">
        <v>201</v>
      </c>
      <c r="J86" s="96">
        <v>2021</v>
      </c>
      <c r="K86" s="97" t="s">
        <v>59</v>
      </c>
      <c r="L86" s="97" t="s">
        <v>228</v>
      </c>
      <c r="M86" s="97" t="s">
        <v>59</v>
      </c>
      <c r="N86" s="96" t="s">
        <v>60</v>
      </c>
      <c r="O86" s="97" t="s">
        <v>32</v>
      </c>
      <c r="P86" s="98"/>
      <c r="Q86" s="96"/>
      <c r="R86" s="96"/>
      <c r="S86" s="96" t="s">
        <v>3196</v>
      </c>
      <c r="T86" s="96"/>
      <c r="U86" s="97"/>
      <c r="V86" s="97"/>
      <c r="W86" s="104" t="s">
        <v>112</v>
      </c>
      <c r="X86" s="104" t="s">
        <v>112</v>
      </c>
      <c r="Y86" s="98"/>
      <c r="Z86" s="97" t="s">
        <v>426</v>
      </c>
      <c r="AA86" s="96" t="s">
        <v>34</v>
      </c>
      <c r="AB86" s="9">
        <f t="shared" ca="1" si="5"/>
        <v>1978</v>
      </c>
      <c r="AC86" s="9" t="str">
        <f t="shared" ca="1" si="6"/>
        <v>Above 1 Year</v>
      </c>
      <c r="AD86" s="9" t="str">
        <f t="shared" ca="1" si="7"/>
        <v/>
      </c>
      <c r="AE86" s="9" t="str">
        <f t="shared" ca="1" si="8"/>
        <v/>
      </c>
      <c r="AF86" s="97" t="s">
        <v>229</v>
      </c>
      <c r="AG86" s="97" t="s">
        <v>4021</v>
      </c>
      <c r="AH86" s="97" t="str">
        <f t="shared" ca="1" si="9"/>
        <v>Above 1 Year</v>
      </c>
    </row>
    <row r="87" spans="1:34" s="24" customFormat="1" ht="25.5" customHeight="1" x14ac:dyDescent="0.25">
      <c r="A87" s="96">
        <v>86</v>
      </c>
      <c r="B87" s="61" t="s">
        <v>2660</v>
      </c>
      <c r="C87" s="97" t="s">
        <v>46</v>
      </c>
      <c r="D87" s="97"/>
      <c r="E87" s="97" t="s">
        <v>47</v>
      </c>
      <c r="F87" s="97" t="s">
        <v>427</v>
      </c>
      <c r="G87" s="96" t="s">
        <v>243</v>
      </c>
      <c r="H87" s="98">
        <v>44347</v>
      </c>
      <c r="I87" s="96" t="s">
        <v>201</v>
      </c>
      <c r="J87" s="96">
        <v>2021</v>
      </c>
      <c r="K87" s="97" t="s">
        <v>94</v>
      </c>
      <c r="L87" s="97"/>
      <c r="M87" s="97" t="s">
        <v>94</v>
      </c>
      <c r="N87" s="96" t="s">
        <v>31</v>
      </c>
      <c r="O87" s="97" t="s">
        <v>32</v>
      </c>
      <c r="P87" s="98">
        <v>45569</v>
      </c>
      <c r="Q87" s="96"/>
      <c r="R87" s="96"/>
      <c r="S87" s="96" t="s">
        <v>3196</v>
      </c>
      <c r="T87" s="96"/>
      <c r="U87" s="97"/>
      <c r="V87" s="97"/>
      <c r="W87" s="104" t="s">
        <v>33</v>
      </c>
      <c r="X87" s="104" t="s">
        <v>33</v>
      </c>
      <c r="Y87" s="98">
        <v>45569</v>
      </c>
      <c r="Z87" s="97" t="s">
        <v>428</v>
      </c>
      <c r="AA87" s="96" t="s">
        <v>34</v>
      </c>
      <c r="AB87" s="9">
        <f t="shared" ca="1" si="5"/>
        <v>1964</v>
      </c>
      <c r="AC87" s="9" t="str">
        <f t="shared" ca="1" si="6"/>
        <v>Above 1 Year</v>
      </c>
      <c r="AD87" s="9">
        <f t="shared" ca="1" si="7"/>
        <v>742</v>
      </c>
      <c r="AE87" s="9" t="str">
        <f t="shared" ca="1" si="8"/>
        <v>Above 1 Year</v>
      </c>
      <c r="AF87" s="97" t="s">
        <v>245</v>
      </c>
      <c r="AG87" s="97" t="s">
        <v>4022</v>
      </c>
      <c r="AH87" s="97" t="str">
        <f t="shared" si="9"/>
        <v/>
      </c>
    </row>
    <row r="88" spans="1:34" s="24" customFormat="1" ht="25.5" customHeight="1" x14ac:dyDescent="0.25">
      <c r="A88" s="96">
        <v>87</v>
      </c>
      <c r="B88" s="61" t="s">
        <v>2808</v>
      </c>
      <c r="C88" s="97" t="s">
        <v>185</v>
      </c>
      <c r="D88" s="97"/>
      <c r="E88" s="97" t="s">
        <v>73</v>
      </c>
      <c r="F88" s="97" t="s">
        <v>429</v>
      </c>
      <c r="G88" s="96" t="s">
        <v>430</v>
      </c>
      <c r="H88" s="98">
        <v>44347</v>
      </c>
      <c r="I88" s="96" t="s">
        <v>201</v>
      </c>
      <c r="J88" s="96">
        <v>2021</v>
      </c>
      <c r="K88" s="97" t="s">
        <v>94</v>
      </c>
      <c r="L88" s="97"/>
      <c r="M88" s="97" t="s">
        <v>94</v>
      </c>
      <c r="N88" s="96" t="s">
        <v>31</v>
      </c>
      <c r="O88" s="97" t="s">
        <v>32</v>
      </c>
      <c r="P88" s="98"/>
      <c r="Q88" s="96"/>
      <c r="R88" s="96"/>
      <c r="S88" s="96" t="s">
        <v>3196</v>
      </c>
      <c r="T88" s="96"/>
      <c r="U88" s="97"/>
      <c r="V88" s="97"/>
      <c r="W88" s="104" t="s">
        <v>112</v>
      </c>
      <c r="X88" s="104" t="s">
        <v>112</v>
      </c>
      <c r="Y88" s="98"/>
      <c r="Z88" s="97" t="s">
        <v>431</v>
      </c>
      <c r="AA88" s="96" t="s">
        <v>34</v>
      </c>
      <c r="AB88" s="9">
        <f t="shared" ca="1" si="5"/>
        <v>1964</v>
      </c>
      <c r="AC88" s="9" t="str">
        <f t="shared" ca="1" si="6"/>
        <v>Above 1 Year</v>
      </c>
      <c r="AD88" s="9" t="str">
        <f t="shared" ca="1" si="7"/>
        <v/>
      </c>
      <c r="AE88" s="9" t="str">
        <f t="shared" ca="1" si="8"/>
        <v/>
      </c>
      <c r="AF88" s="97" t="s">
        <v>245</v>
      </c>
      <c r="AG88" s="97" t="s">
        <v>4023</v>
      </c>
      <c r="AH88" s="97" t="str">
        <f t="shared" ca="1" si="9"/>
        <v>Above 1 Year</v>
      </c>
    </row>
    <row r="89" spans="1:34" s="24" customFormat="1" ht="25.5" customHeight="1" x14ac:dyDescent="0.25">
      <c r="A89" s="96">
        <v>88</v>
      </c>
      <c r="B89" s="61" t="s">
        <v>2660</v>
      </c>
      <c r="C89" s="97" t="s">
        <v>183</v>
      </c>
      <c r="D89" s="97"/>
      <c r="E89" s="97" t="s">
        <v>69</v>
      </c>
      <c r="F89" s="97" t="s">
        <v>432</v>
      </c>
      <c r="G89" s="96" t="s">
        <v>299</v>
      </c>
      <c r="H89" s="98">
        <v>44357</v>
      </c>
      <c r="I89" s="96" t="s">
        <v>196</v>
      </c>
      <c r="J89" s="96">
        <v>2021</v>
      </c>
      <c r="K89" s="97" t="s">
        <v>94</v>
      </c>
      <c r="L89" s="97"/>
      <c r="M89" s="97" t="s">
        <v>94</v>
      </c>
      <c r="N89" s="96" t="s">
        <v>31</v>
      </c>
      <c r="O89" s="97" t="s">
        <v>32</v>
      </c>
      <c r="P89" s="98"/>
      <c r="Q89" s="96"/>
      <c r="R89" s="96"/>
      <c r="S89" s="96" t="s">
        <v>3196</v>
      </c>
      <c r="T89" s="96"/>
      <c r="U89" s="97"/>
      <c r="V89" s="97"/>
      <c r="W89" s="104" t="s">
        <v>112</v>
      </c>
      <c r="X89" s="104" t="s">
        <v>112</v>
      </c>
      <c r="Y89" s="98"/>
      <c r="Z89" s="97" t="s">
        <v>433</v>
      </c>
      <c r="AA89" s="96" t="s">
        <v>34</v>
      </c>
      <c r="AB89" s="9">
        <f t="shared" ca="1" si="5"/>
        <v>1954</v>
      </c>
      <c r="AC89" s="9" t="str">
        <f t="shared" ca="1" si="6"/>
        <v>Above 1 Year</v>
      </c>
      <c r="AD89" s="9" t="str">
        <f t="shared" ca="1" si="7"/>
        <v/>
      </c>
      <c r="AE89" s="9" t="str">
        <f t="shared" ca="1" si="8"/>
        <v/>
      </c>
      <c r="AF89" s="97" t="s">
        <v>245</v>
      </c>
      <c r="AG89" s="97" t="s">
        <v>4024</v>
      </c>
      <c r="AH89" s="97" t="str">
        <f t="shared" ca="1" si="9"/>
        <v>Above 1 Year</v>
      </c>
    </row>
    <row r="90" spans="1:34" s="24" customFormat="1" ht="25.5" customHeight="1" x14ac:dyDescent="0.25">
      <c r="A90" s="96">
        <v>89</v>
      </c>
      <c r="B90" s="61" t="s">
        <v>2808</v>
      </c>
      <c r="C90" s="97" t="s">
        <v>41</v>
      </c>
      <c r="D90" s="97"/>
      <c r="E90" s="97" t="s">
        <v>79</v>
      </c>
      <c r="F90" s="97" t="s">
        <v>436</v>
      </c>
      <c r="G90" s="96" t="s">
        <v>437</v>
      </c>
      <c r="H90" s="98">
        <v>44374</v>
      </c>
      <c r="I90" s="96" t="s">
        <v>196</v>
      </c>
      <c r="J90" s="96">
        <v>2021</v>
      </c>
      <c r="K90" s="97" t="s">
        <v>53</v>
      </c>
      <c r="L90" s="97"/>
      <c r="M90" s="97" t="s">
        <v>54</v>
      </c>
      <c r="N90" s="96" t="s">
        <v>31</v>
      </c>
      <c r="O90" s="97" t="s">
        <v>32</v>
      </c>
      <c r="P90" s="98">
        <v>44655</v>
      </c>
      <c r="Q90" s="96" t="s">
        <v>191</v>
      </c>
      <c r="R90" s="96"/>
      <c r="S90" s="96" t="s">
        <v>3196</v>
      </c>
      <c r="T90" s="96"/>
      <c r="U90" s="97"/>
      <c r="V90" s="97"/>
      <c r="W90" s="104" t="s">
        <v>2664</v>
      </c>
      <c r="X90" s="104" t="s">
        <v>2664</v>
      </c>
      <c r="Y90" s="98">
        <v>44655</v>
      </c>
      <c r="Z90" s="97" t="s">
        <v>438</v>
      </c>
      <c r="AA90" s="96" t="s">
        <v>34</v>
      </c>
      <c r="AB90" s="9">
        <f t="shared" ca="1" si="5"/>
        <v>1937</v>
      </c>
      <c r="AC90" s="9" t="str">
        <f t="shared" ca="1" si="6"/>
        <v>Above 1 Year</v>
      </c>
      <c r="AD90" s="9">
        <f t="shared" ca="1" si="7"/>
        <v>1656</v>
      </c>
      <c r="AE90" s="9" t="str">
        <f t="shared" ca="1" si="8"/>
        <v>Above 1 Year</v>
      </c>
      <c r="AF90" s="97" t="s">
        <v>216</v>
      </c>
      <c r="AG90" s="97" t="s">
        <v>4025</v>
      </c>
      <c r="AH90" s="97" t="str">
        <f t="shared" ca="1" si="9"/>
        <v>Above 1 Year</v>
      </c>
    </row>
    <row r="91" spans="1:34" s="24" customFormat="1" ht="25.5" customHeight="1" x14ac:dyDescent="0.25">
      <c r="A91" s="96">
        <v>90</v>
      </c>
      <c r="B91" s="61" t="s">
        <v>2660</v>
      </c>
      <c r="C91" s="97" t="s">
        <v>183</v>
      </c>
      <c r="D91" s="97"/>
      <c r="E91" s="97" t="s">
        <v>74</v>
      </c>
      <c r="F91" s="97" t="s">
        <v>440</v>
      </c>
      <c r="G91" s="96" t="s">
        <v>441</v>
      </c>
      <c r="H91" s="98">
        <v>44375</v>
      </c>
      <c r="I91" s="96" t="s">
        <v>196</v>
      </c>
      <c r="J91" s="96">
        <v>2021</v>
      </c>
      <c r="K91" s="97" t="s">
        <v>29</v>
      </c>
      <c r="L91" s="97"/>
      <c r="M91" s="97" t="s">
        <v>30</v>
      </c>
      <c r="N91" s="96" t="s">
        <v>31</v>
      </c>
      <c r="O91" s="97" t="s">
        <v>32</v>
      </c>
      <c r="P91" s="98">
        <v>45756</v>
      </c>
      <c r="Q91" s="96" t="s">
        <v>191</v>
      </c>
      <c r="R91" s="96"/>
      <c r="S91" s="96" t="s">
        <v>3196</v>
      </c>
      <c r="T91" s="96"/>
      <c r="U91" s="97"/>
      <c r="V91" s="97"/>
      <c r="W91" s="104" t="s">
        <v>2664</v>
      </c>
      <c r="X91" s="104" t="s">
        <v>2664</v>
      </c>
      <c r="Y91" s="98">
        <v>45756</v>
      </c>
      <c r="Z91" s="97" t="s">
        <v>442</v>
      </c>
      <c r="AA91" s="96" t="s">
        <v>34</v>
      </c>
      <c r="AB91" s="9">
        <f t="shared" ca="1" si="5"/>
        <v>1936</v>
      </c>
      <c r="AC91" s="9" t="str">
        <f t="shared" ca="1" si="6"/>
        <v>Above 1 Year</v>
      </c>
      <c r="AD91" s="9">
        <f t="shared" ca="1" si="7"/>
        <v>555</v>
      </c>
      <c r="AE91" s="9" t="str">
        <f t="shared" ca="1" si="8"/>
        <v>Above 1 Year</v>
      </c>
      <c r="AF91" s="97" t="s">
        <v>193</v>
      </c>
      <c r="AG91" s="97" t="s">
        <v>4026</v>
      </c>
      <c r="AH91" s="97" t="str">
        <f t="shared" ca="1" si="9"/>
        <v>Above 1 Year</v>
      </c>
    </row>
    <row r="92" spans="1:34" s="24" customFormat="1" ht="25.5" customHeight="1" x14ac:dyDescent="0.25">
      <c r="A92" s="96">
        <v>91</v>
      </c>
      <c r="B92" s="61" t="s">
        <v>2660</v>
      </c>
      <c r="C92" s="97" t="s">
        <v>183</v>
      </c>
      <c r="D92" s="97"/>
      <c r="E92" s="97" t="s">
        <v>74</v>
      </c>
      <c r="F92" s="97" t="s">
        <v>443</v>
      </c>
      <c r="G92" s="96" t="s">
        <v>302</v>
      </c>
      <c r="H92" s="98">
        <v>44376</v>
      </c>
      <c r="I92" s="96" t="s">
        <v>196</v>
      </c>
      <c r="J92" s="96">
        <v>2021</v>
      </c>
      <c r="K92" s="97" t="s">
        <v>94</v>
      </c>
      <c r="L92" s="97"/>
      <c r="M92" s="97" t="s">
        <v>94</v>
      </c>
      <c r="N92" s="96" t="s">
        <v>31</v>
      </c>
      <c r="O92" s="97" t="s">
        <v>32</v>
      </c>
      <c r="P92" s="98"/>
      <c r="Q92" s="96"/>
      <c r="R92" s="96"/>
      <c r="S92" s="96" t="s">
        <v>3196</v>
      </c>
      <c r="T92" s="96"/>
      <c r="U92" s="97"/>
      <c r="V92" s="97"/>
      <c r="W92" s="104" t="s">
        <v>128</v>
      </c>
      <c r="X92" s="104" t="s">
        <v>128</v>
      </c>
      <c r="Y92" s="98"/>
      <c r="Z92" s="97" t="s">
        <v>444</v>
      </c>
      <c r="AA92" s="96" t="s">
        <v>34</v>
      </c>
      <c r="AB92" s="9">
        <f t="shared" ca="1" si="5"/>
        <v>1935</v>
      </c>
      <c r="AC92" s="9" t="str">
        <f t="shared" ca="1" si="6"/>
        <v>Above 1 Year</v>
      </c>
      <c r="AD92" s="9" t="str">
        <f t="shared" ca="1" si="7"/>
        <v/>
      </c>
      <c r="AE92" s="9" t="str">
        <f t="shared" ca="1" si="8"/>
        <v/>
      </c>
      <c r="AF92" s="97" t="s">
        <v>245</v>
      </c>
      <c r="AG92" s="97" t="s">
        <v>4027</v>
      </c>
      <c r="AH92" s="97" t="str">
        <f t="shared" ca="1" si="9"/>
        <v>Above 1 Year</v>
      </c>
    </row>
    <row r="93" spans="1:34" s="24" customFormat="1" ht="25.5" customHeight="1" x14ac:dyDescent="0.25">
      <c r="A93" s="96">
        <v>92</v>
      </c>
      <c r="B93" s="61" t="s">
        <v>2660</v>
      </c>
      <c r="C93" s="97" t="s">
        <v>37</v>
      </c>
      <c r="D93" s="97"/>
      <c r="E93" s="97" t="s">
        <v>90</v>
      </c>
      <c r="F93" s="97" t="s">
        <v>445</v>
      </c>
      <c r="G93" s="96" t="s">
        <v>227</v>
      </c>
      <c r="H93" s="98">
        <v>44379</v>
      </c>
      <c r="I93" s="96" t="s">
        <v>215</v>
      </c>
      <c r="J93" s="96">
        <v>2021</v>
      </c>
      <c r="K93" s="97" t="s">
        <v>59</v>
      </c>
      <c r="L93" s="97" t="s">
        <v>228</v>
      </c>
      <c r="M93" s="97" t="s">
        <v>59</v>
      </c>
      <c r="N93" s="96" t="s">
        <v>60</v>
      </c>
      <c r="O93" s="97" t="s">
        <v>32</v>
      </c>
      <c r="P93" s="98"/>
      <c r="Q93" s="96"/>
      <c r="R93" s="96"/>
      <c r="S93" s="96" t="s">
        <v>3196</v>
      </c>
      <c r="T93" s="96"/>
      <c r="U93" s="97"/>
      <c r="V93" s="97"/>
      <c r="W93" s="104" t="s">
        <v>112</v>
      </c>
      <c r="X93" s="104" t="s">
        <v>112</v>
      </c>
      <c r="Y93" s="98"/>
      <c r="Z93" s="97" t="s">
        <v>446</v>
      </c>
      <c r="AA93" s="96" t="s">
        <v>34</v>
      </c>
      <c r="AB93" s="9">
        <f t="shared" ca="1" si="5"/>
        <v>1932</v>
      </c>
      <c r="AC93" s="9" t="str">
        <f t="shared" ca="1" si="6"/>
        <v>Above 1 Year</v>
      </c>
      <c r="AD93" s="9" t="str">
        <f t="shared" ca="1" si="7"/>
        <v/>
      </c>
      <c r="AE93" s="9" t="str">
        <f t="shared" ca="1" si="8"/>
        <v/>
      </c>
      <c r="AF93" s="97" t="s">
        <v>229</v>
      </c>
      <c r="AG93" s="97" t="s">
        <v>4028</v>
      </c>
      <c r="AH93" s="97" t="str">
        <f t="shared" ca="1" si="9"/>
        <v>Above 1 Year</v>
      </c>
    </row>
    <row r="94" spans="1:34" s="24" customFormat="1" ht="25.5" customHeight="1" x14ac:dyDescent="0.25">
      <c r="A94" s="96">
        <v>93</v>
      </c>
      <c r="B94" s="61" t="s">
        <v>2660</v>
      </c>
      <c r="C94" s="97" t="s">
        <v>183</v>
      </c>
      <c r="D94" s="97"/>
      <c r="E94" s="97" t="s">
        <v>69</v>
      </c>
      <c r="F94" s="97" t="s">
        <v>447</v>
      </c>
      <c r="G94" s="96" t="s">
        <v>439</v>
      </c>
      <c r="H94" s="98">
        <v>44380</v>
      </c>
      <c r="I94" s="96" t="s">
        <v>215</v>
      </c>
      <c r="J94" s="96">
        <v>2021</v>
      </c>
      <c r="K94" s="97" t="s">
        <v>75</v>
      </c>
      <c r="L94" s="97"/>
      <c r="M94" s="97" t="s">
        <v>54</v>
      </c>
      <c r="N94" s="96" t="s">
        <v>31</v>
      </c>
      <c r="O94" s="97" t="s">
        <v>32</v>
      </c>
      <c r="P94" s="98">
        <v>44455</v>
      </c>
      <c r="Q94" s="96"/>
      <c r="R94" s="96"/>
      <c r="S94" s="96" t="s">
        <v>3196</v>
      </c>
      <c r="T94" s="96"/>
      <c r="U94" s="97"/>
      <c r="V94" s="97"/>
      <c r="W94" s="104" t="s">
        <v>33</v>
      </c>
      <c r="X94" s="104" t="s">
        <v>33</v>
      </c>
      <c r="Y94" s="98">
        <v>44455</v>
      </c>
      <c r="Z94" s="97" t="s">
        <v>448</v>
      </c>
      <c r="AA94" s="96" t="s">
        <v>34</v>
      </c>
      <c r="AB94" s="9">
        <f t="shared" ca="1" si="5"/>
        <v>1931</v>
      </c>
      <c r="AC94" s="9" t="str">
        <f t="shared" ca="1" si="6"/>
        <v>Above 1 Year</v>
      </c>
      <c r="AD94" s="9">
        <f t="shared" ca="1" si="7"/>
        <v>1856</v>
      </c>
      <c r="AE94" s="9" t="str">
        <f t="shared" ca="1" si="8"/>
        <v>Above 1 Year</v>
      </c>
      <c r="AF94" s="97" t="s">
        <v>216</v>
      </c>
      <c r="AG94" s="97" t="s">
        <v>4029</v>
      </c>
      <c r="AH94" s="97" t="str">
        <f t="shared" si="9"/>
        <v/>
      </c>
    </row>
    <row r="95" spans="1:34" s="24" customFormat="1" ht="25.5" customHeight="1" x14ac:dyDescent="0.25">
      <c r="A95" s="96">
        <v>94</v>
      </c>
      <c r="B95" s="61" t="s">
        <v>2660</v>
      </c>
      <c r="C95" s="97" t="s">
        <v>183</v>
      </c>
      <c r="D95" s="97"/>
      <c r="E95" s="97" t="s">
        <v>61</v>
      </c>
      <c r="F95" s="97" t="s">
        <v>449</v>
      </c>
      <c r="G95" s="96" t="s">
        <v>302</v>
      </c>
      <c r="H95" s="98">
        <v>44381</v>
      </c>
      <c r="I95" s="96" t="s">
        <v>215</v>
      </c>
      <c r="J95" s="96">
        <v>2021</v>
      </c>
      <c r="K95" s="97" t="s">
        <v>94</v>
      </c>
      <c r="L95" s="97"/>
      <c r="M95" s="97" t="s">
        <v>94</v>
      </c>
      <c r="N95" s="96" t="s">
        <v>31</v>
      </c>
      <c r="O95" s="97" t="s">
        <v>32</v>
      </c>
      <c r="P95" s="98"/>
      <c r="Q95" s="96"/>
      <c r="R95" s="96"/>
      <c r="S95" s="96" t="s">
        <v>3196</v>
      </c>
      <c r="T95" s="96"/>
      <c r="U95" s="97"/>
      <c r="V95" s="97"/>
      <c r="W95" s="104" t="s">
        <v>112</v>
      </c>
      <c r="X95" s="104" t="s">
        <v>112</v>
      </c>
      <c r="Y95" s="98"/>
      <c r="Z95" s="97" t="s">
        <v>450</v>
      </c>
      <c r="AA95" s="96" t="s">
        <v>34</v>
      </c>
      <c r="AB95" s="9">
        <f t="shared" ca="1" si="5"/>
        <v>1930</v>
      </c>
      <c r="AC95" s="9" t="str">
        <f t="shared" ca="1" si="6"/>
        <v>Above 1 Year</v>
      </c>
      <c r="AD95" s="9" t="str">
        <f t="shared" ca="1" si="7"/>
        <v/>
      </c>
      <c r="AE95" s="9" t="str">
        <f t="shared" ca="1" si="8"/>
        <v/>
      </c>
      <c r="AF95" s="97" t="s">
        <v>245</v>
      </c>
      <c r="AG95" s="97" t="s">
        <v>4030</v>
      </c>
      <c r="AH95" s="97" t="str">
        <f t="shared" ca="1" si="9"/>
        <v>Above 1 Year</v>
      </c>
    </row>
    <row r="96" spans="1:34" s="24" customFormat="1" ht="25.5" customHeight="1" x14ac:dyDescent="0.25">
      <c r="A96" s="96">
        <v>95</v>
      </c>
      <c r="B96" s="61" t="s">
        <v>2660</v>
      </c>
      <c r="C96" s="97" t="s">
        <v>46</v>
      </c>
      <c r="D96" s="97"/>
      <c r="E96" s="97" t="s">
        <v>47</v>
      </c>
      <c r="F96" s="97" t="s">
        <v>451</v>
      </c>
      <c r="G96" s="96" t="s">
        <v>227</v>
      </c>
      <c r="H96" s="98">
        <v>44385</v>
      </c>
      <c r="I96" s="96" t="s">
        <v>215</v>
      </c>
      <c r="J96" s="96">
        <v>2021</v>
      </c>
      <c r="K96" s="97" t="s">
        <v>59</v>
      </c>
      <c r="L96" s="97" t="s">
        <v>228</v>
      </c>
      <c r="M96" s="97" t="s">
        <v>59</v>
      </c>
      <c r="N96" s="96" t="s">
        <v>60</v>
      </c>
      <c r="O96" s="97" t="s">
        <v>32</v>
      </c>
      <c r="P96" s="98"/>
      <c r="Q96" s="96"/>
      <c r="R96" s="96"/>
      <c r="S96" s="96" t="s">
        <v>3196</v>
      </c>
      <c r="T96" s="96"/>
      <c r="U96" s="97"/>
      <c r="V96" s="97"/>
      <c r="W96" s="104" t="s">
        <v>112</v>
      </c>
      <c r="X96" s="104" t="s">
        <v>112</v>
      </c>
      <c r="Y96" s="98"/>
      <c r="Z96" s="97" t="s">
        <v>452</v>
      </c>
      <c r="AA96" s="96" t="s">
        <v>34</v>
      </c>
      <c r="AB96" s="9">
        <f t="shared" ca="1" si="5"/>
        <v>1926</v>
      </c>
      <c r="AC96" s="9" t="str">
        <f t="shared" ca="1" si="6"/>
        <v>Above 1 Year</v>
      </c>
      <c r="AD96" s="9" t="str">
        <f t="shared" ca="1" si="7"/>
        <v/>
      </c>
      <c r="AE96" s="9" t="str">
        <f t="shared" ca="1" si="8"/>
        <v/>
      </c>
      <c r="AF96" s="97" t="s">
        <v>229</v>
      </c>
      <c r="AG96" s="97" t="s">
        <v>4031</v>
      </c>
      <c r="AH96" s="97" t="str">
        <f t="shared" ca="1" si="9"/>
        <v>Above 1 Year</v>
      </c>
    </row>
    <row r="97" spans="1:34" s="24" customFormat="1" ht="25.5" customHeight="1" x14ac:dyDescent="0.25">
      <c r="A97" s="96">
        <v>96</v>
      </c>
      <c r="B97" s="61" t="s">
        <v>2660</v>
      </c>
      <c r="C97" s="97" t="s">
        <v>46</v>
      </c>
      <c r="D97" s="97"/>
      <c r="E97" s="97" t="s">
        <v>64</v>
      </c>
      <c r="F97" s="97" t="s">
        <v>453</v>
      </c>
      <c r="G97" s="96" t="s">
        <v>222</v>
      </c>
      <c r="H97" s="98">
        <v>44388</v>
      </c>
      <c r="I97" s="96" t="s">
        <v>215</v>
      </c>
      <c r="J97" s="96">
        <v>2021</v>
      </c>
      <c r="K97" s="97" t="s">
        <v>29</v>
      </c>
      <c r="L97" s="97"/>
      <c r="M97" s="97" t="s">
        <v>30</v>
      </c>
      <c r="N97" s="96" t="s">
        <v>31</v>
      </c>
      <c r="O97" s="97" t="s">
        <v>32</v>
      </c>
      <c r="P97" s="98"/>
      <c r="Q97" s="96"/>
      <c r="R97" s="96"/>
      <c r="S97" s="96" t="s">
        <v>3196</v>
      </c>
      <c r="T97" s="96"/>
      <c r="U97" s="97"/>
      <c r="V97" s="97"/>
      <c r="W97" s="104" t="s">
        <v>50</v>
      </c>
      <c r="X97" s="104" t="s">
        <v>50</v>
      </c>
      <c r="Y97" s="98"/>
      <c r="Z97" s="97" t="s">
        <v>454</v>
      </c>
      <c r="AA97" s="96" t="s">
        <v>34</v>
      </c>
      <c r="AB97" s="9">
        <f t="shared" ca="1" si="5"/>
        <v>1923</v>
      </c>
      <c r="AC97" s="9" t="str">
        <f t="shared" ca="1" si="6"/>
        <v>Above 1 Year</v>
      </c>
      <c r="AD97" s="9" t="str">
        <f t="shared" ca="1" si="7"/>
        <v/>
      </c>
      <c r="AE97" s="9" t="str">
        <f t="shared" ca="1" si="8"/>
        <v/>
      </c>
      <c r="AF97" s="97" t="s">
        <v>193</v>
      </c>
      <c r="AG97" s="97" t="s">
        <v>4032</v>
      </c>
      <c r="AH97" s="97" t="str">
        <f t="shared" ca="1" si="9"/>
        <v>Above 1 Year</v>
      </c>
    </row>
    <row r="98" spans="1:34" s="24" customFormat="1" ht="25.5" customHeight="1" x14ac:dyDescent="0.25">
      <c r="A98" s="96">
        <v>97</v>
      </c>
      <c r="B98" s="61" t="s">
        <v>2660</v>
      </c>
      <c r="C98" s="97" t="s">
        <v>183</v>
      </c>
      <c r="D98" s="97"/>
      <c r="E98" s="97" t="s">
        <v>69</v>
      </c>
      <c r="F98" s="97" t="s">
        <v>455</v>
      </c>
      <c r="G98" s="96" t="s">
        <v>302</v>
      </c>
      <c r="H98" s="98">
        <v>44403</v>
      </c>
      <c r="I98" s="96" t="s">
        <v>215</v>
      </c>
      <c r="J98" s="96">
        <v>2021</v>
      </c>
      <c r="K98" s="103" t="s">
        <v>94</v>
      </c>
      <c r="L98" s="97"/>
      <c r="M98" s="97" t="s">
        <v>94</v>
      </c>
      <c r="N98" s="96" t="s">
        <v>31</v>
      </c>
      <c r="O98" s="97" t="s">
        <v>32</v>
      </c>
      <c r="P98" s="98"/>
      <c r="Q98" s="96"/>
      <c r="R98" s="96"/>
      <c r="S98" s="96" t="s">
        <v>3196</v>
      </c>
      <c r="T98" s="96"/>
      <c r="U98" s="97"/>
      <c r="V98" s="97"/>
      <c r="W98" s="104" t="s">
        <v>128</v>
      </c>
      <c r="X98" s="104" t="s">
        <v>128</v>
      </c>
      <c r="Y98" s="98"/>
      <c r="Z98" s="97" t="s">
        <v>456</v>
      </c>
      <c r="AA98" s="96" t="s">
        <v>34</v>
      </c>
      <c r="AB98" s="9">
        <f t="shared" ca="1" si="5"/>
        <v>1908</v>
      </c>
      <c r="AC98" s="9" t="str">
        <f t="shared" ca="1" si="6"/>
        <v>Above 1 Year</v>
      </c>
      <c r="AD98" s="9" t="str">
        <f t="shared" ca="1" si="7"/>
        <v/>
      </c>
      <c r="AE98" s="9" t="str">
        <f t="shared" ca="1" si="8"/>
        <v/>
      </c>
      <c r="AF98" s="97" t="s">
        <v>245</v>
      </c>
      <c r="AG98" s="97" t="s">
        <v>4033</v>
      </c>
      <c r="AH98" s="97" t="str">
        <f t="shared" ca="1" si="9"/>
        <v>Above 1 Year</v>
      </c>
    </row>
    <row r="99" spans="1:34" s="24" customFormat="1" ht="25.5" customHeight="1" x14ac:dyDescent="0.25">
      <c r="A99" s="96">
        <v>98</v>
      </c>
      <c r="B99" s="61" t="s">
        <v>2810</v>
      </c>
      <c r="C99" s="97">
        <v>0</v>
      </c>
      <c r="D99" s="97"/>
      <c r="E99" s="97" t="s">
        <v>68</v>
      </c>
      <c r="F99" s="97" t="s">
        <v>457</v>
      </c>
      <c r="G99" s="96" t="s">
        <v>458</v>
      </c>
      <c r="H99" s="98">
        <v>44405</v>
      </c>
      <c r="I99" s="96" t="s">
        <v>215</v>
      </c>
      <c r="J99" s="96">
        <v>2021</v>
      </c>
      <c r="K99" s="97" t="s">
        <v>115</v>
      </c>
      <c r="L99" s="97"/>
      <c r="M99" s="97" t="s">
        <v>154</v>
      </c>
      <c r="N99" s="96" t="s">
        <v>31</v>
      </c>
      <c r="O99" s="97" t="s">
        <v>32</v>
      </c>
      <c r="P99" s="98"/>
      <c r="Q99" s="96"/>
      <c r="R99" s="96"/>
      <c r="S99" s="96" t="s">
        <v>3196</v>
      </c>
      <c r="T99" s="96"/>
      <c r="U99" s="97"/>
      <c r="V99" s="97"/>
      <c r="W99" s="104" t="s">
        <v>112</v>
      </c>
      <c r="X99" s="104" t="s">
        <v>112</v>
      </c>
      <c r="Y99" s="98"/>
      <c r="Z99" s="97" t="s">
        <v>459</v>
      </c>
      <c r="AA99" s="96" t="s">
        <v>34</v>
      </c>
      <c r="AB99" s="9">
        <f t="shared" ca="1" si="5"/>
        <v>1906</v>
      </c>
      <c r="AC99" s="9" t="str">
        <f t="shared" ca="1" si="6"/>
        <v>Above 1 Year</v>
      </c>
      <c r="AD99" s="9" t="str">
        <f t="shared" ca="1" si="7"/>
        <v/>
      </c>
      <c r="AE99" s="9" t="str">
        <f t="shared" ca="1" si="8"/>
        <v/>
      </c>
      <c r="AF99" s="97" t="s">
        <v>291</v>
      </c>
      <c r="AG99" s="97" t="s">
        <v>4034</v>
      </c>
      <c r="AH99" s="97" t="str">
        <f t="shared" ca="1" si="9"/>
        <v>Above 1 Year</v>
      </c>
    </row>
    <row r="100" spans="1:34" s="24" customFormat="1" ht="25.5" customHeight="1" x14ac:dyDescent="0.25">
      <c r="A100" s="96">
        <v>99</v>
      </c>
      <c r="B100" s="61" t="s">
        <v>2808</v>
      </c>
      <c r="C100" s="97" t="s">
        <v>57</v>
      </c>
      <c r="D100" s="97"/>
      <c r="E100" s="97" t="s">
        <v>58</v>
      </c>
      <c r="F100" s="97" t="s">
        <v>460</v>
      </c>
      <c r="G100" s="96" t="s">
        <v>227</v>
      </c>
      <c r="H100" s="98">
        <v>44407</v>
      </c>
      <c r="I100" s="96" t="s">
        <v>215</v>
      </c>
      <c r="J100" s="96">
        <v>2021</v>
      </c>
      <c r="K100" s="97" t="s">
        <v>59</v>
      </c>
      <c r="L100" s="97" t="s">
        <v>228</v>
      </c>
      <c r="M100" s="97" t="s">
        <v>59</v>
      </c>
      <c r="N100" s="96" t="s">
        <v>60</v>
      </c>
      <c r="O100" s="97" t="s">
        <v>32</v>
      </c>
      <c r="P100" s="98"/>
      <c r="Q100" s="96"/>
      <c r="R100" s="96"/>
      <c r="S100" s="96" t="s">
        <v>3196</v>
      </c>
      <c r="T100" s="96"/>
      <c r="U100" s="97"/>
      <c r="V100" s="97"/>
      <c r="W100" s="104" t="s">
        <v>112</v>
      </c>
      <c r="X100" s="104" t="s">
        <v>112</v>
      </c>
      <c r="Y100" s="98"/>
      <c r="Z100" s="97" t="s">
        <v>461</v>
      </c>
      <c r="AA100" s="96" t="s">
        <v>34</v>
      </c>
      <c r="AB100" s="9">
        <f t="shared" ca="1" si="5"/>
        <v>1904</v>
      </c>
      <c r="AC100" s="9" t="str">
        <f t="shared" ca="1" si="6"/>
        <v>Above 1 Year</v>
      </c>
      <c r="AD100" s="9" t="str">
        <f t="shared" ca="1" si="7"/>
        <v/>
      </c>
      <c r="AE100" s="9" t="str">
        <f t="shared" ca="1" si="8"/>
        <v/>
      </c>
      <c r="AF100" s="97" t="s">
        <v>229</v>
      </c>
      <c r="AG100" s="97" t="s">
        <v>4035</v>
      </c>
      <c r="AH100" s="97" t="str">
        <f t="shared" ca="1" si="9"/>
        <v>Above 1 Year</v>
      </c>
    </row>
    <row r="101" spans="1:34" s="24" customFormat="1" ht="25.5" customHeight="1" x14ac:dyDescent="0.25">
      <c r="A101" s="96">
        <v>100</v>
      </c>
      <c r="B101" s="61" t="s">
        <v>2810</v>
      </c>
      <c r="C101" s="97">
        <v>0</v>
      </c>
      <c r="D101" s="97"/>
      <c r="E101" s="97" t="s">
        <v>68</v>
      </c>
      <c r="F101" s="97" t="s">
        <v>463</v>
      </c>
      <c r="G101" s="96" t="s">
        <v>464</v>
      </c>
      <c r="H101" s="98">
        <v>44409</v>
      </c>
      <c r="I101" s="96" t="s">
        <v>225</v>
      </c>
      <c r="J101" s="96">
        <v>2021</v>
      </c>
      <c r="K101" s="97" t="s">
        <v>116</v>
      </c>
      <c r="L101" s="97"/>
      <c r="M101" s="97" t="s">
        <v>116</v>
      </c>
      <c r="N101" s="96" t="s">
        <v>116</v>
      </c>
      <c r="O101" s="97" t="s">
        <v>32</v>
      </c>
      <c r="P101" s="98">
        <v>45915</v>
      </c>
      <c r="Q101" s="96" t="s">
        <v>191</v>
      </c>
      <c r="R101" s="96"/>
      <c r="S101" s="96" t="s">
        <v>3196</v>
      </c>
      <c r="T101" s="96"/>
      <c r="U101" s="97"/>
      <c r="V101" s="97"/>
      <c r="W101" s="104" t="s">
        <v>2664</v>
      </c>
      <c r="X101" s="104" t="s">
        <v>2664</v>
      </c>
      <c r="Y101" s="98">
        <v>45915</v>
      </c>
      <c r="Z101" s="97" t="s">
        <v>465</v>
      </c>
      <c r="AA101" s="96" t="s">
        <v>34</v>
      </c>
      <c r="AB101" s="9">
        <f t="shared" ca="1" si="5"/>
        <v>1902</v>
      </c>
      <c r="AC101" s="9" t="str">
        <f t="shared" ca="1" si="6"/>
        <v>Above 1 Year</v>
      </c>
      <c r="AD101" s="9">
        <f t="shared" ca="1" si="7"/>
        <v>396</v>
      </c>
      <c r="AE101" s="9" t="str">
        <f t="shared" ca="1" si="8"/>
        <v>Above 1 Year</v>
      </c>
      <c r="AF101" s="97" t="s">
        <v>402</v>
      </c>
      <c r="AG101" s="97" t="s">
        <v>4036</v>
      </c>
      <c r="AH101" s="97" t="str">
        <f t="shared" ca="1" si="9"/>
        <v>Above 1 Year</v>
      </c>
    </row>
    <row r="102" spans="1:34" s="24" customFormat="1" ht="25.5" customHeight="1" x14ac:dyDescent="0.25">
      <c r="A102" s="96">
        <v>101</v>
      </c>
      <c r="B102" s="61" t="s">
        <v>2808</v>
      </c>
      <c r="C102" s="97" t="s">
        <v>41</v>
      </c>
      <c r="D102" s="97"/>
      <c r="E102" s="97" t="s">
        <v>42</v>
      </c>
      <c r="F102" s="97" t="s">
        <v>466</v>
      </c>
      <c r="G102" s="96" t="s">
        <v>70</v>
      </c>
      <c r="H102" s="98">
        <v>44409</v>
      </c>
      <c r="I102" s="96" t="s">
        <v>225</v>
      </c>
      <c r="J102" s="96">
        <v>2021</v>
      </c>
      <c r="K102" s="97" t="s">
        <v>70</v>
      </c>
      <c r="L102" s="97"/>
      <c r="M102" s="97" t="s">
        <v>70</v>
      </c>
      <c r="N102" s="96" t="s">
        <v>70</v>
      </c>
      <c r="O102" s="97" t="s">
        <v>32</v>
      </c>
      <c r="P102" s="98"/>
      <c r="Q102" s="96"/>
      <c r="R102" s="96"/>
      <c r="S102" s="96" t="s">
        <v>3196</v>
      </c>
      <c r="T102" s="96"/>
      <c r="U102" s="97"/>
      <c r="V102" s="97"/>
      <c r="W102" s="104" t="s">
        <v>112</v>
      </c>
      <c r="X102" s="104" t="s">
        <v>112</v>
      </c>
      <c r="Y102" s="98"/>
      <c r="Z102" s="97" t="s">
        <v>467</v>
      </c>
      <c r="AA102" s="96" t="s">
        <v>34</v>
      </c>
      <c r="AB102" s="9">
        <f t="shared" ca="1" si="5"/>
        <v>1902</v>
      </c>
      <c r="AC102" s="9" t="str">
        <f t="shared" ca="1" si="6"/>
        <v>Above 1 Year</v>
      </c>
      <c r="AD102" s="9" t="str">
        <f t="shared" ca="1" si="7"/>
        <v/>
      </c>
      <c r="AE102" s="9" t="str">
        <f t="shared" ca="1" si="8"/>
        <v/>
      </c>
      <c r="AF102" s="97" t="s">
        <v>254</v>
      </c>
      <c r="AG102" s="97" t="s">
        <v>4037</v>
      </c>
      <c r="AH102" s="97" t="str">
        <f t="shared" ca="1" si="9"/>
        <v>Above 1 Year</v>
      </c>
    </row>
    <row r="103" spans="1:34" s="24" customFormat="1" ht="25.5" customHeight="1" x14ac:dyDescent="0.25">
      <c r="A103" s="96">
        <v>102</v>
      </c>
      <c r="B103" s="61" t="s">
        <v>2808</v>
      </c>
      <c r="C103" s="97" t="s">
        <v>41</v>
      </c>
      <c r="D103" s="97"/>
      <c r="E103" s="97" t="s">
        <v>42</v>
      </c>
      <c r="F103" s="97" t="s">
        <v>468</v>
      </c>
      <c r="G103" s="96" t="s">
        <v>469</v>
      </c>
      <c r="H103" s="98">
        <v>44416</v>
      </c>
      <c r="I103" s="96" t="s">
        <v>225</v>
      </c>
      <c r="J103" s="96">
        <v>2021</v>
      </c>
      <c r="K103" s="97" t="s">
        <v>29</v>
      </c>
      <c r="L103" s="97"/>
      <c r="M103" s="97" t="s">
        <v>30</v>
      </c>
      <c r="N103" s="96" t="s">
        <v>31</v>
      </c>
      <c r="O103" s="97" t="s">
        <v>32</v>
      </c>
      <c r="P103" s="98"/>
      <c r="Q103" s="96"/>
      <c r="R103" s="96"/>
      <c r="S103" s="96" t="s">
        <v>3196</v>
      </c>
      <c r="T103" s="96"/>
      <c r="U103" s="97"/>
      <c r="V103" s="97"/>
      <c r="W103" s="104" t="s">
        <v>141</v>
      </c>
      <c r="X103" s="104" t="s">
        <v>33</v>
      </c>
      <c r="Y103" s="98">
        <v>46298</v>
      </c>
      <c r="Z103" s="97" t="s">
        <v>470</v>
      </c>
      <c r="AA103" s="96" t="s">
        <v>34</v>
      </c>
      <c r="AB103" s="9">
        <f t="shared" ca="1" si="5"/>
        <v>1895</v>
      </c>
      <c r="AC103" s="9" t="str">
        <f t="shared" ca="1" si="6"/>
        <v>Above 1 Year</v>
      </c>
      <c r="AD103" s="9">
        <f t="shared" ca="1" si="7"/>
        <v>13</v>
      </c>
      <c r="AE103" s="9" t="str">
        <f t="shared" ca="1" si="8"/>
        <v>Below 45 Days</v>
      </c>
      <c r="AF103" s="97" t="s">
        <v>193</v>
      </c>
      <c r="AG103" s="97" t="s">
        <v>4038</v>
      </c>
      <c r="AH103" s="97" t="str">
        <f t="shared" si="9"/>
        <v/>
      </c>
    </row>
    <row r="104" spans="1:34" s="24" customFormat="1" ht="25.5" customHeight="1" x14ac:dyDescent="0.25">
      <c r="A104" s="96">
        <v>103</v>
      </c>
      <c r="B104" s="61" t="s">
        <v>2660</v>
      </c>
      <c r="C104" s="97" t="s">
        <v>46</v>
      </c>
      <c r="D104" s="97"/>
      <c r="E104" s="97" t="s">
        <v>67</v>
      </c>
      <c r="F104" s="97" t="s">
        <v>471</v>
      </c>
      <c r="G104" s="96" t="s">
        <v>227</v>
      </c>
      <c r="H104" s="98">
        <v>44442</v>
      </c>
      <c r="I104" s="96" t="s">
        <v>190</v>
      </c>
      <c r="J104" s="96">
        <v>2021</v>
      </c>
      <c r="K104" s="97" t="s">
        <v>59</v>
      </c>
      <c r="L104" s="97" t="s">
        <v>228</v>
      </c>
      <c r="M104" s="97" t="s">
        <v>59</v>
      </c>
      <c r="N104" s="96" t="s">
        <v>60</v>
      </c>
      <c r="O104" s="97" t="s">
        <v>32</v>
      </c>
      <c r="P104" s="98"/>
      <c r="Q104" s="96"/>
      <c r="R104" s="96"/>
      <c r="S104" s="96" t="s">
        <v>3196</v>
      </c>
      <c r="T104" s="96"/>
      <c r="U104" s="97"/>
      <c r="V104" s="97"/>
      <c r="W104" s="104" t="s">
        <v>112</v>
      </c>
      <c r="X104" s="104" t="s">
        <v>112</v>
      </c>
      <c r="Y104" s="98"/>
      <c r="Z104" s="97" t="s">
        <v>472</v>
      </c>
      <c r="AA104" s="96" t="s">
        <v>34</v>
      </c>
      <c r="AB104" s="9">
        <f t="shared" ca="1" si="5"/>
        <v>1869</v>
      </c>
      <c r="AC104" s="9" t="str">
        <f t="shared" ca="1" si="6"/>
        <v>Above 1 Year</v>
      </c>
      <c r="AD104" s="9" t="str">
        <f t="shared" ca="1" si="7"/>
        <v/>
      </c>
      <c r="AE104" s="9" t="str">
        <f t="shared" ca="1" si="8"/>
        <v/>
      </c>
      <c r="AF104" s="97" t="s">
        <v>229</v>
      </c>
      <c r="AG104" s="97" t="s">
        <v>4039</v>
      </c>
      <c r="AH104" s="97" t="str">
        <f t="shared" ca="1" si="9"/>
        <v>Above 1 Year</v>
      </c>
    </row>
    <row r="105" spans="1:34" s="24" customFormat="1" ht="25.5" customHeight="1" x14ac:dyDescent="0.25">
      <c r="A105" s="96">
        <v>104</v>
      </c>
      <c r="B105" s="61" t="s">
        <v>2660</v>
      </c>
      <c r="C105" s="97" t="s">
        <v>183</v>
      </c>
      <c r="D105" s="97"/>
      <c r="E105" s="97" t="s">
        <v>69</v>
      </c>
      <c r="F105" s="97" t="s">
        <v>473</v>
      </c>
      <c r="G105" s="96" t="s">
        <v>227</v>
      </c>
      <c r="H105" s="98">
        <v>44461</v>
      </c>
      <c r="I105" s="96" t="s">
        <v>190</v>
      </c>
      <c r="J105" s="96">
        <v>2021</v>
      </c>
      <c r="K105" s="97" t="s">
        <v>59</v>
      </c>
      <c r="L105" s="97" t="s">
        <v>228</v>
      </c>
      <c r="M105" s="97" t="s">
        <v>59</v>
      </c>
      <c r="N105" s="96" t="s">
        <v>60</v>
      </c>
      <c r="O105" s="97" t="s">
        <v>32</v>
      </c>
      <c r="P105" s="98"/>
      <c r="Q105" s="96"/>
      <c r="R105" s="96"/>
      <c r="S105" s="96" t="s">
        <v>3196</v>
      </c>
      <c r="T105" s="96"/>
      <c r="U105" s="97"/>
      <c r="V105" s="97"/>
      <c r="W105" s="104" t="s">
        <v>112</v>
      </c>
      <c r="X105" s="104" t="s">
        <v>112</v>
      </c>
      <c r="Y105" s="98"/>
      <c r="Z105" s="97" t="s">
        <v>474</v>
      </c>
      <c r="AA105" s="96" t="s">
        <v>34</v>
      </c>
      <c r="AB105" s="9">
        <f t="shared" ca="1" si="5"/>
        <v>1850</v>
      </c>
      <c r="AC105" s="9" t="str">
        <f t="shared" ca="1" si="6"/>
        <v>Above 1 Year</v>
      </c>
      <c r="AD105" s="9" t="str">
        <f t="shared" ca="1" si="7"/>
        <v/>
      </c>
      <c r="AE105" s="9" t="str">
        <f t="shared" ca="1" si="8"/>
        <v/>
      </c>
      <c r="AF105" s="97" t="s">
        <v>229</v>
      </c>
      <c r="AG105" s="97" t="s">
        <v>4040</v>
      </c>
      <c r="AH105" s="97" t="str">
        <f t="shared" ca="1" si="9"/>
        <v>Above 1 Year</v>
      </c>
    </row>
    <row r="106" spans="1:34" s="24" customFormat="1" ht="25.5" customHeight="1" x14ac:dyDescent="0.25">
      <c r="A106" s="96">
        <v>105</v>
      </c>
      <c r="B106" s="61" t="s">
        <v>2660</v>
      </c>
      <c r="C106" s="97" t="s">
        <v>37</v>
      </c>
      <c r="D106" s="99"/>
      <c r="E106" s="99" t="s">
        <v>38</v>
      </c>
      <c r="F106" s="99" t="s">
        <v>476</v>
      </c>
      <c r="G106" s="100" t="s">
        <v>227</v>
      </c>
      <c r="H106" s="101">
        <v>44476</v>
      </c>
      <c r="I106" s="100" t="s">
        <v>232</v>
      </c>
      <c r="J106" s="100">
        <v>2021</v>
      </c>
      <c r="K106" s="102" t="s">
        <v>59</v>
      </c>
      <c r="L106" s="99" t="s">
        <v>228</v>
      </c>
      <c r="M106" s="99" t="s">
        <v>59</v>
      </c>
      <c r="N106" s="100" t="s">
        <v>60</v>
      </c>
      <c r="O106" s="99" t="s">
        <v>32</v>
      </c>
      <c r="P106" s="101"/>
      <c r="Q106" s="100"/>
      <c r="R106" s="100"/>
      <c r="S106" s="96" t="s">
        <v>3196</v>
      </c>
      <c r="T106" s="100"/>
      <c r="U106" s="99"/>
      <c r="V106" s="99"/>
      <c r="W106" s="104" t="s">
        <v>112</v>
      </c>
      <c r="X106" s="104" t="s">
        <v>112</v>
      </c>
      <c r="Y106" s="98"/>
      <c r="Z106" s="99" t="s">
        <v>477</v>
      </c>
      <c r="AA106" s="100" t="s">
        <v>34</v>
      </c>
      <c r="AB106" s="9">
        <f t="shared" ca="1" si="5"/>
        <v>1835</v>
      </c>
      <c r="AC106" s="9" t="str">
        <f t="shared" ca="1" si="6"/>
        <v>Above 1 Year</v>
      </c>
      <c r="AD106" s="9" t="str">
        <f t="shared" ca="1" si="7"/>
        <v/>
      </c>
      <c r="AE106" s="9" t="str">
        <f t="shared" ca="1" si="8"/>
        <v/>
      </c>
      <c r="AF106" s="100" t="s">
        <v>229</v>
      </c>
      <c r="AG106" s="97" t="s">
        <v>4041</v>
      </c>
      <c r="AH106" s="97" t="str">
        <f t="shared" ca="1" si="9"/>
        <v>Above 1 Year</v>
      </c>
    </row>
    <row r="107" spans="1:34" s="24" customFormat="1" ht="25.5" customHeight="1" x14ac:dyDescent="0.25">
      <c r="A107" s="96">
        <v>106</v>
      </c>
      <c r="B107" s="61" t="s">
        <v>2810</v>
      </c>
      <c r="C107" s="97">
        <v>0</v>
      </c>
      <c r="D107" s="99"/>
      <c r="E107" s="99" t="s">
        <v>68</v>
      </c>
      <c r="F107" s="99" t="s">
        <v>478</v>
      </c>
      <c r="G107" s="100" t="s">
        <v>400</v>
      </c>
      <c r="H107" s="101">
        <v>44486</v>
      </c>
      <c r="I107" s="100" t="s">
        <v>232</v>
      </c>
      <c r="J107" s="100">
        <v>2021</v>
      </c>
      <c r="K107" s="102" t="s">
        <v>116</v>
      </c>
      <c r="L107" s="99"/>
      <c r="M107" s="99" t="s">
        <v>116</v>
      </c>
      <c r="N107" s="100" t="s">
        <v>116</v>
      </c>
      <c r="O107" s="99" t="s">
        <v>32</v>
      </c>
      <c r="P107" s="101">
        <v>45915</v>
      </c>
      <c r="Q107" s="100" t="s">
        <v>191</v>
      </c>
      <c r="R107" s="100"/>
      <c r="S107" s="96" t="s">
        <v>3196</v>
      </c>
      <c r="T107" s="100"/>
      <c r="U107" s="99"/>
      <c r="V107" s="99"/>
      <c r="W107" s="104" t="s">
        <v>2664</v>
      </c>
      <c r="X107" s="104" t="s">
        <v>2664</v>
      </c>
      <c r="Y107" s="98">
        <v>45915</v>
      </c>
      <c r="Z107" s="99" t="s">
        <v>479</v>
      </c>
      <c r="AA107" s="100" t="s">
        <v>34</v>
      </c>
      <c r="AB107" s="9">
        <f t="shared" ca="1" si="5"/>
        <v>1825</v>
      </c>
      <c r="AC107" s="9" t="str">
        <f t="shared" ca="1" si="6"/>
        <v>Above 1 Year</v>
      </c>
      <c r="AD107" s="9">
        <f t="shared" ca="1" si="7"/>
        <v>396</v>
      </c>
      <c r="AE107" s="9" t="str">
        <f t="shared" ca="1" si="8"/>
        <v>Above 1 Year</v>
      </c>
      <c r="AF107" s="100" t="s">
        <v>402</v>
      </c>
      <c r="AG107" s="97" t="s">
        <v>4042</v>
      </c>
      <c r="AH107" s="97" t="str">
        <f t="shared" ca="1" si="9"/>
        <v>Above 1 Year</v>
      </c>
    </row>
    <row r="108" spans="1:34" s="24" customFormat="1" ht="25.5" customHeight="1" x14ac:dyDescent="0.25">
      <c r="A108" s="96">
        <v>107</v>
      </c>
      <c r="B108" s="61" t="s">
        <v>2660</v>
      </c>
      <c r="C108" s="97" t="s">
        <v>46</v>
      </c>
      <c r="D108" s="97"/>
      <c r="E108" s="97" t="s">
        <v>47</v>
      </c>
      <c r="F108" s="97" t="s">
        <v>480</v>
      </c>
      <c r="G108" s="96" t="s">
        <v>243</v>
      </c>
      <c r="H108" s="98">
        <v>44488</v>
      </c>
      <c r="I108" s="96" t="s">
        <v>232</v>
      </c>
      <c r="J108" s="96">
        <v>2021</v>
      </c>
      <c r="K108" s="97" t="s">
        <v>94</v>
      </c>
      <c r="L108" s="97"/>
      <c r="M108" s="97" t="s">
        <v>94</v>
      </c>
      <c r="N108" s="96" t="s">
        <v>31</v>
      </c>
      <c r="O108" s="97" t="s">
        <v>32</v>
      </c>
      <c r="P108" s="98">
        <v>45897</v>
      </c>
      <c r="Q108" s="96"/>
      <c r="R108" s="96"/>
      <c r="S108" s="96" t="s">
        <v>3196</v>
      </c>
      <c r="T108" s="96"/>
      <c r="U108" s="97"/>
      <c r="V108" s="97"/>
      <c r="W108" s="104" t="s">
        <v>33</v>
      </c>
      <c r="X108" s="104" t="s">
        <v>33</v>
      </c>
      <c r="Y108" s="98">
        <v>45897</v>
      </c>
      <c r="Z108" s="97" t="s">
        <v>481</v>
      </c>
      <c r="AA108" s="96" t="s">
        <v>34</v>
      </c>
      <c r="AB108" s="9">
        <f t="shared" ca="1" si="5"/>
        <v>1823</v>
      </c>
      <c r="AC108" s="9" t="str">
        <f t="shared" ca="1" si="6"/>
        <v>Above 1 Year</v>
      </c>
      <c r="AD108" s="9">
        <f t="shared" ca="1" si="7"/>
        <v>414</v>
      </c>
      <c r="AE108" s="9" t="str">
        <f t="shared" ca="1" si="8"/>
        <v>Above 1 Year</v>
      </c>
      <c r="AF108" s="97" t="s">
        <v>245</v>
      </c>
      <c r="AG108" s="97" t="s">
        <v>4043</v>
      </c>
      <c r="AH108" s="97" t="str">
        <f t="shared" si="9"/>
        <v/>
      </c>
    </row>
    <row r="109" spans="1:34" s="24" customFormat="1" ht="25.5" customHeight="1" x14ac:dyDescent="0.25">
      <c r="A109" s="96">
        <v>108</v>
      </c>
      <c r="B109" s="61" t="s">
        <v>2808</v>
      </c>
      <c r="C109" s="97" t="s">
        <v>185</v>
      </c>
      <c r="D109" s="97"/>
      <c r="E109" s="97" t="s">
        <v>73</v>
      </c>
      <c r="F109" s="97" t="s">
        <v>482</v>
      </c>
      <c r="G109" s="96" t="s">
        <v>302</v>
      </c>
      <c r="H109" s="98">
        <v>44496</v>
      </c>
      <c r="I109" s="96" t="s">
        <v>232</v>
      </c>
      <c r="J109" s="96">
        <v>2021</v>
      </c>
      <c r="K109" s="97" t="s">
        <v>94</v>
      </c>
      <c r="L109" s="97"/>
      <c r="M109" s="97" t="s">
        <v>94</v>
      </c>
      <c r="N109" s="96" t="s">
        <v>31</v>
      </c>
      <c r="O109" s="97" t="s">
        <v>32</v>
      </c>
      <c r="P109" s="98"/>
      <c r="Q109" s="96"/>
      <c r="R109" s="96"/>
      <c r="S109" s="96" t="s">
        <v>3196</v>
      </c>
      <c r="T109" s="96"/>
      <c r="U109" s="97"/>
      <c r="V109" s="97"/>
      <c r="W109" s="104" t="s">
        <v>112</v>
      </c>
      <c r="X109" s="104" t="s">
        <v>112</v>
      </c>
      <c r="Y109" s="98"/>
      <c r="Z109" s="97" t="s">
        <v>483</v>
      </c>
      <c r="AA109" s="96" t="s">
        <v>34</v>
      </c>
      <c r="AB109" s="9">
        <f t="shared" ca="1" si="5"/>
        <v>1815</v>
      </c>
      <c r="AC109" s="9" t="str">
        <f t="shared" ca="1" si="6"/>
        <v>Above 1 Year</v>
      </c>
      <c r="AD109" s="9" t="str">
        <f t="shared" ca="1" si="7"/>
        <v/>
      </c>
      <c r="AE109" s="9" t="str">
        <f t="shared" ca="1" si="8"/>
        <v/>
      </c>
      <c r="AF109" s="97" t="s">
        <v>245</v>
      </c>
      <c r="AG109" s="97" t="s">
        <v>4044</v>
      </c>
      <c r="AH109" s="97" t="str">
        <f t="shared" ca="1" si="9"/>
        <v>Above 1 Year</v>
      </c>
    </row>
    <row r="110" spans="1:34" s="24" customFormat="1" ht="25.5" customHeight="1" x14ac:dyDescent="0.25">
      <c r="A110" s="96">
        <v>109</v>
      </c>
      <c r="B110" s="61" t="s">
        <v>2660</v>
      </c>
      <c r="C110" s="97" t="s">
        <v>46</v>
      </c>
      <c r="D110" s="97"/>
      <c r="E110" s="97" t="s">
        <v>47</v>
      </c>
      <c r="F110" s="97" t="s">
        <v>484</v>
      </c>
      <c r="G110" s="96" t="s">
        <v>243</v>
      </c>
      <c r="H110" s="98">
        <v>44503</v>
      </c>
      <c r="I110" s="96" t="s">
        <v>206</v>
      </c>
      <c r="J110" s="96">
        <v>2021</v>
      </c>
      <c r="K110" s="97" t="s">
        <v>94</v>
      </c>
      <c r="L110" s="97"/>
      <c r="M110" s="97" t="s">
        <v>94</v>
      </c>
      <c r="N110" s="96" t="s">
        <v>31</v>
      </c>
      <c r="O110" s="97" t="s">
        <v>32</v>
      </c>
      <c r="P110" s="98"/>
      <c r="Q110" s="96"/>
      <c r="R110" s="96"/>
      <c r="S110" s="96" t="s">
        <v>3196</v>
      </c>
      <c r="T110" s="96"/>
      <c r="U110" s="97"/>
      <c r="V110" s="97"/>
      <c r="W110" s="104" t="s">
        <v>112</v>
      </c>
      <c r="X110" s="104" t="s">
        <v>112</v>
      </c>
      <c r="Y110" s="98"/>
      <c r="Z110" s="97" t="s">
        <v>485</v>
      </c>
      <c r="AA110" s="96" t="s">
        <v>34</v>
      </c>
      <c r="AB110" s="9">
        <f t="shared" ca="1" si="5"/>
        <v>1808</v>
      </c>
      <c r="AC110" s="9" t="str">
        <f t="shared" ca="1" si="6"/>
        <v>Above 1 Year</v>
      </c>
      <c r="AD110" s="9" t="str">
        <f t="shared" ca="1" si="7"/>
        <v/>
      </c>
      <c r="AE110" s="9" t="str">
        <f t="shared" ca="1" si="8"/>
        <v/>
      </c>
      <c r="AF110" s="97" t="s">
        <v>245</v>
      </c>
      <c r="AG110" s="97" t="s">
        <v>4045</v>
      </c>
      <c r="AH110" s="97" t="str">
        <f t="shared" ca="1" si="9"/>
        <v>Above 1 Year</v>
      </c>
    </row>
    <row r="111" spans="1:34" s="24" customFormat="1" ht="25.5" customHeight="1" x14ac:dyDescent="0.25">
      <c r="A111" s="96">
        <v>110</v>
      </c>
      <c r="B111" s="61" t="s">
        <v>2660</v>
      </c>
      <c r="C111" s="97" t="s">
        <v>183</v>
      </c>
      <c r="D111" s="97"/>
      <c r="E111" s="97" t="s">
        <v>74</v>
      </c>
      <c r="F111" s="97" t="s">
        <v>486</v>
      </c>
      <c r="G111" s="96" t="s">
        <v>227</v>
      </c>
      <c r="H111" s="98">
        <v>44503</v>
      </c>
      <c r="I111" s="96" t="s">
        <v>206</v>
      </c>
      <c r="J111" s="96">
        <v>2021</v>
      </c>
      <c r="K111" s="97" t="s">
        <v>59</v>
      </c>
      <c r="L111" s="97" t="s">
        <v>228</v>
      </c>
      <c r="M111" s="97" t="s">
        <v>59</v>
      </c>
      <c r="N111" s="96" t="s">
        <v>60</v>
      </c>
      <c r="O111" s="97" t="s">
        <v>32</v>
      </c>
      <c r="P111" s="98"/>
      <c r="Q111" s="96"/>
      <c r="R111" s="96"/>
      <c r="S111" s="96" t="s">
        <v>3196</v>
      </c>
      <c r="T111" s="96"/>
      <c r="U111" s="97"/>
      <c r="V111" s="97"/>
      <c r="W111" s="104" t="s">
        <v>112</v>
      </c>
      <c r="X111" s="104" t="s">
        <v>112</v>
      </c>
      <c r="Y111" s="98"/>
      <c r="Z111" s="97" t="s">
        <v>487</v>
      </c>
      <c r="AA111" s="96" t="s">
        <v>34</v>
      </c>
      <c r="AB111" s="9">
        <f t="shared" ca="1" si="5"/>
        <v>1808</v>
      </c>
      <c r="AC111" s="9" t="str">
        <f t="shared" ca="1" si="6"/>
        <v>Above 1 Year</v>
      </c>
      <c r="AD111" s="9" t="str">
        <f t="shared" ca="1" si="7"/>
        <v/>
      </c>
      <c r="AE111" s="9" t="str">
        <f t="shared" ca="1" si="8"/>
        <v/>
      </c>
      <c r="AF111" s="97" t="s">
        <v>229</v>
      </c>
      <c r="AG111" s="97" t="s">
        <v>4046</v>
      </c>
      <c r="AH111" s="97" t="str">
        <f t="shared" ca="1" si="9"/>
        <v>Above 1 Year</v>
      </c>
    </row>
    <row r="112" spans="1:34" s="24" customFormat="1" ht="25.5" customHeight="1" x14ac:dyDescent="0.25">
      <c r="A112" s="96">
        <v>111</v>
      </c>
      <c r="B112" s="61" t="s">
        <v>2660</v>
      </c>
      <c r="C112" s="97" t="s">
        <v>37</v>
      </c>
      <c r="D112" s="97"/>
      <c r="E112" s="97" t="s">
        <v>38</v>
      </c>
      <c r="F112" s="97" t="s">
        <v>488</v>
      </c>
      <c r="G112" s="96" t="s">
        <v>302</v>
      </c>
      <c r="H112" s="98">
        <v>44505</v>
      </c>
      <c r="I112" s="96" t="s">
        <v>206</v>
      </c>
      <c r="J112" s="96">
        <v>2021</v>
      </c>
      <c r="K112" s="97" t="s">
        <v>94</v>
      </c>
      <c r="L112" s="97"/>
      <c r="M112" s="97" t="s">
        <v>94</v>
      </c>
      <c r="N112" s="96" t="s">
        <v>31</v>
      </c>
      <c r="O112" s="97" t="s">
        <v>32</v>
      </c>
      <c r="P112" s="98"/>
      <c r="Q112" s="96"/>
      <c r="R112" s="96"/>
      <c r="S112" s="96" t="s">
        <v>3196</v>
      </c>
      <c r="T112" s="96"/>
      <c r="U112" s="97"/>
      <c r="V112" s="97"/>
      <c r="W112" s="104" t="s">
        <v>112</v>
      </c>
      <c r="X112" s="104" t="s">
        <v>112</v>
      </c>
      <c r="Y112" s="98"/>
      <c r="Z112" s="97" t="s">
        <v>489</v>
      </c>
      <c r="AA112" s="96" t="s">
        <v>34</v>
      </c>
      <c r="AB112" s="9">
        <f t="shared" ca="1" si="5"/>
        <v>1806</v>
      </c>
      <c r="AC112" s="9" t="str">
        <f t="shared" ca="1" si="6"/>
        <v>Above 1 Year</v>
      </c>
      <c r="AD112" s="9" t="str">
        <f t="shared" ca="1" si="7"/>
        <v/>
      </c>
      <c r="AE112" s="9" t="str">
        <f t="shared" ca="1" si="8"/>
        <v/>
      </c>
      <c r="AF112" s="97" t="s">
        <v>245</v>
      </c>
      <c r="AG112" s="97" t="s">
        <v>4047</v>
      </c>
      <c r="AH112" s="97" t="str">
        <f t="shared" ca="1" si="9"/>
        <v>Above 1 Year</v>
      </c>
    </row>
    <row r="113" spans="1:34" s="24" customFormat="1" ht="25.5" customHeight="1" x14ac:dyDescent="0.25">
      <c r="A113" s="96">
        <v>112</v>
      </c>
      <c r="B113" s="61" t="s">
        <v>2808</v>
      </c>
      <c r="C113" s="97" t="s">
        <v>2661</v>
      </c>
      <c r="D113" s="97"/>
      <c r="E113" s="97" t="s">
        <v>110</v>
      </c>
      <c r="F113" s="97" t="s">
        <v>490</v>
      </c>
      <c r="G113" s="96" t="s">
        <v>317</v>
      </c>
      <c r="H113" s="98">
        <v>44505</v>
      </c>
      <c r="I113" s="96" t="s">
        <v>206</v>
      </c>
      <c r="J113" s="96">
        <v>2021</v>
      </c>
      <c r="K113" s="97" t="s">
        <v>94</v>
      </c>
      <c r="L113" s="97"/>
      <c r="M113" s="97" t="s">
        <v>94</v>
      </c>
      <c r="N113" s="96" t="s">
        <v>31</v>
      </c>
      <c r="O113" s="97" t="s">
        <v>32</v>
      </c>
      <c r="P113" s="98"/>
      <c r="Q113" s="96"/>
      <c r="R113" s="96"/>
      <c r="S113" s="96" t="s">
        <v>3196</v>
      </c>
      <c r="T113" s="96"/>
      <c r="U113" s="97"/>
      <c r="V113" s="97"/>
      <c r="W113" s="104" t="s">
        <v>112</v>
      </c>
      <c r="X113" s="104" t="s">
        <v>112</v>
      </c>
      <c r="Y113" s="98"/>
      <c r="Z113" s="97" t="s">
        <v>491</v>
      </c>
      <c r="AA113" s="96" t="s">
        <v>34</v>
      </c>
      <c r="AB113" s="9">
        <f t="shared" ca="1" si="5"/>
        <v>1806</v>
      </c>
      <c r="AC113" s="9" t="str">
        <f t="shared" ca="1" si="6"/>
        <v>Above 1 Year</v>
      </c>
      <c r="AD113" s="9" t="str">
        <f t="shared" ca="1" si="7"/>
        <v/>
      </c>
      <c r="AE113" s="9" t="str">
        <f t="shared" ca="1" si="8"/>
        <v/>
      </c>
      <c r="AF113" s="97" t="s">
        <v>245</v>
      </c>
      <c r="AG113" s="97" t="s">
        <v>4048</v>
      </c>
      <c r="AH113" s="97" t="str">
        <f t="shared" ca="1" si="9"/>
        <v>Above 1 Year</v>
      </c>
    </row>
    <row r="114" spans="1:34" s="24" customFormat="1" ht="25.5" customHeight="1" x14ac:dyDescent="0.25">
      <c r="A114" s="96">
        <v>113</v>
      </c>
      <c r="B114" s="61" t="s">
        <v>2810</v>
      </c>
      <c r="C114" s="97">
        <v>0</v>
      </c>
      <c r="D114" s="97"/>
      <c r="E114" s="97" t="s">
        <v>68</v>
      </c>
      <c r="F114" s="97" t="s">
        <v>492</v>
      </c>
      <c r="G114" s="96" t="s">
        <v>493</v>
      </c>
      <c r="H114" s="98">
        <v>44508</v>
      </c>
      <c r="I114" s="96" t="s">
        <v>206</v>
      </c>
      <c r="J114" s="96">
        <v>2021</v>
      </c>
      <c r="K114" s="97" t="s">
        <v>116</v>
      </c>
      <c r="L114" s="97"/>
      <c r="M114" s="97" t="s">
        <v>116</v>
      </c>
      <c r="N114" s="96" t="s">
        <v>116</v>
      </c>
      <c r="O114" s="97" t="s">
        <v>32</v>
      </c>
      <c r="P114" s="98">
        <v>45915</v>
      </c>
      <c r="Q114" s="96" t="s">
        <v>191</v>
      </c>
      <c r="R114" s="96"/>
      <c r="S114" s="96" t="s">
        <v>3196</v>
      </c>
      <c r="T114" s="96"/>
      <c r="U114" s="97"/>
      <c r="V114" s="97"/>
      <c r="W114" s="104" t="s">
        <v>2664</v>
      </c>
      <c r="X114" s="104" t="s">
        <v>2664</v>
      </c>
      <c r="Y114" s="98">
        <v>45915</v>
      </c>
      <c r="Z114" s="97" t="s">
        <v>494</v>
      </c>
      <c r="AA114" s="96" t="s">
        <v>34</v>
      </c>
      <c r="AB114" s="9">
        <f t="shared" ca="1" si="5"/>
        <v>1803</v>
      </c>
      <c r="AC114" s="9" t="str">
        <f t="shared" ca="1" si="6"/>
        <v>Above 1 Year</v>
      </c>
      <c r="AD114" s="9">
        <f t="shared" ca="1" si="7"/>
        <v>396</v>
      </c>
      <c r="AE114" s="9" t="str">
        <f t="shared" ca="1" si="8"/>
        <v>Above 1 Year</v>
      </c>
      <c r="AF114" s="97" t="s">
        <v>402</v>
      </c>
      <c r="AG114" s="97" t="s">
        <v>4049</v>
      </c>
      <c r="AH114" s="97" t="str">
        <f t="shared" ca="1" si="9"/>
        <v>Above 1 Year</v>
      </c>
    </row>
    <row r="115" spans="1:34" s="24" customFormat="1" ht="25.5" customHeight="1" x14ac:dyDescent="0.25">
      <c r="A115" s="96">
        <v>114</v>
      </c>
      <c r="B115" s="61" t="s">
        <v>2660</v>
      </c>
      <c r="C115" s="97" t="s">
        <v>37</v>
      </c>
      <c r="D115" s="97"/>
      <c r="E115" s="97" t="s">
        <v>38</v>
      </c>
      <c r="F115" s="97" t="s">
        <v>495</v>
      </c>
      <c r="G115" s="96" t="s">
        <v>302</v>
      </c>
      <c r="H115" s="98">
        <v>44510</v>
      </c>
      <c r="I115" s="96" t="s">
        <v>206</v>
      </c>
      <c r="J115" s="96">
        <v>2021</v>
      </c>
      <c r="K115" s="97" t="s">
        <v>94</v>
      </c>
      <c r="L115" s="97"/>
      <c r="M115" s="97" t="s">
        <v>94</v>
      </c>
      <c r="N115" s="96" t="s">
        <v>31</v>
      </c>
      <c r="O115" s="97" t="s">
        <v>32</v>
      </c>
      <c r="P115" s="98"/>
      <c r="Q115" s="96"/>
      <c r="R115" s="96"/>
      <c r="S115" s="96" t="s">
        <v>3196</v>
      </c>
      <c r="T115" s="96"/>
      <c r="U115" s="97"/>
      <c r="V115" s="97"/>
      <c r="W115" s="104" t="s">
        <v>112</v>
      </c>
      <c r="X115" s="104" t="s">
        <v>112</v>
      </c>
      <c r="Y115" s="98"/>
      <c r="Z115" s="97" t="s">
        <v>496</v>
      </c>
      <c r="AA115" s="96" t="s">
        <v>34</v>
      </c>
      <c r="AB115" s="9">
        <f t="shared" ca="1" si="5"/>
        <v>1801</v>
      </c>
      <c r="AC115" s="9" t="str">
        <f t="shared" ca="1" si="6"/>
        <v>Above 1 Year</v>
      </c>
      <c r="AD115" s="9" t="str">
        <f t="shared" ca="1" si="7"/>
        <v/>
      </c>
      <c r="AE115" s="9" t="str">
        <f t="shared" ca="1" si="8"/>
        <v/>
      </c>
      <c r="AF115" s="97" t="s">
        <v>245</v>
      </c>
      <c r="AG115" s="97" t="s">
        <v>4050</v>
      </c>
      <c r="AH115" s="97" t="str">
        <f t="shared" ca="1" si="9"/>
        <v>Above 1 Year</v>
      </c>
    </row>
    <row r="116" spans="1:34" s="24" customFormat="1" ht="25.5" customHeight="1" x14ac:dyDescent="0.25">
      <c r="A116" s="96">
        <v>115</v>
      </c>
      <c r="B116" s="61" t="s">
        <v>2660</v>
      </c>
      <c r="C116" s="97" t="s">
        <v>183</v>
      </c>
      <c r="D116" s="97"/>
      <c r="E116" s="97" t="s">
        <v>61</v>
      </c>
      <c r="F116" s="97" t="s">
        <v>497</v>
      </c>
      <c r="G116" s="96" t="s">
        <v>302</v>
      </c>
      <c r="H116" s="98">
        <v>44510</v>
      </c>
      <c r="I116" s="96" t="s">
        <v>206</v>
      </c>
      <c r="J116" s="96">
        <v>2021</v>
      </c>
      <c r="K116" s="97" t="s">
        <v>94</v>
      </c>
      <c r="L116" s="97"/>
      <c r="M116" s="97" t="s">
        <v>94</v>
      </c>
      <c r="N116" s="96" t="s">
        <v>31</v>
      </c>
      <c r="O116" s="97" t="s">
        <v>32</v>
      </c>
      <c r="P116" s="98"/>
      <c r="Q116" s="96"/>
      <c r="R116" s="96"/>
      <c r="S116" s="96" t="s">
        <v>3196</v>
      </c>
      <c r="T116" s="96"/>
      <c r="U116" s="97"/>
      <c r="V116" s="97"/>
      <c r="W116" s="104" t="s">
        <v>112</v>
      </c>
      <c r="X116" s="104" t="s">
        <v>112</v>
      </c>
      <c r="Y116" s="98"/>
      <c r="Z116" s="97" t="s">
        <v>498</v>
      </c>
      <c r="AA116" s="96" t="s">
        <v>34</v>
      </c>
      <c r="AB116" s="9">
        <f t="shared" ca="1" si="5"/>
        <v>1801</v>
      </c>
      <c r="AC116" s="9" t="str">
        <f t="shared" ca="1" si="6"/>
        <v>Above 1 Year</v>
      </c>
      <c r="AD116" s="9" t="str">
        <f t="shared" ca="1" si="7"/>
        <v/>
      </c>
      <c r="AE116" s="9" t="str">
        <f t="shared" ca="1" si="8"/>
        <v/>
      </c>
      <c r="AF116" s="97" t="s">
        <v>245</v>
      </c>
      <c r="AG116" s="97" t="s">
        <v>4051</v>
      </c>
      <c r="AH116" s="97" t="str">
        <f t="shared" ca="1" si="9"/>
        <v>Above 1 Year</v>
      </c>
    </row>
    <row r="117" spans="1:34" s="24" customFormat="1" ht="25.5" customHeight="1" x14ac:dyDescent="0.25">
      <c r="A117" s="96">
        <v>116</v>
      </c>
      <c r="B117" s="61" t="s">
        <v>2660</v>
      </c>
      <c r="C117" s="97" t="s">
        <v>46</v>
      </c>
      <c r="D117" s="97"/>
      <c r="E117" s="97" t="s">
        <v>47</v>
      </c>
      <c r="F117" s="97" t="s">
        <v>440</v>
      </c>
      <c r="G117" s="96" t="s">
        <v>243</v>
      </c>
      <c r="H117" s="98">
        <v>44512</v>
      </c>
      <c r="I117" s="96" t="s">
        <v>206</v>
      </c>
      <c r="J117" s="96">
        <v>2021</v>
      </c>
      <c r="K117" s="97" t="s">
        <v>94</v>
      </c>
      <c r="L117" s="97"/>
      <c r="M117" s="97" t="s">
        <v>94</v>
      </c>
      <c r="N117" s="96" t="s">
        <v>31</v>
      </c>
      <c r="O117" s="97" t="s">
        <v>32</v>
      </c>
      <c r="P117" s="98">
        <v>45793</v>
      </c>
      <c r="Q117" s="96"/>
      <c r="R117" s="96"/>
      <c r="S117" s="96" t="s">
        <v>3196</v>
      </c>
      <c r="T117" s="96"/>
      <c r="U117" s="97"/>
      <c r="V117" s="97"/>
      <c r="W117" s="104" t="s">
        <v>33</v>
      </c>
      <c r="X117" s="104" t="s">
        <v>33</v>
      </c>
      <c r="Y117" s="98">
        <v>45793</v>
      </c>
      <c r="Z117" s="97" t="s">
        <v>499</v>
      </c>
      <c r="AA117" s="96" t="s">
        <v>34</v>
      </c>
      <c r="AB117" s="9">
        <f t="shared" ca="1" si="5"/>
        <v>1799</v>
      </c>
      <c r="AC117" s="9" t="str">
        <f t="shared" ca="1" si="6"/>
        <v>Above 1 Year</v>
      </c>
      <c r="AD117" s="9">
        <f t="shared" ca="1" si="7"/>
        <v>518</v>
      </c>
      <c r="AE117" s="9" t="str">
        <f t="shared" ca="1" si="8"/>
        <v>Above 1 Year</v>
      </c>
      <c r="AF117" s="97" t="s">
        <v>245</v>
      </c>
      <c r="AG117" s="97" t="s">
        <v>4052</v>
      </c>
      <c r="AH117" s="97" t="str">
        <f t="shared" si="9"/>
        <v/>
      </c>
    </row>
    <row r="118" spans="1:34" s="24" customFormat="1" ht="25.5" customHeight="1" x14ac:dyDescent="0.25">
      <c r="A118" s="96">
        <v>117</v>
      </c>
      <c r="B118" s="61" t="s">
        <v>2808</v>
      </c>
      <c r="C118" s="97" t="s">
        <v>41</v>
      </c>
      <c r="D118" s="97"/>
      <c r="E118" s="97" t="s">
        <v>113</v>
      </c>
      <c r="F118" s="97" t="s">
        <v>419</v>
      </c>
      <c r="G118" s="96" t="s">
        <v>227</v>
      </c>
      <c r="H118" s="98">
        <v>44519</v>
      </c>
      <c r="I118" s="96" t="s">
        <v>206</v>
      </c>
      <c r="J118" s="96">
        <v>2021</v>
      </c>
      <c r="K118" s="97" t="s">
        <v>59</v>
      </c>
      <c r="L118" s="97" t="s">
        <v>228</v>
      </c>
      <c r="M118" s="97" t="s">
        <v>59</v>
      </c>
      <c r="N118" s="96" t="s">
        <v>60</v>
      </c>
      <c r="O118" s="97" t="s">
        <v>32</v>
      </c>
      <c r="P118" s="98"/>
      <c r="Q118" s="96"/>
      <c r="R118" s="96"/>
      <c r="S118" s="96" t="s">
        <v>3196</v>
      </c>
      <c r="T118" s="96"/>
      <c r="U118" s="97"/>
      <c r="V118" s="97"/>
      <c r="W118" s="104" t="s">
        <v>112</v>
      </c>
      <c r="X118" s="104" t="s">
        <v>112</v>
      </c>
      <c r="Y118" s="98"/>
      <c r="Z118" s="97" t="s">
        <v>500</v>
      </c>
      <c r="AA118" s="96" t="s">
        <v>34</v>
      </c>
      <c r="AB118" s="9">
        <f t="shared" ca="1" si="5"/>
        <v>1792</v>
      </c>
      <c r="AC118" s="9" t="str">
        <f t="shared" ca="1" si="6"/>
        <v>Above 1 Year</v>
      </c>
      <c r="AD118" s="9" t="str">
        <f t="shared" ca="1" si="7"/>
        <v/>
      </c>
      <c r="AE118" s="9" t="str">
        <f t="shared" ca="1" si="8"/>
        <v/>
      </c>
      <c r="AF118" s="97" t="s">
        <v>229</v>
      </c>
      <c r="AG118" s="97" t="s">
        <v>4053</v>
      </c>
      <c r="AH118" s="97" t="str">
        <f t="shared" ca="1" si="9"/>
        <v>Above 1 Year</v>
      </c>
    </row>
    <row r="119" spans="1:34" s="24" customFormat="1" ht="25.5" customHeight="1" x14ac:dyDescent="0.25">
      <c r="A119" s="96">
        <v>118</v>
      </c>
      <c r="B119" s="61" t="s">
        <v>2810</v>
      </c>
      <c r="C119" s="97">
        <v>0</v>
      </c>
      <c r="D119" s="97"/>
      <c r="E119" s="97" t="s">
        <v>68</v>
      </c>
      <c r="F119" s="97" t="s">
        <v>501</v>
      </c>
      <c r="G119" s="96" t="s">
        <v>70</v>
      </c>
      <c r="H119" s="98">
        <v>44525</v>
      </c>
      <c r="I119" s="96" t="s">
        <v>206</v>
      </c>
      <c r="J119" s="96">
        <v>2021</v>
      </c>
      <c r="K119" s="97" t="s">
        <v>70</v>
      </c>
      <c r="L119" s="97"/>
      <c r="M119" s="97" t="s">
        <v>70</v>
      </c>
      <c r="N119" s="96" t="s">
        <v>70</v>
      </c>
      <c r="O119" s="97" t="s">
        <v>32</v>
      </c>
      <c r="P119" s="98"/>
      <c r="Q119" s="96"/>
      <c r="R119" s="96"/>
      <c r="S119" s="96" t="s">
        <v>3196</v>
      </c>
      <c r="T119" s="96"/>
      <c r="U119" s="97"/>
      <c r="V119" s="97"/>
      <c r="W119" s="104" t="s">
        <v>112</v>
      </c>
      <c r="X119" s="104" t="s">
        <v>112</v>
      </c>
      <c r="Y119" s="98"/>
      <c r="Z119" s="97" t="s">
        <v>502</v>
      </c>
      <c r="AA119" s="96" t="s">
        <v>34</v>
      </c>
      <c r="AB119" s="9">
        <f t="shared" ca="1" si="5"/>
        <v>1786</v>
      </c>
      <c r="AC119" s="9" t="str">
        <f t="shared" ca="1" si="6"/>
        <v>Above 1 Year</v>
      </c>
      <c r="AD119" s="9" t="str">
        <f t="shared" ca="1" si="7"/>
        <v/>
      </c>
      <c r="AE119" s="9" t="str">
        <f t="shared" ca="1" si="8"/>
        <v/>
      </c>
      <c r="AF119" s="97" t="s">
        <v>254</v>
      </c>
      <c r="AG119" s="97" t="s">
        <v>4054</v>
      </c>
      <c r="AH119" s="97" t="str">
        <f t="shared" ca="1" si="9"/>
        <v>Above 1 Year</v>
      </c>
    </row>
    <row r="120" spans="1:34" s="24" customFormat="1" ht="25.5" customHeight="1" x14ac:dyDescent="0.25">
      <c r="A120" s="96">
        <v>119</v>
      </c>
      <c r="B120" s="61" t="s">
        <v>2808</v>
      </c>
      <c r="C120" s="97" t="s">
        <v>41</v>
      </c>
      <c r="D120" s="97"/>
      <c r="E120" s="97" t="s">
        <v>42</v>
      </c>
      <c r="F120" s="97" t="s">
        <v>503</v>
      </c>
      <c r="G120" s="96" t="s">
        <v>464</v>
      </c>
      <c r="H120" s="98">
        <v>44527</v>
      </c>
      <c r="I120" s="96" t="s">
        <v>206</v>
      </c>
      <c r="J120" s="96">
        <v>2021</v>
      </c>
      <c r="K120" s="97" t="s">
        <v>116</v>
      </c>
      <c r="L120" s="97"/>
      <c r="M120" s="97" t="s">
        <v>116</v>
      </c>
      <c r="N120" s="96" t="s">
        <v>116</v>
      </c>
      <c r="O120" s="97" t="s">
        <v>32</v>
      </c>
      <c r="P120" s="98"/>
      <c r="Q120" s="96"/>
      <c r="R120" s="96"/>
      <c r="S120" s="96" t="s">
        <v>3196</v>
      </c>
      <c r="T120" s="96"/>
      <c r="U120" s="97"/>
      <c r="V120" s="97"/>
      <c r="W120" s="104" t="s">
        <v>50</v>
      </c>
      <c r="X120" s="104" t="s">
        <v>50</v>
      </c>
      <c r="Y120" s="98"/>
      <c r="Z120" s="97" t="s">
        <v>504</v>
      </c>
      <c r="AA120" s="96" t="s">
        <v>34</v>
      </c>
      <c r="AB120" s="9">
        <f t="shared" ca="1" si="5"/>
        <v>1784</v>
      </c>
      <c r="AC120" s="9" t="str">
        <f t="shared" ca="1" si="6"/>
        <v>Above 1 Year</v>
      </c>
      <c r="AD120" s="9" t="str">
        <f t="shared" ca="1" si="7"/>
        <v/>
      </c>
      <c r="AE120" s="9" t="str">
        <f t="shared" ca="1" si="8"/>
        <v/>
      </c>
      <c r="AF120" s="97" t="s">
        <v>402</v>
      </c>
      <c r="AG120" s="97" t="s">
        <v>4055</v>
      </c>
      <c r="AH120" s="97" t="str">
        <f t="shared" ca="1" si="9"/>
        <v>Above 1 Year</v>
      </c>
    </row>
    <row r="121" spans="1:34" s="24" customFormat="1" ht="25.5" customHeight="1" x14ac:dyDescent="0.25">
      <c r="A121" s="96">
        <v>120</v>
      </c>
      <c r="B121" s="61" t="s">
        <v>2810</v>
      </c>
      <c r="C121" s="97">
        <v>0</v>
      </c>
      <c r="D121" s="97"/>
      <c r="E121" s="97" t="s">
        <v>68</v>
      </c>
      <c r="F121" s="97" t="s">
        <v>505</v>
      </c>
      <c r="G121" s="96" t="s">
        <v>227</v>
      </c>
      <c r="H121" s="98">
        <v>44529</v>
      </c>
      <c r="I121" s="96" t="s">
        <v>206</v>
      </c>
      <c r="J121" s="96">
        <v>2021</v>
      </c>
      <c r="K121" s="97" t="s">
        <v>59</v>
      </c>
      <c r="L121" s="97" t="s">
        <v>228</v>
      </c>
      <c r="M121" s="97" t="s">
        <v>59</v>
      </c>
      <c r="N121" s="96" t="s">
        <v>60</v>
      </c>
      <c r="O121" s="97" t="s">
        <v>32</v>
      </c>
      <c r="P121" s="98"/>
      <c r="Q121" s="96"/>
      <c r="R121" s="96"/>
      <c r="S121" s="96" t="s">
        <v>3196</v>
      </c>
      <c r="T121" s="96"/>
      <c r="U121" s="97"/>
      <c r="V121" s="97"/>
      <c r="W121" s="104" t="s">
        <v>112</v>
      </c>
      <c r="X121" s="104" t="s">
        <v>112</v>
      </c>
      <c r="Y121" s="98"/>
      <c r="Z121" s="97" t="s">
        <v>506</v>
      </c>
      <c r="AA121" s="96" t="s">
        <v>34</v>
      </c>
      <c r="AB121" s="9">
        <f t="shared" ca="1" si="5"/>
        <v>1782</v>
      </c>
      <c r="AC121" s="9" t="str">
        <f t="shared" ca="1" si="6"/>
        <v>Above 1 Year</v>
      </c>
      <c r="AD121" s="9" t="str">
        <f t="shared" ca="1" si="7"/>
        <v/>
      </c>
      <c r="AE121" s="9" t="str">
        <f t="shared" ca="1" si="8"/>
        <v/>
      </c>
      <c r="AF121" s="97" t="s">
        <v>229</v>
      </c>
      <c r="AG121" s="97" t="s">
        <v>4056</v>
      </c>
      <c r="AH121" s="97" t="str">
        <f t="shared" ca="1" si="9"/>
        <v>Above 1 Year</v>
      </c>
    </row>
    <row r="122" spans="1:34" s="24" customFormat="1" ht="25.5" customHeight="1" x14ac:dyDescent="0.25">
      <c r="A122" s="96">
        <v>121</v>
      </c>
      <c r="B122" s="61" t="s">
        <v>2660</v>
      </c>
      <c r="C122" s="97" t="s">
        <v>183</v>
      </c>
      <c r="D122" s="97"/>
      <c r="E122" s="97" t="s">
        <v>74</v>
      </c>
      <c r="F122" s="97" t="s">
        <v>507</v>
      </c>
      <c r="G122" s="96" t="s">
        <v>508</v>
      </c>
      <c r="H122" s="98">
        <v>44529</v>
      </c>
      <c r="I122" s="96" t="s">
        <v>206</v>
      </c>
      <c r="J122" s="96">
        <v>2021</v>
      </c>
      <c r="K122" s="97" t="s">
        <v>94</v>
      </c>
      <c r="L122" s="97"/>
      <c r="M122" s="97" t="s">
        <v>94</v>
      </c>
      <c r="N122" s="96" t="s">
        <v>31</v>
      </c>
      <c r="O122" s="97" t="s">
        <v>32</v>
      </c>
      <c r="P122" s="98"/>
      <c r="Q122" s="96"/>
      <c r="R122" s="96"/>
      <c r="S122" s="96" t="s">
        <v>3196</v>
      </c>
      <c r="T122" s="96"/>
      <c r="U122" s="97"/>
      <c r="V122" s="97"/>
      <c r="W122" s="104" t="s">
        <v>128</v>
      </c>
      <c r="X122" s="104" t="s">
        <v>128</v>
      </c>
      <c r="Y122" s="98"/>
      <c r="Z122" s="97" t="s">
        <v>509</v>
      </c>
      <c r="AA122" s="96" t="s">
        <v>34</v>
      </c>
      <c r="AB122" s="9">
        <f t="shared" ca="1" si="5"/>
        <v>1782</v>
      </c>
      <c r="AC122" s="9" t="str">
        <f t="shared" ca="1" si="6"/>
        <v>Above 1 Year</v>
      </c>
      <c r="AD122" s="9" t="str">
        <f t="shared" ca="1" si="7"/>
        <v/>
      </c>
      <c r="AE122" s="9" t="str">
        <f t="shared" ca="1" si="8"/>
        <v/>
      </c>
      <c r="AF122" s="97" t="s">
        <v>245</v>
      </c>
      <c r="AG122" s="97" t="s">
        <v>4057</v>
      </c>
      <c r="AH122" s="97" t="str">
        <f t="shared" ca="1" si="9"/>
        <v>Above 1 Year</v>
      </c>
    </row>
    <row r="123" spans="1:34" s="24" customFormat="1" ht="25.5" customHeight="1" x14ac:dyDescent="0.25">
      <c r="A123" s="96">
        <v>122</v>
      </c>
      <c r="B123" s="61" t="s">
        <v>2810</v>
      </c>
      <c r="C123" s="97">
        <v>0</v>
      </c>
      <c r="D123" s="97"/>
      <c r="E123" s="97" t="s">
        <v>68</v>
      </c>
      <c r="F123" s="97" t="s">
        <v>510</v>
      </c>
      <c r="G123" s="96" t="s">
        <v>511</v>
      </c>
      <c r="H123" s="98">
        <v>44533</v>
      </c>
      <c r="I123" s="96" t="s">
        <v>233</v>
      </c>
      <c r="J123" s="96">
        <v>2021</v>
      </c>
      <c r="K123" s="97" t="s">
        <v>39</v>
      </c>
      <c r="L123" s="97"/>
      <c r="M123" s="97" t="s">
        <v>39</v>
      </c>
      <c r="N123" s="96" t="s">
        <v>31</v>
      </c>
      <c r="O123" s="97" t="s">
        <v>32</v>
      </c>
      <c r="P123" s="98"/>
      <c r="Q123" s="96"/>
      <c r="R123" s="96"/>
      <c r="S123" s="96" t="s">
        <v>3196</v>
      </c>
      <c r="T123" s="96"/>
      <c r="U123" s="97"/>
      <c r="V123" s="97"/>
      <c r="W123" s="104" t="s">
        <v>176</v>
      </c>
      <c r="X123" s="104" t="s">
        <v>176</v>
      </c>
      <c r="Y123" s="98">
        <v>46182</v>
      </c>
      <c r="Z123" s="97" t="s">
        <v>512</v>
      </c>
      <c r="AA123" s="96" t="s">
        <v>34</v>
      </c>
      <c r="AB123" s="9">
        <f t="shared" ca="1" si="5"/>
        <v>1778</v>
      </c>
      <c r="AC123" s="9" t="str">
        <f t="shared" ca="1" si="6"/>
        <v>Above 1 Year</v>
      </c>
      <c r="AD123" s="9">
        <f t="shared" ca="1" si="7"/>
        <v>129</v>
      </c>
      <c r="AE123" s="9" t="str">
        <f t="shared" ca="1" si="8"/>
        <v>Above 3 Months</v>
      </c>
      <c r="AF123" s="97" t="s">
        <v>203</v>
      </c>
      <c r="AG123" s="97" t="s">
        <v>4058</v>
      </c>
      <c r="AH123" s="97" t="str">
        <f t="shared" ca="1" si="9"/>
        <v>Above 1 Year</v>
      </c>
    </row>
    <row r="124" spans="1:34" s="24" customFormat="1" ht="25.5" customHeight="1" x14ac:dyDescent="0.25">
      <c r="A124" s="96">
        <v>123</v>
      </c>
      <c r="B124" s="61" t="s">
        <v>2810</v>
      </c>
      <c r="C124" s="97">
        <v>0</v>
      </c>
      <c r="D124" s="97"/>
      <c r="E124" s="97" t="s">
        <v>68</v>
      </c>
      <c r="F124" s="97" t="s">
        <v>517</v>
      </c>
      <c r="G124" s="96" t="s">
        <v>518</v>
      </c>
      <c r="H124" s="98">
        <v>44534</v>
      </c>
      <c r="I124" s="96" t="s">
        <v>233</v>
      </c>
      <c r="J124" s="96">
        <v>2021</v>
      </c>
      <c r="K124" s="97" t="s">
        <v>39</v>
      </c>
      <c r="L124" s="97"/>
      <c r="M124" s="97" t="s">
        <v>39</v>
      </c>
      <c r="N124" s="96" t="s">
        <v>31</v>
      </c>
      <c r="O124" s="97" t="s">
        <v>32</v>
      </c>
      <c r="P124" s="98"/>
      <c r="Q124" s="96"/>
      <c r="R124" s="96"/>
      <c r="S124" s="96" t="s">
        <v>3196</v>
      </c>
      <c r="T124" s="96"/>
      <c r="U124" s="97"/>
      <c r="V124" s="97"/>
      <c r="W124" s="104" t="s">
        <v>176</v>
      </c>
      <c r="X124" s="104" t="s">
        <v>176</v>
      </c>
      <c r="Y124" s="98">
        <v>46182</v>
      </c>
      <c r="Z124" s="97" t="s">
        <v>519</v>
      </c>
      <c r="AA124" s="96" t="s">
        <v>34</v>
      </c>
      <c r="AB124" s="9">
        <f t="shared" ca="1" si="5"/>
        <v>1777</v>
      </c>
      <c r="AC124" s="9" t="str">
        <f t="shared" ca="1" si="6"/>
        <v>Above 1 Year</v>
      </c>
      <c r="AD124" s="9">
        <f t="shared" ca="1" si="7"/>
        <v>129</v>
      </c>
      <c r="AE124" s="9" t="str">
        <f t="shared" ca="1" si="8"/>
        <v>Above 3 Months</v>
      </c>
      <c r="AF124" s="97" t="s">
        <v>203</v>
      </c>
      <c r="AG124" s="97" t="s">
        <v>4059</v>
      </c>
      <c r="AH124" s="97" t="str">
        <f t="shared" ca="1" si="9"/>
        <v>Above 1 Year</v>
      </c>
    </row>
    <row r="125" spans="1:34" s="24" customFormat="1" ht="25.5" customHeight="1" x14ac:dyDescent="0.25">
      <c r="A125" s="96">
        <v>124</v>
      </c>
      <c r="B125" s="61" t="s">
        <v>2660</v>
      </c>
      <c r="C125" s="97">
        <v>0</v>
      </c>
      <c r="D125" s="97"/>
      <c r="E125" s="97" t="s">
        <v>28</v>
      </c>
      <c r="F125" s="97" t="s">
        <v>466</v>
      </c>
      <c r="G125" s="96" t="s">
        <v>264</v>
      </c>
      <c r="H125" s="98">
        <v>44539</v>
      </c>
      <c r="I125" s="96" t="s">
        <v>233</v>
      </c>
      <c r="J125" s="96">
        <v>2021</v>
      </c>
      <c r="K125" s="97" t="s">
        <v>59</v>
      </c>
      <c r="L125" s="97" t="s">
        <v>265</v>
      </c>
      <c r="M125" s="97" t="s">
        <v>59</v>
      </c>
      <c r="N125" s="96" t="s">
        <v>60</v>
      </c>
      <c r="O125" s="97" t="s">
        <v>32</v>
      </c>
      <c r="P125" s="98"/>
      <c r="Q125" s="96"/>
      <c r="R125" s="96"/>
      <c r="S125" s="96" t="s">
        <v>3196</v>
      </c>
      <c r="T125" s="96"/>
      <c r="U125" s="97"/>
      <c r="V125" s="97"/>
      <c r="W125" s="104" t="s">
        <v>112</v>
      </c>
      <c r="X125" s="104" t="s">
        <v>112</v>
      </c>
      <c r="Y125" s="98"/>
      <c r="Z125" s="97" t="s">
        <v>520</v>
      </c>
      <c r="AA125" s="96" t="s">
        <v>34</v>
      </c>
      <c r="AB125" s="9">
        <f t="shared" ca="1" si="5"/>
        <v>1772</v>
      </c>
      <c r="AC125" s="9" t="str">
        <f t="shared" ca="1" si="6"/>
        <v>Above 1 Year</v>
      </c>
      <c r="AD125" s="9" t="str">
        <f t="shared" ca="1" si="7"/>
        <v/>
      </c>
      <c r="AE125" s="9" t="str">
        <f t="shared" ca="1" si="8"/>
        <v/>
      </c>
      <c r="AF125" s="97" t="s">
        <v>229</v>
      </c>
      <c r="AG125" s="97" t="s">
        <v>4060</v>
      </c>
      <c r="AH125" s="97" t="str">
        <f t="shared" ca="1" si="9"/>
        <v>Above 1 Year</v>
      </c>
    </row>
    <row r="126" spans="1:34" s="24" customFormat="1" ht="25.5" customHeight="1" x14ac:dyDescent="0.25">
      <c r="A126" s="96">
        <v>125</v>
      </c>
      <c r="B126" s="61" t="s">
        <v>2660</v>
      </c>
      <c r="C126" s="97" t="s">
        <v>37</v>
      </c>
      <c r="D126" s="97"/>
      <c r="E126" s="97" t="s">
        <v>38</v>
      </c>
      <c r="F126" s="97" t="s">
        <v>521</v>
      </c>
      <c r="G126" s="96" t="s">
        <v>302</v>
      </c>
      <c r="H126" s="98">
        <v>44540</v>
      </c>
      <c r="I126" s="96" t="s">
        <v>233</v>
      </c>
      <c r="J126" s="96">
        <v>2021</v>
      </c>
      <c r="K126" s="97" t="s">
        <v>94</v>
      </c>
      <c r="L126" s="97"/>
      <c r="M126" s="97" t="s">
        <v>94</v>
      </c>
      <c r="N126" s="96" t="s">
        <v>31</v>
      </c>
      <c r="O126" s="97" t="s">
        <v>32</v>
      </c>
      <c r="P126" s="98"/>
      <c r="Q126" s="96"/>
      <c r="R126" s="96"/>
      <c r="S126" s="96" t="s">
        <v>3196</v>
      </c>
      <c r="T126" s="96"/>
      <c r="U126" s="97"/>
      <c r="V126" s="97"/>
      <c r="W126" s="104" t="s">
        <v>112</v>
      </c>
      <c r="X126" s="104" t="s">
        <v>112</v>
      </c>
      <c r="Y126" s="98"/>
      <c r="Z126" s="97" t="s">
        <v>522</v>
      </c>
      <c r="AA126" s="96" t="s">
        <v>34</v>
      </c>
      <c r="AB126" s="9">
        <f t="shared" ca="1" si="5"/>
        <v>1771</v>
      </c>
      <c r="AC126" s="9" t="str">
        <f t="shared" ca="1" si="6"/>
        <v>Above 1 Year</v>
      </c>
      <c r="AD126" s="9" t="str">
        <f t="shared" ca="1" si="7"/>
        <v/>
      </c>
      <c r="AE126" s="9" t="str">
        <f t="shared" ca="1" si="8"/>
        <v/>
      </c>
      <c r="AF126" s="97" t="s">
        <v>245</v>
      </c>
      <c r="AG126" s="97" t="s">
        <v>4061</v>
      </c>
      <c r="AH126" s="97" t="str">
        <f t="shared" ca="1" si="9"/>
        <v>Above 1 Year</v>
      </c>
    </row>
    <row r="127" spans="1:34" s="24" customFormat="1" ht="25.5" customHeight="1" x14ac:dyDescent="0.25">
      <c r="A127" s="96">
        <v>126</v>
      </c>
      <c r="B127" s="61" t="s">
        <v>2660</v>
      </c>
      <c r="C127" s="97" t="s">
        <v>37</v>
      </c>
      <c r="D127" s="97"/>
      <c r="E127" s="97" t="s">
        <v>38</v>
      </c>
      <c r="F127" s="97" t="s">
        <v>523</v>
      </c>
      <c r="G127" s="96" t="s">
        <v>227</v>
      </c>
      <c r="H127" s="98">
        <v>44544</v>
      </c>
      <c r="I127" s="96" t="s">
        <v>233</v>
      </c>
      <c r="J127" s="96">
        <v>2021</v>
      </c>
      <c r="K127" s="97" t="s">
        <v>59</v>
      </c>
      <c r="L127" s="97" t="s">
        <v>228</v>
      </c>
      <c r="M127" s="97" t="s">
        <v>59</v>
      </c>
      <c r="N127" s="96" t="s">
        <v>60</v>
      </c>
      <c r="O127" s="97" t="s">
        <v>32</v>
      </c>
      <c r="P127" s="98"/>
      <c r="Q127" s="96"/>
      <c r="R127" s="96"/>
      <c r="S127" s="96" t="s">
        <v>3196</v>
      </c>
      <c r="T127" s="96"/>
      <c r="U127" s="97"/>
      <c r="V127" s="97"/>
      <c r="W127" s="104" t="s">
        <v>112</v>
      </c>
      <c r="X127" s="104" t="s">
        <v>112</v>
      </c>
      <c r="Y127" s="98"/>
      <c r="Z127" s="97" t="s">
        <v>524</v>
      </c>
      <c r="AA127" s="96" t="s">
        <v>34</v>
      </c>
      <c r="AB127" s="9">
        <f t="shared" ca="1" si="5"/>
        <v>1767</v>
      </c>
      <c r="AC127" s="9" t="str">
        <f t="shared" ca="1" si="6"/>
        <v>Above 1 Year</v>
      </c>
      <c r="AD127" s="9" t="str">
        <f t="shared" ca="1" si="7"/>
        <v/>
      </c>
      <c r="AE127" s="9" t="str">
        <f t="shared" ca="1" si="8"/>
        <v/>
      </c>
      <c r="AF127" s="97" t="s">
        <v>229</v>
      </c>
      <c r="AG127" s="97" t="s">
        <v>4062</v>
      </c>
      <c r="AH127" s="97" t="str">
        <f t="shared" ca="1" si="9"/>
        <v>Above 1 Year</v>
      </c>
    </row>
    <row r="128" spans="1:34" s="24" customFormat="1" ht="25.5" customHeight="1" x14ac:dyDescent="0.25">
      <c r="A128" s="96">
        <v>127</v>
      </c>
      <c r="B128" s="61" t="s">
        <v>2660</v>
      </c>
      <c r="C128" s="97" t="s">
        <v>46</v>
      </c>
      <c r="D128" s="97"/>
      <c r="E128" s="97" t="s">
        <v>67</v>
      </c>
      <c r="F128" s="97" t="s">
        <v>525</v>
      </c>
      <c r="G128" s="96" t="s">
        <v>243</v>
      </c>
      <c r="H128" s="98">
        <v>44544</v>
      </c>
      <c r="I128" s="96" t="s">
        <v>233</v>
      </c>
      <c r="J128" s="96">
        <v>2021</v>
      </c>
      <c r="K128" s="97" t="s">
        <v>94</v>
      </c>
      <c r="L128" s="97"/>
      <c r="M128" s="97" t="s">
        <v>94</v>
      </c>
      <c r="N128" s="96" t="s">
        <v>31</v>
      </c>
      <c r="O128" s="97" t="s">
        <v>32</v>
      </c>
      <c r="P128" s="98"/>
      <c r="Q128" s="96"/>
      <c r="R128" s="96"/>
      <c r="S128" s="96" t="s">
        <v>3196</v>
      </c>
      <c r="T128" s="96"/>
      <c r="U128" s="97"/>
      <c r="V128" s="97"/>
      <c r="W128" s="104" t="s">
        <v>128</v>
      </c>
      <c r="X128" s="104" t="s">
        <v>128</v>
      </c>
      <c r="Y128" s="98"/>
      <c r="Z128" s="97" t="s">
        <v>526</v>
      </c>
      <c r="AA128" s="96" t="s">
        <v>34</v>
      </c>
      <c r="AB128" s="9">
        <f t="shared" ca="1" si="5"/>
        <v>1767</v>
      </c>
      <c r="AC128" s="9" t="str">
        <f t="shared" ca="1" si="6"/>
        <v>Above 1 Year</v>
      </c>
      <c r="AD128" s="9" t="str">
        <f t="shared" ca="1" si="7"/>
        <v/>
      </c>
      <c r="AE128" s="9" t="str">
        <f t="shared" ca="1" si="8"/>
        <v/>
      </c>
      <c r="AF128" s="97" t="s">
        <v>245</v>
      </c>
      <c r="AG128" s="97" t="s">
        <v>4063</v>
      </c>
      <c r="AH128" s="97" t="str">
        <f t="shared" ca="1" si="9"/>
        <v>Above 1 Year</v>
      </c>
    </row>
    <row r="129" spans="1:34" s="24" customFormat="1" ht="25.5" customHeight="1" x14ac:dyDescent="0.25">
      <c r="A129" s="96">
        <v>128</v>
      </c>
      <c r="B129" s="61" t="s">
        <v>2660</v>
      </c>
      <c r="C129" s="97" t="s">
        <v>183</v>
      </c>
      <c r="D129" s="97"/>
      <c r="E129" s="97" t="s">
        <v>61</v>
      </c>
      <c r="F129" s="97" t="s">
        <v>527</v>
      </c>
      <c r="G129" s="96" t="s">
        <v>385</v>
      </c>
      <c r="H129" s="98">
        <v>44545</v>
      </c>
      <c r="I129" s="96" t="s">
        <v>233</v>
      </c>
      <c r="J129" s="96">
        <v>2021</v>
      </c>
      <c r="K129" s="97" t="s">
        <v>94</v>
      </c>
      <c r="L129" s="97"/>
      <c r="M129" s="97" t="s">
        <v>94</v>
      </c>
      <c r="N129" s="96" t="s">
        <v>31</v>
      </c>
      <c r="O129" s="97" t="s">
        <v>32</v>
      </c>
      <c r="P129" s="98"/>
      <c r="Q129" s="96"/>
      <c r="R129" s="96"/>
      <c r="S129" s="96" t="s">
        <v>3196</v>
      </c>
      <c r="T129" s="96"/>
      <c r="U129" s="97"/>
      <c r="V129" s="97"/>
      <c r="W129" s="104" t="s">
        <v>112</v>
      </c>
      <c r="X129" s="104" t="s">
        <v>112</v>
      </c>
      <c r="Y129" s="98"/>
      <c r="Z129" s="97" t="s">
        <v>528</v>
      </c>
      <c r="AA129" s="96" t="s">
        <v>34</v>
      </c>
      <c r="AB129" s="9">
        <f t="shared" ca="1" si="5"/>
        <v>1766</v>
      </c>
      <c r="AC129" s="9" t="str">
        <f t="shared" ca="1" si="6"/>
        <v>Above 1 Year</v>
      </c>
      <c r="AD129" s="9" t="str">
        <f t="shared" ca="1" si="7"/>
        <v/>
      </c>
      <c r="AE129" s="9" t="str">
        <f t="shared" ca="1" si="8"/>
        <v/>
      </c>
      <c r="AF129" s="97" t="s">
        <v>245</v>
      </c>
      <c r="AG129" s="97" t="s">
        <v>4064</v>
      </c>
      <c r="AH129" s="97" t="str">
        <f t="shared" ca="1" si="9"/>
        <v>Above 1 Year</v>
      </c>
    </row>
    <row r="130" spans="1:34" s="24" customFormat="1" ht="25.5" customHeight="1" x14ac:dyDescent="0.25">
      <c r="A130" s="96">
        <v>129</v>
      </c>
      <c r="B130" s="61" t="s">
        <v>2660</v>
      </c>
      <c r="C130" s="97" t="s">
        <v>183</v>
      </c>
      <c r="D130" s="99"/>
      <c r="E130" s="99" t="s">
        <v>61</v>
      </c>
      <c r="F130" s="99" t="s">
        <v>529</v>
      </c>
      <c r="G130" s="100" t="s">
        <v>385</v>
      </c>
      <c r="H130" s="101">
        <v>44546</v>
      </c>
      <c r="I130" s="100" t="s">
        <v>233</v>
      </c>
      <c r="J130" s="100">
        <v>2021</v>
      </c>
      <c r="K130" s="102" t="s">
        <v>94</v>
      </c>
      <c r="L130" s="99"/>
      <c r="M130" s="99" t="s">
        <v>94</v>
      </c>
      <c r="N130" s="100" t="s">
        <v>31</v>
      </c>
      <c r="O130" s="99" t="s">
        <v>32</v>
      </c>
      <c r="P130" s="101"/>
      <c r="Q130" s="100"/>
      <c r="R130" s="100"/>
      <c r="S130" s="96" t="s">
        <v>3196</v>
      </c>
      <c r="T130" s="100"/>
      <c r="U130" s="99"/>
      <c r="V130" s="99"/>
      <c r="W130" s="104" t="s">
        <v>112</v>
      </c>
      <c r="X130" s="104" t="s">
        <v>112</v>
      </c>
      <c r="Y130" s="98"/>
      <c r="Z130" s="99" t="s">
        <v>530</v>
      </c>
      <c r="AA130" s="100" t="s">
        <v>34</v>
      </c>
      <c r="AB130" s="9">
        <f t="shared" ref="AB130:AB193" ca="1" si="10">IF(S130="UI",DATEDIF(H130,TODAY(),"D"),"")</f>
        <v>1765</v>
      </c>
      <c r="AC130" s="9" t="str">
        <f t="shared" ref="AC130:AC193" ca="1" si="11">IF(S130="UI",IF(AB130&gt;365,"Above 1 Year",IF(AND(AB130&lt;=365,AB130&gt;180),"Above 6 Months",IF(AND(AB130&lt;=180,AB130&gt;90),"Above 3 Months",IF(AND(AB130&lt;=90,AB130&gt;60),"Above 60 Days",IF(AND(AB130&lt;=60,AB130&gt;45),"45 to 60 Days","Below 45 Days"))))),"")</f>
        <v>Above 1 Year</v>
      </c>
      <c r="AD130" s="9" t="str">
        <f t="shared" ref="AD130:AD193" ca="1" si="12">IF(Y130&lt;&gt;"",DATEDIF(Y130,TODAY(),"D"),"")</f>
        <v/>
      </c>
      <c r="AE130" s="9" t="str">
        <f t="shared" ref="AE130:AE193" ca="1" si="13">IF(AD130&lt;&gt;"",IF(AD130&gt;365,"Above 1 Year",IF(AND(AD130&lt;=365,AD130&gt;180),"Above 6 Months",IF(AND(AD130&lt;=180,AD130&gt;90),"Above 3 Months",IF(AND(AD130&lt;=90,AD130&gt;60),"Above 60 Days",IF(AND(AD130&lt;=60,AD130&gt;45),"45 to 60 Days","Below 45 Days"))))),"")</f>
        <v/>
      </c>
      <c r="AF130" s="100" t="s">
        <v>245</v>
      </c>
      <c r="AG130" s="97" t="s">
        <v>4065</v>
      </c>
      <c r="AH130" s="97" t="str">
        <f t="shared" ca="1" si="9"/>
        <v>Above 1 Year</v>
      </c>
    </row>
    <row r="131" spans="1:34" s="24" customFormat="1" ht="25.5" customHeight="1" x14ac:dyDescent="0.25">
      <c r="A131" s="96">
        <v>130</v>
      </c>
      <c r="B131" s="61" t="s">
        <v>2810</v>
      </c>
      <c r="C131" s="97" t="s">
        <v>62</v>
      </c>
      <c r="D131" s="97"/>
      <c r="E131" s="97" t="s">
        <v>106</v>
      </c>
      <c r="F131" s="97" t="s">
        <v>531</v>
      </c>
      <c r="G131" s="96" t="s">
        <v>227</v>
      </c>
      <c r="H131" s="98">
        <v>44547</v>
      </c>
      <c r="I131" s="96" t="s">
        <v>233</v>
      </c>
      <c r="J131" s="96">
        <v>2021</v>
      </c>
      <c r="K131" s="97" t="s">
        <v>59</v>
      </c>
      <c r="L131" s="97" t="s">
        <v>228</v>
      </c>
      <c r="M131" s="97" t="s">
        <v>59</v>
      </c>
      <c r="N131" s="96" t="s">
        <v>60</v>
      </c>
      <c r="O131" s="97" t="s">
        <v>32</v>
      </c>
      <c r="P131" s="98"/>
      <c r="Q131" s="96"/>
      <c r="R131" s="96"/>
      <c r="S131" s="96" t="s">
        <v>3196</v>
      </c>
      <c r="T131" s="96"/>
      <c r="U131" s="97"/>
      <c r="V131" s="97"/>
      <c r="W131" s="104" t="s">
        <v>112</v>
      </c>
      <c r="X131" s="104" t="s">
        <v>112</v>
      </c>
      <c r="Y131" s="98"/>
      <c r="Z131" s="97" t="s">
        <v>532</v>
      </c>
      <c r="AA131" s="96" t="s">
        <v>34</v>
      </c>
      <c r="AB131" s="9">
        <f t="shared" ca="1" si="10"/>
        <v>1764</v>
      </c>
      <c r="AC131" s="9" t="str">
        <f t="shared" ca="1" si="11"/>
        <v>Above 1 Year</v>
      </c>
      <c r="AD131" s="9" t="str">
        <f t="shared" ca="1" si="12"/>
        <v/>
      </c>
      <c r="AE131" s="9" t="str">
        <f t="shared" ca="1" si="13"/>
        <v/>
      </c>
      <c r="AF131" s="97" t="s">
        <v>229</v>
      </c>
      <c r="AG131" s="97" t="s">
        <v>4066</v>
      </c>
      <c r="AH131" s="97" t="str">
        <f t="shared" ref="AH131:AH194" ca="1" si="14">IF(X131="SC/PRC/CC No. Awaited","",AC131)</f>
        <v>Above 1 Year</v>
      </c>
    </row>
    <row r="132" spans="1:34" s="24" customFormat="1" ht="25.5" customHeight="1" x14ac:dyDescent="0.25">
      <c r="A132" s="96">
        <v>131</v>
      </c>
      <c r="B132" s="61" t="s">
        <v>2660</v>
      </c>
      <c r="C132" s="97" t="s">
        <v>183</v>
      </c>
      <c r="D132" s="97"/>
      <c r="E132" s="97" t="s">
        <v>61</v>
      </c>
      <c r="F132" s="97" t="s">
        <v>434</v>
      </c>
      <c r="G132" s="96" t="s">
        <v>385</v>
      </c>
      <c r="H132" s="98">
        <v>44557</v>
      </c>
      <c r="I132" s="96" t="s">
        <v>233</v>
      </c>
      <c r="J132" s="96">
        <v>2021</v>
      </c>
      <c r="K132" s="97" t="s">
        <v>94</v>
      </c>
      <c r="L132" s="97"/>
      <c r="M132" s="97" t="s">
        <v>94</v>
      </c>
      <c r="N132" s="96" t="s">
        <v>31</v>
      </c>
      <c r="O132" s="97" t="s">
        <v>32</v>
      </c>
      <c r="P132" s="98"/>
      <c r="Q132" s="96"/>
      <c r="R132" s="96"/>
      <c r="S132" s="96" t="s">
        <v>3196</v>
      </c>
      <c r="T132" s="96"/>
      <c r="U132" s="97"/>
      <c r="V132" s="97"/>
      <c r="W132" s="104" t="s">
        <v>112</v>
      </c>
      <c r="X132" s="104" t="s">
        <v>112</v>
      </c>
      <c r="Y132" s="98"/>
      <c r="Z132" s="97" t="s">
        <v>533</v>
      </c>
      <c r="AA132" s="96" t="s">
        <v>34</v>
      </c>
      <c r="AB132" s="9">
        <f t="shared" ca="1" si="10"/>
        <v>1754</v>
      </c>
      <c r="AC132" s="9" t="str">
        <f t="shared" ca="1" si="11"/>
        <v>Above 1 Year</v>
      </c>
      <c r="AD132" s="9" t="str">
        <f t="shared" ca="1" si="12"/>
        <v/>
      </c>
      <c r="AE132" s="9" t="str">
        <f t="shared" ca="1" si="13"/>
        <v/>
      </c>
      <c r="AF132" s="97" t="s">
        <v>245</v>
      </c>
      <c r="AG132" s="97" t="s">
        <v>4067</v>
      </c>
      <c r="AH132" s="97" t="str">
        <f t="shared" ca="1" si="14"/>
        <v>Above 1 Year</v>
      </c>
    </row>
    <row r="133" spans="1:34" s="24" customFormat="1" ht="25.5" customHeight="1" x14ac:dyDescent="0.25">
      <c r="A133" s="96">
        <v>132</v>
      </c>
      <c r="B133" s="61" t="s">
        <v>2810</v>
      </c>
      <c r="C133" s="97">
        <v>0</v>
      </c>
      <c r="D133" s="97"/>
      <c r="E133" s="97" t="s">
        <v>68</v>
      </c>
      <c r="F133" s="97" t="s">
        <v>534</v>
      </c>
      <c r="G133" s="96" t="s">
        <v>70</v>
      </c>
      <c r="H133" s="98">
        <v>44572</v>
      </c>
      <c r="I133" s="96" t="s">
        <v>221</v>
      </c>
      <c r="J133" s="96">
        <v>2022</v>
      </c>
      <c r="K133" s="97" t="s">
        <v>70</v>
      </c>
      <c r="L133" s="97"/>
      <c r="M133" s="97" t="s">
        <v>70</v>
      </c>
      <c r="N133" s="96" t="s">
        <v>70</v>
      </c>
      <c r="O133" s="97" t="s">
        <v>32</v>
      </c>
      <c r="P133" s="98"/>
      <c r="Q133" s="96"/>
      <c r="R133" s="96"/>
      <c r="S133" s="96" t="s">
        <v>3196</v>
      </c>
      <c r="T133" s="96"/>
      <c r="U133" s="97"/>
      <c r="V133" s="97"/>
      <c r="W133" s="104" t="s">
        <v>142</v>
      </c>
      <c r="X133" s="104" t="s">
        <v>142</v>
      </c>
      <c r="Y133" s="98"/>
      <c r="Z133" s="97" t="s">
        <v>535</v>
      </c>
      <c r="AA133" s="96" t="s">
        <v>34</v>
      </c>
      <c r="AB133" s="9">
        <f t="shared" ca="1" si="10"/>
        <v>1739</v>
      </c>
      <c r="AC133" s="9" t="str">
        <f t="shared" ca="1" si="11"/>
        <v>Above 1 Year</v>
      </c>
      <c r="AD133" s="9" t="str">
        <f t="shared" ca="1" si="12"/>
        <v/>
      </c>
      <c r="AE133" s="9" t="str">
        <f t="shared" ca="1" si="13"/>
        <v/>
      </c>
      <c r="AF133" s="97" t="s">
        <v>254</v>
      </c>
      <c r="AG133" s="97" t="s">
        <v>4068</v>
      </c>
      <c r="AH133" s="97" t="str">
        <f t="shared" ca="1" si="14"/>
        <v>Above 1 Year</v>
      </c>
    </row>
    <row r="134" spans="1:34" s="24" customFormat="1" ht="25.5" customHeight="1" x14ac:dyDescent="0.25">
      <c r="A134" s="96">
        <v>133</v>
      </c>
      <c r="B134" s="61" t="s">
        <v>2660</v>
      </c>
      <c r="C134" s="97" t="s">
        <v>46</v>
      </c>
      <c r="D134" s="97"/>
      <c r="E134" s="97" t="s">
        <v>64</v>
      </c>
      <c r="F134" s="97" t="s">
        <v>536</v>
      </c>
      <c r="G134" s="96" t="s">
        <v>317</v>
      </c>
      <c r="H134" s="98">
        <v>44572</v>
      </c>
      <c r="I134" s="96" t="s">
        <v>221</v>
      </c>
      <c r="J134" s="96">
        <v>2022</v>
      </c>
      <c r="K134" s="97" t="s">
        <v>94</v>
      </c>
      <c r="L134" s="97"/>
      <c r="M134" s="97" t="s">
        <v>94</v>
      </c>
      <c r="N134" s="96" t="s">
        <v>31</v>
      </c>
      <c r="O134" s="97" t="s">
        <v>32</v>
      </c>
      <c r="P134" s="98"/>
      <c r="Q134" s="96"/>
      <c r="R134" s="96"/>
      <c r="S134" s="96" t="s">
        <v>3196</v>
      </c>
      <c r="T134" s="96"/>
      <c r="U134" s="97"/>
      <c r="V134" s="97"/>
      <c r="W134" s="104" t="s">
        <v>112</v>
      </c>
      <c r="X134" s="104" t="s">
        <v>128</v>
      </c>
      <c r="Y134" s="98"/>
      <c r="Z134" s="97" t="s">
        <v>537</v>
      </c>
      <c r="AA134" s="96" t="s">
        <v>34</v>
      </c>
      <c r="AB134" s="9">
        <f t="shared" ca="1" si="10"/>
        <v>1739</v>
      </c>
      <c r="AC134" s="9" t="str">
        <f t="shared" ca="1" si="11"/>
        <v>Above 1 Year</v>
      </c>
      <c r="AD134" s="9" t="str">
        <f t="shared" ca="1" si="12"/>
        <v/>
      </c>
      <c r="AE134" s="9" t="str">
        <f t="shared" ca="1" si="13"/>
        <v/>
      </c>
      <c r="AF134" s="97" t="s">
        <v>245</v>
      </c>
      <c r="AG134" s="97" t="s">
        <v>4069</v>
      </c>
      <c r="AH134" s="97" t="str">
        <f t="shared" ca="1" si="14"/>
        <v>Above 1 Year</v>
      </c>
    </row>
    <row r="135" spans="1:34" s="24" customFormat="1" ht="25.5" customHeight="1" x14ac:dyDescent="0.25">
      <c r="A135" s="96">
        <v>134</v>
      </c>
      <c r="B135" s="61" t="s">
        <v>2810</v>
      </c>
      <c r="C135" s="97">
        <v>0</v>
      </c>
      <c r="D135" s="99"/>
      <c r="E135" s="99" t="s">
        <v>68</v>
      </c>
      <c r="F135" s="99" t="s">
        <v>538</v>
      </c>
      <c r="G135" s="100" t="s">
        <v>264</v>
      </c>
      <c r="H135" s="101">
        <v>44574</v>
      </c>
      <c r="I135" s="100" t="s">
        <v>221</v>
      </c>
      <c r="J135" s="100">
        <v>2022</v>
      </c>
      <c r="K135" s="102" t="s">
        <v>59</v>
      </c>
      <c r="L135" s="99" t="s">
        <v>265</v>
      </c>
      <c r="M135" s="99" t="s">
        <v>59</v>
      </c>
      <c r="N135" s="100" t="s">
        <v>60</v>
      </c>
      <c r="O135" s="99" t="s">
        <v>32</v>
      </c>
      <c r="P135" s="101"/>
      <c r="Q135" s="100"/>
      <c r="R135" s="100"/>
      <c r="S135" s="96" t="s">
        <v>3196</v>
      </c>
      <c r="T135" s="100"/>
      <c r="U135" s="99"/>
      <c r="V135" s="99"/>
      <c r="W135" s="104" t="s">
        <v>112</v>
      </c>
      <c r="X135" s="104" t="s">
        <v>112</v>
      </c>
      <c r="Y135" s="98"/>
      <c r="Z135" s="99" t="s">
        <v>539</v>
      </c>
      <c r="AA135" s="100" t="s">
        <v>34</v>
      </c>
      <c r="AB135" s="9">
        <f t="shared" ca="1" si="10"/>
        <v>1737</v>
      </c>
      <c r="AC135" s="9" t="str">
        <f t="shared" ca="1" si="11"/>
        <v>Above 1 Year</v>
      </c>
      <c r="AD135" s="9" t="str">
        <f t="shared" ca="1" si="12"/>
        <v/>
      </c>
      <c r="AE135" s="9" t="str">
        <f t="shared" ca="1" si="13"/>
        <v/>
      </c>
      <c r="AF135" s="100" t="s">
        <v>229</v>
      </c>
      <c r="AG135" s="97" t="s">
        <v>4070</v>
      </c>
      <c r="AH135" s="97" t="str">
        <f t="shared" ca="1" si="14"/>
        <v>Above 1 Year</v>
      </c>
    </row>
    <row r="136" spans="1:34" s="24" customFormat="1" ht="25.5" customHeight="1" x14ac:dyDescent="0.25">
      <c r="A136" s="96">
        <v>135</v>
      </c>
      <c r="B136" s="61" t="s">
        <v>2660</v>
      </c>
      <c r="C136" s="97" t="s">
        <v>46</v>
      </c>
      <c r="D136" s="97"/>
      <c r="E136" s="97" t="s">
        <v>67</v>
      </c>
      <c r="F136" s="97" t="s">
        <v>540</v>
      </c>
      <c r="G136" s="96" t="s">
        <v>243</v>
      </c>
      <c r="H136" s="98">
        <v>44574</v>
      </c>
      <c r="I136" s="96" t="s">
        <v>221</v>
      </c>
      <c r="J136" s="96">
        <v>2022</v>
      </c>
      <c r="K136" s="97" t="s">
        <v>94</v>
      </c>
      <c r="L136" s="97"/>
      <c r="M136" s="97" t="s">
        <v>94</v>
      </c>
      <c r="N136" s="96" t="s">
        <v>31</v>
      </c>
      <c r="O136" s="97" t="s">
        <v>32</v>
      </c>
      <c r="P136" s="98"/>
      <c r="Q136" s="96"/>
      <c r="R136" s="96"/>
      <c r="S136" s="96" t="s">
        <v>3196</v>
      </c>
      <c r="T136" s="96"/>
      <c r="U136" s="97"/>
      <c r="V136" s="97"/>
      <c r="W136" s="104" t="s">
        <v>112</v>
      </c>
      <c r="X136" s="104" t="s">
        <v>112</v>
      </c>
      <c r="Y136" s="98"/>
      <c r="Z136" s="97" t="s">
        <v>541</v>
      </c>
      <c r="AA136" s="96" t="s">
        <v>34</v>
      </c>
      <c r="AB136" s="9">
        <f t="shared" ca="1" si="10"/>
        <v>1737</v>
      </c>
      <c r="AC136" s="9" t="str">
        <f t="shared" ca="1" si="11"/>
        <v>Above 1 Year</v>
      </c>
      <c r="AD136" s="9" t="str">
        <f t="shared" ca="1" si="12"/>
        <v/>
      </c>
      <c r="AE136" s="9" t="str">
        <f t="shared" ca="1" si="13"/>
        <v/>
      </c>
      <c r="AF136" s="97" t="s">
        <v>245</v>
      </c>
      <c r="AG136" s="97" t="s">
        <v>4071</v>
      </c>
      <c r="AH136" s="97" t="str">
        <f t="shared" ca="1" si="14"/>
        <v>Above 1 Year</v>
      </c>
    </row>
    <row r="137" spans="1:34" s="24" customFormat="1" ht="25.5" customHeight="1" x14ac:dyDescent="0.25">
      <c r="A137" s="96">
        <v>136</v>
      </c>
      <c r="B137" s="61" t="s">
        <v>2660</v>
      </c>
      <c r="C137" s="97">
        <v>0</v>
      </c>
      <c r="D137" s="97"/>
      <c r="E137" s="97" t="s">
        <v>28</v>
      </c>
      <c r="F137" s="97" t="s">
        <v>542</v>
      </c>
      <c r="G137" s="96" t="s">
        <v>227</v>
      </c>
      <c r="H137" s="98">
        <v>44574</v>
      </c>
      <c r="I137" s="96" t="s">
        <v>221</v>
      </c>
      <c r="J137" s="96">
        <v>2022</v>
      </c>
      <c r="K137" s="97" t="s">
        <v>59</v>
      </c>
      <c r="L137" s="97" t="s">
        <v>228</v>
      </c>
      <c r="M137" s="97" t="s">
        <v>59</v>
      </c>
      <c r="N137" s="96" t="s">
        <v>60</v>
      </c>
      <c r="O137" s="97" t="s">
        <v>32</v>
      </c>
      <c r="P137" s="98"/>
      <c r="Q137" s="96"/>
      <c r="R137" s="96"/>
      <c r="S137" s="96" t="s">
        <v>3196</v>
      </c>
      <c r="T137" s="96"/>
      <c r="U137" s="97"/>
      <c r="V137" s="97"/>
      <c r="W137" s="104" t="s">
        <v>112</v>
      </c>
      <c r="X137" s="104" t="s">
        <v>112</v>
      </c>
      <c r="Y137" s="98"/>
      <c r="Z137" s="97" t="s">
        <v>543</v>
      </c>
      <c r="AA137" s="96" t="s">
        <v>34</v>
      </c>
      <c r="AB137" s="9">
        <f t="shared" ca="1" si="10"/>
        <v>1737</v>
      </c>
      <c r="AC137" s="9" t="str">
        <f t="shared" ca="1" si="11"/>
        <v>Above 1 Year</v>
      </c>
      <c r="AD137" s="9" t="str">
        <f t="shared" ca="1" si="12"/>
        <v/>
      </c>
      <c r="AE137" s="9" t="str">
        <f t="shared" ca="1" si="13"/>
        <v/>
      </c>
      <c r="AF137" s="97" t="s">
        <v>229</v>
      </c>
      <c r="AG137" s="97" t="s">
        <v>4072</v>
      </c>
      <c r="AH137" s="97" t="str">
        <f t="shared" ca="1" si="14"/>
        <v>Above 1 Year</v>
      </c>
    </row>
    <row r="138" spans="1:34" s="24" customFormat="1" ht="25.5" customHeight="1" x14ac:dyDescent="0.25">
      <c r="A138" s="96">
        <v>137</v>
      </c>
      <c r="B138" s="61" t="s">
        <v>2808</v>
      </c>
      <c r="C138" s="97" t="s">
        <v>2661</v>
      </c>
      <c r="D138" s="97"/>
      <c r="E138" s="97" t="s">
        <v>84</v>
      </c>
      <c r="F138" s="97" t="s">
        <v>542</v>
      </c>
      <c r="G138" s="96" t="s">
        <v>264</v>
      </c>
      <c r="H138" s="98">
        <v>44593</v>
      </c>
      <c r="I138" s="96" t="s">
        <v>219</v>
      </c>
      <c r="J138" s="96">
        <v>2022</v>
      </c>
      <c r="K138" s="97" t="s">
        <v>59</v>
      </c>
      <c r="L138" s="97" t="s">
        <v>265</v>
      </c>
      <c r="M138" s="97" t="s">
        <v>59</v>
      </c>
      <c r="N138" s="96" t="s">
        <v>60</v>
      </c>
      <c r="O138" s="97" t="s">
        <v>32</v>
      </c>
      <c r="P138" s="98"/>
      <c r="Q138" s="96"/>
      <c r="R138" s="96"/>
      <c r="S138" s="96" t="s">
        <v>3196</v>
      </c>
      <c r="T138" s="96"/>
      <c r="U138" s="97"/>
      <c r="V138" s="97"/>
      <c r="W138" s="104" t="s">
        <v>112</v>
      </c>
      <c r="X138" s="104" t="s">
        <v>112</v>
      </c>
      <c r="Y138" s="98"/>
      <c r="Z138" s="97" t="s">
        <v>544</v>
      </c>
      <c r="AA138" s="96" t="s">
        <v>34</v>
      </c>
      <c r="AB138" s="9">
        <f t="shared" ca="1" si="10"/>
        <v>1718</v>
      </c>
      <c r="AC138" s="9" t="str">
        <f t="shared" ca="1" si="11"/>
        <v>Above 1 Year</v>
      </c>
      <c r="AD138" s="9" t="str">
        <f t="shared" ca="1" si="12"/>
        <v/>
      </c>
      <c r="AE138" s="9" t="str">
        <f t="shared" ca="1" si="13"/>
        <v/>
      </c>
      <c r="AF138" s="97" t="s">
        <v>229</v>
      </c>
      <c r="AG138" s="97" t="s">
        <v>4073</v>
      </c>
      <c r="AH138" s="97" t="str">
        <f t="shared" ca="1" si="14"/>
        <v>Above 1 Year</v>
      </c>
    </row>
    <row r="139" spans="1:34" s="24" customFormat="1" ht="25.5" customHeight="1" x14ac:dyDescent="0.25">
      <c r="A139" s="96">
        <v>138</v>
      </c>
      <c r="B139" s="61" t="s">
        <v>2660</v>
      </c>
      <c r="C139" s="97" t="s">
        <v>37</v>
      </c>
      <c r="D139" s="97"/>
      <c r="E139" s="97" t="s">
        <v>38</v>
      </c>
      <c r="F139" s="97" t="s">
        <v>546</v>
      </c>
      <c r="G139" s="96" t="s">
        <v>547</v>
      </c>
      <c r="H139" s="98">
        <v>44595</v>
      </c>
      <c r="I139" s="96" t="s">
        <v>219</v>
      </c>
      <c r="J139" s="96">
        <v>2022</v>
      </c>
      <c r="K139" s="97" t="s">
        <v>29</v>
      </c>
      <c r="L139" s="97"/>
      <c r="M139" s="97" t="s">
        <v>30</v>
      </c>
      <c r="N139" s="96" t="s">
        <v>31</v>
      </c>
      <c r="O139" s="97" t="s">
        <v>32</v>
      </c>
      <c r="P139" s="98"/>
      <c r="Q139" s="96"/>
      <c r="R139" s="96"/>
      <c r="S139" s="96" t="s">
        <v>3196</v>
      </c>
      <c r="T139" s="96"/>
      <c r="U139" s="97"/>
      <c r="V139" s="97"/>
      <c r="W139" s="104" t="s">
        <v>112</v>
      </c>
      <c r="X139" s="104" t="s">
        <v>112</v>
      </c>
      <c r="Y139" s="98"/>
      <c r="Z139" s="97" t="s">
        <v>548</v>
      </c>
      <c r="AA139" s="96" t="s">
        <v>34</v>
      </c>
      <c r="AB139" s="9">
        <f t="shared" ca="1" si="10"/>
        <v>1716</v>
      </c>
      <c r="AC139" s="9" t="str">
        <f t="shared" ca="1" si="11"/>
        <v>Above 1 Year</v>
      </c>
      <c r="AD139" s="9" t="str">
        <f t="shared" ca="1" si="12"/>
        <v/>
      </c>
      <c r="AE139" s="9" t="str">
        <f t="shared" ca="1" si="13"/>
        <v/>
      </c>
      <c r="AF139" s="97" t="s">
        <v>193</v>
      </c>
      <c r="AG139" s="97" t="s">
        <v>4074</v>
      </c>
      <c r="AH139" s="97" t="str">
        <f t="shared" ca="1" si="14"/>
        <v>Above 1 Year</v>
      </c>
    </row>
    <row r="140" spans="1:34" s="24" customFormat="1" ht="25.5" customHeight="1" x14ac:dyDescent="0.25">
      <c r="A140" s="96">
        <v>139</v>
      </c>
      <c r="B140" s="61" t="s">
        <v>2808</v>
      </c>
      <c r="C140" s="97" t="s">
        <v>2661</v>
      </c>
      <c r="D140" s="97"/>
      <c r="E140" s="97" t="s">
        <v>89</v>
      </c>
      <c r="F140" s="97" t="s">
        <v>549</v>
      </c>
      <c r="G140" s="96" t="s">
        <v>302</v>
      </c>
      <c r="H140" s="98">
        <v>44595</v>
      </c>
      <c r="I140" s="96" t="s">
        <v>219</v>
      </c>
      <c r="J140" s="96">
        <v>2022</v>
      </c>
      <c r="K140" s="97" t="s">
        <v>94</v>
      </c>
      <c r="L140" s="97"/>
      <c r="M140" s="97" t="s">
        <v>94</v>
      </c>
      <c r="N140" s="96" t="s">
        <v>31</v>
      </c>
      <c r="O140" s="97" t="s">
        <v>32</v>
      </c>
      <c r="P140" s="98"/>
      <c r="Q140" s="96"/>
      <c r="R140" s="96"/>
      <c r="S140" s="96" t="s">
        <v>3196</v>
      </c>
      <c r="T140" s="96"/>
      <c r="U140" s="97"/>
      <c r="V140" s="97"/>
      <c r="W140" s="104" t="s">
        <v>112</v>
      </c>
      <c r="X140" s="104" t="s">
        <v>112</v>
      </c>
      <c r="Y140" s="98"/>
      <c r="Z140" s="97" t="s">
        <v>550</v>
      </c>
      <c r="AA140" s="96" t="s">
        <v>34</v>
      </c>
      <c r="AB140" s="9">
        <f t="shared" ca="1" si="10"/>
        <v>1716</v>
      </c>
      <c r="AC140" s="9" t="str">
        <f t="shared" ca="1" si="11"/>
        <v>Above 1 Year</v>
      </c>
      <c r="AD140" s="9" t="str">
        <f t="shared" ca="1" si="12"/>
        <v/>
      </c>
      <c r="AE140" s="9" t="str">
        <f t="shared" ca="1" si="13"/>
        <v/>
      </c>
      <c r="AF140" s="97" t="s">
        <v>245</v>
      </c>
      <c r="AG140" s="97" t="s">
        <v>4075</v>
      </c>
      <c r="AH140" s="97" t="str">
        <f t="shared" ca="1" si="14"/>
        <v>Above 1 Year</v>
      </c>
    </row>
    <row r="141" spans="1:34" s="24" customFormat="1" ht="25.5" customHeight="1" x14ac:dyDescent="0.25">
      <c r="A141" s="96">
        <v>140</v>
      </c>
      <c r="B141" s="61" t="s">
        <v>2660</v>
      </c>
      <c r="C141" s="97" t="s">
        <v>46</v>
      </c>
      <c r="D141" s="97"/>
      <c r="E141" s="97" t="s">
        <v>64</v>
      </c>
      <c r="F141" s="97" t="s">
        <v>551</v>
      </c>
      <c r="G141" s="96" t="s">
        <v>317</v>
      </c>
      <c r="H141" s="98">
        <v>44607</v>
      </c>
      <c r="I141" s="96" t="s">
        <v>219</v>
      </c>
      <c r="J141" s="96">
        <v>2022</v>
      </c>
      <c r="K141" s="97" t="s">
        <v>94</v>
      </c>
      <c r="L141" s="97"/>
      <c r="M141" s="97" t="s">
        <v>94</v>
      </c>
      <c r="N141" s="96" t="s">
        <v>31</v>
      </c>
      <c r="O141" s="97" t="s">
        <v>32</v>
      </c>
      <c r="P141" s="98"/>
      <c r="Q141" s="96"/>
      <c r="R141" s="96"/>
      <c r="S141" s="96" t="s">
        <v>3196</v>
      </c>
      <c r="T141" s="96"/>
      <c r="U141" s="97"/>
      <c r="V141" s="97"/>
      <c r="W141" s="104" t="s">
        <v>128</v>
      </c>
      <c r="X141" s="104" t="s">
        <v>128</v>
      </c>
      <c r="Y141" s="98"/>
      <c r="Z141" s="97" t="s">
        <v>552</v>
      </c>
      <c r="AA141" s="96" t="s">
        <v>34</v>
      </c>
      <c r="AB141" s="9">
        <f t="shared" ca="1" si="10"/>
        <v>1704</v>
      </c>
      <c r="AC141" s="9" t="str">
        <f t="shared" ca="1" si="11"/>
        <v>Above 1 Year</v>
      </c>
      <c r="AD141" s="9" t="str">
        <f t="shared" ca="1" si="12"/>
        <v/>
      </c>
      <c r="AE141" s="9" t="str">
        <f t="shared" ca="1" si="13"/>
        <v/>
      </c>
      <c r="AF141" s="97" t="s">
        <v>245</v>
      </c>
      <c r="AG141" s="97" t="s">
        <v>4076</v>
      </c>
      <c r="AH141" s="97" t="str">
        <f t="shared" ca="1" si="14"/>
        <v>Above 1 Year</v>
      </c>
    </row>
    <row r="142" spans="1:34" s="24" customFormat="1" ht="25.5" customHeight="1" x14ac:dyDescent="0.25">
      <c r="A142" s="96">
        <v>141</v>
      </c>
      <c r="B142" s="61" t="s">
        <v>2660</v>
      </c>
      <c r="C142" s="97" t="s">
        <v>183</v>
      </c>
      <c r="D142" s="97"/>
      <c r="E142" s="97" t="s">
        <v>74</v>
      </c>
      <c r="F142" s="97" t="s">
        <v>553</v>
      </c>
      <c r="G142" s="96" t="s">
        <v>508</v>
      </c>
      <c r="H142" s="98">
        <v>44616</v>
      </c>
      <c r="I142" s="96" t="s">
        <v>219</v>
      </c>
      <c r="J142" s="96">
        <v>2022</v>
      </c>
      <c r="K142" s="97" t="s">
        <v>94</v>
      </c>
      <c r="L142" s="97"/>
      <c r="M142" s="97" t="s">
        <v>94</v>
      </c>
      <c r="N142" s="96" t="s">
        <v>31</v>
      </c>
      <c r="O142" s="97" t="s">
        <v>32</v>
      </c>
      <c r="P142" s="98"/>
      <c r="Q142" s="96"/>
      <c r="R142" s="96"/>
      <c r="S142" s="96" t="s">
        <v>3196</v>
      </c>
      <c r="T142" s="96"/>
      <c r="U142" s="97"/>
      <c r="V142" s="97"/>
      <c r="W142" s="104" t="s">
        <v>128</v>
      </c>
      <c r="X142" s="104" t="s">
        <v>128</v>
      </c>
      <c r="Y142" s="98"/>
      <c r="Z142" s="97" t="s">
        <v>554</v>
      </c>
      <c r="AA142" s="96" t="s">
        <v>34</v>
      </c>
      <c r="AB142" s="9">
        <f t="shared" ca="1" si="10"/>
        <v>1695</v>
      </c>
      <c r="AC142" s="9" t="str">
        <f t="shared" ca="1" si="11"/>
        <v>Above 1 Year</v>
      </c>
      <c r="AD142" s="9" t="str">
        <f t="shared" ca="1" si="12"/>
        <v/>
      </c>
      <c r="AE142" s="9" t="str">
        <f t="shared" ca="1" si="13"/>
        <v/>
      </c>
      <c r="AF142" s="97" t="s">
        <v>245</v>
      </c>
      <c r="AG142" s="97" t="s">
        <v>4077</v>
      </c>
      <c r="AH142" s="97" t="str">
        <f t="shared" ca="1" si="14"/>
        <v>Above 1 Year</v>
      </c>
    </row>
    <row r="143" spans="1:34" s="24" customFormat="1" ht="25.5" customHeight="1" x14ac:dyDescent="0.25">
      <c r="A143" s="96">
        <v>142</v>
      </c>
      <c r="B143" s="61" t="s">
        <v>2660</v>
      </c>
      <c r="C143" s="97" t="s">
        <v>46</v>
      </c>
      <c r="D143" s="97"/>
      <c r="E143" s="97" t="s">
        <v>67</v>
      </c>
      <c r="F143" s="97" t="s">
        <v>555</v>
      </c>
      <c r="G143" s="96" t="s">
        <v>317</v>
      </c>
      <c r="H143" s="98">
        <v>44620</v>
      </c>
      <c r="I143" s="96" t="s">
        <v>219</v>
      </c>
      <c r="J143" s="96">
        <v>2022</v>
      </c>
      <c r="K143" s="97" t="s">
        <v>94</v>
      </c>
      <c r="L143" s="97"/>
      <c r="M143" s="97" t="s">
        <v>94</v>
      </c>
      <c r="N143" s="96" t="s">
        <v>31</v>
      </c>
      <c r="O143" s="97" t="s">
        <v>32</v>
      </c>
      <c r="P143" s="98">
        <v>45929</v>
      </c>
      <c r="Q143" s="96" t="s">
        <v>191</v>
      </c>
      <c r="R143" s="96"/>
      <c r="S143" s="96" t="s">
        <v>3196</v>
      </c>
      <c r="T143" s="96"/>
      <c r="U143" s="97"/>
      <c r="V143" s="97"/>
      <c r="W143" s="104" t="s">
        <v>2664</v>
      </c>
      <c r="X143" s="104" t="s">
        <v>2664</v>
      </c>
      <c r="Y143" s="98">
        <v>45929</v>
      </c>
      <c r="Z143" s="97" t="s">
        <v>556</v>
      </c>
      <c r="AA143" s="96" t="s">
        <v>34</v>
      </c>
      <c r="AB143" s="9">
        <f t="shared" ca="1" si="10"/>
        <v>1691</v>
      </c>
      <c r="AC143" s="9" t="str">
        <f t="shared" ca="1" si="11"/>
        <v>Above 1 Year</v>
      </c>
      <c r="AD143" s="9">
        <f t="shared" ca="1" si="12"/>
        <v>382</v>
      </c>
      <c r="AE143" s="9" t="str">
        <f t="shared" ca="1" si="13"/>
        <v>Above 1 Year</v>
      </c>
      <c r="AF143" s="97" t="s">
        <v>245</v>
      </c>
      <c r="AG143" s="97" t="s">
        <v>4078</v>
      </c>
      <c r="AH143" s="97" t="str">
        <f t="shared" ca="1" si="14"/>
        <v>Above 1 Year</v>
      </c>
    </row>
    <row r="144" spans="1:34" s="24" customFormat="1" ht="25.5" customHeight="1" x14ac:dyDescent="0.25">
      <c r="A144" s="96">
        <v>143</v>
      </c>
      <c r="B144" s="61" t="s">
        <v>2660</v>
      </c>
      <c r="C144" s="97" t="s">
        <v>46</v>
      </c>
      <c r="D144" s="97"/>
      <c r="E144" s="97" t="s">
        <v>64</v>
      </c>
      <c r="F144" s="97" t="s">
        <v>557</v>
      </c>
      <c r="G144" s="96" t="s">
        <v>317</v>
      </c>
      <c r="H144" s="98">
        <v>44622</v>
      </c>
      <c r="I144" s="96" t="s">
        <v>210</v>
      </c>
      <c r="J144" s="96">
        <v>2022</v>
      </c>
      <c r="K144" s="97" t="s">
        <v>94</v>
      </c>
      <c r="L144" s="97"/>
      <c r="M144" s="97" t="s">
        <v>94</v>
      </c>
      <c r="N144" s="96" t="s">
        <v>31</v>
      </c>
      <c r="O144" s="97" t="s">
        <v>32</v>
      </c>
      <c r="P144" s="98"/>
      <c r="Q144" s="96"/>
      <c r="R144" s="96"/>
      <c r="S144" s="96" t="s">
        <v>3196</v>
      </c>
      <c r="T144" s="96"/>
      <c r="U144" s="97"/>
      <c r="V144" s="97"/>
      <c r="W144" s="104" t="s">
        <v>112</v>
      </c>
      <c r="X144" s="104" t="s">
        <v>128</v>
      </c>
      <c r="Y144" s="98"/>
      <c r="Z144" s="97" t="s">
        <v>558</v>
      </c>
      <c r="AA144" s="96" t="s">
        <v>34</v>
      </c>
      <c r="AB144" s="9">
        <f t="shared" ca="1" si="10"/>
        <v>1689</v>
      </c>
      <c r="AC144" s="9" t="str">
        <f t="shared" ca="1" si="11"/>
        <v>Above 1 Year</v>
      </c>
      <c r="AD144" s="9" t="str">
        <f t="shared" ca="1" si="12"/>
        <v/>
      </c>
      <c r="AE144" s="9" t="str">
        <f t="shared" ca="1" si="13"/>
        <v/>
      </c>
      <c r="AF144" s="97" t="s">
        <v>245</v>
      </c>
      <c r="AG144" s="97" t="s">
        <v>4079</v>
      </c>
      <c r="AH144" s="97" t="str">
        <f t="shared" ca="1" si="14"/>
        <v>Above 1 Year</v>
      </c>
    </row>
    <row r="145" spans="1:34" s="24" customFormat="1" ht="25.5" customHeight="1" x14ac:dyDescent="0.25">
      <c r="A145" s="96">
        <v>144</v>
      </c>
      <c r="B145" s="61" t="s">
        <v>2660</v>
      </c>
      <c r="C145" s="97">
        <v>0</v>
      </c>
      <c r="D145" s="97"/>
      <c r="E145" s="97" t="s">
        <v>28</v>
      </c>
      <c r="F145" s="97" t="s">
        <v>559</v>
      </c>
      <c r="G145" s="96" t="s">
        <v>286</v>
      </c>
      <c r="H145" s="98">
        <v>44625</v>
      </c>
      <c r="I145" s="96" t="s">
        <v>210</v>
      </c>
      <c r="J145" s="96">
        <v>2022</v>
      </c>
      <c r="K145" s="97" t="s">
        <v>94</v>
      </c>
      <c r="L145" s="97"/>
      <c r="M145" s="97" t="s">
        <v>94</v>
      </c>
      <c r="N145" s="96" t="s">
        <v>31</v>
      </c>
      <c r="O145" s="97" t="s">
        <v>32</v>
      </c>
      <c r="P145" s="98"/>
      <c r="Q145" s="96"/>
      <c r="R145" s="96"/>
      <c r="S145" s="96" t="s">
        <v>3196</v>
      </c>
      <c r="T145" s="96"/>
      <c r="U145" s="97"/>
      <c r="V145" s="97"/>
      <c r="W145" s="104" t="s">
        <v>128</v>
      </c>
      <c r="X145" s="104" t="s">
        <v>112</v>
      </c>
      <c r="Y145" s="98"/>
      <c r="Z145" s="97" t="s">
        <v>560</v>
      </c>
      <c r="AA145" s="96" t="s">
        <v>34</v>
      </c>
      <c r="AB145" s="9">
        <f t="shared" ca="1" si="10"/>
        <v>1686</v>
      </c>
      <c r="AC145" s="9" t="str">
        <f t="shared" ca="1" si="11"/>
        <v>Above 1 Year</v>
      </c>
      <c r="AD145" s="9" t="str">
        <f t="shared" ca="1" si="12"/>
        <v/>
      </c>
      <c r="AE145" s="9" t="str">
        <f t="shared" ca="1" si="13"/>
        <v/>
      </c>
      <c r="AF145" s="97" t="s">
        <v>245</v>
      </c>
      <c r="AG145" s="97" t="s">
        <v>4080</v>
      </c>
      <c r="AH145" s="97" t="str">
        <f t="shared" ca="1" si="14"/>
        <v>Above 1 Year</v>
      </c>
    </row>
    <row r="146" spans="1:34" s="24" customFormat="1" ht="25.5" customHeight="1" x14ac:dyDescent="0.25">
      <c r="A146" s="96">
        <v>145</v>
      </c>
      <c r="B146" s="61" t="s">
        <v>2808</v>
      </c>
      <c r="C146" s="97" t="s">
        <v>57</v>
      </c>
      <c r="D146" s="97" t="s">
        <v>2679</v>
      </c>
      <c r="E146" s="97" t="s">
        <v>58</v>
      </c>
      <c r="F146" s="97" t="s">
        <v>545</v>
      </c>
      <c r="G146" s="96" t="s">
        <v>561</v>
      </c>
      <c r="H146" s="98">
        <v>44628</v>
      </c>
      <c r="I146" s="96" t="s">
        <v>210</v>
      </c>
      <c r="J146" s="96">
        <v>2022</v>
      </c>
      <c r="K146" s="97" t="s">
        <v>39</v>
      </c>
      <c r="L146" s="97"/>
      <c r="M146" s="97" t="s">
        <v>39</v>
      </c>
      <c r="N146" s="96" t="s">
        <v>31</v>
      </c>
      <c r="O146" s="97" t="s">
        <v>45</v>
      </c>
      <c r="P146" s="98"/>
      <c r="Q146" s="96"/>
      <c r="R146" s="96"/>
      <c r="S146" s="96" t="s">
        <v>3196</v>
      </c>
      <c r="T146" s="96"/>
      <c r="U146" s="97"/>
      <c r="V146" s="97"/>
      <c r="W146" s="104" t="s">
        <v>112</v>
      </c>
      <c r="X146" s="104" t="s">
        <v>112</v>
      </c>
      <c r="Y146" s="98"/>
      <c r="Z146" s="97" t="s">
        <v>562</v>
      </c>
      <c r="AA146" s="96" t="s">
        <v>34</v>
      </c>
      <c r="AB146" s="9">
        <f t="shared" ca="1" si="10"/>
        <v>1683</v>
      </c>
      <c r="AC146" s="9" t="str">
        <f t="shared" ca="1" si="11"/>
        <v>Above 1 Year</v>
      </c>
      <c r="AD146" s="9" t="str">
        <f t="shared" ca="1" si="12"/>
        <v/>
      </c>
      <c r="AE146" s="9" t="str">
        <f t="shared" ca="1" si="13"/>
        <v/>
      </c>
      <c r="AF146" s="97" t="s">
        <v>563</v>
      </c>
      <c r="AG146" s="97" t="s">
        <v>4081</v>
      </c>
      <c r="AH146" s="97" t="str">
        <f t="shared" ca="1" si="14"/>
        <v>Above 1 Year</v>
      </c>
    </row>
    <row r="147" spans="1:34" s="24" customFormat="1" ht="25.5" customHeight="1" x14ac:dyDescent="0.25">
      <c r="A147" s="96">
        <v>146</v>
      </c>
      <c r="B147" s="61" t="s">
        <v>2808</v>
      </c>
      <c r="C147" s="97" t="s">
        <v>2661</v>
      </c>
      <c r="D147" s="97"/>
      <c r="E147" s="97" t="s">
        <v>84</v>
      </c>
      <c r="F147" s="97" t="s">
        <v>564</v>
      </c>
      <c r="G147" s="96" t="s">
        <v>565</v>
      </c>
      <c r="H147" s="98">
        <v>44629</v>
      </c>
      <c r="I147" s="96" t="s">
        <v>210</v>
      </c>
      <c r="J147" s="96">
        <v>2022</v>
      </c>
      <c r="K147" s="97" t="s">
        <v>116</v>
      </c>
      <c r="L147" s="97"/>
      <c r="M147" s="97" t="s">
        <v>116</v>
      </c>
      <c r="N147" s="96" t="s">
        <v>116</v>
      </c>
      <c r="O147" s="97" t="s">
        <v>32</v>
      </c>
      <c r="P147" s="98"/>
      <c r="Q147" s="96"/>
      <c r="R147" s="96"/>
      <c r="S147" s="96" t="s">
        <v>3196</v>
      </c>
      <c r="T147" s="96"/>
      <c r="U147" s="97"/>
      <c r="V147" s="97"/>
      <c r="W147" s="104" t="s">
        <v>50</v>
      </c>
      <c r="X147" s="104" t="s">
        <v>50</v>
      </c>
      <c r="Y147" s="98"/>
      <c r="Z147" s="97" t="s">
        <v>566</v>
      </c>
      <c r="AA147" s="96" t="s">
        <v>34</v>
      </c>
      <c r="AB147" s="9">
        <f t="shared" ca="1" si="10"/>
        <v>1682</v>
      </c>
      <c r="AC147" s="9" t="str">
        <f t="shared" ca="1" si="11"/>
        <v>Above 1 Year</v>
      </c>
      <c r="AD147" s="9" t="str">
        <f t="shared" ca="1" si="12"/>
        <v/>
      </c>
      <c r="AE147" s="9" t="str">
        <f t="shared" ca="1" si="13"/>
        <v/>
      </c>
      <c r="AF147" s="97" t="s">
        <v>402</v>
      </c>
      <c r="AG147" s="97" t="s">
        <v>4082</v>
      </c>
      <c r="AH147" s="97" t="str">
        <f t="shared" ca="1" si="14"/>
        <v>Above 1 Year</v>
      </c>
    </row>
    <row r="148" spans="1:34" s="24" customFormat="1" ht="25.5" customHeight="1" x14ac:dyDescent="0.25">
      <c r="A148" s="96">
        <v>147</v>
      </c>
      <c r="B148" s="61" t="s">
        <v>2810</v>
      </c>
      <c r="C148" s="97">
        <v>0</v>
      </c>
      <c r="D148" s="97"/>
      <c r="E148" s="97" t="s">
        <v>68</v>
      </c>
      <c r="F148" s="97" t="s">
        <v>567</v>
      </c>
      <c r="G148" s="96" t="s">
        <v>227</v>
      </c>
      <c r="H148" s="98">
        <v>44644</v>
      </c>
      <c r="I148" s="96" t="s">
        <v>210</v>
      </c>
      <c r="J148" s="96">
        <v>2022</v>
      </c>
      <c r="K148" s="97" t="s">
        <v>59</v>
      </c>
      <c r="L148" s="97" t="s">
        <v>228</v>
      </c>
      <c r="M148" s="97" t="s">
        <v>59</v>
      </c>
      <c r="N148" s="96" t="s">
        <v>60</v>
      </c>
      <c r="O148" s="97" t="s">
        <v>32</v>
      </c>
      <c r="P148" s="98"/>
      <c r="Q148" s="96"/>
      <c r="R148" s="96"/>
      <c r="S148" s="96" t="s">
        <v>3196</v>
      </c>
      <c r="T148" s="96"/>
      <c r="U148" s="97"/>
      <c r="V148" s="97"/>
      <c r="W148" s="104" t="s">
        <v>112</v>
      </c>
      <c r="X148" s="104" t="s">
        <v>112</v>
      </c>
      <c r="Y148" s="98"/>
      <c r="Z148" s="97" t="s">
        <v>568</v>
      </c>
      <c r="AA148" s="96" t="s">
        <v>34</v>
      </c>
      <c r="AB148" s="9">
        <f t="shared" ca="1" si="10"/>
        <v>1667</v>
      </c>
      <c r="AC148" s="9" t="str">
        <f t="shared" ca="1" si="11"/>
        <v>Above 1 Year</v>
      </c>
      <c r="AD148" s="9" t="str">
        <f t="shared" ca="1" si="12"/>
        <v/>
      </c>
      <c r="AE148" s="9" t="str">
        <f t="shared" ca="1" si="13"/>
        <v/>
      </c>
      <c r="AF148" s="97" t="s">
        <v>229</v>
      </c>
      <c r="AG148" s="97" t="s">
        <v>4083</v>
      </c>
      <c r="AH148" s="97" t="str">
        <f t="shared" ca="1" si="14"/>
        <v>Above 1 Year</v>
      </c>
    </row>
    <row r="149" spans="1:34" s="24" customFormat="1" ht="25.5" customHeight="1" x14ac:dyDescent="0.25">
      <c r="A149" s="96">
        <v>148</v>
      </c>
      <c r="B149" s="61" t="s">
        <v>2810</v>
      </c>
      <c r="C149" s="97" t="s">
        <v>97</v>
      </c>
      <c r="D149" s="97"/>
      <c r="E149" s="97" t="s">
        <v>98</v>
      </c>
      <c r="F149" s="97" t="s">
        <v>545</v>
      </c>
      <c r="G149" s="96" t="s">
        <v>264</v>
      </c>
      <c r="H149" s="98">
        <v>44649</v>
      </c>
      <c r="I149" s="96" t="s">
        <v>210</v>
      </c>
      <c r="J149" s="96">
        <v>2022</v>
      </c>
      <c r="K149" s="97" t="s">
        <v>59</v>
      </c>
      <c r="L149" s="97" t="s">
        <v>265</v>
      </c>
      <c r="M149" s="97" t="s">
        <v>59</v>
      </c>
      <c r="N149" s="96" t="s">
        <v>60</v>
      </c>
      <c r="O149" s="97" t="s">
        <v>32</v>
      </c>
      <c r="P149" s="98"/>
      <c r="Q149" s="96"/>
      <c r="R149" s="96"/>
      <c r="S149" s="96" t="s">
        <v>3196</v>
      </c>
      <c r="T149" s="96"/>
      <c r="U149" s="97"/>
      <c r="V149" s="97"/>
      <c r="W149" s="104" t="s">
        <v>112</v>
      </c>
      <c r="X149" s="104" t="s">
        <v>112</v>
      </c>
      <c r="Y149" s="98"/>
      <c r="Z149" s="97" t="s">
        <v>570</v>
      </c>
      <c r="AA149" s="96" t="s">
        <v>34</v>
      </c>
      <c r="AB149" s="9">
        <f t="shared" ca="1" si="10"/>
        <v>1662</v>
      </c>
      <c r="AC149" s="9" t="str">
        <f t="shared" ca="1" si="11"/>
        <v>Above 1 Year</v>
      </c>
      <c r="AD149" s="9" t="str">
        <f t="shared" ca="1" si="12"/>
        <v/>
      </c>
      <c r="AE149" s="9" t="str">
        <f t="shared" ca="1" si="13"/>
        <v/>
      </c>
      <c r="AF149" s="97" t="s">
        <v>229</v>
      </c>
      <c r="AG149" s="97" t="s">
        <v>4084</v>
      </c>
      <c r="AH149" s="97" t="str">
        <f t="shared" ca="1" si="14"/>
        <v>Above 1 Year</v>
      </c>
    </row>
    <row r="150" spans="1:34" s="24" customFormat="1" ht="25.5" customHeight="1" x14ac:dyDescent="0.25">
      <c r="A150" s="96">
        <v>149</v>
      </c>
      <c r="B150" s="61" t="s">
        <v>2660</v>
      </c>
      <c r="C150" s="97" t="s">
        <v>183</v>
      </c>
      <c r="D150" s="97"/>
      <c r="E150" s="97" t="s">
        <v>74</v>
      </c>
      <c r="F150" s="97" t="s">
        <v>571</v>
      </c>
      <c r="G150" s="96" t="s">
        <v>508</v>
      </c>
      <c r="H150" s="98">
        <v>44650</v>
      </c>
      <c r="I150" s="96" t="s">
        <v>210</v>
      </c>
      <c r="J150" s="96">
        <v>2022</v>
      </c>
      <c r="K150" s="97" t="s">
        <v>94</v>
      </c>
      <c r="L150" s="97"/>
      <c r="M150" s="97" t="s">
        <v>94</v>
      </c>
      <c r="N150" s="96" t="s">
        <v>31</v>
      </c>
      <c r="O150" s="97" t="s">
        <v>32</v>
      </c>
      <c r="P150" s="98"/>
      <c r="Q150" s="96"/>
      <c r="R150" s="96"/>
      <c r="S150" s="96" t="s">
        <v>3196</v>
      </c>
      <c r="T150" s="96"/>
      <c r="U150" s="97"/>
      <c r="V150" s="97"/>
      <c r="W150" s="104" t="s">
        <v>128</v>
      </c>
      <c r="X150" s="104" t="s">
        <v>128</v>
      </c>
      <c r="Y150" s="98"/>
      <c r="Z150" s="97" t="s">
        <v>572</v>
      </c>
      <c r="AA150" s="96" t="s">
        <v>34</v>
      </c>
      <c r="AB150" s="9">
        <f t="shared" ca="1" si="10"/>
        <v>1661</v>
      </c>
      <c r="AC150" s="9" t="str">
        <f t="shared" ca="1" si="11"/>
        <v>Above 1 Year</v>
      </c>
      <c r="AD150" s="9" t="str">
        <f t="shared" ca="1" si="12"/>
        <v/>
      </c>
      <c r="AE150" s="9" t="str">
        <f t="shared" ca="1" si="13"/>
        <v/>
      </c>
      <c r="AF150" s="97" t="s">
        <v>245</v>
      </c>
      <c r="AG150" s="97" t="s">
        <v>4085</v>
      </c>
      <c r="AH150" s="97" t="str">
        <f t="shared" ca="1" si="14"/>
        <v>Above 1 Year</v>
      </c>
    </row>
    <row r="151" spans="1:34" s="24" customFormat="1" ht="25.5" customHeight="1" x14ac:dyDescent="0.25">
      <c r="A151" s="96">
        <v>150</v>
      </c>
      <c r="B151" s="61" t="s">
        <v>2660</v>
      </c>
      <c r="C151" s="97">
        <v>0</v>
      </c>
      <c r="D151" s="97"/>
      <c r="E151" s="97" t="s">
        <v>28</v>
      </c>
      <c r="F151" s="97" t="s">
        <v>573</v>
      </c>
      <c r="G151" s="96" t="s">
        <v>227</v>
      </c>
      <c r="H151" s="98">
        <v>44657</v>
      </c>
      <c r="I151" s="96" t="s">
        <v>256</v>
      </c>
      <c r="J151" s="96">
        <v>2022</v>
      </c>
      <c r="K151" s="97" t="s">
        <v>59</v>
      </c>
      <c r="L151" s="97" t="s">
        <v>228</v>
      </c>
      <c r="M151" s="97" t="s">
        <v>59</v>
      </c>
      <c r="N151" s="96" t="s">
        <v>60</v>
      </c>
      <c r="O151" s="97" t="s">
        <v>32</v>
      </c>
      <c r="P151" s="98"/>
      <c r="Q151" s="96"/>
      <c r="R151" s="96"/>
      <c r="S151" s="96" t="s">
        <v>3196</v>
      </c>
      <c r="T151" s="96"/>
      <c r="U151" s="97"/>
      <c r="V151" s="97"/>
      <c r="W151" s="104" t="s">
        <v>112</v>
      </c>
      <c r="X151" s="104" t="s">
        <v>112</v>
      </c>
      <c r="Y151" s="98"/>
      <c r="Z151" s="97" t="s">
        <v>574</v>
      </c>
      <c r="AA151" s="96" t="s">
        <v>34</v>
      </c>
      <c r="AB151" s="9">
        <f t="shared" ca="1" si="10"/>
        <v>1654</v>
      </c>
      <c r="AC151" s="9" t="str">
        <f t="shared" ca="1" si="11"/>
        <v>Above 1 Year</v>
      </c>
      <c r="AD151" s="9" t="str">
        <f t="shared" ca="1" si="12"/>
        <v/>
      </c>
      <c r="AE151" s="9" t="str">
        <f t="shared" ca="1" si="13"/>
        <v/>
      </c>
      <c r="AF151" s="97" t="s">
        <v>229</v>
      </c>
      <c r="AG151" s="97" t="s">
        <v>4086</v>
      </c>
      <c r="AH151" s="97" t="str">
        <f t="shared" ca="1" si="14"/>
        <v>Above 1 Year</v>
      </c>
    </row>
    <row r="152" spans="1:34" s="24" customFormat="1" ht="25.5" customHeight="1" x14ac:dyDescent="0.25">
      <c r="A152" s="96">
        <v>151</v>
      </c>
      <c r="B152" s="61" t="s">
        <v>2660</v>
      </c>
      <c r="C152" s="97" t="s">
        <v>37</v>
      </c>
      <c r="D152" s="97"/>
      <c r="E152" s="97" t="s">
        <v>104</v>
      </c>
      <c r="F152" s="97" t="s">
        <v>564</v>
      </c>
      <c r="G152" s="96" t="s">
        <v>575</v>
      </c>
      <c r="H152" s="98">
        <v>44660</v>
      </c>
      <c r="I152" s="96" t="s">
        <v>256</v>
      </c>
      <c r="J152" s="96">
        <v>2022</v>
      </c>
      <c r="K152" s="97" t="s">
        <v>29</v>
      </c>
      <c r="L152" s="97"/>
      <c r="M152" s="97" t="s">
        <v>30</v>
      </c>
      <c r="N152" s="96" t="s">
        <v>31</v>
      </c>
      <c r="O152" s="97" t="s">
        <v>32</v>
      </c>
      <c r="P152" s="98"/>
      <c r="Q152" s="96"/>
      <c r="R152" s="96"/>
      <c r="S152" s="96" t="s">
        <v>3196</v>
      </c>
      <c r="T152" s="96"/>
      <c r="U152" s="97"/>
      <c r="V152" s="97"/>
      <c r="W152" s="104" t="s">
        <v>138</v>
      </c>
      <c r="X152" s="104" t="s">
        <v>139</v>
      </c>
      <c r="Y152" s="98">
        <v>44867</v>
      </c>
      <c r="Z152" s="97" t="s">
        <v>576</v>
      </c>
      <c r="AA152" s="96" t="s">
        <v>34</v>
      </c>
      <c r="AB152" s="9">
        <f t="shared" ca="1" si="10"/>
        <v>1651</v>
      </c>
      <c r="AC152" s="9" t="str">
        <f t="shared" ca="1" si="11"/>
        <v>Above 1 Year</v>
      </c>
      <c r="AD152" s="9">
        <f t="shared" ca="1" si="12"/>
        <v>1444</v>
      </c>
      <c r="AE152" s="9" t="str">
        <f t="shared" ca="1" si="13"/>
        <v>Above 1 Year</v>
      </c>
      <c r="AF152" s="97" t="s">
        <v>193</v>
      </c>
      <c r="AG152" s="97" t="s">
        <v>4087</v>
      </c>
      <c r="AH152" s="97" t="str">
        <f t="shared" ca="1" si="14"/>
        <v>Above 1 Year</v>
      </c>
    </row>
    <row r="153" spans="1:34" s="24" customFormat="1" ht="25.5" customHeight="1" x14ac:dyDescent="0.25">
      <c r="A153" s="96">
        <v>152</v>
      </c>
      <c r="B153" s="61" t="s">
        <v>2660</v>
      </c>
      <c r="C153" s="97" t="s">
        <v>183</v>
      </c>
      <c r="D153" s="97"/>
      <c r="E153" s="97" t="s">
        <v>61</v>
      </c>
      <c r="F153" s="97" t="s">
        <v>577</v>
      </c>
      <c r="G153" s="96" t="s">
        <v>302</v>
      </c>
      <c r="H153" s="98">
        <v>44662</v>
      </c>
      <c r="I153" s="96" t="s">
        <v>256</v>
      </c>
      <c r="J153" s="96">
        <v>2022</v>
      </c>
      <c r="K153" s="97" t="s">
        <v>94</v>
      </c>
      <c r="L153" s="97"/>
      <c r="M153" s="97" t="s">
        <v>94</v>
      </c>
      <c r="N153" s="96" t="s">
        <v>31</v>
      </c>
      <c r="O153" s="97" t="s">
        <v>32</v>
      </c>
      <c r="P153" s="98"/>
      <c r="Q153" s="96"/>
      <c r="R153" s="96"/>
      <c r="S153" s="96" t="s">
        <v>3196</v>
      </c>
      <c r="T153" s="96"/>
      <c r="U153" s="97"/>
      <c r="V153" s="97"/>
      <c r="W153" s="104" t="s">
        <v>112</v>
      </c>
      <c r="X153" s="104" t="s">
        <v>112</v>
      </c>
      <c r="Y153" s="98"/>
      <c r="Z153" s="97" t="s">
        <v>578</v>
      </c>
      <c r="AA153" s="96" t="s">
        <v>34</v>
      </c>
      <c r="AB153" s="9">
        <f t="shared" ca="1" si="10"/>
        <v>1649</v>
      </c>
      <c r="AC153" s="9" t="str">
        <f t="shared" ca="1" si="11"/>
        <v>Above 1 Year</v>
      </c>
      <c r="AD153" s="9" t="str">
        <f t="shared" ca="1" si="12"/>
        <v/>
      </c>
      <c r="AE153" s="9" t="str">
        <f t="shared" ca="1" si="13"/>
        <v/>
      </c>
      <c r="AF153" s="97" t="s">
        <v>245</v>
      </c>
      <c r="AG153" s="97" t="s">
        <v>4088</v>
      </c>
      <c r="AH153" s="97" t="str">
        <f t="shared" ca="1" si="14"/>
        <v>Above 1 Year</v>
      </c>
    </row>
    <row r="154" spans="1:34" s="24" customFormat="1" ht="25.5" customHeight="1" x14ac:dyDescent="0.25">
      <c r="A154" s="96">
        <v>153</v>
      </c>
      <c r="B154" s="61" t="s">
        <v>2808</v>
      </c>
      <c r="C154" s="97" t="s">
        <v>41</v>
      </c>
      <c r="D154" s="97"/>
      <c r="E154" s="97" t="s">
        <v>79</v>
      </c>
      <c r="F154" s="97" t="s">
        <v>549</v>
      </c>
      <c r="G154" s="96" t="s">
        <v>579</v>
      </c>
      <c r="H154" s="98">
        <v>44663</v>
      </c>
      <c r="I154" s="96" t="s">
        <v>256</v>
      </c>
      <c r="J154" s="96">
        <v>2022</v>
      </c>
      <c r="K154" s="97" t="s">
        <v>29</v>
      </c>
      <c r="L154" s="97"/>
      <c r="M154" s="97" t="s">
        <v>30</v>
      </c>
      <c r="N154" s="96" t="s">
        <v>31</v>
      </c>
      <c r="O154" s="97" t="s">
        <v>32</v>
      </c>
      <c r="P154" s="98"/>
      <c r="Q154" s="96"/>
      <c r="R154" s="96"/>
      <c r="S154" s="96" t="s">
        <v>3196</v>
      </c>
      <c r="T154" s="96"/>
      <c r="U154" s="97"/>
      <c r="V154" s="97"/>
      <c r="W154" s="104" t="s">
        <v>172</v>
      </c>
      <c r="X154" s="104" t="s">
        <v>172</v>
      </c>
      <c r="Y154" s="98">
        <v>45804</v>
      </c>
      <c r="Z154" s="97" t="s">
        <v>580</v>
      </c>
      <c r="AA154" s="96" t="s">
        <v>34</v>
      </c>
      <c r="AB154" s="9">
        <f t="shared" ca="1" si="10"/>
        <v>1648</v>
      </c>
      <c r="AC154" s="9" t="str">
        <f t="shared" ca="1" si="11"/>
        <v>Above 1 Year</v>
      </c>
      <c r="AD154" s="9">
        <f t="shared" ca="1" si="12"/>
        <v>507</v>
      </c>
      <c r="AE154" s="9" t="str">
        <f t="shared" ca="1" si="13"/>
        <v>Above 1 Year</v>
      </c>
      <c r="AF154" s="97" t="s">
        <v>193</v>
      </c>
      <c r="AG154" s="97" t="s">
        <v>4089</v>
      </c>
      <c r="AH154" s="97" t="str">
        <f t="shared" ca="1" si="14"/>
        <v>Above 1 Year</v>
      </c>
    </row>
    <row r="155" spans="1:34" s="24" customFormat="1" ht="25.5" customHeight="1" x14ac:dyDescent="0.25">
      <c r="A155" s="96">
        <v>154</v>
      </c>
      <c r="B155" s="61" t="s">
        <v>2660</v>
      </c>
      <c r="C155" s="97">
        <v>0</v>
      </c>
      <c r="D155" s="97"/>
      <c r="E155" s="97" t="s">
        <v>28</v>
      </c>
      <c r="F155" s="97" t="s">
        <v>581</v>
      </c>
      <c r="G155" s="96" t="s">
        <v>317</v>
      </c>
      <c r="H155" s="98">
        <v>44669</v>
      </c>
      <c r="I155" s="96" t="s">
        <v>256</v>
      </c>
      <c r="J155" s="96">
        <v>2022</v>
      </c>
      <c r="K155" s="97" t="s">
        <v>94</v>
      </c>
      <c r="L155" s="97"/>
      <c r="M155" s="97" t="s">
        <v>94</v>
      </c>
      <c r="N155" s="96" t="s">
        <v>31</v>
      </c>
      <c r="O155" s="97" t="s">
        <v>32</v>
      </c>
      <c r="P155" s="98"/>
      <c r="Q155" s="96"/>
      <c r="R155" s="96"/>
      <c r="S155" s="96" t="s">
        <v>3196</v>
      </c>
      <c r="T155" s="96"/>
      <c r="U155" s="97"/>
      <c r="V155" s="97"/>
      <c r="W155" s="104" t="s">
        <v>128</v>
      </c>
      <c r="X155" s="104" t="s">
        <v>112</v>
      </c>
      <c r="Y155" s="98"/>
      <c r="Z155" s="97" t="s">
        <v>582</v>
      </c>
      <c r="AA155" s="96" t="s">
        <v>34</v>
      </c>
      <c r="AB155" s="9">
        <f t="shared" ca="1" si="10"/>
        <v>1642</v>
      </c>
      <c r="AC155" s="9" t="str">
        <f t="shared" ca="1" si="11"/>
        <v>Above 1 Year</v>
      </c>
      <c r="AD155" s="9" t="str">
        <f t="shared" ca="1" si="12"/>
        <v/>
      </c>
      <c r="AE155" s="9" t="str">
        <f t="shared" ca="1" si="13"/>
        <v/>
      </c>
      <c r="AF155" s="97" t="s">
        <v>245</v>
      </c>
      <c r="AG155" s="97" t="s">
        <v>4090</v>
      </c>
      <c r="AH155" s="97" t="str">
        <f t="shared" ca="1" si="14"/>
        <v>Above 1 Year</v>
      </c>
    </row>
    <row r="156" spans="1:34" s="24" customFormat="1" ht="25.5" customHeight="1" x14ac:dyDescent="0.25">
      <c r="A156" s="96">
        <v>155</v>
      </c>
      <c r="B156" s="61" t="s">
        <v>2808</v>
      </c>
      <c r="C156" s="97">
        <v>0</v>
      </c>
      <c r="D156" s="97"/>
      <c r="E156" s="97" t="s">
        <v>51</v>
      </c>
      <c r="F156" s="97" t="s">
        <v>583</v>
      </c>
      <c r="G156" s="96" t="s">
        <v>227</v>
      </c>
      <c r="H156" s="98">
        <v>44677</v>
      </c>
      <c r="I156" s="96" t="s">
        <v>256</v>
      </c>
      <c r="J156" s="96">
        <v>2022</v>
      </c>
      <c r="K156" s="97" t="s">
        <v>59</v>
      </c>
      <c r="L156" s="97" t="s">
        <v>228</v>
      </c>
      <c r="M156" s="97" t="s">
        <v>59</v>
      </c>
      <c r="N156" s="96" t="s">
        <v>60</v>
      </c>
      <c r="O156" s="97" t="s">
        <v>32</v>
      </c>
      <c r="P156" s="98"/>
      <c r="Q156" s="96"/>
      <c r="R156" s="96"/>
      <c r="S156" s="96" t="s">
        <v>3196</v>
      </c>
      <c r="T156" s="96"/>
      <c r="U156" s="97"/>
      <c r="V156" s="97"/>
      <c r="W156" s="104" t="s">
        <v>112</v>
      </c>
      <c r="X156" s="104" t="s">
        <v>112</v>
      </c>
      <c r="Y156" s="98"/>
      <c r="Z156" s="97" t="s">
        <v>584</v>
      </c>
      <c r="AA156" s="96" t="s">
        <v>34</v>
      </c>
      <c r="AB156" s="9">
        <f t="shared" ca="1" si="10"/>
        <v>1634</v>
      </c>
      <c r="AC156" s="9" t="str">
        <f t="shared" ca="1" si="11"/>
        <v>Above 1 Year</v>
      </c>
      <c r="AD156" s="9" t="str">
        <f t="shared" ca="1" si="12"/>
        <v/>
      </c>
      <c r="AE156" s="9" t="str">
        <f t="shared" ca="1" si="13"/>
        <v/>
      </c>
      <c r="AF156" s="97" t="s">
        <v>229</v>
      </c>
      <c r="AG156" s="97" t="s">
        <v>4091</v>
      </c>
      <c r="AH156" s="97" t="str">
        <f t="shared" ca="1" si="14"/>
        <v>Above 1 Year</v>
      </c>
    </row>
    <row r="157" spans="1:34" s="24" customFormat="1" ht="25.5" customHeight="1" x14ac:dyDescent="0.25">
      <c r="A157" s="96">
        <v>156</v>
      </c>
      <c r="B157" s="61" t="s">
        <v>2660</v>
      </c>
      <c r="C157" s="97" t="s">
        <v>37</v>
      </c>
      <c r="D157" s="97"/>
      <c r="E157" s="97" t="s">
        <v>90</v>
      </c>
      <c r="F157" s="97" t="s">
        <v>569</v>
      </c>
      <c r="G157" s="96" t="s">
        <v>234</v>
      </c>
      <c r="H157" s="98">
        <v>44678</v>
      </c>
      <c r="I157" s="96" t="s">
        <v>256</v>
      </c>
      <c r="J157" s="96">
        <v>2022</v>
      </c>
      <c r="K157" s="97" t="s">
        <v>59</v>
      </c>
      <c r="L157" s="97" t="s">
        <v>235</v>
      </c>
      <c r="M157" s="97" t="s">
        <v>59</v>
      </c>
      <c r="N157" s="96" t="s">
        <v>60</v>
      </c>
      <c r="O157" s="97" t="s">
        <v>32</v>
      </c>
      <c r="P157" s="98"/>
      <c r="Q157" s="96"/>
      <c r="R157" s="96"/>
      <c r="S157" s="96" t="s">
        <v>3196</v>
      </c>
      <c r="T157" s="96"/>
      <c r="U157" s="97"/>
      <c r="V157" s="97"/>
      <c r="W157" s="104" t="s">
        <v>112</v>
      </c>
      <c r="X157" s="104" t="s">
        <v>112</v>
      </c>
      <c r="Y157" s="98"/>
      <c r="Z157" s="97" t="s">
        <v>585</v>
      </c>
      <c r="AA157" s="96" t="s">
        <v>34</v>
      </c>
      <c r="AB157" s="9">
        <f t="shared" ca="1" si="10"/>
        <v>1633</v>
      </c>
      <c r="AC157" s="9" t="str">
        <f t="shared" ca="1" si="11"/>
        <v>Above 1 Year</v>
      </c>
      <c r="AD157" s="9" t="str">
        <f t="shared" ca="1" si="12"/>
        <v/>
      </c>
      <c r="AE157" s="9" t="str">
        <f t="shared" ca="1" si="13"/>
        <v/>
      </c>
      <c r="AF157" s="97" t="s">
        <v>229</v>
      </c>
      <c r="AG157" s="97" t="s">
        <v>4092</v>
      </c>
      <c r="AH157" s="97" t="str">
        <f t="shared" ca="1" si="14"/>
        <v>Above 1 Year</v>
      </c>
    </row>
    <row r="158" spans="1:34" s="24" customFormat="1" ht="25.5" customHeight="1" x14ac:dyDescent="0.25">
      <c r="A158" s="96">
        <v>157</v>
      </c>
      <c r="B158" s="61" t="s">
        <v>2810</v>
      </c>
      <c r="C158" s="97">
        <v>0</v>
      </c>
      <c r="D158" s="97"/>
      <c r="E158" s="97" t="s">
        <v>68</v>
      </c>
      <c r="F158" s="97" t="s">
        <v>586</v>
      </c>
      <c r="G158" s="96" t="s">
        <v>227</v>
      </c>
      <c r="H158" s="98">
        <v>44683</v>
      </c>
      <c r="I158" s="96" t="s">
        <v>201</v>
      </c>
      <c r="J158" s="96">
        <v>2022</v>
      </c>
      <c r="K158" s="97" t="s">
        <v>59</v>
      </c>
      <c r="L158" s="97" t="s">
        <v>228</v>
      </c>
      <c r="M158" s="97" t="s">
        <v>59</v>
      </c>
      <c r="N158" s="96" t="s">
        <v>60</v>
      </c>
      <c r="O158" s="97" t="s">
        <v>32</v>
      </c>
      <c r="P158" s="98"/>
      <c r="Q158" s="96"/>
      <c r="R158" s="96"/>
      <c r="S158" s="96" t="s">
        <v>3196</v>
      </c>
      <c r="T158" s="96"/>
      <c r="U158" s="97"/>
      <c r="V158" s="97"/>
      <c r="W158" s="104" t="s">
        <v>112</v>
      </c>
      <c r="X158" s="104" t="s">
        <v>112</v>
      </c>
      <c r="Y158" s="98"/>
      <c r="Z158" s="97" t="s">
        <v>587</v>
      </c>
      <c r="AA158" s="96" t="s">
        <v>34</v>
      </c>
      <c r="AB158" s="9">
        <f t="shared" ca="1" si="10"/>
        <v>1628</v>
      </c>
      <c r="AC158" s="9" t="str">
        <f t="shared" ca="1" si="11"/>
        <v>Above 1 Year</v>
      </c>
      <c r="AD158" s="9" t="str">
        <f t="shared" ca="1" si="12"/>
        <v/>
      </c>
      <c r="AE158" s="9" t="str">
        <f t="shared" ca="1" si="13"/>
        <v/>
      </c>
      <c r="AF158" s="97" t="s">
        <v>229</v>
      </c>
      <c r="AG158" s="97" t="s">
        <v>4093</v>
      </c>
      <c r="AH158" s="97" t="str">
        <f t="shared" ca="1" si="14"/>
        <v>Above 1 Year</v>
      </c>
    </row>
    <row r="159" spans="1:34" s="24" customFormat="1" ht="25.5" customHeight="1" x14ac:dyDescent="0.25">
      <c r="A159" s="96">
        <v>158</v>
      </c>
      <c r="B159" s="61" t="s">
        <v>2810</v>
      </c>
      <c r="C159" s="97">
        <v>0</v>
      </c>
      <c r="D159" s="97"/>
      <c r="E159" s="97" t="s">
        <v>68</v>
      </c>
      <c r="F159" s="97" t="s">
        <v>588</v>
      </c>
      <c r="G159" s="96" t="s">
        <v>400</v>
      </c>
      <c r="H159" s="98">
        <v>44685</v>
      </c>
      <c r="I159" s="96" t="s">
        <v>201</v>
      </c>
      <c r="J159" s="96">
        <v>2022</v>
      </c>
      <c r="K159" s="97" t="s">
        <v>116</v>
      </c>
      <c r="L159" s="97"/>
      <c r="M159" s="97" t="s">
        <v>116</v>
      </c>
      <c r="N159" s="96" t="s">
        <v>116</v>
      </c>
      <c r="O159" s="97" t="s">
        <v>32</v>
      </c>
      <c r="P159" s="98">
        <v>45559</v>
      </c>
      <c r="Q159" s="96" t="s">
        <v>191</v>
      </c>
      <c r="R159" s="96"/>
      <c r="S159" s="96" t="s">
        <v>3196</v>
      </c>
      <c r="T159" s="96"/>
      <c r="U159" s="97"/>
      <c r="V159" s="97"/>
      <c r="W159" s="104" t="s">
        <v>2664</v>
      </c>
      <c r="X159" s="104" t="s">
        <v>2664</v>
      </c>
      <c r="Y159" s="98">
        <v>45559</v>
      </c>
      <c r="Z159" s="97" t="s">
        <v>589</v>
      </c>
      <c r="AA159" s="96" t="s">
        <v>34</v>
      </c>
      <c r="AB159" s="9">
        <f t="shared" ca="1" si="10"/>
        <v>1626</v>
      </c>
      <c r="AC159" s="9" t="str">
        <f t="shared" ca="1" si="11"/>
        <v>Above 1 Year</v>
      </c>
      <c r="AD159" s="9">
        <f t="shared" ca="1" si="12"/>
        <v>752</v>
      </c>
      <c r="AE159" s="9" t="str">
        <f t="shared" ca="1" si="13"/>
        <v>Above 1 Year</v>
      </c>
      <c r="AF159" s="97" t="s">
        <v>402</v>
      </c>
      <c r="AG159" s="97" t="s">
        <v>4094</v>
      </c>
      <c r="AH159" s="97" t="str">
        <f t="shared" ca="1" si="14"/>
        <v>Above 1 Year</v>
      </c>
    </row>
    <row r="160" spans="1:34" s="24" customFormat="1" ht="25.5" customHeight="1" x14ac:dyDescent="0.25">
      <c r="A160" s="96">
        <v>159</v>
      </c>
      <c r="B160" s="61" t="s">
        <v>2660</v>
      </c>
      <c r="C160" s="97" t="s">
        <v>37</v>
      </c>
      <c r="D160" s="97"/>
      <c r="E160" s="97" t="s">
        <v>38</v>
      </c>
      <c r="F160" s="97" t="s">
        <v>590</v>
      </c>
      <c r="G160" s="96" t="s">
        <v>227</v>
      </c>
      <c r="H160" s="98">
        <v>44690</v>
      </c>
      <c r="I160" s="96" t="s">
        <v>201</v>
      </c>
      <c r="J160" s="96">
        <v>2022</v>
      </c>
      <c r="K160" s="97" t="s">
        <v>59</v>
      </c>
      <c r="L160" s="97" t="s">
        <v>228</v>
      </c>
      <c r="M160" s="97" t="s">
        <v>59</v>
      </c>
      <c r="N160" s="96" t="s">
        <v>60</v>
      </c>
      <c r="O160" s="97" t="s">
        <v>32</v>
      </c>
      <c r="P160" s="98"/>
      <c r="Q160" s="96"/>
      <c r="R160" s="96"/>
      <c r="S160" s="96" t="s">
        <v>3196</v>
      </c>
      <c r="T160" s="96"/>
      <c r="U160" s="97"/>
      <c r="V160" s="97"/>
      <c r="W160" s="104" t="s">
        <v>112</v>
      </c>
      <c r="X160" s="104" t="s">
        <v>112</v>
      </c>
      <c r="Y160" s="98"/>
      <c r="Z160" s="97" t="s">
        <v>591</v>
      </c>
      <c r="AA160" s="96" t="s">
        <v>34</v>
      </c>
      <c r="AB160" s="9">
        <f t="shared" ca="1" si="10"/>
        <v>1621</v>
      </c>
      <c r="AC160" s="9" t="str">
        <f t="shared" ca="1" si="11"/>
        <v>Above 1 Year</v>
      </c>
      <c r="AD160" s="9" t="str">
        <f t="shared" ca="1" si="12"/>
        <v/>
      </c>
      <c r="AE160" s="9" t="str">
        <f t="shared" ca="1" si="13"/>
        <v/>
      </c>
      <c r="AF160" s="97" t="s">
        <v>229</v>
      </c>
      <c r="AG160" s="97" t="s">
        <v>4095</v>
      </c>
      <c r="AH160" s="97" t="str">
        <f t="shared" ca="1" si="14"/>
        <v>Above 1 Year</v>
      </c>
    </row>
    <row r="161" spans="1:34" s="24" customFormat="1" ht="25.5" customHeight="1" x14ac:dyDescent="0.25">
      <c r="A161" s="96">
        <v>160</v>
      </c>
      <c r="B161" s="61" t="s">
        <v>2808</v>
      </c>
      <c r="C161" s="97">
        <v>0</v>
      </c>
      <c r="D161" s="97"/>
      <c r="E161" s="97" t="s">
        <v>51</v>
      </c>
      <c r="F161" s="97" t="s">
        <v>592</v>
      </c>
      <c r="G161" s="96" t="s">
        <v>593</v>
      </c>
      <c r="H161" s="98">
        <v>44693</v>
      </c>
      <c r="I161" s="96" t="s">
        <v>201</v>
      </c>
      <c r="J161" s="96">
        <v>2022</v>
      </c>
      <c r="K161" s="97" t="s">
        <v>39</v>
      </c>
      <c r="L161" s="97"/>
      <c r="M161" s="97" t="s">
        <v>39</v>
      </c>
      <c r="N161" s="96" t="s">
        <v>31</v>
      </c>
      <c r="O161" s="97" t="s">
        <v>32</v>
      </c>
      <c r="P161" s="98">
        <v>45303</v>
      </c>
      <c r="Q161" s="96"/>
      <c r="R161" s="96"/>
      <c r="S161" s="96" t="s">
        <v>3196</v>
      </c>
      <c r="T161" s="96"/>
      <c r="U161" s="97"/>
      <c r="V161" s="97"/>
      <c r="W161" s="104" t="s">
        <v>33</v>
      </c>
      <c r="X161" s="104" t="s">
        <v>33</v>
      </c>
      <c r="Y161" s="98">
        <v>45303</v>
      </c>
      <c r="Z161" s="97" t="s">
        <v>594</v>
      </c>
      <c r="AA161" s="96" t="s">
        <v>34</v>
      </c>
      <c r="AB161" s="9">
        <f t="shared" ca="1" si="10"/>
        <v>1618</v>
      </c>
      <c r="AC161" s="9" t="str">
        <f t="shared" ca="1" si="11"/>
        <v>Above 1 Year</v>
      </c>
      <c r="AD161" s="9">
        <f t="shared" ca="1" si="12"/>
        <v>1008</v>
      </c>
      <c r="AE161" s="9" t="str">
        <f t="shared" ca="1" si="13"/>
        <v>Above 1 Year</v>
      </c>
      <c r="AF161" s="97" t="s">
        <v>203</v>
      </c>
      <c r="AG161" s="97" t="s">
        <v>4096</v>
      </c>
      <c r="AH161" s="97" t="str">
        <f t="shared" si="14"/>
        <v/>
      </c>
    </row>
    <row r="162" spans="1:34" s="24" customFormat="1" ht="25.5" customHeight="1" x14ac:dyDescent="0.25">
      <c r="A162" s="96">
        <v>161</v>
      </c>
      <c r="B162" s="61" t="s">
        <v>2810</v>
      </c>
      <c r="C162" s="97">
        <v>0</v>
      </c>
      <c r="D162" s="97"/>
      <c r="E162" s="97" t="s">
        <v>68</v>
      </c>
      <c r="F162" s="97" t="s">
        <v>595</v>
      </c>
      <c r="G162" s="96" t="s">
        <v>227</v>
      </c>
      <c r="H162" s="98">
        <v>44697</v>
      </c>
      <c r="I162" s="96" t="s">
        <v>201</v>
      </c>
      <c r="J162" s="96">
        <v>2022</v>
      </c>
      <c r="K162" s="97" t="s">
        <v>59</v>
      </c>
      <c r="L162" s="97" t="s">
        <v>228</v>
      </c>
      <c r="M162" s="97" t="s">
        <v>59</v>
      </c>
      <c r="N162" s="96" t="s">
        <v>60</v>
      </c>
      <c r="O162" s="97" t="s">
        <v>32</v>
      </c>
      <c r="P162" s="98"/>
      <c r="Q162" s="96"/>
      <c r="R162" s="96"/>
      <c r="S162" s="96" t="s">
        <v>7125</v>
      </c>
      <c r="T162" s="96"/>
      <c r="U162" s="97"/>
      <c r="V162" s="97"/>
      <c r="W162" s="104" t="s">
        <v>142</v>
      </c>
      <c r="X162" s="104" t="s">
        <v>2923</v>
      </c>
      <c r="Y162" s="98"/>
      <c r="Z162" s="97" t="s">
        <v>596</v>
      </c>
      <c r="AA162" s="96" t="s">
        <v>34</v>
      </c>
      <c r="AB162" s="9" t="str">
        <f t="shared" ca="1" si="10"/>
        <v/>
      </c>
      <c r="AC162" s="9" t="str">
        <f t="shared" si="11"/>
        <v/>
      </c>
      <c r="AD162" s="9" t="str">
        <f t="shared" ca="1" si="12"/>
        <v/>
      </c>
      <c r="AE162" s="9" t="str">
        <f t="shared" ca="1" si="13"/>
        <v/>
      </c>
      <c r="AF162" s="97" t="s">
        <v>229</v>
      </c>
      <c r="AG162" s="97" t="s">
        <v>4097</v>
      </c>
      <c r="AH162" s="97" t="str">
        <f t="shared" si="14"/>
        <v/>
      </c>
    </row>
    <row r="163" spans="1:34" s="24" customFormat="1" ht="25.5" customHeight="1" x14ac:dyDescent="0.25">
      <c r="A163" s="96">
        <v>162</v>
      </c>
      <c r="B163" s="61" t="s">
        <v>2660</v>
      </c>
      <c r="C163" s="97" t="s">
        <v>183</v>
      </c>
      <c r="D163" s="97"/>
      <c r="E163" s="97" t="s">
        <v>74</v>
      </c>
      <c r="F163" s="97" t="s">
        <v>597</v>
      </c>
      <c r="G163" s="96" t="s">
        <v>508</v>
      </c>
      <c r="H163" s="98">
        <v>44697</v>
      </c>
      <c r="I163" s="96" t="s">
        <v>201</v>
      </c>
      <c r="J163" s="96">
        <v>2022</v>
      </c>
      <c r="K163" s="97" t="s">
        <v>94</v>
      </c>
      <c r="L163" s="97"/>
      <c r="M163" s="97" t="s">
        <v>94</v>
      </c>
      <c r="N163" s="96" t="s">
        <v>31</v>
      </c>
      <c r="O163" s="97" t="s">
        <v>32</v>
      </c>
      <c r="P163" s="98"/>
      <c r="Q163" s="96"/>
      <c r="R163" s="96"/>
      <c r="S163" s="96" t="s">
        <v>3196</v>
      </c>
      <c r="T163" s="96"/>
      <c r="U163" s="97"/>
      <c r="V163" s="97"/>
      <c r="W163" s="104" t="s">
        <v>128</v>
      </c>
      <c r="X163" s="104" t="s">
        <v>128</v>
      </c>
      <c r="Y163" s="98"/>
      <c r="Z163" s="97" t="s">
        <v>598</v>
      </c>
      <c r="AA163" s="96" t="s">
        <v>34</v>
      </c>
      <c r="AB163" s="9">
        <f t="shared" ca="1" si="10"/>
        <v>1614</v>
      </c>
      <c r="AC163" s="9" t="str">
        <f t="shared" ca="1" si="11"/>
        <v>Above 1 Year</v>
      </c>
      <c r="AD163" s="9" t="str">
        <f t="shared" ca="1" si="12"/>
        <v/>
      </c>
      <c r="AE163" s="9" t="str">
        <f t="shared" ca="1" si="13"/>
        <v/>
      </c>
      <c r="AF163" s="97" t="s">
        <v>245</v>
      </c>
      <c r="AG163" s="97" t="s">
        <v>4098</v>
      </c>
      <c r="AH163" s="97" t="str">
        <f t="shared" ca="1" si="14"/>
        <v>Above 1 Year</v>
      </c>
    </row>
    <row r="164" spans="1:34" s="24" customFormat="1" ht="25.5" customHeight="1" x14ac:dyDescent="0.25">
      <c r="A164" s="96">
        <v>163</v>
      </c>
      <c r="B164" s="61" t="s">
        <v>2660</v>
      </c>
      <c r="C164" s="97" t="s">
        <v>37</v>
      </c>
      <c r="D164" s="97"/>
      <c r="E164" s="97" t="s">
        <v>38</v>
      </c>
      <c r="F164" s="97" t="s">
        <v>665</v>
      </c>
      <c r="G164" s="96" t="s">
        <v>666</v>
      </c>
      <c r="H164" s="98">
        <v>44698</v>
      </c>
      <c r="I164" s="96" t="s">
        <v>201</v>
      </c>
      <c r="J164" s="96">
        <v>2022</v>
      </c>
      <c r="K164" s="97" t="s">
        <v>48</v>
      </c>
      <c r="L164" s="97"/>
      <c r="M164" s="97" t="s">
        <v>49</v>
      </c>
      <c r="N164" s="96" t="s">
        <v>31</v>
      </c>
      <c r="O164" s="97" t="s">
        <v>32</v>
      </c>
      <c r="P164" s="98">
        <v>45985</v>
      </c>
      <c r="Q164" s="96"/>
      <c r="R164" s="96"/>
      <c r="S164" s="96" t="s">
        <v>3196</v>
      </c>
      <c r="T164" s="96"/>
      <c r="U164" s="97"/>
      <c r="V164" s="97"/>
      <c r="W164" s="104" t="s">
        <v>33</v>
      </c>
      <c r="X164" s="104" t="s">
        <v>33</v>
      </c>
      <c r="Y164" s="98">
        <v>45985</v>
      </c>
      <c r="Z164" s="97" t="s">
        <v>667</v>
      </c>
      <c r="AA164" s="96" t="s">
        <v>34</v>
      </c>
      <c r="AB164" s="9">
        <f t="shared" ca="1" si="10"/>
        <v>1613</v>
      </c>
      <c r="AC164" s="9" t="str">
        <f t="shared" ca="1" si="11"/>
        <v>Above 1 Year</v>
      </c>
      <c r="AD164" s="9">
        <f t="shared" ca="1" si="12"/>
        <v>326</v>
      </c>
      <c r="AE164" s="9" t="str">
        <f t="shared" ca="1" si="13"/>
        <v>Above 6 Months</v>
      </c>
      <c r="AF164" s="97" t="s">
        <v>207</v>
      </c>
      <c r="AG164" s="97" t="s">
        <v>4099</v>
      </c>
      <c r="AH164" s="97" t="str">
        <f t="shared" si="14"/>
        <v/>
      </c>
    </row>
    <row r="165" spans="1:34" s="24" customFormat="1" ht="25.5" customHeight="1" x14ac:dyDescent="0.25">
      <c r="A165" s="96">
        <v>164</v>
      </c>
      <c r="B165" s="61" t="s">
        <v>2660</v>
      </c>
      <c r="C165" s="97" t="s">
        <v>37</v>
      </c>
      <c r="D165" s="99"/>
      <c r="E165" s="99" t="s">
        <v>90</v>
      </c>
      <c r="F165" s="99" t="s">
        <v>602</v>
      </c>
      <c r="G165" s="100" t="s">
        <v>227</v>
      </c>
      <c r="H165" s="101">
        <v>44703</v>
      </c>
      <c r="I165" s="100" t="s">
        <v>201</v>
      </c>
      <c r="J165" s="100">
        <v>2022</v>
      </c>
      <c r="K165" s="102" t="s">
        <v>59</v>
      </c>
      <c r="L165" s="99" t="s">
        <v>228</v>
      </c>
      <c r="M165" s="99" t="s">
        <v>59</v>
      </c>
      <c r="N165" s="100" t="s">
        <v>60</v>
      </c>
      <c r="O165" s="99" t="s">
        <v>32</v>
      </c>
      <c r="P165" s="101"/>
      <c r="Q165" s="100"/>
      <c r="R165" s="100"/>
      <c r="S165" s="96" t="s">
        <v>3196</v>
      </c>
      <c r="T165" s="100"/>
      <c r="U165" s="99"/>
      <c r="V165" s="99"/>
      <c r="W165" s="104" t="s">
        <v>112</v>
      </c>
      <c r="X165" s="104" t="s">
        <v>112</v>
      </c>
      <c r="Y165" s="98"/>
      <c r="Z165" s="99" t="s">
        <v>603</v>
      </c>
      <c r="AA165" s="100" t="s">
        <v>34</v>
      </c>
      <c r="AB165" s="9">
        <f t="shared" ca="1" si="10"/>
        <v>1608</v>
      </c>
      <c r="AC165" s="9" t="str">
        <f t="shared" ca="1" si="11"/>
        <v>Above 1 Year</v>
      </c>
      <c r="AD165" s="9" t="str">
        <f t="shared" ca="1" si="12"/>
        <v/>
      </c>
      <c r="AE165" s="9" t="str">
        <f t="shared" ca="1" si="13"/>
        <v/>
      </c>
      <c r="AF165" s="100" t="s">
        <v>229</v>
      </c>
      <c r="AG165" s="97" t="s">
        <v>4100</v>
      </c>
      <c r="AH165" s="97" t="str">
        <f t="shared" ca="1" si="14"/>
        <v>Above 1 Year</v>
      </c>
    </row>
    <row r="166" spans="1:34" s="24" customFormat="1" ht="25.5" customHeight="1" x14ac:dyDescent="0.25">
      <c r="A166" s="96">
        <v>165</v>
      </c>
      <c r="B166" s="61" t="s">
        <v>2660</v>
      </c>
      <c r="C166" s="97" t="s">
        <v>183</v>
      </c>
      <c r="D166" s="97"/>
      <c r="E166" s="97" t="s">
        <v>74</v>
      </c>
      <c r="F166" s="97" t="s">
        <v>604</v>
      </c>
      <c r="G166" s="96" t="s">
        <v>508</v>
      </c>
      <c r="H166" s="98">
        <v>44710</v>
      </c>
      <c r="I166" s="96" t="s">
        <v>201</v>
      </c>
      <c r="J166" s="96">
        <v>2022</v>
      </c>
      <c r="K166" s="103" t="s">
        <v>94</v>
      </c>
      <c r="L166" s="97"/>
      <c r="M166" s="97" t="s">
        <v>94</v>
      </c>
      <c r="N166" s="96" t="s">
        <v>31</v>
      </c>
      <c r="O166" s="97" t="s">
        <v>32</v>
      </c>
      <c r="P166" s="98"/>
      <c r="Q166" s="96"/>
      <c r="R166" s="96"/>
      <c r="S166" s="96" t="s">
        <v>3196</v>
      </c>
      <c r="T166" s="96"/>
      <c r="U166" s="97"/>
      <c r="V166" s="97"/>
      <c r="W166" s="104" t="s">
        <v>128</v>
      </c>
      <c r="X166" s="104" t="s">
        <v>128</v>
      </c>
      <c r="Y166" s="98"/>
      <c r="Z166" s="97" t="s">
        <v>605</v>
      </c>
      <c r="AA166" s="96" t="s">
        <v>34</v>
      </c>
      <c r="AB166" s="9">
        <f t="shared" ca="1" si="10"/>
        <v>1601</v>
      </c>
      <c r="AC166" s="9" t="str">
        <f t="shared" ca="1" si="11"/>
        <v>Above 1 Year</v>
      </c>
      <c r="AD166" s="9" t="str">
        <f t="shared" ca="1" si="12"/>
        <v/>
      </c>
      <c r="AE166" s="9" t="str">
        <f t="shared" ca="1" si="13"/>
        <v/>
      </c>
      <c r="AF166" s="97" t="s">
        <v>245</v>
      </c>
      <c r="AG166" s="97" t="s">
        <v>4101</v>
      </c>
      <c r="AH166" s="97" t="str">
        <f t="shared" ca="1" si="14"/>
        <v>Above 1 Year</v>
      </c>
    </row>
    <row r="167" spans="1:34" s="24" customFormat="1" ht="25.5" customHeight="1" x14ac:dyDescent="0.25">
      <c r="A167" s="96">
        <v>166</v>
      </c>
      <c r="B167" s="61" t="s">
        <v>2660</v>
      </c>
      <c r="C167" s="97" t="s">
        <v>37</v>
      </c>
      <c r="D167" s="97"/>
      <c r="E167" s="97" t="s">
        <v>90</v>
      </c>
      <c r="F167" s="97" t="s">
        <v>606</v>
      </c>
      <c r="G167" s="96" t="s">
        <v>222</v>
      </c>
      <c r="H167" s="98">
        <v>44719</v>
      </c>
      <c r="I167" s="96" t="s">
        <v>196</v>
      </c>
      <c r="J167" s="96">
        <v>2022</v>
      </c>
      <c r="K167" s="97" t="s">
        <v>29</v>
      </c>
      <c r="L167" s="97"/>
      <c r="M167" s="97" t="s">
        <v>30</v>
      </c>
      <c r="N167" s="96" t="s">
        <v>31</v>
      </c>
      <c r="O167" s="97" t="s">
        <v>32</v>
      </c>
      <c r="P167" s="98"/>
      <c r="Q167" s="96"/>
      <c r="R167" s="96"/>
      <c r="S167" s="96" t="s">
        <v>3196</v>
      </c>
      <c r="T167" s="96"/>
      <c r="U167" s="97"/>
      <c r="V167" s="97"/>
      <c r="W167" s="104" t="s">
        <v>138</v>
      </c>
      <c r="X167" s="104" t="s">
        <v>138</v>
      </c>
      <c r="Y167" s="98">
        <v>44747</v>
      </c>
      <c r="Z167" s="97" t="s">
        <v>607</v>
      </c>
      <c r="AA167" s="96" t="s">
        <v>34</v>
      </c>
      <c r="AB167" s="9">
        <f t="shared" ca="1" si="10"/>
        <v>1592</v>
      </c>
      <c r="AC167" s="9" t="str">
        <f t="shared" ca="1" si="11"/>
        <v>Above 1 Year</v>
      </c>
      <c r="AD167" s="9">
        <f t="shared" ca="1" si="12"/>
        <v>1564</v>
      </c>
      <c r="AE167" s="9" t="str">
        <f t="shared" ca="1" si="13"/>
        <v>Above 1 Year</v>
      </c>
      <c r="AF167" s="97" t="s">
        <v>193</v>
      </c>
      <c r="AG167" s="97" t="s">
        <v>4102</v>
      </c>
      <c r="AH167" s="97" t="str">
        <f t="shared" ca="1" si="14"/>
        <v>Above 1 Year</v>
      </c>
    </row>
    <row r="168" spans="1:34" s="24" customFormat="1" ht="25.5" customHeight="1" x14ac:dyDescent="0.25">
      <c r="A168" s="96">
        <v>167</v>
      </c>
      <c r="B168" s="61" t="s">
        <v>2660</v>
      </c>
      <c r="C168" s="97" t="s">
        <v>37</v>
      </c>
      <c r="D168" s="97"/>
      <c r="E168" s="97" t="s">
        <v>104</v>
      </c>
      <c r="F168" s="97" t="s">
        <v>581</v>
      </c>
      <c r="G168" s="96" t="s">
        <v>70</v>
      </c>
      <c r="H168" s="98">
        <v>44722</v>
      </c>
      <c r="I168" s="96" t="s">
        <v>196</v>
      </c>
      <c r="J168" s="96">
        <v>2022</v>
      </c>
      <c r="K168" s="97" t="s">
        <v>70</v>
      </c>
      <c r="L168" s="97"/>
      <c r="M168" s="97" t="s">
        <v>70</v>
      </c>
      <c r="N168" s="96" t="s">
        <v>70</v>
      </c>
      <c r="O168" s="97" t="s">
        <v>32</v>
      </c>
      <c r="P168" s="98"/>
      <c r="Q168" s="96"/>
      <c r="R168" s="96"/>
      <c r="S168" s="96" t="s">
        <v>3196</v>
      </c>
      <c r="T168" s="96"/>
      <c r="U168" s="97"/>
      <c r="V168" s="97"/>
      <c r="W168" s="104" t="s">
        <v>142</v>
      </c>
      <c r="X168" s="104" t="s">
        <v>142</v>
      </c>
      <c r="Y168" s="98"/>
      <c r="Z168" s="97" t="s">
        <v>608</v>
      </c>
      <c r="AA168" s="96" t="s">
        <v>34</v>
      </c>
      <c r="AB168" s="9">
        <f t="shared" ca="1" si="10"/>
        <v>1589</v>
      </c>
      <c r="AC168" s="9" t="str">
        <f t="shared" ca="1" si="11"/>
        <v>Above 1 Year</v>
      </c>
      <c r="AD168" s="9" t="str">
        <f t="shared" ca="1" si="12"/>
        <v/>
      </c>
      <c r="AE168" s="9" t="str">
        <f t="shared" ca="1" si="13"/>
        <v/>
      </c>
      <c r="AF168" s="97" t="s">
        <v>254</v>
      </c>
      <c r="AG168" s="97" t="s">
        <v>4103</v>
      </c>
      <c r="AH168" s="97" t="str">
        <f t="shared" ca="1" si="14"/>
        <v>Above 1 Year</v>
      </c>
    </row>
    <row r="169" spans="1:34" s="24" customFormat="1" ht="25.5" customHeight="1" x14ac:dyDescent="0.25">
      <c r="A169" s="96">
        <v>168</v>
      </c>
      <c r="B169" s="61" t="s">
        <v>2810</v>
      </c>
      <c r="C169" s="97">
        <v>0</v>
      </c>
      <c r="D169" s="97"/>
      <c r="E169" s="97" t="s">
        <v>68</v>
      </c>
      <c r="F169" s="97" t="s">
        <v>609</v>
      </c>
      <c r="G169" s="96" t="s">
        <v>264</v>
      </c>
      <c r="H169" s="98">
        <v>44723</v>
      </c>
      <c r="I169" s="96" t="s">
        <v>196</v>
      </c>
      <c r="J169" s="96">
        <v>2022</v>
      </c>
      <c r="K169" s="97" t="s">
        <v>59</v>
      </c>
      <c r="L169" s="97" t="s">
        <v>265</v>
      </c>
      <c r="M169" s="97" t="s">
        <v>59</v>
      </c>
      <c r="N169" s="96" t="s">
        <v>60</v>
      </c>
      <c r="O169" s="97" t="s">
        <v>32</v>
      </c>
      <c r="P169" s="98"/>
      <c r="Q169" s="96"/>
      <c r="R169" s="96"/>
      <c r="S169" s="96" t="s">
        <v>3196</v>
      </c>
      <c r="T169" s="96"/>
      <c r="U169" s="97"/>
      <c r="V169" s="97"/>
      <c r="W169" s="104" t="s">
        <v>112</v>
      </c>
      <c r="X169" s="104" t="s">
        <v>112</v>
      </c>
      <c r="Y169" s="98"/>
      <c r="Z169" s="97" t="s">
        <v>610</v>
      </c>
      <c r="AA169" s="96" t="s">
        <v>34</v>
      </c>
      <c r="AB169" s="9">
        <f t="shared" ca="1" si="10"/>
        <v>1588</v>
      </c>
      <c r="AC169" s="9" t="str">
        <f t="shared" ca="1" si="11"/>
        <v>Above 1 Year</v>
      </c>
      <c r="AD169" s="9" t="str">
        <f t="shared" ca="1" si="12"/>
        <v/>
      </c>
      <c r="AE169" s="9" t="str">
        <f t="shared" ca="1" si="13"/>
        <v/>
      </c>
      <c r="AF169" s="97" t="s">
        <v>229</v>
      </c>
      <c r="AG169" s="97" t="s">
        <v>4104</v>
      </c>
      <c r="AH169" s="97" t="str">
        <f t="shared" ca="1" si="14"/>
        <v>Above 1 Year</v>
      </c>
    </row>
    <row r="170" spans="1:34" s="24" customFormat="1" ht="25.5" customHeight="1" x14ac:dyDescent="0.25">
      <c r="A170" s="96">
        <v>169</v>
      </c>
      <c r="B170" s="61" t="s">
        <v>2660</v>
      </c>
      <c r="C170" s="97" t="s">
        <v>46</v>
      </c>
      <c r="D170" s="97"/>
      <c r="E170" s="97" t="s">
        <v>47</v>
      </c>
      <c r="F170" s="97" t="s">
        <v>611</v>
      </c>
      <c r="G170" s="96" t="s">
        <v>227</v>
      </c>
      <c r="H170" s="98">
        <v>44726</v>
      </c>
      <c r="I170" s="96" t="s">
        <v>196</v>
      </c>
      <c r="J170" s="96">
        <v>2022</v>
      </c>
      <c r="K170" s="97" t="s">
        <v>59</v>
      </c>
      <c r="L170" s="97" t="s">
        <v>228</v>
      </c>
      <c r="M170" s="97" t="s">
        <v>59</v>
      </c>
      <c r="N170" s="96" t="s">
        <v>60</v>
      </c>
      <c r="O170" s="97" t="s">
        <v>32</v>
      </c>
      <c r="P170" s="98"/>
      <c r="Q170" s="96"/>
      <c r="R170" s="96"/>
      <c r="S170" s="96" t="s">
        <v>3196</v>
      </c>
      <c r="T170" s="96"/>
      <c r="U170" s="97"/>
      <c r="V170" s="97"/>
      <c r="W170" s="104" t="s">
        <v>112</v>
      </c>
      <c r="X170" s="104" t="s">
        <v>112</v>
      </c>
      <c r="Y170" s="98"/>
      <c r="Z170" s="97" t="s">
        <v>612</v>
      </c>
      <c r="AA170" s="96" t="s">
        <v>34</v>
      </c>
      <c r="AB170" s="9">
        <f t="shared" ca="1" si="10"/>
        <v>1585</v>
      </c>
      <c r="AC170" s="9" t="str">
        <f t="shared" ca="1" si="11"/>
        <v>Above 1 Year</v>
      </c>
      <c r="AD170" s="9" t="str">
        <f t="shared" ca="1" si="12"/>
        <v/>
      </c>
      <c r="AE170" s="9" t="str">
        <f t="shared" ca="1" si="13"/>
        <v/>
      </c>
      <c r="AF170" s="97" t="s">
        <v>229</v>
      </c>
      <c r="AG170" s="97" t="s">
        <v>4105</v>
      </c>
      <c r="AH170" s="97" t="str">
        <f t="shared" ca="1" si="14"/>
        <v>Above 1 Year</v>
      </c>
    </row>
    <row r="171" spans="1:34" s="24" customFormat="1" ht="25.5" customHeight="1" x14ac:dyDescent="0.25">
      <c r="A171" s="96">
        <v>170</v>
      </c>
      <c r="B171" s="61" t="s">
        <v>2660</v>
      </c>
      <c r="C171" s="97" t="s">
        <v>37</v>
      </c>
      <c r="D171" s="97"/>
      <c r="E171" s="97" t="s">
        <v>90</v>
      </c>
      <c r="F171" s="97" t="s">
        <v>613</v>
      </c>
      <c r="G171" s="96" t="s">
        <v>614</v>
      </c>
      <c r="H171" s="98">
        <v>44727</v>
      </c>
      <c r="I171" s="96" t="s">
        <v>196</v>
      </c>
      <c r="J171" s="96">
        <v>2022</v>
      </c>
      <c r="K171" s="97" t="s">
        <v>29</v>
      </c>
      <c r="L171" s="97"/>
      <c r="M171" s="97" t="s">
        <v>30</v>
      </c>
      <c r="N171" s="96" t="s">
        <v>31</v>
      </c>
      <c r="O171" s="97" t="s">
        <v>32</v>
      </c>
      <c r="P171" s="98"/>
      <c r="Q171" s="96"/>
      <c r="R171" s="96"/>
      <c r="S171" s="96" t="s">
        <v>3196</v>
      </c>
      <c r="T171" s="96"/>
      <c r="U171" s="97"/>
      <c r="V171" s="97"/>
      <c r="W171" s="104" t="s">
        <v>177</v>
      </c>
      <c r="X171" s="104" t="s">
        <v>177</v>
      </c>
      <c r="Y171" s="98">
        <v>45602</v>
      </c>
      <c r="Z171" s="97" t="s">
        <v>615</v>
      </c>
      <c r="AA171" s="96" t="s">
        <v>34</v>
      </c>
      <c r="AB171" s="9">
        <f t="shared" ca="1" si="10"/>
        <v>1584</v>
      </c>
      <c r="AC171" s="9" t="str">
        <f t="shared" ca="1" si="11"/>
        <v>Above 1 Year</v>
      </c>
      <c r="AD171" s="9">
        <f t="shared" ca="1" si="12"/>
        <v>709</v>
      </c>
      <c r="AE171" s="9" t="str">
        <f t="shared" ca="1" si="13"/>
        <v>Above 1 Year</v>
      </c>
      <c r="AF171" s="97" t="s">
        <v>193</v>
      </c>
      <c r="AG171" s="97" t="s">
        <v>4106</v>
      </c>
      <c r="AH171" s="97" t="str">
        <f t="shared" ca="1" si="14"/>
        <v>Above 1 Year</v>
      </c>
    </row>
    <row r="172" spans="1:34" s="24" customFormat="1" ht="25.5" customHeight="1" x14ac:dyDescent="0.25">
      <c r="A172" s="96">
        <v>171</v>
      </c>
      <c r="B172" s="61" t="s">
        <v>2660</v>
      </c>
      <c r="C172" s="97" t="s">
        <v>183</v>
      </c>
      <c r="D172" s="99"/>
      <c r="E172" s="99" t="s">
        <v>74</v>
      </c>
      <c r="F172" s="99" t="s">
        <v>616</v>
      </c>
      <c r="G172" s="100" t="s">
        <v>299</v>
      </c>
      <c r="H172" s="101">
        <v>44730</v>
      </c>
      <c r="I172" s="100" t="s">
        <v>196</v>
      </c>
      <c r="J172" s="100">
        <v>2022</v>
      </c>
      <c r="K172" s="102" t="s">
        <v>94</v>
      </c>
      <c r="L172" s="99"/>
      <c r="M172" s="99" t="s">
        <v>94</v>
      </c>
      <c r="N172" s="100" t="s">
        <v>31</v>
      </c>
      <c r="O172" s="99" t="s">
        <v>32</v>
      </c>
      <c r="P172" s="101"/>
      <c r="Q172" s="100"/>
      <c r="R172" s="100"/>
      <c r="S172" s="96" t="s">
        <v>3196</v>
      </c>
      <c r="T172" s="100"/>
      <c r="U172" s="99"/>
      <c r="V172" s="99"/>
      <c r="W172" s="104" t="s">
        <v>128</v>
      </c>
      <c r="X172" s="104" t="s">
        <v>128</v>
      </c>
      <c r="Y172" s="98"/>
      <c r="Z172" s="99" t="s">
        <v>617</v>
      </c>
      <c r="AA172" s="100" t="s">
        <v>34</v>
      </c>
      <c r="AB172" s="9">
        <f t="shared" ca="1" si="10"/>
        <v>1581</v>
      </c>
      <c r="AC172" s="9" t="str">
        <f t="shared" ca="1" si="11"/>
        <v>Above 1 Year</v>
      </c>
      <c r="AD172" s="9" t="str">
        <f t="shared" ca="1" si="12"/>
        <v/>
      </c>
      <c r="AE172" s="9" t="str">
        <f t="shared" ca="1" si="13"/>
        <v/>
      </c>
      <c r="AF172" s="100" t="s">
        <v>245</v>
      </c>
      <c r="AG172" s="97" t="s">
        <v>4107</v>
      </c>
      <c r="AH172" s="97" t="str">
        <f t="shared" ca="1" si="14"/>
        <v>Above 1 Year</v>
      </c>
    </row>
    <row r="173" spans="1:34" s="24" customFormat="1" ht="25.5" customHeight="1" x14ac:dyDescent="0.25">
      <c r="A173" s="96">
        <v>172</v>
      </c>
      <c r="B173" s="61" t="s">
        <v>2808</v>
      </c>
      <c r="C173" s="97" t="s">
        <v>2661</v>
      </c>
      <c r="D173" s="97"/>
      <c r="E173" s="97" t="s">
        <v>95</v>
      </c>
      <c r="F173" s="97" t="s">
        <v>618</v>
      </c>
      <c r="G173" s="96" t="s">
        <v>227</v>
      </c>
      <c r="H173" s="98">
        <v>44733</v>
      </c>
      <c r="I173" s="96" t="s">
        <v>196</v>
      </c>
      <c r="J173" s="96">
        <v>2022</v>
      </c>
      <c r="K173" s="97" t="s">
        <v>59</v>
      </c>
      <c r="L173" s="97" t="s">
        <v>228</v>
      </c>
      <c r="M173" s="97" t="s">
        <v>59</v>
      </c>
      <c r="N173" s="96" t="s">
        <v>60</v>
      </c>
      <c r="O173" s="97" t="s">
        <v>32</v>
      </c>
      <c r="P173" s="98"/>
      <c r="Q173" s="96"/>
      <c r="R173" s="96"/>
      <c r="S173" s="96" t="s">
        <v>3196</v>
      </c>
      <c r="T173" s="96"/>
      <c r="U173" s="97"/>
      <c r="V173" s="97"/>
      <c r="W173" s="104" t="s">
        <v>112</v>
      </c>
      <c r="X173" s="104" t="s">
        <v>112</v>
      </c>
      <c r="Y173" s="98"/>
      <c r="Z173" s="97" t="s">
        <v>619</v>
      </c>
      <c r="AA173" s="96" t="s">
        <v>34</v>
      </c>
      <c r="AB173" s="9">
        <f t="shared" ca="1" si="10"/>
        <v>1578</v>
      </c>
      <c r="AC173" s="9" t="str">
        <f t="shared" ca="1" si="11"/>
        <v>Above 1 Year</v>
      </c>
      <c r="AD173" s="9" t="str">
        <f t="shared" ca="1" si="12"/>
        <v/>
      </c>
      <c r="AE173" s="9" t="str">
        <f t="shared" ca="1" si="13"/>
        <v/>
      </c>
      <c r="AF173" s="97" t="s">
        <v>229</v>
      </c>
      <c r="AG173" s="97" t="s">
        <v>4108</v>
      </c>
      <c r="AH173" s="97" t="str">
        <f t="shared" ca="1" si="14"/>
        <v>Above 1 Year</v>
      </c>
    </row>
    <row r="174" spans="1:34" s="24" customFormat="1" ht="25.5" customHeight="1" x14ac:dyDescent="0.25">
      <c r="A174" s="96">
        <v>173</v>
      </c>
      <c r="B174" s="61" t="s">
        <v>2660</v>
      </c>
      <c r="C174" s="97" t="s">
        <v>183</v>
      </c>
      <c r="D174" s="97"/>
      <c r="E174" s="97" t="s">
        <v>74</v>
      </c>
      <c r="F174" s="97" t="s">
        <v>620</v>
      </c>
      <c r="G174" s="96" t="s">
        <v>302</v>
      </c>
      <c r="H174" s="98">
        <v>44737</v>
      </c>
      <c r="I174" s="96" t="s">
        <v>196</v>
      </c>
      <c r="J174" s="96">
        <v>2022</v>
      </c>
      <c r="K174" s="97" t="s">
        <v>94</v>
      </c>
      <c r="L174" s="97"/>
      <c r="M174" s="97" t="s">
        <v>94</v>
      </c>
      <c r="N174" s="96" t="s">
        <v>31</v>
      </c>
      <c r="O174" s="97" t="s">
        <v>32</v>
      </c>
      <c r="P174" s="98"/>
      <c r="Q174" s="96"/>
      <c r="R174" s="96"/>
      <c r="S174" s="96" t="s">
        <v>3196</v>
      </c>
      <c r="T174" s="96"/>
      <c r="U174" s="97"/>
      <c r="V174" s="97"/>
      <c r="W174" s="104" t="s">
        <v>128</v>
      </c>
      <c r="X174" s="104" t="s">
        <v>128</v>
      </c>
      <c r="Y174" s="98"/>
      <c r="Z174" s="97" t="s">
        <v>621</v>
      </c>
      <c r="AA174" s="96" t="s">
        <v>34</v>
      </c>
      <c r="AB174" s="9">
        <f t="shared" ca="1" si="10"/>
        <v>1574</v>
      </c>
      <c r="AC174" s="9" t="str">
        <f t="shared" ca="1" si="11"/>
        <v>Above 1 Year</v>
      </c>
      <c r="AD174" s="9" t="str">
        <f t="shared" ca="1" si="12"/>
        <v/>
      </c>
      <c r="AE174" s="9" t="str">
        <f t="shared" ca="1" si="13"/>
        <v/>
      </c>
      <c r="AF174" s="97" t="s">
        <v>245</v>
      </c>
      <c r="AG174" s="97" t="s">
        <v>4109</v>
      </c>
      <c r="AH174" s="97" t="str">
        <f t="shared" ca="1" si="14"/>
        <v>Above 1 Year</v>
      </c>
    </row>
    <row r="175" spans="1:34" s="24" customFormat="1" ht="25.5" customHeight="1" x14ac:dyDescent="0.25">
      <c r="A175" s="96">
        <v>174</v>
      </c>
      <c r="B175" s="61" t="s">
        <v>2810</v>
      </c>
      <c r="C175" s="97">
        <v>0</v>
      </c>
      <c r="D175" s="97"/>
      <c r="E175" s="97" t="s">
        <v>68</v>
      </c>
      <c r="F175" s="97" t="s">
        <v>1307</v>
      </c>
      <c r="G175" s="96" t="s">
        <v>1308</v>
      </c>
      <c r="H175" s="98">
        <v>44742</v>
      </c>
      <c r="I175" s="96" t="s">
        <v>196</v>
      </c>
      <c r="J175" s="96">
        <v>2022</v>
      </c>
      <c r="K175" s="97" t="s">
        <v>29</v>
      </c>
      <c r="L175" s="97"/>
      <c r="M175" s="97" t="s">
        <v>30</v>
      </c>
      <c r="N175" s="96" t="s">
        <v>31</v>
      </c>
      <c r="O175" s="97" t="s">
        <v>32</v>
      </c>
      <c r="P175" s="98"/>
      <c r="Q175" s="96"/>
      <c r="R175" s="96"/>
      <c r="S175" s="96" t="s">
        <v>3196</v>
      </c>
      <c r="T175" s="96"/>
      <c r="U175" s="97"/>
      <c r="V175" s="97"/>
      <c r="W175" s="104" t="s">
        <v>50</v>
      </c>
      <c r="X175" s="104" t="s">
        <v>50</v>
      </c>
      <c r="Y175" s="98"/>
      <c r="Z175" s="97" t="s">
        <v>1309</v>
      </c>
      <c r="AA175" s="96" t="s">
        <v>34</v>
      </c>
      <c r="AB175" s="9">
        <f t="shared" ca="1" si="10"/>
        <v>1569</v>
      </c>
      <c r="AC175" s="9" t="str">
        <f t="shared" ca="1" si="11"/>
        <v>Above 1 Year</v>
      </c>
      <c r="AD175" s="9" t="str">
        <f t="shared" ca="1" si="12"/>
        <v/>
      </c>
      <c r="AE175" s="9" t="str">
        <f t="shared" ca="1" si="13"/>
        <v/>
      </c>
      <c r="AF175" s="97" t="s">
        <v>193</v>
      </c>
      <c r="AG175" s="97" t="s">
        <v>4110</v>
      </c>
      <c r="AH175" s="97" t="str">
        <f t="shared" ca="1" si="14"/>
        <v>Above 1 Year</v>
      </c>
    </row>
    <row r="176" spans="1:34" s="24" customFormat="1" ht="25.5" customHeight="1" x14ac:dyDescent="0.25">
      <c r="A176" s="96">
        <v>175</v>
      </c>
      <c r="B176" s="61" t="s">
        <v>2810</v>
      </c>
      <c r="C176" s="97">
        <v>0</v>
      </c>
      <c r="D176" s="97"/>
      <c r="E176" s="97" t="s">
        <v>68</v>
      </c>
      <c r="F176" s="97" t="s">
        <v>622</v>
      </c>
      <c r="G176" s="96" t="s">
        <v>623</v>
      </c>
      <c r="H176" s="98">
        <v>44744</v>
      </c>
      <c r="I176" s="96" t="s">
        <v>215</v>
      </c>
      <c r="J176" s="96">
        <v>2022</v>
      </c>
      <c r="K176" s="97" t="s">
        <v>71</v>
      </c>
      <c r="L176" s="97"/>
      <c r="M176" s="97" t="s">
        <v>72</v>
      </c>
      <c r="N176" s="96" t="s">
        <v>31</v>
      </c>
      <c r="O176" s="97" t="s">
        <v>32</v>
      </c>
      <c r="P176" s="98"/>
      <c r="Q176" s="96"/>
      <c r="R176" s="96"/>
      <c r="S176" s="96" t="s">
        <v>3196</v>
      </c>
      <c r="T176" s="96"/>
      <c r="U176" s="97"/>
      <c r="V176" s="97"/>
      <c r="W176" s="104" t="s">
        <v>112</v>
      </c>
      <c r="X176" s="104" t="s">
        <v>112</v>
      </c>
      <c r="Y176" s="98"/>
      <c r="Z176" s="97" t="s">
        <v>624</v>
      </c>
      <c r="AA176" s="96" t="s">
        <v>34</v>
      </c>
      <c r="AB176" s="9">
        <f t="shared" ca="1" si="10"/>
        <v>1567</v>
      </c>
      <c r="AC176" s="9" t="str">
        <f t="shared" ca="1" si="11"/>
        <v>Above 1 Year</v>
      </c>
      <c r="AD176" s="9" t="str">
        <f t="shared" ca="1" si="12"/>
        <v/>
      </c>
      <c r="AE176" s="9" t="str">
        <f t="shared" ca="1" si="13"/>
        <v/>
      </c>
      <c r="AF176" s="97" t="s">
        <v>378</v>
      </c>
      <c r="AG176" s="97" t="s">
        <v>4111</v>
      </c>
      <c r="AH176" s="97" t="str">
        <f t="shared" ca="1" si="14"/>
        <v>Above 1 Year</v>
      </c>
    </row>
    <row r="177" spans="1:34" s="24" customFormat="1" ht="25.5" customHeight="1" x14ac:dyDescent="0.25">
      <c r="A177" s="96">
        <v>176</v>
      </c>
      <c r="B177" s="61" t="s">
        <v>2660</v>
      </c>
      <c r="C177" s="97" t="s">
        <v>183</v>
      </c>
      <c r="D177" s="97"/>
      <c r="E177" s="97" t="s">
        <v>61</v>
      </c>
      <c r="F177" s="97" t="s">
        <v>626</v>
      </c>
      <c r="G177" s="96" t="s">
        <v>302</v>
      </c>
      <c r="H177" s="98">
        <v>44764</v>
      </c>
      <c r="I177" s="96" t="s">
        <v>215</v>
      </c>
      <c r="J177" s="96">
        <v>2022</v>
      </c>
      <c r="K177" s="97" t="s">
        <v>94</v>
      </c>
      <c r="L177" s="97"/>
      <c r="M177" s="97" t="s">
        <v>94</v>
      </c>
      <c r="N177" s="96" t="s">
        <v>31</v>
      </c>
      <c r="O177" s="97" t="s">
        <v>32</v>
      </c>
      <c r="P177" s="98"/>
      <c r="Q177" s="96"/>
      <c r="R177" s="96"/>
      <c r="S177" s="96" t="s">
        <v>3196</v>
      </c>
      <c r="T177" s="96"/>
      <c r="U177" s="97"/>
      <c r="V177" s="97"/>
      <c r="W177" s="104" t="s">
        <v>112</v>
      </c>
      <c r="X177" s="104" t="s">
        <v>112</v>
      </c>
      <c r="Y177" s="98"/>
      <c r="Z177" s="97" t="s">
        <v>627</v>
      </c>
      <c r="AA177" s="96" t="s">
        <v>34</v>
      </c>
      <c r="AB177" s="9">
        <f t="shared" ca="1" si="10"/>
        <v>1547</v>
      </c>
      <c r="AC177" s="9" t="str">
        <f t="shared" ca="1" si="11"/>
        <v>Above 1 Year</v>
      </c>
      <c r="AD177" s="9" t="str">
        <f t="shared" ca="1" si="12"/>
        <v/>
      </c>
      <c r="AE177" s="9" t="str">
        <f t="shared" ca="1" si="13"/>
        <v/>
      </c>
      <c r="AF177" s="97" t="s">
        <v>245</v>
      </c>
      <c r="AG177" s="97" t="s">
        <v>4112</v>
      </c>
      <c r="AH177" s="97" t="str">
        <f t="shared" ca="1" si="14"/>
        <v>Above 1 Year</v>
      </c>
    </row>
    <row r="178" spans="1:34" s="24" customFormat="1" ht="25.5" customHeight="1" x14ac:dyDescent="0.25">
      <c r="A178" s="96">
        <v>177</v>
      </c>
      <c r="B178" s="61" t="s">
        <v>2660</v>
      </c>
      <c r="C178" s="97" t="s">
        <v>37</v>
      </c>
      <c r="D178" s="97"/>
      <c r="E178" s="97" t="s">
        <v>38</v>
      </c>
      <c r="F178" s="97" t="s">
        <v>629</v>
      </c>
      <c r="G178" s="96" t="s">
        <v>630</v>
      </c>
      <c r="H178" s="98">
        <v>44773</v>
      </c>
      <c r="I178" s="96" t="s">
        <v>215</v>
      </c>
      <c r="J178" s="96">
        <v>2022</v>
      </c>
      <c r="K178" s="97" t="s">
        <v>48</v>
      </c>
      <c r="L178" s="97"/>
      <c r="M178" s="97" t="s">
        <v>49</v>
      </c>
      <c r="N178" s="96" t="s">
        <v>31</v>
      </c>
      <c r="O178" s="97" t="s">
        <v>32</v>
      </c>
      <c r="P178" s="98"/>
      <c r="Q178" s="96"/>
      <c r="R178" s="96"/>
      <c r="S178" s="96" t="s">
        <v>3196</v>
      </c>
      <c r="T178" s="96"/>
      <c r="U178" s="97"/>
      <c r="V178" s="97"/>
      <c r="W178" s="104" t="s">
        <v>112</v>
      </c>
      <c r="X178" s="104" t="s">
        <v>112</v>
      </c>
      <c r="Y178" s="98"/>
      <c r="Z178" s="97" t="s">
        <v>631</v>
      </c>
      <c r="AA178" s="96" t="s">
        <v>34</v>
      </c>
      <c r="AB178" s="9">
        <f t="shared" ca="1" si="10"/>
        <v>1538</v>
      </c>
      <c r="AC178" s="9" t="str">
        <f t="shared" ca="1" si="11"/>
        <v>Above 1 Year</v>
      </c>
      <c r="AD178" s="9" t="str">
        <f t="shared" ca="1" si="12"/>
        <v/>
      </c>
      <c r="AE178" s="9" t="str">
        <f t="shared" ca="1" si="13"/>
        <v/>
      </c>
      <c r="AF178" s="97" t="s">
        <v>207</v>
      </c>
      <c r="AG178" s="97" t="s">
        <v>4113</v>
      </c>
      <c r="AH178" s="97" t="str">
        <f t="shared" ca="1" si="14"/>
        <v>Above 1 Year</v>
      </c>
    </row>
    <row r="179" spans="1:34" s="24" customFormat="1" ht="25.5" customHeight="1" x14ac:dyDescent="0.25">
      <c r="A179" s="96">
        <v>178</v>
      </c>
      <c r="B179" s="61" t="s">
        <v>2808</v>
      </c>
      <c r="C179" s="97" t="s">
        <v>2661</v>
      </c>
      <c r="D179" s="97"/>
      <c r="E179" s="97" t="s">
        <v>110</v>
      </c>
      <c r="F179" s="97" t="s">
        <v>577</v>
      </c>
      <c r="G179" s="96" t="s">
        <v>227</v>
      </c>
      <c r="H179" s="98">
        <v>44776</v>
      </c>
      <c r="I179" s="96" t="s">
        <v>225</v>
      </c>
      <c r="J179" s="96">
        <v>2022</v>
      </c>
      <c r="K179" s="97" t="s">
        <v>59</v>
      </c>
      <c r="L179" s="97" t="s">
        <v>228</v>
      </c>
      <c r="M179" s="97" t="s">
        <v>59</v>
      </c>
      <c r="N179" s="96" t="s">
        <v>60</v>
      </c>
      <c r="O179" s="97" t="s">
        <v>32</v>
      </c>
      <c r="P179" s="98"/>
      <c r="Q179" s="96"/>
      <c r="R179" s="96"/>
      <c r="S179" s="96" t="s">
        <v>3196</v>
      </c>
      <c r="T179" s="96"/>
      <c r="U179" s="97"/>
      <c r="V179" s="97"/>
      <c r="W179" s="104" t="s">
        <v>112</v>
      </c>
      <c r="X179" s="104" t="s">
        <v>112</v>
      </c>
      <c r="Y179" s="98"/>
      <c r="Z179" s="97" t="s">
        <v>632</v>
      </c>
      <c r="AA179" s="96" t="s">
        <v>34</v>
      </c>
      <c r="AB179" s="9">
        <f t="shared" ca="1" si="10"/>
        <v>1535</v>
      </c>
      <c r="AC179" s="9" t="str">
        <f t="shared" ca="1" si="11"/>
        <v>Above 1 Year</v>
      </c>
      <c r="AD179" s="9" t="str">
        <f t="shared" ca="1" si="12"/>
        <v/>
      </c>
      <c r="AE179" s="9" t="str">
        <f t="shared" ca="1" si="13"/>
        <v/>
      </c>
      <c r="AF179" s="97" t="s">
        <v>229</v>
      </c>
      <c r="AG179" s="97" t="s">
        <v>4114</v>
      </c>
      <c r="AH179" s="97" t="str">
        <f t="shared" ca="1" si="14"/>
        <v>Above 1 Year</v>
      </c>
    </row>
    <row r="180" spans="1:34" s="24" customFormat="1" ht="25.5" customHeight="1" x14ac:dyDescent="0.25">
      <c r="A180" s="96">
        <v>179</v>
      </c>
      <c r="B180" s="61" t="s">
        <v>2660</v>
      </c>
      <c r="C180" s="97" t="s">
        <v>183</v>
      </c>
      <c r="D180" s="97"/>
      <c r="E180" s="97" t="s">
        <v>61</v>
      </c>
      <c r="F180" s="97" t="s">
        <v>633</v>
      </c>
      <c r="G180" s="96" t="s">
        <v>302</v>
      </c>
      <c r="H180" s="98">
        <v>44787</v>
      </c>
      <c r="I180" s="96" t="s">
        <v>225</v>
      </c>
      <c r="J180" s="96">
        <v>2022</v>
      </c>
      <c r="K180" s="97" t="s">
        <v>94</v>
      </c>
      <c r="L180" s="97"/>
      <c r="M180" s="97" t="s">
        <v>94</v>
      </c>
      <c r="N180" s="96" t="s">
        <v>31</v>
      </c>
      <c r="O180" s="97" t="s">
        <v>32</v>
      </c>
      <c r="P180" s="98"/>
      <c r="Q180" s="96"/>
      <c r="R180" s="96"/>
      <c r="S180" s="96" t="s">
        <v>3196</v>
      </c>
      <c r="T180" s="96"/>
      <c r="U180" s="97"/>
      <c r="V180" s="97"/>
      <c r="W180" s="104" t="s">
        <v>112</v>
      </c>
      <c r="X180" s="104" t="s">
        <v>112</v>
      </c>
      <c r="Y180" s="98"/>
      <c r="Z180" s="97" t="s">
        <v>634</v>
      </c>
      <c r="AA180" s="96" t="s">
        <v>34</v>
      </c>
      <c r="AB180" s="9">
        <f t="shared" ca="1" si="10"/>
        <v>1524</v>
      </c>
      <c r="AC180" s="9" t="str">
        <f t="shared" ca="1" si="11"/>
        <v>Above 1 Year</v>
      </c>
      <c r="AD180" s="9" t="str">
        <f t="shared" ca="1" si="12"/>
        <v/>
      </c>
      <c r="AE180" s="9" t="str">
        <f t="shared" ca="1" si="13"/>
        <v/>
      </c>
      <c r="AF180" s="97" t="s">
        <v>245</v>
      </c>
      <c r="AG180" s="97" t="s">
        <v>4115</v>
      </c>
      <c r="AH180" s="97" t="str">
        <f t="shared" ca="1" si="14"/>
        <v>Above 1 Year</v>
      </c>
    </row>
    <row r="181" spans="1:34" s="24" customFormat="1" ht="25.5" customHeight="1" x14ac:dyDescent="0.25">
      <c r="A181" s="96">
        <v>180</v>
      </c>
      <c r="B181" s="61" t="s">
        <v>2808</v>
      </c>
      <c r="C181" s="97" t="s">
        <v>2661</v>
      </c>
      <c r="D181" s="97"/>
      <c r="E181" s="97" t="s">
        <v>89</v>
      </c>
      <c r="F181" s="97" t="s">
        <v>620</v>
      </c>
      <c r="G181" s="96" t="s">
        <v>635</v>
      </c>
      <c r="H181" s="98">
        <v>44789</v>
      </c>
      <c r="I181" s="96" t="s">
        <v>225</v>
      </c>
      <c r="J181" s="96">
        <v>2022</v>
      </c>
      <c r="K181" s="97" t="s">
        <v>53</v>
      </c>
      <c r="L181" s="97"/>
      <c r="M181" s="97" t="s">
        <v>54</v>
      </c>
      <c r="N181" s="96" t="s">
        <v>31</v>
      </c>
      <c r="O181" s="97" t="s">
        <v>32</v>
      </c>
      <c r="P181" s="98">
        <v>45996</v>
      </c>
      <c r="Q181" s="96"/>
      <c r="R181" s="96"/>
      <c r="S181" s="96" t="s">
        <v>3196</v>
      </c>
      <c r="T181" s="96"/>
      <c r="U181" s="97"/>
      <c r="V181" s="97"/>
      <c r="W181" s="104" t="s">
        <v>33</v>
      </c>
      <c r="X181" s="104" t="s">
        <v>33</v>
      </c>
      <c r="Y181" s="98">
        <v>45996</v>
      </c>
      <c r="Z181" s="97" t="s">
        <v>636</v>
      </c>
      <c r="AA181" s="96" t="s">
        <v>34</v>
      </c>
      <c r="AB181" s="9">
        <f t="shared" ca="1" si="10"/>
        <v>1522</v>
      </c>
      <c r="AC181" s="9" t="str">
        <f t="shared" ca="1" si="11"/>
        <v>Above 1 Year</v>
      </c>
      <c r="AD181" s="9">
        <f t="shared" ca="1" si="12"/>
        <v>315</v>
      </c>
      <c r="AE181" s="9" t="str">
        <f t="shared" ca="1" si="13"/>
        <v>Above 6 Months</v>
      </c>
      <c r="AF181" s="97" t="s">
        <v>216</v>
      </c>
      <c r="AG181" s="97" t="s">
        <v>4116</v>
      </c>
      <c r="AH181" s="97" t="str">
        <f t="shared" si="14"/>
        <v/>
      </c>
    </row>
    <row r="182" spans="1:34" s="24" customFormat="1" ht="25.5" customHeight="1" x14ac:dyDescent="0.25">
      <c r="A182" s="96">
        <v>181</v>
      </c>
      <c r="B182" s="61" t="s">
        <v>2660</v>
      </c>
      <c r="C182" s="97" t="s">
        <v>183</v>
      </c>
      <c r="D182" s="97"/>
      <c r="E182" s="97" t="s">
        <v>74</v>
      </c>
      <c r="F182" s="97" t="s">
        <v>637</v>
      </c>
      <c r="G182" s="96" t="s">
        <v>302</v>
      </c>
      <c r="H182" s="98">
        <v>44789</v>
      </c>
      <c r="I182" s="96" t="s">
        <v>225</v>
      </c>
      <c r="J182" s="96">
        <v>2022</v>
      </c>
      <c r="K182" s="97" t="s">
        <v>94</v>
      </c>
      <c r="L182" s="97"/>
      <c r="M182" s="97" t="s">
        <v>94</v>
      </c>
      <c r="N182" s="96" t="s">
        <v>31</v>
      </c>
      <c r="O182" s="97" t="s">
        <v>32</v>
      </c>
      <c r="P182" s="98"/>
      <c r="Q182" s="96"/>
      <c r="R182" s="96"/>
      <c r="S182" s="96" t="s">
        <v>3196</v>
      </c>
      <c r="T182" s="96"/>
      <c r="U182" s="97"/>
      <c r="V182" s="97"/>
      <c r="W182" s="104" t="s">
        <v>128</v>
      </c>
      <c r="X182" s="104" t="s">
        <v>128</v>
      </c>
      <c r="Y182" s="98"/>
      <c r="Z182" s="97" t="s">
        <v>638</v>
      </c>
      <c r="AA182" s="96" t="s">
        <v>34</v>
      </c>
      <c r="AB182" s="9">
        <f t="shared" ca="1" si="10"/>
        <v>1522</v>
      </c>
      <c r="AC182" s="9" t="str">
        <f t="shared" ca="1" si="11"/>
        <v>Above 1 Year</v>
      </c>
      <c r="AD182" s="9" t="str">
        <f t="shared" ca="1" si="12"/>
        <v/>
      </c>
      <c r="AE182" s="9" t="str">
        <f t="shared" ca="1" si="13"/>
        <v/>
      </c>
      <c r="AF182" s="97" t="s">
        <v>245</v>
      </c>
      <c r="AG182" s="97" t="s">
        <v>4117</v>
      </c>
      <c r="AH182" s="97" t="str">
        <f t="shared" ca="1" si="14"/>
        <v>Above 1 Year</v>
      </c>
    </row>
    <row r="183" spans="1:34" s="24" customFormat="1" ht="25.5" customHeight="1" x14ac:dyDescent="0.25">
      <c r="A183" s="96">
        <v>182</v>
      </c>
      <c r="B183" s="61" t="s">
        <v>2660</v>
      </c>
      <c r="C183" s="97" t="s">
        <v>37</v>
      </c>
      <c r="D183" s="97"/>
      <c r="E183" s="97" t="s">
        <v>38</v>
      </c>
      <c r="F183" s="97" t="s">
        <v>639</v>
      </c>
      <c r="G183" s="96" t="s">
        <v>302</v>
      </c>
      <c r="H183" s="98">
        <v>44790</v>
      </c>
      <c r="I183" s="96" t="s">
        <v>225</v>
      </c>
      <c r="J183" s="96">
        <v>2022</v>
      </c>
      <c r="K183" s="97" t="s">
        <v>94</v>
      </c>
      <c r="L183" s="97"/>
      <c r="M183" s="97" t="s">
        <v>94</v>
      </c>
      <c r="N183" s="96" t="s">
        <v>31</v>
      </c>
      <c r="O183" s="97" t="s">
        <v>32</v>
      </c>
      <c r="P183" s="98"/>
      <c r="Q183" s="96"/>
      <c r="R183" s="96"/>
      <c r="S183" s="96" t="s">
        <v>3196</v>
      </c>
      <c r="T183" s="96"/>
      <c r="U183" s="97"/>
      <c r="V183" s="97"/>
      <c r="W183" s="104" t="s">
        <v>112</v>
      </c>
      <c r="X183" s="104" t="s">
        <v>112</v>
      </c>
      <c r="Y183" s="98"/>
      <c r="Z183" s="97" t="s">
        <v>640</v>
      </c>
      <c r="AA183" s="96" t="s">
        <v>34</v>
      </c>
      <c r="AB183" s="9">
        <f t="shared" ca="1" si="10"/>
        <v>1521</v>
      </c>
      <c r="AC183" s="9" t="str">
        <f t="shared" ca="1" si="11"/>
        <v>Above 1 Year</v>
      </c>
      <c r="AD183" s="9" t="str">
        <f t="shared" ca="1" si="12"/>
        <v/>
      </c>
      <c r="AE183" s="9" t="str">
        <f t="shared" ca="1" si="13"/>
        <v/>
      </c>
      <c r="AF183" s="97" t="s">
        <v>245</v>
      </c>
      <c r="AG183" s="97" t="s">
        <v>4118</v>
      </c>
      <c r="AH183" s="97" t="str">
        <f t="shared" ca="1" si="14"/>
        <v>Above 1 Year</v>
      </c>
    </row>
    <row r="184" spans="1:34" s="24" customFormat="1" ht="25.5" customHeight="1" x14ac:dyDescent="0.25">
      <c r="A184" s="96">
        <v>183</v>
      </c>
      <c r="B184" s="61" t="s">
        <v>2660</v>
      </c>
      <c r="C184" s="97" t="s">
        <v>183</v>
      </c>
      <c r="D184" s="97"/>
      <c r="E184" s="97" t="s">
        <v>61</v>
      </c>
      <c r="F184" s="97" t="s">
        <v>641</v>
      </c>
      <c r="G184" s="96" t="s">
        <v>302</v>
      </c>
      <c r="H184" s="98">
        <v>44790</v>
      </c>
      <c r="I184" s="96" t="s">
        <v>225</v>
      </c>
      <c r="J184" s="96">
        <v>2022</v>
      </c>
      <c r="K184" s="97" t="s">
        <v>94</v>
      </c>
      <c r="L184" s="97"/>
      <c r="M184" s="97" t="s">
        <v>94</v>
      </c>
      <c r="N184" s="96" t="s">
        <v>31</v>
      </c>
      <c r="O184" s="97" t="s">
        <v>32</v>
      </c>
      <c r="P184" s="98"/>
      <c r="Q184" s="96"/>
      <c r="R184" s="96"/>
      <c r="S184" s="96" t="s">
        <v>3196</v>
      </c>
      <c r="T184" s="96"/>
      <c r="U184" s="97"/>
      <c r="V184" s="97"/>
      <c r="W184" s="104" t="s">
        <v>112</v>
      </c>
      <c r="X184" s="104" t="s">
        <v>112</v>
      </c>
      <c r="Y184" s="98"/>
      <c r="Z184" s="97" t="s">
        <v>642</v>
      </c>
      <c r="AA184" s="96" t="s">
        <v>34</v>
      </c>
      <c r="AB184" s="9">
        <f t="shared" ca="1" si="10"/>
        <v>1521</v>
      </c>
      <c r="AC184" s="9" t="str">
        <f t="shared" ca="1" si="11"/>
        <v>Above 1 Year</v>
      </c>
      <c r="AD184" s="9" t="str">
        <f t="shared" ca="1" si="12"/>
        <v/>
      </c>
      <c r="AE184" s="9" t="str">
        <f t="shared" ca="1" si="13"/>
        <v/>
      </c>
      <c r="AF184" s="97" t="s">
        <v>245</v>
      </c>
      <c r="AG184" s="97" t="s">
        <v>4119</v>
      </c>
      <c r="AH184" s="97" t="str">
        <f t="shared" ca="1" si="14"/>
        <v>Above 1 Year</v>
      </c>
    </row>
    <row r="185" spans="1:34" s="24" customFormat="1" ht="25.5" customHeight="1" x14ac:dyDescent="0.25">
      <c r="A185" s="96">
        <v>184</v>
      </c>
      <c r="B185" s="61" t="s">
        <v>2660</v>
      </c>
      <c r="C185" s="97" t="s">
        <v>46</v>
      </c>
      <c r="D185" s="97"/>
      <c r="E185" s="97" t="s">
        <v>109</v>
      </c>
      <c r="F185" s="97" t="s">
        <v>643</v>
      </c>
      <c r="G185" s="96" t="s">
        <v>264</v>
      </c>
      <c r="H185" s="98">
        <v>44795</v>
      </c>
      <c r="I185" s="96" t="s">
        <v>225</v>
      </c>
      <c r="J185" s="96">
        <v>2022</v>
      </c>
      <c r="K185" s="97" t="s">
        <v>59</v>
      </c>
      <c r="L185" s="97" t="s">
        <v>265</v>
      </c>
      <c r="M185" s="97" t="s">
        <v>59</v>
      </c>
      <c r="N185" s="96" t="s">
        <v>60</v>
      </c>
      <c r="O185" s="97" t="s">
        <v>32</v>
      </c>
      <c r="P185" s="98"/>
      <c r="Q185" s="96"/>
      <c r="R185" s="96"/>
      <c r="S185" s="96" t="s">
        <v>3196</v>
      </c>
      <c r="T185" s="96"/>
      <c r="U185" s="97"/>
      <c r="V185" s="97"/>
      <c r="W185" s="104" t="s">
        <v>112</v>
      </c>
      <c r="X185" s="104" t="s">
        <v>112</v>
      </c>
      <c r="Y185" s="98"/>
      <c r="Z185" s="97" t="s">
        <v>644</v>
      </c>
      <c r="AA185" s="96" t="s">
        <v>34</v>
      </c>
      <c r="AB185" s="9">
        <f t="shared" ca="1" si="10"/>
        <v>1516</v>
      </c>
      <c r="AC185" s="9" t="str">
        <f t="shared" ca="1" si="11"/>
        <v>Above 1 Year</v>
      </c>
      <c r="AD185" s="9" t="str">
        <f t="shared" ca="1" si="12"/>
        <v/>
      </c>
      <c r="AE185" s="9" t="str">
        <f t="shared" ca="1" si="13"/>
        <v/>
      </c>
      <c r="AF185" s="97" t="s">
        <v>229</v>
      </c>
      <c r="AG185" s="97" t="s">
        <v>4120</v>
      </c>
      <c r="AH185" s="97" t="str">
        <f t="shared" ca="1" si="14"/>
        <v>Above 1 Year</v>
      </c>
    </row>
    <row r="186" spans="1:34" s="24" customFormat="1" ht="25.5" customHeight="1" x14ac:dyDescent="0.25">
      <c r="A186" s="96">
        <v>185</v>
      </c>
      <c r="B186" s="61" t="s">
        <v>2808</v>
      </c>
      <c r="C186" s="97" t="s">
        <v>57</v>
      </c>
      <c r="D186" s="97"/>
      <c r="E186" s="97" t="s">
        <v>58</v>
      </c>
      <c r="F186" s="97" t="s">
        <v>1592</v>
      </c>
      <c r="G186" s="96" t="s">
        <v>365</v>
      </c>
      <c r="H186" s="98">
        <v>44799</v>
      </c>
      <c r="I186" s="96" t="s">
        <v>225</v>
      </c>
      <c r="J186" s="96">
        <v>2022</v>
      </c>
      <c r="K186" s="97" t="s">
        <v>94</v>
      </c>
      <c r="L186" s="97"/>
      <c r="M186" s="97" t="s">
        <v>94</v>
      </c>
      <c r="N186" s="96" t="s">
        <v>31</v>
      </c>
      <c r="O186" s="97" t="s">
        <v>32</v>
      </c>
      <c r="P186" s="98"/>
      <c r="Q186" s="96"/>
      <c r="R186" s="96"/>
      <c r="S186" s="96" t="s">
        <v>3196</v>
      </c>
      <c r="T186" s="96"/>
      <c r="U186" s="97"/>
      <c r="V186" s="97"/>
      <c r="W186" s="104" t="s">
        <v>50</v>
      </c>
      <c r="X186" s="104" t="s">
        <v>50</v>
      </c>
      <c r="Y186" s="98"/>
      <c r="Z186" s="97" t="s">
        <v>1593</v>
      </c>
      <c r="AA186" s="96" t="s">
        <v>34</v>
      </c>
      <c r="AB186" s="9">
        <f t="shared" ca="1" si="10"/>
        <v>1512</v>
      </c>
      <c r="AC186" s="9" t="str">
        <f t="shared" ca="1" si="11"/>
        <v>Above 1 Year</v>
      </c>
      <c r="AD186" s="9" t="str">
        <f t="shared" ca="1" si="12"/>
        <v/>
      </c>
      <c r="AE186" s="9" t="str">
        <f t="shared" ca="1" si="13"/>
        <v/>
      </c>
      <c r="AF186" s="97" t="s">
        <v>245</v>
      </c>
      <c r="AG186" s="97" t="s">
        <v>4121</v>
      </c>
      <c r="AH186" s="97" t="str">
        <f t="shared" ca="1" si="14"/>
        <v>Above 1 Year</v>
      </c>
    </row>
    <row r="187" spans="1:34" s="24" customFormat="1" ht="25.5" customHeight="1" x14ac:dyDescent="0.25">
      <c r="A187" s="96">
        <v>186</v>
      </c>
      <c r="B187" s="61" t="s">
        <v>2660</v>
      </c>
      <c r="C187" s="97">
        <v>0</v>
      </c>
      <c r="D187" s="97"/>
      <c r="E187" s="97" t="s">
        <v>28</v>
      </c>
      <c r="F187" s="97" t="s">
        <v>646</v>
      </c>
      <c r="G187" s="96" t="s">
        <v>317</v>
      </c>
      <c r="H187" s="98">
        <v>44802</v>
      </c>
      <c r="I187" s="96" t="s">
        <v>225</v>
      </c>
      <c r="J187" s="96">
        <v>2022</v>
      </c>
      <c r="K187" s="97" t="s">
        <v>94</v>
      </c>
      <c r="L187" s="97"/>
      <c r="M187" s="97" t="s">
        <v>94</v>
      </c>
      <c r="N187" s="96" t="s">
        <v>31</v>
      </c>
      <c r="O187" s="97" t="s">
        <v>32</v>
      </c>
      <c r="P187" s="98"/>
      <c r="Q187" s="96"/>
      <c r="R187" s="96"/>
      <c r="S187" s="96" t="s">
        <v>3196</v>
      </c>
      <c r="T187" s="96"/>
      <c r="U187" s="97"/>
      <c r="V187" s="97"/>
      <c r="W187" s="104" t="s">
        <v>128</v>
      </c>
      <c r="X187" s="104" t="s">
        <v>112</v>
      </c>
      <c r="Y187" s="98"/>
      <c r="Z187" s="97" t="s">
        <v>647</v>
      </c>
      <c r="AA187" s="96" t="s">
        <v>34</v>
      </c>
      <c r="AB187" s="9">
        <f t="shared" ca="1" si="10"/>
        <v>1509</v>
      </c>
      <c r="AC187" s="9" t="str">
        <f t="shared" ca="1" si="11"/>
        <v>Above 1 Year</v>
      </c>
      <c r="AD187" s="9" t="str">
        <f t="shared" ca="1" si="12"/>
        <v/>
      </c>
      <c r="AE187" s="9" t="str">
        <f t="shared" ca="1" si="13"/>
        <v/>
      </c>
      <c r="AF187" s="97" t="s">
        <v>245</v>
      </c>
      <c r="AG187" s="97" t="s">
        <v>4122</v>
      </c>
      <c r="AH187" s="97" t="str">
        <f t="shared" ca="1" si="14"/>
        <v>Above 1 Year</v>
      </c>
    </row>
    <row r="188" spans="1:34" s="24" customFormat="1" ht="25.5" customHeight="1" x14ac:dyDescent="0.25">
      <c r="A188" s="96">
        <v>187</v>
      </c>
      <c r="B188" s="61" t="s">
        <v>2660</v>
      </c>
      <c r="C188" s="97" t="s">
        <v>37</v>
      </c>
      <c r="D188" s="97"/>
      <c r="E188" s="97" t="s">
        <v>38</v>
      </c>
      <c r="F188" s="97" t="s">
        <v>649</v>
      </c>
      <c r="G188" s="96" t="s">
        <v>70</v>
      </c>
      <c r="H188" s="98">
        <v>44811</v>
      </c>
      <c r="I188" s="96" t="s">
        <v>190</v>
      </c>
      <c r="J188" s="96">
        <v>2022</v>
      </c>
      <c r="K188" s="97" t="s">
        <v>70</v>
      </c>
      <c r="L188" s="97"/>
      <c r="M188" s="97" t="s">
        <v>70</v>
      </c>
      <c r="N188" s="96" t="s">
        <v>70</v>
      </c>
      <c r="O188" s="97" t="s">
        <v>32</v>
      </c>
      <c r="P188" s="98"/>
      <c r="Q188" s="96"/>
      <c r="R188" s="96"/>
      <c r="S188" s="96" t="s">
        <v>3196</v>
      </c>
      <c r="T188" s="96"/>
      <c r="U188" s="97"/>
      <c r="V188" s="97"/>
      <c r="W188" s="104" t="s">
        <v>112</v>
      </c>
      <c r="X188" s="104" t="s">
        <v>112</v>
      </c>
      <c r="Y188" s="98"/>
      <c r="Z188" s="97" t="s">
        <v>650</v>
      </c>
      <c r="AA188" s="96" t="s">
        <v>34</v>
      </c>
      <c r="AB188" s="9">
        <f t="shared" ca="1" si="10"/>
        <v>1500</v>
      </c>
      <c r="AC188" s="9" t="str">
        <f t="shared" ca="1" si="11"/>
        <v>Above 1 Year</v>
      </c>
      <c r="AD188" s="9" t="str">
        <f t="shared" ca="1" si="12"/>
        <v/>
      </c>
      <c r="AE188" s="9" t="str">
        <f t="shared" ca="1" si="13"/>
        <v/>
      </c>
      <c r="AF188" s="97" t="s">
        <v>254</v>
      </c>
      <c r="AG188" s="97" t="s">
        <v>4123</v>
      </c>
      <c r="AH188" s="97" t="str">
        <f t="shared" ca="1" si="14"/>
        <v>Above 1 Year</v>
      </c>
    </row>
    <row r="189" spans="1:34" s="24" customFormat="1" ht="25.5" customHeight="1" x14ac:dyDescent="0.25">
      <c r="A189" s="96">
        <v>188</v>
      </c>
      <c r="B189" s="61" t="s">
        <v>2808</v>
      </c>
      <c r="C189" s="97" t="s">
        <v>2661</v>
      </c>
      <c r="D189" s="97"/>
      <c r="E189" s="97" t="s">
        <v>89</v>
      </c>
      <c r="F189" s="97" t="s">
        <v>651</v>
      </c>
      <c r="G189" s="96" t="s">
        <v>430</v>
      </c>
      <c r="H189" s="98">
        <v>44812</v>
      </c>
      <c r="I189" s="96" t="s">
        <v>190</v>
      </c>
      <c r="J189" s="96">
        <v>2022</v>
      </c>
      <c r="K189" s="97" t="s">
        <v>94</v>
      </c>
      <c r="L189" s="97"/>
      <c r="M189" s="97" t="s">
        <v>94</v>
      </c>
      <c r="N189" s="96" t="s">
        <v>31</v>
      </c>
      <c r="O189" s="97" t="s">
        <v>32</v>
      </c>
      <c r="P189" s="98"/>
      <c r="Q189" s="96"/>
      <c r="R189" s="96"/>
      <c r="S189" s="96" t="s">
        <v>3196</v>
      </c>
      <c r="T189" s="96"/>
      <c r="U189" s="97"/>
      <c r="V189" s="97"/>
      <c r="W189" s="104" t="s">
        <v>112</v>
      </c>
      <c r="X189" s="104" t="s">
        <v>112</v>
      </c>
      <c r="Y189" s="98"/>
      <c r="Z189" s="97" t="s">
        <v>652</v>
      </c>
      <c r="AA189" s="96" t="s">
        <v>34</v>
      </c>
      <c r="AB189" s="9">
        <f t="shared" ca="1" si="10"/>
        <v>1499</v>
      </c>
      <c r="AC189" s="9" t="str">
        <f t="shared" ca="1" si="11"/>
        <v>Above 1 Year</v>
      </c>
      <c r="AD189" s="9" t="str">
        <f t="shared" ca="1" si="12"/>
        <v/>
      </c>
      <c r="AE189" s="9" t="str">
        <f t="shared" ca="1" si="13"/>
        <v/>
      </c>
      <c r="AF189" s="97" t="s">
        <v>245</v>
      </c>
      <c r="AG189" s="97" t="s">
        <v>4124</v>
      </c>
      <c r="AH189" s="97" t="str">
        <f t="shared" ca="1" si="14"/>
        <v>Above 1 Year</v>
      </c>
    </row>
    <row r="190" spans="1:34" s="24" customFormat="1" ht="25.5" customHeight="1" x14ac:dyDescent="0.25">
      <c r="A190" s="96">
        <v>189</v>
      </c>
      <c r="B190" s="61" t="s">
        <v>2808</v>
      </c>
      <c r="C190" s="97">
        <v>0</v>
      </c>
      <c r="D190" s="97"/>
      <c r="E190" s="97" t="s">
        <v>51</v>
      </c>
      <c r="F190" s="97" t="s">
        <v>653</v>
      </c>
      <c r="G190" s="96" t="s">
        <v>654</v>
      </c>
      <c r="H190" s="98">
        <v>44817</v>
      </c>
      <c r="I190" s="96" t="s">
        <v>190</v>
      </c>
      <c r="J190" s="96">
        <v>2022</v>
      </c>
      <c r="K190" s="97" t="s">
        <v>29</v>
      </c>
      <c r="L190" s="97"/>
      <c r="M190" s="97" t="s">
        <v>30</v>
      </c>
      <c r="N190" s="96" t="s">
        <v>31</v>
      </c>
      <c r="O190" s="97" t="s">
        <v>32</v>
      </c>
      <c r="P190" s="98">
        <v>45798</v>
      </c>
      <c r="Q190" s="96"/>
      <c r="R190" s="96"/>
      <c r="S190" s="96" t="s">
        <v>3196</v>
      </c>
      <c r="T190" s="96"/>
      <c r="U190" s="97"/>
      <c r="V190" s="97"/>
      <c r="W190" s="104" t="s">
        <v>33</v>
      </c>
      <c r="X190" s="104" t="s">
        <v>33</v>
      </c>
      <c r="Y190" s="98">
        <v>45798</v>
      </c>
      <c r="Z190" s="97" t="s">
        <v>655</v>
      </c>
      <c r="AA190" s="96" t="s">
        <v>34</v>
      </c>
      <c r="AB190" s="9">
        <f t="shared" ca="1" si="10"/>
        <v>1494</v>
      </c>
      <c r="AC190" s="9" t="str">
        <f t="shared" ca="1" si="11"/>
        <v>Above 1 Year</v>
      </c>
      <c r="AD190" s="9">
        <f t="shared" ca="1" si="12"/>
        <v>513</v>
      </c>
      <c r="AE190" s="9" t="str">
        <f t="shared" ca="1" si="13"/>
        <v>Above 1 Year</v>
      </c>
      <c r="AF190" s="97" t="s">
        <v>193</v>
      </c>
      <c r="AG190" s="97" t="s">
        <v>4125</v>
      </c>
      <c r="AH190" s="97" t="str">
        <f t="shared" si="14"/>
        <v/>
      </c>
    </row>
    <row r="191" spans="1:34" s="24" customFormat="1" ht="25.5" customHeight="1" x14ac:dyDescent="0.25">
      <c r="A191" s="96">
        <v>190</v>
      </c>
      <c r="B191" s="61" t="s">
        <v>2660</v>
      </c>
      <c r="C191" s="97">
        <v>0</v>
      </c>
      <c r="D191" s="97"/>
      <c r="E191" s="97" t="s">
        <v>28</v>
      </c>
      <c r="F191" s="97" t="s">
        <v>656</v>
      </c>
      <c r="G191" s="96" t="s">
        <v>264</v>
      </c>
      <c r="H191" s="98">
        <v>44821</v>
      </c>
      <c r="I191" s="96" t="s">
        <v>190</v>
      </c>
      <c r="J191" s="96">
        <v>2022</v>
      </c>
      <c r="K191" s="97" t="s">
        <v>59</v>
      </c>
      <c r="L191" s="97" t="s">
        <v>265</v>
      </c>
      <c r="M191" s="97" t="s">
        <v>59</v>
      </c>
      <c r="N191" s="96" t="s">
        <v>60</v>
      </c>
      <c r="O191" s="97" t="s">
        <v>32</v>
      </c>
      <c r="P191" s="98"/>
      <c r="Q191" s="96"/>
      <c r="R191" s="96"/>
      <c r="S191" s="96" t="s">
        <v>3196</v>
      </c>
      <c r="T191" s="96"/>
      <c r="U191" s="97"/>
      <c r="V191" s="97"/>
      <c r="W191" s="104" t="s">
        <v>112</v>
      </c>
      <c r="X191" s="104" t="s">
        <v>112</v>
      </c>
      <c r="Y191" s="98"/>
      <c r="Z191" s="97" t="s">
        <v>657</v>
      </c>
      <c r="AA191" s="96" t="s">
        <v>34</v>
      </c>
      <c r="AB191" s="9">
        <f t="shared" ca="1" si="10"/>
        <v>1490</v>
      </c>
      <c r="AC191" s="9" t="str">
        <f t="shared" ca="1" si="11"/>
        <v>Above 1 Year</v>
      </c>
      <c r="AD191" s="9" t="str">
        <f t="shared" ca="1" si="12"/>
        <v/>
      </c>
      <c r="AE191" s="9" t="str">
        <f t="shared" ca="1" si="13"/>
        <v/>
      </c>
      <c r="AF191" s="97" t="s">
        <v>229</v>
      </c>
      <c r="AG191" s="97" t="s">
        <v>4126</v>
      </c>
      <c r="AH191" s="97" t="str">
        <f t="shared" ca="1" si="14"/>
        <v>Above 1 Year</v>
      </c>
    </row>
    <row r="192" spans="1:34" s="24" customFormat="1" ht="25.5" customHeight="1" x14ac:dyDescent="0.25">
      <c r="A192" s="96">
        <v>191</v>
      </c>
      <c r="B192" s="61" t="s">
        <v>2660</v>
      </c>
      <c r="C192" s="97" t="s">
        <v>37</v>
      </c>
      <c r="D192" s="97"/>
      <c r="E192" s="97" t="s">
        <v>38</v>
      </c>
      <c r="F192" s="97" t="s">
        <v>658</v>
      </c>
      <c r="G192" s="96" t="s">
        <v>227</v>
      </c>
      <c r="H192" s="98">
        <v>44824</v>
      </c>
      <c r="I192" s="96" t="s">
        <v>190</v>
      </c>
      <c r="J192" s="96">
        <v>2022</v>
      </c>
      <c r="K192" s="97" t="s">
        <v>59</v>
      </c>
      <c r="L192" s="97" t="s">
        <v>228</v>
      </c>
      <c r="M192" s="97" t="s">
        <v>59</v>
      </c>
      <c r="N192" s="96" t="s">
        <v>60</v>
      </c>
      <c r="O192" s="97" t="s">
        <v>32</v>
      </c>
      <c r="P192" s="98"/>
      <c r="Q192" s="96"/>
      <c r="R192" s="96"/>
      <c r="S192" s="96" t="s">
        <v>3196</v>
      </c>
      <c r="T192" s="96"/>
      <c r="U192" s="97"/>
      <c r="V192" s="97"/>
      <c r="W192" s="104" t="s">
        <v>112</v>
      </c>
      <c r="X192" s="104" t="s">
        <v>112</v>
      </c>
      <c r="Y192" s="98"/>
      <c r="Z192" s="97" t="s">
        <v>659</v>
      </c>
      <c r="AA192" s="96" t="s">
        <v>34</v>
      </c>
      <c r="AB192" s="9">
        <f t="shared" ca="1" si="10"/>
        <v>1487</v>
      </c>
      <c r="AC192" s="9" t="str">
        <f t="shared" ca="1" si="11"/>
        <v>Above 1 Year</v>
      </c>
      <c r="AD192" s="9" t="str">
        <f t="shared" ca="1" si="12"/>
        <v/>
      </c>
      <c r="AE192" s="9" t="str">
        <f t="shared" ca="1" si="13"/>
        <v/>
      </c>
      <c r="AF192" s="97" t="s">
        <v>229</v>
      </c>
      <c r="AG192" s="97" t="s">
        <v>4127</v>
      </c>
      <c r="AH192" s="97" t="str">
        <f t="shared" ca="1" si="14"/>
        <v>Above 1 Year</v>
      </c>
    </row>
    <row r="193" spans="1:34" s="24" customFormat="1" ht="25.5" customHeight="1" x14ac:dyDescent="0.25">
      <c r="A193" s="96">
        <v>192</v>
      </c>
      <c r="B193" s="61" t="s">
        <v>2660</v>
      </c>
      <c r="C193" s="97">
        <v>0</v>
      </c>
      <c r="D193" s="97"/>
      <c r="E193" s="97" t="s">
        <v>28</v>
      </c>
      <c r="F193" s="97" t="s">
        <v>616</v>
      </c>
      <c r="G193" s="96" t="s">
        <v>660</v>
      </c>
      <c r="H193" s="98">
        <v>44825</v>
      </c>
      <c r="I193" s="96" t="s">
        <v>190</v>
      </c>
      <c r="J193" s="96">
        <v>2022</v>
      </c>
      <c r="K193" s="97" t="s">
        <v>39</v>
      </c>
      <c r="L193" s="97"/>
      <c r="M193" s="97" t="s">
        <v>39</v>
      </c>
      <c r="N193" s="96" t="s">
        <v>31</v>
      </c>
      <c r="O193" s="97" t="s">
        <v>32</v>
      </c>
      <c r="P193" s="98"/>
      <c r="Q193" s="96"/>
      <c r="R193" s="96"/>
      <c r="S193" s="96" t="s">
        <v>3196</v>
      </c>
      <c r="T193" s="96"/>
      <c r="U193" s="97"/>
      <c r="V193" s="97"/>
      <c r="W193" s="104" t="s">
        <v>138</v>
      </c>
      <c r="X193" s="104" t="s">
        <v>138</v>
      </c>
      <c r="Y193" s="98">
        <v>44894</v>
      </c>
      <c r="Z193" s="97" t="s">
        <v>661</v>
      </c>
      <c r="AA193" s="96" t="s">
        <v>34</v>
      </c>
      <c r="AB193" s="9">
        <f t="shared" ca="1" si="10"/>
        <v>1486</v>
      </c>
      <c r="AC193" s="9" t="str">
        <f t="shared" ca="1" si="11"/>
        <v>Above 1 Year</v>
      </c>
      <c r="AD193" s="9">
        <f t="shared" ca="1" si="12"/>
        <v>1417</v>
      </c>
      <c r="AE193" s="9" t="str">
        <f t="shared" ca="1" si="13"/>
        <v>Above 1 Year</v>
      </c>
      <c r="AF193" s="97" t="s">
        <v>203</v>
      </c>
      <c r="AG193" s="97" t="s">
        <v>4128</v>
      </c>
      <c r="AH193" s="97" t="str">
        <f t="shared" ca="1" si="14"/>
        <v>Above 1 Year</v>
      </c>
    </row>
    <row r="194" spans="1:34" s="24" customFormat="1" ht="25.5" customHeight="1" x14ac:dyDescent="0.25">
      <c r="A194" s="96">
        <v>193</v>
      </c>
      <c r="B194" s="61" t="s">
        <v>2660</v>
      </c>
      <c r="C194" s="97">
        <v>0</v>
      </c>
      <c r="D194" s="99"/>
      <c r="E194" s="99" t="s">
        <v>28</v>
      </c>
      <c r="F194" s="99" t="s">
        <v>662</v>
      </c>
      <c r="G194" s="100" t="s">
        <v>663</v>
      </c>
      <c r="H194" s="101">
        <v>44825</v>
      </c>
      <c r="I194" s="100" t="s">
        <v>190</v>
      </c>
      <c r="J194" s="100">
        <v>2022</v>
      </c>
      <c r="K194" s="102" t="s">
        <v>39</v>
      </c>
      <c r="L194" s="99"/>
      <c r="M194" s="99" t="s">
        <v>39</v>
      </c>
      <c r="N194" s="100" t="s">
        <v>31</v>
      </c>
      <c r="O194" s="99" t="s">
        <v>32</v>
      </c>
      <c r="P194" s="101"/>
      <c r="Q194" s="100"/>
      <c r="R194" s="100"/>
      <c r="S194" s="96" t="s">
        <v>3196</v>
      </c>
      <c r="T194" s="100"/>
      <c r="U194" s="99"/>
      <c r="V194" s="99"/>
      <c r="W194" s="104" t="s">
        <v>112</v>
      </c>
      <c r="X194" s="104" t="s">
        <v>112</v>
      </c>
      <c r="Y194" s="98"/>
      <c r="Z194" s="99" t="s">
        <v>664</v>
      </c>
      <c r="AA194" s="100" t="s">
        <v>34</v>
      </c>
      <c r="AB194" s="9">
        <f t="shared" ref="AB194:AB257" ca="1" si="15">IF(S194="UI",DATEDIF(H194,TODAY(),"D"),"")</f>
        <v>1486</v>
      </c>
      <c r="AC194" s="9" t="str">
        <f t="shared" ref="AC194:AC257" ca="1" si="16">IF(S194="UI",IF(AB194&gt;365,"Above 1 Year",IF(AND(AB194&lt;=365,AB194&gt;180),"Above 6 Months",IF(AND(AB194&lt;=180,AB194&gt;90),"Above 3 Months",IF(AND(AB194&lt;=90,AB194&gt;60),"Above 60 Days",IF(AND(AB194&lt;=60,AB194&gt;45),"45 to 60 Days","Below 45 Days"))))),"")</f>
        <v>Above 1 Year</v>
      </c>
      <c r="AD194" s="9" t="str">
        <f t="shared" ref="AD194:AD257" ca="1" si="17">IF(Y194&lt;&gt;"",DATEDIF(Y194,TODAY(),"D"),"")</f>
        <v/>
      </c>
      <c r="AE194" s="9" t="str">
        <f t="shared" ref="AE194:AE257" ca="1" si="18">IF(AD194&lt;&gt;"",IF(AD194&gt;365,"Above 1 Year",IF(AND(AD194&lt;=365,AD194&gt;180),"Above 6 Months",IF(AND(AD194&lt;=180,AD194&gt;90),"Above 3 Months",IF(AND(AD194&lt;=90,AD194&gt;60),"Above 60 Days",IF(AND(AD194&lt;=60,AD194&gt;45),"45 to 60 Days","Below 45 Days"))))),"")</f>
        <v/>
      </c>
      <c r="AF194" s="100" t="s">
        <v>203</v>
      </c>
      <c r="AG194" s="97" t="s">
        <v>4129</v>
      </c>
      <c r="AH194" s="97" t="str">
        <f t="shared" ca="1" si="14"/>
        <v>Above 1 Year</v>
      </c>
    </row>
    <row r="195" spans="1:34" s="24" customFormat="1" ht="25.5" customHeight="1" x14ac:dyDescent="0.25">
      <c r="A195" s="96">
        <v>194</v>
      </c>
      <c r="B195" s="61" t="s">
        <v>2660</v>
      </c>
      <c r="C195" s="97" t="s">
        <v>46</v>
      </c>
      <c r="D195" s="97"/>
      <c r="E195" s="97" t="s">
        <v>67</v>
      </c>
      <c r="F195" s="97" t="s">
        <v>668</v>
      </c>
      <c r="G195" s="96" t="s">
        <v>227</v>
      </c>
      <c r="H195" s="98">
        <v>44831</v>
      </c>
      <c r="I195" s="96" t="s">
        <v>190</v>
      </c>
      <c r="J195" s="96">
        <v>2022</v>
      </c>
      <c r="K195" s="97" t="s">
        <v>59</v>
      </c>
      <c r="L195" s="97" t="s">
        <v>228</v>
      </c>
      <c r="M195" s="97" t="s">
        <v>59</v>
      </c>
      <c r="N195" s="96" t="s">
        <v>60</v>
      </c>
      <c r="O195" s="97" t="s">
        <v>32</v>
      </c>
      <c r="P195" s="98"/>
      <c r="Q195" s="96"/>
      <c r="R195" s="96"/>
      <c r="S195" s="96" t="s">
        <v>3196</v>
      </c>
      <c r="T195" s="96"/>
      <c r="U195" s="97"/>
      <c r="V195" s="97"/>
      <c r="W195" s="104" t="s">
        <v>112</v>
      </c>
      <c r="X195" s="104" t="s">
        <v>112</v>
      </c>
      <c r="Y195" s="98"/>
      <c r="Z195" s="97" t="s">
        <v>669</v>
      </c>
      <c r="AA195" s="96" t="s">
        <v>34</v>
      </c>
      <c r="AB195" s="9">
        <f t="shared" ca="1" si="15"/>
        <v>1480</v>
      </c>
      <c r="AC195" s="9" t="str">
        <f t="shared" ca="1" si="16"/>
        <v>Above 1 Year</v>
      </c>
      <c r="AD195" s="9" t="str">
        <f t="shared" ca="1" si="17"/>
        <v/>
      </c>
      <c r="AE195" s="9" t="str">
        <f t="shared" ca="1" si="18"/>
        <v/>
      </c>
      <c r="AF195" s="97" t="s">
        <v>229</v>
      </c>
      <c r="AG195" s="97" t="s">
        <v>4130</v>
      </c>
      <c r="AH195" s="97" t="str">
        <f t="shared" ref="AH195:AH258" ca="1" si="19">IF(X195="SC/PRC/CC No. Awaited","",AC195)</f>
        <v>Above 1 Year</v>
      </c>
    </row>
    <row r="196" spans="1:34" s="24" customFormat="1" ht="25.5" customHeight="1" x14ac:dyDescent="0.25">
      <c r="A196" s="96">
        <v>195</v>
      </c>
      <c r="B196" s="61" t="s">
        <v>2660</v>
      </c>
      <c r="C196" s="97" t="s">
        <v>183</v>
      </c>
      <c r="D196" s="99"/>
      <c r="E196" s="99" t="s">
        <v>61</v>
      </c>
      <c r="F196" s="99" t="s">
        <v>670</v>
      </c>
      <c r="G196" s="100" t="s">
        <v>302</v>
      </c>
      <c r="H196" s="101">
        <v>44832</v>
      </c>
      <c r="I196" s="100" t="s">
        <v>190</v>
      </c>
      <c r="J196" s="100">
        <v>2022</v>
      </c>
      <c r="K196" s="102" t="s">
        <v>94</v>
      </c>
      <c r="L196" s="99"/>
      <c r="M196" s="99" t="s">
        <v>94</v>
      </c>
      <c r="N196" s="100" t="s">
        <v>31</v>
      </c>
      <c r="O196" s="99" t="s">
        <v>32</v>
      </c>
      <c r="P196" s="101"/>
      <c r="Q196" s="100"/>
      <c r="R196" s="100"/>
      <c r="S196" s="96" t="s">
        <v>3196</v>
      </c>
      <c r="T196" s="100"/>
      <c r="U196" s="99"/>
      <c r="V196" s="99"/>
      <c r="W196" s="104" t="s">
        <v>112</v>
      </c>
      <c r="X196" s="104" t="s">
        <v>112</v>
      </c>
      <c r="Y196" s="98"/>
      <c r="Z196" s="99" t="s">
        <v>671</v>
      </c>
      <c r="AA196" s="100" t="s">
        <v>34</v>
      </c>
      <c r="AB196" s="9">
        <f t="shared" ca="1" si="15"/>
        <v>1479</v>
      </c>
      <c r="AC196" s="9" t="str">
        <f t="shared" ca="1" si="16"/>
        <v>Above 1 Year</v>
      </c>
      <c r="AD196" s="9" t="str">
        <f t="shared" ca="1" si="17"/>
        <v/>
      </c>
      <c r="AE196" s="9" t="str">
        <f t="shared" ca="1" si="18"/>
        <v/>
      </c>
      <c r="AF196" s="100" t="s">
        <v>245</v>
      </c>
      <c r="AG196" s="97" t="s">
        <v>4131</v>
      </c>
      <c r="AH196" s="97" t="str">
        <f t="shared" ca="1" si="19"/>
        <v>Above 1 Year</v>
      </c>
    </row>
    <row r="197" spans="1:34" s="24" customFormat="1" ht="25.5" customHeight="1" x14ac:dyDescent="0.25">
      <c r="A197" s="96">
        <v>196</v>
      </c>
      <c r="B197" s="61" t="s">
        <v>2660</v>
      </c>
      <c r="C197" s="97" t="s">
        <v>183</v>
      </c>
      <c r="D197" s="97"/>
      <c r="E197" s="97" t="s">
        <v>61</v>
      </c>
      <c r="F197" s="97" t="s">
        <v>672</v>
      </c>
      <c r="G197" s="96" t="s">
        <v>227</v>
      </c>
      <c r="H197" s="98">
        <v>44833</v>
      </c>
      <c r="I197" s="96" t="s">
        <v>190</v>
      </c>
      <c r="J197" s="96">
        <v>2022</v>
      </c>
      <c r="K197" s="97" t="s">
        <v>59</v>
      </c>
      <c r="L197" s="97" t="s">
        <v>228</v>
      </c>
      <c r="M197" s="97" t="s">
        <v>59</v>
      </c>
      <c r="N197" s="96" t="s">
        <v>60</v>
      </c>
      <c r="O197" s="97" t="s">
        <v>32</v>
      </c>
      <c r="P197" s="98"/>
      <c r="Q197" s="96"/>
      <c r="R197" s="96"/>
      <c r="S197" s="96" t="s">
        <v>3196</v>
      </c>
      <c r="T197" s="96"/>
      <c r="U197" s="97"/>
      <c r="V197" s="97"/>
      <c r="W197" s="104" t="s">
        <v>112</v>
      </c>
      <c r="X197" s="104" t="s">
        <v>112</v>
      </c>
      <c r="Y197" s="98"/>
      <c r="Z197" s="97" t="s">
        <v>673</v>
      </c>
      <c r="AA197" s="96" t="s">
        <v>34</v>
      </c>
      <c r="AB197" s="9">
        <f t="shared" ca="1" si="15"/>
        <v>1478</v>
      </c>
      <c r="AC197" s="9" t="str">
        <f t="shared" ca="1" si="16"/>
        <v>Above 1 Year</v>
      </c>
      <c r="AD197" s="9" t="str">
        <f t="shared" ca="1" si="17"/>
        <v/>
      </c>
      <c r="AE197" s="9" t="str">
        <f t="shared" ca="1" si="18"/>
        <v/>
      </c>
      <c r="AF197" s="97" t="s">
        <v>229</v>
      </c>
      <c r="AG197" s="97" t="s">
        <v>4132</v>
      </c>
      <c r="AH197" s="97" t="str">
        <f t="shared" ca="1" si="19"/>
        <v>Above 1 Year</v>
      </c>
    </row>
    <row r="198" spans="1:34" s="24" customFormat="1" ht="25.5" customHeight="1" x14ac:dyDescent="0.25">
      <c r="A198" s="96">
        <v>197</v>
      </c>
      <c r="B198" s="61" t="s">
        <v>2808</v>
      </c>
      <c r="C198" s="97" t="s">
        <v>185</v>
      </c>
      <c r="D198" s="97"/>
      <c r="E198" s="97" t="s">
        <v>73</v>
      </c>
      <c r="F198" s="97" t="s">
        <v>586</v>
      </c>
      <c r="G198" s="96" t="s">
        <v>227</v>
      </c>
      <c r="H198" s="98">
        <v>44837</v>
      </c>
      <c r="I198" s="96" t="s">
        <v>232</v>
      </c>
      <c r="J198" s="96">
        <v>2022</v>
      </c>
      <c r="K198" s="97" t="s">
        <v>59</v>
      </c>
      <c r="L198" s="97" t="s">
        <v>228</v>
      </c>
      <c r="M198" s="97" t="s">
        <v>59</v>
      </c>
      <c r="N198" s="96" t="s">
        <v>60</v>
      </c>
      <c r="O198" s="97" t="s">
        <v>32</v>
      </c>
      <c r="P198" s="98"/>
      <c r="Q198" s="96"/>
      <c r="R198" s="96"/>
      <c r="S198" s="96" t="s">
        <v>3196</v>
      </c>
      <c r="T198" s="96"/>
      <c r="U198" s="97"/>
      <c r="V198" s="97"/>
      <c r="W198" s="104" t="s">
        <v>112</v>
      </c>
      <c r="X198" s="104" t="s">
        <v>112</v>
      </c>
      <c r="Y198" s="98"/>
      <c r="Z198" s="97" t="s">
        <v>674</v>
      </c>
      <c r="AA198" s="96" t="s">
        <v>34</v>
      </c>
      <c r="AB198" s="9">
        <f t="shared" ca="1" si="15"/>
        <v>1474</v>
      </c>
      <c r="AC198" s="9" t="str">
        <f t="shared" ca="1" si="16"/>
        <v>Above 1 Year</v>
      </c>
      <c r="AD198" s="9" t="str">
        <f t="shared" ca="1" si="17"/>
        <v/>
      </c>
      <c r="AE198" s="9" t="str">
        <f t="shared" ca="1" si="18"/>
        <v/>
      </c>
      <c r="AF198" s="97" t="s">
        <v>229</v>
      </c>
      <c r="AG198" s="97" t="s">
        <v>4133</v>
      </c>
      <c r="AH198" s="97" t="str">
        <f t="shared" ca="1" si="19"/>
        <v>Above 1 Year</v>
      </c>
    </row>
    <row r="199" spans="1:34" s="24" customFormat="1" ht="25.5" customHeight="1" x14ac:dyDescent="0.25">
      <c r="A199" s="96">
        <v>198</v>
      </c>
      <c r="B199" s="61" t="s">
        <v>2810</v>
      </c>
      <c r="C199" s="97">
        <v>0</v>
      </c>
      <c r="D199" s="97" t="s">
        <v>2690</v>
      </c>
      <c r="E199" s="97" t="s">
        <v>68</v>
      </c>
      <c r="F199" s="97" t="s">
        <v>1344</v>
      </c>
      <c r="G199" s="96" t="s">
        <v>1345</v>
      </c>
      <c r="H199" s="98">
        <v>44838</v>
      </c>
      <c r="I199" s="96" t="s">
        <v>232</v>
      </c>
      <c r="J199" s="96">
        <v>2022</v>
      </c>
      <c r="K199" s="97" t="s">
        <v>39</v>
      </c>
      <c r="L199" s="97"/>
      <c r="M199" s="97" t="s">
        <v>39</v>
      </c>
      <c r="N199" s="96" t="s">
        <v>31</v>
      </c>
      <c r="O199" s="97" t="s">
        <v>45</v>
      </c>
      <c r="P199" s="98"/>
      <c r="Q199" s="96"/>
      <c r="R199" s="96"/>
      <c r="S199" s="96" t="s">
        <v>3196</v>
      </c>
      <c r="T199" s="96"/>
      <c r="U199" s="97"/>
      <c r="V199" s="97"/>
      <c r="W199" s="104" t="s">
        <v>112</v>
      </c>
      <c r="X199" s="104" t="s">
        <v>112</v>
      </c>
      <c r="Y199" s="98"/>
      <c r="Z199" s="97" t="s">
        <v>1346</v>
      </c>
      <c r="AA199" s="96" t="s">
        <v>34</v>
      </c>
      <c r="AB199" s="9">
        <f t="shared" ca="1" si="15"/>
        <v>1473</v>
      </c>
      <c r="AC199" s="9" t="str">
        <f t="shared" ca="1" si="16"/>
        <v>Above 1 Year</v>
      </c>
      <c r="AD199" s="9" t="str">
        <f t="shared" ca="1" si="17"/>
        <v/>
      </c>
      <c r="AE199" s="9" t="str">
        <f t="shared" ca="1" si="18"/>
        <v/>
      </c>
      <c r="AF199" s="97" t="s">
        <v>563</v>
      </c>
      <c r="AG199" s="97" t="s">
        <v>4134</v>
      </c>
      <c r="AH199" s="97" t="str">
        <f t="shared" ca="1" si="19"/>
        <v>Above 1 Year</v>
      </c>
    </row>
    <row r="200" spans="1:34" s="24" customFormat="1" ht="25.5" customHeight="1" x14ac:dyDescent="0.25">
      <c r="A200" s="96">
        <v>199</v>
      </c>
      <c r="B200" s="61" t="s">
        <v>2660</v>
      </c>
      <c r="C200" s="97" t="s">
        <v>46</v>
      </c>
      <c r="D200" s="97"/>
      <c r="E200" s="97" t="s">
        <v>47</v>
      </c>
      <c r="F200" s="97" t="s">
        <v>675</v>
      </c>
      <c r="G200" s="96" t="s">
        <v>376</v>
      </c>
      <c r="H200" s="98">
        <v>44846</v>
      </c>
      <c r="I200" s="96" t="s">
        <v>232</v>
      </c>
      <c r="J200" s="96">
        <v>2022</v>
      </c>
      <c r="K200" s="97" t="s">
        <v>77</v>
      </c>
      <c r="L200" s="97"/>
      <c r="M200" s="97" t="s">
        <v>72</v>
      </c>
      <c r="N200" s="96" t="s">
        <v>31</v>
      </c>
      <c r="O200" s="97" t="s">
        <v>32</v>
      </c>
      <c r="P200" s="98"/>
      <c r="Q200" s="96"/>
      <c r="R200" s="96"/>
      <c r="S200" s="96" t="s">
        <v>3196</v>
      </c>
      <c r="T200" s="96"/>
      <c r="U200" s="97"/>
      <c r="V200" s="97"/>
      <c r="W200" s="104" t="s">
        <v>112</v>
      </c>
      <c r="X200" s="104" t="s">
        <v>112</v>
      </c>
      <c r="Y200" s="98"/>
      <c r="Z200" s="97" t="s">
        <v>676</v>
      </c>
      <c r="AA200" s="96" t="s">
        <v>34</v>
      </c>
      <c r="AB200" s="9">
        <f t="shared" ca="1" si="15"/>
        <v>1465</v>
      </c>
      <c r="AC200" s="9" t="str">
        <f t="shared" ca="1" si="16"/>
        <v>Above 1 Year</v>
      </c>
      <c r="AD200" s="9" t="str">
        <f t="shared" ca="1" si="17"/>
        <v/>
      </c>
      <c r="AE200" s="9" t="str">
        <f t="shared" ca="1" si="18"/>
        <v/>
      </c>
      <c r="AF200" s="97" t="s">
        <v>378</v>
      </c>
      <c r="AG200" s="97" t="s">
        <v>4135</v>
      </c>
      <c r="AH200" s="97" t="str">
        <f t="shared" ca="1" si="19"/>
        <v>Above 1 Year</v>
      </c>
    </row>
    <row r="201" spans="1:34" s="24" customFormat="1" ht="25.5" customHeight="1" x14ac:dyDescent="0.25">
      <c r="A201" s="96">
        <v>200</v>
      </c>
      <c r="B201" s="61" t="s">
        <v>2810</v>
      </c>
      <c r="C201" s="97">
        <v>0</v>
      </c>
      <c r="D201" s="97" t="s">
        <v>2689</v>
      </c>
      <c r="E201" s="97" t="s">
        <v>68</v>
      </c>
      <c r="F201" s="97" t="s">
        <v>1415</v>
      </c>
      <c r="G201" s="96" t="s">
        <v>1416</v>
      </c>
      <c r="H201" s="98">
        <v>44847</v>
      </c>
      <c r="I201" s="96" t="s">
        <v>232</v>
      </c>
      <c r="J201" s="96">
        <v>2022</v>
      </c>
      <c r="K201" s="97" t="s">
        <v>39</v>
      </c>
      <c r="L201" s="97"/>
      <c r="M201" s="97" t="s">
        <v>39</v>
      </c>
      <c r="N201" s="96" t="s">
        <v>31</v>
      </c>
      <c r="O201" s="97" t="s">
        <v>45</v>
      </c>
      <c r="P201" s="98"/>
      <c r="Q201" s="96"/>
      <c r="R201" s="96"/>
      <c r="S201" s="96" t="s">
        <v>3196</v>
      </c>
      <c r="T201" s="96"/>
      <c r="U201" s="97"/>
      <c r="V201" s="97"/>
      <c r="W201" s="104" t="s">
        <v>112</v>
      </c>
      <c r="X201" s="104" t="s">
        <v>112</v>
      </c>
      <c r="Y201" s="98"/>
      <c r="Z201" s="97" t="s">
        <v>1417</v>
      </c>
      <c r="AA201" s="96" t="s">
        <v>34</v>
      </c>
      <c r="AB201" s="9">
        <f t="shared" ca="1" si="15"/>
        <v>1464</v>
      </c>
      <c r="AC201" s="9" t="str">
        <f t="shared" ca="1" si="16"/>
        <v>Above 1 Year</v>
      </c>
      <c r="AD201" s="9" t="str">
        <f t="shared" ca="1" si="17"/>
        <v/>
      </c>
      <c r="AE201" s="9" t="str">
        <f t="shared" ca="1" si="18"/>
        <v/>
      </c>
      <c r="AF201" s="97" t="s">
        <v>563</v>
      </c>
      <c r="AG201" s="97" t="s">
        <v>4136</v>
      </c>
      <c r="AH201" s="97" t="str">
        <f t="shared" ca="1" si="19"/>
        <v>Above 1 Year</v>
      </c>
    </row>
    <row r="202" spans="1:34" s="24" customFormat="1" ht="25.5" customHeight="1" x14ac:dyDescent="0.25">
      <c r="A202" s="96">
        <v>201</v>
      </c>
      <c r="B202" s="61" t="s">
        <v>2808</v>
      </c>
      <c r="C202" s="97" t="s">
        <v>57</v>
      </c>
      <c r="D202" s="97"/>
      <c r="E202" s="97" t="s">
        <v>58</v>
      </c>
      <c r="F202" s="97" t="s">
        <v>680</v>
      </c>
      <c r="G202" s="96" t="s">
        <v>222</v>
      </c>
      <c r="H202" s="98">
        <v>44847</v>
      </c>
      <c r="I202" s="96" t="s">
        <v>232</v>
      </c>
      <c r="J202" s="96">
        <v>2022</v>
      </c>
      <c r="K202" s="97" t="s">
        <v>29</v>
      </c>
      <c r="L202" s="97"/>
      <c r="M202" s="97" t="s">
        <v>30</v>
      </c>
      <c r="N202" s="96" t="s">
        <v>31</v>
      </c>
      <c r="O202" s="97" t="s">
        <v>32</v>
      </c>
      <c r="P202" s="98"/>
      <c r="Q202" s="96"/>
      <c r="R202" s="96"/>
      <c r="S202" s="96" t="s">
        <v>3196</v>
      </c>
      <c r="T202" s="96"/>
      <c r="U202" s="97"/>
      <c r="V202" s="97"/>
      <c r="W202" s="104" t="s">
        <v>112</v>
      </c>
      <c r="X202" s="104" t="s">
        <v>50</v>
      </c>
      <c r="Y202" s="98"/>
      <c r="Z202" s="97" t="s">
        <v>681</v>
      </c>
      <c r="AA202" s="96" t="s">
        <v>34</v>
      </c>
      <c r="AB202" s="9">
        <f t="shared" ca="1" si="15"/>
        <v>1464</v>
      </c>
      <c r="AC202" s="9" t="str">
        <f t="shared" ca="1" si="16"/>
        <v>Above 1 Year</v>
      </c>
      <c r="AD202" s="9" t="str">
        <f t="shared" ca="1" si="17"/>
        <v/>
      </c>
      <c r="AE202" s="9" t="str">
        <f t="shared" ca="1" si="18"/>
        <v/>
      </c>
      <c r="AF202" s="97" t="s">
        <v>193</v>
      </c>
      <c r="AG202" s="97" t="s">
        <v>4137</v>
      </c>
      <c r="AH202" s="97" t="str">
        <f t="shared" ca="1" si="19"/>
        <v>Above 1 Year</v>
      </c>
    </row>
    <row r="203" spans="1:34" s="24" customFormat="1" ht="25.5" customHeight="1" x14ac:dyDescent="0.25">
      <c r="A203" s="96">
        <v>202</v>
      </c>
      <c r="B203" s="61" t="s">
        <v>2660</v>
      </c>
      <c r="C203" s="97" t="s">
        <v>46</v>
      </c>
      <c r="D203" s="97"/>
      <c r="E203" s="97" t="s">
        <v>67</v>
      </c>
      <c r="F203" s="97" t="s">
        <v>682</v>
      </c>
      <c r="G203" s="96" t="s">
        <v>243</v>
      </c>
      <c r="H203" s="98">
        <v>44854</v>
      </c>
      <c r="I203" s="96" t="s">
        <v>232</v>
      </c>
      <c r="J203" s="96">
        <v>2022</v>
      </c>
      <c r="K203" s="97" t="s">
        <v>94</v>
      </c>
      <c r="L203" s="97"/>
      <c r="M203" s="97" t="s">
        <v>94</v>
      </c>
      <c r="N203" s="96" t="s">
        <v>31</v>
      </c>
      <c r="O203" s="97" t="s">
        <v>32</v>
      </c>
      <c r="P203" s="98">
        <v>45517</v>
      </c>
      <c r="Q203" s="96"/>
      <c r="R203" s="96"/>
      <c r="S203" s="96" t="s">
        <v>3196</v>
      </c>
      <c r="T203" s="96"/>
      <c r="U203" s="97"/>
      <c r="V203" s="97"/>
      <c r="W203" s="104" t="s">
        <v>33</v>
      </c>
      <c r="X203" s="104" t="s">
        <v>33</v>
      </c>
      <c r="Y203" s="98">
        <v>45517</v>
      </c>
      <c r="Z203" s="97" t="s">
        <v>683</v>
      </c>
      <c r="AA203" s="96" t="s">
        <v>34</v>
      </c>
      <c r="AB203" s="9">
        <f t="shared" ca="1" si="15"/>
        <v>1457</v>
      </c>
      <c r="AC203" s="9" t="str">
        <f t="shared" ca="1" si="16"/>
        <v>Above 1 Year</v>
      </c>
      <c r="AD203" s="9">
        <f t="shared" ca="1" si="17"/>
        <v>794</v>
      </c>
      <c r="AE203" s="9" t="str">
        <f t="shared" ca="1" si="18"/>
        <v>Above 1 Year</v>
      </c>
      <c r="AF203" s="97" t="s">
        <v>245</v>
      </c>
      <c r="AG203" s="97" t="s">
        <v>4138</v>
      </c>
      <c r="AH203" s="97" t="str">
        <f t="shared" si="19"/>
        <v/>
      </c>
    </row>
    <row r="204" spans="1:34" s="24" customFormat="1" ht="25.5" customHeight="1" x14ac:dyDescent="0.25">
      <c r="A204" s="96">
        <v>203</v>
      </c>
      <c r="B204" s="61" t="s">
        <v>2810</v>
      </c>
      <c r="C204" s="97">
        <v>0</v>
      </c>
      <c r="D204" s="97"/>
      <c r="E204" s="97" t="s">
        <v>68</v>
      </c>
      <c r="F204" s="97" t="s">
        <v>1155</v>
      </c>
      <c r="G204" s="96" t="s">
        <v>222</v>
      </c>
      <c r="H204" s="98">
        <v>44855</v>
      </c>
      <c r="I204" s="96" t="s">
        <v>232</v>
      </c>
      <c r="J204" s="96">
        <v>2022</v>
      </c>
      <c r="K204" s="97" t="s">
        <v>29</v>
      </c>
      <c r="L204" s="97"/>
      <c r="M204" s="97" t="s">
        <v>30</v>
      </c>
      <c r="N204" s="96" t="s">
        <v>31</v>
      </c>
      <c r="O204" s="97" t="s">
        <v>32</v>
      </c>
      <c r="P204" s="98"/>
      <c r="Q204" s="96"/>
      <c r="R204" s="96"/>
      <c r="S204" s="96" t="s">
        <v>3196</v>
      </c>
      <c r="T204" s="96"/>
      <c r="U204" s="97"/>
      <c r="V204" s="97"/>
      <c r="W204" s="104" t="s">
        <v>50</v>
      </c>
      <c r="X204" s="104" t="s">
        <v>50</v>
      </c>
      <c r="Y204" s="98"/>
      <c r="Z204" s="97" t="s">
        <v>1156</v>
      </c>
      <c r="AA204" s="96" t="s">
        <v>34</v>
      </c>
      <c r="AB204" s="9">
        <f t="shared" ca="1" si="15"/>
        <v>1456</v>
      </c>
      <c r="AC204" s="9" t="str">
        <f t="shared" ca="1" si="16"/>
        <v>Above 1 Year</v>
      </c>
      <c r="AD204" s="9" t="str">
        <f t="shared" ca="1" si="17"/>
        <v/>
      </c>
      <c r="AE204" s="9" t="str">
        <f t="shared" ca="1" si="18"/>
        <v/>
      </c>
      <c r="AF204" s="97" t="s">
        <v>193</v>
      </c>
      <c r="AG204" s="97" t="s">
        <v>4139</v>
      </c>
      <c r="AH204" s="97" t="str">
        <f t="shared" ca="1" si="19"/>
        <v>Above 1 Year</v>
      </c>
    </row>
    <row r="205" spans="1:34" s="24" customFormat="1" ht="25.5" customHeight="1" x14ac:dyDescent="0.25">
      <c r="A205" s="96">
        <v>204</v>
      </c>
      <c r="B205" s="61" t="s">
        <v>2660</v>
      </c>
      <c r="C205" s="97">
        <v>0</v>
      </c>
      <c r="D205" s="97"/>
      <c r="E205" s="97" t="s">
        <v>28</v>
      </c>
      <c r="F205" s="97" t="s">
        <v>651</v>
      </c>
      <c r="G205" s="96" t="s">
        <v>686</v>
      </c>
      <c r="H205" s="98">
        <v>44855</v>
      </c>
      <c r="I205" s="96" t="s">
        <v>232</v>
      </c>
      <c r="J205" s="96">
        <v>2022</v>
      </c>
      <c r="K205" s="97" t="s">
        <v>94</v>
      </c>
      <c r="L205" s="97"/>
      <c r="M205" s="97" t="s">
        <v>94</v>
      </c>
      <c r="N205" s="96" t="s">
        <v>31</v>
      </c>
      <c r="O205" s="97" t="s">
        <v>32</v>
      </c>
      <c r="P205" s="98"/>
      <c r="Q205" s="96"/>
      <c r="R205" s="96"/>
      <c r="S205" s="96" t="s">
        <v>3196</v>
      </c>
      <c r="T205" s="96"/>
      <c r="U205" s="97"/>
      <c r="V205" s="97"/>
      <c r="W205" s="104" t="s">
        <v>128</v>
      </c>
      <c r="X205" s="104" t="s">
        <v>112</v>
      </c>
      <c r="Y205" s="98"/>
      <c r="Z205" s="97" t="s">
        <v>687</v>
      </c>
      <c r="AA205" s="96" t="s">
        <v>34</v>
      </c>
      <c r="AB205" s="9">
        <f t="shared" ca="1" si="15"/>
        <v>1456</v>
      </c>
      <c r="AC205" s="9" t="str">
        <f t="shared" ca="1" si="16"/>
        <v>Above 1 Year</v>
      </c>
      <c r="AD205" s="9" t="str">
        <f t="shared" ca="1" si="17"/>
        <v/>
      </c>
      <c r="AE205" s="9" t="str">
        <f t="shared" ca="1" si="18"/>
        <v/>
      </c>
      <c r="AF205" s="97" t="s">
        <v>245</v>
      </c>
      <c r="AG205" s="97" t="s">
        <v>4140</v>
      </c>
      <c r="AH205" s="97" t="str">
        <f t="shared" ca="1" si="19"/>
        <v>Above 1 Year</v>
      </c>
    </row>
    <row r="206" spans="1:34" s="24" customFormat="1" ht="25.5" customHeight="1" x14ac:dyDescent="0.25">
      <c r="A206" s="96">
        <v>205</v>
      </c>
      <c r="B206" s="61" t="s">
        <v>2808</v>
      </c>
      <c r="C206" s="97" t="s">
        <v>2661</v>
      </c>
      <c r="D206" s="97"/>
      <c r="E206" s="97" t="s">
        <v>89</v>
      </c>
      <c r="F206" s="97" t="s">
        <v>649</v>
      </c>
      <c r="G206" s="96" t="s">
        <v>688</v>
      </c>
      <c r="H206" s="98">
        <v>44856</v>
      </c>
      <c r="I206" s="96" t="s">
        <v>232</v>
      </c>
      <c r="J206" s="96">
        <v>2022</v>
      </c>
      <c r="K206" s="97" t="s">
        <v>91</v>
      </c>
      <c r="L206" s="97"/>
      <c r="M206" s="97" t="s">
        <v>54</v>
      </c>
      <c r="N206" s="96" t="s">
        <v>31</v>
      </c>
      <c r="O206" s="97" t="s">
        <v>32</v>
      </c>
      <c r="P206" s="98">
        <v>44903</v>
      </c>
      <c r="Q206" s="96"/>
      <c r="R206" s="96"/>
      <c r="S206" s="96" t="s">
        <v>3196</v>
      </c>
      <c r="T206" s="96"/>
      <c r="U206" s="97"/>
      <c r="V206" s="97"/>
      <c r="W206" s="104" t="s">
        <v>33</v>
      </c>
      <c r="X206" s="104" t="s">
        <v>33</v>
      </c>
      <c r="Y206" s="98">
        <v>44903</v>
      </c>
      <c r="Z206" s="97" t="s">
        <v>689</v>
      </c>
      <c r="AA206" s="96" t="s">
        <v>34</v>
      </c>
      <c r="AB206" s="9">
        <f t="shared" ca="1" si="15"/>
        <v>1455</v>
      </c>
      <c r="AC206" s="9" t="str">
        <f t="shared" ca="1" si="16"/>
        <v>Above 1 Year</v>
      </c>
      <c r="AD206" s="9">
        <f t="shared" ca="1" si="17"/>
        <v>1408</v>
      </c>
      <c r="AE206" s="9" t="str">
        <f t="shared" ca="1" si="18"/>
        <v>Above 1 Year</v>
      </c>
      <c r="AF206" s="97" t="s">
        <v>216</v>
      </c>
      <c r="AG206" s="97" t="s">
        <v>4141</v>
      </c>
      <c r="AH206" s="97" t="str">
        <f t="shared" si="19"/>
        <v/>
      </c>
    </row>
    <row r="207" spans="1:34" s="24" customFormat="1" ht="25.5" customHeight="1" x14ac:dyDescent="0.25">
      <c r="A207" s="96">
        <v>206</v>
      </c>
      <c r="B207" s="61" t="s">
        <v>2810</v>
      </c>
      <c r="C207" s="97">
        <v>0</v>
      </c>
      <c r="D207" s="99"/>
      <c r="E207" s="99" t="s">
        <v>68</v>
      </c>
      <c r="F207" s="99" t="s">
        <v>690</v>
      </c>
      <c r="G207" s="100" t="s">
        <v>691</v>
      </c>
      <c r="H207" s="101">
        <v>44857</v>
      </c>
      <c r="I207" s="100" t="s">
        <v>232</v>
      </c>
      <c r="J207" s="100">
        <v>2022</v>
      </c>
      <c r="K207" s="102" t="s">
        <v>94</v>
      </c>
      <c r="L207" s="99"/>
      <c r="M207" s="99" t="s">
        <v>94</v>
      </c>
      <c r="N207" s="100" t="s">
        <v>31</v>
      </c>
      <c r="O207" s="99" t="s">
        <v>32</v>
      </c>
      <c r="P207" s="101"/>
      <c r="Q207" s="100"/>
      <c r="R207" s="100"/>
      <c r="S207" s="96" t="s">
        <v>3196</v>
      </c>
      <c r="T207" s="100"/>
      <c r="U207" s="99"/>
      <c r="V207" s="99"/>
      <c r="W207" s="104" t="s">
        <v>112</v>
      </c>
      <c r="X207" s="104" t="s">
        <v>112</v>
      </c>
      <c r="Y207" s="98"/>
      <c r="Z207" s="99" t="s">
        <v>692</v>
      </c>
      <c r="AA207" s="100" t="s">
        <v>34</v>
      </c>
      <c r="AB207" s="9">
        <f t="shared" ca="1" si="15"/>
        <v>1454</v>
      </c>
      <c r="AC207" s="9" t="str">
        <f t="shared" ca="1" si="16"/>
        <v>Above 1 Year</v>
      </c>
      <c r="AD207" s="9" t="str">
        <f t="shared" ca="1" si="17"/>
        <v/>
      </c>
      <c r="AE207" s="9" t="str">
        <f t="shared" ca="1" si="18"/>
        <v/>
      </c>
      <c r="AF207" s="100" t="s">
        <v>245</v>
      </c>
      <c r="AG207" s="97" t="s">
        <v>4142</v>
      </c>
      <c r="AH207" s="97" t="str">
        <f t="shared" ca="1" si="19"/>
        <v>Above 1 Year</v>
      </c>
    </row>
    <row r="208" spans="1:34" s="24" customFormat="1" ht="25.5" customHeight="1" x14ac:dyDescent="0.25">
      <c r="A208" s="96">
        <v>207</v>
      </c>
      <c r="B208" s="61" t="s">
        <v>2660</v>
      </c>
      <c r="C208" s="97">
        <v>0</v>
      </c>
      <c r="D208" s="99"/>
      <c r="E208" s="99" t="s">
        <v>28</v>
      </c>
      <c r="F208" s="99" t="s">
        <v>639</v>
      </c>
      <c r="G208" s="100" t="s">
        <v>693</v>
      </c>
      <c r="H208" s="101">
        <v>44859</v>
      </c>
      <c r="I208" s="100" t="s">
        <v>232</v>
      </c>
      <c r="J208" s="100">
        <v>2022</v>
      </c>
      <c r="K208" s="102" t="s">
        <v>94</v>
      </c>
      <c r="L208" s="99"/>
      <c r="M208" s="99" t="s">
        <v>94</v>
      </c>
      <c r="N208" s="100" t="s">
        <v>31</v>
      </c>
      <c r="O208" s="99" t="s">
        <v>32</v>
      </c>
      <c r="P208" s="101"/>
      <c r="Q208" s="100"/>
      <c r="R208" s="100"/>
      <c r="S208" s="96" t="s">
        <v>3196</v>
      </c>
      <c r="T208" s="100"/>
      <c r="U208" s="99"/>
      <c r="V208" s="99"/>
      <c r="W208" s="104" t="s">
        <v>128</v>
      </c>
      <c r="X208" s="104" t="s">
        <v>112</v>
      </c>
      <c r="Y208" s="98"/>
      <c r="Z208" s="99" t="s">
        <v>694</v>
      </c>
      <c r="AA208" s="100" t="s">
        <v>34</v>
      </c>
      <c r="AB208" s="9">
        <f t="shared" ca="1" si="15"/>
        <v>1452</v>
      </c>
      <c r="AC208" s="9" t="str">
        <f t="shared" ca="1" si="16"/>
        <v>Above 1 Year</v>
      </c>
      <c r="AD208" s="9" t="str">
        <f t="shared" ca="1" si="17"/>
        <v/>
      </c>
      <c r="AE208" s="9" t="str">
        <f t="shared" ca="1" si="18"/>
        <v/>
      </c>
      <c r="AF208" s="100" t="s">
        <v>245</v>
      </c>
      <c r="AG208" s="97" t="s">
        <v>4143</v>
      </c>
      <c r="AH208" s="97" t="str">
        <f t="shared" ca="1" si="19"/>
        <v>Above 1 Year</v>
      </c>
    </row>
    <row r="209" spans="1:34" s="24" customFormat="1" ht="25.5" customHeight="1" x14ac:dyDescent="0.25">
      <c r="A209" s="96">
        <v>208</v>
      </c>
      <c r="B209" s="61" t="s">
        <v>2808</v>
      </c>
      <c r="C209" s="97" t="s">
        <v>2661</v>
      </c>
      <c r="D209" s="97"/>
      <c r="E209" s="97" t="s">
        <v>89</v>
      </c>
      <c r="F209" s="97" t="s">
        <v>695</v>
      </c>
      <c r="G209" s="96" t="s">
        <v>317</v>
      </c>
      <c r="H209" s="98">
        <v>44860</v>
      </c>
      <c r="I209" s="96" t="s">
        <v>232</v>
      </c>
      <c r="J209" s="96">
        <v>2022</v>
      </c>
      <c r="K209" s="97" t="s">
        <v>94</v>
      </c>
      <c r="L209" s="97"/>
      <c r="M209" s="97" t="s">
        <v>94</v>
      </c>
      <c r="N209" s="96" t="s">
        <v>31</v>
      </c>
      <c r="O209" s="97" t="s">
        <v>32</v>
      </c>
      <c r="P209" s="98"/>
      <c r="Q209" s="96"/>
      <c r="R209" s="96"/>
      <c r="S209" s="96" t="s">
        <v>3196</v>
      </c>
      <c r="T209" s="96"/>
      <c r="U209" s="97"/>
      <c r="V209" s="97"/>
      <c r="W209" s="104" t="s">
        <v>112</v>
      </c>
      <c r="X209" s="104" t="s">
        <v>112</v>
      </c>
      <c r="Y209" s="98"/>
      <c r="Z209" s="97" t="s">
        <v>696</v>
      </c>
      <c r="AA209" s="96" t="s">
        <v>34</v>
      </c>
      <c r="AB209" s="9">
        <f t="shared" ca="1" si="15"/>
        <v>1451</v>
      </c>
      <c r="AC209" s="9" t="str">
        <f t="shared" ca="1" si="16"/>
        <v>Above 1 Year</v>
      </c>
      <c r="AD209" s="9" t="str">
        <f t="shared" ca="1" si="17"/>
        <v/>
      </c>
      <c r="AE209" s="9" t="str">
        <f t="shared" ca="1" si="18"/>
        <v/>
      </c>
      <c r="AF209" s="97" t="s">
        <v>245</v>
      </c>
      <c r="AG209" s="97" t="s">
        <v>4144</v>
      </c>
      <c r="AH209" s="97" t="str">
        <f t="shared" ca="1" si="19"/>
        <v>Above 1 Year</v>
      </c>
    </row>
    <row r="210" spans="1:34" s="24" customFormat="1" ht="25.5" customHeight="1" x14ac:dyDescent="0.25">
      <c r="A210" s="96">
        <v>209</v>
      </c>
      <c r="B210" s="61" t="s">
        <v>2660</v>
      </c>
      <c r="C210" s="97">
        <v>0</v>
      </c>
      <c r="D210" s="97"/>
      <c r="E210" s="97" t="s">
        <v>28</v>
      </c>
      <c r="F210" s="97" t="s">
        <v>697</v>
      </c>
      <c r="G210" s="96" t="s">
        <v>227</v>
      </c>
      <c r="H210" s="98">
        <v>44860</v>
      </c>
      <c r="I210" s="96" t="s">
        <v>232</v>
      </c>
      <c r="J210" s="96">
        <v>2022</v>
      </c>
      <c r="K210" s="97" t="s">
        <v>59</v>
      </c>
      <c r="L210" s="97" t="s">
        <v>228</v>
      </c>
      <c r="M210" s="97" t="s">
        <v>59</v>
      </c>
      <c r="N210" s="96" t="s">
        <v>60</v>
      </c>
      <c r="O210" s="97" t="s">
        <v>32</v>
      </c>
      <c r="P210" s="98"/>
      <c r="Q210" s="96"/>
      <c r="R210" s="96"/>
      <c r="S210" s="96" t="s">
        <v>3196</v>
      </c>
      <c r="T210" s="96"/>
      <c r="U210" s="97"/>
      <c r="V210" s="97"/>
      <c r="W210" s="104" t="s">
        <v>112</v>
      </c>
      <c r="X210" s="104" t="s">
        <v>112</v>
      </c>
      <c r="Y210" s="98"/>
      <c r="Z210" s="97" t="s">
        <v>698</v>
      </c>
      <c r="AA210" s="96" t="s">
        <v>34</v>
      </c>
      <c r="AB210" s="9">
        <f t="shared" ca="1" si="15"/>
        <v>1451</v>
      </c>
      <c r="AC210" s="9" t="str">
        <f t="shared" ca="1" si="16"/>
        <v>Above 1 Year</v>
      </c>
      <c r="AD210" s="9" t="str">
        <f t="shared" ca="1" si="17"/>
        <v/>
      </c>
      <c r="AE210" s="9" t="str">
        <f t="shared" ca="1" si="18"/>
        <v/>
      </c>
      <c r="AF210" s="97" t="s">
        <v>229</v>
      </c>
      <c r="AG210" s="97" t="s">
        <v>4145</v>
      </c>
      <c r="AH210" s="97" t="str">
        <f t="shared" ca="1" si="19"/>
        <v>Above 1 Year</v>
      </c>
    </row>
    <row r="211" spans="1:34" s="24" customFormat="1" ht="25.5" customHeight="1" x14ac:dyDescent="0.25">
      <c r="A211" s="96">
        <v>210</v>
      </c>
      <c r="B211" s="61" t="s">
        <v>2810</v>
      </c>
      <c r="C211" s="97" t="s">
        <v>97</v>
      </c>
      <c r="D211" s="97"/>
      <c r="E211" s="97" t="s">
        <v>114</v>
      </c>
      <c r="F211" s="97" t="s">
        <v>748</v>
      </c>
      <c r="G211" s="96" t="s">
        <v>243</v>
      </c>
      <c r="H211" s="98">
        <v>44863</v>
      </c>
      <c r="I211" s="96" t="s">
        <v>232</v>
      </c>
      <c r="J211" s="96">
        <v>2022</v>
      </c>
      <c r="K211" s="97" t="s">
        <v>94</v>
      </c>
      <c r="L211" s="97"/>
      <c r="M211" s="97" t="s">
        <v>94</v>
      </c>
      <c r="N211" s="96" t="s">
        <v>31</v>
      </c>
      <c r="O211" s="97" t="s">
        <v>32</v>
      </c>
      <c r="P211" s="98"/>
      <c r="Q211" s="96"/>
      <c r="R211" s="96"/>
      <c r="S211" s="96" t="s">
        <v>3196</v>
      </c>
      <c r="T211" s="96"/>
      <c r="U211" s="97"/>
      <c r="V211" s="97"/>
      <c r="W211" s="104" t="s">
        <v>128</v>
      </c>
      <c r="X211" s="104" t="s">
        <v>128</v>
      </c>
      <c r="Y211" s="98"/>
      <c r="Z211" s="97" t="s">
        <v>1532</v>
      </c>
      <c r="AA211" s="96" t="s">
        <v>34</v>
      </c>
      <c r="AB211" s="9">
        <f t="shared" ca="1" si="15"/>
        <v>1448</v>
      </c>
      <c r="AC211" s="9" t="str">
        <f t="shared" ca="1" si="16"/>
        <v>Above 1 Year</v>
      </c>
      <c r="AD211" s="9" t="str">
        <f t="shared" ca="1" si="17"/>
        <v/>
      </c>
      <c r="AE211" s="9" t="str">
        <f t="shared" ca="1" si="18"/>
        <v/>
      </c>
      <c r="AF211" s="97" t="s">
        <v>245</v>
      </c>
      <c r="AG211" s="97" t="s">
        <v>4146</v>
      </c>
      <c r="AH211" s="97" t="str">
        <f t="shared" ca="1" si="19"/>
        <v>Above 1 Year</v>
      </c>
    </row>
    <row r="212" spans="1:34" s="24" customFormat="1" ht="25.5" customHeight="1" x14ac:dyDescent="0.25">
      <c r="A212" s="96">
        <v>211</v>
      </c>
      <c r="B212" s="61" t="s">
        <v>2808</v>
      </c>
      <c r="C212" s="97">
        <v>0</v>
      </c>
      <c r="D212" s="97"/>
      <c r="E212" s="97" t="s">
        <v>51</v>
      </c>
      <c r="F212" s="97" t="s">
        <v>1929</v>
      </c>
      <c r="G212" s="96" t="s">
        <v>686</v>
      </c>
      <c r="H212" s="98">
        <v>44868</v>
      </c>
      <c r="I212" s="96" t="s">
        <v>206</v>
      </c>
      <c r="J212" s="96">
        <v>2022</v>
      </c>
      <c r="K212" s="97" t="s">
        <v>94</v>
      </c>
      <c r="L212" s="97"/>
      <c r="M212" s="97" t="s">
        <v>94</v>
      </c>
      <c r="N212" s="96" t="s">
        <v>31</v>
      </c>
      <c r="O212" s="97" t="s">
        <v>32</v>
      </c>
      <c r="P212" s="98"/>
      <c r="Q212" s="96"/>
      <c r="R212" s="96"/>
      <c r="S212" s="96" t="s">
        <v>3196</v>
      </c>
      <c r="T212" s="96"/>
      <c r="U212" s="97"/>
      <c r="V212" s="97"/>
      <c r="W212" s="104" t="s">
        <v>128</v>
      </c>
      <c r="X212" s="104" t="s">
        <v>128</v>
      </c>
      <c r="Y212" s="98"/>
      <c r="Z212" s="97" t="s">
        <v>1930</v>
      </c>
      <c r="AA212" s="96" t="s">
        <v>34</v>
      </c>
      <c r="AB212" s="9">
        <f t="shared" ca="1" si="15"/>
        <v>1443</v>
      </c>
      <c r="AC212" s="9" t="str">
        <f t="shared" ca="1" si="16"/>
        <v>Above 1 Year</v>
      </c>
      <c r="AD212" s="9" t="str">
        <f t="shared" ca="1" si="17"/>
        <v/>
      </c>
      <c r="AE212" s="9" t="str">
        <f t="shared" ca="1" si="18"/>
        <v/>
      </c>
      <c r="AF212" s="97" t="s">
        <v>245</v>
      </c>
      <c r="AG212" s="97" t="s">
        <v>4147</v>
      </c>
      <c r="AH212" s="97" t="str">
        <f t="shared" ca="1" si="19"/>
        <v>Above 1 Year</v>
      </c>
    </row>
    <row r="213" spans="1:34" s="24" customFormat="1" ht="25.5" customHeight="1" x14ac:dyDescent="0.25">
      <c r="A213" s="96">
        <v>212</v>
      </c>
      <c r="B213" s="61" t="s">
        <v>2660</v>
      </c>
      <c r="C213" s="97">
        <v>0</v>
      </c>
      <c r="D213" s="97"/>
      <c r="E213" s="97" t="s">
        <v>28</v>
      </c>
      <c r="F213" s="97" t="s">
        <v>708</v>
      </c>
      <c r="G213" s="96" t="s">
        <v>693</v>
      </c>
      <c r="H213" s="98">
        <v>44873</v>
      </c>
      <c r="I213" s="96" t="s">
        <v>206</v>
      </c>
      <c r="J213" s="96">
        <v>2022</v>
      </c>
      <c r="K213" s="97" t="s">
        <v>94</v>
      </c>
      <c r="L213" s="97"/>
      <c r="M213" s="97" t="s">
        <v>94</v>
      </c>
      <c r="N213" s="96" t="s">
        <v>31</v>
      </c>
      <c r="O213" s="97" t="s">
        <v>32</v>
      </c>
      <c r="P213" s="98"/>
      <c r="Q213" s="96"/>
      <c r="R213" s="96"/>
      <c r="S213" s="96" t="s">
        <v>3196</v>
      </c>
      <c r="T213" s="96"/>
      <c r="U213" s="97"/>
      <c r="V213" s="97"/>
      <c r="W213" s="104" t="s">
        <v>128</v>
      </c>
      <c r="X213" s="104" t="s">
        <v>112</v>
      </c>
      <c r="Y213" s="98"/>
      <c r="Z213" s="97" t="s">
        <v>709</v>
      </c>
      <c r="AA213" s="96" t="s">
        <v>34</v>
      </c>
      <c r="AB213" s="9">
        <f t="shared" ca="1" si="15"/>
        <v>1438</v>
      </c>
      <c r="AC213" s="9" t="str">
        <f t="shared" ca="1" si="16"/>
        <v>Above 1 Year</v>
      </c>
      <c r="AD213" s="9" t="str">
        <f t="shared" ca="1" si="17"/>
        <v/>
      </c>
      <c r="AE213" s="9" t="str">
        <f t="shared" ca="1" si="18"/>
        <v/>
      </c>
      <c r="AF213" s="97" t="s">
        <v>245</v>
      </c>
      <c r="AG213" s="97" t="s">
        <v>4148</v>
      </c>
      <c r="AH213" s="97" t="str">
        <f t="shared" ca="1" si="19"/>
        <v>Above 1 Year</v>
      </c>
    </row>
    <row r="214" spans="1:34" s="24" customFormat="1" ht="25.5" customHeight="1" x14ac:dyDescent="0.25">
      <c r="A214" s="96">
        <v>213</v>
      </c>
      <c r="B214" s="61" t="s">
        <v>2810</v>
      </c>
      <c r="C214" s="97">
        <v>0</v>
      </c>
      <c r="D214" s="97"/>
      <c r="E214" s="97" t="s">
        <v>68</v>
      </c>
      <c r="F214" s="97" t="s">
        <v>710</v>
      </c>
      <c r="G214" s="96" t="s">
        <v>711</v>
      </c>
      <c r="H214" s="98">
        <v>44875</v>
      </c>
      <c r="I214" s="96" t="s">
        <v>206</v>
      </c>
      <c r="J214" s="96">
        <v>2022</v>
      </c>
      <c r="K214" s="97" t="s">
        <v>94</v>
      </c>
      <c r="L214" s="97"/>
      <c r="M214" s="97" t="s">
        <v>94</v>
      </c>
      <c r="N214" s="96" t="s">
        <v>31</v>
      </c>
      <c r="O214" s="97" t="s">
        <v>32</v>
      </c>
      <c r="P214" s="98"/>
      <c r="Q214" s="96"/>
      <c r="R214" s="96"/>
      <c r="S214" s="96" t="s">
        <v>3196</v>
      </c>
      <c r="T214" s="96"/>
      <c r="U214" s="97"/>
      <c r="V214" s="97"/>
      <c r="W214" s="104" t="s">
        <v>112</v>
      </c>
      <c r="X214" s="104" t="s">
        <v>112</v>
      </c>
      <c r="Y214" s="98"/>
      <c r="Z214" s="97" t="s">
        <v>712</v>
      </c>
      <c r="AA214" s="96" t="s">
        <v>34</v>
      </c>
      <c r="AB214" s="9">
        <f t="shared" ca="1" si="15"/>
        <v>1436</v>
      </c>
      <c r="AC214" s="9" t="str">
        <f t="shared" ca="1" si="16"/>
        <v>Above 1 Year</v>
      </c>
      <c r="AD214" s="9" t="str">
        <f t="shared" ca="1" si="17"/>
        <v/>
      </c>
      <c r="AE214" s="9" t="str">
        <f t="shared" ca="1" si="18"/>
        <v/>
      </c>
      <c r="AF214" s="97" t="s">
        <v>245</v>
      </c>
      <c r="AG214" s="97" t="s">
        <v>4149</v>
      </c>
      <c r="AH214" s="97" t="str">
        <f t="shared" ca="1" si="19"/>
        <v>Above 1 Year</v>
      </c>
    </row>
    <row r="215" spans="1:34" s="24" customFormat="1" ht="25.5" customHeight="1" x14ac:dyDescent="0.25">
      <c r="A215" s="96">
        <v>214</v>
      </c>
      <c r="B215" s="61" t="s">
        <v>2810</v>
      </c>
      <c r="C215" s="97">
        <v>0</v>
      </c>
      <c r="D215" s="97"/>
      <c r="E215" s="97" t="s">
        <v>68</v>
      </c>
      <c r="F215" s="97" t="s">
        <v>713</v>
      </c>
      <c r="G215" s="96" t="s">
        <v>227</v>
      </c>
      <c r="H215" s="98">
        <v>44876</v>
      </c>
      <c r="I215" s="96" t="s">
        <v>206</v>
      </c>
      <c r="J215" s="96">
        <v>2022</v>
      </c>
      <c r="K215" s="97" t="s">
        <v>59</v>
      </c>
      <c r="L215" s="97" t="s">
        <v>228</v>
      </c>
      <c r="M215" s="97" t="s">
        <v>59</v>
      </c>
      <c r="N215" s="96" t="s">
        <v>60</v>
      </c>
      <c r="O215" s="97" t="s">
        <v>32</v>
      </c>
      <c r="P215" s="98"/>
      <c r="Q215" s="96"/>
      <c r="R215" s="96"/>
      <c r="S215" s="96" t="s">
        <v>3196</v>
      </c>
      <c r="T215" s="96"/>
      <c r="U215" s="97"/>
      <c r="V215" s="97"/>
      <c r="W215" s="104" t="s">
        <v>112</v>
      </c>
      <c r="X215" s="104" t="s">
        <v>112</v>
      </c>
      <c r="Y215" s="98"/>
      <c r="Z215" s="97" t="s">
        <v>714</v>
      </c>
      <c r="AA215" s="96" t="s">
        <v>34</v>
      </c>
      <c r="AB215" s="9">
        <f t="shared" ca="1" si="15"/>
        <v>1435</v>
      </c>
      <c r="AC215" s="9" t="str">
        <f t="shared" ca="1" si="16"/>
        <v>Above 1 Year</v>
      </c>
      <c r="AD215" s="9" t="str">
        <f t="shared" ca="1" si="17"/>
        <v/>
      </c>
      <c r="AE215" s="9" t="str">
        <f t="shared" ca="1" si="18"/>
        <v/>
      </c>
      <c r="AF215" s="97" t="s">
        <v>229</v>
      </c>
      <c r="AG215" s="97" t="s">
        <v>4150</v>
      </c>
      <c r="AH215" s="97" t="str">
        <f t="shared" ca="1" si="19"/>
        <v>Above 1 Year</v>
      </c>
    </row>
    <row r="216" spans="1:34" s="24" customFormat="1" ht="25.5" customHeight="1" x14ac:dyDescent="0.25">
      <c r="A216" s="96">
        <v>215</v>
      </c>
      <c r="B216" s="61" t="s">
        <v>2660</v>
      </c>
      <c r="C216" s="97" t="s">
        <v>37</v>
      </c>
      <c r="D216" s="97"/>
      <c r="E216" s="97" t="s">
        <v>38</v>
      </c>
      <c r="F216" s="97" t="s">
        <v>2673</v>
      </c>
      <c r="G216" s="96" t="s">
        <v>2674</v>
      </c>
      <c r="H216" s="98">
        <v>44878</v>
      </c>
      <c r="I216" s="96" t="s">
        <v>206</v>
      </c>
      <c r="J216" s="96">
        <v>2022</v>
      </c>
      <c r="K216" s="97" t="s">
        <v>70</v>
      </c>
      <c r="L216" s="97"/>
      <c r="M216" s="97" t="s">
        <v>70</v>
      </c>
      <c r="N216" s="96" t="s">
        <v>70</v>
      </c>
      <c r="O216" s="97" t="s">
        <v>32</v>
      </c>
      <c r="P216" s="98"/>
      <c r="Q216" s="96"/>
      <c r="R216" s="96"/>
      <c r="S216" s="96" t="s">
        <v>3196</v>
      </c>
      <c r="T216" s="96"/>
      <c r="U216" s="97"/>
      <c r="V216" s="97"/>
      <c r="W216" s="104" t="s">
        <v>112</v>
      </c>
      <c r="X216" s="104" t="s">
        <v>112</v>
      </c>
      <c r="Y216" s="98"/>
      <c r="Z216" s="97" t="s">
        <v>2675</v>
      </c>
      <c r="AA216" s="96" t="s">
        <v>34</v>
      </c>
      <c r="AB216" s="9">
        <f t="shared" ca="1" si="15"/>
        <v>1433</v>
      </c>
      <c r="AC216" s="9" t="str">
        <f t="shared" ca="1" si="16"/>
        <v>Above 1 Year</v>
      </c>
      <c r="AD216" s="9" t="str">
        <f t="shared" ca="1" si="17"/>
        <v/>
      </c>
      <c r="AE216" s="9" t="str">
        <f t="shared" ca="1" si="18"/>
        <v/>
      </c>
      <c r="AF216" s="97" t="s">
        <v>229</v>
      </c>
      <c r="AG216" s="97" t="s">
        <v>4151</v>
      </c>
      <c r="AH216" s="97" t="str">
        <f t="shared" ca="1" si="19"/>
        <v>Above 1 Year</v>
      </c>
    </row>
    <row r="217" spans="1:34" s="24" customFormat="1" ht="25.5" customHeight="1" x14ac:dyDescent="0.25">
      <c r="A217" s="96">
        <v>216</v>
      </c>
      <c r="B217" s="61" t="s">
        <v>2660</v>
      </c>
      <c r="C217" s="97" t="s">
        <v>183</v>
      </c>
      <c r="D217" s="97"/>
      <c r="E217" s="97" t="s">
        <v>61</v>
      </c>
      <c r="F217" s="97" t="s">
        <v>204</v>
      </c>
      <c r="G217" s="96" t="s">
        <v>302</v>
      </c>
      <c r="H217" s="98">
        <v>44879</v>
      </c>
      <c r="I217" s="96" t="s">
        <v>206</v>
      </c>
      <c r="J217" s="96">
        <v>2022</v>
      </c>
      <c r="K217" s="97" t="s">
        <v>94</v>
      </c>
      <c r="L217" s="97"/>
      <c r="M217" s="97" t="s">
        <v>94</v>
      </c>
      <c r="N217" s="96" t="s">
        <v>31</v>
      </c>
      <c r="O217" s="97" t="s">
        <v>32</v>
      </c>
      <c r="P217" s="98"/>
      <c r="Q217" s="96"/>
      <c r="R217" s="96"/>
      <c r="S217" s="96" t="s">
        <v>3196</v>
      </c>
      <c r="T217" s="96"/>
      <c r="U217" s="97"/>
      <c r="V217" s="97"/>
      <c r="W217" s="104" t="s">
        <v>112</v>
      </c>
      <c r="X217" s="104" t="s">
        <v>112</v>
      </c>
      <c r="Y217" s="98"/>
      <c r="Z217" s="97" t="s">
        <v>1890</v>
      </c>
      <c r="AA217" s="96" t="s">
        <v>34</v>
      </c>
      <c r="AB217" s="9">
        <f t="shared" ca="1" si="15"/>
        <v>1432</v>
      </c>
      <c r="AC217" s="9" t="str">
        <f t="shared" ca="1" si="16"/>
        <v>Above 1 Year</v>
      </c>
      <c r="AD217" s="9" t="str">
        <f t="shared" ca="1" si="17"/>
        <v/>
      </c>
      <c r="AE217" s="9" t="str">
        <f t="shared" ca="1" si="18"/>
        <v/>
      </c>
      <c r="AF217" s="97" t="s">
        <v>245</v>
      </c>
      <c r="AG217" s="97" t="s">
        <v>4152</v>
      </c>
      <c r="AH217" s="97" t="str">
        <f t="shared" ca="1" si="19"/>
        <v>Above 1 Year</v>
      </c>
    </row>
    <row r="218" spans="1:34" s="24" customFormat="1" ht="25.5" customHeight="1" x14ac:dyDescent="0.25">
      <c r="A218" s="96">
        <v>217</v>
      </c>
      <c r="B218" s="61" t="s">
        <v>2660</v>
      </c>
      <c r="C218" s="97" t="s">
        <v>46</v>
      </c>
      <c r="D218" s="97"/>
      <c r="E218" s="97" t="s">
        <v>47</v>
      </c>
      <c r="F218" s="97" t="s">
        <v>718</v>
      </c>
      <c r="G218" s="96" t="s">
        <v>243</v>
      </c>
      <c r="H218" s="98">
        <v>44884</v>
      </c>
      <c r="I218" s="96" t="s">
        <v>206</v>
      </c>
      <c r="J218" s="96">
        <v>2022</v>
      </c>
      <c r="K218" s="97" t="s">
        <v>94</v>
      </c>
      <c r="L218" s="97"/>
      <c r="M218" s="97" t="s">
        <v>94</v>
      </c>
      <c r="N218" s="96" t="s">
        <v>31</v>
      </c>
      <c r="O218" s="97" t="s">
        <v>32</v>
      </c>
      <c r="P218" s="98"/>
      <c r="Q218" s="96"/>
      <c r="R218" s="96"/>
      <c r="S218" s="96" t="s">
        <v>3196</v>
      </c>
      <c r="T218" s="96"/>
      <c r="U218" s="97"/>
      <c r="V218" s="97"/>
      <c r="W218" s="104" t="s">
        <v>112</v>
      </c>
      <c r="X218" s="104" t="s">
        <v>112</v>
      </c>
      <c r="Y218" s="98"/>
      <c r="Z218" s="97" t="s">
        <v>719</v>
      </c>
      <c r="AA218" s="96" t="s">
        <v>34</v>
      </c>
      <c r="AB218" s="9">
        <f t="shared" ca="1" si="15"/>
        <v>1427</v>
      </c>
      <c r="AC218" s="9" t="str">
        <f t="shared" ca="1" si="16"/>
        <v>Above 1 Year</v>
      </c>
      <c r="AD218" s="9" t="str">
        <f t="shared" ca="1" si="17"/>
        <v/>
      </c>
      <c r="AE218" s="9" t="str">
        <f t="shared" ca="1" si="18"/>
        <v/>
      </c>
      <c r="AF218" s="97" t="s">
        <v>245</v>
      </c>
      <c r="AG218" s="97" t="s">
        <v>4153</v>
      </c>
      <c r="AH218" s="97" t="str">
        <f t="shared" ca="1" si="19"/>
        <v>Above 1 Year</v>
      </c>
    </row>
    <row r="219" spans="1:34" s="24" customFormat="1" ht="25.5" customHeight="1" x14ac:dyDescent="0.25">
      <c r="A219" s="96">
        <v>218</v>
      </c>
      <c r="B219" s="61" t="s">
        <v>2660</v>
      </c>
      <c r="C219" s="97" t="s">
        <v>183</v>
      </c>
      <c r="D219" s="97"/>
      <c r="E219" s="97" t="s">
        <v>74</v>
      </c>
      <c r="F219" s="97" t="s">
        <v>720</v>
      </c>
      <c r="G219" s="96" t="s">
        <v>302</v>
      </c>
      <c r="H219" s="98">
        <v>44890</v>
      </c>
      <c r="I219" s="96" t="s">
        <v>206</v>
      </c>
      <c r="J219" s="96">
        <v>2022</v>
      </c>
      <c r="K219" s="97" t="s">
        <v>94</v>
      </c>
      <c r="L219" s="97"/>
      <c r="M219" s="97" t="s">
        <v>94</v>
      </c>
      <c r="N219" s="96" t="s">
        <v>31</v>
      </c>
      <c r="O219" s="97" t="s">
        <v>32</v>
      </c>
      <c r="P219" s="98"/>
      <c r="Q219" s="96"/>
      <c r="R219" s="96"/>
      <c r="S219" s="96" t="s">
        <v>3196</v>
      </c>
      <c r="T219" s="96"/>
      <c r="U219" s="97"/>
      <c r="V219" s="97"/>
      <c r="W219" s="104" t="s">
        <v>128</v>
      </c>
      <c r="X219" s="104" t="s">
        <v>128</v>
      </c>
      <c r="Y219" s="98"/>
      <c r="Z219" s="97" t="s">
        <v>721</v>
      </c>
      <c r="AA219" s="96" t="s">
        <v>34</v>
      </c>
      <c r="AB219" s="9">
        <f t="shared" ca="1" si="15"/>
        <v>1421</v>
      </c>
      <c r="AC219" s="9" t="str">
        <f t="shared" ca="1" si="16"/>
        <v>Above 1 Year</v>
      </c>
      <c r="AD219" s="9" t="str">
        <f t="shared" ca="1" si="17"/>
        <v/>
      </c>
      <c r="AE219" s="9" t="str">
        <f t="shared" ca="1" si="18"/>
        <v/>
      </c>
      <c r="AF219" s="97" t="s">
        <v>245</v>
      </c>
      <c r="AG219" s="97" t="s">
        <v>4154</v>
      </c>
      <c r="AH219" s="97" t="str">
        <f t="shared" ca="1" si="19"/>
        <v>Above 1 Year</v>
      </c>
    </row>
    <row r="220" spans="1:34" s="24" customFormat="1" ht="25.5" customHeight="1" x14ac:dyDescent="0.25">
      <c r="A220" s="96">
        <v>219</v>
      </c>
      <c r="B220" s="61" t="s">
        <v>2660</v>
      </c>
      <c r="C220" s="97" t="s">
        <v>37</v>
      </c>
      <c r="D220" s="97"/>
      <c r="E220" s="97" t="s">
        <v>90</v>
      </c>
      <c r="F220" s="97" t="s">
        <v>699</v>
      </c>
      <c r="G220" s="96" t="s">
        <v>514</v>
      </c>
      <c r="H220" s="98">
        <v>44893</v>
      </c>
      <c r="I220" s="96" t="s">
        <v>206</v>
      </c>
      <c r="J220" s="96">
        <v>2022</v>
      </c>
      <c r="K220" s="97" t="s">
        <v>48</v>
      </c>
      <c r="L220" s="97"/>
      <c r="M220" s="97" t="s">
        <v>49</v>
      </c>
      <c r="N220" s="96" t="s">
        <v>31</v>
      </c>
      <c r="O220" s="97" t="s">
        <v>32</v>
      </c>
      <c r="P220" s="98"/>
      <c r="Q220" s="96"/>
      <c r="R220" s="96"/>
      <c r="S220" s="96" t="s">
        <v>3196</v>
      </c>
      <c r="T220" s="96"/>
      <c r="U220" s="97"/>
      <c r="V220" s="97"/>
      <c r="W220" s="104" t="s">
        <v>112</v>
      </c>
      <c r="X220" s="104" t="s">
        <v>112</v>
      </c>
      <c r="Y220" s="98"/>
      <c r="Z220" s="97" t="s">
        <v>722</v>
      </c>
      <c r="AA220" s="96" t="s">
        <v>34</v>
      </c>
      <c r="AB220" s="9">
        <f t="shared" ca="1" si="15"/>
        <v>1418</v>
      </c>
      <c r="AC220" s="9" t="str">
        <f t="shared" ca="1" si="16"/>
        <v>Above 1 Year</v>
      </c>
      <c r="AD220" s="9" t="str">
        <f t="shared" ca="1" si="17"/>
        <v/>
      </c>
      <c r="AE220" s="9" t="str">
        <f t="shared" ca="1" si="18"/>
        <v/>
      </c>
      <c r="AF220" s="97" t="s">
        <v>207</v>
      </c>
      <c r="AG220" s="97" t="s">
        <v>4155</v>
      </c>
      <c r="AH220" s="97" t="str">
        <f t="shared" ca="1" si="19"/>
        <v>Above 1 Year</v>
      </c>
    </row>
    <row r="221" spans="1:34" s="24" customFormat="1" ht="25.5" customHeight="1" x14ac:dyDescent="0.25">
      <c r="A221" s="96">
        <v>220</v>
      </c>
      <c r="B221" s="61" t="s">
        <v>2808</v>
      </c>
      <c r="C221" s="97" t="s">
        <v>2661</v>
      </c>
      <c r="D221" s="97" t="s">
        <v>3037</v>
      </c>
      <c r="E221" s="97" t="s">
        <v>89</v>
      </c>
      <c r="F221" s="97" t="s">
        <v>723</v>
      </c>
      <c r="G221" s="96" t="s">
        <v>462</v>
      </c>
      <c r="H221" s="98">
        <v>44894</v>
      </c>
      <c r="I221" s="96" t="s">
        <v>206</v>
      </c>
      <c r="J221" s="96">
        <v>2022</v>
      </c>
      <c r="K221" s="97" t="s">
        <v>103</v>
      </c>
      <c r="L221" s="97"/>
      <c r="M221" s="97" t="s">
        <v>49</v>
      </c>
      <c r="N221" s="96" t="s">
        <v>31</v>
      </c>
      <c r="O221" s="97" t="s">
        <v>45</v>
      </c>
      <c r="P221" s="98"/>
      <c r="Q221" s="96"/>
      <c r="R221" s="96"/>
      <c r="S221" s="96" t="s">
        <v>3196</v>
      </c>
      <c r="T221" s="96"/>
      <c r="U221" s="97"/>
      <c r="V221" s="97"/>
      <c r="W221" s="104" t="s">
        <v>112</v>
      </c>
      <c r="X221" s="104" t="s">
        <v>112</v>
      </c>
      <c r="Y221" s="98"/>
      <c r="Z221" s="97" t="s">
        <v>724</v>
      </c>
      <c r="AA221" s="96" t="s">
        <v>34</v>
      </c>
      <c r="AB221" s="9">
        <f t="shared" ca="1" si="15"/>
        <v>1417</v>
      </c>
      <c r="AC221" s="9" t="str">
        <f t="shared" ca="1" si="16"/>
        <v>Above 1 Year</v>
      </c>
      <c r="AD221" s="9" t="str">
        <f t="shared" ca="1" si="17"/>
        <v/>
      </c>
      <c r="AE221" s="9" t="str">
        <f t="shared" ca="1" si="18"/>
        <v/>
      </c>
      <c r="AF221" s="97" t="s">
        <v>207</v>
      </c>
      <c r="AG221" s="97" t="s">
        <v>4156</v>
      </c>
      <c r="AH221" s="97" t="str">
        <f t="shared" ca="1" si="19"/>
        <v>Above 1 Year</v>
      </c>
    </row>
    <row r="222" spans="1:34" s="24" customFormat="1" ht="25.5" customHeight="1" x14ac:dyDescent="0.25">
      <c r="A222" s="96">
        <v>221</v>
      </c>
      <c r="B222" s="61" t="s">
        <v>2660</v>
      </c>
      <c r="C222" s="97" t="s">
        <v>46</v>
      </c>
      <c r="D222" s="97"/>
      <c r="E222" s="97" t="s">
        <v>67</v>
      </c>
      <c r="F222" s="97" t="s">
        <v>725</v>
      </c>
      <c r="G222" s="96" t="s">
        <v>227</v>
      </c>
      <c r="H222" s="98">
        <v>44894</v>
      </c>
      <c r="I222" s="96" t="s">
        <v>206</v>
      </c>
      <c r="J222" s="96">
        <v>2022</v>
      </c>
      <c r="K222" s="97" t="s">
        <v>59</v>
      </c>
      <c r="L222" s="97" t="s">
        <v>228</v>
      </c>
      <c r="M222" s="97" t="s">
        <v>59</v>
      </c>
      <c r="N222" s="96" t="s">
        <v>60</v>
      </c>
      <c r="O222" s="97" t="s">
        <v>32</v>
      </c>
      <c r="P222" s="98"/>
      <c r="Q222" s="96"/>
      <c r="R222" s="96"/>
      <c r="S222" s="96" t="s">
        <v>3196</v>
      </c>
      <c r="T222" s="96"/>
      <c r="U222" s="97"/>
      <c r="V222" s="97"/>
      <c r="W222" s="104" t="s">
        <v>112</v>
      </c>
      <c r="X222" s="104" t="s">
        <v>112</v>
      </c>
      <c r="Y222" s="98"/>
      <c r="Z222" s="97" t="s">
        <v>726</v>
      </c>
      <c r="AA222" s="96" t="s">
        <v>34</v>
      </c>
      <c r="AB222" s="9">
        <f t="shared" ca="1" si="15"/>
        <v>1417</v>
      </c>
      <c r="AC222" s="9" t="str">
        <f t="shared" ca="1" si="16"/>
        <v>Above 1 Year</v>
      </c>
      <c r="AD222" s="9" t="str">
        <f t="shared" ca="1" si="17"/>
        <v/>
      </c>
      <c r="AE222" s="9" t="str">
        <f t="shared" ca="1" si="18"/>
        <v/>
      </c>
      <c r="AF222" s="97" t="s">
        <v>229</v>
      </c>
      <c r="AG222" s="97" t="s">
        <v>4157</v>
      </c>
      <c r="AH222" s="97" t="str">
        <f t="shared" ca="1" si="19"/>
        <v>Above 1 Year</v>
      </c>
    </row>
    <row r="223" spans="1:34" s="24" customFormat="1" ht="25.5" customHeight="1" x14ac:dyDescent="0.25">
      <c r="A223" s="96">
        <v>222</v>
      </c>
      <c r="B223" s="61" t="s">
        <v>2660</v>
      </c>
      <c r="C223" s="97">
        <v>0</v>
      </c>
      <c r="D223" s="97"/>
      <c r="E223" s="97" t="s">
        <v>28</v>
      </c>
      <c r="F223" s="97" t="s">
        <v>727</v>
      </c>
      <c r="G223" s="96" t="s">
        <v>728</v>
      </c>
      <c r="H223" s="98">
        <v>44896</v>
      </c>
      <c r="I223" s="96" t="s">
        <v>233</v>
      </c>
      <c r="J223" s="96">
        <v>2022</v>
      </c>
      <c r="K223" s="97" t="s">
        <v>39</v>
      </c>
      <c r="L223" s="97"/>
      <c r="M223" s="97" t="s">
        <v>39</v>
      </c>
      <c r="N223" s="96" t="s">
        <v>31</v>
      </c>
      <c r="O223" s="97" t="s">
        <v>32</v>
      </c>
      <c r="P223" s="98"/>
      <c r="Q223" s="96"/>
      <c r="R223" s="96"/>
      <c r="S223" s="96" t="s">
        <v>3196</v>
      </c>
      <c r="T223" s="96"/>
      <c r="U223" s="97"/>
      <c r="V223" s="97"/>
      <c r="W223" s="104" t="s">
        <v>138</v>
      </c>
      <c r="X223" s="104" t="s">
        <v>138</v>
      </c>
      <c r="Y223" s="98">
        <v>44901</v>
      </c>
      <c r="Z223" s="97" t="s">
        <v>729</v>
      </c>
      <c r="AA223" s="96" t="s">
        <v>34</v>
      </c>
      <c r="AB223" s="9">
        <f t="shared" ca="1" si="15"/>
        <v>1415</v>
      </c>
      <c r="AC223" s="9" t="str">
        <f t="shared" ca="1" si="16"/>
        <v>Above 1 Year</v>
      </c>
      <c r="AD223" s="9">
        <f t="shared" ca="1" si="17"/>
        <v>1410</v>
      </c>
      <c r="AE223" s="9" t="str">
        <f t="shared" ca="1" si="18"/>
        <v>Above 1 Year</v>
      </c>
      <c r="AF223" s="97" t="s">
        <v>203</v>
      </c>
      <c r="AG223" s="97" t="s">
        <v>4158</v>
      </c>
      <c r="AH223" s="97" t="str">
        <f t="shared" ca="1" si="19"/>
        <v>Above 1 Year</v>
      </c>
    </row>
    <row r="224" spans="1:34" s="24" customFormat="1" ht="25.5" customHeight="1" x14ac:dyDescent="0.25">
      <c r="A224" s="96">
        <v>223</v>
      </c>
      <c r="B224" s="61" t="s">
        <v>2808</v>
      </c>
      <c r="C224" s="97" t="s">
        <v>2661</v>
      </c>
      <c r="D224" s="97" t="s">
        <v>2679</v>
      </c>
      <c r="E224" s="97" t="s">
        <v>89</v>
      </c>
      <c r="F224" s="97" t="s">
        <v>648</v>
      </c>
      <c r="G224" s="96" t="s">
        <v>730</v>
      </c>
      <c r="H224" s="98">
        <v>44897</v>
      </c>
      <c r="I224" s="96" t="s">
        <v>233</v>
      </c>
      <c r="J224" s="96">
        <v>2022</v>
      </c>
      <c r="K224" s="97" t="s">
        <v>111</v>
      </c>
      <c r="L224" s="97" t="s">
        <v>731</v>
      </c>
      <c r="M224" s="97" t="s">
        <v>111</v>
      </c>
      <c r="N224" s="96" t="s">
        <v>31</v>
      </c>
      <c r="O224" s="97" t="s">
        <v>45</v>
      </c>
      <c r="P224" s="98"/>
      <c r="Q224" s="96"/>
      <c r="R224" s="96"/>
      <c r="S224" s="96" t="s">
        <v>3196</v>
      </c>
      <c r="T224" s="96"/>
      <c r="U224" s="97"/>
      <c r="V224" s="97"/>
      <c r="W224" s="104" t="s">
        <v>138</v>
      </c>
      <c r="X224" s="104" t="s">
        <v>138</v>
      </c>
      <c r="Y224" s="98">
        <v>44907</v>
      </c>
      <c r="Z224" s="97" t="s">
        <v>732</v>
      </c>
      <c r="AA224" s="96" t="s">
        <v>34</v>
      </c>
      <c r="AB224" s="9">
        <f t="shared" ca="1" si="15"/>
        <v>1414</v>
      </c>
      <c r="AC224" s="9" t="str">
        <f t="shared" ca="1" si="16"/>
        <v>Above 1 Year</v>
      </c>
      <c r="AD224" s="9">
        <f t="shared" ca="1" si="17"/>
        <v>1404</v>
      </c>
      <c r="AE224" s="9" t="str">
        <f t="shared" ca="1" si="18"/>
        <v>Above 1 Year</v>
      </c>
      <c r="AF224" s="97" t="s">
        <v>733</v>
      </c>
      <c r="AG224" s="97" t="s">
        <v>4159</v>
      </c>
      <c r="AH224" s="97" t="str">
        <f t="shared" ca="1" si="19"/>
        <v>Above 1 Year</v>
      </c>
    </row>
    <row r="225" spans="1:34" s="24" customFormat="1" ht="25.5" customHeight="1" x14ac:dyDescent="0.25">
      <c r="A225" s="96">
        <v>224</v>
      </c>
      <c r="B225" s="61" t="s">
        <v>2810</v>
      </c>
      <c r="C225" s="97" t="s">
        <v>97</v>
      </c>
      <c r="D225" s="97"/>
      <c r="E225" s="97" t="s">
        <v>114</v>
      </c>
      <c r="F225" s="97" t="s">
        <v>734</v>
      </c>
      <c r="G225" s="96" t="s">
        <v>314</v>
      </c>
      <c r="H225" s="98">
        <v>44900</v>
      </c>
      <c r="I225" s="96" t="s">
        <v>233</v>
      </c>
      <c r="J225" s="96">
        <v>2022</v>
      </c>
      <c r="K225" s="97" t="s">
        <v>103</v>
      </c>
      <c r="L225" s="97"/>
      <c r="M225" s="97" t="s">
        <v>49</v>
      </c>
      <c r="N225" s="96" t="s">
        <v>31</v>
      </c>
      <c r="O225" s="97" t="s">
        <v>32</v>
      </c>
      <c r="P225" s="98"/>
      <c r="Q225" s="96"/>
      <c r="R225" s="96"/>
      <c r="S225" s="96" t="s">
        <v>3196</v>
      </c>
      <c r="T225" s="96"/>
      <c r="U225" s="97"/>
      <c r="V225" s="97"/>
      <c r="W225" s="104" t="s">
        <v>112</v>
      </c>
      <c r="X225" s="104" t="s">
        <v>112</v>
      </c>
      <c r="Y225" s="98"/>
      <c r="Z225" s="97" t="s">
        <v>735</v>
      </c>
      <c r="AA225" s="96" t="s">
        <v>34</v>
      </c>
      <c r="AB225" s="9">
        <f t="shared" ca="1" si="15"/>
        <v>1411</v>
      </c>
      <c r="AC225" s="9" t="str">
        <f t="shared" ca="1" si="16"/>
        <v>Above 1 Year</v>
      </c>
      <c r="AD225" s="9" t="str">
        <f t="shared" ca="1" si="17"/>
        <v/>
      </c>
      <c r="AE225" s="9" t="str">
        <f t="shared" ca="1" si="18"/>
        <v/>
      </c>
      <c r="AF225" s="97" t="s">
        <v>207</v>
      </c>
      <c r="AG225" s="97" t="s">
        <v>4160</v>
      </c>
      <c r="AH225" s="97" t="str">
        <f t="shared" ca="1" si="19"/>
        <v>Above 1 Year</v>
      </c>
    </row>
    <row r="226" spans="1:34" s="24" customFormat="1" ht="25.5" customHeight="1" x14ac:dyDescent="0.25">
      <c r="A226" s="96">
        <v>225</v>
      </c>
      <c r="B226" s="61" t="s">
        <v>2660</v>
      </c>
      <c r="C226" s="97" t="s">
        <v>183</v>
      </c>
      <c r="D226" s="97" t="s">
        <v>3038</v>
      </c>
      <c r="E226" s="97" t="s">
        <v>69</v>
      </c>
      <c r="F226" s="97" t="s">
        <v>670</v>
      </c>
      <c r="G226" s="96" t="s">
        <v>736</v>
      </c>
      <c r="H226" s="98">
        <v>44901</v>
      </c>
      <c r="I226" s="96" t="s">
        <v>233</v>
      </c>
      <c r="J226" s="96">
        <v>2022</v>
      </c>
      <c r="K226" s="97" t="s">
        <v>108</v>
      </c>
      <c r="L226" s="97"/>
      <c r="M226" s="97" t="s">
        <v>54</v>
      </c>
      <c r="N226" s="96" t="s">
        <v>31</v>
      </c>
      <c r="O226" s="97" t="s">
        <v>45</v>
      </c>
      <c r="P226" s="98">
        <v>45002</v>
      </c>
      <c r="Q226" s="96"/>
      <c r="R226" s="96"/>
      <c r="S226" s="96" t="s">
        <v>3196</v>
      </c>
      <c r="T226" s="96"/>
      <c r="U226" s="97"/>
      <c r="V226" s="97"/>
      <c r="W226" s="104" t="s">
        <v>33</v>
      </c>
      <c r="X226" s="104" t="s">
        <v>33</v>
      </c>
      <c r="Y226" s="98">
        <v>45002</v>
      </c>
      <c r="Z226" s="97" t="s">
        <v>737</v>
      </c>
      <c r="AA226" s="96" t="s">
        <v>34</v>
      </c>
      <c r="AB226" s="9">
        <f t="shared" ca="1" si="15"/>
        <v>1410</v>
      </c>
      <c r="AC226" s="9" t="str">
        <f t="shared" ca="1" si="16"/>
        <v>Above 1 Year</v>
      </c>
      <c r="AD226" s="9">
        <f t="shared" ca="1" si="17"/>
        <v>1309</v>
      </c>
      <c r="AE226" s="9" t="str">
        <f t="shared" ca="1" si="18"/>
        <v>Above 1 Year</v>
      </c>
      <c r="AF226" s="97" t="s">
        <v>706</v>
      </c>
      <c r="AG226" s="97" t="s">
        <v>4161</v>
      </c>
      <c r="AH226" s="97" t="str">
        <f t="shared" si="19"/>
        <v/>
      </c>
    </row>
    <row r="227" spans="1:34" s="24" customFormat="1" ht="25.5" customHeight="1" x14ac:dyDescent="0.25">
      <c r="A227" s="96">
        <v>226</v>
      </c>
      <c r="B227" s="61" t="s">
        <v>2660</v>
      </c>
      <c r="C227" s="97" t="s">
        <v>46</v>
      </c>
      <c r="D227" s="97"/>
      <c r="E227" s="97" t="s">
        <v>64</v>
      </c>
      <c r="F227" s="97" t="s">
        <v>738</v>
      </c>
      <c r="G227" s="96" t="s">
        <v>227</v>
      </c>
      <c r="H227" s="98">
        <v>44904</v>
      </c>
      <c r="I227" s="96" t="s">
        <v>233</v>
      </c>
      <c r="J227" s="96">
        <v>2022</v>
      </c>
      <c r="K227" s="97" t="s">
        <v>59</v>
      </c>
      <c r="L227" s="97" t="s">
        <v>228</v>
      </c>
      <c r="M227" s="97" t="s">
        <v>59</v>
      </c>
      <c r="N227" s="96" t="s">
        <v>60</v>
      </c>
      <c r="O227" s="97" t="s">
        <v>32</v>
      </c>
      <c r="P227" s="98"/>
      <c r="Q227" s="96"/>
      <c r="R227" s="96"/>
      <c r="S227" s="96" t="s">
        <v>3196</v>
      </c>
      <c r="T227" s="96"/>
      <c r="U227" s="97"/>
      <c r="V227" s="97"/>
      <c r="W227" s="104" t="s">
        <v>112</v>
      </c>
      <c r="X227" s="104" t="s">
        <v>112</v>
      </c>
      <c r="Y227" s="98"/>
      <c r="Z227" s="97" t="s">
        <v>739</v>
      </c>
      <c r="AA227" s="96" t="s">
        <v>34</v>
      </c>
      <c r="AB227" s="9">
        <f t="shared" ca="1" si="15"/>
        <v>1407</v>
      </c>
      <c r="AC227" s="9" t="str">
        <f t="shared" ca="1" si="16"/>
        <v>Above 1 Year</v>
      </c>
      <c r="AD227" s="9" t="str">
        <f t="shared" ca="1" si="17"/>
        <v/>
      </c>
      <c r="AE227" s="9" t="str">
        <f t="shared" ca="1" si="18"/>
        <v/>
      </c>
      <c r="AF227" s="97" t="s">
        <v>229</v>
      </c>
      <c r="AG227" s="97" t="s">
        <v>4162</v>
      </c>
      <c r="AH227" s="97" t="str">
        <f t="shared" ca="1" si="19"/>
        <v>Above 1 Year</v>
      </c>
    </row>
    <row r="228" spans="1:34" s="24" customFormat="1" ht="25.5" customHeight="1" x14ac:dyDescent="0.25">
      <c r="A228" s="96">
        <v>227</v>
      </c>
      <c r="B228" s="61" t="s">
        <v>2660</v>
      </c>
      <c r="C228" s="97" t="s">
        <v>37</v>
      </c>
      <c r="D228" s="97"/>
      <c r="E228" s="97" t="s">
        <v>90</v>
      </c>
      <c r="F228" s="97" t="s">
        <v>740</v>
      </c>
      <c r="G228" s="96" t="s">
        <v>227</v>
      </c>
      <c r="H228" s="98">
        <v>44911</v>
      </c>
      <c r="I228" s="96" t="s">
        <v>233</v>
      </c>
      <c r="J228" s="96">
        <v>2022</v>
      </c>
      <c r="K228" s="97" t="s">
        <v>59</v>
      </c>
      <c r="L228" s="97" t="s">
        <v>228</v>
      </c>
      <c r="M228" s="97" t="s">
        <v>59</v>
      </c>
      <c r="N228" s="96" t="s">
        <v>60</v>
      </c>
      <c r="O228" s="97" t="s">
        <v>32</v>
      </c>
      <c r="P228" s="98"/>
      <c r="Q228" s="96"/>
      <c r="R228" s="96"/>
      <c r="S228" s="96" t="s">
        <v>3196</v>
      </c>
      <c r="T228" s="96"/>
      <c r="U228" s="97"/>
      <c r="V228" s="97"/>
      <c r="W228" s="104" t="s">
        <v>112</v>
      </c>
      <c r="X228" s="104" t="s">
        <v>112</v>
      </c>
      <c r="Y228" s="98"/>
      <c r="Z228" s="97" t="s">
        <v>741</v>
      </c>
      <c r="AA228" s="96" t="s">
        <v>34</v>
      </c>
      <c r="AB228" s="9">
        <f t="shared" ca="1" si="15"/>
        <v>1400</v>
      </c>
      <c r="AC228" s="9" t="str">
        <f t="shared" ca="1" si="16"/>
        <v>Above 1 Year</v>
      </c>
      <c r="AD228" s="9" t="str">
        <f t="shared" ca="1" si="17"/>
        <v/>
      </c>
      <c r="AE228" s="9" t="str">
        <f t="shared" ca="1" si="18"/>
        <v/>
      </c>
      <c r="AF228" s="97" t="s">
        <v>229</v>
      </c>
      <c r="AG228" s="97" t="s">
        <v>4163</v>
      </c>
      <c r="AH228" s="97" t="str">
        <f t="shared" ca="1" si="19"/>
        <v>Above 1 Year</v>
      </c>
    </row>
    <row r="229" spans="1:34" s="24" customFormat="1" ht="25.5" customHeight="1" x14ac:dyDescent="0.25">
      <c r="A229" s="96">
        <v>228</v>
      </c>
      <c r="B229" s="61" t="s">
        <v>2660</v>
      </c>
      <c r="C229" s="97" t="s">
        <v>46</v>
      </c>
      <c r="D229" s="97"/>
      <c r="E229" s="97" t="s">
        <v>67</v>
      </c>
      <c r="F229" s="97" t="s">
        <v>625</v>
      </c>
      <c r="G229" s="96" t="s">
        <v>317</v>
      </c>
      <c r="H229" s="98">
        <v>44912</v>
      </c>
      <c r="I229" s="96" t="s">
        <v>233</v>
      </c>
      <c r="J229" s="96">
        <v>2022</v>
      </c>
      <c r="K229" s="97" t="s">
        <v>94</v>
      </c>
      <c r="L229" s="97"/>
      <c r="M229" s="97" t="s">
        <v>94</v>
      </c>
      <c r="N229" s="96" t="s">
        <v>31</v>
      </c>
      <c r="O229" s="97" t="s">
        <v>32</v>
      </c>
      <c r="P229" s="98">
        <v>45929</v>
      </c>
      <c r="Q229" s="96" t="s">
        <v>191</v>
      </c>
      <c r="R229" s="96"/>
      <c r="S229" s="96" t="s">
        <v>3196</v>
      </c>
      <c r="T229" s="96"/>
      <c r="U229" s="97"/>
      <c r="V229" s="97"/>
      <c r="W229" s="104" t="s">
        <v>2664</v>
      </c>
      <c r="X229" s="104" t="s">
        <v>2664</v>
      </c>
      <c r="Y229" s="98">
        <v>45929</v>
      </c>
      <c r="Z229" s="97" t="s">
        <v>742</v>
      </c>
      <c r="AA229" s="96" t="s">
        <v>34</v>
      </c>
      <c r="AB229" s="9">
        <f t="shared" ca="1" si="15"/>
        <v>1399</v>
      </c>
      <c r="AC229" s="9" t="str">
        <f t="shared" ca="1" si="16"/>
        <v>Above 1 Year</v>
      </c>
      <c r="AD229" s="9">
        <f t="shared" ca="1" si="17"/>
        <v>382</v>
      </c>
      <c r="AE229" s="9" t="str">
        <f t="shared" ca="1" si="18"/>
        <v>Above 1 Year</v>
      </c>
      <c r="AF229" s="97" t="s">
        <v>245</v>
      </c>
      <c r="AG229" s="97" t="s">
        <v>4164</v>
      </c>
      <c r="AH229" s="97" t="str">
        <f t="shared" ca="1" si="19"/>
        <v>Above 1 Year</v>
      </c>
    </row>
    <row r="230" spans="1:34" s="24" customFormat="1" ht="25.5" customHeight="1" x14ac:dyDescent="0.25">
      <c r="A230" s="96">
        <v>229</v>
      </c>
      <c r="B230" s="61" t="s">
        <v>2810</v>
      </c>
      <c r="C230" s="97" t="s">
        <v>62</v>
      </c>
      <c r="D230" s="97"/>
      <c r="E230" s="97" t="s">
        <v>106</v>
      </c>
      <c r="F230" s="97" t="s">
        <v>743</v>
      </c>
      <c r="G230" s="96" t="s">
        <v>70</v>
      </c>
      <c r="H230" s="98">
        <v>44913</v>
      </c>
      <c r="I230" s="96" t="s">
        <v>233</v>
      </c>
      <c r="J230" s="96">
        <v>2022</v>
      </c>
      <c r="K230" s="97" t="s">
        <v>70</v>
      </c>
      <c r="L230" s="97"/>
      <c r="M230" s="97" t="s">
        <v>70</v>
      </c>
      <c r="N230" s="96" t="s">
        <v>70</v>
      </c>
      <c r="O230" s="97" t="s">
        <v>32</v>
      </c>
      <c r="P230" s="98"/>
      <c r="Q230" s="96"/>
      <c r="R230" s="96"/>
      <c r="S230" s="96" t="s">
        <v>3196</v>
      </c>
      <c r="T230" s="96"/>
      <c r="U230" s="97"/>
      <c r="V230" s="97"/>
      <c r="W230" s="104" t="s">
        <v>168</v>
      </c>
      <c r="X230" s="104" t="s">
        <v>168</v>
      </c>
      <c r="Y230" s="98"/>
      <c r="Z230" s="97" t="s">
        <v>744</v>
      </c>
      <c r="AA230" s="96" t="s">
        <v>34</v>
      </c>
      <c r="AB230" s="9">
        <f t="shared" ca="1" si="15"/>
        <v>1398</v>
      </c>
      <c r="AC230" s="9" t="str">
        <f t="shared" ca="1" si="16"/>
        <v>Above 1 Year</v>
      </c>
      <c r="AD230" s="9" t="str">
        <f t="shared" ca="1" si="17"/>
        <v/>
      </c>
      <c r="AE230" s="9" t="str">
        <f t="shared" ca="1" si="18"/>
        <v/>
      </c>
      <c r="AF230" s="97" t="s">
        <v>254</v>
      </c>
      <c r="AG230" s="97" t="s">
        <v>4165</v>
      </c>
      <c r="AH230" s="97" t="str">
        <f t="shared" ca="1" si="19"/>
        <v>Above 1 Year</v>
      </c>
    </row>
    <row r="231" spans="1:34" s="24" customFormat="1" ht="25.5" customHeight="1" x14ac:dyDescent="0.25">
      <c r="A231" s="96">
        <v>230</v>
      </c>
      <c r="B231" s="61" t="s">
        <v>2660</v>
      </c>
      <c r="C231" s="97" t="s">
        <v>37</v>
      </c>
      <c r="D231" s="99"/>
      <c r="E231" s="99" t="s">
        <v>104</v>
      </c>
      <c r="F231" s="99" t="s">
        <v>682</v>
      </c>
      <c r="G231" s="100" t="s">
        <v>317</v>
      </c>
      <c r="H231" s="101">
        <v>44915</v>
      </c>
      <c r="I231" s="100" t="s">
        <v>233</v>
      </c>
      <c r="J231" s="100">
        <v>2022</v>
      </c>
      <c r="K231" s="102" t="s">
        <v>94</v>
      </c>
      <c r="L231" s="99"/>
      <c r="M231" s="99" t="s">
        <v>94</v>
      </c>
      <c r="N231" s="100" t="s">
        <v>31</v>
      </c>
      <c r="O231" s="99" t="s">
        <v>32</v>
      </c>
      <c r="P231" s="101"/>
      <c r="Q231" s="100"/>
      <c r="R231" s="100"/>
      <c r="S231" s="96" t="s">
        <v>3196</v>
      </c>
      <c r="T231" s="100"/>
      <c r="U231" s="99"/>
      <c r="V231" s="99"/>
      <c r="W231" s="104" t="s">
        <v>112</v>
      </c>
      <c r="X231" s="104" t="s">
        <v>112</v>
      </c>
      <c r="Y231" s="98"/>
      <c r="Z231" s="99" t="s">
        <v>745</v>
      </c>
      <c r="AA231" s="100" t="s">
        <v>34</v>
      </c>
      <c r="AB231" s="9">
        <f t="shared" ca="1" si="15"/>
        <v>1396</v>
      </c>
      <c r="AC231" s="9" t="str">
        <f t="shared" ca="1" si="16"/>
        <v>Above 1 Year</v>
      </c>
      <c r="AD231" s="9" t="str">
        <f t="shared" ca="1" si="17"/>
        <v/>
      </c>
      <c r="AE231" s="9" t="str">
        <f t="shared" ca="1" si="18"/>
        <v/>
      </c>
      <c r="AF231" s="100" t="s">
        <v>245</v>
      </c>
      <c r="AG231" s="97" t="s">
        <v>4166</v>
      </c>
      <c r="AH231" s="97" t="str">
        <f t="shared" ca="1" si="19"/>
        <v>Above 1 Year</v>
      </c>
    </row>
    <row r="232" spans="1:34" s="24" customFormat="1" ht="25.5" customHeight="1" x14ac:dyDescent="0.25">
      <c r="A232" s="96">
        <v>231</v>
      </c>
      <c r="B232" s="61" t="s">
        <v>2808</v>
      </c>
      <c r="C232" s="97">
        <v>0</v>
      </c>
      <c r="D232" s="97"/>
      <c r="E232" s="97" t="s">
        <v>51</v>
      </c>
      <c r="F232" s="97" t="s">
        <v>746</v>
      </c>
      <c r="G232" s="96" t="s">
        <v>654</v>
      </c>
      <c r="H232" s="98">
        <v>44921</v>
      </c>
      <c r="I232" s="96" t="s">
        <v>233</v>
      </c>
      <c r="J232" s="96">
        <v>2022</v>
      </c>
      <c r="K232" s="97" t="s">
        <v>29</v>
      </c>
      <c r="L232" s="97"/>
      <c r="M232" s="97" t="s">
        <v>30</v>
      </c>
      <c r="N232" s="96" t="s">
        <v>31</v>
      </c>
      <c r="O232" s="97" t="s">
        <v>32</v>
      </c>
      <c r="P232" s="98">
        <v>45782</v>
      </c>
      <c r="Q232" s="96"/>
      <c r="R232" s="96"/>
      <c r="S232" s="96" t="s">
        <v>3196</v>
      </c>
      <c r="T232" s="96"/>
      <c r="U232" s="97"/>
      <c r="V232" s="97"/>
      <c r="W232" s="104" t="s">
        <v>33</v>
      </c>
      <c r="X232" s="104" t="s">
        <v>33</v>
      </c>
      <c r="Y232" s="98">
        <v>46262</v>
      </c>
      <c r="Z232" s="97" t="s">
        <v>747</v>
      </c>
      <c r="AA232" s="96" t="s">
        <v>34</v>
      </c>
      <c r="AB232" s="9">
        <f t="shared" ca="1" si="15"/>
        <v>1390</v>
      </c>
      <c r="AC232" s="9" t="str">
        <f t="shared" ca="1" si="16"/>
        <v>Above 1 Year</v>
      </c>
      <c r="AD232" s="9">
        <f t="shared" ca="1" si="17"/>
        <v>49</v>
      </c>
      <c r="AE232" s="9" t="str">
        <f t="shared" ca="1" si="18"/>
        <v>45 to 60 Days</v>
      </c>
      <c r="AF232" s="97" t="s">
        <v>193</v>
      </c>
      <c r="AG232" s="97" t="s">
        <v>4167</v>
      </c>
      <c r="AH232" s="97" t="str">
        <f t="shared" si="19"/>
        <v/>
      </c>
    </row>
    <row r="233" spans="1:34" s="24" customFormat="1" ht="25.5" customHeight="1" x14ac:dyDescent="0.25">
      <c r="A233" s="96">
        <v>232</v>
      </c>
      <c r="B233" s="61" t="s">
        <v>2808</v>
      </c>
      <c r="C233" s="97" t="s">
        <v>41</v>
      </c>
      <c r="D233" s="97"/>
      <c r="E233" s="97" t="s">
        <v>113</v>
      </c>
      <c r="F233" s="97" t="s">
        <v>748</v>
      </c>
      <c r="G233" s="96" t="s">
        <v>227</v>
      </c>
      <c r="H233" s="98">
        <v>44925</v>
      </c>
      <c r="I233" s="96" t="s">
        <v>233</v>
      </c>
      <c r="J233" s="96">
        <v>2022</v>
      </c>
      <c r="K233" s="97" t="s">
        <v>59</v>
      </c>
      <c r="L233" s="97" t="s">
        <v>228</v>
      </c>
      <c r="M233" s="97" t="s">
        <v>59</v>
      </c>
      <c r="N233" s="96" t="s">
        <v>60</v>
      </c>
      <c r="O233" s="97" t="s">
        <v>32</v>
      </c>
      <c r="P233" s="98"/>
      <c r="Q233" s="96"/>
      <c r="R233" s="96"/>
      <c r="S233" s="96" t="s">
        <v>3196</v>
      </c>
      <c r="T233" s="96"/>
      <c r="U233" s="97"/>
      <c r="V233" s="97"/>
      <c r="W233" s="104" t="s">
        <v>112</v>
      </c>
      <c r="X233" s="104" t="s">
        <v>112</v>
      </c>
      <c r="Y233" s="98"/>
      <c r="Z233" s="97" t="s">
        <v>749</v>
      </c>
      <c r="AA233" s="96" t="s">
        <v>34</v>
      </c>
      <c r="AB233" s="9">
        <f t="shared" ca="1" si="15"/>
        <v>1386</v>
      </c>
      <c r="AC233" s="9" t="str">
        <f t="shared" ca="1" si="16"/>
        <v>Above 1 Year</v>
      </c>
      <c r="AD233" s="9" t="str">
        <f t="shared" ca="1" si="17"/>
        <v/>
      </c>
      <c r="AE233" s="9" t="str">
        <f t="shared" ca="1" si="18"/>
        <v/>
      </c>
      <c r="AF233" s="97" t="s">
        <v>229</v>
      </c>
      <c r="AG233" s="97" t="s">
        <v>4168</v>
      </c>
      <c r="AH233" s="97" t="str">
        <f t="shared" ca="1" si="19"/>
        <v>Above 1 Year</v>
      </c>
    </row>
    <row r="234" spans="1:34" s="24" customFormat="1" ht="25.5" customHeight="1" x14ac:dyDescent="0.25">
      <c r="A234" s="96">
        <v>233</v>
      </c>
      <c r="B234" s="61" t="s">
        <v>2660</v>
      </c>
      <c r="C234" s="97" t="s">
        <v>46</v>
      </c>
      <c r="D234" s="97"/>
      <c r="E234" s="97" t="s">
        <v>67</v>
      </c>
      <c r="F234" s="97" t="s">
        <v>750</v>
      </c>
      <c r="G234" s="96" t="s">
        <v>317</v>
      </c>
      <c r="H234" s="98">
        <v>44926</v>
      </c>
      <c r="I234" s="96" t="s">
        <v>233</v>
      </c>
      <c r="J234" s="96">
        <v>2022</v>
      </c>
      <c r="K234" s="97" t="s">
        <v>94</v>
      </c>
      <c r="L234" s="97"/>
      <c r="M234" s="97" t="s">
        <v>94</v>
      </c>
      <c r="N234" s="96" t="s">
        <v>31</v>
      </c>
      <c r="O234" s="97" t="s">
        <v>32</v>
      </c>
      <c r="P234" s="98"/>
      <c r="Q234" s="96"/>
      <c r="R234" s="96"/>
      <c r="S234" s="96" t="s">
        <v>3196</v>
      </c>
      <c r="T234" s="96"/>
      <c r="U234" s="97"/>
      <c r="V234" s="97"/>
      <c r="W234" s="104" t="s">
        <v>128</v>
      </c>
      <c r="X234" s="104" t="s">
        <v>128</v>
      </c>
      <c r="Y234" s="98"/>
      <c r="Z234" s="97" t="s">
        <v>751</v>
      </c>
      <c r="AA234" s="96" t="s">
        <v>34</v>
      </c>
      <c r="AB234" s="9">
        <f t="shared" ca="1" si="15"/>
        <v>1385</v>
      </c>
      <c r="AC234" s="9" t="str">
        <f t="shared" ca="1" si="16"/>
        <v>Above 1 Year</v>
      </c>
      <c r="AD234" s="9" t="str">
        <f t="shared" ca="1" si="17"/>
        <v/>
      </c>
      <c r="AE234" s="9" t="str">
        <f t="shared" ca="1" si="18"/>
        <v/>
      </c>
      <c r="AF234" s="97" t="s">
        <v>245</v>
      </c>
      <c r="AG234" s="97" t="s">
        <v>4169</v>
      </c>
      <c r="AH234" s="97" t="str">
        <f t="shared" ca="1" si="19"/>
        <v>Above 1 Year</v>
      </c>
    </row>
    <row r="235" spans="1:34" s="24" customFormat="1" ht="25.5" customHeight="1" x14ac:dyDescent="0.25">
      <c r="A235" s="96">
        <v>234</v>
      </c>
      <c r="B235" s="61" t="s">
        <v>2810</v>
      </c>
      <c r="C235" s="97">
        <v>0</v>
      </c>
      <c r="D235" s="97"/>
      <c r="E235" s="97" t="s">
        <v>68</v>
      </c>
      <c r="F235" s="97" t="s">
        <v>752</v>
      </c>
      <c r="G235" s="96" t="s">
        <v>753</v>
      </c>
      <c r="H235" s="98">
        <v>44930</v>
      </c>
      <c r="I235" s="96" t="s">
        <v>221</v>
      </c>
      <c r="J235" s="96">
        <v>2023</v>
      </c>
      <c r="K235" s="97" t="s">
        <v>39</v>
      </c>
      <c r="L235" s="97"/>
      <c r="M235" s="97" t="s">
        <v>39</v>
      </c>
      <c r="N235" s="96" t="s">
        <v>31</v>
      </c>
      <c r="O235" s="97" t="s">
        <v>32</v>
      </c>
      <c r="P235" s="98"/>
      <c r="Q235" s="96"/>
      <c r="R235" s="96"/>
      <c r="S235" s="96" t="s">
        <v>3196</v>
      </c>
      <c r="T235" s="96"/>
      <c r="U235" s="97"/>
      <c r="V235" s="97"/>
      <c r="W235" s="104" t="s">
        <v>33</v>
      </c>
      <c r="X235" s="104" t="s">
        <v>33</v>
      </c>
      <c r="Y235" s="98">
        <v>46197</v>
      </c>
      <c r="Z235" s="97" t="s">
        <v>754</v>
      </c>
      <c r="AA235" s="96" t="s">
        <v>34</v>
      </c>
      <c r="AB235" s="9">
        <f t="shared" ca="1" si="15"/>
        <v>1381</v>
      </c>
      <c r="AC235" s="9" t="str">
        <f t="shared" ca="1" si="16"/>
        <v>Above 1 Year</v>
      </c>
      <c r="AD235" s="9">
        <f t="shared" ca="1" si="17"/>
        <v>114</v>
      </c>
      <c r="AE235" s="9" t="str">
        <f t="shared" ca="1" si="18"/>
        <v>Above 3 Months</v>
      </c>
      <c r="AF235" s="97" t="s">
        <v>203</v>
      </c>
      <c r="AG235" s="97" t="s">
        <v>4170</v>
      </c>
      <c r="AH235" s="97" t="str">
        <f t="shared" si="19"/>
        <v/>
      </c>
    </row>
    <row r="236" spans="1:34" s="24" customFormat="1" ht="25.5" customHeight="1" x14ac:dyDescent="0.25">
      <c r="A236" s="96">
        <v>235</v>
      </c>
      <c r="B236" s="61" t="s">
        <v>2660</v>
      </c>
      <c r="C236" s="97" t="s">
        <v>46</v>
      </c>
      <c r="D236" s="97"/>
      <c r="E236" s="97" t="s">
        <v>47</v>
      </c>
      <c r="F236" s="97" t="s">
        <v>752</v>
      </c>
      <c r="G236" s="96" t="s">
        <v>243</v>
      </c>
      <c r="H236" s="98">
        <v>44932</v>
      </c>
      <c r="I236" s="96" t="s">
        <v>221</v>
      </c>
      <c r="J236" s="96">
        <v>2023</v>
      </c>
      <c r="K236" s="97" t="s">
        <v>94</v>
      </c>
      <c r="L236" s="97"/>
      <c r="M236" s="97" t="s">
        <v>94</v>
      </c>
      <c r="N236" s="96" t="s">
        <v>31</v>
      </c>
      <c r="O236" s="97" t="s">
        <v>32</v>
      </c>
      <c r="P236" s="98"/>
      <c r="Q236" s="96"/>
      <c r="R236" s="96"/>
      <c r="S236" s="96" t="s">
        <v>3196</v>
      </c>
      <c r="T236" s="96"/>
      <c r="U236" s="97"/>
      <c r="V236" s="97"/>
      <c r="W236" s="104" t="s">
        <v>128</v>
      </c>
      <c r="X236" s="104" t="s">
        <v>128</v>
      </c>
      <c r="Y236" s="98"/>
      <c r="Z236" s="97" t="s">
        <v>755</v>
      </c>
      <c r="AA236" s="96" t="s">
        <v>34</v>
      </c>
      <c r="AB236" s="9">
        <f t="shared" ca="1" si="15"/>
        <v>1379</v>
      </c>
      <c r="AC236" s="9" t="str">
        <f t="shared" ca="1" si="16"/>
        <v>Above 1 Year</v>
      </c>
      <c r="AD236" s="9" t="str">
        <f t="shared" ca="1" si="17"/>
        <v/>
      </c>
      <c r="AE236" s="9" t="str">
        <f t="shared" ca="1" si="18"/>
        <v/>
      </c>
      <c r="AF236" s="97" t="s">
        <v>245</v>
      </c>
      <c r="AG236" s="97" t="s">
        <v>4171</v>
      </c>
      <c r="AH236" s="97" t="str">
        <f t="shared" ca="1" si="19"/>
        <v>Above 1 Year</v>
      </c>
    </row>
    <row r="237" spans="1:34" s="24" customFormat="1" ht="25.5" customHeight="1" x14ac:dyDescent="0.25">
      <c r="A237" s="96">
        <v>236</v>
      </c>
      <c r="B237" s="61" t="s">
        <v>2660</v>
      </c>
      <c r="C237" s="97" t="s">
        <v>37</v>
      </c>
      <c r="D237" s="97"/>
      <c r="E237" s="97" t="s">
        <v>90</v>
      </c>
      <c r="F237" s="97" t="s">
        <v>756</v>
      </c>
      <c r="G237" s="96" t="s">
        <v>514</v>
      </c>
      <c r="H237" s="98">
        <v>44933</v>
      </c>
      <c r="I237" s="96" t="s">
        <v>221</v>
      </c>
      <c r="J237" s="96">
        <v>2023</v>
      </c>
      <c r="K237" s="97" t="s">
        <v>48</v>
      </c>
      <c r="L237" s="97"/>
      <c r="M237" s="97" t="s">
        <v>49</v>
      </c>
      <c r="N237" s="96" t="s">
        <v>31</v>
      </c>
      <c r="O237" s="97" t="s">
        <v>32</v>
      </c>
      <c r="P237" s="98"/>
      <c r="Q237" s="96"/>
      <c r="R237" s="96"/>
      <c r="S237" s="96" t="s">
        <v>3196</v>
      </c>
      <c r="T237" s="96"/>
      <c r="U237" s="97"/>
      <c r="V237" s="97"/>
      <c r="W237" s="104" t="s">
        <v>112</v>
      </c>
      <c r="X237" s="104" t="s">
        <v>112</v>
      </c>
      <c r="Y237" s="98"/>
      <c r="Z237" s="97" t="s">
        <v>757</v>
      </c>
      <c r="AA237" s="96" t="s">
        <v>34</v>
      </c>
      <c r="AB237" s="9">
        <f t="shared" ca="1" si="15"/>
        <v>1378</v>
      </c>
      <c r="AC237" s="9" t="str">
        <f t="shared" ca="1" si="16"/>
        <v>Above 1 Year</v>
      </c>
      <c r="AD237" s="9" t="str">
        <f t="shared" ca="1" si="17"/>
        <v/>
      </c>
      <c r="AE237" s="9" t="str">
        <f t="shared" ca="1" si="18"/>
        <v/>
      </c>
      <c r="AF237" s="97" t="s">
        <v>207</v>
      </c>
      <c r="AG237" s="97" t="s">
        <v>4172</v>
      </c>
      <c r="AH237" s="97" t="str">
        <f t="shared" ca="1" si="19"/>
        <v>Above 1 Year</v>
      </c>
    </row>
    <row r="238" spans="1:34" s="24" customFormat="1" ht="25.5" customHeight="1" x14ac:dyDescent="0.25">
      <c r="A238" s="96">
        <v>237</v>
      </c>
      <c r="B238" s="61" t="s">
        <v>2660</v>
      </c>
      <c r="C238" s="97" t="s">
        <v>37</v>
      </c>
      <c r="D238" s="97"/>
      <c r="E238" s="97" t="s">
        <v>90</v>
      </c>
      <c r="F238" s="97" t="s">
        <v>758</v>
      </c>
      <c r="G238" s="96" t="s">
        <v>759</v>
      </c>
      <c r="H238" s="98">
        <v>44936</v>
      </c>
      <c r="I238" s="96" t="s">
        <v>221</v>
      </c>
      <c r="J238" s="96">
        <v>2023</v>
      </c>
      <c r="K238" s="97" t="s">
        <v>122</v>
      </c>
      <c r="L238" s="97"/>
      <c r="M238" s="97" t="s">
        <v>49</v>
      </c>
      <c r="N238" s="96" t="s">
        <v>31</v>
      </c>
      <c r="O238" s="97" t="s">
        <v>32</v>
      </c>
      <c r="P238" s="98"/>
      <c r="Q238" s="96"/>
      <c r="R238" s="96"/>
      <c r="S238" s="96" t="s">
        <v>3196</v>
      </c>
      <c r="T238" s="96"/>
      <c r="U238" s="97"/>
      <c r="V238" s="97"/>
      <c r="W238" s="104" t="s">
        <v>112</v>
      </c>
      <c r="X238" s="104" t="s">
        <v>112</v>
      </c>
      <c r="Y238" s="98"/>
      <c r="Z238" s="97" t="s">
        <v>760</v>
      </c>
      <c r="AA238" s="96" t="s">
        <v>34</v>
      </c>
      <c r="AB238" s="9">
        <f t="shared" ca="1" si="15"/>
        <v>1375</v>
      </c>
      <c r="AC238" s="9" t="str">
        <f t="shared" ca="1" si="16"/>
        <v>Above 1 Year</v>
      </c>
      <c r="AD238" s="9" t="str">
        <f t="shared" ca="1" si="17"/>
        <v/>
      </c>
      <c r="AE238" s="9" t="str">
        <f t="shared" ca="1" si="18"/>
        <v/>
      </c>
      <c r="AF238" s="97" t="s">
        <v>207</v>
      </c>
      <c r="AG238" s="97" t="s">
        <v>4173</v>
      </c>
      <c r="AH238" s="97" t="str">
        <f t="shared" ca="1" si="19"/>
        <v>Above 1 Year</v>
      </c>
    </row>
    <row r="239" spans="1:34" s="24" customFormat="1" ht="25.5" customHeight="1" x14ac:dyDescent="0.25">
      <c r="A239" s="96">
        <v>238</v>
      </c>
      <c r="B239" s="61" t="s">
        <v>2660</v>
      </c>
      <c r="C239" s="97" t="s">
        <v>183</v>
      </c>
      <c r="D239" s="97"/>
      <c r="E239" s="97" t="s">
        <v>74</v>
      </c>
      <c r="F239" s="97" t="s">
        <v>761</v>
      </c>
      <c r="G239" s="96" t="s">
        <v>762</v>
      </c>
      <c r="H239" s="98">
        <v>44940</v>
      </c>
      <c r="I239" s="96" t="s">
        <v>221</v>
      </c>
      <c r="J239" s="96">
        <v>2023</v>
      </c>
      <c r="K239" s="97" t="s">
        <v>96</v>
      </c>
      <c r="L239" s="97"/>
      <c r="M239" s="97" t="s">
        <v>154</v>
      </c>
      <c r="N239" s="96" t="s">
        <v>31</v>
      </c>
      <c r="O239" s="97" t="s">
        <v>32</v>
      </c>
      <c r="P239" s="98">
        <v>45562</v>
      </c>
      <c r="Q239" s="96"/>
      <c r="R239" s="96"/>
      <c r="S239" s="96" t="s">
        <v>3196</v>
      </c>
      <c r="T239" s="96"/>
      <c r="U239" s="97"/>
      <c r="V239" s="97"/>
      <c r="W239" s="104" t="s">
        <v>33</v>
      </c>
      <c r="X239" s="104" t="s">
        <v>33</v>
      </c>
      <c r="Y239" s="98">
        <v>45562</v>
      </c>
      <c r="Z239" s="97" t="s">
        <v>763</v>
      </c>
      <c r="AA239" s="96" t="s">
        <v>34</v>
      </c>
      <c r="AB239" s="9">
        <f t="shared" ca="1" si="15"/>
        <v>1371</v>
      </c>
      <c r="AC239" s="9" t="str">
        <f t="shared" ca="1" si="16"/>
        <v>Above 1 Year</v>
      </c>
      <c r="AD239" s="9">
        <f t="shared" ca="1" si="17"/>
        <v>749</v>
      </c>
      <c r="AE239" s="9" t="str">
        <f t="shared" ca="1" si="18"/>
        <v>Above 1 Year</v>
      </c>
      <c r="AF239" s="97" t="s">
        <v>291</v>
      </c>
      <c r="AG239" s="97" t="s">
        <v>4174</v>
      </c>
      <c r="AH239" s="97" t="str">
        <f t="shared" si="19"/>
        <v/>
      </c>
    </row>
    <row r="240" spans="1:34" s="24" customFormat="1" ht="25.5" customHeight="1" x14ac:dyDescent="0.25">
      <c r="A240" s="96">
        <v>239</v>
      </c>
      <c r="B240" s="61" t="s">
        <v>2810</v>
      </c>
      <c r="C240" s="97">
        <v>0</v>
      </c>
      <c r="D240" s="97"/>
      <c r="E240" s="97" t="s">
        <v>68</v>
      </c>
      <c r="F240" s="97" t="s">
        <v>764</v>
      </c>
      <c r="G240" s="96" t="s">
        <v>765</v>
      </c>
      <c r="H240" s="98">
        <v>44943</v>
      </c>
      <c r="I240" s="96" t="s">
        <v>221</v>
      </c>
      <c r="J240" s="96">
        <v>2023</v>
      </c>
      <c r="K240" s="97" t="s">
        <v>39</v>
      </c>
      <c r="L240" s="97"/>
      <c r="M240" s="97" t="s">
        <v>39</v>
      </c>
      <c r="N240" s="96" t="s">
        <v>31</v>
      </c>
      <c r="O240" s="97" t="s">
        <v>32</v>
      </c>
      <c r="P240" s="98"/>
      <c r="Q240" s="96"/>
      <c r="R240" s="96"/>
      <c r="S240" s="96" t="s">
        <v>3196</v>
      </c>
      <c r="T240" s="96"/>
      <c r="U240" s="97"/>
      <c r="V240" s="97"/>
      <c r="W240" s="104" t="s">
        <v>112</v>
      </c>
      <c r="X240" s="104" t="s">
        <v>112</v>
      </c>
      <c r="Y240" s="98"/>
      <c r="Z240" s="97" t="s">
        <v>766</v>
      </c>
      <c r="AA240" s="96" t="s">
        <v>34</v>
      </c>
      <c r="AB240" s="9">
        <f t="shared" ca="1" si="15"/>
        <v>1368</v>
      </c>
      <c r="AC240" s="9" t="str">
        <f t="shared" ca="1" si="16"/>
        <v>Above 1 Year</v>
      </c>
      <c r="AD240" s="9" t="str">
        <f t="shared" ca="1" si="17"/>
        <v/>
      </c>
      <c r="AE240" s="9" t="str">
        <f t="shared" ca="1" si="18"/>
        <v/>
      </c>
      <c r="AF240" s="97" t="s">
        <v>203</v>
      </c>
      <c r="AG240" s="97" t="s">
        <v>4175</v>
      </c>
      <c r="AH240" s="97" t="str">
        <f t="shared" ca="1" si="19"/>
        <v>Above 1 Year</v>
      </c>
    </row>
    <row r="241" spans="1:34" s="24" customFormat="1" ht="25.5" customHeight="1" x14ac:dyDescent="0.25">
      <c r="A241" s="96">
        <v>240</v>
      </c>
      <c r="B241" s="61" t="s">
        <v>2808</v>
      </c>
      <c r="C241" s="97" t="s">
        <v>57</v>
      </c>
      <c r="D241" s="97" t="s">
        <v>2699</v>
      </c>
      <c r="E241" s="97" t="s">
        <v>58</v>
      </c>
      <c r="F241" s="97" t="s">
        <v>767</v>
      </c>
      <c r="G241" s="96" t="s">
        <v>768</v>
      </c>
      <c r="H241" s="98">
        <v>44944</v>
      </c>
      <c r="I241" s="96" t="s">
        <v>221</v>
      </c>
      <c r="J241" s="96">
        <v>2023</v>
      </c>
      <c r="K241" s="97" t="s">
        <v>144</v>
      </c>
      <c r="L241" s="97"/>
      <c r="M241" s="97" t="s">
        <v>49</v>
      </c>
      <c r="N241" s="96" t="s">
        <v>31</v>
      </c>
      <c r="O241" s="97" t="s">
        <v>45</v>
      </c>
      <c r="P241" s="98"/>
      <c r="Q241" s="96"/>
      <c r="R241" s="96"/>
      <c r="S241" s="96" t="s">
        <v>3196</v>
      </c>
      <c r="T241" s="96"/>
      <c r="U241" s="97"/>
      <c r="V241" s="97"/>
      <c r="W241" s="104" t="s">
        <v>112</v>
      </c>
      <c r="X241" s="104" t="s">
        <v>112</v>
      </c>
      <c r="Y241" s="98"/>
      <c r="Z241" s="97" t="s">
        <v>769</v>
      </c>
      <c r="AA241" s="96" t="s">
        <v>34</v>
      </c>
      <c r="AB241" s="9">
        <f t="shared" ca="1" si="15"/>
        <v>1367</v>
      </c>
      <c r="AC241" s="9" t="str">
        <f t="shared" ca="1" si="16"/>
        <v>Above 1 Year</v>
      </c>
      <c r="AD241" s="9" t="str">
        <f t="shared" ca="1" si="17"/>
        <v/>
      </c>
      <c r="AE241" s="9" t="str">
        <f t="shared" ca="1" si="18"/>
        <v/>
      </c>
      <c r="AF241" s="97" t="s">
        <v>207</v>
      </c>
      <c r="AG241" s="97" t="s">
        <v>4176</v>
      </c>
      <c r="AH241" s="97" t="str">
        <f t="shared" ca="1" si="19"/>
        <v>Above 1 Year</v>
      </c>
    </row>
    <row r="242" spans="1:34" s="24" customFormat="1" ht="25.5" customHeight="1" x14ac:dyDescent="0.25">
      <c r="A242" s="96">
        <v>241</v>
      </c>
      <c r="B242" s="61" t="s">
        <v>2808</v>
      </c>
      <c r="C242" s="97" t="s">
        <v>2661</v>
      </c>
      <c r="D242" s="97"/>
      <c r="E242" s="97" t="s">
        <v>89</v>
      </c>
      <c r="F242" s="97" t="s">
        <v>773</v>
      </c>
      <c r="G242" s="96" t="s">
        <v>1723</v>
      </c>
      <c r="H242" s="98">
        <v>44949</v>
      </c>
      <c r="I242" s="96" t="s">
        <v>221</v>
      </c>
      <c r="J242" s="96">
        <v>2023</v>
      </c>
      <c r="K242" s="97" t="s">
        <v>29</v>
      </c>
      <c r="L242" s="97"/>
      <c r="M242" s="97" t="s">
        <v>30</v>
      </c>
      <c r="N242" s="96" t="s">
        <v>31</v>
      </c>
      <c r="O242" s="97" t="s">
        <v>32</v>
      </c>
      <c r="P242" s="98"/>
      <c r="Q242" s="96"/>
      <c r="R242" s="96"/>
      <c r="S242" s="96" t="s">
        <v>3196</v>
      </c>
      <c r="T242" s="96"/>
      <c r="U242" s="97"/>
      <c r="V242" s="97"/>
      <c r="W242" s="104" t="s">
        <v>50</v>
      </c>
      <c r="X242" s="104" t="s">
        <v>50</v>
      </c>
      <c r="Y242" s="98"/>
      <c r="Z242" s="97" t="s">
        <v>1724</v>
      </c>
      <c r="AA242" s="96" t="s">
        <v>34</v>
      </c>
      <c r="AB242" s="9">
        <f t="shared" ca="1" si="15"/>
        <v>1362</v>
      </c>
      <c r="AC242" s="9" t="str">
        <f t="shared" ca="1" si="16"/>
        <v>Above 1 Year</v>
      </c>
      <c r="AD242" s="9" t="str">
        <f t="shared" ca="1" si="17"/>
        <v/>
      </c>
      <c r="AE242" s="9" t="str">
        <f t="shared" ca="1" si="18"/>
        <v/>
      </c>
      <c r="AF242" s="97" t="s">
        <v>193</v>
      </c>
      <c r="AG242" s="97" t="s">
        <v>4177</v>
      </c>
      <c r="AH242" s="97" t="str">
        <f t="shared" ca="1" si="19"/>
        <v>Above 1 Year</v>
      </c>
    </row>
    <row r="243" spans="1:34" s="24" customFormat="1" ht="25.5" customHeight="1" x14ac:dyDescent="0.25">
      <c r="A243" s="96">
        <v>242</v>
      </c>
      <c r="B243" s="61" t="s">
        <v>2810</v>
      </c>
      <c r="C243" s="97">
        <v>0</v>
      </c>
      <c r="D243" s="97"/>
      <c r="E243" s="97" t="s">
        <v>68</v>
      </c>
      <c r="F243" s="97" t="s">
        <v>774</v>
      </c>
      <c r="G243" s="96" t="s">
        <v>666</v>
      </c>
      <c r="H243" s="98">
        <v>44958</v>
      </c>
      <c r="I243" s="96" t="s">
        <v>219</v>
      </c>
      <c r="J243" s="96">
        <v>2023</v>
      </c>
      <c r="K243" s="97" t="s">
        <v>48</v>
      </c>
      <c r="L243" s="97"/>
      <c r="M243" s="97" t="s">
        <v>49</v>
      </c>
      <c r="N243" s="96" t="s">
        <v>31</v>
      </c>
      <c r="O243" s="97" t="s">
        <v>32</v>
      </c>
      <c r="P243" s="98"/>
      <c r="Q243" s="96"/>
      <c r="R243" s="96"/>
      <c r="S243" s="96" t="s">
        <v>3196</v>
      </c>
      <c r="T243" s="96"/>
      <c r="U243" s="97"/>
      <c r="V243" s="97"/>
      <c r="W243" s="104" t="s">
        <v>112</v>
      </c>
      <c r="X243" s="104" t="s">
        <v>112</v>
      </c>
      <c r="Y243" s="98"/>
      <c r="Z243" s="97" t="s">
        <v>775</v>
      </c>
      <c r="AA243" s="96" t="s">
        <v>34</v>
      </c>
      <c r="AB243" s="9">
        <f t="shared" ca="1" si="15"/>
        <v>1353</v>
      </c>
      <c r="AC243" s="9" t="str">
        <f t="shared" ca="1" si="16"/>
        <v>Above 1 Year</v>
      </c>
      <c r="AD243" s="9" t="str">
        <f t="shared" ca="1" si="17"/>
        <v/>
      </c>
      <c r="AE243" s="9" t="str">
        <f t="shared" ca="1" si="18"/>
        <v/>
      </c>
      <c r="AF243" s="97" t="s">
        <v>207</v>
      </c>
      <c r="AG243" s="97" t="s">
        <v>4178</v>
      </c>
      <c r="AH243" s="97" t="str">
        <f t="shared" ca="1" si="19"/>
        <v>Above 1 Year</v>
      </c>
    </row>
    <row r="244" spans="1:34" s="24" customFormat="1" ht="25.5" customHeight="1" x14ac:dyDescent="0.25">
      <c r="A244" s="96">
        <v>243</v>
      </c>
      <c r="B244" s="61" t="s">
        <v>2808</v>
      </c>
      <c r="C244" s="97" t="s">
        <v>41</v>
      </c>
      <c r="D244" s="97"/>
      <c r="E244" s="97" t="s">
        <v>79</v>
      </c>
      <c r="F244" s="97" t="s">
        <v>1763</v>
      </c>
      <c r="G244" s="96" t="s">
        <v>317</v>
      </c>
      <c r="H244" s="98">
        <v>44958</v>
      </c>
      <c r="I244" s="96" t="s">
        <v>219</v>
      </c>
      <c r="J244" s="96">
        <v>2023</v>
      </c>
      <c r="K244" s="97" t="s">
        <v>94</v>
      </c>
      <c r="L244" s="97"/>
      <c r="M244" s="97" t="s">
        <v>94</v>
      </c>
      <c r="N244" s="96" t="s">
        <v>31</v>
      </c>
      <c r="O244" s="97" t="s">
        <v>32</v>
      </c>
      <c r="P244" s="98"/>
      <c r="Q244" s="96"/>
      <c r="R244" s="96"/>
      <c r="S244" s="96" t="s">
        <v>3196</v>
      </c>
      <c r="T244" s="96"/>
      <c r="U244" s="97"/>
      <c r="V244" s="97"/>
      <c r="W244" s="104" t="s">
        <v>112</v>
      </c>
      <c r="X244" s="104" t="s">
        <v>112</v>
      </c>
      <c r="Y244" s="98"/>
      <c r="Z244" s="97" t="s">
        <v>1764</v>
      </c>
      <c r="AA244" s="96" t="s">
        <v>34</v>
      </c>
      <c r="AB244" s="9">
        <f t="shared" ca="1" si="15"/>
        <v>1353</v>
      </c>
      <c r="AC244" s="9" t="str">
        <f t="shared" ca="1" si="16"/>
        <v>Above 1 Year</v>
      </c>
      <c r="AD244" s="9" t="str">
        <f t="shared" ca="1" si="17"/>
        <v/>
      </c>
      <c r="AE244" s="9" t="str">
        <f t="shared" ca="1" si="18"/>
        <v/>
      </c>
      <c r="AF244" s="97" t="s">
        <v>245</v>
      </c>
      <c r="AG244" s="97" t="s">
        <v>4179</v>
      </c>
      <c r="AH244" s="97" t="str">
        <f t="shared" ca="1" si="19"/>
        <v>Above 1 Year</v>
      </c>
    </row>
    <row r="245" spans="1:34" s="24" customFormat="1" ht="25.5" customHeight="1" x14ac:dyDescent="0.25">
      <c r="A245" s="96">
        <v>244</v>
      </c>
      <c r="B245" s="61" t="s">
        <v>2660</v>
      </c>
      <c r="C245" s="97" t="s">
        <v>46</v>
      </c>
      <c r="D245" s="97"/>
      <c r="E245" s="97" t="s">
        <v>67</v>
      </c>
      <c r="F245" s="97" t="s">
        <v>776</v>
      </c>
      <c r="G245" s="96" t="s">
        <v>243</v>
      </c>
      <c r="H245" s="98">
        <v>44965</v>
      </c>
      <c r="I245" s="96" t="s">
        <v>219</v>
      </c>
      <c r="J245" s="96">
        <v>2023</v>
      </c>
      <c r="K245" s="97" t="s">
        <v>94</v>
      </c>
      <c r="L245" s="97"/>
      <c r="M245" s="97" t="s">
        <v>94</v>
      </c>
      <c r="N245" s="96" t="s">
        <v>31</v>
      </c>
      <c r="O245" s="97" t="s">
        <v>32</v>
      </c>
      <c r="P245" s="98"/>
      <c r="Q245" s="96"/>
      <c r="R245" s="96"/>
      <c r="S245" s="96" t="s">
        <v>3196</v>
      </c>
      <c r="T245" s="96"/>
      <c r="U245" s="97"/>
      <c r="V245" s="97"/>
      <c r="W245" s="104" t="s">
        <v>112</v>
      </c>
      <c r="X245" s="104" t="s">
        <v>112</v>
      </c>
      <c r="Y245" s="98"/>
      <c r="Z245" s="97" t="s">
        <v>777</v>
      </c>
      <c r="AA245" s="96" t="s">
        <v>34</v>
      </c>
      <c r="AB245" s="9">
        <f t="shared" ca="1" si="15"/>
        <v>1346</v>
      </c>
      <c r="AC245" s="9" t="str">
        <f t="shared" ca="1" si="16"/>
        <v>Above 1 Year</v>
      </c>
      <c r="AD245" s="9" t="str">
        <f t="shared" ca="1" si="17"/>
        <v/>
      </c>
      <c r="AE245" s="9" t="str">
        <f t="shared" ca="1" si="18"/>
        <v/>
      </c>
      <c r="AF245" s="97" t="s">
        <v>245</v>
      </c>
      <c r="AG245" s="97" t="s">
        <v>4180</v>
      </c>
      <c r="AH245" s="97" t="str">
        <f t="shared" ca="1" si="19"/>
        <v>Above 1 Year</v>
      </c>
    </row>
    <row r="246" spans="1:34" s="24" customFormat="1" ht="25.5" customHeight="1" x14ac:dyDescent="0.25">
      <c r="A246" s="96">
        <v>245</v>
      </c>
      <c r="B246" s="61" t="s">
        <v>2660</v>
      </c>
      <c r="C246" s="97" t="s">
        <v>46</v>
      </c>
      <c r="D246" s="97"/>
      <c r="E246" s="97" t="s">
        <v>109</v>
      </c>
      <c r="F246" s="97" t="s">
        <v>773</v>
      </c>
      <c r="G246" s="96" t="s">
        <v>317</v>
      </c>
      <c r="H246" s="98">
        <v>44968</v>
      </c>
      <c r="I246" s="96" t="s">
        <v>219</v>
      </c>
      <c r="J246" s="96">
        <v>2023</v>
      </c>
      <c r="K246" s="97" t="s">
        <v>94</v>
      </c>
      <c r="L246" s="97"/>
      <c r="M246" s="97" t="s">
        <v>94</v>
      </c>
      <c r="N246" s="96" t="s">
        <v>31</v>
      </c>
      <c r="O246" s="97" t="s">
        <v>32</v>
      </c>
      <c r="P246" s="98">
        <v>45845</v>
      </c>
      <c r="Q246" s="96"/>
      <c r="R246" s="96"/>
      <c r="S246" s="96" t="s">
        <v>3196</v>
      </c>
      <c r="T246" s="96"/>
      <c r="U246" s="97"/>
      <c r="V246" s="97"/>
      <c r="W246" s="104" t="s">
        <v>33</v>
      </c>
      <c r="X246" s="104" t="s">
        <v>33</v>
      </c>
      <c r="Y246" s="98">
        <v>45845</v>
      </c>
      <c r="Z246" s="97" t="s">
        <v>778</v>
      </c>
      <c r="AA246" s="96" t="s">
        <v>34</v>
      </c>
      <c r="AB246" s="9">
        <f t="shared" ca="1" si="15"/>
        <v>1343</v>
      </c>
      <c r="AC246" s="9" t="str">
        <f t="shared" ca="1" si="16"/>
        <v>Above 1 Year</v>
      </c>
      <c r="AD246" s="9">
        <f t="shared" ca="1" si="17"/>
        <v>466</v>
      </c>
      <c r="AE246" s="9" t="str">
        <f t="shared" ca="1" si="18"/>
        <v>Above 1 Year</v>
      </c>
      <c r="AF246" s="97" t="s">
        <v>245</v>
      </c>
      <c r="AG246" s="97" t="s">
        <v>4181</v>
      </c>
      <c r="AH246" s="97" t="str">
        <f t="shared" si="19"/>
        <v/>
      </c>
    </row>
    <row r="247" spans="1:34" s="24" customFormat="1" ht="25.5" customHeight="1" x14ac:dyDescent="0.25">
      <c r="A247" s="96">
        <v>246</v>
      </c>
      <c r="B247" s="61" t="s">
        <v>2810</v>
      </c>
      <c r="C247" s="97">
        <v>0</v>
      </c>
      <c r="D247" s="97" t="s">
        <v>2690</v>
      </c>
      <c r="E247" s="97" t="s">
        <v>68</v>
      </c>
      <c r="F247" s="97" t="s">
        <v>779</v>
      </c>
      <c r="G247" s="96" t="s">
        <v>780</v>
      </c>
      <c r="H247" s="98">
        <v>44970</v>
      </c>
      <c r="I247" s="96" t="s">
        <v>219</v>
      </c>
      <c r="J247" s="96">
        <v>2023</v>
      </c>
      <c r="K247" s="97" t="s">
        <v>39</v>
      </c>
      <c r="L247" s="97"/>
      <c r="M247" s="97" t="s">
        <v>39</v>
      </c>
      <c r="N247" s="96" t="s">
        <v>31</v>
      </c>
      <c r="O247" s="97" t="s">
        <v>45</v>
      </c>
      <c r="P247" s="98"/>
      <c r="Q247" s="96"/>
      <c r="R247" s="96"/>
      <c r="S247" s="96" t="s">
        <v>3196</v>
      </c>
      <c r="T247" s="96"/>
      <c r="U247" s="97"/>
      <c r="V247" s="97"/>
      <c r="W247" s="104" t="s">
        <v>128</v>
      </c>
      <c r="X247" s="104" t="s">
        <v>128</v>
      </c>
      <c r="Y247" s="98"/>
      <c r="Z247" s="97" t="s">
        <v>781</v>
      </c>
      <c r="AA247" s="96" t="s">
        <v>34</v>
      </c>
      <c r="AB247" s="9">
        <f t="shared" ca="1" si="15"/>
        <v>1341</v>
      </c>
      <c r="AC247" s="9" t="str">
        <f t="shared" ca="1" si="16"/>
        <v>Above 1 Year</v>
      </c>
      <c r="AD247" s="9" t="str">
        <f t="shared" ca="1" si="17"/>
        <v/>
      </c>
      <c r="AE247" s="9" t="str">
        <f t="shared" ca="1" si="18"/>
        <v/>
      </c>
      <c r="AF247" s="97" t="s">
        <v>563</v>
      </c>
      <c r="AG247" s="97" t="s">
        <v>4182</v>
      </c>
      <c r="AH247" s="97" t="str">
        <f t="shared" ca="1" si="19"/>
        <v>Above 1 Year</v>
      </c>
    </row>
    <row r="248" spans="1:34" s="24" customFormat="1" ht="25.5" customHeight="1" x14ac:dyDescent="0.25">
      <c r="A248" s="96">
        <v>247</v>
      </c>
      <c r="B248" s="61" t="s">
        <v>2660</v>
      </c>
      <c r="C248" s="97" t="s">
        <v>37</v>
      </c>
      <c r="D248" s="97"/>
      <c r="E248" s="97" t="s">
        <v>38</v>
      </c>
      <c r="F248" s="97" t="s">
        <v>782</v>
      </c>
      <c r="G248" s="96" t="s">
        <v>430</v>
      </c>
      <c r="H248" s="98">
        <v>44978</v>
      </c>
      <c r="I248" s="96" t="s">
        <v>219</v>
      </c>
      <c r="J248" s="96">
        <v>2023</v>
      </c>
      <c r="K248" s="97" t="s">
        <v>94</v>
      </c>
      <c r="L248" s="97"/>
      <c r="M248" s="97" t="s">
        <v>94</v>
      </c>
      <c r="N248" s="96" t="s">
        <v>31</v>
      </c>
      <c r="O248" s="97" t="s">
        <v>32</v>
      </c>
      <c r="P248" s="98"/>
      <c r="Q248" s="96"/>
      <c r="R248" s="96"/>
      <c r="S248" s="96" t="s">
        <v>3196</v>
      </c>
      <c r="T248" s="96"/>
      <c r="U248" s="97"/>
      <c r="V248" s="97"/>
      <c r="W248" s="104" t="s">
        <v>112</v>
      </c>
      <c r="X248" s="104" t="s">
        <v>112</v>
      </c>
      <c r="Y248" s="98"/>
      <c r="Z248" s="97" t="s">
        <v>783</v>
      </c>
      <c r="AA248" s="96" t="s">
        <v>34</v>
      </c>
      <c r="AB248" s="9">
        <f t="shared" ca="1" si="15"/>
        <v>1333</v>
      </c>
      <c r="AC248" s="9" t="str">
        <f t="shared" ca="1" si="16"/>
        <v>Above 1 Year</v>
      </c>
      <c r="AD248" s="9" t="str">
        <f t="shared" ca="1" si="17"/>
        <v/>
      </c>
      <c r="AE248" s="9" t="str">
        <f t="shared" ca="1" si="18"/>
        <v/>
      </c>
      <c r="AF248" s="97" t="s">
        <v>245</v>
      </c>
      <c r="AG248" s="97" t="s">
        <v>4183</v>
      </c>
      <c r="AH248" s="97" t="str">
        <f t="shared" ca="1" si="19"/>
        <v>Above 1 Year</v>
      </c>
    </row>
    <row r="249" spans="1:34" s="24" customFormat="1" ht="25.5" customHeight="1" x14ac:dyDescent="0.25">
      <c r="A249" s="96">
        <v>248</v>
      </c>
      <c r="B249" s="61" t="s">
        <v>2810</v>
      </c>
      <c r="C249" s="97" t="s">
        <v>62</v>
      </c>
      <c r="D249" s="97"/>
      <c r="E249" s="97" t="s">
        <v>118</v>
      </c>
      <c r="F249" s="97" t="s">
        <v>784</v>
      </c>
      <c r="G249" s="96" t="s">
        <v>514</v>
      </c>
      <c r="H249" s="98">
        <v>44982</v>
      </c>
      <c r="I249" s="96" t="s">
        <v>219</v>
      </c>
      <c r="J249" s="96">
        <v>2023</v>
      </c>
      <c r="K249" s="97" t="s">
        <v>48</v>
      </c>
      <c r="L249" s="97"/>
      <c r="M249" s="97" t="s">
        <v>49</v>
      </c>
      <c r="N249" s="96" t="s">
        <v>31</v>
      </c>
      <c r="O249" s="97" t="s">
        <v>32</v>
      </c>
      <c r="P249" s="98"/>
      <c r="Q249" s="96"/>
      <c r="R249" s="96"/>
      <c r="S249" s="96" t="s">
        <v>3196</v>
      </c>
      <c r="T249" s="96"/>
      <c r="U249" s="97"/>
      <c r="V249" s="97"/>
      <c r="W249" s="104" t="s">
        <v>112</v>
      </c>
      <c r="X249" s="104" t="s">
        <v>112</v>
      </c>
      <c r="Y249" s="98"/>
      <c r="Z249" s="97" t="s">
        <v>785</v>
      </c>
      <c r="AA249" s="96" t="s">
        <v>34</v>
      </c>
      <c r="AB249" s="9">
        <f t="shared" ca="1" si="15"/>
        <v>1329</v>
      </c>
      <c r="AC249" s="9" t="str">
        <f t="shared" ca="1" si="16"/>
        <v>Above 1 Year</v>
      </c>
      <c r="AD249" s="9" t="str">
        <f t="shared" ca="1" si="17"/>
        <v/>
      </c>
      <c r="AE249" s="9" t="str">
        <f t="shared" ca="1" si="18"/>
        <v/>
      </c>
      <c r="AF249" s="97" t="s">
        <v>207</v>
      </c>
      <c r="AG249" s="97" t="s">
        <v>4184</v>
      </c>
      <c r="AH249" s="97" t="str">
        <f t="shared" ca="1" si="19"/>
        <v>Above 1 Year</v>
      </c>
    </row>
    <row r="250" spans="1:34" s="24" customFormat="1" ht="25.5" customHeight="1" x14ac:dyDescent="0.25">
      <c r="A250" s="96">
        <v>249</v>
      </c>
      <c r="B250" s="61" t="s">
        <v>2660</v>
      </c>
      <c r="C250" s="97" t="s">
        <v>37</v>
      </c>
      <c r="D250" s="97" t="s">
        <v>2672</v>
      </c>
      <c r="E250" s="97" t="s">
        <v>38</v>
      </c>
      <c r="F250" s="97" t="s">
        <v>786</v>
      </c>
      <c r="G250" s="96" t="s">
        <v>787</v>
      </c>
      <c r="H250" s="98">
        <v>44986</v>
      </c>
      <c r="I250" s="96" t="s">
        <v>210</v>
      </c>
      <c r="J250" s="96">
        <v>2023</v>
      </c>
      <c r="K250" s="97" t="s">
        <v>119</v>
      </c>
      <c r="L250" s="97" t="s">
        <v>788</v>
      </c>
      <c r="M250" s="97" t="s">
        <v>154</v>
      </c>
      <c r="N250" s="96" t="s">
        <v>31</v>
      </c>
      <c r="O250" s="97" t="s">
        <v>45</v>
      </c>
      <c r="P250" s="98">
        <v>45264</v>
      </c>
      <c r="Q250" s="96"/>
      <c r="R250" s="96"/>
      <c r="S250" s="96" t="s">
        <v>3196</v>
      </c>
      <c r="T250" s="96"/>
      <c r="U250" s="97"/>
      <c r="V250" s="97"/>
      <c r="W250" s="104" t="s">
        <v>33</v>
      </c>
      <c r="X250" s="104" t="s">
        <v>33</v>
      </c>
      <c r="Y250" s="98">
        <v>45264</v>
      </c>
      <c r="Z250" s="97" t="s">
        <v>789</v>
      </c>
      <c r="AA250" s="96" t="s">
        <v>34</v>
      </c>
      <c r="AB250" s="9">
        <f t="shared" ca="1" si="15"/>
        <v>1325</v>
      </c>
      <c r="AC250" s="9" t="str">
        <f t="shared" ca="1" si="16"/>
        <v>Above 1 Year</v>
      </c>
      <c r="AD250" s="9">
        <f t="shared" ca="1" si="17"/>
        <v>1047</v>
      </c>
      <c r="AE250" s="9" t="str">
        <f t="shared" ca="1" si="18"/>
        <v>Above 1 Year</v>
      </c>
      <c r="AF250" s="97" t="s">
        <v>291</v>
      </c>
      <c r="AG250" s="97" t="s">
        <v>4185</v>
      </c>
      <c r="AH250" s="97" t="str">
        <f t="shared" si="19"/>
        <v/>
      </c>
    </row>
    <row r="251" spans="1:34" s="24" customFormat="1" ht="25.5" customHeight="1" x14ac:dyDescent="0.25">
      <c r="A251" s="96">
        <v>250</v>
      </c>
      <c r="B251" s="61" t="s">
        <v>2660</v>
      </c>
      <c r="C251" s="97" t="s">
        <v>37</v>
      </c>
      <c r="D251" s="97"/>
      <c r="E251" s="97" t="s">
        <v>104</v>
      </c>
      <c r="F251" s="97" t="s">
        <v>790</v>
      </c>
      <c r="G251" s="96" t="s">
        <v>376</v>
      </c>
      <c r="H251" s="98">
        <v>44986</v>
      </c>
      <c r="I251" s="96" t="s">
        <v>210</v>
      </c>
      <c r="J251" s="96">
        <v>2023</v>
      </c>
      <c r="K251" s="97" t="s">
        <v>77</v>
      </c>
      <c r="L251" s="97"/>
      <c r="M251" s="97" t="s">
        <v>72</v>
      </c>
      <c r="N251" s="96" t="s">
        <v>31</v>
      </c>
      <c r="O251" s="97" t="s">
        <v>32</v>
      </c>
      <c r="P251" s="98"/>
      <c r="Q251" s="96"/>
      <c r="R251" s="96"/>
      <c r="S251" s="96" t="s">
        <v>3196</v>
      </c>
      <c r="T251" s="96"/>
      <c r="U251" s="97"/>
      <c r="V251" s="97"/>
      <c r="W251" s="104" t="s">
        <v>112</v>
      </c>
      <c r="X251" s="104" t="s">
        <v>112</v>
      </c>
      <c r="Y251" s="98"/>
      <c r="Z251" s="97" t="s">
        <v>791</v>
      </c>
      <c r="AA251" s="96" t="s">
        <v>34</v>
      </c>
      <c r="AB251" s="9">
        <f t="shared" ca="1" si="15"/>
        <v>1325</v>
      </c>
      <c r="AC251" s="9" t="str">
        <f t="shared" ca="1" si="16"/>
        <v>Above 1 Year</v>
      </c>
      <c r="AD251" s="9" t="str">
        <f t="shared" ca="1" si="17"/>
        <v/>
      </c>
      <c r="AE251" s="9" t="str">
        <f t="shared" ca="1" si="18"/>
        <v/>
      </c>
      <c r="AF251" s="97" t="s">
        <v>378</v>
      </c>
      <c r="AG251" s="97" t="s">
        <v>4186</v>
      </c>
      <c r="AH251" s="97" t="str">
        <f t="shared" ca="1" si="19"/>
        <v>Above 1 Year</v>
      </c>
    </row>
    <row r="252" spans="1:34" s="24" customFormat="1" ht="25.5" customHeight="1" x14ac:dyDescent="0.25">
      <c r="A252" s="96">
        <v>251</v>
      </c>
      <c r="B252" s="61" t="s">
        <v>2660</v>
      </c>
      <c r="C252" s="97" t="s">
        <v>37</v>
      </c>
      <c r="D252" s="97"/>
      <c r="E252" s="97" t="s">
        <v>38</v>
      </c>
      <c r="F252" s="97" t="s">
        <v>684</v>
      </c>
      <c r="G252" s="96" t="s">
        <v>314</v>
      </c>
      <c r="H252" s="98">
        <v>44992</v>
      </c>
      <c r="I252" s="96" t="s">
        <v>210</v>
      </c>
      <c r="J252" s="96">
        <v>2023</v>
      </c>
      <c r="K252" s="97" t="s">
        <v>103</v>
      </c>
      <c r="L252" s="97"/>
      <c r="M252" s="97" t="s">
        <v>49</v>
      </c>
      <c r="N252" s="96" t="s">
        <v>31</v>
      </c>
      <c r="O252" s="97" t="s">
        <v>32</v>
      </c>
      <c r="P252" s="98">
        <v>46017</v>
      </c>
      <c r="Q252" s="96"/>
      <c r="R252" s="96"/>
      <c r="S252" s="96" t="s">
        <v>3196</v>
      </c>
      <c r="T252" s="96"/>
      <c r="U252" s="97"/>
      <c r="V252" s="97"/>
      <c r="W252" s="104" t="s">
        <v>33</v>
      </c>
      <c r="X252" s="104" t="s">
        <v>33</v>
      </c>
      <c r="Y252" s="98">
        <v>46017</v>
      </c>
      <c r="Z252" s="97" t="s">
        <v>685</v>
      </c>
      <c r="AA252" s="96" t="s">
        <v>34</v>
      </c>
      <c r="AB252" s="9">
        <f t="shared" ca="1" si="15"/>
        <v>1319</v>
      </c>
      <c r="AC252" s="9" t="str">
        <f t="shared" ca="1" si="16"/>
        <v>Above 1 Year</v>
      </c>
      <c r="AD252" s="9">
        <f t="shared" ca="1" si="17"/>
        <v>294</v>
      </c>
      <c r="AE252" s="9" t="str">
        <f t="shared" ca="1" si="18"/>
        <v>Above 6 Months</v>
      </c>
      <c r="AF252" s="97" t="s">
        <v>207</v>
      </c>
      <c r="AG252" s="97" t="s">
        <v>4187</v>
      </c>
      <c r="AH252" s="97" t="str">
        <f t="shared" si="19"/>
        <v/>
      </c>
    </row>
    <row r="253" spans="1:34" s="24" customFormat="1" ht="25.5" customHeight="1" x14ac:dyDescent="0.25">
      <c r="A253" s="96">
        <v>252</v>
      </c>
      <c r="B253" s="61" t="s">
        <v>2810</v>
      </c>
      <c r="C253" s="97">
        <v>0</v>
      </c>
      <c r="D253" s="97"/>
      <c r="E253" s="97" t="s">
        <v>68</v>
      </c>
      <c r="F253" s="97" t="s">
        <v>812</v>
      </c>
      <c r="G253" s="96" t="s">
        <v>1462</v>
      </c>
      <c r="H253" s="98">
        <v>44992</v>
      </c>
      <c r="I253" s="96" t="s">
        <v>210</v>
      </c>
      <c r="J253" s="96">
        <v>2023</v>
      </c>
      <c r="K253" s="97" t="s">
        <v>29</v>
      </c>
      <c r="L253" s="97"/>
      <c r="M253" s="97" t="s">
        <v>30</v>
      </c>
      <c r="N253" s="96" t="s">
        <v>31</v>
      </c>
      <c r="O253" s="97" t="s">
        <v>32</v>
      </c>
      <c r="P253" s="98"/>
      <c r="Q253" s="96"/>
      <c r="R253" s="96"/>
      <c r="S253" s="96" t="s">
        <v>3196</v>
      </c>
      <c r="T253" s="96"/>
      <c r="U253" s="97"/>
      <c r="V253" s="97"/>
      <c r="W253" s="104" t="s">
        <v>177</v>
      </c>
      <c r="X253" s="104" t="s">
        <v>177</v>
      </c>
      <c r="Y253" s="98">
        <v>46142</v>
      </c>
      <c r="Z253" s="97" t="s">
        <v>1463</v>
      </c>
      <c r="AA253" s="96" t="s">
        <v>34</v>
      </c>
      <c r="AB253" s="9">
        <f t="shared" ca="1" si="15"/>
        <v>1319</v>
      </c>
      <c r="AC253" s="9" t="str">
        <f t="shared" ca="1" si="16"/>
        <v>Above 1 Year</v>
      </c>
      <c r="AD253" s="9">
        <f t="shared" ca="1" si="17"/>
        <v>169</v>
      </c>
      <c r="AE253" s="9" t="str">
        <f t="shared" ca="1" si="18"/>
        <v>Above 3 Months</v>
      </c>
      <c r="AF253" s="97" t="s">
        <v>193</v>
      </c>
      <c r="AG253" s="97" t="s">
        <v>4188</v>
      </c>
      <c r="AH253" s="97" t="str">
        <f t="shared" ca="1" si="19"/>
        <v>Above 1 Year</v>
      </c>
    </row>
    <row r="254" spans="1:34" s="24" customFormat="1" ht="25.5" customHeight="1" x14ac:dyDescent="0.25">
      <c r="A254" s="96">
        <v>253</v>
      </c>
      <c r="B254" s="61" t="s">
        <v>2660</v>
      </c>
      <c r="C254" s="97" t="s">
        <v>46</v>
      </c>
      <c r="D254" s="97"/>
      <c r="E254" s="97" t="s">
        <v>47</v>
      </c>
      <c r="F254" s="97" t="s">
        <v>800</v>
      </c>
      <c r="G254" s="96" t="s">
        <v>376</v>
      </c>
      <c r="H254" s="98">
        <v>45009</v>
      </c>
      <c r="I254" s="96" t="s">
        <v>210</v>
      </c>
      <c r="J254" s="96">
        <v>2023</v>
      </c>
      <c r="K254" s="97" t="s">
        <v>77</v>
      </c>
      <c r="L254" s="97"/>
      <c r="M254" s="97" t="s">
        <v>72</v>
      </c>
      <c r="N254" s="96" t="s">
        <v>31</v>
      </c>
      <c r="O254" s="97" t="s">
        <v>32</v>
      </c>
      <c r="P254" s="98"/>
      <c r="Q254" s="96"/>
      <c r="R254" s="96"/>
      <c r="S254" s="96" t="s">
        <v>3196</v>
      </c>
      <c r="T254" s="96"/>
      <c r="U254" s="97"/>
      <c r="V254" s="97"/>
      <c r="W254" s="104" t="s">
        <v>112</v>
      </c>
      <c r="X254" s="104" t="s">
        <v>112</v>
      </c>
      <c r="Y254" s="98"/>
      <c r="Z254" s="97" t="s">
        <v>801</v>
      </c>
      <c r="AA254" s="96" t="s">
        <v>34</v>
      </c>
      <c r="AB254" s="9">
        <f t="shared" ca="1" si="15"/>
        <v>1302</v>
      </c>
      <c r="AC254" s="9" t="str">
        <f t="shared" ca="1" si="16"/>
        <v>Above 1 Year</v>
      </c>
      <c r="AD254" s="9" t="str">
        <f t="shared" ca="1" si="17"/>
        <v/>
      </c>
      <c r="AE254" s="9" t="str">
        <f t="shared" ca="1" si="18"/>
        <v/>
      </c>
      <c r="AF254" s="97" t="s">
        <v>378</v>
      </c>
      <c r="AG254" s="97" t="s">
        <v>4189</v>
      </c>
      <c r="AH254" s="97" t="str">
        <f t="shared" ca="1" si="19"/>
        <v>Above 1 Year</v>
      </c>
    </row>
    <row r="255" spans="1:34" s="24" customFormat="1" ht="25.5" customHeight="1" x14ac:dyDescent="0.25">
      <c r="A255" s="96">
        <v>254</v>
      </c>
      <c r="B255" s="61" t="s">
        <v>2660</v>
      </c>
      <c r="C255" s="97" t="s">
        <v>37</v>
      </c>
      <c r="D255" s="97"/>
      <c r="E255" s="97" t="s">
        <v>90</v>
      </c>
      <c r="F255" s="97" t="s">
        <v>802</v>
      </c>
      <c r="G255" s="96" t="s">
        <v>793</v>
      </c>
      <c r="H255" s="98">
        <v>45009</v>
      </c>
      <c r="I255" s="96" t="s">
        <v>210</v>
      </c>
      <c r="J255" s="96">
        <v>2023</v>
      </c>
      <c r="K255" s="97" t="s">
        <v>122</v>
      </c>
      <c r="L255" s="97"/>
      <c r="M255" s="97" t="s">
        <v>49</v>
      </c>
      <c r="N255" s="96" t="s">
        <v>31</v>
      </c>
      <c r="O255" s="97" t="s">
        <v>32</v>
      </c>
      <c r="P255" s="98"/>
      <c r="Q255" s="96"/>
      <c r="R255" s="96"/>
      <c r="S255" s="96" t="s">
        <v>3196</v>
      </c>
      <c r="T255" s="96"/>
      <c r="U255" s="97"/>
      <c r="V255" s="97"/>
      <c r="W255" s="104" t="s">
        <v>112</v>
      </c>
      <c r="X255" s="104" t="s">
        <v>112</v>
      </c>
      <c r="Y255" s="98"/>
      <c r="Z255" s="97" t="s">
        <v>803</v>
      </c>
      <c r="AA255" s="96" t="s">
        <v>34</v>
      </c>
      <c r="AB255" s="9">
        <f t="shared" ca="1" si="15"/>
        <v>1302</v>
      </c>
      <c r="AC255" s="9" t="str">
        <f t="shared" ca="1" si="16"/>
        <v>Above 1 Year</v>
      </c>
      <c r="AD255" s="9" t="str">
        <f t="shared" ca="1" si="17"/>
        <v/>
      </c>
      <c r="AE255" s="9" t="str">
        <f t="shared" ca="1" si="18"/>
        <v/>
      </c>
      <c r="AF255" s="97" t="s">
        <v>207</v>
      </c>
      <c r="AG255" s="97" t="s">
        <v>4190</v>
      </c>
      <c r="AH255" s="97" t="str">
        <f t="shared" ca="1" si="19"/>
        <v>Above 1 Year</v>
      </c>
    </row>
    <row r="256" spans="1:34" s="24" customFormat="1" ht="25.5" customHeight="1" x14ac:dyDescent="0.25">
      <c r="A256" s="96">
        <v>255</v>
      </c>
      <c r="B256" s="61" t="s">
        <v>2660</v>
      </c>
      <c r="C256" s="97" t="s">
        <v>37</v>
      </c>
      <c r="D256" s="97"/>
      <c r="E256" s="97" t="s">
        <v>90</v>
      </c>
      <c r="F256" s="97" t="s">
        <v>804</v>
      </c>
      <c r="G256" s="96" t="s">
        <v>805</v>
      </c>
      <c r="H256" s="98">
        <v>45011</v>
      </c>
      <c r="I256" s="96" t="s">
        <v>210</v>
      </c>
      <c r="J256" s="96">
        <v>2023</v>
      </c>
      <c r="K256" s="97" t="s">
        <v>75</v>
      </c>
      <c r="L256" s="97"/>
      <c r="M256" s="97" t="s">
        <v>54</v>
      </c>
      <c r="N256" s="96" t="s">
        <v>31</v>
      </c>
      <c r="O256" s="97" t="s">
        <v>32</v>
      </c>
      <c r="P256" s="98">
        <v>45873</v>
      </c>
      <c r="Q256" s="96"/>
      <c r="R256" s="96"/>
      <c r="S256" s="96" t="s">
        <v>3196</v>
      </c>
      <c r="T256" s="96"/>
      <c r="U256" s="97"/>
      <c r="V256" s="97"/>
      <c r="W256" s="104" t="s">
        <v>33</v>
      </c>
      <c r="X256" s="104" t="s">
        <v>33</v>
      </c>
      <c r="Y256" s="98">
        <v>45873</v>
      </c>
      <c r="Z256" s="97" t="s">
        <v>806</v>
      </c>
      <c r="AA256" s="96" t="s">
        <v>34</v>
      </c>
      <c r="AB256" s="9">
        <f t="shared" ca="1" si="15"/>
        <v>1300</v>
      </c>
      <c r="AC256" s="9" t="str">
        <f t="shared" ca="1" si="16"/>
        <v>Above 1 Year</v>
      </c>
      <c r="AD256" s="9">
        <f t="shared" ca="1" si="17"/>
        <v>438</v>
      </c>
      <c r="AE256" s="9" t="str">
        <f t="shared" ca="1" si="18"/>
        <v>Above 1 Year</v>
      </c>
      <c r="AF256" s="97" t="s">
        <v>216</v>
      </c>
      <c r="AG256" s="97" t="s">
        <v>4191</v>
      </c>
      <c r="AH256" s="97" t="str">
        <f t="shared" si="19"/>
        <v/>
      </c>
    </row>
    <row r="257" spans="1:34" s="24" customFormat="1" ht="25.5" customHeight="1" x14ac:dyDescent="0.25">
      <c r="A257" s="96">
        <v>256</v>
      </c>
      <c r="B257" s="61" t="s">
        <v>2660</v>
      </c>
      <c r="C257" s="97" t="s">
        <v>37</v>
      </c>
      <c r="D257" s="97"/>
      <c r="E257" s="97" t="s">
        <v>90</v>
      </c>
      <c r="F257" s="97" t="s">
        <v>907</v>
      </c>
      <c r="G257" s="96" t="s">
        <v>222</v>
      </c>
      <c r="H257" s="98">
        <v>45019</v>
      </c>
      <c r="I257" s="96" t="s">
        <v>256</v>
      </c>
      <c r="J257" s="96">
        <v>2023</v>
      </c>
      <c r="K257" s="97" t="s">
        <v>29</v>
      </c>
      <c r="L257" s="97"/>
      <c r="M257" s="97" t="s">
        <v>30</v>
      </c>
      <c r="N257" s="96" t="s">
        <v>31</v>
      </c>
      <c r="O257" s="97" t="s">
        <v>32</v>
      </c>
      <c r="P257" s="98"/>
      <c r="Q257" s="96"/>
      <c r="R257" s="96"/>
      <c r="S257" s="96" t="s">
        <v>3196</v>
      </c>
      <c r="T257" s="96"/>
      <c r="U257" s="97"/>
      <c r="V257" s="97"/>
      <c r="W257" s="104" t="s">
        <v>50</v>
      </c>
      <c r="X257" s="104" t="s">
        <v>50</v>
      </c>
      <c r="Y257" s="98"/>
      <c r="Z257" s="97" t="s">
        <v>908</v>
      </c>
      <c r="AA257" s="96" t="s">
        <v>34</v>
      </c>
      <c r="AB257" s="9">
        <f t="shared" ca="1" si="15"/>
        <v>1292</v>
      </c>
      <c r="AC257" s="9" t="str">
        <f t="shared" ca="1" si="16"/>
        <v>Above 1 Year</v>
      </c>
      <c r="AD257" s="9" t="str">
        <f t="shared" ca="1" si="17"/>
        <v/>
      </c>
      <c r="AE257" s="9" t="str">
        <f t="shared" ca="1" si="18"/>
        <v/>
      </c>
      <c r="AF257" s="97" t="s">
        <v>193</v>
      </c>
      <c r="AG257" s="97" t="s">
        <v>4192</v>
      </c>
      <c r="AH257" s="97" t="str">
        <f t="shared" ca="1" si="19"/>
        <v>Above 1 Year</v>
      </c>
    </row>
    <row r="258" spans="1:34" s="24" customFormat="1" ht="25.5" customHeight="1" x14ac:dyDescent="0.25">
      <c r="A258" s="96">
        <v>257</v>
      </c>
      <c r="B258" s="61" t="s">
        <v>2808</v>
      </c>
      <c r="C258" s="97" t="s">
        <v>185</v>
      </c>
      <c r="D258" s="97"/>
      <c r="E258" s="97" t="s">
        <v>73</v>
      </c>
      <c r="F258" s="97" t="s">
        <v>810</v>
      </c>
      <c r="G258" s="96" t="s">
        <v>222</v>
      </c>
      <c r="H258" s="98">
        <v>45020</v>
      </c>
      <c r="I258" s="96" t="s">
        <v>256</v>
      </c>
      <c r="J258" s="96">
        <v>2023</v>
      </c>
      <c r="K258" s="97" t="s">
        <v>29</v>
      </c>
      <c r="L258" s="97"/>
      <c r="M258" s="97" t="s">
        <v>30</v>
      </c>
      <c r="N258" s="96" t="s">
        <v>31</v>
      </c>
      <c r="O258" s="97" t="s">
        <v>32</v>
      </c>
      <c r="P258" s="98"/>
      <c r="Q258" s="96"/>
      <c r="R258" s="96"/>
      <c r="S258" s="96" t="s">
        <v>3196</v>
      </c>
      <c r="T258" s="96"/>
      <c r="U258" s="97"/>
      <c r="V258" s="97"/>
      <c r="W258" s="104" t="s">
        <v>50</v>
      </c>
      <c r="X258" s="104" t="s">
        <v>50</v>
      </c>
      <c r="Y258" s="98"/>
      <c r="Z258" s="97" t="s">
        <v>811</v>
      </c>
      <c r="AA258" s="96" t="s">
        <v>34</v>
      </c>
      <c r="AB258" s="9">
        <f t="shared" ref="AB258:AB321" ca="1" si="20">IF(S258="UI",DATEDIF(H258,TODAY(),"D"),"")</f>
        <v>1291</v>
      </c>
      <c r="AC258" s="9" t="str">
        <f t="shared" ref="AC258:AC321" ca="1" si="21">IF(S258="UI",IF(AB258&gt;365,"Above 1 Year",IF(AND(AB258&lt;=365,AB258&gt;180),"Above 6 Months",IF(AND(AB258&lt;=180,AB258&gt;90),"Above 3 Months",IF(AND(AB258&lt;=90,AB258&gt;60),"Above 60 Days",IF(AND(AB258&lt;=60,AB258&gt;45),"45 to 60 Days","Below 45 Days"))))),"")</f>
        <v>Above 1 Year</v>
      </c>
      <c r="AD258" s="9" t="str">
        <f t="shared" ref="AD258:AD321" ca="1" si="22">IF(Y258&lt;&gt;"",DATEDIF(Y258,TODAY(),"D"),"")</f>
        <v/>
      </c>
      <c r="AE258" s="9" t="str">
        <f t="shared" ref="AE258:AE321" ca="1" si="23">IF(AD258&lt;&gt;"",IF(AD258&gt;365,"Above 1 Year",IF(AND(AD258&lt;=365,AD258&gt;180),"Above 6 Months",IF(AND(AD258&lt;=180,AD258&gt;90),"Above 3 Months",IF(AND(AD258&lt;=90,AD258&gt;60),"Above 60 Days",IF(AND(AD258&lt;=60,AD258&gt;45),"45 to 60 Days","Below 45 Days"))))),"")</f>
        <v/>
      </c>
      <c r="AF258" s="97" t="s">
        <v>193</v>
      </c>
      <c r="AG258" s="97" t="s">
        <v>4193</v>
      </c>
      <c r="AH258" s="97" t="str">
        <f t="shared" ca="1" si="19"/>
        <v>Above 1 Year</v>
      </c>
    </row>
    <row r="259" spans="1:34" s="24" customFormat="1" ht="25.5" customHeight="1" x14ac:dyDescent="0.25">
      <c r="A259" s="96">
        <v>258</v>
      </c>
      <c r="B259" s="61" t="s">
        <v>2660</v>
      </c>
      <c r="C259" s="97" t="s">
        <v>183</v>
      </c>
      <c r="D259" s="97"/>
      <c r="E259" s="97" t="s">
        <v>74</v>
      </c>
      <c r="F259" s="97" t="s">
        <v>812</v>
      </c>
      <c r="G259" s="96" t="s">
        <v>302</v>
      </c>
      <c r="H259" s="98">
        <v>45021</v>
      </c>
      <c r="I259" s="96" t="s">
        <v>256</v>
      </c>
      <c r="J259" s="96">
        <v>2023</v>
      </c>
      <c r="K259" s="97" t="s">
        <v>94</v>
      </c>
      <c r="L259" s="97"/>
      <c r="M259" s="97" t="s">
        <v>94</v>
      </c>
      <c r="N259" s="96" t="s">
        <v>31</v>
      </c>
      <c r="O259" s="97" t="s">
        <v>32</v>
      </c>
      <c r="P259" s="98"/>
      <c r="Q259" s="96"/>
      <c r="R259" s="96"/>
      <c r="S259" s="96" t="s">
        <v>3196</v>
      </c>
      <c r="T259" s="96"/>
      <c r="U259" s="97"/>
      <c r="V259" s="97"/>
      <c r="W259" s="104" t="s">
        <v>128</v>
      </c>
      <c r="X259" s="104" t="s">
        <v>128</v>
      </c>
      <c r="Y259" s="98"/>
      <c r="Z259" s="97" t="s">
        <v>813</v>
      </c>
      <c r="AA259" s="96" t="s">
        <v>34</v>
      </c>
      <c r="AB259" s="9">
        <f t="shared" ca="1" si="20"/>
        <v>1290</v>
      </c>
      <c r="AC259" s="9" t="str">
        <f t="shared" ca="1" si="21"/>
        <v>Above 1 Year</v>
      </c>
      <c r="AD259" s="9" t="str">
        <f t="shared" ca="1" si="22"/>
        <v/>
      </c>
      <c r="AE259" s="9" t="str">
        <f t="shared" ca="1" si="23"/>
        <v/>
      </c>
      <c r="AF259" s="97" t="s">
        <v>245</v>
      </c>
      <c r="AG259" s="97" t="s">
        <v>4194</v>
      </c>
      <c r="AH259" s="97" t="str">
        <f t="shared" ref="AH259:AH322" ca="1" si="24">IF(X259="SC/PRC/CC No. Awaited","",AC259)</f>
        <v>Above 1 Year</v>
      </c>
    </row>
    <row r="260" spans="1:34" s="24" customFormat="1" ht="25.5" customHeight="1" x14ac:dyDescent="0.25">
      <c r="A260" s="96">
        <v>259</v>
      </c>
      <c r="B260" s="61" t="s">
        <v>2808</v>
      </c>
      <c r="C260" s="97" t="s">
        <v>2661</v>
      </c>
      <c r="D260" s="97"/>
      <c r="E260" s="97" t="s">
        <v>110</v>
      </c>
      <c r="F260" s="97" t="s">
        <v>814</v>
      </c>
      <c r="G260" s="96" t="s">
        <v>815</v>
      </c>
      <c r="H260" s="98">
        <v>45024</v>
      </c>
      <c r="I260" s="96" t="s">
        <v>256</v>
      </c>
      <c r="J260" s="96">
        <v>2023</v>
      </c>
      <c r="K260" s="97" t="s">
        <v>39</v>
      </c>
      <c r="L260" s="97"/>
      <c r="M260" s="97" t="s">
        <v>39</v>
      </c>
      <c r="N260" s="96" t="s">
        <v>31</v>
      </c>
      <c r="O260" s="97" t="s">
        <v>32</v>
      </c>
      <c r="P260" s="98">
        <v>45111</v>
      </c>
      <c r="Q260" s="96"/>
      <c r="R260" s="96"/>
      <c r="S260" s="96" t="s">
        <v>3196</v>
      </c>
      <c r="T260" s="96"/>
      <c r="U260" s="97"/>
      <c r="V260" s="97"/>
      <c r="W260" s="104" t="s">
        <v>33</v>
      </c>
      <c r="X260" s="104" t="s">
        <v>33</v>
      </c>
      <c r="Y260" s="98">
        <v>45111</v>
      </c>
      <c r="Z260" s="97" t="s">
        <v>816</v>
      </c>
      <c r="AA260" s="96" t="s">
        <v>34</v>
      </c>
      <c r="AB260" s="9">
        <f t="shared" ca="1" si="20"/>
        <v>1287</v>
      </c>
      <c r="AC260" s="9" t="str">
        <f t="shared" ca="1" si="21"/>
        <v>Above 1 Year</v>
      </c>
      <c r="AD260" s="9">
        <f t="shared" ca="1" si="22"/>
        <v>1200</v>
      </c>
      <c r="AE260" s="9" t="str">
        <f t="shared" ca="1" si="23"/>
        <v>Above 1 Year</v>
      </c>
      <c r="AF260" s="97" t="s">
        <v>203</v>
      </c>
      <c r="AG260" s="97" t="s">
        <v>4195</v>
      </c>
      <c r="AH260" s="97" t="str">
        <f t="shared" si="24"/>
        <v/>
      </c>
    </row>
    <row r="261" spans="1:34" s="24" customFormat="1" ht="25.5" customHeight="1" x14ac:dyDescent="0.25">
      <c r="A261" s="96">
        <v>260</v>
      </c>
      <c r="B261" s="61" t="s">
        <v>2810</v>
      </c>
      <c r="C261" s="97">
        <v>0</v>
      </c>
      <c r="D261" s="97"/>
      <c r="E261" s="97" t="s">
        <v>68</v>
      </c>
      <c r="F261" s="97" t="s">
        <v>817</v>
      </c>
      <c r="G261" s="96" t="s">
        <v>666</v>
      </c>
      <c r="H261" s="98">
        <v>45025</v>
      </c>
      <c r="I261" s="96" t="s">
        <v>256</v>
      </c>
      <c r="J261" s="96">
        <v>2023</v>
      </c>
      <c r="K261" s="97" t="s">
        <v>48</v>
      </c>
      <c r="L261" s="97"/>
      <c r="M261" s="97" t="s">
        <v>49</v>
      </c>
      <c r="N261" s="96" t="s">
        <v>31</v>
      </c>
      <c r="O261" s="97" t="s">
        <v>32</v>
      </c>
      <c r="P261" s="98"/>
      <c r="Q261" s="96"/>
      <c r="R261" s="96"/>
      <c r="S261" s="96" t="s">
        <v>3196</v>
      </c>
      <c r="T261" s="96"/>
      <c r="U261" s="97"/>
      <c r="V261" s="97"/>
      <c r="W261" s="104" t="s">
        <v>112</v>
      </c>
      <c r="X261" s="104" t="s">
        <v>112</v>
      </c>
      <c r="Y261" s="98"/>
      <c r="Z261" s="97" t="s">
        <v>818</v>
      </c>
      <c r="AA261" s="96" t="s">
        <v>34</v>
      </c>
      <c r="AB261" s="9">
        <f t="shared" ca="1" si="20"/>
        <v>1286</v>
      </c>
      <c r="AC261" s="9" t="str">
        <f t="shared" ca="1" si="21"/>
        <v>Above 1 Year</v>
      </c>
      <c r="AD261" s="9" t="str">
        <f t="shared" ca="1" si="22"/>
        <v/>
      </c>
      <c r="AE261" s="9" t="str">
        <f t="shared" ca="1" si="23"/>
        <v/>
      </c>
      <c r="AF261" s="97" t="s">
        <v>207</v>
      </c>
      <c r="AG261" s="97" t="s">
        <v>4196</v>
      </c>
      <c r="AH261" s="97" t="str">
        <f t="shared" ca="1" si="24"/>
        <v>Above 1 Year</v>
      </c>
    </row>
    <row r="262" spans="1:34" s="24" customFormat="1" ht="25.5" customHeight="1" x14ac:dyDescent="0.25">
      <c r="A262" s="96">
        <v>261</v>
      </c>
      <c r="B262" s="61" t="s">
        <v>2660</v>
      </c>
      <c r="C262" s="97" t="s">
        <v>37</v>
      </c>
      <c r="D262" s="97"/>
      <c r="E262" s="97" t="s">
        <v>104</v>
      </c>
      <c r="F262" s="97" t="s">
        <v>800</v>
      </c>
      <c r="G262" s="96" t="s">
        <v>376</v>
      </c>
      <c r="H262" s="98">
        <v>45031</v>
      </c>
      <c r="I262" s="96" t="s">
        <v>256</v>
      </c>
      <c r="J262" s="96">
        <v>2023</v>
      </c>
      <c r="K262" s="97" t="s">
        <v>77</v>
      </c>
      <c r="L262" s="97"/>
      <c r="M262" s="97" t="s">
        <v>72</v>
      </c>
      <c r="N262" s="96" t="s">
        <v>31</v>
      </c>
      <c r="O262" s="97" t="s">
        <v>32</v>
      </c>
      <c r="P262" s="98"/>
      <c r="Q262" s="96"/>
      <c r="R262" s="96"/>
      <c r="S262" s="96" t="s">
        <v>3196</v>
      </c>
      <c r="T262" s="96"/>
      <c r="U262" s="97"/>
      <c r="V262" s="97"/>
      <c r="W262" s="104" t="s">
        <v>112</v>
      </c>
      <c r="X262" s="104" t="s">
        <v>112</v>
      </c>
      <c r="Y262" s="98"/>
      <c r="Z262" s="97" t="s">
        <v>819</v>
      </c>
      <c r="AA262" s="96" t="s">
        <v>34</v>
      </c>
      <c r="AB262" s="9">
        <f t="shared" ca="1" si="20"/>
        <v>1280</v>
      </c>
      <c r="AC262" s="9" t="str">
        <f t="shared" ca="1" si="21"/>
        <v>Above 1 Year</v>
      </c>
      <c r="AD262" s="9" t="str">
        <f t="shared" ca="1" si="22"/>
        <v/>
      </c>
      <c r="AE262" s="9" t="str">
        <f t="shared" ca="1" si="23"/>
        <v/>
      </c>
      <c r="AF262" s="97" t="s">
        <v>378</v>
      </c>
      <c r="AG262" s="97" t="s">
        <v>4197</v>
      </c>
      <c r="AH262" s="97" t="str">
        <f t="shared" ca="1" si="24"/>
        <v>Above 1 Year</v>
      </c>
    </row>
    <row r="263" spans="1:34" s="24" customFormat="1" ht="25.5" customHeight="1" x14ac:dyDescent="0.25">
      <c r="A263" s="96">
        <v>262</v>
      </c>
      <c r="B263" s="61" t="s">
        <v>2810</v>
      </c>
      <c r="C263" s="97">
        <v>0</v>
      </c>
      <c r="D263" s="97"/>
      <c r="E263" s="97" t="s">
        <v>68</v>
      </c>
      <c r="F263" s="97" t="s">
        <v>821</v>
      </c>
      <c r="G263" s="96" t="s">
        <v>70</v>
      </c>
      <c r="H263" s="98">
        <v>45036</v>
      </c>
      <c r="I263" s="96" t="s">
        <v>256</v>
      </c>
      <c r="J263" s="96">
        <v>2023</v>
      </c>
      <c r="K263" s="97" t="s">
        <v>70</v>
      </c>
      <c r="L263" s="97"/>
      <c r="M263" s="97" t="s">
        <v>70</v>
      </c>
      <c r="N263" s="96" t="s">
        <v>70</v>
      </c>
      <c r="O263" s="97" t="s">
        <v>32</v>
      </c>
      <c r="P263" s="98"/>
      <c r="Q263" s="96"/>
      <c r="R263" s="96"/>
      <c r="S263" s="96" t="s">
        <v>3196</v>
      </c>
      <c r="T263" s="96"/>
      <c r="U263" s="97"/>
      <c r="V263" s="97"/>
      <c r="W263" s="104" t="s">
        <v>112</v>
      </c>
      <c r="X263" s="104" t="s">
        <v>112</v>
      </c>
      <c r="Y263" s="98"/>
      <c r="Z263" s="97" t="s">
        <v>822</v>
      </c>
      <c r="AA263" s="96" t="s">
        <v>34</v>
      </c>
      <c r="AB263" s="9">
        <f t="shared" ca="1" si="20"/>
        <v>1275</v>
      </c>
      <c r="AC263" s="9" t="str">
        <f t="shared" ca="1" si="21"/>
        <v>Above 1 Year</v>
      </c>
      <c r="AD263" s="9" t="str">
        <f t="shared" ca="1" si="22"/>
        <v/>
      </c>
      <c r="AE263" s="9" t="str">
        <f t="shared" ca="1" si="23"/>
        <v/>
      </c>
      <c r="AF263" s="97" t="s">
        <v>254</v>
      </c>
      <c r="AG263" s="97" t="s">
        <v>4198</v>
      </c>
      <c r="AH263" s="97" t="str">
        <f t="shared" ca="1" si="24"/>
        <v>Above 1 Year</v>
      </c>
    </row>
    <row r="264" spans="1:34" s="24" customFormat="1" ht="25.5" customHeight="1" x14ac:dyDescent="0.25">
      <c r="A264" s="96">
        <v>263</v>
      </c>
      <c r="B264" s="61" t="s">
        <v>2660</v>
      </c>
      <c r="C264" s="97" t="s">
        <v>46</v>
      </c>
      <c r="D264" s="97"/>
      <c r="E264" s="97" t="s">
        <v>67</v>
      </c>
      <c r="F264" s="97" t="s">
        <v>823</v>
      </c>
      <c r="G264" s="96" t="s">
        <v>314</v>
      </c>
      <c r="H264" s="98">
        <v>45037</v>
      </c>
      <c r="I264" s="96" t="s">
        <v>256</v>
      </c>
      <c r="J264" s="96">
        <v>2023</v>
      </c>
      <c r="K264" s="97" t="s">
        <v>103</v>
      </c>
      <c r="L264" s="97"/>
      <c r="M264" s="97" t="s">
        <v>49</v>
      </c>
      <c r="N264" s="96" t="s">
        <v>31</v>
      </c>
      <c r="O264" s="97" t="s">
        <v>32</v>
      </c>
      <c r="P264" s="98"/>
      <c r="Q264" s="96"/>
      <c r="R264" s="96"/>
      <c r="S264" s="96" t="s">
        <v>3196</v>
      </c>
      <c r="T264" s="96"/>
      <c r="U264" s="97"/>
      <c r="V264" s="97"/>
      <c r="W264" s="104" t="s">
        <v>112</v>
      </c>
      <c r="X264" s="104" t="s">
        <v>112</v>
      </c>
      <c r="Y264" s="98"/>
      <c r="Z264" s="97" t="s">
        <v>824</v>
      </c>
      <c r="AA264" s="96" t="s">
        <v>34</v>
      </c>
      <c r="AB264" s="9">
        <f t="shared" ca="1" si="20"/>
        <v>1274</v>
      </c>
      <c r="AC264" s="9" t="str">
        <f t="shared" ca="1" si="21"/>
        <v>Above 1 Year</v>
      </c>
      <c r="AD264" s="9" t="str">
        <f t="shared" ca="1" si="22"/>
        <v/>
      </c>
      <c r="AE264" s="9" t="str">
        <f t="shared" ca="1" si="23"/>
        <v/>
      </c>
      <c r="AF264" s="97" t="s">
        <v>207</v>
      </c>
      <c r="AG264" s="97" t="s">
        <v>4199</v>
      </c>
      <c r="AH264" s="97" t="str">
        <f t="shared" ca="1" si="24"/>
        <v>Above 1 Year</v>
      </c>
    </row>
    <row r="265" spans="1:34" s="24" customFormat="1" ht="25.5" customHeight="1" x14ac:dyDescent="0.25">
      <c r="A265" s="96">
        <v>264</v>
      </c>
      <c r="B265" s="61" t="s">
        <v>2808</v>
      </c>
      <c r="C265" s="97">
        <v>0</v>
      </c>
      <c r="D265" s="97"/>
      <c r="E265" s="97" t="s">
        <v>51</v>
      </c>
      <c r="F265" s="97" t="s">
        <v>807</v>
      </c>
      <c r="G265" s="96" t="s">
        <v>825</v>
      </c>
      <c r="H265" s="98">
        <v>45039</v>
      </c>
      <c r="I265" s="96" t="s">
        <v>256</v>
      </c>
      <c r="J265" s="96">
        <v>2023</v>
      </c>
      <c r="K265" s="97" t="s">
        <v>39</v>
      </c>
      <c r="L265" s="97"/>
      <c r="M265" s="97" t="s">
        <v>39</v>
      </c>
      <c r="N265" s="96" t="s">
        <v>31</v>
      </c>
      <c r="O265" s="97" t="s">
        <v>32</v>
      </c>
      <c r="P265" s="98">
        <v>45315</v>
      </c>
      <c r="Q265" s="96"/>
      <c r="R265" s="96"/>
      <c r="S265" s="96" t="s">
        <v>3196</v>
      </c>
      <c r="T265" s="96"/>
      <c r="U265" s="97"/>
      <c r="V265" s="97"/>
      <c r="W265" s="104" t="s">
        <v>33</v>
      </c>
      <c r="X265" s="104" t="s">
        <v>33</v>
      </c>
      <c r="Y265" s="98">
        <v>45315</v>
      </c>
      <c r="Z265" s="97" t="s">
        <v>826</v>
      </c>
      <c r="AA265" s="96" t="s">
        <v>34</v>
      </c>
      <c r="AB265" s="9">
        <f t="shared" ca="1" si="20"/>
        <v>1272</v>
      </c>
      <c r="AC265" s="9" t="str">
        <f t="shared" ca="1" si="21"/>
        <v>Above 1 Year</v>
      </c>
      <c r="AD265" s="9">
        <f t="shared" ca="1" si="22"/>
        <v>996</v>
      </c>
      <c r="AE265" s="9" t="str">
        <f t="shared" ca="1" si="23"/>
        <v>Above 1 Year</v>
      </c>
      <c r="AF265" s="97" t="s">
        <v>203</v>
      </c>
      <c r="AG265" s="97" t="s">
        <v>4200</v>
      </c>
      <c r="AH265" s="97" t="str">
        <f t="shared" si="24"/>
        <v/>
      </c>
    </row>
    <row r="266" spans="1:34" s="24" customFormat="1" ht="25.5" customHeight="1" x14ac:dyDescent="0.25">
      <c r="A266" s="96">
        <v>265</v>
      </c>
      <c r="B266" s="61" t="s">
        <v>2808</v>
      </c>
      <c r="C266" s="97" t="s">
        <v>41</v>
      </c>
      <c r="D266" s="97"/>
      <c r="E266" s="97" t="s">
        <v>42</v>
      </c>
      <c r="F266" s="97" t="s">
        <v>827</v>
      </c>
      <c r="G266" s="96" t="s">
        <v>828</v>
      </c>
      <c r="H266" s="98">
        <v>45046</v>
      </c>
      <c r="I266" s="96" t="s">
        <v>256</v>
      </c>
      <c r="J266" s="96">
        <v>2023</v>
      </c>
      <c r="K266" s="97" t="s">
        <v>39</v>
      </c>
      <c r="L266" s="97"/>
      <c r="M266" s="97" t="s">
        <v>39</v>
      </c>
      <c r="N266" s="96" t="s">
        <v>31</v>
      </c>
      <c r="O266" s="97" t="s">
        <v>32</v>
      </c>
      <c r="P266" s="98"/>
      <c r="Q266" s="96"/>
      <c r="R266" s="96"/>
      <c r="S266" s="96" t="s">
        <v>3196</v>
      </c>
      <c r="T266" s="96"/>
      <c r="U266" s="97"/>
      <c r="V266" s="97"/>
      <c r="W266" s="104" t="s">
        <v>142</v>
      </c>
      <c r="X266" s="104" t="s">
        <v>137</v>
      </c>
      <c r="Y266" s="98">
        <v>46304</v>
      </c>
      <c r="Z266" s="97" t="s">
        <v>829</v>
      </c>
      <c r="AA266" s="96" t="s">
        <v>34</v>
      </c>
      <c r="AB266" s="9">
        <f t="shared" ca="1" si="20"/>
        <v>1265</v>
      </c>
      <c r="AC266" s="9" t="str">
        <f t="shared" ca="1" si="21"/>
        <v>Above 1 Year</v>
      </c>
      <c r="AD266" s="9">
        <f t="shared" ca="1" si="22"/>
        <v>7</v>
      </c>
      <c r="AE266" s="9" t="str">
        <f t="shared" ca="1" si="23"/>
        <v>Below 45 Days</v>
      </c>
      <c r="AF266" s="97" t="s">
        <v>203</v>
      </c>
      <c r="AG266" s="97" t="s">
        <v>4201</v>
      </c>
      <c r="AH266" s="97" t="str">
        <f t="shared" ca="1" si="24"/>
        <v>Above 1 Year</v>
      </c>
    </row>
    <row r="267" spans="1:34" s="24" customFormat="1" ht="25.5" customHeight="1" x14ac:dyDescent="0.25">
      <c r="A267" s="96">
        <v>266</v>
      </c>
      <c r="B267" s="61" t="s">
        <v>2810</v>
      </c>
      <c r="C267" s="97">
        <v>0</v>
      </c>
      <c r="D267" s="99"/>
      <c r="E267" s="99" t="s">
        <v>68</v>
      </c>
      <c r="F267" s="99" t="s">
        <v>830</v>
      </c>
      <c r="G267" s="100" t="s">
        <v>831</v>
      </c>
      <c r="H267" s="101">
        <v>45047</v>
      </c>
      <c r="I267" s="100" t="s">
        <v>201</v>
      </c>
      <c r="J267" s="100">
        <v>2023</v>
      </c>
      <c r="K267" s="102" t="s">
        <v>100</v>
      </c>
      <c r="L267" s="99"/>
      <c r="M267" s="99" t="s">
        <v>100</v>
      </c>
      <c r="N267" s="100" t="s">
        <v>100</v>
      </c>
      <c r="O267" s="99" t="s">
        <v>32</v>
      </c>
      <c r="P267" s="101"/>
      <c r="Q267" s="100"/>
      <c r="R267" s="100"/>
      <c r="S267" s="96" t="s">
        <v>3196</v>
      </c>
      <c r="T267" s="100"/>
      <c r="U267" s="99"/>
      <c r="V267" s="99"/>
      <c r="W267" s="104" t="s">
        <v>50</v>
      </c>
      <c r="X267" s="104" t="s">
        <v>50</v>
      </c>
      <c r="Y267" s="98"/>
      <c r="Z267" s="99" t="s">
        <v>832</v>
      </c>
      <c r="AA267" s="100" t="s">
        <v>34</v>
      </c>
      <c r="AB267" s="9">
        <f t="shared" ca="1" si="20"/>
        <v>1264</v>
      </c>
      <c r="AC267" s="9" t="str">
        <f t="shared" ca="1" si="21"/>
        <v>Above 1 Year</v>
      </c>
      <c r="AD267" s="9" t="str">
        <f t="shared" ca="1" si="22"/>
        <v/>
      </c>
      <c r="AE267" s="9" t="str">
        <f t="shared" ca="1" si="23"/>
        <v/>
      </c>
      <c r="AF267" s="100" t="s">
        <v>833</v>
      </c>
      <c r="AG267" s="97" t="s">
        <v>4202</v>
      </c>
      <c r="AH267" s="97" t="str">
        <f t="shared" ca="1" si="24"/>
        <v>Above 1 Year</v>
      </c>
    </row>
    <row r="268" spans="1:34" s="24" customFormat="1" ht="25.5" customHeight="1" x14ac:dyDescent="0.25">
      <c r="A268" s="96">
        <v>267</v>
      </c>
      <c r="B268" s="61" t="s">
        <v>2810</v>
      </c>
      <c r="C268" s="97">
        <v>0</v>
      </c>
      <c r="D268" s="97"/>
      <c r="E268" s="97" t="s">
        <v>68</v>
      </c>
      <c r="F268" s="97" t="s">
        <v>1468</v>
      </c>
      <c r="G268" s="96" t="s">
        <v>1469</v>
      </c>
      <c r="H268" s="98">
        <v>45047</v>
      </c>
      <c r="I268" s="96" t="s">
        <v>201</v>
      </c>
      <c r="J268" s="96">
        <v>2023</v>
      </c>
      <c r="K268" s="97" t="s">
        <v>29</v>
      </c>
      <c r="L268" s="97"/>
      <c r="M268" s="97" t="s">
        <v>30</v>
      </c>
      <c r="N268" s="96" t="s">
        <v>31</v>
      </c>
      <c r="O268" s="97" t="s">
        <v>32</v>
      </c>
      <c r="P268" s="98"/>
      <c r="Q268" s="96"/>
      <c r="R268" s="96"/>
      <c r="S268" s="96" t="s">
        <v>3196</v>
      </c>
      <c r="T268" s="96"/>
      <c r="U268" s="97"/>
      <c r="V268" s="97"/>
      <c r="W268" s="104" t="s">
        <v>177</v>
      </c>
      <c r="X268" s="104" t="s">
        <v>177</v>
      </c>
      <c r="Y268" s="98">
        <v>46142</v>
      </c>
      <c r="Z268" s="97" t="s">
        <v>1470</v>
      </c>
      <c r="AA268" s="96" t="s">
        <v>34</v>
      </c>
      <c r="AB268" s="9">
        <f t="shared" ca="1" si="20"/>
        <v>1264</v>
      </c>
      <c r="AC268" s="9" t="str">
        <f t="shared" ca="1" si="21"/>
        <v>Above 1 Year</v>
      </c>
      <c r="AD268" s="9">
        <f t="shared" ca="1" si="22"/>
        <v>169</v>
      </c>
      <c r="AE268" s="9" t="str">
        <f t="shared" ca="1" si="23"/>
        <v>Above 3 Months</v>
      </c>
      <c r="AF268" s="97" t="s">
        <v>193</v>
      </c>
      <c r="AG268" s="97" t="s">
        <v>4203</v>
      </c>
      <c r="AH268" s="97" t="str">
        <f t="shared" ca="1" si="24"/>
        <v>Above 1 Year</v>
      </c>
    </row>
    <row r="269" spans="1:34" s="24" customFormat="1" ht="25.5" customHeight="1" x14ac:dyDescent="0.25">
      <c r="A269" s="96">
        <v>268</v>
      </c>
      <c r="B269" s="61" t="s">
        <v>2810</v>
      </c>
      <c r="C269" s="97" t="s">
        <v>186</v>
      </c>
      <c r="D269" s="97"/>
      <c r="E269" s="97" t="s">
        <v>65</v>
      </c>
      <c r="F269" s="97" t="s">
        <v>835</v>
      </c>
      <c r="G269" s="96" t="s">
        <v>314</v>
      </c>
      <c r="H269" s="98">
        <v>45052</v>
      </c>
      <c r="I269" s="96" t="s">
        <v>201</v>
      </c>
      <c r="J269" s="96">
        <v>2023</v>
      </c>
      <c r="K269" s="97" t="s">
        <v>103</v>
      </c>
      <c r="L269" s="97"/>
      <c r="M269" s="97" t="s">
        <v>49</v>
      </c>
      <c r="N269" s="96" t="s">
        <v>31</v>
      </c>
      <c r="O269" s="97" t="s">
        <v>32</v>
      </c>
      <c r="P269" s="98"/>
      <c r="Q269" s="96"/>
      <c r="R269" s="96"/>
      <c r="S269" s="96" t="s">
        <v>3196</v>
      </c>
      <c r="T269" s="96"/>
      <c r="U269" s="97"/>
      <c r="V269" s="97"/>
      <c r="W269" s="104" t="s">
        <v>112</v>
      </c>
      <c r="X269" s="104" t="s">
        <v>112</v>
      </c>
      <c r="Y269" s="98"/>
      <c r="Z269" s="97" t="s">
        <v>836</v>
      </c>
      <c r="AA269" s="96" t="s">
        <v>34</v>
      </c>
      <c r="AB269" s="9">
        <f t="shared" ca="1" si="20"/>
        <v>1259</v>
      </c>
      <c r="AC269" s="9" t="str">
        <f t="shared" ca="1" si="21"/>
        <v>Above 1 Year</v>
      </c>
      <c r="AD269" s="9" t="str">
        <f t="shared" ca="1" si="22"/>
        <v/>
      </c>
      <c r="AE269" s="9" t="str">
        <f t="shared" ca="1" si="23"/>
        <v/>
      </c>
      <c r="AF269" s="97" t="s">
        <v>207</v>
      </c>
      <c r="AG269" s="97" t="s">
        <v>4204</v>
      </c>
      <c r="AH269" s="97" t="str">
        <f t="shared" ca="1" si="24"/>
        <v>Above 1 Year</v>
      </c>
    </row>
    <row r="270" spans="1:34" s="24" customFormat="1" ht="25.5" customHeight="1" x14ac:dyDescent="0.25">
      <c r="A270" s="96">
        <v>269</v>
      </c>
      <c r="B270" s="61" t="s">
        <v>2660</v>
      </c>
      <c r="C270" s="97" t="s">
        <v>46</v>
      </c>
      <c r="D270" s="97"/>
      <c r="E270" s="97" t="s">
        <v>64</v>
      </c>
      <c r="F270" s="97" t="s">
        <v>807</v>
      </c>
      <c r="G270" s="96" t="s">
        <v>514</v>
      </c>
      <c r="H270" s="98">
        <v>45055</v>
      </c>
      <c r="I270" s="96" t="s">
        <v>201</v>
      </c>
      <c r="J270" s="96">
        <v>2023</v>
      </c>
      <c r="K270" s="97" t="s">
        <v>48</v>
      </c>
      <c r="L270" s="97"/>
      <c r="M270" s="97" t="s">
        <v>49</v>
      </c>
      <c r="N270" s="96" t="s">
        <v>31</v>
      </c>
      <c r="O270" s="97" t="s">
        <v>32</v>
      </c>
      <c r="P270" s="98"/>
      <c r="Q270" s="96"/>
      <c r="R270" s="96"/>
      <c r="S270" s="96" t="s">
        <v>3196</v>
      </c>
      <c r="T270" s="96"/>
      <c r="U270" s="97"/>
      <c r="V270" s="97"/>
      <c r="W270" s="104" t="s">
        <v>33</v>
      </c>
      <c r="X270" s="104" t="s">
        <v>33</v>
      </c>
      <c r="Y270" s="98">
        <v>46262</v>
      </c>
      <c r="Z270" s="97" t="s">
        <v>837</v>
      </c>
      <c r="AA270" s="96" t="s">
        <v>34</v>
      </c>
      <c r="AB270" s="9">
        <f t="shared" ca="1" si="20"/>
        <v>1256</v>
      </c>
      <c r="AC270" s="9" t="str">
        <f t="shared" ca="1" si="21"/>
        <v>Above 1 Year</v>
      </c>
      <c r="AD270" s="9">
        <f t="shared" ca="1" si="22"/>
        <v>49</v>
      </c>
      <c r="AE270" s="9" t="str">
        <f t="shared" ca="1" si="23"/>
        <v>45 to 60 Days</v>
      </c>
      <c r="AF270" s="97" t="s">
        <v>207</v>
      </c>
      <c r="AG270" s="97" t="s">
        <v>4205</v>
      </c>
      <c r="AH270" s="97" t="str">
        <f t="shared" si="24"/>
        <v/>
      </c>
    </row>
    <row r="271" spans="1:34" s="24" customFormat="1" ht="25.5" customHeight="1" x14ac:dyDescent="0.25">
      <c r="A271" s="96">
        <v>270</v>
      </c>
      <c r="B271" s="61" t="s">
        <v>2808</v>
      </c>
      <c r="C271" s="97">
        <v>0</v>
      </c>
      <c r="D271" s="97"/>
      <c r="E271" s="97" t="s">
        <v>51</v>
      </c>
      <c r="F271" s="97" t="s">
        <v>1932</v>
      </c>
      <c r="G271" s="96" t="s">
        <v>1933</v>
      </c>
      <c r="H271" s="98">
        <v>45057</v>
      </c>
      <c r="I271" s="96" t="s">
        <v>201</v>
      </c>
      <c r="J271" s="96">
        <v>2023</v>
      </c>
      <c r="K271" s="97" t="s">
        <v>29</v>
      </c>
      <c r="L271" s="97"/>
      <c r="M271" s="97" t="s">
        <v>30</v>
      </c>
      <c r="N271" s="96" t="s">
        <v>31</v>
      </c>
      <c r="O271" s="97" t="s">
        <v>32</v>
      </c>
      <c r="P271" s="98"/>
      <c r="Q271" s="96"/>
      <c r="R271" s="96"/>
      <c r="S271" s="96" t="s">
        <v>3196</v>
      </c>
      <c r="T271" s="96"/>
      <c r="U271" s="97"/>
      <c r="V271" s="97"/>
      <c r="W271" s="104" t="s">
        <v>50</v>
      </c>
      <c r="X271" s="104" t="s">
        <v>33</v>
      </c>
      <c r="Y271" s="98">
        <v>46300</v>
      </c>
      <c r="Z271" s="97" t="s">
        <v>1934</v>
      </c>
      <c r="AA271" s="96" t="s">
        <v>34</v>
      </c>
      <c r="AB271" s="9">
        <f t="shared" ca="1" si="20"/>
        <v>1254</v>
      </c>
      <c r="AC271" s="9" t="str">
        <f t="shared" ca="1" si="21"/>
        <v>Above 1 Year</v>
      </c>
      <c r="AD271" s="9">
        <f t="shared" ca="1" si="22"/>
        <v>11</v>
      </c>
      <c r="AE271" s="9" t="str">
        <f t="shared" ca="1" si="23"/>
        <v>Below 45 Days</v>
      </c>
      <c r="AF271" s="97" t="s">
        <v>193</v>
      </c>
      <c r="AG271" s="97" t="s">
        <v>4206</v>
      </c>
      <c r="AH271" s="97" t="str">
        <f t="shared" si="24"/>
        <v/>
      </c>
    </row>
    <row r="272" spans="1:34" s="24" customFormat="1" ht="25.5" customHeight="1" x14ac:dyDescent="0.25">
      <c r="A272" s="96">
        <v>271</v>
      </c>
      <c r="B272" s="61" t="s">
        <v>2808</v>
      </c>
      <c r="C272" s="97" t="s">
        <v>185</v>
      </c>
      <c r="D272" s="97"/>
      <c r="E272" s="97" t="s">
        <v>73</v>
      </c>
      <c r="F272" s="97" t="s">
        <v>838</v>
      </c>
      <c r="G272" s="96" t="s">
        <v>666</v>
      </c>
      <c r="H272" s="98">
        <v>45058</v>
      </c>
      <c r="I272" s="96" t="s">
        <v>201</v>
      </c>
      <c r="J272" s="96">
        <v>2023</v>
      </c>
      <c r="K272" s="97" t="s">
        <v>48</v>
      </c>
      <c r="L272" s="97"/>
      <c r="M272" s="97" t="s">
        <v>49</v>
      </c>
      <c r="N272" s="96" t="s">
        <v>31</v>
      </c>
      <c r="O272" s="97" t="s">
        <v>32</v>
      </c>
      <c r="P272" s="98"/>
      <c r="Q272" s="96"/>
      <c r="R272" s="96"/>
      <c r="S272" s="96" t="s">
        <v>3196</v>
      </c>
      <c r="T272" s="96"/>
      <c r="U272" s="97"/>
      <c r="V272" s="97"/>
      <c r="W272" s="104" t="s">
        <v>112</v>
      </c>
      <c r="X272" s="104" t="s">
        <v>112</v>
      </c>
      <c r="Y272" s="98"/>
      <c r="Z272" s="97" t="s">
        <v>839</v>
      </c>
      <c r="AA272" s="96" t="s">
        <v>34</v>
      </c>
      <c r="AB272" s="9">
        <f t="shared" ca="1" si="20"/>
        <v>1253</v>
      </c>
      <c r="AC272" s="9" t="str">
        <f t="shared" ca="1" si="21"/>
        <v>Above 1 Year</v>
      </c>
      <c r="AD272" s="9" t="str">
        <f t="shared" ca="1" si="22"/>
        <v/>
      </c>
      <c r="AE272" s="9" t="str">
        <f t="shared" ca="1" si="23"/>
        <v/>
      </c>
      <c r="AF272" s="97" t="s">
        <v>207</v>
      </c>
      <c r="AG272" s="97" t="s">
        <v>4207</v>
      </c>
      <c r="AH272" s="97" t="str">
        <f t="shared" ca="1" si="24"/>
        <v>Above 1 Year</v>
      </c>
    </row>
    <row r="273" spans="1:34" s="24" customFormat="1" ht="25.5" customHeight="1" x14ac:dyDescent="0.25">
      <c r="A273" s="96">
        <v>272</v>
      </c>
      <c r="B273" s="61" t="s">
        <v>2660</v>
      </c>
      <c r="C273" s="97" t="s">
        <v>46</v>
      </c>
      <c r="D273" s="97"/>
      <c r="E273" s="97" t="s">
        <v>47</v>
      </c>
      <c r="F273" s="97" t="s">
        <v>838</v>
      </c>
      <c r="G273" s="96" t="s">
        <v>243</v>
      </c>
      <c r="H273" s="98">
        <v>45061</v>
      </c>
      <c r="I273" s="96" t="s">
        <v>201</v>
      </c>
      <c r="J273" s="96">
        <v>2023</v>
      </c>
      <c r="K273" s="97" t="s">
        <v>94</v>
      </c>
      <c r="L273" s="97"/>
      <c r="M273" s="97" t="s">
        <v>94</v>
      </c>
      <c r="N273" s="96" t="s">
        <v>31</v>
      </c>
      <c r="O273" s="97" t="s">
        <v>32</v>
      </c>
      <c r="P273" s="98"/>
      <c r="Q273" s="96"/>
      <c r="R273" s="96"/>
      <c r="S273" s="96" t="s">
        <v>3196</v>
      </c>
      <c r="T273" s="96"/>
      <c r="U273" s="97"/>
      <c r="V273" s="97"/>
      <c r="W273" s="104" t="s">
        <v>128</v>
      </c>
      <c r="X273" s="104" t="s">
        <v>128</v>
      </c>
      <c r="Y273" s="98"/>
      <c r="Z273" s="97" t="s">
        <v>840</v>
      </c>
      <c r="AA273" s="96" t="s">
        <v>34</v>
      </c>
      <c r="AB273" s="9">
        <f t="shared" ca="1" si="20"/>
        <v>1250</v>
      </c>
      <c r="AC273" s="9" t="str">
        <f t="shared" ca="1" si="21"/>
        <v>Above 1 Year</v>
      </c>
      <c r="AD273" s="9" t="str">
        <f t="shared" ca="1" si="22"/>
        <v/>
      </c>
      <c r="AE273" s="9" t="str">
        <f t="shared" ca="1" si="23"/>
        <v/>
      </c>
      <c r="AF273" s="97" t="s">
        <v>245</v>
      </c>
      <c r="AG273" s="97" t="s">
        <v>4208</v>
      </c>
      <c r="AH273" s="97" t="str">
        <f t="shared" ca="1" si="24"/>
        <v>Above 1 Year</v>
      </c>
    </row>
    <row r="274" spans="1:34" s="24" customFormat="1" ht="25.5" customHeight="1" x14ac:dyDescent="0.25">
      <c r="A274" s="96">
        <v>273</v>
      </c>
      <c r="B274" s="61" t="s">
        <v>2810</v>
      </c>
      <c r="C274" s="97" t="s">
        <v>186</v>
      </c>
      <c r="D274" s="97"/>
      <c r="E274" s="97" t="s">
        <v>66</v>
      </c>
      <c r="F274" s="97" t="s">
        <v>835</v>
      </c>
      <c r="G274" s="96" t="s">
        <v>314</v>
      </c>
      <c r="H274" s="98">
        <v>45061</v>
      </c>
      <c r="I274" s="96" t="s">
        <v>201</v>
      </c>
      <c r="J274" s="96">
        <v>2023</v>
      </c>
      <c r="K274" s="97" t="s">
        <v>103</v>
      </c>
      <c r="L274" s="97"/>
      <c r="M274" s="97" t="s">
        <v>49</v>
      </c>
      <c r="N274" s="96" t="s">
        <v>31</v>
      </c>
      <c r="O274" s="97" t="s">
        <v>32</v>
      </c>
      <c r="P274" s="98"/>
      <c r="Q274" s="96"/>
      <c r="R274" s="96"/>
      <c r="S274" s="96" t="s">
        <v>3196</v>
      </c>
      <c r="T274" s="96"/>
      <c r="U274" s="97"/>
      <c r="V274" s="97"/>
      <c r="W274" s="104" t="s">
        <v>112</v>
      </c>
      <c r="X274" s="104" t="s">
        <v>112</v>
      </c>
      <c r="Y274" s="98"/>
      <c r="Z274" s="97" t="s">
        <v>841</v>
      </c>
      <c r="AA274" s="96" t="s">
        <v>34</v>
      </c>
      <c r="AB274" s="9">
        <f t="shared" ca="1" si="20"/>
        <v>1250</v>
      </c>
      <c r="AC274" s="9" t="str">
        <f t="shared" ca="1" si="21"/>
        <v>Above 1 Year</v>
      </c>
      <c r="AD274" s="9" t="str">
        <f t="shared" ca="1" si="22"/>
        <v/>
      </c>
      <c r="AE274" s="9" t="str">
        <f t="shared" ca="1" si="23"/>
        <v/>
      </c>
      <c r="AF274" s="97" t="s">
        <v>207</v>
      </c>
      <c r="AG274" s="97" t="s">
        <v>4209</v>
      </c>
      <c r="AH274" s="97" t="str">
        <f t="shared" ca="1" si="24"/>
        <v>Above 1 Year</v>
      </c>
    </row>
    <row r="275" spans="1:34" s="24" customFormat="1" ht="25.5" customHeight="1" x14ac:dyDescent="0.25">
      <c r="A275" s="96">
        <v>274</v>
      </c>
      <c r="B275" s="61" t="s">
        <v>2808</v>
      </c>
      <c r="C275" s="97" t="s">
        <v>57</v>
      </c>
      <c r="D275" s="97"/>
      <c r="E275" s="97" t="s">
        <v>58</v>
      </c>
      <c r="F275" s="97" t="s">
        <v>820</v>
      </c>
      <c r="G275" s="96" t="s">
        <v>302</v>
      </c>
      <c r="H275" s="98">
        <v>45063</v>
      </c>
      <c r="I275" s="96" t="s">
        <v>201</v>
      </c>
      <c r="J275" s="96">
        <v>2023</v>
      </c>
      <c r="K275" s="97" t="s">
        <v>94</v>
      </c>
      <c r="L275" s="97"/>
      <c r="M275" s="97" t="s">
        <v>94</v>
      </c>
      <c r="N275" s="96" t="s">
        <v>31</v>
      </c>
      <c r="O275" s="97" t="s">
        <v>32</v>
      </c>
      <c r="P275" s="98"/>
      <c r="Q275" s="96"/>
      <c r="R275" s="96"/>
      <c r="S275" s="96" t="s">
        <v>3196</v>
      </c>
      <c r="T275" s="96"/>
      <c r="U275" s="97"/>
      <c r="V275" s="97"/>
      <c r="W275" s="104" t="s">
        <v>112</v>
      </c>
      <c r="X275" s="104" t="s">
        <v>112</v>
      </c>
      <c r="Y275" s="98"/>
      <c r="Z275" s="97" t="s">
        <v>1636</v>
      </c>
      <c r="AA275" s="96" t="s">
        <v>34</v>
      </c>
      <c r="AB275" s="9">
        <f t="shared" ca="1" si="20"/>
        <v>1248</v>
      </c>
      <c r="AC275" s="9" t="str">
        <f t="shared" ca="1" si="21"/>
        <v>Above 1 Year</v>
      </c>
      <c r="AD275" s="9" t="str">
        <f t="shared" ca="1" si="22"/>
        <v/>
      </c>
      <c r="AE275" s="9" t="str">
        <f t="shared" ca="1" si="23"/>
        <v/>
      </c>
      <c r="AF275" s="97" t="s">
        <v>245</v>
      </c>
      <c r="AG275" s="97" t="s">
        <v>4210</v>
      </c>
      <c r="AH275" s="97" t="str">
        <f t="shared" ca="1" si="24"/>
        <v>Above 1 Year</v>
      </c>
    </row>
    <row r="276" spans="1:34" s="24" customFormat="1" ht="25.5" customHeight="1" x14ac:dyDescent="0.25">
      <c r="A276" s="96">
        <v>275</v>
      </c>
      <c r="B276" s="61" t="s">
        <v>2808</v>
      </c>
      <c r="C276" s="97" t="s">
        <v>41</v>
      </c>
      <c r="D276" s="97"/>
      <c r="E276" s="97" t="s">
        <v>42</v>
      </c>
      <c r="F276" s="97" t="s">
        <v>842</v>
      </c>
      <c r="G276" s="96" t="s">
        <v>302</v>
      </c>
      <c r="H276" s="98">
        <v>45063</v>
      </c>
      <c r="I276" s="96" t="s">
        <v>201</v>
      </c>
      <c r="J276" s="96">
        <v>2023</v>
      </c>
      <c r="K276" s="97" t="s">
        <v>94</v>
      </c>
      <c r="L276" s="97"/>
      <c r="M276" s="97" t="s">
        <v>94</v>
      </c>
      <c r="N276" s="96" t="s">
        <v>31</v>
      </c>
      <c r="O276" s="97" t="s">
        <v>32</v>
      </c>
      <c r="P276" s="98"/>
      <c r="Q276" s="96"/>
      <c r="R276" s="96"/>
      <c r="S276" s="96" t="s">
        <v>3196</v>
      </c>
      <c r="T276" s="96"/>
      <c r="U276" s="97"/>
      <c r="V276" s="97"/>
      <c r="W276" s="104" t="s">
        <v>112</v>
      </c>
      <c r="X276" s="104" t="s">
        <v>112</v>
      </c>
      <c r="Y276" s="98"/>
      <c r="Z276" s="97" t="s">
        <v>843</v>
      </c>
      <c r="AA276" s="96" t="s">
        <v>34</v>
      </c>
      <c r="AB276" s="9">
        <f t="shared" ca="1" si="20"/>
        <v>1248</v>
      </c>
      <c r="AC276" s="9" t="str">
        <f t="shared" ca="1" si="21"/>
        <v>Above 1 Year</v>
      </c>
      <c r="AD276" s="9" t="str">
        <f t="shared" ca="1" si="22"/>
        <v/>
      </c>
      <c r="AE276" s="9" t="str">
        <f t="shared" ca="1" si="23"/>
        <v/>
      </c>
      <c r="AF276" s="97" t="s">
        <v>245</v>
      </c>
      <c r="AG276" s="97" t="s">
        <v>4211</v>
      </c>
      <c r="AH276" s="97" t="str">
        <f t="shared" ca="1" si="24"/>
        <v>Above 1 Year</v>
      </c>
    </row>
    <row r="277" spans="1:34" s="24" customFormat="1" ht="25.5" customHeight="1" x14ac:dyDescent="0.25">
      <c r="A277" s="96">
        <v>276</v>
      </c>
      <c r="B277" s="61" t="s">
        <v>2810</v>
      </c>
      <c r="C277" s="97">
        <v>0</v>
      </c>
      <c r="D277" s="97"/>
      <c r="E277" s="97" t="s">
        <v>68</v>
      </c>
      <c r="F277" s="97" t="s">
        <v>844</v>
      </c>
      <c r="G277" s="96" t="s">
        <v>845</v>
      </c>
      <c r="H277" s="98">
        <v>45064</v>
      </c>
      <c r="I277" s="96" t="s">
        <v>201</v>
      </c>
      <c r="J277" s="96">
        <v>2023</v>
      </c>
      <c r="K277" s="97" t="s">
        <v>116</v>
      </c>
      <c r="L277" s="97"/>
      <c r="M277" s="97" t="s">
        <v>116</v>
      </c>
      <c r="N277" s="96" t="s">
        <v>116</v>
      </c>
      <c r="O277" s="97" t="s">
        <v>32</v>
      </c>
      <c r="P277" s="98">
        <v>45965</v>
      </c>
      <c r="Q277" s="96" t="s">
        <v>191</v>
      </c>
      <c r="R277" s="96"/>
      <c r="S277" s="96" t="s">
        <v>3196</v>
      </c>
      <c r="T277" s="96"/>
      <c r="U277" s="97"/>
      <c r="V277" s="97"/>
      <c r="W277" s="104" t="s">
        <v>2664</v>
      </c>
      <c r="X277" s="104" t="s">
        <v>2664</v>
      </c>
      <c r="Y277" s="98">
        <v>45965</v>
      </c>
      <c r="Z277" s="97" t="s">
        <v>846</v>
      </c>
      <c r="AA277" s="96" t="s">
        <v>34</v>
      </c>
      <c r="AB277" s="9">
        <f t="shared" ca="1" si="20"/>
        <v>1247</v>
      </c>
      <c r="AC277" s="9" t="str">
        <f t="shared" ca="1" si="21"/>
        <v>Above 1 Year</v>
      </c>
      <c r="AD277" s="9">
        <f t="shared" ca="1" si="22"/>
        <v>346</v>
      </c>
      <c r="AE277" s="9" t="str">
        <f t="shared" ca="1" si="23"/>
        <v>Above 6 Months</v>
      </c>
      <c r="AF277" s="97" t="s">
        <v>402</v>
      </c>
      <c r="AG277" s="97" t="s">
        <v>4212</v>
      </c>
      <c r="AH277" s="97" t="str">
        <f t="shared" ca="1" si="24"/>
        <v>Above 1 Year</v>
      </c>
    </row>
    <row r="278" spans="1:34" s="24" customFormat="1" ht="25.5" customHeight="1" x14ac:dyDescent="0.25">
      <c r="A278" s="96">
        <v>277</v>
      </c>
      <c r="B278" s="61" t="s">
        <v>2660</v>
      </c>
      <c r="C278" s="97" t="s">
        <v>46</v>
      </c>
      <c r="D278" s="99" t="s">
        <v>2666</v>
      </c>
      <c r="E278" s="99" t="s">
        <v>47</v>
      </c>
      <c r="F278" s="99" t="s">
        <v>847</v>
      </c>
      <c r="G278" s="100" t="s">
        <v>736</v>
      </c>
      <c r="H278" s="101">
        <v>45070</v>
      </c>
      <c r="I278" s="100" t="s">
        <v>201</v>
      </c>
      <c r="J278" s="100">
        <v>2023</v>
      </c>
      <c r="K278" s="102" t="s">
        <v>108</v>
      </c>
      <c r="L278" s="99"/>
      <c r="M278" s="99" t="s">
        <v>54</v>
      </c>
      <c r="N278" s="100" t="s">
        <v>31</v>
      </c>
      <c r="O278" s="99" t="s">
        <v>45</v>
      </c>
      <c r="P278" s="101"/>
      <c r="Q278" s="100"/>
      <c r="R278" s="100"/>
      <c r="S278" s="96" t="s">
        <v>3196</v>
      </c>
      <c r="T278" s="100"/>
      <c r="U278" s="99"/>
      <c r="V278" s="99"/>
      <c r="W278" s="104" t="s">
        <v>112</v>
      </c>
      <c r="X278" s="104" t="s">
        <v>112</v>
      </c>
      <c r="Y278" s="98"/>
      <c r="Z278" s="99" t="s">
        <v>848</v>
      </c>
      <c r="AA278" s="100" t="s">
        <v>34</v>
      </c>
      <c r="AB278" s="9">
        <f t="shared" ca="1" si="20"/>
        <v>1241</v>
      </c>
      <c r="AC278" s="9" t="str">
        <f t="shared" ca="1" si="21"/>
        <v>Above 1 Year</v>
      </c>
      <c r="AD278" s="9" t="str">
        <f t="shared" ca="1" si="22"/>
        <v/>
      </c>
      <c r="AE278" s="9" t="str">
        <f t="shared" ca="1" si="23"/>
        <v/>
      </c>
      <c r="AF278" s="100" t="s">
        <v>706</v>
      </c>
      <c r="AG278" s="97" t="s">
        <v>4213</v>
      </c>
      <c r="AH278" s="97" t="str">
        <f t="shared" ca="1" si="24"/>
        <v>Above 1 Year</v>
      </c>
    </row>
    <row r="279" spans="1:34" s="24" customFormat="1" ht="25.5" customHeight="1" x14ac:dyDescent="0.25">
      <c r="A279" s="96">
        <v>278</v>
      </c>
      <c r="B279" s="61" t="s">
        <v>2810</v>
      </c>
      <c r="C279" s="97" t="s">
        <v>62</v>
      </c>
      <c r="D279" s="97"/>
      <c r="E279" s="97" t="s">
        <v>63</v>
      </c>
      <c r="F279" s="97" t="s">
        <v>849</v>
      </c>
      <c r="G279" s="96" t="s">
        <v>70</v>
      </c>
      <c r="H279" s="98">
        <v>45070</v>
      </c>
      <c r="I279" s="96" t="s">
        <v>201</v>
      </c>
      <c r="J279" s="96">
        <v>2023</v>
      </c>
      <c r="K279" s="97" t="s">
        <v>70</v>
      </c>
      <c r="L279" s="97"/>
      <c r="M279" s="97" t="s">
        <v>70</v>
      </c>
      <c r="N279" s="96" t="s">
        <v>70</v>
      </c>
      <c r="O279" s="97" t="s">
        <v>32</v>
      </c>
      <c r="P279" s="98"/>
      <c r="Q279" s="96"/>
      <c r="R279" s="96"/>
      <c r="S279" s="96" t="s">
        <v>3196</v>
      </c>
      <c r="T279" s="96"/>
      <c r="U279" s="97"/>
      <c r="V279" s="97"/>
      <c r="W279" s="104" t="s">
        <v>173</v>
      </c>
      <c r="X279" s="104" t="s">
        <v>173</v>
      </c>
      <c r="Y279" s="98">
        <v>45070</v>
      </c>
      <c r="Z279" s="97" t="s">
        <v>850</v>
      </c>
      <c r="AA279" s="96" t="s">
        <v>34</v>
      </c>
      <c r="AB279" s="9">
        <f t="shared" ca="1" si="20"/>
        <v>1241</v>
      </c>
      <c r="AC279" s="9" t="str">
        <f t="shared" ca="1" si="21"/>
        <v>Above 1 Year</v>
      </c>
      <c r="AD279" s="9">
        <f t="shared" ca="1" si="22"/>
        <v>1241</v>
      </c>
      <c r="AE279" s="9" t="str">
        <f t="shared" ca="1" si="23"/>
        <v>Above 1 Year</v>
      </c>
      <c r="AF279" s="97" t="s">
        <v>254</v>
      </c>
      <c r="AG279" s="97" t="s">
        <v>4214</v>
      </c>
      <c r="AH279" s="97" t="str">
        <f t="shared" ca="1" si="24"/>
        <v>Above 1 Year</v>
      </c>
    </row>
    <row r="280" spans="1:34" s="24" customFormat="1" ht="25.5" customHeight="1" x14ac:dyDescent="0.25">
      <c r="A280" s="96">
        <v>279</v>
      </c>
      <c r="B280" s="61" t="s">
        <v>2810</v>
      </c>
      <c r="C280" s="97" t="s">
        <v>186</v>
      </c>
      <c r="D280" s="97"/>
      <c r="E280" s="97" t="s">
        <v>65</v>
      </c>
      <c r="F280" s="97" t="s">
        <v>779</v>
      </c>
      <c r="G280" s="96" t="s">
        <v>264</v>
      </c>
      <c r="H280" s="98">
        <v>45078</v>
      </c>
      <c r="I280" s="96" t="s">
        <v>196</v>
      </c>
      <c r="J280" s="96">
        <v>2023</v>
      </c>
      <c r="K280" s="97" t="s">
        <v>59</v>
      </c>
      <c r="L280" s="97" t="s">
        <v>265</v>
      </c>
      <c r="M280" s="97" t="s">
        <v>59</v>
      </c>
      <c r="N280" s="96" t="s">
        <v>60</v>
      </c>
      <c r="O280" s="97" t="s">
        <v>32</v>
      </c>
      <c r="P280" s="98"/>
      <c r="Q280" s="96"/>
      <c r="R280" s="96"/>
      <c r="S280" s="96" t="s">
        <v>3196</v>
      </c>
      <c r="T280" s="96"/>
      <c r="U280" s="97"/>
      <c r="V280" s="97"/>
      <c r="W280" s="104" t="s">
        <v>112</v>
      </c>
      <c r="X280" s="104" t="s">
        <v>112</v>
      </c>
      <c r="Y280" s="98"/>
      <c r="Z280" s="97" t="s">
        <v>853</v>
      </c>
      <c r="AA280" s="96" t="s">
        <v>34</v>
      </c>
      <c r="AB280" s="9">
        <f t="shared" ca="1" si="20"/>
        <v>1233</v>
      </c>
      <c r="AC280" s="9" t="str">
        <f t="shared" ca="1" si="21"/>
        <v>Above 1 Year</v>
      </c>
      <c r="AD280" s="9" t="str">
        <f t="shared" ca="1" si="22"/>
        <v/>
      </c>
      <c r="AE280" s="9" t="str">
        <f t="shared" ca="1" si="23"/>
        <v/>
      </c>
      <c r="AF280" s="97" t="s">
        <v>229</v>
      </c>
      <c r="AG280" s="97" t="s">
        <v>4215</v>
      </c>
      <c r="AH280" s="97" t="str">
        <f t="shared" ca="1" si="24"/>
        <v>Above 1 Year</v>
      </c>
    </row>
    <row r="281" spans="1:34" s="24" customFormat="1" ht="25.5" customHeight="1" x14ac:dyDescent="0.25">
      <c r="A281" s="96">
        <v>280</v>
      </c>
      <c r="B281" s="61" t="s">
        <v>2810</v>
      </c>
      <c r="C281" s="97" t="s">
        <v>97</v>
      </c>
      <c r="D281" s="97"/>
      <c r="E281" s="97" t="s">
        <v>114</v>
      </c>
      <c r="F281" s="97" t="s">
        <v>1537</v>
      </c>
      <c r="G281" s="96" t="s">
        <v>317</v>
      </c>
      <c r="H281" s="98">
        <v>45079</v>
      </c>
      <c r="I281" s="96" t="s">
        <v>196</v>
      </c>
      <c r="J281" s="96">
        <v>2023</v>
      </c>
      <c r="K281" s="97" t="s">
        <v>94</v>
      </c>
      <c r="L281" s="97"/>
      <c r="M281" s="97" t="s">
        <v>94</v>
      </c>
      <c r="N281" s="96" t="s">
        <v>31</v>
      </c>
      <c r="O281" s="97" t="s">
        <v>32</v>
      </c>
      <c r="P281" s="98"/>
      <c r="Q281" s="96"/>
      <c r="R281" s="96"/>
      <c r="S281" s="96" t="s">
        <v>3196</v>
      </c>
      <c r="T281" s="96"/>
      <c r="U281" s="97"/>
      <c r="V281" s="97"/>
      <c r="W281" s="104" t="s">
        <v>112</v>
      </c>
      <c r="X281" s="104" t="s">
        <v>112</v>
      </c>
      <c r="Y281" s="98"/>
      <c r="Z281" s="97" t="s">
        <v>1538</v>
      </c>
      <c r="AA281" s="96" t="s">
        <v>34</v>
      </c>
      <c r="AB281" s="9">
        <f t="shared" ca="1" si="20"/>
        <v>1232</v>
      </c>
      <c r="AC281" s="9" t="str">
        <f t="shared" ca="1" si="21"/>
        <v>Above 1 Year</v>
      </c>
      <c r="AD281" s="9" t="str">
        <f t="shared" ca="1" si="22"/>
        <v/>
      </c>
      <c r="AE281" s="9" t="str">
        <f t="shared" ca="1" si="23"/>
        <v/>
      </c>
      <c r="AF281" s="97" t="s">
        <v>245</v>
      </c>
      <c r="AG281" s="97" t="s">
        <v>4216</v>
      </c>
      <c r="AH281" s="97" t="str">
        <f t="shared" ca="1" si="24"/>
        <v>Above 1 Year</v>
      </c>
    </row>
    <row r="282" spans="1:34" s="24" customFormat="1" ht="25.5" customHeight="1" x14ac:dyDescent="0.25">
      <c r="A282" s="96">
        <v>281</v>
      </c>
      <c r="B282" s="61" t="s">
        <v>2660</v>
      </c>
      <c r="C282" s="97">
        <v>0</v>
      </c>
      <c r="D282" s="97"/>
      <c r="E282" s="97" t="s">
        <v>28</v>
      </c>
      <c r="F282" s="97" t="s">
        <v>860</v>
      </c>
      <c r="G282" s="96" t="s">
        <v>264</v>
      </c>
      <c r="H282" s="98">
        <v>45079</v>
      </c>
      <c r="I282" s="96" t="s">
        <v>196</v>
      </c>
      <c r="J282" s="96">
        <v>2023</v>
      </c>
      <c r="K282" s="97" t="s">
        <v>59</v>
      </c>
      <c r="L282" s="97" t="s">
        <v>265</v>
      </c>
      <c r="M282" s="97" t="s">
        <v>59</v>
      </c>
      <c r="N282" s="96" t="s">
        <v>60</v>
      </c>
      <c r="O282" s="97" t="s">
        <v>32</v>
      </c>
      <c r="P282" s="98"/>
      <c r="Q282" s="96"/>
      <c r="R282" s="96"/>
      <c r="S282" s="96" t="s">
        <v>3196</v>
      </c>
      <c r="T282" s="96"/>
      <c r="U282" s="97"/>
      <c r="V282" s="97"/>
      <c r="W282" s="104" t="s">
        <v>112</v>
      </c>
      <c r="X282" s="104" t="s">
        <v>112</v>
      </c>
      <c r="Y282" s="98"/>
      <c r="Z282" s="97" t="s">
        <v>861</v>
      </c>
      <c r="AA282" s="96" t="s">
        <v>34</v>
      </c>
      <c r="AB282" s="9">
        <f t="shared" ca="1" si="20"/>
        <v>1232</v>
      </c>
      <c r="AC282" s="9" t="str">
        <f t="shared" ca="1" si="21"/>
        <v>Above 1 Year</v>
      </c>
      <c r="AD282" s="9" t="str">
        <f t="shared" ca="1" si="22"/>
        <v/>
      </c>
      <c r="AE282" s="9" t="str">
        <f t="shared" ca="1" si="23"/>
        <v/>
      </c>
      <c r="AF282" s="97" t="s">
        <v>229</v>
      </c>
      <c r="AG282" s="97" t="s">
        <v>4217</v>
      </c>
      <c r="AH282" s="97" t="str">
        <f t="shared" ca="1" si="24"/>
        <v>Above 1 Year</v>
      </c>
    </row>
    <row r="283" spans="1:34" s="24" customFormat="1" ht="25.5" customHeight="1" x14ac:dyDescent="0.25">
      <c r="A283" s="96">
        <v>282</v>
      </c>
      <c r="B283" s="61" t="s">
        <v>2660</v>
      </c>
      <c r="C283" s="97">
        <v>0</v>
      </c>
      <c r="D283" s="97" t="s">
        <v>2712</v>
      </c>
      <c r="E283" s="97" t="s">
        <v>28</v>
      </c>
      <c r="F283" s="97" t="s">
        <v>862</v>
      </c>
      <c r="G283" s="96" t="s">
        <v>863</v>
      </c>
      <c r="H283" s="98">
        <v>45087</v>
      </c>
      <c r="I283" s="96" t="s">
        <v>196</v>
      </c>
      <c r="J283" s="96">
        <v>2023</v>
      </c>
      <c r="K283" s="97" t="s">
        <v>144</v>
      </c>
      <c r="L283" s="97"/>
      <c r="M283" s="97" t="s">
        <v>49</v>
      </c>
      <c r="N283" s="96" t="s">
        <v>31</v>
      </c>
      <c r="O283" s="97" t="s">
        <v>45</v>
      </c>
      <c r="P283" s="98"/>
      <c r="Q283" s="96"/>
      <c r="R283" s="96"/>
      <c r="S283" s="96" t="s">
        <v>3196</v>
      </c>
      <c r="T283" s="96"/>
      <c r="U283" s="97"/>
      <c r="V283" s="97"/>
      <c r="W283" s="104" t="s">
        <v>112</v>
      </c>
      <c r="X283" s="104" t="s">
        <v>112</v>
      </c>
      <c r="Y283" s="98"/>
      <c r="Z283" s="97" t="s">
        <v>864</v>
      </c>
      <c r="AA283" s="96" t="s">
        <v>34</v>
      </c>
      <c r="AB283" s="9">
        <f t="shared" ca="1" si="20"/>
        <v>1224</v>
      </c>
      <c r="AC283" s="9" t="str">
        <f t="shared" ca="1" si="21"/>
        <v>Above 1 Year</v>
      </c>
      <c r="AD283" s="9" t="str">
        <f t="shared" ca="1" si="22"/>
        <v/>
      </c>
      <c r="AE283" s="9" t="str">
        <f t="shared" ca="1" si="23"/>
        <v/>
      </c>
      <c r="AF283" s="97" t="s">
        <v>207</v>
      </c>
      <c r="AG283" s="97" t="s">
        <v>4218</v>
      </c>
      <c r="AH283" s="97" t="str">
        <f t="shared" ca="1" si="24"/>
        <v>Above 1 Year</v>
      </c>
    </row>
    <row r="284" spans="1:34" s="24" customFormat="1" ht="25.5" customHeight="1" x14ac:dyDescent="0.25">
      <c r="A284" s="96">
        <v>283</v>
      </c>
      <c r="B284" s="61" t="s">
        <v>2660</v>
      </c>
      <c r="C284" s="97" t="s">
        <v>37</v>
      </c>
      <c r="D284" s="97"/>
      <c r="E284" s="97" t="s">
        <v>38</v>
      </c>
      <c r="F284" s="97" t="s">
        <v>865</v>
      </c>
      <c r="G284" s="96" t="s">
        <v>666</v>
      </c>
      <c r="H284" s="98">
        <v>45090</v>
      </c>
      <c r="I284" s="96" t="s">
        <v>196</v>
      </c>
      <c r="J284" s="96">
        <v>2023</v>
      </c>
      <c r="K284" s="97" t="s">
        <v>48</v>
      </c>
      <c r="L284" s="97"/>
      <c r="M284" s="97" t="s">
        <v>49</v>
      </c>
      <c r="N284" s="96" t="s">
        <v>31</v>
      </c>
      <c r="O284" s="97" t="s">
        <v>32</v>
      </c>
      <c r="P284" s="98"/>
      <c r="Q284" s="96"/>
      <c r="R284" s="96"/>
      <c r="S284" s="96" t="s">
        <v>3196</v>
      </c>
      <c r="T284" s="96"/>
      <c r="U284" s="97"/>
      <c r="V284" s="97"/>
      <c r="W284" s="104" t="s">
        <v>112</v>
      </c>
      <c r="X284" s="104" t="s">
        <v>112</v>
      </c>
      <c r="Y284" s="98"/>
      <c r="Z284" s="97" t="s">
        <v>866</v>
      </c>
      <c r="AA284" s="96" t="s">
        <v>34</v>
      </c>
      <c r="AB284" s="9">
        <f t="shared" ca="1" si="20"/>
        <v>1221</v>
      </c>
      <c r="AC284" s="9" t="str">
        <f t="shared" ca="1" si="21"/>
        <v>Above 1 Year</v>
      </c>
      <c r="AD284" s="9" t="str">
        <f t="shared" ca="1" si="22"/>
        <v/>
      </c>
      <c r="AE284" s="9" t="str">
        <f t="shared" ca="1" si="23"/>
        <v/>
      </c>
      <c r="AF284" s="97" t="s">
        <v>207</v>
      </c>
      <c r="AG284" s="97" t="s">
        <v>4219</v>
      </c>
      <c r="AH284" s="97" t="str">
        <f t="shared" ca="1" si="24"/>
        <v>Above 1 Year</v>
      </c>
    </row>
    <row r="285" spans="1:34" s="24" customFormat="1" ht="25.5" customHeight="1" x14ac:dyDescent="0.25">
      <c r="A285" s="96">
        <v>284</v>
      </c>
      <c r="B285" s="61" t="s">
        <v>2660</v>
      </c>
      <c r="C285" s="97" t="s">
        <v>46</v>
      </c>
      <c r="D285" s="97"/>
      <c r="E285" s="97" t="s">
        <v>47</v>
      </c>
      <c r="F285" s="97" t="s">
        <v>862</v>
      </c>
      <c r="G285" s="96" t="s">
        <v>243</v>
      </c>
      <c r="H285" s="98">
        <v>45099</v>
      </c>
      <c r="I285" s="96" t="s">
        <v>196</v>
      </c>
      <c r="J285" s="96">
        <v>2023</v>
      </c>
      <c r="K285" s="97" t="s">
        <v>94</v>
      </c>
      <c r="L285" s="97"/>
      <c r="M285" s="97" t="s">
        <v>94</v>
      </c>
      <c r="N285" s="96" t="s">
        <v>31</v>
      </c>
      <c r="O285" s="97" t="s">
        <v>32</v>
      </c>
      <c r="P285" s="98"/>
      <c r="Q285" s="96"/>
      <c r="R285" s="96"/>
      <c r="S285" s="96" t="s">
        <v>3196</v>
      </c>
      <c r="T285" s="96"/>
      <c r="U285" s="97"/>
      <c r="V285" s="97"/>
      <c r="W285" s="104" t="s">
        <v>128</v>
      </c>
      <c r="X285" s="104" t="s">
        <v>128</v>
      </c>
      <c r="Y285" s="98"/>
      <c r="Z285" s="97" t="s">
        <v>867</v>
      </c>
      <c r="AA285" s="96" t="s">
        <v>34</v>
      </c>
      <c r="AB285" s="9">
        <f t="shared" ca="1" si="20"/>
        <v>1212</v>
      </c>
      <c r="AC285" s="9" t="str">
        <f t="shared" ca="1" si="21"/>
        <v>Above 1 Year</v>
      </c>
      <c r="AD285" s="9" t="str">
        <f t="shared" ca="1" si="22"/>
        <v/>
      </c>
      <c r="AE285" s="9" t="str">
        <f t="shared" ca="1" si="23"/>
        <v/>
      </c>
      <c r="AF285" s="97" t="s">
        <v>245</v>
      </c>
      <c r="AG285" s="97" t="s">
        <v>4220</v>
      </c>
      <c r="AH285" s="97" t="str">
        <f t="shared" ca="1" si="24"/>
        <v>Above 1 Year</v>
      </c>
    </row>
    <row r="286" spans="1:34" s="24" customFormat="1" ht="25.5" customHeight="1" x14ac:dyDescent="0.25">
      <c r="A286" s="96">
        <v>285</v>
      </c>
      <c r="B286" s="61" t="s">
        <v>2660</v>
      </c>
      <c r="C286" s="97" t="s">
        <v>46</v>
      </c>
      <c r="D286" s="97"/>
      <c r="E286" s="97" t="s">
        <v>47</v>
      </c>
      <c r="F286" s="97" t="s">
        <v>868</v>
      </c>
      <c r="G286" s="96" t="s">
        <v>845</v>
      </c>
      <c r="H286" s="98">
        <v>45105</v>
      </c>
      <c r="I286" s="96" t="s">
        <v>196</v>
      </c>
      <c r="J286" s="96">
        <v>2023</v>
      </c>
      <c r="K286" s="97" t="s">
        <v>116</v>
      </c>
      <c r="L286" s="97"/>
      <c r="M286" s="97" t="s">
        <v>116</v>
      </c>
      <c r="N286" s="96" t="s">
        <v>116</v>
      </c>
      <c r="O286" s="97" t="s">
        <v>32</v>
      </c>
      <c r="P286" s="98">
        <v>46182</v>
      </c>
      <c r="Q286" s="96" t="s">
        <v>191</v>
      </c>
      <c r="R286" s="96"/>
      <c r="S286" s="96" t="s">
        <v>3196</v>
      </c>
      <c r="T286" s="96"/>
      <c r="U286" s="97"/>
      <c r="V286" s="97"/>
      <c r="W286" s="104" t="s">
        <v>2664</v>
      </c>
      <c r="X286" s="104" t="s">
        <v>2664</v>
      </c>
      <c r="Y286" s="98">
        <v>46182</v>
      </c>
      <c r="Z286" s="97" t="s">
        <v>869</v>
      </c>
      <c r="AA286" s="96" t="s">
        <v>34</v>
      </c>
      <c r="AB286" s="9">
        <f t="shared" ca="1" si="20"/>
        <v>1206</v>
      </c>
      <c r="AC286" s="9" t="str">
        <f t="shared" ca="1" si="21"/>
        <v>Above 1 Year</v>
      </c>
      <c r="AD286" s="9">
        <f t="shared" ca="1" si="22"/>
        <v>129</v>
      </c>
      <c r="AE286" s="9" t="str">
        <f t="shared" ca="1" si="23"/>
        <v>Above 3 Months</v>
      </c>
      <c r="AF286" s="97" t="s">
        <v>402</v>
      </c>
      <c r="AG286" s="97" t="s">
        <v>4221</v>
      </c>
      <c r="AH286" s="97" t="str">
        <f t="shared" ca="1" si="24"/>
        <v>Above 1 Year</v>
      </c>
    </row>
    <row r="287" spans="1:34" s="24" customFormat="1" ht="25.5" customHeight="1" x14ac:dyDescent="0.25">
      <c r="A287" s="96">
        <v>286</v>
      </c>
      <c r="B287" s="61" t="s">
        <v>2660</v>
      </c>
      <c r="C287" s="97" t="s">
        <v>183</v>
      </c>
      <c r="D287" s="97"/>
      <c r="E287" s="97" t="s">
        <v>61</v>
      </c>
      <c r="F287" s="97" t="s">
        <v>870</v>
      </c>
      <c r="G287" s="96" t="s">
        <v>227</v>
      </c>
      <c r="H287" s="98">
        <v>45106</v>
      </c>
      <c r="I287" s="96" t="s">
        <v>196</v>
      </c>
      <c r="J287" s="96">
        <v>2023</v>
      </c>
      <c r="K287" s="97" t="s">
        <v>59</v>
      </c>
      <c r="L287" s="97" t="s">
        <v>228</v>
      </c>
      <c r="M287" s="97" t="s">
        <v>59</v>
      </c>
      <c r="N287" s="96" t="s">
        <v>60</v>
      </c>
      <c r="O287" s="97" t="s">
        <v>32</v>
      </c>
      <c r="P287" s="98"/>
      <c r="Q287" s="96"/>
      <c r="R287" s="96"/>
      <c r="S287" s="96" t="s">
        <v>3196</v>
      </c>
      <c r="T287" s="96"/>
      <c r="U287" s="97"/>
      <c r="V287" s="97"/>
      <c r="W287" s="104" t="s">
        <v>112</v>
      </c>
      <c r="X287" s="104" t="s">
        <v>112</v>
      </c>
      <c r="Y287" s="98"/>
      <c r="Z287" s="97" t="s">
        <v>871</v>
      </c>
      <c r="AA287" s="96" t="s">
        <v>34</v>
      </c>
      <c r="AB287" s="9">
        <f t="shared" ca="1" si="20"/>
        <v>1205</v>
      </c>
      <c r="AC287" s="9" t="str">
        <f t="shared" ca="1" si="21"/>
        <v>Above 1 Year</v>
      </c>
      <c r="AD287" s="9" t="str">
        <f t="shared" ca="1" si="22"/>
        <v/>
      </c>
      <c r="AE287" s="9" t="str">
        <f t="shared" ca="1" si="23"/>
        <v/>
      </c>
      <c r="AF287" s="97" t="s">
        <v>229</v>
      </c>
      <c r="AG287" s="97" t="s">
        <v>4222</v>
      </c>
      <c r="AH287" s="97" t="str">
        <f t="shared" ca="1" si="24"/>
        <v>Above 1 Year</v>
      </c>
    </row>
    <row r="288" spans="1:34" s="24" customFormat="1" ht="25.5" customHeight="1" x14ac:dyDescent="0.25">
      <c r="A288" s="96">
        <v>287</v>
      </c>
      <c r="B288" s="61" t="s">
        <v>2660</v>
      </c>
      <c r="C288" s="97" t="s">
        <v>37</v>
      </c>
      <c r="D288" s="97"/>
      <c r="E288" s="97" t="s">
        <v>38</v>
      </c>
      <c r="F288" s="97" t="s">
        <v>700</v>
      </c>
      <c r="G288" s="96" t="s">
        <v>701</v>
      </c>
      <c r="H288" s="98">
        <v>45109</v>
      </c>
      <c r="I288" s="96" t="s">
        <v>215</v>
      </c>
      <c r="J288" s="96">
        <v>2023</v>
      </c>
      <c r="K288" s="97" t="s">
        <v>29</v>
      </c>
      <c r="L288" s="97"/>
      <c r="M288" s="97" t="s">
        <v>30</v>
      </c>
      <c r="N288" s="96" t="s">
        <v>31</v>
      </c>
      <c r="O288" s="97" t="s">
        <v>32</v>
      </c>
      <c r="P288" s="98"/>
      <c r="Q288" s="96"/>
      <c r="R288" s="96"/>
      <c r="S288" s="96" t="s">
        <v>3196</v>
      </c>
      <c r="T288" s="96"/>
      <c r="U288" s="97"/>
      <c r="V288" s="97"/>
      <c r="W288" s="104" t="s">
        <v>33</v>
      </c>
      <c r="X288" s="104" t="s">
        <v>33</v>
      </c>
      <c r="Y288" s="98">
        <v>46205</v>
      </c>
      <c r="Z288" s="97" t="s">
        <v>702</v>
      </c>
      <c r="AA288" s="96" t="s">
        <v>34</v>
      </c>
      <c r="AB288" s="9">
        <f t="shared" ca="1" si="20"/>
        <v>1202</v>
      </c>
      <c r="AC288" s="9" t="str">
        <f t="shared" ca="1" si="21"/>
        <v>Above 1 Year</v>
      </c>
      <c r="AD288" s="9">
        <f t="shared" ca="1" si="22"/>
        <v>106</v>
      </c>
      <c r="AE288" s="9" t="str">
        <f t="shared" ca="1" si="23"/>
        <v>Above 3 Months</v>
      </c>
      <c r="AF288" s="97" t="s">
        <v>193</v>
      </c>
      <c r="AG288" s="97" t="s">
        <v>4223</v>
      </c>
      <c r="AH288" s="97" t="str">
        <f t="shared" si="24"/>
        <v/>
      </c>
    </row>
    <row r="289" spans="1:34" s="24" customFormat="1" ht="25.5" customHeight="1" x14ac:dyDescent="0.25">
      <c r="A289" s="96">
        <v>288</v>
      </c>
      <c r="B289" s="61" t="s">
        <v>2660</v>
      </c>
      <c r="C289" s="97" t="s">
        <v>37</v>
      </c>
      <c r="D289" s="97"/>
      <c r="E289" s="97" t="s">
        <v>90</v>
      </c>
      <c r="F289" s="97" t="s">
        <v>875</v>
      </c>
      <c r="G289" s="96" t="s">
        <v>462</v>
      </c>
      <c r="H289" s="98">
        <v>45111</v>
      </c>
      <c r="I289" s="96" t="s">
        <v>215</v>
      </c>
      <c r="J289" s="96">
        <v>2023</v>
      </c>
      <c r="K289" s="97" t="s">
        <v>103</v>
      </c>
      <c r="L289" s="97"/>
      <c r="M289" s="97" t="s">
        <v>49</v>
      </c>
      <c r="N289" s="96" t="s">
        <v>31</v>
      </c>
      <c r="O289" s="97" t="s">
        <v>32</v>
      </c>
      <c r="P289" s="98"/>
      <c r="Q289" s="96"/>
      <c r="R289" s="96"/>
      <c r="S289" s="96" t="s">
        <v>3196</v>
      </c>
      <c r="T289" s="96"/>
      <c r="U289" s="97"/>
      <c r="V289" s="97"/>
      <c r="W289" s="104" t="s">
        <v>112</v>
      </c>
      <c r="X289" s="104" t="s">
        <v>50</v>
      </c>
      <c r="Y289" s="98"/>
      <c r="Z289" s="97" t="s">
        <v>876</v>
      </c>
      <c r="AA289" s="96" t="s">
        <v>34</v>
      </c>
      <c r="AB289" s="9">
        <f t="shared" ca="1" si="20"/>
        <v>1200</v>
      </c>
      <c r="AC289" s="9" t="str">
        <f t="shared" ca="1" si="21"/>
        <v>Above 1 Year</v>
      </c>
      <c r="AD289" s="9" t="str">
        <f t="shared" ca="1" si="22"/>
        <v/>
      </c>
      <c r="AE289" s="9" t="str">
        <f t="shared" ca="1" si="23"/>
        <v/>
      </c>
      <c r="AF289" s="97" t="s">
        <v>207</v>
      </c>
      <c r="AG289" s="97" t="s">
        <v>4224</v>
      </c>
      <c r="AH289" s="97" t="str">
        <f t="shared" ca="1" si="24"/>
        <v>Above 1 Year</v>
      </c>
    </row>
    <row r="290" spans="1:34" s="24" customFormat="1" ht="25.5" customHeight="1" x14ac:dyDescent="0.25">
      <c r="A290" s="96">
        <v>289</v>
      </c>
      <c r="B290" s="61" t="s">
        <v>2810</v>
      </c>
      <c r="C290" s="97">
        <v>0</v>
      </c>
      <c r="D290" s="97"/>
      <c r="E290" s="97" t="s">
        <v>68</v>
      </c>
      <c r="F290" s="97" t="s">
        <v>877</v>
      </c>
      <c r="G290" s="96" t="s">
        <v>759</v>
      </c>
      <c r="H290" s="98">
        <v>45112</v>
      </c>
      <c r="I290" s="96" t="s">
        <v>215</v>
      </c>
      <c r="J290" s="96">
        <v>2023</v>
      </c>
      <c r="K290" s="97" t="s">
        <v>122</v>
      </c>
      <c r="L290" s="97"/>
      <c r="M290" s="97" t="s">
        <v>49</v>
      </c>
      <c r="N290" s="96" t="s">
        <v>31</v>
      </c>
      <c r="O290" s="97" t="s">
        <v>32</v>
      </c>
      <c r="P290" s="98"/>
      <c r="Q290" s="96"/>
      <c r="R290" s="96"/>
      <c r="S290" s="96" t="s">
        <v>3196</v>
      </c>
      <c r="T290" s="96"/>
      <c r="U290" s="97"/>
      <c r="V290" s="97"/>
      <c r="W290" s="104" t="s">
        <v>112</v>
      </c>
      <c r="X290" s="104" t="s">
        <v>112</v>
      </c>
      <c r="Y290" s="98"/>
      <c r="Z290" s="97" t="s">
        <v>878</v>
      </c>
      <c r="AA290" s="96" t="s">
        <v>34</v>
      </c>
      <c r="AB290" s="9">
        <f t="shared" ca="1" si="20"/>
        <v>1199</v>
      </c>
      <c r="AC290" s="9" t="str">
        <f t="shared" ca="1" si="21"/>
        <v>Above 1 Year</v>
      </c>
      <c r="AD290" s="9" t="str">
        <f t="shared" ca="1" si="22"/>
        <v/>
      </c>
      <c r="AE290" s="9" t="str">
        <f t="shared" ca="1" si="23"/>
        <v/>
      </c>
      <c r="AF290" s="97" t="s">
        <v>207</v>
      </c>
      <c r="AG290" s="97" t="s">
        <v>4225</v>
      </c>
      <c r="AH290" s="97" t="str">
        <f t="shared" ca="1" si="24"/>
        <v>Above 1 Year</v>
      </c>
    </row>
    <row r="291" spans="1:34" s="24" customFormat="1" ht="25.5" customHeight="1" x14ac:dyDescent="0.25">
      <c r="A291" s="96">
        <v>290</v>
      </c>
      <c r="B291" s="61" t="s">
        <v>2808</v>
      </c>
      <c r="C291" s="97" t="s">
        <v>41</v>
      </c>
      <c r="D291" s="97"/>
      <c r="E291" s="97" t="s">
        <v>79</v>
      </c>
      <c r="F291" s="97" t="s">
        <v>834</v>
      </c>
      <c r="G291" s="96" t="s">
        <v>302</v>
      </c>
      <c r="H291" s="98">
        <v>45113</v>
      </c>
      <c r="I291" s="96" t="s">
        <v>215</v>
      </c>
      <c r="J291" s="96">
        <v>2023</v>
      </c>
      <c r="K291" s="97" t="s">
        <v>94</v>
      </c>
      <c r="L291" s="97"/>
      <c r="M291" s="97" t="s">
        <v>94</v>
      </c>
      <c r="N291" s="96" t="s">
        <v>31</v>
      </c>
      <c r="O291" s="97" t="s">
        <v>32</v>
      </c>
      <c r="P291" s="98"/>
      <c r="Q291" s="96"/>
      <c r="R291" s="96"/>
      <c r="S291" s="96" t="s">
        <v>3196</v>
      </c>
      <c r="T291" s="96"/>
      <c r="U291" s="97"/>
      <c r="V291" s="97"/>
      <c r="W291" s="104" t="s">
        <v>112</v>
      </c>
      <c r="X291" s="104" t="s">
        <v>139</v>
      </c>
      <c r="Y291" s="98">
        <v>46304</v>
      </c>
      <c r="Z291" s="97" t="s">
        <v>879</v>
      </c>
      <c r="AA291" s="96" t="s">
        <v>34</v>
      </c>
      <c r="AB291" s="9">
        <f t="shared" ca="1" si="20"/>
        <v>1198</v>
      </c>
      <c r="AC291" s="9" t="str">
        <f t="shared" ca="1" si="21"/>
        <v>Above 1 Year</v>
      </c>
      <c r="AD291" s="9">
        <f t="shared" ca="1" si="22"/>
        <v>7</v>
      </c>
      <c r="AE291" s="9" t="str">
        <f t="shared" ca="1" si="23"/>
        <v>Below 45 Days</v>
      </c>
      <c r="AF291" s="97" t="s">
        <v>245</v>
      </c>
      <c r="AG291" s="97" t="s">
        <v>4226</v>
      </c>
      <c r="AH291" s="97" t="str">
        <f t="shared" ca="1" si="24"/>
        <v>Above 1 Year</v>
      </c>
    </row>
    <row r="292" spans="1:34" s="24" customFormat="1" ht="25.5" customHeight="1" x14ac:dyDescent="0.25">
      <c r="A292" s="96">
        <v>291</v>
      </c>
      <c r="B292" s="61" t="s">
        <v>2808</v>
      </c>
      <c r="C292" s="97">
        <v>0</v>
      </c>
      <c r="D292" s="97"/>
      <c r="E292" s="97" t="s">
        <v>51</v>
      </c>
      <c r="F292" s="97" t="s">
        <v>880</v>
      </c>
      <c r="G292" s="96" t="s">
        <v>881</v>
      </c>
      <c r="H292" s="98">
        <v>45115</v>
      </c>
      <c r="I292" s="96" t="s">
        <v>215</v>
      </c>
      <c r="J292" s="96">
        <v>2023</v>
      </c>
      <c r="K292" s="97" t="s">
        <v>116</v>
      </c>
      <c r="L292" s="97"/>
      <c r="M292" s="97" t="s">
        <v>116</v>
      </c>
      <c r="N292" s="96" t="s">
        <v>116</v>
      </c>
      <c r="O292" s="97" t="s">
        <v>32</v>
      </c>
      <c r="P292" s="98">
        <v>46153</v>
      </c>
      <c r="Q292" s="96"/>
      <c r="R292" s="96"/>
      <c r="S292" s="96" t="s">
        <v>3196</v>
      </c>
      <c r="T292" s="96"/>
      <c r="U292" s="97"/>
      <c r="V292" s="97"/>
      <c r="W292" s="104" t="s">
        <v>2664</v>
      </c>
      <c r="X292" s="104" t="s">
        <v>2664</v>
      </c>
      <c r="Y292" s="98">
        <v>46153</v>
      </c>
      <c r="Z292" s="97" t="s">
        <v>882</v>
      </c>
      <c r="AA292" s="96" t="s">
        <v>34</v>
      </c>
      <c r="AB292" s="9">
        <f t="shared" ca="1" si="20"/>
        <v>1196</v>
      </c>
      <c r="AC292" s="9" t="str">
        <f t="shared" ca="1" si="21"/>
        <v>Above 1 Year</v>
      </c>
      <c r="AD292" s="9">
        <f t="shared" ca="1" si="22"/>
        <v>158</v>
      </c>
      <c r="AE292" s="9" t="str">
        <f t="shared" ca="1" si="23"/>
        <v>Above 3 Months</v>
      </c>
      <c r="AF292" s="97" t="s">
        <v>402</v>
      </c>
      <c r="AG292" s="97" t="s">
        <v>4227</v>
      </c>
      <c r="AH292" s="97" t="str">
        <f t="shared" ca="1" si="24"/>
        <v>Above 1 Year</v>
      </c>
    </row>
    <row r="293" spans="1:34" s="24" customFormat="1" ht="25.5" customHeight="1" x14ac:dyDescent="0.25">
      <c r="A293" s="96">
        <v>292</v>
      </c>
      <c r="B293" s="61" t="s">
        <v>2810</v>
      </c>
      <c r="C293" s="97" t="s">
        <v>62</v>
      </c>
      <c r="D293" s="97"/>
      <c r="E293" s="97" t="s">
        <v>118</v>
      </c>
      <c r="F293" s="97" t="s">
        <v>883</v>
      </c>
      <c r="G293" s="96" t="s">
        <v>70</v>
      </c>
      <c r="H293" s="98">
        <v>45122</v>
      </c>
      <c r="I293" s="96" t="s">
        <v>215</v>
      </c>
      <c r="J293" s="96">
        <v>2023</v>
      </c>
      <c r="K293" s="97" t="s">
        <v>70</v>
      </c>
      <c r="L293" s="97"/>
      <c r="M293" s="97" t="s">
        <v>70</v>
      </c>
      <c r="N293" s="96" t="s">
        <v>70</v>
      </c>
      <c r="O293" s="97" t="s">
        <v>32</v>
      </c>
      <c r="P293" s="98"/>
      <c r="Q293" s="96"/>
      <c r="R293" s="96"/>
      <c r="S293" s="96" t="s">
        <v>3196</v>
      </c>
      <c r="T293" s="96"/>
      <c r="U293" s="97"/>
      <c r="V293" s="97"/>
      <c r="W293" s="104" t="s">
        <v>173</v>
      </c>
      <c r="X293" s="104" t="s">
        <v>173</v>
      </c>
      <c r="Y293" s="98">
        <v>45236</v>
      </c>
      <c r="Z293" s="97" t="s">
        <v>884</v>
      </c>
      <c r="AA293" s="96" t="s">
        <v>34</v>
      </c>
      <c r="AB293" s="9">
        <f t="shared" ca="1" si="20"/>
        <v>1189</v>
      </c>
      <c r="AC293" s="9" t="str">
        <f t="shared" ca="1" si="21"/>
        <v>Above 1 Year</v>
      </c>
      <c r="AD293" s="9">
        <f t="shared" ca="1" si="22"/>
        <v>1075</v>
      </c>
      <c r="AE293" s="9" t="str">
        <f t="shared" ca="1" si="23"/>
        <v>Above 1 Year</v>
      </c>
      <c r="AF293" s="97" t="s">
        <v>254</v>
      </c>
      <c r="AG293" s="97" t="s">
        <v>4228</v>
      </c>
      <c r="AH293" s="97" t="str">
        <f t="shared" ca="1" si="24"/>
        <v>Above 1 Year</v>
      </c>
    </row>
    <row r="294" spans="1:34" s="24" customFormat="1" ht="25.5" customHeight="1" x14ac:dyDescent="0.25">
      <c r="A294" s="96">
        <v>293</v>
      </c>
      <c r="B294" s="61" t="s">
        <v>2810</v>
      </c>
      <c r="C294" s="97" t="s">
        <v>186</v>
      </c>
      <c r="D294" s="99"/>
      <c r="E294" s="99" t="s">
        <v>66</v>
      </c>
      <c r="F294" s="99" t="s">
        <v>885</v>
      </c>
      <c r="G294" s="100" t="s">
        <v>70</v>
      </c>
      <c r="H294" s="101">
        <v>45124</v>
      </c>
      <c r="I294" s="100" t="s">
        <v>215</v>
      </c>
      <c r="J294" s="100">
        <v>2023</v>
      </c>
      <c r="K294" s="102" t="s">
        <v>70</v>
      </c>
      <c r="L294" s="99"/>
      <c r="M294" s="99" t="s">
        <v>70</v>
      </c>
      <c r="N294" s="100" t="s">
        <v>70</v>
      </c>
      <c r="O294" s="99" t="s">
        <v>32</v>
      </c>
      <c r="P294" s="101"/>
      <c r="Q294" s="100"/>
      <c r="R294" s="100"/>
      <c r="S294" s="96" t="s">
        <v>3196</v>
      </c>
      <c r="T294" s="100"/>
      <c r="U294" s="99"/>
      <c r="V294" s="99"/>
      <c r="W294" s="104" t="s">
        <v>112</v>
      </c>
      <c r="X294" s="104" t="s">
        <v>112</v>
      </c>
      <c r="Y294" s="98"/>
      <c r="Z294" s="99" t="s">
        <v>886</v>
      </c>
      <c r="AA294" s="100" t="s">
        <v>34</v>
      </c>
      <c r="AB294" s="9">
        <f t="shared" ca="1" si="20"/>
        <v>1187</v>
      </c>
      <c r="AC294" s="9" t="str">
        <f t="shared" ca="1" si="21"/>
        <v>Above 1 Year</v>
      </c>
      <c r="AD294" s="9" t="str">
        <f t="shared" ca="1" si="22"/>
        <v/>
      </c>
      <c r="AE294" s="9" t="str">
        <f t="shared" ca="1" si="23"/>
        <v/>
      </c>
      <c r="AF294" s="100" t="s">
        <v>254</v>
      </c>
      <c r="AG294" s="97" t="s">
        <v>4229</v>
      </c>
      <c r="AH294" s="97" t="str">
        <f t="shared" ca="1" si="24"/>
        <v>Above 1 Year</v>
      </c>
    </row>
    <row r="295" spans="1:34" s="24" customFormat="1" ht="25.5" customHeight="1" x14ac:dyDescent="0.25">
      <c r="A295" s="96">
        <v>294</v>
      </c>
      <c r="B295" s="61" t="s">
        <v>2810</v>
      </c>
      <c r="C295" s="97">
        <v>0</v>
      </c>
      <c r="D295" s="97"/>
      <c r="E295" s="97" t="s">
        <v>68</v>
      </c>
      <c r="F295" s="97" t="s">
        <v>887</v>
      </c>
      <c r="G295" s="96" t="s">
        <v>666</v>
      </c>
      <c r="H295" s="98">
        <v>45125</v>
      </c>
      <c r="I295" s="96" t="s">
        <v>215</v>
      </c>
      <c r="J295" s="96">
        <v>2023</v>
      </c>
      <c r="K295" s="97" t="s">
        <v>48</v>
      </c>
      <c r="L295" s="97"/>
      <c r="M295" s="97" t="s">
        <v>49</v>
      </c>
      <c r="N295" s="96" t="s">
        <v>31</v>
      </c>
      <c r="O295" s="97" t="s">
        <v>32</v>
      </c>
      <c r="P295" s="98"/>
      <c r="Q295" s="96"/>
      <c r="R295" s="96"/>
      <c r="S295" s="96" t="s">
        <v>3196</v>
      </c>
      <c r="T295" s="96"/>
      <c r="U295" s="97"/>
      <c r="V295" s="97"/>
      <c r="W295" s="104" t="s">
        <v>112</v>
      </c>
      <c r="X295" s="104" t="s">
        <v>112</v>
      </c>
      <c r="Y295" s="98"/>
      <c r="Z295" s="97" t="s">
        <v>888</v>
      </c>
      <c r="AA295" s="96" t="s">
        <v>34</v>
      </c>
      <c r="AB295" s="9">
        <f t="shared" ca="1" si="20"/>
        <v>1186</v>
      </c>
      <c r="AC295" s="9" t="str">
        <f t="shared" ca="1" si="21"/>
        <v>Above 1 Year</v>
      </c>
      <c r="AD295" s="9" t="str">
        <f t="shared" ca="1" si="22"/>
        <v/>
      </c>
      <c r="AE295" s="9" t="str">
        <f t="shared" ca="1" si="23"/>
        <v/>
      </c>
      <c r="AF295" s="97" t="s">
        <v>207</v>
      </c>
      <c r="AG295" s="97" t="s">
        <v>4230</v>
      </c>
      <c r="AH295" s="97" t="str">
        <f t="shared" ca="1" si="24"/>
        <v>Above 1 Year</v>
      </c>
    </row>
    <row r="296" spans="1:34" s="24" customFormat="1" ht="25.5" customHeight="1" x14ac:dyDescent="0.25">
      <c r="A296" s="96">
        <v>295</v>
      </c>
      <c r="B296" s="61" t="s">
        <v>2810</v>
      </c>
      <c r="C296" s="97">
        <v>0</v>
      </c>
      <c r="D296" s="97"/>
      <c r="E296" s="97" t="s">
        <v>68</v>
      </c>
      <c r="F296" s="97" t="s">
        <v>890</v>
      </c>
      <c r="G296" s="96" t="s">
        <v>891</v>
      </c>
      <c r="H296" s="98">
        <v>45130</v>
      </c>
      <c r="I296" s="96" t="s">
        <v>215</v>
      </c>
      <c r="J296" s="96">
        <v>2023</v>
      </c>
      <c r="K296" s="97" t="s">
        <v>29</v>
      </c>
      <c r="L296" s="97"/>
      <c r="M296" s="97" t="s">
        <v>30</v>
      </c>
      <c r="N296" s="96" t="s">
        <v>31</v>
      </c>
      <c r="O296" s="97" t="s">
        <v>32</v>
      </c>
      <c r="P296" s="98"/>
      <c r="Q296" s="96"/>
      <c r="R296" s="96"/>
      <c r="S296" s="96" t="s">
        <v>3196</v>
      </c>
      <c r="T296" s="96"/>
      <c r="U296" s="97"/>
      <c r="V296" s="97"/>
      <c r="W296" s="104" t="s">
        <v>176</v>
      </c>
      <c r="X296" s="104" t="s">
        <v>176</v>
      </c>
      <c r="Y296" s="98">
        <v>45138</v>
      </c>
      <c r="Z296" s="97" t="s">
        <v>892</v>
      </c>
      <c r="AA296" s="96" t="s">
        <v>34</v>
      </c>
      <c r="AB296" s="9">
        <f t="shared" ca="1" si="20"/>
        <v>1181</v>
      </c>
      <c r="AC296" s="9" t="str">
        <f t="shared" ca="1" si="21"/>
        <v>Above 1 Year</v>
      </c>
      <c r="AD296" s="9">
        <f t="shared" ca="1" si="22"/>
        <v>1173</v>
      </c>
      <c r="AE296" s="9" t="str">
        <f t="shared" ca="1" si="23"/>
        <v>Above 1 Year</v>
      </c>
      <c r="AF296" s="97" t="s">
        <v>193</v>
      </c>
      <c r="AG296" s="97" t="s">
        <v>4231</v>
      </c>
      <c r="AH296" s="97" t="str">
        <f t="shared" ca="1" si="24"/>
        <v>Above 1 Year</v>
      </c>
    </row>
    <row r="297" spans="1:34" s="24" customFormat="1" ht="25.5" customHeight="1" x14ac:dyDescent="0.25">
      <c r="A297" s="96">
        <v>296</v>
      </c>
      <c r="B297" s="61" t="s">
        <v>2810</v>
      </c>
      <c r="C297" s="97">
        <v>0</v>
      </c>
      <c r="D297" s="97"/>
      <c r="E297" s="97" t="s">
        <v>68</v>
      </c>
      <c r="F297" s="97" t="s">
        <v>893</v>
      </c>
      <c r="G297" s="96" t="s">
        <v>894</v>
      </c>
      <c r="H297" s="98">
        <v>45130</v>
      </c>
      <c r="I297" s="96" t="s">
        <v>215</v>
      </c>
      <c r="J297" s="96">
        <v>2023</v>
      </c>
      <c r="K297" s="97" t="s">
        <v>29</v>
      </c>
      <c r="L297" s="97"/>
      <c r="M297" s="97" t="s">
        <v>30</v>
      </c>
      <c r="N297" s="96" t="s">
        <v>31</v>
      </c>
      <c r="O297" s="97" t="s">
        <v>32</v>
      </c>
      <c r="P297" s="98"/>
      <c r="Q297" s="96"/>
      <c r="R297" s="96"/>
      <c r="S297" s="96" t="s">
        <v>3196</v>
      </c>
      <c r="T297" s="96"/>
      <c r="U297" s="97"/>
      <c r="V297" s="97"/>
      <c r="W297" s="104" t="s">
        <v>176</v>
      </c>
      <c r="X297" s="104" t="s">
        <v>176</v>
      </c>
      <c r="Y297" s="98">
        <v>45138</v>
      </c>
      <c r="Z297" s="97" t="s">
        <v>895</v>
      </c>
      <c r="AA297" s="96" t="s">
        <v>34</v>
      </c>
      <c r="AB297" s="9">
        <f t="shared" ca="1" si="20"/>
        <v>1181</v>
      </c>
      <c r="AC297" s="9" t="str">
        <f t="shared" ca="1" si="21"/>
        <v>Above 1 Year</v>
      </c>
      <c r="AD297" s="9">
        <f t="shared" ca="1" si="22"/>
        <v>1173</v>
      </c>
      <c r="AE297" s="9" t="str">
        <f t="shared" ca="1" si="23"/>
        <v>Above 1 Year</v>
      </c>
      <c r="AF297" s="97" t="s">
        <v>193</v>
      </c>
      <c r="AG297" s="97" t="s">
        <v>4232</v>
      </c>
      <c r="AH297" s="97" t="str">
        <f t="shared" ca="1" si="24"/>
        <v>Above 1 Year</v>
      </c>
    </row>
    <row r="298" spans="1:34" s="24" customFormat="1" ht="25.5" customHeight="1" x14ac:dyDescent="0.25">
      <c r="A298" s="96">
        <v>297</v>
      </c>
      <c r="B298" s="61" t="s">
        <v>2810</v>
      </c>
      <c r="C298" s="97">
        <v>0</v>
      </c>
      <c r="D298" s="97"/>
      <c r="E298" s="97" t="s">
        <v>68</v>
      </c>
      <c r="F298" s="97" t="s">
        <v>896</v>
      </c>
      <c r="G298" s="96" t="s">
        <v>243</v>
      </c>
      <c r="H298" s="98">
        <v>45132</v>
      </c>
      <c r="I298" s="96" t="s">
        <v>215</v>
      </c>
      <c r="J298" s="96">
        <v>2023</v>
      </c>
      <c r="K298" s="97" t="s">
        <v>94</v>
      </c>
      <c r="L298" s="97"/>
      <c r="M298" s="97" t="s">
        <v>94</v>
      </c>
      <c r="N298" s="96" t="s">
        <v>31</v>
      </c>
      <c r="O298" s="97" t="s">
        <v>32</v>
      </c>
      <c r="P298" s="98"/>
      <c r="Q298" s="96"/>
      <c r="R298" s="96"/>
      <c r="S298" s="96" t="s">
        <v>3196</v>
      </c>
      <c r="T298" s="96"/>
      <c r="U298" s="97"/>
      <c r="V298" s="97"/>
      <c r="W298" s="104" t="s">
        <v>112</v>
      </c>
      <c r="X298" s="104" t="s">
        <v>112</v>
      </c>
      <c r="Y298" s="98"/>
      <c r="Z298" s="97" t="s">
        <v>897</v>
      </c>
      <c r="AA298" s="96" t="s">
        <v>34</v>
      </c>
      <c r="AB298" s="9">
        <f t="shared" ca="1" si="20"/>
        <v>1179</v>
      </c>
      <c r="AC298" s="9" t="str">
        <f t="shared" ca="1" si="21"/>
        <v>Above 1 Year</v>
      </c>
      <c r="AD298" s="9" t="str">
        <f t="shared" ca="1" si="22"/>
        <v/>
      </c>
      <c r="AE298" s="9" t="str">
        <f t="shared" ca="1" si="23"/>
        <v/>
      </c>
      <c r="AF298" s="97" t="s">
        <v>245</v>
      </c>
      <c r="AG298" s="97" t="s">
        <v>4233</v>
      </c>
      <c r="AH298" s="97" t="str">
        <f t="shared" ca="1" si="24"/>
        <v>Above 1 Year</v>
      </c>
    </row>
    <row r="299" spans="1:34" s="24" customFormat="1" ht="25.5" customHeight="1" x14ac:dyDescent="0.25">
      <c r="A299" s="96">
        <v>298</v>
      </c>
      <c r="B299" s="61" t="s">
        <v>2808</v>
      </c>
      <c r="C299" s="97" t="s">
        <v>2661</v>
      </c>
      <c r="D299" s="97"/>
      <c r="E299" s="97" t="s">
        <v>89</v>
      </c>
      <c r="F299" s="97" t="s">
        <v>898</v>
      </c>
      <c r="G299" s="96" t="s">
        <v>899</v>
      </c>
      <c r="H299" s="98">
        <v>45132</v>
      </c>
      <c r="I299" s="96" t="s">
        <v>215</v>
      </c>
      <c r="J299" s="96">
        <v>2023</v>
      </c>
      <c r="K299" s="97" t="s">
        <v>75</v>
      </c>
      <c r="L299" s="97"/>
      <c r="M299" s="97" t="s">
        <v>54</v>
      </c>
      <c r="N299" s="96" t="s">
        <v>31</v>
      </c>
      <c r="O299" s="97" t="s">
        <v>32</v>
      </c>
      <c r="P299" s="98">
        <v>45188</v>
      </c>
      <c r="Q299" s="96"/>
      <c r="R299" s="96"/>
      <c r="S299" s="96" t="s">
        <v>3196</v>
      </c>
      <c r="T299" s="96"/>
      <c r="U299" s="97"/>
      <c r="V299" s="97"/>
      <c r="W299" s="104" t="s">
        <v>33</v>
      </c>
      <c r="X299" s="104" t="s">
        <v>33</v>
      </c>
      <c r="Y299" s="98">
        <v>45188</v>
      </c>
      <c r="Z299" s="97" t="s">
        <v>900</v>
      </c>
      <c r="AA299" s="96" t="s">
        <v>34</v>
      </c>
      <c r="AB299" s="9">
        <f t="shared" ca="1" si="20"/>
        <v>1179</v>
      </c>
      <c r="AC299" s="9" t="str">
        <f t="shared" ca="1" si="21"/>
        <v>Above 1 Year</v>
      </c>
      <c r="AD299" s="9">
        <f t="shared" ca="1" si="22"/>
        <v>1123</v>
      </c>
      <c r="AE299" s="9" t="str">
        <f t="shared" ca="1" si="23"/>
        <v>Above 1 Year</v>
      </c>
      <c r="AF299" s="97" t="s">
        <v>216</v>
      </c>
      <c r="AG299" s="97" t="s">
        <v>4234</v>
      </c>
      <c r="AH299" s="97" t="str">
        <f t="shared" si="24"/>
        <v/>
      </c>
    </row>
    <row r="300" spans="1:34" s="24" customFormat="1" ht="25.5" customHeight="1" x14ac:dyDescent="0.25">
      <c r="A300" s="96">
        <v>299</v>
      </c>
      <c r="B300" s="61" t="s">
        <v>2810</v>
      </c>
      <c r="C300" s="97">
        <v>0</v>
      </c>
      <c r="D300" s="97"/>
      <c r="E300" s="97" t="s">
        <v>68</v>
      </c>
      <c r="F300" s="97" t="s">
        <v>975</v>
      </c>
      <c r="G300" s="96" t="s">
        <v>1160</v>
      </c>
      <c r="H300" s="98">
        <v>45133</v>
      </c>
      <c r="I300" s="96" t="s">
        <v>215</v>
      </c>
      <c r="J300" s="96">
        <v>2023</v>
      </c>
      <c r="K300" s="97" t="s">
        <v>39</v>
      </c>
      <c r="L300" s="97"/>
      <c r="M300" s="97" t="s">
        <v>39</v>
      </c>
      <c r="N300" s="96" t="s">
        <v>31</v>
      </c>
      <c r="O300" s="97" t="s">
        <v>32</v>
      </c>
      <c r="P300" s="98"/>
      <c r="Q300" s="96"/>
      <c r="R300" s="96"/>
      <c r="S300" s="96" t="s">
        <v>3196</v>
      </c>
      <c r="T300" s="96"/>
      <c r="U300" s="97"/>
      <c r="V300" s="97"/>
      <c r="W300" s="104" t="s">
        <v>177</v>
      </c>
      <c r="X300" s="104" t="s">
        <v>177</v>
      </c>
      <c r="Y300" s="98">
        <v>46251</v>
      </c>
      <c r="Z300" s="97" t="s">
        <v>1161</v>
      </c>
      <c r="AA300" s="96" t="s">
        <v>34</v>
      </c>
      <c r="AB300" s="9">
        <f t="shared" ca="1" si="20"/>
        <v>1178</v>
      </c>
      <c r="AC300" s="9" t="str">
        <f t="shared" ca="1" si="21"/>
        <v>Above 1 Year</v>
      </c>
      <c r="AD300" s="9">
        <f t="shared" ca="1" si="22"/>
        <v>60</v>
      </c>
      <c r="AE300" s="9" t="str">
        <f t="shared" ca="1" si="23"/>
        <v>45 to 60 Days</v>
      </c>
      <c r="AF300" s="97" t="s">
        <v>203</v>
      </c>
      <c r="AG300" s="97" t="s">
        <v>4235</v>
      </c>
      <c r="AH300" s="97" t="str">
        <f t="shared" ca="1" si="24"/>
        <v>Above 1 Year</v>
      </c>
    </row>
    <row r="301" spans="1:34" s="24" customFormat="1" ht="25.5" customHeight="1" x14ac:dyDescent="0.25">
      <c r="A301" s="96">
        <v>300</v>
      </c>
      <c r="B301" s="61" t="s">
        <v>2808</v>
      </c>
      <c r="C301" s="97">
        <v>0</v>
      </c>
      <c r="D301" s="97"/>
      <c r="E301" s="97" t="s">
        <v>51</v>
      </c>
      <c r="F301" s="97" t="s">
        <v>903</v>
      </c>
      <c r="G301" s="96" t="s">
        <v>317</v>
      </c>
      <c r="H301" s="98">
        <v>45136</v>
      </c>
      <c r="I301" s="96" t="s">
        <v>215</v>
      </c>
      <c r="J301" s="96">
        <v>2023</v>
      </c>
      <c r="K301" s="97" t="s">
        <v>94</v>
      </c>
      <c r="L301" s="97"/>
      <c r="M301" s="97" t="s">
        <v>94</v>
      </c>
      <c r="N301" s="96" t="s">
        <v>31</v>
      </c>
      <c r="O301" s="97" t="s">
        <v>32</v>
      </c>
      <c r="P301" s="98"/>
      <c r="Q301" s="96"/>
      <c r="R301" s="96"/>
      <c r="S301" s="96" t="s">
        <v>3196</v>
      </c>
      <c r="T301" s="96"/>
      <c r="U301" s="97"/>
      <c r="V301" s="97"/>
      <c r="W301" s="104" t="s">
        <v>128</v>
      </c>
      <c r="X301" s="104" t="s">
        <v>128</v>
      </c>
      <c r="Y301" s="98"/>
      <c r="Z301" s="97" t="s">
        <v>904</v>
      </c>
      <c r="AA301" s="96" t="s">
        <v>34</v>
      </c>
      <c r="AB301" s="9">
        <f t="shared" ca="1" si="20"/>
        <v>1175</v>
      </c>
      <c r="AC301" s="9" t="str">
        <f t="shared" ca="1" si="21"/>
        <v>Above 1 Year</v>
      </c>
      <c r="AD301" s="9" t="str">
        <f t="shared" ca="1" si="22"/>
        <v/>
      </c>
      <c r="AE301" s="9" t="str">
        <f t="shared" ca="1" si="23"/>
        <v/>
      </c>
      <c r="AF301" s="97" t="s">
        <v>245</v>
      </c>
      <c r="AG301" s="97" t="s">
        <v>4236</v>
      </c>
      <c r="AH301" s="97" t="str">
        <f t="shared" ca="1" si="24"/>
        <v>Above 1 Year</v>
      </c>
    </row>
    <row r="302" spans="1:34" s="24" customFormat="1" ht="25.5" customHeight="1" x14ac:dyDescent="0.25">
      <c r="A302" s="96">
        <v>301</v>
      </c>
      <c r="B302" s="61" t="s">
        <v>2810</v>
      </c>
      <c r="C302" s="97">
        <v>0</v>
      </c>
      <c r="D302" s="97"/>
      <c r="E302" s="97" t="s">
        <v>68</v>
      </c>
      <c r="F302" s="97" t="s">
        <v>905</v>
      </c>
      <c r="G302" s="96" t="s">
        <v>666</v>
      </c>
      <c r="H302" s="98">
        <v>45139</v>
      </c>
      <c r="I302" s="96" t="s">
        <v>225</v>
      </c>
      <c r="J302" s="96">
        <v>2023</v>
      </c>
      <c r="K302" s="97" t="s">
        <v>48</v>
      </c>
      <c r="L302" s="97"/>
      <c r="M302" s="97" t="s">
        <v>49</v>
      </c>
      <c r="N302" s="96" t="s">
        <v>31</v>
      </c>
      <c r="O302" s="97" t="s">
        <v>32</v>
      </c>
      <c r="P302" s="98"/>
      <c r="Q302" s="96"/>
      <c r="R302" s="96"/>
      <c r="S302" s="96" t="s">
        <v>3196</v>
      </c>
      <c r="T302" s="96"/>
      <c r="U302" s="97"/>
      <c r="V302" s="97"/>
      <c r="W302" s="104" t="s">
        <v>112</v>
      </c>
      <c r="X302" s="104" t="s">
        <v>112</v>
      </c>
      <c r="Y302" s="98"/>
      <c r="Z302" s="97" t="s">
        <v>906</v>
      </c>
      <c r="AA302" s="96" t="s">
        <v>34</v>
      </c>
      <c r="AB302" s="9">
        <f t="shared" ca="1" si="20"/>
        <v>1172</v>
      </c>
      <c r="AC302" s="9" t="str">
        <f t="shared" ca="1" si="21"/>
        <v>Above 1 Year</v>
      </c>
      <c r="AD302" s="9" t="str">
        <f t="shared" ca="1" si="22"/>
        <v/>
      </c>
      <c r="AE302" s="9" t="str">
        <f t="shared" ca="1" si="23"/>
        <v/>
      </c>
      <c r="AF302" s="97" t="s">
        <v>207</v>
      </c>
      <c r="AG302" s="97" t="s">
        <v>4237</v>
      </c>
      <c r="AH302" s="97" t="str">
        <f t="shared" ca="1" si="24"/>
        <v>Above 1 Year</v>
      </c>
    </row>
    <row r="303" spans="1:34" s="24" customFormat="1" ht="25.5" customHeight="1" x14ac:dyDescent="0.25">
      <c r="A303" s="96">
        <v>302</v>
      </c>
      <c r="B303" s="61" t="s">
        <v>2660</v>
      </c>
      <c r="C303" s="97" t="s">
        <v>37</v>
      </c>
      <c r="D303" s="97"/>
      <c r="E303" s="97" t="s">
        <v>38</v>
      </c>
      <c r="F303" s="97" t="s">
        <v>909</v>
      </c>
      <c r="G303" s="96" t="s">
        <v>666</v>
      </c>
      <c r="H303" s="98">
        <v>45147</v>
      </c>
      <c r="I303" s="96" t="s">
        <v>225</v>
      </c>
      <c r="J303" s="96">
        <v>2023</v>
      </c>
      <c r="K303" s="97" t="s">
        <v>48</v>
      </c>
      <c r="L303" s="97"/>
      <c r="M303" s="97" t="s">
        <v>49</v>
      </c>
      <c r="N303" s="96" t="s">
        <v>31</v>
      </c>
      <c r="O303" s="97" t="s">
        <v>32</v>
      </c>
      <c r="P303" s="98"/>
      <c r="Q303" s="96"/>
      <c r="R303" s="96"/>
      <c r="S303" s="96" t="s">
        <v>3196</v>
      </c>
      <c r="T303" s="96"/>
      <c r="U303" s="97"/>
      <c r="V303" s="97"/>
      <c r="W303" s="104" t="s">
        <v>112</v>
      </c>
      <c r="X303" s="104" t="s">
        <v>112</v>
      </c>
      <c r="Y303" s="98"/>
      <c r="Z303" s="97" t="s">
        <v>910</v>
      </c>
      <c r="AA303" s="96" t="s">
        <v>34</v>
      </c>
      <c r="AB303" s="9">
        <f t="shared" ca="1" si="20"/>
        <v>1164</v>
      </c>
      <c r="AC303" s="9" t="str">
        <f t="shared" ca="1" si="21"/>
        <v>Above 1 Year</v>
      </c>
      <c r="AD303" s="9" t="str">
        <f t="shared" ca="1" si="22"/>
        <v/>
      </c>
      <c r="AE303" s="9" t="str">
        <f t="shared" ca="1" si="23"/>
        <v/>
      </c>
      <c r="AF303" s="97" t="s">
        <v>207</v>
      </c>
      <c r="AG303" s="97" t="s">
        <v>4238</v>
      </c>
      <c r="AH303" s="97" t="str">
        <f t="shared" ca="1" si="24"/>
        <v>Above 1 Year</v>
      </c>
    </row>
    <row r="304" spans="1:34" s="24" customFormat="1" ht="25.5" customHeight="1" x14ac:dyDescent="0.25">
      <c r="A304" s="96">
        <v>303</v>
      </c>
      <c r="B304" s="61" t="s">
        <v>2808</v>
      </c>
      <c r="C304" s="97" t="s">
        <v>2661</v>
      </c>
      <c r="D304" s="97"/>
      <c r="E304" s="97" t="s">
        <v>89</v>
      </c>
      <c r="F304" s="97" t="s">
        <v>951</v>
      </c>
      <c r="G304" s="96" t="s">
        <v>654</v>
      </c>
      <c r="H304" s="98">
        <v>45147</v>
      </c>
      <c r="I304" s="96" t="s">
        <v>225</v>
      </c>
      <c r="J304" s="96">
        <v>2023</v>
      </c>
      <c r="K304" s="103" t="s">
        <v>29</v>
      </c>
      <c r="L304" s="97"/>
      <c r="M304" s="97" t="s">
        <v>30</v>
      </c>
      <c r="N304" s="96" t="s">
        <v>31</v>
      </c>
      <c r="O304" s="97" t="s">
        <v>32</v>
      </c>
      <c r="P304" s="98"/>
      <c r="Q304" s="96"/>
      <c r="R304" s="96"/>
      <c r="S304" s="96" t="s">
        <v>3196</v>
      </c>
      <c r="T304" s="96"/>
      <c r="U304" s="97"/>
      <c r="V304" s="97"/>
      <c r="W304" s="104" t="s">
        <v>50</v>
      </c>
      <c r="X304" s="104" t="s">
        <v>50</v>
      </c>
      <c r="Y304" s="98"/>
      <c r="Z304" s="97" t="s">
        <v>1330</v>
      </c>
      <c r="AA304" s="96" t="s">
        <v>34</v>
      </c>
      <c r="AB304" s="9">
        <f t="shared" ca="1" si="20"/>
        <v>1164</v>
      </c>
      <c r="AC304" s="9" t="str">
        <f t="shared" ca="1" si="21"/>
        <v>Above 1 Year</v>
      </c>
      <c r="AD304" s="9" t="str">
        <f t="shared" ca="1" si="22"/>
        <v/>
      </c>
      <c r="AE304" s="9" t="str">
        <f t="shared" ca="1" si="23"/>
        <v/>
      </c>
      <c r="AF304" s="97" t="s">
        <v>193</v>
      </c>
      <c r="AG304" s="97" t="s">
        <v>4239</v>
      </c>
      <c r="AH304" s="97" t="str">
        <f t="shared" ca="1" si="24"/>
        <v>Above 1 Year</v>
      </c>
    </row>
    <row r="305" spans="1:34" s="24" customFormat="1" ht="25.5" customHeight="1" x14ac:dyDescent="0.25">
      <c r="A305" s="96">
        <v>304</v>
      </c>
      <c r="B305" s="61" t="s">
        <v>2810</v>
      </c>
      <c r="C305" s="97">
        <v>0</v>
      </c>
      <c r="D305" s="97"/>
      <c r="E305" s="97" t="s">
        <v>68</v>
      </c>
      <c r="F305" s="97" t="s">
        <v>911</v>
      </c>
      <c r="G305" s="96" t="s">
        <v>376</v>
      </c>
      <c r="H305" s="98">
        <v>45149</v>
      </c>
      <c r="I305" s="96" t="s">
        <v>225</v>
      </c>
      <c r="J305" s="96">
        <v>2023</v>
      </c>
      <c r="K305" s="97" t="s">
        <v>77</v>
      </c>
      <c r="L305" s="97"/>
      <c r="M305" s="97" t="s">
        <v>72</v>
      </c>
      <c r="N305" s="96" t="s">
        <v>31</v>
      </c>
      <c r="O305" s="97" t="s">
        <v>32</v>
      </c>
      <c r="P305" s="98"/>
      <c r="Q305" s="96"/>
      <c r="R305" s="96"/>
      <c r="S305" s="96" t="s">
        <v>3196</v>
      </c>
      <c r="T305" s="96"/>
      <c r="U305" s="97"/>
      <c r="V305" s="97"/>
      <c r="W305" s="104" t="s">
        <v>112</v>
      </c>
      <c r="X305" s="104" t="s">
        <v>112</v>
      </c>
      <c r="Y305" s="98"/>
      <c r="Z305" s="97" t="s">
        <v>912</v>
      </c>
      <c r="AA305" s="96" t="s">
        <v>34</v>
      </c>
      <c r="AB305" s="9">
        <f t="shared" ca="1" si="20"/>
        <v>1162</v>
      </c>
      <c r="AC305" s="9" t="str">
        <f t="shared" ca="1" si="21"/>
        <v>Above 1 Year</v>
      </c>
      <c r="AD305" s="9" t="str">
        <f t="shared" ca="1" si="22"/>
        <v/>
      </c>
      <c r="AE305" s="9" t="str">
        <f t="shared" ca="1" si="23"/>
        <v/>
      </c>
      <c r="AF305" s="97" t="s">
        <v>378</v>
      </c>
      <c r="AG305" s="97" t="s">
        <v>4240</v>
      </c>
      <c r="AH305" s="97" t="str">
        <f t="shared" ca="1" si="24"/>
        <v>Above 1 Year</v>
      </c>
    </row>
    <row r="306" spans="1:34" s="24" customFormat="1" ht="25.5" customHeight="1" x14ac:dyDescent="0.25">
      <c r="A306" s="96">
        <v>305</v>
      </c>
      <c r="B306" s="61" t="s">
        <v>2808</v>
      </c>
      <c r="C306" s="97" t="s">
        <v>41</v>
      </c>
      <c r="D306" s="97"/>
      <c r="E306" s="97" t="s">
        <v>42</v>
      </c>
      <c r="F306" s="97" t="s">
        <v>913</v>
      </c>
      <c r="G306" s="96" t="s">
        <v>317</v>
      </c>
      <c r="H306" s="98">
        <v>45149</v>
      </c>
      <c r="I306" s="96" t="s">
        <v>225</v>
      </c>
      <c r="J306" s="96">
        <v>2023</v>
      </c>
      <c r="K306" s="97" t="s">
        <v>94</v>
      </c>
      <c r="L306" s="97"/>
      <c r="M306" s="97" t="s">
        <v>94</v>
      </c>
      <c r="N306" s="96" t="s">
        <v>31</v>
      </c>
      <c r="O306" s="97" t="s">
        <v>32</v>
      </c>
      <c r="P306" s="98"/>
      <c r="Q306" s="96"/>
      <c r="R306" s="96"/>
      <c r="S306" s="96" t="s">
        <v>3196</v>
      </c>
      <c r="T306" s="96"/>
      <c r="U306" s="97"/>
      <c r="V306" s="97"/>
      <c r="W306" s="104" t="s">
        <v>112</v>
      </c>
      <c r="X306" s="104" t="s">
        <v>112</v>
      </c>
      <c r="Y306" s="98"/>
      <c r="Z306" s="97" t="s">
        <v>914</v>
      </c>
      <c r="AA306" s="96" t="s">
        <v>34</v>
      </c>
      <c r="AB306" s="9">
        <f t="shared" ca="1" si="20"/>
        <v>1162</v>
      </c>
      <c r="AC306" s="9" t="str">
        <f t="shared" ca="1" si="21"/>
        <v>Above 1 Year</v>
      </c>
      <c r="AD306" s="9" t="str">
        <f t="shared" ca="1" si="22"/>
        <v/>
      </c>
      <c r="AE306" s="9" t="str">
        <f t="shared" ca="1" si="23"/>
        <v/>
      </c>
      <c r="AF306" s="97" t="s">
        <v>245</v>
      </c>
      <c r="AG306" s="97" t="s">
        <v>4241</v>
      </c>
      <c r="AH306" s="97" t="str">
        <f t="shared" ca="1" si="24"/>
        <v>Above 1 Year</v>
      </c>
    </row>
    <row r="307" spans="1:34" s="24" customFormat="1" ht="25.5" customHeight="1" x14ac:dyDescent="0.25">
      <c r="A307" s="96">
        <v>306</v>
      </c>
      <c r="B307" s="61" t="s">
        <v>2660</v>
      </c>
      <c r="C307" s="97" t="s">
        <v>46</v>
      </c>
      <c r="D307" s="97"/>
      <c r="E307" s="97" t="s">
        <v>47</v>
      </c>
      <c r="F307" s="97" t="s">
        <v>915</v>
      </c>
      <c r="G307" s="96" t="s">
        <v>666</v>
      </c>
      <c r="H307" s="98">
        <v>45152</v>
      </c>
      <c r="I307" s="96" t="s">
        <v>225</v>
      </c>
      <c r="J307" s="96">
        <v>2023</v>
      </c>
      <c r="K307" s="97" t="s">
        <v>48</v>
      </c>
      <c r="L307" s="97"/>
      <c r="M307" s="97" t="s">
        <v>49</v>
      </c>
      <c r="N307" s="96" t="s">
        <v>31</v>
      </c>
      <c r="O307" s="97" t="s">
        <v>32</v>
      </c>
      <c r="P307" s="98"/>
      <c r="Q307" s="96"/>
      <c r="R307" s="96"/>
      <c r="S307" s="96" t="s">
        <v>3196</v>
      </c>
      <c r="T307" s="96"/>
      <c r="U307" s="97"/>
      <c r="V307" s="97"/>
      <c r="W307" s="104" t="s">
        <v>112</v>
      </c>
      <c r="X307" s="104" t="s">
        <v>112</v>
      </c>
      <c r="Y307" s="98"/>
      <c r="Z307" s="97" t="s">
        <v>916</v>
      </c>
      <c r="AA307" s="96" t="s">
        <v>34</v>
      </c>
      <c r="AB307" s="9">
        <f t="shared" ca="1" si="20"/>
        <v>1159</v>
      </c>
      <c r="AC307" s="9" t="str">
        <f t="shared" ca="1" si="21"/>
        <v>Above 1 Year</v>
      </c>
      <c r="AD307" s="9" t="str">
        <f t="shared" ca="1" si="22"/>
        <v/>
      </c>
      <c r="AE307" s="9" t="str">
        <f t="shared" ca="1" si="23"/>
        <v/>
      </c>
      <c r="AF307" s="97" t="s">
        <v>207</v>
      </c>
      <c r="AG307" s="97" t="s">
        <v>4242</v>
      </c>
      <c r="AH307" s="97" t="str">
        <f t="shared" ca="1" si="24"/>
        <v>Above 1 Year</v>
      </c>
    </row>
    <row r="308" spans="1:34" s="24" customFormat="1" ht="25.5" customHeight="1" x14ac:dyDescent="0.25">
      <c r="A308" s="96">
        <v>307</v>
      </c>
      <c r="B308" s="61" t="s">
        <v>2660</v>
      </c>
      <c r="C308" s="97" t="s">
        <v>37</v>
      </c>
      <c r="D308" s="97"/>
      <c r="E308" s="97" t="s">
        <v>38</v>
      </c>
      <c r="F308" s="97" t="s">
        <v>917</v>
      </c>
      <c r="G308" s="96" t="s">
        <v>666</v>
      </c>
      <c r="H308" s="98">
        <v>45152</v>
      </c>
      <c r="I308" s="96" t="s">
        <v>225</v>
      </c>
      <c r="J308" s="96">
        <v>2023</v>
      </c>
      <c r="K308" s="97" t="s">
        <v>48</v>
      </c>
      <c r="L308" s="97"/>
      <c r="M308" s="97" t="s">
        <v>49</v>
      </c>
      <c r="N308" s="96" t="s">
        <v>31</v>
      </c>
      <c r="O308" s="97" t="s">
        <v>32</v>
      </c>
      <c r="P308" s="98"/>
      <c r="Q308" s="96"/>
      <c r="R308" s="96"/>
      <c r="S308" s="96" t="s">
        <v>3196</v>
      </c>
      <c r="T308" s="96"/>
      <c r="U308" s="97"/>
      <c r="V308" s="97"/>
      <c r="W308" s="104" t="s">
        <v>112</v>
      </c>
      <c r="X308" s="104" t="s">
        <v>112</v>
      </c>
      <c r="Y308" s="98"/>
      <c r="Z308" s="97" t="s">
        <v>918</v>
      </c>
      <c r="AA308" s="96" t="s">
        <v>34</v>
      </c>
      <c r="AB308" s="9">
        <f t="shared" ca="1" si="20"/>
        <v>1159</v>
      </c>
      <c r="AC308" s="9" t="str">
        <f t="shared" ca="1" si="21"/>
        <v>Above 1 Year</v>
      </c>
      <c r="AD308" s="9" t="str">
        <f t="shared" ca="1" si="22"/>
        <v/>
      </c>
      <c r="AE308" s="9" t="str">
        <f t="shared" ca="1" si="23"/>
        <v/>
      </c>
      <c r="AF308" s="97" t="s">
        <v>207</v>
      </c>
      <c r="AG308" s="97" t="s">
        <v>4243</v>
      </c>
      <c r="AH308" s="97" t="str">
        <f t="shared" ca="1" si="24"/>
        <v>Above 1 Year</v>
      </c>
    </row>
    <row r="309" spans="1:34" s="24" customFormat="1" ht="25.5" customHeight="1" x14ac:dyDescent="0.25">
      <c r="A309" s="96">
        <v>308</v>
      </c>
      <c r="B309" s="61" t="s">
        <v>2660</v>
      </c>
      <c r="C309" s="97" t="s">
        <v>37</v>
      </c>
      <c r="D309" s="97"/>
      <c r="E309" s="97" t="s">
        <v>90</v>
      </c>
      <c r="F309" s="97" t="s">
        <v>919</v>
      </c>
      <c r="G309" s="96" t="s">
        <v>376</v>
      </c>
      <c r="H309" s="98">
        <v>45154</v>
      </c>
      <c r="I309" s="96" t="s">
        <v>225</v>
      </c>
      <c r="J309" s="96">
        <v>2023</v>
      </c>
      <c r="K309" s="97" t="s">
        <v>77</v>
      </c>
      <c r="L309" s="97"/>
      <c r="M309" s="97" t="s">
        <v>72</v>
      </c>
      <c r="N309" s="96" t="s">
        <v>31</v>
      </c>
      <c r="O309" s="97" t="s">
        <v>32</v>
      </c>
      <c r="P309" s="98"/>
      <c r="Q309" s="96"/>
      <c r="R309" s="96"/>
      <c r="S309" s="96" t="s">
        <v>3196</v>
      </c>
      <c r="T309" s="96"/>
      <c r="U309" s="97"/>
      <c r="V309" s="97"/>
      <c r="W309" s="104" t="s">
        <v>112</v>
      </c>
      <c r="X309" s="104" t="s">
        <v>112</v>
      </c>
      <c r="Y309" s="98"/>
      <c r="Z309" s="97" t="s">
        <v>920</v>
      </c>
      <c r="AA309" s="96" t="s">
        <v>34</v>
      </c>
      <c r="AB309" s="9">
        <f t="shared" ca="1" si="20"/>
        <v>1157</v>
      </c>
      <c r="AC309" s="9" t="str">
        <f t="shared" ca="1" si="21"/>
        <v>Above 1 Year</v>
      </c>
      <c r="AD309" s="9" t="str">
        <f t="shared" ca="1" si="22"/>
        <v/>
      </c>
      <c r="AE309" s="9" t="str">
        <f t="shared" ca="1" si="23"/>
        <v/>
      </c>
      <c r="AF309" s="97" t="s">
        <v>378</v>
      </c>
      <c r="AG309" s="97" t="s">
        <v>4244</v>
      </c>
      <c r="AH309" s="97" t="str">
        <f t="shared" ca="1" si="24"/>
        <v>Above 1 Year</v>
      </c>
    </row>
    <row r="310" spans="1:34" s="24" customFormat="1" ht="25.5" customHeight="1" x14ac:dyDescent="0.25">
      <c r="A310" s="96">
        <v>309</v>
      </c>
      <c r="B310" s="61" t="s">
        <v>2808</v>
      </c>
      <c r="C310" s="97" t="s">
        <v>41</v>
      </c>
      <c r="D310" s="97"/>
      <c r="E310" s="97" t="s">
        <v>42</v>
      </c>
      <c r="F310" s="97" t="s">
        <v>921</v>
      </c>
      <c r="G310" s="96" t="s">
        <v>922</v>
      </c>
      <c r="H310" s="98">
        <v>45154</v>
      </c>
      <c r="I310" s="96" t="s">
        <v>225</v>
      </c>
      <c r="J310" s="96">
        <v>2023</v>
      </c>
      <c r="K310" s="97" t="s">
        <v>29</v>
      </c>
      <c r="L310" s="97"/>
      <c r="M310" s="97" t="s">
        <v>30</v>
      </c>
      <c r="N310" s="96" t="s">
        <v>31</v>
      </c>
      <c r="O310" s="97" t="s">
        <v>32</v>
      </c>
      <c r="P310" s="98"/>
      <c r="Q310" s="96"/>
      <c r="R310" s="96"/>
      <c r="S310" s="96" t="s">
        <v>3196</v>
      </c>
      <c r="T310" s="96"/>
      <c r="U310" s="97"/>
      <c r="V310" s="97"/>
      <c r="W310" s="104" t="s">
        <v>139</v>
      </c>
      <c r="X310" s="104" t="s">
        <v>33</v>
      </c>
      <c r="Y310" s="98">
        <v>46300</v>
      </c>
      <c r="Z310" s="97" t="s">
        <v>923</v>
      </c>
      <c r="AA310" s="96" t="s">
        <v>34</v>
      </c>
      <c r="AB310" s="9">
        <f t="shared" ca="1" si="20"/>
        <v>1157</v>
      </c>
      <c r="AC310" s="9" t="str">
        <f t="shared" ca="1" si="21"/>
        <v>Above 1 Year</v>
      </c>
      <c r="AD310" s="9">
        <f t="shared" ca="1" si="22"/>
        <v>11</v>
      </c>
      <c r="AE310" s="9" t="str">
        <f t="shared" ca="1" si="23"/>
        <v>Below 45 Days</v>
      </c>
      <c r="AF310" s="97" t="s">
        <v>193</v>
      </c>
      <c r="AG310" s="97" t="s">
        <v>4245</v>
      </c>
      <c r="AH310" s="97" t="str">
        <f t="shared" si="24"/>
        <v/>
      </c>
    </row>
    <row r="311" spans="1:34" s="24" customFormat="1" ht="25.5" customHeight="1" x14ac:dyDescent="0.25">
      <c r="A311" s="96">
        <v>310</v>
      </c>
      <c r="B311" s="61" t="s">
        <v>2660</v>
      </c>
      <c r="C311" s="97" t="s">
        <v>183</v>
      </c>
      <c r="D311" s="97"/>
      <c r="E311" s="97" t="s">
        <v>74</v>
      </c>
      <c r="F311" s="97" t="s">
        <v>924</v>
      </c>
      <c r="G311" s="96" t="s">
        <v>314</v>
      </c>
      <c r="H311" s="98">
        <v>45158</v>
      </c>
      <c r="I311" s="96" t="s">
        <v>225</v>
      </c>
      <c r="J311" s="96">
        <v>2023</v>
      </c>
      <c r="K311" s="97" t="s">
        <v>103</v>
      </c>
      <c r="L311" s="97"/>
      <c r="M311" s="97" t="s">
        <v>49</v>
      </c>
      <c r="N311" s="96" t="s">
        <v>31</v>
      </c>
      <c r="O311" s="97" t="s">
        <v>32</v>
      </c>
      <c r="P311" s="98"/>
      <c r="Q311" s="96"/>
      <c r="R311" s="96"/>
      <c r="S311" s="96" t="s">
        <v>3196</v>
      </c>
      <c r="T311" s="96"/>
      <c r="U311" s="97"/>
      <c r="V311" s="97"/>
      <c r="W311" s="104" t="s">
        <v>112</v>
      </c>
      <c r="X311" s="104" t="s">
        <v>112</v>
      </c>
      <c r="Y311" s="98"/>
      <c r="Z311" s="97" t="s">
        <v>925</v>
      </c>
      <c r="AA311" s="96" t="s">
        <v>34</v>
      </c>
      <c r="AB311" s="9">
        <f t="shared" ca="1" si="20"/>
        <v>1153</v>
      </c>
      <c r="AC311" s="9" t="str">
        <f t="shared" ca="1" si="21"/>
        <v>Above 1 Year</v>
      </c>
      <c r="AD311" s="9" t="str">
        <f t="shared" ca="1" si="22"/>
        <v/>
      </c>
      <c r="AE311" s="9" t="str">
        <f t="shared" ca="1" si="23"/>
        <v/>
      </c>
      <c r="AF311" s="97" t="s">
        <v>207</v>
      </c>
      <c r="AG311" s="97" t="s">
        <v>4246</v>
      </c>
      <c r="AH311" s="97" t="str">
        <f t="shared" ca="1" si="24"/>
        <v>Above 1 Year</v>
      </c>
    </row>
    <row r="312" spans="1:34" s="24" customFormat="1" ht="25.5" customHeight="1" x14ac:dyDescent="0.25">
      <c r="A312" s="96">
        <v>311</v>
      </c>
      <c r="B312" s="61" t="s">
        <v>2810</v>
      </c>
      <c r="C312" s="97">
        <v>0</v>
      </c>
      <c r="D312" s="97"/>
      <c r="E312" s="97" t="s">
        <v>68</v>
      </c>
      <c r="F312" s="97" t="s">
        <v>926</v>
      </c>
      <c r="G312" s="96" t="s">
        <v>462</v>
      </c>
      <c r="H312" s="98">
        <v>45159</v>
      </c>
      <c r="I312" s="96" t="s">
        <v>225</v>
      </c>
      <c r="J312" s="96">
        <v>2023</v>
      </c>
      <c r="K312" s="97" t="s">
        <v>103</v>
      </c>
      <c r="L312" s="97"/>
      <c r="M312" s="97" t="s">
        <v>49</v>
      </c>
      <c r="N312" s="96" t="s">
        <v>31</v>
      </c>
      <c r="O312" s="97" t="s">
        <v>32</v>
      </c>
      <c r="P312" s="98"/>
      <c r="Q312" s="96"/>
      <c r="R312" s="96"/>
      <c r="S312" s="96" t="s">
        <v>3196</v>
      </c>
      <c r="T312" s="96"/>
      <c r="U312" s="97"/>
      <c r="V312" s="97"/>
      <c r="W312" s="104" t="s">
        <v>112</v>
      </c>
      <c r="X312" s="104" t="s">
        <v>112</v>
      </c>
      <c r="Y312" s="98"/>
      <c r="Z312" s="97" t="s">
        <v>927</v>
      </c>
      <c r="AA312" s="96" t="s">
        <v>34</v>
      </c>
      <c r="AB312" s="9">
        <f t="shared" ca="1" si="20"/>
        <v>1152</v>
      </c>
      <c r="AC312" s="9" t="str">
        <f t="shared" ca="1" si="21"/>
        <v>Above 1 Year</v>
      </c>
      <c r="AD312" s="9" t="str">
        <f t="shared" ca="1" si="22"/>
        <v/>
      </c>
      <c r="AE312" s="9" t="str">
        <f t="shared" ca="1" si="23"/>
        <v/>
      </c>
      <c r="AF312" s="97" t="s">
        <v>207</v>
      </c>
      <c r="AG312" s="97" t="s">
        <v>4247</v>
      </c>
      <c r="AH312" s="97" t="str">
        <f t="shared" ca="1" si="24"/>
        <v>Above 1 Year</v>
      </c>
    </row>
    <row r="313" spans="1:34" s="24" customFormat="1" ht="25.5" customHeight="1" x14ac:dyDescent="0.25">
      <c r="A313" s="96">
        <v>312</v>
      </c>
      <c r="B313" s="61" t="s">
        <v>2660</v>
      </c>
      <c r="C313" s="97" t="s">
        <v>37</v>
      </c>
      <c r="D313" s="97"/>
      <c r="E313" s="97" t="s">
        <v>38</v>
      </c>
      <c r="F313" s="97" t="s">
        <v>928</v>
      </c>
      <c r="G313" s="96" t="s">
        <v>376</v>
      </c>
      <c r="H313" s="98">
        <v>45161</v>
      </c>
      <c r="I313" s="96" t="s">
        <v>225</v>
      </c>
      <c r="J313" s="96">
        <v>2023</v>
      </c>
      <c r="K313" s="97" t="s">
        <v>77</v>
      </c>
      <c r="L313" s="97"/>
      <c r="M313" s="97" t="s">
        <v>72</v>
      </c>
      <c r="N313" s="96" t="s">
        <v>31</v>
      </c>
      <c r="O313" s="97" t="s">
        <v>32</v>
      </c>
      <c r="P313" s="98"/>
      <c r="Q313" s="96"/>
      <c r="R313" s="96"/>
      <c r="S313" s="96" t="s">
        <v>3196</v>
      </c>
      <c r="T313" s="96"/>
      <c r="U313" s="97"/>
      <c r="V313" s="97"/>
      <c r="W313" s="104" t="s">
        <v>112</v>
      </c>
      <c r="X313" s="104" t="s">
        <v>112</v>
      </c>
      <c r="Y313" s="98"/>
      <c r="Z313" s="97" t="s">
        <v>929</v>
      </c>
      <c r="AA313" s="96" t="s">
        <v>34</v>
      </c>
      <c r="AB313" s="9">
        <f t="shared" ca="1" si="20"/>
        <v>1150</v>
      </c>
      <c r="AC313" s="9" t="str">
        <f t="shared" ca="1" si="21"/>
        <v>Above 1 Year</v>
      </c>
      <c r="AD313" s="9" t="str">
        <f t="shared" ca="1" si="22"/>
        <v/>
      </c>
      <c r="AE313" s="9" t="str">
        <f t="shared" ca="1" si="23"/>
        <v/>
      </c>
      <c r="AF313" s="97" t="s">
        <v>378</v>
      </c>
      <c r="AG313" s="97" t="s">
        <v>4248</v>
      </c>
      <c r="AH313" s="97" t="str">
        <f t="shared" ca="1" si="24"/>
        <v>Above 1 Year</v>
      </c>
    </row>
    <row r="314" spans="1:34" s="24" customFormat="1" ht="25.5" customHeight="1" x14ac:dyDescent="0.25">
      <c r="A314" s="96">
        <v>313</v>
      </c>
      <c r="B314" s="61" t="s">
        <v>2660</v>
      </c>
      <c r="C314" s="97" t="s">
        <v>37</v>
      </c>
      <c r="D314" s="97" t="s">
        <v>2672</v>
      </c>
      <c r="E314" s="97" t="s">
        <v>38</v>
      </c>
      <c r="F314" s="97" t="s">
        <v>930</v>
      </c>
      <c r="G314" s="96" t="s">
        <v>931</v>
      </c>
      <c r="H314" s="98">
        <v>45162</v>
      </c>
      <c r="I314" s="96" t="s">
        <v>225</v>
      </c>
      <c r="J314" s="96">
        <v>2023</v>
      </c>
      <c r="K314" s="97" t="s">
        <v>39</v>
      </c>
      <c r="L314" s="97"/>
      <c r="M314" s="97" t="s">
        <v>39</v>
      </c>
      <c r="N314" s="96" t="s">
        <v>31</v>
      </c>
      <c r="O314" s="97" t="s">
        <v>45</v>
      </c>
      <c r="P314" s="98">
        <v>45713</v>
      </c>
      <c r="Q314" s="96"/>
      <c r="R314" s="96"/>
      <c r="S314" s="96" t="s">
        <v>3196</v>
      </c>
      <c r="T314" s="96"/>
      <c r="U314" s="97"/>
      <c r="V314" s="97"/>
      <c r="W314" s="104" t="s">
        <v>33</v>
      </c>
      <c r="X314" s="104" t="s">
        <v>33</v>
      </c>
      <c r="Y314" s="98">
        <v>45713</v>
      </c>
      <c r="Z314" s="97" t="s">
        <v>932</v>
      </c>
      <c r="AA314" s="96" t="s">
        <v>34</v>
      </c>
      <c r="AB314" s="9">
        <f t="shared" ca="1" si="20"/>
        <v>1149</v>
      </c>
      <c r="AC314" s="9" t="str">
        <f t="shared" ca="1" si="21"/>
        <v>Above 1 Year</v>
      </c>
      <c r="AD314" s="9">
        <f t="shared" ca="1" si="22"/>
        <v>598</v>
      </c>
      <c r="AE314" s="9" t="str">
        <f t="shared" ca="1" si="23"/>
        <v>Above 1 Year</v>
      </c>
      <c r="AF314" s="97" t="s">
        <v>563</v>
      </c>
      <c r="AG314" s="97" t="s">
        <v>4249</v>
      </c>
      <c r="AH314" s="97" t="str">
        <f t="shared" si="24"/>
        <v/>
      </c>
    </row>
    <row r="315" spans="1:34" s="24" customFormat="1" ht="25.5" customHeight="1" x14ac:dyDescent="0.25">
      <c r="A315" s="96">
        <v>314</v>
      </c>
      <c r="B315" s="61" t="s">
        <v>2810</v>
      </c>
      <c r="C315" s="97" t="s">
        <v>186</v>
      </c>
      <c r="D315" s="97"/>
      <c r="E315" s="97" t="s">
        <v>78</v>
      </c>
      <c r="F315" s="97" t="s">
        <v>779</v>
      </c>
      <c r="G315" s="96" t="s">
        <v>933</v>
      </c>
      <c r="H315" s="98">
        <v>45162</v>
      </c>
      <c r="I315" s="96" t="s">
        <v>225</v>
      </c>
      <c r="J315" s="96">
        <v>2023</v>
      </c>
      <c r="K315" s="97" t="s">
        <v>43</v>
      </c>
      <c r="L315" s="97"/>
      <c r="M315" s="97" t="s">
        <v>30</v>
      </c>
      <c r="N315" s="96" t="s">
        <v>31</v>
      </c>
      <c r="O315" s="97" t="s">
        <v>32</v>
      </c>
      <c r="P315" s="98"/>
      <c r="Q315" s="96"/>
      <c r="R315" s="96"/>
      <c r="S315" s="96" t="s">
        <v>3196</v>
      </c>
      <c r="T315" s="96"/>
      <c r="U315" s="97"/>
      <c r="V315" s="97"/>
      <c r="W315" s="104" t="s">
        <v>177</v>
      </c>
      <c r="X315" s="104" t="s">
        <v>177</v>
      </c>
      <c r="Y315" s="98">
        <v>45930</v>
      </c>
      <c r="Z315" s="97" t="s">
        <v>934</v>
      </c>
      <c r="AA315" s="96" t="s">
        <v>34</v>
      </c>
      <c r="AB315" s="9">
        <f t="shared" ca="1" si="20"/>
        <v>1149</v>
      </c>
      <c r="AC315" s="9" t="str">
        <f t="shared" ca="1" si="21"/>
        <v>Above 1 Year</v>
      </c>
      <c r="AD315" s="9">
        <f t="shared" ca="1" si="22"/>
        <v>381</v>
      </c>
      <c r="AE315" s="9" t="str">
        <f t="shared" ca="1" si="23"/>
        <v>Above 1 Year</v>
      </c>
      <c r="AF315" s="97" t="s">
        <v>193</v>
      </c>
      <c r="AG315" s="97" t="s">
        <v>4250</v>
      </c>
      <c r="AH315" s="97" t="str">
        <f t="shared" ca="1" si="24"/>
        <v>Above 1 Year</v>
      </c>
    </row>
    <row r="316" spans="1:34" s="24" customFormat="1" ht="25.5" customHeight="1" x14ac:dyDescent="0.25">
      <c r="A316" s="96">
        <v>315</v>
      </c>
      <c r="B316" s="61" t="s">
        <v>2660</v>
      </c>
      <c r="C316" s="97" t="s">
        <v>37</v>
      </c>
      <c r="D316" s="97"/>
      <c r="E316" s="97" t="s">
        <v>104</v>
      </c>
      <c r="F316" s="97" t="s">
        <v>935</v>
      </c>
      <c r="G316" s="96" t="s">
        <v>936</v>
      </c>
      <c r="H316" s="98">
        <v>45162</v>
      </c>
      <c r="I316" s="96" t="s">
        <v>225</v>
      </c>
      <c r="J316" s="96">
        <v>2023</v>
      </c>
      <c r="K316" s="97" t="s">
        <v>43</v>
      </c>
      <c r="L316" s="97"/>
      <c r="M316" s="97" t="s">
        <v>30</v>
      </c>
      <c r="N316" s="96" t="s">
        <v>31</v>
      </c>
      <c r="O316" s="97" t="s">
        <v>32</v>
      </c>
      <c r="P316" s="98"/>
      <c r="Q316" s="96"/>
      <c r="R316" s="96"/>
      <c r="S316" s="96" t="s">
        <v>3196</v>
      </c>
      <c r="T316" s="96"/>
      <c r="U316" s="97"/>
      <c r="V316" s="97"/>
      <c r="W316" s="104" t="s">
        <v>172</v>
      </c>
      <c r="X316" s="104" t="s">
        <v>172</v>
      </c>
      <c r="Y316" s="98">
        <v>45890</v>
      </c>
      <c r="Z316" s="97" t="s">
        <v>937</v>
      </c>
      <c r="AA316" s="96" t="s">
        <v>34</v>
      </c>
      <c r="AB316" s="9">
        <f t="shared" ca="1" si="20"/>
        <v>1149</v>
      </c>
      <c r="AC316" s="9" t="str">
        <f t="shared" ca="1" si="21"/>
        <v>Above 1 Year</v>
      </c>
      <c r="AD316" s="9">
        <f t="shared" ca="1" si="22"/>
        <v>421</v>
      </c>
      <c r="AE316" s="9" t="str">
        <f t="shared" ca="1" si="23"/>
        <v>Above 1 Year</v>
      </c>
      <c r="AF316" s="97" t="s">
        <v>193</v>
      </c>
      <c r="AG316" s="97" t="s">
        <v>4251</v>
      </c>
      <c r="AH316" s="97" t="str">
        <f t="shared" ca="1" si="24"/>
        <v>Above 1 Year</v>
      </c>
    </row>
    <row r="317" spans="1:34" s="24" customFormat="1" ht="25.5" customHeight="1" x14ac:dyDescent="0.25">
      <c r="A317" s="96">
        <v>316</v>
      </c>
      <c r="B317" s="61" t="s">
        <v>2808</v>
      </c>
      <c r="C317" s="97" t="s">
        <v>41</v>
      </c>
      <c r="D317" s="97"/>
      <c r="E317" s="97" t="s">
        <v>42</v>
      </c>
      <c r="F317" s="97" t="s">
        <v>1706</v>
      </c>
      <c r="G317" s="96" t="s">
        <v>240</v>
      </c>
      <c r="H317" s="98">
        <v>45162</v>
      </c>
      <c r="I317" s="96" t="s">
        <v>225</v>
      </c>
      <c r="J317" s="96">
        <v>2023</v>
      </c>
      <c r="K317" s="97" t="s">
        <v>39</v>
      </c>
      <c r="L317" s="97"/>
      <c r="M317" s="97" t="s">
        <v>39</v>
      </c>
      <c r="N317" s="96" t="s">
        <v>31</v>
      </c>
      <c r="O317" s="97" t="s">
        <v>32</v>
      </c>
      <c r="P317" s="98"/>
      <c r="Q317" s="96"/>
      <c r="R317" s="96"/>
      <c r="S317" s="96" t="s">
        <v>3196</v>
      </c>
      <c r="T317" s="96"/>
      <c r="U317" s="97"/>
      <c r="V317" s="97"/>
      <c r="W317" s="104" t="s">
        <v>2664</v>
      </c>
      <c r="X317" s="104" t="s">
        <v>2664</v>
      </c>
      <c r="Y317" s="98">
        <v>46202</v>
      </c>
      <c r="Z317" s="97" t="s">
        <v>1707</v>
      </c>
      <c r="AA317" s="96" t="s">
        <v>34</v>
      </c>
      <c r="AB317" s="9">
        <f t="shared" ca="1" si="20"/>
        <v>1149</v>
      </c>
      <c r="AC317" s="9" t="str">
        <f t="shared" ca="1" si="21"/>
        <v>Above 1 Year</v>
      </c>
      <c r="AD317" s="9">
        <f t="shared" ca="1" si="22"/>
        <v>109</v>
      </c>
      <c r="AE317" s="9" t="str">
        <f t="shared" ca="1" si="23"/>
        <v>Above 3 Months</v>
      </c>
      <c r="AF317" s="97" t="s">
        <v>203</v>
      </c>
      <c r="AG317" s="97" t="s">
        <v>4252</v>
      </c>
      <c r="AH317" s="97" t="str">
        <f t="shared" ca="1" si="24"/>
        <v>Above 1 Year</v>
      </c>
    </row>
    <row r="318" spans="1:34" s="24" customFormat="1" ht="25.5" customHeight="1" x14ac:dyDescent="0.25">
      <c r="A318" s="96">
        <v>317</v>
      </c>
      <c r="B318" s="61" t="s">
        <v>2810</v>
      </c>
      <c r="C318" s="97">
        <v>0</v>
      </c>
      <c r="D318" s="97"/>
      <c r="E318" s="97" t="s">
        <v>68</v>
      </c>
      <c r="F318" s="97" t="s">
        <v>939</v>
      </c>
      <c r="G318" s="96" t="s">
        <v>940</v>
      </c>
      <c r="H318" s="98">
        <v>45164</v>
      </c>
      <c r="I318" s="96" t="s">
        <v>225</v>
      </c>
      <c r="J318" s="96">
        <v>2023</v>
      </c>
      <c r="K318" s="97" t="s">
        <v>77</v>
      </c>
      <c r="L318" s="97"/>
      <c r="M318" s="97" t="s">
        <v>72</v>
      </c>
      <c r="N318" s="96" t="s">
        <v>31</v>
      </c>
      <c r="O318" s="97" t="s">
        <v>32</v>
      </c>
      <c r="P318" s="98"/>
      <c r="Q318" s="96"/>
      <c r="R318" s="96"/>
      <c r="S318" s="96" t="s">
        <v>3196</v>
      </c>
      <c r="T318" s="96"/>
      <c r="U318" s="97"/>
      <c r="V318" s="97"/>
      <c r="W318" s="104" t="s">
        <v>112</v>
      </c>
      <c r="X318" s="104" t="s">
        <v>112</v>
      </c>
      <c r="Y318" s="98"/>
      <c r="Z318" s="97" t="s">
        <v>941</v>
      </c>
      <c r="AA318" s="96" t="s">
        <v>34</v>
      </c>
      <c r="AB318" s="9">
        <f t="shared" ca="1" si="20"/>
        <v>1147</v>
      </c>
      <c r="AC318" s="9" t="str">
        <f t="shared" ca="1" si="21"/>
        <v>Above 1 Year</v>
      </c>
      <c r="AD318" s="9" t="str">
        <f t="shared" ca="1" si="22"/>
        <v/>
      </c>
      <c r="AE318" s="9" t="str">
        <f t="shared" ca="1" si="23"/>
        <v/>
      </c>
      <c r="AF318" s="97" t="s">
        <v>378</v>
      </c>
      <c r="AG318" s="97" t="s">
        <v>4253</v>
      </c>
      <c r="AH318" s="97" t="str">
        <f t="shared" ca="1" si="24"/>
        <v>Above 1 Year</v>
      </c>
    </row>
    <row r="319" spans="1:34" s="24" customFormat="1" ht="25.5" customHeight="1" x14ac:dyDescent="0.25">
      <c r="A319" s="96">
        <v>318</v>
      </c>
      <c r="B319" s="61" t="s">
        <v>2660</v>
      </c>
      <c r="C319" s="97" t="s">
        <v>183</v>
      </c>
      <c r="D319" s="97"/>
      <c r="E319" s="97" t="s">
        <v>61</v>
      </c>
      <c r="F319" s="97" t="s">
        <v>942</v>
      </c>
      <c r="G319" s="96" t="s">
        <v>302</v>
      </c>
      <c r="H319" s="98">
        <v>45164</v>
      </c>
      <c r="I319" s="96" t="s">
        <v>225</v>
      </c>
      <c r="J319" s="96">
        <v>2023</v>
      </c>
      <c r="K319" s="97" t="s">
        <v>94</v>
      </c>
      <c r="L319" s="97"/>
      <c r="M319" s="97" t="s">
        <v>94</v>
      </c>
      <c r="N319" s="96" t="s">
        <v>31</v>
      </c>
      <c r="O319" s="97" t="s">
        <v>32</v>
      </c>
      <c r="P319" s="98"/>
      <c r="Q319" s="96"/>
      <c r="R319" s="96"/>
      <c r="S319" s="96" t="s">
        <v>3196</v>
      </c>
      <c r="T319" s="96"/>
      <c r="U319" s="97"/>
      <c r="V319" s="97"/>
      <c r="W319" s="104" t="s">
        <v>112</v>
      </c>
      <c r="X319" s="104" t="s">
        <v>112</v>
      </c>
      <c r="Y319" s="98"/>
      <c r="Z319" s="97" t="s">
        <v>943</v>
      </c>
      <c r="AA319" s="96" t="s">
        <v>34</v>
      </c>
      <c r="AB319" s="9">
        <f t="shared" ca="1" si="20"/>
        <v>1147</v>
      </c>
      <c r="AC319" s="9" t="str">
        <f t="shared" ca="1" si="21"/>
        <v>Above 1 Year</v>
      </c>
      <c r="AD319" s="9" t="str">
        <f t="shared" ca="1" si="22"/>
        <v/>
      </c>
      <c r="AE319" s="9" t="str">
        <f t="shared" ca="1" si="23"/>
        <v/>
      </c>
      <c r="AF319" s="97" t="s">
        <v>245</v>
      </c>
      <c r="AG319" s="97" t="s">
        <v>4254</v>
      </c>
      <c r="AH319" s="97" t="str">
        <f t="shared" ca="1" si="24"/>
        <v>Above 1 Year</v>
      </c>
    </row>
    <row r="320" spans="1:34" s="24" customFormat="1" ht="25.5" customHeight="1" x14ac:dyDescent="0.25">
      <c r="A320" s="96">
        <v>319</v>
      </c>
      <c r="B320" s="61" t="s">
        <v>2660</v>
      </c>
      <c r="C320" s="97" t="s">
        <v>37</v>
      </c>
      <c r="D320" s="97"/>
      <c r="E320" s="97" t="s">
        <v>104</v>
      </c>
      <c r="F320" s="97" t="s">
        <v>902</v>
      </c>
      <c r="G320" s="96" t="s">
        <v>70</v>
      </c>
      <c r="H320" s="98">
        <v>45165</v>
      </c>
      <c r="I320" s="96" t="s">
        <v>225</v>
      </c>
      <c r="J320" s="96">
        <v>2023</v>
      </c>
      <c r="K320" s="97" t="s">
        <v>70</v>
      </c>
      <c r="L320" s="97"/>
      <c r="M320" s="97" t="s">
        <v>70</v>
      </c>
      <c r="N320" s="96" t="s">
        <v>70</v>
      </c>
      <c r="O320" s="97" t="s">
        <v>32</v>
      </c>
      <c r="P320" s="98"/>
      <c r="Q320" s="96"/>
      <c r="R320" s="96"/>
      <c r="S320" s="96" t="s">
        <v>3196</v>
      </c>
      <c r="T320" s="96"/>
      <c r="U320" s="97"/>
      <c r="V320" s="97"/>
      <c r="W320" s="104" t="s">
        <v>112</v>
      </c>
      <c r="X320" s="104" t="s">
        <v>112</v>
      </c>
      <c r="Y320" s="98"/>
      <c r="Z320" s="97" t="s">
        <v>945</v>
      </c>
      <c r="AA320" s="96" t="s">
        <v>34</v>
      </c>
      <c r="AB320" s="9">
        <f t="shared" ca="1" si="20"/>
        <v>1146</v>
      </c>
      <c r="AC320" s="9" t="str">
        <f t="shared" ca="1" si="21"/>
        <v>Above 1 Year</v>
      </c>
      <c r="AD320" s="9" t="str">
        <f t="shared" ca="1" si="22"/>
        <v/>
      </c>
      <c r="AE320" s="9" t="str">
        <f t="shared" ca="1" si="23"/>
        <v/>
      </c>
      <c r="AF320" s="97" t="s">
        <v>254</v>
      </c>
      <c r="AG320" s="97" t="s">
        <v>4255</v>
      </c>
      <c r="AH320" s="97" t="str">
        <f t="shared" ca="1" si="24"/>
        <v>Above 1 Year</v>
      </c>
    </row>
    <row r="321" spans="1:34" s="24" customFormat="1" ht="25.5" customHeight="1" x14ac:dyDescent="0.25">
      <c r="A321" s="96">
        <v>320</v>
      </c>
      <c r="B321" s="61" t="s">
        <v>2808</v>
      </c>
      <c r="C321" s="97" t="s">
        <v>2661</v>
      </c>
      <c r="D321" s="97"/>
      <c r="E321" s="97" t="s">
        <v>89</v>
      </c>
      <c r="F321" s="97" t="s">
        <v>880</v>
      </c>
      <c r="G321" s="96" t="s">
        <v>889</v>
      </c>
      <c r="H321" s="98">
        <v>45167</v>
      </c>
      <c r="I321" s="96" t="s">
        <v>225</v>
      </c>
      <c r="J321" s="96">
        <v>2023</v>
      </c>
      <c r="K321" s="97" t="s">
        <v>75</v>
      </c>
      <c r="L321" s="97"/>
      <c r="M321" s="97" t="s">
        <v>54</v>
      </c>
      <c r="N321" s="96" t="s">
        <v>31</v>
      </c>
      <c r="O321" s="97" t="s">
        <v>32</v>
      </c>
      <c r="P321" s="98">
        <v>45245</v>
      </c>
      <c r="Q321" s="96"/>
      <c r="R321" s="96"/>
      <c r="S321" s="96" t="s">
        <v>3196</v>
      </c>
      <c r="T321" s="96"/>
      <c r="U321" s="97"/>
      <c r="V321" s="97"/>
      <c r="W321" s="104" t="s">
        <v>33</v>
      </c>
      <c r="X321" s="104" t="s">
        <v>33</v>
      </c>
      <c r="Y321" s="98">
        <v>45245</v>
      </c>
      <c r="Z321" s="97" t="s">
        <v>946</v>
      </c>
      <c r="AA321" s="96" t="s">
        <v>34</v>
      </c>
      <c r="AB321" s="9">
        <f t="shared" ca="1" si="20"/>
        <v>1144</v>
      </c>
      <c r="AC321" s="9" t="str">
        <f t="shared" ca="1" si="21"/>
        <v>Above 1 Year</v>
      </c>
      <c r="AD321" s="9">
        <f t="shared" ca="1" si="22"/>
        <v>1066</v>
      </c>
      <c r="AE321" s="9" t="str">
        <f t="shared" ca="1" si="23"/>
        <v>Above 1 Year</v>
      </c>
      <c r="AF321" s="97" t="s">
        <v>216</v>
      </c>
      <c r="AG321" s="97" t="s">
        <v>4256</v>
      </c>
      <c r="AH321" s="97" t="str">
        <f t="shared" si="24"/>
        <v/>
      </c>
    </row>
    <row r="322" spans="1:34" s="24" customFormat="1" ht="25.5" customHeight="1" x14ac:dyDescent="0.25">
      <c r="A322" s="96">
        <v>321</v>
      </c>
      <c r="B322" s="61" t="s">
        <v>2660</v>
      </c>
      <c r="C322" s="97" t="s">
        <v>37</v>
      </c>
      <c r="D322" s="97"/>
      <c r="E322" s="97" t="s">
        <v>38</v>
      </c>
      <c r="F322" s="97" t="s">
        <v>947</v>
      </c>
      <c r="G322" s="96" t="s">
        <v>462</v>
      </c>
      <c r="H322" s="98">
        <v>45171</v>
      </c>
      <c r="I322" s="96" t="s">
        <v>190</v>
      </c>
      <c r="J322" s="96">
        <v>2023</v>
      </c>
      <c r="K322" s="97" t="s">
        <v>103</v>
      </c>
      <c r="L322" s="97"/>
      <c r="M322" s="97" t="s">
        <v>49</v>
      </c>
      <c r="N322" s="96" t="s">
        <v>31</v>
      </c>
      <c r="O322" s="97" t="s">
        <v>32</v>
      </c>
      <c r="P322" s="98"/>
      <c r="Q322" s="96"/>
      <c r="R322" s="96"/>
      <c r="S322" s="96" t="s">
        <v>3196</v>
      </c>
      <c r="T322" s="96"/>
      <c r="U322" s="97"/>
      <c r="V322" s="97"/>
      <c r="W322" s="104" t="s">
        <v>112</v>
      </c>
      <c r="X322" s="104" t="s">
        <v>112</v>
      </c>
      <c r="Y322" s="98"/>
      <c r="Z322" s="97" t="s">
        <v>948</v>
      </c>
      <c r="AA322" s="96" t="s">
        <v>34</v>
      </c>
      <c r="AB322" s="9">
        <f t="shared" ref="AB322:AB385" ca="1" si="25">IF(S322="UI",DATEDIF(H322,TODAY(),"D"),"")</f>
        <v>1140</v>
      </c>
      <c r="AC322" s="9" t="str">
        <f t="shared" ref="AC322:AC385" ca="1" si="26">IF(S322="UI",IF(AB322&gt;365,"Above 1 Year",IF(AND(AB322&lt;=365,AB322&gt;180),"Above 6 Months",IF(AND(AB322&lt;=180,AB322&gt;90),"Above 3 Months",IF(AND(AB322&lt;=90,AB322&gt;60),"Above 60 Days",IF(AND(AB322&lt;=60,AB322&gt;45),"45 to 60 Days","Below 45 Days"))))),"")</f>
        <v>Above 1 Year</v>
      </c>
      <c r="AD322" s="9" t="str">
        <f t="shared" ref="AD322:AD385" ca="1" si="27">IF(Y322&lt;&gt;"",DATEDIF(Y322,TODAY(),"D"),"")</f>
        <v/>
      </c>
      <c r="AE322" s="9" t="str">
        <f t="shared" ref="AE322:AE385" ca="1" si="28">IF(AD322&lt;&gt;"",IF(AD322&gt;365,"Above 1 Year",IF(AND(AD322&lt;=365,AD322&gt;180),"Above 6 Months",IF(AND(AD322&lt;=180,AD322&gt;90),"Above 3 Months",IF(AND(AD322&lt;=90,AD322&gt;60),"Above 60 Days",IF(AND(AD322&lt;=60,AD322&gt;45),"45 to 60 Days","Below 45 Days"))))),"")</f>
        <v/>
      </c>
      <c r="AF322" s="97" t="s">
        <v>207</v>
      </c>
      <c r="AG322" s="97" t="s">
        <v>4257</v>
      </c>
      <c r="AH322" s="97" t="str">
        <f t="shared" ca="1" si="24"/>
        <v>Above 1 Year</v>
      </c>
    </row>
    <row r="323" spans="1:34" s="24" customFormat="1" ht="25.5" customHeight="1" x14ac:dyDescent="0.25">
      <c r="A323" s="96">
        <v>322</v>
      </c>
      <c r="B323" s="61" t="s">
        <v>2660</v>
      </c>
      <c r="C323" s="97" t="s">
        <v>37</v>
      </c>
      <c r="D323" s="97"/>
      <c r="E323" s="97" t="s">
        <v>90</v>
      </c>
      <c r="F323" s="97" t="s">
        <v>949</v>
      </c>
      <c r="G323" s="96" t="s">
        <v>376</v>
      </c>
      <c r="H323" s="98">
        <v>45171</v>
      </c>
      <c r="I323" s="96" t="s">
        <v>190</v>
      </c>
      <c r="J323" s="96">
        <v>2023</v>
      </c>
      <c r="K323" s="97" t="s">
        <v>77</v>
      </c>
      <c r="L323" s="97"/>
      <c r="M323" s="97" t="s">
        <v>72</v>
      </c>
      <c r="N323" s="96" t="s">
        <v>31</v>
      </c>
      <c r="O323" s="97" t="s">
        <v>32</v>
      </c>
      <c r="P323" s="98"/>
      <c r="Q323" s="96"/>
      <c r="R323" s="96"/>
      <c r="S323" s="96" t="s">
        <v>3196</v>
      </c>
      <c r="T323" s="96"/>
      <c r="U323" s="97"/>
      <c r="V323" s="97"/>
      <c r="W323" s="104" t="s">
        <v>112</v>
      </c>
      <c r="X323" s="104" t="s">
        <v>112</v>
      </c>
      <c r="Y323" s="98"/>
      <c r="Z323" s="97" t="s">
        <v>950</v>
      </c>
      <c r="AA323" s="96" t="s">
        <v>34</v>
      </c>
      <c r="AB323" s="9">
        <f t="shared" ca="1" si="25"/>
        <v>1140</v>
      </c>
      <c r="AC323" s="9" t="str">
        <f t="shared" ca="1" si="26"/>
        <v>Above 1 Year</v>
      </c>
      <c r="AD323" s="9" t="str">
        <f t="shared" ca="1" si="27"/>
        <v/>
      </c>
      <c r="AE323" s="9" t="str">
        <f t="shared" ca="1" si="28"/>
        <v/>
      </c>
      <c r="AF323" s="97" t="s">
        <v>378</v>
      </c>
      <c r="AG323" s="97" t="s">
        <v>4258</v>
      </c>
      <c r="AH323" s="97" t="str">
        <f t="shared" ref="AH323:AH386" ca="1" si="29">IF(X323="SC/PRC/CC No. Awaited","",AC323)</f>
        <v>Above 1 Year</v>
      </c>
    </row>
    <row r="324" spans="1:34" s="24" customFormat="1" ht="25.5" customHeight="1" x14ac:dyDescent="0.25">
      <c r="A324" s="96">
        <v>323</v>
      </c>
      <c r="B324" s="61" t="s">
        <v>2808</v>
      </c>
      <c r="C324" s="97" t="s">
        <v>2661</v>
      </c>
      <c r="D324" s="97"/>
      <c r="E324" s="97" t="s">
        <v>84</v>
      </c>
      <c r="F324" s="97" t="s">
        <v>951</v>
      </c>
      <c r="G324" s="96" t="s">
        <v>952</v>
      </c>
      <c r="H324" s="98">
        <v>45171</v>
      </c>
      <c r="I324" s="96" t="s">
        <v>190</v>
      </c>
      <c r="J324" s="96">
        <v>2023</v>
      </c>
      <c r="K324" s="97" t="s">
        <v>80</v>
      </c>
      <c r="L324" s="97"/>
      <c r="M324" s="97" t="s">
        <v>154</v>
      </c>
      <c r="N324" s="96" t="s">
        <v>31</v>
      </c>
      <c r="O324" s="97" t="s">
        <v>32</v>
      </c>
      <c r="P324" s="98">
        <v>45226</v>
      </c>
      <c r="Q324" s="96"/>
      <c r="R324" s="96"/>
      <c r="S324" s="96" t="s">
        <v>3196</v>
      </c>
      <c r="T324" s="96"/>
      <c r="U324" s="97"/>
      <c r="V324" s="97"/>
      <c r="W324" s="104" t="s">
        <v>33</v>
      </c>
      <c r="X324" s="104" t="s">
        <v>33</v>
      </c>
      <c r="Y324" s="98">
        <v>45226</v>
      </c>
      <c r="Z324" s="97" t="s">
        <v>953</v>
      </c>
      <c r="AA324" s="96" t="s">
        <v>34</v>
      </c>
      <c r="AB324" s="9">
        <f t="shared" ca="1" si="25"/>
        <v>1140</v>
      </c>
      <c r="AC324" s="9" t="str">
        <f t="shared" ca="1" si="26"/>
        <v>Above 1 Year</v>
      </c>
      <c r="AD324" s="9">
        <f t="shared" ca="1" si="27"/>
        <v>1085</v>
      </c>
      <c r="AE324" s="9" t="str">
        <f t="shared" ca="1" si="28"/>
        <v>Above 1 Year</v>
      </c>
      <c r="AF324" s="97" t="s">
        <v>291</v>
      </c>
      <c r="AG324" s="97" t="s">
        <v>4259</v>
      </c>
      <c r="AH324" s="97" t="str">
        <f t="shared" si="29"/>
        <v/>
      </c>
    </row>
    <row r="325" spans="1:34" s="24" customFormat="1" ht="25.5" customHeight="1" x14ac:dyDescent="0.25">
      <c r="A325" s="96">
        <v>324</v>
      </c>
      <c r="B325" s="61" t="s">
        <v>2660</v>
      </c>
      <c r="C325" s="97" t="s">
        <v>46</v>
      </c>
      <c r="D325" s="97"/>
      <c r="E325" s="97" t="s">
        <v>47</v>
      </c>
      <c r="F325" s="97" t="s">
        <v>954</v>
      </c>
      <c r="G325" s="96" t="s">
        <v>302</v>
      </c>
      <c r="H325" s="98">
        <v>45173</v>
      </c>
      <c r="I325" s="96" t="s">
        <v>190</v>
      </c>
      <c r="J325" s="96">
        <v>2023</v>
      </c>
      <c r="K325" s="97" t="s">
        <v>94</v>
      </c>
      <c r="L325" s="97"/>
      <c r="M325" s="97" t="s">
        <v>94</v>
      </c>
      <c r="N325" s="96" t="s">
        <v>31</v>
      </c>
      <c r="O325" s="97" t="s">
        <v>32</v>
      </c>
      <c r="P325" s="98"/>
      <c r="Q325" s="96"/>
      <c r="R325" s="96"/>
      <c r="S325" s="96" t="s">
        <v>3196</v>
      </c>
      <c r="T325" s="96"/>
      <c r="U325" s="97"/>
      <c r="V325" s="97"/>
      <c r="W325" s="104" t="s">
        <v>128</v>
      </c>
      <c r="X325" s="104" t="s">
        <v>128</v>
      </c>
      <c r="Y325" s="98"/>
      <c r="Z325" s="97" t="s">
        <v>955</v>
      </c>
      <c r="AA325" s="96" t="s">
        <v>34</v>
      </c>
      <c r="AB325" s="9">
        <f t="shared" ca="1" si="25"/>
        <v>1138</v>
      </c>
      <c r="AC325" s="9" t="str">
        <f t="shared" ca="1" si="26"/>
        <v>Above 1 Year</v>
      </c>
      <c r="AD325" s="9" t="str">
        <f t="shared" ca="1" si="27"/>
        <v/>
      </c>
      <c r="AE325" s="9" t="str">
        <f t="shared" ca="1" si="28"/>
        <v/>
      </c>
      <c r="AF325" s="97" t="s">
        <v>245</v>
      </c>
      <c r="AG325" s="97" t="s">
        <v>4260</v>
      </c>
      <c r="AH325" s="97" t="str">
        <f t="shared" ca="1" si="29"/>
        <v>Above 1 Year</v>
      </c>
    </row>
    <row r="326" spans="1:34" s="24" customFormat="1" ht="25.5" customHeight="1" x14ac:dyDescent="0.25">
      <c r="A326" s="96">
        <v>325</v>
      </c>
      <c r="B326" s="61" t="s">
        <v>2660</v>
      </c>
      <c r="C326" s="97" t="s">
        <v>37</v>
      </c>
      <c r="D326" s="97"/>
      <c r="E326" s="97" t="s">
        <v>90</v>
      </c>
      <c r="F326" s="97" t="s">
        <v>956</v>
      </c>
      <c r="G326" s="96" t="s">
        <v>940</v>
      </c>
      <c r="H326" s="98">
        <v>45174</v>
      </c>
      <c r="I326" s="96" t="s">
        <v>190</v>
      </c>
      <c r="J326" s="96">
        <v>2023</v>
      </c>
      <c r="K326" s="97" t="s">
        <v>77</v>
      </c>
      <c r="L326" s="97"/>
      <c r="M326" s="97" t="s">
        <v>72</v>
      </c>
      <c r="N326" s="96" t="s">
        <v>31</v>
      </c>
      <c r="O326" s="97" t="s">
        <v>32</v>
      </c>
      <c r="P326" s="98"/>
      <c r="Q326" s="96"/>
      <c r="R326" s="96"/>
      <c r="S326" s="96" t="s">
        <v>3196</v>
      </c>
      <c r="T326" s="96"/>
      <c r="U326" s="97"/>
      <c r="V326" s="97"/>
      <c r="W326" s="104" t="s">
        <v>112</v>
      </c>
      <c r="X326" s="104" t="s">
        <v>112</v>
      </c>
      <c r="Y326" s="98"/>
      <c r="Z326" s="97" t="s">
        <v>957</v>
      </c>
      <c r="AA326" s="96" t="s">
        <v>34</v>
      </c>
      <c r="AB326" s="9">
        <f t="shared" ca="1" si="25"/>
        <v>1137</v>
      </c>
      <c r="AC326" s="9" t="str">
        <f t="shared" ca="1" si="26"/>
        <v>Above 1 Year</v>
      </c>
      <c r="AD326" s="9" t="str">
        <f t="shared" ca="1" si="27"/>
        <v/>
      </c>
      <c r="AE326" s="9" t="str">
        <f t="shared" ca="1" si="28"/>
        <v/>
      </c>
      <c r="AF326" s="97" t="s">
        <v>378</v>
      </c>
      <c r="AG326" s="97" t="s">
        <v>4261</v>
      </c>
      <c r="AH326" s="97" t="str">
        <f t="shared" ca="1" si="29"/>
        <v>Above 1 Year</v>
      </c>
    </row>
    <row r="327" spans="1:34" s="24" customFormat="1" ht="25.5" customHeight="1" x14ac:dyDescent="0.25">
      <c r="A327" s="96">
        <v>326</v>
      </c>
      <c r="B327" s="61" t="s">
        <v>2808</v>
      </c>
      <c r="C327" s="97" t="s">
        <v>2661</v>
      </c>
      <c r="D327" s="97"/>
      <c r="E327" s="97" t="s">
        <v>89</v>
      </c>
      <c r="F327" s="97" t="s">
        <v>958</v>
      </c>
      <c r="G327" s="96" t="s">
        <v>439</v>
      </c>
      <c r="H327" s="98">
        <v>45174</v>
      </c>
      <c r="I327" s="96" t="s">
        <v>190</v>
      </c>
      <c r="J327" s="96">
        <v>2023</v>
      </c>
      <c r="K327" s="97" t="s">
        <v>75</v>
      </c>
      <c r="L327" s="97"/>
      <c r="M327" s="97" t="s">
        <v>54</v>
      </c>
      <c r="N327" s="96" t="s">
        <v>31</v>
      </c>
      <c r="O327" s="97" t="s">
        <v>32</v>
      </c>
      <c r="P327" s="98">
        <v>45224</v>
      </c>
      <c r="Q327" s="96"/>
      <c r="R327" s="96"/>
      <c r="S327" s="96" t="s">
        <v>3196</v>
      </c>
      <c r="T327" s="96"/>
      <c r="U327" s="97"/>
      <c r="V327" s="97"/>
      <c r="W327" s="104" t="s">
        <v>33</v>
      </c>
      <c r="X327" s="104" t="s">
        <v>33</v>
      </c>
      <c r="Y327" s="98">
        <v>45224</v>
      </c>
      <c r="Z327" s="97" t="s">
        <v>959</v>
      </c>
      <c r="AA327" s="96" t="s">
        <v>34</v>
      </c>
      <c r="AB327" s="9">
        <f t="shared" ca="1" si="25"/>
        <v>1137</v>
      </c>
      <c r="AC327" s="9" t="str">
        <f t="shared" ca="1" si="26"/>
        <v>Above 1 Year</v>
      </c>
      <c r="AD327" s="9">
        <f t="shared" ca="1" si="27"/>
        <v>1087</v>
      </c>
      <c r="AE327" s="9" t="str">
        <f t="shared" ca="1" si="28"/>
        <v>Above 1 Year</v>
      </c>
      <c r="AF327" s="97" t="s">
        <v>216</v>
      </c>
      <c r="AG327" s="97" t="s">
        <v>4262</v>
      </c>
      <c r="AH327" s="97" t="str">
        <f t="shared" si="29"/>
        <v/>
      </c>
    </row>
    <row r="328" spans="1:34" s="24" customFormat="1" ht="25.5" customHeight="1" x14ac:dyDescent="0.25">
      <c r="A328" s="96">
        <v>327</v>
      </c>
      <c r="B328" s="61" t="s">
        <v>2660</v>
      </c>
      <c r="C328" s="97">
        <v>0</v>
      </c>
      <c r="D328" s="97"/>
      <c r="E328" s="97" t="s">
        <v>28</v>
      </c>
      <c r="F328" s="97" t="s">
        <v>960</v>
      </c>
      <c r="G328" s="96" t="s">
        <v>961</v>
      </c>
      <c r="H328" s="98">
        <v>45176</v>
      </c>
      <c r="I328" s="96" t="s">
        <v>190</v>
      </c>
      <c r="J328" s="96">
        <v>2023</v>
      </c>
      <c r="K328" s="97" t="s">
        <v>29</v>
      </c>
      <c r="L328" s="97"/>
      <c r="M328" s="97" t="s">
        <v>30</v>
      </c>
      <c r="N328" s="96" t="s">
        <v>31</v>
      </c>
      <c r="O328" s="97" t="s">
        <v>32</v>
      </c>
      <c r="P328" s="98"/>
      <c r="Q328" s="96"/>
      <c r="R328" s="96"/>
      <c r="S328" s="96" t="s">
        <v>3196</v>
      </c>
      <c r="T328" s="96"/>
      <c r="U328" s="97"/>
      <c r="V328" s="97"/>
      <c r="W328" s="104" t="s">
        <v>172</v>
      </c>
      <c r="X328" s="104" t="s">
        <v>172</v>
      </c>
      <c r="Y328" s="98">
        <v>45899</v>
      </c>
      <c r="Z328" s="97" t="s">
        <v>962</v>
      </c>
      <c r="AA328" s="96" t="s">
        <v>34</v>
      </c>
      <c r="AB328" s="9">
        <f t="shared" ca="1" si="25"/>
        <v>1135</v>
      </c>
      <c r="AC328" s="9" t="str">
        <f t="shared" ca="1" si="26"/>
        <v>Above 1 Year</v>
      </c>
      <c r="AD328" s="9">
        <f t="shared" ca="1" si="27"/>
        <v>412</v>
      </c>
      <c r="AE328" s="9" t="str">
        <f t="shared" ca="1" si="28"/>
        <v>Above 1 Year</v>
      </c>
      <c r="AF328" s="97" t="s">
        <v>193</v>
      </c>
      <c r="AG328" s="97" t="s">
        <v>4263</v>
      </c>
      <c r="AH328" s="97" t="str">
        <f t="shared" ca="1" si="29"/>
        <v>Above 1 Year</v>
      </c>
    </row>
    <row r="329" spans="1:34" s="24" customFormat="1" ht="25.5" customHeight="1" x14ac:dyDescent="0.25">
      <c r="A329" s="96">
        <v>328</v>
      </c>
      <c r="B329" s="61" t="s">
        <v>2808</v>
      </c>
      <c r="C329" s="97" t="s">
        <v>2661</v>
      </c>
      <c r="D329" s="97"/>
      <c r="E329" s="97" t="s">
        <v>84</v>
      </c>
      <c r="F329" s="97" t="s">
        <v>963</v>
      </c>
      <c r="G329" s="96" t="s">
        <v>376</v>
      </c>
      <c r="H329" s="98">
        <v>45178</v>
      </c>
      <c r="I329" s="96" t="s">
        <v>190</v>
      </c>
      <c r="J329" s="96">
        <v>2023</v>
      </c>
      <c r="K329" s="97" t="s">
        <v>77</v>
      </c>
      <c r="L329" s="97"/>
      <c r="M329" s="97" t="s">
        <v>72</v>
      </c>
      <c r="N329" s="96" t="s">
        <v>31</v>
      </c>
      <c r="O329" s="97" t="s">
        <v>32</v>
      </c>
      <c r="P329" s="98"/>
      <c r="Q329" s="96"/>
      <c r="R329" s="96"/>
      <c r="S329" s="96" t="s">
        <v>3196</v>
      </c>
      <c r="T329" s="96"/>
      <c r="U329" s="97"/>
      <c r="V329" s="97"/>
      <c r="W329" s="104" t="s">
        <v>112</v>
      </c>
      <c r="X329" s="104" t="s">
        <v>112</v>
      </c>
      <c r="Y329" s="98"/>
      <c r="Z329" s="97" t="s">
        <v>964</v>
      </c>
      <c r="AA329" s="96" t="s">
        <v>34</v>
      </c>
      <c r="AB329" s="9">
        <f t="shared" ca="1" si="25"/>
        <v>1133</v>
      </c>
      <c r="AC329" s="9" t="str">
        <f t="shared" ca="1" si="26"/>
        <v>Above 1 Year</v>
      </c>
      <c r="AD329" s="9" t="str">
        <f t="shared" ca="1" si="27"/>
        <v/>
      </c>
      <c r="AE329" s="9" t="str">
        <f t="shared" ca="1" si="28"/>
        <v/>
      </c>
      <c r="AF329" s="97" t="s">
        <v>378</v>
      </c>
      <c r="AG329" s="97" t="s">
        <v>4264</v>
      </c>
      <c r="AH329" s="97" t="str">
        <f t="shared" ca="1" si="29"/>
        <v>Above 1 Year</v>
      </c>
    </row>
    <row r="330" spans="1:34" s="24" customFormat="1" ht="25.5" customHeight="1" x14ac:dyDescent="0.25">
      <c r="A330" s="96">
        <v>329</v>
      </c>
      <c r="B330" s="61" t="s">
        <v>2660</v>
      </c>
      <c r="C330" s="97" t="s">
        <v>183</v>
      </c>
      <c r="D330" s="97"/>
      <c r="E330" s="97" t="s">
        <v>74</v>
      </c>
      <c r="F330" s="97" t="s">
        <v>965</v>
      </c>
      <c r="G330" s="96" t="s">
        <v>462</v>
      </c>
      <c r="H330" s="98">
        <v>45179</v>
      </c>
      <c r="I330" s="96" t="s">
        <v>190</v>
      </c>
      <c r="J330" s="96">
        <v>2023</v>
      </c>
      <c r="K330" s="97" t="s">
        <v>103</v>
      </c>
      <c r="L330" s="97"/>
      <c r="M330" s="97" t="s">
        <v>49</v>
      </c>
      <c r="N330" s="96" t="s">
        <v>31</v>
      </c>
      <c r="O330" s="97" t="s">
        <v>32</v>
      </c>
      <c r="P330" s="98"/>
      <c r="Q330" s="96"/>
      <c r="R330" s="96"/>
      <c r="S330" s="96" t="s">
        <v>3196</v>
      </c>
      <c r="T330" s="96"/>
      <c r="U330" s="97"/>
      <c r="V330" s="97"/>
      <c r="W330" s="104" t="s">
        <v>112</v>
      </c>
      <c r="X330" s="104" t="s">
        <v>112</v>
      </c>
      <c r="Y330" s="98"/>
      <c r="Z330" s="97" t="s">
        <v>966</v>
      </c>
      <c r="AA330" s="96" t="s">
        <v>34</v>
      </c>
      <c r="AB330" s="9">
        <f t="shared" ca="1" si="25"/>
        <v>1132</v>
      </c>
      <c r="AC330" s="9" t="str">
        <f t="shared" ca="1" si="26"/>
        <v>Above 1 Year</v>
      </c>
      <c r="AD330" s="9" t="str">
        <f t="shared" ca="1" si="27"/>
        <v/>
      </c>
      <c r="AE330" s="9" t="str">
        <f t="shared" ca="1" si="28"/>
        <v/>
      </c>
      <c r="AF330" s="97" t="s">
        <v>207</v>
      </c>
      <c r="AG330" s="97" t="s">
        <v>4265</v>
      </c>
      <c r="AH330" s="97" t="str">
        <f t="shared" ca="1" si="29"/>
        <v>Above 1 Year</v>
      </c>
    </row>
    <row r="331" spans="1:34" s="24" customFormat="1" ht="25.5" customHeight="1" x14ac:dyDescent="0.25">
      <c r="A331" s="96">
        <v>330</v>
      </c>
      <c r="B331" s="61" t="s">
        <v>2810</v>
      </c>
      <c r="C331" s="97">
        <v>0</v>
      </c>
      <c r="D331" s="97"/>
      <c r="E331" s="97" t="s">
        <v>68</v>
      </c>
      <c r="F331" s="97" t="s">
        <v>967</v>
      </c>
      <c r="G331" s="96" t="s">
        <v>666</v>
      </c>
      <c r="H331" s="98">
        <v>45180</v>
      </c>
      <c r="I331" s="96" t="s">
        <v>190</v>
      </c>
      <c r="J331" s="96">
        <v>2023</v>
      </c>
      <c r="K331" s="97" t="s">
        <v>48</v>
      </c>
      <c r="L331" s="97"/>
      <c r="M331" s="97" t="s">
        <v>49</v>
      </c>
      <c r="N331" s="96" t="s">
        <v>31</v>
      </c>
      <c r="O331" s="97" t="s">
        <v>32</v>
      </c>
      <c r="P331" s="98"/>
      <c r="Q331" s="96"/>
      <c r="R331" s="96"/>
      <c r="S331" s="96" t="s">
        <v>3196</v>
      </c>
      <c r="T331" s="96"/>
      <c r="U331" s="97"/>
      <c r="V331" s="97"/>
      <c r="W331" s="104" t="s">
        <v>112</v>
      </c>
      <c r="X331" s="104" t="s">
        <v>112</v>
      </c>
      <c r="Y331" s="98"/>
      <c r="Z331" s="97" t="s">
        <v>968</v>
      </c>
      <c r="AA331" s="96" t="s">
        <v>34</v>
      </c>
      <c r="AB331" s="9">
        <f t="shared" ca="1" si="25"/>
        <v>1131</v>
      </c>
      <c r="AC331" s="9" t="str">
        <f t="shared" ca="1" si="26"/>
        <v>Above 1 Year</v>
      </c>
      <c r="AD331" s="9" t="str">
        <f t="shared" ca="1" si="27"/>
        <v/>
      </c>
      <c r="AE331" s="9" t="str">
        <f t="shared" ca="1" si="28"/>
        <v/>
      </c>
      <c r="AF331" s="97" t="s">
        <v>207</v>
      </c>
      <c r="AG331" s="97" t="s">
        <v>4266</v>
      </c>
      <c r="AH331" s="97" t="str">
        <f t="shared" ca="1" si="29"/>
        <v>Above 1 Year</v>
      </c>
    </row>
    <row r="332" spans="1:34" s="24" customFormat="1" ht="25.5" customHeight="1" x14ac:dyDescent="0.25">
      <c r="A332" s="96">
        <v>331</v>
      </c>
      <c r="B332" s="61" t="s">
        <v>2660</v>
      </c>
      <c r="C332" s="97" t="s">
        <v>46</v>
      </c>
      <c r="D332" s="97"/>
      <c r="E332" s="97" t="s">
        <v>47</v>
      </c>
      <c r="F332" s="97" t="s">
        <v>969</v>
      </c>
      <c r="G332" s="96" t="s">
        <v>302</v>
      </c>
      <c r="H332" s="98">
        <v>45182</v>
      </c>
      <c r="I332" s="96" t="s">
        <v>190</v>
      </c>
      <c r="J332" s="96">
        <v>2023</v>
      </c>
      <c r="K332" s="97" t="s">
        <v>94</v>
      </c>
      <c r="L332" s="97"/>
      <c r="M332" s="97" t="s">
        <v>94</v>
      </c>
      <c r="N332" s="96" t="s">
        <v>31</v>
      </c>
      <c r="O332" s="97" t="s">
        <v>32</v>
      </c>
      <c r="P332" s="98"/>
      <c r="Q332" s="96"/>
      <c r="R332" s="96"/>
      <c r="S332" s="96" t="s">
        <v>3196</v>
      </c>
      <c r="T332" s="96"/>
      <c r="U332" s="97"/>
      <c r="V332" s="97"/>
      <c r="W332" s="104" t="s">
        <v>128</v>
      </c>
      <c r="X332" s="104" t="s">
        <v>128</v>
      </c>
      <c r="Y332" s="98"/>
      <c r="Z332" s="97" t="s">
        <v>970</v>
      </c>
      <c r="AA332" s="96" t="s">
        <v>34</v>
      </c>
      <c r="AB332" s="9">
        <f t="shared" ca="1" si="25"/>
        <v>1129</v>
      </c>
      <c r="AC332" s="9" t="str">
        <f t="shared" ca="1" si="26"/>
        <v>Above 1 Year</v>
      </c>
      <c r="AD332" s="9" t="str">
        <f t="shared" ca="1" si="27"/>
        <v/>
      </c>
      <c r="AE332" s="9" t="str">
        <f t="shared" ca="1" si="28"/>
        <v/>
      </c>
      <c r="AF332" s="97" t="s">
        <v>245</v>
      </c>
      <c r="AG332" s="97" t="s">
        <v>4267</v>
      </c>
      <c r="AH332" s="97" t="str">
        <f t="shared" ca="1" si="29"/>
        <v>Above 1 Year</v>
      </c>
    </row>
    <row r="333" spans="1:34" s="24" customFormat="1" ht="25.5" customHeight="1" x14ac:dyDescent="0.25">
      <c r="A333" s="96">
        <v>332</v>
      </c>
      <c r="B333" s="61" t="s">
        <v>2808</v>
      </c>
      <c r="C333" s="97">
        <v>0</v>
      </c>
      <c r="D333" s="97"/>
      <c r="E333" s="97" t="s">
        <v>51</v>
      </c>
      <c r="F333" s="97" t="s">
        <v>971</v>
      </c>
      <c r="G333" s="96" t="s">
        <v>852</v>
      </c>
      <c r="H333" s="98">
        <v>45182</v>
      </c>
      <c r="I333" s="96" t="s">
        <v>190</v>
      </c>
      <c r="J333" s="96">
        <v>2023</v>
      </c>
      <c r="K333" s="97" t="s">
        <v>48</v>
      </c>
      <c r="L333" s="97"/>
      <c r="M333" s="97" t="s">
        <v>49</v>
      </c>
      <c r="N333" s="96" t="s">
        <v>31</v>
      </c>
      <c r="O333" s="97" t="s">
        <v>32</v>
      </c>
      <c r="P333" s="98"/>
      <c r="Q333" s="96"/>
      <c r="R333" s="96"/>
      <c r="S333" s="96" t="s">
        <v>3196</v>
      </c>
      <c r="T333" s="96"/>
      <c r="U333" s="97"/>
      <c r="V333" s="97"/>
      <c r="W333" s="104" t="s">
        <v>112</v>
      </c>
      <c r="X333" s="104" t="s">
        <v>112</v>
      </c>
      <c r="Y333" s="98"/>
      <c r="Z333" s="97" t="s">
        <v>972</v>
      </c>
      <c r="AA333" s="96" t="s">
        <v>34</v>
      </c>
      <c r="AB333" s="9">
        <f t="shared" ca="1" si="25"/>
        <v>1129</v>
      </c>
      <c r="AC333" s="9" t="str">
        <f t="shared" ca="1" si="26"/>
        <v>Above 1 Year</v>
      </c>
      <c r="AD333" s="9" t="str">
        <f t="shared" ca="1" si="27"/>
        <v/>
      </c>
      <c r="AE333" s="9" t="str">
        <f t="shared" ca="1" si="28"/>
        <v/>
      </c>
      <c r="AF333" s="97" t="s">
        <v>207</v>
      </c>
      <c r="AG333" s="97" t="s">
        <v>4268</v>
      </c>
      <c r="AH333" s="97" t="str">
        <f t="shared" ca="1" si="29"/>
        <v>Above 1 Year</v>
      </c>
    </row>
    <row r="334" spans="1:34" s="24" customFormat="1" ht="25.5" customHeight="1" x14ac:dyDescent="0.25">
      <c r="A334" s="96">
        <v>333</v>
      </c>
      <c r="B334" s="61" t="s">
        <v>2660</v>
      </c>
      <c r="C334" s="97" t="s">
        <v>37</v>
      </c>
      <c r="D334" s="97"/>
      <c r="E334" s="97" t="s">
        <v>107</v>
      </c>
      <c r="F334" s="97" t="s">
        <v>973</v>
      </c>
      <c r="G334" s="96" t="s">
        <v>666</v>
      </c>
      <c r="H334" s="98">
        <v>45184</v>
      </c>
      <c r="I334" s="96" t="s">
        <v>190</v>
      </c>
      <c r="J334" s="96">
        <v>2023</v>
      </c>
      <c r="K334" s="97" t="s">
        <v>48</v>
      </c>
      <c r="L334" s="97"/>
      <c r="M334" s="97" t="s">
        <v>49</v>
      </c>
      <c r="N334" s="96" t="s">
        <v>31</v>
      </c>
      <c r="O334" s="97" t="s">
        <v>32</v>
      </c>
      <c r="P334" s="98"/>
      <c r="Q334" s="96"/>
      <c r="R334" s="96"/>
      <c r="S334" s="96" t="s">
        <v>3196</v>
      </c>
      <c r="T334" s="96"/>
      <c r="U334" s="97"/>
      <c r="V334" s="97"/>
      <c r="W334" s="104" t="s">
        <v>112</v>
      </c>
      <c r="X334" s="104" t="s">
        <v>112</v>
      </c>
      <c r="Y334" s="98"/>
      <c r="Z334" s="97" t="s">
        <v>974</v>
      </c>
      <c r="AA334" s="96" t="s">
        <v>34</v>
      </c>
      <c r="AB334" s="9">
        <f t="shared" ca="1" si="25"/>
        <v>1127</v>
      </c>
      <c r="AC334" s="9" t="str">
        <f t="shared" ca="1" si="26"/>
        <v>Above 1 Year</v>
      </c>
      <c r="AD334" s="9" t="str">
        <f t="shared" ca="1" si="27"/>
        <v/>
      </c>
      <c r="AE334" s="9" t="str">
        <f t="shared" ca="1" si="28"/>
        <v/>
      </c>
      <c r="AF334" s="97" t="s">
        <v>207</v>
      </c>
      <c r="AG334" s="97" t="s">
        <v>4269</v>
      </c>
      <c r="AH334" s="97" t="str">
        <f t="shared" ca="1" si="29"/>
        <v>Above 1 Year</v>
      </c>
    </row>
    <row r="335" spans="1:34" s="24" customFormat="1" ht="25.5" customHeight="1" x14ac:dyDescent="0.25">
      <c r="A335" s="96">
        <v>334</v>
      </c>
      <c r="B335" s="61" t="s">
        <v>2660</v>
      </c>
      <c r="C335" s="97" t="s">
        <v>37</v>
      </c>
      <c r="D335" s="97"/>
      <c r="E335" s="97" t="s">
        <v>38</v>
      </c>
      <c r="F335" s="97" t="s">
        <v>944</v>
      </c>
      <c r="G335" s="96" t="s">
        <v>317</v>
      </c>
      <c r="H335" s="98">
        <v>45191</v>
      </c>
      <c r="I335" s="96" t="s">
        <v>190</v>
      </c>
      <c r="J335" s="96">
        <v>2023</v>
      </c>
      <c r="K335" s="97" t="s">
        <v>94</v>
      </c>
      <c r="L335" s="97"/>
      <c r="M335" s="97" t="s">
        <v>94</v>
      </c>
      <c r="N335" s="96" t="s">
        <v>31</v>
      </c>
      <c r="O335" s="97" t="s">
        <v>32</v>
      </c>
      <c r="P335" s="98"/>
      <c r="Q335" s="96"/>
      <c r="R335" s="96"/>
      <c r="S335" s="96" t="s">
        <v>3196</v>
      </c>
      <c r="T335" s="96"/>
      <c r="U335" s="97"/>
      <c r="V335" s="97"/>
      <c r="W335" s="104" t="s">
        <v>112</v>
      </c>
      <c r="X335" s="104" t="s">
        <v>112</v>
      </c>
      <c r="Y335" s="98"/>
      <c r="Z335" s="97" t="s">
        <v>976</v>
      </c>
      <c r="AA335" s="96" t="s">
        <v>34</v>
      </c>
      <c r="AB335" s="9">
        <f t="shared" ca="1" si="25"/>
        <v>1120</v>
      </c>
      <c r="AC335" s="9" t="str">
        <f t="shared" ca="1" si="26"/>
        <v>Above 1 Year</v>
      </c>
      <c r="AD335" s="9" t="str">
        <f t="shared" ca="1" si="27"/>
        <v/>
      </c>
      <c r="AE335" s="9" t="str">
        <f t="shared" ca="1" si="28"/>
        <v/>
      </c>
      <c r="AF335" s="97" t="s">
        <v>245</v>
      </c>
      <c r="AG335" s="97" t="s">
        <v>4270</v>
      </c>
      <c r="AH335" s="97" t="str">
        <f t="shared" ca="1" si="29"/>
        <v>Above 1 Year</v>
      </c>
    </row>
    <row r="336" spans="1:34" s="24" customFormat="1" ht="25.5" customHeight="1" x14ac:dyDescent="0.25">
      <c r="A336" s="96">
        <v>335</v>
      </c>
      <c r="B336" s="61" t="s">
        <v>2808</v>
      </c>
      <c r="C336" s="97" t="s">
        <v>185</v>
      </c>
      <c r="D336" s="97"/>
      <c r="E336" s="97" t="s">
        <v>73</v>
      </c>
      <c r="F336" s="97" t="s">
        <v>977</v>
      </c>
      <c r="G336" s="96" t="s">
        <v>793</v>
      </c>
      <c r="H336" s="98">
        <v>45195</v>
      </c>
      <c r="I336" s="96" t="s">
        <v>190</v>
      </c>
      <c r="J336" s="96">
        <v>2023</v>
      </c>
      <c r="K336" s="97" t="s">
        <v>122</v>
      </c>
      <c r="L336" s="97"/>
      <c r="M336" s="97" t="s">
        <v>49</v>
      </c>
      <c r="N336" s="96" t="s">
        <v>31</v>
      </c>
      <c r="O336" s="97" t="s">
        <v>32</v>
      </c>
      <c r="P336" s="98"/>
      <c r="Q336" s="96"/>
      <c r="R336" s="96"/>
      <c r="S336" s="96" t="s">
        <v>3196</v>
      </c>
      <c r="T336" s="96"/>
      <c r="U336" s="97"/>
      <c r="V336" s="97"/>
      <c r="W336" s="104" t="s">
        <v>112</v>
      </c>
      <c r="X336" s="104" t="s">
        <v>112</v>
      </c>
      <c r="Y336" s="98"/>
      <c r="Z336" s="97" t="s">
        <v>978</v>
      </c>
      <c r="AA336" s="96" t="s">
        <v>34</v>
      </c>
      <c r="AB336" s="9">
        <f t="shared" ca="1" si="25"/>
        <v>1116</v>
      </c>
      <c r="AC336" s="9" t="str">
        <f t="shared" ca="1" si="26"/>
        <v>Above 1 Year</v>
      </c>
      <c r="AD336" s="9" t="str">
        <f t="shared" ca="1" si="27"/>
        <v/>
      </c>
      <c r="AE336" s="9" t="str">
        <f t="shared" ca="1" si="28"/>
        <v/>
      </c>
      <c r="AF336" s="97" t="s">
        <v>207</v>
      </c>
      <c r="AG336" s="97" t="s">
        <v>4271</v>
      </c>
      <c r="AH336" s="97" t="str">
        <f t="shared" ca="1" si="29"/>
        <v>Above 1 Year</v>
      </c>
    </row>
    <row r="337" spans="1:34" s="24" customFormat="1" ht="25.5" customHeight="1" x14ac:dyDescent="0.25">
      <c r="A337" s="96">
        <v>336</v>
      </c>
      <c r="B337" s="61" t="s">
        <v>2660</v>
      </c>
      <c r="C337" s="97" t="s">
        <v>37</v>
      </c>
      <c r="D337" s="97"/>
      <c r="E337" s="97" t="s">
        <v>38</v>
      </c>
      <c r="F337" s="97" t="s">
        <v>887</v>
      </c>
      <c r="G337" s="96" t="s">
        <v>666</v>
      </c>
      <c r="H337" s="98">
        <v>45199</v>
      </c>
      <c r="I337" s="96" t="s">
        <v>190</v>
      </c>
      <c r="J337" s="96">
        <v>2023</v>
      </c>
      <c r="K337" s="97" t="s">
        <v>48</v>
      </c>
      <c r="L337" s="97"/>
      <c r="M337" s="97" t="s">
        <v>49</v>
      </c>
      <c r="N337" s="96" t="s">
        <v>31</v>
      </c>
      <c r="O337" s="97" t="s">
        <v>32</v>
      </c>
      <c r="P337" s="98"/>
      <c r="Q337" s="96"/>
      <c r="R337" s="96"/>
      <c r="S337" s="96" t="s">
        <v>3196</v>
      </c>
      <c r="T337" s="96"/>
      <c r="U337" s="97"/>
      <c r="V337" s="97"/>
      <c r="W337" s="104" t="s">
        <v>112</v>
      </c>
      <c r="X337" s="104" t="s">
        <v>112</v>
      </c>
      <c r="Y337" s="98"/>
      <c r="Z337" s="97" t="s">
        <v>982</v>
      </c>
      <c r="AA337" s="96" t="s">
        <v>34</v>
      </c>
      <c r="AB337" s="9">
        <f t="shared" ca="1" si="25"/>
        <v>1112</v>
      </c>
      <c r="AC337" s="9" t="str">
        <f t="shared" ca="1" si="26"/>
        <v>Above 1 Year</v>
      </c>
      <c r="AD337" s="9" t="str">
        <f t="shared" ca="1" si="27"/>
        <v/>
      </c>
      <c r="AE337" s="9" t="str">
        <f t="shared" ca="1" si="28"/>
        <v/>
      </c>
      <c r="AF337" s="97" t="s">
        <v>207</v>
      </c>
      <c r="AG337" s="97" t="s">
        <v>4272</v>
      </c>
      <c r="AH337" s="97" t="str">
        <f t="shared" ca="1" si="29"/>
        <v>Above 1 Year</v>
      </c>
    </row>
    <row r="338" spans="1:34" s="24" customFormat="1" ht="25.5" customHeight="1" x14ac:dyDescent="0.25">
      <c r="A338" s="96">
        <v>337</v>
      </c>
      <c r="B338" s="61" t="s">
        <v>2660</v>
      </c>
      <c r="C338" s="97" t="s">
        <v>37</v>
      </c>
      <c r="D338" s="97"/>
      <c r="E338" s="97" t="s">
        <v>38</v>
      </c>
      <c r="F338" s="97" t="s">
        <v>984</v>
      </c>
      <c r="G338" s="96" t="s">
        <v>376</v>
      </c>
      <c r="H338" s="98">
        <v>45201</v>
      </c>
      <c r="I338" s="96" t="s">
        <v>232</v>
      </c>
      <c r="J338" s="96">
        <v>2023</v>
      </c>
      <c r="K338" s="97" t="s">
        <v>77</v>
      </c>
      <c r="L338" s="97"/>
      <c r="M338" s="97" t="s">
        <v>72</v>
      </c>
      <c r="N338" s="96" t="s">
        <v>31</v>
      </c>
      <c r="O338" s="97" t="s">
        <v>32</v>
      </c>
      <c r="P338" s="98"/>
      <c r="Q338" s="96"/>
      <c r="R338" s="96"/>
      <c r="S338" s="96" t="s">
        <v>3196</v>
      </c>
      <c r="T338" s="96"/>
      <c r="U338" s="97"/>
      <c r="V338" s="97"/>
      <c r="W338" s="104" t="s">
        <v>112</v>
      </c>
      <c r="X338" s="104" t="s">
        <v>112</v>
      </c>
      <c r="Y338" s="98"/>
      <c r="Z338" s="97" t="s">
        <v>985</v>
      </c>
      <c r="AA338" s="96" t="s">
        <v>34</v>
      </c>
      <c r="AB338" s="9">
        <f t="shared" ca="1" si="25"/>
        <v>1110</v>
      </c>
      <c r="AC338" s="9" t="str">
        <f t="shared" ca="1" si="26"/>
        <v>Above 1 Year</v>
      </c>
      <c r="AD338" s="9" t="str">
        <f t="shared" ca="1" si="27"/>
        <v/>
      </c>
      <c r="AE338" s="9" t="str">
        <f t="shared" ca="1" si="28"/>
        <v/>
      </c>
      <c r="AF338" s="97" t="s">
        <v>378</v>
      </c>
      <c r="AG338" s="97" t="s">
        <v>4273</v>
      </c>
      <c r="AH338" s="97" t="str">
        <f t="shared" ca="1" si="29"/>
        <v>Above 1 Year</v>
      </c>
    </row>
    <row r="339" spans="1:34" s="24" customFormat="1" ht="25.5" customHeight="1" x14ac:dyDescent="0.25">
      <c r="A339" s="96">
        <v>338</v>
      </c>
      <c r="B339" s="61" t="s">
        <v>2810</v>
      </c>
      <c r="C339" s="97" t="s">
        <v>97</v>
      </c>
      <c r="D339" s="97"/>
      <c r="E339" s="97" t="s">
        <v>114</v>
      </c>
      <c r="F339" s="97" t="s">
        <v>956</v>
      </c>
      <c r="G339" s="96" t="s">
        <v>205</v>
      </c>
      <c r="H339" s="98">
        <v>45201</v>
      </c>
      <c r="I339" s="96" t="s">
        <v>232</v>
      </c>
      <c r="J339" s="96">
        <v>2023</v>
      </c>
      <c r="K339" s="97" t="s">
        <v>48</v>
      </c>
      <c r="L339" s="97"/>
      <c r="M339" s="97" t="s">
        <v>49</v>
      </c>
      <c r="N339" s="96" t="s">
        <v>31</v>
      </c>
      <c r="O339" s="97" t="s">
        <v>32</v>
      </c>
      <c r="P339" s="98"/>
      <c r="Q339" s="96"/>
      <c r="R339" s="96"/>
      <c r="S339" s="96" t="s">
        <v>3196</v>
      </c>
      <c r="T339" s="96"/>
      <c r="U339" s="97"/>
      <c r="V339" s="97"/>
      <c r="W339" s="104" t="s">
        <v>112</v>
      </c>
      <c r="X339" s="104" t="s">
        <v>112</v>
      </c>
      <c r="Y339" s="98"/>
      <c r="Z339" s="97" t="s">
        <v>986</v>
      </c>
      <c r="AA339" s="96" t="s">
        <v>34</v>
      </c>
      <c r="AB339" s="9">
        <f t="shared" ca="1" si="25"/>
        <v>1110</v>
      </c>
      <c r="AC339" s="9" t="str">
        <f t="shared" ca="1" si="26"/>
        <v>Above 1 Year</v>
      </c>
      <c r="AD339" s="9" t="str">
        <f t="shared" ca="1" si="27"/>
        <v/>
      </c>
      <c r="AE339" s="9" t="str">
        <f t="shared" ca="1" si="28"/>
        <v/>
      </c>
      <c r="AF339" s="97" t="s">
        <v>207</v>
      </c>
      <c r="AG339" s="97" t="s">
        <v>4274</v>
      </c>
      <c r="AH339" s="97" t="str">
        <f t="shared" ca="1" si="29"/>
        <v>Above 1 Year</v>
      </c>
    </row>
    <row r="340" spans="1:34" s="24" customFormat="1" ht="25.5" customHeight="1" x14ac:dyDescent="0.25">
      <c r="A340" s="96">
        <v>339</v>
      </c>
      <c r="B340" s="61" t="s">
        <v>2808</v>
      </c>
      <c r="C340" s="97" t="s">
        <v>41</v>
      </c>
      <c r="D340" s="97"/>
      <c r="E340" s="97" t="s">
        <v>42</v>
      </c>
      <c r="F340" s="97" t="s">
        <v>947</v>
      </c>
      <c r="G340" s="96" t="s">
        <v>240</v>
      </c>
      <c r="H340" s="98">
        <v>45206</v>
      </c>
      <c r="I340" s="96" t="s">
        <v>232</v>
      </c>
      <c r="J340" s="96">
        <v>2023</v>
      </c>
      <c r="K340" s="97" t="s">
        <v>39</v>
      </c>
      <c r="L340" s="97"/>
      <c r="M340" s="97" t="s">
        <v>39</v>
      </c>
      <c r="N340" s="96" t="s">
        <v>31</v>
      </c>
      <c r="O340" s="97" t="s">
        <v>32</v>
      </c>
      <c r="P340" s="98"/>
      <c r="Q340" s="96"/>
      <c r="R340" s="96"/>
      <c r="S340" s="96" t="s">
        <v>3196</v>
      </c>
      <c r="T340" s="96"/>
      <c r="U340" s="97"/>
      <c r="V340" s="97"/>
      <c r="W340" s="104" t="s">
        <v>142</v>
      </c>
      <c r="X340" s="104" t="s">
        <v>50</v>
      </c>
      <c r="Y340" s="98"/>
      <c r="Z340" s="97" t="s">
        <v>1708</v>
      </c>
      <c r="AA340" s="96" t="s">
        <v>34</v>
      </c>
      <c r="AB340" s="9">
        <f t="shared" ca="1" si="25"/>
        <v>1105</v>
      </c>
      <c r="AC340" s="9" t="str">
        <f t="shared" ca="1" si="26"/>
        <v>Above 1 Year</v>
      </c>
      <c r="AD340" s="9" t="str">
        <f t="shared" ca="1" si="27"/>
        <v/>
      </c>
      <c r="AE340" s="9" t="str">
        <f t="shared" ca="1" si="28"/>
        <v/>
      </c>
      <c r="AF340" s="97" t="s">
        <v>203</v>
      </c>
      <c r="AG340" s="97" t="s">
        <v>4275</v>
      </c>
      <c r="AH340" s="97" t="str">
        <f t="shared" ca="1" si="29"/>
        <v>Above 1 Year</v>
      </c>
    </row>
    <row r="341" spans="1:34" s="24" customFormat="1" ht="25.5" customHeight="1" x14ac:dyDescent="0.25">
      <c r="A341" s="96">
        <v>340</v>
      </c>
      <c r="B341" s="61" t="s">
        <v>2660</v>
      </c>
      <c r="C341" s="97" t="s">
        <v>37</v>
      </c>
      <c r="D341" s="97"/>
      <c r="E341" s="97" t="s">
        <v>107</v>
      </c>
      <c r="F341" s="97" t="s">
        <v>987</v>
      </c>
      <c r="G341" s="96" t="s">
        <v>227</v>
      </c>
      <c r="H341" s="98">
        <v>45211</v>
      </c>
      <c r="I341" s="96" t="s">
        <v>232</v>
      </c>
      <c r="J341" s="96">
        <v>2023</v>
      </c>
      <c r="K341" s="97" t="s">
        <v>59</v>
      </c>
      <c r="L341" s="97" t="s">
        <v>228</v>
      </c>
      <c r="M341" s="97" t="s">
        <v>59</v>
      </c>
      <c r="N341" s="96" t="s">
        <v>60</v>
      </c>
      <c r="O341" s="97" t="s">
        <v>32</v>
      </c>
      <c r="P341" s="98"/>
      <c r="Q341" s="96"/>
      <c r="R341" s="96"/>
      <c r="S341" s="96" t="s">
        <v>3196</v>
      </c>
      <c r="T341" s="96"/>
      <c r="U341" s="97"/>
      <c r="V341" s="97"/>
      <c r="W341" s="104" t="s">
        <v>112</v>
      </c>
      <c r="X341" s="104" t="s">
        <v>112</v>
      </c>
      <c r="Y341" s="98"/>
      <c r="Z341" s="97" t="s">
        <v>988</v>
      </c>
      <c r="AA341" s="96" t="s">
        <v>34</v>
      </c>
      <c r="AB341" s="9">
        <f t="shared" ca="1" si="25"/>
        <v>1100</v>
      </c>
      <c r="AC341" s="9" t="str">
        <f t="shared" ca="1" si="26"/>
        <v>Above 1 Year</v>
      </c>
      <c r="AD341" s="9" t="str">
        <f t="shared" ca="1" si="27"/>
        <v/>
      </c>
      <c r="AE341" s="9" t="str">
        <f t="shared" ca="1" si="28"/>
        <v/>
      </c>
      <c r="AF341" s="97" t="s">
        <v>229</v>
      </c>
      <c r="AG341" s="97" t="s">
        <v>4276</v>
      </c>
      <c r="AH341" s="97" t="str">
        <f t="shared" ca="1" si="29"/>
        <v>Above 1 Year</v>
      </c>
    </row>
    <row r="342" spans="1:34" s="24" customFormat="1" ht="25.5" customHeight="1" x14ac:dyDescent="0.25">
      <c r="A342" s="96">
        <v>341</v>
      </c>
      <c r="B342" s="61" t="s">
        <v>2660</v>
      </c>
      <c r="C342" s="97" t="s">
        <v>183</v>
      </c>
      <c r="D342" s="97"/>
      <c r="E342" s="97" t="s">
        <v>61</v>
      </c>
      <c r="F342" s="97" t="s">
        <v>977</v>
      </c>
      <c r="G342" s="96" t="s">
        <v>302</v>
      </c>
      <c r="H342" s="98">
        <v>45213</v>
      </c>
      <c r="I342" s="96" t="s">
        <v>232</v>
      </c>
      <c r="J342" s="96">
        <v>2023</v>
      </c>
      <c r="K342" s="97" t="s">
        <v>94</v>
      </c>
      <c r="L342" s="97"/>
      <c r="M342" s="97" t="s">
        <v>94</v>
      </c>
      <c r="N342" s="96" t="s">
        <v>31</v>
      </c>
      <c r="O342" s="97" t="s">
        <v>32</v>
      </c>
      <c r="P342" s="98"/>
      <c r="Q342" s="96"/>
      <c r="R342" s="96"/>
      <c r="S342" s="96" t="s">
        <v>3196</v>
      </c>
      <c r="T342" s="96"/>
      <c r="U342" s="97"/>
      <c r="V342" s="97"/>
      <c r="W342" s="104" t="s">
        <v>112</v>
      </c>
      <c r="X342" s="104" t="s">
        <v>112</v>
      </c>
      <c r="Y342" s="98"/>
      <c r="Z342" s="97" t="s">
        <v>989</v>
      </c>
      <c r="AA342" s="96" t="s">
        <v>34</v>
      </c>
      <c r="AB342" s="9">
        <f t="shared" ca="1" si="25"/>
        <v>1098</v>
      </c>
      <c r="AC342" s="9" t="str">
        <f t="shared" ca="1" si="26"/>
        <v>Above 1 Year</v>
      </c>
      <c r="AD342" s="9" t="str">
        <f t="shared" ca="1" si="27"/>
        <v/>
      </c>
      <c r="AE342" s="9" t="str">
        <f t="shared" ca="1" si="28"/>
        <v/>
      </c>
      <c r="AF342" s="97" t="s">
        <v>245</v>
      </c>
      <c r="AG342" s="97" t="s">
        <v>4277</v>
      </c>
      <c r="AH342" s="97" t="str">
        <f t="shared" ca="1" si="29"/>
        <v>Above 1 Year</v>
      </c>
    </row>
    <row r="343" spans="1:34" s="24" customFormat="1" ht="25.5" customHeight="1" x14ac:dyDescent="0.25">
      <c r="A343" s="96">
        <v>342</v>
      </c>
      <c r="B343" s="61" t="s">
        <v>2808</v>
      </c>
      <c r="C343" s="97" t="s">
        <v>41</v>
      </c>
      <c r="D343" s="97"/>
      <c r="E343" s="97" t="s">
        <v>42</v>
      </c>
      <c r="F343" s="97" t="s">
        <v>990</v>
      </c>
      <c r="G343" s="96" t="s">
        <v>317</v>
      </c>
      <c r="H343" s="98">
        <v>45215</v>
      </c>
      <c r="I343" s="96" t="s">
        <v>232</v>
      </c>
      <c r="J343" s="96">
        <v>2023</v>
      </c>
      <c r="K343" s="97" t="s">
        <v>94</v>
      </c>
      <c r="L343" s="97"/>
      <c r="M343" s="97" t="s">
        <v>94</v>
      </c>
      <c r="N343" s="96" t="s">
        <v>31</v>
      </c>
      <c r="O343" s="97" t="s">
        <v>32</v>
      </c>
      <c r="P343" s="98"/>
      <c r="Q343" s="96"/>
      <c r="R343" s="96"/>
      <c r="S343" s="96" t="s">
        <v>3196</v>
      </c>
      <c r="T343" s="96"/>
      <c r="U343" s="97"/>
      <c r="V343" s="97"/>
      <c r="W343" s="104" t="s">
        <v>112</v>
      </c>
      <c r="X343" s="104" t="s">
        <v>112</v>
      </c>
      <c r="Y343" s="98"/>
      <c r="Z343" s="97" t="s">
        <v>991</v>
      </c>
      <c r="AA343" s="96" t="s">
        <v>34</v>
      </c>
      <c r="AB343" s="9">
        <f t="shared" ca="1" si="25"/>
        <v>1096</v>
      </c>
      <c r="AC343" s="9" t="str">
        <f t="shared" ca="1" si="26"/>
        <v>Above 1 Year</v>
      </c>
      <c r="AD343" s="9" t="str">
        <f t="shared" ca="1" si="27"/>
        <v/>
      </c>
      <c r="AE343" s="9" t="str">
        <f t="shared" ca="1" si="28"/>
        <v/>
      </c>
      <c r="AF343" s="97" t="s">
        <v>245</v>
      </c>
      <c r="AG343" s="97" t="s">
        <v>4278</v>
      </c>
      <c r="AH343" s="97" t="str">
        <f t="shared" ca="1" si="29"/>
        <v>Above 1 Year</v>
      </c>
    </row>
    <row r="344" spans="1:34" s="24" customFormat="1" ht="25.5" customHeight="1" x14ac:dyDescent="0.25">
      <c r="A344" s="96">
        <v>343</v>
      </c>
      <c r="B344" s="61" t="s">
        <v>2810</v>
      </c>
      <c r="C344" s="97" t="s">
        <v>186</v>
      </c>
      <c r="D344" s="97"/>
      <c r="E344" s="97" t="s">
        <v>78</v>
      </c>
      <c r="F344" s="97" t="s">
        <v>992</v>
      </c>
      <c r="G344" s="96" t="s">
        <v>666</v>
      </c>
      <c r="H344" s="98">
        <v>45216</v>
      </c>
      <c r="I344" s="96" t="s">
        <v>232</v>
      </c>
      <c r="J344" s="96">
        <v>2023</v>
      </c>
      <c r="K344" s="97" t="s">
        <v>48</v>
      </c>
      <c r="L344" s="97"/>
      <c r="M344" s="97" t="s">
        <v>49</v>
      </c>
      <c r="N344" s="96" t="s">
        <v>31</v>
      </c>
      <c r="O344" s="97" t="s">
        <v>32</v>
      </c>
      <c r="P344" s="98"/>
      <c r="Q344" s="96"/>
      <c r="R344" s="96"/>
      <c r="S344" s="96" t="s">
        <v>3196</v>
      </c>
      <c r="T344" s="96"/>
      <c r="U344" s="97"/>
      <c r="V344" s="97"/>
      <c r="W344" s="104" t="s">
        <v>112</v>
      </c>
      <c r="X344" s="104" t="s">
        <v>112</v>
      </c>
      <c r="Y344" s="98"/>
      <c r="Z344" s="97" t="s">
        <v>993</v>
      </c>
      <c r="AA344" s="96" t="s">
        <v>34</v>
      </c>
      <c r="AB344" s="9">
        <f t="shared" ca="1" si="25"/>
        <v>1095</v>
      </c>
      <c r="AC344" s="9" t="str">
        <f t="shared" ca="1" si="26"/>
        <v>Above 1 Year</v>
      </c>
      <c r="AD344" s="9" t="str">
        <f t="shared" ca="1" si="27"/>
        <v/>
      </c>
      <c r="AE344" s="9" t="str">
        <f t="shared" ca="1" si="28"/>
        <v/>
      </c>
      <c r="AF344" s="97" t="s">
        <v>207</v>
      </c>
      <c r="AG344" s="97" t="s">
        <v>4279</v>
      </c>
      <c r="AH344" s="97" t="str">
        <f t="shared" ca="1" si="29"/>
        <v>Above 1 Year</v>
      </c>
    </row>
    <row r="345" spans="1:34" s="24" customFormat="1" ht="25.5" customHeight="1" x14ac:dyDescent="0.25">
      <c r="A345" s="96">
        <v>344</v>
      </c>
      <c r="B345" s="61" t="s">
        <v>2810</v>
      </c>
      <c r="C345" s="97" t="s">
        <v>186</v>
      </c>
      <c r="D345" s="97"/>
      <c r="E345" s="97" t="s">
        <v>78</v>
      </c>
      <c r="F345" s="97" t="s">
        <v>994</v>
      </c>
      <c r="G345" s="96" t="s">
        <v>995</v>
      </c>
      <c r="H345" s="98">
        <v>45224</v>
      </c>
      <c r="I345" s="96" t="s">
        <v>232</v>
      </c>
      <c r="J345" s="96">
        <v>2023</v>
      </c>
      <c r="K345" s="97" t="s">
        <v>48</v>
      </c>
      <c r="L345" s="97"/>
      <c r="M345" s="97" t="s">
        <v>49</v>
      </c>
      <c r="N345" s="96" t="s">
        <v>31</v>
      </c>
      <c r="O345" s="97" t="s">
        <v>32</v>
      </c>
      <c r="P345" s="98"/>
      <c r="Q345" s="96"/>
      <c r="R345" s="96"/>
      <c r="S345" s="96" t="s">
        <v>3196</v>
      </c>
      <c r="T345" s="96"/>
      <c r="U345" s="97"/>
      <c r="V345" s="97"/>
      <c r="W345" s="104" t="s">
        <v>33</v>
      </c>
      <c r="X345" s="104" t="s">
        <v>33</v>
      </c>
      <c r="Y345" s="98">
        <v>46209</v>
      </c>
      <c r="Z345" s="97" t="s">
        <v>996</v>
      </c>
      <c r="AA345" s="96" t="s">
        <v>34</v>
      </c>
      <c r="AB345" s="9">
        <f t="shared" ca="1" si="25"/>
        <v>1087</v>
      </c>
      <c r="AC345" s="9" t="str">
        <f t="shared" ca="1" si="26"/>
        <v>Above 1 Year</v>
      </c>
      <c r="AD345" s="9">
        <f t="shared" ca="1" si="27"/>
        <v>102</v>
      </c>
      <c r="AE345" s="9" t="str">
        <f t="shared" ca="1" si="28"/>
        <v>Above 3 Months</v>
      </c>
      <c r="AF345" s="97" t="s">
        <v>207</v>
      </c>
      <c r="AG345" s="97" t="s">
        <v>4280</v>
      </c>
      <c r="AH345" s="97" t="str">
        <f t="shared" si="29"/>
        <v/>
      </c>
    </row>
    <row r="346" spans="1:34" s="24" customFormat="1" ht="25.5" customHeight="1" x14ac:dyDescent="0.25">
      <c r="A346" s="96">
        <v>345</v>
      </c>
      <c r="B346" s="61" t="s">
        <v>2660</v>
      </c>
      <c r="C346" s="97" t="s">
        <v>183</v>
      </c>
      <c r="D346" s="97"/>
      <c r="E346" s="97" t="s">
        <v>74</v>
      </c>
      <c r="F346" s="97" t="s">
        <v>998</v>
      </c>
      <c r="G346" s="96" t="s">
        <v>264</v>
      </c>
      <c r="H346" s="98">
        <v>45229</v>
      </c>
      <c r="I346" s="96" t="s">
        <v>232</v>
      </c>
      <c r="J346" s="96">
        <v>2023</v>
      </c>
      <c r="K346" s="97" t="s">
        <v>59</v>
      </c>
      <c r="L346" s="97" t="s">
        <v>265</v>
      </c>
      <c r="M346" s="97" t="s">
        <v>59</v>
      </c>
      <c r="N346" s="96" t="s">
        <v>60</v>
      </c>
      <c r="O346" s="97" t="s">
        <v>32</v>
      </c>
      <c r="P346" s="98"/>
      <c r="Q346" s="96"/>
      <c r="R346" s="96"/>
      <c r="S346" s="96" t="s">
        <v>3196</v>
      </c>
      <c r="T346" s="96"/>
      <c r="U346" s="97"/>
      <c r="V346" s="97"/>
      <c r="W346" s="104" t="s">
        <v>112</v>
      </c>
      <c r="X346" s="104" t="s">
        <v>112</v>
      </c>
      <c r="Y346" s="98"/>
      <c r="Z346" s="97" t="s">
        <v>999</v>
      </c>
      <c r="AA346" s="96" t="s">
        <v>34</v>
      </c>
      <c r="AB346" s="9">
        <f t="shared" ca="1" si="25"/>
        <v>1082</v>
      </c>
      <c r="AC346" s="9" t="str">
        <f t="shared" ca="1" si="26"/>
        <v>Above 1 Year</v>
      </c>
      <c r="AD346" s="9" t="str">
        <f t="shared" ca="1" si="27"/>
        <v/>
      </c>
      <c r="AE346" s="9" t="str">
        <f t="shared" ca="1" si="28"/>
        <v/>
      </c>
      <c r="AF346" s="97" t="s">
        <v>229</v>
      </c>
      <c r="AG346" s="97" t="s">
        <v>4281</v>
      </c>
      <c r="AH346" s="97" t="str">
        <f t="shared" ca="1" si="29"/>
        <v>Above 1 Year</v>
      </c>
    </row>
    <row r="347" spans="1:34" s="24" customFormat="1" ht="25.5" customHeight="1" x14ac:dyDescent="0.25">
      <c r="A347" s="96">
        <v>346</v>
      </c>
      <c r="B347" s="61" t="s">
        <v>2660</v>
      </c>
      <c r="C347" s="97" t="s">
        <v>37</v>
      </c>
      <c r="D347" s="97"/>
      <c r="E347" s="97" t="s">
        <v>107</v>
      </c>
      <c r="F347" s="97" t="s">
        <v>1000</v>
      </c>
      <c r="G347" s="96" t="s">
        <v>70</v>
      </c>
      <c r="H347" s="98">
        <v>45230</v>
      </c>
      <c r="I347" s="96" t="s">
        <v>232</v>
      </c>
      <c r="J347" s="96">
        <v>2023</v>
      </c>
      <c r="K347" s="97" t="s">
        <v>70</v>
      </c>
      <c r="L347" s="97"/>
      <c r="M347" s="97" t="s">
        <v>70</v>
      </c>
      <c r="N347" s="96" t="s">
        <v>70</v>
      </c>
      <c r="O347" s="97" t="s">
        <v>32</v>
      </c>
      <c r="P347" s="98"/>
      <c r="Q347" s="96"/>
      <c r="R347" s="96"/>
      <c r="S347" s="96" t="s">
        <v>3196</v>
      </c>
      <c r="T347" s="96"/>
      <c r="U347" s="97"/>
      <c r="V347" s="97"/>
      <c r="W347" s="104" t="s">
        <v>112</v>
      </c>
      <c r="X347" s="104" t="s">
        <v>112</v>
      </c>
      <c r="Y347" s="98"/>
      <c r="Z347" s="97" t="s">
        <v>1001</v>
      </c>
      <c r="AA347" s="96" t="s">
        <v>34</v>
      </c>
      <c r="AB347" s="9">
        <f t="shared" ca="1" si="25"/>
        <v>1081</v>
      </c>
      <c r="AC347" s="9" t="str">
        <f t="shared" ca="1" si="26"/>
        <v>Above 1 Year</v>
      </c>
      <c r="AD347" s="9" t="str">
        <f t="shared" ca="1" si="27"/>
        <v/>
      </c>
      <c r="AE347" s="9" t="str">
        <f t="shared" ca="1" si="28"/>
        <v/>
      </c>
      <c r="AF347" s="97" t="s">
        <v>254</v>
      </c>
      <c r="AG347" s="97" t="s">
        <v>4282</v>
      </c>
      <c r="AH347" s="97" t="str">
        <f t="shared" ca="1" si="29"/>
        <v>Above 1 Year</v>
      </c>
    </row>
    <row r="348" spans="1:34" s="24" customFormat="1" ht="25.5" customHeight="1" x14ac:dyDescent="0.25">
      <c r="A348" s="96">
        <v>347</v>
      </c>
      <c r="B348" s="61" t="s">
        <v>2808</v>
      </c>
      <c r="C348" s="97" t="s">
        <v>2661</v>
      </c>
      <c r="D348" s="97"/>
      <c r="E348" s="97" t="s">
        <v>89</v>
      </c>
      <c r="F348" s="97" t="s">
        <v>1002</v>
      </c>
      <c r="G348" s="96" t="s">
        <v>1003</v>
      </c>
      <c r="H348" s="98">
        <v>45236</v>
      </c>
      <c r="I348" s="96" t="s">
        <v>206</v>
      </c>
      <c r="J348" s="96">
        <v>2023</v>
      </c>
      <c r="K348" s="97" t="s">
        <v>75</v>
      </c>
      <c r="L348" s="97"/>
      <c r="M348" s="97" t="s">
        <v>54</v>
      </c>
      <c r="N348" s="96" t="s">
        <v>31</v>
      </c>
      <c r="O348" s="97" t="s">
        <v>32</v>
      </c>
      <c r="P348" s="98">
        <v>45276</v>
      </c>
      <c r="Q348" s="96"/>
      <c r="R348" s="96"/>
      <c r="S348" s="96" t="s">
        <v>3196</v>
      </c>
      <c r="T348" s="96"/>
      <c r="U348" s="97"/>
      <c r="V348" s="97"/>
      <c r="W348" s="104" t="s">
        <v>33</v>
      </c>
      <c r="X348" s="104" t="s">
        <v>33</v>
      </c>
      <c r="Y348" s="98">
        <v>45276</v>
      </c>
      <c r="Z348" s="97" t="s">
        <v>1004</v>
      </c>
      <c r="AA348" s="96" t="s">
        <v>34</v>
      </c>
      <c r="AB348" s="9">
        <f t="shared" ca="1" si="25"/>
        <v>1075</v>
      </c>
      <c r="AC348" s="9" t="str">
        <f t="shared" ca="1" si="26"/>
        <v>Above 1 Year</v>
      </c>
      <c r="AD348" s="9">
        <f t="shared" ca="1" si="27"/>
        <v>1035</v>
      </c>
      <c r="AE348" s="9" t="str">
        <f t="shared" ca="1" si="28"/>
        <v>Above 1 Year</v>
      </c>
      <c r="AF348" s="97" t="s">
        <v>216</v>
      </c>
      <c r="AG348" s="97" t="s">
        <v>4283</v>
      </c>
      <c r="AH348" s="97" t="str">
        <f t="shared" si="29"/>
        <v/>
      </c>
    </row>
    <row r="349" spans="1:34" s="24" customFormat="1" ht="25.5" customHeight="1" x14ac:dyDescent="0.25">
      <c r="A349" s="96">
        <v>348</v>
      </c>
      <c r="B349" s="61" t="s">
        <v>2810</v>
      </c>
      <c r="C349" s="97">
        <v>0</v>
      </c>
      <c r="D349" s="97"/>
      <c r="E349" s="97" t="s">
        <v>68</v>
      </c>
      <c r="F349" s="97" t="s">
        <v>1005</v>
      </c>
      <c r="G349" s="96" t="s">
        <v>317</v>
      </c>
      <c r="H349" s="98">
        <v>45237</v>
      </c>
      <c r="I349" s="96" t="s">
        <v>206</v>
      </c>
      <c r="J349" s="96">
        <v>2023</v>
      </c>
      <c r="K349" s="97" t="s">
        <v>94</v>
      </c>
      <c r="L349" s="97"/>
      <c r="M349" s="97" t="s">
        <v>94</v>
      </c>
      <c r="N349" s="96" t="s">
        <v>31</v>
      </c>
      <c r="O349" s="97" t="s">
        <v>32</v>
      </c>
      <c r="P349" s="98"/>
      <c r="Q349" s="96"/>
      <c r="R349" s="96"/>
      <c r="S349" s="96" t="s">
        <v>3196</v>
      </c>
      <c r="T349" s="96"/>
      <c r="U349" s="97"/>
      <c r="V349" s="97"/>
      <c r="W349" s="104" t="s">
        <v>112</v>
      </c>
      <c r="X349" s="104" t="s">
        <v>112</v>
      </c>
      <c r="Y349" s="98"/>
      <c r="Z349" s="97" t="s">
        <v>1006</v>
      </c>
      <c r="AA349" s="96" t="s">
        <v>34</v>
      </c>
      <c r="AB349" s="9">
        <f t="shared" ca="1" si="25"/>
        <v>1074</v>
      </c>
      <c r="AC349" s="9" t="str">
        <f t="shared" ca="1" si="26"/>
        <v>Above 1 Year</v>
      </c>
      <c r="AD349" s="9" t="str">
        <f t="shared" ca="1" si="27"/>
        <v/>
      </c>
      <c r="AE349" s="9" t="str">
        <f t="shared" ca="1" si="28"/>
        <v/>
      </c>
      <c r="AF349" s="97" t="s">
        <v>245</v>
      </c>
      <c r="AG349" s="97" t="s">
        <v>4284</v>
      </c>
      <c r="AH349" s="97" t="str">
        <f t="shared" ca="1" si="29"/>
        <v>Above 1 Year</v>
      </c>
    </row>
    <row r="350" spans="1:34" s="24" customFormat="1" ht="25.5" customHeight="1" x14ac:dyDescent="0.25">
      <c r="A350" s="96">
        <v>349</v>
      </c>
      <c r="B350" s="61" t="s">
        <v>2660</v>
      </c>
      <c r="C350" s="97" t="s">
        <v>37</v>
      </c>
      <c r="D350" s="97"/>
      <c r="E350" s="97" t="s">
        <v>104</v>
      </c>
      <c r="F350" s="97" t="s">
        <v>1007</v>
      </c>
      <c r="G350" s="96" t="s">
        <v>852</v>
      </c>
      <c r="H350" s="98">
        <v>45238</v>
      </c>
      <c r="I350" s="96" t="s">
        <v>206</v>
      </c>
      <c r="J350" s="96">
        <v>2023</v>
      </c>
      <c r="K350" s="97" t="s">
        <v>48</v>
      </c>
      <c r="L350" s="97"/>
      <c r="M350" s="97" t="s">
        <v>49</v>
      </c>
      <c r="N350" s="96" t="s">
        <v>31</v>
      </c>
      <c r="O350" s="97" t="s">
        <v>32</v>
      </c>
      <c r="P350" s="98"/>
      <c r="Q350" s="96"/>
      <c r="R350" s="96"/>
      <c r="S350" s="96" t="s">
        <v>3196</v>
      </c>
      <c r="T350" s="96"/>
      <c r="U350" s="97"/>
      <c r="V350" s="97"/>
      <c r="W350" s="104" t="s">
        <v>112</v>
      </c>
      <c r="X350" s="104" t="s">
        <v>112</v>
      </c>
      <c r="Y350" s="98"/>
      <c r="Z350" s="97" t="s">
        <v>1008</v>
      </c>
      <c r="AA350" s="96" t="s">
        <v>34</v>
      </c>
      <c r="AB350" s="9">
        <f t="shared" ca="1" si="25"/>
        <v>1073</v>
      </c>
      <c r="AC350" s="9" t="str">
        <f t="shared" ca="1" si="26"/>
        <v>Above 1 Year</v>
      </c>
      <c r="AD350" s="9" t="str">
        <f t="shared" ca="1" si="27"/>
        <v/>
      </c>
      <c r="AE350" s="9" t="str">
        <f t="shared" ca="1" si="28"/>
        <v/>
      </c>
      <c r="AF350" s="97" t="s">
        <v>207</v>
      </c>
      <c r="AG350" s="97" t="s">
        <v>4285</v>
      </c>
      <c r="AH350" s="97" t="str">
        <f t="shared" ca="1" si="29"/>
        <v>Above 1 Year</v>
      </c>
    </row>
    <row r="351" spans="1:34" s="24" customFormat="1" ht="25.5" customHeight="1" x14ac:dyDescent="0.25">
      <c r="A351" s="96">
        <v>350</v>
      </c>
      <c r="B351" s="61" t="s">
        <v>2660</v>
      </c>
      <c r="C351" s="97" t="s">
        <v>46</v>
      </c>
      <c r="D351" s="97"/>
      <c r="E351" s="97" t="s">
        <v>64</v>
      </c>
      <c r="F351" s="97" t="s">
        <v>1009</v>
      </c>
      <c r="G351" s="96" t="s">
        <v>462</v>
      </c>
      <c r="H351" s="98">
        <v>45238</v>
      </c>
      <c r="I351" s="96" t="s">
        <v>206</v>
      </c>
      <c r="J351" s="96">
        <v>2023</v>
      </c>
      <c r="K351" s="97" t="s">
        <v>103</v>
      </c>
      <c r="L351" s="97"/>
      <c r="M351" s="97" t="s">
        <v>49</v>
      </c>
      <c r="N351" s="96" t="s">
        <v>31</v>
      </c>
      <c r="O351" s="97" t="s">
        <v>32</v>
      </c>
      <c r="P351" s="98"/>
      <c r="Q351" s="96"/>
      <c r="R351" s="96"/>
      <c r="S351" s="96" t="s">
        <v>3196</v>
      </c>
      <c r="T351" s="96"/>
      <c r="U351" s="97"/>
      <c r="V351" s="97"/>
      <c r="W351" s="104" t="s">
        <v>33</v>
      </c>
      <c r="X351" s="104" t="s">
        <v>33</v>
      </c>
      <c r="Y351" s="98">
        <v>46262</v>
      </c>
      <c r="Z351" s="97" t="s">
        <v>1010</v>
      </c>
      <c r="AA351" s="96" t="s">
        <v>34</v>
      </c>
      <c r="AB351" s="9">
        <f t="shared" ca="1" si="25"/>
        <v>1073</v>
      </c>
      <c r="AC351" s="9" t="str">
        <f t="shared" ca="1" si="26"/>
        <v>Above 1 Year</v>
      </c>
      <c r="AD351" s="9">
        <f t="shared" ca="1" si="27"/>
        <v>49</v>
      </c>
      <c r="AE351" s="9" t="str">
        <f t="shared" ca="1" si="28"/>
        <v>45 to 60 Days</v>
      </c>
      <c r="AF351" s="97" t="s">
        <v>207</v>
      </c>
      <c r="AG351" s="97" t="s">
        <v>4286</v>
      </c>
      <c r="AH351" s="97" t="str">
        <f t="shared" si="29"/>
        <v/>
      </c>
    </row>
    <row r="352" spans="1:34" s="24" customFormat="1" ht="25.5" customHeight="1" x14ac:dyDescent="0.25">
      <c r="A352" s="96">
        <v>351</v>
      </c>
      <c r="B352" s="61" t="s">
        <v>2810</v>
      </c>
      <c r="C352" s="97">
        <v>0</v>
      </c>
      <c r="D352" s="97"/>
      <c r="E352" s="97" t="s">
        <v>68</v>
      </c>
      <c r="F352" s="97" t="s">
        <v>1011</v>
      </c>
      <c r="G352" s="96" t="s">
        <v>264</v>
      </c>
      <c r="H352" s="98">
        <v>45241</v>
      </c>
      <c r="I352" s="96" t="s">
        <v>206</v>
      </c>
      <c r="J352" s="96">
        <v>2023</v>
      </c>
      <c r="K352" s="97" t="s">
        <v>59</v>
      </c>
      <c r="L352" s="97" t="s">
        <v>265</v>
      </c>
      <c r="M352" s="97" t="s">
        <v>59</v>
      </c>
      <c r="N352" s="96" t="s">
        <v>60</v>
      </c>
      <c r="O352" s="97" t="s">
        <v>32</v>
      </c>
      <c r="P352" s="98"/>
      <c r="Q352" s="96"/>
      <c r="R352" s="96"/>
      <c r="S352" s="96" t="s">
        <v>3196</v>
      </c>
      <c r="T352" s="96"/>
      <c r="U352" s="97"/>
      <c r="V352" s="97"/>
      <c r="W352" s="104" t="s">
        <v>112</v>
      </c>
      <c r="X352" s="104" t="s">
        <v>112</v>
      </c>
      <c r="Y352" s="98"/>
      <c r="Z352" s="97" t="s">
        <v>1012</v>
      </c>
      <c r="AA352" s="96" t="s">
        <v>34</v>
      </c>
      <c r="AB352" s="9">
        <f t="shared" ca="1" si="25"/>
        <v>1070</v>
      </c>
      <c r="AC352" s="9" t="str">
        <f t="shared" ca="1" si="26"/>
        <v>Above 1 Year</v>
      </c>
      <c r="AD352" s="9" t="str">
        <f t="shared" ca="1" si="27"/>
        <v/>
      </c>
      <c r="AE352" s="9" t="str">
        <f t="shared" ca="1" si="28"/>
        <v/>
      </c>
      <c r="AF352" s="97" t="s">
        <v>229</v>
      </c>
      <c r="AG352" s="97" t="s">
        <v>4287</v>
      </c>
      <c r="AH352" s="97" t="str">
        <f t="shared" ca="1" si="29"/>
        <v>Above 1 Year</v>
      </c>
    </row>
    <row r="353" spans="1:34" s="24" customFormat="1" ht="25.5" customHeight="1" x14ac:dyDescent="0.25">
      <c r="A353" s="96">
        <v>352</v>
      </c>
      <c r="B353" s="61" t="s">
        <v>2808</v>
      </c>
      <c r="C353" s="97" t="s">
        <v>185</v>
      </c>
      <c r="D353" s="97"/>
      <c r="E353" s="97" t="s">
        <v>73</v>
      </c>
      <c r="F353" s="97" t="s">
        <v>975</v>
      </c>
      <c r="G353" s="96" t="s">
        <v>70</v>
      </c>
      <c r="H353" s="98">
        <v>45241</v>
      </c>
      <c r="I353" s="96" t="s">
        <v>206</v>
      </c>
      <c r="J353" s="96">
        <v>2023</v>
      </c>
      <c r="K353" s="97" t="s">
        <v>70</v>
      </c>
      <c r="L353" s="97"/>
      <c r="M353" s="97" t="s">
        <v>70</v>
      </c>
      <c r="N353" s="96" t="s">
        <v>70</v>
      </c>
      <c r="O353" s="97" t="s">
        <v>32</v>
      </c>
      <c r="P353" s="98"/>
      <c r="Q353" s="96"/>
      <c r="R353" s="96"/>
      <c r="S353" s="96" t="s">
        <v>3196</v>
      </c>
      <c r="T353" s="96"/>
      <c r="U353" s="97"/>
      <c r="V353" s="97"/>
      <c r="W353" s="104" t="s">
        <v>112</v>
      </c>
      <c r="X353" s="104" t="s">
        <v>112</v>
      </c>
      <c r="Y353" s="98"/>
      <c r="Z353" s="97" t="s">
        <v>1013</v>
      </c>
      <c r="AA353" s="96" t="s">
        <v>34</v>
      </c>
      <c r="AB353" s="9">
        <f t="shared" ca="1" si="25"/>
        <v>1070</v>
      </c>
      <c r="AC353" s="9" t="str">
        <f t="shared" ca="1" si="26"/>
        <v>Above 1 Year</v>
      </c>
      <c r="AD353" s="9" t="str">
        <f t="shared" ca="1" si="27"/>
        <v/>
      </c>
      <c r="AE353" s="9" t="str">
        <f t="shared" ca="1" si="28"/>
        <v/>
      </c>
      <c r="AF353" s="97" t="s">
        <v>254</v>
      </c>
      <c r="AG353" s="97" t="s">
        <v>4288</v>
      </c>
      <c r="AH353" s="97" t="str">
        <f t="shared" ca="1" si="29"/>
        <v>Above 1 Year</v>
      </c>
    </row>
    <row r="354" spans="1:34" s="24" customFormat="1" ht="25.5" customHeight="1" x14ac:dyDescent="0.25">
      <c r="A354" s="96">
        <v>353</v>
      </c>
      <c r="B354" s="61" t="s">
        <v>2660</v>
      </c>
      <c r="C354" s="97" t="s">
        <v>37</v>
      </c>
      <c r="D354" s="97"/>
      <c r="E354" s="97" t="s">
        <v>90</v>
      </c>
      <c r="F354" s="97" t="s">
        <v>1014</v>
      </c>
      <c r="G354" s="96" t="s">
        <v>302</v>
      </c>
      <c r="H354" s="98">
        <v>45243</v>
      </c>
      <c r="I354" s="96" t="s">
        <v>206</v>
      </c>
      <c r="J354" s="96">
        <v>2023</v>
      </c>
      <c r="K354" s="97" t="s">
        <v>94</v>
      </c>
      <c r="L354" s="97"/>
      <c r="M354" s="97" t="s">
        <v>94</v>
      </c>
      <c r="N354" s="96" t="s">
        <v>31</v>
      </c>
      <c r="O354" s="97" t="s">
        <v>32</v>
      </c>
      <c r="P354" s="98"/>
      <c r="Q354" s="96"/>
      <c r="R354" s="96"/>
      <c r="S354" s="96" t="s">
        <v>3196</v>
      </c>
      <c r="T354" s="96"/>
      <c r="U354" s="97"/>
      <c r="V354" s="97"/>
      <c r="W354" s="104" t="s">
        <v>112</v>
      </c>
      <c r="X354" s="104" t="s">
        <v>112</v>
      </c>
      <c r="Y354" s="98"/>
      <c r="Z354" s="97" t="s">
        <v>1015</v>
      </c>
      <c r="AA354" s="96" t="s">
        <v>34</v>
      </c>
      <c r="AB354" s="9">
        <f t="shared" ca="1" si="25"/>
        <v>1068</v>
      </c>
      <c r="AC354" s="9" t="str">
        <f t="shared" ca="1" si="26"/>
        <v>Above 1 Year</v>
      </c>
      <c r="AD354" s="9" t="str">
        <f t="shared" ca="1" si="27"/>
        <v/>
      </c>
      <c r="AE354" s="9" t="str">
        <f t="shared" ca="1" si="28"/>
        <v/>
      </c>
      <c r="AF354" s="97" t="s">
        <v>245</v>
      </c>
      <c r="AG354" s="97" t="s">
        <v>4289</v>
      </c>
      <c r="AH354" s="97" t="str">
        <f t="shared" ca="1" si="29"/>
        <v>Above 1 Year</v>
      </c>
    </row>
    <row r="355" spans="1:34" s="24" customFormat="1" ht="25.5" customHeight="1" x14ac:dyDescent="0.25">
      <c r="A355" s="96">
        <v>354</v>
      </c>
      <c r="B355" s="61" t="s">
        <v>2808</v>
      </c>
      <c r="C355" s="97" t="s">
        <v>185</v>
      </c>
      <c r="D355" s="97"/>
      <c r="E355" s="97" t="s">
        <v>73</v>
      </c>
      <c r="F355" s="97" t="s">
        <v>1510</v>
      </c>
      <c r="G355" s="96" t="s">
        <v>759</v>
      </c>
      <c r="H355" s="98">
        <v>45245</v>
      </c>
      <c r="I355" s="96" t="s">
        <v>206</v>
      </c>
      <c r="J355" s="96">
        <v>2023</v>
      </c>
      <c r="K355" s="97" t="s">
        <v>122</v>
      </c>
      <c r="L355" s="97"/>
      <c r="M355" s="97" t="s">
        <v>49</v>
      </c>
      <c r="N355" s="96" t="s">
        <v>31</v>
      </c>
      <c r="O355" s="97" t="s">
        <v>32</v>
      </c>
      <c r="P355" s="98"/>
      <c r="Q355" s="96"/>
      <c r="R355" s="96"/>
      <c r="S355" s="96" t="s">
        <v>3196</v>
      </c>
      <c r="T355" s="96"/>
      <c r="U355" s="97"/>
      <c r="V355" s="97"/>
      <c r="W355" s="104" t="s">
        <v>112</v>
      </c>
      <c r="X355" s="104" t="s">
        <v>112</v>
      </c>
      <c r="Y355" s="98"/>
      <c r="Z355" s="97" t="s">
        <v>1511</v>
      </c>
      <c r="AA355" s="96" t="s">
        <v>34</v>
      </c>
      <c r="AB355" s="9">
        <f t="shared" ca="1" si="25"/>
        <v>1066</v>
      </c>
      <c r="AC355" s="9" t="str">
        <f t="shared" ca="1" si="26"/>
        <v>Above 1 Year</v>
      </c>
      <c r="AD355" s="9" t="str">
        <f t="shared" ca="1" si="27"/>
        <v/>
      </c>
      <c r="AE355" s="9" t="str">
        <f t="shared" ca="1" si="28"/>
        <v/>
      </c>
      <c r="AF355" s="97" t="s">
        <v>207</v>
      </c>
      <c r="AG355" s="97" t="s">
        <v>4290</v>
      </c>
      <c r="AH355" s="97" t="str">
        <f t="shared" ca="1" si="29"/>
        <v>Above 1 Year</v>
      </c>
    </row>
    <row r="356" spans="1:34" s="24" customFormat="1" ht="25.5" customHeight="1" x14ac:dyDescent="0.25">
      <c r="A356" s="96">
        <v>355</v>
      </c>
      <c r="B356" s="61" t="s">
        <v>2808</v>
      </c>
      <c r="C356" s="97">
        <v>0</v>
      </c>
      <c r="D356" s="97"/>
      <c r="E356" s="97" t="s">
        <v>51</v>
      </c>
      <c r="F356" s="97" t="s">
        <v>1937</v>
      </c>
      <c r="G356" s="96" t="s">
        <v>302</v>
      </c>
      <c r="H356" s="98">
        <v>45245</v>
      </c>
      <c r="I356" s="96" t="s">
        <v>206</v>
      </c>
      <c r="J356" s="96">
        <v>2023</v>
      </c>
      <c r="K356" s="97" t="s">
        <v>94</v>
      </c>
      <c r="L356" s="97"/>
      <c r="M356" s="97" t="s">
        <v>94</v>
      </c>
      <c r="N356" s="96" t="s">
        <v>31</v>
      </c>
      <c r="O356" s="97" t="s">
        <v>32</v>
      </c>
      <c r="P356" s="98"/>
      <c r="Q356" s="96"/>
      <c r="R356" s="96"/>
      <c r="S356" s="96" t="s">
        <v>3196</v>
      </c>
      <c r="T356" s="96"/>
      <c r="U356" s="97"/>
      <c r="V356" s="97"/>
      <c r="W356" s="104" t="s">
        <v>128</v>
      </c>
      <c r="X356" s="104" t="s">
        <v>128</v>
      </c>
      <c r="Y356" s="98"/>
      <c r="Z356" s="97" t="s">
        <v>1938</v>
      </c>
      <c r="AA356" s="96" t="s">
        <v>34</v>
      </c>
      <c r="AB356" s="9">
        <f t="shared" ca="1" si="25"/>
        <v>1066</v>
      </c>
      <c r="AC356" s="9" t="str">
        <f t="shared" ca="1" si="26"/>
        <v>Above 1 Year</v>
      </c>
      <c r="AD356" s="9" t="str">
        <f t="shared" ca="1" si="27"/>
        <v/>
      </c>
      <c r="AE356" s="9" t="str">
        <f t="shared" ca="1" si="28"/>
        <v/>
      </c>
      <c r="AF356" s="97" t="s">
        <v>245</v>
      </c>
      <c r="AG356" s="97" t="s">
        <v>4291</v>
      </c>
      <c r="AH356" s="97" t="str">
        <f t="shared" ca="1" si="29"/>
        <v>Above 1 Year</v>
      </c>
    </row>
    <row r="357" spans="1:34" s="24" customFormat="1" ht="25.5" customHeight="1" x14ac:dyDescent="0.25">
      <c r="A357" s="96">
        <v>356</v>
      </c>
      <c r="B357" s="61" t="s">
        <v>2808</v>
      </c>
      <c r="C357" s="97" t="s">
        <v>2661</v>
      </c>
      <c r="D357" s="97"/>
      <c r="E357" s="97" t="s">
        <v>84</v>
      </c>
      <c r="F357" s="97" t="s">
        <v>1017</v>
      </c>
      <c r="G357" s="96" t="s">
        <v>302</v>
      </c>
      <c r="H357" s="98">
        <v>45248</v>
      </c>
      <c r="I357" s="96" t="s">
        <v>206</v>
      </c>
      <c r="J357" s="96">
        <v>2023</v>
      </c>
      <c r="K357" s="97" t="s">
        <v>94</v>
      </c>
      <c r="L357" s="97"/>
      <c r="M357" s="97" t="s">
        <v>94</v>
      </c>
      <c r="N357" s="96" t="s">
        <v>31</v>
      </c>
      <c r="O357" s="97" t="s">
        <v>32</v>
      </c>
      <c r="P357" s="98"/>
      <c r="Q357" s="96"/>
      <c r="R357" s="96"/>
      <c r="S357" s="96" t="s">
        <v>3196</v>
      </c>
      <c r="T357" s="96"/>
      <c r="U357" s="97"/>
      <c r="V357" s="97"/>
      <c r="W357" s="104" t="s">
        <v>112</v>
      </c>
      <c r="X357" s="104" t="s">
        <v>112</v>
      </c>
      <c r="Y357" s="98"/>
      <c r="Z357" s="97" t="s">
        <v>1018</v>
      </c>
      <c r="AA357" s="96" t="s">
        <v>34</v>
      </c>
      <c r="AB357" s="9">
        <f t="shared" ca="1" si="25"/>
        <v>1063</v>
      </c>
      <c r="AC357" s="9" t="str">
        <f t="shared" ca="1" si="26"/>
        <v>Above 1 Year</v>
      </c>
      <c r="AD357" s="9" t="str">
        <f t="shared" ca="1" si="27"/>
        <v/>
      </c>
      <c r="AE357" s="9" t="str">
        <f t="shared" ca="1" si="28"/>
        <v/>
      </c>
      <c r="AF357" s="97" t="s">
        <v>245</v>
      </c>
      <c r="AG357" s="97" t="s">
        <v>4292</v>
      </c>
      <c r="AH357" s="97" t="str">
        <f t="shared" ca="1" si="29"/>
        <v>Above 1 Year</v>
      </c>
    </row>
    <row r="358" spans="1:34" s="24" customFormat="1" ht="25.5" customHeight="1" x14ac:dyDescent="0.25">
      <c r="A358" s="96">
        <v>357</v>
      </c>
      <c r="B358" s="61" t="s">
        <v>2660</v>
      </c>
      <c r="C358" s="97" t="s">
        <v>183</v>
      </c>
      <c r="D358" s="97"/>
      <c r="E358" s="97" t="s">
        <v>74</v>
      </c>
      <c r="F358" s="97" t="s">
        <v>1020</v>
      </c>
      <c r="G358" s="96" t="s">
        <v>1021</v>
      </c>
      <c r="H358" s="98">
        <v>45254</v>
      </c>
      <c r="I358" s="96" t="s">
        <v>206</v>
      </c>
      <c r="J358" s="96">
        <v>2023</v>
      </c>
      <c r="K358" s="97" t="s">
        <v>75</v>
      </c>
      <c r="L358" s="97"/>
      <c r="M358" s="97" t="s">
        <v>54</v>
      </c>
      <c r="N358" s="96" t="s">
        <v>31</v>
      </c>
      <c r="O358" s="97" t="s">
        <v>32</v>
      </c>
      <c r="P358" s="98"/>
      <c r="Q358" s="96"/>
      <c r="R358" s="96"/>
      <c r="S358" s="96" t="s">
        <v>7125</v>
      </c>
      <c r="T358" s="96"/>
      <c r="U358" s="97"/>
      <c r="V358" s="97"/>
      <c r="W358" s="104" t="s">
        <v>142</v>
      </c>
      <c r="X358" s="104" t="s">
        <v>2923</v>
      </c>
      <c r="Y358" s="98"/>
      <c r="Z358" s="97" t="s">
        <v>1022</v>
      </c>
      <c r="AA358" s="96" t="s">
        <v>34</v>
      </c>
      <c r="AB358" s="9" t="str">
        <f t="shared" ca="1" si="25"/>
        <v/>
      </c>
      <c r="AC358" s="9" t="str">
        <f t="shared" si="26"/>
        <v/>
      </c>
      <c r="AD358" s="9" t="str">
        <f t="shared" ca="1" si="27"/>
        <v/>
      </c>
      <c r="AE358" s="9" t="str">
        <f t="shared" ca="1" si="28"/>
        <v/>
      </c>
      <c r="AF358" s="97" t="s">
        <v>216</v>
      </c>
      <c r="AG358" s="97" t="s">
        <v>4293</v>
      </c>
      <c r="AH358" s="97" t="str">
        <f t="shared" si="29"/>
        <v/>
      </c>
    </row>
    <row r="359" spans="1:34" s="24" customFormat="1" ht="25.5" customHeight="1" x14ac:dyDescent="0.25">
      <c r="A359" s="96">
        <v>358</v>
      </c>
      <c r="B359" s="61" t="s">
        <v>2808</v>
      </c>
      <c r="C359" s="97" t="s">
        <v>2661</v>
      </c>
      <c r="D359" s="97"/>
      <c r="E359" s="97" t="s">
        <v>89</v>
      </c>
      <c r="F359" s="97" t="s">
        <v>1023</v>
      </c>
      <c r="G359" s="96" t="s">
        <v>1024</v>
      </c>
      <c r="H359" s="98">
        <v>45256</v>
      </c>
      <c r="I359" s="96" t="s">
        <v>206</v>
      </c>
      <c r="J359" s="96">
        <v>2023</v>
      </c>
      <c r="K359" s="97" t="s">
        <v>115</v>
      </c>
      <c r="L359" s="97"/>
      <c r="M359" s="97" t="s">
        <v>154</v>
      </c>
      <c r="N359" s="96" t="s">
        <v>31</v>
      </c>
      <c r="O359" s="97" t="s">
        <v>32</v>
      </c>
      <c r="P359" s="98"/>
      <c r="Q359" s="96"/>
      <c r="R359" s="96"/>
      <c r="S359" s="96" t="s">
        <v>3196</v>
      </c>
      <c r="T359" s="96"/>
      <c r="U359" s="97"/>
      <c r="V359" s="97"/>
      <c r="W359" s="104" t="s">
        <v>141</v>
      </c>
      <c r="X359" s="104" t="s">
        <v>141</v>
      </c>
      <c r="Y359" s="98"/>
      <c r="Z359" s="97" t="s">
        <v>1025</v>
      </c>
      <c r="AA359" s="96" t="s">
        <v>34</v>
      </c>
      <c r="AB359" s="9">
        <f t="shared" ca="1" si="25"/>
        <v>1055</v>
      </c>
      <c r="AC359" s="9" t="str">
        <f t="shared" ca="1" si="26"/>
        <v>Above 1 Year</v>
      </c>
      <c r="AD359" s="9" t="str">
        <f t="shared" ca="1" si="27"/>
        <v/>
      </c>
      <c r="AE359" s="9" t="str">
        <f t="shared" ca="1" si="28"/>
        <v/>
      </c>
      <c r="AF359" s="97" t="s">
        <v>291</v>
      </c>
      <c r="AG359" s="97" t="s">
        <v>4294</v>
      </c>
      <c r="AH359" s="97" t="str">
        <f t="shared" ca="1" si="29"/>
        <v>Above 1 Year</v>
      </c>
    </row>
    <row r="360" spans="1:34" s="24" customFormat="1" ht="25.5" customHeight="1" x14ac:dyDescent="0.25">
      <c r="A360" s="96">
        <v>359</v>
      </c>
      <c r="B360" s="61" t="s">
        <v>2660</v>
      </c>
      <c r="C360" s="97" t="s">
        <v>183</v>
      </c>
      <c r="D360" s="99" t="s">
        <v>2667</v>
      </c>
      <c r="E360" s="99" t="s">
        <v>69</v>
      </c>
      <c r="F360" s="99" t="s">
        <v>1028</v>
      </c>
      <c r="G360" s="100" t="s">
        <v>1029</v>
      </c>
      <c r="H360" s="101">
        <v>45260</v>
      </c>
      <c r="I360" s="100" t="s">
        <v>206</v>
      </c>
      <c r="J360" s="100">
        <v>2023</v>
      </c>
      <c r="K360" s="102" t="s">
        <v>43</v>
      </c>
      <c r="L360" s="99"/>
      <c r="M360" s="99" t="s">
        <v>30</v>
      </c>
      <c r="N360" s="100" t="s">
        <v>31</v>
      </c>
      <c r="O360" s="99" t="s">
        <v>45</v>
      </c>
      <c r="P360" s="101"/>
      <c r="Q360" s="100"/>
      <c r="R360" s="100"/>
      <c r="S360" s="96" t="s">
        <v>3196</v>
      </c>
      <c r="T360" s="100"/>
      <c r="U360" s="99"/>
      <c r="V360" s="99"/>
      <c r="W360" s="104" t="s">
        <v>33</v>
      </c>
      <c r="X360" s="104" t="s">
        <v>33</v>
      </c>
      <c r="Y360" s="98">
        <v>46251</v>
      </c>
      <c r="Z360" s="99" t="s">
        <v>1030</v>
      </c>
      <c r="AA360" s="100" t="s">
        <v>34</v>
      </c>
      <c r="AB360" s="9">
        <f t="shared" ca="1" si="25"/>
        <v>1051</v>
      </c>
      <c r="AC360" s="9" t="str">
        <f t="shared" ca="1" si="26"/>
        <v>Above 1 Year</v>
      </c>
      <c r="AD360" s="9">
        <f t="shared" ca="1" si="27"/>
        <v>60</v>
      </c>
      <c r="AE360" s="9" t="str">
        <f t="shared" ca="1" si="28"/>
        <v>45 to 60 Days</v>
      </c>
      <c r="AF360" s="100" t="s">
        <v>193</v>
      </c>
      <c r="AG360" s="97" t="s">
        <v>4295</v>
      </c>
      <c r="AH360" s="97" t="str">
        <f t="shared" si="29"/>
        <v/>
      </c>
    </row>
    <row r="361" spans="1:34" s="24" customFormat="1" ht="25.5" customHeight="1" x14ac:dyDescent="0.25">
      <c r="A361" s="96">
        <v>360</v>
      </c>
      <c r="B361" s="61" t="s">
        <v>2810</v>
      </c>
      <c r="C361" s="97">
        <v>0</v>
      </c>
      <c r="D361" s="97"/>
      <c r="E361" s="97" t="s">
        <v>68</v>
      </c>
      <c r="F361" s="97" t="s">
        <v>1031</v>
      </c>
      <c r="G361" s="96" t="s">
        <v>376</v>
      </c>
      <c r="H361" s="98">
        <v>45260</v>
      </c>
      <c r="I361" s="96" t="s">
        <v>206</v>
      </c>
      <c r="J361" s="96">
        <v>2023</v>
      </c>
      <c r="K361" s="97" t="s">
        <v>77</v>
      </c>
      <c r="L361" s="97"/>
      <c r="M361" s="97" t="s">
        <v>72</v>
      </c>
      <c r="N361" s="96" t="s">
        <v>31</v>
      </c>
      <c r="O361" s="97" t="s">
        <v>32</v>
      </c>
      <c r="P361" s="98"/>
      <c r="Q361" s="96"/>
      <c r="R361" s="96"/>
      <c r="S361" s="96" t="s">
        <v>3196</v>
      </c>
      <c r="T361" s="96"/>
      <c r="U361" s="97"/>
      <c r="V361" s="97"/>
      <c r="W361" s="104" t="s">
        <v>112</v>
      </c>
      <c r="X361" s="104" t="s">
        <v>112</v>
      </c>
      <c r="Y361" s="98"/>
      <c r="Z361" s="97" t="s">
        <v>1032</v>
      </c>
      <c r="AA361" s="96" t="s">
        <v>34</v>
      </c>
      <c r="AB361" s="9">
        <f t="shared" ca="1" si="25"/>
        <v>1051</v>
      </c>
      <c r="AC361" s="9" t="str">
        <f t="shared" ca="1" si="26"/>
        <v>Above 1 Year</v>
      </c>
      <c r="AD361" s="9" t="str">
        <f t="shared" ca="1" si="27"/>
        <v/>
      </c>
      <c r="AE361" s="9" t="str">
        <f t="shared" ca="1" si="28"/>
        <v/>
      </c>
      <c r="AF361" s="97" t="s">
        <v>378</v>
      </c>
      <c r="AG361" s="97" t="s">
        <v>4296</v>
      </c>
      <c r="AH361" s="97" t="str">
        <f t="shared" ca="1" si="29"/>
        <v>Above 1 Year</v>
      </c>
    </row>
    <row r="362" spans="1:34" s="24" customFormat="1" ht="25.5" customHeight="1" x14ac:dyDescent="0.25">
      <c r="A362" s="96">
        <v>361</v>
      </c>
      <c r="B362" s="61" t="s">
        <v>2660</v>
      </c>
      <c r="C362" s="97" t="s">
        <v>46</v>
      </c>
      <c r="D362" s="97"/>
      <c r="E362" s="97" t="s">
        <v>64</v>
      </c>
      <c r="F362" s="97" t="s">
        <v>1034</v>
      </c>
      <c r="G362" s="96" t="s">
        <v>302</v>
      </c>
      <c r="H362" s="98">
        <v>45261</v>
      </c>
      <c r="I362" s="96" t="s">
        <v>233</v>
      </c>
      <c r="J362" s="96">
        <v>2023</v>
      </c>
      <c r="K362" s="97" t="s">
        <v>94</v>
      </c>
      <c r="L362" s="97"/>
      <c r="M362" s="97" t="s">
        <v>94</v>
      </c>
      <c r="N362" s="96" t="s">
        <v>31</v>
      </c>
      <c r="O362" s="97" t="s">
        <v>32</v>
      </c>
      <c r="P362" s="98"/>
      <c r="Q362" s="96"/>
      <c r="R362" s="96"/>
      <c r="S362" s="96" t="s">
        <v>3196</v>
      </c>
      <c r="T362" s="96"/>
      <c r="U362" s="97"/>
      <c r="V362" s="97"/>
      <c r="W362" s="104" t="s">
        <v>128</v>
      </c>
      <c r="X362" s="104" t="s">
        <v>128</v>
      </c>
      <c r="Y362" s="98"/>
      <c r="Z362" s="97" t="s">
        <v>1035</v>
      </c>
      <c r="AA362" s="96" t="s">
        <v>34</v>
      </c>
      <c r="AB362" s="9">
        <f t="shared" ca="1" si="25"/>
        <v>1050</v>
      </c>
      <c r="AC362" s="9" t="str">
        <f t="shared" ca="1" si="26"/>
        <v>Above 1 Year</v>
      </c>
      <c r="AD362" s="9" t="str">
        <f t="shared" ca="1" si="27"/>
        <v/>
      </c>
      <c r="AE362" s="9" t="str">
        <f t="shared" ca="1" si="28"/>
        <v/>
      </c>
      <c r="AF362" s="97" t="s">
        <v>245</v>
      </c>
      <c r="AG362" s="97" t="s">
        <v>4297</v>
      </c>
      <c r="AH362" s="97" t="str">
        <f t="shared" ca="1" si="29"/>
        <v>Above 1 Year</v>
      </c>
    </row>
    <row r="363" spans="1:34" s="24" customFormat="1" ht="25.5" customHeight="1" x14ac:dyDescent="0.25">
      <c r="A363" s="96">
        <v>362</v>
      </c>
      <c r="B363" s="61" t="s">
        <v>2660</v>
      </c>
      <c r="C363" s="97">
        <v>0</v>
      </c>
      <c r="D363" s="97"/>
      <c r="E363" s="97" t="s">
        <v>28</v>
      </c>
      <c r="F363" s="97" t="s">
        <v>1005</v>
      </c>
      <c r="G363" s="96" t="s">
        <v>317</v>
      </c>
      <c r="H363" s="98">
        <v>45262</v>
      </c>
      <c r="I363" s="96" t="s">
        <v>233</v>
      </c>
      <c r="J363" s="96">
        <v>2023</v>
      </c>
      <c r="K363" s="97" t="s">
        <v>94</v>
      </c>
      <c r="L363" s="97"/>
      <c r="M363" s="97" t="s">
        <v>94</v>
      </c>
      <c r="N363" s="96" t="s">
        <v>31</v>
      </c>
      <c r="O363" s="97" t="s">
        <v>32</v>
      </c>
      <c r="P363" s="98"/>
      <c r="Q363" s="96"/>
      <c r="R363" s="96"/>
      <c r="S363" s="96" t="s">
        <v>3196</v>
      </c>
      <c r="T363" s="96"/>
      <c r="U363" s="97"/>
      <c r="V363" s="97"/>
      <c r="W363" s="104" t="s">
        <v>128</v>
      </c>
      <c r="X363" s="104" t="s">
        <v>112</v>
      </c>
      <c r="Y363" s="98"/>
      <c r="Z363" s="97" t="s">
        <v>1036</v>
      </c>
      <c r="AA363" s="96" t="s">
        <v>34</v>
      </c>
      <c r="AB363" s="9">
        <f t="shared" ca="1" si="25"/>
        <v>1049</v>
      </c>
      <c r="AC363" s="9" t="str">
        <f t="shared" ca="1" si="26"/>
        <v>Above 1 Year</v>
      </c>
      <c r="AD363" s="9" t="str">
        <f t="shared" ca="1" si="27"/>
        <v/>
      </c>
      <c r="AE363" s="9" t="str">
        <f t="shared" ca="1" si="28"/>
        <v/>
      </c>
      <c r="AF363" s="97" t="s">
        <v>245</v>
      </c>
      <c r="AG363" s="97" t="s">
        <v>4298</v>
      </c>
      <c r="AH363" s="97" t="str">
        <f t="shared" ca="1" si="29"/>
        <v>Above 1 Year</v>
      </c>
    </row>
    <row r="364" spans="1:34" s="24" customFormat="1" ht="25.5" customHeight="1" x14ac:dyDescent="0.25">
      <c r="A364" s="96">
        <v>363</v>
      </c>
      <c r="B364" s="61" t="s">
        <v>2808</v>
      </c>
      <c r="C364" s="97" t="s">
        <v>41</v>
      </c>
      <c r="D364" s="97" t="s">
        <v>2686</v>
      </c>
      <c r="E364" s="97" t="s">
        <v>42</v>
      </c>
      <c r="F364" s="97" t="s">
        <v>1709</v>
      </c>
      <c r="G364" s="96" t="s">
        <v>462</v>
      </c>
      <c r="H364" s="98">
        <v>45264</v>
      </c>
      <c r="I364" s="96" t="s">
        <v>233</v>
      </c>
      <c r="J364" s="96">
        <v>2023</v>
      </c>
      <c r="K364" s="97" t="s">
        <v>103</v>
      </c>
      <c r="L364" s="97"/>
      <c r="M364" s="97" t="s">
        <v>49</v>
      </c>
      <c r="N364" s="96" t="s">
        <v>31</v>
      </c>
      <c r="O364" s="97" t="s">
        <v>45</v>
      </c>
      <c r="P364" s="98"/>
      <c r="Q364" s="96"/>
      <c r="R364" s="96"/>
      <c r="S364" s="96" t="s">
        <v>3196</v>
      </c>
      <c r="T364" s="96"/>
      <c r="U364" s="97"/>
      <c r="V364" s="97"/>
      <c r="W364" s="104" t="s">
        <v>50</v>
      </c>
      <c r="X364" s="104" t="s">
        <v>50</v>
      </c>
      <c r="Y364" s="98"/>
      <c r="Z364" s="97" t="s">
        <v>1710</v>
      </c>
      <c r="AA364" s="96" t="s">
        <v>34</v>
      </c>
      <c r="AB364" s="9">
        <f t="shared" ca="1" si="25"/>
        <v>1047</v>
      </c>
      <c r="AC364" s="9" t="str">
        <f t="shared" ca="1" si="26"/>
        <v>Above 1 Year</v>
      </c>
      <c r="AD364" s="9" t="str">
        <f t="shared" ca="1" si="27"/>
        <v/>
      </c>
      <c r="AE364" s="9" t="str">
        <f t="shared" ca="1" si="28"/>
        <v/>
      </c>
      <c r="AF364" s="97" t="s">
        <v>207</v>
      </c>
      <c r="AG364" s="97" t="s">
        <v>4299</v>
      </c>
      <c r="AH364" s="97" t="str">
        <f t="shared" ca="1" si="29"/>
        <v>Above 1 Year</v>
      </c>
    </row>
    <row r="365" spans="1:34" s="24" customFormat="1" ht="25.5" customHeight="1" x14ac:dyDescent="0.25">
      <c r="A365" s="96">
        <v>364</v>
      </c>
      <c r="B365" s="61" t="s">
        <v>2808</v>
      </c>
      <c r="C365" s="97" t="s">
        <v>57</v>
      </c>
      <c r="D365" s="97"/>
      <c r="E365" s="97" t="s">
        <v>58</v>
      </c>
      <c r="F365" s="97" t="s">
        <v>1040</v>
      </c>
      <c r="G365" s="96" t="s">
        <v>666</v>
      </c>
      <c r="H365" s="98">
        <v>45266</v>
      </c>
      <c r="I365" s="96" t="s">
        <v>233</v>
      </c>
      <c r="J365" s="96">
        <v>2023</v>
      </c>
      <c r="K365" s="97" t="s">
        <v>48</v>
      </c>
      <c r="L365" s="97"/>
      <c r="M365" s="97" t="s">
        <v>49</v>
      </c>
      <c r="N365" s="96" t="s">
        <v>31</v>
      </c>
      <c r="O365" s="97" t="s">
        <v>32</v>
      </c>
      <c r="P365" s="98"/>
      <c r="Q365" s="96"/>
      <c r="R365" s="96"/>
      <c r="S365" s="96" t="s">
        <v>3196</v>
      </c>
      <c r="T365" s="96"/>
      <c r="U365" s="97"/>
      <c r="V365" s="97"/>
      <c r="W365" s="104" t="s">
        <v>112</v>
      </c>
      <c r="X365" s="104" t="s">
        <v>112</v>
      </c>
      <c r="Y365" s="98"/>
      <c r="Z365" s="97" t="s">
        <v>1041</v>
      </c>
      <c r="AA365" s="96" t="s">
        <v>34</v>
      </c>
      <c r="AB365" s="9">
        <f t="shared" ca="1" si="25"/>
        <v>1045</v>
      </c>
      <c r="AC365" s="9" t="str">
        <f t="shared" ca="1" si="26"/>
        <v>Above 1 Year</v>
      </c>
      <c r="AD365" s="9" t="str">
        <f t="shared" ca="1" si="27"/>
        <v/>
      </c>
      <c r="AE365" s="9" t="str">
        <f t="shared" ca="1" si="28"/>
        <v/>
      </c>
      <c r="AF365" s="97" t="s">
        <v>207</v>
      </c>
      <c r="AG365" s="97" t="s">
        <v>4300</v>
      </c>
      <c r="AH365" s="97" t="str">
        <f t="shared" ca="1" si="29"/>
        <v>Above 1 Year</v>
      </c>
    </row>
    <row r="366" spans="1:34" s="24" customFormat="1" ht="25.5" customHeight="1" x14ac:dyDescent="0.25">
      <c r="A366" s="96">
        <v>365</v>
      </c>
      <c r="B366" s="61" t="s">
        <v>2810</v>
      </c>
      <c r="C366" s="97" t="s">
        <v>186</v>
      </c>
      <c r="D366" s="99"/>
      <c r="E366" s="99" t="s">
        <v>78</v>
      </c>
      <c r="F366" s="99" t="s">
        <v>838</v>
      </c>
      <c r="G366" s="100" t="s">
        <v>514</v>
      </c>
      <c r="H366" s="101">
        <v>45275</v>
      </c>
      <c r="I366" s="100" t="s">
        <v>233</v>
      </c>
      <c r="J366" s="100">
        <v>2023</v>
      </c>
      <c r="K366" s="102" t="s">
        <v>48</v>
      </c>
      <c r="L366" s="99"/>
      <c r="M366" s="99" t="s">
        <v>49</v>
      </c>
      <c r="N366" s="100" t="s">
        <v>31</v>
      </c>
      <c r="O366" s="99" t="s">
        <v>32</v>
      </c>
      <c r="P366" s="101"/>
      <c r="Q366" s="100"/>
      <c r="R366" s="100"/>
      <c r="S366" s="96" t="s">
        <v>3196</v>
      </c>
      <c r="T366" s="100"/>
      <c r="U366" s="99"/>
      <c r="V366" s="99"/>
      <c r="W366" s="104" t="s">
        <v>112</v>
      </c>
      <c r="X366" s="104" t="s">
        <v>112</v>
      </c>
      <c r="Y366" s="98"/>
      <c r="Z366" s="99" t="s">
        <v>1042</v>
      </c>
      <c r="AA366" s="100" t="s">
        <v>34</v>
      </c>
      <c r="AB366" s="9">
        <f t="shared" ca="1" si="25"/>
        <v>1036</v>
      </c>
      <c r="AC366" s="9" t="str">
        <f t="shared" ca="1" si="26"/>
        <v>Above 1 Year</v>
      </c>
      <c r="AD366" s="9" t="str">
        <f t="shared" ca="1" si="27"/>
        <v/>
      </c>
      <c r="AE366" s="9" t="str">
        <f t="shared" ca="1" si="28"/>
        <v/>
      </c>
      <c r="AF366" s="100" t="s">
        <v>207</v>
      </c>
      <c r="AG366" s="97" t="s">
        <v>4301</v>
      </c>
      <c r="AH366" s="97" t="str">
        <f t="shared" ca="1" si="29"/>
        <v>Above 1 Year</v>
      </c>
    </row>
    <row r="367" spans="1:34" s="24" customFormat="1" ht="25.5" customHeight="1" x14ac:dyDescent="0.25">
      <c r="A367" s="96">
        <v>366</v>
      </c>
      <c r="B367" s="61" t="s">
        <v>2660</v>
      </c>
      <c r="C367" s="97" t="s">
        <v>183</v>
      </c>
      <c r="D367" s="99"/>
      <c r="E367" s="99" t="s">
        <v>69</v>
      </c>
      <c r="F367" s="99" t="s">
        <v>1044</v>
      </c>
      <c r="G367" s="100" t="s">
        <v>227</v>
      </c>
      <c r="H367" s="101">
        <v>45276</v>
      </c>
      <c r="I367" s="100" t="s">
        <v>233</v>
      </c>
      <c r="J367" s="100">
        <v>2023</v>
      </c>
      <c r="K367" s="102" t="s">
        <v>59</v>
      </c>
      <c r="L367" s="99" t="s">
        <v>228</v>
      </c>
      <c r="M367" s="99" t="s">
        <v>59</v>
      </c>
      <c r="N367" s="100" t="s">
        <v>60</v>
      </c>
      <c r="O367" s="99" t="s">
        <v>32</v>
      </c>
      <c r="P367" s="101"/>
      <c r="Q367" s="100"/>
      <c r="R367" s="100"/>
      <c r="S367" s="96" t="s">
        <v>3196</v>
      </c>
      <c r="T367" s="100"/>
      <c r="U367" s="99"/>
      <c r="V367" s="99"/>
      <c r="W367" s="104" t="s">
        <v>112</v>
      </c>
      <c r="X367" s="104" t="s">
        <v>112</v>
      </c>
      <c r="Y367" s="98"/>
      <c r="Z367" s="99" t="s">
        <v>1045</v>
      </c>
      <c r="AA367" s="100" t="s">
        <v>34</v>
      </c>
      <c r="AB367" s="9">
        <f t="shared" ca="1" si="25"/>
        <v>1035</v>
      </c>
      <c r="AC367" s="9" t="str">
        <f t="shared" ca="1" si="26"/>
        <v>Above 1 Year</v>
      </c>
      <c r="AD367" s="9" t="str">
        <f t="shared" ca="1" si="27"/>
        <v/>
      </c>
      <c r="AE367" s="9" t="str">
        <f t="shared" ca="1" si="28"/>
        <v/>
      </c>
      <c r="AF367" s="100" t="s">
        <v>229</v>
      </c>
      <c r="AG367" s="97" t="s">
        <v>4302</v>
      </c>
      <c r="AH367" s="97" t="str">
        <f t="shared" ca="1" si="29"/>
        <v>Above 1 Year</v>
      </c>
    </row>
    <row r="368" spans="1:34" s="24" customFormat="1" ht="25.5" customHeight="1" x14ac:dyDescent="0.25">
      <c r="A368" s="96">
        <v>367</v>
      </c>
      <c r="B368" s="61" t="s">
        <v>2808</v>
      </c>
      <c r="C368" s="97" t="s">
        <v>41</v>
      </c>
      <c r="D368" s="99"/>
      <c r="E368" s="99" t="s">
        <v>42</v>
      </c>
      <c r="F368" s="99" t="s">
        <v>983</v>
      </c>
      <c r="G368" s="100" t="s">
        <v>793</v>
      </c>
      <c r="H368" s="101">
        <v>45276</v>
      </c>
      <c r="I368" s="100" t="s">
        <v>233</v>
      </c>
      <c r="J368" s="100">
        <v>2023</v>
      </c>
      <c r="K368" s="102" t="s">
        <v>122</v>
      </c>
      <c r="L368" s="99"/>
      <c r="M368" s="99" t="s">
        <v>49</v>
      </c>
      <c r="N368" s="100" t="s">
        <v>31</v>
      </c>
      <c r="O368" s="99" t="s">
        <v>32</v>
      </c>
      <c r="P368" s="101"/>
      <c r="Q368" s="100"/>
      <c r="R368" s="100"/>
      <c r="S368" s="96" t="s">
        <v>3196</v>
      </c>
      <c r="T368" s="100"/>
      <c r="U368" s="99"/>
      <c r="V368" s="99"/>
      <c r="W368" s="104" t="s">
        <v>112</v>
      </c>
      <c r="X368" s="104" t="s">
        <v>112</v>
      </c>
      <c r="Y368" s="98"/>
      <c r="Z368" s="99" t="s">
        <v>1046</v>
      </c>
      <c r="AA368" s="100" t="s">
        <v>34</v>
      </c>
      <c r="AB368" s="9">
        <f t="shared" ca="1" si="25"/>
        <v>1035</v>
      </c>
      <c r="AC368" s="9" t="str">
        <f t="shared" ca="1" si="26"/>
        <v>Above 1 Year</v>
      </c>
      <c r="AD368" s="9" t="str">
        <f t="shared" ca="1" si="27"/>
        <v/>
      </c>
      <c r="AE368" s="9" t="str">
        <f t="shared" ca="1" si="28"/>
        <v/>
      </c>
      <c r="AF368" s="100" t="s">
        <v>207</v>
      </c>
      <c r="AG368" s="97" t="s">
        <v>4303</v>
      </c>
      <c r="AH368" s="97" t="str">
        <f t="shared" ca="1" si="29"/>
        <v>Above 1 Year</v>
      </c>
    </row>
    <row r="369" spans="1:34" s="24" customFormat="1" ht="25.5" customHeight="1" x14ac:dyDescent="0.25">
      <c r="A369" s="96">
        <v>368</v>
      </c>
      <c r="B369" s="61" t="s">
        <v>2660</v>
      </c>
      <c r="C369" s="97" t="s">
        <v>46</v>
      </c>
      <c r="D369" s="97"/>
      <c r="E369" s="97" t="s">
        <v>47</v>
      </c>
      <c r="F369" s="97" t="s">
        <v>1019</v>
      </c>
      <c r="G369" s="96" t="s">
        <v>302</v>
      </c>
      <c r="H369" s="98">
        <v>45278</v>
      </c>
      <c r="I369" s="96" t="s">
        <v>233</v>
      </c>
      <c r="J369" s="96">
        <v>2023</v>
      </c>
      <c r="K369" s="97" t="s">
        <v>94</v>
      </c>
      <c r="L369" s="97"/>
      <c r="M369" s="97" t="s">
        <v>94</v>
      </c>
      <c r="N369" s="96" t="s">
        <v>31</v>
      </c>
      <c r="O369" s="97" t="s">
        <v>32</v>
      </c>
      <c r="P369" s="98"/>
      <c r="Q369" s="96"/>
      <c r="R369" s="96"/>
      <c r="S369" s="96" t="s">
        <v>3196</v>
      </c>
      <c r="T369" s="96"/>
      <c r="U369" s="97"/>
      <c r="V369" s="97"/>
      <c r="W369" s="104" t="s">
        <v>128</v>
      </c>
      <c r="X369" s="104" t="s">
        <v>128</v>
      </c>
      <c r="Y369" s="98"/>
      <c r="Z369" s="97" t="s">
        <v>1047</v>
      </c>
      <c r="AA369" s="96" t="s">
        <v>34</v>
      </c>
      <c r="AB369" s="9">
        <f t="shared" ca="1" si="25"/>
        <v>1033</v>
      </c>
      <c r="AC369" s="9" t="str">
        <f t="shared" ca="1" si="26"/>
        <v>Above 1 Year</v>
      </c>
      <c r="AD369" s="9" t="str">
        <f t="shared" ca="1" si="27"/>
        <v/>
      </c>
      <c r="AE369" s="9" t="str">
        <f t="shared" ca="1" si="28"/>
        <v/>
      </c>
      <c r="AF369" s="97" t="s">
        <v>245</v>
      </c>
      <c r="AG369" s="97" t="s">
        <v>4304</v>
      </c>
      <c r="AH369" s="97" t="str">
        <f t="shared" ca="1" si="29"/>
        <v>Above 1 Year</v>
      </c>
    </row>
    <row r="370" spans="1:34" s="24" customFormat="1" ht="25.5" customHeight="1" x14ac:dyDescent="0.25">
      <c r="A370" s="96">
        <v>369</v>
      </c>
      <c r="B370" s="61" t="s">
        <v>2660</v>
      </c>
      <c r="C370" s="97" t="s">
        <v>46</v>
      </c>
      <c r="D370" s="97"/>
      <c r="E370" s="97" t="s">
        <v>67</v>
      </c>
      <c r="F370" s="97" t="s">
        <v>1033</v>
      </c>
      <c r="G370" s="96" t="s">
        <v>205</v>
      </c>
      <c r="H370" s="98">
        <v>45279</v>
      </c>
      <c r="I370" s="96" t="s">
        <v>233</v>
      </c>
      <c r="J370" s="96">
        <v>2023</v>
      </c>
      <c r="K370" s="97" t="s">
        <v>48</v>
      </c>
      <c r="L370" s="97"/>
      <c r="M370" s="97" t="s">
        <v>49</v>
      </c>
      <c r="N370" s="96" t="s">
        <v>31</v>
      </c>
      <c r="O370" s="97" t="s">
        <v>32</v>
      </c>
      <c r="P370" s="98"/>
      <c r="Q370" s="96"/>
      <c r="R370" s="96"/>
      <c r="S370" s="96" t="s">
        <v>3196</v>
      </c>
      <c r="T370" s="96"/>
      <c r="U370" s="97"/>
      <c r="V370" s="97"/>
      <c r="W370" s="104" t="s">
        <v>112</v>
      </c>
      <c r="X370" s="104" t="s">
        <v>112</v>
      </c>
      <c r="Y370" s="98"/>
      <c r="Z370" s="97" t="s">
        <v>1048</v>
      </c>
      <c r="AA370" s="96" t="s">
        <v>34</v>
      </c>
      <c r="AB370" s="9">
        <f t="shared" ca="1" si="25"/>
        <v>1032</v>
      </c>
      <c r="AC370" s="9" t="str">
        <f t="shared" ca="1" si="26"/>
        <v>Above 1 Year</v>
      </c>
      <c r="AD370" s="9" t="str">
        <f t="shared" ca="1" si="27"/>
        <v/>
      </c>
      <c r="AE370" s="9" t="str">
        <f t="shared" ca="1" si="28"/>
        <v/>
      </c>
      <c r="AF370" s="97" t="s">
        <v>207</v>
      </c>
      <c r="AG370" s="97" t="s">
        <v>4305</v>
      </c>
      <c r="AH370" s="97" t="str">
        <f t="shared" ca="1" si="29"/>
        <v>Above 1 Year</v>
      </c>
    </row>
    <row r="371" spans="1:34" s="24" customFormat="1" ht="25.5" customHeight="1" x14ac:dyDescent="0.25">
      <c r="A371" s="96">
        <v>370</v>
      </c>
      <c r="B371" s="61" t="s">
        <v>2660</v>
      </c>
      <c r="C371" s="97" t="s">
        <v>37</v>
      </c>
      <c r="D371" s="97" t="s">
        <v>2672</v>
      </c>
      <c r="E371" s="97" t="s">
        <v>90</v>
      </c>
      <c r="F371" s="97" t="s">
        <v>1049</v>
      </c>
      <c r="G371" s="96" t="s">
        <v>462</v>
      </c>
      <c r="H371" s="98">
        <v>45280</v>
      </c>
      <c r="I371" s="96" t="s">
        <v>233</v>
      </c>
      <c r="J371" s="96">
        <v>2023</v>
      </c>
      <c r="K371" s="97" t="s">
        <v>103</v>
      </c>
      <c r="L371" s="97"/>
      <c r="M371" s="97" t="s">
        <v>49</v>
      </c>
      <c r="N371" s="96" t="s">
        <v>31</v>
      </c>
      <c r="O371" s="97" t="s">
        <v>45</v>
      </c>
      <c r="P371" s="98"/>
      <c r="Q371" s="96"/>
      <c r="R371" s="96"/>
      <c r="S371" s="96" t="s">
        <v>3196</v>
      </c>
      <c r="T371" s="96"/>
      <c r="U371" s="97"/>
      <c r="V371" s="97"/>
      <c r="W371" s="104" t="s">
        <v>112</v>
      </c>
      <c r="X371" s="104" t="s">
        <v>112</v>
      </c>
      <c r="Y371" s="98"/>
      <c r="Z371" s="97" t="s">
        <v>1050</v>
      </c>
      <c r="AA371" s="96" t="s">
        <v>34</v>
      </c>
      <c r="AB371" s="9">
        <f t="shared" ca="1" si="25"/>
        <v>1031</v>
      </c>
      <c r="AC371" s="9" t="str">
        <f t="shared" ca="1" si="26"/>
        <v>Above 1 Year</v>
      </c>
      <c r="AD371" s="9" t="str">
        <f t="shared" ca="1" si="27"/>
        <v/>
      </c>
      <c r="AE371" s="9" t="str">
        <f t="shared" ca="1" si="28"/>
        <v/>
      </c>
      <c r="AF371" s="97" t="s">
        <v>207</v>
      </c>
      <c r="AG371" s="97" t="s">
        <v>4306</v>
      </c>
      <c r="AH371" s="97" t="str">
        <f t="shared" ca="1" si="29"/>
        <v>Above 1 Year</v>
      </c>
    </row>
    <row r="372" spans="1:34" s="24" customFormat="1" ht="25.5" customHeight="1" x14ac:dyDescent="0.25">
      <c r="A372" s="96">
        <v>371</v>
      </c>
      <c r="B372" s="61" t="s">
        <v>2808</v>
      </c>
      <c r="C372" s="97" t="s">
        <v>2661</v>
      </c>
      <c r="D372" s="97"/>
      <c r="E372" s="97" t="s">
        <v>84</v>
      </c>
      <c r="F372" s="97" t="s">
        <v>1053</v>
      </c>
      <c r="G372" s="96" t="s">
        <v>227</v>
      </c>
      <c r="H372" s="98">
        <v>45285</v>
      </c>
      <c r="I372" s="96" t="s">
        <v>233</v>
      </c>
      <c r="J372" s="96">
        <v>2023</v>
      </c>
      <c r="K372" s="97" t="s">
        <v>59</v>
      </c>
      <c r="L372" s="97" t="s">
        <v>228</v>
      </c>
      <c r="M372" s="97" t="s">
        <v>59</v>
      </c>
      <c r="N372" s="96" t="s">
        <v>60</v>
      </c>
      <c r="O372" s="97" t="s">
        <v>32</v>
      </c>
      <c r="P372" s="98"/>
      <c r="Q372" s="96"/>
      <c r="R372" s="96"/>
      <c r="S372" s="96" t="s">
        <v>3196</v>
      </c>
      <c r="T372" s="96"/>
      <c r="U372" s="97"/>
      <c r="V372" s="97"/>
      <c r="W372" s="104" t="s">
        <v>112</v>
      </c>
      <c r="X372" s="104" t="s">
        <v>112</v>
      </c>
      <c r="Y372" s="98"/>
      <c r="Z372" s="97" t="s">
        <v>1054</v>
      </c>
      <c r="AA372" s="96" t="s">
        <v>34</v>
      </c>
      <c r="AB372" s="9">
        <f t="shared" ca="1" si="25"/>
        <v>1026</v>
      </c>
      <c r="AC372" s="9" t="str">
        <f t="shared" ca="1" si="26"/>
        <v>Above 1 Year</v>
      </c>
      <c r="AD372" s="9" t="str">
        <f t="shared" ca="1" si="27"/>
        <v/>
      </c>
      <c r="AE372" s="9" t="str">
        <f t="shared" ca="1" si="28"/>
        <v/>
      </c>
      <c r="AF372" s="97" t="s">
        <v>229</v>
      </c>
      <c r="AG372" s="97" t="s">
        <v>4307</v>
      </c>
      <c r="AH372" s="97" t="str">
        <f t="shared" ca="1" si="29"/>
        <v>Above 1 Year</v>
      </c>
    </row>
    <row r="373" spans="1:34" s="24" customFormat="1" ht="25.5" customHeight="1" x14ac:dyDescent="0.25">
      <c r="A373" s="96">
        <v>372</v>
      </c>
      <c r="B373" s="61" t="s">
        <v>2660</v>
      </c>
      <c r="C373" s="97" t="s">
        <v>37</v>
      </c>
      <c r="D373" s="97"/>
      <c r="E373" s="97" t="s">
        <v>90</v>
      </c>
      <c r="F373" s="97" t="s">
        <v>1055</v>
      </c>
      <c r="G373" s="96" t="s">
        <v>70</v>
      </c>
      <c r="H373" s="98">
        <v>45287</v>
      </c>
      <c r="I373" s="96" t="s">
        <v>233</v>
      </c>
      <c r="J373" s="96">
        <v>2023</v>
      </c>
      <c r="K373" s="97" t="s">
        <v>70</v>
      </c>
      <c r="L373" s="97"/>
      <c r="M373" s="97" t="s">
        <v>70</v>
      </c>
      <c r="N373" s="96" t="s">
        <v>70</v>
      </c>
      <c r="O373" s="97" t="s">
        <v>32</v>
      </c>
      <c r="P373" s="98"/>
      <c r="Q373" s="96"/>
      <c r="R373" s="96"/>
      <c r="S373" s="96" t="s">
        <v>3196</v>
      </c>
      <c r="T373" s="96"/>
      <c r="U373" s="97"/>
      <c r="V373" s="97"/>
      <c r="W373" s="104" t="s">
        <v>137</v>
      </c>
      <c r="X373" s="104" t="s">
        <v>137</v>
      </c>
      <c r="Y373" s="98">
        <v>46193</v>
      </c>
      <c r="Z373" s="97" t="s">
        <v>1056</v>
      </c>
      <c r="AA373" s="96" t="s">
        <v>34</v>
      </c>
      <c r="AB373" s="9">
        <f t="shared" ca="1" si="25"/>
        <v>1024</v>
      </c>
      <c r="AC373" s="9" t="str">
        <f t="shared" ca="1" si="26"/>
        <v>Above 1 Year</v>
      </c>
      <c r="AD373" s="9">
        <f t="shared" ca="1" si="27"/>
        <v>118</v>
      </c>
      <c r="AE373" s="9" t="str">
        <f t="shared" ca="1" si="28"/>
        <v>Above 3 Months</v>
      </c>
      <c r="AF373" s="97" t="s">
        <v>254</v>
      </c>
      <c r="AG373" s="97" t="s">
        <v>4308</v>
      </c>
      <c r="AH373" s="97" t="str">
        <f t="shared" ca="1" si="29"/>
        <v>Above 1 Year</v>
      </c>
    </row>
    <row r="374" spans="1:34" s="24" customFormat="1" ht="25.5" customHeight="1" x14ac:dyDescent="0.25">
      <c r="A374" s="96">
        <v>373</v>
      </c>
      <c r="B374" s="61" t="s">
        <v>2808</v>
      </c>
      <c r="C374" s="97" t="s">
        <v>185</v>
      </c>
      <c r="D374" s="99"/>
      <c r="E374" s="99" t="s">
        <v>73</v>
      </c>
      <c r="F374" s="99" t="s">
        <v>1516</v>
      </c>
      <c r="G374" s="100" t="s">
        <v>222</v>
      </c>
      <c r="H374" s="101">
        <v>45287</v>
      </c>
      <c r="I374" s="100" t="s">
        <v>233</v>
      </c>
      <c r="J374" s="100">
        <v>2023</v>
      </c>
      <c r="K374" s="102" t="s">
        <v>29</v>
      </c>
      <c r="L374" s="99"/>
      <c r="M374" s="99" t="s">
        <v>30</v>
      </c>
      <c r="N374" s="100" t="s">
        <v>31</v>
      </c>
      <c r="O374" s="99" t="s">
        <v>32</v>
      </c>
      <c r="P374" s="101"/>
      <c r="Q374" s="100"/>
      <c r="R374" s="100"/>
      <c r="S374" s="96" t="s">
        <v>3196</v>
      </c>
      <c r="T374" s="100"/>
      <c r="U374" s="99"/>
      <c r="V374" s="99"/>
      <c r="W374" s="104" t="s">
        <v>50</v>
      </c>
      <c r="X374" s="104" t="s">
        <v>50</v>
      </c>
      <c r="Y374" s="98"/>
      <c r="Z374" s="99" t="s">
        <v>1517</v>
      </c>
      <c r="AA374" s="100" t="s">
        <v>34</v>
      </c>
      <c r="AB374" s="9">
        <f t="shared" ca="1" si="25"/>
        <v>1024</v>
      </c>
      <c r="AC374" s="9" t="str">
        <f t="shared" ca="1" si="26"/>
        <v>Above 1 Year</v>
      </c>
      <c r="AD374" s="9" t="str">
        <f t="shared" ca="1" si="27"/>
        <v/>
      </c>
      <c r="AE374" s="9" t="str">
        <f t="shared" ca="1" si="28"/>
        <v/>
      </c>
      <c r="AF374" s="100" t="s">
        <v>193</v>
      </c>
      <c r="AG374" s="97" t="s">
        <v>4309</v>
      </c>
      <c r="AH374" s="97" t="str">
        <f t="shared" ca="1" si="29"/>
        <v>Above 1 Year</v>
      </c>
    </row>
    <row r="375" spans="1:34" s="24" customFormat="1" ht="25.5" customHeight="1" x14ac:dyDescent="0.25">
      <c r="A375" s="96">
        <v>374</v>
      </c>
      <c r="B375" s="61" t="s">
        <v>2808</v>
      </c>
      <c r="C375" s="97" t="s">
        <v>57</v>
      </c>
      <c r="D375" s="97"/>
      <c r="E375" s="97" t="s">
        <v>58</v>
      </c>
      <c r="F375" s="97" t="s">
        <v>1057</v>
      </c>
      <c r="G375" s="96" t="s">
        <v>314</v>
      </c>
      <c r="H375" s="98">
        <v>45291</v>
      </c>
      <c r="I375" s="96" t="s">
        <v>233</v>
      </c>
      <c r="J375" s="96">
        <v>2023</v>
      </c>
      <c r="K375" s="97" t="s">
        <v>103</v>
      </c>
      <c r="L375" s="97"/>
      <c r="M375" s="97" t="s">
        <v>49</v>
      </c>
      <c r="N375" s="96" t="s">
        <v>31</v>
      </c>
      <c r="O375" s="97" t="s">
        <v>32</v>
      </c>
      <c r="P375" s="98"/>
      <c r="Q375" s="96"/>
      <c r="R375" s="96"/>
      <c r="S375" s="96" t="s">
        <v>3196</v>
      </c>
      <c r="T375" s="96"/>
      <c r="U375" s="97"/>
      <c r="V375" s="97"/>
      <c r="W375" s="104" t="s">
        <v>112</v>
      </c>
      <c r="X375" s="104" t="s">
        <v>112</v>
      </c>
      <c r="Y375" s="98"/>
      <c r="Z375" s="97" t="s">
        <v>1058</v>
      </c>
      <c r="AA375" s="96" t="s">
        <v>34</v>
      </c>
      <c r="AB375" s="9">
        <f t="shared" ca="1" si="25"/>
        <v>1020</v>
      </c>
      <c r="AC375" s="9" t="str">
        <f t="shared" ca="1" si="26"/>
        <v>Above 1 Year</v>
      </c>
      <c r="AD375" s="9" t="str">
        <f t="shared" ca="1" si="27"/>
        <v/>
      </c>
      <c r="AE375" s="9" t="str">
        <f t="shared" ca="1" si="28"/>
        <v/>
      </c>
      <c r="AF375" s="97" t="s">
        <v>207</v>
      </c>
      <c r="AG375" s="97" t="s">
        <v>4310</v>
      </c>
      <c r="AH375" s="97" t="str">
        <f t="shared" ca="1" si="29"/>
        <v>Above 1 Year</v>
      </c>
    </row>
    <row r="376" spans="1:34" s="24" customFormat="1" ht="25.5" customHeight="1" x14ac:dyDescent="0.25">
      <c r="A376" s="96">
        <v>375</v>
      </c>
      <c r="B376" s="61" t="s">
        <v>2660</v>
      </c>
      <c r="C376" s="97" t="s">
        <v>37</v>
      </c>
      <c r="D376" s="97" t="s">
        <v>2683</v>
      </c>
      <c r="E376" s="97" t="s">
        <v>90</v>
      </c>
      <c r="F376" s="97" t="s">
        <v>1060</v>
      </c>
      <c r="G376" s="96" t="s">
        <v>852</v>
      </c>
      <c r="H376" s="98">
        <v>45295</v>
      </c>
      <c r="I376" s="96" t="s">
        <v>221</v>
      </c>
      <c r="J376" s="96">
        <v>2024</v>
      </c>
      <c r="K376" s="97" t="s">
        <v>48</v>
      </c>
      <c r="L376" s="97"/>
      <c r="M376" s="97" t="s">
        <v>49</v>
      </c>
      <c r="N376" s="96" t="s">
        <v>31</v>
      </c>
      <c r="O376" s="97" t="s">
        <v>32</v>
      </c>
      <c r="P376" s="98"/>
      <c r="Q376" s="96"/>
      <c r="R376" s="96"/>
      <c r="S376" s="96" t="s">
        <v>3196</v>
      </c>
      <c r="T376" s="96"/>
      <c r="U376" s="97"/>
      <c r="V376" s="97"/>
      <c r="W376" s="104" t="s">
        <v>112</v>
      </c>
      <c r="X376" s="104" t="s">
        <v>112</v>
      </c>
      <c r="Y376" s="98"/>
      <c r="Z376" s="97" t="s">
        <v>1061</v>
      </c>
      <c r="AA376" s="96" t="s">
        <v>34</v>
      </c>
      <c r="AB376" s="9">
        <f t="shared" ca="1" si="25"/>
        <v>1016</v>
      </c>
      <c r="AC376" s="9" t="str">
        <f t="shared" ca="1" si="26"/>
        <v>Above 1 Year</v>
      </c>
      <c r="AD376" s="9" t="str">
        <f t="shared" ca="1" si="27"/>
        <v/>
      </c>
      <c r="AE376" s="9" t="str">
        <f t="shared" ca="1" si="28"/>
        <v/>
      </c>
      <c r="AF376" s="97" t="s">
        <v>207</v>
      </c>
      <c r="AG376" s="97" t="s">
        <v>4311</v>
      </c>
      <c r="AH376" s="97" t="str">
        <f t="shared" ca="1" si="29"/>
        <v>Above 1 Year</v>
      </c>
    </row>
    <row r="377" spans="1:34" s="24" customFormat="1" ht="25.5" customHeight="1" x14ac:dyDescent="0.25">
      <c r="A377" s="96">
        <v>376</v>
      </c>
      <c r="B377" s="61" t="s">
        <v>2810</v>
      </c>
      <c r="C377" s="97">
        <v>0</v>
      </c>
      <c r="D377" s="97" t="s">
        <v>2688</v>
      </c>
      <c r="E377" s="97" t="s">
        <v>68</v>
      </c>
      <c r="F377" s="97" t="s">
        <v>1059</v>
      </c>
      <c r="G377" s="96" t="s">
        <v>462</v>
      </c>
      <c r="H377" s="98">
        <v>45295</v>
      </c>
      <c r="I377" s="96" t="s">
        <v>221</v>
      </c>
      <c r="J377" s="96">
        <v>2024</v>
      </c>
      <c r="K377" s="97" t="s">
        <v>103</v>
      </c>
      <c r="L377" s="97"/>
      <c r="M377" s="97" t="s">
        <v>49</v>
      </c>
      <c r="N377" s="96" t="s">
        <v>31</v>
      </c>
      <c r="O377" s="97" t="s">
        <v>32</v>
      </c>
      <c r="P377" s="98"/>
      <c r="Q377" s="96"/>
      <c r="R377" s="96"/>
      <c r="S377" s="96" t="s">
        <v>3196</v>
      </c>
      <c r="T377" s="96"/>
      <c r="U377" s="97"/>
      <c r="V377" s="97"/>
      <c r="W377" s="104" t="s">
        <v>112</v>
      </c>
      <c r="X377" s="104" t="s">
        <v>112</v>
      </c>
      <c r="Y377" s="98"/>
      <c r="Z377" s="97" t="s">
        <v>1062</v>
      </c>
      <c r="AA377" s="96" t="s">
        <v>34</v>
      </c>
      <c r="AB377" s="9">
        <f t="shared" ca="1" si="25"/>
        <v>1016</v>
      </c>
      <c r="AC377" s="9" t="str">
        <f t="shared" ca="1" si="26"/>
        <v>Above 1 Year</v>
      </c>
      <c r="AD377" s="9" t="str">
        <f t="shared" ca="1" si="27"/>
        <v/>
      </c>
      <c r="AE377" s="9" t="str">
        <f t="shared" ca="1" si="28"/>
        <v/>
      </c>
      <c r="AF377" s="97" t="s">
        <v>207</v>
      </c>
      <c r="AG377" s="97" t="s">
        <v>4312</v>
      </c>
      <c r="AH377" s="97" t="str">
        <f t="shared" ca="1" si="29"/>
        <v>Above 1 Year</v>
      </c>
    </row>
    <row r="378" spans="1:34" s="24" customFormat="1" ht="25.5" customHeight="1" x14ac:dyDescent="0.25">
      <c r="A378" s="96">
        <v>377</v>
      </c>
      <c r="B378" s="61" t="s">
        <v>2810</v>
      </c>
      <c r="C378" s="97" t="s">
        <v>62</v>
      </c>
      <c r="D378" s="97" t="s">
        <v>2709</v>
      </c>
      <c r="E378" s="97" t="s">
        <v>106</v>
      </c>
      <c r="F378" s="97" t="s">
        <v>1059</v>
      </c>
      <c r="G378" s="96" t="s">
        <v>2555</v>
      </c>
      <c r="H378" s="98">
        <v>45296</v>
      </c>
      <c r="I378" s="96" t="s">
        <v>221</v>
      </c>
      <c r="J378" s="96">
        <v>2024</v>
      </c>
      <c r="K378" s="97" t="s">
        <v>91</v>
      </c>
      <c r="L378" s="97"/>
      <c r="M378" s="97" t="s">
        <v>54</v>
      </c>
      <c r="N378" s="96" t="s">
        <v>31</v>
      </c>
      <c r="O378" s="97" t="s">
        <v>32</v>
      </c>
      <c r="P378" s="98"/>
      <c r="Q378" s="96"/>
      <c r="R378" s="96"/>
      <c r="S378" s="96" t="s">
        <v>3196</v>
      </c>
      <c r="T378" s="96"/>
      <c r="U378" s="97"/>
      <c r="V378" s="97"/>
      <c r="W378" s="104" t="s">
        <v>33</v>
      </c>
      <c r="X378" s="104" t="s">
        <v>33</v>
      </c>
      <c r="Y378" s="98">
        <v>46262</v>
      </c>
      <c r="Z378" s="97" t="s">
        <v>1844</v>
      </c>
      <c r="AA378" s="96" t="s">
        <v>34</v>
      </c>
      <c r="AB378" s="9">
        <f t="shared" ca="1" si="25"/>
        <v>1015</v>
      </c>
      <c r="AC378" s="9" t="str">
        <f t="shared" ca="1" si="26"/>
        <v>Above 1 Year</v>
      </c>
      <c r="AD378" s="9">
        <f t="shared" ca="1" si="27"/>
        <v>49</v>
      </c>
      <c r="AE378" s="9" t="str">
        <f t="shared" ca="1" si="28"/>
        <v>45 to 60 Days</v>
      </c>
      <c r="AF378" s="97" t="s">
        <v>216</v>
      </c>
      <c r="AG378" s="97" t="s">
        <v>4313</v>
      </c>
      <c r="AH378" s="97" t="str">
        <f t="shared" si="29"/>
        <v/>
      </c>
    </row>
    <row r="379" spans="1:34" s="24" customFormat="1" ht="25.5" customHeight="1" x14ac:dyDescent="0.25">
      <c r="A379" s="96">
        <v>378</v>
      </c>
      <c r="B379" s="61" t="s">
        <v>2660</v>
      </c>
      <c r="C379" s="97" t="s">
        <v>46</v>
      </c>
      <c r="D379" s="97" t="s">
        <v>2666</v>
      </c>
      <c r="E379" s="97" t="s">
        <v>47</v>
      </c>
      <c r="F379" s="97" t="s">
        <v>938</v>
      </c>
      <c r="G379" s="96" t="s">
        <v>302</v>
      </c>
      <c r="H379" s="98">
        <v>45297</v>
      </c>
      <c r="I379" s="96" t="s">
        <v>221</v>
      </c>
      <c r="J379" s="96">
        <v>2024</v>
      </c>
      <c r="K379" s="97" t="s">
        <v>94</v>
      </c>
      <c r="L379" s="97"/>
      <c r="M379" s="97" t="s">
        <v>94</v>
      </c>
      <c r="N379" s="96" t="s">
        <v>31</v>
      </c>
      <c r="O379" s="97" t="s">
        <v>32</v>
      </c>
      <c r="P379" s="98"/>
      <c r="Q379" s="96"/>
      <c r="R379" s="96"/>
      <c r="S379" s="96" t="s">
        <v>3196</v>
      </c>
      <c r="T379" s="96"/>
      <c r="U379" s="97"/>
      <c r="V379" s="97"/>
      <c r="W379" s="104" t="s">
        <v>128</v>
      </c>
      <c r="X379" s="104" t="s">
        <v>128</v>
      </c>
      <c r="Y379" s="98"/>
      <c r="Z379" s="97" t="s">
        <v>1063</v>
      </c>
      <c r="AA379" s="96" t="s">
        <v>34</v>
      </c>
      <c r="AB379" s="9">
        <f t="shared" ca="1" si="25"/>
        <v>1014</v>
      </c>
      <c r="AC379" s="9" t="str">
        <f t="shared" ca="1" si="26"/>
        <v>Above 1 Year</v>
      </c>
      <c r="AD379" s="9" t="str">
        <f t="shared" ca="1" si="27"/>
        <v/>
      </c>
      <c r="AE379" s="9" t="str">
        <f t="shared" ca="1" si="28"/>
        <v/>
      </c>
      <c r="AF379" s="97" t="s">
        <v>245</v>
      </c>
      <c r="AG379" s="97" t="s">
        <v>4314</v>
      </c>
      <c r="AH379" s="97" t="str">
        <f t="shared" ca="1" si="29"/>
        <v>Above 1 Year</v>
      </c>
    </row>
    <row r="380" spans="1:34" s="24" customFormat="1" ht="25.5" customHeight="1" x14ac:dyDescent="0.25">
      <c r="A380" s="96">
        <v>379</v>
      </c>
      <c r="B380" s="61" t="s">
        <v>2810</v>
      </c>
      <c r="C380" s="97">
        <v>0</v>
      </c>
      <c r="D380" s="97" t="s">
        <v>2688</v>
      </c>
      <c r="E380" s="97" t="s">
        <v>68</v>
      </c>
      <c r="F380" s="97" t="s">
        <v>938</v>
      </c>
      <c r="G380" s="96" t="s">
        <v>1157</v>
      </c>
      <c r="H380" s="98">
        <v>45299</v>
      </c>
      <c r="I380" s="96" t="s">
        <v>221</v>
      </c>
      <c r="J380" s="96">
        <v>2024</v>
      </c>
      <c r="K380" s="97" t="s">
        <v>153</v>
      </c>
      <c r="L380" s="97"/>
      <c r="M380" s="97" t="s">
        <v>82</v>
      </c>
      <c r="N380" s="96" t="s">
        <v>82</v>
      </c>
      <c r="O380" s="97" t="s">
        <v>32</v>
      </c>
      <c r="P380" s="98">
        <v>45981</v>
      </c>
      <c r="Q380" s="96"/>
      <c r="R380" s="96"/>
      <c r="S380" s="96" t="s">
        <v>3196</v>
      </c>
      <c r="T380" s="96"/>
      <c r="U380" s="97" t="s">
        <v>192</v>
      </c>
      <c r="V380" s="97"/>
      <c r="W380" s="104" t="s">
        <v>33</v>
      </c>
      <c r="X380" s="104" t="s">
        <v>33</v>
      </c>
      <c r="Y380" s="98">
        <v>45981</v>
      </c>
      <c r="Z380" s="97" t="s">
        <v>2558</v>
      </c>
      <c r="AA380" s="96" t="s">
        <v>34</v>
      </c>
      <c r="AB380" s="9">
        <f t="shared" ca="1" si="25"/>
        <v>1012</v>
      </c>
      <c r="AC380" s="9" t="str">
        <f t="shared" ca="1" si="26"/>
        <v>Above 1 Year</v>
      </c>
      <c r="AD380" s="9">
        <f t="shared" ca="1" si="27"/>
        <v>330</v>
      </c>
      <c r="AE380" s="9" t="str">
        <f t="shared" ca="1" si="28"/>
        <v>Above 6 Months</v>
      </c>
      <c r="AF380" s="97" t="s">
        <v>378</v>
      </c>
      <c r="AG380" s="97" t="s">
        <v>4315</v>
      </c>
      <c r="AH380" s="97" t="str">
        <f t="shared" si="29"/>
        <v/>
      </c>
    </row>
    <row r="381" spans="1:34" s="24" customFormat="1" ht="25.5" customHeight="1" x14ac:dyDescent="0.25">
      <c r="A381" s="96">
        <v>380</v>
      </c>
      <c r="B381" s="61" t="s">
        <v>2808</v>
      </c>
      <c r="C381" s="97" t="s">
        <v>185</v>
      </c>
      <c r="D381" s="97" t="s">
        <v>3036</v>
      </c>
      <c r="E381" s="97" t="s">
        <v>55</v>
      </c>
      <c r="F381" s="97" t="s">
        <v>1069</v>
      </c>
      <c r="G381" s="96" t="s">
        <v>1070</v>
      </c>
      <c r="H381" s="98">
        <v>45302</v>
      </c>
      <c r="I381" s="96" t="s">
        <v>221</v>
      </c>
      <c r="J381" s="96">
        <v>2024</v>
      </c>
      <c r="K381" s="97" t="s">
        <v>94</v>
      </c>
      <c r="L381" s="97"/>
      <c r="M381" s="97" t="s">
        <v>94</v>
      </c>
      <c r="N381" s="96" t="s">
        <v>31</v>
      </c>
      <c r="O381" s="97" t="s">
        <v>32</v>
      </c>
      <c r="P381" s="98"/>
      <c r="Q381" s="96"/>
      <c r="R381" s="96"/>
      <c r="S381" s="96" t="s">
        <v>3196</v>
      </c>
      <c r="T381" s="96"/>
      <c r="U381" s="97"/>
      <c r="V381" s="97"/>
      <c r="W381" s="104" t="s">
        <v>128</v>
      </c>
      <c r="X381" s="104" t="s">
        <v>128</v>
      </c>
      <c r="Y381" s="98"/>
      <c r="Z381" s="97" t="s">
        <v>1071</v>
      </c>
      <c r="AA381" s="96" t="s">
        <v>34</v>
      </c>
      <c r="AB381" s="9">
        <f t="shared" ca="1" si="25"/>
        <v>1009</v>
      </c>
      <c r="AC381" s="9" t="str">
        <f t="shared" ca="1" si="26"/>
        <v>Above 1 Year</v>
      </c>
      <c r="AD381" s="9" t="str">
        <f t="shared" ca="1" si="27"/>
        <v/>
      </c>
      <c r="AE381" s="9" t="str">
        <f t="shared" ca="1" si="28"/>
        <v/>
      </c>
      <c r="AF381" s="97" t="s">
        <v>245</v>
      </c>
      <c r="AG381" s="97" t="s">
        <v>4316</v>
      </c>
      <c r="AH381" s="97" t="str">
        <f t="shared" ca="1" si="29"/>
        <v>Above 1 Year</v>
      </c>
    </row>
    <row r="382" spans="1:34" s="24" customFormat="1" ht="25.5" customHeight="1" x14ac:dyDescent="0.25">
      <c r="A382" s="96">
        <v>381</v>
      </c>
      <c r="B382" s="61" t="s">
        <v>2808</v>
      </c>
      <c r="C382" s="97" t="s">
        <v>2661</v>
      </c>
      <c r="D382" s="97" t="s">
        <v>3037</v>
      </c>
      <c r="E382" s="97" t="s">
        <v>89</v>
      </c>
      <c r="F382" s="97" t="s">
        <v>1072</v>
      </c>
      <c r="G382" s="96" t="s">
        <v>1073</v>
      </c>
      <c r="H382" s="98">
        <v>45302</v>
      </c>
      <c r="I382" s="96" t="s">
        <v>221</v>
      </c>
      <c r="J382" s="96">
        <v>2024</v>
      </c>
      <c r="K382" s="97" t="s">
        <v>94</v>
      </c>
      <c r="L382" s="97"/>
      <c r="M382" s="97" t="s">
        <v>94</v>
      </c>
      <c r="N382" s="96" t="s">
        <v>31</v>
      </c>
      <c r="O382" s="97" t="s">
        <v>32</v>
      </c>
      <c r="P382" s="98"/>
      <c r="Q382" s="96"/>
      <c r="R382" s="96"/>
      <c r="S382" s="96" t="s">
        <v>3196</v>
      </c>
      <c r="T382" s="96"/>
      <c r="U382" s="97"/>
      <c r="V382" s="97"/>
      <c r="W382" s="104" t="s">
        <v>141</v>
      </c>
      <c r="X382" s="104" t="s">
        <v>141</v>
      </c>
      <c r="Y382" s="98"/>
      <c r="Z382" s="97" t="s">
        <v>1074</v>
      </c>
      <c r="AA382" s="96" t="s">
        <v>34</v>
      </c>
      <c r="AB382" s="9">
        <f t="shared" ca="1" si="25"/>
        <v>1009</v>
      </c>
      <c r="AC382" s="9" t="str">
        <f t="shared" ca="1" si="26"/>
        <v>Above 1 Year</v>
      </c>
      <c r="AD382" s="9" t="str">
        <f t="shared" ca="1" si="27"/>
        <v/>
      </c>
      <c r="AE382" s="9" t="str">
        <f t="shared" ca="1" si="28"/>
        <v/>
      </c>
      <c r="AF382" s="97" t="s">
        <v>245</v>
      </c>
      <c r="AG382" s="97" t="s">
        <v>4317</v>
      </c>
      <c r="AH382" s="97" t="str">
        <f t="shared" ca="1" si="29"/>
        <v>Above 1 Year</v>
      </c>
    </row>
    <row r="383" spans="1:34" s="24" customFormat="1" ht="25.5" customHeight="1" x14ac:dyDescent="0.25">
      <c r="A383" s="96">
        <v>382</v>
      </c>
      <c r="B383" s="61" t="s">
        <v>2808</v>
      </c>
      <c r="C383" s="97" t="s">
        <v>2661</v>
      </c>
      <c r="D383" s="97" t="s">
        <v>3037</v>
      </c>
      <c r="E383" s="97" t="s">
        <v>84</v>
      </c>
      <c r="F383" s="97" t="s">
        <v>1075</v>
      </c>
      <c r="G383" s="96" t="s">
        <v>1076</v>
      </c>
      <c r="H383" s="98">
        <v>45302</v>
      </c>
      <c r="I383" s="96" t="s">
        <v>221</v>
      </c>
      <c r="J383" s="96">
        <v>2024</v>
      </c>
      <c r="K383" s="97" t="s">
        <v>94</v>
      </c>
      <c r="L383" s="97"/>
      <c r="M383" s="97" t="s">
        <v>94</v>
      </c>
      <c r="N383" s="96" t="s">
        <v>31</v>
      </c>
      <c r="O383" s="97" t="s">
        <v>32</v>
      </c>
      <c r="P383" s="98"/>
      <c r="Q383" s="96"/>
      <c r="R383" s="96"/>
      <c r="S383" s="96" t="s">
        <v>3196</v>
      </c>
      <c r="T383" s="96"/>
      <c r="U383" s="97"/>
      <c r="V383" s="97"/>
      <c r="W383" s="104" t="s">
        <v>33</v>
      </c>
      <c r="X383" s="104" t="s">
        <v>33</v>
      </c>
      <c r="Y383" s="98">
        <v>46195</v>
      </c>
      <c r="Z383" s="97" t="s">
        <v>1077</v>
      </c>
      <c r="AA383" s="96" t="s">
        <v>34</v>
      </c>
      <c r="AB383" s="9">
        <f t="shared" ca="1" si="25"/>
        <v>1009</v>
      </c>
      <c r="AC383" s="9" t="str">
        <f t="shared" ca="1" si="26"/>
        <v>Above 1 Year</v>
      </c>
      <c r="AD383" s="9">
        <f t="shared" ca="1" si="27"/>
        <v>116</v>
      </c>
      <c r="AE383" s="9" t="str">
        <f t="shared" ca="1" si="28"/>
        <v>Above 3 Months</v>
      </c>
      <c r="AF383" s="97" t="s">
        <v>245</v>
      </c>
      <c r="AG383" s="97" t="s">
        <v>4318</v>
      </c>
      <c r="AH383" s="97" t="str">
        <f t="shared" si="29"/>
        <v/>
      </c>
    </row>
    <row r="384" spans="1:34" s="24" customFormat="1" ht="25.5" customHeight="1" x14ac:dyDescent="0.25">
      <c r="A384" s="96">
        <v>383</v>
      </c>
      <c r="B384" s="61" t="s">
        <v>2660</v>
      </c>
      <c r="C384" s="97" t="s">
        <v>37</v>
      </c>
      <c r="D384" s="97" t="s">
        <v>2683</v>
      </c>
      <c r="E384" s="97" t="s">
        <v>90</v>
      </c>
      <c r="F384" s="97" t="s">
        <v>1069</v>
      </c>
      <c r="G384" s="96" t="s">
        <v>376</v>
      </c>
      <c r="H384" s="98">
        <v>45303</v>
      </c>
      <c r="I384" s="96" t="s">
        <v>221</v>
      </c>
      <c r="J384" s="96">
        <v>2024</v>
      </c>
      <c r="K384" s="97" t="s">
        <v>77</v>
      </c>
      <c r="L384" s="97"/>
      <c r="M384" s="97" t="s">
        <v>72</v>
      </c>
      <c r="N384" s="96" t="s">
        <v>31</v>
      </c>
      <c r="O384" s="97" t="s">
        <v>32</v>
      </c>
      <c r="P384" s="98"/>
      <c r="Q384" s="96"/>
      <c r="R384" s="96"/>
      <c r="S384" s="96" t="s">
        <v>3196</v>
      </c>
      <c r="T384" s="96"/>
      <c r="U384" s="97"/>
      <c r="V384" s="97"/>
      <c r="W384" s="104" t="s">
        <v>112</v>
      </c>
      <c r="X384" s="104" t="s">
        <v>112</v>
      </c>
      <c r="Y384" s="98"/>
      <c r="Z384" s="97" t="s">
        <v>1078</v>
      </c>
      <c r="AA384" s="96" t="s">
        <v>34</v>
      </c>
      <c r="AB384" s="9">
        <f t="shared" ca="1" si="25"/>
        <v>1008</v>
      </c>
      <c r="AC384" s="9" t="str">
        <f t="shared" ca="1" si="26"/>
        <v>Above 1 Year</v>
      </c>
      <c r="AD384" s="9" t="str">
        <f t="shared" ca="1" si="27"/>
        <v/>
      </c>
      <c r="AE384" s="9" t="str">
        <f t="shared" ca="1" si="28"/>
        <v/>
      </c>
      <c r="AF384" s="97" t="s">
        <v>378</v>
      </c>
      <c r="AG384" s="97" t="s">
        <v>4319</v>
      </c>
      <c r="AH384" s="97" t="str">
        <f t="shared" ca="1" si="29"/>
        <v>Above 1 Year</v>
      </c>
    </row>
    <row r="385" spans="1:34" s="24" customFormat="1" ht="25.5" customHeight="1" x14ac:dyDescent="0.25">
      <c r="A385" s="96">
        <v>384</v>
      </c>
      <c r="B385" s="61" t="s">
        <v>2808</v>
      </c>
      <c r="C385" s="97" t="s">
        <v>185</v>
      </c>
      <c r="D385" s="97" t="s">
        <v>2678</v>
      </c>
      <c r="E385" s="97" t="s">
        <v>55</v>
      </c>
      <c r="F385" s="97" t="s">
        <v>1068</v>
      </c>
      <c r="G385" s="96" t="s">
        <v>264</v>
      </c>
      <c r="H385" s="98">
        <v>45304</v>
      </c>
      <c r="I385" s="96" t="s">
        <v>221</v>
      </c>
      <c r="J385" s="96">
        <v>2024</v>
      </c>
      <c r="K385" s="97" t="s">
        <v>59</v>
      </c>
      <c r="L385" s="97" t="s">
        <v>265</v>
      </c>
      <c r="M385" s="97" t="s">
        <v>59</v>
      </c>
      <c r="N385" s="96" t="s">
        <v>60</v>
      </c>
      <c r="O385" s="97" t="s">
        <v>32</v>
      </c>
      <c r="P385" s="98"/>
      <c r="Q385" s="96"/>
      <c r="R385" s="96"/>
      <c r="S385" s="96" t="s">
        <v>3196</v>
      </c>
      <c r="T385" s="96"/>
      <c r="U385" s="97"/>
      <c r="V385" s="97"/>
      <c r="W385" s="104" t="s">
        <v>112</v>
      </c>
      <c r="X385" s="104" t="s">
        <v>112</v>
      </c>
      <c r="Y385" s="98"/>
      <c r="Z385" s="97" t="s">
        <v>1079</v>
      </c>
      <c r="AA385" s="96" t="s">
        <v>34</v>
      </c>
      <c r="AB385" s="9">
        <f t="shared" ca="1" si="25"/>
        <v>1007</v>
      </c>
      <c r="AC385" s="9" t="str">
        <f t="shared" ca="1" si="26"/>
        <v>Above 1 Year</v>
      </c>
      <c r="AD385" s="9" t="str">
        <f t="shared" ca="1" si="27"/>
        <v/>
      </c>
      <c r="AE385" s="9" t="str">
        <f t="shared" ca="1" si="28"/>
        <v/>
      </c>
      <c r="AF385" s="97" t="s">
        <v>229</v>
      </c>
      <c r="AG385" s="97" t="s">
        <v>4320</v>
      </c>
      <c r="AH385" s="97" t="str">
        <f t="shared" ca="1" si="29"/>
        <v>Above 1 Year</v>
      </c>
    </row>
    <row r="386" spans="1:34" s="24" customFormat="1" ht="25.5" customHeight="1" x14ac:dyDescent="0.25">
      <c r="A386" s="96">
        <v>385</v>
      </c>
      <c r="B386" s="61" t="s">
        <v>2808</v>
      </c>
      <c r="C386" s="97" t="s">
        <v>2661</v>
      </c>
      <c r="D386" s="97" t="s">
        <v>2692</v>
      </c>
      <c r="E386" s="97" t="s">
        <v>89</v>
      </c>
      <c r="F386" s="97" t="s">
        <v>1080</v>
      </c>
      <c r="G386" s="96" t="s">
        <v>1081</v>
      </c>
      <c r="H386" s="98">
        <v>45304</v>
      </c>
      <c r="I386" s="96" t="s">
        <v>221</v>
      </c>
      <c r="J386" s="96">
        <v>2024</v>
      </c>
      <c r="K386" s="97" t="s">
        <v>115</v>
      </c>
      <c r="L386" s="97"/>
      <c r="M386" s="97" t="s">
        <v>154</v>
      </c>
      <c r="N386" s="96" t="s">
        <v>31</v>
      </c>
      <c r="O386" s="97" t="s">
        <v>32</v>
      </c>
      <c r="P386" s="98">
        <v>45572</v>
      </c>
      <c r="Q386" s="96"/>
      <c r="R386" s="96"/>
      <c r="S386" s="96" t="s">
        <v>3196</v>
      </c>
      <c r="T386" s="96"/>
      <c r="U386" s="97"/>
      <c r="V386" s="97"/>
      <c r="W386" s="104" t="s">
        <v>33</v>
      </c>
      <c r="X386" s="104" t="s">
        <v>33</v>
      </c>
      <c r="Y386" s="98">
        <v>45572</v>
      </c>
      <c r="Z386" s="97" t="s">
        <v>1082</v>
      </c>
      <c r="AA386" s="96" t="s">
        <v>34</v>
      </c>
      <c r="AB386" s="9">
        <f t="shared" ref="AB386:AB449" ca="1" si="30">IF(S386="UI",DATEDIF(H386,TODAY(),"D"),"")</f>
        <v>1007</v>
      </c>
      <c r="AC386" s="9" t="str">
        <f t="shared" ref="AC386:AC449" ca="1" si="31">IF(S386="UI",IF(AB386&gt;365,"Above 1 Year",IF(AND(AB386&lt;=365,AB386&gt;180),"Above 6 Months",IF(AND(AB386&lt;=180,AB386&gt;90),"Above 3 Months",IF(AND(AB386&lt;=90,AB386&gt;60),"Above 60 Days",IF(AND(AB386&lt;=60,AB386&gt;45),"45 to 60 Days","Below 45 Days"))))),"")</f>
        <v>Above 1 Year</v>
      </c>
      <c r="AD386" s="9">
        <f t="shared" ref="AD386:AD449" ca="1" si="32">IF(Y386&lt;&gt;"",DATEDIF(Y386,TODAY(),"D"),"")</f>
        <v>739</v>
      </c>
      <c r="AE386" s="9" t="str">
        <f t="shared" ref="AE386:AE449" ca="1" si="33">IF(AD386&lt;&gt;"",IF(AD386&gt;365,"Above 1 Year",IF(AND(AD386&lt;=365,AD386&gt;180),"Above 6 Months",IF(AND(AD386&lt;=180,AD386&gt;90),"Above 3 Months",IF(AND(AD386&lt;=90,AD386&gt;60),"Above 60 Days",IF(AND(AD386&lt;=60,AD386&gt;45),"45 to 60 Days","Below 45 Days"))))),"")</f>
        <v>Above 1 Year</v>
      </c>
      <c r="AF386" s="97" t="s">
        <v>291</v>
      </c>
      <c r="AG386" s="97" t="s">
        <v>4321</v>
      </c>
      <c r="AH386" s="97" t="str">
        <f t="shared" si="29"/>
        <v/>
      </c>
    </row>
    <row r="387" spans="1:34" s="24" customFormat="1" ht="25.5" customHeight="1" x14ac:dyDescent="0.25">
      <c r="A387" s="96">
        <v>386</v>
      </c>
      <c r="B387" s="61" t="s">
        <v>2660</v>
      </c>
      <c r="C387" s="97" t="s">
        <v>37</v>
      </c>
      <c r="D387" s="97" t="s">
        <v>2683</v>
      </c>
      <c r="E387" s="97" t="s">
        <v>90</v>
      </c>
      <c r="F387" s="97" t="s">
        <v>1068</v>
      </c>
      <c r="G387" s="96" t="s">
        <v>439</v>
      </c>
      <c r="H387" s="98">
        <v>45306</v>
      </c>
      <c r="I387" s="96" t="s">
        <v>221</v>
      </c>
      <c r="J387" s="96">
        <v>2024</v>
      </c>
      <c r="K387" s="97" t="s">
        <v>75</v>
      </c>
      <c r="L387" s="97"/>
      <c r="M387" s="97" t="s">
        <v>54</v>
      </c>
      <c r="N387" s="96" t="s">
        <v>31</v>
      </c>
      <c r="O387" s="97" t="s">
        <v>32</v>
      </c>
      <c r="P387" s="98">
        <v>45923</v>
      </c>
      <c r="Q387" s="96"/>
      <c r="R387" s="96"/>
      <c r="S387" s="96" t="s">
        <v>3196</v>
      </c>
      <c r="T387" s="96"/>
      <c r="U387" s="97"/>
      <c r="V387" s="97"/>
      <c r="W387" s="104" t="s">
        <v>33</v>
      </c>
      <c r="X387" s="104" t="s">
        <v>33</v>
      </c>
      <c r="Y387" s="98">
        <v>45923</v>
      </c>
      <c r="Z387" s="97" t="s">
        <v>3238</v>
      </c>
      <c r="AA387" s="96" t="s">
        <v>34</v>
      </c>
      <c r="AB387" s="9">
        <f t="shared" ca="1" si="30"/>
        <v>1005</v>
      </c>
      <c r="AC387" s="9" t="str">
        <f t="shared" ca="1" si="31"/>
        <v>Above 1 Year</v>
      </c>
      <c r="AD387" s="9">
        <f t="shared" ca="1" si="32"/>
        <v>388</v>
      </c>
      <c r="AE387" s="9" t="str">
        <f t="shared" ca="1" si="33"/>
        <v>Above 1 Year</v>
      </c>
      <c r="AF387" s="97" t="s">
        <v>216</v>
      </c>
      <c r="AG387" s="97" t="s">
        <v>3239</v>
      </c>
      <c r="AH387" s="97" t="str">
        <f t="shared" ref="AH387:AH450" si="34">IF(X387="SC/PRC/CC No. Awaited","",AC387)</f>
        <v/>
      </c>
    </row>
    <row r="388" spans="1:34" s="24" customFormat="1" ht="25.5" customHeight="1" x14ac:dyDescent="0.25">
      <c r="A388" s="96">
        <v>387</v>
      </c>
      <c r="B388" s="61" t="s">
        <v>2810</v>
      </c>
      <c r="C388" s="97" t="s">
        <v>186</v>
      </c>
      <c r="D388" s="97" t="s">
        <v>3035</v>
      </c>
      <c r="E388" s="97" t="s">
        <v>66</v>
      </c>
      <c r="F388" s="97" t="s">
        <v>808</v>
      </c>
      <c r="G388" s="96" t="s">
        <v>243</v>
      </c>
      <c r="H388" s="98">
        <v>45307</v>
      </c>
      <c r="I388" s="96" t="s">
        <v>221</v>
      </c>
      <c r="J388" s="96">
        <v>2024</v>
      </c>
      <c r="K388" s="97" t="s">
        <v>94</v>
      </c>
      <c r="L388" s="97"/>
      <c r="M388" s="97" t="s">
        <v>94</v>
      </c>
      <c r="N388" s="96" t="s">
        <v>31</v>
      </c>
      <c r="O388" s="97" t="s">
        <v>32</v>
      </c>
      <c r="P388" s="98"/>
      <c r="Q388" s="96"/>
      <c r="R388" s="96"/>
      <c r="S388" s="96" t="s">
        <v>3196</v>
      </c>
      <c r="T388" s="96"/>
      <c r="U388" s="97"/>
      <c r="V388" s="97"/>
      <c r="W388" s="104" t="s">
        <v>112</v>
      </c>
      <c r="X388" s="104" t="s">
        <v>112</v>
      </c>
      <c r="Y388" s="98"/>
      <c r="Z388" s="97" t="s">
        <v>809</v>
      </c>
      <c r="AA388" s="96" t="s">
        <v>34</v>
      </c>
      <c r="AB388" s="9">
        <f t="shared" ca="1" si="30"/>
        <v>1004</v>
      </c>
      <c r="AC388" s="9" t="str">
        <f t="shared" ca="1" si="31"/>
        <v>Above 1 Year</v>
      </c>
      <c r="AD388" s="9" t="str">
        <f t="shared" ca="1" si="32"/>
        <v/>
      </c>
      <c r="AE388" s="9" t="str">
        <f t="shared" ca="1" si="33"/>
        <v/>
      </c>
      <c r="AF388" s="97" t="s">
        <v>245</v>
      </c>
      <c r="AG388" s="97" t="s">
        <v>4322</v>
      </c>
      <c r="AH388" s="97" t="str">
        <f t="shared" ca="1" si="34"/>
        <v>Above 1 Year</v>
      </c>
    </row>
    <row r="389" spans="1:34" s="24" customFormat="1" ht="25.5" customHeight="1" x14ac:dyDescent="0.25">
      <c r="A389" s="96">
        <v>388</v>
      </c>
      <c r="B389" s="61" t="s">
        <v>2808</v>
      </c>
      <c r="C389" s="97" t="s">
        <v>2661</v>
      </c>
      <c r="D389" s="99" t="s">
        <v>3037</v>
      </c>
      <c r="E389" s="99" t="s">
        <v>89</v>
      </c>
      <c r="F389" s="99" t="s">
        <v>1085</v>
      </c>
      <c r="G389" s="100" t="s">
        <v>302</v>
      </c>
      <c r="H389" s="101">
        <v>45309</v>
      </c>
      <c r="I389" s="100" t="s">
        <v>221</v>
      </c>
      <c r="J389" s="100">
        <v>2024</v>
      </c>
      <c r="K389" s="102" t="s">
        <v>94</v>
      </c>
      <c r="L389" s="99"/>
      <c r="M389" s="99" t="s">
        <v>94</v>
      </c>
      <c r="N389" s="100" t="s">
        <v>31</v>
      </c>
      <c r="O389" s="99" t="s">
        <v>32</v>
      </c>
      <c r="P389" s="101"/>
      <c r="Q389" s="100"/>
      <c r="R389" s="100"/>
      <c r="S389" s="96" t="s">
        <v>3196</v>
      </c>
      <c r="T389" s="100"/>
      <c r="U389" s="99"/>
      <c r="V389" s="99"/>
      <c r="W389" s="104" t="s">
        <v>112</v>
      </c>
      <c r="X389" s="104" t="s">
        <v>112</v>
      </c>
      <c r="Y389" s="98"/>
      <c r="Z389" s="99" t="s">
        <v>1086</v>
      </c>
      <c r="AA389" s="100" t="s">
        <v>34</v>
      </c>
      <c r="AB389" s="9">
        <f t="shared" ca="1" si="30"/>
        <v>1002</v>
      </c>
      <c r="AC389" s="9" t="str">
        <f t="shared" ca="1" si="31"/>
        <v>Above 1 Year</v>
      </c>
      <c r="AD389" s="9" t="str">
        <f t="shared" ca="1" si="32"/>
        <v/>
      </c>
      <c r="AE389" s="9" t="str">
        <f t="shared" ca="1" si="33"/>
        <v/>
      </c>
      <c r="AF389" s="100" t="s">
        <v>245</v>
      </c>
      <c r="AG389" s="97" t="s">
        <v>4323</v>
      </c>
      <c r="AH389" s="97" t="str">
        <f t="shared" ca="1" si="34"/>
        <v>Above 1 Year</v>
      </c>
    </row>
    <row r="390" spans="1:34" s="24" customFormat="1" ht="25.5" customHeight="1" x14ac:dyDescent="0.25">
      <c r="A390" s="96">
        <v>389</v>
      </c>
      <c r="B390" s="61" t="s">
        <v>2810</v>
      </c>
      <c r="C390" s="97" t="s">
        <v>62</v>
      </c>
      <c r="D390" s="97" t="s">
        <v>2709</v>
      </c>
      <c r="E390" s="97" t="s">
        <v>106</v>
      </c>
      <c r="F390" s="97" t="s">
        <v>808</v>
      </c>
      <c r="G390" s="96" t="s">
        <v>666</v>
      </c>
      <c r="H390" s="98">
        <v>45309</v>
      </c>
      <c r="I390" s="96" t="s">
        <v>221</v>
      </c>
      <c r="J390" s="96">
        <v>2024</v>
      </c>
      <c r="K390" s="97" t="s">
        <v>48</v>
      </c>
      <c r="L390" s="97"/>
      <c r="M390" s="97" t="s">
        <v>49</v>
      </c>
      <c r="N390" s="96" t="s">
        <v>31</v>
      </c>
      <c r="O390" s="97" t="s">
        <v>32</v>
      </c>
      <c r="P390" s="98"/>
      <c r="Q390" s="96"/>
      <c r="R390" s="96"/>
      <c r="S390" s="96" t="s">
        <v>3196</v>
      </c>
      <c r="T390" s="96"/>
      <c r="U390" s="97"/>
      <c r="V390" s="97"/>
      <c r="W390" s="104" t="s">
        <v>112</v>
      </c>
      <c r="X390" s="104" t="s">
        <v>112</v>
      </c>
      <c r="Y390" s="98"/>
      <c r="Z390" s="97" t="s">
        <v>1087</v>
      </c>
      <c r="AA390" s="96" t="s">
        <v>34</v>
      </c>
      <c r="AB390" s="9">
        <f t="shared" ca="1" si="30"/>
        <v>1002</v>
      </c>
      <c r="AC390" s="9" t="str">
        <f t="shared" ca="1" si="31"/>
        <v>Above 1 Year</v>
      </c>
      <c r="AD390" s="9" t="str">
        <f t="shared" ca="1" si="32"/>
        <v/>
      </c>
      <c r="AE390" s="9" t="str">
        <f t="shared" ca="1" si="33"/>
        <v/>
      </c>
      <c r="AF390" s="97" t="s">
        <v>207</v>
      </c>
      <c r="AG390" s="97" t="s">
        <v>4324</v>
      </c>
      <c r="AH390" s="97" t="str">
        <f t="shared" ca="1" si="34"/>
        <v>Above 1 Year</v>
      </c>
    </row>
    <row r="391" spans="1:34" s="24" customFormat="1" ht="25.5" customHeight="1" x14ac:dyDescent="0.25">
      <c r="A391" s="96">
        <v>390</v>
      </c>
      <c r="B391" s="61" t="s">
        <v>2808</v>
      </c>
      <c r="C391" s="97" t="s">
        <v>185</v>
      </c>
      <c r="D391" s="97" t="s">
        <v>2678</v>
      </c>
      <c r="E391" s="97" t="s">
        <v>55</v>
      </c>
      <c r="F391" s="97" t="s">
        <v>1083</v>
      </c>
      <c r="G391" s="96" t="s">
        <v>439</v>
      </c>
      <c r="H391" s="98">
        <v>45310</v>
      </c>
      <c r="I391" s="96" t="s">
        <v>221</v>
      </c>
      <c r="J391" s="96">
        <v>2024</v>
      </c>
      <c r="K391" s="97" t="s">
        <v>75</v>
      </c>
      <c r="L391" s="97"/>
      <c r="M391" s="97" t="s">
        <v>54</v>
      </c>
      <c r="N391" s="96" t="s">
        <v>31</v>
      </c>
      <c r="O391" s="97" t="s">
        <v>32</v>
      </c>
      <c r="P391" s="98">
        <v>45351</v>
      </c>
      <c r="Q391" s="96"/>
      <c r="R391" s="96"/>
      <c r="S391" s="96" t="s">
        <v>3196</v>
      </c>
      <c r="T391" s="96"/>
      <c r="U391" s="97"/>
      <c r="V391" s="97"/>
      <c r="W391" s="104" t="s">
        <v>33</v>
      </c>
      <c r="X391" s="104" t="s">
        <v>33</v>
      </c>
      <c r="Y391" s="98">
        <v>45351</v>
      </c>
      <c r="Z391" s="97" t="s">
        <v>1088</v>
      </c>
      <c r="AA391" s="96" t="s">
        <v>34</v>
      </c>
      <c r="AB391" s="9">
        <f t="shared" ca="1" si="30"/>
        <v>1001</v>
      </c>
      <c r="AC391" s="9" t="str">
        <f t="shared" ca="1" si="31"/>
        <v>Above 1 Year</v>
      </c>
      <c r="AD391" s="9">
        <f t="shared" ca="1" si="32"/>
        <v>960</v>
      </c>
      <c r="AE391" s="9" t="str">
        <f t="shared" ca="1" si="33"/>
        <v>Above 1 Year</v>
      </c>
      <c r="AF391" s="97" t="s">
        <v>216</v>
      </c>
      <c r="AG391" s="97" t="s">
        <v>4325</v>
      </c>
      <c r="AH391" s="97" t="str">
        <f t="shared" si="34"/>
        <v/>
      </c>
    </row>
    <row r="392" spans="1:34" s="24" customFormat="1" ht="25.5" customHeight="1" x14ac:dyDescent="0.25">
      <c r="A392" s="96">
        <v>391</v>
      </c>
      <c r="B392" s="61" t="s">
        <v>2810</v>
      </c>
      <c r="C392" s="97">
        <v>0</v>
      </c>
      <c r="D392" s="97" t="s">
        <v>2688</v>
      </c>
      <c r="E392" s="97" t="s">
        <v>68</v>
      </c>
      <c r="F392" s="97" t="s">
        <v>1089</v>
      </c>
      <c r="G392" s="96" t="s">
        <v>666</v>
      </c>
      <c r="H392" s="98">
        <v>45310</v>
      </c>
      <c r="I392" s="96" t="s">
        <v>221</v>
      </c>
      <c r="J392" s="96">
        <v>2024</v>
      </c>
      <c r="K392" s="97" t="s">
        <v>48</v>
      </c>
      <c r="L392" s="97"/>
      <c r="M392" s="97" t="s">
        <v>49</v>
      </c>
      <c r="N392" s="96" t="s">
        <v>31</v>
      </c>
      <c r="O392" s="97" t="s">
        <v>32</v>
      </c>
      <c r="P392" s="98"/>
      <c r="Q392" s="96"/>
      <c r="R392" s="96"/>
      <c r="S392" s="96" t="s">
        <v>3196</v>
      </c>
      <c r="T392" s="96"/>
      <c r="U392" s="97"/>
      <c r="V392" s="97"/>
      <c r="W392" s="104" t="s">
        <v>112</v>
      </c>
      <c r="X392" s="104" t="s">
        <v>112</v>
      </c>
      <c r="Y392" s="98"/>
      <c r="Z392" s="97" t="s">
        <v>1090</v>
      </c>
      <c r="AA392" s="96" t="s">
        <v>34</v>
      </c>
      <c r="AB392" s="9">
        <f t="shared" ca="1" si="30"/>
        <v>1001</v>
      </c>
      <c r="AC392" s="9" t="str">
        <f t="shared" ca="1" si="31"/>
        <v>Above 1 Year</v>
      </c>
      <c r="AD392" s="9" t="str">
        <f t="shared" ca="1" si="32"/>
        <v/>
      </c>
      <c r="AE392" s="9" t="str">
        <f t="shared" ca="1" si="33"/>
        <v/>
      </c>
      <c r="AF392" s="97" t="s">
        <v>207</v>
      </c>
      <c r="AG392" s="97" t="s">
        <v>4326</v>
      </c>
      <c r="AH392" s="97" t="str">
        <f t="shared" ca="1" si="34"/>
        <v>Above 1 Year</v>
      </c>
    </row>
    <row r="393" spans="1:34" s="24" customFormat="1" ht="25.5" customHeight="1" x14ac:dyDescent="0.25">
      <c r="A393" s="96">
        <v>392</v>
      </c>
      <c r="B393" s="61" t="s">
        <v>2660</v>
      </c>
      <c r="C393" s="97" t="s">
        <v>183</v>
      </c>
      <c r="D393" s="97" t="s">
        <v>2713</v>
      </c>
      <c r="E393" s="97" t="s">
        <v>74</v>
      </c>
      <c r="F393" s="97" t="s">
        <v>1092</v>
      </c>
      <c r="G393" s="96" t="s">
        <v>1051</v>
      </c>
      <c r="H393" s="98">
        <v>45310</v>
      </c>
      <c r="I393" s="96" t="s">
        <v>221</v>
      </c>
      <c r="J393" s="96">
        <v>2024</v>
      </c>
      <c r="K393" s="97" t="s">
        <v>117</v>
      </c>
      <c r="L393" s="97"/>
      <c r="M393" s="97" t="s">
        <v>117</v>
      </c>
      <c r="N393" s="96" t="s">
        <v>117</v>
      </c>
      <c r="O393" s="97" t="s">
        <v>32</v>
      </c>
      <c r="P393" s="98"/>
      <c r="Q393" s="96"/>
      <c r="R393" s="96"/>
      <c r="S393" s="96" t="s">
        <v>3196</v>
      </c>
      <c r="T393" s="96"/>
      <c r="U393" s="97"/>
      <c r="V393" s="97"/>
      <c r="W393" s="104" t="s">
        <v>112</v>
      </c>
      <c r="X393" s="104" t="s">
        <v>112</v>
      </c>
      <c r="Y393" s="98"/>
      <c r="Z393" s="97" t="s">
        <v>1093</v>
      </c>
      <c r="AA393" s="96" t="s">
        <v>34</v>
      </c>
      <c r="AB393" s="9">
        <f t="shared" ca="1" si="30"/>
        <v>1001</v>
      </c>
      <c r="AC393" s="9" t="str">
        <f t="shared" ca="1" si="31"/>
        <v>Above 1 Year</v>
      </c>
      <c r="AD393" s="9" t="str">
        <f t="shared" ca="1" si="32"/>
        <v/>
      </c>
      <c r="AE393" s="9" t="str">
        <f t="shared" ca="1" si="33"/>
        <v/>
      </c>
      <c r="AF393" s="97" t="s">
        <v>1052</v>
      </c>
      <c r="AG393" s="97" t="s">
        <v>4327</v>
      </c>
      <c r="AH393" s="97" t="str">
        <f t="shared" ca="1" si="34"/>
        <v>Above 1 Year</v>
      </c>
    </row>
    <row r="394" spans="1:34" s="24" customFormat="1" ht="25.5" customHeight="1" x14ac:dyDescent="0.25">
      <c r="A394" s="96">
        <v>393</v>
      </c>
      <c r="B394" s="61" t="s">
        <v>2808</v>
      </c>
      <c r="C394" s="97" t="s">
        <v>2661</v>
      </c>
      <c r="D394" s="97" t="s">
        <v>2692</v>
      </c>
      <c r="E394" s="97" t="s">
        <v>89</v>
      </c>
      <c r="F394" s="97" t="s">
        <v>1089</v>
      </c>
      <c r="G394" s="96" t="s">
        <v>666</v>
      </c>
      <c r="H394" s="98">
        <v>45311</v>
      </c>
      <c r="I394" s="96" t="s">
        <v>221</v>
      </c>
      <c r="J394" s="96">
        <v>2024</v>
      </c>
      <c r="K394" s="97" t="s">
        <v>48</v>
      </c>
      <c r="L394" s="97"/>
      <c r="M394" s="97" t="s">
        <v>49</v>
      </c>
      <c r="N394" s="96" t="s">
        <v>31</v>
      </c>
      <c r="O394" s="97" t="s">
        <v>32</v>
      </c>
      <c r="P394" s="98"/>
      <c r="Q394" s="96"/>
      <c r="R394" s="96"/>
      <c r="S394" s="96" t="s">
        <v>3196</v>
      </c>
      <c r="T394" s="96"/>
      <c r="U394" s="97"/>
      <c r="V394" s="97"/>
      <c r="W394" s="104" t="s">
        <v>141</v>
      </c>
      <c r="X394" s="104" t="s">
        <v>141</v>
      </c>
      <c r="Y394" s="98"/>
      <c r="Z394" s="97" t="s">
        <v>1094</v>
      </c>
      <c r="AA394" s="96" t="s">
        <v>34</v>
      </c>
      <c r="AB394" s="9">
        <f t="shared" ca="1" si="30"/>
        <v>1000</v>
      </c>
      <c r="AC394" s="9" t="str">
        <f t="shared" ca="1" si="31"/>
        <v>Above 1 Year</v>
      </c>
      <c r="AD394" s="9" t="str">
        <f t="shared" ca="1" si="32"/>
        <v/>
      </c>
      <c r="AE394" s="9" t="str">
        <f t="shared" ca="1" si="33"/>
        <v/>
      </c>
      <c r="AF394" s="97" t="s">
        <v>207</v>
      </c>
      <c r="AG394" s="97" t="s">
        <v>4328</v>
      </c>
      <c r="AH394" s="97" t="str">
        <f t="shared" ca="1" si="34"/>
        <v>Above 1 Year</v>
      </c>
    </row>
    <row r="395" spans="1:34" s="24" customFormat="1" ht="25.5" customHeight="1" x14ac:dyDescent="0.25">
      <c r="A395" s="96">
        <v>394</v>
      </c>
      <c r="B395" s="61" t="s">
        <v>2808</v>
      </c>
      <c r="C395" s="97" t="s">
        <v>41</v>
      </c>
      <c r="D395" s="97" t="s">
        <v>2685</v>
      </c>
      <c r="E395" s="97" t="s">
        <v>113</v>
      </c>
      <c r="F395" s="97" t="s">
        <v>1097</v>
      </c>
      <c r="G395" s="96" t="s">
        <v>227</v>
      </c>
      <c r="H395" s="98">
        <v>45313</v>
      </c>
      <c r="I395" s="96" t="s">
        <v>221</v>
      </c>
      <c r="J395" s="96">
        <v>2024</v>
      </c>
      <c r="K395" s="97" t="s">
        <v>59</v>
      </c>
      <c r="L395" s="97" t="s">
        <v>228</v>
      </c>
      <c r="M395" s="97" t="s">
        <v>59</v>
      </c>
      <c r="N395" s="96" t="s">
        <v>60</v>
      </c>
      <c r="O395" s="97" t="s">
        <v>32</v>
      </c>
      <c r="P395" s="98"/>
      <c r="Q395" s="96"/>
      <c r="R395" s="96"/>
      <c r="S395" s="96" t="s">
        <v>7125</v>
      </c>
      <c r="T395" s="96"/>
      <c r="U395" s="97"/>
      <c r="V395" s="97"/>
      <c r="W395" s="104" t="s">
        <v>142</v>
      </c>
      <c r="X395" s="104" t="s">
        <v>2923</v>
      </c>
      <c r="Y395" s="98"/>
      <c r="Z395" s="97" t="s">
        <v>1098</v>
      </c>
      <c r="AA395" s="96" t="s">
        <v>34</v>
      </c>
      <c r="AB395" s="9" t="str">
        <f t="shared" ca="1" si="30"/>
        <v/>
      </c>
      <c r="AC395" s="9" t="str">
        <f t="shared" si="31"/>
        <v/>
      </c>
      <c r="AD395" s="9" t="str">
        <f t="shared" ca="1" si="32"/>
        <v/>
      </c>
      <c r="AE395" s="9" t="str">
        <f t="shared" ca="1" si="33"/>
        <v/>
      </c>
      <c r="AF395" s="97" t="s">
        <v>229</v>
      </c>
      <c r="AG395" s="97" t="s">
        <v>4329</v>
      </c>
      <c r="AH395" s="97" t="str">
        <f t="shared" si="34"/>
        <v/>
      </c>
    </row>
    <row r="396" spans="1:34" s="24" customFormat="1" ht="25.5" customHeight="1" x14ac:dyDescent="0.25">
      <c r="A396" s="96">
        <v>395</v>
      </c>
      <c r="B396" s="61" t="s">
        <v>2660</v>
      </c>
      <c r="C396" s="97" t="s">
        <v>37</v>
      </c>
      <c r="D396" s="97" t="s">
        <v>2671</v>
      </c>
      <c r="E396" s="97" t="s">
        <v>38</v>
      </c>
      <c r="F396" s="97" t="s">
        <v>1100</v>
      </c>
      <c r="G396" s="96" t="s">
        <v>654</v>
      </c>
      <c r="H396" s="98">
        <v>45316</v>
      </c>
      <c r="I396" s="96" t="s">
        <v>221</v>
      </c>
      <c r="J396" s="96">
        <v>2024</v>
      </c>
      <c r="K396" s="97" t="s">
        <v>29</v>
      </c>
      <c r="L396" s="97"/>
      <c r="M396" s="97" t="s">
        <v>30</v>
      </c>
      <c r="N396" s="96" t="s">
        <v>31</v>
      </c>
      <c r="O396" s="97" t="s">
        <v>32</v>
      </c>
      <c r="P396" s="98"/>
      <c r="Q396" s="96"/>
      <c r="R396" s="96"/>
      <c r="S396" s="96" t="s">
        <v>3196</v>
      </c>
      <c r="T396" s="96"/>
      <c r="U396" s="97"/>
      <c r="V396" s="97"/>
      <c r="W396" s="104" t="s">
        <v>33</v>
      </c>
      <c r="X396" s="104" t="s">
        <v>33</v>
      </c>
      <c r="Y396" s="98">
        <v>46262</v>
      </c>
      <c r="Z396" s="97" t="s">
        <v>1101</v>
      </c>
      <c r="AA396" s="96" t="s">
        <v>34</v>
      </c>
      <c r="AB396" s="9">
        <f t="shared" ca="1" si="30"/>
        <v>995</v>
      </c>
      <c r="AC396" s="9" t="str">
        <f t="shared" ca="1" si="31"/>
        <v>Above 1 Year</v>
      </c>
      <c r="AD396" s="9">
        <f t="shared" ca="1" si="32"/>
        <v>49</v>
      </c>
      <c r="AE396" s="9" t="str">
        <f t="shared" ca="1" si="33"/>
        <v>45 to 60 Days</v>
      </c>
      <c r="AF396" s="97" t="s">
        <v>193</v>
      </c>
      <c r="AG396" s="97" t="s">
        <v>4330</v>
      </c>
      <c r="AH396" s="97" t="str">
        <f t="shared" si="34"/>
        <v/>
      </c>
    </row>
    <row r="397" spans="1:34" s="24" customFormat="1" ht="25.5" customHeight="1" x14ac:dyDescent="0.25">
      <c r="A397" s="96">
        <v>396</v>
      </c>
      <c r="B397" s="61" t="s">
        <v>2810</v>
      </c>
      <c r="C397" s="97">
        <v>0</v>
      </c>
      <c r="D397" s="97" t="s">
        <v>2688</v>
      </c>
      <c r="E397" s="97" t="s">
        <v>68</v>
      </c>
      <c r="F397" s="97" t="s">
        <v>1102</v>
      </c>
      <c r="G397" s="96" t="s">
        <v>1103</v>
      </c>
      <c r="H397" s="98">
        <v>45316</v>
      </c>
      <c r="I397" s="96" t="s">
        <v>221</v>
      </c>
      <c r="J397" s="96">
        <v>2024</v>
      </c>
      <c r="K397" s="97" t="s">
        <v>39</v>
      </c>
      <c r="L397" s="97"/>
      <c r="M397" s="97" t="s">
        <v>39</v>
      </c>
      <c r="N397" s="96" t="s">
        <v>31</v>
      </c>
      <c r="O397" s="97" t="s">
        <v>32</v>
      </c>
      <c r="P397" s="98"/>
      <c r="Q397" s="96"/>
      <c r="R397" s="96"/>
      <c r="S397" s="96" t="s">
        <v>3196</v>
      </c>
      <c r="T397" s="96"/>
      <c r="U397" s="97"/>
      <c r="V397" s="97"/>
      <c r="W397" s="104" t="s">
        <v>112</v>
      </c>
      <c r="X397" s="104" t="s">
        <v>112</v>
      </c>
      <c r="Y397" s="98"/>
      <c r="Z397" s="97" t="s">
        <v>1104</v>
      </c>
      <c r="AA397" s="96" t="s">
        <v>34</v>
      </c>
      <c r="AB397" s="9">
        <f t="shared" ca="1" si="30"/>
        <v>995</v>
      </c>
      <c r="AC397" s="9" t="str">
        <f t="shared" ca="1" si="31"/>
        <v>Above 1 Year</v>
      </c>
      <c r="AD397" s="9" t="str">
        <f t="shared" ca="1" si="32"/>
        <v/>
      </c>
      <c r="AE397" s="9" t="str">
        <f t="shared" ca="1" si="33"/>
        <v/>
      </c>
      <c r="AF397" s="97" t="s">
        <v>203</v>
      </c>
      <c r="AG397" s="97" t="s">
        <v>4331</v>
      </c>
      <c r="AH397" s="97" t="str">
        <f t="shared" ca="1" si="34"/>
        <v>Above 1 Year</v>
      </c>
    </row>
    <row r="398" spans="1:34" s="24" customFormat="1" ht="25.5" customHeight="1" x14ac:dyDescent="0.25">
      <c r="A398" s="96">
        <v>397</v>
      </c>
      <c r="B398" s="61" t="s">
        <v>2808</v>
      </c>
      <c r="C398" s="97" t="s">
        <v>41</v>
      </c>
      <c r="D398" s="97" t="s">
        <v>2701</v>
      </c>
      <c r="E398" s="97" t="s">
        <v>42</v>
      </c>
      <c r="F398" s="97" t="s">
        <v>1105</v>
      </c>
      <c r="G398" s="96" t="s">
        <v>759</v>
      </c>
      <c r="H398" s="98">
        <v>45316</v>
      </c>
      <c r="I398" s="96" t="s">
        <v>221</v>
      </c>
      <c r="J398" s="96">
        <v>2024</v>
      </c>
      <c r="K398" s="97" t="s">
        <v>122</v>
      </c>
      <c r="L398" s="97"/>
      <c r="M398" s="97" t="s">
        <v>49</v>
      </c>
      <c r="N398" s="96" t="s">
        <v>31</v>
      </c>
      <c r="O398" s="97" t="s">
        <v>32</v>
      </c>
      <c r="P398" s="98"/>
      <c r="Q398" s="96"/>
      <c r="R398" s="96"/>
      <c r="S398" s="96" t="s">
        <v>3196</v>
      </c>
      <c r="T398" s="96"/>
      <c r="U398" s="97"/>
      <c r="V398" s="97"/>
      <c r="W398" s="104" t="s">
        <v>112</v>
      </c>
      <c r="X398" s="104" t="s">
        <v>112</v>
      </c>
      <c r="Y398" s="98"/>
      <c r="Z398" s="97" t="s">
        <v>1106</v>
      </c>
      <c r="AA398" s="96" t="s">
        <v>34</v>
      </c>
      <c r="AB398" s="9">
        <f t="shared" ca="1" si="30"/>
        <v>995</v>
      </c>
      <c r="AC398" s="9" t="str">
        <f t="shared" ca="1" si="31"/>
        <v>Above 1 Year</v>
      </c>
      <c r="AD398" s="9" t="str">
        <f t="shared" ca="1" si="32"/>
        <v/>
      </c>
      <c r="AE398" s="9" t="str">
        <f t="shared" ca="1" si="33"/>
        <v/>
      </c>
      <c r="AF398" s="97" t="s">
        <v>207</v>
      </c>
      <c r="AG398" s="97" t="s">
        <v>4332</v>
      </c>
      <c r="AH398" s="97" t="str">
        <f t="shared" ca="1" si="34"/>
        <v>Above 1 Year</v>
      </c>
    </row>
    <row r="399" spans="1:34" s="24" customFormat="1" ht="25.5" customHeight="1" x14ac:dyDescent="0.25">
      <c r="A399" s="96">
        <v>398</v>
      </c>
      <c r="B399" s="61" t="s">
        <v>2810</v>
      </c>
      <c r="C399" s="97" t="s">
        <v>62</v>
      </c>
      <c r="D399" s="97" t="s">
        <v>2668</v>
      </c>
      <c r="E399" s="97" t="s">
        <v>63</v>
      </c>
      <c r="F399" s="97" t="s">
        <v>1072</v>
      </c>
      <c r="G399" s="96" t="s">
        <v>376</v>
      </c>
      <c r="H399" s="98">
        <v>45317</v>
      </c>
      <c r="I399" s="96" t="s">
        <v>221</v>
      </c>
      <c r="J399" s="96">
        <v>2024</v>
      </c>
      <c r="K399" s="97" t="s">
        <v>77</v>
      </c>
      <c r="L399" s="97"/>
      <c r="M399" s="97" t="s">
        <v>72</v>
      </c>
      <c r="N399" s="96" t="s">
        <v>31</v>
      </c>
      <c r="O399" s="97" t="s">
        <v>32</v>
      </c>
      <c r="P399" s="98"/>
      <c r="Q399" s="96"/>
      <c r="R399" s="96"/>
      <c r="S399" s="96" t="s">
        <v>3196</v>
      </c>
      <c r="T399" s="96"/>
      <c r="U399" s="97"/>
      <c r="V399" s="97"/>
      <c r="W399" s="104" t="s">
        <v>112</v>
      </c>
      <c r="X399" s="104" t="s">
        <v>112</v>
      </c>
      <c r="Y399" s="98"/>
      <c r="Z399" s="97" t="s">
        <v>1107</v>
      </c>
      <c r="AA399" s="96" t="s">
        <v>34</v>
      </c>
      <c r="AB399" s="9">
        <f t="shared" ca="1" si="30"/>
        <v>994</v>
      </c>
      <c r="AC399" s="9" t="str">
        <f t="shared" ca="1" si="31"/>
        <v>Above 1 Year</v>
      </c>
      <c r="AD399" s="9" t="str">
        <f t="shared" ca="1" si="32"/>
        <v/>
      </c>
      <c r="AE399" s="9" t="str">
        <f t="shared" ca="1" si="33"/>
        <v/>
      </c>
      <c r="AF399" s="97" t="s">
        <v>378</v>
      </c>
      <c r="AG399" s="97" t="s">
        <v>4333</v>
      </c>
      <c r="AH399" s="97" t="str">
        <f t="shared" ca="1" si="34"/>
        <v>Above 1 Year</v>
      </c>
    </row>
    <row r="400" spans="1:34" s="24" customFormat="1" ht="25.5" customHeight="1" x14ac:dyDescent="0.25">
      <c r="A400" s="96">
        <v>399</v>
      </c>
      <c r="B400" s="61" t="s">
        <v>2808</v>
      </c>
      <c r="C400" s="97" t="s">
        <v>41</v>
      </c>
      <c r="D400" s="97" t="s">
        <v>2701</v>
      </c>
      <c r="E400" s="97" t="s">
        <v>42</v>
      </c>
      <c r="F400" s="97" t="s">
        <v>1108</v>
      </c>
      <c r="G400" s="96" t="s">
        <v>376</v>
      </c>
      <c r="H400" s="98">
        <v>45317</v>
      </c>
      <c r="I400" s="96" t="s">
        <v>221</v>
      </c>
      <c r="J400" s="96">
        <v>2024</v>
      </c>
      <c r="K400" s="97" t="s">
        <v>77</v>
      </c>
      <c r="L400" s="97"/>
      <c r="M400" s="97" t="s">
        <v>72</v>
      </c>
      <c r="N400" s="96" t="s">
        <v>31</v>
      </c>
      <c r="O400" s="97" t="s">
        <v>32</v>
      </c>
      <c r="P400" s="98"/>
      <c r="Q400" s="96"/>
      <c r="R400" s="96"/>
      <c r="S400" s="96" t="s">
        <v>3196</v>
      </c>
      <c r="T400" s="96"/>
      <c r="U400" s="97"/>
      <c r="V400" s="97"/>
      <c r="W400" s="104" t="s">
        <v>112</v>
      </c>
      <c r="X400" s="104" t="s">
        <v>112</v>
      </c>
      <c r="Y400" s="98"/>
      <c r="Z400" s="97" t="s">
        <v>1109</v>
      </c>
      <c r="AA400" s="96" t="s">
        <v>34</v>
      </c>
      <c r="AB400" s="9">
        <f t="shared" ca="1" si="30"/>
        <v>994</v>
      </c>
      <c r="AC400" s="9" t="str">
        <f t="shared" ca="1" si="31"/>
        <v>Above 1 Year</v>
      </c>
      <c r="AD400" s="9" t="str">
        <f t="shared" ca="1" si="32"/>
        <v/>
      </c>
      <c r="AE400" s="9" t="str">
        <f t="shared" ca="1" si="33"/>
        <v/>
      </c>
      <c r="AF400" s="97" t="s">
        <v>378</v>
      </c>
      <c r="AG400" s="97" t="s">
        <v>4334</v>
      </c>
      <c r="AH400" s="97" t="str">
        <f t="shared" ca="1" si="34"/>
        <v>Above 1 Year</v>
      </c>
    </row>
    <row r="401" spans="1:34" s="24" customFormat="1" ht="25.5" customHeight="1" x14ac:dyDescent="0.25">
      <c r="A401" s="96">
        <v>400</v>
      </c>
      <c r="B401" s="61" t="s">
        <v>2810</v>
      </c>
      <c r="C401" s="97" t="s">
        <v>186</v>
      </c>
      <c r="D401" s="97" t="s">
        <v>2681</v>
      </c>
      <c r="E401" s="97" t="s">
        <v>65</v>
      </c>
      <c r="F401" s="97" t="s">
        <v>1108</v>
      </c>
      <c r="G401" s="96" t="s">
        <v>666</v>
      </c>
      <c r="H401" s="98">
        <v>45318</v>
      </c>
      <c r="I401" s="96" t="s">
        <v>221</v>
      </c>
      <c r="J401" s="96">
        <v>2024</v>
      </c>
      <c r="K401" s="97" t="s">
        <v>48</v>
      </c>
      <c r="L401" s="97"/>
      <c r="M401" s="97" t="s">
        <v>49</v>
      </c>
      <c r="N401" s="96" t="s">
        <v>31</v>
      </c>
      <c r="O401" s="97" t="s">
        <v>32</v>
      </c>
      <c r="P401" s="98"/>
      <c r="Q401" s="96"/>
      <c r="R401" s="96"/>
      <c r="S401" s="96" t="s">
        <v>3196</v>
      </c>
      <c r="T401" s="96"/>
      <c r="U401" s="97"/>
      <c r="V401" s="97"/>
      <c r="W401" s="104" t="s">
        <v>112</v>
      </c>
      <c r="X401" s="104" t="s">
        <v>112</v>
      </c>
      <c r="Y401" s="98"/>
      <c r="Z401" s="97" t="s">
        <v>1111</v>
      </c>
      <c r="AA401" s="96" t="s">
        <v>34</v>
      </c>
      <c r="AB401" s="9">
        <f t="shared" ca="1" si="30"/>
        <v>993</v>
      </c>
      <c r="AC401" s="9" t="str">
        <f t="shared" ca="1" si="31"/>
        <v>Above 1 Year</v>
      </c>
      <c r="AD401" s="9" t="str">
        <f t="shared" ca="1" si="32"/>
        <v/>
      </c>
      <c r="AE401" s="9" t="str">
        <f t="shared" ca="1" si="33"/>
        <v/>
      </c>
      <c r="AF401" s="97" t="s">
        <v>207</v>
      </c>
      <c r="AG401" s="97" t="s">
        <v>4335</v>
      </c>
      <c r="AH401" s="97" t="str">
        <f t="shared" ca="1" si="34"/>
        <v>Above 1 Year</v>
      </c>
    </row>
    <row r="402" spans="1:34" s="24" customFormat="1" ht="25.5" customHeight="1" x14ac:dyDescent="0.25">
      <c r="A402" s="96">
        <v>401</v>
      </c>
      <c r="B402" s="61" t="s">
        <v>2660</v>
      </c>
      <c r="C402" s="97" t="s">
        <v>37</v>
      </c>
      <c r="D402" s="97" t="s">
        <v>2683</v>
      </c>
      <c r="E402" s="97" t="s">
        <v>90</v>
      </c>
      <c r="F402" s="97" t="s">
        <v>1091</v>
      </c>
      <c r="G402" s="96" t="s">
        <v>666</v>
      </c>
      <c r="H402" s="98">
        <v>45320</v>
      </c>
      <c r="I402" s="96" t="s">
        <v>221</v>
      </c>
      <c r="J402" s="96">
        <v>2024</v>
      </c>
      <c r="K402" s="97" t="s">
        <v>48</v>
      </c>
      <c r="L402" s="97"/>
      <c r="M402" s="97" t="s">
        <v>49</v>
      </c>
      <c r="N402" s="96" t="s">
        <v>31</v>
      </c>
      <c r="O402" s="97" t="s">
        <v>32</v>
      </c>
      <c r="P402" s="98">
        <v>45807</v>
      </c>
      <c r="Q402" s="96" t="s">
        <v>191</v>
      </c>
      <c r="R402" s="96"/>
      <c r="S402" s="96" t="s">
        <v>3196</v>
      </c>
      <c r="T402" s="96"/>
      <c r="U402" s="97"/>
      <c r="V402" s="97"/>
      <c r="W402" s="104" t="s">
        <v>2664</v>
      </c>
      <c r="X402" s="104" t="s">
        <v>2664</v>
      </c>
      <c r="Y402" s="98">
        <v>45807</v>
      </c>
      <c r="Z402" s="97" t="s">
        <v>1112</v>
      </c>
      <c r="AA402" s="96" t="s">
        <v>34</v>
      </c>
      <c r="AB402" s="9">
        <f t="shared" ca="1" si="30"/>
        <v>991</v>
      </c>
      <c r="AC402" s="9" t="str">
        <f t="shared" ca="1" si="31"/>
        <v>Above 1 Year</v>
      </c>
      <c r="AD402" s="9">
        <f t="shared" ca="1" si="32"/>
        <v>504</v>
      </c>
      <c r="AE402" s="9" t="str">
        <f t="shared" ca="1" si="33"/>
        <v>Above 1 Year</v>
      </c>
      <c r="AF402" s="97" t="s">
        <v>207</v>
      </c>
      <c r="AG402" s="97" t="s">
        <v>4336</v>
      </c>
      <c r="AH402" s="97" t="str">
        <f t="shared" ca="1" si="34"/>
        <v>Above 1 Year</v>
      </c>
    </row>
    <row r="403" spans="1:34" s="24" customFormat="1" ht="25.5" customHeight="1" x14ac:dyDescent="0.25">
      <c r="A403" s="96">
        <v>402</v>
      </c>
      <c r="B403" s="61" t="s">
        <v>2810</v>
      </c>
      <c r="C403" s="97" t="s">
        <v>62</v>
      </c>
      <c r="D403" s="97" t="s">
        <v>2668</v>
      </c>
      <c r="E403" s="97" t="s">
        <v>63</v>
      </c>
      <c r="F403" s="97" t="s">
        <v>1064</v>
      </c>
      <c r="G403" s="96" t="s">
        <v>227</v>
      </c>
      <c r="H403" s="98">
        <v>45321</v>
      </c>
      <c r="I403" s="96" t="s">
        <v>221</v>
      </c>
      <c r="J403" s="96">
        <v>2024</v>
      </c>
      <c r="K403" s="97" t="s">
        <v>59</v>
      </c>
      <c r="L403" s="97" t="s">
        <v>228</v>
      </c>
      <c r="M403" s="97" t="s">
        <v>59</v>
      </c>
      <c r="N403" s="96" t="s">
        <v>60</v>
      </c>
      <c r="O403" s="97" t="s">
        <v>32</v>
      </c>
      <c r="P403" s="98"/>
      <c r="Q403" s="96"/>
      <c r="R403" s="96"/>
      <c r="S403" s="96" t="s">
        <v>3196</v>
      </c>
      <c r="T403" s="96"/>
      <c r="U403" s="97"/>
      <c r="V403" s="97"/>
      <c r="W403" s="104" t="s">
        <v>112</v>
      </c>
      <c r="X403" s="104" t="s">
        <v>112</v>
      </c>
      <c r="Y403" s="98"/>
      <c r="Z403" s="97" t="s">
        <v>1113</v>
      </c>
      <c r="AA403" s="96" t="s">
        <v>34</v>
      </c>
      <c r="AB403" s="9">
        <f t="shared" ca="1" si="30"/>
        <v>990</v>
      </c>
      <c r="AC403" s="9" t="str">
        <f t="shared" ca="1" si="31"/>
        <v>Above 1 Year</v>
      </c>
      <c r="AD403" s="9" t="str">
        <f t="shared" ca="1" si="32"/>
        <v/>
      </c>
      <c r="AE403" s="9" t="str">
        <f t="shared" ca="1" si="33"/>
        <v/>
      </c>
      <c r="AF403" s="97" t="s">
        <v>229</v>
      </c>
      <c r="AG403" s="97" t="s">
        <v>4337</v>
      </c>
      <c r="AH403" s="97" t="str">
        <f t="shared" ca="1" si="34"/>
        <v>Above 1 Year</v>
      </c>
    </row>
    <row r="404" spans="1:34" s="24" customFormat="1" ht="25.5" customHeight="1" x14ac:dyDescent="0.25">
      <c r="A404" s="96">
        <v>403</v>
      </c>
      <c r="B404" s="61" t="s">
        <v>2808</v>
      </c>
      <c r="C404" s="97" t="s">
        <v>41</v>
      </c>
      <c r="D404" s="97" t="s">
        <v>2685</v>
      </c>
      <c r="E404" s="97" t="s">
        <v>113</v>
      </c>
      <c r="F404" s="97" t="s">
        <v>1085</v>
      </c>
      <c r="G404" s="96" t="s">
        <v>666</v>
      </c>
      <c r="H404" s="98">
        <v>45322</v>
      </c>
      <c r="I404" s="96" t="s">
        <v>221</v>
      </c>
      <c r="J404" s="96">
        <v>2024</v>
      </c>
      <c r="K404" s="97" t="s">
        <v>48</v>
      </c>
      <c r="L404" s="97"/>
      <c r="M404" s="97" t="s">
        <v>49</v>
      </c>
      <c r="N404" s="96" t="s">
        <v>31</v>
      </c>
      <c r="O404" s="97" t="s">
        <v>32</v>
      </c>
      <c r="P404" s="98"/>
      <c r="Q404" s="96"/>
      <c r="R404" s="96"/>
      <c r="S404" s="96" t="s">
        <v>3196</v>
      </c>
      <c r="T404" s="96"/>
      <c r="U404" s="97"/>
      <c r="V404" s="97"/>
      <c r="W404" s="104" t="s">
        <v>112</v>
      </c>
      <c r="X404" s="104" t="s">
        <v>112</v>
      </c>
      <c r="Y404" s="98"/>
      <c r="Z404" s="97" t="s">
        <v>1114</v>
      </c>
      <c r="AA404" s="96" t="s">
        <v>34</v>
      </c>
      <c r="AB404" s="9">
        <f t="shared" ca="1" si="30"/>
        <v>989</v>
      </c>
      <c r="AC404" s="9" t="str">
        <f t="shared" ca="1" si="31"/>
        <v>Above 1 Year</v>
      </c>
      <c r="AD404" s="9" t="str">
        <f t="shared" ca="1" si="32"/>
        <v/>
      </c>
      <c r="AE404" s="9" t="str">
        <f t="shared" ca="1" si="33"/>
        <v/>
      </c>
      <c r="AF404" s="97" t="s">
        <v>207</v>
      </c>
      <c r="AG404" s="97" t="s">
        <v>4338</v>
      </c>
      <c r="AH404" s="97" t="str">
        <f t="shared" ca="1" si="34"/>
        <v>Above 1 Year</v>
      </c>
    </row>
    <row r="405" spans="1:34" s="24" customFormat="1" ht="25.5" customHeight="1" x14ac:dyDescent="0.25">
      <c r="A405" s="96">
        <v>404</v>
      </c>
      <c r="B405" s="61" t="s">
        <v>2808</v>
      </c>
      <c r="C405" s="97" t="s">
        <v>41</v>
      </c>
      <c r="D405" s="97" t="s">
        <v>2685</v>
      </c>
      <c r="E405" s="97" t="s">
        <v>113</v>
      </c>
      <c r="F405" s="97" t="s">
        <v>1084</v>
      </c>
      <c r="G405" s="96" t="s">
        <v>666</v>
      </c>
      <c r="H405" s="98">
        <v>45322</v>
      </c>
      <c r="I405" s="96" t="s">
        <v>221</v>
      </c>
      <c r="J405" s="96">
        <v>2024</v>
      </c>
      <c r="K405" s="97" t="s">
        <v>48</v>
      </c>
      <c r="L405" s="97"/>
      <c r="M405" s="97" t="s">
        <v>49</v>
      </c>
      <c r="N405" s="96" t="s">
        <v>31</v>
      </c>
      <c r="O405" s="97" t="s">
        <v>32</v>
      </c>
      <c r="P405" s="98"/>
      <c r="Q405" s="96"/>
      <c r="R405" s="96"/>
      <c r="S405" s="96" t="s">
        <v>3196</v>
      </c>
      <c r="T405" s="96"/>
      <c r="U405" s="97"/>
      <c r="V405" s="97"/>
      <c r="W405" s="104" t="s">
        <v>112</v>
      </c>
      <c r="X405" s="104" t="s">
        <v>112</v>
      </c>
      <c r="Y405" s="98"/>
      <c r="Z405" s="97" t="s">
        <v>1115</v>
      </c>
      <c r="AA405" s="96" t="s">
        <v>34</v>
      </c>
      <c r="AB405" s="9">
        <f t="shared" ca="1" si="30"/>
        <v>989</v>
      </c>
      <c r="AC405" s="9" t="str">
        <f t="shared" ca="1" si="31"/>
        <v>Above 1 Year</v>
      </c>
      <c r="AD405" s="9" t="str">
        <f t="shared" ca="1" si="32"/>
        <v/>
      </c>
      <c r="AE405" s="9" t="str">
        <f t="shared" ca="1" si="33"/>
        <v/>
      </c>
      <c r="AF405" s="97" t="s">
        <v>207</v>
      </c>
      <c r="AG405" s="97" t="s">
        <v>4339</v>
      </c>
      <c r="AH405" s="97" t="str">
        <f t="shared" ca="1" si="34"/>
        <v>Above 1 Year</v>
      </c>
    </row>
    <row r="406" spans="1:34" s="24" customFormat="1" ht="25.5" customHeight="1" x14ac:dyDescent="0.25">
      <c r="A406" s="96">
        <v>405</v>
      </c>
      <c r="B406" s="61" t="s">
        <v>2660</v>
      </c>
      <c r="C406" s="97" t="s">
        <v>37</v>
      </c>
      <c r="D406" s="97" t="s">
        <v>2694</v>
      </c>
      <c r="E406" s="97" t="s">
        <v>104</v>
      </c>
      <c r="F406" s="97" t="s">
        <v>1116</v>
      </c>
      <c r="G406" s="96" t="s">
        <v>376</v>
      </c>
      <c r="H406" s="98">
        <v>45322</v>
      </c>
      <c r="I406" s="96" t="s">
        <v>221</v>
      </c>
      <c r="J406" s="96">
        <v>2024</v>
      </c>
      <c r="K406" s="97" t="s">
        <v>77</v>
      </c>
      <c r="L406" s="97"/>
      <c r="M406" s="97" t="s">
        <v>72</v>
      </c>
      <c r="N406" s="96" t="s">
        <v>31</v>
      </c>
      <c r="O406" s="97" t="s">
        <v>32</v>
      </c>
      <c r="P406" s="98"/>
      <c r="Q406" s="96"/>
      <c r="R406" s="96"/>
      <c r="S406" s="96" t="s">
        <v>3196</v>
      </c>
      <c r="T406" s="96"/>
      <c r="U406" s="97"/>
      <c r="V406" s="97"/>
      <c r="W406" s="104" t="s">
        <v>112</v>
      </c>
      <c r="X406" s="104" t="s">
        <v>112</v>
      </c>
      <c r="Y406" s="98"/>
      <c r="Z406" s="97" t="s">
        <v>1117</v>
      </c>
      <c r="AA406" s="96" t="s">
        <v>34</v>
      </c>
      <c r="AB406" s="9">
        <f t="shared" ca="1" si="30"/>
        <v>989</v>
      </c>
      <c r="AC406" s="9" t="str">
        <f t="shared" ca="1" si="31"/>
        <v>Above 1 Year</v>
      </c>
      <c r="AD406" s="9" t="str">
        <f t="shared" ca="1" si="32"/>
        <v/>
      </c>
      <c r="AE406" s="9" t="str">
        <f t="shared" ca="1" si="33"/>
        <v/>
      </c>
      <c r="AF406" s="97" t="s">
        <v>378</v>
      </c>
      <c r="AG406" s="97" t="s">
        <v>4340</v>
      </c>
      <c r="AH406" s="97" t="str">
        <f t="shared" ca="1" si="34"/>
        <v>Above 1 Year</v>
      </c>
    </row>
    <row r="407" spans="1:34" s="24" customFormat="1" ht="25.5" customHeight="1" x14ac:dyDescent="0.25">
      <c r="A407" s="96">
        <v>406</v>
      </c>
      <c r="B407" s="61" t="s">
        <v>2810</v>
      </c>
      <c r="C407" s="97">
        <v>0</v>
      </c>
      <c r="D407" s="99" t="s">
        <v>2688</v>
      </c>
      <c r="E407" s="99" t="s">
        <v>68</v>
      </c>
      <c r="F407" s="99" t="s">
        <v>1121</v>
      </c>
      <c r="G407" s="100" t="s">
        <v>376</v>
      </c>
      <c r="H407" s="101">
        <v>45327</v>
      </c>
      <c r="I407" s="100" t="s">
        <v>219</v>
      </c>
      <c r="J407" s="100">
        <v>2024</v>
      </c>
      <c r="K407" s="102" t="s">
        <v>77</v>
      </c>
      <c r="L407" s="99"/>
      <c r="M407" s="99" t="s">
        <v>72</v>
      </c>
      <c r="N407" s="100" t="s">
        <v>31</v>
      </c>
      <c r="O407" s="99" t="s">
        <v>32</v>
      </c>
      <c r="P407" s="101"/>
      <c r="Q407" s="100"/>
      <c r="R407" s="100"/>
      <c r="S407" s="96" t="s">
        <v>3196</v>
      </c>
      <c r="T407" s="100"/>
      <c r="U407" s="99"/>
      <c r="V407" s="99"/>
      <c r="W407" s="104" t="s">
        <v>112</v>
      </c>
      <c r="X407" s="104" t="s">
        <v>112</v>
      </c>
      <c r="Y407" s="98"/>
      <c r="Z407" s="99" t="s">
        <v>1122</v>
      </c>
      <c r="AA407" s="100" t="s">
        <v>34</v>
      </c>
      <c r="AB407" s="9">
        <f t="shared" ca="1" si="30"/>
        <v>984</v>
      </c>
      <c r="AC407" s="9" t="str">
        <f t="shared" ca="1" si="31"/>
        <v>Above 1 Year</v>
      </c>
      <c r="AD407" s="9" t="str">
        <f t="shared" ca="1" si="32"/>
        <v/>
      </c>
      <c r="AE407" s="9" t="str">
        <f t="shared" ca="1" si="33"/>
        <v/>
      </c>
      <c r="AF407" s="100" t="s">
        <v>378</v>
      </c>
      <c r="AG407" s="97" t="s">
        <v>4341</v>
      </c>
      <c r="AH407" s="97" t="str">
        <f t="shared" ca="1" si="34"/>
        <v>Above 1 Year</v>
      </c>
    </row>
    <row r="408" spans="1:34" s="24" customFormat="1" ht="25.5" customHeight="1" x14ac:dyDescent="0.25">
      <c r="A408" s="96">
        <v>407</v>
      </c>
      <c r="B408" s="61" t="s">
        <v>2808</v>
      </c>
      <c r="C408" s="97" t="s">
        <v>2661</v>
      </c>
      <c r="D408" s="99" t="s">
        <v>2692</v>
      </c>
      <c r="E408" s="99" t="s">
        <v>89</v>
      </c>
      <c r="F408" s="99" t="s">
        <v>1118</v>
      </c>
      <c r="G408" s="100" t="s">
        <v>666</v>
      </c>
      <c r="H408" s="101">
        <v>45327</v>
      </c>
      <c r="I408" s="100" t="s">
        <v>219</v>
      </c>
      <c r="J408" s="100">
        <v>2024</v>
      </c>
      <c r="K408" s="102" t="s">
        <v>48</v>
      </c>
      <c r="L408" s="99"/>
      <c r="M408" s="99" t="s">
        <v>49</v>
      </c>
      <c r="N408" s="100" t="s">
        <v>31</v>
      </c>
      <c r="O408" s="99" t="s">
        <v>32</v>
      </c>
      <c r="P408" s="101"/>
      <c r="Q408" s="100"/>
      <c r="R408" s="100"/>
      <c r="S408" s="96" t="s">
        <v>3196</v>
      </c>
      <c r="T408" s="100"/>
      <c r="U408" s="99"/>
      <c r="V408" s="99"/>
      <c r="W408" s="104" t="s">
        <v>141</v>
      </c>
      <c r="X408" s="104" t="s">
        <v>141</v>
      </c>
      <c r="Y408" s="98"/>
      <c r="Z408" s="99" t="s">
        <v>1123</v>
      </c>
      <c r="AA408" s="100" t="s">
        <v>34</v>
      </c>
      <c r="AB408" s="9">
        <f t="shared" ca="1" si="30"/>
        <v>984</v>
      </c>
      <c r="AC408" s="9" t="str">
        <f t="shared" ca="1" si="31"/>
        <v>Above 1 Year</v>
      </c>
      <c r="AD408" s="9" t="str">
        <f t="shared" ca="1" si="32"/>
        <v/>
      </c>
      <c r="AE408" s="9" t="str">
        <f t="shared" ca="1" si="33"/>
        <v/>
      </c>
      <c r="AF408" s="100" t="s">
        <v>207</v>
      </c>
      <c r="AG408" s="97" t="s">
        <v>4342</v>
      </c>
      <c r="AH408" s="97" t="str">
        <f t="shared" ca="1" si="34"/>
        <v>Above 1 Year</v>
      </c>
    </row>
    <row r="409" spans="1:34" s="24" customFormat="1" ht="25.5" customHeight="1" x14ac:dyDescent="0.25">
      <c r="A409" s="96">
        <v>408</v>
      </c>
      <c r="B409" s="61" t="s">
        <v>2810</v>
      </c>
      <c r="C409" s="97">
        <v>0</v>
      </c>
      <c r="D409" s="99" t="s">
        <v>2688</v>
      </c>
      <c r="E409" s="99" t="s">
        <v>68</v>
      </c>
      <c r="F409" s="99" t="s">
        <v>1124</v>
      </c>
      <c r="G409" s="100" t="s">
        <v>666</v>
      </c>
      <c r="H409" s="101">
        <v>45328</v>
      </c>
      <c r="I409" s="100" t="s">
        <v>219</v>
      </c>
      <c r="J409" s="100">
        <v>2024</v>
      </c>
      <c r="K409" s="102" t="s">
        <v>48</v>
      </c>
      <c r="L409" s="99"/>
      <c r="M409" s="99" t="s">
        <v>49</v>
      </c>
      <c r="N409" s="100" t="s">
        <v>31</v>
      </c>
      <c r="O409" s="99" t="s">
        <v>32</v>
      </c>
      <c r="P409" s="101"/>
      <c r="Q409" s="100"/>
      <c r="R409" s="100"/>
      <c r="S409" s="96" t="s">
        <v>3196</v>
      </c>
      <c r="T409" s="100"/>
      <c r="U409" s="99"/>
      <c r="V409" s="99"/>
      <c r="W409" s="104" t="s">
        <v>112</v>
      </c>
      <c r="X409" s="104" t="s">
        <v>112</v>
      </c>
      <c r="Y409" s="98"/>
      <c r="Z409" s="99" t="s">
        <v>1125</v>
      </c>
      <c r="AA409" s="100" t="s">
        <v>34</v>
      </c>
      <c r="AB409" s="9">
        <f t="shared" ca="1" si="30"/>
        <v>983</v>
      </c>
      <c r="AC409" s="9" t="str">
        <f t="shared" ca="1" si="31"/>
        <v>Above 1 Year</v>
      </c>
      <c r="AD409" s="9" t="str">
        <f t="shared" ca="1" si="32"/>
        <v/>
      </c>
      <c r="AE409" s="9" t="str">
        <f t="shared" ca="1" si="33"/>
        <v/>
      </c>
      <c r="AF409" s="100" t="s">
        <v>207</v>
      </c>
      <c r="AG409" s="97" t="s">
        <v>4343</v>
      </c>
      <c r="AH409" s="97" t="str">
        <f t="shared" ca="1" si="34"/>
        <v>Above 1 Year</v>
      </c>
    </row>
    <row r="410" spans="1:34" s="24" customFormat="1" ht="25.5" customHeight="1" x14ac:dyDescent="0.25">
      <c r="A410" s="96">
        <v>409</v>
      </c>
      <c r="B410" s="61" t="s">
        <v>2660</v>
      </c>
      <c r="C410" s="97">
        <v>0</v>
      </c>
      <c r="D410" s="97" t="s">
        <v>2711</v>
      </c>
      <c r="E410" s="97" t="s">
        <v>28</v>
      </c>
      <c r="F410" s="97" t="s">
        <v>1128</v>
      </c>
      <c r="G410" s="96" t="s">
        <v>666</v>
      </c>
      <c r="H410" s="98">
        <v>45328</v>
      </c>
      <c r="I410" s="96" t="s">
        <v>219</v>
      </c>
      <c r="J410" s="96">
        <v>2024</v>
      </c>
      <c r="K410" s="97" t="s">
        <v>48</v>
      </c>
      <c r="L410" s="97"/>
      <c r="M410" s="97" t="s">
        <v>49</v>
      </c>
      <c r="N410" s="96" t="s">
        <v>31</v>
      </c>
      <c r="O410" s="97" t="s">
        <v>32</v>
      </c>
      <c r="P410" s="98"/>
      <c r="Q410" s="96"/>
      <c r="R410" s="96"/>
      <c r="S410" s="96" t="s">
        <v>3196</v>
      </c>
      <c r="T410" s="96"/>
      <c r="U410" s="97"/>
      <c r="V410" s="97"/>
      <c r="W410" s="104" t="s">
        <v>141</v>
      </c>
      <c r="X410" s="104" t="s">
        <v>112</v>
      </c>
      <c r="Y410" s="98"/>
      <c r="Z410" s="97" t="s">
        <v>1129</v>
      </c>
      <c r="AA410" s="96" t="s">
        <v>34</v>
      </c>
      <c r="AB410" s="9">
        <f t="shared" ca="1" si="30"/>
        <v>983</v>
      </c>
      <c r="AC410" s="9" t="str">
        <f t="shared" ca="1" si="31"/>
        <v>Above 1 Year</v>
      </c>
      <c r="AD410" s="9" t="str">
        <f t="shared" ca="1" si="32"/>
        <v/>
      </c>
      <c r="AE410" s="9" t="str">
        <f t="shared" ca="1" si="33"/>
        <v/>
      </c>
      <c r="AF410" s="97" t="s">
        <v>207</v>
      </c>
      <c r="AG410" s="97" t="s">
        <v>4344</v>
      </c>
      <c r="AH410" s="97" t="str">
        <f t="shared" ca="1" si="34"/>
        <v>Above 1 Year</v>
      </c>
    </row>
    <row r="411" spans="1:34" s="24" customFormat="1" ht="25.5" customHeight="1" x14ac:dyDescent="0.25">
      <c r="A411" s="96">
        <v>410</v>
      </c>
      <c r="B411" s="61" t="s">
        <v>2810</v>
      </c>
      <c r="C411" s="97" t="s">
        <v>186</v>
      </c>
      <c r="D411" s="97" t="s">
        <v>3035</v>
      </c>
      <c r="E411" s="97" t="s">
        <v>65</v>
      </c>
      <c r="F411" s="97" t="s">
        <v>1100</v>
      </c>
      <c r="G411" s="96" t="s">
        <v>1131</v>
      </c>
      <c r="H411" s="98">
        <v>45329</v>
      </c>
      <c r="I411" s="96" t="s">
        <v>219</v>
      </c>
      <c r="J411" s="96">
        <v>2024</v>
      </c>
      <c r="K411" s="97" t="s">
        <v>116</v>
      </c>
      <c r="L411" s="97"/>
      <c r="M411" s="97" t="s">
        <v>116</v>
      </c>
      <c r="N411" s="96" t="s">
        <v>116</v>
      </c>
      <c r="O411" s="97" t="s">
        <v>32</v>
      </c>
      <c r="P411" s="98"/>
      <c r="Q411" s="96"/>
      <c r="R411" s="96"/>
      <c r="S411" s="96" t="s">
        <v>3196</v>
      </c>
      <c r="T411" s="96"/>
      <c r="U411" s="97"/>
      <c r="V411" s="97"/>
      <c r="W411" s="104" t="s">
        <v>50</v>
      </c>
      <c r="X411" s="104" t="s">
        <v>50</v>
      </c>
      <c r="Y411" s="98"/>
      <c r="Z411" s="97" t="s">
        <v>1132</v>
      </c>
      <c r="AA411" s="96" t="s">
        <v>34</v>
      </c>
      <c r="AB411" s="9">
        <f t="shared" ca="1" si="30"/>
        <v>982</v>
      </c>
      <c r="AC411" s="9" t="str">
        <f t="shared" ca="1" si="31"/>
        <v>Above 1 Year</v>
      </c>
      <c r="AD411" s="9" t="str">
        <f t="shared" ca="1" si="32"/>
        <v/>
      </c>
      <c r="AE411" s="9" t="str">
        <f t="shared" ca="1" si="33"/>
        <v/>
      </c>
      <c r="AF411" s="97" t="s">
        <v>402</v>
      </c>
      <c r="AG411" s="97" t="s">
        <v>4345</v>
      </c>
      <c r="AH411" s="97" t="str">
        <f t="shared" ca="1" si="34"/>
        <v>Above 1 Year</v>
      </c>
    </row>
    <row r="412" spans="1:34" s="24" customFormat="1" ht="25.5" customHeight="1" x14ac:dyDescent="0.25">
      <c r="A412" s="96">
        <v>411</v>
      </c>
      <c r="B412" s="61" t="s">
        <v>2660</v>
      </c>
      <c r="C412" s="97">
        <v>0</v>
      </c>
      <c r="D412" s="97" t="s">
        <v>2712</v>
      </c>
      <c r="E412" s="97" t="s">
        <v>28</v>
      </c>
      <c r="F412" s="97" t="s">
        <v>1100</v>
      </c>
      <c r="G412" s="96" t="s">
        <v>1133</v>
      </c>
      <c r="H412" s="98">
        <v>45329</v>
      </c>
      <c r="I412" s="96" t="s">
        <v>219</v>
      </c>
      <c r="J412" s="96">
        <v>2024</v>
      </c>
      <c r="K412" s="97" t="s">
        <v>94</v>
      </c>
      <c r="L412" s="97"/>
      <c r="M412" s="97" t="s">
        <v>94</v>
      </c>
      <c r="N412" s="96" t="s">
        <v>31</v>
      </c>
      <c r="O412" s="97" t="s">
        <v>32</v>
      </c>
      <c r="P412" s="98"/>
      <c r="Q412" s="96"/>
      <c r="R412" s="96"/>
      <c r="S412" s="96" t="s">
        <v>3196</v>
      </c>
      <c r="T412" s="96"/>
      <c r="U412" s="97"/>
      <c r="V412" s="97"/>
      <c r="W412" s="104" t="s">
        <v>128</v>
      </c>
      <c r="X412" s="104" t="s">
        <v>112</v>
      </c>
      <c r="Y412" s="98"/>
      <c r="Z412" s="97" t="s">
        <v>1134</v>
      </c>
      <c r="AA412" s="96" t="s">
        <v>34</v>
      </c>
      <c r="AB412" s="9">
        <f t="shared" ca="1" si="30"/>
        <v>982</v>
      </c>
      <c r="AC412" s="9" t="str">
        <f t="shared" ca="1" si="31"/>
        <v>Above 1 Year</v>
      </c>
      <c r="AD412" s="9" t="str">
        <f t="shared" ca="1" si="32"/>
        <v/>
      </c>
      <c r="AE412" s="9" t="str">
        <f t="shared" ca="1" si="33"/>
        <v/>
      </c>
      <c r="AF412" s="97" t="s">
        <v>245</v>
      </c>
      <c r="AG412" s="97" t="s">
        <v>4346</v>
      </c>
      <c r="AH412" s="97" t="str">
        <f t="shared" ca="1" si="34"/>
        <v>Above 1 Year</v>
      </c>
    </row>
    <row r="413" spans="1:34" s="24" customFormat="1" ht="25.5" customHeight="1" x14ac:dyDescent="0.25">
      <c r="A413" s="96">
        <v>412</v>
      </c>
      <c r="B413" s="61" t="s">
        <v>2660</v>
      </c>
      <c r="C413" s="97" t="s">
        <v>37</v>
      </c>
      <c r="D413" s="97" t="s">
        <v>2671</v>
      </c>
      <c r="E413" s="97" t="s">
        <v>38</v>
      </c>
      <c r="F413" s="97" t="s">
        <v>1135</v>
      </c>
      <c r="G413" s="96" t="s">
        <v>514</v>
      </c>
      <c r="H413" s="98">
        <v>45330</v>
      </c>
      <c r="I413" s="96" t="s">
        <v>219</v>
      </c>
      <c r="J413" s="96">
        <v>2024</v>
      </c>
      <c r="K413" s="103" t="s">
        <v>48</v>
      </c>
      <c r="L413" s="97"/>
      <c r="M413" s="97" t="s">
        <v>49</v>
      </c>
      <c r="N413" s="96" t="s">
        <v>31</v>
      </c>
      <c r="O413" s="97" t="s">
        <v>32</v>
      </c>
      <c r="P413" s="98"/>
      <c r="Q413" s="96"/>
      <c r="R413" s="96"/>
      <c r="S413" s="96" t="s">
        <v>3196</v>
      </c>
      <c r="T413" s="96"/>
      <c r="U413" s="97"/>
      <c r="V413" s="97"/>
      <c r="W413" s="104" t="s">
        <v>112</v>
      </c>
      <c r="X413" s="104" t="s">
        <v>112</v>
      </c>
      <c r="Y413" s="98"/>
      <c r="Z413" s="97" t="s">
        <v>1136</v>
      </c>
      <c r="AA413" s="96" t="s">
        <v>34</v>
      </c>
      <c r="AB413" s="9">
        <f t="shared" ca="1" si="30"/>
        <v>981</v>
      </c>
      <c r="AC413" s="9" t="str">
        <f t="shared" ca="1" si="31"/>
        <v>Above 1 Year</v>
      </c>
      <c r="AD413" s="9" t="str">
        <f t="shared" ca="1" si="32"/>
        <v/>
      </c>
      <c r="AE413" s="9" t="str">
        <f t="shared" ca="1" si="33"/>
        <v/>
      </c>
      <c r="AF413" s="97" t="s">
        <v>207</v>
      </c>
      <c r="AG413" s="97" t="s">
        <v>4347</v>
      </c>
      <c r="AH413" s="97" t="str">
        <f t="shared" ca="1" si="34"/>
        <v>Above 1 Year</v>
      </c>
    </row>
    <row r="414" spans="1:34" s="24" customFormat="1" ht="25.5" customHeight="1" x14ac:dyDescent="0.25">
      <c r="A414" s="96">
        <v>413</v>
      </c>
      <c r="B414" s="61" t="s">
        <v>2660</v>
      </c>
      <c r="C414" s="97" t="s">
        <v>37</v>
      </c>
      <c r="D414" s="97" t="s">
        <v>2671</v>
      </c>
      <c r="E414" s="97" t="s">
        <v>38</v>
      </c>
      <c r="F414" s="97" t="s">
        <v>1137</v>
      </c>
      <c r="G414" s="96" t="s">
        <v>1138</v>
      </c>
      <c r="H414" s="98">
        <v>45331</v>
      </c>
      <c r="I414" s="96" t="s">
        <v>219</v>
      </c>
      <c r="J414" s="96">
        <v>2024</v>
      </c>
      <c r="K414" s="97" t="s">
        <v>53</v>
      </c>
      <c r="L414" s="97"/>
      <c r="M414" s="97" t="s">
        <v>54</v>
      </c>
      <c r="N414" s="96" t="s">
        <v>31</v>
      </c>
      <c r="O414" s="97" t="s">
        <v>32</v>
      </c>
      <c r="P414" s="98"/>
      <c r="Q414" s="96"/>
      <c r="R414" s="96"/>
      <c r="S414" s="96" t="s">
        <v>3196</v>
      </c>
      <c r="T414" s="96"/>
      <c r="U414" s="97"/>
      <c r="V414" s="97"/>
      <c r="W414" s="104" t="s">
        <v>128</v>
      </c>
      <c r="X414" s="104" t="s">
        <v>137</v>
      </c>
      <c r="Y414" s="98">
        <v>46304</v>
      </c>
      <c r="Z414" s="97" t="s">
        <v>1139</v>
      </c>
      <c r="AA414" s="96" t="s">
        <v>34</v>
      </c>
      <c r="AB414" s="9">
        <f t="shared" ca="1" si="30"/>
        <v>980</v>
      </c>
      <c r="AC414" s="9" t="str">
        <f t="shared" ca="1" si="31"/>
        <v>Above 1 Year</v>
      </c>
      <c r="AD414" s="9">
        <f t="shared" ca="1" si="32"/>
        <v>7</v>
      </c>
      <c r="AE414" s="9" t="str">
        <f t="shared" ca="1" si="33"/>
        <v>Below 45 Days</v>
      </c>
      <c r="AF414" s="97" t="s">
        <v>216</v>
      </c>
      <c r="AG414" s="97" t="s">
        <v>4348</v>
      </c>
      <c r="AH414" s="97" t="str">
        <f t="shared" ca="1" si="34"/>
        <v>Above 1 Year</v>
      </c>
    </row>
    <row r="415" spans="1:34" s="24" customFormat="1" ht="25.5" customHeight="1" x14ac:dyDescent="0.25">
      <c r="A415" s="96">
        <v>414</v>
      </c>
      <c r="B415" s="61" t="s">
        <v>2808</v>
      </c>
      <c r="C415" s="97" t="s">
        <v>41</v>
      </c>
      <c r="D415" s="97" t="s">
        <v>2686</v>
      </c>
      <c r="E415" s="97" t="s">
        <v>113</v>
      </c>
      <c r="F415" s="97" t="s">
        <v>1092</v>
      </c>
      <c r="G415" s="96" t="s">
        <v>305</v>
      </c>
      <c r="H415" s="98">
        <v>45331</v>
      </c>
      <c r="I415" s="96" t="s">
        <v>219</v>
      </c>
      <c r="J415" s="96">
        <v>2024</v>
      </c>
      <c r="K415" s="97" t="s">
        <v>94</v>
      </c>
      <c r="L415" s="97"/>
      <c r="M415" s="97" t="s">
        <v>94</v>
      </c>
      <c r="N415" s="96" t="s">
        <v>31</v>
      </c>
      <c r="O415" s="97" t="s">
        <v>32</v>
      </c>
      <c r="P415" s="98"/>
      <c r="Q415" s="96"/>
      <c r="R415" s="96"/>
      <c r="S415" s="96" t="s">
        <v>3196</v>
      </c>
      <c r="T415" s="96"/>
      <c r="U415" s="97"/>
      <c r="V415" s="97"/>
      <c r="W415" s="104" t="s">
        <v>128</v>
      </c>
      <c r="X415" s="104" t="s">
        <v>128</v>
      </c>
      <c r="Y415" s="98"/>
      <c r="Z415" s="97" t="s">
        <v>1140</v>
      </c>
      <c r="AA415" s="96" t="s">
        <v>34</v>
      </c>
      <c r="AB415" s="9">
        <f t="shared" ca="1" si="30"/>
        <v>980</v>
      </c>
      <c r="AC415" s="9" t="str">
        <f t="shared" ca="1" si="31"/>
        <v>Above 1 Year</v>
      </c>
      <c r="AD415" s="9" t="str">
        <f t="shared" ca="1" si="32"/>
        <v/>
      </c>
      <c r="AE415" s="9" t="str">
        <f t="shared" ca="1" si="33"/>
        <v/>
      </c>
      <c r="AF415" s="97" t="s">
        <v>245</v>
      </c>
      <c r="AG415" s="97" t="s">
        <v>4349</v>
      </c>
      <c r="AH415" s="97" t="str">
        <f t="shared" ca="1" si="34"/>
        <v>Above 1 Year</v>
      </c>
    </row>
    <row r="416" spans="1:34" s="24" customFormat="1" ht="25.5" customHeight="1" x14ac:dyDescent="0.25">
      <c r="A416" s="96">
        <v>415</v>
      </c>
      <c r="B416" s="61" t="s">
        <v>2810</v>
      </c>
      <c r="C416" s="97">
        <v>0</v>
      </c>
      <c r="D416" s="97" t="s">
        <v>2689</v>
      </c>
      <c r="E416" s="97" t="s">
        <v>68</v>
      </c>
      <c r="F416" s="97" t="s">
        <v>1142</v>
      </c>
      <c r="G416" s="96" t="s">
        <v>1143</v>
      </c>
      <c r="H416" s="98">
        <v>45333</v>
      </c>
      <c r="I416" s="96" t="s">
        <v>219</v>
      </c>
      <c r="J416" s="96">
        <v>2024</v>
      </c>
      <c r="K416" s="97" t="s">
        <v>94</v>
      </c>
      <c r="L416" s="97"/>
      <c r="M416" s="97" t="s">
        <v>94</v>
      </c>
      <c r="N416" s="96" t="s">
        <v>31</v>
      </c>
      <c r="O416" s="97" t="s">
        <v>32</v>
      </c>
      <c r="P416" s="98"/>
      <c r="Q416" s="96"/>
      <c r="R416" s="96"/>
      <c r="S416" s="96" t="s">
        <v>3196</v>
      </c>
      <c r="T416" s="96"/>
      <c r="U416" s="97"/>
      <c r="V416" s="97"/>
      <c r="W416" s="104" t="s">
        <v>112</v>
      </c>
      <c r="X416" s="104" t="s">
        <v>112</v>
      </c>
      <c r="Y416" s="98"/>
      <c r="Z416" s="97" t="s">
        <v>1144</v>
      </c>
      <c r="AA416" s="96" t="s">
        <v>34</v>
      </c>
      <c r="AB416" s="9">
        <f t="shared" ca="1" si="30"/>
        <v>978</v>
      </c>
      <c r="AC416" s="9" t="str">
        <f t="shared" ca="1" si="31"/>
        <v>Above 1 Year</v>
      </c>
      <c r="AD416" s="9" t="str">
        <f t="shared" ca="1" si="32"/>
        <v/>
      </c>
      <c r="AE416" s="9" t="str">
        <f t="shared" ca="1" si="33"/>
        <v/>
      </c>
      <c r="AF416" s="97" t="s">
        <v>245</v>
      </c>
      <c r="AG416" s="97" t="s">
        <v>4350</v>
      </c>
      <c r="AH416" s="97" t="str">
        <f t="shared" ca="1" si="34"/>
        <v>Above 1 Year</v>
      </c>
    </row>
    <row r="417" spans="1:34" s="24" customFormat="1" ht="25.5" customHeight="1" x14ac:dyDescent="0.25">
      <c r="A417" s="96">
        <v>416</v>
      </c>
      <c r="B417" s="61" t="s">
        <v>2660</v>
      </c>
      <c r="C417" s="97" t="s">
        <v>37</v>
      </c>
      <c r="D417" s="97" t="s">
        <v>2694</v>
      </c>
      <c r="E417" s="97" t="s">
        <v>104</v>
      </c>
      <c r="F417" s="97" t="s">
        <v>1145</v>
      </c>
      <c r="G417" s="96" t="s">
        <v>376</v>
      </c>
      <c r="H417" s="98">
        <v>45333</v>
      </c>
      <c r="I417" s="96" t="s">
        <v>219</v>
      </c>
      <c r="J417" s="96">
        <v>2024</v>
      </c>
      <c r="K417" s="97" t="s">
        <v>77</v>
      </c>
      <c r="L417" s="97"/>
      <c r="M417" s="97" t="s">
        <v>72</v>
      </c>
      <c r="N417" s="96" t="s">
        <v>31</v>
      </c>
      <c r="O417" s="97" t="s">
        <v>32</v>
      </c>
      <c r="P417" s="98"/>
      <c r="Q417" s="96"/>
      <c r="R417" s="96"/>
      <c r="S417" s="96" t="s">
        <v>3196</v>
      </c>
      <c r="T417" s="96"/>
      <c r="U417" s="97"/>
      <c r="V417" s="97"/>
      <c r="W417" s="104" t="s">
        <v>112</v>
      </c>
      <c r="X417" s="104" t="s">
        <v>112</v>
      </c>
      <c r="Y417" s="98"/>
      <c r="Z417" s="97" t="s">
        <v>1146</v>
      </c>
      <c r="AA417" s="96" t="s">
        <v>34</v>
      </c>
      <c r="AB417" s="9">
        <f t="shared" ca="1" si="30"/>
        <v>978</v>
      </c>
      <c r="AC417" s="9" t="str">
        <f t="shared" ca="1" si="31"/>
        <v>Above 1 Year</v>
      </c>
      <c r="AD417" s="9" t="str">
        <f t="shared" ca="1" si="32"/>
        <v/>
      </c>
      <c r="AE417" s="9" t="str">
        <f t="shared" ca="1" si="33"/>
        <v/>
      </c>
      <c r="AF417" s="97" t="s">
        <v>378</v>
      </c>
      <c r="AG417" s="97" t="s">
        <v>4351</v>
      </c>
      <c r="AH417" s="97" t="str">
        <f t="shared" ca="1" si="34"/>
        <v>Above 1 Year</v>
      </c>
    </row>
    <row r="418" spans="1:34" s="24" customFormat="1" ht="25.5" customHeight="1" x14ac:dyDescent="0.25">
      <c r="A418" s="96">
        <v>417</v>
      </c>
      <c r="B418" s="61" t="s">
        <v>2808</v>
      </c>
      <c r="C418" s="97" t="s">
        <v>41</v>
      </c>
      <c r="D418" s="97" t="s">
        <v>2701</v>
      </c>
      <c r="E418" s="97" t="s">
        <v>42</v>
      </c>
      <c r="F418" s="97" t="s">
        <v>1147</v>
      </c>
      <c r="G418" s="96" t="s">
        <v>376</v>
      </c>
      <c r="H418" s="98">
        <v>45337</v>
      </c>
      <c r="I418" s="96" t="s">
        <v>219</v>
      </c>
      <c r="J418" s="96">
        <v>2024</v>
      </c>
      <c r="K418" s="97" t="s">
        <v>77</v>
      </c>
      <c r="L418" s="97"/>
      <c r="M418" s="97" t="s">
        <v>72</v>
      </c>
      <c r="N418" s="96" t="s">
        <v>31</v>
      </c>
      <c r="O418" s="97" t="s">
        <v>32</v>
      </c>
      <c r="P418" s="98"/>
      <c r="Q418" s="96"/>
      <c r="R418" s="96"/>
      <c r="S418" s="96" t="s">
        <v>3196</v>
      </c>
      <c r="T418" s="96"/>
      <c r="U418" s="97"/>
      <c r="V418" s="97"/>
      <c r="W418" s="104" t="s">
        <v>112</v>
      </c>
      <c r="X418" s="104" t="s">
        <v>112</v>
      </c>
      <c r="Y418" s="98"/>
      <c r="Z418" s="97" t="s">
        <v>1148</v>
      </c>
      <c r="AA418" s="96" t="s">
        <v>34</v>
      </c>
      <c r="AB418" s="9">
        <f t="shared" ca="1" si="30"/>
        <v>974</v>
      </c>
      <c r="AC418" s="9" t="str">
        <f t="shared" ca="1" si="31"/>
        <v>Above 1 Year</v>
      </c>
      <c r="AD418" s="9" t="str">
        <f t="shared" ca="1" si="32"/>
        <v/>
      </c>
      <c r="AE418" s="9" t="str">
        <f t="shared" ca="1" si="33"/>
        <v/>
      </c>
      <c r="AF418" s="97" t="s">
        <v>378</v>
      </c>
      <c r="AG418" s="97" t="s">
        <v>4352</v>
      </c>
      <c r="AH418" s="97" t="str">
        <f t="shared" ca="1" si="34"/>
        <v>Above 1 Year</v>
      </c>
    </row>
    <row r="419" spans="1:34" s="24" customFormat="1" ht="25.5" customHeight="1" x14ac:dyDescent="0.25">
      <c r="A419" s="96">
        <v>418</v>
      </c>
      <c r="B419" s="61" t="s">
        <v>2810</v>
      </c>
      <c r="C419" s="97" t="s">
        <v>62</v>
      </c>
      <c r="D419" s="97" t="s">
        <v>2668</v>
      </c>
      <c r="E419" s="97" t="s">
        <v>63</v>
      </c>
      <c r="F419" s="97" t="s">
        <v>1149</v>
      </c>
      <c r="G419" s="96" t="s">
        <v>403</v>
      </c>
      <c r="H419" s="98">
        <v>45338</v>
      </c>
      <c r="I419" s="96" t="s">
        <v>219</v>
      </c>
      <c r="J419" s="96">
        <v>2024</v>
      </c>
      <c r="K419" s="97" t="s">
        <v>71</v>
      </c>
      <c r="L419" s="97"/>
      <c r="M419" s="97" t="s">
        <v>72</v>
      </c>
      <c r="N419" s="96" t="s">
        <v>31</v>
      </c>
      <c r="O419" s="97" t="s">
        <v>32</v>
      </c>
      <c r="P419" s="98"/>
      <c r="Q419" s="96"/>
      <c r="R419" s="96"/>
      <c r="S419" s="96" t="s">
        <v>3196</v>
      </c>
      <c r="T419" s="96"/>
      <c r="U419" s="97"/>
      <c r="V419" s="97"/>
      <c r="W419" s="104" t="s">
        <v>112</v>
      </c>
      <c r="X419" s="104" t="s">
        <v>112</v>
      </c>
      <c r="Y419" s="98"/>
      <c r="Z419" s="97" t="s">
        <v>1150</v>
      </c>
      <c r="AA419" s="96" t="s">
        <v>34</v>
      </c>
      <c r="AB419" s="9">
        <f t="shared" ca="1" si="30"/>
        <v>973</v>
      </c>
      <c r="AC419" s="9" t="str">
        <f t="shared" ca="1" si="31"/>
        <v>Above 1 Year</v>
      </c>
      <c r="AD419" s="9" t="str">
        <f t="shared" ca="1" si="32"/>
        <v/>
      </c>
      <c r="AE419" s="9" t="str">
        <f t="shared" ca="1" si="33"/>
        <v/>
      </c>
      <c r="AF419" s="97" t="s">
        <v>378</v>
      </c>
      <c r="AG419" s="97" t="s">
        <v>4353</v>
      </c>
      <c r="AH419" s="97" t="str">
        <f t="shared" ca="1" si="34"/>
        <v>Above 1 Year</v>
      </c>
    </row>
    <row r="420" spans="1:34" s="24" customFormat="1" ht="25.5" customHeight="1" x14ac:dyDescent="0.25">
      <c r="A420" s="96">
        <v>419</v>
      </c>
      <c r="B420" s="61" t="s">
        <v>2660</v>
      </c>
      <c r="C420" s="97" t="s">
        <v>46</v>
      </c>
      <c r="D420" s="99" t="s">
        <v>2708</v>
      </c>
      <c r="E420" s="99" t="s">
        <v>67</v>
      </c>
      <c r="F420" s="99" t="s">
        <v>1151</v>
      </c>
      <c r="G420" s="100" t="s">
        <v>462</v>
      </c>
      <c r="H420" s="101">
        <v>45341</v>
      </c>
      <c r="I420" s="100" t="s">
        <v>219</v>
      </c>
      <c r="J420" s="100">
        <v>2024</v>
      </c>
      <c r="K420" s="102" t="s">
        <v>103</v>
      </c>
      <c r="L420" s="99"/>
      <c r="M420" s="99" t="s">
        <v>49</v>
      </c>
      <c r="N420" s="100" t="s">
        <v>31</v>
      </c>
      <c r="O420" s="99" t="s">
        <v>32</v>
      </c>
      <c r="P420" s="101"/>
      <c r="Q420" s="100"/>
      <c r="R420" s="100"/>
      <c r="S420" s="96" t="s">
        <v>3196</v>
      </c>
      <c r="T420" s="100"/>
      <c r="U420" s="99"/>
      <c r="V420" s="99"/>
      <c r="W420" s="104" t="s">
        <v>112</v>
      </c>
      <c r="X420" s="104" t="s">
        <v>112</v>
      </c>
      <c r="Y420" s="98"/>
      <c r="Z420" s="99" t="s">
        <v>1152</v>
      </c>
      <c r="AA420" s="100" t="s">
        <v>34</v>
      </c>
      <c r="AB420" s="9">
        <f t="shared" ca="1" si="30"/>
        <v>970</v>
      </c>
      <c r="AC420" s="9" t="str">
        <f t="shared" ca="1" si="31"/>
        <v>Above 1 Year</v>
      </c>
      <c r="AD420" s="9" t="str">
        <f t="shared" ca="1" si="32"/>
        <v/>
      </c>
      <c r="AE420" s="9" t="str">
        <f t="shared" ca="1" si="33"/>
        <v/>
      </c>
      <c r="AF420" s="100" t="s">
        <v>207</v>
      </c>
      <c r="AG420" s="97" t="s">
        <v>4354</v>
      </c>
      <c r="AH420" s="97" t="str">
        <f t="shared" ca="1" si="34"/>
        <v>Above 1 Year</v>
      </c>
    </row>
    <row r="421" spans="1:34" s="24" customFormat="1" ht="25.5" customHeight="1" x14ac:dyDescent="0.25">
      <c r="A421" s="96">
        <v>420</v>
      </c>
      <c r="B421" s="61" t="s">
        <v>2810</v>
      </c>
      <c r="C421" s="97">
        <v>0</v>
      </c>
      <c r="D421" s="99" t="s">
        <v>2688</v>
      </c>
      <c r="E421" s="99" t="s">
        <v>68</v>
      </c>
      <c r="F421" s="99" t="s">
        <v>1153</v>
      </c>
      <c r="G421" s="100" t="s">
        <v>666</v>
      </c>
      <c r="H421" s="101">
        <v>45343</v>
      </c>
      <c r="I421" s="100" t="s">
        <v>219</v>
      </c>
      <c r="J421" s="100">
        <v>2024</v>
      </c>
      <c r="K421" s="102" t="s">
        <v>48</v>
      </c>
      <c r="L421" s="99"/>
      <c r="M421" s="99" t="s">
        <v>49</v>
      </c>
      <c r="N421" s="100" t="s">
        <v>31</v>
      </c>
      <c r="O421" s="99" t="s">
        <v>32</v>
      </c>
      <c r="P421" s="101"/>
      <c r="Q421" s="100"/>
      <c r="R421" s="100"/>
      <c r="S421" s="96" t="s">
        <v>3196</v>
      </c>
      <c r="T421" s="100"/>
      <c r="U421" s="99"/>
      <c r="V421" s="99"/>
      <c r="W421" s="104" t="s">
        <v>112</v>
      </c>
      <c r="X421" s="104" t="s">
        <v>112</v>
      </c>
      <c r="Y421" s="98"/>
      <c r="Z421" s="99" t="s">
        <v>1154</v>
      </c>
      <c r="AA421" s="100" t="s">
        <v>34</v>
      </c>
      <c r="AB421" s="9">
        <f t="shared" ca="1" si="30"/>
        <v>968</v>
      </c>
      <c r="AC421" s="9" t="str">
        <f t="shared" ca="1" si="31"/>
        <v>Above 1 Year</v>
      </c>
      <c r="AD421" s="9" t="str">
        <f t="shared" ca="1" si="32"/>
        <v/>
      </c>
      <c r="AE421" s="9" t="str">
        <f t="shared" ca="1" si="33"/>
        <v/>
      </c>
      <c r="AF421" s="100" t="s">
        <v>207</v>
      </c>
      <c r="AG421" s="97" t="s">
        <v>4355</v>
      </c>
      <c r="AH421" s="97" t="str">
        <f t="shared" ca="1" si="34"/>
        <v>Above 1 Year</v>
      </c>
    </row>
    <row r="422" spans="1:34" s="24" customFormat="1" ht="25.5" customHeight="1" x14ac:dyDescent="0.25">
      <c r="A422" s="96">
        <v>421</v>
      </c>
      <c r="B422" s="61" t="s">
        <v>2660</v>
      </c>
      <c r="C422" s="97" t="s">
        <v>46</v>
      </c>
      <c r="D422" s="97" t="s">
        <v>2666</v>
      </c>
      <c r="E422" s="97" t="s">
        <v>64</v>
      </c>
      <c r="F422" s="97" t="s">
        <v>1158</v>
      </c>
      <c r="G422" s="96" t="s">
        <v>302</v>
      </c>
      <c r="H422" s="98">
        <v>45346</v>
      </c>
      <c r="I422" s="96" t="s">
        <v>219</v>
      </c>
      <c r="J422" s="96">
        <v>2024</v>
      </c>
      <c r="K422" s="97" t="s">
        <v>94</v>
      </c>
      <c r="L422" s="97"/>
      <c r="M422" s="97" t="s">
        <v>94</v>
      </c>
      <c r="N422" s="96" t="s">
        <v>31</v>
      </c>
      <c r="O422" s="97" t="s">
        <v>32</v>
      </c>
      <c r="P422" s="98"/>
      <c r="Q422" s="96"/>
      <c r="R422" s="96"/>
      <c r="S422" s="96" t="s">
        <v>3196</v>
      </c>
      <c r="T422" s="96"/>
      <c r="U422" s="97"/>
      <c r="V422" s="97"/>
      <c r="W422" s="104" t="s">
        <v>128</v>
      </c>
      <c r="X422" s="104" t="s">
        <v>128</v>
      </c>
      <c r="Y422" s="98"/>
      <c r="Z422" s="97" t="s">
        <v>1159</v>
      </c>
      <c r="AA422" s="96" t="s">
        <v>34</v>
      </c>
      <c r="AB422" s="9">
        <f t="shared" ca="1" si="30"/>
        <v>965</v>
      </c>
      <c r="AC422" s="9" t="str">
        <f t="shared" ca="1" si="31"/>
        <v>Above 1 Year</v>
      </c>
      <c r="AD422" s="9" t="str">
        <f t="shared" ca="1" si="32"/>
        <v/>
      </c>
      <c r="AE422" s="9" t="str">
        <f t="shared" ca="1" si="33"/>
        <v/>
      </c>
      <c r="AF422" s="97" t="s">
        <v>245</v>
      </c>
      <c r="AG422" s="97" t="s">
        <v>4356</v>
      </c>
      <c r="AH422" s="97" t="str">
        <f t="shared" ca="1" si="34"/>
        <v>Above 1 Year</v>
      </c>
    </row>
    <row r="423" spans="1:34" s="24" customFormat="1" ht="25.5" customHeight="1" x14ac:dyDescent="0.25">
      <c r="A423" s="96">
        <v>422</v>
      </c>
      <c r="B423" s="61" t="s">
        <v>2660</v>
      </c>
      <c r="C423" s="97">
        <v>0</v>
      </c>
      <c r="D423" s="97" t="s">
        <v>2712</v>
      </c>
      <c r="E423" s="97" t="s">
        <v>28</v>
      </c>
      <c r="F423" s="97" t="s">
        <v>1135</v>
      </c>
      <c r="G423" s="96" t="s">
        <v>430</v>
      </c>
      <c r="H423" s="98">
        <v>45349</v>
      </c>
      <c r="I423" s="96" t="s">
        <v>219</v>
      </c>
      <c r="J423" s="96">
        <v>2024</v>
      </c>
      <c r="K423" s="97" t="s">
        <v>94</v>
      </c>
      <c r="L423" s="97"/>
      <c r="M423" s="97" t="s">
        <v>94</v>
      </c>
      <c r="N423" s="96" t="s">
        <v>31</v>
      </c>
      <c r="O423" s="97" t="s">
        <v>32</v>
      </c>
      <c r="P423" s="98"/>
      <c r="Q423" s="96"/>
      <c r="R423" s="96"/>
      <c r="S423" s="96" t="s">
        <v>3196</v>
      </c>
      <c r="T423" s="96"/>
      <c r="U423" s="97"/>
      <c r="V423" s="97"/>
      <c r="W423" s="104" t="s">
        <v>128</v>
      </c>
      <c r="X423" s="104" t="s">
        <v>112</v>
      </c>
      <c r="Y423" s="98"/>
      <c r="Z423" s="97" t="s">
        <v>1162</v>
      </c>
      <c r="AA423" s="96" t="s">
        <v>34</v>
      </c>
      <c r="AB423" s="9">
        <f t="shared" ca="1" si="30"/>
        <v>962</v>
      </c>
      <c r="AC423" s="9" t="str">
        <f t="shared" ca="1" si="31"/>
        <v>Above 1 Year</v>
      </c>
      <c r="AD423" s="9" t="str">
        <f t="shared" ca="1" si="32"/>
        <v/>
      </c>
      <c r="AE423" s="9" t="str">
        <f t="shared" ca="1" si="33"/>
        <v/>
      </c>
      <c r="AF423" s="97" t="s">
        <v>245</v>
      </c>
      <c r="AG423" s="97" t="s">
        <v>4357</v>
      </c>
      <c r="AH423" s="97" t="str">
        <f t="shared" ca="1" si="34"/>
        <v>Above 1 Year</v>
      </c>
    </row>
    <row r="424" spans="1:34" s="24" customFormat="1" ht="25.5" customHeight="1" x14ac:dyDescent="0.25">
      <c r="A424" s="96">
        <v>423</v>
      </c>
      <c r="B424" s="61" t="s">
        <v>2808</v>
      </c>
      <c r="C424" s="97" t="s">
        <v>2661</v>
      </c>
      <c r="D424" s="97" t="s">
        <v>2706</v>
      </c>
      <c r="E424" s="97" t="s">
        <v>95</v>
      </c>
      <c r="F424" s="97" t="s">
        <v>1110</v>
      </c>
      <c r="G424" s="96" t="s">
        <v>227</v>
      </c>
      <c r="H424" s="98">
        <v>45351</v>
      </c>
      <c r="I424" s="96" t="s">
        <v>219</v>
      </c>
      <c r="J424" s="96">
        <v>2024</v>
      </c>
      <c r="K424" s="97" t="s">
        <v>59</v>
      </c>
      <c r="L424" s="97" t="s">
        <v>228</v>
      </c>
      <c r="M424" s="97" t="s">
        <v>59</v>
      </c>
      <c r="N424" s="96" t="s">
        <v>60</v>
      </c>
      <c r="O424" s="97" t="s">
        <v>32</v>
      </c>
      <c r="P424" s="98"/>
      <c r="Q424" s="96"/>
      <c r="R424" s="96"/>
      <c r="S424" s="96" t="s">
        <v>3196</v>
      </c>
      <c r="T424" s="96"/>
      <c r="U424" s="97"/>
      <c r="V424" s="97"/>
      <c r="W424" s="104" t="s">
        <v>112</v>
      </c>
      <c r="X424" s="104" t="s">
        <v>112</v>
      </c>
      <c r="Y424" s="98"/>
      <c r="Z424" s="97" t="s">
        <v>1163</v>
      </c>
      <c r="AA424" s="96" t="s">
        <v>34</v>
      </c>
      <c r="AB424" s="9">
        <f t="shared" ca="1" si="30"/>
        <v>960</v>
      </c>
      <c r="AC424" s="9" t="str">
        <f t="shared" ca="1" si="31"/>
        <v>Above 1 Year</v>
      </c>
      <c r="AD424" s="9" t="str">
        <f t="shared" ca="1" si="32"/>
        <v/>
      </c>
      <c r="AE424" s="9" t="str">
        <f t="shared" ca="1" si="33"/>
        <v/>
      </c>
      <c r="AF424" s="97" t="s">
        <v>229</v>
      </c>
      <c r="AG424" s="97" t="s">
        <v>4358</v>
      </c>
      <c r="AH424" s="97" t="str">
        <f t="shared" ca="1" si="34"/>
        <v>Above 1 Year</v>
      </c>
    </row>
    <row r="425" spans="1:34" s="24" customFormat="1" ht="25.5" customHeight="1" x14ac:dyDescent="0.25">
      <c r="A425" s="96">
        <v>424</v>
      </c>
      <c r="B425" s="61" t="s">
        <v>2808</v>
      </c>
      <c r="C425" s="97" t="s">
        <v>57</v>
      </c>
      <c r="D425" s="99" t="s">
        <v>2698</v>
      </c>
      <c r="E425" s="99" t="s">
        <v>58</v>
      </c>
      <c r="F425" s="99" t="s">
        <v>1151</v>
      </c>
      <c r="G425" s="100" t="s">
        <v>1165</v>
      </c>
      <c r="H425" s="101">
        <v>45357</v>
      </c>
      <c r="I425" s="100" t="s">
        <v>210</v>
      </c>
      <c r="J425" s="100">
        <v>2024</v>
      </c>
      <c r="K425" s="102" t="s">
        <v>48</v>
      </c>
      <c r="L425" s="99"/>
      <c r="M425" s="99" t="s">
        <v>49</v>
      </c>
      <c r="N425" s="100" t="s">
        <v>31</v>
      </c>
      <c r="O425" s="99" t="s">
        <v>32</v>
      </c>
      <c r="P425" s="101"/>
      <c r="Q425" s="100"/>
      <c r="R425" s="100"/>
      <c r="S425" s="96" t="s">
        <v>3196</v>
      </c>
      <c r="T425" s="100"/>
      <c r="U425" s="99"/>
      <c r="V425" s="99"/>
      <c r="W425" s="104" t="s">
        <v>112</v>
      </c>
      <c r="X425" s="104" t="s">
        <v>112</v>
      </c>
      <c r="Y425" s="98"/>
      <c r="Z425" s="99" t="s">
        <v>1166</v>
      </c>
      <c r="AA425" s="100" t="s">
        <v>34</v>
      </c>
      <c r="AB425" s="9">
        <f t="shared" ca="1" si="30"/>
        <v>954</v>
      </c>
      <c r="AC425" s="9" t="str">
        <f t="shared" ca="1" si="31"/>
        <v>Above 1 Year</v>
      </c>
      <c r="AD425" s="9" t="str">
        <f t="shared" ca="1" si="32"/>
        <v/>
      </c>
      <c r="AE425" s="9" t="str">
        <f t="shared" ca="1" si="33"/>
        <v/>
      </c>
      <c r="AF425" s="100" t="s">
        <v>207</v>
      </c>
      <c r="AG425" s="97" t="s">
        <v>4359</v>
      </c>
      <c r="AH425" s="97" t="str">
        <f t="shared" ca="1" si="34"/>
        <v>Above 1 Year</v>
      </c>
    </row>
    <row r="426" spans="1:34" s="24" customFormat="1" ht="25.5" customHeight="1" x14ac:dyDescent="0.25">
      <c r="A426" s="96">
        <v>425</v>
      </c>
      <c r="B426" s="61" t="s">
        <v>2810</v>
      </c>
      <c r="C426" s="97" t="s">
        <v>62</v>
      </c>
      <c r="D426" s="97" t="s">
        <v>2687</v>
      </c>
      <c r="E426" s="97" t="s">
        <v>118</v>
      </c>
      <c r="F426" s="97" t="s">
        <v>1167</v>
      </c>
      <c r="G426" s="96" t="s">
        <v>435</v>
      </c>
      <c r="H426" s="98">
        <v>45359</v>
      </c>
      <c r="I426" s="96" t="s">
        <v>210</v>
      </c>
      <c r="J426" s="96">
        <v>2024</v>
      </c>
      <c r="K426" s="97" t="s">
        <v>39</v>
      </c>
      <c r="L426" s="97"/>
      <c r="M426" s="97" t="s">
        <v>39</v>
      </c>
      <c r="N426" s="96" t="s">
        <v>31</v>
      </c>
      <c r="O426" s="97" t="s">
        <v>32</v>
      </c>
      <c r="P426" s="98"/>
      <c r="Q426" s="96"/>
      <c r="R426" s="96"/>
      <c r="S426" s="96" t="s">
        <v>3196</v>
      </c>
      <c r="T426" s="96"/>
      <c r="U426" s="97"/>
      <c r="V426" s="97"/>
      <c r="W426" s="104" t="s">
        <v>176</v>
      </c>
      <c r="X426" s="104" t="s">
        <v>176</v>
      </c>
      <c r="Y426" s="98">
        <v>45363</v>
      </c>
      <c r="Z426" s="97" t="s">
        <v>1168</v>
      </c>
      <c r="AA426" s="96" t="s">
        <v>34</v>
      </c>
      <c r="AB426" s="9">
        <f t="shared" ca="1" si="30"/>
        <v>952</v>
      </c>
      <c r="AC426" s="9" t="str">
        <f t="shared" ca="1" si="31"/>
        <v>Above 1 Year</v>
      </c>
      <c r="AD426" s="9">
        <f t="shared" ca="1" si="32"/>
        <v>948</v>
      </c>
      <c r="AE426" s="9" t="str">
        <f t="shared" ca="1" si="33"/>
        <v>Above 1 Year</v>
      </c>
      <c r="AF426" s="97" t="s">
        <v>203</v>
      </c>
      <c r="AG426" s="97" t="s">
        <v>4360</v>
      </c>
      <c r="AH426" s="97" t="str">
        <f t="shared" ca="1" si="34"/>
        <v>Above 1 Year</v>
      </c>
    </row>
    <row r="427" spans="1:34" s="24" customFormat="1" ht="25.5" customHeight="1" x14ac:dyDescent="0.25">
      <c r="A427" s="96">
        <v>426</v>
      </c>
      <c r="B427" s="61" t="s">
        <v>2810</v>
      </c>
      <c r="C427" s="97" t="s">
        <v>186</v>
      </c>
      <c r="D427" s="97" t="s">
        <v>2681</v>
      </c>
      <c r="E427" s="97" t="s">
        <v>65</v>
      </c>
      <c r="F427" s="97" t="s">
        <v>1121</v>
      </c>
      <c r="G427" s="96" t="s">
        <v>666</v>
      </c>
      <c r="H427" s="98">
        <v>45366</v>
      </c>
      <c r="I427" s="96" t="s">
        <v>210</v>
      </c>
      <c r="J427" s="96">
        <v>2024</v>
      </c>
      <c r="K427" s="97" t="s">
        <v>48</v>
      </c>
      <c r="L427" s="97"/>
      <c r="M427" s="97" t="s">
        <v>49</v>
      </c>
      <c r="N427" s="96" t="s">
        <v>31</v>
      </c>
      <c r="O427" s="97" t="s">
        <v>32</v>
      </c>
      <c r="P427" s="98"/>
      <c r="Q427" s="96"/>
      <c r="R427" s="96"/>
      <c r="S427" s="96" t="s">
        <v>3196</v>
      </c>
      <c r="T427" s="96"/>
      <c r="U427" s="97"/>
      <c r="V427" s="97"/>
      <c r="W427" s="104" t="s">
        <v>112</v>
      </c>
      <c r="X427" s="104" t="s">
        <v>112</v>
      </c>
      <c r="Y427" s="98"/>
      <c r="Z427" s="97" t="s">
        <v>1170</v>
      </c>
      <c r="AA427" s="96" t="s">
        <v>34</v>
      </c>
      <c r="AB427" s="9">
        <f t="shared" ca="1" si="30"/>
        <v>945</v>
      </c>
      <c r="AC427" s="9" t="str">
        <f t="shared" ca="1" si="31"/>
        <v>Above 1 Year</v>
      </c>
      <c r="AD427" s="9" t="str">
        <f t="shared" ca="1" si="32"/>
        <v/>
      </c>
      <c r="AE427" s="9" t="str">
        <f t="shared" ca="1" si="33"/>
        <v/>
      </c>
      <c r="AF427" s="97" t="s">
        <v>207</v>
      </c>
      <c r="AG427" s="97" t="s">
        <v>4361</v>
      </c>
      <c r="AH427" s="97" t="str">
        <f t="shared" ca="1" si="34"/>
        <v>Above 1 Year</v>
      </c>
    </row>
    <row r="428" spans="1:34" s="24" customFormat="1" ht="25.5" customHeight="1" x14ac:dyDescent="0.25">
      <c r="A428" s="96">
        <v>427</v>
      </c>
      <c r="B428" s="61" t="s">
        <v>2808</v>
      </c>
      <c r="C428" s="97" t="s">
        <v>2661</v>
      </c>
      <c r="D428" s="99" t="s">
        <v>2692</v>
      </c>
      <c r="E428" s="99" t="s">
        <v>89</v>
      </c>
      <c r="F428" s="99" t="s">
        <v>1183</v>
      </c>
      <c r="G428" s="100" t="s">
        <v>222</v>
      </c>
      <c r="H428" s="101">
        <v>45366</v>
      </c>
      <c r="I428" s="100" t="s">
        <v>210</v>
      </c>
      <c r="J428" s="100">
        <v>2024</v>
      </c>
      <c r="K428" s="102" t="s">
        <v>29</v>
      </c>
      <c r="L428" s="99"/>
      <c r="M428" s="99" t="s">
        <v>30</v>
      </c>
      <c r="N428" s="100" t="s">
        <v>31</v>
      </c>
      <c r="O428" s="99" t="s">
        <v>32</v>
      </c>
      <c r="P428" s="101"/>
      <c r="Q428" s="100"/>
      <c r="R428" s="100"/>
      <c r="S428" s="96" t="s">
        <v>3196</v>
      </c>
      <c r="T428" s="100"/>
      <c r="U428" s="99"/>
      <c r="V428" s="99"/>
      <c r="W428" s="104" t="s">
        <v>50</v>
      </c>
      <c r="X428" s="104" t="s">
        <v>50</v>
      </c>
      <c r="Y428" s="98"/>
      <c r="Z428" s="99" t="s">
        <v>1347</v>
      </c>
      <c r="AA428" s="100" t="s">
        <v>34</v>
      </c>
      <c r="AB428" s="9">
        <f t="shared" ca="1" si="30"/>
        <v>945</v>
      </c>
      <c r="AC428" s="9" t="str">
        <f t="shared" ca="1" si="31"/>
        <v>Above 1 Year</v>
      </c>
      <c r="AD428" s="9" t="str">
        <f t="shared" ca="1" si="32"/>
        <v/>
      </c>
      <c r="AE428" s="9" t="str">
        <f t="shared" ca="1" si="33"/>
        <v/>
      </c>
      <c r="AF428" s="100" t="s">
        <v>193</v>
      </c>
      <c r="AG428" s="97" t="s">
        <v>4362</v>
      </c>
      <c r="AH428" s="97" t="str">
        <f t="shared" ca="1" si="34"/>
        <v>Above 1 Year</v>
      </c>
    </row>
    <row r="429" spans="1:34" s="24" customFormat="1" ht="25.5" customHeight="1" x14ac:dyDescent="0.25">
      <c r="A429" s="96">
        <v>428</v>
      </c>
      <c r="B429" s="61" t="s">
        <v>2810</v>
      </c>
      <c r="C429" s="97">
        <v>0</v>
      </c>
      <c r="D429" s="99" t="s">
        <v>2689</v>
      </c>
      <c r="E429" s="99" t="s">
        <v>68</v>
      </c>
      <c r="F429" s="99" t="s">
        <v>513</v>
      </c>
      <c r="G429" s="100" t="s">
        <v>845</v>
      </c>
      <c r="H429" s="101">
        <v>45369</v>
      </c>
      <c r="I429" s="100" t="s">
        <v>210</v>
      </c>
      <c r="J429" s="100">
        <v>2024</v>
      </c>
      <c r="K429" s="102" t="s">
        <v>116</v>
      </c>
      <c r="L429" s="99"/>
      <c r="M429" s="99" t="s">
        <v>116</v>
      </c>
      <c r="N429" s="100" t="s">
        <v>116</v>
      </c>
      <c r="O429" s="99" t="s">
        <v>32</v>
      </c>
      <c r="P429" s="101">
        <v>45965</v>
      </c>
      <c r="Q429" s="100" t="s">
        <v>191</v>
      </c>
      <c r="R429" s="100"/>
      <c r="S429" s="96" t="s">
        <v>3196</v>
      </c>
      <c r="T429" s="100"/>
      <c r="U429" s="99"/>
      <c r="V429" s="99"/>
      <c r="W429" s="104" t="s">
        <v>2664</v>
      </c>
      <c r="X429" s="104" t="s">
        <v>2664</v>
      </c>
      <c r="Y429" s="98">
        <v>45965</v>
      </c>
      <c r="Z429" s="99" t="s">
        <v>1171</v>
      </c>
      <c r="AA429" s="100" t="s">
        <v>34</v>
      </c>
      <c r="AB429" s="9">
        <f t="shared" ca="1" si="30"/>
        <v>942</v>
      </c>
      <c r="AC429" s="9" t="str">
        <f t="shared" ca="1" si="31"/>
        <v>Above 1 Year</v>
      </c>
      <c r="AD429" s="9">
        <f t="shared" ca="1" si="32"/>
        <v>346</v>
      </c>
      <c r="AE429" s="9" t="str">
        <f t="shared" ca="1" si="33"/>
        <v>Above 6 Months</v>
      </c>
      <c r="AF429" s="100" t="s">
        <v>402</v>
      </c>
      <c r="AG429" s="97" t="s">
        <v>4363</v>
      </c>
      <c r="AH429" s="97" t="str">
        <f t="shared" ca="1" si="34"/>
        <v>Above 1 Year</v>
      </c>
    </row>
    <row r="430" spans="1:34" s="24" customFormat="1" ht="25.5" customHeight="1" x14ac:dyDescent="0.25">
      <c r="A430" s="96">
        <v>429</v>
      </c>
      <c r="B430" s="61" t="s">
        <v>2808</v>
      </c>
      <c r="C430" s="97" t="s">
        <v>41</v>
      </c>
      <c r="D430" s="97" t="s">
        <v>2701</v>
      </c>
      <c r="E430" s="97" t="s">
        <v>42</v>
      </c>
      <c r="F430" s="97" t="s">
        <v>1121</v>
      </c>
      <c r="G430" s="96" t="s">
        <v>227</v>
      </c>
      <c r="H430" s="98">
        <v>45371</v>
      </c>
      <c r="I430" s="96" t="s">
        <v>210</v>
      </c>
      <c r="J430" s="96">
        <v>2024</v>
      </c>
      <c r="K430" s="97" t="s">
        <v>59</v>
      </c>
      <c r="L430" s="97" t="s">
        <v>228</v>
      </c>
      <c r="M430" s="97" t="s">
        <v>59</v>
      </c>
      <c r="N430" s="96" t="s">
        <v>60</v>
      </c>
      <c r="O430" s="97" t="s">
        <v>32</v>
      </c>
      <c r="P430" s="98"/>
      <c r="Q430" s="96"/>
      <c r="R430" s="96"/>
      <c r="S430" s="96" t="s">
        <v>3196</v>
      </c>
      <c r="T430" s="96"/>
      <c r="U430" s="97"/>
      <c r="V430" s="97"/>
      <c r="W430" s="104" t="s">
        <v>112</v>
      </c>
      <c r="X430" s="104" t="s">
        <v>112</v>
      </c>
      <c r="Y430" s="98"/>
      <c r="Z430" s="97" t="s">
        <v>1173</v>
      </c>
      <c r="AA430" s="96" t="s">
        <v>34</v>
      </c>
      <c r="AB430" s="9">
        <f t="shared" ca="1" si="30"/>
        <v>940</v>
      </c>
      <c r="AC430" s="9" t="str">
        <f t="shared" ca="1" si="31"/>
        <v>Above 1 Year</v>
      </c>
      <c r="AD430" s="9" t="str">
        <f t="shared" ca="1" si="32"/>
        <v/>
      </c>
      <c r="AE430" s="9" t="str">
        <f t="shared" ca="1" si="33"/>
        <v/>
      </c>
      <c r="AF430" s="97" t="s">
        <v>229</v>
      </c>
      <c r="AG430" s="97" t="s">
        <v>4364</v>
      </c>
      <c r="AH430" s="97" t="str">
        <f t="shared" ca="1" si="34"/>
        <v>Above 1 Year</v>
      </c>
    </row>
    <row r="431" spans="1:34" s="24" customFormat="1" ht="25.5" customHeight="1" x14ac:dyDescent="0.25">
      <c r="A431" s="96">
        <v>430</v>
      </c>
      <c r="B431" s="61" t="s">
        <v>2810</v>
      </c>
      <c r="C431" s="97">
        <v>0</v>
      </c>
      <c r="D431" s="97" t="s">
        <v>2689</v>
      </c>
      <c r="E431" s="97" t="s">
        <v>68</v>
      </c>
      <c r="F431" s="97" t="s">
        <v>1174</v>
      </c>
      <c r="G431" s="96" t="s">
        <v>845</v>
      </c>
      <c r="H431" s="98">
        <v>45372</v>
      </c>
      <c r="I431" s="96" t="s">
        <v>210</v>
      </c>
      <c r="J431" s="96">
        <v>2024</v>
      </c>
      <c r="K431" s="97" t="s">
        <v>116</v>
      </c>
      <c r="L431" s="97"/>
      <c r="M431" s="97" t="s">
        <v>116</v>
      </c>
      <c r="N431" s="96" t="s">
        <v>116</v>
      </c>
      <c r="O431" s="97" t="s">
        <v>32</v>
      </c>
      <c r="P431" s="98">
        <v>45965</v>
      </c>
      <c r="Q431" s="96" t="s">
        <v>191</v>
      </c>
      <c r="R431" s="96"/>
      <c r="S431" s="96" t="s">
        <v>3196</v>
      </c>
      <c r="T431" s="96"/>
      <c r="U431" s="97"/>
      <c r="V431" s="97"/>
      <c r="W431" s="104" t="s">
        <v>2664</v>
      </c>
      <c r="X431" s="104" t="s">
        <v>2664</v>
      </c>
      <c r="Y431" s="98">
        <v>45965</v>
      </c>
      <c r="Z431" s="97" t="s">
        <v>1175</v>
      </c>
      <c r="AA431" s="96" t="s">
        <v>34</v>
      </c>
      <c r="AB431" s="9">
        <f t="shared" ca="1" si="30"/>
        <v>939</v>
      </c>
      <c r="AC431" s="9" t="str">
        <f t="shared" ca="1" si="31"/>
        <v>Above 1 Year</v>
      </c>
      <c r="AD431" s="9">
        <f t="shared" ca="1" si="32"/>
        <v>346</v>
      </c>
      <c r="AE431" s="9" t="str">
        <f t="shared" ca="1" si="33"/>
        <v>Above 6 Months</v>
      </c>
      <c r="AF431" s="97" t="s">
        <v>402</v>
      </c>
      <c r="AG431" s="97" t="s">
        <v>4365</v>
      </c>
      <c r="AH431" s="97" t="str">
        <f t="shared" ca="1" si="34"/>
        <v>Above 1 Year</v>
      </c>
    </row>
    <row r="432" spans="1:34" s="24" customFormat="1" ht="25.5" customHeight="1" x14ac:dyDescent="0.25">
      <c r="A432" s="96">
        <v>431</v>
      </c>
      <c r="B432" s="61" t="s">
        <v>2808</v>
      </c>
      <c r="C432" s="97" t="s">
        <v>2661</v>
      </c>
      <c r="D432" s="97" t="s">
        <v>2692</v>
      </c>
      <c r="E432" s="97" t="s">
        <v>89</v>
      </c>
      <c r="F432" s="97" t="s">
        <v>1176</v>
      </c>
      <c r="G432" s="96" t="s">
        <v>70</v>
      </c>
      <c r="H432" s="98">
        <v>45372</v>
      </c>
      <c r="I432" s="96" t="s">
        <v>210</v>
      </c>
      <c r="J432" s="96">
        <v>2024</v>
      </c>
      <c r="K432" s="97" t="s">
        <v>70</v>
      </c>
      <c r="L432" s="97"/>
      <c r="M432" s="97" t="s">
        <v>70</v>
      </c>
      <c r="N432" s="96" t="s">
        <v>70</v>
      </c>
      <c r="O432" s="97" t="s">
        <v>32</v>
      </c>
      <c r="P432" s="98"/>
      <c r="Q432" s="96"/>
      <c r="R432" s="96"/>
      <c r="S432" s="96" t="s">
        <v>3196</v>
      </c>
      <c r="T432" s="96"/>
      <c r="U432" s="97"/>
      <c r="V432" s="97"/>
      <c r="W432" s="104" t="s">
        <v>112</v>
      </c>
      <c r="X432" s="104" t="s">
        <v>112</v>
      </c>
      <c r="Y432" s="98"/>
      <c r="Z432" s="97" t="s">
        <v>1177</v>
      </c>
      <c r="AA432" s="96" t="s">
        <v>34</v>
      </c>
      <c r="AB432" s="9">
        <f t="shared" ca="1" si="30"/>
        <v>939</v>
      </c>
      <c r="AC432" s="9" t="str">
        <f t="shared" ca="1" si="31"/>
        <v>Above 1 Year</v>
      </c>
      <c r="AD432" s="9" t="str">
        <f t="shared" ca="1" si="32"/>
        <v/>
      </c>
      <c r="AE432" s="9" t="str">
        <f t="shared" ca="1" si="33"/>
        <v/>
      </c>
      <c r="AF432" s="97" t="s">
        <v>254</v>
      </c>
      <c r="AG432" s="97" t="s">
        <v>4366</v>
      </c>
      <c r="AH432" s="97" t="str">
        <f t="shared" ca="1" si="34"/>
        <v>Above 1 Year</v>
      </c>
    </row>
    <row r="433" spans="1:34" s="24" customFormat="1" ht="25.5" customHeight="1" x14ac:dyDescent="0.25">
      <c r="A433" s="96">
        <v>432</v>
      </c>
      <c r="B433" s="61" t="s">
        <v>2808</v>
      </c>
      <c r="C433" s="97" t="s">
        <v>2661</v>
      </c>
      <c r="D433" s="97" t="s">
        <v>2692</v>
      </c>
      <c r="E433" s="97" t="s">
        <v>89</v>
      </c>
      <c r="F433" s="97" t="s">
        <v>645</v>
      </c>
      <c r="G433" s="96" t="s">
        <v>227</v>
      </c>
      <c r="H433" s="98">
        <v>45373</v>
      </c>
      <c r="I433" s="96" t="s">
        <v>210</v>
      </c>
      <c r="J433" s="96">
        <v>2024</v>
      </c>
      <c r="K433" s="97" t="s">
        <v>59</v>
      </c>
      <c r="L433" s="97" t="s">
        <v>228</v>
      </c>
      <c r="M433" s="97" t="s">
        <v>59</v>
      </c>
      <c r="N433" s="96" t="s">
        <v>60</v>
      </c>
      <c r="O433" s="97" t="s">
        <v>32</v>
      </c>
      <c r="P433" s="98"/>
      <c r="Q433" s="96"/>
      <c r="R433" s="96"/>
      <c r="S433" s="96" t="s">
        <v>3196</v>
      </c>
      <c r="T433" s="96"/>
      <c r="U433" s="97"/>
      <c r="V433" s="97"/>
      <c r="W433" s="104" t="s">
        <v>112</v>
      </c>
      <c r="X433" s="104" t="s">
        <v>112</v>
      </c>
      <c r="Y433" s="98"/>
      <c r="Z433" s="97" t="s">
        <v>1178</v>
      </c>
      <c r="AA433" s="96" t="s">
        <v>34</v>
      </c>
      <c r="AB433" s="9">
        <f t="shared" ca="1" si="30"/>
        <v>938</v>
      </c>
      <c r="AC433" s="9" t="str">
        <f t="shared" ca="1" si="31"/>
        <v>Above 1 Year</v>
      </c>
      <c r="AD433" s="9" t="str">
        <f t="shared" ca="1" si="32"/>
        <v/>
      </c>
      <c r="AE433" s="9" t="str">
        <f t="shared" ca="1" si="33"/>
        <v/>
      </c>
      <c r="AF433" s="97" t="s">
        <v>229</v>
      </c>
      <c r="AG433" s="97" t="s">
        <v>4367</v>
      </c>
      <c r="AH433" s="97" t="str">
        <f t="shared" ca="1" si="34"/>
        <v>Above 1 Year</v>
      </c>
    </row>
    <row r="434" spans="1:34" s="24" customFormat="1" ht="25.5" customHeight="1" x14ac:dyDescent="0.25">
      <c r="A434" s="96">
        <v>433</v>
      </c>
      <c r="B434" s="61" t="s">
        <v>2808</v>
      </c>
      <c r="C434" s="97" t="s">
        <v>2661</v>
      </c>
      <c r="D434" s="97" t="s">
        <v>2702</v>
      </c>
      <c r="E434" s="97" t="s">
        <v>110</v>
      </c>
      <c r="F434" s="97" t="s">
        <v>1102</v>
      </c>
      <c r="G434" s="96" t="s">
        <v>439</v>
      </c>
      <c r="H434" s="98">
        <v>45373</v>
      </c>
      <c r="I434" s="96" t="s">
        <v>210</v>
      </c>
      <c r="J434" s="96">
        <v>2024</v>
      </c>
      <c r="K434" s="97" t="s">
        <v>75</v>
      </c>
      <c r="L434" s="97"/>
      <c r="M434" s="97" t="s">
        <v>54</v>
      </c>
      <c r="N434" s="96" t="s">
        <v>31</v>
      </c>
      <c r="O434" s="97" t="s">
        <v>32</v>
      </c>
      <c r="P434" s="98">
        <v>45511</v>
      </c>
      <c r="Q434" s="96"/>
      <c r="R434" s="96"/>
      <c r="S434" s="96" t="s">
        <v>3196</v>
      </c>
      <c r="T434" s="96"/>
      <c r="U434" s="97"/>
      <c r="V434" s="97"/>
      <c r="W434" s="104" t="s">
        <v>33</v>
      </c>
      <c r="X434" s="104" t="s">
        <v>33</v>
      </c>
      <c r="Y434" s="98">
        <v>45511</v>
      </c>
      <c r="Z434" s="97" t="s">
        <v>1179</v>
      </c>
      <c r="AA434" s="96" t="s">
        <v>34</v>
      </c>
      <c r="AB434" s="9">
        <f t="shared" ca="1" si="30"/>
        <v>938</v>
      </c>
      <c r="AC434" s="9" t="str">
        <f t="shared" ca="1" si="31"/>
        <v>Above 1 Year</v>
      </c>
      <c r="AD434" s="9">
        <f t="shared" ca="1" si="32"/>
        <v>800</v>
      </c>
      <c r="AE434" s="9" t="str">
        <f t="shared" ca="1" si="33"/>
        <v>Above 1 Year</v>
      </c>
      <c r="AF434" s="97" t="s">
        <v>216</v>
      </c>
      <c r="AG434" s="97" t="s">
        <v>4368</v>
      </c>
      <c r="AH434" s="97" t="str">
        <f t="shared" si="34"/>
        <v/>
      </c>
    </row>
    <row r="435" spans="1:34" s="24" customFormat="1" ht="25.5" customHeight="1" x14ac:dyDescent="0.25">
      <c r="A435" s="96">
        <v>434</v>
      </c>
      <c r="B435" s="61" t="s">
        <v>2660</v>
      </c>
      <c r="C435" s="97" t="s">
        <v>46</v>
      </c>
      <c r="D435" s="97" t="s">
        <v>2666</v>
      </c>
      <c r="E435" s="97" t="s">
        <v>64</v>
      </c>
      <c r="F435" s="97" t="s">
        <v>1176</v>
      </c>
      <c r="G435" s="96" t="s">
        <v>666</v>
      </c>
      <c r="H435" s="98">
        <v>45373</v>
      </c>
      <c r="I435" s="96" t="s">
        <v>210</v>
      </c>
      <c r="J435" s="96">
        <v>2024</v>
      </c>
      <c r="K435" s="97" t="s">
        <v>48</v>
      </c>
      <c r="L435" s="97"/>
      <c r="M435" s="97" t="s">
        <v>49</v>
      </c>
      <c r="N435" s="96" t="s">
        <v>31</v>
      </c>
      <c r="O435" s="97" t="s">
        <v>45</v>
      </c>
      <c r="P435" s="98"/>
      <c r="Q435" s="96"/>
      <c r="R435" s="96"/>
      <c r="S435" s="96" t="s">
        <v>3196</v>
      </c>
      <c r="T435" s="96"/>
      <c r="U435" s="97"/>
      <c r="V435" s="97"/>
      <c r="W435" s="104" t="s">
        <v>112</v>
      </c>
      <c r="X435" s="104" t="s">
        <v>112</v>
      </c>
      <c r="Y435" s="98"/>
      <c r="Z435" s="97" t="s">
        <v>1180</v>
      </c>
      <c r="AA435" s="96" t="s">
        <v>34</v>
      </c>
      <c r="AB435" s="9">
        <f t="shared" ca="1" si="30"/>
        <v>938</v>
      </c>
      <c r="AC435" s="9" t="str">
        <f t="shared" ca="1" si="31"/>
        <v>Above 1 Year</v>
      </c>
      <c r="AD435" s="9" t="str">
        <f t="shared" ca="1" si="32"/>
        <v/>
      </c>
      <c r="AE435" s="9" t="str">
        <f t="shared" ca="1" si="33"/>
        <v/>
      </c>
      <c r="AF435" s="97" t="s">
        <v>207</v>
      </c>
      <c r="AG435" s="97" t="s">
        <v>4369</v>
      </c>
      <c r="AH435" s="97" t="str">
        <f t="shared" ca="1" si="34"/>
        <v>Above 1 Year</v>
      </c>
    </row>
    <row r="436" spans="1:34" s="24" customFormat="1" ht="25.5" customHeight="1" x14ac:dyDescent="0.25">
      <c r="A436" s="96">
        <v>435</v>
      </c>
      <c r="B436" s="61" t="s">
        <v>2660</v>
      </c>
      <c r="C436" s="97" t="s">
        <v>46</v>
      </c>
      <c r="D436" s="97" t="s">
        <v>2666</v>
      </c>
      <c r="E436" s="97" t="s">
        <v>67</v>
      </c>
      <c r="F436" s="97" t="s">
        <v>1181</v>
      </c>
      <c r="G436" s="96" t="s">
        <v>302</v>
      </c>
      <c r="H436" s="98">
        <v>45374</v>
      </c>
      <c r="I436" s="96" t="s">
        <v>210</v>
      </c>
      <c r="J436" s="96">
        <v>2024</v>
      </c>
      <c r="K436" s="97" t="s">
        <v>94</v>
      </c>
      <c r="L436" s="97"/>
      <c r="M436" s="97" t="s">
        <v>94</v>
      </c>
      <c r="N436" s="96" t="s">
        <v>31</v>
      </c>
      <c r="O436" s="97" t="s">
        <v>32</v>
      </c>
      <c r="P436" s="98"/>
      <c r="Q436" s="96"/>
      <c r="R436" s="96"/>
      <c r="S436" s="96" t="s">
        <v>3196</v>
      </c>
      <c r="T436" s="96"/>
      <c r="U436" s="97"/>
      <c r="V436" s="97"/>
      <c r="W436" s="104" t="s">
        <v>128</v>
      </c>
      <c r="X436" s="104" t="s">
        <v>128</v>
      </c>
      <c r="Y436" s="98"/>
      <c r="Z436" s="97" t="s">
        <v>1182</v>
      </c>
      <c r="AA436" s="96" t="s">
        <v>34</v>
      </c>
      <c r="AB436" s="9">
        <f t="shared" ca="1" si="30"/>
        <v>937</v>
      </c>
      <c r="AC436" s="9" t="str">
        <f t="shared" ca="1" si="31"/>
        <v>Above 1 Year</v>
      </c>
      <c r="AD436" s="9" t="str">
        <f t="shared" ca="1" si="32"/>
        <v/>
      </c>
      <c r="AE436" s="9" t="str">
        <f t="shared" ca="1" si="33"/>
        <v/>
      </c>
      <c r="AF436" s="97" t="s">
        <v>245</v>
      </c>
      <c r="AG436" s="97" t="s">
        <v>4370</v>
      </c>
      <c r="AH436" s="97" t="str">
        <f t="shared" ca="1" si="34"/>
        <v>Above 1 Year</v>
      </c>
    </row>
    <row r="437" spans="1:34" s="24" customFormat="1" ht="25.5" customHeight="1" x14ac:dyDescent="0.25">
      <c r="A437" s="96">
        <v>436</v>
      </c>
      <c r="B437" s="61" t="s">
        <v>2660</v>
      </c>
      <c r="C437" s="97">
        <v>0</v>
      </c>
      <c r="D437" s="97" t="s">
        <v>2711</v>
      </c>
      <c r="E437" s="97" t="s">
        <v>28</v>
      </c>
      <c r="F437" s="97" t="s">
        <v>1183</v>
      </c>
      <c r="G437" s="96" t="s">
        <v>666</v>
      </c>
      <c r="H437" s="98">
        <v>45374</v>
      </c>
      <c r="I437" s="96" t="s">
        <v>210</v>
      </c>
      <c r="J437" s="96">
        <v>2024</v>
      </c>
      <c r="K437" s="97" t="s">
        <v>48</v>
      </c>
      <c r="L437" s="97"/>
      <c r="M437" s="97" t="s">
        <v>49</v>
      </c>
      <c r="N437" s="96" t="s">
        <v>31</v>
      </c>
      <c r="O437" s="97" t="s">
        <v>32</v>
      </c>
      <c r="P437" s="98"/>
      <c r="Q437" s="96"/>
      <c r="R437" s="96"/>
      <c r="S437" s="96" t="s">
        <v>7126</v>
      </c>
      <c r="T437" s="96"/>
      <c r="U437" s="97"/>
      <c r="V437" s="97"/>
      <c r="W437" s="104" t="s">
        <v>141</v>
      </c>
      <c r="X437" s="104" t="s">
        <v>2923</v>
      </c>
      <c r="Y437" s="98"/>
      <c r="Z437" s="97" t="s">
        <v>1184</v>
      </c>
      <c r="AA437" s="96" t="s">
        <v>34</v>
      </c>
      <c r="AB437" s="9" t="str">
        <f t="shared" ca="1" si="30"/>
        <v/>
      </c>
      <c r="AC437" s="9" t="str">
        <f t="shared" si="31"/>
        <v/>
      </c>
      <c r="AD437" s="9" t="str">
        <f t="shared" ca="1" si="32"/>
        <v/>
      </c>
      <c r="AE437" s="9" t="str">
        <f t="shared" ca="1" si="33"/>
        <v/>
      </c>
      <c r="AF437" s="97" t="s">
        <v>207</v>
      </c>
      <c r="AG437" s="97" t="s">
        <v>4371</v>
      </c>
      <c r="AH437" s="97" t="str">
        <f t="shared" si="34"/>
        <v/>
      </c>
    </row>
    <row r="438" spans="1:34" s="24" customFormat="1" ht="25.5" customHeight="1" x14ac:dyDescent="0.25">
      <c r="A438" s="96">
        <v>437</v>
      </c>
      <c r="B438" s="61" t="s">
        <v>2808</v>
      </c>
      <c r="C438" s="97" t="s">
        <v>57</v>
      </c>
      <c r="D438" s="97" t="s">
        <v>2699</v>
      </c>
      <c r="E438" s="97" t="s">
        <v>105</v>
      </c>
      <c r="F438" s="97" t="s">
        <v>1185</v>
      </c>
      <c r="G438" s="96" t="s">
        <v>901</v>
      </c>
      <c r="H438" s="98">
        <v>45375</v>
      </c>
      <c r="I438" s="96" t="s">
        <v>210</v>
      </c>
      <c r="J438" s="96">
        <v>2024</v>
      </c>
      <c r="K438" s="97" t="s">
        <v>116</v>
      </c>
      <c r="L438" s="97"/>
      <c r="M438" s="97" t="s">
        <v>116</v>
      </c>
      <c r="N438" s="96" t="s">
        <v>116</v>
      </c>
      <c r="O438" s="97" t="s">
        <v>32</v>
      </c>
      <c r="P438" s="98"/>
      <c r="Q438" s="96"/>
      <c r="R438" s="96"/>
      <c r="S438" s="96" t="s">
        <v>3196</v>
      </c>
      <c r="T438" s="96"/>
      <c r="U438" s="97"/>
      <c r="V438" s="97"/>
      <c r="W438" s="104" t="s">
        <v>50</v>
      </c>
      <c r="X438" s="104" t="s">
        <v>50</v>
      </c>
      <c r="Y438" s="98"/>
      <c r="Z438" s="97" t="s">
        <v>1186</v>
      </c>
      <c r="AA438" s="96" t="s">
        <v>34</v>
      </c>
      <c r="AB438" s="9">
        <f t="shared" ca="1" si="30"/>
        <v>936</v>
      </c>
      <c r="AC438" s="9" t="str">
        <f t="shared" ca="1" si="31"/>
        <v>Above 1 Year</v>
      </c>
      <c r="AD438" s="9" t="str">
        <f t="shared" ca="1" si="32"/>
        <v/>
      </c>
      <c r="AE438" s="9" t="str">
        <f t="shared" ca="1" si="33"/>
        <v/>
      </c>
      <c r="AF438" s="97" t="s">
        <v>402</v>
      </c>
      <c r="AG438" s="97" t="s">
        <v>4372</v>
      </c>
      <c r="AH438" s="97" t="str">
        <f t="shared" ca="1" si="34"/>
        <v>Above 1 Year</v>
      </c>
    </row>
    <row r="439" spans="1:34" s="24" customFormat="1" ht="25.5" customHeight="1" x14ac:dyDescent="0.25">
      <c r="A439" s="96">
        <v>438</v>
      </c>
      <c r="B439" s="61" t="s">
        <v>2660</v>
      </c>
      <c r="C439" s="97" t="s">
        <v>37</v>
      </c>
      <c r="D439" s="97" t="s">
        <v>2683</v>
      </c>
      <c r="E439" s="97" t="s">
        <v>90</v>
      </c>
      <c r="F439" s="97" t="s">
        <v>1187</v>
      </c>
      <c r="G439" s="96" t="s">
        <v>666</v>
      </c>
      <c r="H439" s="98">
        <v>45376</v>
      </c>
      <c r="I439" s="96" t="s">
        <v>210</v>
      </c>
      <c r="J439" s="96">
        <v>2024</v>
      </c>
      <c r="K439" s="97" t="s">
        <v>48</v>
      </c>
      <c r="L439" s="97"/>
      <c r="M439" s="97" t="s">
        <v>49</v>
      </c>
      <c r="N439" s="96" t="s">
        <v>31</v>
      </c>
      <c r="O439" s="97" t="s">
        <v>32</v>
      </c>
      <c r="P439" s="98"/>
      <c r="Q439" s="96"/>
      <c r="R439" s="96"/>
      <c r="S439" s="96" t="s">
        <v>3196</v>
      </c>
      <c r="T439" s="96"/>
      <c r="U439" s="97"/>
      <c r="V439" s="97"/>
      <c r="W439" s="104" t="s">
        <v>112</v>
      </c>
      <c r="X439" s="104" t="s">
        <v>112</v>
      </c>
      <c r="Y439" s="98"/>
      <c r="Z439" s="97" t="s">
        <v>1188</v>
      </c>
      <c r="AA439" s="96" t="s">
        <v>34</v>
      </c>
      <c r="AB439" s="9">
        <f t="shared" ca="1" si="30"/>
        <v>935</v>
      </c>
      <c r="AC439" s="9" t="str">
        <f t="shared" ca="1" si="31"/>
        <v>Above 1 Year</v>
      </c>
      <c r="AD439" s="9" t="str">
        <f t="shared" ca="1" si="32"/>
        <v/>
      </c>
      <c r="AE439" s="9" t="str">
        <f t="shared" ca="1" si="33"/>
        <v/>
      </c>
      <c r="AF439" s="97" t="s">
        <v>207</v>
      </c>
      <c r="AG439" s="97" t="s">
        <v>4373</v>
      </c>
      <c r="AH439" s="97" t="str">
        <f t="shared" ca="1" si="34"/>
        <v>Above 1 Year</v>
      </c>
    </row>
    <row r="440" spans="1:34" s="24" customFormat="1" ht="25.5" customHeight="1" x14ac:dyDescent="0.25">
      <c r="A440" s="96">
        <v>439</v>
      </c>
      <c r="B440" s="61" t="s">
        <v>2660</v>
      </c>
      <c r="C440" s="97" t="s">
        <v>37</v>
      </c>
      <c r="D440" s="97" t="s">
        <v>2694</v>
      </c>
      <c r="E440" s="97" t="s">
        <v>104</v>
      </c>
      <c r="F440" s="97" t="s">
        <v>1130</v>
      </c>
      <c r="G440" s="96" t="s">
        <v>70</v>
      </c>
      <c r="H440" s="98">
        <v>45378</v>
      </c>
      <c r="I440" s="96" t="s">
        <v>210</v>
      </c>
      <c r="J440" s="96">
        <v>2024</v>
      </c>
      <c r="K440" s="97" t="s">
        <v>70</v>
      </c>
      <c r="L440" s="97"/>
      <c r="M440" s="97" t="s">
        <v>70</v>
      </c>
      <c r="N440" s="96" t="s">
        <v>70</v>
      </c>
      <c r="O440" s="97" t="s">
        <v>32</v>
      </c>
      <c r="P440" s="98"/>
      <c r="Q440" s="96"/>
      <c r="R440" s="96"/>
      <c r="S440" s="96" t="s">
        <v>7125</v>
      </c>
      <c r="T440" s="96"/>
      <c r="U440" s="97"/>
      <c r="V440" s="97"/>
      <c r="W440" s="104" t="s">
        <v>142</v>
      </c>
      <c r="X440" s="104" t="s">
        <v>2923</v>
      </c>
      <c r="Y440" s="98"/>
      <c r="Z440" s="97" t="s">
        <v>1189</v>
      </c>
      <c r="AA440" s="96" t="s">
        <v>34</v>
      </c>
      <c r="AB440" s="9" t="str">
        <f t="shared" ca="1" si="30"/>
        <v/>
      </c>
      <c r="AC440" s="9" t="str">
        <f t="shared" si="31"/>
        <v/>
      </c>
      <c r="AD440" s="9" t="str">
        <f t="shared" ca="1" si="32"/>
        <v/>
      </c>
      <c r="AE440" s="9" t="str">
        <f t="shared" ca="1" si="33"/>
        <v/>
      </c>
      <c r="AF440" s="97" t="s">
        <v>254</v>
      </c>
      <c r="AG440" s="97" t="s">
        <v>4374</v>
      </c>
      <c r="AH440" s="97" t="str">
        <f t="shared" si="34"/>
        <v/>
      </c>
    </row>
    <row r="441" spans="1:34" s="24" customFormat="1" ht="25.5" customHeight="1" x14ac:dyDescent="0.25">
      <c r="A441" s="96">
        <v>440</v>
      </c>
      <c r="B441" s="61" t="s">
        <v>2660</v>
      </c>
      <c r="C441" s="97" t="s">
        <v>183</v>
      </c>
      <c r="D441" s="97" t="s">
        <v>3038</v>
      </c>
      <c r="E441" s="97" t="s">
        <v>74</v>
      </c>
      <c r="F441" s="97" t="s">
        <v>1191</v>
      </c>
      <c r="G441" s="96" t="s">
        <v>302</v>
      </c>
      <c r="H441" s="98">
        <v>45380</v>
      </c>
      <c r="I441" s="96" t="s">
        <v>210</v>
      </c>
      <c r="J441" s="96">
        <v>2024</v>
      </c>
      <c r="K441" s="97" t="s">
        <v>94</v>
      </c>
      <c r="L441" s="97"/>
      <c r="M441" s="97" t="s">
        <v>94</v>
      </c>
      <c r="N441" s="96" t="s">
        <v>31</v>
      </c>
      <c r="O441" s="97" t="s">
        <v>32</v>
      </c>
      <c r="P441" s="98"/>
      <c r="Q441" s="96"/>
      <c r="R441" s="96"/>
      <c r="S441" s="96" t="s">
        <v>3196</v>
      </c>
      <c r="T441" s="96"/>
      <c r="U441" s="97"/>
      <c r="V441" s="97"/>
      <c r="W441" s="104" t="s">
        <v>128</v>
      </c>
      <c r="X441" s="104" t="s">
        <v>128</v>
      </c>
      <c r="Y441" s="98"/>
      <c r="Z441" s="97" t="s">
        <v>1192</v>
      </c>
      <c r="AA441" s="96" t="s">
        <v>34</v>
      </c>
      <c r="AB441" s="9">
        <f t="shared" ca="1" si="30"/>
        <v>931</v>
      </c>
      <c r="AC441" s="9" t="str">
        <f t="shared" ca="1" si="31"/>
        <v>Above 1 Year</v>
      </c>
      <c r="AD441" s="9" t="str">
        <f t="shared" ca="1" si="32"/>
        <v/>
      </c>
      <c r="AE441" s="9" t="str">
        <f t="shared" ca="1" si="33"/>
        <v/>
      </c>
      <c r="AF441" s="97" t="s">
        <v>245</v>
      </c>
      <c r="AG441" s="97" t="s">
        <v>4375</v>
      </c>
      <c r="AH441" s="97" t="str">
        <f t="shared" ca="1" si="34"/>
        <v>Above 1 Year</v>
      </c>
    </row>
    <row r="442" spans="1:34" s="24" customFormat="1" ht="25.5" customHeight="1" x14ac:dyDescent="0.25">
      <c r="A442" s="96">
        <v>441</v>
      </c>
      <c r="B442" s="61" t="s">
        <v>2808</v>
      </c>
      <c r="C442" s="97" t="s">
        <v>185</v>
      </c>
      <c r="D442" s="97" t="s">
        <v>2678</v>
      </c>
      <c r="E442" s="97" t="s">
        <v>55</v>
      </c>
      <c r="F442" s="97" t="s">
        <v>1193</v>
      </c>
      <c r="G442" s="96" t="s">
        <v>1194</v>
      </c>
      <c r="H442" s="98">
        <v>45381</v>
      </c>
      <c r="I442" s="96" t="s">
        <v>210</v>
      </c>
      <c r="J442" s="96">
        <v>2024</v>
      </c>
      <c r="K442" s="97" t="s">
        <v>39</v>
      </c>
      <c r="L442" s="97"/>
      <c r="M442" s="97" t="s">
        <v>39</v>
      </c>
      <c r="N442" s="96" t="s">
        <v>31</v>
      </c>
      <c r="O442" s="97" t="s">
        <v>32</v>
      </c>
      <c r="P442" s="98">
        <v>45532</v>
      </c>
      <c r="Q442" s="96"/>
      <c r="R442" s="96"/>
      <c r="S442" s="96" t="s">
        <v>3196</v>
      </c>
      <c r="T442" s="96"/>
      <c r="U442" s="97"/>
      <c r="V442" s="97"/>
      <c r="W442" s="104" t="s">
        <v>33</v>
      </c>
      <c r="X442" s="104" t="s">
        <v>33</v>
      </c>
      <c r="Y442" s="98">
        <v>45532</v>
      </c>
      <c r="Z442" s="97" t="s">
        <v>1195</v>
      </c>
      <c r="AA442" s="96" t="s">
        <v>34</v>
      </c>
      <c r="AB442" s="9">
        <f t="shared" ca="1" si="30"/>
        <v>930</v>
      </c>
      <c r="AC442" s="9" t="str">
        <f t="shared" ca="1" si="31"/>
        <v>Above 1 Year</v>
      </c>
      <c r="AD442" s="9">
        <f t="shared" ca="1" si="32"/>
        <v>779</v>
      </c>
      <c r="AE442" s="9" t="str">
        <f t="shared" ca="1" si="33"/>
        <v>Above 1 Year</v>
      </c>
      <c r="AF442" s="97" t="s">
        <v>203</v>
      </c>
      <c r="AG442" s="97" t="s">
        <v>4376</v>
      </c>
      <c r="AH442" s="97" t="str">
        <f t="shared" si="34"/>
        <v/>
      </c>
    </row>
    <row r="443" spans="1:34" s="24" customFormat="1" ht="25.5" customHeight="1" x14ac:dyDescent="0.25">
      <c r="A443" s="96">
        <v>442</v>
      </c>
      <c r="B443" s="61" t="s">
        <v>2808</v>
      </c>
      <c r="C443" s="97" t="s">
        <v>57</v>
      </c>
      <c r="D443" s="97" t="s">
        <v>2698</v>
      </c>
      <c r="E443" s="97" t="s">
        <v>58</v>
      </c>
      <c r="F443" s="97" t="s">
        <v>1187</v>
      </c>
      <c r="G443" s="96" t="s">
        <v>314</v>
      </c>
      <c r="H443" s="98">
        <v>45381</v>
      </c>
      <c r="I443" s="96" t="s">
        <v>210</v>
      </c>
      <c r="J443" s="96">
        <v>2024</v>
      </c>
      <c r="K443" s="97" t="s">
        <v>103</v>
      </c>
      <c r="L443" s="97"/>
      <c r="M443" s="97" t="s">
        <v>49</v>
      </c>
      <c r="N443" s="96" t="s">
        <v>31</v>
      </c>
      <c r="O443" s="97" t="s">
        <v>32</v>
      </c>
      <c r="P443" s="98"/>
      <c r="Q443" s="96"/>
      <c r="R443" s="96"/>
      <c r="S443" s="96" t="s">
        <v>3196</v>
      </c>
      <c r="T443" s="96"/>
      <c r="U443" s="97"/>
      <c r="V443" s="97"/>
      <c r="W443" s="104" t="s">
        <v>112</v>
      </c>
      <c r="X443" s="104" t="s">
        <v>112</v>
      </c>
      <c r="Y443" s="98"/>
      <c r="Z443" s="97" t="s">
        <v>1196</v>
      </c>
      <c r="AA443" s="96" t="s">
        <v>34</v>
      </c>
      <c r="AB443" s="9">
        <f t="shared" ca="1" si="30"/>
        <v>930</v>
      </c>
      <c r="AC443" s="9" t="str">
        <f t="shared" ca="1" si="31"/>
        <v>Above 1 Year</v>
      </c>
      <c r="AD443" s="9" t="str">
        <f t="shared" ca="1" si="32"/>
        <v/>
      </c>
      <c r="AE443" s="9" t="str">
        <f t="shared" ca="1" si="33"/>
        <v/>
      </c>
      <c r="AF443" s="97" t="s">
        <v>207</v>
      </c>
      <c r="AG443" s="97" t="s">
        <v>4377</v>
      </c>
      <c r="AH443" s="97" t="str">
        <f t="shared" ca="1" si="34"/>
        <v>Above 1 Year</v>
      </c>
    </row>
    <row r="444" spans="1:34" s="24" customFormat="1" ht="25.5" customHeight="1" x14ac:dyDescent="0.25">
      <c r="A444" s="96">
        <v>443</v>
      </c>
      <c r="B444" s="61" t="s">
        <v>2660</v>
      </c>
      <c r="C444" s="97" t="s">
        <v>183</v>
      </c>
      <c r="D444" s="97" t="s">
        <v>2713</v>
      </c>
      <c r="E444" s="97" t="s">
        <v>74</v>
      </c>
      <c r="F444" s="97" t="s">
        <v>1198</v>
      </c>
      <c r="G444" s="96" t="s">
        <v>666</v>
      </c>
      <c r="H444" s="98">
        <v>45383</v>
      </c>
      <c r="I444" s="96" t="s">
        <v>256</v>
      </c>
      <c r="J444" s="96">
        <v>2024</v>
      </c>
      <c r="K444" s="97" t="s">
        <v>48</v>
      </c>
      <c r="L444" s="97"/>
      <c r="M444" s="97" t="s">
        <v>49</v>
      </c>
      <c r="N444" s="96" t="s">
        <v>31</v>
      </c>
      <c r="O444" s="97" t="s">
        <v>32</v>
      </c>
      <c r="P444" s="98"/>
      <c r="Q444" s="96"/>
      <c r="R444" s="96"/>
      <c r="S444" s="96" t="s">
        <v>3196</v>
      </c>
      <c r="T444" s="96"/>
      <c r="U444" s="97"/>
      <c r="V444" s="97"/>
      <c r="W444" s="104" t="s">
        <v>112</v>
      </c>
      <c r="X444" s="104" t="s">
        <v>112</v>
      </c>
      <c r="Y444" s="98"/>
      <c r="Z444" s="97" t="s">
        <v>1199</v>
      </c>
      <c r="AA444" s="96" t="s">
        <v>34</v>
      </c>
      <c r="AB444" s="9">
        <f t="shared" ca="1" si="30"/>
        <v>928</v>
      </c>
      <c r="AC444" s="9" t="str">
        <f t="shared" ca="1" si="31"/>
        <v>Above 1 Year</v>
      </c>
      <c r="AD444" s="9" t="str">
        <f t="shared" ca="1" si="32"/>
        <v/>
      </c>
      <c r="AE444" s="9" t="str">
        <f t="shared" ca="1" si="33"/>
        <v/>
      </c>
      <c r="AF444" s="97" t="s">
        <v>207</v>
      </c>
      <c r="AG444" s="97" t="s">
        <v>4378</v>
      </c>
      <c r="AH444" s="97" t="str">
        <f t="shared" ca="1" si="34"/>
        <v>Above 1 Year</v>
      </c>
    </row>
    <row r="445" spans="1:34" s="24" customFormat="1" ht="25.5" customHeight="1" x14ac:dyDescent="0.25">
      <c r="A445" s="96">
        <v>444</v>
      </c>
      <c r="B445" s="61" t="s">
        <v>2660</v>
      </c>
      <c r="C445" s="97" t="s">
        <v>183</v>
      </c>
      <c r="D445" s="97" t="s">
        <v>3038</v>
      </c>
      <c r="E445" s="97" t="s">
        <v>74</v>
      </c>
      <c r="F445" s="97" t="s">
        <v>1169</v>
      </c>
      <c r="G445" s="96" t="s">
        <v>302</v>
      </c>
      <c r="H445" s="98">
        <v>45385</v>
      </c>
      <c r="I445" s="96" t="s">
        <v>256</v>
      </c>
      <c r="J445" s="96">
        <v>2024</v>
      </c>
      <c r="K445" s="97" t="s">
        <v>94</v>
      </c>
      <c r="L445" s="97"/>
      <c r="M445" s="97" t="s">
        <v>94</v>
      </c>
      <c r="N445" s="96" t="s">
        <v>31</v>
      </c>
      <c r="O445" s="97" t="s">
        <v>32</v>
      </c>
      <c r="P445" s="98"/>
      <c r="Q445" s="96"/>
      <c r="R445" s="96"/>
      <c r="S445" s="96" t="s">
        <v>3196</v>
      </c>
      <c r="T445" s="96"/>
      <c r="U445" s="97"/>
      <c r="V445" s="97"/>
      <c r="W445" s="104" t="s">
        <v>128</v>
      </c>
      <c r="X445" s="104" t="s">
        <v>128</v>
      </c>
      <c r="Y445" s="98"/>
      <c r="Z445" s="97" t="s">
        <v>1200</v>
      </c>
      <c r="AA445" s="96" t="s">
        <v>34</v>
      </c>
      <c r="AB445" s="9">
        <f t="shared" ca="1" si="30"/>
        <v>926</v>
      </c>
      <c r="AC445" s="9" t="str">
        <f t="shared" ca="1" si="31"/>
        <v>Above 1 Year</v>
      </c>
      <c r="AD445" s="9" t="str">
        <f t="shared" ca="1" si="32"/>
        <v/>
      </c>
      <c r="AE445" s="9" t="str">
        <f t="shared" ca="1" si="33"/>
        <v/>
      </c>
      <c r="AF445" s="97" t="s">
        <v>245</v>
      </c>
      <c r="AG445" s="97" t="s">
        <v>4379</v>
      </c>
      <c r="AH445" s="97" t="str">
        <f t="shared" ca="1" si="34"/>
        <v>Above 1 Year</v>
      </c>
    </row>
    <row r="446" spans="1:34" s="24" customFormat="1" ht="25.5" customHeight="1" x14ac:dyDescent="0.25">
      <c r="A446" s="96">
        <v>445</v>
      </c>
      <c r="B446" s="61" t="s">
        <v>2660</v>
      </c>
      <c r="C446" s="97" t="s">
        <v>37</v>
      </c>
      <c r="D446" s="97" t="s">
        <v>2671</v>
      </c>
      <c r="E446" s="97" t="s">
        <v>38</v>
      </c>
      <c r="F446" s="97" t="s">
        <v>797</v>
      </c>
      <c r="G446" s="96" t="s">
        <v>439</v>
      </c>
      <c r="H446" s="98">
        <v>45387</v>
      </c>
      <c r="I446" s="96" t="s">
        <v>256</v>
      </c>
      <c r="J446" s="96">
        <v>2024</v>
      </c>
      <c r="K446" s="97" t="s">
        <v>75</v>
      </c>
      <c r="L446" s="97"/>
      <c r="M446" s="97" t="s">
        <v>54</v>
      </c>
      <c r="N446" s="96" t="s">
        <v>31</v>
      </c>
      <c r="O446" s="97" t="s">
        <v>32</v>
      </c>
      <c r="P446" s="98">
        <v>45995</v>
      </c>
      <c r="Q446" s="96"/>
      <c r="R446" s="96"/>
      <c r="S446" s="96" t="s">
        <v>3196</v>
      </c>
      <c r="T446" s="96"/>
      <c r="U446" s="97"/>
      <c r="V446" s="97"/>
      <c r="W446" s="104" t="s">
        <v>2664</v>
      </c>
      <c r="X446" s="104" t="s">
        <v>2664</v>
      </c>
      <c r="Y446" s="98">
        <v>45995</v>
      </c>
      <c r="Z446" s="97" t="s">
        <v>1201</v>
      </c>
      <c r="AA446" s="96" t="s">
        <v>34</v>
      </c>
      <c r="AB446" s="9">
        <f t="shared" ca="1" si="30"/>
        <v>924</v>
      </c>
      <c r="AC446" s="9" t="str">
        <f t="shared" ca="1" si="31"/>
        <v>Above 1 Year</v>
      </c>
      <c r="AD446" s="9">
        <f t="shared" ca="1" si="32"/>
        <v>316</v>
      </c>
      <c r="AE446" s="9" t="str">
        <f t="shared" ca="1" si="33"/>
        <v>Above 6 Months</v>
      </c>
      <c r="AF446" s="97" t="s">
        <v>216</v>
      </c>
      <c r="AG446" s="97" t="s">
        <v>4380</v>
      </c>
      <c r="AH446" s="97" t="str">
        <f t="shared" ca="1" si="34"/>
        <v>Above 1 Year</v>
      </c>
    </row>
    <row r="447" spans="1:34" s="24" customFormat="1" ht="25.5" customHeight="1" x14ac:dyDescent="0.25">
      <c r="A447" s="96">
        <v>446</v>
      </c>
      <c r="B447" s="61" t="s">
        <v>2810</v>
      </c>
      <c r="C447" s="97" t="s">
        <v>62</v>
      </c>
      <c r="D447" s="99" t="s">
        <v>2687</v>
      </c>
      <c r="E447" s="99" t="s">
        <v>118</v>
      </c>
      <c r="F447" s="99" t="s">
        <v>1202</v>
      </c>
      <c r="G447" s="100" t="s">
        <v>1203</v>
      </c>
      <c r="H447" s="101">
        <v>45387</v>
      </c>
      <c r="I447" s="100" t="s">
        <v>256</v>
      </c>
      <c r="J447" s="100">
        <v>2024</v>
      </c>
      <c r="K447" s="102" t="s">
        <v>39</v>
      </c>
      <c r="L447" s="99"/>
      <c r="M447" s="99" t="s">
        <v>39</v>
      </c>
      <c r="N447" s="100" t="s">
        <v>31</v>
      </c>
      <c r="O447" s="99" t="s">
        <v>32</v>
      </c>
      <c r="P447" s="101"/>
      <c r="Q447" s="100"/>
      <c r="R447" s="100"/>
      <c r="S447" s="96" t="s">
        <v>3196</v>
      </c>
      <c r="T447" s="100"/>
      <c r="U447" s="99"/>
      <c r="V447" s="99"/>
      <c r="W447" s="104" t="s">
        <v>176</v>
      </c>
      <c r="X447" s="104" t="s">
        <v>176</v>
      </c>
      <c r="Y447" s="98">
        <v>45388</v>
      </c>
      <c r="Z447" s="99" t="s">
        <v>1204</v>
      </c>
      <c r="AA447" s="100" t="s">
        <v>34</v>
      </c>
      <c r="AB447" s="9">
        <f t="shared" ca="1" si="30"/>
        <v>924</v>
      </c>
      <c r="AC447" s="9" t="str">
        <f t="shared" ca="1" si="31"/>
        <v>Above 1 Year</v>
      </c>
      <c r="AD447" s="9">
        <f t="shared" ca="1" si="32"/>
        <v>923</v>
      </c>
      <c r="AE447" s="9" t="str">
        <f t="shared" ca="1" si="33"/>
        <v>Above 1 Year</v>
      </c>
      <c r="AF447" s="100" t="s">
        <v>203</v>
      </c>
      <c r="AG447" s="97" t="s">
        <v>4381</v>
      </c>
      <c r="AH447" s="97" t="str">
        <f t="shared" ca="1" si="34"/>
        <v>Above 1 Year</v>
      </c>
    </row>
    <row r="448" spans="1:34" s="24" customFormat="1" ht="25.5" customHeight="1" x14ac:dyDescent="0.25">
      <c r="A448" s="96">
        <v>447</v>
      </c>
      <c r="B448" s="61" t="s">
        <v>2660</v>
      </c>
      <c r="C448" s="97">
        <v>0</v>
      </c>
      <c r="D448" s="97" t="s">
        <v>2712</v>
      </c>
      <c r="E448" s="97" t="s">
        <v>28</v>
      </c>
      <c r="F448" s="97" t="s">
        <v>1141</v>
      </c>
      <c r="G448" s="96" t="s">
        <v>1205</v>
      </c>
      <c r="H448" s="98">
        <v>45387</v>
      </c>
      <c r="I448" s="96" t="s">
        <v>256</v>
      </c>
      <c r="J448" s="96">
        <v>2024</v>
      </c>
      <c r="K448" s="97" t="s">
        <v>94</v>
      </c>
      <c r="L448" s="97"/>
      <c r="M448" s="97" t="s">
        <v>94</v>
      </c>
      <c r="N448" s="96" t="s">
        <v>31</v>
      </c>
      <c r="O448" s="97" t="s">
        <v>32</v>
      </c>
      <c r="P448" s="98"/>
      <c r="Q448" s="96"/>
      <c r="R448" s="96"/>
      <c r="S448" s="96" t="s">
        <v>3196</v>
      </c>
      <c r="T448" s="96"/>
      <c r="U448" s="97"/>
      <c r="V448" s="97"/>
      <c r="W448" s="104" t="s">
        <v>128</v>
      </c>
      <c r="X448" s="104" t="s">
        <v>112</v>
      </c>
      <c r="Y448" s="98"/>
      <c r="Z448" s="97" t="s">
        <v>1206</v>
      </c>
      <c r="AA448" s="96" t="s">
        <v>34</v>
      </c>
      <c r="AB448" s="9">
        <f t="shared" ca="1" si="30"/>
        <v>924</v>
      </c>
      <c r="AC448" s="9" t="str">
        <f t="shared" ca="1" si="31"/>
        <v>Above 1 Year</v>
      </c>
      <c r="AD448" s="9" t="str">
        <f t="shared" ca="1" si="32"/>
        <v/>
      </c>
      <c r="AE448" s="9" t="str">
        <f t="shared" ca="1" si="33"/>
        <v/>
      </c>
      <c r="AF448" s="97" t="s">
        <v>245</v>
      </c>
      <c r="AG448" s="97" t="s">
        <v>4382</v>
      </c>
      <c r="AH448" s="97" t="str">
        <f t="shared" ca="1" si="34"/>
        <v>Above 1 Year</v>
      </c>
    </row>
    <row r="449" spans="1:34" s="24" customFormat="1" ht="25.5" customHeight="1" x14ac:dyDescent="0.25">
      <c r="A449" s="96">
        <v>448</v>
      </c>
      <c r="B449" s="61" t="s">
        <v>2660</v>
      </c>
      <c r="C449" s="97">
        <v>0</v>
      </c>
      <c r="D449" s="97" t="s">
        <v>2711</v>
      </c>
      <c r="E449" s="97" t="s">
        <v>28</v>
      </c>
      <c r="F449" s="97" t="s">
        <v>1124</v>
      </c>
      <c r="G449" s="96" t="s">
        <v>666</v>
      </c>
      <c r="H449" s="98">
        <v>45388</v>
      </c>
      <c r="I449" s="96" t="s">
        <v>256</v>
      </c>
      <c r="J449" s="96">
        <v>2024</v>
      </c>
      <c r="K449" s="97" t="s">
        <v>48</v>
      </c>
      <c r="L449" s="97"/>
      <c r="M449" s="97" t="s">
        <v>49</v>
      </c>
      <c r="N449" s="96" t="s">
        <v>31</v>
      </c>
      <c r="O449" s="97" t="s">
        <v>32</v>
      </c>
      <c r="P449" s="98"/>
      <c r="Q449" s="96"/>
      <c r="R449" s="96"/>
      <c r="S449" s="96" t="s">
        <v>7126</v>
      </c>
      <c r="T449" s="96"/>
      <c r="U449" s="97"/>
      <c r="V449" s="97"/>
      <c r="W449" s="104" t="s">
        <v>141</v>
      </c>
      <c r="X449" s="104" t="s">
        <v>2923</v>
      </c>
      <c r="Y449" s="98"/>
      <c r="Z449" s="97" t="s">
        <v>1207</v>
      </c>
      <c r="AA449" s="96" t="s">
        <v>34</v>
      </c>
      <c r="AB449" s="9" t="str">
        <f t="shared" ca="1" si="30"/>
        <v/>
      </c>
      <c r="AC449" s="9" t="str">
        <f t="shared" si="31"/>
        <v/>
      </c>
      <c r="AD449" s="9" t="str">
        <f t="shared" ca="1" si="32"/>
        <v/>
      </c>
      <c r="AE449" s="9" t="str">
        <f t="shared" ca="1" si="33"/>
        <v/>
      </c>
      <c r="AF449" s="97" t="s">
        <v>207</v>
      </c>
      <c r="AG449" s="97" t="s">
        <v>4383</v>
      </c>
      <c r="AH449" s="97" t="str">
        <f t="shared" si="34"/>
        <v/>
      </c>
    </row>
    <row r="450" spans="1:34" s="24" customFormat="1" ht="25.5" customHeight="1" x14ac:dyDescent="0.25">
      <c r="A450" s="96">
        <v>449</v>
      </c>
      <c r="B450" s="61" t="s">
        <v>2808</v>
      </c>
      <c r="C450" s="97" t="s">
        <v>41</v>
      </c>
      <c r="D450" s="99" t="s">
        <v>2685</v>
      </c>
      <c r="E450" s="99" t="s">
        <v>113</v>
      </c>
      <c r="F450" s="99" t="s">
        <v>1209</v>
      </c>
      <c r="G450" s="100" t="s">
        <v>227</v>
      </c>
      <c r="H450" s="101">
        <v>45393</v>
      </c>
      <c r="I450" s="100" t="s">
        <v>256</v>
      </c>
      <c r="J450" s="100">
        <v>2024</v>
      </c>
      <c r="K450" s="102" t="s">
        <v>59</v>
      </c>
      <c r="L450" s="99" t="s">
        <v>228</v>
      </c>
      <c r="M450" s="99" t="s">
        <v>59</v>
      </c>
      <c r="N450" s="100" t="s">
        <v>60</v>
      </c>
      <c r="O450" s="99" t="s">
        <v>32</v>
      </c>
      <c r="P450" s="101"/>
      <c r="Q450" s="100"/>
      <c r="R450" s="100"/>
      <c r="S450" s="96" t="s">
        <v>3196</v>
      </c>
      <c r="T450" s="100"/>
      <c r="U450" s="99"/>
      <c r="V450" s="99"/>
      <c r="W450" s="104" t="s">
        <v>112</v>
      </c>
      <c r="X450" s="104" t="s">
        <v>112</v>
      </c>
      <c r="Y450" s="98"/>
      <c r="Z450" s="99" t="s">
        <v>1210</v>
      </c>
      <c r="AA450" s="100" t="s">
        <v>34</v>
      </c>
      <c r="AB450" s="9">
        <f t="shared" ref="AB450:AB513" ca="1" si="35">IF(S450="UI",DATEDIF(H450,TODAY(),"D"),"")</f>
        <v>918</v>
      </c>
      <c r="AC450" s="9" t="str">
        <f t="shared" ref="AC450:AC513" ca="1" si="36">IF(S450="UI",IF(AB450&gt;365,"Above 1 Year",IF(AND(AB450&lt;=365,AB450&gt;180),"Above 6 Months",IF(AND(AB450&lt;=180,AB450&gt;90),"Above 3 Months",IF(AND(AB450&lt;=90,AB450&gt;60),"Above 60 Days",IF(AND(AB450&lt;=60,AB450&gt;45),"45 to 60 Days","Below 45 Days"))))),"")</f>
        <v>Above 1 Year</v>
      </c>
      <c r="AD450" s="9" t="str">
        <f t="shared" ref="AD450:AD513" ca="1" si="37">IF(Y450&lt;&gt;"",DATEDIF(Y450,TODAY(),"D"),"")</f>
        <v/>
      </c>
      <c r="AE450" s="9" t="str">
        <f t="shared" ref="AE450:AE513" ca="1" si="38">IF(AD450&lt;&gt;"",IF(AD450&gt;365,"Above 1 Year",IF(AND(AD450&lt;=365,AD450&gt;180),"Above 6 Months",IF(AND(AD450&lt;=180,AD450&gt;90),"Above 3 Months",IF(AND(AD450&lt;=90,AD450&gt;60),"Above 60 Days",IF(AND(AD450&lt;=60,AD450&gt;45),"45 to 60 Days","Below 45 Days"))))),"")</f>
        <v/>
      </c>
      <c r="AF450" s="100" t="s">
        <v>229</v>
      </c>
      <c r="AG450" s="97" t="s">
        <v>4384</v>
      </c>
      <c r="AH450" s="97" t="str">
        <f t="shared" ca="1" si="34"/>
        <v>Above 1 Year</v>
      </c>
    </row>
    <row r="451" spans="1:34" s="24" customFormat="1" ht="25.5" customHeight="1" x14ac:dyDescent="0.25">
      <c r="A451" s="96">
        <v>450</v>
      </c>
      <c r="B451" s="61" t="s">
        <v>2810</v>
      </c>
      <c r="C451" s="97" t="s">
        <v>62</v>
      </c>
      <c r="D451" s="99" t="s">
        <v>2687</v>
      </c>
      <c r="E451" s="99" t="s">
        <v>118</v>
      </c>
      <c r="F451" s="99" t="s">
        <v>1135</v>
      </c>
      <c r="G451" s="100" t="s">
        <v>1211</v>
      </c>
      <c r="H451" s="101">
        <v>45393</v>
      </c>
      <c r="I451" s="100" t="s">
        <v>256</v>
      </c>
      <c r="J451" s="100">
        <v>2024</v>
      </c>
      <c r="K451" s="102" t="s">
        <v>39</v>
      </c>
      <c r="L451" s="99"/>
      <c r="M451" s="99" t="s">
        <v>39</v>
      </c>
      <c r="N451" s="100" t="s">
        <v>31</v>
      </c>
      <c r="O451" s="99" t="s">
        <v>32</v>
      </c>
      <c r="P451" s="101"/>
      <c r="Q451" s="100"/>
      <c r="R451" s="100"/>
      <c r="S451" s="96" t="s">
        <v>3196</v>
      </c>
      <c r="T451" s="100"/>
      <c r="U451" s="99"/>
      <c r="V451" s="99"/>
      <c r="W451" s="104" t="s">
        <v>176</v>
      </c>
      <c r="X451" s="104" t="s">
        <v>176</v>
      </c>
      <c r="Y451" s="98">
        <v>45403</v>
      </c>
      <c r="Z451" s="99" t="s">
        <v>1212</v>
      </c>
      <c r="AA451" s="100" t="s">
        <v>34</v>
      </c>
      <c r="AB451" s="9">
        <f t="shared" ca="1" si="35"/>
        <v>918</v>
      </c>
      <c r="AC451" s="9" t="str">
        <f t="shared" ca="1" si="36"/>
        <v>Above 1 Year</v>
      </c>
      <c r="AD451" s="9">
        <f t="shared" ca="1" si="37"/>
        <v>908</v>
      </c>
      <c r="AE451" s="9" t="str">
        <f t="shared" ca="1" si="38"/>
        <v>Above 1 Year</v>
      </c>
      <c r="AF451" s="100" t="s">
        <v>203</v>
      </c>
      <c r="AG451" s="97" t="s">
        <v>4385</v>
      </c>
      <c r="AH451" s="97" t="str">
        <f t="shared" ref="AH451:AH514" ca="1" si="39">IF(X451="SC/PRC/CC No. Awaited","",AC451)</f>
        <v>Above 1 Year</v>
      </c>
    </row>
    <row r="452" spans="1:34" s="24" customFormat="1" ht="25.5" customHeight="1" x14ac:dyDescent="0.25">
      <c r="A452" s="96">
        <v>451</v>
      </c>
      <c r="B452" s="61" t="s">
        <v>2808</v>
      </c>
      <c r="C452" s="97">
        <v>0</v>
      </c>
      <c r="D452" s="97" t="s">
        <v>2716</v>
      </c>
      <c r="E452" s="97" t="s">
        <v>51</v>
      </c>
      <c r="F452" s="97" t="s">
        <v>1213</v>
      </c>
      <c r="G452" s="96" t="s">
        <v>1214</v>
      </c>
      <c r="H452" s="98">
        <v>45394</v>
      </c>
      <c r="I452" s="96" t="s">
        <v>256</v>
      </c>
      <c r="J452" s="96">
        <v>2024</v>
      </c>
      <c r="K452" s="97" t="s">
        <v>116</v>
      </c>
      <c r="L452" s="97"/>
      <c r="M452" s="97" t="s">
        <v>116</v>
      </c>
      <c r="N452" s="96" t="s">
        <v>116</v>
      </c>
      <c r="O452" s="97" t="s">
        <v>32</v>
      </c>
      <c r="P452" s="98">
        <v>46153</v>
      </c>
      <c r="Q452" s="96"/>
      <c r="R452" s="96"/>
      <c r="S452" s="96" t="s">
        <v>7126</v>
      </c>
      <c r="T452" s="96"/>
      <c r="U452" s="97"/>
      <c r="V452" s="97"/>
      <c r="W452" s="104" t="s">
        <v>2664</v>
      </c>
      <c r="X452" s="104" t="s">
        <v>2923</v>
      </c>
      <c r="Y452" s="98"/>
      <c r="Z452" s="97" t="s">
        <v>1215</v>
      </c>
      <c r="AA452" s="96" t="s">
        <v>34</v>
      </c>
      <c r="AB452" s="9" t="str">
        <f t="shared" ca="1" si="35"/>
        <v/>
      </c>
      <c r="AC452" s="9" t="str">
        <f t="shared" si="36"/>
        <v/>
      </c>
      <c r="AD452" s="9" t="str">
        <f t="shared" ca="1" si="37"/>
        <v/>
      </c>
      <c r="AE452" s="9" t="str">
        <f t="shared" ca="1" si="38"/>
        <v/>
      </c>
      <c r="AF452" s="97" t="s">
        <v>402</v>
      </c>
      <c r="AG452" s="97" t="s">
        <v>4386</v>
      </c>
      <c r="AH452" s="97" t="str">
        <f t="shared" si="39"/>
        <v/>
      </c>
    </row>
    <row r="453" spans="1:34" s="24" customFormat="1" ht="25.5" customHeight="1" x14ac:dyDescent="0.25">
      <c r="A453" s="96">
        <v>452</v>
      </c>
      <c r="B453" s="61" t="s">
        <v>2660</v>
      </c>
      <c r="C453" s="97" t="s">
        <v>37</v>
      </c>
      <c r="D453" s="97" t="s">
        <v>2671</v>
      </c>
      <c r="E453" s="97" t="s">
        <v>38</v>
      </c>
      <c r="F453" s="97" t="s">
        <v>1219</v>
      </c>
      <c r="G453" s="96" t="s">
        <v>1220</v>
      </c>
      <c r="H453" s="98">
        <v>45400</v>
      </c>
      <c r="I453" s="96" t="s">
        <v>256</v>
      </c>
      <c r="J453" s="96">
        <v>2024</v>
      </c>
      <c r="K453" s="97" t="s">
        <v>75</v>
      </c>
      <c r="L453" s="97"/>
      <c r="M453" s="97" t="s">
        <v>54</v>
      </c>
      <c r="N453" s="96" t="s">
        <v>31</v>
      </c>
      <c r="O453" s="97" t="s">
        <v>32</v>
      </c>
      <c r="P453" s="98">
        <v>45618</v>
      </c>
      <c r="Q453" s="96"/>
      <c r="R453" s="96"/>
      <c r="S453" s="96" t="s">
        <v>3196</v>
      </c>
      <c r="T453" s="96"/>
      <c r="U453" s="97"/>
      <c r="V453" s="97"/>
      <c r="W453" s="104" t="s">
        <v>33</v>
      </c>
      <c r="X453" s="104" t="s">
        <v>33</v>
      </c>
      <c r="Y453" s="98">
        <v>45618</v>
      </c>
      <c r="Z453" s="97" t="s">
        <v>1221</v>
      </c>
      <c r="AA453" s="96" t="s">
        <v>34</v>
      </c>
      <c r="AB453" s="9">
        <f t="shared" ca="1" si="35"/>
        <v>911</v>
      </c>
      <c r="AC453" s="9" t="str">
        <f t="shared" ca="1" si="36"/>
        <v>Above 1 Year</v>
      </c>
      <c r="AD453" s="9">
        <f t="shared" ca="1" si="37"/>
        <v>693</v>
      </c>
      <c r="AE453" s="9" t="str">
        <f t="shared" ca="1" si="38"/>
        <v>Above 1 Year</v>
      </c>
      <c r="AF453" s="97" t="s">
        <v>216</v>
      </c>
      <c r="AG453" s="97" t="s">
        <v>4387</v>
      </c>
      <c r="AH453" s="97" t="str">
        <f t="shared" si="39"/>
        <v/>
      </c>
    </row>
    <row r="454" spans="1:34" s="24" customFormat="1" ht="25.5" customHeight="1" x14ac:dyDescent="0.25">
      <c r="A454" s="96">
        <v>453</v>
      </c>
      <c r="B454" s="61" t="s">
        <v>2810</v>
      </c>
      <c r="C454" s="97">
        <v>0</v>
      </c>
      <c r="D454" s="97" t="s">
        <v>2688</v>
      </c>
      <c r="E454" s="97" t="s">
        <v>68</v>
      </c>
      <c r="F454" s="97" t="s">
        <v>1223</v>
      </c>
      <c r="G454" s="96" t="s">
        <v>666</v>
      </c>
      <c r="H454" s="98">
        <v>45400</v>
      </c>
      <c r="I454" s="96" t="s">
        <v>256</v>
      </c>
      <c r="J454" s="96">
        <v>2024</v>
      </c>
      <c r="K454" s="97" t="s">
        <v>48</v>
      </c>
      <c r="L454" s="97"/>
      <c r="M454" s="97" t="s">
        <v>49</v>
      </c>
      <c r="N454" s="96" t="s">
        <v>31</v>
      </c>
      <c r="O454" s="97" t="s">
        <v>32</v>
      </c>
      <c r="P454" s="98"/>
      <c r="Q454" s="96"/>
      <c r="R454" s="96"/>
      <c r="S454" s="96" t="s">
        <v>3196</v>
      </c>
      <c r="T454" s="96"/>
      <c r="U454" s="97"/>
      <c r="V454" s="97"/>
      <c r="W454" s="104" t="s">
        <v>112</v>
      </c>
      <c r="X454" s="104" t="s">
        <v>112</v>
      </c>
      <c r="Y454" s="98"/>
      <c r="Z454" s="97" t="s">
        <v>1224</v>
      </c>
      <c r="AA454" s="96" t="s">
        <v>34</v>
      </c>
      <c r="AB454" s="9">
        <f t="shared" ca="1" si="35"/>
        <v>911</v>
      </c>
      <c r="AC454" s="9" t="str">
        <f t="shared" ca="1" si="36"/>
        <v>Above 1 Year</v>
      </c>
      <c r="AD454" s="9" t="str">
        <f t="shared" ca="1" si="37"/>
        <v/>
      </c>
      <c r="AE454" s="9" t="str">
        <f t="shared" ca="1" si="38"/>
        <v/>
      </c>
      <c r="AF454" s="97" t="s">
        <v>207</v>
      </c>
      <c r="AG454" s="97" t="s">
        <v>4388</v>
      </c>
      <c r="AH454" s="97" t="str">
        <f t="shared" ca="1" si="39"/>
        <v>Above 1 Year</v>
      </c>
    </row>
    <row r="455" spans="1:34" s="24" customFormat="1" ht="25.5" customHeight="1" x14ac:dyDescent="0.25">
      <c r="A455" s="96">
        <v>454</v>
      </c>
      <c r="B455" s="61" t="s">
        <v>2808</v>
      </c>
      <c r="C455" s="97" t="s">
        <v>2661</v>
      </c>
      <c r="D455" s="97" t="s">
        <v>2700</v>
      </c>
      <c r="E455" s="97" t="s">
        <v>84</v>
      </c>
      <c r="F455" s="97" t="s">
        <v>1225</v>
      </c>
      <c r="G455" s="96" t="s">
        <v>1226</v>
      </c>
      <c r="H455" s="98">
        <v>45400</v>
      </c>
      <c r="I455" s="96" t="s">
        <v>256</v>
      </c>
      <c r="J455" s="96">
        <v>2024</v>
      </c>
      <c r="K455" s="97" t="s">
        <v>39</v>
      </c>
      <c r="L455" s="97"/>
      <c r="M455" s="97" t="s">
        <v>39</v>
      </c>
      <c r="N455" s="96" t="s">
        <v>31</v>
      </c>
      <c r="O455" s="97" t="s">
        <v>32</v>
      </c>
      <c r="P455" s="98"/>
      <c r="Q455" s="96"/>
      <c r="R455" s="96"/>
      <c r="S455" s="96" t="s">
        <v>3196</v>
      </c>
      <c r="T455" s="96"/>
      <c r="U455" s="97"/>
      <c r="V455" s="97"/>
      <c r="W455" s="104" t="s">
        <v>112</v>
      </c>
      <c r="X455" s="104" t="s">
        <v>112</v>
      </c>
      <c r="Y455" s="98"/>
      <c r="Z455" s="97" t="s">
        <v>1227</v>
      </c>
      <c r="AA455" s="96" t="s">
        <v>34</v>
      </c>
      <c r="AB455" s="9">
        <f t="shared" ca="1" si="35"/>
        <v>911</v>
      </c>
      <c r="AC455" s="9" t="str">
        <f t="shared" ca="1" si="36"/>
        <v>Above 1 Year</v>
      </c>
      <c r="AD455" s="9" t="str">
        <f t="shared" ca="1" si="37"/>
        <v/>
      </c>
      <c r="AE455" s="9" t="str">
        <f t="shared" ca="1" si="38"/>
        <v/>
      </c>
      <c r="AF455" s="97" t="s">
        <v>203</v>
      </c>
      <c r="AG455" s="97" t="s">
        <v>4389</v>
      </c>
      <c r="AH455" s="97" t="str">
        <f t="shared" ca="1" si="39"/>
        <v>Above 1 Year</v>
      </c>
    </row>
    <row r="456" spans="1:34" s="24" customFormat="1" ht="25.5" customHeight="1" x14ac:dyDescent="0.25">
      <c r="A456" s="96">
        <v>455</v>
      </c>
      <c r="B456" s="61" t="s">
        <v>2808</v>
      </c>
      <c r="C456" s="97">
        <v>0</v>
      </c>
      <c r="D456" s="97" t="s">
        <v>2715</v>
      </c>
      <c r="E456" s="97" t="s">
        <v>51</v>
      </c>
      <c r="F456" s="97" t="s">
        <v>854</v>
      </c>
      <c r="G456" s="96" t="s">
        <v>227</v>
      </c>
      <c r="H456" s="98">
        <v>45402</v>
      </c>
      <c r="I456" s="96" t="s">
        <v>256</v>
      </c>
      <c r="J456" s="96">
        <v>2024</v>
      </c>
      <c r="K456" s="97" t="s">
        <v>59</v>
      </c>
      <c r="L456" s="97" t="s">
        <v>228</v>
      </c>
      <c r="M456" s="97" t="s">
        <v>59</v>
      </c>
      <c r="N456" s="96" t="s">
        <v>60</v>
      </c>
      <c r="O456" s="97" t="s">
        <v>32</v>
      </c>
      <c r="P456" s="98"/>
      <c r="Q456" s="96"/>
      <c r="R456" s="96"/>
      <c r="S456" s="96" t="s">
        <v>3196</v>
      </c>
      <c r="T456" s="96"/>
      <c r="U456" s="97"/>
      <c r="V456" s="97"/>
      <c r="W456" s="104" t="s">
        <v>112</v>
      </c>
      <c r="X456" s="104" t="s">
        <v>112</v>
      </c>
      <c r="Y456" s="98"/>
      <c r="Z456" s="97" t="s">
        <v>1228</v>
      </c>
      <c r="AA456" s="96" t="s">
        <v>34</v>
      </c>
      <c r="AB456" s="9">
        <f t="shared" ca="1" si="35"/>
        <v>909</v>
      </c>
      <c r="AC456" s="9" t="str">
        <f t="shared" ca="1" si="36"/>
        <v>Above 1 Year</v>
      </c>
      <c r="AD456" s="9" t="str">
        <f t="shared" ca="1" si="37"/>
        <v/>
      </c>
      <c r="AE456" s="9" t="str">
        <f t="shared" ca="1" si="38"/>
        <v/>
      </c>
      <c r="AF456" s="97" t="s">
        <v>229</v>
      </c>
      <c r="AG456" s="97" t="s">
        <v>4390</v>
      </c>
      <c r="AH456" s="97" t="str">
        <f t="shared" ca="1" si="39"/>
        <v>Above 1 Year</v>
      </c>
    </row>
    <row r="457" spans="1:34" s="24" customFormat="1" ht="25.5" customHeight="1" x14ac:dyDescent="0.25">
      <c r="A457" s="96">
        <v>456</v>
      </c>
      <c r="B457" s="61" t="s">
        <v>2660</v>
      </c>
      <c r="C457" s="97" t="s">
        <v>37</v>
      </c>
      <c r="D457" s="97" t="s">
        <v>2672</v>
      </c>
      <c r="E457" s="97" t="s">
        <v>38</v>
      </c>
      <c r="F457" s="97" t="s">
        <v>1232</v>
      </c>
      <c r="G457" s="96" t="s">
        <v>462</v>
      </c>
      <c r="H457" s="98">
        <v>45406</v>
      </c>
      <c r="I457" s="96" t="s">
        <v>256</v>
      </c>
      <c r="J457" s="96">
        <v>2024</v>
      </c>
      <c r="K457" s="97" t="s">
        <v>103</v>
      </c>
      <c r="L457" s="97"/>
      <c r="M457" s="97" t="s">
        <v>49</v>
      </c>
      <c r="N457" s="96" t="s">
        <v>31</v>
      </c>
      <c r="O457" s="97" t="s">
        <v>45</v>
      </c>
      <c r="P457" s="98"/>
      <c r="Q457" s="96"/>
      <c r="R457" s="96"/>
      <c r="S457" s="96" t="s">
        <v>3196</v>
      </c>
      <c r="T457" s="96"/>
      <c r="U457" s="97"/>
      <c r="V457" s="97"/>
      <c r="W457" s="104" t="s">
        <v>33</v>
      </c>
      <c r="X457" s="104" t="s">
        <v>33</v>
      </c>
      <c r="Y457" s="98">
        <v>46251</v>
      </c>
      <c r="Z457" s="97" t="s">
        <v>1233</v>
      </c>
      <c r="AA457" s="96" t="s">
        <v>34</v>
      </c>
      <c r="AB457" s="9">
        <f t="shared" ca="1" si="35"/>
        <v>905</v>
      </c>
      <c r="AC457" s="9" t="str">
        <f t="shared" ca="1" si="36"/>
        <v>Above 1 Year</v>
      </c>
      <c r="AD457" s="9">
        <f t="shared" ca="1" si="37"/>
        <v>60</v>
      </c>
      <c r="AE457" s="9" t="str">
        <f t="shared" ca="1" si="38"/>
        <v>45 to 60 Days</v>
      </c>
      <c r="AF457" s="97" t="s">
        <v>207</v>
      </c>
      <c r="AG457" s="97" t="s">
        <v>4391</v>
      </c>
      <c r="AH457" s="97" t="str">
        <f t="shared" si="39"/>
        <v/>
      </c>
    </row>
    <row r="458" spans="1:34" s="24" customFormat="1" ht="25.5" customHeight="1" x14ac:dyDescent="0.25">
      <c r="A458" s="96">
        <v>457</v>
      </c>
      <c r="B458" s="61" t="s">
        <v>2660</v>
      </c>
      <c r="C458" s="97" t="s">
        <v>37</v>
      </c>
      <c r="D458" s="99" t="s">
        <v>2683</v>
      </c>
      <c r="E458" s="99" t="s">
        <v>90</v>
      </c>
      <c r="F458" s="99" t="s">
        <v>1198</v>
      </c>
      <c r="G458" s="100" t="s">
        <v>1234</v>
      </c>
      <c r="H458" s="101">
        <v>45406</v>
      </c>
      <c r="I458" s="100" t="s">
        <v>256</v>
      </c>
      <c r="J458" s="100">
        <v>2024</v>
      </c>
      <c r="K458" s="102" t="s">
        <v>75</v>
      </c>
      <c r="L458" s="99"/>
      <c r="M458" s="99" t="s">
        <v>54</v>
      </c>
      <c r="N458" s="100" t="s">
        <v>31</v>
      </c>
      <c r="O458" s="99" t="s">
        <v>32</v>
      </c>
      <c r="P458" s="101">
        <v>45826</v>
      </c>
      <c r="Q458" s="100"/>
      <c r="R458" s="100"/>
      <c r="S458" s="96" t="s">
        <v>3196</v>
      </c>
      <c r="T458" s="100"/>
      <c r="U458" s="99"/>
      <c r="V458" s="99"/>
      <c r="W458" s="104" t="s">
        <v>33</v>
      </c>
      <c r="X458" s="104" t="s">
        <v>33</v>
      </c>
      <c r="Y458" s="98">
        <v>45826</v>
      </c>
      <c r="Z458" s="99" t="s">
        <v>1235</v>
      </c>
      <c r="AA458" s="100" t="s">
        <v>34</v>
      </c>
      <c r="AB458" s="9">
        <f t="shared" ca="1" si="35"/>
        <v>905</v>
      </c>
      <c r="AC458" s="9" t="str">
        <f t="shared" ca="1" si="36"/>
        <v>Above 1 Year</v>
      </c>
      <c r="AD458" s="9">
        <f t="shared" ca="1" si="37"/>
        <v>485</v>
      </c>
      <c r="AE458" s="9" t="str">
        <f t="shared" ca="1" si="38"/>
        <v>Above 1 Year</v>
      </c>
      <c r="AF458" s="100" t="s">
        <v>216</v>
      </c>
      <c r="AG458" s="97" t="s">
        <v>4392</v>
      </c>
      <c r="AH458" s="97" t="str">
        <f t="shared" si="39"/>
        <v/>
      </c>
    </row>
    <row r="459" spans="1:34" s="24" customFormat="1" ht="25.5" customHeight="1" x14ac:dyDescent="0.25">
      <c r="A459" s="96">
        <v>458</v>
      </c>
      <c r="B459" s="61" t="s">
        <v>2810</v>
      </c>
      <c r="C459" s="97" t="s">
        <v>62</v>
      </c>
      <c r="D459" s="97" t="s">
        <v>2669</v>
      </c>
      <c r="E459" s="97" t="s">
        <v>63</v>
      </c>
      <c r="F459" s="97" t="s">
        <v>1135</v>
      </c>
      <c r="G459" s="96" t="s">
        <v>901</v>
      </c>
      <c r="H459" s="98">
        <v>45410</v>
      </c>
      <c r="I459" s="96" t="s">
        <v>256</v>
      </c>
      <c r="J459" s="96">
        <v>2024</v>
      </c>
      <c r="K459" s="97" t="s">
        <v>116</v>
      </c>
      <c r="L459" s="97"/>
      <c r="M459" s="97" t="s">
        <v>116</v>
      </c>
      <c r="N459" s="96" t="s">
        <v>116</v>
      </c>
      <c r="O459" s="97" t="s">
        <v>32</v>
      </c>
      <c r="P459" s="98"/>
      <c r="Q459" s="96"/>
      <c r="R459" s="96"/>
      <c r="S459" s="96" t="s">
        <v>3196</v>
      </c>
      <c r="T459" s="96"/>
      <c r="U459" s="97"/>
      <c r="V459" s="97"/>
      <c r="W459" s="104" t="s">
        <v>50</v>
      </c>
      <c r="X459" s="104" t="s">
        <v>50</v>
      </c>
      <c r="Y459" s="98"/>
      <c r="Z459" s="97" t="s">
        <v>1236</v>
      </c>
      <c r="AA459" s="96" t="s">
        <v>34</v>
      </c>
      <c r="AB459" s="9">
        <f t="shared" ca="1" si="35"/>
        <v>901</v>
      </c>
      <c r="AC459" s="9" t="str">
        <f t="shared" ca="1" si="36"/>
        <v>Above 1 Year</v>
      </c>
      <c r="AD459" s="9" t="str">
        <f t="shared" ca="1" si="37"/>
        <v/>
      </c>
      <c r="AE459" s="9" t="str">
        <f t="shared" ca="1" si="38"/>
        <v/>
      </c>
      <c r="AF459" s="97" t="s">
        <v>402</v>
      </c>
      <c r="AG459" s="97" t="s">
        <v>4393</v>
      </c>
      <c r="AH459" s="97" t="str">
        <f t="shared" ca="1" si="39"/>
        <v>Above 1 Year</v>
      </c>
    </row>
    <row r="460" spans="1:34" s="24" customFormat="1" ht="25.5" customHeight="1" x14ac:dyDescent="0.25">
      <c r="A460" s="96">
        <v>459</v>
      </c>
      <c r="B460" s="61" t="s">
        <v>2660</v>
      </c>
      <c r="C460" s="97" t="s">
        <v>183</v>
      </c>
      <c r="D460" s="97" t="s">
        <v>2677</v>
      </c>
      <c r="E460" s="97" t="s">
        <v>69</v>
      </c>
      <c r="F460" s="97" t="s">
        <v>1238</v>
      </c>
      <c r="G460" s="96" t="s">
        <v>70</v>
      </c>
      <c r="H460" s="98">
        <v>45412</v>
      </c>
      <c r="I460" s="96" t="s">
        <v>256</v>
      </c>
      <c r="J460" s="96">
        <v>2024</v>
      </c>
      <c r="K460" s="97" t="s">
        <v>70</v>
      </c>
      <c r="L460" s="97"/>
      <c r="M460" s="97" t="s">
        <v>70</v>
      </c>
      <c r="N460" s="96" t="s">
        <v>70</v>
      </c>
      <c r="O460" s="97" t="s">
        <v>32</v>
      </c>
      <c r="P460" s="98"/>
      <c r="Q460" s="96"/>
      <c r="R460" s="96"/>
      <c r="S460" s="96" t="s">
        <v>3196</v>
      </c>
      <c r="T460" s="96"/>
      <c r="U460" s="97"/>
      <c r="V460" s="97"/>
      <c r="W460" s="104" t="s">
        <v>112</v>
      </c>
      <c r="X460" s="104" t="s">
        <v>112</v>
      </c>
      <c r="Y460" s="98"/>
      <c r="Z460" s="97" t="s">
        <v>1239</v>
      </c>
      <c r="AA460" s="96" t="s">
        <v>34</v>
      </c>
      <c r="AB460" s="9">
        <f t="shared" ca="1" si="35"/>
        <v>899</v>
      </c>
      <c r="AC460" s="9" t="str">
        <f t="shared" ca="1" si="36"/>
        <v>Above 1 Year</v>
      </c>
      <c r="AD460" s="9" t="str">
        <f t="shared" ca="1" si="37"/>
        <v/>
      </c>
      <c r="AE460" s="9" t="str">
        <f t="shared" ca="1" si="38"/>
        <v/>
      </c>
      <c r="AF460" s="97" t="s">
        <v>254</v>
      </c>
      <c r="AG460" s="97" t="s">
        <v>4394</v>
      </c>
      <c r="AH460" s="97" t="str">
        <f t="shared" ca="1" si="39"/>
        <v>Above 1 Year</v>
      </c>
    </row>
    <row r="461" spans="1:34" s="24" customFormat="1" ht="25.5" customHeight="1" x14ac:dyDescent="0.25">
      <c r="A461" s="96">
        <v>460</v>
      </c>
      <c r="B461" s="61" t="s">
        <v>2810</v>
      </c>
      <c r="C461" s="97">
        <v>0</v>
      </c>
      <c r="D461" s="97" t="s">
        <v>2689</v>
      </c>
      <c r="E461" s="97" t="s">
        <v>68</v>
      </c>
      <c r="F461" s="97" t="s">
        <v>1241</v>
      </c>
      <c r="G461" s="96" t="s">
        <v>901</v>
      </c>
      <c r="H461" s="98">
        <v>45413</v>
      </c>
      <c r="I461" s="96" t="s">
        <v>201</v>
      </c>
      <c r="J461" s="96">
        <v>2024</v>
      </c>
      <c r="K461" s="97" t="s">
        <v>116</v>
      </c>
      <c r="L461" s="97"/>
      <c r="M461" s="97" t="s">
        <v>116</v>
      </c>
      <c r="N461" s="96" t="s">
        <v>116</v>
      </c>
      <c r="O461" s="97" t="s">
        <v>32</v>
      </c>
      <c r="P461" s="98">
        <v>45965</v>
      </c>
      <c r="Q461" s="96" t="s">
        <v>191</v>
      </c>
      <c r="R461" s="96"/>
      <c r="S461" s="96" t="s">
        <v>3196</v>
      </c>
      <c r="T461" s="96"/>
      <c r="U461" s="97"/>
      <c r="V461" s="97"/>
      <c r="W461" s="104" t="s">
        <v>2664</v>
      </c>
      <c r="X461" s="104" t="s">
        <v>2664</v>
      </c>
      <c r="Y461" s="98">
        <v>45965</v>
      </c>
      <c r="Z461" s="97" t="s">
        <v>1242</v>
      </c>
      <c r="AA461" s="96" t="s">
        <v>34</v>
      </c>
      <c r="AB461" s="9">
        <f t="shared" ca="1" si="35"/>
        <v>898</v>
      </c>
      <c r="AC461" s="9" t="str">
        <f t="shared" ca="1" si="36"/>
        <v>Above 1 Year</v>
      </c>
      <c r="AD461" s="9">
        <f t="shared" ca="1" si="37"/>
        <v>346</v>
      </c>
      <c r="AE461" s="9" t="str">
        <f t="shared" ca="1" si="38"/>
        <v>Above 6 Months</v>
      </c>
      <c r="AF461" s="97" t="s">
        <v>402</v>
      </c>
      <c r="AG461" s="97" t="s">
        <v>4395</v>
      </c>
      <c r="AH461" s="97" t="str">
        <f t="shared" ca="1" si="39"/>
        <v>Above 1 Year</v>
      </c>
    </row>
    <row r="462" spans="1:34" s="24" customFormat="1" ht="25.5" customHeight="1" x14ac:dyDescent="0.25">
      <c r="A462" s="96">
        <v>461</v>
      </c>
      <c r="B462" s="61" t="s">
        <v>2810</v>
      </c>
      <c r="C462" s="97" t="s">
        <v>186</v>
      </c>
      <c r="D462" s="99" t="s">
        <v>2680</v>
      </c>
      <c r="E462" s="99" t="s">
        <v>66</v>
      </c>
      <c r="F462" s="99" t="s">
        <v>1243</v>
      </c>
      <c r="G462" s="100" t="s">
        <v>227</v>
      </c>
      <c r="H462" s="101">
        <v>45414</v>
      </c>
      <c r="I462" s="100" t="s">
        <v>201</v>
      </c>
      <c r="J462" s="100">
        <v>2024</v>
      </c>
      <c r="K462" s="102" t="s">
        <v>59</v>
      </c>
      <c r="L462" s="99" t="s">
        <v>228</v>
      </c>
      <c r="M462" s="99" t="s">
        <v>59</v>
      </c>
      <c r="N462" s="100" t="s">
        <v>60</v>
      </c>
      <c r="O462" s="99" t="s">
        <v>32</v>
      </c>
      <c r="P462" s="101"/>
      <c r="Q462" s="100"/>
      <c r="R462" s="100"/>
      <c r="S462" s="96" t="s">
        <v>3196</v>
      </c>
      <c r="T462" s="100"/>
      <c r="U462" s="99"/>
      <c r="V462" s="99"/>
      <c r="W462" s="104" t="s">
        <v>112</v>
      </c>
      <c r="X462" s="104" t="s">
        <v>112</v>
      </c>
      <c r="Y462" s="98"/>
      <c r="Z462" s="99" t="s">
        <v>1244</v>
      </c>
      <c r="AA462" s="100" t="s">
        <v>34</v>
      </c>
      <c r="AB462" s="9">
        <f t="shared" ca="1" si="35"/>
        <v>897</v>
      </c>
      <c r="AC462" s="9" t="str">
        <f t="shared" ca="1" si="36"/>
        <v>Above 1 Year</v>
      </c>
      <c r="AD462" s="9" t="str">
        <f t="shared" ca="1" si="37"/>
        <v/>
      </c>
      <c r="AE462" s="9" t="str">
        <f t="shared" ca="1" si="38"/>
        <v/>
      </c>
      <c r="AF462" s="100" t="s">
        <v>229</v>
      </c>
      <c r="AG462" s="97" t="s">
        <v>4396</v>
      </c>
      <c r="AH462" s="97" t="str">
        <f t="shared" ca="1" si="39"/>
        <v>Above 1 Year</v>
      </c>
    </row>
    <row r="463" spans="1:34" s="24" customFormat="1" ht="25.5" customHeight="1" x14ac:dyDescent="0.25">
      <c r="A463" s="96">
        <v>462</v>
      </c>
      <c r="B463" s="61" t="s">
        <v>2808</v>
      </c>
      <c r="C463" s="97">
        <v>0</v>
      </c>
      <c r="D463" s="97" t="s">
        <v>2715</v>
      </c>
      <c r="E463" s="97" t="s">
        <v>51</v>
      </c>
      <c r="F463" s="97" t="s">
        <v>1245</v>
      </c>
      <c r="G463" s="96" t="s">
        <v>376</v>
      </c>
      <c r="H463" s="98">
        <v>45414</v>
      </c>
      <c r="I463" s="96" t="s">
        <v>201</v>
      </c>
      <c r="J463" s="96">
        <v>2024</v>
      </c>
      <c r="K463" s="97" t="s">
        <v>77</v>
      </c>
      <c r="L463" s="97"/>
      <c r="M463" s="97" t="s">
        <v>72</v>
      </c>
      <c r="N463" s="96" t="s">
        <v>31</v>
      </c>
      <c r="O463" s="97" t="s">
        <v>32</v>
      </c>
      <c r="P463" s="98"/>
      <c r="Q463" s="96"/>
      <c r="R463" s="96"/>
      <c r="S463" s="96" t="s">
        <v>3196</v>
      </c>
      <c r="T463" s="96"/>
      <c r="U463" s="97"/>
      <c r="V463" s="97"/>
      <c r="W463" s="104" t="s">
        <v>112</v>
      </c>
      <c r="X463" s="104" t="s">
        <v>112</v>
      </c>
      <c r="Y463" s="98"/>
      <c r="Z463" s="97" t="s">
        <v>1246</v>
      </c>
      <c r="AA463" s="96" t="s">
        <v>34</v>
      </c>
      <c r="AB463" s="9">
        <f t="shared" ca="1" si="35"/>
        <v>897</v>
      </c>
      <c r="AC463" s="9" t="str">
        <f t="shared" ca="1" si="36"/>
        <v>Above 1 Year</v>
      </c>
      <c r="AD463" s="9" t="str">
        <f t="shared" ca="1" si="37"/>
        <v/>
      </c>
      <c r="AE463" s="9" t="str">
        <f t="shared" ca="1" si="38"/>
        <v/>
      </c>
      <c r="AF463" s="97" t="s">
        <v>378</v>
      </c>
      <c r="AG463" s="97" t="s">
        <v>4397</v>
      </c>
      <c r="AH463" s="97" t="str">
        <f t="shared" ca="1" si="39"/>
        <v>Above 1 Year</v>
      </c>
    </row>
    <row r="464" spans="1:34" s="24" customFormat="1" ht="25.5" customHeight="1" x14ac:dyDescent="0.25">
      <c r="A464" s="96">
        <v>463</v>
      </c>
      <c r="B464" s="61" t="s">
        <v>2808</v>
      </c>
      <c r="C464" s="97" t="s">
        <v>57</v>
      </c>
      <c r="D464" s="99" t="s">
        <v>2698</v>
      </c>
      <c r="E464" s="99" t="s">
        <v>58</v>
      </c>
      <c r="F464" s="99" t="s">
        <v>1247</v>
      </c>
      <c r="G464" s="100" t="s">
        <v>852</v>
      </c>
      <c r="H464" s="101">
        <v>45418</v>
      </c>
      <c r="I464" s="100" t="s">
        <v>201</v>
      </c>
      <c r="J464" s="100">
        <v>2024</v>
      </c>
      <c r="K464" s="102" t="s">
        <v>48</v>
      </c>
      <c r="L464" s="99"/>
      <c r="M464" s="99" t="s">
        <v>49</v>
      </c>
      <c r="N464" s="100" t="s">
        <v>31</v>
      </c>
      <c r="O464" s="99" t="s">
        <v>32</v>
      </c>
      <c r="P464" s="101"/>
      <c r="Q464" s="100"/>
      <c r="R464" s="100"/>
      <c r="S464" s="96" t="s">
        <v>3196</v>
      </c>
      <c r="T464" s="100"/>
      <c r="U464" s="99"/>
      <c r="V464" s="99"/>
      <c r="W464" s="104" t="s">
        <v>112</v>
      </c>
      <c r="X464" s="104" t="s">
        <v>112</v>
      </c>
      <c r="Y464" s="98"/>
      <c r="Z464" s="99" t="s">
        <v>1248</v>
      </c>
      <c r="AA464" s="100" t="s">
        <v>34</v>
      </c>
      <c r="AB464" s="9">
        <f t="shared" ca="1" si="35"/>
        <v>893</v>
      </c>
      <c r="AC464" s="9" t="str">
        <f t="shared" ca="1" si="36"/>
        <v>Above 1 Year</v>
      </c>
      <c r="AD464" s="9" t="str">
        <f t="shared" ca="1" si="37"/>
        <v/>
      </c>
      <c r="AE464" s="9" t="str">
        <f t="shared" ca="1" si="38"/>
        <v/>
      </c>
      <c r="AF464" s="100" t="s">
        <v>207</v>
      </c>
      <c r="AG464" s="97" t="s">
        <v>4398</v>
      </c>
      <c r="AH464" s="97" t="str">
        <f t="shared" ca="1" si="39"/>
        <v>Above 1 Year</v>
      </c>
    </row>
    <row r="465" spans="1:34" s="24" customFormat="1" ht="25.5" customHeight="1" x14ac:dyDescent="0.25">
      <c r="A465" s="96">
        <v>464</v>
      </c>
      <c r="B465" s="61" t="s">
        <v>2810</v>
      </c>
      <c r="C465" s="97" t="s">
        <v>62</v>
      </c>
      <c r="D465" s="99" t="s">
        <v>2669</v>
      </c>
      <c r="E465" s="99" t="s">
        <v>118</v>
      </c>
      <c r="F465" s="99" t="s">
        <v>1121</v>
      </c>
      <c r="G465" s="100" t="s">
        <v>901</v>
      </c>
      <c r="H465" s="101">
        <v>45419</v>
      </c>
      <c r="I465" s="100" t="s">
        <v>201</v>
      </c>
      <c r="J465" s="100">
        <v>2024</v>
      </c>
      <c r="K465" s="102" t="s">
        <v>116</v>
      </c>
      <c r="L465" s="99"/>
      <c r="M465" s="99" t="s">
        <v>116</v>
      </c>
      <c r="N465" s="100" t="s">
        <v>116</v>
      </c>
      <c r="O465" s="99" t="s">
        <v>32</v>
      </c>
      <c r="P465" s="101"/>
      <c r="Q465" s="100"/>
      <c r="R465" s="100"/>
      <c r="S465" s="96" t="s">
        <v>3196</v>
      </c>
      <c r="T465" s="100"/>
      <c r="U465" s="99"/>
      <c r="V465" s="99"/>
      <c r="W465" s="104" t="s">
        <v>50</v>
      </c>
      <c r="X465" s="104" t="s">
        <v>50</v>
      </c>
      <c r="Y465" s="98"/>
      <c r="Z465" s="99" t="s">
        <v>1249</v>
      </c>
      <c r="AA465" s="100" t="s">
        <v>34</v>
      </c>
      <c r="AB465" s="9">
        <f t="shared" ca="1" si="35"/>
        <v>892</v>
      </c>
      <c r="AC465" s="9" t="str">
        <f t="shared" ca="1" si="36"/>
        <v>Above 1 Year</v>
      </c>
      <c r="AD465" s="9" t="str">
        <f t="shared" ca="1" si="37"/>
        <v/>
      </c>
      <c r="AE465" s="9" t="str">
        <f t="shared" ca="1" si="38"/>
        <v/>
      </c>
      <c r="AF465" s="100" t="s">
        <v>402</v>
      </c>
      <c r="AG465" s="97" t="s">
        <v>4399</v>
      </c>
      <c r="AH465" s="97" t="str">
        <f t="shared" ca="1" si="39"/>
        <v>Above 1 Year</v>
      </c>
    </row>
    <row r="466" spans="1:34" s="24" customFormat="1" ht="25.5" customHeight="1" x14ac:dyDescent="0.25">
      <c r="A466" s="96">
        <v>465</v>
      </c>
      <c r="B466" s="61" t="s">
        <v>2808</v>
      </c>
      <c r="C466" s="97" t="s">
        <v>2661</v>
      </c>
      <c r="D466" s="97" t="s">
        <v>2700</v>
      </c>
      <c r="E466" s="97" t="s">
        <v>84</v>
      </c>
      <c r="F466" s="97" t="s">
        <v>645</v>
      </c>
      <c r="G466" s="96" t="s">
        <v>376</v>
      </c>
      <c r="H466" s="98">
        <v>45423</v>
      </c>
      <c r="I466" s="96" t="s">
        <v>201</v>
      </c>
      <c r="J466" s="96">
        <v>2024</v>
      </c>
      <c r="K466" s="97" t="s">
        <v>77</v>
      </c>
      <c r="L466" s="97"/>
      <c r="M466" s="97" t="s">
        <v>72</v>
      </c>
      <c r="N466" s="96" t="s">
        <v>31</v>
      </c>
      <c r="O466" s="97" t="s">
        <v>32</v>
      </c>
      <c r="P466" s="98"/>
      <c r="Q466" s="96"/>
      <c r="R466" s="96"/>
      <c r="S466" s="96" t="s">
        <v>3196</v>
      </c>
      <c r="T466" s="96"/>
      <c r="U466" s="97"/>
      <c r="V466" s="97"/>
      <c r="W466" s="104" t="s">
        <v>112</v>
      </c>
      <c r="X466" s="104" t="s">
        <v>112</v>
      </c>
      <c r="Y466" s="98"/>
      <c r="Z466" s="97" t="s">
        <v>1251</v>
      </c>
      <c r="AA466" s="96" t="s">
        <v>34</v>
      </c>
      <c r="AB466" s="9">
        <f t="shared" ca="1" si="35"/>
        <v>888</v>
      </c>
      <c r="AC466" s="9" t="str">
        <f t="shared" ca="1" si="36"/>
        <v>Above 1 Year</v>
      </c>
      <c r="AD466" s="9" t="str">
        <f t="shared" ca="1" si="37"/>
        <v/>
      </c>
      <c r="AE466" s="9" t="str">
        <f t="shared" ca="1" si="38"/>
        <v/>
      </c>
      <c r="AF466" s="97" t="s">
        <v>378</v>
      </c>
      <c r="AG466" s="97" t="s">
        <v>4400</v>
      </c>
      <c r="AH466" s="97" t="str">
        <f t="shared" ca="1" si="39"/>
        <v>Above 1 Year</v>
      </c>
    </row>
    <row r="467" spans="1:34" s="24" customFormat="1" ht="25.5" customHeight="1" x14ac:dyDescent="0.25">
      <c r="A467" s="96">
        <v>466</v>
      </c>
      <c r="B467" s="61" t="s">
        <v>2660</v>
      </c>
      <c r="C467" s="97">
        <v>0</v>
      </c>
      <c r="D467" s="97" t="s">
        <v>2711</v>
      </c>
      <c r="E467" s="97" t="s">
        <v>28</v>
      </c>
      <c r="F467" s="97" t="s">
        <v>1130</v>
      </c>
      <c r="G467" s="96" t="s">
        <v>666</v>
      </c>
      <c r="H467" s="98">
        <v>45423</v>
      </c>
      <c r="I467" s="96" t="s">
        <v>201</v>
      </c>
      <c r="J467" s="96">
        <v>2024</v>
      </c>
      <c r="K467" s="97" t="s">
        <v>48</v>
      </c>
      <c r="L467" s="97"/>
      <c r="M467" s="97" t="s">
        <v>49</v>
      </c>
      <c r="N467" s="96" t="s">
        <v>31</v>
      </c>
      <c r="O467" s="97" t="s">
        <v>32</v>
      </c>
      <c r="P467" s="98"/>
      <c r="Q467" s="96"/>
      <c r="R467" s="96"/>
      <c r="S467" s="96" t="s">
        <v>3196</v>
      </c>
      <c r="T467" s="96"/>
      <c r="U467" s="97"/>
      <c r="V467" s="97"/>
      <c r="W467" s="104" t="s">
        <v>112</v>
      </c>
      <c r="X467" s="104" t="s">
        <v>112</v>
      </c>
      <c r="Y467" s="98"/>
      <c r="Z467" s="97" t="s">
        <v>1252</v>
      </c>
      <c r="AA467" s="96" t="s">
        <v>34</v>
      </c>
      <c r="AB467" s="9">
        <f t="shared" ca="1" si="35"/>
        <v>888</v>
      </c>
      <c r="AC467" s="9" t="str">
        <f t="shared" ca="1" si="36"/>
        <v>Above 1 Year</v>
      </c>
      <c r="AD467" s="9" t="str">
        <f t="shared" ca="1" si="37"/>
        <v/>
      </c>
      <c r="AE467" s="9" t="str">
        <f t="shared" ca="1" si="38"/>
        <v/>
      </c>
      <c r="AF467" s="97" t="s">
        <v>207</v>
      </c>
      <c r="AG467" s="97" t="s">
        <v>4401</v>
      </c>
      <c r="AH467" s="97" t="str">
        <f t="shared" ca="1" si="39"/>
        <v>Above 1 Year</v>
      </c>
    </row>
    <row r="468" spans="1:34" s="24" customFormat="1" ht="25.5" customHeight="1" x14ac:dyDescent="0.25">
      <c r="A468" s="96">
        <v>467</v>
      </c>
      <c r="B468" s="61" t="s">
        <v>2808</v>
      </c>
      <c r="C468" s="97" t="s">
        <v>185</v>
      </c>
      <c r="D468" s="97" t="s">
        <v>2678</v>
      </c>
      <c r="E468" s="97" t="s">
        <v>55</v>
      </c>
      <c r="F468" s="97" t="s">
        <v>1176</v>
      </c>
      <c r="G468" s="96" t="s">
        <v>290</v>
      </c>
      <c r="H468" s="98">
        <v>45426</v>
      </c>
      <c r="I468" s="96" t="s">
        <v>201</v>
      </c>
      <c r="J468" s="96">
        <v>2024</v>
      </c>
      <c r="K468" s="97" t="s">
        <v>80</v>
      </c>
      <c r="L468" s="97"/>
      <c r="M468" s="97" t="s">
        <v>154</v>
      </c>
      <c r="N468" s="96" t="s">
        <v>31</v>
      </c>
      <c r="O468" s="97" t="s">
        <v>32</v>
      </c>
      <c r="P468" s="98">
        <v>45442</v>
      </c>
      <c r="Q468" s="96"/>
      <c r="R468" s="96"/>
      <c r="S468" s="96" t="s">
        <v>3196</v>
      </c>
      <c r="T468" s="96"/>
      <c r="U468" s="97"/>
      <c r="V468" s="97"/>
      <c r="W468" s="104" t="s">
        <v>33</v>
      </c>
      <c r="X468" s="104" t="s">
        <v>33</v>
      </c>
      <c r="Y468" s="98">
        <v>45442</v>
      </c>
      <c r="Z468" s="97" t="s">
        <v>1253</v>
      </c>
      <c r="AA468" s="96" t="s">
        <v>34</v>
      </c>
      <c r="AB468" s="9">
        <f t="shared" ca="1" si="35"/>
        <v>885</v>
      </c>
      <c r="AC468" s="9" t="str">
        <f t="shared" ca="1" si="36"/>
        <v>Above 1 Year</v>
      </c>
      <c r="AD468" s="9">
        <f t="shared" ca="1" si="37"/>
        <v>869</v>
      </c>
      <c r="AE468" s="9" t="str">
        <f t="shared" ca="1" si="38"/>
        <v>Above 1 Year</v>
      </c>
      <c r="AF468" s="97" t="s">
        <v>291</v>
      </c>
      <c r="AG468" s="97" t="s">
        <v>4402</v>
      </c>
      <c r="AH468" s="97" t="str">
        <f t="shared" si="39"/>
        <v/>
      </c>
    </row>
    <row r="469" spans="1:34" s="24" customFormat="1" ht="25.5" customHeight="1" x14ac:dyDescent="0.25">
      <c r="A469" s="96">
        <v>468</v>
      </c>
      <c r="B469" s="61" t="s">
        <v>2808</v>
      </c>
      <c r="C469" s="97" t="s">
        <v>2661</v>
      </c>
      <c r="D469" s="99" t="s">
        <v>2706</v>
      </c>
      <c r="E469" s="99" t="s">
        <v>95</v>
      </c>
      <c r="F469" s="99" t="s">
        <v>1254</v>
      </c>
      <c r="G469" s="100" t="s">
        <v>1255</v>
      </c>
      <c r="H469" s="101">
        <v>45427</v>
      </c>
      <c r="I469" s="100" t="s">
        <v>201</v>
      </c>
      <c r="J469" s="100">
        <v>2024</v>
      </c>
      <c r="K469" s="102" t="s">
        <v>75</v>
      </c>
      <c r="L469" s="99"/>
      <c r="M469" s="99" t="s">
        <v>54</v>
      </c>
      <c r="N469" s="100" t="s">
        <v>31</v>
      </c>
      <c r="O469" s="99" t="s">
        <v>32</v>
      </c>
      <c r="P469" s="101">
        <v>45537</v>
      </c>
      <c r="Q469" s="100"/>
      <c r="R469" s="100"/>
      <c r="S469" s="96" t="s">
        <v>3196</v>
      </c>
      <c r="T469" s="100"/>
      <c r="U469" s="99"/>
      <c r="V469" s="99"/>
      <c r="W469" s="104" t="s">
        <v>33</v>
      </c>
      <c r="X469" s="104" t="s">
        <v>33</v>
      </c>
      <c r="Y469" s="98">
        <v>45537</v>
      </c>
      <c r="Z469" s="99" t="s">
        <v>1256</v>
      </c>
      <c r="AA469" s="100" t="s">
        <v>34</v>
      </c>
      <c r="AB469" s="9">
        <f t="shared" ca="1" si="35"/>
        <v>884</v>
      </c>
      <c r="AC469" s="9" t="str">
        <f t="shared" ca="1" si="36"/>
        <v>Above 1 Year</v>
      </c>
      <c r="AD469" s="9">
        <f t="shared" ca="1" si="37"/>
        <v>774</v>
      </c>
      <c r="AE469" s="9" t="str">
        <f t="shared" ca="1" si="38"/>
        <v>Above 1 Year</v>
      </c>
      <c r="AF469" s="100" t="s">
        <v>216</v>
      </c>
      <c r="AG469" s="97" t="s">
        <v>4403</v>
      </c>
      <c r="AH469" s="97" t="str">
        <f t="shared" si="39"/>
        <v/>
      </c>
    </row>
    <row r="470" spans="1:34" s="24" customFormat="1" ht="25.5" customHeight="1" x14ac:dyDescent="0.25">
      <c r="A470" s="96">
        <v>469</v>
      </c>
      <c r="B470" s="61" t="s">
        <v>2810</v>
      </c>
      <c r="C470" s="97" t="s">
        <v>62</v>
      </c>
      <c r="D470" s="99" t="s">
        <v>2669</v>
      </c>
      <c r="E470" s="99" t="s">
        <v>118</v>
      </c>
      <c r="F470" s="99" t="s">
        <v>645</v>
      </c>
      <c r="G470" s="100" t="s">
        <v>243</v>
      </c>
      <c r="H470" s="101">
        <v>45428</v>
      </c>
      <c r="I470" s="100" t="s">
        <v>201</v>
      </c>
      <c r="J470" s="100">
        <v>2024</v>
      </c>
      <c r="K470" s="102" t="s">
        <v>94</v>
      </c>
      <c r="L470" s="99"/>
      <c r="M470" s="99" t="s">
        <v>94</v>
      </c>
      <c r="N470" s="100" t="s">
        <v>31</v>
      </c>
      <c r="O470" s="99" t="s">
        <v>32</v>
      </c>
      <c r="P470" s="101"/>
      <c r="Q470" s="100"/>
      <c r="R470" s="100"/>
      <c r="S470" s="96" t="s">
        <v>3196</v>
      </c>
      <c r="T470" s="100"/>
      <c r="U470" s="99"/>
      <c r="V470" s="99"/>
      <c r="W470" s="104" t="s">
        <v>112</v>
      </c>
      <c r="X470" s="104" t="s">
        <v>112</v>
      </c>
      <c r="Y470" s="98"/>
      <c r="Z470" s="99" t="s">
        <v>1257</v>
      </c>
      <c r="AA470" s="100" t="s">
        <v>34</v>
      </c>
      <c r="AB470" s="9">
        <f t="shared" ca="1" si="35"/>
        <v>883</v>
      </c>
      <c r="AC470" s="9" t="str">
        <f t="shared" ca="1" si="36"/>
        <v>Above 1 Year</v>
      </c>
      <c r="AD470" s="9" t="str">
        <f t="shared" ca="1" si="37"/>
        <v/>
      </c>
      <c r="AE470" s="9" t="str">
        <f t="shared" ca="1" si="38"/>
        <v/>
      </c>
      <c r="AF470" s="100" t="s">
        <v>245</v>
      </c>
      <c r="AG470" s="97" t="s">
        <v>4404</v>
      </c>
      <c r="AH470" s="97" t="str">
        <f t="shared" ca="1" si="39"/>
        <v>Above 1 Year</v>
      </c>
    </row>
    <row r="471" spans="1:34" s="24" customFormat="1" ht="25.5" customHeight="1" x14ac:dyDescent="0.25">
      <c r="A471" s="96">
        <v>470</v>
      </c>
      <c r="B471" s="61" t="s">
        <v>2660</v>
      </c>
      <c r="C471" s="97" t="s">
        <v>183</v>
      </c>
      <c r="D471" s="97" t="s">
        <v>2667</v>
      </c>
      <c r="E471" s="97" t="s">
        <v>61</v>
      </c>
      <c r="F471" s="97" t="s">
        <v>1272</v>
      </c>
      <c r="G471" s="96" t="s">
        <v>1907</v>
      </c>
      <c r="H471" s="98">
        <v>45429</v>
      </c>
      <c r="I471" s="96" t="s">
        <v>201</v>
      </c>
      <c r="J471" s="96">
        <v>2024</v>
      </c>
      <c r="K471" s="97" t="s">
        <v>108</v>
      </c>
      <c r="L471" s="97" t="s">
        <v>1908</v>
      </c>
      <c r="M471" s="97" t="s">
        <v>54</v>
      </c>
      <c r="N471" s="96" t="s">
        <v>31</v>
      </c>
      <c r="O471" s="97" t="s">
        <v>45</v>
      </c>
      <c r="P471" s="98">
        <v>46098</v>
      </c>
      <c r="Q471" s="96" t="s">
        <v>191</v>
      </c>
      <c r="R471" s="96"/>
      <c r="S471" s="96" t="s">
        <v>3196</v>
      </c>
      <c r="T471" s="96"/>
      <c r="U471" s="97"/>
      <c r="V471" s="97"/>
      <c r="W471" s="104" t="s">
        <v>2664</v>
      </c>
      <c r="X471" s="104" t="s">
        <v>2664</v>
      </c>
      <c r="Y471" s="98">
        <v>46098</v>
      </c>
      <c r="Z471" s="97" t="s">
        <v>1909</v>
      </c>
      <c r="AA471" s="96" t="s">
        <v>34</v>
      </c>
      <c r="AB471" s="9">
        <f t="shared" ca="1" si="35"/>
        <v>882</v>
      </c>
      <c r="AC471" s="9" t="str">
        <f t="shared" ca="1" si="36"/>
        <v>Above 1 Year</v>
      </c>
      <c r="AD471" s="9">
        <f t="shared" ca="1" si="37"/>
        <v>213</v>
      </c>
      <c r="AE471" s="9" t="str">
        <f t="shared" ca="1" si="38"/>
        <v>Above 6 Months</v>
      </c>
      <c r="AF471" s="97" t="s">
        <v>1910</v>
      </c>
      <c r="AG471" s="97" t="s">
        <v>4405</v>
      </c>
      <c r="AH471" s="97" t="str">
        <f t="shared" ca="1" si="39"/>
        <v>Above 1 Year</v>
      </c>
    </row>
    <row r="472" spans="1:34" s="24" customFormat="1" ht="25.5" customHeight="1" x14ac:dyDescent="0.25">
      <c r="A472" s="96">
        <v>471</v>
      </c>
      <c r="B472" s="61" t="s">
        <v>2810</v>
      </c>
      <c r="C472" s="97">
        <v>0</v>
      </c>
      <c r="D472" s="97" t="s">
        <v>2688</v>
      </c>
      <c r="E472" s="97" t="s">
        <v>68</v>
      </c>
      <c r="F472" s="97" t="s">
        <v>1267</v>
      </c>
      <c r="G472" s="96" t="s">
        <v>623</v>
      </c>
      <c r="H472" s="98">
        <v>45432</v>
      </c>
      <c r="I472" s="96" t="s">
        <v>201</v>
      </c>
      <c r="J472" s="96">
        <v>2024</v>
      </c>
      <c r="K472" s="97" t="s">
        <v>71</v>
      </c>
      <c r="L472" s="97"/>
      <c r="M472" s="97" t="s">
        <v>72</v>
      </c>
      <c r="N472" s="96" t="s">
        <v>31</v>
      </c>
      <c r="O472" s="97" t="s">
        <v>32</v>
      </c>
      <c r="P472" s="98"/>
      <c r="Q472" s="96"/>
      <c r="R472" s="96"/>
      <c r="S472" s="96" t="s">
        <v>3196</v>
      </c>
      <c r="T472" s="96"/>
      <c r="U472" s="97"/>
      <c r="V472" s="97"/>
      <c r="W472" s="104" t="s">
        <v>112</v>
      </c>
      <c r="X472" s="104" t="s">
        <v>112</v>
      </c>
      <c r="Y472" s="98"/>
      <c r="Z472" s="97" t="s">
        <v>1268</v>
      </c>
      <c r="AA472" s="96" t="s">
        <v>34</v>
      </c>
      <c r="AB472" s="9">
        <f t="shared" ca="1" si="35"/>
        <v>879</v>
      </c>
      <c r="AC472" s="9" t="str">
        <f t="shared" ca="1" si="36"/>
        <v>Above 1 Year</v>
      </c>
      <c r="AD472" s="9" t="str">
        <f t="shared" ca="1" si="37"/>
        <v/>
      </c>
      <c r="AE472" s="9" t="str">
        <f t="shared" ca="1" si="38"/>
        <v/>
      </c>
      <c r="AF472" s="97" t="s">
        <v>378</v>
      </c>
      <c r="AG472" s="97" t="s">
        <v>4406</v>
      </c>
      <c r="AH472" s="97" t="str">
        <f t="shared" ca="1" si="39"/>
        <v>Above 1 Year</v>
      </c>
    </row>
    <row r="473" spans="1:34" s="24" customFormat="1" ht="25.5" customHeight="1" x14ac:dyDescent="0.25">
      <c r="A473" s="96">
        <v>472</v>
      </c>
      <c r="B473" s="61" t="s">
        <v>2810</v>
      </c>
      <c r="C473" s="97">
        <v>0</v>
      </c>
      <c r="D473" s="97" t="s">
        <v>2688</v>
      </c>
      <c r="E473" s="97" t="s">
        <v>68</v>
      </c>
      <c r="F473" s="97" t="s">
        <v>1269</v>
      </c>
      <c r="G473" s="96" t="s">
        <v>666</v>
      </c>
      <c r="H473" s="98">
        <v>45433</v>
      </c>
      <c r="I473" s="96" t="s">
        <v>201</v>
      </c>
      <c r="J473" s="96">
        <v>2024</v>
      </c>
      <c r="K473" s="97" t="s">
        <v>48</v>
      </c>
      <c r="L473" s="97"/>
      <c r="M473" s="97" t="s">
        <v>49</v>
      </c>
      <c r="N473" s="96" t="s">
        <v>31</v>
      </c>
      <c r="O473" s="97" t="s">
        <v>32</v>
      </c>
      <c r="P473" s="98"/>
      <c r="Q473" s="96"/>
      <c r="R473" s="96"/>
      <c r="S473" s="96" t="s">
        <v>3196</v>
      </c>
      <c r="T473" s="96"/>
      <c r="U473" s="97"/>
      <c r="V473" s="97"/>
      <c r="W473" s="104" t="s">
        <v>112</v>
      </c>
      <c r="X473" s="104" t="s">
        <v>112</v>
      </c>
      <c r="Y473" s="98"/>
      <c r="Z473" s="97" t="s">
        <v>1270</v>
      </c>
      <c r="AA473" s="96" t="s">
        <v>34</v>
      </c>
      <c r="AB473" s="9">
        <f t="shared" ca="1" si="35"/>
        <v>878</v>
      </c>
      <c r="AC473" s="9" t="str">
        <f t="shared" ca="1" si="36"/>
        <v>Above 1 Year</v>
      </c>
      <c r="AD473" s="9" t="str">
        <f t="shared" ca="1" si="37"/>
        <v/>
      </c>
      <c r="AE473" s="9" t="str">
        <f t="shared" ca="1" si="38"/>
        <v/>
      </c>
      <c r="AF473" s="97" t="s">
        <v>207</v>
      </c>
      <c r="AG473" s="97" t="s">
        <v>4407</v>
      </c>
      <c r="AH473" s="97" t="str">
        <f t="shared" ca="1" si="39"/>
        <v>Above 1 Year</v>
      </c>
    </row>
    <row r="474" spans="1:34" s="24" customFormat="1" ht="25.5" customHeight="1" x14ac:dyDescent="0.25">
      <c r="A474" s="96">
        <v>473</v>
      </c>
      <c r="B474" s="61" t="s">
        <v>2810</v>
      </c>
      <c r="C474" s="97" t="s">
        <v>62</v>
      </c>
      <c r="D474" s="97" t="s">
        <v>2687</v>
      </c>
      <c r="E474" s="97" t="s">
        <v>118</v>
      </c>
      <c r="F474" s="97" t="s">
        <v>1141</v>
      </c>
      <c r="G474" s="96" t="s">
        <v>666</v>
      </c>
      <c r="H474" s="98">
        <v>45434</v>
      </c>
      <c r="I474" s="96" t="s">
        <v>201</v>
      </c>
      <c r="J474" s="96">
        <v>2024</v>
      </c>
      <c r="K474" s="97" t="s">
        <v>48</v>
      </c>
      <c r="L474" s="97"/>
      <c r="M474" s="97" t="s">
        <v>49</v>
      </c>
      <c r="N474" s="96" t="s">
        <v>31</v>
      </c>
      <c r="O474" s="97" t="s">
        <v>32</v>
      </c>
      <c r="P474" s="98"/>
      <c r="Q474" s="96"/>
      <c r="R474" s="96"/>
      <c r="S474" s="96" t="s">
        <v>3196</v>
      </c>
      <c r="T474" s="96"/>
      <c r="U474" s="97"/>
      <c r="V474" s="97"/>
      <c r="W474" s="104" t="s">
        <v>112</v>
      </c>
      <c r="X474" s="104" t="s">
        <v>112</v>
      </c>
      <c r="Y474" s="98"/>
      <c r="Z474" s="97" t="s">
        <v>1271</v>
      </c>
      <c r="AA474" s="96" t="s">
        <v>34</v>
      </c>
      <c r="AB474" s="9">
        <f t="shared" ca="1" si="35"/>
        <v>877</v>
      </c>
      <c r="AC474" s="9" t="str">
        <f t="shared" ca="1" si="36"/>
        <v>Above 1 Year</v>
      </c>
      <c r="AD474" s="9" t="str">
        <f t="shared" ca="1" si="37"/>
        <v/>
      </c>
      <c r="AE474" s="9" t="str">
        <f t="shared" ca="1" si="38"/>
        <v/>
      </c>
      <c r="AF474" s="97" t="s">
        <v>207</v>
      </c>
      <c r="AG474" s="97" t="s">
        <v>4408</v>
      </c>
      <c r="AH474" s="97" t="str">
        <f t="shared" ca="1" si="39"/>
        <v>Above 1 Year</v>
      </c>
    </row>
    <row r="475" spans="1:34" s="24" customFormat="1" ht="25.5" customHeight="1" x14ac:dyDescent="0.25">
      <c r="A475" s="96">
        <v>474</v>
      </c>
      <c r="B475" s="61" t="s">
        <v>2808</v>
      </c>
      <c r="C475" s="97" t="s">
        <v>41</v>
      </c>
      <c r="D475" s="97" t="s">
        <v>2701</v>
      </c>
      <c r="E475" s="97" t="s">
        <v>42</v>
      </c>
      <c r="F475" s="97" t="s">
        <v>1272</v>
      </c>
      <c r="G475" s="96" t="s">
        <v>666</v>
      </c>
      <c r="H475" s="98">
        <v>45435</v>
      </c>
      <c r="I475" s="96" t="s">
        <v>201</v>
      </c>
      <c r="J475" s="96">
        <v>2024</v>
      </c>
      <c r="K475" s="97" t="s">
        <v>48</v>
      </c>
      <c r="L475" s="97"/>
      <c r="M475" s="97" t="s">
        <v>49</v>
      </c>
      <c r="N475" s="96" t="s">
        <v>31</v>
      </c>
      <c r="O475" s="97" t="s">
        <v>32</v>
      </c>
      <c r="P475" s="98"/>
      <c r="Q475" s="96"/>
      <c r="R475" s="96"/>
      <c r="S475" s="96" t="s">
        <v>3196</v>
      </c>
      <c r="T475" s="96"/>
      <c r="U475" s="97"/>
      <c r="V475" s="97"/>
      <c r="W475" s="104" t="s">
        <v>112</v>
      </c>
      <c r="X475" s="104" t="s">
        <v>112</v>
      </c>
      <c r="Y475" s="98"/>
      <c r="Z475" s="97" t="s">
        <v>1273</v>
      </c>
      <c r="AA475" s="96" t="s">
        <v>34</v>
      </c>
      <c r="AB475" s="9">
        <f t="shared" ca="1" si="35"/>
        <v>876</v>
      </c>
      <c r="AC475" s="9" t="str">
        <f t="shared" ca="1" si="36"/>
        <v>Above 1 Year</v>
      </c>
      <c r="AD475" s="9" t="str">
        <f t="shared" ca="1" si="37"/>
        <v/>
      </c>
      <c r="AE475" s="9" t="str">
        <f t="shared" ca="1" si="38"/>
        <v/>
      </c>
      <c r="AF475" s="97" t="s">
        <v>207</v>
      </c>
      <c r="AG475" s="97" t="s">
        <v>4409</v>
      </c>
      <c r="AH475" s="97" t="str">
        <f t="shared" ca="1" si="39"/>
        <v>Above 1 Year</v>
      </c>
    </row>
    <row r="476" spans="1:34" s="24" customFormat="1" ht="25.5" customHeight="1" x14ac:dyDescent="0.25">
      <c r="A476" s="96">
        <v>475</v>
      </c>
      <c r="B476" s="61" t="s">
        <v>2808</v>
      </c>
      <c r="C476" s="97" t="s">
        <v>41</v>
      </c>
      <c r="D476" s="97" t="s">
        <v>2704</v>
      </c>
      <c r="E476" s="97" t="s">
        <v>79</v>
      </c>
      <c r="F476" s="97" t="s">
        <v>1183</v>
      </c>
      <c r="G476" s="96" t="s">
        <v>70</v>
      </c>
      <c r="H476" s="98">
        <v>45437</v>
      </c>
      <c r="I476" s="96" t="s">
        <v>201</v>
      </c>
      <c r="J476" s="96">
        <v>2024</v>
      </c>
      <c r="K476" s="97" t="s">
        <v>70</v>
      </c>
      <c r="L476" s="97"/>
      <c r="M476" s="97" t="s">
        <v>70</v>
      </c>
      <c r="N476" s="96" t="s">
        <v>70</v>
      </c>
      <c r="O476" s="97" t="s">
        <v>32</v>
      </c>
      <c r="P476" s="98"/>
      <c r="Q476" s="96"/>
      <c r="R476" s="96"/>
      <c r="S476" s="96" t="s">
        <v>3196</v>
      </c>
      <c r="T476" s="96"/>
      <c r="U476" s="97"/>
      <c r="V476" s="97"/>
      <c r="W476" s="104" t="s">
        <v>112</v>
      </c>
      <c r="X476" s="104" t="s">
        <v>112</v>
      </c>
      <c r="Y476" s="98"/>
      <c r="Z476" s="97" t="s">
        <v>1278</v>
      </c>
      <c r="AA476" s="96" t="s">
        <v>34</v>
      </c>
      <c r="AB476" s="9">
        <f t="shared" ca="1" si="35"/>
        <v>874</v>
      </c>
      <c r="AC476" s="9" t="str">
        <f t="shared" ca="1" si="36"/>
        <v>Above 1 Year</v>
      </c>
      <c r="AD476" s="9" t="str">
        <f t="shared" ca="1" si="37"/>
        <v/>
      </c>
      <c r="AE476" s="9" t="str">
        <f t="shared" ca="1" si="38"/>
        <v/>
      </c>
      <c r="AF476" s="97" t="s">
        <v>254</v>
      </c>
      <c r="AG476" s="97" t="s">
        <v>4410</v>
      </c>
      <c r="AH476" s="97" t="str">
        <f t="shared" ca="1" si="39"/>
        <v>Above 1 Year</v>
      </c>
    </row>
    <row r="477" spans="1:34" s="24" customFormat="1" ht="25.5" customHeight="1" x14ac:dyDescent="0.25">
      <c r="A477" s="96">
        <v>476</v>
      </c>
      <c r="B477" s="61" t="s">
        <v>2660</v>
      </c>
      <c r="C477" s="97" t="s">
        <v>183</v>
      </c>
      <c r="D477" s="97" t="s">
        <v>2710</v>
      </c>
      <c r="E477" s="97" t="s">
        <v>61</v>
      </c>
      <c r="F477" s="97" t="s">
        <v>1280</v>
      </c>
      <c r="G477" s="96" t="s">
        <v>666</v>
      </c>
      <c r="H477" s="98">
        <v>45440</v>
      </c>
      <c r="I477" s="96" t="s">
        <v>201</v>
      </c>
      <c r="J477" s="96">
        <v>2024</v>
      </c>
      <c r="K477" s="97" t="s">
        <v>48</v>
      </c>
      <c r="L477" s="97"/>
      <c r="M477" s="97" t="s">
        <v>49</v>
      </c>
      <c r="N477" s="96" t="s">
        <v>31</v>
      </c>
      <c r="O477" s="97" t="s">
        <v>32</v>
      </c>
      <c r="P477" s="98"/>
      <c r="Q477" s="96"/>
      <c r="R477" s="96"/>
      <c r="S477" s="96" t="s">
        <v>3196</v>
      </c>
      <c r="T477" s="96"/>
      <c r="U477" s="97"/>
      <c r="V477" s="97"/>
      <c r="W477" s="104" t="s">
        <v>112</v>
      </c>
      <c r="X477" s="104" t="s">
        <v>112</v>
      </c>
      <c r="Y477" s="98"/>
      <c r="Z477" s="97" t="s">
        <v>1281</v>
      </c>
      <c r="AA477" s="96" t="s">
        <v>34</v>
      </c>
      <c r="AB477" s="9">
        <f t="shared" ca="1" si="35"/>
        <v>871</v>
      </c>
      <c r="AC477" s="9" t="str">
        <f t="shared" ca="1" si="36"/>
        <v>Above 1 Year</v>
      </c>
      <c r="AD477" s="9" t="str">
        <f t="shared" ca="1" si="37"/>
        <v/>
      </c>
      <c r="AE477" s="9" t="str">
        <f t="shared" ca="1" si="38"/>
        <v/>
      </c>
      <c r="AF477" s="97" t="s">
        <v>207</v>
      </c>
      <c r="AG477" s="97" t="s">
        <v>4411</v>
      </c>
      <c r="AH477" s="97" t="str">
        <f t="shared" ca="1" si="39"/>
        <v>Above 1 Year</v>
      </c>
    </row>
    <row r="478" spans="1:34" s="24" customFormat="1" ht="25.5" customHeight="1" x14ac:dyDescent="0.25">
      <c r="A478" s="96">
        <v>477</v>
      </c>
      <c r="B478" s="61" t="s">
        <v>2810</v>
      </c>
      <c r="C478" s="97" t="s">
        <v>62</v>
      </c>
      <c r="D478" s="97" t="s">
        <v>2669</v>
      </c>
      <c r="E478" s="97" t="s">
        <v>106</v>
      </c>
      <c r="F478" s="97" t="s">
        <v>1137</v>
      </c>
      <c r="G478" s="96" t="s">
        <v>302</v>
      </c>
      <c r="H478" s="98">
        <v>45445</v>
      </c>
      <c r="I478" s="96" t="s">
        <v>196</v>
      </c>
      <c r="J478" s="96">
        <v>2024</v>
      </c>
      <c r="K478" s="97" t="s">
        <v>94</v>
      </c>
      <c r="L478" s="97"/>
      <c r="M478" s="97" t="s">
        <v>94</v>
      </c>
      <c r="N478" s="96" t="s">
        <v>31</v>
      </c>
      <c r="O478" s="97" t="s">
        <v>32</v>
      </c>
      <c r="P478" s="98"/>
      <c r="Q478" s="96"/>
      <c r="R478" s="96"/>
      <c r="S478" s="96" t="s">
        <v>3196</v>
      </c>
      <c r="T478" s="96"/>
      <c r="U478" s="97"/>
      <c r="V478" s="97"/>
      <c r="W478" s="104" t="s">
        <v>112</v>
      </c>
      <c r="X478" s="104" t="s">
        <v>112</v>
      </c>
      <c r="Y478" s="98"/>
      <c r="Z478" s="97" t="s">
        <v>1865</v>
      </c>
      <c r="AA478" s="96" t="s">
        <v>34</v>
      </c>
      <c r="AB478" s="9">
        <f t="shared" ca="1" si="35"/>
        <v>866</v>
      </c>
      <c r="AC478" s="9" t="str">
        <f t="shared" ca="1" si="36"/>
        <v>Above 1 Year</v>
      </c>
      <c r="AD478" s="9" t="str">
        <f t="shared" ca="1" si="37"/>
        <v/>
      </c>
      <c r="AE478" s="9" t="str">
        <f t="shared" ca="1" si="38"/>
        <v/>
      </c>
      <c r="AF478" s="97" t="s">
        <v>245</v>
      </c>
      <c r="AG478" s="97" t="s">
        <v>4412</v>
      </c>
      <c r="AH478" s="97" t="str">
        <f t="shared" ca="1" si="39"/>
        <v>Above 1 Year</v>
      </c>
    </row>
    <row r="479" spans="1:34" s="24" customFormat="1" ht="25.5" customHeight="1" x14ac:dyDescent="0.25">
      <c r="A479" s="96">
        <v>478</v>
      </c>
      <c r="B479" s="61" t="s">
        <v>2808</v>
      </c>
      <c r="C479" s="97" t="s">
        <v>2661</v>
      </c>
      <c r="D479" s="97" t="s">
        <v>3037</v>
      </c>
      <c r="E479" s="97" t="s">
        <v>89</v>
      </c>
      <c r="F479" s="97" t="s">
        <v>1283</v>
      </c>
      <c r="G479" s="96" t="s">
        <v>302</v>
      </c>
      <c r="H479" s="98">
        <v>45446</v>
      </c>
      <c r="I479" s="96" t="s">
        <v>196</v>
      </c>
      <c r="J479" s="96">
        <v>2024</v>
      </c>
      <c r="K479" s="97" t="s">
        <v>94</v>
      </c>
      <c r="L479" s="97"/>
      <c r="M479" s="97" t="s">
        <v>94</v>
      </c>
      <c r="N479" s="96" t="s">
        <v>31</v>
      </c>
      <c r="O479" s="97" t="s">
        <v>32</v>
      </c>
      <c r="P479" s="98"/>
      <c r="Q479" s="96"/>
      <c r="R479" s="96"/>
      <c r="S479" s="96" t="s">
        <v>3196</v>
      </c>
      <c r="T479" s="96"/>
      <c r="U479" s="97"/>
      <c r="V479" s="97"/>
      <c r="W479" s="104" t="s">
        <v>112</v>
      </c>
      <c r="X479" s="104" t="s">
        <v>112</v>
      </c>
      <c r="Y479" s="98"/>
      <c r="Z479" s="97" t="s">
        <v>1284</v>
      </c>
      <c r="AA479" s="96" t="s">
        <v>34</v>
      </c>
      <c r="AB479" s="9">
        <f t="shared" ca="1" si="35"/>
        <v>865</v>
      </c>
      <c r="AC479" s="9" t="str">
        <f t="shared" ca="1" si="36"/>
        <v>Above 1 Year</v>
      </c>
      <c r="AD479" s="9" t="str">
        <f t="shared" ca="1" si="37"/>
        <v/>
      </c>
      <c r="AE479" s="9" t="str">
        <f t="shared" ca="1" si="38"/>
        <v/>
      </c>
      <c r="AF479" s="97" t="s">
        <v>245</v>
      </c>
      <c r="AG479" s="97" t="s">
        <v>4413</v>
      </c>
      <c r="AH479" s="97" t="str">
        <f t="shared" ca="1" si="39"/>
        <v>Above 1 Year</v>
      </c>
    </row>
    <row r="480" spans="1:34" s="24" customFormat="1" ht="25.5" customHeight="1" x14ac:dyDescent="0.25">
      <c r="A480" s="96">
        <v>479</v>
      </c>
      <c r="B480" s="61" t="s">
        <v>2660</v>
      </c>
      <c r="C480" s="97" t="s">
        <v>37</v>
      </c>
      <c r="D480" s="97" t="s">
        <v>2694</v>
      </c>
      <c r="E480" s="97" t="s">
        <v>104</v>
      </c>
      <c r="F480" s="97" t="s">
        <v>1285</v>
      </c>
      <c r="G480" s="96" t="s">
        <v>1286</v>
      </c>
      <c r="H480" s="98">
        <v>45446</v>
      </c>
      <c r="I480" s="96" t="s">
        <v>196</v>
      </c>
      <c r="J480" s="96">
        <v>2024</v>
      </c>
      <c r="K480" s="97" t="s">
        <v>77</v>
      </c>
      <c r="L480" s="97"/>
      <c r="M480" s="97" t="s">
        <v>72</v>
      </c>
      <c r="N480" s="96" t="s">
        <v>31</v>
      </c>
      <c r="O480" s="97" t="s">
        <v>32</v>
      </c>
      <c r="P480" s="98"/>
      <c r="Q480" s="96"/>
      <c r="R480" s="96"/>
      <c r="S480" s="96" t="s">
        <v>3196</v>
      </c>
      <c r="T480" s="96"/>
      <c r="U480" s="97"/>
      <c r="V480" s="97"/>
      <c r="W480" s="104" t="s">
        <v>112</v>
      </c>
      <c r="X480" s="104" t="s">
        <v>112</v>
      </c>
      <c r="Y480" s="98"/>
      <c r="Z480" s="97" t="s">
        <v>1287</v>
      </c>
      <c r="AA480" s="96" t="s">
        <v>34</v>
      </c>
      <c r="AB480" s="9">
        <f t="shared" ca="1" si="35"/>
        <v>865</v>
      </c>
      <c r="AC480" s="9" t="str">
        <f t="shared" ca="1" si="36"/>
        <v>Above 1 Year</v>
      </c>
      <c r="AD480" s="9" t="str">
        <f t="shared" ca="1" si="37"/>
        <v/>
      </c>
      <c r="AE480" s="9" t="str">
        <f t="shared" ca="1" si="38"/>
        <v/>
      </c>
      <c r="AF480" s="97" t="s">
        <v>378</v>
      </c>
      <c r="AG480" s="97" t="s">
        <v>4414</v>
      </c>
      <c r="AH480" s="97" t="str">
        <f t="shared" ca="1" si="39"/>
        <v>Above 1 Year</v>
      </c>
    </row>
    <row r="481" spans="1:34" s="24" customFormat="1" ht="25.5" customHeight="1" x14ac:dyDescent="0.25">
      <c r="A481" s="96">
        <v>480</v>
      </c>
      <c r="B481" s="61" t="s">
        <v>2808</v>
      </c>
      <c r="C481" s="97" t="s">
        <v>41</v>
      </c>
      <c r="D481" s="97" t="s">
        <v>2701</v>
      </c>
      <c r="E481" s="97" t="s">
        <v>42</v>
      </c>
      <c r="F481" s="97" t="s">
        <v>1288</v>
      </c>
      <c r="G481" s="96" t="s">
        <v>666</v>
      </c>
      <c r="H481" s="98">
        <v>45449</v>
      </c>
      <c r="I481" s="96" t="s">
        <v>196</v>
      </c>
      <c r="J481" s="96">
        <v>2024</v>
      </c>
      <c r="K481" s="97" t="s">
        <v>48</v>
      </c>
      <c r="L481" s="97"/>
      <c r="M481" s="97" t="s">
        <v>49</v>
      </c>
      <c r="N481" s="96" t="s">
        <v>31</v>
      </c>
      <c r="O481" s="97" t="s">
        <v>32</v>
      </c>
      <c r="P481" s="98"/>
      <c r="Q481" s="96"/>
      <c r="R481" s="96"/>
      <c r="S481" s="96" t="s">
        <v>3196</v>
      </c>
      <c r="T481" s="96"/>
      <c r="U481" s="97"/>
      <c r="V481" s="97"/>
      <c r="W481" s="104" t="s">
        <v>33</v>
      </c>
      <c r="X481" s="104" t="s">
        <v>33</v>
      </c>
      <c r="Y481" s="98">
        <v>46272</v>
      </c>
      <c r="Z481" s="97" t="s">
        <v>1289</v>
      </c>
      <c r="AA481" s="96" t="s">
        <v>34</v>
      </c>
      <c r="AB481" s="9">
        <f t="shared" ca="1" si="35"/>
        <v>862</v>
      </c>
      <c r="AC481" s="9" t="str">
        <f t="shared" ca="1" si="36"/>
        <v>Above 1 Year</v>
      </c>
      <c r="AD481" s="9">
        <f t="shared" ca="1" si="37"/>
        <v>39</v>
      </c>
      <c r="AE481" s="9" t="str">
        <f t="shared" ca="1" si="38"/>
        <v>Below 45 Days</v>
      </c>
      <c r="AF481" s="97" t="s">
        <v>207</v>
      </c>
      <c r="AG481" s="97" t="s">
        <v>4415</v>
      </c>
      <c r="AH481" s="97" t="str">
        <f t="shared" si="39"/>
        <v/>
      </c>
    </row>
    <row r="482" spans="1:34" s="24" customFormat="1" ht="25.5" customHeight="1" x14ac:dyDescent="0.25">
      <c r="A482" s="96">
        <v>481</v>
      </c>
      <c r="B482" s="61" t="s">
        <v>2660</v>
      </c>
      <c r="C482" s="97" t="s">
        <v>183</v>
      </c>
      <c r="D482" s="97" t="s">
        <v>2710</v>
      </c>
      <c r="E482" s="97" t="s">
        <v>61</v>
      </c>
      <c r="F482" s="97" t="s">
        <v>1164</v>
      </c>
      <c r="G482" s="96" t="s">
        <v>227</v>
      </c>
      <c r="H482" s="98">
        <v>45453</v>
      </c>
      <c r="I482" s="96" t="s">
        <v>196</v>
      </c>
      <c r="J482" s="96">
        <v>2024</v>
      </c>
      <c r="K482" s="97" t="s">
        <v>59</v>
      </c>
      <c r="L482" s="97" t="s">
        <v>228</v>
      </c>
      <c r="M482" s="97" t="s">
        <v>59</v>
      </c>
      <c r="N482" s="96" t="s">
        <v>60</v>
      </c>
      <c r="O482" s="97" t="s">
        <v>32</v>
      </c>
      <c r="P482" s="98"/>
      <c r="Q482" s="96"/>
      <c r="R482" s="96"/>
      <c r="S482" s="96" t="s">
        <v>3196</v>
      </c>
      <c r="T482" s="96"/>
      <c r="U482" s="97"/>
      <c r="V482" s="97"/>
      <c r="W482" s="104" t="s">
        <v>112</v>
      </c>
      <c r="X482" s="104" t="s">
        <v>112</v>
      </c>
      <c r="Y482" s="98"/>
      <c r="Z482" s="97" t="s">
        <v>1290</v>
      </c>
      <c r="AA482" s="96" t="s">
        <v>34</v>
      </c>
      <c r="AB482" s="9">
        <f t="shared" ca="1" si="35"/>
        <v>858</v>
      </c>
      <c r="AC482" s="9" t="str">
        <f t="shared" ca="1" si="36"/>
        <v>Above 1 Year</v>
      </c>
      <c r="AD482" s="9" t="str">
        <f t="shared" ca="1" si="37"/>
        <v/>
      </c>
      <c r="AE482" s="9" t="str">
        <f t="shared" ca="1" si="38"/>
        <v/>
      </c>
      <c r="AF482" s="97" t="s">
        <v>229</v>
      </c>
      <c r="AG482" s="97" t="s">
        <v>4416</v>
      </c>
      <c r="AH482" s="97" t="str">
        <f t="shared" ca="1" si="39"/>
        <v>Above 1 Year</v>
      </c>
    </row>
    <row r="483" spans="1:34" s="24" customFormat="1" ht="25.5" customHeight="1" x14ac:dyDescent="0.25">
      <c r="A483" s="96">
        <v>482</v>
      </c>
      <c r="B483" s="61" t="s">
        <v>2660</v>
      </c>
      <c r="C483" s="97" t="s">
        <v>183</v>
      </c>
      <c r="D483" s="97" t="s">
        <v>2713</v>
      </c>
      <c r="E483" s="97" t="s">
        <v>74</v>
      </c>
      <c r="F483" s="97" t="s">
        <v>1291</v>
      </c>
      <c r="G483" s="96" t="s">
        <v>628</v>
      </c>
      <c r="H483" s="98">
        <v>45454</v>
      </c>
      <c r="I483" s="96" t="s">
        <v>196</v>
      </c>
      <c r="J483" s="96">
        <v>2024</v>
      </c>
      <c r="K483" s="97" t="s">
        <v>48</v>
      </c>
      <c r="L483" s="97"/>
      <c r="M483" s="97" t="s">
        <v>49</v>
      </c>
      <c r="N483" s="96" t="s">
        <v>31</v>
      </c>
      <c r="O483" s="97" t="s">
        <v>32</v>
      </c>
      <c r="P483" s="98"/>
      <c r="Q483" s="96"/>
      <c r="R483" s="96"/>
      <c r="S483" s="96" t="s">
        <v>3196</v>
      </c>
      <c r="T483" s="96"/>
      <c r="U483" s="97"/>
      <c r="V483" s="97"/>
      <c r="W483" s="104" t="s">
        <v>112</v>
      </c>
      <c r="X483" s="104" t="s">
        <v>112</v>
      </c>
      <c r="Y483" s="98"/>
      <c r="Z483" s="97" t="s">
        <v>1292</v>
      </c>
      <c r="AA483" s="96" t="s">
        <v>34</v>
      </c>
      <c r="AB483" s="9">
        <f t="shared" ca="1" si="35"/>
        <v>857</v>
      </c>
      <c r="AC483" s="9" t="str">
        <f t="shared" ca="1" si="36"/>
        <v>Above 1 Year</v>
      </c>
      <c r="AD483" s="9" t="str">
        <f t="shared" ca="1" si="37"/>
        <v/>
      </c>
      <c r="AE483" s="9" t="str">
        <f t="shared" ca="1" si="38"/>
        <v/>
      </c>
      <c r="AF483" s="97" t="s">
        <v>207</v>
      </c>
      <c r="AG483" s="97" t="s">
        <v>4417</v>
      </c>
      <c r="AH483" s="97" t="str">
        <f t="shared" ca="1" si="39"/>
        <v>Above 1 Year</v>
      </c>
    </row>
    <row r="484" spans="1:34" s="24" customFormat="1" ht="25.5" customHeight="1" x14ac:dyDescent="0.25">
      <c r="A484" s="96">
        <v>483</v>
      </c>
      <c r="B484" s="61" t="s">
        <v>2808</v>
      </c>
      <c r="C484" s="97" t="s">
        <v>41</v>
      </c>
      <c r="D484" s="97" t="s">
        <v>2701</v>
      </c>
      <c r="E484" s="97" t="s">
        <v>42</v>
      </c>
      <c r="F484" s="97" t="s">
        <v>1295</v>
      </c>
      <c r="G484" s="96" t="s">
        <v>666</v>
      </c>
      <c r="H484" s="98">
        <v>45458</v>
      </c>
      <c r="I484" s="96" t="s">
        <v>196</v>
      </c>
      <c r="J484" s="96">
        <v>2024</v>
      </c>
      <c r="K484" s="97" t="s">
        <v>48</v>
      </c>
      <c r="L484" s="97"/>
      <c r="M484" s="97" t="s">
        <v>49</v>
      </c>
      <c r="N484" s="96" t="s">
        <v>31</v>
      </c>
      <c r="O484" s="97" t="s">
        <v>32</v>
      </c>
      <c r="P484" s="98"/>
      <c r="Q484" s="96"/>
      <c r="R484" s="96"/>
      <c r="S484" s="96" t="s">
        <v>3196</v>
      </c>
      <c r="T484" s="96"/>
      <c r="U484" s="97"/>
      <c r="V484" s="97"/>
      <c r="W484" s="104" t="s">
        <v>33</v>
      </c>
      <c r="X484" s="104" t="s">
        <v>33</v>
      </c>
      <c r="Y484" s="98">
        <v>46272</v>
      </c>
      <c r="Z484" s="97" t="s">
        <v>1296</v>
      </c>
      <c r="AA484" s="96" t="s">
        <v>34</v>
      </c>
      <c r="AB484" s="9">
        <f t="shared" ca="1" si="35"/>
        <v>853</v>
      </c>
      <c r="AC484" s="9" t="str">
        <f t="shared" ca="1" si="36"/>
        <v>Above 1 Year</v>
      </c>
      <c r="AD484" s="9">
        <f t="shared" ca="1" si="37"/>
        <v>39</v>
      </c>
      <c r="AE484" s="9" t="str">
        <f t="shared" ca="1" si="38"/>
        <v>Below 45 Days</v>
      </c>
      <c r="AF484" s="97" t="s">
        <v>207</v>
      </c>
      <c r="AG484" s="97" t="s">
        <v>4418</v>
      </c>
      <c r="AH484" s="97" t="str">
        <f t="shared" si="39"/>
        <v/>
      </c>
    </row>
    <row r="485" spans="1:34" s="24" customFormat="1" ht="25.5" customHeight="1" x14ac:dyDescent="0.25">
      <c r="A485" s="96">
        <v>484</v>
      </c>
      <c r="B485" s="61" t="s">
        <v>2810</v>
      </c>
      <c r="C485" s="97" t="s">
        <v>62</v>
      </c>
      <c r="D485" s="97" t="s">
        <v>2687</v>
      </c>
      <c r="E485" s="97" t="s">
        <v>118</v>
      </c>
      <c r="F485" s="97" t="s">
        <v>1217</v>
      </c>
      <c r="G485" s="96" t="s">
        <v>462</v>
      </c>
      <c r="H485" s="98">
        <v>45459</v>
      </c>
      <c r="I485" s="96" t="s">
        <v>196</v>
      </c>
      <c r="J485" s="96">
        <v>2024</v>
      </c>
      <c r="K485" s="97" t="s">
        <v>103</v>
      </c>
      <c r="L485" s="97"/>
      <c r="M485" s="97" t="s">
        <v>49</v>
      </c>
      <c r="N485" s="96" t="s">
        <v>31</v>
      </c>
      <c r="O485" s="97" t="s">
        <v>32</v>
      </c>
      <c r="P485" s="98"/>
      <c r="Q485" s="96"/>
      <c r="R485" s="96"/>
      <c r="S485" s="96" t="s">
        <v>3196</v>
      </c>
      <c r="T485" s="96"/>
      <c r="U485" s="97"/>
      <c r="V485" s="97"/>
      <c r="W485" s="104" t="s">
        <v>112</v>
      </c>
      <c r="X485" s="104" t="s">
        <v>112</v>
      </c>
      <c r="Y485" s="98"/>
      <c r="Z485" s="97" t="s">
        <v>1297</v>
      </c>
      <c r="AA485" s="96" t="s">
        <v>34</v>
      </c>
      <c r="AB485" s="9">
        <f t="shared" ca="1" si="35"/>
        <v>852</v>
      </c>
      <c r="AC485" s="9" t="str">
        <f t="shared" ca="1" si="36"/>
        <v>Above 1 Year</v>
      </c>
      <c r="AD485" s="9" t="str">
        <f t="shared" ca="1" si="37"/>
        <v/>
      </c>
      <c r="AE485" s="9" t="str">
        <f t="shared" ca="1" si="38"/>
        <v/>
      </c>
      <c r="AF485" s="97" t="s">
        <v>207</v>
      </c>
      <c r="AG485" s="97" t="s">
        <v>4419</v>
      </c>
      <c r="AH485" s="97" t="str">
        <f t="shared" ca="1" si="39"/>
        <v>Above 1 Year</v>
      </c>
    </row>
    <row r="486" spans="1:34" s="24" customFormat="1" ht="25.5" customHeight="1" x14ac:dyDescent="0.25">
      <c r="A486" s="96">
        <v>485</v>
      </c>
      <c r="B486" s="61" t="s">
        <v>2808</v>
      </c>
      <c r="C486" s="97" t="s">
        <v>2661</v>
      </c>
      <c r="D486" s="99" t="s">
        <v>2692</v>
      </c>
      <c r="E486" s="99" t="s">
        <v>89</v>
      </c>
      <c r="F486" s="99" t="s">
        <v>1298</v>
      </c>
      <c r="G486" s="100" t="s">
        <v>666</v>
      </c>
      <c r="H486" s="101">
        <v>45459</v>
      </c>
      <c r="I486" s="100" t="s">
        <v>196</v>
      </c>
      <c r="J486" s="100">
        <v>2024</v>
      </c>
      <c r="K486" s="102" t="s">
        <v>48</v>
      </c>
      <c r="L486" s="99"/>
      <c r="M486" s="99" t="s">
        <v>49</v>
      </c>
      <c r="N486" s="100" t="s">
        <v>31</v>
      </c>
      <c r="O486" s="99" t="s">
        <v>32</v>
      </c>
      <c r="P486" s="101"/>
      <c r="Q486" s="100"/>
      <c r="R486" s="100"/>
      <c r="S486" s="96" t="s">
        <v>3196</v>
      </c>
      <c r="T486" s="100"/>
      <c r="U486" s="99"/>
      <c r="V486" s="99"/>
      <c r="W486" s="104" t="s">
        <v>141</v>
      </c>
      <c r="X486" s="104" t="s">
        <v>141</v>
      </c>
      <c r="Y486" s="98"/>
      <c r="Z486" s="99" t="s">
        <v>1299</v>
      </c>
      <c r="AA486" s="100" t="s">
        <v>34</v>
      </c>
      <c r="AB486" s="9">
        <f t="shared" ca="1" si="35"/>
        <v>852</v>
      </c>
      <c r="AC486" s="9" t="str">
        <f t="shared" ca="1" si="36"/>
        <v>Above 1 Year</v>
      </c>
      <c r="AD486" s="9" t="str">
        <f t="shared" ca="1" si="37"/>
        <v/>
      </c>
      <c r="AE486" s="9" t="str">
        <f t="shared" ca="1" si="38"/>
        <v/>
      </c>
      <c r="AF486" s="100" t="s">
        <v>207</v>
      </c>
      <c r="AG486" s="97" t="s">
        <v>4420</v>
      </c>
      <c r="AH486" s="97" t="str">
        <f t="shared" ca="1" si="39"/>
        <v>Above 1 Year</v>
      </c>
    </row>
    <row r="487" spans="1:34" s="24" customFormat="1" ht="25.5" customHeight="1" x14ac:dyDescent="0.25">
      <c r="A487" s="96">
        <v>486</v>
      </c>
      <c r="B487" s="61" t="s">
        <v>2660</v>
      </c>
      <c r="C487" s="97" t="s">
        <v>46</v>
      </c>
      <c r="D487" s="99" t="s">
        <v>2666</v>
      </c>
      <c r="E487" s="99" t="s">
        <v>64</v>
      </c>
      <c r="F487" s="99" t="s">
        <v>1300</v>
      </c>
      <c r="G487" s="100" t="s">
        <v>1301</v>
      </c>
      <c r="H487" s="101">
        <v>45460</v>
      </c>
      <c r="I487" s="100" t="s">
        <v>196</v>
      </c>
      <c r="J487" s="100">
        <v>2024</v>
      </c>
      <c r="K487" s="102" t="s">
        <v>94</v>
      </c>
      <c r="L487" s="99"/>
      <c r="M487" s="99" t="s">
        <v>94</v>
      </c>
      <c r="N487" s="100" t="s">
        <v>31</v>
      </c>
      <c r="O487" s="99" t="s">
        <v>32</v>
      </c>
      <c r="P487" s="101"/>
      <c r="Q487" s="100"/>
      <c r="R487" s="100"/>
      <c r="S487" s="96" t="s">
        <v>3196</v>
      </c>
      <c r="T487" s="100"/>
      <c r="U487" s="99"/>
      <c r="V487" s="99"/>
      <c r="W487" s="104" t="s">
        <v>128</v>
      </c>
      <c r="X487" s="104" t="s">
        <v>128</v>
      </c>
      <c r="Y487" s="98"/>
      <c r="Z487" s="99" t="s">
        <v>1302</v>
      </c>
      <c r="AA487" s="100" t="s">
        <v>34</v>
      </c>
      <c r="AB487" s="9">
        <f t="shared" ca="1" si="35"/>
        <v>851</v>
      </c>
      <c r="AC487" s="9" t="str">
        <f t="shared" ca="1" si="36"/>
        <v>Above 1 Year</v>
      </c>
      <c r="AD487" s="9" t="str">
        <f t="shared" ca="1" si="37"/>
        <v/>
      </c>
      <c r="AE487" s="9" t="str">
        <f t="shared" ca="1" si="38"/>
        <v/>
      </c>
      <c r="AF487" s="100" t="s">
        <v>245</v>
      </c>
      <c r="AG487" s="97" t="s">
        <v>4421</v>
      </c>
      <c r="AH487" s="97" t="str">
        <f t="shared" ca="1" si="39"/>
        <v>Above 1 Year</v>
      </c>
    </row>
    <row r="488" spans="1:34" s="24" customFormat="1" ht="25.5" customHeight="1" x14ac:dyDescent="0.25">
      <c r="A488" s="96">
        <v>487</v>
      </c>
      <c r="B488" s="61" t="s">
        <v>2660</v>
      </c>
      <c r="C488" s="97" t="s">
        <v>37</v>
      </c>
      <c r="D488" s="99" t="s">
        <v>2672</v>
      </c>
      <c r="E488" s="99" t="s">
        <v>104</v>
      </c>
      <c r="F488" s="99" t="s">
        <v>1303</v>
      </c>
      <c r="G488" s="100" t="s">
        <v>243</v>
      </c>
      <c r="H488" s="101">
        <v>45462</v>
      </c>
      <c r="I488" s="100" t="s">
        <v>196</v>
      </c>
      <c r="J488" s="100">
        <v>2024</v>
      </c>
      <c r="K488" s="102" t="s">
        <v>94</v>
      </c>
      <c r="L488" s="99"/>
      <c r="M488" s="99" t="s">
        <v>94</v>
      </c>
      <c r="N488" s="100" t="s">
        <v>31</v>
      </c>
      <c r="O488" s="99" t="s">
        <v>32</v>
      </c>
      <c r="P488" s="101"/>
      <c r="Q488" s="100"/>
      <c r="R488" s="100"/>
      <c r="S488" s="96" t="s">
        <v>3196</v>
      </c>
      <c r="T488" s="100"/>
      <c r="U488" s="99"/>
      <c r="V488" s="99"/>
      <c r="W488" s="104" t="s">
        <v>112</v>
      </c>
      <c r="X488" s="104" t="s">
        <v>112</v>
      </c>
      <c r="Y488" s="98"/>
      <c r="Z488" s="99" t="s">
        <v>1304</v>
      </c>
      <c r="AA488" s="100" t="s">
        <v>34</v>
      </c>
      <c r="AB488" s="9">
        <f t="shared" ca="1" si="35"/>
        <v>849</v>
      </c>
      <c r="AC488" s="9" t="str">
        <f t="shared" ca="1" si="36"/>
        <v>Above 1 Year</v>
      </c>
      <c r="AD488" s="9" t="str">
        <f t="shared" ca="1" si="37"/>
        <v/>
      </c>
      <c r="AE488" s="9" t="str">
        <f t="shared" ca="1" si="38"/>
        <v/>
      </c>
      <c r="AF488" s="100" t="s">
        <v>245</v>
      </c>
      <c r="AG488" s="97" t="s">
        <v>4422</v>
      </c>
      <c r="AH488" s="97" t="str">
        <f t="shared" ca="1" si="39"/>
        <v>Above 1 Year</v>
      </c>
    </row>
    <row r="489" spans="1:34" s="24" customFormat="1" ht="25.5" customHeight="1" x14ac:dyDescent="0.25">
      <c r="A489" s="96">
        <v>488</v>
      </c>
      <c r="B489" s="61" t="s">
        <v>2660</v>
      </c>
      <c r="C489" s="97" t="s">
        <v>37</v>
      </c>
      <c r="D489" s="97" t="s">
        <v>2671</v>
      </c>
      <c r="E489" s="97" t="s">
        <v>38</v>
      </c>
      <c r="F489" s="97" t="s">
        <v>194</v>
      </c>
      <c r="G489" s="96" t="s">
        <v>195</v>
      </c>
      <c r="H489" s="98">
        <v>45464</v>
      </c>
      <c r="I489" s="96" t="s">
        <v>196</v>
      </c>
      <c r="J489" s="96">
        <v>2024</v>
      </c>
      <c r="K489" s="97" t="s">
        <v>29</v>
      </c>
      <c r="L489" s="97"/>
      <c r="M489" s="97" t="s">
        <v>30</v>
      </c>
      <c r="N489" s="96" t="s">
        <v>31</v>
      </c>
      <c r="O489" s="97" t="s">
        <v>32</v>
      </c>
      <c r="P489" s="98">
        <v>45988</v>
      </c>
      <c r="Q489" s="96"/>
      <c r="R489" s="96"/>
      <c r="S489" s="96" t="s">
        <v>3196</v>
      </c>
      <c r="T489" s="96"/>
      <c r="U489" s="97"/>
      <c r="V489" s="97"/>
      <c r="W489" s="104" t="s">
        <v>33</v>
      </c>
      <c r="X489" s="104" t="s">
        <v>33</v>
      </c>
      <c r="Y489" s="98">
        <v>45988</v>
      </c>
      <c r="Z489" s="97" t="s">
        <v>197</v>
      </c>
      <c r="AA489" s="96" t="s">
        <v>34</v>
      </c>
      <c r="AB489" s="9">
        <f t="shared" ca="1" si="35"/>
        <v>847</v>
      </c>
      <c r="AC489" s="9" t="str">
        <f t="shared" ca="1" si="36"/>
        <v>Above 1 Year</v>
      </c>
      <c r="AD489" s="9">
        <f t="shared" ca="1" si="37"/>
        <v>323</v>
      </c>
      <c r="AE489" s="9" t="str">
        <f t="shared" ca="1" si="38"/>
        <v>Above 6 Months</v>
      </c>
      <c r="AF489" s="97" t="s">
        <v>198</v>
      </c>
      <c r="AG489" s="97" t="s">
        <v>4423</v>
      </c>
      <c r="AH489" s="97" t="str">
        <f t="shared" si="39"/>
        <v/>
      </c>
    </row>
    <row r="490" spans="1:34" s="24" customFormat="1" ht="25.5" customHeight="1" x14ac:dyDescent="0.25">
      <c r="A490" s="96">
        <v>489</v>
      </c>
      <c r="B490" s="61" t="s">
        <v>2810</v>
      </c>
      <c r="C490" s="97">
        <v>0</v>
      </c>
      <c r="D490" s="97" t="s">
        <v>2688</v>
      </c>
      <c r="E490" s="97" t="s">
        <v>68</v>
      </c>
      <c r="F490" s="97" t="s">
        <v>1310</v>
      </c>
      <c r="G490" s="96" t="s">
        <v>227</v>
      </c>
      <c r="H490" s="98">
        <v>45465</v>
      </c>
      <c r="I490" s="96" t="s">
        <v>196</v>
      </c>
      <c r="J490" s="96">
        <v>2024</v>
      </c>
      <c r="K490" s="97" t="s">
        <v>59</v>
      </c>
      <c r="L490" s="97" t="s">
        <v>228</v>
      </c>
      <c r="M490" s="97" t="s">
        <v>59</v>
      </c>
      <c r="N490" s="96" t="s">
        <v>60</v>
      </c>
      <c r="O490" s="97" t="s">
        <v>32</v>
      </c>
      <c r="P490" s="98"/>
      <c r="Q490" s="96"/>
      <c r="R490" s="96"/>
      <c r="S490" s="96" t="s">
        <v>3196</v>
      </c>
      <c r="T490" s="96"/>
      <c r="U490" s="97"/>
      <c r="V490" s="97"/>
      <c r="W490" s="104" t="s">
        <v>112</v>
      </c>
      <c r="X490" s="104" t="s">
        <v>112</v>
      </c>
      <c r="Y490" s="98"/>
      <c r="Z490" s="97" t="s">
        <v>1311</v>
      </c>
      <c r="AA490" s="96" t="s">
        <v>34</v>
      </c>
      <c r="AB490" s="9">
        <f t="shared" ca="1" si="35"/>
        <v>846</v>
      </c>
      <c r="AC490" s="9" t="str">
        <f t="shared" ca="1" si="36"/>
        <v>Above 1 Year</v>
      </c>
      <c r="AD490" s="9" t="str">
        <f t="shared" ca="1" si="37"/>
        <v/>
      </c>
      <c r="AE490" s="9" t="str">
        <f t="shared" ca="1" si="38"/>
        <v/>
      </c>
      <c r="AF490" s="97" t="s">
        <v>229</v>
      </c>
      <c r="AG490" s="97" t="s">
        <v>4424</v>
      </c>
      <c r="AH490" s="97" t="str">
        <f t="shared" ca="1" si="39"/>
        <v>Above 1 Year</v>
      </c>
    </row>
    <row r="491" spans="1:34" s="24" customFormat="1" ht="25.5" customHeight="1" x14ac:dyDescent="0.25">
      <c r="A491" s="96">
        <v>490</v>
      </c>
      <c r="B491" s="61" t="s">
        <v>2810</v>
      </c>
      <c r="C491" s="97" t="s">
        <v>62</v>
      </c>
      <c r="D491" s="97" t="s">
        <v>2668</v>
      </c>
      <c r="E491" s="97" t="s">
        <v>63</v>
      </c>
      <c r="F491" s="97" t="s">
        <v>1247</v>
      </c>
      <c r="G491" s="96" t="s">
        <v>1315</v>
      </c>
      <c r="H491" s="98">
        <v>45474</v>
      </c>
      <c r="I491" s="96" t="s">
        <v>215</v>
      </c>
      <c r="J491" s="96">
        <v>2024</v>
      </c>
      <c r="K491" s="97" t="s">
        <v>70</v>
      </c>
      <c r="L491" s="97"/>
      <c r="M491" s="97" t="s">
        <v>70</v>
      </c>
      <c r="N491" s="96" t="s">
        <v>70</v>
      </c>
      <c r="O491" s="97" t="s">
        <v>32</v>
      </c>
      <c r="P491" s="98"/>
      <c r="Q491" s="96"/>
      <c r="R491" s="96"/>
      <c r="S491" s="96" t="s">
        <v>3196</v>
      </c>
      <c r="T491" s="96"/>
      <c r="U491" s="97"/>
      <c r="V491" s="97"/>
      <c r="W491" s="104" t="s">
        <v>112</v>
      </c>
      <c r="X491" s="104" t="s">
        <v>112</v>
      </c>
      <c r="Y491" s="98"/>
      <c r="Z491" s="97" t="s">
        <v>1316</v>
      </c>
      <c r="AA491" s="96" t="s">
        <v>34</v>
      </c>
      <c r="AB491" s="9">
        <f t="shared" ca="1" si="35"/>
        <v>837</v>
      </c>
      <c r="AC491" s="9" t="str">
        <f t="shared" ca="1" si="36"/>
        <v>Above 1 Year</v>
      </c>
      <c r="AD491" s="9" t="str">
        <f t="shared" ca="1" si="37"/>
        <v/>
      </c>
      <c r="AE491" s="9" t="str">
        <f t="shared" ca="1" si="38"/>
        <v/>
      </c>
      <c r="AF491" s="97" t="s">
        <v>254</v>
      </c>
      <c r="AG491" s="97" t="s">
        <v>4425</v>
      </c>
      <c r="AH491" s="97" t="str">
        <f t="shared" ca="1" si="39"/>
        <v>Above 1 Year</v>
      </c>
    </row>
    <row r="492" spans="1:34" s="24" customFormat="1" ht="25.5" customHeight="1" x14ac:dyDescent="0.25">
      <c r="A492" s="96">
        <v>491</v>
      </c>
      <c r="B492" s="61" t="s">
        <v>2660</v>
      </c>
      <c r="C492" s="97" t="s">
        <v>37</v>
      </c>
      <c r="D492" s="97" t="s">
        <v>2667</v>
      </c>
      <c r="E492" s="97" t="s">
        <v>90</v>
      </c>
      <c r="F492" s="97" t="s">
        <v>1317</v>
      </c>
      <c r="G492" s="96" t="s">
        <v>1318</v>
      </c>
      <c r="H492" s="98">
        <v>45475</v>
      </c>
      <c r="I492" s="96" t="s">
        <v>215</v>
      </c>
      <c r="J492" s="96">
        <v>2024</v>
      </c>
      <c r="K492" s="97" t="s">
        <v>111</v>
      </c>
      <c r="L492" s="97" t="s">
        <v>997</v>
      </c>
      <c r="M492" s="97" t="s">
        <v>111</v>
      </c>
      <c r="N492" s="96" t="s">
        <v>31</v>
      </c>
      <c r="O492" s="97" t="s">
        <v>45</v>
      </c>
      <c r="P492" s="98">
        <v>45748</v>
      </c>
      <c r="Q492" s="96" t="s">
        <v>191</v>
      </c>
      <c r="R492" s="96"/>
      <c r="S492" s="96" t="s">
        <v>7126</v>
      </c>
      <c r="T492" s="96"/>
      <c r="U492" s="97"/>
      <c r="V492" s="97"/>
      <c r="W492" s="104" t="s">
        <v>33</v>
      </c>
      <c r="X492" s="104" t="s">
        <v>2923</v>
      </c>
      <c r="Y492" s="98"/>
      <c r="Z492" s="97" t="s">
        <v>1319</v>
      </c>
      <c r="AA492" s="96" t="s">
        <v>34</v>
      </c>
      <c r="AB492" s="9" t="str">
        <f t="shared" ca="1" si="35"/>
        <v/>
      </c>
      <c r="AC492" s="9" t="str">
        <f t="shared" si="36"/>
        <v/>
      </c>
      <c r="AD492" s="9" t="str">
        <f t="shared" ca="1" si="37"/>
        <v/>
      </c>
      <c r="AE492" s="9" t="str">
        <f t="shared" ca="1" si="38"/>
        <v/>
      </c>
      <c r="AF492" s="97" t="s">
        <v>733</v>
      </c>
      <c r="AG492" s="97" t="s">
        <v>4426</v>
      </c>
      <c r="AH492" s="97" t="str">
        <f t="shared" si="39"/>
        <v/>
      </c>
    </row>
    <row r="493" spans="1:34" s="24" customFormat="1" ht="25.5" customHeight="1" x14ac:dyDescent="0.25">
      <c r="A493" s="96">
        <v>492</v>
      </c>
      <c r="B493" s="61" t="s">
        <v>2660</v>
      </c>
      <c r="C493" s="97" t="s">
        <v>37</v>
      </c>
      <c r="D493" s="97" t="s">
        <v>2672</v>
      </c>
      <c r="E493" s="97" t="s">
        <v>104</v>
      </c>
      <c r="F493" s="97" t="s">
        <v>1320</v>
      </c>
      <c r="G493" s="96" t="s">
        <v>243</v>
      </c>
      <c r="H493" s="98">
        <v>45475</v>
      </c>
      <c r="I493" s="96" t="s">
        <v>215</v>
      </c>
      <c r="J493" s="96">
        <v>2024</v>
      </c>
      <c r="K493" s="97" t="s">
        <v>94</v>
      </c>
      <c r="L493" s="97"/>
      <c r="M493" s="97" t="s">
        <v>94</v>
      </c>
      <c r="N493" s="96" t="s">
        <v>31</v>
      </c>
      <c r="O493" s="97" t="s">
        <v>32</v>
      </c>
      <c r="P493" s="98"/>
      <c r="Q493" s="96"/>
      <c r="R493" s="96"/>
      <c r="S493" s="96" t="s">
        <v>3196</v>
      </c>
      <c r="T493" s="96"/>
      <c r="U493" s="97"/>
      <c r="V493" s="97"/>
      <c r="W493" s="104" t="s">
        <v>112</v>
      </c>
      <c r="X493" s="104" t="s">
        <v>112</v>
      </c>
      <c r="Y493" s="98"/>
      <c r="Z493" s="97" t="s">
        <v>1321</v>
      </c>
      <c r="AA493" s="96" t="s">
        <v>34</v>
      </c>
      <c r="AB493" s="9">
        <f t="shared" ca="1" si="35"/>
        <v>836</v>
      </c>
      <c r="AC493" s="9" t="str">
        <f t="shared" ca="1" si="36"/>
        <v>Above 1 Year</v>
      </c>
      <c r="AD493" s="9" t="str">
        <f t="shared" ca="1" si="37"/>
        <v/>
      </c>
      <c r="AE493" s="9" t="str">
        <f t="shared" ca="1" si="38"/>
        <v/>
      </c>
      <c r="AF493" s="97" t="s">
        <v>245</v>
      </c>
      <c r="AG493" s="97" t="s">
        <v>4427</v>
      </c>
      <c r="AH493" s="97" t="str">
        <f t="shared" ca="1" si="39"/>
        <v>Above 1 Year</v>
      </c>
    </row>
    <row r="494" spans="1:34" s="24" customFormat="1" ht="25.5" customHeight="1" x14ac:dyDescent="0.25">
      <c r="A494" s="96">
        <v>493</v>
      </c>
      <c r="B494" s="61" t="s">
        <v>2660</v>
      </c>
      <c r="C494" s="97" t="s">
        <v>37</v>
      </c>
      <c r="D494" s="97" t="s">
        <v>2683</v>
      </c>
      <c r="E494" s="97" t="s">
        <v>90</v>
      </c>
      <c r="F494" s="97" t="s">
        <v>979</v>
      </c>
      <c r="G494" s="96" t="s">
        <v>980</v>
      </c>
      <c r="H494" s="98">
        <v>45476</v>
      </c>
      <c r="I494" s="96" t="s">
        <v>215</v>
      </c>
      <c r="J494" s="96">
        <v>2024</v>
      </c>
      <c r="K494" s="97" t="s">
        <v>39</v>
      </c>
      <c r="L494" s="97"/>
      <c r="M494" s="97" t="s">
        <v>39</v>
      </c>
      <c r="N494" s="96" t="s">
        <v>31</v>
      </c>
      <c r="O494" s="97" t="s">
        <v>32</v>
      </c>
      <c r="P494" s="98"/>
      <c r="Q494" s="96"/>
      <c r="R494" s="96"/>
      <c r="S494" s="96" t="s">
        <v>3196</v>
      </c>
      <c r="T494" s="96"/>
      <c r="U494" s="97"/>
      <c r="V494" s="97"/>
      <c r="W494" s="104" t="s">
        <v>50</v>
      </c>
      <c r="X494" s="104" t="s">
        <v>50</v>
      </c>
      <c r="Y494" s="98"/>
      <c r="Z494" s="97" t="s">
        <v>981</v>
      </c>
      <c r="AA494" s="96" t="s">
        <v>34</v>
      </c>
      <c r="AB494" s="9">
        <f t="shared" ca="1" si="35"/>
        <v>835</v>
      </c>
      <c r="AC494" s="9" t="str">
        <f t="shared" ca="1" si="36"/>
        <v>Above 1 Year</v>
      </c>
      <c r="AD494" s="9" t="str">
        <f t="shared" ca="1" si="37"/>
        <v/>
      </c>
      <c r="AE494" s="9" t="str">
        <f t="shared" ca="1" si="38"/>
        <v/>
      </c>
      <c r="AF494" s="97" t="s">
        <v>203</v>
      </c>
      <c r="AG494" s="97" t="s">
        <v>4428</v>
      </c>
      <c r="AH494" s="97" t="str">
        <f t="shared" ca="1" si="39"/>
        <v>Above 1 Year</v>
      </c>
    </row>
    <row r="495" spans="1:34" s="24" customFormat="1" ht="25.5" customHeight="1" x14ac:dyDescent="0.25">
      <c r="A495" s="96">
        <v>494</v>
      </c>
      <c r="B495" s="61" t="s">
        <v>2810</v>
      </c>
      <c r="C495" s="97">
        <v>0</v>
      </c>
      <c r="D495" s="97" t="s">
        <v>2688</v>
      </c>
      <c r="E495" s="97" t="s">
        <v>68</v>
      </c>
      <c r="F495" s="97" t="s">
        <v>1322</v>
      </c>
      <c r="G495" s="96" t="s">
        <v>264</v>
      </c>
      <c r="H495" s="98">
        <v>45476</v>
      </c>
      <c r="I495" s="96" t="s">
        <v>215</v>
      </c>
      <c r="J495" s="96">
        <v>2024</v>
      </c>
      <c r="K495" s="97" t="s">
        <v>59</v>
      </c>
      <c r="L495" s="97" t="s">
        <v>265</v>
      </c>
      <c r="M495" s="97" t="s">
        <v>59</v>
      </c>
      <c r="N495" s="96" t="s">
        <v>60</v>
      </c>
      <c r="O495" s="97" t="s">
        <v>32</v>
      </c>
      <c r="P495" s="98"/>
      <c r="Q495" s="96"/>
      <c r="R495" s="96"/>
      <c r="S495" s="96" t="s">
        <v>3196</v>
      </c>
      <c r="T495" s="96"/>
      <c r="U495" s="97"/>
      <c r="V495" s="97"/>
      <c r="W495" s="104" t="s">
        <v>112</v>
      </c>
      <c r="X495" s="104" t="s">
        <v>112</v>
      </c>
      <c r="Y495" s="98"/>
      <c r="Z495" s="97" t="s">
        <v>1323</v>
      </c>
      <c r="AA495" s="96" t="s">
        <v>34</v>
      </c>
      <c r="AB495" s="9">
        <f t="shared" ca="1" si="35"/>
        <v>835</v>
      </c>
      <c r="AC495" s="9" t="str">
        <f t="shared" ca="1" si="36"/>
        <v>Above 1 Year</v>
      </c>
      <c r="AD495" s="9" t="str">
        <f t="shared" ca="1" si="37"/>
        <v/>
      </c>
      <c r="AE495" s="9" t="str">
        <f t="shared" ca="1" si="38"/>
        <v/>
      </c>
      <c r="AF495" s="97" t="s">
        <v>229</v>
      </c>
      <c r="AG495" s="97" t="s">
        <v>4429</v>
      </c>
      <c r="AH495" s="97" t="str">
        <f t="shared" ca="1" si="39"/>
        <v>Above 1 Year</v>
      </c>
    </row>
    <row r="496" spans="1:34" s="24" customFormat="1" ht="25.5" customHeight="1" x14ac:dyDescent="0.25">
      <c r="A496" s="96">
        <v>495</v>
      </c>
      <c r="B496" s="61" t="s">
        <v>2660</v>
      </c>
      <c r="C496" s="97" t="s">
        <v>183</v>
      </c>
      <c r="D496" s="97" t="s">
        <v>3038</v>
      </c>
      <c r="E496" s="97" t="s">
        <v>74</v>
      </c>
      <c r="F496" s="97" t="s">
        <v>1324</v>
      </c>
      <c r="G496" s="96" t="s">
        <v>302</v>
      </c>
      <c r="H496" s="98">
        <v>45476</v>
      </c>
      <c r="I496" s="96" t="s">
        <v>215</v>
      </c>
      <c r="J496" s="96">
        <v>2024</v>
      </c>
      <c r="K496" s="97" t="s">
        <v>94</v>
      </c>
      <c r="L496" s="97"/>
      <c r="M496" s="97" t="s">
        <v>94</v>
      </c>
      <c r="N496" s="96" t="s">
        <v>31</v>
      </c>
      <c r="O496" s="97" t="s">
        <v>32</v>
      </c>
      <c r="P496" s="98"/>
      <c r="Q496" s="96"/>
      <c r="R496" s="96"/>
      <c r="S496" s="96" t="s">
        <v>3196</v>
      </c>
      <c r="T496" s="96"/>
      <c r="U496" s="97"/>
      <c r="V496" s="97"/>
      <c r="W496" s="104" t="s">
        <v>128</v>
      </c>
      <c r="X496" s="104" t="s">
        <v>128</v>
      </c>
      <c r="Y496" s="98"/>
      <c r="Z496" s="97" t="s">
        <v>1325</v>
      </c>
      <c r="AA496" s="96" t="s">
        <v>34</v>
      </c>
      <c r="AB496" s="9">
        <f t="shared" ca="1" si="35"/>
        <v>835</v>
      </c>
      <c r="AC496" s="9" t="str">
        <f t="shared" ca="1" si="36"/>
        <v>Above 1 Year</v>
      </c>
      <c r="AD496" s="9" t="str">
        <f t="shared" ca="1" si="37"/>
        <v/>
      </c>
      <c r="AE496" s="9" t="str">
        <f t="shared" ca="1" si="38"/>
        <v/>
      </c>
      <c r="AF496" s="97" t="s">
        <v>245</v>
      </c>
      <c r="AG496" s="97" t="s">
        <v>4430</v>
      </c>
      <c r="AH496" s="97" t="str">
        <f t="shared" ca="1" si="39"/>
        <v>Above 1 Year</v>
      </c>
    </row>
    <row r="497" spans="1:34" s="24" customFormat="1" ht="25.5" customHeight="1" x14ac:dyDescent="0.25">
      <c r="A497" s="96">
        <v>496</v>
      </c>
      <c r="B497" s="61" t="s">
        <v>2660</v>
      </c>
      <c r="C497" s="97" t="s">
        <v>183</v>
      </c>
      <c r="D497" s="97" t="s">
        <v>2713</v>
      </c>
      <c r="E497" s="97" t="s">
        <v>74</v>
      </c>
      <c r="F497" s="97" t="s">
        <v>1327</v>
      </c>
      <c r="G497" s="96" t="s">
        <v>1328</v>
      </c>
      <c r="H497" s="98">
        <v>45477</v>
      </c>
      <c r="I497" s="96" t="s">
        <v>215</v>
      </c>
      <c r="J497" s="96">
        <v>2024</v>
      </c>
      <c r="K497" s="97" t="s">
        <v>115</v>
      </c>
      <c r="L497" s="97"/>
      <c r="M497" s="97" t="s">
        <v>154</v>
      </c>
      <c r="N497" s="96" t="s">
        <v>31</v>
      </c>
      <c r="O497" s="97" t="s">
        <v>32</v>
      </c>
      <c r="P497" s="98"/>
      <c r="Q497" s="96"/>
      <c r="R497" s="96"/>
      <c r="S497" s="96" t="s">
        <v>3196</v>
      </c>
      <c r="T497" s="96"/>
      <c r="U497" s="97"/>
      <c r="V497" s="97"/>
      <c r="W497" s="104" t="s">
        <v>172</v>
      </c>
      <c r="X497" s="104" t="s">
        <v>128</v>
      </c>
      <c r="Y497" s="98"/>
      <c r="Z497" s="97" t="s">
        <v>1329</v>
      </c>
      <c r="AA497" s="96" t="s">
        <v>34</v>
      </c>
      <c r="AB497" s="9">
        <f t="shared" ca="1" si="35"/>
        <v>834</v>
      </c>
      <c r="AC497" s="9" t="str">
        <f t="shared" ca="1" si="36"/>
        <v>Above 1 Year</v>
      </c>
      <c r="AD497" s="9" t="str">
        <f t="shared" ca="1" si="37"/>
        <v/>
      </c>
      <c r="AE497" s="9" t="str">
        <f t="shared" ca="1" si="38"/>
        <v/>
      </c>
      <c r="AF497" s="97" t="s">
        <v>291</v>
      </c>
      <c r="AG497" s="97" t="s">
        <v>4431</v>
      </c>
      <c r="AH497" s="97" t="str">
        <f t="shared" ca="1" si="39"/>
        <v>Above 1 Year</v>
      </c>
    </row>
    <row r="498" spans="1:34" s="24" customFormat="1" ht="25.5" customHeight="1" x14ac:dyDescent="0.25">
      <c r="A498" s="96">
        <v>497</v>
      </c>
      <c r="B498" s="61" t="s">
        <v>2810</v>
      </c>
      <c r="C498" s="97" t="s">
        <v>62</v>
      </c>
      <c r="D498" s="97" t="s">
        <v>2687</v>
      </c>
      <c r="E498" s="97" t="s">
        <v>118</v>
      </c>
      <c r="F498" s="97" t="s">
        <v>1222</v>
      </c>
      <c r="G498" s="96" t="s">
        <v>1332</v>
      </c>
      <c r="H498" s="98">
        <v>45480</v>
      </c>
      <c r="I498" s="96" t="s">
        <v>215</v>
      </c>
      <c r="J498" s="96">
        <v>2024</v>
      </c>
      <c r="K498" s="97" t="s">
        <v>71</v>
      </c>
      <c r="L498" s="97"/>
      <c r="M498" s="97" t="s">
        <v>72</v>
      </c>
      <c r="N498" s="96" t="s">
        <v>31</v>
      </c>
      <c r="O498" s="97" t="s">
        <v>32</v>
      </c>
      <c r="P498" s="98"/>
      <c r="Q498" s="96"/>
      <c r="R498" s="96"/>
      <c r="S498" s="96" t="s">
        <v>3196</v>
      </c>
      <c r="T498" s="96"/>
      <c r="U498" s="97"/>
      <c r="V498" s="97"/>
      <c r="W498" s="104" t="s">
        <v>112</v>
      </c>
      <c r="X498" s="104" t="s">
        <v>112</v>
      </c>
      <c r="Y498" s="98"/>
      <c r="Z498" s="97" t="s">
        <v>1333</v>
      </c>
      <c r="AA498" s="96" t="s">
        <v>34</v>
      </c>
      <c r="AB498" s="9">
        <f t="shared" ca="1" si="35"/>
        <v>831</v>
      </c>
      <c r="AC498" s="9" t="str">
        <f t="shared" ca="1" si="36"/>
        <v>Above 1 Year</v>
      </c>
      <c r="AD498" s="9" t="str">
        <f t="shared" ca="1" si="37"/>
        <v/>
      </c>
      <c r="AE498" s="9" t="str">
        <f t="shared" ca="1" si="38"/>
        <v/>
      </c>
      <c r="AF498" s="97" t="s">
        <v>378</v>
      </c>
      <c r="AG498" s="97" t="s">
        <v>4432</v>
      </c>
      <c r="AH498" s="97" t="str">
        <f t="shared" ca="1" si="39"/>
        <v>Above 1 Year</v>
      </c>
    </row>
    <row r="499" spans="1:34" s="24" customFormat="1" ht="25.5" customHeight="1" x14ac:dyDescent="0.25">
      <c r="A499" s="96">
        <v>498</v>
      </c>
      <c r="B499" s="61" t="s">
        <v>2808</v>
      </c>
      <c r="C499" s="97">
        <v>0</v>
      </c>
      <c r="D499" s="97" t="s">
        <v>2715</v>
      </c>
      <c r="E499" s="97" t="s">
        <v>51</v>
      </c>
      <c r="F499" s="97" t="s">
        <v>1322</v>
      </c>
      <c r="G499" s="96" t="s">
        <v>227</v>
      </c>
      <c r="H499" s="98">
        <v>45481</v>
      </c>
      <c r="I499" s="96" t="s">
        <v>215</v>
      </c>
      <c r="J499" s="96">
        <v>2024</v>
      </c>
      <c r="K499" s="97" t="s">
        <v>59</v>
      </c>
      <c r="L499" s="97" t="s">
        <v>228</v>
      </c>
      <c r="M499" s="97" t="s">
        <v>59</v>
      </c>
      <c r="N499" s="96" t="s">
        <v>60</v>
      </c>
      <c r="O499" s="97" t="s">
        <v>32</v>
      </c>
      <c r="P499" s="98"/>
      <c r="Q499" s="96"/>
      <c r="R499" s="96"/>
      <c r="S499" s="96" t="s">
        <v>3196</v>
      </c>
      <c r="T499" s="96"/>
      <c r="U499" s="97"/>
      <c r="V499" s="97"/>
      <c r="W499" s="104" t="s">
        <v>112</v>
      </c>
      <c r="X499" s="104" t="s">
        <v>112</v>
      </c>
      <c r="Y499" s="98"/>
      <c r="Z499" s="97" t="s">
        <v>1334</v>
      </c>
      <c r="AA499" s="96" t="s">
        <v>34</v>
      </c>
      <c r="AB499" s="9">
        <f t="shared" ca="1" si="35"/>
        <v>830</v>
      </c>
      <c r="AC499" s="9" t="str">
        <f t="shared" ca="1" si="36"/>
        <v>Above 1 Year</v>
      </c>
      <c r="AD499" s="9" t="str">
        <f t="shared" ca="1" si="37"/>
        <v/>
      </c>
      <c r="AE499" s="9" t="str">
        <f t="shared" ca="1" si="38"/>
        <v/>
      </c>
      <c r="AF499" s="97" t="s">
        <v>229</v>
      </c>
      <c r="AG499" s="97" t="s">
        <v>4433</v>
      </c>
      <c r="AH499" s="97" t="str">
        <f t="shared" ca="1" si="39"/>
        <v>Above 1 Year</v>
      </c>
    </row>
    <row r="500" spans="1:34" s="24" customFormat="1" ht="25.5" customHeight="1" x14ac:dyDescent="0.25">
      <c r="A500" s="96">
        <v>499</v>
      </c>
      <c r="B500" s="61" t="s">
        <v>2808</v>
      </c>
      <c r="C500" s="97" t="s">
        <v>2661</v>
      </c>
      <c r="D500" s="97" t="s">
        <v>2692</v>
      </c>
      <c r="E500" s="97" t="s">
        <v>89</v>
      </c>
      <c r="F500" s="97" t="s">
        <v>1336</v>
      </c>
      <c r="G500" s="96" t="s">
        <v>227</v>
      </c>
      <c r="H500" s="98">
        <v>45483</v>
      </c>
      <c r="I500" s="96" t="s">
        <v>215</v>
      </c>
      <c r="J500" s="96">
        <v>2024</v>
      </c>
      <c r="K500" s="97" t="s">
        <v>59</v>
      </c>
      <c r="L500" s="97" t="s">
        <v>228</v>
      </c>
      <c r="M500" s="97" t="s">
        <v>59</v>
      </c>
      <c r="N500" s="96" t="s">
        <v>60</v>
      </c>
      <c r="O500" s="97" t="s">
        <v>32</v>
      </c>
      <c r="P500" s="98"/>
      <c r="Q500" s="96"/>
      <c r="R500" s="96"/>
      <c r="S500" s="96" t="s">
        <v>3196</v>
      </c>
      <c r="T500" s="96"/>
      <c r="U500" s="97"/>
      <c r="V500" s="97"/>
      <c r="W500" s="104" t="s">
        <v>112</v>
      </c>
      <c r="X500" s="104" t="s">
        <v>112</v>
      </c>
      <c r="Y500" s="98"/>
      <c r="Z500" s="97" t="s">
        <v>1337</v>
      </c>
      <c r="AA500" s="96" t="s">
        <v>34</v>
      </c>
      <c r="AB500" s="9">
        <f t="shared" ca="1" si="35"/>
        <v>828</v>
      </c>
      <c r="AC500" s="9" t="str">
        <f t="shared" ca="1" si="36"/>
        <v>Above 1 Year</v>
      </c>
      <c r="AD500" s="9" t="str">
        <f t="shared" ca="1" si="37"/>
        <v/>
      </c>
      <c r="AE500" s="9" t="str">
        <f t="shared" ca="1" si="38"/>
        <v/>
      </c>
      <c r="AF500" s="97" t="s">
        <v>229</v>
      </c>
      <c r="AG500" s="97" t="s">
        <v>4434</v>
      </c>
      <c r="AH500" s="97" t="str">
        <f t="shared" ca="1" si="39"/>
        <v>Above 1 Year</v>
      </c>
    </row>
    <row r="501" spans="1:34" s="24" customFormat="1" ht="25.5" customHeight="1" x14ac:dyDescent="0.25">
      <c r="A501" s="96">
        <v>500</v>
      </c>
      <c r="B501" s="61" t="s">
        <v>2808</v>
      </c>
      <c r="C501" s="97" t="s">
        <v>41</v>
      </c>
      <c r="D501" s="97" t="s">
        <v>2701</v>
      </c>
      <c r="E501" s="97" t="s">
        <v>42</v>
      </c>
      <c r="F501" s="97" t="s">
        <v>1338</v>
      </c>
      <c r="G501" s="96" t="s">
        <v>1027</v>
      </c>
      <c r="H501" s="98">
        <v>45484</v>
      </c>
      <c r="I501" s="96" t="s">
        <v>215</v>
      </c>
      <c r="J501" s="96">
        <v>2024</v>
      </c>
      <c r="K501" s="97" t="s">
        <v>48</v>
      </c>
      <c r="L501" s="97"/>
      <c r="M501" s="97" t="s">
        <v>49</v>
      </c>
      <c r="N501" s="96" t="s">
        <v>31</v>
      </c>
      <c r="O501" s="97" t="s">
        <v>32</v>
      </c>
      <c r="P501" s="98"/>
      <c r="Q501" s="96"/>
      <c r="R501" s="96"/>
      <c r="S501" s="96" t="s">
        <v>3196</v>
      </c>
      <c r="T501" s="96"/>
      <c r="U501" s="97"/>
      <c r="V501" s="97"/>
      <c r="W501" s="104" t="s">
        <v>33</v>
      </c>
      <c r="X501" s="104" t="s">
        <v>33</v>
      </c>
      <c r="Y501" s="98">
        <v>46272</v>
      </c>
      <c r="Z501" s="97" t="s">
        <v>1339</v>
      </c>
      <c r="AA501" s="96" t="s">
        <v>34</v>
      </c>
      <c r="AB501" s="9">
        <f t="shared" ca="1" si="35"/>
        <v>827</v>
      </c>
      <c r="AC501" s="9" t="str">
        <f t="shared" ca="1" si="36"/>
        <v>Above 1 Year</v>
      </c>
      <c r="AD501" s="9">
        <f t="shared" ca="1" si="37"/>
        <v>39</v>
      </c>
      <c r="AE501" s="9" t="str">
        <f t="shared" ca="1" si="38"/>
        <v>Below 45 Days</v>
      </c>
      <c r="AF501" s="97" t="s">
        <v>207</v>
      </c>
      <c r="AG501" s="97" t="s">
        <v>4435</v>
      </c>
      <c r="AH501" s="97" t="str">
        <f t="shared" si="39"/>
        <v/>
      </c>
    </row>
    <row r="502" spans="1:34" s="24" customFormat="1" ht="25.5" customHeight="1" x14ac:dyDescent="0.25">
      <c r="A502" s="96">
        <v>501</v>
      </c>
      <c r="B502" s="61" t="s">
        <v>2808</v>
      </c>
      <c r="C502" s="97">
        <v>0</v>
      </c>
      <c r="D502" s="97" t="s">
        <v>2715</v>
      </c>
      <c r="E502" s="97" t="s">
        <v>51</v>
      </c>
      <c r="F502" s="97" t="s">
        <v>1499</v>
      </c>
      <c r="G502" s="96" t="s">
        <v>1354</v>
      </c>
      <c r="H502" s="98">
        <v>45484</v>
      </c>
      <c r="I502" s="96" t="s">
        <v>215</v>
      </c>
      <c r="J502" s="96">
        <v>2024</v>
      </c>
      <c r="K502" s="97" t="s">
        <v>103</v>
      </c>
      <c r="L502" s="97"/>
      <c r="M502" s="97" t="s">
        <v>49</v>
      </c>
      <c r="N502" s="96" t="s">
        <v>31</v>
      </c>
      <c r="O502" s="97" t="s">
        <v>32</v>
      </c>
      <c r="P502" s="98"/>
      <c r="Q502" s="96"/>
      <c r="R502" s="96"/>
      <c r="S502" s="96" t="s">
        <v>3196</v>
      </c>
      <c r="T502" s="96"/>
      <c r="U502" s="97"/>
      <c r="V502" s="97"/>
      <c r="W502" s="104" t="s">
        <v>112</v>
      </c>
      <c r="X502" s="104" t="s">
        <v>112</v>
      </c>
      <c r="Y502" s="98"/>
      <c r="Z502" s="97" t="s">
        <v>1945</v>
      </c>
      <c r="AA502" s="96" t="s">
        <v>34</v>
      </c>
      <c r="AB502" s="9">
        <f t="shared" ca="1" si="35"/>
        <v>827</v>
      </c>
      <c r="AC502" s="9" t="str">
        <f t="shared" ca="1" si="36"/>
        <v>Above 1 Year</v>
      </c>
      <c r="AD502" s="9" t="str">
        <f t="shared" ca="1" si="37"/>
        <v/>
      </c>
      <c r="AE502" s="9" t="str">
        <f t="shared" ca="1" si="38"/>
        <v/>
      </c>
      <c r="AF502" s="97" t="s">
        <v>207</v>
      </c>
      <c r="AG502" s="97" t="s">
        <v>4436</v>
      </c>
      <c r="AH502" s="97" t="str">
        <f t="shared" ca="1" si="39"/>
        <v>Above 1 Year</v>
      </c>
    </row>
    <row r="503" spans="1:34" s="24" customFormat="1" ht="25.5" customHeight="1" x14ac:dyDescent="0.25">
      <c r="A503" s="96">
        <v>502</v>
      </c>
      <c r="B503" s="61" t="s">
        <v>2808</v>
      </c>
      <c r="C503" s="97" t="s">
        <v>2661</v>
      </c>
      <c r="D503" s="97" t="s">
        <v>2692</v>
      </c>
      <c r="E503" s="97" t="s">
        <v>89</v>
      </c>
      <c r="F503" s="97" t="s">
        <v>1317</v>
      </c>
      <c r="G503" s="96" t="s">
        <v>1340</v>
      </c>
      <c r="H503" s="98">
        <v>45485</v>
      </c>
      <c r="I503" s="96" t="s">
        <v>215</v>
      </c>
      <c r="J503" s="96">
        <v>2024</v>
      </c>
      <c r="K503" s="97" t="s">
        <v>53</v>
      </c>
      <c r="L503" s="97"/>
      <c r="M503" s="97" t="s">
        <v>54</v>
      </c>
      <c r="N503" s="96" t="s">
        <v>31</v>
      </c>
      <c r="O503" s="97" t="s">
        <v>32</v>
      </c>
      <c r="P503" s="98">
        <v>45600</v>
      </c>
      <c r="Q503" s="96"/>
      <c r="R503" s="96"/>
      <c r="S503" s="96" t="s">
        <v>3196</v>
      </c>
      <c r="T503" s="96"/>
      <c r="U503" s="97"/>
      <c r="V503" s="97"/>
      <c r="W503" s="104" t="s">
        <v>33</v>
      </c>
      <c r="X503" s="104" t="s">
        <v>33</v>
      </c>
      <c r="Y503" s="98">
        <v>45600</v>
      </c>
      <c r="Z503" s="97" t="s">
        <v>1341</v>
      </c>
      <c r="AA503" s="96" t="s">
        <v>34</v>
      </c>
      <c r="AB503" s="9">
        <f t="shared" ca="1" si="35"/>
        <v>826</v>
      </c>
      <c r="AC503" s="9" t="str">
        <f t="shared" ca="1" si="36"/>
        <v>Above 1 Year</v>
      </c>
      <c r="AD503" s="9">
        <f t="shared" ca="1" si="37"/>
        <v>711</v>
      </c>
      <c r="AE503" s="9" t="str">
        <f t="shared" ca="1" si="38"/>
        <v>Above 1 Year</v>
      </c>
      <c r="AF503" s="97" t="s">
        <v>216</v>
      </c>
      <c r="AG503" s="97" t="s">
        <v>4437</v>
      </c>
      <c r="AH503" s="97" t="str">
        <f t="shared" si="39"/>
        <v/>
      </c>
    </row>
    <row r="504" spans="1:34" s="24" customFormat="1" ht="25.5" customHeight="1" x14ac:dyDescent="0.25">
      <c r="A504" s="96">
        <v>503</v>
      </c>
      <c r="B504" s="61" t="s">
        <v>2660</v>
      </c>
      <c r="C504" s="97">
        <v>0</v>
      </c>
      <c r="D504" s="97" t="s">
        <v>2712</v>
      </c>
      <c r="E504" s="97" t="s">
        <v>28</v>
      </c>
      <c r="F504" s="97" t="s">
        <v>1342</v>
      </c>
      <c r="G504" s="96" t="s">
        <v>1205</v>
      </c>
      <c r="H504" s="98">
        <v>45486</v>
      </c>
      <c r="I504" s="96" t="s">
        <v>215</v>
      </c>
      <c r="J504" s="96">
        <v>2024</v>
      </c>
      <c r="K504" s="97" t="s">
        <v>94</v>
      </c>
      <c r="L504" s="97"/>
      <c r="M504" s="97" t="s">
        <v>94</v>
      </c>
      <c r="N504" s="96" t="s">
        <v>31</v>
      </c>
      <c r="O504" s="97" t="s">
        <v>32</v>
      </c>
      <c r="P504" s="98"/>
      <c r="Q504" s="96"/>
      <c r="R504" s="96"/>
      <c r="S504" s="96" t="s">
        <v>3196</v>
      </c>
      <c r="T504" s="96"/>
      <c r="U504" s="97"/>
      <c r="V504" s="97"/>
      <c r="W504" s="104" t="s">
        <v>128</v>
      </c>
      <c r="X504" s="104" t="s">
        <v>112</v>
      </c>
      <c r="Y504" s="98"/>
      <c r="Z504" s="97" t="s">
        <v>1343</v>
      </c>
      <c r="AA504" s="96" t="s">
        <v>34</v>
      </c>
      <c r="AB504" s="9">
        <f t="shared" ca="1" si="35"/>
        <v>825</v>
      </c>
      <c r="AC504" s="9" t="str">
        <f t="shared" ca="1" si="36"/>
        <v>Above 1 Year</v>
      </c>
      <c r="AD504" s="9" t="str">
        <f t="shared" ca="1" si="37"/>
        <v/>
      </c>
      <c r="AE504" s="9" t="str">
        <f t="shared" ca="1" si="38"/>
        <v/>
      </c>
      <c r="AF504" s="97" t="s">
        <v>245</v>
      </c>
      <c r="AG504" s="97" t="s">
        <v>4438</v>
      </c>
      <c r="AH504" s="97" t="str">
        <f t="shared" ca="1" si="39"/>
        <v>Above 1 Year</v>
      </c>
    </row>
    <row r="505" spans="1:34" s="24" customFormat="1" ht="25.5" customHeight="1" x14ac:dyDescent="0.25">
      <c r="A505" s="96">
        <v>504</v>
      </c>
      <c r="B505" s="61" t="s">
        <v>2660</v>
      </c>
      <c r="C505" s="97" t="s">
        <v>183</v>
      </c>
      <c r="D505" s="97" t="s">
        <v>2713</v>
      </c>
      <c r="E505" s="97" t="s">
        <v>74</v>
      </c>
      <c r="F505" s="97" t="s">
        <v>857</v>
      </c>
      <c r="G505" s="96" t="s">
        <v>1968</v>
      </c>
      <c r="H505" s="98">
        <v>45486</v>
      </c>
      <c r="I505" s="96" t="s">
        <v>215</v>
      </c>
      <c r="J505" s="96">
        <v>2024</v>
      </c>
      <c r="K505" s="97" t="s">
        <v>43</v>
      </c>
      <c r="L505" s="97"/>
      <c r="M505" s="97" t="s">
        <v>30</v>
      </c>
      <c r="N505" s="96" t="s">
        <v>31</v>
      </c>
      <c r="O505" s="97" t="s">
        <v>32</v>
      </c>
      <c r="P505" s="98"/>
      <c r="Q505" s="96"/>
      <c r="R505" s="96"/>
      <c r="S505" s="96" t="s">
        <v>3196</v>
      </c>
      <c r="T505" s="96"/>
      <c r="U505" s="97"/>
      <c r="V505" s="97"/>
      <c r="W505" s="104" t="s">
        <v>177</v>
      </c>
      <c r="X505" s="104" t="s">
        <v>177</v>
      </c>
      <c r="Y505" s="98">
        <v>45930</v>
      </c>
      <c r="Z505" s="97" t="s">
        <v>1969</v>
      </c>
      <c r="AA505" s="96" t="s">
        <v>34</v>
      </c>
      <c r="AB505" s="9">
        <f t="shared" ca="1" si="35"/>
        <v>825</v>
      </c>
      <c r="AC505" s="9" t="str">
        <f t="shared" ca="1" si="36"/>
        <v>Above 1 Year</v>
      </c>
      <c r="AD505" s="9">
        <f t="shared" ca="1" si="37"/>
        <v>381</v>
      </c>
      <c r="AE505" s="9" t="str">
        <f t="shared" ca="1" si="38"/>
        <v>Above 1 Year</v>
      </c>
      <c r="AF505" s="97" t="s">
        <v>193</v>
      </c>
      <c r="AG505" s="97" t="s">
        <v>4439</v>
      </c>
      <c r="AH505" s="97" t="str">
        <f t="shared" ca="1" si="39"/>
        <v>Above 1 Year</v>
      </c>
    </row>
    <row r="506" spans="1:34" s="24" customFormat="1" ht="25.5" customHeight="1" x14ac:dyDescent="0.25">
      <c r="A506" s="96">
        <v>505</v>
      </c>
      <c r="B506" s="61" t="s">
        <v>2808</v>
      </c>
      <c r="C506" s="97">
        <v>0</v>
      </c>
      <c r="D506" s="97" t="s">
        <v>2715</v>
      </c>
      <c r="E506" s="97" t="s">
        <v>51</v>
      </c>
      <c r="F506" s="97" t="s">
        <v>1367</v>
      </c>
      <c r="G506" s="96" t="s">
        <v>1354</v>
      </c>
      <c r="H506" s="98">
        <v>45486</v>
      </c>
      <c r="I506" s="96" t="s">
        <v>215</v>
      </c>
      <c r="J506" s="96">
        <v>2024</v>
      </c>
      <c r="K506" s="97" t="s">
        <v>103</v>
      </c>
      <c r="L506" s="97"/>
      <c r="M506" s="97" t="s">
        <v>49</v>
      </c>
      <c r="N506" s="96" t="s">
        <v>31</v>
      </c>
      <c r="O506" s="97" t="s">
        <v>32</v>
      </c>
      <c r="P506" s="98"/>
      <c r="Q506" s="96"/>
      <c r="R506" s="96"/>
      <c r="S506" s="96" t="s">
        <v>3196</v>
      </c>
      <c r="T506" s="96"/>
      <c r="U506" s="97"/>
      <c r="V506" s="97"/>
      <c r="W506" s="104" t="s">
        <v>112</v>
      </c>
      <c r="X506" s="104" t="s">
        <v>112</v>
      </c>
      <c r="Y506" s="98"/>
      <c r="Z506" s="97" t="s">
        <v>1947</v>
      </c>
      <c r="AA506" s="96" t="s">
        <v>34</v>
      </c>
      <c r="AB506" s="9">
        <f t="shared" ca="1" si="35"/>
        <v>825</v>
      </c>
      <c r="AC506" s="9" t="str">
        <f t="shared" ca="1" si="36"/>
        <v>Above 1 Year</v>
      </c>
      <c r="AD506" s="9" t="str">
        <f t="shared" ca="1" si="37"/>
        <v/>
      </c>
      <c r="AE506" s="9" t="str">
        <f t="shared" ca="1" si="38"/>
        <v/>
      </c>
      <c r="AF506" s="97" t="s">
        <v>207</v>
      </c>
      <c r="AG506" s="97" t="s">
        <v>4440</v>
      </c>
      <c r="AH506" s="97" t="str">
        <f t="shared" ca="1" si="39"/>
        <v>Above 1 Year</v>
      </c>
    </row>
    <row r="507" spans="1:34" s="24" customFormat="1" ht="25.5" customHeight="1" x14ac:dyDescent="0.25">
      <c r="A507" s="96">
        <v>506</v>
      </c>
      <c r="B507" s="61" t="s">
        <v>2660</v>
      </c>
      <c r="C507" s="97" t="s">
        <v>37</v>
      </c>
      <c r="D507" s="97" t="s">
        <v>2667</v>
      </c>
      <c r="E507" s="97" t="s">
        <v>90</v>
      </c>
      <c r="F507" s="97" t="s">
        <v>1342</v>
      </c>
      <c r="G507" s="96" t="s">
        <v>1348</v>
      </c>
      <c r="H507" s="98">
        <v>45487</v>
      </c>
      <c r="I507" s="96" t="s">
        <v>215</v>
      </c>
      <c r="J507" s="96">
        <v>2024</v>
      </c>
      <c r="K507" s="97" t="s">
        <v>111</v>
      </c>
      <c r="L507" s="97" t="s">
        <v>997</v>
      </c>
      <c r="M507" s="97" t="s">
        <v>111</v>
      </c>
      <c r="N507" s="96" t="s">
        <v>31</v>
      </c>
      <c r="O507" s="97" t="s">
        <v>45</v>
      </c>
      <c r="P507" s="98">
        <v>45681</v>
      </c>
      <c r="Q507" s="96" t="s">
        <v>191</v>
      </c>
      <c r="R507" s="96"/>
      <c r="S507" s="96" t="s">
        <v>3196</v>
      </c>
      <c r="T507" s="96"/>
      <c r="U507" s="97"/>
      <c r="V507" s="97"/>
      <c r="W507" s="104" t="s">
        <v>2664</v>
      </c>
      <c r="X507" s="104" t="s">
        <v>33</v>
      </c>
      <c r="Y507" s="98">
        <v>45681</v>
      </c>
      <c r="Z507" s="97" t="s">
        <v>1349</v>
      </c>
      <c r="AA507" s="96" t="s">
        <v>34</v>
      </c>
      <c r="AB507" s="9">
        <f t="shared" ca="1" si="35"/>
        <v>824</v>
      </c>
      <c r="AC507" s="9" t="str">
        <f t="shared" ca="1" si="36"/>
        <v>Above 1 Year</v>
      </c>
      <c r="AD507" s="9">
        <f t="shared" ca="1" si="37"/>
        <v>630</v>
      </c>
      <c r="AE507" s="9" t="str">
        <f t="shared" ca="1" si="38"/>
        <v>Above 1 Year</v>
      </c>
      <c r="AF507" s="97" t="s">
        <v>733</v>
      </c>
      <c r="AG507" s="97" t="s">
        <v>4441</v>
      </c>
      <c r="AH507" s="97" t="str">
        <f t="shared" si="39"/>
        <v/>
      </c>
    </row>
    <row r="508" spans="1:34" s="24" customFormat="1" ht="25.5" customHeight="1" x14ac:dyDescent="0.25">
      <c r="A508" s="96">
        <v>507</v>
      </c>
      <c r="B508" s="61" t="s">
        <v>2660</v>
      </c>
      <c r="C508" s="97" t="s">
        <v>183</v>
      </c>
      <c r="D508" s="97" t="s">
        <v>3038</v>
      </c>
      <c r="E508" s="97" t="s">
        <v>74</v>
      </c>
      <c r="F508" s="97" t="s">
        <v>1350</v>
      </c>
      <c r="G508" s="96" t="s">
        <v>1351</v>
      </c>
      <c r="H508" s="98">
        <v>45487</v>
      </c>
      <c r="I508" s="96" t="s">
        <v>215</v>
      </c>
      <c r="J508" s="96">
        <v>2024</v>
      </c>
      <c r="K508" s="103" t="s">
        <v>94</v>
      </c>
      <c r="L508" s="97"/>
      <c r="M508" s="97" t="s">
        <v>94</v>
      </c>
      <c r="N508" s="96" t="s">
        <v>31</v>
      </c>
      <c r="O508" s="97" t="s">
        <v>32</v>
      </c>
      <c r="P508" s="98"/>
      <c r="Q508" s="96"/>
      <c r="R508" s="96"/>
      <c r="S508" s="96" t="s">
        <v>3196</v>
      </c>
      <c r="T508" s="96"/>
      <c r="U508" s="97"/>
      <c r="V508" s="97"/>
      <c r="W508" s="104" t="s">
        <v>128</v>
      </c>
      <c r="X508" s="104" t="s">
        <v>128</v>
      </c>
      <c r="Y508" s="98"/>
      <c r="Z508" s="97" t="s">
        <v>1352</v>
      </c>
      <c r="AA508" s="96" t="s">
        <v>34</v>
      </c>
      <c r="AB508" s="9">
        <f t="shared" ca="1" si="35"/>
        <v>824</v>
      </c>
      <c r="AC508" s="9" t="str">
        <f t="shared" ca="1" si="36"/>
        <v>Above 1 Year</v>
      </c>
      <c r="AD508" s="9" t="str">
        <f t="shared" ca="1" si="37"/>
        <v/>
      </c>
      <c r="AE508" s="9" t="str">
        <f t="shared" ca="1" si="38"/>
        <v/>
      </c>
      <c r="AF508" s="97" t="s">
        <v>245</v>
      </c>
      <c r="AG508" s="97" t="s">
        <v>4442</v>
      </c>
      <c r="AH508" s="97" t="str">
        <f t="shared" ca="1" si="39"/>
        <v>Above 1 Year</v>
      </c>
    </row>
    <row r="509" spans="1:34" s="24" customFormat="1" ht="25.5" customHeight="1" x14ac:dyDescent="0.25">
      <c r="A509" s="96">
        <v>508</v>
      </c>
      <c r="B509" s="61" t="s">
        <v>2808</v>
      </c>
      <c r="C509" s="97" t="s">
        <v>2661</v>
      </c>
      <c r="D509" s="97" t="s">
        <v>2692</v>
      </c>
      <c r="E509" s="97" t="s">
        <v>89</v>
      </c>
      <c r="F509" s="97" t="s">
        <v>1355</v>
      </c>
      <c r="G509" s="96" t="s">
        <v>1027</v>
      </c>
      <c r="H509" s="98">
        <v>45489</v>
      </c>
      <c r="I509" s="96" t="s">
        <v>215</v>
      </c>
      <c r="J509" s="96">
        <v>2024</v>
      </c>
      <c r="K509" s="97" t="s">
        <v>48</v>
      </c>
      <c r="L509" s="97"/>
      <c r="M509" s="97" t="s">
        <v>49</v>
      </c>
      <c r="N509" s="96" t="s">
        <v>31</v>
      </c>
      <c r="O509" s="97" t="s">
        <v>32</v>
      </c>
      <c r="P509" s="98"/>
      <c r="Q509" s="96"/>
      <c r="R509" s="96"/>
      <c r="S509" s="96" t="s">
        <v>3196</v>
      </c>
      <c r="T509" s="96"/>
      <c r="U509" s="97"/>
      <c r="V509" s="97"/>
      <c r="W509" s="104" t="s">
        <v>141</v>
      </c>
      <c r="X509" s="104" t="s">
        <v>141</v>
      </c>
      <c r="Y509" s="98"/>
      <c r="Z509" s="97" t="s">
        <v>1356</v>
      </c>
      <c r="AA509" s="96" t="s">
        <v>34</v>
      </c>
      <c r="AB509" s="9">
        <f t="shared" ca="1" si="35"/>
        <v>822</v>
      </c>
      <c r="AC509" s="9" t="str">
        <f t="shared" ca="1" si="36"/>
        <v>Above 1 Year</v>
      </c>
      <c r="AD509" s="9" t="str">
        <f t="shared" ca="1" si="37"/>
        <v/>
      </c>
      <c r="AE509" s="9" t="str">
        <f t="shared" ca="1" si="38"/>
        <v/>
      </c>
      <c r="AF509" s="97" t="s">
        <v>207</v>
      </c>
      <c r="AG509" s="97" t="s">
        <v>4443</v>
      </c>
      <c r="AH509" s="97" t="str">
        <f t="shared" ca="1" si="39"/>
        <v>Above 1 Year</v>
      </c>
    </row>
    <row r="510" spans="1:34" s="24" customFormat="1" ht="25.5" customHeight="1" x14ac:dyDescent="0.25">
      <c r="A510" s="96">
        <v>509</v>
      </c>
      <c r="B510" s="61" t="s">
        <v>2660</v>
      </c>
      <c r="C510" s="97" t="s">
        <v>37</v>
      </c>
      <c r="D510" s="97" t="s">
        <v>2671</v>
      </c>
      <c r="E510" s="97" t="s">
        <v>38</v>
      </c>
      <c r="F510" s="97" t="s">
        <v>1357</v>
      </c>
      <c r="G510" s="96" t="s">
        <v>1358</v>
      </c>
      <c r="H510" s="98">
        <v>45491</v>
      </c>
      <c r="I510" s="96" t="s">
        <v>215</v>
      </c>
      <c r="J510" s="96">
        <v>2024</v>
      </c>
      <c r="K510" s="97" t="s">
        <v>39</v>
      </c>
      <c r="L510" s="97"/>
      <c r="M510" s="97" t="s">
        <v>39</v>
      </c>
      <c r="N510" s="96" t="s">
        <v>31</v>
      </c>
      <c r="O510" s="97" t="s">
        <v>32</v>
      </c>
      <c r="P510" s="98"/>
      <c r="Q510" s="96"/>
      <c r="R510" s="96"/>
      <c r="S510" s="96" t="s">
        <v>3196</v>
      </c>
      <c r="T510" s="96"/>
      <c r="U510" s="97"/>
      <c r="V510" s="97"/>
      <c r="W510" s="104" t="s">
        <v>176</v>
      </c>
      <c r="X510" s="104" t="s">
        <v>176</v>
      </c>
      <c r="Y510" s="98">
        <v>46251</v>
      </c>
      <c r="Z510" s="97" t="s">
        <v>1359</v>
      </c>
      <c r="AA510" s="96" t="s">
        <v>34</v>
      </c>
      <c r="AB510" s="9">
        <f t="shared" ca="1" si="35"/>
        <v>820</v>
      </c>
      <c r="AC510" s="9" t="str">
        <f t="shared" ca="1" si="36"/>
        <v>Above 1 Year</v>
      </c>
      <c r="AD510" s="9">
        <f t="shared" ca="1" si="37"/>
        <v>60</v>
      </c>
      <c r="AE510" s="9" t="str">
        <f t="shared" ca="1" si="38"/>
        <v>45 to 60 Days</v>
      </c>
      <c r="AF510" s="97" t="s">
        <v>203</v>
      </c>
      <c r="AG510" s="97" t="s">
        <v>4444</v>
      </c>
      <c r="AH510" s="97" t="str">
        <f t="shared" ca="1" si="39"/>
        <v>Above 1 Year</v>
      </c>
    </row>
    <row r="511" spans="1:34" s="24" customFormat="1" ht="25.5" customHeight="1" x14ac:dyDescent="0.25">
      <c r="A511" s="96">
        <v>510</v>
      </c>
      <c r="B511" s="61" t="s">
        <v>2660</v>
      </c>
      <c r="C511" s="97" t="s">
        <v>183</v>
      </c>
      <c r="D511" s="97" t="s">
        <v>3038</v>
      </c>
      <c r="E511" s="97" t="s">
        <v>61</v>
      </c>
      <c r="F511" s="97" t="s">
        <v>1282</v>
      </c>
      <c r="G511" s="96" t="s">
        <v>302</v>
      </c>
      <c r="H511" s="98">
        <v>45492</v>
      </c>
      <c r="I511" s="96" t="s">
        <v>215</v>
      </c>
      <c r="J511" s="96">
        <v>2024</v>
      </c>
      <c r="K511" s="97" t="s">
        <v>94</v>
      </c>
      <c r="L511" s="97"/>
      <c r="M511" s="97" t="s">
        <v>94</v>
      </c>
      <c r="N511" s="96" t="s">
        <v>31</v>
      </c>
      <c r="O511" s="97" t="s">
        <v>32</v>
      </c>
      <c r="P511" s="98"/>
      <c r="Q511" s="96"/>
      <c r="R511" s="96"/>
      <c r="S511" s="96" t="s">
        <v>3196</v>
      </c>
      <c r="T511" s="96"/>
      <c r="U511" s="97"/>
      <c r="V511" s="97"/>
      <c r="W511" s="104" t="s">
        <v>112</v>
      </c>
      <c r="X511" s="104" t="s">
        <v>112</v>
      </c>
      <c r="Y511" s="98"/>
      <c r="Z511" s="97" t="s">
        <v>1361</v>
      </c>
      <c r="AA511" s="96" t="s">
        <v>34</v>
      </c>
      <c r="AB511" s="9">
        <f t="shared" ca="1" si="35"/>
        <v>819</v>
      </c>
      <c r="AC511" s="9" t="str">
        <f t="shared" ca="1" si="36"/>
        <v>Above 1 Year</v>
      </c>
      <c r="AD511" s="9" t="str">
        <f t="shared" ca="1" si="37"/>
        <v/>
      </c>
      <c r="AE511" s="9" t="str">
        <f t="shared" ca="1" si="38"/>
        <v/>
      </c>
      <c r="AF511" s="97" t="s">
        <v>245</v>
      </c>
      <c r="AG511" s="97" t="s">
        <v>4445</v>
      </c>
      <c r="AH511" s="97" t="str">
        <f t="shared" ca="1" si="39"/>
        <v>Above 1 Year</v>
      </c>
    </row>
    <row r="512" spans="1:34" s="24" customFormat="1" ht="25.5" customHeight="1" x14ac:dyDescent="0.25">
      <c r="A512" s="96">
        <v>511</v>
      </c>
      <c r="B512" s="61" t="s">
        <v>2660</v>
      </c>
      <c r="C512" s="97" t="s">
        <v>37</v>
      </c>
      <c r="D512" s="99" t="s">
        <v>2671</v>
      </c>
      <c r="E512" s="99" t="s">
        <v>38</v>
      </c>
      <c r="F512" s="99" t="s">
        <v>1362</v>
      </c>
      <c r="G512" s="100" t="s">
        <v>227</v>
      </c>
      <c r="H512" s="101">
        <v>45493</v>
      </c>
      <c r="I512" s="100" t="s">
        <v>215</v>
      </c>
      <c r="J512" s="100">
        <v>2024</v>
      </c>
      <c r="K512" s="102" t="s">
        <v>59</v>
      </c>
      <c r="L512" s="99" t="s">
        <v>228</v>
      </c>
      <c r="M512" s="99" t="s">
        <v>59</v>
      </c>
      <c r="N512" s="100" t="s">
        <v>60</v>
      </c>
      <c r="O512" s="99" t="s">
        <v>32</v>
      </c>
      <c r="P512" s="101"/>
      <c r="Q512" s="100"/>
      <c r="R512" s="100"/>
      <c r="S512" s="96" t="s">
        <v>3196</v>
      </c>
      <c r="T512" s="100"/>
      <c r="U512" s="99"/>
      <c r="V512" s="99"/>
      <c r="W512" s="104" t="s">
        <v>112</v>
      </c>
      <c r="X512" s="104" t="s">
        <v>112</v>
      </c>
      <c r="Y512" s="98"/>
      <c r="Z512" s="99" t="s">
        <v>1363</v>
      </c>
      <c r="AA512" s="100" t="s">
        <v>34</v>
      </c>
      <c r="AB512" s="9">
        <f t="shared" ca="1" si="35"/>
        <v>818</v>
      </c>
      <c r="AC512" s="9" t="str">
        <f t="shared" ca="1" si="36"/>
        <v>Above 1 Year</v>
      </c>
      <c r="AD512" s="9" t="str">
        <f t="shared" ca="1" si="37"/>
        <v/>
      </c>
      <c r="AE512" s="9" t="str">
        <f t="shared" ca="1" si="38"/>
        <v/>
      </c>
      <c r="AF512" s="100" t="s">
        <v>229</v>
      </c>
      <c r="AG512" s="97" t="s">
        <v>4446</v>
      </c>
      <c r="AH512" s="97" t="str">
        <f t="shared" ca="1" si="39"/>
        <v>Above 1 Year</v>
      </c>
    </row>
    <row r="513" spans="1:34" s="24" customFormat="1" ht="25.5" customHeight="1" x14ac:dyDescent="0.25">
      <c r="A513" s="96">
        <v>512</v>
      </c>
      <c r="B513" s="61" t="s">
        <v>2660</v>
      </c>
      <c r="C513" s="97" t="s">
        <v>37</v>
      </c>
      <c r="D513" s="97" t="s">
        <v>2683</v>
      </c>
      <c r="E513" s="97" t="s">
        <v>90</v>
      </c>
      <c r="F513" s="97" t="s">
        <v>1288</v>
      </c>
      <c r="G513" s="96" t="s">
        <v>1364</v>
      </c>
      <c r="H513" s="98">
        <v>45493</v>
      </c>
      <c r="I513" s="96" t="s">
        <v>215</v>
      </c>
      <c r="J513" s="96">
        <v>2024</v>
      </c>
      <c r="K513" s="97" t="s">
        <v>39</v>
      </c>
      <c r="L513" s="97"/>
      <c r="M513" s="97" t="s">
        <v>39</v>
      </c>
      <c r="N513" s="96" t="s">
        <v>31</v>
      </c>
      <c r="O513" s="97" t="s">
        <v>32</v>
      </c>
      <c r="P513" s="98">
        <v>46170</v>
      </c>
      <c r="Q513" s="96"/>
      <c r="R513" s="96"/>
      <c r="S513" s="96" t="s">
        <v>3196</v>
      </c>
      <c r="T513" s="96"/>
      <c r="U513" s="97"/>
      <c r="V513" s="97"/>
      <c r="W513" s="104" t="s">
        <v>33</v>
      </c>
      <c r="X513" s="104" t="s">
        <v>33</v>
      </c>
      <c r="Y513" s="98">
        <v>46170</v>
      </c>
      <c r="Z513" s="97" t="s">
        <v>1365</v>
      </c>
      <c r="AA513" s="96" t="s">
        <v>34</v>
      </c>
      <c r="AB513" s="9">
        <f t="shared" ca="1" si="35"/>
        <v>818</v>
      </c>
      <c r="AC513" s="9" t="str">
        <f t="shared" ca="1" si="36"/>
        <v>Above 1 Year</v>
      </c>
      <c r="AD513" s="9">
        <f t="shared" ca="1" si="37"/>
        <v>141</v>
      </c>
      <c r="AE513" s="9" t="str">
        <f t="shared" ca="1" si="38"/>
        <v>Above 3 Months</v>
      </c>
      <c r="AF513" s="97" t="s">
        <v>203</v>
      </c>
      <c r="AG513" s="97" t="s">
        <v>4447</v>
      </c>
      <c r="AH513" s="97" t="str">
        <f t="shared" si="39"/>
        <v/>
      </c>
    </row>
    <row r="514" spans="1:34" s="24" customFormat="1" ht="25.5" customHeight="1" x14ac:dyDescent="0.25">
      <c r="A514" s="96">
        <v>513</v>
      </c>
      <c r="B514" s="61" t="s">
        <v>2808</v>
      </c>
      <c r="C514" s="97" t="s">
        <v>2661</v>
      </c>
      <c r="D514" s="97" t="s">
        <v>2706</v>
      </c>
      <c r="E514" s="97" t="s">
        <v>95</v>
      </c>
      <c r="F514" s="97" t="s">
        <v>1142</v>
      </c>
      <c r="G514" s="96" t="s">
        <v>1331</v>
      </c>
      <c r="H514" s="98">
        <v>45495</v>
      </c>
      <c r="I514" s="96" t="s">
        <v>215</v>
      </c>
      <c r="J514" s="96">
        <v>2024</v>
      </c>
      <c r="K514" s="97" t="s">
        <v>39</v>
      </c>
      <c r="L514" s="97"/>
      <c r="M514" s="97" t="s">
        <v>39</v>
      </c>
      <c r="N514" s="96" t="s">
        <v>31</v>
      </c>
      <c r="O514" s="97" t="s">
        <v>32</v>
      </c>
      <c r="P514" s="98"/>
      <c r="Q514" s="96"/>
      <c r="R514" s="96"/>
      <c r="S514" s="96" t="s">
        <v>7125</v>
      </c>
      <c r="T514" s="96"/>
      <c r="U514" s="97"/>
      <c r="V514" s="97"/>
      <c r="W514" s="104" t="s">
        <v>142</v>
      </c>
      <c r="X514" s="104" t="s">
        <v>2923</v>
      </c>
      <c r="Y514" s="98"/>
      <c r="Z514" s="97" t="s">
        <v>1366</v>
      </c>
      <c r="AA514" s="96" t="s">
        <v>34</v>
      </c>
      <c r="AB514" s="9" t="str">
        <f t="shared" ref="AB514:AB577" ca="1" si="40">IF(S514="UI",DATEDIF(H514,TODAY(),"D"),"")</f>
        <v/>
      </c>
      <c r="AC514" s="9" t="str">
        <f t="shared" ref="AC514:AC577" si="41">IF(S514="UI",IF(AB514&gt;365,"Above 1 Year",IF(AND(AB514&lt;=365,AB514&gt;180),"Above 6 Months",IF(AND(AB514&lt;=180,AB514&gt;90),"Above 3 Months",IF(AND(AB514&lt;=90,AB514&gt;60),"Above 60 Days",IF(AND(AB514&lt;=60,AB514&gt;45),"45 to 60 Days","Below 45 Days"))))),"")</f>
        <v/>
      </c>
      <c r="AD514" s="9" t="str">
        <f t="shared" ref="AD514:AD577" ca="1" si="42">IF(Y514&lt;&gt;"",DATEDIF(Y514,TODAY(),"D"),"")</f>
        <v/>
      </c>
      <c r="AE514" s="9" t="str">
        <f t="shared" ref="AE514:AE577" ca="1" si="43">IF(AD514&lt;&gt;"",IF(AD514&gt;365,"Above 1 Year",IF(AND(AD514&lt;=365,AD514&gt;180),"Above 6 Months",IF(AND(AD514&lt;=180,AD514&gt;90),"Above 3 Months",IF(AND(AD514&lt;=90,AD514&gt;60),"Above 60 Days",IF(AND(AD514&lt;=60,AD514&gt;45),"45 to 60 Days","Below 45 Days"))))),"")</f>
        <v/>
      </c>
      <c r="AF514" s="97" t="s">
        <v>203</v>
      </c>
      <c r="AG514" s="97" t="s">
        <v>4448</v>
      </c>
      <c r="AH514" s="97" t="str">
        <f t="shared" si="39"/>
        <v/>
      </c>
    </row>
    <row r="515" spans="1:34" s="24" customFormat="1" ht="25.5" customHeight="1" x14ac:dyDescent="0.25">
      <c r="A515" s="96">
        <v>514</v>
      </c>
      <c r="B515" s="61" t="s">
        <v>2810</v>
      </c>
      <c r="C515" s="97">
        <v>0</v>
      </c>
      <c r="D515" s="97" t="s">
        <v>2688</v>
      </c>
      <c r="E515" s="97" t="s">
        <v>68</v>
      </c>
      <c r="F515" s="97" t="s">
        <v>1367</v>
      </c>
      <c r="G515" s="96" t="s">
        <v>1027</v>
      </c>
      <c r="H515" s="98">
        <v>45496</v>
      </c>
      <c r="I515" s="96" t="s">
        <v>215</v>
      </c>
      <c r="J515" s="96">
        <v>2024</v>
      </c>
      <c r="K515" s="97" t="s">
        <v>48</v>
      </c>
      <c r="L515" s="97"/>
      <c r="M515" s="97" t="s">
        <v>49</v>
      </c>
      <c r="N515" s="96" t="s">
        <v>31</v>
      </c>
      <c r="O515" s="97" t="s">
        <v>32</v>
      </c>
      <c r="P515" s="98"/>
      <c r="Q515" s="96"/>
      <c r="R515" s="96"/>
      <c r="S515" s="96" t="s">
        <v>3196</v>
      </c>
      <c r="T515" s="96"/>
      <c r="U515" s="97"/>
      <c r="V515" s="97"/>
      <c r="W515" s="104" t="s">
        <v>112</v>
      </c>
      <c r="X515" s="104" t="s">
        <v>112</v>
      </c>
      <c r="Y515" s="98"/>
      <c r="Z515" s="97" t="s">
        <v>1368</v>
      </c>
      <c r="AA515" s="96" t="s">
        <v>34</v>
      </c>
      <c r="AB515" s="9">
        <f t="shared" ca="1" si="40"/>
        <v>815</v>
      </c>
      <c r="AC515" s="9" t="str">
        <f t="shared" ca="1" si="41"/>
        <v>Above 1 Year</v>
      </c>
      <c r="AD515" s="9" t="str">
        <f t="shared" ca="1" si="42"/>
        <v/>
      </c>
      <c r="AE515" s="9" t="str">
        <f t="shared" ca="1" si="43"/>
        <v/>
      </c>
      <c r="AF515" s="97" t="s">
        <v>207</v>
      </c>
      <c r="AG515" s="97" t="s">
        <v>4449</v>
      </c>
      <c r="AH515" s="97" t="str">
        <f t="shared" ref="AH515:AH578" ca="1" si="44">IF(X515="SC/PRC/CC No. Awaited","",AC515)</f>
        <v>Above 1 Year</v>
      </c>
    </row>
    <row r="516" spans="1:34" s="24" customFormat="1" ht="25.5" customHeight="1" x14ac:dyDescent="0.25">
      <c r="A516" s="96">
        <v>515</v>
      </c>
      <c r="B516" s="61" t="s">
        <v>2808</v>
      </c>
      <c r="C516" s="97" t="s">
        <v>41</v>
      </c>
      <c r="D516" s="97" t="s">
        <v>2707</v>
      </c>
      <c r="E516" s="97" t="s">
        <v>124</v>
      </c>
      <c r="F516" s="97" t="s">
        <v>1369</v>
      </c>
      <c r="G516" s="96" t="s">
        <v>1332</v>
      </c>
      <c r="H516" s="98">
        <v>45496</v>
      </c>
      <c r="I516" s="96" t="s">
        <v>215</v>
      </c>
      <c r="J516" s="96">
        <v>2024</v>
      </c>
      <c r="K516" s="97" t="s">
        <v>71</v>
      </c>
      <c r="L516" s="97"/>
      <c r="M516" s="97" t="s">
        <v>72</v>
      </c>
      <c r="N516" s="96" t="s">
        <v>31</v>
      </c>
      <c r="O516" s="97" t="s">
        <v>32</v>
      </c>
      <c r="P516" s="98"/>
      <c r="Q516" s="96"/>
      <c r="R516" s="96"/>
      <c r="S516" s="96" t="s">
        <v>7125</v>
      </c>
      <c r="T516" s="96"/>
      <c r="U516" s="97"/>
      <c r="V516" s="97"/>
      <c r="W516" s="104" t="s">
        <v>112</v>
      </c>
      <c r="X516" s="104" t="s">
        <v>2923</v>
      </c>
      <c r="Y516" s="98"/>
      <c r="Z516" s="97" t="s">
        <v>1370</v>
      </c>
      <c r="AA516" s="96" t="s">
        <v>34</v>
      </c>
      <c r="AB516" s="9" t="str">
        <f t="shared" ca="1" si="40"/>
        <v/>
      </c>
      <c r="AC516" s="9" t="str">
        <f t="shared" si="41"/>
        <v/>
      </c>
      <c r="AD516" s="9" t="str">
        <f t="shared" ca="1" si="42"/>
        <v/>
      </c>
      <c r="AE516" s="9" t="str">
        <f t="shared" ca="1" si="43"/>
        <v/>
      </c>
      <c r="AF516" s="97" t="s">
        <v>378</v>
      </c>
      <c r="AG516" s="97" t="s">
        <v>4450</v>
      </c>
      <c r="AH516" s="97" t="str">
        <f t="shared" si="44"/>
        <v/>
      </c>
    </row>
    <row r="517" spans="1:34" s="24" customFormat="1" ht="25.5" customHeight="1" x14ac:dyDescent="0.25">
      <c r="A517" s="96">
        <v>516</v>
      </c>
      <c r="B517" s="61" t="s">
        <v>2810</v>
      </c>
      <c r="C517" s="97">
        <v>0</v>
      </c>
      <c r="D517" s="99" t="s">
        <v>2688</v>
      </c>
      <c r="E517" s="99" t="s">
        <v>68</v>
      </c>
      <c r="F517" s="99" t="s">
        <v>1371</v>
      </c>
      <c r="G517" s="100" t="s">
        <v>227</v>
      </c>
      <c r="H517" s="101">
        <v>45498</v>
      </c>
      <c r="I517" s="100" t="s">
        <v>215</v>
      </c>
      <c r="J517" s="100">
        <v>2024</v>
      </c>
      <c r="K517" s="102" t="s">
        <v>59</v>
      </c>
      <c r="L517" s="99" t="s">
        <v>228</v>
      </c>
      <c r="M517" s="99" t="s">
        <v>59</v>
      </c>
      <c r="N517" s="100" t="s">
        <v>60</v>
      </c>
      <c r="O517" s="99" t="s">
        <v>32</v>
      </c>
      <c r="P517" s="101"/>
      <c r="Q517" s="100"/>
      <c r="R517" s="100"/>
      <c r="S517" s="96" t="s">
        <v>3196</v>
      </c>
      <c r="T517" s="100"/>
      <c r="U517" s="99"/>
      <c r="V517" s="99"/>
      <c r="W517" s="104" t="s">
        <v>112</v>
      </c>
      <c r="X517" s="104" t="s">
        <v>112</v>
      </c>
      <c r="Y517" s="98"/>
      <c r="Z517" s="99" t="s">
        <v>1372</v>
      </c>
      <c r="AA517" s="100" t="s">
        <v>34</v>
      </c>
      <c r="AB517" s="9">
        <f t="shared" ca="1" si="40"/>
        <v>813</v>
      </c>
      <c r="AC517" s="9" t="str">
        <f t="shared" ca="1" si="41"/>
        <v>Above 1 Year</v>
      </c>
      <c r="AD517" s="9" t="str">
        <f t="shared" ca="1" si="42"/>
        <v/>
      </c>
      <c r="AE517" s="9" t="str">
        <f t="shared" ca="1" si="43"/>
        <v/>
      </c>
      <c r="AF517" s="100" t="s">
        <v>229</v>
      </c>
      <c r="AG517" s="97" t="s">
        <v>4451</v>
      </c>
      <c r="AH517" s="97" t="str">
        <f t="shared" ca="1" si="44"/>
        <v>Above 1 Year</v>
      </c>
    </row>
    <row r="518" spans="1:34" s="24" customFormat="1" ht="25.5" customHeight="1" x14ac:dyDescent="0.25">
      <c r="A518" s="96">
        <v>517</v>
      </c>
      <c r="B518" s="61" t="s">
        <v>2810</v>
      </c>
      <c r="C518" s="97" t="s">
        <v>62</v>
      </c>
      <c r="D518" s="97" t="s">
        <v>2709</v>
      </c>
      <c r="E518" s="97" t="s">
        <v>106</v>
      </c>
      <c r="F518" s="97" t="s">
        <v>1185</v>
      </c>
      <c r="G518" s="96" t="s">
        <v>1027</v>
      </c>
      <c r="H518" s="98">
        <v>45498</v>
      </c>
      <c r="I518" s="96" t="s">
        <v>215</v>
      </c>
      <c r="J518" s="96">
        <v>2024</v>
      </c>
      <c r="K518" s="97" t="s">
        <v>48</v>
      </c>
      <c r="L518" s="97"/>
      <c r="M518" s="97" t="s">
        <v>49</v>
      </c>
      <c r="N518" s="96" t="s">
        <v>31</v>
      </c>
      <c r="O518" s="97" t="s">
        <v>32</v>
      </c>
      <c r="P518" s="98"/>
      <c r="Q518" s="96"/>
      <c r="R518" s="96"/>
      <c r="S518" s="96" t="s">
        <v>3196</v>
      </c>
      <c r="T518" s="96"/>
      <c r="U518" s="97"/>
      <c r="V518" s="97"/>
      <c r="W518" s="104" t="s">
        <v>112</v>
      </c>
      <c r="X518" s="104" t="s">
        <v>141</v>
      </c>
      <c r="Y518" s="98"/>
      <c r="Z518" s="97" t="s">
        <v>1373</v>
      </c>
      <c r="AA518" s="96" t="s">
        <v>34</v>
      </c>
      <c r="AB518" s="9">
        <f t="shared" ca="1" si="40"/>
        <v>813</v>
      </c>
      <c r="AC518" s="9" t="str">
        <f t="shared" ca="1" si="41"/>
        <v>Above 1 Year</v>
      </c>
      <c r="AD518" s="9" t="str">
        <f t="shared" ca="1" si="42"/>
        <v/>
      </c>
      <c r="AE518" s="9" t="str">
        <f t="shared" ca="1" si="43"/>
        <v/>
      </c>
      <c r="AF518" s="97" t="s">
        <v>207</v>
      </c>
      <c r="AG518" s="97" t="s">
        <v>4452</v>
      </c>
      <c r="AH518" s="97" t="str">
        <f t="shared" ca="1" si="44"/>
        <v>Above 1 Year</v>
      </c>
    </row>
    <row r="519" spans="1:34" s="24" customFormat="1" ht="25.5" customHeight="1" x14ac:dyDescent="0.25">
      <c r="A519" s="96">
        <v>518</v>
      </c>
      <c r="B519" s="61" t="s">
        <v>2808</v>
      </c>
      <c r="C519" s="97" t="s">
        <v>2661</v>
      </c>
      <c r="D519" s="97" t="s">
        <v>2692</v>
      </c>
      <c r="E519" s="97" t="s">
        <v>89</v>
      </c>
      <c r="F519" s="97" t="s">
        <v>1216</v>
      </c>
      <c r="G519" s="96" t="s">
        <v>1377</v>
      </c>
      <c r="H519" s="98">
        <v>45504</v>
      </c>
      <c r="I519" s="96" t="s">
        <v>215</v>
      </c>
      <c r="J519" s="96">
        <v>2024</v>
      </c>
      <c r="K519" s="97" t="s">
        <v>75</v>
      </c>
      <c r="L519" s="97"/>
      <c r="M519" s="97" t="s">
        <v>54</v>
      </c>
      <c r="N519" s="96" t="s">
        <v>31</v>
      </c>
      <c r="O519" s="97" t="s">
        <v>32</v>
      </c>
      <c r="P519" s="98">
        <v>45618</v>
      </c>
      <c r="Q519" s="96"/>
      <c r="R519" s="96"/>
      <c r="S519" s="96" t="s">
        <v>3196</v>
      </c>
      <c r="T519" s="96"/>
      <c r="U519" s="97"/>
      <c r="V519" s="97"/>
      <c r="W519" s="104" t="s">
        <v>33</v>
      </c>
      <c r="X519" s="104" t="s">
        <v>33</v>
      </c>
      <c r="Y519" s="98">
        <v>45618</v>
      </c>
      <c r="Z519" s="97" t="s">
        <v>1378</v>
      </c>
      <c r="AA519" s="96" t="s">
        <v>34</v>
      </c>
      <c r="AB519" s="9">
        <f t="shared" ca="1" si="40"/>
        <v>807</v>
      </c>
      <c r="AC519" s="9" t="str">
        <f t="shared" ca="1" si="41"/>
        <v>Above 1 Year</v>
      </c>
      <c r="AD519" s="9">
        <f t="shared" ca="1" si="42"/>
        <v>693</v>
      </c>
      <c r="AE519" s="9" t="str">
        <f t="shared" ca="1" si="43"/>
        <v>Above 1 Year</v>
      </c>
      <c r="AF519" s="97" t="s">
        <v>216</v>
      </c>
      <c r="AG519" s="97" t="s">
        <v>4453</v>
      </c>
      <c r="AH519" s="97" t="str">
        <f t="shared" si="44"/>
        <v/>
      </c>
    </row>
    <row r="520" spans="1:34" s="24" customFormat="1" ht="25.5" customHeight="1" x14ac:dyDescent="0.25">
      <c r="A520" s="96">
        <v>519</v>
      </c>
      <c r="B520" s="61" t="s">
        <v>2660</v>
      </c>
      <c r="C520" s="97">
        <v>0</v>
      </c>
      <c r="D520" s="97" t="s">
        <v>2711</v>
      </c>
      <c r="E520" s="97" t="s">
        <v>28</v>
      </c>
      <c r="F520" s="97" t="s">
        <v>1379</v>
      </c>
      <c r="G520" s="96" t="s">
        <v>1027</v>
      </c>
      <c r="H520" s="98">
        <v>45504</v>
      </c>
      <c r="I520" s="96" t="s">
        <v>215</v>
      </c>
      <c r="J520" s="96">
        <v>2024</v>
      </c>
      <c r="K520" s="97" t="s">
        <v>48</v>
      </c>
      <c r="L520" s="97"/>
      <c r="M520" s="97" t="s">
        <v>49</v>
      </c>
      <c r="N520" s="96" t="s">
        <v>31</v>
      </c>
      <c r="O520" s="97" t="s">
        <v>32</v>
      </c>
      <c r="P520" s="98"/>
      <c r="Q520" s="96"/>
      <c r="R520" s="96"/>
      <c r="S520" s="96" t="s">
        <v>7126</v>
      </c>
      <c r="T520" s="96"/>
      <c r="U520" s="97"/>
      <c r="V520" s="97"/>
      <c r="W520" s="104" t="s">
        <v>112</v>
      </c>
      <c r="X520" s="104" t="s">
        <v>2923</v>
      </c>
      <c r="Y520" s="98"/>
      <c r="Z520" s="97" t="s">
        <v>1380</v>
      </c>
      <c r="AA520" s="96" t="s">
        <v>34</v>
      </c>
      <c r="AB520" s="9" t="str">
        <f t="shared" ca="1" si="40"/>
        <v/>
      </c>
      <c r="AC520" s="9" t="str">
        <f t="shared" si="41"/>
        <v/>
      </c>
      <c r="AD520" s="9" t="str">
        <f t="shared" ca="1" si="42"/>
        <v/>
      </c>
      <c r="AE520" s="9" t="str">
        <f t="shared" ca="1" si="43"/>
        <v/>
      </c>
      <c r="AF520" s="97" t="s">
        <v>207</v>
      </c>
      <c r="AG520" s="97" t="s">
        <v>4454</v>
      </c>
      <c r="AH520" s="97" t="str">
        <f t="shared" si="44"/>
        <v/>
      </c>
    </row>
    <row r="521" spans="1:34" s="24" customFormat="1" ht="25.5" customHeight="1" x14ac:dyDescent="0.25">
      <c r="A521" s="96">
        <v>520</v>
      </c>
      <c r="B521" s="61" t="s">
        <v>2660</v>
      </c>
      <c r="C521" s="97" t="s">
        <v>46</v>
      </c>
      <c r="D521" s="97" t="s">
        <v>2705</v>
      </c>
      <c r="E521" s="97" t="s">
        <v>64</v>
      </c>
      <c r="F521" s="97" t="s">
        <v>513</v>
      </c>
      <c r="G521" s="96" t="s">
        <v>1027</v>
      </c>
      <c r="H521" s="98">
        <v>45507</v>
      </c>
      <c r="I521" s="96" t="s">
        <v>225</v>
      </c>
      <c r="J521" s="96">
        <v>2024</v>
      </c>
      <c r="K521" s="97" t="s">
        <v>48</v>
      </c>
      <c r="L521" s="97"/>
      <c r="M521" s="97" t="s">
        <v>49</v>
      </c>
      <c r="N521" s="96" t="s">
        <v>31</v>
      </c>
      <c r="O521" s="97" t="s">
        <v>32</v>
      </c>
      <c r="P521" s="98"/>
      <c r="Q521" s="96"/>
      <c r="R521" s="96"/>
      <c r="S521" s="96" t="s">
        <v>3196</v>
      </c>
      <c r="T521" s="96"/>
      <c r="U521" s="97"/>
      <c r="V521" s="97"/>
      <c r="W521" s="104" t="s">
        <v>112</v>
      </c>
      <c r="X521" s="104" t="s">
        <v>112</v>
      </c>
      <c r="Y521" s="98"/>
      <c r="Z521" s="97" t="s">
        <v>1382</v>
      </c>
      <c r="AA521" s="96" t="s">
        <v>34</v>
      </c>
      <c r="AB521" s="9">
        <f t="shared" ca="1" si="40"/>
        <v>804</v>
      </c>
      <c r="AC521" s="9" t="str">
        <f t="shared" ca="1" si="41"/>
        <v>Above 1 Year</v>
      </c>
      <c r="AD521" s="9" t="str">
        <f t="shared" ca="1" si="42"/>
        <v/>
      </c>
      <c r="AE521" s="9" t="str">
        <f t="shared" ca="1" si="43"/>
        <v/>
      </c>
      <c r="AF521" s="97" t="s">
        <v>207</v>
      </c>
      <c r="AG521" s="97" t="s">
        <v>4455</v>
      </c>
      <c r="AH521" s="97" t="str">
        <f t="shared" ca="1" si="44"/>
        <v>Above 1 Year</v>
      </c>
    </row>
    <row r="522" spans="1:34" s="24" customFormat="1" ht="25.5" customHeight="1" x14ac:dyDescent="0.25">
      <c r="A522" s="96">
        <v>521</v>
      </c>
      <c r="B522" s="61" t="s">
        <v>2660</v>
      </c>
      <c r="C522" s="97" t="s">
        <v>37</v>
      </c>
      <c r="D522" s="97" t="s">
        <v>2694</v>
      </c>
      <c r="E522" s="97" t="s">
        <v>104</v>
      </c>
      <c r="F522" s="97" t="s">
        <v>1383</v>
      </c>
      <c r="G522" s="96" t="s">
        <v>980</v>
      </c>
      <c r="H522" s="98">
        <v>45508</v>
      </c>
      <c r="I522" s="96" t="s">
        <v>225</v>
      </c>
      <c r="J522" s="96">
        <v>2024</v>
      </c>
      <c r="K522" s="97" t="s">
        <v>77</v>
      </c>
      <c r="L522" s="97"/>
      <c r="M522" s="97" t="s">
        <v>72</v>
      </c>
      <c r="N522" s="96" t="s">
        <v>31</v>
      </c>
      <c r="O522" s="97" t="s">
        <v>32</v>
      </c>
      <c r="P522" s="98"/>
      <c r="Q522" s="96"/>
      <c r="R522" s="96"/>
      <c r="S522" s="96" t="s">
        <v>3196</v>
      </c>
      <c r="T522" s="96"/>
      <c r="U522" s="97"/>
      <c r="V522" s="97"/>
      <c r="W522" s="104" t="s">
        <v>112</v>
      </c>
      <c r="X522" s="104" t="s">
        <v>112</v>
      </c>
      <c r="Y522" s="98"/>
      <c r="Z522" s="97" t="s">
        <v>1384</v>
      </c>
      <c r="AA522" s="96" t="s">
        <v>34</v>
      </c>
      <c r="AB522" s="9">
        <f t="shared" ca="1" si="40"/>
        <v>803</v>
      </c>
      <c r="AC522" s="9" t="str">
        <f t="shared" ca="1" si="41"/>
        <v>Above 1 Year</v>
      </c>
      <c r="AD522" s="9" t="str">
        <f t="shared" ca="1" si="42"/>
        <v/>
      </c>
      <c r="AE522" s="9" t="str">
        <f t="shared" ca="1" si="43"/>
        <v/>
      </c>
      <c r="AF522" s="97" t="s">
        <v>378</v>
      </c>
      <c r="AG522" s="97" t="s">
        <v>4456</v>
      </c>
      <c r="AH522" s="97" t="str">
        <f t="shared" ca="1" si="44"/>
        <v>Above 1 Year</v>
      </c>
    </row>
    <row r="523" spans="1:34" s="24" customFormat="1" ht="25.5" customHeight="1" x14ac:dyDescent="0.25">
      <c r="A523" s="96">
        <v>522</v>
      </c>
      <c r="B523" s="61" t="s">
        <v>2660</v>
      </c>
      <c r="C523" s="97" t="s">
        <v>37</v>
      </c>
      <c r="D523" s="97" t="s">
        <v>2683</v>
      </c>
      <c r="E523" s="97" t="s">
        <v>90</v>
      </c>
      <c r="F523" s="97" t="s">
        <v>1293</v>
      </c>
      <c r="G523" s="96" t="s">
        <v>980</v>
      </c>
      <c r="H523" s="98">
        <v>45509</v>
      </c>
      <c r="I523" s="96" t="s">
        <v>225</v>
      </c>
      <c r="J523" s="96">
        <v>2024</v>
      </c>
      <c r="K523" s="97" t="s">
        <v>77</v>
      </c>
      <c r="L523" s="97"/>
      <c r="M523" s="97" t="s">
        <v>72</v>
      </c>
      <c r="N523" s="96" t="s">
        <v>31</v>
      </c>
      <c r="O523" s="97" t="s">
        <v>32</v>
      </c>
      <c r="P523" s="98"/>
      <c r="Q523" s="96"/>
      <c r="R523" s="96"/>
      <c r="S523" s="96" t="s">
        <v>3196</v>
      </c>
      <c r="T523" s="96"/>
      <c r="U523" s="97"/>
      <c r="V523" s="97"/>
      <c r="W523" s="104" t="s">
        <v>112</v>
      </c>
      <c r="X523" s="104" t="s">
        <v>112</v>
      </c>
      <c r="Y523" s="98"/>
      <c r="Z523" s="97" t="s">
        <v>1385</v>
      </c>
      <c r="AA523" s="96" t="s">
        <v>34</v>
      </c>
      <c r="AB523" s="9">
        <f t="shared" ca="1" si="40"/>
        <v>802</v>
      </c>
      <c r="AC523" s="9" t="str">
        <f t="shared" ca="1" si="41"/>
        <v>Above 1 Year</v>
      </c>
      <c r="AD523" s="9" t="str">
        <f t="shared" ca="1" si="42"/>
        <v/>
      </c>
      <c r="AE523" s="9" t="str">
        <f t="shared" ca="1" si="43"/>
        <v/>
      </c>
      <c r="AF523" s="97" t="s">
        <v>378</v>
      </c>
      <c r="AG523" s="97" t="s">
        <v>4457</v>
      </c>
      <c r="AH523" s="97" t="str">
        <f t="shared" ca="1" si="44"/>
        <v>Above 1 Year</v>
      </c>
    </row>
    <row r="524" spans="1:34" s="24" customFormat="1" ht="25.5" customHeight="1" x14ac:dyDescent="0.25">
      <c r="A524" s="96">
        <v>523</v>
      </c>
      <c r="B524" s="61" t="s">
        <v>2810</v>
      </c>
      <c r="C524" s="97" t="s">
        <v>62</v>
      </c>
      <c r="D524" s="97" t="s">
        <v>2687</v>
      </c>
      <c r="E524" s="97" t="s">
        <v>118</v>
      </c>
      <c r="F524" s="97" t="s">
        <v>1386</v>
      </c>
      <c r="G524" s="96" t="s">
        <v>1315</v>
      </c>
      <c r="H524" s="98">
        <v>45510</v>
      </c>
      <c r="I524" s="96" t="s">
        <v>225</v>
      </c>
      <c r="J524" s="96">
        <v>2024</v>
      </c>
      <c r="K524" s="97" t="s">
        <v>70</v>
      </c>
      <c r="L524" s="97"/>
      <c r="M524" s="97" t="s">
        <v>70</v>
      </c>
      <c r="N524" s="96" t="s">
        <v>70</v>
      </c>
      <c r="O524" s="97" t="s">
        <v>32</v>
      </c>
      <c r="P524" s="98"/>
      <c r="Q524" s="96"/>
      <c r="R524" s="96"/>
      <c r="S524" s="96" t="s">
        <v>3196</v>
      </c>
      <c r="T524" s="96"/>
      <c r="U524" s="97"/>
      <c r="V524" s="97"/>
      <c r="W524" s="104" t="s">
        <v>112</v>
      </c>
      <c r="X524" s="104" t="s">
        <v>112</v>
      </c>
      <c r="Y524" s="98"/>
      <c r="Z524" s="97" t="s">
        <v>1387</v>
      </c>
      <c r="AA524" s="96" t="s">
        <v>34</v>
      </c>
      <c r="AB524" s="9">
        <f t="shared" ca="1" si="40"/>
        <v>801</v>
      </c>
      <c r="AC524" s="9" t="str">
        <f t="shared" ca="1" si="41"/>
        <v>Above 1 Year</v>
      </c>
      <c r="AD524" s="9" t="str">
        <f t="shared" ca="1" si="42"/>
        <v/>
      </c>
      <c r="AE524" s="9" t="str">
        <f t="shared" ca="1" si="43"/>
        <v/>
      </c>
      <c r="AF524" s="97" t="s">
        <v>254</v>
      </c>
      <c r="AG524" s="97" t="s">
        <v>4458</v>
      </c>
      <c r="AH524" s="97" t="str">
        <f t="shared" ca="1" si="44"/>
        <v>Above 1 Year</v>
      </c>
    </row>
    <row r="525" spans="1:34" s="24" customFormat="1" ht="25.5" customHeight="1" x14ac:dyDescent="0.25">
      <c r="A525" s="96">
        <v>524</v>
      </c>
      <c r="B525" s="61" t="s">
        <v>2660</v>
      </c>
      <c r="C525" s="97" t="s">
        <v>46</v>
      </c>
      <c r="D525" s="97" t="s">
        <v>2665</v>
      </c>
      <c r="E525" s="97" t="s">
        <v>47</v>
      </c>
      <c r="F525" s="97" t="s">
        <v>1391</v>
      </c>
      <c r="G525" s="96" t="s">
        <v>1392</v>
      </c>
      <c r="H525" s="98">
        <v>45511</v>
      </c>
      <c r="I525" s="96" t="s">
        <v>225</v>
      </c>
      <c r="J525" s="96">
        <v>2024</v>
      </c>
      <c r="K525" s="97" t="s">
        <v>77</v>
      </c>
      <c r="L525" s="97"/>
      <c r="M525" s="97" t="s">
        <v>72</v>
      </c>
      <c r="N525" s="96" t="s">
        <v>31</v>
      </c>
      <c r="O525" s="97" t="s">
        <v>32</v>
      </c>
      <c r="P525" s="98"/>
      <c r="Q525" s="96"/>
      <c r="R525" s="96"/>
      <c r="S525" s="96" t="s">
        <v>3196</v>
      </c>
      <c r="T525" s="96"/>
      <c r="U525" s="97"/>
      <c r="V525" s="97"/>
      <c r="W525" s="104" t="s">
        <v>112</v>
      </c>
      <c r="X525" s="104" t="s">
        <v>112</v>
      </c>
      <c r="Y525" s="98"/>
      <c r="Z525" s="97" t="s">
        <v>1393</v>
      </c>
      <c r="AA525" s="96" t="s">
        <v>34</v>
      </c>
      <c r="AB525" s="9">
        <f t="shared" ca="1" si="40"/>
        <v>800</v>
      </c>
      <c r="AC525" s="9" t="str">
        <f t="shared" ca="1" si="41"/>
        <v>Above 1 Year</v>
      </c>
      <c r="AD525" s="9" t="str">
        <f t="shared" ca="1" si="42"/>
        <v/>
      </c>
      <c r="AE525" s="9" t="str">
        <f t="shared" ca="1" si="43"/>
        <v/>
      </c>
      <c r="AF525" s="97" t="s">
        <v>378</v>
      </c>
      <c r="AG525" s="97" t="s">
        <v>4459</v>
      </c>
      <c r="AH525" s="97" t="str">
        <f t="shared" ca="1" si="44"/>
        <v>Above 1 Year</v>
      </c>
    </row>
    <row r="526" spans="1:34" s="24" customFormat="1" ht="25.5" customHeight="1" x14ac:dyDescent="0.25">
      <c r="A526" s="96">
        <v>525</v>
      </c>
      <c r="B526" s="61" t="s">
        <v>2808</v>
      </c>
      <c r="C526" s="97" t="s">
        <v>41</v>
      </c>
      <c r="D526" s="97" t="s">
        <v>2704</v>
      </c>
      <c r="E526" s="97" t="s">
        <v>79</v>
      </c>
      <c r="F526" s="97" t="s">
        <v>1272</v>
      </c>
      <c r="G526" s="96" t="s">
        <v>222</v>
      </c>
      <c r="H526" s="98">
        <v>45516</v>
      </c>
      <c r="I526" s="96" t="s">
        <v>225</v>
      </c>
      <c r="J526" s="96">
        <v>2024</v>
      </c>
      <c r="K526" s="97" t="s">
        <v>29</v>
      </c>
      <c r="L526" s="97"/>
      <c r="M526" s="97" t="s">
        <v>30</v>
      </c>
      <c r="N526" s="96" t="s">
        <v>31</v>
      </c>
      <c r="O526" s="97" t="s">
        <v>32</v>
      </c>
      <c r="P526" s="98"/>
      <c r="Q526" s="96"/>
      <c r="R526" s="96"/>
      <c r="S526" s="96" t="s">
        <v>3196</v>
      </c>
      <c r="T526" s="96"/>
      <c r="U526" s="97"/>
      <c r="V526" s="97"/>
      <c r="W526" s="104" t="s">
        <v>50</v>
      </c>
      <c r="X526" s="104" t="s">
        <v>112</v>
      </c>
      <c r="Y526" s="98"/>
      <c r="Z526" s="97" t="s">
        <v>1787</v>
      </c>
      <c r="AA526" s="96" t="s">
        <v>34</v>
      </c>
      <c r="AB526" s="9">
        <f t="shared" ca="1" si="40"/>
        <v>795</v>
      </c>
      <c r="AC526" s="9" t="str">
        <f t="shared" ca="1" si="41"/>
        <v>Above 1 Year</v>
      </c>
      <c r="AD526" s="9" t="str">
        <f t="shared" ca="1" si="42"/>
        <v/>
      </c>
      <c r="AE526" s="9" t="str">
        <f t="shared" ca="1" si="43"/>
        <v/>
      </c>
      <c r="AF526" s="97" t="s">
        <v>193</v>
      </c>
      <c r="AG526" s="97" t="s">
        <v>4460</v>
      </c>
      <c r="AH526" s="97" t="str">
        <f t="shared" ca="1" si="44"/>
        <v>Above 1 Year</v>
      </c>
    </row>
    <row r="527" spans="1:34" s="24" customFormat="1" ht="25.5" customHeight="1" x14ac:dyDescent="0.25">
      <c r="A527" s="96">
        <v>526</v>
      </c>
      <c r="B527" s="61" t="s">
        <v>2660</v>
      </c>
      <c r="C527" s="97">
        <v>0</v>
      </c>
      <c r="D527" s="97" t="s">
        <v>2711</v>
      </c>
      <c r="E527" s="97" t="s">
        <v>28</v>
      </c>
      <c r="F527" s="97" t="s">
        <v>1395</v>
      </c>
      <c r="G527" s="96" t="s">
        <v>1400</v>
      </c>
      <c r="H527" s="98">
        <v>45516</v>
      </c>
      <c r="I527" s="96" t="s">
        <v>225</v>
      </c>
      <c r="J527" s="96">
        <v>2024</v>
      </c>
      <c r="K527" s="97" t="s">
        <v>48</v>
      </c>
      <c r="L527" s="97"/>
      <c r="M527" s="97" t="s">
        <v>49</v>
      </c>
      <c r="N527" s="96" t="s">
        <v>31</v>
      </c>
      <c r="O527" s="97" t="s">
        <v>32</v>
      </c>
      <c r="P527" s="98"/>
      <c r="Q527" s="96"/>
      <c r="R527" s="96"/>
      <c r="S527" s="96" t="s">
        <v>3196</v>
      </c>
      <c r="T527" s="96"/>
      <c r="U527" s="97"/>
      <c r="V527" s="97"/>
      <c r="W527" s="104" t="s">
        <v>112</v>
      </c>
      <c r="X527" s="104" t="s">
        <v>112</v>
      </c>
      <c r="Y527" s="98"/>
      <c r="Z527" s="97" t="s">
        <v>1401</v>
      </c>
      <c r="AA527" s="96" t="s">
        <v>34</v>
      </c>
      <c r="AB527" s="9">
        <f t="shared" ca="1" si="40"/>
        <v>795</v>
      </c>
      <c r="AC527" s="9" t="str">
        <f t="shared" ca="1" si="41"/>
        <v>Above 1 Year</v>
      </c>
      <c r="AD527" s="9" t="str">
        <f t="shared" ca="1" si="42"/>
        <v/>
      </c>
      <c r="AE527" s="9" t="str">
        <f t="shared" ca="1" si="43"/>
        <v/>
      </c>
      <c r="AF527" s="97" t="s">
        <v>207</v>
      </c>
      <c r="AG527" s="97" t="s">
        <v>4461</v>
      </c>
      <c r="AH527" s="97" t="str">
        <f t="shared" ca="1" si="44"/>
        <v>Above 1 Year</v>
      </c>
    </row>
    <row r="528" spans="1:34" s="24" customFormat="1" ht="25.5" customHeight="1" x14ac:dyDescent="0.25">
      <c r="A528" s="96">
        <v>527</v>
      </c>
      <c r="B528" s="61" t="s">
        <v>2810</v>
      </c>
      <c r="C528" s="97">
        <v>0</v>
      </c>
      <c r="D528" s="97" t="s">
        <v>2688</v>
      </c>
      <c r="E528" s="97" t="s">
        <v>68</v>
      </c>
      <c r="F528" s="97" t="s">
        <v>1402</v>
      </c>
      <c r="G528" s="96" t="s">
        <v>264</v>
      </c>
      <c r="H528" s="98">
        <v>45518</v>
      </c>
      <c r="I528" s="96" t="s">
        <v>225</v>
      </c>
      <c r="J528" s="96">
        <v>2024</v>
      </c>
      <c r="K528" s="97" t="s">
        <v>59</v>
      </c>
      <c r="L528" s="97" t="s">
        <v>265</v>
      </c>
      <c r="M528" s="97" t="s">
        <v>59</v>
      </c>
      <c r="N528" s="96" t="s">
        <v>60</v>
      </c>
      <c r="O528" s="97" t="s">
        <v>32</v>
      </c>
      <c r="P528" s="98"/>
      <c r="Q528" s="96"/>
      <c r="R528" s="96"/>
      <c r="S528" s="96" t="s">
        <v>3196</v>
      </c>
      <c r="T528" s="96"/>
      <c r="U528" s="97"/>
      <c r="V528" s="97"/>
      <c r="W528" s="104" t="s">
        <v>112</v>
      </c>
      <c r="X528" s="104" t="s">
        <v>112</v>
      </c>
      <c r="Y528" s="98"/>
      <c r="Z528" s="97" t="s">
        <v>1403</v>
      </c>
      <c r="AA528" s="96" t="s">
        <v>34</v>
      </c>
      <c r="AB528" s="9">
        <f t="shared" ca="1" si="40"/>
        <v>793</v>
      </c>
      <c r="AC528" s="9" t="str">
        <f t="shared" ca="1" si="41"/>
        <v>Above 1 Year</v>
      </c>
      <c r="AD528" s="9" t="str">
        <f t="shared" ca="1" si="42"/>
        <v/>
      </c>
      <c r="AE528" s="9" t="str">
        <f t="shared" ca="1" si="43"/>
        <v/>
      </c>
      <c r="AF528" s="97" t="s">
        <v>229</v>
      </c>
      <c r="AG528" s="97" t="s">
        <v>4462</v>
      </c>
      <c r="AH528" s="97" t="str">
        <f t="shared" ca="1" si="44"/>
        <v>Above 1 Year</v>
      </c>
    </row>
    <row r="529" spans="1:34" s="24" customFormat="1" ht="25.5" customHeight="1" x14ac:dyDescent="0.25">
      <c r="A529" s="96">
        <v>528</v>
      </c>
      <c r="B529" s="61" t="s">
        <v>2810</v>
      </c>
      <c r="C529" s="97">
        <v>0</v>
      </c>
      <c r="D529" s="97" t="s">
        <v>2688</v>
      </c>
      <c r="E529" s="97" t="s">
        <v>68</v>
      </c>
      <c r="F529" s="97" t="s">
        <v>1394</v>
      </c>
      <c r="G529" s="96" t="s">
        <v>1315</v>
      </c>
      <c r="H529" s="98">
        <v>45519</v>
      </c>
      <c r="I529" s="96" t="s">
        <v>225</v>
      </c>
      <c r="J529" s="96">
        <v>2024</v>
      </c>
      <c r="K529" s="97" t="s">
        <v>70</v>
      </c>
      <c r="L529" s="97"/>
      <c r="M529" s="97" t="s">
        <v>70</v>
      </c>
      <c r="N529" s="96" t="s">
        <v>70</v>
      </c>
      <c r="O529" s="97" t="s">
        <v>32</v>
      </c>
      <c r="P529" s="98"/>
      <c r="Q529" s="96"/>
      <c r="R529" s="96"/>
      <c r="S529" s="96" t="s">
        <v>3196</v>
      </c>
      <c r="T529" s="96"/>
      <c r="U529" s="97"/>
      <c r="V529" s="97"/>
      <c r="W529" s="104" t="s">
        <v>112</v>
      </c>
      <c r="X529" s="104" t="s">
        <v>112</v>
      </c>
      <c r="Y529" s="98"/>
      <c r="Z529" s="97" t="s">
        <v>1404</v>
      </c>
      <c r="AA529" s="96" t="s">
        <v>34</v>
      </c>
      <c r="AB529" s="9">
        <f t="shared" ca="1" si="40"/>
        <v>792</v>
      </c>
      <c r="AC529" s="9" t="str">
        <f t="shared" ca="1" si="41"/>
        <v>Above 1 Year</v>
      </c>
      <c r="AD529" s="9" t="str">
        <f t="shared" ca="1" si="42"/>
        <v/>
      </c>
      <c r="AE529" s="9" t="str">
        <f t="shared" ca="1" si="43"/>
        <v/>
      </c>
      <c r="AF529" s="97" t="s">
        <v>254</v>
      </c>
      <c r="AG529" s="97" t="s">
        <v>4463</v>
      </c>
      <c r="AH529" s="97" t="str">
        <f t="shared" ca="1" si="44"/>
        <v>Above 1 Year</v>
      </c>
    </row>
    <row r="530" spans="1:34" s="24" customFormat="1" ht="25.5" customHeight="1" x14ac:dyDescent="0.25">
      <c r="A530" s="96">
        <v>529</v>
      </c>
      <c r="B530" s="61" t="s">
        <v>2808</v>
      </c>
      <c r="C530" s="97" t="s">
        <v>2661</v>
      </c>
      <c r="D530" s="97" t="s">
        <v>2706</v>
      </c>
      <c r="E530" s="97" t="s">
        <v>95</v>
      </c>
      <c r="F530" s="97" t="s">
        <v>1407</v>
      </c>
      <c r="G530" s="96" t="s">
        <v>1408</v>
      </c>
      <c r="H530" s="98">
        <v>45521</v>
      </c>
      <c r="I530" s="96" t="s">
        <v>225</v>
      </c>
      <c r="J530" s="96">
        <v>2024</v>
      </c>
      <c r="K530" s="97" t="s">
        <v>75</v>
      </c>
      <c r="L530" s="97"/>
      <c r="M530" s="97" t="s">
        <v>54</v>
      </c>
      <c r="N530" s="96" t="s">
        <v>31</v>
      </c>
      <c r="O530" s="97" t="s">
        <v>32</v>
      </c>
      <c r="P530" s="98">
        <v>45855</v>
      </c>
      <c r="Q530" s="96"/>
      <c r="R530" s="96"/>
      <c r="S530" s="96" t="s">
        <v>3196</v>
      </c>
      <c r="T530" s="96"/>
      <c r="U530" s="97"/>
      <c r="V530" s="97"/>
      <c r="W530" s="104" t="s">
        <v>33</v>
      </c>
      <c r="X530" s="104" t="s">
        <v>33</v>
      </c>
      <c r="Y530" s="98">
        <v>45855</v>
      </c>
      <c r="Z530" s="97" t="s">
        <v>1409</v>
      </c>
      <c r="AA530" s="96" t="s">
        <v>34</v>
      </c>
      <c r="AB530" s="9">
        <f t="shared" ca="1" si="40"/>
        <v>790</v>
      </c>
      <c r="AC530" s="9" t="str">
        <f t="shared" ca="1" si="41"/>
        <v>Above 1 Year</v>
      </c>
      <c r="AD530" s="9">
        <f t="shared" ca="1" si="42"/>
        <v>456</v>
      </c>
      <c r="AE530" s="9" t="str">
        <f t="shared" ca="1" si="43"/>
        <v>Above 1 Year</v>
      </c>
      <c r="AF530" s="97" t="s">
        <v>216</v>
      </c>
      <c r="AG530" s="97" t="s">
        <v>4464</v>
      </c>
      <c r="AH530" s="97" t="str">
        <f t="shared" si="44"/>
        <v/>
      </c>
    </row>
    <row r="531" spans="1:34" s="24" customFormat="1" ht="25.5" customHeight="1" x14ac:dyDescent="0.25">
      <c r="A531" s="96">
        <v>530</v>
      </c>
      <c r="B531" s="61" t="s">
        <v>2660</v>
      </c>
      <c r="C531" s="97" t="s">
        <v>37</v>
      </c>
      <c r="D531" s="97" t="s">
        <v>2672</v>
      </c>
      <c r="E531" s="97" t="s">
        <v>38</v>
      </c>
      <c r="F531" s="97" t="s">
        <v>703</v>
      </c>
      <c r="G531" s="96" t="s">
        <v>704</v>
      </c>
      <c r="H531" s="98">
        <v>45523</v>
      </c>
      <c r="I531" s="96" t="s">
        <v>225</v>
      </c>
      <c r="J531" s="96">
        <v>2024</v>
      </c>
      <c r="K531" s="97" t="s">
        <v>108</v>
      </c>
      <c r="L531" s="97"/>
      <c r="M531" s="97" t="s">
        <v>54</v>
      </c>
      <c r="N531" s="96" t="s">
        <v>31</v>
      </c>
      <c r="O531" s="97" t="s">
        <v>45</v>
      </c>
      <c r="P531" s="98"/>
      <c r="Q531" s="96"/>
      <c r="R531" s="96"/>
      <c r="S531" s="96" t="s">
        <v>3196</v>
      </c>
      <c r="T531" s="96"/>
      <c r="U531" s="97"/>
      <c r="V531" s="97"/>
      <c r="W531" s="104" t="s">
        <v>40</v>
      </c>
      <c r="X531" s="104" t="s">
        <v>137</v>
      </c>
      <c r="Y531" s="98">
        <v>46304</v>
      </c>
      <c r="Z531" s="97" t="s">
        <v>705</v>
      </c>
      <c r="AA531" s="96" t="s">
        <v>34</v>
      </c>
      <c r="AB531" s="9">
        <f t="shared" ca="1" si="40"/>
        <v>788</v>
      </c>
      <c r="AC531" s="9" t="str">
        <f t="shared" ca="1" si="41"/>
        <v>Above 1 Year</v>
      </c>
      <c r="AD531" s="9">
        <f t="shared" ca="1" si="42"/>
        <v>7</v>
      </c>
      <c r="AE531" s="9" t="str">
        <f t="shared" ca="1" si="43"/>
        <v>Below 45 Days</v>
      </c>
      <c r="AF531" s="97" t="s">
        <v>706</v>
      </c>
      <c r="AG531" s="97" t="s">
        <v>4465</v>
      </c>
      <c r="AH531" s="97" t="str">
        <f t="shared" ca="1" si="44"/>
        <v>Above 1 Year</v>
      </c>
    </row>
    <row r="532" spans="1:34" s="24" customFormat="1" ht="25.5" customHeight="1" x14ac:dyDescent="0.25">
      <c r="A532" s="96">
        <v>531</v>
      </c>
      <c r="B532" s="61" t="e">
        <v>#N/A</v>
      </c>
      <c r="C532" s="97" t="e">
        <v>#N/A</v>
      </c>
      <c r="D532" s="97" t="s">
        <v>2695</v>
      </c>
      <c r="E532" s="97" t="s">
        <v>125</v>
      </c>
      <c r="F532" s="97" t="s">
        <v>1169</v>
      </c>
      <c r="G532" s="96" t="s">
        <v>1381</v>
      </c>
      <c r="H532" s="98">
        <v>45523</v>
      </c>
      <c r="I532" s="96" t="s">
        <v>225</v>
      </c>
      <c r="J532" s="96">
        <v>2024</v>
      </c>
      <c r="K532" s="97" t="s">
        <v>80</v>
      </c>
      <c r="L532" s="97"/>
      <c r="M532" s="97" t="s">
        <v>154</v>
      </c>
      <c r="N532" s="96" t="s">
        <v>31</v>
      </c>
      <c r="O532" s="97" t="s">
        <v>32</v>
      </c>
      <c r="P532" s="98">
        <v>45572</v>
      </c>
      <c r="Q532" s="96"/>
      <c r="R532" s="96"/>
      <c r="S532" s="96" t="s">
        <v>3196</v>
      </c>
      <c r="T532" s="96"/>
      <c r="U532" s="97"/>
      <c r="V532" s="97"/>
      <c r="W532" s="104" t="s">
        <v>33</v>
      </c>
      <c r="X532" s="104" t="s">
        <v>33</v>
      </c>
      <c r="Y532" s="98">
        <v>45572</v>
      </c>
      <c r="Z532" s="97" t="s">
        <v>1413</v>
      </c>
      <c r="AA532" s="96" t="s">
        <v>34</v>
      </c>
      <c r="AB532" s="9">
        <f t="shared" ca="1" si="40"/>
        <v>788</v>
      </c>
      <c r="AC532" s="9" t="str">
        <f t="shared" ca="1" si="41"/>
        <v>Above 1 Year</v>
      </c>
      <c r="AD532" s="9">
        <f t="shared" ca="1" si="42"/>
        <v>739</v>
      </c>
      <c r="AE532" s="9" t="str">
        <f t="shared" ca="1" si="43"/>
        <v>Above 1 Year</v>
      </c>
      <c r="AF532" s="97" t="s">
        <v>291</v>
      </c>
      <c r="AG532" s="97" t="s">
        <v>4466</v>
      </c>
      <c r="AH532" s="97" t="str">
        <f t="shared" si="44"/>
        <v/>
      </c>
    </row>
    <row r="533" spans="1:34" s="24" customFormat="1" ht="25.5" customHeight="1" x14ac:dyDescent="0.25">
      <c r="A533" s="96">
        <v>532</v>
      </c>
      <c r="B533" s="61" t="s">
        <v>2808</v>
      </c>
      <c r="C533" s="97" t="s">
        <v>41</v>
      </c>
      <c r="D533" s="97" t="s">
        <v>2707</v>
      </c>
      <c r="E533" s="97" t="s">
        <v>124</v>
      </c>
      <c r="F533" s="97" t="s">
        <v>1293</v>
      </c>
      <c r="G533" s="96" t="s">
        <v>980</v>
      </c>
      <c r="H533" s="98">
        <v>45523</v>
      </c>
      <c r="I533" s="96" t="s">
        <v>225</v>
      </c>
      <c r="J533" s="96">
        <v>2024</v>
      </c>
      <c r="K533" s="97" t="s">
        <v>77</v>
      </c>
      <c r="L533" s="97"/>
      <c r="M533" s="97" t="s">
        <v>72</v>
      </c>
      <c r="N533" s="96" t="s">
        <v>31</v>
      </c>
      <c r="O533" s="97" t="s">
        <v>32</v>
      </c>
      <c r="P533" s="98"/>
      <c r="Q533" s="96"/>
      <c r="R533" s="96"/>
      <c r="S533" s="96" t="s">
        <v>3196</v>
      </c>
      <c r="T533" s="96"/>
      <c r="U533" s="97"/>
      <c r="V533" s="97"/>
      <c r="W533" s="104" t="s">
        <v>112</v>
      </c>
      <c r="X533" s="104" t="s">
        <v>112</v>
      </c>
      <c r="Y533" s="98"/>
      <c r="Z533" s="97" t="s">
        <v>1414</v>
      </c>
      <c r="AA533" s="96" t="s">
        <v>34</v>
      </c>
      <c r="AB533" s="9">
        <f t="shared" ca="1" si="40"/>
        <v>788</v>
      </c>
      <c r="AC533" s="9" t="str">
        <f t="shared" ca="1" si="41"/>
        <v>Above 1 Year</v>
      </c>
      <c r="AD533" s="9" t="str">
        <f t="shared" ca="1" si="42"/>
        <v/>
      </c>
      <c r="AE533" s="9" t="str">
        <f t="shared" ca="1" si="43"/>
        <v/>
      </c>
      <c r="AF533" s="97" t="s">
        <v>378</v>
      </c>
      <c r="AG533" s="97" t="s">
        <v>4467</v>
      </c>
      <c r="AH533" s="97" t="str">
        <f t="shared" ca="1" si="44"/>
        <v>Above 1 Year</v>
      </c>
    </row>
    <row r="534" spans="1:34" s="24" customFormat="1" ht="25.5" customHeight="1" x14ac:dyDescent="0.25">
      <c r="A534" s="96">
        <v>533</v>
      </c>
      <c r="B534" s="61" t="s">
        <v>2660</v>
      </c>
      <c r="C534" s="97" t="s">
        <v>183</v>
      </c>
      <c r="D534" s="97" t="s">
        <v>3038</v>
      </c>
      <c r="E534" s="97" t="s">
        <v>61</v>
      </c>
      <c r="F534" s="97" t="s">
        <v>1420</v>
      </c>
      <c r="G534" s="96" t="s">
        <v>1351</v>
      </c>
      <c r="H534" s="98">
        <v>45526</v>
      </c>
      <c r="I534" s="96" t="s">
        <v>225</v>
      </c>
      <c r="J534" s="96">
        <v>2024</v>
      </c>
      <c r="K534" s="97" t="s">
        <v>94</v>
      </c>
      <c r="L534" s="97"/>
      <c r="M534" s="97" t="s">
        <v>94</v>
      </c>
      <c r="N534" s="96" t="s">
        <v>31</v>
      </c>
      <c r="O534" s="97" t="s">
        <v>32</v>
      </c>
      <c r="P534" s="98"/>
      <c r="Q534" s="96"/>
      <c r="R534" s="96"/>
      <c r="S534" s="96" t="s">
        <v>3196</v>
      </c>
      <c r="T534" s="96"/>
      <c r="U534" s="97"/>
      <c r="V534" s="97"/>
      <c r="W534" s="104" t="s">
        <v>112</v>
      </c>
      <c r="X534" s="104" t="s">
        <v>112</v>
      </c>
      <c r="Y534" s="98"/>
      <c r="Z534" s="97" t="s">
        <v>1421</v>
      </c>
      <c r="AA534" s="96" t="s">
        <v>34</v>
      </c>
      <c r="AB534" s="9">
        <f t="shared" ca="1" si="40"/>
        <v>785</v>
      </c>
      <c r="AC534" s="9" t="str">
        <f t="shared" ca="1" si="41"/>
        <v>Above 1 Year</v>
      </c>
      <c r="AD534" s="9" t="str">
        <f t="shared" ca="1" si="42"/>
        <v/>
      </c>
      <c r="AE534" s="9" t="str">
        <f t="shared" ca="1" si="43"/>
        <v/>
      </c>
      <c r="AF534" s="97" t="s">
        <v>245</v>
      </c>
      <c r="AG534" s="97" t="s">
        <v>4468</v>
      </c>
      <c r="AH534" s="97" t="str">
        <f t="shared" ca="1" si="44"/>
        <v>Above 1 Year</v>
      </c>
    </row>
    <row r="535" spans="1:34" s="24" customFormat="1" ht="25.5" customHeight="1" x14ac:dyDescent="0.25">
      <c r="A535" s="96">
        <v>534</v>
      </c>
      <c r="B535" s="61" t="s">
        <v>2810</v>
      </c>
      <c r="C535" s="97" t="s">
        <v>186</v>
      </c>
      <c r="D535" s="97" t="s">
        <v>2681</v>
      </c>
      <c r="E535" s="97" t="s">
        <v>65</v>
      </c>
      <c r="F535" s="97" t="s">
        <v>1303</v>
      </c>
      <c r="G535" s="96" t="s">
        <v>1027</v>
      </c>
      <c r="H535" s="98">
        <v>45527</v>
      </c>
      <c r="I535" s="96" t="s">
        <v>225</v>
      </c>
      <c r="J535" s="96">
        <v>2024</v>
      </c>
      <c r="K535" s="97" t="s">
        <v>48</v>
      </c>
      <c r="L535" s="97"/>
      <c r="M535" s="97" t="s">
        <v>49</v>
      </c>
      <c r="N535" s="96" t="s">
        <v>31</v>
      </c>
      <c r="O535" s="97" t="s">
        <v>32</v>
      </c>
      <c r="P535" s="98"/>
      <c r="Q535" s="96"/>
      <c r="R535" s="96"/>
      <c r="S535" s="96" t="s">
        <v>3196</v>
      </c>
      <c r="T535" s="96"/>
      <c r="U535" s="97"/>
      <c r="V535" s="97"/>
      <c r="W535" s="104" t="s">
        <v>112</v>
      </c>
      <c r="X535" s="104" t="s">
        <v>112</v>
      </c>
      <c r="Y535" s="98"/>
      <c r="Z535" s="97" t="s">
        <v>1422</v>
      </c>
      <c r="AA535" s="96" t="s">
        <v>34</v>
      </c>
      <c r="AB535" s="9">
        <f t="shared" ca="1" si="40"/>
        <v>784</v>
      </c>
      <c r="AC535" s="9" t="str">
        <f t="shared" ca="1" si="41"/>
        <v>Above 1 Year</v>
      </c>
      <c r="AD535" s="9" t="str">
        <f t="shared" ca="1" si="42"/>
        <v/>
      </c>
      <c r="AE535" s="9" t="str">
        <f t="shared" ca="1" si="43"/>
        <v/>
      </c>
      <c r="AF535" s="97" t="s">
        <v>207</v>
      </c>
      <c r="AG535" s="97" t="s">
        <v>4469</v>
      </c>
      <c r="AH535" s="97" t="str">
        <f t="shared" ca="1" si="44"/>
        <v>Above 1 Year</v>
      </c>
    </row>
    <row r="536" spans="1:34" s="24" customFormat="1" ht="25.5" customHeight="1" x14ac:dyDescent="0.25">
      <c r="A536" s="96">
        <v>535</v>
      </c>
      <c r="B536" s="61" t="s">
        <v>2810</v>
      </c>
      <c r="C536" s="97" t="s">
        <v>62</v>
      </c>
      <c r="D536" s="97" t="s">
        <v>2668</v>
      </c>
      <c r="E536" s="97" t="s">
        <v>63</v>
      </c>
      <c r="F536" s="97" t="s">
        <v>1283</v>
      </c>
      <c r="G536" s="96" t="s">
        <v>1027</v>
      </c>
      <c r="H536" s="98">
        <v>45531</v>
      </c>
      <c r="I536" s="96" t="s">
        <v>225</v>
      </c>
      <c r="J536" s="96">
        <v>2024</v>
      </c>
      <c r="K536" s="97" t="s">
        <v>48</v>
      </c>
      <c r="L536" s="97"/>
      <c r="M536" s="97" t="s">
        <v>49</v>
      </c>
      <c r="N536" s="96" t="s">
        <v>31</v>
      </c>
      <c r="O536" s="97" t="s">
        <v>32</v>
      </c>
      <c r="P536" s="98"/>
      <c r="Q536" s="96"/>
      <c r="R536" s="96"/>
      <c r="S536" s="96" t="s">
        <v>3196</v>
      </c>
      <c r="T536" s="96"/>
      <c r="U536" s="97"/>
      <c r="V536" s="97"/>
      <c r="W536" s="104" t="s">
        <v>50</v>
      </c>
      <c r="X536" s="104" t="s">
        <v>141</v>
      </c>
      <c r="Y536" s="98"/>
      <c r="Z536" s="97" t="s">
        <v>1423</v>
      </c>
      <c r="AA536" s="96" t="s">
        <v>34</v>
      </c>
      <c r="AB536" s="9">
        <f t="shared" ca="1" si="40"/>
        <v>780</v>
      </c>
      <c r="AC536" s="9" t="str">
        <f t="shared" ca="1" si="41"/>
        <v>Above 1 Year</v>
      </c>
      <c r="AD536" s="9" t="str">
        <f t="shared" ca="1" si="42"/>
        <v/>
      </c>
      <c r="AE536" s="9" t="str">
        <f t="shared" ca="1" si="43"/>
        <v/>
      </c>
      <c r="AF536" s="97" t="s">
        <v>207</v>
      </c>
      <c r="AG536" s="97" t="s">
        <v>4470</v>
      </c>
      <c r="AH536" s="97" t="str">
        <f t="shared" ca="1" si="44"/>
        <v>Above 1 Year</v>
      </c>
    </row>
    <row r="537" spans="1:34" s="24" customFormat="1" ht="25.5" customHeight="1" x14ac:dyDescent="0.25">
      <c r="A537" s="96">
        <v>536</v>
      </c>
      <c r="B537" s="61" t="s">
        <v>2810</v>
      </c>
      <c r="C537" s="97" t="s">
        <v>62</v>
      </c>
      <c r="D537" s="97" t="s">
        <v>2687</v>
      </c>
      <c r="E537" s="97" t="s">
        <v>118</v>
      </c>
      <c r="F537" s="97" t="s">
        <v>513</v>
      </c>
      <c r="G537" s="96" t="s">
        <v>1425</v>
      </c>
      <c r="H537" s="98">
        <v>45532</v>
      </c>
      <c r="I537" s="96" t="s">
        <v>225</v>
      </c>
      <c r="J537" s="96">
        <v>2024</v>
      </c>
      <c r="K537" s="97" t="s">
        <v>39</v>
      </c>
      <c r="L537" s="97"/>
      <c r="M537" s="97" t="s">
        <v>39</v>
      </c>
      <c r="N537" s="96" t="s">
        <v>31</v>
      </c>
      <c r="O537" s="97" t="s">
        <v>32</v>
      </c>
      <c r="P537" s="98">
        <v>45897</v>
      </c>
      <c r="Q537" s="96"/>
      <c r="R537" s="96"/>
      <c r="S537" s="96" t="s">
        <v>3196</v>
      </c>
      <c r="T537" s="96"/>
      <c r="U537" s="97"/>
      <c r="V537" s="97"/>
      <c r="W537" s="104" t="s">
        <v>33</v>
      </c>
      <c r="X537" s="104" t="s">
        <v>33</v>
      </c>
      <c r="Y537" s="98">
        <v>45897</v>
      </c>
      <c r="Z537" s="97" t="s">
        <v>1426</v>
      </c>
      <c r="AA537" s="96" t="s">
        <v>34</v>
      </c>
      <c r="AB537" s="9">
        <f t="shared" ca="1" si="40"/>
        <v>779</v>
      </c>
      <c r="AC537" s="9" t="str">
        <f t="shared" ca="1" si="41"/>
        <v>Above 1 Year</v>
      </c>
      <c r="AD537" s="9">
        <f t="shared" ca="1" si="42"/>
        <v>414</v>
      </c>
      <c r="AE537" s="9" t="str">
        <f t="shared" ca="1" si="43"/>
        <v>Above 1 Year</v>
      </c>
      <c r="AF537" s="97" t="s">
        <v>203</v>
      </c>
      <c r="AG537" s="97" t="s">
        <v>4471</v>
      </c>
      <c r="AH537" s="97" t="str">
        <f t="shared" si="44"/>
        <v/>
      </c>
    </row>
    <row r="538" spans="1:34" s="24" customFormat="1" ht="25.5" customHeight="1" x14ac:dyDescent="0.25">
      <c r="A538" s="96">
        <v>537</v>
      </c>
      <c r="B538" s="61" t="s">
        <v>2808</v>
      </c>
      <c r="C538" s="97" t="s">
        <v>41</v>
      </c>
      <c r="D538" s="97" t="s">
        <v>4472</v>
      </c>
      <c r="E538" s="97" t="s">
        <v>42</v>
      </c>
      <c r="F538" s="97" t="s">
        <v>1327</v>
      </c>
      <c r="G538" s="96" t="s">
        <v>1427</v>
      </c>
      <c r="H538" s="98">
        <v>45532</v>
      </c>
      <c r="I538" s="96" t="s">
        <v>225</v>
      </c>
      <c r="J538" s="96">
        <v>2024</v>
      </c>
      <c r="K538" s="97" t="s">
        <v>133</v>
      </c>
      <c r="L538" s="97"/>
      <c r="M538" s="97" t="s">
        <v>154</v>
      </c>
      <c r="N538" s="96" t="s">
        <v>31</v>
      </c>
      <c r="O538" s="97" t="s">
        <v>45</v>
      </c>
      <c r="P538" s="98">
        <v>45919</v>
      </c>
      <c r="Q538" s="96"/>
      <c r="R538" s="96"/>
      <c r="S538" s="96" t="s">
        <v>7126</v>
      </c>
      <c r="T538" s="96"/>
      <c r="U538" s="97"/>
      <c r="V538" s="97"/>
      <c r="W538" s="104" t="s">
        <v>33</v>
      </c>
      <c r="X538" s="104" t="s">
        <v>2923</v>
      </c>
      <c r="Y538" s="98"/>
      <c r="Z538" s="97" t="s">
        <v>1428</v>
      </c>
      <c r="AA538" s="96" t="s">
        <v>34</v>
      </c>
      <c r="AB538" s="9" t="str">
        <f t="shared" ca="1" si="40"/>
        <v/>
      </c>
      <c r="AC538" s="9" t="str">
        <f t="shared" si="41"/>
        <v/>
      </c>
      <c r="AD538" s="9" t="str">
        <f t="shared" ca="1" si="42"/>
        <v/>
      </c>
      <c r="AE538" s="9" t="str">
        <f t="shared" ca="1" si="43"/>
        <v/>
      </c>
      <c r="AF538" s="97" t="s">
        <v>291</v>
      </c>
      <c r="AG538" s="97" t="s">
        <v>4473</v>
      </c>
      <c r="AH538" s="97" t="str">
        <f t="shared" si="44"/>
        <v/>
      </c>
    </row>
    <row r="539" spans="1:34" s="24" customFormat="1" ht="25.5" customHeight="1" x14ac:dyDescent="0.25">
      <c r="A539" s="96">
        <v>538</v>
      </c>
      <c r="B539" s="61" t="s">
        <v>2810</v>
      </c>
      <c r="C539" s="97" t="s">
        <v>62</v>
      </c>
      <c r="D539" s="97" t="s">
        <v>2687</v>
      </c>
      <c r="E539" s="97" t="s">
        <v>118</v>
      </c>
      <c r="F539" s="97" t="s">
        <v>1432</v>
      </c>
      <c r="G539" s="96" t="s">
        <v>227</v>
      </c>
      <c r="H539" s="98">
        <v>45536</v>
      </c>
      <c r="I539" s="96" t="s">
        <v>190</v>
      </c>
      <c r="J539" s="96">
        <v>2024</v>
      </c>
      <c r="K539" s="97" t="s">
        <v>59</v>
      </c>
      <c r="L539" s="97" t="s">
        <v>228</v>
      </c>
      <c r="M539" s="97" t="s">
        <v>59</v>
      </c>
      <c r="N539" s="96" t="s">
        <v>60</v>
      </c>
      <c r="O539" s="97" t="s">
        <v>32</v>
      </c>
      <c r="P539" s="98"/>
      <c r="Q539" s="96"/>
      <c r="R539" s="96"/>
      <c r="S539" s="96" t="s">
        <v>3196</v>
      </c>
      <c r="T539" s="96"/>
      <c r="U539" s="97"/>
      <c r="V539" s="97"/>
      <c r="W539" s="104" t="s">
        <v>112</v>
      </c>
      <c r="X539" s="104" t="s">
        <v>112</v>
      </c>
      <c r="Y539" s="98"/>
      <c r="Z539" s="97" t="s">
        <v>1433</v>
      </c>
      <c r="AA539" s="96" t="s">
        <v>34</v>
      </c>
      <c r="AB539" s="9">
        <f t="shared" ca="1" si="40"/>
        <v>775</v>
      </c>
      <c r="AC539" s="9" t="str">
        <f t="shared" ca="1" si="41"/>
        <v>Above 1 Year</v>
      </c>
      <c r="AD539" s="9" t="str">
        <f t="shared" ca="1" si="42"/>
        <v/>
      </c>
      <c r="AE539" s="9" t="str">
        <f t="shared" ca="1" si="43"/>
        <v/>
      </c>
      <c r="AF539" s="97" t="s">
        <v>229</v>
      </c>
      <c r="AG539" s="97" t="s">
        <v>4474</v>
      </c>
      <c r="AH539" s="97" t="str">
        <f t="shared" ca="1" si="44"/>
        <v>Above 1 Year</v>
      </c>
    </row>
    <row r="540" spans="1:34" s="24" customFormat="1" ht="25.5" customHeight="1" x14ac:dyDescent="0.25">
      <c r="A540" s="96">
        <v>539</v>
      </c>
      <c r="B540" s="61" t="s">
        <v>2810</v>
      </c>
      <c r="C540" s="97" t="s">
        <v>97</v>
      </c>
      <c r="D540" s="99" t="s">
        <v>2696</v>
      </c>
      <c r="E540" s="99" t="s">
        <v>114</v>
      </c>
      <c r="F540" s="99" t="s">
        <v>1303</v>
      </c>
      <c r="G540" s="100" t="s">
        <v>1315</v>
      </c>
      <c r="H540" s="101">
        <v>45537</v>
      </c>
      <c r="I540" s="100" t="s">
        <v>190</v>
      </c>
      <c r="J540" s="100">
        <v>2024</v>
      </c>
      <c r="K540" s="102" t="s">
        <v>70</v>
      </c>
      <c r="L540" s="99"/>
      <c r="M540" s="99" t="s">
        <v>70</v>
      </c>
      <c r="N540" s="100" t="s">
        <v>70</v>
      </c>
      <c r="O540" s="99" t="s">
        <v>32</v>
      </c>
      <c r="P540" s="101"/>
      <c r="Q540" s="100"/>
      <c r="R540" s="100"/>
      <c r="S540" s="96" t="s">
        <v>3196</v>
      </c>
      <c r="T540" s="100"/>
      <c r="U540" s="99"/>
      <c r="V540" s="99"/>
      <c r="W540" s="104" t="s">
        <v>112</v>
      </c>
      <c r="X540" s="104" t="s">
        <v>112</v>
      </c>
      <c r="Y540" s="98"/>
      <c r="Z540" s="99" t="s">
        <v>1435</v>
      </c>
      <c r="AA540" s="100" t="s">
        <v>34</v>
      </c>
      <c r="AB540" s="9">
        <f t="shared" ca="1" si="40"/>
        <v>774</v>
      </c>
      <c r="AC540" s="9" t="str">
        <f t="shared" ca="1" si="41"/>
        <v>Above 1 Year</v>
      </c>
      <c r="AD540" s="9" t="str">
        <f t="shared" ca="1" si="42"/>
        <v/>
      </c>
      <c r="AE540" s="9" t="str">
        <f t="shared" ca="1" si="43"/>
        <v/>
      </c>
      <c r="AF540" s="100" t="s">
        <v>254</v>
      </c>
      <c r="AG540" s="97" t="s">
        <v>4475</v>
      </c>
      <c r="AH540" s="97" t="str">
        <f t="shared" ca="1" si="44"/>
        <v>Above 1 Year</v>
      </c>
    </row>
    <row r="541" spans="1:34" s="24" customFormat="1" ht="25.5" customHeight="1" x14ac:dyDescent="0.25">
      <c r="A541" s="96">
        <v>540</v>
      </c>
      <c r="B541" s="61" t="s">
        <v>2808</v>
      </c>
      <c r="C541" s="97" t="s">
        <v>2661</v>
      </c>
      <c r="D541" s="97" t="s">
        <v>3037</v>
      </c>
      <c r="E541" s="97" t="s">
        <v>89</v>
      </c>
      <c r="F541" s="97" t="s">
        <v>1410</v>
      </c>
      <c r="G541" s="96" t="s">
        <v>1351</v>
      </c>
      <c r="H541" s="98">
        <v>45538</v>
      </c>
      <c r="I541" s="96" t="s">
        <v>190</v>
      </c>
      <c r="J541" s="96">
        <v>2024</v>
      </c>
      <c r="K541" s="97" t="s">
        <v>94</v>
      </c>
      <c r="L541" s="97"/>
      <c r="M541" s="97" t="s">
        <v>94</v>
      </c>
      <c r="N541" s="96" t="s">
        <v>31</v>
      </c>
      <c r="O541" s="97" t="s">
        <v>32</v>
      </c>
      <c r="P541" s="98"/>
      <c r="Q541" s="96"/>
      <c r="R541" s="96"/>
      <c r="S541" s="96" t="s">
        <v>3196</v>
      </c>
      <c r="T541" s="96"/>
      <c r="U541" s="97"/>
      <c r="V541" s="97"/>
      <c r="W541" s="104" t="s">
        <v>112</v>
      </c>
      <c r="X541" s="104" t="s">
        <v>112</v>
      </c>
      <c r="Y541" s="98"/>
      <c r="Z541" s="97" t="s">
        <v>1436</v>
      </c>
      <c r="AA541" s="96" t="s">
        <v>34</v>
      </c>
      <c r="AB541" s="9">
        <f t="shared" ca="1" si="40"/>
        <v>773</v>
      </c>
      <c r="AC541" s="9" t="str">
        <f t="shared" ca="1" si="41"/>
        <v>Above 1 Year</v>
      </c>
      <c r="AD541" s="9" t="str">
        <f t="shared" ca="1" si="42"/>
        <v/>
      </c>
      <c r="AE541" s="9" t="str">
        <f t="shared" ca="1" si="43"/>
        <v/>
      </c>
      <c r="AF541" s="97" t="s">
        <v>245</v>
      </c>
      <c r="AG541" s="97" t="s">
        <v>4476</v>
      </c>
      <c r="AH541" s="97" t="str">
        <f t="shared" ca="1" si="44"/>
        <v>Above 1 Year</v>
      </c>
    </row>
    <row r="542" spans="1:34" s="24" customFormat="1" ht="25.5" customHeight="1" x14ac:dyDescent="0.25">
      <c r="A542" s="96">
        <v>541</v>
      </c>
      <c r="B542" s="61" t="s">
        <v>2810</v>
      </c>
      <c r="C542" s="97" t="s">
        <v>97</v>
      </c>
      <c r="D542" s="97" t="s">
        <v>2696</v>
      </c>
      <c r="E542" s="97" t="s">
        <v>114</v>
      </c>
      <c r="F542" s="97" t="s">
        <v>1282</v>
      </c>
      <c r="G542" s="96" t="s">
        <v>1354</v>
      </c>
      <c r="H542" s="98">
        <v>45539</v>
      </c>
      <c r="I542" s="96" t="s">
        <v>190</v>
      </c>
      <c r="J542" s="96">
        <v>2024</v>
      </c>
      <c r="K542" s="97" t="s">
        <v>103</v>
      </c>
      <c r="L542" s="97"/>
      <c r="M542" s="97" t="s">
        <v>49</v>
      </c>
      <c r="N542" s="96" t="s">
        <v>31</v>
      </c>
      <c r="O542" s="97" t="s">
        <v>32</v>
      </c>
      <c r="P542" s="98"/>
      <c r="Q542" s="96"/>
      <c r="R542" s="96"/>
      <c r="S542" s="96" t="s">
        <v>3196</v>
      </c>
      <c r="T542" s="96"/>
      <c r="U542" s="97"/>
      <c r="V542" s="97"/>
      <c r="W542" s="104" t="s">
        <v>112</v>
      </c>
      <c r="X542" s="104" t="s">
        <v>112</v>
      </c>
      <c r="Y542" s="98"/>
      <c r="Z542" s="97" t="s">
        <v>1437</v>
      </c>
      <c r="AA542" s="96" t="s">
        <v>34</v>
      </c>
      <c r="AB542" s="9">
        <f t="shared" ca="1" si="40"/>
        <v>772</v>
      </c>
      <c r="AC542" s="9" t="str">
        <f t="shared" ca="1" si="41"/>
        <v>Above 1 Year</v>
      </c>
      <c r="AD542" s="9" t="str">
        <f t="shared" ca="1" si="42"/>
        <v/>
      </c>
      <c r="AE542" s="9" t="str">
        <f t="shared" ca="1" si="43"/>
        <v/>
      </c>
      <c r="AF542" s="97" t="s">
        <v>207</v>
      </c>
      <c r="AG542" s="97" t="s">
        <v>4477</v>
      </c>
      <c r="AH542" s="97" t="str">
        <f t="shared" ca="1" si="44"/>
        <v>Above 1 Year</v>
      </c>
    </row>
    <row r="543" spans="1:34" s="24" customFormat="1" ht="25.5" customHeight="1" x14ac:dyDescent="0.25">
      <c r="A543" s="96">
        <v>542</v>
      </c>
      <c r="B543" s="61" t="s">
        <v>2810</v>
      </c>
      <c r="C543" s="97">
        <v>0</v>
      </c>
      <c r="D543" s="97" t="s">
        <v>2689</v>
      </c>
      <c r="E543" s="97" t="s">
        <v>68</v>
      </c>
      <c r="F543" s="97" t="s">
        <v>1438</v>
      </c>
      <c r="G543" s="96" t="s">
        <v>845</v>
      </c>
      <c r="H543" s="98">
        <v>45540</v>
      </c>
      <c r="I543" s="96" t="s">
        <v>190</v>
      </c>
      <c r="J543" s="96">
        <v>2024</v>
      </c>
      <c r="K543" s="97" t="s">
        <v>116</v>
      </c>
      <c r="L543" s="97"/>
      <c r="M543" s="97" t="s">
        <v>116</v>
      </c>
      <c r="N543" s="96" t="s">
        <v>116</v>
      </c>
      <c r="O543" s="97" t="s">
        <v>32</v>
      </c>
      <c r="P543" s="98">
        <v>45915</v>
      </c>
      <c r="Q543" s="96" t="s">
        <v>191</v>
      </c>
      <c r="R543" s="96"/>
      <c r="S543" s="96" t="s">
        <v>3196</v>
      </c>
      <c r="T543" s="96"/>
      <c r="U543" s="97"/>
      <c r="V543" s="97"/>
      <c r="W543" s="104" t="s">
        <v>2664</v>
      </c>
      <c r="X543" s="104" t="s">
        <v>2664</v>
      </c>
      <c r="Y543" s="98">
        <v>45915</v>
      </c>
      <c r="Z543" s="97" t="s">
        <v>1439</v>
      </c>
      <c r="AA543" s="96" t="s">
        <v>34</v>
      </c>
      <c r="AB543" s="9">
        <f t="shared" ca="1" si="40"/>
        <v>771</v>
      </c>
      <c r="AC543" s="9" t="str">
        <f t="shared" ca="1" si="41"/>
        <v>Above 1 Year</v>
      </c>
      <c r="AD543" s="9">
        <f t="shared" ca="1" si="42"/>
        <v>396</v>
      </c>
      <c r="AE543" s="9" t="str">
        <f t="shared" ca="1" si="43"/>
        <v>Above 1 Year</v>
      </c>
      <c r="AF543" s="97" t="s">
        <v>402</v>
      </c>
      <c r="AG543" s="97" t="s">
        <v>4478</v>
      </c>
      <c r="AH543" s="97" t="str">
        <f t="shared" ca="1" si="44"/>
        <v>Above 1 Year</v>
      </c>
    </row>
    <row r="544" spans="1:34" s="24" customFormat="1" ht="25.5" customHeight="1" x14ac:dyDescent="0.25">
      <c r="A544" s="96">
        <v>543</v>
      </c>
      <c r="B544" s="61" t="s">
        <v>2810</v>
      </c>
      <c r="C544" s="97" t="s">
        <v>186</v>
      </c>
      <c r="D544" s="97" t="s">
        <v>2681</v>
      </c>
      <c r="E544" s="97" t="s">
        <v>65</v>
      </c>
      <c r="F544" s="97" t="s">
        <v>1440</v>
      </c>
      <c r="G544" s="96" t="s">
        <v>1027</v>
      </c>
      <c r="H544" s="98">
        <v>45541</v>
      </c>
      <c r="I544" s="96" t="s">
        <v>190</v>
      </c>
      <c r="J544" s="96">
        <v>2024</v>
      </c>
      <c r="K544" s="97" t="s">
        <v>48</v>
      </c>
      <c r="L544" s="97"/>
      <c r="M544" s="97" t="s">
        <v>49</v>
      </c>
      <c r="N544" s="96" t="s">
        <v>31</v>
      </c>
      <c r="O544" s="97" t="s">
        <v>32</v>
      </c>
      <c r="P544" s="98"/>
      <c r="Q544" s="96"/>
      <c r="R544" s="96"/>
      <c r="S544" s="96" t="s">
        <v>3196</v>
      </c>
      <c r="T544" s="96"/>
      <c r="U544" s="97"/>
      <c r="V544" s="97"/>
      <c r="W544" s="104" t="s">
        <v>112</v>
      </c>
      <c r="X544" s="104" t="s">
        <v>141</v>
      </c>
      <c r="Y544" s="98"/>
      <c r="Z544" s="97" t="s">
        <v>1441</v>
      </c>
      <c r="AA544" s="96" t="s">
        <v>34</v>
      </c>
      <c r="AB544" s="9">
        <f t="shared" ca="1" si="40"/>
        <v>770</v>
      </c>
      <c r="AC544" s="9" t="str">
        <f t="shared" ca="1" si="41"/>
        <v>Above 1 Year</v>
      </c>
      <c r="AD544" s="9" t="str">
        <f t="shared" ca="1" si="42"/>
        <v/>
      </c>
      <c r="AE544" s="9" t="str">
        <f t="shared" ca="1" si="43"/>
        <v/>
      </c>
      <c r="AF544" s="97" t="s">
        <v>207</v>
      </c>
      <c r="AG544" s="97" t="s">
        <v>4479</v>
      </c>
      <c r="AH544" s="97" t="str">
        <f t="shared" ca="1" si="44"/>
        <v>Above 1 Year</v>
      </c>
    </row>
    <row r="545" spans="1:34" s="24" customFormat="1" ht="25.5" customHeight="1" x14ac:dyDescent="0.25">
      <c r="A545" s="96">
        <v>544</v>
      </c>
      <c r="B545" s="61" t="s">
        <v>2660</v>
      </c>
      <c r="C545" s="97" t="s">
        <v>183</v>
      </c>
      <c r="D545" s="97" t="s">
        <v>2713</v>
      </c>
      <c r="E545" s="97" t="s">
        <v>74</v>
      </c>
      <c r="F545" s="97" t="s">
        <v>703</v>
      </c>
      <c r="G545" s="96" t="s">
        <v>666</v>
      </c>
      <c r="H545" s="98">
        <v>45541</v>
      </c>
      <c r="I545" s="96" t="s">
        <v>190</v>
      </c>
      <c r="J545" s="96">
        <v>2024</v>
      </c>
      <c r="K545" s="97" t="s">
        <v>48</v>
      </c>
      <c r="L545" s="97"/>
      <c r="M545" s="97" t="s">
        <v>49</v>
      </c>
      <c r="N545" s="96" t="s">
        <v>31</v>
      </c>
      <c r="O545" s="97" t="s">
        <v>32</v>
      </c>
      <c r="P545" s="98"/>
      <c r="Q545" s="96"/>
      <c r="R545" s="96"/>
      <c r="S545" s="96" t="s">
        <v>3196</v>
      </c>
      <c r="T545" s="96"/>
      <c r="U545" s="97"/>
      <c r="V545" s="97"/>
      <c r="W545" s="104" t="s">
        <v>112</v>
      </c>
      <c r="X545" s="104" t="s">
        <v>112</v>
      </c>
      <c r="Y545" s="98"/>
      <c r="Z545" s="97" t="s">
        <v>1442</v>
      </c>
      <c r="AA545" s="96" t="s">
        <v>34</v>
      </c>
      <c r="AB545" s="9">
        <f t="shared" ca="1" si="40"/>
        <v>770</v>
      </c>
      <c r="AC545" s="9" t="str">
        <f t="shared" ca="1" si="41"/>
        <v>Above 1 Year</v>
      </c>
      <c r="AD545" s="9" t="str">
        <f t="shared" ca="1" si="42"/>
        <v/>
      </c>
      <c r="AE545" s="9" t="str">
        <f t="shared" ca="1" si="43"/>
        <v/>
      </c>
      <c r="AF545" s="97" t="s">
        <v>207</v>
      </c>
      <c r="AG545" s="97" t="s">
        <v>4480</v>
      </c>
      <c r="AH545" s="97" t="str">
        <f t="shared" ca="1" si="44"/>
        <v>Above 1 Year</v>
      </c>
    </row>
    <row r="546" spans="1:34" s="24" customFormat="1" ht="25.5" customHeight="1" x14ac:dyDescent="0.25">
      <c r="A546" s="96">
        <v>545</v>
      </c>
      <c r="B546" s="61" t="s">
        <v>2808</v>
      </c>
      <c r="C546" s="97" t="s">
        <v>41</v>
      </c>
      <c r="D546" s="97" t="s">
        <v>2704</v>
      </c>
      <c r="E546" s="97" t="s">
        <v>79</v>
      </c>
      <c r="F546" s="97" t="s">
        <v>1219</v>
      </c>
      <c r="G546" s="96" t="s">
        <v>264</v>
      </c>
      <c r="H546" s="98">
        <v>45542</v>
      </c>
      <c r="I546" s="96" t="s">
        <v>190</v>
      </c>
      <c r="J546" s="96">
        <v>2024</v>
      </c>
      <c r="K546" s="97" t="s">
        <v>59</v>
      </c>
      <c r="L546" s="97" t="s">
        <v>265</v>
      </c>
      <c r="M546" s="97" t="s">
        <v>59</v>
      </c>
      <c r="N546" s="96" t="s">
        <v>60</v>
      </c>
      <c r="O546" s="97" t="s">
        <v>32</v>
      </c>
      <c r="P546" s="98"/>
      <c r="Q546" s="96"/>
      <c r="R546" s="96"/>
      <c r="S546" s="96" t="s">
        <v>3196</v>
      </c>
      <c r="T546" s="96"/>
      <c r="U546" s="97"/>
      <c r="V546" s="97"/>
      <c r="W546" s="104" t="s">
        <v>112</v>
      </c>
      <c r="X546" s="104" t="s">
        <v>112</v>
      </c>
      <c r="Y546" s="98"/>
      <c r="Z546" s="97" t="s">
        <v>1445</v>
      </c>
      <c r="AA546" s="96" t="s">
        <v>34</v>
      </c>
      <c r="AB546" s="9">
        <f t="shared" ca="1" si="40"/>
        <v>769</v>
      </c>
      <c r="AC546" s="9" t="str">
        <f t="shared" ca="1" si="41"/>
        <v>Above 1 Year</v>
      </c>
      <c r="AD546" s="9" t="str">
        <f t="shared" ca="1" si="42"/>
        <v/>
      </c>
      <c r="AE546" s="9" t="str">
        <f t="shared" ca="1" si="43"/>
        <v/>
      </c>
      <c r="AF546" s="97" t="s">
        <v>229</v>
      </c>
      <c r="AG546" s="97" t="s">
        <v>4481</v>
      </c>
      <c r="AH546" s="97" t="str">
        <f t="shared" ca="1" si="44"/>
        <v>Above 1 Year</v>
      </c>
    </row>
    <row r="547" spans="1:34" s="24" customFormat="1" ht="25.5" customHeight="1" x14ac:dyDescent="0.25">
      <c r="A547" s="96">
        <v>546</v>
      </c>
      <c r="B547" s="61" t="s">
        <v>2808</v>
      </c>
      <c r="C547" s="97" t="s">
        <v>185</v>
      </c>
      <c r="D547" s="97" t="s">
        <v>2678</v>
      </c>
      <c r="E547" s="97" t="s">
        <v>55</v>
      </c>
      <c r="F547" s="97" t="s">
        <v>1446</v>
      </c>
      <c r="G547" s="96" t="s">
        <v>227</v>
      </c>
      <c r="H547" s="98">
        <v>45543</v>
      </c>
      <c r="I547" s="96" t="s">
        <v>190</v>
      </c>
      <c r="J547" s="96">
        <v>2024</v>
      </c>
      <c r="K547" s="97" t="s">
        <v>59</v>
      </c>
      <c r="L547" s="97" t="s">
        <v>228</v>
      </c>
      <c r="M547" s="97" t="s">
        <v>59</v>
      </c>
      <c r="N547" s="96" t="s">
        <v>60</v>
      </c>
      <c r="O547" s="97" t="s">
        <v>32</v>
      </c>
      <c r="P547" s="98"/>
      <c r="Q547" s="96"/>
      <c r="R547" s="96"/>
      <c r="S547" s="96" t="s">
        <v>3196</v>
      </c>
      <c r="T547" s="96"/>
      <c r="U547" s="97"/>
      <c r="V547" s="97"/>
      <c r="W547" s="104" t="s">
        <v>112</v>
      </c>
      <c r="X547" s="104" t="s">
        <v>112</v>
      </c>
      <c r="Y547" s="98"/>
      <c r="Z547" s="97" t="s">
        <v>1447</v>
      </c>
      <c r="AA547" s="96" t="s">
        <v>34</v>
      </c>
      <c r="AB547" s="9">
        <f t="shared" ca="1" si="40"/>
        <v>768</v>
      </c>
      <c r="AC547" s="9" t="str">
        <f t="shared" ca="1" si="41"/>
        <v>Above 1 Year</v>
      </c>
      <c r="AD547" s="9" t="str">
        <f t="shared" ca="1" si="42"/>
        <v/>
      </c>
      <c r="AE547" s="9" t="str">
        <f t="shared" ca="1" si="43"/>
        <v/>
      </c>
      <c r="AF547" s="97" t="s">
        <v>229</v>
      </c>
      <c r="AG547" s="97" t="s">
        <v>4482</v>
      </c>
      <c r="AH547" s="97" t="str">
        <f t="shared" ca="1" si="44"/>
        <v>Above 1 Year</v>
      </c>
    </row>
    <row r="548" spans="1:34" s="24" customFormat="1" ht="25.5" customHeight="1" x14ac:dyDescent="0.25">
      <c r="A548" s="96">
        <v>547</v>
      </c>
      <c r="B548" s="61" t="s">
        <v>2660</v>
      </c>
      <c r="C548" s="97">
        <v>0</v>
      </c>
      <c r="D548" s="97" t="s">
        <v>2711</v>
      </c>
      <c r="E548" s="97" t="s">
        <v>28</v>
      </c>
      <c r="F548" s="97" t="s">
        <v>1448</v>
      </c>
      <c r="G548" s="96" t="s">
        <v>1449</v>
      </c>
      <c r="H548" s="98">
        <v>45544</v>
      </c>
      <c r="I548" s="96" t="s">
        <v>190</v>
      </c>
      <c r="J548" s="96">
        <v>2024</v>
      </c>
      <c r="K548" s="97" t="s">
        <v>48</v>
      </c>
      <c r="L548" s="97"/>
      <c r="M548" s="97" t="s">
        <v>49</v>
      </c>
      <c r="N548" s="96" t="s">
        <v>31</v>
      </c>
      <c r="O548" s="97" t="s">
        <v>32</v>
      </c>
      <c r="P548" s="98"/>
      <c r="Q548" s="96"/>
      <c r="R548" s="96"/>
      <c r="S548" s="96" t="s">
        <v>3196</v>
      </c>
      <c r="T548" s="96"/>
      <c r="U548" s="97"/>
      <c r="V548" s="97"/>
      <c r="W548" s="104" t="s">
        <v>112</v>
      </c>
      <c r="X548" s="104" t="s">
        <v>112</v>
      </c>
      <c r="Y548" s="98"/>
      <c r="Z548" s="97" t="s">
        <v>1450</v>
      </c>
      <c r="AA548" s="96" t="s">
        <v>34</v>
      </c>
      <c r="AB548" s="9">
        <f t="shared" ca="1" si="40"/>
        <v>767</v>
      </c>
      <c r="AC548" s="9" t="str">
        <f t="shared" ca="1" si="41"/>
        <v>Above 1 Year</v>
      </c>
      <c r="AD548" s="9" t="str">
        <f t="shared" ca="1" si="42"/>
        <v/>
      </c>
      <c r="AE548" s="9" t="str">
        <f t="shared" ca="1" si="43"/>
        <v/>
      </c>
      <c r="AF548" s="97" t="s">
        <v>207</v>
      </c>
      <c r="AG548" s="97" t="s">
        <v>4483</v>
      </c>
      <c r="AH548" s="97" t="str">
        <f t="shared" ca="1" si="44"/>
        <v>Above 1 Year</v>
      </c>
    </row>
    <row r="549" spans="1:34" s="24" customFormat="1" ht="25.5" customHeight="1" x14ac:dyDescent="0.25">
      <c r="A549" s="96">
        <v>548</v>
      </c>
      <c r="B549" s="61" t="s">
        <v>2810</v>
      </c>
      <c r="C549" s="97" t="s">
        <v>62</v>
      </c>
      <c r="D549" s="97" t="s">
        <v>2668</v>
      </c>
      <c r="E549" s="97" t="s">
        <v>63</v>
      </c>
      <c r="F549" s="97" t="s">
        <v>1298</v>
      </c>
      <c r="G549" s="96" t="s">
        <v>1027</v>
      </c>
      <c r="H549" s="98">
        <v>45545</v>
      </c>
      <c r="I549" s="96" t="s">
        <v>190</v>
      </c>
      <c r="J549" s="96">
        <v>2024</v>
      </c>
      <c r="K549" s="97" t="s">
        <v>48</v>
      </c>
      <c r="L549" s="97"/>
      <c r="M549" s="97" t="s">
        <v>49</v>
      </c>
      <c r="N549" s="96" t="s">
        <v>31</v>
      </c>
      <c r="O549" s="97" t="s">
        <v>32</v>
      </c>
      <c r="P549" s="98"/>
      <c r="Q549" s="96"/>
      <c r="R549" s="96"/>
      <c r="S549" s="96" t="s">
        <v>3196</v>
      </c>
      <c r="T549" s="96"/>
      <c r="U549" s="97"/>
      <c r="V549" s="97"/>
      <c r="W549" s="104" t="s">
        <v>50</v>
      </c>
      <c r="X549" s="104" t="s">
        <v>141</v>
      </c>
      <c r="Y549" s="98"/>
      <c r="Z549" s="97" t="s">
        <v>1451</v>
      </c>
      <c r="AA549" s="96" t="s">
        <v>34</v>
      </c>
      <c r="AB549" s="9">
        <f t="shared" ca="1" si="40"/>
        <v>766</v>
      </c>
      <c r="AC549" s="9" t="str">
        <f t="shared" ca="1" si="41"/>
        <v>Above 1 Year</v>
      </c>
      <c r="AD549" s="9" t="str">
        <f t="shared" ca="1" si="42"/>
        <v/>
      </c>
      <c r="AE549" s="9" t="str">
        <f t="shared" ca="1" si="43"/>
        <v/>
      </c>
      <c r="AF549" s="97" t="s">
        <v>207</v>
      </c>
      <c r="AG549" s="97" t="s">
        <v>4484</v>
      </c>
      <c r="AH549" s="97" t="str">
        <f t="shared" ca="1" si="44"/>
        <v>Above 1 Year</v>
      </c>
    </row>
    <row r="550" spans="1:34" s="24" customFormat="1" ht="25.5" customHeight="1" x14ac:dyDescent="0.25">
      <c r="A550" s="96">
        <v>549</v>
      </c>
      <c r="B550" s="61" t="s">
        <v>2810</v>
      </c>
      <c r="C550" s="97">
        <v>0</v>
      </c>
      <c r="D550" s="97" t="s">
        <v>2688</v>
      </c>
      <c r="E550" s="97" t="s">
        <v>68</v>
      </c>
      <c r="F550" s="97" t="s">
        <v>1452</v>
      </c>
      <c r="G550" s="96" t="s">
        <v>227</v>
      </c>
      <c r="H550" s="98">
        <v>45547</v>
      </c>
      <c r="I550" s="96" t="s">
        <v>190</v>
      </c>
      <c r="J550" s="96">
        <v>2024</v>
      </c>
      <c r="K550" s="97" t="s">
        <v>59</v>
      </c>
      <c r="L550" s="97" t="s">
        <v>228</v>
      </c>
      <c r="M550" s="97" t="s">
        <v>59</v>
      </c>
      <c r="N550" s="96" t="s">
        <v>60</v>
      </c>
      <c r="O550" s="97" t="s">
        <v>32</v>
      </c>
      <c r="P550" s="98"/>
      <c r="Q550" s="96"/>
      <c r="R550" s="96"/>
      <c r="S550" s="96" t="s">
        <v>3196</v>
      </c>
      <c r="T550" s="96"/>
      <c r="U550" s="97"/>
      <c r="V550" s="97"/>
      <c r="W550" s="104" t="s">
        <v>112</v>
      </c>
      <c r="X550" s="104" t="s">
        <v>112</v>
      </c>
      <c r="Y550" s="98"/>
      <c r="Z550" s="97" t="s">
        <v>1453</v>
      </c>
      <c r="AA550" s="96" t="s">
        <v>34</v>
      </c>
      <c r="AB550" s="9">
        <f t="shared" ca="1" si="40"/>
        <v>764</v>
      </c>
      <c r="AC550" s="9" t="str">
        <f t="shared" ca="1" si="41"/>
        <v>Above 1 Year</v>
      </c>
      <c r="AD550" s="9" t="str">
        <f t="shared" ca="1" si="42"/>
        <v/>
      </c>
      <c r="AE550" s="9" t="str">
        <f t="shared" ca="1" si="43"/>
        <v/>
      </c>
      <c r="AF550" s="97" t="s">
        <v>229</v>
      </c>
      <c r="AG550" s="97" t="s">
        <v>4485</v>
      </c>
      <c r="AH550" s="97" t="str">
        <f t="shared" ca="1" si="44"/>
        <v>Above 1 Year</v>
      </c>
    </row>
    <row r="551" spans="1:34" s="24" customFormat="1" ht="25.5" customHeight="1" x14ac:dyDescent="0.25">
      <c r="A551" s="96">
        <v>550</v>
      </c>
      <c r="B551" s="61" t="s">
        <v>2660</v>
      </c>
      <c r="C551" s="97" t="s">
        <v>183</v>
      </c>
      <c r="D551" s="97" t="s">
        <v>2713</v>
      </c>
      <c r="E551" s="97" t="s">
        <v>74</v>
      </c>
      <c r="F551" s="97" t="s">
        <v>1454</v>
      </c>
      <c r="G551" s="96" t="s">
        <v>1455</v>
      </c>
      <c r="H551" s="98">
        <v>45547</v>
      </c>
      <c r="I551" s="96" t="s">
        <v>190</v>
      </c>
      <c r="J551" s="96">
        <v>2024</v>
      </c>
      <c r="K551" s="97" t="s">
        <v>117</v>
      </c>
      <c r="L551" s="97"/>
      <c r="M551" s="97" t="s">
        <v>117</v>
      </c>
      <c r="N551" s="96" t="s">
        <v>117</v>
      </c>
      <c r="O551" s="97" t="s">
        <v>32</v>
      </c>
      <c r="P551" s="98"/>
      <c r="Q551" s="96"/>
      <c r="R551" s="96"/>
      <c r="S551" s="96" t="s">
        <v>3196</v>
      </c>
      <c r="T551" s="96"/>
      <c r="U551" s="97"/>
      <c r="V551" s="97"/>
      <c r="W551" s="104" t="s">
        <v>112</v>
      </c>
      <c r="X551" s="104" t="s">
        <v>112</v>
      </c>
      <c r="Y551" s="98"/>
      <c r="Z551" s="97" t="s">
        <v>1456</v>
      </c>
      <c r="AA551" s="96" t="s">
        <v>34</v>
      </c>
      <c r="AB551" s="9">
        <f t="shared" ca="1" si="40"/>
        <v>764</v>
      </c>
      <c r="AC551" s="9" t="str">
        <f t="shared" ca="1" si="41"/>
        <v>Above 1 Year</v>
      </c>
      <c r="AD551" s="9" t="str">
        <f t="shared" ca="1" si="42"/>
        <v/>
      </c>
      <c r="AE551" s="9" t="str">
        <f t="shared" ca="1" si="43"/>
        <v/>
      </c>
      <c r="AF551" s="97" t="s">
        <v>1052</v>
      </c>
      <c r="AG551" s="97" t="s">
        <v>4486</v>
      </c>
      <c r="AH551" s="97" t="str">
        <f t="shared" ca="1" si="44"/>
        <v>Above 1 Year</v>
      </c>
    </row>
    <row r="552" spans="1:34" s="24" customFormat="1" ht="25.5" customHeight="1" x14ac:dyDescent="0.25">
      <c r="A552" s="96">
        <v>551</v>
      </c>
      <c r="B552" s="61" t="s">
        <v>2810</v>
      </c>
      <c r="C552" s="97" t="s">
        <v>186</v>
      </c>
      <c r="D552" s="99" t="s">
        <v>3035</v>
      </c>
      <c r="E552" s="99" t="s">
        <v>65</v>
      </c>
      <c r="F552" s="99" t="s">
        <v>1460</v>
      </c>
      <c r="G552" s="100" t="s">
        <v>845</v>
      </c>
      <c r="H552" s="101">
        <v>45549</v>
      </c>
      <c r="I552" s="100" t="s">
        <v>190</v>
      </c>
      <c r="J552" s="100">
        <v>2024</v>
      </c>
      <c r="K552" s="102" t="s">
        <v>116</v>
      </c>
      <c r="L552" s="99"/>
      <c r="M552" s="99" t="s">
        <v>116</v>
      </c>
      <c r="N552" s="100" t="s">
        <v>116</v>
      </c>
      <c r="O552" s="99" t="s">
        <v>32</v>
      </c>
      <c r="P552" s="101">
        <v>45952</v>
      </c>
      <c r="Q552" s="100" t="s">
        <v>191</v>
      </c>
      <c r="R552" s="100"/>
      <c r="S552" s="96" t="s">
        <v>3196</v>
      </c>
      <c r="T552" s="100"/>
      <c r="U552" s="99"/>
      <c r="V552" s="99"/>
      <c r="W552" s="104" t="s">
        <v>2664</v>
      </c>
      <c r="X552" s="104" t="s">
        <v>2664</v>
      </c>
      <c r="Y552" s="98">
        <v>45952</v>
      </c>
      <c r="Z552" s="99" t="s">
        <v>1461</v>
      </c>
      <c r="AA552" s="100" t="s">
        <v>34</v>
      </c>
      <c r="AB552" s="9">
        <f t="shared" ca="1" si="40"/>
        <v>762</v>
      </c>
      <c r="AC552" s="9" t="str">
        <f t="shared" ca="1" si="41"/>
        <v>Above 1 Year</v>
      </c>
      <c r="AD552" s="9">
        <f t="shared" ca="1" si="42"/>
        <v>359</v>
      </c>
      <c r="AE552" s="9" t="str">
        <f t="shared" ca="1" si="43"/>
        <v>Above 6 Months</v>
      </c>
      <c r="AF552" s="100" t="s">
        <v>402</v>
      </c>
      <c r="AG552" s="97" t="s">
        <v>4487</v>
      </c>
      <c r="AH552" s="97" t="str">
        <f t="shared" ca="1" si="44"/>
        <v>Above 1 Year</v>
      </c>
    </row>
    <row r="553" spans="1:34" s="24" customFormat="1" ht="25.5" customHeight="1" x14ac:dyDescent="0.25">
      <c r="A553" s="96">
        <v>552</v>
      </c>
      <c r="B553" s="61" t="s">
        <v>2810</v>
      </c>
      <c r="C553" s="97" t="s">
        <v>186</v>
      </c>
      <c r="D553" s="97" t="s">
        <v>3035</v>
      </c>
      <c r="E553" s="97" t="s">
        <v>65</v>
      </c>
      <c r="F553" s="97" t="s">
        <v>1448</v>
      </c>
      <c r="G553" s="96" t="s">
        <v>901</v>
      </c>
      <c r="H553" s="98">
        <v>45550</v>
      </c>
      <c r="I553" s="96" t="s">
        <v>190</v>
      </c>
      <c r="J553" s="96">
        <v>2024</v>
      </c>
      <c r="K553" s="97" t="s">
        <v>116</v>
      </c>
      <c r="L553" s="97"/>
      <c r="M553" s="97" t="s">
        <v>116</v>
      </c>
      <c r="N553" s="96" t="s">
        <v>116</v>
      </c>
      <c r="O553" s="97" t="s">
        <v>32</v>
      </c>
      <c r="P553" s="98">
        <v>45957</v>
      </c>
      <c r="Q553" s="96" t="s">
        <v>191</v>
      </c>
      <c r="R553" s="96"/>
      <c r="S553" s="96" t="s">
        <v>3196</v>
      </c>
      <c r="T553" s="96"/>
      <c r="U553" s="97"/>
      <c r="V553" s="97"/>
      <c r="W553" s="104" t="s">
        <v>2664</v>
      </c>
      <c r="X553" s="104" t="s">
        <v>2664</v>
      </c>
      <c r="Y553" s="98">
        <v>45957</v>
      </c>
      <c r="Z553" s="97" t="s">
        <v>1464</v>
      </c>
      <c r="AA553" s="96" t="s">
        <v>34</v>
      </c>
      <c r="AB553" s="9">
        <f t="shared" ca="1" si="40"/>
        <v>761</v>
      </c>
      <c r="AC553" s="9" t="str">
        <f t="shared" ca="1" si="41"/>
        <v>Above 1 Year</v>
      </c>
      <c r="AD553" s="9">
        <f t="shared" ca="1" si="42"/>
        <v>354</v>
      </c>
      <c r="AE553" s="9" t="str">
        <f t="shared" ca="1" si="43"/>
        <v>Above 6 Months</v>
      </c>
      <c r="AF553" s="97" t="s">
        <v>402</v>
      </c>
      <c r="AG553" s="97" t="s">
        <v>4488</v>
      </c>
      <c r="AH553" s="97" t="str">
        <f t="shared" ca="1" si="44"/>
        <v>Above 1 Year</v>
      </c>
    </row>
    <row r="554" spans="1:34" s="24" customFormat="1" ht="25.5" customHeight="1" x14ac:dyDescent="0.25">
      <c r="A554" s="96">
        <v>553</v>
      </c>
      <c r="B554" s="61" t="s">
        <v>2810</v>
      </c>
      <c r="C554" s="97" t="s">
        <v>62</v>
      </c>
      <c r="D554" s="97" t="s">
        <v>2669</v>
      </c>
      <c r="E554" s="97" t="s">
        <v>118</v>
      </c>
      <c r="F554" s="97" t="s">
        <v>1232</v>
      </c>
      <c r="G554" s="96" t="s">
        <v>1465</v>
      </c>
      <c r="H554" s="98">
        <v>45551</v>
      </c>
      <c r="I554" s="96" t="s">
        <v>190</v>
      </c>
      <c r="J554" s="96">
        <v>2024</v>
      </c>
      <c r="K554" s="97" t="s">
        <v>116</v>
      </c>
      <c r="L554" s="97"/>
      <c r="M554" s="97" t="s">
        <v>116</v>
      </c>
      <c r="N554" s="96" t="s">
        <v>116</v>
      </c>
      <c r="O554" s="97" t="s">
        <v>32</v>
      </c>
      <c r="P554" s="98"/>
      <c r="Q554" s="96"/>
      <c r="R554" s="96"/>
      <c r="S554" s="96" t="s">
        <v>3196</v>
      </c>
      <c r="T554" s="96"/>
      <c r="U554" s="97"/>
      <c r="V554" s="97"/>
      <c r="W554" s="104" t="s">
        <v>50</v>
      </c>
      <c r="X554" s="104" t="s">
        <v>50</v>
      </c>
      <c r="Y554" s="98"/>
      <c r="Z554" s="97" t="s">
        <v>1466</v>
      </c>
      <c r="AA554" s="96" t="s">
        <v>34</v>
      </c>
      <c r="AB554" s="9">
        <f t="shared" ca="1" si="40"/>
        <v>760</v>
      </c>
      <c r="AC554" s="9" t="str">
        <f t="shared" ca="1" si="41"/>
        <v>Above 1 Year</v>
      </c>
      <c r="AD554" s="9" t="str">
        <f t="shared" ca="1" si="42"/>
        <v/>
      </c>
      <c r="AE554" s="9" t="str">
        <f t="shared" ca="1" si="43"/>
        <v/>
      </c>
      <c r="AF554" s="97" t="s">
        <v>402</v>
      </c>
      <c r="AG554" s="97" t="s">
        <v>4489</v>
      </c>
      <c r="AH554" s="97" t="str">
        <f t="shared" ca="1" si="44"/>
        <v>Above 1 Year</v>
      </c>
    </row>
    <row r="555" spans="1:34" s="24" customFormat="1" ht="25.5" customHeight="1" x14ac:dyDescent="0.25">
      <c r="A555" s="96">
        <v>554</v>
      </c>
      <c r="B555" s="61" t="s">
        <v>2808</v>
      </c>
      <c r="C555" s="97" t="s">
        <v>2661</v>
      </c>
      <c r="D555" s="97" t="s">
        <v>2692</v>
      </c>
      <c r="E555" s="97" t="s">
        <v>89</v>
      </c>
      <c r="F555" s="97" t="s">
        <v>1374</v>
      </c>
      <c r="G555" s="96" t="s">
        <v>1375</v>
      </c>
      <c r="H555" s="98">
        <v>45551</v>
      </c>
      <c r="I555" s="96" t="s">
        <v>190</v>
      </c>
      <c r="J555" s="96">
        <v>2024</v>
      </c>
      <c r="K555" s="97" t="s">
        <v>39</v>
      </c>
      <c r="L555" s="97"/>
      <c r="M555" s="97" t="s">
        <v>39</v>
      </c>
      <c r="N555" s="96" t="s">
        <v>31</v>
      </c>
      <c r="O555" s="97" t="s">
        <v>32</v>
      </c>
      <c r="P555" s="98">
        <v>45937</v>
      </c>
      <c r="Q555" s="96"/>
      <c r="R555" s="96"/>
      <c r="S555" s="96" t="s">
        <v>3196</v>
      </c>
      <c r="T555" s="96"/>
      <c r="U555" s="97"/>
      <c r="V555" s="97"/>
      <c r="W555" s="104" t="s">
        <v>33</v>
      </c>
      <c r="X555" s="104" t="s">
        <v>33</v>
      </c>
      <c r="Y555" s="98">
        <v>45937</v>
      </c>
      <c r="Z555" s="97" t="s">
        <v>1376</v>
      </c>
      <c r="AA555" s="96" t="s">
        <v>34</v>
      </c>
      <c r="AB555" s="9">
        <f t="shared" ca="1" si="40"/>
        <v>760</v>
      </c>
      <c r="AC555" s="9" t="str">
        <f t="shared" ca="1" si="41"/>
        <v>Above 1 Year</v>
      </c>
      <c r="AD555" s="9">
        <f t="shared" ca="1" si="42"/>
        <v>374</v>
      </c>
      <c r="AE555" s="9" t="str">
        <f t="shared" ca="1" si="43"/>
        <v>Above 1 Year</v>
      </c>
      <c r="AF555" s="97" t="s">
        <v>203</v>
      </c>
      <c r="AG555" s="97" t="s">
        <v>4490</v>
      </c>
      <c r="AH555" s="97" t="str">
        <f t="shared" si="44"/>
        <v/>
      </c>
    </row>
    <row r="556" spans="1:34" s="24" customFormat="1" ht="25.5" customHeight="1" x14ac:dyDescent="0.25">
      <c r="A556" s="96">
        <v>555</v>
      </c>
      <c r="B556" s="61" t="s">
        <v>2810</v>
      </c>
      <c r="C556" s="97" t="s">
        <v>186</v>
      </c>
      <c r="D556" s="97" t="s">
        <v>2691</v>
      </c>
      <c r="E556" s="97" t="s">
        <v>78</v>
      </c>
      <c r="F556" s="97" t="s">
        <v>1198</v>
      </c>
      <c r="G556" s="96" t="s">
        <v>980</v>
      </c>
      <c r="H556" s="98">
        <v>45553</v>
      </c>
      <c r="I556" s="96" t="s">
        <v>190</v>
      </c>
      <c r="J556" s="96">
        <v>2024</v>
      </c>
      <c r="K556" s="97" t="s">
        <v>77</v>
      </c>
      <c r="L556" s="97"/>
      <c r="M556" s="97" t="s">
        <v>72</v>
      </c>
      <c r="N556" s="96" t="s">
        <v>31</v>
      </c>
      <c r="O556" s="97" t="s">
        <v>32</v>
      </c>
      <c r="P556" s="98"/>
      <c r="Q556" s="96"/>
      <c r="R556" s="96"/>
      <c r="S556" s="96" t="s">
        <v>3196</v>
      </c>
      <c r="T556" s="96"/>
      <c r="U556" s="97"/>
      <c r="V556" s="97"/>
      <c r="W556" s="104" t="s">
        <v>112</v>
      </c>
      <c r="X556" s="104" t="s">
        <v>112</v>
      </c>
      <c r="Y556" s="98"/>
      <c r="Z556" s="97" t="s">
        <v>1471</v>
      </c>
      <c r="AA556" s="96" t="s">
        <v>34</v>
      </c>
      <c r="AB556" s="9">
        <f t="shared" ca="1" si="40"/>
        <v>758</v>
      </c>
      <c r="AC556" s="9" t="str">
        <f t="shared" ca="1" si="41"/>
        <v>Above 1 Year</v>
      </c>
      <c r="AD556" s="9" t="str">
        <f t="shared" ca="1" si="42"/>
        <v/>
      </c>
      <c r="AE556" s="9" t="str">
        <f t="shared" ca="1" si="43"/>
        <v/>
      </c>
      <c r="AF556" s="97" t="s">
        <v>378</v>
      </c>
      <c r="AG556" s="97" t="s">
        <v>4491</v>
      </c>
      <c r="AH556" s="97" t="str">
        <f t="shared" ca="1" si="44"/>
        <v>Above 1 Year</v>
      </c>
    </row>
    <row r="557" spans="1:34" s="24" customFormat="1" ht="25.5" customHeight="1" x14ac:dyDescent="0.25">
      <c r="A557" s="96">
        <v>556</v>
      </c>
      <c r="B557" s="61" t="s">
        <v>2810</v>
      </c>
      <c r="C557" s="97">
        <v>0</v>
      </c>
      <c r="D557" s="97" t="s">
        <v>2688</v>
      </c>
      <c r="E557" s="97" t="s">
        <v>68</v>
      </c>
      <c r="F557" s="97" t="s">
        <v>1472</v>
      </c>
      <c r="G557" s="96" t="s">
        <v>980</v>
      </c>
      <c r="H557" s="98">
        <v>45554</v>
      </c>
      <c r="I557" s="96" t="s">
        <v>190</v>
      </c>
      <c r="J557" s="96">
        <v>2024</v>
      </c>
      <c r="K557" s="97" t="s">
        <v>77</v>
      </c>
      <c r="L557" s="97"/>
      <c r="M557" s="97" t="s">
        <v>72</v>
      </c>
      <c r="N557" s="96" t="s">
        <v>31</v>
      </c>
      <c r="O557" s="97" t="s">
        <v>32</v>
      </c>
      <c r="P557" s="98"/>
      <c r="Q557" s="96"/>
      <c r="R557" s="96"/>
      <c r="S557" s="96" t="s">
        <v>3196</v>
      </c>
      <c r="T557" s="96"/>
      <c r="U557" s="97"/>
      <c r="V557" s="97"/>
      <c r="W557" s="104" t="s">
        <v>112</v>
      </c>
      <c r="X557" s="104" t="s">
        <v>112</v>
      </c>
      <c r="Y557" s="98"/>
      <c r="Z557" s="97" t="s">
        <v>1473</v>
      </c>
      <c r="AA557" s="96" t="s">
        <v>34</v>
      </c>
      <c r="AB557" s="9">
        <f t="shared" ca="1" si="40"/>
        <v>757</v>
      </c>
      <c r="AC557" s="9" t="str">
        <f t="shared" ca="1" si="41"/>
        <v>Above 1 Year</v>
      </c>
      <c r="AD557" s="9" t="str">
        <f t="shared" ca="1" si="42"/>
        <v/>
      </c>
      <c r="AE557" s="9" t="str">
        <f t="shared" ca="1" si="43"/>
        <v/>
      </c>
      <c r="AF557" s="97" t="s">
        <v>378</v>
      </c>
      <c r="AG557" s="97" t="s">
        <v>4492</v>
      </c>
      <c r="AH557" s="97" t="str">
        <f t="shared" ca="1" si="44"/>
        <v>Above 1 Year</v>
      </c>
    </row>
    <row r="558" spans="1:34" s="24" customFormat="1" ht="25.5" customHeight="1" x14ac:dyDescent="0.25">
      <c r="A558" s="96">
        <v>557</v>
      </c>
      <c r="B558" s="61" t="s">
        <v>2810</v>
      </c>
      <c r="C558" s="97">
        <v>0</v>
      </c>
      <c r="D558" s="97" t="s">
        <v>2688</v>
      </c>
      <c r="E558" s="97" t="s">
        <v>68</v>
      </c>
      <c r="F558" s="97" t="s">
        <v>2559</v>
      </c>
      <c r="G558" s="96" t="s">
        <v>1807</v>
      </c>
      <c r="H558" s="98">
        <v>45555</v>
      </c>
      <c r="I558" s="96" t="s">
        <v>190</v>
      </c>
      <c r="J558" s="96">
        <v>2024</v>
      </c>
      <c r="K558" s="97" t="s">
        <v>85</v>
      </c>
      <c r="L558" s="97"/>
      <c r="M558" s="97" t="s">
        <v>82</v>
      </c>
      <c r="N558" s="96" t="s">
        <v>82</v>
      </c>
      <c r="O558" s="97" t="s">
        <v>32</v>
      </c>
      <c r="P558" s="98">
        <v>45555</v>
      </c>
      <c r="Q558" s="96"/>
      <c r="R558" s="96"/>
      <c r="S558" s="96" t="s">
        <v>3196</v>
      </c>
      <c r="T558" s="96" t="s">
        <v>192</v>
      </c>
      <c r="U558" s="97" t="s">
        <v>192</v>
      </c>
      <c r="V558" s="97"/>
      <c r="W558" s="104" t="s">
        <v>33</v>
      </c>
      <c r="X558" s="104" t="s">
        <v>33</v>
      </c>
      <c r="Y558" s="98">
        <v>45555</v>
      </c>
      <c r="Z558" s="97" t="s">
        <v>2560</v>
      </c>
      <c r="AA558" s="96" t="s">
        <v>34</v>
      </c>
      <c r="AB558" s="9">
        <f t="shared" ca="1" si="40"/>
        <v>756</v>
      </c>
      <c r="AC558" s="9" t="str">
        <f t="shared" ca="1" si="41"/>
        <v>Above 1 Year</v>
      </c>
      <c r="AD558" s="9">
        <f t="shared" ca="1" si="42"/>
        <v>756</v>
      </c>
      <c r="AE558" s="9" t="str">
        <f t="shared" ca="1" si="43"/>
        <v>Above 1 Year</v>
      </c>
      <c r="AF558" s="97" t="s">
        <v>198</v>
      </c>
      <c r="AG558" s="97" t="s">
        <v>4493</v>
      </c>
      <c r="AH558" s="97" t="str">
        <f t="shared" si="44"/>
        <v/>
      </c>
    </row>
    <row r="559" spans="1:34" s="24" customFormat="1" ht="25.5" customHeight="1" x14ac:dyDescent="0.25">
      <c r="A559" s="96">
        <v>558</v>
      </c>
      <c r="B559" s="61" t="s">
        <v>2660</v>
      </c>
      <c r="C559" s="97">
        <v>0</v>
      </c>
      <c r="D559" s="97" t="s">
        <v>2712</v>
      </c>
      <c r="E559" s="97" t="s">
        <v>28</v>
      </c>
      <c r="F559" s="97" t="s">
        <v>1419</v>
      </c>
      <c r="G559" s="96" t="s">
        <v>1474</v>
      </c>
      <c r="H559" s="98">
        <v>45555</v>
      </c>
      <c r="I559" s="96" t="s">
        <v>190</v>
      </c>
      <c r="J559" s="96">
        <v>2024</v>
      </c>
      <c r="K559" s="97" t="s">
        <v>103</v>
      </c>
      <c r="L559" s="97"/>
      <c r="M559" s="97" t="s">
        <v>49</v>
      </c>
      <c r="N559" s="96" t="s">
        <v>31</v>
      </c>
      <c r="O559" s="97" t="s">
        <v>45</v>
      </c>
      <c r="P559" s="98"/>
      <c r="Q559" s="96"/>
      <c r="R559" s="96"/>
      <c r="S559" s="96" t="s">
        <v>3196</v>
      </c>
      <c r="T559" s="96"/>
      <c r="U559" s="97"/>
      <c r="V559" s="97"/>
      <c r="W559" s="104" t="s">
        <v>112</v>
      </c>
      <c r="X559" s="104" t="s">
        <v>112</v>
      </c>
      <c r="Y559" s="98"/>
      <c r="Z559" s="97" t="s">
        <v>1475</v>
      </c>
      <c r="AA559" s="96" t="s">
        <v>34</v>
      </c>
      <c r="AB559" s="9">
        <f t="shared" ca="1" si="40"/>
        <v>756</v>
      </c>
      <c r="AC559" s="9" t="str">
        <f t="shared" ca="1" si="41"/>
        <v>Above 1 Year</v>
      </c>
      <c r="AD559" s="9" t="str">
        <f t="shared" ca="1" si="42"/>
        <v/>
      </c>
      <c r="AE559" s="9" t="str">
        <f t="shared" ca="1" si="43"/>
        <v/>
      </c>
      <c r="AF559" s="97" t="s">
        <v>207</v>
      </c>
      <c r="AG559" s="97" t="s">
        <v>4494</v>
      </c>
      <c r="AH559" s="97" t="str">
        <f t="shared" ca="1" si="44"/>
        <v>Above 1 Year</v>
      </c>
    </row>
    <row r="560" spans="1:34" s="24" customFormat="1" ht="25.5" customHeight="1" x14ac:dyDescent="0.25">
      <c r="A560" s="96">
        <v>559</v>
      </c>
      <c r="B560" s="61" t="s">
        <v>2810</v>
      </c>
      <c r="C560" s="97" t="s">
        <v>97</v>
      </c>
      <c r="D560" s="97" t="s">
        <v>2717</v>
      </c>
      <c r="E560" s="97" t="s">
        <v>98</v>
      </c>
      <c r="F560" s="97" t="s">
        <v>1218</v>
      </c>
      <c r="G560" s="96" t="s">
        <v>227</v>
      </c>
      <c r="H560" s="98">
        <v>45555</v>
      </c>
      <c r="I560" s="96" t="s">
        <v>190</v>
      </c>
      <c r="J560" s="96">
        <v>2024</v>
      </c>
      <c r="K560" s="97" t="s">
        <v>59</v>
      </c>
      <c r="L560" s="97" t="s">
        <v>228</v>
      </c>
      <c r="M560" s="97" t="s">
        <v>59</v>
      </c>
      <c r="N560" s="96" t="s">
        <v>60</v>
      </c>
      <c r="O560" s="97" t="s">
        <v>32</v>
      </c>
      <c r="P560" s="98"/>
      <c r="Q560" s="96"/>
      <c r="R560" s="96"/>
      <c r="S560" s="96" t="s">
        <v>3196</v>
      </c>
      <c r="T560" s="96"/>
      <c r="U560" s="97"/>
      <c r="V560" s="97"/>
      <c r="W560" s="104" t="s">
        <v>112</v>
      </c>
      <c r="X560" s="104" t="s">
        <v>112</v>
      </c>
      <c r="Y560" s="98"/>
      <c r="Z560" s="97" t="s">
        <v>1476</v>
      </c>
      <c r="AA560" s="96" t="s">
        <v>34</v>
      </c>
      <c r="AB560" s="9">
        <f t="shared" ca="1" si="40"/>
        <v>756</v>
      </c>
      <c r="AC560" s="9" t="str">
        <f t="shared" ca="1" si="41"/>
        <v>Above 1 Year</v>
      </c>
      <c r="AD560" s="9" t="str">
        <f t="shared" ca="1" si="42"/>
        <v/>
      </c>
      <c r="AE560" s="9" t="str">
        <f t="shared" ca="1" si="43"/>
        <v/>
      </c>
      <c r="AF560" s="97" t="s">
        <v>229</v>
      </c>
      <c r="AG560" s="97" t="s">
        <v>4495</v>
      </c>
      <c r="AH560" s="97" t="str">
        <f t="shared" ca="1" si="44"/>
        <v>Above 1 Year</v>
      </c>
    </row>
    <row r="561" spans="1:34" s="24" customFormat="1" ht="25.5" customHeight="1" x14ac:dyDescent="0.25">
      <c r="A561" s="96">
        <v>560</v>
      </c>
      <c r="B561" s="61" t="s">
        <v>2660</v>
      </c>
      <c r="C561" s="97" t="s">
        <v>183</v>
      </c>
      <c r="D561" s="97" t="s">
        <v>2713</v>
      </c>
      <c r="E561" s="97" t="s">
        <v>74</v>
      </c>
      <c r="F561" s="97" t="s">
        <v>1477</v>
      </c>
      <c r="G561" s="96" t="s">
        <v>1478</v>
      </c>
      <c r="H561" s="98">
        <v>45556</v>
      </c>
      <c r="I561" s="96" t="s">
        <v>190</v>
      </c>
      <c r="J561" s="96">
        <v>2024</v>
      </c>
      <c r="K561" s="97" t="s">
        <v>39</v>
      </c>
      <c r="L561" s="97"/>
      <c r="M561" s="97" t="s">
        <v>39</v>
      </c>
      <c r="N561" s="96" t="s">
        <v>31</v>
      </c>
      <c r="O561" s="97" t="s">
        <v>32</v>
      </c>
      <c r="P561" s="98"/>
      <c r="Q561" s="96"/>
      <c r="R561" s="96"/>
      <c r="S561" s="96" t="s">
        <v>3196</v>
      </c>
      <c r="T561" s="96"/>
      <c r="U561" s="97"/>
      <c r="V561" s="97"/>
      <c r="W561" s="104" t="s">
        <v>137</v>
      </c>
      <c r="X561" s="104" t="s">
        <v>137</v>
      </c>
      <c r="Y561" s="98">
        <v>46018</v>
      </c>
      <c r="Z561" s="97" t="s">
        <v>1479</v>
      </c>
      <c r="AA561" s="96" t="s">
        <v>34</v>
      </c>
      <c r="AB561" s="9">
        <f t="shared" ca="1" si="40"/>
        <v>755</v>
      </c>
      <c r="AC561" s="9" t="str">
        <f t="shared" ca="1" si="41"/>
        <v>Above 1 Year</v>
      </c>
      <c r="AD561" s="9">
        <f t="shared" ca="1" si="42"/>
        <v>293</v>
      </c>
      <c r="AE561" s="9" t="str">
        <f t="shared" ca="1" si="43"/>
        <v>Above 6 Months</v>
      </c>
      <c r="AF561" s="97" t="s">
        <v>203</v>
      </c>
      <c r="AG561" s="97" t="s">
        <v>4496</v>
      </c>
      <c r="AH561" s="97" t="str">
        <f t="shared" ca="1" si="44"/>
        <v>Above 1 Year</v>
      </c>
    </row>
    <row r="562" spans="1:34" s="24" customFormat="1" ht="25.5" customHeight="1" x14ac:dyDescent="0.25">
      <c r="A562" s="96">
        <v>561</v>
      </c>
      <c r="B562" s="61" t="s">
        <v>2810</v>
      </c>
      <c r="C562" s="97" t="s">
        <v>186</v>
      </c>
      <c r="D562" s="97" t="s">
        <v>3035</v>
      </c>
      <c r="E562" s="97" t="s">
        <v>65</v>
      </c>
      <c r="F562" s="97" t="s">
        <v>1480</v>
      </c>
      <c r="G562" s="96" t="s">
        <v>845</v>
      </c>
      <c r="H562" s="98">
        <v>45557</v>
      </c>
      <c r="I562" s="96" t="s">
        <v>190</v>
      </c>
      <c r="J562" s="96">
        <v>2024</v>
      </c>
      <c r="K562" s="97" t="s">
        <v>116</v>
      </c>
      <c r="L562" s="97"/>
      <c r="M562" s="97" t="s">
        <v>116</v>
      </c>
      <c r="N562" s="96" t="s">
        <v>116</v>
      </c>
      <c r="O562" s="97" t="s">
        <v>32</v>
      </c>
      <c r="P562" s="98"/>
      <c r="Q562" s="96"/>
      <c r="R562" s="96"/>
      <c r="S562" s="96" t="s">
        <v>3196</v>
      </c>
      <c r="T562" s="96"/>
      <c r="U562" s="97"/>
      <c r="V562" s="97"/>
      <c r="W562" s="104" t="s">
        <v>50</v>
      </c>
      <c r="X562" s="104" t="s">
        <v>50</v>
      </c>
      <c r="Y562" s="98"/>
      <c r="Z562" s="97" t="s">
        <v>1481</v>
      </c>
      <c r="AA562" s="96" t="s">
        <v>34</v>
      </c>
      <c r="AB562" s="9">
        <f t="shared" ca="1" si="40"/>
        <v>754</v>
      </c>
      <c r="AC562" s="9" t="str">
        <f t="shared" ca="1" si="41"/>
        <v>Above 1 Year</v>
      </c>
      <c r="AD562" s="9" t="str">
        <f t="shared" ca="1" si="42"/>
        <v/>
      </c>
      <c r="AE562" s="9" t="str">
        <f t="shared" ca="1" si="43"/>
        <v/>
      </c>
      <c r="AF562" s="97" t="s">
        <v>402</v>
      </c>
      <c r="AG562" s="97" t="s">
        <v>4497</v>
      </c>
      <c r="AH562" s="97" t="str">
        <f t="shared" ca="1" si="44"/>
        <v>Above 1 Year</v>
      </c>
    </row>
    <row r="563" spans="1:34" s="24" customFormat="1" ht="25.5" customHeight="1" x14ac:dyDescent="0.25">
      <c r="A563" s="96">
        <v>562</v>
      </c>
      <c r="B563" s="61" t="s">
        <v>2810</v>
      </c>
      <c r="C563" s="97" t="s">
        <v>186</v>
      </c>
      <c r="D563" s="97" t="s">
        <v>2680</v>
      </c>
      <c r="E563" s="97" t="s">
        <v>66</v>
      </c>
      <c r="F563" s="97" t="s">
        <v>1295</v>
      </c>
      <c r="G563" s="96" t="s">
        <v>227</v>
      </c>
      <c r="H563" s="98">
        <v>45558</v>
      </c>
      <c r="I563" s="96" t="s">
        <v>190</v>
      </c>
      <c r="J563" s="96">
        <v>2024</v>
      </c>
      <c r="K563" s="97" t="s">
        <v>59</v>
      </c>
      <c r="L563" s="97" t="s">
        <v>228</v>
      </c>
      <c r="M563" s="97" t="s">
        <v>59</v>
      </c>
      <c r="N563" s="96" t="s">
        <v>60</v>
      </c>
      <c r="O563" s="97" t="s">
        <v>32</v>
      </c>
      <c r="P563" s="98"/>
      <c r="Q563" s="96"/>
      <c r="R563" s="96"/>
      <c r="S563" s="96" t="s">
        <v>3196</v>
      </c>
      <c r="T563" s="96"/>
      <c r="U563" s="97"/>
      <c r="V563" s="97"/>
      <c r="W563" s="104" t="s">
        <v>112</v>
      </c>
      <c r="X563" s="104" t="s">
        <v>142</v>
      </c>
      <c r="Y563" s="98"/>
      <c r="Z563" s="97" t="s">
        <v>1482</v>
      </c>
      <c r="AA563" s="96" t="s">
        <v>34</v>
      </c>
      <c r="AB563" s="9">
        <f t="shared" ca="1" si="40"/>
        <v>753</v>
      </c>
      <c r="AC563" s="9" t="str">
        <f t="shared" ca="1" si="41"/>
        <v>Above 1 Year</v>
      </c>
      <c r="AD563" s="9" t="str">
        <f t="shared" ca="1" si="42"/>
        <v/>
      </c>
      <c r="AE563" s="9" t="str">
        <f t="shared" ca="1" si="43"/>
        <v/>
      </c>
      <c r="AF563" s="97" t="s">
        <v>229</v>
      </c>
      <c r="AG563" s="97" t="s">
        <v>4498</v>
      </c>
      <c r="AH563" s="97" t="str">
        <f t="shared" ca="1" si="44"/>
        <v>Above 1 Year</v>
      </c>
    </row>
    <row r="564" spans="1:34" s="24" customFormat="1" ht="25.5" customHeight="1" x14ac:dyDescent="0.25">
      <c r="A564" s="96">
        <v>563</v>
      </c>
      <c r="B564" s="61" t="s">
        <v>2810</v>
      </c>
      <c r="C564" s="97" t="s">
        <v>62</v>
      </c>
      <c r="D564" s="97" t="s">
        <v>2687</v>
      </c>
      <c r="E564" s="97" t="s">
        <v>118</v>
      </c>
      <c r="F564" s="97" t="s">
        <v>1483</v>
      </c>
      <c r="G564" s="96" t="s">
        <v>1484</v>
      </c>
      <c r="H564" s="98">
        <v>45558</v>
      </c>
      <c r="I564" s="96" t="s">
        <v>190</v>
      </c>
      <c r="J564" s="96">
        <v>2024</v>
      </c>
      <c r="K564" s="97" t="s">
        <v>77</v>
      </c>
      <c r="L564" s="97"/>
      <c r="M564" s="97" t="s">
        <v>72</v>
      </c>
      <c r="N564" s="96" t="s">
        <v>31</v>
      </c>
      <c r="O564" s="97" t="s">
        <v>32</v>
      </c>
      <c r="P564" s="98"/>
      <c r="Q564" s="96"/>
      <c r="R564" s="96"/>
      <c r="S564" s="96" t="s">
        <v>3196</v>
      </c>
      <c r="T564" s="96"/>
      <c r="U564" s="97"/>
      <c r="V564" s="97"/>
      <c r="W564" s="104" t="s">
        <v>112</v>
      </c>
      <c r="X564" s="104" t="s">
        <v>112</v>
      </c>
      <c r="Y564" s="98"/>
      <c r="Z564" s="97" t="s">
        <v>1485</v>
      </c>
      <c r="AA564" s="96" t="s">
        <v>34</v>
      </c>
      <c r="AB564" s="9">
        <f t="shared" ca="1" si="40"/>
        <v>753</v>
      </c>
      <c r="AC564" s="9" t="str">
        <f t="shared" ca="1" si="41"/>
        <v>Above 1 Year</v>
      </c>
      <c r="AD564" s="9" t="str">
        <f t="shared" ca="1" si="42"/>
        <v/>
      </c>
      <c r="AE564" s="9" t="str">
        <f t="shared" ca="1" si="43"/>
        <v/>
      </c>
      <c r="AF564" s="97" t="s">
        <v>378</v>
      </c>
      <c r="AG564" s="97" t="s">
        <v>4499</v>
      </c>
      <c r="AH564" s="97" t="str">
        <f t="shared" ca="1" si="44"/>
        <v>Above 1 Year</v>
      </c>
    </row>
    <row r="565" spans="1:34" s="24" customFormat="1" ht="25.5" customHeight="1" x14ac:dyDescent="0.25">
      <c r="A565" s="96">
        <v>564</v>
      </c>
      <c r="B565" s="61" t="s">
        <v>2810</v>
      </c>
      <c r="C565" s="97">
        <v>0</v>
      </c>
      <c r="D565" s="97" t="s">
        <v>2688</v>
      </c>
      <c r="E565" s="97" t="s">
        <v>68</v>
      </c>
      <c r="F565" s="97" t="s">
        <v>1486</v>
      </c>
      <c r="G565" s="96" t="s">
        <v>1332</v>
      </c>
      <c r="H565" s="98">
        <v>45558</v>
      </c>
      <c r="I565" s="96" t="s">
        <v>190</v>
      </c>
      <c r="J565" s="96">
        <v>2024</v>
      </c>
      <c r="K565" s="97" t="s">
        <v>71</v>
      </c>
      <c r="L565" s="97"/>
      <c r="M565" s="97" t="s">
        <v>72</v>
      </c>
      <c r="N565" s="96" t="s">
        <v>31</v>
      </c>
      <c r="O565" s="97" t="s">
        <v>32</v>
      </c>
      <c r="P565" s="98"/>
      <c r="Q565" s="96"/>
      <c r="R565" s="96"/>
      <c r="S565" s="96" t="s">
        <v>3196</v>
      </c>
      <c r="T565" s="96"/>
      <c r="U565" s="97"/>
      <c r="V565" s="97"/>
      <c r="W565" s="104" t="s">
        <v>112</v>
      </c>
      <c r="X565" s="104" t="s">
        <v>112</v>
      </c>
      <c r="Y565" s="98"/>
      <c r="Z565" s="97" t="s">
        <v>1487</v>
      </c>
      <c r="AA565" s="96" t="s">
        <v>34</v>
      </c>
      <c r="AB565" s="9">
        <f t="shared" ca="1" si="40"/>
        <v>753</v>
      </c>
      <c r="AC565" s="9" t="str">
        <f t="shared" ca="1" si="41"/>
        <v>Above 1 Year</v>
      </c>
      <c r="AD565" s="9" t="str">
        <f t="shared" ca="1" si="42"/>
        <v/>
      </c>
      <c r="AE565" s="9" t="str">
        <f t="shared" ca="1" si="43"/>
        <v/>
      </c>
      <c r="AF565" s="97" t="s">
        <v>378</v>
      </c>
      <c r="AG565" s="97" t="s">
        <v>4500</v>
      </c>
      <c r="AH565" s="97" t="str">
        <f t="shared" ca="1" si="44"/>
        <v>Above 1 Year</v>
      </c>
    </row>
    <row r="566" spans="1:34" s="24" customFormat="1" ht="25.5" customHeight="1" x14ac:dyDescent="0.25">
      <c r="A566" s="96">
        <v>565</v>
      </c>
      <c r="B566" s="61" t="s">
        <v>2660</v>
      </c>
      <c r="C566" s="97" t="s">
        <v>37</v>
      </c>
      <c r="D566" s="97" t="s">
        <v>2671</v>
      </c>
      <c r="E566" s="97" t="s">
        <v>38</v>
      </c>
      <c r="F566" s="97" t="s">
        <v>1488</v>
      </c>
      <c r="G566" s="96" t="s">
        <v>980</v>
      </c>
      <c r="H566" s="98">
        <v>45559</v>
      </c>
      <c r="I566" s="96" t="s">
        <v>190</v>
      </c>
      <c r="J566" s="96">
        <v>2024</v>
      </c>
      <c r="K566" s="97" t="s">
        <v>77</v>
      </c>
      <c r="L566" s="97"/>
      <c r="M566" s="97" t="s">
        <v>72</v>
      </c>
      <c r="N566" s="96" t="s">
        <v>31</v>
      </c>
      <c r="O566" s="97" t="s">
        <v>32</v>
      </c>
      <c r="P566" s="98"/>
      <c r="Q566" s="96"/>
      <c r="R566" s="96"/>
      <c r="S566" s="96" t="s">
        <v>3196</v>
      </c>
      <c r="T566" s="96"/>
      <c r="U566" s="97"/>
      <c r="V566" s="97"/>
      <c r="W566" s="104" t="s">
        <v>112</v>
      </c>
      <c r="X566" s="104" t="s">
        <v>112</v>
      </c>
      <c r="Y566" s="98"/>
      <c r="Z566" s="97" t="s">
        <v>1489</v>
      </c>
      <c r="AA566" s="96" t="s">
        <v>34</v>
      </c>
      <c r="AB566" s="9">
        <f t="shared" ca="1" si="40"/>
        <v>752</v>
      </c>
      <c r="AC566" s="9" t="str">
        <f t="shared" ca="1" si="41"/>
        <v>Above 1 Year</v>
      </c>
      <c r="AD566" s="9" t="str">
        <f t="shared" ca="1" si="42"/>
        <v/>
      </c>
      <c r="AE566" s="9" t="str">
        <f t="shared" ca="1" si="43"/>
        <v/>
      </c>
      <c r="AF566" s="97" t="s">
        <v>378</v>
      </c>
      <c r="AG566" s="97" t="s">
        <v>4501</v>
      </c>
      <c r="AH566" s="97" t="str">
        <f t="shared" ca="1" si="44"/>
        <v>Above 1 Year</v>
      </c>
    </row>
    <row r="567" spans="1:34" s="24" customFormat="1" ht="25.5" customHeight="1" x14ac:dyDescent="0.25">
      <c r="A567" s="96">
        <v>566</v>
      </c>
      <c r="B567" s="61" t="s">
        <v>2810</v>
      </c>
      <c r="C567" s="97" t="s">
        <v>186</v>
      </c>
      <c r="D567" s="99" t="s">
        <v>3035</v>
      </c>
      <c r="E567" s="99" t="s">
        <v>66</v>
      </c>
      <c r="F567" s="99" t="s">
        <v>1483</v>
      </c>
      <c r="G567" s="100" t="s">
        <v>901</v>
      </c>
      <c r="H567" s="101">
        <v>45560</v>
      </c>
      <c r="I567" s="100" t="s">
        <v>190</v>
      </c>
      <c r="J567" s="100">
        <v>2024</v>
      </c>
      <c r="K567" s="102" t="s">
        <v>116</v>
      </c>
      <c r="L567" s="99"/>
      <c r="M567" s="99" t="s">
        <v>116</v>
      </c>
      <c r="N567" s="100" t="s">
        <v>116</v>
      </c>
      <c r="O567" s="99" t="s">
        <v>32</v>
      </c>
      <c r="P567" s="101"/>
      <c r="Q567" s="100"/>
      <c r="R567" s="100"/>
      <c r="S567" s="96" t="s">
        <v>3196</v>
      </c>
      <c r="T567" s="100"/>
      <c r="U567" s="99"/>
      <c r="V567" s="99"/>
      <c r="W567" s="104" t="s">
        <v>50</v>
      </c>
      <c r="X567" s="104" t="s">
        <v>50</v>
      </c>
      <c r="Y567" s="98"/>
      <c r="Z567" s="99" t="s">
        <v>1490</v>
      </c>
      <c r="AA567" s="100" t="s">
        <v>34</v>
      </c>
      <c r="AB567" s="9">
        <f t="shared" ca="1" si="40"/>
        <v>751</v>
      </c>
      <c r="AC567" s="9" t="str">
        <f t="shared" ca="1" si="41"/>
        <v>Above 1 Year</v>
      </c>
      <c r="AD567" s="9" t="str">
        <f t="shared" ca="1" si="42"/>
        <v/>
      </c>
      <c r="AE567" s="9" t="str">
        <f t="shared" ca="1" si="43"/>
        <v/>
      </c>
      <c r="AF567" s="100" t="s">
        <v>402</v>
      </c>
      <c r="AG567" s="97" t="s">
        <v>4502</v>
      </c>
      <c r="AH567" s="97" t="str">
        <f t="shared" ca="1" si="44"/>
        <v>Above 1 Year</v>
      </c>
    </row>
    <row r="568" spans="1:34" s="24" customFormat="1" ht="25.5" customHeight="1" x14ac:dyDescent="0.25">
      <c r="A568" s="96">
        <v>567</v>
      </c>
      <c r="B568" s="61" t="s">
        <v>2810</v>
      </c>
      <c r="C568" s="97">
        <v>0</v>
      </c>
      <c r="D568" s="97" t="s">
        <v>2689</v>
      </c>
      <c r="E568" s="97" t="s">
        <v>68</v>
      </c>
      <c r="F568" s="97" t="s">
        <v>1491</v>
      </c>
      <c r="G568" s="96" t="s">
        <v>845</v>
      </c>
      <c r="H568" s="98">
        <v>45560</v>
      </c>
      <c r="I568" s="96" t="s">
        <v>190</v>
      </c>
      <c r="J568" s="96">
        <v>2024</v>
      </c>
      <c r="K568" s="97" t="s">
        <v>116</v>
      </c>
      <c r="L568" s="97"/>
      <c r="M568" s="97" t="s">
        <v>116</v>
      </c>
      <c r="N568" s="96" t="s">
        <v>116</v>
      </c>
      <c r="O568" s="97" t="s">
        <v>32</v>
      </c>
      <c r="P568" s="98">
        <v>45965</v>
      </c>
      <c r="Q568" s="96" t="s">
        <v>191</v>
      </c>
      <c r="R568" s="96"/>
      <c r="S568" s="96" t="s">
        <v>3196</v>
      </c>
      <c r="T568" s="96"/>
      <c r="U568" s="97"/>
      <c r="V568" s="97"/>
      <c r="W568" s="104" t="s">
        <v>2664</v>
      </c>
      <c r="X568" s="104" t="s">
        <v>2664</v>
      </c>
      <c r="Y568" s="98">
        <v>45965</v>
      </c>
      <c r="Z568" s="97" t="s">
        <v>1492</v>
      </c>
      <c r="AA568" s="96" t="s">
        <v>34</v>
      </c>
      <c r="AB568" s="9">
        <f t="shared" ca="1" si="40"/>
        <v>751</v>
      </c>
      <c r="AC568" s="9" t="str">
        <f t="shared" ca="1" si="41"/>
        <v>Above 1 Year</v>
      </c>
      <c r="AD568" s="9">
        <f t="shared" ca="1" si="42"/>
        <v>346</v>
      </c>
      <c r="AE568" s="9" t="str">
        <f t="shared" ca="1" si="43"/>
        <v>Above 6 Months</v>
      </c>
      <c r="AF568" s="97" t="s">
        <v>402</v>
      </c>
      <c r="AG568" s="97" t="s">
        <v>4503</v>
      </c>
      <c r="AH568" s="97" t="str">
        <f t="shared" ca="1" si="44"/>
        <v>Above 1 Year</v>
      </c>
    </row>
    <row r="569" spans="1:34" s="24" customFormat="1" ht="25.5" customHeight="1" x14ac:dyDescent="0.25">
      <c r="A569" s="96">
        <v>568</v>
      </c>
      <c r="B569" s="61" t="s">
        <v>2660</v>
      </c>
      <c r="C569" s="97" t="s">
        <v>37</v>
      </c>
      <c r="D569" s="97" t="s">
        <v>2694</v>
      </c>
      <c r="E569" s="97" t="s">
        <v>104</v>
      </c>
      <c r="F569" s="97" t="s">
        <v>1493</v>
      </c>
      <c r="G569" s="96" t="s">
        <v>227</v>
      </c>
      <c r="H569" s="98">
        <v>45560</v>
      </c>
      <c r="I569" s="96" t="s">
        <v>190</v>
      </c>
      <c r="J569" s="96">
        <v>2024</v>
      </c>
      <c r="K569" s="97" t="s">
        <v>59</v>
      </c>
      <c r="L569" s="97" t="s">
        <v>228</v>
      </c>
      <c r="M569" s="97" t="s">
        <v>59</v>
      </c>
      <c r="N569" s="96" t="s">
        <v>60</v>
      </c>
      <c r="O569" s="97" t="s">
        <v>32</v>
      </c>
      <c r="P569" s="98"/>
      <c r="Q569" s="96"/>
      <c r="R569" s="96"/>
      <c r="S569" s="96" t="s">
        <v>3196</v>
      </c>
      <c r="T569" s="96"/>
      <c r="U569" s="97"/>
      <c r="V569" s="97"/>
      <c r="W569" s="104" t="s">
        <v>112</v>
      </c>
      <c r="X569" s="104" t="s">
        <v>112</v>
      </c>
      <c r="Y569" s="98"/>
      <c r="Z569" s="97" t="s">
        <v>1494</v>
      </c>
      <c r="AA569" s="96" t="s">
        <v>34</v>
      </c>
      <c r="AB569" s="9">
        <f t="shared" ca="1" si="40"/>
        <v>751</v>
      </c>
      <c r="AC569" s="9" t="str">
        <f t="shared" ca="1" si="41"/>
        <v>Above 1 Year</v>
      </c>
      <c r="AD569" s="9" t="str">
        <f t="shared" ca="1" si="42"/>
        <v/>
      </c>
      <c r="AE569" s="9" t="str">
        <f t="shared" ca="1" si="43"/>
        <v/>
      </c>
      <c r="AF569" s="97" t="s">
        <v>229</v>
      </c>
      <c r="AG569" s="97" t="s">
        <v>4504</v>
      </c>
      <c r="AH569" s="97" t="str">
        <f t="shared" ca="1" si="44"/>
        <v>Above 1 Year</v>
      </c>
    </row>
    <row r="570" spans="1:34" s="24" customFormat="1" ht="25.5" customHeight="1" x14ac:dyDescent="0.25">
      <c r="A570" s="96">
        <v>569</v>
      </c>
      <c r="B570" s="61" t="s">
        <v>2660</v>
      </c>
      <c r="C570" s="97" t="s">
        <v>183</v>
      </c>
      <c r="D570" s="97" t="s">
        <v>2713</v>
      </c>
      <c r="E570" s="97" t="s">
        <v>74</v>
      </c>
      <c r="F570" s="97" t="s">
        <v>1495</v>
      </c>
      <c r="G570" s="96" t="s">
        <v>1496</v>
      </c>
      <c r="H570" s="98">
        <v>45560</v>
      </c>
      <c r="I570" s="96" t="s">
        <v>190</v>
      </c>
      <c r="J570" s="96">
        <v>2024</v>
      </c>
      <c r="K570" s="97" t="s">
        <v>115</v>
      </c>
      <c r="L570" s="97"/>
      <c r="M570" s="97" t="s">
        <v>154</v>
      </c>
      <c r="N570" s="96" t="s">
        <v>31</v>
      </c>
      <c r="O570" s="97" t="s">
        <v>32</v>
      </c>
      <c r="P570" s="98"/>
      <c r="Q570" s="96"/>
      <c r="R570" s="96"/>
      <c r="S570" s="96" t="s">
        <v>3196</v>
      </c>
      <c r="T570" s="96"/>
      <c r="U570" s="97"/>
      <c r="V570" s="97"/>
      <c r="W570" s="104" t="s">
        <v>137</v>
      </c>
      <c r="X570" s="104" t="s">
        <v>137</v>
      </c>
      <c r="Y570" s="98">
        <v>46018</v>
      </c>
      <c r="Z570" s="97" t="s">
        <v>1497</v>
      </c>
      <c r="AA570" s="96" t="s">
        <v>34</v>
      </c>
      <c r="AB570" s="9">
        <f t="shared" ca="1" si="40"/>
        <v>751</v>
      </c>
      <c r="AC570" s="9" t="str">
        <f t="shared" ca="1" si="41"/>
        <v>Above 1 Year</v>
      </c>
      <c r="AD570" s="9">
        <f t="shared" ca="1" si="42"/>
        <v>293</v>
      </c>
      <c r="AE570" s="9" t="str">
        <f t="shared" ca="1" si="43"/>
        <v>Above 6 Months</v>
      </c>
      <c r="AF570" s="97" t="s">
        <v>291</v>
      </c>
      <c r="AG570" s="97" t="s">
        <v>4505</v>
      </c>
      <c r="AH570" s="97" t="str">
        <f t="shared" ca="1" si="44"/>
        <v>Above 1 Year</v>
      </c>
    </row>
    <row r="571" spans="1:34" s="24" customFormat="1" ht="25.5" customHeight="1" x14ac:dyDescent="0.25">
      <c r="A571" s="96">
        <v>570</v>
      </c>
      <c r="B571" s="61" t="s">
        <v>2660</v>
      </c>
      <c r="C571" s="97" t="s">
        <v>46</v>
      </c>
      <c r="D571" s="97" t="s">
        <v>2666</v>
      </c>
      <c r="E571" s="97" t="s">
        <v>64</v>
      </c>
      <c r="F571" s="97" t="s">
        <v>1172</v>
      </c>
      <c r="G571" s="96" t="s">
        <v>1351</v>
      </c>
      <c r="H571" s="98">
        <v>45561</v>
      </c>
      <c r="I571" s="96" t="s">
        <v>190</v>
      </c>
      <c r="J571" s="96">
        <v>2024</v>
      </c>
      <c r="K571" s="97" t="s">
        <v>94</v>
      </c>
      <c r="L571" s="97"/>
      <c r="M571" s="97" t="s">
        <v>94</v>
      </c>
      <c r="N571" s="96" t="s">
        <v>31</v>
      </c>
      <c r="O571" s="97" t="s">
        <v>32</v>
      </c>
      <c r="P571" s="98"/>
      <c r="Q571" s="96"/>
      <c r="R571" s="96"/>
      <c r="S571" s="96" t="s">
        <v>3196</v>
      </c>
      <c r="T571" s="96"/>
      <c r="U571" s="97"/>
      <c r="V571" s="97"/>
      <c r="W571" s="104" t="s">
        <v>128</v>
      </c>
      <c r="X571" s="104" t="s">
        <v>128</v>
      </c>
      <c r="Y571" s="98"/>
      <c r="Z571" s="97" t="s">
        <v>1498</v>
      </c>
      <c r="AA571" s="96" t="s">
        <v>34</v>
      </c>
      <c r="AB571" s="9">
        <f t="shared" ca="1" si="40"/>
        <v>750</v>
      </c>
      <c r="AC571" s="9" t="str">
        <f t="shared" ca="1" si="41"/>
        <v>Above 1 Year</v>
      </c>
      <c r="AD571" s="9" t="str">
        <f t="shared" ca="1" si="42"/>
        <v/>
      </c>
      <c r="AE571" s="9" t="str">
        <f t="shared" ca="1" si="43"/>
        <v/>
      </c>
      <c r="AF571" s="97" t="s">
        <v>245</v>
      </c>
      <c r="AG571" s="97" t="s">
        <v>4506</v>
      </c>
      <c r="AH571" s="97" t="str">
        <f t="shared" ca="1" si="44"/>
        <v>Above 1 Year</v>
      </c>
    </row>
    <row r="572" spans="1:34" s="24" customFormat="1" ht="25.5" customHeight="1" x14ac:dyDescent="0.25">
      <c r="A572" s="96">
        <v>571</v>
      </c>
      <c r="B572" s="61" t="s">
        <v>2660</v>
      </c>
      <c r="C572" s="97" t="s">
        <v>183</v>
      </c>
      <c r="D572" s="97" t="s">
        <v>2713</v>
      </c>
      <c r="E572" s="97" t="s">
        <v>74</v>
      </c>
      <c r="F572" s="97" t="s">
        <v>1499</v>
      </c>
      <c r="G572" s="96" t="s">
        <v>1500</v>
      </c>
      <c r="H572" s="98">
        <v>45561</v>
      </c>
      <c r="I572" s="96" t="s">
        <v>190</v>
      </c>
      <c r="J572" s="96">
        <v>2024</v>
      </c>
      <c r="K572" s="97" t="s">
        <v>39</v>
      </c>
      <c r="L572" s="97"/>
      <c r="M572" s="97" t="s">
        <v>39</v>
      </c>
      <c r="N572" s="96" t="s">
        <v>31</v>
      </c>
      <c r="O572" s="97" t="s">
        <v>32</v>
      </c>
      <c r="P572" s="98"/>
      <c r="Q572" s="96"/>
      <c r="R572" s="96"/>
      <c r="S572" s="96" t="s">
        <v>3196</v>
      </c>
      <c r="T572" s="96"/>
      <c r="U572" s="97"/>
      <c r="V572" s="97"/>
      <c r="W572" s="104" t="s">
        <v>137</v>
      </c>
      <c r="X572" s="104" t="s">
        <v>137</v>
      </c>
      <c r="Y572" s="98">
        <v>46018</v>
      </c>
      <c r="Z572" s="97" t="s">
        <v>1501</v>
      </c>
      <c r="AA572" s="96" t="s">
        <v>34</v>
      </c>
      <c r="AB572" s="9">
        <f t="shared" ca="1" si="40"/>
        <v>750</v>
      </c>
      <c r="AC572" s="9" t="str">
        <f t="shared" ca="1" si="41"/>
        <v>Above 1 Year</v>
      </c>
      <c r="AD572" s="9">
        <f t="shared" ca="1" si="42"/>
        <v>293</v>
      </c>
      <c r="AE572" s="9" t="str">
        <f t="shared" ca="1" si="43"/>
        <v>Above 6 Months</v>
      </c>
      <c r="AF572" s="97" t="s">
        <v>203</v>
      </c>
      <c r="AG572" s="97" t="s">
        <v>4507</v>
      </c>
      <c r="AH572" s="97" t="str">
        <f t="shared" ca="1" si="44"/>
        <v>Above 1 Year</v>
      </c>
    </row>
    <row r="573" spans="1:34" s="24" customFormat="1" ht="25.5" customHeight="1" x14ac:dyDescent="0.25">
      <c r="A573" s="96">
        <v>572</v>
      </c>
      <c r="B573" s="61" t="s">
        <v>2810</v>
      </c>
      <c r="C573" s="97" t="s">
        <v>186</v>
      </c>
      <c r="D573" s="97" t="s">
        <v>3035</v>
      </c>
      <c r="E573" s="97" t="s">
        <v>65</v>
      </c>
      <c r="F573" s="97" t="s">
        <v>1502</v>
      </c>
      <c r="G573" s="96" t="s">
        <v>845</v>
      </c>
      <c r="H573" s="98">
        <v>45562</v>
      </c>
      <c r="I573" s="96" t="s">
        <v>190</v>
      </c>
      <c r="J573" s="96">
        <v>2024</v>
      </c>
      <c r="K573" s="97" t="s">
        <v>116</v>
      </c>
      <c r="L573" s="97"/>
      <c r="M573" s="97" t="s">
        <v>116</v>
      </c>
      <c r="N573" s="96" t="s">
        <v>116</v>
      </c>
      <c r="O573" s="97" t="s">
        <v>32</v>
      </c>
      <c r="P573" s="98"/>
      <c r="Q573" s="96"/>
      <c r="R573" s="96"/>
      <c r="S573" s="96" t="s">
        <v>3196</v>
      </c>
      <c r="T573" s="96"/>
      <c r="U573" s="97"/>
      <c r="V573" s="97"/>
      <c r="W573" s="104" t="s">
        <v>50</v>
      </c>
      <c r="X573" s="104" t="s">
        <v>50</v>
      </c>
      <c r="Y573" s="98"/>
      <c r="Z573" s="97" t="s">
        <v>1503</v>
      </c>
      <c r="AA573" s="96" t="s">
        <v>34</v>
      </c>
      <c r="AB573" s="9">
        <f t="shared" ca="1" si="40"/>
        <v>749</v>
      </c>
      <c r="AC573" s="9" t="str">
        <f t="shared" ca="1" si="41"/>
        <v>Above 1 Year</v>
      </c>
      <c r="AD573" s="9" t="str">
        <f t="shared" ca="1" si="42"/>
        <v/>
      </c>
      <c r="AE573" s="9" t="str">
        <f t="shared" ca="1" si="43"/>
        <v/>
      </c>
      <c r="AF573" s="97" t="s">
        <v>402</v>
      </c>
      <c r="AG573" s="97" t="s">
        <v>4508</v>
      </c>
      <c r="AH573" s="97" t="str">
        <f t="shared" ca="1" si="44"/>
        <v>Above 1 Year</v>
      </c>
    </row>
    <row r="574" spans="1:34" s="24" customFormat="1" ht="25.5" customHeight="1" x14ac:dyDescent="0.25">
      <c r="A574" s="96">
        <v>573</v>
      </c>
      <c r="B574" s="61" t="s">
        <v>2810</v>
      </c>
      <c r="C574" s="97" t="s">
        <v>186</v>
      </c>
      <c r="D574" s="97" t="s">
        <v>3035</v>
      </c>
      <c r="E574" s="97" t="s">
        <v>66</v>
      </c>
      <c r="F574" s="97" t="s">
        <v>1237</v>
      </c>
      <c r="G574" s="96" t="s">
        <v>845</v>
      </c>
      <c r="H574" s="98">
        <v>45563</v>
      </c>
      <c r="I574" s="96" t="s">
        <v>190</v>
      </c>
      <c r="J574" s="96">
        <v>2024</v>
      </c>
      <c r="K574" s="97" t="s">
        <v>116</v>
      </c>
      <c r="L574" s="97"/>
      <c r="M574" s="97" t="s">
        <v>116</v>
      </c>
      <c r="N574" s="96" t="s">
        <v>116</v>
      </c>
      <c r="O574" s="97" t="s">
        <v>32</v>
      </c>
      <c r="P574" s="98"/>
      <c r="Q574" s="96"/>
      <c r="R574" s="96"/>
      <c r="S574" s="96" t="s">
        <v>3196</v>
      </c>
      <c r="T574" s="96"/>
      <c r="U574" s="97"/>
      <c r="V574" s="97"/>
      <c r="W574" s="104" t="s">
        <v>50</v>
      </c>
      <c r="X574" s="104" t="s">
        <v>50</v>
      </c>
      <c r="Y574" s="98"/>
      <c r="Z574" s="97" t="s">
        <v>1506</v>
      </c>
      <c r="AA574" s="96" t="s">
        <v>34</v>
      </c>
      <c r="AB574" s="9">
        <f t="shared" ca="1" si="40"/>
        <v>748</v>
      </c>
      <c r="AC574" s="9" t="str">
        <f t="shared" ca="1" si="41"/>
        <v>Above 1 Year</v>
      </c>
      <c r="AD574" s="9" t="str">
        <f t="shared" ca="1" si="42"/>
        <v/>
      </c>
      <c r="AE574" s="9" t="str">
        <f t="shared" ca="1" si="43"/>
        <v/>
      </c>
      <c r="AF574" s="97" t="s">
        <v>402</v>
      </c>
      <c r="AG574" s="97" t="s">
        <v>4509</v>
      </c>
      <c r="AH574" s="97" t="str">
        <f t="shared" ca="1" si="44"/>
        <v>Above 1 Year</v>
      </c>
    </row>
    <row r="575" spans="1:34" s="24" customFormat="1" ht="25.5" customHeight="1" x14ac:dyDescent="0.25">
      <c r="A575" s="96">
        <v>574</v>
      </c>
      <c r="B575" s="61" t="s">
        <v>2660</v>
      </c>
      <c r="C575" s="97" t="s">
        <v>183</v>
      </c>
      <c r="D575" s="97" t="s">
        <v>2713</v>
      </c>
      <c r="E575" s="97" t="s">
        <v>74</v>
      </c>
      <c r="F575" s="97" t="s">
        <v>1367</v>
      </c>
      <c r="G575" s="96" t="s">
        <v>227</v>
      </c>
      <c r="H575" s="98">
        <v>45564</v>
      </c>
      <c r="I575" s="96" t="s">
        <v>190</v>
      </c>
      <c r="J575" s="96">
        <v>2024</v>
      </c>
      <c r="K575" s="97" t="s">
        <v>59</v>
      </c>
      <c r="L575" s="97" t="s">
        <v>228</v>
      </c>
      <c r="M575" s="97" t="s">
        <v>59</v>
      </c>
      <c r="N575" s="96" t="s">
        <v>60</v>
      </c>
      <c r="O575" s="97" t="s">
        <v>32</v>
      </c>
      <c r="P575" s="98"/>
      <c r="Q575" s="96"/>
      <c r="R575" s="96"/>
      <c r="S575" s="96" t="s">
        <v>3196</v>
      </c>
      <c r="T575" s="96"/>
      <c r="U575" s="97"/>
      <c r="V575" s="97"/>
      <c r="W575" s="104" t="s">
        <v>112</v>
      </c>
      <c r="X575" s="104" t="s">
        <v>112</v>
      </c>
      <c r="Y575" s="98"/>
      <c r="Z575" s="97" t="s">
        <v>1507</v>
      </c>
      <c r="AA575" s="96" t="s">
        <v>34</v>
      </c>
      <c r="AB575" s="9">
        <f t="shared" ca="1" si="40"/>
        <v>747</v>
      </c>
      <c r="AC575" s="9" t="str">
        <f t="shared" ca="1" si="41"/>
        <v>Above 1 Year</v>
      </c>
      <c r="AD575" s="9" t="str">
        <f t="shared" ca="1" si="42"/>
        <v/>
      </c>
      <c r="AE575" s="9" t="str">
        <f t="shared" ca="1" si="43"/>
        <v/>
      </c>
      <c r="AF575" s="97" t="s">
        <v>229</v>
      </c>
      <c r="AG575" s="97" t="s">
        <v>4510</v>
      </c>
      <c r="AH575" s="97" t="str">
        <f t="shared" ca="1" si="44"/>
        <v>Above 1 Year</v>
      </c>
    </row>
    <row r="576" spans="1:34" s="24" customFormat="1" ht="25.5" customHeight="1" x14ac:dyDescent="0.25">
      <c r="A576" s="96">
        <v>575</v>
      </c>
      <c r="B576" s="61" t="s">
        <v>2810</v>
      </c>
      <c r="C576" s="97" t="s">
        <v>62</v>
      </c>
      <c r="D576" s="97" t="s">
        <v>2668</v>
      </c>
      <c r="E576" s="97" t="s">
        <v>63</v>
      </c>
      <c r="F576" s="97" t="s">
        <v>599</v>
      </c>
      <c r="G576" s="96" t="s">
        <v>600</v>
      </c>
      <c r="H576" s="98">
        <v>45566</v>
      </c>
      <c r="I576" s="96" t="s">
        <v>232</v>
      </c>
      <c r="J576" s="96">
        <v>2024</v>
      </c>
      <c r="K576" s="97" t="s">
        <v>48</v>
      </c>
      <c r="L576" s="97"/>
      <c r="M576" s="97" t="s">
        <v>49</v>
      </c>
      <c r="N576" s="96" t="s">
        <v>31</v>
      </c>
      <c r="O576" s="97" t="s">
        <v>32</v>
      </c>
      <c r="P576" s="98"/>
      <c r="Q576" s="96"/>
      <c r="R576" s="96"/>
      <c r="S576" s="96" t="s">
        <v>3196</v>
      </c>
      <c r="T576" s="96"/>
      <c r="U576" s="97"/>
      <c r="V576" s="97"/>
      <c r="W576" s="104" t="s">
        <v>50</v>
      </c>
      <c r="X576" s="104" t="s">
        <v>50</v>
      </c>
      <c r="Y576" s="98"/>
      <c r="Z576" s="97" t="s">
        <v>601</v>
      </c>
      <c r="AA576" s="96" t="s">
        <v>34</v>
      </c>
      <c r="AB576" s="9">
        <f t="shared" ca="1" si="40"/>
        <v>745</v>
      </c>
      <c r="AC576" s="9" t="str">
        <f t="shared" ca="1" si="41"/>
        <v>Above 1 Year</v>
      </c>
      <c r="AD576" s="9" t="str">
        <f t="shared" ca="1" si="42"/>
        <v/>
      </c>
      <c r="AE576" s="9" t="str">
        <f t="shared" ca="1" si="43"/>
        <v/>
      </c>
      <c r="AF576" s="97" t="s">
        <v>207</v>
      </c>
      <c r="AG576" s="97" t="s">
        <v>4511</v>
      </c>
      <c r="AH576" s="97" t="str">
        <f t="shared" ca="1" si="44"/>
        <v>Above 1 Year</v>
      </c>
    </row>
    <row r="577" spans="1:34" s="24" customFormat="1" ht="25.5" customHeight="1" x14ac:dyDescent="0.25">
      <c r="A577" s="96">
        <v>576</v>
      </c>
      <c r="B577" s="61" t="s">
        <v>2810</v>
      </c>
      <c r="C577" s="97" t="s">
        <v>62</v>
      </c>
      <c r="D577" s="97" t="s">
        <v>2687</v>
      </c>
      <c r="E577" s="97" t="s">
        <v>118</v>
      </c>
      <c r="F577" s="97" t="s">
        <v>1065</v>
      </c>
      <c r="G577" s="96" t="s">
        <v>1095</v>
      </c>
      <c r="H577" s="98">
        <v>45566</v>
      </c>
      <c r="I577" s="96" t="s">
        <v>232</v>
      </c>
      <c r="J577" s="96">
        <v>2024</v>
      </c>
      <c r="K577" s="97" t="s">
        <v>48</v>
      </c>
      <c r="L577" s="97"/>
      <c r="M577" s="97" t="s">
        <v>49</v>
      </c>
      <c r="N577" s="96" t="s">
        <v>31</v>
      </c>
      <c r="O577" s="97" t="s">
        <v>32</v>
      </c>
      <c r="P577" s="98"/>
      <c r="Q577" s="96"/>
      <c r="R577" s="96"/>
      <c r="S577" s="96" t="s">
        <v>3196</v>
      </c>
      <c r="T577" s="96"/>
      <c r="U577" s="97"/>
      <c r="V577" s="97"/>
      <c r="W577" s="104" t="s">
        <v>50</v>
      </c>
      <c r="X577" s="104" t="s">
        <v>50</v>
      </c>
      <c r="Y577" s="98"/>
      <c r="Z577" s="97" t="s">
        <v>1096</v>
      </c>
      <c r="AA577" s="96" t="s">
        <v>34</v>
      </c>
      <c r="AB577" s="9">
        <f t="shared" ca="1" si="40"/>
        <v>745</v>
      </c>
      <c r="AC577" s="9" t="str">
        <f t="shared" ca="1" si="41"/>
        <v>Above 1 Year</v>
      </c>
      <c r="AD577" s="9" t="str">
        <f t="shared" ca="1" si="42"/>
        <v/>
      </c>
      <c r="AE577" s="9" t="str">
        <f t="shared" ca="1" si="43"/>
        <v/>
      </c>
      <c r="AF577" s="97" t="s">
        <v>207</v>
      </c>
      <c r="AG577" s="97" t="s">
        <v>4512</v>
      </c>
      <c r="AH577" s="97" t="str">
        <f t="shared" ca="1" si="44"/>
        <v>Above 1 Year</v>
      </c>
    </row>
    <row r="578" spans="1:34" s="24" customFormat="1" ht="25.5" customHeight="1" x14ac:dyDescent="0.25">
      <c r="A578" s="96">
        <v>577</v>
      </c>
      <c r="B578" s="61" t="s">
        <v>2808</v>
      </c>
      <c r="C578" s="97" t="s">
        <v>57</v>
      </c>
      <c r="D578" s="97" t="s">
        <v>2699</v>
      </c>
      <c r="E578" s="97" t="s">
        <v>105</v>
      </c>
      <c r="F578" s="97" t="s">
        <v>1512</v>
      </c>
      <c r="G578" s="96" t="s">
        <v>845</v>
      </c>
      <c r="H578" s="98">
        <v>45566</v>
      </c>
      <c r="I578" s="96" t="s">
        <v>232</v>
      </c>
      <c r="J578" s="96">
        <v>2024</v>
      </c>
      <c r="K578" s="97" t="s">
        <v>116</v>
      </c>
      <c r="L578" s="97"/>
      <c r="M578" s="97" t="s">
        <v>116</v>
      </c>
      <c r="N578" s="96" t="s">
        <v>116</v>
      </c>
      <c r="O578" s="97" t="s">
        <v>32</v>
      </c>
      <c r="P578" s="98"/>
      <c r="Q578" s="96"/>
      <c r="R578" s="96"/>
      <c r="S578" s="96" t="s">
        <v>3196</v>
      </c>
      <c r="T578" s="96"/>
      <c r="U578" s="97"/>
      <c r="V578" s="97"/>
      <c r="W578" s="104" t="s">
        <v>50</v>
      </c>
      <c r="X578" s="104" t="s">
        <v>50</v>
      </c>
      <c r="Y578" s="98"/>
      <c r="Z578" s="97" t="s">
        <v>1513</v>
      </c>
      <c r="AA578" s="96" t="s">
        <v>34</v>
      </c>
      <c r="AB578" s="9">
        <f t="shared" ref="AB578:AB641" ca="1" si="45">IF(S578="UI",DATEDIF(H578,TODAY(),"D"),"")</f>
        <v>745</v>
      </c>
      <c r="AC578" s="9" t="str">
        <f t="shared" ref="AC578:AC641" ca="1" si="46">IF(S578="UI",IF(AB578&gt;365,"Above 1 Year",IF(AND(AB578&lt;=365,AB578&gt;180),"Above 6 Months",IF(AND(AB578&lt;=180,AB578&gt;90),"Above 3 Months",IF(AND(AB578&lt;=90,AB578&gt;60),"Above 60 Days",IF(AND(AB578&lt;=60,AB578&gt;45),"45 to 60 Days","Below 45 Days"))))),"")</f>
        <v>Above 1 Year</v>
      </c>
      <c r="AD578" s="9" t="str">
        <f t="shared" ref="AD578:AD641" ca="1" si="47">IF(Y578&lt;&gt;"",DATEDIF(Y578,TODAY(),"D"),"")</f>
        <v/>
      </c>
      <c r="AE578" s="9" t="str">
        <f t="shared" ref="AE578:AE641" ca="1" si="48">IF(AD578&lt;&gt;"",IF(AD578&gt;365,"Above 1 Year",IF(AND(AD578&lt;=365,AD578&gt;180),"Above 6 Months",IF(AND(AD578&lt;=180,AD578&gt;90),"Above 3 Months",IF(AND(AD578&lt;=90,AD578&gt;60),"Above 60 Days",IF(AND(AD578&lt;=60,AD578&gt;45),"45 to 60 Days","Below 45 Days"))))),"")</f>
        <v/>
      </c>
      <c r="AF578" s="97" t="s">
        <v>402</v>
      </c>
      <c r="AG578" s="97" t="s">
        <v>4513</v>
      </c>
      <c r="AH578" s="97" t="str">
        <f t="shared" ca="1" si="44"/>
        <v>Above 1 Year</v>
      </c>
    </row>
    <row r="579" spans="1:34" s="24" customFormat="1" ht="25.5" customHeight="1" x14ac:dyDescent="0.25">
      <c r="A579" s="96">
        <v>578</v>
      </c>
      <c r="B579" s="61" t="s">
        <v>2660</v>
      </c>
      <c r="C579" s="97" t="s">
        <v>183</v>
      </c>
      <c r="D579" s="99" t="s">
        <v>2713</v>
      </c>
      <c r="E579" s="99" t="s">
        <v>74</v>
      </c>
      <c r="F579" s="99" t="s">
        <v>1371</v>
      </c>
      <c r="G579" s="100" t="s">
        <v>1474</v>
      </c>
      <c r="H579" s="101">
        <v>45568</v>
      </c>
      <c r="I579" s="100" t="s">
        <v>232</v>
      </c>
      <c r="J579" s="100">
        <v>2024</v>
      </c>
      <c r="K579" s="102" t="s">
        <v>103</v>
      </c>
      <c r="L579" s="99"/>
      <c r="M579" s="99" t="s">
        <v>49</v>
      </c>
      <c r="N579" s="100" t="s">
        <v>31</v>
      </c>
      <c r="O579" s="99" t="s">
        <v>32</v>
      </c>
      <c r="P579" s="101">
        <v>46091</v>
      </c>
      <c r="Q579" s="100"/>
      <c r="R579" s="100"/>
      <c r="S579" s="96" t="s">
        <v>3196</v>
      </c>
      <c r="T579" s="100"/>
      <c r="U579" s="99"/>
      <c r="V579" s="99"/>
      <c r="W579" s="104" t="s">
        <v>33</v>
      </c>
      <c r="X579" s="104" t="s">
        <v>2664</v>
      </c>
      <c r="Y579" s="98">
        <v>46091</v>
      </c>
      <c r="Z579" s="99" t="s">
        <v>1514</v>
      </c>
      <c r="AA579" s="100" t="s">
        <v>34</v>
      </c>
      <c r="AB579" s="9">
        <f t="shared" ca="1" si="45"/>
        <v>743</v>
      </c>
      <c r="AC579" s="9" t="str">
        <f t="shared" ca="1" si="46"/>
        <v>Above 1 Year</v>
      </c>
      <c r="AD579" s="9">
        <f t="shared" ca="1" si="47"/>
        <v>220</v>
      </c>
      <c r="AE579" s="9" t="str">
        <f t="shared" ca="1" si="48"/>
        <v>Above 6 Months</v>
      </c>
      <c r="AF579" s="100" t="s">
        <v>207</v>
      </c>
      <c r="AG579" s="97" t="s">
        <v>4514</v>
      </c>
      <c r="AH579" s="97" t="str">
        <f t="shared" ref="AH579:AH642" ca="1" si="49">IF(X579="SC/PRC/CC No. Awaited","",AC579)</f>
        <v>Above 1 Year</v>
      </c>
    </row>
    <row r="580" spans="1:34" s="24" customFormat="1" ht="25.5" customHeight="1" x14ac:dyDescent="0.25">
      <c r="A580" s="96">
        <v>579</v>
      </c>
      <c r="B580" s="61" t="s">
        <v>2808</v>
      </c>
      <c r="C580" s="97" t="s">
        <v>185</v>
      </c>
      <c r="D580" s="97" t="s">
        <v>2678</v>
      </c>
      <c r="E580" s="97" t="s">
        <v>55</v>
      </c>
      <c r="F580" s="97" t="s">
        <v>1295</v>
      </c>
      <c r="G580" s="96" t="s">
        <v>222</v>
      </c>
      <c r="H580" s="98">
        <v>45570</v>
      </c>
      <c r="I580" s="96" t="s">
        <v>232</v>
      </c>
      <c r="J580" s="96">
        <v>2024</v>
      </c>
      <c r="K580" s="97" t="s">
        <v>29</v>
      </c>
      <c r="L580" s="97"/>
      <c r="M580" s="97" t="s">
        <v>30</v>
      </c>
      <c r="N580" s="96" t="s">
        <v>31</v>
      </c>
      <c r="O580" s="97" t="s">
        <v>32</v>
      </c>
      <c r="P580" s="98"/>
      <c r="Q580" s="96"/>
      <c r="R580" s="96"/>
      <c r="S580" s="96" t="s">
        <v>3196</v>
      </c>
      <c r="T580" s="96"/>
      <c r="U580" s="97"/>
      <c r="V580" s="97"/>
      <c r="W580" s="104" t="s">
        <v>50</v>
      </c>
      <c r="X580" s="104" t="s">
        <v>50</v>
      </c>
      <c r="Y580" s="98"/>
      <c r="Z580" s="97" t="s">
        <v>1515</v>
      </c>
      <c r="AA580" s="96" t="s">
        <v>34</v>
      </c>
      <c r="AB580" s="9">
        <f t="shared" ca="1" si="45"/>
        <v>741</v>
      </c>
      <c r="AC580" s="9" t="str">
        <f t="shared" ca="1" si="46"/>
        <v>Above 1 Year</v>
      </c>
      <c r="AD580" s="9" t="str">
        <f t="shared" ca="1" si="47"/>
        <v/>
      </c>
      <c r="AE580" s="9" t="str">
        <f t="shared" ca="1" si="48"/>
        <v/>
      </c>
      <c r="AF580" s="97" t="s">
        <v>193</v>
      </c>
      <c r="AG580" s="97" t="s">
        <v>4515</v>
      </c>
      <c r="AH580" s="97" t="str">
        <f t="shared" ca="1" si="49"/>
        <v>Above 1 Year</v>
      </c>
    </row>
    <row r="581" spans="1:34" s="24" customFormat="1" ht="25.5" customHeight="1" x14ac:dyDescent="0.25">
      <c r="A581" s="96">
        <v>580</v>
      </c>
      <c r="B581" s="61" t="s">
        <v>2810</v>
      </c>
      <c r="C581" s="97">
        <v>0</v>
      </c>
      <c r="D581" s="97" t="s">
        <v>2688</v>
      </c>
      <c r="E581" s="97" t="s">
        <v>68</v>
      </c>
      <c r="F581" s="97" t="s">
        <v>1229</v>
      </c>
      <c r="G581" s="96" t="s">
        <v>1230</v>
      </c>
      <c r="H581" s="98">
        <v>45570</v>
      </c>
      <c r="I581" s="96" t="s">
        <v>232</v>
      </c>
      <c r="J581" s="96">
        <v>2024</v>
      </c>
      <c r="K581" s="97" t="s">
        <v>39</v>
      </c>
      <c r="L581" s="97"/>
      <c r="M581" s="97" t="s">
        <v>39</v>
      </c>
      <c r="N581" s="96" t="s">
        <v>31</v>
      </c>
      <c r="O581" s="97" t="s">
        <v>32</v>
      </c>
      <c r="P581" s="98">
        <v>45989</v>
      </c>
      <c r="Q581" s="96"/>
      <c r="R581" s="96"/>
      <c r="S581" s="96" t="s">
        <v>3196</v>
      </c>
      <c r="T581" s="96"/>
      <c r="U581" s="97"/>
      <c r="V581" s="97"/>
      <c r="W581" s="104" t="s">
        <v>33</v>
      </c>
      <c r="X581" s="104" t="s">
        <v>33</v>
      </c>
      <c r="Y581" s="98">
        <v>45989</v>
      </c>
      <c r="Z581" s="97" t="s">
        <v>1231</v>
      </c>
      <c r="AA581" s="96" t="s">
        <v>34</v>
      </c>
      <c r="AB581" s="9">
        <f t="shared" ca="1" si="45"/>
        <v>741</v>
      </c>
      <c r="AC581" s="9" t="str">
        <f t="shared" ca="1" si="46"/>
        <v>Above 1 Year</v>
      </c>
      <c r="AD581" s="9">
        <f t="shared" ca="1" si="47"/>
        <v>322</v>
      </c>
      <c r="AE581" s="9" t="str">
        <f t="shared" ca="1" si="48"/>
        <v>Above 6 Months</v>
      </c>
      <c r="AF581" s="97" t="s">
        <v>203</v>
      </c>
      <c r="AG581" s="97" t="s">
        <v>4516</v>
      </c>
      <c r="AH581" s="97" t="str">
        <f t="shared" si="49"/>
        <v/>
      </c>
    </row>
    <row r="582" spans="1:34" s="24" customFormat="1" ht="25.5" customHeight="1" x14ac:dyDescent="0.25">
      <c r="A582" s="96">
        <v>581</v>
      </c>
      <c r="B582" s="61" t="s">
        <v>2808</v>
      </c>
      <c r="C582" s="97" t="s">
        <v>2661</v>
      </c>
      <c r="D582" s="97" t="s">
        <v>3037</v>
      </c>
      <c r="E582" s="97" t="s">
        <v>89</v>
      </c>
      <c r="F582" s="97" t="s">
        <v>1518</v>
      </c>
      <c r="G582" s="96" t="s">
        <v>1354</v>
      </c>
      <c r="H582" s="98">
        <v>45570</v>
      </c>
      <c r="I582" s="96" t="s">
        <v>232</v>
      </c>
      <c r="J582" s="96">
        <v>2024</v>
      </c>
      <c r="K582" s="97" t="s">
        <v>103</v>
      </c>
      <c r="L582" s="97"/>
      <c r="M582" s="97" t="s">
        <v>49</v>
      </c>
      <c r="N582" s="96" t="s">
        <v>31</v>
      </c>
      <c r="O582" s="97" t="s">
        <v>45</v>
      </c>
      <c r="P582" s="98">
        <v>45707</v>
      </c>
      <c r="Q582" s="96"/>
      <c r="R582" s="96"/>
      <c r="S582" s="96" t="s">
        <v>3196</v>
      </c>
      <c r="T582" s="96"/>
      <c r="U582" s="97"/>
      <c r="V582" s="97"/>
      <c r="W582" s="104" t="s">
        <v>33</v>
      </c>
      <c r="X582" s="104" t="s">
        <v>33</v>
      </c>
      <c r="Y582" s="98">
        <v>45707</v>
      </c>
      <c r="Z582" s="97" t="s">
        <v>1519</v>
      </c>
      <c r="AA582" s="96" t="s">
        <v>34</v>
      </c>
      <c r="AB582" s="9">
        <f t="shared" ca="1" si="45"/>
        <v>741</v>
      </c>
      <c r="AC582" s="9" t="str">
        <f t="shared" ca="1" si="46"/>
        <v>Above 1 Year</v>
      </c>
      <c r="AD582" s="9">
        <f t="shared" ca="1" si="47"/>
        <v>604</v>
      </c>
      <c r="AE582" s="9" t="str">
        <f t="shared" ca="1" si="48"/>
        <v>Above 1 Year</v>
      </c>
      <c r="AF582" s="97" t="s">
        <v>207</v>
      </c>
      <c r="AG582" s="97" t="s">
        <v>4517</v>
      </c>
      <c r="AH582" s="97" t="str">
        <f t="shared" si="49"/>
        <v/>
      </c>
    </row>
    <row r="583" spans="1:34" s="24" customFormat="1" ht="25.5" customHeight="1" x14ac:dyDescent="0.25">
      <c r="A583" s="96">
        <v>582</v>
      </c>
      <c r="B583" s="61" t="s">
        <v>2660</v>
      </c>
      <c r="C583" s="97" t="s">
        <v>46</v>
      </c>
      <c r="D583" s="97" t="s">
        <v>2708</v>
      </c>
      <c r="E583" s="97" t="s">
        <v>67</v>
      </c>
      <c r="F583" s="97" t="s">
        <v>1395</v>
      </c>
      <c r="G583" s="96" t="s">
        <v>227</v>
      </c>
      <c r="H583" s="98">
        <v>45570</v>
      </c>
      <c r="I583" s="96" t="s">
        <v>232</v>
      </c>
      <c r="J583" s="96">
        <v>2024</v>
      </c>
      <c r="K583" s="97" t="s">
        <v>59</v>
      </c>
      <c r="L583" s="97" t="s">
        <v>228</v>
      </c>
      <c r="M583" s="97" t="s">
        <v>59</v>
      </c>
      <c r="N583" s="96" t="s">
        <v>60</v>
      </c>
      <c r="O583" s="97" t="s">
        <v>32</v>
      </c>
      <c r="P583" s="98"/>
      <c r="Q583" s="96"/>
      <c r="R583" s="96"/>
      <c r="S583" s="96" t="s">
        <v>3196</v>
      </c>
      <c r="T583" s="96"/>
      <c r="U583" s="97"/>
      <c r="V583" s="97"/>
      <c r="W583" s="104" t="s">
        <v>112</v>
      </c>
      <c r="X583" s="104" t="s">
        <v>112</v>
      </c>
      <c r="Y583" s="98"/>
      <c r="Z583" s="97" t="s">
        <v>1520</v>
      </c>
      <c r="AA583" s="96" t="s">
        <v>34</v>
      </c>
      <c r="AB583" s="9">
        <f t="shared" ca="1" si="45"/>
        <v>741</v>
      </c>
      <c r="AC583" s="9" t="str">
        <f t="shared" ca="1" si="46"/>
        <v>Above 1 Year</v>
      </c>
      <c r="AD583" s="9" t="str">
        <f t="shared" ca="1" si="47"/>
        <v/>
      </c>
      <c r="AE583" s="9" t="str">
        <f t="shared" ca="1" si="48"/>
        <v/>
      </c>
      <c r="AF583" s="97" t="s">
        <v>229</v>
      </c>
      <c r="AG583" s="97" t="s">
        <v>4518</v>
      </c>
      <c r="AH583" s="97" t="str">
        <f t="shared" ca="1" si="49"/>
        <v>Above 1 Year</v>
      </c>
    </row>
    <row r="584" spans="1:34" s="24" customFormat="1" ht="25.5" customHeight="1" x14ac:dyDescent="0.25">
      <c r="A584" s="96">
        <v>583</v>
      </c>
      <c r="B584" s="61" t="s">
        <v>2660</v>
      </c>
      <c r="C584" s="97" t="s">
        <v>37</v>
      </c>
      <c r="D584" s="97" t="s">
        <v>2671</v>
      </c>
      <c r="E584" s="97" t="s">
        <v>38</v>
      </c>
      <c r="F584" s="97" t="s">
        <v>1522</v>
      </c>
      <c r="G584" s="96" t="s">
        <v>1027</v>
      </c>
      <c r="H584" s="98">
        <v>45572</v>
      </c>
      <c r="I584" s="96" t="s">
        <v>232</v>
      </c>
      <c r="J584" s="96">
        <v>2024</v>
      </c>
      <c r="K584" s="97" t="s">
        <v>48</v>
      </c>
      <c r="L584" s="97"/>
      <c r="M584" s="97" t="s">
        <v>49</v>
      </c>
      <c r="N584" s="96" t="s">
        <v>31</v>
      </c>
      <c r="O584" s="97" t="s">
        <v>32</v>
      </c>
      <c r="P584" s="98"/>
      <c r="Q584" s="96"/>
      <c r="R584" s="96"/>
      <c r="S584" s="96" t="s">
        <v>3196</v>
      </c>
      <c r="T584" s="96"/>
      <c r="U584" s="97"/>
      <c r="V584" s="97"/>
      <c r="W584" s="104" t="s">
        <v>112</v>
      </c>
      <c r="X584" s="104" t="s">
        <v>112</v>
      </c>
      <c r="Y584" s="98"/>
      <c r="Z584" s="97" t="s">
        <v>1523</v>
      </c>
      <c r="AA584" s="96" t="s">
        <v>34</v>
      </c>
      <c r="AB584" s="9">
        <f t="shared" ca="1" si="45"/>
        <v>739</v>
      </c>
      <c r="AC584" s="9" t="str">
        <f t="shared" ca="1" si="46"/>
        <v>Above 1 Year</v>
      </c>
      <c r="AD584" s="9" t="str">
        <f t="shared" ca="1" si="47"/>
        <v/>
      </c>
      <c r="AE584" s="9" t="str">
        <f t="shared" ca="1" si="48"/>
        <v/>
      </c>
      <c r="AF584" s="97" t="s">
        <v>207</v>
      </c>
      <c r="AG584" s="97" t="s">
        <v>4519</v>
      </c>
      <c r="AH584" s="97" t="str">
        <f t="shared" ca="1" si="49"/>
        <v>Above 1 Year</v>
      </c>
    </row>
    <row r="585" spans="1:34" s="24" customFormat="1" ht="25.5" customHeight="1" x14ac:dyDescent="0.25">
      <c r="A585" s="96">
        <v>584</v>
      </c>
      <c r="B585" s="61" t="s">
        <v>2660</v>
      </c>
      <c r="C585" s="97" t="s">
        <v>183</v>
      </c>
      <c r="D585" s="97" t="s">
        <v>2713</v>
      </c>
      <c r="E585" s="97" t="s">
        <v>74</v>
      </c>
      <c r="F585" s="97" t="s">
        <v>1524</v>
      </c>
      <c r="G585" s="96" t="s">
        <v>1051</v>
      </c>
      <c r="H585" s="98">
        <v>45572</v>
      </c>
      <c r="I585" s="96" t="s">
        <v>232</v>
      </c>
      <c r="J585" s="96">
        <v>2024</v>
      </c>
      <c r="K585" s="97" t="s">
        <v>117</v>
      </c>
      <c r="L585" s="97"/>
      <c r="M585" s="97" t="s">
        <v>117</v>
      </c>
      <c r="N585" s="96" t="s">
        <v>117</v>
      </c>
      <c r="O585" s="97" t="s">
        <v>32</v>
      </c>
      <c r="P585" s="98"/>
      <c r="Q585" s="96"/>
      <c r="R585" s="96"/>
      <c r="S585" s="96" t="s">
        <v>3196</v>
      </c>
      <c r="T585" s="96"/>
      <c r="U585" s="97"/>
      <c r="V585" s="97"/>
      <c r="W585" s="104" t="s">
        <v>112</v>
      </c>
      <c r="X585" s="104" t="s">
        <v>137</v>
      </c>
      <c r="Y585" s="98">
        <v>46304</v>
      </c>
      <c r="Z585" s="97" t="s">
        <v>1525</v>
      </c>
      <c r="AA585" s="96" t="s">
        <v>34</v>
      </c>
      <c r="AB585" s="9">
        <f t="shared" ca="1" si="45"/>
        <v>739</v>
      </c>
      <c r="AC585" s="9" t="str">
        <f t="shared" ca="1" si="46"/>
        <v>Above 1 Year</v>
      </c>
      <c r="AD585" s="9">
        <f t="shared" ca="1" si="47"/>
        <v>7</v>
      </c>
      <c r="AE585" s="9" t="str">
        <f t="shared" ca="1" si="48"/>
        <v>Below 45 Days</v>
      </c>
      <c r="AF585" s="97" t="s">
        <v>1052</v>
      </c>
      <c r="AG585" s="97" t="s">
        <v>4520</v>
      </c>
      <c r="AH585" s="97" t="str">
        <f t="shared" ca="1" si="49"/>
        <v>Above 1 Year</v>
      </c>
    </row>
    <row r="586" spans="1:34" s="24" customFormat="1" ht="25.5" customHeight="1" x14ac:dyDescent="0.25">
      <c r="A586" s="96">
        <v>585</v>
      </c>
      <c r="B586" s="61" t="s">
        <v>2810</v>
      </c>
      <c r="C586" s="97" t="s">
        <v>186</v>
      </c>
      <c r="D586" s="97" t="s">
        <v>3035</v>
      </c>
      <c r="E586" s="97" t="s">
        <v>65</v>
      </c>
      <c r="F586" s="97" t="s">
        <v>1223</v>
      </c>
      <c r="G586" s="96" t="s">
        <v>845</v>
      </c>
      <c r="H586" s="98">
        <v>45573</v>
      </c>
      <c r="I586" s="96" t="s">
        <v>232</v>
      </c>
      <c r="J586" s="96">
        <v>2024</v>
      </c>
      <c r="K586" s="97" t="s">
        <v>116</v>
      </c>
      <c r="L586" s="97"/>
      <c r="M586" s="97" t="s">
        <v>116</v>
      </c>
      <c r="N586" s="96" t="s">
        <v>116</v>
      </c>
      <c r="O586" s="97" t="s">
        <v>32</v>
      </c>
      <c r="P586" s="98"/>
      <c r="Q586" s="96"/>
      <c r="R586" s="96"/>
      <c r="S586" s="96" t="s">
        <v>3196</v>
      </c>
      <c r="T586" s="96"/>
      <c r="U586" s="97"/>
      <c r="V586" s="97"/>
      <c r="W586" s="104" t="s">
        <v>50</v>
      </c>
      <c r="X586" s="104" t="s">
        <v>50</v>
      </c>
      <c r="Y586" s="98"/>
      <c r="Z586" s="97" t="s">
        <v>1526</v>
      </c>
      <c r="AA586" s="96" t="s">
        <v>34</v>
      </c>
      <c r="AB586" s="9">
        <f t="shared" ca="1" si="45"/>
        <v>738</v>
      </c>
      <c r="AC586" s="9" t="str">
        <f t="shared" ca="1" si="46"/>
        <v>Above 1 Year</v>
      </c>
      <c r="AD586" s="9" t="str">
        <f t="shared" ca="1" si="47"/>
        <v/>
      </c>
      <c r="AE586" s="9" t="str">
        <f t="shared" ca="1" si="48"/>
        <v/>
      </c>
      <c r="AF586" s="97" t="s">
        <v>402</v>
      </c>
      <c r="AG586" s="97" t="s">
        <v>4521</v>
      </c>
      <c r="AH586" s="97" t="str">
        <f t="shared" ca="1" si="49"/>
        <v>Above 1 Year</v>
      </c>
    </row>
    <row r="587" spans="1:34" s="24" customFormat="1" ht="25.5" customHeight="1" x14ac:dyDescent="0.25">
      <c r="A587" s="96">
        <v>586</v>
      </c>
      <c r="B587" s="61" t="s">
        <v>2810</v>
      </c>
      <c r="C587" s="97">
        <v>0</v>
      </c>
      <c r="D587" s="97" t="s">
        <v>2689</v>
      </c>
      <c r="E587" s="97" t="s">
        <v>68</v>
      </c>
      <c r="F587" s="97" t="s">
        <v>1527</v>
      </c>
      <c r="G587" s="96" t="s">
        <v>845</v>
      </c>
      <c r="H587" s="98">
        <v>45573</v>
      </c>
      <c r="I587" s="96" t="s">
        <v>232</v>
      </c>
      <c r="J587" s="96">
        <v>2024</v>
      </c>
      <c r="K587" s="97" t="s">
        <v>116</v>
      </c>
      <c r="L587" s="97"/>
      <c r="M587" s="97" t="s">
        <v>116</v>
      </c>
      <c r="N587" s="96" t="s">
        <v>116</v>
      </c>
      <c r="O587" s="97" t="s">
        <v>32</v>
      </c>
      <c r="P587" s="98">
        <v>45915</v>
      </c>
      <c r="Q587" s="96" t="s">
        <v>191</v>
      </c>
      <c r="R587" s="96"/>
      <c r="S587" s="96" t="s">
        <v>3196</v>
      </c>
      <c r="T587" s="96"/>
      <c r="U587" s="97"/>
      <c r="V587" s="97"/>
      <c r="W587" s="104" t="s">
        <v>2664</v>
      </c>
      <c r="X587" s="104" t="s">
        <v>2664</v>
      </c>
      <c r="Y587" s="98">
        <v>45915</v>
      </c>
      <c r="Z587" s="97" t="s">
        <v>1528</v>
      </c>
      <c r="AA587" s="96" t="s">
        <v>34</v>
      </c>
      <c r="AB587" s="9">
        <f t="shared" ca="1" si="45"/>
        <v>738</v>
      </c>
      <c r="AC587" s="9" t="str">
        <f t="shared" ca="1" si="46"/>
        <v>Above 1 Year</v>
      </c>
      <c r="AD587" s="9">
        <f t="shared" ca="1" si="47"/>
        <v>396</v>
      </c>
      <c r="AE587" s="9" t="str">
        <f t="shared" ca="1" si="48"/>
        <v>Above 1 Year</v>
      </c>
      <c r="AF587" s="97" t="s">
        <v>402</v>
      </c>
      <c r="AG587" s="97" t="s">
        <v>4522</v>
      </c>
      <c r="AH587" s="97" t="str">
        <f t="shared" ca="1" si="49"/>
        <v>Above 1 Year</v>
      </c>
    </row>
    <row r="588" spans="1:34" s="24" customFormat="1" ht="25.5" customHeight="1" x14ac:dyDescent="0.25">
      <c r="A588" s="96">
        <v>587</v>
      </c>
      <c r="B588" s="61" t="s">
        <v>2810</v>
      </c>
      <c r="C588" s="97" t="s">
        <v>186</v>
      </c>
      <c r="D588" s="97" t="s">
        <v>3035</v>
      </c>
      <c r="E588" s="97" t="s">
        <v>66</v>
      </c>
      <c r="F588" s="97" t="s">
        <v>1410</v>
      </c>
      <c r="G588" s="96" t="s">
        <v>901</v>
      </c>
      <c r="H588" s="98">
        <v>45575</v>
      </c>
      <c r="I588" s="96" t="s">
        <v>232</v>
      </c>
      <c r="J588" s="96">
        <v>2024</v>
      </c>
      <c r="K588" s="97" t="s">
        <v>116</v>
      </c>
      <c r="L588" s="97"/>
      <c r="M588" s="97" t="s">
        <v>116</v>
      </c>
      <c r="N588" s="96" t="s">
        <v>116</v>
      </c>
      <c r="O588" s="97" t="s">
        <v>32</v>
      </c>
      <c r="P588" s="98"/>
      <c r="Q588" s="96"/>
      <c r="R588" s="96"/>
      <c r="S588" s="96" t="s">
        <v>3196</v>
      </c>
      <c r="T588" s="96"/>
      <c r="U588" s="97"/>
      <c r="V588" s="97"/>
      <c r="W588" s="104" t="s">
        <v>50</v>
      </c>
      <c r="X588" s="104" t="s">
        <v>50</v>
      </c>
      <c r="Y588" s="98"/>
      <c r="Z588" s="97" t="s">
        <v>1529</v>
      </c>
      <c r="AA588" s="96" t="s">
        <v>34</v>
      </c>
      <c r="AB588" s="9">
        <f t="shared" ca="1" si="45"/>
        <v>736</v>
      </c>
      <c r="AC588" s="9" t="str">
        <f t="shared" ca="1" si="46"/>
        <v>Above 1 Year</v>
      </c>
      <c r="AD588" s="9" t="str">
        <f t="shared" ca="1" si="47"/>
        <v/>
      </c>
      <c r="AE588" s="9" t="str">
        <f t="shared" ca="1" si="48"/>
        <v/>
      </c>
      <c r="AF588" s="97" t="s">
        <v>402</v>
      </c>
      <c r="AG588" s="97" t="s">
        <v>4523</v>
      </c>
      <c r="AH588" s="97" t="str">
        <f t="shared" ca="1" si="49"/>
        <v>Above 1 Year</v>
      </c>
    </row>
    <row r="589" spans="1:34" s="24" customFormat="1" ht="25.5" customHeight="1" x14ac:dyDescent="0.25">
      <c r="A589" s="96">
        <v>588</v>
      </c>
      <c r="B589" s="61" t="s">
        <v>2810</v>
      </c>
      <c r="C589" s="97" t="s">
        <v>62</v>
      </c>
      <c r="D589" s="97" t="s">
        <v>2687</v>
      </c>
      <c r="E589" s="97" t="s">
        <v>118</v>
      </c>
      <c r="F589" s="97" t="s">
        <v>1294</v>
      </c>
      <c r="G589" s="96" t="s">
        <v>1530</v>
      </c>
      <c r="H589" s="98">
        <v>45577</v>
      </c>
      <c r="I589" s="96" t="s">
        <v>232</v>
      </c>
      <c r="J589" s="96">
        <v>2024</v>
      </c>
      <c r="K589" s="97" t="s">
        <v>96</v>
      </c>
      <c r="L589" s="97"/>
      <c r="M589" s="97" t="s">
        <v>154</v>
      </c>
      <c r="N589" s="96" t="s">
        <v>31</v>
      </c>
      <c r="O589" s="97" t="s">
        <v>32</v>
      </c>
      <c r="P589" s="98">
        <v>46162</v>
      </c>
      <c r="Q589" s="96"/>
      <c r="R589" s="96"/>
      <c r="S589" s="96" t="s">
        <v>3196</v>
      </c>
      <c r="T589" s="96"/>
      <c r="U589" s="97"/>
      <c r="V589" s="97"/>
      <c r="W589" s="104" t="s">
        <v>33</v>
      </c>
      <c r="X589" s="104" t="s">
        <v>33</v>
      </c>
      <c r="Y589" s="98">
        <v>46162</v>
      </c>
      <c r="Z589" s="97" t="s">
        <v>1531</v>
      </c>
      <c r="AA589" s="96" t="s">
        <v>34</v>
      </c>
      <c r="AB589" s="9">
        <f t="shared" ca="1" si="45"/>
        <v>734</v>
      </c>
      <c r="AC589" s="9" t="str">
        <f t="shared" ca="1" si="46"/>
        <v>Above 1 Year</v>
      </c>
      <c r="AD589" s="9">
        <f t="shared" ca="1" si="47"/>
        <v>149</v>
      </c>
      <c r="AE589" s="9" t="str">
        <f t="shared" ca="1" si="48"/>
        <v>Above 3 Months</v>
      </c>
      <c r="AF589" s="97" t="s">
        <v>291</v>
      </c>
      <c r="AG589" s="97" t="s">
        <v>4524</v>
      </c>
      <c r="AH589" s="97" t="str">
        <f t="shared" si="49"/>
        <v/>
      </c>
    </row>
    <row r="590" spans="1:34" s="24" customFormat="1" ht="25.5" customHeight="1" x14ac:dyDescent="0.25">
      <c r="A590" s="96">
        <v>589</v>
      </c>
      <c r="B590" s="61" t="s">
        <v>2808</v>
      </c>
      <c r="C590" s="97" t="s">
        <v>2661</v>
      </c>
      <c r="D590" s="97" t="s">
        <v>2692</v>
      </c>
      <c r="E590" s="97" t="s">
        <v>89</v>
      </c>
      <c r="F590" s="97" t="s">
        <v>1119</v>
      </c>
      <c r="G590" s="96" t="s">
        <v>1533</v>
      </c>
      <c r="H590" s="98">
        <v>45580</v>
      </c>
      <c r="I590" s="96" t="s">
        <v>232</v>
      </c>
      <c r="J590" s="96">
        <v>2024</v>
      </c>
      <c r="K590" s="97" t="s">
        <v>29</v>
      </c>
      <c r="L590" s="97"/>
      <c r="M590" s="97" t="s">
        <v>30</v>
      </c>
      <c r="N590" s="96" t="s">
        <v>31</v>
      </c>
      <c r="O590" s="97" t="s">
        <v>32</v>
      </c>
      <c r="P590" s="98">
        <v>45968</v>
      </c>
      <c r="Q590" s="96"/>
      <c r="R590" s="96"/>
      <c r="S590" s="96" t="s">
        <v>3196</v>
      </c>
      <c r="T590" s="96"/>
      <c r="U590" s="97"/>
      <c r="V590" s="97"/>
      <c r="W590" s="104" t="s">
        <v>33</v>
      </c>
      <c r="X590" s="104" t="s">
        <v>33</v>
      </c>
      <c r="Y590" s="98">
        <v>45968</v>
      </c>
      <c r="Z590" s="97" t="s">
        <v>1534</v>
      </c>
      <c r="AA590" s="96" t="s">
        <v>34</v>
      </c>
      <c r="AB590" s="9">
        <f t="shared" ca="1" si="45"/>
        <v>731</v>
      </c>
      <c r="AC590" s="9" t="str">
        <f t="shared" ca="1" si="46"/>
        <v>Above 1 Year</v>
      </c>
      <c r="AD590" s="9">
        <f t="shared" ca="1" si="47"/>
        <v>343</v>
      </c>
      <c r="AE590" s="9" t="str">
        <f t="shared" ca="1" si="48"/>
        <v>Above 6 Months</v>
      </c>
      <c r="AF590" s="97" t="s">
        <v>193</v>
      </c>
      <c r="AG590" s="97" t="s">
        <v>4525</v>
      </c>
      <c r="AH590" s="97" t="str">
        <f t="shared" si="49"/>
        <v/>
      </c>
    </row>
    <row r="591" spans="1:34" s="24" customFormat="1" ht="25.5" customHeight="1" x14ac:dyDescent="0.25">
      <c r="A591" s="96">
        <v>590</v>
      </c>
      <c r="B591" s="61" t="s">
        <v>2808</v>
      </c>
      <c r="C591" s="97" t="s">
        <v>41</v>
      </c>
      <c r="D591" s="97" t="s">
        <v>2685</v>
      </c>
      <c r="E591" s="97" t="s">
        <v>113</v>
      </c>
      <c r="F591" s="97" t="s">
        <v>1305</v>
      </c>
      <c r="G591" s="96" t="s">
        <v>1535</v>
      </c>
      <c r="H591" s="98">
        <v>45581</v>
      </c>
      <c r="I591" s="96" t="s">
        <v>232</v>
      </c>
      <c r="J591" s="96">
        <v>2024</v>
      </c>
      <c r="K591" s="97" t="s">
        <v>75</v>
      </c>
      <c r="L591" s="97"/>
      <c r="M591" s="97" t="s">
        <v>54</v>
      </c>
      <c r="N591" s="96" t="s">
        <v>31</v>
      </c>
      <c r="O591" s="97" t="s">
        <v>32</v>
      </c>
      <c r="P591" s="98">
        <v>45937</v>
      </c>
      <c r="Q591" s="96"/>
      <c r="R591" s="96"/>
      <c r="S591" s="96" t="s">
        <v>3196</v>
      </c>
      <c r="T591" s="96"/>
      <c r="U591" s="97"/>
      <c r="V591" s="97"/>
      <c r="W591" s="104" t="s">
        <v>33</v>
      </c>
      <c r="X591" s="104" t="s">
        <v>33</v>
      </c>
      <c r="Y591" s="98">
        <v>45937</v>
      </c>
      <c r="Z591" s="97" t="s">
        <v>1536</v>
      </c>
      <c r="AA591" s="96" t="s">
        <v>34</v>
      </c>
      <c r="AB591" s="9">
        <f t="shared" ca="1" si="45"/>
        <v>730</v>
      </c>
      <c r="AC591" s="9" t="str">
        <f t="shared" ca="1" si="46"/>
        <v>Above 1 Year</v>
      </c>
      <c r="AD591" s="9">
        <f t="shared" ca="1" si="47"/>
        <v>374</v>
      </c>
      <c r="AE591" s="9" t="str">
        <f t="shared" ca="1" si="48"/>
        <v>Above 1 Year</v>
      </c>
      <c r="AF591" s="97" t="s">
        <v>216</v>
      </c>
      <c r="AG591" s="97" t="s">
        <v>4526</v>
      </c>
      <c r="AH591" s="97" t="str">
        <f t="shared" si="49"/>
        <v/>
      </c>
    </row>
    <row r="592" spans="1:34" s="24" customFormat="1" ht="25.5" customHeight="1" x14ac:dyDescent="0.25">
      <c r="A592" s="96">
        <v>591</v>
      </c>
      <c r="B592" s="61" t="s">
        <v>2808</v>
      </c>
      <c r="C592" s="97" t="s">
        <v>2661</v>
      </c>
      <c r="D592" s="97" t="s">
        <v>2706</v>
      </c>
      <c r="E592" s="97" t="s">
        <v>95</v>
      </c>
      <c r="F592" s="97" t="s">
        <v>1539</v>
      </c>
      <c r="G592" s="96" t="s">
        <v>1530</v>
      </c>
      <c r="H592" s="98">
        <v>45581</v>
      </c>
      <c r="I592" s="96" t="s">
        <v>232</v>
      </c>
      <c r="J592" s="96">
        <v>2024</v>
      </c>
      <c r="K592" s="97" t="s">
        <v>96</v>
      </c>
      <c r="L592" s="97"/>
      <c r="M592" s="97" t="s">
        <v>154</v>
      </c>
      <c r="N592" s="96" t="s">
        <v>31</v>
      </c>
      <c r="O592" s="97" t="s">
        <v>32</v>
      </c>
      <c r="P592" s="98">
        <v>45839</v>
      </c>
      <c r="Q592" s="96"/>
      <c r="R592" s="96"/>
      <c r="S592" s="96" t="s">
        <v>3196</v>
      </c>
      <c r="T592" s="96"/>
      <c r="U592" s="97"/>
      <c r="V592" s="97"/>
      <c r="W592" s="104" t="s">
        <v>2664</v>
      </c>
      <c r="X592" s="104" t="s">
        <v>2664</v>
      </c>
      <c r="Y592" s="98">
        <v>45839</v>
      </c>
      <c r="Z592" s="97" t="s">
        <v>1540</v>
      </c>
      <c r="AA592" s="96" t="s">
        <v>34</v>
      </c>
      <c r="AB592" s="9">
        <f t="shared" ca="1" si="45"/>
        <v>730</v>
      </c>
      <c r="AC592" s="9" t="str">
        <f t="shared" ca="1" si="46"/>
        <v>Above 1 Year</v>
      </c>
      <c r="AD592" s="9">
        <f t="shared" ca="1" si="47"/>
        <v>472</v>
      </c>
      <c r="AE592" s="9" t="str">
        <f t="shared" ca="1" si="48"/>
        <v>Above 1 Year</v>
      </c>
      <c r="AF592" s="97" t="s">
        <v>291</v>
      </c>
      <c r="AG592" s="97" t="s">
        <v>4527</v>
      </c>
      <c r="AH592" s="97" t="str">
        <f t="shared" ca="1" si="49"/>
        <v>Above 1 Year</v>
      </c>
    </row>
    <row r="593" spans="1:34" s="24" customFormat="1" ht="25.5" customHeight="1" x14ac:dyDescent="0.25">
      <c r="A593" s="96">
        <v>592</v>
      </c>
      <c r="B593" s="61" t="s">
        <v>2808</v>
      </c>
      <c r="C593" s="97" t="s">
        <v>2661</v>
      </c>
      <c r="D593" s="97" t="s">
        <v>2692</v>
      </c>
      <c r="E593" s="97" t="s">
        <v>89</v>
      </c>
      <c r="F593" s="97" t="s">
        <v>1738</v>
      </c>
      <c r="G593" s="96" t="s">
        <v>1739</v>
      </c>
      <c r="H593" s="98">
        <v>45582</v>
      </c>
      <c r="I593" s="96" t="s">
        <v>232</v>
      </c>
      <c r="J593" s="96">
        <v>2024</v>
      </c>
      <c r="K593" s="97" t="s">
        <v>115</v>
      </c>
      <c r="L593" s="97"/>
      <c r="M593" s="97" t="s">
        <v>154</v>
      </c>
      <c r="N593" s="96" t="s">
        <v>31</v>
      </c>
      <c r="O593" s="97" t="s">
        <v>32</v>
      </c>
      <c r="P593" s="98"/>
      <c r="Q593" s="96"/>
      <c r="R593" s="96"/>
      <c r="S593" s="96" t="s">
        <v>3196</v>
      </c>
      <c r="T593" s="96"/>
      <c r="U593" s="97"/>
      <c r="V593" s="97"/>
      <c r="W593" s="104" t="s">
        <v>141</v>
      </c>
      <c r="X593" s="104" t="s">
        <v>141</v>
      </c>
      <c r="Y593" s="98"/>
      <c r="Z593" s="97" t="s">
        <v>1740</v>
      </c>
      <c r="AA593" s="96" t="s">
        <v>34</v>
      </c>
      <c r="AB593" s="9">
        <f t="shared" ca="1" si="45"/>
        <v>729</v>
      </c>
      <c r="AC593" s="9" t="str">
        <f t="shared" ca="1" si="46"/>
        <v>Above 1 Year</v>
      </c>
      <c r="AD593" s="9" t="str">
        <f t="shared" ca="1" si="47"/>
        <v/>
      </c>
      <c r="AE593" s="9" t="str">
        <f t="shared" ca="1" si="48"/>
        <v/>
      </c>
      <c r="AF593" s="97" t="s">
        <v>291</v>
      </c>
      <c r="AG593" s="97" t="s">
        <v>4528</v>
      </c>
      <c r="AH593" s="97" t="str">
        <f t="shared" ca="1" si="49"/>
        <v>Above 1 Year</v>
      </c>
    </row>
    <row r="594" spans="1:34" s="24" customFormat="1" ht="25.5" customHeight="1" x14ac:dyDescent="0.25">
      <c r="A594" s="96">
        <v>593</v>
      </c>
      <c r="B594" s="61" t="s">
        <v>2808</v>
      </c>
      <c r="C594" s="97" t="s">
        <v>57</v>
      </c>
      <c r="D594" s="97" t="s">
        <v>2698</v>
      </c>
      <c r="E594" s="97" t="s">
        <v>58</v>
      </c>
      <c r="F594" s="97" t="s">
        <v>1379</v>
      </c>
      <c r="G594" s="96" t="s">
        <v>1027</v>
      </c>
      <c r="H594" s="98">
        <v>45583</v>
      </c>
      <c r="I594" s="96" t="s">
        <v>232</v>
      </c>
      <c r="J594" s="96">
        <v>2024</v>
      </c>
      <c r="K594" s="97" t="s">
        <v>48</v>
      </c>
      <c r="L594" s="97"/>
      <c r="M594" s="97" t="s">
        <v>49</v>
      </c>
      <c r="N594" s="96" t="s">
        <v>31</v>
      </c>
      <c r="O594" s="97" t="s">
        <v>32</v>
      </c>
      <c r="P594" s="98">
        <v>46149</v>
      </c>
      <c r="Q594" s="96"/>
      <c r="R594" s="96"/>
      <c r="S594" s="96" t="s">
        <v>3196</v>
      </c>
      <c r="T594" s="96"/>
      <c r="U594" s="97"/>
      <c r="V594" s="97"/>
      <c r="W594" s="104" t="s">
        <v>33</v>
      </c>
      <c r="X594" s="104" t="s">
        <v>33</v>
      </c>
      <c r="Y594" s="98">
        <v>46149</v>
      </c>
      <c r="Z594" s="97" t="s">
        <v>1542</v>
      </c>
      <c r="AA594" s="96" t="s">
        <v>34</v>
      </c>
      <c r="AB594" s="9">
        <f t="shared" ca="1" si="45"/>
        <v>728</v>
      </c>
      <c r="AC594" s="9" t="str">
        <f t="shared" ca="1" si="46"/>
        <v>Above 1 Year</v>
      </c>
      <c r="AD594" s="9">
        <f t="shared" ca="1" si="47"/>
        <v>162</v>
      </c>
      <c r="AE594" s="9" t="str">
        <f t="shared" ca="1" si="48"/>
        <v>Above 3 Months</v>
      </c>
      <c r="AF594" s="97" t="s">
        <v>207</v>
      </c>
      <c r="AG594" s="97" t="s">
        <v>4529</v>
      </c>
      <c r="AH594" s="97" t="str">
        <f t="shared" si="49"/>
        <v/>
      </c>
    </row>
    <row r="595" spans="1:34" s="24" customFormat="1" ht="25.5" customHeight="1" x14ac:dyDescent="0.25">
      <c r="A595" s="96">
        <v>594</v>
      </c>
      <c r="B595" s="61" t="s">
        <v>2808</v>
      </c>
      <c r="C595" s="97" t="s">
        <v>41</v>
      </c>
      <c r="D595" s="97" t="s">
        <v>2679</v>
      </c>
      <c r="E595" s="97" t="s">
        <v>113</v>
      </c>
      <c r="F595" s="97" t="s">
        <v>1065</v>
      </c>
      <c r="G595" s="96" t="s">
        <v>1066</v>
      </c>
      <c r="H595" s="98">
        <v>45584</v>
      </c>
      <c r="I595" s="96" t="s">
        <v>232</v>
      </c>
      <c r="J595" s="96">
        <v>2024</v>
      </c>
      <c r="K595" s="97" t="s">
        <v>111</v>
      </c>
      <c r="L595" s="97" t="s">
        <v>39</v>
      </c>
      <c r="M595" s="97" t="s">
        <v>111</v>
      </c>
      <c r="N595" s="96" t="s">
        <v>31</v>
      </c>
      <c r="O595" s="97" t="s">
        <v>45</v>
      </c>
      <c r="P595" s="98"/>
      <c r="Q595" s="96"/>
      <c r="R595" s="96"/>
      <c r="S595" s="96" t="s">
        <v>3196</v>
      </c>
      <c r="T595" s="96"/>
      <c r="U595" s="97"/>
      <c r="V595" s="97"/>
      <c r="W595" s="104" t="s">
        <v>142</v>
      </c>
      <c r="X595" s="104" t="s">
        <v>142</v>
      </c>
      <c r="Y595" s="98"/>
      <c r="Z595" s="97" t="s">
        <v>1067</v>
      </c>
      <c r="AA595" s="96" t="s">
        <v>34</v>
      </c>
      <c r="AB595" s="9">
        <f t="shared" ca="1" si="45"/>
        <v>727</v>
      </c>
      <c r="AC595" s="9" t="str">
        <f t="shared" ca="1" si="46"/>
        <v>Above 1 Year</v>
      </c>
      <c r="AD595" s="9" t="str">
        <f t="shared" ca="1" si="47"/>
        <v/>
      </c>
      <c r="AE595" s="9" t="str">
        <f t="shared" ca="1" si="48"/>
        <v/>
      </c>
      <c r="AF595" s="97" t="s">
        <v>733</v>
      </c>
      <c r="AG595" s="97" t="s">
        <v>4530</v>
      </c>
      <c r="AH595" s="97" t="str">
        <f t="shared" ca="1" si="49"/>
        <v>Above 1 Year</v>
      </c>
    </row>
    <row r="596" spans="1:34" s="24" customFormat="1" ht="25.5" customHeight="1" x14ac:dyDescent="0.25">
      <c r="A596" s="96">
        <v>595</v>
      </c>
      <c r="B596" s="61" t="s">
        <v>2808</v>
      </c>
      <c r="C596" s="97" t="s">
        <v>41</v>
      </c>
      <c r="D596" s="97" t="s">
        <v>2685</v>
      </c>
      <c r="E596" s="97" t="s">
        <v>113</v>
      </c>
      <c r="F596" s="97" t="s">
        <v>1306</v>
      </c>
      <c r="G596" s="96" t="s">
        <v>1543</v>
      </c>
      <c r="H596" s="98">
        <v>45584</v>
      </c>
      <c r="I596" s="96" t="s">
        <v>232</v>
      </c>
      <c r="J596" s="96">
        <v>2024</v>
      </c>
      <c r="K596" s="97" t="s">
        <v>75</v>
      </c>
      <c r="L596" s="97"/>
      <c r="M596" s="97" t="s">
        <v>54</v>
      </c>
      <c r="N596" s="96" t="s">
        <v>31</v>
      </c>
      <c r="O596" s="97" t="s">
        <v>32</v>
      </c>
      <c r="P596" s="98"/>
      <c r="Q596" s="96"/>
      <c r="R596" s="96"/>
      <c r="S596" s="96" t="s">
        <v>3196</v>
      </c>
      <c r="T596" s="96"/>
      <c r="U596" s="97"/>
      <c r="V596" s="97"/>
      <c r="W596" s="104" t="s">
        <v>176</v>
      </c>
      <c r="X596" s="104" t="s">
        <v>142</v>
      </c>
      <c r="Y596" s="98"/>
      <c r="Z596" s="97" t="s">
        <v>1544</v>
      </c>
      <c r="AA596" s="96" t="s">
        <v>34</v>
      </c>
      <c r="AB596" s="9">
        <f t="shared" ca="1" si="45"/>
        <v>727</v>
      </c>
      <c r="AC596" s="9" t="str">
        <f t="shared" ca="1" si="46"/>
        <v>Above 1 Year</v>
      </c>
      <c r="AD596" s="9" t="str">
        <f t="shared" ca="1" si="47"/>
        <v/>
      </c>
      <c r="AE596" s="9" t="str">
        <f t="shared" ca="1" si="48"/>
        <v/>
      </c>
      <c r="AF596" s="97" t="s">
        <v>216</v>
      </c>
      <c r="AG596" s="97" t="s">
        <v>4531</v>
      </c>
      <c r="AH596" s="97" t="str">
        <f t="shared" ca="1" si="49"/>
        <v>Above 1 Year</v>
      </c>
    </row>
    <row r="597" spans="1:34" s="24" customFormat="1" ht="25.5" customHeight="1" x14ac:dyDescent="0.25">
      <c r="A597" s="96">
        <v>596</v>
      </c>
      <c r="B597" s="61" t="s">
        <v>2660</v>
      </c>
      <c r="C597" s="97" t="s">
        <v>37</v>
      </c>
      <c r="D597" s="97" t="s">
        <v>2671</v>
      </c>
      <c r="E597" s="97" t="s">
        <v>38</v>
      </c>
      <c r="F597" s="97" t="s">
        <v>1546</v>
      </c>
      <c r="G597" s="96" t="s">
        <v>1027</v>
      </c>
      <c r="H597" s="98">
        <v>45585</v>
      </c>
      <c r="I597" s="96" t="s">
        <v>232</v>
      </c>
      <c r="J597" s="96">
        <v>2024</v>
      </c>
      <c r="K597" s="97" t="s">
        <v>48</v>
      </c>
      <c r="L597" s="97"/>
      <c r="M597" s="97" t="s">
        <v>49</v>
      </c>
      <c r="N597" s="96" t="s">
        <v>31</v>
      </c>
      <c r="O597" s="97" t="s">
        <v>32</v>
      </c>
      <c r="P597" s="98"/>
      <c r="Q597" s="96"/>
      <c r="R597" s="96"/>
      <c r="S597" s="96" t="s">
        <v>3196</v>
      </c>
      <c r="T597" s="96"/>
      <c r="U597" s="97"/>
      <c r="V597" s="97"/>
      <c r="W597" s="104" t="s">
        <v>112</v>
      </c>
      <c r="X597" s="104" t="s">
        <v>112</v>
      </c>
      <c r="Y597" s="98"/>
      <c r="Z597" s="97" t="s">
        <v>1547</v>
      </c>
      <c r="AA597" s="96" t="s">
        <v>34</v>
      </c>
      <c r="AB597" s="9">
        <f t="shared" ca="1" si="45"/>
        <v>726</v>
      </c>
      <c r="AC597" s="9" t="str">
        <f t="shared" ca="1" si="46"/>
        <v>Above 1 Year</v>
      </c>
      <c r="AD597" s="9" t="str">
        <f t="shared" ca="1" si="47"/>
        <v/>
      </c>
      <c r="AE597" s="9" t="str">
        <f t="shared" ca="1" si="48"/>
        <v/>
      </c>
      <c r="AF597" s="97" t="s">
        <v>207</v>
      </c>
      <c r="AG597" s="97" t="s">
        <v>4532</v>
      </c>
      <c r="AH597" s="97" t="str">
        <f t="shared" ca="1" si="49"/>
        <v>Above 1 Year</v>
      </c>
    </row>
    <row r="598" spans="1:34" s="24" customFormat="1" ht="25.5" customHeight="1" x14ac:dyDescent="0.25">
      <c r="A598" s="96">
        <v>597</v>
      </c>
      <c r="B598" s="61" t="s">
        <v>2808</v>
      </c>
      <c r="C598" s="97" t="s">
        <v>57</v>
      </c>
      <c r="D598" s="97" t="s">
        <v>2699</v>
      </c>
      <c r="E598" s="97" t="s">
        <v>105</v>
      </c>
      <c r="F598" s="97" t="s">
        <v>1502</v>
      </c>
      <c r="G598" s="96" t="s">
        <v>845</v>
      </c>
      <c r="H598" s="98">
        <v>45585</v>
      </c>
      <c r="I598" s="96" t="s">
        <v>232</v>
      </c>
      <c r="J598" s="96">
        <v>2024</v>
      </c>
      <c r="K598" s="97" t="s">
        <v>116</v>
      </c>
      <c r="L598" s="97"/>
      <c r="M598" s="97" t="s">
        <v>116</v>
      </c>
      <c r="N598" s="96" t="s">
        <v>116</v>
      </c>
      <c r="O598" s="97" t="s">
        <v>32</v>
      </c>
      <c r="P598" s="98"/>
      <c r="Q598" s="96"/>
      <c r="R598" s="96"/>
      <c r="S598" s="96" t="s">
        <v>3196</v>
      </c>
      <c r="T598" s="96"/>
      <c r="U598" s="97"/>
      <c r="V598" s="97"/>
      <c r="W598" s="104" t="s">
        <v>50</v>
      </c>
      <c r="X598" s="104" t="s">
        <v>50</v>
      </c>
      <c r="Y598" s="98"/>
      <c r="Z598" s="97" t="s">
        <v>1548</v>
      </c>
      <c r="AA598" s="96" t="s">
        <v>34</v>
      </c>
      <c r="AB598" s="9">
        <f t="shared" ca="1" si="45"/>
        <v>726</v>
      </c>
      <c r="AC598" s="9" t="str">
        <f t="shared" ca="1" si="46"/>
        <v>Above 1 Year</v>
      </c>
      <c r="AD598" s="9" t="str">
        <f t="shared" ca="1" si="47"/>
        <v/>
      </c>
      <c r="AE598" s="9" t="str">
        <f t="shared" ca="1" si="48"/>
        <v/>
      </c>
      <c r="AF598" s="97" t="s">
        <v>402</v>
      </c>
      <c r="AG598" s="97" t="s">
        <v>4533</v>
      </c>
      <c r="AH598" s="97" t="str">
        <f t="shared" ca="1" si="49"/>
        <v>Above 1 Year</v>
      </c>
    </row>
    <row r="599" spans="1:34" s="24" customFormat="1" ht="25.5" customHeight="1" x14ac:dyDescent="0.25">
      <c r="A599" s="96">
        <v>598</v>
      </c>
      <c r="B599" s="61" t="s">
        <v>2660</v>
      </c>
      <c r="C599" s="97" t="s">
        <v>37</v>
      </c>
      <c r="D599" s="97" t="s">
        <v>2671</v>
      </c>
      <c r="E599" s="97" t="s">
        <v>38</v>
      </c>
      <c r="F599" s="97" t="s">
        <v>1549</v>
      </c>
      <c r="G599" s="96" t="s">
        <v>1051</v>
      </c>
      <c r="H599" s="98">
        <v>45587</v>
      </c>
      <c r="I599" s="96" t="s">
        <v>232</v>
      </c>
      <c r="J599" s="96">
        <v>2024</v>
      </c>
      <c r="K599" s="97" t="s">
        <v>117</v>
      </c>
      <c r="L599" s="97"/>
      <c r="M599" s="97" t="s">
        <v>117</v>
      </c>
      <c r="N599" s="96" t="s">
        <v>117</v>
      </c>
      <c r="O599" s="97" t="s">
        <v>32</v>
      </c>
      <c r="P599" s="98"/>
      <c r="Q599" s="96"/>
      <c r="R599" s="96"/>
      <c r="S599" s="96" t="s">
        <v>3196</v>
      </c>
      <c r="T599" s="96"/>
      <c r="U599" s="97"/>
      <c r="V599" s="97"/>
      <c r="W599" s="104" t="s">
        <v>112</v>
      </c>
      <c r="X599" s="104" t="s">
        <v>112</v>
      </c>
      <c r="Y599" s="98"/>
      <c r="Z599" s="97" t="s">
        <v>1550</v>
      </c>
      <c r="AA599" s="96" t="s">
        <v>34</v>
      </c>
      <c r="AB599" s="9">
        <f t="shared" ca="1" si="45"/>
        <v>724</v>
      </c>
      <c r="AC599" s="9" t="str">
        <f t="shared" ca="1" si="46"/>
        <v>Above 1 Year</v>
      </c>
      <c r="AD599" s="9" t="str">
        <f t="shared" ca="1" si="47"/>
        <v/>
      </c>
      <c r="AE599" s="9" t="str">
        <f t="shared" ca="1" si="48"/>
        <v/>
      </c>
      <c r="AF599" s="97" t="s">
        <v>1052</v>
      </c>
      <c r="AG599" s="97" t="s">
        <v>4534</v>
      </c>
      <c r="AH599" s="97" t="str">
        <f t="shared" ca="1" si="49"/>
        <v>Above 1 Year</v>
      </c>
    </row>
    <row r="600" spans="1:34" s="24" customFormat="1" ht="25.5" customHeight="1" x14ac:dyDescent="0.25">
      <c r="A600" s="96">
        <v>599</v>
      </c>
      <c r="B600" s="61" t="s">
        <v>2808</v>
      </c>
      <c r="C600" s="97" t="s">
        <v>57</v>
      </c>
      <c r="D600" s="97" t="s">
        <v>2699</v>
      </c>
      <c r="E600" s="97" t="s">
        <v>58</v>
      </c>
      <c r="F600" s="97" t="s">
        <v>1237</v>
      </c>
      <c r="G600" s="96" t="s">
        <v>1552</v>
      </c>
      <c r="H600" s="98">
        <v>45589</v>
      </c>
      <c r="I600" s="96" t="s">
        <v>232</v>
      </c>
      <c r="J600" s="96">
        <v>2024</v>
      </c>
      <c r="K600" s="97" t="s">
        <v>116</v>
      </c>
      <c r="L600" s="97"/>
      <c r="M600" s="97" t="s">
        <v>116</v>
      </c>
      <c r="N600" s="96" t="s">
        <v>116</v>
      </c>
      <c r="O600" s="97" t="s">
        <v>32</v>
      </c>
      <c r="P600" s="98"/>
      <c r="Q600" s="96"/>
      <c r="R600" s="96"/>
      <c r="S600" s="96" t="s">
        <v>3196</v>
      </c>
      <c r="T600" s="96"/>
      <c r="U600" s="97"/>
      <c r="V600" s="97"/>
      <c r="W600" s="104" t="s">
        <v>50</v>
      </c>
      <c r="X600" s="104" t="s">
        <v>50</v>
      </c>
      <c r="Y600" s="98"/>
      <c r="Z600" s="97" t="s">
        <v>1553</v>
      </c>
      <c r="AA600" s="96" t="s">
        <v>34</v>
      </c>
      <c r="AB600" s="9">
        <f t="shared" ca="1" si="45"/>
        <v>722</v>
      </c>
      <c r="AC600" s="9" t="str">
        <f t="shared" ca="1" si="46"/>
        <v>Above 1 Year</v>
      </c>
      <c r="AD600" s="9" t="str">
        <f t="shared" ca="1" si="47"/>
        <v/>
      </c>
      <c r="AE600" s="9" t="str">
        <f t="shared" ca="1" si="48"/>
        <v/>
      </c>
      <c r="AF600" s="97" t="s">
        <v>402</v>
      </c>
      <c r="AG600" s="97" t="s">
        <v>4535</v>
      </c>
      <c r="AH600" s="97" t="str">
        <f t="shared" ca="1" si="49"/>
        <v>Above 1 Year</v>
      </c>
    </row>
    <row r="601" spans="1:34" s="24" customFormat="1" ht="25.5" customHeight="1" x14ac:dyDescent="0.25">
      <c r="A601" s="96">
        <v>600</v>
      </c>
      <c r="B601" s="61" t="s">
        <v>2660</v>
      </c>
      <c r="C601" s="97" t="s">
        <v>183</v>
      </c>
      <c r="D601" s="97" t="s">
        <v>2713</v>
      </c>
      <c r="E601" s="97" t="s">
        <v>74</v>
      </c>
      <c r="F601" s="97" t="s">
        <v>1554</v>
      </c>
      <c r="G601" s="96" t="s">
        <v>1312</v>
      </c>
      <c r="H601" s="98">
        <v>45589</v>
      </c>
      <c r="I601" s="96" t="s">
        <v>232</v>
      </c>
      <c r="J601" s="96">
        <v>2024</v>
      </c>
      <c r="K601" s="97" t="s">
        <v>39</v>
      </c>
      <c r="L601" s="97"/>
      <c r="M601" s="97" t="s">
        <v>39</v>
      </c>
      <c r="N601" s="96" t="s">
        <v>31</v>
      </c>
      <c r="O601" s="97" t="s">
        <v>32</v>
      </c>
      <c r="P601" s="98"/>
      <c r="Q601" s="96"/>
      <c r="R601" s="96"/>
      <c r="S601" s="96" t="s">
        <v>3196</v>
      </c>
      <c r="T601" s="96"/>
      <c r="U601" s="97"/>
      <c r="V601" s="97"/>
      <c r="W601" s="104" t="s">
        <v>137</v>
      </c>
      <c r="X601" s="104" t="s">
        <v>137</v>
      </c>
      <c r="Y601" s="98">
        <v>46018</v>
      </c>
      <c r="Z601" s="97" t="s">
        <v>1555</v>
      </c>
      <c r="AA601" s="96" t="s">
        <v>34</v>
      </c>
      <c r="AB601" s="9">
        <f t="shared" ca="1" si="45"/>
        <v>722</v>
      </c>
      <c r="AC601" s="9" t="str">
        <f t="shared" ca="1" si="46"/>
        <v>Above 1 Year</v>
      </c>
      <c r="AD601" s="9">
        <f t="shared" ca="1" si="47"/>
        <v>293</v>
      </c>
      <c r="AE601" s="9" t="str">
        <f t="shared" ca="1" si="48"/>
        <v>Above 6 Months</v>
      </c>
      <c r="AF601" s="97" t="s">
        <v>203</v>
      </c>
      <c r="AG601" s="97" t="s">
        <v>4536</v>
      </c>
      <c r="AH601" s="97" t="str">
        <f t="shared" ca="1" si="49"/>
        <v>Above 1 Year</v>
      </c>
    </row>
    <row r="602" spans="1:34" s="24" customFormat="1" ht="25.5" customHeight="1" x14ac:dyDescent="0.25">
      <c r="A602" s="96">
        <v>601</v>
      </c>
      <c r="B602" s="61" t="s">
        <v>2808</v>
      </c>
      <c r="C602" s="97" t="s">
        <v>2661</v>
      </c>
      <c r="D602" s="97" t="s">
        <v>2692</v>
      </c>
      <c r="E602" s="97" t="s">
        <v>89</v>
      </c>
      <c r="F602" s="97" t="s">
        <v>1282</v>
      </c>
      <c r="G602" s="96" t="s">
        <v>1556</v>
      </c>
      <c r="H602" s="98">
        <v>45590</v>
      </c>
      <c r="I602" s="96" t="s">
        <v>232</v>
      </c>
      <c r="J602" s="96">
        <v>2024</v>
      </c>
      <c r="K602" s="97" t="s">
        <v>75</v>
      </c>
      <c r="L602" s="97"/>
      <c r="M602" s="97" t="s">
        <v>54</v>
      </c>
      <c r="N602" s="96" t="s">
        <v>31</v>
      </c>
      <c r="O602" s="97" t="s">
        <v>32</v>
      </c>
      <c r="P602" s="98">
        <v>45680</v>
      </c>
      <c r="Q602" s="96"/>
      <c r="R602" s="96"/>
      <c r="S602" s="96" t="s">
        <v>3196</v>
      </c>
      <c r="T602" s="96"/>
      <c r="U602" s="97"/>
      <c r="V602" s="97"/>
      <c r="W602" s="104" t="s">
        <v>33</v>
      </c>
      <c r="X602" s="104" t="s">
        <v>33</v>
      </c>
      <c r="Y602" s="98">
        <v>45680</v>
      </c>
      <c r="Z602" s="97" t="s">
        <v>1557</v>
      </c>
      <c r="AA602" s="96" t="s">
        <v>34</v>
      </c>
      <c r="AB602" s="9">
        <f t="shared" ca="1" si="45"/>
        <v>721</v>
      </c>
      <c r="AC602" s="9" t="str">
        <f t="shared" ca="1" si="46"/>
        <v>Above 1 Year</v>
      </c>
      <c r="AD602" s="9">
        <f t="shared" ca="1" si="47"/>
        <v>631</v>
      </c>
      <c r="AE602" s="9" t="str">
        <f t="shared" ca="1" si="48"/>
        <v>Above 1 Year</v>
      </c>
      <c r="AF602" s="97" t="s">
        <v>216</v>
      </c>
      <c r="AG602" s="97" t="s">
        <v>4537</v>
      </c>
      <c r="AH602" s="97" t="str">
        <f t="shared" si="49"/>
        <v/>
      </c>
    </row>
    <row r="603" spans="1:34" s="24" customFormat="1" ht="25.5" customHeight="1" x14ac:dyDescent="0.25">
      <c r="A603" s="96">
        <v>602</v>
      </c>
      <c r="B603" s="61" t="s">
        <v>2660</v>
      </c>
      <c r="C603" s="97" t="s">
        <v>37</v>
      </c>
      <c r="D603" s="97" t="s">
        <v>2683</v>
      </c>
      <c r="E603" s="97" t="s">
        <v>90</v>
      </c>
      <c r="F603" s="97" t="s">
        <v>1558</v>
      </c>
      <c r="G603" s="96" t="s">
        <v>1559</v>
      </c>
      <c r="H603" s="98">
        <v>45591</v>
      </c>
      <c r="I603" s="96" t="s">
        <v>232</v>
      </c>
      <c r="J603" s="96">
        <v>2024</v>
      </c>
      <c r="K603" s="97" t="s">
        <v>29</v>
      </c>
      <c r="L603" s="97"/>
      <c r="M603" s="97" t="s">
        <v>30</v>
      </c>
      <c r="N603" s="96" t="s">
        <v>31</v>
      </c>
      <c r="O603" s="97" t="s">
        <v>32</v>
      </c>
      <c r="P603" s="98">
        <v>45912</v>
      </c>
      <c r="Q603" s="96"/>
      <c r="R603" s="96"/>
      <c r="S603" s="96" t="s">
        <v>3196</v>
      </c>
      <c r="T603" s="96"/>
      <c r="U603" s="97"/>
      <c r="V603" s="97"/>
      <c r="W603" s="104" t="s">
        <v>33</v>
      </c>
      <c r="X603" s="104" t="s">
        <v>33</v>
      </c>
      <c r="Y603" s="98">
        <v>45912</v>
      </c>
      <c r="Z603" s="97" t="s">
        <v>1560</v>
      </c>
      <c r="AA603" s="96" t="s">
        <v>34</v>
      </c>
      <c r="AB603" s="9">
        <f t="shared" ca="1" si="45"/>
        <v>720</v>
      </c>
      <c r="AC603" s="9" t="str">
        <f t="shared" ca="1" si="46"/>
        <v>Above 1 Year</v>
      </c>
      <c r="AD603" s="9">
        <f t="shared" ca="1" si="47"/>
        <v>399</v>
      </c>
      <c r="AE603" s="9" t="str">
        <f t="shared" ca="1" si="48"/>
        <v>Above 1 Year</v>
      </c>
      <c r="AF603" s="97" t="s">
        <v>193</v>
      </c>
      <c r="AG603" s="97" t="s">
        <v>4538</v>
      </c>
      <c r="AH603" s="97" t="str">
        <f t="shared" si="49"/>
        <v/>
      </c>
    </row>
    <row r="604" spans="1:34" s="24" customFormat="1" ht="25.5" customHeight="1" x14ac:dyDescent="0.25">
      <c r="A604" s="96">
        <v>603</v>
      </c>
      <c r="B604" s="61" t="s">
        <v>2810</v>
      </c>
      <c r="C604" s="97" t="s">
        <v>97</v>
      </c>
      <c r="D604" s="97" t="s">
        <v>2696</v>
      </c>
      <c r="E604" s="97" t="s">
        <v>114</v>
      </c>
      <c r="F604" s="97" t="s">
        <v>854</v>
      </c>
      <c r="G604" s="96" t="s">
        <v>1561</v>
      </c>
      <c r="H604" s="98">
        <v>45591</v>
      </c>
      <c r="I604" s="96" t="s">
        <v>232</v>
      </c>
      <c r="J604" s="96">
        <v>2024</v>
      </c>
      <c r="K604" s="97" t="s">
        <v>39</v>
      </c>
      <c r="L604" s="97"/>
      <c r="M604" s="97" t="s">
        <v>39</v>
      </c>
      <c r="N604" s="96" t="s">
        <v>31</v>
      </c>
      <c r="O604" s="97" t="s">
        <v>32</v>
      </c>
      <c r="P604" s="98">
        <v>45777</v>
      </c>
      <c r="Q604" s="96"/>
      <c r="R604" s="96"/>
      <c r="S604" s="96" t="s">
        <v>3196</v>
      </c>
      <c r="T604" s="96"/>
      <c r="U604" s="97"/>
      <c r="V604" s="97"/>
      <c r="W604" s="104" t="s">
        <v>33</v>
      </c>
      <c r="X604" s="104" t="s">
        <v>33</v>
      </c>
      <c r="Y604" s="98">
        <v>45777</v>
      </c>
      <c r="Z604" s="97" t="s">
        <v>1562</v>
      </c>
      <c r="AA604" s="96" t="s">
        <v>34</v>
      </c>
      <c r="AB604" s="9">
        <f t="shared" ca="1" si="45"/>
        <v>720</v>
      </c>
      <c r="AC604" s="9" t="str">
        <f t="shared" ca="1" si="46"/>
        <v>Above 1 Year</v>
      </c>
      <c r="AD604" s="9">
        <f t="shared" ca="1" si="47"/>
        <v>534</v>
      </c>
      <c r="AE604" s="9" t="str">
        <f t="shared" ca="1" si="48"/>
        <v>Above 1 Year</v>
      </c>
      <c r="AF604" s="97" t="s">
        <v>203</v>
      </c>
      <c r="AG604" s="97" t="s">
        <v>4539</v>
      </c>
      <c r="AH604" s="97" t="str">
        <f t="shared" si="49"/>
        <v/>
      </c>
    </row>
    <row r="605" spans="1:34" s="24" customFormat="1" ht="25.5" customHeight="1" x14ac:dyDescent="0.25">
      <c r="A605" s="96">
        <v>604</v>
      </c>
      <c r="B605" s="61" t="s">
        <v>2808</v>
      </c>
      <c r="C605" s="97" t="s">
        <v>41</v>
      </c>
      <c r="D605" s="97" t="s">
        <v>2704</v>
      </c>
      <c r="E605" s="97" t="s">
        <v>79</v>
      </c>
      <c r="F605" s="97" t="s">
        <v>1563</v>
      </c>
      <c r="G605" s="96" t="s">
        <v>1564</v>
      </c>
      <c r="H605" s="98">
        <v>45591</v>
      </c>
      <c r="I605" s="96" t="s">
        <v>232</v>
      </c>
      <c r="J605" s="96">
        <v>2024</v>
      </c>
      <c r="K605" s="97" t="s">
        <v>48</v>
      </c>
      <c r="L605" s="97"/>
      <c r="M605" s="97" t="s">
        <v>49</v>
      </c>
      <c r="N605" s="96" t="s">
        <v>31</v>
      </c>
      <c r="O605" s="97" t="s">
        <v>32</v>
      </c>
      <c r="P605" s="98"/>
      <c r="Q605" s="96"/>
      <c r="R605" s="96"/>
      <c r="S605" s="96" t="s">
        <v>3196</v>
      </c>
      <c r="T605" s="96"/>
      <c r="U605" s="97"/>
      <c r="V605" s="97"/>
      <c r="W605" s="104" t="s">
        <v>112</v>
      </c>
      <c r="X605" s="104" t="s">
        <v>112</v>
      </c>
      <c r="Y605" s="98"/>
      <c r="Z605" s="97" t="s">
        <v>1565</v>
      </c>
      <c r="AA605" s="96" t="s">
        <v>34</v>
      </c>
      <c r="AB605" s="9">
        <f t="shared" ca="1" si="45"/>
        <v>720</v>
      </c>
      <c r="AC605" s="9" t="str">
        <f t="shared" ca="1" si="46"/>
        <v>Above 1 Year</v>
      </c>
      <c r="AD605" s="9" t="str">
        <f t="shared" ca="1" si="47"/>
        <v/>
      </c>
      <c r="AE605" s="9" t="str">
        <f t="shared" ca="1" si="48"/>
        <v/>
      </c>
      <c r="AF605" s="97" t="s">
        <v>207</v>
      </c>
      <c r="AG605" s="97" t="s">
        <v>4540</v>
      </c>
      <c r="AH605" s="97" t="str">
        <f t="shared" ca="1" si="49"/>
        <v>Above 1 Year</v>
      </c>
    </row>
    <row r="606" spans="1:34" s="24" customFormat="1" ht="25.5" customHeight="1" x14ac:dyDescent="0.25">
      <c r="A606" s="96">
        <v>605</v>
      </c>
      <c r="B606" s="61" t="s">
        <v>2808</v>
      </c>
      <c r="C606" s="97" t="s">
        <v>2661</v>
      </c>
      <c r="D606" s="97" t="s">
        <v>2679</v>
      </c>
      <c r="E606" s="97" t="s">
        <v>89</v>
      </c>
      <c r="F606" s="97" t="s">
        <v>1388</v>
      </c>
      <c r="G606" s="96" t="s">
        <v>1389</v>
      </c>
      <c r="H606" s="98">
        <v>45592</v>
      </c>
      <c r="I606" s="96" t="s">
        <v>232</v>
      </c>
      <c r="J606" s="96">
        <v>2024</v>
      </c>
      <c r="K606" s="97" t="s">
        <v>111</v>
      </c>
      <c r="L606" s="97" t="s">
        <v>997</v>
      </c>
      <c r="M606" s="97" t="s">
        <v>111</v>
      </c>
      <c r="N606" s="96" t="s">
        <v>31</v>
      </c>
      <c r="O606" s="97" t="s">
        <v>45</v>
      </c>
      <c r="P606" s="98">
        <v>46164</v>
      </c>
      <c r="Q606" s="96"/>
      <c r="R606" s="96"/>
      <c r="S606" s="96" t="s">
        <v>3196</v>
      </c>
      <c r="T606" s="96"/>
      <c r="U606" s="97"/>
      <c r="V606" s="97"/>
      <c r="W606" s="104" t="s">
        <v>2664</v>
      </c>
      <c r="X606" s="104" t="s">
        <v>2664</v>
      </c>
      <c r="Y606" s="98">
        <v>46164</v>
      </c>
      <c r="Z606" s="97" t="s">
        <v>1390</v>
      </c>
      <c r="AA606" s="96" t="s">
        <v>34</v>
      </c>
      <c r="AB606" s="9">
        <f t="shared" ca="1" si="45"/>
        <v>719</v>
      </c>
      <c r="AC606" s="9" t="str">
        <f t="shared" ca="1" si="46"/>
        <v>Above 1 Year</v>
      </c>
      <c r="AD606" s="9">
        <f t="shared" ca="1" si="47"/>
        <v>147</v>
      </c>
      <c r="AE606" s="9" t="str">
        <f t="shared" ca="1" si="48"/>
        <v>Above 3 Months</v>
      </c>
      <c r="AF606" s="97" t="s">
        <v>733</v>
      </c>
      <c r="AG606" s="97" t="s">
        <v>4541</v>
      </c>
      <c r="AH606" s="97" t="str">
        <f t="shared" ca="1" si="49"/>
        <v>Above 1 Year</v>
      </c>
    </row>
    <row r="607" spans="1:34" s="24" customFormat="1" ht="25.5" customHeight="1" x14ac:dyDescent="0.25">
      <c r="A607" s="96">
        <v>606</v>
      </c>
      <c r="B607" s="61" t="s">
        <v>2808</v>
      </c>
      <c r="C607" s="97" t="s">
        <v>2661</v>
      </c>
      <c r="D607" s="97" t="s">
        <v>2692</v>
      </c>
      <c r="E607" s="97" t="s">
        <v>89</v>
      </c>
      <c r="F607" s="97" t="s">
        <v>1440</v>
      </c>
      <c r="G607" s="96" t="s">
        <v>1570</v>
      </c>
      <c r="H607" s="98">
        <v>45592</v>
      </c>
      <c r="I607" s="96" t="s">
        <v>232</v>
      </c>
      <c r="J607" s="96">
        <v>2024</v>
      </c>
      <c r="K607" s="97" t="s">
        <v>91</v>
      </c>
      <c r="L607" s="97"/>
      <c r="M607" s="97" t="s">
        <v>54</v>
      </c>
      <c r="N607" s="96" t="s">
        <v>31</v>
      </c>
      <c r="O607" s="97" t="s">
        <v>32</v>
      </c>
      <c r="P607" s="98">
        <v>45706</v>
      </c>
      <c r="Q607" s="96"/>
      <c r="R607" s="96"/>
      <c r="S607" s="96" t="s">
        <v>3196</v>
      </c>
      <c r="T607" s="96"/>
      <c r="U607" s="97"/>
      <c r="V607" s="97"/>
      <c r="W607" s="104" t="s">
        <v>33</v>
      </c>
      <c r="X607" s="104" t="s">
        <v>33</v>
      </c>
      <c r="Y607" s="98">
        <v>45706</v>
      </c>
      <c r="Z607" s="97" t="s">
        <v>1571</v>
      </c>
      <c r="AA607" s="96" t="s">
        <v>34</v>
      </c>
      <c r="AB607" s="9">
        <f t="shared" ca="1" si="45"/>
        <v>719</v>
      </c>
      <c r="AC607" s="9" t="str">
        <f t="shared" ca="1" si="46"/>
        <v>Above 1 Year</v>
      </c>
      <c r="AD607" s="9">
        <f t="shared" ca="1" si="47"/>
        <v>605</v>
      </c>
      <c r="AE607" s="9" t="str">
        <f t="shared" ca="1" si="48"/>
        <v>Above 1 Year</v>
      </c>
      <c r="AF607" s="97" t="s">
        <v>216</v>
      </c>
      <c r="AG607" s="97" t="s">
        <v>4542</v>
      </c>
      <c r="AH607" s="97" t="str">
        <f t="shared" si="49"/>
        <v/>
      </c>
    </row>
    <row r="608" spans="1:34" s="24" customFormat="1" ht="25.5" customHeight="1" x14ac:dyDescent="0.25">
      <c r="A608" s="96">
        <v>607</v>
      </c>
      <c r="B608" s="61" t="s">
        <v>2808</v>
      </c>
      <c r="C608" s="97" t="s">
        <v>2661</v>
      </c>
      <c r="D608" s="97" t="s">
        <v>2692</v>
      </c>
      <c r="E608" s="97" t="s">
        <v>89</v>
      </c>
      <c r="F608" s="97" t="s">
        <v>1512</v>
      </c>
      <c r="G608" s="96" t="s">
        <v>1572</v>
      </c>
      <c r="H608" s="98">
        <v>45592</v>
      </c>
      <c r="I608" s="96" t="s">
        <v>232</v>
      </c>
      <c r="J608" s="96">
        <v>2024</v>
      </c>
      <c r="K608" s="97" t="s">
        <v>75</v>
      </c>
      <c r="L608" s="97"/>
      <c r="M608" s="97" t="s">
        <v>54</v>
      </c>
      <c r="N608" s="96" t="s">
        <v>31</v>
      </c>
      <c r="O608" s="97" t="s">
        <v>32</v>
      </c>
      <c r="P608" s="98">
        <v>46106</v>
      </c>
      <c r="Q608" s="96"/>
      <c r="R608" s="96"/>
      <c r="S608" s="96" t="s">
        <v>3196</v>
      </c>
      <c r="T608" s="96"/>
      <c r="U608" s="97"/>
      <c r="V608" s="97"/>
      <c r="W608" s="104" t="s">
        <v>33</v>
      </c>
      <c r="X608" s="104" t="s">
        <v>33</v>
      </c>
      <c r="Y608" s="98">
        <v>46106</v>
      </c>
      <c r="Z608" s="97" t="s">
        <v>1573</v>
      </c>
      <c r="AA608" s="96" t="s">
        <v>34</v>
      </c>
      <c r="AB608" s="9">
        <f t="shared" ca="1" si="45"/>
        <v>719</v>
      </c>
      <c r="AC608" s="9" t="str">
        <f t="shared" ca="1" si="46"/>
        <v>Above 1 Year</v>
      </c>
      <c r="AD608" s="9">
        <f t="shared" ca="1" si="47"/>
        <v>205</v>
      </c>
      <c r="AE608" s="9" t="str">
        <f t="shared" ca="1" si="48"/>
        <v>Above 6 Months</v>
      </c>
      <c r="AF608" s="97" t="s">
        <v>216</v>
      </c>
      <c r="AG608" s="97" t="s">
        <v>4543</v>
      </c>
      <c r="AH608" s="97" t="str">
        <f t="shared" si="49"/>
        <v/>
      </c>
    </row>
    <row r="609" spans="1:34" s="24" customFormat="1" ht="25.5" customHeight="1" x14ac:dyDescent="0.25">
      <c r="A609" s="96">
        <v>608</v>
      </c>
      <c r="B609" s="61" t="s">
        <v>2810</v>
      </c>
      <c r="C609" s="97" t="s">
        <v>97</v>
      </c>
      <c r="D609" s="97" t="s">
        <v>2696</v>
      </c>
      <c r="E609" s="97" t="s">
        <v>114</v>
      </c>
      <c r="F609" s="97" t="s">
        <v>1716</v>
      </c>
      <c r="G609" s="96" t="s">
        <v>1822</v>
      </c>
      <c r="H609" s="98">
        <v>45592</v>
      </c>
      <c r="I609" s="96" t="s">
        <v>232</v>
      </c>
      <c r="J609" s="96">
        <v>2024</v>
      </c>
      <c r="K609" s="97" t="s">
        <v>39</v>
      </c>
      <c r="L609" s="97"/>
      <c r="M609" s="97" t="s">
        <v>39</v>
      </c>
      <c r="N609" s="96" t="s">
        <v>31</v>
      </c>
      <c r="O609" s="97" t="s">
        <v>32</v>
      </c>
      <c r="P609" s="98">
        <v>45994</v>
      </c>
      <c r="Q609" s="96"/>
      <c r="R609" s="96"/>
      <c r="S609" s="96" t="s">
        <v>3196</v>
      </c>
      <c r="T609" s="96"/>
      <c r="U609" s="97"/>
      <c r="V609" s="97"/>
      <c r="W609" s="104" t="s">
        <v>33</v>
      </c>
      <c r="X609" s="104" t="s">
        <v>33</v>
      </c>
      <c r="Y609" s="98">
        <v>45994</v>
      </c>
      <c r="Z609" s="97" t="s">
        <v>1823</v>
      </c>
      <c r="AA609" s="96" t="s">
        <v>34</v>
      </c>
      <c r="AB609" s="9">
        <f t="shared" ca="1" si="45"/>
        <v>719</v>
      </c>
      <c r="AC609" s="9" t="str">
        <f t="shared" ca="1" si="46"/>
        <v>Above 1 Year</v>
      </c>
      <c r="AD609" s="9">
        <f t="shared" ca="1" si="47"/>
        <v>317</v>
      </c>
      <c r="AE609" s="9" t="str">
        <f t="shared" ca="1" si="48"/>
        <v>Above 6 Months</v>
      </c>
      <c r="AF609" s="97" t="s">
        <v>203</v>
      </c>
      <c r="AG609" s="97" t="s">
        <v>4544</v>
      </c>
      <c r="AH609" s="97" t="str">
        <f t="shared" si="49"/>
        <v/>
      </c>
    </row>
    <row r="610" spans="1:34" s="24" customFormat="1" ht="25.5" customHeight="1" x14ac:dyDescent="0.25">
      <c r="A610" s="96">
        <v>609</v>
      </c>
      <c r="B610" s="61" t="s">
        <v>2810</v>
      </c>
      <c r="C610" s="97">
        <v>0</v>
      </c>
      <c r="D610" s="97" t="s">
        <v>2688</v>
      </c>
      <c r="E610" s="97" t="s">
        <v>68</v>
      </c>
      <c r="F610" s="97" t="s">
        <v>1575</v>
      </c>
      <c r="G610" s="96" t="s">
        <v>1027</v>
      </c>
      <c r="H610" s="98">
        <v>45593</v>
      </c>
      <c r="I610" s="96" t="s">
        <v>232</v>
      </c>
      <c r="J610" s="96">
        <v>2024</v>
      </c>
      <c r="K610" s="97" t="s">
        <v>48</v>
      </c>
      <c r="L610" s="97"/>
      <c r="M610" s="97" t="s">
        <v>49</v>
      </c>
      <c r="N610" s="96" t="s">
        <v>31</v>
      </c>
      <c r="O610" s="97" t="s">
        <v>32</v>
      </c>
      <c r="P610" s="98"/>
      <c r="Q610" s="96"/>
      <c r="R610" s="96"/>
      <c r="S610" s="96" t="s">
        <v>3196</v>
      </c>
      <c r="T610" s="96"/>
      <c r="U610" s="97"/>
      <c r="V610" s="97"/>
      <c r="W610" s="104" t="s">
        <v>112</v>
      </c>
      <c r="X610" s="104" t="s">
        <v>112</v>
      </c>
      <c r="Y610" s="98"/>
      <c r="Z610" s="97" t="s">
        <v>1576</v>
      </c>
      <c r="AA610" s="96" t="s">
        <v>34</v>
      </c>
      <c r="AB610" s="9">
        <f t="shared" ca="1" si="45"/>
        <v>718</v>
      </c>
      <c r="AC610" s="9" t="str">
        <f t="shared" ca="1" si="46"/>
        <v>Above 1 Year</v>
      </c>
      <c r="AD610" s="9" t="str">
        <f t="shared" ca="1" si="47"/>
        <v/>
      </c>
      <c r="AE610" s="9" t="str">
        <f t="shared" ca="1" si="48"/>
        <v/>
      </c>
      <c r="AF610" s="97" t="s">
        <v>207</v>
      </c>
      <c r="AG610" s="97" t="s">
        <v>4545</v>
      </c>
      <c r="AH610" s="97" t="str">
        <f t="shared" ca="1" si="49"/>
        <v>Above 1 Year</v>
      </c>
    </row>
    <row r="611" spans="1:34" s="24" customFormat="1" ht="25.5" customHeight="1" x14ac:dyDescent="0.25">
      <c r="A611" s="96">
        <v>610</v>
      </c>
      <c r="B611" s="61" t="s">
        <v>2810</v>
      </c>
      <c r="C611" s="97">
        <v>0</v>
      </c>
      <c r="D611" s="97" t="s">
        <v>2688</v>
      </c>
      <c r="E611" s="97" t="s">
        <v>68</v>
      </c>
      <c r="F611" s="97" t="s">
        <v>1577</v>
      </c>
      <c r="G611" s="96" t="s">
        <v>1027</v>
      </c>
      <c r="H611" s="98">
        <v>45594</v>
      </c>
      <c r="I611" s="96" t="s">
        <v>232</v>
      </c>
      <c r="J611" s="96">
        <v>2024</v>
      </c>
      <c r="K611" s="97" t="s">
        <v>48</v>
      </c>
      <c r="L611" s="97"/>
      <c r="M611" s="97" t="s">
        <v>49</v>
      </c>
      <c r="N611" s="96" t="s">
        <v>31</v>
      </c>
      <c r="O611" s="97" t="s">
        <v>32</v>
      </c>
      <c r="P611" s="98"/>
      <c r="Q611" s="96"/>
      <c r="R611" s="96"/>
      <c r="S611" s="96" t="s">
        <v>3196</v>
      </c>
      <c r="T611" s="96"/>
      <c r="U611" s="97"/>
      <c r="V611" s="97"/>
      <c r="W611" s="104" t="s">
        <v>112</v>
      </c>
      <c r="X611" s="104" t="s">
        <v>112</v>
      </c>
      <c r="Y611" s="98"/>
      <c r="Z611" s="97" t="s">
        <v>1578</v>
      </c>
      <c r="AA611" s="96" t="s">
        <v>34</v>
      </c>
      <c r="AB611" s="9">
        <f t="shared" ca="1" si="45"/>
        <v>717</v>
      </c>
      <c r="AC611" s="9" t="str">
        <f t="shared" ca="1" si="46"/>
        <v>Above 1 Year</v>
      </c>
      <c r="AD611" s="9" t="str">
        <f t="shared" ca="1" si="47"/>
        <v/>
      </c>
      <c r="AE611" s="9" t="str">
        <f t="shared" ca="1" si="48"/>
        <v/>
      </c>
      <c r="AF611" s="97" t="s">
        <v>207</v>
      </c>
      <c r="AG611" s="97" t="s">
        <v>4546</v>
      </c>
      <c r="AH611" s="97" t="str">
        <f t="shared" ca="1" si="49"/>
        <v>Above 1 Year</v>
      </c>
    </row>
    <row r="612" spans="1:34" s="24" customFormat="1" ht="25.5" customHeight="1" x14ac:dyDescent="0.25">
      <c r="A612" s="96">
        <v>611</v>
      </c>
      <c r="B612" s="61" t="s">
        <v>2808</v>
      </c>
      <c r="C612" s="97" t="s">
        <v>2661</v>
      </c>
      <c r="D612" s="99" t="s">
        <v>2692</v>
      </c>
      <c r="E612" s="99" t="s">
        <v>89</v>
      </c>
      <c r="F612" s="99" t="s">
        <v>1397</v>
      </c>
      <c r="G612" s="100" t="s">
        <v>1398</v>
      </c>
      <c r="H612" s="101">
        <v>45595</v>
      </c>
      <c r="I612" s="100" t="s">
        <v>232</v>
      </c>
      <c r="J612" s="100">
        <v>2024</v>
      </c>
      <c r="K612" s="102" t="s">
        <v>29</v>
      </c>
      <c r="L612" s="99"/>
      <c r="M612" s="99" t="s">
        <v>30</v>
      </c>
      <c r="N612" s="100" t="s">
        <v>31</v>
      </c>
      <c r="O612" s="99" t="s">
        <v>32</v>
      </c>
      <c r="P612" s="101"/>
      <c r="Q612" s="100"/>
      <c r="R612" s="100"/>
      <c r="S612" s="96" t="s">
        <v>3196</v>
      </c>
      <c r="T612" s="100"/>
      <c r="U612" s="99"/>
      <c r="V612" s="99"/>
      <c r="W612" s="104" t="s">
        <v>139</v>
      </c>
      <c r="X612" s="104" t="s">
        <v>139</v>
      </c>
      <c r="Y612" s="98">
        <v>45880</v>
      </c>
      <c r="Z612" s="99" t="s">
        <v>1399</v>
      </c>
      <c r="AA612" s="100" t="s">
        <v>34</v>
      </c>
      <c r="AB612" s="9">
        <f t="shared" ca="1" si="45"/>
        <v>716</v>
      </c>
      <c r="AC612" s="9" t="str">
        <f t="shared" ca="1" si="46"/>
        <v>Above 1 Year</v>
      </c>
      <c r="AD612" s="9">
        <f t="shared" ca="1" si="47"/>
        <v>431</v>
      </c>
      <c r="AE612" s="9" t="str">
        <f t="shared" ca="1" si="48"/>
        <v>Above 1 Year</v>
      </c>
      <c r="AF612" s="100" t="s">
        <v>193</v>
      </c>
      <c r="AG612" s="97" t="s">
        <v>4547</v>
      </c>
      <c r="AH612" s="97" t="str">
        <f t="shared" ca="1" si="49"/>
        <v>Above 1 Year</v>
      </c>
    </row>
    <row r="613" spans="1:34" s="24" customFormat="1" ht="25.5" customHeight="1" x14ac:dyDescent="0.25">
      <c r="A613" s="96">
        <v>612</v>
      </c>
      <c r="B613" s="61" t="s">
        <v>2810</v>
      </c>
      <c r="C613" s="97" t="s">
        <v>62</v>
      </c>
      <c r="D613" s="97" t="s">
        <v>2709</v>
      </c>
      <c r="E613" s="97" t="s">
        <v>106</v>
      </c>
      <c r="F613" s="97" t="s">
        <v>1208</v>
      </c>
      <c r="G613" s="96" t="s">
        <v>1315</v>
      </c>
      <c r="H613" s="98">
        <v>45595</v>
      </c>
      <c r="I613" s="96" t="s">
        <v>232</v>
      </c>
      <c r="J613" s="96">
        <v>2024</v>
      </c>
      <c r="K613" s="97" t="s">
        <v>70</v>
      </c>
      <c r="L613" s="97"/>
      <c r="M613" s="97" t="s">
        <v>70</v>
      </c>
      <c r="N613" s="96" t="s">
        <v>70</v>
      </c>
      <c r="O613" s="97" t="s">
        <v>32</v>
      </c>
      <c r="P613" s="98"/>
      <c r="Q613" s="96"/>
      <c r="R613" s="96"/>
      <c r="S613" s="96" t="s">
        <v>3196</v>
      </c>
      <c r="T613" s="96"/>
      <c r="U613" s="97"/>
      <c r="V613" s="97"/>
      <c r="W613" s="104" t="s">
        <v>137</v>
      </c>
      <c r="X613" s="104" t="s">
        <v>137</v>
      </c>
      <c r="Y613" s="98">
        <v>46018</v>
      </c>
      <c r="Z613" s="97" t="s">
        <v>1580</v>
      </c>
      <c r="AA613" s="96" t="s">
        <v>34</v>
      </c>
      <c r="AB613" s="9">
        <f t="shared" ca="1" si="45"/>
        <v>716</v>
      </c>
      <c r="AC613" s="9" t="str">
        <f t="shared" ca="1" si="46"/>
        <v>Above 1 Year</v>
      </c>
      <c r="AD613" s="9">
        <f t="shared" ca="1" si="47"/>
        <v>293</v>
      </c>
      <c r="AE613" s="9" t="str">
        <f t="shared" ca="1" si="48"/>
        <v>Above 6 Months</v>
      </c>
      <c r="AF613" s="97" t="s">
        <v>254</v>
      </c>
      <c r="AG613" s="97" t="s">
        <v>4548</v>
      </c>
      <c r="AH613" s="97" t="str">
        <f t="shared" ca="1" si="49"/>
        <v>Above 1 Year</v>
      </c>
    </row>
    <row r="614" spans="1:34" s="24" customFormat="1" ht="25.5" customHeight="1" x14ac:dyDescent="0.25">
      <c r="A614" s="96">
        <v>613</v>
      </c>
      <c r="B614" s="61" t="s">
        <v>2808</v>
      </c>
      <c r="C614" s="97" t="s">
        <v>2661</v>
      </c>
      <c r="D614" s="97" t="s">
        <v>2692</v>
      </c>
      <c r="E614" s="97" t="s">
        <v>89</v>
      </c>
      <c r="F614" s="97" t="s">
        <v>1480</v>
      </c>
      <c r="G614" s="96" t="s">
        <v>1581</v>
      </c>
      <c r="H614" s="98">
        <v>45597</v>
      </c>
      <c r="I614" s="96" t="s">
        <v>206</v>
      </c>
      <c r="J614" s="96">
        <v>2024</v>
      </c>
      <c r="K614" s="97" t="s">
        <v>39</v>
      </c>
      <c r="L614" s="97"/>
      <c r="M614" s="97" t="s">
        <v>39</v>
      </c>
      <c r="N614" s="96" t="s">
        <v>31</v>
      </c>
      <c r="O614" s="97" t="s">
        <v>32</v>
      </c>
      <c r="P614" s="98">
        <v>45631</v>
      </c>
      <c r="Q614" s="96"/>
      <c r="R614" s="96"/>
      <c r="S614" s="96" t="s">
        <v>3196</v>
      </c>
      <c r="T614" s="96"/>
      <c r="U614" s="97"/>
      <c r="V614" s="97"/>
      <c r="W614" s="104" t="s">
        <v>33</v>
      </c>
      <c r="X614" s="104" t="s">
        <v>33</v>
      </c>
      <c r="Y614" s="98">
        <v>45631</v>
      </c>
      <c r="Z614" s="97" t="s">
        <v>1582</v>
      </c>
      <c r="AA614" s="96" t="s">
        <v>34</v>
      </c>
      <c r="AB614" s="9">
        <f t="shared" ca="1" si="45"/>
        <v>714</v>
      </c>
      <c r="AC614" s="9" t="str">
        <f t="shared" ca="1" si="46"/>
        <v>Above 1 Year</v>
      </c>
      <c r="AD614" s="9">
        <f t="shared" ca="1" si="47"/>
        <v>680</v>
      </c>
      <c r="AE614" s="9" t="str">
        <f t="shared" ca="1" si="48"/>
        <v>Above 1 Year</v>
      </c>
      <c r="AF614" s="97" t="s">
        <v>203</v>
      </c>
      <c r="AG614" s="97" t="s">
        <v>4549</v>
      </c>
      <c r="AH614" s="97" t="str">
        <f t="shared" si="49"/>
        <v/>
      </c>
    </row>
    <row r="615" spans="1:34" s="24" customFormat="1" ht="25.5" customHeight="1" x14ac:dyDescent="0.25">
      <c r="A615" s="96">
        <v>614</v>
      </c>
      <c r="B615" s="61" t="s">
        <v>2810</v>
      </c>
      <c r="C615" s="97">
        <v>0</v>
      </c>
      <c r="D615" s="97" t="s">
        <v>2688</v>
      </c>
      <c r="E615" s="97" t="s">
        <v>68</v>
      </c>
      <c r="F615" s="97" t="s">
        <v>1584</v>
      </c>
      <c r="G615" s="96" t="s">
        <v>1585</v>
      </c>
      <c r="H615" s="98">
        <v>45599</v>
      </c>
      <c r="I615" s="96" t="s">
        <v>206</v>
      </c>
      <c r="J615" s="96">
        <v>2024</v>
      </c>
      <c r="K615" s="97" t="s">
        <v>39</v>
      </c>
      <c r="L615" s="97"/>
      <c r="M615" s="97" t="s">
        <v>39</v>
      </c>
      <c r="N615" s="96" t="s">
        <v>31</v>
      </c>
      <c r="O615" s="97" t="s">
        <v>32</v>
      </c>
      <c r="P615" s="98">
        <v>46181</v>
      </c>
      <c r="Q615" s="96"/>
      <c r="R615" s="96"/>
      <c r="S615" s="96" t="s">
        <v>3196</v>
      </c>
      <c r="T615" s="96"/>
      <c r="U615" s="97"/>
      <c r="V615" s="97"/>
      <c r="W615" s="104" t="s">
        <v>33</v>
      </c>
      <c r="X615" s="104" t="s">
        <v>33</v>
      </c>
      <c r="Y615" s="98">
        <v>46181</v>
      </c>
      <c r="Z615" s="97" t="s">
        <v>1586</v>
      </c>
      <c r="AA615" s="96" t="s">
        <v>34</v>
      </c>
      <c r="AB615" s="9">
        <f t="shared" ca="1" si="45"/>
        <v>712</v>
      </c>
      <c r="AC615" s="9" t="str">
        <f t="shared" ca="1" si="46"/>
        <v>Above 1 Year</v>
      </c>
      <c r="AD615" s="9">
        <f t="shared" ca="1" si="47"/>
        <v>130</v>
      </c>
      <c r="AE615" s="9" t="str">
        <f t="shared" ca="1" si="48"/>
        <v>Above 3 Months</v>
      </c>
      <c r="AF615" s="97" t="s">
        <v>203</v>
      </c>
      <c r="AG615" s="97" t="s">
        <v>4550</v>
      </c>
      <c r="AH615" s="97" t="str">
        <f t="shared" si="49"/>
        <v/>
      </c>
    </row>
    <row r="616" spans="1:34" s="24" customFormat="1" ht="25.5" customHeight="1" x14ac:dyDescent="0.25">
      <c r="A616" s="96">
        <v>615</v>
      </c>
      <c r="B616" s="61" t="s">
        <v>2808</v>
      </c>
      <c r="C616" s="97" t="s">
        <v>41</v>
      </c>
      <c r="D616" s="97" t="s">
        <v>2707</v>
      </c>
      <c r="E616" s="97" t="s">
        <v>124</v>
      </c>
      <c r="F616" s="97" t="s">
        <v>1388</v>
      </c>
      <c r="G616" s="96" t="s">
        <v>227</v>
      </c>
      <c r="H616" s="98">
        <v>45599</v>
      </c>
      <c r="I616" s="96" t="s">
        <v>206</v>
      </c>
      <c r="J616" s="96">
        <v>2024</v>
      </c>
      <c r="K616" s="97" t="s">
        <v>59</v>
      </c>
      <c r="L616" s="97" t="s">
        <v>228</v>
      </c>
      <c r="M616" s="97" t="s">
        <v>59</v>
      </c>
      <c r="N616" s="96" t="s">
        <v>60</v>
      </c>
      <c r="O616" s="97" t="s">
        <v>32</v>
      </c>
      <c r="P616" s="98"/>
      <c r="Q616" s="96"/>
      <c r="R616" s="96"/>
      <c r="S616" s="96" t="s">
        <v>3196</v>
      </c>
      <c r="T616" s="96"/>
      <c r="U616" s="97"/>
      <c r="V616" s="97"/>
      <c r="W616" s="104" t="s">
        <v>112</v>
      </c>
      <c r="X616" s="104" t="s">
        <v>112</v>
      </c>
      <c r="Y616" s="98"/>
      <c r="Z616" s="97" t="s">
        <v>1587</v>
      </c>
      <c r="AA616" s="96" t="s">
        <v>34</v>
      </c>
      <c r="AB616" s="9">
        <f t="shared" ca="1" si="45"/>
        <v>712</v>
      </c>
      <c r="AC616" s="9" t="str">
        <f t="shared" ca="1" si="46"/>
        <v>Above 1 Year</v>
      </c>
      <c r="AD616" s="9" t="str">
        <f t="shared" ca="1" si="47"/>
        <v/>
      </c>
      <c r="AE616" s="9" t="str">
        <f t="shared" ca="1" si="48"/>
        <v/>
      </c>
      <c r="AF616" s="97" t="s">
        <v>229</v>
      </c>
      <c r="AG616" s="97" t="s">
        <v>4551</v>
      </c>
      <c r="AH616" s="97" t="str">
        <f t="shared" ca="1" si="49"/>
        <v>Above 1 Year</v>
      </c>
    </row>
    <row r="617" spans="1:34" s="24" customFormat="1" ht="25.5" customHeight="1" x14ac:dyDescent="0.25">
      <c r="A617" s="96">
        <v>616</v>
      </c>
      <c r="B617" s="61" t="s">
        <v>2660</v>
      </c>
      <c r="C617" s="97" t="s">
        <v>183</v>
      </c>
      <c r="D617" s="97" t="s">
        <v>2713</v>
      </c>
      <c r="E617" s="97" t="s">
        <v>74</v>
      </c>
      <c r="F617" s="97" t="s">
        <v>1588</v>
      </c>
      <c r="G617" s="96" t="s">
        <v>1589</v>
      </c>
      <c r="H617" s="98">
        <v>45599</v>
      </c>
      <c r="I617" s="96" t="s">
        <v>206</v>
      </c>
      <c r="J617" s="96">
        <v>2024</v>
      </c>
      <c r="K617" s="97" t="s">
        <v>39</v>
      </c>
      <c r="L617" s="97"/>
      <c r="M617" s="97" t="s">
        <v>39</v>
      </c>
      <c r="N617" s="96" t="s">
        <v>31</v>
      </c>
      <c r="O617" s="97" t="s">
        <v>32</v>
      </c>
      <c r="P617" s="98"/>
      <c r="Q617" s="96"/>
      <c r="R617" s="96"/>
      <c r="S617" s="96" t="s">
        <v>3196</v>
      </c>
      <c r="T617" s="96"/>
      <c r="U617" s="97"/>
      <c r="V617" s="97"/>
      <c r="W617" s="104" t="s">
        <v>137</v>
      </c>
      <c r="X617" s="104" t="s">
        <v>137</v>
      </c>
      <c r="Y617" s="98">
        <v>46018</v>
      </c>
      <c r="Z617" s="97" t="s">
        <v>1590</v>
      </c>
      <c r="AA617" s="96" t="s">
        <v>34</v>
      </c>
      <c r="AB617" s="9">
        <f t="shared" ca="1" si="45"/>
        <v>712</v>
      </c>
      <c r="AC617" s="9" t="str">
        <f t="shared" ca="1" si="46"/>
        <v>Above 1 Year</v>
      </c>
      <c r="AD617" s="9">
        <f t="shared" ca="1" si="47"/>
        <v>293</v>
      </c>
      <c r="AE617" s="9" t="str">
        <f t="shared" ca="1" si="48"/>
        <v>Above 6 Months</v>
      </c>
      <c r="AF617" s="97" t="s">
        <v>203</v>
      </c>
      <c r="AG617" s="97" t="s">
        <v>4552</v>
      </c>
      <c r="AH617" s="97" t="str">
        <f t="shared" ca="1" si="49"/>
        <v>Above 1 Year</v>
      </c>
    </row>
    <row r="618" spans="1:34" s="24" customFormat="1" ht="25.5" customHeight="1" x14ac:dyDescent="0.25">
      <c r="A618" s="96">
        <v>617</v>
      </c>
      <c r="B618" s="61" t="s">
        <v>2810</v>
      </c>
      <c r="C618" s="97" t="s">
        <v>97</v>
      </c>
      <c r="D618" s="97" t="s">
        <v>2696</v>
      </c>
      <c r="E618" s="97" t="s">
        <v>114</v>
      </c>
      <c r="F618" s="97" t="s">
        <v>1335</v>
      </c>
      <c r="G618" s="96" t="s">
        <v>1315</v>
      </c>
      <c r="H618" s="98">
        <v>45601</v>
      </c>
      <c r="I618" s="96" t="s">
        <v>206</v>
      </c>
      <c r="J618" s="96">
        <v>2024</v>
      </c>
      <c r="K618" s="97" t="s">
        <v>70</v>
      </c>
      <c r="L618" s="97"/>
      <c r="M618" s="97" t="s">
        <v>70</v>
      </c>
      <c r="N618" s="96" t="s">
        <v>70</v>
      </c>
      <c r="O618" s="97" t="s">
        <v>32</v>
      </c>
      <c r="P618" s="98"/>
      <c r="Q618" s="96"/>
      <c r="R618" s="96"/>
      <c r="S618" s="96" t="s">
        <v>3196</v>
      </c>
      <c r="T618" s="96"/>
      <c r="U618" s="97"/>
      <c r="V618" s="97"/>
      <c r="W618" s="104" t="s">
        <v>168</v>
      </c>
      <c r="X618" s="104" t="s">
        <v>177</v>
      </c>
      <c r="Y618" s="98">
        <v>45930</v>
      </c>
      <c r="Z618" s="97" t="s">
        <v>1591</v>
      </c>
      <c r="AA618" s="96" t="s">
        <v>34</v>
      </c>
      <c r="AB618" s="9">
        <f t="shared" ca="1" si="45"/>
        <v>710</v>
      </c>
      <c r="AC618" s="9" t="str">
        <f t="shared" ca="1" si="46"/>
        <v>Above 1 Year</v>
      </c>
      <c r="AD618" s="9">
        <f t="shared" ca="1" si="47"/>
        <v>381</v>
      </c>
      <c r="AE618" s="9" t="str">
        <f t="shared" ca="1" si="48"/>
        <v>Above 1 Year</v>
      </c>
      <c r="AF618" s="97" t="s">
        <v>254</v>
      </c>
      <c r="AG618" s="97" t="s">
        <v>4553</v>
      </c>
      <c r="AH618" s="97" t="str">
        <f t="shared" ca="1" si="49"/>
        <v>Above 1 Year</v>
      </c>
    </row>
    <row r="619" spans="1:34" s="24" customFormat="1" ht="25.5" customHeight="1" x14ac:dyDescent="0.25">
      <c r="A619" s="96">
        <v>618</v>
      </c>
      <c r="B619" s="61" t="s">
        <v>2660</v>
      </c>
      <c r="C619" s="97" t="s">
        <v>37</v>
      </c>
      <c r="D619" s="99" t="s">
        <v>2671</v>
      </c>
      <c r="E619" s="99" t="s">
        <v>38</v>
      </c>
      <c r="F619" s="99" t="s">
        <v>1430</v>
      </c>
      <c r="G619" s="100" t="s">
        <v>980</v>
      </c>
      <c r="H619" s="101">
        <v>45603</v>
      </c>
      <c r="I619" s="100" t="s">
        <v>206</v>
      </c>
      <c r="J619" s="100">
        <v>2024</v>
      </c>
      <c r="K619" s="102" t="s">
        <v>77</v>
      </c>
      <c r="L619" s="99"/>
      <c r="M619" s="99" t="s">
        <v>72</v>
      </c>
      <c r="N619" s="100" t="s">
        <v>31</v>
      </c>
      <c r="O619" s="99" t="s">
        <v>32</v>
      </c>
      <c r="P619" s="101"/>
      <c r="Q619" s="100"/>
      <c r="R619" s="100"/>
      <c r="S619" s="96" t="s">
        <v>3196</v>
      </c>
      <c r="T619" s="100"/>
      <c r="U619" s="99"/>
      <c r="V619" s="99"/>
      <c r="W619" s="104" t="s">
        <v>112</v>
      </c>
      <c r="X619" s="104" t="s">
        <v>112</v>
      </c>
      <c r="Y619" s="98"/>
      <c r="Z619" s="99" t="s">
        <v>1594</v>
      </c>
      <c r="AA619" s="100" t="s">
        <v>34</v>
      </c>
      <c r="AB619" s="9">
        <f t="shared" ca="1" si="45"/>
        <v>708</v>
      </c>
      <c r="AC619" s="9" t="str">
        <f t="shared" ca="1" si="46"/>
        <v>Above 1 Year</v>
      </c>
      <c r="AD619" s="9" t="str">
        <f t="shared" ca="1" si="47"/>
        <v/>
      </c>
      <c r="AE619" s="9" t="str">
        <f t="shared" ca="1" si="48"/>
        <v/>
      </c>
      <c r="AF619" s="100" t="s">
        <v>378</v>
      </c>
      <c r="AG619" s="97" t="s">
        <v>4554</v>
      </c>
      <c r="AH619" s="97" t="str">
        <f t="shared" ca="1" si="49"/>
        <v>Above 1 Year</v>
      </c>
    </row>
    <row r="620" spans="1:34" s="24" customFormat="1" ht="25.5" customHeight="1" x14ac:dyDescent="0.25">
      <c r="A620" s="96">
        <v>619</v>
      </c>
      <c r="B620" s="61" t="s">
        <v>2660</v>
      </c>
      <c r="C620" s="97" t="s">
        <v>37</v>
      </c>
      <c r="D620" s="99" t="s">
        <v>2672</v>
      </c>
      <c r="E620" s="99" t="s">
        <v>38</v>
      </c>
      <c r="F620" s="99" t="s">
        <v>1595</v>
      </c>
      <c r="G620" s="100" t="s">
        <v>1596</v>
      </c>
      <c r="H620" s="101">
        <v>45603</v>
      </c>
      <c r="I620" s="100" t="s">
        <v>206</v>
      </c>
      <c r="J620" s="100">
        <v>2024</v>
      </c>
      <c r="K620" s="102" t="s">
        <v>94</v>
      </c>
      <c r="L620" s="99"/>
      <c r="M620" s="99" t="s">
        <v>94</v>
      </c>
      <c r="N620" s="100" t="s">
        <v>31</v>
      </c>
      <c r="O620" s="99" t="s">
        <v>32</v>
      </c>
      <c r="P620" s="101"/>
      <c r="Q620" s="100"/>
      <c r="R620" s="100"/>
      <c r="S620" s="96" t="s">
        <v>3196</v>
      </c>
      <c r="T620" s="100"/>
      <c r="U620" s="99"/>
      <c r="V620" s="99"/>
      <c r="W620" s="104" t="s">
        <v>138</v>
      </c>
      <c r="X620" s="104" t="s">
        <v>138</v>
      </c>
      <c r="Y620" s="98">
        <v>45991</v>
      </c>
      <c r="Z620" s="99" t="s">
        <v>1597</v>
      </c>
      <c r="AA620" s="100" t="s">
        <v>34</v>
      </c>
      <c r="AB620" s="9">
        <f t="shared" ca="1" si="45"/>
        <v>708</v>
      </c>
      <c r="AC620" s="9" t="str">
        <f t="shared" ca="1" si="46"/>
        <v>Above 1 Year</v>
      </c>
      <c r="AD620" s="9">
        <f t="shared" ca="1" si="47"/>
        <v>320</v>
      </c>
      <c r="AE620" s="9" t="str">
        <f t="shared" ca="1" si="48"/>
        <v>Above 6 Months</v>
      </c>
      <c r="AF620" s="100" t="s">
        <v>245</v>
      </c>
      <c r="AG620" s="97" t="s">
        <v>4555</v>
      </c>
      <c r="AH620" s="97" t="str">
        <f t="shared" ca="1" si="49"/>
        <v>Above 1 Year</v>
      </c>
    </row>
    <row r="621" spans="1:34" s="24" customFormat="1" ht="25.5" customHeight="1" x14ac:dyDescent="0.25">
      <c r="A621" s="96">
        <v>620</v>
      </c>
      <c r="B621" s="61" t="s">
        <v>2810</v>
      </c>
      <c r="C621" s="97" t="s">
        <v>62</v>
      </c>
      <c r="D621" s="97" t="s">
        <v>2669</v>
      </c>
      <c r="E621" s="97" t="s">
        <v>63</v>
      </c>
      <c r="F621" s="97" t="s">
        <v>1539</v>
      </c>
      <c r="G621" s="96" t="s">
        <v>1598</v>
      </c>
      <c r="H621" s="98">
        <v>45604</v>
      </c>
      <c r="I621" s="96" t="s">
        <v>206</v>
      </c>
      <c r="J621" s="96">
        <v>2024</v>
      </c>
      <c r="K621" s="97" t="s">
        <v>94</v>
      </c>
      <c r="L621" s="97" t="s">
        <v>1599</v>
      </c>
      <c r="M621" s="97" t="s">
        <v>94</v>
      </c>
      <c r="N621" s="96" t="s">
        <v>31</v>
      </c>
      <c r="O621" s="97" t="s">
        <v>45</v>
      </c>
      <c r="P621" s="98"/>
      <c r="Q621" s="96"/>
      <c r="R621" s="96"/>
      <c r="S621" s="96" t="s">
        <v>3196</v>
      </c>
      <c r="T621" s="96"/>
      <c r="U621" s="97"/>
      <c r="V621" s="97"/>
      <c r="W621" s="104" t="s">
        <v>141</v>
      </c>
      <c r="X621" s="104" t="s">
        <v>141</v>
      </c>
      <c r="Y621" s="98"/>
      <c r="Z621" s="97" t="s">
        <v>1600</v>
      </c>
      <c r="AA621" s="96" t="s">
        <v>34</v>
      </c>
      <c r="AB621" s="9">
        <f t="shared" ca="1" si="45"/>
        <v>707</v>
      </c>
      <c r="AC621" s="9" t="str">
        <f t="shared" ca="1" si="46"/>
        <v>Above 1 Year</v>
      </c>
      <c r="AD621" s="9" t="str">
        <f t="shared" ca="1" si="47"/>
        <v/>
      </c>
      <c r="AE621" s="9" t="str">
        <f t="shared" ca="1" si="48"/>
        <v/>
      </c>
      <c r="AF621" s="97" t="s">
        <v>1601</v>
      </c>
      <c r="AG621" s="97" t="s">
        <v>4556</v>
      </c>
      <c r="AH621" s="97" t="str">
        <f t="shared" ca="1" si="49"/>
        <v>Above 1 Year</v>
      </c>
    </row>
    <row r="622" spans="1:34" s="24" customFormat="1" ht="25.5" customHeight="1" x14ac:dyDescent="0.25">
      <c r="A622" s="96">
        <v>621</v>
      </c>
      <c r="B622" s="61" t="s">
        <v>2808</v>
      </c>
      <c r="C622" s="97" t="s">
        <v>41</v>
      </c>
      <c r="D622" s="97" t="s">
        <v>2686</v>
      </c>
      <c r="E622" s="97" t="s">
        <v>113</v>
      </c>
      <c r="F622" s="97" t="s">
        <v>1190</v>
      </c>
      <c r="G622" s="96" t="s">
        <v>1602</v>
      </c>
      <c r="H622" s="98">
        <v>45604</v>
      </c>
      <c r="I622" s="96" t="s">
        <v>206</v>
      </c>
      <c r="J622" s="96">
        <v>2024</v>
      </c>
      <c r="K622" s="97" t="s">
        <v>94</v>
      </c>
      <c r="L622" s="97" t="s">
        <v>1599</v>
      </c>
      <c r="M622" s="97" t="s">
        <v>94</v>
      </c>
      <c r="N622" s="96" t="s">
        <v>31</v>
      </c>
      <c r="O622" s="97" t="s">
        <v>45</v>
      </c>
      <c r="P622" s="98">
        <v>45849</v>
      </c>
      <c r="Q622" s="96"/>
      <c r="R622" s="96"/>
      <c r="S622" s="96" t="s">
        <v>3196</v>
      </c>
      <c r="T622" s="96"/>
      <c r="U622" s="97"/>
      <c r="V622" s="97"/>
      <c r="W622" s="104" t="s">
        <v>33</v>
      </c>
      <c r="X622" s="104" t="s">
        <v>33</v>
      </c>
      <c r="Y622" s="98">
        <v>45849</v>
      </c>
      <c r="Z622" s="97" t="s">
        <v>1603</v>
      </c>
      <c r="AA622" s="96" t="s">
        <v>34</v>
      </c>
      <c r="AB622" s="9">
        <f t="shared" ca="1" si="45"/>
        <v>707</v>
      </c>
      <c r="AC622" s="9" t="str">
        <f t="shared" ca="1" si="46"/>
        <v>Above 1 Year</v>
      </c>
      <c r="AD622" s="9">
        <f t="shared" ca="1" si="47"/>
        <v>462</v>
      </c>
      <c r="AE622" s="9" t="str">
        <f t="shared" ca="1" si="48"/>
        <v>Above 1 Year</v>
      </c>
      <c r="AF622" s="97" t="s">
        <v>1601</v>
      </c>
      <c r="AG622" s="97" t="s">
        <v>4557</v>
      </c>
      <c r="AH622" s="97" t="str">
        <f t="shared" si="49"/>
        <v/>
      </c>
    </row>
    <row r="623" spans="1:34" s="24" customFormat="1" ht="25.5" customHeight="1" x14ac:dyDescent="0.25">
      <c r="A623" s="96">
        <v>622</v>
      </c>
      <c r="B623" s="61" t="s">
        <v>2660</v>
      </c>
      <c r="C623" s="97">
        <v>0</v>
      </c>
      <c r="D623" s="97" t="s">
        <v>2711</v>
      </c>
      <c r="E623" s="97" t="s">
        <v>28</v>
      </c>
      <c r="F623" s="97" t="s">
        <v>1604</v>
      </c>
      <c r="G623" s="96" t="s">
        <v>1027</v>
      </c>
      <c r="H623" s="98">
        <v>45604</v>
      </c>
      <c r="I623" s="96" t="s">
        <v>206</v>
      </c>
      <c r="J623" s="96">
        <v>2024</v>
      </c>
      <c r="K623" s="97" t="s">
        <v>48</v>
      </c>
      <c r="L623" s="97"/>
      <c r="M623" s="97" t="s">
        <v>49</v>
      </c>
      <c r="N623" s="96" t="s">
        <v>31</v>
      </c>
      <c r="O623" s="97" t="s">
        <v>32</v>
      </c>
      <c r="P623" s="98"/>
      <c r="Q623" s="96"/>
      <c r="R623" s="96"/>
      <c r="S623" s="96" t="s">
        <v>3196</v>
      </c>
      <c r="T623" s="96"/>
      <c r="U623" s="97"/>
      <c r="V623" s="97"/>
      <c r="W623" s="104" t="s">
        <v>112</v>
      </c>
      <c r="X623" s="104" t="s">
        <v>112</v>
      </c>
      <c r="Y623" s="98"/>
      <c r="Z623" s="97" t="s">
        <v>1605</v>
      </c>
      <c r="AA623" s="96" t="s">
        <v>34</v>
      </c>
      <c r="AB623" s="9">
        <f t="shared" ca="1" si="45"/>
        <v>707</v>
      </c>
      <c r="AC623" s="9" t="str">
        <f t="shared" ca="1" si="46"/>
        <v>Above 1 Year</v>
      </c>
      <c r="AD623" s="9" t="str">
        <f t="shared" ca="1" si="47"/>
        <v/>
      </c>
      <c r="AE623" s="9" t="str">
        <f t="shared" ca="1" si="48"/>
        <v/>
      </c>
      <c r="AF623" s="97" t="s">
        <v>207</v>
      </c>
      <c r="AG623" s="97" t="s">
        <v>4558</v>
      </c>
      <c r="AH623" s="97" t="str">
        <f t="shared" ca="1" si="49"/>
        <v>Above 1 Year</v>
      </c>
    </row>
    <row r="624" spans="1:34" s="24" customFormat="1" ht="25.5" customHeight="1" x14ac:dyDescent="0.25">
      <c r="A624" s="96">
        <v>623</v>
      </c>
      <c r="B624" s="61" t="s">
        <v>2808</v>
      </c>
      <c r="C624" s="97" t="s">
        <v>185</v>
      </c>
      <c r="D624" s="97" t="s">
        <v>3036</v>
      </c>
      <c r="E624" s="97" t="s">
        <v>55</v>
      </c>
      <c r="F624" s="97" t="s">
        <v>1293</v>
      </c>
      <c r="G624" s="96" t="s">
        <v>1606</v>
      </c>
      <c r="H624" s="98">
        <v>45605</v>
      </c>
      <c r="I624" s="96" t="s">
        <v>206</v>
      </c>
      <c r="J624" s="96">
        <v>2024</v>
      </c>
      <c r="K624" s="97" t="s">
        <v>94</v>
      </c>
      <c r="L624" s="97"/>
      <c r="M624" s="97" t="s">
        <v>94</v>
      </c>
      <c r="N624" s="96" t="s">
        <v>31</v>
      </c>
      <c r="O624" s="97" t="s">
        <v>32</v>
      </c>
      <c r="P624" s="98"/>
      <c r="Q624" s="96"/>
      <c r="R624" s="96"/>
      <c r="S624" s="96" t="s">
        <v>3196</v>
      </c>
      <c r="T624" s="96"/>
      <c r="U624" s="97"/>
      <c r="V624" s="97"/>
      <c r="W624" s="104" t="s">
        <v>138</v>
      </c>
      <c r="X624" s="104" t="s">
        <v>138</v>
      </c>
      <c r="Y624" s="98">
        <v>46251</v>
      </c>
      <c r="Z624" s="97" t="s">
        <v>1607</v>
      </c>
      <c r="AA624" s="96" t="s">
        <v>34</v>
      </c>
      <c r="AB624" s="9">
        <f t="shared" ca="1" si="45"/>
        <v>706</v>
      </c>
      <c r="AC624" s="9" t="str">
        <f t="shared" ca="1" si="46"/>
        <v>Above 1 Year</v>
      </c>
      <c r="AD624" s="9">
        <f t="shared" ca="1" si="47"/>
        <v>60</v>
      </c>
      <c r="AE624" s="9" t="str">
        <f t="shared" ca="1" si="48"/>
        <v>45 to 60 Days</v>
      </c>
      <c r="AF624" s="97" t="s">
        <v>245</v>
      </c>
      <c r="AG624" s="97" t="s">
        <v>4559</v>
      </c>
      <c r="AH624" s="97" t="str">
        <f t="shared" ca="1" si="49"/>
        <v>Above 1 Year</v>
      </c>
    </row>
    <row r="625" spans="1:34" s="24" customFormat="1" ht="25.5" customHeight="1" x14ac:dyDescent="0.25">
      <c r="A625" s="96">
        <v>624</v>
      </c>
      <c r="B625" s="61" t="s">
        <v>2660</v>
      </c>
      <c r="C625" s="97" t="s">
        <v>37</v>
      </c>
      <c r="D625" s="97" t="s">
        <v>2683</v>
      </c>
      <c r="E625" s="97" t="s">
        <v>90</v>
      </c>
      <c r="F625" s="97" t="s">
        <v>1429</v>
      </c>
      <c r="G625" s="96" t="s">
        <v>1608</v>
      </c>
      <c r="H625" s="98">
        <v>45605</v>
      </c>
      <c r="I625" s="96" t="s">
        <v>206</v>
      </c>
      <c r="J625" s="96">
        <v>2024</v>
      </c>
      <c r="K625" s="97" t="s">
        <v>29</v>
      </c>
      <c r="L625" s="97"/>
      <c r="M625" s="97" t="s">
        <v>30</v>
      </c>
      <c r="N625" s="96" t="s">
        <v>31</v>
      </c>
      <c r="O625" s="97" t="s">
        <v>32</v>
      </c>
      <c r="P625" s="98"/>
      <c r="Q625" s="96"/>
      <c r="R625" s="96"/>
      <c r="S625" s="96" t="s">
        <v>3196</v>
      </c>
      <c r="T625" s="96"/>
      <c r="U625" s="97"/>
      <c r="V625" s="97"/>
      <c r="W625" s="104" t="s">
        <v>177</v>
      </c>
      <c r="X625" s="104" t="s">
        <v>177</v>
      </c>
      <c r="Y625" s="98">
        <v>45930</v>
      </c>
      <c r="Z625" s="97" t="s">
        <v>1609</v>
      </c>
      <c r="AA625" s="96" t="s">
        <v>34</v>
      </c>
      <c r="AB625" s="9">
        <f t="shared" ca="1" si="45"/>
        <v>706</v>
      </c>
      <c r="AC625" s="9" t="str">
        <f t="shared" ca="1" si="46"/>
        <v>Above 1 Year</v>
      </c>
      <c r="AD625" s="9">
        <f t="shared" ca="1" si="47"/>
        <v>381</v>
      </c>
      <c r="AE625" s="9" t="str">
        <f t="shared" ca="1" si="48"/>
        <v>Above 1 Year</v>
      </c>
      <c r="AF625" s="97" t="s">
        <v>193</v>
      </c>
      <c r="AG625" s="97" t="s">
        <v>4560</v>
      </c>
      <c r="AH625" s="97" t="str">
        <f t="shared" ca="1" si="49"/>
        <v>Above 1 Year</v>
      </c>
    </row>
    <row r="626" spans="1:34" s="24" customFormat="1" ht="25.5" customHeight="1" x14ac:dyDescent="0.25">
      <c r="A626" s="96">
        <v>625</v>
      </c>
      <c r="B626" s="61" t="s">
        <v>2660</v>
      </c>
      <c r="C626" s="97" t="s">
        <v>37</v>
      </c>
      <c r="D626" s="97" t="s">
        <v>2683</v>
      </c>
      <c r="E626" s="97" t="s">
        <v>90</v>
      </c>
      <c r="F626" s="97" t="s">
        <v>1610</v>
      </c>
      <c r="G626" s="96" t="s">
        <v>1377</v>
      </c>
      <c r="H626" s="98">
        <v>45605</v>
      </c>
      <c r="I626" s="96" t="s">
        <v>206</v>
      </c>
      <c r="J626" s="96">
        <v>2024</v>
      </c>
      <c r="K626" s="97" t="s">
        <v>75</v>
      </c>
      <c r="L626" s="97"/>
      <c r="M626" s="97" t="s">
        <v>54</v>
      </c>
      <c r="N626" s="96" t="s">
        <v>31</v>
      </c>
      <c r="O626" s="97" t="s">
        <v>32</v>
      </c>
      <c r="P626" s="98">
        <v>45946</v>
      </c>
      <c r="Q626" s="96"/>
      <c r="R626" s="96"/>
      <c r="S626" s="96" t="s">
        <v>3196</v>
      </c>
      <c r="T626" s="96"/>
      <c r="U626" s="97"/>
      <c r="V626" s="97"/>
      <c r="W626" s="104" t="s">
        <v>33</v>
      </c>
      <c r="X626" s="104" t="s">
        <v>33</v>
      </c>
      <c r="Y626" s="98">
        <v>45946</v>
      </c>
      <c r="Z626" s="97" t="s">
        <v>1611</v>
      </c>
      <c r="AA626" s="96" t="s">
        <v>34</v>
      </c>
      <c r="AB626" s="9">
        <f t="shared" ca="1" si="45"/>
        <v>706</v>
      </c>
      <c r="AC626" s="9" t="str">
        <f t="shared" ca="1" si="46"/>
        <v>Above 1 Year</v>
      </c>
      <c r="AD626" s="9">
        <f t="shared" ca="1" si="47"/>
        <v>365</v>
      </c>
      <c r="AE626" s="9" t="str">
        <f t="shared" ca="1" si="48"/>
        <v>Above 6 Months</v>
      </c>
      <c r="AF626" s="97" t="s">
        <v>216</v>
      </c>
      <c r="AG626" s="97" t="s">
        <v>4561</v>
      </c>
      <c r="AH626" s="97" t="str">
        <f t="shared" si="49"/>
        <v/>
      </c>
    </row>
    <row r="627" spans="1:34" s="24" customFormat="1" ht="25.5" customHeight="1" x14ac:dyDescent="0.25">
      <c r="A627" s="96">
        <v>626</v>
      </c>
      <c r="B627" s="61" t="s">
        <v>2660</v>
      </c>
      <c r="C627" s="97" t="s">
        <v>37</v>
      </c>
      <c r="D627" s="99" t="s">
        <v>2683</v>
      </c>
      <c r="E627" s="99" t="s">
        <v>90</v>
      </c>
      <c r="F627" s="99" t="s">
        <v>1612</v>
      </c>
      <c r="G627" s="100" t="s">
        <v>1613</v>
      </c>
      <c r="H627" s="101">
        <v>45605</v>
      </c>
      <c r="I627" s="100" t="s">
        <v>206</v>
      </c>
      <c r="J627" s="100">
        <v>2024</v>
      </c>
      <c r="K627" s="102" t="s">
        <v>75</v>
      </c>
      <c r="L627" s="99"/>
      <c r="M627" s="99" t="s">
        <v>54</v>
      </c>
      <c r="N627" s="100" t="s">
        <v>31</v>
      </c>
      <c r="O627" s="99" t="s">
        <v>32</v>
      </c>
      <c r="P627" s="101">
        <v>45946</v>
      </c>
      <c r="Q627" s="100"/>
      <c r="R627" s="100"/>
      <c r="S627" s="96" t="s">
        <v>3196</v>
      </c>
      <c r="T627" s="100"/>
      <c r="U627" s="99"/>
      <c r="V627" s="99"/>
      <c r="W627" s="104" t="s">
        <v>33</v>
      </c>
      <c r="X627" s="104" t="s">
        <v>33</v>
      </c>
      <c r="Y627" s="98">
        <v>45946</v>
      </c>
      <c r="Z627" s="99" t="s">
        <v>1614</v>
      </c>
      <c r="AA627" s="100" t="s">
        <v>34</v>
      </c>
      <c r="AB627" s="9">
        <f t="shared" ca="1" si="45"/>
        <v>706</v>
      </c>
      <c r="AC627" s="9" t="str">
        <f t="shared" ca="1" si="46"/>
        <v>Above 1 Year</v>
      </c>
      <c r="AD627" s="9">
        <f t="shared" ca="1" si="47"/>
        <v>365</v>
      </c>
      <c r="AE627" s="9" t="str">
        <f t="shared" ca="1" si="48"/>
        <v>Above 6 Months</v>
      </c>
      <c r="AF627" s="100" t="s">
        <v>216</v>
      </c>
      <c r="AG627" s="97" t="s">
        <v>4562</v>
      </c>
      <c r="AH627" s="97" t="str">
        <f t="shared" si="49"/>
        <v/>
      </c>
    </row>
    <row r="628" spans="1:34" s="24" customFormat="1" ht="25.5" customHeight="1" x14ac:dyDescent="0.25">
      <c r="A628" s="96">
        <v>627</v>
      </c>
      <c r="B628" s="61" t="s">
        <v>2660</v>
      </c>
      <c r="C628" s="97" t="s">
        <v>37</v>
      </c>
      <c r="D628" s="97" t="s">
        <v>2672</v>
      </c>
      <c r="E628" s="97" t="s">
        <v>104</v>
      </c>
      <c r="F628" s="97" t="s">
        <v>1615</v>
      </c>
      <c r="G628" s="96" t="s">
        <v>1616</v>
      </c>
      <c r="H628" s="98">
        <v>45605</v>
      </c>
      <c r="I628" s="96" t="s">
        <v>206</v>
      </c>
      <c r="J628" s="96">
        <v>2024</v>
      </c>
      <c r="K628" s="97" t="s">
        <v>94</v>
      </c>
      <c r="L628" s="97"/>
      <c r="M628" s="97" t="s">
        <v>94</v>
      </c>
      <c r="N628" s="96" t="s">
        <v>31</v>
      </c>
      <c r="O628" s="97" t="s">
        <v>32</v>
      </c>
      <c r="P628" s="98"/>
      <c r="Q628" s="96"/>
      <c r="R628" s="96"/>
      <c r="S628" s="96" t="s">
        <v>3196</v>
      </c>
      <c r="T628" s="96"/>
      <c r="U628" s="97"/>
      <c r="V628" s="97"/>
      <c r="W628" s="104" t="s">
        <v>138</v>
      </c>
      <c r="X628" s="104" t="s">
        <v>139</v>
      </c>
      <c r="Y628" s="98">
        <v>45797</v>
      </c>
      <c r="Z628" s="97" t="s">
        <v>1617</v>
      </c>
      <c r="AA628" s="96" t="s">
        <v>34</v>
      </c>
      <c r="AB628" s="9">
        <f t="shared" ca="1" si="45"/>
        <v>706</v>
      </c>
      <c r="AC628" s="9" t="str">
        <f t="shared" ca="1" si="46"/>
        <v>Above 1 Year</v>
      </c>
      <c r="AD628" s="9">
        <f t="shared" ca="1" si="47"/>
        <v>514</v>
      </c>
      <c r="AE628" s="9" t="str">
        <f t="shared" ca="1" si="48"/>
        <v>Above 1 Year</v>
      </c>
      <c r="AF628" s="97" t="s">
        <v>245</v>
      </c>
      <c r="AG628" s="97" t="s">
        <v>4563</v>
      </c>
      <c r="AH628" s="97" t="str">
        <f t="shared" ca="1" si="49"/>
        <v>Above 1 Year</v>
      </c>
    </row>
    <row r="629" spans="1:34" s="24" customFormat="1" ht="25.5" customHeight="1" x14ac:dyDescent="0.25">
      <c r="A629" s="96">
        <v>628</v>
      </c>
      <c r="B629" s="61" t="s">
        <v>2810</v>
      </c>
      <c r="C629" s="97" t="s">
        <v>186</v>
      </c>
      <c r="D629" s="97" t="s">
        <v>3035</v>
      </c>
      <c r="E629" s="97" t="s">
        <v>66</v>
      </c>
      <c r="F629" s="97" t="s">
        <v>1618</v>
      </c>
      <c r="G629" s="96" t="s">
        <v>1619</v>
      </c>
      <c r="H629" s="98">
        <v>45606</v>
      </c>
      <c r="I629" s="96" t="s">
        <v>206</v>
      </c>
      <c r="J629" s="96">
        <v>2024</v>
      </c>
      <c r="K629" s="97" t="s">
        <v>94</v>
      </c>
      <c r="L629" s="97"/>
      <c r="M629" s="97" t="s">
        <v>94</v>
      </c>
      <c r="N629" s="96" t="s">
        <v>31</v>
      </c>
      <c r="O629" s="97" t="s">
        <v>45</v>
      </c>
      <c r="P629" s="98"/>
      <c r="Q629" s="96"/>
      <c r="R629" s="96"/>
      <c r="S629" s="96" t="s">
        <v>3196</v>
      </c>
      <c r="T629" s="96"/>
      <c r="U629" s="97"/>
      <c r="V629" s="97"/>
      <c r="W629" s="104" t="s">
        <v>50</v>
      </c>
      <c r="X629" s="104" t="s">
        <v>50</v>
      </c>
      <c r="Y629" s="98"/>
      <c r="Z629" s="97" t="s">
        <v>1620</v>
      </c>
      <c r="AA629" s="96" t="s">
        <v>34</v>
      </c>
      <c r="AB629" s="9">
        <f t="shared" ca="1" si="45"/>
        <v>705</v>
      </c>
      <c r="AC629" s="9" t="str">
        <f t="shared" ca="1" si="46"/>
        <v>Above 1 Year</v>
      </c>
      <c r="AD629" s="9" t="str">
        <f t="shared" ca="1" si="47"/>
        <v/>
      </c>
      <c r="AE629" s="9" t="str">
        <f t="shared" ca="1" si="48"/>
        <v/>
      </c>
      <c r="AF629" s="97" t="s">
        <v>245</v>
      </c>
      <c r="AG629" s="97" t="s">
        <v>4564</v>
      </c>
      <c r="AH629" s="97" t="str">
        <f t="shared" ca="1" si="49"/>
        <v>Above 1 Year</v>
      </c>
    </row>
    <row r="630" spans="1:34" s="24" customFormat="1" ht="25.5" customHeight="1" x14ac:dyDescent="0.25">
      <c r="A630" s="96">
        <v>629</v>
      </c>
      <c r="B630" s="61" t="s">
        <v>2810</v>
      </c>
      <c r="C630" s="97" t="s">
        <v>62</v>
      </c>
      <c r="D630" s="97" t="s">
        <v>2687</v>
      </c>
      <c r="E630" s="97" t="s">
        <v>118</v>
      </c>
      <c r="F630" s="97" t="s">
        <v>1197</v>
      </c>
      <c r="G630" s="96" t="s">
        <v>980</v>
      </c>
      <c r="H630" s="98">
        <v>45606</v>
      </c>
      <c r="I630" s="96" t="s">
        <v>206</v>
      </c>
      <c r="J630" s="96">
        <v>2024</v>
      </c>
      <c r="K630" s="97" t="s">
        <v>77</v>
      </c>
      <c r="L630" s="97"/>
      <c r="M630" s="97" t="s">
        <v>72</v>
      </c>
      <c r="N630" s="96" t="s">
        <v>31</v>
      </c>
      <c r="O630" s="97" t="s">
        <v>32</v>
      </c>
      <c r="P630" s="98"/>
      <c r="Q630" s="96"/>
      <c r="R630" s="96"/>
      <c r="S630" s="96" t="s">
        <v>3196</v>
      </c>
      <c r="T630" s="96"/>
      <c r="U630" s="97"/>
      <c r="V630" s="97"/>
      <c r="W630" s="104" t="s">
        <v>112</v>
      </c>
      <c r="X630" s="104" t="s">
        <v>112</v>
      </c>
      <c r="Y630" s="98"/>
      <c r="Z630" s="97" t="s">
        <v>1621</v>
      </c>
      <c r="AA630" s="96" t="s">
        <v>34</v>
      </c>
      <c r="AB630" s="9">
        <f t="shared" ca="1" si="45"/>
        <v>705</v>
      </c>
      <c r="AC630" s="9" t="str">
        <f t="shared" ca="1" si="46"/>
        <v>Above 1 Year</v>
      </c>
      <c r="AD630" s="9" t="str">
        <f t="shared" ca="1" si="47"/>
        <v/>
      </c>
      <c r="AE630" s="9" t="str">
        <f t="shared" ca="1" si="48"/>
        <v/>
      </c>
      <c r="AF630" s="97" t="s">
        <v>378</v>
      </c>
      <c r="AG630" s="97" t="s">
        <v>4565</v>
      </c>
      <c r="AH630" s="97" t="str">
        <f t="shared" ca="1" si="49"/>
        <v>Above 1 Year</v>
      </c>
    </row>
    <row r="631" spans="1:34" s="24" customFormat="1" ht="25.5" customHeight="1" x14ac:dyDescent="0.25">
      <c r="A631" s="96">
        <v>630</v>
      </c>
      <c r="B631" s="61" t="s">
        <v>2808</v>
      </c>
      <c r="C631" s="97" t="s">
        <v>2661</v>
      </c>
      <c r="D631" s="97" t="s">
        <v>3037</v>
      </c>
      <c r="E631" s="97" t="s">
        <v>110</v>
      </c>
      <c r="F631" s="97" t="s">
        <v>1240</v>
      </c>
      <c r="G631" s="96" t="s">
        <v>1622</v>
      </c>
      <c r="H631" s="98">
        <v>45606</v>
      </c>
      <c r="I631" s="96" t="s">
        <v>206</v>
      </c>
      <c r="J631" s="96">
        <v>2024</v>
      </c>
      <c r="K631" s="97" t="s">
        <v>94</v>
      </c>
      <c r="L631" s="97"/>
      <c r="M631" s="97" t="s">
        <v>94</v>
      </c>
      <c r="N631" s="96" t="s">
        <v>31</v>
      </c>
      <c r="O631" s="97" t="s">
        <v>45</v>
      </c>
      <c r="P631" s="98">
        <v>45881</v>
      </c>
      <c r="Q631" s="96" t="s">
        <v>191</v>
      </c>
      <c r="R631" s="96"/>
      <c r="S631" s="96" t="s">
        <v>3196</v>
      </c>
      <c r="T631" s="96"/>
      <c r="U631" s="97"/>
      <c r="V631" s="97"/>
      <c r="W631" s="104" t="s">
        <v>2664</v>
      </c>
      <c r="X631" s="104" t="s">
        <v>2664</v>
      </c>
      <c r="Y631" s="98">
        <v>45881</v>
      </c>
      <c r="Z631" s="97" t="s">
        <v>1623</v>
      </c>
      <c r="AA631" s="96" t="s">
        <v>34</v>
      </c>
      <c r="AB631" s="9">
        <f t="shared" ca="1" si="45"/>
        <v>705</v>
      </c>
      <c r="AC631" s="9" t="str">
        <f t="shared" ca="1" si="46"/>
        <v>Above 1 Year</v>
      </c>
      <c r="AD631" s="9">
        <f t="shared" ca="1" si="47"/>
        <v>430</v>
      </c>
      <c r="AE631" s="9" t="str">
        <f t="shared" ca="1" si="48"/>
        <v>Above 1 Year</v>
      </c>
      <c r="AF631" s="97" t="s">
        <v>245</v>
      </c>
      <c r="AG631" s="97" t="s">
        <v>4566</v>
      </c>
      <c r="AH631" s="97" t="str">
        <f t="shared" ca="1" si="49"/>
        <v>Above 1 Year</v>
      </c>
    </row>
    <row r="632" spans="1:34" s="24" customFormat="1" ht="25.5" customHeight="1" x14ac:dyDescent="0.25">
      <c r="A632" s="96">
        <v>631</v>
      </c>
      <c r="B632" s="61" t="s">
        <v>2810</v>
      </c>
      <c r="C632" s="97" t="s">
        <v>62</v>
      </c>
      <c r="D632" s="97" t="s">
        <v>2669</v>
      </c>
      <c r="E632" s="97" t="s">
        <v>106</v>
      </c>
      <c r="F632" s="97" t="s">
        <v>1280</v>
      </c>
      <c r="G632" s="96" t="s">
        <v>1624</v>
      </c>
      <c r="H632" s="98">
        <v>45606</v>
      </c>
      <c r="I632" s="96" t="s">
        <v>206</v>
      </c>
      <c r="J632" s="96">
        <v>2024</v>
      </c>
      <c r="K632" s="97" t="s">
        <v>94</v>
      </c>
      <c r="L632" s="97"/>
      <c r="M632" s="97" t="s">
        <v>94</v>
      </c>
      <c r="N632" s="96" t="s">
        <v>31</v>
      </c>
      <c r="O632" s="97" t="s">
        <v>45</v>
      </c>
      <c r="P632" s="98"/>
      <c r="Q632" s="96"/>
      <c r="R632" s="96"/>
      <c r="S632" s="96" t="s">
        <v>3196</v>
      </c>
      <c r="T632" s="96"/>
      <c r="U632" s="97"/>
      <c r="V632" s="97"/>
      <c r="W632" s="104" t="s">
        <v>33</v>
      </c>
      <c r="X632" s="104" t="s">
        <v>33</v>
      </c>
      <c r="Y632" s="98">
        <v>46197</v>
      </c>
      <c r="Z632" s="97" t="s">
        <v>1625</v>
      </c>
      <c r="AA632" s="96" t="s">
        <v>34</v>
      </c>
      <c r="AB632" s="9">
        <f t="shared" ca="1" si="45"/>
        <v>705</v>
      </c>
      <c r="AC632" s="9" t="str">
        <f t="shared" ca="1" si="46"/>
        <v>Above 1 Year</v>
      </c>
      <c r="AD632" s="9">
        <f t="shared" ca="1" si="47"/>
        <v>114</v>
      </c>
      <c r="AE632" s="9" t="str">
        <f t="shared" ca="1" si="48"/>
        <v>Above 3 Months</v>
      </c>
      <c r="AF632" s="97" t="s">
        <v>245</v>
      </c>
      <c r="AG632" s="97" t="s">
        <v>4567</v>
      </c>
      <c r="AH632" s="97" t="str">
        <f t="shared" si="49"/>
        <v/>
      </c>
    </row>
    <row r="633" spans="1:34" s="24" customFormat="1" ht="25.5" customHeight="1" x14ac:dyDescent="0.25">
      <c r="A633" s="96">
        <v>632</v>
      </c>
      <c r="B633" s="61" t="s">
        <v>2810</v>
      </c>
      <c r="C633" s="97" t="s">
        <v>186</v>
      </c>
      <c r="D633" s="97" t="s">
        <v>3035</v>
      </c>
      <c r="E633" s="97" t="s">
        <v>66</v>
      </c>
      <c r="F633" s="97" t="s">
        <v>1190</v>
      </c>
      <c r="G633" s="96" t="s">
        <v>1626</v>
      </c>
      <c r="H633" s="98">
        <v>45607</v>
      </c>
      <c r="I633" s="96" t="s">
        <v>206</v>
      </c>
      <c r="J633" s="96">
        <v>2024</v>
      </c>
      <c r="K633" s="97" t="s">
        <v>116</v>
      </c>
      <c r="L633" s="97"/>
      <c r="M633" s="97" t="s">
        <v>116</v>
      </c>
      <c r="N633" s="96" t="s">
        <v>116</v>
      </c>
      <c r="O633" s="97" t="s">
        <v>32</v>
      </c>
      <c r="P633" s="98"/>
      <c r="Q633" s="96"/>
      <c r="R633" s="96"/>
      <c r="S633" s="96" t="s">
        <v>3196</v>
      </c>
      <c r="T633" s="96"/>
      <c r="U633" s="97"/>
      <c r="V633" s="97"/>
      <c r="W633" s="104" t="s">
        <v>50</v>
      </c>
      <c r="X633" s="104" t="s">
        <v>50</v>
      </c>
      <c r="Y633" s="98"/>
      <c r="Z633" s="97" t="s">
        <v>1627</v>
      </c>
      <c r="AA633" s="96" t="s">
        <v>34</v>
      </c>
      <c r="AB633" s="9">
        <f t="shared" ca="1" si="45"/>
        <v>704</v>
      </c>
      <c r="AC633" s="9" t="str">
        <f t="shared" ca="1" si="46"/>
        <v>Above 1 Year</v>
      </c>
      <c r="AD633" s="9" t="str">
        <f t="shared" ca="1" si="47"/>
        <v/>
      </c>
      <c r="AE633" s="9" t="str">
        <f t="shared" ca="1" si="48"/>
        <v/>
      </c>
      <c r="AF633" s="97" t="s">
        <v>402</v>
      </c>
      <c r="AG633" s="97" t="s">
        <v>4568</v>
      </c>
      <c r="AH633" s="97" t="str">
        <f t="shared" ca="1" si="49"/>
        <v>Above 1 Year</v>
      </c>
    </row>
    <row r="634" spans="1:34" s="24" customFormat="1" ht="25.5" customHeight="1" x14ac:dyDescent="0.25">
      <c r="A634" s="96">
        <v>633</v>
      </c>
      <c r="B634" s="61" t="s">
        <v>2810</v>
      </c>
      <c r="C634" s="97" t="s">
        <v>62</v>
      </c>
      <c r="D634" s="97" t="s">
        <v>2669</v>
      </c>
      <c r="E634" s="97" t="s">
        <v>118</v>
      </c>
      <c r="F634" s="97" t="s">
        <v>1172</v>
      </c>
      <c r="G634" s="96" t="s">
        <v>1628</v>
      </c>
      <c r="H634" s="98">
        <v>45608</v>
      </c>
      <c r="I634" s="96" t="s">
        <v>206</v>
      </c>
      <c r="J634" s="96">
        <v>2024</v>
      </c>
      <c r="K634" s="97" t="s">
        <v>94</v>
      </c>
      <c r="L634" s="97"/>
      <c r="M634" s="97" t="s">
        <v>94</v>
      </c>
      <c r="N634" s="96" t="s">
        <v>31</v>
      </c>
      <c r="O634" s="97" t="s">
        <v>45</v>
      </c>
      <c r="P634" s="98"/>
      <c r="Q634" s="96"/>
      <c r="R634" s="96"/>
      <c r="S634" s="96" t="s">
        <v>3196</v>
      </c>
      <c r="T634" s="96"/>
      <c r="U634" s="97"/>
      <c r="V634" s="97"/>
      <c r="W634" s="104" t="s">
        <v>177</v>
      </c>
      <c r="X634" s="104" t="s">
        <v>177</v>
      </c>
      <c r="Y634" s="98">
        <v>45972</v>
      </c>
      <c r="Z634" s="97" t="s">
        <v>1629</v>
      </c>
      <c r="AA634" s="96" t="s">
        <v>34</v>
      </c>
      <c r="AB634" s="9">
        <f t="shared" ca="1" si="45"/>
        <v>703</v>
      </c>
      <c r="AC634" s="9" t="str">
        <f t="shared" ca="1" si="46"/>
        <v>Above 1 Year</v>
      </c>
      <c r="AD634" s="9">
        <f t="shared" ca="1" si="47"/>
        <v>339</v>
      </c>
      <c r="AE634" s="9" t="str">
        <f t="shared" ca="1" si="48"/>
        <v>Above 6 Months</v>
      </c>
      <c r="AF634" s="97" t="s">
        <v>245</v>
      </c>
      <c r="AG634" s="97" t="s">
        <v>4569</v>
      </c>
      <c r="AH634" s="97" t="str">
        <f t="shared" ca="1" si="49"/>
        <v>Above 1 Year</v>
      </c>
    </row>
    <row r="635" spans="1:34" s="24" customFormat="1" ht="25.5" customHeight="1" x14ac:dyDescent="0.25">
      <c r="A635" s="96">
        <v>634</v>
      </c>
      <c r="B635" s="61" t="s">
        <v>2810</v>
      </c>
      <c r="C635" s="97" t="s">
        <v>186</v>
      </c>
      <c r="D635" s="99" t="s">
        <v>3035</v>
      </c>
      <c r="E635" s="99" t="s">
        <v>65</v>
      </c>
      <c r="F635" s="99" t="s">
        <v>1551</v>
      </c>
      <c r="G635" s="100" t="s">
        <v>845</v>
      </c>
      <c r="H635" s="101">
        <v>45610</v>
      </c>
      <c r="I635" s="100" t="s">
        <v>206</v>
      </c>
      <c r="J635" s="100">
        <v>2024</v>
      </c>
      <c r="K635" s="102" t="s">
        <v>116</v>
      </c>
      <c r="L635" s="99"/>
      <c r="M635" s="99" t="s">
        <v>116</v>
      </c>
      <c r="N635" s="100" t="s">
        <v>116</v>
      </c>
      <c r="O635" s="99" t="s">
        <v>32</v>
      </c>
      <c r="P635" s="101"/>
      <c r="Q635" s="100"/>
      <c r="R635" s="100"/>
      <c r="S635" s="96" t="s">
        <v>3196</v>
      </c>
      <c r="T635" s="100"/>
      <c r="U635" s="99"/>
      <c r="V635" s="99"/>
      <c r="W635" s="104" t="s">
        <v>50</v>
      </c>
      <c r="X635" s="104" t="s">
        <v>50</v>
      </c>
      <c r="Y635" s="98"/>
      <c r="Z635" s="99" t="s">
        <v>1630</v>
      </c>
      <c r="AA635" s="100" t="s">
        <v>34</v>
      </c>
      <c r="AB635" s="9">
        <f t="shared" ca="1" si="45"/>
        <v>701</v>
      </c>
      <c r="AC635" s="9" t="str">
        <f t="shared" ca="1" si="46"/>
        <v>Above 1 Year</v>
      </c>
      <c r="AD635" s="9" t="str">
        <f t="shared" ca="1" si="47"/>
        <v/>
      </c>
      <c r="AE635" s="9" t="str">
        <f t="shared" ca="1" si="48"/>
        <v/>
      </c>
      <c r="AF635" s="100" t="s">
        <v>402</v>
      </c>
      <c r="AG635" s="97" t="s">
        <v>4570</v>
      </c>
      <c r="AH635" s="97" t="str">
        <f t="shared" ca="1" si="49"/>
        <v>Above 1 Year</v>
      </c>
    </row>
    <row r="636" spans="1:34" s="24" customFormat="1" ht="25.5" customHeight="1" x14ac:dyDescent="0.25">
      <c r="A636" s="96">
        <v>635</v>
      </c>
      <c r="B636" s="61" t="s">
        <v>2808</v>
      </c>
      <c r="C636" s="97" t="s">
        <v>57</v>
      </c>
      <c r="D636" s="97" t="s">
        <v>2699</v>
      </c>
      <c r="E636" s="97" t="s">
        <v>105</v>
      </c>
      <c r="F636" s="97" t="s">
        <v>1631</v>
      </c>
      <c r="G636" s="96" t="s">
        <v>1632</v>
      </c>
      <c r="H636" s="98">
        <v>45610</v>
      </c>
      <c r="I636" s="96" t="s">
        <v>206</v>
      </c>
      <c r="J636" s="96">
        <v>2024</v>
      </c>
      <c r="K636" s="97" t="s">
        <v>39</v>
      </c>
      <c r="L636" s="97"/>
      <c r="M636" s="97" t="s">
        <v>39</v>
      </c>
      <c r="N636" s="96" t="s">
        <v>31</v>
      </c>
      <c r="O636" s="97" t="s">
        <v>45</v>
      </c>
      <c r="P636" s="98"/>
      <c r="Q636" s="96"/>
      <c r="R636" s="96"/>
      <c r="S636" s="96" t="s">
        <v>3196</v>
      </c>
      <c r="T636" s="96"/>
      <c r="U636" s="97"/>
      <c r="V636" s="97"/>
      <c r="W636" s="104" t="s">
        <v>139</v>
      </c>
      <c r="X636" s="104" t="s">
        <v>138</v>
      </c>
      <c r="Y636" s="98">
        <v>45899</v>
      </c>
      <c r="Z636" s="97" t="s">
        <v>1633</v>
      </c>
      <c r="AA636" s="96" t="s">
        <v>34</v>
      </c>
      <c r="AB636" s="9">
        <f t="shared" ca="1" si="45"/>
        <v>701</v>
      </c>
      <c r="AC636" s="9" t="str">
        <f t="shared" ca="1" si="46"/>
        <v>Above 1 Year</v>
      </c>
      <c r="AD636" s="9">
        <f t="shared" ca="1" si="47"/>
        <v>412</v>
      </c>
      <c r="AE636" s="9" t="str">
        <f t="shared" ca="1" si="48"/>
        <v>Above 1 Year</v>
      </c>
      <c r="AF636" s="97" t="s">
        <v>563</v>
      </c>
      <c r="AG636" s="97" t="s">
        <v>4571</v>
      </c>
      <c r="AH636" s="97" t="str">
        <f t="shared" ca="1" si="49"/>
        <v>Above 1 Year</v>
      </c>
    </row>
    <row r="637" spans="1:34" s="24" customFormat="1" ht="25.5" customHeight="1" x14ac:dyDescent="0.25">
      <c r="A637" s="96">
        <v>636</v>
      </c>
      <c r="B637" s="61" t="s">
        <v>2810</v>
      </c>
      <c r="C637" s="97" t="s">
        <v>62</v>
      </c>
      <c r="D637" s="97" t="s">
        <v>2669</v>
      </c>
      <c r="E637" s="97" t="s">
        <v>118</v>
      </c>
      <c r="F637" s="97" t="s">
        <v>1279</v>
      </c>
      <c r="G637" s="96" t="s">
        <v>1634</v>
      </c>
      <c r="H637" s="98">
        <v>45611</v>
      </c>
      <c r="I637" s="96" t="s">
        <v>206</v>
      </c>
      <c r="J637" s="96">
        <v>2024</v>
      </c>
      <c r="K637" s="97" t="s">
        <v>94</v>
      </c>
      <c r="L637" s="97"/>
      <c r="M637" s="97" t="s">
        <v>94</v>
      </c>
      <c r="N637" s="96" t="s">
        <v>31</v>
      </c>
      <c r="O637" s="97" t="s">
        <v>32</v>
      </c>
      <c r="P637" s="98"/>
      <c r="Q637" s="96"/>
      <c r="R637" s="96"/>
      <c r="S637" s="96" t="s">
        <v>3196</v>
      </c>
      <c r="T637" s="96"/>
      <c r="U637" s="97"/>
      <c r="V637" s="97"/>
      <c r="W637" s="104" t="s">
        <v>112</v>
      </c>
      <c r="X637" s="104" t="s">
        <v>112</v>
      </c>
      <c r="Y637" s="98"/>
      <c r="Z637" s="97" t="s">
        <v>1635</v>
      </c>
      <c r="AA637" s="96" t="s">
        <v>34</v>
      </c>
      <c r="AB637" s="9">
        <f t="shared" ca="1" si="45"/>
        <v>700</v>
      </c>
      <c r="AC637" s="9" t="str">
        <f t="shared" ca="1" si="46"/>
        <v>Above 1 Year</v>
      </c>
      <c r="AD637" s="9" t="str">
        <f t="shared" ca="1" si="47"/>
        <v/>
      </c>
      <c r="AE637" s="9" t="str">
        <f t="shared" ca="1" si="48"/>
        <v/>
      </c>
      <c r="AF637" s="97" t="s">
        <v>245</v>
      </c>
      <c r="AG637" s="97" t="s">
        <v>4572</v>
      </c>
      <c r="AH637" s="97" t="str">
        <f t="shared" ca="1" si="49"/>
        <v>Above 1 Year</v>
      </c>
    </row>
    <row r="638" spans="1:34" s="24" customFormat="1" ht="25.5" customHeight="1" x14ac:dyDescent="0.25">
      <c r="A638" s="96">
        <v>637</v>
      </c>
      <c r="B638" s="61" t="s">
        <v>2810</v>
      </c>
      <c r="C638" s="97">
        <v>0</v>
      </c>
      <c r="D638" s="97" t="s">
        <v>2689</v>
      </c>
      <c r="E638" s="97" t="s">
        <v>68</v>
      </c>
      <c r="F638" s="97" t="s">
        <v>1258</v>
      </c>
      <c r="G638" s="96" t="s">
        <v>1259</v>
      </c>
      <c r="H638" s="98">
        <v>45612</v>
      </c>
      <c r="I638" s="96" t="s">
        <v>206</v>
      </c>
      <c r="J638" s="96">
        <v>2024</v>
      </c>
      <c r="K638" s="97" t="s">
        <v>94</v>
      </c>
      <c r="L638" s="97"/>
      <c r="M638" s="97" t="s">
        <v>94</v>
      </c>
      <c r="N638" s="96" t="s">
        <v>31</v>
      </c>
      <c r="O638" s="97" t="s">
        <v>45</v>
      </c>
      <c r="P638" s="98"/>
      <c r="Q638" s="96"/>
      <c r="R638" s="96"/>
      <c r="S638" s="96" t="s">
        <v>3196</v>
      </c>
      <c r="T638" s="96"/>
      <c r="U638" s="97"/>
      <c r="V638" s="97"/>
      <c r="W638" s="104" t="s">
        <v>138</v>
      </c>
      <c r="X638" s="104" t="s">
        <v>138</v>
      </c>
      <c r="Y638" s="98">
        <v>45723</v>
      </c>
      <c r="Z638" s="97" t="s">
        <v>1260</v>
      </c>
      <c r="AA638" s="96" t="s">
        <v>34</v>
      </c>
      <c r="AB638" s="9">
        <f t="shared" ca="1" si="45"/>
        <v>699</v>
      </c>
      <c r="AC638" s="9" t="str">
        <f t="shared" ca="1" si="46"/>
        <v>Above 1 Year</v>
      </c>
      <c r="AD638" s="9">
        <f t="shared" ca="1" si="47"/>
        <v>588</v>
      </c>
      <c r="AE638" s="9" t="str">
        <f t="shared" ca="1" si="48"/>
        <v>Above 1 Year</v>
      </c>
      <c r="AF638" s="97" t="s">
        <v>245</v>
      </c>
      <c r="AG638" s="97" t="s">
        <v>4573</v>
      </c>
      <c r="AH638" s="97" t="str">
        <f t="shared" ca="1" si="49"/>
        <v>Above 1 Year</v>
      </c>
    </row>
    <row r="639" spans="1:34" s="24" customFormat="1" ht="25.5" customHeight="1" x14ac:dyDescent="0.25">
      <c r="A639" s="96">
        <v>638</v>
      </c>
      <c r="B639" s="61" t="s">
        <v>2808</v>
      </c>
      <c r="C639" s="97" t="s">
        <v>41</v>
      </c>
      <c r="D639" s="99" t="s">
        <v>2701</v>
      </c>
      <c r="E639" s="99" t="s">
        <v>42</v>
      </c>
      <c r="F639" s="99" t="s">
        <v>1322</v>
      </c>
      <c r="G639" s="100" t="s">
        <v>1637</v>
      </c>
      <c r="H639" s="101">
        <v>45612</v>
      </c>
      <c r="I639" s="100" t="s">
        <v>206</v>
      </c>
      <c r="J639" s="100">
        <v>2024</v>
      </c>
      <c r="K639" s="102" t="s">
        <v>122</v>
      </c>
      <c r="L639" s="99"/>
      <c r="M639" s="99" t="s">
        <v>49</v>
      </c>
      <c r="N639" s="100" t="s">
        <v>31</v>
      </c>
      <c r="O639" s="99" t="s">
        <v>32</v>
      </c>
      <c r="P639" s="101"/>
      <c r="Q639" s="100"/>
      <c r="R639" s="100"/>
      <c r="S639" s="96" t="s">
        <v>3196</v>
      </c>
      <c r="T639" s="100"/>
      <c r="U639" s="99"/>
      <c r="V639" s="99"/>
      <c r="W639" s="104" t="s">
        <v>112</v>
      </c>
      <c r="X639" s="104" t="s">
        <v>141</v>
      </c>
      <c r="Y639" s="98"/>
      <c r="Z639" s="99" t="s">
        <v>1638</v>
      </c>
      <c r="AA639" s="100" t="s">
        <v>34</v>
      </c>
      <c r="AB639" s="9">
        <f t="shared" ca="1" si="45"/>
        <v>699</v>
      </c>
      <c r="AC639" s="9" t="str">
        <f t="shared" ca="1" si="46"/>
        <v>Above 1 Year</v>
      </c>
      <c r="AD639" s="9" t="str">
        <f t="shared" ca="1" si="47"/>
        <v/>
      </c>
      <c r="AE639" s="9" t="str">
        <f t="shared" ca="1" si="48"/>
        <v/>
      </c>
      <c r="AF639" s="100" t="s">
        <v>207</v>
      </c>
      <c r="AG639" s="97" t="s">
        <v>4574</v>
      </c>
      <c r="AH639" s="97" t="str">
        <f t="shared" ca="1" si="49"/>
        <v>Above 1 Year</v>
      </c>
    </row>
    <row r="640" spans="1:34" s="24" customFormat="1" ht="25.5" customHeight="1" x14ac:dyDescent="0.25">
      <c r="A640" s="96">
        <v>639</v>
      </c>
      <c r="B640" s="61" t="s">
        <v>2660</v>
      </c>
      <c r="C640" s="97" t="s">
        <v>37</v>
      </c>
      <c r="D640" s="99" t="s">
        <v>2671</v>
      </c>
      <c r="E640" s="99" t="s">
        <v>38</v>
      </c>
      <c r="F640" s="99" t="s">
        <v>1639</v>
      </c>
      <c r="G640" s="100" t="s">
        <v>1027</v>
      </c>
      <c r="H640" s="101">
        <v>45614</v>
      </c>
      <c r="I640" s="100" t="s">
        <v>206</v>
      </c>
      <c r="J640" s="100">
        <v>2024</v>
      </c>
      <c r="K640" s="102" t="s">
        <v>48</v>
      </c>
      <c r="L640" s="99"/>
      <c r="M640" s="99" t="s">
        <v>49</v>
      </c>
      <c r="N640" s="100" t="s">
        <v>31</v>
      </c>
      <c r="O640" s="99" t="s">
        <v>32</v>
      </c>
      <c r="P640" s="101">
        <v>45855</v>
      </c>
      <c r="Q640" s="100"/>
      <c r="R640" s="100"/>
      <c r="S640" s="96" t="s">
        <v>3196</v>
      </c>
      <c r="T640" s="100"/>
      <c r="U640" s="99"/>
      <c r="V640" s="99"/>
      <c r="W640" s="104" t="s">
        <v>2664</v>
      </c>
      <c r="X640" s="104" t="s">
        <v>2664</v>
      </c>
      <c r="Y640" s="98">
        <v>45855</v>
      </c>
      <c r="Z640" s="99" t="s">
        <v>1640</v>
      </c>
      <c r="AA640" s="100" t="s">
        <v>34</v>
      </c>
      <c r="AB640" s="9">
        <f t="shared" ca="1" si="45"/>
        <v>697</v>
      </c>
      <c r="AC640" s="9" t="str">
        <f t="shared" ca="1" si="46"/>
        <v>Above 1 Year</v>
      </c>
      <c r="AD640" s="9">
        <f t="shared" ca="1" si="47"/>
        <v>456</v>
      </c>
      <c r="AE640" s="9" t="str">
        <f t="shared" ca="1" si="48"/>
        <v>Above 1 Year</v>
      </c>
      <c r="AF640" s="100" t="s">
        <v>207</v>
      </c>
      <c r="AG640" s="97" t="s">
        <v>4575</v>
      </c>
      <c r="AH640" s="97" t="str">
        <f t="shared" ca="1" si="49"/>
        <v>Above 1 Year</v>
      </c>
    </row>
    <row r="641" spans="1:34" s="24" customFormat="1" ht="25.5" customHeight="1" x14ac:dyDescent="0.25">
      <c r="A641" s="96">
        <v>640</v>
      </c>
      <c r="B641" s="61" t="s">
        <v>2810</v>
      </c>
      <c r="C641" s="97" t="s">
        <v>62</v>
      </c>
      <c r="D641" s="97" t="s">
        <v>2687</v>
      </c>
      <c r="E641" s="97" t="s">
        <v>118</v>
      </c>
      <c r="F641" s="97" t="s">
        <v>1119</v>
      </c>
      <c r="G641" s="96" t="s">
        <v>1099</v>
      </c>
      <c r="H641" s="98">
        <v>45614</v>
      </c>
      <c r="I641" s="96" t="s">
        <v>206</v>
      </c>
      <c r="J641" s="96">
        <v>2024</v>
      </c>
      <c r="K641" s="97" t="s">
        <v>77</v>
      </c>
      <c r="L641" s="97"/>
      <c r="M641" s="97" t="s">
        <v>72</v>
      </c>
      <c r="N641" s="96" t="s">
        <v>31</v>
      </c>
      <c r="O641" s="97" t="s">
        <v>32</v>
      </c>
      <c r="P641" s="98">
        <v>46021</v>
      </c>
      <c r="Q641" s="96"/>
      <c r="R641" s="96"/>
      <c r="S641" s="96" t="s">
        <v>7126</v>
      </c>
      <c r="T641" s="96"/>
      <c r="U641" s="97"/>
      <c r="V641" s="97"/>
      <c r="W641" s="104" t="s">
        <v>33</v>
      </c>
      <c r="X641" s="104" t="s">
        <v>2923</v>
      </c>
      <c r="Y641" s="98"/>
      <c r="Z641" s="97" t="s">
        <v>1120</v>
      </c>
      <c r="AA641" s="96" t="s">
        <v>34</v>
      </c>
      <c r="AB641" s="9" t="str">
        <f t="shared" ca="1" si="45"/>
        <v/>
      </c>
      <c r="AC641" s="9" t="str">
        <f t="shared" si="46"/>
        <v/>
      </c>
      <c r="AD641" s="9" t="str">
        <f t="shared" ca="1" si="47"/>
        <v/>
      </c>
      <c r="AE641" s="9" t="str">
        <f t="shared" ca="1" si="48"/>
        <v/>
      </c>
      <c r="AF641" s="97" t="s">
        <v>378</v>
      </c>
      <c r="AG641" s="97" t="s">
        <v>4576</v>
      </c>
      <c r="AH641" s="97" t="str">
        <f t="shared" si="49"/>
        <v/>
      </c>
    </row>
    <row r="642" spans="1:34" s="24" customFormat="1" ht="25.5" customHeight="1" x14ac:dyDescent="0.25">
      <c r="A642" s="96">
        <v>641</v>
      </c>
      <c r="B642" s="61" t="s">
        <v>2660</v>
      </c>
      <c r="C642" s="97" t="s">
        <v>37</v>
      </c>
      <c r="D642" s="97" t="s">
        <v>2671</v>
      </c>
      <c r="E642" s="97" t="s">
        <v>38</v>
      </c>
      <c r="F642" s="97" t="s">
        <v>1641</v>
      </c>
      <c r="G642" s="96" t="s">
        <v>1051</v>
      </c>
      <c r="H642" s="98">
        <v>45615</v>
      </c>
      <c r="I642" s="96" t="s">
        <v>206</v>
      </c>
      <c r="J642" s="96">
        <v>2024</v>
      </c>
      <c r="K642" s="97" t="s">
        <v>117</v>
      </c>
      <c r="L642" s="97"/>
      <c r="M642" s="97" t="s">
        <v>117</v>
      </c>
      <c r="N642" s="96" t="s">
        <v>117</v>
      </c>
      <c r="O642" s="97" t="s">
        <v>32</v>
      </c>
      <c r="P642" s="98"/>
      <c r="Q642" s="96"/>
      <c r="R642" s="96"/>
      <c r="S642" s="96" t="s">
        <v>3196</v>
      </c>
      <c r="T642" s="96"/>
      <c r="U642" s="97"/>
      <c r="V642" s="97"/>
      <c r="W642" s="104" t="s">
        <v>112</v>
      </c>
      <c r="X642" s="104" t="s">
        <v>112</v>
      </c>
      <c r="Y642" s="98"/>
      <c r="Z642" s="97" t="s">
        <v>1642</v>
      </c>
      <c r="AA642" s="96" t="s">
        <v>34</v>
      </c>
      <c r="AB642" s="9">
        <f t="shared" ref="AB642:AB705" ca="1" si="50">IF(S642="UI",DATEDIF(H642,TODAY(),"D"),"")</f>
        <v>696</v>
      </c>
      <c r="AC642" s="9" t="str">
        <f t="shared" ref="AC642:AC705" ca="1" si="51">IF(S642="UI",IF(AB642&gt;365,"Above 1 Year",IF(AND(AB642&lt;=365,AB642&gt;180),"Above 6 Months",IF(AND(AB642&lt;=180,AB642&gt;90),"Above 3 Months",IF(AND(AB642&lt;=90,AB642&gt;60),"Above 60 Days",IF(AND(AB642&lt;=60,AB642&gt;45),"45 to 60 Days","Below 45 Days"))))),"")</f>
        <v>Above 1 Year</v>
      </c>
      <c r="AD642" s="9" t="str">
        <f t="shared" ref="AD642:AD705" ca="1" si="52">IF(Y642&lt;&gt;"",DATEDIF(Y642,TODAY(),"D"),"")</f>
        <v/>
      </c>
      <c r="AE642" s="9" t="str">
        <f t="shared" ref="AE642:AE705" ca="1" si="53">IF(AD642&lt;&gt;"",IF(AD642&gt;365,"Above 1 Year",IF(AND(AD642&lt;=365,AD642&gt;180),"Above 6 Months",IF(AND(AD642&lt;=180,AD642&gt;90),"Above 3 Months",IF(AND(AD642&lt;=90,AD642&gt;60),"Above 60 Days",IF(AND(AD642&lt;=60,AD642&gt;45),"45 to 60 Days","Below 45 Days"))))),"")</f>
        <v/>
      </c>
      <c r="AF642" s="97" t="s">
        <v>1052</v>
      </c>
      <c r="AG642" s="97" t="s">
        <v>4577</v>
      </c>
      <c r="AH642" s="97" t="str">
        <f t="shared" ca="1" si="49"/>
        <v>Above 1 Year</v>
      </c>
    </row>
    <row r="643" spans="1:34" s="24" customFormat="1" ht="25.5" customHeight="1" x14ac:dyDescent="0.25">
      <c r="A643" s="96">
        <v>642</v>
      </c>
      <c r="B643" s="61" t="s">
        <v>2810</v>
      </c>
      <c r="C643" s="97" t="s">
        <v>186</v>
      </c>
      <c r="D643" s="99" t="s">
        <v>3035</v>
      </c>
      <c r="E643" s="99" t="s">
        <v>65</v>
      </c>
      <c r="F643" s="99" t="s">
        <v>854</v>
      </c>
      <c r="G643" s="100" t="s">
        <v>855</v>
      </c>
      <c r="H643" s="101">
        <v>45615</v>
      </c>
      <c r="I643" s="100" t="s">
        <v>206</v>
      </c>
      <c r="J643" s="100">
        <v>2024</v>
      </c>
      <c r="K643" s="102" t="s">
        <v>94</v>
      </c>
      <c r="L643" s="99"/>
      <c r="M643" s="99" t="s">
        <v>94</v>
      </c>
      <c r="N643" s="100" t="s">
        <v>31</v>
      </c>
      <c r="O643" s="99" t="s">
        <v>32</v>
      </c>
      <c r="P643" s="101"/>
      <c r="Q643" s="100"/>
      <c r="R643" s="100"/>
      <c r="S643" s="96" t="s">
        <v>3196</v>
      </c>
      <c r="T643" s="100"/>
      <c r="U643" s="99"/>
      <c r="V643" s="99"/>
      <c r="W643" s="104" t="s">
        <v>50</v>
      </c>
      <c r="X643" s="104" t="s">
        <v>50</v>
      </c>
      <c r="Y643" s="98"/>
      <c r="Z643" s="99" t="s">
        <v>856</v>
      </c>
      <c r="AA643" s="100" t="s">
        <v>34</v>
      </c>
      <c r="AB643" s="9">
        <f t="shared" ca="1" si="50"/>
        <v>696</v>
      </c>
      <c r="AC643" s="9" t="str">
        <f t="shared" ca="1" si="51"/>
        <v>Above 1 Year</v>
      </c>
      <c r="AD643" s="9" t="str">
        <f t="shared" ca="1" si="52"/>
        <v/>
      </c>
      <c r="AE643" s="9" t="str">
        <f t="shared" ca="1" si="53"/>
        <v/>
      </c>
      <c r="AF643" s="100" t="s">
        <v>245</v>
      </c>
      <c r="AG643" s="97" t="s">
        <v>4578</v>
      </c>
      <c r="AH643" s="97" t="str">
        <f t="shared" ref="AH643:AH706" ca="1" si="54">IF(X643="SC/PRC/CC No. Awaited","",AC643)</f>
        <v>Above 1 Year</v>
      </c>
    </row>
    <row r="644" spans="1:34" s="24" customFormat="1" ht="25.5" customHeight="1" x14ac:dyDescent="0.25">
      <c r="A644" s="96">
        <v>643</v>
      </c>
      <c r="B644" s="61" t="s">
        <v>2660</v>
      </c>
      <c r="C644" s="97">
        <v>0</v>
      </c>
      <c r="D644" s="97" t="s">
        <v>2711</v>
      </c>
      <c r="E644" s="97" t="s">
        <v>28</v>
      </c>
      <c r="F644" s="97" t="s">
        <v>1245</v>
      </c>
      <c r="G644" s="96" t="s">
        <v>1027</v>
      </c>
      <c r="H644" s="98">
        <v>45615</v>
      </c>
      <c r="I644" s="96" t="s">
        <v>206</v>
      </c>
      <c r="J644" s="96">
        <v>2024</v>
      </c>
      <c r="K644" s="97" t="s">
        <v>48</v>
      </c>
      <c r="L644" s="97"/>
      <c r="M644" s="97" t="s">
        <v>49</v>
      </c>
      <c r="N644" s="96" t="s">
        <v>31</v>
      </c>
      <c r="O644" s="97" t="s">
        <v>32</v>
      </c>
      <c r="P644" s="98"/>
      <c r="Q644" s="96"/>
      <c r="R644" s="96"/>
      <c r="S644" s="96" t="s">
        <v>3196</v>
      </c>
      <c r="T644" s="96"/>
      <c r="U644" s="97"/>
      <c r="V644" s="97"/>
      <c r="W644" s="104" t="s">
        <v>112</v>
      </c>
      <c r="X644" s="104" t="s">
        <v>112</v>
      </c>
      <c r="Y644" s="98"/>
      <c r="Z644" s="97" t="s">
        <v>1643</v>
      </c>
      <c r="AA644" s="96" t="s">
        <v>34</v>
      </c>
      <c r="AB644" s="9">
        <f t="shared" ca="1" si="50"/>
        <v>696</v>
      </c>
      <c r="AC644" s="9" t="str">
        <f t="shared" ca="1" si="51"/>
        <v>Above 1 Year</v>
      </c>
      <c r="AD644" s="9" t="str">
        <f t="shared" ca="1" si="52"/>
        <v/>
      </c>
      <c r="AE644" s="9" t="str">
        <f t="shared" ca="1" si="53"/>
        <v/>
      </c>
      <c r="AF644" s="97" t="s">
        <v>207</v>
      </c>
      <c r="AG644" s="97" t="s">
        <v>4579</v>
      </c>
      <c r="AH644" s="97" t="str">
        <f t="shared" ca="1" si="54"/>
        <v>Above 1 Year</v>
      </c>
    </row>
    <row r="645" spans="1:34" s="24" customFormat="1" ht="25.5" customHeight="1" x14ac:dyDescent="0.25">
      <c r="A645" s="96">
        <v>644</v>
      </c>
      <c r="B645" s="61" t="s">
        <v>2808</v>
      </c>
      <c r="C645" s="97" t="s">
        <v>2661</v>
      </c>
      <c r="D645" s="97" t="s">
        <v>3037</v>
      </c>
      <c r="E645" s="97" t="s">
        <v>95</v>
      </c>
      <c r="F645" s="97" t="s">
        <v>1232</v>
      </c>
      <c r="G645" s="96" t="s">
        <v>1644</v>
      </c>
      <c r="H645" s="98">
        <v>45616</v>
      </c>
      <c r="I645" s="96" t="s">
        <v>206</v>
      </c>
      <c r="J645" s="96">
        <v>2024</v>
      </c>
      <c r="K645" s="97" t="s">
        <v>94</v>
      </c>
      <c r="L645" s="97"/>
      <c r="M645" s="97" t="s">
        <v>94</v>
      </c>
      <c r="N645" s="96" t="s">
        <v>31</v>
      </c>
      <c r="O645" s="97" t="s">
        <v>32</v>
      </c>
      <c r="P645" s="98"/>
      <c r="Q645" s="96"/>
      <c r="R645" s="96"/>
      <c r="S645" s="96" t="s">
        <v>3196</v>
      </c>
      <c r="T645" s="96"/>
      <c r="U645" s="97"/>
      <c r="V645" s="97"/>
      <c r="W645" s="104" t="s">
        <v>112</v>
      </c>
      <c r="X645" s="104" t="s">
        <v>112</v>
      </c>
      <c r="Y645" s="98"/>
      <c r="Z645" s="97" t="s">
        <v>1645</v>
      </c>
      <c r="AA645" s="96" t="s">
        <v>34</v>
      </c>
      <c r="AB645" s="9">
        <f t="shared" ca="1" si="50"/>
        <v>695</v>
      </c>
      <c r="AC645" s="9" t="str">
        <f t="shared" ca="1" si="51"/>
        <v>Above 1 Year</v>
      </c>
      <c r="AD645" s="9" t="str">
        <f t="shared" ca="1" si="52"/>
        <v/>
      </c>
      <c r="AE645" s="9" t="str">
        <f t="shared" ca="1" si="53"/>
        <v/>
      </c>
      <c r="AF645" s="97" t="s">
        <v>245</v>
      </c>
      <c r="AG645" s="97" t="s">
        <v>4580</v>
      </c>
      <c r="AH645" s="97" t="str">
        <f t="shared" ca="1" si="54"/>
        <v>Above 1 Year</v>
      </c>
    </row>
    <row r="646" spans="1:34" s="24" customFormat="1" ht="25.5" customHeight="1" x14ac:dyDescent="0.25">
      <c r="A646" s="96">
        <v>645</v>
      </c>
      <c r="B646" s="61" t="s">
        <v>2810</v>
      </c>
      <c r="C646" s="97" t="s">
        <v>97</v>
      </c>
      <c r="D646" s="97" t="s">
        <v>2717</v>
      </c>
      <c r="E646" s="97" t="s">
        <v>98</v>
      </c>
      <c r="F646" s="97" t="s">
        <v>1648</v>
      </c>
      <c r="G646" s="96" t="s">
        <v>1649</v>
      </c>
      <c r="H646" s="98">
        <v>45619</v>
      </c>
      <c r="I646" s="96" t="s">
        <v>206</v>
      </c>
      <c r="J646" s="96">
        <v>2024</v>
      </c>
      <c r="K646" s="97" t="s">
        <v>80</v>
      </c>
      <c r="L646" s="97"/>
      <c r="M646" s="97" t="s">
        <v>154</v>
      </c>
      <c r="N646" s="96" t="s">
        <v>31</v>
      </c>
      <c r="O646" s="97" t="s">
        <v>32</v>
      </c>
      <c r="P646" s="98">
        <v>45657</v>
      </c>
      <c r="Q646" s="96"/>
      <c r="R646" s="96"/>
      <c r="S646" s="96" t="s">
        <v>3196</v>
      </c>
      <c r="T646" s="96"/>
      <c r="U646" s="97"/>
      <c r="V646" s="97"/>
      <c r="W646" s="104" t="s">
        <v>33</v>
      </c>
      <c r="X646" s="104" t="s">
        <v>33</v>
      </c>
      <c r="Y646" s="98">
        <v>45657</v>
      </c>
      <c r="Z646" s="97" t="s">
        <v>1650</v>
      </c>
      <c r="AA646" s="96" t="s">
        <v>34</v>
      </c>
      <c r="AB646" s="9">
        <f t="shared" ca="1" si="50"/>
        <v>692</v>
      </c>
      <c r="AC646" s="9" t="str">
        <f t="shared" ca="1" si="51"/>
        <v>Above 1 Year</v>
      </c>
      <c r="AD646" s="9">
        <f t="shared" ca="1" si="52"/>
        <v>654</v>
      </c>
      <c r="AE646" s="9" t="str">
        <f t="shared" ca="1" si="53"/>
        <v>Above 1 Year</v>
      </c>
      <c r="AF646" s="97" t="s">
        <v>291</v>
      </c>
      <c r="AG646" s="97" t="s">
        <v>4581</v>
      </c>
      <c r="AH646" s="97" t="str">
        <f t="shared" si="54"/>
        <v/>
      </c>
    </row>
    <row r="647" spans="1:34" s="24" customFormat="1" ht="25.5" customHeight="1" x14ac:dyDescent="0.25">
      <c r="A647" s="96">
        <v>646</v>
      </c>
      <c r="B647" s="61" t="s">
        <v>2808</v>
      </c>
      <c r="C647" s="97" t="s">
        <v>2661</v>
      </c>
      <c r="D647" s="97" t="s">
        <v>2692</v>
      </c>
      <c r="E647" s="97" t="s">
        <v>89</v>
      </c>
      <c r="F647" s="97" t="s">
        <v>1324</v>
      </c>
      <c r="G647" s="96" t="s">
        <v>980</v>
      </c>
      <c r="H647" s="98">
        <v>45620</v>
      </c>
      <c r="I647" s="96" t="s">
        <v>206</v>
      </c>
      <c r="J647" s="96">
        <v>2024</v>
      </c>
      <c r="K647" s="97" t="s">
        <v>77</v>
      </c>
      <c r="L647" s="97"/>
      <c r="M647" s="97" t="s">
        <v>72</v>
      </c>
      <c r="N647" s="96" t="s">
        <v>31</v>
      </c>
      <c r="O647" s="97" t="s">
        <v>32</v>
      </c>
      <c r="P647" s="98"/>
      <c r="Q647" s="96"/>
      <c r="R647" s="96"/>
      <c r="S647" s="96" t="s">
        <v>3196</v>
      </c>
      <c r="T647" s="96"/>
      <c r="U647" s="97"/>
      <c r="V647" s="97"/>
      <c r="W647" s="104" t="s">
        <v>112</v>
      </c>
      <c r="X647" s="104" t="s">
        <v>112</v>
      </c>
      <c r="Y647" s="98"/>
      <c r="Z647" s="97" t="s">
        <v>1406</v>
      </c>
      <c r="AA647" s="96" t="s">
        <v>34</v>
      </c>
      <c r="AB647" s="9">
        <f t="shared" ca="1" si="50"/>
        <v>691</v>
      </c>
      <c r="AC647" s="9" t="str">
        <f t="shared" ca="1" si="51"/>
        <v>Above 1 Year</v>
      </c>
      <c r="AD647" s="9" t="str">
        <f t="shared" ca="1" si="52"/>
        <v/>
      </c>
      <c r="AE647" s="9" t="str">
        <f t="shared" ca="1" si="53"/>
        <v/>
      </c>
      <c r="AF647" s="97" t="s">
        <v>378</v>
      </c>
      <c r="AG647" s="97" t="s">
        <v>4582</v>
      </c>
      <c r="AH647" s="97" t="str">
        <f t="shared" ca="1" si="54"/>
        <v>Above 1 Year</v>
      </c>
    </row>
    <row r="648" spans="1:34" s="24" customFormat="1" ht="25.5" customHeight="1" x14ac:dyDescent="0.25">
      <c r="A648" s="96">
        <v>647</v>
      </c>
      <c r="B648" s="61">
        <v>0</v>
      </c>
      <c r="C648" s="97">
        <v>0</v>
      </c>
      <c r="D648" s="97" t="s">
        <v>2714</v>
      </c>
      <c r="E648" s="97" t="s">
        <v>76</v>
      </c>
      <c r="F648" s="97" t="s">
        <v>1651</v>
      </c>
      <c r="G648" s="96" t="s">
        <v>795</v>
      </c>
      <c r="H648" s="98">
        <v>45620</v>
      </c>
      <c r="I648" s="96" t="s">
        <v>206</v>
      </c>
      <c r="J648" s="96">
        <v>2024</v>
      </c>
      <c r="K648" s="97" t="s">
        <v>77</v>
      </c>
      <c r="L648" s="97"/>
      <c r="M648" s="97" t="s">
        <v>72</v>
      </c>
      <c r="N648" s="96" t="s">
        <v>31</v>
      </c>
      <c r="O648" s="97" t="s">
        <v>32</v>
      </c>
      <c r="P648" s="98"/>
      <c r="Q648" s="96"/>
      <c r="R648" s="96"/>
      <c r="S648" s="96" t="s">
        <v>3196</v>
      </c>
      <c r="T648" s="96"/>
      <c r="U648" s="97"/>
      <c r="V648" s="97"/>
      <c r="W648" s="104" t="s">
        <v>142</v>
      </c>
      <c r="X648" s="104" t="s">
        <v>112</v>
      </c>
      <c r="Y648" s="98"/>
      <c r="Z648" s="97" t="s">
        <v>1652</v>
      </c>
      <c r="AA648" s="96" t="s">
        <v>34</v>
      </c>
      <c r="AB648" s="9">
        <f t="shared" ca="1" si="50"/>
        <v>691</v>
      </c>
      <c r="AC648" s="9" t="str">
        <f t="shared" ca="1" si="51"/>
        <v>Above 1 Year</v>
      </c>
      <c r="AD648" s="9" t="str">
        <f t="shared" ca="1" si="52"/>
        <v/>
      </c>
      <c r="AE648" s="9" t="str">
        <f t="shared" ca="1" si="53"/>
        <v/>
      </c>
      <c r="AF648" s="97" t="s">
        <v>378</v>
      </c>
      <c r="AG648" s="97" t="s">
        <v>4583</v>
      </c>
      <c r="AH648" s="97" t="str">
        <f t="shared" ca="1" si="54"/>
        <v>Above 1 Year</v>
      </c>
    </row>
    <row r="649" spans="1:34" s="24" customFormat="1" ht="25.5" customHeight="1" x14ac:dyDescent="0.25">
      <c r="A649" s="96">
        <v>648</v>
      </c>
      <c r="B649" s="61" t="s">
        <v>2810</v>
      </c>
      <c r="C649" s="97" t="s">
        <v>186</v>
      </c>
      <c r="D649" s="97" t="s">
        <v>3035</v>
      </c>
      <c r="E649" s="97" t="s">
        <v>65</v>
      </c>
      <c r="F649" s="97" t="s">
        <v>1241</v>
      </c>
      <c r="G649" s="96" t="s">
        <v>845</v>
      </c>
      <c r="H649" s="98">
        <v>45622</v>
      </c>
      <c r="I649" s="96" t="s">
        <v>206</v>
      </c>
      <c r="J649" s="96">
        <v>2024</v>
      </c>
      <c r="K649" s="97" t="s">
        <v>116</v>
      </c>
      <c r="L649" s="97"/>
      <c r="M649" s="97" t="s">
        <v>116</v>
      </c>
      <c r="N649" s="96" t="s">
        <v>116</v>
      </c>
      <c r="O649" s="97" t="s">
        <v>32</v>
      </c>
      <c r="P649" s="98"/>
      <c r="Q649" s="96"/>
      <c r="R649" s="96"/>
      <c r="S649" s="96" t="s">
        <v>3196</v>
      </c>
      <c r="T649" s="96"/>
      <c r="U649" s="97"/>
      <c r="V649" s="97"/>
      <c r="W649" s="104" t="s">
        <v>50</v>
      </c>
      <c r="X649" s="104" t="s">
        <v>50</v>
      </c>
      <c r="Y649" s="98"/>
      <c r="Z649" s="97" t="s">
        <v>1653</v>
      </c>
      <c r="AA649" s="96" t="s">
        <v>34</v>
      </c>
      <c r="AB649" s="9">
        <f t="shared" ca="1" si="50"/>
        <v>689</v>
      </c>
      <c r="AC649" s="9" t="str">
        <f t="shared" ca="1" si="51"/>
        <v>Above 1 Year</v>
      </c>
      <c r="AD649" s="9" t="str">
        <f t="shared" ca="1" si="52"/>
        <v/>
      </c>
      <c r="AE649" s="9" t="str">
        <f t="shared" ca="1" si="53"/>
        <v/>
      </c>
      <c r="AF649" s="97" t="s">
        <v>402</v>
      </c>
      <c r="AG649" s="97" t="s">
        <v>4584</v>
      </c>
      <c r="AH649" s="97" t="str">
        <f t="shared" ca="1" si="54"/>
        <v>Above 1 Year</v>
      </c>
    </row>
    <row r="650" spans="1:34" s="24" customFormat="1" ht="25.5" customHeight="1" x14ac:dyDescent="0.25">
      <c r="A650" s="96">
        <v>649</v>
      </c>
      <c r="B650" s="61" t="s">
        <v>2808</v>
      </c>
      <c r="C650" s="97" t="s">
        <v>41</v>
      </c>
      <c r="D650" s="97" t="s">
        <v>2685</v>
      </c>
      <c r="E650" s="97" t="s">
        <v>113</v>
      </c>
      <c r="F650" s="97" t="s">
        <v>1504</v>
      </c>
      <c r="G650" s="96" t="s">
        <v>1654</v>
      </c>
      <c r="H650" s="98">
        <v>45623</v>
      </c>
      <c r="I650" s="96" t="s">
        <v>206</v>
      </c>
      <c r="J650" s="96">
        <v>2024</v>
      </c>
      <c r="K650" s="97" t="s">
        <v>39</v>
      </c>
      <c r="L650" s="97"/>
      <c r="M650" s="97" t="s">
        <v>39</v>
      </c>
      <c r="N650" s="96" t="s">
        <v>31</v>
      </c>
      <c r="O650" s="97" t="s">
        <v>32</v>
      </c>
      <c r="P650" s="98">
        <v>45733</v>
      </c>
      <c r="Q650" s="96"/>
      <c r="R650" s="96"/>
      <c r="S650" s="96" t="s">
        <v>3196</v>
      </c>
      <c r="T650" s="96"/>
      <c r="U650" s="97"/>
      <c r="V650" s="97"/>
      <c r="W650" s="104" t="s">
        <v>33</v>
      </c>
      <c r="X650" s="104" t="s">
        <v>33</v>
      </c>
      <c r="Y650" s="98">
        <v>45733</v>
      </c>
      <c r="Z650" s="97" t="s">
        <v>1655</v>
      </c>
      <c r="AA650" s="96" t="s">
        <v>34</v>
      </c>
      <c r="AB650" s="9">
        <f t="shared" ca="1" si="50"/>
        <v>688</v>
      </c>
      <c r="AC650" s="9" t="str">
        <f t="shared" ca="1" si="51"/>
        <v>Above 1 Year</v>
      </c>
      <c r="AD650" s="9">
        <f t="shared" ca="1" si="52"/>
        <v>578</v>
      </c>
      <c r="AE650" s="9" t="str">
        <f t="shared" ca="1" si="53"/>
        <v>Above 1 Year</v>
      </c>
      <c r="AF650" s="97" t="s">
        <v>203</v>
      </c>
      <c r="AG650" s="97" t="s">
        <v>4585</v>
      </c>
      <c r="AH650" s="97" t="str">
        <f t="shared" si="54"/>
        <v/>
      </c>
    </row>
    <row r="651" spans="1:34" s="24" customFormat="1" ht="25.5" customHeight="1" x14ac:dyDescent="0.25">
      <c r="A651" s="96">
        <v>650</v>
      </c>
      <c r="B651" s="61" t="s">
        <v>2810</v>
      </c>
      <c r="C651" s="97">
        <v>0</v>
      </c>
      <c r="D651" s="97" t="s">
        <v>2688</v>
      </c>
      <c r="E651" s="97" t="s">
        <v>68</v>
      </c>
      <c r="F651" s="97" t="s">
        <v>1656</v>
      </c>
      <c r="G651" s="96" t="s">
        <v>1027</v>
      </c>
      <c r="H651" s="98">
        <v>45625</v>
      </c>
      <c r="I651" s="96" t="s">
        <v>206</v>
      </c>
      <c r="J651" s="96">
        <v>2024</v>
      </c>
      <c r="K651" s="97" t="s">
        <v>48</v>
      </c>
      <c r="L651" s="97"/>
      <c r="M651" s="97" t="s">
        <v>49</v>
      </c>
      <c r="N651" s="96" t="s">
        <v>31</v>
      </c>
      <c r="O651" s="97" t="s">
        <v>32</v>
      </c>
      <c r="P651" s="98"/>
      <c r="Q651" s="96"/>
      <c r="R651" s="96"/>
      <c r="S651" s="96" t="s">
        <v>3196</v>
      </c>
      <c r="T651" s="96"/>
      <c r="U651" s="97"/>
      <c r="V651" s="97"/>
      <c r="W651" s="104" t="s">
        <v>112</v>
      </c>
      <c r="X651" s="104" t="s">
        <v>112</v>
      </c>
      <c r="Y651" s="98"/>
      <c r="Z651" s="97" t="s">
        <v>1657</v>
      </c>
      <c r="AA651" s="96" t="s">
        <v>34</v>
      </c>
      <c r="AB651" s="9">
        <f t="shared" ca="1" si="50"/>
        <v>686</v>
      </c>
      <c r="AC651" s="9" t="str">
        <f t="shared" ca="1" si="51"/>
        <v>Above 1 Year</v>
      </c>
      <c r="AD651" s="9" t="str">
        <f t="shared" ca="1" si="52"/>
        <v/>
      </c>
      <c r="AE651" s="9" t="str">
        <f t="shared" ca="1" si="53"/>
        <v/>
      </c>
      <c r="AF651" s="97" t="s">
        <v>207</v>
      </c>
      <c r="AG651" s="97" t="s">
        <v>4586</v>
      </c>
      <c r="AH651" s="97" t="str">
        <f t="shared" ca="1" si="54"/>
        <v>Above 1 Year</v>
      </c>
    </row>
    <row r="652" spans="1:34" s="24" customFormat="1" ht="25.5" customHeight="1" x14ac:dyDescent="0.25">
      <c r="A652" s="96">
        <v>651</v>
      </c>
      <c r="B652" s="61" t="s">
        <v>2808</v>
      </c>
      <c r="C652" s="97" t="s">
        <v>57</v>
      </c>
      <c r="D652" s="97" t="s">
        <v>2698</v>
      </c>
      <c r="E652" s="97" t="s">
        <v>58</v>
      </c>
      <c r="F652" s="97" t="s">
        <v>1374</v>
      </c>
      <c r="G652" s="96" t="s">
        <v>264</v>
      </c>
      <c r="H652" s="98">
        <v>45625</v>
      </c>
      <c r="I652" s="96" t="s">
        <v>206</v>
      </c>
      <c r="J652" s="96">
        <v>2024</v>
      </c>
      <c r="K652" s="97" t="s">
        <v>59</v>
      </c>
      <c r="L652" s="97" t="s">
        <v>265</v>
      </c>
      <c r="M652" s="97" t="s">
        <v>59</v>
      </c>
      <c r="N652" s="96" t="s">
        <v>60</v>
      </c>
      <c r="O652" s="97" t="s">
        <v>32</v>
      </c>
      <c r="P652" s="98"/>
      <c r="Q652" s="96"/>
      <c r="R652" s="96"/>
      <c r="S652" s="96" t="s">
        <v>3196</v>
      </c>
      <c r="T652" s="96"/>
      <c r="U652" s="97"/>
      <c r="V652" s="97"/>
      <c r="W652" s="104" t="s">
        <v>112</v>
      </c>
      <c r="X652" s="104" t="s">
        <v>112</v>
      </c>
      <c r="Y652" s="98"/>
      <c r="Z652" s="97" t="s">
        <v>1658</v>
      </c>
      <c r="AA652" s="96" t="s">
        <v>34</v>
      </c>
      <c r="AB652" s="9">
        <f t="shared" ca="1" si="50"/>
        <v>686</v>
      </c>
      <c r="AC652" s="9" t="str">
        <f t="shared" ca="1" si="51"/>
        <v>Above 1 Year</v>
      </c>
      <c r="AD652" s="9" t="str">
        <f t="shared" ca="1" si="52"/>
        <v/>
      </c>
      <c r="AE652" s="9" t="str">
        <f t="shared" ca="1" si="53"/>
        <v/>
      </c>
      <c r="AF652" s="97" t="s">
        <v>229</v>
      </c>
      <c r="AG652" s="97" t="s">
        <v>4587</v>
      </c>
      <c r="AH652" s="97" t="str">
        <f t="shared" ca="1" si="54"/>
        <v>Above 1 Year</v>
      </c>
    </row>
    <row r="653" spans="1:34" s="24" customFormat="1" ht="25.5" customHeight="1" x14ac:dyDescent="0.25">
      <c r="A653" s="96">
        <v>652</v>
      </c>
      <c r="B653" s="61" t="s">
        <v>2660</v>
      </c>
      <c r="C653" s="97" t="s">
        <v>37</v>
      </c>
      <c r="D653" s="97" t="s">
        <v>2676</v>
      </c>
      <c r="E653" s="97" t="s">
        <v>107</v>
      </c>
      <c r="F653" s="97" t="s">
        <v>794</v>
      </c>
      <c r="G653" s="96" t="s">
        <v>795</v>
      </c>
      <c r="H653" s="98">
        <v>45626</v>
      </c>
      <c r="I653" s="96" t="s">
        <v>206</v>
      </c>
      <c r="J653" s="96">
        <v>2024</v>
      </c>
      <c r="K653" s="97" t="s">
        <v>77</v>
      </c>
      <c r="L653" s="97"/>
      <c r="M653" s="97" t="s">
        <v>72</v>
      </c>
      <c r="N653" s="96" t="s">
        <v>31</v>
      </c>
      <c r="O653" s="97" t="s">
        <v>32</v>
      </c>
      <c r="P653" s="98"/>
      <c r="Q653" s="96"/>
      <c r="R653" s="96"/>
      <c r="S653" s="96" t="s">
        <v>3196</v>
      </c>
      <c r="T653" s="96"/>
      <c r="U653" s="97"/>
      <c r="V653" s="97"/>
      <c r="W653" s="104" t="s">
        <v>141</v>
      </c>
      <c r="X653" s="104" t="s">
        <v>33</v>
      </c>
      <c r="Y653" s="98">
        <v>46300</v>
      </c>
      <c r="Z653" s="97" t="s">
        <v>796</v>
      </c>
      <c r="AA653" s="96" t="s">
        <v>34</v>
      </c>
      <c r="AB653" s="9">
        <f t="shared" ca="1" si="50"/>
        <v>685</v>
      </c>
      <c r="AC653" s="9" t="str">
        <f t="shared" ca="1" si="51"/>
        <v>Above 1 Year</v>
      </c>
      <c r="AD653" s="9">
        <f t="shared" ca="1" si="52"/>
        <v>11</v>
      </c>
      <c r="AE653" s="9" t="str">
        <f t="shared" ca="1" si="53"/>
        <v>Below 45 Days</v>
      </c>
      <c r="AF653" s="97" t="s">
        <v>378</v>
      </c>
      <c r="AG653" s="97" t="s">
        <v>4588</v>
      </c>
      <c r="AH653" s="97" t="str">
        <f t="shared" si="54"/>
        <v/>
      </c>
    </row>
    <row r="654" spans="1:34" s="24" customFormat="1" ht="25.5" customHeight="1" x14ac:dyDescent="0.25">
      <c r="A654" s="96">
        <v>653</v>
      </c>
      <c r="B654" s="61" t="s">
        <v>2660</v>
      </c>
      <c r="C654" s="97" t="s">
        <v>37</v>
      </c>
      <c r="D654" s="97" t="s">
        <v>2683</v>
      </c>
      <c r="E654" s="97" t="s">
        <v>90</v>
      </c>
      <c r="F654" s="97" t="s">
        <v>1314</v>
      </c>
      <c r="G654" s="96" t="s">
        <v>980</v>
      </c>
      <c r="H654" s="98">
        <v>45626</v>
      </c>
      <c r="I654" s="96" t="s">
        <v>206</v>
      </c>
      <c r="J654" s="96">
        <v>2024</v>
      </c>
      <c r="K654" s="97" t="s">
        <v>77</v>
      </c>
      <c r="L654" s="97"/>
      <c r="M654" s="97" t="s">
        <v>72</v>
      </c>
      <c r="N654" s="96" t="s">
        <v>31</v>
      </c>
      <c r="O654" s="97" t="s">
        <v>32</v>
      </c>
      <c r="P654" s="98"/>
      <c r="Q654" s="96"/>
      <c r="R654" s="96"/>
      <c r="S654" s="96" t="s">
        <v>3196</v>
      </c>
      <c r="T654" s="96"/>
      <c r="U654" s="97"/>
      <c r="V654" s="97"/>
      <c r="W654" s="104" t="s">
        <v>112</v>
      </c>
      <c r="X654" s="104" t="s">
        <v>112</v>
      </c>
      <c r="Y654" s="98"/>
      <c r="Z654" s="97" t="s">
        <v>1660</v>
      </c>
      <c r="AA654" s="96" t="s">
        <v>34</v>
      </c>
      <c r="AB654" s="9">
        <f t="shared" ca="1" si="50"/>
        <v>685</v>
      </c>
      <c r="AC654" s="9" t="str">
        <f t="shared" ca="1" si="51"/>
        <v>Above 1 Year</v>
      </c>
      <c r="AD654" s="9" t="str">
        <f t="shared" ca="1" si="52"/>
        <v/>
      </c>
      <c r="AE654" s="9" t="str">
        <f t="shared" ca="1" si="53"/>
        <v/>
      </c>
      <c r="AF654" s="97" t="s">
        <v>378</v>
      </c>
      <c r="AG654" s="97" t="s">
        <v>4589</v>
      </c>
      <c r="AH654" s="97" t="str">
        <f t="shared" ca="1" si="54"/>
        <v>Above 1 Year</v>
      </c>
    </row>
    <row r="655" spans="1:34" s="24" customFormat="1" ht="25.5" customHeight="1" x14ac:dyDescent="0.25">
      <c r="A655" s="96">
        <v>654</v>
      </c>
      <c r="B655" s="61" t="s">
        <v>2810</v>
      </c>
      <c r="C655" s="97">
        <v>0</v>
      </c>
      <c r="D655" s="97" t="s">
        <v>2688</v>
      </c>
      <c r="E655" s="97" t="s">
        <v>68</v>
      </c>
      <c r="F655" s="97" t="s">
        <v>1661</v>
      </c>
      <c r="G655" s="96" t="s">
        <v>1027</v>
      </c>
      <c r="H655" s="98">
        <v>45626</v>
      </c>
      <c r="I655" s="96" t="s">
        <v>206</v>
      </c>
      <c r="J655" s="96">
        <v>2024</v>
      </c>
      <c r="K655" s="97" t="s">
        <v>48</v>
      </c>
      <c r="L655" s="97"/>
      <c r="M655" s="97" t="s">
        <v>49</v>
      </c>
      <c r="N655" s="96" t="s">
        <v>31</v>
      </c>
      <c r="O655" s="97" t="s">
        <v>32</v>
      </c>
      <c r="P655" s="98"/>
      <c r="Q655" s="96"/>
      <c r="R655" s="96"/>
      <c r="S655" s="96" t="s">
        <v>3196</v>
      </c>
      <c r="T655" s="96"/>
      <c r="U655" s="97"/>
      <c r="V655" s="97"/>
      <c r="W655" s="104" t="s">
        <v>112</v>
      </c>
      <c r="X655" s="104" t="s">
        <v>112</v>
      </c>
      <c r="Y655" s="98"/>
      <c r="Z655" s="97" t="s">
        <v>1662</v>
      </c>
      <c r="AA655" s="96" t="s">
        <v>34</v>
      </c>
      <c r="AB655" s="9">
        <f t="shared" ca="1" si="50"/>
        <v>685</v>
      </c>
      <c r="AC655" s="9" t="str">
        <f t="shared" ca="1" si="51"/>
        <v>Above 1 Year</v>
      </c>
      <c r="AD655" s="9" t="str">
        <f t="shared" ca="1" si="52"/>
        <v/>
      </c>
      <c r="AE655" s="9" t="str">
        <f t="shared" ca="1" si="53"/>
        <v/>
      </c>
      <c r="AF655" s="97" t="s">
        <v>207</v>
      </c>
      <c r="AG655" s="97" t="s">
        <v>4590</v>
      </c>
      <c r="AH655" s="97" t="str">
        <f t="shared" ca="1" si="54"/>
        <v>Above 1 Year</v>
      </c>
    </row>
    <row r="656" spans="1:34" s="24" customFormat="1" ht="25.5" customHeight="1" x14ac:dyDescent="0.25">
      <c r="A656" s="96">
        <v>655</v>
      </c>
      <c r="B656" s="61" t="s">
        <v>2808</v>
      </c>
      <c r="C656" s="97" t="s">
        <v>185</v>
      </c>
      <c r="D656" s="97" t="s">
        <v>2693</v>
      </c>
      <c r="E656" s="97" t="s">
        <v>73</v>
      </c>
      <c r="F656" s="97" t="s">
        <v>1663</v>
      </c>
      <c r="G656" s="96" t="s">
        <v>1027</v>
      </c>
      <c r="H656" s="98">
        <v>45629</v>
      </c>
      <c r="I656" s="96" t="s">
        <v>233</v>
      </c>
      <c r="J656" s="96">
        <v>2024</v>
      </c>
      <c r="K656" s="97" t="s">
        <v>48</v>
      </c>
      <c r="L656" s="97"/>
      <c r="M656" s="97" t="s">
        <v>49</v>
      </c>
      <c r="N656" s="96" t="s">
        <v>31</v>
      </c>
      <c r="O656" s="97" t="s">
        <v>32</v>
      </c>
      <c r="P656" s="98"/>
      <c r="Q656" s="96"/>
      <c r="R656" s="96"/>
      <c r="S656" s="96" t="s">
        <v>3196</v>
      </c>
      <c r="T656" s="96"/>
      <c r="U656" s="97"/>
      <c r="V656" s="97"/>
      <c r="W656" s="104" t="s">
        <v>112</v>
      </c>
      <c r="X656" s="104" t="s">
        <v>112</v>
      </c>
      <c r="Y656" s="98"/>
      <c r="Z656" s="97" t="s">
        <v>1664</v>
      </c>
      <c r="AA656" s="96" t="s">
        <v>34</v>
      </c>
      <c r="AB656" s="9">
        <f t="shared" ca="1" si="50"/>
        <v>682</v>
      </c>
      <c r="AC656" s="9" t="str">
        <f t="shared" ca="1" si="51"/>
        <v>Above 1 Year</v>
      </c>
      <c r="AD656" s="9" t="str">
        <f t="shared" ca="1" si="52"/>
        <v/>
      </c>
      <c r="AE656" s="9" t="str">
        <f t="shared" ca="1" si="53"/>
        <v/>
      </c>
      <c r="AF656" s="97" t="s">
        <v>207</v>
      </c>
      <c r="AG656" s="97" t="s">
        <v>4591</v>
      </c>
      <c r="AH656" s="97" t="str">
        <f t="shared" ca="1" si="54"/>
        <v>Above 1 Year</v>
      </c>
    </row>
    <row r="657" spans="1:34" s="24" customFormat="1" ht="25.5" customHeight="1" x14ac:dyDescent="0.25">
      <c r="A657" s="96">
        <v>656</v>
      </c>
      <c r="B657" s="61" t="s">
        <v>2808</v>
      </c>
      <c r="C657" s="97">
        <v>0</v>
      </c>
      <c r="D657" s="99" t="s">
        <v>2715</v>
      </c>
      <c r="E657" s="99" t="s">
        <v>51</v>
      </c>
      <c r="F657" s="99" t="s">
        <v>1665</v>
      </c>
      <c r="G657" s="100" t="s">
        <v>1315</v>
      </c>
      <c r="H657" s="101">
        <v>45631</v>
      </c>
      <c r="I657" s="100" t="s">
        <v>233</v>
      </c>
      <c r="J657" s="100">
        <v>2024</v>
      </c>
      <c r="K657" s="102" t="s">
        <v>70</v>
      </c>
      <c r="L657" s="99"/>
      <c r="M657" s="99" t="s">
        <v>70</v>
      </c>
      <c r="N657" s="100" t="s">
        <v>70</v>
      </c>
      <c r="O657" s="99" t="s">
        <v>32</v>
      </c>
      <c r="P657" s="101"/>
      <c r="Q657" s="100"/>
      <c r="R657" s="100"/>
      <c r="S657" s="96" t="s">
        <v>3196</v>
      </c>
      <c r="T657" s="100"/>
      <c r="U657" s="99"/>
      <c r="V657" s="99"/>
      <c r="W657" s="104" t="s">
        <v>112</v>
      </c>
      <c r="X657" s="104" t="s">
        <v>112</v>
      </c>
      <c r="Y657" s="98"/>
      <c r="Z657" s="99" t="s">
        <v>1666</v>
      </c>
      <c r="AA657" s="100" t="s">
        <v>34</v>
      </c>
      <c r="AB657" s="9">
        <f t="shared" ca="1" si="50"/>
        <v>680</v>
      </c>
      <c r="AC657" s="9" t="str">
        <f t="shared" ca="1" si="51"/>
        <v>Above 1 Year</v>
      </c>
      <c r="AD657" s="9" t="str">
        <f t="shared" ca="1" si="52"/>
        <v/>
      </c>
      <c r="AE657" s="9" t="str">
        <f t="shared" ca="1" si="53"/>
        <v/>
      </c>
      <c r="AF657" s="100" t="s">
        <v>254</v>
      </c>
      <c r="AG657" s="97" t="s">
        <v>4592</v>
      </c>
      <c r="AH657" s="97" t="str">
        <f t="shared" ca="1" si="54"/>
        <v>Above 1 Year</v>
      </c>
    </row>
    <row r="658" spans="1:34" s="24" customFormat="1" ht="25.5" customHeight="1" x14ac:dyDescent="0.25">
      <c r="A658" s="96">
        <v>657</v>
      </c>
      <c r="B658" s="61" t="s">
        <v>2810</v>
      </c>
      <c r="C658" s="97" t="s">
        <v>186</v>
      </c>
      <c r="D658" s="97" t="s">
        <v>3035</v>
      </c>
      <c r="E658" s="97" t="s">
        <v>65</v>
      </c>
      <c r="F658" s="97" t="s">
        <v>857</v>
      </c>
      <c r="G658" s="96" t="s">
        <v>858</v>
      </c>
      <c r="H658" s="98">
        <v>45632</v>
      </c>
      <c r="I658" s="96" t="s">
        <v>233</v>
      </c>
      <c r="J658" s="96">
        <v>2024</v>
      </c>
      <c r="K658" s="97" t="s">
        <v>94</v>
      </c>
      <c r="L658" s="97"/>
      <c r="M658" s="97" t="s">
        <v>94</v>
      </c>
      <c r="N658" s="96" t="s">
        <v>31</v>
      </c>
      <c r="O658" s="97" t="s">
        <v>45</v>
      </c>
      <c r="P658" s="98"/>
      <c r="Q658" s="96"/>
      <c r="R658" s="96"/>
      <c r="S658" s="96" t="s">
        <v>3196</v>
      </c>
      <c r="T658" s="96"/>
      <c r="U658" s="97"/>
      <c r="V658" s="97"/>
      <c r="W658" s="104" t="s">
        <v>112</v>
      </c>
      <c r="X658" s="104" t="s">
        <v>50</v>
      </c>
      <c r="Y658" s="98"/>
      <c r="Z658" s="97" t="s">
        <v>859</v>
      </c>
      <c r="AA658" s="96" t="s">
        <v>34</v>
      </c>
      <c r="AB658" s="9">
        <f t="shared" ca="1" si="50"/>
        <v>679</v>
      </c>
      <c r="AC658" s="9" t="str">
        <f t="shared" ca="1" si="51"/>
        <v>Above 1 Year</v>
      </c>
      <c r="AD658" s="9" t="str">
        <f t="shared" ca="1" si="52"/>
        <v/>
      </c>
      <c r="AE658" s="9" t="str">
        <f t="shared" ca="1" si="53"/>
        <v/>
      </c>
      <c r="AF658" s="97" t="s">
        <v>245</v>
      </c>
      <c r="AG658" s="97" t="s">
        <v>4593</v>
      </c>
      <c r="AH658" s="97" t="str">
        <f t="shared" ca="1" si="54"/>
        <v>Above 1 Year</v>
      </c>
    </row>
    <row r="659" spans="1:34" s="24" customFormat="1" ht="25.5" customHeight="1" x14ac:dyDescent="0.25">
      <c r="A659" s="96">
        <v>658</v>
      </c>
      <c r="B659" s="61" t="s">
        <v>2810</v>
      </c>
      <c r="C659" s="97">
        <v>0</v>
      </c>
      <c r="D659" s="97" t="s">
        <v>2689</v>
      </c>
      <c r="E659" s="97" t="s">
        <v>68</v>
      </c>
      <c r="F659" s="97" t="s">
        <v>1667</v>
      </c>
      <c r="G659" s="96" t="s">
        <v>286</v>
      </c>
      <c r="H659" s="98">
        <v>45633</v>
      </c>
      <c r="I659" s="96" t="s">
        <v>233</v>
      </c>
      <c r="J659" s="96">
        <v>2024</v>
      </c>
      <c r="K659" s="97" t="s">
        <v>94</v>
      </c>
      <c r="L659" s="97"/>
      <c r="M659" s="97" t="s">
        <v>94</v>
      </c>
      <c r="N659" s="96" t="s">
        <v>31</v>
      </c>
      <c r="O659" s="97" t="s">
        <v>32</v>
      </c>
      <c r="P659" s="98"/>
      <c r="Q659" s="96"/>
      <c r="R659" s="96"/>
      <c r="S659" s="96" t="s">
        <v>3196</v>
      </c>
      <c r="T659" s="96"/>
      <c r="U659" s="97"/>
      <c r="V659" s="97"/>
      <c r="W659" s="104" t="s">
        <v>50</v>
      </c>
      <c r="X659" s="104" t="s">
        <v>50</v>
      </c>
      <c r="Y659" s="98"/>
      <c r="Z659" s="97" t="s">
        <v>1668</v>
      </c>
      <c r="AA659" s="96" t="s">
        <v>34</v>
      </c>
      <c r="AB659" s="9">
        <f t="shared" ca="1" si="50"/>
        <v>678</v>
      </c>
      <c r="AC659" s="9" t="str">
        <f t="shared" ca="1" si="51"/>
        <v>Above 1 Year</v>
      </c>
      <c r="AD659" s="9" t="str">
        <f t="shared" ca="1" si="52"/>
        <v/>
      </c>
      <c r="AE659" s="9" t="str">
        <f t="shared" ca="1" si="53"/>
        <v/>
      </c>
      <c r="AF659" s="97" t="s">
        <v>245</v>
      </c>
      <c r="AG659" s="97" t="s">
        <v>4594</v>
      </c>
      <c r="AH659" s="97" t="str">
        <f t="shared" ca="1" si="54"/>
        <v>Above 1 Year</v>
      </c>
    </row>
    <row r="660" spans="1:34" s="24" customFormat="1" ht="25.5" customHeight="1" x14ac:dyDescent="0.25">
      <c r="A660" s="96">
        <v>659</v>
      </c>
      <c r="B660" s="61" t="s">
        <v>2810</v>
      </c>
      <c r="C660" s="97" t="s">
        <v>186</v>
      </c>
      <c r="D660" s="97" t="s">
        <v>3035</v>
      </c>
      <c r="E660" s="97" t="s">
        <v>66</v>
      </c>
      <c r="F660" s="97" t="s">
        <v>1505</v>
      </c>
      <c r="G660" s="96" t="s">
        <v>845</v>
      </c>
      <c r="H660" s="98">
        <v>45635</v>
      </c>
      <c r="I660" s="96" t="s">
        <v>233</v>
      </c>
      <c r="J660" s="96">
        <v>2024</v>
      </c>
      <c r="K660" s="97" t="s">
        <v>116</v>
      </c>
      <c r="L660" s="97"/>
      <c r="M660" s="97" t="s">
        <v>116</v>
      </c>
      <c r="N660" s="96" t="s">
        <v>116</v>
      </c>
      <c r="O660" s="97" t="s">
        <v>32</v>
      </c>
      <c r="P660" s="98"/>
      <c r="Q660" s="96"/>
      <c r="R660" s="96"/>
      <c r="S660" s="96" t="s">
        <v>3196</v>
      </c>
      <c r="T660" s="96"/>
      <c r="U660" s="97"/>
      <c r="V660" s="97"/>
      <c r="W660" s="104" t="s">
        <v>50</v>
      </c>
      <c r="X660" s="104" t="s">
        <v>50</v>
      </c>
      <c r="Y660" s="98"/>
      <c r="Z660" s="97" t="s">
        <v>1669</v>
      </c>
      <c r="AA660" s="96" t="s">
        <v>34</v>
      </c>
      <c r="AB660" s="9">
        <f t="shared" ca="1" si="50"/>
        <v>676</v>
      </c>
      <c r="AC660" s="9" t="str">
        <f t="shared" ca="1" si="51"/>
        <v>Above 1 Year</v>
      </c>
      <c r="AD660" s="9" t="str">
        <f t="shared" ca="1" si="52"/>
        <v/>
      </c>
      <c r="AE660" s="9" t="str">
        <f t="shared" ca="1" si="53"/>
        <v/>
      </c>
      <c r="AF660" s="97" t="s">
        <v>402</v>
      </c>
      <c r="AG660" s="97" t="s">
        <v>4595</v>
      </c>
      <c r="AH660" s="97" t="str">
        <f t="shared" ca="1" si="54"/>
        <v>Above 1 Year</v>
      </c>
    </row>
    <row r="661" spans="1:34" s="24" customFormat="1" ht="25.5" customHeight="1" x14ac:dyDescent="0.25">
      <c r="A661" s="96">
        <v>660</v>
      </c>
      <c r="B661" s="61" t="s">
        <v>2810</v>
      </c>
      <c r="C661" s="97" t="s">
        <v>62</v>
      </c>
      <c r="D661" s="97"/>
      <c r="E661" s="97" t="s">
        <v>118</v>
      </c>
      <c r="F661" s="97" t="s">
        <v>1502</v>
      </c>
      <c r="G661" s="96" t="s">
        <v>1670</v>
      </c>
      <c r="H661" s="98">
        <v>45635</v>
      </c>
      <c r="I661" s="96" t="s">
        <v>233</v>
      </c>
      <c r="J661" s="96">
        <v>2024</v>
      </c>
      <c r="K661" s="97" t="s">
        <v>100</v>
      </c>
      <c r="L661" s="97"/>
      <c r="M661" s="97" t="s">
        <v>100</v>
      </c>
      <c r="N661" s="96" t="s">
        <v>100</v>
      </c>
      <c r="O661" s="97" t="s">
        <v>32</v>
      </c>
      <c r="P661" s="98"/>
      <c r="Q661" s="96"/>
      <c r="R661" s="96"/>
      <c r="S661" s="96" t="s">
        <v>3196</v>
      </c>
      <c r="T661" s="96"/>
      <c r="U661" s="97"/>
      <c r="V661" s="97"/>
      <c r="W661" s="104" t="s">
        <v>33</v>
      </c>
      <c r="X661" s="104" t="s">
        <v>33</v>
      </c>
      <c r="Y661" s="98">
        <v>46276</v>
      </c>
      <c r="Z661" s="97" t="s">
        <v>1671</v>
      </c>
      <c r="AA661" s="96" t="s">
        <v>34</v>
      </c>
      <c r="AB661" s="9">
        <f t="shared" ca="1" si="50"/>
        <v>676</v>
      </c>
      <c r="AC661" s="9" t="str">
        <f t="shared" ca="1" si="51"/>
        <v>Above 1 Year</v>
      </c>
      <c r="AD661" s="9">
        <f t="shared" ca="1" si="52"/>
        <v>35</v>
      </c>
      <c r="AE661" s="9" t="str">
        <f t="shared" ca="1" si="53"/>
        <v>Below 45 Days</v>
      </c>
      <c r="AF661" s="97" t="s">
        <v>1672</v>
      </c>
      <c r="AG661" s="97" t="s">
        <v>4596</v>
      </c>
      <c r="AH661" s="97" t="str">
        <f t="shared" si="54"/>
        <v/>
      </c>
    </row>
    <row r="662" spans="1:34" s="24" customFormat="1" ht="25.5" customHeight="1" x14ac:dyDescent="0.25">
      <c r="A662" s="96">
        <v>661</v>
      </c>
      <c r="B662" s="61" t="s">
        <v>2808</v>
      </c>
      <c r="C662" s="97" t="s">
        <v>57</v>
      </c>
      <c r="D662" s="97" t="s">
        <v>2699</v>
      </c>
      <c r="E662" s="97" t="s">
        <v>105</v>
      </c>
      <c r="F662" s="97" t="s">
        <v>1335</v>
      </c>
      <c r="G662" s="96" t="s">
        <v>845</v>
      </c>
      <c r="H662" s="98">
        <v>45635</v>
      </c>
      <c r="I662" s="96" t="s">
        <v>233</v>
      </c>
      <c r="J662" s="96">
        <v>2024</v>
      </c>
      <c r="K662" s="97" t="s">
        <v>116</v>
      </c>
      <c r="L662" s="97"/>
      <c r="M662" s="97" t="s">
        <v>116</v>
      </c>
      <c r="N662" s="96" t="s">
        <v>116</v>
      </c>
      <c r="O662" s="97" t="s">
        <v>32</v>
      </c>
      <c r="P662" s="98"/>
      <c r="Q662" s="96"/>
      <c r="R662" s="96"/>
      <c r="S662" s="96" t="s">
        <v>3196</v>
      </c>
      <c r="T662" s="96"/>
      <c r="U662" s="97"/>
      <c r="V662" s="97"/>
      <c r="W662" s="104" t="s">
        <v>33</v>
      </c>
      <c r="X662" s="104" t="s">
        <v>33</v>
      </c>
      <c r="Y662" s="98">
        <v>46205</v>
      </c>
      <c r="Z662" s="97" t="s">
        <v>1673</v>
      </c>
      <c r="AA662" s="96" t="s">
        <v>34</v>
      </c>
      <c r="AB662" s="9">
        <f t="shared" ca="1" si="50"/>
        <v>676</v>
      </c>
      <c r="AC662" s="9" t="str">
        <f t="shared" ca="1" si="51"/>
        <v>Above 1 Year</v>
      </c>
      <c r="AD662" s="9">
        <f t="shared" ca="1" si="52"/>
        <v>106</v>
      </c>
      <c r="AE662" s="9" t="str">
        <f t="shared" ca="1" si="53"/>
        <v>Above 3 Months</v>
      </c>
      <c r="AF662" s="97" t="s">
        <v>402</v>
      </c>
      <c r="AG662" s="97" t="s">
        <v>4597</v>
      </c>
      <c r="AH662" s="97" t="str">
        <f t="shared" si="54"/>
        <v/>
      </c>
    </row>
    <row r="663" spans="1:34" s="24" customFormat="1" ht="25.5" customHeight="1" x14ac:dyDescent="0.25">
      <c r="A663" s="96">
        <v>662</v>
      </c>
      <c r="B663" s="61" t="s">
        <v>2810</v>
      </c>
      <c r="C663" s="97" t="s">
        <v>186</v>
      </c>
      <c r="D663" s="97" t="s">
        <v>3035</v>
      </c>
      <c r="E663" s="97" t="s">
        <v>65</v>
      </c>
      <c r="F663" s="97" t="s">
        <v>1353</v>
      </c>
      <c r="G663" s="96" t="s">
        <v>845</v>
      </c>
      <c r="H663" s="98">
        <v>45636</v>
      </c>
      <c r="I663" s="96" t="s">
        <v>233</v>
      </c>
      <c r="J663" s="96">
        <v>2024</v>
      </c>
      <c r="K663" s="97" t="s">
        <v>116</v>
      </c>
      <c r="L663" s="97"/>
      <c r="M663" s="97" t="s">
        <v>116</v>
      </c>
      <c r="N663" s="96" t="s">
        <v>116</v>
      </c>
      <c r="O663" s="97" t="s">
        <v>32</v>
      </c>
      <c r="P663" s="98"/>
      <c r="Q663" s="96"/>
      <c r="R663" s="96"/>
      <c r="S663" s="96" t="s">
        <v>3196</v>
      </c>
      <c r="T663" s="96"/>
      <c r="U663" s="97"/>
      <c r="V663" s="97"/>
      <c r="W663" s="104" t="s">
        <v>50</v>
      </c>
      <c r="X663" s="104" t="s">
        <v>50</v>
      </c>
      <c r="Y663" s="98"/>
      <c r="Z663" s="97" t="s">
        <v>1674</v>
      </c>
      <c r="AA663" s="96" t="s">
        <v>34</v>
      </c>
      <c r="AB663" s="9">
        <f t="shared" ca="1" si="50"/>
        <v>675</v>
      </c>
      <c r="AC663" s="9" t="str">
        <f t="shared" ca="1" si="51"/>
        <v>Above 1 Year</v>
      </c>
      <c r="AD663" s="9" t="str">
        <f t="shared" ca="1" si="52"/>
        <v/>
      </c>
      <c r="AE663" s="9" t="str">
        <f t="shared" ca="1" si="53"/>
        <v/>
      </c>
      <c r="AF663" s="97" t="s">
        <v>402</v>
      </c>
      <c r="AG663" s="97" t="s">
        <v>4598</v>
      </c>
      <c r="AH663" s="97" t="str">
        <f t="shared" ca="1" si="54"/>
        <v>Above 1 Year</v>
      </c>
    </row>
    <row r="664" spans="1:34" s="24" customFormat="1" ht="25.5" customHeight="1" x14ac:dyDescent="0.25">
      <c r="A664" s="96">
        <v>663</v>
      </c>
      <c r="B664" s="61" t="s">
        <v>2808</v>
      </c>
      <c r="C664" s="97" t="s">
        <v>41</v>
      </c>
      <c r="D664" s="97" t="s">
        <v>2701</v>
      </c>
      <c r="E664" s="97" t="s">
        <v>42</v>
      </c>
      <c r="F664" s="97" t="s">
        <v>1675</v>
      </c>
      <c r="G664" s="96" t="s">
        <v>1676</v>
      </c>
      <c r="H664" s="98">
        <v>45636</v>
      </c>
      <c r="I664" s="96" t="s">
        <v>233</v>
      </c>
      <c r="J664" s="96">
        <v>2024</v>
      </c>
      <c r="K664" s="97" t="s">
        <v>96</v>
      </c>
      <c r="L664" s="97"/>
      <c r="M664" s="97" t="s">
        <v>154</v>
      </c>
      <c r="N664" s="96" t="s">
        <v>31</v>
      </c>
      <c r="O664" s="97" t="s">
        <v>32</v>
      </c>
      <c r="P664" s="98">
        <v>45986</v>
      </c>
      <c r="Q664" s="96"/>
      <c r="R664" s="96"/>
      <c r="S664" s="96" t="s">
        <v>3196</v>
      </c>
      <c r="T664" s="96"/>
      <c r="U664" s="97"/>
      <c r="V664" s="97"/>
      <c r="W664" s="104" t="s">
        <v>33</v>
      </c>
      <c r="X664" s="104" t="s">
        <v>33</v>
      </c>
      <c r="Y664" s="98">
        <v>45986</v>
      </c>
      <c r="Z664" s="97" t="s">
        <v>1677</v>
      </c>
      <c r="AA664" s="96" t="s">
        <v>34</v>
      </c>
      <c r="AB664" s="9">
        <f t="shared" ca="1" si="50"/>
        <v>675</v>
      </c>
      <c r="AC664" s="9" t="str">
        <f t="shared" ca="1" si="51"/>
        <v>Above 1 Year</v>
      </c>
      <c r="AD664" s="9">
        <f t="shared" ca="1" si="52"/>
        <v>325</v>
      </c>
      <c r="AE664" s="9" t="str">
        <f t="shared" ca="1" si="53"/>
        <v>Above 6 Months</v>
      </c>
      <c r="AF664" s="97" t="s">
        <v>291</v>
      </c>
      <c r="AG664" s="97" t="s">
        <v>4599</v>
      </c>
      <c r="AH664" s="97" t="str">
        <f t="shared" si="54"/>
        <v/>
      </c>
    </row>
    <row r="665" spans="1:34" s="24" customFormat="1" ht="25.5" customHeight="1" x14ac:dyDescent="0.25">
      <c r="A665" s="96">
        <v>664</v>
      </c>
      <c r="B665" s="61" t="s">
        <v>2810</v>
      </c>
      <c r="C665" s="97" t="s">
        <v>62</v>
      </c>
      <c r="D665" s="97" t="s">
        <v>2709</v>
      </c>
      <c r="E665" s="97" t="s">
        <v>106</v>
      </c>
      <c r="F665" s="97" t="s">
        <v>1432</v>
      </c>
      <c r="G665" s="96" t="s">
        <v>1354</v>
      </c>
      <c r="H665" s="98">
        <v>45636</v>
      </c>
      <c r="I665" s="96" t="s">
        <v>233</v>
      </c>
      <c r="J665" s="96">
        <v>2024</v>
      </c>
      <c r="K665" s="97" t="s">
        <v>103</v>
      </c>
      <c r="L665" s="97"/>
      <c r="M665" s="97" t="s">
        <v>49</v>
      </c>
      <c r="N665" s="96" t="s">
        <v>31</v>
      </c>
      <c r="O665" s="97" t="s">
        <v>32</v>
      </c>
      <c r="P665" s="98"/>
      <c r="Q665" s="96"/>
      <c r="R665" s="96"/>
      <c r="S665" s="96" t="s">
        <v>3196</v>
      </c>
      <c r="T665" s="96"/>
      <c r="U665" s="97"/>
      <c r="V665" s="97"/>
      <c r="W665" s="104" t="s">
        <v>112</v>
      </c>
      <c r="X665" s="104" t="s">
        <v>112</v>
      </c>
      <c r="Y665" s="98"/>
      <c r="Z665" s="97" t="s">
        <v>1678</v>
      </c>
      <c r="AA665" s="96" t="s">
        <v>34</v>
      </c>
      <c r="AB665" s="9">
        <f t="shared" ca="1" si="50"/>
        <v>675</v>
      </c>
      <c r="AC665" s="9" t="str">
        <f t="shared" ca="1" si="51"/>
        <v>Above 1 Year</v>
      </c>
      <c r="AD665" s="9" t="str">
        <f t="shared" ca="1" si="52"/>
        <v/>
      </c>
      <c r="AE665" s="9" t="str">
        <f t="shared" ca="1" si="53"/>
        <v/>
      </c>
      <c r="AF665" s="97" t="s">
        <v>207</v>
      </c>
      <c r="AG665" s="97" t="s">
        <v>4600</v>
      </c>
      <c r="AH665" s="97" t="str">
        <f t="shared" ca="1" si="54"/>
        <v>Above 1 Year</v>
      </c>
    </row>
    <row r="666" spans="1:34" s="24" customFormat="1" ht="25.5" customHeight="1" x14ac:dyDescent="0.25">
      <c r="A666" s="96">
        <v>665</v>
      </c>
      <c r="B666" s="61" t="s">
        <v>2810</v>
      </c>
      <c r="C666" s="97">
        <v>0</v>
      </c>
      <c r="D666" s="97" t="s">
        <v>2688</v>
      </c>
      <c r="E666" s="97" t="s">
        <v>68</v>
      </c>
      <c r="F666" s="97" t="s">
        <v>1679</v>
      </c>
      <c r="G666" s="96" t="s">
        <v>1315</v>
      </c>
      <c r="H666" s="98">
        <v>45637</v>
      </c>
      <c r="I666" s="96" t="s">
        <v>233</v>
      </c>
      <c r="J666" s="96">
        <v>2024</v>
      </c>
      <c r="K666" s="97" t="s">
        <v>70</v>
      </c>
      <c r="L666" s="97"/>
      <c r="M666" s="97" t="s">
        <v>70</v>
      </c>
      <c r="N666" s="96" t="s">
        <v>70</v>
      </c>
      <c r="O666" s="97" t="s">
        <v>32</v>
      </c>
      <c r="P666" s="98"/>
      <c r="Q666" s="96"/>
      <c r="R666" s="96"/>
      <c r="S666" s="96" t="s">
        <v>3196</v>
      </c>
      <c r="T666" s="96"/>
      <c r="U666" s="97"/>
      <c r="V666" s="97"/>
      <c r="W666" s="104" t="s">
        <v>112</v>
      </c>
      <c r="X666" s="104" t="s">
        <v>112</v>
      </c>
      <c r="Y666" s="98"/>
      <c r="Z666" s="97" t="s">
        <v>1680</v>
      </c>
      <c r="AA666" s="96" t="s">
        <v>34</v>
      </c>
      <c r="AB666" s="9">
        <f t="shared" ca="1" si="50"/>
        <v>674</v>
      </c>
      <c r="AC666" s="9" t="str">
        <f t="shared" ca="1" si="51"/>
        <v>Above 1 Year</v>
      </c>
      <c r="AD666" s="9" t="str">
        <f t="shared" ca="1" si="52"/>
        <v/>
      </c>
      <c r="AE666" s="9" t="str">
        <f t="shared" ca="1" si="53"/>
        <v/>
      </c>
      <c r="AF666" s="97" t="s">
        <v>254</v>
      </c>
      <c r="AG666" s="97" t="s">
        <v>4601</v>
      </c>
      <c r="AH666" s="97" t="str">
        <f t="shared" ca="1" si="54"/>
        <v>Above 1 Year</v>
      </c>
    </row>
    <row r="667" spans="1:34" s="24" customFormat="1" ht="25.5" customHeight="1" x14ac:dyDescent="0.25">
      <c r="A667" s="96">
        <v>666</v>
      </c>
      <c r="B667" s="61" t="s">
        <v>2660</v>
      </c>
      <c r="C667" s="97" t="s">
        <v>37</v>
      </c>
      <c r="D667" s="97" t="s">
        <v>2672</v>
      </c>
      <c r="E667" s="97" t="s">
        <v>107</v>
      </c>
      <c r="F667" s="97" t="s">
        <v>797</v>
      </c>
      <c r="G667" s="96" t="s">
        <v>798</v>
      </c>
      <c r="H667" s="98">
        <v>45638</v>
      </c>
      <c r="I667" s="96" t="s">
        <v>233</v>
      </c>
      <c r="J667" s="96">
        <v>2024</v>
      </c>
      <c r="K667" s="97" t="s">
        <v>29</v>
      </c>
      <c r="L667" s="97"/>
      <c r="M667" s="97" t="s">
        <v>30</v>
      </c>
      <c r="N667" s="96" t="s">
        <v>31</v>
      </c>
      <c r="O667" s="97" t="s">
        <v>45</v>
      </c>
      <c r="P667" s="98"/>
      <c r="Q667" s="96"/>
      <c r="R667" s="96"/>
      <c r="S667" s="96" t="s">
        <v>3196</v>
      </c>
      <c r="T667" s="96"/>
      <c r="U667" s="97"/>
      <c r="V667" s="97"/>
      <c r="W667" s="104" t="s">
        <v>50</v>
      </c>
      <c r="X667" s="104" t="s">
        <v>50</v>
      </c>
      <c r="Y667" s="98"/>
      <c r="Z667" s="97" t="s">
        <v>799</v>
      </c>
      <c r="AA667" s="96" t="s">
        <v>34</v>
      </c>
      <c r="AB667" s="9">
        <f t="shared" ca="1" si="50"/>
        <v>673</v>
      </c>
      <c r="AC667" s="9" t="str">
        <f t="shared" ca="1" si="51"/>
        <v>Above 1 Year</v>
      </c>
      <c r="AD667" s="9" t="str">
        <f t="shared" ca="1" si="52"/>
        <v/>
      </c>
      <c r="AE667" s="9" t="str">
        <f t="shared" ca="1" si="53"/>
        <v/>
      </c>
      <c r="AF667" s="97" t="s">
        <v>563</v>
      </c>
      <c r="AG667" s="97" t="s">
        <v>4602</v>
      </c>
      <c r="AH667" s="97" t="str">
        <f t="shared" ca="1" si="54"/>
        <v>Above 1 Year</v>
      </c>
    </row>
    <row r="668" spans="1:34" s="24" customFormat="1" ht="25.5" customHeight="1" x14ac:dyDescent="0.25">
      <c r="A668" s="96">
        <v>667</v>
      </c>
      <c r="B668" s="61" t="s">
        <v>2660</v>
      </c>
      <c r="C668" s="97" t="s">
        <v>37</v>
      </c>
      <c r="D668" s="97" t="s">
        <v>2683</v>
      </c>
      <c r="E668" s="97" t="s">
        <v>90</v>
      </c>
      <c r="F668" s="97" t="s">
        <v>1371</v>
      </c>
      <c r="G668" s="96" t="s">
        <v>1637</v>
      </c>
      <c r="H668" s="98">
        <v>45638</v>
      </c>
      <c r="I668" s="96" t="s">
        <v>233</v>
      </c>
      <c r="J668" s="96">
        <v>2024</v>
      </c>
      <c r="K668" s="97" t="s">
        <v>122</v>
      </c>
      <c r="L668" s="97"/>
      <c r="M668" s="97" t="s">
        <v>49</v>
      </c>
      <c r="N668" s="96" t="s">
        <v>31</v>
      </c>
      <c r="O668" s="97" t="s">
        <v>32</v>
      </c>
      <c r="P668" s="98">
        <v>46120</v>
      </c>
      <c r="Q668" s="96"/>
      <c r="R668" s="96"/>
      <c r="S668" s="96" t="s">
        <v>3196</v>
      </c>
      <c r="T668" s="96"/>
      <c r="U668" s="97"/>
      <c r="V668" s="97"/>
      <c r="W668" s="104" t="s">
        <v>33</v>
      </c>
      <c r="X668" s="104" t="s">
        <v>33</v>
      </c>
      <c r="Y668" s="98">
        <v>46120</v>
      </c>
      <c r="Z668" s="97" t="s">
        <v>1681</v>
      </c>
      <c r="AA668" s="96" t="s">
        <v>34</v>
      </c>
      <c r="AB668" s="9">
        <f t="shared" ca="1" si="50"/>
        <v>673</v>
      </c>
      <c r="AC668" s="9" t="str">
        <f t="shared" ca="1" si="51"/>
        <v>Above 1 Year</v>
      </c>
      <c r="AD668" s="9">
        <f t="shared" ca="1" si="52"/>
        <v>191</v>
      </c>
      <c r="AE668" s="9" t="str">
        <f t="shared" ca="1" si="53"/>
        <v>Above 6 Months</v>
      </c>
      <c r="AF668" s="97" t="s">
        <v>207</v>
      </c>
      <c r="AG668" s="97" t="s">
        <v>4603</v>
      </c>
      <c r="AH668" s="97" t="str">
        <f t="shared" si="54"/>
        <v/>
      </c>
    </row>
    <row r="669" spans="1:34" s="24" customFormat="1" ht="25.5" customHeight="1" x14ac:dyDescent="0.25">
      <c r="A669" s="96">
        <v>668</v>
      </c>
      <c r="B669" s="61" t="s">
        <v>2660</v>
      </c>
      <c r="C669" s="97" t="s">
        <v>183</v>
      </c>
      <c r="D669" s="97" t="s">
        <v>2713</v>
      </c>
      <c r="E669" s="97" t="s">
        <v>74</v>
      </c>
      <c r="F669" s="97" t="s">
        <v>1579</v>
      </c>
      <c r="G669" s="96" t="s">
        <v>1051</v>
      </c>
      <c r="H669" s="98">
        <v>45639</v>
      </c>
      <c r="I669" s="96" t="s">
        <v>233</v>
      </c>
      <c r="J669" s="96">
        <v>2024</v>
      </c>
      <c r="K669" s="97" t="s">
        <v>117</v>
      </c>
      <c r="L669" s="97"/>
      <c r="M669" s="97" t="s">
        <v>117</v>
      </c>
      <c r="N669" s="96" t="s">
        <v>117</v>
      </c>
      <c r="O669" s="97" t="s">
        <v>32</v>
      </c>
      <c r="P669" s="98"/>
      <c r="Q669" s="96"/>
      <c r="R669" s="96"/>
      <c r="S669" s="96" t="s">
        <v>3196</v>
      </c>
      <c r="T669" s="96"/>
      <c r="U669" s="97"/>
      <c r="V669" s="97"/>
      <c r="W669" s="104" t="s">
        <v>112</v>
      </c>
      <c r="X669" s="104" t="s">
        <v>112</v>
      </c>
      <c r="Y669" s="98"/>
      <c r="Z669" s="97" t="s">
        <v>1682</v>
      </c>
      <c r="AA669" s="96" t="s">
        <v>34</v>
      </c>
      <c r="AB669" s="9">
        <f t="shared" ca="1" si="50"/>
        <v>672</v>
      </c>
      <c r="AC669" s="9" t="str">
        <f t="shared" ca="1" si="51"/>
        <v>Above 1 Year</v>
      </c>
      <c r="AD669" s="9" t="str">
        <f t="shared" ca="1" si="52"/>
        <v/>
      </c>
      <c r="AE669" s="9" t="str">
        <f t="shared" ca="1" si="53"/>
        <v/>
      </c>
      <c r="AF669" s="97" t="s">
        <v>1052</v>
      </c>
      <c r="AG669" s="97" t="s">
        <v>4604</v>
      </c>
      <c r="AH669" s="97" t="str">
        <f t="shared" ca="1" si="54"/>
        <v>Above 1 Year</v>
      </c>
    </row>
    <row r="670" spans="1:34" s="24" customFormat="1" ht="25.5" customHeight="1" x14ac:dyDescent="0.25">
      <c r="A670" s="96">
        <v>669</v>
      </c>
      <c r="B670" s="61" t="s">
        <v>2808</v>
      </c>
      <c r="C670" s="97" t="s">
        <v>57</v>
      </c>
      <c r="D670" s="97" t="s">
        <v>2699</v>
      </c>
      <c r="E670" s="97" t="s">
        <v>58</v>
      </c>
      <c r="F670" s="97" t="s">
        <v>1313</v>
      </c>
      <c r="G670" s="96" t="s">
        <v>475</v>
      </c>
      <c r="H670" s="98">
        <v>45640</v>
      </c>
      <c r="I670" s="96" t="s">
        <v>233</v>
      </c>
      <c r="J670" s="96">
        <v>2024</v>
      </c>
      <c r="K670" s="97" t="s">
        <v>116</v>
      </c>
      <c r="L670" s="97"/>
      <c r="M670" s="97" t="s">
        <v>116</v>
      </c>
      <c r="N670" s="96" t="s">
        <v>116</v>
      </c>
      <c r="O670" s="97" t="s">
        <v>32</v>
      </c>
      <c r="P670" s="98"/>
      <c r="Q670" s="96"/>
      <c r="R670" s="96"/>
      <c r="S670" s="96" t="s">
        <v>3196</v>
      </c>
      <c r="T670" s="96"/>
      <c r="U670" s="97"/>
      <c r="V670" s="97"/>
      <c r="W670" s="104" t="s">
        <v>50</v>
      </c>
      <c r="X670" s="104" t="s">
        <v>50</v>
      </c>
      <c r="Y670" s="98"/>
      <c r="Z670" s="97" t="s">
        <v>1683</v>
      </c>
      <c r="AA670" s="96" t="s">
        <v>34</v>
      </c>
      <c r="AB670" s="9">
        <f t="shared" ca="1" si="50"/>
        <v>671</v>
      </c>
      <c r="AC670" s="9" t="str">
        <f t="shared" ca="1" si="51"/>
        <v>Above 1 Year</v>
      </c>
      <c r="AD670" s="9" t="str">
        <f t="shared" ca="1" si="52"/>
        <v/>
      </c>
      <c r="AE670" s="9" t="str">
        <f t="shared" ca="1" si="53"/>
        <v/>
      </c>
      <c r="AF670" s="97" t="s">
        <v>402</v>
      </c>
      <c r="AG670" s="97" t="s">
        <v>4605</v>
      </c>
      <c r="AH670" s="97" t="str">
        <f t="shared" ca="1" si="54"/>
        <v>Above 1 Year</v>
      </c>
    </row>
    <row r="671" spans="1:34" s="24" customFormat="1" ht="25.5" customHeight="1" x14ac:dyDescent="0.25">
      <c r="A671" s="96">
        <v>670</v>
      </c>
      <c r="B671" s="61" t="s">
        <v>2660</v>
      </c>
      <c r="C671" s="97" t="s">
        <v>37</v>
      </c>
      <c r="D671" s="97" t="s">
        <v>2672</v>
      </c>
      <c r="E671" s="97" t="s">
        <v>38</v>
      </c>
      <c r="F671" s="97" t="s">
        <v>1684</v>
      </c>
      <c r="G671" s="96" t="s">
        <v>1685</v>
      </c>
      <c r="H671" s="98">
        <v>45641</v>
      </c>
      <c r="I671" s="96" t="s">
        <v>233</v>
      </c>
      <c r="J671" s="96">
        <v>2024</v>
      </c>
      <c r="K671" s="97" t="s">
        <v>108</v>
      </c>
      <c r="L671" s="97"/>
      <c r="M671" s="97" t="s">
        <v>54</v>
      </c>
      <c r="N671" s="96" t="s">
        <v>31</v>
      </c>
      <c r="O671" s="97" t="s">
        <v>45</v>
      </c>
      <c r="P671" s="98">
        <v>46034</v>
      </c>
      <c r="Q671" s="96"/>
      <c r="R671" s="96"/>
      <c r="S671" s="96" t="s">
        <v>3196</v>
      </c>
      <c r="T671" s="96"/>
      <c r="U671" s="97"/>
      <c r="V671" s="97"/>
      <c r="W671" s="104" t="s">
        <v>33</v>
      </c>
      <c r="X671" s="104" t="s">
        <v>33</v>
      </c>
      <c r="Y671" s="98">
        <v>46034</v>
      </c>
      <c r="Z671" s="97" t="s">
        <v>1686</v>
      </c>
      <c r="AA671" s="96" t="s">
        <v>34</v>
      </c>
      <c r="AB671" s="9">
        <f t="shared" ca="1" si="50"/>
        <v>670</v>
      </c>
      <c r="AC671" s="9" t="str">
        <f t="shared" ca="1" si="51"/>
        <v>Above 1 Year</v>
      </c>
      <c r="AD671" s="9">
        <f t="shared" ca="1" si="52"/>
        <v>277</v>
      </c>
      <c r="AE671" s="9" t="str">
        <f t="shared" ca="1" si="53"/>
        <v>Above 6 Months</v>
      </c>
      <c r="AF671" s="97" t="s">
        <v>706</v>
      </c>
      <c r="AG671" s="97" t="s">
        <v>4606</v>
      </c>
      <c r="AH671" s="97" t="str">
        <f t="shared" si="54"/>
        <v/>
      </c>
    </row>
    <row r="672" spans="1:34" s="24" customFormat="1" ht="25.5" customHeight="1" x14ac:dyDescent="0.25">
      <c r="A672" s="96">
        <v>671</v>
      </c>
      <c r="B672" s="61" t="s">
        <v>2660</v>
      </c>
      <c r="C672" s="97" t="s">
        <v>37</v>
      </c>
      <c r="D672" s="97" t="s">
        <v>2683</v>
      </c>
      <c r="E672" s="97" t="s">
        <v>90</v>
      </c>
      <c r="F672" s="97" t="s">
        <v>1687</v>
      </c>
      <c r="G672" s="96" t="s">
        <v>1688</v>
      </c>
      <c r="H672" s="98">
        <v>45641</v>
      </c>
      <c r="I672" s="96" t="s">
        <v>233</v>
      </c>
      <c r="J672" s="96">
        <v>2024</v>
      </c>
      <c r="K672" s="97" t="s">
        <v>75</v>
      </c>
      <c r="L672" s="97"/>
      <c r="M672" s="97" t="s">
        <v>54</v>
      </c>
      <c r="N672" s="96" t="s">
        <v>31</v>
      </c>
      <c r="O672" s="97" t="s">
        <v>32</v>
      </c>
      <c r="P672" s="98">
        <v>46024</v>
      </c>
      <c r="Q672" s="96" t="s">
        <v>191</v>
      </c>
      <c r="R672" s="96"/>
      <c r="S672" s="96" t="s">
        <v>3196</v>
      </c>
      <c r="T672" s="96"/>
      <c r="U672" s="97"/>
      <c r="V672" s="97"/>
      <c r="W672" s="104" t="s">
        <v>33</v>
      </c>
      <c r="X672" s="104" t="s">
        <v>33</v>
      </c>
      <c r="Y672" s="98">
        <v>46024</v>
      </c>
      <c r="Z672" s="97" t="s">
        <v>1689</v>
      </c>
      <c r="AA672" s="96" t="s">
        <v>34</v>
      </c>
      <c r="AB672" s="9">
        <f t="shared" ca="1" si="50"/>
        <v>670</v>
      </c>
      <c r="AC672" s="9" t="str">
        <f t="shared" ca="1" si="51"/>
        <v>Above 1 Year</v>
      </c>
      <c r="AD672" s="9">
        <f t="shared" ca="1" si="52"/>
        <v>287</v>
      </c>
      <c r="AE672" s="9" t="str">
        <f t="shared" ca="1" si="53"/>
        <v>Above 6 Months</v>
      </c>
      <c r="AF672" s="97" t="s">
        <v>216</v>
      </c>
      <c r="AG672" s="97" t="s">
        <v>4607</v>
      </c>
      <c r="AH672" s="97" t="str">
        <f t="shared" si="54"/>
        <v/>
      </c>
    </row>
    <row r="673" spans="1:34" s="24" customFormat="1" ht="25.5" customHeight="1" x14ac:dyDescent="0.25">
      <c r="A673" s="96">
        <v>672</v>
      </c>
      <c r="B673" s="61" t="s">
        <v>2660</v>
      </c>
      <c r="C673" s="97" t="s">
        <v>37</v>
      </c>
      <c r="D673" s="97" t="s">
        <v>2683</v>
      </c>
      <c r="E673" s="97" t="s">
        <v>90</v>
      </c>
      <c r="F673" s="97" t="s">
        <v>1690</v>
      </c>
      <c r="G673" s="96" t="s">
        <v>1691</v>
      </c>
      <c r="H673" s="98">
        <v>45641</v>
      </c>
      <c r="I673" s="96" t="s">
        <v>233</v>
      </c>
      <c r="J673" s="96">
        <v>2024</v>
      </c>
      <c r="K673" s="97" t="s">
        <v>75</v>
      </c>
      <c r="L673" s="97"/>
      <c r="M673" s="97" t="s">
        <v>54</v>
      </c>
      <c r="N673" s="96" t="s">
        <v>31</v>
      </c>
      <c r="O673" s="97" t="s">
        <v>32</v>
      </c>
      <c r="P673" s="98">
        <v>45965</v>
      </c>
      <c r="Q673" s="96" t="s">
        <v>191</v>
      </c>
      <c r="R673" s="96"/>
      <c r="S673" s="96" t="s">
        <v>3196</v>
      </c>
      <c r="T673" s="96"/>
      <c r="U673" s="97"/>
      <c r="V673" s="97"/>
      <c r="W673" s="104" t="s">
        <v>33</v>
      </c>
      <c r="X673" s="104" t="s">
        <v>33</v>
      </c>
      <c r="Y673" s="98">
        <v>45965</v>
      </c>
      <c r="Z673" s="97" t="s">
        <v>1692</v>
      </c>
      <c r="AA673" s="96" t="s">
        <v>34</v>
      </c>
      <c r="AB673" s="9">
        <f t="shared" ca="1" si="50"/>
        <v>670</v>
      </c>
      <c r="AC673" s="9" t="str">
        <f t="shared" ca="1" si="51"/>
        <v>Above 1 Year</v>
      </c>
      <c r="AD673" s="9">
        <f t="shared" ca="1" si="52"/>
        <v>346</v>
      </c>
      <c r="AE673" s="9" t="str">
        <f t="shared" ca="1" si="53"/>
        <v>Above 6 Months</v>
      </c>
      <c r="AF673" s="97" t="s">
        <v>216</v>
      </c>
      <c r="AG673" s="97" t="s">
        <v>4608</v>
      </c>
      <c r="AH673" s="97" t="str">
        <f t="shared" si="54"/>
        <v/>
      </c>
    </row>
    <row r="674" spans="1:34" s="24" customFormat="1" ht="25.5" customHeight="1" x14ac:dyDescent="0.25">
      <c r="A674" s="96">
        <v>673</v>
      </c>
      <c r="B674" s="61" t="s">
        <v>2808</v>
      </c>
      <c r="C674" s="97" t="s">
        <v>2661</v>
      </c>
      <c r="D674" s="97" t="s">
        <v>2692</v>
      </c>
      <c r="E674" s="97" t="s">
        <v>89</v>
      </c>
      <c r="F674" s="97" t="s">
        <v>1353</v>
      </c>
      <c r="G674" s="96" t="s">
        <v>707</v>
      </c>
      <c r="H674" s="98">
        <v>45641</v>
      </c>
      <c r="I674" s="96" t="s">
        <v>233</v>
      </c>
      <c r="J674" s="96">
        <v>2024</v>
      </c>
      <c r="K674" s="97" t="s">
        <v>71</v>
      </c>
      <c r="L674" s="97"/>
      <c r="M674" s="97" t="s">
        <v>72</v>
      </c>
      <c r="N674" s="96" t="s">
        <v>31</v>
      </c>
      <c r="O674" s="97" t="s">
        <v>32</v>
      </c>
      <c r="P674" s="98">
        <v>45709</v>
      </c>
      <c r="Q674" s="96"/>
      <c r="R674" s="96"/>
      <c r="S674" s="96" t="s">
        <v>3196</v>
      </c>
      <c r="T674" s="96"/>
      <c r="U674" s="97"/>
      <c r="V674" s="97"/>
      <c r="W674" s="104" t="s">
        <v>33</v>
      </c>
      <c r="X674" s="104" t="s">
        <v>33</v>
      </c>
      <c r="Y674" s="98">
        <v>45709</v>
      </c>
      <c r="Z674" s="97" t="s">
        <v>1693</v>
      </c>
      <c r="AA674" s="96" t="s">
        <v>34</v>
      </c>
      <c r="AB674" s="9">
        <f t="shared" ca="1" si="50"/>
        <v>670</v>
      </c>
      <c r="AC674" s="9" t="str">
        <f t="shared" ca="1" si="51"/>
        <v>Above 1 Year</v>
      </c>
      <c r="AD674" s="9">
        <f t="shared" ca="1" si="52"/>
        <v>602</v>
      </c>
      <c r="AE674" s="9" t="str">
        <f t="shared" ca="1" si="53"/>
        <v>Above 1 Year</v>
      </c>
      <c r="AF674" s="97" t="s">
        <v>378</v>
      </c>
      <c r="AG674" s="97" t="s">
        <v>4609</v>
      </c>
      <c r="AH674" s="97" t="str">
        <f t="shared" si="54"/>
        <v/>
      </c>
    </row>
    <row r="675" spans="1:34" s="24" customFormat="1" ht="25.5" customHeight="1" x14ac:dyDescent="0.25">
      <c r="A675" s="96">
        <v>674</v>
      </c>
      <c r="B675" s="61" t="s">
        <v>2660</v>
      </c>
      <c r="C675" s="97" t="s">
        <v>37</v>
      </c>
      <c r="D675" s="97" t="s">
        <v>2683</v>
      </c>
      <c r="E675" s="97" t="s">
        <v>90</v>
      </c>
      <c r="F675" s="97" t="s">
        <v>1694</v>
      </c>
      <c r="G675" s="96" t="s">
        <v>1027</v>
      </c>
      <c r="H675" s="98">
        <v>45643</v>
      </c>
      <c r="I675" s="96" t="s">
        <v>233</v>
      </c>
      <c r="J675" s="96">
        <v>2024</v>
      </c>
      <c r="K675" s="97" t="s">
        <v>48</v>
      </c>
      <c r="L675" s="97"/>
      <c r="M675" s="97" t="s">
        <v>49</v>
      </c>
      <c r="N675" s="96" t="s">
        <v>31</v>
      </c>
      <c r="O675" s="97" t="s">
        <v>32</v>
      </c>
      <c r="P675" s="98"/>
      <c r="Q675" s="96"/>
      <c r="R675" s="96"/>
      <c r="S675" s="96" t="s">
        <v>3196</v>
      </c>
      <c r="T675" s="96"/>
      <c r="U675" s="97"/>
      <c r="V675" s="97"/>
      <c r="W675" s="104" t="s">
        <v>112</v>
      </c>
      <c r="X675" s="104" t="s">
        <v>112</v>
      </c>
      <c r="Y675" s="98"/>
      <c r="Z675" s="97" t="s">
        <v>1695</v>
      </c>
      <c r="AA675" s="96" t="s">
        <v>34</v>
      </c>
      <c r="AB675" s="9">
        <f t="shared" ca="1" si="50"/>
        <v>668</v>
      </c>
      <c r="AC675" s="9" t="str">
        <f t="shared" ca="1" si="51"/>
        <v>Above 1 Year</v>
      </c>
      <c r="AD675" s="9" t="str">
        <f t="shared" ca="1" si="52"/>
        <v/>
      </c>
      <c r="AE675" s="9" t="str">
        <f t="shared" ca="1" si="53"/>
        <v/>
      </c>
      <c r="AF675" s="97" t="s">
        <v>207</v>
      </c>
      <c r="AG675" s="97" t="s">
        <v>4610</v>
      </c>
      <c r="AH675" s="97" t="str">
        <f t="shared" ca="1" si="54"/>
        <v>Above 1 Year</v>
      </c>
    </row>
    <row r="676" spans="1:34" s="24" customFormat="1" ht="25.5" customHeight="1" x14ac:dyDescent="0.25">
      <c r="A676" s="96">
        <v>675</v>
      </c>
      <c r="B676" s="61" t="s">
        <v>2808</v>
      </c>
      <c r="C676" s="97" t="s">
        <v>2661</v>
      </c>
      <c r="D676" s="97" t="s">
        <v>2692</v>
      </c>
      <c r="E676" s="97" t="s">
        <v>89</v>
      </c>
      <c r="F676" s="97" t="s">
        <v>1696</v>
      </c>
      <c r="G676" s="96" t="s">
        <v>1392</v>
      </c>
      <c r="H676" s="98">
        <v>45644</v>
      </c>
      <c r="I676" s="96" t="s">
        <v>233</v>
      </c>
      <c r="J676" s="96">
        <v>2024</v>
      </c>
      <c r="K676" s="97" t="s">
        <v>77</v>
      </c>
      <c r="L676" s="97"/>
      <c r="M676" s="97" t="s">
        <v>72</v>
      </c>
      <c r="N676" s="96" t="s">
        <v>31</v>
      </c>
      <c r="O676" s="97" t="s">
        <v>32</v>
      </c>
      <c r="P676" s="98"/>
      <c r="Q676" s="96"/>
      <c r="R676" s="96"/>
      <c r="S676" s="96" t="s">
        <v>3196</v>
      </c>
      <c r="T676" s="96"/>
      <c r="U676" s="97"/>
      <c r="V676" s="97"/>
      <c r="W676" s="104" t="s">
        <v>141</v>
      </c>
      <c r="X676" s="104" t="s">
        <v>141</v>
      </c>
      <c r="Y676" s="98"/>
      <c r="Z676" s="97" t="s">
        <v>1697</v>
      </c>
      <c r="AA676" s="96" t="s">
        <v>34</v>
      </c>
      <c r="AB676" s="9">
        <f t="shared" ca="1" si="50"/>
        <v>667</v>
      </c>
      <c r="AC676" s="9" t="str">
        <f t="shared" ca="1" si="51"/>
        <v>Above 1 Year</v>
      </c>
      <c r="AD676" s="9" t="str">
        <f t="shared" ca="1" si="52"/>
        <v/>
      </c>
      <c r="AE676" s="9" t="str">
        <f t="shared" ca="1" si="53"/>
        <v/>
      </c>
      <c r="AF676" s="97" t="s">
        <v>378</v>
      </c>
      <c r="AG676" s="97" t="s">
        <v>4611</v>
      </c>
      <c r="AH676" s="97" t="str">
        <f t="shared" ca="1" si="54"/>
        <v>Above 1 Year</v>
      </c>
    </row>
    <row r="677" spans="1:34" s="24" customFormat="1" ht="25.5" customHeight="1" x14ac:dyDescent="0.25">
      <c r="A677" s="96">
        <v>676</v>
      </c>
      <c r="B677" s="61" t="s">
        <v>2810</v>
      </c>
      <c r="C677" s="97">
        <v>0</v>
      </c>
      <c r="D677" s="97" t="s">
        <v>2688</v>
      </c>
      <c r="E677" s="97" t="s">
        <v>68</v>
      </c>
      <c r="F677" s="97" t="s">
        <v>1698</v>
      </c>
      <c r="G677" s="96" t="s">
        <v>1315</v>
      </c>
      <c r="H677" s="98">
        <v>45646</v>
      </c>
      <c r="I677" s="96" t="s">
        <v>233</v>
      </c>
      <c r="J677" s="96">
        <v>2024</v>
      </c>
      <c r="K677" s="97" t="s">
        <v>70</v>
      </c>
      <c r="L677" s="97"/>
      <c r="M677" s="97" t="s">
        <v>70</v>
      </c>
      <c r="N677" s="96" t="s">
        <v>70</v>
      </c>
      <c r="O677" s="97" t="s">
        <v>32</v>
      </c>
      <c r="P677" s="98"/>
      <c r="Q677" s="96"/>
      <c r="R677" s="96"/>
      <c r="S677" s="96" t="s">
        <v>3196</v>
      </c>
      <c r="T677" s="96"/>
      <c r="U677" s="97"/>
      <c r="V677" s="97"/>
      <c r="W677" s="104" t="s">
        <v>142</v>
      </c>
      <c r="X677" s="104" t="s">
        <v>142</v>
      </c>
      <c r="Y677" s="98"/>
      <c r="Z677" s="97" t="s">
        <v>1699</v>
      </c>
      <c r="AA677" s="96" t="s">
        <v>34</v>
      </c>
      <c r="AB677" s="9">
        <f t="shared" ca="1" si="50"/>
        <v>665</v>
      </c>
      <c r="AC677" s="9" t="str">
        <f t="shared" ca="1" si="51"/>
        <v>Above 1 Year</v>
      </c>
      <c r="AD677" s="9" t="str">
        <f t="shared" ca="1" si="52"/>
        <v/>
      </c>
      <c r="AE677" s="9" t="str">
        <f t="shared" ca="1" si="53"/>
        <v/>
      </c>
      <c r="AF677" s="97" t="s">
        <v>254</v>
      </c>
      <c r="AG677" s="97" t="s">
        <v>4612</v>
      </c>
      <c r="AH677" s="97" t="str">
        <f t="shared" ca="1" si="54"/>
        <v>Above 1 Year</v>
      </c>
    </row>
    <row r="678" spans="1:34" s="24" customFormat="1" ht="25.5" customHeight="1" x14ac:dyDescent="0.25">
      <c r="A678" s="96">
        <v>677</v>
      </c>
      <c r="B678" s="61" t="s">
        <v>2810</v>
      </c>
      <c r="C678" s="97">
        <v>0</v>
      </c>
      <c r="D678" s="99" t="s">
        <v>2689</v>
      </c>
      <c r="E678" s="99" t="s">
        <v>68</v>
      </c>
      <c r="F678" s="99" t="s">
        <v>1700</v>
      </c>
      <c r="G678" s="100" t="s">
        <v>1701</v>
      </c>
      <c r="H678" s="101">
        <v>45646</v>
      </c>
      <c r="I678" s="100" t="s">
        <v>233</v>
      </c>
      <c r="J678" s="100">
        <v>2024</v>
      </c>
      <c r="K678" s="102" t="s">
        <v>53</v>
      </c>
      <c r="L678" s="99"/>
      <c r="M678" s="99" t="s">
        <v>54</v>
      </c>
      <c r="N678" s="100" t="s">
        <v>31</v>
      </c>
      <c r="O678" s="99" t="s">
        <v>45</v>
      </c>
      <c r="P678" s="101"/>
      <c r="Q678" s="100"/>
      <c r="R678" s="100"/>
      <c r="S678" s="96" t="s">
        <v>3196</v>
      </c>
      <c r="T678" s="100"/>
      <c r="U678" s="99"/>
      <c r="V678" s="99"/>
      <c r="W678" s="104" t="s">
        <v>50</v>
      </c>
      <c r="X678" s="104" t="s">
        <v>50</v>
      </c>
      <c r="Y678" s="98"/>
      <c r="Z678" s="99" t="s">
        <v>1702</v>
      </c>
      <c r="AA678" s="100" t="s">
        <v>34</v>
      </c>
      <c r="AB678" s="9">
        <f t="shared" ca="1" si="50"/>
        <v>665</v>
      </c>
      <c r="AC678" s="9" t="str">
        <f t="shared" ca="1" si="51"/>
        <v>Above 1 Year</v>
      </c>
      <c r="AD678" s="9" t="str">
        <f t="shared" ca="1" si="52"/>
        <v/>
      </c>
      <c r="AE678" s="9" t="str">
        <f t="shared" ca="1" si="53"/>
        <v/>
      </c>
      <c r="AF678" s="100" t="s">
        <v>706</v>
      </c>
      <c r="AG678" s="97" t="s">
        <v>4613</v>
      </c>
      <c r="AH678" s="97" t="str">
        <f t="shared" ca="1" si="54"/>
        <v>Above 1 Year</v>
      </c>
    </row>
    <row r="679" spans="1:34" s="24" customFormat="1" ht="25.5" customHeight="1" x14ac:dyDescent="0.25">
      <c r="A679" s="96">
        <v>678</v>
      </c>
      <c r="B679" s="61" t="s">
        <v>2660</v>
      </c>
      <c r="C679" s="97" t="s">
        <v>183</v>
      </c>
      <c r="D679" s="97" t="s">
        <v>2713</v>
      </c>
      <c r="E679" s="97" t="s">
        <v>74</v>
      </c>
      <c r="F679" s="97" t="s">
        <v>1434</v>
      </c>
      <c r="G679" s="96" t="s">
        <v>600</v>
      </c>
      <c r="H679" s="98">
        <v>45648</v>
      </c>
      <c r="I679" s="96" t="s">
        <v>233</v>
      </c>
      <c r="J679" s="96">
        <v>2024</v>
      </c>
      <c r="K679" s="97" t="s">
        <v>48</v>
      </c>
      <c r="L679" s="97"/>
      <c r="M679" s="97" t="s">
        <v>49</v>
      </c>
      <c r="N679" s="96" t="s">
        <v>31</v>
      </c>
      <c r="O679" s="97" t="s">
        <v>32</v>
      </c>
      <c r="P679" s="98"/>
      <c r="Q679" s="96"/>
      <c r="R679" s="96"/>
      <c r="S679" s="96" t="s">
        <v>3196</v>
      </c>
      <c r="T679" s="96"/>
      <c r="U679" s="97"/>
      <c r="V679" s="97"/>
      <c r="W679" s="104" t="s">
        <v>112</v>
      </c>
      <c r="X679" s="104" t="s">
        <v>112</v>
      </c>
      <c r="Y679" s="98"/>
      <c r="Z679" s="97" t="s">
        <v>1703</v>
      </c>
      <c r="AA679" s="96" t="s">
        <v>34</v>
      </c>
      <c r="AB679" s="9">
        <f t="shared" ca="1" si="50"/>
        <v>663</v>
      </c>
      <c r="AC679" s="9" t="str">
        <f t="shared" ca="1" si="51"/>
        <v>Above 1 Year</v>
      </c>
      <c r="AD679" s="9" t="str">
        <f t="shared" ca="1" si="52"/>
        <v/>
      </c>
      <c r="AE679" s="9" t="str">
        <f t="shared" ca="1" si="53"/>
        <v/>
      </c>
      <c r="AF679" s="97" t="s">
        <v>207</v>
      </c>
      <c r="AG679" s="97" t="s">
        <v>4614</v>
      </c>
      <c r="AH679" s="97" t="str">
        <f t="shared" ca="1" si="54"/>
        <v>Above 1 Year</v>
      </c>
    </row>
    <row r="680" spans="1:34" s="24" customFormat="1" ht="25.5" customHeight="1" x14ac:dyDescent="0.25">
      <c r="A680" s="96">
        <v>679</v>
      </c>
      <c r="B680" s="61" t="s">
        <v>2808</v>
      </c>
      <c r="C680" s="97">
        <v>0</v>
      </c>
      <c r="D680" s="97" t="s">
        <v>2715</v>
      </c>
      <c r="E680" s="97" t="s">
        <v>51</v>
      </c>
      <c r="F680" s="97" t="s">
        <v>1704</v>
      </c>
      <c r="G680" s="96" t="s">
        <v>1315</v>
      </c>
      <c r="H680" s="98">
        <v>45649</v>
      </c>
      <c r="I680" s="96" t="s">
        <v>233</v>
      </c>
      <c r="J680" s="96">
        <v>2024</v>
      </c>
      <c r="K680" s="97" t="s">
        <v>70</v>
      </c>
      <c r="L680" s="97"/>
      <c r="M680" s="97" t="s">
        <v>70</v>
      </c>
      <c r="N680" s="96" t="s">
        <v>70</v>
      </c>
      <c r="O680" s="97" t="s">
        <v>32</v>
      </c>
      <c r="P680" s="98"/>
      <c r="Q680" s="96"/>
      <c r="R680" s="96"/>
      <c r="S680" s="96" t="s">
        <v>3196</v>
      </c>
      <c r="T680" s="96"/>
      <c r="U680" s="97"/>
      <c r="V680" s="97"/>
      <c r="W680" s="104" t="s">
        <v>112</v>
      </c>
      <c r="X680" s="104" t="s">
        <v>112</v>
      </c>
      <c r="Y680" s="98"/>
      <c r="Z680" s="97" t="s">
        <v>1705</v>
      </c>
      <c r="AA680" s="96" t="s">
        <v>34</v>
      </c>
      <c r="AB680" s="9">
        <f t="shared" ca="1" si="50"/>
        <v>662</v>
      </c>
      <c r="AC680" s="9" t="str">
        <f t="shared" ca="1" si="51"/>
        <v>Above 1 Year</v>
      </c>
      <c r="AD680" s="9" t="str">
        <f t="shared" ca="1" si="52"/>
        <v/>
      </c>
      <c r="AE680" s="9" t="str">
        <f t="shared" ca="1" si="53"/>
        <v/>
      </c>
      <c r="AF680" s="97" t="s">
        <v>254</v>
      </c>
      <c r="AG680" s="97" t="s">
        <v>4615</v>
      </c>
      <c r="AH680" s="97" t="str">
        <f t="shared" ca="1" si="54"/>
        <v>Above 1 Year</v>
      </c>
    </row>
    <row r="681" spans="1:34" s="24" customFormat="1" ht="25.5" customHeight="1" x14ac:dyDescent="0.25">
      <c r="A681" s="96">
        <v>680</v>
      </c>
      <c r="B681" s="61" t="s">
        <v>2660</v>
      </c>
      <c r="C681" s="97" t="s">
        <v>183</v>
      </c>
      <c r="D681" s="97" t="s">
        <v>2713</v>
      </c>
      <c r="E681" s="97" t="s">
        <v>74</v>
      </c>
      <c r="F681" s="97" t="s">
        <v>1711</v>
      </c>
      <c r="G681" s="96" t="s">
        <v>1027</v>
      </c>
      <c r="H681" s="98">
        <v>45652</v>
      </c>
      <c r="I681" s="96" t="s">
        <v>233</v>
      </c>
      <c r="J681" s="96">
        <v>2024</v>
      </c>
      <c r="K681" s="97" t="s">
        <v>48</v>
      </c>
      <c r="L681" s="97"/>
      <c r="M681" s="97" t="s">
        <v>49</v>
      </c>
      <c r="N681" s="96" t="s">
        <v>31</v>
      </c>
      <c r="O681" s="97" t="s">
        <v>32</v>
      </c>
      <c r="P681" s="98"/>
      <c r="Q681" s="96"/>
      <c r="R681" s="96"/>
      <c r="S681" s="96" t="s">
        <v>3196</v>
      </c>
      <c r="T681" s="96"/>
      <c r="U681" s="97"/>
      <c r="V681" s="97"/>
      <c r="W681" s="104" t="s">
        <v>112</v>
      </c>
      <c r="X681" s="104" t="s">
        <v>112</v>
      </c>
      <c r="Y681" s="98"/>
      <c r="Z681" s="97" t="s">
        <v>1712</v>
      </c>
      <c r="AA681" s="96" t="s">
        <v>34</v>
      </c>
      <c r="AB681" s="9">
        <f t="shared" ca="1" si="50"/>
        <v>659</v>
      </c>
      <c r="AC681" s="9" t="str">
        <f t="shared" ca="1" si="51"/>
        <v>Above 1 Year</v>
      </c>
      <c r="AD681" s="9" t="str">
        <f t="shared" ca="1" si="52"/>
        <v/>
      </c>
      <c r="AE681" s="9" t="str">
        <f t="shared" ca="1" si="53"/>
        <v/>
      </c>
      <c r="AF681" s="97" t="s">
        <v>207</v>
      </c>
      <c r="AG681" s="97" t="s">
        <v>4616</v>
      </c>
      <c r="AH681" s="97" t="str">
        <f t="shared" ca="1" si="54"/>
        <v>Above 1 Year</v>
      </c>
    </row>
    <row r="682" spans="1:34" s="24" customFormat="1" ht="25.5" customHeight="1" x14ac:dyDescent="0.25">
      <c r="A682" s="96">
        <v>681</v>
      </c>
      <c r="B682" s="61" t="s">
        <v>2660</v>
      </c>
      <c r="C682" s="97" t="s">
        <v>37</v>
      </c>
      <c r="D682" s="97" t="s">
        <v>2671</v>
      </c>
      <c r="E682" s="97" t="s">
        <v>38</v>
      </c>
      <c r="F682" s="97" t="s">
        <v>715</v>
      </c>
      <c r="G682" s="96" t="s">
        <v>716</v>
      </c>
      <c r="H682" s="98">
        <v>45653</v>
      </c>
      <c r="I682" s="96" t="s">
        <v>233</v>
      </c>
      <c r="J682" s="96">
        <v>2024</v>
      </c>
      <c r="K682" s="97" t="s">
        <v>29</v>
      </c>
      <c r="L682" s="97"/>
      <c r="M682" s="97" t="s">
        <v>30</v>
      </c>
      <c r="N682" s="96" t="s">
        <v>31</v>
      </c>
      <c r="O682" s="97" t="s">
        <v>32</v>
      </c>
      <c r="P682" s="98"/>
      <c r="Q682" s="96"/>
      <c r="R682" s="96"/>
      <c r="S682" s="96" t="s">
        <v>3196</v>
      </c>
      <c r="T682" s="96"/>
      <c r="U682" s="97"/>
      <c r="V682" s="97"/>
      <c r="W682" s="104" t="s">
        <v>177</v>
      </c>
      <c r="X682" s="104" t="s">
        <v>177</v>
      </c>
      <c r="Y682" s="98">
        <v>46021</v>
      </c>
      <c r="Z682" s="97" t="s">
        <v>717</v>
      </c>
      <c r="AA682" s="96" t="s">
        <v>34</v>
      </c>
      <c r="AB682" s="9">
        <f t="shared" ca="1" si="50"/>
        <v>658</v>
      </c>
      <c r="AC682" s="9" t="str">
        <f t="shared" ca="1" si="51"/>
        <v>Above 1 Year</v>
      </c>
      <c r="AD682" s="9">
        <f t="shared" ca="1" si="52"/>
        <v>290</v>
      </c>
      <c r="AE682" s="9" t="str">
        <f t="shared" ca="1" si="53"/>
        <v>Above 6 Months</v>
      </c>
      <c r="AF682" s="97" t="s">
        <v>193</v>
      </c>
      <c r="AG682" s="97" t="s">
        <v>4617</v>
      </c>
      <c r="AH682" s="97" t="str">
        <f t="shared" ca="1" si="54"/>
        <v>Above 1 Year</v>
      </c>
    </row>
    <row r="683" spans="1:34" s="24" customFormat="1" ht="25.5" customHeight="1" x14ac:dyDescent="0.25">
      <c r="A683" s="96">
        <v>682</v>
      </c>
      <c r="B683" s="61" t="s">
        <v>2810</v>
      </c>
      <c r="C683" s="97">
        <v>0</v>
      </c>
      <c r="D683" s="97" t="s">
        <v>2688</v>
      </c>
      <c r="E683" s="97" t="s">
        <v>68</v>
      </c>
      <c r="F683" s="97" t="s">
        <v>1261</v>
      </c>
      <c r="G683" s="96" t="s">
        <v>1262</v>
      </c>
      <c r="H683" s="98">
        <v>45653</v>
      </c>
      <c r="I683" s="96" t="s">
        <v>233</v>
      </c>
      <c r="J683" s="96">
        <v>2024</v>
      </c>
      <c r="K683" s="97" t="s">
        <v>39</v>
      </c>
      <c r="L683" s="97"/>
      <c r="M683" s="97" t="s">
        <v>39</v>
      </c>
      <c r="N683" s="96" t="s">
        <v>31</v>
      </c>
      <c r="O683" s="97" t="s">
        <v>32</v>
      </c>
      <c r="P683" s="98">
        <v>46181</v>
      </c>
      <c r="Q683" s="96"/>
      <c r="R683" s="96"/>
      <c r="S683" s="96" t="s">
        <v>3196</v>
      </c>
      <c r="T683" s="96"/>
      <c r="U683" s="97"/>
      <c r="V683" s="97"/>
      <c r="W683" s="104" t="s">
        <v>33</v>
      </c>
      <c r="X683" s="104" t="s">
        <v>33</v>
      </c>
      <c r="Y683" s="98">
        <v>46181</v>
      </c>
      <c r="Z683" s="97" t="s">
        <v>1263</v>
      </c>
      <c r="AA683" s="96" t="s">
        <v>34</v>
      </c>
      <c r="AB683" s="9">
        <f t="shared" ca="1" si="50"/>
        <v>658</v>
      </c>
      <c r="AC683" s="9" t="str">
        <f t="shared" ca="1" si="51"/>
        <v>Above 1 Year</v>
      </c>
      <c r="AD683" s="9">
        <f t="shared" ca="1" si="52"/>
        <v>130</v>
      </c>
      <c r="AE683" s="9" t="str">
        <f t="shared" ca="1" si="53"/>
        <v>Above 3 Months</v>
      </c>
      <c r="AF683" s="97" t="s">
        <v>203</v>
      </c>
      <c r="AG683" s="97" t="s">
        <v>4618</v>
      </c>
      <c r="AH683" s="97" t="str">
        <f t="shared" si="54"/>
        <v/>
      </c>
    </row>
    <row r="684" spans="1:34" s="24" customFormat="1" ht="25.5" customHeight="1" x14ac:dyDescent="0.25">
      <c r="A684" s="96">
        <v>683</v>
      </c>
      <c r="B684" s="61" t="s">
        <v>2810</v>
      </c>
      <c r="C684" s="97" t="s">
        <v>186</v>
      </c>
      <c r="D684" s="97" t="s">
        <v>3035</v>
      </c>
      <c r="E684" s="97" t="s">
        <v>66</v>
      </c>
      <c r="F684" s="97" t="s">
        <v>1172</v>
      </c>
      <c r="G684" s="96" t="s">
        <v>845</v>
      </c>
      <c r="H684" s="98">
        <v>45656</v>
      </c>
      <c r="I684" s="96" t="s">
        <v>233</v>
      </c>
      <c r="J684" s="96">
        <v>2024</v>
      </c>
      <c r="K684" s="97" t="s">
        <v>116</v>
      </c>
      <c r="L684" s="97"/>
      <c r="M684" s="97" t="s">
        <v>116</v>
      </c>
      <c r="N684" s="96" t="s">
        <v>116</v>
      </c>
      <c r="O684" s="97" t="s">
        <v>32</v>
      </c>
      <c r="P684" s="98"/>
      <c r="Q684" s="96"/>
      <c r="R684" s="96"/>
      <c r="S684" s="96" t="s">
        <v>3196</v>
      </c>
      <c r="T684" s="96"/>
      <c r="U684" s="97"/>
      <c r="V684" s="97"/>
      <c r="W684" s="104" t="s">
        <v>50</v>
      </c>
      <c r="X684" s="104" t="s">
        <v>50</v>
      </c>
      <c r="Y684" s="98"/>
      <c r="Z684" s="97" t="s">
        <v>1717</v>
      </c>
      <c r="AA684" s="96" t="s">
        <v>34</v>
      </c>
      <c r="AB684" s="9">
        <f t="shared" ca="1" si="50"/>
        <v>655</v>
      </c>
      <c r="AC684" s="9" t="str">
        <f t="shared" ca="1" si="51"/>
        <v>Above 1 Year</v>
      </c>
      <c r="AD684" s="9" t="str">
        <f t="shared" ca="1" si="52"/>
        <v/>
      </c>
      <c r="AE684" s="9" t="str">
        <f t="shared" ca="1" si="53"/>
        <v/>
      </c>
      <c r="AF684" s="97" t="s">
        <v>402</v>
      </c>
      <c r="AG684" s="97" t="s">
        <v>4619</v>
      </c>
      <c r="AH684" s="97" t="str">
        <f t="shared" ca="1" si="54"/>
        <v>Above 1 Year</v>
      </c>
    </row>
    <row r="685" spans="1:34" s="24" customFormat="1" ht="25.5" customHeight="1" x14ac:dyDescent="0.25">
      <c r="A685" s="96">
        <v>684</v>
      </c>
      <c r="B685" s="61" t="s">
        <v>2660</v>
      </c>
      <c r="C685" s="97" t="s">
        <v>46</v>
      </c>
      <c r="D685" s="97" t="s">
        <v>2705</v>
      </c>
      <c r="E685" s="97" t="s">
        <v>64</v>
      </c>
      <c r="F685" s="97" t="s">
        <v>1719</v>
      </c>
      <c r="G685" s="96" t="s">
        <v>1027</v>
      </c>
      <c r="H685" s="98">
        <v>45656</v>
      </c>
      <c r="I685" s="96" t="s">
        <v>233</v>
      </c>
      <c r="J685" s="96">
        <v>2024</v>
      </c>
      <c r="K685" s="97" t="s">
        <v>48</v>
      </c>
      <c r="L685" s="97"/>
      <c r="M685" s="97" t="s">
        <v>49</v>
      </c>
      <c r="N685" s="96" t="s">
        <v>31</v>
      </c>
      <c r="O685" s="97" t="s">
        <v>32</v>
      </c>
      <c r="P685" s="98"/>
      <c r="Q685" s="96"/>
      <c r="R685" s="96"/>
      <c r="S685" s="96" t="s">
        <v>3196</v>
      </c>
      <c r="T685" s="96"/>
      <c r="U685" s="97"/>
      <c r="V685" s="97"/>
      <c r="W685" s="104" t="s">
        <v>112</v>
      </c>
      <c r="X685" s="104" t="s">
        <v>112</v>
      </c>
      <c r="Y685" s="98"/>
      <c r="Z685" s="97" t="s">
        <v>1720</v>
      </c>
      <c r="AA685" s="96" t="s">
        <v>34</v>
      </c>
      <c r="AB685" s="9">
        <f t="shared" ca="1" si="50"/>
        <v>655</v>
      </c>
      <c r="AC685" s="9" t="str">
        <f t="shared" ca="1" si="51"/>
        <v>Above 1 Year</v>
      </c>
      <c r="AD685" s="9" t="str">
        <f t="shared" ca="1" si="52"/>
        <v/>
      </c>
      <c r="AE685" s="9" t="str">
        <f t="shared" ca="1" si="53"/>
        <v/>
      </c>
      <c r="AF685" s="97" t="s">
        <v>207</v>
      </c>
      <c r="AG685" s="97" t="s">
        <v>4620</v>
      </c>
      <c r="AH685" s="97" t="str">
        <f t="shared" ca="1" si="54"/>
        <v>Above 1 Year</v>
      </c>
    </row>
    <row r="686" spans="1:34" s="24" customFormat="1" ht="25.5" customHeight="1" x14ac:dyDescent="0.25">
      <c r="A686" s="96">
        <v>685</v>
      </c>
      <c r="B686" s="61" t="s">
        <v>2810</v>
      </c>
      <c r="C686" s="97" t="s">
        <v>186</v>
      </c>
      <c r="D686" s="97" t="s">
        <v>3035</v>
      </c>
      <c r="E686" s="97" t="s">
        <v>66</v>
      </c>
      <c r="F686" s="97" t="s">
        <v>1721</v>
      </c>
      <c r="G686" s="96" t="s">
        <v>845</v>
      </c>
      <c r="H686" s="98">
        <v>45657</v>
      </c>
      <c r="I686" s="96" t="s">
        <v>233</v>
      </c>
      <c r="J686" s="96">
        <v>2024</v>
      </c>
      <c r="K686" s="97" t="s">
        <v>116</v>
      </c>
      <c r="L686" s="97"/>
      <c r="M686" s="97" t="s">
        <v>116</v>
      </c>
      <c r="N686" s="96" t="s">
        <v>116</v>
      </c>
      <c r="O686" s="97" t="s">
        <v>32</v>
      </c>
      <c r="P686" s="98"/>
      <c r="Q686" s="96"/>
      <c r="R686" s="96"/>
      <c r="S686" s="96" t="s">
        <v>3196</v>
      </c>
      <c r="T686" s="96"/>
      <c r="U686" s="97"/>
      <c r="V686" s="97"/>
      <c r="W686" s="104" t="s">
        <v>50</v>
      </c>
      <c r="X686" s="104" t="s">
        <v>50</v>
      </c>
      <c r="Y686" s="98"/>
      <c r="Z686" s="97" t="s">
        <v>1722</v>
      </c>
      <c r="AA686" s="96" t="s">
        <v>34</v>
      </c>
      <c r="AB686" s="9">
        <f t="shared" ca="1" si="50"/>
        <v>654</v>
      </c>
      <c r="AC686" s="9" t="str">
        <f t="shared" ca="1" si="51"/>
        <v>Above 1 Year</v>
      </c>
      <c r="AD686" s="9" t="str">
        <f t="shared" ca="1" si="52"/>
        <v/>
      </c>
      <c r="AE686" s="9" t="str">
        <f t="shared" ca="1" si="53"/>
        <v/>
      </c>
      <c r="AF686" s="97" t="s">
        <v>402</v>
      </c>
      <c r="AG686" s="97" t="s">
        <v>4621</v>
      </c>
      <c r="AH686" s="97" t="str">
        <f t="shared" ca="1" si="54"/>
        <v>Above 1 Year</v>
      </c>
    </row>
    <row r="687" spans="1:34" s="24" customFormat="1" ht="25.5" customHeight="1" x14ac:dyDescent="0.25">
      <c r="A687" s="96">
        <v>686</v>
      </c>
      <c r="B687" s="61" t="s">
        <v>2810</v>
      </c>
      <c r="C687" s="97" t="s">
        <v>62</v>
      </c>
      <c r="D687" s="97" t="s">
        <v>2709</v>
      </c>
      <c r="E687" s="97" t="s">
        <v>106</v>
      </c>
      <c r="F687" s="97" t="s">
        <v>1732</v>
      </c>
      <c r="G687" s="96" t="s">
        <v>792</v>
      </c>
      <c r="H687" s="98">
        <v>45661</v>
      </c>
      <c r="I687" s="96" t="s">
        <v>221</v>
      </c>
      <c r="J687" s="96">
        <v>2025</v>
      </c>
      <c r="K687" s="97" t="s">
        <v>29</v>
      </c>
      <c r="L687" s="97"/>
      <c r="M687" s="97" t="s">
        <v>30</v>
      </c>
      <c r="N687" s="96" t="s">
        <v>31</v>
      </c>
      <c r="O687" s="97" t="s">
        <v>32</v>
      </c>
      <c r="P687" s="98"/>
      <c r="Q687" s="96"/>
      <c r="R687" s="96"/>
      <c r="S687" s="96" t="s">
        <v>3196</v>
      </c>
      <c r="T687" s="96"/>
      <c r="U687" s="97"/>
      <c r="V687" s="97"/>
      <c r="W687" s="104" t="s">
        <v>50</v>
      </c>
      <c r="X687" s="104" t="s">
        <v>50</v>
      </c>
      <c r="Y687" s="98"/>
      <c r="Z687" s="97" t="s">
        <v>1871</v>
      </c>
      <c r="AA687" s="96" t="s">
        <v>34</v>
      </c>
      <c r="AB687" s="9">
        <f t="shared" ca="1" si="50"/>
        <v>650</v>
      </c>
      <c r="AC687" s="9" t="str">
        <f t="shared" ca="1" si="51"/>
        <v>Above 1 Year</v>
      </c>
      <c r="AD687" s="9" t="str">
        <f t="shared" ca="1" si="52"/>
        <v/>
      </c>
      <c r="AE687" s="9" t="str">
        <f t="shared" ca="1" si="53"/>
        <v/>
      </c>
      <c r="AF687" s="97" t="s">
        <v>193</v>
      </c>
      <c r="AG687" s="97" t="s">
        <v>4622</v>
      </c>
      <c r="AH687" s="97" t="str">
        <f t="shared" ca="1" si="54"/>
        <v>Above 1 Year</v>
      </c>
    </row>
    <row r="688" spans="1:34" s="24" customFormat="1" ht="25.5" customHeight="1" x14ac:dyDescent="0.25">
      <c r="A688" s="96">
        <v>687</v>
      </c>
      <c r="B688" s="61" t="s">
        <v>2660</v>
      </c>
      <c r="C688" s="97" t="s">
        <v>46</v>
      </c>
      <c r="D688" s="97" t="s">
        <v>2670</v>
      </c>
      <c r="E688" s="97" t="s">
        <v>109</v>
      </c>
      <c r="F688" s="97" t="s">
        <v>1726</v>
      </c>
      <c r="G688" s="96" t="s">
        <v>1027</v>
      </c>
      <c r="H688" s="98">
        <v>45662</v>
      </c>
      <c r="I688" s="96" t="s">
        <v>221</v>
      </c>
      <c r="J688" s="96">
        <v>2025</v>
      </c>
      <c r="K688" s="97" t="s">
        <v>48</v>
      </c>
      <c r="L688" s="97"/>
      <c r="M688" s="97" t="s">
        <v>49</v>
      </c>
      <c r="N688" s="96" t="s">
        <v>31</v>
      </c>
      <c r="O688" s="97" t="s">
        <v>32</v>
      </c>
      <c r="P688" s="98"/>
      <c r="Q688" s="96"/>
      <c r="R688" s="96"/>
      <c r="S688" s="96" t="s">
        <v>3196</v>
      </c>
      <c r="T688" s="96"/>
      <c r="U688" s="97"/>
      <c r="V688" s="97"/>
      <c r="W688" s="104" t="s">
        <v>112</v>
      </c>
      <c r="X688" s="104" t="s">
        <v>112</v>
      </c>
      <c r="Y688" s="98"/>
      <c r="Z688" s="97" t="s">
        <v>1727</v>
      </c>
      <c r="AA688" s="96" t="s">
        <v>34</v>
      </c>
      <c r="AB688" s="9">
        <f t="shared" ca="1" si="50"/>
        <v>649</v>
      </c>
      <c r="AC688" s="9" t="str">
        <f t="shared" ca="1" si="51"/>
        <v>Above 1 Year</v>
      </c>
      <c r="AD688" s="9" t="str">
        <f t="shared" ca="1" si="52"/>
        <v/>
      </c>
      <c r="AE688" s="9" t="str">
        <f t="shared" ca="1" si="53"/>
        <v/>
      </c>
      <c r="AF688" s="97" t="s">
        <v>207</v>
      </c>
      <c r="AG688" s="97" t="s">
        <v>4623</v>
      </c>
      <c r="AH688" s="97" t="str">
        <f t="shared" ca="1" si="54"/>
        <v>Above 1 Year</v>
      </c>
    </row>
    <row r="689" spans="1:34" s="24" customFormat="1" ht="25.5" customHeight="1" x14ac:dyDescent="0.25">
      <c r="A689" s="96">
        <v>688</v>
      </c>
      <c r="B689" s="61" t="s">
        <v>2810</v>
      </c>
      <c r="C689" s="97">
        <v>0</v>
      </c>
      <c r="D689" s="97" t="s">
        <v>2688</v>
      </c>
      <c r="E689" s="97" t="s">
        <v>68</v>
      </c>
      <c r="F689" s="97" t="s">
        <v>1728</v>
      </c>
      <c r="G689" s="96" t="s">
        <v>1729</v>
      </c>
      <c r="H689" s="98">
        <v>45662</v>
      </c>
      <c r="I689" s="96" t="s">
        <v>221</v>
      </c>
      <c r="J689" s="96">
        <v>2025</v>
      </c>
      <c r="K689" s="97" t="s">
        <v>93</v>
      </c>
      <c r="L689" s="97" t="s">
        <v>92</v>
      </c>
      <c r="M689" s="97" t="s">
        <v>93</v>
      </c>
      <c r="N689" s="96" t="s">
        <v>31</v>
      </c>
      <c r="O689" s="97" t="s">
        <v>32</v>
      </c>
      <c r="P689" s="98">
        <v>45849</v>
      </c>
      <c r="Q689" s="96" t="s">
        <v>191</v>
      </c>
      <c r="R689" s="96"/>
      <c r="S689" s="96" t="s">
        <v>3196</v>
      </c>
      <c r="T689" s="96"/>
      <c r="U689" s="97"/>
      <c r="V689" s="97"/>
      <c r="W689" s="104" t="s">
        <v>2664</v>
      </c>
      <c r="X689" s="104" t="s">
        <v>2664</v>
      </c>
      <c r="Y689" s="98">
        <v>45849</v>
      </c>
      <c r="Z689" s="97" t="s">
        <v>1730</v>
      </c>
      <c r="AA689" s="96" t="s">
        <v>34</v>
      </c>
      <c r="AB689" s="9">
        <f t="shared" ca="1" si="50"/>
        <v>649</v>
      </c>
      <c r="AC689" s="9" t="str">
        <f t="shared" ca="1" si="51"/>
        <v>Above 1 Year</v>
      </c>
      <c r="AD689" s="9">
        <f t="shared" ca="1" si="52"/>
        <v>462</v>
      </c>
      <c r="AE689" s="9" t="str">
        <f t="shared" ca="1" si="53"/>
        <v>Above 1 Year</v>
      </c>
      <c r="AF689" s="97" t="s">
        <v>1274</v>
      </c>
      <c r="AG689" s="97" t="s">
        <v>4624</v>
      </c>
      <c r="AH689" s="97" t="str">
        <f t="shared" ca="1" si="54"/>
        <v>Above 1 Year</v>
      </c>
    </row>
    <row r="690" spans="1:34" s="24" customFormat="1" ht="25.5" customHeight="1" x14ac:dyDescent="0.25">
      <c r="A690" s="96">
        <v>689</v>
      </c>
      <c r="B690" s="61" t="s">
        <v>2810</v>
      </c>
      <c r="C690" s="97" t="s">
        <v>186</v>
      </c>
      <c r="D690" s="97" t="s">
        <v>3035</v>
      </c>
      <c r="E690" s="97" t="s">
        <v>78</v>
      </c>
      <c r="F690" s="97" t="s">
        <v>1574</v>
      </c>
      <c r="G690" s="96" t="s">
        <v>845</v>
      </c>
      <c r="H690" s="98">
        <v>45662</v>
      </c>
      <c r="I690" s="96" t="s">
        <v>221</v>
      </c>
      <c r="J690" s="96">
        <v>2025</v>
      </c>
      <c r="K690" s="97" t="s">
        <v>116</v>
      </c>
      <c r="L690" s="97"/>
      <c r="M690" s="97" t="s">
        <v>116</v>
      </c>
      <c r="N690" s="96" t="s">
        <v>116</v>
      </c>
      <c r="O690" s="97" t="s">
        <v>32</v>
      </c>
      <c r="P690" s="98"/>
      <c r="Q690" s="96"/>
      <c r="R690" s="96"/>
      <c r="S690" s="96" t="s">
        <v>3196</v>
      </c>
      <c r="T690" s="96"/>
      <c r="U690" s="97"/>
      <c r="V690" s="97"/>
      <c r="W690" s="104" t="s">
        <v>50</v>
      </c>
      <c r="X690" s="104" t="s">
        <v>50</v>
      </c>
      <c r="Y690" s="98"/>
      <c r="Z690" s="97" t="s">
        <v>1731</v>
      </c>
      <c r="AA690" s="96" t="s">
        <v>34</v>
      </c>
      <c r="AB690" s="9">
        <f t="shared" ca="1" si="50"/>
        <v>649</v>
      </c>
      <c r="AC690" s="9" t="str">
        <f t="shared" ca="1" si="51"/>
        <v>Above 1 Year</v>
      </c>
      <c r="AD690" s="9" t="str">
        <f t="shared" ca="1" si="52"/>
        <v/>
      </c>
      <c r="AE690" s="9" t="str">
        <f t="shared" ca="1" si="53"/>
        <v/>
      </c>
      <c r="AF690" s="97" t="s">
        <v>402</v>
      </c>
      <c r="AG690" s="97" t="s">
        <v>4625</v>
      </c>
      <c r="AH690" s="97" t="str">
        <f t="shared" ca="1" si="54"/>
        <v>Above 1 Year</v>
      </c>
    </row>
    <row r="691" spans="1:34" s="24" customFormat="1" ht="25.5" customHeight="1" x14ac:dyDescent="0.25">
      <c r="A691" s="96">
        <v>690</v>
      </c>
      <c r="B691" s="61" t="s">
        <v>2810</v>
      </c>
      <c r="C691" s="97" t="s">
        <v>186</v>
      </c>
      <c r="D691" s="97" t="s">
        <v>3035</v>
      </c>
      <c r="E691" s="97" t="s">
        <v>66</v>
      </c>
      <c r="F691" s="97" t="s">
        <v>1541</v>
      </c>
      <c r="G691" s="96" t="s">
        <v>845</v>
      </c>
      <c r="H691" s="98">
        <v>45664</v>
      </c>
      <c r="I691" s="96" t="s">
        <v>221</v>
      </c>
      <c r="J691" s="96">
        <v>2025</v>
      </c>
      <c r="K691" s="97" t="s">
        <v>116</v>
      </c>
      <c r="L691" s="97"/>
      <c r="M691" s="97" t="s">
        <v>116</v>
      </c>
      <c r="N691" s="96" t="s">
        <v>116</v>
      </c>
      <c r="O691" s="97" t="s">
        <v>32</v>
      </c>
      <c r="P691" s="98"/>
      <c r="Q691" s="96"/>
      <c r="R691" s="96"/>
      <c r="S691" s="96" t="s">
        <v>3196</v>
      </c>
      <c r="T691" s="96"/>
      <c r="U691" s="97"/>
      <c r="V691" s="97"/>
      <c r="W691" s="104" t="s">
        <v>50</v>
      </c>
      <c r="X691" s="104" t="s">
        <v>50</v>
      </c>
      <c r="Y691" s="98"/>
      <c r="Z691" s="97" t="s">
        <v>1737</v>
      </c>
      <c r="AA691" s="96" t="s">
        <v>34</v>
      </c>
      <c r="AB691" s="9">
        <f t="shared" ca="1" si="50"/>
        <v>647</v>
      </c>
      <c r="AC691" s="9" t="str">
        <f t="shared" ca="1" si="51"/>
        <v>Above 1 Year</v>
      </c>
      <c r="AD691" s="9" t="str">
        <f t="shared" ca="1" si="52"/>
        <v/>
      </c>
      <c r="AE691" s="9" t="str">
        <f t="shared" ca="1" si="53"/>
        <v/>
      </c>
      <c r="AF691" s="97" t="s">
        <v>402</v>
      </c>
      <c r="AG691" s="97" t="s">
        <v>4626</v>
      </c>
      <c r="AH691" s="97" t="str">
        <f t="shared" ca="1" si="54"/>
        <v>Above 1 Year</v>
      </c>
    </row>
    <row r="692" spans="1:34" s="24" customFormat="1" ht="25.5" customHeight="1" x14ac:dyDescent="0.25">
      <c r="A692" s="96">
        <v>691</v>
      </c>
      <c r="B692" s="61" t="s">
        <v>2808</v>
      </c>
      <c r="C692" s="97" t="s">
        <v>2661</v>
      </c>
      <c r="D692" s="97" t="s">
        <v>2692</v>
      </c>
      <c r="E692" s="97" t="s">
        <v>89</v>
      </c>
      <c r="F692" s="97" t="s">
        <v>1741</v>
      </c>
      <c r="G692" s="96" t="s">
        <v>1742</v>
      </c>
      <c r="H692" s="98">
        <v>45664</v>
      </c>
      <c r="I692" s="96" t="s">
        <v>221</v>
      </c>
      <c r="J692" s="96">
        <v>2025</v>
      </c>
      <c r="K692" s="97" t="s">
        <v>115</v>
      </c>
      <c r="L692" s="97"/>
      <c r="M692" s="97" t="s">
        <v>154</v>
      </c>
      <c r="N692" s="96" t="s">
        <v>31</v>
      </c>
      <c r="O692" s="97" t="s">
        <v>32</v>
      </c>
      <c r="P692" s="98">
        <v>46030</v>
      </c>
      <c r="Q692" s="96"/>
      <c r="R692" s="96"/>
      <c r="S692" s="96" t="s">
        <v>3196</v>
      </c>
      <c r="T692" s="96"/>
      <c r="U692" s="97"/>
      <c r="V692" s="97"/>
      <c r="W692" s="104" t="s">
        <v>33</v>
      </c>
      <c r="X692" s="104" t="s">
        <v>33</v>
      </c>
      <c r="Y692" s="98">
        <v>46030</v>
      </c>
      <c r="Z692" s="97" t="s">
        <v>1743</v>
      </c>
      <c r="AA692" s="96" t="s">
        <v>34</v>
      </c>
      <c r="AB692" s="9">
        <f t="shared" ca="1" si="50"/>
        <v>647</v>
      </c>
      <c r="AC692" s="9" t="str">
        <f t="shared" ca="1" si="51"/>
        <v>Above 1 Year</v>
      </c>
      <c r="AD692" s="9">
        <f t="shared" ca="1" si="52"/>
        <v>281</v>
      </c>
      <c r="AE692" s="9" t="str">
        <f t="shared" ca="1" si="53"/>
        <v>Above 6 Months</v>
      </c>
      <c r="AF692" s="97" t="s">
        <v>291</v>
      </c>
      <c r="AG692" s="97" t="s">
        <v>4627</v>
      </c>
      <c r="AH692" s="97" t="str">
        <f t="shared" si="54"/>
        <v/>
      </c>
    </row>
    <row r="693" spans="1:34" s="24" customFormat="1" ht="25.5" customHeight="1" x14ac:dyDescent="0.25">
      <c r="A693" s="96">
        <v>692</v>
      </c>
      <c r="B693" s="61" t="s">
        <v>2810</v>
      </c>
      <c r="C693" s="97">
        <v>0</v>
      </c>
      <c r="D693" s="97" t="s">
        <v>2689</v>
      </c>
      <c r="E693" s="97" t="s">
        <v>68</v>
      </c>
      <c r="F693" s="97" t="s">
        <v>1264</v>
      </c>
      <c r="G693" s="96" t="s">
        <v>1265</v>
      </c>
      <c r="H693" s="98">
        <v>45665</v>
      </c>
      <c r="I693" s="96" t="s">
        <v>221</v>
      </c>
      <c r="J693" s="96">
        <v>2025</v>
      </c>
      <c r="K693" s="97" t="s">
        <v>39</v>
      </c>
      <c r="L693" s="97"/>
      <c r="M693" s="97" t="s">
        <v>39</v>
      </c>
      <c r="N693" s="96" t="s">
        <v>31</v>
      </c>
      <c r="O693" s="97" t="s">
        <v>45</v>
      </c>
      <c r="P693" s="98"/>
      <c r="Q693" s="96"/>
      <c r="R693" s="96"/>
      <c r="S693" s="96" t="s">
        <v>3196</v>
      </c>
      <c r="T693" s="96"/>
      <c r="U693" s="97"/>
      <c r="V693" s="97"/>
      <c r="W693" s="104" t="s">
        <v>112</v>
      </c>
      <c r="X693" s="104" t="s">
        <v>112</v>
      </c>
      <c r="Y693" s="98"/>
      <c r="Z693" s="97" t="s">
        <v>1266</v>
      </c>
      <c r="AA693" s="96" t="s">
        <v>34</v>
      </c>
      <c r="AB693" s="9">
        <f t="shared" ca="1" si="50"/>
        <v>646</v>
      </c>
      <c r="AC693" s="9" t="str">
        <f t="shared" ca="1" si="51"/>
        <v>Above 1 Year</v>
      </c>
      <c r="AD693" s="9" t="str">
        <f t="shared" ca="1" si="52"/>
        <v/>
      </c>
      <c r="AE693" s="9" t="str">
        <f t="shared" ca="1" si="53"/>
        <v/>
      </c>
      <c r="AF693" s="97" t="s">
        <v>563</v>
      </c>
      <c r="AG693" s="97" t="s">
        <v>4628</v>
      </c>
      <c r="AH693" s="97" t="str">
        <f t="shared" ca="1" si="54"/>
        <v>Above 1 Year</v>
      </c>
    </row>
    <row r="694" spans="1:34" s="24" customFormat="1" ht="25.5" customHeight="1" x14ac:dyDescent="0.25">
      <c r="A694" s="96">
        <v>693</v>
      </c>
      <c r="B694" s="61" t="s">
        <v>2810</v>
      </c>
      <c r="C694" s="97">
        <v>0</v>
      </c>
      <c r="D694" s="97" t="s">
        <v>2688</v>
      </c>
      <c r="E694" s="97" t="s">
        <v>68</v>
      </c>
      <c r="F694" s="97" t="s">
        <v>1746</v>
      </c>
      <c r="G694" s="96" t="s">
        <v>1027</v>
      </c>
      <c r="H694" s="98">
        <v>45667</v>
      </c>
      <c r="I694" s="96" t="s">
        <v>221</v>
      </c>
      <c r="J694" s="96">
        <v>2025</v>
      </c>
      <c r="K694" s="97" t="s">
        <v>48</v>
      </c>
      <c r="L694" s="97"/>
      <c r="M694" s="97" t="s">
        <v>49</v>
      </c>
      <c r="N694" s="96" t="s">
        <v>31</v>
      </c>
      <c r="O694" s="97" t="s">
        <v>32</v>
      </c>
      <c r="P694" s="98"/>
      <c r="Q694" s="96"/>
      <c r="R694" s="96"/>
      <c r="S694" s="96" t="s">
        <v>3196</v>
      </c>
      <c r="T694" s="96"/>
      <c r="U694" s="97"/>
      <c r="V694" s="97"/>
      <c r="W694" s="104" t="s">
        <v>112</v>
      </c>
      <c r="X694" s="104" t="s">
        <v>112</v>
      </c>
      <c r="Y694" s="98"/>
      <c r="Z694" s="97" t="s">
        <v>1747</v>
      </c>
      <c r="AA694" s="96" t="s">
        <v>34</v>
      </c>
      <c r="AB694" s="9">
        <f t="shared" ca="1" si="50"/>
        <v>644</v>
      </c>
      <c r="AC694" s="9" t="str">
        <f t="shared" ca="1" si="51"/>
        <v>Above 1 Year</v>
      </c>
      <c r="AD694" s="9" t="str">
        <f t="shared" ca="1" si="52"/>
        <v/>
      </c>
      <c r="AE694" s="9" t="str">
        <f t="shared" ca="1" si="53"/>
        <v/>
      </c>
      <c r="AF694" s="97" t="s">
        <v>207</v>
      </c>
      <c r="AG694" s="97" t="s">
        <v>4629</v>
      </c>
      <c r="AH694" s="97" t="str">
        <f t="shared" ca="1" si="54"/>
        <v>Above 1 Year</v>
      </c>
    </row>
    <row r="695" spans="1:34" s="24" customFormat="1" ht="25.5" customHeight="1" x14ac:dyDescent="0.25">
      <c r="A695" s="96">
        <v>694</v>
      </c>
      <c r="B695" s="61" t="s">
        <v>2810</v>
      </c>
      <c r="C695" s="97" t="s">
        <v>186</v>
      </c>
      <c r="D695" s="97" t="s">
        <v>2691</v>
      </c>
      <c r="E695" s="97" t="s">
        <v>78</v>
      </c>
      <c r="F695" s="97" t="s">
        <v>1725</v>
      </c>
      <c r="G695" s="96" t="s">
        <v>1027</v>
      </c>
      <c r="H695" s="98">
        <v>45667</v>
      </c>
      <c r="I695" s="96" t="s">
        <v>221</v>
      </c>
      <c r="J695" s="96">
        <v>2025</v>
      </c>
      <c r="K695" s="97" t="s">
        <v>48</v>
      </c>
      <c r="L695" s="97"/>
      <c r="M695" s="97" t="s">
        <v>49</v>
      </c>
      <c r="N695" s="96" t="s">
        <v>31</v>
      </c>
      <c r="O695" s="97" t="s">
        <v>32</v>
      </c>
      <c r="P695" s="98"/>
      <c r="Q695" s="96"/>
      <c r="R695" s="96"/>
      <c r="S695" s="96" t="s">
        <v>3196</v>
      </c>
      <c r="T695" s="96"/>
      <c r="U695" s="97"/>
      <c r="V695" s="97"/>
      <c r="W695" s="104" t="s">
        <v>112</v>
      </c>
      <c r="X695" s="104" t="s">
        <v>112</v>
      </c>
      <c r="Y695" s="98"/>
      <c r="Z695" s="97" t="s">
        <v>1749</v>
      </c>
      <c r="AA695" s="96" t="s">
        <v>34</v>
      </c>
      <c r="AB695" s="9">
        <f t="shared" ca="1" si="50"/>
        <v>644</v>
      </c>
      <c r="AC695" s="9" t="str">
        <f t="shared" ca="1" si="51"/>
        <v>Above 1 Year</v>
      </c>
      <c r="AD695" s="9" t="str">
        <f t="shared" ca="1" si="52"/>
        <v/>
      </c>
      <c r="AE695" s="9" t="str">
        <f t="shared" ca="1" si="53"/>
        <v/>
      </c>
      <c r="AF695" s="97" t="s">
        <v>207</v>
      </c>
      <c r="AG695" s="97" t="s">
        <v>4630</v>
      </c>
      <c r="AH695" s="97" t="str">
        <f t="shared" ca="1" si="54"/>
        <v>Above 1 Year</v>
      </c>
    </row>
    <row r="696" spans="1:34" s="24" customFormat="1" ht="25.5" customHeight="1" x14ac:dyDescent="0.25">
      <c r="A696" s="96">
        <v>695</v>
      </c>
      <c r="B696" s="61" t="s">
        <v>2810</v>
      </c>
      <c r="C696" s="97" t="s">
        <v>97</v>
      </c>
      <c r="D696" s="97" t="s">
        <v>2697</v>
      </c>
      <c r="E696" s="97" t="s">
        <v>114</v>
      </c>
      <c r="F696" s="97" t="s">
        <v>1752</v>
      </c>
      <c r="G696" s="96" t="s">
        <v>1753</v>
      </c>
      <c r="H696" s="98">
        <v>45671</v>
      </c>
      <c r="I696" s="96" t="s">
        <v>221</v>
      </c>
      <c r="J696" s="96">
        <v>2025</v>
      </c>
      <c r="K696" s="97" t="s">
        <v>117</v>
      </c>
      <c r="L696" s="97"/>
      <c r="M696" s="97" t="s">
        <v>117</v>
      </c>
      <c r="N696" s="96" t="s">
        <v>117</v>
      </c>
      <c r="O696" s="97" t="s">
        <v>45</v>
      </c>
      <c r="P696" s="98"/>
      <c r="Q696" s="96"/>
      <c r="R696" s="96"/>
      <c r="S696" s="96" t="s">
        <v>3196</v>
      </c>
      <c r="T696" s="96"/>
      <c r="U696" s="97"/>
      <c r="V696" s="97"/>
      <c r="W696" s="104" t="s">
        <v>177</v>
      </c>
      <c r="X696" s="104" t="s">
        <v>177</v>
      </c>
      <c r="Y696" s="98">
        <v>46022</v>
      </c>
      <c r="Z696" s="97" t="s">
        <v>1754</v>
      </c>
      <c r="AA696" s="96" t="s">
        <v>34</v>
      </c>
      <c r="AB696" s="9">
        <f t="shared" ca="1" si="50"/>
        <v>640</v>
      </c>
      <c r="AC696" s="9" t="str">
        <f t="shared" ca="1" si="51"/>
        <v>Above 1 Year</v>
      </c>
      <c r="AD696" s="9">
        <f t="shared" ca="1" si="52"/>
        <v>289</v>
      </c>
      <c r="AE696" s="9" t="str">
        <f t="shared" ca="1" si="53"/>
        <v>Above 6 Months</v>
      </c>
      <c r="AF696" s="97" t="s">
        <v>1672</v>
      </c>
      <c r="AG696" s="97" t="s">
        <v>4631</v>
      </c>
      <c r="AH696" s="97" t="str">
        <f t="shared" ca="1" si="54"/>
        <v>Above 1 Year</v>
      </c>
    </row>
    <row r="697" spans="1:34" s="24" customFormat="1" ht="25.5" customHeight="1" x14ac:dyDescent="0.25">
      <c r="A697" s="96">
        <v>696</v>
      </c>
      <c r="B697" s="61" t="s">
        <v>2810</v>
      </c>
      <c r="C697" s="97" t="s">
        <v>62</v>
      </c>
      <c r="D697" s="97" t="s">
        <v>2687</v>
      </c>
      <c r="E697" s="97" t="s">
        <v>118</v>
      </c>
      <c r="F697" s="97" t="s">
        <v>1583</v>
      </c>
      <c r="G697" s="96" t="s">
        <v>1315</v>
      </c>
      <c r="H697" s="98">
        <v>45674</v>
      </c>
      <c r="I697" s="96" t="s">
        <v>221</v>
      </c>
      <c r="J697" s="96">
        <v>2025</v>
      </c>
      <c r="K697" s="97" t="s">
        <v>70</v>
      </c>
      <c r="L697" s="97"/>
      <c r="M697" s="97" t="s">
        <v>70</v>
      </c>
      <c r="N697" s="96" t="s">
        <v>70</v>
      </c>
      <c r="O697" s="97" t="s">
        <v>32</v>
      </c>
      <c r="P697" s="98"/>
      <c r="Q697" s="96"/>
      <c r="R697" s="96"/>
      <c r="S697" s="96" t="s">
        <v>3196</v>
      </c>
      <c r="T697" s="96"/>
      <c r="U697" s="97"/>
      <c r="V697" s="97"/>
      <c r="W697" s="104" t="s">
        <v>112</v>
      </c>
      <c r="X697" s="104" t="s">
        <v>112</v>
      </c>
      <c r="Y697" s="98"/>
      <c r="Z697" s="97" t="s">
        <v>1755</v>
      </c>
      <c r="AA697" s="96" t="s">
        <v>34</v>
      </c>
      <c r="AB697" s="9">
        <f t="shared" ca="1" si="50"/>
        <v>637</v>
      </c>
      <c r="AC697" s="9" t="str">
        <f t="shared" ca="1" si="51"/>
        <v>Above 1 Year</v>
      </c>
      <c r="AD697" s="9" t="str">
        <f t="shared" ca="1" si="52"/>
        <v/>
      </c>
      <c r="AE697" s="9" t="str">
        <f t="shared" ca="1" si="53"/>
        <v/>
      </c>
      <c r="AF697" s="97" t="s">
        <v>254</v>
      </c>
      <c r="AG697" s="97" t="s">
        <v>4632</v>
      </c>
      <c r="AH697" s="97" t="str">
        <f t="shared" ca="1" si="54"/>
        <v>Above 1 Year</v>
      </c>
    </row>
    <row r="698" spans="1:34" s="24" customFormat="1" ht="25.5" customHeight="1" x14ac:dyDescent="0.25">
      <c r="A698" s="96">
        <v>697</v>
      </c>
      <c r="B698" s="61" t="s">
        <v>2660</v>
      </c>
      <c r="C698" s="97" t="s">
        <v>37</v>
      </c>
      <c r="D698" s="97" t="s">
        <v>2671</v>
      </c>
      <c r="E698" s="97" t="s">
        <v>38</v>
      </c>
      <c r="F698" s="97" t="s">
        <v>1751</v>
      </c>
      <c r="G698" s="96" t="s">
        <v>1315</v>
      </c>
      <c r="H698" s="98">
        <v>45677</v>
      </c>
      <c r="I698" s="96" t="s">
        <v>221</v>
      </c>
      <c r="J698" s="96">
        <v>2025</v>
      </c>
      <c r="K698" s="97" t="s">
        <v>70</v>
      </c>
      <c r="L698" s="97"/>
      <c r="M698" s="97" t="s">
        <v>70</v>
      </c>
      <c r="N698" s="96" t="s">
        <v>70</v>
      </c>
      <c r="O698" s="97" t="s">
        <v>32</v>
      </c>
      <c r="P698" s="98"/>
      <c r="Q698" s="96"/>
      <c r="R698" s="96"/>
      <c r="S698" s="96" t="s">
        <v>3196</v>
      </c>
      <c r="T698" s="96"/>
      <c r="U698" s="97"/>
      <c r="V698" s="97"/>
      <c r="W698" s="104" t="s">
        <v>112</v>
      </c>
      <c r="X698" s="104" t="s">
        <v>112</v>
      </c>
      <c r="Y698" s="98"/>
      <c r="Z698" s="97" t="s">
        <v>1759</v>
      </c>
      <c r="AA698" s="96" t="s">
        <v>34</v>
      </c>
      <c r="AB698" s="9">
        <f t="shared" ca="1" si="50"/>
        <v>634</v>
      </c>
      <c r="AC698" s="9" t="str">
        <f t="shared" ca="1" si="51"/>
        <v>Above 1 Year</v>
      </c>
      <c r="AD698" s="9" t="str">
        <f t="shared" ca="1" si="52"/>
        <v/>
      </c>
      <c r="AE698" s="9" t="str">
        <f t="shared" ca="1" si="53"/>
        <v/>
      </c>
      <c r="AF698" s="97" t="s">
        <v>254</v>
      </c>
      <c r="AG698" s="97" t="s">
        <v>4633</v>
      </c>
      <c r="AH698" s="97" t="str">
        <f t="shared" ca="1" si="54"/>
        <v>Above 1 Year</v>
      </c>
    </row>
    <row r="699" spans="1:34" s="24" customFormat="1" ht="25.5" customHeight="1" x14ac:dyDescent="0.25">
      <c r="A699" s="96">
        <v>698</v>
      </c>
      <c r="B699" s="61" t="s">
        <v>2808</v>
      </c>
      <c r="C699" s="97" t="s">
        <v>185</v>
      </c>
      <c r="D699" s="97" t="s">
        <v>3036</v>
      </c>
      <c r="E699" s="97" t="s">
        <v>73</v>
      </c>
      <c r="F699" s="97" t="s">
        <v>1746</v>
      </c>
      <c r="G699" s="96" t="s">
        <v>1644</v>
      </c>
      <c r="H699" s="98">
        <v>45677</v>
      </c>
      <c r="I699" s="96" t="s">
        <v>221</v>
      </c>
      <c r="J699" s="96">
        <v>2025</v>
      </c>
      <c r="K699" s="97" t="s">
        <v>94</v>
      </c>
      <c r="L699" s="97"/>
      <c r="M699" s="97" t="s">
        <v>94</v>
      </c>
      <c r="N699" s="96" t="s">
        <v>31</v>
      </c>
      <c r="O699" s="97" t="s">
        <v>32</v>
      </c>
      <c r="P699" s="98"/>
      <c r="Q699" s="96"/>
      <c r="R699" s="96"/>
      <c r="S699" s="96" t="s">
        <v>3196</v>
      </c>
      <c r="T699" s="96"/>
      <c r="U699" s="97"/>
      <c r="V699" s="97"/>
      <c r="W699" s="104" t="s">
        <v>112</v>
      </c>
      <c r="X699" s="104" t="s">
        <v>112</v>
      </c>
      <c r="Y699" s="98"/>
      <c r="Z699" s="97" t="s">
        <v>1760</v>
      </c>
      <c r="AA699" s="96" t="s">
        <v>34</v>
      </c>
      <c r="AB699" s="9">
        <f t="shared" ca="1" si="50"/>
        <v>634</v>
      </c>
      <c r="AC699" s="9" t="str">
        <f t="shared" ca="1" si="51"/>
        <v>Above 1 Year</v>
      </c>
      <c r="AD699" s="9" t="str">
        <f t="shared" ca="1" si="52"/>
        <v/>
      </c>
      <c r="AE699" s="9" t="str">
        <f t="shared" ca="1" si="53"/>
        <v/>
      </c>
      <c r="AF699" s="97" t="s">
        <v>245</v>
      </c>
      <c r="AG699" s="97" t="s">
        <v>4634</v>
      </c>
      <c r="AH699" s="97" t="str">
        <f t="shared" ca="1" si="54"/>
        <v>Above 1 Year</v>
      </c>
    </row>
    <row r="700" spans="1:34" s="24" customFormat="1" ht="25.5" customHeight="1" x14ac:dyDescent="0.25">
      <c r="A700" s="96">
        <v>699</v>
      </c>
      <c r="B700" s="61" t="s">
        <v>2810</v>
      </c>
      <c r="C700" s="97">
        <v>0</v>
      </c>
      <c r="D700" s="97" t="s">
        <v>2688</v>
      </c>
      <c r="E700" s="97" t="s">
        <v>68</v>
      </c>
      <c r="F700" s="97" t="s">
        <v>1869</v>
      </c>
      <c r="G700" s="96" t="s">
        <v>1807</v>
      </c>
      <c r="H700" s="98">
        <v>45678</v>
      </c>
      <c r="I700" s="96" t="s">
        <v>221</v>
      </c>
      <c r="J700" s="96">
        <v>2025</v>
      </c>
      <c r="K700" s="97" t="s">
        <v>85</v>
      </c>
      <c r="L700" s="97"/>
      <c r="M700" s="97" t="s">
        <v>82</v>
      </c>
      <c r="N700" s="96" t="s">
        <v>82</v>
      </c>
      <c r="O700" s="97" t="s">
        <v>32</v>
      </c>
      <c r="P700" s="98">
        <v>45777</v>
      </c>
      <c r="Q700" s="96"/>
      <c r="R700" s="96"/>
      <c r="S700" s="96" t="s">
        <v>3196</v>
      </c>
      <c r="T700" s="96" t="s">
        <v>192</v>
      </c>
      <c r="U700" s="97" t="s">
        <v>192</v>
      </c>
      <c r="V700" s="97"/>
      <c r="W700" s="104" t="s">
        <v>33</v>
      </c>
      <c r="X700" s="104" t="s">
        <v>33</v>
      </c>
      <c r="Y700" s="98">
        <v>45777</v>
      </c>
      <c r="Z700" s="97" t="s">
        <v>2561</v>
      </c>
      <c r="AA700" s="96" t="s">
        <v>34</v>
      </c>
      <c r="AB700" s="9">
        <f t="shared" ca="1" si="50"/>
        <v>633</v>
      </c>
      <c r="AC700" s="9" t="str">
        <f t="shared" ca="1" si="51"/>
        <v>Above 1 Year</v>
      </c>
      <c r="AD700" s="9">
        <f t="shared" ca="1" si="52"/>
        <v>534</v>
      </c>
      <c r="AE700" s="9" t="str">
        <f t="shared" ca="1" si="53"/>
        <v>Above 1 Year</v>
      </c>
      <c r="AF700" s="97" t="s">
        <v>198</v>
      </c>
      <c r="AG700" s="97" t="s">
        <v>4635</v>
      </c>
      <c r="AH700" s="97" t="str">
        <f t="shared" si="54"/>
        <v/>
      </c>
    </row>
    <row r="701" spans="1:34" s="24" customFormat="1" ht="25.5" customHeight="1" x14ac:dyDescent="0.25">
      <c r="A701" s="96">
        <v>700</v>
      </c>
      <c r="B701" s="61" t="s">
        <v>2808</v>
      </c>
      <c r="C701" s="97" t="s">
        <v>57</v>
      </c>
      <c r="D701" s="97" t="s">
        <v>2699</v>
      </c>
      <c r="E701" s="97" t="s">
        <v>58</v>
      </c>
      <c r="F701" s="97" t="s">
        <v>1752</v>
      </c>
      <c r="G701" s="96" t="s">
        <v>1765</v>
      </c>
      <c r="H701" s="98">
        <v>45679</v>
      </c>
      <c r="I701" s="96" t="s">
        <v>221</v>
      </c>
      <c r="J701" s="96">
        <v>2025</v>
      </c>
      <c r="K701" s="97" t="s">
        <v>100</v>
      </c>
      <c r="L701" s="97"/>
      <c r="M701" s="97" t="s">
        <v>100</v>
      </c>
      <c r="N701" s="96" t="s">
        <v>100</v>
      </c>
      <c r="O701" s="97" t="s">
        <v>45</v>
      </c>
      <c r="P701" s="98">
        <v>46137</v>
      </c>
      <c r="Q701" s="96"/>
      <c r="R701" s="96"/>
      <c r="S701" s="96" t="s">
        <v>3196</v>
      </c>
      <c r="T701" s="96"/>
      <c r="U701" s="97"/>
      <c r="V701" s="97"/>
      <c r="W701" s="104" t="s">
        <v>33</v>
      </c>
      <c r="X701" s="104" t="s">
        <v>33</v>
      </c>
      <c r="Y701" s="98">
        <v>46137</v>
      </c>
      <c r="Z701" s="97" t="s">
        <v>1766</v>
      </c>
      <c r="AA701" s="96" t="s">
        <v>34</v>
      </c>
      <c r="AB701" s="9">
        <f t="shared" ca="1" si="50"/>
        <v>632</v>
      </c>
      <c r="AC701" s="9" t="str">
        <f t="shared" ca="1" si="51"/>
        <v>Above 1 Year</v>
      </c>
      <c r="AD701" s="9">
        <f t="shared" ca="1" si="52"/>
        <v>174</v>
      </c>
      <c r="AE701" s="9" t="str">
        <f t="shared" ca="1" si="53"/>
        <v>Above 3 Months</v>
      </c>
      <c r="AF701" s="97" t="s">
        <v>1767</v>
      </c>
      <c r="AG701" s="97" t="s">
        <v>4636</v>
      </c>
      <c r="AH701" s="97" t="str">
        <f t="shared" si="54"/>
        <v/>
      </c>
    </row>
    <row r="702" spans="1:34" s="24" customFormat="1" ht="25.5" customHeight="1" x14ac:dyDescent="0.25">
      <c r="A702" s="96">
        <v>701</v>
      </c>
      <c r="B702" s="61" t="s">
        <v>2660</v>
      </c>
      <c r="C702" s="97">
        <v>0</v>
      </c>
      <c r="D702" s="97" t="s">
        <v>2711</v>
      </c>
      <c r="E702" s="97" t="s">
        <v>28</v>
      </c>
      <c r="F702" s="97" t="s">
        <v>1748</v>
      </c>
      <c r="G702" s="96" t="s">
        <v>1768</v>
      </c>
      <c r="H702" s="98">
        <v>45679</v>
      </c>
      <c r="I702" s="96" t="s">
        <v>221</v>
      </c>
      <c r="J702" s="96">
        <v>2025</v>
      </c>
      <c r="K702" s="97" t="s">
        <v>39</v>
      </c>
      <c r="L702" s="97"/>
      <c r="M702" s="97" t="s">
        <v>39</v>
      </c>
      <c r="N702" s="96" t="s">
        <v>31</v>
      </c>
      <c r="O702" s="97" t="s">
        <v>32</v>
      </c>
      <c r="P702" s="98">
        <v>45779</v>
      </c>
      <c r="Q702" s="96"/>
      <c r="R702" s="96"/>
      <c r="S702" s="96" t="s">
        <v>3196</v>
      </c>
      <c r="T702" s="96"/>
      <c r="U702" s="97"/>
      <c r="V702" s="97"/>
      <c r="W702" s="104" t="s">
        <v>33</v>
      </c>
      <c r="X702" s="104" t="s">
        <v>33</v>
      </c>
      <c r="Y702" s="98">
        <v>45779</v>
      </c>
      <c r="Z702" s="97" t="s">
        <v>1769</v>
      </c>
      <c r="AA702" s="96" t="s">
        <v>34</v>
      </c>
      <c r="AB702" s="9">
        <f t="shared" ca="1" si="50"/>
        <v>632</v>
      </c>
      <c r="AC702" s="9" t="str">
        <f t="shared" ca="1" si="51"/>
        <v>Above 1 Year</v>
      </c>
      <c r="AD702" s="9">
        <f t="shared" ca="1" si="52"/>
        <v>532</v>
      </c>
      <c r="AE702" s="9" t="str">
        <f t="shared" ca="1" si="53"/>
        <v>Above 1 Year</v>
      </c>
      <c r="AF702" s="97" t="s">
        <v>203</v>
      </c>
      <c r="AG702" s="97" t="s">
        <v>4637</v>
      </c>
      <c r="AH702" s="97" t="str">
        <f t="shared" si="54"/>
        <v/>
      </c>
    </row>
    <row r="703" spans="1:34" s="24" customFormat="1" ht="25.5" customHeight="1" x14ac:dyDescent="0.25">
      <c r="A703" s="96">
        <v>702</v>
      </c>
      <c r="B703" s="61" t="s">
        <v>2810</v>
      </c>
      <c r="C703" s="97">
        <v>0</v>
      </c>
      <c r="D703" s="97" t="s">
        <v>2688</v>
      </c>
      <c r="E703" s="97" t="s">
        <v>68</v>
      </c>
      <c r="F703" s="97" t="s">
        <v>1772</v>
      </c>
      <c r="G703" s="96" t="s">
        <v>1027</v>
      </c>
      <c r="H703" s="98">
        <v>45680</v>
      </c>
      <c r="I703" s="96" t="s">
        <v>221</v>
      </c>
      <c r="J703" s="96">
        <v>2025</v>
      </c>
      <c r="K703" s="97" t="s">
        <v>48</v>
      </c>
      <c r="L703" s="97"/>
      <c r="M703" s="97" t="s">
        <v>49</v>
      </c>
      <c r="N703" s="96" t="s">
        <v>31</v>
      </c>
      <c r="O703" s="97" t="s">
        <v>32</v>
      </c>
      <c r="P703" s="98"/>
      <c r="Q703" s="96"/>
      <c r="R703" s="96"/>
      <c r="S703" s="96" t="s">
        <v>3196</v>
      </c>
      <c r="T703" s="96"/>
      <c r="U703" s="97"/>
      <c r="V703" s="97"/>
      <c r="W703" s="104" t="s">
        <v>112</v>
      </c>
      <c r="X703" s="104" t="s">
        <v>112</v>
      </c>
      <c r="Y703" s="98"/>
      <c r="Z703" s="97" t="s">
        <v>1773</v>
      </c>
      <c r="AA703" s="96" t="s">
        <v>34</v>
      </c>
      <c r="AB703" s="9">
        <f t="shared" ca="1" si="50"/>
        <v>631</v>
      </c>
      <c r="AC703" s="9" t="str">
        <f t="shared" ca="1" si="51"/>
        <v>Above 1 Year</v>
      </c>
      <c r="AD703" s="9" t="str">
        <f t="shared" ca="1" si="52"/>
        <v/>
      </c>
      <c r="AE703" s="9" t="str">
        <f t="shared" ca="1" si="53"/>
        <v/>
      </c>
      <c r="AF703" s="97" t="s">
        <v>207</v>
      </c>
      <c r="AG703" s="97" t="s">
        <v>4638</v>
      </c>
      <c r="AH703" s="97" t="str">
        <f t="shared" ca="1" si="54"/>
        <v>Above 1 Year</v>
      </c>
    </row>
    <row r="704" spans="1:34" s="24" customFormat="1" ht="25.5" customHeight="1" x14ac:dyDescent="0.25">
      <c r="A704" s="96">
        <v>703</v>
      </c>
      <c r="B704" s="61" t="s">
        <v>2810</v>
      </c>
      <c r="C704" s="97">
        <v>0</v>
      </c>
      <c r="D704" s="97" t="s">
        <v>2688</v>
      </c>
      <c r="E704" s="97" t="s">
        <v>68</v>
      </c>
      <c r="F704" s="97" t="s">
        <v>1798</v>
      </c>
      <c r="G704" s="96" t="s">
        <v>707</v>
      </c>
      <c r="H704" s="98">
        <v>45681</v>
      </c>
      <c r="I704" s="96" t="s">
        <v>221</v>
      </c>
      <c r="J704" s="96">
        <v>2025</v>
      </c>
      <c r="K704" s="97" t="s">
        <v>71</v>
      </c>
      <c r="L704" s="97"/>
      <c r="M704" s="97" t="s">
        <v>72</v>
      </c>
      <c r="N704" s="96" t="s">
        <v>31</v>
      </c>
      <c r="O704" s="97" t="s">
        <v>32</v>
      </c>
      <c r="P704" s="98">
        <v>45716</v>
      </c>
      <c r="Q704" s="96"/>
      <c r="R704" s="96"/>
      <c r="S704" s="96" t="s">
        <v>3196</v>
      </c>
      <c r="T704" s="96" t="s">
        <v>192</v>
      </c>
      <c r="U704" s="97" t="s">
        <v>192</v>
      </c>
      <c r="V704" s="97"/>
      <c r="W704" s="104" t="s">
        <v>33</v>
      </c>
      <c r="X704" s="104" t="s">
        <v>33</v>
      </c>
      <c r="Y704" s="98">
        <v>45716</v>
      </c>
      <c r="Z704" s="97" t="s">
        <v>2562</v>
      </c>
      <c r="AA704" s="96" t="s">
        <v>34</v>
      </c>
      <c r="AB704" s="9">
        <f t="shared" ca="1" si="50"/>
        <v>630</v>
      </c>
      <c r="AC704" s="9" t="str">
        <f t="shared" ca="1" si="51"/>
        <v>Above 1 Year</v>
      </c>
      <c r="AD704" s="9">
        <f t="shared" ca="1" si="52"/>
        <v>595</v>
      </c>
      <c r="AE704" s="9" t="str">
        <f t="shared" ca="1" si="53"/>
        <v>Above 1 Year</v>
      </c>
      <c r="AF704" s="97" t="s">
        <v>378</v>
      </c>
      <c r="AG704" s="97" t="s">
        <v>4639</v>
      </c>
      <c r="AH704" s="97" t="str">
        <f t="shared" si="54"/>
        <v/>
      </c>
    </row>
    <row r="705" spans="1:34" s="24" customFormat="1" ht="25.5" customHeight="1" x14ac:dyDescent="0.25">
      <c r="A705" s="96">
        <v>704</v>
      </c>
      <c r="B705" s="61" t="s">
        <v>2810</v>
      </c>
      <c r="C705" s="97" t="s">
        <v>186</v>
      </c>
      <c r="D705" s="97" t="s">
        <v>3035</v>
      </c>
      <c r="E705" s="97" t="s">
        <v>78</v>
      </c>
      <c r="F705" s="97" t="s">
        <v>1736</v>
      </c>
      <c r="G705" s="96" t="s">
        <v>845</v>
      </c>
      <c r="H705" s="98">
        <v>45681</v>
      </c>
      <c r="I705" s="96" t="s">
        <v>221</v>
      </c>
      <c r="J705" s="96">
        <v>2025</v>
      </c>
      <c r="K705" s="97" t="s">
        <v>116</v>
      </c>
      <c r="L705" s="97"/>
      <c r="M705" s="97" t="s">
        <v>116</v>
      </c>
      <c r="N705" s="96" t="s">
        <v>116</v>
      </c>
      <c r="O705" s="97" t="s">
        <v>32</v>
      </c>
      <c r="P705" s="98"/>
      <c r="Q705" s="96"/>
      <c r="R705" s="96"/>
      <c r="S705" s="96" t="s">
        <v>3196</v>
      </c>
      <c r="T705" s="96"/>
      <c r="U705" s="97"/>
      <c r="V705" s="97"/>
      <c r="W705" s="104" t="s">
        <v>50</v>
      </c>
      <c r="X705" s="104" t="s">
        <v>50</v>
      </c>
      <c r="Y705" s="98"/>
      <c r="Z705" s="97" t="s">
        <v>1774</v>
      </c>
      <c r="AA705" s="96" t="s">
        <v>34</v>
      </c>
      <c r="AB705" s="9">
        <f t="shared" ca="1" si="50"/>
        <v>630</v>
      </c>
      <c r="AC705" s="9" t="str">
        <f t="shared" ca="1" si="51"/>
        <v>Above 1 Year</v>
      </c>
      <c r="AD705" s="9" t="str">
        <f t="shared" ca="1" si="52"/>
        <v/>
      </c>
      <c r="AE705" s="9" t="str">
        <f t="shared" ca="1" si="53"/>
        <v/>
      </c>
      <c r="AF705" s="97" t="s">
        <v>402</v>
      </c>
      <c r="AG705" s="97" t="s">
        <v>4640</v>
      </c>
      <c r="AH705" s="97" t="str">
        <f t="shared" ca="1" si="54"/>
        <v>Above 1 Year</v>
      </c>
    </row>
    <row r="706" spans="1:34" s="24" customFormat="1" ht="25.5" customHeight="1" x14ac:dyDescent="0.25">
      <c r="A706" s="96">
        <v>705</v>
      </c>
      <c r="B706" s="61" t="s">
        <v>2810</v>
      </c>
      <c r="C706" s="97" t="s">
        <v>97</v>
      </c>
      <c r="D706" s="99" t="s">
        <v>2697</v>
      </c>
      <c r="E706" s="99" t="s">
        <v>98</v>
      </c>
      <c r="F706" s="99" t="s">
        <v>1746</v>
      </c>
      <c r="G706" s="100" t="s">
        <v>1474</v>
      </c>
      <c r="H706" s="101">
        <v>45681</v>
      </c>
      <c r="I706" s="100" t="s">
        <v>221</v>
      </c>
      <c r="J706" s="100">
        <v>2025</v>
      </c>
      <c r="K706" s="102" t="s">
        <v>103</v>
      </c>
      <c r="L706" s="99"/>
      <c r="M706" s="99" t="s">
        <v>49</v>
      </c>
      <c r="N706" s="100" t="s">
        <v>31</v>
      </c>
      <c r="O706" s="99" t="s">
        <v>45</v>
      </c>
      <c r="P706" s="101"/>
      <c r="Q706" s="100"/>
      <c r="R706" s="100"/>
      <c r="S706" s="96" t="s">
        <v>3196</v>
      </c>
      <c r="T706" s="100"/>
      <c r="U706" s="99"/>
      <c r="V706" s="99"/>
      <c r="W706" s="104" t="s">
        <v>112</v>
      </c>
      <c r="X706" s="104" t="s">
        <v>112</v>
      </c>
      <c r="Y706" s="98"/>
      <c r="Z706" s="99" t="s">
        <v>1776</v>
      </c>
      <c r="AA706" s="100" t="s">
        <v>34</v>
      </c>
      <c r="AB706" s="9">
        <f t="shared" ref="AB706:AB769" ca="1" si="55">IF(S706="UI",DATEDIF(H706,TODAY(),"D"),"")</f>
        <v>630</v>
      </c>
      <c r="AC706" s="9" t="str">
        <f t="shared" ref="AC706:AC769" ca="1" si="56">IF(S706="UI",IF(AB706&gt;365,"Above 1 Year",IF(AND(AB706&lt;=365,AB706&gt;180),"Above 6 Months",IF(AND(AB706&lt;=180,AB706&gt;90),"Above 3 Months",IF(AND(AB706&lt;=90,AB706&gt;60),"Above 60 Days",IF(AND(AB706&lt;=60,AB706&gt;45),"45 to 60 Days","Below 45 Days"))))),"")</f>
        <v>Above 1 Year</v>
      </c>
      <c r="AD706" s="9" t="str">
        <f t="shared" ref="AD706:AD769" ca="1" si="57">IF(Y706&lt;&gt;"",DATEDIF(Y706,TODAY(),"D"),"")</f>
        <v/>
      </c>
      <c r="AE706" s="9" t="str">
        <f t="shared" ref="AE706:AE769" ca="1" si="58">IF(AD706&lt;&gt;"",IF(AD706&gt;365,"Above 1 Year",IF(AND(AD706&lt;=365,AD706&gt;180),"Above 6 Months",IF(AND(AD706&lt;=180,AD706&gt;90),"Above 3 Months",IF(AND(AD706&lt;=90,AD706&gt;60),"Above 60 Days",IF(AND(AD706&lt;=60,AD706&gt;45),"45 to 60 Days","Below 45 Days"))))),"")</f>
        <v/>
      </c>
      <c r="AF706" s="100" t="s">
        <v>207</v>
      </c>
      <c r="AG706" s="97" t="s">
        <v>4641</v>
      </c>
      <c r="AH706" s="97" t="str">
        <f t="shared" ca="1" si="54"/>
        <v>Above 1 Year</v>
      </c>
    </row>
    <row r="707" spans="1:34" s="24" customFormat="1" ht="25.5" customHeight="1" x14ac:dyDescent="0.25">
      <c r="A707" s="96">
        <v>706</v>
      </c>
      <c r="B707" s="61" t="s">
        <v>2660</v>
      </c>
      <c r="C707" s="97" t="s">
        <v>46</v>
      </c>
      <c r="D707" s="97" t="s">
        <v>2670</v>
      </c>
      <c r="E707" s="97" t="s">
        <v>109</v>
      </c>
      <c r="F707" s="97" t="s">
        <v>1748</v>
      </c>
      <c r="G707" s="96" t="s">
        <v>264</v>
      </c>
      <c r="H707" s="98">
        <v>45682</v>
      </c>
      <c r="I707" s="96" t="s">
        <v>221</v>
      </c>
      <c r="J707" s="96">
        <v>2025</v>
      </c>
      <c r="K707" s="97" t="s">
        <v>59</v>
      </c>
      <c r="L707" s="97" t="s">
        <v>265</v>
      </c>
      <c r="M707" s="97" t="s">
        <v>59</v>
      </c>
      <c r="N707" s="96" t="s">
        <v>60</v>
      </c>
      <c r="O707" s="97" t="s">
        <v>32</v>
      </c>
      <c r="P707" s="98"/>
      <c r="Q707" s="96"/>
      <c r="R707" s="96"/>
      <c r="S707" s="96" t="s">
        <v>3196</v>
      </c>
      <c r="T707" s="96"/>
      <c r="U707" s="97"/>
      <c r="V707" s="97"/>
      <c r="W707" s="104" t="s">
        <v>112</v>
      </c>
      <c r="X707" s="104" t="s">
        <v>112</v>
      </c>
      <c r="Y707" s="98"/>
      <c r="Z707" s="97" t="s">
        <v>1777</v>
      </c>
      <c r="AA707" s="96" t="s">
        <v>34</v>
      </c>
      <c r="AB707" s="9">
        <f t="shared" ca="1" si="55"/>
        <v>629</v>
      </c>
      <c r="AC707" s="9" t="str">
        <f t="shared" ca="1" si="56"/>
        <v>Above 1 Year</v>
      </c>
      <c r="AD707" s="9" t="str">
        <f t="shared" ca="1" si="57"/>
        <v/>
      </c>
      <c r="AE707" s="9" t="str">
        <f t="shared" ca="1" si="58"/>
        <v/>
      </c>
      <c r="AF707" s="97" t="s">
        <v>229</v>
      </c>
      <c r="AG707" s="97" t="s">
        <v>4642</v>
      </c>
      <c r="AH707" s="97" t="str">
        <f t="shared" ref="AH707:AH770" ca="1" si="59">IF(X707="SC/PRC/CC No. Awaited","",AC707)</f>
        <v>Above 1 Year</v>
      </c>
    </row>
    <row r="708" spans="1:34" s="24" customFormat="1" ht="25.5" customHeight="1" x14ac:dyDescent="0.25">
      <c r="A708" s="96">
        <v>707</v>
      </c>
      <c r="B708" s="61" t="s">
        <v>2808</v>
      </c>
      <c r="C708" s="97" t="s">
        <v>41</v>
      </c>
      <c r="D708" s="97" t="s">
        <v>2701</v>
      </c>
      <c r="E708" s="97" t="s">
        <v>42</v>
      </c>
      <c r="F708" s="97" t="s">
        <v>1733</v>
      </c>
      <c r="G708" s="96" t="s">
        <v>1734</v>
      </c>
      <c r="H708" s="98">
        <v>45682</v>
      </c>
      <c r="I708" s="96" t="s">
        <v>221</v>
      </c>
      <c r="J708" s="96">
        <v>2025</v>
      </c>
      <c r="K708" s="97" t="s">
        <v>80</v>
      </c>
      <c r="L708" s="97"/>
      <c r="M708" s="97" t="s">
        <v>154</v>
      </c>
      <c r="N708" s="96" t="s">
        <v>31</v>
      </c>
      <c r="O708" s="97" t="s">
        <v>32</v>
      </c>
      <c r="P708" s="98"/>
      <c r="Q708" s="96"/>
      <c r="R708" s="96"/>
      <c r="S708" s="96" t="s">
        <v>3196</v>
      </c>
      <c r="T708" s="96"/>
      <c r="U708" s="97"/>
      <c r="V708" s="97"/>
      <c r="W708" s="104" t="s">
        <v>50</v>
      </c>
      <c r="X708" s="104" t="s">
        <v>50</v>
      </c>
      <c r="Y708" s="98"/>
      <c r="Z708" s="97" t="s">
        <v>1735</v>
      </c>
      <c r="AA708" s="96" t="s">
        <v>34</v>
      </c>
      <c r="AB708" s="9">
        <f t="shared" ca="1" si="55"/>
        <v>629</v>
      </c>
      <c r="AC708" s="9" t="str">
        <f t="shared" ca="1" si="56"/>
        <v>Above 1 Year</v>
      </c>
      <c r="AD708" s="9" t="str">
        <f t="shared" ca="1" si="57"/>
        <v/>
      </c>
      <c r="AE708" s="9" t="str">
        <f t="shared" ca="1" si="58"/>
        <v/>
      </c>
      <c r="AF708" s="97" t="s">
        <v>291</v>
      </c>
      <c r="AG708" s="97" t="s">
        <v>4643</v>
      </c>
      <c r="AH708" s="97" t="str">
        <f t="shared" ca="1" si="59"/>
        <v>Above 1 Year</v>
      </c>
    </row>
    <row r="709" spans="1:34" s="24" customFormat="1" ht="25.5" customHeight="1" x14ac:dyDescent="0.25">
      <c r="A709" s="96">
        <v>708</v>
      </c>
      <c r="B709" s="61" t="s">
        <v>2810</v>
      </c>
      <c r="C709" s="97" t="s">
        <v>186</v>
      </c>
      <c r="D709" s="97" t="s">
        <v>3035</v>
      </c>
      <c r="E709" s="97" t="s">
        <v>66</v>
      </c>
      <c r="F709" s="97" t="s">
        <v>1752</v>
      </c>
      <c r="G709" s="96" t="s">
        <v>845</v>
      </c>
      <c r="H709" s="98">
        <v>45683</v>
      </c>
      <c r="I709" s="96" t="s">
        <v>221</v>
      </c>
      <c r="J709" s="96">
        <v>2025</v>
      </c>
      <c r="K709" s="97" t="s">
        <v>116</v>
      </c>
      <c r="L709" s="97"/>
      <c r="M709" s="97" t="s">
        <v>116</v>
      </c>
      <c r="N709" s="96" t="s">
        <v>116</v>
      </c>
      <c r="O709" s="97" t="s">
        <v>32</v>
      </c>
      <c r="P709" s="98"/>
      <c r="Q709" s="96"/>
      <c r="R709" s="96"/>
      <c r="S709" s="96" t="s">
        <v>3196</v>
      </c>
      <c r="T709" s="96"/>
      <c r="U709" s="97"/>
      <c r="V709" s="97"/>
      <c r="W709" s="104" t="s">
        <v>50</v>
      </c>
      <c r="X709" s="104" t="s">
        <v>50</v>
      </c>
      <c r="Y709" s="98"/>
      <c r="Z709" s="97" t="s">
        <v>1781</v>
      </c>
      <c r="AA709" s="96" t="s">
        <v>34</v>
      </c>
      <c r="AB709" s="9">
        <f t="shared" ca="1" si="55"/>
        <v>628</v>
      </c>
      <c r="AC709" s="9" t="str">
        <f t="shared" ca="1" si="56"/>
        <v>Above 1 Year</v>
      </c>
      <c r="AD709" s="9" t="str">
        <f t="shared" ca="1" si="57"/>
        <v/>
      </c>
      <c r="AE709" s="9" t="str">
        <f t="shared" ca="1" si="58"/>
        <v/>
      </c>
      <c r="AF709" s="97" t="s">
        <v>402</v>
      </c>
      <c r="AG709" s="97" t="s">
        <v>4644</v>
      </c>
      <c r="AH709" s="97" t="str">
        <f t="shared" ca="1" si="59"/>
        <v>Above 1 Year</v>
      </c>
    </row>
    <row r="710" spans="1:34" s="24" customFormat="1" ht="25.5" customHeight="1" x14ac:dyDescent="0.25">
      <c r="A710" s="96">
        <v>709</v>
      </c>
      <c r="B710" s="61" t="s">
        <v>2810</v>
      </c>
      <c r="C710" s="97" t="s">
        <v>97</v>
      </c>
      <c r="D710" s="97" t="s">
        <v>2696</v>
      </c>
      <c r="E710" s="97" t="s">
        <v>114</v>
      </c>
      <c r="F710" s="97" t="s">
        <v>1762</v>
      </c>
      <c r="G710" s="96" t="s">
        <v>1027</v>
      </c>
      <c r="H710" s="98">
        <v>45683</v>
      </c>
      <c r="I710" s="96" t="s">
        <v>221</v>
      </c>
      <c r="J710" s="96">
        <v>2025</v>
      </c>
      <c r="K710" s="97" t="s">
        <v>48</v>
      </c>
      <c r="L710" s="97"/>
      <c r="M710" s="97" t="s">
        <v>49</v>
      </c>
      <c r="N710" s="96" t="s">
        <v>31</v>
      </c>
      <c r="O710" s="97" t="s">
        <v>32</v>
      </c>
      <c r="P710" s="98"/>
      <c r="Q710" s="96"/>
      <c r="R710" s="96"/>
      <c r="S710" s="96" t="s">
        <v>3196</v>
      </c>
      <c r="T710" s="96"/>
      <c r="U710" s="97"/>
      <c r="V710" s="97"/>
      <c r="W710" s="104" t="s">
        <v>112</v>
      </c>
      <c r="X710" s="104" t="s">
        <v>112</v>
      </c>
      <c r="Y710" s="98"/>
      <c r="Z710" s="97" t="s">
        <v>1782</v>
      </c>
      <c r="AA710" s="96" t="s">
        <v>34</v>
      </c>
      <c r="AB710" s="9">
        <f t="shared" ca="1" si="55"/>
        <v>628</v>
      </c>
      <c r="AC710" s="9" t="str">
        <f t="shared" ca="1" si="56"/>
        <v>Above 1 Year</v>
      </c>
      <c r="AD710" s="9" t="str">
        <f t="shared" ca="1" si="57"/>
        <v/>
      </c>
      <c r="AE710" s="9" t="str">
        <f t="shared" ca="1" si="58"/>
        <v/>
      </c>
      <c r="AF710" s="97" t="s">
        <v>207</v>
      </c>
      <c r="AG710" s="97" t="s">
        <v>4645</v>
      </c>
      <c r="AH710" s="97" t="str">
        <f t="shared" ca="1" si="59"/>
        <v>Above 1 Year</v>
      </c>
    </row>
    <row r="711" spans="1:34" s="24" customFormat="1" ht="25.5" customHeight="1" x14ac:dyDescent="0.25">
      <c r="A711" s="96">
        <v>710</v>
      </c>
      <c r="B711" s="61" t="s">
        <v>2808</v>
      </c>
      <c r="C711" s="97" t="s">
        <v>185</v>
      </c>
      <c r="D711" s="97" t="s">
        <v>2678</v>
      </c>
      <c r="E711" s="97" t="s">
        <v>55</v>
      </c>
      <c r="F711" s="97" t="s">
        <v>1725</v>
      </c>
      <c r="G711" s="96" t="s">
        <v>1783</v>
      </c>
      <c r="H711" s="98">
        <v>45685</v>
      </c>
      <c r="I711" s="96" t="s">
        <v>221</v>
      </c>
      <c r="J711" s="96">
        <v>2025</v>
      </c>
      <c r="K711" s="97" t="s">
        <v>29</v>
      </c>
      <c r="L711" s="97"/>
      <c r="M711" s="97" t="s">
        <v>30</v>
      </c>
      <c r="N711" s="96" t="s">
        <v>31</v>
      </c>
      <c r="O711" s="97" t="s">
        <v>32</v>
      </c>
      <c r="P711" s="98"/>
      <c r="Q711" s="96"/>
      <c r="R711" s="96"/>
      <c r="S711" s="96" t="s">
        <v>3196</v>
      </c>
      <c r="T711" s="96"/>
      <c r="U711" s="97"/>
      <c r="V711" s="97"/>
      <c r="W711" s="104" t="s">
        <v>33</v>
      </c>
      <c r="X711" s="104" t="s">
        <v>33</v>
      </c>
      <c r="Y711" s="98">
        <v>46142</v>
      </c>
      <c r="Z711" s="97" t="s">
        <v>1784</v>
      </c>
      <c r="AA711" s="96" t="s">
        <v>34</v>
      </c>
      <c r="AB711" s="9">
        <f t="shared" ca="1" si="55"/>
        <v>626</v>
      </c>
      <c r="AC711" s="9" t="str">
        <f t="shared" ca="1" si="56"/>
        <v>Above 1 Year</v>
      </c>
      <c r="AD711" s="9">
        <f t="shared" ca="1" si="57"/>
        <v>169</v>
      </c>
      <c r="AE711" s="9" t="str">
        <f t="shared" ca="1" si="58"/>
        <v>Above 3 Months</v>
      </c>
      <c r="AF711" s="97" t="s">
        <v>193</v>
      </c>
      <c r="AG711" s="97" t="s">
        <v>4646</v>
      </c>
      <c r="AH711" s="97" t="str">
        <f t="shared" si="59"/>
        <v/>
      </c>
    </row>
    <row r="712" spans="1:34" s="24" customFormat="1" ht="25.5" customHeight="1" x14ac:dyDescent="0.25">
      <c r="A712" s="96">
        <v>711</v>
      </c>
      <c r="B712" s="61" t="s">
        <v>2660</v>
      </c>
      <c r="C712" s="97" t="s">
        <v>37</v>
      </c>
      <c r="D712" s="97" t="s">
        <v>2683</v>
      </c>
      <c r="E712" s="97" t="s">
        <v>90</v>
      </c>
      <c r="F712" s="97" t="s">
        <v>1785</v>
      </c>
      <c r="G712" s="96" t="s">
        <v>227</v>
      </c>
      <c r="H712" s="98">
        <v>45685</v>
      </c>
      <c r="I712" s="96" t="s">
        <v>221</v>
      </c>
      <c r="J712" s="96">
        <v>2025</v>
      </c>
      <c r="K712" s="97" t="s">
        <v>59</v>
      </c>
      <c r="L712" s="97" t="s">
        <v>228</v>
      </c>
      <c r="M712" s="97" t="s">
        <v>59</v>
      </c>
      <c r="N712" s="96" t="s">
        <v>60</v>
      </c>
      <c r="O712" s="97" t="s">
        <v>32</v>
      </c>
      <c r="P712" s="98"/>
      <c r="Q712" s="96"/>
      <c r="R712" s="96"/>
      <c r="S712" s="96" t="s">
        <v>3196</v>
      </c>
      <c r="T712" s="96"/>
      <c r="U712" s="97"/>
      <c r="V712" s="97"/>
      <c r="W712" s="104" t="s">
        <v>112</v>
      </c>
      <c r="X712" s="104" t="s">
        <v>112</v>
      </c>
      <c r="Y712" s="98"/>
      <c r="Z712" s="97" t="s">
        <v>1786</v>
      </c>
      <c r="AA712" s="96" t="s">
        <v>34</v>
      </c>
      <c r="AB712" s="9">
        <f t="shared" ca="1" si="55"/>
        <v>626</v>
      </c>
      <c r="AC712" s="9" t="str">
        <f t="shared" ca="1" si="56"/>
        <v>Above 1 Year</v>
      </c>
      <c r="AD712" s="9" t="str">
        <f t="shared" ca="1" si="57"/>
        <v/>
      </c>
      <c r="AE712" s="9" t="str">
        <f t="shared" ca="1" si="58"/>
        <v/>
      </c>
      <c r="AF712" s="97" t="s">
        <v>229</v>
      </c>
      <c r="AG712" s="97" t="s">
        <v>4647</v>
      </c>
      <c r="AH712" s="97" t="str">
        <f t="shared" ca="1" si="59"/>
        <v>Above 1 Year</v>
      </c>
    </row>
    <row r="713" spans="1:34" s="24" customFormat="1" ht="25.5" customHeight="1" x14ac:dyDescent="0.25">
      <c r="A713" s="96">
        <v>712</v>
      </c>
      <c r="B713" s="61" t="s">
        <v>2660</v>
      </c>
      <c r="C713" s="97">
        <v>0</v>
      </c>
      <c r="D713" s="97" t="s">
        <v>2712</v>
      </c>
      <c r="E713" s="97" t="s">
        <v>28</v>
      </c>
      <c r="F713" s="97" t="s">
        <v>1756</v>
      </c>
      <c r="G713" s="96" t="s">
        <v>1634</v>
      </c>
      <c r="H713" s="98">
        <v>45686</v>
      </c>
      <c r="I713" s="96" t="s">
        <v>221</v>
      </c>
      <c r="J713" s="96">
        <v>2025</v>
      </c>
      <c r="K713" s="97" t="s">
        <v>94</v>
      </c>
      <c r="L713" s="97"/>
      <c r="M713" s="97" t="s">
        <v>94</v>
      </c>
      <c r="N713" s="96" t="s">
        <v>31</v>
      </c>
      <c r="O713" s="97" t="s">
        <v>32</v>
      </c>
      <c r="P713" s="98"/>
      <c r="Q713" s="96"/>
      <c r="R713" s="96"/>
      <c r="S713" s="96" t="s">
        <v>3196</v>
      </c>
      <c r="T713" s="96"/>
      <c r="U713" s="97"/>
      <c r="V713" s="97"/>
      <c r="W713" s="104" t="s">
        <v>128</v>
      </c>
      <c r="X713" s="104" t="s">
        <v>112</v>
      </c>
      <c r="Y713" s="98"/>
      <c r="Z713" s="97" t="s">
        <v>1791</v>
      </c>
      <c r="AA713" s="96" t="s">
        <v>34</v>
      </c>
      <c r="AB713" s="9">
        <f t="shared" ca="1" si="55"/>
        <v>625</v>
      </c>
      <c r="AC713" s="9" t="str">
        <f t="shared" ca="1" si="56"/>
        <v>Above 1 Year</v>
      </c>
      <c r="AD713" s="9" t="str">
        <f t="shared" ca="1" si="57"/>
        <v/>
      </c>
      <c r="AE713" s="9" t="str">
        <f t="shared" ca="1" si="58"/>
        <v/>
      </c>
      <c r="AF713" s="97" t="s">
        <v>245</v>
      </c>
      <c r="AG713" s="97" t="s">
        <v>4648</v>
      </c>
      <c r="AH713" s="97" t="str">
        <f t="shared" ca="1" si="59"/>
        <v>Above 1 Year</v>
      </c>
    </row>
    <row r="714" spans="1:34" s="24" customFormat="1" ht="25.5" customHeight="1" x14ac:dyDescent="0.25">
      <c r="A714" s="96">
        <v>713</v>
      </c>
      <c r="B714" s="61" t="s">
        <v>2808</v>
      </c>
      <c r="C714" s="97" t="s">
        <v>2661</v>
      </c>
      <c r="D714" s="97" t="s">
        <v>3037</v>
      </c>
      <c r="E714" s="97" t="s">
        <v>89</v>
      </c>
      <c r="F714" s="97" t="s">
        <v>1794</v>
      </c>
      <c r="G714" s="96" t="s">
        <v>845</v>
      </c>
      <c r="H714" s="98">
        <v>45688</v>
      </c>
      <c r="I714" s="96" t="s">
        <v>221</v>
      </c>
      <c r="J714" s="96">
        <v>2025</v>
      </c>
      <c r="K714" s="97" t="s">
        <v>116</v>
      </c>
      <c r="L714" s="97"/>
      <c r="M714" s="97" t="s">
        <v>116</v>
      </c>
      <c r="N714" s="96" t="s">
        <v>116</v>
      </c>
      <c r="O714" s="97" t="s">
        <v>32</v>
      </c>
      <c r="P714" s="98">
        <v>45961</v>
      </c>
      <c r="Q714" s="96"/>
      <c r="R714" s="96"/>
      <c r="S714" s="96" t="s">
        <v>7126</v>
      </c>
      <c r="T714" s="96"/>
      <c r="U714" s="97"/>
      <c r="V714" s="97"/>
      <c r="W714" s="104" t="s">
        <v>33</v>
      </c>
      <c r="X714" s="104" t="s">
        <v>2923</v>
      </c>
      <c r="Y714" s="98"/>
      <c r="Z714" s="97" t="s">
        <v>1795</v>
      </c>
      <c r="AA714" s="96" t="s">
        <v>34</v>
      </c>
      <c r="AB714" s="9" t="str">
        <f t="shared" ca="1" si="55"/>
        <v/>
      </c>
      <c r="AC714" s="9" t="str">
        <f t="shared" si="56"/>
        <v/>
      </c>
      <c r="AD714" s="9" t="str">
        <f t="shared" ca="1" si="57"/>
        <v/>
      </c>
      <c r="AE714" s="9" t="str">
        <f t="shared" ca="1" si="58"/>
        <v/>
      </c>
      <c r="AF714" s="97" t="s">
        <v>402</v>
      </c>
      <c r="AG714" s="97" t="s">
        <v>4649</v>
      </c>
      <c r="AH714" s="97" t="str">
        <f t="shared" si="59"/>
        <v/>
      </c>
    </row>
    <row r="715" spans="1:34" s="24" customFormat="1" ht="25.5" customHeight="1" x14ac:dyDescent="0.25">
      <c r="A715" s="96">
        <v>714</v>
      </c>
      <c r="B715" s="61" t="s">
        <v>2808</v>
      </c>
      <c r="C715" s="97" t="s">
        <v>185</v>
      </c>
      <c r="D715" s="97" t="s">
        <v>2693</v>
      </c>
      <c r="E715" s="97" t="s">
        <v>73</v>
      </c>
      <c r="F715" s="97" t="s">
        <v>872</v>
      </c>
      <c r="G715" s="96" t="s">
        <v>1796</v>
      </c>
      <c r="H715" s="98">
        <v>45688</v>
      </c>
      <c r="I715" s="96" t="s">
        <v>221</v>
      </c>
      <c r="J715" s="96">
        <v>2025</v>
      </c>
      <c r="K715" s="97" t="s">
        <v>29</v>
      </c>
      <c r="L715" s="97"/>
      <c r="M715" s="97" t="s">
        <v>30</v>
      </c>
      <c r="N715" s="96" t="s">
        <v>31</v>
      </c>
      <c r="O715" s="97" t="s">
        <v>32</v>
      </c>
      <c r="P715" s="98">
        <v>46114</v>
      </c>
      <c r="Q715" s="96"/>
      <c r="R715" s="96"/>
      <c r="S715" s="96" t="s">
        <v>3196</v>
      </c>
      <c r="T715" s="96"/>
      <c r="U715" s="97"/>
      <c r="V715" s="97"/>
      <c r="W715" s="104" t="s">
        <v>2664</v>
      </c>
      <c r="X715" s="104" t="s">
        <v>2664</v>
      </c>
      <c r="Y715" s="98">
        <v>46114</v>
      </c>
      <c r="Z715" s="97" t="s">
        <v>1797</v>
      </c>
      <c r="AA715" s="96" t="s">
        <v>34</v>
      </c>
      <c r="AB715" s="9">
        <f t="shared" ca="1" si="55"/>
        <v>623</v>
      </c>
      <c r="AC715" s="9" t="str">
        <f t="shared" ca="1" si="56"/>
        <v>Above 1 Year</v>
      </c>
      <c r="AD715" s="9">
        <f t="shared" ca="1" si="57"/>
        <v>197</v>
      </c>
      <c r="AE715" s="9" t="str">
        <f t="shared" ca="1" si="58"/>
        <v>Above 6 Months</v>
      </c>
      <c r="AF715" s="97" t="s">
        <v>193</v>
      </c>
      <c r="AG715" s="97" t="s">
        <v>4650</v>
      </c>
      <c r="AH715" s="97" t="str">
        <f t="shared" ca="1" si="59"/>
        <v>Above 1 Year</v>
      </c>
    </row>
    <row r="716" spans="1:34" s="24" customFormat="1" ht="25.5" customHeight="1" x14ac:dyDescent="0.25">
      <c r="A716" s="96">
        <v>715</v>
      </c>
      <c r="B716" s="61" t="s">
        <v>2660</v>
      </c>
      <c r="C716" s="97" t="s">
        <v>46</v>
      </c>
      <c r="D716" s="97" t="s">
        <v>2705</v>
      </c>
      <c r="E716" s="97" t="s">
        <v>64</v>
      </c>
      <c r="F716" s="97" t="s">
        <v>1412</v>
      </c>
      <c r="G716" s="96" t="s">
        <v>1799</v>
      </c>
      <c r="H716" s="98">
        <v>45690</v>
      </c>
      <c r="I716" s="96" t="s">
        <v>219</v>
      </c>
      <c r="J716" s="96">
        <v>2025</v>
      </c>
      <c r="K716" s="97" t="s">
        <v>53</v>
      </c>
      <c r="L716" s="97"/>
      <c r="M716" s="97" t="s">
        <v>54</v>
      </c>
      <c r="N716" s="96" t="s">
        <v>31</v>
      </c>
      <c r="O716" s="97" t="s">
        <v>32</v>
      </c>
      <c r="P716" s="98">
        <v>45838</v>
      </c>
      <c r="Q716" s="96"/>
      <c r="R716" s="96"/>
      <c r="S716" s="96" t="s">
        <v>3196</v>
      </c>
      <c r="T716" s="96"/>
      <c r="U716" s="97"/>
      <c r="V716" s="97"/>
      <c r="W716" s="104" t="s">
        <v>33</v>
      </c>
      <c r="X716" s="104" t="s">
        <v>33</v>
      </c>
      <c r="Y716" s="98">
        <v>45838</v>
      </c>
      <c r="Z716" s="97" t="s">
        <v>1800</v>
      </c>
      <c r="AA716" s="96" t="s">
        <v>34</v>
      </c>
      <c r="AB716" s="9">
        <f t="shared" ca="1" si="55"/>
        <v>621</v>
      </c>
      <c r="AC716" s="9" t="str">
        <f t="shared" ca="1" si="56"/>
        <v>Above 1 Year</v>
      </c>
      <c r="AD716" s="9">
        <f t="shared" ca="1" si="57"/>
        <v>473</v>
      </c>
      <c r="AE716" s="9" t="str">
        <f t="shared" ca="1" si="58"/>
        <v>Above 1 Year</v>
      </c>
      <c r="AF716" s="97" t="s">
        <v>216</v>
      </c>
      <c r="AG716" s="97" t="s">
        <v>4651</v>
      </c>
      <c r="AH716" s="97" t="str">
        <f t="shared" si="59"/>
        <v/>
      </c>
    </row>
    <row r="717" spans="1:34" s="24" customFormat="1" ht="25.5" customHeight="1" x14ac:dyDescent="0.25">
      <c r="A717" s="96">
        <v>716</v>
      </c>
      <c r="B717" s="61" t="s">
        <v>2660</v>
      </c>
      <c r="C717" s="97" t="s">
        <v>46</v>
      </c>
      <c r="D717" s="97" t="s">
        <v>2705</v>
      </c>
      <c r="E717" s="97" t="s">
        <v>64</v>
      </c>
      <c r="F717" s="97" t="s">
        <v>1789</v>
      </c>
      <c r="G717" s="96" t="s">
        <v>1801</v>
      </c>
      <c r="H717" s="98">
        <v>45690</v>
      </c>
      <c r="I717" s="96" t="s">
        <v>219</v>
      </c>
      <c r="J717" s="96">
        <v>2025</v>
      </c>
      <c r="K717" s="97" t="s">
        <v>56</v>
      </c>
      <c r="L717" s="97"/>
      <c r="M717" s="97" t="s">
        <v>54</v>
      </c>
      <c r="N717" s="96" t="s">
        <v>31</v>
      </c>
      <c r="O717" s="97" t="s">
        <v>32</v>
      </c>
      <c r="P717" s="98">
        <v>45838</v>
      </c>
      <c r="Q717" s="96"/>
      <c r="R717" s="96"/>
      <c r="S717" s="96" t="s">
        <v>3196</v>
      </c>
      <c r="T717" s="96"/>
      <c r="U717" s="97"/>
      <c r="V717" s="97"/>
      <c r="W717" s="104" t="s">
        <v>33</v>
      </c>
      <c r="X717" s="104" t="s">
        <v>33</v>
      </c>
      <c r="Y717" s="98">
        <v>45838</v>
      </c>
      <c r="Z717" s="97" t="s">
        <v>1802</v>
      </c>
      <c r="AA717" s="96" t="s">
        <v>34</v>
      </c>
      <c r="AB717" s="9">
        <f t="shared" ca="1" si="55"/>
        <v>621</v>
      </c>
      <c r="AC717" s="9" t="str">
        <f t="shared" ca="1" si="56"/>
        <v>Above 1 Year</v>
      </c>
      <c r="AD717" s="9">
        <f t="shared" ca="1" si="57"/>
        <v>473</v>
      </c>
      <c r="AE717" s="9" t="str">
        <f t="shared" ca="1" si="58"/>
        <v>Above 1 Year</v>
      </c>
      <c r="AF717" s="97" t="s">
        <v>216</v>
      </c>
      <c r="AG717" s="97" t="s">
        <v>4652</v>
      </c>
      <c r="AH717" s="97" t="str">
        <f t="shared" si="59"/>
        <v/>
      </c>
    </row>
    <row r="718" spans="1:34" s="24" customFormat="1" ht="25.5" customHeight="1" x14ac:dyDescent="0.25">
      <c r="A718" s="96">
        <v>717</v>
      </c>
      <c r="B718" s="61" t="s">
        <v>2810</v>
      </c>
      <c r="C718" s="97" t="s">
        <v>186</v>
      </c>
      <c r="D718" s="97" t="s">
        <v>2691</v>
      </c>
      <c r="E718" s="97" t="s">
        <v>78</v>
      </c>
      <c r="F718" s="97" t="s">
        <v>1748</v>
      </c>
      <c r="G718" s="96" t="s">
        <v>1027</v>
      </c>
      <c r="H718" s="98">
        <v>45691</v>
      </c>
      <c r="I718" s="96" t="s">
        <v>219</v>
      </c>
      <c r="J718" s="96">
        <v>2025</v>
      </c>
      <c r="K718" s="97" t="s">
        <v>48</v>
      </c>
      <c r="L718" s="97"/>
      <c r="M718" s="97" t="s">
        <v>49</v>
      </c>
      <c r="N718" s="96" t="s">
        <v>31</v>
      </c>
      <c r="O718" s="97" t="s">
        <v>32</v>
      </c>
      <c r="P718" s="98"/>
      <c r="Q718" s="96"/>
      <c r="R718" s="96"/>
      <c r="S718" s="96" t="s">
        <v>3196</v>
      </c>
      <c r="T718" s="96"/>
      <c r="U718" s="97"/>
      <c r="V718" s="97"/>
      <c r="W718" s="104" t="s">
        <v>112</v>
      </c>
      <c r="X718" s="104" t="s">
        <v>112</v>
      </c>
      <c r="Y718" s="98"/>
      <c r="Z718" s="97" t="s">
        <v>1803</v>
      </c>
      <c r="AA718" s="96" t="s">
        <v>34</v>
      </c>
      <c r="AB718" s="9">
        <f t="shared" ca="1" si="55"/>
        <v>620</v>
      </c>
      <c r="AC718" s="9" t="str">
        <f t="shared" ca="1" si="56"/>
        <v>Above 1 Year</v>
      </c>
      <c r="AD718" s="9" t="str">
        <f t="shared" ca="1" si="57"/>
        <v/>
      </c>
      <c r="AE718" s="9" t="str">
        <f t="shared" ca="1" si="58"/>
        <v/>
      </c>
      <c r="AF718" s="97" t="s">
        <v>207</v>
      </c>
      <c r="AG718" s="97" t="s">
        <v>4653</v>
      </c>
      <c r="AH718" s="97" t="str">
        <f t="shared" ca="1" si="59"/>
        <v>Above 1 Year</v>
      </c>
    </row>
    <row r="719" spans="1:34" s="24" customFormat="1" ht="25.5" customHeight="1" x14ac:dyDescent="0.25">
      <c r="A719" s="96">
        <v>718</v>
      </c>
      <c r="B719" s="61" t="s">
        <v>2808</v>
      </c>
      <c r="C719" s="97" t="s">
        <v>2661</v>
      </c>
      <c r="D719" s="97" t="s">
        <v>2692</v>
      </c>
      <c r="E719" s="97" t="s">
        <v>89</v>
      </c>
      <c r="F719" s="97" t="s">
        <v>1778</v>
      </c>
      <c r="G719" s="96" t="s">
        <v>227</v>
      </c>
      <c r="H719" s="98">
        <v>45693</v>
      </c>
      <c r="I719" s="96" t="s">
        <v>219</v>
      </c>
      <c r="J719" s="96">
        <v>2025</v>
      </c>
      <c r="K719" s="97" t="s">
        <v>59</v>
      </c>
      <c r="L719" s="97" t="s">
        <v>228</v>
      </c>
      <c r="M719" s="97" t="s">
        <v>59</v>
      </c>
      <c r="N719" s="96" t="s">
        <v>60</v>
      </c>
      <c r="O719" s="97" t="s">
        <v>32</v>
      </c>
      <c r="P719" s="98"/>
      <c r="Q719" s="96"/>
      <c r="R719" s="96"/>
      <c r="S719" s="96" t="s">
        <v>3196</v>
      </c>
      <c r="T719" s="96"/>
      <c r="U719" s="97"/>
      <c r="V719" s="97"/>
      <c r="W719" s="104" t="s">
        <v>112</v>
      </c>
      <c r="X719" s="104" t="s">
        <v>112</v>
      </c>
      <c r="Y719" s="98"/>
      <c r="Z719" s="97" t="s">
        <v>1804</v>
      </c>
      <c r="AA719" s="96" t="s">
        <v>34</v>
      </c>
      <c r="AB719" s="9">
        <f t="shared" ca="1" si="55"/>
        <v>618</v>
      </c>
      <c r="AC719" s="9" t="str">
        <f t="shared" ca="1" si="56"/>
        <v>Above 1 Year</v>
      </c>
      <c r="AD719" s="9" t="str">
        <f t="shared" ca="1" si="57"/>
        <v/>
      </c>
      <c r="AE719" s="9" t="str">
        <f t="shared" ca="1" si="58"/>
        <v/>
      </c>
      <c r="AF719" s="97" t="s">
        <v>229</v>
      </c>
      <c r="AG719" s="97" t="s">
        <v>4654</v>
      </c>
      <c r="AH719" s="97" t="str">
        <f t="shared" ca="1" si="59"/>
        <v>Above 1 Year</v>
      </c>
    </row>
    <row r="720" spans="1:34" s="24" customFormat="1" ht="25.5" customHeight="1" x14ac:dyDescent="0.25">
      <c r="A720" s="96">
        <v>719</v>
      </c>
      <c r="B720" s="61" t="s">
        <v>2810</v>
      </c>
      <c r="C720" s="97">
        <v>0</v>
      </c>
      <c r="D720" s="97" t="s">
        <v>2688</v>
      </c>
      <c r="E720" s="97" t="s">
        <v>68</v>
      </c>
      <c r="F720" s="97" t="s">
        <v>1713</v>
      </c>
      <c r="G720" s="96" t="s">
        <v>1714</v>
      </c>
      <c r="H720" s="98">
        <v>45695</v>
      </c>
      <c r="I720" s="96" t="s">
        <v>219</v>
      </c>
      <c r="J720" s="96">
        <v>2025</v>
      </c>
      <c r="K720" s="97" t="s">
        <v>39</v>
      </c>
      <c r="L720" s="97"/>
      <c r="M720" s="97" t="s">
        <v>39</v>
      </c>
      <c r="N720" s="96" t="s">
        <v>31</v>
      </c>
      <c r="O720" s="97" t="s">
        <v>32</v>
      </c>
      <c r="P720" s="98"/>
      <c r="Q720" s="96"/>
      <c r="R720" s="96"/>
      <c r="S720" s="96" t="s">
        <v>3196</v>
      </c>
      <c r="T720" s="96"/>
      <c r="U720" s="97"/>
      <c r="V720" s="97"/>
      <c r="W720" s="104" t="s">
        <v>50</v>
      </c>
      <c r="X720" s="104" t="s">
        <v>50</v>
      </c>
      <c r="Y720" s="98"/>
      <c r="Z720" s="97" t="s">
        <v>1715</v>
      </c>
      <c r="AA720" s="96" t="s">
        <v>34</v>
      </c>
      <c r="AB720" s="9">
        <f t="shared" ca="1" si="55"/>
        <v>616</v>
      </c>
      <c r="AC720" s="9" t="str">
        <f t="shared" ca="1" si="56"/>
        <v>Above 1 Year</v>
      </c>
      <c r="AD720" s="9" t="str">
        <f t="shared" ca="1" si="57"/>
        <v/>
      </c>
      <c r="AE720" s="9" t="str">
        <f t="shared" ca="1" si="58"/>
        <v/>
      </c>
      <c r="AF720" s="97" t="s">
        <v>203</v>
      </c>
      <c r="AG720" s="97" t="s">
        <v>4655</v>
      </c>
      <c r="AH720" s="97" t="str">
        <f t="shared" ca="1" si="59"/>
        <v>Above 1 Year</v>
      </c>
    </row>
    <row r="721" spans="1:34" s="24" customFormat="1" ht="25.5" customHeight="1" x14ac:dyDescent="0.25">
      <c r="A721" s="96">
        <v>720</v>
      </c>
      <c r="B721" s="61" t="s">
        <v>2808</v>
      </c>
      <c r="C721" s="97" t="s">
        <v>41</v>
      </c>
      <c r="D721" s="97" t="s">
        <v>2686</v>
      </c>
      <c r="E721" s="97" t="s">
        <v>42</v>
      </c>
      <c r="F721" s="97" t="s">
        <v>1808</v>
      </c>
      <c r="G721" s="96" t="s">
        <v>1354</v>
      </c>
      <c r="H721" s="98">
        <v>45695</v>
      </c>
      <c r="I721" s="96" t="s">
        <v>219</v>
      </c>
      <c r="J721" s="96">
        <v>2025</v>
      </c>
      <c r="K721" s="97" t="s">
        <v>102</v>
      </c>
      <c r="L721" s="97"/>
      <c r="M721" s="97" t="s">
        <v>49</v>
      </c>
      <c r="N721" s="96" t="s">
        <v>31</v>
      </c>
      <c r="O721" s="97" t="s">
        <v>45</v>
      </c>
      <c r="P721" s="98"/>
      <c r="Q721" s="96"/>
      <c r="R721" s="96"/>
      <c r="S721" s="96" t="s">
        <v>3196</v>
      </c>
      <c r="T721" s="96"/>
      <c r="U721" s="97"/>
      <c r="V721" s="97"/>
      <c r="W721" s="104" t="s">
        <v>112</v>
      </c>
      <c r="X721" s="104" t="s">
        <v>112</v>
      </c>
      <c r="Y721" s="98"/>
      <c r="Z721" s="97" t="s">
        <v>1809</v>
      </c>
      <c r="AA721" s="96" t="s">
        <v>34</v>
      </c>
      <c r="AB721" s="9">
        <f t="shared" ca="1" si="55"/>
        <v>616</v>
      </c>
      <c r="AC721" s="9" t="str">
        <f t="shared" ca="1" si="56"/>
        <v>Above 1 Year</v>
      </c>
      <c r="AD721" s="9" t="str">
        <f t="shared" ca="1" si="57"/>
        <v/>
      </c>
      <c r="AE721" s="9" t="str">
        <f t="shared" ca="1" si="58"/>
        <v/>
      </c>
      <c r="AF721" s="97" t="s">
        <v>207</v>
      </c>
      <c r="AG721" s="97" t="s">
        <v>4656</v>
      </c>
      <c r="AH721" s="97" t="str">
        <f t="shared" ca="1" si="59"/>
        <v>Above 1 Year</v>
      </c>
    </row>
    <row r="722" spans="1:34" s="24" customFormat="1" ht="25.5" customHeight="1" x14ac:dyDescent="0.25">
      <c r="A722" s="96">
        <v>721</v>
      </c>
      <c r="B722" s="61" t="s">
        <v>2660</v>
      </c>
      <c r="C722" s="97">
        <v>0</v>
      </c>
      <c r="D722" s="97" t="s">
        <v>2711</v>
      </c>
      <c r="E722" s="97" t="s">
        <v>28</v>
      </c>
      <c r="F722" s="97" t="s">
        <v>1785</v>
      </c>
      <c r="G722" s="96" t="s">
        <v>600</v>
      </c>
      <c r="H722" s="98">
        <v>45695</v>
      </c>
      <c r="I722" s="96" t="s">
        <v>219</v>
      </c>
      <c r="J722" s="96">
        <v>2025</v>
      </c>
      <c r="K722" s="97" t="s">
        <v>48</v>
      </c>
      <c r="L722" s="97"/>
      <c r="M722" s="97" t="s">
        <v>49</v>
      </c>
      <c r="N722" s="96" t="s">
        <v>31</v>
      </c>
      <c r="O722" s="97" t="s">
        <v>32</v>
      </c>
      <c r="P722" s="98"/>
      <c r="Q722" s="96"/>
      <c r="R722" s="96"/>
      <c r="S722" s="96" t="s">
        <v>3196</v>
      </c>
      <c r="T722" s="96"/>
      <c r="U722" s="97"/>
      <c r="V722" s="97"/>
      <c r="W722" s="104" t="s">
        <v>112</v>
      </c>
      <c r="X722" s="104" t="s">
        <v>112</v>
      </c>
      <c r="Y722" s="98"/>
      <c r="Z722" s="97" t="s">
        <v>1810</v>
      </c>
      <c r="AA722" s="96" t="s">
        <v>34</v>
      </c>
      <c r="AB722" s="9">
        <f t="shared" ca="1" si="55"/>
        <v>616</v>
      </c>
      <c r="AC722" s="9" t="str">
        <f t="shared" ca="1" si="56"/>
        <v>Above 1 Year</v>
      </c>
      <c r="AD722" s="9" t="str">
        <f t="shared" ca="1" si="57"/>
        <v/>
      </c>
      <c r="AE722" s="9" t="str">
        <f t="shared" ca="1" si="58"/>
        <v/>
      </c>
      <c r="AF722" s="97" t="s">
        <v>207</v>
      </c>
      <c r="AG722" s="97" t="s">
        <v>4657</v>
      </c>
      <c r="AH722" s="97" t="str">
        <f t="shared" ca="1" si="59"/>
        <v>Above 1 Year</v>
      </c>
    </row>
    <row r="723" spans="1:34" s="24" customFormat="1" ht="25.5" customHeight="1" x14ac:dyDescent="0.25">
      <c r="A723" s="96">
        <v>722</v>
      </c>
      <c r="B723" s="61" t="s">
        <v>2810</v>
      </c>
      <c r="C723" s="97" t="s">
        <v>97</v>
      </c>
      <c r="D723" s="97" t="s">
        <v>2717</v>
      </c>
      <c r="E723" s="97" t="s">
        <v>98</v>
      </c>
      <c r="F723" s="97" t="s">
        <v>1756</v>
      </c>
      <c r="G723" s="96" t="s">
        <v>1811</v>
      </c>
      <c r="H723" s="98">
        <v>45699</v>
      </c>
      <c r="I723" s="96" t="s">
        <v>219</v>
      </c>
      <c r="J723" s="96">
        <v>2025</v>
      </c>
      <c r="K723" s="97" t="s">
        <v>39</v>
      </c>
      <c r="L723" s="97"/>
      <c r="M723" s="97" t="s">
        <v>39</v>
      </c>
      <c r="N723" s="96" t="s">
        <v>31</v>
      </c>
      <c r="O723" s="97" t="s">
        <v>32</v>
      </c>
      <c r="P723" s="98">
        <v>45859</v>
      </c>
      <c r="Q723" s="96"/>
      <c r="R723" s="96"/>
      <c r="S723" s="96" t="s">
        <v>3196</v>
      </c>
      <c r="T723" s="96"/>
      <c r="U723" s="97"/>
      <c r="V723" s="97"/>
      <c r="W723" s="104" t="s">
        <v>33</v>
      </c>
      <c r="X723" s="104" t="s">
        <v>33</v>
      </c>
      <c r="Y723" s="98">
        <v>45859</v>
      </c>
      <c r="Z723" s="97" t="s">
        <v>1812</v>
      </c>
      <c r="AA723" s="96" t="s">
        <v>34</v>
      </c>
      <c r="AB723" s="9">
        <f t="shared" ca="1" si="55"/>
        <v>612</v>
      </c>
      <c r="AC723" s="9" t="str">
        <f t="shared" ca="1" si="56"/>
        <v>Above 1 Year</v>
      </c>
      <c r="AD723" s="9">
        <f t="shared" ca="1" si="57"/>
        <v>452</v>
      </c>
      <c r="AE723" s="9" t="str">
        <f t="shared" ca="1" si="58"/>
        <v>Above 1 Year</v>
      </c>
      <c r="AF723" s="97" t="s">
        <v>203</v>
      </c>
      <c r="AG723" s="97" t="s">
        <v>4658</v>
      </c>
      <c r="AH723" s="97" t="str">
        <f t="shared" si="59"/>
        <v/>
      </c>
    </row>
    <row r="724" spans="1:34" s="24" customFormat="1" ht="25.5" customHeight="1" x14ac:dyDescent="0.25">
      <c r="A724" s="96">
        <v>723</v>
      </c>
      <c r="B724" s="61" t="s">
        <v>2810</v>
      </c>
      <c r="C724" s="97" t="s">
        <v>62</v>
      </c>
      <c r="D724" s="97" t="s">
        <v>2687</v>
      </c>
      <c r="E724" s="97" t="s">
        <v>118</v>
      </c>
      <c r="F724" s="97" t="s">
        <v>1751</v>
      </c>
      <c r="G724" s="96" t="s">
        <v>1027</v>
      </c>
      <c r="H724" s="98">
        <v>45701</v>
      </c>
      <c r="I724" s="96" t="s">
        <v>219</v>
      </c>
      <c r="J724" s="96">
        <v>2025</v>
      </c>
      <c r="K724" s="97" t="s">
        <v>48</v>
      </c>
      <c r="L724" s="97"/>
      <c r="M724" s="97" t="s">
        <v>49</v>
      </c>
      <c r="N724" s="96" t="s">
        <v>31</v>
      </c>
      <c r="O724" s="97" t="s">
        <v>32</v>
      </c>
      <c r="P724" s="98"/>
      <c r="Q724" s="96"/>
      <c r="R724" s="96"/>
      <c r="S724" s="96" t="s">
        <v>3196</v>
      </c>
      <c r="T724" s="96"/>
      <c r="U724" s="97"/>
      <c r="V724" s="97"/>
      <c r="W724" s="104" t="s">
        <v>112</v>
      </c>
      <c r="X724" s="104" t="s">
        <v>112</v>
      </c>
      <c r="Y724" s="98"/>
      <c r="Z724" s="97" t="s">
        <v>1817</v>
      </c>
      <c r="AA724" s="96" t="s">
        <v>34</v>
      </c>
      <c r="AB724" s="9">
        <f t="shared" ca="1" si="55"/>
        <v>610</v>
      </c>
      <c r="AC724" s="9" t="str">
        <f t="shared" ca="1" si="56"/>
        <v>Above 1 Year</v>
      </c>
      <c r="AD724" s="9" t="str">
        <f t="shared" ca="1" si="57"/>
        <v/>
      </c>
      <c r="AE724" s="9" t="str">
        <f t="shared" ca="1" si="58"/>
        <v/>
      </c>
      <c r="AF724" s="97" t="s">
        <v>207</v>
      </c>
      <c r="AG724" s="97" t="s">
        <v>4659</v>
      </c>
      <c r="AH724" s="97" t="str">
        <f t="shared" ca="1" si="59"/>
        <v>Above 1 Year</v>
      </c>
    </row>
    <row r="725" spans="1:34" s="24" customFormat="1" ht="25.5" customHeight="1" x14ac:dyDescent="0.25">
      <c r="A725" s="96">
        <v>724</v>
      </c>
      <c r="B725" s="61" t="s">
        <v>2810</v>
      </c>
      <c r="C725" s="97" t="s">
        <v>186</v>
      </c>
      <c r="D725" s="97" t="s">
        <v>3035</v>
      </c>
      <c r="E725" s="97" t="s">
        <v>65</v>
      </c>
      <c r="F725" s="97" t="s">
        <v>1762</v>
      </c>
      <c r="G725" s="96" t="s">
        <v>845</v>
      </c>
      <c r="H725" s="98">
        <v>45702</v>
      </c>
      <c r="I725" s="96" t="s">
        <v>219</v>
      </c>
      <c r="J725" s="96">
        <v>2025</v>
      </c>
      <c r="K725" s="97" t="s">
        <v>116</v>
      </c>
      <c r="L725" s="97"/>
      <c r="M725" s="97" t="s">
        <v>116</v>
      </c>
      <c r="N725" s="96" t="s">
        <v>116</v>
      </c>
      <c r="O725" s="97" t="s">
        <v>32</v>
      </c>
      <c r="P725" s="98"/>
      <c r="Q725" s="96"/>
      <c r="R725" s="96"/>
      <c r="S725" s="96" t="s">
        <v>3196</v>
      </c>
      <c r="T725" s="96"/>
      <c r="U725" s="97"/>
      <c r="V725" s="97"/>
      <c r="W725" s="104" t="s">
        <v>50</v>
      </c>
      <c r="X725" s="104" t="s">
        <v>50</v>
      </c>
      <c r="Y725" s="98"/>
      <c r="Z725" s="97" t="s">
        <v>1818</v>
      </c>
      <c r="AA725" s="96" t="s">
        <v>34</v>
      </c>
      <c r="AB725" s="9">
        <f t="shared" ca="1" si="55"/>
        <v>609</v>
      </c>
      <c r="AC725" s="9" t="str">
        <f t="shared" ca="1" si="56"/>
        <v>Above 1 Year</v>
      </c>
      <c r="AD725" s="9" t="str">
        <f t="shared" ca="1" si="57"/>
        <v/>
      </c>
      <c r="AE725" s="9" t="str">
        <f t="shared" ca="1" si="58"/>
        <v/>
      </c>
      <c r="AF725" s="97" t="s">
        <v>402</v>
      </c>
      <c r="AG725" s="97" t="s">
        <v>4660</v>
      </c>
      <c r="AH725" s="97" t="str">
        <f t="shared" ca="1" si="59"/>
        <v>Above 1 Year</v>
      </c>
    </row>
    <row r="726" spans="1:34" s="24" customFormat="1" ht="25.5" customHeight="1" x14ac:dyDescent="0.25">
      <c r="A726" s="96">
        <v>725</v>
      </c>
      <c r="B726" s="61" t="s">
        <v>2810</v>
      </c>
      <c r="C726" s="97" t="s">
        <v>62</v>
      </c>
      <c r="D726" s="97" t="s">
        <v>2669</v>
      </c>
      <c r="E726" s="97" t="s">
        <v>118</v>
      </c>
      <c r="F726" s="97" t="s">
        <v>1792</v>
      </c>
      <c r="G726" s="96" t="s">
        <v>1819</v>
      </c>
      <c r="H726" s="98">
        <v>45702</v>
      </c>
      <c r="I726" s="96" t="s">
        <v>219</v>
      </c>
      <c r="J726" s="96">
        <v>2025</v>
      </c>
      <c r="K726" s="97" t="s">
        <v>116</v>
      </c>
      <c r="L726" s="97"/>
      <c r="M726" s="97" t="s">
        <v>116</v>
      </c>
      <c r="N726" s="96" t="s">
        <v>116</v>
      </c>
      <c r="O726" s="97" t="s">
        <v>32</v>
      </c>
      <c r="P726" s="98"/>
      <c r="Q726" s="96"/>
      <c r="R726" s="96"/>
      <c r="S726" s="96" t="s">
        <v>3196</v>
      </c>
      <c r="T726" s="96"/>
      <c r="U726" s="97"/>
      <c r="V726" s="97"/>
      <c r="W726" s="104" t="s">
        <v>50</v>
      </c>
      <c r="X726" s="104" t="s">
        <v>50</v>
      </c>
      <c r="Y726" s="98"/>
      <c r="Z726" s="97" t="s">
        <v>1820</v>
      </c>
      <c r="AA726" s="96" t="s">
        <v>34</v>
      </c>
      <c r="AB726" s="9">
        <f t="shared" ca="1" si="55"/>
        <v>609</v>
      </c>
      <c r="AC726" s="9" t="str">
        <f t="shared" ca="1" si="56"/>
        <v>Above 1 Year</v>
      </c>
      <c r="AD726" s="9" t="str">
        <f t="shared" ca="1" si="57"/>
        <v/>
      </c>
      <c r="AE726" s="9" t="str">
        <f t="shared" ca="1" si="58"/>
        <v/>
      </c>
      <c r="AF726" s="97" t="s">
        <v>402</v>
      </c>
      <c r="AG726" s="97" t="s">
        <v>4661</v>
      </c>
      <c r="AH726" s="97" t="str">
        <f t="shared" ca="1" si="59"/>
        <v>Above 1 Year</v>
      </c>
    </row>
    <row r="727" spans="1:34" s="24" customFormat="1" ht="25.5" customHeight="1" x14ac:dyDescent="0.25">
      <c r="A727" s="96">
        <v>726</v>
      </c>
      <c r="B727" s="61" t="s">
        <v>2810</v>
      </c>
      <c r="C727" s="97" t="s">
        <v>97</v>
      </c>
      <c r="D727" s="97" t="s">
        <v>2697</v>
      </c>
      <c r="E727" s="97" t="s">
        <v>114</v>
      </c>
      <c r="F727" s="97" t="s">
        <v>1788</v>
      </c>
      <c r="G727" s="96" t="s">
        <v>845</v>
      </c>
      <c r="H727" s="98">
        <v>45702</v>
      </c>
      <c r="I727" s="96" t="s">
        <v>219</v>
      </c>
      <c r="J727" s="96">
        <v>2025</v>
      </c>
      <c r="K727" s="97" t="s">
        <v>116</v>
      </c>
      <c r="L727" s="97"/>
      <c r="M727" s="97" t="s">
        <v>116</v>
      </c>
      <c r="N727" s="96" t="s">
        <v>116</v>
      </c>
      <c r="O727" s="97" t="s">
        <v>32</v>
      </c>
      <c r="P727" s="98"/>
      <c r="Q727" s="96"/>
      <c r="R727" s="96"/>
      <c r="S727" s="96" t="s">
        <v>3196</v>
      </c>
      <c r="T727" s="96"/>
      <c r="U727" s="97"/>
      <c r="V727" s="97"/>
      <c r="W727" s="104" t="s">
        <v>50</v>
      </c>
      <c r="X727" s="104" t="s">
        <v>50</v>
      </c>
      <c r="Y727" s="98"/>
      <c r="Z727" s="97" t="s">
        <v>1821</v>
      </c>
      <c r="AA727" s="96" t="s">
        <v>34</v>
      </c>
      <c r="AB727" s="9">
        <f t="shared" ca="1" si="55"/>
        <v>609</v>
      </c>
      <c r="AC727" s="9" t="str">
        <f t="shared" ca="1" si="56"/>
        <v>Above 1 Year</v>
      </c>
      <c r="AD727" s="9" t="str">
        <f t="shared" ca="1" si="57"/>
        <v/>
      </c>
      <c r="AE727" s="9" t="str">
        <f t="shared" ca="1" si="58"/>
        <v/>
      </c>
      <c r="AF727" s="97" t="s">
        <v>402</v>
      </c>
      <c r="AG727" s="97" t="s">
        <v>4662</v>
      </c>
      <c r="AH727" s="97" t="str">
        <f t="shared" ca="1" si="59"/>
        <v>Above 1 Year</v>
      </c>
    </row>
    <row r="728" spans="1:34" s="24" customFormat="1" ht="25.5" customHeight="1" x14ac:dyDescent="0.25">
      <c r="A728" s="96">
        <v>727</v>
      </c>
      <c r="B728" s="61" t="s">
        <v>2808</v>
      </c>
      <c r="C728" s="97" t="s">
        <v>41</v>
      </c>
      <c r="D728" s="99" t="s">
        <v>2704</v>
      </c>
      <c r="E728" s="99" t="s">
        <v>79</v>
      </c>
      <c r="F728" s="99" t="s">
        <v>1789</v>
      </c>
      <c r="G728" s="100" t="s">
        <v>1381</v>
      </c>
      <c r="H728" s="101">
        <v>45702</v>
      </c>
      <c r="I728" s="100" t="s">
        <v>219</v>
      </c>
      <c r="J728" s="100">
        <v>2025</v>
      </c>
      <c r="K728" s="102" t="s">
        <v>80</v>
      </c>
      <c r="L728" s="99"/>
      <c r="M728" s="99" t="s">
        <v>154</v>
      </c>
      <c r="N728" s="100" t="s">
        <v>31</v>
      </c>
      <c r="O728" s="99" t="s">
        <v>32</v>
      </c>
      <c r="P728" s="101"/>
      <c r="Q728" s="100"/>
      <c r="R728" s="100"/>
      <c r="S728" s="96" t="s">
        <v>3196</v>
      </c>
      <c r="T728" s="100"/>
      <c r="U728" s="99"/>
      <c r="V728" s="99"/>
      <c r="W728" s="104" t="s">
        <v>50</v>
      </c>
      <c r="X728" s="104" t="s">
        <v>50</v>
      </c>
      <c r="Y728" s="98"/>
      <c r="Z728" s="99" t="s">
        <v>1790</v>
      </c>
      <c r="AA728" s="100" t="s">
        <v>34</v>
      </c>
      <c r="AB728" s="9">
        <f t="shared" ca="1" si="55"/>
        <v>609</v>
      </c>
      <c r="AC728" s="9" t="str">
        <f t="shared" ca="1" si="56"/>
        <v>Above 1 Year</v>
      </c>
      <c r="AD728" s="9" t="str">
        <f t="shared" ca="1" si="57"/>
        <v/>
      </c>
      <c r="AE728" s="9" t="str">
        <f t="shared" ca="1" si="58"/>
        <v/>
      </c>
      <c r="AF728" s="100" t="s">
        <v>291</v>
      </c>
      <c r="AG728" s="97" t="s">
        <v>4663</v>
      </c>
      <c r="AH728" s="97" t="str">
        <f t="shared" ca="1" si="59"/>
        <v>Above 1 Year</v>
      </c>
    </row>
    <row r="729" spans="1:34" s="24" customFormat="1" ht="25.5" customHeight="1" x14ac:dyDescent="0.25">
      <c r="A729" s="96">
        <v>728</v>
      </c>
      <c r="B729" s="61" t="s">
        <v>2810</v>
      </c>
      <c r="C729" s="97" t="s">
        <v>186</v>
      </c>
      <c r="D729" s="97" t="s">
        <v>3035</v>
      </c>
      <c r="E729" s="97" t="s">
        <v>65</v>
      </c>
      <c r="F729" s="97" t="s">
        <v>1757</v>
      </c>
      <c r="G729" s="96" t="s">
        <v>845</v>
      </c>
      <c r="H729" s="98">
        <v>45703</v>
      </c>
      <c r="I729" s="96" t="s">
        <v>219</v>
      </c>
      <c r="J729" s="96">
        <v>2025</v>
      </c>
      <c r="K729" s="97" t="s">
        <v>116</v>
      </c>
      <c r="L729" s="97"/>
      <c r="M729" s="97" t="s">
        <v>116</v>
      </c>
      <c r="N729" s="96" t="s">
        <v>116</v>
      </c>
      <c r="O729" s="97" t="s">
        <v>32</v>
      </c>
      <c r="P729" s="98"/>
      <c r="Q729" s="96"/>
      <c r="R729" s="96"/>
      <c r="S729" s="96" t="s">
        <v>3196</v>
      </c>
      <c r="T729" s="96"/>
      <c r="U729" s="97"/>
      <c r="V729" s="97"/>
      <c r="W729" s="104" t="s">
        <v>50</v>
      </c>
      <c r="X729" s="104" t="s">
        <v>50</v>
      </c>
      <c r="Y729" s="98"/>
      <c r="Z729" s="97" t="s">
        <v>1825</v>
      </c>
      <c r="AA729" s="96" t="s">
        <v>34</v>
      </c>
      <c r="AB729" s="9">
        <f t="shared" ca="1" si="55"/>
        <v>608</v>
      </c>
      <c r="AC729" s="9" t="str">
        <f t="shared" ca="1" si="56"/>
        <v>Above 1 Year</v>
      </c>
      <c r="AD729" s="9" t="str">
        <f t="shared" ca="1" si="57"/>
        <v/>
      </c>
      <c r="AE729" s="9" t="str">
        <f t="shared" ca="1" si="58"/>
        <v/>
      </c>
      <c r="AF729" s="97" t="s">
        <v>402</v>
      </c>
      <c r="AG729" s="97" t="s">
        <v>4664</v>
      </c>
      <c r="AH729" s="97" t="str">
        <f t="shared" ca="1" si="59"/>
        <v>Above 1 Year</v>
      </c>
    </row>
    <row r="730" spans="1:34" s="24" customFormat="1" ht="25.5" customHeight="1" x14ac:dyDescent="0.25">
      <c r="A730" s="96">
        <v>729</v>
      </c>
      <c r="B730" s="61" t="s">
        <v>2810</v>
      </c>
      <c r="C730" s="97">
        <v>0</v>
      </c>
      <c r="D730" s="97" t="s">
        <v>2689</v>
      </c>
      <c r="E730" s="97" t="s">
        <v>68</v>
      </c>
      <c r="F730" s="97" t="s">
        <v>1826</v>
      </c>
      <c r="G730" s="96" t="s">
        <v>845</v>
      </c>
      <c r="H730" s="98">
        <v>45703</v>
      </c>
      <c r="I730" s="96" t="s">
        <v>219</v>
      </c>
      <c r="J730" s="96">
        <v>2025</v>
      </c>
      <c r="K730" s="97" t="s">
        <v>116</v>
      </c>
      <c r="L730" s="97"/>
      <c r="M730" s="97" t="s">
        <v>116</v>
      </c>
      <c r="N730" s="96" t="s">
        <v>116</v>
      </c>
      <c r="O730" s="97" t="s">
        <v>32</v>
      </c>
      <c r="P730" s="98">
        <v>45965</v>
      </c>
      <c r="Q730" s="96" t="s">
        <v>191</v>
      </c>
      <c r="R730" s="96"/>
      <c r="S730" s="96" t="s">
        <v>3196</v>
      </c>
      <c r="T730" s="96"/>
      <c r="U730" s="97"/>
      <c r="V730" s="97"/>
      <c r="W730" s="104" t="s">
        <v>2664</v>
      </c>
      <c r="X730" s="104" t="s">
        <v>2664</v>
      </c>
      <c r="Y730" s="98">
        <v>45965</v>
      </c>
      <c r="Z730" s="97" t="s">
        <v>1827</v>
      </c>
      <c r="AA730" s="96" t="s">
        <v>34</v>
      </c>
      <c r="AB730" s="9">
        <f t="shared" ca="1" si="55"/>
        <v>608</v>
      </c>
      <c r="AC730" s="9" t="str">
        <f t="shared" ca="1" si="56"/>
        <v>Above 1 Year</v>
      </c>
      <c r="AD730" s="9">
        <f t="shared" ca="1" si="57"/>
        <v>346</v>
      </c>
      <c r="AE730" s="9" t="str">
        <f t="shared" ca="1" si="58"/>
        <v>Above 6 Months</v>
      </c>
      <c r="AF730" s="97" t="s">
        <v>402</v>
      </c>
      <c r="AG730" s="97" t="s">
        <v>4665</v>
      </c>
      <c r="AH730" s="97" t="str">
        <f t="shared" ca="1" si="59"/>
        <v>Above 1 Year</v>
      </c>
    </row>
    <row r="731" spans="1:34" s="24" customFormat="1" ht="25.5" customHeight="1" x14ac:dyDescent="0.25">
      <c r="A731" s="96">
        <v>730</v>
      </c>
      <c r="B731" s="61" t="s">
        <v>2810</v>
      </c>
      <c r="C731" s="97">
        <v>0</v>
      </c>
      <c r="D731" s="97" t="s">
        <v>2689</v>
      </c>
      <c r="E731" s="97" t="s">
        <v>68</v>
      </c>
      <c r="F731" s="97" t="s">
        <v>1744</v>
      </c>
      <c r="G731" s="96" t="s">
        <v>845</v>
      </c>
      <c r="H731" s="98">
        <v>45703</v>
      </c>
      <c r="I731" s="96" t="s">
        <v>219</v>
      </c>
      <c r="J731" s="96">
        <v>2025</v>
      </c>
      <c r="K731" s="97" t="s">
        <v>116</v>
      </c>
      <c r="L731" s="97"/>
      <c r="M731" s="97" t="s">
        <v>116</v>
      </c>
      <c r="N731" s="96" t="s">
        <v>116</v>
      </c>
      <c r="O731" s="97" t="s">
        <v>32</v>
      </c>
      <c r="P731" s="98">
        <v>45965</v>
      </c>
      <c r="Q731" s="96" t="s">
        <v>191</v>
      </c>
      <c r="R731" s="96"/>
      <c r="S731" s="96" t="s">
        <v>3196</v>
      </c>
      <c r="T731" s="96"/>
      <c r="U731" s="97"/>
      <c r="V731" s="97"/>
      <c r="W731" s="104" t="s">
        <v>2664</v>
      </c>
      <c r="X731" s="104" t="s">
        <v>2664</v>
      </c>
      <c r="Y731" s="98">
        <v>45965</v>
      </c>
      <c r="Z731" s="97" t="s">
        <v>1828</v>
      </c>
      <c r="AA731" s="96" t="s">
        <v>34</v>
      </c>
      <c r="AB731" s="9">
        <f t="shared" ca="1" si="55"/>
        <v>608</v>
      </c>
      <c r="AC731" s="9" t="str">
        <f t="shared" ca="1" si="56"/>
        <v>Above 1 Year</v>
      </c>
      <c r="AD731" s="9">
        <f t="shared" ca="1" si="57"/>
        <v>346</v>
      </c>
      <c r="AE731" s="9" t="str">
        <f t="shared" ca="1" si="58"/>
        <v>Above 6 Months</v>
      </c>
      <c r="AF731" s="97" t="s">
        <v>402</v>
      </c>
      <c r="AG731" s="97" t="s">
        <v>4666</v>
      </c>
      <c r="AH731" s="97" t="str">
        <f t="shared" ca="1" si="59"/>
        <v>Above 1 Year</v>
      </c>
    </row>
    <row r="732" spans="1:34" s="24" customFormat="1" ht="25.5" customHeight="1" x14ac:dyDescent="0.25">
      <c r="A732" s="96">
        <v>731</v>
      </c>
      <c r="B732" s="61" t="s">
        <v>2808</v>
      </c>
      <c r="C732" s="97" t="s">
        <v>2661</v>
      </c>
      <c r="D732" s="97" t="s">
        <v>2700</v>
      </c>
      <c r="E732" s="97" t="s">
        <v>84</v>
      </c>
      <c r="F732" s="97" t="s">
        <v>1829</v>
      </c>
      <c r="G732" s="96" t="s">
        <v>980</v>
      </c>
      <c r="H732" s="98">
        <v>45703</v>
      </c>
      <c r="I732" s="96" t="s">
        <v>219</v>
      </c>
      <c r="J732" s="96">
        <v>2025</v>
      </c>
      <c r="K732" s="97" t="s">
        <v>77</v>
      </c>
      <c r="L732" s="97"/>
      <c r="M732" s="97" t="s">
        <v>72</v>
      </c>
      <c r="N732" s="96" t="s">
        <v>31</v>
      </c>
      <c r="O732" s="97" t="s">
        <v>32</v>
      </c>
      <c r="P732" s="98"/>
      <c r="Q732" s="96"/>
      <c r="R732" s="96"/>
      <c r="S732" s="96" t="s">
        <v>3196</v>
      </c>
      <c r="T732" s="96"/>
      <c r="U732" s="97"/>
      <c r="V732" s="97"/>
      <c r="W732" s="104" t="s">
        <v>112</v>
      </c>
      <c r="X732" s="104" t="s">
        <v>112</v>
      </c>
      <c r="Y732" s="98"/>
      <c r="Z732" s="97" t="s">
        <v>1830</v>
      </c>
      <c r="AA732" s="96" t="s">
        <v>34</v>
      </c>
      <c r="AB732" s="9">
        <f t="shared" ca="1" si="55"/>
        <v>608</v>
      </c>
      <c r="AC732" s="9" t="str">
        <f t="shared" ca="1" si="56"/>
        <v>Above 1 Year</v>
      </c>
      <c r="AD732" s="9" t="str">
        <f t="shared" ca="1" si="57"/>
        <v/>
      </c>
      <c r="AE732" s="9" t="str">
        <f t="shared" ca="1" si="58"/>
        <v/>
      </c>
      <c r="AF732" s="97" t="s">
        <v>378</v>
      </c>
      <c r="AG732" s="97" t="s">
        <v>4667</v>
      </c>
      <c r="AH732" s="97" t="str">
        <f t="shared" ca="1" si="59"/>
        <v>Above 1 Year</v>
      </c>
    </row>
    <row r="733" spans="1:34" s="24" customFormat="1" ht="25.5" customHeight="1" x14ac:dyDescent="0.25">
      <c r="A733" s="96">
        <v>732</v>
      </c>
      <c r="B733" s="61" t="s">
        <v>2660</v>
      </c>
      <c r="C733" s="97" t="s">
        <v>37</v>
      </c>
      <c r="D733" s="97" t="s">
        <v>2683</v>
      </c>
      <c r="E733" s="97" t="s">
        <v>90</v>
      </c>
      <c r="F733" s="97" t="s">
        <v>1772</v>
      </c>
      <c r="G733" s="96" t="s">
        <v>1354</v>
      </c>
      <c r="H733" s="98">
        <v>45705</v>
      </c>
      <c r="I733" s="96" t="s">
        <v>219</v>
      </c>
      <c r="J733" s="96">
        <v>2025</v>
      </c>
      <c r="K733" s="97" t="s">
        <v>102</v>
      </c>
      <c r="L733" s="97"/>
      <c r="M733" s="97" t="s">
        <v>49</v>
      </c>
      <c r="N733" s="96" t="s">
        <v>31</v>
      </c>
      <c r="O733" s="97" t="s">
        <v>32</v>
      </c>
      <c r="P733" s="98"/>
      <c r="Q733" s="96"/>
      <c r="R733" s="96"/>
      <c r="S733" s="96" t="s">
        <v>3196</v>
      </c>
      <c r="T733" s="96"/>
      <c r="U733" s="97"/>
      <c r="V733" s="97"/>
      <c r="W733" s="104" t="s">
        <v>112</v>
      </c>
      <c r="X733" s="104" t="s">
        <v>112</v>
      </c>
      <c r="Y733" s="98"/>
      <c r="Z733" s="97" t="s">
        <v>1832</v>
      </c>
      <c r="AA733" s="96" t="s">
        <v>34</v>
      </c>
      <c r="AB733" s="9">
        <f t="shared" ca="1" si="55"/>
        <v>606</v>
      </c>
      <c r="AC733" s="9" t="str">
        <f t="shared" ca="1" si="56"/>
        <v>Above 1 Year</v>
      </c>
      <c r="AD733" s="9" t="str">
        <f t="shared" ca="1" si="57"/>
        <v/>
      </c>
      <c r="AE733" s="9" t="str">
        <f t="shared" ca="1" si="58"/>
        <v/>
      </c>
      <c r="AF733" s="97" t="s">
        <v>207</v>
      </c>
      <c r="AG733" s="97" t="s">
        <v>4668</v>
      </c>
      <c r="AH733" s="97" t="str">
        <f t="shared" ca="1" si="59"/>
        <v>Above 1 Year</v>
      </c>
    </row>
    <row r="734" spans="1:34" s="24" customFormat="1" ht="25.5" customHeight="1" x14ac:dyDescent="0.25">
      <c r="A734" s="96">
        <v>733</v>
      </c>
      <c r="B734" s="61" t="s">
        <v>2810</v>
      </c>
      <c r="C734" s="97" t="s">
        <v>97</v>
      </c>
      <c r="D734" s="97" t="s">
        <v>2696</v>
      </c>
      <c r="E734" s="97" t="s">
        <v>114</v>
      </c>
      <c r="F734" s="97" t="s">
        <v>1566</v>
      </c>
      <c r="G734" s="96" t="s">
        <v>1567</v>
      </c>
      <c r="H734" s="98">
        <v>45707</v>
      </c>
      <c r="I734" s="96" t="s">
        <v>219</v>
      </c>
      <c r="J734" s="96">
        <v>2025</v>
      </c>
      <c r="K734" s="97" t="s">
        <v>93</v>
      </c>
      <c r="L734" s="97" t="s">
        <v>1568</v>
      </c>
      <c r="M734" s="97" t="s">
        <v>93</v>
      </c>
      <c r="N734" s="96" t="s">
        <v>31</v>
      </c>
      <c r="O734" s="97" t="s">
        <v>32</v>
      </c>
      <c r="P734" s="98">
        <v>45891</v>
      </c>
      <c r="Q734" s="96" t="s">
        <v>191</v>
      </c>
      <c r="R734" s="96"/>
      <c r="S734" s="96" t="s">
        <v>3196</v>
      </c>
      <c r="T734" s="96"/>
      <c r="U734" s="97"/>
      <c r="V734" s="97"/>
      <c r="W734" s="104" t="s">
        <v>2664</v>
      </c>
      <c r="X734" s="104" t="s">
        <v>2664</v>
      </c>
      <c r="Y734" s="98">
        <v>45891</v>
      </c>
      <c r="Z734" s="97" t="s">
        <v>1569</v>
      </c>
      <c r="AA734" s="96" t="s">
        <v>34</v>
      </c>
      <c r="AB734" s="9">
        <f t="shared" ca="1" si="55"/>
        <v>604</v>
      </c>
      <c r="AC734" s="9" t="str">
        <f t="shared" ca="1" si="56"/>
        <v>Above 1 Year</v>
      </c>
      <c r="AD734" s="9">
        <f t="shared" ca="1" si="57"/>
        <v>420</v>
      </c>
      <c r="AE734" s="9" t="str">
        <f t="shared" ca="1" si="58"/>
        <v>Above 1 Year</v>
      </c>
      <c r="AF734" s="97" t="s">
        <v>1274</v>
      </c>
      <c r="AG734" s="97" t="s">
        <v>4669</v>
      </c>
      <c r="AH734" s="97" t="str">
        <f t="shared" ca="1" si="59"/>
        <v>Above 1 Year</v>
      </c>
    </row>
    <row r="735" spans="1:34" s="24" customFormat="1" ht="25.5" customHeight="1" x14ac:dyDescent="0.25">
      <c r="A735" s="96">
        <v>734</v>
      </c>
      <c r="B735" s="61" t="s">
        <v>2808</v>
      </c>
      <c r="C735" s="97" t="s">
        <v>185</v>
      </c>
      <c r="D735" s="97" t="s">
        <v>3036</v>
      </c>
      <c r="E735" s="97" t="s">
        <v>73</v>
      </c>
      <c r="F735" s="97" t="s">
        <v>1412</v>
      </c>
      <c r="G735" s="96" t="s">
        <v>1836</v>
      </c>
      <c r="H735" s="98">
        <v>45708</v>
      </c>
      <c r="I735" s="96" t="s">
        <v>219</v>
      </c>
      <c r="J735" s="96">
        <v>2025</v>
      </c>
      <c r="K735" s="97" t="s">
        <v>94</v>
      </c>
      <c r="L735" s="97"/>
      <c r="M735" s="97" t="s">
        <v>94</v>
      </c>
      <c r="N735" s="96" t="s">
        <v>31</v>
      </c>
      <c r="O735" s="97" t="s">
        <v>45</v>
      </c>
      <c r="P735" s="98"/>
      <c r="Q735" s="96"/>
      <c r="R735" s="96"/>
      <c r="S735" s="96" t="s">
        <v>3196</v>
      </c>
      <c r="T735" s="96"/>
      <c r="U735" s="97"/>
      <c r="V735" s="97"/>
      <c r="W735" s="104" t="s">
        <v>112</v>
      </c>
      <c r="X735" s="104" t="s">
        <v>2664</v>
      </c>
      <c r="Y735" s="98">
        <v>46304</v>
      </c>
      <c r="Z735" s="97" t="s">
        <v>1837</v>
      </c>
      <c r="AA735" s="96" t="s">
        <v>34</v>
      </c>
      <c r="AB735" s="9">
        <f t="shared" ca="1" si="55"/>
        <v>603</v>
      </c>
      <c r="AC735" s="9" t="str">
        <f t="shared" ca="1" si="56"/>
        <v>Above 1 Year</v>
      </c>
      <c r="AD735" s="9">
        <f t="shared" ca="1" si="57"/>
        <v>7</v>
      </c>
      <c r="AE735" s="9" t="str">
        <f t="shared" ca="1" si="58"/>
        <v>Below 45 Days</v>
      </c>
      <c r="AF735" s="97" t="s">
        <v>245</v>
      </c>
      <c r="AG735" s="97" t="s">
        <v>4670</v>
      </c>
      <c r="AH735" s="97" t="str">
        <f t="shared" ca="1" si="59"/>
        <v>Above 1 Year</v>
      </c>
    </row>
    <row r="736" spans="1:34" s="24" customFormat="1" ht="25.5" customHeight="1" x14ac:dyDescent="0.25">
      <c r="A736" s="96">
        <v>735</v>
      </c>
      <c r="B736" s="61" t="s">
        <v>2810</v>
      </c>
      <c r="C736" s="97" t="s">
        <v>186</v>
      </c>
      <c r="D736" s="97" t="s">
        <v>3035</v>
      </c>
      <c r="E736" s="97" t="s">
        <v>65</v>
      </c>
      <c r="F736" s="97" t="s">
        <v>1746</v>
      </c>
      <c r="G736" s="96" t="s">
        <v>901</v>
      </c>
      <c r="H736" s="98">
        <v>45710</v>
      </c>
      <c r="I736" s="96" t="s">
        <v>219</v>
      </c>
      <c r="J736" s="96">
        <v>2025</v>
      </c>
      <c r="K736" s="97" t="s">
        <v>116</v>
      </c>
      <c r="L736" s="97"/>
      <c r="M736" s="97" t="s">
        <v>116</v>
      </c>
      <c r="N736" s="96" t="s">
        <v>116</v>
      </c>
      <c r="O736" s="97" t="s">
        <v>32</v>
      </c>
      <c r="P736" s="98"/>
      <c r="Q736" s="96"/>
      <c r="R736" s="96"/>
      <c r="S736" s="96" t="s">
        <v>3196</v>
      </c>
      <c r="T736" s="96"/>
      <c r="U736" s="97"/>
      <c r="V736" s="97"/>
      <c r="W736" s="104" t="s">
        <v>50</v>
      </c>
      <c r="X736" s="104" t="s">
        <v>50</v>
      </c>
      <c r="Y736" s="98"/>
      <c r="Z736" s="97" t="s">
        <v>1838</v>
      </c>
      <c r="AA736" s="96" t="s">
        <v>34</v>
      </c>
      <c r="AB736" s="9">
        <f t="shared" ca="1" si="55"/>
        <v>601</v>
      </c>
      <c r="AC736" s="9" t="str">
        <f t="shared" ca="1" si="56"/>
        <v>Above 1 Year</v>
      </c>
      <c r="AD736" s="9" t="str">
        <f t="shared" ca="1" si="57"/>
        <v/>
      </c>
      <c r="AE736" s="9" t="str">
        <f t="shared" ca="1" si="58"/>
        <v/>
      </c>
      <c r="AF736" s="97" t="s">
        <v>402</v>
      </c>
      <c r="AG736" s="97" t="s">
        <v>4671</v>
      </c>
      <c r="AH736" s="97" t="str">
        <f t="shared" ca="1" si="59"/>
        <v>Above 1 Year</v>
      </c>
    </row>
    <row r="737" spans="1:34" s="24" customFormat="1" ht="25.5" customHeight="1" x14ac:dyDescent="0.25">
      <c r="A737" s="96">
        <v>736</v>
      </c>
      <c r="B737" s="61" t="s">
        <v>2660</v>
      </c>
      <c r="C737" s="97" t="s">
        <v>46</v>
      </c>
      <c r="D737" s="97" t="s">
        <v>2665</v>
      </c>
      <c r="E737" s="97" t="s">
        <v>47</v>
      </c>
      <c r="F737" s="97" t="s">
        <v>1829</v>
      </c>
      <c r="G737" s="96" t="s">
        <v>1027</v>
      </c>
      <c r="H737" s="98">
        <v>45712</v>
      </c>
      <c r="I737" s="96" t="s">
        <v>219</v>
      </c>
      <c r="J737" s="96">
        <v>2025</v>
      </c>
      <c r="K737" s="97" t="s">
        <v>48</v>
      </c>
      <c r="L737" s="97"/>
      <c r="M737" s="97" t="s">
        <v>49</v>
      </c>
      <c r="N737" s="96" t="s">
        <v>31</v>
      </c>
      <c r="O737" s="97" t="s">
        <v>32</v>
      </c>
      <c r="P737" s="98"/>
      <c r="Q737" s="96"/>
      <c r="R737" s="96"/>
      <c r="S737" s="96" t="s">
        <v>3196</v>
      </c>
      <c r="T737" s="96"/>
      <c r="U737" s="97"/>
      <c r="V737" s="97"/>
      <c r="W737" s="104" t="s">
        <v>112</v>
      </c>
      <c r="X737" s="104" t="s">
        <v>112</v>
      </c>
      <c r="Y737" s="98"/>
      <c r="Z737" s="97" t="s">
        <v>1842</v>
      </c>
      <c r="AA737" s="96" t="s">
        <v>34</v>
      </c>
      <c r="AB737" s="9">
        <f t="shared" ca="1" si="55"/>
        <v>599</v>
      </c>
      <c r="AC737" s="9" t="str">
        <f t="shared" ca="1" si="56"/>
        <v>Above 1 Year</v>
      </c>
      <c r="AD737" s="9" t="str">
        <f t="shared" ca="1" si="57"/>
        <v/>
      </c>
      <c r="AE737" s="9" t="str">
        <f t="shared" ca="1" si="58"/>
        <v/>
      </c>
      <c r="AF737" s="97" t="s">
        <v>207</v>
      </c>
      <c r="AG737" s="97" t="s">
        <v>4672</v>
      </c>
      <c r="AH737" s="97" t="str">
        <f t="shared" ca="1" si="59"/>
        <v>Above 1 Year</v>
      </c>
    </row>
    <row r="738" spans="1:34" s="24" customFormat="1" ht="25.5" customHeight="1" x14ac:dyDescent="0.25">
      <c r="A738" s="96">
        <v>737</v>
      </c>
      <c r="B738" s="61" t="s">
        <v>2810</v>
      </c>
      <c r="C738" s="97" t="s">
        <v>186</v>
      </c>
      <c r="D738" s="97" t="s">
        <v>3035</v>
      </c>
      <c r="E738" s="97" t="s">
        <v>78</v>
      </c>
      <c r="F738" s="97" t="s">
        <v>1566</v>
      </c>
      <c r="G738" s="96" t="s">
        <v>901</v>
      </c>
      <c r="H738" s="98">
        <v>45712</v>
      </c>
      <c r="I738" s="96" t="s">
        <v>219</v>
      </c>
      <c r="J738" s="96">
        <v>2025</v>
      </c>
      <c r="K738" s="97" t="s">
        <v>116</v>
      </c>
      <c r="L738" s="97"/>
      <c r="M738" s="97" t="s">
        <v>116</v>
      </c>
      <c r="N738" s="96" t="s">
        <v>116</v>
      </c>
      <c r="O738" s="97" t="s">
        <v>32</v>
      </c>
      <c r="P738" s="98"/>
      <c r="Q738" s="96"/>
      <c r="R738" s="96"/>
      <c r="S738" s="96" t="s">
        <v>3196</v>
      </c>
      <c r="T738" s="96"/>
      <c r="U738" s="97"/>
      <c r="V738" s="97"/>
      <c r="W738" s="104" t="s">
        <v>50</v>
      </c>
      <c r="X738" s="104" t="s">
        <v>50</v>
      </c>
      <c r="Y738" s="98"/>
      <c r="Z738" s="97" t="s">
        <v>1843</v>
      </c>
      <c r="AA738" s="96" t="s">
        <v>34</v>
      </c>
      <c r="AB738" s="9">
        <f t="shared" ca="1" si="55"/>
        <v>599</v>
      </c>
      <c r="AC738" s="9" t="str">
        <f t="shared" ca="1" si="56"/>
        <v>Above 1 Year</v>
      </c>
      <c r="AD738" s="9" t="str">
        <f t="shared" ca="1" si="57"/>
        <v/>
      </c>
      <c r="AE738" s="9" t="str">
        <f t="shared" ca="1" si="58"/>
        <v/>
      </c>
      <c r="AF738" s="97" t="s">
        <v>402</v>
      </c>
      <c r="AG738" s="97" t="s">
        <v>4673</v>
      </c>
      <c r="AH738" s="97" t="str">
        <f t="shared" ca="1" si="59"/>
        <v>Above 1 Year</v>
      </c>
    </row>
    <row r="739" spans="1:34" s="24" customFormat="1" ht="25.5" customHeight="1" x14ac:dyDescent="0.25">
      <c r="A739" s="96">
        <v>738</v>
      </c>
      <c r="B739" s="61" t="s">
        <v>2810</v>
      </c>
      <c r="C739" s="97" t="s">
        <v>97</v>
      </c>
      <c r="D739" s="97" t="s">
        <v>2697</v>
      </c>
      <c r="E739" s="97" t="s">
        <v>98</v>
      </c>
      <c r="F739" s="97" t="s">
        <v>1412</v>
      </c>
      <c r="G739" s="96" t="s">
        <v>1845</v>
      </c>
      <c r="H739" s="98">
        <v>45712</v>
      </c>
      <c r="I739" s="96" t="s">
        <v>219</v>
      </c>
      <c r="J739" s="96">
        <v>2025</v>
      </c>
      <c r="K739" s="97" t="s">
        <v>116</v>
      </c>
      <c r="L739" s="97"/>
      <c r="M739" s="97" t="s">
        <v>116</v>
      </c>
      <c r="N739" s="96" t="s">
        <v>116</v>
      </c>
      <c r="O739" s="97" t="s">
        <v>32</v>
      </c>
      <c r="P739" s="98">
        <v>46182</v>
      </c>
      <c r="Q739" s="96" t="s">
        <v>191</v>
      </c>
      <c r="R739" s="96"/>
      <c r="S739" s="96" t="s">
        <v>3196</v>
      </c>
      <c r="T739" s="96"/>
      <c r="U739" s="97"/>
      <c r="V739" s="97"/>
      <c r="W739" s="104" t="s">
        <v>2664</v>
      </c>
      <c r="X739" s="104" t="s">
        <v>2664</v>
      </c>
      <c r="Y739" s="98">
        <v>45939</v>
      </c>
      <c r="Z739" s="97" t="s">
        <v>1846</v>
      </c>
      <c r="AA739" s="96" t="s">
        <v>34</v>
      </c>
      <c r="AB739" s="9">
        <f t="shared" ca="1" si="55"/>
        <v>599</v>
      </c>
      <c r="AC739" s="9" t="str">
        <f t="shared" ca="1" si="56"/>
        <v>Above 1 Year</v>
      </c>
      <c r="AD739" s="9">
        <f t="shared" ca="1" si="57"/>
        <v>372</v>
      </c>
      <c r="AE739" s="9" t="str">
        <f t="shared" ca="1" si="58"/>
        <v>Above 1 Year</v>
      </c>
      <c r="AF739" s="97" t="s">
        <v>402</v>
      </c>
      <c r="AG739" s="97" t="s">
        <v>4674</v>
      </c>
      <c r="AH739" s="97" t="str">
        <f t="shared" ca="1" si="59"/>
        <v>Above 1 Year</v>
      </c>
    </row>
    <row r="740" spans="1:34" s="24" customFormat="1" ht="25.5" customHeight="1" x14ac:dyDescent="0.25">
      <c r="A740" s="96">
        <v>739</v>
      </c>
      <c r="B740" s="61" t="s">
        <v>2810</v>
      </c>
      <c r="C740" s="97" t="s">
        <v>62</v>
      </c>
      <c r="D740" s="97" t="s">
        <v>2669</v>
      </c>
      <c r="E740" s="97" t="s">
        <v>63</v>
      </c>
      <c r="F740" s="97" t="s">
        <v>1751</v>
      </c>
      <c r="G740" s="96" t="s">
        <v>1845</v>
      </c>
      <c r="H740" s="98">
        <v>45713</v>
      </c>
      <c r="I740" s="96" t="s">
        <v>219</v>
      </c>
      <c r="J740" s="96">
        <v>2025</v>
      </c>
      <c r="K740" s="97" t="s">
        <v>116</v>
      </c>
      <c r="L740" s="97"/>
      <c r="M740" s="97" t="s">
        <v>116</v>
      </c>
      <c r="N740" s="96" t="s">
        <v>116</v>
      </c>
      <c r="O740" s="97" t="s">
        <v>32</v>
      </c>
      <c r="P740" s="98"/>
      <c r="Q740" s="96"/>
      <c r="R740" s="96"/>
      <c r="S740" s="96" t="s">
        <v>3196</v>
      </c>
      <c r="T740" s="96"/>
      <c r="U740" s="97"/>
      <c r="V740" s="97"/>
      <c r="W740" s="104" t="s">
        <v>50</v>
      </c>
      <c r="X740" s="104" t="s">
        <v>50</v>
      </c>
      <c r="Y740" s="98"/>
      <c r="Z740" s="97" t="s">
        <v>1847</v>
      </c>
      <c r="AA740" s="96" t="s">
        <v>34</v>
      </c>
      <c r="AB740" s="9">
        <f t="shared" ca="1" si="55"/>
        <v>598</v>
      </c>
      <c r="AC740" s="9" t="str">
        <f t="shared" ca="1" si="56"/>
        <v>Above 1 Year</v>
      </c>
      <c r="AD740" s="9" t="str">
        <f t="shared" ca="1" si="57"/>
        <v/>
      </c>
      <c r="AE740" s="9" t="str">
        <f t="shared" ca="1" si="58"/>
        <v/>
      </c>
      <c r="AF740" s="97" t="s">
        <v>402</v>
      </c>
      <c r="AG740" s="97" t="s">
        <v>4675</v>
      </c>
      <c r="AH740" s="97" t="str">
        <f t="shared" ca="1" si="59"/>
        <v>Above 1 Year</v>
      </c>
    </row>
    <row r="741" spans="1:34" s="24" customFormat="1" ht="25.5" customHeight="1" x14ac:dyDescent="0.25">
      <c r="A741" s="96">
        <v>740</v>
      </c>
      <c r="B741" s="61" t="s">
        <v>2810</v>
      </c>
      <c r="C741" s="97" t="s">
        <v>62</v>
      </c>
      <c r="D741" s="97" t="s">
        <v>2668</v>
      </c>
      <c r="E741" s="97" t="s">
        <v>63</v>
      </c>
      <c r="F741" s="97" t="s">
        <v>1792</v>
      </c>
      <c r="G741" s="96" t="s">
        <v>1848</v>
      </c>
      <c r="H741" s="98">
        <v>45713</v>
      </c>
      <c r="I741" s="96" t="s">
        <v>219</v>
      </c>
      <c r="J741" s="96">
        <v>2025</v>
      </c>
      <c r="K741" s="97" t="s">
        <v>96</v>
      </c>
      <c r="L741" s="97"/>
      <c r="M741" s="97" t="s">
        <v>154</v>
      </c>
      <c r="N741" s="96" t="s">
        <v>31</v>
      </c>
      <c r="O741" s="97" t="s">
        <v>32</v>
      </c>
      <c r="P741" s="98"/>
      <c r="Q741" s="96"/>
      <c r="R741" s="96"/>
      <c r="S741" s="96" t="s">
        <v>3196</v>
      </c>
      <c r="T741" s="96"/>
      <c r="U741" s="97"/>
      <c r="V741" s="97"/>
      <c r="W741" s="104" t="s">
        <v>141</v>
      </c>
      <c r="X741" s="104" t="s">
        <v>33</v>
      </c>
      <c r="Y741" s="98">
        <v>46288</v>
      </c>
      <c r="Z741" s="97" t="s">
        <v>1849</v>
      </c>
      <c r="AA741" s="96" t="s">
        <v>34</v>
      </c>
      <c r="AB741" s="9">
        <f t="shared" ca="1" si="55"/>
        <v>598</v>
      </c>
      <c r="AC741" s="9" t="str">
        <f t="shared" ca="1" si="56"/>
        <v>Above 1 Year</v>
      </c>
      <c r="AD741" s="9">
        <f t="shared" ca="1" si="57"/>
        <v>23</v>
      </c>
      <c r="AE741" s="9" t="str">
        <f t="shared" ca="1" si="58"/>
        <v>Below 45 Days</v>
      </c>
      <c r="AF741" s="97" t="s">
        <v>291</v>
      </c>
      <c r="AG741" s="97" t="s">
        <v>4676</v>
      </c>
      <c r="AH741" s="97" t="str">
        <f t="shared" si="59"/>
        <v/>
      </c>
    </row>
    <row r="742" spans="1:34" s="24" customFormat="1" ht="25.5" customHeight="1" x14ac:dyDescent="0.25">
      <c r="A742" s="96">
        <v>741</v>
      </c>
      <c r="B742" s="61" t="s">
        <v>2660</v>
      </c>
      <c r="C742" s="97" t="s">
        <v>37</v>
      </c>
      <c r="D742" s="97" t="s">
        <v>2671</v>
      </c>
      <c r="E742" s="97" t="s">
        <v>38</v>
      </c>
      <c r="F742" s="97" t="s">
        <v>1808</v>
      </c>
      <c r="G742" s="96" t="s">
        <v>1354</v>
      </c>
      <c r="H742" s="98">
        <v>45713</v>
      </c>
      <c r="I742" s="96" t="s">
        <v>219</v>
      </c>
      <c r="J742" s="96">
        <v>2025</v>
      </c>
      <c r="K742" s="97" t="s">
        <v>102</v>
      </c>
      <c r="L742" s="97"/>
      <c r="M742" s="97" t="s">
        <v>49</v>
      </c>
      <c r="N742" s="96" t="s">
        <v>31</v>
      </c>
      <c r="O742" s="97" t="s">
        <v>32</v>
      </c>
      <c r="P742" s="98"/>
      <c r="Q742" s="96"/>
      <c r="R742" s="96"/>
      <c r="S742" s="96" t="s">
        <v>3196</v>
      </c>
      <c r="T742" s="96"/>
      <c r="U742" s="97"/>
      <c r="V742" s="97"/>
      <c r="W742" s="104" t="s">
        <v>112</v>
      </c>
      <c r="X742" s="104" t="s">
        <v>139</v>
      </c>
      <c r="Y742" s="98">
        <v>46304</v>
      </c>
      <c r="Z742" s="97" t="s">
        <v>1850</v>
      </c>
      <c r="AA742" s="96" t="s">
        <v>34</v>
      </c>
      <c r="AB742" s="9">
        <f t="shared" ca="1" si="55"/>
        <v>598</v>
      </c>
      <c r="AC742" s="9" t="str">
        <f t="shared" ca="1" si="56"/>
        <v>Above 1 Year</v>
      </c>
      <c r="AD742" s="9">
        <f t="shared" ca="1" si="57"/>
        <v>7</v>
      </c>
      <c r="AE742" s="9" t="str">
        <f t="shared" ca="1" si="58"/>
        <v>Below 45 Days</v>
      </c>
      <c r="AF742" s="97" t="s">
        <v>207</v>
      </c>
      <c r="AG742" s="97" t="s">
        <v>4677</v>
      </c>
      <c r="AH742" s="97" t="str">
        <f t="shared" ca="1" si="59"/>
        <v>Above 1 Year</v>
      </c>
    </row>
    <row r="743" spans="1:34" s="24" customFormat="1" ht="25.5" customHeight="1" x14ac:dyDescent="0.25">
      <c r="A743" s="96">
        <v>742</v>
      </c>
      <c r="B743" s="61" t="s">
        <v>2810</v>
      </c>
      <c r="C743" s="97" t="s">
        <v>186</v>
      </c>
      <c r="D743" s="97" t="s">
        <v>3035</v>
      </c>
      <c r="E743" s="97" t="s">
        <v>66</v>
      </c>
      <c r="F743" s="97" t="s">
        <v>1756</v>
      </c>
      <c r="G743" s="96" t="s">
        <v>845</v>
      </c>
      <c r="H743" s="98">
        <v>45713</v>
      </c>
      <c r="I743" s="96" t="s">
        <v>219</v>
      </c>
      <c r="J743" s="96">
        <v>2025</v>
      </c>
      <c r="K743" s="97" t="s">
        <v>116</v>
      </c>
      <c r="L743" s="97"/>
      <c r="M743" s="97" t="s">
        <v>116</v>
      </c>
      <c r="N743" s="96" t="s">
        <v>116</v>
      </c>
      <c r="O743" s="97" t="s">
        <v>32</v>
      </c>
      <c r="P743" s="98"/>
      <c r="Q743" s="96"/>
      <c r="R743" s="96"/>
      <c r="S743" s="96" t="s">
        <v>3196</v>
      </c>
      <c r="T743" s="96"/>
      <c r="U743" s="97"/>
      <c r="V743" s="97"/>
      <c r="W743" s="104" t="s">
        <v>50</v>
      </c>
      <c r="X743" s="104" t="s">
        <v>50</v>
      </c>
      <c r="Y743" s="98"/>
      <c r="Z743" s="97" t="s">
        <v>1851</v>
      </c>
      <c r="AA743" s="96" t="s">
        <v>34</v>
      </c>
      <c r="AB743" s="9">
        <f t="shared" ca="1" si="55"/>
        <v>598</v>
      </c>
      <c r="AC743" s="9" t="str">
        <f t="shared" ca="1" si="56"/>
        <v>Above 1 Year</v>
      </c>
      <c r="AD743" s="9" t="str">
        <f t="shared" ca="1" si="57"/>
        <v/>
      </c>
      <c r="AE743" s="9" t="str">
        <f t="shared" ca="1" si="58"/>
        <v/>
      </c>
      <c r="AF743" s="97" t="s">
        <v>402</v>
      </c>
      <c r="AG743" s="97" t="s">
        <v>4678</v>
      </c>
      <c r="AH743" s="97" t="str">
        <f t="shared" ca="1" si="59"/>
        <v>Above 1 Year</v>
      </c>
    </row>
    <row r="744" spans="1:34" s="24" customFormat="1" ht="25.5" customHeight="1" x14ac:dyDescent="0.25">
      <c r="A744" s="96">
        <v>743</v>
      </c>
      <c r="B744" s="61" t="s">
        <v>2810</v>
      </c>
      <c r="C744" s="97">
        <v>0</v>
      </c>
      <c r="D744" s="97" t="s">
        <v>2689</v>
      </c>
      <c r="E744" s="97" t="s">
        <v>68</v>
      </c>
      <c r="F744" s="97" t="s">
        <v>1852</v>
      </c>
      <c r="G744" s="96" t="s">
        <v>901</v>
      </c>
      <c r="H744" s="98">
        <v>45713</v>
      </c>
      <c r="I744" s="96" t="s">
        <v>219</v>
      </c>
      <c r="J744" s="96">
        <v>2025</v>
      </c>
      <c r="K744" s="97" t="s">
        <v>116</v>
      </c>
      <c r="L744" s="97"/>
      <c r="M744" s="97" t="s">
        <v>116</v>
      </c>
      <c r="N744" s="96" t="s">
        <v>116</v>
      </c>
      <c r="O744" s="97" t="s">
        <v>32</v>
      </c>
      <c r="P744" s="98">
        <v>45965</v>
      </c>
      <c r="Q744" s="96" t="s">
        <v>191</v>
      </c>
      <c r="R744" s="96"/>
      <c r="S744" s="96" t="s">
        <v>3196</v>
      </c>
      <c r="T744" s="96"/>
      <c r="U744" s="97"/>
      <c r="V744" s="97"/>
      <c r="W744" s="104" t="s">
        <v>2664</v>
      </c>
      <c r="X744" s="104" t="s">
        <v>2664</v>
      </c>
      <c r="Y744" s="98">
        <v>45965</v>
      </c>
      <c r="Z744" s="97" t="s">
        <v>1853</v>
      </c>
      <c r="AA744" s="96" t="s">
        <v>34</v>
      </c>
      <c r="AB744" s="9">
        <f t="shared" ca="1" si="55"/>
        <v>598</v>
      </c>
      <c r="AC744" s="9" t="str">
        <f t="shared" ca="1" si="56"/>
        <v>Above 1 Year</v>
      </c>
      <c r="AD744" s="9">
        <f t="shared" ca="1" si="57"/>
        <v>346</v>
      </c>
      <c r="AE744" s="9" t="str">
        <f t="shared" ca="1" si="58"/>
        <v>Above 6 Months</v>
      </c>
      <c r="AF744" s="97" t="s">
        <v>402</v>
      </c>
      <c r="AG744" s="97" t="s">
        <v>4679</v>
      </c>
      <c r="AH744" s="97" t="str">
        <f t="shared" ca="1" si="59"/>
        <v>Above 1 Year</v>
      </c>
    </row>
    <row r="745" spans="1:34" s="24" customFormat="1" ht="25.5" customHeight="1" x14ac:dyDescent="0.25">
      <c r="A745" s="96">
        <v>744</v>
      </c>
      <c r="B745" s="61" t="s">
        <v>2810</v>
      </c>
      <c r="C745" s="97" t="s">
        <v>62</v>
      </c>
      <c r="D745" s="97" t="s">
        <v>2669</v>
      </c>
      <c r="E745" s="97" t="s">
        <v>106</v>
      </c>
      <c r="F745" s="97" t="s">
        <v>1757</v>
      </c>
      <c r="G745" s="96" t="s">
        <v>845</v>
      </c>
      <c r="H745" s="98">
        <v>45713</v>
      </c>
      <c r="I745" s="96" t="s">
        <v>219</v>
      </c>
      <c r="J745" s="96">
        <v>2025</v>
      </c>
      <c r="K745" s="97" t="s">
        <v>116</v>
      </c>
      <c r="L745" s="97"/>
      <c r="M745" s="97" t="s">
        <v>116</v>
      </c>
      <c r="N745" s="96" t="s">
        <v>116</v>
      </c>
      <c r="O745" s="97" t="s">
        <v>32</v>
      </c>
      <c r="P745" s="98"/>
      <c r="Q745" s="96"/>
      <c r="R745" s="96"/>
      <c r="S745" s="96" t="s">
        <v>3196</v>
      </c>
      <c r="T745" s="96"/>
      <c r="U745" s="97"/>
      <c r="V745" s="97"/>
      <c r="W745" s="104" t="s">
        <v>50</v>
      </c>
      <c r="X745" s="104" t="s">
        <v>50</v>
      </c>
      <c r="Y745" s="98"/>
      <c r="Z745" s="97" t="s">
        <v>1855</v>
      </c>
      <c r="AA745" s="96" t="s">
        <v>34</v>
      </c>
      <c r="AB745" s="9">
        <f t="shared" ca="1" si="55"/>
        <v>598</v>
      </c>
      <c r="AC745" s="9" t="str">
        <f t="shared" ca="1" si="56"/>
        <v>Above 1 Year</v>
      </c>
      <c r="AD745" s="9" t="str">
        <f t="shared" ca="1" si="57"/>
        <v/>
      </c>
      <c r="AE745" s="9" t="str">
        <f t="shared" ca="1" si="58"/>
        <v/>
      </c>
      <c r="AF745" s="97" t="s">
        <v>402</v>
      </c>
      <c r="AG745" s="97" t="s">
        <v>4680</v>
      </c>
      <c r="AH745" s="97" t="str">
        <f t="shared" ca="1" si="59"/>
        <v>Above 1 Year</v>
      </c>
    </row>
    <row r="746" spans="1:34" s="24" customFormat="1" ht="25.5" customHeight="1" x14ac:dyDescent="0.25">
      <c r="A746" s="96">
        <v>745</v>
      </c>
      <c r="B746" s="61" t="s">
        <v>2810</v>
      </c>
      <c r="C746" s="97" t="s">
        <v>97</v>
      </c>
      <c r="D746" s="97" t="s">
        <v>2697</v>
      </c>
      <c r="E746" s="97" t="s">
        <v>98</v>
      </c>
      <c r="F746" s="97" t="s">
        <v>1793</v>
      </c>
      <c r="G746" s="96" t="s">
        <v>845</v>
      </c>
      <c r="H746" s="98">
        <v>45713</v>
      </c>
      <c r="I746" s="96" t="s">
        <v>219</v>
      </c>
      <c r="J746" s="96">
        <v>2025</v>
      </c>
      <c r="K746" s="97" t="s">
        <v>116</v>
      </c>
      <c r="L746" s="97"/>
      <c r="M746" s="97" t="s">
        <v>116</v>
      </c>
      <c r="N746" s="96" t="s">
        <v>116</v>
      </c>
      <c r="O746" s="97" t="s">
        <v>32</v>
      </c>
      <c r="P746" s="98">
        <v>46182</v>
      </c>
      <c r="Q746" s="96" t="s">
        <v>191</v>
      </c>
      <c r="R746" s="96"/>
      <c r="S746" s="96" t="s">
        <v>3196</v>
      </c>
      <c r="T746" s="96"/>
      <c r="U746" s="97"/>
      <c r="V746" s="97"/>
      <c r="W746" s="104" t="s">
        <v>2664</v>
      </c>
      <c r="X746" s="104" t="s">
        <v>2664</v>
      </c>
      <c r="Y746" s="98">
        <v>45939</v>
      </c>
      <c r="Z746" s="97" t="s">
        <v>1857</v>
      </c>
      <c r="AA746" s="96" t="s">
        <v>34</v>
      </c>
      <c r="AB746" s="9">
        <f t="shared" ca="1" si="55"/>
        <v>598</v>
      </c>
      <c r="AC746" s="9" t="str">
        <f t="shared" ca="1" si="56"/>
        <v>Above 1 Year</v>
      </c>
      <c r="AD746" s="9">
        <f t="shared" ca="1" si="57"/>
        <v>372</v>
      </c>
      <c r="AE746" s="9" t="str">
        <f t="shared" ca="1" si="58"/>
        <v>Above 1 Year</v>
      </c>
      <c r="AF746" s="97" t="s">
        <v>402</v>
      </c>
      <c r="AG746" s="97" t="s">
        <v>4681</v>
      </c>
      <c r="AH746" s="97" t="str">
        <f t="shared" ca="1" si="59"/>
        <v>Above 1 Year</v>
      </c>
    </row>
    <row r="747" spans="1:34" s="24" customFormat="1" ht="25.5" customHeight="1" x14ac:dyDescent="0.25">
      <c r="A747" s="96">
        <v>746</v>
      </c>
      <c r="B747" s="61" t="s">
        <v>2810</v>
      </c>
      <c r="C747" s="97" t="s">
        <v>186</v>
      </c>
      <c r="D747" s="97" t="s">
        <v>3035</v>
      </c>
      <c r="E747" s="97" t="s">
        <v>65</v>
      </c>
      <c r="F747" s="97" t="s">
        <v>1750</v>
      </c>
      <c r="G747" s="96" t="s">
        <v>901</v>
      </c>
      <c r="H747" s="98">
        <v>45714</v>
      </c>
      <c r="I747" s="96" t="s">
        <v>219</v>
      </c>
      <c r="J747" s="96">
        <v>2025</v>
      </c>
      <c r="K747" s="97" t="s">
        <v>116</v>
      </c>
      <c r="L747" s="97"/>
      <c r="M747" s="97" t="s">
        <v>116</v>
      </c>
      <c r="N747" s="96" t="s">
        <v>116</v>
      </c>
      <c r="O747" s="97" t="s">
        <v>32</v>
      </c>
      <c r="P747" s="98"/>
      <c r="Q747" s="96"/>
      <c r="R747" s="96"/>
      <c r="S747" s="96" t="s">
        <v>3196</v>
      </c>
      <c r="T747" s="96"/>
      <c r="U747" s="97"/>
      <c r="V747" s="97"/>
      <c r="W747" s="104" t="s">
        <v>50</v>
      </c>
      <c r="X747" s="104" t="s">
        <v>50</v>
      </c>
      <c r="Y747" s="98"/>
      <c r="Z747" s="97" t="s">
        <v>1858</v>
      </c>
      <c r="AA747" s="96" t="s">
        <v>34</v>
      </c>
      <c r="AB747" s="9">
        <f t="shared" ca="1" si="55"/>
        <v>597</v>
      </c>
      <c r="AC747" s="9" t="str">
        <f t="shared" ca="1" si="56"/>
        <v>Above 1 Year</v>
      </c>
      <c r="AD747" s="9" t="str">
        <f t="shared" ca="1" si="57"/>
        <v/>
      </c>
      <c r="AE747" s="9" t="str">
        <f t="shared" ca="1" si="58"/>
        <v/>
      </c>
      <c r="AF747" s="97" t="s">
        <v>402</v>
      </c>
      <c r="AG747" s="97" t="s">
        <v>4682</v>
      </c>
      <c r="AH747" s="97" t="str">
        <f t="shared" ca="1" si="59"/>
        <v>Above 1 Year</v>
      </c>
    </row>
    <row r="748" spans="1:34" s="24" customFormat="1" ht="25.5" customHeight="1" x14ac:dyDescent="0.25">
      <c r="A748" s="96">
        <v>747</v>
      </c>
      <c r="B748" s="61" t="s">
        <v>2810</v>
      </c>
      <c r="C748" s="97" t="s">
        <v>97</v>
      </c>
      <c r="D748" s="97" t="s">
        <v>2696</v>
      </c>
      <c r="E748" s="97" t="s">
        <v>114</v>
      </c>
      <c r="F748" s="97" t="s">
        <v>1792</v>
      </c>
      <c r="G748" s="96" t="s">
        <v>1315</v>
      </c>
      <c r="H748" s="98">
        <v>45714</v>
      </c>
      <c r="I748" s="96" t="s">
        <v>219</v>
      </c>
      <c r="J748" s="96">
        <v>2025</v>
      </c>
      <c r="K748" s="97" t="s">
        <v>70</v>
      </c>
      <c r="L748" s="97"/>
      <c r="M748" s="97" t="s">
        <v>70</v>
      </c>
      <c r="N748" s="96" t="s">
        <v>70</v>
      </c>
      <c r="O748" s="97" t="s">
        <v>32</v>
      </c>
      <c r="P748" s="98"/>
      <c r="Q748" s="96"/>
      <c r="R748" s="96"/>
      <c r="S748" s="96" t="s">
        <v>7125</v>
      </c>
      <c r="T748" s="96"/>
      <c r="U748" s="97"/>
      <c r="V748" s="97"/>
      <c r="W748" s="104" t="s">
        <v>173</v>
      </c>
      <c r="X748" s="104" t="s">
        <v>2923</v>
      </c>
      <c r="Y748" s="98"/>
      <c r="Z748" s="97" t="s">
        <v>1859</v>
      </c>
      <c r="AA748" s="96" t="s">
        <v>34</v>
      </c>
      <c r="AB748" s="9" t="str">
        <f t="shared" ca="1" si="55"/>
        <v/>
      </c>
      <c r="AC748" s="9" t="str">
        <f t="shared" si="56"/>
        <v/>
      </c>
      <c r="AD748" s="9" t="str">
        <f t="shared" ca="1" si="57"/>
        <v/>
      </c>
      <c r="AE748" s="9" t="str">
        <f t="shared" ca="1" si="58"/>
        <v/>
      </c>
      <c r="AF748" s="97" t="s">
        <v>254</v>
      </c>
      <c r="AG748" s="97" t="s">
        <v>4683</v>
      </c>
      <c r="AH748" s="97" t="str">
        <f t="shared" si="59"/>
        <v/>
      </c>
    </row>
    <row r="749" spans="1:34" s="24" customFormat="1" ht="25.5" customHeight="1" x14ac:dyDescent="0.25">
      <c r="A749" s="96">
        <v>748</v>
      </c>
      <c r="B749" s="61" t="s">
        <v>2660</v>
      </c>
      <c r="C749" s="97" t="s">
        <v>183</v>
      </c>
      <c r="D749" s="97" t="s">
        <v>2713</v>
      </c>
      <c r="E749" s="97" t="s">
        <v>74</v>
      </c>
      <c r="F749" s="97" t="s">
        <v>1772</v>
      </c>
      <c r="G749" s="96" t="s">
        <v>1860</v>
      </c>
      <c r="H749" s="98">
        <v>45714</v>
      </c>
      <c r="I749" s="96" t="s">
        <v>219</v>
      </c>
      <c r="J749" s="96">
        <v>2025</v>
      </c>
      <c r="K749" s="97" t="s">
        <v>39</v>
      </c>
      <c r="L749" s="97"/>
      <c r="M749" s="97" t="s">
        <v>39</v>
      </c>
      <c r="N749" s="96" t="s">
        <v>31</v>
      </c>
      <c r="O749" s="97" t="s">
        <v>32</v>
      </c>
      <c r="P749" s="98"/>
      <c r="Q749" s="96"/>
      <c r="R749" s="96"/>
      <c r="S749" s="96" t="s">
        <v>3196</v>
      </c>
      <c r="T749" s="96"/>
      <c r="U749" s="97"/>
      <c r="V749" s="97"/>
      <c r="W749" s="104" t="s">
        <v>177</v>
      </c>
      <c r="X749" s="104" t="s">
        <v>177</v>
      </c>
      <c r="Y749" s="98">
        <v>46251</v>
      </c>
      <c r="Z749" s="97" t="s">
        <v>1861</v>
      </c>
      <c r="AA749" s="96" t="s">
        <v>34</v>
      </c>
      <c r="AB749" s="9">
        <f t="shared" ca="1" si="55"/>
        <v>597</v>
      </c>
      <c r="AC749" s="9" t="str">
        <f t="shared" ca="1" si="56"/>
        <v>Above 1 Year</v>
      </c>
      <c r="AD749" s="9">
        <f t="shared" ca="1" si="57"/>
        <v>60</v>
      </c>
      <c r="AE749" s="9" t="str">
        <f t="shared" ca="1" si="58"/>
        <v>45 to 60 Days</v>
      </c>
      <c r="AF749" s="97" t="s">
        <v>203</v>
      </c>
      <c r="AG749" s="97" t="s">
        <v>4684</v>
      </c>
      <c r="AH749" s="97" t="str">
        <f t="shared" ca="1" si="59"/>
        <v>Above 1 Year</v>
      </c>
    </row>
    <row r="750" spans="1:34" s="24" customFormat="1" ht="25.5" customHeight="1" x14ac:dyDescent="0.25">
      <c r="A750" s="96">
        <v>749</v>
      </c>
      <c r="B750" s="61" t="s">
        <v>2660</v>
      </c>
      <c r="C750" s="97" t="s">
        <v>183</v>
      </c>
      <c r="D750" s="99" t="s">
        <v>2713</v>
      </c>
      <c r="E750" s="99" t="s">
        <v>74</v>
      </c>
      <c r="F750" s="99" t="s">
        <v>1813</v>
      </c>
      <c r="G750" s="100" t="s">
        <v>1862</v>
      </c>
      <c r="H750" s="101">
        <v>45714</v>
      </c>
      <c r="I750" s="100" t="s">
        <v>219</v>
      </c>
      <c r="J750" s="100">
        <v>2025</v>
      </c>
      <c r="K750" s="102" t="s">
        <v>29</v>
      </c>
      <c r="L750" s="99"/>
      <c r="M750" s="99" t="s">
        <v>30</v>
      </c>
      <c r="N750" s="100" t="s">
        <v>31</v>
      </c>
      <c r="O750" s="99" t="s">
        <v>32</v>
      </c>
      <c r="P750" s="101">
        <v>45888</v>
      </c>
      <c r="Q750" s="100" t="s">
        <v>191</v>
      </c>
      <c r="R750" s="100"/>
      <c r="S750" s="96" t="s">
        <v>3196</v>
      </c>
      <c r="T750" s="100"/>
      <c r="U750" s="99"/>
      <c r="V750" s="99"/>
      <c r="W750" s="104" t="s">
        <v>2664</v>
      </c>
      <c r="X750" s="104" t="s">
        <v>2664</v>
      </c>
      <c r="Y750" s="98">
        <v>45888</v>
      </c>
      <c r="Z750" s="99" t="s">
        <v>1863</v>
      </c>
      <c r="AA750" s="100" t="s">
        <v>34</v>
      </c>
      <c r="AB750" s="9">
        <f t="shared" ca="1" si="55"/>
        <v>597</v>
      </c>
      <c r="AC750" s="9" t="str">
        <f t="shared" ca="1" si="56"/>
        <v>Above 1 Year</v>
      </c>
      <c r="AD750" s="9">
        <f t="shared" ca="1" si="57"/>
        <v>423</v>
      </c>
      <c r="AE750" s="9" t="str">
        <f t="shared" ca="1" si="58"/>
        <v>Above 1 Year</v>
      </c>
      <c r="AF750" s="100" t="s">
        <v>193</v>
      </c>
      <c r="AG750" s="97" t="s">
        <v>4685</v>
      </c>
      <c r="AH750" s="97" t="str">
        <f t="shared" ca="1" si="59"/>
        <v>Above 1 Year</v>
      </c>
    </row>
    <row r="751" spans="1:34" s="24" customFormat="1" ht="25.5" customHeight="1" x14ac:dyDescent="0.25">
      <c r="A751" s="96">
        <v>750</v>
      </c>
      <c r="B751" s="61" t="s">
        <v>2810</v>
      </c>
      <c r="C751" s="97" t="s">
        <v>186</v>
      </c>
      <c r="D751" s="99" t="s">
        <v>2681</v>
      </c>
      <c r="E751" s="99" t="s">
        <v>65</v>
      </c>
      <c r="F751" s="99" t="s">
        <v>872</v>
      </c>
      <c r="G751" s="100" t="s">
        <v>873</v>
      </c>
      <c r="H751" s="101">
        <v>45716</v>
      </c>
      <c r="I751" s="100" t="s">
        <v>219</v>
      </c>
      <c r="J751" s="100">
        <v>2025</v>
      </c>
      <c r="K751" s="102" t="s">
        <v>29</v>
      </c>
      <c r="L751" s="99"/>
      <c r="M751" s="99" t="s">
        <v>30</v>
      </c>
      <c r="N751" s="100" t="s">
        <v>31</v>
      </c>
      <c r="O751" s="99" t="s">
        <v>32</v>
      </c>
      <c r="P751" s="101"/>
      <c r="Q751" s="100"/>
      <c r="R751" s="100"/>
      <c r="S751" s="96" t="s">
        <v>3196</v>
      </c>
      <c r="T751" s="100"/>
      <c r="U751" s="99"/>
      <c r="V751" s="99"/>
      <c r="W751" s="104" t="s">
        <v>50</v>
      </c>
      <c r="X751" s="104" t="s">
        <v>50</v>
      </c>
      <c r="Y751" s="98"/>
      <c r="Z751" s="99" t="s">
        <v>874</v>
      </c>
      <c r="AA751" s="100" t="s">
        <v>34</v>
      </c>
      <c r="AB751" s="9">
        <f t="shared" ca="1" si="55"/>
        <v>595</v>
      </c>
      <c r="AC751" s="9" t="str">
        <f t="shared" ca="1" si="56"/>
        <v>Above 1 Year</v>
      </c>
      <c r="AD751" s="9" t="str">
        <f t="shared" ca="1" si="57"/>
        <v/>
      </c>
      <c r="AE751" s="9" t="str">
        <f t="shared" ca="1" si="58"/>
        <v/>
      </c>
      <c r="AF751" s="100" t="s">
        <v>193</v>
      </c>
      <c r="AG751" s="97" t="s">
        <v>4686</v>
      </c>
      <c r="AH751" s="97" t="str">
        <f t="shared" ca="1" si="59"/>
        <v>Above 1 Year</v>
      </c>
    </row>
    <row r="752" spans="1:34" s="24" customFormat="1" ht="25.5" customHeight="1" x14ac:dyDescent="0.25">
      <c r="A752" s="96">
        <v>751</v>
      </c>
      <c r="B752" s="61" t="s">
        <v>2660</v>
      </c>
      <c r="C752" s="97">
        <v>0</v>
      </c>
      <c r="D752" s="97" t="s">
        <v>2711</v>
      </c>
      <c r="E752" s="97" t="s">
        <v>28</v>
      </c>
      <c r="F752" s="97" t="s">
        <v>1869</v>
      </c>
      <c r="G752" s="96" t="s">
        <v>1027</v>
      </c>
      <c r="H752" s="98">
        <v>45718</v>
      </c>
      <c r="I752" s="96" t="s">
        <v>210</v>
      </c>
      <c r="J752" s="96">
        <v>2025</v>
      </c>
      <c r="K752" s="97" t="s">
        <v>48</v>
      </c>
      <c r="L752" s="97"/>
      <c r="M752" s="97" t="s">
        <v>49</v>
      </c>
      <c r="N752" s="96" t="s">
        <v>31</v>
      </c>
      <c r="O752" s="97" t="s">
        <v>32</v>
      </c>
      <c r="P752" s="98"/>
      <c r="Q752" s="96"/>
      <c r="R752" s="96"/>
      <c r="S752" s="96" t="s">
        <v>3196</v>
      </c>
      <c r="T752" s="96"/>
      <c r="U752" s="97"/>
      <c r="V752" s="97"/>
      <c r="W752" s="104" t="s">
        <v>112</v>
      </c>
      <c r="X752" s="104" t="s">
        <v>112</v>
      </c>
      <c r="Y752" s="98"/>
      <c r="Z752" s="97" t="s">
        <v>1870</v>
      </c>
      <c r="AA752" s="96" t="s">
        <v>34</v>
      </c>
      <c r="AB752" s="9">
        <f t="shared" ca="1" si="55"/>
        <v>593</v>
      </c>
      <c r="AC752" s="9" t="str">
        <f t="shared" ca="1" si="56"/>
        <v>Above 1 Year</v>
      </c>
      <c r="AD752" s="9" t="str">
        <f t="shared" ca="1" si="57"/>
        <v/>
      </c>
      <c r="AE752" s="9" t="str">
        <f t="shared" ca="1" si="58"/>
        <v/>
      </c>
      <c r="AF752" s="97" t="s">
        <v>207</v>
      </c>
      <c r="AG752" s="97" t="s">
        <v>4687</v>
      </c>
      <c r="AH752" s="97" t="str">
        <f t="shared" ca="1" si="59"/>
        <v>Above 1 Year</v>
      </c>
    </row>
    <row r="753" spans="1:34" s="24" customFormat="1" ht="25.5" customHeight="1" x14ac:dyDescent="0.25">
      <c r="A753" s="96">
        <v>752</v>
      </c>
      <c r="B753" s="61" t="s">
        <v>2810</v>
      </c>
      <c r="C753" s="97">
        <v>0</v>
      </c>
      <c r="D753" s="97" t="s">
        <v>2689</v>
      </c>
      <c r="E753" s="97" t="s">
        <v>68</v>
      </c>
      <c r="F753" s="97" t="s">
        <v>1443</v>
      </c>
      <c r="G753" s="96" t="s">
        <v>845</v>
      </c>
      <c r="H753" s="98">
        <v>45719</v>
      </c>
      <c r="I753" s="96" t="s">
        <v>210</v>
      </c>
      <c r="J753" s="96">
        <v>2025</v>
      </c>
      <c r="K753" s="97" t="s">
        <v>116</v>
      </c>
      <c r="L753" s="97"/>
      <c r="M753" s="97" t="s">
        <v>116</v>
      </c>
      <c r="N753" s="96" t="s">
        <v>116</v>
      </c>
      <c r="O753" s="97" t="s">
        <v>32</v>
      </c>
      <c r="P753" s="98">
        <v>45965</v>
      </c>
      <c r="Q753" s="96" t="s">
        <v>191</v>
      </c>
      <c r="R753" s="96"/>
      <c r="S753" s="96" t="s">
        <v>3196</v>
      </c>
      <c r="T753" s="96"/>
      <c r="U753" s="97"/>
      <c r="V753" s="97"/>
      <c r="W753" s="104" t="s">
        <v>2664</v>
      </c>
      <c r="X753" s="104" t="s">
        <v>2664</v>
      </c>
      <c r="Y753" s="98">
        <v>45965</v>
      </c>
      <c r="Z753" s="97" t="s">
        <v>1873</v>
      </c>
      <c r="AA753" s="96" t="s">
        <v>34</v>
      </c>
      <c r="AB753" s="9">
        <f t="shared" ca="1" si="55"/>
        <v>592</v>
      </c>
      <c r="AC753" s="9" t="str">
        <f t="shared" ca="1" si="56"/>
        <v>Above 1 Year</v>
      </c>
      <c r="AD753" s="9">
        <f t="shared" ca="1" si="57"/>
        <v>346</v>
      </c>
      <c r="AE753" s="9" t="str">
        <f t="shared" ca="1" si="58"/>
        <v>Above 6 Months</v>
      </c>
      <c r="AF753" s="97" t="s">
        <v>402</v>
      </c>
      <c r="AG753" s="97" t="s">
        <v>4688</v>
      </c>
      <c r="AH753" s="97" t="str">
        <f t="shared" ca="1" si="59"/>
        <v>Above 1 Year</v>
      </c>
    </row>
    <row r="754" spans="1:34" s="24" customFormat="1" ht="25.5" customHeight="1" x14ac:dyDescent="0.25">
      <c r="A754" s="96">
        <v>753</v>
      </c>
      <c r="B754" s="61" t="s">
        <v>2810</v>
      </c>
      <c r="C754" s="97">
        <v>0</v>
      </c>
      <c r="D754" s="97" t="s">
        <v>2689</v>
      </c>
      <c r="E754" s="97" t="s">
        <v>68</v>
      </c>
      <c r="F754" s="97" t="s">
        <v>1874</v>
      </c>
      <c r="G754" s="96" t="s">
        <v>901</v>
      </c>
      <c r="H754" s="98">
        <v>45719</v>
      </c>
      <c r="I754" s="96" t="s">
        <v>210</v>
      </c>
      <c r="J754" s="96">
        <v>2025</v>
      </c>
      <c r="K754" s="97" t="s">
        <v>116</v>
      </c>
      <c r="L754" s="97"/>
      <c r="M754" s="97" t="s">
        <v>116</v>
      </c>
      <c r="N754" s="96" t="s">
        <v>116</v>
      </c>
      <c r="O754" s="97" t="s">
        <v>32</v>
      </c>
      <c r="P754" s="98">
        <v>45965</v>
      </c>
      <c r="Q754" s="96" t="s">
        <v>191</v>
      </c>
      <c r="R754" s="96"/>
      <c r="S754" s="96" t="s">
        <v>3196</v>
      </c>
      <c r="T754" s="96"/>
      <c r="U754" s="97"/>
      <c r="V754" s="97"/>
      <c r="W754" s="104" t="s">
        <v>2664</v>
      </c>
      <c r="X754" s="104" t="s">
        <v>2664</v>
      </c>
      <c r="Y754" s="98">
        <v>45965</v>
      </c>
      <c r="Z754" s="97" t="s">
        <v>1875</v>
      </c>
      <c r="AA754" s="96" t="s">
        <v>34</v>
      </c>
      <c r="AB754" s="9">
        <f t="shared" ca="1" si="55"/>
        <v>592</v>
      </c>
      <c r="AC754" s="9" t="str">
        <f t="shared" ca="1" si="56"/>
        <v>Above 1 Year</v>
      </c>
      <c r="AD754" s="9">
        <f t="shared" ca="1" si="57"/>
        <v>346</v>
      </c>
      <c r="AE754" s="9" t="str">
        <f t="shared" ca="1" si="58"/>
        <v>Above 6 Months</v>
      </c>
      <c r="AF754" s="97" t="s">
        <v>402</v>
      </c>
      <c r="AG754" s="97" t="s">
        <v>4689</v>
      </c>
      <c r="AH754" s="97" t="str">
        <f t="shared" ca="1" si="59"/>
        <v>Above 1 Year</v>
      </c>
    </row>
    <row r="755" spans="1:34" s="24" customFormat="1" ht="25.5" customHeight="1" x14ac:dyDescent="0.25">
      <c r="A755" s="96">
        <v>754</v>
      </c>
      <c r="B755" s="61" t="s">
        <v>2660</v>
      </c>
      <c r="C755" s="97" t="s">
        <v>37</v>
      </c>
      <c r="D755" s="97" t="s">
        <v>2671</v>
      </c>
      <c r="E755" s="97" t="s">
        <v>38</v>
      </c>
      <c r="F755" s="97" t="s">
        <v>1877</v>
      </c>
      <c r="G755" s="96" t="s">
        <v>227</v>
      </c>
      <c r="H755" s="98">
        <v>45720</v>
      </c>
      <c r="I755" s="96" t="s">
        <v>210</v>
      </c>
      <c r="J755" s="96">
        <v>2025</v>
      </c>
      <c r="K755" s="97" t="s">
        <v>59</v>
      </c>
      <c r="L755" s="97" t="s">
        <v>228</v>
      </c>
      <c r="M755" s="97" t="s">
        <v>59</v>
      </c>
      <c r="N755" s="96" t="s">
        <v>60</v>
      </c>
      <c r="O755" s="97" t="s">
        <v>32</v>
      </c>
      <c r="P755" s="98"/>
      <c r="Q755" s="96"/>
      <c r="R755" s="96"/>
      <c r="S755" s="96" t="s">
        <v>3196</v>
      </c>
      <c r="T755" s="96"/>
      <c r="U755" s="97"/>
      <c r="V755" s="97"/>
      <c r="W755" s="104" t="s">
        <v>112</v>
      </c>
      <c r="X755" s="104" t="s">
        <v>112</v>
      </c>
      <c r="Y755" s="98"/>
      <c r="Z755" s="97" t="s">
        <v>1878</v>
      </c>
      <c r="AA755" s="96" t="s">
        <v>34</v>
      </c>
      <c r="AB755" s="9">
        <f t="shared" ca="1" si="55"/>
        <v>591</v>
      </c>
      <c r="AC755" s="9" t="str">
        <f t="shared" ca="1" si="56"/>
        <v>Above 1 Year</v>
      </c>
      <c r="AD755" s="9" t="str">
        <f t="shared" ca="1" si="57"/>
        <v/>
      </c>
      <c r="AE755" s="9" t="str">
        <f t="shared" ca="1" si="58"/>
        <v/>
      </c>
      <c r="AF755" s="97" t="s">
        <v>229</v>
      </c>
      <c r="AG755" s="97" t="s">
        <v>4690</v>
      </c>
      <c r="AH755" s="97" t="str">
        <f t="shared" ca="1" si="59"/>
        <v>Above 1 Year</v>
      </c>
    </row>
    <row r="756" spans="1:34" s="24" customFormat="1" ht="25.5" customHeight="1" x14ac:dyDescent="0.25">
      <c r="A756" s="96">
        <v>755</v>
      </c>
      <c r="B756" s="61" t="s">
        <v>2808</v>
      </c>
      <c r="C756" s="97" t="s">
        <v>185</v>
      </c>
      <c r="D756" s="97" t="s">
        <v>2693</v>
      </c>
      <c r="E756" s="97" t="s">
        <v>73</v>
      </c>
      <c r="F756" s="97" t="s">
        <v>1792</v>
      </c>
      <c r="G756" s="96" t="s">
        <v>1354</v>
      </c>
      <c r="H756" s="98">
        <v>45721</v>
      </c>
      <c r="I756" s="96" t="s">
        <v>210</v>
      </c>
      <c r="J756" s="96">
        <v>2025</v>
      </c>
      <c r="K756" s="97" t="s">
        <v>103</v>
      </c>
      <c r="L756" s="97"/>
      <c r="M756" s="97" t="s">
        <v>49</v>
      </c>
      <c r="N756" s="96" t="s">
        <v>31</v>
      </c>
      <c r="O756" s="97" t="s">
        <v>32</v>
      </c>
      <c r="P756" s="98"/>
      <c r="Q756" s="96"/>
      <c r="R756" s="96"/>
      <c r="S756" s="96" t="s">
        <v>3196</v>
      </c>
      <c r="T756" s="96"/>
      <c r="U756" s="97"/>
      <c r="V756" s="97"/>
      <c r="W756" s="104" t="s">
        <v>112</v>
      </c>
      <c r="X756" s="104" t="s">
        <v>112</v>
      </c>
      <c r="Y756" s="98"/>
      <c r="Z756" s="97" t="s">
        <v>1880</v>
      </c>
      <c r="AA756" s="96" t="s">
        <v>34</v>
      </c>
      <c r="AB756" s="9">
        <f t="shared" ca="1" si="55"/>
        <v>590</v>
      </c>
      <c r="AC756" s="9" t="str">
        <f t="shared" ca="1" si="56"/>
        <v>Above 1 Year</v>
      </c>
      <c r="AD756" s="9" t="str">
        <f t="shared" ca="1" si="57"/>
        <v/>
      </c>
      <c r="AE756" s="9" t="str">
        <f t="shared" ca="1" si="58"/>
        <v/>
      </c>
      <c r="AF756" s="97" t="s">
        <v>207</v>
      </c>
      <c r="AG756" s="97" t="s">
        <v>4691</v>
      </c>
      <c r="AH756" s="97" t="str">
        <f t="shared" ca="1" si="59"/>
        <v>Above 1 Year</v>
      </c>
    </row>
    <row r="757" spans="1:34" s="24" customFormat="1" ht="25.5" customHeight="1" x14ac:dyDescent="0.25">
      <c r="A757" s="96">
        <v>756</v>
      </c>
      <c r="B757" s="61" t="s">
        <v>2660</v>
      </c>
      <c r="C757" s="97" t="s">
        <v>37</v>
      </c>
      <c r="D757" s="97" t="s">
        <v>2676</v>
      </c>
      <c r="E757" s="97" t="s">
        <v>107</v>
      </c>
      <c r="F757" s="97" t="s">
        <v>872</v>
      </c>
      <c r="G757" s="96" t="s">
        <v>1449</v>
      </c>
      <c r="H757" s="98">
        <v>45722</v>
      </c>
      <c r="I757" s="96" t="s">
        <v>210</v>
      </c>
      <c r="J757" s="96">
        <v>2025</v>
      </c>
      <c r="K757" s="97" t="s">
        <v>48</v>
      </c>
      <c r="L757" s="97"/>
      <c r="M757" s="97" t="s">
        <v>49</v>
      </c>
      <c r="N757" s="96" t="s">
        <v>31</v>
      </c>
      <c r="O757" s="97" t="s">
        <v>32</v>
      </c>
      <c r="P757" s="98"/>
      <c r="Q757" s="96"/>
      <c r="R757" s="96"/>
      <c r="S757" s="96" t="s">
        <v>3196</v>
      </c>
      <c r="T757" s="96"/>
      <c r="U757" s="97"/>
      <c r="V757" s="97"/>
      <c r="W757" s="104" t="s">
        <v>112</v>
      </c>
      <c r="X757" s="104" t="s">
        <v>112</v>
      </c>
      <c r="Y757" s="98"/>
      <c r="Z757" s="97" t="s">
        <v>1882</v>
      </c>
      <c r="AA757" s="96" t="s">
        <v>34</v>
      </c>
      <c r="AB757" s="9">
        <f t="shared" ca="1" si="55"/>
        <v>589</v>
      </c>
      <c r="AC757" s="9" t="str">
        <f t="shared" ca="1" si="56"/>
        <v>Above 1 Year</v>
      </c>
      <c r="AD757" s="9" t="str">
        <f t="shared" ca="1" si="57"/>
        <v/>
      </c>
      <c r="AE757" s="9" t="str">
        <f t="shared" ca="1" si="58"/>
        <v/>
      </c>
      <c r="AF757" s="97" t="s">
        <v>207</v>
      </c>
      <c r="AG757" s="97" t="s">
        <v>4692</v>
      </c>
      <c r="AH757" s="97" t="str">
        <f t="shared" ca="1" si="59"/>
        <v>Above 1 Year</v>
      </c>
    </row>
    <row r="758" spans="1:34" s="24" customFormat="1" ht="25.5" customHeight="1" x14ac:dyDescent="0.25">
      <c r="A758" s="96">
        <v>757</v>
      </c>
      <c r="B758" s="61" t="s">
        <v>2810</v>
      </c>
      <c r="C758" s="97" t="s">
        <v>186</v>
      </c>
      <c r="D758" s="97" t="s">
        <v>3035</v>
      </c>
      <c r="E758" s="97" t="s">
        <v>65</v>
      </c>
      <c r="F758" s="97" t="s">
        <v>1793</v>
      </c>
      <c r="G758" s="96" t="s">
        <v>845</v>
      </c>
      <c r="H758" s="98">
        <v>45722</v>
      </c>
      <c r="I758" s="96" t="s">
        <v>210</v>
      </c>
      <c r="J758" s="96">
        <v>2025</v>
      </c>
      <c r="K758" s="97" t="s">
        <v>116</v>
      </c>
      <c r="L758" s="97"/>
      <c r="M758" s="97" t="s">
        <v>116</v>
      </c>
      <c r="N758" s="96" t="s">
        <v>116</v>
      </c>
      <c r="O758" s="97" t="s">
        <v>32</v>
      </c>
      <c r="P758" s="98"/>
      <c r="Q758" s="96"/>
      <c r="R758" s="96"/>
      <c r="S758" s="96" t="s">
        <v>3196</v>
      </c>
      <c r="T758" s="96"/>
      <c r="U758" s="97"/>
      <c r="V758" s="97"/>
      <c r="W758" s="104" t="s">
        <v>50</v>
      </c>
      <c r="X758" s="104" t="s">
        <v>50</v>
      </c>
      <c r="Y758" s="98"/>
      <c r="Z758" s="97" t="s">
        <v>1883</v>
      </c>
      <c r="AA758" s="96" t="s">
        <v>34</v>
      </c>
      <c r="AB758" s="9">
        <f t="shared" ca="1" si="55"/>
        <v>589</v>
      </c>
      <c r="AC758" s="9" t="str">
        <f t="shared" ca="1" si="56"/>
        <v>Above 1 Year</v>
      </c>
      <c r="AD758" s="9" t="str">
        <f t="shared" ca="1" si="57"/>
        <v/>
      </c>
      <c r="AE758" s="9" t="str">
        <f t="shared" ca="1" si="58"/>
        <v/>
      </c>
      <c r="AF758" s="97" t="s">
        <v>402</v>
      </c>
      <c r="AG758" s="97" t="s">
        <v>4693</v>
      </c>
      <c r="AH758" s="97" t="str">
        <f t="shared" ca="1" si="59"/>
        <v>Above 1 Year</v>
      </c>
    </row>
    <row r="759" spans="1:34" s="24" customFormat="1" ht="25.5" customHeight="1" x14ac:dyDescent="0.25">
      <c r="A759" s="96">
        <v>758</v>
      </c>
      <c r="B759" s="61" t="s">
        <v>2810</v>
      </c>
      <c r="C759" s="97" t="s">
        <v>186</v>
      </c>
      <c r="D759" s="97" t="s">
        <v>3035</v>
      </c>
      <c r="E759" s="97" t="s">
        <v>78</v>
      </c>
      <c r="F759" s="97" t="s">
        <v>1792</v>
      </c>
      <c r="G759" s="96" t="s">
        <v>845</v>
      </c>
      <c r="H759" s="98">
        <v>45722</v>
      </c>
      <c r="I759" s="96" t="s">
        <v>210</v>
      </c>
      <c r="J759" s="96">
        <v>2025</v>
      </c>
      <c r="K759" s="97" t="s">
        <v>116</v>
      </c>
      <c r="L759" s="97"/>
      <c r="M759" s="97" t="s">
        <v>116</v>
      </c>
      <c r="N759" s="96" t="s">
        <v>116</v>
      </c>
      <c r="O759" s="97" t="s">
        <v>32</v>
      </c>
      <c r="P759" s="98"/>
      <c r="Q759" s="96"/>
      <c r="R759" s="96"/>
      <c r="S759" s="96" t="s">
        <v>3196</v>
      </c>
      <c r="T759" s="96"/>
      <c r="U759" s="97"/>
      <c r="V759" s="97"/>
      <c r="W759" s="104" t="s">
        <v>50</v>
      </c>
      <c r="X759" s="104" t="s">
        <v>50</v>
      </c>
      <c r="Y759" s="98"/>
      <c r="Z759" s="97" t="s">
        <v>1884</v>
      </c>
      <c r="AA759" s="96" t="s">
        <v>34</v>
      </c>
      <c r="AB759" s="9">
        <f t="shared" ca="1" si="55"/>
        <v>589</v>
      </c>
      <c r="AC759" s="9" t="str">
        <f t="shared" ca="1" si="56"/>
        <v>Above 1 Year</v>
      </c>
      <c r="AD759" s="9" t="str">
        <f t="shared" ca="1" si="57"/>
        <v/>
      </c>
      <c r="AE759" s="9" t="str">
        <f t="shared" ca="1" si="58"/>
        <v/>
      </c>
      <c r="AF759" s="97" t="s">
        <v>402</v>
      </c>
      <c r="AG759" s="97" t="s">
        <v>4694</v>
      </c>
      <c r="AH759" s="97" t="str">
        <f t="shared" ca="1" si="59"/>
        <v>Above 1 Year</v>
      </c>
    </row>
    <row r="760" spans="1:34" s="24" customFormat="1" ht="25.5" customHeight="1" x14ac:dyDescent="0.25">
      <c r="A760" s="96">
        <v>759</v>
      </c>
      <c r="B760" s="61" t="s">
        <v>2660</v>
      </c>
      <c r="C760" s="97">
        <v>0</v>
      </c>
      <c r="D760" s="97" t="s">
        <v>2712</v>
      </c>
      <c r="E760" s="97" t="s">
        <v>28</v>
      </c>
      <c r="F760" s="97" t="s">
        <v>1794</v>
      </c>
      <c r="G760" s="96" t="s">
        <v>305</v>
      </c>
      <c r="H760" s="98">
        <v>45722</v>
      </c>
      <c r="I760" s="96" t="s">
        <v>210</v>
      </c>
      <c r="J760" s="96">
        <v>2025</v>
      </c>
      <c r="K760" s="97" t="s">
        <v>94</v>
      </c>
      <c r="L760" s="97"/>
      <c r="M760" s="97" t="s">
        <v>94</v>
      </c>
      <c r="N760" s="96" t="s">
        <v>31</v>
      </c>
      <c r="O760" s="97" t="s">
        <v>32</v>
      </c>
      <c r="P760" s="98"/>
      <c r="Q760" s="96"/>
      <c r="R760" s="96"/>
      <c r="S760" s="96" t="s">
        <v>3196</v>
      </c>
      <c r="T760" s="96"/>
      <c r="U760" s="97"/>
      <c r="V760" s="97"/>
      <c r="W760" s="104" t="s">
        <v>128</v>
      </c>
      <c r="X760" s="104" t="s">
        <v>112</v>
      </c>
      <c r="Y760" s="98"/>
      <c r="Z760" s="97" t="s">
        <v>1885</v>
      </c>
      <c r="AA760" s="96" t="s">
        <v>34</v>
      </c>
      <c r="AB760" s="9">
        <f t="shared" ca="1" si="55"/>
        <v>589</v>
      </c>
      <c r="AC760" s="9" t="str">
        <f t="shared" ca="1" si="56"/>
        <v>Above 1 Year</v>
      </c>
      <c r="AD760" s="9" t="str">
        <f t="shared" ca="1" si="57"/>
        <v/>
      </c>
      <c r="AE760" s="9" t="str">
        <f t="shared" ca="1" si="58"/>
        <v/>
      </c>
      <c r="AF760" s="97" t="s">
        <v>245</v>
      </c>
      <c r="AG760" s="97" t="s">
        <v>4695</v>
      </c>
      <c r="AH760" s="97" t="str">
        <f t="shared" ca="1" si="59"/>
        <v>Above 1 Year</v>
      </c>
    </row>
    <row r="761" spans="1:34" s="24" customFormat="1" ht="25.5" customHeight="1" x14ac:dyDescent="0.25">
      <c r="A761" s="96">
        <v>760</v>
      </c>
      <c r="B761" s="61" t="s">
        <v>2660</v>
      </c>
      <c r="C761" s="97">
        <v>0</v>
      </c>
      <c r="D761" s="97" t="s">
        <v>2711</v>
      </c>
      <c r="E761" s="97" t="s">
        <v>28</v>
      </c>
      <c r="F761" s="97" t="s">
        <v>1798</v>
      </c>
      <c r="G761" s="96" t="s">
        <v>1315</v>
      </c>
      <c r="H761" s="98">
        <v>45723</v>
      </c>
      <c r="I761" s="96" t="s">
        <v>210</v>
      </c>
      <c r="J761" s="96">
        <v>2025</v>
      </c>
      <c r="K761" s="97" t="s">
        <v>70</v>
      </c>
      <c r="L761" s="97"/>
      <c r="M761" s="97" t="s">
        <v>70</v>
      </c>
      <c r="N761" s="96" t="s">
        <v>70</v>
      </c>
      <c r="O761" s="97" t="s">
        <v>32</v>
      </c>
      <c r="P761" s="98"/>
      <c r="Q761" s="96"/>
      <c r="R761" s="96"/>
      <c r="S761" s="96" t="s">
        <v>3196</v>
      </c>
      <c r="T761" s="96"/>
      <c r="U761" s="97"/>
      <c r="V761" s="97"/>
      <c r="W761" s="104" t="s">
        <v>112</v>
      </c>
      <c r="X761" s="104" t="s">
        <v>112</v>
      </c>
      <c r="Y761" s="98"/>
      <c r="Z761" s="97" t="s">
        <v>1887</v>
      </c>
      <c r="AA761" s="96" t="s">
        <v>34</v>
      </c>
      <c r="AB761" s="9">
        <f t="shared" ca="1" si="55"/>
        <v>588</v>
      </c>
      <c r="AC761" s="9" t="str">
        <f t="shared" ca="1" si="56"/>
        <v>Above 1 Year</v>
      </c>
      <c r="AD761" s="9" t="str">
        <f t="shared" ca="1" si="57"/>
        <v/>
      </c>
      <c r="AE761" s="9" t="str">
        <f t="shared" ca="1" si="58"/>
        <v/>
      </c>
      <c r="AF761" s="97" t="s">
        <v>254</v>
      </c>
      <c r="AG761" s="97" t="s">
        <v>4696</v>
      </c>
      <c r="AH761" s="97" t="str">
        <f t="shared" ca="1" si="59"/>
        <v>Above 1 Year</v>
      </c>
    </row>
    <row r="762" spans="1:34" s="24" customFormat="1" ht="25.5" customHeight="1" x14ac:dyDescent="0.25">
      <c r="A762" s="96">
        <v>761</v>
      </c>
      <c r="B762" s="61" t="s">
        <v>2808</v>
      </c>
      <c r="C762" s="97" t="s">
        <v>185</v>
      </c>
      <c r="D762" s="97" t="s">
        <v>3036</v>
      </c>
      <c r="E762" s="97" t="s">
        <v>55</v>
      </c>
      <c r="F762" s="97" t="s">
        <v>1789</v>
      </c>
      <c r="G762" s="96" t="s">
        <v>1888</v>
      </c>
      <c r="H762" s="98">
        <v>45724</v>
      </c>
      <c r="I762" s="96" t="s">
        <v>210</v>
      </c>
      <c r="J762" s="96">
        <v>2025</v>
      </c>
      <c r="K762" s="97" t="s">
        <v>94</v>
      </c>
      <c r="L762" s="97"/>
      <c r="M762" s="97" t="s">
        <v>94</v>
      </c>
      <c r="N762" s="96" t="s">
        <v>31</v>
      </c>
      <c r="O762" s="97" t="s">
        <v>32</v>
      </c>
      <c r="P762" s="98"/>
      <c r="Q762" s="96"/>
      <c r="R762" s="96"/>
      <c r="S762" s="96" t="s">
        <v>3196</v>
      </c>
      <c r="T762" s="96"/>
      <c r="U762" s="97"/>
      <c r="V762" s="97"/>
      <c r="W762" s="104" t="s">
        <v>141</v>
      </c>
      <c r="X762" s="104" t="s">
        <v>141</v>
      </c>
      <c r="Y762" s="98"/>
      <c r="Z762" s="97" t="s">
        <v>1889</v>
      </c>
      <c r="AA762" s="96" t="s">
        <v>34</v>
      </c>
      <c r="AB762" s="9">
        <f t="shared" ca="1" si="55"/>
        <v>587</v>
      </c>
      <c r="AC762" s="9" t="str">
        <f t="shared" ca="1" si="56"/>
        <v>Above 1 Year</v>
      </c>
      <c r="AD762" s="9" t="str">
        <f t="shared" ca="1" si="57"/>
        <v/>
      </c>
      <c r="AE762" s="9" t="str">
        <f t="shared" ca="1" si="58"/>
        <v/>
      </c>
      <c r="AF762" s="97" t="s">
        <v>245</v>
      </c>
      <c r="AG762" s="97" t="s">
        <v>4697</v>
      </c>
      <c r="AH762" s="97" t="str">
        <f t="shared" ca="1" si="59"/>
        <v>Above 1 Year</v>
      </c>
    </row>
    <row r="763" spans="1:34" s="24" customFormat="1" ht="25.5" customHeight="1" x14ac:dyDescent="0.25">
      <c r="A763" s="96">
        <v>762</v>
      </c>
      <c r="B763" s="61" t="s">
        <v>2808</v>
      </c>
      <c r="C763" s="97" t="s">
        <v>41</v>
      </c>
      <c r="D763" s="97" t="s">
        <v>2701</v>
      </c>
      <c r="E763" s="97" t="s">
        <v>42</v>
      </c>
      <c r="F763" s="97" t="s">
        <v>1891</v>
      </c>
      <c r="G763" s="96" t="s">
        <v>1354</v>
      </c>
      <c r="H763" s="98">
        <v>45724</v>
      </c>
      <c r="I763" s="96" t="s">
        <v>210</v>
      </c>
      <c r="J763" s="96">
        <v>2025</v>
      </c>
      <c r="K763" s="97" t="s">
        <v>103</v>
      </c>
      <c r="L763" s="97"/>
      <c r="M763" s="97" t="s">
        <v>49</v>
      </c>
      <c r="N763" s="96" t="s">
        <v>31</v>
      </c>
      <c r="O763" s="97" t="s">
        <v>32</v>
      </c>
      <c r="P763" s="98"/>
      <c r="Q763" s="96"/>
      <c r="R763" s="96"/>
      <c r="S763" s="96" t="s">
        <v>3196</v>
      </c>
      <c r="T763" s="96"/>
      <c r="U763" s="97"/>
      <c r="V763" s="97"/>
      <c r="W763" s="104" t="s">
        <v>112</v>
      </c>
      <c r="X763" s="104" t="s">
        <v>112</v>
      </c>
      <c r="Y763" s="98"/>
      <c r="Z763" s="97" t="s">
        <v>1892</v>
      </c>
      <c r="AA763" s="96" t="s">
        <v>34</v>
      </c>
      <c r="AB763" s="9">
        <f t="shared" ca="1" si="55"/>
        <v>587</v>
      </c>
      <c r="AC763" s="9" t="str">
        <f t="shared" ca="1" si="56"/>
        <v>Above 1 Year</v>
      </c>
      <c r="AD763" s="9" t="str">
        <f t="shared" ca="1" si="57"/>
        <v/>
      </c>
      <c r="AE763" s="9" t="str">
        <f t="shared" ca="1" si="58"/>
        <v/>
      </c>
      <c r="AF763" s="97" t="s">
        <v>207</v>
      </c>
      <c r="AG763" s="97" t="s">
        <v>4698</v>
      </c>
      <c r="AH763" s="97" t="str">
        <f t="shared" ca="1" si="59"/>
        <v>Above 1 Year</v>
      </c>
    </row>
    <row r="764" spans="1:34" s="24" customFormat="1" ht="25.5" customHeight="1" x14ac:dyDescent="0.25">
      <c r="A764" s="96">
        <v>763</v>
      </c>
      <c r="B764" s="61" t="s">
        <v>2808</v>
      </c>
      <c r="C764" s="97" t="s">
        <v>57</v>
      </c>
      <c r="D764" s="97" t="s">
        <v>2699</v>
      </c>
      <c r="E764" s="97" t="s">
        <v>105</v>
      </c>
      <c r="F764" s="97" t="s">
        <v>1869</v>
      </c>
      <c r="G764" s="96" t="s">
        <v>1819</v>
      </c>
      <c r="H764" s="98">
        <v>45724</v>
      </c>
      <c r="I764" s="96" t="s">
        <v>210</v>
      </c>
      <c r="J764" s="96">
        <v>2025</v>
      </c>
      <c r="K764" s="97" t="s">
        <v>116</v>
      </c>
      <c r="L764" s="97"/>
      <c r="M764" s="97" t="s">
        <v>116</v>
      </c>
      <c r="N764" s="96" t="s">
        <v>116</v>
      </c>
      <c r="O764" s="97" t="s">
        <v>32</v>
      </c>
      <c r="P764" s="98"/>
      <c r="Q764" s="96"/>
      <c r="R764" s="96"/>
      <c r="S764" s="96" t="s">
        <v>3196</v>
      </c>
      <c r="T764" s="96"/>
      <c r="U764" s="97"/>
      <c r="V764" s="97"/>
      <c r="W764" s="104" t="s">
        <v>50</v>
      </c>
      <c r="X764" s="104" t="s">
        <v>50</v>
      </c>
      <c r="Y764" s="98"/>
      <c r="Z764" s="97" t="s">
        <v>1893</v>
      </c>
      <c r="AA764" s="96" t="s">
        <v>34</v>
      </c>
      <c r="AB764" s="9">
        <f t="shared" ca="1" si="55"/>
        <v>587</v>
      </c>
      <c r="AC764" s="9" t="str">
        <f t="shared" ca="1" si="56"/>
        <v>Above 1 Year</v>
      </c>
      <c r="AD764" s="9" t="str">
        <f t="shared" ca="1" si="57"/>
        <v/>
      </c>
      <c r="AE764" s="9" t="str">
        <f t="shared" ca="1" si="58"/>
        <v/>
      </c>
      <c r="AF764" s="97" t="s">
        <v>402</v>
      </c>
      <c r="AG764" s="97" t="s">
        <v>4699</v>
      </c>
      <c r="AH764" s="97" t="str">
        <f t="shared" ca="1" si="59"/>
        <v>Above 1 Year</v>
      </c>
    </row>
    <row r="765" spans="1:34" s="24" customFormat="1" ht="25.5" customHeight="1" x14ac:dyDescent="0.25">
      <c r="A765" s="96">
        <v>764</v>
      </c>
      <c r="B765" s="61" t="s">
        <v>2660</v>
      </c>
      <c r="C765" s="97" t="s">
        <v>46</v>
      </c>
      <c r="D765" s="97" t="s">
        <v>2665</v>
      </c>
      <c r="E765" s="97" t="s">
        <v>47</v>
      </c>
      <c r="F765" s="97" t="s">
        <v>1770</v>
      </c>
      <c r="G765" s="96" t="s">
        <v>1894</v>
      </c>
      <c r="H765" s="98">
        <v>45725</v>
      </c>
      <c r="I765" s="96" t="s">
        <v>210</v>
      </c>
      <c r="J765" s="96">
        <v>2025</v>
      </c>
      <c r="K765" s="97" t="s">
        <v>75</v>
      </c>
      <c r="L765" s="97"/>
      <c r="M765" s="97" t="s">
        <v>54</v>
      </c>
      <c r="N765" s="96" t="s">
        <v>31</v>
      </c>
      <c r="O765" s="97" t="s">
        <v>32</v>
      </c>
      <c r="P765" s="98">
        <v>45770</v>
      </c>
      <c r="Q765" s="96"/>
      <c r="R765" s="96"/>
      <c r="S765" s="96" t="s">
        <v>3196</v>
      </c>
      <c r="T765" s="96"/>
      <c r="U765" s="97"/>
      <c r="V765" s="97"/>
      <c r="W765" s="104" t="s">
        <v>33</v>
      </c>
      <c r="X765" s="104" t="s">
        <v>33</v>
      </c>
      <c r="Y765" s="98">
        <v>45770</v>
      </c>
      <c r="Z765" s="97" t="s">
        <v>1895</v>
      </c>
      <c r="AA765" s="96" t="s">
        <v>34</v>
      </c>
      <c r="AB765" s="9">
        <f t="shared" ca="1" si="55"/>
        <v>586</v>
      </c>
      <c r="AC765" s="9" t="str">
        <f t="shared" ca="1" si="56"/>
        <v>Above 1 Year</v>
      </c>
      <c r="AD765" s="9">
        <f t="shared" ca="1" si="57"/>
        <v>541</v>
      </c>
      <c r="AE765" s="9" t="str">
        <f t="shared" ca="1" si="58"/>
        <v>Above 1 Year</v>
      </c>
      <c r="AF765" s="97" t="s">
        <v>216</v>
      </c>
      <c r="AG765" s="97" t="s">
        <v>4700</v>
      </c>
      <c r="AH765" s="97" t="str">
        <f t="shared" si="59"/>
        <v/>
      </c>
    </row>
    <row r="766" spans="1:34" s="24" customFormat="1" ht="25.5" customHeight="1" x14ac:dyDescent="0.25">
      <c r="A766" s="96">
        <v>765</v>
      </c>
      <c r="B766" s="61" t="s">
        <v>2660</v>
      </c>
      <c r="C766" s="97" t="s">
        <v>183</v>
      </c>
      <c r="D766" s="97" t="s">
        <v>2713</v>
      </c>
      <c r="E766" s="97" t="s">
        <v>74</v>
      </c>
      <c r="F766" s="97" t="s">
        <v>1879</v>
      </c>
      <c r="G766" s="96" t="s">
        <v>1896</v>
      </c>
      <c r="H766" s="98">
        <v>45725</v>
      </c>
      <c r="I766" s="96" t="s">
        <v>210</v>
      </c>
      <c r="J766" s="96">
        <v>2025</v>
      </c>
      <c r="K766" s="97" t="s">
        <v>39</v>
      </c>
      <c r="L766" s="97"/>
      <c r="M766" s="97" t="s">
        <v>39</v>
      </c>
      <c r="N766" s="96" t="s">
        <v>31</v>
      </c>
      <c r="O766" s="97" t="s">
        <v>32</v>
      </c>
      <c r="P766" s="98">
        <v>45916</v>
      </c>
      <c r="Q766" s="96"/>
      <c r="R766" s="96"/>
      <c r="S766" s="96" t="s">
        <v>3196</v>
      </c>
      <c r="T766" s="96"/>
      <c r="U766" s="97"/>
      <c r="V766" s="97"/>
      <c r="W766" s="104" t="s">
        <v>33</v>
      </c>
      <c r="X766" s="104" t="s">
        <v>33</v>
      </c>
      <c r="Y766" s="98">
        <v>45916</v>
      </c>
      <c r="Z766" s="97" t="s">
        <v>1897</v>
      </c>
      <c r="AA766" s="96" t="s">
        <v>34</v>
      </c>
      <c r="AB766" s="9">
        <f t="shared" ca="1" si="55"/>
        <v>586</v>
      </c>
      <c r="AC766" s="9" t="str">
        <f t="shared" ca="1" si="56"/>
        <v>Above 1 Year</v>
      </c>
      <c r="AD766" s="9">
        <f t="shared" ca="1" si="57"/>
        <v>395</v>
      </c>
      <c r="AE766" s="9" t="str">
        <f t="shared" ca="1" si="58"/>
        <v>Above 1 Year</v>
      </c>
      <c r="AF766" s="97" t="s">
        <v>203</v>
      </c>
      <c r="AG766" s="97" t="s">
        <v>4701</v>
      </c>
      <c r="AH766" s="97" t="str">
        <f t="shared" si="59"/>
        <v/>
      </c>
    </row>
    <row r="767" spans="1:34" s="24" customFormat="1" ht="25.5" customHeight="1" x14ac:dyDescent="0.25">
      <c r="A767" s="96">
        <v>766</v>
      </c>
      <c r="B767" s="61" t="s">
        <v>2660</v>
      </c>
      <c r="C767" s="97" t="s">
        <v>46</v>
      </c>
      <c r="D767" s="97" t="s">
        <v>2665</v>
      </c>
      <c r="E767" s="97" t="s">
        <v>47</v>
      </c>
      <c r="F767" s="97" t="s">
        <v>1898</v>
      </c>
      <c r="G767" s="96" t="s">
        <v>1899</v>
      </c>
      <c r="H767" s="98">
        <v>45726</v>
      </c>
      <c r="I767" s="96" t="s">
        <v>210</v>
      </c>
      <c r="J767" s="96">
        <v>2025</v>
      </c>
      <c r="K767" s="97" t="s">
        <v>86</v>
      </c>
      <c r="L767" s="97"/>
      <c r="M767" s="97" t="s">
        <v>82</v>
      </c>
      <c r="N767" s="96" t="s">
        <v>82</v>
      </c>
      <c r="O767" s="97" t="s">
        <v>32</v>
      </c>
      <c r="P767" s="98"/>
      <c r="Q767" s="96"/>
      <c r="R767" s="96"/>
      <c r="S767" s="96" t="s">
        <v>3196</v>
      </c>
      <c r="T767" s="96"/>
      <c r="U767" s="97"/>
      <c r="V767" s="97"/>
      <c r="W767" s="104" t="s">
        <v>141</v>
      </c>
      <c r="X767" s="104" t="s">
        <v>33</v>
      </c>
      <c r="Y767" s="98">
        <v>46295</v>
      </c>
      <c r="Z767" s="97" t="s">
        <v>1900</v>
      </c>
      <c r="AA767" s="96" t="s">
        <v>34</v>
      </c>
      <c r="AB767" s="9">
        <f t="shared" ca="1" si="55"/>
        <v>585</v>
      </c>
      <c r="AC767" s="9" t="str">
        <f t="shared" ca="1" si="56"/>
        <v>Above 1 Year</v>
      </c>
      <c r="AD767" s="9">
        <f t="shared" ca="1" si="57"/>
        <v>16</v>
      </c>
      <c r="AE767" s="9" t="str">
        <f t="shared" ca="1" si="58"/>
        <v>Below 45 Days</v>
      </c>
      <c r="AF767" s="97" t="s">
        <v>203</v>
      </c>
      <c r="AG767" s="97" t="s">
        <v>4702</v>
      </c>
      <c r="AH767" s="97" t="str">
        <f t="shared" si="59"/>
        <v/>
      </c>
    </row>
    <row r="768" spans="1:34" s="24" customFormat="1" ht="25.5" customHeight="1" x14ac:dyDescent="0.25">
      <c r="A768" s="96">
        <v>767</v>
      </c>
      <c r="B768" s="61" t="s">
        <v>2810</v>
      </c>
      <c r="C768" s="97">
        <v>0</v>
      </c>
      <c r="D768" s="97" t="s">
        <v>2689</v>
      </c>
      <c r="E768" s="97" t="s">
        <v>68</v>
      </c>
      <c r="F768" s="97" t="s">
        <v>1901</v>
      </c>
      <c r="G768" s="96" t="s">
        <v>845</v>
      </c>
      <c r="H768" s="98">
        <v>45726</v>
      </c>
      <c r="I768" s="96" t="s">
        <v>210</v>
      </c>
      <c r="J768" s="96">
        <v>2025</v>
      </c>
      <c r="K768" s="97" t="s">
        <v>116</v>
      </c>
      <c r="L768" s="97"/>
      <c r="M768" s="97" t="s">
        <v>116</v>
      </c>
      <c r="N768" s="96" t="s">
        <v>116</v>
      </c>
      <c r="O768" s="97" t="s">
        <v>32</v>
      </c>
      <c r="P768" s="98">
        <v>45965</v>
      </c>
      <c r="Q768" s="96" t="s">
        <v>191</v>
      </c>
      <c r="R768" s="96"/>
      <c r="S768" s="96" t="s">
        <v>3196</v>
      </c>
      <c r="T768" s="96"/>
      <c r="U768" s="97"/>
      <c r="V768" s="97"/>
      <c r="W768" s="104" t="s">
        <v>2664</v>
      </c>
      <c r="X768" s="104" t="s">
        <v>2664</v>
      </c>
      <c r="Y768" s="98">
        <v>45965</v>
      </c>
      <c r="Z768" s="97" t="s">
        <v>1902</v>
      </c>
      <c r="AA768" s="96" t="s">
        <v>34</v>
      </c>
      <c r="AB768" s="9">
        <f t="shared" ca="1" si="55"/>
        <v>585</v>
      </c>
      <c r="AC768" s="9" t="str">
        <f t="shared" ca="1" si="56"/>
        <v>Above 1 Year</v>
      </c>
      <c r="AD768" s="9">
        <f t="shared" ca="1" si="57"/>
        <v>346</v>
      </c>
      <c r="AE768" s="9" t="str">
        <f t="shared" ca="1" si="58"/>
        <v>Above 6 Months</v>
      </c>
      <c r="AF768" s="97" t="s">
        <v>402</v>
      </c>
      <c r="AG768" s="97" t="s">
        <v>4703</v>
      </c>
      <c r="AH768" s="97" t="str">
        <f t="shared" ca="1" si="59"/>
        <v>Above 1 Year</v>
      </c>
    </row>
    <row r="769" spans="1:34" s="24" customFormat="1" ht="25.5" customHeight="1" x14ac:dyDescent="0.25">
      <c r="A769" s="96">
        <v>768</v>
      </c>
      <c r="B769" s="61" t="s">
        <v>2808</v>
      </c>
      <c r="C769" s="97" t="s">
        <v>2661</v>
      </c>
      <c r="D769" s="97" t="s">
        <v>2692</v>
      </c>
      <c r="E769" s="97" t="s">
        <v>89</v>
      </c>
      <c r="F769" s="97" t="s">
        <v>1457</v>
      </c>
      <c r="G769" s="96" t="s">
        <v>1458</v>
      </c>
      <c r="H769" s="98">
        <v>45726</v>
      </c>
      <c r="I769" s="96" t="s">
        <v>210</v>
      </c>
      <c r="J769" s="96">
        <v>2025</v>
      </c>
      <c r="K769" s="97" t="s">
        <v>148</v>
      </c>
      <c r="L769" s="97" t="s">
        <v>148</v>
      </c>
      <c r="M769" s="97" t="s">
        <v>39</v>
      </c>
      <c r="N769" s="96" t="s">
        <v>31</v>
      </c>
      <c r="O769" s="97" t="s">
        <v>32</v>
      </c>
      <c r="P769" s="98"/>
      <c r="Q769" s="96"/>
      <c r="R769" s="96"/>
      <c r="S769" s="96" t="s">
        <v>3196</v>
      </c>
      <c r="T769" s="96"/>
      <c r="U769" s="97"/>
      <c r="V769" s="97"/>
      <c r="W769" s="104" t="s">
        <v>141</v>
      </c>
      <c r="X769" s="104" t="s">
        <v>141</v>
      </c>
      <c r="Y769" s="98"/>
      <c r="Z769" s="97" t="s">
        <v>1459</v>
      </c>
      <c r="AA769" s="96" t="s">
        <v>34</v>
      </c>
      <c r="AB769" s="9">
        <f t="shared" ca="1" si="55"/>
        <v>585</v>
      </c>
      <c r="AC769" s="9" t="str">
        <f t="shared" ca="1" si="56"/>
        <v>Above 1 Year</v>
      </c>
      <c r="AD769" s="9" t="str">
        <f t="shared" ca="1" si="57"/>
        <v/>
      </c>
      <c r="AE769" s="9" t="str">
        <f t="shared" ca="1" si="58"/>
        <v/>
      </c>
      <c r="AF769" s="97" t="s">
        <v>378</v>
      </c>
      <c r="AG769" s="97" t="s">
        <v>4704</v>
      </c>
      <c r="AH769" s="97" t="str">
        <f t="shared" ca="1" si="59"/>
        <v>Above 1 Year</v>
      </c>
    </row>
    <row r="770" spans="1:34" s="24" customFormat="1" ht="25.5" customHeight="1" x14ac:dyDescent="0.25">
      <c r="A770" s="96">
        <v>769</v>
      </c>
      <c r="B770" s="61" t="s">
        <v>2810</v>
      </c>
      <c r="C770" s="97" t="s">
        <v>186</v>
      </c>
      <c r="D770" s="97" t="s">
        <v>3035</v>
      </c>
      <c r="E770" s="97" t="s">
        <v>65</v>
      </c>
      <c r="F770" s="97" t="s">
        <v>1785</v>
      </c>
      <c r="G770" s="96" t="s">
        <v>845</v>
      </c>
      <c r="H770" s="98">
        <v>45728</v>
      </c>
      <c r="I770" s="96" t="s">
        <v>210</v>
      </c>
      <c r="J770" s="96">
        <v>2025</v>
      </c>
      <c r="K770" s="97" t="s">
        <v>116</v>
      </c>
      <c r="L770" s="97"/>
      <c r="M770" s="97" t="s">
        <v>116</v>
      </c>
      <c r="N770" s="96" t="s">
        <v>116</v>
      </c>
      <c r="O770" s="97" t="s">
        <v>32</v>
      </c>
      <c r="P770" s="98"/>
      <c r="Q770" s="96"/>
      <c r="R770" s="96"/>
      <c r="S770" s="96" t="s">
        <v>3196</v>
      </c>
      <c r="T770" s="96"/>
      <c r="U770" s="97"/>
      <c r="V770" s="97"/>
      <c r="W770" s="104" t="s">
        <v>50</v>
      </c>
      <c r="X770" s="104" t="s">
        <v>50</v>
      </c>
      <c r="Y770" s="98"/>
      <c r="Z770" s="97" t="s">
        <v>1903</v>
      </c>
      <c r="AA770" s="96" t="s">
        <v>34</v>
      </c>
      <c r="AB770" s="9">
        <f t="shared" ref="AB770:AB833" ca="1" si="60">IF(S770="UI",DATEDIF(H770,TODAY(),"D"),"")</f>
        <v>583</v>
      </c>
      <c r="AC770" s="9" t="str">
        <f t="shared" ref="AC770:AC833" ca="1" si="61">IF(S770="UI",IF(AB770&gt;365,"Above 1 Year",IF(AND(AB770&lt;=365,AB770&gt;180),"Above 6 Months",IF(AND(AB770&lt;=180,AB770&gt;90),"Above 3 Months",IF(AND(AB770&lt;=90,AB770&gt;60),"Above 60 Days",IF(AND(AB770&lt;=60,AB770&gt;45),"45 to 60 Days","Below 45 Days"))))),"")</f>
        <v>Above 1 Year</v>
      </c>
      <c r="AD770" s="9" t="str">
        <f t="shared" ref="AD770:AD833" ca="1" si="62">IF(Y770&lt;&gt;"",DATEDIF(Y770,TODAY(),"D"),"")</f>
        <v/>
      </c>
      <c r="AE770" s="9" t="str">
        <f t="shared" ref="AE770:AE833" ca="1" si="63">IF(AD770&lt;&gt;"",IF(AD770&gt;365,"Above 1 Year",IF(AND(AD770&lt;=365,AD770&gt;180),"Above 6 Months",IF(AND(AD770&lt;=180,AD770&gt;90),"Above 3 Months",IF(AND(AD770&lt;=90,AD770&gt;60),"Above 60 Days",IF(AND(AD770&lt;=60,AD770&gt;45),"45 to 60 Days","Below 45 Days"))))),"")</f>
        <v/>
      </c>
      <c r="AF770" s="97" t="s">
        <v>402</v>
      </c>
      <c r="AG770" s="97" t="s">
        <v>4705</v>
      </c>
      <c r="AH770" s="97" t="str">
        <f t="shared" ca="1" si="59"/>
        <v>Above 1 Year</v>
      </c>
    </row>
    <row r="771" spans="1:34" s="24" customFormat="1" ht="25.5" customHeight="1" x14ac:dyDescent="0.25">
      <c r="A771" s="96">
        <v>770</v>
      </c>
      <c r="B771" s="61" t="s">
        <v>2810</v>
      </c>
      <c r="C771" s="97" t="s">
        <v>97</v>
      </c>
      <c r="D771" s="97" t="s">
        <v>2697</v>
      </c>
      <c r="E771" s="97" t="s">
        <v>114</v>
      </c>
      <c r="F771" s="97" t="s">
        <v>1761</v>
      </c>
      <c r="G771" s="96" t="s">
        <v>845</v>
      </c>
      <c r="H771" s="98">
        <v>45728</v>
      </c>
      <c r="I771" s="96" t="s">
        <v>210</v>
      </c>
      <c r="J771" s="96">
        <v>2025</v>
      </c>
      <c r="K771" s="97" t="s">
        <v>116</v>
      </c>
      <c r="L771" s="97"/>
      <c r="M771" s="97" t="s">
        <v>116</v>
      </c>
      <c r="N771" s="96" t="s">
        <v>116</v>
      </c>
      <c r="O771" s="97" t="s">
        <v>32</v>
      </c>
      <c r="P771" s="98"/>
      <c r="Q771" s="96"/>
      <c r="R771" s="96"/>
      <c r="S771" s="96" t="s">
        <v>3196</v>
      </c>
      <c r="T771" s="96"/>
      <c r="U771" s="97"/>
      <c r="V771" s="97"/>
      <c r="W771" s="104" t="s">
        <v>50</v>
      </c>
      <c r="X771" s="104" t="s">
        <v>50</v>
      </c>
      <c r="Y771" s="98"/>
      <c r="Z771" s="97" t="s">
        <v>1904</v>
      </c>
      <c r="AA771" s="96" t="s">
        <v>34</v>
      </c>
      <c r="AB771" s="9">
        <f t="shared" ca="1" si="60"/>
        <v>583</v>
      </c>
      <c r="AC771" s="9" t="str">
        <f t="shared" ca="1" si="61"/>
        <v>Above 1 Year</v>
      </c>
      <c r="AD771" s="9" t="str">
        <f t="shared" ca="1" si="62"/>
        <v/>
      </c>
      <c r="AE771" s="9" t="str">
        <f t="shared" ca="1" si="63"/>
        <v/>
      </c>
      <c r="AF771" s="97" t="s">
        <v>402</v>
      </c>
      <c r="AG771" s="97" t="s">
        <v>4706</v>
      </c>
      <c r="AH771" s="97" t="str">
        <f t="shared" ref="AH771:AH834" ca="1" si="64">IF(X771="SC/PRC/CC No. Awaited","",AC771)</f>
        <v>Above 1 Year</v>
      </c>
    </row>
    <row r="772" spans="1:34" s="24" customFormat="1" ht="25.5" customHeight="1" x14ac:dyDescent="0.25">
      <c r="A772" s="96">
        <v>771</v>
      </c>
      <c r="B772" s="61" t="s">
        <v>2808</v>
      </c>
      <c r="C772" s="97" t="s">
        <v>41</v>
      </c>
      <c r="D772" s="97" t="s">
        <v>2686</v>
      </c>
      <c r="E772" s="97" t="s">
        <v>42</v>
      </c>
      <c r="F772" s="97" t="s">
        <v>1905</v>
      </c>
      <c r="G772" s="96" t="s">
        <v>901</v>
      </c>
      <c r="H772" s="98">
        <v>45728</v>
      </c>
      <c r="I772" s="96" t="s">
        <v>210</v>
      </c>
      <c r="J772" s="96">
        <v>2025</v>
      </c>
      <c r="K772" s="97" t="s">
        <v>116</v>
      </c>
      <c r="L772" s="97"/>
      <c r="M772" s="97" t="s">
        <v>116</v>
      </c>
      <c r="N772" s="96" t="s">
        <v>116</v>
      </c>
      <c r="O772" s="97" t="s">
        <v>32</v>
      </c>
      <c r="P772" s="98"/>
      <c r="Q772" s="96"/>
      <c r="R772" s="96"/>
      <c r="S772" s="96" t="s">
        <v>3196</v>
      </c>
      <c r="T772" s="96"/>
      <c r="U772" s="97"/>
      <c r="V772" s="97"/>
      <c r="W772" s="104" t="s">
        <v>50</v>
      </c>
      <c r="X772" s="104" t="s">
        <v>50</v>
      </c>
      <c r="Y772" s="98"/>
      <c r="Z772" s="97" t="s">
        <v>1906</v>
      </c>
      <c r="AA772" s="96" t="s">
        <v>34</v>
      </c>
      <c r="AB772" s="9">
        <f t="shared" ca="1" si="60"/>
        <v>583</v>
      </c>
      <c r="AC772" s="9" t="str">
        <f t="shared" ca="1" si="61"/>
        <v>Above 1 Year</v>
      </c>
      <c r="AD772" s="9" t="str">
        <f t="shared" ca="1" si="62"/>
        <v/>
      </c>
      <c r="AE772" s="9" t="str">
        <f t="shared" ca="1" si="63"/>
        <v/>
      </c>
      <c r="AF772" s="97" t="s">
        <v>402</v>
      </c>
      <c r="AG772" s="97" t="s">
        <v>4707</v>
      </c>
      <c r="AH772" s="97" t="str">
        <f t="shared" ca="1" si="64"/>
        <v>Above 1 Year</v>
      </c>
    </row>
    <row r="773" spans="1:34" s="24" customFormat="1" ht="25.5" customHeight="1" x14ac:dyDescent="0.25">
      <c r="A773" s="96">
        <v>772</v>
      </c>
      <c r="B773" s="61" t="s">
        <v>2660</v>
      </c>
      <c r="C773" s="97" t="s">
        <v>37</v>
      </c>
      <c r="D773" s="97" t="s">
        <v>2671</v>
      </c>
      <c r="E773" s="97" t="s">
        <v>38</v>
      </c>
      <c r="F773" s="97" t="s">
        <v>1911</v>
      </c>
      <c r="G773" s="96" t="s">
        <v>1315</v>
      </c>
      <c r="H773" s="98">
        <v>45729</v>
      </c>
      <c r="I773" s="96" t="s">
        <v>210</v>
      </c>
      <c r="J773" s="96">
        <v>2025</v>
      </c>
      <c r="K773" s="97" t="s">
        <v>70</v>
      </c>
      <c r="L773" s="97"/>
      <c r="M773" s="97" t="s">
        <v>70</v>
      </c>
      <c r="N773" s="96" t="s">
        <v>70</v>
      </c>
      <c r="O773" s="97" t="s">
        <v>32</v>
      </c>
      <c r="P773" s="98"/>
      <c r="Q773" s="96"/>
      <c r="R773" s="96"/>
      <c r="S773" s="96" t="s">
        <v>3196</v>
      </c>
      <c r="T773" s="96"/>
      <c r="U773" s="97"/>
      <c r="V773" s="97"/>
      <c r="W773" s="104" t="s">
        <v>142</v>
      </c>
      <c r="X773" s="104" t="s">
        <v>112</v>
      </c>
      <c r="Y773" s="98"/>
      <c r="Z773" s="97" t="s">
        <v>1912</v>
      </c>
      <c r="AA773" s="96" t="s">
        <v>34</v>
      </c>
      <c r="AB773" s="9">
        <f t="shared" ca="1" si="60"/>
        <v>582</v>
      </c>
      <c r="AC773" s="9" t="str">
        <f t="shared" ca="1" si="61"/>
        <v>Above 1 Year</v>
      </c>
      <c r="AD773" s="9" t="str">
        <f t="shared" ca="1" si="62"/>
        <v/>
      </c>
      <c r="AE773" s="9" t="str">
        <f t="shared" ca="1" si="63"/>
        <v/>
      </c>
      <c r="AF773" s="97" t="s">
        <v>254</v>
      </c>
      <c r="AG773" s="97" t="s">
        <v>4708</v>
      </c>
      <c r="AH773" s="97" t="str">
        <f t="shared" ca="1" si="64"/>
        <v>Above 1 Year</v>
      </c>
    </row>
    <row r="774" spans="1:34" s="24" customFormat="1" ht="25.5" customHeight="1" x14ac:dyDescent="0.25">
      <c r="A774" s="96">
        <v>773</v>
      </c>
      <c r="B774" s="61" t="s">
        <v>2808</v>
      </c>
      <c r="C774" s="97" t="s">
        <v>41</v>
      </c>
      <c r="D774" s="97" t="s">
        <v>2686</v>
      </c>
      <c r="E774" s="97" t="s">
        <v>42</v>
      </c>
      <c r="F774" s="97" t="s">
        <v>1814</v>
      </c>
      <c r="G774" s="96" t="s">
        <v>901</v>
      </c>
      <c r="H774" s="98">
        <v>45729</v>
      </c>
      <c r="I774" s="96" t="s">
        <v>210</v>
      </c>
      <c r="J774" s="96">
        <v>2025</v>
      </c>
      <c r="K774" s="97" t="s">
        <v>116</v>
      </c>
      <c r="L774" s="97"/>
      <c r="M774" s="97" t="s">
        <v>116</v>
      </c>
      <c r="N774" s="96" t="s">
        <v>116</v>
      </c>
      <c r="O774" s="97" t="s">
        <v>32</v>
      </c>
      <c r="P774" s="98"/>
      <c r="Q774" s="96"/>
      <c r="R774" s="96"/>
      <c r="S774" s="96" t="s">
        <v>3196</v>
      </c>
      <c r="T774" s="96"/>
      <c r="U774" s="97"/>
      <c r="V774" s="97"/>
      <c r="W774" s="104" t="s">
        <v>50</v>
      </c>
      <c r="X774" s="104" t="s">
        <v>50</v>
      </c>
      <c r="Y774" s="98"/>
      <c r="Z774" s="97" t="s">
        <v>1914</v>
      </c>
      <c r="AA774" s="96" t="s">
        <v>34</v>
      </c>
      <c r="AB774" s="9">
        <f t="shared" ca="1" si="60"/>
        <v>582</v>
      </c>
      <c r="AC774" s="9" t="str">
        <f t="shared" ca="1" si="61"/>
        <v>Above 1 Year</v>
      </c>
      <c r="AD774" s="9" t="str">
        <f t="shared" ca="1" si="62"/>
        <v/>
      </c>
      <c r="AE774" s="9" t="str">
        <f t="shared" ca="1" si="63"/>
        <v/>
      </c>
      <c r="AF774" s="97" t="s">
        <v>402</v>
      </c>
      <c r="AG774" s="97" t="s">
        <v>4709</v>
      </c>
      <c r="AH774" s="97" t="str">
        <f t="shared" ca="1" si="64"/>
        <v>Above 1 Year</v>
      </c>
    </row>
    <row r="775" spans="1:34" s="24" customFormat="1" ht="25.5" customHeight="1" x14ac:dyDescent="0.25">
      <c r="A775" s="96">
        <v>774</v>
      </c>
      <c r="B775" s="61" t="s">
        <v>2660</v>
      </c>
      <c r="C775" s="97">
        <v>0</v>
      </c>
      <c r="D775" s="97" t="s">
        <v>2711</v>
      </c>
      <c r="E775" s="97" t="s">
        <v>28</v>
      </c>
      <c r="F775" s="97" t="s">
        <v>1898</v>
      </c>
      <c r="G775" s="96" t="s">
        <v>600</v>
      </c>
      <c r="H775" s="98">
        <v>45730</v>
      </c>
      <c r="I775" s="96" t="s">
        <v>210</v>
      </c>
      <c r="J775" s="96">
        <v>2025</v>
      </c>
      <c r="K775" s="97" t="s">
        <v>48</v>
      </c>
      <c r="L775" s="97"/>
      <c r="M775" s="97" t="s">
        <v>49</v>
      </c>
      <c r="N775" s="96" t="s">
        <v>31</v>
      </c>
      <c r="O775" s="97" t="s">
        <v>32</v>
      </c>
      <c r="P775" s="98"/>
      <c r="Q775" s="96"/>
      <c r="R775" s="96"/>
      <c r="S775" s="96" t="s">
        <v>3196</v>
      </c>
      <c r="T775" s="96"/>
      <c r="U775" s="97"/>
      <c r="V775" s="97"/>
      <c r="W775" s="104" t="s">
        <v>112</v>
      </c>
      <c r="X775" s="104" t="s">
        <v>112</v>
      </c>
      <c r="Y775" s="98"/>
      <c r="Z775" s="97" t="s">
        <v>1915</v>
      </c>
      <c r="AA775" s="96" t="s">
        <v>34</v>
      </c>
      <c r="AB775" s="9">
        <f t="shared" ca="1" si="60"/>
        <v>581</v>
      </c>
      <c r="AC775" s="9" t="str">
        <f t="shared" ca="1" si="61"/>
        <v>Above 1 Year</v>
      </c>
      <c r="AD775" s="9" t="str">
        <f t="shared" ca="1" si="62"/>
        <v/>
      </c>
      <c r="AE775" s="9" t="str">
        <f t="shared" ca="1" si="63"/>
        <v/>
      </c>
      <c r="AF775" s="97" t="s">
        <v>207</v>
      </c>
      <c r="AG775" s="97" t="s">
        <v>4710</v>
      </c>
      <c r="AH775" s="97" t="str">
        <f t="shared" ca="1" si="64"/>
        <v>Above 1 Year</v>
      </c>
    </row>
    <row r="776" spans="1:34" s="24" customFormat="1" ht="25.5" customHeight="1" x14ac:dyDescent="0.25">
      <c r="A776" s="96">
        <v>775</v>
      </c>
      <c r="B776" s="61" t="s">
        <v>2660</v>
      </c>
      <c r="C776" s="97">
        <v>0</v>
      </c>
      <c r="D776" s="97" t="s">
        <v>2711</v>
      </c>
      <c r="E776" s="97" t="s">
        <v>28</v>
      </c>
      <c r="F776" s="97" t="s">
        <v>1872</v>
      </c>
      <c r="G776" s="96" t="s">
        <v>1315</v>
      </c>
      <c r="H776" s="98">
        <v>45732</v>
      </c>
      <c r="I776" s="96" t="s">
        <v>210</v>
      </c>
      <c r="J776" s="96">
        <v>2025</v>
      </c>
      <c r="K776" s="97" t="s">
        <v>70</v>
      </c>
      <c r="L776" s="97"/>
      <c r="M776" s="97" t="s">
        <v>70</v>
      </c>
      <c r="N776" s="96" t="s">
        <v>70</v>
      </c>
      <c r="O776" s="97" t="s">
        <v>32</v>
      </c>
      <c r="P776" s="98"/>
      <c r="Q776" s="96"/>
      <c r="R776" s="96"/>
      <c r="S776" s="96" t="s">
        <v>3196</v>
      </c>
      <c r="T776" s="96"/>
      <c r="U776" s="97"/>
      <c r="V776" s="97"/>
      <c r="W776" s="104" t="s">
        <v>112</v>
      </c>
      <c r="X776" s="104" t="s">
        <v>112</v>
      </c>
      <c r="Y776" s="98"/>
      <c r="Z776" s="97" t="s">
        <v>1917</v>
      </c>
      <c r="AA776" s="96" t="s">
        <v>34</v>
      </c>
      <c r="AB776" s="9">
        <f t="shared" ca="1" si="60"/>
        <v>579</v>
      </c>
      <c r="AC776" s="9" t="str">
        <f t="shared" ca="1" si="61"/>
        <v>Above 1 Year</v>
      </c>
      <c r="AD776" s="9" t="str">
        <f t="shared" ca="1" si="62"/>
        <v/>
      </c>
      <c r="AE776" s="9" t="str">
        <f t="shared" ca="1" si="63"/>
        <v/>
      </c>
      <c r="AF776" s="97" t="s">
        <v>254</v>
      </c>
      <c r="AG776" s="97" t="s">
        <v>4711</v>
      </c>
      <c r="AH776" s="97" t="str">
        <f t="shared" ca="1" si="64"/>
        <v>Above 1 Year</v>
      </c>
    </row>
    <row r="777" spans="1:34" s="24" customFormat="1" ht="25.5" customHeight="1" x14ac:dyDescent="0.25">
      <c r="A777" s="96">
        <v>776</v>
      </c>
      <c r="B777" s="61" t="s">
        <v>2660</v>
      </c>
      <c r="C777" s="97" t="s">
        <v>37</v>
      </c>
      <c r="D777" s="97" t="s">
        <v>2671</v>
      </c>
      <c r="E777" s="97" t="s">
        <v>38</v>
      </c>
      <c r="F777" s="97" t="s">
        <v>1443</v>
      </c>
      <c r="G777" s="96" t="s">
        <v>1027</v>
      </c>
      <c r="H777" s="98">
        <v>45733</v>
      </c>
      <c r="I777" s="96" t="s">
        <v>210</v>
      </c>
      <c r="J777" s="96">
        <v>2025</v>
      </c>
      <c r="K777" s="97" t="s">
        <v>48</v>
      </c>
      <c r="L777" s="97"/>
      <c r="M777" s="97" t="s">
        <v>49</v>
      </c>
      <c r="N777" s="96" t="s">
        <v>31</v>
      </c>
      <c r="O777" s="97" t="s">
        <v>32</v>
      </c>
      <c r="P777" s="98">
        <v>45838</v>
      </c>
      <c r="Q777" s="96"/>
      <c r="R777" s="96"/>
      <c r="S777" s="96" t="s">
        <v>3196</v>
      </c>
      <c r="T777" s="96"/>
      <c r="U777" s="97"/>
      <c r="V777" s="97"/>
      <c r="W777" s="104" t="s">
        <v>33</v>
      </c>
      <c r="X777" s="104" t="s">
        <v>33</v>
      </c>
      <c r="Y777" s="98">
        <v>45838</v>
      </c>
      <c r="Z777" s="97" t="s">
        <v>1918</v>
      </c>
      <c r="AA777" s="96" t="s">
        <v>34</v>
      </c>
      <c r="AB777" s="9">
        <f t="shared" ca="1" si="60"/>
        <v>578</v>
      </c>
      <c r="AC777" s="9" t="str">
        <f t="shared" ca="1" si="61"/>
        <v>Above 1 Year</v>
      </c>
      <c r="AD777" s="9">
        <f t="shared" ca="1" si="62"/>
        <v>473</v>
      </c>
      <c r="AE777" s="9" t="str">
        <f t="shared" ca="1" si="63"/>
        <v>Above 1 Year</v>
      </c>
      <c r="AF777" s="97" t="s">
        <v>207</v>
      </c>
      <c r="AG777" s="97" t="s">
        <v>4712</v>
      </c>
      <c r="AH777" s="97" t="str">
        <f t="shared" si="64"/>
        <v/>
      </c>
    </row>
    <row r="778" spans="1:34" s="24" customFormat="1" ht="25.5" customHeight="1" x14ac:dyDescent="0.25">
      <c r="A778" s="96">
        <v>777</v>
      </c>
      <c r="B778" s="61" t="s">
        <v>2810</v>
      </c>
      <c r="C778" s="97" t="s">
        <v>186</v>
      </c>
      <c r="D778" s="97" t="s">
        <v>3035</v>
      </c>
      <c r="E778" s="97" t="s">
        <v>66</v>
      </c>
      <c r="F778" s="97" t="s">
        <v>1761</v>
      </c>
      <c r="G778" s="96" t="s">
        <v>845</v>
      </c>
      <c r="H778" s="98">
        <v>45734</v>
      </c>
      <c r="I778" s="96" t="s">
        <v>210</v>
      </c>
      <c r="J778" s="96">
        <v>2025</v>
      </c>
      <c r="K778" s="97" t="s">
        <v>116</v>
      </c>
      <c r="L778" s="97"/>
      <c r="M778" s="97" t="s">
        <v>116</v>
      </c>
      <c r="N778" s="96" t="s">
        <v>116</v>
      </c>
      <c r="O778" s="97" t="s">
        <v>32</v>
      </c>
      <c r="P778" s="98"/>
      <c r="Q778" s="96"/>
      <c r="R778" s="96"/>
      <c r="S778" s="96" t="s">
        <v>3196</v>
      </c>
      <c r="T778" s="96"/>
      <c r="U778" s="97"/>
      <c r="V778" s="97"/>
      <c r="W778" s="104" t="s">
        <v>50</v>
      </c>
      <c r="X778" s="104" t="s">
        <v>50</v>
      </c>
      <c r="Y778" s="98"/>
      <c r="Z778" s="97" t="s">
        <v>1921</v>
      </c>
      <c r="AA778" s="96" t="s">
        <v>34</v>
      </c>
      <c r="AB778" s="9">
        <f t="shared" ca="1" si="60"/>
        <v>577</v>
      </c>
      <c r="AC778" s="9" t="str">
        <f t="shared" ca="1" si="61"/>
        <v>Above 1 Year</v>
      </c>
      <c r="AD778" s="9" t="str">
        <f t="shared" ca="1" si="62"/>
        <v/>
      </c>
      <c r="AE778" s="9" t="str">
        <f t="shared" ca="1" si="63"/>
        <v/>
      </c>
      <c r="AF778" s="97" t="s">
        <v>402</v>
      </c>
      <c r="AG778" s="97" t="s">
        <v>4713</v>
      </c>
      <c r="AH778" s="97" t="str">
        <f t="shared" ca="1" si="64"/>
        <v>Above 1 Year</v>
      </c>
    </row>
    <row r="779" spans="1:34" s="24" customFormat="1" ht="25.5" customHeight="1" x14ac:dyDescent="0.25">
      <c r="A779" s="96">
        <v>778</v>
      </c>
      <c r="B779" s="61" t="s">
        <v>2660</v>
      </c>
      <c r="C779" s="97" t="s">
        <v>37</v>
      </c>
      <c r="D779" s="97" t="s">
        <v>2683</v>
      </c>
      <c r="E779" s="97" t="s">
        <v>90</v>
      </c>
      <c r="F779" s="97" t="s">
        <v>1037</v>
      </c>
      <c r="G779" s="96" t="s">
        <v>1038</v>
      </c>
      <c r="H779" s="98">
        <v>45734</v>
      </c>
      <c r="I779" s="96" t="s">
        <v>210</v>
      </c>
      <c r="J779" s="96">
        <v>2025</v>
      </c>
      <c r="K779" s="97" t="s">
        <v>43</v>
      </c>
      <c r="L779" s="97"/>
      <c r="M779" s="97" t="s">
        <v>30</v>
      </c>
      <c r="N779" s="96" t="s">
        <v>31</v>
      </c>
      <c r="O779" s="97" t="s">
        <v>32</v>
      </c>
      <c r="P779" s="98"/>
      <c r="Q779" s="96"/>
      <c r="R779" s="96"/>
      <c r="S779" s="96" t="s">
        <v>3196</v>
      </c>
      <c r="T779" s="96"/>
      <c r="U779" s="97"/>
      <c r="V779" s="97"/>
      <c r="W779" s="104" t="s">
        <v>50</v>
      </c>
      <c r="X779" s="104" t="s">
        <v>50</v>
      </c>
      <c r="Y779" s="98"/>
      <c r="Z779" s="97" t="s">
        <v>1039</v>
      </c>
      <c r="AA779" s="96" t="s">
        <v>34</v>
      </c>
      <c r="AB779" s="9">
        <f t="shared" ca="1" si="60"/>
        <v>577</v>
      </c>
      <c r="AC779" s="9" t="str">
        <f t="shared" ca="1" si="61"/>
        <v>Above 1 Year</v>
      </c>
      <c r="AD779" s="9" t="str">
        <f t="shared" ca="1" si="62"/>
        <v/>
      </c>
      <c r="AE779" s="9" t="str">
        <f t="shared" ca="1" si="63"/>
        <v/>
      </c>
      <c r="AF779" s="97" t="s">
        <v>193</v>
      </c>
      <c r="AG779" s="97" t="s">
        <v>4714</v>
      </c>
      <c r="AH779" s="97" t="str">
        <f t="shared" ca="1" si="64"/>
        <v>Above 1 Year</v>
      </c>
    </row>
    <row r="780" spans="1:34" s="24" customFormat="1" ht="25.5" customHeight="1" x14ac:dyDescent="0.25">
      <c r="A780" s="96">
        <v>779</v>
      </c>
      <c r="B780" s="61" t="s">
        <v>2808</v>
      </c>
      <c r="C780" s="97" t="s">
        <v>41</v>
      </c>
      <c r="D780" s="97" t="s">
        <v>2704</v>
      </c>
      <c r="E780" s="97" t="s">
        <v>79</v>
      </c>
      <c r="F780" s="97" t="s">
        <v>1713</v>
      </c>
      <c r="G780" s="96" t="s">
        <v>1923</v>
      </c>
      <c r="H780" s="98">
        <v>45734</v>
      </c>
      <c r="I780" s="96" t="s">
        <v>210</v>
      </c>
      <c r="J780" s="96">
        <v>2025</v>
      </c>
      <c r="K780" s="97" t="s">
        <v>115</v>
      </c>
      <c r="L780" s="97"/>
      <c r="M780" s="97" t="s">
        <v>154</v>
      </c>
      <c r="N780" s="96" t="s">
        <v>31</v>
      </c>
      <c r="O780" s="97" t="s">
        <v>32</v>
      </c>
      <c r="P780" s="98">
        <v>45828</v>
      </c>
      <c r="Q780" s="96"/>
      <c r="R780" s="96"/>
      <c r="S780" s="96" t="s">
        <v>3196</v>
      </c>
      <c r="T780" s="96"/>
      <c r="U780" s="97"/>
      <c r="V780" s="97"/>
      <c r="W780" s="104" t="s">
        <v>33</v>
      </c>
      <c r="X780" s="104" t="s">
        <v>33</v>
      </c>
      <c r="Y780" s="98">
        <v>45828</v>
      </c>
      <c r="Z780" s="97" t="s">
        <v>1924</v>
      </c>
      <c r="AA780" s="96" t="s">
        <v>34</v>
      </c>
      <c r="AB780" s="9">
        <f t="shared" ca="1" si="60"/>
        <v>577</v>
      </c>
      <c r="AC780" s="9" t="str">
        <f t="shared" ca="1" si="61"/>
        <v>Above 1 Year</v>
      </c>
      <c r="AD780" s="9">
        <f t="shared" ca="1" si="62"/>
        <v>483</v>
      </c>
      <c r="AE780" s="9" t="str">
        <f t="shared" ca="1" si="63"/>
        <v>Above 1 Year</v>
      </c>
      <c r="AF780" s="97" t="s">
        <v>291</v>
      </c>
      <c r="AG780" s="97" t="s">
        <v>4715</v>
      </c>
      <c r="AH780" s="97" t="str">
        <f t="shared" si="64"/>
        <v/>
      </c>
    </row>
    <row r="781" spans="1:34" s="24" customFormat="1" ht="25.5" customHeight="1" x14ac:dyDescent="0.25">
      <c r="A781" s="96">
        <v>780</v>
      </c>
      <c r="B781" s="61" t="s">
        <v>2808</v>
      </c>
      <c r="C781" s="97" t="s">
        <v>2661</v>
      </c>
      <c r="D781" s="97" t="s">
        <v>2706</v>
      </c>
      <c r="E781" s="97" t="s">
        <v>95</v>
      </c>
      <c r="F781" s="97" t="s">
        <v>1877</v>
      </c>
      <c r="G781" s="96" t="s">
        <v>1925</v>
      </c>
      <c r="H781" s="98">
        <v>45734</v>
      </c>
      <c r="I781" s="96" t="s">
        <v>210</v>
      </c>
      <c r="J781" s="96">
        <v>2025</v>
      </c>
      <c r="K781" s="97" t="s">
        <v>39</v>
      </c>
      <c r="L781" s="97"/>
      <c r="M781" s="97" t="s">
        <v>39</v>
      </c>
      <c r="N781" s="96" t="s">
        <v>31</v>
      </c>
      <c r="O781" s="97" t="s">
        <v>32</v>
      </c>
      <c r="P781" s="98"/>
      <c r="Q781" s="96"/>
      <c r="R781" s="96"/>
      <c r="S781" s="96" t="s">
        <v>3196</v>
      </c>
      <c r="T781" s="96"/>
      <c r="U781" s="97"/>
      <c r="V781" s="97"/>
      <c r="W781" s="104" t="s">
        <v>141</v>
      </c>
      <c r="X781" s="104" t="s">
        <v>33</v>
      </c>
      <c r="Y781" s="98">
        <v>46300</v>
      </c>
      <c r="Z781" s="97" t="s">
        <v>1926</v>
      </c>
      <c r="AA781" s="96" t="s">
        <v>34</v>
      </c>
      <c r="AB781" s="9">
        <f t="shared" ca="1" si="60"/>
        <v>577</v>
      </c>
      <c r="AC781" s="9" t="str">
        <f t="shared" ca="1" si="61"/>
        <v>Above 1 Year</v>
      </c>
      <c r="AD781" s="9">
        <f t="shared" ca="1" si="62"/>
        <v>11</v>
      </c>
      <c r="AE781" s="9" t="str">
        <f t="shared" ca="1" si="63"/>
        <v>Below 45 Days</v>
      </c>
      <c r="AF781" s="97" t="s">
        <v>203</v>
      </c>
      <c r="AG781" s="97" t="s">
        <v>4716</v>
      </c>
      <c r="AH781" s="97" t="str">
        <f t="shared" si="64"/>
        <v/>
      </c>
    </row>
    <row r="782" spans="1:34" s="24" customFormat="1" ht="25.5" customHeight="1" x14ac:dyDescent="0.25">
      <c r="A782" s="96">
        <v>781</v>
      </c>
      <c r="B782" s="61" t="s">
        <v>2810</v>
      </c>
      <c r="C782" s="97" t="s">
        <v>62</v>
      </c>
      <c r="D782" s="97" t="s">
        <v>2668</v>
      </c>
      <c r="E782" s="97" t="s">
        <v>63</v>
      </c>
      <c r="F782" s="97" t="s">
        <v>1869</v>
      </c>
      <c r="G782" s="96" t="s">
        <v>1027</v>
      </c>
      <c r="H782" s="98">
        <v>45735</v>
      </c>
      <c r="I782" s="96" t="s">
        <v>210</v>
      </c>
      <c r="J782" s="96">
        <v>2025</v>
      </c>
      <c r="K782" s="97" t="s">
        <v>48</v>
      </c>
      <c r="L782" s="97"/>
      <c r="M782" s="97" t="s">
        <v>49</v>
      </c>
      <c r="N782" s="96" t="s">
        <v>31</v>
      </c>
      <c r="O782" s="97" t="s">
        <v>32</v>
      </c>
      <c r="P782" s="98"/>
      <c r="Q782" s="96"/>
      <c r="R782" s="96"/>
      <c r="S782" s="96" t="s">
        <v>3196</v>
      </c>
      <c r="T782" s="96"/>
      <c r="U782" s="97"/>
      <c r="V782" s="97"/>
      <c r="W782" s="104" t="s">
        <v>112</v>
      </c>
      <c r="X782" s="104" t="s">
        <v>112</v>
      </c>
      <c r="Y782" s="98"/>
      <c r="Z782" s="97" t="s">
        <v>1928</v>
      </c>
      <c r="AA782" s="96" t="s">
        <v>34</v>
      </c>
      <c r="AB782" s="9">
        <f t="shared" ca="1" si="60"/>
        <v>576</v>
      </c>
      <c r="AC782" s="9" t="str">
        <f t="shared" ca="1" si="61"/>
        <v>Above 1 Year</v>
      </c>
      <c r="AD782" s="9" t="str">
        <f t="shared" ca="1" si="62"/>
        <v/>
      </c>
      <c r="AE782" s="9" t="str">
        <f t="shared" ca="1" si="63"/>
        <v/>
      </c>
      <c r="AF782" s="97" t="s">
        <v>207</v>
      </c>
      <c r="AG782" s="97" t="s">
        <v>4717</v>
      </c>
      <c r="AH782" s="97" t="str">
        <f t="shared" ca="1" si="64"/>
        <v>Above 1 Year</v>
      </c>
    </row>
    <row r="783" spans="1:34" s="24" customFormat="1" ht="25.5" customHeight="1" x14ac:dyDescent="0.25">
      <c r="A783" s="96">
        <v>782</v>
      </c>
      <c r="B783" s="61" t="s">
        <v>2808</v>
      </c>
      <c r="C783" s="97" t="s">
        <v>2661</v>
      </c>
      <c r="D783" s="97" t="s">
        <v>2706</v>
      </c>
      <c r="E783" s="97" t="s">
        <v>95</v>
      </c>
      <c r="F783" s="97" t="s">
        <v>1826</v>
      </c>
      <c r="G783" s="96" t="s">
        <v>1500</v>
      </c>
      <c r="H783" s="98">
        <v>45735</v>
      </c>
      <c r="I783" s="96" t="s">
        <v>210</v>
      </c>
      <c r="J783" s="96">
        <v>2025</v>
      </c>
      <c r="K783" s="97" t="s">
        <v>39</v>
      </c>
      <c r="L783" s="97"/>
      <c r="M783" s="97" t="s">
        <v>39</v>
      </c>
      <c r="N783" s="96" t="s">
        <v>31</v>
      </c>
      <c r="O783" s="97" t="s">
        <v>32</v>
      </c>
      <c r="P783" s="98"/>
      <c r="Q783" s="96"/>
      <c r="R783" s="96"/>
      <c r="S783" s="96" t="s">
        <v>3196</v>
      </c>
      <c r="T783" s="96"/>
      <c r="U783" s="97"/>
      <c r="V783" s="97"/>
      <c r="W783" s="104" t="s">
        <v>141</v>
      </c>
      <c r="X783" s="104" t="s">
        <v>33</v>
      </c>
      <c r="Y783" s="98">
        <v>46300</v>
      </c>
      <c r="Z783" s="97" t="s">
        <v>1931</v>
      </c>
      <c r="AA783" s="96" t="s">
        <v>34</v>
      </c>
      <c r="AB783" s="9">
        <f t="shared" ca="1" si="60"/>
        <v>576</v>
      </c>
      <c r="AC783" s="9" t="str">
        <f t="shared" ca="1" si="61"/>
        <v>Above 1 Year</v>
      </c>
      <c r="AD783" s="9">
        <f t="shared" ca="1" si="62"/>
        <v>11</v>
      </c>
      <c r="AE783" s="9" t="str">
        <f t="shared" ca="1" si="63"/>
        <v>Below 45 Days</v>
      </c>
      <c r="AF783" s="97" t="s">
        <v>203</v>
      </c>
      <c r="AG783" s="97" t="s">
        <v>4718</v>
      </c>
      <c r="AH783" s="97" t="str">
        <f t="shared" si="64"/>
        <v/>
      </c>
    </row>
    <row r="784" spans="1:34" s="24" customFormat="1" ht="25.5" customHeight="1" x14ac:dyDescent="0.25">
      <c r="A784" s="96">
        <v>783</v>
      </c>
      <c r="B784" s="61" t="s">
        <v>2808</v>
      </c>
      <c r="C784" s="97" t="s">
        <v>2661</v>
      </c>
      <c r="D784" s="97" t="s">
        <v>2692</v>
      </c>
      <c r="E784" s="97" t="s">
        <v>89</v>
      </c>
      <c r="F784" s="97" t="s">
        <v>1805</v>
      </c>
      <c r="G784" s="96" t="s">
        <v>1381</v>
      </c>
      <c r="H784" s="98">
        <v>45736</v>
      </c>
      <c r="I784" s="96" t="s">
        <v>210</v>
      </c>
      <c r="J784" s="96">
        <v>2025</v>
      </c>
      <c r="K784" s="97" t="s">
        <v>80</v>
      </c>
      <c r="L784" s="97"/>
      <c r="M784" s="97" t="s">
        <v>154</v>
      </c>
      <c r="N784" s="96" t="s">
        <v>31</v>
      </c>
      <c r="O784" s="97" t="s">
        <v>32</v>
      </c>
      <c r="P784" s="98">
        <v>46030</v>
      </c>
      <c r="Q784" s="96"/>
      <c r="R784" s="96"/>
      <c r="S784" s="96" t="s">
        <v>3196</v>
      </c>
      <c r="T784" s="96"/>
      <c r="U784" s="97"/>
      <c r="V784" s="97"/>
      <c r="W784" s="104" t="s">
        <v>33</v>
      </c>
      <c r="X784" s="104" t="s">
        <v>33</v>
      </c>
      <c r="Y784" s="98">
        <v>46030</v>
      </c>
      <c r="Z784" s="97" t="s">
        <v>1806</v>
      </c>
      <c r="AA784" s="96" t="s">
        <v>34</v>
      </c>
      <c r="AB784" s="9">
        <f t="shared" ca="1" si="60"/>
        <v>575</v>
      </c>
      <c r="AC784" s="9" t="str">
        <f t="shared" ca="1" si="61"/>
        <v>Above 1 Year</v>
      </c>
      <c r="AD784" s="9">
        <f t="shared" ca="1" si="62"/>
        <v>281</v>
      </c>
      <c r="AE784" s="9" t="str">
        <f t="shared" ca="1" si="63"/>
        <v>Above 6 Months</v>
      </c>
      <c r="AF784" s="97" t="s">
        <v>291</v>
      </c>
      <c r="AG784" s="97" t="s">
        <v>4719</v>
      </c>
      <c r="AH784" s="97" t="str">
        <f t="shared" si="64"/>
        <v/>
      </c>
    </row>
    <row r="785" spans="1:34" s="24" customFormat="1" ht="25.5" customHeight="1" x14ac:dyDescent="0.25">
      <c r="A785" s="96">
        <v>784</v>
      </c>
      <c r="B785" s="61" t="s">
        <v>2660</v>
      </c>
      <c r="C785" s="97" t="s">
        <v>37</v>
      </c>
      <c r="D785" s="97" t="s">
        <v>2672</v>
      </c>
      <c r="E785" s="97" t="s">
        <v>104</v>
      </c>
      <c r="F785" s="97" t="s">
        <v>1869</v>
      </c>
      <c r="G785" s="96" t="s">
        <v>1644</v>
      </c>
      <c r="H785" s="98">
        <v>45736</v>
      </c>
      <c r="I785" s="96" t="s">
        <v>210</v>
      </c>
      <c r="J785" s="96">
        <v>2025</v>
      </c>
      <c r="K785" s="97" t="s">
        <v>94</v>
      </c>
      <c r="L785" s="97"/>
      <c r="M785" s="97" t="s">
        <v>94</v>
      </c>
      <c r="N785" s="96" t="s">
        <v>31</v>
      </c>
      <c r="O785" s="97" t="s">
        <v>32</v>
      </c>
      <c r="P785" s="98"/>
      <c r="Q785" s="96"/>
      <c r="R785" s="96"/>
      <c r="S785" s="96" t="s">
        <v>3196</v>
      </c>
      <c r="T785" s="96"/>
      <c r="U785" s="97"/>
      <c r="V785" s="97"/>
      <c r="W785" s="104" t="s">
        <v>112</v>
      </c>
      <c r="X785" s="104" t="s">
        <v>112</v>
      </c>
      <c r="Y785" s="98"/>
      <c r="Z785" s="97" t="s">
        <v>1935</v>
      </c>
      <c r="AA785" s="96" t="s">
        <v>34</v>
      </c>
      <c r="AB785" s="9">
        <f t="shared" ca="1" si="60"/>
        <v>575</v>
      </c>
      <c r="AC785" s="9" t="str">
        <f t="shared" ca="1" si="61"/>
        <v>Above 1 Year</v>
      </c>
      <c r="AD785" s="9" t="str">
        <f t="shared" ca="1" si="62"/>
        <v/>
      </c>
      <c r="AE785" s="9" t="str">
        <f t="shared" ca="1" si="63"/>
        <v/>
      </c>
      <c r="AF785" s="97" t="s">
        <v>245</v>
      </c>
      <c r="AG785" s="97" t="s">
        <v>4720</v>
      </c>
      <c r="AH785" s="97" t="str">
        <f t="shared" ca="1" si="64"/>
        <v>Above 1 Year</v>
      </c>
    </row>
    <row r="786" spans="1:34" s="24" customFormat="1" ht="25.5" customHeight="1" x14ac:dyDescent="0.25">
      <c r="A786" s="96">
        <v>785</v>
      </c>
      <c r="B786" s="61" t="s">
        <v>2660</v>
      </c>
      <c r="C786" s="97" t="s">
        <v>183</v>
      </c>
      <c r="D786" s="97" t="s">
        <v>2677</v>
      </c>
      <c r="E786" s="97" t="s">
        <v>69</v>
      </c>
      <c r="F786" s="97" t="s">
        <v>1744</v>
      </c>
      <c r="G786" s="96" t="s">
        <v>1315</v>
      </c>
      <c r="H786" s="98">
        <v>45737</v>
      </c>
      <c r="I786" s="96" t="s">
        <v>210</v>
      </c>
      <c r="J786" s="96">
        <v>2025</v>
      </c>
      <c r="K786" s="97" t="s">
        <v>70</v>
      </c>
      <c r="L786" s="97"/>
      <c r="M786" s="97" t="s">
        <v>70</v>
      </c>
      <c r="N786" s="96" t="s">
        <v>70</v>
      </c>
      <c r="O786" s="97" t="s">
        <v>32</v>
      </c>
      <c r="P786" s="98"/>
      <c r="Q786" s="96"/>
      <c r="R786" s="96"/>
      <c r="S786" s="96" t="s">
        <v>3196</v>
      </c>
      <c r="T786" s="96"/>
      <c r="U786" s="97"/>
      <c r="V786" s="97"/>
      <c r="W786" s="104" t="s">
        <v>112</v>
      </c>
      <c r="X786" s="104" t="s">
        <v>112</v>
      </c>
      <c r="Y786" s="98"/>
      <c r="Z786" s="97" t="s">
        <v>1939</v>
      </c>
      <c r="AA786" s="96" t="s">
        <v>34</v>
      </c>
      <c r="AB786" s="9">
        <f t="shared" ca="1" si="60"/>
        <v>574</v>
      </c>
      <c r="AC786" s="9" t="str">
        <f t="shared" ca="1" si="61"/>
        <v>Above 1 Year</v>
      </c>
      <c r="AD786" s="9" t="str">
        <f t="shared" ca="1" si="62"/>
        <v/>
      </c>
      <c r="AE786" s="9" t="str">
        <f t="shared" ca="1" si="63"/>
        <v/>
      </c>
      <c r="AF786" s="97" t="s">
        <v>254</v>
      </c>
      <c r="AG786" s="97" t="s">
        <v>4721</v>
      </c>
      <c r="AH786" s="97" t="str">
        <f t="shared" ca="1" si="64"/>
        <v>Above 1 Year</v>
      </c>
    </row>
    <row r="787" spans="1:34" s="24" customFormat="1" ht="25.5" customHeight="1" x14ac:dyDescent="0.25">
      <c r="A787" s="96">
        <v>786</v>
      </c>
      <c r="B787" s="61" t="s">
        <v>2808</v>
      </c>
      <c r="C787" s="97" t="s">
        <v>2661</v>
      </c>
      <c r="D787" s="97" t="s">
        <v>2692</v>
      </c>
      <c r="E787" s="97" t="s">
        <v>89</v>
      </c>
      <c r="F787" s="97" t="s">
        <v>1940</v>
      </c>
      <c r="G787" s="96" t="s">
        <v>980</v>
      </c>
      <c r="H787" s="98">
        <v>45737</v>
      </c>
      <c r="I787" s="96" t="s">
        <v>210</v>
      </c>
      <c r="J787" s="96">
        <v>2025</v>
      </c>
      <c r="K787" s="97" t="s">
        <v>77</v>
      </c>
      <c r="L787" s="97"/>
      <c r="M787" s="97" t="s">
        <v>72</v>
      </c>
      <c r="N787" s="96" t="s">
        <v>31</v>
      </c>
      <c r="O787" s="97" t="s">
        <v>32</v>
      </c>
      <c r="P787" s="98"/>
      <c r="Q787" s="96"/>
      <c r="R787" s="96"/>
      <c r="S787" s="96" t="s">
        <v>3196</v>
      </c>
      <c r="T787" s="96"/>
      <c r="U787" s="97"/>
      <c r="V787" s="97"/>
      <c r="W787" s="104" t="s">
        <v>112</v>
      </c>
      <c r="X787" s="104" t="s">
        <v>112</v>
      </c>
      <c r="Y787" s="98"/>
      <c r="Z787" s="97" t="s">
        <v>1941</v>
      </c>
      <c r="AA787" s="96" t="s">
        <v>34</v>
      </c>
      <c r="AB787" s="9">
        <f t="shared" ca="1" si="60"/>
        <v>574</v>
      </c>
      <c r="AC787" s="9" t="str">
        <f t="shared" ca="1" si="61"/>
        <v>Above 1 Year</v>
      </c>
      <c r="AD787" s="9" t="str">
        <f t="shared" ca="1" si="62"/>
        <v/>
      </c>
      <c r="AE787" s="9" t="str">
        <f t="shared" ca="1" si="63"/>
        <v/>
      </c>
      <c r="AF787" s="97" t="s">
        <v>378</v>
      </c>
      <c r="AG787" s="97" t="s">
        <v>4722</v>
      </c>
      <c r="AH787" s="97" t="str">
        <f t="shared" ca="1" si="64"/>
        <v>Above 1 Year</v>
      </c>
    </row>
    <row r="788" spans="1:34" s="24" customFormat="1" ht="25.5" customHeight="1" x14ac:dyDescent="0.25">
      <c r="A788" s="96">
        <v>787</v>
      </c>
      <c r="B788" s="61" t="s">
        <v>2660</v>
      </c>
      <c r="C788" s="97" t="s">
        <v>37</v>
      </c>
      <c r="D788" s="97" t="s">
        <v>2671</v>
      </c>
      <c r="E788" s="97" t="s">
        <v>38</v>
      </c>
      <c r="F788" s="97" t="s">
        <v>212</v>
      </c>
      <c r="G788" s="96" t="s">
        <v>213</v>
      </c>
      <c r="H788" s="98">
        <v>45738</v>
      </c>
      <c r="I788" s="96" t="s">
        <v>210</v>
      </c>
      <c r="J788" s="96">
        <v>2025</v>
      </c>
      <c r="K788" s="97" t="s">
        <v>29</v>
      </c>
      <c r="L788" s="97"/>
      <c r="M788" s="97" t="s">
        <v>30</v>
      </c>
      <c r="N788" s="96" t="s">
        <v>31</v>
      </c>
      <c r="O788" s="97" t="s">
        <v>32</v>
      </c>
      <c r="P788" s="98"/>
      <c r="Q788" s="96"/>
      <c r="R788" s="96"/>
      <c r="S788" s="96" t="s">
        <v>3196</v>
      </c>
      <c r="T788" s="96"/>
      <c r="U788" s="97"/>
      <c r="V788" s="97"/>
      <c r="W788" s="104" t="s">
        <v>141</v>
      </c>
      <c r="X788" s="104" t="s">
        <v>33</v>
      </c>
      <c r="Y788" s="98">
        <v>46286</v>
      </c>
      <c r="Z788" s="97" t="s">
        <v>214</v>
      </c>
      <c r="AA788" s="96" t="s">
        <v>34</v>
      </c>
      <c r="AB788" s="9">
        <f t="shared" ca="1" si="60"/>
        <v>573</v>
      </c>
      <c r="AC788" s="9" t="str">
        <f t="shared" ca="1" si="61"/>
        <v>Above 1 Year</v>
      </c>
      <c r="AD788" s="9">
        <f t="shared" ca="1" si="62"/>
        <v>25</v>
      </c>
      <c r="AE788" s="9" t="str">
        <f t="shared" ca="1" si="63"/>
        <v>Below 45 Days</v>
      </c>
      <c r="AF788" s="97" t="s">
        <v>193</v>
      </c>
      <c r="AG788" s="97" t="s">
        <v>4723</v>
      </c>
      <c r="AH788" s="97" t="str">
        <f t="shared" si="64"/>
        <v/>
      </c>
    </row>
    <row r="789" spans="1:34" s="24" customFormat="1" ht="25.5" customHeight="1" x14ac:dyDescent="0.25">
      <c r="A789" s="96">
        <v>788</v>
      </c>
      <c r="B789" s="61" t="s">
        <v>2660</v>
      </c>
      <c r="C789" s="97">
        <v>0</v>
      </c>
      <c r="D789" s="97" t="s">
        <v>2711</v>
      </c>
      <c r="E789" s="97" t="s">
        <v>28</v>
      </c>
      <c r="F789" s="97" t="s">
        <v>1808</v>
      </c>
      <c r="G789" s="96" t="s">
        <v>600</v>
      </c>
      <c r="H789" s="98">
        <v>45739</v>
      </c>
      <c r="I789" s="96" t="s">
        <v>210</v>
      </c>
      <c r="J789" s="96">
        <v>2025</v>
      </c>
      <c r="K789" s="97" t="s">
        <v>48</v>
      </c>
      <c r="L789" s="97"/>
      <c r="M789" s="97" t="s">
        <v>49</v>
      </c>
      <c r="N789" s="96" t="s">
        <v>31</v>
      </c>
      <c r="O789" s="97" t="s">
        <v>32</v>
      </c>
      <c r="P789" s="98"/>
      <c r="Q789" s="96"/>
      <c r="R789" s="96"/>
      <c r="S789" s="96" t="s">
        <v>3196</v>
      </c>
      <c r="T789" s="96"/>
      <c r="U789" s="97"/>
      <c r="V789" s="97"/>
      <c r="W789" s="104" t="s">
        <v>112</v>
      </c>
      <c r="X789" s="104" t="s">
        <v>50</v>
      </c>
      <c r="Y789" s="98"/>
      <c r="Z789" s="97" t="s">
        <v>1948</v>
      </c>
      <c r="AA789" s="96" t="s">
        <v>34</v>
      </c>
      <c r="AB789" s="9">
        <f t="shared" ca="1" si="60"/>
        <v>572</v>
      </c>
      <c r="AC789" s="9" t="str">
        <f t="shared" ca="1" si="61"/>
        <v>Above 1 Year</v>
      </c>
      <c r="AD789" s="9" t="str">
        <f t="shared" ca="1" si="62"/>
        <v/>
      </c>
      <c r="AE789" s="9" t="str">
        <f t="shared" ca="1" si="63"/>
        <v/>
      </c>
      <c r="AF789" s="97" t="s">
        <v>207</v>
      </c>
      <c r="AG789" s="97" t="s">
        <v>4724</v>
      </c>
      <c r="AH789" s="97" t="str">
        <f t="shared" ca="1" si="64"/>
        <v>Above 1 Year</v>
      </c>
    </row>
    <row r="790" spans="1:34" s="24" customFormat="1" ht="25.5" customHeight="1" x14ac:dyDescent="0.25">
      <c r="A790" s="96">
        <v>789</v>
      </c>
      <c r="B790" s="61" t="s">
        <v>2810</v>
      </c>
      <c r="C790" s="97">
        <v>0</v>
      </c>
      <c r="D790" s="97" t="s">
        <v>2689</v>
      </c>
      <c r="E790" s="97" t="s">
        <v>68</v>
      </c>
      <c r="F790" s="97" t="s">
        <v>1951</v>
      </c>
      <c r="G790" s="96" t="s">
        <v>901</v>
      </c>
      <c r="H790" s="98">
        <v>45740</v>
      </c>
      <c r="I790" s="96" t="s">
        <v>210</v>
      </c>
      <c r="J790" s="96">
        <v>2025</v>
      </c>
      <c r="K790" s="97" t="s">
        <v>116</v>
      </c>
      <c r="L790" s="97"/>
      <c r="M790" s="97" t="s">
        <v>116</v>
      </c>
      <c r="N790" s="96" t="s">
        <v>116</v>
      </c>
      <c r="O790" s="97" t="s">
        <v>32</v>
      </c>
      <c r="P790" s="98"/>
      <c r="Q790" s="96"/>
      <c r="R790" s="96"/>
      <c r="S790" s="96" t="s">
        <v>3196</v>
      </c>
      <c r="T790" s="96"/>
      <c r="U790" s="97"/>
      <c r="V790" s="97"/>
      <c r="W790" s="104" t="s">
        <v>50</v>
      </c>
      <c r="X790" s="104" t="s">
        <v>50</v>
      </c>
      <c r="Y790" s="98"/>
      <c r="Z790" s="97" t="s">
        <v>1952</v>
      </c>
      <c r="AA790" s="96" t="s">
        <v>34</v>
      </c>
      <c r="AB790" s="9">
        <f t="shared" ca="1" si="60"/>
        <v>571</v>
      </c>
      <c r="AC790" s="9" t="str">
        <f t="shared" ca="1" si="61"/>
        <v>Above 1 Year</v>
      </c>
      <c r="AD790" s="9" t="str">
        <f t="shared" ca="1" si="62"/>
        <v/>
      </c>
      <c r="AE790" s="9" t="str">
        <f t="shared" ca="1" si="63"/>
        <v/>
      </c>
      <c r="AF790" s="97" t="s">
        <v>402</v>
      </c>
      <c r="AG790" s="97" t="s">
        <v>4725</v>
      </c>
      <c r="AH790" s="97" t="str">
        <f t="shared" ca="1" si="64"/>
        <v>Above 1 Year</v>
      </c>
    </row>
    <row r="791" spans="1:34" s="24" customFormat="1" ht="25.5" customHeight="1" x14ac:dyDescent="0.25">
      <c r="A791" s="96">
        <v>790</v>
      </c>
      <c r="B791" s="61" t="s">
        <v>2808</v>
      </c>
      <c r="C791" s="97" t="s">
        <v>2661</v>
      </c>
      <c r="D791" s="97" t="s">
        <v>2692</v>
      </c>
      <c r="E791" s="97" t="s">
        <v>89</v>
      </c>
      <c r="F791" s="97" t="s">
        <v>1954</v>
      </c>
      <c r="G791" s="96" t="s">
        <v>1027</v>
      </c>
      <c r="H791" s="98">
        <v>45741</v>
      </c>
      <c r="I791" s="96" t="s">
        <v>210</v>
      </c>
      <c r="J791" s="96">
        <v>2025</v>
      </c>
      <c r="K791" s="97" t="s">
        <v>48</v>
      </c>
      <c r="L791" s="97"/>
      <c r="M791" s="97" t="s">
        <v>49</v>
      </c>
      <c r="N791" s="96" t="s">
        <v>31</v>
      </c>
      <c r="O791" s="97" t="s">
        <v>32</v>
      </c>
      <c r="P791" s="98"/>
      <c r="Q791" s="96"/>
      <c r="R791" s="96"/>
      <c r="S791" s="96" t="s">
        <v>3196</v>
      </c>
      <c r="T791" s="96"/>
      <c r="U791" s="97"/>
      <c r="V791" s="97"/>
      <c r="W791" s="104" t="s">
        <v>112</v>
      </c>
      <c r="X791" s="104" t="s">
        <v>112</v>
      </c>
      <c r="Y791" s="98"/>
      <c r="Z791" s="97" t="s">
        <v>1955</v>
      </c>
      <c r="AA791" s="96" t="s">
        <v>34</v>
      </c>
      <c r="AB791" s="9">
        <f t="shared" ca="1" si="60"/>
        <v>570</v>
      </c>
      <c r="AC791" s="9" t="str">
        <f t="shared" ca="1" si="61"/>
        <v>Above 1 Year</v>
      </c>
      <c r="AD791" s="9" t="str">
        <f t="shared" ca="1" si="62"/>
        <v/>
      </c>
      <c r="AE791" s="9" t="str">
        <f t="shared" ca="1" si="63"/>
        <v/>
      </c>
      <c r="AF791" s="97" t="s">
        <v>207</v>
      </c>
      <c r="AG791" s="97" t="s">
        <v>4726</v>
      </c>
      <c r="AH791" s="97" t="str">
        <f t="shared" ca="1" si="64"/>
        <v>Above 1 Year</v>
      </c>
    </row>
    <row r="792" spans="1:34" s="24" customFormat="1" ht="25.5" customHeight="1" x14ac:dyDescent="0.25">
      <c r="A792" s="96">
        <v>791</v>
      </c>
      <c r="B792" s="61" t="s">
        <v>2808</v>
      </c>
      <c r="C792" s="97" t="s">
        <v>57</v>
      </c>
      <c r="D792" s="97" t="s">
        <v>2698</v>
      </c>
      <c r="E792" s="97" t="s">
        <v>58</v>
      </c>
      <c r="F792" s="97" t="s">
        <v>1566</v>
      </c>
      <c r="G792" s="96" t="s">
        <v>1027</v>
      </c>
      <c r="H792" s="98">
        <v>45741</v>
      </c>
      <c r="I792" s="96" t="s">
        <v>210</v>
      </c>
      <c r="J792" s="96">
        <v>2025</v>
      </c>
      <c r="K792" s="97" t="s">
        <v>48</v>
      </c>
      <c r="L792" s="97"/>
      <c r="M792" s="97" t="s">
        <v>49</v>
      </c>
      <c r="N792" s="96" t="s">
        <v>31</v>
      </c>
      <c r="O792" s="97" t="s">
        <v>32</v>
      </c>
      <c r="P792" s="98"/>
      <c r="Q792" s="96"/>
      <c r="R792" s="96"/>
      <c r="S792" s="96" t="s">
        <v>7125</v>
      </c>
      <c r="T792" s="96"/>
      <c r="U792" s="97"/>
      <c r="V792" s="97"/>
      <c r="W792" s="104" t="s">
        <v>112</v>
      </c>
      <c r="X792" s="104" t="s">
        <v>2923</v>
      </c>
      <c r="Y792" s="98"/>
      <c r="Z792" s="97" t="s">
        <v>1956</v>
      </c>
      <c r="AA792" s="96" t="s">
        <v>34</v>
      </c>
      <c r="AB792" s="9" t="str">
        <f t="shared" ca="1" si="60"/>
        <v/>
      </c>
      <c r="AC792" s="9" t="str">
        <f t="shared" si="61"/>
        <v/>
      </c>
      <c r="AD792" s="9" t="str">
        <f t="shared" ca="1" si="62"/>
        <v/>
      </c>
      <c r="AE792" s="9" t="str">
        <f t="shared" ca="1" si="63"/>
        <v/>
      </c>
      <c r="AF792" s="97" t="s">
        <v>207</v>
      </c>
      <c r="AG792" s="97" t="s">
        <v>4727</v>
      </c>
      <c r="AH792" s="97" t="str">
        <f t="shared" si="64"/>
        <v/>
      </c>
    </row>
    <row r="793" spans="1:34" s="24" customFormat="1" ht="25.5" customHeight="1" x14ac:dyDescent="0.25">
      <c r="A793" s="96">
        <v>792</v>
      </c>
      <c r="B793" s="61" t="s">
        <v>2808</v>
      </c>
      <c r="C793" s="97" t="s">
        <v>41</v>
      </c>
      <c r="D793" s="97" t="s">
        <v>2704</v>
      </c>
      <c r="E793" s="97" t="s">
        <v>79</v>
      </c>
      <c r="F793" s="97" t="s">
        <v>1911</v>
      </c>
      <c r="G793" s="96" t="s">
        <v>1957</v>
      </c>
      <c r="H793" s="98">
        <v>45742</v>
      </c>
      <c r="I793" s="96" t="s">
        <v>210</v>
      </c>
      <c r="J793" s="96">
        <v>2025</v>
      </c>
      <c r="K793" s="97" t="s">
        <v>29</v>
      </c>
      <c r="L793" s="97"/>
      <c r="M793" s="97" t="s">
        <v>30</v>
      </c>
      <c r="N793" s="96" t="s">
        <v>31</v>
      </c>
      <c r="O793" s="97" t="s">
        <v>32</v>
      </c>
      <c r="P793" s="98"/>
      <c r="Q793" s="96"/>
      <c r="R793" s="96"/>
      <c r="S793" s="96" t="s">
        <v>3196</v>
      </c>
      <c r="T793" s="96"/>
      <c r="U793" s="97"/>
      <c r="V793" s="97"/>
      <c r="W793" s="104" t="s">
        <v>139</v>
      </c>
      <c r="X793" s="104" t="s">
        <v>139</v>
      </c>
      <c r="Y793" s="98">
        <v>45758</v>
      </c>
      <c r="Z793" s="97" t="s">
        <v>1958</v>
      </c>
      <c r="AA793" s="96" t="s">
        <v>34</v>
      </c>
      <c r="AB793" s="9">
        <f t="shared" ca="1" si="60"/>
        <v>569</v>
      </c>
      <c r="AC793" s="9" t="str">
        <f t="shared" ca="1" si="61"/>
        <v>Above 1 Year</v>
      </c>
      <c r="AD793" s="9">
        <f t="shared" ca="1" si="62"/>
        <v>553</v>
      </c>
      <c r="AE793" s="9" t="str">
        <f t="shared" ca="1" si="63"/>
        <v>Above 1 Year</v>
      </c>
      <c r="AF793" s="97" t="s">
        <v>193</v>
      </c>
      <c r="AG793" s="97" t="s">
        <v>4728</v>
      </c>
      <c r="AH793" s="97" t="str">
        <f t="shared" ca="1" si="64"/>
        <v>Above 1 Year</v>
      </c>
    </row>
    <row r="794" spans="1:34" s="24" customFormat="1" ht="25.5" customHeight="1" x14ac:dyDescent="0.25">
      <c r="A794" s="96">
        <v>793</v>
      </c>
      <c r="B794" s="61" t="s">
        <v>2660</v>
      </c>
      <c r="C794" s="97" t="s">
        <v>37</v>
      </c>
      <c r="D794" s="97" t="s">
        <v>2671</v>
      </c>
      <c r="E794" s="97" t="s">
        <v>38</v>
      </c>
      <c r="F794" s="97" t="s">
        <v>1901</v>
      </c>
      <c r="G794" s="96" t="s">
        <v>980</v>
      </c>
      <c r="H794" s="98">
        <v>45743</v>
      </c>
      <c r="I794" s="96" t="s">
        <v>210</v>
      </c>
      <c r="J794" s="96">
        <v>2025</v>
      </c>
      <c r="K794" s="97" t="s">
        <v>77</v>
      </c>
      <c r="L794" s="97"/>
      <c r="M794" s="97" t="s">
        <v>72</v>
      </c>
      <c r="N794" s="96" t="s">
        <v>31</v>
      </c>
      <c r="O794" s="97" t="s">
        <v>32</v>
      </c>
      <c r="P794" s="98"/>
      <c r="Q794" s="96"/>
      <c r="R794" s="96"/>
      <c r="S794" s="96" t="s">
        <v>3196</v>
      </c>
      <c r="T794" s="96"/>
      <c r="U794" s="97"/>
      <c r="V794" s="97"/>
      <c r="W794" s="104" t="s">
        <v>112</v>
      </c>
      <c r="X794" s="104" t="s">
        <v>112</v>
      </c>
      <c r="Y794" s="98"/>
      <c r="Z794" s="97" t="s">
        <v>1959</v>
      </c>
      <c r="AA794" s="96" t="s">
        <v>34</v>
      </c>
      <c r="AB794" s="9">
        <f t="shared" ca="1" si="60"/>
        <v>568</v>
      </c>
      <c r="AC794" s="9" t="str">
        <f t="shared" ca="1" si="61"/>
        <v>Above 1 Year</v>
      </c>
      <c r="AD794" s="9" t="str">
        <f t="shared" ca="1" si="62"/>
        <v/>
      </c>
      <c r="AE794" s="9" t="str">
        <f t="shared" ca="1" si="63"/>
        <v/>
      </c>
      <c r="AF794" s="97" t="s">
        <v>378</v>
      </c>
      <c r="AG794" s="97" t="s">
        <v>4729</v>
      </c>
      <c r="AH794" s="97" t="str">
        <f t="shared" ca="1" si="64"/>
        <v>Above 1 Year</v>
      </c>
    </row>
    <row r="795" spans="1:34" s="24" customFormat="1" ht="25.5" customHeight="1" x14ac:dyDescent="0.25">
      <c r="A795" s="96">
        <v>794</v>
      </c>
      <c r="B795" s="61" t="s">
        <v>2810</v>
      </c>
      <c r="C795" s="97" t="s">
        <v>186</v>
      </c>
      <c r="D795" s="97" t="s">
        <v>3035</v>
      </c>
      <c r="E795" s="97" t="s">
        <v>65</v>
      </c>
      <c r="F795" s="97" t="s">
        <v>1026</v>
      </c>
      <c r="G795" s="96" t="s">
        <v>845</v>
      </c>
      <c r="H795" s="98">
        <v>45743</v>
      </c>
      <c r="I795" s="96" t="s">
        <v>210</v>
      </c>
      <c r="J795" s="96">
        <v>2025</v>
      </c>
      <c r="K795" s="97" t="s">
        <v>116</v>
      </c>
      <c r="L795" s="97"/>
      <c r="M795" s="97" t="s">
        <v>116</v>
      </c>
      <c r="N795" s="96" t="s">
        <v>116</v>
      </c>
      <c r="O795" s="97" t="s">
        <v>32</v>
      </c>
      <c r="P795" s="98"/>
      <c r="Q795" s="96"/>
      <c r="R795" s="96"/>
      <c r="S795" s="96" t="s">
        <v>3196</v>
      </c>
      <c r="T795" s="96"/>
      <c r="U795" s="97"/>
      <c r="V795" s="97"/>
      <c r="W795" s="104" t="s">
        <v>50</v>
      </c>
      <c r="X795" s="104" t="s">
        <v>50</v>
      </c>
      <c r="Y795" s="98"/>
      <c r="Z795" s="97" t="s">
        <v>1960</v>
      </c>
      <c r="AA795" s="96" t="s">
        <v>34</v>
      </c>
      <c r="AB795" s="9">
        <f t="shared" ca="1" si="60"/>
        <v>568</v>
      </c>
      <c r="AC795" s="9" t="str">
        <f t="shared" ca="1" si="61"/>
        <v>Above 1 Year</v>
      </c>
      <c r="AD795" s="9" t="str">
        <f t="shared" ca="1" si="62"/>
        <v/>
      </c>
      <c r="AE795" s="9" t="str">
        <f t="shared" ca="1" si="63"/>
        <v/>
      </c>
      <c r="AF795" s="97" t="s">
        <v>402</v>
      </c>
      <c r="AG795" s="97" t="s">
        <v>4730</v>
      </c>
      <c r="AH795" s="97" t="str">
        <f t="shared" ca="1" si="64"/>
        <v>Above 1 Year</v>
      </c>
    </row>
    <row r="796" spans="1:34" s="24" customFormat="1" ht="25.5" customHeight="1" x14ac:dyDescent="0.25">
      <c r="A796" s="96">
        <v>795</v>
      </c>
      <c r="B796" s="61" t="s">
        <v>2660</v>
      </c>
      <c r="C796" s="97" t="s">
        <v>37</v>
      </c>
      <c r="D796" s="97" t="s">
        <v>2671</v>
      </c>
      <c r="E796" s="97" t="s">
        <v>38</v>
      </c>
      <c r="F796" s="97" t="s">
        <v>1962</v>
      </c>
      <c r="G796" s="96" t="s">
        <v>1963</v>
      </c>
      <c r="H796" s="98">
        <v>45744</v>
      </c>
      <c r="I796" s="96" t="s">
        <v>210</v>
      </c>
      <c r="J796" s="96">
        <v>2025</v>
      </c>
      <c r="K796" s="97" t="s">
        <v>59</v>
      </c>
      <c r="L796" s="97" t="s">
        <v>1964</v>
      </c>
      <c r="M796" s="97" t="s">
        <v>59</v>
      </c>
      <c r="N796" s="96" t="s">
        <v>60</v>
      </c>
      <c r="O796" s="97" t="s">
        <v>32</v>
      </c>
      <c r="P796" s="98"/>
      <c r="Q796" s="96"/>
      <c r="R796" s="96"/>
      <c r="S796" s="96" t="s">
        <v>3196</v>
      </c>
      <c r="T796" s="96"/>
      <c r="U796" s="97"/>
      <c r="V796" s="97"/>
      <c r="W796" s="104" t="s">
        <v>112</v>
      </c>
      <c r="X796" s="104" t="s">
        <v>173</v>
      </c>
      <c r="Y796" s="98">
        <v>45236</v>
      </c>
      <c r="Z796" s="97" t="s">
        <v>1965</v>
      </c>
      <c r="AA796" s="96" t="s">
        <v>34</v>
      </c>
      <c r="AB796" s="9">
        <f t="shared" ca="1" si="60"/>
        <v>567</v>
      </c>
      <c r="AC796" s="9" t="str">
        <f t="shared" ca="1" si="61"/>
        <v>Above 1 Year</v>
      </c>
      <c r="AD796" s="9">
        <f t="shared" ca="1" si="62"/>
        <v>1075</v>
      </c>
      <c r="AE796" s="9" t="str">
        <f t="shared" ca="1" si="63"/>
        <v>Above 1 Year</v>
      </c>
      <c r="AF796" s="97" t="s">
        <v>229</v>
      </c>
      <c r="AG796" s="97" t="s">
        <v>4731</v>
      </c>
      <c r="AH796" s="97" t="str">
        <f t="shared" ca="1" si="64"/>
        <v>Above 1 Year</v>
      </c>
    </row>
    <row r="797" spans="1:34" s="24" customFormat="1" ht="25.5" customHeight="1" x14ac:dyDescent="0.25">
      <c r="A797" s="96">
        <v>796</v>
      </c>
      <c r="B797" s="61" t="s">
        <v>2810</v>
      </c>
      <c r="C797" s="97">
        <v>0</v>
      </c>
      <c r="D797" s="97" t="s">
        <v>2688</v>
      </c>
      <c r="E797" s="97" t="s">
        <v>68</v>
      </c>
      <c r="F797" s="97" t="s">
        <v>1275</v>
      </c>
      <c r="G797" s="96" t="s">
        <v>1276</v>
      </c>
      <c r="H797" s="98">
        <v>45744</v>
      </c>
      <c r="I797" s="96" t="s">
        <v>210</v>
      </c>
      <c r="J797" s="96">
        <v>2025</v>
      </c>
      <c r="K797" s="97" t="s">
        <v>39</v>
      </c>
      <c r="L797" s="97"/>
      <c r="M797" s="97" t="s">
        <v>39</v>
      </c>
      <c r="N797" s="96" t="s">
        <v>31</v>
      </c>
      <c r="O797" s="97" t="s">
        <v>32</v>
      </c>
      <c r="P797" s="98"/>
      <c r="Q797" s="96"/>
      <c r="R797" s="96"/>
      <c r="S797" s="96" t="s">
        <v>3196</v>
      </c>
      <c r="T797" s="96"/>
      <c r="U797" s="97"/>
      <c r="V797" s="97"/>
      <c r="W797" s="104" t="s">
        <v>50</v>
      </c>
      <c r="X797" s="104" t="s">
        <v>50</v>
      </c>
      <c r="Y797" s="98"/>
      <c r="Z797" s="97" t="s">
        <v>1277</v>
      </c>
      <c r="AA797" s="96" t="s">
        <v>34</v>
      </c>
      <c r="AB797" s="9">
        <f t="shared" ca="1" si="60"/>
        <v>567</v>
      </c>
      <c r="AC797" s="9" t="str">
        <f t="shared" ca="1" si="61"/>
        <v>Above 1 Year</v>
      </c>
      <c r="AD797" s="9" t="str">
        <f t="shared" ca="1" si="62"/>
        <v/>
      </c>
      <c r="AE797" s="9" t="str">
        <f t="shared" ca="1" si="63"/>
        <v/>
      </c>
      <c r="AF797" s="97" t="s">
        <v>203</v>
      </c>
      <c r="AG797" s="97" t="s">
        <v>4732</v>
      </c>
      <c r="AH797" s="97" t="str">
        <f t="shared" ca="1" si="64"/>
        <v>Above 1 Year</v>
      </c>
    </row>
    <row r="798" spans="1:34" s="24" customFormat="1" ht="25.5" customHeight="1" x14ac:dyDescent="0.25">
      <c r="A798" s="96">
        <v>797</v>
      </c>
      <c r="B798" s="61" t="s">
        <v>2810</v>
      </c>
      <c r="C798" s="97">
        <v>0</v>
      </c>
      <c r="D798" s="97" t="s">
        <v>2689</v>
      </c>
      <c r="E798" s="97" t="s">
        <v>68</v>
      </c>
      <c r="F798" s="97" t="s">
        <v>1841</v>
      </c>
      <c r="G798" s="96" t="s">
        <v>261</v>
      </c>
      <c r="H798" s="98">
        <v>45744</v>
      </c>
      <c r="I798" s="96" t="s">
        <v>210</v>
      </c>
      <c r="J798" s="96">
        <v>2025</v>
      </c>
      <c r="K798" s="97" t="s">
        <v>94</v>
      </c>
      <c r="L798" s="97"/>
      <c r="M798" s="97" t="s">
        <v>94</v>
      </c>
      <c r="N798" s="96" t="s">
        <v>31</v>
      </c>
      <c r="O798" s="97" t="s">
        <v>32</v>
      </c>
      <c r="P798" s="98"/>
      <c r="Q798" s="96"/>
      <c r="R798" s="96"/>
      <c r="S798" s="96" t="s">
        <v>3196</v>
      </c>
      <c r="T798" s="96"/>
      <c r="U798" s="97"/>
      <c r="V798" s="97"/>
      <c r="W798" s="104" t="s">
        <v>112</v>
      </c>
      <c r="X798" s="104" t="s">
        <v>112</v>
      </c>
      <c r="Y798" s="98"/>
      <c r="Z798" s="97" t="s">
        <v>1966</v>
      </c>
      <c r="AA798" s="96" t="s">
        <v>34</v>
      </c>
      <c r="AB798" s="9">
        <f t="shared" ca="1" si="60"/>
        <v>567</v>
      </c>
      <c r="AC798" s="9" t="str">
        <f t="shared" ca="1" si="61"/>
        <v>Above 1 Year</v>
      </c>
      <c r="AD798" s="9" t="str">
        <f t="shared" ca="1" si="62"/>
        <v/>
      </c>
      <c r="AE798" s="9" t="str">
        <f t="shared" ca="1" si="63"/>
        <v/>
      </c>
      <c r="AF798" s="97" t="s">
        <v>245</v>
      </c>
      <c r="AG798" s="97" t="s">
        <v>4733</v>
      </c>
      <c r="AH798" s="97" t="str">
        <f t="shared" ca="1" si="64"/>
        <v>Above 1 Year</v>
      </c>
    </row>
    <row r="799" spans="1:34" s="24" customFormat="1" ht="25.5" customHeight="1" x14ac:dyDescent="0.25">
      <c r="A799" s="96">
        <v>798</v>
      </c>
      <c r="B799" s="61" t="s">
        <v>2808</v>
      </c>
      <c r="C799" s="97" t="s">
        <v>41</v>
      </c>
      <c r="D799" s="97" t="s">
        <v>2701</v>
      </c>
      <c r="E799" s="97" t="s">
        <v>42</v>
      </c>
      <c r="F799" s="97" t="s">
        <v>1942</v>
      </c>
      <c r="G799" s="96" t="s">
        <v>1943</v>
      </c>
      <c r="H799" s="98">
        <v>45744</v>
      </c>
      <c r="I799" s="96" t="s">
        <v>210</v>
      </c>
      <c r="J799" s="96">
        <v>2025</v>
      </c>
      <c r="K799" s="103" t="s">
        <v>115</v>
      </c>
      <c r="L799" s="97"/>
      <c r="M799" s="97" t="s">
        <v>154</v>
      </c>
      <c r="N799" s="96" t="s">
        <v>31</v>
      </c>
      <c r="O799" s="97" t="s">
        <v>32</v>
      </c>
      <c r="P799" s="98"/>
      <c r="Q799" s="96"/>
      <c r="R799" s="96"/>
      <c r="S799" s="96" t="s">
        <v>3196</v>
      </c>
      <c r="T799" s="96"/>
      <c r="U799" s="97"/>
      <c r="V799" s="97"/>
      <c r="W799" s="104" t="s">
        <v>141</v>
      </c>
      <c r="X799" s="104" t="s">
        <v>33</v>
      </c>
      <c r="Y799" s="98">
        <v>46298</v>
      </c>
      <c r="Z799" s="97" t="s">
        <v>1944</v>
      </c>
      <c r="AA799" s="96" t="s">
        <v>34</v>
      </c>
      <c r="AB799" s="9">
        <f t="shared" ca="1" si="60"/>
        <v>567</v>
      </c>
      <c r="AC799" s="9" t="str">
        <f t="shared" ca="1" si="61"/>
        <v>Above 1 Year</v>
      </c>
      <c r="AD799" s="9">
        <f t="shared" ca="1" si="62"/>
        <v>13</v>
      </c>
      <c r="AE799" s="9" t="str">
        <f t="shared" ca="1" si="63"/>
        <v>Below 45 Days</v>
      </c>
      <c r="AF799" s="97" t="s">
        <v>291</v>
      </c>
      <c r="AG799" s="97" t="s">
        <v>4734</v>
      </c>
      <c r="AH799" s="97" t="str">
        <f t="shared" si="64"/>
        <v/>
      </c>
    </row>
    <row r="800" spans="1:34" s="24" customFormat="1" ht="25.5" customHeight="1" x14ac:dyDescent="0.25">
      <c r="A800" s="96">
        <v>799</v>
      </c>
      <c r="B800" s="61" t="s">
        <v>2808</v>
      </c>
      <c r="C800" s="97" t="s">
        <v>2661</v>
      </c>
      <c r="D800" s="97" t="s">
        <v>2700</v>
      </c>
      <c r="E800" s="97" t="s">
        <v>84</v>
      </c>
      <c r="F800" s="97" t="s">
        <v>1972</v>
      </c>
      <c r="G800" s="96" t="s">
        <v>1973</v>
      </c>
      <c r="H800" s="98">
        <v>45745</v>
      </c>
      <c r="I800" s="96" t="s">
        <v>210</v>
      </c>
      <c r="J800" s="96">
        <v>2025</v>
      </c>
      <c r="K800" s="97" t="s">
        <v>115</v>
      </c>
      <c r="L800" s="97"/>
      <c r="M800" s="97" t="s">
        <v>154</v>
      </c>
      <c r="N800" s="96" t="s">
        <v>31</v>
      </c>
      <c r="O800" s="97" t="s">
        <v>32</v>
      </c>
      <c r="P800" s="98"/>
      <c r="Q800" s="96"/>
      <c r="R800" s="96"/>
      <c r="S800" s="96" t="s">
        <v>7125</v>
      </c>
      <c r="T800" s="96"/>
      <c r="U800" s="97"/>
      <c r="V800" s="97"/>
      <c r="W800" s="104" t="s">
        <v>142</v>
      </c>
      <c r="X800" s="104" t="s">
        <v>2923</v>
      </c>
      <c r="Y800" s="98"/>
      <c r="Z800" s="97" t="s">
        <v>1974</v>
      </c>
      <c r="AA800" s="96" t="s">
        <v>34</v>
      </c>
      <c r="AB800" s="9" t="str">
        <f t="shared" ca="1" si="60"/>
        <v/>
      </c>
      <c r="AC800" s="9" t="str">
        <f t="shared" si="61"/>
        <v/>
      </c>
      <c r="AD800" s="9" t="str">
        <f t="shared" ca="1" si="62"/>
        <v/>
      </c>
      <c r="AE800" s="9" t="str">
        <f t="shared" ca="1" si="63"/>
        <v/>
      </c>
      <c r="AF800" s="97" t="s">
        <v>291</v>
      </c>
      <c r="AG800" s="97" t="s">
        <v>4735</v>
      </c>
      <c r="AH800" s="97" t="str">
        <f t="shared" si="64"/>
        <v/>
      </c>
    </row>
    <row r="801" spans="1:34" s="24" customFormat="1" ht="25.5" customHeight="1" x14ac:dyDescent="0.25">
      <c r="A801" s="96">
        <v>800</v>
      </c>
      <c r="B801" s="61" t="s">
        <v>2810</v>
      </c>
      <c r="C801" s="97" t="s">
        <v>62</v>
      </c>
      <c r="D801" s="97" t="s">
        <v>2709</v>
      </c>
      <c r="E801" s="97" t="s">
        <v>106</v>
      </c>
      <c r="F801" s="97" t="s">
        <v>1785</v>
      </c>
      <c r="G801" s="96" t="s">
        <v>1354</v>
      </c>
      <c r="H801" s="98">
        <v>45745</v>
      </c>
      <c r="I801" s="96" t="s">
        <v>210</v>
      </c>
      <c r="J801" s="96">
        <v>2025</v>
      </c>
      <c r="K801" s="97" t="s">
        <v>102</v>
      </c>
      <c r="L801" s="97"/>
      <c r="M801" s="97" t="s">
        <v>49</v>
      </c>
      <c r="N801" s="96" t="s">
        <v>31</v>
      </c>
      <c r="O801" s="97" t="s">
        <v>32</v>
      </c>
      <c r="P801" s="98"/>
      <c r="Q801" s="96"/>
      <c r="R801" s="96"/>
      <c r="S801" s="96" t="s">
        <v>3196</v>
      </c>
      <c r="T801" s="96"/>
      <c r="U801" s="97"/>
      <c r="V801" s="97"/>
      <c r="W801" s="104" t="s">
        <v>112</v>
      </c>
      <c r="X801" s="104" t="s">
        <v>112</v>
      </c>
      <c r="Y801" s="98"/>
      <c r="Z801" s="97" t="s">
        <v>1975</v>
      </c>
      <c r="AA801" s="96" t="s">
        <v>34</v>
      </c>
      <c r="AB801" s="9">
        <f t="shared" ca="1" si="60"/>
        <v>566</v>
      </c>
      <c r="AC801" s="9" t="str">
        <f t="shared" ca="1" si="61"/>
        <v>Above 1 Year</v>
      </c>
      <c r="AD801" s="9" t="str">
        <f t="shared" ca="1" si="62"/>
        <v/>
      </c>
      <c r="AE801" s="9" t="str">
        <f t="shared" ca="1" si="63"/>
        <v/>
      </c>
      <c r="AF801" s="97" t="s">
        <v>207</v>
      </c>
      <c r="AG801" s="97" t="s">
        <v>4736</v>
      </c>
      <c r="AH801" s="97" t="str">
        <f t="shared" ca="1" si="64"/>
        <v>Above 1 Year</v>
      </c>
    </row>
    <row r="802" spans="1:34" s="24" customFormat="1" ht="25.5" customHeight="1" x14ac:dyDescent="0.25">
      <c r="A802" s="96">
        <v>801</v>
      </c>
      <c r="B802" s="61" t="s">
        <v>2810</v>
      </c>
      <c r="C802" s="97" t="s">
        <v>62</v>
      </c>
      <c r="D802" s="97" t="s">
        <v>2709</v>
      </c>
      <c r="E802" s="97" t="s">
        <v>106</v>
      </c>
      <c r="F802" s="97" t="s">
        <v>1566</v>
      </c>
      <c r="G802" s="96" t="s">
        <v>1354</v>
      </c>
      <c r="H802" s="98">
        <v>45745</v>
      </c>
      <c r="I802" s="96" t="s">
        <v>210</v>
      </c>
      <c r="J802" s="96">
        <v>2025</v>
      </c>
      <c r="K802" s="97" t="s">
        <v>102</v>
      </c>
      <c r="L802" s="97"/>
      <c r="M802" s="97" t="s">
        <v>49</v>
      </c>
      <c r="N802" s="96" t="s">
        <v>31</v>
      </c>
      <c r="O802" s="97" t="s">
        <v>32</v>
      </c>
      <c r="P802" s="98"/>
      <c r="Q802" s="96"/>
      <c r="R802" s="96"/>
      <c r="S802" s="96" t="s">
        <v>3196</v>
      </c>
      <c r="T802" s="96"/>
      <c r="U802" s="97"/>
      <c r="V802" s="97"/>
      <c r="W802" s="104" t="s">
        <v>112</v>
      </c>
      <c r="X802" s="104" t="s">
        <v>112</v>
      </c>
      <c r="Y802" s="98"/>
      <c r="Z802" s="97" t="s">
        <v>1976</v>
      </c>
      <c r="AA802" s="96" t="s">
        <v>34</v>
      </c>
      <c r="AB802" s="9">
        <f t="shared" ca="1" si="60"/>
        <v>566</v>
      </c>
      <c r="AC802" s="9" t="str">
        <f t="shared" ca="1" si="61"/>
        <v>Above 1 Year</v>
      </c>
      <c r="AD802" s="9" t="str">
        <f t="shared" ca="1" si="62"/>
        <v/>
      </c>
      <c r="AE802" s="9" t="str">
        <f t="shared" ca="1" si="63"/>
        <v/>
      </c>
      <c r="AF802" s="97" t="s">
        <v>207</v>
      </c>
      <c r="AG802" s="97" t="s">
        <v>4737</v>
      </c>
      <c r="AH802" s="97" t="str">
        <f t="shared" ca="1" si="64"/>
        <v>Above 1 Year</v>
      </c>
    </row>
    <row r="803" spans="1:34" s="24" customFormat="1" ht="25.5" customHeight="1" x14ac:dyDescent="0.25">
      <c r="A803" s="96">
        <v>802</v>
      </c>
      <c r="B803" s="61" t="s">
        <v>2660</v>
      </c>
      <c r="C803" s="97">
        <v>0</v>
      </c>
      <c r="D803" s="97" t="s">
        <v>2712</v>
      </c>
      <c r="E803" s="97" t="s">
        <v>28</v>
      </c>
      <c r="F803" s="97" t="s">
        <v>1780</v>
      </c>
      <c r="G803" s="96" t="s">
        <v>1977</v>
      </c>
      <c r="H803" s="98">
        <v>45745</v>
      </c>
      <c r="I803" s="96" t="s">
        <v>210</v>
      </c>
      <c r="J803" s="96">
        <v>2025</v>
      </c>
      <c r="K803" s="97" t="s">
        <v>116</v>
      </c>
      <c r="L803" s="97"/>
      <c r="M803" s="97" t="s">
        <v>116</v>
      </c>
      <c r="N803" s="96" t="s">
        <v>116</v>
      </c>
      <c r="O803" s="97" t="s">
        <v>32</v>
      </c>
      <c r="P803" s="98"/>
      <c r="Q803" s="96"/>
      <c r="R803" s="96"/>
      <c r="S803" s="96" t="s">
        <v>3196</v>
      </c>
      <c r="T803" s="96"/>
      <c r="U803" s="97"/>
      <c r="V803" s="97"/>
      <c r="W803" s="104" t="s">
        <v>33</v>
      </c>
      <c r="X803" s="104" t="s">
        <v>2664</v>
      </c>
      <c r="Y803" s="98">
        <v>46217</v>
      </c>
      <c r="Z803" s="97" t="s">
        <v>1978</v>
      </c>
      <c r="AA803" s="96" t="s">
        <v>34</v>
      </c>
      <c r="AB803" s="9">
        <f t="shared" ca="1" si="60"/>
        <v>566</v>
      </c>
      <c r="AC803" s="9" t="str">
        <f t="shared" ca="1" si="61"/>
        <v>Above 1 Year</v>
      </c>
      <c r="AD803" s="9">
        <f t="shared" ca="1" si="62"/>
        <v>94</v>
      </c>
      <c r="AE803" s="9" t="str">
        <f t="shared" ca="1" si="63"/>
        <v>Above 3 Months</v>
      </c>
      <c r="AF803" s="97" t="s">
        <v>402</v>
      </c>
      <c r="AG803" s="97" t="s">
        <v>4738</v>
      </c>
      <c r="AH803" s="97" t="str">
        <f t="shared" ca="1" si="64"/>
        <v>Above 1 Year</v>
      </c>
    </row>
    <row r="804" spans="1:34" s="24" customFormat="1" ht="25.5" customHeight="1" x14ac:dyDescent="0.25">
      <c r="A804" s="96">
        <v>803</v>
      </c>
      <c r="B804" s="61" t="s">
        <v>2810</v>
      </c>
      <c r="C804" s="97" t="s">
        <v>62</v>
      </c>
      <c r="D804" s="97" t="s">
        <v>2687</v>
      </c>
      <c r="E804" s="97" t="s">
        <v>118</v>
      </c>
      <c r="F804" s="97" t="s">
        <v>1770</v>
      </c>
      <c r="G804" s="96" t="s">
        <v>1979</v>
      </c>
      <c r="H804" s="98">
        <v>45746</v>
      </c>
      <c r="I804" s="96" t="s">
        <v>210</v>
      </c>
      <c r="J804" s="96">
        <v>2025</v>
      </c>
      <c r="K804" s="97" t="s">
        <v>103</v>
      </c>
      <c r="L804" s="97"/>
      <c r="M804" s="97" t="s">
        <v>49</v>
      </c>
      <c r="N804" s="96" t="s">
        <v>31</v>
      </c>
      <c r="O804" s="97" t="s">
        <v>32</v>
      </c>
      <c r="P804" s="98"/>
      <c r="Q804" s="96"/>
      <c r="R804" s="96"/>
      <c r="S804" s="96" t="s">
        <v>3196</v>
      </c>
      <c r="T804" s="96"/>
      <c r="U804" s="97"/>
      <c r="V804" s="97"/>
      <c r="W804" s="104" t="s">
        <v>112</v>
      </c>
      <c r="X804" s="104" t="s">
        <v>112</v>
      </c>
      <c r="Y804" s="98"/>
      <c r="Z804" s="97" t="s">
        <v>1980</v>
      </c>
      <c r="AA804" s="96" t="s">
        <v>34</v>
      </c>
      <c r="AB804" s="9">
        <f t="shared" ca="1" si="60"/>
        <v>565</v>
      </c>
      <c r="AC804" s="9" t="str">
        <f t="shared" ca="1" si="61"/>
        <v>Above 1 Year</v>
      </c>
      <c r="AD804" s="9" t="str">
        <f t="shared" ca="1" si="62"/>
        <v/>
      </c>
      <c r="AE804" s="9" t="str">
        <f t="shared" ca="1" si="63"/>
        <v/>
      </c>
      <c r="AF804" s="97" t="s">
        <v>207</v>
      </c>
      <c r="AG804" s="97" t="s">
        <v>4739</v>
      </c>
      <c r="AH804" s="97" t="str">
        <f t="shared" ca="1" si="64"/>
        <v>Above 1 Year</v>
      </c>
    </row>
    <row r="805" spans="1:34" s="24" customFormat="1" ht="25.5" customHeight="1" x14ac:dyDescent="0.25">
      <c r="A805" s="96">
        <v>804</v>
      </c>
      <c r="B805" s="61" t="s">
        <v>2808</v>
      </c>
      <c r="C805" s="97" t="s">
        <v>41</v>
      </c>
      <c r="D805" s="97" t="s">
        <v>2707</v>
      </c>
      <c r="E805" s="97" t="s">
        <v>124</v>
      </c>
      <c r="F805" s="97" t="s">
        <v>1761</v>
      </c>
      <c r="G805" s="96" t="s">
        <v>1833</v>
      </c>
      <c r="H805" s="98">
        <v>45746</v>
      </c>
      <c r="I805" s="96" t="s">
        <v>210</v>
      </c>
      <c r="J805" s="96">
        <v>2025</v>
      </c>
      <c r="K805" s="97" t="s">
        <v>43</v>
      </c>
      <c r="L805" s="97"/>
      <c r="M805" s="97" t="s">
        <v>30</v>
      </c>
      <c r="N805" s="96" t="s">
        <v>31</v>
      </c>
      <c r="O805" s="97" t="s">
        <v>32</v>
      </c>
      <c r="P805" s="98"/>
      <c r="Q805" s="96"/>
      <c r="R805" s="96"/>
      <c r="S805" s="96" t="s">
        <v>3196</v>
      </c>
      <c r="T805" s="96"/>
      <c r="U805" s="97"/>
      <c r="V805" s="97"/>
      <c r="W805" s="104" t="s">
        <v>33</v>
      </c>
      <c r="X805" s="104" t="s">
        <v>33</v>
      </c>
      <c r="Y805" s="98">
        <v>46215</v>
      </c>
      <c r="Z805" s="97" t="s">
        <v>1834</v>
      </c>
      <c r="AA805" s="96" t="s">
        <v>34</v>
      </c>
      <c r="AB805" s="9">
        <f t="shared" ca="1" si="60"/>
        <v>565</v>
      </c>
      <c r="AC805" s="9" t="str">
        <f t="shared" ca="1" si="61"/>
        <v>Above 1 Year</v>
      </c>
      <c r="AD805" s="9">
        <f t="shared" ca="1" si="62"/>
        <v>96</v>
      </c>
      <c r="AE805" s="9" t="str">
        <f t="shared" ca="1" si="63"/>
        <v>Above 3 Months</v>
      </c>
      <c r="AF805" s="97" t="s">
        <v>193</v>
      </c>
      <c r="AG805" s="97" t="s">
        <v>4740</v>
      </c>
      <c r="AH805" s="97" t="str">
        <f t="shared" si="64"/>
        <v/>
      </c>
    </row>
    <row r="806" spans="1:34" s="24" customFormat="1" ht="25.5" customHeight="1" x14ac:dyDescent="0.25">
      <c r="A806" s="96">
        <v>805</v>
      </c>
      <c r="B806" s="61" t="s">
        <v>2808</v>
      </c>
      <c r="C806" s="97" t="s">
        <v>41</v>
      </c>
      <c r="D806" s="97" t="s">
        <v>2707</v>
      </c>
      <c r="E806" s="97" t="s">
        <v>124</v>
      </c>
      <c r="F806" s="97" t="s">
        <v>1824</v>
      </c>
      <c r="G806" s="96" t="s">
        <v>1354</v>
      </c>
      <c r="H806" s="98">
        <v>45747</v>
      </c>
      <c r="I806" s="96" t="s">
        <v>210</v>
      </c>
      <c r="J806" s="96">
        <v>2025</v>
      </c>
      <c r="K806" s="103" t="s">
        <v>103</v>
      </c>
      <c r="L806" s="97"/>
      <c r="M806" s="97" t="s">
        <v>49</v>
      </c>
      <c r="N806" s="96" t="s">
        <v>31</v>
      </c>
      <c r="O806" s="97" t="s">
        <v>32</v>
      </c>
      <c r="P806" s="98">
        <v>46161</v>
      </c>
      <c r="Q806" s="96"/>
      <c r="R806" s="96"/>
      <c r="S806" s="96" t="s">
        <v>7126</v>
      </c>
      <c r="T806" s="96"/>
      <c r="U806" s="97"/>
      <c r="V806" s="97"/>
      <c r="W806" s="104" t="s">
        <v>33</v>
      </c>
      <c r="X806" s="104" t="s">
        <v>2923</v>
      </c>
      <c r="Y806" s="98"/>
      <c r="Z806" s="97" t="s">
        <v>1982</v>
      </c>
      <c r="AA806" s="96" t="s">
        <v>34</v>
      </c>
      <c r="AB806" s="9" t="str">
        <f t="shared" ca="1" si="60"/>
        <v/>
      </c>
      <c r="AC806" s="9" t="str">
        <f t="shared" si="61"/>
        <v/>
      </c>
      <c r="AD806" s="9" t="str">
        <f t="shared" ca="1" si="62"/>
        <v/>
      </c>
      <c r="AE806" s="9" t="str">
        <f t="shared" ca="1" si="63"/>
        <v/>
      </c>
      <c r="AF806" s="97" t="s">
        <v>207</v>
      </c>
      <c r="AG806" s="97" t="s">
        <v>4741</v>
      </c>
      <c r="AH806" s="97" t="str">
        <f t="shared" si="64"/>
        <v/>
      </c>
    </row>
    <row r="807" spans="1:34" s="24" customFormat="1" ht="25.5" customHeight="1" x14ac:dyDescent="0.25">
      <c r="A807" s="96">
        <v>806</v>
      </c>
      <c r="B807" s="61" t="s">
        <v>2660</v>
      </c>
      <c r="C807" s="97" t="s">
        <v>46</v>
      </c>
      <c r="D807" s="97" t="s">
        <v>2666</v>
      </c>
      <c r="E807" s="97" t="s">
        <v>47</v>
      </c>
      <c r="F807" s="97" t="s">
        <v>1867</v>
      </c>
      <c r="G807" s="96" t="s">
        <v>1983</v>
      </c>
      <c r="H807" s="98">
        <v>45749</v>
      </c>
      <c r="I807" s="96" t="s">
        <v>256</v>
      </c>
      <c r="J807" s="96">
        <v>2025</v>
      </c>
      <c r="K807" s="97" t="s">
        <v>94</v>
      </c>
      <c r="L807" s="97"/>
      <c r="M807" s="97" t="s">
        <v>94</v>
      </c>
      <c r="N807" s="96" t="s">
        <v>31</v>
      </c>
      <c r="O807" s="97" t="s">
        <v>45</v>
      </c>
      <c r="P807" s="98"/>
      <c r="Q807" s="96"/>
      <c r="R807" s="96"/>
      <c r="S807" s="96" t="s">
        <v>3196</v>
      </c>
      <c r="T807" s="96"/>
      <c r="U807" s="97"/>
      <c r="V807" s="97"/>
      <c r="W807" s="104" t="s">
        <v>112</v>
      </c>
      <c r="X807" s="104" t="s">
        <v>112</v>
      </c>
      <c r="Y807" s="98"/>
      <c r="Z807" s="97" t="s">
        <v>1984</v>
      </c>
      <c r="AA807" s="96" t="s">
        <v>34</v>
      </c>
      <c r="AB807" s="9">
        <f t="shared" ca="1" si="60"/>
        <v>562</v>
      </c>
      <c r="AC807" s="9" t="str">
        <f t="shared" ca="1" si="61"/>
        <v>Above 1 Year</v>
      </c>
      <c r="AD807" s="9" t="str">
        <f t="shared" ca="1" si="62"/>
        <v/>
      </c>
      <c r="AE807" s="9" t="str">
        <f t="shared" ca="1" si="63"/>
        <v/>
      </c>
      <c r="AF807" s="97" t="s">
        <v>245</v>
      </c>
      <c r="AG807" s="97" t="s">
        <v>4742</v>
      </c>
      <c r="AH807" s="97" t="str">
        <f t="shared" ca="1" si="64"/>
        <v>Above 1 Year</v>
      </c>
    </row>
    <row r="808" spans="1:34" s="24" customFormat="1" ht="25.5" customHeight="1" x14ac:dyDescent="0.25">
      <c r="A808" s="96">
        <v>807</v>
      </c>
      <c r="B808" s="61" t="s">
        <v>2810</v>
      </c>
      <c r="C808" s="97" t="s">
        <v>62</v>
      </c>
      <c r="D808" s="99" t="s">
        <v>2669</v>
      </c>
      <c r="E808" s="99" t="s">
        <v>63</v>
      </c>
      <c r="F808" s="99" t="s">
        <v>1950</v>
      </c>
      <c r="G808" s="100" t="s">
        <v>1845</v>
      </c>
      <c r="H808" s="101">
        <v>45749</v>
      </c>
      <c r="I808" s="100" t="s">
        <v>256</v>
      </c>
      <c r="J808" s="100">
        <v>2025</v>
      </c>
      <c r="K808" s="102" t="s">
        <v>116</v>
      </c>
      <c r="L808" s="99"/>
      <c r="M808" s="99" t="s">
        <v>116</v>
      </c>
      <c r="N808" s="100" t="s">
        <v>116</v>
      </c>
      <c r="O808" s="99" t="s">
        <v>32</v>
      </c>
      <c r="P808" s="101"/>
      <c r="Q808" s="100"/>
      <c r="R808" s="100"/>
      <c r="S808" s="96" t="s">
        <v>3196</v>
      </c>
      <c r="T808" s="100"/>
      <c r="U808" s="99"/>
      <c r="V808" s="99"/>
      <c r="W808" s="104" t="s">
        <v>50</v>
      </c>
      <c r="X808" s="104" t="s">
        <v>50</v>
      </c>
      <c r="Y808" s="98"/>
      <c r="Z808" s="99" t="s">
        <v>1985</v>
      </c>
      <c r="AA808" s="100" t="s">
        <v>34</v>
      </c>
      <c r="AB808" s="9">
        <f t="shared" ca="1" si="60"/>
        <v>562</v>
      </c>
      <c r="AC808" s="9" t="str">
        <f t="shared" ca="1" si="61"/>
        <v>Above 1 Year</v>
      </c>
      <c r="AD808" s="9" t="str">
        <f t="shared" ca="1" si="62"/>
        <v/>
      </c>
      <c r="AE808" s="9" t="str">
        <f t="shared" ca="1" si="63"/>
        <v/>
      </c>
      <c r="AF808" s="100" t="s">
        <v>402</v>
      </c>
      <c r="AG808" s="97" t="s">
        <v>4743</v>
      </c>
      <c r="AH808" s="97" t="str">
        <f t="shared" ca="1" si="64"/>
        <v>Above 1 Year</v>
      </c>
    </row>
    <row r="809" spans="1:34" s="24" customFormat="1" ht="25.5" customHeight="1" x14ac:dyDescent="0.25">
      <c r="A809" s="96">
        <v>808</v>
      </c>
      <c r="B809" s="61" t="s">
        <v>2660</v>
      </c>
      <c r="C809" s="97" t="s">
        <v>37</v>
      </c>
      <c r="D809" s="97" t="s">
        <v>2683</v>
      </c>
      <c r="E809" s="97" t="s">
        <v>90</v>
      </c>
      <c r="F809" s="97" t="s">
        <v>1986</v>
      </c>
      <c r="G809" s="96" t="s">
        <v>1864</v>
      </c>
      <c r="H809" s="98">
        <v>45750</v>
      </c>
      <c r="I809" s="96" t="s">
        <v>256</v>
      </c>
      <c r="J809" s="96">
        <v>2025</v>
      </c>
      <c r="K809" s="97" t="s">
        <v>75</v>
      </c>
      <c r="L809" s="97"/>
      <c r="M809" s="97" t="s">
        <v>54</v>
      </c>
      <c r="N809" s="96" t="s">
        <v>31</v>
      </c>
      <c r="O809" s="97" t="s">
        <v>32</v>
      </c>
      <c r="P809" s="98">
        <v>45959</v>
      </c>
      <c r="Q809" s="96"/>
      <c r="R809" s="96"/>
      <c r="S809" s="96" t="s">
        <v>3196</v>
      </c>
      <c r="T809" s="96"/>
      <c r="U809" s="97"/>
      <c r="V809" s="97"/>
      <c r="W809" s="104" t="s">
        <v>33</v>
      </c>
      <c r="X809" s="104" t="s">
        <v>33</v>
      </c>
      <c r="Y809" s="98">
        <v>45959</v>
      </c>
      <c r="Z809" s="97" t="s">
        <v>1987</v>
      </c>
      <c r="AA809" s="96" t="s">
        <v>34</v>
      </c>
      <c r="AB809" s="9">
        <f t="shared" ca="1" si="60"/>
        <v>561</v>
      </c>
      <c r="AC809" s="9" t="str">
        <f t="shared" ca="1" si="61"/>
        <v>Above 1 Year</v>
      </c>
      <c r="AD809" s="9">
        <f t="shared" ca="1" si="62"/>
        <v>352</v>
      </c>
      <c r="AE809" s="9" t="str">
        <f t="shared" ca="1" si="63"/>
        <v>Above 6 Months</v>
      </c>
      <c r="AF809" s="97" t="s">
        <v>216</v>
      </c>
      <c r="AG809" s="97" t="s">
        <v>4744</v>
      </c>
      <c r="AH809" s="97" t="str">
        <f t="shared" si="64"/>
        <v/>
      </c>
    </row>
    <row r="810" spans="1:34" s="24" customFormat="1" ht="25.5" customHeight="1" x14ac:dyDescent="0.25">
      <c r="A810" s="96">
        <v>809</v>
      </c>
      <c r="B810" s="61" t="s">
        <v>2660</v>
      </c>
      <c r="C810" s="97" t="s">
        <v>37</v>
      </c>
      <c r="D810" s="99" t="s">
        <v>2683</v>
      </c>
      <c r="E810" s="99" t="s">
        <v>90</v>
      </c>
      <c r="F810" s="99" t="s">
        <v>1852</v>
      </c>
      <c r="G810" s="100" t="s">
        <v>1988</v>
      </c>
      <c r="H810" s="101">
        <v>45750</v>
      </c>
      <c r="I810" s="100" t="s">
        <v>256</v>
      </c>
      <c r="J810" s="100">
        <v>2025</v>
      </c>
      <c r="K810" s="102" t="s">
        <v>75</v>
      </c>
      <c r="L810" s="99"/>
      <c r="M810" s="99" t="s">
        <v>54</v>
      </c>
      <c r="N810" s="100" t="s">
        <v>31</v>
      </c>
      <c r="O810" s="99" t="s">
        <v>32</v>
      </c>
      <c r="P810" s="101">
        <v>45959</v>
      </c>
      <c r="Q810" s="100"/>
      <c r="R810" s="100"/>
      <c r="S810" s="96" t="s">
        <v>3196</v>
      </c>
      <c r="T810" s="100"/>
      <c r="U810" s="99"/>
      <c r="V810" s="99"/>
      <c r="W810" s="104" t="s">
        <v>33</v>
      </c>
      <c r="X810" s="104" t="s">
        <v>33</v>
      </c>
      <c r="Y810" s="98">
        <v>45959</v>
      </c>
      <c r="Z810" s="99" t="s">
        <v>1989</v>
      </c>
      <c r="AA810" s="100" t="s">
        <v>34</v>
      </c>
      <c r="AB810" s="9">
        <f t="shared" ca="1" si="60"/>
        <v>561</v>
      </c>
      <c r="AC810" s="9" t="str">
        <f t="shared" ca="1" si="61"/>
        <v>Above 1 Year</v>
      </c>
      <c r="AD810" s="9">
        <f t="shared" ca="1" si="62"/>
        <v>352</v>
      </c>
      <c r="AE810" s="9" t="str">
        <f t="shared" ca="1" si="63"/>
        <v>Above 6 Months</v>
      </c>
      <c r="AF810" s="100" t="s">
        <v>216</v>
      </c>
      <c r="AG810" s="97" t="s">
        <v>4745</v>
      </c>
      <c r="AH810" s="97" t="str">
        <f t="shared" si="64"/>
        <v/>
      </c>
    </row>
    <row r="811" spans="1:34" s="24" customFormat="1" ht="25.5" customHeight="1" x14ac:dyDescent="0.25">
      <c r="A811" s="96">
        <v>810</v>
      </c>
      <c r="B811" s="61" t="s">
        <v>2808</v>
      </c>
      <c r="C811" s="97" t="s">
        <v>2661</v>
      </c>
      <c r="D811" s="97" t="s">
        <v>2692</v>
      </c>
      <c r="E811" s="97" t="s">
        <v>89</v>
      </c>
      <c r="F811" s="97" t="s">
        <v>1839</v>
      </c>
      <c r="G811" s="96" t="s">
        <v>1340</v>
      </c>
      <c r="H811" s="98">
        <v>45750</v>
      </c>
      <c r="I811" s="96" t="s">
        <v>256</v>
      </c>
      <c r="J811" s="96">
        <v>2025</v>
      </c>
      <c r="K811" s="97" t="s">
        <v>53</v>
      </c>
      <c r="L811" s="97"/>
      <c r="M811" s="97" t="s">
        <v>54</v>
      </c>
      <c r="N811" s="96" t="s">
        <v>31</v>
      </c>
      <c r="O811" s="97" t="s">
        <v>32</v>
      </c>
      <c r="P811" s="98">
        <v>46017</v>
      </c>
      <c r="Q811" s="96"/>
      <c r="R811" s="96"/>
      <c r="S811" s="96" t="s">
        <v>3196</v>
      </c>
      <c r="T811" s="96"/>
      <c r="U811" s="97"/>
      <c r="V811" s="97"/>
      <c r="W811" s="104" t="s">
        <v>33</v>
      </c>
      <c r="X811" s="104" t="s">
        <v>33</v>
      </c>
      <c r="Y811" s="98">
        <v>46017</v>
      </c>
      <c r="Z811" s="97" t="s">
        <v>1990</v>
      </c>
      <c r="AA811" s="96" t="s">
        <v>34</v>
      </c>
      <c r="AB811" s="9">
        <f t="shared" ca="1" si="60"/>
        <v>561</v>
      </c>
      <c r="AC811" s="9" t="str">
        <f t="shared" ca="1" si="61"/>
        <v>Above 1 Year</v>
      </c>
      <c r="AD811" s="9">
        <f t="shared" ca="1" si="62"/>
        <v>294</v>
      </c>
      <c r="AE811" s="9" t="str">
        <f t="shared" ca="1" si="63"/>
        <v>Above 6 Months</v>
      </c>
      <c r="AF811" s="97" t="s">
        <v>216</v>
      </c>
      <c r="AG811" s="97" t="s">
        <v>4746</v>
      </c>
      <c r="AH811" s="97" t="str">
        <f t="shared" si="64"/>
        <v/>
      </c>
    </row>
    <row r="812" spans="1:34" s="24" customFormat="1" ht="25.5" customHeight="1" x14ac:dyDescent="0.25">
      <c r="A812" s="96">
        <v>811</v>
      </c>
      <c r="B812" s="61" t="s">
        <v>2660</v>
      </c>
      <c r="C812" s="97" t="s">
        <v>37</v>
      </c>
      <c r="D812" s="97" t="s">
        <v>2671</v>
      </c>
      <c r="E812" s="97" t="s">
        <v>38</v>
      </c>
      <c r="F812" s="97" t="s">
        <v>1992</v>
      </c>
      <c r="G812" s="96" t="s">
        <v>1354</v>
      </c>
      <c r="H812" s="98">
        <v>45751</v>
      </c>
      <c r="I812" s="96" t="s">
        <v>256</v>
      </c>
      <c r="J812" s="96">
        <v>2025</v>
      </c>
      <c r="K812" s="97" t="s">
        <v>103</v>
      </c>
      <c r="L812" s="97"/>
      <c r="M812" s="97" t="s">
        <v>49</v>
      </c>
      <c r="N812" s="96" t="s">
        <v>31</v>
      </c>
      <c r="O812" s="97" t="s">
        <v>32</v>
      </c>
      <c r="P812" s="98"/>
      <c r="Q812" s="96"/>
      <c r="R812" s="96"/>
      <c r="S812" s="96" t="s">
        <v>3196</v>
      </c>
      <c r="T812" s="96"/>
      <c r="U812" s="97"/>
      <c r="V812" s="97"/>
      <c r="W812" s="104" t="s">
        <v>112</v>
      </c>
      <c r="X812" s="104" t="s">
        <v>112</v>
      </c>
      <c r="Y812" s="98"/>
      <c r="Z812" s="97" t="s">
        <v>1993</v>
      </c>
      <c r="AA812" s="96" t="s">
        <v>34</v>
      </c>
      <c r="AB812" s="9">
        <f t="shared" ca="1" si="60"/>
        <v>560</v>
      </c>
      <c r="AC812" s="9" t="str">
        <f t="shared" ca="1" si="61"/>
        <v>Above 1 Year</v>
      </c>
      <c r="AD812" s="9" t="str">
        <f t="shared" ca="1" si="62"/>
        <v/>
      </c>
      <c r="AE812" s="9" t="str">
        <f t="shared" ca="1" si="63"/>
        <v/>
      </c>
      <c r="AF812" s="97" t="s">
        <v>207</v>
      </c>
      <c r="AG812" s="97" t="s">
        <v>4747</v>
      </c>
      <c r="AH812" s="97" t="str">
        <f t="shared" ca="1" si="64"/>
        <v>Above 1 Year</v>
      </c>
    </row>
    <row r="813" spans="1:34" s="24" customFormat="1" ht="25.5" customHeight="1" x14ac:dyDescent="0.25">
      <c r="A813" s="96">
        <v>812</v>
      </c>
      <c r="B813" s="61" t="s">
        <v>2660</v>
      </c>
      <c r="C813" s="97" t="s">
        <v>37</v>
      </c>
      <c r="D813" s="97" t="s">
        <v>2671</v>
      </c>
      <c r="E813" s="97" t="s">
        <v>38</v>
      </c>
      <c r="F813" s="97" t="s">
        <v>1805</v>
      </c>
      <c r="G813" s="96" t="s">
        <v>1474</v>
      </c>
      <c r="H813" s="98">
        <v>45751</v>
      </c>
      <c r="I813" s="96" t="s">
        <v>256</v>
      </c>
      <c r="J813" s="96">
        <v>2025</v>
      </c>
      <c r="K813" s="97" t="s">
        <v>103</v>
      </c>
      <c r="L813" s="97"/>
      <c r="M813" s="97" t="s">
        <v>49</v>
      </c>
      <c r="N813" s="96" t="s">
        <v>31</v>
      </c>
      <c r="O813" s="97" t="s">
        <v>32</v>
      </c>
      <c r="P813" s="98"/>
      <c r="Q813" s="96"/>
      <c r="R813" s="96"/>
      <c r="S813" s="96" t="s">
        <v>3196</v>
      </c>
      <c r="T813" s="96"/>
      <c r="U813" s="97"/>
      <c r="V813" s="97"/>
      <c r="W813" s="104" t="s">
        <v>112</v>
      </c>
      <c r="X813" s="104" t="s">
        <v>112</v>
      </c>
      <c r="Y813" s="98"/>
      <c r="Z813" s="97" t="s">
        <v>1994</v>
      </c>
      <c r="AA813" s="96" t="s">
        <v>34</v>
      </c>
      <c r="AB813" s="9">
        <f t="shared" ca="1" si="60"/>
        <v>560</v>
      </c>
      <c r="AC813" s="9" t="str">
        <f t="shared" ca="1" si="61"/>
        <v>Above 1 Year</v>
      </c>
      <c r="AD813" s="9" t="str">
        <f t="shared" ca="1" si="62"/>
        <v/>
      </c>
      <c r="AE813" s="9" t="str">
        <f t="shared" ca="1" si="63"/>
        <v/>
      </c>
      <c r="AF813" s="97" t="s">
        <v>207</v>
      </c>
      <c r="AG813" s="97" t="s">
        <v>4748</v>
      </c>
      <c r="AH813" s="97" t="str">
        <f t="shared" ca="1" si="64"/>
        <v>Above 1 Year</v>
      </c>
    </row>
    <row r="814" spans="1:34" s="24" customFormat="1" ht="25.5" customHeight="1" x14ac:dyDescent="0.25">
      <c r="A814" s="96">
        <v>813</v>
      </c>
      <c r="B814" s="61" t="s">
        <v>2660</v>
      </c>
      <c r="C814" s="97" t="s">
        <v>183</v>
      </c>
      <c r="D814" s="99" t="s">
        <v>2677</v>
      </c>
      <c r="E814" s="99" t="s">
        <v>69</v>
      </c>
      <c r="F814" s="99" t="s">
        <v>1852</v>
      </c>
      <c r="G814" s="100" t="s">
        <v>1315</v>
      </c>
      <c r="H814" s="101">
        <v>45751</v>
      </c>
      <c r="I814" s="100" t="s">
        <v>256</v>
      </c>
      <c r="J814" s="100">
        <v>2025</v>
      </c>
      <c r="K814" s="102" t="s">
        <v>70</v>
      </c>
      <c r="L814" s="99"/>
      <c r="M814" s="99" t="s">
        <v>70</v>
      </c>
      <c r="N814" s="100" t="s">
        <v>70</v>
      </c>
      <c r="O814" s="99" t="s">
        <v>32</v>
      </c>
      <c r="P814" s="101"/>
      <c r="Q814" s="100"/>
      <c r="R814" s="100"/>
      <c r="S814" s="96" t="s">
        <v>3196</v>
      </c>
      <c r="T814" s="100"/>
      <c r="U814" s="99"/>
      <c r="V814" s="99"/>
      <c r="W814" s="104" t="s">
        <v>112</v>
      </c>
      <c r="X814" s="104" t="s">
        <v>112</v>
      </c>
      <c r="Y814" s="98"/>
      <c r="Z814" s="99" t="s">
        <v>2059</v>
      </c>
      <c r="AA814" s="100" t="s">
        <v>34</v>
      </c>
      <c r="AB814" s="9">
        <f t="shared" ca="1" si="60"/>
        <v>560</v>
      </c>
      <c r="AC814" s="9" t="str">
        <f t="shared" ca="1" si="61"/>
        <v>Above 1 Year</v>
      </c>
      <c r="AD814" s="9" t="str">
        <f t="shared" ca="1" si="62"/>
        <v/>
      </c>
      <c r="AE814" s="9" t="str">
        <f t="shared" ca="1" si="63"/>
        <v/>
      </c>
      <c r="AF814" s="100" t="s">
        <v>254</v>
      </c>
      <c r="AG814" s="97" t="s">
        <v>4749</v>
      </c>
      <c r="AH814" s="97" t="str">
        <f t="shared" ca="1" si="64"/>
        <v>Above 1 Year</v>
      </c>
    </row>
    <row r="815" spans="1:34" s="24" customFormat="1" ht="25.5" customHeight="1" x14ac:dyDescent="0.25">
      <c r="A815" s="96">
        <v>814</v>
      </c>
      <c r="B815" s="61" t="s">
        <v>2808</v>
      </c>
      <c r="C815" s="97" t="s">
        <v>2661</v>
      </c>
      <c r="D815" s="97" t="s">
        <v>2692</v>
      </c>
      <c r="E815" s="97" t="s">
        <v>89</v>
      </c>
      <c r="F815" s="97" t="s">
        <v>1841</v>
      </c>
      <c r="G815" s="96" t="s">
        <v>1027</v>
      </c>
      <c r="H815" s="98">
        <v>45751</v>
      </c>
      <c r="I815" s="96" t="s">
        <v>256</v>
      </c>
      <c r="J815" s="96">
        <v>2025</v>
      </c>
      <c r="K815" s="97" t="s">
        <v>48</v>
      </c>
      <c r="L815" s="97"/>
      <c r="M815" s="97" t="s">
        <v>49</v>
      </c>
      <c r="N815" s="96" t="s">
        <v>31</v>
      </c>
      <c r="O815" s="97" t="s">
        <v>32</v>
      </c>
      <c r="P815" s="98"/>
      <c r="Q815" s="96"/>
      <c r="R815" s="96"/>
      <c r="S815" s="96" t="s">
        <v>3196</v>
      </c>
      <c r="T815" s="96"/>
      <c r="U815" s="97"/>
      <c r="V815" s="97"/>
      <c r="W815" s="104" t="s">
        <v>33</v>
      </c>
      <c r="X815" s="104" t="s">
        <v>33</v>
      </c>
      <c r="Y815" s="98">
        <v>46090</v>
      </c>
      <c r="Z815" s="97" t="s">
        <v>1995</v>
      </c>
      <c r="AA815" s="96" t="s">
        <v>34</v>
      </c>
      <c r="AB815" s="9">
        <f t="shared" ca="1" si="60"/>
        <v>560</v>
      </c>
      <c r="AC815" s="9" t="str">
        <f t="shared" ca="1" si="61"/>
        <v>Above 1 Year</v>
      </c>
      <c r="AD815" s="9">
        <f t="shared" ca="1" si="62"/>
        <v>221</v>
      </c>
      <c r="AE815" s="9" t="str">
        <f t="shared" ca="1" si="63"/>
        <v>Above 6 Months</v>
      </c>
      <c r="AF815" s="97" t="s">
        <v>207</v>
      </c>
      <c r="AG815" s="97" t="s">
        <v>4750</v>
      </c>
      <c r="AH815" s="97" t="str">
        <f t="shared" si="64"/>
        <v/>
      </c>
    </row>
    <row r="816" spans="1:34" s="24" customFormat="1" ht="25.5" customHeight="1" x14ac:dyDescent="0.25">
      <c r="A816" s="96">
        <v>815</v>
      </c>
      <c r="B816" s="61" t="s">
        <v>2808</v>
      </c>
      <c r="C816" s="97" t="s">
        <v>2661</v>
      </c>
      <c r="D816" s="97" t="s">
        <v>2692</v>
      </c>
      <c r="E816" s="97" t="s">
        <v>89</v>
      </c>
      <c r="F816" s="97" t="s">
        <v>1997</v>
      </c>
      <c r="G816" s="96" t="s">
        <v>1649</v>
      </c>
      <c r="H816" s="98">
        <v>45753</v>
      </c>
      <c r="I816" s="96" t="s">
        <v>256</v>
      </c>
      <c r="J816" s="96">
        <v>2025</v>
      </c>
      <c r="K816" s="97" t="s">
        <v>80</v>
      </c>
      <c r="L816" s="97"/>
      <c r="M816" s="97" t="s">
        <v>154</v>
      </c>
      <c r="N816" s="96" t="s">
        <v>31</v>
      </c>
      <c r="O816" s="97" t="s">
        <v>32</v>
      </c>
      <c r="P816" s="98">
        <v>45852</v>
      </c>
      <c r="Q816" s="96"/>
      <c r="R816" s="96"/>
      <c r="S816" s="96" t="s">
        <v>3196</v>
      </c>
      <c r="T816" s="96"/>
      <c r="U816" s="97"/>
      <c r="V816" s="97"/>
      <c r="W816" s="104" t="s">
        <v>33</v>
      </c>
      <c r="X816" s="104" t="s">
        <v>33</v>
      </c>
      <c r="Y816" s="98">
        <v>45852</v>
      </c>
      <c r="Z816" s="97" t="s">
        <v>1998</v>
      </c>
      <c r="AA816" s="96" t="s">
        <v>34</v>
      </c>
      <c r="AB816" s="9">
        <f t="shared" ca="1" si="60"/>
        <v>558</v>
      </c>
      <c r="AC816" s="9" t="str">
        <f t="shared" ca="1" si="61"/>
        <v>Above 1 Year</v>
      </c>
      <c r="AD816" s="9">
        <f t="shared" ca="1" si="62"/>
        <v>459</v>
      </c>
      <c r="AE816" s="9" t="str">
        <f t="shared" ca="1" si="63"/>
        <v>Above 1 Year</v>
      </c>
      <c r="AF816" s="97" t="s">
        <v>291</v>
      </c>
      <c r="AG816" s="97" t="s">
        <v>4751</v>
      </c>
      <c r="AH816" s="97" t="str">
        <f t="shared" si="64"/>
        <v/>
      </c>
    </row>
    <row r="817" spans="1:34" s="24" customFormat="1" ht="25.5" customHeight="1" x14ac:dyDescent="0.25">
      <c r="A817" s="96">
        <v>816</v>
      </c>
      <c r="B817" s="61" t="s">
        <v>2660</v>
      </c>
      <c r="C817" s="97" t="s">
        <v>183</v>
      </c>
      <c r="D817" s="97" t="s">
        <v>3038</v>
      </c>
      <c r="E817" s="97" t="s">
        <v>61</v>
      </c>
      <c r="F817" s="97" t="s">
        <v>1813</v>
      </c>
      <c r="G817" s="96" t="s">
        <v>299</v>
      </c>
      <c r="H817" s="98">
        <v>45754</v>
      </c>
      <c r="I817" s="96" t="s">
        <v>256</v>
      </c>
      <c r="J817" s="96">
        <v>2025</v>
      </c>
      <c r="K817" s="97" t="s">
        <v>94</v>
      </c>
      <c r="L817" s="97"/>
      <c r="M817" s="97" t="s">
        <v>94</v>
      </c>
      <c r="N817" s="96" t="s">
        <v>31</v>
      </c>
      <c r="O817" s="97" t="s">
        <v>32</v>
      </c>
      <c r="P817" s="98"/>
      <c r="Q817" s="96"/>
      <c r="R817" s="96"/>
      <c r="S817" s="96" t="s">
        <v>3196</v>
      </c>
      <c r="T817" s="96"/>
      <c r="U817" s="97"/>
      <c r="V817" s="97"/>
      <c r="W817" s="104" t="s">
        <v>112</v>
      </c>
      <c r="X817" s="104" t="s">
        <v>112</v>
      </c>
      <c r="Y817" s="98"/>
      <c r="Z817" s="97" t="s">
        <v>1999</v>
      </c>
      <c r="AA817" s="96" t="s">
        <v>34</v>
      </c>
      <c r="AB817" s="9">
        <f t="shared" ca="1" si="60"/>
        <v>557</v>
      </c>
      <c r="AC817" s="9" t="str">
        <f t="shared" ca="1" si="61"/>
        <v>Above 1 Year</v>
      </c>
      <c r="AD817" s="9" t="str">
        <f t="shared" ca="1" si="62"/>
        <v/>
      </c>
      <c r="AE817" s="9" t="str">
        <f t="shared" ca="1" si="63"/>
        <v/>
      </c>
      <c r="AF817" s="97" t="s">
        <v>245</v>
      </c>
      <c r="AG817" s="97" t="s">
        <v>4752</v>
      </c>
      <c r="AH817" s="97" t="str">
        <f t="shared" ca="1" si="64"/>
        <v>Above 1 Year</v>
      </c>
    </row>
    <row r="818" spans="1:34" s="24" customFormat="1" ht="25.5" customHeight="1" x14ac:dyDescent="0.25">
      <c r="A818" s="96">
        <v>817</v>
      </c>
      <c r="B818" s="61" t="s">
        <v>2660</v>
      </c>
      <c r="C818" s="97" t="s">
        <v>37</v>
      </c>
      <c r="D818" s="97" t="s">
        <v>2683</v>
      </c>
      <c r="E818" s="97" t="s">
        <v>90</v>
      </c>
      <c r="F818" s="97" t="s">
        <v>1443</v>
      </c>
      <c r="G818" s="96" t="s">
        <v>1396</v>
      </c>
      <c r="H818" s="98">
        <v>45757</v>
      </c>
      <c r="I818" s="96" t="s">
        <v>256</v>
      </c>
      <c r="J818" s="96">
        <v>2025</v>
      </c>
      <c r="K818" s="97" t="s">
        <v>39</v>
      </c>
      <c r="L818" s="97"/>
      <c r="M818" s="97" t="s">
        <v>39</v>
      </c>
      <c r="N818" s="96" t="s">
        <v>31</v>
      </c>
      <c r="O818" s="97" t="s">
        <v>32</v>
      </c>
      <c r="P818" s="98">
        <v>46112</v>
      </c>
      <c r="Q818" s="96"/>
      <c r="R818" s="96"/>
      <c r="S818" s="96" t="s">
        <v>7126</v>
      </c>
      <c r="T818" s="96"/>
      <c r="U818" s="97"/>
      <c r="V818" s="97"/>
      <c r="W818" s="104" t="s">
        <v>33</v>
      </c>
      <c r="X818" s="104" t="s">
        <v>2923</v>
      </c>
      <c r="Y818" s="98"/>
      <c r="Z818" s="97" t="s">
        <v>2003</v>
      </c>
      <c r="AA818" s="96" t="s">
        <v>34</v>
      </c>
      <c r="AB818" s="9" t="str">
        <f t="shared" ca="1" si="60"/>
        <v/>
      </c>
      <c r="AC818" s="9" t="str">
        <f t="shared" si="61"/>
        <v/>
      </c>
      <c r="AD818" s="9" t="str">
        <f t="shared" ca="1" si="62"/>
        <v/>
      </c>
      <c r="AE818" s="9" t="str">
        <f t="shared" ca="1" si="63"/>
        <v/>
      </c>
      <c r="AF818" s="97" t="s">
        <v>203</v>
      </c>
      <c r="AG818" s="97" t="s">
        <v>4753</v>
      </c>
      <c r="AH818" s="97" t="str">
        <f t="shared" si="64"/>
        <v/>
      </c>
    </row>
    <row r="819" spans="1:34" s="24" customFormat="1" ht="25.5" customHeight="1" x14ac:dyDescent="0.25">
      <c r="A819" s="96">
        <v>818</v>
      </c>
      <c r="B819" s="61" t="s">
        <v>2810</v>
      </c>
      <c r="C819" s="97">
        <v>0</v>
      </c>
      <c r="D819" s="97" t="s">
        <v>2688</v>
      </c>
      <c r="E819" s="97" t="s">
        <v>68</v>
      </c>
      <c r="F819" s="97" t="s">
        <v>2015</v>
      </c>
      <c r="G819" s="96" t="s">
        <v>264</v>
      </c>
      <c r="H819" s="98">
        <v>45758</v>
      </c>
      <c r="I819" s="96" t="s">
        <v>256</v>
      </c>
      <c r="J819" s="96">
        <v>2025</v>
      </c>
      <c r="K819" s="97" t="s">
        <v>59</v>
      </c>
      <c r="L819" s="97" t="s">
        <v>265</v>
      </c>
      <c r="M819" s="97" t="s">
        <v>59</v>
      </c>
      <c r="N819" s="96" t="s">
        <v>60</v>
      </c>
      <c r="O819" s="97" t="s">
        <v>32</v>
      </c>
      <c r="P819" s="98"/>
      <c r="Q819" s="96"/>
      <c r="R819" s="96"/>
      <c r="S819" s="96" t="s">
        <v>7125</v>
      </c>
      <c r="T819" s="96"/>
      <c r="U819" s="97"/>
      <c r="V819" s="97"/>
      <c r="W819" s="104" t="s">
        <v>112</v>
      </c>
      <c r="X819" s="104" t="s">
        <v>2923</v>
      </c>
      <c r="Y819" s="98"/>
      <c r="Z819" s="97" t="s">
        <v>2060</v>
      </c>
      <c r="AA819" s="96" t="s">
        <v>34</v>
      </c>
      <c r="AB819" s="9" t="str">
        <f t="shared" ca="1" si="60"/>
        <v/>
      </c>
      <c r="AC819" s="9" t="str">
        <f t="shared" si="61"/>
        <v/>
      </c>
      <c r="AD819" s="9" t="str">
        <f t="shared" ca="1" si="62"/>
        <v/>
      </c>
      <c r="AE819" s="9" t="str">
        <f t="shared" ca="1" si="63"/>
        <v/>
      </c>
      <c r="AF819" s="97" t="s">
        <v>229</v>
      </c>
      <c r="AG819" s="97" t="s">
        <v>4754</v>
      </c>
      <c r="AH819" s="97" t="str">
        <f t="shared" si="64"/>
        <v/>
      </c>
    </row>
    <row r="820" spans="1:34" s="24" customFormat="1" ht="25.5" customHeight="1" x14ac:dyDescent="0.25">
      <c r="A820" s="96">
        <v>819</v>
      </c>
      <c r="B820" s="61" t="s">
        <v>2810</v>
      </c>
      <c r="C820" s="97" t="s">
        <v>186</v>
      </c>
      <c r="D820" s="99" t="s">
        <v>3035</v>
      </c>
      <c r="E820" s="99" t="s">
        <v>65</v>
      </c>
      <c r="F820" s="99" t="s">
        <v>1326</v>
      </c>
      <c r="G820" s="100" t="s">
        <v>845</v>
      </c>
      <c r="H820" s="101">
        <v>45759</v>
      </c>
      <c r="I820" s="100" t="s">
        <v>256</v>
      </c>
      <c r="J820" s="100">
        <v>2025</v>
      </c>
      <c r="K820" s="102" t="s">
        <v>116</v>
      </c>
      <c r="L820" s="99"/>
      <c r="M820" s="99" t="s">
        <v>116</v>
      </c>
      <c r="N820" s="100" t="s">
        <v>116</v>
      </c>
      <c r="O820" s="99" t="s">
        <v>32</v>
      </c>
      <c r="P820" s="101"/>
      <c r="Q820" s="100"/>
      <c r="R820" s="100"/>
      <c r="S820" s="96" t="s">
        <v>3196</v>
      </c>
      <c r="T820" s="100"/>
      <c r="U820" s="99"/>
      <c r="V820" s="99"/>
      <c r="W820" s="104" t="s">
        <v>50</v>
      </c>
      <c r="X820" s="104" t="s">
        <v>50</v>
      </c>
      <c r="Y820" s="98"/>
      <c r="Z820" s="99" t="s">
        <v>2006</v>
      </c>
      <c r="AA820" s="100" t="s">
        <v>34</v>
      </c>
      <c r="AB820" s="9">
        <f t="shared" ca="1" si="60"/>
        <v>552</v>
      </c>
      <c r="AC820" s="9" t="str">
        <f t="shared" ca="1" si="61"/>
        <v>Above 1 Year</v>
      </c>
      <c r="AD820" s="9" t="str">
        <f t="shared" ca="1" si="62"/>
        <v/>
      </c>
      <c r="AE820" s="9" t="str">
        <f t="shared" ca="1" si="63"/>
        <v/>
      </c>
      <c r="AF820" s="100" t="s">
        <v>402</v>
      </c>
      <c r="AG820" s="97" t="s">
        <v>4755</v>
      </c>
      <c r="AH820" s="97" t="str">
        <f t="shared" ca="1" si="64"/>
        <v>Above 1 Year</v>
      </c>
    </row>
    <row r="821" spans="1:34" s="24" customFormat="1" ht="25.5" customHeight="1" x14ac:dyDescent="0.25">
      <c r="A821" s="96">
        <v>820</v>
      </c>
      <c r="B821" s="61" t="s">
        <v>2660</v>
      </c>
      <c r="C821" s="97" t="s">
        <v>37</v>
      </c>
      <c r="D821" s="97" t="s">
        <v>2683</v>
      </c>
      <c r="E821" s="97" t="s">
        <v>90</v>
      </c>
      <c r="F821" s="97" t="s">
        <v>1457</v>
      </c>
      <c r="G821" s="96" t="s">
        <v>707</v>
      </c>
      <c r="H821" s="98">
        <v>45760</v>
      </c>
      <c r="I821" s="96" t="s">
        <v>256</v>
      </c>
      <c r="J821" s="96">
        <v>2025</v>
      </c>
      <c r="K821" s="97" t="s">
        <v>71</v>
      </c>
      <c r="L821" s="97"/>
      <c r="M821" s="97" t="s">
        <v>72</v>
      </c>
      <c r="N821" s="96" t="s">
        <v>31</v>
      </c>
      <c r="O821" s="97" t="s">
        <v>32</v>
      </c>
      <c r="P821" s="98"/>
      <c r="Q821" s="96"/>
      <c r="R821" s="96"/>
      <c r="S821" s="96" t="s">
        <v>3196</v>
      </c>
      <c r="T821" s="96"/>
      <c r="U821" s="97"/>
      <c r="V821" s="97"/>
      <c r="W821" s="104" t="s">
        <v>50</v>
      </c>
      <c r="X821" s="104" t="s">
        <v>50</v>
      </c>
      <c r="Y821" s="98"/>
      <c r="Z821" s="97" t="s">
        <v>2007</v>
      </c>
      <c r="AA821" s="96" t="s">
        <v>34</v>
      </c>
      <c r="AB821" s="9">
        <f t="shared" ca="1" si="60"/>
        <v>551</v>
      </c>
      <c r="AC821" s="9" t="str">
        <f t="shared" ca="1" si="61"/>
        <v>Above 1 Year</v>
      </c>
      <c r="AD821" s="9" t="str">
        <f t="shared" ca="1" si="62"/>
        <v/>
      </c>
      <c r="AE821" s="9" t="str">
        <f t="shared" ca="1" si="63"/>
        <v/>
      </c>
      <c r="AF821" s="97" t="s">
        <v>378</v>
      </c>
      <c r="AG821" s="97" t="s">
        <v>4756</v>
      </c>
      <c r="AH821" s="97" t="str">
        <f t="shared" ca="1" si="64"/>
        <v>Above 1 Year</v>
      </c>
    </row>
    <row r="822" spans="1:34" s="24" customFormat="1" ht="25.5" customHeight="1" x14ac:dyDescent="0.25">
      <c r="A822" s="96">
        <v>821</v>
      </c>
      <c r="B822" s="61" t="s">
        <v>2810</v>
      </c>
      <c r="C822" s="97" t="s">
        <v>62</v>
      </c>
      <c r="D822" s="97" t="s">
        <v>2687</v>
      </c>
      <c r="E822" s="97" t="s">
        <v>118</v>
      </c>
      <c r="F822" s="97" t="s">
        <v>515</v>
      </c>
      <c r="G822" s="96" t="s">
        <v>1354</v>
      </c>
      <c r="H822" s="98">
        <v>45760</v>
      </c>
      <c r="I822" s="96" t="s">
        <v>256</v>
      </c>
      <c r="J822" s="96">
        <v>2025</v>
      </c>
      <c r="K822" s="97" t="s">
        <v>103</v>
      </c>
      <c r="L822" s="97"/>
      <c r="M822" s="97" t="s">
        <v>49</v>
      </c>
      <c r="N822" s="96" t="s">
        <v>31</v>
      </c>
      <c r="O822" s="97" t="s">
        <v>32</v>
      </c>
      <c r="P822" s="98"/>
      <c r="Q822" s="96"/>
      <c r="R822" s="96"/>
      <c r="S822" s="96" t="s">
        <v>3196</v>
      </c>
      <c r="T822" s="96"/>
      <c r="U822" s="97"/>
      <c r="V822" s="97"/>
      <c r="W822" s="104" t="s">
        <v>112</v>
      </c>
      <c r="X822" s="104" t="s">
        <v>112</v>
      </c>
      <c r="Y822" s="98"/>
      <c r="Z822" s="97" t="s">
        <v>2008</v>
      </c>
      <c r="AA822" s="96" t="s">
        <v>34</v>
      </c>
      <c r="AB822" s="9">
        <f t="shared" ca="1" si="60"/>
        <v>551</v>
      </c>
      <c r="AC822" s="9" t="str">
        <f t="shared" ca="1" si="61"/>
        <v>Above 1 Year</v>
      </c>
      <c r="AD822" s="9" t="str">
        <f t="shared" ca="1" si="62"/>
        <v/>
      </c>
      <c r="AE822" s="9" t="str">
        <f t="shared" ca="1" si="63"/>
        <v/>
      </c>
      <c r="AF822" s="97" t="s">
        <v>207</v>
      </c>
      <c r="AG822" s="97" t="s">
        <v>4757</v>
      </c>
      <c r="AH822" s="97" t="str">
        <f t="shared" ca="1" si="64"/>
        <v>Above 1 Year</v>
      </c>
    </row>
    <row r="823" spans="1:34" s="24" customFormat="1" ht="25.5" customHeight="1" x14ac:dyDescent="0.25">
      <c r="A823" s="96">
        <v>822</v>
      </c>
      <c r="B823" s="61" t="s">
        <v>2810</v>
      </c>
      <c r="C823" s="97" t="s">
        <v>62</v>
      </c>
      <c r="D823" s="97" t="s">
        <v>2687</v>
      </c>
      <c r="E823" s="97" t="s">
        <v>118</v>
      </c>
      <c r="F823" s="97" t="s">
        <v>1713</v>
      </c>
      <c r="G823" s="96" t="s">
        <v>1354</v>
      </c>
      <c r="H823" s="98">
        <v>45760</v>
      </c>
      <c r="I823" s="96" t="s">
        <v>256</v>
      </c>
      <c r="J823" s="96">
        <v>2025</v>
      </c>
      <c r="K823" s="97" t="s">
        <v>103</v>
      </c>
      <c r="L823" s="97"/>
      <c r="M823" s="97" t="s">
        <v>49</v>
      </c>
      <c r="N823" s="96" t="s">
        <v>31</v>
      </c>
      <c r="O823" s="97" t="s">
        <v>32</v>
      </c>
      <c r="P823" s="98"/>
      <c r="Q823" s="96"/>
      <c r="R823" s="96"/>
      <c r="S823" s="96" t="s">
        <v>3196</v>
      </c>
      <c r="T823" s="96"/>
      <c r="U823" s="97"/>
      <c r="V823" s="97"/>
      <c r="W823" s="104" t="s">
        <v>112</v>
      </c>
      <c r="X823" s="104" t="s">
        <v>112</v>
      </c>
      <c r="Y823" s="98"/>
      <c r="Z823" s="97" t="s">
        <v>2009</v>
      </c>
      <c r="AA823" s="96" t="s">
        <v>34</v>
      </c>
      <c r="AB823" s="9">
        <f t="shared" ca="1" si="60"/>
        <v>551</v>
      </c>
      <c r="AC823" s="9" t="str">
        <f t="shared" ca="1" si="61"/>
        <v>Above 1 Year</v>
      </c>
      <c r="AD823" s="9" t="str">
        <f t="shared" ca="1" si="62"/>
        <v/>
      </c>
      <c r="AE823" s="9" t="str">
        <f t="shared" ca="1" si="63"/>
        <v/>
      </c>
      <c r="AF823" s="97" t="s">
        <v>207</v>
      </c>
      <c r="AG823" s="97" t="s">
        <v>4758</v>
      </c>
      <c r="AH823" s="97" t="str">
        <f t="shared" ca="1" si="64"/>
        <v>Above 1 Year</v>
      </c>
    </row>
    <row r="824" spans="1:34" s="24" customFormat="1" ht="25.5" customHeight="1" x14ac:dyDescent="0.25">
      <c r="A824" s="96">
        <v>823</v>
      </c>
      <c r="B824" s="61" t="s">
        <v>2660</v>
      </c>
      <c r="C824" s="97" t="s">
        <v>183</v>
      </c>
      <c r="D824" s="99" t="s">
        <v>2713</v>
      </c>
      <c r="E824" s="99" t="s">
        <v>74</v>
      </c>
      <c r="F824" s="99" t="s">
        <v>1971</v>
      </c>
      <c r="G824" s="100" t="s">
        <v>2010</v>
      </c>
      <c r="H824" s="101">
        <v>45760</v>
      </c>
      <c r="I824" s="100" t="s">
        <v>256</v>
      </c>
      <c r="J824" s="100">
        <v>2025</v>
      </c>
      <c r="K824" s="102" t="s">
        <v>39</v>
      </c>
      <c r="L824" s="99"/>
      <c r="M824" s="99" t="s">
        <v>39</v>
      </c>
      <c r="N824" s="100" t="s">
        <v>31</v>
      </c>
      <c r="O824" s="99" t="s">
        <v>32</v>
      </c>
      <c r="P824" s="101"/>
      <c r="Q824" s="100"/>
      <c r="R824" s="100"/>
      <c r="S824" s="96" t="s">
        <v>3196</v>
      </c>
      <c r="T824" s="100"/>
      <c r="U824" s="99"/>
      <c r="V824" s="99"/>
      <c r="W824" s="104" t="s">
        <v>177</v>
      </c>
      <c r="X824" s="104" t="s">
        <v>177</v>
      </c>
      <c r="Y824" s="98">
        <v>46251</v>
      </c>
      <c r="Z824" s="99" t="s">
        <v>2011</v>
      </c>
      <c r="AA824" s="100" t="s">
        <v>34</v>
      </c>
      <c r="AB824" s="9">
        <f t="shared" ca="1" si="60"/>
        <v>551</v>
      </c>
      <c r="AC824" s="9" t="str">
        <f t="shared" ca="1" si="61"/>
        <v>Above 1 Year</v>
      </c>
      <c r="AD824" s="9">
        <f t="shared" ca="1" si="62"/>
        <v>60</v>
      </c>
      <c r="AE824" s="9" t="str">
        <f t="shared" ca="1" si="63"/>
        <v>45 to 60 Days</v>
      </c>
      <c r="AF824" s="100" t="s">
        <v>203</v>
      </c>
      <c r="AG824" s="97" t="s">
        <v>4759</v>
      </c>
      <c r="AH824" s="97" t="str">
        <f t="shared" ca="1" si="64"/>
        <v>Above 1 Year</v>
      </c>
    </row>
    <row r="825" spans="1:34" s="24" customFormat="1" ht="25.5" customHeight="1" x14ac:dyDescent="0.25">
      <c r="A825" s="96">
        <v>824</v>
      </c>
      <c r="B825" s="61" t="s">
        <v>2660</v>
      </c>
      <c r="C825" s="97" t="s">
        <v>183</v>
      </c>
      <c r="D825" s="97" t="s">
        <v>2713</v>
      </c>
      <c r="E825" s="97" t="s">
        <v>74</v>
      </c>
      <c r="F825" s="97" t="s">
        <v>1972</v>
      </c>
      <c r="G825" s="96" t="s">
        <v>1230</v>
      </c>
      <c r="H825" s="98">
        <v>45760</v>
      </c>
      <c r="I825" s="96" t="s">
        <v>256</v>
      </c>
      <c r="J825" s="96">
        <v>2025</v>
      </c>
      <c r="K825" s="97" t="s">
        <v>39</v>
      </c>
      <c r="L825" s="97"/>
      <c r="M825" s="97" t="s">
        <v>39</v>
      </c>
      <c r="N825" s="96" t="s">
        <v>31</v>
      </c>
      <c r="O825" s="97" t="s">
        <v>32</v>
      </c>
      <c r="P825" s="98"/>
      <c r="Q825" s="96"/>
      <c r="R825" s="96"/>
      <c r="S825" s="96" t="s">
        <v>3196</v>
      </c>
      <c r="T825" s="96"/>
      <c r="U825" s="97"/>
      <c r="V825" s="97"/>
      <c r="W825" s="104" t="s">
        <v>177</v>
      </c>
      <c r="X825" s="104" t="s">
        <v>177</v>
      </c>
      <c r="Y825" s="98">
        <v>46251</v>
      </c>
      <c r="Z825" s="97" t="s">
        <v>2012</v>
      </c>
      <c r="AA825" s="96" t="s">
        <v>34</v>
      </c>
      <c r="AB825" s="9">
        <f t="shared" ca="1" si="60"/>
        <v>551</v>
      </c>
      <c r="AC825" s="9" t="str">
        <f t="shared" ca="1" si="61"/>
        <v>Above 1 Year</v>
      </c>
      <c r="AD825" s="9">
        <f t="shared" ca="1" si="62"/>
        <v>60</v>
      </c>
      <c r="AE825" s="9" t="str">
        <f t="shared" ca="1" si="63"/>
        <v>45 to 60 Days</v>
      </c>
      <c r="AF825" s="97" t="s">
        <v>203</v>
      </c>
      <c r="AG825" s="97" t="s">
        <v>4760</v>
      </c>
      <c r="AH825" s="97" t="str">
        <f t="shared" ca="1" si="64"/>
        <v>Above 1 Year</v>
      </c>
    </row>
    <row r="826" spans="1:34" s="24" customFormat="1" ht="25.5" customHeight="1" x14ac:dyDescent="0.25">
      <c r="A826" s="96">
        <v>825</v>
      </c>
      <c r="B826" s="61" t="s">
        <v>2810</v>
      </c>
      <c r="C826" s="97">
        <v>0</v>
      </c>
      <c r="D826" s="97" t="s">
        <v>2689</v>
      </c>
      <c r="E826" s="97" t="s">
        <v>68</v>
      </c>
      <c r="F826" s="97" t="s">
        <v>1881</v>
      </c>
      <c r="G826" s="96" t="s">
        <v>2013</v>
      </c>
      <c r="H826" s="98">
        <v>45761</v>
      </c>
      <c r="I826" s="96" t="s">
        <v>256</v>
      </c>
      <c r="J826" s="96">
        <v>2025</v>
      </c>
      <c r="K826" s="97" t="s">
        <v>94</v>
      </c>
      <c r="L826" s="97"/>
      <c r="M826" s="97" t="s">
        <v>94</v>
      </c>
      <c r="N826" s="96" t="s">
        <v>31</v>
      </c>
      <c r="O826" s="97" t="s">
        <v>32</v>
      </c>
      <c r="P826" s="98"/>
      <c r="Q826" s="96"/>
      <c r="R826" s="96"/>
      <c r="S826" s="96" t="s">
        <v>3196</v>
      </c>
      <c r="T826" s="96"/>
      <c r="U826" s="97"/>
      <c r="V826" s="97"/>
      <c r="W826" s="104" t="s">
        <v>112</v>
      </c>
      <c r="X826" s="104" t="s">
        <v>112</v>
      </c>
      <c r="Y826" s="98"/>
      <c r="Z826" s="97" t="s">
        <v>2014</v>
      </c>
      <c r="AA826" s="96" t="s">
        <v>34</v>
      </c>
      <c r="AB826" s="9">
        <f t="shared" ca="1" si="60"/>
        <v>550</v>
      </c>
      <c r="AC826" s="9" t="str">
        <f t="shared" ca="1" si="61"/>
        <v>Above 1 Year</v>
      </c>
      <c r="AD826" s="9" t="str">
        <f t="shared" ca="1" si="62"/>
        <v/>
      </c>
      <c r="AE826" s="9" t="str">
        <f t="shared" ca="1" si="63"/>
        <v/>
      </c>
      <c r="AF826" s="97" t="s">
        <v>245</v>
      </c>
      <c r="AG826" s="97" t="s">
        <v>4761</v>
      </c>
      <c r="AH826" s="97" t="str">
        <f t="shared" ca="1" si="64"/>
        <v>Above 1 Year</v>
      </c>
    </row>
    <row r="827" spans="1:34" s="24" customFormat="1" ht="25.5" customHeight="1" x14ac:dyDescent="0.25">
      <c r="A827" s="96">
        <v>826</v>
      </c>
      <c r="B827" s="61" t="s">
        <v>2808</v>
      </c>
      <c r="C827" s="97" t="s">
        <v>41</v>
      </c>
      <c r="D827" s="97" t="s">
        <v>2701</v>
      </c>
      <c r="E827" s="97" t="s">
        <v>42</v>
      </c>
      <c r="F827" s="97" t="s">
        <v>2015</v>
      </c>
      <c r="G827" s="96" t="s">
        <v>2016</v>
      </c>
      <c r="H827" s="98">
        <v>45761</v>
      </c>
      <c r="I827" s="96" t="s">
        <v>256</v>
      </c>
      <c r="J827" s="96">
        <v>2025</v>
      </c>
      <c r="K827" s="97" t="s">
        <v>39</v>
      </c>
      <c r="L827" s="97"/>
      <c r="M827" s="97" t="s">
        <v>39</v>
      </c>
      <c r="N827" s="96" t="s">
        <v>31</v>
      </c>
      <c r="O827" s="97" t="s">
        <v>32</v>
      </c>
      <c r="P827" s="98">
        <v>46029</v>
      </c>
      <c r="Q827" s="96"/>
      <c r="R827" s="96"/>
      <c r="S827" s="96" t="s">
        <v>3196</v>
      </c>
      <c r="T827" s="96"/>
      <c r="U827" s="97"/>
      <c r="V827" s="97"/>
      <c r="W827" s="104" t="s">
        <v>33</v>
      </c>
      <c r="X827" s="104" t="s">
        <v>33</v>
      </c>
      <c r="Y827" s="98">
        <v>46029</v>
      </c>
      <c r="Z827" s="97" t="s">
        <v>2017</v>
      </c>
      <c r="AA827" s="96" t="s">
        <v>34</v>
      </c>
      <c r="AB827" s="9">
        <f t="shared" ca="1" si="60"/>
        <v>550</v>
      </c>
      <c r="AC827" s="9" t="str">
        <f t="shared" ca="1" si="61"/>
        <v>Above 1 Year</v>
      </c>
      <c r="AD827" s="9">
        <f t="shared" ca="1" si="62"/>
        <v>282</v>
      </c>
      <c r="AE827" s="9" t="str">
        <f t="shared" ca="1" si="63"/>
        <v>Above 6 Months</v>
      </c>
      <c r="AF827" s="97" t="s">
        <v>203</v>
      </c>
      <c r="AG827" s="97" t="s">
        <v>4762</v>
      </c>
      <c r="AH827" s="97" t="str">
        <f t="shared" si="64"/>
        <v/>
      </c>
    </row>
    <row r="828" spans="1:34" s="24" customFormat="1" ht="25.5" customHeight="1" x14ac:dyDescent="0.25">
      <c r="A828" s="96">
        <v>827</v>
      </c>
      <c r="B828" s="61" t="s">
        <v>2660</v>
      </c>
      <c r="C828" s="97" t="s">
        <v>183</v>
      </c>
      <c r="D828" s="97" t="s">
        <v>2713</v>
      </c>
      <c r="E828" s="97" t="s">
        <v>74</v>
      </c>
      <c r="F828" s="97" t="s">
        <v>1891</v>
      </c>
      <c r="G828" s="96" t="s">
        <v>2020</v>
      </c>
      <c r="H828" s="98">
        <v>45762</v>
      </c>
      <c r="I828" s="96" t="s">
        <v>256</v>
      </c>
      <c r="J828" s="96">
        <v>2025</v>
      </c>
      <c r="K828" s="97" t="s">
        <v>29</v>
      </c>
      <c r="L828" s="97"/>
      <c r="M828" s="97" t="s">
        <v>30</v>
      </c>
      <c r="N828" s="96" t="s">
        <v>31</v>
      </c>
      <c r="O828" s="97" t="s">
        <v>32</v>
      </c>
      <c r="P828" s="98"/>
      <c r="Q828" s="96"/>
      <c r="R828" s="96"/>
      <c r="S828" s="96" t="s">
        <v>3196</v>
      </c>
      <c r="T828" s="96"/>
      <c r="U828" s="97"/>
      <c r="V828" s="97"/>
      <c r="W828" s="104" t="s">
        <v>141</v>
      </c>
      <c r="X828" s="104" t="s">
        <v>33</v>
      </c>
      <c r="Y828" s="98">
        <v>46300</v>
      </c>
      <c r="Z828" s="97" t="s">
        <v>2021</v>
      </c>
      <c r="AA828" s="96" t="s">
        <v>34</v>
      </c>
      <c r="AB828" s="9">
        <f t="shared" ca="1" si="60"/>
        <v>549</v>
      </c>
      <c r="AC828" s="9" t="str">
        <f t="shared" ca="1" si="61"/>
        <v>Above 1 Year</v>
      </c>
      <c r="AD828" s="9">
        <f t="shared" ca="1" si="62"/>
        <v>11</v>
      </c>
      <c r="AE828" s="9" t="str">
        <f t="shared" ca="1" si="63"/>
        <v>Below 45 Days</v>
      </c>
      <c r="AF828" s="97" t="s">
        <v>193</v>
      </c>
      <c r="AG828" s="97" t="s">
        <v>4763</v>
      </c>
      <c r="AH828" s="97" t="str">
        <f t="shared" si="64"/>
        <v/>
      </c>
    </row>
    <row r="829" spans="1:34" s="24" customFormat="1" ht="25.5" customHeight="1" x14ac:dyDescent="0.25">
      <c r="A829" s="96">
        <v>828</v>
      </c>
      <c r="B829" s="61" t="s">
        <v>2810</v>
      </c>
      <c r="C829" s="97" t="s">
        <v>97</v>
      </c>
      <c r="D829" s="97" t="s">
        <v>2717</v>
      </c>
      <c r="E829" s="97" t="s">
        <v>98</v>
      </c>
      <c r="F829" s="97" t="s">
        <v>1824</v>
      </c>
      <c r="G829" s="96" t="s">
        <v>2022</v>
      </c>
      <c r="H829" s="98">
        <v>45762</v>
      </c>
      <c r="I829" s="96" t="s">
        <v>256</v>
      </c>
      <c r="J829" s="96">
        <v>2025</v>
      </c>
      <c r="K829" s="97" t="s">
        <v>92</v>
      </c>
      <c r="L829" s="97"/>
      <c r="M829" s="97" t="s">
        <v>54</v>
      </c>
      <c r="N829" s="96" t="s">
        <v>31</v>
      </c>
      <c r="O829" s="97" t="s">
        <v>32</v>
      </c>
      <c r="P829" s="98"/>
      <c r="Q829" s="96"/>
      <c r="R829" s="96"/>
      <c r="S829" s="96" t="s">
        <v>7125</v>
      </c>
      <c r="T829" s="96"/>
      <c r="U829" s="97"/>
      <c r="V829" s="97"/>
      <c r="W829" s="104" t="s">
        <v>141</v>
      </c>
      <c r="X829" s="104" t="s">
        <v>2923</v>
      </c>
      <c r="Y829" s="98"/>
      <c r="Z829" s="97" t="s">
        <v>2023</v>
      </c>
      <c r="AA829" s="96" t="s">
        <v>34</v>
      </c>
      <c r="AB829" s="9" t="str">
        <f t="shared" ca="1" si="60"/>
        <v/>
      </c>
      <c r="AC829" s="9" t="str">
        <f t="shared" si="61"/>
        <v/>
      </c>
      <c r="AD829" s="9" t="str">
        <f t="shared" ca="1" si="62"/>
        <v/>
      </c>
      <c r="AE829" s="9" t="str">
        <f t="shared" ca="1" si="63"/>
        <v/>
      </c>
      <c r="AF829" s="97" t="s">
        <v>216</v>
      </c>
      <c r="AG829" s="97" t="s">
        <v>4764</v>
      </c>
      <c r="AH829" s="97" t="str">
        <f t="shared" si="64"/>
        <v/>
      </c>
    </row>
    <row r="830" spans="1:34" s="24" customFormat="1" ht="25.5" customHeight="1" x14ac:dyDescent="0.25">
      <c r="A830" s="96">
        <v>829</v>
      </c>
      <c r="B830" s="61" t="s">
        <v>2810</v>
      </c>
      <c r="C830" s="97" t="s">
        <v>186</v>
      </c>
      <c r="D830" s="97" t="s">
        <v>3035</v>
      </c>
      <c r="E830" s="97" t="s">
        <v>65</v>
      </c>
      <c r="F830" s="97" t="s">
        <v>1772</v>
      </c>
      <c r="G830" s="96" t="s">
        <v>845</v>
      </c>
      <c r="H830" s="98">
        <v>45764</v>
      </c>
      <c r="I830" s="96" t="s">
        <v>256</v>
      </c>
      <c r="J830" s="96">
        <v>2025</v>
      </c>
      <c r="K830" s="97" t="s">
        <v>116</v>
      </c>
      <c r="L830" s="97"/>
      <c r="M830" s="97" t="s">
        <v>116</v>
      </c>
      <c r="N830" s="96" t="s">
        <v>116</v>
      </c>
      <c r="O830" s="97" t="s">
        <v>32</v>
      </c>
      <c r="P830" s="98"/>
      <c r="Q830" s="96"/>
      <c r="R830" s="96"/>
      <c r="S830" s="96" t="s">
        <v>3196</v>
      </c>
      <c r="T830" s="96"/>
      <c r="U830" s="97"/>
      <c r="V830" s="97"/>
      <c r="W830" s="104" t="s">
        <v>50</v>
      </c>
      <c r="X830" s="104" t="s">
        <v>50</v>
      </c>
      <c r="Y830" s="98"/>
      <c r="Z830" s="97" t="s">
        <v>2025</v>
      </c>
      <c r="AA830" s="96" t="s">
        <v>34</v>
      </c>
      <c r="AB830" s="9">
        <f t="shared" ca="1" si="60"/>
        <v>547</v>
      </c>
      <c r="AC830" s="9" t="str">
        <f t="shared" ca="1" si="61"/>
        <v>Above 1 Year</v>
      </c>
      <c r="AD830" s="9" t="str">
        <f t="shared" ca="1" si="62"/>
        <v/>
      </c>
      <c r="AE830" s="9" t="str">
        <f t="shared" ca="1" si="63"/>
        <v/>
      </c>
      <c r="AF830" s="97" t="s">
        <v>402</v>
      </c>
      <c r="AG830" s="97" t="s">
        <v>4765</v>
      </c>
      <c r="AH830" s="97" t="str">
        <f t="shared" ca="1" si="64"/>
        <v>Above 1 Year</v>
      </c>
    </row>
    <row r="831" spans="1:34" s="24" customFormat="1" ht="25.5" customHeight="1" x14ac:dyDescent="0.25">
      <c r="A831" s="96">
        <v>830</v>
      </c>
      <c r="B831" s="61" t="s">
        <v>2810</v>
      </c>
      <c r="C831" s="97">
        <v>0</v>
      </c>
      <c r="D831" s="97" t="s">
        <v>2689</v>
      </c>
      <c r="E831" s="97" t="s">
        <v>68</v>
      </c>
      <c r="F831" s="97" t="s">
        <v>1970</v>
      </c>
      <c r="G831" s="96" t="s">
        <v>845</v>
      </c>
      <c r="H831" s="98">
        <v>45765</v>
      </c>
      <c r="I831" s="96" t="s">
        <v>256</v>
      </c>
      <c r="J831" s="96">
        <v>2025</v>
      </c>
      <c r="K831" s="97" t="s">
        <v>116</v>
      </c>
      <c r="L831" s="97"/>
      <c r="M831" s="97" t="s">
        <v>116</v>
      </c>
      <c r="N831" s="96" t="s">
        <v>116</v>
      </c>
      <c r="O831" s="97" t="s">
        <v>32</v>
      </c>
      <c r="P831" s="98">
        <v>45965</v>
      </c>
      <c r="Q831" s="96" t="s">
        <v>191</v>
      </c>
      <c r="R831" s="96"/>
      <c r="S831" s="96" t="s">
        <v>3196</v>
      </c>
      <c r="T831" s="96"/>
      <c r="U831" s="97"/>
      <c r="V831" s="97"/>
      <c r="W831" s="104" t="s">
        <v>2664</v>
      </c>
      <c r="X831" s="104" t="s">
        <v>2664</v>
      </c>
      <c r="Y831" s="98">
        <v>45965</v>
      </c>
      <c r="Z831" s="97" t="s">
        <v>2026</v>
      </c>
      <c r="AA831" s="96" t="s">
        <v>34</v>
      </c>
      <c r="AB831" s="9">
        <f t="shared" ca="1" si="60"/>
        <v>546</v>
      </c>
      <c r="AC831" s="9" t="str">
        <f t="shared" ca="1" si="61"/>
        <v>Above 1 Year</v>
      </c>
      <c r="AD831" s="9">
        <f t="shared" ca="1" si="62"/>
        <v>346</v>
      </c>
      <c r="AE831" s="9" t="str">
        <f t="shared" ca="1" si="63"/>
        <v>Above 6 Months</v>
      </c>
      <c r="AF831" s="97" t="s">
        <v>402</v>
      </c>
      <c r="AG831" s="97" t="s">
        <v>4766</v>
      </c>
      <c r="AH831" s="97" t="str">
        <f t="shared" ca="1" si="64"/>
        <v>Above 1 Year</v>
      </c>
    </row>
    <row r="832" spans="1:34" s="24" customFormat="1" ht="25.5" customHeight="1" x14ac:dyDescent="0.25">
      <c r="A832" s="96">
        <v>831</v>
      </c>
      <c r="B832" s="61" t="s">
        <v>2660</v>
      </c>
      <c r="C832" s="97">
        <v>0</v>
      </c>
      <c r="D832" s="97" t="s">
        <v>2712</v>
      </c>
      <c r="E832" s="97" t="s">
        <v>28</v>
      </c>
      <c r="F832" s="97" t="s">
        <v>1986</v>
      </c>
      <c r="G832" s="96" t="s">
        <v>2028</v>
      </c>
      <c r="H832" s="98">
        <v>45765</v>
      </c>
      <c r="I832" s="96" t="s">
        <v>256</v>
      </c>
      <c r="J832" s="96">
        <v>2025</v>
      </c>
      <c r="K832" s="97" t="s">
        <v>94</v>
      </c>
      <c r="L832" s="97"/>
      <c r="M832" s="97" t="s">
        <v>94</v>
      </c>
      <c r="N832" s="96" t="s">
        <v>31</v>
      </c>
      <c r="O832" s="97" t="s">
        <v>32</v>
      </c>
      <c r="P832" s="98"/>
      <c r="Q832" s="96"/>
      <c r="R832" s="96"/>
      <c r="S832" s="96" t="s">
        <v>3196</v>
      </c>
      <c r="T832" s="96"/>
      <c r="U832" s="97"/>
      <c r="V832" s="97"/>
      <c r="W832" s="104" t="s">
        <v>128</v>
      </c>
      <c r="X832" s="104" t="s">
        <v>112</v>
      </c>
      <c r="Y832" s="98"/>
      <c r="Z832" s="97" t="s">
        <v>2029</v>
      </c>
      <c r="AA832" s="96" t="s">
        <v>34</v>
      </c>
      <c r="AB832" s="9">
        <f t="shared" ca="1" si="60"/>
        <v>546</v>
      </c>
      <c r="AC832" s="9" t="str">
        <f t="shared" ca="1" si="61"/>
        <v>Above 1 Year</v>
      </c>
      <c r="AD832" s="9" t="str">
        <f t="shared" ca="1" si="62"/>
        <v/>
      </c>
      <c r="AE832" s="9" t="str">
        <f t="shared" ca="1" si="63"/>
        <v/>
      </c>
      <c r="AF832" s="97" t="s">
        <v>245</v>
      </c>
      <c r="AG832" s="97" t="s">
        <v>4767</v>
      </c>
      <c r="AH832" s="97" t="str">
        <f t="shared" ca="1" si="64"/>
        <v>Above 1 Year</v>
      </c>
    </row>
    <row r="833" spans="1:34" s="24" customFormat="1" ht="25.5" customHeight="1" x14ac:dyDescent="0.25">
      <c r="A833" s="96">
        <v>832</v>
      </c>
      <c r="B833" s="61" t="s">
        <v>2660</v>
      </c>
      <c r="C833" s="97" t="s">
        <v>37</v>
      </c>
      <c r="D833" s="99" t="s">
        <v>2672</v>
      </c>
      <c r="E833" s="99" t="s">
        <v>90</v>
      </c>
      <c r="F833" s="99" t="s">
        <v>1962</v>
      </c>
      <c r="G833" s="100" t="s">
        <v>1685</v>
      </c>
      <c r="H833" s="101">
        <v>45766</v>
      </c>
      <c r="I833" s="100" t="s">
        <v>256</v>
      </c>
      <c r="J833" s="100">
        <v>2025</v>
      </c>
      <c r="K833" s="102" t="s">
        <v>108</v>
      </c>
      <c r="L833" s="99" t="s">
        <v>150</v>
      </c>
      <c r="M833" s="99" t="s">
        <v>54</v>
      </c>
      <c r="N833" s="100" t="s">
        <v>31</v>
      </c>
      <c r="O833" s="99" t="s">
        <v>45</v>
      </c>
      <c r="P833" s="101">
        <v>46121</v>
      </c>
      <c r="Q833" s="100"/>
      <c r="R833" s="100"/>
      <c r="S833" s="96" t="s">
        <v>3196</v>
      </c>
      <c r="T833" s="100"/>
      <c r="U833" s="99"/>
      <c r="V833" s="99"/>
      <c r="W833" s="104" t="s">
        <v>33</v>
      </c>
      <c r="X833" s="104" t="s">
        <v>33</v>
      </c>
      <c r="Y833" s="98">
        <v>46121</v>
      </c>
      <c r="Z833" s="99" t="s">
        <v>2030</v>
      </c>
      <c r="AA833" s="100" t="s">
        <v>34</v>
      </c>
      <c r="AB833" s="9">
        <f t="shared" ca="1" si="60"/>
        <v>545</v>
      </c>
      <c r="AC833" s="9" t="str">
        <f t="shared" ca="1" si="61"/>
        <v>Above 1 Year</v>
      </c>
      <c r="AD833" s="9">
        <f t="shared" ca="1" si="62"/>
        <v>190</v>
      </c>
      <c r="AE833" s="9" t="str">
        <f t="shared" ca="1" si="63"/>
        <v>Above 6 Months</v>
      </c>
      <c r="AF833" s="100" t="s">
        <v>851</v>
      </c>
      <c r="AG833" s="97" t="s">
        <v>4768</v>
      </c>
      <c r="AH833" s="97" t="str">
        <f t="shared" si="64"/>
        <v/>
      </c>
    </row>
    <row r="834" spans="1:34" s="24" customFormat="1" ht="25.5" customHeight="1" x14ac:dyDescent="0.25">
      <c r="A834" s="96">
        <v>833</v>
      </c>
      <c r="B834" s="61" t="s">
        <v>2660</v>
      </c>
      <c r="C834" s="97" t="s">
        <v>37</v>
      </c>
      <c r="D834" s="99" t="s">
        <v>2694</v>
      </c>
      <c r="E834" s="99" t="s">
        <v>104</v>
      </c>
      <c r="F834" s="99" t="s">
        <v>1879</v>
      </c>
      <c r="G834" s="100" t="s">
        <v>2032</v>
      </c>
      <c r="H834" s="101">
        <v>45766</v>
      </c>
      <c r="I834" s="100" t="s">
        <v>256</v>
      </c>
      <c r="J834" s="100">
        <v>2025</v>
      </c>
      <c r="K834" s="102" t="s">
        <v>115</v>
      </c>
      <c r="L834" s="99"/>
      <c r="M834" s="99" t="s">
        <v>154</v>
      </c>
      <c r="N834" s="100" t="s">
        <v>31</v>
      </c>
      <c r="O834" s="99" t="s">
        <v>32</v>
      </c>
      <c r="P834" s="101">
        <v>45863</v>
      </c>
      <c r="Q834" s="100"/>
      <c r="R834" s="100"/>
      <c r="S834" s="96" t="s">
        <v>3196</v>
      </c>
      <c r="T834" s="100"/>
      <c r="U834" s="99"/>
      <c r="V834" s="99"/>
      <c r="W834" s="104" t="s">
        <v>33</v>
      </c>
      <c r="X834" s="104" t="s">
        <v>33</v>
      </c>
      <c r="Y834" s="98">
        <v>45863</v>
      </c>
      <c r="Z834" s="99" t="s">
        <v>2033</v>
      </c>
      <c r="AA834" s="100" t="s">
        <v>34</v>
      </c>
      <c r="AB834" s="9">
        <f t="shared" ref="AB834:AB897" ca="1" si="65">IF(S834="UI",DATEDIF(H834,TODAY(),"D"),"")</f>
        <v>545</v>
      </c>
      <c r="AC834" s="9" t="str">
        <f t="shared" ref="AC834:AC897" ca="1" si="66">IF(S834="UI",IF(AB834&gt;365,"Above 1 Year",IF(AND(AB834&lt;=365,AB834&gt;180),"Above 6 Months",IF(AND(AB834&lt;=180,AB834&gt;90),"Above 3 Months",IF(AND(AB834&lt;=90,AB834&gt;60),"Above 60 Days",IF(AND(AB834&lt;=60,AB834&gt;45),"45 to 60 Days","Below 45 Days"))))),"")</f>
        <v>Above 1 Year</v>
      </c>
      <c r="AD834" s="9">
        <f t="shared" ref="AD834:AD897" ca="1" si="67">IF(Y834&lt;&gt;"",DATEDIF(Y834,TODAY(),"D"),"")</f>
        <v>448</v>
      </c>
      <c r="AE834" s="9" t="str">
        <f t="shared" ref="AE834:AE897" ca="1" si="68">IF(AD834&lt;&gt;"",IF(AD834&gt;365,"Above 1 Year",IF(AND(AD834&lt;=365,AD834&gt;180),"Above 6 Months",IF(AND(AD834&lt;=180,AD834&gt;90),"Above 3 Months",IF(AND(AD834&lt;=90,AD834&gt;60),"Above 60 Days",IF(AND(AD834&lt;=60,AD834&gt;45),"45 to 60 Days","Below 45 Days"))))),"")</f>
        <v>Above 1 Year</v>
      </c>
      <c r="AF834" s="100" t="s">
        <v>291</v>
      </c>
      <c r="AG834" s="97" t="s">
        <v>4769</v>
      </c>
      <c r="AH834" s="97" t="str">
        <f t="shared" si="64"/>
        <v/>
      </c>
    </row>
    <row r="835" spans="1:34" s="24" customFormat="1" ht="25.5" customHeight="1" x14ac:dyDescent="0.25">
      <c r="A835" s="96">
        <v>834</v>
      </c>
      <c r="B835" s="61" t="s">
        <v>2660</v>
      </c>
      <c r="C835" s="97">
        <v>0</v>
      </c>
      <c r="D835" s="97" t="s">
        <v>2711</v>
      </c>
      <c r="E835" s="97" t="s">
        <v>28</v>
      </c>
      <c r="F835" s="97" t="s">
        <v>1852</v>
      </c>
      <c r="G835" s="96" t="s">
        <v>1474</v>
      </c>
      <c r="H835" s="98">
        <v>45767</v>
      </c>
      <c r="I835" s="96" t="s">
        <v>256</v>
      </c>
      <c r="J835" s="96">
        <v>2025</v>
      </c>
      <c r="K835" s="97" t="s">
        <v>103</v>
      </c>
      <c r="L835" s="97"/>
      <c r="M835" s="97" t="s">
        <v>49</v>
      </c>
      <c r="N835" s="96" t="s">
        <v>31</v>
      </c>
      <c r="O835" s="97" t="s">
        <v>32</v>
      </c>
      <c r="P835" s="98"/>
      <c r="Q835" s="96"/>
      <c r="R835" s="96"/>
      <c r="S835" s="96" t="s">
        <v>3196</v>
      </c>
      <c r="T835" s="96"/>
      <c r="U835" s="97"/>
      <c r="V835" s="97"/>
      <c r="W835" s="104" t="s">
        <v>112</v>
      </c>
      <c r="X835" s="104" t="s">
        <v>112</v>
      </c>
      <c r="Y835" s="98"/>
      <c r="Z835" s="97" t="s">
        <v>2035</v>
      </c>
      <c r="AA835" s="96" t="s">
        <v>34</v>
      </c>
      <c r="AB835" s="9">
        <f t="shared" ca="1" si="65"/>
        <v>544</v>
      </c>
      <c r="AC835" s="9" t="str">
        <f t="shared" ca="1" si="66"/>
        <v>Above 1 Year</v>
      </c>
      <c r="AD835" s="9" t="str">
        <f t="shared" ca="1" si="67"/>
        <v/>
      </c>
      <c r="AE835" s="9" t="str">
        <f t="shared" ca="1" si="68"/>
        <v/>
      </c>
      <c r="AF835" s="97" t="s">
        <v>207</v>
      </c>
      <c r="AG835" s="97" t="s">
        <v>4770</v>
      </c>
      <c r="AH835" s="97" t="str">
        <f t="shared" ref="AH835:AH898" ca="1" si="69">IF(X835="SC/PRC/CC No. Awaited","",AC835)</f>
        <v>Above 1 Year</v>
      </c>
    </row>
    <row r="836" spans="1:34" s="24" customFormat="1" ht="25.5" customHeight="1" x14ac:dyDescent="0.25">
      <c r="A836" s="96">
        <v>835</v>
      </c>
      <c r="B836" s="61" t="s">
        <v>2660</v>
      </c>
      <c r="C836" s="97" t="s">
        <v>37</v>
      </c>
      <c r="D836" s="97" t="s">
        <v>2683</v>
      </c>
      <c r="E836" s="97" t="s">
        <v>90</v>
      </c>
      <c r="F836" s="97" t="s">
        <v>1814</v>
      </c>
      <c r="G836" s="96" t="s">
        <v>1377</v>
      </c>
      <c r="H836" s="98">
        <v>45768</v>
      </c>
      <c r="I836" s="96" t="s">
        <v>256</v>
      </c>
      <c r="J836" s="96">
        <v>2025</v>
      </c>
      <c r="K836" s="97" t="s">
        <v>75</v>
      </c>
      <c r="L836" s="97"/>
      <c r="M836" s="97" t="s">
        <v>54</v>
      </c>
      <c r="N836" s="96" t="s">
        <v>31</v>
      </c>
      <c r="O836" s="97" t="s">
        <v>32</v>
      </c>
      <c r="P836" s="98">
        <v>45985</v>
      </c>
      <c r="Q836" s="96"/>
      <c r="R836" s="96"/>
      <c r="S836" s="96" t="s">
        <v>3196</v>
      </c>
      <c r="T836" s="96"/>
      <c r="U836" s="97"/>
      <c r="V836" s="97"/>
      <c r="W836" s="104" t="s">
        <v>33</v>
      </c>
      <c r="X836" s="104" t="s">
        <v>33</v>
      </c>
      <c r="Y836" s="98">
        <v>45985</v>
      </c>
      <c r="Z836" s="97" t="s">
        <v>2037</v>
      </c>
      <c r="AA836" s="96" t="s">
        <v>34</v>
      </c>
      <c r="AB836" s="9">
        <f t="shared" ca="1" si="65"/>
        <v>543</v>
      </c>
      <c r="AC836" s="9" t="str">
        <f t="shared" ca="1" si="66"/>
        <v>Above 1 Year</v>
      </c>
      <c r="AD836" s="9">
        <f t="shared" ca="1" si="67"/>
        <v>326</v>
      </c>
      <c r="AE836" s="9" t="str">
        <f t="shared" ca="1" si="68"/>
        <v>Above 6 Months</v>
      </c>
      <c r="AF836" s="97" t="s">
        <v>216</v>
      </c>
      <c r="AG836" s="97" t="s">
        <v>4771</v>
      </c>
      <c r="AH836" s="97" t="str">
        <f t="shared" si="69"/>
        <v/>
      </c>
    </row>
    <row r="837" spans="1:34" s="24" customFormat="1" ht="25.5" customHeight="1" x14ac:dyDescent="0.25">
      <c r="A837" s="96">
        <v>836</v>
      </c>
      <c r="B837" s="61" t="s">
        <v>2808</v>
      </c>
      <c r="C837" s="97" t="s">
        <v>57</v>
      </c>
      <c r="D837" s="97" t="s">
        <v>2699</v>
      </c>
      <c r="E837" s="97" t="s">
        <v>105</v>
      </c>
      <c r="F837" s="97" t="s">
        <v>1775</v>
      </c>
      <c r="G837" s="96" t="s">
        <v>1647</v>
      </c>
      <c r="H837" s="98">
        <v>45769</v>
      </c>
      <c r="I837" s="96" t="s">
        <v>256</v>
      </c>
      <c r="J837" s="96">
        <v>2025</v>
      </c>
      <c r="K837" s="97" t="s">
        <v>116</v>
      </c>
      <c r="L837" s="97"/>
      <c r="M837" s="97" t="s">
        <v>116</v>
      </c>
      <c r="N837" s="96" t="s">
        <v>116</v>
      </c>
      <c r="O837" s="97" t="s">
        <v>32</v>
      </c>
      <c r="P837" s="98"/>
      <c r="Q837" s="96"/>
      <c r="R837" s="96"/>
      <c r="S837" s="96" t="s">
        <v>3196</v>
      </c>
      <c r="T837" s="96"/>
      <c r="U837" s="97"/>
      <c r="V837" s="97"/>
      <c r="W837" s="104" t="s">
        <v>50</v>
      </c>
      <c r="X837" s="104" t="s">
        <v>50</v>
      </c>
      <c r="Y837" s="98"/>
      <c r="Z837" s="97" t="s">
        <v>2038</v>
      </c>
      <c r="AA837" s="96" t="s">
        <v>34</v>
      </c>
      <c r="AB837" s="9">
        <f t="shared" ca="1" si="65"/>
        <v>542</v>
      </c>
      <c r="AC837" s="9" t="str">
        <f t="shared" ca="1" si="66"/>
        <v>Above 1 Year</v>
      </c>
      <c r="AD837" s="9" t="str">
        <f t="shared" ca="1" si="67"/>
        <v/>
      </c>
      <c r="AE837" s="9" t="str">
        <f t="shared" ca="1" si="68"/>
        <v/>
      </c>
      <c r="AF837" s="97" t="s">
        <v>402</v>
      </c>
      <c r="AG837" s="97" t="s">
        <v>4772</v>
      </c>
      <c r="AH837" s="97" t="str">
        <f t="shared" ca="1" si="69"/>
        <v>Above 1 Year</v>
      </c>
    </row>
    <row r="838" spans="1:34" s="24" customFormat="1" ht="25.5" customHeight="1" x14ac:dyDescent="0.25">
      <c r="A838" s="96">
        <v>837</v>
      </c>
      <c r="B838" s="61" t="s">
        <v>2660</v>
      </c>
      <c r="C838" s="97">
        <v>0</v>
      </c>
      <c r="D838" s="97" t="s">
        <v>2711</v>
      </c>
      <c r="E838" s="97" t="s">
        <v>28</v>
      </c>
      <c r="F838" s="97" t="s">
        <v>1911</v>
      </c>
      <c r="G838" s="96" t="s">
        <v>264</v>
      </c>
      <c r="H838" s="98">
        <v>45769</v>
      </c>
      <c r="I838" s="96" t="s">
        <v>256</v>
      </c>
      <c r="J838" s="96">
        <v>2025</v>
      </c>
      <c r="K838" s="97" t="s">
        <v>59</v>
      </c>
      <c r="L838" s="97" t="s">
        <v>265</v>
      </c>
      <c r="M838" s="97" t="s">
        <v>59</v>
      </c>
      <c r="N838" s="96" t="s">
        <v>60</v>
      </c>
      <c r="O838" s="97" t="s">
        <v>32</v>
      </c>
      <c r="P838" s="98"/>
      <c r="Q838" s="96"/>
      <c r="R838" s="96"/>
      <c r="S838" s="96" t="s">
        <v>3196</v>
      </c>
      <c r="T838" s="96"/>
      <c r="U838" s="97"/>
      <c r="V838" s="97"/>
      <c r="W838" s="104" t="s">
        <v>112</v>
      </c>
      <c r="X838" s="104" t="s">
        <v>112</v>
      </c>
      <c r="Y838" s="98"/>
      <c r="Z838" s="97" t="s">
        <v>2062</v>
      </c>
      <c r="AA838" s="96" t="s">
        <v>34</v>
      </c>
      <c r="AB838" s="9">
        <f t="shared" ca="1" si="65"/>
        <v>542</v>
      </c>
      <c r="AC838" s="9" t="str">
        <f t="shared" ca="1" si="66"/>
        <v>Above 1 Year</v>
      </c>
      <c r="AD838" s="9" t="str">
        <f t="shared" ca="1" si="67"/>
        <v/>
      </c>
      <c r="AE838" s="9" t="str">
        <f t="shared" ca="1" si="68"/>
        <v/>
      </c>
      <c r="AF838" s="97" t="s">
        <v>229</v>
      </c>
      <c r="AG838" s="97" t="s">
        <v>4773</v>
      </c>
      <c r="AH838" s="97" t="str">
        <f t="shared" ca="1" si="69"/>
        <v>Above 1 Year</v>
      </c>
    </row>
    <row r="839" spans="1:34" s="24" customFormat="1" ht="25.5" customHeight="1" x14ac:dyDescent="0.25">
      <c r="A839" s="96">
        <v>838</v>
      </c>
      <c r="B839" s="61" t="s">
        <v>2808</v>
      </c>
      <c r="C839" s="97">
        <v>0</v>
      </c>
      <c r="D839" s="97" t="s">
        <v>2715</v>
      </c>
      <c r="E839" s="97" t="s">
        <v>51</v>
      </c>
      <c r="F839" s="97" t="s">
        <v>2039</v>
      </c>
      <c r="G839" s="96" t="s">
        <v>1646</v>
      </c>
      <c r="H839" s="98">
        <v>45769</v>
      </c>
      <c r="I839" s="96" t="s">
        <v>256</v>
      </c>
      <c r="J839" s="96">
        <v>2025</v>
      </c>
      <c r="K839" s="97" t="s">
        <v>80</v>
      </c>
      <c r="L839" s="97"/>
      <c r="M839" s="97" t="s">
        <v>154</v>
      </c>
      <c r="N839" s="96" t="s">
        <v>31</v>
      </c>
      <c r="O839" s="97" t="s">
        <v>32</v>
      </c>
      <c r="P839" s="98">
        <v>45890</v>
      </c>
      <c r="Q839" s="96"/>
      <c r="R839" s="96"/>
      <c r="S839" s="96" t="s">
        <v>3196</v>
      </c>
      <c r="T839" s="96"/>
      <c r="U839" s="97"/>
      <c r="V839" s="97"/>
      <c r="W839" s="104" t="s">
        <v>33</v>
      </c>
      <c r="X839" s="104" t="s">
        <v>33</v>
      </c>
      <c r="Y839" s="98">
        <v>45890</v>
      </c>
      <c r="Z839" s="97" t="s">
        <v>2040</v>
      </c>
      <c r="AA839" s="96" t="s">
        <v>34</v>
      </c>
      <c r="AB839" s="9">
        <f t="shared" ca="1" si="65"/>
        <v>542</v>
      </c>
      <c r="AC839" s="9" t="str">
        <f t="shared" ca="1" si="66"/>
        <v>Above 1 Year</v>
      </c>
      <c r="AD839" s="9">
        <f t="shared" ca="1" si="67"/>
        <v>421</v>
      </c>
      <c r="AE839" s="9" t="str">
        <f t="shared" ca="1" si="68"/>
        <v>Above 1 Year</v>
      </c>
      <c r="AF839" s="97" t="s">
        <v>291</v>
      </c>
      <c r="AG839" s="97" t="s">
        <v>4774</v>
      </c>
      <c r="AH839" s="97" t="str">
        <f t="shared" si="69"/>
        <v/>
      </c>
    </row>
    <row r="840" spans="1:34" s="24" customFormat="1" ht="25.5" customHeight="1" x14ac:dyDescent="0.25">
      <c r="A840" s="96">
        <v>839</v>
      </c>
      <c r="B840" s="61" t="s">
        <v>2660</v>
      </c>
      <c r="C840" s="97" t="s">
        <v>37</v>
      </c>
      <c r="D840" s="97" t="s">
        <v>2671</v>
      </c>
      <c r="E840" s="97" t="s">
        <v>38</v>
      </c>
      <c r="F840" s="97" t="s">
        <v>1275</v>
      </c>
      <c r="G840" s="96" t="s">
        <v>1332</v>
      </c>
      <c r="H840" s="98">
        <v>45771</v>
      </c>
      <c r="I840" s="96" t="s">
        <v>256</v>
      </c>
      <c r="J840" s="96">
        <v>2025</v>
      </c>
      <c r="K840" s="97" t="s">
        <v>71</v>
      </c>
      <c r="L840" s="97"/>
      <c r="M840" s="97" t="s">
        <v>72</v>
      </c>
      <c r="N840" s="96" t="s">
        <v>31</v>
      </c>
      <c r="O840" s="97" t="s">
        <v>32</v>
      </c>
      <c r="P840" s="98"/>
      <c r="Q840" s="96"/>
      <c r="R840" s="96"/>
      <c r="S840" s="96" t="s">
        <v>3196</v>
      </c>
      <c r="T840" s="96"/>
      <c r="U840" s="97"/>
      <c r="V840" s="97"/>
      <c r="W840" s="104" t="s">
        <v>112</v>
      </c>
      <c r="X840" s="104" t="s">
        <v>112</v>
      </c>
      <c r="Y840" s="98"/>
      <c r="Z840" s="97" t="s">
        <v>2043</v>
      </c>
      <c r="AA840" s="96" t="s">
        <v>34</v>
      </c>
      <c r="AB840" s="9">
        <f t="shared" ca="1" si="65"/>
        <v>540</v>
      </c>
      <c r="AC840" s="9" t="str">
        <f t="shared" ca="1" si="66"/>
        <v>Above 1 Year</v>
      </c>
      <c r="AD840" s="9" t="str">
        <f t="shared" ca="1" si="67"/>
        <v/>
      </c>
      <c r="AE840" s="9" t="str">
        <f t="shared" ca="1" si="68"/>
        <v/>
      </c>
      <c r="AF840" s="97" t="s">
        <v>378</v>
      </c>
      <c r="AG840" s="97" t="s">
        <v>4775</v>
      </c>
      <c r="AH840" s="97" t="str">
        <f t="shared" ca="1" si="69"/>
        <v>Above 1 Year</v>
      </c>
    </row>
    <row r="841" spans="1:34" s="24" customFormat="1" ht="25.5" customHeight="1" x14ac:dyDescent="0.25">
      <c r="A841" s="96">
        <v>840</v>
      </c>
      <c r="B841" s="61" t="s">
        <v>2808</v>
      </c>
      <c r="C841" s="97" t="s">
        <v>185</v>
      </c>
      <c r="D841" s="97" t="s">
        <v>2678</v>
      </c>
      <c r="E841" s="97" t="s">
        <v>55</v>
      </c>
      <c r="F841" s="97" t="s">
        <v>1813</v>
      </c>
      <c r="G841" s="96" t="s">
        <v>2044</v>
      </c>
      <c r="H841" s="98">
        <v>45771</v>
      </c>
      <c r="I841" s="96" t="s">
        <v>256</v>
      </c>
      <c r="J841" s="96">
        <v>2025</v>
      </c>
      <c r="K841" s="97" t="s">
        <v>43</v>
      </c>
      <c r="L841" s="97"/>
      <c r="M841" s="97" t="s">
        <v>30</v>
      </c>
      <c r="N841" s="96" t="s">
        <v>31</v>
      </c>
      <c r="O841" s="97" t="s">
        <v>32</v>
      </c>
      <c r="P841" s="98"/>
      <c r="Q841" s="96"/>
      <c r="R841" s="96"/>
      <c r="S841" s="96" t="s">
        <v>3196</v>
      </c>
      <c r="T841" s="96"/>
      <c r="U841" s="97"/>
      <c r="V841" s="97"/>
      <c r="W841" s="104" t="s">
        <v>176</v>
      </c>
      <c r="X841" s="104" t="s">
        <v>176</v>
      </c>
      <c r="Y841" s="98">
        <v>45802</v>
      </c>
      <c r="Z841" s="97" t="s">
        <v>2045</v>
      </c>
      <c r="AA841" s="96" t="s">
        <v>34</v>
      </c>
      <c r="AB841" s="9">
        <f t="shared" ca="1" si="65"/>
        <v>540</v>
      </c>
      <c r="AC841" s="9" t="str">
        <f t="shared" ca="1" si="66"/>
        <v>Above 1 Year</v>
      </c>
      <c r="AD841" s="9">
        <f t="shared" ca="1" si="67"/>
        <v>509</v>
      </c>
      <c r="AE841" s="9" t="str">
        <f t="shared" ca="1" si="68"/>
        <v>Above 1 Year</v>
      </c>
      <c r="AF841" s="97" t="s">
        <v>193</v>
      </c>
      <c r="AG841" s="97" t="s">
        <v>4776</v>
      </c>
      <c r="AH841" s="97" t="str">
        <f t="shared" ca="1" si="69"/>
        <v>Above 1 Year</v>
      </c>
    </row>
    <row r="842" spans="1:34" s="24" customFormat="1" ht="25.5" customHeight="1" x14ac:dyDescent="0.25">
      <c r="A842" s="96">
        <v>841</v>
      </c>
      <c r="B842" s="61" t="s">
        <v>2810</v>
      </c>
      <c r="C842" s="97" t="s">
        <v>62</v>
      </c>
      <c r="D842" s="97" t="s">
        <v>2669</v>
      </c>
      <c r="E842" s="97" t="s">
        <v>118</v>
      </c>
      <c r="F842" s="97" t="s">
        <v>1877</v>
      </c>
      <c r="G842" s="96" t="s">
        <v>845</v>
      </c>
      <c r="H842" s="98">
        <v>45771</v>
      </c>
      <c r="I842" s="96" t="s">
        <v>256</v>
      </c>
      <c r="J842" s="96">
        <v>2025</v>
      </c>
      <c r="K842" s="97" t="s">
        <v>116</v>
      </c>
      <c r="L842" s="97"/>
      <c r="M842" s="97" t="s">
        <v>116</v>
      </c>
      <c r="N842" s="96" t="s">
        <v>116</v>
      </c>
      <c r="O842" s="97" t="s">
        <v>32</v>
      </c>
      <c r="P842" s="98"/>
      <c r="Q842" s="96"/>
      <c r="R842" s="96"/>
      <c r="S842" s="96" t="s">
        <v>3196</v>
      </c>
      <c r="T842" s="96"/>
      <c r="U842" s="97"/>
      <c r="V842" s="97"/>
      <c r="W842" s="104" t="s">
        <v>50</v>
      </c>
      <c r="X842" s="104" t="s">
        <v>50</v>
      </c>
      <c r="Y842" s="98"/>
      <c r="Z842" s="97" t="s">
        <v>2046</v>
      </c>
      <c r="AA842" s="96" t="s">
        <v>34</v>
      </c>
      <c r="AB842" s="9">
        <f t="shared" ca="1" si="65"/>
        <v>540</v>
      </c>
      <c r="AC842" s="9" t="str">
        <f t="shared" ca="1" si="66"/>
        <v>Above 1 Year</v>
      </c>
      <c r="AD842" s="9" t="str">
        <f t="shared" ca="1" si="67"/>
        <v/>
      </c>
      <c r="AE842" s="9" t="str">
        <f t="shared" ca="1" si="68"/>
        <v/>
      </c>
      <c r="AF842" s="97" t="s">
        <v>402</v>
      </c>
      <c r="AG842" s="97" t="s">
        <v>4777</v>
      </c>
      <c r="AH842" s="97" t="str">
        <f t="shared" ca="1" si="69"/>
        <v>Above 1 Year</v>
      </c>
    </row>
    <row r="843" spans="1:34" s="24" customFormat="1" ht="25.5" customHeight="1" x14ac:dyDescent="0.25">
      <c r="A843" s="96">
        <v>842</v>
      </c>
      <c r="B843" s="61" t="s">
        <v>2810</v>
      </c>
      <c r="C843" s="97">
        <v>0</v>
      </c>
      <c r="D843" s="97" t="s">
        <v>2689</v>
      </c>
      <c r="E843" s="97" t="s">
        <v>68</v>
      </c>
      <c r="F843" s="97" t="s">
        <v>2047</v>
      </c>
      <c r="G843" s="96" t="s">
        <v>845</v>
      </c>
      <c r="H843" s="98">
        <v>45771</v>
      </c>
      <c r="I843" s="96" t="s">
        <v>256</v>
      </c>
      <c r="J843" s="96">
        <v>2025</v>
      </c>
      <c r="K843" s="97" t="s">
        <v>116</v>
      </c>
      <c r="L843" s="97"/>
      <c r="M843" s="97" t="s">
        <v>116</v>
      </c>
      <c r="N843" s="96" t="s">
        <v>116</v>
      </c>
      <c r="O843" s="97" t="s">
        <v>32</v>
      </c>
      <c r="P843" s="98"/>
      <c r="Q843" s="96"/>
      <c r="R843" s="96"/>
      <c r="S843" s="96" t="s">
        <v>3196</v>
      </c>
      <c r="T843" s="96"/>
      <c r="U843" s="97"/>
      <c r="V843" s="97"/>
      <c r="W843" s="104" t="s">
        <v>50</v>
      </c>
      <c r="X843" s="104" t="s">
        <v>50</v>
      </c>
      <c r="Y843" s="98"/>
      <c r="Z843" s="97" t="s">
        <v>2048</v>
      </c>
      <c r="AA843" s="96" t="s">
        <v>34</v>
      </c>
      <c r="AB843" s="9">
        <f t="shared" ca="1" si="65"/>
        <v>540</v>
      </c>
      <c r="AC843" s="9" t="str">
        <f t="shared" ca="1" si="66"/>
        <v>Above 1 Year</v>
      </c>
      <c r="AD843" s="9" t="str">
        <f t="shared" ca="1" si="67"/>
        <v/>
      </c>
      <c r="AE843" s="9" t="str">
        <f t="shared" ca="1" si="68"/>
        <v/>
      </c>
      <c r="AF843" s="97" t="s">
        <v>402</v>
      </c>
      <c r="AG843" s="97" t="s">
        <v>4778</v>
      </c>
      <c r="AH843" s="97" t="str">
        <f t="shared" ca="1" si="69"/>
        <v>Above 1 Year</v>
      </c>
    </row>
    <row r="844" spans="1:34" s="24" customFormat="1" ht="25.5" customHeight="1" x14ac:dyDescent="0.25">
      <c r="A844" s="96">
        <v>843</v>
      </c>
      <c r="B844" s="61" t="s">
        <v>2808</v>
      </c>
      <c r="C844" s="97" t="s">
        <v>185</v>
      </c>
      <c r="D844" s="99" t="s">
        <v>2678</v>
      </c>
      <c r="E844" s="99" t="s">
        <v>55</v>
      </c>
      <c r="F844" s="99" t="s">
        <v>1772</v>
      </c>
      <c r="G844" s="100" t="s">
        <v>1474</v>
      </c>
      <c r="H844" s="101">
        <v>45772</v>
      </c>
      <c r="I844" s="100" t="s">
        <v>256</v>
      </c>
      <c r="J844" s="100">
        <v>2025</v>
      </c>
      <c r="K844" s="102" t="s">
        <v>103</v>
      </c>
      <c r="L844" s="99"/>
      <c r="M844" s="99" t="s">
        <v>49</v>
      </c>
      <c r="N844" s="100" t="s">
        <v>31</v>
      </c>
      <c r="O844" s="99" t="s">
        <v>32</v>
      </c>
      <c r="P844" s="101"/>
      <c r="Q844" s="100"/>
      <c r="R844" s="100"/>
      <c r="S844" s="96" t="s">
        <v>3196</v>
      </c>
      <c r="T844" s="100"/>
      <c r="U844" s="99"/>
      <c r="V844" s="99"/>
      <c r="W844" s="104" t="s">
        <v>112</v>
      </c>
      <c r="X844" s="104" t="s">
        <v>112</v>
      </c>
      <c r="Y844" s="98"/>
      <c r="Z844" s="99" t="s">
        <v>2049</v>
      </c>
      <c r="AA844" s="100" t="s">
        <v>34</v>
      </c>
      <c r="AB844" s="9">
        <f t="shared" ca="1" si="65"/>
        <v>539</v>
      </c>
      <c r="AC844" s="9" t="str">
        <f t="shared" ca="1" si="66"/>
        <v>Above 1 Year</v>
      </c>
      <c r="AD844" s="9" t="str">
        <f t="shared" ca="1" si="67"/>
        <v/>
      </c>
      <c r="AE844" s="9" t="str">
        <f t="shared" ca="1" si="68"/>
        <v/>
      </c>
      <c r="AF844" s="100" t="s">
        <v>207</v>
      </c>
      <c r="AG844" s="97" t="s">
        <v>4779</v>
      </c>
      <c r="AH844" s="97" t="str">
        <f t="shared" ca="1" si="69"/>
        <v>Above 1 Year</v>
      </c>
    </row>
    <row r="845" spans="1:34" s="24" customFormat="1" ht="25.5" customHeight="1" x14ac:dyDescent="0.25">
      <c r="A845" s="96">
        <v>844</v>
      </c>
      <c r="B845" s="61" t="s">
        <v>2660</v>
      </c>
      <c r="C845" s="97" t="s">
        <v>37</v>
      </c>
      <c r="D845" s="97" t="s">
        <v>2683</v>
      </c>
      <c r="E845" s="97" t="s">
        <v>90</v>
      </c>
      <c r="F845" s="97" t="s">
        <v>1805</v>
      </c>
      <c r="G845" s="96" t="s">
        <v>980</v>
      </c>
      <c r="H845" s="98">
        <v>45772</v>
      </c>
      <c r="I845" s="96" t="s">
        <v>256</v>
      </c>
      <c r="J845" s="96">
        <v>2025</v>
      </c>
      <c r="K845" s="97" t="s">
        <v>77</v>
      </c>
      <c r="L845" s="97"/>
      <c r="M845" s="97" t="s">
        <v>72</v>
      </c>
      <c r="N845" s="96" t="s">
        <v>31</v>
      </c>
      <c r="O845" s="97" t="s">
        <v>32</v>
      </c>
      <c r="P845" s="98">
        <v>45954</v>
      </c>
      <c r="Q845" s="96"/>
      <c r="R845" s="96"/>
      <c r="S845" s="96" t="s">
        <v>3196</v>
      </c>
      <c r="T845" s="96"/>
      <c r="U845" s="97"/>
      <c r="V845" s="97"/>
      <c r="W845" s="104" t="s">
        <v>33</v>
      </c>
      <c r="X845" s="104" t="s">
        <v>33</v>
      </c>
      <c r="Y845" s="98">
        <v>45954</v>
      </c>
      <c r="Z845" s="97" t="s">
        <v>2050</v>
      </c>
      <c r="AA845" s="96" t="s">
        <v>34</v>
      </c>
      <c r="AB845" s="9">
        <f t="shared" ca="1" si="65"/>
        <v>539</v>
      </c>
      <c r="AC845" s="9" t="str">
        <f t="shared" ca="1" si="66"/>
        <v>Above 1 Year</v>
      </c>
      <c r="AD845" s="9">
        <f t="shared" ca="1" si="67"/>
        <v>357</v>
      </c>
      <c r="AE845" s="9" t="str">
        <f t="shared" ca="1" si="68"/>
        <v>Above 6 Months</v>
      </c>
      <c r="AF845" s="97" t="s">
        <v>378</v>
      </c>
      <c r="AG845" s="97" t="s">
        <v>4780</v>
      </c>
      <c r="AH845" s="97" t="str">
        <f t="shared" si="69"/>
        <v/>
      </c>
    </row>
    <row r="846" spans="1:34" s="24" customFormat="1" ht="25.5" customHeight="1" x14ac:dyDescent="0.25">
      <c r="A846" s="96">
        <v>845</v>
      </c>
      <c r="B846" s="61" t="s">
        <v>2810</v>
      </c>
      <c r="C846" s="97">
        <v>0</v>
      </c>
      <c r="D846" s="97" t="s">
        <v>2688</v>
      </c>
      <c r="E846" s="97" t="s">
        <v>68</v>
      </c>
      <c r="F846" s="97" t="s">
        <v>2051</v>
      </c>
      <c r="G846" s="96" t="s">
        <v>1027</v>
      </c>
      <c r="H846" s="98">
        <v>45774</v>
      </c>
      <c r="I846" s="96" t="s">
        <v>256</v>
      </c>
      <c r="J846" s="96">
        <v>2025</v>
      </c>
      <c r="K846" s="97" t="s">
        <v>48</v>
      </c>
      <c r="L846" s="97"/>
      <c r="M846" s="97" t="s">
        <v>49</v>
      </c>
      <c r="N846" s="96" t="s">
        <v>31</v>
      </c>
      <c r="O846" s="97" t="s">
        <v>32</v>
      </c>
      <c r="P846" s="98"/>
      <c r="Q846" s="96"/>
      <c r="R846" s="96"/>
      <c r="S846" s="96" t="s">
        <v>3196</v>
      </c>
      <c r="T846" s="96"/>
      <c r="U846" s="97"/>
      <c r="V846" s="97"/>
      <c r="W846" s="104" t="s">
        <v>112</v>
      </c>
      <c r="X846" s="104" t="s">
        <v>112</v>
      </c>
      <c r="Y846" s="98"/>
      <c r="Z846" s="97" t="s">
        <v>2052</v>
      </c>
      <c r="AA846" s="96" t="s">
        <v>34</v>
      </c>
      <c r="AB846" s="9">
        <f t="shared" ca="1" si="65"/>
        <v>537</v>
      </c>
      <c r="AC846" s="9" t="str">
        <f t="shared" ca="1" si="66"/>
        <v>Above 1 Year</v>
      </c>
      <c r="AD846" s="9" t="str">
        <f t="shared" ca="1" si="67"/>
        <v/>
      </c>
      <c r="AE846" s="9" t="str">
        <f t="shared" ca="1" si="68"/>
        <v/>
      </c>
      <c r="AF846" s="97" t="s">
        <v>207</v>
      </c>
      <c r="AG846" s="97" t="s">
        <v>4781</v>
      </c>
      <c r="AH846" s="97" t="str">
        <f t="shared" ca="1" si="69"/>
        <v>Above 1 Year</v>
      </c>
    </row>
    <row r="847" spans="1:34" s="24" customFormat="1" ht="25.5" customHeight="1" x14ac:dyDescent="0.25">
      <c r="A847" s="96">
        <v>846</v>
      </c>
      <c r="B847" s="61" t="s">
        <v>2810</v>
      </c>
      <c r="C847" s="97">
        <v>0</v>
      </c>
      <c r="D847" s="97" t="s">
        <v>2688</v>
      </c>
      <c r="E847" s="97" t="s">
        <v>68</v>
      </c>
      <c r="F847" s="97" t="s">
        <v>2041</v>
      </c>
      <c r="G847" s="96" t="s">
        <v>2053</v>
      </c>
      <c r="H847" s="98">
        <v>45776</v>
      </c>
      <c r="I847" s="96" t="s">
        <v>256</v>
      </c>
      <c r="J847" s="96">
        <v>2025</v>
      </c>
      <c r="K847" s="97" t="s">
        <v>43</v>
      </c>
      <c r="L847" s="97"/>
      <c r="M847" s="97" t="s">
        <v>30</v>
      </c>
      <c r="N847" s="96" t="s">
        <v>31</v>
      </c>
      <c r="O847" s="97" t="s">
        <v>32</v>
      </c>
      <c r="P847" s="98"/>
      <c r="Q847" s="96"/>
      <c r="R847" s="96"/>
      <c r="S847" s="96" t="s">
        <v>3196</v>
      </c>
      <c r="T847" s="96"/>
      <c r="U847" s="97"/>
      <c r="V847" s="97"/>
      <c r="W847" s="104" t="s">
        <v>50</v>
      </c>
      <c r="X847" s="104" t="s">
        <v>50</v>
      </c>
      <c r="Y847" s="98"/>
      <c r="Z847" s="97" t="s">
        <v>2054</v>
      </c>
      <c r="AA847" s="96" t="s">
        <v>34</v>
      </c>
      <c r="AB847" s="9">
        <f t="shared" ca="1" si="65"/>
        <v>535</v>
      </c>
      <c r="AC847" s="9" t="str">
        <f t="shared" ca="1" si="66"/>
        <v>Above 1 Year</v>
      </c>
      <c r="AD847" s="9" t="str">
        <f t="shared" ca="1" si="67"/>
        <v/>
      </c>
      <c r="AE847" s="9" t="str">
        <f t="shared" ca="1" si="68"/>
        <v/>
      </c>
      <c r="AF847" s="97" t="s">
        <v>193</v>
      </c>
      <c r="AG847" s="97" t="s">
        <v>4782</v>
      </c>
      <c r="AH847" s="97" t="str">
        <f t="shared" ca="1" si="69"/>
        <v>Above 1 Year</v>
      </c>
    </row>
    <row r="848" spans="1:34" s="24" customFormat="1" ht="25.5" customHeight="1" x14ac:dyDescent="0.25">
      <c r="A848" s="96">
        <v>847</v>
      </c>
      <c r="B848" s="61" t="s">
        <v>2808</v>
      </c>
      <c r="C848" s="97" t="s">
        <v>41</v>
      </c>
      <c r="D848" s="97" t="s">
        <v>2701</v>
      </c>
      <c r="E848" s="97" t="s">
        <v>42</v>
      </c>
      <c r="F848" s="97" t="s">
        <v>2039</v>
      </c>
      <c r="G848" s="96" t="s">
        <v>2055</v>
      </c>
      <c r="H848" s="98">
        <v>45776</v>
      </c>
      <c r="I848" s="96" t="s">
        <v>256</v>
      </c>
      <c r="J848" s="96">
        <v>2025</v>
      </c>
      <c r="K848" s="97" t="s">
        <v>29</v>
      </c>
      <c r="L848" s="97"/>
      <c r="M848" s="97" t="s">
        <v>30</v>
      </c>
      <c r="N848" s="96" t="s">
        <v>31</v>
      </c>
      <c r="O848" s="97" t="s">
        <v>32</v>
      </c>
      <c r="P848" s="98"/>
      <c r="Q848" s="96"/>
      <c r="R848" s="96"/>
      <c r="S848" s="96" t="s">
        <v>3196</v>
      </c>
      <c r="T848" s="96"/>
      <c r="U848" s="97"/>
      <c r="V848" s="97"/>
      <c r="W848" s="104" t="s">
        <v>137</v>
      </c>
      <c r="X848" s="104" t="s">
        <v>33</v>
      </c>
      <c r="Y848" s="98">
        <v>46301</v>
      </c>
      <c r="Z848" s="97" t="s">
        <v>2056</v>
      </c>
      <c r="AA848" s="96" t="s">
        <v>34</v>
      </c>
      <c r="AB848" s="9">
        <f t="shared" ca="1" si="65"/>
        <v>535</v>
      </c>
      <c r="AC848" s="9" t="str">
        <f t="shared" ca="1" si="66"/>
        <v>Above 1 Year</v>
      </c>
      <c r="AD848" s="9">
        <f t="shared" ca="1" si="67"/>
        <v>10</v>
      </c>
      <c r="AE848" s="9" t="str">
        <f t="shared" ca="1" si="68"/>
        <v>Below 45 Days</v>
      </c>
      <c r="AF848" s="97" t="s">
        <v>193</v>
      </c>
      <c r="AG848" s="97" t="s">
        <v>4783</v>
      </c>
      <c r="AH848" s="97" t="str">
        <f t="shared" si="69"/>
        <v/>
      </c>
    </row>
    <row r="849" spans="1:34" s="24" customFormat="1" ht="25.5" customHeight="1" x14ac:dyDescent="0.25">
      <c r="A849" s="96">
        <v>848</v>
      </c>
      <c r="B849" s="61" t="s">
        <v>2660</v>
      </c>
      <c r="C849" s="97" t="s">
        <v>37</v>
      </c>
      <c r="D849" s="97" t="s">
        <v>2683</v>
      </c>
      <c r="E849" s="97" t="s">
        <v>90</v>
      </c>
      <c r="F849" s="97" t="s">
        <v>2027</v>
      </c>
      <c r="G849" s="96" t="s">
        <v>2057</v>
      </c>
      <c r="H849" s="98">
        <v>45777</v>
      </c>
      <c r="I849" s="96" t="s">
        <v>256</v>
      </c>
      <c r="J849" s="96">
        <v>2025</v>
      </c>
      <c r="K849" s="97" t="s">
        <v>43</v>
      </c>
      <c r="L849" s="97"/>
      <c r="M849" s="97" t="s">
        <v>30</v>
      </c>
      <c r="N849" s="96" t="s">
        <v>31</v>
      </c>
      <c r="O849" s="97" t="s">
        <v>32</v>
      </c>
      <c r="P849" s="98"/>
      <c r="Q849" s="96"/>
      <c r="R849" s="96"/>
      <c r="S849" s="96" t="s">
        <v>3196</v>
      </c>
      <c r="T849" s="96"/>
      <c r="U849" s="97"/>
      <c r="V849" s="97"/>
      <c r="W849" s="104" t="s">
        <v>177</v>
      </c>
      <c r="X849" s="104" t="s">
        <v>33</v>
      </c>
      <c r="Y849" s="98">
        <v>46300</v>
      </c>
      <c r="Z849" s="97" t="s">
        <v>2058</v>
      </c>
      <c r="AA849" s="96" t="s">
        <v>34</v>
      </c>
      <c r="AB849" s="9">
        <f t="shared" ca="1" si="65"/>
        <v>534</v>
      </c>
      <c r="AC849" s="9" t="str">
        <f t="shared" ca="1" si="66"/>
        <v>Above 1 Year</v>
      </c>
      <c r="AD849" s="9">
        <f t="shared" ca="1" si="67"/>
        <v>11</v>
      </c>
      <c r="AE849" s="9" t="str">
        <f t="shared" ca="1" si="68"/>
        <v>Below 45 Days</v>
      </c>
      <c r="AF849" s="97" t="s">
        <v>193</v>
      </c>
      <c r="AG849" s="97" t="s">
        <v>4784</v>
      </c>
      <c r="AH849" s="97" t="str">
        <f t="shared" si="69"/>
        <v/>
      </c>
    </row>
    <row r="850" spans="1:34" s="24" customFormat="1" ht="25.5" customHeight="1" x14ac:dyDescent="0.25">
      <c r="A850" s="96">
        <v>849</v>
      </c>
      <c r="B850" s="61" t="s">
        <v>2810</v>
      </c>
      <c r="C850" s="97" t="s">
        <v>62</v>
      </c>
      <c r="D850" s="97" t="s">
        <v>2709</v>
      </c>
      <c r="E850" s="97" t="s">
        <v>106</v>
      </c>
      <c r="F850" s="97" t="s">
        <v>1326</v>
      </c>
      <c r="G850" s="96" t="s">
        <v>1027</v>
      </c>
      <c r="H850" s="98">
        <v>45780</v>
      </c>
      <c r="I850" s="96" t="s">
        <v>201</v>
      </c>
      <c r="J850" s="96">
        <v>2025</v>
      </c>
      <c r="K850" s="97" t="s">
        <v>48</v>
      </c>
      <c r="L850" s="97"/>
      <c r="M850" s="97" t="s">
        <v>49</v>
      </c>
      <c r="N850" s="96" t="s">
        <v>31</v>
      </c>
      <c r="O850" s="97" t="s">
        <v>32</v>
      </c>
      <c r="P850" s="98"/>
      <c r="Q850" s="96"/>
      <c r="R850" s="96"/>
      <c r="S850" s="96" t="s">
        <v>3196</v>
      </c>
      <c r="T850" s="96"/>
      <c r="U850" s="97"/>
      <c r="V850" s="97"/>
      <c r="W850" s="104" t="s">
        <v>112</v>
      </c>
      <c r="X850" s="104" t="s">
        <v>112</v>
      </c>
      <c r="Y850" s="98"/>
      <c r="Z850" s="97" t="s">
        <v>2065</v>
      </c>
      <c r="AA850" s="96" t="s">
        <v>34</v>
      </c>
      <c r="AB850" s="9">
        <f t="shared" ca="1" si="65"/>
        <v>531</v>
      </c>
      <c r="AC850" s="9" t="str">
        <f t="shared" ca="1" si="66"/>
        <v>Above 1 Year</v>
      </c>
      <c r="AD850" s="9" t="str">
        <f t="shared" ca="1" si="67"/>
        <v/>
      </c>
      <c r="AE850" s="9" t="str">
        <f t="shared" ca="1" si="68"/>
        <v/>
      </c>
      <c r="AF850" s="97" t="s">
        <v>207</v>
      </c>
      <c r="AG850" s="97" t="s">
        <v>4785</v>
      </c>
      <c r="AH850" s="97" t="str">
        <f t="shared" ca="1" si="69"/>
        <v>Above 1 Year</v>
      </c>
    </row>
    <row r="851" spans="1:34" s="24" customFormat="1" ht="25.5" customHeight="1" x14ac:dyDescent="0.25">
      <c r="A851" s="96">
        <v>850</v>
      </c>
      <c r="B851" s="61" t="s">
        <v>2660</v>
      </c>
      <c r="C851" s="97" t="s">
        <v>183</v>
      </c>
      <c r="D851" s="97" t="s">
        <v>2710</v>
      </c>
      <c r="E851" s="97" t="s">
        <v>61</v>
      </c>
      <c r="F851" s="97" t="s">
        <v>1770</v>
      </c>
      <c r="G851" s="96" t="s">
        <v>2066</v>
      </c>
      <c r="H851" s="98">
        <v>45780</v>
      </c>
      <c r="I851" s="96" t="s">
        <v>201</v>
      </c>
      <c r="J851" s="96">
        <v>2025</v>
      </c>
      <c r="K851" s="97" t="s">
        <v>39</v>
      </c>
      <c r="L851" s="97"/>
      <c r="M851" s="97" t="s">
        <v>39</v>
      </c>
      <c r="N851" s="96" t="s">
        <v>31</v>
      </c>
      <c r="O851" s="97" t="s">
        <v>32</v>
      </c>
      <c r="P851" s="98"/>
      <c r="Q851" s="96"/>
      <c r="R851" s="96"/>
      <c r="S851" s="96" t="s">
        <v>3196</v>
      </c>
      <c r="T851" s="96"/>
      <c r="U851" s="97"/>
      <c r="V851" s="97"/>
      <c r="W851" s="104" t="s">
        <v>112</v>
      </c>
      <c r="X851" s="104" t="s">
        <v>112</v>
      </c>
      <c r="Y851" s="98"/>
      <c r="Z851" s="97" t="s">
        <v>2067</v>
      </c>
      <c r="AA851" s="96" t="s">
        <v>34</v>
      </c>
      <c r="AB851" s="9">
        <f t="shared" ca="1" si="65"/>
        <v>531</v>
      </c>
      <c r="AC851" s="9" t="str">
        <f t="shared" ca="1" si="66"/>
        <v>Above 1 Year</v>
      </c>
      <c r="AD851" s="9" t="str">
        <f t="shared" ca="1" si="67"/>
        <v/>
      </c>
      <c r="AE851" s="9" t="str">
        <f t="shared" ca="1" si="68"/>
        <v/>
      </c>
      <c r="AF851" s="97" t="s">
        <v>203</v>
      </c>
      <c r="AG851" s="97" t="s">
        <v>4786</v>
      </c>
      <c r="AH851" s="97" t="str">
        <f t="shared" ca="1" si="69"/>
        <v>Above 1 Year</v>
      </c>
    </row>
    <row r="852" spans="1:34" s="24" customFormat="1" ht="25.5" customHeight="1" x14ac:dyDescent="0.25">
      <c r="A852" s="96">
        <v>851</v>
      </c>
      <c r="B852" s="61" t="s">
        <v>2808</v>
      </c>
      <c r="C852" s="97" t="s">
        <v>2661</v>
      </c>
      <c r="D852" s="97" t="s">
        <v>2692</v>
      </c>
      <c r="E852" s="97" t="s">
        <v>89</v>
      </c>
      <c r="F852" s="97" t="s">
        <v>2068</v>
      </c>
      <c r="G852" s="96" t="s">
        <v>2069</v>
      </c>
      <c r="H852" s="98">
        <v>45782</v>
      </c>
      <c r="I852" s="96" t="s">
        <v>201</v>
      </c>
      <c r="J852" s="96">
        <v>2025</v>
      </c>
      <c r="K852" s="97" t="s">
        <v>39</v>
      </c>
      <c r="L852" s="97"/>
      <c r="M852" s="97" t="s">
        <v>39</v>
      </c>
      <c r="N852" s="96" t="s">
        <v>31</v>
      </c>
      <c r="O852" s="97" t="s">
        <v>32</v>
      </c>
      <c r="P852" s="98"/>
      <c r="Q852" s="96"/>
      <c r="R852" s="96"/>
      <c r="S852" s="96" t="s">
        <v>3196</v>
      </c>
      <c r="T852" s="96"/>
      <c r="U852" s="97"/>
      <c r="V852" s="97"/>
      <c r="W852" s="104" t="s">
        <v>50</v>
      </c>
      <c r="X852" s="104" t="s">
        <v>50</v>
      </c>
      <c r="Y852" s="98"/>
      <c r="Z852" s="97" t="s">
        <v>2070</v>
      </c>
      <c r="AA852" s="96" t="s">
        <v>34</v>
      </c>
      <c r="AB852" s="9">
        <f t="shared" ca="1" si="65"/>
        <v>529</v>
      </c>
      <c r="AC852" s="9" t="str">
        <f t="shared" ca="1" si="66"/>
        <v>Above 1 Year</v>
      </c>
      <c r="AD852" s="9" t="str">
        <f t="shared" ca="1" si="67"/>
        <v/>
      </c>
      <c r="AE852" s="9" t="str">
        <f t="shared" ca="1" si="68"/>
        <v/>
      </c>
      <c r="AF852" s="97" t="s">
        <v>203</v>
      </c>
      <c r="AG852" s="97" t="s">
        <v>4787</v>
      </c>
      <c r="AH852" s="97" t="str">
        <f t="shared" ca="1" si="69"/>
        <v>Above 1 Year</v>
      </c>
    </row>
    <row r="853" spans="1:34" s="24" customFormat="1" ht="25.5" customHeight="1" x14ac:dyDescent="0.25">
      <c r="A853" s="96">
        <v>852</v>
      </c>
      <c r="B853" s="61" t="s">
        <v>2808</v>
      </c>
      <c r="C853" s="97">
        <v>0</v>
      </c>
      <c r="D853" s="97" t="s">
        <v>2715</v>
      </c>
      <c r="E853" s="97" t="s">
        <v>51</v>
      </c>
      <c r="F853" s="97" t="s">
        <v>2063</v>
      </c>
      <c r="G853" s="96" t="s">
        <v>1315</v>
      </c>
      <c r="H853" s="98">
        <v>45782</v>
      </c>
      <c r="I853" s="96" t="s">
        <v>201</v>
      </c>
      <c r="J853" s="96">
        <v>2025</v>
      </c>
      <c r="K853" s="97" t="s">
        <v>70</v>
      </c>
      <c r="L853" s="97"/>
      <c r="M853" s="97" t="s">
        <v>70</v>
      </c>
      <c r="N853" s="96" t="s">
        <v>70</v>
      </c>
      <c r="O853" s="97" t="s">
        <v>32</v>
      </c>
      <c r="P853" s="98"/>
      <c r="Q853" s="96"/>
      <c r="R853" s="96"/>
      <c r="S853" s="96" t="s">
        <v>3196</v>
      </c>
      <c r="T853" s="96"/>
      <c r="U853" s="97"/>
      <c r="V853" s="97"/>
      <c r="W853" s="104" t="s">
        <v>112</v>
      </c>
      <c r="X853" s="104" t="s">
        <v>112</v>
      </c>
      <c r="Y853" s="98"/>
      <c r="Z853" s="97" t="s">
        <v>2071</v>
      </c>
      <c r="AA853" s="96" t="s">
        <v>34</v>
      </c>
      <c r="AB853" s="9">
        <f t="shared" ca="1" si="65"/>
        <v>529</v>
      </c>
      <c r="AC853" s="9" t="str">
        <f t="shared" ca="1" si="66"/>
        <v>Above 1 Year</v>
      </c>
      <c r="AD853" s="9" t="str">
        <f t="shared" ca="1" si="67"/>
        <v/>
      </c>
      <c r="AE853" s="9" t="str">
        <f t="shared" ca="1" si="68"/>
        <v/>
      </c>
      <c r="AF853" s="97" t="s">
        <v>254</v>
      </c>
      <c r="AG853" s="97" t="s">
        <v>4788</v>
      </c>
      <c r="AH853" s="97" t="str">
        <f t="shared" ca="1" si="69"/>
        <v>Above 1 Year</v>
      </c>
    </row>
    <row r="854" spans="1:34" s="24" customFormat="1" ht="25.5" customHeight="1" x14ac:dyDescent="0.25">
      <c r="A854" s="96">
        <v>853</v>
      </c>
      <c r="B854" s="61" t="s">
        <v>2810</v>
      </c>
      <c r="C854" s="97">
        <v>0</v>
      </c>
      <c r="D854" s="97" t="s">
        <v>2688</v>
      </c>
      <c r="E854" s="97" t="s">
        <v>68</v>
      </c>
      <c r="F854" s="97" t="s">
        <v>2073</v>
      </c>
      <c r="G854" s="96" t="s">
        <v>1474</v>
      </c>
      <c r="H854" s="98">
        <v>45783</v>
      </c>
      <c r="I854" s="96" t="s">
        <v>201</v>
      </c>
      <c r="J854" s="96">
        <v>2025</v>
      </c>
      <c r="K854" s="97" t="s">
        <v>102</v>
      </c>
      <c r="L854" s="97"/>
      <c r="M854" s="97" t="s">
        <v>49</v>
      </c>
      <c r="N854" s="96" t="s">
        <v>31</v>
      </c>
      <c r="O854" s="97" t="s">
        <v>32</v>
      </c>
      <c r="P854" s="98"/>
      <c r="Q854" s="96"/>
      <c r="R854" s="96"/>
      <c r="S854" s="96" t="s">
        <v>3196</v>
      </c>
      <c r="T854" s="96"/>
      <c r="U854" s="97"/>
      <c r="V854" s="97"/>
      <c r="W854" s="104" t="s">
        <v>112</v>
      </c>
      <c r="X854" s="104" t="s">
        <v>112</v>
      </c>
      <c r="Y854" s="98"/>
      <c r="Z854" s="97" t="s">
        <v>2074</v>
      </c>
      <c r="AA854" s="96" t="s">
        <v>34</v>
      </c>
      <c r="AB854" s="9">
        <f t="shared" ca="1" si="65"/>
        <v>528</v>
      </c>
      <c r="AC854" s="9" t="str">
        <f t="shared" ca="1" si="66"/>
        <v>Above 1 Year</v>
      </c>
      <c r="AD854" s="9" t="str">
        <f t="shared" ca="1" si="67"/>
        <v/>
      </c>
      <c r="AE854" s="9" t="str">
        <f t="shared" ca="1" si="68"/>
        <v/>
      </c>
      <c r="AF854" s="97" t="s">
        <v>207</v>
      </c>
      <c r="AG854" s="97" t="s">
        <v>4789</v>
      </c>
      <c r="AH854" s="97" t="str">
        <f t="shared" ca="1" si="69"/>
        <v>Above 1 Year</v>
      </c>
    </row>
    <row r="855" spans="1:34" s="24" customFormat="1" ht="25.5" customHeight="1" x14ac:dyDescent="0.25">
      <c r="A855" s="96">
        <v>854</v>
      </c>
      <c r="B855" s="61" t="s">
        <v>2808</v>
      </c>
      <c r="C855" s="97" t="s">
        <v>2661</v>
      </c>
      <c r="D855" s="97" t="s">
        <v>2700</v>
      </c>
      <c r="E855" s="97" t="s">
        <v>84</v>
      </c>
      <c r="F855" s="97" t="s">
        <v>1839</v>
      </c>
      <c r="G855" s="96" t="s">
        <v>2076</v>
      </c>
      <c r="H855" s="98">
        <v>45786</v>
      </c>
      <c r="I855" s="96" t="s">
        <v>201</v>
      </c>
      <c r="J855" s="96">
        <v>2025</v>
      </c>
      <c r="K855" s="97" t="s">
        <v>39</v>
      </c>
      <c r="L855" s="97"/>
      <c r="M855" s="97" t="s">
        <v>39</v>
      </c>
      <c r="N855" s="96" t="s">
        <v>31</v>
      </c>
      <c r="O855" s="97" t="s">
        <v>32</v>
      </c>
      <c r="P855" s="98"/>
      <c r="Q855" s="96"/>
      <c r="R855" s="96"/>
      <c r="S855" s="96" t="s">
        <v>3196</v>
      </c>
      <c r="T855" s="96"/>
      <c r="U855" s="97"/>
      <c r="V855" s="97"/>
      <c r="W855" s="104" t="s">
        <v>112</v>
      </c>
      <c r="X855" s="104" t="s">
        <v>112</v>
      </c>
      <c r="Y855" s="98"/>
      <c r="Z855" s="97" t="s">
        <v>2077</v>
      </c>
      <c r="AA855" s="96" t="s">
        <v>34</v>
      </c>
      <c r="AB855" s="9">
        <f t="shared" ca="1" si="65"/>
        <v>525</v>
      </c>
      <c r="AC855" s="9" t="str">
        <f t="shared" ca="1" si="66"/>
        <v>Above 1 Year</v>
      </c>
      <c r="AD855" s="9" t="str">
        <f t="shared" ca="1" si="67"/>
        <v/>
      </c>
      <c r="AE855" s="9" t="str">
        <f t="shared" ca="1" si="68"/>
        <v/>
      </c>
      <c r="AF855" s="97" t="s">
        <v>203</v>
      </c>
      <c r="AG855" s="97" t="s">
        <v>4790</v>
      </c>
      <c r="AH855" s="97" t="str">
        <f t="shared" ca="1" si="69"/>
        <v>Above 1 Year</v>
      </c>
    </row>
    <row r="856" spans="1:34" s="24" customFormat="1" ht="25.5" customHeight="1" x14ac:dyDescent="0.25">
      <c r="A856" s="96">
        <v>855</v>
      </c>
      <c r="B856" s="61" t="s">
        <v>2660</v>
      </c>
      <c r="C856" s="97" t="s">
        <v>46</v>
      </c>
      <c r="D856" s="97" t="s">
        <v>2670</v>
      </c>
      <c r="E856" s="97" t="s">
        <v>109</v>
      </c>
      <c r="F856" s="97" t="s">
        <v>1326</v>
      </c>
      <c r="G856" s="96" t="s">
        <v>227</v>
      </c>
      <c r="H856" s="98">
        <v>45787</v>
      </c>
      <c r="I856" s="96" t="s">
        <v>201</v>
      </c>
      <c r="J856" s="96">
        <v>2025</v>
      </c>
      <c r="K856" s="97" t="s">
        <v>59</v>
      </c>
      <c r="L856" s="97" t="s">
        <v>228</v>
      </c>
      <c r="M856" s="97" t="s">
        <v>59</v>
      </c>
      <c r="N856" s="96" t="s">
        <v>60</v>
      </c>
      <c r="O856" s="97" t="s">
        <v>32</v>
      </c>
      <c r="P856" s="98"/>
      <c r="Q856" s="96"/>
      <c r="R856" s="96"/>
      <c r="S856" s="96" t="s">
        <v>3196</v>
      </c>
      <c r="T856" s="96"/>
      <c r="U856" s="97"/>
      <c r="V856" s="97"/>
      <c r="W856" s="104" t="s">
        <v>112</v>
      </c>
      <c r="X856" s="104" t="s">
        <v>112</v>
      </c>
      <c r="Y856" s="98"/>
      <c r="Z856" s="97" t="s">
        <v>2079</v>
      </c>
      <c r="AA856" s="96" t="s">
        <v>34</v>
      </c>
      <c r="AB856" s="9">
        <f t="shared" ca="1" si="65"/>
        <v>524</v>
      </c>
      <c r="AC856" s="9" t="str">
        <f t="shared" ca="1" si="66"/>
        <v>Above 1 Year</v>
      </c>
      <c r="AD856" s="9" t="str">
        <f t="shared" ca="1" si="67"/>
        <v/>
      </c>
      <c r="AE856" s="9" t="str">
        <f t="shared" ca="1" si="68"/>
        <v/>
      </c>
      <c r="AF856" s="97" t="s">
        <v>229</v>
      </c>
      <c r="AG856" s="97" t="s">
        <v>4791</v>
      </c>
      <c r="AH856" s="97" t="str">
        <f t="shared" ca="1" si="69"/>
        <v>Above 1 Year</v>
      </c>
    </row>
    <row r="857" spans="1:34" s="24" customFormat="1" ht="25.5" customHeight="1" x14ac:dyDescent="0.25">
      <c r="A857" s="96">
        <v>856</v>
      </c>
      <c r="B857" s="61" t="s">
        <v>2660</v>
      </c>
      <c r="C857" s="97" t="s">
        <v>183</v>
      </c>
      <c r="D857" s="97" t="s">
        <v>2713</v>
      </c>
      <c r="E857" s="97" t="s">
        <v>74</v>
      </c>
      <c r="F857" s="97" t="s">
        <v>1509</v>
      </c>
      <c r="G857" s="96" t="s">
        <v>1354</v>
      </c>
      <c r="H857" s="98">
        <v>45788</v>
      </c>
      <c r="I857" s="96" t="s">
        <v>201</v>
      </c>
      <c r="J857" s="96">
        <v>2025</v>
      </c>
      <c r="K857" s="97" t="s">
        <v>102</v>
      </c>
      <c r="L857" s="97"/>
      <c r="M857" s="97" t="s">
        <v>49</v>
      </c>
      <c r="N857" s="96" t="s">
        <v>31</v>
      </c>
      <c r="O857" s="97" t="s">
        <v>32</v>
      </c>
      <c r="P857" s="98"/>
      <c r="Q857" s="96"/>
      <c r="R857" s="96"/>
      <c r="S857" s="96" t="s">
        <v>3196</v>
      </c>
      <c r="T857" s="96"/>
      <c r="U857" s="97"/>
      <c r="V857" s="97"/>
      <c r="W857" s="104" t="s">
        <v>112</v>
      </c>
      <c r="X857" s="104" t="s">
        <v>112</v>
      </c>
      <c r="Y857" s="98"/>
      <c r="Z857" s="97" t="s">
        <v>2082</v>
      </c>
      <c r="AA857" s="96" t="s">
        <v>34</v>
      </c>
      <c r="AB857" s="9">
        <f t="shared" ca="1" si="65"/>
        <v>523</v>
      </c>
      <c r="AC857" s="9" t="str">
        <f t="shared" ca="1" si="66"/>
        <v>Above 1 Year</v>
      </c>
      <c r="AD857" s="9" t="str">
        <f t="shared" ca="1" si="67"/>
        <v/>
      </c>
      <c r="AE857" s="9" t="str">
        <f t="shared" ca="1" si="68"/>
        <v/>
      </c>
      <c r="AF857" s="97" t="s">
        <v>207</v>
      </c>
      <c r="AG857" s="97" t="s">
        <v>4792</v>
      </c>
      <c r="AH857" s="97" t="str">
        <f t="shared" ca="1" si="69"/>
        <v>Above 1 Year</v>
      </c>
    </row>
    <row r="858" spans="1:34" s="24" customFormat="1" ht="25.5" customHeight="1" x14ac:dyDescent="0.25">
      <c r="A858" s="96">
        <v>857</v>
      </c>
      <c r="B858" s="61" t="s">
        <v>2660</v>
      </c>
      <c r="C858" s="97" t="s">
        <v>37</v>
      </c>
      <c r="D858" s="99" t="s">
        <v>2672</v>
      </c>
      <c r="E858" s="99" t="s">
        <v>107</v>
      </c>
      <c r="F858" s="99" t="s">
        <v>1026</v>
      </c>
      <c r="G858" s="100" t="s">
        <v>845</v>
      </c>
      <c r="H858" s="101">
        <v>45789</v>
      </c>
      <c r="I858" s="100" t="s">
        <v>201</v>
      </c>
      <c r="J858" s="100">
        <v>2025</v>
      </c>
      <c r="K858" s="102" t="s">
        <v>116</v>
      </c>
      <c r="L858" s="99"/>
      <c r="M858" s="99" t="s">
        <v>116</v>
      </c>
      <c r="N858" s="100" t="s">
        <v>116</v>
      </c>
      <c r="O858" s="99" t="s">
        <v>32</v>
      </c>
      <c r="P858" s="101"/>
      <c r="Q858" s="100"/>
      <c r="R858" s="100"/>
      <c r="S858" s="96" t="s">
        <v>3196</v>
      </c>
      <c r="T858" s="100"/>
      <c r="U858" s="99"/>
      <c r="V858" s="99"/>
      <c r="W858" s="104" t="s">
        <v>50</v>
      </c>
      <c r="X858" s="104" t="s">
        <v>50</v>
      </c>
      <c r="Y858" s="98"/>
      <c r="Z858" s="99" t="s">
        <v>2084</v>
      </c>
      <c r="AA858" s="100" t="s">
        <v>34</v>
      </c>
      <c r="AB858" s="9">
        <f t="shared" ca="1" si="65"/>
        <v>522</v>
      </c>
      <c r="AC858" s="9" t="str">
        <f t="shared" ca="1" si="66"/>
        <v>Above 1 Year</v>
      </c>
      <c r="AD858" s="9" t="str">
        <f t="shared" ca="1" si="67"/>
        <v/>
      </c>
      <c r="AE858" s="9" t="str">
        <f t="shared" ca="1" si="68"/>
        <v/>
      </c>
      <c r="AF858" s="100" t="s">
        <v>402</v>
      </c>
      <c r="AG858" s="97" t="s">
        <v>4793</v>
      </c>
      <c r="AH858" s="97" t="str">
        <f t="shared" ca="1" si="69"/>
        <v>Above 1 Year</v>
      </c>
    </row>
    <row r="859" spans="1:34" s="24" customFormat="1" ht="25.5" customHeight="1" x14ac:dyDescent="0.25">
      <c r="A859" s="96">
        <v>858</v>
      </c>
      <c r="B859" s="61" t="s">
        <v>2808</v>
      </c>
      <c r="C859" s="97" t="s">
        <v>185</v>
      </c>
      <c r="D859" s="97" t="s">
        <v>3036</v>
      </c>
      <c r="E859" s="97" t="s">
        <v>55</v>
      </c>
      <c r="F859" s="97" t="s">
        <v>1950</v>
      </c>
      <c r="G859" s="96" t="s">
        <v>2085</v>
      </c>
      <c r="H859" s="98">
        <v>45789</v>
      </c>
      <c r="I859" s="96" t="s">
        <v>201</v>
      </c>
      <c r="J859" s="96">
        <v>2025</v>
      </c>
      <c r="K859" s="97" t="s">
        <v>94</v>
      </c>
      <c r="L859" s="97"/>
      <c r="M859" s="97" t="s">
        <v>94</v>
      </c>
      <c r="N859" s="96" t="s">
        <v>31</v>
      </c>
      <c r="O859" s="97" t="s">
        <v>32</v>
      </c>
      <c r="P859" s="98"/>
      <c r="Q859" s="96"/>
      <c r="R859" s="96"/>
      <c r="S859" s="96" t="s">
        <v>3196</v>
      </c>
      <c r="T859" s="96"/>
      <c r="U859" s="97"/>
      <c r="V859" s="97"/>
      <c r="W859" s="104" t="s">
        <v>128</v>
      </c>
      <c r="X859" s="104" t="s">
        <v>128</v>
      </c>
      <c r="Y859" s="98"/>
      <c r="Z859" s="97" t="s">
        <v>2086</v>
      </c>
      <c r="AA859" s="96" t="s">
        <v>34</v>
      </c>
      <c r="AB859" s="9">
        <f t="shared" ca="1" si="65"/>
        <v>522</v>
      </c>
      <c r="AC859" s="9" t="str">
        <f t="shared" ca="1" si="66"/>
        <v>Above 1 Year</v>
      </c>
      <c r="AD859" s="9" t="str">
        <f t="shared" ca="1" si="67"/>
        <v/>
      </c>
      <c r="AE859" s="9" t="str">
        <f t="shared" ca="1" si="68"/>
        <v/>
      </c>
      <c r="AF859" s="97" t="s">
        <v>245</v>
      </c>
      <c r="AG859" s="97" t="s">
        <v>4794</v>
      </c>
      <c r="AH859" s="97" t="str">
        <f t="shared" ca="1" si="69"/>
        <v>Above 1 Year</v>
      </c>
    </row>
    <row r="860" spans="1:34" s="24" customFormat="1" ht="25.5" customHeight="1" x14ac:dyDescent="0.25">
      <c r="A860" s="96">
        <v>859</v>
      </c>
      <c r="B860" s="61" t="s">
        <v>2810</v>
      </c>
      <c r="C860" s="97">
        <v>0</v>
      </c>
      <c r="D860" s="97" t="s">
        <v>2689</v>
      </c>
      <c r="E860" s="97" t="s">
        <v>68</v>
      </c>
      <c r="F860" s="97" t="s">
        <v>2080</v>
      </c>
      <c r="G860" s="96" t="s">
        <v>845</v>
      </c>
      <c r="H860" s="98">
        <v>45791</v>
      </c>
      <c r="I860" s="96" t="s">
        <v>201</v>
      </c>
      <c r="J860" s="96">
        <v>2025</v>
      </c>
      <c r="K860" s="97" t="s">
        <v>116</v>
      </c>
      <c r="L860" s="97"/>
      <c r="M860" s="97" t="s">
        <v>116</v>
      </c>
      <c r="N860" s="96" t="s">
        <v>116</v>
      </c>
      <c r="O860" s="97" t="s">
        <v>32</v>
      </c>
      <c r="P860" s="98"/>
      <c r="Q860" s="96"/>
      <c r="R860" s="96"/>
      <c r="S860" s="96" t="s">
        <v>3196</v>
      </c>
      <c r="T860" s="96"/>
      <c r="U860" s="97"/>
      <c r="V860" s="97"/>
      <c r="W860" s="104" t="s">
        <v>50</v>
      </c>
      <c r="X860" s="104" t="s">
        <v>50</v>
      </c>
      <c r="Y860" s="98"/>
      <c r="Z860" s="97" t="s">
        <v>2087</v>
      </c>
      <c r="AA860" s="96" t="s">
        <v>34</v>
      </c>
      <c r="AB860" s="9">
        <f t="shared" ca="1" si="65"/>
        <v>520</v>
      </c>
      <c r="AC860" s="9" t="str">
        <f t="shared" ca="1" si="66"/>
        <v>Above 1 Year</v>
      </c>
      <c r="AD860" s="9" t="str">
        <f t="shared" ca="1" si="67"/>
        <v/>
      </c>
      <c r="AE860" s="9" t="str">
        <f t="shared" ca="1" si="68"/>
        <v/>
      </c>
      <c r="AF860" s="97" t="s">
        <v>402</v>
      </c>
      <c r="AG860" s="97" t="s">
        <v>4795</v>
      </c>
      <c r="AH860" s="97" t="str">
        <f t="shared" ca="1" si="69"/>
        <v>Above 1 Year</v>
      </c>
    </row>
    <row r="861" spans="1:34" s="24" customFormat="1" ht="25.5" customHeight="1" x14ac:dyDescent="0.25">
      <c r="A861" s="96">
        <v>860</v>
      </c>
      <c r="B861" s="61" t="s">
        <v>2660</v>
      </c>
      <c r="C861" s="97" t="s">
        <v>183</v>
      </c>
      <c r="D861" s="97" t="s">
        <v>2713</v>
      </c>
      <c r="E861" s="97" t="s">
        <v>74</v>
      </c>
      <c r="F861" s="97" t="s">
        <v>2036</v>
      </c>
      <c r="G861" s="96" t="s">
        <v>1354</v>
      </c>
      <c r="H861" s="98">
        <v>45791</v>
      </c>
      <c r="I861" s="96" t="s">
        <v>201</v>
      </c>
      <c r="J861" s="96">
        <v>2025</v>
      </c>
      <c r="K861" s="97" t="s">
        <v>102</v>
      </c>
      <c r="L861" s="97"/>
      <c r="M861" s="97" t="s">
        <v>49</v>
      </c>
      <c r="N861" s="96" t="s">
        <v>31</v>
      </c>
      <c r="O861" s="97" t="s">
        <v>32</v>
      </c>
      <c r="P861" s="98"/>
      <c r="Q861" s="96"/>
      <c r="R861" s="96"/>
      <c r="S861" s="96" t="s">
        <v>3196</v>
      </c>
      <c r="T861" s="96"/>
      <c r="U861" s="97"/>
      <c r="V861" s="97"/>
      <c r="W861" s="104" t="s">
        <v>112</v>
      </c>
      <c r="X861" s="104" t="s">
        <v>112</v>
      </c>
      <c r="Y861" s="98"/>
      <c r="Z861" s="97" t="s">
        <v>2088</v>
      </c>
      <c r="AA861" s="96" t="s">
        <v>34</v>
      </c>
      <c r="AB861" s="9">
        <f t="shared" ca="1" si="65"/>
        <v>520</v>
      </c>
      <c r="AC861" s="9" t="str">
        <f t="shared" ca="1" si="66"/>
        <v>Above 1 Year</v>
      </c>
      <c r="AD861" s="9" t="str">
        <f t="shared" ca="1" si="67"/>
        <v/>
      </c>
      <c r="AE861" s="9" t="str">
        <f t="shared" ca="1" si="68"/>
        <v/>
      </c>
      <c r="AF861" s="97" t="s">
        <v>207</v>
      </c>
      <c r="AG861" s="97" t="s">
        <v>4796</v>
      </c>
      <c r="AH861" s="97" t="str">
        <f t="shared" ca="1" si="69"/>
        <v>Above 1 Year</v>
      </c>
    </row>
    <row r="862" spans="1:34" s="24" customFormat="1" ht="25.5" customHeight="1" x14ac:dyDescent="0.25">
      <c r="A862" s="96">
        <v>861</v>
      </c>
      <c r="B862" s="61" t="s">
        <v>2810</v>
      </c>
      <c r="C862" s="97">
        <v>0</v>
      </c>
      <c r="D862" s="97" t="s">
        <v>2689</v>
      </c>
      <c r="E862" s="97" t="s">
        <v>68</v>
      </c>
      <c r="F862" s="97" t="s">
        <v>2090</v>
      </c>
      <c r="G862" s="96" t="s">
        <v>1634</v>
      </c>
      <c r="H862" s="98">
        <v>45793</v>
      </c>
      <c r="I862" s="96" t="s">
        <v>201</v>
      </c>
      <c r="J862" s="96">
        <v>2025</v>
      </c>
      <c r="K862" s="97" t="s">
        <v>94</v>
      </c>
      <c r="L862" s="97"/>
      <c r="M862" s="97" t="s">
        <v>94</v>
      </c>
      <c r="N862" s="96" t="s">
        <v>31</v>
      </c>
      <c r="O862" s="97" t="s">
        <v>32</v>
      </c>
      <c r="P862" s="98"/>
      <c r="Q862" s="96"/>
      <c r="R862" s="96"/>
      <c r="S862" s="96" t="s">
        <v>3196</v>
      </c>
      <c r="T862" s="96"/>
      <c r="U862" s="97"/>
      <c r="V862" s="97"/>
      <c r="W862" s="104" t="s">
        <v>112</v>
      </c>
      <c r="X862" s="104" t="s">
        <v>112</v>
      </c>
      <c r="Y862" s="98"/>
      <c r="Z862" s="97" t="s">
        <v>2091</v>
      </c>
      <c r="AA862" s="96" t="s">
        <v>34</v>
      </c>
      <c r="AB862" s="9">
        <f t="shared" ca="1" si="65"/>
        <v>518</v>
      </c>
      <c r="AC862" s="9" t="str">
        <f t="shared" ca="1" si="66"/>
        <v>Above 1 Year</v>
      </c>
      <c r="AD862" s="9" t="str">
        <f t="shared" ca="1" si="67"/>
        <v/>
      </c>
      <c r="AE862" s="9" t="str">
        <f t="shared" ca="1" si="68"/>
        <v/>
      </c>
      <c r="AF862" s="97" t="s">
        <v>245</v>
      </c>
      <c r="AG862" s="97" t="s">
        <v>4797</v>
      </c>
      <c r="AH862" s="97" t="str">
        <f t="shared" ca="1" si="69"/>
        <v>Above 1 Year</v>
      </c>
    </row>
    <row r="863" spans="1:34" s="24" customFormat="1" ht="25.5" customHeight="1" x14ac:dyDescent="0.25">
      <c r="A863" s="96">
        <v>862</v>
      </c>
      <c r="B863" s="61" t="s">
        <v>2810</v>
      </c>
      <c r="C863" s="97" t="s">
        <v>186</v>
      </c>
      <c r="D863" s="97" t="s">
        <v>2691</v>
      </c>
      <c r="E863" s="97" t="s">
        <v>78</v>
      </c>
      <c r="F863" s="97" t="s">
        <v>1950</v>
      </c>
      <c r="G863" s="96" t="s">
        <v>1474</v>
      </c>
      <c r="H863" s="98">
        <v>45793</v>
      </c>
      <c r="I863" s="96" t="s">
        <v>201</v>
      </c>
      <c r="J863" s="96">
        <v>2025</v>
      </c>
      <c r="K863" s="97" t="s">
        <v>102</v>
      </c>
      <c r="L863" s="97"/>
      <c r="M863" s="97" t="s">
        <v>49</v>
      </c>
      <c r="N863" s="96" t="s">
        <v>31</v>
      </c>
      <c r="O863" s="97" t="s">
        <v>32</v>
      </c>
      <c r="P863" s="98"/>
      <c r="Q863" s="96"/>
      <c r="R863" s="96"/>
      <c r="S863" s="96" t="s">
        <v>3196</v>
      </c>
      <c r="T863" s="96"/>
      <c r="U863" s="97"/>
      <c r="V863" s="97"/>
      <c r="W863" s="104" t="s">
        <v>112</v>
      </c>
      <c r="X863" s="104" t="s">
        <v>112</v>
      </c>
      <c r="Y863" s="98"/>
      <c r="Z863" s="97" t="s">
        <v>2092</v>
      </c>
      <c r="AA863" s="96" t="s">
        <v>34</v>
      </c>
      <c r="AB863" s="9">
        <f t="shared" ca="1" si="65"/>
        <v>518</v>
      </c>
      <c r="AC863" s="9" t="str">
        <f t="shared" ca="1" si="66"/>
        <v>Above 1 Year</v>
      </c>
      <c r="AD863" s="9" t="str">
        <f t="shared" ca="1" si="67"/>
        <v/>
      </c>
      <c r="AE863" s="9" t="str">
        <f t="shared" ca="1" si="68"/>
        <v/>
      </c>
      <c r="AF863" s="97" t="s">
        <v>207</v>
      </c>
      <c r="AG863" s="97" t="s">
        <v>4798</v>
      </c>
      <c r="AH863" s="97" t="str">
        <f t="shared" ca="1" si="69"/>
        <v>Above 1 Year</v>
      </c>
    </row>
    <row r="864" spans="1:34" s="24" customFormat="1" ht="25.5" customHeight="1" x14ac:dyDescent="0.25">
      <c r="A864" s="96">
        <v>863</v>
      </c>
      <c r="B864" s="61" t="s">
        <v>2808</v>
      </c>
      <c r="C864" s="97" t="s">
        <v>57</v>
      </c>
      <c r="D864" s="97" t="s">
        <v>2698</v>
      </c>
      <c r="E864" s="97" t="s">
        <v>58</v>
      </c>
      <c r="F864" s="97" t="s">
        <v>1869</v>
      </c>
      <c r="G864" s="96" t="s">
        <v>2093</v>
      </c>
      <c r="H864" s="98">
        <v>45794</v>
      </c>
      <c r="I864" s="96" t="s">
        <v>201</v>
      </c>
      <c r="J864" s="96">
        <v>2025</v>
      </c>
      <c r="K864" s="97" t="s">
        <v>39</v>
      </c>
      <c r="L864" s="97"/>
      <c r="M864" s="97" t="s">
        <v>39</v>
      </c>
      <c r="N864" s="96" t="s">
        <v>31</v>
      </c>
      <c r="O864" s="97" t="s">
        <v>32</v>
      </c>
      <c r="P864" s="98"/>
      <c r="Q864" s="96"/>
      <c r="R864" s="96"/>
      <c r="S864" s="96" t="s">
        <v>3196</v>
      </c>
      <c r="T864" s="96"/>
      <c r="U864" s="97"/>
      <c r="V864" s="97"/>
      <c r="W864" s="104" t="s">
        <v>50</v>
      </c>
      <c r="X864" s="104" t="s">
        <v>50</v>
      </c>
      <c r="Y864" s="98"/>
      <c r="Z864" s="97" t="s">
        <v>2094</v>
      </c>
      <c r="AA864" s="96" t="s">
        <v>34</v>
      </c>
      <c r="AB864" s="9">
        <f t="shared" ca="1" si="65"/>
        <v>517</v>
      </c>
      <c r="AC864" s="9" t="str">
        <f t="shared" ca="1" si="66"/>
        <v>Above 1 Year</v>
      </c>
      <c r="AD864" s="9" t="str">
        <f t="shared" ca="1" si="67"/>
        <v/>
      </c>
      <c r="AE864" s="9" t="str">
        <f t="shared" ca="1" si="68"/>
        <v/>
      </c>
      <c r="AF864" s="97" t="s">
        <v>203</v>
      </c>
      <c r="AG864" s="97" t="s">
        <v>4799</v>
      </c>
      <c r="AH864" s="97" t="str">
        <f t="shared" ca="1" si="69"/>
        <v>Above 1 Year</v>
      </c>
    </row>
    <row r="865" spans="1:34" s="24" customFormat="1" ht="25.5" customHeight="1" x14ac:dyDescent="0.25">
      <c r="A865" s="96">
        <v>864</v>
      </c>
      <c r="B865" s="61" t="s">
        <v>2660</v>
      </c>
      <c r="C865" s="97" t="s">
        <v>183</v>
      </c>
      <c r="D865" s="97" t="s">
        <v>2713</v>
      </c>
      <c r="E865" s="97" t="s">
        <v>74</v>
      </c>
      <c r="F865" s="97" t="s">
        <v>1997</v>
      </c>
      <c r="G865" s="96" t="s">
        <v>1027</v>
      </c>
      <c r="H865" s="98">
        <v>45795</v>
      </c>
      <c r="I865" s="96" t="s">
        <v>201</v>
      </c>
      <c r="J865" s="96">
        <v>2025</v>
      </c>
      <c r="K865" s="97" t="s">
        <v>48</v>
      </c>
      <c r="L865" s="97"/>
      <c r="M865" s="97" t="s">
        <v>49</v>
      </c>
      <c r="N865" s="96" t="s">
        <v>31</v>
      </c>
      <c r="O865" s="97" t="s">
        <v>32</v>
      </c>
      <c r="P865" s="98"/>
      <c r="Q865" s="96"/>
      <c r="R865" s="96"/>
      <c r="S865" s="96" t="s">
        <v>3196</v>
      </c>
      <c r="T865" s="96"/>
      <c r="U865" s="97"/>
      <c r="V865" s="97"/>
      <c r="W865" s="104" t="s">
        <v>112</v>
      </c>
      <c r="X865" s="104" t="s">
        <v>112</v>
      </c>
      <c r="Y865" s="98"/>
      <c r="Z865" s="97" t="s">
        <v>2095</v>
      </c>
      <c r="AA865" s="96" t="s">
        <v>34</v>
      </c>
      <c r="AB865" s="9">
        <f t="shared" ca="1" si="65"/>
        <v>516</v>
      </c>
      <c r="AC865" s="9" t="str">
        <f t="shared" ca="1" si="66"/>
        <v>Above 1 Year</v>
      </c>
      <c r="AD865" s="9" t="str">
        <f t="shared" ca="1" si="67"/>
        <v/>
      </c>
      <c r="AE865" s="9" t="str">
        <f t="shared" ca="1" si="68"/>
        <v/>
      </c>
      <c r="AF865" s="97" t="s">
        <v>207</v>
      </c>
      <c r="AG865" s="97" t="s">
        <v>4800</v>
      </c>
      <c r="AH865" s="97" t="str">
        <f t="shared" ca="1" si="69"/>
        <v>Above 1 Year</v>
      </c>
    </row>
    <row r="866" spans="1:34" s="24" customFormat="1" ht="25.5" customHeight="1" x14ac:dyDescent="0.25">
      <c r="A866" s="96">
        <v>865</v>
      </c>
      <c r="B866" s="61" t="s">
        <v>2810</v>
      </c>
      <c r="C866" s="97">
        <v>0</v>
      </c>
      <c r="D866" s="97" t="s">
        <v>2688</v>
      </c>
      <c r="E866" s="97" t="s">
        <v>68</v>
      </c>
      <c r="F866" s="97" t="s">
        <v>2097</v>
      </c>
      <c r="G866" s="96" t="s">
        <v>1315</v>
      </c>
      <c r="H866" s="98">
        <v>45796</v>
      </c>
      <c r="I866" s="96" t="s">
        <v>201</v>
      </c>
      <c r="J866" s="96">
        <v>2025</v>
      </c>
      <c r="K866" s="97" t="s">
        <v>70</v>
      </c>
      <c r="L866" s="97"/>
      <c r="M866" s="97" t="s">
        <v>70</v>
      </c>
      <c r="N866" s="96" t="s">
        <v>70</v>
      </c>
      <c r="O866" s="97" t="s">
        <v>32</v>
      </c>
      <c r="P866" s="98"/>
      <c r="Q866" s="96"/>
      <c r="R866" s="96"/>
      <c r="S866" s="96" t="s">
        <v>3196</v>
      </c>
      <c r="T866" s="96"/>
      <c r="U866" s="97"/>
      <c r="V866" s="97"/>
      <c r="W866" s="104" t="s">
        <v>112</v>
      </c>
      <c r="X866" s="104" t="s">
        <v>112</v>
      </c>
      <c r="Y866" s="98"/>
      <c r="Z866" s="97" t="s">
        <v>2098</v>
      </c>
      <c r="AA866" s="96" t="s">
        <v>34</v>
      </c>
      <c r="AB866" s="9">
        <f t="shared" ca="1" si="65"/>
        <v>515</v>
      </c>
      <c r="AC866" s="9" t="str">
        <f t="shared" ca="1" si="66"/>
        <v>Above 1 Year</v>
      </c>
      <c r="AD866" s="9" t="str">
        <f t="shared" ca="1" si="67"/>
        <v/>
      </c>
      <c r="AE866" s="9" t="str">
        <f t="shared" ca="1" si="68"/>
        <v/>
      </c>
      <c r="AF866" s="97" t="s">
        <v>254</v>
      </c>
      <c r="AG866" s="97" t="s">
        <v>4801</v>
      </c>
      <c r="AH866" s="97" t="str">
        <f t="shared" ca="1" si="69"/>
        <v>Above 1 Year</v>
      </c>
    </row>
    <row r="867" spans="1:34" s="24" customFormat="1" ht="25.5" customHeight="1" x14ac:dyDescent="0.25">
      <c r="A867" s="96">
        <v>866</v>
      </c>
      <c r="B867" s="61" t="s">
        <v>2810</v>
      </c>
      <c r="C867" s="97">
        <v>0</v>
      </c>
      <c r="D867" s="97" t="s">
        <v>2688</v>
      </c>
      <c r="E867" s="97" t="s">
        <v>68</v>
      </c>
      <c r="F867" s="97" t="s">
        <v>2100</v>
      </c>
      <c r="G867" s="96" t="s">
        <v>227</v>
      </c>
      <c r="H867" s="98">
        <v>45796</v>
      </c>
      <c r="I867" s="96" t="s">
        <v>201</v>
      </c>
      <c r="J867" s="96">
        <v>2025</v>
      </c>
      <c r="K867" s="97" t="s">
        <v>59</v>
      </c>
      <c r="L867" s="97" t="s">
        <v>228</v>
      </c>
      <c r="M867" s="97" t="s">
        <v>59</v>
      </c>
      <c r="N867" s="96" t="s">
        <v>60</v>
      </c>
      <c r="O867" s="97" t="s">
        <v>32</v>
      </c>
      <c r="P867" s="98"/>
      <c r="Q867" s="96"/>
      <c r="R867" s="96"/>
      <c r="S867" s="96" t="s">
        <v>3196</v>
      </c>
      <c r="T867" s="96"/>
      <c r="U867" s="97"/>
      <c r="V867" s="97"/>
      <c r="W867" s="104" t="s">
        <v>112</v>
      </c>
      <c r="X867" s="104" t="s">
        <v>112</v>
      </c>
      <c r="Y867" s="98"/>
      <c r="Z867" s="97" t="s">
        <v>2101</v>
      </c>
      <c r="AA867" s="96" t="s">
        <v>34</v>
      </c>
      <c r="AB867" s="9">
        <f t="shared" ca="1" si="65"/>
        <v>515</v>
      </c>
      <c r="AC867" s="9" t="str">
        <f t="shared" ca="1" si="66"/>
        <v>Above 1 Year</v>
      </c>
      <c r="AD867" s="9" t="str">
        <f t="shared" ca="1" si="67"/>
        <v/>
      </c>
      <c r="AE867" s="9" t="str">
        <f t="shared" ca="1" si="68"/>
        <v/>
      </c>
      <c r="AF867" s="97" t="s">
        <v>229</v>
      </c>
      <c r="AG867" s="97" t="s">
        <v>4802</v>
      </c>
      <c r="AH867" s="97" t="str">
        <f t="shared" ca="1" si="69"/>
        <v>Above 1 Year</v>
      </c>
    </row>
    <row r="868" spans="1:34" s="24" customFormat="1" ht="25.5" customHeight="1" x14ac:dyDescent="0.25">
      <c r="A868" s="96">
        <v>867</v>
      </c>
      <c r="B868" s="61" t="s">
        <v>2660</v>
      </c>
      <c r="C868" s="97">
        <v>0</v>
      </c>
      <c r="D868" s="97" t="s">
        <v>2711</v>
      </c>
      <c r="E868" s="97" t="s">
        <v>28</v>
      </c>
      <c r="F868" s="97" t="s">
        <v>1901</v>
      </c>
      <c r="G868" s="96" t="s">
        <v>600</v>
      </c>
      <c r="H868" s="98">
        <v>45796</v>
      </c>
      <c r="I868" s="96" t="s">
        <v>201</v>
      </c>
      <c r="J868" s="96">
        <v>2025</v>
      </c>
      <c r="K868" s="97" t="s">
        <v>48</v>
      </c>
      <c r="L868" s="97"/>
      <c r="M868" s="97" t="s">
        <v>49</v>
      </c>
      <c r="N868" s="96" t="s">
        <v>31</v>
      </c>
      <c r="O868" s="97" t="s">
        <v>32</v>
      </c>
      <c r="P868" s="98"/>
      <c r="Q868" s="96"/>
      <c r="R868" s="96"/>
      <c r="S868" s="96" t="s">
        <v>3196</v>
      </c>
      <c r="T868" s="96"/>
      <c r="U868" s="97"/>
      <c r="V868" s="97"/>
      <c r="W868" s="104" t="s">
        <v>112</v>
      </c>
      <c r="X868" s="104" t="s">
        <v>112</v>
      </c>
      <c r="Y868" s="98"/>
      <c r="Z868" s="97" t="s">
        <v>2099</v>
      </c>
      <c r="AA868" s="96" t="s">
        <v>34</v>
      </c>
      <c r="AB868" s="9">
        <f t="shared" ca="1" si="65"/>
        <v>515</v>
      </c>
      <c r="AC868" s="9" t="str">
        <f t="shared" ca="1" si="66"/>
        <v>Above 1 Year</v>
      </c>
      <c r="AD868" s="9" t="str">
        <f t="shared" ca="1" si="67"/>
        <v/>
      </c>
      <c r="AE868" s="9" t="str">
        <f t="shared" ca="1" si="68"/>
        <v/>
      </c>
      <c r="AF868" s="97" t="s">
        <v>207</v>
      </c>
      <c r="AG868" s="97" t="s">
        <v>4803</v>
      </c>
      <c r="AH868" s="97" t="str">
        <f t="shared" ca="1" si="69"/>
        <v>Above 1 Year</v>
      </c>
    </row>
    <row r="869" spans="1:34" s="24" customFormat="1" ht="25.5" customHeight="1" x14ac:dyDescent="0.25">
      <c r="A869" s="96">
        <v>868</v>
      </c>
      <c r="B869" s="61" t="s">
        <v>2660</v>
      </c>
      <c r="C869" s="97" t="s">
        <v>37</v>
      </c>
      <c r="D869" s="97" t="s">
        <v>2683</v>
      </c>
      <c r="E869" s="97" t="s">
        <v>90</v>
      </c>
      <c r="F869" s="97" t="s">
        <v>1997</v>
      </c>
      <c r="G869" s="96" t="s">
        <v>2105</v>
      </c>
      <c r="H869" s="98">
        <v>45797</v>
      </c>
      <c r="I869" s="96" t="s">
        <v>201</v>
      </c>
      <c r="J869" s="96">
        <v>2025</v>
      </c>
      <c r="K869" s="97" t="s">
        <v>39</v>
      </c>
      <c r="L869" s="97"/>
      <c r="M869" s="97" t="s">
        <v>39</v>
      </c>
      <c r="N869" s="96" t="s">
        <v>31</v>
      </c>
      <c r="O869" s="97" t="s">
        <v>32</v>
      </c>
      <c r="P869" s="98"/>
      <c r="Q869" s="96"/>
      <c r="R869" s="96"/>
      <c r="S869" s="96" t="s">
        <v>3196</v>
      </c>
      <c r="T869" s="96"/>
      <c r="U869" s="97"/>
      <c r="V869" s="97"/>
      <c r="W869" s="104" t="s">
        <v>50</v>
      </c>
      <c r="X869" s="104" t="s">
        <v>50</v>
      </c>
      <c r="Y869" s="98"/>
      <c r="Z869" s="97" t="s">
        <v>2106</v>
      </c>
      <c r="AA869" s="96" t="s">
        <v>34</v>
      </c>
      <c r="AB869" s="9">
        <f t="shared" ca="1" si="65"/>
        <v>514</v>
      </c>
      <c r="AC869" s="9" t="str">
        <f t="shared" ca="1" si="66"/>
        <v>Above 1 Year</v>
      </c>
      <c r="AD869" s="9" t="str">
        <f t="shared" ca="1" si="67"/>
        <v/>
      </c>
      <c r="AE869" s="9" t="str">
        <f t="shared" ca="1" si="68"/>
        <v/>
      </c>
      <c r="AF869" s="97" t="s">
        <v>203</v>
      </c>
      <c r="AG869" s="97" t="s">
        <v>4804</v>
      </c>
      <c r="AH869" s="97" t="str">
        <f t="shared" ca="1" si="69"/>
        <v>Above 1 Year</v>
      </c>
    </row>
    <row r="870" spans="1:34" s="24" customFormat="1" ht="25.5" customHeight="1" x14ac:dyDescent="0.25">
      <c r="A870" s="96">
        <v>869</v>
      </c>
      <c r="B870" s="61" t="s">
        <v>2660</v>
      </c>
      <c r="C870" s="97" t="s">
        <v>183</v>
      </c>
      <c r="D870" s="97" t="s">
        <v>3038</v>
      </c>
      <c r="E870" s="97" t="s">
        <v>61</v>
      </c>
      <c r="F870" s="97" t="s">
        <v>515</v>
      </c>
      <c r="G870" s="96" t="s">
        <v>1351</v>
      </c>
      <c r="H870" s="98">
        <v>45797</v>
      </c>
      <c r="I870" s="96" t="s">
        <v>201</v>
      </c>
      <c r="J870" s="96">
        <v>2025</v>
      </c>
      <c r="K870" s="97" t="s">
        <v>94</v>
      </c>
      <c r="L870" s="97"/>
      <c r="M870" s="97" t="s">
        <v>94</v>
      </c>
      <c r="N870" s="96" t="s">
        <v>31</v>
      </c>
      <c r="O870" s="97" t="s">
        <v>32</v>
      </c>
      <c r="P870" s="98"/>
      <c r="Q870" s="96"/>
      <c r="R870" s="96"/>
      <c r="S870" s="96" t="s">
        <v>3196</v>
      </c>
      <c r="T870" s="96"/>
      <c r="U870" s="97"/>
      <c r="V870" s="97"/>
      <c r="W870" s="104" t="s">
        <v>112</v>
      </c>
      <c r="X870" s="104" t="s">
        <v>112</v>
      </c>
      <c r="Y870" s="98"/>
      <c r="Z870" s="97" t="s">
        <v>2104</v>
      </c>
      <c r="AA870" s="96" t="s">
        <v>34</v>
      </c>
      <c r="AB870" s="9">
        <f t="shared" ca="1" si="65"/>
        <v>514</v>
      </c>
      <c r="AC870" s="9" t="str">
        <f t="shared" ca="1" si="66"/>
        <v>Above 1 Year</v>
      </c>
      <c r="AD870" s="9" t="str">
        <f t="shared" ca="1" si="67"/>
        <v/>
      </c>
      <c r="AE870" s="9" t="str">
        <f t="shared" ca="1" si="68"/>
        <v/>
      </c>
      <c r="AF870" s="97" t="s">
        <v>245</v>
      </c>
      <c r="AG870" s="97" t="s">
        <v>4805</v>
      </c>
      <c r="AH870" s="97" t="str">
        <f t="shared" ca="1" si="69"/>
        <v>Above 1 Year</v>
      </c>
    </row>
    <row r="871" spans="1:34" s="24" customFormat="1" ht="25.5" customHeight="1" x14ac:dyDescent="0.25">
      <c r="A871" s="96">
        <v>870</v>
      </c>
      <c r="B871" s="61" t="s">
        <v>2810</v>
      </c>
      <c r="C871" s="97" t="s">
        <v>186</v>
      </c>
      <c r="D871" s="97" t="s">
        <v>3035</v>
      </c>
      <c r="E871" s="97" t="s">
        <v>65</v>
      </c>
      <c r="F871" s="97" t="s">
        <v>2024</v>
      </c>
      <c r="G871" s="96" t="s">
        <v>845</v>
      </c>
      <c r="H871" s="98">
        <v>45798</v>
      </c>
      <c r="I871" s="96" t="s">
        <v>201</v>
      </c>
      <c r="J871" s="96">
        <v>2025</v>
      </c>
      <c r="K871" s="97" t="s">
        <v>116</v>
      </c>
      <c r="L871" s="97"/>
      <c r="M871" s="97" t="s">
        <v>116</v>
      </c>
      <c r="N871" s="96" t="s">
        <v>116</v>
      </c>
      <c r="O871" s="97" t="s">
        <v>32</v>
      </c>
      <c r="P871" s="98"/>
      <c r="Q871" s="96"/>
      <c r="R871" s="96"/>
      <c r="S871" s="96" t="s">
        <v>3196</v>
      </c>
      <c r="T871" s="96"/>
      <c r="U871" s="97"/>
      <c r="V871" s="97"/>
      <c r="W871" s="104" t="s">
        <v>50</v>
      </c>
      <c r="X871" s="104" t="s">
        <v>50</v>
      </c>
      <c r="Y871" s="98"/>
      <c r="Z871" s="97" t="s">
        <v>2108</v>
      </c>
      <c r="AA871" s="96" t="s">
        <v>34</v>
      </c>
      <c r="AB871" s="9">
        <f t="shared" ca="1" si="65"/>
        <v>513</v>
      </c>
      <c r="AC871" s="9" t="str">
        <f t="shared" ca="1" si="66"/>
        <v>Above 1 Year</v>
      </c>
      <c r="AD871" s="9" t="str">
        <f t="shared" ca="1" si="67"/>
        <v/>
      </c>
      <c r="AE871" s="9" t="str">
        <f t="shared" ca="1" si="68"/>
        <v/>
      </c>
      <c r="AF871" s="97" t="s">
        <v>402</v>
      </c>
      <c r="AG871" s="97" t="s">
        <v>4806</v>
      </c>
      <c r="AH871" s="97" t="str">
        <f t="shared" ca="1" si="69"/>
        <v>Above 1 Year</v>
      </c>
    </row>
    <row r="872" spans="1:34" s="24" customFormat="1" ht="25.5" customHeight="1" x14ac:dyDescent="0.25">
      <c r="A872" s="96">
        <v>871</v>
      </c>
      <c r="B872" s="61" t="s">
        <v>2810</v>
      </c>
      <c r="C872" s="97">
        <v>0</v>
      </c>
      <c r="D872" s="97" t="s">
        <v>2688</v>
      </c>
      <c r="E872" s="97" t="s">
        <v>68</v>
      </c>
      <c r="F872" s="97" t="s">
        <v>2107</v>
      </c>
      <c r="G872" s="96" t="s">
        <v>1016</v>
      </c>
      <c r="H872" s="98">
        <v>45798</v>
      </c>
      <c r="I872" s="96" t="s">
        <v>201</v>
      </c>
      <c r="J872" s="96">
        <v>2025</v>
      </c>
      <c r="K872" s="97" t="s">
        <v>48</v>
      </c>
      <c r="L872" s="97"/>
      <c r="M872" s="97" t="s">
        <v>49</v>
      </c>
      <c r="N872" s="96" t="s">
        <v>31</v>
      </c>
      <c r="O872" s="97" t="s">
        <v>32</v>
      </c>
      <c r="P872" s="98"/>
      <c r="Q872" s="96"/>
      <c r="R872" s="96"/>
      <c r="S872" s="96" t="s">
        <v>3196</v>
      </c>
      <c r="T872" s="96"/>
      <c r="U872" s="97"/>
      <c r="V872" s="97"/>
      <c r="W872" s="104" t="s">
        <v>33</v>
      </c>
      <c r="X872" s="104" t="s">
        <v>33</v>
      </c>
      <c r="Y872" s="98">
        <v>46232</v>
      </c>
      <c r="Z872" s="97" t="s">
        <v>2109</v>
      </c>
      <c r="AA872" s="96" t="s">
        <v>34</v>
      </c>
      <c r="AB872" s="9">
        <f t="shared" ca="1" si="65"/>
        <v>513</v>
      </c>
      <c r="AC872" s="9" t="str">
        <f t="shared" ca="1" si="66"/>
        <v>Above 1 Year</v>
      </c>
      <c r="AD872" s="9">
        <f t="shared" ca="1" si="67"/>
        <v>79</v>
      </c>
      <c r="AE872" s="9" t="str">
        <f t="shared" ca="1" si="68"/>
        <v>Above 60 Days</v>
      </c>
      <c r="AF872" s="97" t="s">
        <v>207</v>
      </c>
      <c r="AG872" s="97" t="s">
        <v>4807</v>
      </c>
      <c r="AH872" s="97" t="str">
        <f t="shared" si="69"/>
        <v/>
      </c>
    </row>
    <row r="873" spans="1:34" s="24" customFormat="1" ht="25.5" customHeight="1" x14ac:dyDescent="0.25">
      <c r="A873" s="96">
        <v>872</v>
      </c>
      <c r="B873" s="61" t="e">
        <v>#N/A</v>
      </c>
      <c r="C873" s="97" t="e">
        <v>#N/A</v>
      </c>
      <c r="D873" s="97" t="s">
        <v>2695</v>
      </c>
      <c r="E873" s="97" t="s">
        <v>125</v>
      </c>
      <c r="F873" s="97" t="s">
        <v>1772</v>
      </c>
      <c r="G873" s="96" t="s">
        <v>1381</v>
      </c>
      <c r="H873" s="98">
        <v>45799</v>
      </c>
      <c r="I873" s="96" t="s">
        <v>201</v>
      </c>
      <c r="J873" s="96">
        <v>2025</v>
      </c>
      <c r="K873" s="97" t="s">
        <v>80</v>
      </c>
      <c r="L873" s="97"/>
      <c r="M873" s="97" t="s">
        <v>154</v>
      </c>
      <c r="N873" s="96" t="s">
        <v>31</v>
      </c>
      <c r="O873" s="97" t="s">
        <v>32</v>
      </c>
      <c r="P873" s="98"/>
      <c r="Q873" s="96"/>
      <c r="R873" s="96"/>
      <c r="S873" s="96" t="s">
        <v>3196</v>
      </c>
      <c r="T873" s="96"/>
      <c r="U873" s="97"/>
      <c r="V873" s="97"/>
      <c r="W873" s="104" t="s">
        <v>141</v>
      </c>
      <c r="X873" s="104" t="s">
        <v>141</v>
      </c>
      <c r="Y873" s="98"/>
      <c r="Z873" s="97" t="s">
        <v>2111</v>
      </c>
      <c r="AA873" s="96" t="s">
        <v>34</v>
      </c>
      <c r="AB873" s="9">
        <f t="shared" ca="1" si="65"/>
        <v>512</v>
      </c>
      <c r="AC873" s="9" t="str">
        <f t="shared" ca="1" si="66"/>
        <v>Above 1 Year</v>
      </c>
      <c r="AD873" s="9" t="str">
        <f t="shared" ca="1" si="67"/>
        <v/>
      </c>
      <c r="AE873" s="9" t="str">
        <f t="shared" ca="1" si="68"/>
        <v/>
      </c>
      <c r="AF873" s="97" t="s">
        <v>291</v>
      </c>
      <c r="AG873" s="97" t="s">
        <v>4808</v>
      </c>
      <c r="AH873" s="97" t="str">
        <f t="shared" ca="1" si="69"/>
        <v>Above 1 Year</v>
      </c>
    </row>
    <row r="874" spans="1:34" s="24" customFormat="1" ht="25.5" customHeight="1" x14ac:dyDescent="0.25">
      <c r="A874" s="96">
        <v>873</v>
      </c>
      <c r="B874" s="61" t="s">
        <v>2810</v>
      </c>
      <c r="C874" s="97" t="s">
        <v>62</v>
      </c>
      <c r="D874" s="97" t="s">
        <v>2687</v>
      </c>
      <c r="E874" s="97" t="s">
        <v>118</v>
      </c>
      <c r="F874" s="97" t="s">
        <v>1911</v>
      </c>
      <c r="G874" s="96" t="s">
        <v>1392</v>
      </c>
      <c r="H874" s="98">
        <v>45803</v>
      </c>
      <c r="I874" s="96" t="s">
        <v>201</v>
      </c>
      <c r="J874" s="96">
        <v>2025</v>
      </c>
      <c r="K874" s="97" t="s">
        <v>39</v>
      </c>
      <c r="L874" s="97"/>
      <c r="M874" s="97" t="s">
        <v>39</v>
      </c>
      <c r="N874" s="96" t="s">
        <v>31</v>
      </c>
      <c r="O874" s="97" t="s">
        <v>32</v>
      </c>
      <c r="P874" s="98">
        <v>46162</v>
      </c>
      <c r="Q874" s="96"/>
      <c r="R874" s="96"/>
      <c r="S874" s="96" t="s">
        <v>3196</v>
      </c>
      <c r="T874" s="96"/>
      <c r="U874" s="97"/>
      <c r="V874" s="97"/>
      <c r="W874" s="104" t="s">
        <v>33</v>
      </c>
      <c r="X874" s="104" t="s">
        <v>33</v>
      </c>
      <c r="Y874" s="98">
        <v>46162</v>
      </c>
      <c r="Z874" s="97" t="s">
        <v>2115</v>
      </c>
      <c r="AA874" s="96" t="s">
        <v>34</v>
      </c>
      <c r="AB874" s="9">
        <f t="shared" ca="1" si="65"/>
        <v>508</v>
      </c>
      <c r="AC874" s="9" t="str">
        <f t="shared" ca="1" si="66"/>
        <v>Above 1 Year</v>
      </c>
      <c r="AD874" s="9">
        <f t="shared" ca="1" si="67"/>
        <v>149</v>
      </c>
      <c r="AE874" s="9" t="str">
        <f t="shared" ca="1" si="68"/>
        <v>Above 3 Months</v>
      </c>
      <c r="AF874" s="97" t="s">
        <v>203</v>
      </c>
      <c r="AG874" s="97" t="s">
        <v>4809</v>
      </c>
      <c r="AH874" s="97" t="str">
        <f t="shared" si="69"/>
        <v/>
      </c>
    </row>
    <row r="875" spans="1:34" s="24" customFormat="1" ht="25.5" customHeight="1" x14ac:dyDescent="0.25">
      <c r="A875" s="96">
        <v>874</v>
      </c>
      <c r="B875" s="61" t="s">
        <v>2810</v>
      </c>
      <c r="C875" s="97" t="s">
        <v>97</v>
      </c>
      <c r="D875" s="97" t="s">
        <v>2717</v>
      </c>
      <c r="E875" s="97" t="s">
        <v>98</v>
      </c>
      <c r="F875" s="97" t="s">
        <v>1770</v>
      </c>
      <c r="G875" s="96" t="s">
        <v>2117</v>
      </c>
      <c r="H875" s="98">
        <v>45803</v>
      </c>
      <c r="I875" s="96" t="s">
        <v>201</v>
      </c>
      <c r="J875" s="96">
        <v>2025</v>
      </c>
      <c r="K875" s="97" t="s">
        <v>39</v>
      </c>
      <c r="L875" s="97"/>
      <c r="M875" s="97" t="s">
        <v>39</v>
      </c>
      <c r="N875" s="96" t="s">
        <v>31</v>
      </c>
      <c r="O875" s="97" t="s">
        <v>32</v>
      </c>
      <c r="P875" s="98"/>
      <c r="Q875" s="96"/>
      <c r="R875" s="96"/>
      <c r="S875" s="96" t="s">
        <v>3196</v>
      </c>
      <c r="T875" s="96"/>
      <c r="U875" s="97"/>
      <c r="V875" s="97"/>
      <c r="W875" s="104" t="s">
        <v>40</v>
      </c>
      <c r="X875" s="104" t="s">
        <v>40</v>
      </c>
      <c r="Y875" s="98"/>
      <c r="Z875" s="97" t="s">
        <v>2118</v>
      </c>
      <c r="AA875" s="96" t="s">
        <v>34</v>
      </c>
      <c r="AB875" s="9">
        <f t="shared" ca="1" si="65"/>
        <v>508</v>
      </c>
      <c r="AC875" s="9" t="str">
        <f t="shared" ca="1" si="66"/>
        <v>Above 1 Year</v>
      </c>
      <c r="AD875" s="9" t="str">
        <f t="shared" ca="1" si="67"/>
        <v/>
      </c>
      <c r="AE875" s="9" t="str">
        <f t="shared" ca="1" si="68"/>
        <v/>
      </c>
      <c r="AF875" s="97" t="s">
        <v>203</v>
      </c>
      <c r="AG875" s="97" t="s">
        <v>4810</v>
      </c>
      <c r="AH875" s="97" t="str">
        <f t="shared" ca="1" si="69"/>
        <v>Above 1 Year</v>
      </c>
    </row>
    <row r="876" spans="1:34" s="24" customFormat="1" ht="25.5" customHeight="1" x14ac:dyDescent="0.25">
      <c r="A876" s="96">
        <v>875</v>
      </c>
      <c r="B876" s="61" t="s">
        <v>2660</v>
      </c>
      <c r="C876" s="97" t="s">
        <v>46</v>
      </c>
      <c r="D876" s="99" t="s">
        <v>2666</v>
      </c>
      <c r="E876" s="99" t="s">
        <v>64</v>
      </c>
      <c r="F876" s="99" t="s">
        <v>1868</v>
      </c>
      <c r="G876" s="100" t="s">
        <v>2120</v>
      </c>
      <c r="H876" s="101">
        <v>45805</v>
      </c>
      <c r="I876" s="100" t="s">
        <v>201</v>
      </c>
      <c r="J876" s="100">
        <v>2025</v>
      </c>
      <c r="K876" s="102" t="s">
        <v>94</v>
      </c>
      <c r="L876" s="99" t="s">
        <v>1599</v>
      </c>
      <c r="M876" s="99" t="s">
        <v>94</v>
      </c>
      <c r="N876" s="100" t="s">
        <v>31</v>
      </c>
      <c r="O876" s="99" t="s">
        <v>32</v>
      </c>
      <c r="P876" s="101">
        <v>46128</v>
      </c>
      <c r="Q876" s="100"/>
      <c r="R876" s="100"/>
      <c r="S876" s="96" t="s">
        <v>3196</v>
      </c>
      <c r="T876" s="100"/>
      <c r="U876" s="99"/>
      <c r="V876" s="99"/>
      <c r="W876" s="104" t="s">
        <v>33</v>
      </c>
      <c r="X876" s="104" t="s">
        <v>33</v>
      </c>
      <c r="Y876" s="98">
        <v>46128</v>
      </c>
      <c r="Z876" s="99" t="s">
        <v>2121</v>
      </c>
      <c r="AA876" s="100" t="s">
        <v>34</v>
      </c>
      <c r="AB876" s="9">
        <f t="shared" ca="1" si="65"/>
        <v>506</v>
      </c>
      <c r="AC876" s="9" t="str">
        <f t="shared" ca="1" si="66"/>
        <v>Above 1 Year</v>
      </c>
      <c r="AD876" s="9">
        <f t="shared" ca="1" si="67"/>
        <v>183</v>
      </c>
      <c r="AE876" s="9" t="str">
        <f t="shared" ca="1" si="68"/>
        <v>Above 6 Months</v>
      </c>
      <c r="AF876" s="100" t="s">
        <v>1601</v>
      </c>
      <c r="AG876" s="97" t="s">
        <v>4811</v>
      </c>
      <c r="AH876" s="97" t="str">
        <f t="shared" si="69"/>
        <v/>
      </c>
    </row>
    <row r="877" spans="1:34" s="24" customFormat="1" ht="25.5" customHeight="1" x14ac:dyDescent="0.25">
      <c r="A877" s="96">
        <v>876</v>
      </c>
      <c r="B877" s="61" t="s">
        <v>2660</v>
      </c>
      <c r="C877" s="97" t="s">
        <v>37</v>
      </c>
      <c r="D877" s="97" t="s">
        <v>2671</v>
      </c>
      <c r="E877" s="97" t="s">
        <v>38</v>
      </c>
      <c r="F877" s="97" t="s">
        <v>2122</v>
      </c>
      <c r="G877" s="96" t="s">
        <v>1332</v>
      </c>
      <c r="H877" s="98">
        <v>45806</v>
      </c>
      <c r="I877" s="96" t="s">
        <v>201</v>
      </c>
      <c r="J877" s="96">
        <v>2025</v>
      </c>
      <c r="K877" s="97" t="s">
        <v>71</v>
      </c>
      <c r="L877" s="97"/>
      <c r="M877" s="97" t="s">
        <v>72</v>
      </c>
      <c r="N877" s="96" t="s">
        <v>31</v>
      </c>
      <c r="O877" s="97" t="s">
        <v>32</v>
      </c>
      <c r="P877" s="98"/>
      <c r="Q877" s="96"/>
      <c r="R877" s="96"/>
      <c r="S877" s="96" t="s">
        <v>3196</v>
      </c>
      <c r="T877" s="96"/>
      <c r="U877" s="97"/>
      <c r="V877" s="97"/>
      <c r="W877" s="104" t="s">
        <v>112</v>
      </c>
      <c r="X877" s="104" t="s">
        <v>112</v>
      </c>
      <c r="Y877" s="98"/>
      <c r="Z877" s="97" t="s">
        <v>2123</v>
      </c>
      <c r="AA877" s="96" t="s">
        <v>34</v>
      </c>
      <c r="AB877" s="9">
        <f t="shared" ca="1" si="65"/>
        <v>505</v>
      </c>
      <c r="AC877" s="9" t="str">
        <f t="shared" ca="1" si="66"/>
        <v>Above 1 Year</v>
      </c>
      <c r="AD877" s="9" t="str">
        <f t="shared" ca="1" si="67"/>
        <v/>
      </c>
      <c r="AE877" s="9" t="str">
        <f t="shared" ca="1" si="68"/>
        <v/>
      </c>
      <c r="AF877" s="97" t="s">
        <v>378</v>
      </c>
      <c r="AG877" s="97" t="s">
        <v>4812</v>
      </c>
      <c r="AH877" s="97" t="str">
        <f t="shared" ca="1" si="69"/>
        <v>Above 1 Year</v>
      </c>
    </row>
    <row r="878" spans="1:34" s="24" customFormat="1" ht="25.5" customHeight="1" x14ac:dyDescent="0.25">
      <c r="A878" s="96">
        <v>877</v>
      </c>
      <c r="B878" s="61" t="s">
        <v>2660</v>
      </c>
      <c r="C878" s="97" t="s">
        <v>37</v>
      </c>
      <c r="D878" s="97" t="s">
        <v>2671</v>
      </c>
      <c r="E878" s="97" t="s">
        <v>38</v>
      </c>
      <c r="F878" s="97" t="s">
        <v>2041</v>
      </c>
      <c r="G878" s="96" t="s">
        <v>707</v>
      </c>
      <c r="H878" s="98">
        <v>45807</v>
      </c>
      <c r="I878" s="96" t="s">
        <v>201</v>
      </c>
      <c r="J878" s="96">
        <v>2025</v>
      </c>
      <c r="K878" s="97" t="s">
        <v>71</v>
      </c>
      <c r="L878" s="97"/>
      <c r="M878" s="97" t="s">
        <v>72</v>
      </c>
      <c r="N878" s="96" t="s">
        <v>31</v>
      </c>
      <c r="O878" s="97" t="s">
        <v>32</v>
      </c>
      <c r="P878" s="98"/>
      <c r="Q878" s="96"/>
      <c r="R878" s="96"/>
      <c r="S878" s="96" t="s">
        <v>3196</v>
      </c>
      <c r="T878" s="96"/>
      <c r="U878" s="97"/>
      <c r="V878" s="97"/>
      <c r="W878" s="104" t="s">
        <v>112</v>
      </c>
      <c r="X878" s="104" t="s">
        <v>112</v>
      </c>
      <c r="Y878" s="98"/>
      <c r="Z878" s="97" t="s">
        <v>2124</v>
      </c>
      <c r="AA878" s="96" t="s">
        <v>34</v>
      </c>
      <c r="AB878" s="9">
        <f t="shared" ca="1" si="65"/>
        <v>504</v>
      </c>
      <c r="AC878" s="9" t="str">
        <f t="shared" ca="1" si="66"/>
        <v>Above 1 Year</v>
      </c>
      <c r="AD878" s="9" t="str">
        <f t="shared" ca="1" si="67"/>
        <v/>
      </c>
      <c r="AE878" s="9" t="str">
        <f t="shared" ca="1" si="68"/>
        <v/>
      </c>
      <c r="AF878" s="97" t="s">
        <v>378</v>
      </c>
      <c r="AG878" s="97" t="s">
        <v>4813</v>
      </c>
      <c r="AH878" s="97" t="str">
        <f t="shared" ca="1" si="69"/>
        <v>Above 1 Year</v>
      </c>
    </row>
    <row r="879" spans="1:34" s="24" customFormat="1" ht="25.5" customHeight="1" x14ac:dyDescent="0.25">
      <c r="A879" s="96">
        <v>878</v>
      </c>
      <c r="B879" s="61" t="s">
        <v>2810</v>
      </c>
      <c r="C879" s="97" t="s">
        <v>186</v>
      </c>
      <c r="D879" s="97" t="s">
        <v>2681</v>
      </c>
      <c r="E879" s="97" t="s">
        <v>65</v>
      </c>
      <c r="F879" s="97" t="s">
        <v>1867</v>
      </c>
      <c r="G879" s="96" t="s">
        <v>1027</v>
      </c>
      <c r="H879" s="98">
        <v>45807</v>
      </c>
      <c r="I879" s="96" t="s">
        <v>201</v>
      </c>
      <c r="J879" s="96">
        <v>2025</v>
      </c>
      <c r="K879" s="97" t="s">
        <v>48</v>
      </c>
      <c r="L879" s="97"/>
      <c r="M879" s="97" t="s">
        <v>49</v>
      </c>
      <c r="N879" s="96" t="s">
        <v>31</v>
      </c>
      <c r="O879" s="97" t="s">
        <v>32</v>
      </c>
      <c r="P879" s="98"/>
      <c r="Q879" s="96"/>
      <c r="R879" s="96"/>
      <c r="S879" s="96" t="s">
        <v>3196</v>
      </c>
      <c r="T879" s="96"/>
      <c r="U879" s="97"/>
      <c r="V879" s="97"/>
      <c r="W879" s="104" t="s">
        <v>112</v>
      </c>
      <c r="X879" s="104" t="s">
        <v>141</v>
      </c>
      <c r="Y879" s="98"/>
      <c r="Z879" s="97" t="s">
        <v>2125</v>
      </c>
      <c r="AA879" s="96" t="s">
        <v>34</v>
      </c>
      <c r="AB879" s="9">
        <f t="shared" ca="1" si="65"/>
        <v>504</v>
      </c>
      <c r="AC879" s="9" t="str">
        <f t="shared" ca="1" si="66"/>
        <v>Above 1 Year</v>
      </c>
      <c r="AD879" s="9" t="str">
        <f t="shared" ca="1" si="67"/>
        <v/>
      </c>
      <c r="AE879" s="9" t="str">
        <f t="shared" ca="1" si="68"/>
        <v/>
      </c>
      <c r="AF879" s="97" t="s">
        <v>207</v>
      </c>
      <c r="AG879" s="97" t="s">
        <v>4814</v>
      </c>
      <c r="AH879" s="97" t="str">
        <f t="shared" ca="1" si="69"/>
        <v>Above 1 Year</v>
      </c>
    </row>
    <row r="880" spans="1:34" s="24" customFormat="1" ht="25.5" customHeight="1" x14ac:dyDescent="0.25">
      <c r="A880" s="96">
        <v>879</v>
      </c>
      <c r="B880" s="61" t="s">
        <v>2808</v>
      </c>
      <c r="C880" s="97" t="s">
        <v>41</v>
      </c>
      <c r="D880" s="97" t="s">
        <v>2686</v>
      </c>
      <c r="E880" s="97" t="s">
        <v>42</v>
      </c>
      <c r="F880" s="97" t="s">
        <v>2127</v>
      </c>
      <c r="G880" s="96" t="s">
        <v>2128</v>
      </c>
      <c r="H880" s="98">
        <v>45808</v>
      </c>
      <c r="I880" s="96" t="s">
        <v>201</v>
      </c>
      <c r="J880" s="96">
        <v>2025</v>
      </c>
      <c r="K880" s="97" t="s">
        <v>116</v>
      </c>
      <c r="L880" s="97"/>
      <c r="M880" s="97" t="s">
        <v>116</v>
      </c>
      <c r="N880" s="96" t="s">
        <v>116</v>
      </c>
      <c r="O880" s="97" t="s">
        <v>32</v>
      </c>
      <c r="P880" s="98"/>
      <c r="Q880" s="96"/>
      <c r="R880" s="96"/>
      <c r="S880" s="96" t="s">
        <v>3196</v>
      </c>
      <c r="T880" s="96"/>
      <c r="U880" s="97"/>
      <c r="V880" s="97"/>
      <c r="W880" s="104" t="s">
        <v>50</v>
      </c>
      <c r="X880" s="104" t="s">
        <v>50</v>
      </c>
      <c r="Y880" s="98"/>
      <c r="Z880" s="97" t="s">
        <v>2129</v>
      </c>
      <c r="AA880" s="96" t="s">
        <v>34</v>
      </c>
      <c r="AB880" s="9">
        <f t="shared" ca="1" si="65"/>
        <v>503</v>
      </c>
      <c r="AC880" s="9" t="str">
        <f t="shared" ca="1" si="66"/>
        <v>Above 1 Year</v>
      </c>
      <c r="AD880" s="9" t="str">
        <f t="shared" ca="1" si="67"/>
        <v/>
      </c>
      <c r="AE880" s="9" t="str">
        <f t="shared" ca="1" si="68"/>
        <v/>
      </c>
      <c r="AF880" s="97" t="s">
        <v>402</v>
      </c>
      <c r="AG880" s="97" t="s">
        <v>4815</v>
      </c>
      <c r="AH880" s="97" t="str">
        <f t="shared" ca="1" si="69"/>
        <v>Above 1 Year</v>
      </c>
    </row>
    <row r="881" spans="1:34" s="24" customFormat="1" ht="25.5" customHeight="1" x14ac:dyDescent="0.25">
      <c r="A881" s="96">
        <v>880</v>
      </c>
      <c r="B881" s="61" t="s">
        <v>2808</v>
      </c>
      <c r="C881" s="97" t="s">
        <v>41</v>
      </c>
      <c r="D881" s="97" t="s">
        <v>2701</v>
      </c>
      <c r="E881" s="97" t="s">
        <v>42</v>
      </c>
      <c r="F881" s="97" t="s">
        <v>2131</v>
      </c>
      <c r="G881" s="96" t="s">
        <v>1016</v>
      </c>
      <c r="H881" s="98">
        <v>45808</v>
      </c>
      <c r="I881" s="96" t="s">
        <v>201</v>
      </c>
      <c r="J881" s="96">
        <v>2025</v>
      </c>
      <c r="K881" s="97" t="s">
        <v>48</v>
      </c>
      <c r="L881" s="97"/>
      <c r="M881" s="97" t="s">
        <v>49</v>
      </c>
      <c r="N881" s="96" t="s">
        <v>31</v>
      </c>
      <c r="O881" s="97" t="s">
        <v>32</v>
      </c>
      <c r="P881" s="98"/>
      <c r="Q881" s="96"/>
      <c r="R881" s="96"/>
      <c r="S881" s="96" t="s">
        <v>3196</v>
      </c>
      <c r="T881" s="96"/>
      <c r="U881" s="97"/>
      <c r="V881" s="97"/>
      <c r="W881" s="104" t="s">
        <v>112</v>
      </c>
      <c r="X881" s="104" t="s">
        <v>112</v>
      </c>
      <c r="Y881" s="98"/>
      <c r="Z881" s="97" t="s">
        <v>2132</v>
      </c>
      <c r="AA881" s="96" t="s">
        <v>34</v>
      </c>
      <c r="AB881" s="9">
        <f t="shared" ca="1" si="65"/>
        <v>503</v>
      </c>
      <c r="AC881" s="9" t="str">
        <f t="shared" ca="1" si="66"/>
        <v>Above 1 Year</v>
      </c>
      <c r="AD881" s="9" t="str">
        <f t="shared" ca="1" si="67"/>
        <v/>
      </c>
      <c r="AE881" s="9" t="str">
        <f t="shared" ca="1" si="68"/>
        <v/>
      </c>
      <c r="AF881" s="97" t="s">
        <v>207</v>
      </c>
      <c r="AG881" s="97" t="s">
        <v>4816</v>
      </c>
      <c r="AH881" s="97" t="str">
        <f t="shared" ca="1" si="69"/>
        <v>Above 1 Year</v>
      </c>
    </row>
    <row r="882" spans="1:34" s="24" customFormat="1" ht="25.5" customHeight="1" x14ac:dyDescent="0.25">
      <c r="A882" s="96">
        <v>881</v>
      </c>
      <c r="B882" s="61" t="s">
        <v>2810</v>
      </c>
      <c r="C882" s="97" t="s">
        <v>62</v>
      </c>
      <c r="D882" s="97" t="s">
        <v>2668</v>
      </c>
      <c r="E882" s="97" t="s">
        <v>63</v>
      </c>
      <c r="F882" s="97" t="s">
        <v>1835</v>
      </c>
      <c r="G882" s="96" t="s">
        <v>1027</v>
      </c>
      <c r="H882" s="98">
        <v>45809</v>
      </c>
      <c r="I882" s="96" t="s">
        <v>196</v>
      </c>
      <c r="J882" s="96">
        <v>2025</v>
      </c>
      <c r="K882" s="97" t="s">
        <v>48</v>
      </c>
      <c r="L882" s="97"/>
      <c r="M882" s="97" t="s">
        <v>49</v>
      </c>
      <c r="N882" s="96" t="s">
        <v>31</v>
      </c>
      <c r="O882" s="97" t="s">
        <v>32</v>
      </c>
      <c r="P882" s="98"/>
      <c r="Q882" s="96"/>
      <c r="R882" s="96"/>
      <c r="S882" s="96" t="s">
        <v>3196</v>
      </c>
      <c r="T882" s="96"/>
      <c r="U882" s="97"/>
      <c r="V882" s="97"/>
      <c r="W882" s="104" t="s">
        <v>112</v>
      </c>
      <c r="X882" s="104" t="s">
        <v>112</v>
      </c>
      <c r="Y882" s="98"/>
      <c r="Z882" s="97" t="s">
        <v>2133</v>
      </c>
      <c r="AA882" s="96" t="s">
        <v>34</v>
      </c>
      <c r="AB882" s="9">
        <f t="shared" ca="1" si="65"/>
        <v>502</v>
      </c>
      <c r="AC882" s="9" t="str">
        <f t="shared" ca="1" si="66"/>
        <v>Above 1 Year</v>
      </c>
      <c r="AD882" s="9" t="str">
        <f t="shared" ca="1" si="67"/>
        <v/>
      </c>
      <c r="AE882" s="9" t="str">
        <f t="shared" ca="1" si="68"/>
        <v/>
      </c>
      <c r="AF882" s="97" t="s">
        <v>207</v>
      </c>
      <c r="AG882" s="97" t="s">
        <v>4817</v>
      </c>
      <c r="AH882" s="97" t="str">
        <f t="shared" ca="1" si="69"/>
        <v>Above 1 Year</v>
      </c>
    </row>
    <row r="883" spans="1:34" s="24" customFormat="1" ht="25.5" customHeight="1" x14ac:dyDescent="0.25">
      <c r="A883" s="96">
        <v>882</v>
      </c>
      <c r="B883" s="61" t="s">
        <v>2660</v>
      </c>
      <c r="C883" s="97" t="s">
        <v>37</v>
      </c>
      <c r="D883" s="99" t="s">
        <v>2671</v>
      </c>
      <c r="E883" s="99" t="s">
        <v>38</v>
      </c>
      <c r="F883" s="99" t="s">
        <v>2073</v>
      </c>
      <c r="G883" s="100" t="s">
        <v>2135</v>
      </c>
      <c r="H883" s="101">
        <v>45810</v>
      </c>
      <c r="I883" s="100" t="s">
        <v>196</v>
      </c>
      <c r="J883" s="100">
        <v>2025</v>
      </c>
      <c r="K883" s="102" t="s">
        <v>75</v>
      </c>
      <c r="L883" s="99"/>
      <c r="M883" s="99" t="s">
        <v>54</v>
      </c>
      <c r="N883" s="100" t="s">
        <v>31</v>
      </c>
      <c r="O883" s="99" t="s">
        <v>32</v>
      </c>
      <c r="P883" s="101">
        <v>46079</v>
      </c>
      <c r="Q883" s="100"/>
      <c r="R883" s="100"/>
      <c r="S883" s="96" t="s">
        <v>3196</v>
      </c>
      <c r="T883" s="100"/>
      <c r="U883" s="99"/>
      <c r="V883" s="99"/>
      <c r="W883" s="104" t="s">
        <v>33</v>
      </c>
      <c r="X883" s="104" t="s">
        <v>33</v>
      </c>
      <c r="Y883" s="98">
        <v>46079</v>
      </c>
      <c r="Z883" s="99" t="s">
        <v>2136</v>
      </c>
      <c r="AA883" s="100" t="s">
        <v>34</v>
      </c>
      <c r="AB883" s="9">
        <f t="shared" ca="1" si="65"/>
        <v>501</v>
      </c>
      <c r="AC883" s="9" t="str">
        <f t="shared" ca="1" si="66"/>
        <v>Above 1 Year</v>
      </c>
      <c r="AD883" s="9">
        <f t="shared" ca="1" si="67"/>
        <v>232</v>
      </c>
      <c r="AE883" s="9" t="str">
        <f t="shared" ca="1" si="68"/>
        <v>Above 6 Months</v>
      </c>
      <c r="AF883" s="100" t="s">
        <v>216</v>
      </c>
      <c r="AG883" s="97" t="s">
        <v>4818</v>
      </c>
      <c r="AH883" s="97" t="str">
        <f t="shared" si="69"/>
        <v/>
      </c>
    </row>
    <row r="884" spans="1:34" s="24" customFormat="1" ht="25.5" customHeight="1" x14ac:dyDescent="0.25">
      <c r="A884" s="96">
        <v>883</v>
      </c>
      <c r="B884" s="61" t="s">
        <v>2810</v>
      </c>
      <c r="C884" s="97" t="s">
        <v>186</v>
      </c>
      <c r="D884" s="97" t="s">
        <v>3035</v>
      </c>
      <c r="E884" s="97" t="s">
        <v>65</v>
      </c>
      <c r="F884" s="97" t="s">
        <v>1831</v>
      </c>
      <c r="G884" s="96" t="s">
        <v>845</v>
      </c>
      <c r="H884" s="98">
        <v>45811</v>
      </c>
      <c r="I884" s="96" t="s">
        <v>196</v>
      </c>
      <c r="J884" s="96">
        <v>2025</v>
      </c>
      <c r="K884" s="97" t="s">
        <v>116</v>
      </c>
      <c r="L884" s="97"/>
      <c r="M884" s="97" t="s">
        <v>116</v>
      </c>
      <c r="N884" s="96" t="s">
        <v>116</v>
      </c>
      <c r="O884" s="97" t="s">
        <v>32</v>
      </c>
      <c r="P884" s="98"/>
      <c r="Q884" s="96"/>
      <c r="R884" s="96"/>
      <c r="S884" s="96" t="s">
        <v>3196</v>
      </c>
      <c r="T884" s="96"/>
      <c r="U884" s="97"/>
      <c r="V884" s="97"/>
      <c r="W884" s="104" t="s">
        <v>50</v>
      </c>
      <c r="X884" s="104" t="s">
        <v>50</v>
      </c>
      <c r="Y884" s="98"/>
      <c r="Z884" s="97" t="s">
        <v>2138</v>
      </c>
      <c r="AA884" s="96" t="s">
        <v>34</v>
      </c>
      <c r="AB884" s="9">
        <f t="shared" ca="1" si="65"/>
        <v>500</v>
      </c>
      <c r="AC884" s="9" t="str">
        <f t="shared" ca="1" si="66"/>
        <v>Above 1 Year</v>
      </c>
      <c r="AD884" s="9" t="str">
        <f t="shared" ca="1" si="67"/>
        <v/>
      </c>
      <c r="AE884" s="9" t="str">
        <f t="shared" ca="1" si="68"/>
        <v/>
      </c>
      <c r="AF884" s="97" t="s">
        <v>402</v>
      </c>
      <c r="AG884" s="97" t="s">
        <v>4819</v>
      </c>
      <c r="AH884" s="97" t="str">
        <f t="shared" ca="1" si="69"/>
        <v>Above 1 Year</v>
      </c>
    </row>
    <row r="885" spans="1:34" s="24" customFormat="1" ht="25.5" customHeight="1" x14ac:dyDescent="0.25">
      <c r="A885" s="96">
        <v>884</v>
      </c>
      <c r="B885" s="61" t="s">
        <v>2810</v>
      </c>
      <c r="C885" s="97" t="s">
        <v>186</v>
      </c>
      <c r="D885" s="97" t="s">
        <v>2681</v>
      </c>
      <c r="E885" s="97" t="s">
        <v>65</v>
      </c>
      <c r="F885" s="97" t="s">
        <v>1913</v>
      </c>
      <c r="G885" s="96" t="s">
        <v>1315</v>
      </c>
      <c r="H885" s="98">
        <v>45811</v>
      </c>
      <c r="I885" s="96" t="s">
        <v>196</v>
      </c>
      <c r="J885" s="96">
        <v>2025</v>
      </c>
      <c r="K885" s="97" t="s">
        <v>70</v>
      </c>
      <c r="L885" s="97"/>
      <c r="M885" s="97" t="s">
        <v>70</v>
      </c>
      <c r="N885" s="96" t="s">
        <v>70</v>
      </c>
      <c r="O885" s="97" t="s">
        <v>32</v>
      </c>
      <c r="P885" s="98"/>
      <c r="Q885" s="96"/>
      <c r="R885" s="96"/>
      <c r="S885" s="96" t="s">
        <v>7125</v>
      </c>
      <c r="T885" s="96"/>
      <c r="U885" s="97"/>
      <c r="V885" s="97"/>
      <c r="W885" s="104" t="s">
        <v>142</v>
      </c>
      <c r="X885" s="104" t="s">
        <v>2923</v>
      </c>
      <c r="Y885" s="98"/>
      <c r="Z885" s="97" t="s">
        <v>2682</v>
      </c>
      <c r="AA885" s="96" t="s">
        <v>34</v>
      </c>
      <c r="AB885" s="9" t="str">
        <f t="shared" ca="1" si="65"/>
        <v/>
      </c>
      <c r="AC885" s="9" t="str">
        <f t="shared" si="66"/>
        <v/>
      </c>
      <c r="AD885" s="9" t="str">
        <f t="shared" ca="1" si="67"/>
        <v/>
      </c>
      <c r="AE885" s="9" t="str">
        <f t="shared" ca="1" si="68"/>
        <v/>
      </c>
      <c r="AF885" s="97" t="s">
        <v>254</v>
      </c>
      <c r="AG885" s="97" t="s">
        <v>4820</v>
      </c>
      <c r="AH885" s="97" t="str">
        <f t="shared" si="69"/>
        <v/>
      </c>
    </row>
    <row r="886" spans="1:34" s="24" customFormat="1" ht="25.5" customHeight="1" x14ac:dyDescent="0.25">
      <c r="A886" s="96">
        <v>885</v>
      </c>
      <c r="B886" s="61" t="s">
        <v>2660</v>
      </c>
      <c r="C886" s="97" t="s">
        <v>46</v>
      </c>
      <c r="D886" s="97" t="s">
        <v>2705</v>
      </c>
      <c r="E886" s="97" t="s">
        <v>64</v>
      </c>
      <c r="F886" s="97" t="s">
        <v>1443</v>
      </c>
      <c r="G886" s="96" t="s">
        <v>227</v>
      </c>
      <c r="H886" s="98">
        <v>45811</v>
      </c>
      <c r="I886" s="96" t="s">
        <v>196</v>
      </c>
      <c r="J886" s="96">
        <v>2025</v>
      </c>
      <c r="K886" s="97" t="s">
        <v>59</v>
      </c>
      <c r="L886" s="97" t="s">
        <v>228</v>
      </c>
      <c r="M886" s="97" t="s">
        <v>59</v>
      </c>
      <c r="N886" s="96" t="s">
        <v>60</v>
      </c>
      <c r="O886" s="97" t="s">
        <v>32</v>
      </c>
      <c r="P886" s="98"/>
      <c r="Q886" s="96"/>
      <c r="R886" s="96"/>
      <c r="S886" s="96" t="s">
        <v>3196</v>
      </c>
      <c r="T886" s="96"/>
      <c r="U886" s="97"/>
      <c r="V886" s="97"/>
      <c r="W886" s="104" t="s">
        <v>112</v>
      </c>
      <c r="X886" s="104" t="s">
        <v>112</v>
      </c>
      <c r="Y886" s="98"/>
      <c r="Z886" s="97" t="s">
        <v>2139</v>
      </c>
      <c r="AA886" s="96" t="s">
        <v>34</v>
      </c>
      <c r="AB886" s="9">
        <f t="shared" ca="1" si="65"/>
        <v>500</v>
      </c>
      <c r="AC886" s="9" t="str">
        <f t="shared" ca="1" si="66"/>
        <v>Above 1 Year</v>
      </c>
      <c r="AD886" s="9" t="str">
        <f t="shared" ca="1" si="67"/>
        <v/>
      </c>
      <c r="AE886" s="9" t="str">
        <f t="shared" ca="1" si="68"/>
        <v/>
      </c>
      <c r="AF886" s="97" t="s">
        <v>229</v>
      </c>
      <c r="AG886" s="97" t="s">
        <v>4821</v>
      </c>
      <c r="AH886" s="97" t="str">
        <f t="shared" ca="1" si="69"/>
        <v>Above 1 Year</v>
      </c>
    </row>
    <row r="887" spans="1:34" s="24" customFormat="1" ht="25.5" customHeight="1" x14ac:dyDescent="0.25">
      <c r="A887" s="96">
        <v>886</v>
      </c>
      <c r="B887" s="61" t="s">
        <v>2660</v>
      </c>
      <c r="C887" s="97" t="s">
        <v>37</v>
      </c>
      <c r="D887" s="97" t="s">
        <v>2671</v>
      </c>
      <c r="E887" s="97" t="s">
        <v>38</v>
      </c>
      <c r="F887" s="97" t="s">
        <v>2144</v>
      </c>
      <c r="G887" s="96" t="s">
        <v>1027</v>
      </c>
      <c r="H887" s="98">
        <v>45813</v>
      </c>
      <c r="I887" s="96" t="s">
        <v>196</v>
      </c>
      <c r="J887" s="96">
        <v>2025</v>
      </c>
      <c r="K887" s="97" t="s">
        <v>48</v>
      </c>
      <c r="L887" s="97"/>
      <c r="M887" s="97" t="s">
        <v>49</v>
      </c>
      <c r="N887" s="96" t="s">
        <v>31</v>
      </c>
      <c r="O887" s="97" t="s">
        <v>32</v>
      </c>
      <c r="P887" s="98"/>
      <c r="Q887" s="96"/>
      <c r="R887" s="96"/>
      <c r="S887" s="96" t="s">
        <v>3196</v>
      </c>
      <c r="T887" s="96"/>
      <c r="U887" s="97"/>
      <c r="V887" s="97"/>
      <c r="W887" s="104" t="s">
        <v>112</v>
      </c>
      <c r="X887" s="104" t="s">
        <v>112</v>
      </c>
      <c r="Y887" s="98"/>
      <c r="Z887" s="97" t="s">
        <v>2145</v>
      </c>
      <c r="AA887" s="96" t="s">
        <v>34</v>
      </c>
      <c r="AB887" s="9">
        <f t="shared" ca="1" si="65"/>
        <v>498</v>
      </c>
      <c r="AC887" s="9" t="str">
        <f t="shared" ca="1" si="66"/>
        <v>Above 1 Year</v>
      </c>
      <c r="AD887" s="9" t="str">
        <f t="shared" ca="1" si="67"/>
        <v/>
      </c>
      <c r="AE887" s="9" t="str">
        <f t="shared" ca="1" si="68"/>
        <v/>
      </c>
      <c r="AF887" s="97" t="s">
        <v>207</v>
      </c>
      <c r="AG887" s="97" t="s">
        <v>4822</v>
      </c>
      <c r="AH887" s="97" t="str">
        <f t="shared" ca="1" si="69"/>
        <v>Above 1 Year</v>
      </c>
    </row>
    <row r="888" spans="1:34" s="24" customFormat="1" ht="25.5" customHeight="1" x14ac:dyDescent="0.25">
      <c r="A888" s="96">
        <v>887</v>
      </c>
      <c r="B888" s="61" t="s">
        <v>2810</v>
      </c>
      <c r="C888" s="97" t="s">
        <v>186</v>
      </c>
      <c r="D888" s="97" t="s">
        <v>3035</v>
      </c>
      <c r="E888" s="97" t="s">
        <v>65</v>
      </c>
      <c r="F888" s="97" t="s">
        <v>1877</v>
      </c>
      <c r="G888" s="96" t="s">
        <v>845</v>
      </c>
      <c r="H888" s="98">
        <v>45813</v>
      </c>
      <c r="I888" s="96" t="s">
        <v>196</v>
      </c>
      <c r="J888" s="96">
        <v>2025</v>
      </c>
      <c r="K888" s="97" t="s">
        <v>116</v>
      </c>
      <c r="L888" s="97"/>
      <c r="M888" s="97" t="s">
        <v>116</v>
      </c>
      <c r="N888" s="96" t="s">
        <v>116</v>
      </c>
      <c r="O888" s="97" t="s">
        <v>32</v>
      </c>
      <c r="P888" s="98"/>
      <c r="Q888" s="96"/>
      <c r="R888" s="96"/>
      <c r="S888" s="96" t="s">
        <v>3196</v>
      </c>
      <c r="T888" s="96"/>
      <c r="U888" s="97"/>
      <c r="V888" s="97"/>
      <c r="W888" s="104" t="s">
        <v>50</v>
      </c>
      <c r="X888" s="104" t="s">
        <v>50</v>
      </c>
      <c r="Y888" s="98"/>
      <c r="Z888" s="97" t="s">
        <v>2143</v>
      </c>
      <c r="AA888" s="96" t="s">
        <v>34</v>
      </c>
      <c r="AB888" s="9">
        <f t="shared" ca="1" si="65"/>
        <v>498</v>
      </c>
      <c r="AC888" s="9" t="str">
        <f t="shared" ca="1" si="66"/>
        <v>Above 1 Year</v>
      </c>
      <c r="AD888" s="9" t="str">
        <f t="shared" ca="1" si="67"/>
        <v/>
      </c>
      <c r="AE888" s="9" t="str">
        <f t="shared" ca="1" si="68"/>
        <v/>
      </c>
      <c r="AF888" s="97" t="s">
        <v>402</v>
      </c>
      <c r="AG888" s="97" t="s">
        <v>4823</v>
      </c>
      <c r="AH888" s="97" t="str">
        <f t="shared" ca="1" si="69"/>
        <v>Above 1 Year</v>
      </c>
    </row>
    <row r="889" spans="1:34" s="24" customFormat="1" ht="25.5" customHeight="1" x14ac:dyDescent="0.25">
      <c r="A889" s="96">
        <v>888</v>
      </c>
      <c r="B889" s="61" t="s">
        <v>2810</v>
      </c>
      <c r="C889" s="97" t="s">
        <v>186</v>
      </c>
      <c r="D889" s="97" t="s">
        <v>3035</v>
      </c>
      <c r="E889" s="97" t="s">
        <v>65</v>
      </c>
      <c r="F889" s="97" t="s">
        <v>1037</v>
      </c>
      <c r="G889" s="96" t="s">
        <v>2146</v>
      </c>
      <c r="H889" s="98">
        <v>45814</v>
      </c>
      <c r="I889" s="96" t="s">
        <v>196</v>
      </c>
      <c r="J889" s="96">
        <v>2025</v>
      </c>
      <c r="K889" s="97" t="s">
        <v>116</v>
      </c>
      <c r="L889" s="97"/>
      <c r="M889" s="97" t="s">
        <v>116</v>
      </c>
      <c r="N889" s="96" t="s">
        <v>116</v>
      </c>
      <c r="O889" s="97" t="s">
        <v>32</v>
      </c>
      <c r="P889" s="98"/>
      <c r="Q889" s="96"/>
      <c r="R889" s="96"/>
      <c r="S889" s="96" t="s">
        <v>3196</v>
      </c>
      <c r="T889" s="96"/>
      <c r="U889" s="97"/>
      <c r="V889" s="97"/>
      <c r="W889" s="104" t="s">
        <v>50</v>
      </c>
      <c r="X889" s="104" t="s">
        <v>50</v>
      </c>
      <c r="Y889" s="98"/>
      <c r="Z889" s="97" t="s">
        <v>2147</v>
      </c>
      <c r="AA889" s="96" t="s">
        <v>34</v>
      </c>
      <c r="AB889" s="9">
        <f t="shared" ca="1" si="65"/>
        <v>497</v>
      </c>
      <c r="AC889" s="9" t="str">
        <f t="shared" ca="1" si="66"/>
        <v>Above 1 Year</v>
      </c>
      <c r="AD889" s="9" t="str">
        <f t="shared" ca="1" si="67"/>
        <v/>
      </c>
      <c r="AE889" s="9" t="str">
        <f t="shared" ca="1" si="68"/>
        <v/>
      </c>
      <c r="AF889" s="97" t="s">
        <v>402</v>
      </c>
      <c r="AG889" s="97" t="s">
        <v>4824</v>
      </c>
      <c r="AH889" s="97" t="str">
        <f t="shared" ca="1" si="69"/>
        <v>Above 1 Year</v>
      </c>
    </row>
    <row r="890" spans="1:34" s="24" customFormat="1" ht="25.5" customHeight="1" x14ac:dyDescent="0.25">
      <c r="A890" s="96">
        <v>889</v>
      </c>
      <c r="B890" s="61" t="s">
        <v>2660</v>
      </c>
      <c r="C890" s="97" t="s">
        <v>37</v>
      </c>
      <c r="D890" s="97" t="s">
        <v>2683</v>
      </c>
      <c r="E890" s="97" t="s">
        <v>90</v>
      </c>
      <c r="F890" s="97" t="s">
        <v>2148</v>
      </c>
      <c r="G890" s="96" t="s">
        <v>2149</v>
      </c>
      <c r="H890" s="98">
        <v>45814</v>
      </c>
      <c r="I890" s="96" t="s">
        <v>196</v>
      </c>
      <c r="J890" s="96">
        <v>2025</v>
      </c>
      <c r="K890" s="97" t="s">
        <v>39</v>
      </c>
      <c r="L890" s="97"/>
      <c r="M890" s="97" t="s">
        <v>39</v>
      </c>
      <c r="N890" s="96" t="s">
        <v>31</v>
      </c>
      <c r="O890" s="97" t="s">
        <v>32</v>
      </c>
      <c r="P890" s="98"/>
      <c r="Q890" s="96"/>
      <c r="R890" s="96"/>
      <c r="S890" s="96" t="s">
        <v>3196</v>
      </c>
      <c r="T890" s="96"/>
      <c r="U890" s="97"/>
      <c r="V890" s="97"/>
      <c r="W890" s="104" t="s">
        <v>50</v>
      </c>
      <c r="X890" s="104" t="s">
        <v>50</v>
      </c>
      <c r="Y890" s="98"/>
      <c r="Z890" s="97" t="s">
        <v>2150</v>
      </c>
      <c r="AA890" s="96" t="s">
        <v>34</v>
      </c>
      <c r="AB890" s="9">
        <f t="shared" ca="1" si="65"/>
        <v>497</v>
      </c>
      <c r="AC890" s="9" t="str">
        <f t="shared" ca="1" si="66"/>
        <v>Above 1 Year</v>
      </c>
      <c r="AD890" s="9" t="str">
        <f t="shared" ca="1" si="67"/>
        <v/>
      </c>
      <c r="AE890" s="9" t="str">
        <f t="shared" ca="1" si="68"/>
        <v/>
      </c>
      <c r="AF890" s="97" t="s">
        <v>203</v>
      </c>
      <c r="AG890" s="97" t="s">
        <v>4825</v>
      </c>
      <c r="AH890" s="97" t="str">
        <f t="shared" ca="1" si="69"/>
        <v>Above 1 Year</v>
      </c>
    </row>
    <row r="891" spans="1:34" s="24" customFormat="1" ht="25.5" customHeight="1" x14ac:dyDescent="0.25">
      <c r="A891" s="96">
        <v>890</v>
      </c>
      <c r="B891" s="61" t="s">
        <v>2660</v>
      </c>
      <c r="C891" s="97" t="s">
        <v>37</v>
      </c>
      <c r="D891" s="97" t="s">
        <v>2671</v>
      </c>
      <c r="E891" s="97" t="s">
        <v>38</v>
      </c>
      <c r="F891" s="97" t="s">
        <v>2080</v>
      </c>
      <c r="G891" s="96" t="s">
        <v>2151</v>
      </c>
      <c r="H891" s="98">
        <v>45815</v>
      </c>
      <c r="I891" s="96" t="s">
        <v>196</v>
      </c>
      <c r="J891" s="96">
        <v>2025</v>
      </c>
      <c r="K891" s="97" t="s">
        <v>39</v>
      </c>
      <c r="L891" s="97"/>
      <c r="M891" s="97" t="s">
        <v>39</v>
      </c>
      <c r="N891" s="96" t="s">
        <v>31</v>
      </c>
      <c r="O891" s="97" t="s">
        <v>32</v>
      </c>
      <c r="P891" s="98"/>
      <c r="Q891" s="96"/>
      <c r="R891" s="96"/>
      <c r="S891" s="96" t="s">
        <v>3196</v>
      </c>
      <c r="T891" s="96"/>
      <c r="U891" s="97"/>
      <c r="V891" s="97"/>
      <c r="W891" s="104" t="s">
        <v>138</v>
      </c>
      <c r="X891" s="104" t="s">
        <v>138</v>
      </c>
      <c r="Y891" s="98">
        <v>45823</v>
      </c>
      <c r="Z891" s="97" t="s">
        <v>2152</v>
      </c>
      <c r="AA891" s="96" t="s">
        <v>34</v>
      </c>
      <c r="AB891" s="9">
        <f t="shared" ca="1" si="65"/>
        <v>496</v>
      </c>
      <c r="AC891" s="9" t="str">
        <f t="shared" ca="1" si="66"/>
        <v>Above 1 Year</v>
      </c>
      <c r="AD891" s="9">
        <f t="shared" ca="1" si="67"/>
        <v>488</v>
      </c>
      <c r="AE891" s="9" t="str">
        <f t="shared" ca="1" si="68"/>
        <v>Above 1 Year</v>
      </c>
      <c r="AF891" s="97" t="s">
        <v>203</v>
      </c>
      <c r="AG891" s="97" t="s">
        <v>4826</v>
      </c>
      <c r="AH891" s="97" t="str">
        <f t="shared" ca="1" si="69"/>
        <v>Above 1 Year</v>
      </c>
    </row>
    <row r="892" spans="1:34" s="24" customFormat="1" ht="25.5" customHeight="1" x14ac:dyDescent="0.25">
      <c r="A892" s="96">
        <v>891</v>
      </c>
      <c r="B892" s="61" t="s">
        <v>2660</v>
      </c>
      <c r="C892" s="97" t="s">
        <v>183</v>
      </c>
      <c r="D892" s="97" t="s">
        <v>2667</v>
      </c>
      <c r="E892" s="97" t="s">
        <v>74</v>
      </c>
      <c r="F892" s="97" t="s">
        <v>1946</v>
      </c>
      <c r="G892" s="96" t="s">
        <v>2563</v>
      </c>
      <c r="H892" s="98">
        <v>45817</v>
      </c>
      <c r="I892" s="96" t="s">
        <v>196</v>
      </c>
      <c r="J892" s="96">
        <v>2025</v>
      </c>
      <c r="K892" s="97" t="s">
        <v>111</v>
      </c>
      <c r="L892" s="97" t="s">
        <v>1779</v>
      </c>
      <c r="M892" s="97" t="s">
        <v>111</v>
      </c>
      <c r="N892" s="96" t="s">
        <v>31</v>
      </c>
      <c r="O892" s="97" t="s">
        <v>45</v>
      </c>
      <c r="P892" s="98">
        <v>45894</v>
      </c>
      <c r="Q892" s="96"/>
      <c r="R892" s="96"/>
      <c r="S892" s="96" t="s">
        <v>3196</v>
      </c>
      <c r="T892" s="96"/>
      <c r="U892" s="97"/>
      <c r="V892" s="97"/>
      <c r="W892" s="104" t="s">
        <v>33</v>
      </c>
      <c r="X892" s="104" t="s">
        <v>33</v>
      </c>
      <c r="Y892" s="98">
        <v>45894</v>
      </c>
      <c r="Z892" s="97" t="s">
        <v>2564</v>
      </c>
      <c r="AA892" s="96" t="s">
        <v>34</v>
      </c>
      <c r="AB892" s="9">
        <f t="shared" ca="1" si="65"/>
        <v>494</v>
      </c>
      <c r="AC892" s="9" t="str">
        <f t="shared" ca="1" si="66"/>
        <v>Above 1 Year</v>
      </c>
      <c r="AD892" s="9">
        <f t="shared" ca="1" si="67"/>
        <v>417</v>
      </c>
      <c r="AE892" s="9" t="str">
        <f t="shared" ca="1" si="68"/>
        <v>Above 1 Year</v>
      </c>
      <c r="AF892" s="97" t="s">
        <v>4827</v>
      </c>
      <c r="AG892" s="97" t="s">
        <v>4828</v>
      </c>
      <c r="AH892" s="97" t="str">
        <f t="shared" si="69"/>
        <v/>
      </c>
    </row>
    <row r="893" spans="1:34" s="24" customFormat="1" ht="25.5" customHeight="1" x14ac:dyDescent="0.25">
      <c r="A893" s="96">
        <v>892</v>
      </c>
      <c r="B893" s="61" t="s">
        <v>2808</v>
      </c>
      <c r="C893" s="97" t="s">
        <v>2661</v>
      </c>
      <c r="D893" s="97" t="s">
        <v>3037</v>
      </c>
      <c r="E893" s="97" t="s">
        <v>89</v>
      </c>
      <c r="F893" s="97" t="s">
        <v>2090</v>
      </c>
      <c r="G893" s="96" t="s">
        <v>2154</v>
      </c>
      <c r="H893" s="98">
        <v>45818</v>
      </c>
      <c r="I893" s="96" t="s">
        <v>196</v>
      </c>
      <c r="J893" s="96">
        <v>2025</v>
      </c>
      <c r="K893" s="97" t="s">
        <v>1758</v>
      </c>
      <c r="L893" s="97" t="s">
        <v>126</v>
      </c>
      <c r="M893" s="97" t="s">
        <v>49</v>
      </c>
      <c r="N893" s="96" t="s">
        <v>31</v>
      </c>
      <c r="O893" s="97" t="s">
        <v>45</v>
      </c>
      <c r="P893" s="98">
        <v>45982</v>
      </c>
      <c r="Q893" s="96"/>
      <c r="R893" s="96"/>
      <c r="S893" s="96" t="s">
        <v>3196</v>
      </c>
      <c r="T893" s="96"/>
      <c r="U893" s="97"/>
      <c r="V893" s="97"/>
      <c r="W893" s="104" t="s">
        <v>33</v>
      </c>
      <c r="X893" s="104" t="s">
        <v>33</v>
      </c>
      <c r="Y893" s="98">
        <v>45982</v>
      </c>
      <c r="Z893" s="97" t="s">
        <v>2155</v>
      </c>
      <c r="AA893" s="96" t="s">
        <v>34</v>
      </c>
      <c r="AB893" s="9">
        <f t="shared" ca="1" si="65"/>
        <v>493</v>
      </c>
      <c r="AC893" s="9" t="str">
        <f t="shared" ca="1" si="66"/>
        <v>Above 1 Year</v>
      </c>
      <c r="AD893" s="9">
        <f t="shared" ca="1" si="67"/>
        <v>329</v>
      </c>
      <c r="AE893" s="9" t="str">
        <f t="shared" ca="1" si="68"/>
        <v>Above 6 Months</v>
      </c>
      <c r="AF893" s="97" t="s">
        <v>207</v>
      </c>
      <c r="AG893" s="97" t="s">
        <v>4829</v>
      </c>
      <c r="AH893" s="97" t="str">
        <f t="shared" si="69"/>
        <v/>
      </c>
    </row>
    <row r="894" spans="1:34" s="24" customFormat="1" ht="25.5" customHeight="1" x14ac:dyDescent="0.25">
      <c r="A894" s="96">
        <v>893</v>
      </c>
      <c r="B894" s="61" t="s">
        <v>2660</v>
      </c>
      <c r="C894" s="97" t="s">
        <v>183</v>
      </c>
      <c r="D894" s="97" t="s">
        <v>2713</v>
      </c>
      <c r="E894" s="97" t="s">
        <v>74</v>
      </c>
      <c r="F894" s="97" t="s">
        <v>2156</v>
      </c>
      <c r="G894" s="96" t="s">
        <v>2157</v>
      </c>
      <c r="H894" s="98">
        <v>45819</v>
      </c>
      <c r="I894" s="96" t="s">
        <v>196</v>
      </c>
      <c r="J894" s="96">
        <v>2025</v>
      </c>
      <c r="K894" s="97" t="s">
        <v>39</v>
      </c>
      <c r="L894" s="97"/>
      <c r="M894" s="97" t="s">
        <v>39</v>
      </c>
      <c r="N894" s="96" t="s">
        <v>31</v>
      </c>
      <c r="O894" s="97" t="s">
        <v>32</v>
      </c>
      <c r="P894" s="98"/>
      <c r="Q894" s="96"/>
      <c r="R894" s="96"/>
      <c r="S894" s="96" t="s">
        <v>3196</v>
      </c>
      <c r="T894" s="96"/>
      <c r="U894" s="97"/>
      <c r="V894" s="97"/>
      <c r="W894" s="104" t="s">
        <v>177</v>
      </c>
      <c r="X894" s="104" t="s">
        <v>177</v>
      </c>
      <c r="Y894" s="98">
        <v>46251</v>
      </c>
      <c r="Z894" s="97" t="s">
        <v>2158</v>
      </c>
      <c r="AA894" s="96" t="s">
        <v>34</v>
      </c>
      <c r="AB894" s="9">
        <f t="shared" ca="1" si="65"/>
        <v>492</v>
      </c>
      <c r="AC894" s="9" t="str">
        <f t="shared" ca="1" si="66"/>
        <v>Above 1 Year</v>
      </c>
      <c r="AD894" s="9">
        <f t="shared" ca="1" si="67"/>
        <v>60</v>
      </c>
      <c r="AE894" s="9" t="str">
        <f t="shared" ca="1" si="68"/>
        <v>45 to 60 Days</v>
      </c>
      <c r="AF894" s="97" t="s">
        <v>203</v>
      </c>
      <c r="AG894" s="97" t="s">
        <v>4830</v>
      </c>
      <c r="AH894" s="97" t="str">
        <f t="shared" ca="1" si="69"/>
        <v>Above 1 Year</v>
      </c>
    </row>
    <row r="895" spans="1:34" s="24" customFormat="1" ht="25.5" customHeight="1" x14ac:dyDescent="0.25">
      <c r="A895" s="96">
        <v>894</v>
      </c>
      <c r="B895" s="61" t="s">
        <v>2660</v>
      </c>
      <c r="C895" s="97" t="s">
        <v>183</v>
      </c>
      <c r="D895" s="97" t="s">
        <v>2713</v>
      </c>
      <c r="E895" s="97" t="s">
        <v>74</v>
      </c>
      <c r="F895" s="97" t="s">
        <v>2159</v>
      </c>
      <c r="G895" s="96" t="s">
        <v>2160</v>
      </c>
      <c r="H895" s="98">
        <v>45819</v>
      </c>
      <c r="I895" s="96" t="s">
        <v>196</v>
      </c>
      <c r="J895" s="96">
        <v>2025</v>
      </c>
      <c r="K895" s="97" t="s">
        <v>39</v>
      </c>
      <c r="L895" s="97"/>
      <c r="M895" s="97" t="s">
        <v>39</v>
      </c>
      <c r="N895" s="96" t="s">
        <v>31</v>
      </c>
      <c r="O895" s="97" t="s">
        <v>32</v>
      </c>
      <c r="P895" s="98"/>
      <c r="Q895" s="96"/>
      <c r="R895" s="96"/>
      <c r="S895" s="96" t="s">
        <v>3196</v>
      </c>
      <c r="T895" s="96"/>
      <c r="U895" s="97"/>
      <c r="V895" s="97"/>
      <c r="W895" s="104" t="s">
        <v>177</v>
      </c>
      <c r="X895" s="104" t="s">
        <v>177</v>
      </c>
      <c r="Y895" s="98">
        <v>45930</v>
      </c>
      <c r="Z895" s="97" t="s">
        <v>2161</v>
      </c>
      <c r="AA895" s="96" t="s">
        <v>34</v>
      </c>
      <c r="AB895" s="9">
        <f t="shared" ca="1" si="65"/>
        <v>492</v>
      </c>
      <c r="AC895" s="9" t="str">
        <f t="shared" ca="1" si="66"/>
        <v>Above 1 Year</v>
      </c>
      <c r="AD895" s="9">
        <f t="shared" ca="1" si="67"/>
        <v>381</v>
      </c>
      <c r="AE895" s="9" t="str">
        <f t="shared" ca="1" si="68"/>
        <v>Above 1 Year</v>
      </c>
      <c r="AF895" s="97" t="s">
        <v>203</v>
      </c>
      <c r="AG895" s="97" t="s">
        <v>4831</v>
      </c>
      <c r="AH895" s="97" t="str">
        <f t="shared" ca="1" si="69"/>
        <v>Above 1 Year</v>
      </c>
    </row>
    <row r="896" spans="1:34" s="24" customFormat="1" ht="25.5" customHeight="1" x14ac:dyDescent="0.25">
      <c r="A896" s="96">
        <v>895</v>
      </c>
      <c r="B896" s="61" t="s">
        <v>2808</v>
      </c>
      <c r="C896" s="97" t="s">
        <v>185</v>
      </c>
      <c r="D896" s="97" t="s">
        <v>2678</v>
      </c>
      <c r="E896" s="97" t="s">
        <v>55</v>
      </c>
      <c r="F896" s="97" t="s">
        <v>1780</v>
      </c>
      <c r="G896" s="96" t="s">
        <v>1718</v>
      </c>
      <c r="H896" s="98">
        <v>45820</v>
      </c>
      <c r="I896" s="96" t="s">
        <v>196</v>
      </c>
      <c r="J896" s="96">
        <v>2025</v>
      </c>
      <c r="K896" s="97" t="s">
        <v>85</v>
      </c>
      <c r="L896" s="97"/>
      <c r="M896" s="97" t="s">
        <v>82</v>
      </c>
      <c r="N896" s="96" t="s">
        <v>82</v>
      </c>
      <c r="O896" s="97" t="s">
        <v>32</v>
      </c>
      <c r="P896" s="98">
        <v>46180</v>
      </c>
      <c r="Q896" s="96"/>
      <c r="R896" s="96"/>
      <c r="S896" s="96" t="s">
        <v>3196</v>
      </c>
      <c r="T896" s="96"/>
      <c r="U896" s="97"/>
      <c r="V896" s="97"/>
      <c r="W896" s="104" t="s">
        <v>141</v>
      </c>
      <c r="X896" s="104" t="s">
        <v>33</v>
      </c>
      <c r="Y896" s="98">
        <v>46300</v>
      </c>
      <c r="Z896" s="97" t="s">
        <v>2166</v>
      </c>
      <c r="AA896" s="96" t="s">
        <v>34</v>
      </c>
      <c r="AB896" s="9">
        <f t="shared" ca="1" si="65"/>
        <v>491</v>
      </c>
      <c r="AC896" s="9" t="str">
        <f t="shared" ca="1" si="66"/>
        <v>Above 1 Year</v>
      </c>
      <c r="AD896" s="9">
        <f t="shared" ca="1" si="67"/>
        <v>11</v>
      </c>
      <c r="AE896" s="9" t="str">
        <f t="shared" ca="1" si="68"/>
        <v>Below 45 Days</v>
      </c>
      <c r="AF896" s="97" t="s">
        <v>198</v>
      </c>
      <c r="AG896" s="97" t="s">
        <v>4832</v>
      </c>
      <c r="AH896" s="97" t="str">
        <f t="shared" si="69"/>
        <v/>
      </c>
    </row>
    <row r="897" spans="1:34" s="24" customFormat="1" ht="25.5" customHeight="1" x14ac:dyDescent="0.25">
      <c r="A897" s="96">
        <v>896</v>
      </c>
      <c r="B897" s="61" t="s">
        <v>2808</v>
      </c>
      <c r="C897" s="97" t="s">
        <v>185</v>
      </c>
      <c r="D897" s="97" t="s">
        <v>2678</v>
      </c>
      <c r="E897" s="97" t="s">
        <v>55</v>
      </c>
      <c r="F897" s="97" t="s">
        <v>1808</v>
      </c>
      <c r="G897" s="96" t="s">
        <v>2167</v>
      </c>
      <c r="H897" s="98">
        <v>45820</v>
      </c>
      <c r="I897" s="96" t="s">
        <v>196</v>
      </c>
      <c r="J897" s="96">
        <v>2025</v>
      </c>
      <c r="K897" s="97" t="s">
        <v>117</v>
      </c>
      <c r="L897" s="97"/>
      <c r="M897" s="97" t="s">
        <v>117</v>
      </c>
      <c r="N897" s="96" t="s">
        <v>117</v>
      </c>
      <c r="O897" s="97" t="s">
        <v>32</v>
      </c>
      <c r="P897" s="98"/>
      <c r="Q897" s="96"/>
      <c r="R897" s="96"/>
      <c r="S897" s="96" t="s">
        <v>3196</v>
      </c>
      <c r="T897" s="96"/>
      <c r="U897" s="97"/>
      <c r="V897" s="97"/>
      <c r="W897" s="104" t="s">
        <v>142</v>
      </c>
      <c r="X897" s="104" t="s">
        <v>137</v>
      </c>
      <c r="Y897" s="98">
        <v>46304</v>
      </c>
      <c r="Z897" s="97" t="s">
        <v>2168</v>
      </c>
      <c r="AA897" s="96" t="s">
        <v>34</v>
      </c>
      <c r="AB897" s="9">
        <f t="shared" ca="1" si="65"/>
        <v>491</v>
      </c>
      <c r="AC897" s="9" t="str">
        <f t="shared" ca="1" si="66"/>
        <v>Above 1 Year</v>
      </c>
      <c r="AD897" s="9">
        <f t="shared" ca="1" si="67"/>
        <v>7</v>
      </c>
      <c r="AE897" s="9" t="str">
        <f t="shared" ca="1" si="68"/>
        <v>Below 45 Days</v>
      </c>
      <c r="AF897" s="97" t="s">
        <v>2169</v>
      </c>
      <c r="AG897" s="97" t="s">
        <v>4833</v>
      </c>
      <c r="AH897" s="97" t="str">
        <f t="shared" ca="1" si="69"/>
        <v>Above 1 Year</v>
      </c>
    </row>
    <row r="898" spans="1:34" s="24" customFormat="1" ht="25.5" customHeight="1" x14ac:dyDescent="0.25">
      <c r="A898" s="96">
        <v>897</v>
      </c>
      <c r="B898" s="61" t="s">
        <v>2810</v>
      </c>
      <c r="C898" s="97" t="s">
        <v>62</v>
      </c>
      <c r="D898" s="97" t="s">
        <v>2669</v>
      </c>
      <c r="E898" s="97" t="s">
        <v>118</v>
      </c>
      <c r="F898" s="97" t="s">
        <v>1443</v>
      </c>
      <c r="G898" s="96" t="s">
        <v>901</v>
      </c>
      <c r="H898" s="98">
        <v>45820</v>
      </c>
      <c r="I898" s="96" t="s">
        <v>196</v>
      </c>
      <c r="J898" s="96">
        <v>2025</v>
      </c>
      <c r="K898" s="97" t="s">
        <v>116</v>
      </c>
      <c r="L898" s="97"/>
      <c r="M898" s="97" t="s">
        <v>116</v>
      </c>
      <c r="N898" s="96" t="s">
        <v>116</v>
      </c>
      <c r="O898" s="97" t="s">
        <v>32</v>
      </c>
      <c r="P898" s="98"/>
      <c r="Q898" s="96"/>
      <c r="R898" s="96"/>
      <c r="S898" s="96" t="s">
        <v>3196</v>
      </c>
      <c r="T898" s="96"/>
      <c r="U898" s="97"/>
      <c r="V898" s="97"/>
      <c r="W898" s="104" t="s">
        <v>50</v>
      </c>
      <c r="X898" s="104" t="s">
        <v>50</v>
      </c>
      <c r="Y898" s="98"/>
      <c r="Z898" s="97" t="s">
        <v>2164</v>
      </c>
      <c r="AA898" s="96" t="s">
        <v>34</v>
      </c>
      <c r="AB898" s="9">
        <f t="shared" ref="AB898:AB961" ca="1" si="70">IF(S898="UI",DATEDIF(H898,TODAY(),"D"),"")</f>
        <v>491</v>
      </c>
      <c r="AC898" s="9" t="str">
        <f t="shared" ref="AC898:AC961" ca="1" si="71">IF(S898="UI",IF(AB898&gt;365,"Above 1 Year",IF(AND(AB898&lt;=365,AB898&gt;180),"Above 6 Months",IF(AND(AB898&lt;=180,AB898&gt;90),"Above 3 Months",IF(AND(AB898&lt;=90,AB898&gt;60),"Above 60 Days",IF(AND(AB898&lt;=60,AB898&gt;45),"45 to 60 Days","Below 45 Days"))))),"")</f>
        <v>Above 1 Year</v>
      </c>
      <c r="AD898" s="9" t="str">
        <f t="shared" ref="AD898:AD961" ca="1" si="72">IF(Y898&lt;&gt;"",DATEDIF(Y898,TODAY(),"D"),"")</f>
        <v/>
      </c>
      <c r="AE898" s="9" t="str">
        <f t="shared" ref="AE898:AE961" ca="1" si="73">IF(AD898&lt;&gt;"",IF(AD898&gt;365,"Above 1 Year",IF(AND(AD898&lt;=365,AD898&gt;180),"Above 6 Months",IF(AND(AD898&lt;=180,AD898&gt;90),"Above 3 Months",IF(AND(AD898&lt;=90,AD898&gt;60),"Above 60 Days",IF(AND(AD898&lt;=60,AD898&gt;45),"45 to 60 Days","Below 45 Days"))))),"")</f>
        <v/>
      </c>
      <c r="AF898" s="97" t="s">
        <v>402</v>
      </c>
      <c r="AG898" s="97" t="s">
        <v>4834</v>
      </c>
      <c r="AH898" s="97" t="str">
        <f t="shared" ca="1" si="69"/>
        <v>Above 1 Year</v>
      </c>
    </row>
    <row r="899" spans="1:34" s="24" customFormat="1" ht="25.5" customHeight="1" x14ac:dyDescent="0.25">
      <c r="A899" s="96">
        <v>898</v>
      </c>
      <c r="B899" s="61" t="s">
        <v>2660</v>
      </c>
      <c r="C899" s="97" t="s">
        <v>183</v>
      </c>
      <c r="D899" s="97" t="s">
        <v>2713</v>
      </c>
      <c r="E899" s="97" t="s">
        <v>74</v>
      </c>
      <c r="F899" s="97" t="s">
        <v>2051</v>
      </c>
      <c r="G899" s="96" t="s">
        <v>227</v>
      </c>
      <c r="H899" s="98">
        <v>45820</v>
      </c>
      <c r="I899" s="96" t="s">
        <v>196</v>
      </c>
      <c r="J899" s="96">
        <v>2025</v>
      </c>
      <c r="K899" s="97" t="s">
        <v>59</v>
      </c>
      <c r="L899" s="97" t="s">
        <v>228</v>
      </c>
      <c r="M899" s="97" t="s">
        <v>59</v>
      </c>
      <c r="N899" s="96" t="s">
        <v>60</v>
      </c>
      <c r="O899" s="97" t="s">
        <v>32</v>
      </c>
      <c r="P899" s="98"/>
      <c r="Q899" s="96"/>
      <c r="R899" s="96"/>
      <c r="S899" s="96" t="s">
        <v>3196</v>
      </c>
      <c r="T899" s="96"/>
      <c r="U899" s="97"/>
      <c r="V899" s="97"/>
      <c r="W899" s="104" t="s">
        <v>112</v>
      </c>
      <c r="X899" s="104" t="s">
        <v>112</v>
      </c>
      <c r="Y899" s="98"/>
      <c r="Z899" s="97" t="s">
        <v>2162</v>
      </c>
      <c r="AA899" s="96" t="s">
        <v>34</v>
      </c>
      <c r="AB899" s="9">
        <f t="shared" ca="1" si="70"/>
        <v>491</v>
      </c>
      <c r="AC899" s="9" t="str">
        <f t="shared" ca="1" si="71"/>
        <v>Above 1 Year</v>
      </c>
      <c r="AD899" s="9" t="str">
        <f t="shared" ca="1" si="72"/>
        <v/>
      </c>
      <c r="AE899" s="9" t="str">
        <f t="shared" ca="1" si="73"/>
        <v/>
      </c>
      <c r="AF899" s="97" t="s">
        <v>229</v>
      </c>
      <c r="AG899" s="97" t="s">
        <v>4835</v>
      </c>
      <c r="AH899" s="97" t="str">
        <f t="shared" ref="AH899:AH962" ca="1" si="74">IF(X899="SC/PRC/CC No. Awaited","",AC899)</f>
        <v>Above 1 Year</v>
      </c>
    </row>
    <row r="900" spans="1:34" s="24" customFormat="1" ht="25.5" customHeight="1" x14ac:dyDescent="0.25">
      <c r="A900" s="96">
        <v>899</v>
      </c>
      <c r="B900" s="61" t="s">
        <v>2660</v>
      </c>
      <c r="C900" s="97" t="s">
        <v>183</v>
      </c>
      <c r="D900" s="97" t="s">
        <v>2713</v>
      </c>
      <c r="E900" s="97" t="s">
        <v>74</v>
      </c>
      <c r="F900" s="97" t="s">
        <v>2047</v>
      </c>
      <c r="G900" s="96" t="s">
        <v>1474</v>
      </c>
      <c r="H900" s="98">
        <v>45820</v>
      </c>
      <c r="I900" s="96" t="s">
        <v>196</v>
      </c>
      <c r="J900" s="96">
        <v>2025</v>
      </c>
      <c r="K900" s="97" t="s">
        <v>103</v>
      </c>
      <c r="L900" s="97"/>
      <c r="M900" s="97" t="s">
        <v>49</v>
      </c>
      <c r="N900" s="96" t="s">
        <v>31</v>
      </c>
      <c r="O900" s="97" t="s">
        <v>32</v>
      </c>
      <c r="P900" s="98">
        <v>46104</v>
      </c>
      <c r="Q900" s="96"/>
      <c r="R900" s="96"/>
      <c r="S900" s="96" t="s">
        <v>3196</v>
      </c>
      <c r="T900" s="96"/>
      <c r="U900" s="97"/>
      <c r="V900" s="97"/>
      <c r="W900" s="104" t="s">
        <v>33</v>
      </c>
      <c r="X900" s="104" t="s">
        <v>33</v>
      </c>
      <c r="Y900" s="98">
        <v>46104</v>
      </c>
      <c r="Z900" s="97" t="s">
        <v>2163</v>
      </c>
      <c r="AA900" s="96" t="s">
        <v>34</v>
      </c>
      <c r="AB900" s="9">
        <f t="shared" ca="1" si="70"/>
        <v>491</v>
      </c>
      <c r="AC900" s="9" t="str">
        <f t="shared" ca="1" si="71"/>
        <v>Above 1 Year</v>
      </c>
      <c r="AD900" s="9">
        <f t="shared" ca="1" si="72"/>
        <v>207</v>
      </c>
      <c r="AE900" s="9" t="str">
        <f t="shared" ca="1" si="73"/>
        <v>Above 6 Months</v>
      </c>
      <c r="AF900" s="97" t="s">
        <v>207</v>
      </c>
      <c r="AG900" s="97" t="s">
        <v>4836</v>
      </c>
      <c r="AH900" s="97" t="str">
        <f t="shared" si="74"/>
        <v/>
      </c>
    </row>
    <row r="901" spans="1:34" s="24" customFormat="1" ht="25.5" customHeight="1" x14ac:dyDescent="0.25">
      <c r="A901" s="96">
        <v>900</v>
      </c>
      <c r="B901" s="61" t="s">
        <v>2810</v>
      </c>
      <c r="C901" s="97">
        <v>0</v>
      </c>
      <c r="D901" s="97" t="s">
        <v>2688</v>
      </c>
      <c r="E901" s="97" t="s">
        <v>68</v>
      </c>
      <c r="F901" s="97" t="s">
        <v>2172</v>
      </c>
      <c r="G901" s="96" t="s">
        <v>1027</v>
      </c>
      <c r="H901" s="98">
        <v>45821</v>
      </c>
      <c r="I901" s="96" t="s">
        <v>196</v>
      </c>
      <c r="J901" s="96">
        <v>2025</v>
      </c>
      <c r="K901" s="97" t="s">
        <v>48</v>
      </c>
      <c r="L901" s="97"/>
      <c r="M901" s="97" t="s">
        <v>49</v>
      </c>
      <c r="N901" s="96" t="s">
        <v>31</v>
      </c>
      <c r="O901" s="97" t="s">
        <v>32</v>
      </c>
      <c r="P901" s="98"/>
      <c r="Q901" s="96"/>
      <c r="R901" s="96"/>
      <c r="S901" s="96" t="s">
        <v>3196</v>
      </c>
      <c r="T901" s="96"/>
      <c r="U901" s="97"/>
      <c r="V901" s="97"/>
      <c r="W901" s="104" t="s">
        <v>112</v>
      </c>
      <c r="X901" s="104" t="s">
        <v>112</v>
      </c>
      <c r="Y901" s="98"/>
      <c r="Z901" s="97" t="s">
        <v>2173</v>
      </c>
      <c r="AA901" s="96" t="s">
        <v>34</v>
      </c>
      <c r="AB901" s="9">
        <f t="shared" ca="1" si="70"/>
        <v>490</v>
      </c>
      <c r="AC901" s="9" t="str">
        <f t="shared" ca="1" si="71"/>
        <v>Above 1 Year</v>
      </c>
      <c r="AD901" s="9" t="str">
        <f t="shared" ca="1" si="72"/>
        <v/>
      </c>
      <c r="AE901" s="9" t="str">
        <f t="shared" ca="1" si="73"/>
        <v/>
      </c>
      <c r="AF901" s="97" t="s">
        <v>207</v>
      </c>
      <c r="AG901" s="97" t="s">
        <v>4837</v>
      </c>
      <c r="AH901" s="97" t="str">
        <f t="shared" ca="1" si="74"/>
        <v>Above 1 Year</v>
      </c>
    </row>
    <row r="902" spans="1:34" s="24" customFormat="1" ht="25.5" customHeight="1" x14ac:dyDescent="0.25">
      <c r="A902" s="96">
        <v>901</v>
      </c>
      <c r="B902" s="61" t="s">
        <v>2660</v>
      </c>
      <c r="C902" s="97">
        <v>0</v>
      </c>
      <c r="D902" s="97" t="s">
        <v>2711</v>
      </c>
      <c r="E902" s="97" t="s">
        <v>28</v>
      </c>
      <c r="F902" s="97" t="s">
        <v>1509</v>
      </c>
      <c r="G902" s="96" t="s">
        <v>227</v>
      </c>
      <c r="H902" s="98">
        <v>45821</v>
      </c>
      <c r="I902" s="96" t="s">
        <v>196</v>
      </c>
      <c r="J902" s="96">
        <v>2025</v>
      </c>
      <c r="K902" s="97" t="s">
        <v>59</v>
      </c>
      <c r="L902" s="97" t="s">
        <v>228</v>
      </c>
      <c r="M902" s="97" t="s">
        <v>59</v>
      </c>
      <c r="N902" s="96" t="s">
        <v>60</v>
      </c>
      <c r="O902" s="97" t="s">
        <v>32</v>
      </c>
      <c r="P902" s="98"/>
      <c r="Q902" s="96"/>
      <c r="R902" s="96"/>
      <c r="S902" s="96" t="s">
        <v>3196</v>
      </c>
      <c r="T902" s="96"/>
      <c r="U902" s="97"/>
      <c r="V902" s="97"/>
      <c r="W902" s="104" t="s">
        <v>112</v>
      </c>
      <c r="X902" s="104" t="s">
        <v>112</v>
      </c>
      <c r="Y902" s="98"/>
      <c r="Z902" s="97" t="s">
        <v>2171</v>
      </c>
      <c r="AA902" s="96" t="s">
        <v>34</v>
      </c>
      <c r="AB902" s="9">
        <f t="shared" ca="1" si="70"/>
        <v>490</v>
      </c>
      <c r="AC902" s="9" t="str">
        <f t="shared" ca="1" si="71"/>
        <v>Above 1 Year</v>
      </c>
      <c r="AD902" s="9" t="str">
        <f t="shared" ca="1" si="72"/>
        <v/>
      </c>
      <c r="AE902" s="9" t="str">
        <f t="shared" ca="1" si="73"/>
        <v/>
      </c>
      <c r="AF902" s="97" t="s">
        <v>229</v>
      </c>
      <c r="AG902" s="97" t="s">
        <v>4838</v>
      </c>
      <c r="AH902" s="97" t="str">
        <f t="shared" ca="1" si="74"/>
        <v>Above 1 Year</v>
      </c>
    </row>
    <row r="903" spans="1:34" s="24" customFormat="1" ht="25.5" customHeight="1" x14ac:dyDescent="0.25">
      <c r="A903" s="96">
        <v>902</v>
      </c>
      <c r="B903" s="61" t="s">
        <v>2660</v>
      </c>
      <c r="C903" s="97">
        <v>0</v>
      </c>
      <c r="D903" s="97" t="s">
        <v>2711</v>
      </c>
      <c r="E903" s="97" t="s">
        <v>28</v>
      </c>
      <c r="F903" s="97" t="s">
        <v>1942</v>
      </c>
      <c r="G903" s="96" t="s">
        <v>600</v>
      </c>
      <c r="H903" s="98">
        <v>45821</v>
      </c>
      <c r="I903" s="96" t="s">
        <v>196</v>
      </c>
      <c r="J903" s="96">
        <v>2025</v>
      </c>
      <c r="K903" s="97" t="s">
        <v>48</v>
      </c>
      <c r="L903" s="97"/>
      <c r="M903" s="97" t="s">
        <v>49</v>
      </c>
      <c r="N903" s="96" t="s">
        <v>31</v>
      </c>
      <c r="O903" s="97" t="s">
        <v>32</v>
      </c>
      <c r="P903" s="98"/>
      <c r="Q903" s="96"/>
      <c r="R903" s="96"/>
      <c r="S903" s="96" t="s">
        <v>3196</v>
      </c>
      <c r="T903" s="96"/>
      <c r="U903" s="97"/>
      <c r="V903" s="97"/>
      <c r="W903" s="104" t="s">
        <v>112</v>
      </c>
      <c r="X903" s="104" t="s">
        <v>112</v>
      </c>
      <c r="Y903" s="98"/>
      <c r="Z903" s="97" t="s">
        <v>2175</v>
      </c>
      <c r="AA903" s="96" t="s">
        <v>34</v>
      </c>
      <c r="AB903" s="9">
        <f t="shared" ca="1" si="70"/>
        <v>490</v>
      </c>
      <c r="AC903" s="9" t="str">
        <f t="shared" ca="1" si="71"/>
        <v>Above 1 Year</v>
      </c>
      <c r="AD903" s="9" t="str">
        <f t="shared" ca="1" si="72"/>
        <v/>
      </c>
      <c r="AE903" s="9" t="str">
        <f t="shared" ca="1" si="73"/>
        <v/>
      </c>
      <c r="AF903" s="97" t="s">
        <v>207</v>
      </c>
      <c r="AG903" s="97" t="s">
        <v>4839</v>
      </c>
      <c r="AH903" s="97" t="str">
        <f t="shared" ca="1" si="74"/>
        <v>Above 1 Year</v>
      </c>
    </row>
    <row r="904" spans="1:34" s="24" customFormat="1" ht="25.5" customHeight="1" x14ac:dyDescent="0.25">
      <c r="A904" s="96">
        <v>903</v>
      </c>
      <c r="B904" s="61" t="s">
        <v>2810</v>
      </c>
      <c r="C904" s="97" t="s">
        <v>97</v>
      </c>
      <c r="D904" s="97" t="s">
        <v>2717</v>
      </c>
      <c r="E904" s="97" t="s">
        <v>98</v>
      </c>
      <c r="F904" s="97" t="s">
        <v>1713</v>
      </c>
      <c r="G904" s="96" t="s">
        <v>1425</v>
      </c>
      <c r="H904" s="98">
        <v>45822</v>
      </c>
      <c r="I904" s="96" t="s">
        <v>196</v>
      </c>
      <c r="J904" s="96">
        <v>2025</v>
      </c>
      <c r="K904" s="97" t="s">
        <v>39</v>
      </c>
      <c r="L904" s="97"/>
      <c r="M904" s="97" t="s">
        <v>39</v>
      </c>
      <c r="N904" s="96" t="s">
        <v>31</v>
      </c>
      <c r="O904" s="97" t="s">
        <v>32</v>
      </c>
      <c r="P904" s="98">
        <v>46056</v>
      </c>
      <c r="Q904" s="96"/>
      <c r="R904" s="96"/>
      <c r="S904" s="96" t="s">
        <v>3196</v>
      </c>
      <c r="T904" s="96"/>
      <c r="U904" s="97"/>
      <c r="V904" s="97"/>
      <c r="W904" s="104" t="s">
        <v>33</v>
      </c>
      <c r="X904" s="104" t="s">
        <v>33</v>
      </c>
      <c r="Y904" s="98">
        <v>46056</v>
      </c>
      <c r="Z904" s="97" t="s">
        <v>2178</v>
      </c>
      <c r="AA904" s="96" t="s">
        <v>34</v>
      </c>
      <c r="AB904" s="9">
        <f t="shared" ca="1" si="70"/>
        <v>489</v>
      </c>
      <c r="AC904" s="9" t="str">
        <f t="shared" ca="1" si="71"/>
        <v>Above 1 Year</v>
      </c>
      <c r="AD904" s="9">
        <f t="shared" ca="1" si="72"/>
        <v>255</v>
      </c>
      <c r="AE904" s="9" t="str">
        <f t="shared" ca="1" si="73"/>
        <v>Above 6 Months</v>
      </c>
      <c r="AF904" s="97" t="s">
        <v>203</v>
      </c>
      <c r="AG904" s="97" t="s">
        <v>4840</v>
      </c>
      <c r="AH904" s="97" t="str">
        <f t="shared" si="74"/>
        <v/>
      </c>
    </row>
    <row r="905" spans="1:34" s="24" customFormat="1" ht="25.5" customHeight="1" x14ac:dyDescent="0.25">
      <c r="A905" s="96">
        <v>904</v>
      </c>
      <c r="B905" s="61" t="s">
        <v>2808</v>
      </c>
      <c r="C905" s="97" t="s">
        <v>57</v>
      </c>
      <c r="D905" s="97" t="s">
        <v>2698</v>
      </c>
      <c r="E905" s="97" t="s">
        <v>58</v>
      </c>
      <c r="F905" s="97" t="s">
        <v>1950</v>
      </c>
      <c r="G905" s="96" t="s">
        <v>1474</v>
      </c>
      <c r="H905" s="98">
        <v>45825</v>
      </c>
      <c r="I905" s="96" t="s">
        <v>196</v>
      </c>
      <c r="J905" s="96">
        <v>2025</v>
      </c>
      <c r="K905" s="97" t="s">
        <v>103</v>
      </c>
      <c r="L905" s="97"/>
      <c r="M905" s="97" t="s">
        <v>49</v>
      </c>
      <c r="N905" s="96" t="s">
        <v>31</v>
      </c>
      <c r="O905" s="97" t="s">
        <v>32</v>
      </c>
      <c r="P905" s="98"/>
      <c r="Q905" s="96"/>
      <c r="R905" s="96"/>
      <c r="S905" s="96" t="s">
        <v>3196</v>
      </c>
      <c r="T905" s="96"/>
      <c r="U905" s="97"/>
      <c r="V905" s="97"/>
      <c r="W905" s="104" t="s">
        <v>112</v>
      </c>
      <c r="X905" s="104" t="s">
        <v>112</v>
      </c>
      <c r="Y905" s="98"/>
      <c r="Z905" s="97" t="s">
        <v>2182</v>
      </c>
      <c r="AA905" s="96" t="s">
        <v>34</v>
      </c>
      <c r="AB905" s="9">
        <f t="shared" ca="1" si="70"/>
        <v>486</v>
      </c>
      <c r="AC905" s="9" t="str">
        <f t="shared" ca="1" si="71"/>
        <v>Above 1 Year</v>
      </c>
      <c r="AD905" s="9" t="str">
        <f t="shared" ca="1" si="72"/>
        <v/>
      </c>
      <c r="AE905" s="9" t="str">
        <f t="shared" ca="1" si="73"/>
        <v/>
      </c>
      <c r="AF905" s="97" t="s">
        <v>207</v>
      </c>
      <c r="AG905" s="97" t="s">
        <v>4841</v>
      </c>
      <c r="AH905" s="97" t="str">
        <f t="shared" ca="1" si="74"/>
        <v>Above 1 Year</v>
      </c>
    </row>
    <row r="906" spans="1:34" s="24" customFormat="1" ht="25.5" customHeight="1" x14ac:dyDescent="0.25">
      <c r="A906" s="96">
        <v>905</v>
      </c>
      <c r="B906" s="61" t="s">
        <v>2808</v>
      </c>
      <c r="C906" s="97" t="s">
        <v>41</v>
      </c>
      <c r="D906" s="97" t="s">
        <v>2701</v>
      </c>
      <c r="E906" s="97" t="s">
        <v>42</v>
      </c>
      <c r="F906" s="97" t="s">
        <v>2180</v>
      </c>
      <c r="G906" s="96" t="s">
        <v>1354</v>
      </c>
      <c r="H906" s="98">
        <v>45825</v>
      </c>
      <c r="I906" s="96" t="s">
        <v>196</v>
      </c>
      <c r="J906" s="96">
        <v>2025</v>
      </c>
      <c r="K906" s="97" t="s">
        <v>103</v>
      </c>
      <c r="L906" s="97"/>
      <c r="M906" s="97" t="s">
        <v>49</v>
      </c>
      <c r="N906" s="96" t="s">
        <v>31</v>
      </c>
      <c r="O906" s="97" t="s">
        <v>32</v>
      </c>
      <c r="P906" s="98"/>
      <c r="Q906" s="96"/>
      <c r="R906" s="96"/>
      <c r="S906" s="96" t="s">
        <v>3196</v>
      </c>
      <c r="T906" s="96"/>
      <c r="U906" s="97"/>
      <c r="V906" s="97"/>
      <c r="W906" s="104" t="s">
        <v>112</v>
      </c>
      <c r="X906" s="104" t="s">
        <v>112</v>
      </c>
      <c r="Y906" s="98"/>
      <c r="Z906" s="97" t="s">
        <v>2181</v>
      </c>
      <c r="AA906" s="96" t="s">
        <v>34</v>
      </c>
      <c r="AB906" s="9">
        <f t="shared" ca="1" si="70"/>
        <v>486</v>
      </c>
      <c r="AC906" s="9" t="str">
        <f t="shared" ca="1" si="71"/>
        <v>Above 1 Year</v>
      </c>
      <c r="AD906" s="9" t="str">
        <f t="shared" ca="1" si="72"/>
        <v/>
      </c>
      <c r="AE906" s="9" t="str">
        <f t="shared" ca="1" si="73"/>
        <v/>
      </c>
      <c r="AF906" s="97" t="s">
        <v>207</v>
      </c>
      <c r="AG906" s="97" t="s">
        <v>4842</v>
      </c>
      <c r="AH906" s="97" t="str">
        <f t="shared" ca="1" si="74"/>
        <v>Above 1 Year</v>
      </c>
    </row>
    <row r="907" spans="1:34" s="24" customFormat="1" ht="25.5" customHeight="1" x14ac:dyDescent="0.25">
      <c r="A907" s="96">
        <v>906</v>
      </c>
      <c r="B907" s="61" t="s">
        <v>2808</v>
      </c>
      <c r="C907" s="97" t="s">
        <v>41</v>
      </c>
      <c r="D907" s="97" t="s">
        <v>2701</v>
      </c>
      <c r="E907" s="97" t="s">
        <v>42</v>
      </c>
      <c r="F907" s="97" t="s">
        <v>2184</v>
      </c>
      <c r="G907" s="96" t="s">
        <v>2185</v>
      </c>
      <c r="H907" s="98">
        <v>45825</v>
      </c>
      <c r="I907" s="96" t="s">
        <v>196</v>
      </c>
      <c r="J907" s="96">
        <v>2025</v>
      </c>
      <c r="K907" s="97" t="s">
        <v>103</v>
      </c>
      <c r="L907" s="97"/>
      <c r="M907" s="97" t="s">
        <v>49</v>
      </c>
      <c r="N907" s="96" t="s">
        <v>31</v>
      </c>
      <c r="O907" s="97" t="s">
        <v>32</v>
      </c>
      <c r="P907" s="98"/>
      <c r="Q907" s="96"/>
      <c r="R907" s="96"/>
      <c r="S907" s="96" t="s">
        <v>3196</v>
      </c>
      <c r="T907" s="96"/>
      <c r="U907" s="97"/>
      <c r="V907" s="97"/>
      <c r="W907" s="104" t="s">
        <v>112</v>
      </c>
      <c r="X907" s="104" t="s">
        <v>112</v>
      </c>
      <c r="Y907" s="98"/>
      <c r="Z907" s="97" t="s">
        <v>2186</v>
      </c>
      <c r="AA907" s="96" t="s">
        <v>34</v>
      </c>
      <c r="AB907" s="9">
        <f t="shared" ca="1" si="70"/>
        <v>486</v>
      </c>
      <c r="AC907" s="9" t="str">
        <f t="shared" ca="1" si="71"/>
        <v>Above 1 Year</v>
      </c>
      <c r="AD907" s="9" t="str">
        <f t="shared" ca="1" si="72"/>
        <v/>
      </c>
      <c r="AE907" s="9" t="str">
        <f t="shared" ca="1" si="73"/>
        <v/>
      </c>
      <c r="AF907" s="97" t="s">
        <v>207</v>
      </c>
      <c r="AG907" s="97" t="s">
        <v>4843</v>
      </c>
      <c r="AH907" s="97" t="str">
        <f t="shared" ca="1" si="74"/>
        <v>Above 1 Year</v>
      </c>
    </row>
    <row r="908" spans="1:34" s="24" customFormat="1" ht="25.5" customHeight="1" x14ac:dyDescent="0.25">
      <c r="A908" s="96">
        <v>907</v>
      </c>
      <c r="B908" s="61" t="s">
        <v>2810</v>
      </c>
      <c r="C908" s="97" t="s">
        <v>62</v>
      </c>
      <c r="D908" s="97" t="s">
        <v>2709</v>
      </c>
      <c r="E908" s="97" t="s">
        <v>106</v>
      </c>
      <c r="F908" s="97" t="s">
        <v>1798</v>
      </c>
      <c r="G908" s="96" t="s">
        <v>1474</v>
      </c>
      <c r="H908" s="98">
        <v>45825</v>
      </c>
      <c r="I908" s="96" t="s">
        <v>196</v>
      </c>
      <c r="J908" s="96">
        <v>2025</v>
      </c>
      <c r="K908" s="97" t="s">
        <v>103</v>
      </c>
      <c r="L908" s="97"/>
      <c r="M908" s="97" t="s">
        <v>49</v>
      </c>
      <c r="N908" s="96" t="s">
        <v>31</v>
      </c>
      <c r="O908" s="97" t="s">
        <v>32</v>
      </c>
      <c r="P908" s="98"/>
      <c r="Q908" s="96"/>
      <c r="R908" s="96"/>
      <c r="S908" s="96" t="s">
        <v>3196</v>
      </c>
      <c r="T908" s="96"/>
      <c r="U908" s="97"/>
      <c r="V908" s="97"/>
      <c r="W908" s="104" t="s">
        <v>112</v>
      </c>
      <c r="X908" s="104" t="s">
        <v>112</v>
      </c>
      <c r="Y908" s="98"/>
      <c r="Z908" s="97" t="s">
        <v>2179</v>
      </c>
      <c r="AA908" s="96" t="s">
        <v>34</v>
      </c>
      <c r="AB908" s="9">
        <f t="shared" ca="1" si="70"/>
        <v>486</v>
      </c>
      <c r="AC908" s="9" t="str">
        <f t="shared" ca="1" si="71"/>
        <v>Above 1 Year</v>
      </c>
      <c r="AD908" s="9" t="str">
        <f t="shared" ca="1" si="72"/>
        <v/>
      </c>
      <c r="AE908" s="9" t="str">
        <f t="shared" ca="1" si="73"/>
        <v/>
      </c>
      <c r="AF908" s="97" t="s">
        <v>207</v>
      </c>
      <c r="AG908" s="97" t="s">
        <v>4844</v>
      </c>
      <c r="AH908" s="97" t="str">
        <f t="shared" ca="1" si="74"/>
        <v>Above 1 Year</v>
      </c>
    </row>
    <row r="909" spans="1:34" s="24" customFormat="1" ht="25.5" customHeight="1" x14ac:dyDescent="0.25">
      <c r="A909" s="96">
        <v>908</v>
      </c>
      <c r="B909" s="61" t="s">
        <v>2660</v>
      </c>
      <c r="C909" s="97">
        <v>0</v>
      </c>
      <c r="D909" s="97" t="s">
        <v>2711</v>
      </c>
      <c r="E909" s="97" t="s">
        <v>28</v>
      </c>
      <c r="F909" s="97" t="s">
        <v>1951</v>
      </c>
      <c r="G909" s="96" t="s">
        <v>2187</v>
      </c>
      <c r="H909" s="98">
        <v>45826</v>
      </c>
      <c r="I909" s="96" t="s">
        <v>196</v>
      </c>
      <c r="J909" s="96">
        <v>2025</v>
      </c>
      <c r="K909" s="97" t="s">
        <v>43</v>
      </c>
      <c r="L909" s="97"/>
      <c r="M909" s="97" t="s">
        <v>30</v>
      </c>
      <c r="N909" s="96" t="s">
        <v>31</v>
      </c>
      <c r="O909" s="97" t="s">
        <v>32</v>
      </c>
      <c r="P909" s="98"/>
      <c r="Q909" s="96"/>
      <c r="R909" s="96"/>
      <c r="S909" s="96" t="s">
        <v>3196</v>
      </c>
      <c r="T909" s="96"/>
      <c r="U909" s="97"/>
      <c r="V909" s="97"/>
      <c r="W909" s="104" t="s">
        <v>138</v>
      </c>
      <c r="X909" s="104" t="s">
        <v>138</v>
      </c>
      <c r="Y909" s="98">
        <v>45839</v>
      </c>
      <c r="Z909" s="97" t="s">
        <v>2188</v>
      </c>
      <c r="AA909" s="96" t="s">
        <v>34</v>
      </c>
      <c r="AB909" s="9">
        <f t="shared" ca="1" si="70"/>
        <v>485</v>
      </c>
      <c r="AC909" s="9" t="str">
        <f t="shared" ca="1" si="71"/>
        <v>Above 1 Year</v>
      </c>
      <c r="AD909" s="9">
        <f t="shared" ca="1" si="72"/>
        <v>472</v>
      </c>
      <c r="AE909" s="9" t="str">
        <f t="shared" ca="1" si="73"/>
        <v>Above 1 Year</v>
      </c>
      <c r="AF909" s="97" t="s">
        <v>2165</v>
      </c>
      <c r="AG909" s="97" t="s">
        <v>4845</v>
      </c>
      <c r="AH909" s="97" t="str">
        <f t="shared" ca="1" si="74"/>
        <v>Above 1 Year</v>
      </c>
    </row>
    <row r="910" spans="1:34" s="24" customFormat="1" ht="25.5" customHeight="1" x14ac:dyDescent="0.25">
      <c r="A910" s="96">
        <v>909</v>
      </c>
      <c r="B910" s="61" t="s">
        <v>2808</v>
      </c>
      <c r="C910" s="97" t="s">
        <v>2661</v>
      </c>
      <c r="D910" s="97" t="s">
        <v>2700</v>
      </c>
      <c r="E910" s="97" t="s">
        <v>84</v>
      </c>
      <c r="F910" s="97" t="s">
        <v>2061</v>
      </c>
      <c r="G910" s="96" t="s">
        <v>1027</v>
      </c>
      <c r="H910" s="98">
        <v>45827</v>
      </c>
      <c r="I910" s="96" t="s">
        <v>196</v>
      </c>
      <c r="J910" s="96">
        <v>2025</v>
      </c>
      <c r="K910" s="97" t="s">
        <v>48</v>
      </c>
      <c r="L910" s="97"/>
      <c r="M910" s="97" t="s">
        <v>49</v>
      </c>
      <c r="N910" s="96" t="s">
        <v>31</v>
      </c>
      <c r="O910" s="97" t="s">
        <v>32</v>
      </c>
      <c r="P910" s="98"/>
      <c r="Q910" s="96"/>
      <c r="R910" s="96"/>
      <c r="S910" s="96" t="s">
        <v>3196</v>
      </c>
      <c r="T910" s="96"/>
      <c r="U910" s="97"/>
      <c r="V910" s="97"/>
      <c r="W910" s="104" t="s">
        <v>112</v>
      </c>
      <c r="X910" s="104" t="s">
        <v>112</v>
      </c>
      <c r="Y910" s="98"/>
      <c r="Z910" s="97" t="s">
        <v>2190</v>
      </c>
      <c r="AA910" s="96" t="s">
        <v>34</v>
      </c>
      <c r="AB910" s="9">
        <f t="shared" ca="1" si="70"/>
        <v>484</v>
      </c>
      <c r="AC910" s="9" t="str">
        <f t="shared" ca="1" si="71"/>
        <v>Above 1 Year</v>
      </c>
      <c r="AD910" s="9" t="str">
        <f t="shared" ca="1" si="72"/>
        <v/>
      </c>
      <c r="AE910" s="9" t="str">
        <f t="shared" ca="1" si="73"/>
        <v/>
      </c>
      <c r="AF910" s="97" t="s">
        <v>207</v>
      </c>
      <c r="AG910" s="97" t="s">
        <v>4846</v>
      </c>
      <c r="AH910" s="97" t="str">
        <f t="shared" ca="1" si="74"/>
        <v>Above 1 Year</v>
      </c>
    </row>
    <row r="911" spans="1:34" s="24" customFormat="1" ht="25.5" customHeight="1" x14ac:dyDescent="0.25">
      <c r="A911" s="96">
        <v>910</v>
      </c>
      <c r="B911" s="61" t="s">
        <v>2808</v>
      </c>
      <c r="C911" s="97" t="s">
        <v>41</v>
      </c>
      <c r="D911" s="97" t="s">
        <v>2704</v>
      </c>
      <c r="E911" s="97" t="s">
        <v>79</v>
      </c>
      <c r="F911" s="97" t="s">
        <v>2100</v>
      </c>
      <c r="G911" s="96" t="s">
        <v>2191</v>
      </c>
      <c r="H911" s="98">
        <v>45828</v>
      </c>
      <c r="I911" s="96" t="s">
        <v>196</v>
      </c>
      <c r="J911" s="96">
        <v>2025</v>
      </c>
      <c r="K911" s="97" t="s">
        <v>29</v>
      </c>
      <c r="L911" s="97"/>
      <c r="M911" s="97" t="s">
        <v>30</v>
      </c>
      <c r="N911" s="96" t="s">
        <v>31</v>
      </c>
      <c r="O911" s="97" t="s">
        <v>32</v>
      </c>
      <c r="P911" s="98"/>
      <c r="Q911" s="96"/>
      <c r="R911" s="96"/>
      <c r="S911" s="96" t="s">
        <v>3196</v>
      </c>
      <c r="T911" s="96"/>
      <c r="U911" s="97"/>
      <c r="V911" s="97"/>
      <c r="W911" s="104" t="s">
        <v>112</v>
      </c>
      <c r="X911" s="104" t="s">
        <v>112</v>
      </c>
      <c r="Y911" s="98"/>
      <c r="Z911" s="97" t="s">
        <v>2192</v>
      </c>
      <c r="AA911" s="96" t="s">
        <v>34</v>
      </c>
      <c r="AB911" s="9">
        <f t="shared" ca="1" si="70"/>
        <v>483</v>
      </c>
      <c r="AC911" s="9" t="str">
        <f t="shared" ca="1" si="71"/>
        <v>Above 1 Year</v>
      </c>
      <c r="AD911" s="9" t="str">
        <f t="shared" ca="1" si="72"/>
        <v/>
      </c>
      <c r="AE911" s="9" t="str">
        <f t="shared" ca="1" si="73"/>
        <v/>
      </c>
      <c r="AF911" s="97" t="s">
        <v>2165</v>
      </c>
      <c r="AG911" s="97" t="s">
        <v>4847</v>
      </c>
      <c r="AH911" s="97" t="str">
        <f t="shared" ca="1" si="74"/>
        <v>Above 1 Year</v>
      </c>
    </row>
    <row r="912" spans="1:34" s="24" customFormat="1" ht="25.5" customHeight="1" x14ac:dyDescent="0.25">
      <c r="A912" s="96">
        <v>911</v>
      </c>
      <c r="B912" s="61" t="s">
        <v>2810</v>
      </c>
      <c r="C912" s="97" t="s">
        <v>97</v>
      </c>
      <c r="D912" s="97" t="s">
        <v>2696</v>
      </c>
      <c r="E912" s="97" t="s">
        <v>114</v>
      </c>
      <c r="F912" s="97" t="s">
        <v>1971</v>
      </c>
      <c r="G912" s="96" t="s">
        <v>1649</v>
      </c>
      <c r="H912" s="98">
        <v>45831</v>
      </c>
      <c r="I912" s="96" t="s">
        <v>196</v>
      </c>
      <c r="J912" s="96">
        <v>2025</v>
      </c>
      <c r="K912" s="97" t="s">
        <v>80</v>
      </c>
      <c r="L912" s="97"/>
      <c r="M912" s="97" t="s">
        <v>154</v>
      </c>
      <c r="N912" s="96" t="s">
        <v>31</v>
      </c>
      <c r="O912" s="97" t="s">
        <v>32</v>
      </c>
      <c r="P912" s="98">
        <v>45960</v>
      </c>
      <c r="Q912" s="96"/>
      <c r="R912" s="96"/>
      <c r="S912" s="96" t="s">
        <v>3196</v>
      </c>
      <c r="T912" s="96"/>
      <c r="U912" s="97"/>
      <c r="V912" s="97"/>
      <c r="W912" s="104" t="s">
        <v>33</v>
      </c>
      <c r="X912" s="104" t="s">
        <v>33</v>
      </c>
      <c r="Y912" s="98">
        <v>45960</v>
      </c>
      <c r="Z912" s="97" t="s">
        <v>2194</v>
      </c>
      <c r="AA912" s="96" t="s">
        <v>34</v>
      </c>
      <c r="AB912" s="9">
        <f t="shared" ca="1" si="70"/>
        <v>480</v>
      </c>
      <c r="AC912" s="9" t="str">
        <f t="shared" ca="1" si="71"/>
        <v>Above 1 Year</v>
      </c>
      <c r="AD912" s="9">
        <f t="shared" ca="1" si="72"/>
        <v>351</v>
      </c>
      <c r="AE912" s="9" t="str">
        <f t="shared" ca="1" si="73"/>
        <v>Above 6 Months</v>
      </c>
      <c r="AF912" s="97" t="s">
        <v>291</v>
      </c>
      <c r="AG912" s="97" t="s">
        <v>4848</v>
      </c>
      <c r="AH912" s="97" t="str">
        <f t="shared" si="74"/>
        <v/>
      </c>
    </row>
    <row r="913" spans="1:34" s="24" customFormat="1" ht="25.5" customHeight="1" x14ac:dyDescent="0.25">
      <c r="A913" s="96">
        <v>912</v>
      </c>
      <c r="B913" s="61" t="s">
        <v>2808</v>
      </c>
      <c r="C913" s="97" t="s">
        <v>2661</v>
      </c>
      <c r="D913" s="97" t="s">
        <v>2702</v>
      </c>
      <c r="E913" s="97" t="s">
        <v>110</v>
      </c>
      <c r="F913" s="97" t="s">
        <v>1839</v>
      </c>
      <c r="G913" s="96" t="s">
        <v>1646</v>
      </c>
      <c r="H913" s="98">
        <v>45832</v>
      </c>
      <c r="I913" s="96" t="s">
        <v>196</v>
      </c>
      <c r="J913" s="96">
        <v>2025</v>
      </c>
      <c r="K913" s="97" t="s">
        <v>80</v>
      </c>
      <c r="L913" s="97"/>
      <c r="M913" s="97" t="s">
        <v>154</v>
      </c>
      <c r="N913" s="96" t="s">
        <v>31</v>
      </c>
      <c r="O913" s="97" t="s">
        <v>32</v>
      </c>
      <c r="P913" s="98">
        <v>45975</v>
      </c>
      <c r="Q913" s="96"/>
      <c r="R913" s="96"/>
      <c r="S913" s="96" t="s">
        <v>3196</v>
      </c>
      <c r="T913" s="96"/>
      <c r="U913" s="97"/>
      <c r="V913" s="97"/>
      <c r="W913" s="104" t="s">
        <v>33</v>
      </c>
      <c r="X913" s="104" t="s">
        <v>33</v>
      </c>
      <c r="Y913" s="98">
        <v>45975</v>
      </c>
      <c r="Z913" s="97" t="s">
        <v>2195</v>
      </c>
      <c r="AA913" s="96" t="s">
        <v>34</v>
      </c>
      <c r="AB913" s="9">
        <f t="shared" ca="1" si="70"/>
        <v>479</v>
      </c>
      <c r="AC913" s="9" t="str">
        <f t="shared" ca="1" si="71"/>
        <v>Above 1 Year</v>
      </c>
      <c r="AD913" s="9">
        <f t="shared" ca="1" si="72"/>
        <v>336</v>
      </c>
      <c r="AE913" s="9" t="str">
        <f t="shared" ca="1" si="73"/>
        <v>Above 6 Months</v>
      </c>
      <c r="AF913" s="97" t="s">
        <v>291</v>
      </c>
      <c r="AG913" s="97" t="s">
        <v>4849</v>
      </c>
      <c r="AH913" s="97" t="str">
        <f t="shared" si="74"/>
        <v/>
      </c>
    </row>
    <row r="914" spans="1:34" s="24" customFormat="1" ht="25.5" customHeight="1" x14ac:dyDescent="0.25">
      <c r="A914" s="96">
        <v>913</v>
      </c>
      <c r="B914" s="61" t="s">
        <v>2660</v>
      </c>
      <c r="C914" s="97" t="s">
        <v>37</v>
      </c>
      <c r="D914" s="97" t="s">
        <v>2676</v>
      </c>
      <c r="E914" s="97" t="s">
        <v>107</v>
      </c>
      <c r="F914" s="97" t="s">
        <v>1770</v>
      </c>
      <c r="G914" s="96" t="s">
        <v>2198</v>
      </c>
      <c r="H914" s="98">
        <v>45834</v>
      </c>
      <c r="I914" s="96" t="s">
        <v>196</v>
      </c>
      <c r="J914" s="96">
        <v>2025</v>
      </c>
      <c r="K914" s="97" t="s">
        <v>39</v>
      </c>
      <c r="L914" s="97"/>
      <c r="M914" s="97" t="s">
        <v>39</v>
      </c>
      <c r="N914" s="96" t="s">
        <v>31</v>
      </c>
      <c r="O914" s="97" t="s">
        <v>32</v>
      </c>
      <c r="P914" s="98">
        <v>46006</v>
      </c>
      <c r="Q914" s="96" t="s">
        <v>191</v>
      </c>
      <c r="R914" s="96"/>
      <c r="S914" s="96" t="s">
        <v>3196</v>
      </c>
      <c r="T914" s="96"/>
      <c r="U914" s="97"/>
      <c r="V914" s="97"/>
      <c r="W914" s="104" t="s">
        <v>2664</v>
      </c>
      <c r="X914" s="104" t="s">
        <v>2664</v>
      </c>
      <c r="Y914" s="98">
        <v>46006</v>
      </c>
      <c r="Z914" s="97" t="s">
        <v>2199</v>
      </c>
      <c r="AA914" s="96" t="s">
        <v>34</v>
      </c>
      <c r="AB914" s="9">
        <f t="shared" ca="1" si="70"/>
        <v>477</v>
      </c>
      <c r="AC914" s="9" t="str">
        <f t="shared" ca="1" si="71"/>
        <v>Above 1 Year</v>
      </c>
      <c r="AD914" s="9">
        <f t="shared" ca="1" si="72"/>
        <v>305</v>
      </c>
      <c r="AE914" s="9" t="str">
        <f t="shared" ca="1" si="73"/>
        <v>Above 6 Months</v>
      </c>
      <c r="AF914" s="97" t="s">
        <v>203</v>
      </c>
      <c r="AG914" s="97" t="s">
        <v>4850</v>
      </c>
      <c r="AH914" s="97" t="str">
        <f t="shared" ca="1" si="74"/>
        <v>Above 1 Year</v>
      </c>
    </row>
    <row r="915" spans="1:34" s="24" customFormat="1" ht="25.5" customHeight="1" x14ac:dyDescent="0.25">
      <c r="A915" s="96">
        <v>914</v>
      </c>
      <c r="B915" s="61" t="s">
        <v>2810</v>
      </c>
      <c r="C915" s="97" t="s">
        <v>186</v>
      </c>
      <c r="D915" s="97" t="s">
        <v>2681</v>
      </c>
      <c r="E915" s="97" t="s">
        <v>65</v>
      </c>
      <c r="F915" s="97" t="s">
        <v>1835</v>
      </c>
      <c r="G915" s="96" t="s">
        <v>1474</v>
      </c>
      <c r="H915" s="98">
        <v>45834</v>
      </c>
      <c r="I915" s="96" t="s">
        <v>196</v>
      </c>
      <c r="J915" s="96">
        <v>2025</v>
      </c>
      <c r="K915" s="97" t="s">
        <v>103</v>
      </c>
      <c r="L915" s="97"/>
      <c r="M915" s="97" t="s">
        <v>49</v>
      </c>
      <c r="N915" s="96" t="s">
        <v>31</v>
      </c>
      <c r="O915" s="97" t="s">
        <v>32</v>
      </c>
      <c r="P915" s="98"/>
      <c r="Q915" s="96"/>
      <c r="R915" s="96"/>
      <c r="S915" s="96" t="s">
        <v>3196</v>
      </c>
      <c r="T915" s="96"/>
      <c r="U915" s="97"/>
      <c r="V915" s="97"/>
      <c r="W915" s="104" t="s">
        <v>112</v>
      </c>
      <c r="X915" s="104" t="s">
        <v>112</v>
      </c>
      <c r="Y915" s="98"/>
      <c r="Z915" s="97" t="s">
        <v>2197</v>
      </c>
      <c r="AA915" s="96" t="s">
        <v>34</v>
      </c>
      <c r="AB915" s="9">
        <f t="shared" ca="1" si="70"/>
        <v>477</v>
      </c>
      <c r="AC915" s="9" t="str">
        <f t="shared" ca="1" si="71"/>
        <v>Above 1 Year</v>
      </c>
      <c r="AD915" s="9" t="str">
        <f t="shared" ca="1" si="72"/>
        <v/>
      </c>
      <c r="AE915" s="9" t="str">
        <f t="shared" ca="1" si="73"/>
        <v/>
      </c>
      <c r="AF915" s="97" t="s">
        <v>207</v>
      </c>
      <c r="AG915" s="97" t="s">
        <v>4851</v>
      </c>
      <c r="AH915" s="97" t="str">
        <f t="shared" ca="1" si="74"/>
        <v>Above 1 Year</v>
      </c>
    </row>
    <row r="916" spans="1:34" s="24" customFormat="1" ht="25.5" customHeight="1" x14ac:dyDescent="0.25">
      <c r="A916" s="96">
        <v>915</v>
      </c>
      <c r="B916" s="61" t="s">
        <v>2810</v>
      </c>
      <c r="C916" s="97">
        <v>0</v>
      </c>
      <c r="D916" s="99" t="s">
        <v>2688</v>
      </c>
      <c r="E916" s="99" t="s">
        <v>68</v>
      </c>
      <c r="F916" s="99" t="s">
        <v>2200</v>
      </c>
      <c r="G916" s="100" t="s">
        <v>1027</v>
      </c>
      <c r="H916" s="101">
        <v>45835</v>
      </c>
      <c r="I916" s="100" t="s">
        <v>196</v>
      </c>
      <c r="J916" s="100">
        <v>2025</v>
      </c>
      <c r="K916" s="102" t="s">
        <v>48</v>
      </c>
      <c r="L916" s="99"/>
      <c r="M916" s="99" t="s">
        <v>49</v>
      </c>
      <c r="N916" s="100" t="s">
        <v>31</v>
      </c>
      <c r="O916" s="99" t="s">
        <v>32</v>
      </c>
      <c r="P916" s="101"/>
      <c r="Q916" s="100"/>
      <c r="R916" s="100"/>
      <c r="S916" s="96" t="s">
        <v>3196</v>
      </c>
      <c r="T916" s="100"/>
      <c r="U916" s="99"/>
      <c r="V916" s="99"/>
      <c r="W916" s="104" t="s">
        <v>112</v>
      </c>
      <c r="X916" s="104" t="s">
        <v>112</v>
      </c>
      <c r="Y916" s="98"/>
      <c r="Z916" s="99" t="s">
        <v>2201</v>
      </c>
      <c r="AA916" s="100" t="s">
        <v>34</v>
      </c>
      <c r="AB916" s="9">
        <f t="shared" ca="1" si="70"/>
        <v>476</v>
      </c>
      <c r="AC916" s="9" t="str">
        <f t="shared" ca="1" si="71"/>
        <v>Above 1 Year</v>
      </c>
      <c r="AD916" s="9" t="str">
        <f t="shared" ca="1" si="72"/>
        <v/>
      </c>
      <c r="AE916" s="9" t="str">
        <f t="shared" ca="1" si="73"/>
        <v/>
      </c>
      <c r="AF916" s="100" t="s">
        <v>207</v>
      </c>
      <c r="AG916" s="97" t="s">
        <v>4852</v>
      </c>
      <c r="AH916" s="97" t="str">
        <f t="shared" ca="1" si="74"/>
        <v>Above 1 Year</v>
      </c>
    </row>
    <row r="917" spans="1:34" s="24" customFormat="1" ht="25.5" customHeight="1" x14ac:dyDescent="0.25">
      <c r="A917" s="96">
        <v>916</v>
      </c>
      <c r="B917" s="61" t="s">
        <v>2808</v>
      </c>
      <c r="C917" s="97" t="s">
        <v>41</v>
      </c>
      <c r="D917" s="99" t="s">
        <v>2701</v>
      </c>
      <c r="E917" s="99" t="s">
        <v>42</v>
      </c>
      <c r="F917" s="99" t="s">
        <v>2202</v>
      </c>
      <c r="G917" s="100" t="s">
        <v>2203</v>
      </c>
      <c r="H917" s="101">
        <v>45836</v>
      </c>
      <c r="I917" s="100" t="s">
        <v>196</v>
      </c>
      <c r="J917" s="100">
        <v>2025</v>
      </c>
      <c r="K917" s="102" t="s">
        <v>75</v>
      </c>
      <c r="L917" s="99"/>
      <c r="M917" s="99" t="s">
        <v>54</v>
      </c>
      <c r="N917" s="100" t="s">
        <v>31</v>
      </c>
      <c r="O917" s="99" t="s">
        <v>32</v>
      </c>
      <c r="P917" s="101"/>
      <c r="Q917" s="100"/>
      <c r="R917" s="100"/>
      <c r="S917" s="96" t="s">
        <v>7126</v>
      </c>
      <c r="T917" s="100"/>
      <c r="U917" s="99"/>
      <c r="V917" s="99"/>
      <c r="W917" s="104" t="s">
        <v>33</v>
      </c>
      <c r="X917" s="104" t="s">
        <v>2923</v>
      </c>
      <c r="Y917" s="98"/>
      <c r="Z917" s="99" t="s">
        <v>2204</v>
      </c>
      <c r="AA917" s="100" t="s">
        <v>34</v>
      </c>
      <c r="AB917" s="9" t="str">
        <f t="shared" ca="1" si="70"/>
        <v/>
      </c>
      <c r="AC917" s="9" t="str">
        <f t="shared" si="71"/>
        <v/>
      </c>
      <c r="AD917" s="9" t="str">
        <f t="shared" ca="1" si="72"/>
        <v/>
      </c>
      <c r="AE917" s="9" t="str">
        <f t="shared" ca="1" si="73"/>
        <v/>
      </c>
      <c r="AF917" s="100" t="s">
        <v>216</v>
      </c>
      <c r="AG917" s="97" t="s">
        <v>4853</v>
      </c>
      <c r="AH917" s="97" t="str">
        <f t="shared" si="74"/>
        <v/>
      </c>
    </row>
    <row r="918" spans="1:34" s="24" customFormat="1" ht="25.5" customHeight="1" x14ac:dyDescent="0.25">
      <c r="A918" s="96">
        <v>917</v>
      </c>
      <c r="B918" s="61" t="s">
        <v>2808</v>
      </c>
      <c r="C918" s="97" t="s">
        <v>41</v>
      </c>
      <c r="D918" s="99" t="s">
        <v>2707</v>
      </c>
      <c r="E918" s="99" t="s">
        <v>124</v>
      </c>
      <c r="F918" s="99" t="s">
        <v>1867</v>
      </c>
      <c r="G918" s="100" t="s">
        <v>2205</v>
      </c>
      <c r="H918" s="101">
        <v>45836</v>
      </c>
      <c r="I918" s="100" t="s">
        <v>196</v>
      </c>
      <c r="J918" s="100">
        <v>2025</v>
      </c>
      <c r="K918" s="102" t="s">
        <v>43</v>
      </c>
      <c r="L918" s="99"/>
      <c r="M918" s="99" t="s">
        <v>30</v>
      </c>
      <c r="N918" s="100" t="s">
        <v>31</v>
      </c>
      <c r="O918" s="99" t="s">
        <v>32</v>
      </c>
      <c r="P918" s="101"/>
      <c r="Q918" s="100"/>
      <c r="R918" s="100"/>
      <c r="S918" s="96" t="s">
        <v>3196</v>
      </c>
      <c r="T918" s="100"/>
      <c r="U918" s="99"/>
      <c r="V918" s="99"/>
      <c r="W918" s="104" t="s">
        <v>141</v>
      </c>
      <c r="X918" s="104" t="s">
        <v>33</v>
      </c>
      <c r="Y918" s="98">
        <v>46281</v>
      </c>
      <c r="Z918" s="99" t="s">
        <v>2206</v>
      </c>
      <c r="AA918" s="100" t="s">
        <v>34</v>
      </c>
      <c r="AB918" s="9">
        <f t="shared" ca="1" si="70"/>
        <v>475</v>
      </c>
      <c r="AC918" s="9" t="str">
        <f t="shared" ca="1" si="71"/>
        <v>Above 1 Year</v>
      </c>
      <c r="AD918" s="9">
        <f t="shared" ca="1" si="72"/>
        <v>30</v>
      </c>
      <c r="AE918" s="9" t="str">
        <f t="shared" ca="1" si="73"/>
        <v>Below 45 Days</v>
      </c>
      <c r="AF918" s="100" t="s">
        <v>2165</v>
      </c>
      <c r="AG918" s="97" t="s">
        <v>4854</v>
      </c>
      <c r="AH918" s="97" t="str">
        <f t="shared" si="74"/>
        <v/>
      </c>
    </row>
    <row r="919" spans="1:34" s="24" customFormat="1" ht="25.5" customHeight="1" x14ac:dyDescent="0.25">
      <c r="A919" s="96">
        <v>918</v>
      </c>
      <c r="B919" s="61" t="s">
        <v>2660</v>
      </c>
      <c r="C919" s="97" t="s">
        <v>37</v>
      </c>
      <c r="D919" s="97" t="s">
        <v>2683</v>
      </c>
      <c r="E919" s="97" t="s">
        <v>90</v>
      </c>
      <c r="F919" s="97" t="s">
        <v>2047</v>
      </c>
      <c r="G919" s="96" t="s">
        <v>707</v>
      </c>
      <c r="H919" s="98">
        <v>45837</v>
      </c>
      <c r="I919" s="96" t="s">
        <v>196</v>
      </c>
      <c r="J919" s="96">
        <v>2025</v>
      </c>
      <c r="K919" s="97" t="s">
        <v>71</v>
      </c>
      <c r="L919" s="97"/>
      <c r="M919" s="97" t="s">
        <v>72</v>
      </c>
      <c r="N919" s="96" t="s">
        <v>31</v>
      </c>
      <c r="O919" s="97" t="s">
        <v>32</v>
      </c>
      <c r="P919" s="98">
        <v>46127</v>
      </c>
      <c r="Q919" s="96"/>
      <c r="R919" s="96"/>
      <c r="S919" s="96" t="s">
        <v>3196</v>
      </c>
      <c r="T919" s="96"/>
      <c r="U919" s="97"/>
      <c r="V919" s="97"/>
      <c r="W919" s="104" t="s">
        <v>33</v>
      </c>
      <c r="X919" s="104" t="s">
        <v>33</v>
      </c>
      <c r="Y919" s="98">
        <v>46127</v>
      </c>
      <c r="Z919" s="97" t="s">
        <v>2209</v>
      </c>
      <c r="AA919" s="96" t="s">
        <v>34</v>
      </c>
      <c r="AB919" s="9">
        <f t="shared" ca="1" si="70"/>
        <v>474</v>
      </c>
      <c r="AC919" s="9" t="str">
        <f t="shared" ca="1" si="71"/>
        <v>Above 1 Year</v>
      </c>
      <c r="AD919" s="9">
        <f t="shared" ca="1" si="72"/>
        <v>184</v>
      </c>
      <c r="AE919" s="9" t="str">
        <f t="shared" ca="1" si="73"/>
        <v>Above 6 Months</v>
      </c>
      <c r="AF919" s="97" t="s">
        <v>378</v>
      </c>
      <c r="AG919" s="97" t="s">
        <v>4855</v>
      </c>
      <c r="AH919" s="97" t="str">
        <f t="shared" si="74"/>
        <v/>
      </c>
    </row>
    <row r="920" spans="1:34" s="24" customFormat="1" ht="25.5" customHeight="1" x14ac:dyDescent="0.25">
      <c r="A920" s="96">
        <v>919</v>
      </c>
      <c r="B920" s="61" t="s">
        <v>2810</v>
      </c>
      <c r="C920" s="97">
        <v>0</v>
      </c>
      <c r="D920" s="97" t="s">
        <v>2688</v>
      </c>
      <c r="E920" s="97" t="s">
        <v>68</v>
      </c>
      <c r="F920" s="97" t="s">
        <v>2184</v>
      </c>
      <c r="G920" s="96" t="s">
        <v>2210</v>
      </c>
      <c r="H920" s="98">
        <v>45838</v>
      </c>
      <c r="I920" s="96" t="s">
        <v>196</v>
      </c>
      <c r="J920" s="96">
        <v>2025</v>
      </c>
      <c r="K920" s="97" t="s">
        <v>93</v>
      </c>
      <c r="L920" s="97" t="s">
        <v>1854</v>
      </c>
      <c r="M920" s="97" t="s">
        <v>93</v>
      </c>
      <c r="N920" s="96" t="s">
        <v>31</v>
      </c>
      <c r="O920" s="97" t="s">
        <v>32</v>
      </c>
      <c r="P920" s="98">
        <v>45887</v>
      </c>
      <c r="Q920" s="96"/>
      <c r="R920" s="96"/>
      <c r="S920" s="96" t="s">
        <v>3196</v>
      </c>
      <c r="T920" s="96"/>
      <c r="U920" s="97"/>
      <c r="V920" s="97"/>
      <c r="W920" s="104" t="s">
        <v>33</v>
      </c>
      <c r="X920" s="104" t="s">
        <v>33</v>
      </c>
      <c r="Y920" s="98">
        <v>45887</v>
      </c>
      <c r="Z920" s="97" t="s">
        <v>2211</v>
      </c>
      <c r="AA920" s="96" t="s">
        <v>34</v>
      </c>
      <c r="AB920" s="9">
        <f t="shared" ca="1" si="70"/>
        <v>473</v>
      </c>
      <c r="AC920" s="9" t="str">
        <f t="shared" ca="1" si="71"/>
        <v>Above 1 Year</v>
      </c>
      <c r="AD920" s="9">
        <f t="shared" ca="1" si="72"/>
        <v>424</v>
      </c>
      <c r="AE920" s="9" t="str">
        <f t="shared" ca="1" si="73"/>
        <v>Above 1 Year</v>
      </c>
      <c r="AF920" s="97" t="s">
        <v>1274</v>
      </c>
      <c r="AG920" s="97" t="s">
        <v>4856</v>
      </c>
      <c r="AH920" s="97" t="str">
        <f t="shared" si="74"/>
        <v/>
      </c>
    </row>
    <row r="921" spans="1:34" s="24" customFormat="1" ht="25.5" customHeight="1" x14ac:dyDescent="0.25">
      <c r="A921" s="96">
        <v>920</v>
      </c>
      <c r="B921" s="61" t="s">
        <v>2660</v>
      </c>
      <c r="C921" s="97" t="s">
        <v>183</v>
      </c>
      <c r="D921" s="97" t="s">
        <v>2713</v>
      </c>
      <c r="E921" s="97" t="s">
        <v>74</v>
      </c>
      <c r="F921" s="97" t="s">
        <v>2110</v>
      </c>
      <c r="G921" s="96" t="s">
        <v>2213</v>
      </c>
      <c r="H921" s="98">
        <v>45839</v>
      </c>
      <c r="I921" s="96" t="s">
        <v>215</v>
      </c>
      <c r="J921" s="96">
        <v>2025</v>
      </c>
      <c r="K921" s="97" t="s">
        <v>29</v>
      </c>
      <c r="L921" s="97"/>
      <c r="M921" s="97" t="s">
        <v>30</v>
      </c>
      <c r="N921" s="96" t="s">
        <v>31</v>
      </c>
      <c r="O921" s="97" t="s">
        <v>32</v>
      </c>
      <c r="P921" s="98"/>
      <c r="Q921" s="96"/>
      <c r="R921" s="96"/>
      <c r="S921" s="96" t="s">
        <v>3196</v>
      </c>
      <c r="T921" s="96"/>
      <c r="U921" s="97"/>
      <c r="V921" s="97"/>
      <c r="W921" s="104" t="s">
        <v>112</v>
      </c>
      <c r="X921" s="104" t="s">
        <v>112</v>
      </c>
      <c r="Y921" s="98"/>
      <c r="Z921" s="97" t="s">
        <v>2214</v>
      </c>
      <c r="AA921" s="96" t="s">
        <v>34</v>
      </c>
      <c r="AB921" s="9">
        <f t="shared" ca="1" si="70"/>
        <v>472</v>
      </c>
      <c r="AC921" s="9" t="str">
        <f t="shared" ca="1" si="71"/>
        <v>Above 1 Year</v>
      </c>
      <c r="AD921" s="9" t="str">
        <f t="shared" ca="1" si="72"/>
        <v/>
      </c>
      <c r="AE921" s="9" t="str">
        <f t="shared" ca="1" si="73"/>
        <v/>
      </c>
      <c r="AF921" s="97"/>
      <c r="AG921" s="97" t="s">
        <v>4857</v>
      </c>
      <c r="AH921" s="97" t="str">
        <f t="shared" ca="1" si="74"/>
        <v>Above 1 Year</v>
      </c>
    </row>
    <row r="922" spans="1:34" s="24" customFormat="1" ht="25.5" customHeight="1" x14ac:dyDescent="0.25">
      <c r="A922" s="96">
        <v>921</v>
      </c>
      <c r="B922" s="61" t="s">
        <v>2660</v>
      </c>
      <c r="C922" s="97" t="s">
        <v>37</v>
      </c>
      <c r="D922" s="97" t="s">
        <v>2671</v>
      </c>
      <c r="E922" s="97" t="s">
        <v>38</v>
      </c>
      <c r="F922" s="97" t="s">
        <v>2215</v>
      </c>
      <c r="G922" s="96" t="s">
        <v>980</v>
      </c>
      <c r="H922" s="98">
        <v>45840</v>
      </c>
      <c r="I922" s="96" t="s">
        <v>215</v>
      </c>
      <c r="J922" s="96">
        <v>2025</v>
      </c>
      <c r="K922" s="97" t="s">
        <v>77</v>
      </c>
      <c r="L922" s="97"/>
      <c r="M922" s="97" t="s">
        <v>72</v>
      </c>
      <c r="N922" s="96" t="s">
        <v>31</v>
      </c>
      <c r="O922" s="97" t="s">
        <v>32</v>
      </c>
      <c r="P922" s="98"/>
      <c r="Q922" s="96"/>
      <c r="R922" s="96"/>
      <c r="S922" s="96" t="s">
        <v>3196</v>
      </c>
      <c r="T922" s="96"/>
      <c r="U922" s="97"/>
      <c r="V922" s="97"/>
      <c r="W922" s="104" t="s">
        <v>112</v>
      </c>
      <c r="X922" s="104" t="s">
        <v>112</v>
      </c>
      <c r="Y922" s="98"/>
      <c r="Z922" s="97" t="s">
        <v>2216</v>
      </c>
      <c r="AA922" s="96" t="s">
        <v>34</v>
      </c>
      <c r="AB922" s="9">
        <f t="shared" ca="1" si="70"/>
        <v>471</v>
      </c>
      <c r="AC922" s="9" t="str">
        <f t="shared" ca="1" si="71"/>
        <v>Above 1 Year</v>
      </c>
      <c r="AD922" s="9" t="str">
        <f t="shared" ca="1" si="72"/>
        <v/>
      </c>
      <c r="AE922" s="9" t="str">
        <f t="shared" ca="1" si="73"/>
        <v/>
      </c>
      <c r="AF922" s="97"/>
      <c r="AG922" s="97" t="s">
        <v>4858</v>
      </c>
      <c r="AH922" s="97" t="str">
        <f t="shared" ca="1" si="74"/>
        <v>Above 1 Year</v>
      </c>
    </row>
    <row r="923" spans="1:34" s="24" customFormat="1" ht="25.5" customHeight="1" x14ac:dyDescent="0.25">
      <c r="A923" s="96">
        <v>922</v>
      </c>
      <c r="B923" s="61" t="s">
        <v>2660</v>
      </c>
      <c r="C923" s="97" t="s">
        <v>37</v>
      </c>
      <c r="D923" s="97" t="s">
        <v>2683</v>
      </c>
      <c r="E923" s="97" t="s">
        <v>90</v>
      </c>
      <c r="F923" s="97" t="s">
        <v>2126</v>
      </c>
      <c r="G923" s="96" t="s">
        <v>1027</v>
      </c>
      <c r="H923" s="98">
        <v>45841</v>
      </c>
      <c r="I923" s="96" t="s">
        <v>215</v>
      </c>
      <c r="J923" s="96">
        <v>2025</v>
      </c>
      <c r="K923" s="97" t="s">
        <v>48</v>
      </c>
      <c r="L923" s="97"/>
      <c r="M923" s="97" t="s">
        <v>49</v>
      </c>
      <c r="N923" s="96" t="s">
        <v>31</v>
      </c>
      <c r="O923" s="97" t="s">
        <v>32</v>
      </c>
      <c r="P923" s="98"/>
      <c r="Q923" s="96"/>
      <c r="R923" s="96"/>
      <c r="S923" s="96" t="s">
        <v>3196</v>
      </c>
      <c r="T923" s="96"/>
      <c r="U923" s="97"/>
      <c r="V923" s="97"/>
      <c r="W923" s="104" t="s">
        <v>112</v>
      </c>
      <c r="X923" s="104" t="s">
        <v>112</v>
      </c>
      <c r="Y923" s="98"/>
      <c r="Z923" s="97" t="s">
        <v>2218</v>
      </c>
      <c r="AA923" s="96" t="s">
        <v>34</v>
      </c>
      <c r="AB923" s="9">
        <f t="shared" ca="1" si="70"/>
        <v>470</v>
      </c>
      <c r="AC923" s="9" t="str">
        <f t="shared" ca="1" si="71"/>
        <v>Above 1 Year</v>
      </c>
      <c r="AD923" s="9" t="str">
        <f t="shared" ca="1" si="72"/>
        <v/>
      </c>
      <c r="AE923" s="9" t="str">
        <f t="shared" ca="1" si="73"/>
        <v/>
      </c>
      <c r="AF923" s="97"/>
      <c r="AG923" s="97" t="s">
        <v>4859</v>
      </c>
      <c r="AH923" s="97" t="str">
        <f t="shared" ca="1" si="74"/>
        <v>Above 1 Year</v>
      </c>
    </row>
    <row r="924" spans="1:34" s="24" customFormat="1" ht="25.5" customHeight="1" x14ac:dyDescent="0.25">
      <c r="A924" s="96">
        <v>923</v>
      </c>
      <c r="B924" s="61" t="s">
        <v>2810</v>
      </c>
      <c r="C924" s="97" t="s">
        <v>186</v>
      </c>
      <c r="D924" s="97" t="s">
        <v>2691</v>
      </c>
      <c r="E924" s="97" t="s">
        <v>78</v>
      </c>
      <c r="F924" s="97" t="s">
        <v>1831</v>
      </c>
      <c r="G924" s="96" t="s">
        <v>600</v>
      </c>
      <c r="H924" s="98">
        <v>45841</v>
      </c>
      <c r="I924" s="96" t="s">
        <v>215</v>
      </c>
      <c r="J924" s="96">
        <v>2025</v>
      </c>
      <c r="K924" s="97" t="s">
        <v>48</v>
      </c>
      <c r="L924" s="97"/>
      <c r="M924" s="97" t="s">
        <v>49</v>
      </c>
      <c r="N924" s="96" t="s">
        <v>31</v>
      </c>
      <c r="O924" s="97" t="s">
        <v>32</v>
      </c>
      <c r="P924" s="98"/>
      <c r="Q924" s="96"/>
      <c r="R924" s="96"/>
      <c r="S924" s="96" t="s">
        <v>3196</v>
      </c>
      <c r="T924" s="96"/>
      <c r="U924" s="97"/>
      <c r="V924" s="97"/>
      <c r="W924" s="104" t="s">
        <v>112</v>
      </c>
      <c r="X924" s="104" t="s">
        <v>112</v>
      </c>
      <c r="Y924" s="98"/>
      <c r="Z924" s="97" t="s">
        <v>2217</v>
      </c>
      <c r="AA924" s="96" t="s">
        <v>34</v>
      </c>
      <c r="AB924" s="9">
        <f t="shared" ca="1" si="70"/>
        <v>470</v>
      </c>
      <c r="AC924" s="9" t="str">
        <f t="shared" ca="1" si="71"/>
        <v>Above 1 Year</v>
      </c>
      <c r="AD924" s="9" t="str">
        <f t="shared" ca="1" si="72"/>
        <v/>
      </c>
      <c r="AE924" s="9" t="str">
        <f t="shared" ca="1" si="73"/>
        <v/>
      </c>
      <c r="AF924" s="97"/>
      <c r="AG924" s="97" t="s">
        <v>4860</v>
      </c>
      <c r="AH924" s="97" t="str">
        <f t="shared" ca="1" si="74"/>
        <v>Above 1 Year</v>
      </c>
    </row>
    <row r="925" spans="1:34" s="24" customFormat="1" ht="25.5" customHeight="1" x14ac:dyDescent="0.25">
      <c r="A925" s="96">
        <v>924</v>
      </c>
      <c r="B925" s="61" t="s">
        <v>2810</v>
      </c>
      <c r="C925" s="97" t="s">
        <v>186</v>
      </c>
      <c r="D925" s="97" t="s">
        <v>3035</v>
      </c>
      <c r="E925" s="97" t="s">
        <v>65</v>
      </c>
      <c r="F925" s="97" t="s">
        <v>1659</v>
      </c>
      <c r="G925" s="96" t="s">
        <v>845</v>
      </c>
      <c r="H925" s="98">
        <v>45842</v>
      </c>
      <c r="I925" s="96" t="s">
        <v>215</v>
      </c>
      <c r="J925" s="96">
        <v>2025</v>
      </c>
      <c r="K925" s="97" t="s">
        <v>116</v>
      </c>
      <c r="L925" s="97"/>
      <c r="M925" s="97" t="s">
        <v>116</v>
      </c>
      <c r="N925" s="96" t="s">
        <v>116</v>
      </c>
      <c r="O925" s="97" t="s">
        <v>32</v>
      </c>
      <c r="P925" s="98"/>
      <c r="Q925" s="96"/>
      <c r="R925" s="96"/>
      <c r="S925" s="96" t="s">
        <v>3196</v>
      </c>
      <c r="T925" s="96"/>
      <c r="U925" s="97"/>
      <c r="V925" s="97"/>
      <c r="W925" s="104" t="s">
        <v>50</v>
      </c>
      <c r="X925" s="104" t="s">
        <v>50</v>
      </c>
      <c r="Y925" s="98"/>
      <c r="Z925" s="97" t="s">
        <v>2221</v>
      </c>
      <c r="AA925" s="96" t="s">
        <v>34</v>
      </c>
      <c r="AB925" s="9">
        <f t="shared" ca="1" si="70"/>
        <v>469</v>
      </c>
      <c r="AC925" s="9" t="str">
        <f t="shared" ca="1" si="71"/>
        <v>Above 1 Year</v>
      </c>
      <c r="AD925" s="9" t="str">
        <f t="shared" ca="1" si="72"/>
        <v/>
      </c>
      <c r="AE925" s="9" t="str">
        <f t="shared" ca="1" si="73"/>
        <v/>
      </c>
      <c r="AF925" s="97"/>
      <c r="AG925" s="97" t="s">
        <v>4861</v>
      </c>
      <c r="AH925" s="97" t="str">
        <f t="shared" ca="1" si="74"/>
        <v>Above 1 Year</v>
      </c>
    </row>
    <row r="926" spans="1:34" s="24" customFormat="1" ht="25.5" customHeight="1" x14ac:dyDescent="0.25">
      <c r="A926" s="96">
        <v>925</v>
      </c>
      <c r="B926" s="61" t="s">
        <v>2660</v>
      </c>
      <c r="C926" s="97" t="s">
        <v>37</v>
      </c>
      <c r="D926" s="97" t="s">
        <v>2683</v>
      </c>
      <c r="E926" s="97" t="s">
        <v>90</v>
      </c>
      <c r="F926" s="97" t="s">
        <v>2041</v>
      </c>
      <c r="G926" s="96" t="s">
        <v>1377</v>
      </c>
      <c r="H926" s="98">
        <v>45843</v>
      </c>
      <c r="I926" s="96" t="s">
        <v>215</v>
      </c>
      <c r="J926" s="96">
        <v>2025</v>
      </c>
      <c r="K926" s="97" t="s">
        <v>75</v>
      </c>
      <c r="L926" s="97"/>
      <c r="M926" s="97" t="s">
        <v>54</v>
      </c>
      <c r="N926" s="96" t="s">
        <v>31</v>
      </c>
      <c r="O926" s="97" t="s">
        <v>32</v>
      </c>
      <c r="P926" s="98">
        <v>45985</v>
      </c>
      <c r="Q926" s="96"/>
      <c r="R926" s="96"/>
      <c r="S926" s="96" t="s">
        <v>3196</v>
      </c>
      <c r="T926" s="96"/>
      <c r="U926" s="97"/>
      <c r="V926" s="97"/>
      <c r="W926" s="104" t="s">
        <v>33</v>
      </c>
      <c r="X926" s="104" t="s">
        <v>33</v>
      </c>
      <c r="Y926" s="98">
        <v>45985</v>
      </c>
      <c r="Z926" s="97" t="s">
        <v>2222</v>
      </c>
      <c r="AA926" s="96" t="s">
        <v>34</v>
      </c>
      <c r="AB926" s="9">
        <f t="shared" ca="1" si="70"/>
        <v>468</v>
      </c>
      <c r="AC926" s="9" t="str">
        <f t="shared" ca="1" si="71"/>
        <v>Above 1 Year</v>
      </c>
      <c r="AD926" s="9">
        <f t="shared" ca="1" si="72"/>
        <v>326</v>
      </c>
      <c r="AE926" s="9" t="str">
        <f t="shared" ca="1" si="73"/>
        <v>Above 6 Months</v>
      </c>
      <c r="AF926" s="97"/>
      <c r="AG926" s="97" t="s">
        <v>4862</v>
      </c>
      <c r="AH926" s="97" t="str">
        <f t="shared" si="74"/>
        <v/>
      </c>
    </row>
    <row r="927" spans="1:34" s="24" customFormat="1" ht="25.5" customHeight="1" x14ac:dyDescent="0.25">
      <c r="A927" s="96">
        <v>926</v>
      </c>
      <c r="B927" s="61" t="s">
        <v>2660</v>
      </c>
      <c r="C927" s="97" t="s">
        <v>37</v>
      </c>
      <c r="D927" s="97" t="s">
        <v>2683</v>
      </c>
      <c r="E927" s="97" t="s">
        <v>90</v>
      </c>
      <c r="F927" s="97" t="s">
        <v>2137</v>
      </c>
      <c r="G927" s="96" t="s">
        <v>980</v>
      </c>
      <c r="H927" s="98">
        <v>45844</v>
      </c>
      <c r="I927" s="96" t="s">
        <v>215</v>
      </c>
      <c r="J927" s="96">
        <v>2025</v>
      </c>
      <c r="K927" s="97" t="s">
        <v>77</v>
      </c>
      <c r="L927" s="97"/>
      <c r="M927" s="97" t="s">
        <v>72</v>
      </c>
      <c r="N927" s="96" t="s">
        <v>31</v>
      </c>
      <c r="O927" s="97" t="s">
        <v>32</v>
      </c>
      <c r="P927" s="98"/>
      <c r="Q927" s="96"/>
      <c r="R927" s="96"/>
      <c r="S927" s="96" t="s">
        <v>3196</v>
      </c>
      <c r="T927" s="96"/>
      <c r="U927" s="97"/>
      <c r="V927" s="97"/>
      <c r="W927" s="104" t="s">
        <v>112</v>
      </c>
      <c r="X927" s="104" t="s">
        <v>112</v>
      </c>
      <c r="Y927" s="98"/>
      <c r="Z927" s="97" t="s">
        <v>2223</v>
      </c>
      <c r="AA927" s="96" t="s">
        <v>34</v>
      </c>
      <c r="AB927" s="9">
        <f t="shared" ca="1" si="70"/>
        <v>467</v>
      </c>
      <c r="AC927" s="9" t="str">
        <f t="shared" ca="1" si="71"/>
        <v>Above 1 Year</v>
      </c>
      <c r="AD927" s="9" t="str">
        <f t="shared" ca="1" si="72"/>
        <v/>
      </c>
      <c r="AE927" s="9" t="str">
        <f t="shared" ca="1" si="73"/>
        <v/>
      </c>
      <c r="AF927" s="97"/>
      <c r="AG927" s="97" t="s">
        <v>4863</v>
      </c>
      <c r="AH927" s="97" t="str">
        <f t="shared" ca="1" si="74"/>
        <v>Above 1 Year</v>
      </c>
    </row>
    <row r="928" spans="1:34" s="24" customFormat="1" ht="25.5" customHeight="1" x14ac:dyDescent="0.25">
      <c r="A928" s="96">
        <v>927</v>
      </c>
      <c r="B928" s="61" t="s">
        <v>2808</v>
      </c>
      <c r="C928" s="97" t="s">
        <v>57</v>
      </c>
      <c r="D928" s="97" t="s">
        <v>2699</v>
      </c>
      <c r="E928" s="97" t="s">
        <v>105</v>
      </c>
      <c r="F928" s="97" t="s">
        <v>1953</v>
      </c>
      <c r="G928" s="96" t="s">
        <v>845</v>
      </c>
      <c r="H928" s="98">
        <v>45845</v>
      </c>
      <c r="I928" s="96" t="s">
        <v>215</v>
      </c>
      <c r="J928" s="96">
        <v>2025</v>
      </c>
      <c r="K928" s="97" t="s">
        <v>116</v>
      </c>
      <c r="L928" s="97"/>
      <c r="M928" s="97" t="s">
        <v>116</v>
      </c>
      <c r="N928" s="96" t="s">
        <v>116</v>
      </c>
      <c r="O928" s="97" t="s">
        <v>32</v>
      </c>
      <c r="P928" s="98"/>
      <c r="Q928" s="96"/>
      <c r="R928" s="96"/>
      <c r="S928" s="96" t="s">
        <v>3196</v>
      </c>
      <c r="T928" s="96"/>
      <c r="U928" s="97"/>
      <c r="V928" s="97"/>
      <c r="W928" s="104" t="s">
        <v>50</v>
      </c>
      <c r="X928" s="104" t="s">
        <v>50</v>
      </c>
      <c r="Y928" s="98"/>
      <c r="Z928" s="97" t="s">
        <v>2224</v>
      </c>
      <c r="AA928" s="96" t="s">
        <v>34</v>
      </c>
      <c r="AB928" s="9">
        <f t="shared" ca="1" si="70"/>
        <v>466</v>
      </c>
      <c r="AC928" s="9" t="str">
        <f t="shared" ca="1" si="71"/>
        <v>Above 1 Year</v>
      </c>
      <c r="AD928" s="9" t="str">
        <f t="shared" ca="1" si="72"/>
        <v/>
      </c>
      <c r="AE928" s="9" t="str">
        <f t="shared" ca="1" si="73"/>
        <v/>
      </c>
      <c r="AF928" s="97"/>
      <c r="AG928" s="97" t="s">
        <v>4864</v>
      </c>
      <c r="AH928" s="97" t="str">
        <f t="shared" ca="1" si="74"/>
        <v>Above 1 Year</v>
      </c>
    </row>
    <row r="929" spans="1:34" s="24" customFormat="1" ht="25.5" customHeight="1" x14ac:dyDescent="0.25">
      <c r="A929" s="96">
        <v>928</v>
      </c>
      <c r="B929" s="61" t="s">
        <v>2810</v>
      </c>
      <c r="C929" s="97" t="s">
        <v>62</v>
      </c>
      <c r="D929" s="97" t="s">
        <v>2669</v>
      </c>
      <c r="E929" s="97" t="s">
        <v>118</v>
      </c>
      <c r="F929" s="97" t="s">
        <v>1905</v>
      </c>
      <c r="G929" s="96" t="s">
        <v>1474</v>
      </c>
      <c r="H929" s="98">
        <v>45846</v>
      </c>
      <c r="I929" s="96" t="s">
        <v>215</v>
      </c>
      <c r="J929" s="96">
        <v>2025</v>
      </c>
      <c r="K929" s="97" t="s">
        <v>103</v>
      </c>
      <c r="L929" s="97"/>
      <c r="M929" s="97" t="s">
        <v>49</v>
      </c>
      <c r="N929" s="96" t="s">
        <v>31</v>
      </c>
      <c r="O929" s="97" t="s">
        <v>45</v>
      </c>
      <c r="P929" s="98"/>
      <c r="Q929" s="96"/>
      <c r="R929" s="96"/>
      <c r="S929" s="96" t="s">
        <v>3196</v>
      </c>
      <c r="T929" s="96"/>
      <c r="U929" s="97"/>
      <c r="V929" s="97"/>
      <c r="W929" s="104" t="s">
        <v>50</v>
      </c>
      <c r="X929" s="104" t="s">
        <v>50</v>
      </c>
      <c r="Y929" s="98"/>
      <c r="Z929" s="97" t="s">
        <v>2228</v>
      </c>
      <c r="AA929" s="96" t="s">
        <v>34</v>
      </c>
      <c r="AB929" s="9">
        <f t="shared" ca="1" si="70"/>
        <v>465</v>
      </c>
      <c r="AC929" s="9" t="str">
        <f t="shared" ca="1" si="71"/>
        <v>Above 1 Year</v>
      </c>
      <c r="AD929" s="9" t="str">
        <f t="shared" ca="1" si="72"/>
        <v/>
      </c>
      <c r="AE929" s="9" t="str">
        <f t="shared" ca="1" si="73"/>
        <v/>
      </c>
      <c r="AF929" s="97"/>
      <c r="AG929" s="97" t="s">
        <v>4865</v>
      </c>
      <c r="AH929" s="97" t="str">
        <f t="shared" ca="1" si="74"/>
        <v>Above 1 Year</v>
      </c>
    </row>
    <row r="930" spans="1:34" s="24" customFormat="1" ht="25.5" customHeight="1" x14ac:dyDescent="0.25">
      <c r="A930" s="96">
        <v>929</v>
      </c>
      <c r="B930" s="61" t="s">
        <v>2810</v>
      </c>
      <c r="C930" s="97">
        <v>0</v>
      </c>
      <c r="D930" s="97" t="s">
        <v>2689</v>
      </c>
      <c r="E930" s="97" t="s">
        <v>68</v>
      </c>
      <c r="F930" s="97" t="s">
        <v>2226</v>
      </c>
      <c r="G930" s="96" t="s">
        <v>845</v>
      </c>
      <c r="H930" s="98">
        <v>45846</v>
      </c>
      <c r="I930" s="96" t="s">
        <v>215</v>
      </c>
      <c r="J930" s="96">
        <v>2025</v>
      </c>
      <c r="K930" s="97" t="s">
        <v>116</v>
      </c>
      <c r="L930" s="97"/>
      <c r="M930" s="97" t="s">
        <v>116</v>
      </c>
      <c r="N930" s="96" t="s">
        <v>116</v>
      </c>
      <c r="O930" s="97" t="s">
        <v>32</v>
      </c>
      <c r="P930" s="98">
        <v>45965</v>
      </c>
      <c r="Q930" s="96" t="s">
        <v>191</v>
      </c>
      <c r="R930" s="96"/>
      <c r="S930" s="96" t="s">
        <v>3196</v>
      </c>
      <c r="T930" s="96"/>
      <c r="U930" s="97"/>
      <c r="V930" s="97"/>
      <c r="W930" s="104" t="s">
        <v>2664</v>
      </c>
      <c r="X930" s="104" t="s">
        <v>2664</v>
      </c>
      <c r="Y930" s="98">
        <v>45965</v>
      </c>
      <c r="Z930" s="97" t="s">
        <v>2227</v>
      </c>
      <c r="AA930" s="96" t="s">
        <v>34</v>
      </c>
      <c r="AB930" s="9">
        <f t="shared" ca="1" si="70"/>
        <v>465</v>
      </c>
      <c r="AC930" s="9" t="str">
        <f t="shared" ca="1" si="71"/>
        <v>Above 1 Year</v>
      </c>
      <c r="AD930" s="9">
        <f t="shared" ca="1" si="72"/>
        <v>346</v>
      </c>
      <c r="AE930" s="9" t="str">
        <f t="shared" ca="1" si="73"/>
        <v>Above 6 Months</v>
      </c>
      <c r="AF930" s="97"/>
      <c r="AG930" s="97" t="s">
        <v>4866</v>
      </c>
      <c r="AH930" s="97" t="str">
        <f t="shared" ca="1" si="74"/>
        <v>Above 1 Year</v>
      </c>
    </row>
    <row r="931" spans="1:34" s="24" customFormat="1" ht="25.5" customHeight="1" x14ac:dyDescent="0.25">
      <c r="A931" s="96">
        <v>930</v>
      </c>
      <c r="B931" s="61" t="s">
        <v>2810</v>
      </c>
      <c r="C931" s="97">
        <v>0</v>
      </c>
      <c r="D931" s="97" t="s">
        <v>2689</v>
      </c>
      <c r="E931" s="97" t="s">
        <v>68</v>
      </c>
      <c r="F931" s="97" t="s">
        <v>2231</v>
      </c>
      <c r="G931" s="96" t="s">
        <v>845</v>
      </c>
      <c r="H931" s="98">
        <v>45846</v>
      </c>
      <c r="I931" s="96" t="s">
        <v>215</v>
      </c>
      <c r="J931" s="96">
        <v>2025</v>
      </c>
      <c r="K931" s="97" t="s">
        <v>116</v>
      </c>
      <c r="L931" s="97"/>
      <c r="M931" s="97" t="s">
        <v>116</v>
      </c>
      <c r="N931" s="96" t="s">
        <v>116</v>
      </c>
      <c r="O931" s="97" t="s">
        <v>32</v>
      </c>
      <c r="P931" s="98"/>
      <c r="Q931" s="96"/>
      <c r="R931" s="96"/>
      <c r="S931" s="96" t="s">
        <v>3196</v>
      </c>
      <c r="T931" s="96"/>
      <c r="U931" s="97"/>
      <c r="V931" s="97"/>
      <c r="W931" s="104" t="s">
        <v>50</v>
      </c>
      <c r="X931" s="104" t="s">
        <v>50</v>
      </c>
      <c r="Y931" s="98"/>
      <c r="Z931" s="97" t="s">
        <v>2232</v>
      </c>
      <c r="AA931" s="96" t="s">
        <v>34</v>
      </c>
      <c r="AB931" s="9">
        <f t="shared" ca="1" si="70"/>
        <v>465</v>
      </c>
      <c r="AC931" s="9" t="str">
        <f t="shared" ca="1" si="71"/>
        <v>Above 1 Year</v>
      </c>
      <c r="AD931" s="9" t="str">
        <f t="shared" ca="1" si="72"/>
        <v/>
      </c>
      <c r="AE931" s="9" t="str">
        <f t="shared" ca="1" si="73"/>
        <v/>
      </c>
      <c r="AF931" s="97"/>
      <c r="AG931" s="97" t="s">
        <v>4867</v>
      </c>
      <c r="AH931" s="97" t="str">
        <f t="shared" ca="1" si="74"/>
        <v>Above 1 Year</v>
      </c>
    </row>
    <row r="932" spans="1:34" s="24" customFormat="1" ht="25.5" customHeight="1" x14ac:dyDescent="0.25">
      <c r="A932" s="96">
        <v>931</v>
      </c>
      <c r="B932" s="61" t="s">
        <v>2808</v>
      </c>
      <c r="C932" s="97" t="s">
        <v>41</v>
      </c>
      <c r="D932" s="97" t="s">
        <v>2686</v>
      </c>
      <c r="E932" s="97" t="s">
        <v>42</v>
      </c>
      <c r="F932" s="97" t="s">
        <v>2229</v>
      </c>
      <c r="G932" s="96" t="s">
        <v>2128</v>
      </c>
      <c r="H932" s="98">
        <v>45846</v>
      </c>
      <c r="I932" s="96" t="s">
        <v>215</v>
      </c>
      <c r="J932" s="96">
        <v>2025</v>
      </c>
      <c r="K932" s="97" t="s">
        <v>116</v>
      </c>
      <c r="L932" s="97"/>
      <c r="M932" s="97" t="s">
        <v>116</v>
      </c>
      <c r="N932" s="96" t="s">
        <v>116</v>
      </c>
      <c r="O932" s="97" t="s">
        <v>32</v>
      </c>
      <c r="P932" s="98"/>
      <c r="Q932" s="96"/>
      <c r="R932" s="96"/>
      <c r="S932" s="96" t="s">
        <v>3196</v>
      </c>
      <c r="T932" s="96"/>
      <c r="U932" s="97"/>
      <c r="V932" s="97"/>
      <c r="W932" s="104" t="s">
        <v>50</v>
      </c>
      <c r="X932" s="104" t="s">
        <v>50</v>
      </c>
      <c r="Y932" s="98"/>
      <c r="Z932" s="97" t="s">
        <v>2230</v>
      </c>
      <c r="AA932" s="96" t="s">
        <v>34</v>
      </c>
      <c r="AB932" s="9">
        <f t="shared" ca="1" si="70"/>
        <v>465</v>
      </c>
      <c r="AC932" s="9" t="str">
        <f t="shared" ca="1" si="71"/>
        <v>Above 1 Year</v>
      </c>
      <c r="AD932" s="9" t="str">
        <f t="shared" ca="1" si="72"/>
        <v/>
      </c>
      <c r="AE932" s="9" t="str">
        <f t="shared" ca="1" si="73"/>
        <v/>
      </c>
      <c r="AF932" s="97"/>
      <c r="AG932" s="97" t="s">
        <v>4868</v>
      </c>
      <c r="AH932" s="97" t="str">
        <f t="shared" ca="1" si="74"/>
        <v>Above 1 Year</v>
      </c>
    </row>
    <row r="933" spans="1:34" s="24" customFormat="1" ht="25.5" customHeight="1" x14ac:dyDescent="0.25">
      <c r="A933" s="96">
        <v>932</v>
      </c>
      <c r="B933" s="61" t="s">
        <v>2810</v>
      </c>
      <c r="C933" s="97">
        <v>0</v>
      </c>
      <c r="D933" s="97" t="s">
        <v>2689</v>
      </c>
      <c r="E933" s="97" t="s">
        <v>68</v>
      </c>
      <c r="F933" s="97" t="s">
        <v>2233</v>
      </c>
      <c r="G933" s="96" t="s">
        <v>845</v>
      </c>
      <c r="H933" s="98">
        <v>45847</v>
      </c>
      <c r="I933" s="96" t="s">
        <v>215</v>
      </c>
      <c r="J933" s="96">
        <v>2025</v>
      </c>
      <c r="K933" s="97" t="s">
        <v>116</v>
      </c>
      <c r="L933" s="97"/>
      <c r="M933" s="97" t="s">
        <v>116</v>
      </c>
      <c r="N933" s="96" t="s">
        <v>116</v>
      </c>
      <c r="O933" s="97" t="s">
        <v>32</v>
      </c>
      <c r="P933" s="98"/>
      <c r="Q933" s="96"/>
      <c r="R933" s="96"/>
      <c r="S933" s="96" t="s">
        <v>3196</v>
      </c>
      <c r="T933" s="96"/>
      <c r="U933" s="97"/>
      <c r="V933" s="97"/>
      <c r="W933" s="104" t="s">
        <v>141</v>
      </c>
      <c r="X933" s="104" t="s">
        <v>2664</v>
      </c>
      <c r="Y933" s="98">
        <v>46288</v>
      </c>
      <c r="Z933" s="97" t="s">
        <v>2234</v>
      </c>
      <c r="AA933" s="96" t="s">
        <v>34</v>
      </c>
      <c r="AB933" s="9">
        <f t="shared" ca="1" si="70"/>
        <v>464</v>
      </c>
      <c r="AC933" s="9" t="str">
        <f t="shared" ca="1" si="71"/>
        <v>Above 1 Year</v>
      </c>
      <c r="AD933" s="9">
        <f t="shared" ca="1" si="72"/>
        <v>23</v>
      </c>
      <c r="AE933" s="9" t="str">
        <f t="shared" ca="1" si="73"/>
        <v>Below 45 Days</v>
      </c>
      <c r="AF933" s="97"/>
      <c r="AG933" s="97" t="s">
        <v>4869</v>
      </c>
      <c r="AH933" s="97" t="str">
        <f t="shared" ca="1" si="74"/>
        <v>Above 1 Year</v>
      </c>
    </row>
    <row r="934" spans="1:34" s="24" customFormat="1" ht="25.5" customHeight="1" x14ac:dyDescent="0.25">
      <c r="A934" s="96">
        <v>933</v>
      </c>
      <c r="B934" s="61" t="s">
        <v>2660</v>
      </c>
      <c r="C934" s="97" t="s">
        <v>37</v>
      </c>
      <c r="D934" s="99" t="s">
        <v>2672</v>
      </c>
      <c r="E934" s="99" t="s">
        <v>38</v>
      </c>
      <c r="F934" s="99" t="s">
        <v>2193</v>
      </c>
      <c r="G934" s="100" t="s">
        <v>2236</v>
      </c>
      <c r="H934" s="101">
        <v>45849</v>
      </c>
      <c r="I934" s="100" t="s">
        <v>215</v>
      </c>
      <c r="J934" s="100">
        <v>2025</v>
      </c>
      <c r="K934" s="102" t="s">
        <v>108</v>
      </c>
      <c r="L934" s="99"/>
      <c r="M934" s="99" t="s">
        <v>54</v>
      </c>
      <c r="N934" s="100" t="s">
        <v>31</v>
      </c>
      <c r="O934" s="99" t="s">
        <v>45</v>
      </c>
      <c r="P934" s="101"/>
      <c r="Q934" s="100"/>
      <c r="R934" s="100"/>
      <c r="S934" s="96" t="s">
        <v>3196</v>
      </c>
      <c r="T934" s="100"/>
      <c r="U934" s="99"/>
      <c r="V934" s="99"/>
      <c r="W934" s="104" t="s">
        <v>137</v>
      </c>
      <c r="X934" s="104" t="s">
        <v>137</v>
      </c>
      <c r="Y934" s="98">
        <v>45868</v>
      </c>
      <c r="Z934" s="99" t="s">
        <v>2237</v>
      </c>
      <c r="AA934" s="100" t="s">
        <v>34</v>
      </c>
      <c r="AB934" s="9">
        <f t="shared" ca="1" si="70"/>
        <v>462</v>
      </c>
      <c r="AC934" s="9" t="str">
        <f t="shared" ca="1" si="71"/>
        <v>Above 1 Year</v>
      </c>
      <c r="AD934" s="9">
        <f t="shared" ca="1" si="72"/>
        <v>443</v>
      </c>
      <c r="AE934" s="9" t="str">
        <f t="shared" ca="1" si="73"/>
        <v>Above 1 Year</v>
      </c>
      <c r="AF934" s="100"/>
      <c r="AG934" s="97" t="s">
        <v>4870</v>
      </c>
      <c r="AH934" s="97" t="str">
        <f t="shared" ca="1" si="74"/>
        <v>Above 1 Year</v>
      </c>
    </row>
    <row r="935" spans="1:34" s="24" customFormat="1" ht="25.5" customHeight="1" x14ac:dyDescent="0.25">
      <c r="A935" s="96">
        <v>934</v>
      </c>
      <c r="B935" s="61" t="s">
        <v>2660</v>
      </c>
      <c r="C935" s="97" t="s">
        <v>37</v>
      </c>
      <c r="D935" s="97" t="s">
        <v>2683</v>
      </c>
      <c r="E935" s="97" t="s">
        <v>90</v>
      </c>
      <c r="F935" s="97" t="s">
        <v>2064</v>
      </c>
      <c r="G935" s="96" t="s">
        <v>1027</v>
      </c>
      <c r="H935" s="98">
        <v>45849</v>
      </c>
      <c r="I935" s="96" t="s">
        <v>215</v>
      </c>
      <c r="J935" s="96">
        <v>2025</v>
      </c>
      <c r="K935" s="97" t="s">
        <v>48</v>
      </c>
      <c r="L935" s="97"/>
      <c r="M935" s="97" t="s">
        <v>49</v>
      </c>
      <c r="N935" s="96" t="s">
        <v>31</v>
      </c>
      <c r="O935" s="97" t="s">
        <v>32</v>
      </c>
      <c r="P935" s="98"/>
      <c r="Q935" s="96"/>
      <c r="R935" s="96"/>
      <c r="S935" s="96" t="s">
        <v>3196</v>
      </c>
      <c r="T935" s="96"/>
      <c r="U935" s="97"/>
      <c r="V935" s="97"/>
      <c r="W935" s="104" t="s">
        <v>112</v>
      </c>
      <c r="X935" s="104" t="s">
        <v>112</v>
      </c>
      <c r="Y935" s="98"/>
      <c r="Z935" s="97" t="s">
        <v>2238</v>
      </c>
      <c r="AA935" s="96" t="s">
        <v>34</v>
      </c>
      <c r="AB935" s="9">
        <f t="shared" ca="1" si="70"/>
        <v>462</v>
      </c>
      <c r="AC935" s="9" t="str">
        <f t="shared" ca="1" si="71"/>
        <v>Above 1 Year</v>
      </c>
      <c r="AD935" s="9" t="str">
        <f t="shared" ca="1" si="72"/>
        <v/>
      </c>
      <c r="AE935" s="9" t="str">
        <f t="shared" ca="1" si="73"/>
        <v/>
      </c>
      <c r="AF935" s="97"/>
      <c r="AG935" s="97" t="s">
        <v>4871</v>
      </c>
      <c r="AH935" s="97" t="str">
        <f t="shared" ca="1" si="74"/>
        <v>Above 1 Year</v>
      </c>
    </row>
    <row r="936" spans="1:34" s="24" customFormat="1" ht="25.5" customHeight="1" x14ac:dyDescent="0.25">
      <c r="A936" s="96">
        <v>935</v>
      </c>
      <c r="B936" s="61" t="s">
        <v>2660</v>
      </c>
      <c r="C936" s="97" t="s">
        <v>37</v>
      </c>
      <c r="D936" s="97" t="s">
        <v>2683</v>
      </c>
      <c r="E936" s="97" t="s">
        <v>90</v>
      </c>
      <c r="F936" s="97" t="s">
        <v>2073</v>
      </c>
      <c r="G936" s="96" t="s">
        <v>980</v>
      </c>
      <c r="H936" s="98">
        <v>45849</v>
      </c>
      <c r="I936" s="96" t="s">
        <v>215</v>
      </c>
      <c r="J936" s="96">
        <v>2025</v>
      </c>
      <c r="K936" s="97" t="s">
        <v>77</v>
      </c>
      <c r="L936" s="97"/>
      <c r="M936" s="97" t="s">
        <v>72</v>
      </c>
      <c r="N936" s="96" t="s">
        <v>31</v>
      </c>
      <c r="O936" s="97" t="s">
        <v>32</v>
      </c>
      <c r="P936" s="98">
        <v>45923</v>
      </c>
      <c r="Q936" s="96"/>
      <c r="R936" s="96"/>
      <c r="S936" s="96" t="s">
        <v>3196</v>
      </c>
      <c r="T936" s="96"/>
      <c r="U936" s="97"/>
      <c r="V936" s="97"/>
      <c r="W936" s="104" t="s">
        <v>33</v>
      </c>
      <c r="X936" s="104" t="s">
        <v>33</v>
      </c>
      <c r="Y936" s="98">
        <v>45923</v>
      </c>
      <c r="Z936" s="97" t="s">
        <v>2239</v>
      </c>
      <c r="AA936" s="96" t="s">
        <v>34</v>
      </c>
      <c r="AB936" s="9">
        <f t="shared" ca="1" si="70"/>
        <v>462</v>
      </c>
      <c r="AC936" s="9" t="str">
        <f t="shared" ca="1" si="71"/>
        <v>Above 1 Year</v>
      </c>
      <c r="AD936" s="9">
        <f t="shared" ca="1" si="72"/>
        <v>388</v>
      </c>
      <c r="AE936" s="9" t="str">
        <f t="shared" ca="1" si="73"/>
        <v>Above 1 Year</v>
      </c>
      <c r="AF936" s="97"/>
      <c r="AG936" s="97" t="s">
        <v>4872</v>
      </c>
      <c r="AH936" s="97" t="str">
        <f t="shared" si="74"/>
        <v/>
      </c>
    </row>
    <row r="937" spans="1:34" s="24" customFormat="1" ht="25.5" customHeight="1" x14ac:dyDescent="0.25">
      <c r="A937" s="96">
        <v>936</v>
      </c>
      <c r="B937" s="61" t="s">
        <v>2660</v>
      </c>
      <c r="C937" s="97" t="s">
        <v>37</v>
      </c>
      <c r="D937" s="97" t="s">
        <v>2671</v>
      </c>
      <c r="E937" s="97" t="s">
        <v>38</v>
      </c>
      <c r="F937" s="97" t="s">
        <v>2240</v>
      </c>
      <c r="G937" s="96" t="s">
        <v>1315</v>
      </c>
      <c r="H937" s="98">
        <v>45850</v>
      </c>
      <c r="I937" s="96" t="s">
        <v>215</v>
      </c>
      <c r="J937" s="96">
        <v>2025</v>
      </c>
      <c r="K937" s="97" t="s">
        <v>70</v>
      </c>
      <c r="L937" s="97"/>
      <c r="M937" s="97" t="s">
        <v>70</v>
      </c>
      <c r="N937" s="96" t="s">
        <v>70</v>
      </c>
      <c r="O937" s="97" t="s">
        <v>32</v>
      </c>
      <c r="P937" s="98"/>
      <c r="Q937" s="96"/>
      <c r="R937" s="96"/>
      <c r="S937" s="96" t="s">
        <v>3196</v>
      </c>
      <c r="T937" s="96"/>
      <c r="U937" s="97"/>
      <c r="V937" s="97"/>
      <c r="W937" s="104" t="s">
        <v>173</v>
      </c>
      <c r="X937" s="104" t="s">
        <v>173</v>
      </c>
      <c r="Y937" s="98">
        <v>45871</v>
      </c>
      <c r="Z937" s="97" t="s">
        <v>2241</v>
      </c>
      <c r="AA937" s="96" t="s">
        <v>34</v>
      </c>
      <c r="AB937" s="9">
        <f t="shared" ca="1" si="70"/>
        <v>461</v>
      </c>
      <c r="AC937" s="9" t="str">
        <f t="shared" ca="1" si="71"/>
        <v>Above 1 Year</v>
      </c>
      <c r="AD937" s="9">
        <f t="shared" ca="1" si="72"/>
        <v>440</v>
      </c>
      <c r="AE937" s="9" t="str">
        <f t="shared" ca="1" si="73"/>
        <v>Above 1 Year</v>
      </c>
      <c r="AF937" s="97"/>
      <c r="AG937" s="97" t="s">
        <v>4873</v>
      </c>
      <c r="AH937" s="97" t="str">
        <f t="shared" ca="1" si="74"/>
        <v>Above 1 Year</v>
      </c>
    </row>
    <row r="938" spans="1:34" s="24" customFormat="1" ht="25.5" customHeight="1" x14ac:dyDescent="0.25">
      <c r="A938" s="96">
        <v>937</v>
      </c>
      <c r="B938" s="61" t="s">
        <v>2810</v>
      </c>
      <c r="C938" s="97" t="s">
        <v>62</v>
      </c>
      <c r="D938" s="97" t="s">
        <v>2687</v>
      </c>
      <c r="E938" s="97" t="s">
        <v>118</v>
      </c>
      <c r="F938" s="97" t="s">
        <v>1467</v>
      </c>
      <c r="G938" s="96" t="s">
        <v>2242</v>
      </c>
      <c r="H938" s="98">
        <v>45850</v>
      </c>
      <c r="I938" s="96" t="s">
        <v>215</v>
      </c>
      <c r="J938" s="96">
        <v>2025</v>
      </c>
      <c r="K938" s="97" t="s">
        <v>39</v>
      </c>
      <c r="L938" s="97"/>
      <c r="M938" s="97" t="s">
        <v>39</v>
      </c>
      <c r="N938" s="96" t="s">
        <v>31</v>
      </c>
      <c r="O938" s="97" t="s">
        <v>32</v>
      </c>
      <c r="P938" s="98">
        <v>46002</v>
      </c>
      <c r="Q938" s="96"/>
      <c r="R938" s="96"/>
      <c r="S938" s="96" t="s">
        <v>7126</v>
      </c>
      <c r="T938" s="96"/>
      <c r="U938" s="97"/>
      <c r="V938" s="97"/>
      <c r="W938" s="104" t="s">
        <v>33</v>
      </c>
      <c r="X938" s="104" t="s">
        <v>2923</v>
      </c>
      <c r="Y938" s="98"/>
      <c r="Z938" s="97" t="s">
        <v>2243</v>
      </c>
      <c r="AA938" s="96" t="s">
        <v>34</v>
      </c>
      <c r="AB938" s="9" t="str">
        <f t="shared" ca="1" si="70"/>
        <v/>
      </c>
      <c r="AC938" s="9" t="str">
        <f t="shared" si="71"/>
        <v/>
      </c>
      <c r="AD938" s="9" t="str">
        <f t="shared" ca="1" si="72"/>
        <v/>
      </c>
      <c r="AE938" s="9" t="str">
        <f t="shared" ca="1" si="73"/>
        <v/>
      </c>
      <c r="AF938" s="97"/>
      <c r="AG938" s="97" t="s">
        <v>4874</v>
      </c>
      <c r="AH938" s="97" t="str">
        <f t="shared" si="74"/>
        <v/>
      </c>
    </row>
    <row r="939" spans="1:34" s="24" customFormat="1" ht="25.5" customHeight="1" x14ac:dyDescent="0.25">
      <c r="A939" s="96">
        <v>938</v>
      </c>
      <c r="B939" s="61" t="s">
        <v>2810</v>
      </c>
      <c r="C939" s="97">
        <v>0</v>
      </c>
      <c r="D939" s="97" t="s">
        <v>2689</v>
      </c>
      <c r="E939" s="97" t="s">
        <v>68</v>
      </c>
      <c r="F939" s="97" t="s">
        <v>2245</v>
      </c>
      <c r="G939" s="96" t="s">
        <v>901</v>
      </c>
      <c r="H939" s="98">
        <v>45852</v>
      </c>
      <c r="I939" s="96" t="s">
        <v>215</v>
      </c>
      <c r="J939" s="96">
        <v>2025</v>
      </c>
      <c r="K939" s="97" t="s">
        <v>116</v>
      </c>
      <c r="L939" s="97"/>
      <c r="M939" s="97" t="s">
        <v>116</v>
      </c>
      <c r="N939" s="96" t="s">
        <v>116</v>
      </c>
      <c r="O939" s="97" t="s">
        <v>32</v>
      </c>
      <c r="P939" s="98"/>
      <c r="Q939" s="96"/>
      <c r="R939" s="96"/>
      <c r="S939" s="96" t="s">
        <v>3196</v>
      </c>
      <c r="T939" s="96"/>
      <c r="U939" s="97"/>
      <c r="V939" s="97"/>
      <c r="W939" s="104" t="s">
        <v>50</v>
      </c>
      <c r="X939" s="104" t="s">
        <v>50</v>
      </c>
      <c r="Y939" s="98"/>
      <c r="Z939" s="97" t="s">
        <v>2246</v>
      </c>
      <c r="AA939" s="96" t="s">
        <v>34</v>
      </c>
      <c r="AB939" s="9">
        <f t="shared" ca="1" si="70"/>
        <v>459</v>
      </c>
      <c r="AC939" s="9" t="str">
        <f t="shared" ca="1" si="71"/>
        <v>Above 1 Year</v>
      </c>
      <c r="AD939" s="9" t="str">
        <f t="shared" ca="1" si="72"/>
        <v/>
      </c>
      <c r="AE939" s="9" t="str">
        <f t="shared" ca="1" si="73"/>
        <v/>
      </c>
      <c r="AF939" s="97"/>
      <c r="AG939" s="97" t="s">
        <v>4875</v>
      </c>
      <c r="AH939" s="97" t="str">
        <f t="shared" ca="1" si="74"/>
        <v>Above 1 Year</v>
      </c>
    </row>
    <row r="940" spans="1:34" s="24" customFormat="1" ht="25.5" customHeight="1" x14ac:dyDescent="0.25">
      <c r="A940" s="96">
        <v>939</v>
      </c>
      <c r="B940" s="61" t="s">
        <v>2810</v>
      </c>
      <c r="C940" s="97">
        <v>0</v>
      </c>
      <c r="D940" s="97" t="s">
        <v>2689</v>
      </c>
      <c r="E940" s="97" t="s">
        <v>68</v>
      </c>
      <c r="F940" s="97" t="s">
        <v>2251</v>
      </c>
      <c r="G940" s="96" t="s">
        <v>845</v>
      </c>
      <c r="H940" s="98">
        <v>45852</v>
      </c>
      <c r="I940" s="96" t="s">
        <v>215</v>
      </c>
      <c r="J940" s="96">
        <v>2025</v>
      </c>
      <c r="K940" s="97" t="s">
        <v>116</v>
      </c>
      <c r="L940" s="97"/>
      <c r="M940" s="97" t="s">
        <v>116</v>
      </c>
      <c r="N940" s="96" t="s">
        <v>116</v>
      </c>
      <c r="O940" s="97" t="s">
        <v>32</v>
      </c>
      <c r="P940" s="98"/>
      <c r="Q940" s="96"/>
      <c r="R940" s="96"/>
      <c r="S940" s="96" t="s">
        <v>3196</v>
      </c>
      <c r="T940" s="96"/>
      <c r="U940" s="97"/>
      <c r="V940" s="97"/>
      <c r="W940" s="104" t="s">
        <v>50</v>
      </c>
      <c r="X940" s="104" t="s">
        <v>50</v>
      </c>
      <c r="Y940" s="98"/>
      <c r="Z940" s="97" t="s">
        <v>2252</v>
      </c>
      <c r="AA940" s="96" t="s">
        <v>34</v>
      </c>
      <c r="AB940" s="9">
        <f t="shared" ca="1" si="70"/>
        <v>459</v>
      </c>
      <c r="AC940" s="9" t="str">
        <f t="shared" ca="1" si="71"/>
        <v>Above 1 Year</v>
      </c>
      <c r="AD940" s="9" t="str">
        <f t="shared" ca="1" si="72"/>
        <v/>
      </c>
      <c r="AE940" s="9" t="str">
        <f t="shared" ca="1" si="73"/>
        <v/>
      </c>
      <c r="AF940" s="97"/>
      <c r="AG940" s="97" t="s">
        <v>4876</v>
      </c>
      <c r="AH940" s="97" t="str">
        <f t="shared" ca="1" si="74"/>
        <v>Above 1 Year</v>
      </c>
    </row>
    <row r="941" spans="1:34" s="24" customFormat="1" ht="25.5" customHeight="1" x14ac:dyDescent="0.25">
      <c r="A941" s="96">
        <v>940</v>
      </c>
      <c r="B941" s="61" t="s">
        <v>2808</v>
      </c>
      <c r="C941" s="97" t="s">
        <v>41</v>
      </c>
      <c r="D941" s="97" t="s">
        <v>2701</v>
      </c>
      <c r="E941" s="97" t="s">
        <v>42</v>
      </c>
      <c r="F941" s="97" t="s">
        <v>2247</v>
      </c>
      <c r="G941" s="96" t="s">
        <v>2248</v>
      </c>
      <c r="H941" s="98">
        <v>45852</v>
      </c>
      <c r="I941" s="96" t="s">
        <v>215</v>
      </c>
      <c r="J941" s="96">
        <v>2025</v>
      </c>
      <c r="K941" s="97" t="s">
        <v>75</v>
      </c>
      <c r="L941" s="97"/>
      <c r="M941" s="97" t="s">
        <v>54</v>
      </c>
      <c r="N941" s="96" t="s">
        <v>31</v>
      </c>
      <c r="O941" s="97" t="s">
        <v>32</v>
      </c>
      <c r="P941" s="98">
        <v>46017</v>
      </c>
      <c r="Q941" s="96"/>
      <c r="R941" s="96"/>
      <c r="S941" s="96" t="s">
        <v>3196</v>
      </c>
      <c r="T941" s="96"/>
      <c r="U941" s="97"/>
      <c r="V941" s="97"/>
      <c r="W941" s="104" t="s">
        <v>33</v>
      </c>
      <c r="X941" s="104" t="s">
        <v>33</v>
      </c>
      <c r="Y941" s="98">
        <v>46017</v>
      </c>
      <c r="Z941" s="97" t="s">
        <v>2249</v>
      </c>
      <c r="AA941" s="96" t="s">
        <v>34</v>
      </c>
      <c r="AB941" s="9">
        <f t="shared" ca="1" si="70"/>
        <v>459</v>
      </c>
      <c r="AC941" s="9" t="str">
        <f t="shared" ca="1" si="71"/>
        <v>Above 1 Year</v>
      </c>
      <c r="AD941" s="9">
        <f t="shared" ca="1" si="72"/>
        <v>294</v>
      </c>
      <c r="AE941" s="9" t="str">
        <f t="shared" ca="1" si="73"/>
        <v>Above 6 Months</v>
      </c>
      <c r="AF941" s="97"/>
      <c r="AG941" s="97" t="s">
        <v>4877</v>
      </c>
      <c r="AH941" s="97" t="str">
        <f t="shared" si="74"/>
        <v/>
      </c>
    </row>
    <row r="942" spans="1:34" s="24" customFormat="1" ht="25.5" customHeight="1" x14ac:dyDescent="0.25">
      <c r="A942" s="96">
        <v>941</v>
      </c>
      <c r="B942" s="61" t="s">
        <v>2810</v>
      </c>
      <c r="C942" s="97">
        <v>0</v>
      </c>
      <c r="D942" s="97" t="s">
        <v>2688</v>
      </c>
      <c r="E942" s="97" t="s">
        <v>68</v>
      </c>
      <c r="F942" s="97" t="s">
        <v>2255</v>
      </c>
      <c r="G942" s="96" t="s">
        <v>2256</v>
      </c>
      <c r="H942" s="98">
        <v>45853</v>
      </c>
      <c r="I942" s="96" t="s">
        <v>215</v>
      </c>
      <c r="J942" s="96">
        <v>2025</v>
      </c>
      <c r="K942" s="97" t="s">
        <v>53</v>
      </c>
      <c r="L942" s="97"/>
      <c r="M942" s="97" t="s">
        <v>54</v>
      </c>
      <c r="N942" s="96" t="s">
        <v>31</v>
      </c>
      <c r="O942" s="97" t="s">
        <v>32</v>
      </c>
      <c r="P942" s="98">
        <v>45897</v>
      </c>
      <c r="Q942" s="96"/>
      <c r="R942" s="96"/>
      <c r="S942" s="96" t="s">
        <v>3196</v>
      </c>
      <c r="T942" s="96"/>
      <c r="U942" s="97"/>
      <c r="V942" s="97"/>
      <c r="W942" s="104" t="s">
        <v>33</v>
      </c>
      <c r="X942" s="104" t="s">
        <v>33</v>
      </c>
      <c r="Y942" s="98">
        <v>45897</v>
      </c>
      <c r="Z942" s="97" t="s">
        <v>2257</v>
      </c>
      <c r="AA942" s="96" t="s">
        <v>34</v>
      </c>
      <c r="AB942" s="9">
        <f t="shared" ca="1" si="70"/>
        <v>458</v>
      </c>
      <c r="AC942" s="9" t="str">
        <f t="shared" ca="1" si="71"/>
        <v>Above 1 Year</v>
      </c>
      <c r="AD942" s="9">
        <f t="shared" ca="1" si="72"/>
        <v>414</v>
      </c>
      <c r="AE942" s="9" t="str">
        <f t="shared" ca="1" si="73"/>
        <v>Above 1 Year</v>
      </c>
      <c r="AF942" s="97"/>
      <c r="AG942" s="97" t="s">
        <v>4878</v>
      </c>
      <c r="AH942" s="97" t="str">
        <f t="shared" si="74"/>
        <v/>
      </c>
    </row>
    <row r="943" spans="1:34" s="24" customFormat="1" ht="25.5" customHeight="1" x14ac:dyDescent="0.25">
      <c r="A943" s="96">
        <v>942</v>
      </c>
      <c r="B943" s="61" t="s">
        <v>2660</v>
      </c>
      <c r="C943" s="97">
        <v>0</v>
      </c>
      <c r="D943" s="97" t="s">
        <v>2711</v>
      </c>
      <c r="E943" s="97" t="s">
        <v>28</v>
      </c>
      <c r="F943" s="97" t="s">
        <v>2001</v>
      </c>
      <c r="G943" s="96" t="s">
        <v>1027</v>
      </c>
      <c r="H943" s="98">
        <v>45853</v>
      </c>
      <c r="I943" s="96" t="s">
        <v>215</v>
      </c>
      <c r="J943" s="96">
        <v>2025</v>
      </c>
      <c r="K943" s="97" t="s">
        <v>48</v>
      </c>
      <c r="L943" s="97"/>
      <c r="M943" s="97" t="s">
        <v>49</v>
      </c>
      <c r="N943" s="96" t="s">
        <v>31</v>
      </c>
      <c r="O943" s="97" t="s">
        <v>32</v>
      </c>
      <c r="P943" s="98"/>
      <c r="Q943" s="96"/>
      <c r="R943" s="96"/>
      <c r="S943" s="96" t="s">
        <v>3196</v>
      </c>
      <c r="T943" s="96"/>
      <c r="U943" s="97"/>
      <c r="V943" s="97"/>
      <c r="W943" s="104" t="s">
        <v>112</v>
      </c>
      <c r="X943" s="104" t="s">
        <v>112</v>
      </c>
      <c r="Y943" s="98"/>
      <c r="Z943" s="97" t="s">
        <v>2254</v>
      </c>
      <c r="AA943" s="96" t="s">
        <v>34</v>
      </c>
      <c r="AB943" s="9">
        <f t="shared" ca="1" si="70"/>
        <v>458</v>
      </c>
      <c r="AC943" s="9" t="str">
        <f t="shared" ca="1" si="71"/>
        <v>Above 1 Year</v>
      </c>
      <c r="AD943" s="9" t="str">
        <f t="shared" ca="1" si="72"/>
        <v/>
      </c>
      <c r="AE943" s="9" t="str">
        <f t="shared" ca="1" si="73"/>
        <v/>
      </c>
      <c r="AF943" s="97"/>
      <c r="AG943" s="97" t="s">
        <v>4879</v>
      </c>
      <c r="AH943" s="97" t="str">
        <f t="shared" ca="1" si="74"/>
        <v>Above 1 Year</v>
      </c>
    </row>
    <row r="944" spans="1:34" s="24" customFormat="1" ht="25.5" customHeight="1" x14ac:dyDescent="0.25">
      <c r="A944" s="96">
        <v>943</v>
      </c>
      <c r="B944" s="61" t="s">
        <v>2660</v>
      </c>
      <c r="C944" s="97" t="s">
        <v>183</v>
      </c>
      <c r="D944" s="97" t="s">
        <v>2713</v>
      </c>
      <c r="E944" s="97" t="s">
        <v>74</v>
      </c>
      <c r="F944" s="97" t="s">
        <v>2083</v>
      </c>
      <c r="G944" s="96" t="s">
        <v>600</v>
      </c>
      <c r="H944" s="98">
        <v>45853</v>
      </c>
      <c r="I944" s="96" t="s">
        <v>215</v>
      </c>
      <c r="J944" s="96">
        <v>2025</v>
      </c>
      <c r="K944" s="97" t="s">
        <v>48</v>
      </c>
      <c r="L944" s="97"/>
      <c r="M944" s="97" t="s">
        <v>49</v>
      </c>
      <c r="N944" s="96" t="s">
        <v>31</v>
      </c>
      <c r="O944" s="97" t="s">
        <v>32</v>
      </c>
      <c r="P944" s="98"/>
      <c r="Q944" s="96"/>
      <c r="R944" s="96"/>
      <c r="S944" s="96" t="s">
        <v>3196</v>
      </c>
      <c r="T944" s="96"/>
      <c r="U944" s="97"/>
      <c r="V944" s="97"/>
      <c r="W944" s="104" t="s">
        <v>33</v>
      </c>
      <c r="X944" s="104" t="s">
        <v>33</v>
      </c>
      <c r="Y944" s="98">
        <v>46210</v>
      </c>
      <c r="Z944" s="97" t="s">
        <v>2258</v>
      </c>
      <c r="AA944" s="96" t="s">
        <v>34</v>
      </c>
      <c r="AB944" s="9">
        <f t="shared" ca="1" si="70"/>
        <v>458</v>
      </c>
      <c r="AC944" s="9" t="str">
        <f t="shared" ca="1" si="71"/>
        <v>Above 1 Year</v>
      </c>
      <c r="AD944" s="9">
        <f t="shared" ca="1" si="72"/>
        <v>101</v>
      </c>
      <c r="AE944" s="9" t="str">
        <f t="shared" ca="1" si="73"/>
        <v>Above 3 Months</v>
      </c>
      <c r="AF944" s="97"/>
      <c r="AG944" s="97" t="s">
        <v>4880</v>
      </c>
      <c r="AH944" s="97" t="str">
        <f t="shared" si="74"/>
        <v/>
      </c>
    </row>
    <row r="945" spans="1:34" s="24" customFormat="1" ht="25.5" customHeight="1" x14ac:dyDescent="0.25">
      <c r="A945" s="96">
        <v>944</v>
      </c>
      <c r="B945" s="61" t="s">
        <v>2810</v>
      </c>
      <c r="C945" s="97">
        <v>0</v>
      </c>
      <c r="D945" s="97" t="s">
        <v>2688</v>
      </c>
      <c r="E945" s="97" t="s">
        <v>68</v>
      </c>
      <c r="F945" s="97" t="s">
        <v>2261</v>
      </c>
      <c r="G945" s="96" t="s">
        <v>1276</v>
      </c>
      <c r="H945" s="98">
        <v>45854</v>
      </c>
      <c r="I945" s="96" t="s">
        <v>215</v>
      </c>
      <c r="J945" s="96">
        <v>2025</v>
      </c>
      <c r="K945" s="97" t="s">
        <v>39</v>
      </c>
      <c r="L945" s="97"/>
      <c r="M945" s="97" t="s">
        <v>39</v>
      </c>
      <c r="N945" s="96" t="s">
        <v>31</v>
      </c>
      <c r="O945" s="97" t="s">
        <v>32</v>
      </c>
      <c r="P945" s="98"/>
      <c r="Q945" s="96"/>
      <c r="R945" s="96"/>
      <c r="S945" s="96" t="s">
        <v>3196</v>
      </c>
      <c r="T945" s="96"/>
      <c r="U945" s="97"/>
      <c r="V945" s="97"/>
      <c r="W945" s="104" t="s">
        <v>50</v>
      </c>
      <c r="X945" s="104" t="s">
        <v>50</v>
      </c>
      <c r="Y945" s="98"/>
      <c r="Z945" s="97" t="s">
        <v>2262</v>
      </c>
      <c r="AA945" s="96" t="s">
        <v>34</v>
      </c>
      <c r="AB945" s="9">
        <f t="shared" ca="1" si="70"/>
        <v>457</v>
      </c>
      <c r="AC945" s="9" t="str">
        <f t="shared" ca="1" si="71"/>
        <v>Above 1 Year</v>
      </c>
      <c r="AD945" s="9" t="str">
        <f t="shared" ca="1" si="72"/>
        <v/>
      </c>
      <c r="AE945" s="9" t="str">
        <f t="shared" ca="1" si="73"/>
        <v/>
      </c>
      <c r="AF945" s="97"/>
      <c r="AG945" s="97" t="s">
        <v>4881</v>
      </c>
      <c r="AH945" s="97" t="str">
        <f t="shared" ca="1" si="74"/>
        <v>Above 1 Year</v>
      </c>
    </row>
    <row r="946" spans="1:34" s="24" customFormat="1" ht="25.5" customHeight="1" x14ac:dyDescent="0.25">
      <c r="A946" s="96">
        <v>945</v>
      </c>
      <c r="B946" s="61" t="s">
        <v>2808</v>
      </c>
      <c r="C946" s="97" t="s">
        <v>2661</v>
      </c>
      <c r="D946" s="97" t="s">
        <v>2692</v>
      </c>
      <c r="E946" s="97" t="s">
        <v>89</v>
      </c>
      <c r="F946" s="97" t="s">
        <v>2176</v>
      </c>
      <c r="G946" s="96" t="s">
        <v>2259</v>
      </c>
      <c r="H946" s="98">
        <v>45854</v>
      </c>
      <c r="I946" s="96" t="s">
        <v>215</v>
      </c>
      <c r="J946" s="96">
        <v>2025</v>
      </c>
      <c r="K946" s="97" t="s">
        <v>115</v>
      </c>
      <c r="L946" s="97"/>
      <c r="M946" s="97" t="s">
        <v>154</v>
      </c>
      <c r="N946" s="96" t="s">
        <v>31</v>
      </c>
      <c r="O946" s="97" t="s">
        <v>32</v>
      </c>
      <c r="P946" s="98">
        <v>45881</v>
      </c>
      <c r="Q946" s="96"/>
      <c r="R946" s="96"/>
      <c r="S946" s="96" t="s">
        <v>3196</v>
      </c>
      <c r="T946" s="96"/>
      <c r="U946" s="97"/>
      <c r="V946" s="97"/>
      <c r="W946" s="104" t="s">
        <v>33</v>
      </c>
      <c r="X946" s="104" t="s">
        <v>33</v>
      </c>
      <c r="Y946" s="98">
        <v>45881</v>
      </c>
      <c r="Z946" s="97" t="s">
        <v>2260</v>
      </c>
      <c r="AA946" s="96" t="s">
        <v>34</v>
      </c>
      <c r="AB946" s="9">
        <f t="shared" ca="1" si="70"/>
        <v>457</v>
      </c>
      <c r="AC946" s="9" t="str">
        <f t="shared" ca="1" si="71"/>
        <v>Above 1 Year</v>
      </c>
      <c r="AD946" s="9">
        <f t="shared" ca="1" si="72"/>
        <v>430</v>
      </c>
      <c r="AE946" s="9" t="str">
        <f t="shared" ca="1" si="73"/>
        <v>Above 1 Year</v>
      </c>
      <c r="AF946" s="97"/>
      <c r="AG946" s="97" t="s">
        <v>4882</v>
      </c>
      <c r="AH946" s="97" t="str">
        <f t="shared" si="74"/>
        <v/>
      </c>
    </row>
    <row r="947" spans="1:34" s="24" customFormat="1" ht="25.5" customHeight="1" x14ac:dyDescent="0.25">
      <c r="A947" s="96">
        <v>946</v>
      </c>
      <c r="B947" s="61" t="s">
        <v>2808</v>
      </c>
      <c r="C947" s="97" t="s">
        <v>41</v>
      </c>
      <c r="D947" s="97" t="s">
        <v>2686</v>
      </c>
      <c r="E947" s="97" t="s">
        <v>42</v>
      </c>
      <c r="F947" s="97" t="s">
        <v>2263</v>
      </c>
      <c r="G947" s="96" t="s">
        <v>2128</v>
      </c>
      <c r="H947" s="98">
        <v>45855</v>
      </c>
      <c r="I947" s="96" t="s">
        <v>215</v>
      </c>
      <c r="J947" s="96">
        <v>2025</v>
      </c>
      <c r="K947" s="97" t="s">
        <v>116</v>
      </c>
      <c r="L947" s="97"/>
      <c r="M947" s="97" t="s">
        <v>116</v>
      </c>
      <c r="N947" s="96" t="s">
        <v>116</v>
      </c>
      <c r="O947" s="97" t="s">
        <v>32</v>
      </c>
      <c r="P947" s="98"/>
      <c r="Q947" s="96"/>
      <c r="R947" s="96"/>
      <c r="S947" s="96" t="s">
        <v>3196</v>
      </c>
      <c r="T947" s="96"/>
      <c r="U947" s="97"/>
      <c r="V947" s="97"/>
      <c r="W947" s="104" t="s">
        <v>50</v>
      </c>
      <c r="X947" s="104" t="s">
        <v>50</v>
      </c>
      <c r="Y947" s="98"/>
      <c r="Z947" s="97" t="s">
        <v>2264</v>
      </c>
      <c r="AA947" s="96" t="s">
        <v>34</v>
      </c>
      <c r="AB947" s="9">
        <f t="shared" ca="1" si="70"/>
        <v>456</v>
      </c>
      <c r="AC947" s="9" t="str">
        <f t="shared" ca="1" si="71"/>
        <v>Above 1 Year</v>
      </c>
      <c r="AD947" s="9" t="str">
        <f t="shared" ca="1" si="72"/>
        <v/>
      </c>
      <c r="AE947" s="9" t="str">
        <f t="shared" ca="1" si="73"/>
        <v/>
      </c>
      <c r="AF947" s="97"/>
      <c r="AG947" s="97" t="s">
        <v>4883</v>
      </c>
      <c r="AH947" s="97" t="str">
        <f t="shared" ca="1" si="74"/>
        <v>Above 1 Year</v>
      </c>
    </row>
    <row r="948" spans="1:34" s="24" customFormat="1" ht="25.5" customHeight="1" x14ac:dyDescent="0.25">
      <c r="A948" s="96">
        <v>947</v>
      </c>
      <c r="B948" s="61" t="s">
        <v>2660</v>
      </c>
      <c r="C948" s="97" t="s">
        <v>37</v>
      </c>
      <c r="D948" s="97" t="s">
        <v>2671</v>
      </c>
      <c r="E948" s="97" t="s">
        <v>38</v>
      </c>
      <c r="F948" s="97" t="s">
        <v>2266</v>
      </c>
      <c r="G948" s="96" t="s">
        <v>1449</v>
      </c>
      <c r="H948" s="98">
        <v>45856</v>
      </c>
      <c r="I948" s="96" t="s">
        <v>215</v>
      </c>
      <c r="J948" s="96">
        <v>2025</v>
      </c>
      <c r="K948" s="97" t="s">
        <v>48</v>
      </c>
      <c r="L948" s="97"/>
      <c r="M948" s="97" t="s">
        <v>49</v>
      </c>
      <c r="N948" s="96" t="s">
        <v>31</v>
      </c>
      <c r="O948" s="97" t="s">
        <v>32</v>
      </c>
      <c r="P948" s="98"/>
      <c r="Q948" s="96"/>
      <c r="R948" s="96"/>
      <c r="S948" s="96" t="s">
        <v>3196</v>
      </c>
      <c r="T948" s="96"/>
      <c r="U948" s="97"/>
      <c r="V948" s="97"/>
      <c r="W948" s="104" t="s">
        <v>112</v>
      </c>
      <c r="X948" s="104" t="s">
        <v>112</v>
      </c>
      <c r="Y948" s="98"/>
      <c r="Z948" s="97" t="s">
        <v>2267</v>
      </c>
      <c r="AA948" s="96" t="s">
        <v>34</v>
      </c>
      <c r="AB948" s="9">
        <f t="shared" ca="1" si="70"/>
        <v>455</v>
      </c>
      <c r="AC948" s="9" t="str">
        <f t="shared" ca="1" si="71"/>
        <v>Above 1 Year</v>
      </c>
      <c r="AD948" s="9" t="str">
        <f t="shared" ca="1" si="72"/>
        <v/>
      </c>
      <c r="AE948" s="9" t="str">
        <f t="shared" ca="1" si="73"/>
        <v/>
      </c>
      <c r="AF948" s="97"/>
      <c r="AG948" s="97" t="s">
        <v>4884</v>
      </c>
      <c r="AH948" s="97" t="str">
        <f t="shared" ca="1" si="74"/>
        <v>Above 1 Year</v>
      </c>
    </row>
    <row r="949" spans="1:34" s="24" customFormat="1" ht="25.5" customHeight="1" x14ac:dyDescent="0.25">
      <c r="A949" s="96">
        <v>948</v>
      </c>
      <c r="B949" s="61" t="s">
        <v>2810</v>
      </c>
      <c r="C949" s="97" t="s">
        <v>186</v>
      </c>
      <c r="D949" s="97" t="s">
        <v>3035</v>
      </c>
      <c r="E949" s="97" t="s">
        <v>65</v>
      </c>
      <c r="F949" s="97" t="s">
        <v>1911</v>
      </c>
      <c r="G949" s="96" t="s">
        <v>845</v>
      </c>
      <c r="H949" s="98">
        <v>45856</v>
      </c>
      <c r="I949" s="96" t="s">
        <v>215</v>
      </c>
      <c r="J949" s="96">
        <v>2025</v>
      </c>
      <c r="K949" s="97" t="s">
        <v>116</v>
      </c>
      <c r="L949" s="97"/>
      <c r="M949" s="97" t="s">
        <v>116</v>
      </c>
      <c r="N949" s="96" t="s">
        <v>116</v>
      </c>
      <c r="O949" s="97" t="s">
        <v>32</v>
      </c>
      <c r="P949" s="98"/>
      <c r="Q949" s="96"/>
      <c r="R949" s="96"/>
      <c r="S949" s="96" t="s">
        <v>3196</v>
      </c>
      <c r="T949" s="96"/>
      <c r="U949" s="97"/>
      <c r="V949" s="97"/>
      <c r="W949" s="104" t="s">
        <v>50</v>
      </c>
      <c r="X949" s="104" t="s">
        <v>50</v>
      </c>
      <c r="Y949" s="98"/>
      <c r="Z949" s="97" t="s">
        <v>2269</v>
      </c>
      <c r="AA949" s="96" t="s">
        <v>34</v>
      </c>
      <c r="AB949" s="9">
        <f t="shared" ca="1" si="70"/>
        <v>455</v>
      </c>
      <c r="AC949" s="9" t="str">
        <f t="shared" ca="1" si="71"/>
        <v>Above 1 Year</v>
      </c>
      <c r="AD949" s="9" t="str">
        <f t="shared" ca="1" si="72"/>
        <v/>
      </c>
      <c r="AE949" s="9" t="str">
        <f t="shared" ca="1" si="73"/>
        <v/>
      </c>
      <c r="AF949" s="97"/>
      <c r="AG949" s="97" t="s">
        <v>4885</v>
      </c>
      <c r="AH949" s="97" t="str">
        <f t="shared" ca="1" si="74"/>
        <v>Above 1 Year</v>
      </c>
    </row>
    <row r="950" spans="1:34" s="24" customFormat="1" ht="25.5" customHeight="1" x14ac:dyDescent="0.25">
      <c r="A950" s="96">
        <v>949</v>
      </c>
      <c r="B950" s="61" t="s">
        <v>2660</v>
      </c>
      <c r="C950" s="97" t="s">
        <v>37</v>
      </c>
      <c r="D950" s="97" t="s">
        <v>2683</v>
      </c>
      <c r="E950" s="97" t="s">
        <v>90</v>
      </c>
      <c r="F950" s="97" t="s">
        <v>2116</v>
      </c>
      <c r="G950" s="96" t="s">
        <v>1354</v>
      </c>
      <c r="H950" s="98">
        <v>45856</v>
      </c>
      <c r="I950" s="96" t="s">
        <v>215</v>
      </c>
      <c r="J950" s="96">
        <v>2025</v>
      </c>
      <c r="K950" s="97" t="s">
        <v>103</v>
      </c>
      <c r="L950" s="97"/>
      <c r="M950" s="97" t="s">
        <v>49</v>
      </c>
      <c r="N950" s="96" t="s">
        <v>31</v>
      </c>
      <c r="O950" s="97" t="s">
        <v>32</v>
      </c>
      <c r="P950" s="98"/>
      <c r="Q950" s="96"/>
      <c r="R950" s="96"/>
      <c r="S950" s="96" t="s">
        <v>3196</v>
      </c>
      <c r="T950" s="96"/>
      <c r="U950" s="97"/>
      <c r="V950" s="97"/>
      <c r="W950" s="104" t="s">
        <v>112</v>
      </c>
      <c r="X950" s="104" t="s">
        <v>50</v>
      </c>
      <c r="Y950" s="98"/>
      <c r="Z950" s="97" t="s">
        <v>2268</v>
      </c>
      <c r="AA950" s="96" t="s">
        <v>34</v>
      </c>
      <c r="AB950" s="9">
        <f t="shared" ca="1" si="70"/>
        <v>455</v>
      </c>
      <c r="AC950" s="9" t="str">
        <f t="shared" ca="1" si="71"/>
        <v>Above 1 Year</v>
      </c>
      <c r="AD950" s="9" t="str">
        <f t="shared" ca="1" si="72"/>
        <v/>
      </c>
      <c r="AE950" s="9" t="str">
        <f t="shared" ca="1" si="73"/>
        <v/>
      </c>
      <c r="AF950" s="97"/>
      <c r="AG950" s="97" t="s">
        <v>4886</v>
      </c>
      <c r="AH950" s="97" t="str">
        <f t="shared" ca="1" si="74"/>
        <v>Above 1 Year</v>
      </c>
    </row>
    <row r="951" spans="1:34" s="24" customFormat="1" ht="25.5" customHeight="1" x14ac:dyDescent="0.25">
      <c r="A951" s="96">
        <v>950</v>
      </c>
      <c r="B951" s="61" t="s">
        <v>2660</v>
      </c>
      <c r="C951" s="97" t="s">
        <v>46</v>
      </c>
      <c r="D951" s="97" t="s">
        <v>2665</v>
      </c>
      <c r="E951" s="97" t="s">
        <v>47</v>
      </c>
      <c r="F951" s="97" t="s">
        <v>2112</v>
      </c>
      <c r="G951" s="96" t="s">
        <v>264</v>
      </c>
      <c r="H951" s="98">
        <v>45857</v>
      </c>
      <c r="I951" s="96" t="s">
        <v>215</v>
      </c>
      <c r="J951" s="96">
        <v>2025</v>
      </c>
      <c r="K951" s="97" t="s">
        <v>59</v>
      </c>
      <c r="L951" s="97" t="s">
        <v>265</v>
      </c>
      <c r="M951" s="97" t="s">
        <v>59</v>
      </c>
      <c r="N951" s="96" t="s">
        <v>60</v>
      </c>
      <c r="O951" s="97" t="s">
        <v>32</v>
      </c>
      <c r="P951" s="98"/>
      <c r="Q951" s="96"/>
      <c r="R951" s="96"/>
      <c r="S951" s="96" t="s">
        <v>3196</v>
      </c>
      <c r="T951" s="96"/>
      <c r="U951" s="97"/>
      <c r="V951" s="97"/>
      <c r="W951" s="104" t="s">
        <v>112</v>
      </c>
      <c r="X951" s="104" t="s">
        <v>112</v>
      </c>
      <c r="Y951" s="98"/>
      <c r="Z951" s="97" t="s">
        <v>2272</v>
      </c>
      <c r="AA951" s="96" t="s">
        <v>34</v>
      </c>
      <c r="AB951" s="9">
        <f t="shared" ca="1" si="70"/>
        <v>454</v>
      </c>
      <c r="AC951" s="9" t="str">
        <f t="shared" ca="1" si="71"/>
        <v>Above 1 Year</v>
      </c>
      <c r="AD951" s="9" t="str">
        <f t="shared" ca="1" si="72"/>
        <v/>
      </c>
      <c r="AE951" s="9" t="str">
        <f t="shared" ca="1" si="73"/>
        <v/>
      </c>
      <c r="AF951" s="97"/>
      <c r="AG951" s="97" t="s">
        <v>4887</v>
      </c>
      <c r="AH951" s="97" t="str">
        <f t="shared" ca="1" si="74"/>
        <v>Above 1 Year</v>
      </c>
    </row>
    <row r="952" spans="1:34" s="24" customFormat="1" ht="25.5" customHeight="1" x14ac:dyDescent="0.25">
      <c r="A952" s="96">
        <v>951</v>
      </c>
      <c r="B952" s="61" t="s">
        <v>2808</v>
      </c>
      <c r="C952" s="97" t="s">
        <v>185</v>
      </c>
      <c r="D952" s="97" t="s">
        <v>2693</v>
      </c>
      <c r="E952" s="97" t="s">
        <v>73</v>
      </c>
      <c r="F952" s="97" t="s">
        <v>212</v>
      </c>
      <c r="G952" s="96" t="s">
        <v>1027</v>
      </c>
      <c r="H952" s="98">
        <v>45857</v>
      </c>
      <c r="I952" s="96" t="s">
        <v>215</v>
      </c>
      <c r="J952" s="96">
        <v>2025</v>
      </c>
      <c r="K952" s="97" t="s">
        <v>48</v>
      </c>
      <c r="L952" s="97"/>
      <c r="M952" s="97" t="s">
        <v>49</v>
      </c>
      <c r="N952" s="96" t="s">
        <v>31</v>
      </c>
      <c r="O952" s="97" t="s">
        <v>32</v>
      </c>
      <c r="P952" s="98"/>
      <c r="Q952" s="96"/>
      <c r="R952" s="96"/>
      <c r="S952" s="96" t="s">
        <v>3196</v>
      </c>
      <c r="T952" s="96"/>
      <c r="U952" s="97"/>
      <c r="V952" s="97"/>
      <c r="W952" s="104" t="s">
        <v>50</v>
      </c>
      <c r="X952" s="104" t="s">
        <v>50</v>
      </c>
      <c r="Y952" s="98"/>
      <c r="Z952" s="97" t="s">
        <v>2273</v>
      </c>
      <c r="AA952" s="96" t="s">
        <v>34</v>
      </c>
      <c r="AB952" s="9">
        <f t="shared" ca="1" si="70"/>
        <v>454</v>
      </c>
      <c r="AC952" s="9" t="str">
        <f t="shared" ca="1" si="71"/>
        <v>Above 1 Year</v>
      </c>
      <c r="AD952" s="9" t="str">
        <f t="shared" ca="1" si="72"/>
        <v/>
      </c>
      <c r="AE952" s="9" t="str">
        <f t="shared" ca="1" si="73"/>
        <v/>
      </c>
      <c r="AF952" s="97"/>
      <c r="AG952" s="97" t="s">
        <v>4888</v>
      </c>
      <c r="AH952" s="97" t="str">
        <f t="shared" ca="1" si="74"/>
        <v>Above 1 Year</v>
      </c>
    </row>
    <row r="953" spans="1:34" s="24" customFormat="1" ht="25.5" customHeight="1" x14ac:dyDescent="0.25">
      <c r="A953" s="96">
        <v>952</v>
      </c>
      <c r="B953" s="61" t="s">
        <v>2810</v>
      </c>
      <c r="C953" s="97" t="s">
        <v>97</v>
      </c>
      <c r="D953" s="97" t="s">
        <v>2696</v>
      </c>
      <c r="E953" s="97" t="s">
        <v>114</v>
      </c>
      <c r="F953" s="97" t="s">
        <v>1940</v>
      </c>
      <c r="G953" s="96" t="s">
        <v>1027</v>
      </c>
      <c r="H953" s="98">
        <v>45857</v>
      </c>
      <c r="I953" s="96" t="s">
        <v>215</v>
      </c>
      <c r="J953" s="96">
        <v>2025</v>
      </c>
      <c r="K953" s="97" t="s">
        <v>48</v>
      </c>
      <c r="L953" s="97"/>
      <c r="M953" s="97" t="s">
        <v>49</v>
      </c>
      <c r="N953" s="96" t="s">
        <v>31</v>
      </c>
      <c r="O953" s="97" t="s">
        <v>32</v>
      </c>
      <c r="P953" s="98">
        <v>46145</v>
      </c>
      <c r="Q953" s="96"/>
      <c r="R953" s="96"/>
      <c r="S953" s="96" t="s">
        <v>3196</v>
      </c>
      <c r="T953" s="96"/>
      <c r="U953" s="97"/>
      <c r="V953" s="97"/>
      <c r="W953" s="104" t="s">
        <v>2664</v>
      </c>
      <c r="X953" s="104" t="s">
        <v>2664</v>
      </c>
      <c r="Y953" s="98">
        <v>46145</v>
      </c>
      <c r="Z953" s="97" t="s">
        <v>2270</v>
      </c>
      <c r="AA953" s="96" t="s">
        <v>34</v>
      </c>
      <c r="AB953" s="9">
        <f t="shared" ca="1" si="70"/>
        <v>454</v>
      </c>
      <c r="AC953" s="9" t="str">
        <f t="shared" ca="1" si="71"/>
        <v>Above 1 Year</v>
      </c>
      <c r="AD953" s="9">
        <f t="shared" ca="1" si="72"/>
        <v>166</v>
      </c>
      <c r="AE953" s="9" t="str">
        <f t="shared" ca="1" si="73"/>
        <v>Above 3 Months</v>
      </c>
      <c r="AF953" s="97"/>
      <c r="AG953" s="97" t="s">
        <v>4889</v>
      </c>
      <c r="AH953" s="97" t="str">
        <f t="shared" ca="1" si="74"/>
        <v>Above 1 Year</v>
      </c>
    </row>
    <row r="954" spans="1:34" s="24" customFormat="1" ht="25.5" customHeight="1" x14ac:dyDescent="0.25">
      <c r="A954" s="96">
        <v>953</v>
      </c>
      <c r="B954" s="61" t="s">
        <v>2808</v>
      </c>
      <c r="C954" s="97" t="s">
        <v>2661</v>
      </c>
      <c r="D954" s="97" t="s">
        <v>2700</v>
      </c>
      <c r="E954" s="97" t="s">
        <v>84</v>
      </c>
      <c r="F954" s="97" t="s">
        <v>2047</v>
      </c>
      <c r="G954" s="96" t="s">
        <v>227</v>
      </c>
      <c r="H954" s="98">
        <v>45857</v>
      </c>
      <c r="I954" s="96" t="s">
        <v>215</v>
      </c>
      <c r="J954" s="96">
        <v>2025</v>
      </c>
      <c r="K954" s="97" t="s">
        <v>59</v>
      </c>
      <c r="L954" s="97" t="s">
        <v>228</v>
      </c>
      <c r="M954" s="97" t="s">
        <v>59</v>
      </c>
      <c r="N954" s="96" t="s">
        <v>60</v>
      </c>
      <c r="O954" s="97" t="s">
        <v>32</v>
      </c>
      <c r="P954" s="98"/>
      <c r="Q954" s="96"/>
      <c r="R954" s="96"/>
      <c r="S954" s="96" t="s">
        <v>3196</v>
      </c>
      <c r="T954" s="96"/>
      <c r="U954" s="97"/>
      <c r="V954" s="97"/>
      <c r="W954" s="104" t="s">
        <v>112</v>
      </c>
      <c r="X954" s="104" t="s">
        <v>112</v>
      </c>
      <c r="Y954" s="98"/>
      <c r="Z954" s="97" t="s">
        <v>2271</v>
      </c>
      <c r="AA954" s="96" t="s">
        <v>34</v>
      </c>
      <c r="AB954" s="9">
        <f t="shared" ca="1" si="70"/>
        <v>454</v>
      </c>
      <c r="AC954" s="9" t="str">
        <f t="shared" ca="1" si="71"/>
        <v>Above 1 Year</v>
      </c>
      <c r="AD954" s="9" t="str">
        <f t="shared" ca="1" si="72"/>
        <v/>
      </c>
      <c r="AE954" s="9" t="str">
        <f t="shared" ca="1" si="73"/>
        <v/>
      </c>
      <c r="AF954" s="97"/>
      <c r="AG954" s="97" t="s">
        <v>4890</v>
      </c>
      <c r="AH954" s="97" t="str">
        <f t="shared" ca="1" si="74"/>
        <v>Above 1 Year</v>
      </c>
    </row>
    <row r="955" spans="1:34" s="24" customFormat="1" ht="25.5" customHeight="1" x14ac:dyDescent="0.25">
      <c r="A955" s="96">
        <v>954</v>
      </c>
      <c r="B955" s="61" t="s">
        <v>2810</v>
      </c>
      <c r="C955" s="97" t="s">
        <v>186</v>
      </c>
      <c r="D955" s="97" t="s">
        <v>3035</v>
      </c>
      <c r="E955" s="97" t="s">
        <v>65</v>
      </c>
      <c r="F955" s="97" t="s">
        <v>1868</v>
      </c>
      <c r="G955" s="96" t="s">
        <v>845</v>
      </c>
      <c r="H955" s="98">
        <v>45862</v>
      </c>
      <c r="I955" s="96" t="s">
        <v>215</v>
      </c>
      <c r="J955" s="96">
        <v>2025</v>
      </c>
      <c r="K955" s="97" t="s">
        <v>116</v>
      </c>
      <c r="L955" s="97"/>
      <c r="M955" s="97" t="s">
        <v>116</v>
      </c>
      <c r="N955" s="96" t="s">
        <v>116</v>
      </c>
      <c r="O955" s="97" t="s">
        <v>32</v>
      </c>
      <c r="P955" s="98"/>
      <c r="Q955" s="96"/>
      <c r="R955" s="96"/>
      <c r="S955" s="96" t="s">
        <v>3196</v>
      </c>
      <c r="T955" s="96"/>
      <c r="U955" s="97"/>
      <c r="V955" s="97"/>
      <c r="W955" s="104" t="s">
        <v>50</v>
      </c>
      <c r="X955" s="104" t="s">
        <v>50</v>
      </c>
      <c r="Y955" s="98"/>
      <c r="Z955" s="97" t="s">
        <v>2276</v>
      </c>
      <c r="AA955" s="96" t="s">
        <v>34</v>
      </c>
      <c r="AB955" s="9">
        <f t="shared" ca="1" si="70"/>
        <v>449</v>
      </c>
      <c r="AC955" s="9" t="str">
        <f t="shared" ca="1" si="71"/>
        <v>Above 1 Year</v>
      </c>
      <c r="AD955" s="9" t="str">
        <f t="shared" ca="1" si="72"/>
        <v/>
      </c>
      <c r="AE955" s="9" t="str">
        <f t="shared" ca="1" si="73"/>
        <v/>
      </c>
      <c r="AF955" s="97"/>
      <c r="AG955" s="97" t="s">
        <v>4891</v>
      </c>
      <c r="AH955" s="97" t="str">
        <f t="shared" ca="1" si="74"/>
        <v>Above 1 Year</v>
      </c>
    </row>
    <row r="956" spans="1:34" s="24" customFormat="1" ht="25.5" customHeight="1" x14ac:dyDescent="0.25">
      <c r="A956" s="96">
        <v>955</v>
      </c>
      <c r="B956" s="61" t="s">
        <v>2660</v>
      </c>
      <c r="C956" s="97" t="s">
        <v>37</v>
      </c>
      <c r="D956" s="97" t="s">
        <v>2671</v>
      </c>
      <c r="E956" s="97" t="s">
        <v>38</v>
      </c>
      <c r="F956" s="97" t="s">
        <v>2277</v>
      </c>
      <c r="G956" s="96" t="s">
        <v>1411</v>
      </c>
      <c r="H956" s="98">
        <v>45864</v>
      </c>
      <c r="I956" s="96" t="s">
        <v>215</v>
      </c>
      <c r="J956" s="96">
        <v>2025</v>
      </c>
      <c r="K956" s="97" t="s">
        <v>75</v>
      </c>
      <c r="L956" s="97"/>
      <c r="M956" s="97" t="s">
        <v>54</v>
      </c>
      <c r="N956" s="96" t="s">
        <v>31</v>
      </c>
      <c r="O956" s="97" t="s">
        <v>32</v>
      </c>
      <c r="P956" s="98">
        <v>45982</v>
      </c>
      <c r="Q956" s="96"/>
      <c r="R956" s="96"/>
      <c r="S956" s="96" t="s">
        <v>3196</v>
      </c>
      <c r="T956" s="96"/>
      <c r="U956" s="97"/>
      <c r="V956" s="97"/>
      <c r="W956" s="104" t="s">
        <v>33</v>
      </c>
      <c r="X956" s="104" t="s">
        <v>33</v>
      </c>
      <c r="Y956" s="98">
        <v>45982</v>
      </c>
      <c r="Z956" s="97" t="s">
        <v>2278</v>
      </c>
      <c r="AA956" s="96" t="s">
        <v>34</v>
      </c>
      <c r="AB956" s="9">
        <f t="shared" ca="1" si="70"/>
        <v>447</v>
      </c>
      <c r="AC956" s="9" t="str">
        <f t="shared" ca="1" si="71"/>
        <v>Above 1 Year</v>
      </c>
      <c r="AD956" s="9">
        <f t="shared" ca="1" si="72"/>
        <v>329</v>
      </c>
      <c r="AE956" s="9" t="str">
        <f t="shared" ca="1" si="73"/>
        <v>Above 6 Months</v>
      </c>
      <c r="AF956" s="97"/>
      <c r="AG956" s="97" t="s">
        <v>4892</v>
      </c>
      <c r="AH956" s="97" t="str">
        <f t="shared" si="74"/>
        <v/>
      </c>
    </row>
    <row r="957" spans="1:34" s="24" customFormat="1" ht="25.5" customHeight="1" x14ac:dyDescent="0.25">
      <c r="A957" s="96">
        <v>956</v>
      </c>
      <c r="B957" s="61" t="s">
        <v>2660</v>
      </c>
      <c r="C957" s="97" t="s">
        <v>183</v>
      </c>
      <c r="D957" s="97" t="s">
        <v>2710</v>
      </c>
      <c r="E957" s="97" t="s">
        <v>61</v>
      </c>
      <c r="F957" s="97" t="s">
        <v>1996</v>
      </c>
      <c r="G957" s="96" t="s">
        <v>1315</v>
      </c>
      <c r="H957" s="98">
        <v>45864</v>
      </c>
      <c r="I957" s="96" t="s">
        <v>215</v>
      </c>
      <c r="J957" s="96">
        <v>2025</v>
      </c>
      <c r="K957" s="97" t="s">
        <v>70</v>
      </c>
      <c r="L957" s="97"/>
      <c r="M957" s="97" t="s">
        <v>70</v>
      </c>
      <c r="N957" s="96" t="s">
        <v>70</v>
      </c>
      <c r="O957" s="97" t="s">
        <v>32</v>
      </c>
      <c r="P957" s="98"/>
      <c r="Q957" s="96"/>
      <c r="R957" s="96"/>
      <c r="S957" s="96" t="s">
        <v>3196</v>
      </c>
      <c r="T957" s="96"/>
      <c r="U957" s="97"/>
      <c r="V957" s="97"/>
      <c r="W957" s="104" t="s">
        <v>112</v>
      </c>
      <c r="X957" s="104" t="s">
        <v>168</v>
      </c>
      <c r="Y957" s="98"/>
      <c r="Z957" s="97" t="s">
        <v>2279</v>
      </c>
      <c r="AA957" s="96" t="s">
        <v>34</v>
      </c>
      <c r="AB957" s="9">
        <f t="shared" ca="1" si="70"/>
        <v>447</v>
      </c>
      <c r="AC957" s="9" t="str">
        <f t="shared" ca="1" si="71"/>
        <v>Above 1 Year</v>
      </c>
      <c r="AD957" s="9" t="str">
        <f t="shared" ca="1" si="72"/>
        <v/>
      </c>
      <c r="AE957" s="9" t="str">
        <f t="shared" ca="1" si="73"/>
        <v/>
      </c>
      <c r="AF957" s="97"/>
      <c r="AG957" s="97" t="s">
        <v>4893</v>
      </c>
      <c r="AH957" s="97" t="str">
        <f t="shared" ca="1" si="74"/>
        <v>Above 1 Year</v>
      </c>
    </row>
    <row r="958" spans="1:34" s="24" customFormat="1" ht="25.5" customHeight="1" x14ac:dyDescent="0.25">
      <c r="A958" s="96">
        <v>957</v>
      </c>
      <c r="B958" s="61" t="s">
        <v>2660</v>
      </c>
      <c r="C958" s="97" t="s">
        <v>37</v>
      </c>
      <c r="D958" s="97" t="s">
        <v>2683</v>
      </c>
      <c r="E958" s="97" t="s">
        <v>90</v>
      </c>
      <c r="F958" s="97" t="s">
        <v>2153</v>
      </c>
      <c r="G958" s="96" t="s">
        <v>227</v>
      </c>
      <c r="H958" s="98">
        <v>45865</v>
      </c>
      <c r="I958" s="96" t="s">
        <v>215</v>
      </c>
      <c r="J958" s="96">
        <v>2025</v>
      </c>
      <c r="K958" s="97" t="s">
        <v>59</v>
      </c>
      <c r="L958" s="97" t="s">
        <v>228</v>
      </c>
      <c r="M958" s="97" t="s">
        <v>59</v>
      </c>
      <c r="N958" s="96" t="s">
        <v>60</v>
      </c>
      <c r="O958" s="97" t="s">
        <v>32</v>
      </c>
      <c r="P958" s="98"/>
      <c r="Q958" s="96"/>
      <c r="R958" s="96"/>
      <c r="S958" s="96" t="s">
        <v>3196</v>
      </c>
      <c r="T958" s="96"/>
      <c r="U958" s="97"/>
      <c r="V958" s="97"/>
      <c r="W958" s="104" t="s">
        <v>112</v>
      </c>
      <c r="X958" s="104" t="s">
        <v>112</v>
      </c>
      <c r="Y958" s="98"/>
      <c r="Z958" s="97" t="s">
        <v>2280</v>
      </c>
      <c r="AA958" s="96" t="s">
        <v>34</v>
      </c>
      <c r="AB958" s="9">
        <f t="shared" ca="1" si="70"/>
        <v>446</v>
      </c>
      <c r="AC958" s="9" t="str">
        <f t="shared" ca="1" si="71"/>
        <v>Above 1 Year</v>
      </c>
      <c r="AD958" s="9" t="str">
        <f t="shared" ca="1" si="72"/>
        <v/>
      </c>
      <c r="AE958" s="9" t="str">
        <f t="shared" ca="1" si="73"/>
        <v/>
      </c>
      <c r="AF958" s="97"/>
      <c r="AG958" s="97" t="s">
        <v>4894</v>
      </c>
      <c r="AH958" s="97" t="str">
        <f t="shared" ca="1" si="74"/>
        <v>Above 1 Year</v>
      </c>
    </row>
    <row r="959" spans="1:34" s="24" customFormat="1" ht="25.5" customHeight="1" x14ac:dyDescent="0.25">
      <c r="A959" s="96">
        <v>958</v>
      </c>
      <c r="B959" s="61" t="s">
        <v>2660</v>
      </c>
      <c r="C959" s="97" t="s">
        <v>37</v>
      </c>
      <c r="D959" s="97" t="s">
        <v>2671</v>
      </c>
      <c r="E959" s="97" t="s">
        <v>38</v>
      </c>
      <c r="F959" s="97" t="s">
        <v>1936</v>
      </c>
      <c r="G959" s="96" t="s">
        <v>1637</v>
      </c>
      <c r="H959" s="98">
        <v>45866</v>
      </c>
      <c r="I959" s="96" t="s">
        <v>215</v>
      </c>
      <c r="J959" s="96">
        <v>2025</v>
      </c>
      <c r="K959" s="97" t="s">
        <v>122</v>
      </c>
      <c r="L959" s="97"/>
      <c r="M959" s="97" t="s">
        <v>49</v>
      </c>
      <c r="N959" s="96" t="s">
        <v>31</v>
      </c>
      <c r="O959" s="97" t="s">
        <v>32</v>
      </c>
      <c r="P959" s="98"/>
      <c r="Q959" s="96"/>
      <c r="R959" s="96"/>
      <c r="S959" s="96" t="s">
        <v>3196</v>
      </c>
      <c r="T959" s="96"/>
      <c r="U959" s="97"/>
      <c r="V959" s="97"/>
      <c r="W959" s="104" t="s">
        <v>112</v>
      </c>
      <c r="X959" s="104" t="s">
        <v>139</v>
      </c>
      <c r="Y959" s="98">
        <v>46304</v>
      </c>
      <c r="Z959" s="97" t="s">
        <v>2286</v>
      </c>
      <c r="AA959" s="96" t="s">
        <v>34</v>
      </c>
      <c r="AB959" s="9">
        <f t="shared" ca="1" si="70"/>
        <v>445</v>
      </c>
      <c r="AC959" s="9" t="str">
        <f t="shared" ca="1" si="71"/>
        <v>Above 1 Year</v>
      </c>
      <c r="AD959" s="9">
        <f t="shared" ca="1" si="72"/>
        <v>7</v>
      </c>
      <c r="AE959" s="9" t="str">
        <f t="shared" ca="1" si="73"/>
        <v>Below 45 Days</v>
      </c>
      <c r="AF959" s="97"/>
      <c r="AG959" s="97" t="s">
        <v>4895</v>
      </c>
      <c r="AH959" s="97" t="str">
        <f t="shared" ca="1" si="74"/>
        <v>Above 1 Year</v>
      </c>
    </row>
    <row r="960" spans="1:34" s="24" customFormat="1" ht="25.5" customHeight="1" x14ac:dyDescent="0.25">
      <c r="A960" s="96">
        <v>959</v>
      </c>
      <c r="B960" s="61" t="s">
        <v>2660</v>
      </c>
      <c r="C960" s="97" t="s">
        <v>183</v>
      </c>
      <c r="D960" s="97" t="s">
        <v>2667</v>
      </c>
      <c r="E960" s="97" t="s">
        <v>74</v>
      </c>
      <c r="F960" s="97" t="s">
        <v>2114</v>
      </c>
      <c r="G960" s="96" t="s">
        <v>2284</v>
      </c>
      <c r="H960" s="98">
        <v>45866</v>
      </c>
      <c r="I960" s="96" t="s">
        <v>215</v>
      </c>
      <c r="J960" s="96">
        <v>2025</v>
      </c>
      <c r="K960" s="97" t="s">
        <v>111</v>
      </c>
      <c r="L960" s="97" t="s">
        <v>39</v>
      </c>
      <c r="M960" s="97" t="s">
        <v>111</v>
      </c>
      <c r="N960" s="96" t="s">
        <v>31</v>
      </c>
      <c r="O960" s="97" t="s">
        <v>45</v>
      </c>
      <c r="P960" s="98">
        <v>46101</v>
      </c>
      <c r="Q960" s="96"/>
      <c r="R960" s="96"/>
      <c r="S960" s="96" t="s">
        <v>3196</v>
      </c>
      <c r="T960" s="96"/>
      <c r="U960" s="97"/>
      <c r="V960" s="97"/>
      <c r="W960" s="104" t="s">
        <v>33</v>
      </c>
      <c r="X960" s="104" t="s">
        <v>33</v>
      </c>
      <c r="Y960" s="98">
        <v>46101</v>
      </c>
      <c r="Z960" s="97" t="s">
        <v>2285</v>
      </c>
      <c r="AA960" s="96" t="s">
        <v>34</v>
      </c>
      <c r="AB960" s="9">
        <f t="shared" ca="1" si="70"/>
        <v>445</v>
      </c>
      <c r="AC960" s="9" t="str">
        <f t="shared" ca="1" si="71"/>
        <v>Above 1 Year</v>
      </c>
      <c r="AD960" s="9">
        <f t="shared" ca="1" si="72"/>
        <v>210</v>
      </c>
      <c r="AE960" s="9" t="str">
        <f t="shared" ca="1" si="73"/>
        <v>Above 6 Months</v>
      </c>
      <c r="AF960" s="97"/>
      <c r="AG960" s="97" t="s">
        <v>4896</v>
      </c>
      <c r="AH960" s="97" t="str">
        <f t="shared" si="74"/>
        <v/>
      </c>
    </row>
    <row r="961" spans="1:34" s="24" customFormat="1" ht="25.5" customHeight="1" x14ac:dyDescent="0.25">
      <c r="A961" s="96">
        <v>960</v>
      </c>
      <c r="B961" s="61" t="s">
        <v>2808</v>
      </c>
      <c r="C961" s="97">
        <v>0</v>
      </c>
      <c r="D961" s="97" t="s">
        <v>2715</v>
      </c>
      <c r="E961" s="97" t="s">
        <v>51</v>
      </c>
      <c r="F961" s="97" t="s">
        <v>2281</v>
      </c>
      <c r="G961" s="96" t="s">
        <v>2282</v>
      </c>
      <c r="H961" s="98">
        <v>45866</v>
      </c>
      <c r="I961" s="96" t="s">
        <v>215</v>
      </c>
      <c r="J961" s="96">
        <v>2025</v>
      </c>
      <c r="K961" s="97" t="s">
        <v>75</v>
      </c>
      <c r="L961" s="97"/>
      <c r="M961" s="97" t="s">
        <v>54</v>
      </c>
      <c r="N961" s="96" t="s">
        <v>31</v>
      </c>
      <c r="O961" s="97" t="s">
        <v>32</v>
      </c>
      <c r="P961" s="98">
        <v>46008</v>
      </c>
      <c r="Q961" s="96"/>
      <c r="R961" s="96"/>
      <c r="S961" s="96" t="s">
        <v>3196</v>
      </c>
      <c r="T961" s="96"/>
      <c r="U961" s="97"/>
      <c r="V961" s="97"/>
      <c r="W961" s="104" t="s">
        <v>33</v>
      </c>
      <c r="X961" s="104" t="s">
        <v>33</v>
      </c>
      <c r="Y961" s="98">
        <v>46008</v>
      </c>
      <c r="Z961" s="97" t="s">
        <v>2283</v>
      </c>
      <c r="AA961" s="96" t="s">
        <v>34</v>
      </c>
      <c r="AB961" s="9">
        <f t="shared" ca="1" si="70"/>
        <v>445</v>
      </c>
      <c r="AC961" s="9" t="str">
        <f t="shared" ca="1" si="71"/>
        <v>Above 1 Year</v>
      </c>
      <c r="AD961" s="9">
        <f t="shared" ca="1" si="72"/>
        <v>303</v>
      </c>
      <c r="AE961" s="9" t="str">
        <f t="shared" ca="1" si="73"/>
        <v>Above 6 Months</v>
      </c>
      <c r="AF961" s="97"/>
      <c r="AG961" s="97" t="s">
        <v>4897</v>
      </c>
      <c r="AH961" s="97" t="str">
        <f t="shared" si="74"/>
        <v/>
      </c>
    </row>
    <row r="962" spans="1:34" s="24" customFormat="1" ht="25.5" customHeight="1" x14ac:dyDescent="0.25">
      <c r="A962" s="96">
        <v>961</v>
      </c>
      <c r="B962" s="61" t="s">
        <v>2810</v>
      </c>
      <c r="C962" s="97" t="s">
        <v>186</v>
      </c>
      <c r="D962" s="99" t="s">
        <v>3035</v>
      </c>
      <c r="E962" s="99" t="s">
        <v>65</v>
      </c>
      <c r="F962" s="99" t="s">
        <v>1443</v>
      </c>
      <c r="G962" s="100" t="s">
        <v>901</v>
      </c>
      <c r="H962" s="101">
        <v>45867</v>
      </c>
      <c r="I962" s="100" t="s">
        <v>215</v>
      </c>
      <c r="J962" s="100">
        <v>2025</v>
      </c>
      <c r="K962" s="102" t="s">
        <v>116</v>
      </c>
      <c r="L962" s="99"/>
      <c r="M962" s="99" t="s">
        <v>116</v>
      </c>
      <c r="N962" s="100" t="s">
        <v>116</v>
      </c>
      <c r="O962" s="99" t="s">
        <v>32</v>
      </c>
      <c r="P962" s="101"/>
      <c r="Q962" s="100"/>
      <c r="R962" s="100"/>
      <c r="S962" s="96" t="s">
        <v>3196</v>
      </c>
      <c r="T962" s="100"/>
      <c r="U962" s="99"/>
      <c r="V962" s="99"/>
      <c r="W962" s="104" t="s">
        <v>50</v>
      </c>
      <c r="X962" s="104" t="s">
        <v>50</v>
      </c>
      <c r="Y962" s="98"/>
      <c r="Z962" s="99" t="s">
        <v>2287</v>
      </c>
      <c r="AA962" s="100" t="s">
        <v>34</v>
      </c>
      <c r="AB962" s="9">
        <f t="shared" ref="AB962:AB1025" ca="1" si="75">IF(S962="UI",DATEDIF(H962,TODAY(),"D"),"")</f>
        <v>444</v>
      </c>
      <c r="AC962" s="9" t="str">
        <f t="shared" ref="AC962:AC1025" ca="1" si="76">IF(S962="UI",IF(AB962&gt;365,"Above 1 Year",IF(AND(AB962&lt;=365,AB962&gt;180),"Above 6 Months",IF(AND(AB962&lt;=180,AB962&gt;90),"Above 3 Months",IF(AND(AB962&lt;=90,AB962&gt;60),"Above 60 Days",IF(AND(AB962&lt;=60,AB962&gt;45),"45 to 60 Days","Below 45 Days"))))),"")</f>
        <v>Above 1 Year</v>
      </c>
      <c r="AD962" s="9" t="str">
        <f t="shared" ref="AD962:AD1025" ca="1" si="77">IF(Y962&lt;&gt;"",DATEDIF(Y962,TODAY(),"D"),"")</f>
        <v/>
      </c>
      <c r="AE962" s="9" t="str">
        <f t="shared" ref="AE962:AE1025" ca="1" si="78">IF(AD962&lt;&gt;"",IF(AD962&gt;365,"Above 1 Year",IF(AND(AD962&lt;=365,AD962&gt;180),"Above 6 Months",IF(AND(AD962&lt;=180,AD962&gt;90),"Above 3 Months",IF(AND(AD962&lt;=90,AD962&gt;60),"Above 60 Days",IF(AND(AD962&lt;=60,AD962&gt;45),"45 to 60 Days","Below 45 Days"))))),"")</f>
        <v/>
      </c>
      <c r="AF962" s="100"/>
      <c r="AG962" s="97" t="s">
        <v>4898</v>
      </c>
      <c r="AH962" s="97" t="str">
        <f t="shared" ca="1" si="74"/>
        <v>Above 1 Year</v>
      </c>
    </row>
    <row r="963" spans="1:34" s="24" customFormat="1" ht="25.5" customHeight="1" x14ac:dyDescent="0.25">
      <c r="A963" s="96">
        <v>962</v>
      </c>
      <c r="B963" s="61" t="s">
        <v>2810</v>
      </c>
      <c r="C963" s="97">
        <v>0</v>
      </c>
      <c r="D963" s="97" t="s">
        <v>2688</v>
      </c>
      <c r="E963" s="97" t="s">
        <v>68</v>
      </c>
      <c r="F963" s="97" t="s">
        <v>2265</v>
      </c>
      <c r="G963" s="96" t="s">
        <v>227</v>
      </c>
      <c r="H963" s="98">
        <v>45867</v>
      </c>
      <c r="I963" s="96" t="s">
        <v>215</v>
      </c>
      <c r="J963" s="96">
        <v>2025</v>
      </c>
      <c r="K963" s="97" t="s">
        <v>59</v>
      </c>
      <c r="L963" s="97" t="s">
        <v>228</v>
      </c>
      <c r="M963" s="97" t="s">
        <v>59</v>
      </c>
      <c r="N963" s="96" t="s">
        <v>60</v>
      </c>
      <c r="O963" s="97" t="s">
        <v>32</v>
      </c>
      <c r="P963" s="98"/>
      <c r="Q963" s="96"/>
      <c r="R963" s="96"/>
      <c r="S963" s="96" t="s">
        <v>7125</v>
      </c>
      <c r="T963" s="96"/>
      <c r="U963" s="97"/>
      <c r="V963" s="97"/>
      <c r="W963" s="104" t="s">
        <v>112</v>
      </c>
      <c r="X963" s="104" t="s">
        <v>2923</v>
      </c>
      <c r="Y963" s="98"/>
      <c r="Z963" s="97" t="s">
        <v>2290</v>
      </c>
      <c r="AA963" s="96" t="s">
        <v>34</v>
      </c>
      <c r="AB963" s="9" t="str">
        <f t="shared" ca="1" si="75"/>
        <v/>
      </c>
      <c r="AC963" s="9" t="str">
        <f t="shared" si="76"/>
        <v/>
      </c>
      <c r="AD963" s="9" t="str">
        <f t="shared" ca="1" si="77"/>
        <v/>
      </c>
      <c r="AE963" s="9" t="str">
        <f t="shared" ca="1" si="78"/>
        <v/>
      </c>
      <c r="AF963" s="97"/>
      <c r="AG963" s="97" t="s">
        <v>4899</v>
      </c>
      <c r="AH963" s="97" t="str">
        <f t="shared" ref="AH963:AH1026" si="79">IF(X963="SC/PRC/CC No. Awaited","",AC963)</f>
        <v/>
      </c>
    </row>
    <row r="964" spans="1:34" s="24" customFormat="1" ht="25.5" customHeight="1" x14ac:dyDescent="0.25">
      <c r="A964" s="96">
        <v>963</v>
      </c>
      <c r="B964" s="61" t="s">
        <v>2808</v>
      </c>
      <c r="C964" s="97" t="s">
        <v>2661</v>
      </c>
      <c r="D964" s="97" t="s">
        <v>2700</v>
      </c>
      <c r="E964" s="97" t="s">
        <v>84</v>
      </c>
      <c r="F964" s="97" t="s">
        <v>2051</v>
      </c>
      <c r="G964" s="96" t="s">
        <v>1354</v>
      </c>
      <c r="H964" s="98">
        <v>45867</v>
      </c>
      <c r="I964" s="96" t="s">
        <v>215</v>
      </c>
      <c r="J964" s="96">
        <v>2025</v>
      </c>
      <c r="K964" s="97" t="s">
        <v>103</v>
      </c>
      <c r="L964" s="97"/>
      <c r="M964" s="97" t="s">
        <v>49</v>
      </c>
      <c r="N964" s="96" t="s">
        <v>31</v>
      </c>
      <c r="O964" s="97" t="s">
        <v>32</v>
      </c>
      <c r="P964" s="98"/>
      <c r="Q964" s="96"/>
      <c r="R964" s="96"/>
      <c r="S964" s="96" t="s">
        <v>3196</v>
      </c>
      <c r="T964" s="96"/>
      <c r="U964" s="97"/>
      <c r="V964" s="97"/>
      <c r="W964" s="104" t="s">
        <v>112</v>
      </c>
      <c r="X964" s="104" t="s">
        <v>112</v>
      </c>
      <c r="Y964" s="98"/>
      <c r="Z964" s="97" t="s">
        <v>2293</v>
      </c>
      <c r="AA964" s="96" t="s">
        <v>34</v>
      </c>
      <c r="AB964" s="9">
        <f t="shared" ca="1" si="75"/>
        <v>444</v>
      </c>
      <c r="AC964" s="9" t="str">
        <f t="shared" ca="1" si="76"/>
        <v>Above 1 Year</v>
      </c>
      <c r="AD964" s="9" t="str">
        <f t="shared" ca="1" si="77"/>
        <v/>
      </c>
      <c r="AE964" s="9" t="str">
        <f t="shared" ca="1" si="78"/>
        <v/>
      </c>
      <c r="AF964" s="97"/>
      <c r="AG964" s="97" t="s">
        <v>4900</v>
      </c>
      <c r="AH964" s="97" t="str">
        <f t="shared" ca="1" si="79"/>
        <v>Above 1 Year</v>
      </c>
    </row>
    <row r="965" spans="1:34" s="24" customFormat="1" ht="25.5" customHeight="1" x14ac:dyDescent="0.25">
      <c r="A965" s="96">
        <v>964</v>
      </c>
      <c r="B965" s="61" t="s">
        <v>2808</v>
      </c>
      <c r="C965" s="97" t="s">
        <v>57</v>
      </c>
      <c r="D965" s="97" t="s">
        <v>2703</v>
      </c>
      <c r="E965" s="97" t="s">
        <v>105</v>
      </c>
      <c r="F965" s="97" t="s">
        <v>2031</v>
      </c>
      <c r="G965" s="96" t="s">
        <v>2291</v>
      </c>
      <c r="H965" s="98">
        <v>45867</v>
      </c>
      <c r="I965" s="96" t="s">
        <v>215</v>
      </c>
      <c r="J965" s="96">
        <v>2025</v>
      </c>
      <c r="K965" s="97" t="s">
        <v>48</v>
      </c>
      <c r="L965" s="97"/>
      <c r="M965" s="97" t="s">
        <v>49</v>
      </c>
      <c r="N965" s="96" t="s">
        <v>31</v>
      </c>
      <c r="O965" s="97" t="s">
        <v>32</v>
      </c>
      <c r="P965" s="98"/>
      <c r="Q965" s="96"/>
      <c r="R965" s="96"/>
      <c r="S965" s="96" t="s">
        <v>3196</v>
      </c>
      <c r="T965" s="96"/>
      <c r="U965" s="97"/>
      <c r="V965" s="97"/>
      <c r="W965" s="104" t="s">
        <v>112</v>
      </c>
      <c r="X965" s="104" t="s">
        <v>112</v>
      </c>
      <c r="Y965" s="98"/>
      <c r="Z965" s="97" t="s">
        <v>2292</v>
      </c>
      <c r="AA965" s="96" t="s">
        <v>34</v>
      </c>
      <c r="AB965" s="9">
        <f t="shared" ca="1" si="75"/>
        <v>444</v>
      </c>
      <c r="AC965" s="9" t="str">
        <f t="shared" ca="1" si="76"/>
        <v>Above 1 Year</v>
      </c>
      <c r="AD965" s="9" t="str">
        <f t="shared" ca="1" si="77"/>
        <v/>
      </c>
      <c r="AE965" s="9" t="str">
        <f t="shared" ca="1" si="78"/>
        <v/>
      </c>
      <c r="AF965" s="97"/>
      <c r="AG965" s="97" t="s">
        <v>4901</v>
      </c>
      <c r="AH965" s="97" t="str">
        <f t="shared" ca="1" si="79"/>
        <v>Above 1 Year</v>
      </c>
    </row>
    <row r="966" spans="1:34" s="24" customFormat="1" ht="25.5" customHeight="1" x14ac:dyDescent="0.25">
      <c r="A966" s="96">
        <v>965</v>
      </c>
      <c r="B966" s="61" t="s">
        <v>2810</v>
      </c>
      <c r="C966" s="97" t="s">
        <v>186</v>
      </c>
      <c r="D966" s="97" t="s">
        <v>2680</v>
      </c>
      <c r="E966" s="97" t="s">
        <v>66</v>
      </c>
      <c r="F966" s="97" t="s">
        <v>1744</v>
      </c>
      <c r="G966" s="96" t="s">
        <v>2294</v>
      </c>
      <c r="H966" s="98">
        <v>45868</v>
      </c>
      <c r="I966" s="96" t="s">
        <v>215</v>
      </c>
      <c r="J966" s="96">
        <v>2025</v>
      </c>
      <c r="K966" s="97" t="s">
        <v>2295</v>
      </c>
      <c r="L966" s="97"/>
      <c r="M966" s="97" t="s">
        <v>39</v>
      </c>
      <c r="N966" s="96" t="s">
        <v>31</v>
      </c>
      <c r="O966" s="97" t="s">
        <v>32</v>
      </c>
      <c r="P966" s="98"/>
      <c r="Q966" s="96"/>
      <c r="R966" s="96"/>
      <c r="S966" s="96" t="s">
        <v>3196</v>
      </c>
      <c r="T966" s="96"/>
      <c r="U966" s="97"/>
      <c r="V966" s="97"/>
      <c r="W966" s="104" t="s">
        <v>112</v>
      </c>
      <c r="X966" s="104" t="s">
        <v>141</v>
      </c>
      <c r="Y966" s="98"/>
      <c r="Z966" s="97" t="s">
        <v>2296</v>
      </c>
      <c r="AA966" s="96" t="s">
        <v>34</v>
      </c>
      <c r="AB966" s="9">
        <f t="shared" ca="1" si="75"/>
        <v>443</v>
      </c>
      <c r="AC966" s="9" t="str">
        <f t="shared" ca="1" si="76"/>
        <v>Above 1 Year</v>
      </c>
      <c r="AD966" s="9" t="str">
        <f t="shared" ca="1" si="77"/>
        <v/>
      </c>
      <c r="AE966" s="9" t="str">
        <f t="shared" ca="1" si="78"/>
        <v/>
      </c>
      <c r="AF966" s="97"/>
      <c r="AG966" s="97" t="s">
        <v>4902</v>
      </c>
      <c r="AH966" s="97" t="str">
        <f t="shared" ca="1" si="79"/>
        <v>Above 1 Year</v>
      </c>
    </row>
    <row r="967" spans="1:34" s="24" customFormat="1" ht="25.5" customHeight="1" x14ac:dyDescent="0.25">
      <c r="A967" s="96">
        <v>966</v>
      </c>
      <c r="B967" s="61" t="s">
        <v>2810</v>
      </c>
      <c r="C967" s="97" t="s">
        <v>97</v>
      </c>
      <c r="D967" s="99" t="s">
        <v>2696</v>
      </c>
      <c r="E967" s="99" t="s">
        <v>114</v>
      </c>
      <c r="F967" s="99" t="s">
        <v>1942</v>
      </c>
      <c r="G967" s="100" t="s">
        <v>2002</v>
      </c>
      <c r="H967" s="101">
        <v>45871</v>
      </c>
      <c r="I967" s="100" t="s">
        <v>225</v>
      </c>
      <c r="J967" s="100">
        <v>2025</v>
      </c>
      <c r="K967" s="102" t="s">
        <v>39</v>
      </c>
      <c r="L967" s="99"/>
      <c r="M967" s="99" t="s">
        <v>39</v>
      </c>
      <c r="N967" s="100" t="s">
        <v>31</v>
      </c>
      <c r="O967" s="99" t="s">
        <v>32</v>
      </c>
      <c r="P967" s="101">
        <v>46021</v>
      </c>
      <c r="Q967" s="100"/>
      <c r="R967" s="100"/>
      <c r="S967" s="96" t="s">
        <v>3196</v>
      </c>
      <c r="T967" s="100"/>
      <c r="U967" s="99"/>
      <c r="V967" s="99"/>
      <c r="W967" s="104" t="s">
        <v>33</v>
      </c>
      <c r="X967" s="104" t="s">
        <v>33</v>
      </c>
      <c r="Y967" s="98">
        <v>46021</v>
      </c>
      <c r="Z967" s="99" t="s">
        <v>2300</v>
      </c>
      <c r="AA967" s="100" t="s">
        <v>34</v>
      </c>
      <c r="AB967" s="9">
        <f t="shared" ca="1" si="75"/>
        <v>440</v>
      </c>
      <c r="AC967" s="9" t="str">
        <f t="shared" ca="1" si="76"/>
        <v>Above 1 Year</v>
      </c>
      <c r="AD967" s="9">
        <f t="shared" ca="1" si="77"/>
        <v>290</v>
      </c>
      <c r="AE967" s="9" t="str">
        <f t="shared" ca="1" si="78"/>
        <v>Above 6 Months</v>
      </c>
      <c r="AF967" s="100"/>
      <c r="AG967" s="97" t="s">
        <v>4903</v>
      </c>
      <c r="AH967" s="97" t="str">
        <f t="shared" si="79"/>
        <v/>
      </c>
    </row>
    <row r="968" spans="1:34" s="24" customFormat="1" ht="25.5" customHeight="1" x14ac:dyDescent="0.25">
      <c r="A968" s="96">
        <v>967</v>
      </c>
      <c r="B968" s="61" t="s">
        <v>2660</v>
      </c>
      <c r="C968" s="97">
        <v>0</v>
      </c>
      <c r="D968" s="97" t="s">
        <v>2711</v>
      </c>
      <c r="E968" s="97" t="s">
        <v>28</v>
      </c>
      <c r="F968" s="97" t="s">
        <v>2018</v>
      </c>
      <c r="G968" s="96" t="s">
        <v>1027</v>
      </c>
      <c r="H968" s="98">
        <v>45871</v>
      </c>
      <c r="I968" s="96" t="s">
        <v>225</v>
      </c>
      <c r="J968" s="96">
        <v>2025</v>
      </c>
      <c r="K968" s="97" t="s">
        <v>48</v>
      </c>
      <c r="L968" s="97"/>
      <c r="M968" s="97" t="s">
        <v>49</v>
      </c>
      <c r="N968" s="96" t="s">
        <v>31</v>
      </c>
      <c r="O968" s="97" t="s">
        <v>32</v>
      </c>
      <c r="P968" s="98"/>
      <c r="Q968" s="96"/>
      <c r="R968" s="96"/>
      <c r="S968" s="96" t="s">
        <v>3196</v>
      </c>
      <c r="T968" s="96"/>
      <c r="U968" s="97"/>
      <c r="V968" s="97"/>
      <c r="W968" s="104" t="s">
        <v>112</v>
      </c>
      <c r="X968" s="104" t="s">
        <v>112</v>
      </c>
      <c r="Y968" s="98"/>
      <c r="Z968" s="97" t="s">
        <v>2298</v>
      </c>
      <c r="AA968" s="96" t="s">
        <v>34</v>
      </c>
      <c r="AB968" s="9">
        <f t="shared" ca="1" si="75"/>
        <v>440</v>
      </c>
      <c r="AC968" s="9" t="str">
        <f t="shared" ca="1" si="76"/>
        <v>Above 1 Year</v>
      </c>
      <c r="AD968" s="9" t="str">
        <f t="shared" ca="1" si="77"/>
        <v/>
      </c>
      <c r="AE968" s="9" t="str">
        <f t="shared" ca="1" si="78"/>
        <v/>
      </c>
      <c r="AF968" s="97"/>
      <c r="AG968" s="97" t="s">
        <v>4904</v>
      </c>
      <c r="AH968" s="97" t="str">
        <f t="shared" ca="1" si="79"/>
        <v>Above 1 Year</v>
      </c>
    </row>
    <row r="969" spans="1:34" s="24" customFormat="1" ht="25.5" customHeight="1" x14ac:dyDescent="0.25">
      <c r="A969" s="96">
        <v>968</v>
      </c>
      <c r="B969" s="61" t="s">
        <v>2808</v>
      </c>
      <c r="C969" s="97">
        <v>0</v>
      </c>
      <c r="D969" s="97" t="s">
        <v>2716</v>
      </c>
      <c r="E969" s="97" t="s">
        <v>51</v>
      </c>
      <c r="F969" s="97" t="s">
        <v>2184</v>
      </c>
      <c r="G969" s="96" t="s">
        <v>901</v>
      </c>
      <c r="H969" s="98">
        <v>45871</v>
      </c>
      <c r="I969" s="96" t="s">
        <v>225</v>
      </c>
      <c r="J969" s="96">
        <v>2025</v>
      </c>
      <c r="K969" s="97" t="s">
        <v>116</v>
      </c>
      <c r="L969" s="97"/>
      <c r="M969" s="97" t="s">
        <v>116</v>
      </c>
      <c r="N969" s="96" t="s">
        <v>116</v>
      </c>
      <c r="O969" s="97" t="s">
        <v>32</v>
      </c>
      <c r="P969" s="98">
        <v>46153</v>
      </c>
      <c r="Q969" s="96"/>
      <c r="R969" s="96"/>
      <c r="S969" s="96" t="s">
        <v>3196</v>
      </c>
      <c r="T969" s="96"/>
      <c r="U969" s="97"/>
      <c r="V969" s="97"/>
      <c r="W969" s="104" t="s">
        <v>2664</v>
      </c>
      <c r="X969" s="104" t="s">
        <v>2664</v>
      </c>
      <c r="Y969" s="98">
        <v>46153</v>
      </c>
      <c r="Z969" s="97" t="s">
        <v>2299</v>
      </c>
      <c r="AA969" s="96" t="s">
        <v>34</v>
      </c>
      <c r="AB969" s="9">
        <f t="shared" ca="1" si="75"/>
        <v>440</v>
      </c>
      <c r="AC969" s="9" t="str">
        <f t="shared" ca="1" si="76"/>
        <v>Above 1 Year</v>
      </c>
      <c r="AD969" s="9">
        <f t="shared" ca="1" si="77"/>
        <v>158</v>
      </c>
      <c r="AE969" s="9" t="str">
        <f t="shared" ca="1" si="78"/>
        <v>Above 3 Months</v>
      </c>
      <c r="AF969" s="97"/>
      <c r="AG969" s="97" t="s">
        <v>4905</v>
      </c>
      <c r="AH969" s="97" t="str">
        <f t="shared" ca="1" si="79"/>
        <v>Above 1 Year</v>
      </c>
    </row>
    <row r="970" spans="1:34" s="24" customFormat="1" ht="25.5" customHeight="1" x14ac:dyDescent="0.25">
      <c r="A970" s="96">
        <v>969</v>
      </c>
      <c r="B970" s="61" t="s">
        <v>2660</v>
      </c>
      <c r="C970" s="97" t="s">
        <v>37</v>
      </c>
      <c r="D970" s="97" t="s">
        <v>2671</v>
      </c>
      <c r="E970" s="97" t="s">
        <v>38</v>
      </c>
      <c r="F970" s="97" t="s">
        <v>2301</v>
      </c>
      <c r="G970" s="96" t="s">
        <v>600</v>
      </c>
      <c r="H970" s="98">
        <v>45872</v>
      </c>
      <c r="I970" s="96" t="s">
        <v>225</v>
      </c>
      <c r="J970" s="96">
        <v>2025</v>
      </c>
      <c r="K970" s="97" t="s">
        <v>48</v>
      </c>
      <c r="L970" s="97"/>
      <c r="M970" s="97" t="s">
        <v>49</v>
      </c>
      <c r="N970" s="96" t="s">
        <v>31</v>
      </c>
      <c r="O970" s="97" t="s">
        <v>32</v>
      </c>
      <c r="P970" s="98"/>
      <c r="Q970" s="96"/>
      <c r="R970" s="96"/>
      <c r="S970" s="96" t="s">
        <v>3196</v>
      </c>
      <c r="T970" s="96"/>
      <c r="U970" s="97"/>
      <c r="V970" s="97"/>
      <c r="W970" s="104" t="s">
        <v>112</v>
      </c>
      <c r="X970" s="104" t="s">
        <v>112</v>
      </c>
      <c r="Y970" s="98"/>
      <c r="Z970" s="97" t="s">
        <v>2302</v>
      </c>
      <c r="AA970" s="96" t="s">
        <v>34</v>
      </c>
      <c r="AB970" s="9">
        <f t="shared" ca="1" si="75"/>
        <v>439</v>
      </c>
      <c r="AC970" s="9" t="str">
        <f t="shared" ca="1" si="76"/>
        <v>Above 1 Year</v>
      </c>
      <c r="AD970" s="9" t="str">
        <f t="shared" ca="1" si="77"/>
        <v/>
      </c>
      <c r="AE970" s="9" t="str">
        <f t="shared" ca="1" si="78"/>
        <v/>
      </c>
      <c r="AF970" s="97"/>
      <c r="AG970" s="97" t="s">
        <v>4906</v>
      </c>
      <c r="AH970" s="97" t="str">
        <f t="shared" ca="1" si="79"/>
        <v>Above 1 Year</v>
      </c>
    </row>
    <row r="971" spans="1:34" s="24" customFormat="1" ht="25.5" customHeight="1" x14ac:dyDescent="0.25">
      <c r="A971" s="96">
        <v>970</v>
      </c>
      <c r="B971" s="61" t="s">
        <v>2810</v>
      </c>
      <c r="C971" s="97" t="s">
        <v>97</v>
      </c>
      <c r="D971" s="97" t="s">
        <v>2717</v>
      </c>
      <c r="E971" s="97" t="s">
        <v>98</v>
      </c>
      <c r="F971" s="97" t="s">
        <v>1986</v>
      </c>
      <c r="G971" s="96" t="s">
        <v>1340</v>
      </c>
      <c r="H971" s="98">
        <v>45873</v>
      </c>
      <c r="I971" s="96" t="s">
        <v>225</v>
      </c>
      <c r="J971" s="96">
        <v>2025</v>
      </c>
      <c r="K971" s="97" t="s">
        <v>53</v>
      </c>
      <c r="L971" s="97"/>
      <c r="M971" s="97" t="s">
        <v>54</v>
      </c>
      <c r="N971" s="96" t="s">
        <v>31</v>
      </c>
      <c r="O971" s="97" t="s">
        <v>32</v>
      </c>
      <c r="P971" s="98">
        <v>46065</v>
      </c>
      <c r="Q971" s="96"/>
      <c r="R971" s="96"/>
      <c r="S971" s="96" t="s">
        <v>3196</v>
      </c>
      <c r="T971" s="96"/>
      <c r="U971" s="97"/>
      <c r="V971" s="97"/>
      <c r="W971" s="104" t="s">
        <v>33</v>
      </c>
      <c r="X971" s="104" t="s">
        <v>33</v>
      </c>
      <c r="Y971" s="98">
        <v>46065</v>
      </c>
      <c r="Z971" s="97" t="s">
        <v>2303</v>
      </c>
      <c r="AA971" s="96" t="s">
        <v>34</v>
      </c>
      <c r="AB971" s="9">
        <f t="shared" ca="1" si="75"/>
        <v>438</v>
      </c>
      <c r="AC971" s="9" t="str">
        <f t="shared" ca="1" si="76"/>
        <v>Above 1 Year</v>
      </c>
      <c r="AD971" s="9">
        <f t="shared" ca="1" si="77"/>
        <v>246</v>
      </c>
      <c r="AE971" s="9" t="str">
        <f t="shared" ca="1" si="78"/>
        <v>Above 6 Months</v>
      </c>
      <c r="AF971" s="97"/>
      <c r="AG971" s="97" t="s">
        <v>4907</v>
      </c>
      <c r="AH971" s="97" t="str">
        <f t="shared" si="79"/>
        <v/>
      </c>
    </row>
    <row r="972" spans="1:34" s="24" customFormat="1" ht="25.5" customHeight="1" x14ac:dyDescent="0.25">
      <c r="A972" s="96">
        <v>971</v>
      </c>
      <c r="B972" s="61" t="s">
        <v>2810</v>
      </c>
      <c r="C972" s="97" t="s">
        <v>186</v>
      </c>
      <c r="D972" s="97" t="s">
        <v>3035</v>
      </c>
      <c r="E972" s="97" t="s">
        <v>65</v>
      </c>
      <c r="F972" s="97" t="s">
        <v>1874</v>
      </c>
      <c r="G972" s="96" t="s">
        <v>845</v>
      </c>
      <c r="H972" s="98">
        <v>45874</v>
      </c>
      <c r="I972" s="96" t="s">
        <v>225</v>
      </c>
      <c r="J972" s="96">
        <v>2025</v>
      </c>
      <c r="K972" s="97" t="s">
        <v>116</v>
      </c>
      <c r="L972" s="97"/>
      <c r="M972" s="97" t="s">
        <v>116</v>
      </c>
      <c r="N972" s="96" t="s">
        <v>116</v>
      </c>
      <c r="O972" s="97" t="s">
        <v>32</v>
      </c>
      <c r="P972" s="98"/>
      <c r="Q972" s="96"/>
      <c r="R972" s="96"/>
      <c r="S972" s="96" t="s">
        <v>3196</v>
      </c>
      <c r="T972" s="96"/>
      <c r="U972" s="97"/>
      <c r="V972" s="97"/>
      <c r="W972" s="104" t="s">
        <v>50</v>
      </c>
      <c r="X972" s="104" t="s">
        <v>50</v>
      </c>
      <c r="Y972" s="98"/>
      <c r="Z972" s="97" t="s">
        <v>2305</v>
      </c>
      <c r="AA972" s="96" t="s">
        <v>34</v>
      </c>
      <c r="AB972" s="9">
        <f t="shared" ca="1" si="75"/>
        <v>437</v>
      </c>
      <c r="AC972" s="9" t="str">
        <f t="shared" ca="1" si="76"/>
        <v>Above 1 Year</v>
      </c>
      <c r="AD972" s="9" t="str">
        <f t="shared" ca="1" si="77"/>
        <v/>
      </c>
      <c r="AE972" s="9" t="str">
        <f t="shared" ca="1" si="78"/>
        <v/>
      </c>
      <c r="AF972" s="97"/>
      <c r="AG972" s="97" t="s">
        <v>4908</v>
      </c>
      <c r="AH972" s="97" t="str">
        <f t="shared" ca="1" si="79"/>
        <v>Above 1 Year</v>
      </c>
    </row>
    <row r="973" spans="1:34" s="24" customFormat="1" ht="25.5" customHeight="1" x14ac:dyDescent="0.25">
      <c r="A973" s="96">
        <v>972</v>
      </c>
      <c r="B973" s="61" t="s">
        <v>2810</v>
      </c>
      <c r="C973" s="97">
        <v>0</v>
      </c>
      <c r="D973" s="97" t="s">
        <v>2689</v>
      </c>
      <c r="E973" s="97" t="s">
        <v>68</v>
      </c>
      <c r="F973" s="97" t="s">
        <v>2306</v>
      </c>
      <c r="G973" s="96" t="s">
        <v>845</v>
      </c>
      <c r="H973" s="98">
        <v>45874</v>
      </c>
      <c r="I973" s="96" t="s">
        <v>225</v>
      </c>
      <c r="J973" s="96">
        <v>2025</v>
      </c>
      <c r="K973" s="97" t="s">
        <v>116</v>
      </c>
      <c r="L973" s="97"/>
      <c r="M973" s="97" t="s">
        <v>116</v>
      </c>
      <c r="N973" s="96" t="s">
        <v>116</v>
      </c>
      <c r="O973" s="97" t="s">
        <v>32</v>
      </c>
      <c r="P973" s="98"/>
      <c r="Q973" s="96"/>
      <c r="R973" s="96"/>
      <c r="S973" s="96" t="s">
        <v>3196</v>
      </c>
      <c r="T973" s="96"/>
      <c r="U973" s="97"/>
      <c r="V973" s="97"/>
      <c r="W973" s="104" t="s">
        <v>50</v>
      </c>
      <c r="X973" s="104" t="s">
        <v>50</v>
      </c>
      <c r="Y973" s="98"/>
      <c r="Z973" s="97" t="s">
        <v>2307</v>
      </c>
      <c r="AA973" s="96" t="s">
        <v>34</v>
      </c>
      <c r="AB973" s="9">
        <f t="shared" ca="1" si="75"/>
        <v>437</v>
      </c>
      <c r="AC973" s="9" t="str">
        <f t="shared" ca="1" si="76"/>
        <v>Above 1 Year</v>
      </c>
      <c r="AD973" s="9" t="str">
        <f t="shared" ca="1" si="77"/>
        <v/>
      </c>
      <c r="AE973" s="9" t="str">
        <f t="shared" ca="1" si="78"/>
        <v/>
      </c>
      <c r="AF973" s="97"/>
      <c r="AG973" s="97" t="s">
        <v>4909</v>
      </c>
      <c r="AH973" s="97" t="str">
        <f t="shared" ca="1" si="79"/>
        <v>Above 1 Year</v>
      </c>
    </row>
    <row r="974" spans="1:34" s="24" customFormat="1" ht="25.5" customHeight="1" x14ac:dyDescent="0.25">
      <c r="A974" s="96">
        <v>973</v>
      </c>
      <c r="B974" s="61" t="s">
        <v>2810</v>
      </c>
      <c r="C974" s="97">
        <v>0</v>
      </c>
      <c r="D974" s="97" t="s">
        <v>2688</v>
      </c>
      <c r="E974" s="97" t="s">
        <v>68</v>
      </c>
      <c r="F974" s="97" t="s">
        <v>2309</v>
      </c>
      <c r="G974" s="96" t="s">
        <v>1354</v>
      </c>
      <c r="H974" s="98">
        <v>45875</v>
      </c>
      <c r="I974" s="96" t="s">
        <v>225</v>
      </c>
      <c r="J974" s="96">
        <v>2025</v>
      </c>
      <c r="K974" s="97" t="s">
        <v>103</v>
      </c>
      <c r="L974" s="97"/>
      <c r="M974" s="97" t="s">
        <v>49</v>
      </c>
      <c r="N974" s="96" t="s">
        <v>31</v>
      </c>
      <c r="O974" s="97" t="s">
        <v>32</v>
      </c>
      <c r="P974" s="98"/>
      <c r="Q974" s="96"/>
      <c r="R974" s="96"/>
      <c r="S974" s="96" t="s">
        <v>3196</v>
      </c>
      <c r="T974" s="96"/>
      <c r="U974" s="97"/>
      <c r="V974" s="97"/>
      <c r="W974" s="104" t="s">
        <v>112</v>
      </c>
      <c r="X974" s="104" t="s">
        <v>112</v>
      </c>
      <c r="Y974" s="98"/>
      <c r="Z974" s="97" t="s">
        <v>2310</v>
      </c>
      <c r="AA974" s="96" t="s">
        <v>34</v>
      </c>
      <c r="AB974" s="9">
        <f t="shared" ca="1" si="75"/>
        <v>436</v>
      </c>
      <c r="AC974" s="9" t="str">
        <f t="shared" ca="1" si="76"/>
        <v>Above 1 Year</v>
      </c>
      <c r="AD974" s="9" t="str">
        <f t="shared" ca="1" si="77"/>
        <v/>
      </c>
      <c r="AE974" s="9" t="str">
        <f t="shared" ca="1" si="78"/>
        <v/>
      </c>
      <c r="AF974" s="97"/>
      <c r="AG974" s="97" t="s">
        <v>4910</v>
      </c>
      <c r="AH974" s="97" t="str">
        <f t="shared" ca="1" si="79"/>
        <v>Above 1 Year</v>
      </c>
    </row>
    <row r="975" spans="1:34" s="24" customFormat="1" ht="25.5" customHeight="1" x14ac:dyDescent="0.25">
      <c r="A975" s="96">
        <v>974</v>
      </c>
      <c r="B975" s="61" t="s">
        <v>2810</v>
      </c>
      <c r="C975" s="97" t="s">
        <v>186</v>
      </c>
      <c r="D975" s="97" t="s">
        <v>3035</v>
      </c>
      <c r="E975" s="97" t="s">
        <v>66</v>
      </c>
      <c r="F975" s="97" t="s">
        <v>1986</v>
      </c>
      <c r="G975" s="96" t="s">
        <v>845</v>
      </c>
      <c r="H975" s="98">
        <v>45876</v>
      </c>
      <c r="I975" s="96" t="s">
        <v>225</v>
      </c>
      <c r="J975" s="96">
        <v>2025</v>
      </c>
      <c r="K975" s="97" t="s">
        <v>116</v>
      </c>
      <c r="L975" s="97"/>
      <c r="M975" s="97" t="s">
        <v>116</v>
      </c>
      <c r="N975" s="96" t="s">
        <v>116</v>
      </c>
      <c r="O975" s="97" t="s">
        <v>32</v>
      </c>
      <c r="P975" s="98"/>
      <c r="Q975" s="96"/>
      <c r="R975" s="96"/>
      <c r="S975" s="96" t="s">
        <v>3196</v>
      </c>
      <c r="T975" s="96"/>
      <c r="U975" s="97"/>
      <c r="V975" s="97"/>
      <c r="W975" s="104" t="s">
        <v>50</v>
      </c>
      <c r="X975" s="104" t="s">
        <v>50</v>
      </c>
      <c r="Y975" s="98"/>
      <c r="Z975" s="97" t="s">
        <v>2311</v>
      </c>
      <c r="AA975" s="96" t="s">
        <v>34</v>
      </c>
      <c r="AB975" s="9">
        <f t="shared" ca="1" si="75"/>
        <v>435</v>
      </c>
      <c r="AC975" s="9" t="str">
        <f t="shared" ca="1" si="76"/>
        <v>Above 1 Year</v>
      </c>
      <c r="AD975" s="9" t="str">
        <f t="shared" ca="1" si="77"/>
        <v/>
      </c>
      <c r="AE975" s="9" t="str">
        <f t="shared" ca="1" si="78"/>
        <v/>
      </c>
      <c r="AF975" s="97"/>
      <c r="AG975" s="97" t="s">
        <v>4911</v>
      </c>
      <c r="AH975" s="97" t="str">
        <f t="shared" ca="1" si="79"/>
        <v>Above 1 Year</v>
      </c>
    </row>
    <row r="976" spans="1:34" s="24" customFormat="1" ht="25.5" customHeight="1" x14ac:dyDescent="0.25">
      <c r="A976" s="96">
        <v>975</v>
      </c>
      <c r="B976" s="61" t="s">
        <v>2660</v>
      </c>
      <c r="C976" s="97" t="s">
        <v>183</v>
      </c>
      <c r="D976" s="97" t="s">
        <v>2713</v>
      </c>
      <c r="E976" s="97" t="s">
        <v>74</v>
      </c>
      <c r="F976" s="97" t="s">
        <v>2176</v>
      </c>
      <c r="G976" s="96" t="s">
        <v>227</v>
      </c>
      <c r="H976" s="98">
        <v>45876</v>
      </c>
      <c r="I976" s="96" t="s">
        <v>225</v>
      </c>
      <c r="J976" s="96">
        <v>2025</v>
      </c>
      <c r="K976" s="97" t="s">
        <v>59</v>
      </c>
      <c r="L976" s="97" t="s">
        <v>228</v>
      </c>
      <c r="M976" s="97" t="s">
        <v>59</v>
      </c>
      <c r="N976" s="96" t="s">
        <v>60</v>
      </c>
      <c r="O976" s="97" t="s">
        <v>32</v>
      </c>
      <c r="P976" s="98"/>
      <c r="Q976" s="96"/>
      <c r="R976" s="96"/>
      <c r="S976" s="96" t="s">
        <v>3196</v>
      </c>
      <c r="T976" s="96"/>
      <c r="U976" s="97"/>
      <c r="V976" s="97"/>
      <c r="W976" s="104" t="s">
        <v>112</v>
      </c>
      <c r="X976" s="104" t="s">
        <v>112</v>
      </c>
      <c r="Y976" s="98"/>
      <c r="Z976" s="97" t="s">
        <v>2313</v>
      </c>
      <c r="AA976" s="96" t="s">
        <v>34</v>
      </c>
      <c r="AB976" s="9">
        <f t="shared" ca="1" si="75"/>
        <v>435</v>
      </c>
      <c r="AC976" s="9" t="str">
        <f t="shared" ca="1" si="76"/>
        <v>Above 1 Year</v>
      </c>
      <c r="AD976" s="9" t="str">
        <f t="shared" ca="1" si="77"/>
        <v/>
      </c>
      <c r="AE976" s="9" t="str">
        <f t="shared" ca="1" si="78"/>
        <v/>
      </c>
      <c r="AF976" s="97"/>
      <c r="AG976" s="97" t="s">
        <v>4912</v>
      </c>
      <c r="AH976" s="97" t="str">
        <f t="shared" ca="1" si="79"/>
        <v>Above 1 Year</v>
      </c>
    </row>
    <row r="977" spans="1:34" s="24" customFormat="1" ht="25.5" customHeight="1" x14ac:dyDescent="0.25">
      <c r="A977" s="96">
        <v>976</v>
      </c>
      <c r="B977" s="61" t="s">
        <v>2810</v>
      </c>
      <c r="C977" s="97" t="s">
        <v>62</v>
      </c>
      <c r="D977" s="97" t="s">
        <v>2687</v>
      </c>
      <c r="E977" s="97" t="s">
        <v>118</v>
      </c>
      <c r="F977" s="97" t="s">
        <v>1922</v>
      </c>
      <c r="G977" s="96" t="s">
        <v>1027</v>
      </c>
      <c r="H977" s="98">
        <v>45878</v>
      </c>
      <c r="I977" s="96" t="s">
        <v>225</v>
      </c>
      <c r="J977" s="96">
        <v>2025</v>
      </c>
      <c r="K977" s="97" t="s">
        <v>48</v>
      </c>
      <c r="L977" s="97"/>
      <c r="M977" s="97" t="s">
        <v>49</v>
      </c>
      <c r="N977" s="96" t="s">
        <v>31</v>
      </c>
      <c r="O977" s="97" t="s">
        <v>32</v>
      </c>
      <c r="P977" s="98"/>
      <c r="Q977" s="96"/>
      <c r="R977" s="96"/>
      <c r="S977" s="96" t="s">
        <v>3196</v>
      </c>
      <c r="T977" s="96"/>
      <c r="U977" s="97"/>
      <c r="V977" s="97"/>
      <c r="W977" s="104" t="s">
        <v>112</v>
      </c>
      <c r="X977" s="104" t="s">
        <v>112</v>
      </c>
      <c r="Y977" s="98"/>
      <c r="Z977" s="97" t="s">
        <v>2315</v>
      </c>
      <c r="AA977" s="96" t="s">
        <v>34</v>
      </c>
      <c r="AB977" s="9">
        <f t="shared" ca="1" si="75"/>
        <v>433</v>
      </c>
      <c r="AC977" s="9" t="str">
        <f t="shared" ca="1" si="76"/>
        <v>Above 1 Year</v>
      </c>
      <c r="AD977" s="9" t="str">
        <f t="shared" ca="1" si="77"/>
        <v/>
      </c>
      <c r="AE977" s="9" t="str">
        <f t="shared" ca="1" si="78"/>
        <v/>
      </c>
      <c r="AF977" s="97"/>
      <c r="AG977" s="97" t="s">
        <v>4913</v>
      </c>
      <c r="AH977" s="97" t="str">
        <f t="shared" ca="1" si="79"/>
        <v>Above 1 Year</v>
      </c>
    </row>
    <row r="978" spans="1:34" s="24" customFormat="1" ht="25.5" customHeight="1" x14ac:dyDescent="0.25">
      <c r="A978" s="96">
        <v>977</v>
      </c>
      <c r="B978" s="61" t="s">
        <v>2810</v>
      </c>
      <c r="C978" s="97">
        <v>0</v>
      </c>
      <c r="D978" s="97" t="s">
        <v>2689</v>
      </c>
      <c r="E978" s="97" t="s">
        <v>68</v>
      </c>
      <c r="F978" s="97" t="s">
        <v>2316</v>
      </c>
      <c r="G978" s="96" t="s">
        <v>2013</v>
      </c>
      <c r="H978" s="98">
        <v>45879</v>
      </c>
      <c r="I978" s="96" t="s">
        <v>225</v>
      </c>
      <c r="J978" s="96">
        <v>2025</v>
      </c>
      <c r="K978" s="97" t="s">
        <v>94</v>
      </c>
      <c r="L978" s="97"/>
      <c r="M978" s="97" t="s">
        <v>94</v>
      </c>
      <c r="N978" s="96" t="s">
        <v>31</v>
      </c>
      <c r="O978" s="97" t="s">
        <v>32</v>
      </c>
      <c r="P978" s="98"/>
      <c r="Q978" s="96"/>
      <c r="R978" s="96"/>
      <c r="S978" s="96" t="s">
        <v>3196</v>
      </c>
      <c r="T978" s="96"/>
      <c r="U978" s="97"/>
      <c r="V978" s="97"/>
      <c r="W978" s="104" t="s">
        <v>112</v>
      </c>
      <c r="X978" s="104" t="s">
        <v>112</v>
      </c>
      <c r="Y978" s="98"/>
      <c r="Z978" s="97" t="s">
        <v>2317</v>
      </c>
      <c r="AA978" s="96" t="s">
        <v>34</v>
      </c>
      <c r="AB978" s="9">
        <f t="shared" ca="1" si="75"/>
        <v>432</v>
      </c>
      <c r="AC978" s="9" t="str">
        <f t="shared" ca="1" si="76"/>
        <v>Above 1 Year</v>
      </c>
      <c r="AD978" s="9" t="str">
        <f t="shared" ca="1" si="77"/>
        <v/>
      </c>
      <c r="AE978" s="9" t="str">
        <f t="shared" ca="1" si="78"/>
        <v/>
      </c>
      <c r="AF978" s="97"/>
      <c r="AG978" s="97" t="s">
        <v>4914</v>
      </c>
      <c r="AH978" s="97" t="str">
        <f t="shared" ca="1" si="79"/>
        <v>Above 1 Year</v>
      </c>
    </row>
    <row r="979" spans="1:34" s="24" customFormat="1" ht="25.5" customHeight="1" x14ac:dyDescent="0.25">
      <c r="A979" s="96">
        <v>978</v>
      </c>
      <c r="B979" s="61" t="s">
        <v>2660</v>
      </c>
      <c r="C979" s="97" t="s">
        <v>37</v>
      </c>
      <c r="D979" s="97" t="s">
        <v>2694</v>
      </c>
      <c r="E979" s="97" t="s">
        <v>104</v>
      </c>
      <c r="F979" s="97" t="s">
        <v>1275</v>
      </c>
      <c r="G979" s="96" t="s">
        <v>1408</v>
      </c>
      <c r="H979" s="98">
        <v>45879</v>
      </c>
      <c r="I979" s="96" t="s">
        <v>225</v>
      </c>
      <c r="J979" s="96">
        <v>2025</v>
      </c>
      <c r="K979" s="97" t="s">
        <v>75</v>
      </c>
      <c r="L979" s="97"/>
      <c r="M979" s="97" t="s">
        <v>54</v>
      </c>
      <c r="N979" s="96" t="s">
        <v>31</v>
      </c>
      <c r="O979" s="97" t="s">
        <v>32</v>
      </c>
      <c r="P979" s="98">
        <v>45919</v>
      </c>
      <c r="Q979" s="96"/>
      <c r="R979" s="96"/>
      <c r="S979" s="96" t="s">
        <v>3196</v>
      </c>
      <c r="T979" s="96"/>
      <c r="U979" s="97"/>
      <c r="V979" s="97"/>
      <c r="W979" s="104" t="s">
        <v>33</v>
      </c>
      <c r="X979" s="104" t="s">
        <v>33</v>
      </c>
      <c r="Y979" s="98">
        <v>45919</v>
      </c>
      <c r="Z979" s="97" t="s">
        <v>2320</v>
      </c>
      <c r="AA979" s="96" t="s">
        <v>34</v>
      </c>
      <c r="AB979" s="9">
        <f t="shared" ca="1" si="75"/>
        <v>432</v>
      </c>
      <c r="AC979" s="9" t="str">
        <f t="shared" ca="1" si="76"/>
        <v>Above 1 Year</v>
      </c>
      <c r="AD979" s="9">
        <f t="shared" ca="1" si="77"/>
        <v>392</v>
      </c>
      <c r="AE979" s="9" t="str">
        <f t="shared" ca="1" si="78"/>
        <v>Above 1 Year</v>
      </c>
      <c r="AF979" s="97"/>
      <c r="AG979" s="97" t="s">
        <v>4915</v>
      </c>
      <c r="AH979" s="97" t="str">
        <f t="shared" si="79"/>
        <v/>
      </c>
    </row>
    <row r="980" spans="1:34" s="24" customFormat="1" ht="25.5" customHeight="1" x14ac:dyDescent="0.25">
      <c r="A980" s="96">
        <v>979</v>
      </c>
      <c r="B980" s="61" t="s">
        <v>2808</v>
      </c>
      <c r="C980" s="97" t="s">
        <v>41</v>
      </c>
      <c r="D980" s="97" t="s">
        <v>2701</v>
      </c>
      <c r="E980" s="97" t="s">
        <v>42</v>
      </c>
      <c r="F980" s="97" t="s">
        <v>2321</v>
      </c>
      <c r="G980" s="96" t="s">
        <v>1961</v>
      </c>
      <c r="H980" s="98">
        <v>45879</v>
      </c>
      <c r="I980" s="96" t="s">
        <v>225</v>
      </c>
      <c r="J980" s="96">
        <v>2025</v>
      </c>
      <c r="K980" s="97" t="s">
        <v>86</v>
      </c>
      <c r="L980" s="97"/>
      <c r="M980" s="97" t="s">
        <v>82</v>
      </c>
      <c r="N980" s="96" t="s">
        <v>82</v>
      </c>
      <c r="O980" s="97" t="s">
        <v>32</v>
      </c>
      <c r="P980" s="98">
        <v>45888</v>
      </c>
      <c r="Q980" s="96"/>
      <c r="R980" s="96"/>
      <c r="S980" s="96" t="s">
        <v>3196</v>
      </c>
      <c r="T980" s="96"/>
      <c r="U980" s="97"/>
      <c r="V980" s="97"/>
      <c r="W980" s="104" t="s">
        <v>33</v>
      </c>
      <c r="X980" s="104" t="s">
        <v>33</v>
      </c>
      <c r="Y980" s="98">
        <v>45888</v>
      </c>
      <c r="Z980" s="97" t="s">
        <v>2322</v>
      </c>
      <c r="AA980" s="96" t="s">
        <v>34</v>
      </c>
      <c r="AB980" s="9">
        <f t="shared" ca="1" si="75"/>
        <v>432</v>
      </c>
      <c r="AC980" s="9" t="str">
        <f t="shared" ca="1" si="76"/>
        <v>Above 1 Year</v>
      </c>
      <c r="AD980" s="9">
        <f t="shared" ca="1" si="77"/>
        <v>423</v>
      </c>
      <c r="AE980" s="9" t="str">
        <f t="shared" ca="1" si="78"/>
        <v>Above 1 Year</v>
      </c>
      <c r="AF980" s="97"/>
      <c r="AG980" s="97" t="s">
        <v>4916</v>
      </c>
      <c r="AH980" s="97" t="str">
        <f t="shared" si="79"/>
        <v/>
      </c>
    </row>
    <row r="981" spans="1:34" s="24" customFormat="1" ht="25.5" customHeight="1" x14ac:dyDescent="0.25">
      <c r="A981" s="96">
        <v>980</v>
      </c>
      <c r="B981" s="61" t="s">
        <v>2808</v>
      </c>
      <c r="C981" s="97" t="s">
        <v>185</v>
      </c>
      <c r="D981" s="97" t="s">
        <v>2693</v>
      </c>
      <c r="E981" s="97" t="s">
        <v>73</v>
      </c>
      <c r="F981" s="97" t="s">
        <v>1962</v>
      </c>
      <c r="G981" s="96" t="s">
        <v>1381</v>
      </c>
      <c r="H981" s="98">
        <v>45880</v>
      </c>
      <c r="I981" s="96" t="s">
        <v>225</v>
      </c>
      <c r="J981" s="96">
        <v>2025</v>
      </c>
      <c r="K981" s="97" t="s">
        <v>80</v>
      </c>
      <c r="L981" s="97"/>
      <c r="M981" s="97" t="s">
        <v>154</v>
      </c>
      <c r="N981" s="96" t="s">
        <v>31</v>
      </c>
      <c r="O981" s="97" t="s">
        <v>32</v>
      </c>
      <c r="P981" s="98">
        <v>45994</v>
      </c>
      <c r="Q981" s="96"/>
      <c r="R981" s="96"/>
      <c r="S981" s="96" t="s">
        <v>3196</v>
      </c>
      <c r="T981" s="96"/>
      <c r="U981" s="97"/>
      <c r="V981" s="97"/>
      <c r="W981" s="104" t="s">
        <v>33</v>
      </c>
      <c r="X981" s="104" t="s">
        <v>33</v>
      </c>
      <c r="Y981" s="98">
        <v>45994</v>
      </c>
      <c r="Z981" s="97" t="s">
        <v>2809</v>
      </c>
      <c r="AA981" s="96" t="s">
        <v>34</v>
      </c>
      <c r="AB981" s="9">
        <f t="shared" ca="1" si="75"/>
        <v>431</v>
      </c>
      <c r="AC981" s="9" t="str">
        <f t="shared" ca="1" si="76"/>
        <v>Above 1 Year</v>
      </c>
      <c r="AD981" s="9">
        <f t="shared" ca="1" si="77"/>
        <v>317</v>
      </c>
      <c r="AE981" s="9" t="str">
        <f t="shared" ca="1" si="78"/>
        <v>Above 6 Months</v>
      </c>
      <c r="AF981" s="97"/>
      <c r="AG981" s="97" t="s">
        <v>4917</v>
      </c>
      <c r="AH981" s="97" t="str">
        <f t="shared" si="79"/>
        <v/>
      </c>
    </row>
    <row r="982" spans="1:34" s="24" customFormat="1" ht="25.5" customHeight="1" x14ac:dyDescent="0.25">
      <c r="A982" s="96">
        <v>981</v>
      </c>
      <c r="B982" s="61" t="s">
        <v>2808</v>
      </c>
      <c r="C982" s="97" t="s">
        <v>185</v>
      </c>
      <c r="D982" s="97" t="s">
        <v>3036</v>
      </c>
      <c r="E982" s="97" t="s">
        <v>73</v>
      </c>
      <c r="F982" s="97" t="s">
        <v>1901</v>
      </c>
      <c r="G982" s="96" t="s">
        <v>845</v>
      </c>
      <c r="H982" s="98">
        <v>45880</v>
      </c>
      <c r="I982" s="96" t="s">
        <v>225</v>
      </c>
      <c r="J982" s="96">
        <v>2025</v>
      </c>
      <c r="K982" s="97" t="s">
        <v>116</v>
      </c>
      <c r="L982" s="97"/>
      <c r="M982" s="97" t="s">
        <v>116</v>
      </c>
      <c r="N982" s="96" t="s">
        <v>116</v>
      </c>
      <c r="O982" s="97" t="s">
        <v>32</v>
      </c>
      <c r="P982" s="98"/>
      <c r="Q982" s="96"/>
      <c r="R982" s="96"/>
      <c r="S982" s="96" t="s">
        <v>3196</v>
      </c>
      <c r="T982" s="96"/>
      <c r="U982" s="97"/>
      <c r="V982" s="97"/>
      <c r="W982" s="104" t="s">
        <v>50</v>
      </c>
      <c r="X982" s="104" t="s">
        <v>50</v>
      </c>
      <c r="Y982" s="98"/>
      <c r="Z982" s="97" t="s">
        <v>2328</v>
      </c>
      <c r="AA982" s="96" t="s">
        <v>34</v>
      </c>
      <c r="AB982" s="9">
        <f t="shared" ca="1" si="75"/>
        <v>431</v>
      </c>
      <c r="AC982" s="9" t="str">
        <f t="shared" ca="1" si="76"/>
        <v>Above 1 Year</v>
      </c>
      <c r="AD982" s="9" t="str">
        <f t="shared" ca="1" si="77"/>
        <v/>
      </c>
      <c r="AE982" s="9" t="str">
        <f t="shared" ca="1" si="78"/>
        <v/>
      </c>
      <c r="AF982" s="97"/>
      <c r="AG982" s="97" t="s">
        <v>4918</v>
      </c>
      <c r="AH982" s="97" t="str">
        <f t="shared" ca="1" si="79"/>
        <v>Above 1 Year</v>
      </c>
    </row>
    <row r="983" spans="1:34" s="24" customFormat="1" ht="25.5" customHeight="1" x14ac:dyDescent="0.25">
      <c r="A983" s="96">
        <v>982</v>
      </c>
      <c r="B983" s="61" t="s">
        <v>2660</v>
      </c>
      <c r="C983" s="97">
        <v>0</v>
      </c>
      <c r="D983" s="97" t="s">
        <v>2712</v>
      </c>
      <c r="E983" s="97" t="s">
        <v>28</v>
      </c>
      <c r="F983" s="97" t="s">
        <v>2102</v>
      </c>
      <c r="G983" s="96" t="s">
        <v>2013</v>
      </c>
      <c r="H983" s="98">
        <v>45880</v>
      </c>
      <c r="I983" s="96" t="s">
        <v>225</v>
      </c>
      <c r="J983" s="96">
        <v>2025</v>
      </c>
      <c r="K983" s="97" t="s">
        <v>94</v>
      </c>
      <c r="L983" s="97"/>
      <c r="M983" s="97" t="s">
        <v>94</v>
      </c>
      <c r="N983" s="96" t="s">
        <v>31</v>
      </c>
      <c r="O983" s="97" t="s">
        <v>32</v>
      </c>
      <c r="P983" s="98"/>
      <c r="Q983" s="96"/>
      <c r="R983" s="96"/>
      <c r="S983" s="96" t="s">
        <v>3196</v>
      </c>
      <c r="T983" s="96"/>
      <c r="U983" s="97"/>
      <c r="V983" s="97"/>
      <c r="W983" s="104" t="s">
        <v>128</v>
      </c>
      <c r="X983" s="104" t="s">
        <v>112</v>
      </c>
      <c r="Y983" s="98"/>
      <c r="Z983" s="97" t="s">
        <v>2323</v>
      </c>
      <c r="AA983" s="96" t="s">
        <v>34</v>
      </c>
      <c r="AB983" s="9">
        <f t="shared" ca="1" si="75"/>
        <v>431</v>
      </c>
      <c r="AC983" s="9" t="str">
        <f t="shared" ca="1" si="76"/>
        <v>Above 1 Year</v>
      </c>
      <c r="AD983" s="9" t="str">
        <f t="shared" ca="1" si="77"/>
        <v/>
      </c>
      <c r="AE983" s="9" t="str">
        <f t="shared" ca="1" si="78"/>
        <v/>
      </c>
      <c r="AF983" s="97"/>
      <c r="AG983" s="97" t="s">
        <v>4919</v>
      </c>
      <c r="AH983" s="97" t="str">
        <f t="shared" ca="1" si="79"/>
        <v>Above 1 Year</v>
      </c>
    </row>
    <row r="984" spans="1:34" s="24" customFormat="1" ht="25.5" customHeight="1" x14ac:dyDescent="0.25">
      <c r="A984" s="96">
        <v>983</v>
      </c>
      <c r="B984" s="61" t="s">
        <v>2660</v>
      </c>
      <c r="C984" s="97" t="s">
        <v>183</v>
      </c>
      <c r="D984" s="97" t="s">
        <v>2713</v>
      </c>
      <c r="E984" s="97" t="s">
        <v>74</v>
      </c>
      <c r="F984" s="97" t="s">
        <v>2193</v>
      </c>
      <c r="G984" s="96" t="s">
        <v>2326</v>
      </c>
      <c r="H984" s="98">
        <v>45880</v>
      </c>
      <c r="I984" s="96" t="s">
        <v>225</v>
      </c>
      <c r="J984" s="96">
        <v>2025</v>
      </c>
      <c r="K984" s="97" t="s">
        <v>39</v>
      </c>
      <c r="L984" s="97"/>
      <c r="M984" s="97" t="s">
        <v>39</v>
      </c>
      <c r="N984" s="96" t="s">
        <v>31</v>
      </c>
      <c r="O984" s="97" t="s">
        <v>32</v>
      </c>
      <c r="P984" s="98"/>
      <c r="Q984" s="96"/>
      <c r="R984" s="96"/>
      <c r="S984" s="96" t="s">
        <v>3196</v>
      </c>
      <c r="T984" s="96"/>
      <c r="U984" s="97"/>
      <c r="V984" s="97"/>
      <c r="W984" s="104" t="s">
        <v>112</v>
      </c>
      <c r="X984" s="104" t="s">
        <v>112</v>
      </c>
      <c r="Y984" s="98"/>
      <c r="Z984" s="97" t="s">
        <v>2327</v>
      </c>
      <c r="AA984" s="96" t="s">
        <v>34</v>
      </c>
      <c r="AB984" s="9">
        <f t="shared" ca="1" si="75"/>
        <v>431</v>
      </c>
      <c r="AC984" s="9" t="str">
        <f t="shared" ca="1" si="76"/>
        <v>Above 1 Year</v>
      </c>
      <c r="AD984" s="9" t="str">
        <f t="shared" ca="1" si="77"/>
        <v/>
      </c>
      <c r="AE984" s="9" t="str">
        <f t="shared" ca="1" si="78"/>
        <v/>
      </c>
      <c r="AF984" s="97"/>
      <c r="AG984" s="97" t="s">
        <v>4920</v>
      </c>
      <c r="AH984" s="97" t="str">
        <f t="shared" ca="1" si="79"/>
        <v>Above 1 Year</v>
      </c>
    </row>
    <row r="985" spans="1:34" s="24" customFormat="1" ht="25.5" customHeight="1" x14ac:dyDescent="0.25">
      <c r="A985" s="96">
        <v>984</v>
      </c>
      <c r="B985" s="61" t="s">
        <v>2808</v>
      </c>
      <c r="C985" s="97">
        <v>0</v>
      </c>
      <c r="D985" s="97" t="s">
        <v>2716</v>
      </c>
      <c r="E985" s="97" t="s">
        <v>51</v>
      </c>
      <c r="F985" s="97" t="s">
        <v>2196</v>
      </c>
      <c r="G985" s="96" t="s">
        <v>1840</v>
      </c>
      <c r="H985" s="98">
        <v>45880</v>
      </c>
      <c r="I985" s="96" t="s">
        <v>225</v>
      </c>
      <c r="J985" s="96">
        <v>2025</v>
      </c>
      <c r="K985" s="97" t="s">
        <v>116</v>
      </c>
      <c r="L985" s="97"/>
      <c r="M985" s="97" t="s">
        <v>116</v>
      </c>
      <c r="N985" s="96" t="s">
        <v>116</v>
      </c>
      <c r="O985" s="97" t="s">
        <v>32</v>
      </c>
      <c r="P985" s="98">
        <v>46153</v>
      </c>
      <c r="Q985" s="96"/>
      <c r="R985" s="96"/>
      <c r="S985" s="96" t="s">
        <v>3196</v>
      </c>
      <c r="T985" s="96"/>
      <c r="U985" s="97"/>
      <c r="V985" s="97"/>
      <c r="W985" s="104" t="s">
        <v>2664</v>
      </c>
      <c r="X985" s="104" t="s">
        <v>2664</v>
      </c>
      <c r="Y985" s="98">
        <v>46153</v>
      </c>
      <c r="Z985" s="97" t="s">
        <v>2324</v>
      </c>
      <c r="AA985" s="96" t="s">
        <v>34</v>
      </c>
      <c r="AB985" s="9">
        <f t="shared" ca="1" si="75"/>
        <v>431</v>
      </c>
      <c r="AC985" s="9" t="str">
        <f t="shared" ca="1" si="76"/>
        <v>Above 1 Year</v>
      </c>
      <c r="AD985" s="9">
        <f t="shared" ca="1" si="77"/>
        <v>158</v>
      </c>
      <c r="AE985" s="9" t="str">
        <f t="shared" ca="1" si="78"/>
        <v>Above 3 Months</v>
      </c>
      <c r="AF985" s="97"/>
      <c r="AG985" s="97" t="s">
        <v>4921</v>
      </c>
      <c r="AH985" s="97" t="str">
        <f t="shared" ca="1" si="79"/>
        <v>Above 1 Year</v>
      </c>
    </row>
    <row r="986" spans="1:34" s="24" customFormat="1" ht="25.5" customHeight="1" x14ac:dyDescent="0.25">
      <c r="A986" s="96">
        <v>985</v>
      </c>
      <c r="B986" s="61" t="s">
        <v>2810</v>
      </c>
      <c r="C986" s="97">
        <v>0</v>
      </c>
      <c r="D986" s="97" t="s">
        <v>2688</v>
      </c>
      <c r="E986" s="97" t="s">
        <v>68</v>
      </c>
      <c r="F986" s="97" t="s">
        <v>2335</v>
      </c>
      <c r="G986" s="96" t="s">
        <v>1332</v>
      </c>
      <c r="H986" s="98">
        <v>45881</v>
      </c>
      <c r="I986" s="96" t="s">
        <v>225</v>
      </c>
      <c r="J986" s="96">
        <v>2025</v>
      </c>
      <c r="K986" s="97" t="s">
        <v>71</v>
      </c>
      <c r="L986" s="97"/>
      <c r="M986" s="97" t="s">
        <v>72</v>
      </c>
      <c r="N986" s="96" t="s">
        <v>31</v>
      </c>
      <c r="O986" s="97" t="s">
        <v>32</v>
      </c>
      <c r="P986" s="98"/>
      <c r="Q986" s="96"/>
      <c r="R986" s="96"/>
      <c r="S986" s="96" t="s">
        <v>3196</v>
      </c>
      <c r="T986" s="96"/>
      <c r="U986" s="97"/>
      <c r="V986" s="97"/>
      <c r="W986" s="104" t="s">
        <v>112</v>
      </c>
      <c r="X986" s="104" t="s">
        <v>112</v>
      </c>
      <c r="Y986" s="98"/>
      <c r="Z986" s="97" t="s">
        <v>2336</v>
      </c>
      <c r="AA986" s="96" t="s">
        <v>34</v>
      </c>
      <c r="AB986" s="9">
        <f t="shared" ca="1" si="75"/>
        <v>430</v>
      </c>
      <c r="AC986" s="9" t="str">
        <f t="shared" ca="1" si="76"/>
        <v>Above 1 Year</v>
      </c>
      <c r="AD986" s="9" t="str">
        <f t="shared" ca="1" si="77"/>
        <v/>
      </c>
      <c r="AE986" s="9" t="str">
        <f t="shared" ca="1" si="78"/>
        <v/>
      </c>
      <c r="AF986" s="97"/>
      <c r="AG986" s="97" t="s">
        <v>4922</v>
      </c>
      <c r="AH986" s="97" t="str">
        <f t="shared" ca="1" si="79"/>
        <v>Above 1 Year</v>
      </c>
    </row>
    <row r="987" spans="1:34" s="24" customFormat="1" ht="25.5" customHeight="1" x14ac:dyDescent="0.25">
      <c r="A987" s="96">
        <v>986</v>
      </c>
      <c r="B987" s="61" t="s">
        <v>2808</v>
      </c>
      <c r="C987" s="97" t="s">
        <v>41</v>
      </c>
      <c r="D987" s="97" t="s">
        <v>2686</v>
      </c>
      <c r="E987" s="97" t="s">
        <v>42</v>
      </c>
      <c r="F987" s="97" t="s">
        <v>2329</v>
      </c>
      <c r="G987" s="96" t="s">
        <v>2128</v>
      </c>
      <c r="H987" s="98">
        <v>45881</v>
      </c>
      <c r="I987" s="96" t="s">
        <v>225</v>
      </c>
      <c r="J987" s="96">
        <v>2025</v>
      </c>
      <c r="K987" s="97" t="s">
        <v>116</v>
      </c>
      <c r="L987" s="97"/>
      <c r="M987" s="97" t="s">
        <v>116</v>
      </c>
      <c r="N987" s="96" t="s">
        <v>116</v>
      </c>
      <c r="O987" s="97" t="s">
        <v>32</v>
      </c>
      <c r="P987" s="98"/>
      <c r="Q987" s="96"/>
      <c r="R987" s="96"/>
      <c r="S987" s="96" t="s">
        <v>3196</v>
      </c>
      <c r="T987" s="96"/>
      <c r="U987" s="97"/>
      <c r="V987" s="97"/>
      <c r="W987" s="104" t="s">
        <v>50</v>
      </c>
      <c r="X987" s="104" t="s">
        <v>50</v>
      </c>
      <c r="Y987" s="98"/>
      <c r="Z987" s="97" t="s">
        <v>2330</v>
      </c>
      <c r="AA987" s="96" t="s">
        <v>34</v>
      </c>
      <c r="AB987" s="9">
        <f t="shared" ca="1" si="75"/>
        <v>430</v>
      </c>
      <c r="AC987" s="9" t="str">
        <f t="shared" ca="1" si="76"/>
        <v>Above 1 Year</v>
      </c>
      <c r="AD987" s="9" t="str">
        <f t="shared" ca="1" si="77"/>
        <v/>
      </c>
      <c r="AE987" s="9" t="str">
        <f t="shared" ca="1" si="78"/>
        <v/>
      </c>
      <c r="AF987" s="97"/>
      <c r="AG987" s="97" t="s">
        <v>4923</v>
      </c>
      <c r="AH987" s="97" t="str">
        <f t="shared" ca="1" si="79"/>
        <v>Above 1 Year</v>
      </c>
    </row>
    <row r="988" spans="1:34" s="24" customFormat="1" ht="25.5" customHeight="1" x14ac:dyDescent="0.25">
      <c r="A988" s="96">
        <v>987</v>
      </c>
      <c r="B988" s="61" t="s">
        <v>2808</v>
      </c>
      <c r="C988" s="97" t="s">
        <v>41</v>
      </c>
      <c r="D988" s="97" t="s">
        <v>2686</v>
      </c>
      <c r="E988" s="97" t="s">
        <v>42</v>
      </c>
      <c r="F988" s="97" t="s">
        <v>2331</v>
      </c>
      <c r="G988" s="96" t="s">
        <v>1840</v>
      </c>
      <c r="H988" s="98">
        <v>45881</v>
      </c>
      <c r="I988" s="96" t="s">
        <v>225</v>
      </c>
      <c r="J988" s="96">
        <v>2025</v>
      </c>
      <c r="K988" s="97" t="s">
        <v>116</v>
      </c>
      <c r="L988" s="97"/>
      <c r="M988" s="97" t="s">
        <v>116</v>
      </c>
      <c r="N988" s="96" t="s">
        <v>116</v>
      </c>
      <c r="O988" s="97" t="s">
        <v>32</v>
      </c>
      <c r="P988" s="98"/>
      <c r="Q988" s="96"/>
      <c r="R988" s="96"/>
      <c r="S988" s="96" t="s">
        <v>3196</v>
      </c>
      <c r="T988" s="96"/>
      <c r="U988" s="97"/>
      <c r="V988" s="97"/>
      <c r="W988" s="104" t="s">
        <v>2664</v>
      </c>
      <c r="X988" s="104" t="s">
        <v>33</v>
      </c>
      <c r="Y988" s="98">
        <v>46240</v>
      </c>
      <c r="Z988" s="97" t="s">
        <v>2332</v>
      </c>
      <c r="AA988" s="96" t="s">
        <v>34</v>
      </c>
      <c r="AB988" s="9">
        <f t="shared" ca="1" si="75"/>
        <v>430</v>
      </c>
      <c r="AC988" s="9" t="str">
        <f t="shared" ca="1" si="76"/>
        <v>Above 1 Year</v>
      </c>
      <c r="AD988" s="9">
        <f t="shared" ca="1" si="77"/>
        <v>71</v>
      </c>
      <c r="AE988" s="9" t="str">
        <f t="shared" ca="1" si="78"/>
        <v>Above 60 Days</v>
      </c>
      <c r="AF988" s="97"/>
      <c r="AG988" s="97" t="s">
        <v>4924</v>
      </c>
      <c r="AH988" s="97" t="str">
        <f t="shared" si="79"/>
        <v/>
      </c>
    </row>
    <row r="989" spans="1:34" s="24" customFormat="1" ht="25.5" customHeight="1" x14ac:dyDescent="0.25">
      <c r="A989" s="96">
        <v>988</v>
      </c>
      <c r="B989" s="61" t="s">
        <v>2808</v>
      </c>
      <c r="C989" s="97" t="s">
        <v>41</v>
      </c>
      <c r="D989" s="97" t="s">
        <v>2701</v>
      </c>
      <c r="E989" s="97" t="s">
        <v>42</v>
      </c>
      <c r="F989" s="97" t="s">
        <v>2333</v>
      </c>
      <c r="G989" s="96" t="s">
        <v>1991</v>
      </c>
      <c r="H989" s="98">
        <v>45881</v>
      </c>
      <c r="I989" s="96" t="s">
        <v>225</v>
      </c>
      <c r="J989" s="96">
        <v>2025</v>
      </c>
      <c r="K989" s="97" t="s">
        <v>75</v>
      </c>
      <c r="L989" s="97"/>
      <c r="M989" s="97" t="s">
        <v>54</v>
      </c>
      <c r="N989" s="96" t="s">
        <v>31</v>
      </c>
      <c r="O989" s="97" t="s">
        <v>32</v>
      </c>
      <c r="P989" s="98"/>
      <c r="Q989" s="96"/>
      <c r="R989" s="96"/>
      <c r="S989" s="96" t="s">
        <v>7125</v>
      </c>
      <c r="T989" s="96"/>
      <c r="U989" s="97"/>
      <c r="V989" s="97"/>
      <c r="W989" s="104" t="s">
        <v>142</v>
      </c>
      <c r="X989" s="104" t="s">
        <v>2923</v>
      </c>
      <c r="Y989" s="98"/>
      <c r="Z989" s="97" t="s">
        <v>2334</v>
      </c>
      <c r="AA989" s="96" t="s">
        <v>34</v>
      </c>
      <c r="AB989" s="9" t="str">
        <f t="shared" ca="1" si="75"/>
        <v/>
      </c>
      <c r="AC989" s="9" t="str">
        <f t="shared" si="76"/>
        <v/>
      </c>
      <c r="AD989" s="9" t="str">
        <f t="shared" ca="1" si="77"/>
        <v/>
      </c>
      <c r="AE989" s="9" t="str">
        <f t="shared" ca="1" si="78"/>
        <v/>
      </c>
      <c r="AF989" s="97"/>
      <c r="AG989" s="97" t="s">
        <v>4925</v>
      </c>
      <c r="AH989" s="97" t="str">
        <f t="shared" si="79"/>
        <v/>
      </c>
    </row>
    <row r="990" spans="1:34" s="24" customFormat="1" ht="25.5" customHeight="1" x14ac:dyDescent="0.25">
      <c r="A990" s="96">
        <v>989</v>
      </c>
      <c r="B990" s="61" t="s">
        <v>2660</v>
      </c>
      <c r="C990" s="97">
        <v>0</v>
      </c>
      <c r="D990" s="97" t="s">
        <v>2711</v>
      </c>
      <c r="E990" s="97" t="s">
        <v>28</v>
      </c>
      <c r="F990" s="97" t="s">
        <v>1920</v>
      </c>
      <c r="G990" s="96" t="s">
        <v>227</v>
      </c>
      <c r="H990" s="98">
        <v>45882</v>
      </c>
      <c r="I990" s="96" t="s">
        <v>225</v>
      </c>
      <c r="J990" s="96">
        <v>2025</v>
      </c>
      <c r="K990" s="97" t="s">
        <v>59</v>
      </c>
      <c r="L990" s="97" t="s">
        <v>228</v>
      </c>
      <c r="M990" s="97" t="s">
        <v>59</v>
      </c>
      <c r="N990" s="96" t="s">
        <v>60</v>
      </c>
      <c r="O990" s="97" t="s">
        <v>32</v>
      </c>
      <c r="P990" s="98"/>
      <c r="Q990" s="96"/>
      <c r="R990" s="96"/>
      <c r="S990" s="96" t="s">
        <v>3196</v>
      </c>
      <c r="T990" s="96"/>
      <c r="U990" s="97"/>
      <c r="V990" s="97"/>
      <c r="W990" s="104" t="s">
        <v>112</v>
      </c>
      <c r="X990" s="104" t="s">
        <v>112</v>
      </c>
      <c r="Y990" s="98"/>
      <c r="Z990" s="97" t="s">
        <v>2337</v>
      </c>
      <c r="AA990" s="96" t="s">
        <v>34</v>
      </c>
      <c r="AB990" s="9">
        <f t="shared" ca="1" si="75"/>
        <v>429</v>
      </c>
      <c r="AC990" s="9" t="str">
        <f t="shared" ca="1" si="76"/>
        <v>Above 1 Year</v>
      </c>
      <c r="AD990" s="9" t="str">
        <f t="shared" ca="1" si="77"/>
        <v/>
      </c>
      <c r="AE990" s="9" t="str">
        <f t="shared" ca="1" si="78"/>
        <v/>
      </c>
      <c r="AF990" s="97"/>
      <c r="AG990" s="97" t="s">
        <v>4926</v>
      </c>
      <c r="AH990" s="97" t="str">
        <f t="shared" ca="1" si="79"/>
        <v>Above 1 Year</v>
      </c>
    </row>
    <row r="991" spans="1:34" s="24" customFormat="1" ht="25.5" customHeight="1" x14ac:dyDescent="0.25">
      <c r="A991" s="96">
        <v>990</v>
      </c>
      <c r="B991" s="61" t="s">
        <v>2810</v>
      </c>
      <c r="C991" s="97">
        <v>0</v>
      </c>
      <c r="D991" s="97" t="s">
        <v>2689</v>
      </c>
      <c r="E991" s="97" t="s">
        <v>68</v>
      </c>
      <c r="F991" s="97" t="s">
        <v>2342</v>
      </c>
      <c r="G991" s="96" t="s">
        <v>845</v>
      </c>
      <c r="H991" s="98">
        <v>45883</v>
      </c>
      <c r="I991" s="96" t="s">
        <v>225</v>
      </c>
      <c r="J991" s="96">
        <v>2025</v>
      </c>
      <c r="K991" s="97" t="s">
        <v>116</v>
      </c>
      <c r="L991" s="97"/>
      <c r="M991" s="97" t="s">
        <v>116</v>
      </c>
      <c r="N991" s="96" t="s">
        <v>116</v>
      </c>
      <c r="O991" s="97" t="s">
        <v>32</v>
      </c>
      <c r="P991" s="98"/>
      <c r="Q991" s="96"/>
      <c r="R991" s="96"/>
      <c r="S991" s="96" t="s">
        <v>3196</v>
      </c>
      <c r="T991" s="96"/>
      <c r="U991" s="97"/>
      <c r="V991" s="97"/>
      <c r="W991" s="104" t="s">
        <v>50</v>
      </c>
      <c r="X991" s="104" t="s">
        <v>50</v>
      </c>
      <c r="Y991" s="98"/>
      <c r="Z991" s="97" t="s">
        <v>2343</v>
      </c>
      <c r="AA991" s="96" t="s">
        <v>34</v>
      </c>
      <c r="AB991" s="9">
        <f t="shared" ca="1" si="75"/>
        <v>428</v>
      </c>
      <c r="AC991" s="9" t="str">
        <f t="shared" ca="1" si="76"/>
        <v>Above 1 Year</v>
      </c>
      <c r="AD991" s="9" t="str">
        <f t="shared" ca="1" si="77"/>
        <v/>
      </c>
      <c r="AE991" s="9" t="str">
        <f t="shared" ca="1" si="78"/>
        <v/>
      </c>
      <c r="AF991" s="97"/>
      <c r="AG991" s="97" t="s">
        <v>4927</v>
      </c>
      <c r="AH991" s="97" t="str">
        <f t="shared" ca="1" si="79"/>
        <v>Above 1 Year</v>
      </c>
    </row>
    <row r="992" spans="1:34" s="24" customFormat="1" ht="25.5" customHeight="1" x14ac:dyDescent="0.25">
      <c r="A992" s="96">
        <v>991</v>
      </c>
      <c r="B992" s="61" t="s">
        <v>2810</v>
      </c>
      <c r="C992" s="97">
        <v>0</v>
      </c>
      <c r="D992" s="97" t="s">
        <v>2689</v>
      </c>
      <c r="E992" s="97" t="s">
        <v>68</v>
      </c>
      <c r="F992" s="97" t="s">
        <v>2288</v>
      </c>
      <c r="G992" s="96" t="s">
        <v>845</v>
      </c>
      <c r="H992" s="98">
        <v>45883</v>
      </c>
      <c r="I992" s="96" t="s">
        <v>225</v>
      </c>
      <c r="J992" s="96">
        <v>2025</v>
      </c>
      <c r="K992" s="97" t="s">
        <v>116</v>
      </c>
      <c r="L992" s="97"/>
      <c r="M992" s="97" t="s">
        <v>116</v>
      </c>
      <c r="N992" s="96" t="s">
        <v>116</v>
      </c>
      <c r="O992" s="97" t="s">
        <v>32</v>
      </c>
      <c r="P992" s="98"/>
      <c r="Q992" s="96"/>
      <c r="R992" s="96"/>
      <c r="S992" s="96" t="s">
        <v>3196</v>
      </c>
      <c r="T992" s="96"/>
      <c r="U992" s="97"/>
      <c r="V992" s="97"/>
      <c r="W992" s="104" t="s">
        <v>50</v>
      </c>
      <c r="X992" s="104" t="s">
        <v>50</v>
      </c>
      <c r="Y992" s="98"/>
      <c r="Z992" s="97" t="s">
        <v>2344</v>
      </c>
      <c r="AA992" s="96" t="s">
        <v>34</v>
      </c>
      <c r="AB992" s="9">
        <f t="shared" ca="1" si="75"/>
        <v>428</v>
      </c>
      <c r="AC992" s="9" t="str">
        <f t="shared" ca="1" si="76"/>
        <v>Above 1 Year</v>
      </c>
      <c r="AD992" s="9" t="str">
        <f t="shared" ca="1" si="77"/>
        <v/>
      </c>
      <c r="AE992" s="9" t="str">
        <f t="shared" ca="1" si="78"/>
        <v/>
      </c>
      <c r="AF992" s="97"/>
      <c r="AG992" s="97" t="s">
        <v>4928</v>
      </c>
      <c r="AH992" s="97" t="str">
        <f t="shared" ca="1" si="79"/>
        <v>Above 1 Year</v>
      </c>
    </row>
    <row r="993" spans="1:34" s="24" customFormat="1" ht="25.5" customHeight="1" x14ac:dyDescent="0.25">
      <c r="A993" s="96">
        <v>992</v>
      </c>
      <c r="B993" s="61" t="s">
        <v>2808</v>
      </c>
      <c r="C993" s="97" t="s">
        <v>2661</v>
      </c>
      <c r="D993" s="97" t="s">
        <v>2692</v>
      </c>
      <c r="E993" s="97" t="s">
        <v>89</v>
      </c>
      <c r="F993" s="97" t="s">
        <v>2172</v>
      </c>
      <c r="G993" s="96" t="s">
        <v>600</v>
      </c>
      <c r="H993" s="98">
        <v>45883</v>
      </c>
      <c r="I993" s="96" t="s">
        <v>225</v>
      </c>
      <c r="J993" s="96">
        <v>2025</v>
      </c>
      <c r="K993" s="97" t="s">
        <v>48</v>
      </c>
      <c r="L993" s="97"/>
      <c r="M993" s="97" t="s">
        <v>49</v>
      </c>
      <c r="N993" s="96" t="s">
        <v>31</v>
      </c>
      <c r="O993" s="97" t="s">
        <v>32</v>
      </c>
      <c r="P993" s="98"/>
      <c r="Q993" s="96"/>
      <c r="R993" s="96"/>
      <c r="S993" s="96" t="s">
        <v>3196</v>
      </c>
      <c r="T993" s="96"/>
      <c r="U993" s="97"/>
      <c r="V993" s="97"/>
      <c r="W993" s="104" t="s">
        <v>112</v>
      </c>
      <c r="X993" s="104" t="s">
        <v>112</v>
      </c>
      <c r="Y993" s="98"/>
      <c r="Z993" s="97" t="s">
        <v>2340</v>
      </c>
      <c r="AA993" s="96" t="s">
        <v>34</v>
      </c>
      <c r="AB993" s="9">
        <f t="shared" ca="1" si="75"/>
        <v>428</v>
      </c>
      <c r="AC993" s="9" t="str">
        <f t="shared" ca="1" si="76"/>
        <v>Above 1 Year</v>
      </c>
      <c r="AD993" s="9" t="str">
        <f t="shared" ca="1" si="77"/>
        <v/>
      </c>
      <c r="AE993" s="9" t="str">
        <f t="shared" ca="1" si="78"/>
        <v/>
      </c>
      <c r="AF993" s="97"/>
      <c r="AG993" s="97" t="s">
        <v>4929</v>
      </c>
      <c r="AH993" s="97" t="str">
        <f t="shared" ca="1" si="79"/>
        <v>Above 1 Year</v>
      </c>
    </row>
    <row r="994" spans="1:34" s="24" customFormat="1" ht="25.5" customHeight="1" x14ac:dyDescent="0.25">
      <c r="A994" s="96">
        <v>993</v>
      </c>
      <c r="B994" s="61" t="s">
        <v>2810</v>
      </c>
      <c r="C994" s="97" t="s">
        <v>97</v>
      </c>
      <c r="D994" s="97" t="s">
        <v>2696</v>
      </c>
      <c r="E994" s="97" t="s">
        <v>114</v>
      </c>
      <c r="F994" s="97" t="s">
        <v>1866</v>
      </c>
      <c r="G994" s="96" t="s">
        <v>1500</v>
      </c>
      <c r="H994" s="98">
        <v>45884</v>
      </c>
      <c r="I994" s="96" t="s">
        <v>225</v>
      </c>
      <c r="J994" s="96">
        <v>2025</v>
      </c>
      <c r="K994" s="97" t="s">
        <v>39</v>
      </c>
      <c r="L994" s="97"/>
      <c r="M994" s="97" t="s">
        <v>39</v>
      </c>
      <c r="N994" s="96" t="s">
        <v>31</v>
      </c>
      <c r="O994" s="97" t="s">
        <v>32</v>
      </c>
      <c r="P994" s="98"/>
      <c r="Q994" s="96"/>
      <c r="R994" s="96"/>
      <c r="S994" s="96" t="s">
        <v>3196</v>
      </c>
      <c r="T994" s="96"/>
      <c r="U994" s="97"/>
      <c r="V994" s="97"/>
      <c r="W994" s="104" t="s">
        <v>33</v>
      </c>
      <c r="X994" s="104" t="s">
        <v>33</v>
      </c>
      <c r="Y994" s="98">
        <v>46226</v>
      </c>
      <c r="Z994" s="97" t="s">
        <v>2345</v>
      </c>
      <c r="AA994" s="96" t="s">
        <v>34</v>
      </c>
      <c r="AB994" s="9">
        <f t="shared" ca="1" si="75"/>
        <v>427</v>
      </c>
      <c r="AC994" s="9" t="str">
        <f t="shared" ca="1" si="76"/>
        <v>Above 1 Year</v>
      </c>
      <c r="AD994" s="9">
        <f t="shared" ca="1" si="77"/>
        <v>85</v>
      </c>
      <c r="AE994" s="9" t="str">
        <f t="shared" ca="1" si="78"/>
        <v>Above 60 Days</v>
      </c>
      <c r="AF994" s="97"/>
      <c r="AG994" s="97" t="s">
        <v>4930</v>
      </c>
      <c r="AH994" s="97" t="str">
        <f t="shared" si="79"/>
        <v/>
      </c>
    </row>
    <row r="995" spans="1:34" s="24" customFormat="1" ht="25.5" customHeight="1" x14ac:dyDescent="0.25">
      <c r="A995" s="96">
        <v>994</v>
      </c>
      <c r="B995" s="61" t="s">
        <v>2660</v>
      </c>
      <c r="C995" s="97" t="s">
        <v>37</v>
      </c>
      <c r="D995" s="97" t="s">
        <v>2671</v>
      </c>
      <c r="E995" s="97" t="s">
        <v>38</v>
      </c>
      <c r="F995" s="97" t="s">
        <v>2233</v>
      </c>
      <c r="G995" s="96" t="s">
        <v>227</v>
      </c>
      <c r="H995" s="98">
        <v>45885</v>
      </c>
      <c r="I995" s="96" t="s">
        <v>225</v>
      </c>
      <c r="J995" s="96">
        <v>2025</v>
      </c>
      <c r="K995" s="97" t="s">
        <v>59</v>
      </c>
      <c r="L995" s="97" t="s">
        <v>228</v>
      </c>
      <c r="M995" s="97" t="s">
        <v>59</v>
      </c>
      <c r="N995" s="96" t="s">
        <v>60</v>
      </c>
      <c r="O995" s="97" t="s">
        <v>32</v>
      </c>
      <c r="P995" s="98"/>
      <c r="Q995" s="96"/>
      <c r="R995" s="96"/>
      <c r="S995" s="96" t="s">
        <v>3196</v>
      </c>
      <c r="T995" s="96"/>
      <c r="U995" s="97"/>
      <c r="V995" s="97"/>
      <c r="W995" s="104" t="s">
        <v>112</v>
      </c>
      <c r="X995" s="104" t="s">
        <v>112</v>
      </c>
      <c r="Y995" s="98"/>
      <c r="Z995" s="97" t="s">
        <v>2346</v>
      </c>
      <c r="AA995" s="96" t="s">
        <v>34</v>
      </c>
      <c r="AB995" s="9">
        <f t="shared" ca="1" si="75"/>
        <v>426</v>
      </c>
      <c r="AC995" s="9" t="str">
        <f t="shared" ca="1" si="76"/>
        <v>Above 1 Year</v>
      </c>
      <c r="AD995" s="9" t="str">
        <f t="shared" ca="1" si="77"/>
        <v/>
      </c>
      <c r="AE995" s="9" t="str">
        <f t="shared" ca="1" si="78"/>
        <v/>
      </c>
      <c r="AF995" s="97"/>
      <c r="AG995" s="97" t="s">
        <v>4931</v>
      </c>
      <c r="AH995" s="97" t="str">
        <f t="shared" ca="1" si="79"/>
        <v>Above 1 Year</v>
      </c>
    </row>
    <row r="996" spans="1:34" s="24" customFormat="1" ht="25.5" customHeight="1" x14ac:dyDescent="0.25">
      <c r="A996" s="96">
        <v>995</v>
      </c>
      <c r="B996" s="61" t="s">
        <v>2660</v>
      </c>
      <c r="C996" s="97" t="s">
        <v>183</v>
      </c>
      <c r="D996" s="97" t="s">
        <v>3038</v>
      </c>
      <c r="E996" s="97" t="s">
        <v>74</v>
      </c>
      <c r="F996" s="97" t="s">
        <v>2244</v>
      </c>
      <c r="G996" s="96" t="s">
        <v>2347</v>
      </c>
      <c r="H996" s="98">
        <v>45886</v>
      </c>
      <c r="I996" s="96" t="s">
        <v>225</v>
      </c>
      <c r="J996" s="96">
        <v>2025</v>
      </c>
      <c r="K996" s="97" t="s">
        <v>119</v>
      </c>
      <c r="L996" s="97"/>
      <c r="M996" s="97" t="s">
        <v>154</v>
      </c>
      <c r="N996" s="96" t="s">
        <v>31</v>
      </c>
      <c r="O996" s="97" t="s">
        <v>45</v>
      </c>
      <c r="P996" s="98">
        <v>45916</v>
      </c>
      <c r="Q996" s="96"/>
      <c r="R996" s="96"/>
      <c r="S996" s="96" t="s">
        <v>3196</v>
      </c>
      <c r="T996" s="96"/>
      <c r="U996" s="97"/>
      <c r="V996" s="97"/>
      <c r="W996" s="104" t="s">
        <v>33</v>
      </c>
      <c r="X996" s="104" t="s">
        <v>33</v>
      </c>
      <c r="Y996" s="98">
        <v>45916</v>
      </c>
      <c r="Z996" s="97" t="s">
        <v>2348</v>
      </c>
      <c r="AA996" s="96" t="s">
        <v>34</v>
      </c>
      <c r="AB996" s="9">
        <f t="shared" ca="1" si="75"/>
        <v>425</v>
      </c>
      <c r="AC996" s="9" t="str">
        <f t="shared" ca="1" si="76"/>
        <v>Above 1 Year</v>
      </c>
      <c r="AD996" s="9">
        <f t="shared" ca="1" si="77"/>
        <v>395</v>
      </c>
      <c r="AE996" s="9" t="str">
        <f t="shared" ca="1" si="78"/>
        <v>Above 1 Year</v>
      </c>
      <c r="AF996" s="97"/>
      <c r="AG996" s="97" t="s">
        <v>4932</v>
      </c>
      <c r="AH996" s="97" t="str">
        <f t="shared" si="79"/>
        <v/>
      </c>
    </row>
    <row r="997" spans="1:34" s="24" customFormat="1" ht="25.5" customHeight="1" x14ac:dyDescent="0.25">
      <c r="A997" s="96">
        <v>996</v>
      </c>
      <c r="B997" s="61" t="s">
        <v>2660</v>
      </c>
      <c r="C997" s="97" t="s">
        <v>37</v>
      </c>
      <c r="D997" s="97" t="s">
        <v>2683</v>
      </c>
      <c r="E997" s="97" t="s">
        <v>90</v>
      </c>
      <c r="F997" s="97" t="s">
        <v>2140</v>
      </c>
      <c r="G997" s="96" t="s">
        <v>1646</v>
      </c>
      <c r="H997" s="98">
        <v>45889</v>
      </c>
      <c r="I997" s="96" t="s">
        <v>225</v>
      </c>
      <c r="J997" s="96">
        <v>2025</v>
      </c>
      <c r="K997" s="97" t="s">
        <v>80</v>
      </c>
      <c r="L997" s="97"/>
      <c r="M997" s="97" t="s">
        <v>154</v>
      </c>
      <c r="N997" s="96" t="s">
        <v>31</v>
      </c>
      <c r="O997" s="97" t="s">
        <v>32</v>
      </c>
      <c r="P997" s="98">
        <v>45943</v>
      </c>
      <c r="Q997" s="96"/>
      <c r="R997" s="96"/>
      <c r="S997" s="96" t="s">
        <v>3196</v>
      </c>
      <c r="T997" s="96"/>
      <c r="U997" s="97"/>
      <c r="V997" s="97"/>
      <c r="W997" s="104" t="s">
        <v>33</v>
      </c>
      <c r="X997" s="104" t="s">
        <v>33</v>
      </c>
      <c r="Y997" s="98">
        <v>45943</v>
      </c>
      <c r="Z997" s="97" t="s">
        <v>2350</v>
      </c>
      <c r="AA997" s="96" t="s">
        <v>34</v>
      </c>
      <c r="AB997" s="9">
        <f t="shared" ca="1" si="75"/>
        <v>422</v>
      </c>
      <c r="AC997" s="9" t="str">
        <f t="shared" ca="1" si="76"/>
        <v>Above 1 Year</v>
      </c>
      <c r="AD997" s="9">
        <f t="shared" ca="1" si="77"/>
        <v>368</v>
      </c>
      <c r="AE997" s="9" t="str">
        <f t="shared" ca="1" si="78"/>
        <v>Above 1 Year</v>
      </c>
      <c r="AF997" s="97"/>
      <c r="AG997" s="97" t="s">
        <v>4933</v>
      </c>
      <c r="AH997" s="97" t="str">
        <f t="shared" si="79"/>
        <v/>
      </c>
    </row>
    <row r="998" spans="1:34" s="24" customFormat="1" ht="25.5" customHeight="1" x14ac:dyDescent="0.25">
      <c r="A998" s="96">
        <v>997</v>
      </c>
      <c r="B998" s="61" t="s">
        <v>2810</v>
      </c>
      <c r="C998" s="97" t="s">
        <v>186</v>
      </c>
      <c r="D998" s="97" t="s">
        <v>3035</v>
      </c>
      <c r="E998" s="97" t="s">
        <v>65</v>
      </c>
      <c r="F998" s="97" t="s">
        <v>1891</v>
      </c>
      <c r="G998" s="96" t="s">
        <v>845</v>
      </c>
      <c r="H998" s="98">
        <v>45890</v>
      </c>
      <c r="I998" s="96" t="s">
        <v>225</v>
      </c>
      <c r="J998" s="96">
        <v>2025</v>
      </c>
      <c r="K998" s="97" t="s">
        <v>116</v>
      </c>
      <c r="L998" s="97"/>
      <c r="M998" s="97" t="s">
        <v>116</v>
      </c>
      <c r="N998" s="96" t="s">
        <v>116</v>
      </c>
      <c r="O998" s="97" t="s">
        <v>32</v>
      </c>
      <c r="P998" s="98"/>
      <c r="Q998" s="96"/>
      <c r="R998" s="96"/>
      <c r="S998" s="96" t="s">
        <v>3196</v>
      </c>
      <c r="T998" s="96"/>
      <c r="U998" s="97"/>
      <c r="V998" s="97"/>
      <c r="W998" s="104" t="s">
        <v>50</v>
      </c>
      <c r="X998" s="104" t="s">
        <v>50</v>
      </c>
      <c r="Y998" s="98"/>
      <c r="Z998" s="97" t="s">
        <v>2351</v>
      </c>
      <c r="AA998" s="96" t="s">
        <v>34</v>
      </c>
      <c r="AB998" s="9">
        <f t="shared" ca="1" si="75"/>
        <v>421</v>
      </c>
      <c r="AC998" s="9" t="str">
        <f t="shared" ca="1" si="76"/>
        <v>Above 1 Year</v>
      </c>
      <c r="AD998" s="9" t="str">
        <f t="shared" ca="1" si="77"/>
        <v/>
      </c>
      <c r="AE998" s="9" t="str">
        <f t="shared" ca="1" si="78"/>
        <v/>
      </c>
      <c r="AF998" s="97"/>
      <c r="AG998" s="97" t="s">
        <v>4934</v>
      </c>
      <c r="AH998" s="97" t="str">
        <f t="shared" ca="1" si="79"/>
        <v>Above 1 Year</v>
      </c>
    </row>
    <row r="999" spans="1:34" s="24" customFormat="1" ht="25.5" customHeight="1" x14ac:dyDescent="0.25">
      <c r="A999" s="96">
        <v>998</v>
      </c>
      <c r="B999" s="61" t="s">
        <v>2660</v>
      </c>
      <c r="C999" s="97" t="s">
        <v>183</v>
      </c>
      <c r="D999" s="97" t="s">
        <v>2713</v>
      </c>
      <c r="E999" s="97" t="s">
        <v>74</v>
      </c>
      <c r="F999" s="97" t="s">
        <v>2338</v>
      </c>
      <c r="G999" s="96" t="s">
        <v>2352</v>
      </c>
      <c r="H999" s="98">
        <v>45890</v>
      </c>
      <c r="I999" s="96" t="s">
        <v>225</v>
      </c>
      <c r="J999" s="96">
        <v>2025</v>
      </c>
      <c r="K999" s="97" t="s">
        <v>43</v>
      </c>
      <c r="L999" s="97"/>
      <c r="M999" s="97" t="s">
        <v>30</v>
      </c>
      <c r="N999" s="96" t="s">
        <v>31</v>
      </c>
      <c r="O999" s="97" t="s">
        <v>32</v>
      </c>
      <c r="P999" s="98"/>
      <c r="Q999" s="96"/>
      <c r="R999" s="96"/>
      <c r="S999" s="96" t="s">
        <v>3196</v>
      </c>
      <c r="T999" s="96"/>
      <c r="U999" s="97"/>
      <c r="V999" s="97"/>
      <c r="W999" s="104" t="s">
        <v>177</v>
      </c>
      <c r="X999" s="104" t="s">
        <v>177</v>
      </c>
      <c r="Y999" s="98">
        <v>46098</v>
      </c>
      <c r="Z999" s="97" t="s">
        <v>2353</v>
      </c>
      <c r="AA999" s="96" t="s">
        <v>34</v>
      </c>
      <c r="AB999" s="9">
        <f t="shared" ca="1" si="75"/>
        <v>421</v>
      </c>
      <c r="AC999" s="9" t="str">
        <f t="shared" ca="1" si="76"/>
        <v>Above 1 Year</v>
      </c>
      <c r="AD999" s="9">
        <f t="shared" ca="1" si="77"/>
        <v>213</v>
      </c>
      <c r="AE999" s="9" t="str">
        <f t="shared" ca="1" si="78"/>
        <v>Above 6 Months</v>
      </c>
      <c r="AF999" s="97"/>
      <c r="AG999" s="97" t="s">
        <v>4935</v>
      </c>
      <c r="AH999" s="97" t="str">
        <f t="shared" ca="1" si="79"/>
        <v>Above 1 Year</v>
      </c>
    </row>
    <row r="1000" spans="1:34" s="24" customFormat="1" ht="25.5" customHeight="1" x14ac:dyDescent="0.25">
      <c r="A1000" s="96">
        <v>999</v>
      </c>
      <c r="B1000" s="61" t="s">
        <v>2808</v>
      </c>
      <c r="C1000" s="97" t="s">
        <v>41</v>
      </c>
      <c r="D1000" s="97" t="s">
        <v>2686</v>
      </c>
      <c r="E1000" s="97" t="s">
        <v>42</v>
      </c>
      <c r="F1000" s="97" t="s">
        <v>2355</v>
      </c>
      <c r="G1000" s="96" t="s">
        <v>2128</v>
      </c>
      <c r="H1000" s="98">
        <v>45892</v>
      </c>
      <c r="I1000" s="96" t="s">
        <v>225</v>
      </c>
      <c r="J1000" s="96">
        <v>2025</v>
      </c>
      <c r="K1000" s="97" t="s">
        <v>116</v>
      </c>
      <c r="L1000" s="97"/>
      <c r="M1000" s="97" t="s">
        <v>116</v>
      </c>
      <c r="N1000" s="96" t="s">
        <v>116</v>
      </c>
      <c r="O1000" s="97" t="s">
        <v>32</v>
      </c>
      <c r="P1000" s="98"/>
      <c r="Q1000" s="96"/>
      <c r="R1000" s="96"/>
      <c r="S1000" s="96" t="s">
        <v>3196</v>
      </c>
      <c r="T1000" s="96"/>
      <c r="U1000" s="97"/>
      <c r="V1000" s="97"/>
      <c r="W1000" s="104" t="s">
        <v>50</v>
      </c>
      <c r="X1000" s="104" t="s">
        <v>50</v>
      </c>
      <c r="Y1000" s="98"/>
      <c r="Z1000" s="97" t="s">
        <v>2356</v>
      </c>
      <c r="AA1000" s="96" t="s">
        <v>34</v>
      </c>
      <c r="AB1000" s="9">
        <f t="shared" ca="1" si="75"/>
        <v>419</v>
      </c>
      <c r="AC1000" s="9" t="str">
        <f t="shared" ca="1" si="76"/>
        <v>Above 1 Year</v>
      </c>
      <c r="AD1000" s="9" t="str">
        <f t="shared" ca="1" si="77"/>
        <v/>
      </c>
      <c r="AE1000" s="9" t="str">
        <f t="shared" ca="1" si="78"/>
        <v/>
      </c>
      <c r="AF1000" s="97"/>
      <c r="AG1000" s="97" t="s">
        <v>4936</v>
      </c>
      <c r="AH1000" s="97" t="str">
        <f t="shared" ca="1" si="79"/>
        <v>Above 1 Year</v>
      </c>
    </row>
    <row r="1001" spans="1:34" s="24" customFormat="1" ht="25.5" customHeight="1" x14ac:dyDescent="0.25">
      <c r="A1001" s="96">
        <v>1000</v>
      </c>
      <c r="B1001" s="61" t="s">
        <v>2660</v>
      </c>
      <c r="C1001" s="97" t="s">
        <v>37</v>
      </c>
      <c r="D1001" s="97" t="s">
        <v>2671</v>
      </c>
      <c r="E1001" s="97" t="s">
        <v>38</v>
      </c>
      <c r="F1001" s="97" t="s">
        <v>2207</v>
      </c>
      <c r="G1001" s="96" t="s">
        <v>2360</v>
      </c>
      <c r="H1001" s="98">
        <v>45893</v>
      </c>
      <c r="I1001" s="96" t="s">
        <v>225</v>
      </c>
      <c r="J1001" s="96">
        <v>2025</v>
      </c>
      <c r="K1001" s="97" t="s">
        <v>115</v>
      </c>
      <c r="L1001" s="97"/>
      <c r="M1001" s="97" t="s">
        <v>154</v>
      </c>
      <c r="N1001" s="96" t="s">
        <v>31</v>
      </c>
      <c r="O1001" s="97" t="s">
        <v>32</v>
      </c>
      <c r="P1001" s="98"/>
      <c r="Q1001" s="96"/>
      <c r="R1001" s="96"/>
      <c r="S1001" s="96" t="s">
        <v>3196</v>
      </c>
      <c r="T1001" s="96"/>
      <c r="U1001" s="97"/>
      <c r="V1001" s="97"/>
      <c r="W1001" s="104" t="s">
        <v>50</v>
      </c>
      <c r="X1001" s="104" t="s">
        <v>142</v>
      </c>
      <c r="Y1001" s="98"/>
      <c r="Z1001" s="97" t="s">
        <v>2361</v>
      </c>
      <c r="AA1001" s="96" t="s">
        <v>34</v>
      </c>
      <c r="AB1001" s="9">
        <f t="shared" ca="1" si="75"/>
        <v>418</v>
      </c>
      <c r="AC1001" s="9" t="str">
        <f t="shared" ca="1" si="76"/>
        <v>Above 1 Year</v>
      </c>
      <c r="AD1001" s="9" t="str">
        <f t="shared" ca="1" si="77"/>
        <v/>
      </c>
      <c r="AE1001" s="9" t="str">
        <f t="shared" ca="1" si="78"/>
        <v/>
      </c>
      <c r="AF1001" s="97"/>
      <c r="AG1001" s="97" t="s">
        <v>4937</v>
      </c>
      <c r="AH1001" s="97" t="str">
        <f t="shared" ca="1" si="79"/>
        <v>Above 1 Year</v>
      </c>
    </row>
    <row r="1002" spans="1:34" s="24" customFormat="1" ht="25.5" customHeight="1" x14ac:dyDescent="0.25">
      <c r="A1002" s="96">
        <v>1001</v>
      </c>
      <c r="B1002" s="61" t="s">
        <v>2660</v>
      </c>
      <c r="C1002" s="97" t="s">
        <v>37</v>
      </c>
      <c r="D1002" s="97" t="s">
        <v>2671</v>
      </c>
      <c r="E1002" s="97" t="s">
        <v>38</v>
      </c>
      <c r="F1002" s="97" t="s">
        <v>2362</v>
      </c>
      <c r="G1002" s="96" t="s">
        <v>2363</v>
      </c>
      <c r="H1002" s="98">
        <v>45893</v>
      </c>
      <c r="I1002" s="96" t="s">
        <v>225</v>
      </c>
      <c r="J1002" s="96">
        <v>2025</v>
      </c>
      <c r="K1002" s="97" t="s">
        <v>115</v>
      </c>
      <c r="L1002" s="97"/>
      <c r="M1002" s="97" t="s">
        <v>154</v>
      </c>
      <c r="N1002" s="96" t="s">
        <v>31</v>
      </c>
      <c r="O1002" s="97" t="s">
        <v>32</v>
      </c>
      <c r="P1002" s="98"/>
      <c r="Q1002" s="96"/>
      <c r="R1002" s="96"/>
      <c r="S1002" s="96" t="s">
        <v>3196</v>
      </c>
      <c r="T1002" s="96"/>
      <c r="U1002" s="97"/>
      <c r="V1002" s="97"/>
      <c r="W1002" s="104" t="s">
        <v>50</v>
      </c>
      <c r="X1002" s="104" t="s">
        <v>142</v>
      </c>
      <c r="Y1002" s="98"/>
      <c r="Z1002" s="97" t="s">
        <v>2364</v>
      </c>
      <c r="AA1002" s="96" t="s">
        <v>34</v>
      </c>
      <c r="AB1002" s="9">
        <f t="shared" ca="1" si="75"/>
        <v>418</v>
      </c>
      <c r="AC1002" s="9" t="str">
        <f t="shared" ca="1" si="76"/>
        <v>Above 1 Year</v>
      </c>
      <c r="AD1002" s="9" t="str">
        <f t="shared" ca="1" si="77"/>
        <v/>
      </c>
      <c r="AE1002" s="9" t="str">
        <f t="shared" ca="1" si="78"/>
        <v/>
      </c>
      <c r="AF1002" s="97"/>
      <c r="AG1002" s="97" t="s">
        <v>4938</v>
      </c>
      <c r="AH1002" s="97" t="str">
        <f t="shared" ca="1" si="79"/>
        <v>Above 1 Year</v>
      </c>
    </row>
    <row r="1003" spans="1:34" s="24" customFormat="1" ht="25.5" customHeight="1" x14ac:dyDescent="0.25">
      <c r="A1003" s="96">
        <v>1002</v>
      </c>
      <c r="B1003" s="61" t="s">
        <v>2660</v>
      </c>
      <c r="C1003" s="97" t="s">
        <v>37</v>
      </c>
      <c r="D1003" s="97" t="s">
        <v>2672</v>
      </c>
      <c r="E1003" s="97" t="s">
        <v>107</v>
      </c>
      <c r="F1003" s="97" t="s">
        <v>1826</v>
      </c>
      <c r="G1003" s="96" t="s">
        <v>1685</v>
      </c>
      <c r="H1003" s="98">
        <v>45893</v>
      </c>
      <c r="I1003" s="96" t="s">
        <v>225</v>
      </c>
      <c r="J1003" s="96">
        <v>2025</v>
      </c>
      <c r="K1003" s="97" t="s">
        <v>108</v>
      </c>
      <c r="L1003" s="97"/>
      <c r="M1003" s="97" t="s">
        <v>54</v>
      </c>
      <c r="N1003" s="96" t="s">
        <v>31</v>
      </c>
      <c r="O1003" s="97" t="s">
        <v>45</v>
      </c>
      <c r="P1003" s="98">
        <v>46140</v>
      </c>
      <c r="Q1003" s="96"/>
      <c r="R1003" s="96"/>
      <c r="S1003" s="96" t="s">
        <v>3196</v>
      </c>
      <c r="T1003" s="96"/>
      <c r="U1003" s="97"/>
      <c r="V1003" s="97"/>
      <c r="W1003" s="104" t="s">
        <v>2664</v>
      </c>
      <c r="X1003" s="104" t="s">
        <v>33</v>
      </c>
      <c r="Y1003" s="98">
        <v>46140</v>
      </c>
      <c r="Z1003" s="97" t="s">
        <v>2357</v>
      </c>
      <c r="AA1003" s="96" t="s">
        <v>34</v>
      </c>
      <c r="AB1003" s="9">
        <f t="shared" ca="1" si="75"/>
        <v>418</v>
      </c>
      <c r="AC1003" s="9" t="str">
        <f t="shared" ca="1" si="76"/>
        <v>Above 1 Year</v>
      </c>
      <c r="AD1003" s="9">
        <f t="shared" ca="1" si="77"/>
        <v>171</v>
      </c>
      <c r="AE1003" s="9" t="str">
        <f t="shared" ca="1" si="78"/>
        <v>Above 3 Months</v>
      </c>
      <c r="AF1003" s="97"/>
      <c r="AG1003" s="97" t="s">
        <v>4939</v>
      </c>
      <c r="AH1003" s="97" t="str">
        <f t="shared" si="79"/>
        <v/>
      </c>
    </row>
    <row r="1004" spans="1:34" s="24" customFormat="1" ht="25.5" customHeight="1" x14ac:dyDescent="0.25">
      <c r="A1004" s="96">
        <v>1003</v>
      </c>
      <c r="B1004" s="61" t="s">
        <v>2810</v>
      </c>
      <c r="C1004" s="97" t="s">
        <v>186</v>
      </c>
      <c r="D1004" s="97" t="s">
        <v>2681</v>
      </c>
      <c r="E1004" s="97" t="s">
        <v>65</v>
      </c>
      <c r="F1004" s="97" t="s">
        <v>2031</v>
      </c>
      <c r="G1004" s="96" t="s">
        <v>980</v>
      </c>
      <c r="H1004" s="98">
        <v>45893</v>
      </c>
      <c r="I1004" s="96" t="s">
        <v>225</v>
      </c>
      <c r="J1004" s="96">
        <v>2025</v>
      </c>
      <c r="K1004" s="97" t="s">
        <v>77</v>
      </c>
      <c r="L1004" s="97"/>
      <c r="M1004" s="97" t="s">
        <v>72</v>
      </c>
      <c r="N1004" s="96" t="s">
        <v>31</v>
      </c>
      <c r="O1004" s="97" t="s">
        <v>32</v>
      </c>
      <c r="P1004" s="98"/>
      <c r="Q1004" s="96"/>
      <c r="R1004" s="96"/>
      <c r="S1004" s="96" t="s">
        <v>3196</v>
      </c>
      <c r="T1004" s="96"/>
      <c r="U1004" s="97"/>
      <c r="V1004" s="97"/>
      <c r="W1004" s="104" t="s">
        <v>112</v>
      </c>
      <c r="X1004" s="104" t="s">
        <v>112</v>
      </c>
      <c r="Y1004" s="98"/>
      <c r="Z1004" s="97" t="s">
        <v>2359</v>
      </c>
      <c r="AA1004" s="96" t="s">
        <v>34</v>
      </c>
      <c r="AB1004" s="9">
        <f t="shared" ca="1" si="75"/>
        <v>418</v>
      </c>
      <c r="AC1004" s="9" t="str">
        <f t="shared" ca="1" si="76"/>
        <v>Above 1 Year</v>
      </c>
      <c r="AD1004" s="9" t="str">
        <f t="shared" ca="1" si="77"/>
        <v/>
      </c>
      <c r="AE1004" s="9" t="str">
        <f t="shared" ca="1" si="78"/>
        <v/>
      </c>
      <c r="AF1004" s="97"/>
      <c r="AG1004" s="97" t="s">
        <v>4940</v>
      </c>
      <c r="AH1004" s="97" t="str">
        <f t="shared" ca="1" si="79"/>
        <v>Above 1 Year</v>
      </c>
    </row>
    <row r="1005" spans="1:34" s="24" customFormat="1" ht="25.5" customHeight="1" x14ac:dyDescent="0.25">
      <c r="A1005" s="96">
        <v>1004</v>
      </c>
      <c r="B1005" s="61" t="s">
        <v>2660</v>
      </c>
      <c r="C1005" s="97" t="s">
        <v>37</v>
      </c>
      <c r="D1005" s="97" t="s">
        <v>2672</v>
      </c>
      <c r="E1005" s="97" t="s">
        <v>90</v>
      </c>
      <c r="F1005" s="97" t="s">
        <v>2114</v>
      </c>
      <c r="G1005" s="96" t="s">
        <v>1626</v>
      </c>
      <c r="H1005" s="98">
        <v>45893</v>
      </c>
      <c r="I1005" s="96" t="s">
        <v>225</v>
      </c>
      <c r="J1005" s="96">
        <v>2025</v>
      </c>
      <c r="K1005" s="97" t="s">
        <v>116</v>
      </c>
      <c r="L1005" s="97"/>
      <c r="M1005" s="97" t="s">
        <v>116</v>
      </c>
      <c r="N1005" s="96" t="s">
        <v>116</v>
      </c>
      <c r="O1005" s="97" t="s">
        <v>32</v>
      </c>
      <c r="P1005" s="98"/>
      <c r="Q1005" s="96"/>
      <c r="R1005" s="96"/>
      <c r="S1005" s="96" t="s">
        <v>3196</v>
      </c>
      <c r="T1005" s="96"/>
      <c r="U1005" s="97"/>
      <c r="V1005" s="97"/>
      <c r="W1005" s="104" t="s">
        <v>50</v>
      </c>
      <c r="X1005" s="104" t="s">
        <v>50</v>
      </c>
      <c r="Y1005" s="98"/>
      <c r="Z1005" s="97" t="s">
        <v>2358</v>
      </c>
      <c r="AA1005" s="96" t="s">
        <v>34</v>
      </c>
      <c r="AB1005" s="9">
        <f t="shared" ca="1" si="75"/>
        <v>418</v>
      </c>
      <c r="AC1005" s="9" t="str">
        <f t="shared" ca="1" si="76"/>
        <v>Above 1 Year</v>
      </c>
      <c r="AD1005" s="9" t="str">
        <f t="shared" ca="1" si="77"/>
        <v/>
      </c>
      <c r="AE1005" s="9" t="str">
        <f t="shared" ca="1" si="78"/>
        <v/>
      </c>
      <c r="AF1005" s="97"/>
      <c r="AG1005" s="97" t="s">
        <v>4941</v>
      </c>
      <c r="AH1005" s="97" t="str">
        <f t="shared" ca="1" si="79"/>
        <v>Above 1 Year</v>
      </c>
    </row>
    <row r="1006" spans="1:34" s="24" customFormat="1" ht="25.5" customHeight="1" x14ac:dyDescent="0.25">
      <c r="A1006" s="96">
        <v>1005</v>
      </c>
      <c r="B1006" s="61" t="s">
        <v>2660</v>
      </c>
      <c r="C1006" s="97" t="s">
        <v>37</v>
      </c>
      <c r="D1006" s="97" t="s">
        <v>2676</v>
      </c>
      <c r="E1006" s="97" t="s">
        <v>107</v>
      </c>
      <c r="F1006" s="97" t="s">
        <v>1744</v>
      </c>
      <c r="G1006" s="96" t="s">
        <v>795</v>
      </c>
      <c r="H1006" s="98">
        <v>45894</v>
      </c>
      <c r="I1006" s="96" t="s">
        <v>225</v>
      </c>
      <c r="J1006" s="96">
        <v>2025</v>
      </c>
      <c r="K1006" s="97" t="s">
        <v>77</v>
      </c>
      <c r="L1006" s="97"/>
      <c r="M1006" s="97" t="s">
        <v>72</v>
      </c>
      <c r="N1006" s="96" t="s">
        <v>31</v>
      </c>
      <c r="O1006" s="97" t="s">
        <v>32</v>
      </c>
      <c r="P1006" s="98"/>
      <c r="Q1006" s="96"/>
      <c r="R1006" s="96"/>
      <c r="S1006" s="96" t="s">
        <v>3196</v>
      </c>
      <c r="T1006" s="96"/>
      <c r="U1006" s="97"/>
      <c r="V1006" s="97"/>
      <c r="W1006" s="104" t="s">
        <v>141</v>
      </c>
      <c r="X1006" s="104" t="s">
        <v>175</v>
      </c>
      <c r="Y1006" s="98"/>
      <c r="Z1006" s="97" t="s">
        <v>2366</v>
      </c>
      <c r="AA1006" s="96" t="s">
        <v>34</v>
      </c>
      <c r="AB1006" s="9">
        <f t="shared" ca="1" si="75"/>
        <v>417</v>
      </c>
      <c r="AC1006" s="9" t="str">
        <f t="shared" ca="1" si="76"/>
        <v>Above 1 Year</v>
      </c>
      <c r="AD1006" s="9" t="str">
        <f t="shared" ca="1" si="77"/>
        <v/>
      </c>
      <c r="AE1006" s="9" t="str">
        <f t="shared" ca="1" si="78"/>
        <v/>
      </c>
      <c r="AF1006" s="97"/>
      <c r="AG1006" s="97" t="s">
        <v>4942</v>
      </c>
      <c r="AH1006" s="97" t="str">
        <f t="shared" ca="1" si="79"/>
        <v>Above 1 Year</v>
      </c>
    </row>
    <row r="1007" spans="1:34" s="24" customFormat="1" ht="25.5" customHeight="1" x14ac:dyDescent="0.25">
      <c r="A1007" s="96">
        <v>1006</v>
      </c>
      <c r="B1007" s="61" t="s">
        <v>2660</v>
      </c>
      <c r="C1007" s="97" t="s">
        <v>37</v>
      </c>
      <c r="D1007" s="97" t="s">
        <v>2676</v>
      </c>
      <c r="E1007" s="97" t="s">
        <v>107</v>
      </c>
      <c r="F1007" s="97" t="s">
        <v>1424</v>
      </c>
      <c r="G1007" s="96" t="s">
        <v>1315</v>
      </c>
      <c r="H1007" s="98">
        <v>45894</v>
      </c>
      <c r="I1007" s="96" t="s">
        <v>225</v>
      </c>
      <c r="J1007" s="96">
        <v>2025</v>
      </c>
      <c r="K1007" s="97" t="s">
        <v>70</v>
      </c>
      <c r="L1007" s="97"/>
      <c r="M1007" s="97" t="s">
        <v>70</v>
      </c>
      <c r="N1007" s="96" t="s">
        <v>70</v>
      </c>
      <c r="O1007" s="97" t="s">
        <v>32</v>
      </c>
      <c r="P1007" s="98"/>
      <c r="Q1007" s="96"/>
      <c r="R1007" s="96"/>
      <c r="S1007" s="96" t="s">
        <v>3196</v>
      </c>
      <c r="T1007" s="96"/>
      <c r="U1007" s="97"/>
      <c r="V1007" s="97"/>
      <c r="W1007" s="104" t="s">
        <v>142</v>
      </c>
      <c r="X1007" s="104" t="s">
        <v>177</v>
      </c>
      <c r="Y1007" s="98">
        <v>46098</v>
      </c>
      <c r="Z1007" s="97" t="s">
        <v>2367</v>
      </c>
      <c r="AA1007" s="96" t="s">
        <v>34</v>
      </c>
      <c r="AB1007" s="9">
        <f t="shared" ca="1" si="75"/>
        <v>417</v>
      </c>
      <c r="AC1007" s="9" t="str">
        <f t="shared" ca="1" si="76"/>
        <v>Above 1 Year</v>
      </c>
      <c r="AD1007" s="9">
        <f t="shared" ca="1" si="77"/>
        <v>213</v>
      </c>
      <c r="AE1007" s="9" t="str">
        <f t="shared" ca="1" si="78"/>
        <v>Above 6 Months</v>
      </c>
      <c r="AF1007" s="97"/>
      <c r="AG1007" s="97" t="s">
        <v>4943</v>
      </c>
      <c r="AH1007" s="97" t="str">
        <f t="shared" ca="1" si="79"/>
        <v>Above 1 Year</v>
      </c>
    </row>
    <row r="1008" spans="1:34" s="24" customFormat="1" ht="25.5" customHeight="1" x14ac:dyDescent="0.25">
      <c r="A1008" s="96">
        <v>1007</v>
      </c>
      <c r="B1008" s="61" t="s">
        <v>2810</v>
      </c>
      <c r="C1008" s="97" t="s">
        <v>97</v>
      </c>
      <c r="D1008" s="97" t="s">
        <v>2696</v>
      </c>
      <c r="E1008" s="97" t="s">
        <v>114</v>
      </c>
      <c r="F1008" s="97" t="s">
        <v>2103</v>
      </c>
      <c r="G1008" s="96" t="s">
        <v>1099</v>
      </c>
      <c r="H1008" s="98">
        <v>45894</v>
      </c>
      <c r="I1008" s="96" t="s">
        <v>225</v>
      </c>
      <c r="J1008" s="96">
        <v>2025</v>
      </c>
      <c r="K1008" s="97" t="s">
        <v>77</v>
      </c>
      <c r="L1008" s="97"/>
      <c r="M1008" s="97" t="s">
        <v>72</v>
      </c>
      <c r="N1008" s="96" t="s">
        <v>31</v>
      </c>
      <c r="O1008" s="97" t="s">
        <v>32</v>
      </c>
      <c r="P1008" s="98"/>
      <c r="Q1008" s="96"/>
      <c r="R1008" s="96"/>
      <c r="S1008" s="96" t="s">
        <v>3196</v>
      </c>
      <c r="T1008" s="96"/>
      <c r="U1008" s="97"/>
      <c r="V1008" s="97"/>
      <c r="W1008" s="104" t="s">
        <v>141</v>
      </c>
      <c r="X1008" s="104" t="s">
        <v>141</v>
      </c>
      <c r="Y1008" s="98"/>
      <c r="Z1008" s="97" t="s">
        <v>2365</v>
      </c>
      <c r="AA1008" s="96" t="s">
        <v>34</v>
      </c>
      <c r="AB1008" s="9">
        <f t="shared" ca="1" si="75"/>
        <v>417</v>
      </c>
      <c r="AC1008" s="9" t="str">
        <f t="shared" ca="1" si="76"/>
        <v>Above 1 Year</v>
      </c>
      <c r="AD1008" s="9" t="str">
        <f t="shared" ca="1" si="77"/>
        <v/>
      </c>
      <c r="AE1008" s="9" t="str">
        <f t="shared" ca="1" si="78"/>
        <v/>
      </c>
      <c r="AF1008" s="97"/>
      <c r="AG1008" s="97" t="s">
        <v>4944</v>
      </c>
      <c r="AH1008" s="97" t="str">
        <f t="shared" ca="1" si="79"/>
        <v>Above 1 Year</v>
      </c>
    </row>
    <row r="1009" spans="1:34" s="24" customFormat="1" ht="25.5" customHeight="1" x14ac:dyDescent="0.25">
      <c r="A1009" s="96">
        <v>1008</v>
      </c>
      <c r="B1009" s="61" t="s">
        <v>2660</v>
      </c>
      <c r="C1009" s="97" t="s">
        <v>37</v>
      </c>
      <c r="D1009" s="97" t="s">
        <v>2683</v>
      </c>
      <c r="E1009" s="97" t="s">
        <v>90</v>
      </c>
      <c r="F1009" s="97" t="s">
        <v>2215</v>
      </c>
      <c r="G1009" s="96" t="s">
        <v>1016</v>
      </c>
      <c r="H1009" s="98">
        <v>45896</v>
      </c>
      <c r="I1009" s="96" t="s">
        <v>225</v>
      </c>
      <c r="J1009" s="96">
        <v>2025</v>
      </c>
      <c r="K1009" s="97" t="s">
        <v>48</v>
      </c>
      <c r="L1009" s="97"/>
      <c r="M1009" s="97" t="s">
        <v>49</v>
      </c>
      <c r="N1009" s="96" t="s">
        <v>31</v>
      </c>
      <c r="O1009" s="97" t="s">
        <v>32</v>
      </c>
      <c r="P1009" s="98">
        <v>45929</v>
      </c>
      <c r="Q1009" s="96"/>
      <c r="R1009" s="96"/>
      <c r="S1009" s="96" t="s">
        <v>3196</v>
      </c>
      <c r="T1009" s="96"/>
      <c r="U1009" s="97"/>
      <c r="V1009" s="97"/>
      <c r="W1009" s="104" t="s">
        <v>33</v>
      </c>
      <c r="X1009" s="104" t="s">
        <v>33</v>
      </c>
      <c r="Y1009" s="98">
        <v>45929</v>
      </c>
      <c r="Z1009" s="97" t="s">
        <v>2369</v>
      </c>
      <c r="AA1009" s="96" t="s">
        <v>34</v>
      </c>
      <c r="AB1009" s="9">
        <f t="shared" ca="1" si="75"/>
        <v>415</v>
      </c>
      <c r="AC1009" s="9" t="str">
        <f t="shared" ca="1" si="76"/>
        <v>Above 1 Year</v>
      </c>
      <c r="AD1009" s="9">
        <f t="shared" ca="1" si="77"/>
        <v>382</v>
      </c>
      <c r="AE1009" s="9" t="str">
        <f t="shared" ca="1" si="78"/>
        <v>Above 1 Year</v>
      </c>
      <c r="AF1009" s="97"/>
      <c r="AG1009" s="97" t="s">
        <v>4945</v>
      </c>
      <c r="AH1009" s="97" t="str">
        <f t="shared" si="79"/>
        <v/>
      </c>
    </row>
    <row r="1010" spans="1:34" s="24" customFormat="1" ht="25.5" customHeight="1" x14ac:dyDescent="0.25">
      <c r="A1010" s="96">
        <v>1009</v>
      </c>
      <c r="B1010" s="61" t="s">
        <v>2810</v>
      </c>
      <c r="C1010" s="97" t="s">
        <v>186</v>
      </c>
      <c r="D1010" s="97" t="s">
        <v>3035</v>
      </c>
      <c r="E1010" s="97" t="s">
        <v>65</v>
      </c>
      <c r="F1010" s="97" t="s">
        <v>1901</v>
      </c>
      <c r="G1010" s="96" t="s">
        <v>845</v>
      </c>
      <c r="H1010" s="98">
        <v>45898</v>
      </c>
      <c r="I1010" s="96" t="s">
        <v>225</v>
      </c>
      <c r="J1010" s="96">
        <v>2025</v>
      </c>
      <c r="K1010" s="97" t="s">
        <v>116</v>
      </c>
      <c r="L1010" s="97"/>
      <c r="M1010" s="97" t="s">
        <v>116</v>
      </c>
      <c r="N1010" s="96" t="s">
        <v>116</v>
      </c>
      <c r="O1010" s="97" t="s">
        <v>32</v>
      </c>
      <c r="P1010" s="98"/>
      <c r="Q1010" s="96"/>
      <c r="R1010" s="96"/>
      <c r="S1010" s="96" t="s">
        <v>3196</v>
      </c>
      <c r="T1010" s="96"/>
      <c r="U1010" s="97"/>
      <c r="V1010" s="97"/>
      <c r="W1010" s="104" t="s">
        <v>50</v>
      </c>
      <c r="X1010" s="104" t="s">
        <v>50</v>
      </c>
      <c r="Y1010" s="98"/>
      <c r="Z1010" s="97" t="s">
        <v>2370</v>
      </c>
      <c r="AA1010" s="96" t="s">
        <v>34</v>
      </c>
      <c r="AB1010" s="9">
        <f t="shared" ca="1" si="75"/>
        <v>413</v>
      </c>
      <c r="AC1010" s="9" t="str">
        <f t="shared" ca="1" si="76"/>
        <v>Above 1 Year</v>
      </c>
      <c r="AD1010" s="9" t="str">
        <f t="shared" ca="1" si="77"/>
        <v/>
      </c>
      <c r="AE1010" s="9" t="str">
        <f t="shared" ca="1" si="78"/>
        <v/>
      </c>
      <c r="AF1010" s="97"/>
      <c r="AG1010" s="97" t="s">
        <v>4946</v>
      </c>
      <c r="AH1010" s="97" t="str">
        <f t="shared" ca="1" si="79"/>
        <v>Above 1 Year</v>
      </c>
    </row>
    <row r="1011" spans="1:34" s="24" customFormat="1" ht="25.5" customHeight="1" x14ac:dyDescent="0.25">
      <c r="A1011" s="96">
        <v>1010</v>
      </c>
      <c r="B1011" s="61">
        <v>0</v>
      </c>
      <c r="C1011" s="97">
        <v>0</v>
      </c>
      <c r="D1011" s="97" t="s">
        <v>2714</v>
      </c>
      <c r="E1011" s="97" t="s">
        <v>76</v>
      </c>
      <c r="F1011" s="97" t="s">
        <v>2371</v>
      </c>
      <c r="G1011" s="96" t="s">
        <v>2372</v>
      </c>
      <c r="H1011" s="98">
        <v>45898</v>
      </c>
      <c r="I1011" s="96" t="s">
        <v>225</v>
      </c>
      <c r="J1011" s="96">
        <v>2025</v>
      </c>
      <c r="K1011" s="97" t="s">
        <v>71</v>
      </c>
      <c r="L1011" s="97"/>
      <c r="M1011" s="97" t="s">
        <v>72</v>
      </c>
      <c r="N1011" s="96" t="s">
        <v>31</v>
      </c>
      <c r="O1011" s="97" t="s">
        <v>32</v>
      </c>
      <c r="P1011" s="98"/>
      <c r="Q1011" s="96"/>
      <c r="R1011" s="96"/>
      <c r="S1011" s="96" t="s">
        <v>3196</v>
      </c>
      <c r="T1011" s="96"/>
      <c r="U1011" s="97"/>
      <c r="V1011" s="97"/>
      <c r="W1011" s="104" t="s">
        <v>142</v>
      </c>
      <c r="X1011" s="104" t="s">
        <v>112</v>
      </c>
      <c r="Y1011" s="98"/>
      <c r="Z1011" s="97" t="s">
        <v>2373</v>
      </c>
      <c r="AA1011" s="96" t="s">
        <v>34</v>
      </c>
      <c r="AB1011" s="9">
        <f t="shared" ca="1" si="75"/>
        <v>413</v>
      </c>
      <c r="AC1011" s="9" t="str">
        <f t="shared" ca="1" si="76"/>
        <v>Above 1 Year</v>
      </c>
      <c r="AD1011" s="9" t="str">
        <f t="shared" ca="1" si="77"/>
        <v/>
      </c>
      <c r="AE1011" s="9" t="str">
        <f t="shared" ca="1" si="78"/>
        <v/>
      </c>
      <c r="AF1011" s="97"/>
      <c r="AG1011" s="97" t="s">
        <v>4947</v>
      </c>
      <c r="AH1011" s="97" t="str">
        <f t="shared" ca="1" si="79"/>
        <v>Above 1 Year</v>
      </c>
    </row>
    <row r="1012" spans="1:34" s="24" customFormat="1" ht="25.5" customHeight="1" x14ac:dyDescent="0.25">
      <c r="A1012" s="96">
        <v>1011</v>
      </c>
      <c r="B1012" s="61" t="s">
        <v>2808</v>
      </c>
      <c r="C1012" s="97" t="s">
        <v>185</v>
      </c>
      <c r="D1012" s="97" t="s">
        <v>2678</v>
      </c>
      <c r="E1012" s="97" t="s">
        <v>55</v>
      </c>
      <c r="F1012" s="97" t="s">
        <v>1868</v>
      </c>
      <c r="G1012" s="96" t="s">
        <v>2377</v>
      </c>
      <c r="H1012" s="98">
        <v>45899</v>
      </c>
      <c r="I1012" s="96" t="s">
        <v>225</v>
      </c>
      <c r="J1012" s="96">
        <v>2025</v>
      </c>
      <c r="K1012" s="97" t="s">
        <v>29</v>
      </c>
      <c r="L1012" s="97"/>
      <c r="M1012" s="97" t="s">
        <v>30</v>
      </c>
      <c r="N1012" s="96" t="s">
        <v>31</v>
      </c>
      <c r="O1012" s="97" t="s">
        <v>32</v>
      </c>
      <c r="P1012" s="98"/>
      <c r="Q1012" s="96"/>
      <c r="R1012" s="96"/>
      <c r="S1012" s="96" t="s">
        <v>3196</v>
      </c>
      <c r="T1012" s="96"/>
      <c r="U1012" s="97"/>
      <c r="V1012" s="97"/>
      <c r="W1012" s="104" t="s">
        <v>142</v>
      </c>
      <c r="X1012" s="104" t="s">
        <v>177</v>
      </c>
      <c r="Y1012" s="98">
        <v>46098</v>
      </c>
      <c r="Z1012" s="97" t="s">
        <v>2378</v>
      </c>
      <c r="AA1012" s="96" t="s">
        <v>34</v>
      </c>
      <c r="AB1012" s="9">
        <f t="shared" ca="1" si="75"/>
        <v>412</v>
      </c>
      <c r="AC1012" s="9" t="str">
        <f t="shared" ca="1" si="76"/>
        <v>Above 1 Year</v>
      </c>
      <c r="AD1012" s="9">
        <f t="shared" ca="1" si="77"/>
        <v>213</v>
      </c>
      <c r="AE1012" s="9" t="str">
        <f t="shared" ca="1" si="78"/>
        <v>Above 6 Months</v>
      </c>
      <c r="AF1012" s="97"/>
      <c r="AG1012" s="97" t="s">
        <v>4948</v>
      </c>
      <c r="AH1012" s="97" t="str">
        <f t="shared" ca="1" si="79"/>
        <v>Above 1 Year</v>
      </c>
    </row>
    <row r="1013" spans="1:34" s="24" customFormat="1" ht="25.5" customHeight="1" x14ac:dyDescent="0.25">
      <c r="A1013" s="96">
        <v>1012</v>
      </c>
      <c r="B1013" s="61" t="s">
        <v>2808</v>
      </c>
      <c r="C1013" s="97" t="s">
        <v>41</v>
      </c>
      <c r="D1013" s="99" t="s">
        <v>2686</v>
      </c>
      <c r="E1013" s="99" t="s">
        <v>42</v>
      </c>
      <c r="F1013" s="99" t="s">
        <v>2374</v>
      </c>
      <c r="G1013" s="100" t="s">
        <v>2375</v>
      </c>
      <c r="H1013" s="101">
        <v>45899</v>
      </c>
      <c r="I1013" s="100" t="s">
        <v>225</v>
      </c>
      <c r="J1013" s="100">
        <v>2025</v>
      </c>
      <c r="K1013" s="102" t="s">
        <v>126</v>
      </c>
      <c r="L1013" s="99"/>
      <c r="M1013" s="99" t="s">
        <v>49</v>
      </c>
      <c r="N1013" s="100" t="s">
        <v>31</v>
      </c>
      <c r="O1013" s="99" t="s">
        <v>45</v>
      </c>
      <c r="P1013" s="101">
        <v>46093</v>
      </c>
      <c r="Q1013" s="100"/>
      <c r="R1013" s="100"/>
      <c r="S1013" s="96" t="s">
        <v>3196</v>
      </c>
      <c r="T1013" s="100"/>
      <c r="U1013" s="99"/>
      <c r="V1013" s="99"/>
      <c r="W1013" s="104" t="s">
        <v>33</v>
      </c>
      <c r="X1013" s="104" t="s">
        <v>33</v>
      </c>
      <c r="Y1013" s="98">
        <v>46093</v>
      </c>
      <c r="Z1013" s="99" t="s">
        <v>2376</v>
      </c>
      <c r="AA1013" s="100" t="s">
        <v>34</v>
      </c>
      <c r="AB1013" s="9">
        <f t="shared" ca="1" si="75"/>
        <v>412</v>
      </c>
      <c r="AC1013" s="9" t="str">
        <f t="shared" ca="1" si="76"/>
        <v>Above 1 Year</v>
      </c>
      <c r="AD1013" s="9">
        <f t="shared" ca="1" si="77"/>
        <v>218</v>
      </c>
      <c r="AE1013" s="9" t="str">
        <f t="shared" ca="1" si="78"/>
        <v>Above 6 Months</v>
      </c>
      <c r="AF1013" s="100"/>
      <c r="AG1013" s="97" t="s">
        <v>4949</v>
      </c>
      <c r="AH1013" s="97" t="str">
        <f t="shared" si="79"/>
        <v/>
      </c>
    </row>
    <row r="1014" spans="1:34" s="24" customFormat="1" ht="25.5" customHeight="1" x14ac:dyDescent="0.25">
      <c r="A1014" s="96">
        <v>1013</v>
      </c>
      <c r="B1014" s="61" t="s">
        <v>2810</v>
      </c>
      <c r="C1014" s="97">
        <v>0</v>
      </c>
      <c r="D1014" s="99" t="s">
        <v>2688</v>
      </c>
      <c r="E1014" s="99" t="s">
        <v>68</v>
      </c>
      <c r="F1014" s="99" t="s">
        <v>2321</v>
      </c>
      <c r="G1014" s="100" t="s">
        <v>1027</v>
      </c>
      <c r="H1014" s="101">
        <v>45902</v>
      </c>
      <c r="I1014" s="100" t="s">
        <v>190</v>
      </c>
      <c r="J1014" s="100">
        <v>2025</v>
      </c>
      <c r="K1014" s="102" t="s">
        <v>48</v>
      </c>
      <c r="L1014" s="99"/>
      <c r="M1014" s="99" t="s">
        <v>49</v>
      </c>
      <c r="N1014" s="100" t="s">
        <v>31</v>
      </c>
      <c r="O1014" s="99" t="s">
        <v>32</v>
      </c>
      <c r="P1014" s="101"/>
      <c r="Q1014" s="100"/>
      <c r="R1014" s="100"/>
      <c r="S1014" s="96" t="s">
        <v>3196</v>
      </c>
      <c r="T1014" s="100"/>
      <c r="U1014" s="99"/>
      <c r="V1014" s="99"/>
      <c r="W1014" s="104" t="s">
        <v>50</v>
      </c>
      <c r="X1014" s="104" t="s">
        <v>50</v>
      </c>
      <c r="Y1014" s="98"/>
      <c r="Z1014" s="99" t="s">
        <v>2384</v>
      </c>
      <c r="AA1014" s="100" t="s">
        <v>34</v>
      </c>
      <c r="AB1014" s="9">
        <f t="shared" ca="1" si="75"/>
        <v>409</v>
      </c>
      <c r="AC1014" s="9" t="str">
        <f t="shared" ca="1" si="76"/>
        <v>Above 1 Year</v>
      </c>
      <c r="AD1014" s="9" t="str">
        <f t="shared" ca="1" si="77"/>
        <v/>
      </c>
      <c r="AE1014" s="9" t="str">
        <f t="shared" ca="1" si="78"/>
        <v/>
      </c>
      <c r="AF1014" s="100"/>
      <c r="AG1014" s="97" t="s">
        <v>4950</v>
      </c>
      <c r="AH1014" s="97" t="str">
        <f t="shared" ca="1" si="79"/>
        <v>Above 1 Year</v>
      </c>
    </row>
    <row r="1015" spans="1:34" s="24" customFormat="1" ht="25.5" customHeight="1" x14ac:dyDescent="0.25">
      <c r="A1015" s="96">
        <v>1014</v>
      </c>
      <c r="B1015" s="61" t="s">
        <v>2660</v>
      </c>
      <c r="C1015" s="97" t="s">
        <v>37</v>
      </c>
      <c r="D1015" s="97" t="s">
        <v>2683</v>
      </c>
      <c r="E1015" s="97" t="s">
        <v>90</v>
      </c>
      <c r="F1015" s="97" t="s">
        <v>2130</v>
      </c>
      <c r="G1015" s="96" t="s">
        <v>2387</v>
      </c>
      <c r="H1015" s="98">
        <v>45903</v>
      </c>
      <c r="I1015" s="96" t="s">
        <v>190</v>
      </c>
      <c r="J1015" s="96">
        <v>2025</v>
      </c>
      <c r="K1015" s="97" t="s">
        <v>39</v>
      </c>
      <c r="L1015" s="97"/>
      <c r="M1015" s="97" t="s">
        <v>39</v>
      </c>
      <c r="N1015" s="96" t="s">
        <v>31</v>
      </c>
      <c r="O1015" s="97" t="s">
        <v>32</v>
      </c>
      <c r="P1015" s="98">
        <v>45997</v>
      </c>
      <c r="Q1015" s="96"/>
      <c r="R1015" s="96"/>
      <c r="S1015" s="96" t="s">
        <v>3196</v>
      </c>
      <c r="T1015" s="96"/>
      <c r="U1015" s="97"/>
      <c r="V1015" s="97"/>
      <c r="W1015" s="104" t="s">
        <v>33</v>
      </c>
      <c r="X1015" s="104" t="s">
        <v>33</v>
      </c>
      <c r="Y1015" s="98">
        <v>45997</v>
      </c>
      <c r="Z1015" s="97" t="s">
        <v>2388</v>
      </c>
      <c r="AA1015" s="96" t="s">
        <v>34</v>
      </c>
      <c r="AB1015" s="9">
        <f t="shared" ca="1" si="75"/>
        <v>408</v>
      </c>
      <c r="AC1015" s="9" t="str">
        <f t="shared" ca="1" si="76"/>
        <v>Above 1 Year</v>
      </c>
      <c r="AD1015" s="9">
        <f t="shared" ca="1" si="77"/>
        <v>314</v>
      </c>
      <c r="AE1015" s="9" t="str">
        <f t="shared" ca="1" si="78"/>
        <v>Above 6 Months</v>
      </c>
      <c r="AF1015" s="97"/>
      <c r="AG1015" s="97" t="s">
        <v>4951</v>
      </c>
      <c r="AH1015" s="97" t="str">
        <f t="shared" si="79"/>
        <v/>
      </c>
    </row>
    <row r="1016" spans="1:34" s="24" customFormat="1" ht="25.5" customHeight="1" x14ac:dyDescent="0.25">
      <c r="A1016" s="96">
        <v>1015</v>
      </c>
      <c r="B1016" s="61" t="s">
        <v>2810</v>
      </c>
      <c r="C1016" s="97">
        <v>0</v>
      </c>
      <c r="D1016" s="97" t="s">
        <v>2689</v>
      </c>
      <c r="E1016" s="97" t="s">
        <v>68</v>
      </c>
      <c r="F1016" s="97" t="s">
        <v>2389</v>
      </c>
      <c r="G1016" s="96" t="s">
        <v>2390</v>
      </c>
      <c r="H1016" s="98">
        <v>45903</v>
      </c>
      <c r="I1016" s="96" t="s">
        <v>190</v>
      </c>
      <c r="J1016" s="96">
        <v>2025</v>
      </c>
      <c r="K1016" s="97" t="s">
        <v>108</v>
      </c>
      <c r="L1016" s="97"/>
      <c r="M1016" s="97" t="s">
        <v>54</v>
      </c>
      <c r="N1016" s="96" t="s">
        <v>31</v>
      </c>
      <c r="O1016" s="97" t="s">
        <v>45</v>
      </c>
      <c r="P1016" s="98"/>
      <c r="Q1016" s="96"/>
      <c r="R1016" s="96"/>
      <c r="S1016" s="96" t="s">
        <v>3196</v>
      </c>
      <c r="T1016" s="96"/>
      <c r="U1016" s="97"/>
      <c r="V1016" s="97"/>
      <c r="W1016" s="104" t="s">
        <v>50</v>
      </c>
      <c r="X1016" s="104" t="s">
        <v>50</v>
      </c>
      <c r="Y1016" s="98"/>
      <c r="Z1016" s="97" t="s">
        <v>2391</v>
      </c>
      <c r="AA1016" s="96" t="s">
        <v>34</v>
      </c>
      <c r="AB1016" s="9">
        <f t="shared" ca="1" si="75"/>
        <v>408</v>
      </c>
      <c r="AC1016" s="9" t="str">
        <f t="shared" ca="1" si="76"/>
        <v>Above 1 Year</v>
      </c>
      <c r="AD1016" s="9" t="str">
        <f t="shared" ca="1" si="77"/>
        <v/>
      </c>
      <c r="AE1016" s="9" t="str">
        <f t="shared" ca="1" si="78"/>
        <v/>
      </c>
      <c r="AF1016" s="97"/>
      <c r="AG1016" s="97" t="s">
        <v>4952</v>
      </c>
      <c r="AH1016" s="97" t="str">
        <f t="shared" ca="1" si="79"/>
        <v>Above 1 Year</v>
      </c>
    </row>
    <row r="1017" spans="1:34" s="24" customFormat="1" ht="25.5" customHeight="1" x14ac:dyDescent="0.25">
      <c r="A1017" s="96">
        <v>1016</v>
      </c>
      <c r="B1017" s="61" t="s">
        <v>2810</v>
      </c>
      <c r="C1017" s="97">
        <v>0</v>
      </c>
      <c r="D1017" s="97" t="s">
        <v>2688</v>
      </c>
      <c r="E1017" s="97" t="s">
        <v>68</v>
      </c>
      <c r="F1017" s="97" t="s">
        <v>2329</v>
      </c>
      <c r="G1017" s="96" t="s">
        <v>1027</v>
      </c>
      <c r="H1017" s="98">
        <v>45903</v>
      </c>
      <c r="I1017" s="96" t="s">
        <v>190</v>
      </c>
      <c r="J1017" s="96">
        <v>2025</v>
      </c>
      <c r="K1017" s="97" t="s">
        <v>48</v>
      </c>
      <c r="L1017" s="97"/>
      <c r="M1017" s="97" t="s">
        <v>49</v>
      </c>
      <c r="N1017" s="96" t="s">
        <v>31</v>
      </c>
      <c r="O1017" s="97" t="s">
        <v>32</v>
      </c>
      <c r="P1017" s="98"/>
      <c r="Q1017" s="96"/>
      <c r="R1017" s="96"/>
      <c r="S1017" s="96" t="s">
        <v>3196</v>
      </c>
      <c r="T1017" s="96"/>
      <c r="U1017" s="97"/>
      <c r="V1017" s="97"/>
      <c r="W1017" s="104" t="s">
        <v>50</v>
      </c>
      <c r="X1017" s="104" t="s">
        <v>50</v>
      </c>
      <c r="Y1017" s="98"/>
      <c r="Z1017" s="97" t="s">
        <v>2393</v>
      </c>
      <c r="AA1017" s="96" t="s">
        <v>34</v>
      </c>
      <c r="AB1017" s="9">
        <f t="shared" ca="1" si="75"/>
        <v>408</v>
      </c>
      <c r="AC1017" s="9" t="str">
        <f t="shared" ca="1" si="76"/>
        <v>Above 1 Year</v>
      </c>
      <c r="AD1017" s="9" t="str">
        <f t="shared" ca="1" si="77"/>
        <v/>
      </c>
      <c r="AE1017" s="9" t="str">
        <f t="shared" ca="1" si="78"/>
        <v/>
      </c>
      <c r="AF1017" s="97"/>
      <c r="AG1017" s="97" t="s">
        <v>4953</v>
      </c>
      <c r="AH1017" s="97" t="str">
        <f t="shared" ca="1" si="79"/>
        <v>Above 1 Year</v>
      </c>
    </row>
    <row r="1018" spans="1:34" s="24" customFormat="1" ht="25.5" customHeight="1" x14ac:dyDescent="0.25">
      <c r="A1018" s="96">
        <v>1017</v>
      </c>
      <c r="B1018" s="61" t="s">
        <v>2810</v>
      </c>
      <c r="C1018" s="97">
        <v>0</v>
      </c>
      <c r="D1018" s="97" t="s">
        <v>2689</v>
      </c>
      <c r="E1018" s="97" t="s">
        <v>68</v>
      </c>
      <c r="F1018" s="97" t="s">
        <v>2333</v>
      </c>
      <c r="G1018" s="96" t="s">
        <v>845</v>
      </c>
      <c r="H1018" s="98">
        <v>45903</v>
      </c>
      <c r="I1018" s="96" t="s">
        <v>190</v>
      </c>
      <c r="J1018" s="96">
        <v>2025</v>
      </c>
      <c r="K1018" s="97" t="s">
        <v>116</v>
      </c>
      <c r="L1018" s="97"/>
      <c r="M1018" s="97" t="s">
        <v>116</v>
      </c>
      <c r="N1018" s="96" t="s">
        <v>116</v>
      </c>
      <c r="O1018" s="97" t="s">
        <v>32</v>
      </c>
      <c r="P1018" s="98"/>
      <c r="Q1018" s="96"/>
      <c r="R1018" s="96"/>
      <c r="S1018" s="96" t="s">
        <v>3196</v>
      </c>
      <c r="T1018" s="96"/>
      <c r="U1018" s="97"/>
      <c r="V1018" s="97"/>
      <c r="W1018" s="104" t="s">
        <v>50</v>
      </c>
      <c r="X1018" s="104" t="s">
        <v>50</v>
      </c>
      <c r="Y1018" s="98"/>
      <c r="Z1018" s="97" t="s">
        <v>2394</v>
      </c>
      <c r="AA1018" s="96" t="s">
        <v>34</v>
      </c>
      <c r="AB1018" s="9">
        <f t="shared" ca="1" si="75"/>
        <v>408</v>
      </c>
      <c r="AC1018" s="9" t="str">
        <f t="shared" ca="1" si="76"/>
        <v>Above 1 Year</v>
      </c>
      <c r="AD1018" s="9" t="str">
        <f t="shared" ca="1" si="77"/>
        <v/>
      </c>
      <c r="AE1018" s="9" t="str">
        <f t="shared" ca="1" si="78"/>
        <v/>
      </c>
      <c r="AF1018" s="97"/>
      <c r="AG1018" s="97" t="s">
        <v>4954</v>
      </c>
      <c r="AH1018" s="97" t="str">
        <f t="shared" ca="1" si="79"/>
        <v>Above 1 Year</v>
      </c>
    </row>
    <row r="1019" spans="1:34" s="24" customFormat="1" ht="25.5" customHeight="1" x14ac:dyDescent="0.25">
      <c r="A1019" s="96">
        <v>1018</v>
      </c>
      <c r="B1019" s="61" t="s">
        <v>2810</v>
      </c>
      <c r="C1019" s="97" t="s">
        <v>186</v>
      </c>
      <c r="D1019" s="97" t="s">
        <v>3035</v>
      </c>
      <c r="E1019" s="97" t="s">
        <v>78</v>
      </c>
      <c r="F1019" s="97" t="s">
        <v>1443</v>
      </c>
      <c r="G1019" s="96" t="s">
        <v>901</v>
      </c>
      <c r="H1019" s="98">
        <v>45904</v>
      </c>
      <c r="I1019" s="96" t="s">
        <v>190</v>
      </c>
      <c r="J1019" s="96">
        <v>2025</v>
      </c>
      <c r="K1019" s="97" t="s">
        <v>116</v>
      </c>
      <c r="L1019" s="97"/>
      <c r="M1019" s="97" t="s">
        <v>116</v>
      </c>
      <c r="N1019" s="96" t="s">
        <v>116</v>
      </c>
      <c r="O1019" s="97" t="s">
        <v>32</v>
      </c>
      <c r="P1019" s="98"/>
      <c r="Q1019" s="96"/>
      <c r="R1019" s="96"/>
      <c r="S1019" s="96" t="s">
        <v>3196</v>
      </c>
      <c r="T1019" s="96"/>
      <c r="U1019" s="97"/>
      <c r="V1019" s="97"/>
      <c r="W1019" s="104" t="s">
        <v>50</v>
      </c>
      <c r="X1019" s="104" t="s">
        <v>50</v>
      </c>
      <c r="Y1019" s="98"/>
      <c r="Z1019" s="97" t="s">
        <v>2395</v>
      </c>
      <c r="AA1019" s="96" t="s">
        <v>34</v>
      </c>
      <c r="AB1019" s="9">
        <f t="shared" ca="1" si="75"/>
        <v>407</v>
      </c>
      <c r="AC1019" s="9" t="str">
        <f t="shared" ca="1" si="76"/>
        <v>Above 1 Year</v>
      </c>
      <c r="AD1019" s="9" t="str">
        <f t="shared" ca="1" si="77"/>
        <v/>
      </c>
      <c r="AE1019" s="9" t="str">
        <f t="shared" ca="1" si="78"/>
        <v/>
      </c>
      <c r="AF1019" s="97"/>
      <c r="AG1019" s="97" t="s">
        <v>4955</v>
      </c>
      <c r="AH1019" s="97" t="str">
        <f t="shared" ca="1" si="79"/>
        <v>Above 1 Year</v>
      </c>
    </row>
    <row r="1020" spans="1:34" s="24" customFormat="1" ht="25.5" customHeight="1" x14ac:dyDescent="0.25">
      <c r="A1020" s="96">
        <v>1019</v>
      </c>
      <c r="B1020" s="61" t="s">
        <v>2808</v>
      </c>
      <c r="C1020" s="97" t="s">
        <v>2661</v>
      </c>
      <c r="D1020" s="97" t="s">
        <v>2692</v>
      </c>
      <c r="E1020" s="97" t="s">
        <v>89</v>
      </c>
      <c r="F1020" s="97" t="s">
        <v>2398</v>
      </c>
      <c r="G1020" s="96" t="s">
        <v>2399</v>
      </c>
      <c r="H1020" s="98">
        <v>45904</v>
      </c>
      <c r="I1020" s="96" t="s">
        <v>190</v>
      </c>
      <c r="J1020" s="96">
        <v>2025</v>
      </c>
      <c r="K1020" s="97" t="s">
        <v>77</v>
      </c>
      <c r="L1020" s="97"/>
      <c r="M1020" s="97" t="s">
        <v>72</v>
      </c>
      <c r="N1020" s="96" t="s">
        <v>31</v>
      </c>
      <c r="O1020" s="97" t="s">
        <v>32</v>
      </c>
      <c r="P1020" s="98"/>
      <c r="Q1020" s="96"/>
      <c r="R1020" s="96"/>
      <c r="S1020" s="96" t="s">
        <v>7126</v>
      </c>
      <c r="T1020" s="96"/>
      <c r="U1020" s="97"/>
      <c r="V1020" s="97"/>
      <c r="W1020" s="104" t="s">
        <v>141</v>
      </c>
      <c r="X1020" s="104" t="s">
        <v>2923</v>
      </c>
      <c r="Y1020" s="98"/>
      <c r="Z1020" s="97" t="s">
        <v>2400</v>
      </c>
      <c r="AA1020" s="96" t="s">
        <v>34</v>
      </c>
      <c r="AB1020" s="9" t="str">
        <f t="shared" ca="1" si="75"/>
        <v/>
      </c>
      <c r="AC1020" s="9" t="str">
        <f t="shared" si="76"/>
        <v/>
      </c>
      <c r="AD1020" s="9" t="str">
        <f t="shared" ca="1" si="77"/>
        <v/>
      </c>
      <c r="AE1020" s="9" t="str">
        <f t="shared" ca="1" si="78"/>
        <v/>
      </c>
      <c r="AF1020" s="97"/>
      <c r="AG1020" s="97" t="s">
        <v>4956</v>
      </c>
      <c r="AH1020" s="97" t="str">
        <f t="shared" si="79"/>
        <v/>
      </c>
    </row>
    <row r="1021" spans="1:34" s="24" customFormat="1" ht="25.5" customHeight="1" x14ac:dyDescent="0.25">
      <c r="A1021" s="96">
        <v>1020</v>
      </c>
      <c r="B1021" s="61" t="s">
        <v>2808</v>
      </c>
      <c r="C1021" s="97" t="s">
        <v>41</v>
      </c>
      <c r="D1021" s="97" t="s">
        <v>2686</v>
      </c>
      <c r="E1021" s="97" t="s">
        <v>42</v>
      </c>
      <c r="F1021" s="97" t="s">
        <v>2404</v>
      </c>
      <c r="G1021" s="96" t="s">
        <v>2405</v>
      </c>
      <c r="H1021" s="98">
        <v>45904</v>
      </c>
      <c r="I1021" s="96" t="s">
        <v>190</v>
      </c>
      <c r="J1021" s="96">
        <v>2025</v>
      </c>
      <c r="K1021" s="103" t="s">
        <v>116</v>
      </c>
      <c r="L1021" s="97"/>
      <c r="M1021" s="97" t="s">
        <v>116</v>
      </c>
      <c r="N1021" s="96" t="s">
        <v>116</v>
      </c>
      <c r="O1021" s="97" t="s">
        <v>32</v>
      </c>
      <c r="P1021" s="98"/>
      <c r="Q1021" s="96"/>
      <c r="R1021" s="96"/>
      <c r="S1021" s="96" t="s">
        <v>3196</v>
      </c>
      <c r="T1021" s="96"/>
      <c r="U1021" s="97"/>
      <c r="V1021" s="97"/>
      <c r="W1021" s="104" t="s">
        <v>50</v>
      </c>
      <c r="X1021" s="104" t="s">
        <v>50</v>
      </c>
      <c r="Y1021" s="98"/>
      <c r="Z1021" s="97" t="s">
        <v>2406</v>
      </c>
      <c r="AA1021" s="96" t="s">
        <v>34</v>
      </c>
      <c r="AB1021" s="9">
        <f t="shared" ca="1" si="75"/>
        <v>407</v>
      </c>
      <c r="AC1021" s="9" t="str">
        <f t="shared" ca="1" si="76"/>
        <v>Above 1 Year</v>
      </c>
      <c r="AD1021" s="9" t="str">
        <f t="shared" ca="1" si="77"/>
        <v/>
      </c>
      <c r="AE1021" s="9" t="str">
        <f t="shared" ca="1" si="78"/>
        <v/>
      </c>
      <c r="AF1021" s="97"/>
      <c r="AG1021" s="97" t="s">
        <v>4957</v>
      </c>
      <c r="AH1021" s="97" t="str">
        <f t="shared" ca="1" si="79"/>
        <v>Above 1 Year</v>
      </c>
    </row>
    <row r="1022" spans="1:34" s="24" customFormat="1" ht="25.5" customHeight="1" x14ac:dyDescent="0.25">
      <c r="A1022" s="96">
        <v>1021</v>
      </c>
      <c r="B1022" s="61" t="s">
        <v>2808</v>
      </c>
      <c r="C1022" s="97" t="s">
        <v>2661</v>
      </c>
      <c r="D1022" s="97" t="s">
        <v>2702</v>
      </c>
      <c r="E1022" s="97" t="s">
        <v>110</v>
      </c>
      <c r="F1022" s="97" t="s">
        <v>1866</v>
      </c>
      <c r="G1022" s="96" t="s">
        <v>1654</v>
      </c>
      <c r="H1022" s="98">
        <v>45904</v>
      </c>
      <c r="I1022" s="96" t="s">
        <v>190</v>
      </c>
      <c r="J1022" s="96">
        <v>2025</v>
      </c>
      <c r="K1022" s="97" t="s">
        <v>39</v>
      </c>
      <c r="L1022" s="97"/>
      <c r="M1022" s="97" t="s">
        <v>39</v>
      </c>
      <c r="N1022" s="96" t="s">
        <v>31</v>
      </c>
      <c r="O1022" s="97" t="s">
        <v>32</v>
      </c>
      <c r="P1022" s="98">
        <v>46017</v>
      </c>
      <c r="Q1022" s="96"/>
      <c r="R1022" s="96"/>
      <c r="S1022" s="96" t="s">
        <v>3196</v>
      </c>
      <c r="T1022" s="96"/>
      <c r="U1022" s="97"/>
      <c r="V1022" s="97"/>
      <c r="W1022" s="104" t="s">
        <v>33</v>
      </c>
      <c r="X1022" s="104" t="s">
        <v>33</v>
      </c>
      <c r="Y1022" s="98">
        <v>46017</v>
      </c>
      <c r="Z1022" s="97" t="s">
        <v>2396</v>
      </c>
      <c r="AA1022" s="96" t="s">
        <v>34</v>
      </c>
      <c r="AB1022" s="9">
        <f t="shared" ca="1" si="75"/>
        <v>407</v>
      </c>
      <c r="AC1022" s="9" t="str">
        <f t="shared" ca="1" si="76"/>
        <v>Above 1 Year</v>
      </c>
      <c r="AD1022" s="9">
        <f t="shared" ca="1" si="77"/>
        <v>294</v>
      </c>
      <c r="AE1022" s="9" t="str">
        <f t="shared" ca="1" si="78"/>
        <v>Above 6 Months</v>
      </c>
      <c r="AF1022" s="97"/>
      <c r="AG1022" s="97" t="s">
        <v>4958</v>
      </c>
      <c r="AH1022" s="97" t="str">
        <f t="shared" si="79"/>
        <v/>
      </c>
    </row>
    <row r="1023" spans="1:34" s="24" customFormat="1" ht="25.5" customHeight="1" x14ac:dyDescent="0.25">
      <c r="A1023" s="96">
        <v>1022</v>
      </c>
      <c r="B1023" s="61" t="s">
        <v>2660</v>
      </c>
      <c r="C1023" s="97" t="s">
        <v>183</v>
      </c>
      <c r="D1023" s="97" t="s">
        <v>2713</v>
      </c>
      <c r="E1023" s="97" t="s">
        <v>74</v>
      </c>
      <c r="F1023" s="97" t="s">
        <v>1936</v>
      </c>
      <c r="G1023" s="96" t="s">
        <v>1315</v>
      </c>
      <c r="H1023" s="98">
        <v>45904</v>
      </c>
      <c r="I1023" s="96" t="s">
        <v>190</v>
      </c>
      <c r="J1023" s="96">
        <v>2025</v>
      </c>
      <c r="K1023" s="97" t="s">
        <v>70</v>
      </c>
      <c r="L1023" s="97"/>
      <c r="M1023" s="97" t="s">
        <v>70</v>
      </c>
      <c r="N1023" s="96" t="s">
        <v>70</v>
      </c>
      <c r="O1023" s="97" t="s">
        <v>32</v>
      </c>
      <c r="P1023" s="98"/>
      <c r="Q1023" s="96"/>
      <c r="R1023" s="96"/>
      <c r="S1023" s="96" t="s">
        <v>3196</v>
      </c>
      <c r="T1023" s="96"/>
      <c r="U1023" s="97"/>
      <c r="V1023" s="97"/>
      <c r="W1023" s="104" t="s">
        <v>112</v>
      </c>
      <c r="X1023" s="104" t="s">
        <v>112</v>
      </c>
      <c r="Y1023" s="98"/>
      <c r="Z1023" s="97" t="s">
        <v>2397</v>
      </c>
      <c r="AA1023" s="96" t="s">
        <v>34</v>
      </c>
      <c r="AB1023" s="9">
        <f t="shared" ca="1" si="75"/>
        <v>407</v>
      </c>
      <c r="AC1023" s="9" t="str">
        <f t="shared" ca="1" si="76"/>
        <v>Above 1 Year</v>
      </c>
      <c r="AD1023" s="9" t="str">
        <f t="shared" ca="1" si="77"/>
        <v/>
      </c>
      <c r="AE1023" s="9" t="str">
        <f t="shared" ca="1" si="78"/>
        <v/>
      </c>
      <c r="AF1023" s="97" t="s">
        <v>2380</v>
      </c>
      <c r="AG1023" s="97" t="s">
        <v>4959</v>
      </c>
      <c r="AH1023" s="97" t="str">
        <f t="shared" ca="1" si="79"/>
        <v>Above 1 Year</v>
      </c>
    </row>
    <row r="1024" spans="1:34" s="24" customFormat="1" ht="25.5" customHeight="1" x14ac:dyDescent="0.25">
      <c r="A1024" s="96">
        <v>1023</v>
      </c>
      <c r="B1024" s="61" t="s">
        <v>2810</v>
      </c>
      <c r="C1024" s="97" t="s">
        <v>62</v>
      </c>
      <c r="D1024" s="97" t="s">
        <v>2687</v>
      </c>
      <c r="E1024" s="97" t="s">
        <v>118</v>
      </c>
      <c r="F1024" s="97" t="s">
        <v>1839</v>
      </c>
      <c r="G1024" s="96" t="s">
        <v>1027</v>
      </c>
      <c r="H1024" s="98">
        <v>45905</v>
      </c>
      <c r="I1024" s="96" t="s">
        <v>190</v>
      </c>
      <c r="J1024" s="96">
        <v>2025</v>
      </c>
      <c r="K1024" s="97" t="s">
        <v>48</v>
      </c>
      <c r="L1024" s="97"/>
      <c r="M1024" s="97" t="s">
        <v>49</v>
      </c>
      <c r="N1024" s="96" t="s">
        <v>31</v>
      </c>
      <c r="O1024" s="97" t="s">
        <v>32</v>
      </c>
      <c r="P1024" s="98"/>
      <c r="Q1024" s="96"/>
      <c r="R1024" s="96"/>
      <c r="S1024" s="96" t="s">
        <v>3196</v>
      </c>
      <c r="T1024" s="96"/>
      <c r="U1024" s="97"/>
      <c r="V1024" s="97"/>
      <c r="W1024" s="104" t="s">
        <v>112</v>
      </c>
      <c r="X1024" s="104" t="s">
        <v>112</v>
      </c>
      <c r="Y1024" s="98"/>
      <c r="Z1024" s="97" t="s">
        <v>2408</v>
      </c>
      <c r="AA1024" s="96" t="s">
        <v>34</v>
      </c>
      <c r="AB1024" s="9">
        <f t="shared" ca="1" si="75"/>
        <v>406</v>
      </c>
      <c r="AC1024" s="9" t="str">
        <f t="shared" ca="1" si="76"/>
        <v>Above 1 Year</v>
      </c>
      <c r="AD1024" s="9" t="str">
        <f t="shared" ca="1" si="77"/>
        <v/>
      </c>
      <c r="AE1024" s="9" t="str">
        <f t="shared" ca="1" si="78"/>
        <v/>
      </c>
      <c r="AF1024" s="97"/>
      <c r="AG1024" s="97" t="s">
        <v>4960</v>
      </c>
      <c r="AH1024" s="97" t="str">
        <f t="shared" ca="1" si="79"/>
        <v>Above 1 Year</v>
      </c>
    </row>
    <row r="1025" spans="1:34" s="24" customFormat="1" ht="25.5" customHeight="1" x14ac:dyDescent="0.25">
      <c r="A1025" s="96">
        <v>1024</v>
      </c>
      <c r="B1025" s="61" t="s">
        <v>2660</v>
      </c>
      <c r="C1025" s="97" t="s">
        <v>183</v>
      </c>
      <c r="D1025" s="97" t="s">
        <v>2713</v>
      </c>
      <c r="E1025" s="97" t="s">
        <v>74</v>
      </c>
      <c r="F1025" s="97" t="s">
        <v>2398</v>
      </c>
      <c r="G1025" s="96" t="s">
        <v>1027</v>
      </c>
      <c r="H1025" s="98">
        <v>45906</v>
      </c>
      <c r="I1025" s="96" t="s">
        <v>190</v>
      </c>
      <c r="J1025" s="96">
        <v>2025</v>
      </c>
      <c r="K1025" s="97" t="s">
        <v>48</v>
      </c>
      <c r="L1025" s="97"/>
      <c r="M1025" s="97" t="s">
        <v>49</v>
      </c>
      <c r="N1025" s="96" t="s">
        <v>31</v>
      </c>
      <c r="O1025" s="97" t="s">
        <v>32</v>
      </c>
      <c r="P1025" s="98"/>
      <c r="Q1025" s="96"/>
      <c r="R1025" s="96"/>
      <c r="S1025" s="96" t="s">
        <v>3196</v>
      </c>
      <c r="T1025" s="96"/>
      <c r="U1025" s="97"/>
      <c r="V1025" s="97"/>
      <c r="W1025" s="104" t="s">
        <v>112</v>
      </c>
      <c r="X1025" s="104" t="s">
        <v>112</v>
      </c>
      <c r="Y1025" s="98"/>
      <c r="Z1025" s="97" t="s">
        <v>2410</v>
      </c>
      <c r="AA1025" s="96" t="s">
        <v>34</v>
      </c>
      <c r="AB1025" s="9">
        <f t="shared" ca="1" si="75"/>
        <v>405</v>
      </c>
      <c r="AC1025" s="9" t="str">
        <f t="shared" ca="1" si="76"/>
        <v>Above 1 Year</v>
      </c>
      <c r="AD1025" s="9" t="str">
        <f t="shared" ca="1" si="77"/>
        <v/>
      </c>
      <c r="AE1025" s="9" t="str">
        <f t="shared" ca="1" si="78"/>
        <v/>
      </c>
      <c r="AF1025" s="97"/>
      <c r="AG1025" s="97" t="s">
        <v>4961</v>
      </c>
      <c r="AH1025" s="97" t="str">
        <f t="shared" ca="1" si="79"/>
        <v>Above 1 Year</v>
      </c>
    </row>
    <row r="1026" spans="1:34" s="24" customFormat="1" ht="25.5" customHeight="1" x14ac:dyDescent="0.25">
      <c r="A1026" s="96">
        <v>1025</v>
      </c>
      <c r="B1026" s="61" t="s">
        <v>2810</v>
      </c>
      <c r="C1026" s="97">
        <v>0</v>
      </c>
      <c r="D1026" s="97" t="s">
        <v>2689</v>
      </c>
      <c r="E1026" s="97" t="s">
        <v>68</v>
      </c>
      <c r="F1026" s="97" t="s">
        <v>2411</v>
      </c>
      <c r="G1026" s="96" t="s">
        <v>845</v>
      </c>
      <c r="H1026" s="98">
        <v>45907</v>
      </c>
      <c r="I1026" s="96" t="s">
        <v>190</v>
      </c>
      <c r="J1026" s="96">
        <v>2025</v>
      </c>
      <c r="K1026" s="97" t="s">
        <v>116</v>
      </c>
      <c r="L1026" s="97"/>
      <c r="M1026" s="97" t="s">
        <v>116</v>
      </c>
      <c r="N1026" s="96" t="s">
        <v>116</v>
      </c>
      <c r="O1026" s="97" t="s">
        <v>32</v>
      </c>
      <c r="P1026" s="98"/>
      <c r="Q1026" s="96"/>
      <c r="R1026" s="96"/>
      <c r="S1026" s="96" t="s">
        <v>3196</v>
      </c>
      <c r="T1026" s="96"/>
      <c r="U1026" s="97"/>
      <c r="V1026" s="97"/>
      <c r="W1026" s="104" t="s">
        <v>50</v>
      </c>
      <c r="X1026" s="104" t="s">
        <v>50</v>
      </c>
      <c r="Y1026" s="98"/>
      <c r="Z1026" s="97" t="s">
        <v>2412</v>
      </c>
      <c r="AA1026" s="96" t="s">
        <v>34</v>
      </c>
      <c r="AB1026" s="9">
        <f t="shared" ref="AB1026:AB1089" ca="1" si="80">IF(S1026="UI",DATEDIF(H1026,TODAY(),"D"),"")</f>
        <v>404</v>
      </c>
      <c r="AC1026" s="9" t="str">
        <f t="shared" ref="AC1026:AC1089" ca="1" si="81">IF(S1026="UI",IF(AB1026&gt;365,"Above 1 Year",IF(AND(AB1026&lt;=365,AB1026&gt;180),"Above 6 Months",IF(AND(AB1026&lt;=180,AB1026&gt;90),"Above 3 Months",IF(AND(AB1026&lt;=90,AB1026&gt;60),"Above 60 Days",IF(AND(AB1026&lt;=60,AB1026&gt;45),"45 to 60 Days","Below 45 Days"))))),"")</f>
        <v>Above 1 Year</v>
      </c>
      <c r="AD1026" s="9" t="str">
        <f t="shared" ref="AD1026:AD1089" ca="1" si="82">IF(Y1026&lt;&gt;"",DATEDIF(Y1026,TODAY(),"D"),"")</f>
        <v/>
      </c>
      <c r="AE1026" s="9" t="str">
        <f t="shared" ref="AE1026:AE1089" ca="1" si="83">IF(AD1026&lt;&gt;"",IF(AD1026&gt;365,"Above 1 Year",IF(AND(AD1026&lt;=365,AD1026&gt;180),"Above 6 Months",IF(AND(AD1026&lt;=180,AD1026&gt;90),"Above 3 Months",IF(AND(AD1026&lt;=90,AD1026&gt;60),"Above 60 Days",IF(AND(AD1026&lt;=60,AD1026&gt;45),"45 to 60 Days","Below 45 Days"))))),"")</f>
        <v/>
      </c>
      <c r="AF1026" s="97"/>
      <c r="AG1026" s="97" t="s">
        <v>4962</v>
      </c>
      <c r="AH1026" s="97" t="str">
        <f t="shared" ca="1" si="79"/>
        <v>Above 1 Year</v>
      </c>
    </row>
    <row r="1027" spans="1:34" s="24" customFormat="1" ht="25.5" customHeight="1" x14ac:dyDescent="0.25">
      <c r="A1027" s="96">
        <v>1026</v>
      </c>
      <c r="B1027" s="61" t="s">
        <v>2810</v>
      </c>
      <c r="C1027" s="97">
        <v>0</v>
      </c>
      <c r="D1027" s="97" t="s">
        <v>2689</v>
      </c>
      <c r="E1027" s="97" t="s">
        <v>68</v>
      </c>
      <c r="F1027" s="97" t="s">
        <v>2413</v>
      </c>
      <c r="G1027" s="96" t="s">
        <v>845</v>
      </c>
      <c r="H1027" s="98">
        <v>45907</v>
      </c>
      <c r="I1027" s="96" t="s">
        <v>190</v>
      </c>
      <c r="J1027" s="96">
        <v>2025</v>
      </c>
      <c r="K1027" s="97" t="s">
        <v>116</v>
      </c>
      <c r="L1027" s="97"/>
      <c r="M1027" s="97" t="s">
        <v>116</v>
      </c>
      <c r="N1027" s="96" t="s">
        <v>116</v>
      </c>
      <c r="O1027" s="97" t="s">
        <v>32</v>
      </c>
      <c r="P1027" s="98"/>
      <c r="Q1027" s="96"/>
      <c r="R1027" s="96"/>
      <c r="S1027" s="96" t="s">
        <v>3196</v>
      </c>
      <c r="T1027" s="96"/>
      <c r="U1027" s="97"/>
      <c r="V1027" s="97"/>
      <c r="W1027" s="104" t="s">
        <v>50</v>
      </c>
      <c r="X1027" s="104" t="s">
        <v>50</v>
      </c>
      <c r="Y1027" s="98"/>
      <c r="Z1027" s="97" t="s">
        <v>2414</v>
      </c>
      <c r="AA1027" s="96" t="s">
        <v>34</v>
      </c>
      <c r="AB1027" s="9">
        <f t="shared" ca="1" si="80"/>
        <v>404</v>
      </c>
      <c r="AC1027" s="9" t="str">
        <f t="shared" ca="1" si="81"/>
        <v>Above 1 Year</v>
      </c>
      <c r="AD1027" s="9" t="str">
        <f t="shared" ca="1" si="82"/>
        <v/>
      </c>
      <c r="AE1027" s="9" t="str">
        <f t="shared" ca="1" si="83"/>
        <v/>
      </c>
      <c r="AF1027" s="97"/>
      <c r="AG1027" s="97" t="s">
        <v>4963</v>
      </c>
      <c r="AH1027" s="97" t="str">
        <f t="shared" ref="AH1027:AH1090" ca="1" si="84">IF(X1027="SC/PRC/CC No. Awaited","",AC1027)</f>
        <v>Above 1 Year</v>
      </c>
    </row>
    <row r="1028" spans="1:34" s="24" customFormat="1" ht="25.5" customHeight="1" x14ac:dyDescent="0.25">
      <c r="A1028" s="96">
        <v>1027</v>
      </c>
      <c r="B1028" s="61" t="s">
        <v>2808</v>
      </c>
      <c r="C1028" s="97" t="s">
        <v>57</v>
      </c>
      <c r="D1028" s="97" t="s">
        <v>2698</v>
      </c>
      <c r="E1028" s="97" t="s">
        <v>58</v>
      </c>
      <c r="F1028" s="97" t="s">
        <v>1868</v>
      </c>
      <c r="G1028" s="96" t="s">
        <v>1016</v>
      </c>
      <c r="H1028" s="98">
        <v>45909</v>
      </c>
      <c r="I1028" s="96" t="s">
        <v>190</v>
      </c>
      <c r="J1028" s="96">
        <v>2025</v>
      </c>
      <c r="K1028" s="97" t="s">
        <v>48</v>
      </c>
      <c r="L1028" s="97"/>
      <c r="M1028" s="97" t="s">
        <v>49</v>
      </c>
      <c r="N1028" s="96" t="s">
        <v>31</v>
      </c>
      <c r="O1028" s="97" t="s">
        <v>32</v>
      </c>
      <c r="P1028" s="98"/>
      <c r="Q1028" s="96"/>
      <c r="R1028" s="96"/>
      <c r="S1028" s="96" t="s">
        <v>3196</v>
      </c>
      <c r="T1028" s="96"/>
      <c r="U1028" s="97"/>
      <c r="V1028" s="97"/>
      <c r="W1028" s="104" t="s">
        <v>112</v>
      </c>
      <c r="X1028" s="104" t="s">
        <v>112</v>
      </c>
      <c r="Y1028" s="98"/>
      <c r="Z1028" s="97" t="s">
        <v>2415</v>
      </c>
      <c r="AA1028" s="96" t="s">
        <v>34</v>
      </c>
      <c r="AB1028" s="9">
        <f t="shared" ca="1" si="80"/>
        <v>402</v>
      </c>
      <c r="AC1028" s="9" t="str">
        <f t="shared" ca="1" si="81"/>
        <v>Above 1 Year</v>
      </c>
      <c r="AD1028" s="9" t="str">
        <f t="shared" ca="1" si="82"/>
        <v/>
      </c>
      <c r="AE1028" s="9" t="str">
        <f t="shared" ca="1" si="83"/>
        <v/>
      </c>
      <c r="AF1028" s="97"/>
      <c r="AG1028" s="97" t="s">
        <v>4964</v>
      </c>
      <c r="AH1028" s="97" t="str">
        <f t="shared" ca="1" si="84"/>
        <v>Above 1 Year</v>
      </c>
    </row>
    <row r="1029" spans="1:34" s="24" customFormat="1" ht="25.5" customHeight="1" x14ac:dyDescent="0.25">
      <c r="A1029" s="96">
        <v>1028</v>
      </c>
      <c r="B1029" s="61" t="s">
        <v>2660</v>
      </c>
      <c r="C1029" s="97" t="s">
        <v>37</v>
      </c>
      <c r="D1029" s="97" t="s">
        <v>2671</v>
      </c>
      <c r="E1029" s="97" t="s">
        <v>38</v>
      </c>
      <c r="F1029" s="97" t="s">
        <v>2416</v>
      </c>
      <c r="G1029" s="96" t="s">
        <v>2010</v>
      </c>
      <c r="H1029" s="98">
        <v>45910</v>
      </c>
      <c r="I1029" s="96" t="s">
        <v>190</v>
      </c>
      <c r="J1029" s="96">
        <v>2025</v>
      </c>
      <c r="K1029" s="97" t="s">
        <v>39</v>
      </c>
      <c r="L1029" s="97"/>
      <c r="M1029" s="97" t="s">
        <v>39</v>
      </c>
      <c r="N1029" s="96" t="s">
        <v>31</v>
      </c>
      <c r="O1029" s="97" t="s">
        <v>32</v>
      </c>
      <c r="P1029" s="98"/>
      <c r="Q1029" s="96"/>
      <c r="R1029" s="96"/>
      <c r="S1029" s="96" t="s">
        <v>3196</v>
      </c>
      <c r="T1029" s="96"/>
      <c r="U1029" s="97"/>
      <c r="V1029" s="97"/>
      <c r="W1029" s="104" t="s">
        <v>176</v>
      </c>
      <c r="X1029" s="104" t="s">
        <v>176</v>
      </c>
      <c r="Y1029" s="98">
        <v>45996</v>
      </c>
      <c r="Z1029" s="97" t="s">
        <v>2417</v>
      </c>
      <c r="AA1029" s="96" t="s">
        <v>34</v>
      </c>
      <c r="AB1029" s="9">
        <f t="shared" ca="1" si="80"/>
        <v>401</v>
      </c>
      <c r="AC1029" s="9" t="str">
        <f t="shared" ca="1" si="81"/>
        <v>Above 1 Year</v>
      </c>
      <c r="AD1029" s="9">
        <f t="shared" ca="1" si="82"/>
        <v>315</v>
      </c>
      <c r="AE1029" s="9" t="str">
        <f t="shared" ca="1" si="83"/>
        <v>Above 6 Months</v>
      </c>
      <c r="AF1029" s="97"/>
      <c r="AG1029" s="97" t="s">
        <v>4965</v>
      </c>
      <c r="AH1029" s="97" t="str">
        <f t="shared" ca="1" si="84"/>
        <v>Above 1 Year</v>
      </c>
    </row>
    <row r="1030" spans="1:34" s="24" customFormat="1" ht="25.5" customHeight="1" x14ac:dyDescent="0.25">
      <c r="A1030" s="96">
        <v>1029</v>
      </c>
      <c r="B1030" s="61" t="s">
        <v>2810</v>
      </c>
      <c r="C1030" s="97" t="s">
        <v>62</v>
      </c>
      <c r="D1030" s="97" t="s">
        <v>2687</v>
      </c>
      <c r="E1030" s="97" t="s">
        <v>118</v>
      </c>
      <c r="F1030" s="97" t="s">
        <v>1997</v>
      </c>
      <c r="G1030" s="96" t="s">
        <v>1771</v>
      </c>
      <c r="H1030" s="98">
        <v>45910</v>
      </c>
      <c r="I1030" s="96" t="s">
        <v>190</v>
      </c>
      <c r="J1030" s="96">
        <v>2025</v>
      </c>
      <c r="K1030" s="97" t="s">
        <v>29</v>
      </c>
      <c r="L1030" s="97"/>
      <c r="M1030" s="97" t="s">
        <v>30</v>
      </c>
      <c r="N1030" s="96" t="s">
        <v>31</v>
      </c>
      <c r="O1030" s="97" t="s">
        <v>32</v>
      </c>
      <c r="P1030" s="98">
        <v>46021</v>
      </c>
      <c r="Q1030" s="96"/>
      <c r="R1030" s="96"/>
      <c r="S1030" s="96" t="s">
        <v>7126</v>
      </c>
      <c r="T1030" s="96"/>
      <c r="U1030" s="97"/>
      <c r="V1030" s="97"/>
      <c r="W1030" s="104" t="s">
        <v>33</v>
      </c>
      <c r="X1030" s="104" t="s">
        <v>2923</v>
      </c>
      <c r="Y1030" s="98"/>
      <c r="Z1030" s="97" t="s">
        <v>2418</v>
      </c>
      <c r="AA1030" s="96" t="s">
        <v>34</v>
      </c>
      <c r="AB1030" s="9" t="str">
        <f t="shared" ca="1" si="80"/>
        <v/>
      </c>
      <c r="AC1030" s="9" t="str">
        <f t="shared" si="81"/>
        <v/>
      </c>
      <c r="AD1030" s="9" t="str">
        <f t="shared" ca="1" si="82"/>
        <v/>
      </c>
      <c r="AE1030" s="9" t="str">
        <f t="shared" ca="1" si="83"/>
        <v/>
      </c>
      <c r="AF1030" s="97"/>
      <c r="AG1030" s="97" t="s">
        <v>4966</v>
      </c>
      <c r="AH1030" s="97" t="str">
        <f t="shared" si="84"/>
        <v/>
      </c>
    </row>
    <row r="1031" spans="1:34" s="24" customFormat="1" ht="25.5" customHeight="1" x14ac:dyDescent="0.25">
      <c r="A1031" s="96">
        <v>1030</v>
      </c>
      <c r="B1031" s="61" t="s">
        <v>2810</v>
      </c>
      <c r="C1031" s="97">
        <v>0</v>
      </c>
      <c r="D1031" s="97" t="s">
        <v>2689</v>
      </c>
      <c r="E1031" s="97" t="s">
        <v>68</v>
      </c>
      <c r="F1031" s="97" t="s">
        <v>2419</v>
      </c>
      <c r="G1031" s="96" t="s">
        <v>845</v>
      </c>
      <c r="H1031" s="98">
        <v>45910</v>
      </c>
      <c r="I1031" s="96" t="s">
        <v>190</v>
      </c>
      <c r="J1031" s="96">
        <v>2025</v>
      </c>
      <c r="K1031" s="97" t="s">
        <v>116</v>
      </c>
      <c r="L1031" s="97"/>
      <c r="M1031" s="97" t="s">
        <v>116</v>
      </c>
      <c r="N1031" s="96" t="s">
        <v>116</v>
      </c>
      <c r="O1031" s="97" t="s">
        <v>32</v>
      </c>
      <c r="P1031" s="98"/>
      <c r="Q1031" s="96"/>
      <c r="R1031" s="96"/>
      <c r="S1031" s="96" t="s">
        <v>3196</v>
      </c>
      <c r="T1031" s="96"/>
      <c r="U1031" s="97"/>
      <c r="V1031" s="97"/>
      <c r="W1031" s="104" t="s">
        <v>50</v>
      </c>
      <c r="X1031" s="104" t="s">
        <v>50</v>
      </c>
      <c r="Y1031" s="98"/>
      <c r="Z1031" s="97" t="s">
        <v>2420</v>
      </c>
      <c r="AA1031" s="96" t="s">
        <v>34</v>
      </c>
      <c r="AB1031" s="9">
        <f t="shared" ca="1" si="80"/>
        <v>401</v>
      </c>
      <c r="AC1031" s="9" t="str">
        <f t="shared" ca="1" si="81"/>
        <v>Above 1 Year</v>
      </c>
      <c r="AD1031" s="9" t="str">
        <f t="shared" ca="1" si="82"/>
        <v/>
      </c>
      <c r="AE1031" s="9" t="str">
        <f t="shared" ca="1" si="83"/>
        <v/>
      </c>
      <c r="AF1031" s="97"/>
      <c r="AG1031" s="97" t="s">
        <v>4967</v>
      </c>
      <c r="AH1031" s="97" t="str">
        <f t="shared" ca="1" si="84"/>
        <v>Above 1 Year</v>
      </c>
    </row>
    <row r="1032" spans="1:34" s="24" customFormat="1" ht="25.5" customHeight="1" x14ac:dyDescent="0.25">
      <c r="A1032" s="96">
        <v>1031</v>
      </c>
      <c r="B1032" s="61" t="s">
        <v>2808</v>
      </c>
      <c r="C1032" s="97" t="s">
        <v>41</v>
      </c>
      <c r="D1032" s="97" t="s">
        <v>2686</v>
      </c>
      <c r="E1032" s="97" t="s">
        <v>42</v>
      </c>
      <c r="F1032" s="97" t="s">
        <v>2424</v>
      </c>
      <c r="G1032" s="96" t="s">
        <v>845</v>
      </c>
      <c r="H1032" s="98">
        <v>45911</v>
      </c>
      <c r="I1032" s="96" t="s">
        <v>190</v>
      </c>
      <c r="J1032" s="96">
        <v>2025</v>
      </c>
      <c r="K1032" s="97" t="s">
        <v>116</v>
      </c>
      <c r="L1032" s="97"/>
      <c r="M1032" s="97" t="s">
        <v>116</v>
      </c>
      <c r="N1032" s="96" t="s">
        <v>116</v>
      </c>
      <c r="O1032" s="97" t="s">
        <v>32</v>
      </c>
      <c r="P1032" s="98"/>
      <c r="Q1032" s="96"/>
      <c r="R1032" s="96"/>
      <c r="S1032" s="96" t="s">
        <v>3196</v>
      </c>
      <c r="T1032" s="96"/>
      <c r="U1032" s="97"/>
      <c r="V1032" s="97"/>
      <c r="W1032" s="104" t="s">
        <v>50</v>
      </c>
      <c r="X1032" s="104" t="s">
        <v>50</v>
      </c>
      <c r="Y1032" s="98"/>
      <c r="Z1032" s="97" t="s">
        <v>2425</v>
      </c>
      <c r="AA1032" s="96" t="s">
        <v>34</v>
      </c>
      <c r="AB1032" s="9">
        <f t="shared" ca="1" si="80"/>
        <v>400</v>
      </c>
      <c r="AC1032" s="9" t="str">
        <f t="shared" ca="1" si="81"/>
        <v>Above 1 Year</v>
      </c>
      <c r="AD1032" s="9" t="str">
        <f t="shared" ca="1" si="82"/>
        <v/>
      </c>
      <c r="AE1032" s="9" t="str">
        <f t="shared" ca="1" si="83"/>
        <v/>
      </c>
      <c r="AF1032" s="97"/>
      <c r="AG1032" s="97" t="s">
        <v>4968</v>
      </c>
      <c r="AH1032" s="97" t="str">
        <f t="shared" ca="1" si="84"/>
        <v>Above 1 Year</v>
      </c>
    </row>
    <row r="1033" spans="1:34" s="24" customFormat="1" ht="25.5" customHeight="1" x14ac:dyDescent="0.25">
      <c r="A1033" s="96">
        <v>1032</v>
      </c>
      <c r="B1033" s="61" t="s">
        <v>2660</v>
      </c>
      <c r="C1033" s="97" t="s">
        <v>183</v>
      </c>
      <c r="D1033" s="97" t="s">
        <v>2713</v>
      </c>
      <c r="E1033" s="97" t="s">
        <v>74</v>
      </c>
      <c r="F1033" s="97" t="s">
        <v>2180</v>
      </c>
      <c r="G1033" s="96" t="s">
        <v>2422</v>
      </c>
      <c r="H1033" s="98">
        <v>45911</v>
      </c>
      <c r="I1033" s="96" t="s">
        <v>190</v>
      </c>
      <c r="J1033" s="96">
        <v>2025</v>
      </c>
      <c r="K1033" s="97" t="s">
        <v>91</v>
      </c>
      <c r="L1033" s="97"/>
      <c r="M1033" s="97" t="s">
        <v>54</v>
      </c>
      <c r="N1033" s="96" t="s">
        <v>31</v>
      </c>
      <c r="O1033" s="97" t="s">
        <v>32</v>
      </c>
      <c r="P1033" s="98">
        <v>45957</v>
      </c>
      <c r="Q1033" s="96"/>
      <c r="R1033" s="96"/>
      <c r="S1033" s="96" t="s">
        <v>3196</v>
      </c>
      <c r="T1033" s="96"/>
      <c r="U1033" s="97"/>
      <c r="V1033" s="97"/>
      <c r="W1033" s="104" t="s">
        <v>33</v>
      </c>
      <c r="X1033" s="104" t="s">
        <v>33</v>
      </c>
      <c r="Y1033" s="98">
        <v>45957</v>
      </c>
      <c r="Z1033" s="97" t="s">
        <v>2423</v>
      </c>
      <c r="AA1033" s="96" t="s">
        <v>34</v>
      </c>
      <c r="AB1033" s="9">
        <f t="shared" ca="1" si="80"/>
        <v>400</v>
      </c>
      <c r="AC1033" s="9" t="str">
        <f t="shared" ca="1" si="81"/>
        <v>Above 1 Year</v>
      </c>
      <c r="AD1033" s="9">
        <f t="shared" ca="1" si="82"/>
        <v>354</v>
      </c>
      <c r="AE1033" s="9" t="str">
        <f t="shared" ca="1" si="83"/>
        <v>Above 6 Months</v>
      </c>
      <c r="AF1033" s="97"/>
      <c r="AG1033" s="97" t="s">
        <v>4969</v>
      </c>
      <c r="AH1033" s="97" t="str">
        <f t="shared" si="84"/>
        <v/>
      </c>
    </row>
    <row r="1034" spans="1:34" s="24" customFormat="1" ht="25.5" customHeight="1" x14ac:dyDescent="0.25">
      <c r="A1034" s="96">
        <v>1033</v>
      </c>
      <c r="B1034" s="61" t="s">
        <v>2660</v>
      </c>
      <c r="C1034" s="97" t="s">
        <v>37</v>
      </c>
      <c r="D1034" s="97" t="s">
        <v>2671</v>
      </c>
      <c r="E1034" s="97" t="s">
        <v>38</v>
      </c>
      <c r="F1034" s="97" t="s">
        <v>2229</v>
      </c>
      <c r="G1034" s="96" t="s">
        <v>1315</v>
      </c>
      <c r="H1034" s="98">
        <v>45912</v>
      </c>
      <c r="I1034" s="96" t="s">
        <v>190</v>
      </c>
      <c r="J1034" s="96">
        <v>2025</v>
      </c>
      <c r="K1034" s="97" t="s">
        <v>70</v>
      </c>
      <c r="L1034" s="97"/>
      <c r="M1034" s="97" t="s">
        <v>70</v>
      </c>
      <c r="N1034" s="96" t="s">
        <v>70</v>
      </c>
      <c r="O1034" s="97" t="s">
        <v>32</v>
      </c>
      <c r="P1034" s="98"/>
      <c r="Q1034" s="96"/>
      <c r="R1034" s="96"/>
      <c r="S1034" s="96" t="s">
        <v>7125</v>
      </c>
      <c r="T1034" s="96"/>
      <c r="U1034" s="97"/>
      <c r="V1034" s="97"/>
      <c r="W1034" s="104" t="s">
        <v>142</v>
      </c>
      <c r="X1034" s="104" t="s">
        <v>2923</v>
      </c>
      <c r="Y1034" s="98"/>
      <c r="Z1034" s="97" t="s">
        <v>2427</v>
      </c>
      <c r="AA1034" s="96" t="s">
        <v>34</v>
      </c>
      <c r="AB1034" s="9" t="str">
        <f t="shared" ca="1" si="80"/>
        <v/>
      </c>
      <c r="AC1034" s="9" t="str">
        <f t="shared" si="81"/>
        <v/>
      </c>
      <c r="AD1034" s="9" t="str">
        <f t="shared" ca="1" si="82"/>
        <v/>
      </c>
      <c r="AE1034" s="9" t="str">
        <f t="shared" ca="1" si="83"/>
        <v/>
      </c>
      <c r="AF1034" s="97" t="s">
        <v>2380</v>
      </c>
      <c r="AG1034" s="97" t="s">
        <v>4970</v>
      </c>
      <c r="AH1034" s="97" t="str">
        <f t="shared" si="84"/>
        <v/>
      </c>
    </row>
    <row r="1035" spans="1:34" s="24" customFormat="1" ht="25.5" customHeight="1" x14ac:dyDescent="0.25">
      <c r="A1035" s="96">
        <v>1034</v>
      </c>
      <c r="B1035" s="61" t="s">
        <v>2810</v>
      </c>
      <c r="C1035" s="97" t="s">
        <v>186</v>
      </c>
      <c r="D1035" s="99" t="s">
        <v>3035</v>
      </c>
      <c r="E1035" s="99" t="s">
        <v>65</v>
      </c>
      <c r="F1035" s="99" t="s">
        <v>1916</v>
      </c>
      <c r="G1035" s="100" t="s">
        <v>845</v>
      </c>
      <c r="H1035" s="101">
        <v>45913</v>
      </c>
      <c r="I1035" s="100" t="s">
        <v>190</v>
      </c>
      <c r="J1035" s="100">
        <v>2025</v>
      </c>
      <c r="K1035" s="102" t="s">
        <v>116</v>
      </c>
      <c r="L1035" s="99"/>
      <c r="M1035" s="99" t="s">
        <v>116</v>
      </c>
      <c r="N1035" s="100" t="s">
        <v>116</v>
      </c>
      <c r="O1035" s="99" t="s">
        <v>32</v>
      </c>
      <c r="P1035" s="101"/>
      <c r="Q1035" s="100"/>
      <c r="R1035" s="100"/>
      <c r="S1035" s="96" t="s">
        <v>3196</v>
      </c>
      <c r="T1035" s="100"/>
      <c r="U1035" s="99"/>
      <c r="V1035" s="99"/>
      <c r="W1035" s="104" t="s">
        <v>50</v>
      </c>
      <c r="X1035" s="104" t="s">
        <v>50</v>
      </c>
      <c r="Y1035" s="98"/>
      <c r="Z1035" s="99" t="s">
        <v>2428</v>
      </c>
      <c r="AA1035" s="100" t="s">
        <v>34</v>
      </c>
      <c r="AB1035" s="9">
        <f t="shared" ca="1" si="80"/>
        <v>398</v>
      </c>
      <c r="AC1035" s="9" t="str">
        <f t="shared" ca="1" si="81"/>
        <v>Above 1 Year</v>
      </c>
      <c r="AD1035" s="9" t="str">
        <f t="shared" ca="1" si="82"/>
        <v/>
      </c>
      <c r="AE1035" s="9" t="str">
        <f t="shared" ca="1" si="83"/>
        <v/>
      </c>
      <c r="AF1035" s="100"/>
      <c r="AG1035" s="97" t="s">
        <v>4971</v>
      </c>
      <c r="AH1035" s="97" t="str">
        <f t="shared" ca="1" si="84"/>
        <v>Above 1 Year</v>
      </c>
    </row>
    <row r="1036" spans="1:34" s="24" customFormat="1" ht="25.5" customHeight="1" x14ac:dyDescent="0.25">
      <c r="A1036" s="96">
        <v>1035</v>
      </c>
      <c r="B1036" s="61" t="s">
        <v>2660</v>
      </c>
      <c r="C1036" s="97" t="s">
        <v>183</v>
      </c>
      <c r="D1036" s="97" t="s">
        <v>2713</v>
      </c>
      <c r="E1036" s="97" t="s">
        <v>74</v>
      </c>
      <c r="F1036" s="97" t="s">
        <v>2189</v>
      </c>
      <c r="G1036" s="96" t="s">
        <v>264</v>
      </c>
      <c r="H1036" s="98">
        <v>45913</v>
      </c>
      <c r="I1036" s="96" t="s">
        <v>190</v>
      </c>
      <c r="J1036" s="96">
        <v>2025</v>
      </c>
      <c r="K1036" s="97" t="s">
        <v>59</v>
      </c>
      <c r="L1036" s="97" t="s">
        <v>265</v>
      </c>
      <c r="M1036" s="97" t="s">
        <v>59</v>
      </c>
      <c r="N1036" s="96" t="s">
        <v>60</v>
      </c>
      <c r="O1036" s="97" t="s">
        <v>32</v>
      </c>
      <c r="P1036" s="98"/>
      <c r="Q1036" s="96"/>
      <c r="R1036" s="96"/>
      <c r="S1036" s="96" t="s">
        <v>3196</v>
      </c>
      <c r="T1036" s="96"/>
      <c r="U1036" s="97"/>
      <c r="V1036" s="97"/>
      <c r="W1036" s="104" t="s">
        <v>112</v>
      </c>
      <c r="X1036" s="104" t="s">
        <v>112</v>
      </c>
      <c r="Y1036" s="98"/>
      <c r="Z1036" s="97" t="s">
        <v>2429</v>
      </c>
      <c r="AA1036" s="96" t="s">
        <v>34</v>
      </c>
      <c r="AB1036" s="9">
        <f t="shared" ca="1" si="80"/>
        <v>398</v>
      </c>
      <c r="AC1036" s="9" t="str">
        <f t="shared" ca="1" si="81"/>
        <v>Above 1 Year</v>
      </c>
      <c r="AD1036" s="9" t="str">
        <f t="shared" ca="1" si="82"/>
        <v/>
      </c>
      <c r="AE1036" s="9" t="str">
        <f t="shared" ca="1" si="83"/>
        <v/>
      </c>
      <c r="AF1036" s="97" t="s">
        <v>2383</v>
      </c>
      <c r="AG1036" s="97" t="s">
        <v>4972</v>
      </c>
      <c r="AH1036" s="97" t="str">
        <f t="shared" ca="1" si="84"/>
        <v>Above 1 Year</v>
      </c>
    </row>
    <row r="1037" spans="1:34" s="24" customFormat="1" ht="25.5" customHeight="1" x14ac:dyDescent="0.25">
      <c r="A1037" s="96">
        <v>1036</v>
      </c>
      <c r="B1037" s="61" t="s">
        <v>2808</v>
      </c>
      <c r="C1037" s="97" t="s">
        <v>41</v>
      </c>
      <c r="D1037" s="97" t="s">
        <v>2701</v>
      </c>
      <c r="E1037" s="97" t="s">
        <v>42</v>
      </c>
      <c r="F1037" s="97" t="s">
        <v>2430</v>
      </c>
      <c r="G1037" s="96" t="s">
        <v>1157</v>
      </c>
      <c r="H1037" s="98">
        <v>45914</v>
      </c>
      <c r="I1037" s="96" t="s">
        <v>190</v>
      </c>
      <c r="J1037" s="96">
        <v>2025</v>
      </c>
      <c r="K1037" s="97" t="s">
        <v>2386</v>
      </c>
      <c r="L1037" s="97"/>
      <c r="M1037" s="97" t="s">
        <v>82</v>
      </c>
      <c r="N1037" s="96" t="s">
        <v>82</v>
      </c>
      <c r="O1037" s="97" t="s">
        <v>32</v>
      </c>
      <c r="P1037" s="98">
        <v>45988</v>
      </c>
      <c r="Q1037" s="96"/>
      <c r="R1037" s="96"/>
      <c r="S1037" s="96" t="s">
        <v>3196</v>
      </c>
      <c r="T1037" s="96"/>
      <c r="U1037" s="97"/>
      <c r="V1037" s="97"/>
      <c r="W1037" s="104" t="s">
        <v>33</v>
      </c>
      <c r="X1037" s="104" t="s">
        <v>33</v>
      </c>
      <c r="Y1037" s="98">
        <v>45988</v>
      </c>
      <c r="Z1037" s="97" t="s">
        <v>2431</v>
      </c>
      <c r="AA1037" s="96" t="s">
        <v>34</v>
      </c>
      <c r="AB1037" s="9">
        <f t="shared" ca="1" si="80"/>
        <v>397</v>
      </c>
      <c r="AC1037" s="9" t="str">
        <f t="shared" ca="1" si="81"/>
        <v>Above 1 Year</v>
      </c>
      <c r="AD1037" s="9">
        <f t="shared" ca="1" si="82"/>
        <v>323</v>
      </c>
      <c r="AE1037" s="9" t="str">
        <f t="shared" ca="1" si="83"/>
        <v>Above 6 Months</v>
      </c>
      <c r="AF1037" s="97"/>
      <c r="AG1037" s="97" t="s">
        <v>4973</v>
      </c>
      <c r="AH1037" s="97" t="str">
        <f t="shared" si="84"/>
        <v/>
      </c>
    </row>
    <row r="1038" spans="1:34" s="24" customFormat="1" ht="25.5" customHeight="1" x14ac:dyDescent="0.25">
      <c r="A1038" s="96">
        <v>1037</v>
      </c>
      <c r="B1038" s="61" t="s">
        <v>2808</v>
      </c>
      <c r="C1038" s="97" t="s">
        <v>2661</v>
      </c>
      <c r="D1038" s="97" t="s">
        <v>3037</v>
      </c>
      <c r="E1038" s="97" t="s">
        <v>110</v>
      </c>
      <c r="F1038" s="97" t="s">
        <v>1881</v>
      </c>
      <c r="G1038" s="96" t="s">
        <v>2432</v>
      </c>
      <c r="H1038" s="98">
        <v>45914</v>
      </c>
      <c r="I1038" s="96" t="s">
        <v>190</v>
      </c>
      <c r="J1038" s="96">
        <v>2025</v>
      </c>
      <c r="K1038" s="97" t="s">
        <v>39</v>
      </c>
      <c r="L1038" s="97"/>
      <c r="M1038" s="97" t="s">
        <v>39</v>
      </c>
      <c r="N1038" s="96" t="s">
        <v>31</v>
      </c>
      <c r="O1038" s="97" t="s">
        <v>45</v>
      </c>
      <c r="P1038" s="98"/>
      <c r="Q1038" s="96"/>
      <c r="R1038" s="96"/>
      <c r="S1038" s="96" t="s">
        <v>3196</v>
      </c>
      <c r="T1038" s="96"/>
      <c r="U1038" s="97"/>
      <c r="V1038" s="97"/>
      <c r="W1038" s="104" t="s">
        <v>172</v>
      </c>
      <c r="X1038" s="104" t="s">
        <v>141</v>
      </c>
      <c r="Y1038" s="98"/>
      <c r="Z1038" s="97" t="s">
        <v>2433</v>
      </c>
      <c r="AA1038" s="96" t="s">
        <v>34</v>
      </c>
      <c r="AB1038" s="9">
        <f t="shared" ca="1" si="80"/>
        <v>397</v>
      </c>
      <c r="AC1038" s="9" t="str">
        <f t="shared" ca="1" si="81"/>
        <v>Above 1 Year</v>
      </c>
      <c r="AD1038" s="9" t="str">
        <f t="shared" ca="1" si="82"/>
        <v/>
      </c>
      <c r="AE1038" s="9" t="str">
        <f t="shared" ca="1" si="83"/>
        <v/>
      </c>
      <c r="AF1038" s="97"/>
      <c r="AG1038" s="97" t="s">
        <v>4974</v>
      </c>
      <c r="AH1038" s="97" t="str">
        <f t="shared" ca="1" si="84"/>
        <v>Above 1 Year</v>
      </c>
    </row>
    <row r="1039" spans="1:34" s="24" customFormat="1" ht="25.5" customHeight="1" x14ac:dyDescent="0.25">
      <c r="A1039" s="96">
        <v>1038</v>
      </c>
      <c r="B1039" s="61" t="s">
        <v>2660</v>
      </c>
      <c r="C1039" s="97" t="s">
        <v>46</v>
      </c>
      <c r="D1039" s="97" t="s">
        <v>2665</v>
      </c>
      <c r="E1039" s="97" t="s">
        <v>47</v>
      </c>
      <c r="F1039" s="97" t="s">
        <v>2039</v>
      </c>
      <c r="G1039" s="96" t="s">
        <v>2435</v>
      </c>
      <c r="H1039" s="98">
        <v>45916</v>
      </c>
      <c r="I1039" s="96" t="s">
        <v>190</v>
      </c>
      <c r="J1039" s="96">
        <v>2025</v>
      </c>
      <c r="K1039" s="97" t="s">
        <v>115</v>
      </c>
      <c r="L1039" s="97"/>
      <c r="M1039" s="97" t="s">
        <v>154</v>
      </c>
      <c r="N1039" s="96" t="s">
        <v>31</v>
      </c>
      <c r="O1039" s="97" t="s">
        <v>32</v>
      </c>
      <c r="P1039" s="98">
        <v>45953</v>
      </c>
      <c r="Q1039" s="96"/>
      <c r="R1039" s="96"/>
      <c r="S1039" s="96" t="s">
        <v>3196</v>
      </c>
      <c r="T1039" s="96"/>
      <c r="U1039" s="97"/>
      <c r="V1039" s="97"/>
      <c r="W1039" s="104" t="s">
        <v>33</v>
      </c>
      <c r="X1039" s="104" t="s">
        <v>33</v>
      </c>
      <c r="Y1039" s="98">
        <v>45953</v>
      </c>
      <c r="Z1039" s="97" t="s">
        <v>2436</v>
      </c>
      <c r="AA1039" s="96" t="s">
        <v>34</v>
      </c>
      <c r="AB1039" s="9">
        <f t="shared" ca="1" si="80"/>
        <v>395</v>
      </c>
      <c r="AC1039" s="9" t="str">
        <f t="shared" ca="1" si="81"/>
        <v>Above 1 Year</v>
      </c>
      <c r="AD1039" s="9">
        <f t="shared" ca="1" si="82"/>
        <v>358</v>
      </c>
      <c r="AE1039" s="9" t="str">
        <f t="shared" ca="1" si="83"/>
        <v>Above 6 Months</v>
      </c>
      <c r="AF1039" s="97"/>
      <c r="AG1039" s="97" t="s">
        <v>4975</v>
      </c>
      <c r="AH1039" s="97" t="str">
        <f t="shared" si="84"/>
        <v/>
      </c>
    </row>
    <row r="1040" spans="1:34" s="24" customFormat="1" ht="25.5" customHeight="1" x14ac:dyDescent="0.25">
      <c r="A1040" s="96">
        <v>1039</v>
      </c>
      <c r="B1040" s="61" t="s">
        <v>2810</v>
      </c>
      <c r="C1040" s="97" t="s">
        <v>186</v>
      </c>
      <c r="D1040" s="97" t="s">
        <v>3035</v>
      </c>
      <c r="E1040" s="97" t="s">
        <v>66</v>
      </c>
      <c r="F1040" s="97" t="s">
        <v>2031</v>
      </c>
      <c r="G1040" s="96" t="s">
        <v>845</v>
      </c>
      <c r="H1040" s="98">
        <v>45916</v>
      </c>
      <c r="I1040" s="96" t="s">
        <v>190</v>
      </c>
      <c r="J1040" s="96">
        <v>2025</v>
      </c>
      <c r="K1040" s="97" t="s">
        <v>116</v>
      </c>
      <c r="L1040" s="97"/>
      <c r="M1040" s="97" t="s">
        <v>116</v>
      </c>
      <c r="N1040" s="96" t="s">
        <v>116</v>
      </c>
      <c r="O1040" s="97" t="s">
        <v>32</v>
      </c>
      <c r="P1040" s="98"/>
      <c r="Q1040" s="96"/>
      <c r="R1040" s="96"/>
      <c r="S1040" s="96" t="s">
        <v>3196</v>
      </c>
      <c r="T1040" s="96"/>
      <c r="U1040" s="97"/>
      <c r="V1040" s="97"/>
      <c r="W1040" s="104" t="s">
        <v>50</v>
      </c>
      <c r="X1040" s="104" t="s">
        <v>50</v>
      </c>
      <c r="Y1040" s="98"/>
      <c r="Z1040" s="97" t="s">
        <v>2437</v>
      </c>
      <c r="AA1040" s="96" t="s">
        <v>34</v>
      </c>
      <c r="AB1040" s="9">
        <f t="shared" ca="1" si="80"/>
        <v>395</v>
      </c>
      <c r="AC1040" s="9" t="str">
        <f t="shared" ca="1" si="81"/>
        <v>Above 1 Year</v>
      </c>
      <c r="AD1040" s="9" t="str">
        <f t="shared" ca="1" si="82"/>
        <v/>
      </c>
      <c r="AE1040" s="9" t="str">
        <f t="shared" ca="1" si="83"/>
        <v/>
      </c>
      <c r="AF1040" s="97"/>
      <c r="AG1040" s="97" t="s">
        <v>4976</v>
      </c>
      <c r="AH1040" s="97" t="str">
        <f t="shared" ca="1" si="84"/>
        <v>Above 1 Year</v>
      </c>
    </row>
    <row r="1041" spans="1:34" s="24" customFormat="1" ht="25.5" customHeight="1" x14ac:dyDescent="0.25">
      <c r="A1041" s="96">
        <v>1040</v>
      </c>
      <c r="B1041" s="61" t="s">
        <v>2810</v>
      </c>
      <c r="C1041" s="97">
        <v>0</v>
      </c>
      <c r="D1041" s="97" t="s">
        <v>2688</v>
      </c>
      <c r="E1041" s="97" t="s">
        <v>68</v>
      </c>
      <c r="F1041" s="97" t="s">
        <v>2379</v>
      </c>
      <c r="G1041" s="96" t="s">
        <v>1646</v>
      </c>
      <c r="H1041" s="98">
        <v>45916</v>
      </c>
      <c r="I1041" s="96" t="s">
        <v>190</v>
      </c>
      <c r="J1041" s="96">
        <v>2025</v>
      </c>
      <c r="K1041" s="97" t="s">
        <v>80</v>
      </c>
      <c r="L1041" s="97"/>
      <c r="M1041" s="97" t="s">
        <v>154</v>
      </c>
      <c r="N1041" s="96" t="s">
        <v>31</v>
      </c>
      <c r="O1041" s="97" t="s">
        <v>32</v>
      </c>
      <c r="P1041" s="98">
        <v>45980</v>
      </c>
      <c r="Q1041" s="96"/>
      <c r="R1041" s="96"/>
      <c r="S1041" s="96" t="s">
        <v>3196</v>
      </c>
      <c r="T1041" s="96"/>
      <c r="U1041" s="97"/>
      <c r="V1041" s="97"/>
      <c r="W1041" s="104" t="s">
        <v>33</v>
      </c>
      <c r="X1041" s="104" t="s">
        <v>33</v>
      </c>
      <c r="Y1041" s="98">
        <v>45980</v>
      </c>
      <c r="Z1041" s="97" t="s">
        <v>2434</v>
      </c>
      <c r="AA1041" s="96" t="s">
        <v>34</v>
      </c>
      <c r="AB1041" s="9">
        <f t="shared" ca="1" si="80"/>
        <v>395</v>
      </c>
      <c r="AC1041" s="9" t="str">
        <f t="shared" ca="1" si="81"/>
        <v>Above 1 Year</v>
      </c>
      <c r="AD1041" s="9">
        <f t="shared" ca="1" si="82"/>
        <v>331</v>
      </c>
      <c r="AE1041" s="9" t="str">
        <f t="shared" ca="1" si="83"/>
        <v>Above 6 Months</v>
      </c>
      <c r="AF1041" s="97"/>
      <c r="AG1041" s="97" t="s">
        <v>4977</v>
      </c>
      <c r="AH1041" s="97" t="str">
        <f t="shared" si="84"/>
        <v/>
      </c>
    </row>
    <row r="1042" spans="1:34" s="24" customFormat="1" ht="25.5" customHeight="1" x14ac:dyDescent="0.25">
      <c r="A1042" s="96">
        <v>1041</v>
      </c>
      <c r="B1042" s="61" t="s">
        <v>2810</v>
      </c>
      <c r="C1042" s="97">
        <v>0</v>
      </c>
      <c r="D1042" s="97" t="s">
        <v>2689</v>
      </c>
      <c r="E1042" s="97" t="s">
        <v>68</v>
      </c>
      <c r="F1042" s="97" t="s">
        <v>2368</v>
      </c>
      <c r="G1042" s="96" t="s">
        <v>845</v>
      </c>
      <c r="H1042" s="98">
        <v>45916</v>
      </c>
      <c r="I1042" s="96" t="s">
        <v>190</v>
      </c>
      <c r="J1042" s="96">
        <v>2025</v>
      </c>
      <c r="K1042" s="97" t="s">
        <v>116</v>
      </c>
      <c r="L1042" s="97"/>
      <c r="M1042" s="97" t="s">
        <v>116</v>
      </c>
      <c r="N1042" s="96" t="s">
        <v>116</v>
      </c>
      <c r="O1042" s="97" t="s">
        <v>32</v>
      </c>
      <c r="P1042" s="98"/>
      <c r="Q1042" s="96"/>
      <c r="R1042" s="96"/>
      <c r="S1042" s="96" t="s">
        <v>3196</v>
      </c>
      <c r="T1042" s="96"/>
      <c r="U1042" s="97"/>
      <c r="V1042" s="97"/>
      <c r="W1042" s="104" t="s">
        <v>50</v>
      </c>
      <c r="X1042" s="104" t="s">
        <v>50</v>
      </c>
      <c r="Y1042" s="98"/>
      <c r="Z1042" s="97" t="s">
        <v>2438</v>
      </c>
      <c r="AA1042" s="96" t="s">
        <v>34</v>
      </c>
      <c r="AB1042" s="9">
        <f t="shared" ca="1" si="80"/>
        <v>395</v>
      </c>
      <c r="AC1042" s="9" t="str">
        <f t="shared" ca="1" si="81"/>
        <v>Above 1 Year</v>
      </c>
      <c r="AD1042" s="9" t="str">
        <f t="shared" ca="1" si="82"/>
        <v/>
      </c>
      <c r="AE1042" s="9" t="str">
        <f t="shared" ca="1" si="83"/>
        <v/>
      </c>
      <c r="AF1042" s="97"/>
      <c r="AG1042" s="97" t="s">
        <v>4978</v>
      </c>
      <c r="AH1042" s="97" t="str">
        <f t="shared" ca="1" si="84"/>
        <v>Above 1 Year</v>
      </c>
    </row>
    <row r="1043" spans="1:34" s="24" customFormat="1" ht="25.5" customHeight="1" x14ac:dyDescent="0.25">
      <c r="A1043" s="96">
        <v>1042</v>
      </c>
      <c r="B1043" s="61" t="s">
        <v>2810</v>
      </c>
      <c r="C1043" s="97" t="s">
        <v>62</v>
      </c>
      <c r="D1043" s="97" t="s">
        <v>2668</v>
      </c>
      <c r="E1043" s="97" t="s">
        <v>63</v>
      </c>
      <c r="F1043" s="97" t="s">
        <v>1940</v>
      </c>
      <c r="G1043" s="96" t="s">
        <v>1315</v>
      </c>
      <c r="H1043" s="98">
        <v>45917</v>
      </c>
      <c r="I1043" s="96" t="s">
        <v>190</v>
      </c>
      <c r="J1043" s="96">
        <v>2025</v>
      </c>
      <c r="K1043" s="97" t="s">
        <v>70</v>
      </c>
      <c r="L1043" s="97"/>
      <c r="M1043" s="97" t="s">
        <v>70</v>
      </c>
      <c r="N1043" s="96" t="s">
        <v>70</v>
      </c>
      <c r="O1043" s="97" t="s">
        <v>32</v>
      </c>
      <c r="P1043" s="98"/>
      <c r="Q1043" s="96"/>
      <c r="R1043" s="96"/>
      <c r="S1043" s="96" t="s">
        <v>7126</v>
      </c>
      <c r="T1043" s="96"/>
      <c r="U1043" s="97"/>
      <c r="V1043" s="97"/>
      <c r="W1043" s="104" t="s">
        <v>33</v>
      </c>
      <c r="X1043" s="104" t="s">
        <v>2923</v>
      </c>
      <c r="Y1043" s="98"/>
      <c r="Z1043" s="97" t="s">
        <v>2439</v>
      </c>
      <c r="AA1043" s="96" t="s">
        <v>34</v>
      </c>
      <c r="AB1043" s="9" t="str">
        <f t="shared" ca="1" si="80"/>
        <v/>
      </c>
      <c r="AC1043" s="9" t="str">
        <f t="shared" si="81"/>
        <v/>
      </c>
      <c r="AD1043" s="9" t="str">
        <f t="shared" ca="1" si="82"/>
        <v/>
      </c>
      <c r="AE1043" s="9" t="str">
        <f t="shared" ca="1" si="83"/>
        <v/>
      </c>
      <c r="AF1043" s="97" t="s">
        <v>2380</v>
      </c>
      <c r="AG1043" s="97" t="s">
        <v>4979</v>
      </c>
      <c r="AH1043" s="97" t="str">
        <f t="shared" si="84"/>
        <v/>
      </c>
    </row>
    <row r="1044" spans="1:34" s="24" customFormat="1" ht="25.5" customHeight="1" x14ac:dyDescent="0.25">
      <c r="A1044" s="96">
        <v>1043</v>
      </c>
      <c r="B1044" s="61" t="s">
        <v>2660</v>
      </c>
      <c r="C1044" s="97" t="s">
        <v>37</v>
      </c>
      <c r="D1044" s="97" t="s">
        <v>2683</v>
      </c>
      <c r="E1044" s="97" t="s">
        <v>90</v>
      </c>
      <c r="F1044" s="97" t="s">
        <v>2277</v>
      </c>
      <c r="G1044" s="96" t="s">
        <v>1444</v>
      </c>
      <c r="H1044" s="98">
        <v>45917</v>
      </c>
      <c r="I1044" s="96" t="s">
        <v>190</v>
      </c>
      <c r="J1044" s="96">
        <v>2025</v>
      </c>
      <c r="K1044" s="97" t="s">
        <v>75</v>
      </c>
      <c r="L1044" s="97"/>
      <c r="M1044" s="97" t="s">
        <v>54</v>
      </c>
      <c r="N1044" s="96" t="s">
        <v>31</v>
      </c>
      <c r="O1044" s="97" t="s">
        <v>32</v>
      </c>
      <c r="P1044" s="98">
        <v>46000</v>
      </c>
      <c r="Q1044" s="96"/>
      <c r="R1044" s="96"/>
      <c r="S1044" s="96" t="s">
        <v>3196</v>
      </c>
      <c r="T1044" s="96"/>
      <c r="U1044" s="97"/>
      <c r="V1044" s="97"/>
      <c r="W1044" s="104" t="s">
        <v>33</v>
      </c>
      <c r="X1044" s="104" t="s">
        <v>33</v>
      </c>
      <c r="Y1044" s="98">
        <v>46000</v>
      </c>
      <c r="Z1044" s="97" t="s">
        <v>2440</v>
      </c>
      <c r="AA1044" s="96" t="s">
        <v>34</v>
      </c>
      <c r="AB1044" s="9">
        <f t="shared" ca="1" si="80"/>
        <v>394</v>
      </c>
      <c r="AC1044" s="9" t="str">
        <f t="shared" ca="1" si="81"/>
        <v>Above 1 Year</v>
      </c>
      <c r="AD1044" s="9">
        <f t="shared" ca="1" si="82"/>
        <v>311</v>
      </c>
      <c r="AE1044" s="9" t="str">
        <f t="shared" ca="1" si="83"/>
        <v>Above 6 Months</v>
      </c>
      <c r="AF1044" s="97"/>
      <c r="AG1044" s="97" t="s">
        <v>4980</v>
      </c>
      <c r="AH1044" s="97" t="str">
        <f t="shared" si="84"/>
        <v/>
      </c>
    </row>
    <row r="1045" spans="1:34" s="24" customFormat="1" ht="25.5" customHeight="1" x14ac:dyDescent="0.25">
      <c r="A1045" s="96">
        <v>1044</v>
      </c>
      <c r="B1045" s="61" t="s">
        <v>2808</v>
      </c>
      <c r="C1045" s="97" t="s">
        <v>41</v>
      </c>
      <c r="D1045" s="99" t="s">
        <v>2686</v>
      </c>
      <c r="E1045" s="99" t="s">
        <v>42</v>
      </c>
      <c r="F1045" s="99" t="s">
        <v>2442</v>
      </c>
      <c r="G1045" s="100" t="s">
        <v>845</v>
      </c>
      <c r="H1045" s="101">
        <v>45918</v>
      </c>
      <c r="I1045" s="100" t="s">
        <v>190</v>
      </c>
      <c r="J1045" s="100">
        <v>2025</v>
      </c>
      <c r="K1045" s="102" t="s">
        <v>116</v>
      </c>
      <c r="L1045" s="99"/>
      <c r="M1045" s="99" t="s">
        <v>116</v>
      </c>
      <c r="N1045" s="100" t="s">
        <v>116</v>
      </c>
      <c r="O1045" s="99" t="s">
        <v>32</v>
      </c>
      <c r="P1045" s="101"/>
      <c r="Q1045" s="100"/>
      <c r="R1045" s="100"/>
      <c r="S1045" s="96" t="s">
        <v>3196</v>
      </c>
      <c r="T1045" s="100"/>
      <c r="U1045" s="99"/>
      <c r="V1045" s="99"/>
      <c r="W1045" s="104" t="s">
        <v>50</v>
      </c>
      <c r="X1045" s="104" t="s">
        <v>50</v>
      </c>
      <c r="Y1045" s="98"/>
      <c r="Z1045" s="99" t="s">
        <v>2443</v>
      </c>
      <c r="AA1045" s="100" t="s">
        <v>34</v>
      </c>
      <c r="AB1045" s="9">
        <f t="shared" ca="1" si="80"/>
        <v>393</v>
      </c>
      <c r="AC1045" s="9" t="str">
        <f t="shared" ca="1" si="81"/>
        <v>Above 1 Year</v>
      </c>
      <c r="AD1045" s="9" t="str">
        <f t="shared" ca="1" si="82"/>
        <v/>
      </c>
      <c r="AE1045" s="9" t="str">
        <f t="shared" ca="1" si="83"/>
        <v/>
      </c>
      <c r="AF1045" s="100"/>
      <c r="AG1045" s="97" t="s">
        <v>4981</v>
      </c>
      <c r="AH1045" s="97" t="str">
        <f t="shared" ca="1" si="84"/>
        <v>Above 1 Year</v>
      </c>
    </row>
    <row r="1046" spans="1:34" s="24" customFormat="1" ht="25.5" customHeight="1" x14ac:dyDescent="0.25">
      <c r="A1046" s="96">
        <v>1045</v>
      </c>
      <c r="B1046" s="61" t="s">
        <v>2810</v>
      </c>
      <c r="C1046" s="97" t="s">
        <v>97</v>
      </c>
      <c r="D1046" s="97" t="s">
        <v>2717</v>
      </c>
      <c r="E1046" s="97" t="s">
        <v>98</v>
      </c>
      <c r="F1046" s="97" t="s">
        <v>212</v>
      </c>
      <c r="G1046" s="96" t="s">
        <v>1027</v>
      </c>
      <c r="H1046" s="98">
        <v>45918</v>
      </c>
      <c r="I1046" s="96" t="s">
        <v>190</v>
      </c>
      <c r="J1046" s="96">
        <v>2025</v>
      </c>
      <c r="K1046" s="97" t="s">
        <v>48</v>
      </c>
      <c r="L1046" s="97"/>
      <c r="M1046" s="97" t="s">
        <v>49</v>
      </c>
      <c r="N1046" s="96" t="s">
        <v>31</v>
      </c>
      <c r="O1046" s="97" t="s">
        <v>32</v>
      </c>
      <c r="P1046" s="98"/>
      <c r="Q1046" s="96"/>
      <c r="R1046" s="96"/>
      <c r="S1046" s="96" t="s">
        <v>3196</v>
      </c>
      <c r="T1046" s="96"/>
      <c r="U1046" s="97"/>
      <c r="V1046" s="97"/>
      <c r="W1046" s="104" t="s">
        <v>112</v>
      </c>
      <c r="X1046" s="104" t="s">
        <v>112</v>
      </c>
      <c r="Y1046" s="98"/>
      <c r="Z1046" s="97" t="s">
        <v>2441</v>
      </c>
      <c r="AA1046" s="96" t="s">
        <v>34</v>
      </c>
      <c r="AB1046" s="9">
        <f t="shared" ca="1" si="80"/>
        <v>393</v>
      </c>
      <c r="AC1046" s="9" t="str">
        <f t="shared" ca="1" si="81"/>
        <v>Above 1 Year</v>
      </c>
      <c r="AD1046" s="9" t="str">
        <f t="shared" ca="1" si="82"/>
        <v/>
      </c>
      <c r="AE1046" s="9" t="str">
        <f t="shared" ca="1" si="83"/>
        <v/>
      </c>
      <c r="AF1046" s="97"/>
      <c r="AG1046" s="97" t="s">
        <v>4982</v>
      </c>
      <c r="AH1046" s="97" t="str">
        <f t="shared" ca="1" si="84"/>
        <v>Above 1 Year</v>
      </c>
    </row>
    <row r="1047" spans="1:34" s="24" customFormat="1" ht="25.5" customHeight="1" x14ac:dyDescent="0.25">
      <c r="A1047" s="96">
        <v>1046</v>
      </c>
      <c r="B1047" s="61" t="s">
        <v>2808</v>
      </c>
      <c r="C1047" s="97" t="s">
        <v>185</v>
      </c>
      <c r="D1047" s="97" t="s">
        <v>2678</v>
      </c>
      <c r="E1047" s="97" t="s">
        <v>55</v>
      </c>
      <c r="F1047" s="97" t="s">
        <v>1971</v>
      </c>
      <c r="G1047" s="96" t="s">
        <v>1718</v>
      </c>
      <c r="H1047" s="98">
        <v>45919</v>
      </c>
      <c r="I1047" s="96" t="s">
        <v>190</v>
      </c>
      <c r="J1047" s="96">
        <v>2025</v>
      </c>
      <c r="K1047" s="97" t="s">
        <v>85</v>
      </c>
      <c r="L1047" s="97"/>
      <c r="M1047" s="97" t="s">
        <v>82</v>
      </c>
      <c r="N1047" s="96" t="s">
        <v>82</v>
      </c>
      <c r="O1047" s="97" t="s">
        <v>32</v>
      </c>
      <c r="P1047" s="98">
        <v>46156</v>
      </c>
      <c r="Q1047" s="96"/>
      <c r="R1047" s="96"/>
      <c r="S1047" s="96" t="s">
        <v>7126</v>
      </c>
      <c r="T1047" s="96"/>
      <c r="U1047" s="97"/>
      <c r="V1047" s="97"/>
      <c r="W1047" s="104" t="s">
        <v>141</v>
      </c>
      <c r="X1047" s="104" t="s">
        <v>2923</v>
      </c>
      <c r="Y1047" s="98"/>
      <c r="Z1047" s="97" t="s">
        <v>2444</v>
      </c>
      <c r="AA1047" s="96" t="s">
        <v>34</v>
      </c>
      <c r="AB1047" s="9" t="str">
        <f t="shared" ca="1" si="80"/>
        <v/>
      </c>
      <c r="AC1047" s="9" t="str">
        <f t="shared" si="81"/>
        <v/>
      </c>
      <c r="AD1047" s="9" t="str">
        <f t="shared" ca="1" si="82"/>
        <v/>
      </c>
      <c r="AE1047" s="9" t="str">
        <f t="shared" ca="1" si="83"/>
        <v/>
      </c>
      <c r="AF1047" s="97"/>
      <c r="AG1047" s="97" t="s">
        <v>4983</v>
      </c>
      <c r="AH1047" s="97" t="str">
        <f t="shared" si="84"/>
        <v/>
      </c>
    </row>
    <row r="1048" spans="1:34" s="24" customFormat="1" ht="25.5" customHeight="1" x14ac:dyDescent="0.25">
      <c r="A1048" s="96">
        <v>1047</v>
      </c>
      <c r="B1048" s="61" t="s">
        <v>2810</v>
      </c>
      <c r="C1048" s="97">
        <v>0</v>
      </c>
      <c r="D1048" s="97" t="s">
        <v>2689</v>
      </c>
      <c r="E1048" s="97" t="s">
        <v>68</v>
      </c>
      <c r="F1048" s="97" t="s">
        <v>2407</v>
      </c>
      <c r="G1048" s="96" t="s">
        <v>845</v>
      </c>
      <c r="H1048" s="98">
        <v>45920</v>
      </c>
      <c r="I1048" s="96" t="s">
        <v>190</v>
      </c>
      <c r="J1048" s="96">
        <v>2025</v>
      </c>
      <c r="K1048" s="97" t="s">
        <v>116</v>
      </c>
      <c r="L1048" s="97"/>
      <c r="M1048" s="97" t="s">
        <v>116</v>
      </c>
      <c r="N1048" s="96" t="s">
        <v>116</v>
      </c>
      <c r="O1048" s="97" t="s">
        <v>32</v>
      </c>
      <c r="P1048" s="98"/>
      <c r="Q1048" s="96"/>
      <c r="R1048" s="96"/>
      <c r="S1048" s="96" t="s">
        <v>3196</v>
      </c>
      <c r="T1048" s="96"/>
      <c r="U1048" s="97"/>
      <c r="V1048" s="97"/>
      <c r="W1048" s="104" t="s">
        <v>50</v>
      </c>
      <c r="X1048" s="104" t="s">
        <v>50</v>
      </c>
      <c r="Y1048" s="98"/>
      <c r="Z1048" s="97" t="s">
        <v>2446</v>
      </c>
      <c r="AA1048" s="96" t="s">
        <v>34</v>
      </c>
      <c r="AB1048" s="9">
        <f t="shared" ca="1" si="80"/>
        <v>391</v>
      </c>
      <c r="AC1048" s="9" t="str">
        <f t="shared" ca="1" si="81"/>
        <v>Above 1 Year</v>
      </c>
      <c r="AD1048" s="9" t="str">
        <f t="shared" ca="1" si="82"/>
        <v/>
      </c>
      <c r="AE1048" s="9" t="str">
        <f t="shared" ca="1" si="83"/>
        <v/>
      </c>
      <c r="AF1048" s="97"/>
      <c r="AG1048" s="97" t="s">
        <v>4984</v>
      </c>
      <c r="AH1048" s="97" t="str">
        <f t="shared" ca="1" si="84"/>
        <v>Above 1 Year</v>
      </c>
    </row>
    <row r="1049" spans="1:34" s="24" customFormat="1" ht="25.5" customHeight="1" x14ac:dyDescent="0.25">
      <c r="A1049" s="96">
        <v>1048</v>
      </c>
      <c r="B1049" s="61" t="s">
        <v>2810</v>
      </c>
      <c r="C1049" s="97">
        <v>0</v>
      </c>
      <c r="D1049" s="97" t="s">
        <v>2689</v>
      </c>
      <c r="E1049" s="97" t="s">
        <v>68</v>
      </c>
      <c r="F1049" s="97" t="s">
        <v>2402</v>
      </c>
      <c r="G1049" s="96" t="s">
        <v>901</v>
      </c>
      <c r="H1049" s="98">
        <v>45920</v>
      </c>
      <c r="I1049" s="96" t="s">
        <v>190</v>
      </c>
      <c r="J1049" s="96">
        <v>2025</v>
      </c>
      <c r="K1049" s="97" t="s">
        <v>116</v>
      </c>
      <c r="L1049" s="97"/>
      <c r="M1049" s="97" t="s">
        <v>116</v>
      </c>
      <c r="N1049" s="96" t="s">
        <v>116</v>
      </c>
      <c r="O1049" s="97" t="s">
        <v>32</v>
      </c>
      <c r="P1049" s="98"/>
      <c r="Q1049" s="96"/>
      <c r="R1049" s="96"/>
      <c r="S1049" s="96" t="s">
        <v>3196</v>
      </c>
      <c r="T1049" s="96"/>
      <c r="U1049" s="97"/>
      <c r="V1049" s="97"/>
      <c r="W1049" s="104" t="s">
        <v>50</v>
      </c>
      <c r="X1049" s="104" t="s">
        <v>50</v>
      </c>
      <c r="Y1049" s="98"/>
      <c r="Z1049" s="97" t="s">
        <v>2448</v>
      </c>
      <c r="AA1049" s="96" t="s">
        <v>34</v>
      </c>
      <c r="AB1049" s="9">
        <f t="shared" ca="1" si="80"/>
        <v>391</v>
      </c>
      <c r="AC1049" s="9" t="str">
        <f t="shared" ca="1" si="81"/>
        <v>Above 1 Year</v>
      </c>
      <c r="AD1049" s="9" t="str">
        <f t="shared" ca="1" si="82"/>
        <v/>
      </c>
      <c r="AE1049" s="9" t="str">
        <f t="shared" ca="1" si="83"/>
        <v/>
      </c>
      <c r="AF1049" s="97"/>
      <c r="AG1049" s="97" t="s">
        <v>4985</v>
      </c>
      <c r="AH1049" s="97" t="str">
        <f t="shared" ca="1" si="84"/>
        <v>Above 1 Year</v>
      </c>
    </row>
    <row r="1050" spans="1:34" s="24" customFormat="1" ht="25.5" customHeight="1" x14ac:dyDescent="0.25">
      <c r="A1050" s="96">
        <v>1049</v>
      </c>
      <c r="B1050" s="61" t="s">
        <v>2810</v>
      </c>
      <c r="C1050" s="97">
        <v>0</v>
      </c>
      <c r="D1050" s="97" t="s">
        <v>2689</v>
      </c>
      <c r="E1050" s="97" t="s">
        <v>68</v>
      </c>
      <c r="F1050" s="97" t="s">
        <v>2421</v>
      </c>
      <c r="G1050" s="96" t="s">
        <v>901</v>
      </c>
      <c r="H1050" s="98">
        <v>45920</v>
      </c>
      <c r="I1050" s="96" t="s">
        <v>190</v>
      </c>
      <c r="J1050" s="96">
        <v>2025</v>
      </c>
      <c r="K1050" s="103" t="s">
        <v>116</v>
      </c>
      <c r="L1050" s="97"/>
      <c r="M1050" s="97" t="s">
        <v>116</v>
      </c>
      <c r="N1050" s="96" t="s">
        <v>116</v>
      </c>
      <c r="O1050" s="97" t="s">
        <v>32</v>
      </c>
      <c r="P1050" s="98"/>
      <c r="Q1050" s="96"/>
      <c r="R1050" s="96"/>
      <c r="S1050" s="96" t="s">
        <v>3196</v>
      </c>
      <c r="T1050" s="96"/>
      <c r="U1050" s="97"/>
      <c r="V1050" s="97"/>
      <c r="W1050" s="104" t="s">
        <v>50</v>
      </c>
      <c r="X1050" s="104" t="s">
        <v>50</v>
      </c>
      <c r="Y1050" s="98"/>
      <c r="Z1050" s="97" t="s">
        <v>2449</v>
      </c>
      <c r="AA1050" s="96" t="s">
        <v>34</v>
      </c>
      <c r="AB1050" s="9">
        <f t="shared" ca="1" si="80"/>
        <v>391</v>
      </c>
      <c r="AC1050" s="9" t="str">
        <f t="shared" ca="1" si="81"/>
        <v>Above 1 Year</v>
      </c>
      <c r="AD1050" s="9" t="str">
        <f t="shared" ca="1" si="82"/>
        <v/>
      </c>
      <c r="AE1050" s="9" t="str">
        <f t="shared" ca="1" si="83"/>
        <v/>
      </c>
      <c r="AF1050" s="97"/>
      <c r="AG1050" s="97" t="s">
        <v>4986</v>
      </c>
      <c r="AH1050" s="97" t="str">
        <f t="shared" ca="1" si="84"/>
        <v>Above 1 Year</v>
      </c>
    </row>
    <row r="1051" spans="1:34" s="24" customFormat="1" ht="25.5" customHeight="1" x14ac:dyDescent="0.25">
      <c r="A1051" s="96">
        <v>1050</v>
      </c>
      <c r="B1051" s="61" t="s">
        <v>2810</v>
      </c>
      <c r="C1051" s="97" t="s">
        <v>62</v>
      </c>
      <c r="D1051" s="97" t="s">
        <v>2669</v>
      </c>
      <c r="E1051" s="97" t="s">
        <v>63</v>
      </c>
      <c r="F1051" s="97" t="s">
        <v>1922</v>
      </c>
      <c r="G1051" s="96" t="s">
        <v>2455</v>
      </c>
      <c r="H1051" s="98">
        <v>45921</v>
      </c>
      <c r="I1051" s="96" t="s">
        <v>190</v>
      </c>
      <c r="J1051" s="96">
        <v>2025</v>
      </c>
      <c r="K1051" s="97" t="s">
        <v>94</v>
      </c>
      <c r="L1051" s="97"/>
      <c r="M1051" s="97" t="s">
        <v>94</v>
      </c>
      <c r="N1051" s="96" t="s">
        <v>31</v>
      </c>
      <c r="O1051" s="97" t="s">
        <v>45</v>
      </c>
      <c r="P1051" s="98"/>
      <c r="Q1051" s="96"/>
      <c r="R1051" s="96"/>
      <c r="S1051" s="96" t="s">
        <v>3196</v>
      </c>
      <c r="T1051" s="96"/>
      <c r="U1051" s="97"/>
      <c r="V1051" s="97"/>
      <c r="W1051" s="104" t="s">
        <v>177</v>
      </c>
      <c r="X1051" s="104" t="s">
        <v>177</v>
      </c>
      <c r="Y1051" s="98">
        <v>46019</v>
      </c>
      <c r="Z1051" s="97" t="s">
        <v>2456</v>
      </c>
      <c r="AA1051" s="96" t="s">
        <v>34</v>
      </c>
      <c r="AB1051" s="9">
        <f t="shared" ca="1" si="80"/>
        <v>390</v>
      </c>
      <c r="AC1051" s="9" t="str">
        <f t="shared" ca="1" si="81"/>
        <v>Above 1 Year</v>
      </c>
      <c r="AD1051" s="9">
        <f t="shared" ca="1" si="82"/>
        <v>292</v>
      </c>
      <c r="AE1051" s="9" t="str">
        <f t="shared" ca="1" si="83"/>
        <v>Above 6 Months</v>
      </c>
      <c r="AF1051" s="97"/>
      <c r="AG1051" s="97" t="s">
        <v>4987</v>
      </c>
      <c r="AH1051" s="97" t="str">
        <f t="shared" ca="1" si="84"/>
        <v>Above 1 Year</v>
      </c>
    </row>
    <row r="1052" spans="1:34" s="24" customFormat="1" ht="25.5" customHeight="1" x14ac:dyDescent="0.25">
      <c r="A1052" s="96">
        <v>1051</v>
      </c>
      <c r="B1052" s="61" t="s">
        <v>2810</v>
      </c>
      <c r="C1052" s="97" t="s">
        <v>186</v>
      </c>
      <c r="D1052" s="97" t="s">
        <v>3035</v>
      </c>
      <c r="E1052" s="97" t="s">
        <v>66</v>
      </c>
      <c r="F1052" s="97" t="s">
        <v>1901</v>
      </c>
      <c r="G1052" s="96" t="s">
        <v>1606</v>
      </c>
      <c r="H1052" s="98">
        <v>45921</v>
      </c>
      <c r="I1052" s="96" t="s">
        <v>190</v>
      </c>
      <c r="J1052" s="96">
        <v>2025</v>
      </c>
      <c r="K1052" s="97" t="s">
        <v>94</v>
      </c>
      <c r="L1052" s="97"/>
      <c r="M1052" s="97" t="s">
        <v>94</v>
      </c>
      <c r="N1052" s="96" t="s">
        <v>31</v>
      </c>
      <c r="O1052" s="97" t="s">
        <v>45</v>
      </c>
      <c r="P1052" s="98"/>
      <c r="Q1052" s="96"/>
      <c r="R1052" s="96"/>
      <c r="S1052" s="96" t="s">
        <v>3196</v>
      </c>
      <c r="T1052" s="96"/>
      <c r="U1052" s="97"/>
      <c r="V1052" s="97"/>
      <c r="W1052" s="104" t="s">
        <v>112</v>
      </c>
      <c r="X1052" s="104" t="s">
        <v>112</v>
      </c>
      <c r="Y1052" s="98"/>
      <c r="Z1052" s="97" t="s">
        <v>2459</v>
      </c>
      <c r="AA1052" s="96" t="s">
        <v>34</v>
      </c>
      <c r="AB1052" s="9">
        <f t="shared" ca="1" si="80"/>
        <v>390</v>
      </c>
      <c r="AC1052" s="9" t="str">
        <f t="shared" ca="1" si="81"/>
        <v>Above 1 Year</v>
      </c>
      <c r="AD1052" s="9" t="str">
        <f t="shared" ca="1" si="82"/>
        <v/>
      </c>
      <c r="AE1052" s="9" t="str">
        <f t="shared" ca="1" si="83"/>
        <v/>
      </c>
      <c r="AF1052" s="97"/>
      <c r="AG1052" s="97" t="s">
        <v>4988</v>
      </c>
      <c r="AH1052" s="97" t="str">
        <f t="shared" ca="1" si="84"/>
        <v>Above 1 Year</v>
      </c>
    </row>
    <row r="1053" spans="1:34" s="24" customFormat="1" ht="25.5" customHeight="1" x14ac:dyDescent="0.25">
      <c r="A1053" s="96">
        <v>1052</v>
      </c>
      <c r="B1053" s="61" t="s">
        <v>2808</v>
      </c>
      <c r="C1053" s="97" t="s">
        <v>2661</v>
      </c>
      <c r="D1053" s="97" t="s">
        <v>3037</v>
      </c>
      <c r="E1053" s="97" t="s">
        <v>84</v>
      </c>
      <c r="F1053" s="97" t="s">
        <v>2073</v>
      </c>
      <c r="G1053" s="96" t="s">
        <v>2450</v>
      </c>
      <c r="H1053" s="98">
        <v>45921</v>
      </c>
      <c r="I1053" s="96" t="s">
        <v>190</v>
      </c>
      <c r="J1053" s="96">
        <v>2025</v>
      </c>
      <c r="K1053" s="97" t="s">
        <v>94</v>
      </c>
      <c r="L1053" s="97"/>
      <c r="M1053" s="97" t="s">
        <v>94</v>
      </c>
      <c r="N1053" s="96" t="s">
        <v>31</v>
      </c>
      <c r="O1053" s="97" t="s">
        <v>45</v>
      </c>
      <c r="P1053" s="98"/>
      <c r="Q1053" s="96"/>
      <c r="R1053" s="96"/>
      <c r="S1053" s="96" t="s">
        <v>3196</v>
      </c>
      <c r="T1053" s="96"/>
      <c r="U1053" s="97"/>
      <c r="V1053" s="97"/>
      <c r="W1053" s="104" t="s">
        <v>112</v>
      </c>
      <c r="X1053" s="104" t="s">
        <v>112</v>
      </c>
      <c r="Y1053" s="98"/>
      <c r="Z1053" s="97" t="s">
        <v>2451</v>
      </c>
      <c r="AA1053" s="96" t="s">
        <v>34</v>
      </c>
      <c r="AB1053" s="9">
        <f t="shared" ca="1" si="80"/>
        <v>390</v>
      </c>
      <c r="AC1053" s="9" t="str">
        <f t="shared" ca="1" si="81"/>
        <v>Above 1 Year</v>
      </c>
      <c r="AD1053" s="9" t="str">
        <f t="shared" ca="1" si="82"/>
        <v/>
      </c>
      <c r="AE1053" s="9" t="str">
        <f t="shared" ca="1" si="83"/>
        <v/>
      </c>
      <c r="AF1053" s="97"/>
      <c r="AG1053" s="97" t="s">
        <v>4989</v>
      </c>
      <c r="AH1053" s="97" t="str">
        <f t="shared" ca="1" si="84"/>
        <v>Above 1 Year</v>
      </c>
    </row>
    <row r="1054" spans="1:34" s="24" customFormat="1" ht="25.5" customHeight="1" x14ac:dyDescent="0.25">
      <c r="A1054" s="96">
        <v>1053</v>
      </c>
      <c r="B1054" s="61" t="s">
        <v>2660</v>
      </c>
      <c r="C1054" s="97" t="s">
        <v>183</v>
      </c>
      <c r="D1054" s="97" t="s">
        <v>2713</v>
      </c>
      <c r="E1054" s="97" t="s">
        <v>74</v>
      </c>
      <c r="F1054" s="97" t="s">
        <v>2233</v>
      </c>
      <c r="G1054" s="96" t="s">
        <v>516</v>
      </c>
      <c r="H1054" s="98">
        <v>45921</v>
      </c>
      <c r="I1054" s="96" t="s">
        <v>190</v>
      </c>
      <c r="J1054" s="96">
        <v>2025</v>
      </c>
      <c r="K1054" s="97" t="s">
        <v>39</v>
      </c>
      <c r="L1054" s="97"/>
      <c r="M1054" s="97" t="s">
        <v>39</v>
      </c>
      <c r="N1054" s="96" t="s">
        <v>31</v>
      </c>
      <c r="O1054" s="97" t="s">
        <v>32</v>
      </c>
      <c r="P1054" s="98"/>
      <c r="Q1054" s="96"/>
      <c r="R1054" s="96"/>
      <c r="S1054" s="96" t="s">
        <v>3196</v>
      </c>
      <c r="T1054" s="96"/>
      <c r="U1054" s="97"/>
      <c r="V1054" s="97"/>
      <c r="W1054" s="104" t="s">
        <v>142</v>
      </c>
      <c r="X1054" s="104" t="s">
        <v>142</v>
      </c>
      <c r="Y1054" s="98"/>
      <c r="Z1054" s="97" t="s">
        <v>2452</v>
      </c>
      <c r="AA1054" s="96" t="s">
        <v>34</v>
      </c>
      <c r="AB1054" s="9">
        <f t="shared" ca="1" si="80"/>
        <v>390</v>
      </c>
      <c r="AC1054" s="9" t="str">
        <f t="shared" ca="1" si="81"/>
        <v>Above 1 Year</v>
      </c>
      <c r="AD1054" s="9" t="str">
        <f t="shared" ca="1" si="82"/>
        <v/>
      </c>
      <c r="AE1054" s="9" t="str">
        <f t="shared" ca="1" si="83"/>
        <v/>
      </c>
      <c r="AF1054" s="97"/>
      <c r="AG1054" s="97" t="s">
        <v>4990</v>
      </c>
      <c r="AH1054" s="97" t="str">
        <f t="shared" ca="1" si="84"/>
        <v>Above 1 Year</v>
      </c>
    </row>
    <row r="1055" spans="1:34" s="24" customFormat="1" ht="25.5" customHeight="1" x14ac:dyDescent="0.25">
      <c r="A1055" s="96">
        <v>1054</v>
      </c>
      <c r="B1055" s="61" t="s">
        <v>2660</v>
      </c>
      <c r="C1055" s="97" t="s">
        <v>183</v>
      </c>
      <c r="D1055" s="97" t="s">
        <v>2713</v>
      </c>
      <c r="E1055" s="97" t="s">
        <v>74</v>
      </c>
      <c r="F1055" s="97" t="s">
        <v>2231</v>
      </c>
      <c r="G1055" s="96" t="s">
        <v>600</v>
      </c>
      <c r="H1055" s="98">
        <v>45921</v>
      </c>
      <c r="I1055" s="96" t="s">
        <v>190</v>
      </c>
      <c r="J1055" s="96">
        <v>2025</v>
      </c>
      <c r="K1055" s="97" t="s">
        <v>48</v>
      </c>
      <c r="L1055" s="97"/>
      <c r="M1055" s="97" t="s">
        <v>49</v>
      </c>
      <c r="N1055" s="96" t="s">
        <v>31</v>
      </c>
      <c r="O1055" s="97" t="s">
        <v>32</v>
      </c>
      <c r="P1055" s="98"/>
      <c r="Q1055" s="96"/>
      <c r="R1055" s="96"/>
      <c r="S1055" s="96" t="s">
        <v>3196</v>
      </c>
      <c r="T1055" s="96"/>
      <c r="U1055" s="97"/>
      <c r="V1055" s="97"/>
      <c r="W1055" s="104" t="s">
        <v>112</v>
      </c>
      <c r="X1055" s="104" t="s">
        <v>112</v>
      </c>
      <c r="Y1055" s="98"/>
      <c r="Z1055" s="97" t="s">
        <v>2454</v>
      </c>
      <c r="AA1055" s="96" t="s">
        <v>34</v>
      </c>
      <c r="AB1055" s="9">
        <f t="shared" ca="1" si="80"/>
        <v>390</v>
      </c>
      <c r="AC1055" s="9" t="str">
        <f t="shared" ca="1" si="81"/>
        <v>Above 1 Year</v>
      </c>
      <c r="AD1055" s="9" t="str">
        <f t="shared" ca="1" si="82"/>
        <v/>
      </c>
      <c r="AE1055" s="9" t="str">
        <f t="shared" ca="1" si="83"/>
        <v/>
      </c>
      <c r="AF1055" s="97"/>
      <c r="AG1055" s="97" t="s">
        <v>4991</v>
      </c>
      <c r="AH1055" s="97" t="str">
        <f t="shared" ca="1" si="84"/>
        <v>Above 1 Year</v>
      </c>
    </row>
    <row r="1056" spans="1:34" s="24" customFormat="1" ht="25.5" customHeight="1" x14ac:dyDescent="0.25">
      <c r="A1056" s="96">
        <v>1055</v>
      </c>
      <c r="B1056" s="61" t="s">
        <v>2660</v>
      </c>
      <c r="C1056" s="97" t="s">
        <v>183</v>
      </c>
      <c r="D1056" s="97" t="s">
        <v>2713</v>
      </c>
      <c r="E1056" s="97" t="s">
        <v>74</v>
      </c>
      <c r="F1056" s="97" t="s">
        <v>2226</v>
      </c>
      <c r="G1056" s="96" t="s">
        <v>2457</v>
      </c>
      <c r="H1056" s="98">
        <v>45921</v>
      </c>
      <c r="I1056" s="96" t="s">
        <v>190</v>
      </c>
      <c r="J1056" s="96">
        <v>2025</v>
      </c>
      <c r="K1056" s="97" t="s">
        <v>39</v>
      </c>
      <c r="L1056" s="97"/>
      <c r="M1056" s="97" t="s">
        <v>39</v>
      </c>
      <c r="N1056" s="96" t="s">
        <v>31</v>
      </c>
      <c r="O1056" s="97" t="s">
        <v>32</v>
      </c>
      <c r="P1056" s="98"/>
      <c r="Q1056" s="96"/>
      <c r="R1056" s="96"/>
      <c r="S1056" s="96" t="s">
        <v>3196</v>
      </c>
      <c r="T1056" s="96"/>
      <c r="U1056" s="97"/>
      <c r="V1056" s="97"/>
      <c r="W1056" s="104" t="s">
        <v>141</v>
      </c>
      <c r="X1056" s="104" t="s">
        <v>33</v>
      </c>
      <c r="Y1056" s="98">
        <v>46284</v>
      </c>
      <c r="Z1056" s="97" t="s">
        <v>2458</v>
      </c>
      <c r="AA1056" s="96" t="s">
        <v>34</v>
      </c>
      <c r="AB1056" s="9">
        <f t="shared" ca="1" si="80"/>
        <v>390</v>
      </c>
      <c r="AC1056" s="9" t="str">
        <f t="shared" ca="1" si="81"/>
        <v>Above 1 Year</v>
      </c>
      <c r="AD1056" s="9">
        <f t="shared" ca="1" si="82"/>
        <v>27</v>
      </c>
      <c r="AE1056" s="9" t="str">
        <f t="shared" ca="1" si="83"/>
        <v>Below 45 Days</v>
      </c>
      <c r="AF1056" s="97"/>
      <c r="AG1056" s="97" t="s">
        <v>4992</v>
      </c>
      <c r="AH1056" s="97" t="str">
        <f t="shared" si="84"/>
        <v/>
      </c>
    </row>
    <row r="1057" spans="1:34" s="24" customFormat="1" ht="25.5" customHeight="1" x14ac:dyDescent="0.25">
      <c r="A1057" s="96">
        <v>1056</v>
      </c>
      <c r="B1057" s="61" t="s">
        <v>2810</v>
      </c>
      <c r="C1057" s="97" t="s">
        <v>186</v>
      </c>
      <c r="D1057" s="97" t="s">
        <v>3035</v>
      </c>
      <c r="E1057" s="97" t="s">
        <v>65</v>
      </c>
      <c r="F1057" s="97" t="s">
        <v>2072</v>
      </c>
      <c r="G1057" s="96" t="s">
        <v>845</v>
      </c>
      <c r="H1057" s="98">
        <v>45922</v>
      </c>
      <c r="I1057" s="96" t="s">
        <v>190</v>
      </c>
      <c r="J1057" s="96">
        <v>2025</v>
      </c>
      <c r="K1057" s="97" t="s">
        <v>116</v>
      </c>
      <c r="L1057" s="97"/>
      <c r="M1057" s="97" t="s">
        <v>116</v>
      </c>
      <c r="N1057" s="96" t="s">
        <v>116</v>
      </c>
      <c r="O1057" s="97" t="s">
        <v>32</v>
      </c>
      <c r="P1057" s="98"/>
      <c r="Q1057" s="96"/>
      <c r="R1057" s="96"/>
      <c r="S1057" s="96" t="s">
        <v>3196</v>
      </c>
      <c r="T1057" s="96"/>
      <c r="U1057" s="97"/>
      <c r="V1057" s="97"/>
      <c r="W1057" s="104" t="s">
        <v>50</v>
      </c>
      <c r="X1057" s="104" t="s">
        <v>50</v>
      </c>
      <c r="Y1057" s="98"/>
      <c r="Z1057" s="97" t="s">
        <v>2461</v>
      </c>
      <c r="AA1057" s="96" t="s">
        <v>34</v>
      </c>
      <c r="AB1057" s="9">
        <f t="shared" ca="1" si="80"/>
        <v>389</v>
      </c>
      <c r="AC1057" s="9" t="str">
        <f t="shared" ca="1" si="81"/>
        <v>Above 1 Year</v>
      </c>
      <c r="AD1057" s="9" t="str">
        <f t="shared" ca="1" si="82"/>
        <v/>
      </c>
      <c r="AE1057" s="9" t="str">
        <f t="shared" ca="1" si="83"/>
        <v/>
      </c>
      <c r="AF1057" s="97"/>
      <c r="AG1057" s="97" t="s">
        <v>4993</v>
      </c>
      <c r="AH1057" s="97" t="str">
        <f t="shared" ca="1" si="84"/>
        <v>Above 1 Year</v>
      </c>
    </row>
    <row r="1058" spans="1:34" s="24" customFormat="1" ht="25.5" customHeight="1" x14ac:dyDescent="0.25">
      <c r="A1058" s="96">
        <v>1057</v>
      </c>
      <c r="B1058" s="61" t="s">
        <v>2810</v>
      </c>
      <c r="C1058" s="97">
        <v>0</v>
      </c>
      <c r="D1058" s="97" t="s">
        <v>2689</v>
      </c>
      <c r="E1058" s="97" t="s">
        <v>68</v>
      </c>
      <c r="F1058" s="97" t="s">
        <v>2424</v>
      </c>
      <c r="G1058" s="96" t="s">
        <v>845</v>
      </c>
      <c r="H1058" s="98">
        <v>45922</v>
      </c>
      <c r="I1058" s="96" t="s">
        <v>190</v>
      </c>
      <c r="J1058" s="96">
        <v>2025</v>
      </c>
      <c r="K1058" s="97" t="s">
        <v>116</v>
      </c>
      <c r="L1058" s="97"/>
      <c r="M1058" s="97" t="s">
        <v>116</v>
      </c>
      <c r="N1058" s="96" t="s">
        <v>116</v>
      </c>
      <c r="O1058" s="97" t="s">
        <v>32</v>
      </c>
      <c r="P1058" s="98"/>
      <c r="Q1058" s="96"/>
      <c r="R1058" s="96"/>
      <c r="S1058" s="96" t="s">
        <v>3196</v>
      </c>
      <c r="T1058" s="96"/>
      <c r="U1058" s="97"/>
      <c r="V1058" s="97"/>
      <c r="W1058" s="104" t="s">
        <v>50</v>
      </c>
      <c r="X1058" s="104" t="s">
        <v>50</v>
      </c>
      <c r="Y1058" s="98"/>
      <c r="Z1058" s="97" t="s">
        <v>2460</v>
      </c>
      <c r="AA1058" s="96" t="s">
        <v>34</v>
      </c>
      <c r="AB1058" s="9">
        <f t="shared" ca="1" si="80"/>
        <v>389</v>
      </c>
      <c r="AC1058" s="9" t="str">
        <f t="shared" ca="1" si="81"/>
        <v>Above 1 Year</v>
      </c>
      <c r="AD1058" s="9" t="str">
        <f t="shared" ca="1" si="82"/>
        <v/>
      </c>
      <c r="AE1058" s="9" t="str">
        <f t="shared" ca="1" si="83"/>
        <v/>
      </c>
      <c r="AF1058" s="97"/>
      <c r="AG1058" s="97" t="s">
        <v>4994</v>
      </c>
      <c r="AH1058" s="97" t="str">
        <f t="shared" ca="1" si="84"/>
        <v>Above 1 Year</v>
      </c>
    </row>
    <row r="1059" spans="1:34" s="24" customFormat="1" ht="25.5" customHeight="1" x14ac:dyDescent="0.25">
      <c r="A1059" s="96">
        <v>1058</v>
      </c>
      <c r="B1059" s="61" t="s">
        <v>2660</v>
      </c>
      <c r="C1059" s="97" t="s">
        <v>183</v>
      </c>
      <c r="D1059" s="97" t="s">
        <v>2710</v>
      </c>
      <c r="E1059" s="97" t="s">
        <v>61</v>
      </c>
      <c r="F1059" s="97" t="s">
        <v>1916</v>
      </c>
      <c r="G1059" s="96" t="s">
        <v>227</v>
      </c>
      <c r="H1059" s="98">
        <v>45923</v>
      </c>
      <c r="I1059" s="96" t="s">
        <v>190</v>
      </c>
      <c r="J1059" s="96">
        <v>2025</v>
      </c>
      <c r="K1059" s="97" t="s">
        <v>59</v>
      </c>
      <c r="L1059" s="97" t="s">
        <v>228</v>
      </c>
      <c r="M1059" s="97" t="s">
        <v>59</v>
      </c>
      <c r="N1059" s="96" t="s">
        <v>60</v>
      </c>
      <c r="O1059" s="97" t="s">
        <v>32</v>
      </c>
      <c r="P1059" s="98"/>
      <c r="Q1059" s="96"/>
      <c r="R1059" s="96"/>
      <c r="S1059" s="96" t="s">
        <v>3196</v>
      </c>
      <c r="T1059" s="96"/>
      <c r="U1059" s="97"/>
      <c r="V1059" s="97"/>
      <c r="W1059" s="104" t="s">
        <v>112</v>
      </c>
      <c r="X1059" s="104" t="s">
        <v>112</v>
      </c>
      <c r="Y1059" s="98"/>
      <c r="Z1059" s="97" t="s">
        <v>2462</v>
      </c>
      <c r="AA1059" s="96" t="s">
        <v>34</v>
      </c>
      <c r="AB1059" s="9">
        <f t="shared" ca="1" si="80"/>
        <v>388</v>
      </c>
      <c r="AC1059" s="9" t="str">
        <f t="shared" ca="1" si="81"/>
        <v>Above 1 Year</v>
      </c>
      <c r="AD1059" s="9" t="str">
        <f t="shared" ca="1" si="82"/>
        <v/>
      </c>
      <c r="AE1059" s="9" t="str">
        <f t="shared" ca="1" si="83"/>
        <v/>
      </c>
      <c r="AF1059" s="97" t="s">
        <v>2383</v>
      </c>
      <c r="AG1059" s="97" t="s">
        <v>4995</v>
      </c>
      <c r="AH1059" s="97" t="str">
        <f t="shared" ca="1" si="84"/>
        <v>Above 1 Year</v>
      </c>
    </row>
    <row r="1060" spans="1:34" s="24" customFormat="1" ht="25.5" customHeight="1" x14ac:dyDescent="0.25">
      <c r="A1060" s="96">
        <v>1059</v>
      </c>
      <c r="B1060" s="61" t="s">
        <v>2660</v>
      </c>
      <c r="C1060" s="97" t="s">
        <v>46</v>
      </c>
      <c r="D1060" s="97" t="s">
        <v>2705</v>
      </c>
      <c r="E1060" s="97" t="s">
        <v>64</v>
      </c>
      <c r="F1060" s="97" t="s">
        <v>1841</v>
      </c>
      <c r="G1060" s="96" t="s">
        <v>2463</v>
      </c>
      <c r="H1060" s="98">
        <v>45924</v>
      </c>
      <c r="I1060" s="96" t="s">
        <v>190</v>
      </c>
      <c r="J1060" s="96">
        <v>2025</v>
      </c>
      <c r="K1060" s="97" t="s">
        <v>39</v>
      </c>
      <c r="L1060" s="97"/>
      <c r="M1060" s="97" t="s">
        <v>39</v>
      </c>
      <c r="N1060" s="96" t="s">
        <v>31</v>
      </c>
      <c r="O1060" s="97" t="s">
        <v>32</v>
      </c>
      <c r="P1060" s="98">
        <v>46026</v>
      </c>
      <c r="Q1060" s="96"/>
      <c r="R1060" s="96"/>
      <c r="S1060" s="96" t="s">
        <v>3196</v>
      </c>
      <c r="T1060" s="96"/>
      <c r="U1060" s="97"/>
      <c r="V1060" s="97"/>
      <c r="W1060" s="104" t="s">
        <v>33</v>
      </c>
      <c r="X1060" s="104" t="s">
        <v>33</v>
      </c>
      <c r="Y1060" s="98">
        <v>46026</v>
      </c>
      <c r="Z1060" s="97" t="s">
        <v>2464</v>
      </c>
      <c r="AA1060" s="96" t="s">
        <v>34</v>
      </c>
      <c r="AB1060" s="9">
        <f t="shared" ca="1" si="80"/>
        <v>387</v>
      </c>
      <c r="AC1060" s="9" t="str">
        <f t="shared" ca="1" si="81"/>
        <v>Above 1 Year</v>
      </c>
      <c r="AD1060" s="9">
        <f t="shared" ca="1" si="82"/>
        <v>285</v>
      </c>
      <c r="AE1060" s="9" t="str">
        <f t="shared" ca="1" si="83"/>
        <v>Above 6 Months</v>
      </c>
      <c r="AF1060" s="97"/>
      <c r="AG1060" s="97" t="s">
        <v>4996</v>
      </c>
      <c r="AH1060" s="97" t="str">
        <f t="shared" si="84"/>
        <v/>
      </c>
    </row>
    <row r="1061" spans="1:34" s="24" customFormat="1" ht="25.5" customHeight="1" x14ac:dyDescent="0.25">
      <c r="A1061" s="96">
        <v>1060</v>
      </c>
      <c r="B1061" s="61" t="s">
        <v>2660</v>
      </c>
      <c r="C1061" s="97" t="s">
        <v>37</v>
      </c>
      <c r="D1061" s="97" t="s">
        <v>2683</v>
      </c>
      <c r="E1061" s="97" t="s">
        <v>90</v>
      </c>
      <c r="F1061" s="97" t="s">
        <v>2289</v>
      </c>
      <c r="G1061" s="96" t="s">
        <v>2684</v>
      </c>
      <c r="H1061" s="98">
        <v>45925</v>
      </c>
      <c r="I1061" s="96" t="s">
        <v>190</v>
      </c>
      <c r="J1061" s="96">
        <v>2025</v>
      </c>
      <c r="K1061" s="97" t="s">
        <v>39</v>
      </c>
      <c r="L1061" s="97"/>
      <c r="M1061" s="97" t="s">
        <v>39</v>
      </c>
      <c r="N1061" s="96" t="s">
        <v>31</v>
      </c>
      <c r="O1061" s="97" t="s">
        <v>32</v>
      </c>
      <c r="P1061" s="98"/>
      <c r="Q1061" s="96"/>
      <c r="R1061" s="96"/>
      <c r="S1061" s="96" t="s">
        <v>3196</v>
      </c>
      <c r="T1061" s="96"/>
      <c r="U1061" s="97"/>
      <c r="V1061" s="97"/>
      <c r="W1061" s="104" t="s">
        <v>33</v>
      </c>
      <c r="X1061" s="104" t="s">
        <v>33</v>
      </c>
      <c r="Y1061" s="98">
        <v>46177</v>
      </c>
      <c r="Z1061" s="97" t="s">
        <v>2465</v>
      </c>
      <c r="AA1061" s="96" t="s">
        <v>34</v>
      </c>
      <c r="AB1061" s="9">
        <f t="shared" ca="1" si="80"/>
        <v>386</v>
      </c>
      <c r="AC1061" s="9" t="str">
        <f t="shared" ca="1" si="81"/>
        <v>Above 1 Year</v>
      </c>
      <c r="AD1061" s="9">
        <f t="shared" ca="1" si="82"/>
        <v>134</v>
      </c>
      <c r="AE1061" s="9" t="str">
        <f t="shared" ca="1" si="83"/>
        <v>Above 3 Months</v>
      </c>
      <c r="AF1061" s="97" t="s">
        <v>2380</v>
      </c>
      <c r="AG1061" s="97" t="s">
        <v>4997</v>
      </c>
      <c r="AH1061" s="97" t="str">
        <f t="shared" si="84"/>
        <v/>
      </c>
    </row>
    <row r="1062" spans="1:34" s="24" customFormat="1" ht="25.5" customHeight="1" x14ac:dyDescent="0.25">
      <c r="A1062" s="96">
        <v>1061</v>
      </c>
      <c r="B1062" s="61" t="s">
        <v>2810</v>
      </c>
      <c r="C1062" s="97" t="s">
        <v>62</v>
      </c>
      <c r="D1062" s="97" t="s">
        <v>2669</v>
      </c>
      <c r="E1062" s="97" t="s">
        <v>118</v>
      </c>
      <c r="F1062" s="97" t="s">
        <v>2113</v>
      </c>
      <c r="G1062" s="96" t="s">
        <v>1360</v>
      </c>
      <c r="H1062" s="98">
        <v>45925</v>
      </c>
      <c r="I1062" s="96" t="s">
        <v>190</v>
      </c>
      <c r="J1062" s="96">
        <v>2025</v>
      </c>
      <c r="K1062" s="97" t="s">
        <v>88</v>
      </c>
      <c r="L1062" s="97"/>
      <c r="M1062" s="97" t="s">
        <v>54</v>
      </c>
      <c r="N1062" s="96" t="s">
        <v>31</v>
      </c>
      <c r="O1062" s="97" t="s">
        <v>45</v>
      </c>
      <c r="P1062" s="98">
        <v>46146</v>
      </c>
      <c r="Q1062" s="96"/>
      <c r="R1062" s="96"/>
      <c r="S1062" s="96" t="s">
        <v>3196</v>
      </c>
      <c r="T1062" s="96"/>
      <c r="U1062" s="97"/>
      <c r="V1062" s="97"/>
      <c r="W1062" s="104" t="s">
        <v>33</v>
      </c>
      <c r="X1062" s="104" t="s">
        <v>33</v>
      </c>
      <c r="Y1062" s="98">
        <v>46146</v>
      </c>
      <c r="Z1062" s="97" t="s">
        <v>2466</v>
      </c>
      <c r="AA1062" s="96" t="s">
        <v>34</v>
      </c>
      <c r="AB1062" s="9">
        <f t="shared" ca="1" si="80"/>
        <v>386</v>
      </c>
      <c r="AC1062" s="9" t="str">
        <f t="shared" ca="1" si="81"/>
        <v>Above 1 Year</v>
      </c>
      <c r="AD1062" s="9">
        <f t="shared" ca="1" si="82"/>
        <v>165</v>
      </c>
      <c r="AE1062" s="9" t="str">
        <f t="shared" ca="1" si="83"/>
        <v>Above 3 Months</v>
      </c>
      <c r="AF1062" s="97"/>
      <c r="AG1062" s="97" t="s">
        <v>4998</v>
      </c>
      <c r="AH1062" s="97" t="str">
        <f t="shared" si="84"/>
        <v/>
      </c>
    </row>
    <row r="1063" spans="1:34" s="24" customFormat="1" ht="25.5" customHeight="1" x14ac:dyDescent="0.25">
      <c r="A1063" s="96">
        <v>1062</v>
      </c>
      <c r="B1063" s="61" t="s">
        <v>2808</v>
      </c>
      <c r="C1063" s="97" t="s">
        <v>57</v>
      </c>
      <c r="D1063" s="97" t="s">
        <v>2703</v>
      </c>
      <c r="E1063" s="97" t="s">
        <v>105</v>
      </c>
      <c r="F1063" s="97" t="s">
        <v>2089</v>
      </c>
      <c r="G1063" s="96" t="s">
        <v>600</v>
      </c>
      <c r="H1063" s="98">
        <v>45926</v>
      </c>
      <c r="I1063" s="96" t="s">
        <v>190</v>
      </c>
      <c r="J1063" s="96">
        <v>2025</v>
      </c>
      <c r="K1063" s="97" t="s">
        <v>48</v>
      </c>
      <c r="L1063" s="97"/>
      <c r="M1063" s="97" t="s">
        <v>49</v>
      </c>
      <c r="N1063" s="96" t="s">
        <v>31</v>
      </c>
      <c r="O1063" s="97" t="s">
        <v>32</v>
      </c>
      <c r="P1063" s="98"/>
      <c r="Q1063" s="96"/>
      <c r="R1063" s="96"/>
      <c r="S1063" s="96" t="s">
        <v>3196</v>
      </c>
      <c r="T1063" s="96"/>
      <c r="U1063" s="97"/>
      <c r="V1063" s="97"/>
      <c r="W1063" s="104" t="s">
        <v>112</v>
      </c>
      <c r="X1063" s="104" t="s">
        <v>112</v>
      </c>
      <c r="Y1063" s="98"/>
      <c r="Z1063" s="97" t="s">
        <v>2468</v>
      </c>
      <c r="AA1063" s="96" t="s">
        <v>34</v>
      </c>
      <c r="AB1063" s="9">
        <f t="shared" ca="1" si="80"/>
        <v>385</v>
      </c>
      <c r="AC1063" s="9" t="str">
        <f t="shared" ca="1" si="81"/>
        <v>Above 1 Year</v>
      </c>
      <c r="AD1063" s="9" t="str">
        <f t="shared" ca="1" si="82"/>
        <v/>
      </c>
      <c r="AE1063" s="9" t="str">
        <f t="shared" ca="1" si="83"/>
        <v/>
      </c>
      <c r="AF1063" s="97"/>
      <c r="AG1063" s="97" t="s">
        <v>4999</v>
      </c>
      <c r="AH1063" s="97" t="str">
        <f t="shared" ca="1" si="84"/>
        <v>Above 1 Year</v>
      </c>
    </row>
    <row r="1064" spans="1:34" s="24" customFormat="1" ht="25.5" customHeight="1" x14ac:dyDescent="0.25">
      <c r="A1064" s="96">
        <v>1063</v>
      </c>
      <c r="B1064" s="61" t="s">
        <v>2808</v>
      </c>
      <c r="C1064" s="97" t="s">
        <v>185</v>
      </c>
      <c r="D1064" s="97" t="s">
        <v>2693</v>
      </c>
      <c r="E1064" s="97" t="s">
        <v>73</v>
      </c>
      <c r="F1064" s="97" t="s">
        <v>2000</v>
      </c>
      <c r="G1064" s="96" t="s">
        <v>2469</v>
      </c>
      <c r="H1064" s="98">
        <v>45927</v>
      </c>
      <c r="I1064" s="96" t="s">
        <v>190</v>
      </c>
      <c r="J1064" s="96">
        <v>2025</v>
      </c>
      <c r="K1064" s="97" t="s">
        <v>29</v>
      </c>
      <c r="L1064" s="97"/>
      <c r="M1064" s="97" t="s">
        <v>30</v>
      </c>
      <c r="N1064" s="96" t="s">
        <v>31</v>
      </c>
      <c r="O1064" s="97" t="s">
        <v>32</v>
      </c>
      <c r="P1064" s="98"/>
      <c r="Q1064" s="96"/>
      <c r="R1064" s="96"/>
      <c r="S1064" s="96" t="s">
        <v>3196</v>
      </c>
      <c r="T1064" s="96"/>
      <c r="U1064" s="97"/>
      <c r="V1064" s="97"/>
      <c r="W1064" s="104" t="s">
        <v>176</v>
      </c>
      <c r="X1064" s="104" t="s">
        <v>177</v>
      </c>
      <c r="Y1064" s="98">
        <v>45859</v>
      </c>
      <c r="Z1064" s="97" t="s">
        <v>2470</v>
      </c>
      <c r="AA1064" s="96" t="s">
        <v>34</v>
      </c>
      <c r="AB1064" s="9">
        <f t="shared" ca="1" si="80"/>
        <v>384</v>
      </c>
      <c r="AC1064" s="9" t="str">
        <f t="shared" ca="1" si="81"/>
        <v>Above 1 Year</v>
      </c>
      <c r="AD1064" s="9">
        <f t="shared" ca="1" si="82"/>
        <v>452</v>
      </c>
      <c r="AE1064" s="9" t="str">
        <f t="shared" ca="1" si="83"/>
        <v>Above 1 Year</v>
      </c>
      <c r="AF1064" s="97"/>
      <c r="AG1064" s="97" t="s">
        <v>5000</v>
      </c>
      <c r="AH1064" s="97" t="str">
        <f t="shared" ca="1" si="84"/>
        <v>Above 1 Year</v>
      </c>
    </row>
    <row r="1065" spans="1:34" s="24" customFormat="1" ht="25.5" customHeight="1" x14ac:dyDescent="0.25">
      <c r="A1065" s="96">
        <v>1064</v>
      </c>
      <c r="B1065" s="61" t="s">
        <v>2808</v>
      </c>
      <c r="C1065" s="97" t="s">
        <v>185</v>
      </c>
      <c r="D1065" s="97" t="s">
        <v>2693</v>
      </c>
      <c r="E1065" s="97" t="s">
        <v>73</v>
      </c>
      <c r="F1065" s="97" t="s">
        <v>2001</v>
      </c>
      <c r="G1065" s="96" t="s">
        <v>1381</v>
      </c>
      <c r="H1065" s="98">
        <v>45927</v>
      </c>
      <c r="I1065" s="96" t="s">
        <v>190</v>
      </c>
      <c r="J1065" s="96">
        <v>2025</v>
      </c>
      <c r="K1065" s="97" t="s">
        <v>80</v>
      </c>
      <c r="L1065" s="97"/>
      <c r="M1065" s="97" t="s">
        <v>154</v>
      </c>
      <c r="N1065" s="96" t="s">
        <v>31</v>
      </c>
      <c r="O1065" s="97" t="s">
        <v>32</v>
      </c>
      <c r="P1065" s="98"/>
      <c r="Q1065" s="96"/>
      <c r="R1065" s="96"/>
      <c r="S1065" s="96" t="s">
        <v>3196</v>
      </c>
      <c r="T1065" s="96"/>
      <c r="U1065" s="97"/>
      <c r="V1065" s="97"/>
      <c r="W1065" s="104" t="s">
        <v>33</v>
      </c>
      <c r="X1065" s="104" t="s">
        <v>33</v>
      </c>
      <c r="Y1065" s="98">
        <v>46262</v>
      </c>
      <c r="Z1065" s="97" t="s">
        <v>2471</v>
      </c>
      <c r="AA1065" s="96" t="s">
        <v>34</v>
      </c>
      <c r="AB1065" s="9">
        <f t="shared" ca="1" si="80"/>
        <v>384</v>
      </c>
      <c r="AC1065" s="9" t="str">
        <f t="shared" ca="1" si="81"/>
        <v>Above 1 Year</v>
      </c>
      <c r="AD1065" s="9">
        <f t="shared" ca="1" si="82"/>
        <v>49</v>
      </c>
      <c r="AE1065" s="9" t="str">
        <f t="shared" ca="1" si="83"/>
        <v>45 to 60 Days</v>
      </c>
      <c r="AF1065" s="97"/>
      <c r="AG1065" s="97" t="s">
        <v>5001</v>
      </c>
      <c r="AH1065" s="97" t="str">
        <f t="shared" si="84"/>
        <v/>
      </c>
    </row>
    <row r="1066" spans="1:34" s="24" customFormat="1" ht="25.5" customHeight="1" x14ac:dyDescent="0.25">
      <c r="A1066" s="96">
        <v>1065</v>
      </c>
      <c r="B1066" s="61" t="s">
        <v>2808</v>
      </c>
      <c r="C1066" s="97" t="s">
        <v>41</v>
      </c>
      <c r="D1066" s="97" t="s">
        <v>2704</v>
      </c>
      <c r="E1066" s="97" t="s">
        <v>79</v>
      </c>
      <c r="F1066" s="97" t="s">
        <v>2362</v>
      </c>
      <c r="G1066" s="96" t="s">
        <v>2472</v>
      </c>
      <c r="H1066" s="98">
        <v>45927</v>
      </c>
      <c r="I1066" s="96" t="s">
        <v>190</v>
      </c>
      <c r="J1066" s="96">
        <v>2025</v>
      </c>
      <c r="K1066" s="97" t="s">
        <v>115</v>
      </c>
      <c r="L1066" s="97"/>
      <c r="M1066" s="97" t="s">
        <v>154</v>
      </c>
      <c r="N1066" s="96" t="s">
        <v>31</v>
      </c>
      <c r="O1066" s="97" t="s">
        <v>32</v>
      </c>
      <c r="P1066" s="98">
        <v>46055</v>
      </c>
      <c r="Q1066" s="96"/>
      <c r="R1066" s="96"/>
      <c r="S1066" s="96" t="s">
        <v>3196</v>
      </c>
      <c r="T1066" s="96"/>
      <c r="U1066" s="97"/>
      <c r="V1066" s="97"/>
      <c r="W1066" s="104" t="s">
        <v>33</v>
      </c>
      <c r="X1066" s="104" t="s">
        <v>33</v>
      </c>
      <c r="Y1066" s="98">
        <v>46055</v>
      </c>
      <c r="Z1066" s="97" t="s">
        <v>2473</v>
      </c>
      <c r="AA1066" s="96" t="s">
        <v>34</v>
      </c>
      <c r="AB1066" s="9">
        <f t="shared" ca="1" si="80"/>
        <v>384</v>
      </c>
      <c r="AC1066" s="9" t="str">
        <f t="shared" ca="1" si="81"/>
        <v>Above 1 Year</v>
      </c>
      <c r="AD1066" s="9">
        <f t="shared" ca="1" si="82"/>
        <v>256</v>
      </c>
      <c r="AE1066" s="9" t="str">
        <f t="shared" ca="1" si="83"/>
        <v>Above 6 Months</v>
      </c>
      <c r="AF1066" s="97"/>
      <c r="AG1066" s="97" t="s">
        <v>5002</v>
      </c>
      <c r="AH1066" s="97" t="str">
        <f t="shared" si="84"/>
        <v/>
      </c>
    </row>
    <row r="1067" spans="1:34" s="24" customFormat="1" ht="25.5" customHeight="1" x14ac:dyDescent="0.25">
      <c r="A1067" s="96">
        <v>1066</v>
      </c>
      <c r="B1067" s="61" t="s">
        <v>2810</v>
      </c>
      <c r="C1067" s="97" t="s">
        <v>97</v>
      </c>
      <c r="D1067" s="97" t="s">
        <v>2717</v>
      </c>
      <c r="E1067" s="97" t="s">
        <v>98</v>
      </c>
      <c r="F1067" s="97" t="s">
        <v>1996</v>
      </c>
      <c r="G1067" s="96" t="s">
        <v>2225</v>
      </c>
      <c r="H1067" s="98">
        <v>45927</v>
      </c>
      <c r="I1067" s="96" t="s">
        <v>190</v>
      </c>
      <c r="J1067" s="96">
        <v>2025</v>
      </c>
      <c r="K1067" s="97" t="s">
        <v>80</v>
      </c>
      <c r="L1067" s="97"/>
      <c r="M1067" s="97" t="s">
        <v>154</v>
      </c>
      <c r="N1067" s="96" t="s">
        <v>31</v>
      </c>
      <c r="O1067" s="97" t="s">
        <v>32</v>
      </c>
      <c r="P1067" s="98">
        <v>46019</v>
      </c>
      <c r="Q1067" s="96"/>
      <c r="R1067" s="96"/>
      <c r="S1067" s="96" t="s">
        <v>3196</v>
      </c>
      <c r="T1067" s="96"/>
      <c r="U1067" s="97"/>
      <c r="V1067" s="97"/>
      <c r="W1067" s="104" t="s">
        <v>33</v>
      </c>
      <c r="X1067" s="104" t="s">
        <v>33</v>
      </c>
      <c r="Y1067" s="98">
        <v>46019</v>
      </c>
      <c r="Z1067" s="97" t="s">
        <v>2474</v>
      </c>
      <c r="AA1067" s="96" t="s">
        <v>34</v>
      </c>
      <c r="AB1067" s="9">
        <f t="shared" ca="1" si="80"/>
        <v>384</v>
      </c>
      <c r="AC1067" s="9" t="str">
        <f t="shared" ca="1" si="81"/>
        <v>Above 1 Year</v>
      </c>
      <c r="AD1067" s="9">
        <f t="shared" ca="1" si="82"/>
        <v>292</v>
      </c>
      <c r="AE1067" s="9" t="str">
        <f t="shared" ca="1" si="83"/>
        <v>Above 6 Months</v>
      </c>
      <c r="AF1067" s="97"/>
      <c r="AG1067" s="97" t="s">
        <v>5003</v>
      </c>
      <c r="AH1067" s="97" t="str">
        <f t="shared" si="84"/>
        <v/>
      </c>
    </row>
    <row r="1068" spans="1:34" s="24" customFormat="1" ht="25.5" customHeight="1" x14ac:dyDescent="0.25">
      <c r="A1068" s="96">
        <v>1067</v>
      </c>
      <c r="B1068" s="61" t="s">
        <v>2810</v>
      </c>
      <c r="C1068" s="97">
        <v>0</v>
      </c>
      <c r="D1068" s="97" t="s">
        <v>2689</v>
      </c>
      <c r="E1068" s="97" t="s">
        <v>68</v>
      </c>
      <c r="F1068" s="97" t="s">
        <v>2445</v>
      </c>
      <c r="G1068" s="96" t="s">
        <v>845</v>
      </c>
      <c r="H1068" s="98">
        <v>45929</v>
      </c>
      <c r="I1068" s="96" t="s">
        <v>190</v>
      </c>
      <c r="J1068" s="96">
        <v>2025</v>
      </c>
      <c r="K1068" s="97" t="s">
        <v>116</v>
      </c>
      <c r="L1068" s="97"/>
      <c r="M1068" s="97" t="s">
        <v>116</v>
      </c>
      <c r="N1068" s="96" t="s">
        <v>116</v>
      </c>
      <c r="O1068" s="97" t="s">
        <v>32</v>
      </c>
      <c r="P1068" s="98"/>
      <c r="Q1068" s="96"/>
      <c r="R1068" s="96"/>
      <c r="S1068" s="96" t="s">
        <v>3196</v>
      </c>
      <c r="T1068" s="96"/>
      <c r="U1068" s="97"/>
      <c r="V1068" s="97"/>
      <c r="W1068" s="104" t="s">
        <v>50</v>
      </c>
      <c r="X1068" s="104" t="s">
        <v>50</v>
      </c>
      <c r="Y1068" s="98"/>
      <c r="Z1068" s="97" t="s">
        <v>2475</v>
      </c>
      <c r="AA1068" s="96" t="s">
        <v>34</v>
      </c>
      <c r="AB1068" s="9">
        <f t="shared" ca="1" si="80"/>
        <v>382</v>
      </c>
      <c r="AC1068" s="9" t="str">
        <f t="shared" ca="1" si="81"/>
        <v>Above 1 Year</v>
      </c>
      <c r="AD1068" s="9" t="str">
        <f t="shared" ca="1" si="82"/>
        <v/>
      </c>
      <c r="AE1068" s="9" t="str">
        <f t="shared" ca="1" si="83"/>
        <v/>
      </c>
      <c r="AF1068" s="97"/>
      <c r="AG1068" s="97" t="s">
        <v>5004</v>
      </c>
      <c r="AH1068" s="97" t="str">
        <f t="shared" ca="1" si="84"/>
        <v>Above 1 Year</v>
      </c>
    </row>
    <row r="1069" spans="1:34" s="24" customFormat="1" ht="25.5" customHeight="1" x14ac:dyDescent="0.25">
      <c r="A1069" s="96">
        <v>1068</v>
      </c>
      <c r="B1069" s="61" t="s">
        <v>2810</v>
      </c>
      <c r="C1069" s="97">
        <v>0</v>
      </c>
      <c r="D1069" s="97" t="s">
        <v>2689</v>
      </c>
      <c r="E1069" s="97" t="s">
        <v>68</v>
      </c>
      <c r="F1069" s="97" t="s">
        <v>2447</v>
      </c>
      <c r="G1069" s="96" t="s">
        <v>845</v>
      </c>
      <c r="H1069" s="98">
        <v>45929</v>
      </c>
      <c r="I1069" s="96" t="s">
        <v>190</v>
      </c>
      <c r="J1069" s="96">
        <v>2025</v>
      </c>
      <c r="K1069" s="97" t="s">
        <v>116</v>
      </c>
      <c r="L1069" s="97"/>
      <c r="M1069" s="97" t="s">
        <v>116</v>
      </c>
      <c r="N1069" s="96" t="s">
        <v>116</v>
      </c>
      <c r="O1069" s="97" t="s">
        <v>32</v>
      </c>
      <c r="P1069" s="98"/>
      <c r="Q1069" s="96"/>
      <c r="R1069" s="96"/>
      <c r="S1069" s="96" t="s">
        <v>3196</v>
      </c>
      <c r="T1069" s="96"/>
      <c r="U1069" s="97"/>
      <c r="V1069" s="97"/>
      <c r="W1069" s="104" t="s">
        <v>50</v>
      </c>
      <c r="X1069" s="104" t="s">
        <v>50</v>
      </c>
      <c r="Y1069" s="98"/>
      <c r="Z1069" s="97" t="s">
        <v>2476</v>
      </c>
      <c r="AA1069" s="96" t="s">
        <v>34</v>
      </c>
      <c r="AB1069" s="9">
        <f t="shared" ca="1" si="80"/>
        <v>382</v>
      </c>
      <c r="AC1069" s="9" t="str">
        <f t="shared" ca="1" si="81"/>
        <v>Above 1 Year</v>
      </c>
      <c r="AD1069" s="9" t="str">
        <f t="shared" ca="1" si="82"/>
        <v/>
      </c>
      <c r="AE1069" s="9" t="str">
        <f t="shared" ca="1" si="83"/>
        <v/>
      </c>
      <c r="AF1069" s="97"/>
      <c r="AG1069" s="97" t="s">
        <v>5005</v>
      </c>
      <c r="AH1069" s="97" t="str">
        <f t="shared" ca="1" si="84"/>
        <v>Above 1 Year</v>
      </c>
    </row>
    <row r="1070" spans="1:34" s="24" customFormat="1" ht="25.5" customHeight="1" x14ac:dyDescent="0.25">
      <c r="A1070" s="96">
        <v>1069</v>
      </c>
      <c r="B1070" s="61" t="s">
        <v>2810</v>
      </c>
      <c r="C1070" s="97">
        <v>0</v>
      </c>
      <c r="D1070" s="97" t="s">
        <v>2689</v>
      </c>
      <c r="E1070" s="97" t="s">
        <v>68</v>
      </c>
      <c r="F1070" s="97" t="s">
        <v>2453</v>
      </c>
      <c r="G1070" s="96" t="s">
        <v>2432</v>
      </c>
      <c r="H1070" s="98">
        <v>45930</v>
      </c>
      <c r="I1070" s="96" t="s">
        <v>190</v>
      </c>
      <c r="J1070" s="96">
        <v>2025</v>
      </c>
      <c r="K1070" s="97" t="s">
        <v>39</v>
      </c>
      <c r="L1070" s="97"/>
      <c r="M1070" s="97" t="s">
        <v>39</v>
      </c>
      <c r="N1070" s="96" t="s">
        <v>31</v>
      </c>
      <c r="O1070" s="97" t="s">
        <v>45</v>
      </c>
      <c r="P1070" s="98"/>
      <c r="Q1070" s="96"/>
      <c r="R1070" s="96"/>
      <c r="S1070" s="96" t="s">
        <v>3196</v>
      </c>
      <c r="T1070" s="96"/>
      <c r="U1070" s="97"/>
      <c r="V1070" s="97"/>
      <c r="W1070" s="104" t="s">
        <v>50</v>
      </c>
      <c r="X1070" s="104" t="s">
        <v>50</v>
      </c>
      <c r="Y1070" s="98"/>
      <c r="Z1070" s="97" t="s">
        <v>2479</v>
      </c>
      <c r="AA1070" s="96" t="s">
        <v>34</v>
      </c>
      <c r="AB1070" s="9">
        <f t="shared" ca="1" si="80"/>
        <v>381</v>
      </c>
      <c r="AC1070" s="9" t="str">
        <f t="shared" ca="1" si="81"/>
        <v>Above 1 Year</v>
      </c>
      <c r="AD1070" s="9" t="str">
        <f t="shared" ca="1" si="82"/>
        <v/>
      </c>
      <c r="AE1070" s="9" t="str">
        <f t="shared" ca="1" si="83"/>
        <v/>
      </c>
      <c r="AF1070" s="97"/>
      <c r="AG1070" s="97" t="s">
        <v>5006</v>
      </c>
      <c r="AH1070" s="97" t="str">
        <f t="shared" ca="1" si="84"/>
        <v>Above 1 Year</v>
      </c>
    </row>
    <row r="1071" spans="1:34" s="24" customFormat="1" ht="25.5" customHeight="1" x14ac:dyDescent="0.25">
      <c r="A1071" s="96">
        <v>1070</v>
      </c>
      <c r="B1071" s="61" t="s">
        <v>2810</v>
      </c>
      <c r="C1071" s="97" t="s">
        <v>97</v>
      </c>
      <c r="D1071" s="97" t="s">
        <v>2696</v>
      </c>
      <c r="E1071" s="97" t="s">
        <v>114</v>
      </c>
      <c r="F1071" s="97" t="s">
        <v>2051</v>
      </c>
      <c r="G1071" s="96" t="s">
        <v>2477</v>
      </c>
      <c r="H1071" s="98">
        <v>45930</v>
      </c>
      <c r="I1071" s="96" t="s">
        <v>190</v>
      </c>
      <c r="J1071" s="96">
        <v>2025</v>
      </c>
      <c r="K1071" s="97" t="s">
        <v>1568</v>
      </c>
      <c r="L1071" s="97"/>
      <c r="M1071" s="97" t="s">
        <v>154</v>
      </c>
      <c r="N1071" s="96" t="s">
        <v>31</v>
      </c>
      <c r="O1071" s="97" t="s">
        <v>32</v>
      </c>
      <c r="P1071" s="98"/>
      <c r="Q1071" s="96"/>
      <c r="R1071" s="96"/>
      <c r="S1071" s="96" t="s">
        <v>3196</v>
      </c>
      <c r="T1071" s="96"/>
      <c r="U1071" s="97"/>
      <c r="V1071" s="97"/>
      <c r="W1071" s="104" t="s">
        <v>177</v>
      </c>
      <c r="X1071" s="104" t="s">
        <v>141</v>
      </c>
      <c r="Y1071" s="98"/>
      <c r="Z1071" s="97" t="s">
        <v>2478</v>
      </c>
      <c r="AA1071" s="96" t="s">
        <v>34</v>
      </c>
      <c r="AB1071" s="9">
        <f t="shared" ca="1" si="80"/>
        <v>381</v>
      </c>
      <c r="AC1071" s="9" t="str">
        <f t="shared" ca="1" si="81"/>
        <v>Above 1 Year</v>
      </c>
      <c r="AD1071" s="9" t="str">
        <f t="shared" ca="1" si="82"/>
        <v/>
      </c>
      <c r="AE1071" s="9" t="str">
        <f t="shared" ca="1" si="83"/>
        <v/>
      </c>
      <c r="AF1071" s="97"/>
      <c r="AG1071" s="97" t="s">
        <v>5007</v>
      </c>
      <c r="AH1071" s="97" t="str">
        <f t="shared" ca="1" si="84"/>
        <v>Above 1 Year</v>
      </c>
    </row>
    <row r="1072" spans="1:34" s="24" customFormat="1" ht="25.5" customHeight="1" x14ac:dyDescent="0.25">
      <c r="A1072" s="96">
        <v>1071</v>
      </c>
      <c r="B1072" s="61" t="s">
        <v>2808</v>
      </c>
      <c r="C1072" s="97" t="s">
        <v>2661</v>
      </c>
      <c r="D1072" s="97" t="s">
        <v>2706</v>
      </c>
      <c r="E1072" s="97" t="s">
        <v>95</v>
      </c>
      <c r="F1072" s="97" t="s">
        <v>2096</v>
      </c>
      <c r="G1072" s="96" t="s">
        <v>1315</v>
      </c>
      <c r="H1072" s="98">
        <v>45930</v>
      </c>
      <c r="I1072" s="96" t="s">
        <v>190</v>
      </c>
      <c r="J1072" s="96">
        <v>2025</v>
      </c>
      <c r="K1072" s="97" t="s">
        <v>70</v>
      </c>
      <c r="L1072" s="97"/>
      <c r="M1072" s="97" t="s">
        <v>70</v>
      </c>
      <c r="N1072" s="96" t="s">
        <v>70</v>
      </c>
      <c r="O1072" s="97" t="s">
        <v>32</v>
      </c>
      <c r="P1072" s="98"/>
      <c r="Q1072" s="96"/>
      <c r="R1072" s="96"/>
      <c r="S1072" s="96" t="s">
        <v>3196</v>
      </c>
      <c r="T1072" s="96"/>
      <c r="U1072" s="97"/>
      <c r="V1072" s="97"/>
      <c r="W1072" s="104" t="s">
        <v>112</v>
      </c>
      <c r="X1072" s="104" t="s">
        <v>112</v>
      </c>
      <c r="Y1072" s="98"/>
      <c r="Z1072" s="97" t="s">
        <v>2481</v>
      </c>
      <c r="AA1072" s="96" t="s">
        <v>34</v>
      </c>
      <c r="AB1072" s="9">
        <f t="shared" ca="1" si="80"/>
        <v>381</v>
      </c>
      <c r="AC1072" s="9" t="str">
        <f t="shared" ca="1" si="81"/>
        <v>Above 1 Year</v>
      </c>
      <c r="AD1072" s="9" t="str">
        <f t="shared" ca="1" si="82"/>
        <v/>
      </c>
      <c r="AE1072" s="9" t="str">
        <f t="shared" ca="1" si="83"/>
        <v/>
      </c>
      <c r="AF1072" s="97" t="s">
        <v>2380</v>
      </c>
      <c r="AG1072" s="97" t="s">
        <v>5008</v>
      </c>
      <c r="AH1072" s="97" t="str">
        <f t="shared" ca="1" si="84"/>
        <v>Above 1 Year</v>
      </c>
    </row>
    <row r="1073" spans="1:34" s="24" customFormat="1" ht="25.5" customHeight="1" x14ac:dyDescent="0.25">
      <c r="A1073" s="96">
        <v>1072</v>
      </c>
      <c r="B1073" s="61" t="s">
        <v>2810</v>
      </c>
      <c r="C1073" s="97" t="s">
        <v>186</v>
      </c>
      <c r="D1073" s="97" t="s">
        <v>2691</v>
      </c>
      <c r="E1073" s="97" t="s">
        <v>78</v>
      </c>
      <c r="F1073" s="97" t="s">
        <v>1891</v>
      </c>
      <c r="G1073" s="96" t="s">
        <v>1315</v>
      </c>
      <c r="H1073" s="98">
        <v>45931</v>
      </c>
      <c r="I1073" s="96" t="s">
        <v>232</v>
      </c>
      <c r="J1073" s="96">
        <v>2025</v>
      </c>
      <c r="K1073" s="97" t="s">
        <v>70</v>
      </c>
      <c r="L1073" s="97"/>
      <c r="M1073" s="97" t="s">
        <v>70</v>
      </c>
      <c r="N1073" s="96" t="s">
        <v>70</v>
      </c>
      <c r="O1073" s="97" t="s">
        <v>32</v>
      </c>
      <c r="P1073" s="98"/>
      <c r="Q1073" s="96"/>
      <c r="R1073" s="96"/>
      <c r="S1073" s="96" t="s">
        <v>7125</v>
      </c>
      <c r="T1073" s="96"/>
      <c r="U1073" s="97"/>
      <c r="V1073" s="97"/>
      <c r="W1073" s="104" t="s">
        <v>142</v>
      </c>
      <c r="X1073" s="104" t="s">
        <v>2923</v>
      </c>
      <c r="Y1073" s="98"/>
      <c r="Z1073" s="97" t="s">
        <v>2514</v>
      </c>
      <c r="AA1073" s="96" t="s">
        <v>34</v>
      </c>
      <c r="AB1073" s="9" t="str">
        <f t="shared" ca="1" si="80"/>
        <v/>
      </c>
      <c r="AC1073" s="9" t="str">
        <f t="shared" si="81"/>
        <v/>
      </c>
      <c r="AD1073" s="9" t="str">
        <f t="shared" ca="1" si="82"/>
        <v/>
      </c>
      <c r="AE1073" s="9" t="str">
        <f t="shared" ca="1" si="83"/>
        <v/>
      </c>
      <c r="AF1073" s="97"/>
      <c r="AG1073" s="97" t="s">
        <v>5009</v>
      </c>
      <c r="AH1073" s="97" t="str">
        <f t="shared" si="84"/>
        <v/>
      </c>
    </row>
    <row r="1074" spans="1:34" s="24" customFormat="1" ht="25.5" customHeight="1" x14ac:dyDescent="0.25">
      <c r="A1074" s="96">
        <v>1073</v>
      </c>
      <c r="B1074" s="61" t="s">
        <v>2660</v>
      </c>
      <c r="C1074" s="97" t="s">
        <v>46</v>
      </c>
      <c r="D1074" s="97" t="s">
        <v>2665</v>
      </c>
      <c r="E1074" s="97" t="s">
        <v>47</v>
      </c>
      <c r="F1074" s="97" t="s">
        <v>2274</v>
      </c>
      <c r="G1074" s="96" t="s">
        <v>227</v>
      </c>
      <c r="H1074" s="98">
        <v>45934</v>
      </c>
      <c r="I1074" s="96" t="s">
        <v>232</v>
      </c>
      <c r="J1074" s="96">
        <v>2025</v>
      </c>
      <c r="K1074" s="97" t="s">
        <v>59</v>
      </c>
      <c r="L1074" s="97" t="s">
        <v>228</v>
      </c>
      <c r="M1074" s="97" t="s">
        <v>59</v>
      </c>
      <c r="N1074" s="96" t="s">
        <v>60</v>
      </c>
      <c r="O1074" s="97" t="s">
        <v>32</v>
      </c>
      <c r="P1074" s="98"/>
      <c r="Q1074" s="96"/>
      <c r="R1074" s="96"/>
      <c r="S1074" s="96" t="s">
        <v>3196</v>
      </c>
      <c r="T1074" s="96"/>
      <c r="U1074" s="97"/>
      <c r="V1074" s="97"/>
      <c r="W1074" s="104" t="s">
        <v>112</v>
      </c>
      <c r="X1074" s="104" t="s">
        <v>112</v>
      </c>
      <c r="Y1074" s="98"/>
      <c r="Z1074" s="97" t="s">
        <v>2515</v>
      </c>
      <c r="AA1074" s="96" t="s">
        <v>34</v>
      </c>
      <c r="AB1074" s="9">
        <f t="shared" ca="1" si="80"/>
        <v>377</v>
      </c>
      <c r="AC1074" s="9" t="str">
        <f t="shared" ca="1" si="81"/>
        <v>Above 1 Year</v>
      </c>
      <c r="AD1074" s="9" t="str">
        <f t="shared" ca="1" si="82"/>
        <v/>
      </c>
      <c r="AE1074" s="9" t="str">
        <f t="shared" ca="1" si="83"/>
        <v/>
      </c>
      <c r="AF1074" s="97"/>
      <c r="AG1074" s="97" t="s">
        <v>5010</v>
      </c>
      <c r="AH1074" s="97" t="str">
        <f t="shared" ca="1" si="84"/>
        <v>Above 1 Year</v>
      </c>
    </row>
    <row r="1075" spans="1:34" s="24" customFormat="1" ht="25.5" customHeight="1" x14ac:dyDescent="0.25">
      <c r="A1075" s="96">
        <v>1074</v>
      </c>
      <c r="B1075" s="61" t="s">
        <v>2660</v>
      </c>
      <c r="C1075" s="97" t="s">
        <v>37</v>
      </c>
      <c r="D1075" s="99" t="s">
        <v>2683</v>
      </c>
      <c r="E1075" s="99" t="s">
        <v>90</v>
      </c>
      <c r="F1075" s="99" t="s">
        <v>2200</v>
      </c>
      <c r="G1075" s="100" t="s">
        <v>980</v>
      </c>
      <c r="H1075" s="101">
        <v>45934</v>
      </c>
      <c r="I1075" s="100" t="s">
        <v>232</v>
      </c>
      <c r="J1075" s="100">
        <v>2025</v>
      </c>
      <c r="K1075" s="102" t="s">
        <v>77</v>
      </c>
      <c r="L1075" s="99"/>
      <c r="M1075" s="99" t="s">
        <v>72</v>
      </c>
      <c r="N1075" s="100" t="s">
        <v>31</v>
      </c>
      <c r="O1075" s="99" t="s">
        <v>32</v>
      </c>
      <c r="P1075" s="101"/>
      <c r="Q1075" s="100"/>
      <c r="R1075" s="100"/>
      <c r="S1075" s="96" t="s">
        <v>3196</v>
      </c>
      <c r="T1075" s="100"/>
      <c r="U1075" s="99"/>
      <c r="V1075" s="99"/>
      <c r="W1075" s="104" t="s">
        <v>112</v>
      </c>
      <c r="X1075" s="104" t="s">
        <v>112</v>
      </c>
      <c r="Y1075" s="98"/>
      <c r="Z1075" s="99" t="s">
        <v>2519</v>
      </c>
      <c r="AA1075" s="100" t="s">
        <v>34</v>
      </c>
      <c r="AB1075" s="9">
        <f t="shared" ca="1" si="80"/>
        <v>377</v>
      </c>
      <c r="AC1075" s="9" t="str">
        <f t="shared" ca="1" si="81"/>
        <v>Above 1 Year</v>
      </c>
      <c r="AD1075" s="9" t="str">
        <f t="shared" ca="1" si="82"/>
        <v/>
      </c>
      <c r="AE1075" s="9" t="str">
        <f t="shared" ca="1" si="83"/>
        <v/>
      </c>
      <c r="AF1075" s="100"/>
      <c r="AG1075" s="97" t="s">
        <v>5011</v>
      </c>
      <c r="AH1075" s="97" t="str">
        <f t="shared" ca="1" si="84"/>
        <v>Above 1 Year</v>
      </c>
    </row>
    <row r="1076" spans="1:34" s="24" customFormat="1" ht="25.5" customHeight="1" x14ac:dyDescent="0.25">
      <c r="A1076" s="96">
        <v>1075</v>
      </c>
      <c r="B1076" s="61" t="s">
        <v>2810</v>
      </c>
      <c r="C1076" s="97" t="s">
        <v>97</v>
      </c>
      <c r="D1076" s="97" t="s">
        <v>2696</v>
      </c>
      <c r="E1076" s="97" t="s">
        <v>114</v>
      </c>
      <c r="F1076" s="97" t="s">
        <v>2126</v>
      </c>
      <c r="G1076" s="96" t="s">
        <v>2489</v>
      </c>
      <c r="H1076" s="98">
        <v>45934</v>
      </c>
      <c r="I1076" s="96" t="s">
        <v>232</v>
      </c>
      <c r="J1076" s="96">
        <v>2025</v>
      </c>
      <c r="K1076" s="97" t="s">
        <v>75</v>
      </c>
      <c r="L1076" s="97"/>
      <c r="M1076" s="97" t="s">
        <v>54</v>
      </c>
      <c r="N1076" s="96" t="s">
        <v>31</v>
      </c>
      <c r="O1076" s="97" t="s">
        <v>32</v>
      </c>
      <c r="P1076" s="98"/>
      <c r="Q1076" s="96"/>
      <c r="R1076" s="96"/>
      <c r="S1076" s="96" t="s">
        <v>3196</v>
      </c>
      <c r="T1076" s="96"/>
      <c r="U1076" s="97"/>
      <c r="V1076" s="97"/>
      <c r="W1076" s="104" t="s">
        <v>50</v>
      </c>
      <c r="X1076" s="104" t="s">
        <v>33</v>
      </c>
      <c r="Y1076" s="98">
        <v>46300</v>
      </c>
      <c r="Z1076" s="97" t="s">
        <v>2518</v>
      </c>
      <c r="AA1076" s="96" t="s">
        <v>34</v>
      </c>
      <c r="AB1076" s="9">
        <f t="shared" ca="1" si="80"/>
        <v>377</v>
      </c>
      <c r="AC1076" s="9" t="str">
        <f t="shared" ca="1" si="81"/>
        <v>Above 1 Year</v>
      </c>
      <c r="AD1076" s="9">
        <f t="shared" ca="1" si="82"/>
        <v>11</v>
      </c>
      <c r="AE1076" s="9" t="str">
        <f t="shared" ca="1" si="83"/>
        <v>Below 45 Days</v>
      </c>
      <c r="AF1076" s="97"/>
      <c r="AG1076" s="97" t="s">
        <v>5012</v>
      </c>
      <c r="AH1076" s="97" t="str">
        <f t="shared" si="84"/>
        <v/>
      </c>
    </row>
    <row r="1077" spans="1:34" s="24" customFormat="1" ht="25.5" customHeight="1" x14ac:dyDescent="0.25">
      <c r="A1077" s="96">
        <v>1076</v>
      </c>
      <c r="B1077" s="61" t="s">
        <v>2660</v>
      </c>
      <c r="C1077" s="97" t="s">
        <v>183</v>
      </c>
      <c r="D1077" s="97" t="s">
        <v>2713</v>
      </c>
      <c r="E1077" s="97" t="s">
        <v>74</v>
      </c>
      <c r="F1077" s="97" t="s">
        <v>2392</v>
      </c>
      <c r="G1077" s="96" t="s">
        <v>2490</v>
      </c>
      <c r="H1077" s="98">
        <v>45934</v>
      </c>
      <c r="I1077" s="96" t="s">
        <v>232</v>
      </c>
      <c r="J1077" s="96">
        <v>2025</v>
      </c>
      <c r="K1077" s="97" t="s">
        <v>39</v>
      </c>
      <c r="L1077" s="97"/>
      <c r="M1077" s="97" t="s">
        <v>39</v>
      </c>
      <c r="N1077" s="96" t="s">
        <v>31</v>
      </c>
      <c r="O1077" s="97" t="s">
        <v>32</v>
      </c>
      <c r="P1077" s="98"/>
      <c r="Q1077" s="96"/>
      <c r="R1077" s="96"/>
      <c r="S1077" s="96" t="s">
        <v>7126</v>
      </c>
      <c r="T1077" s="96"/>
      <c r="U1077" s="97"/>
      <c r="V1077" s="97"/>
      <c r="W1077" s="104" t="s">
        <v>141</v>
      </c>
      <c r="X1077" s="104" t="s">
        <v>2923</v>
      </c>
      <c r="Y1077" s="98"/>
      <c r="Z1077" s="97" t="s">
        <v>2520</v>
      </c>
      <c r="AA1077" s="96" t="s">
        <v>34</v>
      </c>
      <c r="AB1077" s="9" t="str">
        <f t="shared" ca="1" si="80"/>
        <v/>
      </c>
      <c r="AC1077" s="9" t="str">
        <f t="shared" si="81"/>
        <v/>
      </c>
      <c r="AD1077" s="9" t="str">
        <f t="shared" ca="1" si="82"/>
        <v/>
      </c>
      <c r="AE1077" s="9" t="str">
        <f t="shared" ca="1" si="83"/>
        <v/>
      </c>
      <c r="AF1077" s="97"/>
      <c r="AG1077" s="97" t="s">
        <v>5013</v>
      </c>
      <c r="AH1077" s="97" t="str">
        <f t="shared" si="84"/>
        <v/>
      </c>
    </row>
    <row r="1078" spans="1:34" s="24" customFormat="1" ht="25.5" customHeight="1" x14ac:dyDescent="0.25">
      <c r="A1078" s="96">
        <v>1077</v>
      </c>
      <c r="B1078" s="61" t="s">
        <v>2808</v>
      </c>
      <c r="C1078" s="97">
        <v>0</v>
      </c>
      <c r="D1078" s="97" t="s">
        <v>2716</v>
      </c>
      <c r="E1078" s="97" t="s">
        <v>51</v>
      </c>
      <c r="F1078" s="97" t="s">
        <v>2467</v>
      </c>
      <c r="G1078" s="96" t="s">
        <v>2485</v>
      </c>
      <c r="H1078" s="98">
        <v>45934</v>
      </c>
      <c r="I1078" s="96" t="s">
        <v>232</v>
      </c>
      <c r="J1078" s="96">
        <v>2025</v>
      </c>
      <c r="K1078" s="97" t="s">
        <v>116</v>
      </c>
      <c r="L1078" s="97"/>
      <c r="M1078" s="97" t="s">
        <v>116</v>
      </c>
      <c r="N1078" s="96" t="s">
        <v>116</v>
      </c>
      <c r="O1078" s="97" t="s">
        <v>32</v>
      </c>
      <c r="P1078" s="98">
        <v>46153</v>
      </c>
      <c r="Q1078" s="96"/>
      <c r="R1078" s="96"/>
      <c r="S1078" s="96" t="s">
        <v>3196</v>
      </c>
      <c r="T1078" s="96"/>
      <c r="U1078" s="97"/>
      <c r="V1078" s="97"/>
      <c r="W1078" s="104" t="s">
        <v>2664</v>
      </c>
      <c r="X1078" s="104" t="s">
        <v>2664</v>
      </c>
      <c r="Y1078" s="98">
        <v>46153</v>
      </c>
      <c r="Z1078" s="97" t="s">
        <v>2516</v>
      </c>
      <c r="AA1078" s="96" t="s">
        <v>34</v>
      </c>
      <c r="AB1078" s="9">
        <f t="shared" ca="1" si="80"/>
        <v>377</v>
      </c>
      <c r="AC1078" s="9" t="str">
        <f t="shared" ca="1" si="81"/>
        <v>Above 1 Year</v>
      </c>
      <c r="AD1078" s="9">
        <f t="shared" ca="1" si="82"/>
        <v>158</v>
      </c>
      <c r="AE1078" s="9" t="str">
        <f t="shared" ca="1" si="83"/>
        <v>Above 3 Months</v>
      </c>
      <c r="AF1078" s="97"/>
      <c r="AG1078" s="97" t="s">
        <v>5014</v>
      </c>
      <c r="AH1078" s="97" t="str">
        <f t="shared" ca="1" si="84"/>
        <v>Above 1 Year</v>
      </c>
    </row>
    <row r="1079" spans="1:34" s="24" customFormat="1" ht="25.5" customHeight="1" x14ac:dyDescent="0.25">
      <c r="A1079" s="96">
        <v>1078</v>
      </c>
      <c r="B1079" s="61" t="s">
        <v>2808</v>
      </c>
      <c r="C1079" s="97">
        <v>0</v>
      </c>
      <c r="D1079" s="99" t="s">
        <v>2715</v>
      </c>
      <c r="E1079" s="99" t="s">
        <v>51</v>
      </c>
      <c r="F1079" s="99" t="s">
        <v>2183</v>
      </c>
      <c r="G1079" s="100" t="s">
        <v>2488</v>
      </c>
      <c r="H1079" s="101">
        <v>45934</v>
      </c>
      <c r="I1079" s="100" t="s">
        <v>232</v>
      </c>
      <c r="J1079" s="100">
        <v>2025</v>
      </c>
      <c r="K1079" s="102" t="s">
        <v>39</v>
      </c>
      <c r="L1079" s="99"/>
      <c r="M1079" s="99" t="s">
        <v>39</v>
      </c>
      <c r="N1079" s="100" t="s">
        <v>31</v>
      </c>
      <c r="O1079" s="99" t="s">
        <v>32</v>
      </c>
      <c r="P1079" s="101">
        <v>46008</v>
      </c>
      <c r="Q1079" s="100"/>
      <c r="R1079" s="100"/>
      <c r="S1079" s="96" t="s">
        <v>3196</v>
      </c>
      <c r="T1079" s="100"/>
      <c r="U1079" s="99"/>
      <c r="V1079" s="99"/>
      <c r="W1079" s="104" t="s">
        <v>33</v>
      </c>
      <c r="X1079" s="104" t="s">
        <v>33</v>
      </c>
      <c r="Y1079" s="98">
        <v>46008</v>
      </c>
      <c r="Z1079" s="99" t="s">
        <v>2517</v>
      </c>
      <c r="AA1079" s="100" t="s">
        <v>34</v>
      </c>
      <c r="AB1079" s="9">
        <f t="shared" ca="1" si="80"/>
        <v>377</v>
      </c>
      <c r="AC1079" s="9" t="str">
        <f t="shared" ca="1" si="81"/>
        <v>Above 1 Year</v>
      </c>
      <c r="AD1079" s="9">
        <f t="shared" ca="1" si="82"/>
        <v>303</v>
      </c>
      <c r="AE1079" s="9" t="str">
        <f t="shared" ca="1" si="83"/>
        <v>Above 6 Months</v>
      </c>
      <c r="AF1079" s="100"/>
      <c r="AG1079" s="97" t="s">
        <v>5015</v>
      </c>
      <c r="AH1079" s="97" t="str">
        <f t="shared" si="84"/>
        <v/>
      </c>
    </row>
    <row r="1080" spans="1:34" s="24" customFormat="1" ht="25.5" customHeight="1" x14ac:dyDescent="0.25">
      <c r="A1080" s="96">
        <v>1079</v>
      </c>
      <c r="B1080" s="61" t="s">
        <v>2660</v>
      </c>
      <c r="C1080" s="97" t="s">
        <v>37</v>
      </c>
      <c r="D1080" s="97" t="s">
        <v>2683</v>
      </c>
      <c r="E1080" s="97" t="s">
        <v>90</v>
      </c>
      <c r="F1080" s="97" t="s">
        <v>2208</v>
      </c>
      <c r="G1080" s="96" t="s">
        <v>2492</v>
      </c>
      <c r="H1080" s="98">
        <v>45935</v>
      </c>
      <c r="I1080" s="96" t="s">
        <v>232</v>
      </c>
      <c r="J1080" s="96">
        <v>2025</v>
      </c>
      <c r="K1080" s="97" t="s">
        <v>93</v>
      </c>
      <c r="L1080" s="97" t="s">
        <v>92</v>
      </c>
      <c r="M1080" s="97" t="s">
        <v>93</v>
      </c>
      <c r="N1080" s="96" t="s">
        <v>31</v>
      </c>
      <c r="O1080" s="97" t="s">
        <v>32</v>
      </c>
      <c r="P1080" s="98">
        <v>46013</v>
      </c>
      <c r="Q1080" s="96" t="s">
        <v>191</v>
      </c>
      <c r="R1080" s="96"/>
      <c r="S1080" s="96" t="s">
        <v>7126</v>
      </c>
      <c r="T1080" s="96"/>
      <c r="U1080" s="97"/>
      <c r="V1080" s="97"/>
      <c r="W1080" s="104" t="s">
        <v>2664</v>
      </c>
      <c r="X1080" s="104" t="s">
        <v>2923</v>
      </c>
      <c r="Y1080" s="98"/>
      <c r="Z1080" s="97" t="s">
        <v>2521</v>
      </c>
      <c r="AA1080" s="96" t="s">
        <v>34</v>
      </c>
      <c r="AB1080" s="9" t="str">
        <f t="shared" ca="1" si="80"/>
        <v/>
      </c>
      <c r="AC1080" s="9" t="str">
        <f t="shared" si="81"/>
        <v/>
      </c>
      <c r="AD1080" s="9" t="str">
        <f t="shared" ca="1" si="82"/>
        <v/>
      </c>
      <c r="AE1080" s="9" t="str">
        <f t="shared" ca="1" si="83"/>
        <v/>
      </c>
      <c r="AF1080" s="97"/>
      <c r="AG1080" s="97" t="s">
        <v>5016</v>
      </c>
      <c r="AH1080" s="97" t="str">
        <f t="shared" si="84"/>
        <v/>
      </c>
    </row>
    <row r="1081" spans="1:34" s="24" customFormat="1" ht="25.5" customHeight="1" x14ac:dyDescent="0.25">
      <c r="A1081" s="96">
        <v>1080</v>
      </c>
      <c r="B1081" s="61" t="s">
        <v>2810</v>
      </c>
      <c r="C1081" s="97">
        <v>0</v>
      </c>
      <c r="D1081" s="97" t="s">
        <v>2689</v>
      </c>
      <c r="E1081" s="97" t="s">
        <v>68</v>
      </c>
      <c r="F1081" s="97" t="s">
        <v>2487</v>
      </c>
      <c r="G1081" s="96" t="s">
        <v>845</v>
      </c>
      <c r="H1081" s="98">
        <v>45937</v>
      </c>
      <c r="I1081" s="96" t="s">
        <v>232</v>
      </c>
      <c r="J1081" s="96">
        <v>2025</v>
      </c>
      <c r="K1081" s="97" t="s">
        <v>116</v>
      </c>
      <c r="L1081" s="97"/>
      <c r="M1081" s="97" t="s">
        <v>116</v>
      </c>
      <c r="N1081" s="96" t="s">
        <v>116</v>
      </c>
      <c r="O1081" s="97" t="s">
        <v>32</v>
      </c>
      <c r="P1081" s="98"/>
      <c r="Q1081" s="96"/>
      <c r="R1081" s="96"/>
      <c r="S1081" s="96" t="s">
        <v>3196</v>
      </c>
      <c r="T1081" s="96"/>
      <c r="U1081" s="97"/>
      <c r="V1081" s="97"/>
      <c r="W1081" s="104" t="s">
        <v>50</v>
      </c>
      <c r="X1081" s="104" t="s">
        <v>50</v>
      </c>
      <c r="Y1081" s="98"/>
      <c r="Z1081" s="97" t="s">
        <v>2522</v>
      </c>
      <c r="AA1081" s="96" t="s">
        <v>34</v>
      </c>
      <c r="AB1081" s="9">
        <f t="shared" ca="1" si="80"/>
        <v>374</v>
      </c>
      <c r="AC1081" s="9" t="str">
        <f t="shared" ca="1" si="81"/>
        <v>Above 1 Year</v>
      </c>
      <c r="AD1081" s="9" t="str">
        <f t="shared" ca="1" si="82"/>
        <v/>
      </c>
      <c r="AE1081" s="9" t="str">
        <f t="shared" ca="1" si="83"/>
        <v/>
      </c>
      <c r="AF1081" s="97"/>
      <c r="AG1081" s="97" t="s">
        <v>5017</v>
      </c>
      <c r="AH1081" s="97" t="str">
        <f t="shared" ca="1" si="84"/>
        <v>Above 1 Year</v>
      </c>
    </row>
    <row r="1082" spans="1:34" s="24" customFormat="1" ht="25.5" customHeight="1" x14ac:dyDescent="0.25">
      <c r="A1082" s="96">
        <v>1081</v>
      </c>
      <c r="B1082" s="61" t="s">
        <v>2808</v>
      </c>
      <c r="C1082" s="97" t="s">
        <v>2661</v>
      </c>
      <c r="D1082" s="97" t="s">
        <v>2692</v>
      </c>
      <c r="E1082" s="97" t="s">
        <v>89</v>
      </c>
      <c r="F1082" s="97" t="s">
        <v>2318</v>
      </c>
      <c r="G1082" s="96" t="s">
        <v>227</v>
      </c>
      <c r="H1082" s="98">
        <v>45937</v>
      </c>
      <c r="I1082" s="96" t="s">
        <v>232</v>
      </c>
      <c r="J1082" s="96">
        <v>2025</v>
      </c>
      <c r="K1082" s="97" t="s">
        <v>59</v>
      </c>
      <c r="L1082" s="97" t="s">
        <v>228</v>
      </c>
      <c r="M1082" s="97" t="s">
        <v>59</v>
      </c>
      <c r="N1082" s="96" t="s">
        <v>60</v>
      </c>
      <c r="O1082" s="97" t="s">
        <v>32</v>
      </c>
      <c r="P1082" s="98"/>
      <c r="Q1082" s="96"/>
      <c r="R1082" s="96"/>
      <c r="S1082" s="96" t="s">
        <v>3196</v>
      </c>
      <c r="T1082" s="96"/>
      <c r="U1082" s="97"/>
      <c r="V1082" s="97"/>
      <c r="W1082" s="104" t="s">
        <v>112</v>
      </c>
      <c r="X1082" s="104" t="s">
        <v>112</v>
      </c>
      <c r="Y1082" s="98"/>
      <c r="Z1082" s="97" t="s">
        <v>2523</v>
      </c>
      <c r="AA1082" s="96" t="s">
        <v>34</v>
      </c>
      <c r="AB1082" s="9">
        <f t="shared" ca="1" si="80"/>
        <v>374</v>
      </c>
      <c r="AC1082" s="9" t="str">
        <f t="shared" ca="1" si="81"/>
        <v>Above 1 Year</v>
      </c>
      <c r="AD1082" s="9" t="str">
        <f t="shared" ca="1" si="82"/>
        <v/>
      </c>
      <c r="AE1082" s="9" t="str">
        <f t="shared" ca="1" si="83"/>
        <v/>
      </c>
      <c r="AF1082" s="97"/>
      <c r="AG1082" s="97" t="s">
        <v>5018</v>
      </c>
      <c r="AH1082" s="97" t="str">
        <f t="shared" ca="1" si="84"/>
        <v>Above 1 Year</v>
      </c>
    </row>
    <row r="1083" spans="1:34" s="24" customFormat="1" ht="25.5" customHeight="1" x14ac:dyDescent="0.25">
      <c r="A1083" s="96">
        <v>1082</v>
      </c>
      <c r="B1083" s="61" t="s">
        <v>2808</v>
      </c>
      <c r="C1083" s="97" t="s">
        <v>41</v>
      </c>
      <c r="D1083" s="99" t="s">
        <v>2686</v>
      </c>
      <c r="E1083" s="99" t="s">
        <v>79</v>
      </c>
      <c r="F1083" s="99" t="s">
        <v>2381</v>
      </c>
      <c r="G1083" s="100" t="s">
        <v>2494</v>
      </c>
      <c r="H1083" s="101">
        <v>45937</v>
      </c>
      <c r="I1083" s="100" t="s">
        <v>232</v>
      </c>
      <c r="J1083" s="100">
        <v>2025</v>
      </c>
      <c r="K1083" s="102" t="s">
        <v>94</v>
      </c>
      <c r="L1083" s="99" t="s">
        <v>1599</v>
      </c>
      <c r="M1083" s="99" t="s">
        <v>94</v>
      </c>
      <c r="N1083" s="100" t="s">
        <v>31</v>
      </c>
      <c r="O1083" s="99" t="s">
        <v>32</v>
      </c>
      <c r="P1083" s="101"/>
      <c r="Q1083" s="100"/>
      <c r="R1083" s="100"/>
      <c r="S1083" s="96" t="s">
        <v>3196</v>
      </c>
      <c r="T1083" s="100"/>
      <c r="U1083" s="99"/>
      <c r="V1083" s="99"/>
      <c r="W1083" s="104" t="s">
        <v>172</v>
      </c>
      <c r="X1083" s="104" t="s">
        <v>172</v>
      </c>
      <c r="Y1083" s="98">
        <v>45991</v>
      </c>
      <c r="Z1083" s="99" t="s">
        <v>2524</v>
      </c>
      <c r="AA1083" s="100" t="s">
        <v>34</v>
      </c>
      <c r="AB1083" s="9">
        <f t="shared" ca="1" si="80"/>
        <v>374</v>
      </c>
      <c r="AC1083" s="9" t="str">
        <f t="shared" ca="1" si="81"/>
        <v>Above 1 Year</v>
      </c>
      <c r="AD1083" s="9">
        <f t="shared" ca="1" si="82"/>
        <v>320</v>
      </c>
      <c r="AE1083" s="9" t="str">
        <f t="shared" ca="1" si="83"/>
        <v>Above 6 Months</v>
      </c>
      <c r="AF1083" s="100"/>
      <c r="AG1083" s="97" t="s">
        <v>5019</v>
      </c>
      <c r="AH1083" s="97" t="str">
        <f t="shared" ca="1" si="84"/>
        <v>Above 1 Year</v>
      </c>
    </row>
    <row r="1084" spans="1:34" s="24" customFormat="1" ht="25.5" customHeight="1" x14ac:dyDescent="0.25">
      <c r="A1084" s="96">
        <v>1083</v>
      </c>
      <c r="B1084" s="61" t="s">
        <v>2660</v>
      </c>
      <c r="C1084" s="97" t="s">
        <v>46</v>
      </c>
      <c r="D1084" s="97" t="s">
        <v>2665</v>
      </c>
      <c r="E1084" s="97" t="s">
        <v>47</v>
      </c>
      <c r="F1084" s="97" t="s">
        <v>2078</v>
      </c>
      <c r="G1084" s="96" t="s">
        <v>1381</v>
      </c>
      <c r="H1084" s="98">
        <v>45940</v>
      </c>
      <c r="I1084" s="96" t="s">
        <v>232</v>
      </c>
      <c r="J1084" s="96">
        <v>2025</v>
      </c>
      <c r="K1084" s="97" t="s">
        <v>80</v>
      </c>
      <c r="L1084" s="97"/>
      <c r="M1084" s="97" t="s">
        <v>154</v>
      </c>
      <c r="N1084" s="96" t="s">
        <v>31</v>
      </c>
      <c r="O1084" s="97" t="s">
        <v>32</v>
      </c>
      <c r="P1084" s="98">
        <v>45957</v>
      </c>
      <c r="Q1084" s="96"/>
      <c r="R1084" s="96"/>
      <c r="S1084" s="96" t="s">
        <v>3196</v>
      </c>
      <c r="T1084" s="96"/>
      <c r="U1084" s="97"/>
      <c r="V1084" s="97"/>
      <c r="W1084" s="104" t="s">
        <v>33</v>
      </c>
      <c r="X1084" s="104" t="s">
        <v>33</v>
      </c>
      <c r="Y1084" s="98">
        <v>45957</v>
      </c>
      <c r="Z1084" s="97" t="s">
        <v>2526</v>
      </c>
      <c r="AA1084" s="96" t="s">
        <v>34</v>
      </c>
      <c r="AB1084" s="9">
        <f t="shared" ca="1" si="80"/>
        <v>371</v>
      </c>
      <c r="AC1084" s="9" t="str">
        <f t="shared" ca="1" si="81"/>
        <v>Above 1 Year</v>
      </c>
      <c r="AD1084" s="9">
        <f t="shared" ca="1" si="82"/>
        <v>354</v>
      </c>
      <c r="AE1084" s="9" t="str">
        <f t="shared" ca="1" si="83"/>
        <v>Above 6 Months</v>
      </c>
      <c r="AF1084" s="97"/>
      <c r="AG1084" s="97" t="s">
        <v>5020</v>
      </c>
      <c r="AH1084" s="97" t="str">
        <f t="shared" si="84"/>
        <v/>
      </c>
    </row>
    <row r="1085" spans="1:34" s="24" customFormat="1" ht="25.5" customHeight="1" x14ac:dyDescent="0.25">
      <c r="A1085" s="96">
        <v>1084</v>
      </c>
      <c r="B1085" s="61" t="s">
        <v>2808</v>
      </c>
      <c r="C1085" s="97" t="s">
        <v>185</v>
      </c>
      <c r="D1085" s="97" t="s">
        <v>2693</v>
      </c>
      <c r="E1085" s="97" t="s">
        <v>73</v>
      </c>
      <c r="F1085" s="97" t="s">
        <v>2119</v>
      </c>
      <c r="G1085" s="96" t="s">
        <v>2499</v>
      </c>
      <c r="H1085" s="98">
        <v>45940</v>
      </c>
      <c r="I1085" s="96" t="s">
        <v>232</v>
      </c>
      <c r="J1085" s="96">
        <v>2025</v>
      </c>
      <c r="K1085" s="97" t="s">
        <v>115</v>
      </c>
      <c r="L1085" s="97"/>
      <c r="M1085" s="97" t="s">
        <v>154</v>
      </c>
      <c r="N1085" s="96" t="s">
        <v>31</v>
      </c>
      <c r="O1085" s="97" t="s">
        <v>32</v>
      </c>
      <c r="P1085" s="98"/>
      <c r="Q1085" s="96"/>
      <c r="R1085" s="96"/>
      <c r="S1085" s="96" t="s">
        <v>3196</v>
      </c>
      <c r="T1085" s="96"/>
      <c r="U1085" s="97"/>
      <c r="V1085" s="97"/>
      <c r="W1085" s="104" t="s">
        <v>141</v>
      </c>
      <c r="X1085" s="104" t="s">
        <v>33</v>
      </c>
      <c r="Y1085" s="98">
        <v>46300</v>
      </c>
      <c r="Z1085" s="97" t="s">
        <v>2525</v>
      </c>
      <c r="AA1085" s="96" t="s">
        <v>34</v>
      </c>
      <c r="AB1085" s="9">
        <f t="shared" ca="1" si="80"/>
        <v>371</v>
      </c>
      <c r="AC1085" s="9" t="str">
        <f t="shared" ca="1" si="81"/>
        <v>Above 1 Year</v>
      </c>
      <c r="AD1085" s="9">
        <f t="shared" ca="1" si="82"/>
        <v>11</v>
      </c>
      <c r="AE1085" s="9" t="str">
        <f t="shared" ca="1" si="83"/>
        <v>Below 45 Days</v>
      </c>
      <c r="AF1085" s="97"/>
      <c r="AG1085" s="97" t="s">
        <v>5021</v>
      </c>
      <c r="AH1085" s="97" t="str">
        <f t="shared" si="84"/>
        <v/>
      </c>
    </row>
    <row r="1086" spans="1:34" s="24" customFormat="1" ht="25.5" customHeight="1" x14ac:dyDescent="0.25">
      <c r="A1086" s="96">
        <v>1085</v>
      </c>
      <c r="B1086" s="61" t="s">
        <v>2660</v>
      </c>
      <c r="C1086" s="97" t="s">
        <v>183</v>
      </c>
      <c r="D1086" s="97" t="s">
        <v>2710</v>
      </c>
      <c r="E1086" s="97" t="s">
        <v>61</v>
      </c>
      <c r="F1086" s="97" t="s">
        <v>1922</v>
      </c>
      <c r="G1086" s="96" t="s">
        <v>227</v>
      </c>
      <c r="H1086" s="98">
        <v>45941</v>
      </c>
      <c r="I1086" s="96" t="s">
        <v>232</v>
      </c>
      <c r="J1086" s="96">
        <v>2025</v>
      </c>
      <c r="K1086" s="97" t="s">
        <v>59</v>
      </c>
      <c r="L1086" s="97" t="s">
        <v>228</v>
      </c>
      <c r="M1086" s="97" t="s">
        <v>59</v>
      </c>
      <c r="N1086" s="96" t="s">
        <v>60</v>
      </c>
      <c r="O1086" s="97" t="s">
        <v>32</v>
      </c>
      <c r="P1086" s="98"/>
      <c r="Q1086" s="96"/>
      <c r="R1086" s="96"/>
      <c r="S1086" s="96" t="s">
        <v>3196</v>
      </c>
      <c r="T1086" s="96"/>
      <c r="U1086" s="97"/>
      <c r="V1086" s="97"/>
      <c r="W1086" s="104" t="s">
        <v>112</v>
      </c>
      <c r="X1086" s="104" t="s">
        <v>112</v>
      </c>
      <c r="Y1086" s="98"/>
      <c r="Z1086" s="97" t="s">
        <v>2527</v>
      </c>
      <c r="AA1086" s="96" t="s">
        <v>34</v>
      </c>
      <c r="AB1086" s="9">
        <f t="shared" ca="1" si="80"/>
        <v>370</v>
      </c>
      <c r="AC1086" s="9" t="str">
        <f t="shared" ca="1" si="81"/>
        <v>Above 1 Year</v>
      </c>
      <c r="AD1086" s="9" t="str">
        <f t="shared" ca="1" si="82"/>
        <v/>
      </c>
      <c r="AE1086" s="9" t="str">
        <f t="shared" ca="1" si="83"/>
        <v/>
      </c>
      <c r="AF1086" s="97"/>
      <c r="AG1086" s="97" t="s">
        <v>5022</v>
      </c>
      <c r="AH1086" s="97" t="str">
        <f t="shared" ca="1" si="84"/>
        <v>Above 1 Year</v>
      </c>
    </row>
    <row r="1087" spans="1:34" s="24" customFormat="1" ht="25.5" customHeight="1" x14ac:dyDescent="0.25">
      <c r="A1087" s="96">
        <v>1086</v>
      </c>
      <c r="B1087" s="61" t="s">
        <v>2660</v>
      </c>
      <c r="C1087" s="97" t="s">
        <v>46</v>
      </c>
      <c r="D1087" s="97" t="s">
        <v>2670</v>
      </c>
      <c r="E1087" s="97" t="s">
        <v>109</v>
      </c>
      <c r="F1087" s="97" t="s">
        <v>1744</v>
      </c>
      <c r="G1087" s="96" t="s">
        <v>1354</v>
      </c>
      <c r="H1087" s="98">
        <v>45943</v>
      </c>
      <c r="I1087" s="96" t="s">
        <v>232</v>
      </c>
      <c r="J1087" s="96">
        <v>2025</v>
      </c>
      <c r="K1087" s="97" t="s">
        <v>103</v>
      </c>
      <c r="L1087" s="97"/>
      <c r="M1087" s="97" t="s">
        <v>49</v>
      </c>
      <c r="N1087" s="96" t="s">
        <v>31</v>
      </c>
      <c r="O1087" s="97" t="s">
        <v>32</v>
      </c>
      <c r="P1087" s="98"/>
      <c r="Q1087" s="96"/>
      <c r="R1087" s="96"/>
      <c r="S1087" s="96" t="s">
        <v>7126</v>
      </c>
      <c r="T1087" s="96"/>
      <c r="U1087" s="97"/>
      <c r="V1087" s="97"/>
      <c r="W1087" s="104" t="s">
        <v>112</v>
      </c>
      <c r="X1087" s="104" t="s">
        <v>2923</v>
      </c>
      <c r="Y1087" s="98"/>
      <c r="Z1087" s="97" t="s">
        <v>2531</v>
      </c>
      <c r="AA1087" s="96" t="s">
        <v>34</v>
      </c>
      <c r="AB1087" s="9" t="str">
        <f t="shared" ca="1" si="80"/>
        <v/>
      </c>
      <c r="AC1087" s="9" t="str">
        <f t="shared" si="81"/>
        <v/>
      </c>
      <c r="AD1087" s="9" t="str">
        <f t="shared" ca="1" si="82"/>
        <v/>
      </c>
      <c r="AE1087" s="9" t="str">
        <f t="shared" ca="1" si="83"/>
        <v/>
      </c>
      <c r="AF1087" s="97"/>
      <c r="AG1087" s="97" t="s">
        <v>5023</v>
      </c>
      <c r="AH1087" s="97" t="str">
        <f t="shared" si="84"/>
        <v/>
      </c>
    </row>
    <row r="1088" spans="1:34" s="24" customFormat="1" ht="25.5" customHeight="1" x14ac:dyDescent="0.25">
      <c r="A1088" s="96">
        <v>1087</v>
      </c>
      <c r="B1088" s="61" t="s">
        <v>2810</v>
      </c>
      <c r="C1088" s="97">
        <v>0</v>
      </c>
      <c r="D1088" s="97" t="s">
        <v>2688</v>
      </c>
      <c r="E1088" s="97" t="s">
        <v>68</v>
      </c>
      <c r="F1088" s="97" t="s">
        <v>2493</v>
      </c>
      <c r="G1088" s="96" t="s">
        <v>2500</v>
      </c>
      <c r="H1088" s="98">
        <v>45943</v>
      </c>
      <c r="I1088" s="96" t="s">
        <v>232</v>
      </c>
      <c r="J1088" s="96">
        <v>2025</v>
      </c>
      <c r="K1088" s="97" t="s">
        <v>39</v>
      </c>
      <c r="L1088" s="97"/>
      <c r="M1088" s="97" t="s">
        <v>39</v>
      </c>
      <c r="N1088" s="96" t="s">
        <v>31</v>
      </c>
      <c r="O1088" s="97" t="s">
        <v>32</v>
      </c>
      <c r="P1088" s="98"/>
      <c r="Q1088" s="96"/>
      <c r="R1088" s="96"/>
      <c r="S1088" s="96" t="s">
        <v>3196</v>
      </c>
      <c r="T1088" s="96"/>
      <c r="U1088" s="97"/>
      <c r="V1088" s="97"/>
      <c r="W1088" s="104" t="s">
        <v>50</v>
      </c>
      <c r="X1088" s="104" t="s">
        <v>50</v>
      </c>
      <c r="Y1088" s="98"/>
      <c r="Z1088" s="97" t="s">
        <v>2528</v>
      </c>
      <c r="AA1088" s="96" t="s">
        <v>34</v>
      </c>
      <c r="AB1088" s="9">
        <f t="shared" ca="1" si="80"/>
        <v>368</v>
      </c>
      <c r="AC1088" s="9" t="str">
        <f t="shared" ca="1" si="81"/>
        <v>Above 1 Year</v>
      </c>
      <c r="AD1088" s="9" t="str">
        <f t="shared" ca="1" si="82"/>
        <v/>
      </c>
      <c r="AE1088" s="9" t="str">
        <f t="shared" ca="1" si="83"/>
        <v/>
      </c>
      <c r="AF1088" s="97"/>
      <c r="AG1088" s="97" t="s">
        <v>5024</v>
      </c>
      <c r="AH1088" s="97" t="str">
        <f t="shared" ca="1" si="84"/>
        <v>Above 1 Year</v>
      </c>
    </row>
    <row r="1089" spans="1:34" s="24" customFormat="1" ht="25.5" customHeight="1" x14ac:dyDescent="0.25">
      <c r="A1089" s="96">
        <v>1088</v>
      </c>
      <c r="B1089" s="61" t="s">
        <v>2810</v>
      </c>
      <c r="C1089" s="97">
        <v>0</v>
      </c>
      <c r="D1089" s="99" t="s">
        <v>2688</v>
      </c>
      <c r="E1089" s="99" t="s">
        <v>68</v>
      </c>
      <c r="F1089" s="99" t="s">
        <v>2495</v>
      </c>
      <c r="G1089" s="100" t="s">
        <v>1016</v>
      </c>
      <c r="H1089" s="101">
        <v>45943</v>
      </c>
      <c r="I1089" s="100" t="s">
        <v>232</v>
      </c>
      <c r="J1089" s="100">
        <v>2025</v>
      </c>
      <c r="K1089" s="102" t="s">
        <v>48</v>
      </c>
      <c r="L1089" s="99"/>
      <c r="M1089" s="99" t="s">
        <v>49</v>
      </c>
      <c r="N1089" s="100" t="s">
        <v>31</v>
      </c>
      <c r="O1089" s="99" t="s">
        <v>32</v>
      </c>
      <c r="P1089" s="101"/>
      <c r="Q1089" s="100"/>
      <c r="R1089" s="100"/>
      <c r="S1089" s="96" t="s">
        <v>3196</v>
      </c>
      <c r="T1089" s="100"/>
      <c r="U1089" s="99"/>
      <c r="V1089" s="99"/>
      <c r="W1089" s="104" t="s">
        <v>177</v>
      </c>
      <c r="X1089" s="104" t="s">
        <v>177</v>
      </c>
      <c r="Y1089" s="98">
        <v>46251</v>
      </c>
      <c r="Z1089" s="99" t="s">
        <v>2529</v>
      </c>
      <c r="AA1089" s="100" t="s">
        <v>34</v>
      </c>
      <c r="AB1089" s="9">
        <f t="shared" ca="1" si="80"/>
        <v>368</v>
      </c>
      <c r="AC1089" s="9" t="str">
        <f t="shared" ca="1" si="81"/>
        <v>Above 1 Year</v>
      </c>
      <c r="AD1089" s="9">
        <f t="shared" ca="1" si="82"/>
        <v>60</v>
      </c>
      <c r="AE1089" s="9" t="str">
        <f t="shared" ca="1" si="83"/>
        <v>45 to 60 Days</v>
      </c>
      <c r="AF1089" s="100"/>
      <c r="AG1089" s="97" t="s">
        <v>5025</v>
      </c>
      <c r="AH1089" s="97" t="str">
        <f t="shared" ca="1" si="84"/>
        <v>Above 1 Year</v>
      </c>
    </row>
    <row r="1090" spans="1:34" s="24" customFormat="1" ht="25.5" customHeight="1" x14ac:dyDescent="0.25">
      <c r="A1090" s="96">
        <v>1089</v>
      </c>
      <c r="B1090" s="61" t="s">
        <v>2810</v>
      </c>
      <c r="C1090" s="97">
        <v>0</v>
      </c>
      <c r="D1090" s="99" t="s">
        <v>2688</v>
      </c>
      <c r="E1090" s="99" t="s">
        <v>68</v>
      </c>
      <c r="F1090" s="99" t="s">
        <v>2496</v>
      </c>
      <c r="G1090" s="100" t="s">
        <v>1027</v>
      </c>
      <c r="H1090" s="101">
        <v>45943</v>
      </c>
      <c r="I1090" s="100" t="s">
        <v>232</v>
      </c>
      <c r="J1090" s="100">
        <v>2025</v>
      </c>
      <c r="K1090" s="102" t="s">
        <v>48</v>
      </c>
      <c r="L1090" s="99"/>
      <c r="M1090" s="99" t="s">
        <v>49</v>
      </c>
      <c r="N1090" s="100" t="s">
        <v>31</v>
      </c>
      <c r="O1090" s="99" t="s">
        <v>32</v>
      </c>
      <c r="P1090" s="101"/>
      <c r="Q1090" s="100"/>
      <c r="R1090" s="100"/>
      <c r="S1090" s="96" t="s">
        <v>3196</v>
      </c>
      <c r="T1090" s="100"/>
      <c r="U1090" s="99"/>
      <c r="V1090" s="99"/>
      <c r="W1090" s="104" t="s">
        <v>112</v>
      </c>
      <c r="X1090" s="104" t="s">
        <v>112</v>
      </c>
      <c r="Y1090" s="98"/>
      <c r="Z1090" s="99" t="s">
        <v>2530</v>
      </c>
      <c r="AA1090" s="100" t="s">
        <v>34</v>
      </c>
      <c r="AB1090" s="9">
        <f t="shared" ref="AB1090:AB1153" ca="1" si="85">IF(S1090="UI",DATEDIF(H1090,TODAY(),"D"),"")</f>
        <v>368</v>
      </c>
      <c r="AC1090" s="9" t="str">
        <f t="shared" ref="AC1090:AC1153" ca="1" si="86">IF(S1090="UI",IF(AB1090&gt;365,"Above 1 Year",IF(AND(AB1090&lt;=365,AB1090&gt;180),"Above 6 Months",IF(AND(AB1090&lt;=180,AB1090&gt;90),"Above 3 Months",IF(AND(AB1090&lt;=90,AB1090&gt;60),"Above 60 Days",IF(AND(AB1090&lt;=60,AB1090&gt;45),"45 to 60 Days","Below 45 Days"))))),"")</f>
        <v>Above 1 Year</v>
      </c>
      <c r="AD1090" s="9" t="str">
        <f t="shared" ref="AD1090:AD1153" ca="1" si="87">IF(Y1090&lt;&gt;"",DATEDIF(Y1090,TODAY(),"D"),"")</f>
        <v/>
      </c>
      <c r="AE1090" s="9" t="str">
        <f t="shared" ref="AE1090:AE1153" ca="1" si="88">IF(AD1090&lt;&gt;"",IF(AD1090&gt;365,"Above 1 Year",IF(AND(AD1090&lt;=365,AD1090&gt;180),"Above 6 Months",IF(AND(AD1090&lt;=180,AD1090&gt;90),"Above 3 Months",IF(AND(AD1090&lt;=90,AD1090&gt;60),"Above 60 Days",IF(AND(AD1090&lt;=60,AD1090&gt;45),"45 to 60 Days","Below 45 Days"))))),"")</f>
        <v/>
      </c>
      <c r="AF1090" s="100"/>
      <c r="AG1090" s="97" t="s">
        <v>5026</v>
      </c>
      <c r="AH1090" s="97" t="str">
        <f t="shared" ca="1" si="84"/>
        <v>Above 1 Year</v>
      </c>
    </row>
    <row r="1091" spans="1:34" s="24" customFormat="1" ht="25.5" customHeight="1" x14ac:dyDescent="0.25">
      <c r="A1091" s="96">
        <v>1090</v>
      </c>
      <c r="B1091" s="61" t="s">
        <v>2810</v>
      </c>
      <c r="C1091" s="97" t="s">
        <v>186</v>
      </c>
      <c r="D1091" s="97" t="s">
        <v>3035</v>
      </c>
      <c r="E1091" s="97" t="s">
        <v>65</v>
      </c>
      <c r="F1091" s="97" t="s">
        <v>1951</v>
      </c>
      <c r="G1091" s="96" t="s">
        <v>901</v>
      </c>
      <c r="H1091" s="98">
        <v>45944</v>
      </c>
      <c r="I1091" s="96" t="s">
        <v>232</v>
      </c>
      <c r="J1091" s="96">
        <v>2025</v>
      </c>
      <c r="K1091" s="97" t="s">
        <v>116</v>
      </c>
      <c r="L1091" s="97"/>
      <c r="M1091" s="97" t="s">
        <v>116</v>
      </c>
      <c r="N1091" s="96" t="s">
        <v>116</v>
      </c>
      <c r="O1091" s="97" t="s">
        <v>32</v>
      </c>
      <c r="P1091" s="98"/>
      <c r="Q1091" s="96"/>
      <c r="R1091" s="96"/>
      <c r="S1091" s="96" t="s">
        <v>3196</v>
      </c>
      <c r="T1091" s="96"/>
      <c r="U1091" s="97"/>
      <c r="V1091" s="97"/>
      <c r="W1091" s="104" t="s">
        <v>50</v>
      </c>
      <c r="X1091" s="104" t="s">
        <v>50</v>
      </c>
      <c r="Y1091" s="98"/>
      <c r="Z1091" s="97" t="s">
        <v>2533</v>
      </c>
      <c r="AA1091" s="96" t="s">
        <v>34</v>
      </c>
      <c r="AB1091" s="9">
        <f t="shared" ca="1" si="85"/>
        <v>367</v>
      </c>
      <c r="AC1091" s="9" t="str">
        <f t="shared" ca="1" si="86"/>
        <v>Above 1 Year</v>
      </c>
      <c r="AD1091" s="9" t="str">
        <f t="shared" ca="1" si="87"/>
        <v/>
      </c>
      <c r="AE1091" s="9" t="str">
        <f t="shared" ca="1" si="88"/>
        <v/>
      </c>
      <c r="AF1091" s="97"/>
      <c r="AG1091" s="97" t="s">
        <v>5027</v>
      </c>
      <c r="AH1091" s="97" t="str">
        <f t="shared" ref="AH1091:AH1154" ca="1" si="89">IF(X1091="SC/PRC/CC No. Awaited","",AC1091)</f>
        <v>Above 1 Year</v>
      </c>
    </row>
    <row r="1092" spans="1:34" s="24" customFormat="1" ht="25.5" customHeight="1" x14ac:dyDescent="0.25">
      <c r="A1092" s="96">
        <v>1091</v>
      </c>
      <c r="B1092" s="61" t="s">
        <v>2810</v>
      </c>
      <c r="C1092" s="97">
        <v>0</v>
      </c>
      <c r="D1092" s="97" t="s">
        <v>2688</v>
      </c>
      <c r="E1092" s="97" t="s">
        <v>68</v>
      </c>
      <c r="F1092" s="97" t="s">
        <v>2498</v>
      </c>
      <c r="G1092" s="96" t="s">
        <v>2501</v>
      </c>
      <c r="H1092" s="98">
        <v>45944</v>
      </c>
      <c r="I1092" s="96" t="s">
        <v>232</v>
      </c>
      <c r="J1092" s="96">
        <v>2025</v>
      </c>
      <c r="K1092" s="97" t="s">
        <v>115</v>
      </c>
      <c r="L1092" s="97"/>
      <c r="M1092" s="97" t="s">
        <v>154</v>
      </c>
      <c r="N1092" s="96" t="s">
        <v>31</v>
      </c>
      <c r="O1092" s="97" t="s">
        <v>32</v>
      </c>
      <c r="P1092" s="98"/>
      <c r="Q1092" s="96"/>
      <c r="R1092" s="96"/>
      <c r="S1092" s="96" t="s">
        <v>3196</v>
      </c>
      <c r="T1092" s="96"/>
      <c r="U1092" s="97"/>
      <c r="V1092" s="97"/>
      <c r="W1092" s="104" t="s">
        <v>50</v>
      </c>
      <c r="X1092" s="104" t="s">
        <v>50</v>
      </c>
      <c r="Y1092" s="98"/>
      <c r="Z1092" s="97" t="s">
        <v>2532</v>
      </c>
      <c r="AA1092" s="96" t="s">
        <v>34</v>
      </c>
      <c r="AB1092" s="9">
        <f t="shared" ca="1" si="85"/>
        <v>367</v>
      </c>
      <c r="AC1092" s="9" t="str">
        <f t="shared" ca="1" si="86"/>
        <v>Above 1 Year</v>
      </c>
      <c r="AD1092" s="9" t="str">
        <f t="shared" ca="1" si="87"/>
        <v/>
      </c>
      <c r="AE1092" s="9" t="str">
        <f t="shared" ca="1" si="88"/>
        <v/>
      </c>
      <c r="AF1092" s="97"/>
      <c r="AG1092" s="97" t="s">
        <v>5028</v>
      </c>
      <c r="AH1092" s="97" t="str">
        <f t="shared" ca="1" si="89"/>
        <v>Above 1 Year</v>
      </c>
    </row>
    <row r="1093" spans="1:34" s="24" customFormat="1" ht="25.5" customHeight="1" x14ac:dyDescent="0.25">
      <c r="A1093" s="96">
        <v>1092</v>
      </c>
      <c r="B1093" s="61" t="s">
        <v>2660</v>
      </c>
      <c r="C1093" s="97" t="s">
        <v>37</v>
      </c>
      <c r="D1093" s="97" t="s">
        <v>2672</v>
      </c>
      <c r="E1093" s="97" t="s">
        <v>38</v>
      </c>
      <c r="F1093" s="97" t="s">
        <v>2335</v>
      </c>
      <c r="G1093" s="96" t="s">
        <v>901</v>
      </c>
      <c r="H1093" s="98">
        <v>45945</v>
      </c>
      <c r="I1093" s="96" t="s">
        <v>232</v>
      </c>
      <c r="J1093" s="96">
        <v>2025</v>
      </c>
      <c r="K1093" s="97" t="s">
        <v>116</v>
      </c>
      <c r="L1093" s="97"/>
      <c r="M1093" s="97" t="s">
        <v>116</v>
      </c>
      <c r="N1093" s="96" t="s">
        <v>116</v>
      </c>
      <c r="O1093" s="97" t="s">
        <v>32</v>
      </c>
      <c r="P1093" s="98"/>
      <c r="Q1093" s="96"/>
      <c r="R1093" s="96"/>
      <c r="S1093" s="96" t="s">
        <v>3196</v>
      </c>
      <c r="T1093" s="96"/>
      <c r="U1093" s="97"/>
      <c r="V1093" s="97"/>
      <c r="W1093" s="104" t="s">
        <v>50</v>
      </c>
      <c r="X1093" s="104" t="s">
        <v>50</v>
      </c>
      <c r="Y1093" s="98"/>
      <c r="Z1093" s="97" t="s">
        <v>2536</v>
      </c>
      <c r="AA1093" s="96" t="s">
        <v>34</v>
      </c>
      <c r="AB1093" s="9">
        <f t="shared" ca="1" si="85"/>
        <v>366</v>
      </c>
      <c r="AC1093" s="9" t="str">
        <f t="shared" ca="1" si="86"/>
        <v>Above 1 Year</v>
      </c>
      <c r="AD1093" s="9" t="str">
        <f t="shared" ca="1" si="87"/>
        <v/>
      </c>
      <c r="AE1093" s="9" t="str">
        <f t="shared" ca="1" si="88"/>
        <v/>
      </c>
      <c r="AF1093" s="97"/>
      <c r="AG1093" s="97" t="s">
        <v>5029</v>
      </c>
      <c r="AH1093" s="97" t="str">
        <f t="shared" ca="1" si="89"/>
        <v>Above 1 Year</v>
      </c>
    </row>
    <row r="1094" spans="1:34" s="24" customFormat="1" ht="25.5" customHeight="1" x14ac:dyDescent="0.25">
      <c r="A1094" s="96">
        <v>1093</v>
      </c>
      <c r="B1094" s="61" t="s">
        <v>2810</v>
      </c>
      <c r="C1094" s="97">
        <v>0</v>
      </c>
      <c r="D1094" s="97" t="s">
        <v>2688</v>
      </c>
      <c r="E1094" s="97" t="s">
        <v>68</v>
      </c>
      <c r="F1094" s="97" t="s">
        <v>2497</v>
      </c>
      <c r="G1094" s="96" t="s">
        <v>2502</v>
      </c>
      <c r="H1094" s="98">
        <v>45945</v>
      </c>
      <c r="I1094" s="96" t="s">
        <v>232</v>
      </c>
      <c r="J1094" s="96">
        <v>2025</v>
      </c>
      <c r="K1094" s="97" t="s">
        <v>39</v>
      </c>
      <c r="L1094" s="97"/>
      <c r="M1094" s="97" t="s">
        <v>39</v>
      </c>
      <c r="N1094" s="96" t="s">
        <v>31</v>
      </c>
      <c r="O1094" s="97" t="s">
        <v>32</v>
      </c>
      <c r="P1094" s="98"/>
      <c r="Q1094" s="96"/>
      <c r="R1094" s="96"/>
      <c r="S1094" s="96" t="s">
        <v>3196</v>
      </c>
      <c r="T1094" s="96"/>
      <c r="U1094" s="97"/>
      <c r="V1094" s="97"/>
      <c r="W1094" s="104" t="s">
        <v>50</v>
      </c>
      <c r="X1094" s="104" t="s">
        <v>50</v>
      </c>
      <c r="Y1094" s="98"/>
      <c r="Z1094" s="97" t="s">
        <v>2534</v>
      </c>
      <c r="AA1094" s="96" t="s">
        <v>34</v>
      </c>
      <c r="AB1094" s="9">
        <f t="shared" ca="1" si="85"/>
        <v>366</v>
      </c>
      <c r="AC1094" s="9" t="str">
        <f t="shared" ca="1" si="86"/>
        <v>Above 1 Year</v>
      </c>
      <c r="AD1094" s="9" t="str">
        <f t="shared" ca="1" si="87"/>
        <v/>
      </c>
      <c r="AE1094" s="9" t="str">
        <f t="shared" ca="1" si="88"/>
        <v/>
      </c>
      <c r="AF1094" s="97"/>
      <c r="AG1094" s="97" t="s">
        <v>5030</v>
      </c>
      <c r="AH1094" s="97" t="str">
        <f t="shared" ca="1" si="89"/>
        <v>Above 1 Year</v>
      </c>
    </row>
    <row r="1095" spans="1:34" s="24" customFormat="1" ht="25.5" customHeight="1" x14ac:dyDescent="0.25">
      <c r="A1095" s="96">
        <v>1094</v>
      </c>
      <c r="B1095" s="61" t="s">
        <v>2808</v>
      </c>
      <c r="C1095" s="97" t="s">
        <v>2661</v>
      </c>
      <c r="D1095" s="97" t="s">
        <v>2706</v>
      </c>
      <c r="E1095" s="97" t="s">
        <v>95</v>
      </c>
      <c r="F1095" s="97" t="s">
        <v>2110</v>
      </c>
      <c r="G1095" s="96" t="s">
        <v>600</v>
      </c>
      <c r="H1095" s="98">
        <v>45945</v>
      </c>
      <c r="I1095" s="96" t="s">
        <v>232</v>
      </c>
      <c r="J1095" s="96">
        <v>2025</v>
      </c>
      <c r="K1095" s="97" t="s">
        <v>48</v>
      </c>
      <c r="L1095" s="97"/>
      <c r="M1095" s="97" t="s">
        <v>49</v>
      </c>
      <c r="N1095" s="96" t="s">
        <v>31</v>
      </c>
      <c r="O1095" s="97" t="s">
        <v>32</v>
      </c>
      <c r="P1095" s="98"/>
      <c r="Q1095" s="96"/>
      <c r="R1095" s="96"/>
      <c r="S1095" s="96" t="s">
        <v>3196</v>
      </c>
      <c r="T1095" s="96"/>
      <c r="U1095" s="97"/>
      <c r="V1095" s="97"/>
      <c r="W1095" s="104" t="s">
        <v>112</v>
      </c>
      <c r="X1095" s="104" t="s">
        <v>112</v>
      </c>
      <c r="Y1095" s="98"/>
      <c r="Z1095" s="97" t="s">
        <v>2535</v>
      </c>
      <c r="AA1095" s="96" t="s">
        <v>34</v>
      </c>
      <c r="AB1095" s="9">
        <f t="shared" ca="1" si="85"/>
        <v>366</v>
      </c>
      <c r="AC1095" s="9" t="str">
        <f t="shared" ca="1" si="86"/>
        <v>Above 1 Year</v>
      </c>
      <c r="AD1095" s="9" t="str">
        <f t="shared" ca="1" si="87"/>
        <v/>
      </c>
      <c r="AE1095" s="9" t="str">
        <f t="shared" ca="1" si="88"/>
        <v/>
      </c>
      <c r="AF1095" s="97" t="s">
        <v>2513</v>
      </c>
      <c r="AG1095" s="97" t="s">
        <v>5031</v>
      </c>
      <c r="AH1095" s="97" t="str">
        <f t="shared" ca="1" si="89"/>
        <v>Above 1 Year</v>
      </c>
    </row>
    <row r="1096" spans="1:34" s="24" customFormat="1" ht="25.5" customHeight="1" x14ac:dyDescent="0.25">
      <c r="A1096" s="96">
        <v>1095</v>
      </c>
      <c r="B1096" s="61" t="s">
        <v>2808</v>
      </c>
      <c r="C1096" s="97" t="s">
        <v>57</v>
      </c>
      <c r="D1096" s="97" t="s">
        <v>2679</v>
      </c>
      <c r="E1096" s="97" t="s">
        <v>105</v>
      </c>
      <c r="F1096" s="97" t="s">
        <v>2015</v>
      </c>
      <c r="G1096" s="96" t="s">
        <v>2503</v>
      </c>
      <c r="H1096" s="98">
        <v>45946</v>
      </c>
      <c r="I1096" s="96" t="s">
        <v>232</v>
      </c>
      <c r="J1096" s="96">
        <v>2025</v>
      </c>
      <c r="K1096" s="97" t="s">
        <v>131</v>
      </c>
      <c r="L1096" s="97"/>
      <c r="M1096" s="97" t="s">
        <v>93</v>
      </c>
      <c r="N1096" s="96" t="s">
        <v>31</v>
      </c>
      <c r="O1096" s="97" t="s">
        <v>45</v>
      </c>
      <c r="P1096" s="98">
        <v>46037</v>
      </c>
      <c r="Q1096" s="96" t="s">
        <v>191</v>
      </c>
      <c r="R1096" s="96"/>
      <c r="S1096" s="96" t="s">
        <v>3196</v>
      </c>
      <c r="T1096" s="96"/>
      <c r="U1096" s="97"/>
      <c r="V1096" s="97"/>
      <c r="W1096" s="104" t="s">
        <v>2664</v>
      </c>
      <c r="X1096" s="104" t="s">
        <v>2664</v>
      </c>
      <c r="Y1096" s="98">
        <v>46037</v>
      </c>
      <c r="Z1096" s="97" t="s">
        <v>2537</v>
      </c>
      <c r="AA1096" s="96" t="s">
        <v>34</v>
      </c>
      <c r="AB1096" s="9">
        <f t="shared" ca="1" si="85"/>
        <v>365</v>
      </c>
      <c r="AC1096" s="9" t="str">
        <f t="shared" ca="1" si="86"/>
        <v>Above 6 Months</v>
      </c>
      <c r="AD1096" s="9">
        <f t="shared" ca="1" si="87"/>
        <v>274</v>
      </c>
      <c r="AE1096" s="9" t="str">
        <f t="shared" ca="1" si="88"/>
        <v>Above 6 Months</v>
      </c>
      <c r="AF1096" s="97"/>
      <c r="AG1096" s="97" t="s">
        <v>5032</v>
      </c>
      <c r="AH1096" s="97" t="str">
        <f t="shared" ca="1" si="89"/>
        <v>Above 6 Months</v>
      </c>
    </row>
    <row r="1097" spans="1:34" s="24" customFormat="1" ht="25.5" customHeight="1" x14ac:dyDescent="0.25">
      <c r="A1097" s="96">
        <v>1096</v>
      </c>
      <c r="B1097" s="61" t="s">
        <v>2660</v>
      </c>
      <c r="C1097" s="97" t="s">
        <v>37</v>
      </c>
      <c r="D1097" s="97" t="s">
        <v>2683</v>
      </c>
      <c r="E1097" s="97" t="s">
        <v>90</v>
      </c>
      <c r="F1097" s="97" t="s">
        <v>2233</v>
      </c>
      <c r="G1097" s="96" t="s">
        <v>1315</v>
      </c>
      <c r="H1097" s="98">
        <v>45947</v>
      </c>
      <c r="I1097" s="96" t="s">
        <v>232</v>
      </c>
      <c r="J1097" s="96">
        <v>2025</v>
      </c>
      <c r="K1097" s="97" t="s">
        <v>70</v>
      </c>
      <c r="L1097" s="97"/>
      <c r="M1097" s="97" t="s">
        <v>70</v>
      </c>
      <c r="N1097" s="96" t="s">
        <v>70</v>
      </c>
      <c r="O1097" s="97" t="s">
        <v>32</v>
      </c>
      <c r="P1097" s="98"/>
      <c r="Q1097" s="96"/>
      <c r="R1097" s="96"/>
      <c r="S1097" s="96" t="s">
        <v>7125</v>
      </c>
      <c r="T1097" s="96"/>
      <c r="U1097" s="97"/>
      <c r="V1097" s="97"/>
      <c r="W1097" s="104" t="s">
        <v>142</v>
      </c>
      <c r="X1097" s="104" t="s">
        <v>2923</v>
      </c>
      <c r="Y1097" s="98"/>
      <c r="Z1097" s="97" t="s">
        <v>2538</v>
      </c>
      <c r="AA1097" s="96" t="s">
        <v>34</v>
      </c>
      <c r="AB1097" s="9" t="str">
        <f t="shared" ca="1" si="85"/>
        <v/>
      </c>
      <c r="AC1097" s="9" t="str">
        <f t="shared" si="86"/>
        <v/>
      </c>
      <c r="AD1097" s="9" t="str">
        <f t="shared" ca="1" si="87"/>
        <v/>
      </c>
      <c r="AE1097" s="9" t="str">
        <f t="shared" ca="1" si="88"/>
        <v/>
      </c>
      <c r="AF1097" s="97"/>
      <c r="AG1097" s="97" t="s">
        <v>5033</v>
      </c>
      <c r="AH1097" s="97" t="str">
        <f t="shared" si="89"/>
        <v/>
      </c>
    </row>
    <row r="1098" spans="1:34" s="24" customFormat="1" ht="25.5" customHeight="1" x14ac:dyDescent="0.25">
      <c r="A1098" s="96">
        <v>1097</v>
      </c>
      <c r="B1098" s="61" t="s">
        <v>2810</v>
      </c>
      <c r="C1098" s="97" t="s">
        <v>62</v>
      </c>
      <c r="D1098" s="97" t="s">
        <v>2687</v>
      </c>
      <c r="E1098" s="97" t="s">
        <v>118</v>
      </c>
      <c r="F1098" s="97" t="s">
        <v>1886</v>
      </c>
      <c r="G1098" s="96" t="s">
        <v>1315</v>
      </c>
      <c r="H1098" s="98">
        <v>45948</v>
      </c>
      <c r="I1098" s="96" t="s">
        <v>232</v>
      </c>
      <c r="J1098" s="96">
        <v>2025</v>
      </c>
      <c r="K1098" s="97" t="s">
        <v>70</v>
      </c>
      <c r="L1098" s="97"/>
      <c r="M1098" s="97" t="s">
        <v>70</v>
      </c>
      <c r="N1098" s="96" t="s">
        <v>70</v>
      </c>
      <c r="O1098" s="97" t="s">
        <v>32</v>
      </c>
      <c r="P1098" s="98"/>
      <c r="Q1098" s="96"/>
      <c r="R1098" s="96"/>
      <c r="S1098" s="96" t="s">
        <v>3196</v>
      </c>
      <c r="T1098" s="96"/>
      <c r="U1098" s="97"/>
      <c r="V1098" s="97"/>
      <c r="W1098" s="104" t="s">
        <v>112</v>
      </c>
      <c r="X1098" s="104" t="s">
        <v>112</v>
      </c>
      <c r="Y1098" s="98"/>
      <c r="Z1098" s="97" t="s">
        <v>2539</v>
      </c>
      <c r="AA1098" s="96" t="s">
        <v>34</v>
      </c>
      <c r="AB1098" s="9">
        <f t="shared" ca="1" si="85"/>
        <v>363</v>
      </c>
      <c r="AC1098" s="9" t="str">
        <f t="shared" ca="1" si="86"/>
        <v>Above 6 Months</v>
      </c>
      <c r="AD1098" s="9" t="str">
        <f t="shared" ca="1" si="87"/>
        <v/>
      </c>
      <c r="AE1098" s="9" t="str">
        <f t="shared" ca="1" si="88"/>
        <v/>
      </c>
      <c r="AF1098" s="97"/>
      <c r="AG1098" s="97" t="s">
        <v>5034</v>
      </c>
      <c r="AH1098" s="97" t="str">
        <f t="shared" ca="1" si="89"/>
        <v>Above 6 Months</v>
      </c>
    </row>
    <row r="1099" spans="1:34" s="24" customFormat="1" ht="25.5" customHeight="1" x14ac:dyDescent="0.25">
      <c r="A1099" s="96">
        <v>1098</v>
      </c>
      <c r="B1099" s="61" t="s">
        <v>2810</v>
      </c>
      <c r="C1099" s="97" t="s">
        <v>97</v>
      </c>
      <c r="D1099" s="97" t="s">
        <v>2696</v>
      </c>
      <c r="E1099" s="97" t="s">
        <v>114</v>
      </c>
      <c r="F1099" s="97" t="s">
        <v>2141</v>
      </c>
      <c r="G1099" s="96" t="s">
        <v>1027</v>
      </c>
      <c r="H1099" s="98">
        <v>45950</v>
      </c>
      <c r="I1099" s="96" t="s">
        <v>232</v>
      </c>
      <c r="J1099" s="96">
        <v>2025</v>
      </c>
      <c r="K1099" s="97" t="s">
        <v>48</v>
      </c>
      <c r="L1099" s="97"/>
      <c r="M1099" s="97" t="s">
        <v>49</v>
      </c>
      <c r="N1099" s="96" t="s">
        <v>31</v>
      </c>
      <c r="O1099" s="97" t="s">
        <v>32</v>
      </c>
      <c r="P1099" s="98"/>
      <c r="Q1099" s="96"/>
      <c r="R1099" s="96"/>
      <c r="S1099" s="96" t="s">
        <v>3196</v>
      </c>
      <c r="T1099" s="96"/>
      <c r="U1099" s="97"/>
      <c r="V1099" s="97"/>
      <c r="W1099" s="104" t="s">
        <v>112</v>
      </c>
      <c r="X1099" s="104" t="s">
        <v>112</v>
      </c>
      <c r="Y1099" s="98"/>
      <c r="Z1099" s="97" t="s">
        <v>2540</v>
      </c>
      <c r="AA1099" s="96" t="s">
        <v>34</v>
      </c>
      <c r="AB1099" s="9">
        <f t="shared" ca="1" si="85"/>
        <v>361</v>
      </c>
      <c r="AC1099" s="9" t="str">
        <f t="shared" ca="1" si="86"/>
        <v>Above 6 Months</v>
      </c>
      <c r="AD1099" s="9" t="str">
        <f t="shared" ca="1" si="87"/>
        <v/>
      </c>
      <c r="AE1099" s="9" t="str">
        <f t="shared" ca="1" si="88"/>
        <v/>
      </c>
      <c r="AF1099" s="97" t="s">
        <v>2513</v>
      </c>
      <c r="AG1099" s="97" t="s">
        <v>5035</v>
      </c>
      <c r="AH1099" s="97" t="str">
        <f t="shared" ca="1" si="89"/>
        <v>Above 6 Months</v>
      </c>
    </row>
    <row r="1100" spans="1:34" s="24" customFormat="1" ht="25.5" customHeight="1" x14ac:dyDescent="0.25">
      <c r="A1100" s="96">
        <v>1099</v>
      </c>
      <c r="B1100" s="61" t="s">
        <v>2808</v>
      </c>
      <c r="C1100" s="97" t="s">
        <v>41</v>
      </c>
      <c r="D1100" s="97" t="s">
        <v>2701</v>
      </c>
      <c r="E1100" s="97" t="s">
        <v>42</v>
      </c>
      <c r="F1100" s="97" t="s">
        <v>2505</v>
      </c>
      <c r="G1100" s="96" t="s">
        <v>2457</v>
      </c>
      <c r="H1100" s="98">
        <v>45950</v>
      </c>
      <c r="I1100" s="96" t="s">
        <v>232</v>
      </c>
      <c r="J1100" s="96">
        <v>2025</v>
      </c>
      <c r="K1100" s="97" t="s">
        <v>39</v>
      </c>
      <c r="L1100" s="97"/>
      <c r="M1100" s="97" t="s">
        <v>39</v>
      </c>
      <c r="N1100" s="96" t="s">
        <v>31</v>
      </c>
      <c r="O1100" s="97" t="s">
        <v>32</v>
      </c>
      <c r="P1100" s="98"/>
      <c r="Q1100" s="96"/>
      <c r="R1100" s="96"/>
      <c r="S1100" s="96" t="s">
        <v>7126</v>
      </c>
      <c r="T1100" s="96"/>
      <c r="U1100" s="97"/>
      <c r="V1100" s="97"/>
      <c r="W1100" s="104" t="s">
        <v>33</v>
      </c>
      <c r="X1100" s="104" t="s">
        <v>2923</v>
      </c>
      <c r="Y1100" s="98"/>
      <c r="Z1100" s="97" t="s">
        <v>2541</v>
      </c>
      <c r="AA1100" s="96" t="s">
        <v>34</v>
      </c>
      <c r="AB1100" s="9" t="str">
        <f t="shared" ca="1" si="85"/>
        <v/>
      </c>
      <c r="AC1100" s="9" t="str">
        <f t="shared" si="86"/>
        <v/>
      </c>
      <c r="AD1100" s="9" t="str">
        <f t="shared" ca="1" si="87"/>
        <v/>
      </c>
      <c r="AE1100" s="9" t="str">
        <f t="shared" ca="1" si="88"/>
        <v/>
      </c>
      <c r="AF1100" s="97"/>
      <c r="AG1100" s="97" t="s">
        <v>5036</v>
      </c>
      <c r="AH1100" s="97" t="str">
        <f t="shared" si="89"/>
        <v/>
      </c>
    </row>
    <row r="1101" spans="1:34" s="24" customFormat="1" ht="25.5" customHeight="1" x14ac:dyDescent="0.25">
      <c r="A1101" s="96">
        <v>1100</v>
      </c>
      <c r="B1101" s="61" t="s">
        <v>2808</v>
      </c>
      <c r="C1101" s="97" t="s">
        <v>57</v>
      </c>
      <c r="D1101" s="97" t="s">
        <v>2698</v>
      </c>
      <c r="E1101" s="97" t="s">
        <v>58</v>
      </c>
      <c r="F1101" s="97" t="s">
        <v>1901</v>
      </c>
      <c r="G1101" s="96" t="s">
        <v>1799</v>
      </c>
      <c r="H1101" s="98">
        <v>45951</v>
      </c>
      <c r="I1101" s="96" t="s">
        <v>232</v>
      </c>
      <c r="J1101" s="96">
        <v>2025</v>
      </c>
      <c r="K1101" s="97" t="s">
        <v>53</v>
      </c>
      <c r="L1101" s="97"/>
      <c r="M1101" s="97" t="s">
        <v>54</v>
      </c>
      <c r="N1101" s="96" t="s">
        <v>31</v>
      </c>
      <c r="O1101" s="97" t="s">
        <v>32</v>
      </c>
      <c r="P1101" s="98">
        <v>46137</v>
      </c>
      <c r="Q1101" s="96"/>
      <c r="R1101" s="96"/>
      <c r="S1101" s="96" t="s">
        <v>3196</v>
      </c>
      <c r="T1101" s="96"/>
      <c r="U1101" s="97"/>
      <c r="V1101" s="97"/>
      <c r="W1101" s="104" t="s">
        <v>33</v>
      </c>
      <c r="X1101" s="104" t="s">
        <v>33</v>
      </c>
      <c r="Y1101" s="98">
        <v>46137</v>
      </c>
      <c r="Z1101" s="97" t="s">
        <v>2542</v>
      </c>
      <c r="AA1101" s="96" t="s">
        <v>34</v>
      </c>
      <c r="AB1101" s="9">
        <f t="shared" ca="1" si="85"/>
        <v>360</v>
      </c>
      <c r="AC1101" s="9" t="str">
        <f t="shared" ca="1" si="86"/>
        <v>Above 6 Months</v>
      </c>
      <c r="AD1101" s="9">
        <f t="shared" ca="1" si="87"/>
        <v>174</v>
      </c>
      <c r="AE1101" s="9" t="str">
        <f t="shared" ca="1" si="88"/>
        <v>Above 3 Months</v>
      </c>
      <c r="AF1101" s="97"/>
      <c r="AG1101" s="97" t="s">
        <v>5037</v>
      </c>
      <c r="AH1101" s="97" t="str">
        <f t="shared" si="89"/>
        <v/>
      </c>
    </row>
    <row r="1102" spans="1:34" s="24" customFormat="1" ht="25.5" customHeight="1" x14ac:dyDescent="0.25">
      <c r="A1102" s="96">
        <v>1101</v>
      </c>
      <c r="B1102" s="61" t="s">
        <v>2660</v>
      </c>
      <c r="C1102" s="97">
        <v>0</v>
      </c>
      <c r="D1102" s="97" t="s">
        <v>2711</v>
      </c>
      <c r="E1102" s="97" t="s">
        <v>28</v>
      </c>
      <c r="F1102" s="97" t="s">
        <v>2110</v>
      </c>
      <c r="G1102" s="96" t="s">
        <v>1027</v>
      </c>
      <c r="H1102" s="98">
        <v>45953</v>
      </c>
      <c r="I1102" s="96" t="s">
        <v>232</v>
      </c>
      <c r="J1102" s="96">
        <v>2025</v>
      </c>
      <c r="K1102" s="97" t="s">
        <v>48</v>
      </c>
      <c r="L1102" s="97"/>
      <c r="M1102" s="97" t="s">
        <v>49</v>
      </c>
      <c r="N1102" s="96" t="s">
        <v>31</v>
      </c>
      <c r="O1102" s="97" t="s">
        <v>32</v>
      </c>
      <c r="P1102" s="98"/>
      <c r="Q1102" s="96"/>
      <c r="R1102" s="96"/>
      <c r="S1102" s="96" t="s">
        <v>3196</v>
      </c>
      <c r="T1102" s="96"/>
      <c r="U1102" s="97"/>
      <c r="V1102" s="97"/>
      <c r="W1102" s="104" t="s">
        <v>112</v>
      </c>
      <c r="X1102" s="104" t="s">
        <v>112</v>
      </c>
      <c r="Y1102" s="98"/>
      <c r="Z1102" s="97" t="s">
        <v>2543</v>
      </c>
      <c r="AA1102" s="96" t="s">
        <v>34</v>
      </c>
      <c r="AB1102" s="9">
        <f t="shared" ca="1" si="85"/>
        <v>358</v>
      </c>
      <c r="AC1102" s="9" t="str">
        <f t="shared" ca="1" si="86"/>
        <v>Above 6 Months</v>
      </c>
      <c r="AD1102" s="9" t="str">
        <f t="shared" ca="1" si="87"/>
        <v/>
      </c>
      <c r="AE1102" s="9" t="str">
        <f t="shared" ca="1" si="88"/>
        <v/>
      </c>
      <c r="AF1102" s="97" t="s">
        <v>2513</v>
      </c>
      <c r="AG1102" s="97" t="s">
        <v>5038</v>
      </c>
      <c r="AH1102" s="97" t="str">
        <f t="shared" ca="1" si="89"/>
        <v>Above 6 Months</v>
      </c>
    </row>
    <row r="1103" spans="1:34" s="24" customFormat="1" ht="25.5" customHeight="1" x14ac:dyDescent="0.25">
      <c r="A1103" s="96">
        <v>1102</v>
      </c>
      <c r="B1103" s="61" t="s">
        <v>2660</v>
      </c>
      <c r="C1103" s="97">
        <v>0</v>
      </c>
      <c r="D1103" s="97" t="s">
        <v>2712</v>
      </c>
      <c r="E1103" s="97" t="s">
        <v>28</v>
      </c>
      <c r="F1103" s="97" t="s">
        <v>2116</v>
      </c>
      <c r="G1103" s="96" t="s">
        <v>693</v>
      </c>
      <c r="H1103" s="98">
        <v>45954</v>
      </c>
      <c r="I1103" s="96" t="s">
        <v>232</v>
      </c>
      <c r="J1103" s="96">
        <v>2025</v>
      </c>
      <c r="K1103" s="97" t="s">
        <v>94</v>
      </c>
      <c r="L1103" s="97"/>
      <c r="M1103" s="97" t="s">
        <v>94</v>
      </c>
      <c r="N1103" s="96" t="s">
        <v>31</v>
      </c>
      <c r="O1103" s="97" t="s">
        <v>32</v>
      </c>
      <c r="P1103" s="98"/>
      <c r="Q1103" s="96"/>
      <c r="R1103" s="96"/>
      <c r="S1103" s="96" t="s">
        <v>3196</v>
      </c>
      <c r="T1103" s="96"/>
      <c r="U1103" s="97"/>
      <c r="V1103" s="97"/>
      <c r="W1103" s="104" t="s">
        <v>128</v>
      </c>
      <c r="X1103" s="104" t="s">
        <v>112</v>
      </c>
      <c r="Y1103" s="98"/>
      <c r="Z1103" s="97" t="s">
        <v>2544</v>
      </c>
      <c r="AA1103" s="96" t="s">
        <v>34</v>
      </c>
      <c r="AB1103" s="9">
        <f t="shared" ca="1" si="85"/>
        <v>357</v>
      </c>
      <c r="AC1103" s="9" t="str">
        <f t="shared" ca="1" si="86"/>
        <v>Above 6 Months</v>
      </c>
      <c r="AD1103" s="9" t="str">
        <f t="shared" ca="1" si="87"/>
        <v/>
      </c>
      <c r="AE1103" s="9" t="str">
        <f t="shared" ca="1" si="88"/>
        <v/>
      </c>
      <c r="AF1103" s="97"/>
      <c r="AG1103" s="97" t="s">
        <v>5039</v>
      </c>
      <c r="AH1103" s="97" t="str">
        <f t="shared" ca="1" si="89"/>
        <v>Above 6 Months</v>
      </c>
    </row>
    <row r="1104" spans="1:34" s="24" customFormat="1" ht="25.5" customHeight="1" x14ac:dyDescent="0.25">
      <c r="A1104" s="96">
        <v>1103</v>
      </c>
      <c r="B1104" s="61" t="s">
        <v>2810</v>
      </c>
      <c r="C1104" s="97">
        <v>0</v>
      </c>
      <c r="D1104" s="97" t="s">
        <v>2688</v>
      </c>
      <c r="E1104" s="97" t="s">
        <v>68</v>
      </c>
      <c r="F1104" s="97" t="s">
        <v>2505</v>
      </c>
      <c r="G1104" s="96" t="s">
        <v>1027</v>
      </c>
      <c r="H1104" s="98">
        <v>45955</v>
      </c>
      <c r="I1104" s="96" t="s">
        <v>232</v>
      </c>
      <c r="J1104" s="96">
        <v>2025</v>
      </c>
      <c r="K1104" s="97" t="s">
        <v>48</v>
      </c>
      <c r="L1104" s="97"/>
      <c r="M1104" s="97" t="s">
        <v>49</v>
      </c>
      <c r="N1104" s="96" t="s">
        <v>31</v>
      </c>
      <c r="O1104" s="97" t="s">
        <v>32</v>
      </c>
      <c r="P1104" s="98">
        <v>46176</v>
      </c>
      <c r="Q1104" s="96"/>
      <c r="R1104" s="96"/>
      <c r="S1104" s="96" t="s">
        <v>3196</v>
      </c>
      <c r="T1104" s="96"/>
      <c r="U1104" s="97"/>
      <c r="V1104" s="97"/>
      <c r="W1104" s="104" t="s">
        <v>33</v>
      </c>
      <c r="X1104" s="104" t="s">
        <v>33</v>
      </c>
      <c r="Y1104" s="98">
        <v>46176</v>
      </c>
      <c r="Z1104" s="97" t="s">
        <v>2545</v>
      </c>
      <c r="AA1104" s="96" t="s">
        <v>34</v>
      </c>
      <c r="AB1104" s="9">
        <f t="shared" ca="1" si="85"/>
        <v>356</v>
      </c>
      <c r="AC1104" s="9" t="str">
        <f t="shared" ca="1" si="86"/>
        <v>Above 6 Months</v>
      </c>
      <c r="AD1104" s="9">
        <f t="shared" ca="1" si="87"/>
        <v>135</v>
      </c>
      <c r="AE1104" s="9" t="str">
        <f t="shared" ca="1" si="88"/>
        <v>Above 3 Months</v>
      </c>
      <c r="AF1104" s="97" t="s">
        <v>2513</v>
      </c>
      <c r="AG1104" s="97" t="s">
        <v>5040</v>
      </c>
      <c r="AH1104" s="97" t="str">
        <f t="shared" si="89"/>
        <v/>
      </c>
    </row>
    <row r="1105" spans="1:34" s="24" customFormat="1" ht="25.5" customHeight="1" x14ac:dyDescent="0.25">
      <c r="A1105" s="96">
        <v>1104</v>
      </c>
      <c r="B1105" s="61" t="s">
        <v>2660</v>
      </c>
      <c r="C1105" s="97">
        <v>0</v>
      </c>
      <c r="D1105" s="97" t="s">
        <v>2711</v>
      </c>
      <c r="E1105" s="97" t="s">
        <v>28</v>
      </c>
      <c r="F1105" s="97" t="s">
        <v>2274</v>
      </c>
      <c r="G1105" s="96" t="s">
        <v>2508</v>
      </c>
      <c r="H1105" s="98">
        <v>45955</v>
      </c>
      <c r="I1105" s="96" t="s">
        <v>232</v>
      </c>
      <c r="J1105" s="96">
        <v>2025</v>
      </c>
      <c r="K1105" s="97" t="s">
        <v>29</v>
      </c>
      <c r="L1105" s="97"/>
      <c r="M1105" s="97" t="s">
        <v>30</v>
      </c>
      <c r="N1105" s="96" t="s">
        <v>31</v>
      </c>
      <c r="O1105" s="97" t="s">
        <v>32</v>
      </c>
      <c r="P1105" s="98"/>
      <c r="Q1105" s="96"/>
      <c r="R1105" s="96"/>
      <c r="S1105" s="96" t="s">
        <v>7126</v>
      </c>
      <c r="T1105" s="96"/>
      <c r="U1105" s="97"/>
      <c r="V1105" s="97"/>
      <c r="W1105" s="104" t="s">
        <v>33</v>
      </c>
      <c r="X1105" s="104" t="s">
        <v>2923</v>
      </c>
      <c r="Y1105" s="98"/>
      <c r="Z1105" s="97" t="s">
        <v>2546</v>
      </c>
      <c r="AA1105" s="96" t="s">
        <v>34</v>
      </c>
      <c r="AB1105" s="9" t="str">
        <f t="shared" ca="1" si="85"/>
        <v/>
      </c>
      <c r="AC1105" s="9" t="str">
        <f t="shared" si="86"/>
        <v/>
      </c>
      <c r="AD1105" s="9" t="str">
        <f t="shared" ca="1" si="87"/>
        <v/>
      </c>
      <c r="AE1105" s="9" t="str">
        <f t="shared" ca="1" si="88"/>
        <v/>
      </c>
      <c r="AF1105" s="97"/>
      <c r="AG1105" s="97" t="s">
        <v>5041</v>
      </c>
      <c r="AH1105" s="97" t="str">
        <f t="shared" si="89"/>
        <v/>
      </c>
    </row>
    <row r="1106" spans="1:34" s="24" customFormat="1" ht="25.5" customHeight="1" x14ac:dyDescent="0.25">
      <c r="A1106" s="96">
        <v>1105</v>
      </c>
      <c r="B1106" s="61" t="s">
        <v>2660</v>
      </c>
      <c r="C1106" s="97" t="s">
        <v>37</v>
      </c>
      <c r="D1106" s="97" t="s">
        <v>2694</v>
      </c>
      <c r="E1106" s="97" t="s">
        <v>104</v>
      </c>
      <c r="F1106" s="97" t="s">
        <v>2156</v>
      </c>
      <c r="G1106" s="96" t="s">
        <v>2511</v>
      </c>
      <c r="H1106" s="98">
        <v>45957</v>
      </c>
      <c r="I1106" s="96" t="s">
        <v>232</v>
      </c>
      <c r="J1106" s="96">
        <v>2025</v>
      </c>
      <c r="K1106" s="97" t="s">
        <v>39</v>
      </c>
      <c r="L1106" s="97"/>
      <c r="M1106" s="97" t="s">
        <v>39</v>
      </c>
      <c r="N1106" s="96" t="s">
        <v>31</v>
      </c>
      <c r="O1106" s="97" t="s">
        <v>32</v>
      </c>
      <c r="P1106" s="98">
        <v>46030</v>
      </c>
      <c r="Q1106" s="96"/>
      <c r="R1106" s="96"/>
      <c r="S1106" s="96" t="s">
        <v>3196</v>
      </c>
      <c r="T1106" s="96"/>
      <c r="U1106" s="97"/>
      <c r="V1106" s="97"/>
      <c r="W1106" s="104" t="s">
        <v>33</v>
      </c>
      <c r="X1106" s="104" t="s">
        <v>33</v>
      </c>
      <c r="Y1106" s="98">
        <v>46030</v>
      </c>
      <c r="Z1106" s="97" t="s">
        <v>2547</v>
      </c>
      <c r="AA1106" s="96" t="s">
        <v>34</v>
      </c>
      <c r="AB1106" s="9">
        <f t="shared" ca="1" si="85"/>
        <v>354</v>
      </c>
      <c r="AC1106" s="9" t="str">
        <f t="shared" ca="1" si="86"/>
        <v>Above 6 Months</v>
      </c>
      <c r="AD1106" s="9">
        <f t="shared" ca="1" si="87"/>
        <v>281</v>
      </c>
      <c r="AE1106" s="9" t="str">
        <f t="shared" ca="1" si="88"/>
        <v>Above 6 Months</v>
      </c>
      <c r="AF1106" s="97"/>
      <c r="AG1106" s="97" t="s">
        <v>5042</v>
      </c>
      <c r="AH1106" s="97" t="str">
        <f t="shared" si="89"/>
        <v/>
      </c>
    </row>
    <row r="1107" spans="1:34" s="24" customFormat="1" ht="25.5" customHeight="1" x14ac:dyDescent="0.25">
      <c r="A1107" s="96">
        <v>1106</v>
      </c>
      <c r="B1107" s="61" t="s">
        <v>2810</v>
      </c>
      <c r="C1107" s="97">
        <v>0</v>
      </c>
      <c r="D1107" s="97" t="s">
        <v>2688</v>
      </c>
      <c r="E1107" s="97" t="s">
        <v>68</v>
      </c>
      <c r="F1107" s="97" t="s">
        <v>2506</v>
      </c>
      <c r="G1107" s="96" t="s">
        <v>1474</v>
      </c>
      <c r="H1107" s="98">
        <v>45959</v>
      </c>
      <c r="I1107" s="96" t="s">
        <v>232</v>
      </c>
      <c r="J1107" s="96">
        <v>2025</v>
      </c>
      <c r="K1107" s="97" t="s">
        <v>103</v>
      </c>
      <c r="L1107" s="97"/>
      <c r="M1107" s="97" t="s">
        <v>49</v>
      </c>
      <c r="N1107" s="96" t="s">
        <v>31</v>
      </c>
      <c r="O1107" s="97" t="s">
        <v>32</v>
      </c>
      <c r="P1107" s="98"/>
      <c r="Q1107" s="96"/>
      <c r="R1107" s="96"/>
      <c r="S1107" s="96" t="s">
        <v>3196</v>
      </c>
      <c r="T1107" s="96"/>
      <c r="U1107" s="97"/>
      <c r="V1107" s="97"/>
      <c r="W1107" s="104" t="s">
        <v>112</v>
      </c>
      <c r="X1107" s="104" t="s">
        <v>112</v>
      </c>
      <c r="Y1107" s="98"/>
      <c r="Z1107" s="97" t="s">
        <v>2549</v>
      </c>
      <c r="AA1107" s="96" t="s">
        <v>34</v>
      </c>
      <c r="AB1107" s="9">
        <f t="shared" ca="1" si="85"/>
        <v>352</v>
      </c>
      <c r="AC1107" s="9" t="str">
        <f t="shared" ca="1" si="86"/>
        <v>Above 6 Months</v>
      </c>
      <c r="AD1107" s="9" t="str">
        <f t="shared" ca="1" si="87"/>
        <v/>
      </c>
      <c r="AE1107" s="9" t="str">
        <f t="shared" ca="1" si="88"/>
        <v/>
      </c>
      <c r="AF1107" s="97" t="s">
        <v>2513</v>
      </c>
      <c r="AG1107" s="97" t="s">
        <v>5043</v>
      </c>
      <c r="AH1107" s="97" t="str">
        <f t="shared" ca="1" si="89"/>
        <v>Above 6 Months</v>
      </c>
    </row>
    <row r="1108" spans="1:34" s="24" customFormat="1" ht="25.5" customHeight="1" x14ac:dyDescent="0.25">
      <c r="A1108" s="96">
        <v>1107</v>
      </c>
      <c r="B1108" s="61" t="s">
        <v>2810</v>
      </c>
      <c r="C1108" s="97">
        <v>0</v>
      </c>
      <c r="D1108" s="97" t="s">
        <v>2688</v>
      </c>
      <c r="E1108" s="97" t="s">
        <v>68</v>
      </c>
      <c r="F1108" s="97" t="s">
        <v>2507</v>
      </c>
      <c r="G1108" s="96" t="s">
        <v>1354</v>
      </c>
      <c r="H1108" s="98">
        <v>45959</v>
      </c>
      <c r="I1108" s="96" t="s">
        <v>232</v>
      </c>
      <c r="J1108" s="96">
        <v>2025</v>
      </c>
      <c r="K1108" s="97" t="s">
        <v>103</v>
      </c>
      <c r="L1108" s="97"/>
      <c r="M1108" s="97" t="s">
        <v>49</v>
      </c>
      <c r="N1108" s="96" t="s">
        <v>31</v>
      </c>
      <c r="O1108" s="97" t="s">
        <v>32</v>
      </c>
      <c r="P1108" s="98"/>
      <c r="Q1108" s="96"/>
      <c r="R1108" s="96"/>
      <c r="S1108" s="96" t="s">
        <v>3196</v>
      </c>
      <c r="T1108" s="96"/>
      <c r="U1108" s="97"/>
      <c r="V1108" s="97"/>
      <c r="W1108" s="104" t="s">
        <v>112</v>
      </c>
      <c r="X1108" s="104" t="s">
        <v>112</v>
      </c>
      <c r="Y1108" s="98"/>
      <c r="Z1108" s="97" t="s">
        <v>2550</v>
      </c>
      <c r="AA1108" s="96" t="s">
        <v>34</v>
      </c>
      <c r="AB1108" s="9">
        <f t="shared" ca="1" si="85"/>
        <v>352</v>
      </c>
      <c r="AC1108" s="9" t="str">
        <f t="shared" ca="1" si="86"/>
        <v>Above 6 Months</v>
      </c>
      <c r="AD1108" s="9" t="str">
        <f t="shared" ca="1" si="87"/>
        <v/>
      </c>
      <c r="AE1108" s="9" t="str">
        <f t="shared" ca="1" si="88"/>
        <v/>
      </c>
      <c r="AF1108" s="97" t="s">
        <v>2513</v>
      </c>
      <c r="AG1108" s="97" t="s">
        <v>5044</v>
      </c>
      <c r="AH1108" s="97" t="str">
        <f t="shared" ca="1" si="89"/>
        <v>Above 6 Months</v>
      </c>
    </row>
    <row r="1109" spans="1:34" s="24" customFormat="1" ht="25.5" customHeight="1" x14ac:dyDescent="0.25">
      <c r="A1109" s="96">
        <v>1108</v>
      </c>
      <c r="B1109" s="61" t="s">
        <v>2808</v>
      </c>
      <c r="C1109" s="97" t="s">
        <v>2661</v>
      </c>
      <c r="D1109" s="97" t="s">
        <v>2700</v>
      </c>
      <c r="E1109" s="97" t="s">
        <v>84</v>
      </c>
      <c r="F1109" s="97" t="s">
        <v>2100</v>
      </c>
      <c r="G1109" s="96" t="s">
        <v>264</v>
      </c>
      <c r="H1109" s="98">
        <v>45959</v>
      </c>
      <c r="I1109" s="96" t="s">
        <v>232</v>
      </c>
      <c r="J1109" s="96">
        <v>2025</v>
      </c>
      <c r="K1109" s="97" t="s">
        <v>59</v>
      </c>
      <c r="L1109" s="97" t="s">
        <v>265</v>
      </c>
      <c r="M1109" s="97" t="s">
        <v>59</v>
      </c>
      <c r="N1109" s="96" t="s">
        <v>60</v>
      </c>
      <c r="O1109" s="97" t="s">
        <v>32</v>
      </c>
      <c r="P1109" s="98"/>
      <c r="Q1109" s="96"/>
      <c r="R1109" s="96"/>
      <c r="S1109" s="96" t="s">
        <v>3196</v>
      </c>
      <c r="T1109" s="96"/>
      <c r="U1109" s="97"/>
      <c r="V1109" s="97"/>
      <c r="W1109" s="104" t="s">
        <v>112</v>
      </c>
      <c r="X1109" s="104" t="s">
        <v>112</v>
      </c>
      <c r="Y1109" s="98"/>
      <c r="Z1109" s="97" t="s">
        <v>2548</v>
      </c>
      <c r="AA1109" s="96" t="s">
        <v>34</v>
      </c>
      <c r="AB1109" s="9">
        <f t="shared" ca="1" si="85"/>
        <v>352</v>
      </c>
      <c r="AC1109" s="9" t="str">
        <f t="shared" ca="1" si="86"/>
        <v>Above 6 Months</v>
      </c>
      <c r="AD1109" s="9" t="str">
        <f t="shared" ca="1" si="87"/>
        <v/>
      </c>
      <c r="AE1109" s="9" t="str">
        <f t="shared" ca="1" si="88"/>
        <v/>
      </c>
      <c r="AF1109" s="97"/>
      <c r="AG1109" s="97" t="s">
        <v>5045</v>
      </c>
      <c r="AH1109" s="97" t="str">
        <f t="shared" ca="1" si="89"/>
        <v>Above 6 Months</v>
      </c>
    </row>
    <row r="1110" spans="1:34" s="24" customFormat="1" ht="25.5" customHeight="1" x14ac:dyDescent="0.25">
      <c r="A1110" s="96">
        <v>1109</v>
      </c>
      <c r="B1110" s="61" t="s">
        <v>2660</v>
      </c>
      <c r="C1110" s="97">
        <v>0</v>
      </c>
      <c r="D1110" s="97" t="s">
        <v>2712</v>
      </c>
      <c r="E1110" s="97" t="s">
        <v>28</v>
      </c>
      <c r="F1110" s="97" t="s">
        <v>2078</v>
      </c>
      <c r="G1110" s="96" t="s">
        <v>2512</v>
      </c>
      <c r="H1110" s="98">
        <v>45960</v>
      </c>
      <c r="I1110" s="96" t="s">
        <v>232</v>
      </c>
      <c r="J1110" s="96">
        <v>2025</v>
      </c>
      <c r="K1110" s="97" t="s">
        <v>94</v>
      </c>
      <c r="L1110" s="97"/>
      <c r="M1110" s="97" t="s">
        <v>94</v>
      </c>
      <c r="N1110" s="96" t="s">
        <v>31</v>
      </c>
      <c r="O1110" s="97" t="s">
        <v>32</v>
      </c>
      <c r="P1110" s="98"/>
      <c r="Q1110" s="96"/>
      <c r="R1110" s="96"/>
      <c r="S1110" s="96" t="s">
        <v>3196</v>
      </c>
      <c r="T1110" s="96"/>
      <c r="U1110" s="97"/>
      <c r="V1110" s="97"/>
      <c r="W1110" s="104" t="s">
        <v>128</v>
      </c>
      <c r="X1110" s="104" t="s">
        <v>112</v>
      </c>
      <c r="Y1110" s="98"/>
      <c r="Z1110" s="97" t="s">
        <v>2551</v>
      </c>
      <c r="AA1110" s="96" t="s">
        <v>34</v>
      </c>
      <c r="AB1110" s="9">
        <f t="shared" ca="1" si="85"/>
        <v>351</v>
      </c>
      <c r="AC1110" s="9" t="str">
        <f t="shared" ca="1" si="86"/>
        <v>Above 6 Months</v>
      </c>
      <c r="AD1110" s="9" t="str">
        <f t="shared" ca="1" si="87"/>
        <v/>
      </c>
      <c r="AE1110" s="9" t="str">
        <f t="shared" ca="1" si="88"/>
        <v/>
      </c>
      <c r="AF1110" s="97"/>
      <c r="AG1110" s="97" t="s">
        <v>5046</v>
      </c>
      <c r="AH1110" s="97" t="str">
        <f t="shared" ca="1" si="89"/>
        <v>Above 6 Months</v>
      </c>
    </row>
    <row r="1111" spans="1:34" s="24" customFormat="1" ht="25.5" customHeight="1" x14ac:dyDescent="0.25">
      <c r="A1111" s="96">
        <v>1110</v>
      </c>
      <c r="B1111" s="61" t="s">
        <v>2660</v>
      </c>
      <c r="C1111" s="97" t="s">
        <v>183</v>
      </c>
      <c r="D1111" s="97" t="s">
        <v>2713</v>
      </c>
      <c r="E1111" s="97" t="s">
        <v>74</v>
      </c>
      <c r="F1111" s="97" t="s">
        <v>2342</v>
      </c>
      <c r="G1111" s="96" t="s">
        <v>1474</v>
      </c>
      <c r="H1111" s="98">
        <v>45961</v>
      </c>
      <c r="I1111" s="96" t="s">
        <v>232</v>
      </c>
      <c r="J1111" s="96">
        <v>2025</v>
      </c>
      <c r="K1111" s="97" t="s">
        <v>103</v>
      </c>
      <c r="L1111" s="97"/>
      <c r="M1111" s="97" t="s">
        <v>49</v>
      </c>
      <c r="N1111" s="96" t="s">
        <v>31</v>
      </c>
      <c r="O1111" s="97" t="s">
        <v>32</v>
      </c>
      <c r="P1111" s="98">
        <v>46055</v>
      </c>
      <c r="Q1111" s="96"/>
      <c r="R1111" s="96"/>
      <c r="S1111" s="96" t="s">
        <v>3196</v>
      </c>
      <c r="T1111" s="96"/>
      <c r="U1111" s="97"/>
      <c r="V1111" s="97"/>
      <c r="W1111" s="104" t="s">
        <v>33</v>
      </c>
      <c r="X1111" s="104" t="s">
        <v>33</v>
      </c>
      <c r="Y1111" s="98">
        <v>46055</v>
      </c>
      <c r="Z1111" s="97" t="s">
        <v>2552</v>
      </c>
      <c r="AA1111" s="96" t="s">
        <v>34</v>
      </c>
      <c r="AB1111" s="9">
        <f t="shared" ca="1" si="85"/>
        <v>350</v>
      </c>
      <c r="AC1111" s="9" t="str">
        <f t="shared" ca="1" si="86"/>
        <v>Above 6 Months</v>
      </c>
      <c r="AD1111" s="9">
        <f t="shared" ca="1" si="87"/>
        <v>256</v>
      </c>
      <c r="AE1111" s="9" t="str">
        <f t="shared" ca="1" si="88"/>
        <v>Above 6 Months</v>
      </c>
      <c r="AF1111" s="97" t="s">
        <v>2513</v>
      </c>
      <c r="AG1111" s="97" t="s">
        <v>5047</v>
      </c>
      <c r="AH1111" s="97" t="str">
        <f t="shared" si="89"/>
        <v/>
      </c>
    </row>
    <row r="1112" spans="1:34" s="24" customFormat="1" ht="25.5" customHeight="1" x14ac:dyDescent="0.25">
      <c r="A1112" s="96">
        <v>1111</v>
      </c>
      <c r="B1112" s="61" t="s">
        <v>2810</v>
      </c>
      <c r="C1112" s="97">
        <v>0</v>
      </c>
      <c r="D1112" s="97" t="s">
        <v>2689</v>
      </c>
      <c r="E1112" s="97" t="s">
        <v>68</v>
      </c>
      <c r="F1112" s="97" t="s">
        <v>2509</v>
      </c>
      <c r="G1112" s="96" t="s">
        <v>2235</v>
      </c>
      <c r="H1112" s="98">
        <v>45962</v>
      </c>
      <c r="I1112" s="96" t="s">
        <v>206</v>
      </c>
      <c r="J1112" s="96">
        <v>2025</v>
      </c>
      <c r="K1112" s="97" t="s">
        <v>39</v>
      </c>
      <c r="L1112" s="97"/>
      <c r="M1112" s="97" t="s">
        <v>39</v>
      </c>
      <c r="N1112" s="96" t="s">
        <v>31</v>
      </c>
      <c r="O1112" s="97" t="s">
        <v>45</v>
      </c>
      <c r="P1112" s="98"/>
      <c r="Q1112" s="96"/>
      <c r="R1112" s="96"/>
      <c r="S1112" s="96" t="s">
        <v>3196</v>
      </c>
      <c r="T1112" s="96"/>
      <c r="U1112" s="97"/>
      <c r="V1112" s="97"/>
      <c r="W1112" s="104" t="s">
        <v>40</v>
      </c>
      <c r="X1112" s="104" t="s">
        <v>137</v>
      </c>
      <c r="Y1112" s="98">
        <v>46304</v>
      </c>
      <c r="Z1112" s="97" t="s">
        <v>2617</v>
      </c>
      <c r="AA1112" s="96" t="s">
        <v>34</v>
      </c>
      <c r="AB1112" s="9">
        <f t="shared" ca="1" si="85"/>
        <v>349</v>
      </c>
      <c r="AC1112" s="9" t="str">
        <f t="shared" ca="1" si="86"/>
        <v>Above 6 Months</v>
      </c>
      <c r="AD1112" s="9">
        <f t="shared" ca="1" si="87"/>
        <v>7</v>
      </c>
      <c r="AE1112" s="9" t="str">
        <f t="shared" ca="1" si="88"/>
        <v>Below 45 Days</v>
      </c>
      <c r="AF1112" s="97"/>
      <c r="AG1112" s="97" t="s">
        <v>5048</v>
      </c>
      <c r="AH1112" s="97" t="str">
        <f t="shared" ca="1" si="89"/>
        <v>Above 6 Months</v>
      </c>
    </row>
    <row r="1113" spans="1:34" s="24" customFormat="1" ht="25.5" customHeight="1" x14ac:dyDescent="0.25">
      <c r="A1113" s="96">
        <v>1112</v>
      </c>
      <c r="B1113" s="61" t="s">
        <v>2810</v>
      </c>
      <c r="C1113" s="97" t="s">
        <v>186</v>
      </c>
      <c r="D1113" s="61" t="s">
        <v>3035</v>
      </c>
      <c r="E1113" s="62" t="s">
        <v>66</v>
      </c>
      <c r="F1113" s="73" t="s">
        <v>1508</v>
      </c>
      <c r="G1113" s="63" t="s">
        <v>2572</v>
      </c>
      <c r="H1113" s="64">
        <v>45963</v>
      </c>
      <c r="I1113" s="65" t="s">
        <v>206</v>
      </c>
      <c r="J1113" s="65">
        <v>2025</v>
      </c>
      <c r="K1113" s="63" t="s">
        <v>94</v>
      </c>
      <c r="L1113" s="61"/>
      <c r="M1113" s="61" t="s">
        <v>94</v>
      </c>
      <c r="N1113" s="61" t="s">
        <v>31</v>
      </c>
      <c r="O1113" s="61" t="s">
        <v>45</v>
      </c>
      <c r="P1113" s="28"/>
      <c r="Q1113" s="61"/>
      <c r="R1113" s="28"/>
      <c r="S1113" s="96" t="s">
        <v>3196</v>
      </c>
      <c r="T1113" s="61"/>
      <c r="U1113" s="28"/>
      <c r="V1113" s="61"/>
      <c r="W1113" s="104" t="s">
        <v>141</v>
      </c>
      <c r="X1113" s="104" t="s">
        <v>33</v>
      </c>
      <c r="Y1113" s="98">
        <v>46300</v>
      </c>
      <c r="Z1113" s="18" t="s">
        <v>2604</v>
      </c>
      <c r="AA1113" s="60" t="s">
        <v>34</v>
      </c>
      <c r="AB1113" s="9">
        <f t="shared" ca="1" si="85"/>
        <v>348</v>
      </c>
      <c r="AC1113" s="9" t="str">
        <f t="shared" ca="1" si="86"/>
        <v>Above 6 Months</v>
      </c>
      <c r="AD1113" s="9">
        <f t="shared" ca="1" si="87"/>
        <v>11</v>
      </c>
      <c r="AE1113" s="9" t="str">
        <f t="shared" ca="1" si="88"/>
        <v>Below 45 Days</v>
      </c>
      <c r="AF1113" s="61"/>
      <c r="AG1113" s="97" t="s">
        <v>5049</v>
      </c>
      <c r="AH1113" s="97" t="str">
        <f t="shared" si="89"/>
        <v/>
      </c>
    </row>
    <row r="1114" spans="1:34" s="24" customFormat="1" ht="25.5" customHeight="1" x14ac:dyDescent="0.25">
      <c r="A1114" s="96">
        <v>1113</v>
      </c>
      <c r="B1114" s="61" t="s">
        <v>2810</v>
      </c>
      <c r="C1114" s="97" t="s">
        <v>186</v>
      </c>
      <c r="D1114" s="61" t="s">
        <v>3035</v>
      </c>
      <c r="E1114" s="62" t="s">
        <v>65</v>
      </c>
      <c r="F1114" s="73" t="s">
        <v>1841</v>
      </c>
      <c r="G1114" s="63" t="s">
        <v>2573</v>
      </c>
      <c r="H1114" s="64">
        <v>45963</v>
      </c>
      <c r="I1114" s="65" t="s">
        <v>206</v>
      </c>
      <c r="J1114" s="65">
        <v>2025</v>
      </c>
      <c r="K1114" s="63" t="s">
        <v>94</v>
      </c>
      <c r="L1114" s="61"/>
      <c r="M1114" s="61" t="s">
        <v>94</v>
      </c>
      <c r="N1114" s="61" t="s">
        <v>31</v>
      </c>
      <c r="O1114" s="61" t="s">
        <v>45</v>
      </c>
      <c r="P1114" s="28"/>
      <c r="Q1114" s="61"/>
      <c r="R1114" s="28"/>
      <c r="S1114" s="96" t="s">
        <v>3196</v>
      </c>
      <c r="T1114" s="61"/>
      <c r="U1114" s="28"/>
      <c r="V1114" s="61"/>
      <c r="W1114" s="104" t="s">
        <v>112</v>
      </c>
      <c r="X1114" s="104" t="s">
        <v>50</v>
      </c>
      <c r="Y1114" s="98"/>
      <c r="Z1114" s="18" t="s">
        <v>2605</v>
      </c>
      <c r="AA1114" s="60" t="s">
        <v>34</v>
      </c>
      <c r="AB1114" s="9">
        <f t="shared" ca="1" si="85"/>
        <v>348</v>
      </c>
      <c r="AC1114" s="9" t="str">
        <f t="shared" ca="1" si="86"/>
        <v>Above 6 Months</v>
      </c>
      <c r="AD1114" s="9" t="str">
        <f t="shared" ca="1" si="87"/>
        <v/>
      </c>
      <c r="AE1114" s="9" t="str">
        <f t="shared" ca="1" si="88"/>
        <v/>
      </c>
      <c r="AF1114" s="61"/>
      <c r="AG1114" s="97" t="s">
        <v>5050</v>
      </c>
      <c r="AH1114" s="97" t="str">
        <f t="shared" ca="1" si="89"/>
        <v>Above 6 Months</v>
      </c>
    </row>
    <row r="1115" spans="1:34" s="24" customFormat="1" ht="25.5" customHeight="1" x14ac:dyDescent="0.25">
      <c r="A1115" s="96">
        <v>1114</v>
      </c>
      <c r="B1115" s="61" t="s">
        <v>2810</v>
      </c>
      <c r="C1115" s="97" t="s">
        <v>186</v>
      </c>
      <c r="D1115" s="61" t="s">
        <v>3035</v>
      </c>
      <c r="E1115" s="62" t="s">
        <v>65</v>
      </c>
      <c r="F1115" s="73" t="s">
        <v>1997</v>
      </c>
      <c r="G1115" s="63" t="s">
        <v>845</v>
      </c>
      <c r="H1115" s="64">
        <v>45963</v>
      </c>
      <c r="I1115" s="65" t="s">
        <v>206</v>
      </c>
      <c r="J1115" s="65">
        <v>2025</v>
      </c>
      <c r="K1115" s="63" t="s">
        <v>116</v>
      </c>
      <c r="L1115" s="61"/>
      <c r="M1115" s="61" t="s">
        <v>116</v>
      </c>
      <c r="N1115" s="61" t="s">
        <v>116</v>
      </c>
      <c r="O1115" s="61" t="s">
        <v>32</v>
      </c>
      <c r="P1115" s="28"/>
      <c r="Q1115" s="61"/>
      <c r="R1115" s="28"/>
      <c r="S1115" s="96" t="s">
        <v>3196</v>
      </c>
      <c r="T1115" s="61"/>
      <c r="U1115" s="28"/>
      <c r="V1115" s="61"/>
      <c r="W1115" s="104" t="s">
        <v>50</v>
      </c>
      <c r="X1115" s="104" t="s">
        <v>50</v>
      </c>
      <c r="Y1115" s="98"/>
      <c r="Z1115" s="18" t="s">
        <v>2606</v>
      </c>
      <c r="AA1115" s="60" t="s">
        <v>34</v>
      </c>
      <c r="AB1115" s="9">
        <f t="shared" ca="1" si="85"/>
        <v>348</v>
      </c>
      <c r="AC1115" s="9" t="str">
        <f t="shared" ca="1" si="86"/>
        <v>Above 6 Months</v>
      </c>
      <c r="AD1115" s="9" t="str">
        <f t="shared" ca="1" si="87"/>
        <v/>
      </c>
      <c r="AE1115" s="9" t="str">
        <f t="shared" ca="1" si="88"/>
        <v/>
      </c>
      <c r="AF1115" s="61"/>
      <c r="AG1115" s="97" t="s">
        <v>5051</v>
      </c>
      <c r="AH1115" s="97" t="str">
        <f t="shared" ca="1" si="89"/>
        <v>Above 6 Months</v>
      </c>
    </row>
    <row r="1116" spans="1:34" s="24" customFormat="1" ht="25.5" customHeight="1" x14ac:dyDescent="0.25">
      <c r="A1116" s="96">
        <v>1115</v>
      </c>
      <c r="B1116" s="61" t="s">
        <v>2810</v>
      </c>
      <c r="C1116" s="97">
        <v>0</v>
      </c>
      <c r="D1116" s="61" t="s">
        <v>2688</v>
      </c>
      <c r="E1116" s="62" t="s">
        <v>68</v>
      </c>
      <c r="F1116" s="73" t="s">
        <v>2510</v>
      </c>
      <c r="G1116" s="63" t="s">
        <v>980</v>
      </c>
      <c r="H1116" s="64">
        <v>45963</v>
      </c>
      <c r="I1116" s="65" t="s">
        <v>206</v>
      </c>
      <c r="J1116" s="65">
        <v>2025</v>
      </c>
      <c r="K1116" s="63" t="s">
        <v>77</v>
      </c>
      <c r="L1116" s="61"/>
      <c r="M1116" s="61" t="s">
        <v>72</v>
      </c>
      <c r="N1116" s="61" t="s">
        <v>31</v>
      </c>
      <c r="O1116" s="61" t="s">
        <v>32</v>
      </c>
      <c r="P1116" s="28"/>
      <c r="Q1116" s="61"/>
      <c r="R1116" s="28"/>
      <c r="S1116" s="96" t="s">
        <v>3196</v>
      </c>
      <c r="T1116" s="61"/>
      <c r="U1116" s="28"/>
      <c r="V1116" s="61"/>
      <c r="W1116" s="104" t="s">
        <v>112</v>
      </c>
      <c r="X1116" s="104" t="s">
        <v>112</v>
      </c>
      <c r="Y1116" s="98"/>
      <c r="Z1116" s="18" t="s">
        <v>2618</v>
      </c>
      <c r="AA1116" s="60" t="s">
        <v>34</v>
      </c>
      <c r="AB1116" s="9">
        <f t="shared" ca="1" si="85"/>
        <v>348</v>
      </c>
      <c r="AC1116" s="9" t="str">
        <f t="shared" ca="1" si="86"/>
        <v>Above 6 Months</v>
      </c>
      <c r="AD1116" s="9" t="str">
        <f t="shared" ca="1" si="87"/>
        <v/>
      </c>
      <c r="AE1116" s="9" t="str">
        <f t="shared" ca="1" si="88"/>
        <v/>
      </c>
      <c r="AF1116" s="61"/>
      <c r="AG1116" s="97" t="s">
        <v>5052</v>
      </c>
      <c r="AH1116" s="97" t="str">
        <f t="shared" ca="1" si="89"/>
        <v>Above 6 Months</v>
      </c>
    </row>
    <row r="1117" spans="1:34" s="24" customFormat="1" ht="25.5" customHeight="1" x14ac:dyDescent="0.25">
      <c r="A1117" s="96">
        <v>1116</v>
      </c>
      <c r="B1117" s="61" t="s">
        <v>2808</v>
      </c>
      <c r="C1117" s="97" t="s">
        <v>41</v>
      </c>
      <c r="D1117" s="61" t="s">
        <v>2686</v>
      </c>
      <c r="E1117" s="62" t="s">
        <v>113</v>
      </c>
      <c r="F1117" s="73" t="s">
        <v>2097</v>
      </c>
      <c r="G1117" s="63" t="s">
        <v>2574</v>
      </c>
      <c r="H1117" s="64">
        <v>45965</v>
      </c>
      <c r="I1117" s="65" t="s">
        <v>206</v>
      </c>
      <c r="J1117" s="65">
        <v>2025</v>
      </c>
      <c r="K1117" s="63" t="s">
        <v>94</v>
      </c>
      <c r="L1117" s="61"/>
      <c r="M1117" s="61" t="s">
        <v>94</v>
      </c>
      <c r="N1117" s="61" t="s">
        <v>31</v>
      </c>
      <c r="O1117" s="61" t="s">
        <v>32</v>
      </c>
      <c r="P1117" s="28"/>
      <c r="Q1117" s="61"/>
      <c r="R1117" s="28"/>
      <c r="S1117" s="96" t="s">
        <v>3196</v>
      </c>
      <c r="T1117" s="61"/>
      <c r="U1117" s="28"/>
      <c r="V1117" s="61"/>
      <c r="W1117" s="104" t="s">
        <v>128</v>
      </c>
      <c r="X1117" s="104" t="s">
        <v>128</v>
      </c>
      <c r="Y1117" s="98"/>
      <c r="Z1117" s="18" t="s">
        <v>2613</v>
      </c>
      <c r="AA1117" s="60" t="s">
        <v>34</v>
      </c>
      <c r="AB1117" s="9">
        <f t="shared" ca="1" si="85"/>
        <v>346</v>
      </c>
      <c r="AC1117" s="9" t="str">
        <f t="shared" ca="1" si="86"/>
        <v>Above 6 Months</v>
      </c>
      <c r="AD1117" s="9" t="str">
        <f t="shared" ca="1" si="87"/>
        <v/>
      </c>
      <c r="AE1117" s="9" t="str">
        <f t="shared" ca="1" si="88"/>
        <v/>
      </c>
      <c r="AF1117" s="61"/>
      <c r="AG1117" s="97" t="s">
        <v>5053</v>
      </c>
      <c r="AH1117" s="97" t="str">
        <f t="shared" ca="1" si="89"/>
        <v>Above 6 Months</v>
      </c>
    </row>
    <row r="1118" spans="1:34" s="24" customFormat="1" ht="25.5" customHeight="1" x14ac:dyDescent="0.25">
      <c r="A1118" s="96">
        <v>1117</v>
      </c>
      <c r="B1118" s="61" t="s">
        <v>2810</v>
      </c>
      <c r="C1118" s="97" t="s">
        <v>186</v>
      </c>
      <c r="D1118" s="61" t="s">
        <v>3035</v>
      </c>
      <c r="E1118" s="62" t="s">
        <v>78</v>
      </c>
      <c r="F1118" s="73" t="s">
        <v>2072</v>
      </c>
      <c r="G1118" s="63" t="s">
        <v>2589</v>
      </c>
      <c r="H1118" s="64">
        <v>45965</v>
      </c>
      <c r="I1118" s="65" t="s">
        <v>206</v>
      </c>
      <c r="J1118" s="65">
        <v>2025</v>
      </c>
      <c r="K1118" s="63" t="s">
        <v>94</v>
      </c>
      <c r="L1118" s="61"/>
      <c r="M1118" s="61" t="s">
        <v>94</v>
      </c>
      <c r="N1118" s="61" t="s">
        <v>31</v>
      </c>
      <c r="O1118" s="61" t="s">
        <v>45</v>
      </c>
      <c r="P1118" s="28"/>
      <c r="Q1118" s="61"/>
      <c r="R1118" s="28"/>
      <c r="S1118" s="96" t="s">
        <v>3196</v>
      </c>
      <c r="T1118" s="61"/>
      <c r="U1118" s="28"/>
      <c r="V1118" s="61"/>
      <c r="W1118" s="104" t="s">
        <v>112</v>
      </c>
      <c r="X1118" s="104" t="s">
        <v>177</v>
      </c>
      <c r="Y1118" s="98">
        <v>46251</v>
      </c>
      <c r="Z1118" s="18" t="s">
        <v>2627</v>
      </c>
      <c r="AA1118" s="60" t="s">
        <v>34</v>
      </c>
      <c r="AB1118" s="9">
        <f t="shared" ca="1" si="85"/>
        <v>346</v>
      </c>
      <c r="AC1118" s="9" t="str">
        <f t="shared" ca="1" si="86"/>
        <v>Above 6 Months</v>
      </c>
      <c r="AD1118" s="9">
        <f t="shared" ca="1" si="87"/>
        <v>60</v>
      </c>
      <c r="AE1118" s="9" t="str">
        <f t="shared" ca="1" si="88"/>
        <v>45 to 60 Days</v>
      </c>
      <c r="AF1118" s="61"/>
      <c r="AG1118" s="97" t="s">
        <v>5054</v>
      </c>
      <c r="AH1118" s="97" t="str">
        <f t="shared" ca="1" si="89"/>
        <v>Above 6 Months</v>
      </c>
    </row>
    <row r="1119" spans="1:34" s="24" customFormat="1" ht="25.5" customHeight="1" x14ac:dyDescent="0.25">
      <c r="A1119" s="96">
        <v>1118</v>
      </c>
      <c r="B1119" s="61" t="s">
        <v>2808</v>
      </c>
      <c r="C1119" s="97" t="s">
        <v>2661</v>
      </c>
      <c r="D1119" s="61" t="s">
        <v>3037</v>
      </c>
      <c r="E1119" s="62" t="s">
        <v>110</v>
      </c>
      <c r="F1119" s="73" t="s">
        <v>1967</v>
      </c>
      <c r="G1119" s="63" t="s">
        <v>2595</v>
      </c>
      <c r="H1119" s="64">
        <v>45966</v>
      </c>
      <c r="I1119" s="65" t="s">
        <v>206</v>
      </c>
      <c r="J1119" s="65">
        <v>2025</v>
      </c>
      <c r="K1119" s="63" t="s">
        <v>39</v>
      </c>
      <c r="L1119" s="61"/>
      <c r="M1119" s="61" t="s">
        <v>39</v>
      </c>
      <c r="N1119" s="61" t="s">
        <v>31</v>
      </c>
      <c r="O1119" s="61" t="s">
        <v>45</v>
      </c>
      <c r="P1119" s="28"/>
      <c r="Q1119" s="61"/>
      <c r="R1119" s="28"/>
      <c r="S1119" s="96" t="s">
        <v>3196</v>
      </c>
      <c r="T1119" s="61"/>
      <c r="U1119" s="28"/>
      <c r="V1119" s="61"/>
      <c r="W1119" s="104" t="s">
        <v>141</v>
      </c>
      <c r="X1119" s="104" t="s">
        <v>33</v>
      </c>
      <c r="Y1119" s="98">
        <v>46295</v>
      </c>
      <c r="Z1119" s="18" t="s">
        <v>2643</v>
      </c>
      <c r="AA1119" s="60" t="s">
        <v>34</v>
      </c>
      <c r="AB1119" s="9">
        <f t="shared" ca="1" si="85"/>
        <v>345</v>
      </c>
      <c r="AC1119" s="9" t="str">
        <f t="shared" ca="1" si="86"/>
        <v>Above 6 Months</v>
      </c>
      <c r="AD1119" s="9">
        <f t="shared" ca="1" si="87"/>
        <v>16</v>
      </c>
      <c r="AE1119" s="9" t="str">
        <f t="shared" ca="1" si="88"/>
        <v>Below 45 Days</v>
      </c>
      <c r="AF1119" s="61"/>
      <c r="AG1119" s="97" t="s">
        <v>5055</v>
      </c>
      <c r="AH1119" s="97" t="str">
        <f t="shared" si="89"/>
        <v/>
      </c>
    </row>
    <row r="1120" spans="1:34" s="24" customFormat="1" ht="25.5" customHeight="1" x14ac:dyDescent="0.25">
      <c r="A1120" s="96">
        <v>1119</v>
      </c>
      <c r="B1120" s="61" t="s">
        <v>2660</v>
      </c>
      <c r="C1120" s="97" t="s">
        <v>37</v>
      </c>
      <c r="D1120" s="61" t="s">
        <v>2672</v>
      </c>
      <c r="E1120" s="62" t="s">
        <v>107</v>
      </c>
      <c r="F1120" s="73" t="s">
        <v>1457</v>
      </c>
      <c r="G1120" s="63" t="s">
        <v>2571</v>
      </c>
      <c r="H1120" s="64">
        <v>45967</v>
      </c>
      <c r="I1120" s="65" t="s">
        <v>206</v>
      </c>
      <c r="J1120" s="65">
        <v>2025</v>
      </c>
      <c r="K1120" s="63" t="s">
        <v>39</v>
      </c>
      <c r="L1120" s="61"/>
      <c r="M1120" s="61" t="s">
        <v>39</v>
      </c>
      <c r="N1120" s="61" t="s">
        <v>31</v>
      </c>
      <c r="O1120" s="61" t="s">
        <v>45</v>
      </c>
      <c r="P1120" s="28"/>
      <c r="Q1120" s="61"/>
      <c r="R1120" s="28"/>
      <c r="S1120" s="96" t="s">
        <v>3196</v>
      </c>
      <c r="T1120" s="61"/>
      <c r="U1120" s="28"/>
      <c r="V1120" s="61"/>
      <c r="W1120" s="104" t="s">
        <v>40</v>
      </c>
      <c r="X1120" s="104" t="s">
        <v>112</v>
      </c>
      <c r="Y1120" s="98"/>
      <c r="Z1120" s="18" t="s">
        <v>2602</v>
      </c>
      <c r="AA1120" s="60" t="s">
        <v>34</v>
      </c>
      <c r="AB1120" s="9">
        <f t="shared" ca="1" si="85"/>
        <v>344</v>
      </c>
      <c r="AC1120" s="9" t="str">
        <f t="shared" ca="1" si="86"/>
        <v>Above 6 Months</v>
      </c>
      <c r="AD1120" s="9" t="str">
        <f t="shared" ca="1" si="87"/>
        <v/>
      </c>
      <c r="AE1120" s="9" t="str">
        <f t="shared" ca="1" si="88"/>
        <v/>
      </c>
      <c r="AF1120" s="61"/>
      <c r="AG1120" s="97" t="s">
        <v>5056</v>
      </c>
      <c r="AH1120" s="97" t="str">
        <f t="shared" ca="1" si="89"/>
        <v>Above 6 Months</v>
      </c>
    </row>
    <row r="1121" spans="1:34" s="24" customFormat="1" ht="25.5" customHeight="1" x14ac:dyDescent="0.25">
      <c r="A1121" s="96">
        <v>1120</v>
      </c>
      <c r="B1121" s="61" t="s">
        <v>2660</v>
      </c>
      <c r="C1121" s="97" t="s">
        <v>37</v>
      </c>
      <c r="D1121" s="61" t="s">
        <v>2694</v>
      </c>
      <c r="E1121" s="62" t="s">
        <v>104</v>
      </c>
      <c r="F1121" s="73" t="s">
        <v>2041</v>
      </c>
      <c r="G1121" s="63" t="s">
        <v>264</v>
      </c>
      <c r="H1121" s="64">
        <v>45968</v>
      </c>
      <c r="I1121" s="65" t="s">
        <v>206</v>
      </c>
      <c r="J1121" s="65">
        <v>2025</v>
      </c>
      <c r="K1121" s="63" t="s">
        <v>59</v>
      </c>
      <c r="L1121" s="61" t="s">
        <v>265</v>
      </c>
      <c r="M1121" s="61" t="s">
        <v>59</v>
      </c>
      <c r="N1121" s="61" t="s">
        <v>60</v>
      </c>
      <c r="O1121" s="61" t="s">
        <v>32</v>
      </c>
      <c r="P1121" s="28"/>
      <c r="Q1121" s="61"/>
      <c r="R1121" s="28"/>
      <c r="S1121" s="96" t="s">
        <v>3196</v>
      </c>
      <c r="T1121" s="61"/>
      <c r="U1121" s="28"/>
      <c r="V1121" s="61"/>
      <c r="W1121" s="104" t="s">
        <v>112</v>
      </c>
      <c r="X1121" s="104" t="s">
        <v>112</v>
      </c>
      <c r="Y1121" s="98"/>
      <c r="Z1121" s="18" t="s">
        <v>2631</v>
      </c>
      <c r="AA1121" s="60" t="s">
        <v>34</v>
      </c>
      <c r="AB1121" s="9">
        <f t="shared" ca="1" si="85"/>
        <v>343</v>
      </c>
      <c r="AC1121" s="9" t="str">
        <f t="shared" ca="1" si="86"/>
        <v>Above 6 Months</v>
      </c>
      <c r="AD1121" s="9" t="str">
        <f t="shared" ca="1" si="87"/>
        <v/>
      </c>
      <c r="AE1121" s="9" t="str">
        <f t="shared" ca="1" si="88"/>
        <v/>
      </c>
      <c r="AF1121" s="61"/>
      <c r="AG1121" s="97" t="s">
        <v>5057</v>
      </c>
      <c r="AH1121" s="97" t="str">
        <f t="shared" ca="1" si="89"/>
        <v>Above 6 Months</v>
      </c>
    </row>
    <row r="1122" spans="1:34" s="24" customFormat="1" ht="25.5" customHeight="1" x14ac:dyDescent="0.25">
      <c r="A1122" s="96">
        <v>1121</v>
      </c>
      <c r="B1122" s="61" t="s">
        <v>2810</v>
      </c>
      <c r="C1122" s="97" t="s">
        <v>62</v>
      </c>
      <c r="D1122" s="61" t="s">
        <v>2687</v>
      </c>
      <c r="E1122" s="62" t="s">
        <v>118</v>
      </c>
      <c r="F1122" s="73" t="s">
        <v>1927</v>
      </c>
      <c r="G1122" s="63" t="s">
        <v>1377</v>
      </c>
      <c r="H1122" s="64">
        <v>45969</v>
      </c>
      <c r="I1122" s="65" t="s">
        <v>206</v>
      </c>
      <c r="J1122" s="65">
        <v>2025</v>
      </c>
      <c r="K1122" s="63" t="s">
        <v>75</v>
      </c>
      <c r="L1122" s="61"/>
      <c r="M1122" s="61" t="s">
        <v>54</v>
      </c>
      <c r="N1122" s="61" t="s">
        <v>31</v>
      </c>
      <c r="O1122" s="61" t="s">
        <v>32</v>
      </c>
      <c r="P1122" s="28">
        <v>46091</v>
      </c>
      <c r="Q1122" s="61"/>
      <c r="R1122" s="28"/>
      <c r="S1122" s="96" t="s">
        <v>3196</v>
      </c>
      <c r="T1122" s="61"/>
      <c r="U1122" s="28"/>
      <c r="V1122" s="61"/>
      <c r="W1122" s="104" t="s">
        <v>33</v>
      </c>
      <c r="X1122" s="104" t="s">
        <v>33</v>
      </c>
      <c r="Y1122" s="98">
        <v>46091</v>
      </c>
      <c r="Z1122" s="18" t="s">
        <v>2614</v>
      </c>
      <c r="AA1122" s="60" t="s">
        <v>34</v>
      </c>
      <c r="AB1122" s="9">
        <f t="shared" ca="1" si="85"/>
        <v>342</v>
      </c>
      <c r="AC1122" s="9" t="str">
        <f t="shared" ca="1" si="86"/>
        <v>Above 6 Months</v>
      </c>
      <c r="AD1122" s="9">
        <f t="shared" ca="1" si="87"/>
        <v>220</v>
      </c>
      <c r="AE1122" s="9" t="str">
        <f t="shared" ca="1" si="88"/>
        <v>Above 6 Months</v>
      </c>
      <c r="AF1122" s="61"/>
      <c r="AG1122" s="97" t="s">
        <v>5058</v>
      </c>
      <c r="AH1122" s="97" t="str">
        <f t="shared" si="89"/>
        <v/>
      </c>
    </row>
    <row r="1123" spans="1:34" s="24" customFormat="1" ht="25.5" customHeight="1" x14ac:dyDescent="0.25">
      <c r="A1123" s="96">
        <v>1122</v>
      </c>
      <c r="B1123" s="61" t="s">
        <v>2808</v>
      </c>
      <c r="C1123" s="97" t="s">
        <v>2661</v>
      </c>
      <c r="D1123" s="61" t="s">
        <v>2700</v>
      </c>
      <c r="E1123" s="62" t="s">
        <v>84</v>
      </c>
      <c r="F1123" s="73" t="s">
        <v>2134</v>
      </c>
      <c r="G1123" s="63" t="s">
        <v>2592</v>
      </c>
      <c r="H1123" s="64">
        <v>45969</v>
      </c>
      <c r="I1123" s="65" t="s">
        <v>206</v>
      </c>
      <c r="J1123" s="65">
        <v>2025</v>
      </c>
      <c r="K1123" s="63" t="s">
        <v>39</v>
      </c>
      <c r="L1123" s="61"/>
      <c r="M1123" s="61" t="s">
        <v>39</v>
      </c>
      <c r="N1123" s="61" t="s">
        <v>31</v>
      </c>
      <c r="O1123" s="61" t="s">
        <v>32</v>
      </c>
      <c r="P1123" s="28"/>
      <c r="Q1123" s="61"/>
      <c r="R1123" s="28"/>
      <c r="S1123" s="96" t="s">
        <v>3196</v>
      </c>
      <c r="T1123" s="61"/>
      <c r="U1123" s="28"/>
      <c r="V1123" s="61"/>
      <c r="W1123" s="104" t="s">
        <v>141</v>
      </c>
      <c r="X1123" s="104" t="s">
        <v>33</v>
      </c>
      <c r="Y1123" s="98">
        <v>46300</v>
      </c>
      <c r="Z1123" s="18" t="s">
        <v>2637</v>
      </c>
      <c r="AA1123" s="60" t="s">
        <v>34</v>
      </c>
      <c r="AB1123" s="9">
        <f t="shared" ca="1" si="85"/>
        <v>342</v>
      </c>
      <c r="AC1123" s="9" t="str">
        <f t="shared" ca="1" si="86"/>
        <v>Above 6 Months</v>
      </c>
      <c r="AD1123" s="9">
        <f t="shared" ca="1" si="87"/>
        <v>11</v>
      </c>
      <c r="AE1123" s="9" t="str">
        <f t="shared" ca="1" si="88"/>
        <v>Below 45 Days</v>
      </c>
      <c r="AF1123" s="61"/>
      <c r="AG1123" s="97" t="s">
        <v>5059</v>
      </c>
      <c r="AH1123" s="97" t="str">
        <f t="shared" si="89"/>
        <v/>
      </c>
    </row>
    <row r="1124" spans="1:34" s="24" customFormat="1" ht="25.5" customHeight="1" x14ac:dyDescent="0.25">
      <c r="A1124" s="96">
        <v>1123</v>
      </c>
      <c r="B1124" s="61" t="s">
        <v>2810</v>
      </c>
      <c r="C1124" s="97" t="s">
        <v>97</v>
      </c>
      <c r="D1124" s="61" t="s">
        <v>2696</v>
      </c>
      <c r="E1124" s="62" t="s">
        <v>114</v>
      </c>
      <c r="F1124" s="73" t="s">
        <v>2090</v>
      </c>
      <c r="G1124" s="63" t="s">
        <v>1027</v>
      </c>
      <c r="H1124" s="64">
        <v>45970</v>
      </c>
      <c r="I1124" s="65" t="s">
        <v>206</v>
      </c>
      <c r="J1124" s="65">
        <v>2025</v>
      </c>
      <c r="K1124" s="63" t="s">
        <v>48</v>
      </c>
      <c r="L1124" s="61"/>
      <c r="M1124" s="61" t="s">
        <v>49</v>
      </c>
      <c r="N1124" s="61" t="s">
        <v>31</v>
      </c>
      <c r="O1124" s="61" t="s">
        <v>32</v>
      </c>
      <c r="P1124" s="28">
        <v>46145</v>
      </c>
      <c r="Q1124" s="61"/>
      <c r="R1124" s="28"/>
      <c r="S1124" s="96" t="s">
        <v>3196</v>
      </c>
      <c r="T1124" s="61"/>
      <c r="U1124" s="28"/>
      <c r="V1124" s="61"/>
      <c r="W1124" s="104" t="s">
        <v>2664</v>
      </c>
      <c r="X1124" s="104" t="s">
        <v>2664</v>
      </c>
      <c r="Y1124" s="98">
        <v>46145</v>
      </c>
      <c r="Z1124" s="18" t="s">
        <v>2633</v>
      </c>
      <c r="AA1124" s="60" t="s">
        <v>34</v>
      </c>
      <c r="AB1124" s="9">
        <f t="shared" ca="1" si="85"/>
        <v>341</v>
      </c>
      <c r="AC1124" s="9" t="str">
        <f t="shared" ca="1" si="86"/>
        <v>Above 6 Months</v>
      </c>
      <c r="AD1124" s="9">
        <f t="shared" ca="1" si="87"/>
        <v>166</v>
      </c>
      <c r="AE1124" s="9" t="str">
        <f t="shared" ca="1" si="88"/>
        <v>Above 3 Months</v>
      </c>
      <c r="AF1124" s="61"/>
      <c r="AG1124" s="97" t="s">
        <v>5060</v>
      </c>
      <c r="AH1124" s="97" t="str">
        <f t="shared" ca="1" si="89"/>
        <v>Above 6 Months</v>
      </c>
    </row>
    <row r="1125" spans="1:34" s="24" customFormat="1" ht="25.5" customHeight="1" x14ac:dyDescent="0.25">
      <c r="A1125" s="96">
        <v>1124</v>
      </c>
      <c r="B1125" s="61" t="s">
        <v>2660</v>
      </c>
      <c r="C1125" s="97">
        <v>0</v>
      </c>
      <c r="D1125" s="61" t="s">
        <v>2711</v>
      </c>
      <c r="E1125" s="62" t="s">
        <v>28</v>
      </c>
      <c r="F1125" s="73" t="s">
        <v>2153</v>
      </c>
      <c r="G1125" s="63" t="s">
        <v>2596</v>
      </c>
      <c r="H1125" s="64">
        <v>45971</v>
      </c>
      <c r="I1125" s="65" t="s">
        <v>206</v>
      </c>
      <c r="J1125" s="65">
        <v>2025</v>
      </c>
      <c r="K1125" s="63" t="s">
        <v>80</v>
      </c>
      <c r="L1125" s="61"/>
      <c r="M1125" s="61" t="s">
        <v>154</v>
      </c>
      <c r="N1125" s="61" t="s">
        <v>31</v>
      </c>
      <c r="O1125" s="61" t="s">
        <v>32</v>
      </c>
      <c r="P1125" s="28">
        <v>46170</v>
      </c>
      <c r="Q1125" s="61"/>
      <c r="R1125" s="28"/>
      <c r="S1125" s="96" t="s">
        <v>3196</v>
      </c>
      <c r="T1125" s="61"/>
      <c r="U1125" s="28"/>
      <c r="V1125" s="61"/>
      <c r="W1125" s="104" t="s">
        <v>33</v>
      </c>
      <c r="X1125" s="104" t="s">
        <v>33</v>
      </c>
      <c r="Y1125" s="98">
        <v>46170</v>
      </c>
      <c r="Z1125" s="18" t="s">
        <v>2648</v>
      </c>
      <c r="AA1125" s="60" t="s">
        <v>34</v>
      </c>
      <c r="AB1125" s="9">
        <f t="shared" ca="1" si="85"/>
        <v>340</v>
      </c>
      <c r="AC1125" s="9" t="str">
        <f t="shared" ca="1" si="86"/>
        <v>Above 6 Months</v>
      </c>
      <c r="AD1125" s="9">
        <f t="shared" ca="1" si="87"/>
        <v>141</v>
      </c>
      <c r="AE1125" s="9" t="str">
        <f t="shared" ca="1" si="88"/>
        <v>Above 3 Months</v>
      </c>
      <c r="AF1125" s="61"/>
      <c r="AG1125" s="97" t="s">
        <v>5061</v>
      </c>
      <c r="AH1125" s="97" t="str">
        <f t="shared" si="89"/>
        <v/>
      </c>
    </row>
    <row r="1126" spans="1:34" s="24" customFormat="1" ht="25.5" customHeight="1" x14ac:dyDescent="0.25">
      <c r="A1126" s="96">
        <v>1125</v>
      </c>
      <c r="B1126" s="61" t="s">
        <v>2810</v>
      </c>
      <c r="C1126" s="97" t="s">
        <v>186</v>
      </c>
      <c r="D1126" s="61" t="s">
        <v>3035</v>
      </c>
      <c r="E1126" s="62" t="s">
        <v>65</v>
      </c>
      <c r="F1126" s="73" t="s">
        <v>2000</v>
      </c>
      <c r="G1126" s="63" t="s">
        <v>901</v>
      </c>
      <c r="H1126" s="64">
        <v>45973</v>
      </c>
      <c r="I1126" s="65" t="s">
        <v>206</v>
      </c>
      <c r="J1126" s="65">
        <v>2025</v>
      </c>
      <c r="K1126" s="63" t="s">
        <v>116</v>
      </c>
      <c r="L1126" s="61"/>
      <c r="M1126" s="61" t="s">
        <v>116</v>
      </c>
      <c r="N1126" s="61" t="s">
        <v>116</v>
      </c>
      <c r="O1126" s="61" t="s">
        <v>32</v>
      </c>
      <c r="P1126" s="28"/>
      <c r="Q1126" s="61"/>
      <c r="R1126" s="28"/>
      <c r="S1126" s="96" t="s">
        <v>3196</v>
      </c>
      <c r="T1126" s="61"/>
      <c r="U1126" s="28"/>
      <c r="V1126" s="61"/>
      <c r="W1126" s="104" t="s">
        <v>50</v>
      </c>
      <c r="X1126" s="104" t="s">
        <v>50</v>
      </c>
      <c r="Y1126" s="98"/>
      <c r="Z1126" s="18" t="s">
        <v>2607</v>
      </c>
      <c r="AA1126" s="60" t="s">
        <v>34</v>
      </c>
      <c r="AB1126" s="9">
        <f t="shared" ca="1" si="85"/>
        <v>338</v>
      </c>
      <c r="AC1126" s="9" t="str">
        <f t="shared" ca="1" si="86"/>
        <v>Above 6 Months</v>
      </c>
      <c r="AD1126" s="9" t="str">
        <f t="shared" ca="1" si="87"/>
        <v/>
      </c>
      <c r="AE1126" s="9" t="str">
        <f t="shared" ca="1" si="88"/>
        <v/>
      </c>
      <c r="AF1126" s="61"/>
      <c r="AG1126" s="97" t="s">
        <v>5062</v>
      </c>
      <c r="AH1126" s="97" t="str">
        <f t="shared" ca="1" si="89"/>
        <v>Above 6 Months</v>
      </c>
    </row>
    <row r="1127" spans="1:34" s="24" customFormat="1" ht="25.5" customHeight="1" x14ac:dyDescent="0.25">
      <c r="A1127" s="96">
        <v>1126</v>
      </c>
      <c r="B1127" s="61" t="s">
        <v>2810</v>
      </c>
      <c r="C1127" s="97">
        <v>0</v>
      </c>
      <c r="D1127" s="61" t="s">
        <v>2688</v>
      </c>
      <c r="E1127" s="62" t="s">
        <v>68</v>
      </c>
      <c r="F1127" s="73" t="s">
        <v>2575</v>
      </c>
      <c r="G1127" s="63" t="s">
        <v>2576</v>
      </c>
      <c r="H1127" s="64">
        <v>45973</v>
      </c>
      <c r="I1127" s="65" t="s">
        <v>206</v>
      </c>
      <c r="J1127" s="65">
        <v>2025</v>
      </c>
      <c r="K1127" s="63" t="s">
        <v>39</v>
      </c>
      <c r="L1127" s="61"/>
      <c r="M1127" s="61" t="s">
        <v>39</v>
      </c>
      <c r="N1127" s="61" t="s">
        <v>31</v>
      </c>
      <c r="O1127" s="61" t="s">
        <v>32</v>
      </c>
      <c r="P1127" s="28"/>
      <c r="Q1127" s="61"/>
      <c r="R1127" s="28"/>
      <c r="S1127" s="96" t="s">
        <v>3196</v>
      </c>
      <c r="T1127" s="61"/>
      <c r="U1127" s="28"/>
      <c r="V1127" s="61"/>
      <c r="W1127" s="104" t="s">
        <v>50</v>
      </c>
      <c r="X1127" s="104" t="s">
        <v>50</v>
      </c>
      <c r="Y1127" s="98"/>
      <c r="Z1127" s="18" t="s">
        <v>2619</v>
      </c>
      <c r="AA1127" s="60" t="s">
        <v>34</v>
      </c>
      <c r="AB1127" s="9">
        <f t="shared" ca="1" si="85"/>
        <v>338</v>
      </c>
      <c r="AC1127" s="9" t="str">
        <f t="shared" ca="1" si="86"/>
        <v>Above 6 Months</v>
      </c>
      <c r="AD1127" s="9" t="str">
        <f t="shared" ca="1" si="87"/>
        <v/>
      </c>
      <c r="AE1127" s="9" t="str">
        <f t="shared" ca="1" si="88"/>
        <v/>
      </c>
      <c r="AF1127" s="61"/>
      <c r="AG1127" s="97" t="s">
        <v>5063</v>
      </c>
      <c r="AH1127" s="97" t="str">
        <f t="shared" ca="1" si="89"/>
        <v>Above 6 Months</v>
      </c>
    </row>
    <row r="1128" spans="1:34" s="24" customFormat="1" ht="25.5" customHeight="1" x14ac:dyDescent="0.25">
      <c r="A1128" s="96">
        <v>1127</v>
      </c>
      <c r="B1128" s="61" t="s">
        <v>2808</v>
      </c>
      <c r="C1128" s="97" t="s">
        <v>41</v>
      </c>
      <c r="D1128" s="61" t="s">
        <v>2686</v>
      </c>
      <c r="E1128" s="62" t="s">
        <v>42</v>
      </c>
      <c r="F1128" s="73" t="s">
        <v>2580</v>
      </c>
      <c r="G1128" s="63" t="s">
        <v>2593</v>
      </c>
      <c r="H1128" s="64">
        <v>45973</v>
      </c>
      <c r="I1128" s="65" t="s">
        <v>206</v>
      </c>
      <c r="J1128" s="65">
        <v>2025</v>
      </c>
      <c r="K1128" s="63" t="s">
        <v>39</v>
      </c>
      <c r="L1128" s="61"/>
      <c r="M1128" s="61" t="s">
        <v>39</v>
      </c>
      <c r="N1128" s="61" t="s">
        <v>31</v>
      </c>
      <c r="O1128" s="61" t="s">
        <v>45</v>
      </c>
      <c r="P1128" s="28"/>
      <c r="Q1128" s="61"/>
      <c r="R1128" s="28"/>
      <c r="S1128" s="96" t="s">
        <v>3196</v>
      </c>
      <c r="T1128" s="61"/>
      <c r="U1128" s="28"/>
      <c r="V1128" s="61"/>
      <c r="W1128" s="104" t="s">
        <v>50</v>
      </c>
      <c r="X1128" s="104" t="s">
        <v>50</v>
      </c>
      <c r="Y1128" s="98"/>
      <c r="Z1128" s="18" t="s">
        <v>2638</v>
      </c>
      <c r="AA1128" s="60" t="s">
        <v>34</v>
      </c>
      <c r="AB1128" s="9">
        <f t="shared" ca="1" si="85"/>
        <v>338</v>
      </c>
      <c r="AC1128" s="9" t="str">
        <f t="shared" ca="1" si="86"/>
        <v>Above 6 Months</v>
      </c>
      <c r="AD1128" s="9" t="str">
        <f t="shared" ca="1" si="87"/>
        <v/>
      </c>
      <c r="AE1128" s="9" t="str">
        <f t="shared" ca="1" si="88"/>
        <v/>
      </c>
      <c r="AF1128" s="61"/>
      <c r="AG1128" s="97" t="s">
        <v>5064</v>
      </c>
      <c r="AH1128" s="97" t="str">
        <f t="shared" ca="1" si="89"/>
        <v>Above 6 Months</v>
      </c>
    </row>
    <row r="1129" spans="1:34" s="24" customFormat="1" ht="25.5" customHeight="1" x14ac:dyDescent="0.25">
      <c r="A1129" s="96">
        <v>1128</v>
      </c>
      <c r="B1129" s="61" t="s">
        <v>2808</v>
      </c>
      <c r="C1129" s="97" t="s">
        <v>41</v>
      </c>
      <c r="D1129" s="61" t="s">
        <v>2707</v>
      </c>
      <c r="E1129" s="62" t="s">
        <v>124</v>
      </c>
      <c r="F1129" s="73" t="s">
        <v>1841</v>
      </c>
      <c r="G1129" s="63" t="s">
        <v>1354</v>
      </c>
      <c r="H1129" s="64">
        <v>45973</v>
      </c>
      <c r="I1129" s="65" t="s">
        <v>206</v>
      </c>
      <c r="J1129" s="65">
        <v>2025</v>
      </c>
      <c r="K1129" s="63" t="s">
        <v>103</v>
      </c>
      <c r="L1129" s="61"/>
      <c r="M1129" s="61" t="s">
        <v>49</v>
      </c>
      <c r="N1129" s="61" t="s">
        <v>31</v>
      </c>
      <c r="O1129" s="61" t="s">
        <v>32</v>
      </c>
      <c r="P1129" s="28">
        <v>46161</v>
      </c>
      <c r="Q1129" s="61"/>
      <c r="R1129" s="28"/>
      <c r="S1129" s="96" t="s">
        <v>3196</v>
      </c>
      <c r="T1129" s="61"/>
      <c r="U1129" s="28"/>
      <c r="V1129" s="61"/>
      <c r="W1129" s="104" t="s">
        <v>33</v>
      </c>
      <c r="X1129" s="104" t="s">
        <v>33</v>
      </c>
      <c r="Y1129" s="98">
        <v>46161</v>
      </c>
      <c r="Z1129" s="18" t="s">
        <v>2646</v>
      </c>
      <c r="AA1129" s="60" t="s">
        <v>34</v>
      </c>
      <c r="AB1129" s="9">
        <f t="shared" ca="1" si="85"/>
        <v>338</v>
      </c>
      <c r="AC1129" s="9" t="str">
        <f t="shared" ca="1" si="86"/>
        <v>Above 6 Months</v>
      </c>
      <c r="AD1129" s="9">
        <f t="shared" ca="1" si="87"/>
        <v>150</v>
      </c>
      <c r="AE1129" s="9" t="str">
        <f t="shared" ca="1" si="88"/>
        <v>Above 3 Months</v>
      </c>
      <c r="AF1129" s="61"/>
      <c r="AG1129" s="97" t="s">
        <v>5065</v>
      </c>
      <c r="AH1129" s="97" t="str">
        <f t="shared" si="89"/>
        <v/>
      </c>
    </row>
    <row r="1130" spans="1:34" s="24" customFormat="1" ht="25.5" customHeight="1" x14ac:dyDescent="0.25">
      <c r="A1130" s="96">
        <v>1129</v>
      </c>
      <c r="B1130" s="61" t="s">
        <v>2660</v>
      </c>
      <c r="C1130" s="97" t="s">
        <v>37</v>
      </c>
      <c r="D1130" s="61" t="s">
        <v>5066</v>
      </c>
      <c r="E1130" s="62" t="s">
        <v>38</v>
      </c>
      <c r="F1130" s="73" t="s">
        <v>2308</v>
      </c>
      <c r="G1130" s="63" t="s">
        <v>2570</v>
      </c>
      <c r="H1130" s="64">
        <v>45974</v>
      </c>
      <c r="I1130" s="65" t="s">
        <v>206</v>
      </c>
      <c r="J1130" s="65">
        <v>2025</v>
      </c>
      <c r="K1130" s="63" t="s">
        <v>111</v>
      </c>
      <c r="L1130" s="61" t="s">
        <v>39</v>
      </c>
      <c r="M1130" s="61" t="s">
        <v>111</v>
      </c>
      <c r="N1130" s="61" t="s">
        <v>31</v>
      </c>
      <c r="O1130" s="61" t="s">
        <v>45</v>
      </c>
      <c r="P1130" s="28">
        <v>46127</v>
      </c>
      <c r="Q1130" s="61" t="s">
        <v>191</v>
      </c>
      <c r="R1130" s="28"/>
      <c r="S1130" s="96" t="s">
        <v>3196</v>
      </c>
      <c r="T1130" s="61"/>
      <c r="U1130" s="28"/>
      <c r="V1130" s="61"/>
      <c r="W1130" s="104" t="s">
        <v>2664</v>
      </c>
      <c r="X1130" s="104" t="s">
        <v>2664</v>
      </c>
      <c r="Y1130" s="98">
        <v>46127</v>
      </c>
      <c r="Z1130" s="18" t="s">
        <v>2600</v>
      </c>
      <c r="AA1130" s="60" t="s">
        <v>34</v>
      </c>
      <c r="AB1130" s="9">
        <f t="shared" ca="1" si="85"/>
        <v>337</v>
      </c>
      <c r="AC1130" s="9" t="str">
        <f t="shared" ca="1" si="86"/>
        <v>Above 6 Months</v>
      </c>
      <c r="AD1130" s="9">
        <f t="shared" ca="1" si="87"/>
        <v>184</v>
      </c>
      <c r="AE1130" s="9" t="str">
        <f t="shared" ca="1" si="88"/>
        <v>Above 6 Months</v>
      </c>
      <c r="AF1130" s="61"/>
      <c r="AG1130" s="97" t="s">
        <v>5067</v>
      </c>
      <c r="AH1130" s="97" t="str">
        <f t="shared" ca="1" si="89"/>
        <v>Above 6 Months</v>
      </c>
    </row>
    <row r="1131" spans="1:34" s="24" customFormat="1" ht="25.5" customHeight="1" x14ac:dyDescent="0.25">
      <c r="A1131" s="96">
        <v>1130</v>
      </c>
      <c r="B1131" s="61" t="s">
        <v>2660</v>
      </c>
      <c r="C1131" s="97" t="s">
        <v>37</v>
      </c>
      <c r="D1131" s="61" t="s">
        <v>2683</v>
      </c>
      <c r="E1131" s="62" t="s">
        <v>90</v>
      </c>
      <c r="F1131" s="73" t="s">
        <v>2401</v>
      </c>
      <c r="G1131" s="63" t="s">
        <v>1474</v>
      </c>
      <c r="H1131" s="64">
        <v>45974</v>
      </c>
      <c r="I1131" s="65" t="s">
        <v>206</v>
      </c>
      <c r="J1131" s="65">
        <v>2025</v>
      </c>
      <c r="K1131" s="63" t="s">
        <v>103</v>
      </c>
      <c r="L1131" s="61"/>
      <c r="M1131" s="61" t="s">
        <v>49</v>
      </c>
      <c r="N1131" s="61" t="s">
        <v>31</v>
      </c>
      <c r="O1131" s="61" t="s">
        <v>32</v>
      </c>
      <c r="P1131" s="28">
        <v>46013</v>
      </c>
      <c r="Q1131" s="61"/>
      <c r="R1131" s="28"/>
      <c r="S1131" s="96" t="s">
        <v>7126</v>
      </c>
      <c r="T1131" s="61"/>
      <c r="U1131" s="28"/>
      <c r="V1131" s="61"/>
      <c r="W1131" s="104" t="s">
        <v>33</v>
      </c>
      <c r="X1131" s="104" t="s">
        <v>2923</v>
      </c>
      <c r="Y1131" s="98"/>
      <c r="Z1131" s="18" t="s">
        <v>2611</v>
      </c>
      <c r="AA1131" s="60" t="s">
        <v>34</v>
      </c>
      <c r="AB1131" s="9" t="str">
        <f t="shared" ca="1" si="85"/>
        <v/>
      </c>
      <c r="AC1131" s="9" t="str">
        <f t="shared" si="86"/>
        <v/>
      </c>
      <c r="AD1131" s="9" t="str">
        <f t="shared" ca="1" si="87"/>
        <v/>
      </c>
      <c r="AE1131" s="9" t="str">
        <f t="shared" ca="1" si="88"/>
        <v/>
      </c>
      <c r="AF1131" s="61"/>
      <c r="AG1131" s="97" t="s">
        <v>5068</v>
      </c>
      <c r="AH1131" s="97" t="str">
        <f t="shared" si="89"/>
        <v/>
      </c>
    </row>
    <row r="1132" spans="1:34" s="24" customFormat="1" ht="25.5" customHeight="1" x14ac:dyDescent="0.25">
      <c r="A1132" s="96">
        <v>1131</v>
      </c>
      <c r="B1132" s="61" t="s">
        <v>2810</v>
      </c>
      <c r="C1132" s="97">
        <v>0</v>
      </c>
      <c r="D1132" s="61" t="s">
        <v>2688</v>
      </c>
      <c r="E1132" s="62" t="s">
        <v>68</v>
      </c>
      <c r="F1132" s="73" t="s">
        <v>2577</v>
      </c>
      <c r="G1132" s="63" t="s">
        <v>1027</v>
      </c>
      <c r="H1132" s="64">
        <v>45975</v>
      </c>
      <c r="I1132" s="65" t="s">
        <v>206</v>
      </c>
      <c r="J1132" s="65">
        <v>2025</v>
      </c>
      <c r="K1132" s="63" t="s">
        <v>48</v>
      </c>
      <c r="L1132" s="61"/>
      <c r="M1132" s="61" t="s">
        <v>49</v>
      </c>
      <c r="N1132" s="61" t="s">
        <v>31</v>
      </c>
      <c r="O1132" s="61" t="s">
        <v>32</v>
      </c>
      <c r="P1132" s="28"/>
      <c r="Q1132" s="61"/>
      <c r="R1132" s="28"/>
      <c r="S1132" s="96" t="s">
        <v>3196</v>
      </c>
      <c r="T1132" s="61"/>
      <c r="U1132" s="28"/>
      <c r="V1132" s="61"/>
      <c r="W1132" s="104" t="s">
        <v>112</v>
      </c>
      <c r="X1132" s="104" t="s">
        <v>112</v>
      </c>
      <c r="Y1132" s="98"/>
      <c r="Z1132" s="18" t="s">
        <v>2620</v>
      </c>
      <c r="AA1132" s="60" t="s">
        <v>34</v>
      </c>
      <c r="AB1132" s="9">
        <f t="shared" ca="1" si="85"/>
        <v>336</v>
      </c>
      <c r="AC1132" s="9" t="str">
        <f t="shared" ca="1" si="86"/>
        <v>Above 6 Months</v>
      </c>
      <c r="AD1132" s="9" t="str">
        <f t="shared" ca="1" si="87"/>
        <v/>
      </c>
      <c r="AE1132" s="9" t="str">
        <f t="shared" ca="1" si="88"/>
        <v/>
      </c>
      <c r="AF1132" s="61"/>
      <c r="AG1132" s="97" t="s">
        <v>5069</v>
      </c>
      <c r="AH1132" s="97" t="str">
        <f t="shared" ca="1" si="89"/>
        <v>Above 6 Months</v>
      </c>
    </row>
    <row r="1133" spans="1:34" s="24" customFormat="1" ht="25.5" customHeight="1" x14ac:dyDescent="0.25">
      <c r="A1133" s="96">
        <v>1132</v>
      </c>
      <c r="B1133" s="61" t="s">
        <v>2808</v>
      </c>
      <c r="C1133" s="97" t="s">
        <v>41</v>
      </c>
      <c r="D1133" s="61" t="s">
        <v>2686</v>
      </c>
      <c r="E1133" s="62" t="s">
        <v>42</v>
      </c>
      <c r="F1133" s="73" t="s">
        <v>2582</v>
      </c>
      <c r="G1133" s="63" t="s">
        <v>845</v>
      </c>
      <c r="H1133" s="64">
        <v>45975</v>
      </c>
      <c r="I1133" s="65" t="s">
        <v>206</v>
      </c>
      <c r="J1133" s="65">
        <v>2025</v>
      </c>
      <c r="K1133" s="63" t="s">
        <v>116</v>
      </c>
      <c r="L1133" s="61"/>
      <c r="M1133" s="61" t="s">
        <v>116</v>
      </c>
      <c r="N1133" s="61" t="s">
        <v>116</v>
      </c>
      <c r="O1133" s="61" t="s">
        <v>32</v>
      </c>
      <c r="P1133" s="28"/>
      <c r="Q1133" s="61"/>
      <c r="R1133" s="28"/>
      <c r="S1133" s="96" t="s">
        <v>3196</v>
      </c>
      <c r="T1133" s="61"/>
      <c r="U1133" s="28"/>
      <c r="V1133" s="61"/>
      <c r="W1133" s="104" t="s">
        <v>50</v>
      </c>
      <c r="X1133" s="104" t="s">
        <v>50</v>
      </c>
      <c r="Y1133" s="98"/>
      <c r="Z1133" s="18" t="s">
        <v>2639</v>
      </c>
      <c r="AA1133" s="60" t="s">
        <v>34</v>
      </c>
      <c r="AB1133" s="9">
        <f t="shared" ca="1" si="85"/>
        <v>336</v>
      </c>
      <c r="AC1133" s="9" t="str">
        <f t="shared" ca="1" si="86"/>
        <v>Above 6 Months</v>
      </c>
      <c r="AD1133" s="9" t="str">
        <f t="shared" ca="1" si="87"/>
        <v/>
      </c>
      <c r="AE1133" s="9" t="str">
        <f t="shared" ca="1" si="88"/>
        <v/>
      </c>
      <c r="AF1133" s="61"/>
      <c r="AG1133" s="97" t="s">
        <v>5070</v>
      </c>
      <c r="AH1133" s="97" t="str">
        <f t="shared" ca="1" si="89"/>
        <v>Above 6 Months</v>
      </c>
    </row>
    <row r="1134" spans="1:34" s="24" customFormat="1" ht="25.5" customHeight="1" x14ac:dyDescent="0.25">
      <c r="A1134" s="96">
        <v>1133</v>
      </c>
      <c r="B1134" s="61" t="s">
        <v>2808</v>
      </c>
      <c r="C1134" s="97" t="s">
        <v>41</v>
      </c>
      <c r="D1134" s="61" t="s">
        <v>2686</v>
      </c>
      <c r="E1134" s="62" t="s">
        <v>42</v>
      </c>
      <c r="F1134" s="73" t="s">
        <v>2581</v>
      </c>
      <c r="G1134" s="63" t="s">
        <v>845</v>
      </c>
      <c r="H1134" s="64">
        <v>45975</v>
      </c>
      <c r="I1134" s="65" t="s">
        <v>206</v>
      </c>
      <c r="J1134" s="65">
        <v>2025</v>
      </c>
      <c r="K1134" s="63" t="s">
        <v>116</v>
      </c>
      <c r="L1134" s="61"/>
      <c r="M1134" s="61" t="s">
        <v>116</v>
      </c>
      <c r="N1134" s="61" t="s">
        <v>116</v>
      </c>
      <c r="O1134" s="61" t="s">
        <v>32</v>
      </c>
      <c r="P1134" s="28"/>
      <c r="Q1134" s="61"/>
      <c r="R1134" s="28"/>
      <c r="S1134" s="96" t="s">
        <v>3196</v>
      </c>
      <c r="T1134" s="61"/>
      <c r="U1134" s="28"/>
      <c r="V1134" s="61"/>
      <c r="W1134" s="104" t="s">
        <v>50</v>
      </c>
      <c r="X1134" s="104" t="s">
        <v>50</v>
      </c>
      <c r="Y1134" s="98"/>
      <c r="Z1134" s="18" t="s">
        <v>2640</v>
      </c>
      <c r="AA1134" s="60" t="s">
        <v>34</v>
      </c>
      <c r="AB1134" s="9">
        <f t="shared" ca="1" si="85"/>
        <v>336</v>
      </c>
      <c r="AC1134" s="9" t="str">
        <f t="shared" ca="1" si="86"/>
        <v>Above 6 Months</v>
      </c>
      <c r="AD1134" s="9" t="str">
        <f t="shared" ca="1" si="87"/>
        <v/>
      </c>
      <c r="AE1134" s="9" t="str">
        <f t="shared" ca="1" si="88"/>
        <v/>
      </c>
      <c r="AF1134" s="61"/>
      <c r="AG1134" s="97" t="s">
        <v>5071</v>
      </c>
      <c r="AH1134" s="97" t="str">
        <f t="shared" ca="1" si="89"/>
        <v>Above 6 Months</v>
      </c>
    </row>
    <row r="1135" spans="1:34" s="24" customFormat="1" ht="25.5" customHeight="1" x14ac:dyDescent="0.25">
      <c r="A1135" s="96">
        <v>1134</v>
      </c>
      <c r="B1135" s="61" t="s">
        <v>2810</v>
      </c>
      <c r="C1135" s="97">
        <v>0</v>
      </c>
      <c r="D1135" s="61" t="s">
        <v>2689</v>
      </c>
      <c r="E1135" s="62" t="s">
        <v>68</v>
      </c>
      <c r="F1135" s="73" t="s">
        <v>2578</v>
      </c>
      <c r="G1135" s="63" t="s">
        <v>845</v>
      </c>
      <c r="H1135" s="64">
        <v>45976</v>
      </c>
      <c r="I1135" s="65" t="s">
        <v>206</v>
      </c>
      <c r="J1135" s="65">
        <v>2025</v>
      </c>
      <c r="K1135" s="63" t="s">
        <v>116</v>
      </c>
      <c r="L1135" s="61"/>
      <c r="M1135" s="61" t="s">
        <v>116</v>
      </c>
      <c r="N1135" s="61" t="s">
        <v>116</v>
      </c>
      <c r="O1135" s="61" t="s">
        <v>32</v>
      </c>
      <c r="P1135" s="28"/>
      <c r="Q1135" s="61"/>
      <c r="R1135" s="28"/>
      <c r="S1135" s="96" t="s">
        <v>3196</v>
      </c>
      <c r="T1135" s="61"/>
      <c r="U1135" s="28"/>
      <c r="V1135" s="61"/>
      <c r="W1135" s="104" t="s">
        <v>50</v>
      </c>
      <c r="X1135" s="104" t="s">
        <v>50</v>
      </c>
      <c r="Y1135" s="98"/>
      <c r="Z1135" s="18" t="s">
        <v>2621</v>
      </c>
      <c r="AA1135" s="60" t="s">
        <v>34</v>
      </c>
      <c r="AB1135" s="9">
        <f t="shared" ca="1" si="85"/>
        <v>335</v>
      </c>
      <c r="AC1135" s="9" t="str">
        <f t="shared" ca="1" si="86"/>
        <v>Above 6 Months</v>
      </c>
      <c r="AD1135" s="9" t="str">
        <f t="shared" ca="1" si="87"/>
        <v/>
      </c>
      <c r="AE1135" s="9" t="str">
        <f t="shared" ca="1" si="88"/>
        <v/>
      </c>
      <c r="AF1135" s="61"/>
      <c r="AG1135" s="97" t="s">
        <v>5072</v>
      </c>
      <c r="AH1135" s="97" t="str">
        <f t="shared" ca="1" si="89"/>
        <v>Above 6 Months</v>
      </c>
    </row>
    <row r="1136" spans="1:34" s="24" customFormat="1" ht="25.5" customHeight="1" x14ac:dyDescent="0.25">
      <c r="A1136" s="96">
        <v>1135</v>
      </c>
      <c r="B1136" s="61" t="s">
        <v>2808</v>
      </c>
      <c r="C1136" s="97" t="s">
        <v>41</v>
      </c>
      <c r="D1136" s="61" t="s">
        <v>2701</v>
      </c>
      <c r="E1136" s="62" t="s">
        <v>42</v>
      </c>
      <c r="F1136" s="73" t="s">
        <v>2583</v>
      </c>
      <c r="G1136" s="63" t="s">
        <v>2594</v>
      </c>
      <c r="H1136" s="64">
        <v>45976</v>
      </c>
      <c r="I1136" s="65" t="s">
        <v>206</v>
      </c>
      <c r="J1136" s="65">
        <v>2025</v>
      </c>
      <c r="K1136" s="63" t="s">
        <v>53</v>
      </c>
      <c r="L1136" s="61"/>
      <c r="M1136" s="61" t="s">
        <v>54</v>
      </c>
      <c r="N1136" s="61" t="s">
        <v>31</v>
      </c>
      <c r="O1136" s="61" t="s">
        <v>32</v>
      </c>
      <c r="P1136" s="28">
        <v>46086</v>
      </c>
      <c r="Q1136" s="61"/>
      <c r="R1136" s="28"/>
      <c r="S1136" s="96" t="s">
        <v>3196</v>
      </c>
      <c r="T1136" s="61"/>
      <c r="U1136" s="28"/>
      <c r="V1136" s="61"/>
      <c r="W1136" s="104" t="s">
        <v>33</v>
      </c>
      <c r="X1136" s="104" t="s">
        <v>33</v>
      </c>
      <c r="Y1136" s="98">
        <v>46086</v>
      </c>
      <c r="Z1136" s="18" t="s">
        <v>2641</v>
      </c>
      <c r="AA1136" s="60" t="s">
        <v>34</v>
      </c>
      <c r="AB1136" s="9">
        <f t="shared" ca="1" si="85"/>
        <v>335</v>
      </c>
      <c r="AC1136" s="9" t="str">
        <f t="shared" ca="1" si="86"/>
        <v>Above 6 Months</v>
      </c>
      <c r="AD1136" s="9">
        <f t="shared" ca="1" si="87"/>
        <v>225</v>
      </c>
      <c r="AE1136" s="9" t="str">
        <f t="shared" ca="1" si="88"/>
        <v>Above 6 Months</v>
      </c>
      <c r="AF1136" s="61"/>
      <c r="AG1136" s="97" t="s">
        <v>5073</v>
      </c>
      <c r="AH1136" s="97" t="str">
        <f t="shared" si="89"/>
        <v/>
      </c>
    </row>
    <row r="1137" spans="1:34" s="24" customFormat="1" ht="25.5" customHeight="1" x14ac:dyDescent="0.25">
      <c r="A1137" s="96">
        <v>1136</v>
      </c>
      <c r="B1137" s="61" t="s">
        <v>2808</v>
      </c>
      <c r="C1137" s="97" t="s">
        <v>41</v>
      </c>
      <c r="D1137" s="61" t="s">
        <v>2704</v>
      </c>
      <c r="E1137" s="62" t="s">
        <v>79</v>
      </c>
      <c r="F1137" s="73" t="s">
        <v>2316</v>
      </c>
      <c r="G1137" s="63" t="s">
        <v>1157</v>
      </c>
      <c r="H1137" s="64">
        <v>45977</v>
      </c>
      <c r="I1137" s="65" t="s">
        <v>206</v>
      </c>
      <c r="J1137" s="65">
        <v>2025</v>
      </c>
      <c r="K1137" s="63" t="s">
        <v>2386</v>
      </c>
      <c r="L1137" s="61"/>
      <c r="M1137" s="61" t="s">
        <v>82</v>
      </c>
      <c r="N1137" s="61" t="s">
        <v>82</v>
      </c>
      <c r="O1137" s="61" t="s">
        <v>32</v>
      </c>
      <c r="P1137" s="28">
        <v>45990</v>
      </c>
      <c r="Q1137" s="61"/>
      <c r="R1137" s="28"/>
      <c r="S1137" s="96" t="s">
        <v>7126</v>
      </c>
      <c r="T1137" s="61"/>
      <c r="U1137" s="28"/>
      <c r="V1137" s="61"/>
      <c r="W1137" s="104" t="s">
        <v>33</v>
      </c>
      <c r="X1137" s="104" t="s">
        <v>2923</v>
      </c>
      <c r="Y1137" s="98"/>
      <c r="Z1137" s="18" t="s">
        <v>2644</v>
      </c>
      <c r="AA1137" s="60" t="s">
        <v>34</v>
      </c>
      <c r="AB1137" s="9" t="str">
        <f t="shared" ca="1" si="85"/>
        <v/>
      </c>
      <c r="AC1137" s="9" t="str">
        <f t="shared" si="86"/>
        <v/>
      </c>
      <c r="AD1137" s="9" t="str">
        <f t="shared" ca="1" si="87"/>
        <v/>
      </c>
      <c r="AE1137" s="9" t="str">
        <f t="shared" ca="1" si="88"/>
        <v/>
      </c>
      <c r="AF1137" s="61"/>
      <c r="AG1137" s="97" t="s">
        <v>5074</v>
      </c>
      <c r="AH1137" s="97" t="str">
        <f t="shared" si="89"/>
        <v/>
      </c>
    </row>
    <row r="1138" spans="1:34" s="24" customFormat="1" ht="25.5" customHeight="1" x14ac:dyDescent="0.25">
      <c r="A1138" s="96">
        <v>1137</v>
      </c>
      <c r="B1138" s="61" t="s">
        <v>2808</v>
      </c>
      <c r="C1138" s="97" t="s">
        <v>2661</v>
      </c>
      <c r="D1138" s="61" t="s">
        <v>2706</v>
      </c>
      <c r="E1138" s="62" t="s">
        <v>95</v>
      </c>
      <c r="F1138" s="73" t="s">
        <v>2144</v>
      </c>
      <c r="G1138" s="63" t="s">
        <v>1315</v>
      </c>
      <c r="H1138" s="64">
        <v>45977</v>
      </c>
      <c r="I1138" s="65" t="s">
        <v>206</v>
      </c>
      <c r="J1138" s="65">
        <v>2025</v>
      </c>
      <c r="K1138" s="63" t="s">
        <v>70</v>
      </c>
      <c r="L1138" s="61"/>
      <c r="M1138" s="61" t="s">
        <v>70</v>
      </c>
      <c r="N1138" s="61" t="s">
        <v>70</v>
      </c>
      <c r="O1138" s="61" t="s">
        <v>32</v>
      </c>
      <c r="P1138" s="28"/>
      <c r="Q1138" s="61"/>
      <c r="R1138" s="28"/>
      <c r="S1138" s="96" t="s">
        <v>3196</v>
      </c>
      <c r="T1138" s="61"/>
      <c r="U1138" s="28"/>
      <c r="V1138" s="61"/>
      <c r="W1138" s="104" t="s">
        <v>112</v>
      </c>
      <c r="X1138" s="104" t="s">
        <v>112</v>
      </c>
      <c r="Y1138" s="98"/>
      <c r="Z1138" s="18" t="s">
        <v>2645</v>
      </c>
      <c r="AA1138" s="60" t="s">
        <v>34</v>
      </c>
      <c r="AB1138" s="9">
        <f t="shared" ca="1" si="85"/>
        <v>334</v>
      </c>
      <c r="AC1138" s="9" t="str">
        <f t="shared" ca="1" si="86"/>
        <v>Above 6 Months</v>
      </c>
      <c r="AD1138" s="9" t="str">
        <f t="shared" ca="1" si="87"/>
        <v/>
      </c>
      <c r="AE1138" s="9" t="str">
        <f t="shared" ca="1" si="88"/>
        <v/>
      </c>
      <c r="AF1138" s="61"/>
      <c r="AG1138" s="97" t="s">
        <v>5075</v>
      </c>
      <c r="AH1138" s="97" t="str">
        <f t="shared" ca="1" si="89"/>
        <v>Above 6 Months</v>
      </c>
    </row>
    <row r="1139" spans="1:34" s="24" customFormat="1" ht="25.5" customHeight="1" x14ac:dyDescent="0.25">
      <c r="A1139" s="96">
        <v>1138</v>
      </c>
      <c r="B1139" s="61" t="s">
        <v>2808</v>
      </c>
      <c r="C1139" s="97" t="s">
        <v>2661</v>
      </c>
      <c r="D1139" s="61" t="s">
        <v>2692</v>
      </c>
      <c r="E1139" s="62" t="s">
        <v>89</v>
      </c>
      <c r="F1139" s="73" t="s">
        <v>2392</v>
      </c>
      <c r="G1139" s="63" t="s">
        <v>2590</v>
      </c>
      <c r="H1139" s="64">
        <v>45979</v>
      </c>
      <c r="I1139" s="65" t="s">
        <v>206</v>
      </c>
      <c r="J1139" s="65">
        <v>2025</v>
      </c>
      <c r="K1139" s="63" t="s">
        <v>39</v>
      </c>
      <c r="L1139" s="61"/>
      <c r="M1139" s="61" t="s">
        <v>39</v>
      </c>
      <c r="N1139" s="61" t="s">
        <v>31</v>
      </c>
      <c r="O1139" s="61" t="s">
        <v>32</v>
      </c>
      <c r="P1139" s="28"/>
      <c r="Q1139" s="61"/>
      <c r="R1139" s="28"/>
      <c r="S1139" s="96" t="s">
        <v>3196</v>
      </c>
      <c r="T1139" s="61"/>
      <c r="U1139" s="28"/>
      <c r="V1139" s="61"/>
      <c r="W1139" s="104" t="s">
        <v>50</v>
      </c>
      <c r="X1139" s="104" t="s">
        <v>50</v>
      </c>
      <c r="Y1139" s="98"/>
      <c r="Z1139" s="18" t="s">
        <v>2628</v>
      </c>
      <c r="AA1139" s="60" t="s">
        <v>34</v>
      </c>
      <c r="AB1139" s="9">
        <f t="shared" ca="1" si="85"/>
        <v>332</v>
      </c>
      <c r="AC1139" s="9" t="str">
        <f t="shared" ca="1" si="86"/>
        <v>Above 6 Months</v>
      </c>
      <c r="AD1139" s="9" t="str">
        <f t="shared" ca="1" si="87"/>
        <v/>
      </c>
      <c r="AE1139" s="9" t="str">
        <f t="shared" ca="1" si="88"/>
        <v/>
      </c>
      <c r="AF1139" s="61"/>
      <c r="AG1139" s="97" t="s">
        <v>5076</v>
      </c>
      <c r="AH1139" s="97" t="str">
        <f t="shared" ca="1" si="89"/>
        <v>Above 6 Months</v>
      </c>
    </row>
    <row r="1140" spans="1:34" s="24" customFormat="1" ht="25.5" customHeight="1" x14ac:dyDescent="0.25">
      <c r="A1140" s="96">
        <v>1139</v>
      </c>
      <c r="B1140" s="61" t="s">
        <v>2660</v>
      </c>
      <c r="C1140" s="97" t="s">
        <v>46</v>
      </c>
      <c r="D1140" s="61" t="s">
        <v>2708</v>
      </c>
      <c r="E1140" s="62" t="s">
        <v>67</v>
      </c>
      <c r="F1140" s="73" t="s">
        <v>2156</v>
      </c>
      <c r="G1140" s="63" t="s">
        <v>1016</v>
      </c>
      <c r="H1140" s="64">
        <v>45979</v>
      </c>
      <c r="I1140" s="65" t="s">
        <v>206</v>
      </c>
      <c r="J1140" s="65">
        <v>2025</v>
      </c>
      <c r="K1140" s="63" t="s">
        <v>48</v>
      </c>
      <c r="L1140" s="61"/>
      <c r="M1140" s="61" t="s">
        <v>49</v>
      </c>
      <c r="N1140" s="61" t="s">
        <v>31</v>
      </c>
      <c r="O1140" s="61" t="s">
        <v>32</v>
      </c>
      <c r="P1140" s="28">
        <v>46057</v>
      </c>
      <c r="Q1140" s="61"/>
      <c r="R1140" s="28"/>
      <c r="S1140" s="96" t="s">
        <v>3196</v>
      </c>
      <c r="T1140" s="61"/>
      <c r="U1140" s="28"/>
      <c r="V1140" s="61"/>
      <c r="W1140" s="104" t="s">
        <v>33</v>
      </c>
      <c r="X1140" s="104" t="s">
        <v>33</v>
      </c>
      <c r="Y1140" s="98">
        <v>46057</v>
      </c>
      <c r="Z1140" s="18" t="s">
        <v>2647</v>
      </c>
      <c r="AA1140" s="60" t="s">
        <v>34</v>
      </c>
      <c r="AB1140" s="9">
        <f t="shared" ca="1" si="85"/>
        <v>332</v>
      </c>
      <c r="AC1140" s="9" t="str">
        <f t="shared" ca="1" si="86"/>
        <v>Above 6 Months</v>
      </c>
      <c r="AD1140" s="9">
        <f t="shared" ca="1" si="87"/>
        <v>254</v>
      </c>
      <c r="AE1140" s="9" t="str">
        <f t="shared" ca="1" si="88"/>
        <v>Above 6 Months</v>
      </c>
      <c r="AF1140" s="61"/>
      <c r="AG1140" s="97" t="s">
        <v>5077</v>
      </c>
      <c r="AH1140" s="97" t="str">
        <f t="shared" si="89"/>
        <v/>
      </c>
    </row>
    <row r="1141" spans="1:34" s="24" customFormat="1" ht="25.5" customHeight="1" x14ac:dyDescent="0.25">
      <c r="A1141" s="96">
        <v>1140</v>
      </c>
      <c r="B1141" s="61" t="s">
        <v>2660</v>
      </c>
      <c r="C1141" s="97" t="s">
        <v>183</v>
      </c>
      <c r="D1141" s="61" t="s">
        <v>2713</v>
      </c>
      <c r="E1141" s="62" t="s">
        <v>74</v>
      </c>
      <c r="F1141" s="73" t="s">
        <v>2275</v>
      </c>
      <c r="G1141" s="63" t="s">
        <v>2598</v>
      </c>
      <c r="H1141" s="64">
        <v>45979</v>
      </c>
      <c r="I1141" s="65" t="s">
        <v>206</v>
      </c>
      <c r="J1141" s="65">
        <v>2025</v>
      </c>
      <c r="K1141" s="63" t="s">
        <v>29</v>
      </c>
      <c r="L1141" s="61"/>
      <c r="M1141" s="61" t="s">
        <v>30</v>
      </c>
      <c r="N1141" s="61" t="s">
        <v>31</v>
      </c>
      <c r="O1141" s="61" t="s">
        <v>32</v>
      </c>
      <c r="P1141" s="28"/>
      <c r="Q1141" s="61"/>
      <c r="R1141" s="28"/>
      <c r="S1141" s="96" t="s">
        <v>3196</v>
      </c>
      <c r="T1141" s="61"/>
      <c r="U1141" s="28"/>
      <c r="V1141" s="61"/>
      <c r="W1141" s="104" t="s">
        <v>177</v>
      </c>
      <c r="X1141" s="104" t="s">
        <v>177</v>
      </c>
      <c r="Y1141" s="98">
        <v>46006</v>
      </c>
      <c r="Z1141" s="18" t="s">
        <v>2650</v>
      </c>
      <c r="AA1141" s="60" t="s">
        <v>34</v>
      </c>
      <c r="AB1141" s="9">
        <f t="shared" ca="1" si="85"/>
        <v>332</v>
      </c>
      <c r="AC1141" s="9" t="str">
        <f t="shared" ca="1" si="86"/>
        <v>Above 6 Months</v>
      </c>
      <c r="AD1141" s="9">
        <f t="shared" ca="1" si="87"/>
        <v>305</v>
      </c>
      <c r="AE1141" s="9" t="str">
        <f t="shared" ca="1" si="88"/>
        <v>Above 6 Months</v>
      </c>
      <c r="AF1141" s="61"/>
      <c r="AG1141" s="97" t="s">
        <v>5078</v>
      </c>
      <c r="AH1141" s="97" t="str">
        <f t="shared" ca="1" si="89"/>
        <v>Above 6 Months</v>
      </c>
    </row>
    <row r="1142" spans="1:34" s="24" customFormat="1" ht="25.5" customHeight="1" x14ac:dyDescent="0.25">
      <c r="A1142" s="96">
        <v>1141</v>
      </c>
      <c r="B1142" s="61" t="s">
        <v>2810</v>
      </c>
      <c r="C1142" s="97" t="s">
        <v>186</v>
      </c>
      <c r="D1142" s="61" t="s">
        <v>3035</v>
      </c>
      <c r="E1142" s="62" t="s">
        <v>65</v>
      </c>
      <c r="F1142" s="73" t="s">
        <v>2112</v>
      </c>
      <c r="G1142" s="63" t="s">
        <v>901</v>
      </c>
      <c r="H1142" s="64">
        <v>45980</v>
      </c>
      <c r="I1142" s="65" t="s">
        <v>206</v>
      </c>
      <c r="J1142" s="65">
        <v>2025</v>
      </c>
      <c r="K1142" s="63" t="s">
        <v>116</v>
      </c>
      <c r="L1142" s="61"/>
      <c r="M1142" s="61" t="s">
        <v>116</v>
      </c>
      <c r="N1142" s="61" t="s">
        <v>116</v>
      </c>
      <c r="O1142" s="61" t="s">
        <v>32</v>
      </c>
      <c r="P1142" s="28"/>
      <c r="Q1142" s="61"/>
      <c r="R1142" s="28"/>
      <c r="S1142" s="96" t="s">
        <v>3196</v>
      </c>
      <c r="T1142" s="61"/>
      <c r="U1142" s="28"/>
      <c r="V1142" s="61"/>
      <c r="W1142" s="104" t="s">
        <v>50</v>
      </c>
      <c r="X1142" s="104" t="s">
        <v>50</v>
      </c>
      <c r="Y1142" s="98"/>
      <c r="Z1142" s="18" t="s">
        <v>2608</v>
      </c>
      <c r="AA1142" s="60" t="s">
        <v>34</v>
      </c>
      <c r="AB1142" s="9">
        <f t="shared" ca="1" si="85"/>
        <v>331</v>
      </c>
      <c r="AC1142" s="9" t="str">
        <f t="shared" ca="1" si="86"/>
        <v>Above 6 Months</v>
      </c>
      <c r="AD1142" s="9" t="str">
        <f t="shared" ca="1" si="87"/>
        <v/>
      </c>
      <c r="AE1142" s="9" t="str">
        <f t="shared" ca="1" si="88"/>
        <v/>
      </c>
      <c r="AF1142" s="61"/>
      <c r="AG1142" s="97" t="s">
        <v>5079</v>
      </c>
      <c r="AH1142" s="97" t="str">
        <f t="shared" ca="1" si="89"/>
        <v>Above 6 Months</v>
      </c>
    </row>
    <row r="1143" spans="1:34" s="24" customFormat="1" ht="25.5" customHeight="1" x14ac:dyDescent="0.25">
      <c r="A1143" s="96">
        <v>1142</v>
      </c>
      <c r="B1143" s="61" t="s">
        <v>2808</v>
      </c>
      <c r="C1143" s="97" t="s">
        <v>185</v>
      </c>
      <c r="D1143" s="61" t="s">
        <v>2693</v>
      </c>
      <c r="E1143" s="62" t="s">
        <v>73</v>
      </c>
      <c r="F1143" s="73" t="s">
        <v>2103</v>
      </c>
      <c r="G1143" s="63" t="s">
        <v>2403</v>
      </c>
      <c r="H1143" s="64">
        <v>45980</v>
      </c>
      <c r="I1143" s="65" t="s">
        <v>206</v>
      </c>
      <c r="J1143" s="65">
        <v>2025</v>
      </c>
      <c r="K1143" s="63" t="s">
        <v>75</v>
      </c>
      <c r="L1143" s="61"/>
      <c r="M1143" s="61" t="s">
        <v>54</v>
      </c>
      <c r="N1143" s="61" t="s">
        <v>31</v>
      </c>
      <c r="O1143" s="61" t="s">
        <v>32</v>
      </c>
      <c r="P1143" s="28"/>
      <c r="Q1143" s="61"/>
      <c r="R1143" s="28"/>
      <c r="S1143" s="96" t="s">
        <v>7126</v>
      </c>
      <c r="T1143" s="61"/>
      <c r="U1143" s="28"/>
      <c r="V1143" s="61"/>
      <c r="W1143" s="104" t="s">
        <v>33</v>
      </c>
      <c r="X1143" s="104" t="s">
        <v>2923</v>
      </c>
      <c r="Y1143" s="98"/>
      <c r="Z1143" s="18" t="s">
        <v>2630</v>
      </c>
      <c r="AA1143" s="60" t="s">
        <v>34</v>
      </c>
      <c r="AB1143" s="9" t="str">
        <f t="shared" ca="1" si="85"/>
        <v/>
      </c>
      <c r="AC1143" s="9" t="str">
        <f t="shared" si="86"/>
        <v/>
      </c>
      <c r="AD1143" s="9" t="str">
        <f t="shared" ca="1" si="87"/>
        <v/>
      </c>
      <c r="AE1143" s="9" t="str">
        <f t="shared" ca="1" si="88"/>
        <v/>
      </c>
      <c r="AF1143" s="61"/>
      <c r="AG1143" s="97" t="s">
        <v>5080</v>
      </c>
      <c r="AH1143" s="97" t="str">
        <f t="shared" si="89"/>
        <v/>
      </c>
    </row>
    <row r="1144" spans="1:34" s="24" customFormat="1" ht="25.5" customHeight="1" x14ac:dyDescent="0.25">
      <c r="A1144" s="96">
        <v>1143</v>
      </c>
      <c r="B1144" s="61" t="s">
        <v>2810</v>
      </c>
      <c r="C1144" s="97" t="s">
        <v>62</v>
      </c>
      <c r="D1144" s="61" t="s">
        <v>2687</v>
      </c>
      <c r="E1144" s="62" t="s">
        <v>118</v>
      </c>
      <c r="F1144" s="73" t="s">
        <v>1946</v>
      </c>
      <c r="G1144" s="63" t="s">
        <v>1027</v>
      </c>
      <c r="H1144" s="64">
        <v>45981</v>
      </c>
      <c r="I1144" s="65" t="s">
        <v>206</v>
      </c>
      <c r="J1144" s="65">
        <v>2025</v>
      </c>
      <c r="K1144" s="63" t="s">
        <v>48</v>
      </c>
      <c r="L1144" s="61"/>
      <c r="M1144" s="61" t="s">
        <v>49</v>
      </c>
      <c r="N1144" s="61" t="s">
        <v>31</v>
      </c>
      <c r="O1144" s="61" t="s">
        <v>32</v>
      </c>
      <c r="P1144" s="28"/>
      <c r="Q1144" s="61"/>
      <c r="R1144" s="28"/>
      <c r="S1144" s="96" t="s">
        <v>3196</v>
      </c>
      <c r="T1144" s="61"/>
      <c r="U1144" s="28"/>
      <c r="V1144" s="61"/>
      <c r="W1144" s="104" t="s">
        <v>112</v>
      </c>
      <c r="X1144" s="104" t="s">
        <v>112</v>
      </c>
      <c r="Y1144" s="98"/>
      <c r="Z1144" s="18" t="s">
        <v>2615</v>
      </c>
      <c r="AA1144" s="60" t="s">
        <v>34</v>
      </c>
      <c r="AB1144" s="9">
        <f t="shared" ca="1" si="85"/>
        <v>330</v>
      </c>
      <c r="AC1144" s="9" t="str">
        <f t="shared" ca="1" si="86"/>
        <v>Above 6 Months</v>
      </c>
      <c r="AD1144" s="9" t="str">
        <f t="shared" ca="1" si="87"/>
        <v/>
      </c>
      <c r="AE1144" s="9" t="str">
        <f t="shared" ca="1" si="88"/>
        <v/>
      </c>
      <c r="AF1144" s="61"/>
      <c r="AG1144" s="97" t="s">
        <v>5081</v>
      </c>
      <c r="AH1144" s="97" t="str">
        <f t="shared" ca="1" si="89"/>
        <v>Above 6 Months</v>
      </c>
    </row>
    <row r="1145" spans="1:34" s="24" customFormat="1" ht="25.5" customHeight="1" x14ac:dyDescent="0.25">
      <c r="A1145" s="96">
        <v>1144</v>
      </c>
      <c r="B1145" s="61" t="s">
        <v>2810</v>
      </c>
      <c r="C1145" s="97">
        <v>0</v>
      </c>
      <c r="D1145" s="61" t="s">
        <v>2689</v>
      </c>
      <c r="E1145" s="62" t="s">
        <v>68</v>
      </c>
      <c r="F1145" s="73" t="s">
        <v>2579</v>
      </c>
      <c r="G1145" s="63" t="s">
        <v>845</v>
      </c>
      <c r="H1145" s="64">
        <v>45981</v>
      </c>
      <c r="I1145" s="65" t="s">
        <v>206</v>
      </c>
      <c r="J1145" s="65">
        <v>2025</v>
      </c>
      <c r="K1145" s="63" t="s">
        <v>116</v>
      </c>
      <c r="L1145" s="61"/>
      <c r="M1145" s="61" t="s">
        <v>116</v>
      </c>
      <c r="N1145" s="61" t="s">
        <v>116</v>
      </c>
      <c r="O1145" s="61" t="s">
        <v>32</v>
      </c>
      <c r="P1145" s="28"/>
      <c r="Q1145" s="61"/>
      <c r="R1145" s="28"/>
      <c r="S1145" s="96" t="s">
        <v>3196</v>
      </c>
      <c r="T1145" s="61"/>
      <c r="U1145" s="28"/>
      <c r="V1145" s="61"/>
      <c r="W1145" s="104" t="s">
        <v>141</v>
      </c>
      <c r="X1145" s="104" t="s">
        <v>2664</v>
      </c>
      <c r="Y1145" s="98">
        <v>46288</v>
      </c>
      <c r="Z1145" s="18" t="s">
        <v>2622</v>
      </c>
      <c r="AA1145" s="60" t="s">
        <v>34</v>
      </c>
      <c r="AB1145" s="9">
        <f t="shared" ca="1" si="85"/>
        <v>330</v>
      </c>
      <c r="AC1145" s="9" t="str">
        <f t="shared" ca="1" si="86"/>
        <v>Above 6 Months</v>
      </c>
      <c r="AD1145" s="9">
        <f t="shared" ca="1" si="87"/>
        <v>23</v>
      </c>
      <c r="AE1145" s="9" t="str">
        <f t="shared" ca="1" si="88"/>
        <v>Below 45 Days</v>
      </c>
      <c r="AF1145" s="61"/>
      <c r="AG1145" s="97" t="s">
        <v>5082</v>
      </c>
      <c r="AH1145" s="97" t="str">
        <f t="shared" ca="1" si="89"/>
        <v>Above 6 Months</v>
      </c>
    </row>
    <row r="1146" spans="1:34" s="24" customFormat="1" ht="25.5" customHeight="1" x14ac:dyDescent="0.25">
      <c r="A1146" s="96">
        <v>1145</v>
      </c>
      <c r="B1146" s="61" t="s">
        <v>2810</v>
      </c>
      <c r="C1146" s="97" t="s">
        <v>186</v>
      </c>
      <c r="D1146" s="61" t="s">
        <v>3035</v>
      </c>
      <c r="E1146" s="62" t="s">
        <v>65</v>
      </c>
      <c r="F1146" s="73" t="s">
        <v>2004</v>
      </c>
      <c r="G1146" s="63" t="s">
        <v>845</v>
      </c>
      <c r="H1146" s="64">
        <v>45982</v>
      </c>
      <c r="I1146" s="65" t="s">
        <v>206</v>
      </c>
      <c r="J1146" s="65">
        <v>2025</v>
      </c>
      <c r="K1146" s="63" t="s">
        <v>116</v>
      </c>
      <c r="L1146" s="61"/>
      <c r="M1146" s="61" t="s">
        <v>116</v>
      </c>
      <c r="N1146" s="61" t="s">
        <v>116</v>
      </c>
      <c r="O1146" s="61" t="s">
        <v>32</v>
      </c>
      <c r="P1146" s="28"/>
      <c r="Q1146" s="61"/>
      <c r="R1146" s="28"/>
      <c r="S1146" s="96" t="s">
        <v>3196</v>
      </c>
      <c r="T1146" s="61"/>
      <c r="U1146" s="28"/>
      <c r="V1146" s="61"/>
      <c r="W1146" s="104" t="s">
        <v>50</v>
      </c>
      <c r="X1146" s="104" t="s">
        <v>50</v>
      </c>
      <c r="Y1146" s="98"/>
      <c r="Z1146" s="18" t="s">
        <v>2609</v>
      </c>
      <c r="AA1146" s="60" t="s">
        <v>34</v>
      </c>
      <c r="AB1146" s="9">
        <f t="shared" ca="1" si="85"/>
        <v>329</v>
      </c>
      <c r="AC1146" s="9" t="str">
        <f t="shared" ca="1" si="86"/>
        <v>Above 6 Months</v>
      </c>
      <c r="AD1146" s="9" t="str">
        <f t="shared" ca="1" si="87"/>
        <v/>
      </c>
      <c r="AE1146" s="9" t="str">
        <f t="shared" ca="1" si="88"/>
        <v/>
      </c>
      <c r="AF1146" s="61"/>
      <c r="AG1146" s="97" t="s">
        <v>5083</v>
      </c>
      <c r="AH1146" s="97" t="str">
        <f t="shared" ca="1" si="89"/>
        <v>Above 6 Months</v>
      </c>
    </row>
    <row r="1147" spans="1:34" s="24" customFormat="1" ht="25.5" customHeight="1" x14ac:dyDescent="0.25">
      <c r="A1147" s="96">
        <v>1146</v>
      </c>
      <c r="B1147" s="61" t="s">
        <v>2810</v>
      </c>
      <c r="C1147" s="97" t="s">
        <v>97</v>
      </c>
      <c r="D1147" s="61" t="s">
        <v>2696</v>
      </c>
      <c r="E1147" s="62" t="s">
        <v>114</v>
      </c>
      <c r="F1147" s="73" t="s">
        <v>2153</v>
      </c>
      <c r="G1147" s="63" t="s">
        <v>1377</v>
      </c>
      <c r="H1147" s="64">
        <v>45982</v>
      </c>
      <c r="I1147" s="65" t="s">
        <v>206</v>
      </c>
      <c r="J1147" s="65">
        <v>2025</v>
      </c>
      <c r="K1147" s="63" t="s">
        <v>75</v>
      </c>
      <c r="L1147" s="61"/>
      <c r="M1147" s="61" t="s">
        <v>54</v>
      </c>
      <c r="N1147" s="61" t="s">
        <v>31</v>
      </c>
      <c r="O1147" s="61" t="s">
        <v>32</v>
      </c>
      <c r="P1147" s="28">
        <v>46004</v>
      </c>
      <c r="Q1147" s="61"/>
      <c r="R1147" s="28"/>
      <c r="S1147" s="96" t="s">
        <v>3196</v>
      </c>
      <c r="T1147" s="61"/>
      <c r="U1147" s="28"/>
      <c r="V1147" s="61"/>
      <c r="W1147" s="104" t="s">
        <v>33</v>
      </c>
      <c r="X1147" s="104" t="s">
        <v>33</v>
      </c>
      <c r="Y1147" s="98">
        <v>46004</v>
      </c>
      <c r="Z1147" s="18" t="s">
        <v>2634</v>
      </c>
      <c r="AA1147" s="60" t="s">
        <v>34</v>
      </c>
      <c r="AB1147" s="9">
        <f t="shared" ca="1" si="85"/>
        <v>329</v>
      </c>
      <c r="AC1147" s="9" t="str">
        <f t="shared" ca="1" si="86"/>
        <v>Above 6 Months</v>
      </c>
      <c r="AD1147" s="9">
        <f t="shared" ca="1" si="87"/>
        <v>307</v>
      </c>
      <c r="AE1147" s="9" t="str">
        <f t="shared" ca="1" si="88"/>
        <v>Above 6 Months</v>
      </c>
      <c r="AF1147" s="61"/>
      <c r="AG1147" s="97" t="s">
        <v>5084</v>
      </c>
      <c r="AH1147" s="97" t="str">
        <f t="shared" si="89"/>
        <v/>
      </c>
    </row>
    <row r="1148" spans="1:34" s="24" customFormat="1" ht="25.5" customHeight="1" x14ac:dyDescent="0.25">
      <c r="A1148" s="96">
        <v>1147</v>
      </c>
      <c r="B1148" s="61" t="s">
        <v>2660</v>
      </c>
      <c r="C1148" s="97" t="s">
        <v>183</v>
      </c>
      <c r="D1148" s="61" t="s">
        <v>3038</v>
      </c>
      <c r="E1148" s="62" t="s">
        <v>74</v>
      </c>
      <c r="F1148" s="73" t="s">
        <v>2569</v>
      </c>
      <c r="G1148" s="63" t="s">
        <v>1351</v>
      </c>
      <c r="H1148" s="64">
        <v>45983</v>
      </c>
      <c r="I1148" s="65" t="s">
        <v>206</v>
      </c>
      <c r="J1148" s="65">
        <v>2025</v>
      </c>
      <c r="K1148" s="63" t="s">
        <v>94</v>
      </c>
      <c r="L1148" s="61"/>
      <c r="M1148" s="61" t="s">
        <v>94</v>
      </c>
      <c r="N1148" s="61" t="s">
        <v>31</v>
      </c>
      <c r="O1148" s="61" t="s">
        <v>32</v>
      </c>
      <c r="P1148" s="28"/>
      <c r="Q1148" s="61"/>
      <c r="R1148" s="28"/>
      <c r="S1148" s="96" t="s">
        <v>3196</v>
      </c>
      <c r="T1148" s="61"/>
      <c r="U1148" s="28"/>
      <c r="V1148" s="61"/>
      <c r="W1148" s="104" t="s">
        <v>112</v>
      </c>
      <c r="X1148" s="104" t="s">
        <v>112</v>
      </c>
      <c r="Y1148" s="98"/>
      <c r="Z1148" s="18" t="s">
        <v>2651</v>
      </c>
      <c r="AA1148" s="60" t="s">
        <v>34</v>
      </c>
      <c r="AB1148" s="9">
        <f t="shared" ca="1" si="85"/>
        <v>328</v>
      </c>
      <c r="AC1148" s="9" t="str">
        <f t="shared" ca="1" si="86"/>
        <v>Above 6 Months</v>
      </c>
      <c r="AD1148" s="9" t="str">
        <f t="shared" ca="1" si="87"/>
        <v/>
      </c>
      <c r="AE1148" s="9" t="str">
        <f t="shared" ca="1" si="88"/>
        <v/>
      </c>
      <c r="AF1148" s="61"/>
      <c r="AG1148" s="97" t="s">
        <v>5085</v>
      </c>
      <c r="AH1148" s="97" t="str">
        <f t="shared" ca="1" si="89"/>
        <v>Above 6 Months</v>
      </c>
    </row>
    <row r="1149" spans="1:34" s="24" customFormat="1" ht="25.5" customHeight="1" x14ac:dyDescent="0.25">
      <c r="A1149" s="96">
        <v>1148</v>
      </c>
      <c r="B1149" s="61" t="s">
        <v>2808</v>
      </c>
      <c r="C1149" s="97" t="s">
        <v>2661</v>
      </c>
      <c r="D1149" s="61" t="s">
        <v>3037</v>
      </c>
      <c r="E1149" s="62" t="s">
        <v>89</v>
      </c>
      <c r="F1149" s="73" t="s">
        <v>2426</v>
      </c>
      <c r="G1149" s="63" t="s">
        <v>2591</v>
      </c>
      <c r="H1149" s="64">
        <v>45984</v>
      </c>
      <c r="I1149" s="65" t="s">
        <v>206</v>
      </c>
      <c r="J1149" s="65">
        <v>2025</v>
      </c>
      <c r="K1149" s="63" t="s">
        <v>77</v>
      </c>
      <c r="L1149" s="61"/>
      <c r="M1149" s="61" t="s">
        <v>72</v>
      </c>
      <c r="N1149" s="61" t="s">
        <v>31</v>
      </c>
      <c r="O1149" s="61" t="s">
        <v>45</v>
      </c>
      <c r="P1149" s="28"/>
      <c r="Q1149" s="61"/>
      <c r="R1149" s="28"/>
      <c r="S1149" s="96" t="s">
        <v>7126</v>
      </c>
      <c r="T1149" s="61"/>
      <c r="U1149" s="28"/>
      <c r="V1149" s="61"/>
      <c r="W1149" s="104" t="s">
        <v>33</v>
      </c>
      <c r="X1149" s="104" t="s">
        <v>2923</v>
      </c>
      <c r="Y1149" s="98"/>
      <c r="Z1149" s="18" t="s">
        <v>2629</v>
      </c>
      <c r="AA1149" s="60" t="s">
        <v>34</v>
      </c>
      <c r="AB1149" s="9" t="str">
        <f t="shared" ca="1" si="85"/>
        <v/>
      </c>
      <c r="AC1149" s="9" t="str">
        <f t="shared" si="86"/>
        <v/>
      </c>
      <c r="AD1149" s="9" t="str">
        <f t="shared" ca="1" si="87"/>
        <v/>
      </c>
      <c r="AE1149" s="9" t="str">
        <f t="shared" ca="1" si="88"/>
        <v/>
      </c>
      <c r="AF1149" s="61"/>
      <c r="AG1149" s="97" t="s">
        <v>5086</v>
      </c>
      <c r="AH1149" s="97" t="str">
        <f t="shared" si="89"/>
        <v/>
      </c>
    </row>
    <row r="1150" spans="1:34" s="24" customFormat="1" ht="25.5" customHeight="1" x14ac:dyDescent="0.25">
      <c r="A1150" s="96">
        <v>1149</v>
      </c>
      <c r="B1150" s="61" t="s">
        <v>2660</v>
      </c>
      <c r="C1150" s="97" t="s">
        <v>183</v>
      </c>
      <c r="D1150" s="61" t="s">
        <v>3038</v>
      </c>
      <c r="E1150" s="62" t="s">
        <v>69</v>
      </c>
      <c r="F1150" s="73" t="s">
        <v>2134</v>
      </c>
      <c r="G1150" s="63" t="s">
        <v>1644</v>
      </c>
      <c r="H1150" s="64">
        <v>45985</v>
      </c>
      <c r="I1150" s="65" t="s">
        <v>206</v>
      </c>
      <c r="J1150" s="65">
        <v>2025</v>
      </c>
      <c r="K1150" s="63" t="s">
        <v>94</v>
      </c>
      <c r="L1150" s="61"/>
      <c r="M1150" s="61" t="s">
        <v>94</v>
      </c>
      <c r="N1150" s="61" t="s">
        <v>31</v>
      </c>
      <c r="O1150" s="61" t="s">
        <v>32</v>
      </c>
      <c r="P1150" s="28"/>
      <c r="Q1150" s="61"/>
      <c r="R1150" s="28"/>
      <c r="S1150" s="96" t="s">
        <v>3196</v>
      </c>
      <c r="T1150" s="61"/>
      <c r="U1150" s="28"/>
      <c r="V1150" s="61"/>
      <c r="W1150" s="104" t="s">
        <v>112</v>
      </c>
      <c r="X1150" s="104" t="s">
        <v>112</v>
      </c>
      <c r="Y1150" s="98"/>
      <c r="Z1150" s="18" t="s">
        <v>2603</v>
      </c>
      <c r="AA1150" s="60" t="s">
        <v>34</v>
      </c>
      <c r="AB1150" s="9">
        <f t="shared" ca="1" si="85"/>
        <v>326</v>
      </c>
      <c r="AC1150" s="9" t="str">
        <f t="shared" ca="1" si="86"/>
        <v>Above 6 Months</v>
      </c>
      <c r="AD1150" s="9" t="str">
        <f t="shared" ca="1" si="87"/>
        <v/>
      </c>
      <c r="AE1150" s="9" t="str">
        <f t="shared" ca="1" si="88"/>
        <v/>
      </c>
      <c r="AF1150" s="61"/>
      <c r="AG1150" s="97" t="s">
        <v>5087</v>
      </c>
      <c r="AH1150" s="97" t="str">
        <f t="shared" ca="1" si="89"/>
        <v>Above 6 Months</v>
      </c>
    </row>
    <row r="1151" spans="1:34" s="24" customFormat="1" ht="25.5" customHeight="1" x14ac:dyDescent="0.25">
      <c r="A1151" s="96">
        <v>1150</v>
      </c>
      <c r="B1151" s="61" t="s">
        <v>2810</v>
      </c>
      <c r="C1151" s="97">
        <v>0</v>
      </c>
      <c r="D1151" s="61" t="s">
        <v>2689</v>
      </c>
      <c r="E1151" s="62" t="s">
        <v>68</v>
      </c>
      <c r="F1151" s="73" t="s">
        <v>2582</v>
      </c>
      <c r="G1151" s="63" t="s">
        <v>845</v>
      </c>
      <c r="H1151" s="64">
        <v>45985</v>
      </c>
      <c r="I1151" s="65" t="s">
        <v>206</v>
      </c>
      <c r="J1151" s="65">
        <v>2025</v>
      </c>
      <c r="K1151" s="63" t="s">
        <v>116</v>
      </c>
      <c r="L1151" s="61"/>
      <c r="M1151" s="61" t="s">
        <v>116</v>
      </c>
      <c r="N1151" s="61" t="s">
        <v>116</v>
      </c>
      <c r="O1151" s="61" t="s">
        <v>32</v>
      </c>
      <c r="P1151" s="28"/>
      <c r="Q1151" s="61"/>
      <c r="R1151" s="28"/>
      <c r="S1151" s="96" t="s">
        <v>3196</v>
      </c>
      <c r="T1151" s="61"/>
      <c r="U1151" s="28"/>
      <c r="V1151" s="61"/>
      <c r="W1151" s="104" t="s">
        <v>50</v>
      </c>
      <c r="X1151" s="104" t="s">
        <v>50</v>
      </c>
      <c r="Y1151" s="98"/>
      <c r="Z1151" s="18" t="s">
        <v>2623</v>
      </c>
      <c r="AA1151" s="60" t="s">
        <v>34</v>
      </c>
      <c r="AB1151" s="9">
        <f t="shared" ca="1" si="85"/>
        <v>326</v>
      </c>
      <c r="AC1151" s="9" t="str">
        <f t="shared" ca="1" si="86"/>
        <v>Above 6 Months</v>
      </c>
      <c r="AD1151" s="9" t="str">
        <f t="shared" ca="1" si="87"/>
        <v/>
      </c>
      <c r="AE1151" s="9" t="str">
        <f t="shared" ca="1" si="88"/>
        <v/>
      </c>
      <c r="AF1151" s="61"/>
      <c r="AG1151" s="97" t="s">
        <v>5088</v>
      </c>
      <c r="AH1151" s="97" t="str">
        <f t="shared" ca="1" si="89"/>
        <v>Above 6 Months</v>
      </c>
    </row>
    <row r="1152" spans="1:34" s="24" customFormat="1" ht="25.5" customHeight="1" x14ac:dyDescent="0.25">
      <c r="A1152" s="96">
        <v>1151</v>
      </c>
      <c r="B1152" s="61" t="e">
        <v>#N/A</v>
      </c>
      <c r="C1152" s="97" t="e">
        <v>#N/A</v>
      </c>
      <c r="D1152" s="61" t="s">
        <v>2695</v>
      </c>
      <c r="E1152" s="62" t="s">
        <v>125</v>
      </c>
      <c r="F1152" s="73" t="s">
        <v>2027</v>
      </c>
      <c r="G1152" s="63" t="s">
        <v>2339</v>
      </c>
      <c r="H1152" s="64">
        <v>45985</v>
      </c>
      <c r="I1152" s="65" t="s">
        <v>206</v>
      </c>
      <c r="J1152" s="65">
        <v>2025</v>
      </c>
      <c r="K1152" s="63" t="s">
        <v>80</v>
      </c>
      <c r="L1152" s="61"/>
      <c r="M1152" s="61" t="s">
        <v>154</v>
      </c>
      <c r="N1152" s="61" t="s">
        <v>31</v>
      </c>
      <c r="O1152" s="61" t="s">
        <v>32</v>
      </c>
      <c r="P1152" s="28">
        <v>46030</v>
      </c>
      <c r="Q1152" s="61"/>
      <c r="R1152" s="28"/>
      <c r="S1152" s="96" t="s">
        <v>3196</v>
      </c>
      <c r="T1152" s="61"/>
      <c r="U1152" s="28"/>
      <c r="V1152" s="61"/>
      <c r="W1152" s="104" t="s">
        <v>33</v>
      </c>
      <c r="X1152" s="104" t="s">
        <v>33</v>
      </c>
      <c r="Y1152" s="98">
        <v>46030</v>
      </c>
      <c r="Z1152" s="18" t="s">
        <v>2632</v>
      </c>
      <c r="AA1152" s="60" t="s">
        <v>34</v>
      </c>
      <c r="AB1152" s="9">
        <f t="shared" ca="1" si="85"/>
        <v>326</v>
      </c>
      <c r="AC1152" s="9" t="str">
        <f t="shared" ca="1" si="86"/>
        <v>Above 6 Months</v>
      </c>
      <c r="AD1152" s="9">
        <f t="shared" ca="1" si="87"/>
        <v>281</v>
      </c>
      <c r="AE1152" s="9" t="str">
        <f t="shared" ca="1" si="88"/>
        <v>Above 6 Months</v>
      </c>
      <c r="AF1152" s="61"/>
      <c r="AG1152" s="97" t="s">
        <v>5089</v>
      </c>
      <c r="AH1152" s="97" t="str">
        <f t="shared" si="89"/>
        <v/>
      </c>
    </row>
    <row r="1153" spans="1:34" s="24" customFormat="1" ht="25.5" customHeight="1" x14ac:dyDescent="0.25">
      <c r="A1153" s="96">
        <v>1152</v>
      </c>
      <c r="B1153" s="61" t="s">
        <v>2808</v>
      </c>
      <c r="C1153" s="97">
        <v>0</v>
      </c>
      <c r="D1153" s="61" t="s">
        <v>2715</v>
      </c>
      <c r="E1153" s="62" t="s">
        <v>51</v>
      </c>
      <c r="F1153" s="73" t="s">
        <v>2568</v>
      </c>
      <c r="G1153" s="63" t="s">
        <v>2599</v>
      </c>
      <c r="H1153" s="64">
        <v>45985</v>
      </c>
      <c r="I1153" s="65" t="s">
        <v>206</v>
      </c>
      <c r="J1153" s="65">
        <v>2025</v>
      </c>
      <c r="K1153" s="63" t="s">
        <v>39</v>
      </c>
      <c r="L1153" s="61"/>
      <c r="M1153" s="61" t="s">
        <v>39</v>
      </c>
      <c r="N1153" s="61" t="s">
        <v>31</v>
      </c>
      <c r="O1153" s="61" t="s">
        <v>32</v>
      </c>
      <c r="P1153" s="28">
        <v>46142</v>
      </c>
      <c r="Q1153" s="61"/>
      <c r="R1153" s="28"/>
      <c r="S1153" s="96" t="s">
        <v>3196</v>
      </c>
      <c r="T1153" s="61"/>
      <c r="U1153" s="28"/>
      <c r="V1153" s="61"/>
      <c r="W1153" s="104" t="s">
        <v>33</v>
      </c>
      <c r="X1153" s="104" t="s">
        <v>33</v>
      </c>
      <c r="Y1153" s="98">
        <v>46142</v>
      </c>
      <c r="Z1153" s="18" t="s">
        <v>2652</v>
      </c>
      <c r="AA1153" s="60" t="s">
        <v>34</v>
      </c>
      <c r="AB1153" s="9">
        <f t="shared" ca="1" si="85"/>
        <v>326</v>
      </c>
      <c r="AC1153" s="9" t="str">
        <f t="shared" ca="1" si="86"/>
        <v>Above 6 Months</v>
      </c>
      <c r="AD1153" s="9">
        <f t="shared" ca="1" si="87"/>
        <v>169</v>
      </c>
      <c r="AE1153" s="9" t="str">
        <f t="shared" ca="1" si="88"/>
        <v>Above 3 Months</v>
      </c>
      <c r="AF1153" s="61"/>
      <c r="AG1153" s="97" t="s">
        <v>5090</v>
      </c>
      <c r="AH1153" s="97" t="str">
        <f t="shared" si="89"/>
        <v/>
      </c>
    </row>
    <row r="1154" spans="1:34" s="24" customFormat="1" ht="25.5" customHeight="1" x14ac:dyDescent="0.25">
      <c r="A1154" s="96">
        <v>1153</v>
      </c>
      <c r="B1154" s="61" t="s">
        <v>2660</v>
      </c>
      <c r="C1154" s="97" t="s">
        <v>37</v>
      </c>
      <c r="D1154" s="61" t="s">
        <v>2672</v>
      </c>
      <c r="E1154" s="62" t="s">
        <v>38</v>
      </c>
      <c r="F1154" s="73" t="s">
        <v>2314</v>
      </c>
      <c r="G1154" s="63" t="s">
        <v>1644</v>
      </c>
      <c r="H1154" s="64">
        <v>45986</v>
      </c>
      <c r="I1154" s="65" t="s">
        <v>206</v>
      </c>
      <c r="J1154" s="65">
        <v>2025</v>
      </c>
      <c r="K1154" s="63" t="s">
        <v>94</v>
      </c>
      <c r="L1154" s="61"/>
      <c r="M1154" s="61" t="s">
        <v>94</v>
      </c>
      <c r="N1154" s="61" t="s">
        <v>31</v>
      </c>
      <c r="O1154" s="61" t="s">
        <v>32</v>
      </c>
      <c r="P1154" s="28"/>
      <c r="Q1154" s="61"/>
      <c r="R1154" s="28"/>
      <c r="S1154" s="96" t="s">
        <v>3196</v>
      </c>
      <c r="T1154" s="61"/>
      <c r="U1154" s="28"/>
      <c r="V1154" s="61"/>
      <c r="W1154" s="104" t="s">
        <v>112</v>
      </c>
      <c r="X1154" s="104" t="s">
        <v>112</v>
      </c>
      <c r="Y1154" s="98"/>
      <c r="Z1154" s="18" t="s">
        <v>2601</v>
      </c>
      <c r="AA1154" s="60" t="s">
        <v>34</v>
      </c>
      <c r="AB1154" s="9">
        <f t="shared" ref="AB1154:AB1217" ca="1" si="90">IF(S1154="UI",DATEDIF(H1154,TODAY(),"D"),"")</f>
        <v>325</v>
      </c>
      <c r="AC1154" s="9" t="str">
        <f t="shared" ref="AC1154:AC1217" ca="1" si="91">IF(S1154="UI",IF(AB1154&gt;365,"Above 1 Year",IF(AND(AB1154&lt;=365,AB1154&gt;180),"Above 6 Months",IF(AND(AB1154&lt;=180,AB1154&gt;90),"Above 3 Months",IF(AND(AB1154&lt;=90,AB1154&gt;60),"Above 60 Days",IF(AND(AB1154&lt;=60,AB1154&gt;45),"45 to 60 Days","Below 45 Days"))))),"")</f>
        <v>Above 6 Months</v>
      </c>
      <c r="AD1154" s="9" t="str">
        <f t="shared" ref="AD1154:AD1217" ca="1" si="92">IF(Y1154&lt;&gt;"",DATEDIF(Y1154,TODAY(),"D"),"")</f>
        <v/>
      </c>
      <c r="AE1154" s="9" t="str">
        <f t="shared" ref="AE1154:AE1217" ca="1" si="93">IF(AD1154&lt;&gt;"",IF(AD1154&gt;365,"Above 1 Year",IF(AND(AD1154&lt;=365,AD1154&gt;180),"Above 6 Months",IF(AND(AD1154&lt;=180,AD1154&gt;90),"Above 3 Months",IF(AND(AD1154&lt;=90,AD1154&gt;60),"Above 60 Days",IF(AND(AD1154&lt;=60,AD1154&gt;45),"45 to 60 Days","Below 45 Days"))))),"")</f>
        <v/>
      </c>
      <c r="AF1154" s="61"/>
      <c r="AG1154" s="97" t="s">
        <v>5091</v>
      </c>
      <c r="AH1154" s="97" t="str">
        <f t="shared" ca="1" si="89"/>
        <v>Above 6 Months</v>
      </c>
    </row>
    <row r="1155" spans="1:34" s="24" customFormat="1" ht="25.5" customHeight="1" x14ac:dyDescent="0.25">
      <c r="A1155" s="96">
        <v>1154</v>
      </c>
      <c r="B1155" s="61" t="s">
        <v>2660</v>
      </c>
      <c r="C1155" s="97" t="s">
        <v>37</v>
      </c>
      <c r="D1155" s="61" t="s">
        <v>2683</v>
      </c>
      <c r="E1155" s="62" t="s">
        <v>90</v>
      </c>
      <c r="F1155" s="73" t="s">
        <v>2220</v>
      </c>
      <c r="G1155" s="63" t="s">
        <v>1535</v>
      </c>
      <c r="H1155" s="64">
        <v>45986</v>
      </c>
      <c r="I1155" s="65" t="s">
        <v>206</v>
      </c>
      <c r="J1155" s="65">
        <v>2025</v>
      </c>
      <c r="K1155" s="63" t="s">
        <v>75</v>
      </c>
      <c r="L1155" s="61"/>
      <c r="M1155" s="61" t="s">
        <v>54</v>
      </c>
      <c r="N1155" s="61" t="s">
        <v>31</v>
      </c>
      <c r="O1155" s="61" t="s">
        <v>32</v>
      </c>
      <c r="P1155" s="28">
        <v>46065</v>
      </c>
      <c r="Q1155" s="61"/>
      <c r="R1155" s="28"/>
      <c r="S1155" s="96" t="s">
        <v>3196</v>
      </c>
      <c r="T1155" s="61"/>
      <c r="U1155" s="28"/>
      <c r="V1155" s="61"/>
      <c r="W1155" s="104" t="s">
        <v>33</v>
      </c>
      <c r="X1155" s="104" t="s">
        <v>33</v>
      </c>
      <c r="Y1155" s="98">
        <v>46065</v>
      </c>
      <c r="Z1155" s="18" t="s">
        <v>2612</v>
      </c>
      <c r="AA1155" s="60" t="s">
        <v>34</v>
      </c>
      <c r="AB1155" s="9">
        <f t="shared" ca="1" si="90"/>
        <v>325</v>
      </c>
      <c r="AC1155" s="9" t="str">
        <f t="shared" ca="1" si="91"/>
        <v>Above 6 Months</v>
      </c>
      <c r="AD1155" s="9">
        <f t="shared" ca="1" si="92"/>
        <v>246</v>
      </c>
      <c r="AE1155" s="9" t="str">
        <f t="shared" ca="1" si="93"/>
        <v>Above 6 Months</v>
      </c>
      <c r="AF1155" s="61"/>
      <c r="AG1155" s="97" t="s">
        <v>5092</v>
      </c>
      <c r="AH1155" s="97" t="str">
        <f t="shared" ref="AH1155:AH1218" si="94">IF(X1155="SC/PRC/CC No. Awaited","",AC1155)</f>
        <v/>
      </c>
    </row>
    <row r="1156" spans="1:34" s="24" customFormat="1" ht="25.5" customHeight="1" x14ac:dyDescent="0.25">
      <c r="A1156" s="96">
        <v>1155</v>
      </c>
      <c r="B1156" s="61" t="s">
        <v>2810</v>
      </c>
      <c r="C1156" s="97" t="s">
        <v>62</v>
      </c>
      <c r="D1156" s="61" t="s">
        <v>2687</v>
      </c>
      <c r="E1156" s="62" t="s">
        <v>118</v>
      </c>
      <c r="F1156" s="73" t="s">
        <v>1949</v>
      </c>
      <c r="G1156" s="63" t="s">
        <v>1315</v>
      </c>
      <c r="H1156" s="64">
        <v>45986</v>
      </c>
      <c r="I1156" s="65" t="s">
        <v>206</v>
      </c>
      <c r="J1156" s="65">
        <v>2025</v>
      </c>
      <c r="K1156" s="63" t="s">
        <v>70</v>
      </c>
      <c r="L1156" s="61"/>
      <c r="M1156" s="61" t="s">
        <v>70</v>
      </c>
      <c r="N1156" s="61" t="s">
        <v>70</v>
      </c>
      <c r="O1156" s="61" t="s">
        <v>32</v>
      </c>
      <c r="P1156" s="28"/>
      <c r="Q1156" s="61"/>
      <c r="R1156" s="28"/>
      <c r="S1156" s="96" t="s">
        <v>7125</v>
      </c>
      <c r="T1156" s="61"/>
      <c r="U1156" s="28"/>
      <c r="V1156" s="61"/>
      <c r="W1156" s="104" t="s">
        <v>142</v>
      </c>
      <c r="X1156" s="104" t="s">
        <v>2923</v>
      </c>
      <c r="Y1156" s="98"/>
      <c r="Z1156" s="18" t="s">
        <v>2616</v>
      </c>
      <c r="AA1156" s="60" t="s">
        <v>34</v>
      </c>
      <c r="AB1156" s="9" t="str">
        <f t="shared" ca="1" si="90"/>
        <v/>
      </c>
      <c r="AC1156" s="9" t="str">
        <f t="shared" si="91"/>
        <v/>
      </c>
      <c r="AD1156" s="9" t="str">
        <f t="shared" ca="1" si="92"/>
        <v/>
      </c>
      <c r="AE1156" s="9" t="str">
        <f t="shared" ca="1" si="93"/>
        <v/>
      </c>
      <c r="AF1156" s="61"/>
      <c r="AG1156" s="97" t="s">
        <v>5093</v>
      </c>
      <c r="AH1156" s="97" t="str">
        <f t="shared" si="94"/>
        <v/>
      </c>
    </row>
    <row r="1157" spans="1:34" s="24" customFormat="1" ht="25.5" customHeight="1" x14ac:dyDescent="0.25">
      <c r="A1157" s="96">
        <v>1156</v>
      </c>
      <c r="B1157" s="61" t="s">
        <v>2808</v>
      </c>
      <c r="C1157" s="97" t="s">
        <v>41</v>
      </c>
      <c r="D1157" s="61" t="s">
        <v>2686</v>
      </c>
      <c r="E1157" s="62" t="s">
        <v>42</v>
      </c>
      <c r="F1157" s="73" t="s">
        <v>2586</v>
      </c>
      <c r="G1157" s="63" t="s">
        <v>901</v>
      </c>
      <c r="H1157" s="64">
        <v>45986</v>
      </c>
      <c r="I1157" s="65" t="s">
        <v>206</v>
      </c>
      <c r="J1157" s="65">
        <v>2025</v>
      </c>
      <c r="K1157" s="63" t="s">
        <v>116</v>
      </c>
      <c r="L1157" s="61"/>
      <c r="M1157" s="61" t="s">
        <v>116</v>
      </c>
      <c r="N1157" s="61" t="s">
        <v>116</v>
      </c>
      <c r="O1157" s="61" t="s">
        <v>32</v>
      </c>
      <c r="P1157" s="28"/>
      <c r="Q1157" s="61"/>
      <c r="R1157" s="28"/>
      <c r="S1157" s="96" t="s">
        <v>3196</v>
      </c>
      <c r="T1157" s="61"/>
      <c r="U1157" s="28"/>
      <c r="V1157" s="61"/>
      <c r="W1157" s="104" t="s">
        <v>50</v>
      </c>
      <c r="X1157" s="104" t="s">
        <v>50</v>
      </c>
      <c r="Y1157" s="98"/>
      <c r="Z1157" s="18" t="s">
        <v>2642</v>
      </c>
      <c r="AA1157" s="60" t="s">
        <v>34</v>
      </c>
      <c r="AB1157" s="9">
        <f t="shared" ca="1" si="90"/>
        <v>325</v>
      </c>
      <c r="AC1157" s="9" t="str">
        <f t="shared" ca="1" si="91"/>
        <v>Above 6 Months</v>
      </c>
      <c r="AD1157" s="9" t="str">
        <f t="shared" ca="1" si="92"/>
        <v/>
      </c>
      <c r="AE1157" s="9" t="str">
        <f t="shared" ca="1" si="93"/>
        <v/>
      </c>
      <c r="AF1157" s="61"/>
      <c r="AG1157" s="97" t="s">
        <v>5094</v>
      </c>
      <c r="AH1157" s="97" t="str">
        <f t="shared" ca="1" si="94"/>
        <v>Above 6 Months</v>
      </c>
    </row>
    <row r="1158" spans="1:34" s="24" customFormat="1" ht="25.5" customHeight="1" x14ac:dyDescent="0.25">
      <c r="A1158" s="96">
        <v>1157</v>
      </c>
      <c r="B1158" s="61" t="s">
        <v>2808</v>
      </c>
      <c r="C1158" s="97">
        <v>0</v>
      </c>
      <c r="D1158" s="61" t="s">
        <v>2715</v>
      </c>
      <c r="E1158" s="62" t="s">
        <v>51</v>
      </c>
      <c r="F1158" s="73" t="s">
        <v>2275</v>
      </c>
      <c r="G1158" s="63" t="s">
        <v>1411</v>
      </c>
      <c r="H1158" s="64">
        <v>45986</v>
      </c>
      <c r="I1158" s="65" t="s">
        <v>206</v>
      </c>
      <c r="J1158" s="65">
        <v>2025</v>
      </c>
      <c r="K1158" s="63" t="s">
        <v>75</v>
      </c>
      <c r="L1158" s="61"/>
      <c r="M1158" s="61" t="s">
        <v>54</v>
      </c>
      <c r="N1158" s="61" t="s">
        <v>31</v>
      </c>
      <c r="O1158" s="61" t="s">
        <v>32</v>
      </c>
      <c r="P1158" s="28">
        <v>46056</v>
      </c>
      <c r="Q1158" s="61"/>
      <c r="R1158" s="28"/>
      <c r="S1158" s="96" t="s">
        <v>3196</v>
      </c>
      <c r="T1158" s="61"/>
      <c r="U1158" s="28"/>
      <c r="V1158" s="61"/>
      <c r="W1158" s="104" t="s">
        <v>33</v>
      </c>
      <c r="X1158" s="104" t="s">
        <v>33</v>
      </c>
      <c r="Y1158" s="98">
        <v>46056</v>
      </c>
      <c r="Z1158" s="18" t="s">
        <v>2653</v>
      </c>
      <c r="AA1158" s="60" t="s">
        <v>34</v>
      </c>
      <c r="AB1158" s="9">
        <f t="shared" ca="1" si="90"/>
        <v>325</v>
      </c>
      <c r="AC1158" s="9" t="str">
        <f t="shared" ca="1" si="91"/>
        <v>Above 6 Months</v>
      </c>
      <c r="AD1158" s="9">
        <f t="shared" ca="1" si="92"/>
        <v>255</v>
      </c>
      <c r="AE1158" s="9" t="str">
        <f t="shared" ca="1" si="93"/>
        <v>Above 6 Months</v>
      </c>
      <c r="AF1158" s="61"/>
      <c r="AG1158" s="97" t="s">
        <v>5095</v>
      </c>
      <c r="AH1158" s="97" t="str">
        <f t="shared" si="94"/>
        <v/>
      </c>
    </row>
    <row r="1159" spans="1:34" s="24" customFormat="1" ht="25.5" customHeight="1" x14ac:dyDescent="0.25">
      <c r="A1159" s="96">
        <v>1158</v>
      </c>
      <c r="B1159" s="61" t="s">
        <v>2808</v>
      </c>
      <c r="C1159" s="97">
        <v>0</v>
      </c>
      <c r="D1159" s="61" t="s">
        <v>2715</v>
      </c>
      <c r="E1159" s="62" t="s">
        <v>51</v>
      </c>
      <c r="F1159" s="73" t="s">
        <v>2304</v>
      </c>
      <c r="G1159" s="63" t="s">
        <v>1377</v>
      </c>
      <c r="H1159" s="64">
        <v>45986</v>
      </c>
      <c r="I1159" s="65" t="s">
        <v>206</v>
      </c>
      <c r="J1159" s="65">
        <v>2025</v>
      </c>
      <c r="K1159" s="63" t="s">
        <v>75</v>
      </c>
      <c r="L1159" s="61"/>
      <c r="M1159" s="61" t="s">
        <v>54</v>
      </c>
      <c r="N1159" s="61" t="s">
        <v>31</v>
      </c>
      <c r="O1159" s="61" t="s">
        <v>32</v>
      </c>
      <c r="P1159" s="28">
        <v>46056</v>
      </c>
      <c r="Q1159" s="61"/>
      <c r="R1159" s="28"/>
      <c r="S1159" s="96" t="s">
        <v>3196</v>
      </c>
      <c r="T1159" s="61"/>
      <c r="U1159" s="28"/>
      <c r="V1159" s="61"/>
      <c r="W1159" s="104" t="s">
        <v>33</v>
      </c>
      <c r="X1159" s="104" t="s">
        <v>33</v>
      </c>
      <c r="Y1159" s="98">
        <v>46056</v>
      </c>
      <c r="Z1159" s="18" t="s">
        <v>2654</v>
      </c>
      <c r="AA1159" s="60" t="s">
        <v>34</v>
      </c>
      <c r="AB1159" s="9">
        <f t="shared" ca="1" si="90"/>
        <v>325</v>
      </c>
      <c r="AC1159" s="9" t="str">
        <f t="shared" ca="1" si="91"/>
        <v>Above 6 Months</v>
      </c>
      <c r="AD1159" s="9">
        <f t="shared" ca="1" si="92"/>
        <v>255</v>
      </c>
      <c r="AE1159" s="9" t="str">
        <f t="shared" ca="1" si="93"/>
        <v>Above 6 Months</v>
      </c>
      <c r="AF1159" s="61"/>
      <c r="AG1159" s="97" t="s">
        <v>5096</v>
      </c>
      <c r="AH1159" s="97" t="str">
        <f t="shared" si="94"/>
        <v/>
      </c>
    </row>
    <row r="1160" spans="1:34" s="24" customFormat="1" ht="25.5" customHeight="1" x14ac:dyDescent="0.25">
      <c r="A1160" s="96">
        <v>1159</v>
      </c>
      <c r="B1160" s="61" t="s">
        <v>2810</v>
      </c>
      <c r="C1160" s="97" t="s">
        <v>186</v>
      </c>
      <c r="D1160" s="61" t="s">
        <v>3035</v>
      </c>
      <c r="E1160" s="62" t="s">
        <v>65</v>
      </c>
      <c r="F1160" s="73" t="s">
        <v>1856</v>
      </c>
      <c r="G1160" s="63" t="s">
        <v>901</v>
      </c>
      <c r="H1160" s="64">
        <v>45987</v>
      </c>
      <c r="I1160" s="65" t="s">
        <v>206</v>
      </c>
      <c r="J1160" s="65">
        <v>2025</v>
      </c>
      <c r="K1160" s="63" t="s">
        <v>116</v>
      </c>
      <c r="L1160" s="61"/>
      <c r="M1160" s="61" t="s">
        <v>116</v>
      </c>
      <c r="N1160" s="61" t="s">
        <v>116</v>
      </c>
      <c r="O1160" s="61" t="s">
        <v>32</v>
      </c>
      <c r="P1160" s="28"/>
      <c r="Q1160" s="61"/>
      <c r="R1160" s="28"/>
      <c r="S1160" s="96" t="s">
        <v>3196</v>
      </c>
      <c r="T1160" s="61"/>
      <c r="U1160" s="28"/>
      <c r="V1160" s="61"/>
      <c r="W1160" s="104" t="s">
        <v>50</v>
      </c>
      <c r="X1160" s="104" t="s">
        <v>50</v>
      </c>
      <c r="Y1160" s="98"/>
      <c r="Z1160" s="18" t="s">
        <v>2610</v>
      </c>
      <c r="AA1160" s="60" t="s">
        <v>34</v>
      </c>
      <c r="AB1160" s="9">
        <f t="shared" ca="1" si="90"/>
        <v>324</v>
      </c>
      <c r="AC1160" s="9" t="str">
        <f t="shared" ca="1" si="91"/>
        <v>Above 6 Months</v>
      </c>
      <c r="AD1160" s="9" t="str">
        <f t="shared" ca="1" si="92"/>
        <v/>
      </c>
      <c r="AE1160" s="9" t="str">
        <f t="shared" ca="1" si="93"/>
        <v/>
      </c>
      <c r="AF1160" s="61"/>
      <c r="AG1160" s="97" t="s">
        <v>5097</v>
      </c>
      <c r="AH1160" s="97" t="str">
        <f t="shared" ca="1" si="94"/>
        <v>Above 6 Months</v>
      </c>
    </row>
    <row r="1161" spans="1:34" s="24" customFormat="1" ht="25.5" customHeight="1" x14ac:dyDescent="0.25">
      <c r="A1161" s="96">
        <v>1160</v>
      </c>
      <c r="B1161" s="61" t="s">
        <v>2810</v>
      </c>
      <c r="C1161" s="97">
        <v>0</v>
      </c>
      <c r="D1161" s="61" t="s">
        <v>2688</v>
      </c>
      <c r="E1161" s="62" t="s">
        <v>68</v>
      </c>
      <c r="F1161" s="73" t="s">
        <v>2584</v>
      </c>
      <c r="G1161" s="63" t="s">
        <v>1027</v>
      </c>
      <c r="H1161" s="64">
        <v>45987</v>
      </c>
      <c r="I1161" s="65" t="s">
        <v>206</v>
      </c>
      <c r="J1161" s="65">
        <v>2025</v>
      </c>
      <c r="K1161" s="63" t="s">
        <v>48</v>
      </c>
      <c r="L1161" s="61"/>
      <c r="M1161" s="61" t="s">
        <v>49</v>
      </c>
      <c r="N1161" s="61" t="s">
        <v>31</v>
      </c>
      <c r="O1161" s="61" t="s">
        <v>32</v>
      </c>
      <c r="P1161" s="28">
        <v>46176</v>
      </c>
      <c r="Q1161" s="61"/>
      <c r="R1161" s="28"/>
      <c r="S1161" s="96" t="s">
        <v>3196</v>
      </c>
      <c r="T1161" s="61"/>
      <c r="U1161" s="28"/>
      <c r="V1161" s="61"/>
      <c r="W1161" s="104" t="s">
        <v>33</v>
      </c>
      <c r="X1161" s="104" t="s">
        <v>33</v>
      </c>
      <c r="Y1161" s="98">
        <v>46176</v>
      </c>
      <c r="Z1161" s="18" t="s">
        <v>2624</v>
      </c>
      <c r="AA1161" s="60" t="s">
        <v>34</v>
      </c>
      <c r="AB1161" s="9">
        <f t="shared" ca="1" si="90"/>
        <v>324</v>
      </c>
      <c r="AC1161" s="9" t="str">
        <f t="shared" ca="1" si="91"/>
        <v>Above 6 Months</v>
      </c>
      <c r="AD1161" s="9">
        <f t="shared" ca="1" si="92"/>
        <v>135</v>
      </c>
      <c r="AE1161" s="9" t="str">
        <f t="shared" ca="1" si="93"/>
        <v>Above 3 Months</v>
      </c>
      <c r="AF1161" s="61"/>
      <c r="AG1161" s="97" t="s">
        <v>5098</v>
      </c>
      <c r="AH1161" s="97" t="str">
        <f t="shared" si="94"/>
        <v/>
      </c>
    </row>
    <row r="1162" spans="1:34" s="24" customFormat="1" ht="25.5" customHeight="1" x14ac:dyDescent="0.25">
      <c r="A1162" s="96">
        <v>1161</v>
      </c>
      <c r="B1162" s="61" t="s">
        <v>2810</v>
      </c>
      <c r="C1162" s="97">
        <v>0</v>
      </c>
      <c r="D1162" s="61" t="s">
        <v>2688</v>
      </c>
      <c r="E1162" s="62" t="s">
        <v>68</v>
      </c>
      <c r="F1162" s="73" t="s">
        <v>2585</v>
      </c>
      <c r="G1162" s="63" t="s">
        <v>1354</v>
      </c>
      <c r="H1162" s="64">
        <v>45987</v>
      </c>
      <c r="I1162" s="65" t="s">
        <v>206</v>
      </c>
      <c r="J1162" s="65">
        <v>2025</v>
      </c>
      <c r="K1162" s="63" t="s">
        <v>103</v>
      </c>
      <c r="L1162" s="61"/>
      <c r="M1162" s="61" t="s">
        <v>49</v>
      </c>
      <c r="N1162" s="61" t="s">
        <v>31</v>
      </c>
      <c r="O1162" s="61" t="s">
        <v>32</v>
      </c>
      <c r="P1162" s="28">
        <v>46176</v>
      </c>
      <c r="Q1162" s="61"/>
      <c r="R1162" s="28"/>
      <c r="S1162" s="96" t="s">
        <v>3196</v>
      </c>
      <c r="T1162" s="61"/>
      <c r="U1162" s="28"/>
      <c r="V1162" s="61"/>
      <c r="W1162" s="104" t="s">
        <v>33</v>
      </c>
      <c r="X1162" s="104" t="s">
        <v>33</v>
      </c>
      <c r="Y1162" s="98">
        <v>46176</v>
      </c>
      <c r="Z1162" s="18" t="s">
        <v>2625</v>
      </c>
      <c r="AA1162" s="60" t="s">
        <v>34</v>
      </c>
      <c r="AB1162" s="9">
        <f t="shared" ca="1" si="90"/>
        <v>324</v>
      </c>
      <c r="AC1162" s="9" t="str">
        <f t="shared" ca="1" si="91"/>
        <v>Above 6 Months</v>
      </c>
      <c r="AD1162" s="9">
        <f t="shared" ca="1" si="92"/>
        <v>135</v>
      </c>
      <c r="AE1162" s="9" t="str">
        <f t="shared" ca="1" si="93"/>
        <v>Above 3 Months</v>
      </c>
      <c r="AF1162" s="61"/>
      <c r="AG1162" s="97" t="s">
        <v>5099</v>
      </c>
      <c r="AH1162" s="97" t="str">
        <f t="shared" si="94"/>
        <v/>
      </c>
    </row>
    <row r="1163" spans="1:34" s="24" customFormat="1" ht="25.5" customHeight="1" x14ac:dyDescent="0.25">
      <c r="A1163" s="96">
        <v>1162</v>
      </c>
      <c r="B1163" s="61" t="s">
        <v>2808</v>
      </c>
      <c r="C1163" s="97" t="s">
        <v>57</v>
      </c>
      <c r="D1163" s="61" t="s">
        <v>2698</v>
      </c>
      <c r="E1163" s="62" t="s">
        <v>58</v>
      </c>
      <c r="F1163" s="73" t="s">
        <v>2027</v>
      </c>
      <c r="G1163" s="63" t="s">
        <v>1381</v>
      </c>
      <c r="H1163" s="64">
        <v>45988</v>
      </c>
      <c r="I1163" s="65" t="s">
        <v>206</v>
      </c>
      <c r="J1163" s="65">
        <v>2025</v>
      </c>
      <c r="K1163" s="63" t="s">
        <v>80</v>
      </c>
      <c r="L1163" s="61"/>
      <c r="M1163" s="61" t="s">
        <v>154</v>
      </c>
      <c r="N1163" s="61" t="s">
        <v>31</v>
      </c>
      <c r="O1163" s="61" t="s">
        <v>32</v>
      </c>
      <c r="P1163" s="28">
        <v>46030</v>
      </c>
      <c r="Q1163" s="61"/>
      <c r="R1163" s="28"/>
      <c r="S1163" s="96" t="s">
        <v>3196</v>
      </c>
      <c r="T1163" s="61"/>
      <c r="U1163" s="28"/>
      <c r="V1163" s="61"/>
      <c r="W1163" s="104" t="s">
        <v>33</v>
      </c>
      <c r="X1163" s="104" t="s">
        <v>33</v>
      </c>
      <c r="Y1163" s="98">
        <v>46030</v>
      </c>
      <c r="Z1163" s="18" t="s">
        <v>2636</v>
      </c>
      <c r="AA1163" s="60" t="s">
        <v>34</v>
      </c>
      <c r="AB1163" s="9">
        <f t="shared" ca="1" si="90"/>
        <v>323</v>
      </c>
      <c r="AC1163" s="9" t="str">
        <f t="shared" ca="1" si="91"/>
        <v>Above 6 Months</v>
      </c>
      <c r="AD1163" s="9">
        <f t="shared" ca="1" si="92"/>
        <v>281</v>
      </c>
      <c r="AE1163" s="9" t="str">
        <f t="shared" ca="1" si="93"/>
        <v>Above 6 Months</v>
      </c>
      <c r="AF1163" s="61"/>
      <c r="AG1163" s="97" t="s">
        <v>5100</v>
      </c>
      <c r="AH1163" s="97" t="str">
        <f t="shared" si="94"/>
        <v/>
      </c>
    </row>
    <row r="1164" spans="1:34" s="24" customFormat="1" ht="25.5" customHeight="1" x14ac:dyDescent="0.25">
      <c r="A1164" s="96">
        <v>1163</v>
      </c>
      <c r="B1164" s="61" t="s">
        <v>2660</v>
      </c>
      <c r="C1164" s="97">
        <v>0</v>
      </c>
      <c r="D1164" s="61" t="s">
        <v>2711</v>
      </c>
      <c r="E1164" s="62" t="s">
        <v>28</v>
      </c>
      <c r="F1164" s="73" t="s">
        <v>2107</v>
      </c>
      <c r="G1164" s="63" t="s">
        <v>2597</v>
      </c>
      <c r="H1164" s="64">
        <v>45989</v>
      </c>
      <c r="I1164" s="65" t="s">
        <v>206</v>
      </c>
      <c r="J1164" s="65">
        <v>2025</v>
      </c>
      <c r="K1164" s="63" t="s">
        <v>39</v>
      </c>
      <c r="L1164" s="61"/>
      <c r="M1164" s="61" t="s">
        <v>39</v>
      </c>
      <c r="N1164" s="61" t="s">
        <v>31</v>
      </c>
      <c r="O1164" s="61" t="s">
        <v>32</v>
      </c>
      <c r="P1164" s="28">
        <v>46128</v>
      </c>
      <c r="Q1164" s="61"/>
      <c r="R1164" s="28"/>
      <c r="S1164" s="96" t="s">
        <v>3196</v>
      </c>
      <c r="T1164" s="61"/>
      <c r="U1164" s="28"/>
      <c r="V1164" s="61"/>
      <c r="W1164" s="104" t="s">
        <v>33</v>
      </c>
      <c r="X1164" s="104" t="s">
        <v>33</v>
      </c>
      <c r="Y1164" s="98">
        <v>46128</v>
      </c>
      <c r="Z1164" s="18" t="s">
        <v>2649</v>
      </c>
      <c r="AA1164" s="60" t="s">
        <v>34</v>
      </c>
      <c r="AB1164" s="9">
        <f t="shared" ca="1" si="90"/>
        <v>322</v>
      </c>
      <c r="AC1164" s="9" t="str">
        <f t="shared" ca="1" si="91"/>
        <v>Above 6 Months</v>
      </c>
      <c r="AD1164" s="9">
        <f t="shared" ca="1" si="92"/>
        <v>183</v>
      </c>
      <c r="AE1164" s="9" t="str">
        <f t="shared" ca="1" si="93"/>
        <v>Above 6 Months</v>
      </c>
      <c r="AF1164" s="61"/>
      <c r="AG1164" s="97" t="s">
        <v>5101</v>
      </c>
      <c r="AH1164" s="97" t="str">
        <f t="shared" si="94"/>
        <v/>
      </c>
    </row>
    <row r="1165" spans="1:34" s="24" customFormat="1" ht="25.5" customHeight="1" x14ac:dyDescent="0.25">
      <c r="A1165" s="96">
        <v>1164</v>
      </c>
      <c r="B1165" s="61" t="s">
        <v>2810</v>
      </c>
      <c r="C1165" s="97" t="s">
        <v>97</v>
      </c>
      <c r="D1165" s="61" t="s">
        <v>2696</v>
      </c>
      <c r="E1165" s="62" t="s">
        <v>114</v>
      </c>
      <c r="F1165" s="73" t="s">
        <v>2297</v>
      </c>
      <c r="G1165" s="63" t="s">
        <v>1027</v>
      </c>
      <c r="H1165" s="64">
        <v>45990</v>
      </c>
      <c r="I1165" s="65" t="s">
        <v>206</v>
      </c>
      <c r="J1165" s="65">
        <v>2025</v>
      </c>
      <c r="K1165" s="63" t="s">
        <v>48</v>
      </c>
      <c r="L1165" s="61"/>
      <c r="M1165" s="61" t="s">
        <v>49</v>
      </c>
      <c r="N1165" s="61" t="s">
        <v>31</v>
      </c>
      <c r="O1165" s="61" t="s">
        <v>32</v>
      </c>
      <c r="P1165" s="28">
        <v>46127</v>
      </c>
      <c r="Q1165" s="61"/>
      <c r="R1165" s="28"/>
      <c r="S1165" s="96" t="s">
        <v>3196</v>
      </c>
      <c r="T1165" s="61"/>
      <c r="U1165" s="28"/>
      <c r="V1165" s="61"/>
      <c r="W1165" s="104" t="s">
        <v>33</v>
      </c>
      <c r="X1165" s="104" t="s">
        <v>33</v>
      </c>
      <c r="Y1165" s="98">
        <v>46127</v>
      </c>
      <c r="Z1165" s="18" t="s">
        <v>2635</v>
      </c>
      <c r="AA1165" s="60" t="s">
        <v>34</v>
      </c>
      <c r="AB1165" s="9">
        <f t="shared" ca="1" si="90"/>
        <v>321</v>
      </c>
      <c r="AC1165" s="9" t="str">
        <f t="shared" ca="1" si="91"/>
        <v>Above 6 Months</v>
      </c>
      <c r="AD1165" s="9">
        <f t="shared" ca="1" si="92"/>
        <v>184</v>
      </c>
      <c r="AE1165" s="9" t="str">
        <f t="shared" ca="1" si="93"/>
        <v>Above 6 Months</v>
      </c>
      <c r="AF1165" s="61"/>
      <c r="AG1165" s="97" t="s">
        <v>5102</v>
      </c>
      <c r="AH1165" s="97" t="str">
        <f t="shared" si="94"/>
        <v/>
      </c>
    </row>
    <row r="1166" spans="1:34" s="24" customFormat="1" ht="25.5" customHeight="1" x14ac:dyDescent="0.25">
      <c r="A1166" s="96">
        <v>1165</v>
      </c>
      <c r="B1166" s="61" t="s">
        <v>2810</v>
      </c>
      <c r="C1166" s="97">
        <v>0</v>
      </c>
      <c r="D1166" s="61" t="s">
        <v>2688</v>
      </c>
      <c r="E1166" s="62" t="s">
        <v>68</v>
      </c>
      <c r="F1166" s="73" t="s">
        <v>2587</v>
      </c>
      <c r="G1166" s="63" t="s">
        <v>1027</v>
      </c>
      <c r="H1166" s="64">
        <v>45991</v>
      </c>
      <c r="I1166" s="65" t="s">
        <v>206</v>
      </c>
      <c r="J1166" s="65">
        <v>2025</v>
      </c>
      <c r="K1166" s="63" t="s">
        <v>48</v>
      </c>
      <c r="L1166" s="61"/>
      <c r="M1166" s="61" t="s">
        <v>49</v>
      </c>
      <c r="N1166" s="61" t="s">
        <v>31</v>
      </c>
      <c r="O1166" s="61" t="s">
        <v>32</v>
      </c>
      <c r="P1166" s="28">
        <v>46176</v>
      </c>
      <c r="Q1166" s="61"/>
      <c r="R1166" s="28"/>
      <c r="S1166" s="96" t="s">
        <v>3196</v>
      </c>
      <c r="T1166" s="61"/>
      <c r="U1166" s="28"/>
      <c r="V1166" s="61"/>
      <c r="W1166" s="104" t="s">
        <v>33</v>
      </c>
      <c r="X1166" s="104" t="s">
        <v>33</v>
      </c>
      <c r="Y1166" s="98">
        <v>46176</v>
      </c>
      <c r="Z1166" s="18" t="s">
        <v>2626</v>
      </c>
      <c r="AA1166" s="60" t="s">
        <v>34</v>
      </c>
      <c r="AB1166" s="9">
        <f t="shared" ca="1" si="90"/>
        <v>320</v>
      </c>
      <c r="AC1166" s="9" t="str">
        <f t="shared" ca="1" si="91"/>
        <v>Above 6 Months</v>
      </c>
      <c r="AD1166" s="9">
        <f t="shared" ca="1" si="92"/>
        <v>135</v>
      </c>
      <c r="AE1166" s="9" t="str">
        <f t="shared" ca="1" si="93"/>
        <v>Above 3 Months</v>
      </c>
      <c r="AF1166" s="61"/>
      <c r="AG1166" s="97" t="s">
        <v>5103</v>
      </c>
      <c r="AH1166" s="97" t="str">
        <f t="shared" si="94"/>
        <v/>
      </c>
    </row>
    <row r="1167" spans="1:34" s="24" customFormat="1" ht="25.5" customHeight="1" x14ac:dyDescent="0.25">
      <c r="A1167" s="96">
        <v>1166</v>
      </c>
      <c r="B1167" s="61" t="s">
        <v>2810</v>
      </c>
      <c r="C1167" s="97" t="s">
        <v>186</v>
      </c>
      <c r="D1167" s="61"/>
      <c r="E1167" s="62" t="s">
        <v>66</v>
      </c>
      <c r="F1167" s="73" t="s">
        <v>2075</v>
      </c>
      <c r="G1167" s="63" t="s">
        <v>845</v>
      </c>
      <c r="H1167" s="64">
        <v>45992</v>
      </c>
      <c r="I1167" s="65" t="s">
        <v>233</v>
      </c>
      <c r="J1167" s="65">
        <v>2025</v>
      </c>
      <c r="K1167" s="63" t="s">
        <v>116</v>
      </c>
      <c r="L1167" s="61"/>
      <c r="M1167" s="61" t="s">
        <v>116</v>
      </c>
      <c r="N1167" s="61" t="s">
        <v>116</v>
      </c>
      <c r="O1167" s="61" t="s">
        <v>32</v>
      </c>
      <c r="P1167" s="28"/>
      <c r="Q1167" s="61"/>
      <c r="R1167" s="28"/>
      <c r="S1167" s="96" t="s">
        <v>3196</v>
      </c>
      <c r="T1167" s="61"/>
      <c r="U1167" s="28"/>
      <c r="V1167" s="61"/>
      <c r="W1167" s="104" t="s">
        <v>50</v>
      </c>
      <c r="X1167" s="104" t="s">
        <v>50</v>
      </c>
      <c r="Y1167" s="98"/>
      <c r="Z1167" s="18" t="s">
        <v>2719</v>
      </c>
      <c r="AA1167" s="60" t="s">
        <v>34</v>
      </c>
      <c r="AB1167" s="9">
        <f t="shared" ca="1" si="90"/>
        <v>319</v>
      </c>
      <c r="AC1167" s="9" t="str">
        <f t="shared" ca="1" si="91"/>
        <v>Above 6 Months</v>
      </c>
      <c r="AD1167" s="9" t="str">
        <f t="shared" ca="1" si="92"/>
        <v/>
      </c>
      <c r="AE1167" s="9" t="str">
        <f t="shared" ca="1" si="93"/>
        <v/>
      </c>
      <c r="AF1167" s="61"/>
      <c r="AG1167" s="97" t="s">
        <v>5104</v>
      </c>
      <c r="AH1167" s="97" t="str">
        <f t="shared" ca="1" si="94"/>
        <v>Above 6 Months</v>
      </c>
    </row>
    <row r="1168" spans="1:34" s="24" customFormat="1" ht="25.5" customHeight="1" x14ac:dyDescent="0.25">
      <c r="A1168" s="96">
        <v>1167</v>
      </c>
      <c r="B1168" s="61" t="s">
        <v>2810</v>
      </c>
      <c r="C1168" s="97" t="s">
        <v>186</v>
      </c>
      <c r="D1168" s="61"/>
      <c r="E1168" s="62" t="s">
        <v>65</v>
      </c>
      <c r="F1168" s="73" t="s">
        <v>1866</v>
      </c>
      <c r="G1168" s="63" t="s">
        <v>1027</v>
      </c>
      <c r="H1168" s="64">
        <v>45992</v>
      </c>
      <c r="I1168" s="65" t="s">
        <v>233</v>
      </c>
      <c r="J1168" s="65">
        <v>2025</v>
      </c>
      <c r="K1168" s="63" t="s">
        <v>48</v>
      </c>
      <c r="L1168" s="61"/>
      <c r="M1168" s="61" t="s">
        <v>49</v>
      </c>
      <c r="N1168" s="61" t="s">
        <v>31</v>
      </c>
      <c r="O1168" s="61" t="s">
        <v>32</v>
      </c>
      <c r="P1168" s="28"/>
      <c r="Q1168" s="61"/>
      <c r="R1168" s="28"/>
      <c r="S1168" s="96" t="s">
        <v>3196</v>
      </c>
      <c r="T1168" s="61"/>
      <c r="U1168" s="28"/>
      <c r="V1168" s="61"/>
      <c r="W1168" s="104" t="s">
        <v>141</v>
      </c>
      <c r="X1168" s="104" t="s">
        <v>33</v>
      </c>
      <c r="Y1168" s="98">
        <v>46300</v>
      </c>
      <c r="Z1168" s="18" t="s">
        <v>2720</v>
      </c>
      <c r="AA1168" s="60" t="s">
        <v>34</v>
      </c>
      <c r="AB1168" s="9">
        <f t="shared" ca="1" si="90"/>
        <v>319</v>
      </c>
      <c r="AC1168" s="9" t="str">
        <f t="shared" ca="1" si="91"/>
        <v>Above 6 Months</v>
      </c>
      <c r="AD1168" s="9">
        <f t="shared" ca="1" si="92"/>
        <v>11</v>
      </c>
      <c r="AE1168" s="9" t="str">
        <f t="shared" ca="1" si="93"/>
        <v>Below 45 Days</v>
      </c>
      <c r="AF1168" s="61"/>
      <c r="AG1168" s="97" t="s">
        <v>5105</v>
      </c>
      <c r="AH1168" s="97" t="str">
        <f t="shared" si="94"/>
        <v/>
      </c>
    </row>
    <row r="1169" spans="1:34" s="24" customFormat="1" ht="25.5" customHeight="1" x14ac:dyDescent="0.25">
      <c r="A1169" s="96">
        <v>1168</v>
      </c>
      <c r="B1169" s="61" t="s">
        <v>2808</v>
      </c>
      <c r="C1169" s="97" t="s">
        <v>41</v>
      </c>
      <c r="D1169" s="61"/>
      <c r="E1169" s="62" t="s">
        <v>42</v>
      </c>
      <c r="F1169" s="73" t="s">
        <v>2588</v>
      </c>
      <c r="G1169" s="63" t="s">
        <v>1027</v>
      </c>
      <c r="H1169" s="64">
        <v>45992</v>
      </c>
      <c r="I1169" s="65" t="s">
        <v>233</v>
      </c>
      <c r="J1169" s="65">
        <v>2025</v>
      </c>
      <c r="K1169" s="63" t="s">
        <v>48</v>
      </c>
      <c r="L1169" s="61"/>
      <c r="M1169" s="61" t="s">
        <v>49</v>
      </c>
      <c r="N1169" s="61" t="s">
        <v>31</v>
      </c>
      <c r="O1169" s="61" t="s">
        <v>32</v>
      </c>
      <c r="P1169" s="28"/>
      <c r="Q1169" s="61"/>
      <c r="R1169" s="28"/>
      <c r="S1169" s="96" t="s">
        <v>7126</v>
      </c>
      <c r="T1169" s="61"/>
      <c r="U1169" s="28"/>
      <c r="V1169" s="61"/>
      <c r="W1169" s="104" t="s">
        <v>33</v>
      </c>
      <c r="X1169" s="104" t="s">
        <v>2923</v>
      </c>
      <c r="Y1169" s="98"/>
      <c r="Z1169" s="18" t="s">
        <v>2718</v>
      </c>
      <c r="AA1169" s="60" t="s">
        <v>34</v>
      </c>
      <c r="AB1169" s="9" t="str">
        <f t="shared" ca="1" si="90"/>
        <v/>
      </c>
      <c r="AC1169" s="9" t="str">
        <f t="shared" si="91"/>
        <v/>
      </c>
      <c r="AD1169" s="9" t="str">
        <f t="shared" ca="1" si="92"/>
        <v/>
      </c>
      <c r="AE1169" s="9" t="str">
        <f t="shared" ca="1" si="93"/>
        <v/>
      </c>
      <c r="AF1169" s="61"/>
      <c r="AG1169" s="97" t="s">
        <v>5106</v>
      </c>
      <c r="AH1169" s="97" t="str">
        <f t="shared" si="94"/>
        <v/>
      </c>
    </row>
    <row r="1170" spans="1:34" s="24" customFormat="1" ht="25.5" customHeight="1" x14ac:dyDescent="0.25">
      <c r="A1170" s="96">
        <v>1169</v>
      </c>
      <c r="B1170" s="61" t="s">
        <v>2660</v>
      </c>
      <c r="C1170" s="97" t="s">
        <v>37</v>
      </c>
      <c r="D1170" s="61" t="s">
        <v>2672</v>
      </c>
      <c r="E1170" s="62" t="s">
        <v>104</v>
      </c>
      <c r="F1170" s="73" t="s">
        <v>2064</v>
      </c>
      <c r="G1170" s="63" t="s">
        <v>2722</v>
      </c>
      <c r="H1170" s="64">
        <v>45993</v>
      </c>
      <c r="I1170" s="65" t="s">
        <v>233</v>
      </c>
      <c r="J1170" s="65">
        <v>2025</v>
      </c>
      <c r="K1170" s="63" t="s">
        <v>1758</v>
      </c>
      <c r="L1170" s="61" t="s">
        <v>126</v>
      </c>
      <c r="M1170" s="61" t="s">
        <v>49</v>
      </c>
      <c r="N1170" s="61" t="s">
        <v>31</v>
      </c>
      <c r="O1170" s="61" t="s">
        <v>45</v>
      </c>
      <c r="P1170" s="28"/>
      <c r="Q1170" s="61"/>
      <c r="R1170" s="28"/>
      <c r="S1170" s="96" t="s">
        <v>3196</v>
      </c>
      <c r="T1170" s="61"/>
      <c r="U1170" s="28"/>
      <c r="V1170" s="61"/>
      <c r="W1170" s="104" t="s">
        <v>112</v>
      </c>
      <c r="X1170" s="104" t="s">
        <v>112</v>
      </c>
      <c r="Y1170" s="98"/>
      <c r="Z1170" s="18" t="s">
        <v>2723</v>
      </c>
      <c r="AA1170" s="60" t="s">
        <v>34</v>
      </c>
      <c r="AB1170" s="9">
        <f t="shared" ca="1" si="90"/>
        <v>318</v>
      </c>
      <c r="AC1170" s="9" t="str">
        <f t="shared" ca="1" si="91"/>
        <v>Above 6 Months</v>
      </c>
      <c r="AD1170" s="9" t="str">
        <f t="shared" ca="1" si="92"/>
        <v/>
      </c>
      <c r="AE1170" s="9" t="str">
        <f t="shared" ca="1" si="93"/>
        <v/>
      </c>
      <c r="AF1170" s="61"/>
      <c r="AG1170" s="97" t="s">
        <v>5107</v>
      </c>
      <c r="AH1170" s="97" t="str">
        <f t="shared" ca="1" si="94"/>
        <v>Above 6 Months</v>
      </c>
    </row>
    <row r="1171" spans="1:34" s="24" customFormat="1" ht="25.5" customHeight="1" x14ac:dyDescent="0.25">
      <c r="A1171" s="96">
        <v>1170</v>
      </c>
      <c r="B1171" s="61" t="s">
        <v>2660</v>
      </c>
      <c r="C1171" s="97" t="s">
        <v>37</v>
      </c>
      <c r="D1171" s="61" t="s">
        <v>2672</v>
      </c>
      <c r="E1171" s="62" t="s">
        <v>38</v>
      </c>
      <c r="F1171" s="73" t="s">
        <v>2319</v>
      </c>
      <c r="G1171" s="63" t="s">
        <v>2722</v>
      </c>
      <c r="H1171" s="64">
        <v>45994</v>
      </c>
      <c r="I1171" s="65" t="s">
        <v>233</v>
      </c>
      <c r="J1171" s="65">
        <v>2025</v>
      </c>
      <c r="K1171" s="63" t="s">
        <v>1758</v>
      </c>
      <c r="L1171" s="61" t="s">
        <v>126</v>
      </c>
      <c r="M1171" s="61" t="s">
        <v>49</v>
      </c>
      <c r="N1171" s="61" t="s">
        <v>31</v>
      </c>
      <c r="O1171" s="61" t="s">
        <v>45</v>
      </c>
      <c r="P1171" s="28">
        <v>46135</v>
      </c>
      <c r="Q1171" s="61"/>
      <c r="R1171" s="28"/>
      <c r="S1171" s="96" t="s">
        <v>3196</v>
      </c>
      <c r="T1171" s="61"/>
      <c r="U1171" s="28"/>
      <c r="V1171" s="61"/>
      <c r="W1171" s="104" t="s">
        <v>33</v>
      </c>
      <c r="X1171" s="104" t="s">
        <v>33</v>
      </c>
      <c r="Y1171" s="98">
        <v>46135</v>
      </c>
      <c r="Z1171" s="18" t="s">
        <v>2731</v>
      </c>
      <c r="AA1171" s="60" t="s">
        <v>34</v>
      </c>
      <c r="AB1171" s="9">
        <f t="shared" ca="1" si="90"/>
        <v>317</v>
      </c>
      <c r="AC1171" s="9" t="str">
        <f t="shared" ca="1" si="91"/>
        <v>Above 6 Months</v>
      </c>
      <c r="AD1171" s="9">
        <f t="shared" ca="1" si="92"/>
        <v>176</v>
      </c>
      <c r="AE1171" s="9" t="str">
        <f t="shared" ca="1" si="93"/>
        <v>Above 3 Months</v>
      </c>
      <c r="AF1171" s="61"/>
      <c r="AG1171" s="97" t="s">
        <v>5108</v>
      </c>
      <c r="AH1171" s="97" t="str">
        <f t="shared" si="94"/>
        <v/>
      </c>
    </row>
    <row r="1172" spans="1:34" s="24" customFormat="1" ht="25.5" customHeight="1" x14ac:dyDescent="0.25">
      <c r="A1172" s="96">
        <v>1171</v>
      </c>
      <c r="B1172" s="61" t="s">
        <v>2808</v>
      </c>
      <c r="C1172" s="97" t="s">
        <v>41</v>
      </c>
      <c r="D1172" s="61"/>
      <c r="E1172" s="62" t="s">
        <v>113</v>
      </c>
      <c r="F1172" s="73" t="s">
        <v>2219</v>
      </c>
      <c r="G1172" s="63" t="s">
        <v>2729</v>
      </c>
      <c r="H1172" s="64">
        <v>45994</v>
      </c>
      <c r="I1172" s="65" t="s">
        <v>233</v>
      </c>
      <c r="J1172" s="65">
        <v>2025</v>
      </c>
      <c r="K1172" s="63" t="s">
        <v>39</v>
      </c>
      <c r="L1172" s="61"/>
      <c r="M1172" s="61" t="s">
        <v>39</v>
      </c>
      <c r="N1172" s="61" t="s">
        <v>31</v>
      </c>
      <c r="O1172" s="61" t="s">
        <v>32</v>
      </c>
      <c r="P1172" s="28">
        <v>46086</v>
      </c>
      <c r="Q1172" s="61"/>
      <c r="R1172" s="28"/>
      <c r="S1172" s="96" t="s">
        <v>3196</v>
      </c>
      <c r="T1172" s="61"/>
      <c r="U1172" s="28"/>
      <c r="V1172" s="61"/>
      <c r="W1172" s="104" t="s">
        <v>33</v>
      </c>
      <c r="X1172" s="104" t="s">
        <v>33</v>
      </c>
      <c r="Y1172" s="98">
        <v>46086</v>
      </c>
      <c r="Z1172" s="18" t="s">
        <v>2730</v>
      </c>
      <c r="AA1172" s="60" t="s">
        <v>34</v>
      </c>
      <c r="AB1172" s="9">
        <f t="shared" ca="1" si="90"/>
        <v>317</v>
      </c>
      <c r="AC1172" s="9" t="str">
        <f t="shared" ca="1" si="91"/>
        <v>Above 6 Months</v>
      </c>
      <c r="AD1172" s="9">
        <f t="shared" ca="1" si="92"/>
        <v>225</v>
      </c>
      <c r="AE1172" s="9" t="str">
        <f t="shared" ca="1" si="93"/>
        <v>Above 6 Months</v>
      </c>
      <c r="AF1172" s="61"/>
      <c r="AG1172" s="97" t="s">
        <v>5109</v>
      </c>
      <c r="AH1172" s="97" t="str">
        <f t="shared" si="94"/>
        <v/>
      </c>
    </row>
    <row r="1173" spans="1:34" s="24" customFormat="1" ht="25.5" customHeight="1" x14ac:dyDescent="0.25">
      <c r="A1173" s="96">
        <v>1172</v>
      </c>
      <c r="B1173" s="61" t="s">
        <v>2810</v>
      </c>
      <c r="C1173" s="97">
        <v>0</v>
      </c>
      <c r="D1173" s="61"/>
      <c r="E1173" s="62" t="s">
        <v>68</v>
      </c>
      <c r="F1173" s="73" t="s">
        <v>2725</v>
      </c>
      <c r="G1173" s="63" t="s">
        <v>1027</v>
      </c>
      <c r="H1173" s="64">
        <v>45994</v>
      </c>
      <c r="I1173" s="65" t="s">
        <v>233</v>
      </c>
      <c r="J1173" s="65">
        <v>2025</v>
      </c>
      <c r="K1173" s="63" t="s">
        <v>48</v>
      </c>
      <c r="L1173" s="61"/>
      <c r="M1173" s="61" t="s">
        <v>49</v>
      </c>
      <c r="N1173" s="61" t="s">
        <v>31</v>
      </c>
      <c r="O1173" s="61" t="s">
        <v>32</v>
      </c>
      <c r="P1173" s="28"/>
      <c r="Q1173" s="61"/>
      <c r="R1173" s="28"/>
      <c r="S1173" s="96" t="s">
        <v>3196</v>
      </c>
      <c r="T1173" s="61"/>
      <c r="U1173" s="28"/>
      <c r="V1173" s="61"/>
      <c r="W1173" s="104" t="s">
        <v>112</v>
      </c>
      <c r="X1173" s="104" t="s">
        <v>112</v>
      </c>
      <c r="Y1173" s="98"/>
      <c r="Z1173" s="18" t="s">
        <v>2726</v>
      </c>
      <c r="AA1173" s="60" t="s">
        <v>34</v>
      </c>
      <c r="AB1173" s="9">
        <f t="shared" ca="1" si="90"/>
        <v>317</v>
      </c>
      <c r="AC1173" s="9" t="str">
        <f t="shared" ca="1" si="91"/>
        <v>Above 6 Months</v>
      </c>
      <c r="AD1173" s="9" t="str">
        <f t="shared" ca="1" si="92"/>
        <v/>
      </c>
      <c r="AE1173" s="9" t="str">
        <f t="shared" ca="1" si="93"/>
        <v/>
      </c>
      <c r="AF1173" s="61"/>
      <c r="AG1173" s="97" t="s">
        <v>5110</v>
      </c>
      <c r="AH1173" s="97" t="str">
        <f t="shared" ca="1" si="94"/>
        <v>Above 6 Months</v>
      </c>
    </row>
    <row r="1174" spans="1:34" s="24" customFormat="1" ht="25.5" customHeight="1" x14ac:dyDescent="0.25">
      <c r="A1174" s="96">
        <v>1173</v>
      </c>
      <c r="B1174" s="61" t="s">
        <v>2660</v>
      </c>
      <c r="C1174" s="97" t="s">
        <v>183</v>
      </c>
      <c r="D1174" s="61"/>
      <c r="E1174" s="62" t="s">
        <v>74</v>
      </c>
      <c r="F1174" s="73" t="s">
        <v>2319</v>
      </c>
      <c r="G1174" s="63" t="s">
        <v>2727</v>
      </c>
      <c r="H1174" s="64">
        <v>45994</v>
      </c>
      <c r="I1174" s="65" t="s">
        <v>233</v>
      </c>
      <c r="J1174" s="65">
        <v>2025</v>
      </c>
      <c r="K1174" s="63" t="s">
        <v>39</v>
      </c>
      <c r="L1174" s="61"/>
      <c r="M1174" s="61" t="s">
        <v>39</v>
      </c>
      <c r="N1174" s="61" t="s">
        <v>31</v>
      </c>
      <c r="O1174" s="61" t="s">
        <v>32</v>
      </c>
      <c r="P1174" s="28">
        <v>46072</v>
      </c>
      <c r="Q1174" s="61"/>
      <c r="R1174" s="28"/>
      <c r="S1174" s="96" t="s">
        <v>3196</v>
      </c>
      <c r="T1174" s="61"/>
      <c r="U1174" s="28"/>
      <c r="V1174" s="61"/>
      <c r="W1174" s="104" t="s">
        <v>33</v>
      </c>
      <c r="X1174" s="104" t="s">
        <v>33</v>
      </c>
      <c r="Y1174" s="98">
        <v>46072</v>
      </c>
      <c r="Z1174" s="18" t="s">
        <v>2728</v>
      </c>
      <c r="AA1174" s="60" t="s">
        <v>34</v>
      </c>
      <c r="AB1174" s="9">
        <f t="shared" ca="1" si="90"/>
        <v>317</v>
      </c>
      <c r="AC1174" s="9" t="str">
        <f t="shared" ca="1" si="91"/>
        <v>Above 6 Months</v>
      </c>
      <c r="AD1174" s="9">
        <f t="shared" ca="1" si="92"/>
        <v>239</v>
      </c>
      <c r="AE1174" s="9" t="str">
        <f t="shared" ca="1" si="93"/>
        <v>Above 6 Months</v>
      </c>
      <c r="AF1174" s="61"/>
      <c r="AG1174" s="97" t="s">
        <v>5111</v>
      </c>
      <c r="AH1174" s="97" t="str">
        <f t="shared" si="94"/>
        <v/>
      </c>
    </row>
    <row r="1175" spans="1:34" s="24" customFormat="1" ht="25.5" customHeight="1" x14ac:dyDescent="0.25">
      <c r="A1175" s="96">
        <v>1174</v>
      </c>
      <c r="B1175" s="61" t="s">
        <v>2808</v>
      </c>
      <c r="C1175" s="97" t="s">
        <v>41</v>
      </c>
      <c r="D1175" s="61"/>
      <c r="E1175" s="62" t="s">
        <v>42</v>
      </c>
      <c r="F1175" s="73" t="s">
        <v>2724</v>
      </c>
      <c r="G1175" s="63" t="s">
        <v>845</v>
      </c>
      <c r="H1175" s="64">
        <v>45996</v>
      </c>
      <c r="I1175" s="65" t="s">
        <v>233</v>
      </c>
      <c r="J1175" s="65">
        <v>2025</v>
      </c>
      <c r="K1175" s="63" t="s">
        <v>116</v>
      </c>
      <c r="L1175" s="61"/>
      <c r="M1175" s="61" t="s">
        <v>116</v>
      </c>
      <c r="N1175" s="61" t="s">
        <v>116</v>
      </c>
      <c r="O1175" s="61" t="s">
        <v>32</v>
      </c>
      <c r="P1175" s="28"/>
      <c r="Q1175" s="61"/>
      <c r="R1175" s="28"/>
      <c r="S1175" s="96" t="s">
        <v>3196</v>
      </c>
      <c r="T1175" s="61"/>
      <c r="U1175" s="28"/>
      <c r="V1175" s="61"/>
      <c r="W1175" s="104" t="s">
        <v>50</v>
      </c>
      <c r="X1175" s="104" t="s">
        <v>50</v>
      </c>
      <c r="Y1175" s="98"/>
      <c r="Z1175" s="18" t="s">
        <v>2733</v>
      </c>
      <c r="AA1175" s="60" t="s">
        <v>34</v>
      </c>
      <c r="AB1175" s="9">
        <f t="shared" ca="1" si="90"/>
        <v>315</v>
      </c>
      <c r="AC1175" s="9" t="str">
        <f t="shared" ca="1" si="91"/>
        <v>Above 6 Months</v>
      </c>
      <c r="AD1175" s="9" t="str">
        <f t="shared" ca="1" si="92"/>
        <v/>
      </c>
      <c r="AE1175" s="9" t="str">
        <f t="shared" ca="1" si="93"/>
        <v/>
      </c>
      <c r="AF1175" s="61"/>
      <c r="AG1175" s="97" t="s">
        <v>5112</v>
      </c>
      <c r="AH1175" s="97" t="str">
        <f t="shared" ca="1" si="94"/>
        <v>Above 6 Months</v>
      </c>
    </row>
    <row r="1176" spans="1:34" s="24" customFormat="1" ht="25.5" customHeight="1" x14ac:dyDescent="0.25">
      <c r="A1176" s="96">
        <v>1175</v>
      </c>
      <c r="B1176" s="61" t="s">
        <v>2660</v>
      </c>
      <c r="C1176" s="97">
        <v>0</v>
      </c>
      <c r="D1176" s="61"/>
      <c r="E1176" s="62" t="s">
        <v>28</v>
      </c>
      <c r="F1176" s="73" t="s">
        <v>2140</v>
      </c>
      <c r="G1176" s="63" t="s">
        <v>693</v>
      </c>
      <c r="H1176" s="64">
        <v>45996</v>
      </c>
      <c r="I1176" s="65" t="s">
        <v>233</v>
      </c>
      <c r="J1176" s="65">
        <v>2025</v>
      </c>
      <c r="K1176" s="63" t="s">
        <v>94</v>
      </c>
      <c r="L1176" s="61"/>
      <c r="M1176" s="61" t="s">
        <v>94</v>
      </c>
      <c r="N1176" s="61" t="s">
        <v>31</v>
      </c>
      <c r="O1176" s="61" t="s">
        <v>32</v>
      </c>
      <c r="P1176" s="28"/>
      <c r="Q1176" s="61"/>
      <c r="R1176" s="28"/>
      <c r="S1176" s="96" t="s">
        <v>3196</v>
      </c>
      <c r="T1176" s="61"/>
      <c r="U1176" s="28"/>
      <c r="V1176" s="61"/>
      <c r="W1176" s="104" t="s">
        <v>128</v>
      </c>
      <c r="X1176" s="104" t="s">
        <v>112</v>
      </c>
      <c r="Y1176" s="98"/>
      <c r="Z1176" s="18" t="s">
        <v>2734</v>
      </c>
      <c r="AA1176" s="60" t="s">
        <v>34</v>
      </c>
      <c r="AB1176" s="9">
        <f t="shared" ca="1" si="90"/>
        <v>315</v>
      </c>
      <c r="AC1176" s="9" t="str">
        <f t="shared" ca="1" si="91"/>
        <v>Above 6 Months</v>
      </c>
      <c r="AD1176" s="9" t="str">
        <f t="shared" ca="1" si="92"/>
        <v/>
      </c>
      <c r="AE1176" s="9" t="str">
        <f t="shared" ca="1" si="93"/>
        <v/>
      </c>
      <c r="AF1176" s="61"/>
      <c r="AG1176" s="97" t="s">
        <v>5113</v>
      </c>
      <c r="AH1176" s="97" t="str">
        <f t="shared" ca="1" si="94"/>
        <v>Above 6 Months</v>
      </c>
    </row>
    <row r="1177" spans="1:34" s="24" customFormat="1" ht="25.5" customHeight="1" x14ac:dyDescent="0.25">
      <c r="A1177" s="96">
        <v>1176</v>
      </c>
      <c r="B1177" s="61" t="s">
        <v>2660</v>
      </c>
      <c r="C1177" s="97">
        <v>0</v>
      </c>
      <c r="D1177" s="61"/>
      <c r="E1177" s="62" t="s">
        <v>28</v>
      </c>
      <c r="F1177" s="73" t="s">
        <v>2212</v>
      </c>
      <c r="G1177" s="63" t="s">
        <v>1027</v>
      </c>
      <c r="H1177" s="64">
        <v>45996</v>
      </c>
      <c r="I1177" s="65" t="s">
        <v>233</v>
      </c>
      <c r="J1177" s="65">
        <v>2025</v>
      </c>
      <c r="K1177" s="63" t="s">
        <v>48</v>
      </c>
      <c r="L1177" s="61"/>
      <c r="M1177" s="61" t="s">
        <v>49</v>
      </c>
      <c r="N1177" s="61" t="s">
        <v>31</v>
      </c>
      <c r="O1177" s="61" t="s">
        <v>32</v>
      </c>
      <c r="P1177" s="28"/>
      <c r="Q1177" s="61"/>
      <c r="R1177" s="28"/>
      <c r="S1177" s="96" t="s">
        <v>3196</v>
      </c>
      <c r="T1177" s="61"/>
      <c r="U1177" s="28"/>
      <c r="V1177" s="61"/>
      <c r="W1177" s="104" t="s">
        <v>112</v>
      </c>
      <c r="X1177" s="104" t="s">
        <v>112</v>
      </c>
      <c r="Y1177" s="98"/>
      <c r="Z1177" s="18" t="s">
        <v>2736</v>
      </c>
      <c r="AA1177" s="60" t="s">
        <v>34</v>
      </c>
      <c r="AB1177" s="9">
        <f t="shared" ca="1" si="90"/>
        <v>315</v>
      </c>
      <c r="AC1177" s="9" t="str">
        <f t="shared" ca="1" si="91"/>
        <v>Above 6 Months</v>
      </c>
      <c r="AD1177" s="9" t="str">
        <f t="shared" ca="1" si="92"/>
        <v/>
      </c>
      <c r="AE1177" s="9" t="str">
        <f t="shared" ca="1" si="93"/>
        <v/>
      </c>
      <c r="AF1177" s="61"/>
      <c r="AG1177" s="97" t="s">
        <v>5114</v>
      </c>
      <c r="AH1177" s="97" t="str">
        <f t="shared" ca="1" si="94"/>
        <v>Above 6 Months</v>
      </c>
    </row>
    <row r="1178" spans="1:34" s="24" customFormat="1" ht="25.5" customHeight="1" x14ac:dyDescent="0.25">
      <c r="A1178" s="96">
        <v>1177</v>
      </c>
      <c r="B1178" s="61" t="s">
        <v>2660</v>
      </c>
      <c r="C1178" s="97" t="s">
        <v>37</v>
      </c>
      <c r="D1178" s="61"/>
      <c r="E1178" s="62" t="s">
        <v>90</v>
      </c>
      <c r="F1178" s="73" t="s">
        <v>2467</v>
      </c>
      <c r="G1178" s="63" t="s">
        <v>2737</v>
      </c>
      <c r="H1178" s="64">
        <v>45997</v>
      </c>
      <c r="I1178" s="65" t="s">
        <v>233</v>
      </c>
      <c r="J1178" s="65">
        <v>2025</v>
      </c>
      <c r="K1178" s="63" t="s">
        <v>115</v>
      </c>
      <c r="L1178" s="61"/>
      <c r="M1178" s="61" t="s">
        <v>154</v>
      </c>
      <c r="N1178" s="61" t="s">
        <v>31</v>
      </c>
      <c r="O1178" s="61" t="s">
        <v>32</v>
      </c>
      <c r="P1178" s="28">
        <v>46042</v>
      </c>
      <c r="Q1178" s="61"/>
      <c r="R1178" s="28"/>
      <c r="S1178" s="96" t="s">
        <v>3196</v>
      </c>
      <c r="T1178" s="61"/>
      <c r="U1178" s="28"/>
      <c r="V1178" s="61"/>
      <c r="W1178" s="104" t="s">
        <v>33</v>
      </c>
      <c r="X1178" s="104" t="s">
        <v>33</v>
      </c>
      <c r="Y1178" s="98">
        <v>46042</v>
      </c>
      <c r="Z1178" s="18" t="s">
        <v>2738</v>
      </c>
      <c r="AA1178" s="60" t="s">
        <v>34</v>
      </c>
      <c r="AB1178" s="9">
        <f t="shared" ca="1" si="90"/>
        <v>314</v>
      </c>
      <c r="AC1178" s="9" t="str">
        <f t="shared" ca="1" si="91"/>
        <v>Above 6 Months</v>
      </c>
      <c r="AD1178" s="9">
        <f t="shared" ca="1" si="92"/>
        <v>269</v>
      </c>
      <c r="AE1178" s="9" t="str">
        <f t="shared" ca="1" si="93"/>
        <v>Above 6 Months</v>
      </c>
      <c r="AF1178" s="61"/>
      <c r="AG1178" s="97" t="s">
        <v>5115</v>
      </c>
      <c r="AH1178" s="97" t="str">
        <f t="shared" si="94"/>
        <v/>
      </c>
    </row>
    <row r="1179" spans="1:34" s="24" customFormat="1" ht="25.5" customHeight="1" x14ac:dyDescent="0.25">
      <c r="A1179" s="96">
        <v>1178</v>
      </c>
      <c r="B1179" s="61" t="s">
        <v>2808</v>
      </c>
      <c r="C1179" s="97" t="s">
        <v>2661</v>
      </c>
      <c r="D1179" s="61"/>
      <c r="E1179" s="62" t="s">
        <v>89</v>
      </c>
      <c r="F1179" s="73" t="s">
        <v>2480</v>
      </c>
      <c r="G1179" s="63" t="s">
        <v>2740</v>
      </c>
      <c r="H1179" s="64">
        <v>45997</v>
      </c>
      <c r="I1179" s="65" t="s">
        <v>233</v>
      </c>
      <c r="J1179" s="65">
        <v>2025</v>
      </c>
      <c r="K1179" s="63" t="s">
        <v>39</v>
      </c>
      <c r="L1179" s="61"/>
      <c r="M1179" s="61" t="s">
        <v>39</v>
      </c>
      <c r="N1179" s="61" t="s">
        <v>31</v>
      </c>
      <c r="O1179" s="61" t="s">
        <v>32</v>
      </c>
      <c r="P1179" s="28">
        <v>46135</v>
      </c>
      <c r="Q1179" s="61"/>
      <c r="R1179" s="28"/>
      <c r="S1179" s="96" t="s">
        <v>7126</v>
      </c>
      <c r="T1179" s="61"/>
      <c r="U1179" s="28"/>
      <c r="V1179" s="61"/>
      <c r="W1179" s="104" t="s">
        <v>141</v>
      </c>
      <c r="X1179" s="104" t="s">
        <v>2923</v>
      </c>
      <c r="Y1179" s="98"/>
      <c r="Z1179" s="18" t="s">
        <v>2741</v>
      </c>
      <c r="AA1179" s="60" t="s">
        <v>34</v>
      </c>
      <c r="AB1179" s="9" t="str">
        <f t="shared" ca="1" si="90"/>
        <v/>
      </c>
      <c r="AC1179" s="9" t="str">
        <f t="shared" si="91"/>
        <v/>
      </c>
      <c r="AD1179" s="9" t="str">
        <f t="shared" ca="1" si="92"/>
        <v/>
      </c>
      <c r="AE1179" s="9" t="str">
        <f t="shared" ca="1" si="93"/>
        <v/>
      </c>
      <c r="AF1179" s="61"/>
      <c r="AG1179" s="97" t="s">
        <v>5116</v>
      </c>
      <c r="AH1179" s="97" t="str">
        <f t="shared" si="94"/>
        <v/>
      </c>
    </row>
    <row r="1180" spans="1:34" s="24" customFormat="1" ht="25.5" customHeight="1" x14ac:dyDescent="0.25">
      <c r="A1180" s="96">
        <v>1179</v>
      </c>
      <c r="B1180" s="61" t="s">
        <v>2810</v>
      </c>
      <c r="C1180" s="97">
        <v>0</v>
      </c>
      <c r="D1180" s="61"/>
      <c r="E1180" s="62" t="s">
        <v>68</v>
      </c>
      <c r="F1180" s="73" t="s">
        <v>2742</v>
      </c>
      <c r="G1180" s="63" t="s">
        <v>1027</v>
      </c>
      <c r="H1180" s="64">
        <v>45999</v>
      </c>
      <c r="I1180" s="65" t="s">
        <v>233</v>
      </c>
      <c r="J1180" s="65">
        <v>2025</v>
      </c>
      <c r="K1180" s="63" t="s">
        <v>48</v>
      </c>
      <c r="L1180" s="61"/>
      <c r="M1180" s="61" t="s">
        <v>49</v>
      </c>
      <c r="N1180" s="61" t="s">
        <v>31</v>
      </c>
      <c r="O1180" s="61" t="s">
        <v>32</v>
      </c>
      <c r="P1180" s="28"/>
      <c r="Q1180" s="61"/>
      <c r="R1180" s="28"/>
      <c r="S1180" s="96" t="s">
        <v>3196</v>
      </c>
      <c r="T1180" s="61"/>
      <c r="U1180" s="28"/>
      <c r="V1180" s="61"/>
      <c r="W1180" s="104" t="s">
        <v>112</v>
      </c>
      <c r="X1180" s="104" t="s">
        <v>112</v>
      </c>
      <c r="Y1180" s="98"/>
      <c r="Z1180" s="18" t="s">
        <v>2743</v>
      </c>
      <c r="AA1180" s="60" t="s">
        <v>34</v>
      </c>
      <c r="AB1180" s="9">
        <f t="shared" ca="1" si="90"/>
        <v>312</v>
      </c>
      <c r="AC1180" s="9" t="str">
        <f t="shared" ca="1" si="91"/>
        <v>Above 6 Months</v>
      </c>
      <c r="AD1180" s="9" t="str">
        <f t="shared" ca="1" si="92"/>
        <v/>
      </c>
      <c r="AE1180" s="9" t="str">
        <f t="shared" ca="1" si="93"/>
        <v/>
      </c>
      <c r="AF1180" s="61"/>
      <c r="AG1180" s="97" t="s">
        <v>5117</v>
      </c>
      <c r="AH1180" s="97" t="str">
        <f t="shared" ca="1" si="94"/>
        <v>Above 6 Months</v>
      </c>
    </row>
    <row r="1181" spans="1:34" s="24" customFormat="1" ht="25.5" customHeight="1" x14ac:dyDescent="0.25">
      <c r="A1181" s="96">
        <v>1180</v>
      </c>
      <c r="B1181" s="61" t="s">
        <v>2810</v>
      </c>
      <c r="C1181" s="97">
        <v>0</v>
      </c>
      <c r="D1181" s="61"/>
      <c r="E1181" s="62" t="s">
        <v>68</v>
      </c>
      <c r="F1181" s="73" t="s">
        <v>2744</v>
      </c>
      <c r="G1181" s="63" t="s">
        <v>264</v>
      </c>
      <c r="H1181" s="64">
        <v>45999</v>
      </c>
      <c r="I1181" s="65" t="s">
        <v>233</v>
      </c>
      <c r="J1181" s="65">
        <v>2025</v>
      </c>
      <c r="K1181" s="63" t="s">
        <v>59</v>
      </c>
      <c r="L1181" s="61" t="s">
        <v>265</v>
      </c>
      <c r="M1181" s="61" t="s">
        <v>59</v>
      </c>
      <c r="N1181" s="61" t="s">
        <v>60</v>
      </c>
      <c r="O1181" s="61" t="s">
        <v>32</v>
      </c>
      <c r="P1181" s="28"/>
      <c r="Q1181" s="61"/>
      <c r="R1181" s="28"/>
      <c r="S1181" s="96" t="s">
        <v>3196</v>
      </c>
      <c r="T1181" s="61"/>
      <c r="U1181" s="28"/>
      <c r="V1181" s="61"/>
      <c r="W1181" s="104" t="s">
        <v>112</v>
      </c>
      <c r="X1181" s="104" t="s">
        <v>112</v>
      </c>
      <c r="Y1181" s="98"/>
      <c r="Z1181" s="18" t="s">
        <v>2745</v>
      </c>
      <c r="AA1181" s="60" t="s">
        <v>34</v>
      </c>
      <c r="AB1181" s="9">
        <f t="shared" ca="1" si="90"/>
        <v>312</v>
      </c>
      <c r="AC1181" s="9" t="str">
        <f t="shared" ca="1" si="91"/>
        <v>Above 6 Months</v>
      </c>
      <c r="AD1181" s="9" t="str">
        <f t="shared" ca="1" si="92"/>
        <v/>
      </c>
      <c r="AE1181" s="9" t="str">
        <f t="shared" ca="1" si="93"/>
        <v/>
      </c>
      <c r="AF1181" s="61"/>
      <c r="AG1181" s="97" t="s">
        <v>5118</v>
      </c>
      <c r="AH1181" s="97" t="str">
        <f t="shared" ca="1" si="94"/>
        <v>Above 6 Months</v>
      </c>
    </row>
    <row r="1182" spans="1:34" s="24" customFormat="1" ht="25.5" customHeight="1" x14ac:dyDescent="0.25">
      <c r="A1182" s="96">
        <v>1181</v>
      </c>
      <c r="B1182" s="61" t="s">
        <v>2810</v>
      </c>
      <c r="C1182" s="97" t="s">
        <v>62</v>
      </c>
      <c r="D1182" s="61" t="s">
        <v>2669</v>
      </c>
      <c r="E1182" s="62" t="s">
        <v>106</v>
      </c>
      <c r="F1182" s="73" t="s">
        <v>1891</v>
      </c>
      <c r="G1182" s="63" t="s">
        <v>1474</v>
      </c>
      <c r="H1182" s="64">
        <v>45999</v>
      </c>
      <c r="I1182" s="65" t="s">
        <v>233</v>
      </c>
      <c r="J1182" s="65">
        <v>2025</v>
      </c>
      <c r="K1182" s="63" t="s">
        <v>103</v>
      </c>
      <c r="L1182" s="61"/>
      <c r="M1182" s="61" t="s">
        <v>49</v>
      </c>
      <c r="N1182" s="61" t="s">
        <v>31</v>
      </c>
      <c r="O1182" s="61" t="s">
        <v>45</v>
      </c>
      <c r="P1182" s="28"/>
      <c r="Q1182" s="61"/>
      <c r="R1182" s="28"/>
      <c r="S1182" s="96" t="s">
        <v>3196</v>
      </c>
      <c r="T1182" s="61"/>
      <c r="U1182" s="28"/>
      <c r="V1182" s="61"/>
      <c r="W1182" s="104" t="s">
        <v>112</v>
      </c>
      <c r="X1182" s="104" t="s">
        <v>112</v>
      </c>
      <c r="Y1182" s="98"/>
      <c r="Z1182" s="18" t="s">
        <v>2746</v>
      </c>
      <c r="AA1182" s="60" t="s">
        <v>34</v>
      </c>
      <c r="AB1182" s="9">
        <f t="shared" ca="1" si="90"/>
        <v>312</v>
      </c>
      <c r="AC1182" s="9" t="str">
        <f t="shared" ca="1" si="91"/>
        <v>Above 6 Months</v>
      </c>
      <c r="AD1182" s="9" t="str">
        <f t="shared" ca="1" si="92"/>
        <v/>
      </c>
      <c r="AE1182" s="9" t="str">
        <f t="shared" ca="1" si="93"/>
        <v/>
      </c>
      <c r="AF1182" s="61"/>
      <c r="AG1182" s="97" t="s">
        <v>5119</v>
      </c>
      <c r="AH1182" s="97" t="str">
        <f t="shared" ca="1" si="94"/>
        <v>Above 6 Months</v>
      </c>
    </row>
    <row r="1183" spans="1:34" s="24" customFormat="1" ht="25.5" customHeight="1" x14ac:dyDescent="0.25">
      <c r="A1183" s="96">
        <v>1182</v>
      </c>
      <c r="B1183" s="61" t="s">
        <v>2808</v>
      </c>
      <c r="C1183" s="97">
        <v>0</v>
      </c>
      <c r="D1183" s="61"/>
      <c r="E1183" s="62" t="s">
        <v>51</v>
      </c>
      <c r="F1183" s="73" t="s">
        <v>2371</v>
      </c>
      <c r="G1183" s="63" t="s">
        <v>227</v>
      </c>
      <c r="H1183" s="64">
        <v>45999</v>
      </c>
      <c r="I1183" s="65" t="s">
        <v>233</v>
      </c>
      <c r="J1183" s="65">
        <v>2025</v>
      </c>
      <c r="K1183" s="63" t="s">
        <v>59</v>
      </c>
      <c r="L1183" s="61" t="s">
        <v>228</v>
      </c>
      <c r="M1183" s="61" t="s">
        <v>59</v>
      </c>
      <c r="N1183" s="61" t="s">
        <v>60</v>
      </c>
      <c r="O1183" s="61" t="s">
        <v>32</v>
      </c>
      <c r="P1183" s="28"/>
      <c r="Q1183" s="61"/>
      <c r="R1183" s="28"/>
      <c r="S1183" s="96" t="s">
        <v>3196</v>
      </c>
      <c r="T1183" s="61"/>
      <c r="U1183" s="28"/>
      <c r="V1183" s="61"/>
      <c r="W1183" s="104" t="s">
        <v>112</v>
      </c>
      <c r="X1183" s="104" t="s">
        <v>112</v>
      </c>
      <c r="Y1183" s="98"/>
      <c r="Z1183" s="18" t="s">
        <v>2747</v>
      </c>
      <c r="AA1183" s="60" t="s">
        <v>34</v>
      </c>
      <c r="AB1183" s="9">
        <f t="shared" ca="1" si="90"/>
        <v>312</v>
      </c>
      <c r="AC1183" s="9" t="str">
        <f t="shared" ca="1" si="91"/>
        <v>Above 6 Months</v>
      </c>
      <c r="AD1183" s="9" t="str">
        <f t="shared" ca="1" si="92"/>
        <v/>
      </c>
      <c r="AE1183" s="9" t="str">
        <f t="shared" ca="1" si="93"/>
        <v/>
      </c>
      <c r="AF1183" s="61"/>
      <c r="AG1183" s="97" t="s">
        <v>5120</v>
      </c>
      <c r="AH1183" s="97" t="str">
        <f t="shared" ca="1" si="94"/>
        <v>Above 6 Months</v>
      </c>
    </row>
    <row r="1184" spans="1:34" s="24" customFormat="1" ht="25.5" customHeight="1" x14ac:dyDescent="0.25">
      <c r="A1184" s="96">
        <v>1183</v>
      </c>
      <c r="B1184" s="61" t="s">
        <v>2660</v>
      </c>
      <c r="C1184" s="97" t="s">
        <v>37</v>
      </c>
      <c r="D1184" s="61"/>
      <c r="E1184" s="62" t="s">
        <v>38</v>
      </c>
      <c r="F1184" s="73" t="s">
        <v>2333</v>
      </c>
      <c r="G1184" s="63" t="s">
        <v>2142</v>
      </c>
      <c r="H1184" s="64">
        <v>46000</v>
      </c>
      <c r="I1184" s="65" t="s">
        <v>233</v>
      </c>
      <c r="J1184" s="65">
        <v>2025</v>
      </c>
      <c r="K1184" s="63" t="s">
        <v>39</v>
      </c>
      <c r="L1184" s="61"/>
      <c r="M1184" s="61" t="s">
        <v>39</v>
      </c>
      <c r="N1184" s="61" t="s">
        <v>31</v>
      </c>
      <c r="O1184" s="61" t="s">
        <v>32</v>
      </c>
      <c r="P1184" s="28">
        <v>46029</v>
      </c>
      <c r="Q1184" s="61"/>
      <c r="R1184" s="28"/>
      <c r="S1184" s="96" t="s">
        <v>3196</v>
      </c>
      <c r="T1184" s="61"/>
      <c r="U1184" s="28"/>
      <c r="V1184" s="61"/>
      <c r="W1184" s="104" t="s">
        <v>33</v>
      </c>
      <c r="X1184" s="104" t="s">
        <v>33</v>
      </c>
      <c r="Y1184" s="98">
        <v>46029</v>
      </c>
      <c r="Z1184" s="18" t="s">
        <v>2748</v>
      </c>
      <c r="AA1184" s="60" t="s">
        <v>34</v>
      </c>
      <c r="AB1184" s="9">
        <f t="shared" ca="1" si="90"/>
        <v>311</v>
      </c>
      <c r="AC1184" s="9" t="str">
        <f t="shared" ca="1" si="91"/>
        <v>Above 6 Months</v>
      </c>
      <c r="AD1184" s="9">
        <f t="shared" ca="1" si="92"/>
        <v>282</v>
      </c>
      <c r="AE1184" s="9" t="str">
        <f t="shared" ca="1" si="93"/>
        <v>Above 6 Months</v>
      </c>
      <c r="AF1184" s="61"/>
      <c r="AG1184" s="97" t="s">
        <v>5121</v>
      </c>
      <c r="AH1184" s="97" t="str">
        <f t="shared" si="94"/>
        <v/>
      </c>
    </row>
    <row r="1185" spans="1:34" s="24" customFormat="1" ht="25.5" customHeight="1" x14ac:dyDescent="0.25">
      <c r="A1185" s="96">
        <v>1184</v>
      </c>
      <c r="B1185" s="61" t="s">
        <v>2808</v>
      </c>
      <c r="C1185" s="97" t="s">
        <v>41</v>
      </c>
      <c r="D1185" s="61"/>
      <c r="E1185" s="62" t="s">
        <v>42</v>
      </c>
      <c r="F1185" s="73" t="s">
        <v>2739</v>
      </c>
      <c r="G1185" s="63" t="s">
        <v>845</v>
      </c>
      <c r="H1185" s="64">
        <v>46000</v>
      </c>
      <c r="I1185" s="65" t="s">
        <v>233</v>
      </c>
      <c r="J1185" s="65">
        <v>2025</v>
      </c>
      <c r="K1185" s="63" t="s">
        <v>116</v>
      </c>
      <c r="L1185" s="61"/>
      <c r="M1185" s="61" t="s">
        <v>116</v>
      </c>
      <c r="N1185" s="61" t="s">
        <v>116</v>
      </c>
      <c r="O1185" s="61" t="s">
        <v>32</v>
      </c>
      <c r="P1185" s="28"/>
      <c r="Q1185" s="61"/>
      <c r="R1185" s="28"/>
      <c r="S1185" s="96" t="s">
        <v>3196</v>
      </c>
      <c r="T1185" s="61"/>
      <c r="U1185" s="28"/>
      <c r="V1185" s="61"/>
      <c r="W1185" s="104" t="s">
        <v>50</v>
      </c>
      <c r="X1185" s="104" t="s">
        <v>50</v>
      </c>
      <c r="Y1185" s="98"/>
      <c r="Z1185" s="18" t="s">
        <v>2750</v>
      </c>
      <c r="AA1185" s="60" t="s">
        <v>34</v>
      </c>
      <c r="AB1185" s="9">
        <f t="shared" ca="1" si="90"/>
        <v>311</v>
      </c>
      <c r="AC1185" s="9" t="str">
        <f t="shared" ca="1" si="91"/>
        <v>Above 6 Months</v>
      </c>
      <c r="AD1185" s="9" t="str">
        <f t="shared" ca="1" si="92"/>
        <v/>
      </c>
      <c r="AE1185" s="9" t="str">
        <f t="shared" ca="1" si="93"/>
        <v/>
      </c>
      <c r="AF1185" s="61"/>
      <c r="AG1185" s="97" t="s">
        <v>5122</v>
      </c>
      <c r="AH1185" s="97" t="str">
        <f t="shared" ca="1" si="94"/>
        <v>Above 6 Months</v>
      </c>
    </row>
    <row r="1186" spans="1:34" s="24" customFormat="1" ht="25.5" customHeight="1" x14ac:dyDescent="0.25">
      <c r="A1186" s="96">
        <v>1185</v>
      </c>
      <c r="B1186" s="61" t="s">
        <v>2808</v>
      </c>
      <c r="C1186" s="97" t="s">
        <v>41</v>
      </c>
      <c r="D1186" s="61"/>
      <c r="E1186" s="62" t="s">
        <v>42</v>
      </c>
      <c r="F1186" s="73" t="s">
        <v>2735</v>
      </c>
      <c r="G1186" s="63" t="s">
        <v>845</v>
      </c>
      <c r="H1186" s="64">
        <v>46000</v>
      </c>
      <c r="I1186" s="65" t="s">
        <v>233</v>
      </c>
      <c r="J1186" s="65">
        <v>2025</v>
      </c>
      <c r="K1186" s="63" t="s">
        <v>116</v>
      </c>
      <c r="L1186" s="61"/>
      <c r="M1186" s="61" t="s">
        <v>116</v>
      </c>
      <c r="N1186" s="61" t="s">
        <v>116</v>
      </c>
      <c r="O1186" s="61" t="s">
        <v>32</v>
      </c>
      <c r="P1186" s="28"/>
      <c r="Q1186" s="61"/>
      <c r="R1186" s="28"/>
      <c r="S1186" s="96" t="s">
        <v>3196</v>
      </c>
      <c r="T1186" s="61"/>
      <c r="U1186" s="28"/>
      <c r="V1186" s="61"/>
      <c r="W1186" s="104" t="s">
        <v>50</v>
      </c>
      <c r="X1186" s="104" t="s">
        <v>50</v>
      </c>
      <c r="Y1186" s="98"/>
      <c r="Z1186" s="18" t="s">
        <v>2749</v>
      </c>
      <c r="AA1186" s="60" t="s">
        <v>34</v>
      </c>
      <c r="AB1186" s="9">
        <f t="shared" ca="1" si="90"/>
        <v>311</v>
      </c>
      <c r="AC1186" s="9" t="str">
        <f t="shared" ca="1" si="91"/>
        <v>Above 6 Months</v>
      </c>
      <c r="AD1186" s="9" t="str">
        <f t="shared" ca="1" si="92"/>
        <v/>
      </c>
      <c r="AE1186" s="9" t="str">
        <f t="shared" ca="1" si="93"/>
        <v/>
      </c>
      <c r="AF1186" s="61"/>
      <c r="AG1186" s="97" t="s">
        <v>5123</v>
      </c>
      <c r="AH1186" s="97" t="str">
        <f t="shared" ca="1" si="94"/>
        <v>Above 6 Months</v>
      </c>
    </row>
    <row r="1187" spans="1:34" s="24" customFormat="1" ht="25.5" customHeight="1" x14ac:dyDescent="0.25">
      <c r="A1187" s="96">
        <v>1186</v>
      </c>
      <c r="B1187" s="61" t="s">
        <v>2810</v>
      </c>
      <c r="C1187" s="97" t="s">
        <v>62</v>
      </c>
      <c r="D1187" s="61"/>
      <c r="E1187" s="62" t="s">
        <v>118</v>
      </c>
      <c r="F1187" s="73" t="s">
        <v>2041</v>
      </c>
      <c r="G1187" s="63" t="s">
        <v>901</v>
      </c>
      <c r="H1187" s="64">
        <v>46003</v>
      </c>
      <c r="I1187" s="65" t="s">
        <v>233</v>
      </c>
      <c r="J1187" s="65">
        <v>2025</v>
      </c>
      <c r="K1187" s="63" t="s">
        <v>116</v>
      </c>
      <c r="L1187" s="61"/>
      <c r="M1187" s="61" t="s">
        <v>116</v>
      </c>
      <c r="N1187" s="61" t="s">
        <v>116</v>
      </c>
      <c r="O1187" s="61" t="s">
        <v>32</v>
      </c>
      <c r="P1187" s="28"/>
      <c r="Q1187" s="61"/>
      <c r="R1187" s="28"/>
      <c r="S1187" s="96" t="s">
        <v>3196</v>
      </c>
      <c r="T1187" s="61"/>
      <c r="U1187" s="28"/>
      <c r="V1187" s="61"/>
      <c r="W1187" s="104" t="s">
        <v>50</v>
      </c>
      <c r="X1187" s="104" t="s">
        <v>50</v>
      </c>
      <c r="Y1187" s="98"/>
      <c r="Z1187" s="18" t="s">
        <v>2752</v>
      </c>
      <c r="AA1187" s="60" t="s">
        <v>34</v>
      </c>
      <c r="AB1187" s="9">
        <f t="shared" ca="1" si="90"/>
        <v>308</v>
      </c>
      <c r="AC1187" s="9" t="str">
        <f t="shared" ca="1" si="91"/>
        <v>Above 6 Months</v>
      </c>
      <c r="AD1187" s="9" t="str">
        <f t="shared" ca="1" si="92"/>
        <v/>
      </c>
      <c r="AE1187" s="9" t="str">
        <f t="shared" ca="1" si="93"/>
        <v/>
      </c>
      <c r="AF1187" s="61"/>
      <c r="AG1187" s="97" t="s">
        <v>5124</v>
      </c>
      <c r="AH1187" s="97" t="str">
        <f t="shared" ca="1" si="94"/>
        <v>Above 6 Months</v>
      </c>
    </row>
    <row r="1188" spans="1:34" s="24" customFormat="1" ht="25.5" customHeight="1" x14ac:dyDescent="0.25">
      <c r="A1188" s="96">
        <v>1187</v>
      </c>
      <c r="B1188" s="61" t="s">
        <v>2660</v>
      </c>
      <c r="C1188" s="97" t="s">
        <v>183</v>
      </c>
      <c r="D1188" s="61"/>
      <c r="E1188" s="62" t="s">
        <v>74</v>
      </c>
      <c r="F1188" s="73" t="s">
        <v>2341</v>
      </c>
      <c r="G1188" s="63" t="s">
        <v>1051</v>
      </c>
      <c r="H1188" s="64">
        <v>46003</v>
      </c>
      <c r="I1188" s="65" t="s">
        <v>233</v>
      </c>
      <c r="J1188" s="65">
        <v>2025</v>
      </c>
      <c r="K1188" s="63" t="s">
        <v>117</v>
      </c>
      <c r="L1188" s="61"/>
      <c r="M1188" s="61" t="s">
        <v>117</v>
      </c>
      <c r="N1188" s="61" t="s">
        <v>117</v>
      </c>
      <c r="O1188" s="61" t="s">
        <v>32</v>
      </c>
      <c r="P1188" s="28"/>
      <c r="Q1188" s="61"/>
      <c r="R1188" s="28"/>
      <c r="S1188" s="96" t="s">
        <v>3196</v>
      </c>
      <c r="T1188" s="61"/>
      <c r="U1188" s="28"/>
      <c r="V1188" s="61"/>
      <c r="W1188" s="104" t="s">
        <v>112</v>
      </c>
      <c r="X1188" s="104" t="s">
        <v>112</v>
      </c>
      <c r="Y1188" s="98"/>
      <c r="Z1188" s="18" t="s">
        <v>2751</v>
      </c>
      <c r="AA1188" s="60" t="s">
        <v>34</v>
      </c>
      <c r="AB1188" s="9">
        <f t="shared" ca="1" si="90"/>
        <v>308</v>
      </c>
      <c r="AC1188" s="9" t="str">
        <f t="shared" ca="1" si="91"/>
        <v>Above 6 Months</v>
      </c>
      <c r="AD1188" s="9" t="str">
        <f t="shared" ca="1" si="92"/>
        <v/>
      </c>
      <c r="AE1188" s="9" t="str">
        <f t="shared" ca="1" si="93"/>
        <v/>
      </c>
      <c r="AF1188" s="61"/>
      <c r="AG1188" s="97" t="s">
        <v>5125</v>
      </c>
      <c r="AH1188" s="97" t="str">
        <f t="shared" ca="1" si="94"/>
        <v>Above 6 Months</v>
      </c>
    </row>
    <row r="1189" spans="1:34" s="24" customFormat="1" ht="25.5" customHeight="1" x14ac:dyDescent="0.25">
      <c r="A1189" s="96">
        <v>1188</v>
      </c>
      <c r="B1189" s="61" t="s">
        <v>2810</v>
      </c>
      <c r="C1189" s="97" t="s">
        <v>97</v>
      </c>
      <c r="D1189" s="61"/>
      <c r="E1189" s="62" t="s">
        <v>114</v>
      </c>
      <c r="F1189" s="73" t="s">
        <v>2107</v>
      </c>
      <c r="G1189" s="63" t="s">
        <v>1027</v>
      </c>
      <c r="H1189" s="64">
        <v>46004</v>
      </c>
      <c r="I1189" s="65" t="s">
        <v>233</v>
      </c>
      <c r="J1189" s="65">
        <v>2025</v>
      </c>
      <c r="K1189" s="63" t="s">
        <v>48</v>
      </c>
      <c r="L1189" s="9"/>
      <c r="M1189" s="61" t="s">
        <v>49</v>
      </c>
      <c r="N1189" s="61" t="s">
        <v>31</v>
      </c>
      <c r="O1189" s="61" t="s">
        <v>32</v>
      </c>
      <c r="P1189" s="28">
        <v>46145</v>
      </c>
      <c r="Q1189" s="61"/>
      <c r="R1189" s="28"/>
      <c r="S1189" s="96" t="s">
        <v>3196</v>
      </c>
      <c r="T1189" s="61"/>
      <c r="U1189" s="28"/>
      <c r="V1189" s="61"/>
      <c r="W1189" s="104" t="s">
        <v>33</v>
      </c>
      <c r="X1189" s="104" t="s">
        <v>33</v>
      </c>
      <c r="Y1189" s="98">
        <v>46145</v>
      </c>
      <c r="Z1189" s="18" t="s">
        <v>2753</v>
      </c>
      <c r="AA1189" s="60" t="s">
        <v>34</v>
      </c>
      <c r="AB1189" s="9">
        <f t="shared" ca="1" si="90"/>
        <v>307</v>
      </c>
      <c r="AC1189" s="9" t="str">
        <f t="shared" ca="1" si="91"/>
        <v>Above 6 Months</v>
      </c>
      <c r="AD1189" s="9">
        <f t="shared" ca="1" si="92"/>
        <v>166</v>
      </c>
      <c r="AE1189" s="9" t="str">
        <f t="shared" ca="1" si="93"/>
        <v>Above 3 Months</v>
      </c>
      <c r="AF1189" s="61"/>
      <c r="AG1189" s="97" t="s">
        <v>5126</v>
      </c>
      <c r="AH1189" s="97" t="str">
        <f t="shared" si="94"/>
        <v/>
      </c>
    </row>
    <row r="1190" spans="1:34" s="24" customFormat="1" ht="25.5" customHeight="1" x14ac:dyDescent="0.25">
      <c r="A1190" s="96">
        <v>1189</v>
      </c>
      <c r="B1190" s="61" t="s">
        <v>2660</v>
      </c>
      <c r="C1190" s="97" t="s">
        <v>37</v>
      </c>
      <c r="D1190" s="61"/>
      <c r="E1190" s="62" t="s">
        <v>38</v>
      </c>
      <c r="F1190" s="73" t="s">
        <v>2409</v>
      </c>
      <c r="G1190" s="63" t="s">
        <v>1315</v>
      </c>
      <c r="H1190" s="64">
        <v>46007</v>
      </c>
      <c r="I1190" s="65" t="s">
        <v>233</v>
      </c>
      <c r="J1190" s="65">
        <v>2025</v>
      </c>
      <c r="K1190" s="63" t="s">
        <v>70</v>
      </c>
      <c r="L1190" s="61"/>
      <c r="M1190" s="61" t="s">
        <v>70</v>
      </c>
      <c r="N1190" s="61" t="s">
        <v>70</v>
      </c>
      <c r="O1190" s="61" t="s">
        <v>32</v>
      </c>
      <c r="P1190" s="28"/>
      <c r="Q1190" s="61"/>
      <c r="R1190" s="28"/>
      <c r="S1190" s="96" t="s">
        <v>3196</v>
      </c>
      <c r="T1190" s="61"/>
      <c r="U1190" s="28"/>
      <c r="V1190" s="61"/>
      <c r="W1190" s="104" t="s">
        <v>173</v>
      </c>
      <c r="X1190" s="104" t="s">
        <v>173</v>
      </c>
      <c r="Y1190" s="98">
        <v>46018</v>
      </c>
      <c r="Z1190" s="18" t="s">
        <v>2755</v>
      </c>
      <c r="AA1190" s="60" t="s">
        <v>34</v>
      </c>
      <c r="AB1190" s="9">
        <f t="shared" ca="1" si="90"/>
        <v>304</v>
      </c>
      <c r="AC1190" s="9" t="str">
        <f t="shared" ca="1" si="91"/>
        <v>Above 6 Months</v>
      </c>
      <c r="AD1190" s="9">
        <f t="shared" ca="1" si="92"/>
        <v>293</v>
      </c>
      <c r="AE1190" s="9" t="str">
        <f t="shared" ca="1" si="93"/>
        <v>Above 6 Months</v>
      </c>
      <c r="AF1190" s="61"/>
      <c r="AG1190" s="97" t="s">
        <v>5127</v>
      </c>
      <c r="AH1190" s="97" t="str">
        <f t="shared" ca="1" si="94"/>
        <v>Above 6 Months</v>
      </c>
    </row>
    <row r="1191" spans="1:34" s="24" customFormat="1" ht="25.5" customHeight="1" x14ac:dyDescent="0.25">
      <c r="A1191" s="96">
        <v>1190</v>
      </c>
      <c r="B1191" s="61" t="s">
        <v>2660</v>
      </c>
      <c r="C1191" s="97" t="s">
        <v>37</v>
      </c>
      <c r="D1191" s="61"/>
      <c r="E1191" s="62" t="s">
        <v>38</v>
      </c>
      <c r="F1191" s="73" t="s">
        <v>2349</v>
      </c>
      <c r="G1191" s="63" t="s">
        <v>1315</v>
      </c>
      <c r="H1191" s="64">
        <v>46008</v>
      </c>
      <c r="I1191" s="65" t="s">
        <v>233</v>
      </c>
      <c r="J1191" s="65">
        <v>2025</v>
      </c>
      <c r="K1191" s="63" t="s">
        <v>70</v>
      </c>
      <c r="L1191" s="61"/>
      <c r="M1191" s="61" t="s">
        <v>70</v>
      </c>
      <c r="N1191" s="61" t="s">
        <v>70</v>
      </c>
      <c r="O1191" s="61" t="s">
        <v>32</v>
      </c>
      <c r="P1191" s="28"/>
      <c r="Q1191" s="61"/>
      <c r="R1191" s="28"/>
      <c r="S1191" s="96" t="s">
        <v>7125</v>
      </c>
      <c r="T1191" s="61"/>
      <c r="U1191" s="28"/>
      <c r="V1191" s="61"/>
      <c r="W1191" s="104" t="s">
        <v>141</v>
      </c>
      <c r="X1191" s="104" t="s">
        <v>2923</v>
      </c>
      <c r="Y1191" s="98"/>
      <c r="Z1191" s="18" t="s">
        <v>2756</v>
      </c>
      <c r="AA1191" s="60" t="s">
        <v>34</v>
      </c>
      <c r="AB1191" s="9" t="str">
        <f t="shared" ca="1" si="90"/>
        <v/>
      </c>
      <c r="AC1191" s="9" t="str">
        <f t="shared" si="91"/>
        <v/>
      </c>
      <c r="AD1191" s="9" t="str">
        <f t="shared" ca="1" si="92"/>
        <v/>
      </c>
      <c r="AE1191" s="9" t="str">
        <f t="shared" ca="1" si="93"/>
        <v/>
      </c>
      <c r="AF1191" s="61"/>
      <c r="AG1191" s="97" t="s">
        <v>5128</v>
      </c>
      <c r="AH1191" s="97" t="str">
        <f t="shared" si="94"/>
        <v/>
      </c>
    </row>
    <row r="1192" spans="1:34" s="24" customFormat="1" ht="25.5" customHeight="1" x14ac:dyDescent="0.25">
      <c r="A1192" s="96">
        <v>1191</v>
      </c>
      <c r="B1192" s="61" t="s">
        <v>2660</v>
      </c>
      <c r="C1192" s="97" t="s">
        <v>37</v>
      </c>
      <c r="D1192" s="61"/>
      <c r="E1192" s="62" t="s">
        <v>90</v>
      </c>
      <c r="F1192" s="73" t="s">
        <v>2306</v>
      </c>
      <c r="G1192" s="63" t="s">
        <v>1535</v>
      </c>
      <c r="H1192" s="64">
        <v>46008</v>
      </c>
      <c r="I1192" s="65" t="s">
        <v>233</v>
      </c>
      <c r="J1192" s="65">
        <v>2025</v>
      </c>
      <c r="K1192" s="63" t="s">
        <v>75</v>
      </c>
      <c r="L1192" s="61"/>
      <c r="M1192" s="61" t="s">
        <v>54</v>
      </c>
      <c r="N1192" s="61" t="s">
        <v>31</v>
      </c>
      <c r="O1192" s="61" t="s">
        <v>32</v>
      </c>
      <c r="P1192" s="28">
        <v>46069</v>
      </c>
      <c r="Q1192" s="61"/>
      <c r="R1192" s="28"/>
      <c r="S1192" s="96" t="s">
        <v>3196</v>
      </c>
      <c r="T1192" s="61"/>
      <c r="U1192" s="28"/>
      <c r="V1192" s="61"/>
      <c r="W1192" s="104" t="s">
        <v>33</v>
      </c>
      <c r="X1192" s="104" t="s">
        <v>33</v>
      </c>
      <c r="Y1192" s="98">
        <v>46069</v>
      </c>
      <c r="Z1192" s="18" t="s">
        <v>2758</v>
      </c>
      <c r="AA1192" s="60" t="s">
        <v>34</v>
      </c>
      <c r="AB1192" s="9">
        <f t="shared" ca="1" si="90"/>
        <v>303</v>
      </c>
      <c r="AC1192" s="9" t="str">
        <f t="shared" ca="1" si="91"/>
        <v>Above 6 Months</v>
      </c>
      <c r="AD1192" s="9">
        <f t="shared" ca="1" si="92"/>
        <v>242</v>
      </c>
      <c r="AE1192" s="9" t="str">
        <f t="shared" ca="1" si="93"/>
        <v>Above 6 Months</v>
      </c>
      <c r="AF1192" s="61"/>
      <c r="AG1192" s="97" t="s">
        <v>5129</v>
      </c>
      <c r="AH1192" s="97" t="str">
        <f t="shared" si="94"/>
        <v/>
      </c>
    </row>
    <row r="1193" spans="1:34" s="24" customFormat="1" ht="25.5" customHeight="1" x14ac:dyDescent="0.25">
      <c r="A1193" s="96">
        <v>1192</v>
      </c>
      <c r="B1193" s="61" t="s">
        <v>2660</v>
      </c>
      <c r="C1193" s="97" t="s">
        <v>37</v>
      </c>
      <c r="D1193" s="61"/>
      <c r="E1193" s="62" t="s">
        <v>90</v>
      </c>
      <c r="F1193" s="73" t="s">
        <v>2484</v>
      </c>
      <c r="G1193" s="63" t="s">
        <v>2761</v>
      </c>
      <c r="H1193" s="64">
        <v>46008</v>
      </c>
      <c r="I1193" s="65" t="s">
        <v>233</v>
      </c>
      <c r="J1193" s="65">
        <v>2025</v>
      </c>
      <c r="K1193" s="63" t="s">
        <v>75</v>
      </c>
      <c r="L1193" s="61"/>
      <c r="M1193" s="61" t="s">
        <v>54</v>
      </c>
      <c r="N1193" s="61" t="s">
        <v>31</v>
      </c>
      <c r="O1193" s="61" t="s">
        <v>32</v>
      </c>
      <c r="P1193" s="28">
        <v>46069</v>
      </c>
      <c r="Q1193" s="61"/>
      <c r="R1193" s="28"/>
      <c r="S1193" s="96" t="s">
        <v>3196</v>
      </c>
      <c r="T1193" s="61"/>
      <c r="U1193" s="28"/>
      <c r="V1193" s="61"/>
      <c r="W1193" s="104" t="s">
        <v>33</v>
      </c>
      <c r="X1193" s="104" t="s">
        <v>33</v>
      </c>
      <c r="Y1193" s="98">
        <v>46069</v>
      </c>
      <c r="Z1193" s="18" t="s">
        <v>2762</v>
      </c>
      <c r="AA1193" s="60" t="s">
        <v>34</v>
      </c>
      <c r="AB1193" s="9">
        <f t="shared" ca="1" si="90"/>
        <v>303</v>
      </c>
      <c r="AC1193" s="9" t="str">
        <f t="shared" ca="1" si="91"/>
        <v>Above 6 Months</v>
      </c>
      <c r="AD1193" s="9">
        <f t="shared" ca="1" si="92"/>
        <v>242</v>
      </c>
      <c r="AE1193" s="9" t="str">
        <f t="shared" ca="1" si="93"/>
        <v>Above 6 Months</v>
      </c>
      <c r="AF1193" s="61"/>
      <c r="AG1193" s="97" t="s">
        <v>5130</v>
      </c>
      <c r="AH1193" s="97" t="str">
        <f t="shared" si="94"/>
        <v/>
      </c>
    </row>
    <row r="1194" spans="1:34" s="24" customFormat="1" ht="25.5" customHeight="1" x14ac:dyDescent="0.25">
      <c r="A1194" s="96">
        <v>1193</v>
      </c>
      <c r="B1194" s="61" t="s">
        <v>2808</v>
      </c>
      <c r="C1194" s="97" t="s">
        <v>2661</v>
      </c>
      <c r="D1194" s="61"/>
      <c r="E1194" s="62" t="s">
        <v>89</v>
      </c>
      <c r="F1194" s="73" t="s">
        <v>2306</v>
      </c>
      <c r="G1194" s="63" t="s">
        <v>2759</v>
      </c>
      <c r="H1194" s="64">
        <v>46008</v>
      </c>
      <c r="I1194" s="65" t="s">
        <v>233</v>
      </c>
      <c r="J1194" s="65">
        <v>2025</v>
      </c>
      <c r="K1194" s="63" t="s">
        <v>39</v>
      </c>
      <c r="L1194" s="61"/>
      <c r="M1194" s="61" t="s">
        <v>39</v>
      </c>
      <c r="N1194" s="61" t="s">
        <v>31</v>
      </c>
      <c r="O1194" s="61" t="s">
        <v>32</v>
      </c>
      <c r="P1194" s="28">
        <v>46101</v>
      </c>
      <c r="Q1194" s="61"/>
      <c r="R1194" s="28"/>
      <c r="S1194" s="96" t="s">
        <v>3196</v>
      </c>
      <c r="T1194" s="61"/>
      <c r="U1194" s="28"/>
      <c r="V1194" s="61"/>
      <c r="W1194" s="104" t="s">
        <v>33</v>
      </c>
      <c r="X1194" s="104" t="s">
        <v>33</v>
      </c>
      <c r="Y1194" s="98">
        <v>46101</v>
      </c>
      <c r="Z1194" s="18" t="s">
        <v>2760</v>
      </c>
      <c r="AA1194" s="60" t="s">
        <v>34</v>
      </c>
      <c r="AB1194" s="9">
        <f t="shared" ca="1" si="90"/>
        <v>303</v>
      </c>
      <c r="AC1194" s="9" t="str">
        <f t="shared" ca="1" si="91"/>
        <v>Above 6 Months</v>
      </c>
      <c r="AD1194" s="9">
        <f t="shared" ca="1" si="92"/>
        <v>210</v>
      </c>
      <c r="AE1194" s="9" t="str">
        <f t="shared" ca="1" si="93"/>
        <v>Above 6 Months</v>
      </c>
      <c r="AF1194" s="61"/>
      <c r="AG1194" s="97" t="s">
        <v>5131</v>
      </c>
      <c r="AH1194" s="97" t="str">
        <f t="shared" si="94"/>
        <v/>
      </c>
    </row>
    <row r="1195" spans="1:34" s="24" customFormat="1" ht="25.5" customHeight="1" x14ac:dyDescent="0.25">
      <c r="A1195" s="96">
        <v>1194</v>
      </c>
      <c r="B1195" s="61" t="s">
        <v>2808</v>
      </c>
      <c r="C1195" s="97" t="s">
        <v>2661</v>
      </c>
      <c r="D1195" s="61"/>
      <c r="E1195" s="62" t="s">
        <v>89</v>
      </c>
      <c r="F1195" s="73" t="s">
        <v>2309</v>
      </c>
      <c r="G1195" s="63" t="s">
        <v>2763</v>
      </c>
      <c r="H1195" s="64">
        <v>46008</v>
      </c>
      <c r="I1195" s="65" t="s">
        <v>233</v>
      </c>
      <c r="J1195" s="65">
        <v>2025</v>
      </c>
      <c r="K1195" s="63" t="s">
        <v>39</v>
      </c>
      <c r="L1195" s="61"/>
      <c r="M1195" s="61" t="s">
        <v>39</v>
      </c>
      <c r="N1195" s="61" t="s">
        <v>31</v>
      </c>
      <c r="O1195" s="61" t="s">
        <v>32</v>
      </c>
      <c r="P1195" s="28"/>
      <c r="Q1195" s="61"/>
      <c r="R1195" s="28"/>
      <c r="S1195" s="96" t="s">
        <v>3196</v>
      </c>
      <c r="T1195" s="61"/>
      <c r="U1195" s="28"/>
      <c r="V1195" s="61"/>
      <c r="W1195" s="104" t="s">
        <v>50</v>
      </c>
      <c r="X1195" s="104" t="s">
        <v>50</v>
      </c>
      <c r="Y1195" s="98"/>
      <c r="Z1195" s="18" t="s">
        <v>2764</v>
      </c>
      <c r="AA1195" s="60" t="s">
        <v>34</v>
      </c>
      <c r="AB1195" s="9">
        <f t="shared" ca="1" si="90"/>
        <v>303</v>
      </c>
      <c r="AC1195" s="9" t="str">
        <f t="shared" ca="1" si="91"/>
        <v>Above 6 Months</v>
      </c>
      <c r="AD1195" s="9" t="str">
        <f t="shared" ca="1" si="92"/>
        <v/>
      </c>
      <c r="AE1195" s="9" t="str">
        <f t="shared" ca="1" si="93"/>
        <v/>
      </c>
      <c r="AF1195" s="61"/>
      <c r="AG1195" s="97" t="s">
        <v>5132</v>
      </c>
      <c r="AH1195" s="97" t="str">
        <f t="shared" ca="1" si="94"/>
        <v>Above 6 Months</v>
      </c>
    </row>
    <row r="1196" spans="1:34" s="24" customFormat="1" ht="25.5" customHeight="1" x14ac:dyDescent="0.25">
      <c r="A1196" s="96">
        <v>1195</v>
      </c>
      <c r="B1196" s="61" t="s">
        <v>2808</v>
      </c>
      <c r="C1196" s="97">
        <v>0</v>
      </c>
      <c r="D1196" s="61"/>
      <c r="E1196" s="62" t="s">
        <v>51</v>
      </c>
      <c r="F1196" s="73" t="s">
        <v>2341</v>
      </c>
      <c r="G1196" s="63" t="s">
        <v>1027</v>
      </c>
      <c r="H1196" s="64">
        <v>46008</v>
      </c>
      <c r="I1196" s="65" t="s">
        <v>233</v>
      </c>
      <c r="J1196" s="65">
        <v>2025</v>
      </c>
      <c r="K1196" s="63" t="s">
        <v>48</v>
      </c>
      <c r="L1196" s="61"/>
      <c r="M1196" s="61" t="s">
        <v>49</v>
      </c>
      <c r="N1196" s="61" t="s">
        <v>31</v>
      </c>
      <c r="O1196" s="61" t="s">
        <v>32</v>
      </c>
      <c r="P1196" s="28"/>
      <c r="Q1196" s="61"/>
      <c r="R1196" s="28"/>
      <c r="S1196" s="96" t="s">
        <v>3196</v>
      </c>
      <c r="T1196" s="61"/>
      <c r="U1196" s="28"/>
      <c r="V1196" s="61"/>
      <c r="W1196" s="104" t="s">
        <v>112</v>
      </c>
      <c r="X1196" s="104" t="s">
        <v>112</v>
      </c>
      <c r="Y1196" s="98"/>
      <c r="Z1196" s="18" t="s">
        <v>2757</v>
      </c>
      <c r="AA1196" s="60" t="s">
        <v>34</v>
      </c>
      <c r="AB1196" s="9">
        <f t="shared" ca="1" si="90"/>
        <v>303</v>
      </c>
      <c r="AC1196" s="9" t="str">
        <f t="shared" ca="1" si="91"/>
        <v>Above 6 Months</v>
      </c>
      <c r="AD1196" s="9" t="str">
        <f t="shared" ca="1" si="92"/>
        <v/>
      </c>
      <c r="AE1196" s="9" t="str">
        <f t="shared" ca="1" si="93"/>
        <v/>
      </c>
      <c r="AF1196" s="61"/>
      <c r="AG1196" s="97" t="s">
        <v>5133</v>
      </c>
      <c r="AH1196" s="97" t="str">
        <f t="shared" ca="1" si="94"/>
        <v>Above 6 Months</v>
      </c>
    </row>
    <row r="1197" spans="1:34" s="24" customFormat="1" ht="25.5" customHeight="1" x14ac:dyDescent="0.25">
      <c r="A1197" s="96">
        <v>1196</v>
      </c>
      <c r="B1197" s="61" t="s">
        <v>2810</v>
      </c>
      <c r="C1197" s="97">
        <v>0</v>
      </c>
      <c r="D1197" s="61"/>
      <c r="E1197" s="62" t="s">
        <v>68</v>
      </c>
      <c r="F1197" s="73" t="s">
        <v>2765</v>
      </c>
      <c r="G1197" s="63" t="s">
        <v>227</v>
      </c>
      <c r="H1197" s="64">
        <v>46009</v>
      </c>
      <c r="I1197" s="65" t="s">
        <v>233</v>
      </c>
      <c r="J1197" s="65">
        <v>2025</v>
      </c>
      <c r="K1197" s="63" t="s">
        <v>59</v>
      </c>
      <c r="L1197" s="61" t="s">
        <v>228</v>
      </c>
      <c r="M1197" s="61" t="s">
        <v>59</v>
      </c>
      <c r="N1197" s="61" t="s">
        <v>60</v>
      </c>
      <c r="O1197" s="61" t="s">
        <v>32</v>
      </c>
      <c r="P1197" s="28"/>
      <c r="Q1197" s="61"/>
      <c r="R1197" s="28"/>
      <c r="S1197" s="96" t="s">
        <v>3196</v>
      </c>
      <c r="T1197" s="61"/>
      <c r="U1197" s="28"/>
      <c r="V1197" s="61"/>
      <c r="W1197" s="104" t="s">
        <v>112</v>
      </c>
      <c r="X1197" s="104" t="s">
        <v>112</v>
      </c>
      <c r="Y1197" s="98"/>
      <c r="Z1197" s="18" t="s">
        <v>2766</v>
      </c>
      <c r="AA1197" s="60" t="s">
        <v>34</v>
      </c>
      <c r="AB1197" s="9">
        <f t="shared" ca="1" si="90"/>
        <v>302</v>
      </c>
      <c r="AC1197" s="9" t="str">
        <f t="shared" ca="1" si="91"/>
        <v>Above 6 Months</v>
      </c>
      <c r="AD1197" s="9" t="str">
        <f t="shared" ca="1" si="92"/>
        <v/>
      </c>
      <c r="AE1197" s="9" t="str">
        <f t="shared" ca="1" si="93"/>
        <v/>
      </c>
      <c r="AF1197" s="61"/>
      <c r="AG1197" s="97" t="s">
        <v>5134</v>
      </c>
      <c r="AH1197" s="97" t="str">
        <f t="shared" ca="1" si="94"/>
        <v>Above 6 Months</v>
      </c>
    </row>
    <row r="1198" spans="1:34" s="24" customFormat="1" ht="25.5" customHeight="1" x14ac:dyDescent="0.25">
      <c r="A1198" s="96">
        <v>1197</v>
      </c>
      <c r="B1198" s="61" t="s">
        <v>2808</v>
      </c>
      <c r="C1198" s="97" t="s">
        <v>185</v>
      </c>
      <c r="D1198" s="61"/>
      <c r="E1198" s="62" t="s">
        <v>73</v>
      </c>
      <c r="F1198" s="73" t="s">
        <v>1981</v>
      </c>
      <c r="G1198" s="63" t="s">
        <v>264</v>
      </c>
      <c r="H1198" s="64">
        <v>46010</v>
      </c>
      <c r="I1198" s="65" t="s">
        <v>233</v>
      </c>
      <c r="J1198" s="65">
        <v>2025</v>
      </c>
      <c r="K1198" s="63" t="s">
        <v>59</v>
      </c>
      <c r="L1198" s="61" t="s">
        <v>265</v>
      </c>
      <c r="M1198" s="61" t="s">
        <v>59</v>
      </c>
      <c r="N1198" s="61" t="s">
        <v>60</v>
      </c>
      <c r="O1198" s="61" t="s">
        <v>32</v>
      </c>
      <c r="P1198" s="28"/>
      <c r="Q1198" s="61"/>
      <c r="R1198" s="28"/>
      <c r="S1198" s="96" t="s">
        <v>3196</v>
      </c>
      <c r="T1198" s="61"/>
      <c r="U1198" s="28"/>
      <c r="V1198" s="61"/>
      <c r="W1198" s="104" t="s">
        <v>112</v>
      </c>
      <c r="X1198" s="104" t="s">
        <v>112</v>
      </c>
      <c r="Y1198" s="98"/>
      <c r="Z1198" s="18" t="s">
        <v>2768</v>
      </c>
      <c r="AA1198" s="60" t="s">
        <v>34</v>
      </c>
      <c r="AB1198" s="9">
        <f t="shared" ca="1" si="90"/>
        <v>301</v>
      </c>
      <c r="AC1198" s="9" t="str">
        <f t="shared" ca="1" si="91"/>
        <v>Above 6 Months</v>
      </c>
      <c r="AD1198" s="9" t="str">
        <f t="shared" ca="1" si="92"/>
        <v/>
      </c>
      <c r="AE1198" s="9" t="str">
        <f t="shared" ca="1" si="93"/>
        <v/>
      </c>
      <c r="AF1198" s="61"/>
      <c r="AG1198" s="97" t="s">
        <v>5135</v>
      </c>
      <c r="AH1198" s="97" t="str">
        <f t="shared" ca="1" si="94"/>
        <v>Above 6 Months</v>
      </c>
    </row>
    <row r="1199" spans="1:34" s="24" customFormat="1" ht="25.5" customHeight="1" x14ac:dyDescent="0.25">
      <c r="A1199" s="96">
        <v>1198</v>
      </c>
      <c r="B1199" s="61" t="s">
        <v>2660</v>
      </c>
      <c r="C1199" s="97" t="s">
        <v>46</v>
      </c>
      <c r="D1199" s="61"/>
      <c r="E1199" s="62" t="s">
        <v>47</v>
      </c>
      <c r="F1199" s="73" t="s">
        <v>2176</v>
      </c>
      <c r="G1199" s="63" t="s">
        <v>845</v>
      </c>
      <c r="H1199" s="64">
        <v>46011</v>
      </c>
      <c r="I1199" s="65" t="s">
        <v>233</v>
      </c>
      <c r="J1199" s="65">
        <v>2025</v>
      </c>
      <c r="K1199" s="63" t="s">
        <v>116</v>
      </c>
      <c r="L1199" s="61"/>
      <c r="M1199" s="61" t="s">
        <v>116</v>
      </c>
      <c r="N1199" s="61" t="s">
        <v>116</v>
      </c>
      <c r="O1199" s="61" t="s">
        <v>32</v>
      </c>
      <c r="P1199" s="28"/>
      <c r="Q1199" s="61"/>
      <c r="R1199" s="28"/>
      <c r="S1199" s="96" t="s">
        <v>3196</v>
      </c>
      <c r="T1199" s="61"/>
      <c r="U1199" s="28"/>
      <c r="V1199" s="61"/>
      <c r="W1199" s="104" t="s">
        <v>50</v>
      </c>
      <c r="X1199" s="104" t="s">
        <v>50</v>
      </c>
      <c r="Y1199" s="98"/>
      <c r="Z1199" s="18" t="s">
        <v>2769</v>
      </c>
      <c r="AA1199" s="60" t="s">
        <v>34</v>
      </c>
      <c r="AB1199" s="9">
        <f t="shared" ca="1" si="90"/>
        <v>300</v>
      </c>
      <c r="AC1199" s="9" t="str">
        <f t="shared" ca="1" si="91"/>
        <v>Above 6 Months</v>
      </c>
      <c r="AD1199" s="9" t="str">
        <f t="shared" ca="1" si="92"/>
        <v/>
      </c>
      <c r="AE1199" s="9" t="str">
        <f t="shared" ca="1" si="93"/>
        <v/>
      </c>
      <c r="AF1199" s="61"/>
      <c r="AG1199" s="97" t="s">
        <v>5136</v>
      </c>
      <c r="AH1199" s="97" t="str">
        <f t="shared" ca="1" si="94"/>
        <v>Above 6 Months</v>
      </c>
    </row>
    <row r="1200" spans="1:34" s="24" customFormat="1" ht="25.5" customHeight="1" x14ac:dyDescent="0.25">
      <c r="A1200" s="96">
        <v>1199</v>
      </c>
      <c r="B1200" s="61" t="s">
        <v>2810</v>
      </c>
      <c r="C1200" s="97">
        <v>0</v>
      </c>
      <c r="D1200" s="61"/>
      <c r="E1200" s="62" t="s">
        <v>68</v>
      </c>
      <c r="F1200" s="73" t="s">
        <v>2770</v>
      </c>
      <c r="G1200" s="63" t="s">
        <v>2771</v>
      </c>
      <c r="H1200" s="64">
        <v>46011</v>
      </c>
      <c r="I1200" s="65" t="s">
        <v>233</v>
      </c>
      <c r="J1200" s="65">
        <v>2025</v>
      </c>
      <c r="K1200" s="63" t="s">
        <v>29</v>
      </c>
      <c r="L1200" s="61"/>
      <c r="M1200" s="61" t="s">
        <v>30</v>
      </c>
      <c r="N1200" s="61" t="s">
        <v>31</v>
      </c>
      <c r="O1200" s="61" t="s">
        <v>32</v>
      </c>
      <c r="P1200" s="28"/>
      <c r="Q1200" s="61"/>
      <c r="R1200" s="28"/>
      <c r="S1200" s="96" t="s">
        <v>3196</v>
      </c>
      <c r="T1200" s="61"/>
      <c r="U1200" s="28"/>
      <c r="V1200" s="61"/>
      <c r="W1200" s="104" t="s">
        <v>50</v>
      </c>
      <c r="X1200" s="104" t="s">
        <v>50</v>
      </c>
      <c r="Y1200" s="98"/>
      <c r="Z1200" s="18" t="s">
        <v>2772</v>
      </c>
      <c r="AA1200" s="60" t="s">
        <v>34</v>
      </c>
      <c r="AB1200" s="9">
        <f t="shared" ca="1" si="90"/>
        <v>300</v>
      </c>
      <c r="AC1200" s="9" t="str">
        <f t="shared" ca="1" si="91"/>
        <v>Above 6 Months</v>
      </c>
      <c r="AD1200" s="9" t="str">
        <f t="shared" ca="1" si="92"/>
        <v/>
      </c>
      <c r="AE1200" s="9" t="str">
        <f t="shared" ca="1" si="93"/>
        <v/>
      </c>
      <c r="AF1200" s="61"/>
      <c r="AG1200" s="97" t="s">
        <v>5137</v>
      </c>
      <c r="AH1200" s="97" t="str">
        <f t="shared" ca="1" si="94"/>
        <v>Above 6 Months</v>
      </c>
    </row>
    <row r="1201" spans="1:34" s="24" customFormat="1" ht="25.5" customHeight="1" x14ac:dyDescent="0.25">
      <c r="A1201" s="96">
        <v>1200</v>
      </c>
      <c r="B1201" s="61" t="s">
        <v>2810</v>
      </c>
      <c r="C1201" s="97">
        <v>0</v>
      </c>
      <c r="D1201" s="61"/>
      <c r="E1201" s="62" t="s">
        <v>68</v>
      </c>
      <c r="F1201" s="73" t="s">
        <v>2776</v>
      </c>
      <c r="G1201" s="63" t="s">
        <v>845</v>
      </c>
      <c r="H1201" s="64">
        <v>46012</v>
      </c>
      <c r="I1201" s="65" t="s">
        <v>233</v>
      </c>
      <c r="J1201" s="65">
        <v>2025</v>
      </c>
      <c r="K1201" s="63" t="s">
        <v>116</v>
      </c>
      <c r="L1201" s="61"/>
      <c r="M1201" s="61" t="s">
        <v>116</v>
      </c>
      <c r="N1201" s="61" t="s">
        <v>116</v>
      </c>
      <c r="O1201" s="61" t="s">
        <v>32</v>
      </c>
      <c r="P1201" s="28"/>
      <c r="Q1201" s="61"/>
      <c r="R1201" s="28"/>
      <c r="S1201" s="96" t="s">
        <v>3196</v>
      </c>
      <c r="T1201" s="61"/>
      <c r="U1201" s="28"/>
      <c r="V1201" s="61"/>
      <c r="W1201" s="104" t="s">
        <v>50</v>
      </c>
      <c r="X1201" s="104" t="s">
        <v>50</v>
      </c>
      <c r="Y1201" s="98"/>
      <c r="Z1201" s="18" t="s">
        <v>2777</v>
      </c>
      <c r="AA1201" s="60" t="s">
        <v>34</v>
      </c>
      <c r="AB1201" s="9">
        <f t="shared" ca="1" si="90"/>
        <v>299</v>
      </c>
      <c r="AC1201" s="9" t="str">
        <f t="shared" ca="1" si="91"/>
        <v>Above 6 Months</v>
      </c>
      <c r="AD1201" s="9" t="str">
        <f t="shared" ca="1" si="92"/>
        <v/>
      </c>
      <c r="AE1201" s="9" t="str">
        <f t="shared" ca="1" si="93"/>
        <v/>
      </c>
      <c r="AF1201" s="61"/>
      <c r="AG1201" s="97" t="s">
        <v>5138</v>
      </c>
      <c r="AH1201" s="97" t="str">
        <f t="shared" ca="1" si="94"/>
        <v>Above 6 Months</v>
      </c>
    </row>
    <row r="1202" spans="1:34" s="24" customFormat="1" ht="25.5" customHeight="1" x14ac:dyDescent="0.25">
      <c r="A1202" s="96">
        <v>1201</v>
      </c>
      <c r="B1202" s="61" t="s">
        <v>2660</v>
      </c>
      <c r="C1202" s="97" t="s">
        <v>46</v>
      </c>
      <c r="D1202" s="61"/>
      <c r="E1202" s="62" t="s">
        <v>67</v>
      </c>
      <c r="F1202" s="73" t="s">
        <v>2137</v>
      </c>
      <c r="G1202" s="63" t="s">
        <v>1637</v>
      </c>
      <c r="H1202" s="64">
        <v>46012</v>
      </c>
      <c r="I1202" s="65" t="s">
        <v>233</v>
      </c>
      <c r="J1202" s="65">
        <v>2025</v>
      </c>
      <c r="K1202" s="63" t="s">
        <v>122</v>
      </c>
      <c r="L1202" s="61"/>
      <c r="M1202" s="61" t="s">
        <v>49</v>
      </c>
      <c r="N1202" s="61" t="s">
        <v>31</v>
      </c>
      <c r="O1202" s="61" t="s">
        <v>32</v>
      </c>
      <c r="P1202" s="28">
        <v>46028</v>
      </c>
      <c r="Q1202" s="61"/>
      <c r="R1202" s="28"/>
      <c r="S1202" s="96" t="s">
        <v>3196</v>
      </c>
      <c r="T1202" s="61"/>
      <c r="U1202" s="28"/>
      <c r="V1202" s="61"/>
      <c r="W1202" s="104" t="s">
        <v>33</v>
      </c>
      <c r="X1202" s="104" t="s">
        <v>33</v>
      </c>
      <c r="Y1202" s="98">
        <v>46028</v>
      </c>
      <c r="Z1202" s="18" t="s">
        <v>2775</v>
      </c>
      <c r="AA1202" s="60" t="s">
        <v>34</v>
      </c>
      <c r="AB1202" s="9">
        <f t="shared" ca="1" si="90"/>
        <v>299</v>
      </c>
      <c r="AC1202" s="9" t="str">
        <f t="shared" ca="1" si="91"/>
        <v>Above 6 Months</v>
      </c>
      <c r="AD1202" s="9">
        <f t="shared" ca="1" si="92"/>
        <v>283</v>
      </c>
      <c r="AE1202" s="9" t="str">
        <f t="shared" ca="1" si="93"/>
        <v>Above 6 Months</v>
      </c>
      <c r="AF1202" s="61"/>
      <c r="AG1202" s="97" t="s">
        <v>5139</v>
      </c>
      <c r="AH1202" s="97" t="str">
        <f t="shared" si="94"/>
        <v/>
      </c>
    </row>
    <row r="1203" spans="1:34" s="24" customFormat="1" ht="25.5" customHeight="1" x14ac:dyDescent="0.25">
      <c r="A1203" s="96">
        <v>1202</v>
      </c>
      <c r="B1203" s="61" t="s">
        <v>2660</v>
      </c>
      <c r="C1203" s="97" t="s">
        <v>183</v>
      </c>
      <c r="D1203" s="61"/>
      <c r="E1203" s="62" t="s">
        <v>74</v>
      </c>
      <c r="F1203" s="73" t="s">
        <v>2413</v>
      </c>
      <c r="G1203" s="63" t="s">
        <v>2773</v>
      </c>
      <c r="H1203" s="64">
        <v>46012</v>
      </c>
      <c r="I1203" s="65" t="s">
        <v>233</v>
      </c>
      <c r="J1203" s="65">
        <v>2025</v>
      </c>
      <c r="K1203" s="63" t="s">
        <v>39</v>
      </c>
      <c r="L1203" s="61"/>
      <c r="M1203" s="61" t="s">
        <v>39</v>
      </c>
      <c r="N1203" s="61" t="s">
        <v>31</v>
      </c>
      <c r="O1203" s="61" t="s">
        <v>32</v>
      </c>
      <c r="P1203" s="28"/>
      <c r="Q1203" s="61"/>
      <c r="R1203" s="28"/>
      <c r="S1203" s="96" t="s">
        <v>3196</v>
      </c>
      <c r="T1203" s="61"/>
      <c r="U1203" s="28"/>
      <c r="V1203" s="61"/>
      <c r="W1203" s="104" t="s">
        <v>33</v>
      </c>
      <c r="X1203" s="104" t="s">
        <v>33</v>
      </c>
      <c r="Y1203" s="98">
        <v>46193</v>
      </c>
      <c r="Z1203" s="18" t="s">
        <v>2774</v>
      </c>
      <c r="AA1203" s="60" t="s">
        <v>34</v>
      </c>
      <c r="AB1203" s="9">
        <f t="shared" ca="1" si="90"/>
        <v>299</v>
      </c>
      <c r="AC1203" s="9" t="str">
        <f t="shared" ca="1" si="91"/>
        <v>Above 6 Months</v>
      </c>
      <c r="AD1203" s="9">
        <f t="shared" ca="1" si="92"/>
        <v>118</v>
      </c>
      <c r="AE1203" s="9" t="str">
        <f t="shared" ca="1" si="93"/>
        <v>Above 3 Months</v>
      </c>
      <c r="AF1203" s="61"/>
      <c r="AG1203" s="97" t="s">
        <v>5140</v>
      </c>
      <c r="AH1203" s="97" t="str">
        <f t="shared" si="94"/>
        <v/>
      </c>
    </row>
    <row r="1204" spans="1:34" s="24" customFormat="1" ht="23.25" customHeight="1" x14ac:dyDescent="0.25">
      <c r="A1204" s="96">
        <v>1203</v>
      </c>
      <c r="B1204" s="61" t="s">
        <v>2808</v>
      </c>
      <c r="C1204" s="97" t="s">
        <v>41</v>
      </c>
      <c r="D1204" s="61"/>
      <c r="E1204" s="62" t="s">
        <v>42</v>
      </c>
      <c r="F1204" s="73" t="s">
        <v>2765</v>
      </c>
      <c r="G1204" s="63" t="s">
        <v>845</v>
      </c>
      <c r="H1204" s="64">
        <v>46013</v>
      </c>
      <c r="I1204" s="65" t="s">
        <v>233</v>
      </c>
      <c r="J1204" s="65">
        <v>2025</v>
      </c>
      <c r="K1204" s="63" t="s">
        <v>116</v>
      </c>
      <c r="L1204" s="61"/>
      <c r="M1204" s="61" t="s">
        <v>116</v>
      </c>
      <c r="N1204" s="61" t="s">
        <v>116</v>
      </c>
      <c r="O1204" s="61" t="s">
        <v>32</v>
      </c>
      <c r="P1204" s="28"/>
      <c r="Q1204" s="61"/>
      <c r="R1204" s="28"/>
      <c r="S1204" s="96" t="s">
        <v>3196</v>
      </c>
      <c r="T1204" s="61"/>
      <c r="U1204" s="28"/>
      <c r="V1204" s="61"/>
      <c r="W1204" s="104" t="s">
        <v>50</v>
      </c>
      <c r="X1204" s="104" t="s">
        <v>50</v>
      </c>
      <c r="Y1204" s="98"/>
      <c r="Z1204" s="18" t="s">
        <v>2778</v>
      </c>
      <c r="AA1204" s="60" t="s">
        <v>34</v>
      </c>
      <c r="AB1204" s="9">
        <f t="shared" ca="1" si="90"/>
        <v>298</v>
      </c>
      <c r="AC1204" s="9" t="str">
        <f t="shared" ca="1" si="91"/>
        <v>Above 6 Months</v>
      </c>
      <c r="AD1204" s="9" t="str">
        <f t="shared" ca="1" si="92"/>
        <v/>
      </c>
      <c r="AE1204" s="9" t="str">
        <f t="shared" ca="1" si="93"/>
        <v/>
      </c>
      <c r="AF1204" s="61"/>
      <c r="AG1204" s="97" t="s">
        <v>5141</v>
      </c>
      <c r="AH1204" s="97" t="str">
        <f t="shared" ca="1" si="94"/>
        <v>Above 6 Months</v>
      </c>
    </row>
    <row r="1205" spans="1:34" s="24" customFormat="1" ht="23.25" customHeight="1" x14ac:dyDescent="0.25">
      <c r="A1205" s="96">
        <v>1204</v>
      </c>
      <c r="B1205" s="61" t="s">
        <v>2808</v>
      </c>
      <c r="C1205" s="97" t="s">
        <v>57</v>
      </c>
      <c r="D1205" s="61"/>
      <c r="E1205" s="62" t="s">
        <v>105</v>
      </c>
      <c r="F1205" s="73" t="s">
        <v>2051</v>
      </c>
      <c r="G1205" s="63" t="s">
        <v>2779</v>
      </c>
      <c r="H1205" s="64">
        <v>46013</v>
      </c>
      <c r="I1205" s="65" t="s">
        <v>233</v>
      </c>
      <c r="J1205" s="65">
        <v>2025</v>
      </c>
      <c r="K1205" s="63" t="s">
        <v>94</v>
      </c>
      <c r="L1205" s="61"/>
      <c r="M1205" s="61" t="s">
        <v>94</v>
      </c>
      <c r="N1205" s="61" t="s">
        <v>31</v>
      </c>
      <c r="O1205" s="61" t="s">
        <v>32</v>
      </c>
      <c r="P1205" s="28"/>
      <c r="Q1205" s="61"/>
      <c r="R1205" s="28"/>
      <c r="S1205" s="96" t="s">
        <v>3196</v>
      </c>
      <c r="T1205" s="61"/>
      <c r="U1205" s="28"/>
      <c r="V1205" s="61"/>
      <c r="W1205" s="104" t="s">
        <v>50</v>
      </c>
      <c r="X1205" s="104" t="s">
        <v>112</v>
      </c>
      <c r="Y1205" s="98"/>
      <c r="Z1205" s="18" t="s">
        <v>2780</v>
      </c>
      <c r="AA1205" s="60" t="s">
        <v>34</v>
      </c>
      <c r="AB1205" s="9">
        <f t="shared" ca="1" si="90"/>
        <v>298</v>
      </c>
      <c r="AC1205" s="9" t="str">
        <f t="shared" ca="1" si="91"/>
        <v>Above 6 Months</v>
      </c>
      <c r="AD1205" s="9" t="str">
        <f t="shared" ca="1" si="92"/>
        <v/>
      </c>
      <c r="AE1205" s="9" t="str">
        <f t="shared" ca="1" si="93"/>
        <v/>
      </c>
      <c r="AF1205" s="61"/>
      <c r="AG1205" s="97" t="s">
        <v>5142</v>
      </c>
      <c r="AH1205" s="97" t="str">
        <f t="shared" ca="1" si="94"/>
        <v>Above 6 Months</v>
      </c>
    </row>
    <row r="1206" spans="1:34" s="24" customFormat="1" ht="23.25" customHeight="1" x14ac:dyDescent="0.25">
      <c r="A1206" s="96">
        <v>1205</v>
      </c>
      <c r="B1206" s="61" t="s">
        <v>2810</v>
      </c>
      <c r="C1206" s="97">
        <v>0</v>
      </c>
      <c r="D1206" s="61"/>
      <c r="E1206" s="62" t="s">
        <v>68</v>
      </c>
      <c r="F1206" s="73" t="s">
        <v>2781</v>
      </c>
      <c r="G1206" s="63" t="s">
        <v>1027</v>
      </c>
      <c r="H1206" s="64">
        <v>46014</v>
      </c>
      <c r="I1206" s="65" t="s">
        <v>233</v>
      </c>
      <c r="J1206" s="65">
        <v>2025</v>
      </c>
      <c r="K1206" s="63" t="s">
        <v>48</v>
      </c>
      <c r="L1206" s="61"/>
      <c r="M1206" s="61" t="s">
        <v>49</v>
      </c>
      <c r="N1206" s="61" t="s">
        <v>31</v>
      </c>
      <c r="O1206" s="61" t="s">
        <v>32</v>
      </c>
      <c r="P1206" s="28"/>
      <c r="Q1206" s="61"/>
      <c r="R1206" s="28"/>
      <c r="S1206" s="96" t="s">
        <v>3196</v>
      </c>
      <c r="T1206" s="61"/>
      <c r="U1206" s="28"/>
      <c r="V1206" s="61"/>
      <c r="W1206" s="104" t="s">
        <v>112</v>
      </c>
      <c r="X1206" s="104" t="s">
        <v>112</v>
      </c>
      <c r="Y1206" s="98"/>
      <c r="Z1206" s="18" t="s">
        <v>2782</v>
      </c>
      <c r="AA1206" s="60" t="s">
        <v>34</v>
      </c>
      <c r="AB1206" s="9">
        <f t="shared" ca="1" si="90"/>
        <v>297</v>
      </c>
      <c r="AC1206" s="9" t="str">
        <f t="shared" ca="1" si="91"/>
        <v>Above 6 Months</v>
      </c>
      <c r="AD1206" s="9" t="str">
        <f t="shared" ca="1" si="92"/>
        <v/>
      </c>
      <c r="AE1206" s="9" t="str">
        <f t="shared" ca="1" si="93"/>
        <v/>
      </c>
      <c r="AF1206" s="61"/>
      <c r="AG1206" s="97" t="s">
        <v>5143</v>
      </c>
      <c r="AH1206" s="97" t="str">
        <f t="shared" ca="1" si="94"/>
        <v>Above 6 Months</v>
      </c>
    </row>
    <row r="1207" spans="1:34" s="24" customFormat="1" ht="23.25" customHeight="1" x14ac:dyDescent="0.25">
      <c r="A1207" s="96">
        <v>1206</v>
      </c>
      <c r="B1207" s="61" t="s">
        <v>2660</v>
      </c>
      <c r="C1207" s="97" t="s">
        <v>46</v>
      </c>
      <c r="D1207" s="61"/>
      <c r="E1207" s="62" t="s">
        <v>67</v>
      </c>
      <c r="F1207" s="73" t="s">
        <v>2073</v>
      </c>
      <c r="G1207" s="63" t="s">
        <v>1637</v>
      </c>
      <c r="H1207" s="64">
        <v>46014</v>
      </c>
      <c r="I1207" s="65" t="s">
        <v>233</v>
      </c>
      <c r="J1207" s="65">
        <v>2025</v>
      </c>
      <c r="K1207" s="63" t="s">
        <v>122</v>
      </c>
      <c r="L1207" s="61"/>
      <c r="M1207" s="61" t="s">
        <v>49</v>
      </c>
      <c r="N1207" s="61" t="s">
        <v>31</v>
      </c>
      <c r="O1207" s="61" t="s">
        <v>32</v>
      </c>
      <c r="P1207" s="28">
        <v>46057</v>
      </c>
      <c r="Q1207" s="61"/>
      <c r="R1207" s="28"/>
      <c r="S1207" s="96" t="s">
        <v>3196</v>
      </c>
      <c r="T1207" s="61"/>
      <c r="U1207" s="28"/>
      <c r="V1207" s="61"/>
      <c r="W1207" s="104" t="s">
        <v>33</v>
      </c>
      <c r="X1207" s="104" t="s">
        <v>33</v>
      </c>
      <c r="Y1207" s="98">
        <v>46057</v>
      </c>
      <c r="Z1207" s="18" t="s">
        <v>2783</v>
      </c>
      <c r="AA1207" s="60" t="s">
        <v>34</v>
      </c>
      <c r="AB1207" s="9">
        <f t="shared" ca="1" si="90"/>
        <v>297</v>
      </c>
      <c r="AC1207" s="9" t="str">
        <f t="shared" ca="1" si="91"/>
        <v>Above 6 Months</v>
      </c>
      <c r="AD1207" s="9">
        <f t="shared" ca="1" si="92"/>
        <v>254</v>
      </c>
      <c r="AE1207" s="9" t="str">
        <f t="shared" ca="1" si="93"/>
        <v>Above 6 Months</v>
      </c>
      <c r="AF1207" s="61"/>
      <c r="AG1207" s="97" t="s">
        <v>5144</v>
      </c>
      <c r="AH1207" s="97" t="str">
        <f t="shared" si="94"/>
        <v/>
      </c>
    </row>
    <row r="1208" spans="1:34" s="24" customFormat="1" ht="23.25" customHeight="1" x14ac:dyDescent="0.25">
      <c r="A1208" s="96">
        <v>1207</v>
      </c>
      <c r="B1208" s="61" t="s">
        <v>2808</v>
      </c>
      <c r="C1208" s="97" t="s">
        <v>2661</v>
      </c>
      <c r="D1208" s="61"/>
      <c r="E1208" s="62" t="s">
        <v>84</v>
      </c>
      <c r="F1208" s="73" t="s">
        <v>2219</v>
      </c>
      <c r="G1208" s="63" t="s">
        <v>1411</v>
      </c>
      <c r="H1208" s="64">
        <v>46015</v>
      </c>
      <c r="I1208" s="65" t="s">
        <v>233</v>
      </c>
      <c r="J1208" s="65">
        <v>2025</v>
      </c>
      <c r="K1208" s="63" t="s">
        <v>75</v>
      </c>
      <c r="L1208" s="61"/>
      <c r="M1208" s="61" t="s">
        <v>54</v>
      </c>
      <c r="N1208" s="61" t="s">
        <v>31</v>
      </c>
      <c r="O1208" s="61" t="s">
        <v>32</v>
      </c>
      <c r="P1208" s="28">
        <v>46168</v>
      </c>
      <c r="Q1208" s="61"/>
      <c r="R1208" s="28"/>
      <c r="S1208" s="96" t="s">
        <v>3196</v>
      </c>
      <c r="T1208" s="61"/>
      <c r="U1208" s="28"/>
      <c r="V1208" s="61"/>
      <c r="W1208" s="104" t="s">
        <v>33</v>
      </c>
      <c r="X1208" s="104" t="s">
        <v>33</v>
      </c>
      <c r="Y1208" s="98">
        <v>46168</v>
      </c>
      <c r="Z1208" s="18" t="s">
        <v>2784</v>
      </c>
      <c r="AA1208" s="60" t="s">
        <v>34</v>
      </c>
      <c r="AB1208" s="9">
        <f t="shared" ca="1" si="90"/>
        <v>296</v>
      </c>
      <c r="AC1208" s="9" t="str">
        <f t="shared" ca="1" si="91"/>
        <v>Above 6 Months</v>
      </c>
      <c r="AD1208" s="9">
        <f t="shared" ca="1" si="92"/>
        <v>143</v>
      </c>
      <c r="AE1208" s="9" t="str">
        <f t="shared" ca="1" si="93"/>
        <v>Above 3 Months</v>
      </c>
      <c r="AF1208" s="61"/>
      <c r="AG1208" s="97" t="s">
        <v>5145</v>
      </c>
      <c r="AH1208" s="97" t="str">
        <f t="shared" si="94"/>
        <v/>
      </c>
    </row>
    <row r="1209" spans="1:34" s="24" customFormat="1" ht="23.25" customHeight="1" x14ac:dyDescent="0.25">
      <c r="A1209" s="96">
        <v>1208</v>
      </c>
      <c r="B1209" s="61" t="s">
        <v>2660</v>
      </c>
      <c r="C1209" s="97" t="s">
        <v>183</v>
      </c>
      <c r="D1209" s="61"/>
      <c r="E1209" s="62" t="s">
        <v>74</v>
      </c>
      <c r="F1209" s="73" t="s">
        <v>2354</v>
      </c>
      <c r="G1209" s="63" t="s">
        <v>1455</v>
      </c>
      <c r="H1209" s="64">
        <v>46015</v>
      </c>
      <c r="I1209" s="65" t="s">
        <v>233</v>
      </c>
      <c r="J1209" s="65">
        <v>2025</v>
      </c>
      <c r="K1209" s="63" t="s">
        <v>117</v>
      </c>
      <c r="L1209" s="61"/>
      <c r="M1209" s="61" t="s">
        <v>117</v>
      </c>
      <c r="N1209" s="61" t="s">
        <v>117</v>
      </c>
      <c r="O1209" s="61" t="s">
        <v>32</v>
      </c>
      <c r="P1209" s="28"/>
      <c r="Q1209" s="61"/>
      <c r="R1209" s="28"/>
      <c r="S1209" s="96" t="s">
        <v>3196</v>
      </c>
      <c r="T1209" s="61"/>
      <c r="U1209" s="28"/>
      <c r="V1209" s="61"/>
      <c r="W1209" s="104" t="s">
        <v>112</v>
      </c>
      <c r="X1209" s="104" t="s">
        <v>112</v>
      </c>
      <c r="Y1209" s="98"/>
      <c r="Z1209" s="18" t="s">
        <v>2785</v>
      </c>
      <c r="AA1209" s="60" t="s">
        <v>34</v>
      </c>
      <c r="AB1209" s="9">
        <f t="shared" ca="1" si="90"/>
        <v>296</v>
      </c>
      <c r="AC1209" s="9" t="str">
        <f t="shared" ca="1" si="91"/>
        <v>Above 6 Months</v>
      </c>
      <c r="AD1209" s="9" t="str">
        <f t="shared" ca="1" si="92"/>
        <v/>
      </c>
      <c r="AE1209" s="9" t="str">
        <f t="shared" ca="1" si="93"/>
        <v/>
      </c>
      <c r="AF1209" s="61"/>
      <c r="AG1209" s="97" t="s">
        <v>5146</v>
      </c>
      <c r="AH1209" s="97" t="str">
        <f t="shared" ca="1" si="94"/>
        <v>Above 6 Months</v>
      </c>
    </row>
    <row r="1210" spans="1:34" s="24" customFormat="1" ht="23.25" customHeight="1" x14ac:dyDescent="0.25">
      <c r="A1210" s="96">
        <v>1209</v>
      </c>
      <c r="B1210" s="61" t="s">
        <v>2808</v>
      </c>
      <c r="C1210" s="97" t="s">
        <v>185</v>
      </c>
      <c r="D1210" s="61"/>
      <c r="E1210" s="62" t="s">
        <v>55</v>
      </c>
      <c r="F1210" s="73" t="s">
        <v>1467</v>
      </c>
      <c r="G1210" s="63" t="s">
        <v>2786</v>
      </c>
      <c r="H1210" s="64">
        <v>46016</v>
      </c>
      <c r="I1210" s="65" t="s">
        <v>233</v>
      </c>
      <c r="J1210" s="65">
        <v>2025</v>
      </c>
      <c r="K1210" s="63" t="s">
        <v>43</v>
      </c>
      <c r="L1210" s="61"/>
      <c r="M1210" s="61" t="s">
        <v>30</v>
      </c>
      <c r="N1210" s="61" t="s">
        <v>31</v>
      </c>
      <c r="O1210" s="61" t="s">
        <v>32</v>
      </c>
      <c r="P1210" s="28"/>
      <c r="Q1210" s="61"/>
      <c r="R1210" s="28"/>
      <c r="S1210" s="96" t="s">
        <v>3196</v>
      </c>
      <c r="T1210" s="61"/>
      <c r="U1210" s="28"/>
      <c r="V1210" s="61"/>
      <c r="W1210" s="104" t="s">
        <v>177</v>
      </c>
      <c r="X1210" s="104" t="s">
        <v>177</v>
      </c>
      <c r="Y1210" s="98">
        <v>46018</v>
      </c>
      <c r="Z1210" s="18" t="s">
        <v>2787</v>
      </c>
      <c r="AA1210" s="60" t="s">
        <v>34</v>
      </c>
      <c r="AB1210" s="9">
        <f t="shared" ca="1" si="90"/>
        <v>295</v>
      </c>
      <c r="AC1210" s="9" t="str">
        <f t="shared" ca="1" si="91"/>
        <v>Above 6 Months</v>
      </c>
      <c r="AD1210" s="9">
        <f t="shared" ca="1" si="92"/>
        <v>293</v>
      </c>
      <c r="AE1210" s="9" t="str">
        <f t="shared" ca="1" si="93"/>
        <v>Above 6 Months</v>
      </c>
      <c r="AF1210" s="61"/>
      <c r="AG1210" s="97" t="s">
        <v>5147</v>
      </c>
      <c r="AH1210" s="97" t="str">
        <f t="shared" ca="1" si="94"/>
        <v>Above 6 Months</v>
      </c>
    </row>
    <row r="1211" spans="1:34" s="24" customFormat="1" ht="23.25" customHeight="1" x14ac:dyDescent="0.25">
      <c r="A1211" s="96">
        <v>1210</v>
      </c>
      <c r="B1211" s="61" t="s">
        <v>2808</v>
      </c>
      <c r="C1211" s="97" t="s">
        <v>41</v>
      </c>
      <c r="D1211" s="61"/>
      <c r="E1211" s="62" t="s">
        <v>42</v>
      </c>
      <c r="F1211" s="73" t="s">
        <v>2770</v>
      </c>
      <c r="G1211" s="63" t="s">
        <v>2788</v>
      </c>
      <c r="H1211" s="64">
        <v>46017</v>
      </c>
      <c r="I1211" s="65" t="s">
        <v>233</v>
      </c>
      <c r="J1211" s="65">
        <v>2025</v>
      </c>
      <c r="K1211" s="63" t="s">
        <v>39</v>
      </c>
      <c r="L1211" s="61"/>
      <c r="M1211" s="61" t="s">
        <v>39</v>
      </c>
      <c r="N1211" s="61" t="s">
        <v>31</v>
      </c>
      <c r="O1211" s="61" t="s">
        <v>32</v>
      </c>
      <c r="P1211" s="28"/>
      <c r="Q1211" s="61"/>
      <c r="R1211" s="28"/>
      <c r="S1211" s="96" t="s">
        <v>3196</v>
      </c>
      <c r="T1211" s="61"/>
      <c r="U1211" s="28"/>
      <c r="V1211" s="61"/>
      <c r="W1211" s="104" t="s">
        <v>50</v>
      </c>
      <c r="X1211" s="104" t="s">
        <v>50</v>
      </c>
      <c r="Y1211" s="98"/>
      <c r="Z1211" s="18" t="s">
        <v>2789</v>
      </c>
      <c r="AA1211" s="60" t="s">
        <v>34</v>
      </c>
      <c r="AB1211" s="9">
        <f t="shared" ca="1" si="90"/>
        <v>294</v>
      </c>
      <c r="AC1211" s="9" t="str">
        <f t="shared" ca="1" si="91"/>
        <v>Above 6 Months</v>
      </c>
      <c r="AD1211" s="9" t="str">
        <f t="shared" ca="1" si="92"/>
        <v/>
      </c>
      <c r="AE1211" s="9" t="str">
        <f t="shared" ca="1" si="93"/>
        <v/>
      </c>
      <c r="AF1211" s="61"/>
      <c r="AG1211" s="97" t="s">
        <v>5148</v>
      </c>
      <c r="AH1211" s="97" t="str">
        <f t="shared" ca="1" si="94"/>
        <v>Above 6 Months</v>
      </c>
    </row>
    <row r="1212" spans="1:34" s="24" customFormat="1" ht="23.25" customHeight="1" x14ac:dyDescent="0.25">
      <c r="A1212" s="96">
        <v>1211</v>
      </c>
      <c r="B1212" s="61" t="s">
        <v>2810</v>
      </c>
      <c r="C1212" s="97" t="s">
        <v>62</v>
      </c>
      <c r="D1212" s="61" t="s">
        <v>2690</v>
      </c>
      <c r="E1212" s="62" t="s">
        <v>106</v>
      </c>
      <c r="F1212" s="73" t="s">
        <v>1962</v>
      </c>
      <c r="G1212" s="63" t="s">
        <v>1427</v>
      </c>
      <c r="H1212" s="64">
        <v>46018</v>
      </c>
      <c r="I1212" s="65" t="s">
        <v>233</v>
      </c>
      <c r="J1212" s="65">
        <v>2025</v>
      </c>
      <c r="K1212" s="63" t="s">
        <v>133</v>
      </c>
      <c r="L1212" s="61"/>
      <c r="M1212" s="61" t="s">
        <v>154</v>
      </c>
      <c r="N1212" s="61" t="s">
        <v>31</v>
      </c>
      <c r="O1212" s="61" t="s">
        <v>45</v>
      </c>
      <c r="P1212" s="28">
        <v>46106</v>
      </c>
      <c r="Q1212" s="61"/>
      <c r="R1212" s="28"/>
      <c r="S1212" s="96" t="s">
        <v>3196</v>
      </c>
      <c r="T1212" s="61"/>
      <c r="U1212" s="28"/>
      <c r="V1212" s="61"/>
      <c r="W1212" s="104" t="s">
        <v>33</v>
      </c>
      <c r="X1212" s="104" t="s">
        <v>33</v>
      </c>
      <c r="Y1212" s="98">
        <v>46106</v>
      </c>
      <c r="Z1212" s="18" t="s">
        <v>2790</v>
      </c>
      <c r="AA1212" s="60" t="s">
        <v>34</v>
      </c>
      <c r="AB1212" s="9">
        <f t="shared" ca="1" si="90"/>
        <v>293</v>
      </c>
      <c r="AC1212" s="9" t="str">
        <f t="shared" ca="1" si="91"/>
        <v>Above 6 Months</v>
      </c>
      <c r="AD1212" s="9">
        <f t="shared" ca="1" si="92"/>
        <v>205</v>
      </c>
      <c r="AE1212" s="9" t="str">
        <f t="shared" ca="1" si="93"/>
        <v>Above 6 Months</v>
      </c>
      <c r="AF1212" s="61"/>
      <c r="AG1212" s="97" t="s">
        <v>5149</v>
      </c>
      <c r="AH1212" s="97" t="str">
        <f t="shared" si="94"/>
        <v/>
      </c>
    </row>
    <row r="1213" spans="1:34" s="24" customFormat="1" ht="23.25" customHeight="1" x14ac:dyDescent="0.25">
      <c r="A1213" s="96">
        <v>1212</v>
      </c>
      <c r="B1213" s="61" t="s">
        <v>2660</v>
      </c>
      <c r="C1213" s="97" t="s">
        <v>183</v>
      </c>
      <c r="D1213" s="61"/>
      <c r="E1213" s="62" t="s">
        <v>69</v>
      </c>
      <c r="F1213" s="73" t="s">
        <v>2170</v>
      </c>
      <c r="G1213" s="63" t="s">
        <v>1377</v>
      </c>
      <c r="H1213" s="64">
        <v>46019</v>
      </c>
      <c r="I1213" s="65" t="s">
        <v>233</v>
      </c>
      <c r="J1213" s="65">
        <v>2025</v>
      </c>
      <c r="K1213" s="63" t="s">
        <v>75</v>
      </c>
      <c r="L1213" s="61"/>
      <c r="M1213" s="61" t="s">
        <v>54</v>
      </c>
      <c r="N1213" s="61" t="s">
        <v>31</v>
      </c>
      <c r="O1213" s="61" t="s">
        <v>32</v>
      </c>
      <c r="P1213" s="28">
        <v>46064</v>
      </c>
      <c r="Q1213" s="61"/>
      <c r="R1213" s="28"/>
      <c r="S1213" s="96" t="s">
        <v>3196</v>
      </c>
      <c r="T1213" s="61"/>
      <c r="U1213" s="28"/>
      <c r="V1213" s="61"/>
      <c r="W1213" s="104" t="s">
        <v>33</v>
      </c>
      <c r="X1213" s="104" t="s">
        <v>33</v>
      </c>
      <c r="Y1213" s="98">
        <v>46064</v>
      </c>
      <c r="Z1213" s="18" t="s">
        <v>2791</v>
      </c>
      <c r="AA1213" s="60" t="s">
        <v>34</v>
      </c>
      <c r="AB1213" s="9">
        <f t="shared" ca="1" si="90"/>
        <v>292</v>
      </c>
      <c r="AC1213" s="9" t="str">
        <f t="shared" ca="1" si="91"/>
        <v>Above 6 Months</v>
      </c>
      <c r="AD1213" s="9">
        <f t="shared" ca="1" si="92"/>
        <v>247</v>
      </c>
      <c r="AE1213" s="9" t="str">
        <f t="shared" ca="1" si="93"/>
        <v>Above 6 Months</v>
      </c>
      <c r="AF1213" s="61"/>
      <c r="AG1213" s="97" t="s">
        <v>5150</v>
      </c>
      <c r="AH1213" s="97" t="str">
        <f t="shared" si="94"/>
        <v/>
      </c>
    </row>
    <row r="1214" spans="1:34" s="24" customFormat="1" ht="23.25" customHeight="1" x14ac:dyDescent="0.25">
      <c r="A1214" s="96">
        <v>1213</v>
      </c>
      <c r="B1214" s="61" t="s">
        <v>2808</v>
      </c>
      <c r="C1214" s="97" t="s">
        <v>2661</v>
      </c>
      <c r="D1214" s="61"/>
      <c r="E1214" s="62" t="s">
        <v>89</v>
      </c>
      <c r="F1214" s="73" t="s">
        <v>2250</v>
      </c>
      <c r="G1214" s="63" t="s">
        <v>2174</v>
      </c>
      <c r="H1214" s="64">
        <v>46019</v>
      </c>
      <c r="I1214" s="65" t="s">
        <v>233</v>
      </c>
      <c r="J1214" s="65">
        <v>2025</v>
      </c>
      <c r="K1214" s="63" t="s">
        <v>39</v>
      </c>
      <c r="L1214" s="61"/>
      <c r="M1214" s="61" t="s">
        <v>39</v>
      </c>
      <c r="N1214" s="61" t="s">
        <v>31</v>
      </c>
      <c r="O1214" s="61" t="s">
        <v>32</v>
      </c>
      <c r="P1214" s="28"/>
      <c r="Q1214" s="61"/>
      <c r="R1214" s="28"/>
      <c r="S1214" s="96" t="s">
        <v>3196</v>
      </c>
      <c r="T1214" s="61"/>
      <c r="U1214" s="28"/>
      <c r="V1214" s="61"/>
      <c r="W1214" s="104" t="s">
        <v>40</v>
      </c>
      <c r="X1214" s="104" t="s">
        <v>40</v>
      </c>
      <c r="Y1214" s="98"/>
      <c r="Z1214" s="18" t="s">
        <v>2793</v>
      </c>
      <c r="AA1214" s="60" t="s">
        <v>34</v>
      </c>
      <c r="AB1214" s="9">
        <f t="shared" ca="1" si="90"/>
        <v>292</v>
      </c>
      <c r="AC1214" s="9" t="str">
        <f t="shared" ca="1" si="91"/>
        <v>Above 6 Months</v>
      </c>
      <c r="AD1214" s="9" t="str">
        <f t="shared" ca="1" si="92"/>
        <v/>
      </c>
      <c r="AE1214" s="9" t="str">
        <f t="shared" ca="1" si="93"/>
        <v/>
      </c>
      <c r="AF1214" s="61"/>
      <c r="AG1214" s="97" t="s">
        <v>5151</v>
      </c>
      <c r="AH1214" s="97" t="str">
        <f t="shared" ca="1" si="94"/>
        <v>Above 6 Months</v>
      </c>
    </row>
    <row r="1215" spans="1:34" s="24" customFormat="1" ht="23.25" customHeight="1" x14ac:dyDescent="0.25">
      <c r="A1215" s="96">
        <v>1214</v>
      </c>
      <c r="B1215" s="61" t="s">
        <v>2808</v>
      </c>
      <c r="C1215" s="97" t="s">
        <v>57</v>
      </c>
      <c r="D1215" s="61" t="s">
        <v>2679</v>
      </c>
      <c r="E1215" s="62" t="s">
        <v>105</v>
      </c>
      <c r="F1215" s="73" t="s">
        <v>2042</v>
      </c>
      <c r="G1215" s="63" t="s">
        <v>3039</v>
      </c>
      <c r="H1215" s="64">
        <v>46019</v>
      </c>
      <c r="I1215" s="65" t="s">
        <v>233</v>
      </c>
      <c r="J1215" s="65">
        <v>2025</v>
      </c>
      <c r="K1215" s="63" t="s">
        <v>111</v>
      </c>
      <c r="L1215" s="61" t="s">
        <v>1779</v>
      </c>
      <c r="M1215" s="61" t="s">
        <v>111</v>
      </c>
      <c r="N1215" s="61" t="s">
        <v>31</v>
      </c>
      <c r="O1215" s="61" t="s">
        <v>45</v>
      </c>
      <c r="P1215" s="28">
        <v>46136</v>
      </c>
      <c r="Q1215" s="61"/>
      <c r="R1215" s="28"/>
      <c r="S1215" s="96" t="s">
        <v>3196</v>
      </c>
      <c r="T1215" s="61"/>
      <c r="U1215" s="28"/>
      <c r="V1215" s="61"/>
      <c r="W1215" s="104" t="s">
        <v>2664</v>
      </c>
      <c r="X1215" s="104" t="s">
        <v>2664</v>
      </c>
      <c r="Y1215" s="98">
        <v>46136</v>
      </c>
      <c r="Z1215" s="18" t="s">
        <v>2792</v>
      </c>
      <c r="AA1215" s="60" t="s">
        <v>34</v>
      </c>
      <c r="AB1215" s="9">
        <f t="shared" ca="1" si="90"/>
        <v>292</v>
      </c>
      <c r="AC1215" s="9" t="str">
        <f t="shared" ca="1" si="91"/>
        <v>Above 6 Months</v>
      </c>
      <c r="AD1215" s="9">
        <f t="shared" ca="1" si="92"/>
        <v>175</v>
      </c>
      <c r="AE1215" s="9" t="str">
        <f t="shared" ca="1" si="93"/>
        <v>Above 3 Months</v>
      </c>
      <c r="AF1215" s="61"/>
      <c r="AG1215" s="97" t="s">
        <v>5152</v>
      </c>
      <c r="AH1215" s="97" t="str">
        <f t="shared" ca="1" si="94"/>
        <v>Above 6 Months</v>
      </c>
    </row>
    <row r="1216" spans="1:34" s="24" customFormat="1" ht="23.25" customHeight="1" x14ac:dyDescent="0.25">
      <c r="A1216" s="96">
        <v>1215</v>
      </c>
      <c r="B1216" s="61" t="s">
        <v>2660</v>
      </c>
      <c r="C1216" s="97">
        <v>0</v>
      </c>
      <c r="D1216" s="61" t="s">
        <v>4472</v>
      </c>
      <c r="E1216" s="62" t="s">
        <v>28</v>
      </c>
      <c r="F1216" s="73" t="s">
        <v>2177</v>
      </c>
      <c r="G1216" s="63" t="s">
        <v>2794</v>
      </c>
      <c r="H1216" s="64">
        <v>46020</v>
      </c>
      <c r="I1216" s="65" t="s">
        <v>233</v>
      </c>
      <c r="J1216" s="65">
        <v>2025</v>
      </c>
      <c r="K1216" s="63" t="s">
        <v>111</v>
      </c>
      <c r="L1216" s="61" t="s">
        <v>39</v>
      </c>
      <c r="M1216" s="61" t="s">
        <v>111</v>
      </c>
      <c r="N1216" s="61" t="s">
        <v>31</v>
      </c>
      <c r="O1216" s="61" t="s">
        <v>45</v>
      </c>
      <c r="P1216" s="28"/>
      <c r="Q1216" s="61"/>
      <c r="R1216" s="28"/>
      <c r="S1216" s="96" t="s">
        <v>3196</v>
      </c>
      <c r="T1216" s="61"/>
      <c r="U1216" s="28"/>
      <c r="V1216" s="61"/>
      <c r="W1216" s="104" t="s">
        <v>141</v>
      </c>
      <c r="X1216" s="104" t="s">
        <v>141</v>
      </c>
      <c r="Y1216" s="98"/>
      <c r="Z1216" s="18" t="s">
        <v>2795</v>
      </c>
      <c r="AA1216" s="60" t="s">
        <v>34</v>
      </c>
      <c r="AB1216" s="9">
        <f t="shared" ca="1" si="90"/>
        <v>291</v>
      </c>
      <c r="AC1216" s="9" t="str">
        <f t="shared" ca="1" si="91"/>
        <v>Above 6 Months</v>
      </c>
      <c r="AD1216" s="9" t="str">
        <f t="shared" ca="1" si="92"/>
        <v/>
      </c>
      <c r="AE1216" s="9" t="str">
        <f t="shared" ca="1" si="93"/>
        <v/>
      </c>
      <c r="AF1216" s="61"/>
      <c r="AG1216" s="97" t="s">
        <v>5153</v>
      </c>
      <c r="AH1216" s="97" t="str">
        <f t="shared" ca="1" si="94"/>
        <v>Above 6 Months</v>
      </c>
    </row>
    <row r="1217" spans="1:34" s="24" customFormat="1" ht="23.25" customHeight="1" x14ac:dyDescent="0.25">
      <c r="A1217" s="96">
        <v>1216</v>
      </c>
      <c r="B1217" s="61" t="s">
        <v>2660</v>
      </c>
      <c r="C1217" s="97">
        <v>0</v>
      </c>
      <c r="D1217" s="61"/>
      <c r="E1217" s="62" t="s">
        <v>28</v>
      </c>
      <c r="F1217" s="73" t="s">
        <v>2127</v>
      </c>
      <c r="G1217" s="63" t="s">
        <v>2797</v>
      </c>
      <c r="H1217" s="64">
        <v>46020</v>
      </c>
      <c r="I1217" s="65" t="s">
        <v>233</v>
      </c>
      <c r="J1217" s="65">
        <v>2025</v>
      </c>
      <c r="K1217" s="63" t="s">
        <v>39</v>
      </c>
      <c r="L1217" s="61"/>
      <c r="M1217" s="61" t="s">
        <v>39</v>
      </c>
      <c r="N1217" s="61" t="s">
        <v>31</v>
      </c>
      <c r="O1217" s="61" t="s">
        <v>32</v>
      </c>
      <c r="P1217" s="28"/>
      <c r="Q1217" s="61"/>
      <c r="R1217" s="28"/>
      <c r="S1217" s="96" t="s">
        <v>3196</v>
      </c>
      <c r="T1217" s="61"/>
      <c r="U1217" s="28"/>
      <c r="V1217" s="61"/>
      <c r="W1217" s="104" t="s">
        <v>141</v>
      </c>
      <c r="X1217" s="104" t="s">
        <v>141</v>
      </c>
      <c r="Y1217" s="98"/>
      <c r="Z1217" s="18" t="s">
        <v>2798</v>
      </c>
      <c r="AA1217" s="60" t="s">
        <v>34</v>
      </c>
      <c r="AB1217" s="9">
        <f t="shared" ca="1" si="90"/>
        <v>291</v>
      </c>
      <c r="AC1217" s="9" t="str">
        <f t="shared" ca="1" si="91"/>
        <v>Above 6 Months</v>
      </c>
      <c r="AD1217" s="9" t="str">
        <f t="shared" ca="1" si="92"/>
        <v/>
      </c>
      <c r="AE1217" s="9" t="str">
        <f t="shared" ca="1" si="93"/>
        <v/>
      </c>
      <c r="AF1217" s="61"/>
      <c r="AG1217" s="97" t="s">
        <v>5154</v>
      </c>
      <c r="AH1217" s="97" t="str">
        <f t="shared" ca="1" si="94"/>
        <v>Above 6 Months</v>
      </c>
    </row>
    <row r="1218" spans="1:34" s="24" customFormat="1" ht="23.25" customHeight="1" x14ac:dyDescent="0.25">
      <c r="A1218" s="96">
        <v>1217</v>
      </c>
      <c r="B1218" s="61" t="s">
        <v>2660</v>
      </c>
      <c r="C1218" s="97" t="s">
        <v>183</v>
      </c>
      <c r="D1218" s="61"/>
      <c r="E1218" s="62" t="s">
        <v>74</v>
      </c>
      <c r="F1218" s="73" t="s">
        <v>2368</v>
      </c>
      <c r="G1218" s="63" t="s">
        <v>1027</v>
      </c>
      <c r="H1218" s="64">
        <v>46020</v>
      </c>
      <c r="I1218" s="65" t="s">
        <v>233</v>
      </c>
      <c r="J1218" s="65">
        <v>2025</v>
      </c>
      <c r="K1218" s="63" t="s">
        <v>48</v>
      </c>
      <c r="L1218" s="61"/>
      <c r="M1218" s="61" t="s">
        <v>49</v>
      </c>
      <c r="N1218" s="61" t="s">
        <v>31</v>
      </c>
      <c r="O1218" s="61" t="s">
        <v>32</v>
      </c>
      <c r="P1218" s="28"/>
      <c r="Q1218" s="61"/>
      <c r="R1218" s="28"/>
      <c r="S1218" s="96" t="s">
        <v>3196</v>
      </c>
      <c r="T1218" s="61"/>
      <c r="U1218" s="28"/>
      <c r="V1218" s="61"/>
      <c r="W1218" s="104" t="s">
        <v>112</v>
      </c>
      <c r="X1218" s="104" t="s">
        <v>112</v>
      </c>
      <c r="Y1218" s="98"/>
      <c r="Z1218" s="18" t="s">
        <v>2796</v>
      </c>
      <c r="AA1218" s="60" t="s">
        <v>34</v>
      </c>
      <c r="AB1218" s="9">
        <f t="shared" ref="AB1218:AB1281" ca="1" si="95">IF(S1218="UI",DATEDIF(H1218,TODAY(),"D"),"")</f>
        <v>291</v>
      </c>
      <c r="AC1218" s="9" t="str">
        <f t="shared" ref="AC1218:AC1281" ca="1" si="96">IF(S1218="UI",IF(AB1218&gt;365,"Above 1 Year",IF(AND(AB1218&lt;=365,AB1218&gt;180),"Above 6 Months",IF(AND(AB1218&lt;=180,AB1218&gt;90),"Above 3 Months",IF(AND(AB1218&lt;=90,AB1218&gt;60),"Above 60 Days",IF(AND(AB1218&lt;=60,AB1218&gt;45),"45 to 60 Days","Below 45 Days"))))),"")</f>
        <v>Above 6 Months</v>
      </c>
      <c r="AD1218" s="9" t="str">
        <f t="shared" ref="AD1218:AD1281" ca="1" si="97">IF(Y1218&lt;&gt;"",DATEDIF(Y1218,TODAY(),"D"),"")</f>
        <v/>
      </c>
      <c r="AE1218" s="9" t="str">
        <f t="shared" ref="AE1218:AE1281" ca="1" si="98">IF(AD1218&lt;&gt;"",IF(AD1218&gt;365,"Above 1 Year",IF(AND(AD1218&lt;=365,AD1218&gt;180),"Above 6 Months",IF(AND(AD1218&lt;=180,AD1218&gt;90),"Above 3 Months",IF(AND(AD1218&lt;=90,AD1218&gt;60),"Above 60 Days",IF(AND(AD1218&lt;=60,AD1218&gt;45),"45 to 60 Days","Below 45 Days"))))),"")</f>
        <v/>
      </c>
      <c r="AF1218" s="61"/>
      <c r="AG1218" s="97" t="s">
        <v>5155</v>
      </c>
      <c r="AH1218" s="97" t="str">
        <f t="shared" ca="1" si="94"/>
        <v>Above 6 Months</v>
      </c>
    </row>
    <row r="1219" spans="1:34" s="24" customFormat="1" ht="23.25" customHeight="1" x14ac:dyDescent="0.25">
      <c r="A1219" s="96">
        <v>1218</v>
      </c>
      <c r="B1219" s="61" t="s">
        <v>2660</v>
      </c>
      <c r="C1219" s="97" t="s">
        <v>37</v>
      </c>
      <c r="D1219" s="61"/>
      <c r="E1219" s="62" t="s">
        <v>90</v>
      </c>
      <c r="F1219" s="73" t="s">
        <v>2335</v>
      </c>
      <c r="G1219" s="63" t="s">
        <v>980</v>
      </c>
      <c r="H1219" s="64">
        <v>46021</v>
      </c>
      <c r="I1219" s="65" t="s">
        <v>233</v>
      </c>
      <c r="J1219" s="65">
        <v>2025</v>
      </c>
      <c r="K1219" s="63" t="s">
        <v>77</v>
      </c>
      <c r="L1219" s="61"/>
      <c r="M1219" s="61" t="s">
        <v>72</v>
      </c>
      <c r="N1219" s="61" t="s">
        <v>31</v>
      </c>
      <c r="O1219" s="61" t="s">
        <v>32</v>
      </c>
      <c r="P1219" s="28">
        <v>46066</v>
      </c>
      <c r="Q1219" s="61"/>
      <c r="R1219" s="28"/>
      <c r="S1219" s="96" t="s">
        <v>3196</v>
      </c>
      <c r="T1219" s="61"/>
      <c r="U1219" s="28"/>
      <c r="V1219" s="61"/>
      <c r="W1219" s="104" t="s">
        <v>33</v>
      </c>
      <c r="X1219" s="104" t="s">
        <v>33</v>
      </c>
      <c r="Y1219" s="98">
        <v>46066</v>
      </c>
      <c r="Z1219" s="18" t="s">
        <v>2802</v>
      </c>
      <c r="AA1219" s="60" t="s">
        <v>34</v>
      </c>
      <c r="AB1219" s="9">
        <f t="shared" ca="1" si="95"/>
        <v>290</v>
      </c>
      <c r="AC1219" s="9" t="str">
        <f t="shared" ca="1" si="96"/>
        <v>Above 6 Months</v>
      </c>
      <c r="AD1219" s="9">
        <f t="shared" ca="1" si="97"/>
        <v>245</v>
      </c>
      <c r="AE1219" s="9" t="str">
        <f t="shared" ca="1" si="98"/>
        <v>Above 6 Months</v>
      </c>
      <c r="AF1219" s="61"/>
      <c r="AG1219" s="97" t="s">
        <v>5156</v>
      </c>
      <c r="AH1219" s="97" t="str">
        <f t="shared" ref="AH1219:AH1282" si="99">IF(X1219="SC/PRC/CC No. Awaited","",AC1219)</f>
        <v/>
      </c>
    </row>
    <row r="1220" spans="1:34" s="24" customFormat="1" ht="23.25" customHeight="1" x14ac:dyDescent="0.25">
      <c r="A1220" s="96">
        <v>1219</v>
      </c>
      <c r="B1220" s="61" t="s">
        <v>2810</v>
      </c>
      <c r="C1220" s="97">
        <v>0</v>
      </c>
      <c r="D1220" s="61"/>
      <c r="E1220" s="62" t="s">
        <v>68</v>
      </c>
      <c r="F1220" s="73" t="s">
        <v>2799</v>
      </c>
      <c r="G1220" s="63" t="s">
        <v>2800</v>
      </c>
      <c r="H1220" s="64">
        <v>46021</v>
      </c>
      <c r="I1220" s="65" t="s">
        <v>233</v>
      </c>
      <c r="J1220" s="65">
        <v>2025</v>
      </c>
      <c r="K1220" s="63" t="s">
        <v>94</v>
      </c>
      <c r="L1220" s="61"/>
      <c r="M1220" s="61" t="s">
        <v>94</v>
      </c>
      <c r="N1220" s="61" t="s">
        <v>31</v>
      </c>
      <c r="O1220" s="61" t="s">
        <v>32</v>
      </c>
      <c r="P1220" s="28"/>
      <c r="Q1220" s="61"/>
      <c r="R1220" s="28"/>
      <c r="S1220" s="96" t="s">
        <v>3196</v>
      </c>
      <c r="T1220" s="61"/>
      <c r="U1220" s="28"/>
      <c r="V1220" s="61"/>
      <c r="W1220" s="104" t="s">
        <v>112</v>
      </c>
      <c r="X1220" s="104" t="s">
        <v>112</v>
      </c>
      <c r="Y1220" s="98"/>
      <c r="Z1220" s="18" t="s">
        <v>2801</v>
      </c>
      <c r="AA1220" s="60" t="s">
        <v>34</v>
      </c>
      <c r="AB1220" s="9">
        <f t="shared" ca="1" si="95"/>
        <v>290</v>
      </c>
      <c r="AC1220" s="9" t="str">
        <f t="shared" ca="1" si="96"/>
        <v>Above 6 Months</v>
      </c>
      <c r="AD1220" s="9" t="str">
        <f t="shared" ca="1" si="97"/>
        <v/>
      </c>
      <c r="AE1220" s="9" t="str">
        <f t="shared" ca="1" si="98"/>
        <v/>
      </c>
      <c r="AF1220" s="61"/>
      <c r="AG1220" s="97" t="s">
        <v>5157</v>
      </c>
      <c r="AH1220" s="97" t="str">
        <f t="shared" ca="1" si="99"/>
        <v>Above 6 Months</v>
      </c>
    </row>
    <row r="1221" spans="1:34" s="24" customFormat="1" ht="23.25" customHeight="1" x14ac:dyDescent="0.25">
      <c r="A1221" s="96">
        <v>1220</v>
      </c>
      <c r="B1221" s="61" t="s">
        <v>2660</v>
      </c>
      <c r="C1221" s="97" t="s">
        <v>37</v>
      </c>
      <c r="D1221" s="61"/>
      <c r="E1221" s="62" t="s">
        <v>38</v>
      </c>
      <c r="F1221" s="73" t="s">
        <v>2385</v>
      </c>
      <c r="G1221" s="63" t="s">
        <v>2806</v>
      </c>
      <c r="H1221" s="64">
        <v>46022</v>
      </c>
      <c r="I1221" s="65" t="s">
        <v>233</v>
      </c>
      <c r="J1221" s="65">
        <v>2025</v>
      </c>
      <c r="K1221" s="63" t="s">
        <v>115</v>
      </c>
      <c r="L1221" s="61"/>
      <c r="M1221" s="61" t="s">
        <v>154</v>
      </c>
      <c r="N1221" s="61" t="s">
        <v>31</v>
      </c>
      <c r="O1221" s="61" t="s">
        <v>32</v>
      </c>
      <c r="P1221" s="28">
        <v>46107</v>
      </c>
      <c r="Q1221" s="61"/>
      <c r="R1221" s="28"/>
      <c r="S1221" s="96" t="s">
        <v>3196</v>
      </c>
      <c r="T1221" s="61"/>
      <c r="U1221" s="28"/>
      <c r="V1221" s="61"/>
      <c r="W1221" s="104" t="s">
        <v>33</v>
      </c>
      <c r="X1221" s="104" t="s">
        <v>33</v>
      </c>
      <c r="Y1221" s="98">
        <v>46107</v>
      </c>
      <c r="Z1221" s="18" t="s">
        <v>2807</v>
      </c>
      <c r="AA1221" s="60" t="s">
        <v>34</v>
      </c>
      <c r="AB1221" s="9">
        <f t="shared" ca="1" si="95"/>
        <v>289</v>
      </c>
      <c r="AC1221" s="9" t="str">
        <f t="shared" ca="1" si="96"/>
        <v>Above 6 Months</v>
      </c>
      <c r="AD1221" s="9">
        <f t="shared" ca="1" si="97"/>
        <v>204</v>
      </c>
      <c r="AE1221" s="9" t="str">
        <f t="shared" ca="1" si="98"/>
        <v>Above 6 Months</v>
      </c>
      <c r="AF1221" s="61"/>
      <c r="AG1221" s="97" t="s">
        <v>5158</v>
      </c>
      <c r="AH1221" s="97" t="str">
        <f t="shared" si="99"/>
        <v/>
      </c>
    </row>
    <row r="1222" spans="1:34" s="24" customFormat="1" ht="23.25" customHeight="1" x14ac:dyDescent="0.25">
      <c r="A1222" s="96">
        <v>1221</v>
      </c>
      <c r="B1222" s="61" t="s">
        <v>2810</v>
      </c>
      <c r="C1222" s="97" t="s">
        <v>186</v>
      </c>
      <c r="D1222" s="61"/>
      <c r="E1222" s="62" t="s">
        <v>65</v>
      </c>
      <c r="F1222" s="73" t="s">
        <v>1970</v>
      </c>
      <c r="G1222" s="63" t="s">
        <v>901</v>
      </c>
      <c r="H1222" s="64">
        <v>46022</v>
      </c>
      <c r="I1222" s="65" t="s">
        <v>233</v>
      </c>
      <c r="J1222" s="65">
        <v>2025</v>
      </c>
      <c r="K1222" s="63" t="s">
        <v>116</v>
      </c>
      <c r="L1222" s="61"/>
      <c r="M1222" s="61" t="s">
        <v>116</v>
      </c>
      <c r="N1222" s="61" t="s">
        <v>116</v>
      </c>
      <c r="O1222" s="61" t="s">
        <v>32</v>
      </c>
      <c r="P1222" s="28"/>
      <c r="Q1222" s="61"/>
      <c r="R1222" s="28"/>
      <c r="S1222" s="96" t="s">
        <v>3196</v>
      </c>
      <c r="T1222" s="61"/>
      <c r="U1222" s="28"/>
      <c r="V1222" s="61"/>
      <c r="W1222" s="104" t="s">
        <v>50</v>
      </c>
      <c r="X1222" s="104" t="s">
        <v>50</v>
      </c>
      <c r="Y1222" s="98"/>
      <c r="Z1222" s="18" t="s">
        <v>2803</v>
      </c>
      <c r="AA1222" s="60" t="s">
        <v>34</v>
      </c>
      <c r="AB1222" s="9">
        <f t="shared" ca="1" si="95"/>
        <v>289</v>
      </c>
      <c r="AC1222" s="9" t="str">
        <f t="shared" ca="1" si="96"/>
        <v>Above 6 Months</v>
      </c>
      <c r="AD1222" s="9" t="str">
        <f t="shared" ca="1" si="97"/>
        <v/>
      </c>
      <c r="AE1222" s="9" t="str">
        <f t="shared" ca="1" si="98"/>
        <v/>
      </c>
      <c r="AF1222" s="61"/>
      <c r="AG1222" s="97" t="s">
        <v>5159</v>
      </c>
      <c r="AH1222" s="97" t="str">
        <f t="shared" ca="1" si="99"/>
        <v>Above 6 Months</v>
      </c>
    </row>
    <row r="1223" spans="1:34" s="24" customFormat="1" ht="23.25" customHeight="1" x14ac:dyDescent="0.25">
      <c r="A1223" s="96">
        <v>1222</v>
      </c>
      <c r="B1223" s="61" t="s">
        <v>2660</v>
      </c>
      <c r="C1223" s="97" t="s">
        <v>37</v>
      </c>
      <c r="D1223" s="61"/>
      <c r="E1223" s="62" t="s">
        <v>90</v>
      </c>
      <c r="F1223" s="73" t="s">
        <v>2504</v>
      </c>
      <c r="G1223" s="63" t="s">
        <v>980</v>
      </c>
      <c r="H1223" s="64">
        <v>46022</v>
      </c>
      <c r="I1223" s="65" t="s">
        <v>233</v>
      </c>
      <c r="J1223" s="65">
        <v>2025</v>
      </c>
      <c r="K1223" s="63" t="s">
        <v>77</v>
      </c>
      <c r="L1223" s="61"/>
      <c r="M1223" s="61" t="s">
        <v>72</v>
      </c>
      <c r="N1223" s="61" t="s">
        <v>31</v>
      </c>
      <c r="O1223" s="61" t="s">
        <v>32</v>
      </c>
      <c r="P1223" s="28"/>
      <c r="Q1223" s="61"/>
      <c r="R1223" s="28"/>
      <c r="S1223" s="96" t="s">
        <v>3196</v>
      </c>
      <c r="T1223" s="61"/>
      <c r="U1223" s="28"/>
      <c r="V1223" s="61"/>
      <c r="W1223" s="104" t="s">
        <v>141</v>
      </c>
      <c r="X1223" s="104" t="s">
        <v>33</v>
      </c>
      <c r="Y1223" s="98">
        <v>46300</v>
      </c>
      <c r="Z1223" s="18" t="s">
        <v>2804</v>
      </c>
      <c r="AA1223" s="60" t="s">
        <v>34</v>
      </c>
      <c r="AB1223" s="9">
        <f t="shared" ca="1" si="95"/>
        <v>289</v>
      </c>
      <c r="AC1223" s="9" t="str">
        <f t="shared" ca="1" si="96"/>
        <v>Above 6 Months</v>
      </c>
      <c r="AD1223" s="9">
        <f t="shared" ca="1" si="97"/>
        <v>11</v>
      </c>
      <c r="AE1223" s="9" t="str">
        <f t="shared" ca="1" si="98"/>
        <v>Below 45 Days</v>
      </c>
      <c r="AF1223" s="61"/>
      <c r="AG1223" s="97" t="s">
        <v>5160</v>
      </c>
      <c r="AH1223" s="97" t="str">
        <f t="shared" si="99"/>
        <v/>
      </c>
    </row>
    <row r="1224" spans="1:34" s="24" customFormat="1" ht="23.25" customHeight="1" x14ac:dyDescent="0.25">
      <c r="A1224" s="96">
        <v>1223</v>
      </c>
      <c r="B1224" s="61" t="s">
        <v>2810</v>
      </c>
      <c r="C1224" s="97" t="s">
        <v>97</v>
      </c>
      <c r="D1224" s="61"/>
      <c r="E1224" s="62" t="s">
        <v>114</v>
      </c>
      <c r="F1224" s="73" t="s">
        <v>2811</v>
      </c>
      <c r="G1224" s="63" t="s">
        <v>1392</v>
      </c>
      <c r="H1224" s="64">
        <v>46023</v>
      </c>
      <c r="I1224" s="65" t="s">
        <v>221</v>
      </c>
      <c r="J1224" s="65">
        <v>2026</v>
      </c>
      <c r="K1224" s="63" t="s">
        <v>77</v>
      </c>
      <c r="L1224" s="61"/>
      <c r="M1224" s="61" t="s">
        <v>72</v>
      </c>
      <c r="N1224" s="61" t="s">
        <v>31</v>
      </c>
      <c r="O1224" s="61" t="s">
        <v>32</v>
      </c>
      <c r="P1224" s="28"/>
      <c r="Q1224" s="61"/>
      <c r="R1224" s="28"/>
      <c r="S1224" s="96" t="s">
        <v>3196</v>
      </c>
      <c r="T1224" s="61"/>
      <c r="U1224" s="28"/>
      <c r="V1224" s="61"/>
      <c r="W1224" s="104" t="s">
        <v>112</v>
      </c>
      <c r="X1224" s="104" t="s">
        <v>112</v>
      </c>
      <c r="Y1224" s="98"/>
      <c r="Z1224" s="18" t="s">
        <v>2814</v>
      </c>
      <c r="AA1224" s="60" t="s">
        <v>34</v>
      </c>
      <c r="AB1224" s="9">
        <f t="shared" ca="1" si="95"/>
        <v>288</v>
      </c>
      <c r="AC1224" s="9" t="str">
        <f t="shared" ca="1" si="96"/>
        <v>Above 6 Months</v>
      </c>
      <c r="AD1224" s="9" t="str">
        <f t="shared" ca="1" si="97"/>
        <v/>
      </c>
      <c r="AE1224" s="9" t="str">
        <f t="shared" ca="1" si="98"/>
        <v/>
      </c>
      <c r="AF1224" s="61"/>
      <c r="AG1224" s="97" t="s">
        <v>5161</v>
      </c>
      <c r="AH1224" s="97" t="str">
        <f t="shared" ca="1" si="99"/>
        <v>Above 6 Months</v>
      </c>
    </row>
    <row r="1225" spans="1:34" s="24" customFormat="1" ht="23.25" customHeight="1" x14ac:dyDescent="0.25">
      <c r="A1225" s="96">
        <v>1224</v>
      </c>
      <c r="B1225" s="61" t="s">
        <v>2660</v>
      </c>
      <c r="C1225" s="97" t="s">
        <v>46</v>
      </c>
      <c r="D1225" s="61"/>
      <c r="E1225" s="62" t="s">
        <v>64</v>
      </c>
      <c r="F1225" s="73" t="s">
        <v>2812</v>
      </c>
      <c r="G1225" s="63" t="s">
        <v>1535</v>
      </c>
      <c r="H1225" s="64">
        <v>46023</v>
      </c>
      <c r="I1225" s="65" t="s">
        <v>221</v>
      </c>
      <c r="J1225" s="65">
        <v>2026</v>
      </c>
      <c r="K1225" s="63" t="s">
        <v>75</v>
      </c>
      <c r="L1225" s="61"/>
      <c r="M1225" s="61" t="s">
        <v>54</v>
      </c>
      <c r="N1225" s="61" t="s">
        <v>31</v>
      </c>
      <c r="O1225" s="61" t="s">
        <v>32</v>
      </c>
      <c r="P1225" s="28">
        <v>46091</v>
      </c>
      <c r="Q1225" s="61"/>
      <c r="R1225" s="28"/>
      <c r="S1225" s="96" t="s">
        <v>16</v>
      </c>
      <c r="T1225" s="61"/>
      <c r="U1225" s="28"/>
      <c r="V1225" s="61"/>
      <c r="W1225" s="104" t="s">
        <v>33</v>
      </c>
      <c r="X1225" s="104" t="s">
        <v>2923</v>
      </c>
      <c r="Y1225" s="98"/>
      <c r="Z1225" s="18" t="s">
        <v>2813</v>
      </c>
      <c r="AA1225" s="60" t="s">
        <v>34</v>
      </c>
      <c r="AB1225" s="9" t="str">
        <f t="shared" ca="1" si="95"/>
        <v/>
      </c>
      <c r="AC1225" s="9" t="str">
        <f t="shared" si="96"/>
        <v/>
      </c>
      <c r="AD1225" s="9" t="str">
        <f t="shared" ca="1" si="97"/>
        <v/>
      </c>
      <c r="AE1225" s="9" t="str">
        <f t="shared" ca="1" si="98"/>
        <v/>
      </c>
      <c r="AF1225" s="61"/>
      <c r="AG1225" s="97" t="s">
        <v>5162</v>
      </c>
      <c r="AH1225" s="97" t="str">
        <f t="shared" si="99"/>
        <v/>
      </c>
    </row>
    <row r="1226" spans="1:34" s="24" customFormat="1" ht="23.25" customHeight="1" x14ac:dyDescent="0.25">
      <c r="A1226" s="96">
        <v>1225</v>
      </c>
      <c r="B1226" s="61" t="s">
        <v>2810</v>
      </c>
      <c r="C1226" s="97" t="s">
        <v>62</v>
      </c>
      <c r="D1226" s="61"/>
      <c r="E1226" s="62" t="s">
        <v>106</v>
      </c>
      <c r="F1226" s="73" t="s">
        <v>2811</v>
      </c>
      <c r="G1226" s="63" t="s">
        <v>2105</v>
      </c>
      <c r="H1226" s="64">
        <v>46025</v>
      </c>
      <c r="I1226" s="65" t="s">
        <v>221</v>
      </c>
      <c r="J1226" s="65">
        <v>2026</v>
      </c>
      <c r="K1226" s="63" t="s">
        <v>39</v>
      </c>
      <c r="L1226" s="61"/>
      <c r="M1226" s="61" t="s">
        <v>39</v>
      </c>
      <c r="N1226" s="61" t="s">
        <v>31</v>
      </c>
      <c r="O1226" s="61" t="s">
        <v>32</v>
      </c>
      <c r="P1226" s="28">
        <v>46132</v>
      </c>
      <c r="Q1226" s="61"/>
      <c r="R1226" s="28"/>
      <c r="S1226" s="96" t="s">
        <v>7126</v>
      </c>
      <c r="T1226" s="61"/>
      <c r="U1226" s="28"/>
      <c r="V1226" s="61"/>
      <c r="W1226" s="104" t="s">
        <v>33</v>
      </c>
      <c r="X1226" s="104" t="s">
        <v>2923</v>
      </c>
      <c r="Y1226" s="98"/>
      <c r="Z1226" s="18" t="s">
        <v>2817</v>
      </c>
      <c r="AA1226" s="60" t="s">
        <v>34</v>
      </c>
      <c r="AB1226" s="9" t="str">
        <f t="shared" ca="1" si="95"/>
        <v/>
      </c>
      <c r="AC1226" s="9" t="str">
        <f t="shared" si="96"/>
        <v/>
      </c>
      <c r="AD1226" s="9" t="str">
        <f t="shared" ca="1" si="97"/>
        <v/>
      </c>
      <c r="AE1226" s="9" t="str">
        <f t="shared" ca="1" si="98"/>
        <v/>
      </c>
      <c r="AF1226" s="61"/>
      <c r="AG1226" s="97" t="s">
        <v>5163</v>
      </c>
      <c r="AH1226" s="97" t="str">
        <f t="shared" si="99"/>
        <v/>
      </c>
    </row>
    <row r="1227" spans="1:34" s="24" customFormat="1" ht="23.25" customHeight="1" x14ac:dyDescent="0.25">
      <c r="A1227" s="96">
        <v>1226</v>
      </c>
      <c r="B1227" s="61" t="s">
        <v>2810</v>
      </c>
      <c r="C1227" s="97" t="s">
        <v>62</v>
      </c>
      <c r="D1227" s="61"/>
      <c r="E1227" s="62" t="s">
        <v>63</v>
      </c>
      <c r="F1227" s="73" t="s">
        <v>2811</v>
      </c>
      <c r="G1227" s="63" t="s">
        <v>1815</v>
      </c>
      <c r="H1227" s="64">
        <v>46026</v>
      </c>
      <c r="I1227" s="65" t="s">
        <v>221</v>
      </c>
      <c r="J1227" s="65">
        <v>2026</v>
      </c>
      <c r="K1227" s="63" t="s">
        <v>77</v>
      </c>
      <c r="L1227" s="61"/>
      <c r="M1227" s="61" t="s">
        <v>72</v>
      </c>
      <c r="N1227" s="61" t="s">
        <v>31</v>
      </c>
      <c r="O1227" s="61" t="s">
        <v>32</v>
      </c>
      <c r="P1227" s="28"/>
      <c r="Q1227" s="61"/>
      <c r="R1227" s="28"/>
      <c r="S1227" s="96" t="s">
        <v>3196</v>
      </c>
      <c r="T1227" s="61"/>
      <c r="U1227" s="28"/>
      <c r="V1227" s="61"/>
      <c r="W1227" s="104" t="s">
        <v>141</v>
      </c>
      <c r="X1227" s="104" t="s">
        <v>141</v>
      </c>
      <c r="Y1227" s="98"/>
      <c r="Z1227" s="18" t="s">
        <v>2819</v>
      </c>
      <c r="AA1227" s="60" t="s">
        <v>34</v>
      </c>
      <c r="AB1227" s="9">
        <f t="shared" ca="1" si="95"/>
        <v>285</v>
      </c>
      <c r="AC1227" s="9" t="str">
        <f t="shared" ca="1" si="96"/>
        <v>Above 6 Months</v>
      </c>
      <c r="AD1227" s="9" t="str">
        <f t="shared" ca="1" si="97"/>
        <v/>
      </c>
      <c r="AE1227" s="9" t="str">
        <f t="shared" ca="1" si="98"/>
        <v/>
      </c>
      <c r="AF1227" s="61"/>
      <c r="AG1227" s="97" t="s">
        <v>5164</v>
      </c>
      <c r="AH1227" s="97" t="str">
        <f t="shared" ca="1" si="99"/>
        <v>Above 6 Months</v>
      </c>
    </row>
    <row r="1228" spans="1:34" s="24" customFormat="1" ht="23.25" customHeight="1" x14ac:dyDescent="0.25">
      <c r="A1228" s="96">
        <v>1227</v>
      </c>
      <c r="B1228" s="61" t="s">
        <v>2660</v>
      </c>
      <c r="C1228" s="97">
        <v>0</v>
      </c>
      <c r="D1228" s="61"/>
      <c r="E1228" s="62" t="s">
        <v>28</v>
      </c>
      <c r="F1228" s="73" t="s">
        <v>2812</v>
      </c>
      <c r="G1228" s="63" t="s">
        <v>1644</v>
      </c>
      <c r="H1228" s="64">
        <v>46026</v>
      </c>
      <c r="I1228" s="65" t="s">
        <v>221</v>
      </c>
      <c r="J1228" s="65">
        <v>2026</v>
      </c>
      <c r="K1228" s="63" t="s">
        <v>94</v>
      </c>
      <c r="L1228" s="61"/>
      <c r="M1228" s="61" t="s">
        <v>94</v>
      </c>
      <c r="N1228" s="61" t="s">
        <v>31</v>
      </c>
      <c r="O1228" s="61" t="s">
        <v>32</v>
      </c>
      <c r="P1228" s="28"/>
      <c r="Q1228" s="61"/>
      <c r="R1228" s="28"/>
      <c r="S1228" s="96" t="s">
        <v>3196</v>
      </c>
      <c r="T1228" s="61"/>
      <c r="U1228" s="28"/>
      <c r="V1228" s="61"/>
      <c r="W1228" s="104" t="s">
        <v>128</v>
      </c>
      <c r="X1228" s="104" t="s">
        <v>112</v>
      </c>
      <c r="Y1228" s="98"/>
      <c r="Z1228" s="18" t="s">
        <v>2820</v>
      </c>
      <c r="AA1228" s="60" t="s">
        <v>34</v>
      </c>
      <c r="AB1228" s="9">
        <f t="shared" ca="1" si="95"/>
        <v>285</v>
      </c>
      <c r="AC1228" s="9" t="str">
        <f t="shared" ca="1" si="96"/>
        <v>Above 6 Months</v>
      </c>
      <c r="AD1228" s="9" t="str">
        <f t="shared" ca="1" si="97"/>
        <v/>
      </c>
      <c r="AE1228" s="9" t="str">
        <f t="shared" ca="1" si="98"/>
        <v/>
      </c>
      <c r="AF1228" s="61"/>
      <c r="AG1228" s="97" t="s">
        <v>5165</v>
      </c>
      <c r="AH1228" s="97" t="str">
        <f t="shared" ca="1" si="99"/>
        <v>Above 6 Months</v>
      </c>
    </row>
    <row r="1229" spans="1:34" s="24" customFormat="1" ht="23.25" customHeight="1" x14ac:dyDescent="0.25">
      <c r="A1229" s="96">
        <v>1228</v>
      </c>
      <c r="B1229" s="61" t="s">
        <v>2660</v>
      </c>
      <c r="C1229" s="97" t="s">
        <v>46</v>
      </c>
      <c r="D1229" s="61"/>
      <c r="E1229" s="62" t="s">
        <v>47</v>
      </c>
      <c r="F1229" s="73" t="s">
        <v>2811</v>
      </c>
      <c r="G1229" s="63" t="s">
        <v>600</v>
      </c>
      <c r="H1229" s="64">
        <v>46027</v>
      </c>
      <c r="I1229" s="65" t="s">
        <v>221</v>
      </c>
      <c r="J1229" s="65">
        <v>2026</v>
      </c>
      <c r="K1229" s="63" t="s">
        <v>48</v>
      </c>
      <c r="L1229" s="61"/>
      <c r="M1229" s="61" t="s">
        <v>49</v>
      </c>
      <c r="N1229" s="61" t="s">
        <v>31</v>
      </c>
      <c r="O1229" s="61" t="s">
        <v>32</v>
      </c>
      <c r="P1229" s="28"/>
      <c r="Q1229" s="61"/>
      <c r="R1229" s="28"/>
      <c r="S1229" s="96" t="s">
        <v>3196</v>
      </c>
      <c r="T1229" s="61"/>
      <c r="U1229" s="28"/>
      <c r="V1229" s="61"/>
      <c r="W1229" s="104" t="s">
        <v>112</v>
      </c>
      <c r="X1229" s="104" t="s">
        <v>112</v>
      </c>
      <c r="Y1229" s="98"/>
      <c r="Z1229" s="18" t="s">
        <v>2823</v>
      </c>
      <c r="AA1229" s="60" t="s">
        <v>34</v>
      </c>
      <c r="AB1229" s="9">
        <f t="shared" ca="1" si="95"/>
        <v>284</v>
      </c>
      <c r="AC1229" s="9" t="str">
        <f t="shared" ca="1" si="96"/>
        <v>Above 6 Months</v>
      </c>
      <c r="AD1229" s="9" t="str">
        <f t="shared" ca="1" si="97"/>
        <v/>
      </c>
      <c r="AE1229" s="9" t="str">
        <f t="shared" ca="1" si="98"/>
        <v/>
      </c>
      <c r="AF1229" s="61"/>
      <c r="AG1229" s="97" t="s">
        <v>5166</v>
      </c>
      <c r="AH1229" s="97" t="str">
        <f t="shared" ca="1" si="99"/>
        <v>Above 6 Months</v>
      </c>
    </row>
    <row r="1230" spans="1:34" s="24" customFormat="1" ht="23.25" customHeight="1" x14ac:dyDescent="0.25">
      <c r="A1230" s="96">
        <v>1229</v>
      </c>
      <c r="B1230" s="61" t="s">
        <v>2660</v>
      </c>
      <c r="C1230" s="97" t="s">
        <v>37</v>
      </c>
      <c r="D1230" s="61"/>
      <c r="E1230" s="62" t="s">
        <v>104</v>
      </c>
      <c r="F1230" s="73" t="s">
        <v>2812</v>
      </c>
      <c r="G1230" s="63" t="s">
        <v>600</v>
      </c>
      <c r="H1230" s="64">
        <v>46027</v>
      </c>
      <c r="I1230" s="65" t="s">
        <v>221</v>
      </c>
      <c r="J1230" s="65">
        <v>2026</v>
      </c>
      <c r="K1230" s="63" t="s">
        <v>48</v>
      </c>
      <c r="L1230" s="61"/>
      <c r="M1230" s="61" t="s">
        <v>49</v>
      </c>
      <c r="N1230" s="61" t="s">
        <v>31</v>
      </c>
      <c r="O1230" s="61" t="s">
        <v>32</v>
      </c>
      <c r="P1230" s="28"/>
      <c r="Q1230" s="61"/>
      <c r="R1230" s="28"/>
      <c r="S1230" s="96" t="s">
        <v>3196</v>
      </c>
      <c r="T1230" s="61"/>
      <c r="U1230" s="28"/>
      <c r="V1230" s="61"/>
      <c r="W1230" s="104" t="s">
        <v>112</v>
      </c>
      <c r="X1230" s="104" t="s">
        <v>112</v>
      </c>
      <c r="Y1230" s="98"/>
      <c r="Z1230" s="18" t="s">
        <v>2824</v>
      </c>
      <c r="AA1230" s="60" t="s">
        <v>34</v>
      </c>
      <c r="AB1230" s="9">
        <f t="shared" ca="1" si="95"/>
        <v>284</v>
      </c>
      <c r="AC1230" s="9" t="str">
        <f t="shared" ca="1" si="96"/>
        <v>Above 6 Months</v>
      </c>
      <c r="AD1230" s="9" t="str">
        <f t="shared" ca="1" si="97"/>
        <v/>
      </c>
      <c r="AE1230" s="9" t="str">
        <f t="shared" ca="1" si="98"/>
        <v/>
      </c>
      <c r="AF1230" s="61"/>
      <c r="AG1230" s="97" t="s">
        <v>5167</v>
      </c>
      <c r="AH1230" s="97" t="str">
        <f t="shared" ca="1" si="99"/>
        <v>Above 6 Months</v>
      </c>
    </row>
    <row r="1231" spans="1:34" s="24" customFormat="1" ht="23.25" customHeight="1" x14ac:dyDescent="0.25">
      <c r="A1231" s="96">
        <v>1230</v>
      </c>
      <c r="B1231" s="61" t="s">
        <v>2810</v>
      </c>
      <c r="C1231" s="97">
        <v>0</v>
      </c>
      <c r="D1231" s="61"/>
      <c r="E1231" s="62" t="s">
        <v>68</v>
      </c>
      <c r="F1231" s="73" t="s">
        <v>2816</v>
      </c>
      <c r="G1231" s="63" t="s">
        <v>845</v>
      </c>
      <c r="H1231" s="64">
        <v>46028</v>
      </c>
      <c r="I1231" s="65" t="s">
        <v>221</v>
      </c>
      <c r="J1231" s="65">
        <v>2026</v>
      </c>
      <c r="K1231" s="63" t="s">
        <v>116</v>
      </c>
      <c r="L1231" s="61"/>
      <c r="M1231" s="61" t="s">
        <v>116</v>
      </c>
      <c r="N1231" s="61" t="s">
        <v>116</v>
      </c>
      <c r="O1231" s="61" t="s">
        <v>32</v>
      </c>
      <c r="P1231" s="28"/>
      <c r="Q1231" s="61"/>
      <c r="R1231" s="28"/>
      <c r="S1231" s="96" t="s">
        <v>3196</v>
      </c>
      <c r="T1231" s="61"/>
      <c r="U1231" s="28"/>
      <c r="V1231" s="61"/>
      <c r="W1231" s="104" t="s">
        <v>50</v>
      </c>
      <c r="X1231" s="104" t="s">
        <v>50</v>
      </c>
      <c r="Y1231" s="98"/>
      <c r="Z1231" s="18" t="s">
        <v>2826</v>
      </c>
      <c r="AA1231" s="60" t="s">
        <v>34</v>
      </c>
      <c r="AB1231" s="9">
        <f t="shared" ca="1" si="95"/>
        <v>283</v>
      </c>
      <c r="AC1231" s="9" t="str">
        <f t="shared" ca="1" si="96"/>
        <v>Above 6 Months</v>
      </c>
      <c r="AD1231" s="9" t="str">
        <f t="shared" ca="1" si="97"/>
        <v/>
      </c>
      <c r="AE1231" s="9" t="str">
        <f t="shared" ca="1" si="98"/>
        <v/>
      </c>
      <c r="AF1231" s="61"/>
      <c r="AG1231" s="97" t="s">
        <v>5168</v>
      </c>
      <c r="AH1231" s="97" t="str">
        <f t="shared" ca="1" si="99"/>
        <v>Above 6 Months</v>
      </c>
    </row>
    <row r="1232" spans="1:34" s="24" customFormat="1" ht="23.25" customHeight="1" x14ac:dyDescent="0.25">
      <c r="A1232" s="96">
        <v>1231</v>
      </c>
      <c r="B1232" s="61" t="s">
        <v>2810</v>
      </c>
      <c r="C1232" s="97" t="s">
        <v>97</v>
      </c>
      <c r="D1232" s="61"/>
      <c r="E1232" s="62" t="s">
        <v>114</v>
      </c>
      <c r="F1232" s="73" t="s">
        <v>2816</v>
      </c>
      <c r="G1232" s="63" t="s">
        <v>845</v>
      </c>
      <c r="H1232" s="64">
        <v>46028</v>
      </c>
      <c r="I1232" s="65" t="s">
        <v>221</v>
      </c>
      <c r="J1232" s="65">
        <v>2026</v>
      </c>
      <c r="K1232" s="63" t="s">
        <v>116</v>
      </c>
      <c r="L1232" s="61"/>
      <c r="M1232" s="61" t="s">
        <v>116</v>
      </c>
      <c r="N1232" s="61" t="s">
        <v>116</v>
      </c>
      <c r="O1232" s="61" t="s">
        <v>32</v>
      </c>
      <c r="P1232" s="28"/>
      <c r="Q1232" s="61"/>
      <c r="R1232" s="28"/>
      <c r="S1232" s="96" t="s">
        <v>3196</v>
      </c>
      <c r="T1232" s="61"/>
      <c r="U1232" s="28"/>
      <c r="V1232" s="61"/>
      <c r="W1232" s="104" t="s">
        <v>50</v>
      </c>
      <c r="X1232" s="104" t="s">
        <v>50</v>
      </c>
      <c r="Y1232" s="98"/>
      <c r="Z1232" s="18" t="s">
        <v>2830</v>
      </c>
      <c r="AA1232" s="60" t="s">
        <v>34</v>
      </c>
      <c r="AB1232" s="9">
        <f t="shared" ca="1" si="95"/>
        <v>283</v>
      </c>
      <c r="AC1232" s="9" t="str">
        <f t="shared" ca="1" si="96"/>
        <v>Above 6 Months</v>
      </c>
      <c r="AD1232" s="9" t="str">
        <f t="shared" ca="1" si="97"/>
        <v/>
      </c>
      <c r="AE1232" s="9" t="str">
        <f t="shared" ca="1" si="98"/>
        <v/>
      </c>
      <c r="AF1232" s="61"/>
      <c r="AG1232" s="97" t="s">
        <v>5169</v>
      </c>
      <c r="AH1232" s="97" t="str">
        <f t="shared" ca="1" si="99"/>
        <v>Above 6 Months</v>
      </c>
    </row>
    <row r="1233" spans="1:34" s="24" customFormat="1" ht="23.25" customHeight="1" x14ac:dyDescent="0.25">
      <c r="A1233" s="96">
        <v>1232</v>
      </c>
      <c r="B1233" s="61" t="s">
        <v>2660</v>
      </c>
      <c r="C1233" s="97" t="s">
        <v>183</v>
      </c>
      <c r="D1233" s="61"/>
      <c r="E1233" s="62" t="s">
        <v>74</v>
      </c>
      <c r="F1233" s="73" t="s">
        <v>2815</v>
      </c>
      <c r="G1233" s="63" t="s">
        <v>1745</v>
      </c>
      <c r="H1233" s="64">
        <v>46028</v>
      </c>
      <c r="I1233" s="65" t="s">
        <v>221</v>
      </c>
      <c r="J1233" s="65">
        <v>2026</v>
      </c>
      <c r="K1233" s="63" t="s">
        <v>29</v>
      </c>
      <c r="L1233" s="61"/>
      <c r="M1233" s="61" t="s">
        <v>30</v>
      </c>
      <c r="N1233" s="61" t="s">
        <v>31</v>
      </c>
      <c r="O1233" s="61" t="s">
        <v>32</v>
      </c>
      <c r="P1233" s="28"/>
      <c r="Q1233" s="61"/>
      <c r="R1233" s="28"/>
      <c r="S1233" s="96" t="s">
        <v>3196</v>
      </c>
      <c r="T1233" s="61"/>
      <c r="U1233" s="28"/>
      <c r="V1233" s="61"/>
      <c r="W1233" s="104" t="s">
        <v>112</v>
      </c>
      <c r="X1233" s="104" t="s">
        <v>112</v>
      </c>
      <c r="Y1233" s="98"/>
      <c r="Z1233" s="18" t="s">
        <v>2829</v>
      </c>
      <c r="AA1233" s="60" t="s">
        <v>34</v>
      </c>
      <c r="AB1233" s="9">
        <f t="shared" ca="1" si="95"/>
        <v>283</v>
      </c>
      <c r="AC1233" s="9" t="str">
        <f t="shared" ca="1" si="96"/>
        <v>Above 6 Months</v>
      </c>
      <c r="AD1233" s="9" t="str">
        <f t="shared" ca="1" si="97"/>
        <v/>
      </c>
      <c r="AE1233" s="9" t="str">
        <f t="shared" ca="1" si="98"/>
        <v/>
      </c>
      <c r="AF1233" s="61"/>
      <c r="AG1233" s="97" t="s">
        <v>5170</v>
      </c>
      <c r="AH1233" s="97" t="str">
        <f t="shared" ca="1" si="99"/>
        <v>Above 6 Months</v>
      </c>
    </row>
    <row r="1234" spans="1:34" s="24" customFormat="1" ht="23.25" customHeight="1" x14ac:dyDescent="0.25">
      <c r="A1234" s="96">
        <v>1233</v>
      </c>
      <c r="B1234" s="61" t="s">
        <v>2810</v>
      </c>
      <c r="C1234" s="97" t="s">
        <v>62</v>
      </c>
      <c r="D1234" s="61"/>
      <c r="E1234" s="62" t="s">
        <v>63</v>
      </c>
      <c r="F1234" s="73" t="s">
        <v>2812</v>
      </c>
      <c r="G1234" s="63" t="s">
        <v>845</v>
      </c>
      <c r="H1234" s="64">
        <v>46029</v>
      </c>
      <c r="I1234" s="65" t="s">
        <v>221</v>
      </c>
      <c r="J1234" s="65">
        <v>2026</v>
      </c>
      <c r="K1234" s="63" t="s">
        <v>116</v>
      </c>
      <c r="L1234" s="61"/>
      <c r="M1234" s="61" t="s">
        <v>116</v>
      </c>
      <c r="N1234" s="61" t="s">
        <v>116</v>
      </c>
      <c r="O1234" s="61" t="s">
        <v>32</v>
      </c>
      <c r="P1234" s="28"/>
      <c r="Q1234" s="61"/>
      <c r="R1234" s="28"/>
      <c r="S1234" s="96" t="s">
        <v>3196</v>
      </c>
      <c r="T1234" s="61"/>
      <c r="U1234" s="28"/>
      <c r="V1234" s="61"/>
      <c r="W1234" s="104" t="s">
        <v>50</v>
      </c>
      <c r="X1234" s="104" t="s">
        <v>50</v>
      </c>
      <c r="Y1234" s="98"/>
      <c r="Z1234" s="18" t="s">
        <v>2834</v>
      </c>
      <c r="AA1234" s="60" t="s">
        <v>34</v>
      </c>
      <c r="AB1234" s="9">
        <f t="shared" ca="1" si="95"/>
        <v>282</v>
      </c>
      <c r="AC1234" s="9" t="str">
        <f t="shared" ca="1" si="96"/>
        <v>Above 6 Months</v>
      </c>
      <c r="AD1234" s="9" t="str">
        <f t="shared" ca="1" si="97"/>
        <v/>
      </c>
      <c r="AE1234" s="9" t="str">
        <f t="shared" ca="1" si="98"/>
        <v/>
      </c>
      <c r="AF1234" s="61"/>
      <c r="AG1234" s="97" t="s">
        <v>5171</v>
      </c>
      <c r="AH1234" s="97" t="str">
        <f t="shared" ca="1" si="99"/>
        <v>Above 6 Months</v>
      </c>
    </row>
    <row r="1235" spans="1:34" s="24" customFormat="1" ht="23.25" customHeight="1" x14ac:dyDescent="0.25">
      <c r="A1235" s="96">
        <v>1234</v>
      </c>
      <c r="B1235" s="61" t="s">
        <v>2660</v>
      </c>
      <c r="C1235" s="97" t="s">
        <v>183</v>
      </c>
      <c r="D1235" s="61"/>
      <c r="E1235" s="62" t="s">
        <v>61</v>
      </c>
      <c r="F1235" s="73" t="s">
        <v>2816</v>
      </c>
      <c r="G1235" s="63" t="s">
        <v>1351</v>
      </c>
      <c r="H1235" s="64">
        <v>46029</v>
      </c>
      <c r="I1235" s="65" t="s">
        <v>221</v>
      </c>
      <c r="J1235" s="65">
        <v>2026</v>
      </c>
      <c r="K1235" s="63" t="s">
        <v>94</v>
      </c>
      <c r="L1235" s="61"/>
      <c r="M1235" s="61" t="s">
        <v>94</v>
      </c>
      <c r="N1235" s="61" t="s">
        <v>31</v>
      </c>
      <c r="O1235" s="61" t="s">
        <v>32</v>
      </c>
      <c r="P1235" s="28"/>
      <c r="Q1235" s="61"/>
      <c r="R1235" s="28"/>
      <c r="S1235" s="96" t="s">
        <v>3196</v>
      </c>
      <c r="T1235" s="61"/>
      <c r="U1235" s="28"/>
      <c r="V1235" s="61"/>
      <c r="W1235" s="104" t="s">
        <v>112</v>
      </c>
      <c r="X1235" s="104" t="s">
        <v>112</v>
      </c>
      <c r="Y1235" s="98"/>
      <c r="Z1235" s="18" t="s">
        <v>2831</v>
      </c>
      <c r="AA1235" s="60" t="s">
        <v>34</v>
      </c>
      <c r="AB1235" s="9">
        <f t="shared" ca="1" si="95"/>
        <v>282</v>
      </c>
      <c r="AC1235" s="9" t="str">
        <f t="shared" ca="1" si="96"/>
        <v>Above 6 Months</v>
      </c>
      <c r="AD1235" s="9" t="str">
        <f t="shared" ca="1" si="97"/>
        <v/>
      </c>
      <c r="AE1235" s="9" t="str">
        <f t="shared" ca="1" si="98"/>
        <v/>
      </c>
      <c r="AF1235" s="61"/>
      <c r="AG1235" s="97" t="s">
        <v>5172</v>
      </c>
      <c r="AH1235" s="97" t="str">
        <f t="shared" ca="1" si="99"/>
        <v>Above 6 Months</v>
      </c>
    </row>
    <row r="1236" spans="1:34" s="24" customFormat="1" ht="23.25" customHeight="1" x14ac:dyDescent="0.25">
      <c r="A1236" s="96">
        <v>1235</v>
      </c>
      <c r="B1236" s="61" t="s">
        <v>2660</v>
      </c>
      <c r="C1236" s="97" t="s">
        <v>46</v>
      </c>
      <c r="D1236" s="61"/>
      <c r="E1236" s="62" t="s">
        <v>109</v>
      </c>
      <c r="F1236" s="73" t="s">
        <v>2812</v>
      </c>
      <c r="G1236" s="63" t="s">
        <v>1564</v>
      </c>
      <c r="H1236" s="64">
        <v>46030</v>
      </c>
      <c r="I1236" s="65" t="s">
        <v>221</v>
      </c>
      <c r="J1236" s="65">
        <v>2026</v>
      </c>
      <c r="K1236" s="63" t="s">
        <v>48</v>
      </c>
      <c r="L1236" s="61"/>
      <c r="M1236" s="61" t="s">
        <v>49</v>
      </c>
      <c r="N1236" s="61" t="s">
        <v>31</v>
      </c>
      <c r="O1236" s="61" t="s">
        <v>32</v>
      </c>
      <c r="P1236" s="28"/>
      <c r="Q1236" s="61"/>
      <c r="R1236" s="28"/>
      <c r="S1236" s="96" t="s">
        <v>3196</v>
      </c>
      <c r="T1236" s="61"/>
      <c r="U1236" s="28"/>
      <c r="V1236" s="61"/>
      <c r="W1236" s="104" t="s">
        <v>112</v>
      </c>
      <c r="X1236" s="104" t="s">
        <v>112</v>
      </c>
      <c r="Y1236" s="98"/>
      <c r="Z1236" s="18" t="s">
        <v>2838</v>
      </c>
      <c r="AA1236" s="60" t="s">
        <v>34</v>
      </c>
      <c r="AB1236" s="9">
        <f t="shared" ca="1" si="95"/>
        <v>281</v>
      </c>
      <c r="AC1236" s="9" t="str">
        <f t="shared" ca="1" si="96"/>
        <v>Above 6 Months</v>
      </c>
      <c r="AD1236" s="9" t="str">
        <f t="shared" ca="1" si="97"/>
        <v/>
      </c>
      <c r="AE1236" s="9" t="str">
        <f t="shared" ca="1" si="98"/>
        <v/>
      </c>
      <c r="AF1236" s="61"/>
      <c r="AG1236" s="97" t="s">
        <v>5173</v>
      </c>
      <c r="AH1236" s="97" t="str">
        <f t="shared" ca="1" si="99"/>
        <v>Above 6 Months</v>
      </c>
    </row>
    <row r="1237" spans="1:34" s="24" customFormat="1" ht="23.25" customHeight="1" x14ac:dyDescent="0.25">
      <c r="A1237" s="96">
        <v>1236</v>
      </c>
      <c r="B1237" s="61" t="s">
        <v>2808</v>
      </c>
      <c r="C1237" s="97" t="s">
        <v>41</v>
      </c>
      <c r="D1237" s="61"/>
      <c r="E1237" s="62" t="s">
        <v>79</v>
      </c>
      <c r="F1237" s="73" t="s">
        <v>2811</v>
      </c>
      <c r="G1237" s="63" t="s">
        <v>2034</v>
      </c>
      <c r="H1237" s="64">
        <v>46030</v>
      </c>
      <c r="I1237" s="65" t="s">
        <v>221</v>
      </c>
      <c r="J1237" s="65">
        <v>2026</v>
      </c>
      <c r="K1237" s="63" t="s">
        <v>81</v>
      </c>
      <c r="L1237" s="61"/>
      <c r="M1237" s="61" t="s">
        <v>82</v>
      </c>
      <c r="N1237" s="61" t="s">
        <v>82</v>
      </c>
      <c r="O1237" s="61" t="s">
        <v>32</v>
      </c>
      <c r="P1237" s="28">
        <v>46041</v>
      </c>
      <c r="Q1237" s="61"/>
      <c r="R1237" s="28"/>
      <c r="S1237" s="96" t="s">
        <v>3196</v>
      </c>
      <c r="T1237" s="61"/>
      <c r="U1237" s="28"/>
      <c r="V1237" s="61"/>
      <c r="W1237" s="104" t="s">
        <v>33</v>
      </c>
      <c r="X1237" s="104" t="s">
        <v>33</v>
      </c>
      <c r="Y1237" s="98">
        <v>46041</v>
      </c>
      <c r="Z1237" s="18" t="s">
        <v>2840</v>
      </c>
      <c r="AA1237" s="60" t="s">
        <v>34</v>
      </c>
      <c r="AB1237" s="9">
        <f t="shared" ca="1" si="95"/>
        <v>281</v>
      </c>
      <c r="AC1237" s="9" t="str">
        <f t="shared" ca="1" si="96"/>
        <v>Above 6 Months</v>
      </c>
      <c r="AD1237" s="9">
        <f t="shared" ca="1" si="97"/>
        <v>270</v>
      </c>
      <c r="AE1237" s="9" t="str">
        <f t="shared" ca="1" si="98"/>
        <v>Above 6 Months</v>
      </c>
      <c r="AF1237" s="61"/>
      <c r="AG1237" s="97" t="s">
        <v>5174</v>
      </c>
      <c r="AH1237" s="97" t="str">
        <f t="shared" si="99"/>
        <v/>
      </c>
    </row>
    <row r="1238" spans="1:34" s="24" customFormat="1" ht="23.25" customHeight="1" x14ac:dyDescent="0.25">
      <c r="A1238" s="96">
        <v>1237</v>
      </c>
      <c r="B1238" s="61" t="s">
        <v>2660</v>
      </c>
      <c r="C1238" s="97">
        <v>0</v>
      </c>
      <c r="D1238" s="61"/>
      <c r="E1238" s="62" t="s">
        <v>28</v>
      </c>
      <c r="F1238" s="73" t="s">
        <v>2822</v>
      </c>
      <c r="G1238" s="63" t="s">
        <v>1315</v>
      </c>
      <c r="H1238" s="64">
        <v>46030</v>
      </c>
      <c r="I1238" s="65" t="s">
        <v>221</v>
      </c>
      <c r="J1238" s="65">
        <v>2026</v>
      </c>
      <c r="K1238" s="63" t="s">
        <v>70</v>
      </c>
      <c r="L1238" s="61"/>
      <c r="M1238" s="61" t="s">
        <v>70</v>
      </c>
      <c r="N1238" s="61" t="s">
        <v>70</v>
      </c>
      <c r="O1238" s="61" t="s">
        <v>32</v>
      </c>
      <c r="P1238" s="28"/>
      <c r="Q1238" s="61"/>
      <c r="R1238" s="28"/>
      <c r="S1238" s="96" t="s">
        <v>3196</v>
      </c>
      <c r="T1238" s="61"/>
      <c r="U1238" s="28"/>
      <c r="V1238" s="61"/>
      <c r="W1238" s="104" t="s">
        <v>112</v>
      </c>
      <c r="X1238" s="104" t="s">
        <v>112</v>
      </c>
      <c r="Y1238" s="98"/>
      <c r="Z1238" s="18" t="s">
        <v>2841</v>
      </c>
      <c r="AA1238" s="60" t="s">
        <v>34</v>
      </c>
      <c r="AB1238" s="9">
        <f t="shared" ca="1" si="95"/>
        <v>281</v>
      </c>
      <c r="AC1238" s="9" t="str">
        <f t="shared" ca="1" si="96"/>
        <v>Above 6 Months</v>
      </c>
      <c r="AD1238" s="9" t="str">
        <f t="shared" ca="1" si="97"/>
        <v/>
      </c>
      <c r="AE1238" s="9" t="str">
        <f t="shared" ca="1" si="98"/>
        <v/>
      </c>
      <c r="AF1238" s="61"/>
      <c r="AG1238" s="97" t="s">
        <v>5175</v>
      </c>
      <c r="AH1238" s="97" t="str">
        <f t="shared" ca="1" si="99"/>
        <v>Above 6 Months</v>
      </c>
    </row>
    <row r="1239" spans="1:34" s="24" customFormat="1" ht="23.25" customHeight="1" x14ac:dyDescent="0.25">
      <c r="A1239" s="96">
        <v>1238</v>
      </c>
      <c r="B1239" s="61" t="s">
        <v>2660</v>
      </c>
      <c r="C1239" s="97" t="s">
        <v>46</v>
      </c>
      <c r="D1239" s="61"/>
      <c r="E1239" s="62" t="s">
        <v>47</v>
      </c>
      <c r="F1239" s="73" t="s">
        <v>2815</v>
      </c>
      <c r="G1239" s="63" t="s">
        <v>2405</v>
      </c>
      <c r="H1239" s="64">
        <v>46032</v>
      </c>
      <c r="I1239" s="65" t="s">
        <v>221</v>
      </c>
      <c r="J1239" s="65">
        <v>2026</v>
      </c>
      <c r="K1239" s="63" t="s">
        <v>116</v>
      </c>
      <c r="L1239" s="61"/>
      <c r="M1239" s="61" t="s">
        <v>116</v>
      </c>
      <c r="N1239" s="61" t="s">
        <v>116</v>
      </c>
      <c r="O1239" s="61" t="s">
        <v>32</v>
      </c>
      <c r="P1239" s="28">
        <v>46132</v>
      </c>
      <c r="Q1239" s="61"/>
      <c r="R1239" s="28"/>
      <c r="S1239" s="96" t="s">
        <v>3196</v>
      </c>
      <c r="T1239" s="61"/>
      <c r="U1239" s="28"/>
      <c r="V1239" s="61"/>
      <c r="W1239" s="104" t="s">
        <v>2664</v>
      </c>
      <c r="X1239" s="104" t="s">
        <v>2664</v>
      </c>
      <c r="Y1239" s="98">
        <v>46132</v>
      </c>
      <c r="Z1239" s="18" t="s">
        <v>2846</v>
      </c>
      <c r="AA1239" s="60" t="s">
        <v>34</v>
      </c>
      <c r="AB1239" s="9">
        <f t="shared" ca="1" si="95"/>
        <v>279</v>
      </c>
      <c r="AC1239" s="9" t="str">
        <f t="shared" ca="1" si="96"/>
        <v>Above 6 Months</v>
      </c>
      <c r="AD1239" s="9">
        <f t="shared" ca="1" si="97"/>
        <v>179</v>
      </c>
      <c r="AE1239" s="9" t="str">
        <f t="shared" ca="1" si="98"/>
        <v>Above 3 Months</v>
      </c>
      <c r="AF1239" s="61"/>
      <c r="AG1239" s="97" t="s">
        <v>5176</v>
      </c>
      <c r="AH1239" s="97" t="str">
        <f t="shared" ca="1" si="99"/>
        <v>Above 6 Months</v>
      </c>
    </row>
    <row r="1240" spans="1:34" s="24" customFormat="1" ht="23.25" customHeight="1" x14ac:dyDescent="0.25">
      <c r="A1240" s="96">
        <v>1239</v>
      </c>
      <c r="B1240" s="61" t="s">
        <v>2810</v>
      </c>
      <c r="C1240" s="97" t="s">
        <v>186</v>
      </c>
      <c r="D1240" s="61"/>
      <c r="E1240" s="62" t="s">
        <v>66</v>
      </c>
      <c r="F1240" s="73" t="s">
        <v>2815</v>
      </c>
      <c r="G1240" s="63" t="s">
        <v>845</v>
      </c>
      <c r="H1240" s="64">
        <v>46032</v>
      </c>
      <c r="I1240" s="65" t="s">
        <v>221</v>
      </c>
      <c r="J1240" s="65">
        <v>2026</v>
      </c>
      <c r="K1240" s="63" t="s">
        <v>116</v>
      </c>
      <c r="L1240" s="61"/>
      <c r="M1240" s="61" t="s">
        <v>116</v>
      </c>
      <c r="N1240" s="61" t="s">
        <v>116</v>
      </c>
      <c r="O1240" s="61" t="s">
        <v>32</v>
      </c>
      <c r="P1240" s="28"/>
      <c r="Q1240" s="61"/>
      <c r="R1240" s="28"/>
      <c r="S1240" s="96" t="s">
        <v>3196</v>
      </c>
      <c r="T1240" s="61"/>
      <c r="U1240" s="28"/>
      <c r="V1240" s="61"/>
      <c r="W1240" s="104" t="s">
        <v>50</v>
      </c>
      <c r="X1240" s="104" t="s">
        <v>50</v>
      </c>
      <c r="Y1240" s="98"/>
      <c r="Z1240" s="18" t="s">
        <v>2851</v>
      </c>
      <c r="AA1240" s="60" t="s">
        <v>34</v>
      </c>
      <c r="AB1240" s="9">
        <f t="shared" ca="1" si="95"/>
        <v>279</v>
      </c>
      <c r="AC1240" s="9" t="str">
        <f t="shared" ca="1" si="96"/>
        <v>Above 6 Months</v>
      </c>
      <c r="AD1240" s="9" t="str">
        <f t="shared" ca="1" si="97"/>
        <v/>
      </c>
      <c r="AE1240" s="9" t="str">
        <f t="shared" ca="1" si="98"/>
        <v/>
      </c>
      <c r="AF1240" s="61"/>
      <c r="AG1240" s="97" t="s">
        <v>5177</v>
      </c>
      <c r="AH1240" s="97" t="str">
        <f t="shared" ca="1" si="99"/>
        <v>Above 6 Months</v>
      </c>
    </row>
    <row r="1241" spans="1:34" s="24" customFormat="1" ht="23.25" customHeight="1" x14ac:dyDescent="0.25">
      <c r="A1241" s="96">
        <v>1240</v>
      </c>
      <c r="B1241" s="61" t="s">
        <v>2810</v>
      </c>
      <c r="C1241" s="97" t="s">
        <v>186</v>
      </c>
      <c r="D1241" s="61"/>
      <c r="E1241" s="62" t="s">
        <v>65</v>
      </c>
      <c r="F1241" s="73" t="s">
        <v>2811</v>
      </c>
      <c r="G1241" s="63" t="s">
        <v>845</v>
      </c>
      <c r="H1241" s="64">
        <v>46032</v>
      </c>
      <c r="I1241" s="65" t="s">
        <v>221</v>
      </c>
      <c r="J1241" s="65">
        <v>2026</v>
      </c>
      <c r="K1241" s="63" t="s">
        <v>116</v>
      </c>
      <c r="L1241" s="61"/>
      <c r="M1241" s="61" t="s">
        <v>116</v>
      </c>
      <c r="N1241" s="61" t="s">
        <v>116</v>
      </c>
      <c r="O1241" s="61" t="s">
        <v>32</v>
      </c>
      <c r="P1241" s="28"/>
      <c r="Q1241" s="61"/>
      <c r="R1241" s="28"/>
      <c r="S1241" s="96" t="s">
        <v>3196</v>
      </c>
      <c r="T1241" s="61"/>
      <c r="U1241" s="28"/>
      <c r="V1241" s="61"/>
      <c r="W1241" s="104" t="s">
        <v>50</v>
      </c>
      <c r="X1241" s="104" t="s">
        <v>50</v>
      </c>
      <c r="Y1241" s="98"/>
      <c r="Z1241" s="18" t="s">
        <v>2848</v>
      </c>
      <c r="AA1241" s="60" t="s">
        <v>34</v>
      </c>
      <c r="AB1241" s="9">
        <f t="shared" ca="1" si="95"/>
        <v>279</v>
      </c>
      <c r="AC1241" s="9" t="str">
        <f t="shared" ca="1" si="96"/>
        <v>Above 6 Months</v>
      </c>
      <c r="AD1241" s="9" t="str">
        <f t="shared" ca="1" si="97"/>
        <v/>
      </c>
      <c r="AE1241" s="9" t="str">
        <f t="shared" ca="1" si="98"/>
        <v/>
      </c>
      <c r="AF1241" s="61"/>
      <c r="AG1241" s="97" t="s">
        <v>5178</v>
      </c>
      <c r="AH1241" s="97" t="str">
        <f t="shared" ca="1" si="99"/>
        <v>Above 6 Months</v>
      </c>
    </row>
    <row r="1242" spans="1:34" s="24" customFormat="1" ht="23.25" customHeight="1" x14ac:dyDescent="0.25">
      <c r="A1242" s="96">
        <v>1241</v>
      </c>
      <c r="B1242" s="61" t="s">
        <v>2660</v>
      </c>
      <c r="C1242" s="97" t="s">
        <v>183</v>
      </c>
      <c r="D1242" s="61"/>
      <c r="E1242" s="62" t="s">
        <v>74</v>
      </c>
      <c r="F1242" s="73" t="s">
        <v>2821</v>
      </c>
      <c r="G1242" s="63" t="s">
        <v>1377</v>
      </c>
      <c r="H1242" s="64">
        <v>46032</v>
      </c>
      <c r="I1242" s="65" t="s">
        <v>221</v>
      </c>
      <c r="J1242" s="65">
        <v>2026</v>
      </c>
      <c r="K1242" s="63" t="s">
        <v>75</v>
      </c>
      <c r="L1242" s="61"/>
      <c r="M1242" s="61" t="s">
        <v>54</v>
      </c>
      <c r="N1242" s="61" t="s">
        <v>31</v>
      </c>
      <c r="O1242" s="61" t="s">
        <v>32</v>
      </c>
      <c r="P1242" s="28"/>
      <c r="Q1242" s="61"/>
      <c r="R1242" s="28"/>
      <c r="S1242" s="96" t="s">
        <v>7126</v>
      </c>
      <c r="T1242" s="61"/>
      <c r="U1242" s="28"/>
      <c r="V1242" s="61"/>
      <c r="W1242" s="104" t="s">
        <v>141</v>
      </c>
      <c r="X1242" s="104" t="s">
        <v>2923</v>
      </c>
      <c r="Y1242" s="98"/>
      <c r="Z1242" s="18" t="s">
        <v>2847</v>
      </c>
      <c r="AA1242" s="60" t="s">
        <v>34</v>
      </c>
      <c r="AB1242" s="9" t="str">
        <f t="shared" ca="1" si="95"/>
        <v/>
      </c>
      <c r="AC1242" s="9" t="str">
        <f t="shared" si="96"/>
        <v/>
      </c>
      <c r="AD1242" s="9" t="str">
        <f t="shared" ca="1" si="97"/>
        <v/>
      </c>
      <c r="AE1242" s="9" t="str">
        <f t="shared" ca="1" si="98"/>
        <v/>
      </c>
      <c r="AF1242" s="61"/>
      <c r="AG1242" s="97" t="s">
        <v>5179</v>
      </c>
      <c r="AH1242" s="97" t="str">
        <f t="shared" si="99"/>
        <v/>
      </c>
    </row>
    <row r="1243" spans="1:34" s="24" customFormat="1" ht="23.25" customHeight="1" x14ac:dyDescent="0.25">
      <c r="A1243" s="96">
        <v>1242</v>
      </c>
      <c r="B1243" s="61" t="s">
        <v>2810</v>
      </c>
      <c r="C1243" s="97">
        <v>0</v>
      </c>
      <c r="D1243" s="61" t="s">
        <v>2689</v>
      </c>
      <c r="E1243" s="62" t="s">
        <v>68</v>
      </c>
      <c r="F1243" s="73" t="s">
        <v>2825</v>
      </c>
      <c r="G1243" s="63" t="s">
        <v>2852</v>
      </c>
      <c r="H1243" s="64">
        <v>46033</v>
      </c>
      <c r="I1243" s="65" t="s">
        <v>221</v>
      </c>
      <c r="J1243" s="65">
        <v>2026</v>
      </c>
      <c r="K1243" s="63" t="s">
        <v>53</v>
      </c>
      <c r="L1243" s="61"/>
      <c r="M1243" s="61" t="s">
        <v>54</v>
      </c>
      <c r="N1243" s="61" t="s">
        <v>31</v>
      </c>
      <c r="O1243" s="61" t="s">
        <v>45</v>
      </c>
      <c r="P1243" s="28"/>
      <c r="Q1243" s="61"/>
      <c r="R1243" s="28"/>
      <c r="S1243" s="96" t="s">
        <v>3196</v>
      </c>
      <c r="T1243" s="61"/>
      <c r="U1243" s="28"/>
      <c r="V1243" s="61"/>
      <c r="W1243" s="104" t="s">
        <v>172</v>
      </c>
      <c r="X1243" s="104" t="s">
        <v>172</v>
      </c>
      <c r="Y1243" s="98">
        <v>46099</v>
      </c>
      <c r="Z1243" s="18" t="s">
        <v>2853</v>
      </c>
      <c r="AA1243" s="60" t="s">
        <v>34</v>
      </c>
      <c r="AB1243" s="9">
        <f t="shared" ca="1" si="95"/>
        <v>278</v>
      </c>
      <c r="AC1243" s="9" t="str">
        <f t="shared" ca="1" si="96"/>
        <v>Above 6 Months</v>
      </c>
      <c r="AD1243" s="9">
        <f t="shared" ca="1" si="97"/>
        <v>212</v>
      </c>
      <c r="AE1243" s="9" t="str">
        <f t="shared" ca="1" si="98"/>
        <v>Above 6 Months</v>
      </c>
      <c r="AF1243" s="61"/>
      <c r="AG1243" s="97" t="s">
        <v>5180</v>
      </c>
      <c r="AH1243" s="97" t="str">
        <f t="shared" ca="1" si="99"/>
        <v>Above 6 Months</v>
      </c>
    </row>
    <row r="1244" spans="1:34" s="24" customFormat="1" ht="23.25" customHeight="1" x14ac:dyDescent="0.25">
      <c r="A1244" s="96">
        <v>1243</v>
      </c>
      <c r="B1244" s="61" t="s">
        <v>2660</v>
      </c>
      <c r="C1244" s="97">
        <v>0</v>
      </c>
      <c r="D1244" s="61"/>
      <c r="E1244" s="62" t="s">
        <v>28</v>
      </c>
      <c r="F1244" s="73" t="s">
        <v>2825</v>
      </c>
      <c r="G1244" s="63" t="s">
        <v>1016</v>
      </c>
      <c r="H1244" s="64">
        <v>46033</v>
      </c>
      <c r="I1244" s="65" t="s">
        <v>221</v>
      </c>
      <c r="J1244" s="65">
        <v>2026</v>
      </c>
      <c r="K1244" s="63" t="s">
        <v>48</v>
      </c>
      <c r="L1244" s="61"/>
      <c r="M1244" s="61" t="s">
        <v>49</v>
      </c>
      <c r="N1244" s="61" t="s">
        <v>31</v>
      </c>
      <c r="O1244" s="61" t="s">
        <v>32</v>
      </c>
      <c r="P1244" s="28"/>
      <c r="Q1244" s="61"/>
      <c r="R1244" s="28"/>
      <c r="S1244" s="96" t="s">
        <v>3196</v>
      </c>
      <c r="T1244" s="61"/>
      <c r="U1244" s="28"/>
      <c r="V1244" s="61"/>
      <c r="W1244" s="104" t="s">
        <v>112</v>
      </c>
      <c r="X1244" s="104" t="s">
        <v>112</v>
      </c>
      <c r="Y1244" s="98"/>
      <c r="Z1244" s="18" t="s">
        <v>2854</v>
      </c>
      <c r="AA1244" s="60" t="s">
        <v>34</v>
      </c>
      <c r="AB1244" s="9">
        <f t="shared" ca="1" si="95"/>
        <v>278</v>
      </c>
      <c r="AC1244" s="9" t="str">
        <f t="shared" ca="1" si="96"/>
        <v>Above 6 Months</v>
      </c>
      <c r="AD1244" s="9" t="str">
        <f t="shared" ca="1" si="97"/>
        <v/>
      </c>
      <c r="AE1244" s="9" t="str">
        <f t="shared" ca="1" si="98"/>
        <v/>
      </c>
      <c r="AF1244" s="61"/>
      <c r="AG1244" s="97" t="s">
        <v>5181</v>
      </c>
      <c r="AH1244" s="97" t="str">
        <f t="shared" ca="1" si="99"/>
        <v>Above 6 Months</v>
      </c>
    </row>
    <row r="1245" spans="1:34" s="24" customFormat="1" ht="23.25" customHeight="1" x14ac:dyDescent="0.25">
      <c r="A1245" s="96">
        <v>1244</v>
      </c>
      <c r="B1245" s="61" t="s">
        <v>2810</v>
      </c>
      <c r="C1245" s="97">
        <v>0</v>
      </c>
      <c r="D1245" s="61"/>
      <c r="E1245" s="62" t="s">
        <v>68</v>
      </c>
      <c r="F1245" s="73" t="s">
        <v>2833</v>
      </c>
      <c r="G1245" s="63" t="s">
        <v>1354</v>
      </c>
      <c r="H1245" s="64">
        <v>46034</v>
      </c>
      <c r="I1245" s="65" t="s">
        <v>221</v>
      </c>
      <c r="J1245" s="65">
        <v>2026</v>
      </c>
      <c r="K1245" s="63" t="s">
        <v>103</v>
      </c>
      <c r="L1245" s="61"/>
      <c r="M1245" s="61" t="s">
        <v>49</v>
      </c>
      <c r="N1245" s="61" t="s">
        <v>31</v>
      </c>
      <c r="O1245" s="61" t="s">
        <v>32</v>
      </c>
      <c r="P1245" s="28"/>
      <c r="Q1245" s="61"/>
      <c r="R1245" s="28"/>
      <c r="S1245" s="96" t="s">
        <v>3196</v>
      </c>
      <c r="T1245" s="61"/>
      <c r="U1245" s="28"/>
      <c r="V1245" s="61"/>
      <c r="W1245" s="104" t="s">
        <v>172</v>
      </c>
      <c r="X1245" s="104" t="s">
        <v>172</v>
      </c>
      <c r="Y1245" s="98">
        <v>46073</v>
      </c>
      <c r="Z1245" s="18" t="s">
        <v>2856</v>
      </c>
      <c r="AA1245" s="60" t="s">
        <v>34</v>
      </c>
      <c r="AB1245" s="9">
        <f t="shared" ca="1" si="95"/>
        <v>277</v>
      </c>
      <c r="AC1245" s="9" t="str">
        <f t="shared" ca="1" si="96"/>
        <v>Above 6 Months</v>
      </c>
      <c r="AD1245" s="9">
        <f t="shared" ca="1" si="97"/>
        <v>238</v>
      </c>
      <c r="AE1245" s="9" t="str">
        <f t="shared" ca="1" si="98"/>
        <v>Above 6 Months</v>
      </c>
      <c r="AF1245" s="61"/>
      <c r="AG1245" s="97" t="s">
        <v>5182</v>
      </c>
      <c r="AH1245" s="97" t="str">
        <f t="shared" ca="1" si="99"/>
        <v>Above 6 Months</v>
      </c>
    </row>
    <row r="1246" spans="1:34" s="24" customFormat="1" ht="23.25" customHeight="1" x14ac:dyDescent="0.25">
      <c r="A1246" s="96">
        <v>1245</v>
      </c>
      <c r="B1246" s="61" t="s">
        <v>2660</v>
      </c>
      <c r="C1246" s="97" t="s">
        <v>46</v>
      </c>
      <c r="D1246" s="61"/>
      <c r="E1246" s="62" t="s">
        <v>64</v>
      </c>
      <c r="F1246" s="73" t="s">
        <v>2833</v>
      </c>
      <c r="G1246" s="63" t="s">
        <v>2859</v>
      </c>
      <c r="H1246" s="64">
        <v>46034</v>
      </c>
      <c r="I1246" s="65" t="s">
        <v>221</v>
      </c>
      <c r="J1246" s="65">
        <v>2026</v>
      </c>
      <c r="K1246" s="63" t="s">
        <v>115</v>
      </c>
      <c r="L1246" s="61"/>
      <c r="M1246" s="61" t="s">
        <v>154</v>
      </c>
      <c r="N1246" s="61" t="s">
        <v>31</v>
      </c>
      <c r="O1246" s="61" t="s">
        <v>32</v>
      </c>
      <c r="P1246" s="28">
        <v>46091</v>
      </c>
      <c r="Q1246" s="61"/>
      <c r="R1246" s="28"/>
      <c r="S1246" s="96" t="s">
        <v>3196</v>
      </c>
      <c r="T1246" s="61"/>
      <c r="U1246" s="28"/>
      <c r="V1246" s="61"/>
      <c r="W1246" s="104" t="s">
        <v>33</v>
      </c>
      <c r="X1246" s="104" t="s">
        <v>33</v>
      </c>
      <c r="Y1246" s="98">
        <v>46091</v>
      </c>
      <c r="Z1246" s="18" t="s">
        <v>2860</v>
      </c>
      <c r="AA1246" s="60" t="s">
        <v>34</v>
      </c>
      <c r="AB1246" s="9">
        <f t="shared" ca="1" si="95"/>
        <v>277</v>
      </c>
      <c r="AC1246" s="9" t="str">
        <f t="shared" ca="1" si="96"/>
        <v>Above 6 Months</v>
      </c>
      <c r="AD1246" s="9">
        <f t="shared" ca="1" si="97"/>
        <v>220</v>
      </c>
      <c r="AE1246" s="9" t="str">
        <f t="shared" ca="1" si="98"/>
        <v>Above 6 Months</v>
      </c>
      <c r="AF1246" s="61"/>
      <c r="AG1246" s="97" t="s">
        <v>5183</v>
      </c>
      <c r="AH1246" s="97" t="str">
        <f t="shared" si="99"/>
        <v/>
      </c>
    </row>
    <row r="1247" spans="1:34" s="24" customFormat="1" ht="23.25" customHeight="1" x14ac:dyDescent="0.25">
      <c r="A1247" s="96">
        <v>1246</v>
      </c>
      <c r="B1247" s="61" t="s">
        <v>2660</v>
      </c>
      <c r="C1247" s="97" t="s">
        <v>183</v>
      </c>
      <c r="D1247" s="61"/>
      <c r="E1247" s="62" t="s">
        <v>74</v>
      </c>
      <c r="F1247" s="73" t="s">
        <v>2837</v>
      </c>
      <c r="G1247" s="63" t="s">
        <v>2857</v>
      </c>
      <c r="H1247" s="64">
        <v>46034</v>
      </c>
      <c r="I1247" s="65" t="s">
        <v>221</v>
      </c>
      <c r="J1247" s="65">
        <v>2026</v>
      </c>
      <c r="K1247" s="63" t="s">
        <v>39</v>
      </c>
      <c r="L1247" s="61"/>
      <c r="M1247" s="61" t="s">
        <v>39</v>
      </c>
      <c r="N1247" s="61" t="s">
        <v>31</v>
      </c>
      <c r="O1247" s="61" t="s">
        <v>32</v>
      </c>
      <c r="P1247" s="28">
        <v>46071</v>
      </c>
      <c r="Q1247" s="61"/>
      <c r="R1247" s="28"/>
      <c r="S1247" s="96" t="s">
        <v>3196</v>
      </c>
      <c r="T1247" s="61"/>
      <c r="U1247" s="28"/>
      <c r="V1247" s="61"/>
      <c r="W1247" s="104" t="s">
        <v>33</v>
      </c>
      <c r="X1247" s="104" t="s">
        <v>33</v>
      </c>
      <c r="Y1247" s="98">
        <v>46071</v>
      </c>
      <c r="Z1247" s="18" t="s">
        <v>2858</v>
      </c>
      <c r="AA1247" s="60" t="s">
        <v>34</v>
      </c>
      <c r="AB1247" s="9">
        <f t="shared" ca="1" si="95"/>
        <v>277</v>
      </c>
      <c r="AC1247" s="9" t="str">
        <f t="shared" ca="1" si="96"/>
        <v>Above 6 Months</v>
      </c>
      <c r="AD1247" s="9">
        <f t="shared" ca="1" si="97"/>
        <v>240</v>
      </c>
      <c r="AE1247" s="9" t="str">
        <f t="shared" ca="1" si="98"/>
        <v>Above 6 Months</v>
      </c>
      <c r="AF1247" s="61"/>
      <c r="AG1247" s="97" t="s">
        <v>5184</v>
      </c>
      <c r="AH1247" s="97" t="str">
        <f t="shared" si="99"/>
        <v/>
      </c>
    </row>
    <row r="1248" spans="1:34" s="24" customFormat="1" ht="23.25" customHeight="1" x14ac:dyDescent="0.25">
      <c r="A1248" s="96">
        <v>1247</v>
      </c>
      <c r="B1248" s="61" t="s">
        <v>2808</v>
      </c>
      <c r="C1248" s="97" t="s">
        <v>185</v>
      </c>
      <c r="D1248" s="61"/>
      <c r="E1248" s="62" t="s">
        <v>73</v>
      </c>
      <c r="F1248" s="73" t="s">
        <v>2839</v>
      </c>
      <c r="G1248" s="63" t="s">
        <v>2832</v>
      </c>
      <c r="H1248" s="64">
        <v>46037</v>
      </c>
      <c r="I1248" s="65" t="s">
        <v>221</v>
      </c>
      <c r="J1248" s="65">
        <v>2026</v>
      </c>
      <c r="K1248" s="63" t="s">
        <v>39</v>
      </c>
      <c r="L1248" s="61"/>
      <c r="M1248" s="61" t="s">
        <v>39</v>
      </c>
      <c r="N1248" s="61" t="s">
        <v>31</v>
      </c>
      <c r="O1248" s="61" t="s">
        <v>32</v>
      </c>
      <c r="P1248" s="28">
        <v>46152</v>
      </c>
      <c r="Q1248" s="61"/>
      <c r="R1248" s="28"/>
      <c r="S1248" s="96" t="s">
        <v>3196</v>
      </c>
      <c r="T1248" s="61"/>
      <c r="U1248" s="28"/>
      <c r="V1248" s="61"/>
      <c r="W1248" s="104" t="s">
        <v>33</v>
      </c>
      <c r="X1248" s="104" t="s">
        <v>33</v>
      </c>
      <c r="Y1248" s="98">
        <v>46152</v>
      </c>
      <c r="Z1248" s="18" t="s">
        <v>2865</v>
      </c>
      <c r="AA1248" s="60" t="s">
        <v>34</v>
      </c>
      <c r="AB1248" s="9">
        <f t="shared" ca="1" si="95"/>
        <v>274</v>
      </c>
      <c r="AC1248" s="9" t="str">
        <f t="shared" ca="1" si="96"/>
        <v>Above 6 Months</v>
      </c>
      <c r="AD1248" s="9">
        <f t="shared" ca="1" si="97"/>
        <v>159</v>
      </c>
      <c r="AE1248" s="9" t="str">
        <f t="shared" ca="1" si="98"/>
        <v>Above 3 Months</v>
      </c>
      <c r="AF1248" s="61"/>
      <c r="AG1248" s="97" t="s">
        <v>5185</v>
      </c>
      <c r="AH1248" s="97" t="str">
        <f t="shared" si="99"/>
        <v/>
      </c>
    </row>
    <row r="1249" spans="1:34" s="24" customFormat="1" ht="23.25" customHeight="1" x14ac:dyDescent="0.25">
      <c r="A1249" s="96">
        <v>1248</v>
      </c>
      <c r="B1249" s="61" t="s">
        <v>2810</v>
      </c>
      <c r="C1249" s="97" t="s">
        <v>97</v>
      </c>
      <c r="D1249" s="61"/>
      <c r="E1249" s="62" t="s">
        <v>98</v>
      </c>
      <c r="F1249" s="73" t="s">
        <v>2822</v>
      </c>
      <c r="G1249" s="63" t="s">
        <v>2863</v>
      </c>
      <c r="H1249" s="64">
        <v>46037</v>
      </c>
      <c r="I1249" s="65" t="s">
        <v>221</v>
      </c>
      <c r="J1249" s="65">
        <v>2026</v>
      </c>
      <c r="K1249" s="63" t="s">
        <v>39</v>
      </c>
      <c r="L1249" s="61"/>
      <c r="M1249" s="61" t="s">
        <v>39</v>
      </c>
      <c r="N1249" s="61" t="s">
        <v>31</v>
      </c>
      <c r="O1249" s="61" t="s">
        <v>32</v>
      </c>
      <c r="P1249" s="28"/>
      <c r="Q1249" s="61"/>
      <c r="R1249" s="28"/>
      <c r="S1249" s="96" t="s">
        <v>3196</v>
      </c>
      <c r="T1249" s="61"/>
      <c r="U1249" s="28"/>
      <c r="V1249" s="61"/>
      <c r="W1249" s="104" t="s">
        <v>172</v>
      </c>
      <c r="X1249" s="104" t="s">
        <v>172</v>
      </c>
      <c r="Y1249" s="98">
        <v>46251</v>
      </c>
      <c r="Z1249" s="18" t="s">
        <v>2864</v>
      </c>
      <c r="AA1249" s="60" t="s">
        <v>34</v>
      </c>
      <c r="AB1249" s="9">
        <f t="shared" ca="1" si="95"/>
        <v>274</v>
      </c>
      <c r="AC1249" s="9" t="str">
        <f t="shared" ca="1" si="96"/>
        <v>Above 6 Months</v>
      </c>
      <c r="AD1249" s="9">
        <f t="shared" ca="1" si="97"/>
        <v>60</v>
      </c>
      <c r="AE1249" s="9" t="str">
        <f t="shared" ca="1" si="98"/>
        <v>45 to 60 Days</v>
      </c>
      <c r="AF1249" s="61"/>
      <c r="AG1249" s="97" t="s">
        <v>5186</v>
      </c>
      <c r="AH1249" s="97" t="str">
        <f t="shared" ca="1" si="99"/>
        <v>Above 6 Months</v>
      </c>
    </row>
    <row r="1250" spans="1:34" s="24" customFormat="1" ht="23.25" customHeight="1" x14ac:dyDescent="0.25">
      <c r="A1250" s="96">
        <v>1249</v>
      </c>
      <c r="B1250" s="61" t="s">
        <v>2660</v>
      </c>
      <c r="C1250" s="97" t="s">
        <v>46</v>
      </c>
      <c r="D1250" s="61"/>
      <c r="E1250" s="62" t="s">
        <v>109</v>
      </c>
      <c r="F1250" s="73" t="s">
        <v>2825</v>
      </c>
      <c r="G1250" s="63" t="s">
        <v>1315</v>
      </c>
      <c r="H1250" s="64">
        <v>46038</v>
      </c>
      <c r="I1250" s="65" t="s">
        <v>221</v>
      </c>
      <c r="J1250" s="65">
        <v>2026</v>
      </c>
      <c r="K1250" s="63" t="s">
        <v>70</v>
      </c>
      <c r="L1250" s="61"/>
      <c r="M1250" s="61" t="s">
        <v>70</v>
      </c>
      <c r="N1250" s="61" t="s">
        <v>70</v>
      </c>
      <c r="O1250" s="61" t="s">
        <v>32</v>
      </c>
      <c r="P1250" s="28"/>
      <c r="Q1250" s="61"/>
      <c r="R1250" s="28"/>
      <c r="S1250" s="96" t="s">
        <v>3196</v>
      </c>
      <c r="T1250" s="61"/>
      <c r="U1250" s="28"/>
      <c r="V1250" s="61"/>
      <c r="W1250" s="104" t="s">
        <v>177</v>
      </c>
      <c r="X1250" s="104" t="s">
        <v>177</v>
      </c>
      <c r="Y1250" s="98">
        <v>46046</v>
      </c>
      <c r="Z1250" s="18" t="s">
        <v>2867</v>
      </c>
      <c r="AA1250" s="60" t="s">
        <v>34</v>
      </c>
      <c r="AB1250" s="9">
        <f t="shared" ca="1" si="95"/>
        <v>273</v>
      </c>
      <c r="AC1250" s="9" t="str">
        <f t="shared" ca="1" si="96"/>
        <v>Above 6 Months</v>
      </c>
      <c r="AD1250" s="9">
        <f t="shared" ca="1" si="97"/>
        <v>265</v>
      </c>
      <c r="AE1250" s="9" t="str">
        <f t="shared" ca="1" si="98"/>
        <v>Above 6 Months</v>
      </c>
      <c r="AF1250" s="61"/>
      <c r="AG1250" s="97" t="s">
        <v>5187</v>
      </c>
      <c r="AH1250" s="97" t="str">
        <f t="shared" ca="1" si="99"/>
        <v>Above 6 Months</v>
      </c>
    </row>
    <row r="1251" spans="1:34" s="24" customFormat="1" ht="23.25" customHeight="1" x14ac:dyDescent="0.25">
      <c r="A1251" s="96">
        <v>1250</v>
      </c>
      <c r="B1251" s="61" t="s">
        <v>2660</v>
      </c>
      <c r="C1251" s="97" t="s">
        <v>37</v>
      </c>
      <c r="D1251" s="61"/>
      <c r="E1251" s="62" t="s">
        <v>90</v>
      </c>
      <c r="F1251" s="73" t="s">
        <v>2849</v>
      </c>
      <c r="G1251" s="63" t="s">
        <v>980</v>
      </c>
      <c r="H1251" s="64">
        <v>46039</v>
      </c>
      <c r="I1251" s="65" t="s">
        <v>221</v>
      </c>
      <c r="J1251" s="65">
        <v>2026</v>
      </c>
      <c r="K1251" s="63" t="s">
        <v>77</v>
      </c>
      <c r="L1251" s="61"/>
      <c r="M1251" s="61" t="s">
        <v>72</v>
      </c>
      <c r="N1251" s="61" t="s">
        <v>31</v>
      </c>
      <c r="O1251" s="61" t="s">
        <v>32</v>
      </c>
      <c r="P1251" s="28">
        <v>46054</v>
      </c>
      <c r="Q1251" s="61"/>
      <c r="R1251" s="28"/>
      <c r="S1251" s="96" t="s">
        <v>3196</v>
      </c>
      <c r="T1251" s="61"/>
      <c r="U1251" s="28"/>
      <c r="V1251" s="61"/>
      <c r="W1251" s="104" t="s">
        <v>33</v>
      </c>
      <c r="X1251" s="104" t="s">
        <v>33</v>
      </c>
      <c r="Y1251" s="98">
        <v>46054</v>
      </c>
      <c r="Z1251" s="18" t="s">
        <v>2869</v>
      </c>
      <c r="AA1251" s="60" t="s">
        <v>34</v>
      </c>
      <c r="AB1251" s="9">
        <f t="shared" ca="1" si="95"/>
        <v>272</v>
      </c>
      <c r="AC1251" s="9" t="str">
        <f t="shared" ca="1" si="96"/>
        <v>Above 6 Months</v>
      </c>
      <c r="AD1251" s="9">
        <f t="shared" ca="1" si="97"/>
        <v>257</v>
      </c>
      <c r="AE1251" s="9" t="str">
        <f t="shared" ca="1" si="98"/>
        <v>Above 6 Months</v>
      </c>
      <c r="AF1251" s="61"/>
      <c r="AG1251" s="97" t="s">
        <v>5188</v>
      </c>
      <c r="AH1251" s="97" t="str">
        <f t="shared" si="99"/>
        <v/>
      </c>
    </row>
    <row r="1252" spans="1:34" s="24" customFormat="1" ht="23.25" customHeight="1" x14ac:dyDescent="0.25">
      <c r="A1252" s="96">
        <v>1251</v>
      </c>
      <c r="B1252" s="61" t="s">
        <v>2808</v>
      </c>
      <c r="C1252" s="97" t="s">
        <v>2661</v>
      </c>
      <c r="D1252" s="61"/>
      <c r="E1252" s="62" t="s">
        <v>110</v>
      </c>
      <c r="F1252" s="73" t="s">
        <v>2843</v>
      </c>
      <c r="G1252" s="63" t="s">
        <v>980</v>
      </c>
      <c r="H1252" s="64">
        <v>46039</v>
      </c>
      <c r="I1252" s="65" t="s">
        <v>221</v>
      </c>
      <c r="J1252" s="65">
        <v>2026</v>
      </c>
      <c r="K1252" s="63" t="s">
        <v>77</v>
      </c>
      <c r="L1252" s="61"/>
      <c r="M1252" s="61" t="s">
        <v>72</v>
      </c>
      <c r="N1252" s="61" t="s">
        <v>31</v>
      </c>
      <c r="O1252" s="61" t="s">
        <v>32</v>
      </c>
      <c r="P1252" s="28"/>
      <c r="Q1252" s="61"/>
      <c r="R1252" s="28"/>
      <c r="S1252" s="96" t="s">
        <v>7126</v>
      </c>
      <c r="T1252" s="61"/>
      <c r="U1252" s="28"/>
      <c r="V1252" s="61"/>
      <c r="W1252" s="104" t="s">
        <v>33</v>
      </c>
      <c r="X1252" s="104" t="s">
        <v>2923</v>
      </c>
      <c r="Y1252" s="98"/>
      <c r="Z1252" s="18" t="s">
        <v>2868</v>
      </c>
      <c r="AA1252" s="60" t="s">
        <v>34</v>
      </c>
      <c r="AB1252" s="9" t="str">
        <f t="shared" ca="1" si="95"/>
        <v/>
      </c>
      <c r="AC1252" s="9" t="str">
        <f t="shared" si="96"/>
        <v/>
      </c>
      <c r="AD1252" s="9" t="str">
        <f t="shared" ca="1" si="97"/>
        <v/>
      </c>
      <c r="AE1252" s="9" t="str">
        <f t="shared" ca="1" si="98"/>
        <v/>
      </c>
      <c r="AF1252" s="61"/>
      <c r="AG1252" s="97" t="s">
        <v>5189</v>
      </c>
      <c r="AH1252" s="97" t="str">
        <f t="shared" si="99"/>
        <v/>
      </c>
    </row>
    <row r="1253" spans="1:34" s="24" customFormat="1" ht="23.25" customHeight="1" x14ac:dyDescent="0.25">
      <c r="A1253" s="96">
        <v>1252</v>
      </c>
      <c r="B1253" s="61" t="s">
        <v>2660</v>
      </c>
      <c r="C1253" s="97" t="s">
        <v>183</v>
      </c>
      <c r="D1253" s="61"/>
      <c r="E1253" s="62" t="s">
        <v>74</v>
      </c>
      <c r="F1253" s="73" t="s">
        <v>2843</v>
      </c>
      <c r="G1253" s="63" t="s">
        <v>1354</v>
      </c>
      <c r="H1253" s="64">
        <v>46039</v>
      </c>
      <c r="I1253" s="65" t="s">
        <v>221</v>
      </c>
      <c r="J1253" s="65">
        <v>2026</v>
      </c>
      <c r="K1253" s="63" t="s">
        <v>103</v>
      </c>
      <c r="L1253" s="61"/>
      <c r="M1253" s="61" t="s">
        <v>49</v>
      </c>
      <c r="N1253" s="61" t="s">
        <v>31</v>
      </c>
      <c r="O1253" s="61" t="s">
        <v>32</v>
      </c>
      <c r="P1253" s="28">
        <v>46149</v>
      </c>
      <c r="Q1253" s="61"/>
      <c r="R1253" s="28"/>
      <c r="S1253" s="96" t="s">
        <v>3196</v>
      </c>
      <c r="T1253" s="61"/>
      <c r="U1253" s="28"/>
      <c r="V1253" s="61"/>
      <c r="W1253" s="104" t="s">
        <v>33</v>
      </c>
      <c r="X1253" s="104" t="s">
        <v>33</v>
      </c>
      <c r="Y1253" s="98">
        <v>46149</v>
      </c>
      <c r="Z1253" s="18" t="s">
        <v>2870</v>
      </c>
      <c r="AA1253" s="60" t="s">
        <v>34</v>
      </c>
      <c r="AB1253" s="9">
        <f t="shared" ca="1" si="95"/>
        <v>272</v>
      </c>
      <c r="AC1253" s="9" t="str">
        <f t="shared" ca="1" si="96"/>
        <v>Above 6 Months</v>
      </c>
      <c r="AD1253" s="9">
        <f t="shared" ca="1" si="97"/>
        <v>162</v>
      </c>
      <c r="AE1253" s="9" t="str">
        <f t="shared" ca="1" si="98"/>
        <v>Above 3 Months</v>
      </c>
      <c r="AF1253" s="61"/>
      <c r="AG1253" s="97" t="s">
        <v>5190</v>
      </c>
      <c r="AH1253" s="97" t="str">
        <f t="shared" si="99"/>
        <v/>
      </c>
    </row>
    <row r="1254" spans="1:34" s="24" customFormat="1" ht="23.25" customHeight="1" x14ac:dyDescent="0.25">
      <c r="A1254" s="96">
        <v>1253</v>
      </c>
      <c r="B1254" s="61" t="s">
        <v>2660</v>
      </c>
      <c r="C1254" s="97" t="s">
        <v>183</v>
      </c>
      <c r="D1254" s="61"/>
      <c r="E1254" s="62" t="s">
        <v>74</v>
      </c>
      <c r="F1254" s="73" t="s">
        <v>2839</v>
      </c>
      <c r="G1254" s="63" t="s">
        <v>1027</v>
      </c>
      <c r="H1254" s="64">
        <v>46039</v>
      </c>
      <c r="I1254" s="65" t="s">
        <v>221</v>
      </c>
      <c r="J1254" s="65">
        <v>2026</v>
      </c>
      <c r="K1254" s="63" t="s">
        <v>48</v>
      </c>
      <c r="L1254" s="61"/>
      <c r="M1254" s="61" t="s">
        <v>49</v>
      </c>
      <c r="N1254" s="61" t="s">
        <v>31</v>
      </c>
      <c r="O1254" s="61" t="s">
        <v>32</v>
      </c>
      <c r="P1254" s="28"/>
      <c r="Q1254" s="61"/>
      <c r="R1254" s="28"/>
      <c r="S1254" s="96" t="s">
        <v>3196</v>
      </c>
      <c r="T1254" s="61"/>
      <c r="U1254" s="28"/>
      <c r="V1254" s="61"/>
      <c r="W1254" s="104" t="s">
        <v>112</v>
      </c>
      <c r="X1254" s="104" t="s">
        <v>112</v>
      </c>
      <c r="Y1254" s="98"/>
      <c r="Z1254" s="18" t="s">
        <v>2871</v>
      </c>
      <c r="AA1254" s="60" t="s">
        <v>34</v>
      </c>
      <c r="AB1254" s="9">
        <f t="shared" ca="1" si="95"/>
        <v>272</v>
      </c>
      <c r="AC1254" s="9" t="str">
        <f t="shared" ca="1" si="96"/>
        <v>Above 6 Months</v>
      </c>
      <c r="AD1254" s="9" t="str">
        <f t="shared" ca="1" si="97"/>
        <v/>
      </c>
      <c r="AE1254" s="9" t="str">
        <f t="shared" ca="1" si="98"/>
        <v/>
      </c>
      <c r="AF1254" s="61"/>
      <c r="AG1254" s="97" t="s">
        <v>5191</v>
      </c>
      <c r="AH1254" s="97" t="str">
        <f t="shared" ca="1" si="99"/>
        <v>Above 6 Months</v>
      </c>
    </row>
    <row r="1255" spans="1:34" s="24" customFormat="1" ht="23.25" customHeight="1" x14ac:dyDescent="0.25">
      <c r="A1255" s="96">
        <v>1254</v>
      </c>
      <c r="B1255" s="61" t="s">
        <v>2808</v>
      </c>
      <c r="C1255" s="97" t="s">
        <v>41</v>
      </c>
      <c r="D1255" s="61"/>
      <c r="E1255" s="62" t="s">
        <v>79</v>
      </c>
      <c r="F1255" s="73" t="s">
        <v>2816</v>
      </c>
      <c r="G1255" s="63" t="s">
        <v>2872</v>
      </c>
      <c r="H1255" s="64">
        <v>46040</v>
      </c>
      <c r="I1255" s="65" t="s">
        <v>221</v>
      </c>
      <c r="J1255" s="65">
        <v>2026</v>
      </c>
      <c r="K1255" s="63" t="s">
        <v>75</v>
      </c>
      <c r="L1255" s="61"/>
      <c r="M1255" s="61" t="s">
        <v>54</v>
      </c>
      <c r="N1255" s="61" t="s">
        <v>31</v>
      </c>
      <c r="O1255" s="61" t="s">
        <v>32</v>
      </c>
      <c r="P1255" s="28"/>
      <c r="Q1255" s="61"/>
      <c r="R1255" s="28"/>
      <c r="S1255" s="96" t="s">
        <v>3196</v>
      </c>
      <c r="T1255" s="61"/>
      <c r="U1255" s="28"/>
      <c r="V1255" s="61"/>
      <c r="W1255" s="104" t="s">
        <v>50</v>
      </c>
      <c r="X1255" s="104" t="s">
        <v>50</v>
      </c>
      <c r="Y1255" s="98"/>
      <c r="Z1255" s="18" t="s">
        <v>2873</v>
      </c>
      <c r="AA1255" s="60" t="s">
        <v>34</v>
      </c>
      <c r="AB1255" s="9">
        <f t="shared" ca="1" si="95"/>
        <v>271</v>
      </c>
      <c r="AC1255" s="9" t="str">
        <f t="shared" ca="1" si="96"/>
        <v>Above 6 Months</v>
      </c>
      <c r="AD1255" s="9" t="str">
        <f t="shared" ca="1" si="97"/>
        <v/>
      </c>
      <c r="AE1255" s="9" t="str">
        <f t="shared" ca="1" si="98"/>
        <v/>
      </c>
      <c r="AF1255" s="61"/>
      <c r="AG1255" s="97" t="s">
        <v>5192</v>
      </c>
      <c r="AH1255" s="97" t="str">
        <f t="shared" ca="1" si="99"/>
        <v>Above 6 Months</v>
      </c>
    </row>
    <row r="1256" spans="1:34" s="24" customFormat="1" ht="23.25" customHeight="1" x14ac:dyDescent="0.25">
      <c r="A1256" s="96">
        <v>1255</v>
      </c>
      <c r="B1256" s="61" t="s">
        <v>2660</v>
      </c>
      <c r="C1256" s="97">
        <v>0</v>
      </c>
      <c r="D1256" s="61"/>
      <c r="E1256" s="62" t="s">
        <v>28</v>
      </c>
      <c r="F1256" s="73" t="s">
        <v>2843</v>
      </c>
      <c r="G1256" s="63" t="s">
        <v>1644</v>
      </c>
      <c r="H1256" s="64">
        <v>46040</v>
      </c>
      <c r="I1256" s="65" t="s">
        <v>221</v>
      </c>
      <c r="J1256" s="65">
        <v>2026</v>
      </c>
      <c r="K1256" s="63" t="s">
        <v>94</v>
      </c>
      <c r="L1256" s="61"/>
      <c r="M1256" s="61" t="s">
        <v>94</v>
      </c>
      <c r="N1256" s="61" t="s">
        <v>31</v>
      </c>
      <c r="O1256" s="61" t="s">
        <v>32</v>
      </c>
      <c r="P1256" s="28"/>
      <c r="Q1256" s="61"/>
      <c r="R1256" s="28"/>
      <c r="S1256" s="96" t="s">
        <v>3196</v>
      </c>
      <c r="T1256" s="61"/>
      <c r="U1256" s="28"/>
      <c r="V1256" s="61"/>
      <c r="W1256" s="104" t="s">
        <v>128</v>
      </c>
      <c r="X1256" s="104" t="s">
        <v>112</v>
      </c>
      <c r="Y1256" s="98"/>
      <c r="Z1256" s="18" t="s">
        <v>2874</v>
      </c>
      <c r="AA1256" s="60" t="s">
        <v>34</v>
      </c>
      <c r="AB1256" s="9">
        <f t="shared" ca="1" si="95"/>
        <v>271</v>
      </c>
      <c r="AC1256" s="9" t="str">
        <f t="shared" ca="1" si="96"/>
        <v>Above 6 Months</v>
      </c>
      <c r="AD1256" s="9" t="str">
        <f t="shared" ca="1" si="97"/>
        <v/>
      </c>
      <c r="AE1256" s="9" t="str">
        <f t="shared" ca="1" si="98"/>
        <v/>
      </c>
      <c r="AF1256" s="61"/>
      <c r="AG1256" s="97" t="s">
        <v>5193</v>
      </c>
      <c r="AH1256" s="97" t="str">
        <f t="shared" ca="1" si="99"/>
        <v>Above 6 Months</v>
      </c>
    </row>
    <row r="1257" spans="1:34" s="24" customFormat="1" ht="23.25" customHeight="1" x14ac:dyDescent="0.25">
      <c r="A1257" s="96">
        <v>1256</v>
      </c>
      <c r="B1257" s="61" t="s">
        <v>2810</v>
      </c>
      <c r="C1257" s="97" t="s">
        <v>97</v>
      </c>
      <c r="D1257" s="61"/>
      <c r="E1257" s="62" t="s">
        <v>98</v>
      </c>
      <c r="F1257" s="73" t="s">
        <v>2825</v>
      </c>
      <c r="G1257" s="63" t="s">
        <v>1474</v>
      </c>
      <c r="H1257" s="64">
        <v>46040</v>
      </c>
      <c r="I1257" s="65" t="s">
        <v>221</v>
      </c>
      <c r="J1257" s="65">
        <v>2026</v>
      </c>
      <c r="K1257" s="63" t="s">
        <v>103</v>
      </c>
      <c r="L1257" s="61"/>
      <c r="M1257" s="61" t="s">
        <v>49</v>
      </c>
      <c r="N1257" s="61" t="s">
        <v>31</v>
      </c>
      <c r="O1257" s="61" t="s">
        <v>32</v>
      </c>
      <c r="P1257" s="28"/>
      <c r="Q1257" s="61"/>
      <c r="R1257" s="28"/>
      <c r="S1257" s="96" t="s">
        <v>3196</v>
      </c>
      <c r="T1257" s="61"/>
      <c r="U1257" s="28"/>
      <c r="V1257" s="61"/>
      <c r="W1257" s="104" t="s">
        <v>33</v>
      </c>
      <c r="X1257" s="104" t="s">
        <v>33</v>
      </c>
      <c r="Y1257" s="98">
        <v>46230</v>
      </c>
      <c r="Z1257" s="18" t="s">
        <v>2875</v>
      </c>
      <c r="AA1257" s="60" t="s">
        <v>34</v>
      </c>
      <c r="AB1257" s="9">
        <f t="shared" ca="1" si="95"/>
        <v>271</v>
      </c>
      <c r="AC1257" s="9" t="str">
        <f t="shared" ca="1" si="96"/>
        <v>Above 6 Months</v>
      </c>
      <c r="AD1257" s="9">
        <f t="shared" ca="1" si="97"/>
        <v>81</v>
      </c>
      <c r="AE1257" s="9" t="str">
        <f t="shared" ca="1" si="98"/>
        <v>Above 60 Days</v>
      </c>
      <c r="AF1257" s="61"/>
      <c r="AG1257" s="97" t="s">
        <v>5194</v>
      </c>
      <c r="AH1257" s="97" t="str">
        <f t="shared" si="99"/>
        <v/>
      </c>
    </row>
    <row r="1258" spans="1:34" s="24" customFormat="1" ht="23.25" customHeight="1" x14ac:dyDescent="0.25">
      <c r="A1258" s="96">
        <v>1257</v>
      </c>
      <c r="B1258" s="61" t="s">
        <v>2660</v>
      </c>
      <c r="C1258" s="97" t="s">
        <v>46</v>
      </c>
      <c r="D1258" s="61"/>
      <c r="E1258" s="62" t="s">
        <v>64</v>
      </c>
      <c r="F1258" s="73" t="s">
        <v>2839</v>
      </c>
      <c r="G1258" s="63" t="s">
        <v>1377</v>
      </c>
      <c r="H1258" s="64">
        <v>46041</v>
      </c>
      <c r="I1258" s="65" t="s">
        <v>221</v>
      </c>
      <c r="J1258" s="65">
        <v>2026</v>
      </c>
      <c r="K1258" s="63" t="s">
        <v>75</v>
      </c>
      <c r="L1258" s="61"/>
      <c r="M1258" s="61" t="s">
        <v>54</v>
      </c>
      <c r="N1258" s="61" t="s">
        <v>31</v>
      </c>
      <c r="O1258" s="61" t="s">
        <v>32</v>
      </c>
      <c r="P1258" s="28">
        <v>46052</v>
      </c>
      <c r="Q1258" s="61"/>
      <c r="R1258" s="28"/>
      <c r="S1258" s="96" t="s">
        <v>7126</v>
      </c>
      <c r="T1258" s="61"/>
      <c r="U1258" s="28"/>
      <c r="V1258" s="61"/>
      <c r="W1258" s="104" t="s">
        <v>33</v>
      </c>
      <c r="X1258" s="104" t="s">
        <v>2923</v>
      </c>
      <c r="Y1258" s="98"/>
      <c r="Z1258" s="18" t="s">
        <v>2877</v>
      </c>
      <c r="AA1258" s="60" t="s">
        <v>34</v>
      </c>
      <c r="AB1258" s="9" t="str">
        <f t="shared" ca="1" si="95"/>
        <v/>
      </c>
      <c r="AC1258" s="9" t="str">
        <f t="shared" si="96"/>
        <v/>
      </c>
      <c r="AD1258" s="9" t="str">
        <f t="shared" ca="1" si="97"/>
        <v/>
      </c>
      <c r="AE1258" s="9" t="str">
        <f t="shared" ca="1" si="98"/>
        <v/>
      </c>
      <c r="AF1258" s="61"/>
      <c r="AG1258" s="97" t="s">
        <v>5195</v>
      </c>
      <c r="AH1258" s="97" t="str">
        <f t="shared" si="99"/>
        <v/>
      </c>
    </row>
    <row r="1259" spans="1:34" s="24" customFormat="1" ht="23.25" customHeight="1" x14ac:dyDescent="0.25">
      <c r="A1259" s="96">
        <v>1258</v>
      </c>
      <c r="B1259" s="61" t="s">
        <v>2660</v>
      </c>
      <c r="C1259" s="97" t="s">
        <v>46</v>
      </c>
      <c r="D1259" s="61"/>
      <c r="E1259" s="62" t="s">
        <v>64</v>
      </c>
      <c r="F1259" s="73" t="s">
        <v>2837</v>
      </c>
      <c r="G1259" s="63" t="s">
        <v>1411</v>
      </c>
      <c r="H1259" s="64">
        <v>46041</v>
      </c>
      <c r="I1259" s="65" t="s">
        <v>221</v>
      </c>
      <c r="J1259" s="65">
        <v>2026</v>
      </c>
      <c r="K1259" s="63" t="s">
        <v>75</v>
      </c>
      <c r="L1259" s="61"/>
      <c r="M1259" s="61" t="s">
        <v>54</v>
      </c>
      <c r="N1259" s="61" t="s">
        <v>31</v>
      </c>
      <c r="O1259" s="61" t="s">
        <v>32</v>
      </c>
      <c r="P1259" s="28">
        <v>46052</v>
      </c>
      <c r="Q1259" s="61"/>
      <c r="R1259" s="28"/>
      <c r="S1259" s="96" t="s">
        <v>7126</v>
      </c>
      <c r="T1259" s="61"/>
      <c r="U1259" s="28"/>
      <c r="V1259" s="61"/>
      <c r="W1259" s="104" t="s">
        <v>33</v>
      </c>
      <c r="X1259" s="104" t="s">
        <v>2923</v>
      </c>
      <c r="Y1259" s="98"/>
      <c r="Z1259" s="18" t="s">
        <v>2878</v>
      </c>
      <c r="AA1259" s="60" t="s">
        <v>34</v>
      </c>
      <c r="AB1259" s="9" t="str">
        <f t="shared" ca="1" si="95"/>
        <v/>
      </c>
      <c r="AC1259" s="9" t="str">
        <f t="shared" si="96"/>
        <v/>
      </c>
      <c r="AD1259" s="9" t="str">
        <f t="shared" ca="1" si="97"/>
        <v/>
      </c>
      <c r="AE1259" s="9" t="str">
        <f t="shared" ca="1" si="98"/>
        <v/>
      </c>
      <c r="AF1259" s="61"/>
      <c r="AG1259" s="97" t="s">
        <v>5196</v>
      </c>
      <c r="AH1259" s="97" t="str">
        <f t="shared" si="99"/>
        <v/>
      </c>
    </row>
    <row r="1260" spans="1:34" s="24" customFormat="1" ht="23.25" customHeight="1" x14ac:dyDescent="0.25">
      <c r="A1260" s="96">
        <v>1259</v>
      </c>
      <c r="B1260" s="61" t="s">
        <v>2660</v>
      </c>
      <c r="C1260" s="97">
        <v>0</v>
      </c>
      <c r="D1260" s="61"/>
      <c r="E1260" s="62" t="s">
        <v>28</v>
      </c>
      <c r="F1260" s="73" t="s">
        <v>2845</v>
      </c>
      <c r="G1260" s="63" t="s">
        <v>1634</v>
      </c>
      <c r="H1260" s="64">
        <v>46041</v>
      </c>
      <c r="I1260" s="65" t="s">
        <v>221</v>
      </c>
      <c r="J1260" s="65">
        <v>2026</v>
      </c>
      <c r="K1260" s="63" t="s">
        <v>94</v>
      </c>
      <c r="L1260" s="61"/>
      <c r="M1260" s="61" t="s">
        <v>94</v>
      </c>
      <c r="N1260" s="61" t="s">
        <v>31</v>
      </c>
      <c r="O1260" s="61" t="s">
        <v>32</v>
      </c>
      <c r="P1260" s="28"/>
      <c r="Q1260" s="61"/>
      <c r="R1260" s="28"/>
      <c r="S1260" s="96" t="s">
        <v>3196</v>
      </c>
      <c r="T1260" s="61"/>
      <c r="U1260" s="28"/>
      <c r="V1260" s="61"/>
      <c r="W1260" s="104" t="s">
        <v>128</v>
      </c>
      <c r="X1260" s="104" t="s">
        <v>112</v>
      </c>
      <c r="Y1260" s="98"/>
      <c r="Z1260" s="18" t="s">
        <v>2879</v>
      </c>
      <c r="AA1260" s="60" t="s">
        <v>34</v>
      </c>
      <c r="AB1260" s="9">
        <f t="shared" ca="1" si="95"/>
        <v>270</v>
      </c>
      <c r="AC1260" s="9" t="str">
        <f t="shared" ca="1" si="96"/>
        <v>Above 6 Months</v>
      </c>
      <c r="AD1260" s="9" t="str">
        <f t="shared" ca="1" si="97"/>
        <v/>
      </c>
      <c r="AE1260" s="9" t="str">
        <f t="shared" ca="1" si="98"/>
        <v/>
      </c>
      <c r="AF1260" s="61"/>
      <c r="AG1260" s="97" t="s">
        <v>5197</v>
      </c>
      <c r="AH1260" s="97" t="str">
        <f t="shared" ca="1" si="99"/>
        <v>Above 6 Months</v>
      </c>
    </row>
    <row r="1261" spans="1:34" s="24" customFormat="1" ht="23.25" customHeight="1" x14ac:dyDescent="0.25">
      <c r="A1261" s="96">
        <v>1260</v>
      </c>
      <c r="B1261" s="61" t="s">
        <v>2808</v>
      </c>
      <c r="C1261" s="97" t="s">
        <v>2661</v>
      </c>
      <c r="D1261" s="61"/>
      <c r="E1261" s="62" t="s">
        <v>89</v>
      </c>
      <c r="F1261" s="73" t="s">
        <v>2862</v>
      </c>
      <c r="G1261" s="63" t="s">
        <v>2880</v>
      </c>
      <c r="H1261" s="64">
        <v>46042</v>
      </c>
      <c r="I1261" s="65" t="s">
        <v>221</v>
      </c>
      <c r="J1261" s="65">
        <v>2026</v>
      </c>
      <c r="K1261" s="63" t="s">
        <v>75</v>
      </c>
      <c r="L1261" s="61"/>
      <c r="M1261" s="61" t="s">
        <v>54</v>
      </c>
      <c r="N1261" s="61" t="s">
        <v>31</v>
      </c>
      <c r="O1261" s="61" t="s">
        <v>32</v>
      </c>
      <c r="P1261" s="28">
        <v>46049</v>
      </c>
      <c r="Q1261" s="61" t="s">
        <v>191</v>
      </c>
      <c r="R1261" s="28"/>
      <c r="S1261" s="96" t="s">
        <v>3196</v>
      </c>
      <c r="T1261" s="61"/>
      <c r="U1261" s="28"/>
      <c r="V1261" s="61"/>
      <c r="W1261" s="104" t="s">
        <v>2664</v>
      </c>
      <c r="X1261" s="104" t="s">
        <v>2664</v>
      </c>
      <c r="Y1261" s="98">
        <v>46049</v>
      </c>
      <c r="Z1261" s="18" t="s">
        <v>2881</v>
      </c>
      <c r="AA1261" s="60" t="s">
        <v>34</v>
      </c>
      <c r="AB1261" s="9">
        <f t="shared" ca="1" si="95"/>
        <v>269</v>
      </c>
      <c r="AC1261" s="9" t="str">
        <f t="shared" ca="1" si="96"/>
        <v>Above 6 Months</v>
      </c>
      <c r="AD1261" s="9">
        <f t="shared" ca="1" si="97"/>
        <v>262</v>
      </c>
      <c r="AE1261" s="9" t="str">
        <f t="shared" ca="1" si="98"/>
        <v>Above 6 Months</v>
      </c>
      <c r="AF1261" s="61"/>
      <c r="AG1261" s="97" t="s">
        <v>5198</v>
      </c>
      <c r="AH1261" s="97" t="str">
        <f t="shared" ca="1" si="99"/>
        <v>Above 6 Months</v>
      </c>
    </row>
    <row r="1262" spans="1:34" s="24" customFormat="1" ht="23.25" customHeight="1" x14ac:dyDescent="0.25">
      <c r="A1262" s="96">
        <v>1261</v>
      </c>
      <c r="B1262" s="61" t="s">
        <v>2660</v>
      </c>
      <c r="C1262" s="97" t="s">
        <v>37</v>
      </c>
      <c r="D1262" s="61"/>
      <c r="E1262" s="62" t="s">
        <v>104</v>
      </c>
      <c r="F1262" s="73" t="s">
        <v>2821</v>
      </c>
      <c r="G1262" s="63" t="s">
        <v>227</v>
      </c>
      <c r="H1262" s="64">
        <v>46042</v>
      </c>
      <c r="I1262" s="65" t="s">
        <v>221</v>
      </c>
      <c r="J1262" s="65">
        <v>2026</v>
      </c>
      <c r="K1262" s="63" t="s">
        <v>59</v>
      </c>
      <c r="L1262" s="61" t="s">
        <v>228</v>
      </c>
      <c r="M1262" s="61" t="s">
        <v>59</v>
      </c>
      <c r="N1262" s="61" t="s">
        <v>60</v>
      </c>
      <c r="O1262" s="61" t="s">
        <v>32</v>
      </c>
      <c r="P1262" s="28"/>
      <c r="Q1262" s="61"/>
      <c r="R1262" s="28"/>
      <c r="S1262" s="96" t="s">
        <v>7125</v>
      </c>
      <c r="T1262" s="61"/>
      <c r="U1262" s="28"/>
      <c r="V1262" s="61"/>
      <c r="W1262" s="104" t="s">
        <v>142</v>
      </c>
      <c r="X1262" s="104" t="s">
        <v>2923</v>
      </c>
      <c r="Y1262" s="98"/>
      <c r="Z1262" s="18" t="s">
        <v>2882</v>
      </c>
      <c r="AA1262" s="60" t="s">
        <v>34</v>
      </c>
      <c r="AB1262" s="9" t="str">
        <f t="shared" ca="1" si="95"/>
        <v/>
      </c>
      <c r="AC1262" s="9" t="str">
        <f t="shared" si="96"/>
        <v/>
      </c>
      <c r="AD1262" s="9" t="str">
        <f t="shared" ca="1" si="97"/>
        <v/>
      </c>
      <c r="AE1262" s="9" t="str">
        <f t="shared" ca="1" si="98"/>
        <v/>
      </c>
      <c r="AF1262" s="61"/>
      <c r="AG1262" s="97" t="s">
        <v>5199</v>
      </c>
      <c r="AH1262" s="97" t="str">
        <f t="shared" si="99"/>
        <v/>
      </c>
    </row>
    <row r="1263" spans="1:34" s="24" customFormat="1" ht="23.25" customHeight="1" x14ac:dyDescent="0.25">
      <c r="A1263" s="96">
        <v>1262</v>
      </c>
      <c r="B1263" s="61" t="s">
        <v>2660</v>
      </c>
      <c r="C1263" s="97" t="s">
        <v>46</v>
      </c>
      <c r="D1263" s="61"/>
      <c r="E1263" s="62" t="s">
        <v>64</v>
      </c>
      <c r="F1263" s="73" t="s">
        <v>2843</v>
      </c>
      <c r="G1263" s="63" t="s">
        <v>2883</v>
      </c>
      <c r="H1263" s="64">
        <v>46042</v>
      </c>
      <c r="I1263" s="65" t="s">
        <v>221</v>
      </c>
      <c r="J1263" s="65">
        <v>2026</v>
      </c>
      <c r="K1263" s="63" t="s">
        <v>75</v>
      </c>
      <c r="L1263" s="61"/>
      <c r="M1263" s="61" t="s">
        <v>54</v>
      </c>
      <c r="N1263" s="61" t="s">
        <v>31</v>
      </c>
      <c r="O1263" s="61" t="s">
        <v>32</v>
      </c>
      <c r="P1263" s="28">
        <v>46054</v>
      </c>
      <c r="Q1263" s="61"/>
      <c r="R1263" s="28"/>
      <c r="S1263" s="96" t="s">
        <v>3196</v>
      </c>
      <c r="T1263" s="61"/>
      <c r="U1263" s="28"/>
      <c r="V1263" s="61"/>
      <c r="W1263" s="104" t="s">
        <v>33</v>
      </c>
      <c r="X1263" s="104" t="s">
        <v>33</v>
      </c>
      <c r="Y1263" s="98">
        <v>46054</v>
      </c>
      <c r="Z1263" s="18" t="s">
        <v>2884</v>
      </c>
      <c r="AA1263" s="60" t="s">
        <v>34</v>
      </c>
      <c r="AB1263" s="9">
        <f t="shared" ca="1" si="95"/>
        <v>269</v>
      </c>
      <c r="AC1263" s="9" t="str">
        <f t="shared" ca="1" si="96"/>
        <v>Above 6 Months</v>
      </c>
      <c r="AD1263" s="9">
        <f t="shared" ca="1" si="97"/>
        <v>257</v>
      </c>
      <c r="AE1263" s="9" t="str">
        <f t="shared" ca="1" si="98"/>
        <v>Above 6 Months</v>
      </c>
      <c r="AF1263" s="61"/>
      <c r="AG1263" s="97" t="s">
        <v>5200</v>
      </c>
      <c r="AH1263" s="97" t="str">
        <f t="shared" si="99"/>
        <v/>
      </c>
    </row>
    <row r="1264" spans="1:34" s="24" customFormat="1" ht="23.25" customHeight="1" x14ac:dyDescent="0.25">
      <c r="A1264" s="96">
        <v>1263</v>
      </c>
      <c r="B1264" s="61" t="s">
        <v>2660</v>
      </c>
      <c r="C1264" s="97" t="s">
        <v>183</v>
      </c>
      <c r="D1264" s="61"/>
      <c r="E1264" s="62" t="s">
        <v>69</v>
      </c>
      <c r="F1264" s="73" t="s">
        <v>2833</v>
      </c>
      <c r="G1264" s="63" t="s">
        <v>2886</v>
      </c>
      <c r="H1264" s="64">
        <v>46043</v>
      </c>
      <c r="I1264" s="65" t="s">
        <v>221</v>
      </c>
      <c r="J1264" s="65">
        <v>2026</v>
      </c>
      <c r="K1264" s="63" t="s">
        <v>75</v>
      </c>
      <c r="L1264" s="61"/>
      <c r="M1264" s="61" t="s">
        <v>54</v>
      </c>
      <c r="N1264" s="61" t="s">
        <v>31</v>
      </c>
      <c r="O1264" s="61" t="s">
        <v>32</v>
      </c>
      <c r="P1264" s="28">
        <v>46093</v>
      </c>
      <c r="Q1264" s="61"/>
      <c r="R1264" s="28"/>
      <c r="S1264" s="96" t="s">
        <v>3196</v>
      </c>
      <c r="T1264" s="61"/>
      <c r="U1264" s="28"/>
      <c r="V1264" s="61"/>
      <c r="W1264" s="104" t="s">
        <v>33</v>
      </c>
      <c r="X1264" s="104" t="s">
        <v>33</v>
      </c>
      <c r="Y1264" s="98">
        <v>46093</v>
      </c>
      <c r="Z1264" s="18" t="s">
        <v>2887</v>
      </c>
      <c r="AA1264" s="60" t="s">
        <v>34</v>
      </c>
      <c r="AB1264" s="9">
        <f t="shared" ca="1" si="95"/>
        <v>268</v>
      </c>
      <c r="AC1264" s="9" t="str">
        <f t="shared" ca="1" si="96"/>
        <v>Above 6 Months</v>
      </c>
      <c r="AD1264" s="9">
        <f t="shared" ca="1" si="97"/>
        <v>218</v>
      </c>
      <c r="AE1264" s="9" t="str">
        <f t="shared" ca="1" si="98"/>
        <v>Above 6 Months</v>
      </c>
      <c r="AF1264" s="61"/>
      <c r="AG1264" s="97" t="s">
        <v>5201</v>
      </c>
      <c r="AH1264" s="97" t="str">
        <f t="shared" si="99"/>
        <v/>
      </c>
    </row>
    <row r="1265" spans="1:34" s="24" customFormat="1" ht="23.25" customHeight="1" x14ac:dyDescent="0.25">
      <c r="A1265" s="96">
        <v>1264</v>
      </c>
      <c r="B1265" s="61" t="e">
        <v>#N/A</v>
      </c>
      <c r="C1265" s="97" t="e">
        <v>#N/A</v>
      </c>
      <c r="D1265" s="61"/>
      <c r="E1265" s="62" t="s">
        <v>125</v>
      </c>
      <c r="F1265" s="73" t="s">
        <v>2837</v>
      </c>
      <c r="G1265" s="63" t="s">
        <v>2891</v>
      </c>
      <c r="H1265" s="64">
        <v>46044</v>
      </c>
      <c r="I1265" s="65" t="s">
        <v>221</v>
      </c>
      <c r="J1265" s="65">
        <v>2026</v>
      </c>
      <c r="K1265" s="63" t="s">
        <v>80</v>
      </c>
      <c r="L1265" s="61"/>
      <c r="M1265" s="61" t="s">
        <v>154</v>
      </c>
      <c r="N1265" s="61" t="s">
        <v>31</v>
      </c>
      <c r="O1265" s="61" t="s">
        <v>32</v>
      </c>
      <c r="P1265" s="28">
        <v>46120</v>
      </c>
      <c r="Q1265" s="61"/>
      <c r="R1265" s="28"/>
      <c r="S1265" s="96" t="s">
        <v>3196</v>
      </c>
      <c r="T1265" s="61"/>
      <c r="U1265" s="28"/>
      <c r="V1265" s="61"/>
      <c r="W1265" s="104" t="s">
        <v>33</v>
      </c>
      <c r="X1265" s="104" t="s">
        <v>33</v>
      </c>
      <c r="Y1265" s="98">
        <v>46120</v>
      </c>
      <c r="Z1265" s="18" t="s">
        <v>2892</v>
      </c>
      <c r="AA1265" s="60" t="s">
        <v>34</v>
      </c>
      <c r="AB1265" s="9">
        <f t="shared" ca="1" si="95"/>
        <v>267</v>
      </c>
      <c r="AC1265" s="9" t="str">
        <f t="shared" ca="1" si="96"/>
        <v>Above 6 Months</v>
      </c>
      <c r="AD1265" s="9">
        <f t="shared" ca="1" si="97"/>
        <v>191</v>
      </c>
      <c r="AE1265" s="9" t="str">
        <f t="shared" ca="1" si="98"/>
        <v>Above 6 Months</v>
      </c>
      <c r="AF1265" s="61"/>
      <c r="AG1265" s="97" t="s">
        <v>5202</v>
      </c>
      <c r="AH1265" s="97" t="str">
        <f t="shared" si="99"/>
        <v/>
      </c>
    </row>
    <row r="1266" spans="1:34" s="24" customFormat="1" ht="23.25" customHeight="1" x14ac:dyDescent="0.25">
      <c r="A1266" s="96">
        <v>1265</v>
      </c>
      <c r="B1266" s="61" t="s">
        <v>2808</v>
      </c>
      <c r="C1266" s="97" t="s">
        <v>57</v>
      </c>
      <c r="D1266" s="61"/>
      <c r="E1266" s="62" t="s">
        <v>105</v>
      </c>
      <c r="F1266" s="73" t="s">
        <v>2849</v>
      </c>
      <c r="G1266" s="63" t="s">
        <v>2888</v>
      </c>
      <c r="H1266" s="64">
        <v>46044</v>
      </c>
      <c r="I1266" s="65" t="s">
        <v>221</v>
      </c>
      <c r="J1266" s="65">
        <v>2026</v>
      </c>
      <c r="K1266" s="63" t="s">
        <v>94</v>
      </c>
      <c r="L1266" s="61"/>
      <c r="M1266" s="61" t="s">
        <v>94</v>
      </c>
      <c r="N1266" s="61" t="s">
        <v>31</v>
      </c>
      <c r="O1266" s="61" t="s">
        <v>32</v>
      </c>
      <c r="P1266" s="28"/>
      <c r="Q1266" s="61"/>
      <c r="R1266" s="28"/>
      <c r="S1266" s="96" t="s">
        <v>3196</v>
      </c>
      <c r="T1266" s="61"/>
      <c r="U1266" s="28"/>
      <c r="V1266" s="61"/>
      <c r="W1266" s="104" t="s">
        <v>50</v>
      </c>
      <c r="X1266" s="104" t="s">
        <v>112</v>
      </c>
      <c r="Y1266" s="98"/>
      <c r="Z1266" s="18" t="s">
        <v>2889</v>
      </c>
      <c r="AA1266" s="60" t="s">
        <v>34</v>
      </c>
      <c r="AB1266" s="9">
        <f t="shared" ca="1" si="95"/>
        <v>267</v>
      </c>
      <c r="AC1266" s="9" t="str">
        <f t="shared" ca="1" si="96"/>
        <v>Above 6 Months</v>
      </c>
      <c r="AD1266" s="9" t="str">
        <f t="shared" ca="1" si="97"/>
        <v/>
      </c>
      <c r="AE1266" s="9" t="str">
        <f t="shared" ca="1" si="98"/>
        <v/>
      </c>
      <c r="AF1266" s="61"/>
      <c r="AG1266" s="97" t="s">
        <v>5203</v>
      </c>
      <c r="AH1266" s="97" t="str">
        <f t="shared" ca="1" si="99"/>
        <v>Above 6 Months</v>
      </c>
    </row>
    <row r="1267" spans="1:34" s="24" customFormat="1" ht="23.25" customHeight="1" x14ac:dyDescent="0.25">
      <c r="A1267" s="96">
        <v>1266</v>
      </c>
      <c r="B1267" s="61" t="s">
        <v>2660</v>
      </c>
      <c r="C1267" s="97" t="s">
        <v>37</v>
      </c>
      <c r="D1267" s="61"/>
      <c r="E1267" s="62" t="s">
        <v>90</v>
      </c>
      <c r="F1267" s="73" t="s">
        <v>2893</v>
      </c>
      <c r="G1267" s="63" t="s">
        <v>1340</v>
      </c>
      <c r="H1267" s="64">
        <v>46045</v>
      </c>
      <c r="I1267" s="65" t="s">
        <v>221</v>
      </c>
      <c r="J1267" s="65">
        <v>2026</v>
      </c>
      <c r="K1267" s="63" t="s">
        <v>53</v>
      </c>
      <c r="L1267" s="61"/>
      <c r="M1267" s="61" t="s">
        <v>54</v>
      </c>
      <c r="N1267" s="61" t="s">
        <v>31</v>
      </c>
      <c r="O1267" s="61" t="s">
        <v>32</v>
      </c>
      <c r="P1267" s="28">
        <v>46099</v>
      </c>
      <c r="Q1267" s="61"/>
      <c r="R1267" s="28"/>
      <c r="S1267" s="96" t="s">
        <v>3196</v>
      </c>
      <c r="T1267" s="61"/>
      <c r="U1267" s="28"/>
      <c r="V1267" s="61"/>
      <c r="W1267" s="104" t="s">
        <v>33</v>
      </c>
      <c r="X1267" s="104" t="s">
        <v>33</v>
      </c>
      <c r="Y1267" s="98">
        <v>46099</v>
      </c>
      <c r="Z1267" s="18" t="s">
        <v>2894</v>
      </c>
      <c r="AA1267" s="60" t="s">
        <v>34</v>
      </c>
      <c r="AB1267" s="9">
        <f t="shared" ca="1" si="95"/>
        <v>266</v>
      </c>
      <c r="AC1267" s="9" t="str">
        <f t="shared" ca="1" si="96"/>
        <v>Above 6 Months</v>
      </c>
      <c r="AD1267" s="9">
        <f t="shared" ca="1" si="97"/>
        <v>212</v>
      </c>
      <c r="AE1267" s="9" t="str">
        <f t="shared" ca="1" si="98"/>
        <v>Above 6 Months</v>
      </c>
      <c r="AF1267" s="61"/>
      <c r="AG1267" s="97" t="s">
        <v>5204</v>
      </c>
      <c r="AH1267" s="97" t="str">
        <f t="shared" si="99"/>
        <v/>
      </c>
    </row>
    <row r="1268" spans="1:34" s="24" customFormat="1" ht="23.25" customHeight="1" x14ac:dyDescent="0.25">
      <c r="A1268" s="96">
        <v>1267</v>
      </c>
      <c r="B1268" s="61" t="s">
        <v>2808</v>
      </c>
      <c r="C1268" s="97" t="s">
        <v>185</v>
      </c>
      <c r="D1268" s="61"/>
      <c r="E1268" s="62" t="s">
        <v>55</v>
      </c>
      <c r="F1268" s="73" t="s">
        <v>2821</v>
      </c>
      <c r="G1268" s="63" t="s">
        <v>2002</v>
      </c>
      <c r="H1268" s="64">
        <v>46047</v>
      </c>
      <c r="I1268" s="65" t="s">
        <v>221</v>
      </c>
      <c r="J1268" s="65">
        <v>2026</v>
      </c>
      <c r="K1268" s="63" t="s">
        <v>39</v>
      </c>
      <c r="L1268" s="61"/>
      <c r="M1268" s="61" t="s">
        <v>39</v>
      </c>
      <c r="N1268" s="61" t="s">
        <v>31</v>
      </c>
      <c r="O1268" s="61" t="s">
        <v>32</v>
      </c>
      <c r="P1268" s="28"/>
      <c r="Q1268" s="61"/>
      <c r="R1268" s="28"/>
      <c r="S1268" s="96" t="s">
        <v>7126</v>
      </c>
      <c r="T1268" s="61"/>
      <c r="U1268" s="28"/>
      <c r="V1268" s="61"/>
      <c r="W1268" s="104" t="s">
        <v>33</v>
      </c>
      <c r="X1268" s="104" t="s">
        <v>2923</v>
      </c>
      <c r="Y1268" s="98"/>
      <c r="Z1268" s="18" t="s">
        <v>2898</v>
      </c>
      <c r="AA1268" s="60" t="s">
        <v>34</v>
      </c>
      <c r="AB1268" s="9" t="str">
        <f t="shared" ca="1" si="95"/>
        <v/>
      </c>
      <c r="AC1268" s="9" t="str">
        <f t="shared" si="96"/>
        <v/>
      </c>
      <c r="AD1268" s="9" t="str">
        <f t="shared" ca="1" si="97"/>
        <v/>
      </c>
      <c r="AE1268" s="9" t="str">
        <f t="shared" ca="1" si="98"/>
        <v/>
      </c>
      <c r="AF1268" s="61"/>
      <c r="AG1268" s="97" t="s">
        <v>5205</v>
      </c>
      <c r="AH1268" s="97" t="str">
        <f t="shared" si="99"/>
        <v/>
      </c>
    </row>
    <row r="1269" spans="1:34" s="24" customFormat="1" ht="23.25" customHeight="1" x14ac:dyDescent="0.25">
      <c r="A1269" s="96">
        <v>1268</v>
      </c>
      <c r="B1269" s="61" t="s">
        <v>2808</v>
      </c>
      <c r="C1269" s="97" t="s">
        <v>185</v>
      </c>
      <c r="D1269" s="61"/>
      <c r="E1269" s="62" t="s">
        <v>55</v>
      </c>
      <c r="F1269" s="73" t="s">
        <v>2825</v>
      </c>
      <c r="G1269" s="63" t="s">
        <v>2899</v>
      </c>
      <c r="H1269" s="64">
        <v>46047</v>
      </c>
      <c r="I1269" s="65" t="s">
        <v>221</v>
      </c>
      <c r="J1269" s="65">
        <v>2026</v>
      </c>
      <c r="K1269" s="63" t="s">
        <v>39</v>
      </c>
      <c r="L1269" s="61"/>
      <c r="M1269" s="61" t="s">
        <v>39</v>
      </c>
      <c r="N1269" s="61" t="s">
        <v>31</v>
      </c>
      <c r="O1269" s="61" t="s">
        <v>32</v>
      </c>
      <c r="P1269" s="28"/>
      <c r="Q1269" s="61"/>
      <c r="R1269" s="28"/>
      <c r="S1269" s="96" t="s">
        <v>7126</v>
      </c>
      <c r="T1269" s="61"/>
      <c r="U1269" s="28"/>
      <c r="V1269" s="61"/>
      <c r="W1269" s="104" t="s">
        <v>33</v>
      </c>
      <c r="X1269" s="104" t="s">
        <v>2923</v>
      </c>
      <c r="Y1269" s="98"/>
      <c r="Z1269" s="18" t="s">
        <v>2900</v>
      </c>
      <c r="AA1269" s="60" t="s">
        <v>34</v>
      </c>
      <c r="AB1269" s="9" t="str">
        <f t="shared" ca="1" si="95"/>
        <v/>
      </c>
      <c r="AC1269" s="9" t="str">
        <f t="shared" si="96"/>
        <v/>
      </c>
      <c r="AD1269" s="9" t="str">
        <f t="shared" ca="1" si="97"/>
        <v/>
      </c>
      <c r="AE1269" s="9" t="str">
        <f t="shared" ca="1" si="98"/>
        <v/>
      </c>
      <c r="AF1269" s="61"/>
      <c r="AG1269" s="97" t="s">
        <v>5206</v>
      </c>
      <c r="AH1269" s="97" t="str">
        <f t="shared" si="99"/>
        <v/>
      </c>
    </row>
    <row r="1270" spans="1:34" s="24" customFormat="1" ht="23.25" customHeight="1" x14ac:dyDescent="0.25">
      <c r="A1270" s="96">
        <v>1269</v>
      </c>
      <c r="B1270" s="61" t="s">
        <v>2808</v>
      </c>
      <c r="C1270" s="97" t="s">
        <v>57</v>
      </c>
      <c r="D1270" s="61"/>
      <c r="E1270" s="62" t="s">
        <v>105</v>
      </c>
      <c r="F1270" s="73" t="s">
        <v>2861</v>
      </c>
      <c r="G1270" s="63" t="s">
        <v>980</v>
      </c>
      <c r="H1270" s="64">
        <v>46047</v>
      </c>
      <c r="I1270" s="65" t="s">
        <v>221</v>
      </c>
      <c r="J1270" s="65">
        <v>2026</v>
      </c>
      <c r="K1270" s="63" t="s">
        <v>77</v>
      </c>
      <c r="L1270" s="61"/>
      <c r="M1270" s="61" t="s">
        <v>72</v>
      </c>
      <c r="N1270" s="61" t="s">
        <v>31</v>
      </c>
      <c r="O1270" s="61" t="s">
        <v>32</v>
      </c>
      <c r="P1270" s="28">
        <v>46106</v>
      </c>
      <c r="Q1270" s="61"/>
      <c r="R1270" s="28"/>
      <c r="S1270" s="96" t="s">
        <v>3196</v>
      </c>
      <c r="T1270" s="61"/>
      <c r="U1270" s="28"/>
      <c r="V1270" s="61"/>
      <c r="W1270" s="104" t="s">
        <v>33</v>
      </c>
      <c r="X1270" s="104" t="s">
        <v>33</v>
      </c>
      <c r="Y1270" s="98">
        <v>46106</v>
      </c>
      <c r="Z1270" s="18" t="s">
        <v>2896</v>
      </c>
      <c r="AA1270" s="60" t="s">
        <v>34</v>
      </c>
      <c r="AB1270" s="9">
        <f t="shared" ca="1" si="95"/>
        <v>264</v>
      </c>
      <c r="AC1270" s="9" t="str">
        <f t="shared" ca="1" si="96"/>
        <v>Above 6 Months</v>
      </c>
      <c r="AD1270" s="9">
        <f t="shared" ca="1" si="97"/>
        <v>205</v>
      </c>
      <c r="AE1270" s="9" t="str">
        <f t="shared" ca="1" si="98"/>
        <v>Above 6 Months</v>
      </c>
      <c r="AF1270" s="61"/>
      <c r="AG1270" s="97" t="s">
        <v>5207</v>
      </c>
      <c r="AH1270" s="97" t="str">
        <f t="shared" si="99"/>
        <v/>
      </c>
    </row>
    <row r="1271" spans="1:34" s="24" customFormat="1" ht="23.25" customHeight="1" x14ac:dyDescent="0.25">
      <c r="A1271" s="96">
        <v>1270</v>
      </c>
      <c r="B1271" s="61" t="s">
        <v>2660</v>
      </c>
      <c r="C1271" s="97">
        <v>0</v>
      </c>
      <c r="D1271" s="61"/>
      <c r="E1271" s="62" t="s">
        <v>28</v>
      </c>
      <c r="F1271" s="73" t="s">
        <v>2849</v>
      </c>
      <c r="G1271" s="63" t="s">
        <v>1315</v>
      </c>
      <c r="H1271" s="64">
        <v>46047</v>
      </c>
      <c r="I1271" s="65" t="s">
        <v>221</v>
      </c>
      <c r="J1271" s="65">
        <v>2026</v>
      </c>
      <c r="K1271" s="63" t="s">
        <v>70</v>
      </c>
      <c r="L1271" s="61"/>
      <c r="M1271" s="61" t="s">
        <v>70</v>
      </c>
      <c r="N1271" s="61" t="s">
        <v>70</v>
      </c>
      <c r="O1271" s="61" t="s">
        <v>32</v>
      </c>
      <c r="P1271" s="28"/>
      <c r="Q1271" s="61"/>
      <c r="R1271" s="28"/>
      <c r="S1271" s="96" t="s">
        <v>7125</v>
      </c>
      <c r="T1271" s="61"/>
      <c r="U1271" s="28"/>
      <c r="V1271" s="61"/>
      <c r="W1271" s="104" t="s">
        <v>137</v>
      </c>
      <c r="X1271" s="104" t="s">
        <v>2923</v>
      </c>
      <c r="Y1271" s="98"/>
      <c r="Z1271" s="18" t="s">
        <v>2897</v>
      </c>
      <c r="AA1271" s="60" t="s">
        <v>34</v>
      </c>
      <c r="AB1271" s="9" t="str">
        <f t="shared" ca="1" si="95"/>
        <v/>
      </c>
      <c r="AC1271" s="9" t="str">
        <f t="shared" si="96"/>
        <v/>
      </c>
      <c r="AD1271" s="9" t="str">
        <f t="shared" ca="1" si="97"/>
        <v/>
      </c>
      <c r="AE1271" s="9" t="str">
        <f t="shared" ca="1" si="98"/>
        <v/>
      </c>
      <c r="AF1271" s="61"/>
      <c r="AG1271" s="97" t="s">
        <v>5208</v>
      </c>
      <c r="AH1271" s="97" t="str">
        <f t="shared" si="99"/>
        <v/>
      </c>
    </row>
    <row r="1272" spans="1:34" s="24" customFormat="1" ht="23.25" customHeight="1" x14ac:dyDescent="0.25">
      <c r="A1272" s="96">
        <v>1271</v>
      </c>
      <c r="B1272" s="61" t="s">
        <v>2808</v>
      </c>
      <c r="C1272" s="97" t="s">
        <v>2661</v>
      </c>
      <c r="D1272" s="61"/>
      <c r="E1272" s="62" t="s">
        <v>89</v>
      </c>
      <c r="F1272" s="73" t="s">
        <v>2893</v>
      </c>
      <c r="G1272" s="63" t="s">
        <v>1027</v>
      </c>
      <c r="H1272" s="64">
        <v>46051</v>
      </c>
      <c r="I1272" s="65" t="s">
        <v>221</v>
      </c>
      <c r="J1272" s="65">
        <v>2026</v>
      </c>
      <c r="K1272" s="63" t="s">
        <v>48</v>
      </c>
      <c r="L1272" s="61"/>
      <c r="M1272" s="61" t="s">
        <v>49</v>
      </c>
      <c r="N1272" s="61" t="s">
        <v>31</v>
      </c>
      <c r="O1272" s="61" t="s">
        <v>32</v>
      </c>
      <c r="P1272" s="28"/>
      <c r="Q1272" s="61"/>
      <c r="R1272" s="28"/>
      <c r="S1272" s="96" t="s">
        <v>3196</v>
      </c>
      <c r="T1272" s="61"/>
      <c r="U1272" s="28"/>
      <c r="V1272" s="61"/>
      <c r="W1272" s="104" t="s">
        <v>141</v>
      </c>
      <c r="X1272" s="104" t="s">
        <v>141</v>
      </c>
      <c r="Y1272" s="98"/>
      <c r="Z1272" s="18" t="s">
        <v>2902</v>
      </c>
      <c r="AA1272" s="60" t="s">
        <v>34</v>
      </c>
      <c r="AB1272" s="9">
        <f t="shared" ca="1" si="95"/>
        <v>260</v>
      </c>
      <c r="AC1272" s="9" t="str">
        <f t="shared" ca="1" si="96"/>
        <v>Above 6 Months</v>
      </c>
      <c r="AD1272" s="9" t="str">
        <f t="shared" ca="1" si="97"/>
        <v/>
      </c>
      <c r="AE1272" s="9" t="str">
        <f t="shared" ca="1" si="98"/>
        <v/>
      </c>
      <c r="AF1272" s="61"/>
      <c r="AG1272" s="97" t="s">
        <v>5209</v>
      </c>
      <c r="AH1272" s="97" t="str">
        <f t="shared" ca="1" si="99"/>
        <v>Above 6 Months</v>
      </c>
    </row>
    <row r="1273" spans="1:34" s="24" customFormat="1" ht="23.25" customHeight="1" x14ac:dyDescent="0.25">
      <c r="A1273" s="96">
        <v>1272</v>
      </c>
      <c r="B1273" s="61" t="s">
        <v>2808</v>
      </c>
      <c r="C1273" s="97" t="s">
        <v>2661</v>
      </c>
      <c r="D1273" s="61"/>
      <c r="E1273" s="62" t="s">
        <v>89</v>
      </c>
      <c r="F1273" s="73" t="s">
        <v>2895</v>
      </c>
      <c r="G1273" s="63" t="s">
        <v>1027</v>
      </c>
      <c r="H1273" s="64">
        <v>46051</v>
      </c>
      <c r="I1273" s="65" t="s">
        <v>221</v>
      </c>
      <c r="J1273" s="65">
        <v>2026</v>
      </c>
      <c r="K1273" s="63" t="s">
        <v>48</v>
      </c>
      <c r="L1273" s="61"/>
      <c r="M1273" s="61" t="s">
        <v>49</v>
      </c>
      <c r="N1273" s="61" t="s">
        <v>31</v>
      </c>
      <c r="O1273" s="61" t="s">
        <v>32</v>
      </c>
      <c r="P1273" s="28"/>
      <c r="Q1273" s="61"/>
      <c r="R1273" s="28"/>
      <c r="S1273" s="96" t="s">
        <v>3196</v>
      </c>
      <c r="T1273" s="61"/>
      <c r="U1273" s="28"/>
      <c r="V1273" s="61"/>
      <c r="W1273" s="104" t="s">
        <v>141</v>
      </c>
      <c r="X1273" s="104" t="s">
        <v>141</v>
      </c>
      <c r="Y1273" s="98"/>
      <c r="Z1273" s="18" t="s">
        <v>2903</v>
      </c>
      <c r="AA1273" s="60" t="s">
        <v>34</v>
      </c>
      <c r="AB1273" s="9">
        <f t="shared" ca="1" si="95"/>
        <v>260</v>
      </c>
      <c r="AC1273" s="9" t="str">
        <f t="shared" ca="1" si="96"/>
        <v>Above 6 Months</v>
      </c>
      <c r="AD1273" s="9" t="str">
        <f t="shared" ca="1" si="97"/>
        <v/>
      </c>
      <c r="AE1273" s="9" t="str">
        <f t="shared" ca="1" si="98"/>
        <v/>
      </c>
      <c r="AF1273" s="61"/>
      <c r="AG1273" s="97" t="s">
        <v>5210</v>
      </c>
      <c r="AH1273" s="97" t="str">
        <f t="shared" ca="1" si="99"/>
        <v>Above 6 Months</v>
      </c>
    </row>
    <row r="1274" spans="1:34" s="24" customFormat="1" ht="23.25" customHeight="1" x14ac:dyDescent="0.25">
      <c r="A1274" s="96">
        <v>1273</v>
      </c>
      <c r="B1274" s="61" t="s">
        <v>2660</v>
      </c>
      <c r="C1274" s="97" t="s">
        <v>46</v>
      </c>
      <c r="D1274" s="61"/>
      <c r="E1274" s="62" t="s">
        <v>47</v>
      </c>
      <c r="F1274" s="73" t="s">
        <v>2849</v>
      </c>
      <c r="G1274" s="63" t="s">
        <v>845</v>
      </c>
      <c r="H1274" s="64">
        <v>46052</v>
      </c>
      <c r="I1274" s="65" t="s">
        <v>221</v>
      </c>
      <c r="J1274" s="65">
        <v>2026</v>
      </c>
      <c r="K1274" s="63" t="s">
        <v>116</v>
      </c>
      <c r="L1274" s="61"/>
      <c r="M1274" s="61" t="s">
        <v>116</v>
      </c>
      <c r="N1274" s="61" t="s">
        <v>116</v>
      </c>
      <c r="O1274" s="61" t="s">
        <v>32</v>
      </c>
      <c r="P1274" s="28"/>
      <c r="Q1274" s="61"/>
      <c r="R1274" s="28"/>
      <c r="S1274" s="96" t="s">
        <v>3196</v>
      </c>
      <c r="T1274" s="61"/>
      <c r="U1274" s="28"/>
      <c r="V1274" s="61"/>
      <c r="W1274" s="104" t="s">
        <v>50</v>
      </c>
      <c r="X1274" s="104" t="s">
        <v>50</v>
      </c>
      <c r="Y1274" s="98"/>
      <c r="Z1274" s="18" t="s">
        <v>2904</v>
      </c>
      <c r="AA1274" s="60" t="s">
        <v>34</v>
      </c>
      <c r="AB1274" s="9">
        <f t="shared" ca="1" si="95"/>
        <v>259</v>
      </c>
      <c r="AC1274" s="9" t="str">
        <f t="shared" ca="1" si="96"/>
        <v>Above 6 Months</v>
      </c>
      <c r="AD1274" s="9" t="str">
        <f t="shared" ca="1" si="97"/>
        <v/>
      </c>
      <c r="AE1274" s="9" t="str">
        <f t="shared" ca="1" si="98"/>
        <v/>
      </c>
      <c r="AF1274" s="61"/>
      <c r="AG1274" s="97" t="s">
        <v>5211</v>
      </c>
      <c r="AH1274" s="97" t="str">
        <f t="shared" ca="1" si="99"/>
        <v>Above 6 Months</v>
      </c>
    </row>
    <row r="1275" spans="1:34" s="24" customFormat="1" ht="23.25" customHeight="1" x14ac:dyDescent="0.25">
      <c r="A1275" s="96">
        <v>1274</v>
      </c>
      <c r="B1275" s="61" t="s">
        <v>2660</v>
      </c>
      <c r="C1275" s="97" t="s">
        <v>37</v>
      </c>
      <c r="D1275" s="61"/>
      <c r="E1275" s="62" t="s">
        <v>38</v>
      </c>
      <c r="F1275" s="73" t="s">
        <v>2895</v>
      </c>
      <c r="G1275" s="63" t="s">
        <v>1027</v>
      </c>
      <c r="H1275" s="64">
        <v>46052</v>
      </c>
      <c r="I1275" s="65" t="s">
        <v>221</v>
      </c>
      <c r="J1275" s="65">
        <v>2026</v>
      </c>
      <c r="K1275" s="63" t="s">
        <v>48</v>
      </c>
      <c r="L1275" s="61"/>
      <c r="M1275" s="61" t="s">
        <v>49</v>
      </c>
      <c r="N1275" s="61" t="s">
        <v>31</v>
      </c>
      <c r="O1275" s="61" t="s">
        <v>32</v>
      </c>
      <c r="P1275" s="28">
        <v>46076</v>
      </c>
      <c r="Q1275" s="61"/>
      <c r="R1275" s="28"/>
      <c r="S1275" s="96" t="s">
        <v>3196</v>
      </c>
      <c r="T1275" s="61"/>
      <c r="U1275" s="28"/>
      <c r="V1275" s="61"/>
      <c r="W1275" s="104" t="s">
        <v>33</v>
      </c>
      <c r="X1275" s="104" t="s">
        <v>33</v>
      </c>
      <c r="Y1275" s="98">
        <v>46076</v>
      </c>
      <c r="Z1275" s="18" t="s">
        <v>2907</v>
      </c>
      <c r="AA1275" s="60" t="s">
        <v>34</v>
      </c>
      <c r="AB1275" s="9">
        <f t="shared" ca="1" si="95"/>
        <v>259</v>
      </c>
      <c r="AC1275" s="9" t="str">
        <f t="shared" ca="1" si="96"/>
        <v>Above 6 Months</v>
      </c>
      <c r="AD1275" s="9">
        <f t="shared" ca="1" si="97"/>
        <v>235</v>
      </c>
      <c r="AE1275" s="9" t="str">
        <f t="shared" ca="1" si="98"/>
        <v>Above 6 Months</v>
      </c>
      <c r="AF1275" s="61"/>
      <c r="AG1275" s="97" t="s">
        <v>5212</v>
      </c>
      <c r="AH1275" s="97" t="str">
        <f t="shared" si="99"/>
        <v/>
      </c>
    </row>
    <row r="1276" spans="1:34" s="24" customFormat="1" ht="23.25" customHeight="1" x14ac:dyDescent="0.25">
      <c r="A1276" s="96">
        <v>1275</v>
      </c>
      <c r="B1276" s="61" t="s">
        <v>2810</v>
      </c>
      <c r="C1276" s="97" t="s">
        <v>62</v>
      </c>
      <c r="D1276" s="61"/>
      <c r="E1276" s="62" t="s">
        <v>106</v>
      </c>
      <c r="F1276" s="73" t="s">
        <v>2822</v>
      </c>
      <c r="G1276" s="63" t="s">
        <v>1027</v>
      </c>
      <c r="H1276" s="64">
        <v>46052</v>
      </c>
      <c r="I1276" s="65" t="s">
        <v>221</v>
      </c>
      <c r="J1276" s="65">
        <v>2026</v>
      </c>
      <c r="K1276" s="63" t="s">
        <v>48</v>
      </c>
      <c r="L1276" s="61"/>
      <c r="M1276" s="61" t="s">
        <v>49</v>
      </c>
      <c r="N1276" s="61" t="s">
        <v>31</v>
      </c>
      <c r="O1276" s="61" t="s">
        <v>32</v>
      </c>
      <c r="P1276" s="28"/>
      <c r="Q1276" s="61"/>
      <c r="R1276" s="28"/>
      <c r="S1276" s="96" t="s">
        <v>3196</v>
      </c>
      <c r="T1276" s="61"/>
      <c r="U1276" s="28"/>
      <c r="V1276" s="61"/>
      <c r="W1276" s="104" t="s">
        <v>112</v>
      </c>
      <c r="X1276" s="104" t="s">
        <v>112</v>
      </c>
      <c r="Y1276" s="98"/>
      <c r="Z1276" s="18" t="s">
        <v>2905</v>
      </c>
      <c r="AA1276" s="60" t="s">
        <v>34</v>
      </c>
      <c r="AB1276" s="9">
        <f t="shared" ca="1" si="95"/>
        <v>259</v>
      </c>
      <c r="AC1276" s="9" t="str">
        <f t="shared" ca="1" si="96"/>
        <v>Above 6 Months</v>
      </c>
      <c r="AD1276" s="9" t="str">
        <f t="shared" ca="1" si="97"/>
        <v/>
      </c>
      <c r="AE1276" s="9" t="str">
        <f t="shared" ca="1" si="98"/>
        <v/>
      </c>
      <c r="AF1276" s="61"/>
      <c r="AG1276" s="97" t="s">
        <v>5213</v>
      </c>
      <c r="AH1276" s="97" t="str">
        <f t="shared" ca="1" si="99"/>
        <v>Above 6 Months</v>
      </c>
    </row>
    <row r="1277" spans="1:34" s="24" customFormat="1" ht="23.25" customHeight="1" x14ac:dyDescent="0.25">
      <c r="A1277" s="96">
        <v>1276</v>
      </c>
      <c r="B1277" s="61" t="s">
        <v>2660</v>
      </c>
      <c r="C1277" s="97" t="s">
        <v>183</v>
      </c>
      <c r="D1277" s="61"/>
      <c r="E1277" s="62" t="s">
        <v>74</v>
      </c>
      <c r="F1277" s="73" t="s">
        <v>2876</v>
      </c>
      <c r="G1277" s="63" t="s">
        <v>2908</v>
      </c>
      <c r="H1277" s="64">
        <v>46052</v>
      </c>
      <c r="I1277" s="65" t="s">
        <v>221</v>
      </c>
      <c r="J1277" s="65">
        <v>2026</v>
      </c>
      <c r="K1277" s="63" t="s">
        <v>48</v>
      </c>
      <c r="L1277" s="61"/>
      <c r="M1277" s="61" t="s">
        <v>49</v>
      </c>
      <c r="N1277" s="61" t="s">
        <v>31</v>
      </c>
      <c r="O1277" s="61" t="s">
        <v>32</v>
      </c>
      <c r="P1277" s="28"/>
      <c r="Q1277" s="61"/>
      <c r="R1277" s="28"/>
      <c r="S1277" s="96" t="s">
        <v>3196</v>
      </c>
      <c r="T1277" s="61"/>
      <c r="U1277" s="28"/>
      <c r="V1277" s="61"/>
      <c r="W1277" s="104" t="s">
        <v>112</v>
      </c>
      <c r="X1277" s="104" t="s">
        <v>112</v>
      </c>
      <c r="Y1277" s="98"/>
      <c r="Z1277" s="18" t="s">
        <v>2909</v>
      </c>
      <c r="AA1277" s="60" t="s">
        <v>34</v>
      </c>
      <c r="AB1277" s="9">
        <f t="shared" ca="1" si="95"/>
        <v>259</v>
      </c>
      <c r="AC1277" s="9" t="str">
        <f t="shared" ca="1" si="96"/>
        <v>Above 6 Months</v>
      </c>
      <c r="AD1277" s="9" t="str">
        <f t="shared" ca="1" si="97"/>
        <v/>
      </c>
      <c r="AE1277" s="9" t="str">
        <f t="shared" ca="1" si="98"/>
        <v/>
      </c>
      <c r="AF1277" s="61"/>
      <c r="AG1277" s="97" t="s">
        <v>5214</v>
      </c>
      <c r="AH1277" s="97" t="str">
        <f t="shared" ca="1" si="99"/>
        <v>Above 6 Months</v>
      </c>
    </row>
    <row r="1278" spans="1:34" s="24" customFormat="1" ht="23.25" customHeight="1" x14ac:dyDescent="0.25">
      <c r="A1278" s="96">
        <v>1277</v>
      </c>
      <c r="B1278" s="61" t="s">
        <v>2660</v>
      </c>
      <c r="C1278" s="97" t="s">
        <v>37</v>
      </c>
      <c r="D1278" s="61"/>
      <c r="E1278" s="62" t="s">
        <v>90</v>
      </c>
      <c r="F1278" s="73" t="s">
        <v>2916</v>
      </c>
      <c r="G1278" s="63" t="s">
        <v>1411</v>
      </c>
      <c r="H1278" s="64">
        <v>46053</v>
      </c>
      <c r="I1278" s="65" t="s">
        <v>221</v>
      </c>
      <c r="J1278" s="65">
        <v>2026</v>
      </c>
      <c r="K1278" s="63" t="s">
        <v>75</v>
      </c>
      <c r="L1278" s="61"/>
      <c r="M1278" s="61" t="s">
        <v>54</v>
      </c>
      <c r="N1278" s="61" t="s">
        <v>31</v>
      </c>
      <c r="O1278" s="61" t="s">
        <v>32</v>
      </c>
      <c r="P1278" s="28">
        <v>46133</v>
      </c>
      <c r="Q1278" s="61"/>
      <c r="R1278" s="28"/>
      <c r="S1278" s="96" t="s">
        <v>3196</v>
      </c>
      <c r="T1278" s="61"/>
      <c r="U1278" s="28"/>
      <c r="V1278" s="61"/>
      <c r="W1278" s="104" t="s">
        <v>33</v>
      </c>
      <c r="X1278" s="104" t="s">
        <v>33</v>
      </c>
      <c r="Y1278" s="98">
        <v>46133</v>
      </c>
      <c r="Z1278" s="18" t="s">
        <v>2917</v>
      </c>
      <c r="AA1278" s="60" t="s">
        <v>34</v>
      </c>
      <c r="AB1278" s="9">
        <f t="shared" ca="1" si="95"/>
        <v>258</v>
      </c>
      <c r="AC1278" s="9" t="str">
        <f t="shared" ca="1" si="96"/>
        <v>Above 6 Months</v>
      </c>
      <c r="AD1278" s="9">
        <f t="shared" ca="1" si="97"/>
        <v>178</v>
      </c>
      <c r="AE1278" s="9" t="str">
        <f t="shared" ca="1" si="98"/>
        <v>Above 3 Months</v>
      </c>
      <c r="AF1278" s="61"/>
      <c r="AG1278" s="97" t="s">
        <v>5215</v>
      </c>
      <c r="AH1278" s="97" t="str">
        <f t="shared" si="99"/>
        <v/>
      </c>
    </row>
    <row r="1279" spans="1:34" s="24" customFormat="1" ht="23.25" customHeight="1" x14ac:dyDescent="0.25">
      <c r="A1279" s="96">
        <v>1278</v>
      </c>
      <c r="B1279" s="61" t="s">
        <v>2660</v>
      </c>
      <c r="C1279" s="97" t="s">
        <v>37</v>
      </c>
      <c r="D1279" s="61"/>
      <c r="E1279" s="62" t="s">
        <v>90</v>
      </c>
      <c r="F1279" s="73" t="s">
        <v>2920</v>
      </c>
      <c r="G1279" s="63" t="s">
        <v>1411</v>
      </c>
      <c r="H1279" s="64">
        <v>46053</v>
      </c>
      <c r="I1279" s="65" t="s">
        <v>221</v>
      </c>
      <c r="J1279" s="65">
        <v>2026</v>
      </c>
      <c r="K1279" s="63" t="s">
        <v>75</v>
      </c>
      <c r="L1279" s="61"/>
      <c r="M1279" s="61" t="s">
        <v>54</v>
      </c>
      <c r="N1279" s="61" t="s">
        <v>31</v>
      </c>
      <c r="O1279" s="61" t="s">
        <v>32</v>
      </c>
      <c r="P1279" s="28">
        <v>46120</v>
      </c>
      <c r="Q1279" s="61"/>
      <c r="R1279" s="28"/>
      <c r="S1279" s="96" t="s">
        <v>3196</v>
      </c>
      <c r="T1279" s="61"/>
      <c r="U1279" s="28"/>
      <c r="V1279" s="61"/>
      <c r="W1279" s="104" t="s">
        <v>33</v>
      </c>
      <c r="X1279" s="104" t="s">
        <v>33</v>
      </c>
      <c r="Y1279" s="98">
        <v>46120</v>
      </c>
      <c r="Z1279" s="18" t="s">
        <v>2921</v>
      </c>
      <c r="AA1279" s="60" t="s">
        <v>34</v>
      </c>
      <c r="AB1279" s="9">
        <f t="shared" ca="1" si="95"/>
        <v>258</v>
      </c>
      <c r="AC1279" s="9" t="str">
        <f t="shared" ca="1" si="96"/>
        <v>Above 6 Months</v>
      </c>
      <c r="AD1279" s="9">
        <f t="shared" ca="1" si="97"/>
        <v>191</v>
      </c>
      <c r="AE1279" s="9" t="str">
        <f t="shared" ca="1" si="98"/>
        <v>Above 6 Months</v>
      </c>
      <c r="AF1279" s="61"/>
      <c r="AG1279" s="97" t="s">
        <v>5216</v>
      </c>
      <c r="AH1279" s="97" t="str">
        <f t="shared" si="99"/>
        <v/>
      </c>
    </row>
    <row r="1280" spans="1:34" s="24" customFormat="1" ht="23.25" customHeight="1" x14ac:dyDescent="0.25">
      <c r="A1280" s="96">
        <v>1279</v>
      </c>
      <c r="B1280" s="61" t="s">
        <v>2810</v>
      </c>
      <c r="C1280" s="97" t="s">
        <v>97</v>
      </c>
      <c r="D1280" s="61"/>
      <c r="E1280" s="62" t="s">
        <v>114</v>
      </c>
      <c r="F1280" s="73" t="s">
        <v>2890</v>
      </c>
      <c r="G1280" s="63" t="s">
        <v>1027</v>
      </c>
      <c r="H1280" s="64">
        <v>46053</v>
      </c>
      <c r="I1280" s="65" t="s">
        <v>221</v>
      </c>
      <c r="J1280" s="65">
        <v>2026</v>
      </c>
      <c r="K1280" s="63" t="s">
        <v>48</v>
      </c>
      <c r="L1280" s="61"/>
      <c r="M1280" s="61" t="s">
        <v>49</v>
      </c>
      <c r="N1280" s="61" t="s">
        <v>31</v>
      </c>
      <c r="O1280" s="61" t="s">
        <v>32</v>
      </c>
      <c r="P1280" s="28">
        <v>46145</v>
      </c>
      <c r="Q1280" s="61"/>
      <c r="R1280" s="28"/>
      <c r="S1280" s="96" t="s">
        <v>3196</v>
      </c>
      <c r="T1280" s="61"/>
      <c r="U1280" s="28"/>
      <c r="V1280" s="61"/>
      <c r="W1280" s="104" t="s">
        <v>2664</v>
      </c>
      <c r="X1280" s="104" t="s">
        <v>2664</v>
      </c>
      <c r="Y1280" s="98">
        <v>46145</v>
      </c>
      <c r="Z1280" s="18" t="s">
        <v>2922</v>
      </c>
      <c r="AA1280" s="60" t="s">
        <v>34</v>
      </c>
      <c r="AB1280" s="9">
        <f t="shared" ca="1" si="95"/>
        <v>258</v>
      </c>
      <c r="AC1280" s="9" t="str">
        <f t="shared" ca="1" si="96"/>
        <v>Above 6 Months</v>
      </c>
      <c r="AD1280" s="9">
        <f t="shared" ca="1" si="97"/>
        <v>166</v>
      </c>
      <c r="AE1280" s="9" t="str">
        <f t="shared" ca="1" si="98"/>
        <v>Above 3 Months</v>
      </c>
      <c r="AF1280" s="61"/>
      <c r="AG1280" s="97" t="s">
        <v>5217</v>
      </c>
      <c r="AH1280" s="97" t="str">
        <f t="shared" ca="1" si="99"/>
        <v>Above 6 Months</v>
      </c>
    </row>
    <row r="1281" spans="1:34" s="24" customFormat="1" ht="23.25" customHeight="1" x14ac:dyDescent="0.25">
      <c r="A1281" s="96">
        <v>1280</v>
      </c>
      <c r="B1281" s="61" t="s">
        <v>2808</v>
      </c>
      <c r="C1281" s="97" t="s">
        <v>57</v>
      </c>
      <c r="D1281" s="61"/>
      <c r="E1281" s="62" t="s">
        <v>105</v>
      </c>
      <c r="F1281" s="73" t="s">
        <v>2862</v>
      </c>
      <c r="G1281" s="63" t="s">
        <v>1354</v>
      </c>
      <c r="H1281" s="64">
        <v>46053</v>
      </c>
      <c r="I1281" s="65" t="s">
        <v>221</v>
      </c>
      <c r="J1281" s="65">
        <v>2026</v>
      </c>
      <c r="K1281" s="63" t="s">
        <v>103</v>
      </c>
      <c r="L1281" s="61"/>
      <c r="M1281" s="61" t="s">
        <v>49</v>
      </c>
      <c r="N1281" s="61" t="s">
        <v>31</v>
      </c>
      <c r="O1281" s="61" t="s">
        <v>32</v>
      </c>
      <c r="P1281" s="28">
        <v>46099</v>
      </c>
      <c r="Q1281" s="61"/>
      <c r="R1281" s="28"/>
      <c r="S1281" s="96" t="s">
        <v>7126</v>
      </c>
      <c r="T1281" s="61"/>
      <c r="U1281" s="28"/>
      <c r="V1281" s="61"/>
      <c r="W1281" s="104" t="s">
        <v>33</v>
      </c>
      <c r="X1281" s="104" t="s">
        <v>2923</v>
      </c>
      <c r="Y1281" s="98"/>
      <c r="Z1281" s="18" t="s">
        <v>2919</v>
      </c>
      <c r="AA1281" s="60" t="s">
        <v>34</v>
      </c>
      <c r="AB1281" s="9" t="str">
        <f t="shared" ca="1" si="95"/>
        <v/>
      </c>
      <c r="AC1281" s="9" t="str">
        <f t="shared" si="96"/>
        <v/>
      </c>
      <c r="AD1281" s="9" t="str">
        <f t="shared" ca="1" si="97"/>
        <v/>
      </c>
      <c r="AE1281" s="9" t="str">
        <f t="shared" ca="1" si="98"/>
        <v/>
      </c>
      <c r="AF1281" s="61"/>
      <c r="AG1281" s="97" t="s">
        <v>5218</v>
      </c>
      <c r="AH1281" s="97" t="str">
        <f t="shared" si="99"/>
        <v/>
      </c>
    </row>
    <row r="1282" spans="1:34" s="24" customFormat="1" ht="23.25" customHeight="1" x14ac:dyDescent="0.25">
      <c r="A1282" s="96">
        <v>1281</v>
      </c>
      <c r="B1282" s="61" t="s">
        <v>2660</v>
      </c>
      <c r="C1282" s="97">
        <v>0</v>
      </c>
      <c r="D1282" s="61"/>
      <c r="E1282" s="62" t="s">
        <v>28</v>
      </c>
      <c r="F1282" s="73" t="s">
        <v>2890</v>
      </c>
      <c r="G1282" s="63" t="s">
        <v>2912</v>
      </c>
      <c r="H1282" s="64">
        <v>46053</v>
      </c>
      <c r="I1282" s="65" t="s">
        <v>221</v>
      </c>
      <c r="J1282" s="65">
        <v>2026</v>
      </c>
      <c r="K1282" s="63" t="s">
        <v>29</v>
      </c>
      <c r="L1282" s="61"/>
      <c r="M1282" s="61" t="s">
        <v>30</v>
      </c>
      <c r="N1282" s="61" t="s">
        <v>31</v>
      </c>
      <c r="O1282" s="61" t="s">
        <v>32</v>
      </c>
      <c r="P1282" s="28"/>
      <c r="Q1282" s="61"/>
      <c r="R1282" s="28"/>
      <c r="S1282" s="96" t="s">
        <v>3196</v>
      </c>
      <c r="T1282" s="61"/>
      <c r="U1282" s="28"/>
      <c r="V1282" s="61"/>
      <c r="W1282" s="104" t="s">
        <v>138</v>
      </c>
      <c r="X1282" s="104" t="s">
        <v>138</v>
      </c>
      <c r="Y1282" s="98">
        <v>46099</v>
      </c>
      <c r="Z1282" s="18" t="s">
        <v>2913</v>
      </c>
      <c r="AA1282" s="60" t="s">
        <v>34</v>
      </c>
      <c r="AB1282" s="9">
        <f t="shared" ref="AB1282:AB1345" ca="1" si="100">IF(S1282="UI",DATEDIF(H1282,TODAY(),"D"),"")</f>
        <v>258</v>
      </c>
      <c r="AC1282" s="9" t="str">
        <f t="shared" ref="AC1282:AC1345" ca="1" si="101">IF(S1282="UI",IF(AB1282&gt;365,"Above 1 Year",IF(AND(AB1282&lt;=365,AB1282&gt;180),"Above 6 Months",IF(AND(AB1282&lt;=180,AB1282&gt;90),"Above 3 Months",IF(AND(AB1282&lt;=90,AB1282&gt;60),"Above 60 Days",IF(AND(AB1282&lt;=60,AB1282&gt;45),"45 to 60 Days","Below 45 Days"))))),"")</f>
        <v>Above 6 Months</v>
      </c>
      <c r="AD1282" s="9">
        <f t="shared" ref="AD1282:AD1345" ca="1" si="102">IF(Y1282&lt;&gt;"",DATEDIF(Y1282,TODAY(),"D"),"")</f>
        <v>212</v>
      </c>
      <c r="AE1282" s="9" t="str">
        <f t="shared" ref="AE1282:AE1345" ca="1" si="103">IF(AD1282&lt;&gt;"",IF(AD1282&gt;365,"Above 1 Year",IF(AND(AD1282&lt;=365,AD1282&gt;180),"Above 6 Months",IF(AND(AD1282&lt;=180,AD1282&gt;90),"Above 3 Months",IF(AND(AD1282&lt;=90,AD1282&gt;60),"Above 60 Days",IF(AND(AD1282&lt;=60,AD1282&gt;45),"45 to 60 Days","Below 45 Days"))))),"")</f>
        <v>Above 6 Months</v>
      </c>
      <c r="AF1282" s="61"/>
      <c r="AG1282" s="97" t="s">
        <v>5219</v>
      </c>
      <c r="AH1282" s="97" t="str">
        <f t="shared" ca="1" si="99"/>
        <v>Above 6 Months</v>
      </c>
    </row>
    <row r="1283" spans="1:34" s="24" customFormat="1" ht="23.25" customHeight="1" x14ac:dyDescent="0.25">
      <c r="A1283" s="96">
        <v>1282</v>
      </c>
      <c r="B1283" s="61" t="s">
        <v>2660</v>
      </c>
      <c r="C1283" s="97">
        <v>0</v>
      </c>
      <c r="D1283" s="61"/>
      <c r="E1283" s="62" t="s">
        <v>28</v>
      </c>
      <c r="F1283" s="73" t="s">
        <v>2893</v>
      </c>
      <c r="G1283" s="63" t="s">
        <v>2914</v>
      </c>
      <c r="H1283" s="64">
        <v>46053</v>
      </c>
      <c r="I1283" s="65" t="s">
        <v>221</v>
      </c>
      <c r="J1283" s="65">
        <v>2026</v>
      </c>
      <c r="K1283" s="63" t="s">
        <v>39</v>
      </c>
      <c r="L1283" s="61"/>
      <c r="M1283" s="61" t="s">
        <v>39</v>
      </c>
      <c r="N1283" s="61" t="s">
        <v>31</v>
      </c>
      <c r="O1283" s="61" t="s">
        <v>32</v>
      </c>
      <c r="P1283" s="28"/>
      <c r="Q1283" s="61"/>
      <c r="R1283" s="28"/>
      <c r="S1283" s="96" t="s">
        <v>3196</v>
      </c>
      <c r="T1283" s="61"/>
      <c r="U1283" s="28"/>
      <c r="V1283" s="61"/>
      <c r="W1283" s="104" t="s">
        <v>138</v>
      </c>
      <c r="X1283" s="104" t="s">
        <v>138</v>
      </c>
      <c r="Y1283" s="98">
        <v>46214</v>
      </c>
      <c r="Z1283" s="18" t="s">
        <v>2915</v>
      </c>
      <c r="AA1283" s="60" t="s">
        <v>34</v>
      </c>
      <c r="AB1283" s="9">
        <f t="shared" ca="1" si="100"/>
        <v>258</v>
      </c>
      <c r="AC1283" s="9" t="str">
        <f t="shared" ca="1" si="101"/>
        <v>Above 6 Months</v>
      </c>
      <c r="AD1283" s="9">
        <f t="shared" ca="1" si="102"/>
        <v>97</v>
      </c>
      <c r="AE1283" s="9" t="str">
        <f t="shared" ca="1" si="103"/>
        <v>Above 3 Months</v>
      </c>
      <c r="AF1283" s="61"/>
      <c r="AG1283" s="97" t="s">
        <v>5220</v>
      </c>
      <c r="AH1283" s="97" t="str">
        <f t="shared" ref="AH1283:AH1346" ca="1" si="104">IF(X1283="SC/PRC/CC No. Awaited","",AC1283)</f>
        <v>Above 6 Months</v>
      </c>
    </row>
    <row r="1284" spans="1:34" s="24" customFormat="1" ht="23.25" customHeight="1" x14ac:dyDescent="0.25">
      <c r="A1284" s="96">
        <v>1283</v>
      </c>
      <c r="B1284" s="61" t="s">
        <v>2810</v>
      </c>
      <c r="C1284" s="97" t="s">
        <v>97</v>
      </c>
      <c r="D1284" s="61"/>
      <c r="E1284" s="62" t="s">
        <v>98</v>
      </c>
      <c r="F1284" s="73" t="s">
        <v>2839</v>
      </c>
      <c r="G1284" s="63" t="s">
        <v>1377</v>
      </c>
      <c r="H1284" s="64">
        <v>46053</v>
      </c>
      <c r="I1284" s="65" t="s">
        <v>221</v>
      </c>
      <c r="J1284" s="65">
        <v>2026</v>
      </c>
      <c r="K1284" s="63" t="s">
        <v>75</v>
      </c>
      <c r="L1284" s="61"/>
      <c r="M1284" s="61" t="s">
        <v>54</v>
      </c>
      <c r="N1284" s="61" t="s">
        <v>31</v>
      </c>
      <c r="O1284" s="61" t="s">
        <v>32</v>
      </c>
      <c r="P1284" s="28">
        <v>46133</v>
      </c>
      <c r="Q1284" s="61"/>
      <c r="R1284" s="28"/>
      <c r="S1284" s="96" t="s">
        <v>3196</v>
      </c>
      <c r="T1284" s="61"/>
      <c r="U1284" s="28"/>
      <c r="V1284" s="61"/>
      <c r="W1284" s="104" t="s">
        <v>33</v>
      </c>
      <c r="X1284" s="104" t="s">
        <v>33</v>
      </c>
      <c r="Y1284" s="98">
        <v>46133</v>
      </c>
      <c r="Z1284" s="18" t="s">
        <v>2911</v>
      </c>
      <c r="AA1284" s="60" t="s">
        <v>34</v>
      </c>
      <c r="AB1284" s="9">
        <f t="shared" ca="1" si="100"/>
        <v>258</v>
      </c>
      <c r="AC1284" s="9" t="str">
        <f t="shared" ca="1" si="101"/>
        <v>Above 6 Months</v>
      </c>
      <c r="AD1284" s="9">
        <f t="shared" ca="1" si="102"/>
        <v>178</v>
      </c>
      <c r="AE1284" s="9" t="str">
        <f t="shared" ca="1" si="103"/>
        <v>Above 3 Months</v>
      </c>
      <c r="AF1284" s="61"/>
      <c r="AG1284" s="97" t="s">
        <v>5221</v>
      </c>
      <c r="AH1284" s="97" t="str">
        <f t="shared" si="104"/>
        <v/>
      </c>
    </row>
    <row r="1285" spans="1:34" s="24" customFormat="1" ht="23.25" customHeight="1" x14ac:dyDescent="0.25">
      <c r="A1285" s="96">
        <v>1284</v>
      </c>
      <c r="B1285" s="61" t="s">
        <v>2810</v>
      </c>
      <c r="C1285" s="97" t="s">
        <v>97</v>
      </c>
      <c r="D1285" s="61"/>
      <c r="E1285" s="62" t="s">
        <v>98</v>
      </c>
      <c r="F1285" s="73" t="s">
        <v>2843</v>
      </c>
      <c r="G1285" s="63" t="s">
        <v>845</v>
      </c>
      <c r="H1285" s="64">
        <v>46053</v>
      </c>
      <c r="I1285" s="65" t="s">
        <v>221</v>
      </c>
      <c r="J1285" s="65">
        <v>2026</v>
      </c>
      <c r="K1285" s="63" t="s">
        <v>116</v>
      </c>
      <c r="L1285" s="61"/>
      <c r="M1285" s="61" t="s">
        <v>116</v>
      </c>
      <c r="N1285" s="61" t="s">
        <v>116</v>
      </c>
      <c r="O1285" s="61" t="s">
        <v>32</v>
      </c>
      <c r="P1285" s="28"/>
      <c r="Q1285" s="61"/>
      <c r="R1285" s="28"/>
      <c r="S1285" s="96" t="s">
        <v>3196</v>
      </c>
      <c r="T1285" s="61"/>
      <c r="U1285" s="28"/>
      <c r="V1285" s="61"/>
      <c r="W1285" s="104" t="s">
        <v>50</v>
      </c>
      <c r="X1285" s="104" t="s">
        <v>50</v>
      </c>
      <c r="Y1285" s="98"/>
      <c r="Z1285" s="18" t="s">
        <v>2918</v>
      </c>
      <c r="AA1285" s="60" t="s">
        <v>34</v>
      </c>
      <c r="AB1285" s="9">
        <f t="shared" ca="1" si="100"/>
        <v>258</v>
      </c>
      <c r="AC1285" s="9" t="str">
        <f t="shared" ca="1" si="101"/>
        <v>Above 6 Months</v>
      </c>
      <c r="AD1285" s="9" t="str">
        <f t="shared" ca="1" si="102"/>
        <v/>
      </c>
      <c r="AE1285" s="9" t="str">
        <f t="shared" ca="1" si="103"/>
        <v/>
      </c>
      <c r="AF1285" s="61"/>
      <c r="AG1285" s="97" t="s">
        <v>5222</v>
      </c>
      <c r="AH1285" s="97" t="str">
        <f t="shared" ca="1" si="104"/>
        <v>Above 6 Months</v>
      </c>
    </row>
    <row r="1286" spans="1:34" s="24" customFormat="1" ht="23.25" customHeight="1" x14ac:dyDescent="0.25">
      <c r="A1286" s="96">
        <v>1285</v>
      </c>
      <c r="B1286" s="61" t="s">
        <v>2810</v>
      </c>
      <c r="C1286" s="97">
        <v>0</v>
      </c>
      <c r="D1286" s="61"/>
      <c r="E1286" s="62" t="s">
        <v>68</v>
      </c>
      <c r="F1286" s="73" t="s">
        <v>2890</v>
      </c>
      <c r="G1286" s="63" t="s">
        <v>2013</v>
      </c>
      <c r="H1286" s="64">
        <v>46054</v>
      </c>
      <c r="I1286" s="65" t="s">
        <v>219</v>
      </c>
      <c r="J1286" s="65">
        <v>2026</v>
      </c>
      <c r="K1286" s="63" t="s">
        <v>94</v>
      </c>
      <c r="L1286" s="61"/>
      <c r="M1286" s="61" t="s">
        <v>94</v>
      </c>
      <c r="N1286" s="61" t="s">
        <v>31</v>
      </c>
      <c r="O1286" s="61" t="s">
        <v>32</v>
      </c>
      <c r="P1286" s="28"/>
      <c r="Q1286" s="61"/>
      <c r="R1286" s="28"/>
      <c r="S1286" s="96" t="s">
        <v>3196</v>
      </c>
      <c r="T1286" s="61"/>
      <c r="U1286" s="28"/>
      <c r="V1286" s="61"/>
      <c r="W1286" s="104" t="s">
        <v>112</v>
      </c>
      <c r="X1286" s="104" t="s">
        <v>112</v>
      </c>
      <c r="Y1286" s="98"/>
      <c r="Z1286" s="18" t="s">
        <v>2927</v>
      </c>
      <c r="AA1286" s="60" t="s">
        <v>34</v>
      </c>
      <c r="AB1286" s="9">
        <f t="shared" ca="1" si="100"/>
        <v>257</v>
      </c>
      <c r="AC1286" s="9" t="str">
        <f t="shared" ca="1" si="101"/>
        <v>Above 6 Months</v>
      </c>
      <c r="AD1286" s="9" t="str">
        <f t="shared" ca="1" si="102"/>
        <v/>
      </c>
      <c r="AE1286" s="9" t="str">
        <f t="shared" ca="1" si="103"/>
        <v/>
      </c>
      <c r="AF1286" s="61"/>
      <c r="AG1286" s="97" t="s">
        <v>5223</v>
      </c>
      <c r="AH1286" s="97" t="str">
        <f t="shared" ca="1" si="104"/>
        <v>Above 6 Months</v>
      </c>
    </row>
    <row r="1287" spans="1:34" s="24" customFormat="1" ht="23.25" customHeight="1" x14ac:dyDescent="0.25">
      <c r="A1287" s="96">
        <v>1286</v>
      </c>
      <c r="B1287" s="61" t="s">
        <v>2810</v>
      </c>
      <c r="C1287" s="97" t="s">
        <v>186</v>
      </c>
      <c r="D1287" s="61"/>
      <c r="E1287" s="62" t="s">
        <v>78</v>
      </c>
      <c r="F1287" s="73" t="s">
        <v>2821</v>
      </c>
      <c r="G1287" s="63" t="s">
        <v>2767</v>
      </c>
      <c r="H1287" s="64">
        <v>46054</v>
      </c>
      <c r="I1287" s="65" t="s">
        <v>219</v>
      </c>
      <c r="J1287" s="65">
        <v>2026</v>
      </c>
      <c r="K1287" s="63" t="s">
        <v>75</v>
      </c>
      <c r="L1287" s="61"/>
      <c r="M1287" s="61" t="s">
        <v>54</v>
      </c>
      <c r="N1287" s="61" t="s">
        <v>31</v>
      </c>
      <c r="O1287" s="61" t="s">
        <v>32</v>
      </c>
      <c r="P1287" s="28">
        <v>46127</v>
      </c>
      <c r="Q1287" s="61" t="s">
        <v>191</v>
      </c>
      <c r="R1287" s="28"/>
      <c r="S1287" s="96" t="s">
        <v>3196</v>
      </c>
      <c r="T1287" s="61"/>
      <c r="U1287" s="28"/>
      <c r="V1287" s="61"/>
      <c r="W1287" s="104" t="s">
        <v>2664</v>
      </c>
      <c r="X1287" s="104" t="s">
        <v>2664</v>
      </c>
      <c r="Y1287" s="98">
        <v>46127</v>
      </c>
      <c r="Z1287" s="18" t="s">
        <v>2928</v>
      </c>
      <c r="AA1287" s="60" t="s">
        <v>34</v>
      </c>
      <c r="AB1287" s="9">
        <f t="shared" ca="1" si="100"/>
        <v>257</v>
      </c>
      <c r="AC1287" s="9" t="str">
        <f t="shared" ca="1" si="101"/>
        <v>Above 6 Months</v>
      </c>
      <c r="AD1287" s="9">
        <f t="shared" ca="1" si="102"/>
        <v>184</v>
      </c>
      <c r="AE1287" s="9" t="str">
        <f t="shared" ca="1" si="103"/>
        <v>Above 6 Months</v>
      </c>
      <c r="AF1287" s="61"/>
      <c r="AG1287" s="97" t="s">
        <v>5224</v>
      </c>
      <c r="AH1287" s="97" t="str">
        <f t="shared" ca="1" si="104"/>
        <v>Above 6 Months</v>
      </c>
    </row>
    <row r="1288" spans="1:34" s="24" customFormat="1" ht="23.25" customHeight="1" x14ac:dyDescent="0.25">
      <c r="A1288" s="96">
        <v>1287</v>
      </c>
      <c r="B1288" s="61" t="s">
        <v>2808</v>
      </c>
      <c r="C1288" s="97" t="s">
        <v>41</v>
      </c>
      <c r="D1288" s="61"/>
      <c r="E1288" s="62" t="s">
        <v>42</v>
      </c>
      <c r="F1288" s="73" t="s">
        <v>2901</v>
      </c>
      <c r="G1288" s="63" t="s">
        <v>1474</v>
      </c>
      <c r="H1288" s="64">
        <v>46054</v>
      </c>
      <c r="I1288" s="65" t="s">
        <v>219</v>
      </c>
      <c r="J1288" s="65">
        <v>2026</v>
      </c>
      <c r="K1288" s="63" t="s">
        <v>103</v>
      </c>
      <c r="L1288" s="61"/>
      <c r="M1288" s="61" t="s">
        <v>49</v>
      </c>
      <c r="N1288" s="61" t="s">
        <v>31</v>
      </c>
      <c r="O1288" s="61" t="s">
        <v>32</v>
      </c>
      <c r="P1288" s="28"/>
      <c r="Q1288" s="61"/>
      <c r="R1288" s="28"/>
      <c r="S1288" s="96" t="s">
        <v>7126</v>
      </c>
      <c r="T1288" s="61"/>
      <c r="U1288" s="28"/>
      <c r="V1288" s="61"/>
      <c r="W1288" s="104" t="s">
        <v>33</v>
      </c>
      <c r="X1288" s="104" t="s">
        <v>2923</v>
      </c>
      <c r="Y1288" s="98"/>
      <c r="Z1288" s="18" t="s">
        <v>2929</v>
      </c>
      <c r="AA1288" s="60" t="s">
        <v>34</v>
      </c>
      <c r="AB1288" s="9" t="str">
        <f t="shared" ca="1" si="100"/>
        <v/>
      </c>
      <c r="AC1288" s="9" t="str">
        <f t="shared" si="101"/>
        <v/>
      </c>
      <c r="AD1288" s="9" t="str">
        <f t="shared" ca="1" si="102"/>
        <v/>
      </c>
      <c r="AE1288" s="9" t="str">
        <f t="shared" ca="1" si="103"/>
        <v/>
      </c>
      <c r="AF1288" s="61"/>
      <c r="AG1288" s="97" t="s">
        <v>5225</v>
      </c>
      <c r="AH1288" s="97" t="str">
        <f t="shared" si="104"/>
        <v/>
      </c>
    </row>
    <row r="1289" spans="1:34" s="24" customFormat="1" ht="23.25" customHeight="1" x14ac:dyDescent="0.25">
      <c r="A1289" s="96">
        <v>1288</v>
      </c>
      <c r="B1289" s="61" t="s">
        <v>2808</v>
      </c>
      <c r="C1289" s="97" t="s">
        <v>41</v>
      </c>
      <c r="D1289" s="61"/>
      <c r="E1289" s="62" t="s">
        <v>42</v>
      </c>
      <c r="F1289" s="73" t="s">
        <v>2906</v>
      </c>
      <c r="G1289" s="63" t="s">
        <v>1474</v>
      </c>
      <c r="H1289" s="64">
        <v>46055</v>
      </c>
      <c r="I1289" s="65" t="s">
        <v>219</v>
      </c>
      <c r="J1289" s="65">
        <v>2026</v>
      </c>
      <c r="K1289" s="63" t="s">
        <v>103</v>
      </c>
      <c r="L1289" s="61"/>
      <c r="M1289" s="61" t="s">
        <v>49</v>
      </c>
      <c r="N1289" s="61" t="s">
        <v>31</v>
      </c>
      <c r="O1289" s="61" t="s">
        <v>32</v>
      </c>
      <c r="P1289" s="28"/>
      <c r="Q1289" s="61"/>
      <c r="R1289" s="28"/>
      <c r="S1289" s="96" t="s">
        <v>7126</v>
      </c>
      <c r="T1289" s="61"/>
      <c r="U1289" s="28"/>
      <c r="V1289" s="61"/>
      <c r="W1289" s="104" t="s">
        <v>33</v>
      </c>
      <c r="X1289" s="104" t="s">
        <v>2923</v>
      </c>
      <c r="Y1289" s="98"/>
      <c r="Z1289" s="18" t="s">
        <v>2930</v>
      </c>
      <c r="AA1289" s="60" t="s">
        <v>34</v>
      </c>
      <c r="AB1289" s="9" t="str">
        <f t="shared" ca="1" si="100"/>
        <v/>
      </c>
      <c r="AC1289" s="9" t="str">
        <f t="shared" si="101"/>
        <v/>
      </c>
      <c r="AD1289" s="9" t="str">
        <f t="shared" ca="1" si="102"/>
        <v/>
      </c>
      <c r="AE1289" s="9" t="str">
        <f t="shared" ca="1" si="103"/>
        <v/>
      </c>
      <c r="AF1289" s="61"/>
      <c r="AG1289" s="97" t="s">
        <v>5226</v>
      </c>
      <c r="AH1289" s="97" t="str">
        <f t="shared" si="104"/>
        <v/>
      </c>
    </row>
    <row r="1290" spans="1:34" s="24" customFormat="1" ht="23.25" customHeight="1" x14ac:dyDescent="0.25">
      <c r="A1290" s="96">
        <v>1289</v>
      </c>
      <c r="B1290" s="61" t="s">
        <v>2810</v>
      </c>
      <c r="C1290" s="97" t="s">
        <v>186</v>
      </c>
      <c r="D1290" s="61"/>
      <c r="E1290" s="62" t="s">
        <v>66</v>
      </c>
      <c r="F1290" s="73" t="s">
        <v>2833</v>
      </c>
      <c r="G1290" s="63" t="s">
        <v>1027</v>
      </c>
      <c r="H1290" s="64">
        <v>46056</v>
      </c>
      <c r="I1290" s="65" t="s">
        <v>219</v>
      </c>
      <c r="J1290" s="65">
        <v>2026</v>
      </c>
      <c r="K1290" s="63" t="s">
        <v>48</v>
      </c>
      <c r="L1290" s="61"/>
      <c r="M1290" s="61" t="s">
        <v>49</v>
      </c>
      <c r="N1290" s="61" t="s">
        <v>31</v>
      </c>
      <c r="O1290" s="61" t="s">
        <v>32</v>
      </c>
      <c r="P1290" s="28"/>
      <c r="Q1290" s="61"/>
      <c r="R1290" s="28"/>
      <c r="S1290" s="96" t="s">
        <v>3196</v>
      </c>
      <c r="T1290" s="61"/>
      <c r="U1290" s="28"/>
      <c r="V1290" s="61"/>
      <c r="W1290" s="104" t="s">
        <v>112</v>
      </c>
      <c r="X1290" s="104" t="s">
        <v>112</v>
      </c>
      <c r="Y1290" s="98"/>
      <c r="Z1290" s="18" t="s">
        <v>2931</v>
      </c>
      <c r="AA1290" s="60" t="s">
        <v>34</v>
      </c>
      <c r="AB1290" s="9">
        <f t="shared" ca="1" si="100"/>
        <v>255</v>
      </c>
      <c r="AC1290" s="9" t="str">
        <f t="shared" ca="1" si="101"/>
        <v>Above 6 Months</v>
      </c>
      <c r="AD1290" s="9" t="str">
        <f t="shared" ca="1" si="102"/>
        <v/>
      </c>
      <c r="AE1290" s="9" t="str">
        <f t="shared" ca="1" si="103"/>
        <v/>
      </c>
      <c r="AF1290" s="61"/>
      <c r="AG1290" s="97" t="s">
        <v>5227</v>
      </c>
      <c r="AH1290" s="97" t="str">
        <f t="shared" ca="1" si="104"/>
        <v>Above 6 Months</v>
      </c>
    </row>
    <row r="1291" spans="1:34" s="24" customFormat="1" ht="23.25" customHeight="1" x14ac:dyDescent="0.25">
      <c r="A1291" s="96">
        <v>1290</v>
      </c>
      <c r="B1291" s="61" t="s">
        <v>2808</v>
      </c>
      <c r="C1291" s="97" t="s">
        <v>57</v>
      </c>
      <c r="D1291" s="61"/>
      <c r="E1291" s="62" t="s">
        <v>105</v>
      </c>
      <c r="F1291" s="73" t="s">
        <v>2885</v>
      </c>
      <c r="G1291" s="63" t="s">
        <v>1474</v>
      </c>
      <c r="H1291" s="64">
        <v>46056</v>
      </c>
      <c r="I1291" s="65" t="s">
        <v>219</v>
      </c>
      <c r="J1291" s="65">
        <v>2026</v>
      </c>
      <c r="K1291" s="63" t="s">
        <v>103</v>
      </c>
      <c r="L1291" s="61"/>
      <c r="M1291" s="61" t="s">
        <v>49</v>
      </c>
      <c r="N1291" s="61" t="s">
        <v>31</v>
      </c>
      <c r="O1291" s="61" t="s">
        <v>32</v>
      </c>
      <c r="P1291" s="28"/>
      <c r="Q1291" s="61"/>
      <c r="R1291" s="28"/>
      <c r="S1291" s="96" t="s">
        <v>3196</v>
      </c>
      <c r="T1291" s="61"/>
      <c r="U1291" s="28"/>
      <c r="V1291" s="61"/>
      <c r="W1291" s="104" t="s">
        <v>112</v>
      </c>
      <c r="X1291" s="104" t="s">
        <v>112</v>
      </c>
      <c r="Y1291" s="98"/>
      <c r="Z1291" s="18" t="s">
        <v>2932</v>
      </c>
      <c r="AA1291" s="60" t="s">
        <v>34</v>
      </c>
      <c r="AB1291" s="9">
        <f t="shared" ca="1" si="100"/>
        <v>255</v>
      </c>
      <c r="AC1291" s="9" t="str">
        <f t="shared" ca="1" si="101"/>
        <v>Above 6 Months</v>
      </c>
      <c r="AD1291" s="9" t="str">
        <f t="shared" ca="1" si="102"/>
        <v/>
      </c>
      <c r="AE1291" s="9" t="str">
        <f t="shared" ca="1" si="103"/>
        <v/>
      </c>
      <c r="AF1291" s="61"/>
      <c r="AG1291" s="97" t="s">
        <v>5228</v>
      </c>
      <c r="AH1291" s="97" t="str">
        <f t="shared" ca="1" si="104"/>
        <v>Above 6 Months</v>
      </c>
    </row>
    <row r="1292" spans="1:34" s="24" customFormat="1" ht="23.25" customHeight="1" x14ac:dyDescent="0.25">
      <c r="A1292" s="96">
        <v>1291</v>
      </c>
      <c r="B1292" s="61" t="s">
        <v>2660</v>
      </c>
      <c r="C1292" s="97">
        <v>0</v>
      </c>
      <c r="D1292" s="61"/>
      <c r="E1292" s="62" t="s">
        <v>28</v>
      </c>
      <c r="F1292" s="73" t="s">
        <v>2895</v>
      </c>
      <c r="G1292" s="63" t="s">
        <v>1315</v>
      </c>
      <c r="H1292" s="64">
        <v>46056</v>
      </c>
      <c r="I1292" s="65" t="s">
        <v>219</v>
      </c>
      <c r="J1292" s="65">
        <v>2026</v>
      </c>
      <c r="K1292" s="63" t="s">
        <v>70</v>
      </c>
      <c r="L1292" s="61"/>
      <c r="M1292" s="61" t="s">
        <v>70</v>
      </c>
      <c r="N1292" s="61" t="s">
        <v>70</v>
      </c>
      <c r="O1292" s="61" t="s">
        <v>32</v>
      </c>
      <c r="P1292" s="28"/>
      <c r="Q1292" s="61"/>
      <c r="R1292" s="28"/>
      <c r="S1292" s="96" t="s">
        <v>3196</v>
      </c>
      <c r="T1292" s="61"/>
      <c r="U1292" s="28"/>
      <c r="V1292" s="61"/>
      <c r="W1292" s="104" t="s">
        <v>173</v>
      </c>
      <c r="X1292" s="104" t="s">
        <v>173</v>
      </c>
      <c r="Y1292" s="98">
        <v>46157</v>
      </c>
      <c r="Z1292" s="18" t="s">
        <v>2933</v>
      </c>
      <c r="AA1292" s="60" t="s">
        <v>34</v>
      </c>
      <c r="AB1292" s="9">
        <f t="shared" ca="1" si="100"/>
        <v>255</v>
      </c>
      <c r="AC1292" s="9" t="str">
        <f t="shared" ca="1" si="101"/>
        <v>Above 6 Months</v>
      </c>
      <c r="AD1292" s="9">
        <f t="shared" ca="1" si="102"/>
        <v>154</v>
      </c>
      <c r="AE1292" s="9" t="str">
        <f t="shared" ca="1" si="103"/>
        <v>Above 3 Months</v>
      </c>
      <c r="AF1292" s="61"/>
      <c r="AG1292" s="97" t="s">
        <v>5229</v>
      </c>
      <c r="AH1292" s="97" t="str">
        <f t="shared" ca="1" si="104"/>
        <v>Above 6 Months</v>
      </c>
    </row>
    <row r="1293" spans="1:34" s="24" customFormat="1" ht="23.25" customHeight="1" x14ac:dyDescent="0.25">
      <c r="A1293" s="96">
        <v>1292</v>
      </c>
      <c r="B1293" s="61" t="s">
        <v>2660</v>
      </c>
      <c r="C1293" s="97" t="s">
        <v>46</v>
      </c>
      <c r="D1293" s="61"/>
      <c r="E1293" s="62" t="s">
        <v>47</v>
      </c>
      <c r="F1293" s="73" t="s">
        <v>2876</v>
      </c>
      <c r="G1293" s="63" t="s">
        <v>2934</v>
      </c>
      <c r="H1293" s="64">
        <v>46057</v>
      </c>
      <c r="I1293" s="65" t="s">
        <v>219</v>
      </c>
      <c r="J1293" s="65">
        <v>2026</v>
      </c>
      <c r="K1293" s="63" t="s">
        <v>39</v>
      </c>
      <c r="L1293" s="61"/>
      <c r="M1293" s="61" t="s">
        <v>39</v>
      </c>
      <c r="N1293" s="61" t="s">
        <v>31</v>
      </c>
      <c r="O1293" s="61" t="s">
        <v>32</v>
      </c>
      <c r="P1293" s="28"/>
      <c r="Q1293" s="61"/>
      <c r="R1293" s="28"/>
      <c r="S1293" s="96" t="s">
        <v>3196</v>
      </c>
      <c r="T1293" s="61"/>
      <c r="U1293" s="28"/>
      <c r="V1293" s="61"/>
      <c r="W1293" s="104" t="s">
        <v>177</v>
      </c>
      <c r="X1293" s="104" t="s">
        <v>177</v>
      </c>
      <c r="Y1293" s="98">
        <v>46180</v>
      </c>
      <c r="Z1293" s="18" t="s">
        <v>2935</v>
      </c>
      <c r="AA1293" s="60" t="s">
        <v>34</v>
      </c>
      <c r="AB1293" s="9">
        <f t="shared" ca="1" si="100"/>
        <v>254</v>
      </c>
      <c r="AC1293" s="9" t="str">
        <f t="shared" ca="1" si="101"/>
        <v>Above 6 Months</v>
      </c>
      <c r="AD1293" s="9">
        <f t="shared" ca="1" si="102"/>
        <v>131</v>
      </c>
      <c r="AE1293" s="9" t="str">
        <f t="shared" ca="1" si="103"/>
        <v>Above 3 Months</v>
      </c>
      <c r="AF1293" s="61"/>
      <c r="AG1293" s="97" t="s">
        <v>5230</v>
      </c>
      <c r="AH1293" s="97" t="str">
        <f t="shared" ca="1" si="104"/>
        <v>Above 6 Months</v>
      </c>
    </row>
    <row r="1294" spans="1:34" s="24" customFormat="1" ht="23.25" customHeight="1" x14ac:dyDescent="0.25">
      <c r="A1294" s="96">
        <v>1293</v>
      </c>
      <c r="B1294" s="61" t="s">
        <v>2660</v>
      </c>
      <c r="C1294" s="97" t="s">
        <v>46</v>
      </c>
      <c r="D1294" s="61"/>
      <c r="E1294" s="62" t="s">
        <v>47</v>
      </c>
      <c r="F1294" s="73" t="s">
        <v>2885</v>
      </c>
      <c r="G1294" s="63" t="s">
        <v>845</v>
      </c>
      <c r="H1294" s="64">
        <v>46059</v>
      </c>
      <c r="I1294" s="65" t="s">
        <v>219</v>
      </c>
      <c r="J1294" s="65">
        <v>2026</v>
      </c>
      <c r="K1294" s="63" t="s">
        <v>116</v>
      </c>
      <c r="L1294" s="61"/>
      <c r="M1294" s="61" t="s">
        <v>116</v>
      </c>
      <c r="N1294" s="61" t="s">
        <v>116</v>
      </c>
      <c r="O1294" s="61" t="s">
        <v>32</v>
      </c>
      <c r="P1294" s="28"/>
      <c r="Q1294" s="61"/>
      <c r="R1294" s="28"/>
      <c r="S1294" s="96" t="s">
        <v>3196</v>
      </c>
      <c r="T1294" s="61"/>
      <c r="U1294" s="28"/>
      <c r="V1294" s="61"/>
      <c r="W1294" s="104" t="s">
        <v>50</v>
      </c>
      <c r="X1294" s="104" t="s">
        <v>50</v>
      </c>
      <c r="Y1294" s="98"/>
      <c r="Z1294" s="18" t="s">
        <v>2936</v>
      </c>
      <c r="AA1294" s="60" t="s">
        <v>34</v>
      </c>
      <c r="AB1294" s="9">
        <f t="shared" ca="1" si="100"/>
        <v>252</v>
      </c>
      <c r="AC1294" s="9" t="str">
        <f t="shared" ca="1" si="101"/>
        <v>Above 6 Months</v>
      </c>
      <c r="AD1294" s="9" t="str">
        <f t="shared" ca="1" si="102"/>
        <v/>
      </c>
      <c r="AE1294" s="9" t="str">
        <f t="shared" ca="1" si="103"/>
        <v/>
      </c>
      <c r="AF1294" s="61"/>
      <c r="AG1294" s="97" t="s">
        <v>5231</v>
      </c>
      <c r="AH1294" s="97" t="str">
        <f t="shared" ca="1" si="104"/>
        <v>Above 6 Months</v>
      </c>
    </row>
    <row r="1295" spans="1:34" s="24" customFormat="1" ht="23.25" customHeight="1" x14ac:dyDescent="0.25">
      <c r="A1295" s="96">
        <v>1294</v>
      </c>
      <c r="B1295" s="61" t="s">
        <v>2660</v>
      </c>
      <c r="C1295" s="97" t="s">
        <v>46</v>
      </c>
      <c r="D1295" s="61"/>
      <c r="E1295" s="62" t="s">
        <v>64</v>
      </c>
      <c r="F1295" s="73" t="s">
        <v>2862</v>
      </c>
      <c r="G1295" s="63" t="s">
        <v>716</v>
      </c>
      <c r="H1295" s="64">
        <v>46059</v>
      </c>
      <c r="I1295" s="65" t="s">
        <v>219</v>
      </c>
      <c r="J1295" s="65">
        <v>2026</v>
      </c>
      <c r="K1295" s="63" t="s">
        <v>29</v>
      </c>
      <c r="L1295" s="61"/>
      <c r="M1295" s="61" t="s">
        <v>30</v>
      </c>
      <c r="N1295" s="61" t="s">
        <v>31</v>
      </c>
      <c r="O1295" s="61" t="s">
        <v>32</v>
      </c>
      <c r="P1295" s="28"/>
      <c r="Q1295" s="61"/>
      <c r="R1295" s="28"/>
      <c r="S1295" s="96" t="s">
        <v>3196</v>
      </c>
      <c r="T1295" s="61"/>
      <c r="U1295" s="28"/>
      <c r="V1295" s="61"/>
      <c r="W1295" s="104" t="s">
        <v>177</v>
      </c>
      <c r="X1295" s="104" t="s">
        <v>177</v>
      </c>
      <c r="Y1295" s="98">
        <v>46054</v>
      </c>
      <c r="Z1295" s="18" t="s">
        <v>2937</v>
      </c>
      <c r="AA1295" s="60" t="s">
        <v>34</v>
      </c>
      <c r="AB1295" s="9">
        <f t="shared" ca="1" si="100"/>
        <v>252</v>
      </c>
      <c r="AC1295" s="9" t="str">
        <f t="shared" ca="1" si="101"/>
        <v>Above 6 Months</v>
      </c>
      <c r="AD1295" s="9">
        <f t="shared" ca="1" si="102"/>
        <v>257</v>
      </c>
      <c r="AE1295" s="9" t="str">
        <f t="shared" ca="1" si="103"/>
        <v>Above 6 Months</v>
      </c>
      <c r="AF1295" s="61"/>
      <c r="AG1295" s="97" t="s">
        <v>5232</v>
      </c>
      <c r="AH1295" s="97" t="str">
        <f t="shared" ca="1" si="104"/>
        <v>Above 6 Months</v>
      </c>
    </row>
    <row r="1296" spans="1:34" s="24" customFormat="1" ht="23.25" customHeight="1" x14ac:dyDescent="0.25">
      <c r="A1296" s="96">
        <v>1295</v>
      </c>
      <c r="B1296" s="61" t="s">
        <v>2810</v>
      </c>
      <c r="C1296" s="97">
        <v>0</v>
      </c>
      <c r="D1296" s="61"/>
      <c r="E1296" s="62" t="s">
        <v>68</v>
      </c>
      <c r="F1296" s="73" t="s">
        <v>2893</v>
      </c>
      <c r="G1296" s="63" t="s">
        <v>2938</v>
      </c>
      <c r="H1296" s="64">
        <v>46060</v>
      </c>
      <c r="I1296" s="65" t="s">
        <v>219</v>
      </c>
      <c r="J1296" s="65">
        <v>2026</v>
      </c>
      <c r="K1296" s="63" t="s">
        <v>94</v>
      </c>
      <c r="L1296" s="61"/>
      <c r="M1296" s="61" t="s">
        <v>94</v>
      </c>
      <c r="N1296" s="61" t="s">
        <v>31</v>
      </c>
      <c r="O1296" s="61" t="s">
        <v>32</v>
      </c>
      <c r="P1296" s="28"/>
      <c r="Q1296" s="61"/>
      <c r="R1296" s="28"/>
      <c r="S1296" s="96" t="s">
        <v>3196</v>
      </c>
      <c r="T1296" s="61"/>
      <c r="U1296" s="28"/>
      <c r="V1296" s="61"/>
      <c r="W1296" s="104" t="s">
        <v>112</v>
      </c>
      <c r="X1296" s="104" t="s">
        <v>112</v>
      </c>
      <c r="Y1296" s="98"/>
      <c r="Z1296" s="18" t="s">
        <v>2939</v>
      </c>
      <c r="AA1296" s="60" t="s">
        <v>34</v>
      </c>
      <c r="AB1296" s="9">
        <f t="shared" ca="1" si="100"/>
        <v>251</v>
      </c>
      <c r="AC1296" s="9" t="str">
        <f t="shared" ca="1" si="101"/>
        <v>Above 6 Months</v>
      </c>
      <c r="AD1296" s="9" t="str">
        <f t="shared" ca="1" si="102"/>
        <v/>
      </c>
      <c r="AE1296" s="9" t="str">
        <f t="shared" ca="1" si="103"/>
        <v/>
      </c>
      <c r="AF1296" s="61"/>
      <c r="AG1296" s="97" t="s">
        <v>5233</v>
      </c>
      <c r="AH1296" s="97" t="str">
        <f t="shared" ca="1" si="104"/>
        <v>Above 6 Months</v>
      </c>
    </row>
    <row r="1297" spans="1:34" s="24" customFormat="1" ht="23.25" customHeight="1" x14ac:dyDescent="0.25">
      <c r="A1297" s="96">
        <v>1296</v>
      </c>
      <c r="B1297" s="61" t="s">
        <v>2660</v>
      </c>
      <c r="C1297" s="97" t="s">
        <v>37</v>
      </c>
      <c r="D1297" s="61"/>
      <c r="E1297" s="62" t="s">
        <v>107</v>
      </c>
      <c r="F1297" s="73" t="s">
        <v>2839</v>
      </c>
      <c r="G1297" s="63" t="s">
        <v>1644</v>
      </c>
      <c r="H1297" s="64">
        <v>46061</v>
      </c>
      <c r="I1297" s="65" t="s">
        <v>219</v>
      </c>
      <c r="J1297" s="65">
        <v>2026</v>
      </c>
      <c r="K1297" s="63" t="s">
        <v>94</v>
      </c>
      <c r="L1297" s="61"/>
      <c r="M1297" s="61" t="s">
        <v>94</v>
      </c>
      <c r="N1297" s="61" t="s">
        <v>31</v>
      </c>
      <c r="O1297" s="61" t="s">
        <v>32</v>
      </c>
      <c r="P1297" s="28"/>
      <c r="Q1297" s="61"/>
      <c r="R1297" s="28"/>
      <c r="S1297" s="96" t="s">
        <v>3196</v>
      </c>
      <c r="T1297" s="61"/>
      <c r="U1297" s="28"/>
      <c r="V1297" s="61"/>
      <c r="W1297" s="104" t="s">
        <v>112</v>
      </c>
      <c r="X1297" s="104" t="s">
        <v>112</v>
      </c>
      <c r="Y1297" s="98"/>
      <c r="Z1297" s="18" t="s">
        <v>2941</v>
      </c>
      <c r="AA1297" s="60" t="s">
        <v>34</v>
      </c>
      <c r="AB1297" s="9">
        <f t="shared" ca="1" si="100"/>
        <v>250</v>
      </c>
      <c r="AC1297" s="9" t="str">
        <f t="shared" ca="1" si="101"/>
        <v>Above 6 Months</v>
      </c>
      <c r="AD1297" s="9" t="str">
        <f t="shared" ca="1" si="102"/>
        <v/>
      </c>
      <c r="AE1297" s="9" t="str">
        <f t="shared" ca="1" si="103"/>
        <v/>
      </c>
      <c r="AF1297" s="61"/>
      <c r="AG1297" s="97" t="s">
        <v>5234</v>
      </c>
      <c r="AH1297" s="97" t="str">
        <f t="shared" ca="1" si="104"/>
        <v>Above 6 Months</v>
      </c>
    </row>
    <row r="1298" spans="1:34" s="24" customFormat="1" ht="23.25" customHeight="1" x14ac:dyDescent="0.25">
      <c r="A1298" s="96">
        <v>1297</v>
      </c>
      <c r="B1298" s="61" t="s">
        <v>2810</v>
      </c>
      <c r="C1298" s="97" t="s">
        <v>186</v>
      </c>
      <c r="D1298" s="61"/>
      <c r="E1298" s="62" t="s">
        <v>65</v>
      </c>
      <c r="F1298" s="73" t="s">
        <v>2839</v>
      </c>
      <c r="G1298" s="63" t="s">
        <v>2942</v>
      </c>
      <c r="H1298" s="64">
        <v>46061</v>
      </c>
      <c r="I1298" s="65" t="s">
        <v>219</v>
      </c>
      <c r="J1298" s="65">
        <v>2026</v>
      </c>
      <c r="K1298" s="63" t="s">
        <v>53</v>
      </c>
      <c r="L1298" s="61"/>
      <c r="M1298" s="61" t="s">
        <v>54</v>
      </c>
      <c r="N1298" s="61" t="s">
        <v>31</v>
      </c>
      <c r="O1298" s="61" t="s">
        <v>32</v>
      </c>
      <c r="P1298" s="28"/>
      <c r="Q1298" s="61"/>
      <c r="R1298" s="28"/>
      <c r="S1298" s="96" t="s">
        <v>7125</v>
      </c>
      <c r="T1298" s="61"/>
      <c r="U1298" s="28"/>
      <c r="V1298" s="61"/>
      <c r="W1298" s="104" t="s">
        <v>50</v>
      </c>
      <c r="X1298" s="104" t="s">
        <v>2923</v>
      </c>
      <c r="Y1298" s="98"/>
      <c r="Z1298" s="18" t="s">
        <v>2943</v>
      </c>
      <c r="AA1298" s="60" t="s">
        <v>34</v>
      </c>
      <c r="AB1298" s="9" t="str">
        <f t="shared" ca="1" si="100"/>
        <v/>
      </c>
      <c r="AC1298" s="9" t="str">
        <f t="shared" si="101"/>
        <v/>
      </c>
      <c r="AD1298" s="9" t="str">
        <f t="shared" ca="1" si="102"/>
        <v/>
      </c>
      <c r="AE1298" s="9" t="str">
        <f t="shared" ca="1" si="103"/>
        <v/>
      </c>
      <c r="AF1298" s="61"/>
      <c r="AG1298" s="97" t="s">
        <v>5235</v>
      </c>
      <c r="AH1298" s="97" t="str">
        <f t="shared" si="104"/>
        <v/>
      </c>
    </row>
    <row r="1299" spans="1:34" s="24" customFormat="1" ht="23.25" customHeight="1" x14ac:dyDescent="0.25">
      <c r="A1299" s="96">
        <v>1298</v>
      </c>
      <c r="B1299" s="61" t="s">
        <v>2810</v>
      </c>
      <c r="C1299" s="97" t="s">
        <v>97</v>
      </c>
      <c r="D1299" s="61"/>
      <c r="E1299" s="62" t="s">
        <v>114</v>
      </c>
      <c r="F1299" s="73" t="s">
        <v>2895</v>
      </c>
      <c r="G1299" s="63" t="s">
        <v>1474</v>
      </c>
      <c r="H1299" s="64">
        <v>46061</v>
      </c>
      <c r="I1299" s="65" t="s">
        <v>219</v>
      </c>
      <c r="J1299" s="65">
        <v>2026</v>
      </c>
      <c r="K1299" s="63" t="s">
        <v>103</v>
      </c>
      <c r="L1299" s="61"/>
      <c r="M1299" s="61" t="s">
        <v>49</v>
      </c>
      <c r="N1299" s="61" t="s">
        <v>31</v>
      </c>
      <c r="O1299" s="61" t="s">
        <v>32</v>
      </c>
      <c r="P1299" s="28"/>
      <c r="Q1299" s="61"/>
      <c r="R1299" s="28"/>
      <c r="S1299" s="96" t="s">
        <v>3196</v>
      </c>
      <c r="T1299" s="61"/>
      <c r="U1299" s="28"/>
      <c r="V1299" s="61"/>
      <c r="W1299" s="104" t="s">
        <v>50</v>
      </c>
      <c r="X1299" s="104" t="s">
        <v>50</v>
      </c>
      <c r="Y1299" s="98"/>
      <c r="Z1299" s="18" t="s">
        <v>2945</v>
      </c>
      <c r="AA1299" s="60" t="s">
        <v>34</v>
      </c>
      <c r="AB1299" s="9">
        <f t="shared" ca="1" si="100"/>
        <v>250</v>
      </c>
      <c r="AC1299" s="9" t="str">
        <f t="shared" ca="1" si="101"/>
        <v>Above 6 Months</v>
      </c>
      <c r="AD1299" s="9" t="str">
        <f t="shared" ca="1" si="102"/>
        <v/>
      </c>
      <c r="AE1299" s="9" t="str">
        <f t="shared" ca="1" si="103"/>
        <v/>
      </c>
      <c r="AF1299" s="61"/>
      <c r="AG1299" s="97" t="s">
        <v>5236</v>
      </c>
      <c r="AH1299" s="97" t="str">
        <f t="shared" ca="1" si="104"/>
        <v>Above 6 Months</v>
      </c>
    </row>
    <row r="1300" spans="1:34" s="24" customFormat="1" ht="23.25" customHeight="1" x14ac:dyDescent="0.25">
      <c r="A1300" s="96">
        <v>1299</v>
      </c>
      <c r="B1300" s="61" t="s">
        <v>2808</v>
      </c>
      <c r="C1300" s="97" t="s">
        <v>41</v>
      </c>
      <c r="D1300" s="61"/>
      <c r="E1300" s="62" t="s">
        <v>42</v>
      </c>
      <c r="F1300" s="73" t="s">
        <v>2920</v>
      </c>
      <c r="G1300" s="63" t="s">
        <v>845</v>
      </c>
      <c r="H1300" s="64">
        <v>46061</v>
      </c>
      <c r="I1300" s="65" t="s">
        <v>219</v>
      </c>
      <c r="J1300" s="65">
        <v>2026</v>
      </c>
      <c r="K1300" s="63" t="s">
        <v>116</v>
      </c>
      <c r="L1300" s="61"/>
      <c r="M1300" s="61" t="s">
        <v>116</v>
      </c>
      <c r="N1300" s="61" t="s">
        <v>116</v>
      </c>
      <c r="O1300" s="61" t="s">
        <v>32</v>
      </c>
      <c r="P1300" s="28"/>
      <c r="Q1300" s="61"/>
      <c r="R1300" s="28"/>
      <c r="S1300" s="96" t="s">
        <v>3196</v>
      </c>
      <c r="T1300" s="61"/>
      <c r="U1300" s="28"/>
      <c r="V1300" s="61"/>
      <c r="W1300" s="104" t="s">
        <v>50</v>
      </c>
      <c r="X1300" s="104" t="s">
        <v>50</v>
      </c>
      <c r="Y1300" s="98"/>
      <c r="Z1300" s="18" t="s">
        <v>2946</v>
      </c>
      <c r="AA1300" s="60" t="s">
        <v>34</v>
      </c>
      <c r="AB1300" s="9">
        <f t="shared" ca="1" si="100"/>
        <v>250</v>
      </c>
      <c r="AC1300" s="9" t="str">
        <f t="shared" ca="1" si="101"/>
        <v>Above 6 Months</v>
      </c>
      <c r="AD1300" s="9" t="str">
        <f t="shared" ca="1" si="102"/>
        <v/>
      </c>
      <c r="AE1300" s="9" t="str">
        <f t="shared" ca="1" si="103"/>
        <v/>
      </c>
      <c r="AF1300" s="61"/>
      <c r="AG1300" s="97" t="s">
        <v>5237</v>
      </c>
      <c r="AH1300" s="97" t="str">
        <f t="shared" ca="1" si="104"/>
        <v>Above 6 Months</v>
      </c>
    </row>
    <row r="1301" spans="1:34" s="24" customFormat="1" ht="23.25" customHeight="1" x14ac:dyDescent="0.25">
      <c r="A1301" s="96">
        <v>1300</v>
      </c>
      <c r="B1301" s="61" t="s">
        <v>2660</v>
      </c>
      <c r="C1301" s="97" t="s">
        <v>37</v>
      </c>
      <c r="D1301" s="61"/>
      <c r="E1301" s="62" t="s">
        <v>90</v>
      </c>
      <c r="F1301" s="73" t="s">
        <v>2947</v>
      </c>
      <c r="G1301" s="63" t="s">
        <v>1315</v>
      </c>
      <c r="H1301" s="64">
        <v>46062</v>
      </c>
      <c r="I1301" s="65" t="s">
        <v>219</v>
      </c>
      <c r="J1301" s="65">
        <v>2026</v>
      </c>
      <c r="K1301" s="63" t="s">
        <v>70</v>
      </c>
      <c r="L1301" s="61"/>
      <c r="M1301" s="61" t="s">
        <v>70</v>
      </c>
      <c r="N1301" s="61" t="s">
        <v>70</v>
      </c>
      <c r="O1301" s="61" t="s">
        <v>32</v>
      </c>
      <c r="P1301" s="28"/>
      <c r="Q1301" s="61"/>
      <c r="R1301" s="28"/>
      <c r="S1301" s="96" t="s">
        <v>7125</v>
      </c>
      <c r="T1301" s="61"/>
      <c r="U1301" s="28"/>
      <c r="V1301" s="61"/>
      <c r="W1301" s="104" t="s">
        <v>142</v>
      </c>
      <c r="X1301" s="104" t="s">
        <v>2923</v>
      </c>
      <c r="Y1301" s="98"/>
      <c r="Z1301" s="18" t="s">
        <v>2948</v>
      </c>
      <c r="AA1301" s="60" t="s">
        <v>34</v>
      </c>
      <c r="AB1301" s="9" t="str">
        <f t="shared" ca="1" si="100"/>
        <v/>
      </c>
      <c r="AC1301" s="9" t="str">
        <f t="shared" si="101"/>
        <v/>
      </c>
      <c r="AD1301" s="9" t="str">
        <f t="shared" ca="1" si="102"/>
        <v/>
      </c>
      <c r="AE1301" s="9" t="str">
        <f t="shared" ca="1" si="103"/>
        <v/>
      </c>
      <c r="AF1301" s="61"/>
      <c r="AG1301" s="97" t="s">
        <v>5238</v>
      </c>
      <c r="AH1301" s="97" t="str">
        <f t="shared" si="104"/>
        <v/>
      </c>
    </row>
    <row r="1302" spans="1:34" s="24" customFormat="1" ht="23.25" customHeight="1" x14ac:dyDescent="0.25">
      <c r="A1302" s="96">
        <v>1301</v>
      </c>
      <c r="B1302" s="61" t="s">
        <v>2808</v>
      </c>
      <c r="C1302" s="97" t="s">
        <v>2661</v>
      </c>
      <c r="D1302" s="61"/>
      <c r="E1302" s="62" t="s">
        <v>89</v>
      </c>
      <c r="F1302" s="73" t="s">
        <v>2944</v>
      </c>
      <c r="G1302" s="63" t="s">
        <v>2949</v>
      </c>
      <c r="H1302" s="64">
        <v>46063</v>
      </c>
      <c r="I1302" s="65" t="s">
        <v>219</v>
      </c>
      <c r="J1302" s="65">
        <v>2026</v>
      </c>
      <c r="K1302" s="63" t="s">
        <v>75</v>
      </c>
      <c r="L1302" s="61"/>
      <c r="M1302" s="61" t="s">
        <v>54</v>
      </c>
      <c r="N1302" s="61" t="s">
        <v>31</v>
      </c>
      <c r="O1302" s="61" t="s">
        <v>32</v>
      </c>
      <c r="P1302" s="28"/>
      <c r="Q1302" s="61"/>
      <c r="R1302" s="28"/>
      <c r="S1302" s="96" t="s">
        <v>7125</v>
      </c>
      <c r="T1302" s="61"/>
      <c r="U1302" s="28"/>
      <c r="V1302" s="61"/>
      <c r="W1302" s="104" t="s">
        <v>142</v>
      </c>
      <c r="X1302" s="104" t="s">
        <v>2923</v>
      </c>
      <c r="Y1302" s="98"/>
      <c r="Z1302" s="18" t="s">
        <v>2950</v>
      </c>
      <c r="AA1302" s="60" t="s">
        <v>34</v>
      </c>
      <c r="AB1302" s="9" t="str">
        <f t="shared" ca="1" si="100"/>
        <v/>
      </c>
      <c r="AC1302" s="9" t="str">
        <f t="shared" si="101"/>
        <v/>
      </c>
      <c r="AD1302" s="9" t="str">
        <f t="shared" ca="1" si="102"/>
        <v/>
      </c>
      <c r="AE1302" s="9" t="str">
        <f t="shared" ca="1" si="103"/>
        <v/>
      </c>
      <c r="AF1302" s="61"/>
      <c r="AG1302" s="97" t="s">
        <v>5239</v>
      </c>
      <c r="AH1302" s="97" t="str">
        <f t="shared" si="104"/>
        <v/>
      </c>
    </row>
    <row r="1303" spans="1:34" s="24" customFormat="1" ht="23.25" customHeight="1" x14ac:dyDescent="0.25">
      <c r="A1303" s="96">
        <v>1302</v>
      </c>
      <c r="B1303" s="61" t="s">
        <v>2808</v>
      </c>
      <c r="C1303" s="97" t="s">
        <v>41</v>
      </c>
      <c r="D1303" s="61"/>
      <c r="E1303" s="62" t="s">
        <v>42</v>
      </c>
      <c r="F1303" s="73" t="s">
        <v>2944</v>
      </c>
      <c r="G1303" s="63" t="s">
        <v>845</v>
      </c>
      <c r="H1303" s="64">
        <v>46063</v>
      </c>
      <c r="I1303" s="65" t="s">
        <v>219</v>
      </c>
      <c r="J1303" s="65">
        <v>2026</v>
      </c>
      <c r="K1303" s="63" t="s">
        <v>116</v>
      </c>
      <c r="L1303" s="61"/>
      <c r="M1303" s="61" t="s">
        <v>116</v>
      </c>
      <c r="N1303" s="61" t="s">
        <v>116</v>
      </c>
      <c r="O1303" s="61" t="s">
        <v>32</v>
      </c>
      <c r="P1303" s="28"/>
      <c r="Q1303" s="61"/>
      <c r="R1303" s="28"/>
      <c r="S1303" s="96" t="s">
        <v>3196</v>
      </c>
      <c r="T1303" s="61"/>
      <c r="U1303" s="28"/>
      <c r="V1303" s="61"/>
      <c r="W1303" s="104" t="s">
        <v>50</v>
      </c>
      <c r="X1303" s="104" t="s">
        <v>50</v>
      </c>
      <c r="Y1303" s="98"/>
      <c r="Z1303" s="18" t="s">
        <v>2951</v>
      </c>
      <c r="AA1303" s="60" t="s">
        <v>34</v>
      </c>
      <c r="AB1303" s="9">
        <f t="shared" ca="1" si="100"/>
        <v>248</v>
      </c>
      <c r="AC1303" s="9" t="str">
        <f t="shared" ca="1" si="101"/>
        <v>Above 6 Months</v>
      </c>
      <c r="AD1303" s="9" t="str">
        <f t="shared" ca="1" si="102"/>
        <v/>
      </c>
      <c r="AE1303" s="9" t="str">
        <f t="shared" ca="1" si="103"/>
        <v/>
      </c>
      <c r="AF1303" s="61"/>
      <c r="AG1303" s="97" t="s">
        <v>5240</v>
      </c>
      <c r="AH1303" s="97" t="str">
        <f t="shared" ca="1" si="104"/>
        <v>Above 6 Months</v>
      </c>
    </row>
    <row r="1304" spans="1:34" s="24" customFormat="1" ht="23.25" customHeight="1" x14ac:dyDescent="0.25">
      <c r="A1304" s="96">
        <v>1303</v>
      </c>
      <c r="B1304" s="61" t="s">
        <v>2808</v>
      </c>
      <c r="C1304" s="97" t="s">
        <v>41</v>
      </c>
      <c r="D1304" s="61"/>
      <c r="E1304" s="62" t="s">
        <v>42</v>
      </c>
      <c r="F1304" s="73" t="s">
        <v>2947</v>
      </c>
      <c r="G1304" s="63" t="s">
        <v>845</v>
      </c>
      <c r="H1304" s="64">
        <v>46063</v>
      </c>
      <c r="I1304" s="65" t="s">
        <v>219</v>
      </c>
      <c r="J1304" s="65">
        <v>2026</v>
      </c>
      <c r="K1304" s="63" t="s">
        <v>116</v>
      </c>
      <c r="L1304" s="61"/>
      <c r="M1304" s="61" t="s">
        <v>116</v>
      </c>
      <c r="N1304" s="61" t="s">
        <v>116</v>
      </c>
      <c r="O1304" s="61" t="s">
        <v>32</v>
      </c>
      <c r="P1304" s="28"/>
      <c r="Q1304" s="61"/>
      <c r="R1304" s="28"/>
      <c r="S1304" s="96" t="s">
        <v>3196</v>
      </c>
      <c r="T1304" s="61"/>
      <c r="U1304" s="28"/>
      <c r="V1304" s="61"/>
      <c r="W1304" s="104" t="s">
        <v>50</v>
      </c>
      <c r="X1304" s="104" t="s">
        <v>50</v>
      </c>
      <c r="Y1304" s="98"/>
      <c r="Z1304" s="18" t="s">
        <v>2952</v>
      </c>
      <c r="AA1304" s="60" t="s">
        <v>34</v>
      </c>
      <c r="AB1304" s="9">
        <f t="shared" ca="1" si="100"/>
        <v>248</v>
      </c>
      <c r="AC1304" s="9" t="str">
        <f t="shared" ca="1" si="101"/>
        <v>Above 6 Months</v>
      </c>
      <c r="AD1304" s="9" t="str">
        <f t="shared" ca="1" si="102"/>
        <v/>
      </c>
      <c r="AE1304" s="9" t="str">
        <f t="shared" ca="1" si="103"/>
        <v/>
      </c>
      <c r="AF1304" s="61"/>
      <c r="AG1304" s="97" t="s">
        <v>5241</v>
      </c>
      <c r="AH1304" s="97" t="str">
        <f t="shared" ca="1" si="104"/>
        <v>Above 6 Months</v>
      </c>
    </row>
    <row r="1305" spans="1:34" s="24" customFormat="1" ht="23.25" customHeight="1" x14ac:dyDescent="0.25">
      <c r="A1305" s="96">
        <v>1304</v>
      </c>
      <c r="B1305" s="61" t="s">
        <v>2808</v>
      </c>
      <c r="C1305" s="97" t="s">
        <v>2661</v>
      </c>
      <c r="D1305" s="61"/>
      <c r="E1305" s="62" t="s">
        <v>84</v>
      </c>
      <c r="F1305" s="73" t="s">
        <v>2837</v>
      </c>
      <c r="G1305" s="63" t="s">
        <v>2850</v>
      </c>
      <c r="H1305" s="64">
        <v>46064</v>
      </c>
      <c r="I1305" s="65" t="s">
        <v>219</v>
      </c>
      <c r="J1305" s="65">
        <v>2026</v>
      </c>
      <c r="K1305" s="63" t="s">
        <v>59</v>
      </c>
      <c r="L1305" s="61" t="s">
        <v>265</v>
      </c>
      <c r="M1305" s="61" t="s">
        <v>59</v>
      </c>
      <c r="N1305" s="61" t="s">
        <v>60</v>
      </c>
      <c r="O1305" s="61" t="s">
        <v>32</v>
      </c>
      <c r="P1305" s="28"/>
      <c r="Q1305" s="61"/>
      <c r="R1305" s="28"/>
      <c r="S1305" s="96" t="s">
        <v>3196</v>
      </c>
      <c r="T1305" s="61"/>
      <c r="U1305" s="28"/>
      <c r="V1305" s="61"/>
      <c r="W1305" s="104" t="s">
        <v>112</v>
      </c>
      <c r="X1305" s="104" t="s">
        <v>112</v>
      </c>
      <c r="Y1305" s="98"/>
      <c r="Z1305" s="18" t="s">
        <v>2956</v>
      </c>
      <c r="AA1305" s="60" t="s">
        <v>34</v>
      </c>
      <c r="AB1305" s="9">
        <f t="shared" ca="1" si="100"/>
        <v>247</v>
      </c>
      <c r="AC1305" s="9" t="str">
        <f t="shared" ca="1" si="101"/>
        <v>Above 6 Months</v>
      </c>
      <c r="AD1305" s="9" t="str">
        <f t="shared" ca="1" si="102"/>
        <v/>
      </c>
      <c r="AE1305" s="9" t="str">
        <f t="shared" ca="1" si="103"/>
        <v/>
      </c>
      <c r="AF1305" s="61"/>
      <c r="AG1305" s="97" t="s">
        <v>5242</v>
      </c>
      <c r="AH1305" s="97" t="str">
        <f t="shared" ca="1" si="104"/>
        <v>Above 6 Months</v>
      </c>
    </row>
    <row r="1306" spans="1:34" s="24" customFormat="1" ht="23.25" customHeight="1" x14ac:dyDescent="0.25">
      <c r="A1306" s="96">
        <v>1305</v>
      </c>
      <c r="B1306" s="61" t="s">
        <v>2808</v>
      </c>
      <c r="C1306" s="97" t="s">
        <v>185</v>
      </c>
      <c r="D1306" s="61"/>
      <c r="E1306" s="62" t="s">
        <v>55</v>
      </c>
      <c r="F1306" s="73" t="s">
        <v>2861</v>
      </c>
      <c r="G1306" s="63" t="s">
        <v>2961</v>
      </c>
      <c r="H1306" s="64">
        <v>46067</v>
      </c>
      <c r="I1306" s="65" t="s">
        <v>219</v>
      </c>
      <c r="J1306" s="65">
        <v>2026</v>
      </c>
      <c r="K1306" s="63" t="s">
        <v>75</v>
      </c>
      <c r="L1306" s="61"/>
      <c r="M1306" s="61" t="s">
        <v>54</v>
      </c>
      <c r="N1306" s="61" t="s">
        <v>31</v>
      </c>
      <c r="O1306" s="61" t="s">
        <v>32</v>
      </c>
      <c r="P1306" s="28"/>
      <c r="Q1306" s="61"/>
      <c r="R1306" s="28"/>
      <c r="S1306" s="96" t="s">
        <v>3196</v>
      </c>
      <c r="T1306" s="61"/>
      <c r="U1306" s="28"/>
      <c r="V1306" s="61"/>
      <c r="W1306" s="104" t="s">
        <v>141</v>
      </c>
      <c r="X1306" s="104" t="s">
        <v>33</v>
      </c>
      <c r="Y1306" s="98">
        <v>46300</v>
      </c>
      <c r="Z1306" s="18" t="s">
        <v>2962</v>
      </c>
      <c r="AA1306" s="60" t="s">
        <v>34</v>
      </c>
      <c r="AB1306" s="9">
        <f t="shared" ca="1" si="100"/>
        <v>244</v>
      </c>
      <c r="AC1306" s="9" t="str">
        <f t="shared" ca="1" si="101"/>
        <v>Above 6 Months</v>
      </c>
      <c r="AD1306" s="9">
        <f t="shared" ca="1" si="102"/>
        <v>11</v>
      </c>
      <c r="AE1306" s="9" t="str">
        <f t="shared" ca="1" si="103"/>
        <v>Below 45 Days</v>
      </c>
      <c r="AF1306" s="61"/>
      <c r="AG1306" s="97" t="s">
        <v>5243</v>
      </c>
      <c r="AH1306" s="97" t="str">
        <f t="shared" si="104"/>
        <v/>
      </c>
    </row>
    <row r="1307" spans="1:34" s="24" customFormat="1" ht="23.25" customHeight="1" x14ac:dyDescent="0.25">
      <c r="A1307" s="96">
        <v>1306</v>
      </c>
      <c r="B1307" s="61" t="s">
        <v>2808</v>
      </c>
      <c r="C1307" s="97" t="s">
        <v>185</v>
      </c>
      <c r="D1307" s="61"/>
      <c r="E1307" s="62" t="s">
        <v>55</v>
      </c>
      <c r="F1307" s="73" t="s">
        <v>2862</v>
      </c>
      <c r="G1307" s="63" t="s">
        <v>2963</v>
      </c>
      <c r="H1307" s="64">
        <v>46067</v>
      </c>
      <c r="I1307" s="65" t="s">
        <v>219</v>
      </c>
      <c r="J1307" s="65">
        <v>2026</v>
      </c>
      <c r="K1307" s="63" t="s">
        <v>39</v>
      </c>
      <c r="L1307" s="61"/>
      <c r="M1307" s="61" t="s">
        <v>39</v>
      </c>
      <c r="N1307" s="61" t="s">
        <v>31</v>
      </c>
      <c r="O1307" s="61" t="s">
        <v>32</v>
      </c>
      <c r="P1307" s="28"/>
      <c r="Q1307" s="61"/>
      <c r="R1307" s="28"/>
      <c r="S1307" s="96" t="s">
        <v>7126</v>
      </c>
      <c r="T1307" s="61"/>
      <c r="U1307" s="28"/>
      <c r="V1307" s="61"/>
      <c r="W1307" s="104" t="s">
        <v>33</v>
      </c>
      <c r="X1307" s="104" t="s">
        <v>2923</v>
      </c>
      <c r="Y1307" s="98"/>
      <c r="Z1307" s="18" t="s">
        <v>2964</v>
      </c>
      <c r="AA1307" s="60" t="s">
        <v>34</v>
      </c>
      <c r="AB1307" s="9" t="str">
        <f t="shared" ca="1" si="100"/>
        <v/>
      </c>
      <c r="AC1307" s="9" t="str">
        <f t="shared" si="101"/>
        <v/>
      </c>
      <c r="AD1307" s="9" t="str">
        <f t="shared" ca="1" si="102"/>
        <v/>
      </c>
      <c r="AE1307" s="9" t="str">
        <f t="shared" ca="1" si="103"/>
        <v/>
      </c>
      <c r="AF1307" s="61"/>
      <c r="AG1307" s="97" t="s">
        <v>5244</v>
      </c>
      <c r="AH1307" s="97" t="str">
        <f t="shared" si="104"/>
        <v/>
      </c>
    </row>
    <row r="1308" spans="1:34" s="24" customFormat="1" ht="23.25" customHeight="1" x14ac:dyDescent="0.25">
      <c r="A1308" s="96">
        <v>1307</v>
      </c>
      <c r="B1308" s="61" t="s">
        <v>2660</v>
      </c>
      <c r="C1308" s="97" t="s">
        <v>37</v>
      </c>
      <c r="D1308" s="61"/>
      <c r="E1308" s="62" t="s">
        <v>104</v>
      </c>
      <c r="F1308" s="73" t="s">
        <v>2862</v>
      </c>
      <c r="G1308" s="63" t="s">
        <v>1027</v>
      </c>
      <c r="H1308" s="64">
        <v>46067</v>
      </c>
      <c r="I1308" s="65" t="s">
        <v>219</v>
      </c>
      <c r="J1308" s="65">
        <v>2026</v>
      </c>
      <c r="K1308" s="63" t="s">
        <v>48</v>
      </c>
      <c r="L1308" s="61"/>
      <c r="M1308" s="61" t="s">
        <v>49</v>
      </c>
      <c r="N1308" s="61" t="s">
        <v>31</v>
      </c>
      <c r="O1308" s="61" t="s">
        <v>32</v>
      </c>
      <c r="P1308" s="28"/>
      <c r="Q1308" s="61"/>
      <c r="R1308" s="28"/>
      <c r="S1308" s="96" t="s">
        <v>3196</v>
      </c>
      <c r="T1308" s="61"/>
      <c r="U1308" s="28"/>
      <c r="V1308" s="61"/>
      <c r="W1308" s="104" t="s">
        <v>112</v>
      </c>
      <c r="X1308" s="104" t="s">
        <v>112</v>
      </c>
      <c r="Y1308" s="98"/>
      <c r="Z1308" s="18" t="s">
        <v>2965</v>
      </c>
      <c r="AA1308" s="60" t="s">
        <v>34</v>
      </c>
      <c r="AB1308" s="9">
        <f t="shared" ca="1" si="100"/>
        <v>244</v>
      </c>
      <c r="AC1308" s="9" t="str">
        <f t="shared" ca="1" si="101"/>
        <v>Above 6 Months</v>
      </c>
      <c r="AD1308" s="9" t="str">
        <f t="shared" ca="1" si="102"/>
        <v/>
      </c>
      <c r="AE1308" s="9" t="str">
        <f t="shared" ca="1" si="103"/>
        <v/>
      </c>
      <c r="AF1308" s="61"/>
      <c r="AG1308" s="97" t="s">
        <v>5245</v>
      </c>
      <c r="AH1308" s="97" t="str">
        <f t="shared" ca="1" si="104"/>
        <v>Above 6 Months</v>
      </c>
    </row>
    <row r="1309" spans="1:34" s="24" customFormat="1" ht="23.25" customHeight="1" x14ac:dyDescent="0.25">
      <c r="A1309" s="96">
        <v>1308</v>
      </c>
      <c r="B1309" s="61" t="s">
        <v>2660</v>
      </c>
      <c r="C1309" s="97">
        <v>0</v>
      </c>
      <c r="D1309" s="61"/>
      <c r="E1309" s="62" t="s">
        <v>28</v>
      </c>
      <c r="F1309" s="73" t="s">
        <v>2916</v>
      </c>
      <c r="G1309" s="63" t="s">
        <v>2966</v>
      </c>
      <c r="H1309" s="64">
        <v>46067</v>
      </c>
      <c r="I1309" s="65" t="s">
        <v>219</v>
      </c>
      <c r="J1309" s="65">
        <v>2026</v>
      </c>
      <c r="K1309" s="63" t="s">
        <v>29</v>
      </c>
      <c r="L1309" s="61"/>
      <c r="M1309" s="61" t="s">
        <v>30</v>
      </c>
      <c r="N1309" s="61" t="s">
        <v>31</v>
      </c>
      <c r="O1309" s="61" t="s">
        <v>32</v>
      </c>
      <c r="P1309" s="28"/>
      <c r="Q1309" s="61"/>
      <c r="R1309" s="28"/>
      <c r="S1309" s="96" t="s">
        <v>3196</v>
      </c>
      <c r="T1309" s="61"/>
      <c r="U1309" s="28"/>
      <c r="V1309" s="61"/>
      <c r="W1309" s="104" t="s">
        <v>141</v>
      </c>
      <c r="X1309" s="104" t="s">
        <v>33</v>
      </c>
      <c r="Y1309" s="98">
        <v>46300</v>
      </c>
      <c r="Z1309" s="18" t="s">
        <v>2967</v>
      </c>
      <c r="AA1309" s="60" t="s">
        <v>34</v>
      </c>
      <c r="AB1309" s="9">
        <f t="shared" ca="1" si="100"/>
        <v>244</v>
      </c>
      <c r="AC1309" s="9" t="str">
        <f t="shared" ca="1" si="101"/>
        <v>Above 6 Months</v>
      </c>
      <c r="AD1309" s="9">
        <f t="shared" ca="1" si="102"/>
        <v>11</v>
      </c>
      <c r="AE1309" s="9" t="str">
        <f t="shared" ca="1" si="103"/>
        <v>Below 45 Days</v>
      </c>
      <c r="AF1309" s="61"/>
      <c r="AG1309" s="97" t="s">
        <v>5246</v>
      </c>
      <c r="AH1309" s="97" t="str">
        <f t="shared" si="104"/>
        <v/>
      </c>
    </row>
    <row r="1310" spans="1:34" s="24" customFormat="1" ht="23.25" customHeight="1" x14ac:dyDescent="0.25">
      <c r="A1310" s="96">
        <v>1309</v>
      </c>
      <c r="B1310" s="61" t="s">
        <v>2808</v>
      </c>
      <c r="C1310" s="97" t="s">
        <v>57</v>
      </c>
      <c r="D1310" s="61"/>
      <c r="E1310" s="62" t="s">
        <v>58</v>
      </c>
      <c r="F1310" s="73" t="s">
        <v>2839</v>
      </c>
      <c r="G1310" s="63" t="s">
        <v>2721</v>
      </c>
      <c r="H1310" s="64">
        <v>46068</v>
      </c>
      <c r="I1310" s="65" t="s">
        <v>219</v>
      </c>
      <c r="J1310" s="65">
        <v>2026</v>
      </c>
      <c r="K1310" s="63" t="s">
        <v>122</v>
      </c>
      <c r="L1310" s="61"/>
      <c r="M1310" s="61" t="s">
        <v>49</v>
      </c>
      <c r="N1310" s="61" t="s">
        <v>31</v>
      </c>
      <c r="O1310" s="61" t="s">
        <v>32</v>
      </c>
      <c r="P1310" s="28"/>
      <c r="Q1310" s="61"/>
      <c r="R1310" s="28"/>
      <c r="S1310" s="96" t="s">
        <v>3196</v>
      </c>
      <c r="T1310" s="61"/>
      <c r="U1310" s="28"/>
      <c r="V1310" s="61"/>
      <c r="W1310" s="104" t="s">
        <v>112</v>
      </c>
      <c r="X1310" s="104" t="s">
        <v>112</v>
      </c>
      <c r="Y1310" s="98"/>
      <c r="Z1310" s="18" t="s">
        <v>2968</v>
      </c>
      <c r="AA1310" s="60" t="s">
        <v>34</v>
      </c>
      <c r="AB1310" s="9">
        <f t="shared" ca="1" si="100"/>
        <v>243</v>
      </c>
      <c r="AC1310" s="9" t="str">
        <f t="shared" ca="1" si="101"/>
        <v>Above 6 Months</v>
      </c>
      <c r="AD1310" s="9" t="str">
        <f t="shared" ca="1" si="102"/>
        <v/>
      </c>
      <c r="AE1310" s="9" t="str">
        <f t="shared" ca="1" si="103"/>
        <v/>
      </c>
      <c r="AF1310" s="61"/>
      <c r="AG1310" s="97" t="s">
        <v>5247</v>
      </c>
      <c r="AH1310" s="97" t="str">
        <f t="shared" ca="1" si="104"/>
        <v>Above 6 Months</v>
      </c>
    </row>
    <row r="1311" spans="1:34" s="24" customFormat="1" ht="23.25" customHeight="1" x14ac:dyDescent="0.25">
      <c r="A1311" s="96">
        <v>1310</v>
      </c>
      <c r="B1311" s="61" t="s">
        <v>2660</v>
      </c>
      <c r="C1311" s="97" t="s">
        <v>46</v>
      </c>
      <c r="D1311" s="61"/>
      <c r="E1311" s="62" t="s">
        <v>109</v>
      </c>
      <c r="F1311" s="73" t="s">
        <v>2861</v>
      </c>
      <c r="G1311" s="63" t="s">
        <v>227</v>
      </c>
      <c r="H1311" s="64">
        <v>46069</v>
      </c>
      <c r="I1311" s="65" t="s">
        <v>219</v>
      </c>
      <c r="J1311" s="65">
        <v>2026</v>
      </c>
      <c r="K1311" s="63" t="s">
        <v>59</v>
      </c>
      <c r="L1311" s="61" t="s">
        <v>228</v>
      </c>
      <c r="M1311" s="61" t="s">
        <v>59</v>
      </c>
      <c r="N1311" s="61" t="s">
        <v>60</v>
      </c>
      <c r="O1311" s="61" t="s">
        <v>32</v>
      </c>
      <c r="P1311" s="28"/>
      <c r="Q1311" s="61"/>
      <c r="R1311" s="28"/>
      <c r="S1311" s="96" t="s">
        <v>3196</v>
      </c>
      <c r="T1311" s="61"/>
      <c r="U1311" s="28"/>
      <c r="V1311" s="61"/>
      <c r="W1311" s="104" t="s">
        <v>112</v>
      </c>
      <c r="X1311" s="104" t="s">
        <v>112</v>
      </c>
      <c r="Y1311" s="98"/>
      <c r="Z1311" s="18" t="s">
        <v>2969</v>
      </c>
      <c r="AA1311" s="60" t="s">
        <v>34</v>
      </c>
      <c r="AB1311" s="9">
        <f t="shared" ca="1" si="100"/>
        <v>242</v>
      </c>
      <c r="AC1311" s="9" t="str">
        <f t="shared" ca="1" si="101"/>
        <v>Above 6 Months</v>
      </c>
      <c r="AD1311" s="9" t="str">
        <f t="shared" ca="1" si="102"/>
        <v/>
      </c>
      <c r="AE1311" s="9" t="str">
        <f t="shared" ca="1" si="103"/>
        <v/>
      </c>
      <c r="AF1311" s="61"/>
      <c r="AG1311" s="97" t="s">
        <v>5248</v>
      </c>
      <c r="AH1311" s="97" t="str">
        <f t="shared" ca="1" si="104"/>
        <v>Above 6 Months</v>
      </c>
    </row>
    <row r="1312" spans="1:34" s="24" customFormat="1" ht="23.25" customHeight="1" x14ac:dyDescent="0.25">
      <c r="A1312" s="96">
        <v>1311</v>
      </c>
      <c r="B1312" s="61" t="s">
        <v>2808</v>
      </c>
      <c r="C1312" s="97" t="s">
        <v>2661</v>
      </c>
      <c r="D1312" s="61"/>
      <c r="E1312" s="62" t="s">
        <v>84</v>
      </c>
      <c r="F1312" s="73" t="s">
        <v>2843</v>
      </c>
      <c r="G1312" s="63" t="s">
        <v>2836</v>
      </c>
      <c r="H1312" s="64">
        <v>46069</v>
      </c>
      <c r="I1312" s="65" t="s">
        <v>219</v>
      </c>
      <c r="J1312" s="65">
        <v>2026</v>
      </c>
      <c r="K1312" s="63" t="s">
        <v>39</v>
      </c>
      <c r="L1312" s="61"/>
      <c r="M1312" s="61" t="s">
        <v>39</v>
      </c>
      <c r="N1312" s="61" t="s">
        <v>31</v>
      </c>
      <c r="O1312" s="61" t="s">
        <v>32</v>
      </c>
      <c r="P1312" s="28"/>
      <c r="Q1312" s="61"/>
      <c r="R1312" s="28"/>
      <c r="S1312" s="96" t="s">
        <v>3196</v>
      </c>
      <c r="T1312" s="61"/>
      <c r="U1312" s="28"/>
      <c r="V1312" s="61"/>
      <c r="W1312" s="104" t="s">
        <v>141</v>
      </c>
      <c r="X1312" s="104" t="s">
        <v>50</v>
      </c>
      <c r="Y1312" s="98"/>
      <c r="Z1312" s="18" t="s">
        <v>2972</v>
      </c>
      <c r="AA1312" s="60" t="s">
        <v>34</v>
      </c>
      <c r="AB1312" s="9">
        <f t="shared" ca="1" si="100"/>
        <v>242</v>
      </c>
      <c r="AC1312" s="9" t="str">
        <f t="shared" ca="1" si="101"/>
        <v>Above 6 Months</v>
      </c>
      <c r="AD1312" s="9" t="str">
        <f t="shared" ca="1" si="102"/>
        <v/>
      </c>
      <c r="AE1312" s="9" t="str">
        <f t="shared" ca="1" si="103"/>
        <v/>
      </c>
      <c r="AF1312" s="61"/>
      <c r="AG1312" s="97" t="s">
        <v>5249</v>
      </c>
      <c r="AH1312" s="97" t="str">
        <f t="shared" ca="1" si="104"/>
        <v>Above 6 Months</v>
      </c>
    </row>
    <row r="1313" spans="1:34" s="24" customFormat="1" ht="23.25" customHeight="1" x14ac:dyDescent="0.25">
      <c r="A1313" s="96">
        <v>1312</v>
      </c>
      <c r="B1313" s="61" t="s">
        <v>2660</v>
      </c>
      <c r="C1313" s="97" t="s">
        <v>37</v>
      </c>
      <c r="D1313" s="61"/>
      <c r="E1313" s="62" t="s">
        <v>38</v>
      </c>
      <c r="F1313" s="73" t="s">
        <v>2953</v>
      </c>
      <c r="G1313" s="63" t="s">
        <v>1315</v>
      </c>
      <c r="H1313" s="64">
        <v>46070</v>
      </c>
      <c r="I1313" s="65" t="s">
        <v>219</v>
      </c>
      <c r="J1313" s="65">
        <v>2026</v>
      </c>
      <c r="K1313" s="63" t="s">
        <v>70</v>
      </c>
      <c r="L1313" s="61"/>
      <c r="M1313" s="61" t="s">
        <v>70</v>
      </c>
      <c r="N1313" s="61" t="s">
        <v>70</v>
      </c>
      <c r="O1313" s="61" t="s">
        <v>32</v>
      </c>
      <c r="P1313" s="28"/>
      <c r="Q1313" s="61"/>
      <c r="R1313" s="28"/>
      <c r="S1313" s="96" t="s">
        <v>3196</v>
      </c>
      <c r="T1313" s="61"/>
      <c r="U1313" s="28"/>
      <c r="V1313" s="61"/>
      <c r="W1313" s="104" t="s">
        <v>142</v>
      </c>
      <c r="X1313" s="104" t="s">
        <v>142</v>
      </c>
      <c r="Y1313" s="98"/>
      <c r="Z1313" s="18" t="s">
        <v>2973</v>
      </c>
      <c r="AA1313" s="60" t="s">
        <v>34</v>
      </c>
      <c r="AB1313" s="9">
        <f t="shared" ca="1" si="100"/>
        <v>241</v>
      </c>
      <c r="AC1313" s="9" t="str">
        <f t="shared" ca="1" si="101"/>
        <v>Above 6 Months</v>
      </c>
      <c r="AD1313" s="9" t="str">
        <f t="shared" ca="1" si="102"/>
        <v/>
      </c>
      <c r="AE1313" s="9" t="str">
        <f t="shared" ca="1" si="103"/>
        <v/>
      </c>
      <c r="AF1313" s="61"/>
      <c r="AG1313" s="97" t="s">
        <v>5250</v>
      </c>
      <c r="AH1313" s="97" t="str">
        <f t="shared" ca="1" si="104"/>
        <v>Above 6 Months</v>
      </c>
    </row>
    <row r="1314" spans="1:34" s="24" customFormat="1" ht="23.25" customHeight="1" x14ac:dyDescent="0.25">
      <c r="A1314" s="96">
        <v>1313</v>
      </c>
      <c r="B1314" s="61" t="s">
        <v>2808</v>
      </c>
      <c r="C1314" s="97" t="s">
        <v>2661</v>
      </c>
      <c r="D1314" s="61"/>
      <c r="E1314" s="62" t="s">
        <v>89</v>
      </c>
      <c r="F1314" s="73" t="s">
        <v>2974</v>
      </c>
      <c r="G1314" s="63" t="s">
        <v>2975</v>
      </c>
      <c r="H1314" s="64">
        <v>46070</v>
      </c>
      <c r="I1314" s="65" t="s">
        <v>219</v>
      </c>
      <c r="J1314" s="65">
        <v>2026</v>
      </c>
      <c r="K1314" s="63" t="s">
        <v>39</v>
      </c>
      <c r="L1314" s="61"/>
      <c r="M1314" s="61" t="s">
        <v>39</v>
      </c>
      <c r="N1314" s="61" t="s">
        <v>31</v>
      </c>
      <c r="O1314" s="61" t="s">
        <v>32</v>
      </c>
      <c r="P1314" s="28"/>
      <c r="Q1314" s="61"/>
      <c r="R1314" s="28"/>
      <c r="S1314" s="96" t="s">
        <v>3196</v>
      </c>
      <c r="T1314" s="61"/>
      <c r="U1314" s="28"/>
      <c r="V1314" s="61"/>
      <c r="W1314" s="104" t="s">
        <v>50</v>
      </c>
      <c r="X1314" s="104" t="s">
        <v>50</v>
      </c>
      <c r="Y1314" s="98"/>
      <c r="Z1314" s="18" t="s">
        <v>2976</v>
      </c>
      <c r="AA1314" s="60" t="s">
        <v>34</v>
      </c>
      <c r="AB1314" s="9">
        <f t="shared" ca="1" si="100"/>
        <v>241</v>
      </c>
      <c r="AC1314" s="9" t="str">
        <f t="shared" ca="1" si="101"/>
        <v>Above 6 Months</v>
      </c>
      <c r="AD1314" s="9" t="str">
        <f t="shared" ca="1" si="102"/>
        <v/>
      </c>
      <c r="AE1314" s="9" t="str">
        <f t="shared" ca="1" si="103"/>
        <v/>
      </c>
      <c r="AF1314" s="61"/>
      <c r="AG1314" s="97" t="s">
        <v>5251</v>
      </c>
      <c r="AH1314" s="97" t="str">
        <f t="shared" ca="1" si="104"/>
        <v>Above 6 Months</v>
      </c>
    </row>
    <row r="1315" spans="1:34" s="24" customFormat="1" ht="23.25" customHeight="1" x14ac:dyDescent="0.25">
      <c r="A1315" s="96">
        <v>1314</v>
      </c>
      <c r="B1315" s="61" t="s">
        <v>2808</v>
      </c>
      <c r="C1315" s="97" t="s">
        <v>185</v>
      </c>
      <c r="D1315" s="61"/>
      <c r="E1315" s="62" t="s">
        <v>73</v>
      </c>
      <c r="F1315" s="73" t="s">
        <v>2895</v>
      </c>
      <c r="G1315" s="63" t="s">
        <v>707</v>
      </c>
      <c r="H1315" s="64">
        <v>46070</v>
      </c>
      <c r="I1315" s="65" t="s">
        <v>219</v>
      </c>
      <c r="J1315" s="65">
        <v>2026</v>
      </c>
      <c r="K1315" s="63" t="s">
        <v>71</v>
      </c>
      <c r="L1315" s="61"/>
      <c r="M1315" s="61" t="s">
        <v>72</v>
      </c>
      <c r="N1315" s="61" t="s">
        <v>31</v>
      </c>
      <c r="O1315" s="61" t="s">
        <v>32</v>
      </c>
      <c r="P1315" s="28">
        <v>46137</v>
      </c>
      <c r="Q1315" s="61"/>
      <c r="R1315" s="28"/>
      <c r="S1315" s="96" t="s">
        <v>3196</v>
      </c>
      <c r="T1315" s="61"/>
      <c r="U1315" s="28"/>
      <c r="V1315" s="61"/>
      <c r="W1315" s="104" t="s">
        <v>33</v>
      </c>
      <c r="X1315" s="104" t="s">
        <v>33</v>
      </c>
      <c r="Y1315" s="98">
        <v>46262</v>
      </c>
      <c r="Z1315" s="18" t="s">
        <v>2978</v>
      </c>
      <c r="AA1315" s="60" t="s">
        <v>34</v>
      </c>
      <c r="AB1315" s="9">
        <f t="shared" ca="1" si="100"/>
        <v>241</v>
      </c>
      <c r="AC1315" s="9" t="str">
        <f t="shared" ca="1" si="101"/>
        <v>Above 6 Months</v>
      </c>
      <c r="AD1315" s="9">
        <f t="shared" ca="1" si="102"/>
        <v>49</v>
      </c>
      <c r="AE1315" s="9" t="str">
        <f t="shared" ca="1" si="103"/>
        <v>45 to 60 Days</v>
      </c>
      <c r="AF1315" s="61"/>
      <c r="AG1315" s="97" t="s">
        <v>5252</v>
      </c>
      <c r="AH1315" s="97" t="str">
        <f t="shared" si="104"/>
        <v/>
      </c>
    </row>
    <row r="1316" spans="1:34" s="24" customFormat="1" ht="23.25" customHeight="1" x14ac:dyDescent="0.25">
      <c r="A1316" s="96">
        <v>1315</v>
      </c>
      <c r="B1316" s="61" t="s">
        <v>2808</v>
      </c>
      <c r="C1316" s="97" t="s">
        <v>41</v>
      </c>
      <c r="D1316" s="61"/>
      <c r="E1316" s="62" t="s">
        <v>124</v>
      </c>
      <c r="F1316" s="73" t="s">
        <v>2862</v>
      </c>
      <c r="G1316" s="63" t="s">
        <v>2979</v>
      </c>
      <c r="H1316" s="64">
        <v>46070</v>
      </c>
      <c r="I1316" s="65" t="s">
        <v>219</v>
      </c>
      <c r="J1316" s="65">
        <v>2026</v>
      </c>
      <c r="K1316" s="63" t="s">
        <v>29</v>
      </c>
      <c r="L1316" s="61"/>
      <c r="M1316" s="61" t="s">
        <v>30</v>
      </c>
      <c r="N1316" s="61" t="s">
        <v>31</v>
      </c>
      <c r="O1316" s="61" t="s">
        <v>32</v>
      </c>
      <c r="P1316" s="28"/>
      <c r="Q1316" s="61"/>
      <c r="R1316" s="28"/>
      <c r="S1316" s="96" t="s">
        <v>3196</v>
      </c>
      <c r="T1316" s="61"/>
      <c r="U1316" s="28"/>
      <c r="V1316" s="61"/>
      <c r="W1316" s="104" t="s">
        <v>177</v>
      </c>
      <c r="X1316" s="104" t="s">
        <v>141</v>
      </c>
      <c r="Y1316" s="98"/>
      <c r="Z1316" s="18" t="s">
        <v>2980</v>
      </c>
      <c r="AA1316" s="60" t="s">
        <v>34</v>
      </c>
      <c r="AB1316" s="9">
        <f t="shared" ca="1" si="100"/>
        <v>241</v>
      </c>
      <c r="AC1316" s="9" t="str">
        <f t="shared" ca="1" si="101"/>
        <v>Above 6 Months</v>
      </c>
      <c r="AD1316" s="9" t="str">
        <f t="shared" ca="1" si="102"/>
        <v/>
      </c>
      <c r="AE1316" s="9" t="str">
        <f t="shared" ca="1" si="103"/>
        <v/>
      </c>
      <c r="AF1316" s="61"/>
      <c r="AG1316" s="97" t="s">
        <v>5253</v>
      </c>
      <c r="AH1316" s="97" t="str">
        <f t="shared" ca="1" si="104"/>
        <v>Above 6 Months</v>
      </c>
    </row>
    <row r="1317" spans="1:34" s="24" customFormat="1" ht="23.25" customHeight="1" x14ac:dyDescent="0.25">
      <c r="A1317" s="96">
        <v>1316</v>
      </c>
      <c r="B1317" s="61" t="s">
        <v>2808</v>
      </c>
      <c r="C1317" s="97" t="s">
        <v>185</v>
      </c>
      <c r="D1317" s="61"/>
      <c r="E1317" s="62" t="s">
        <v>73</v>
      </c>
      <c r="F1317" s="73" t="s">
        <v>2901</v>
      </c>
      <c r="G1317" s="63" t="s">
        <v>2982</v>
      </c>
      <c r="H1317" s="64">
        <v>46071</v>
      </c>
      <c r="I1317" s="65" t="s">
        <v>219</v>
      </c>
      <c r="J1317" s="65">
        <v>2026</v>
      </c>
      <c r="K1317" s="63" t="s">
        <v>53</v>
      </c>
      <c r="L1317" s="61"/>
      <c r="M1317" s="61" t="s">
        <v>54</v>
      </c>
      <c r="N1317" s="61" t="s">
        <v>31</v>
      </c>
      <c r="O1317" s="61" t="s">
        <v>32</v>
      </c>
      <c r="P1317" s="28"/>
      <c r="Q1317" s="61"/>
      <c r="R1317" s="28"/>
      <c r="S1317" s="96" t="s">
        <v>3196</v>
      </c>
      <c r="T1317" s="61"/>
      <c r="U1317" s="28"/>
      <c r="V1317" s="61"/>
      <c r="W1317" s="104" t="s">
        <v>2664</v>
      </c>
      <c r="X1317" s="104" t="s">
        <v>2664</v>
      </c>
      <c r="Y1317" s="98">
        <v>46195</v>
      </c>
      <c r="Z1317" s="18" t="s">
        <v>2983</v>
      </c>
      <c r="AA1317" s="60" t="s">
        <v>34</v>
      </c>
      <c r="AB1317" s="9">
        <f t="shared" ca="1" si="100"/>
        <v>240</v>
      </c>
      <c r="AC1317" s="9" t="str">
        <f t="shared" ca="1" si="101"/>
        <v>Above 6 Months</v>
      </c>
      <c r="AD1317" s="9">
        <f t="shared" ca="1" si="102"/>
        <v>116</v>
      </c>
      <c r="AE1317" s="9" t="str">
        <f t="shared" ca="1" si="103"/>
        <v>Above 3 Months</v>
      </c>
      <c r="AF1317" s="61"/>
      <c r="AG1317" s="97" t="s">
        <v>5254</v>
      </c>
      <c r="AH1317" s="97" t="str">
        <f t="shared" ca="1" si="104"/>
        <v>Above 6 Months</v>
      </c>
    </row>
    <row r="1318" spans="1:34" s="24" customFormat="1" ht="23.25" customHeight="1" x14ac:dyDescent="0.25">
      <c r="A1318" s="96">
        <v>1317</v>
      </c>
      <c r="B1318" s="61" t="s">
        <v>2660</v>
      </c>
      <c r="C1318" s="97" t="s">
        <v>46</v>
      </c>
      <c r="D1318" s="61"/>
      <c r="E1318" s="62" t="s">
        <v>64</v>
      </c>
      <c r="F1318" s="73" t="s">
        <v>2895</v>
      </c>
      <c r="G1318" s="63" t="s">
        <v>2984</v>
      </c>
      <c r="H1318" s="64">
        <v>46071</v>
      </c>
      <c r="I1318" s="65" t="s">
        <v>219</v>
      </c>
      <c r="J1318" s="65">
        <v>2026</v>
      </c>
      <c r="K1318" s="63" t="s">
        <v>96</v>
      </c>
      <c r="L1318" s="61"/>
      <c r="M1318" s="61" t="s">
        <v>154</v>
      </c>
      <c r="N1318" s="61" t="s">
        <v>31</v>
      </c>
      <c r="O1318" s="61" t="s">
        <v>32</v>
      </c>
      <c r="P1318" s="28">
        <v>46121</v>
      </c>
      <c r="Q1318" s="61"/>
      <c r="R1318" s="28"/>
      <c r="S1318" s="96" t="s">
        <v>3196</v>
      </c>
      <c r="T1318" s="61"/>
      <c r="U1318" s="28"/>
      <c r="V1318" s="61"/>
      <c r="W1318" s="104" t="s">
        <v>33</v>
      </c>
      <c r="X1318" s="104" t="s">
        <v>33</v>
      </c>
      <c r="Y1318" s="98">
        <v>46121</v>
      </c>
      <c r="Z1318" s="18" t="s">
        <v>2985</v>
      </c>
      <c r="AA1318" s="60" t="s">
        <v>34</v>
      </c>
      <c r="AB1318" s="9">
        <f t="shared" ca="1" si="100"/>
        <v>240</v>
      </c>
      <c r="AC1318" s="9" t="str">
        <f t="shared" ca="1" si="101"/>
        <v>Above 6 Months</v>
      </c>
      <c r="AD1318" s="9">
        <f t="shared" ca="1" si="102"/>
        <v>190</v>
      </c>
      <c r="AE1318" s="9" t="str">
        <f t="shared" ca="1" si="103"/>
        <v>Above 6 Months</v>
      </c>
      <c r="AF1318" s="61"/>
      <c r="AG1318" s="97" t="s">
        <v>5255</v>
      </c>
      <c r="AH1318" s="97" t="str">
        <f t="shared" si="104"/>
        <v/>
      </c>
    </row>
    <row r="1319" spans="1:34" s="24" customFormat="1" ht="23.25" customHeight="1" x14ac:dyDescent="0.25">
      <c r="A1319" s="96">
        <v>1318</v>
      </c>
      <c r="B1319" s="61" t="s">
        <v>2808</v>
      </c>
      <c r="C1319" s="97" t="s">
        <v>41</v>
      </c>
      <c r="D1319" s="61"/>
      <c r="E1319" s="62" t="s">
        <v>42</v>
      </c>
      <c r="F1319" s="73" t="s">
        <v>2970</v>
      </c>
      <c r="G1319" s="63" t="s">
        <v>2987</v>
      </c>
      <c r="H1319" s="64">
        <v>46072</v>
      </c>
      <c r="I1319" s="65" t="s">
        <v>219</v>
      </c>
      <c r="J1319" s="65">
        <v>2026</v>
      </c>
      <c r="K1319" s="63" t="s">
        <v>39</v>
      </c>
      <c r="L1319" s="61"/>
      <c r="M1319" s="61" t="s">
        <v>39</v>
      </c>
      <c r="N1319" s="61" t="s">
        <v>31</v>
      </c>
      <c r="O1319" s="61" t="s">
        <v>32</v>
      </c>
      <c r="P1319" s="28">
        <v>46176</v>
      </c>
      <c r="Q1319" s="61"/>
      <c r="R1319" s="28"/>
      <c r="S1319" s="96" t="s">
        <v>3196</v>
      </c>
      <c r="T1319" s="61"/>
      <c r="U1319" s="28"/>
      <c r="V1319" s="61"/>
      <c r="W1319" s="104" t="s">
        <v>2664</v>
      </c>
      <c r="X1319" s="104" t="s">
        <v>33</v>
      </c>
      <c r="Y1319" s="98">
        <v>46176</v>
      </c>
      <c r="Z1319" s="18" t="s">
        <v>2988</v>
      </c>
      <c r="AA1319" s="60" t="s">
        <v>34</v>
      </c>
      <c r="AB1319" s="9">
        <f t="shared" ca="1" si="100"/>
        <v>239</v>
      </c>
      <c r="AC1319" s="9" t="str">
        <f t="shared" ca="1" si="101"/>
        <v>Above 6 Months</v>
      </c>
      <c r="AD1319" s="9">
        <f t="shared" ca="1" si="102"/>
        <v>135</v>
      </c>
      <c r="AE1319" s="9" t="str">
        <f t="shared" ca="1" si="103"/>
        <v>Above 3 Months</v>
      </c>
      <c r="AF1319" s="61"/>
      <c r="AG1319" s="97" t="s">
        <v>5256</v>
      </c>
      <c r="AH1319" s="97" t="str">
        <f t="shared" si="104"/>
        <v/>
      </c>
    </row>
    <row r="1320" spans="1:34" s="24" customFormat="1" ht="23.25" customHeight="1" x14ac:dyDescent="0.25">
      <c r="A1320" s="96">
        <v>1319</v>
      </c>
      <c r="B1320" s="61" t="s">
        <v>2810</v>
      </c>
      <c r="C1320" s="97" t="s">
        <v>62</v>
      </c>
      <c r="D1320" s="61"/>
      <c r="E1320" s="62" t="s">
        <v>118</v>
      </c>
      <c r="F1320" s="73" t="s">
        <v>2843</v>
      </c>
      <c r="G1320" s="63" t="s">
        <v>2828</v>
      </c>
      <c r="H1320" s="64">
        <v>46073</v>
      </c>
      <c r="I1320" s="65" t="s">
        <v>219</v>
      </c>
      <c r="J1320" s="65">
        <v>2026</v>
      </c>
      <c r="K1320" s="63" t="s">
        <v>127</v>
      </c>
      <c r="L1320" s="61"/>
      <c r="M1320" s="61" t="s">
        <v>82</v>
      </c>
      <c r="N1320" s="61" t="s">
        <v>82</v>
      </c>
      <c r="O1320" s="61" t="s">
        <v>32</v>
      </c>
      <c r="P1320" s="28">
        <v>46081</v>
      </c>
      <c r="Q1320" s="61"/>
      <c r="R1320" s="28"/>
      <c r="S1320" s="96" t="s">
        <v>7126</v>
      </c>
      <c r="T1320" s="61"/>
      <c r="U1320" s="28"/>
      <c r="V1320" s="61"/>
      <c r="W1320" s="104" t="s">
        <v>33</v>
      </c>
      <c r="X1320" s="104" t="s">
        <v>2923</v>
      </c>
      <c r="Y1320" s="98"/>
      <c r="Z1320" s="18" t="s">
        <v>2989</v>
      </c>
      <c r="AA1320" s="60" t="s">
        <v>34</v>
      </c>
      <c r="AB1320" s="9" t="str">
        <f t="shared" ca="1" si="100"/>
        <v/>
      </c>
      <c r="AC1320" s="9" t="str">
        <f t="shared" si="101"/>
        <v/>
      </c>
      <c r="AD1320" s="9" t="str">
        <f t="shared" ca="1" si="102"/>
        <v/>
      </c>
      <c r="AE1320" s="9" t="str">
        <f t="shared" ca="1" si="103"/>
        <v/>
      </c>
      <c r="AF1320" s="61"/>
      <c r="AG1320" s="97" t="s">
        <v>5257</v>
      </c>
      <c r="AH1320" s="97" t="str">
        <f t="shared" si="104"/>
        <v/>
      </c>
    </row>
    <row r="1321" spans="1:34" s="24" customFormat="1" ht="23.25" customHeight="1" x14ac:dyDescent="0.25">
      <c r="A1321" s="96">
        <v>1320</v>
      </c>
      <c r="B1321" s="61" t="e">
        <v>#N/A</v>
      </c>
      <c r="C1321" s="97" t="e">
        <v>#N/A</v>
      </c>
      <c r="D1321" s="61"/>
      <c r="E1321" s="62" t="s">
        <v>125</v>
      </c>
      <c r="F1321" s="73" t="s">
        <v>2861</v>
      </c>
      <c r="G1321" s="63" t="s">
        <v>1381</v>
      </c>
      <c r="H1321" s="64">
        <v>46073</v>
      </c>
      <c r="I1321" s="65" t="s">
        <v>219</v>
      </c>
      <c r="J1321" s="65">
        <v>2026</v>
      </c>
      <c r="K1321" s="63" t="s">
        <v>80</v>
      </c>
      <c r="L1321" s="61"/>
      <c r="M1321" s="61" t="s">
        <v>154</v>
      </c>
      <c r="N1321" s="61" t="s">
        <v>31</v>
      </c>
      <c r="O1321" s="61" t="s">
        <v>32</v>
      </c>
      <c r="P1321" s="28">
        <v>46176</v>
      </c>
      <c r="Q1321" s="61"/>
      <c r="R1321" s="28"/>
      <c r="S1321" s="96" t="s">
        <v>3196</v>
      </c>
      <c r="T1321" s="61"/>
      <c r="U1321" s="28"/>
      <c r="V1321" s="61"/>
      <c r="W1321" s="104" t="s">
        <v>33</v>
      </c>
      <c r="X1321" s="104" t="s">
        <v>33</v>
      </c>
      <c r="Y1321" s="98">
        <v>46176</v>
      </c>
      <c r="Z1321" s="18" t="s">
        <v>2991</v>
      </c>
      <c r="AA1321" s="60" t="s">
        <v>34</v>
      </c>
      <c r="AB1321" s="9">
        <f t="shared" ca="1" si="100"/>
        <v>238</v>
      </c>
      <c r="AC1321" s="9" t="str">
        <f t="shared" ca="1" si="101"/>
        <v>Above 6 Months</v>
      </c>
      <c r="AD1321" s="9">
        <f t="shared" ca="1" si="102"/>
        <v>135</v>
      </c>
      <c r="AE1321" s="9" t="str">
        <f t="shared" ca="1" si="103"/>
        <v>Above 3 Months</v>
      </c>
      <c r="AF1321" s="61"/>
      <c r="AG1321" s="97" t="s">
        <v>5258</v>
      </c>
      <c r="AH1321" s="97" t="str">
        <f t="shared" si="104"/>
        <v/>
      </c>
    </row>
    <row r="1322" spans="1:34" s="24" customFormat="1" ht="23.25" customHeight="1" x14ac:dyDescent="0.25">
      <c r="A1322" s="96">
        <v>1321</v>
      </c>
      <c r="B1322" s="61" t="s">
        <v>2808</v>
      </c>
      <c r="C1322" s="97" t="s">
        <v>57</v>
      </c>
      <c r="D1322" s="61"/>
      <c r="E1322" s="62" t="s">
        <v>105</v>
      </c>
      <c r="F1322" s="73" t="s">
        <v>2910</v>
      </c>
      <c r="G1322" s="63" t="s">
        <v>2992</v>
      </c>
      <c r="H1322" s="64">
        <v>46073</v>
      </c>
      <c r="I1322" s="65" t="s">
        <v>219</v>
      </c>
      <c r="J1322" s="65">
        <v>2026</v>
      </c>
      <c r="K1322" s="63" t="s">
        <v>115</v>
      </c>
      <c r="L1322" s="61"/>
      <c r="M1322" s="61" t="s">
        <v>154</v>
      </c>
      <c r="N1322" s="61" t="s">
        <v>31</v>
      </c>
      <c r="O1322" s="61" t="s">
        <v>32</v>
      </c>
      <c r="P1322" s="28">
        <v>46163</v>
      </c>
      <c r="Q1322" s="61"/>
      <c r="R1322" s="28"/>
      <c r="S1322" s="96" t="s">
        <v>7126</v>
      </c>
      <c r="T1322" s="61"/>
      <c r="U1322" s="28"/>
      <c r="V1322" s="61"/>
      <c r="W1322" s="104" t="s">
        <v>33</v>
      </c>
      <c r="X1322" s="104" t="s">
        <v>2923</v>
      </c>
      <c r="Y1322" s="98"/>
      <c r="Z1322" s="18" t="s">
        <v>2993</v>
      </c>
      <c r="AA1322" s="60" t="s">
        <v>34</v>
      </c>
      <c r="AB1322" s="9" t="str">
        <f t="shared" ca="1" si="100"/>
        <v/>
      </c>
      <c r="AC1322" s="9" t="str">
        <f t="shared" si="101"/>
        <v/>
      </c>
      <c r="AD1322" s="9" t="str">
        <f t="shared" ca="1" si="102"/>
        <v/>
      </c>
      <c r="AE1322" s="9" t="str">
        <f t="shared" ca="1" si="103"/>
        <v/>
      </c>
      <c r="AF1322" s="61"/>
      <c r="AG1322" s="97" t="s">
        <v>5259</v>
      </c>
      <c r="AH1322" s="97" t="str">
        <f t="shared" si="104"/>
        <v/>
      </c>
    </row>
    <row r="1323" spans="1:34" s="24" customFormat="1" ht="23.25" customHeight="1" x14ac:dyDescent="0.25">
      <c r="A1323" s="96">
        <v>1322</v>
      </c>
      <c r="B1323" s="61" t="s">
        <v>2660</v>
      </c>
      <c r="C1323" s="97" t="s">
        <v>37</v>
      </c>
      <c r="D1323" s="61"/>
      <c r="E1323" s="62" t="s">
        <v>38</v>
      </c>
      <c r="F1323" s="73" t="s">
        <v>2960</v>
      </c>
      <c r="G1323" s="63" t="s">
        <v>2994</v>
      </c>
      <c r="H1323" s="64">
        <v>46074</v>
      </c>
      <c r="I1323" s="65" t="s">
        <v>219</v>
      </c>
      <c r="J1323" s="65">
        <v>2026</v>
      </c>
      <c r="K1323" s="63" t="s">
        <v>39</v>
      </c>
      <c r="L1323" s="61"/>
      <c r="M1323" s="61" t="s">
        <v>39</v>
      </c>
      <c r="N1323" s="61" t="s">
        <v>31</v>
      </c>
      <c r="O1323" s="61" t="s">
        <v>32</v>
      </c>
      <c r="P1323" s="28">
        <v>46153</v>
      </c>
      <c r="Q1323" s="61"/>
      <c r="R1323" s="28"/>
      <c r="S1323" s="96" t="s">
        <v>3196</v>
      </c>
      <c r="T1323" s="61"/>
      <c r="U1323" s="28"/>
      <c r="V1323" s="61"/>
      <c r="W1323" s="104" t="s">
        <v>33</v>
      </c>
      <c r="X1323" s="104" t="s">
        <v>33</v>
      </c>
      <c r="Y1323" s="98">
        <v>46153</v>
      </c>
      <c r="Z1323" s="18" t="s">
        <v>2995</v>
      </c>
      <c r="AA1323" s="60" t="s">
        <v>34</v>
      </c>
      <c r="AB1323" s="9">
        <f t="shared" ca="1" si="100"/>
        <v>237</v>
      </c>
      <c r="AC1323" s="9" t="str">
        <f t="shared" ca="1" si="101"/>
        <v>Above 6 Months</v>
      </c>
      <c r="AD1323" s="9">
        <f t="shared" ca="1" si="102"/>
        <v>158</v>
      </c>
      <c r="AE1323" s="9" t="str">
        <f t="shared" ca="1" si="103"/>
        <v>Above 3 Months</v>
      </c>
      <c r="AF1323" s="61"/>
      <c r="AG1323" s="97" t="s">
        <v>5260</v>
      </c>
      <c r="AH1323" s="97" t="str">
        <f t="shared" si="104"/>
        <v/>
      </c>
    </row>
    <row r="1324" spans="1:34" s="24" customFormat="1" ht="23.25" customHeight="1" x14ac:dyDescent="0.25">
      <c r="A1324" s="96">
        <v>1323</v>
      </c>
      <c r="B1324" s="61" t="s">
        <v>2810</v>
      </c>
      <c r="C1324" s="97">
        <v>0</v>
      </c>
      <c r="D1324" s="61"/>
      <c r="E1324" s="62" t="s">
        <v>68</v>
      </c>
      <c r="F1324" s="73" t="s">
        <v>2974</v>
      </c>
      <c r="G1324" s="63" t="s">
        <v>2996</v>
      </c>
      <c r="H1324" s="64">
        <v>46074</v>
      </c>
      <c r="I1324" s="65" t="s">
        <v>219</v>
      </c>
      <c r="J1324" s="65">
        <v>2026</v>
      </c>
      <c r="K1324" s="63" t="s">
        <v>39</v>
      </c>
      <c r="L1324" s="61"/>
      <c r="M1324" s="61" t="s">
        <v>39</v>
      </c>
      <c r="N1324" s="61" t="s">
        <v>31</v>
      </c>
      <c r="O1324" s="61" t="s">
        <v>32</v>
      </c>
      <c r="P1324" s="28"/>
      <c r="Q1324" s="61"/>
      <c r="R1324" s="28"/>
      <c r="S1324" s="96" t="s">
        <v>3196</v>
      </c>
      <c r="T1324" s="61"/>
      <c r="U1324" s="28"/>
      <c r="V1324" s="61"/>
      <c r="W1324" s="104" t="s">
        <v>50</v>
      </c>
      <c r="X1324" s="104" t="s">
        <v>50</v>
      </c>
      <c r="Y1324" s="98"/>
      <c r="Z1324" s="18" t="s">
        <v>2997</v>
      </c>
      <c r="AA1324" s="60" t="s">
        <v>34</v>
      </c>
      <c r="AB1324" s="9">
        <f t="shared" ca="1" si="100"/>
        <v>237</v>
      </c>
      <c r="AC1324" s="9" t="str">
        <f t="shared" ca="1" si="101"/>
        <v>Above 6 Months</v>
      </c>
      <c r="AD1324" s="9" t="str">
        <f t="shared" ca="1" si="102"/>
        <v/>
      </c>
      <c r="AE1324" s="9" t="str">
        <f t="shared" ca="1" si="103"/>
        <v/>
      </c>
      <c r="AF1324" s="61"/>
      <c r="AG1324" s="97" t="s">
        <v>5261</v>
      </c>
      <c r="AH1324" s="97" t="str">
        <f t="shared" ca="1" si="104"/>
        <v>Above 6 Months</v>
      </c>
    </row>
    <row r="1325" spans="1:34" s="24" customFormat="1" ht="23.25" customHeight="1" x14ac:dyDescent="0.25">
      <c r="A1325" s="96">
        <v>1324</v>
      </c>
      <c r="B1325" s="61" t="s">
        <v>2810</v>
      </c>
      <c r="C1325" s="97" t="s">
        <v>97</v>
      </c>
      <c r="D1325" s="61"/>
      <c r="E1325" s="62" t="s">
        <v>114</v>
      </c>
      <c r="F1325" s="73" t="s">
        <v>2947</v>
      </c>
      <c r="G1325" s="63" t="s">
        <v>2998</v>
      </c>
      <c r="H1325" s="64">
        <v>46074</v>
      </c>
      <c r="I1325" s="65" t="s">
        <v>219</v>
      </c>
      <c r="J1325" s="65">
        <v>2026</v>
      </c>
      <c r="K1325" s="63" t="s">
        <v>29</v>
      </c>
      <c r="L1325" s="61"/>
      <c r="M1325" s="61" t="s">
        <v>30</v>
      </c>
      <c r="N1325" s="61" t="s">
        <v>31</v>
      </c>
      <c r="O1325" s="61" t="s">
        <v>32</v>
      </c>
      <c r="P1325" s="28"/>
      <c r="Q1325" s="61"/>
      <c r="R1325" s="28"/>
      <c r="S1325" s="96" t="s">
        <v>3196</v>
      </c>
      <c r="T1325" s="61"/>
      <c r="U1325" s="28"/>
      <c r="V1325" s="61"/>
      <c r="W1325" s="104" t="s">
        <v>172</v>
      </c>
      <c r="X1325" s="104" t="s">
        <v>141</v>
      </c>
      <c r="Y1325" s="98"/>
      <c r="Z1325" s="18" t="s">
        <v>2999</v>
      </c>
      <c r="AA1325" s="60" t="s">
        <v>34</v>
      </c>
      <c r="AB1325" s="9">
        <f t="shared" ca="1" si="100"/>
        <v>237</v>
      </c>
      <c r="AC1325" s="9" t="str">
        <f t="shared" ca="1" si="101"/>
        <v>Above 6 Months</v>
      </c>
      <c r="AD1325" s="9" t="str">
        <f t="shared" ca="1" si="102"/>
        <v/>
      </c>
      <c r="AE1325" s="9" t="str">
        <f t="shared" ca="1" si="103"/>
        <v/>
      </c>
      <c r="AF1325" s="61"/>
      <c r="AG1325" s="97" t="s">
        <v>5262</v>
      </c>
      <c r="AH1325" s="97" t="str">
        <f t="shared" ca="1" si="104"/>
        <v>Above 6 Months</v>
      </c>
    </row>
    <row r="1326" spans="1:34" s="24" customFormat="1" ht="23.25" customHeight="1" x14ac:dyDescent="0.25">
      <c r="A1326" s="96">
        <v>1325</v>
      </c>
      <c r="B1326" s="61" t="s">
        <v>2810</v>
      </c>
      <c r="C1326" s="97">
        <v>0</v>
      </c>
      <c r="D1326" s="61" t="s">
        <v>2690</v>
      </c>
      <c r="E1326" s="62" t="s">
        <v>68</v>
      </c>
      <c r="F1326" s="73" t="s">
        <v>2990</v>
      </c>
      <c r="G1326" s="63" t="s">
        <v>3000</v>
      </c>
      <c r="H1326" s="64">
        <v>46075</v>
      </c>
      <c r="I1326" s="65" t="s">
        <v>219</v>
      </c>
      <c r="J1326" s="65">
        <v>2026</v>
      </c>
      <c r="K1326" s="63" t="s">
        <v>120</v>
      </c>
      <c r="L1326" s="61"/>
      <c r="M1326" s="61" t="s">
        <v>93</v>
      </c>
      <c r="N1326" s="61" t="s">
        <v>31</v>
      </c>
      <c r="O1326" s="61" t="s">
        <v>45</v>
      </c>
      <c r="P1326" s="28">
        <v>46136</v>
      </c>
      <c r="Q1326" s="61"/>
      <c r="R1326" s="28"/>
      <c r="S1326" s="96" t="s">
        <v>3196</v>
      </c>
      <c r="T1326" s="61"/>
      <c r="U1326" s="28"/>
      <c r="V1326" s="61"/>
      <c r="W1326" s="104" t="s">
        <v>2664</v>
      </c>
      <c r="X1326" s="104" t="s">
        <v>2664</v>
      </c>
      <c r="Y1326" s="98">
        <v>46136</v>
      </c>
      <c r="Z1326" s="18" t="s">
        <v>3001</v>
      </c>
      <c r="AA1326" s="60" t="s">
        <v>34</v>
      </c>
      <c r="AB1326" s="9">
        <f t="shared" ca="1" si="100"/>
        <v>236</v>
      </c>
      <c r="AC1326" s="9" t="str">
        <f t="shared" ca="1" si="101"/>
        <v>Above 6 Months</v>
      </c>
      <c r="AD1326" s="9">
        <f t="shared" ca="1" si="102"/>
        <v>175</v>
      </c>
      <c r="AE1326" s="9" t="str">
        <f t="shared" ca="1" si="103"/>
        <v>Above 3 Months</v>
      </c>
      <c r="AF1326" s="61"/>
      <c r="AG1326" s="97" t="s">
        <v>5263</v>
      </c>
      <c r="AH1326" s="97" t="str">
        <f t="shared" ca="1" si="104"/>
        <v>Above 6 Months</v>
      </c>
    </row>
    <row r="1327" spans="1:34" s="24" customFormat="1" ht="23.25" customHeight="1" x14ac:dyDescent="0.25">
      <c r="A1327" s="96">
        <v>1326</v>
      </c>
      <c r="B1327" s="61" t="s">
        <v>2808</v>
      </c>
      <c r="C1327" s="97" t="s">
        <v>41</v>
      </c>
      <c r="D1327" s="61"/>
      <c r="E1327" s="62" t="s">
        <v>79</v>
      </c>
      <c r="F1327" s="73" t="s">
        <v>2849</v>
      </c>
      <c r="G1327" s="63" t="s">
        <v>1157</v>
      </c>
      <c r="H1327" s="64">
        <v>46075</v>
      </c>
      <c r="I1327" s="65" t="s">
        <v>219</v>
      </c>
      <c r="J1327" s="65">
        <v>2026</v>
      </c>
      <c r="K1327" s="63" t="s">
        <v>2386</v>
      </c>
      <c r="L1327" s="61"/>
      <c r="M1327" s="61" t="s">
        <v>82</v>
      </c>
      <c r="N1327" s="61" t="s">
        <v>82</v>
      </c>
      <c r="O1327" s="61" t="s">
        <v>32</v>
      </c>
      <c r="P1327" s="28">
        <v>46091</v>
      </c>
      <c r="Q1327" s="61"/>
      <c r="R1327" s="28"/>
      <c r="S1327" s="96" t="s">
        <v>3196</v>
      </c>
      <c r="T1327" s="61"/>
      <c r="U1327" s="28"/>
      <c r="V1327" s="61"/>
      <c r="W1327" s="104" t="s">
        <v>33</v>
      </c>
      <c r="X1327" s="104" t="s">
        <v>33</v>
      </c>
      <c r="Y1327" s="98">
        <v>46091</v>
      </c>
      <c r="Z1327" s="18" t="s">
        <v>3004</v>
      </c>
      <c r="AA1327" s="60" t="s">
        <v>34</v>
      </c>
      <c r="AB1327" s="9">
        <f t="shared" ca="1" si="100"/>
        <v>236</v>
      </c>
      <c r="AC1327" s="9" t="str">
        <f t="shared" ca="1" si="101"/>
        <v>Above 6 Months</v>
      </c>
      <c r="AD1327" s="9">
        <f t="shared" ca="1" si="102"/>
        <v>220</v>
      </c>
      <c r="AE1327" s="9" t="str">
        <f t="shared" ca="1" si="103"/>
        <v>Above 6 Months</v>
      </c>
      <c r="AF1327" s="61"/>
      <c r="AG1327" s="97" t="s">
        <v>5264</v>
      </c>
      <c r="AH1327" s="97" t="str">
        <f t="shared" si="104"/>
        <v/>
      </c>
    </row>
    <row r="1328" spans="1:34" s="24" customFormat="1" ht="23.25" customHeight="1" x14ac:dyDescent="0.25">
      <c r="A1328" s="96">
        <v>1327</v>
      </c>
      <c r="B1328" s="61" t="s">
        <v>2810</v>
      </c>
      <c r="C1328" s="97">
        <v>0</v>
      </c>
      <c r="D1328" s="61"/>
      <c r="E1328" s="62" t="s">
        <v>68</v>
      </c>
      <c r="F1328" s="73" t="s">
        <v>3003</v>
      </c>
      <c r="G1328" s="63" t="s">
        <v>1354</v>
      </c>
      <c r="H1328" s="64">
        <v>46077</v>
      </c>
      <c r="I1328" s="65" t="s">
        <v>219</v>
      </c>
      <c r="J1328" s="65">
        <v>2026</v>
      </c>
      <c r="K1328" s="63" t="s">
        <v>103</v>
      </c>
      <c r="L1328" s="61"/>
      <c r="M1328" s="61" t="s">
        <v>49</v>
      </c>
      <c r="N1328" s="61" t="s">
        <v>31</v>
      </c>
      <c r="O1328" s="61" t="s">
        <v>32</v>
      </c>
      <c r="P1328" s="28"/>
      <c r="Q1328" s="61"/>
      <c r="R1328" s="28"/>
      <c r="S1328" s="96" t="s">
        <v>3196</v>
      </c>
      <c r="T1328" s="61"/>
      <c r="U1328" s="28"/>
      <c r="V1328" s="61"/>
      <c r="W1328" s="104" t="s">
        <v>112</v>
      </c>
      <c r="X1328" s="104" t="s">
        <v>112</v>
      </c>
      <c r="Y1328" s="98"/>
      <c r="Z1328" s="18" t="s">
        <v>3008</v>
      </c>
      <c r="AA1328" s="60" t="s">
        <v>34</v>
      </c>
      <c r="AB1328" s="9">
        <f t="shared" ca="1" si="100"/>
        <v>234</v>
      </c>
      <c r="AC1328" s="9" t="str">
        <f t="shared" ca="1" si="101"/>
        <v>Above 6 Months</v>
      </c>
      <c r="AD1328" s="9" t="str">
        <f t="shared" ca="1" si="102"/>
        <v/>
      </c>
      <c r="AE1328" s="9" t="str">
        <f t="shared" ca="1" si="103"/>
        <v/>
      </c>
      <c r="AF1328" s="61"/>
      <c r="AG1328" s="97" t="s">
        <v>5265</v>
      </c>
      <c r="AH1328" s="97" t="str">
        <f t="shared" ca="1" si="104"/>
        <v>Above 6 Months</v>
      </c>
    </row>
    <row r="1329" spans="1:34" s="24" customFormat="1" ht="23.25" customHeight="1" x14ac:dyDescent="0.25">
      <c r="A1329" s="96">
        <v>1328</v>
      </c>
      <c r="B1329" s="61" t="s">
        <v>2808</v>
      </c>
      <c r="C1329" s="97" t="s">
        <v>41</v>
      </c>
      <c r="D1329" s="61"/>
      <c r="E1329" s="62" t="s">
        <v>42</v>
      </c>
      <c r="F1329" s="73" t="s">
        <v>2977</v>
      </c>
      <c r="G1329" s="63" t="s">
        <v>1027</v>
      </c>
      <c r="H1329" s="64">
        <v>46077</v>
      </c>
      <c r="I1329" s="65" t="s">
        <v>219</v>
      </c>
      <c r="J1329" s="65">
        <v>2026</v>
      </c>
      <c r="K1329" s="63" t="s">
        <v>48</v>
      </c>
      <c r="L1329" s="61"/>
      <c r="M1329" s="61" t="s">
        <v>49</v>
      </c>
      <c r="N1329" s="61" t="s">
        <v>31</v>
      </c>
      <c r="O1329" s="61" t="s">
        <v>32</v>
      </c>
      <c r="P1329" s="28"/>
      <c r="Q1329" s="61"/>
      <c r="R1329" s="28"/>
      <c r="S1329" s="96" t="s">
        <v>3196</v>
      </c>
      <c r="T1329" s="61"/>
      <c r="U1329" s="28"/>
      <c r="V1329" s="61"/>
      <c r="W1329" s="104" t="s">
        <v>50</v>
      </c>
      <c r="X1329" s="104" t="s">
        <v>50</v>
      </c>
      <c r="Y1329" s="98"/>
      <c r="Z1329" s="18" t="s">
        <v>3009</v>
      </c>
      <c r="AA1329" s="60" t="s">
        <v>34</v>
      </c>
      <c r="AB1329" s="9">
        <f t="shared" ca="1" si="100"/>
        <v>234</v>
      </c>
      <c r="AC1329" s="9" t="str">
        <f t="shared" ca="1" si="101"/>
        <v>Above 6 Months</v>
      </c>
      <c r="AD1329" s="9" t="str">
        <f t="shared" ca="1" si="102"/>
        <v/>
      </c>
      <c r="AE1329" s="9" t="str">
        <f t="shared" ca="1" si="103"/>
        <v/>
      </c>
      <c r="AF1329" s="61"/>
      <c r="AG1329" s="97" t="s">
        <v>5266</v>
      </c>
      <c r="AH1329" s="97" t="str">
        <f t="shared" ca="1" si="104"/>
        <v>Above 6 Months</v>
      </c>
    </row>
    <row r="1330" spans="1:34" s="24" customFormat="1" ht="23.25" customHeight="1" x14ac:dyDescent="0.25">
      <c r="A1330" s="96">
        <v>1329</v>
      </c>
      <c r="B1330" s="61" t="s">
        <v>2810</v>
      </c>
      <c r="C1330" s="97" t="s">
        <v>97</v>
      </c>
      <c r="D1330" s="61" t="s">
        <v>5267</v>
      </c>
      <c r="E1330" s="62" t="s">
        <v>98</v>
      </c>
      <c r="F1330" s="73" t="s">
        <v>2862</v>
      </c>
      <c r="G1330" s="63" t="s">
        <v>3010</v>
      </c>
      <c r="H1330" s="64">
        <v>46077</v>
      </c>
      <c r="I1330" s="65" t="s">
        <v>219</v>
      </c>
      <c r="J1330" s="65">
        <v>2026</v>
      </c>
      <c r="K1330" s="63" t="s">
        <v>119</v>
      </c>
      <c r="L1330" s="61"/>
      <c r="M1330" s="61" t="s">
        <v>154</v>
      </c>
      <c r="N1330" s="61" t="s">
        <v>31</v>
      </c>
      <c r="O1330" s="61" t="s">
        <v>45</v>
      </c>
      <c r="P1330" s="28">
        <v>46133</v>
      </c>
      <c r="Q1330" s="61"/>
      <c r="R1330" s="28"/>
      <c r="S1330" s="96" t="s">
        <v>3196</v>
      </c>
      <c r="T1330" s="61"/>
      <c r="U1330" s="28"/>
      <c r="V1330" s="61"/>
      <c r="W1330" s="104" t="s">
        <v>33</v>
      </c>
      <c r="X1330" s="104" t="s">
        <v>33</v>
      </c>
      <c r="Y1330" s="98">
        <v>46133</v>
      </c>
      <c r="Z1330" s="18" t="s">
        <v>3011</v>
      </c>
      <c r="AA1330" s="60" t="s">
        <v>34</v>
      </c>
      <c r="AB1330" s="9">
        <f t="shared" ca="1" si="100"/>
        <v>234</v>
      </c>
      <c r="AC1330" s="9" t="str">
        <f t="shared" ca="1" si="101"/>
        <v>Above 6 Months</v>
      </c>
      <c r="AD1330" s="9">
        <f t="shared" ca="1" si="102"/>
        <v>178</v>
      </c>
      <c r="AE1330" s="9" t="str">
        <f t="shared" ca="1" si="103"/>
        <v>Above 3 Months</v>
      </c>
      <c r="AF1330" s="61"/>
      <c r="AG1330" s="97" t="s">
        <v>5268</v>
      </c>
      <c r="AH1330" s="97" t="str">
        <f t="shared" si="104"/>
        <v/>
      </c>
    </row>
    <row r="1331" spans="1:34" s="24" customFormat="1" ht="23.25" customHeight="1" x14ac:dyDescent="0.25">
      <c r="A1331" s="96">
        <v>1330</v>
      </c>
      <c r="B1331" s="61" t="s">
        <v>2808</v>
      </c>
      <c r="C1331" s="97" t="s">
        <v>185</v>
      </c>
      <c r="D1331" s="61" t="s">
        <v>5269</v>
      </c>
      <c r="E1331" s="62" t="s">
        <v>55</v>
      </c>
      <c r="F1331" s="73" t="s">
        <v>2890</v>
      </c>
      <c r="G1331" s="63" t="s">
        <v>3012</v>
      </c>
      <c r="H1331" s="64">
        <v>46078</v>
      </c>
      <c r="I1331" s="65" t="s">
        <v>219</v>
      </c>
      <c r="J1331" s="65">
        <v>2026</v>
      </c>
      <c r="K1331" s="63" t="s">
        <v>120</v>
      </c>
      <c r="L1331" s="61"/>
      <c r="M1331" s="61" t="s">
        <v>93</v>
      </c>
      <c r="N1331" s="61" t="s">
        <v>31</v>
      </c>
      <c r="O1331" s="61" t="s">
        <v>45</v>
      </c>
      <c r="P1331" s="28"/>
      <c r="Q1331" s="61"/>
      <c r="R1331" s="28"/>
      <c r="S1331" s="96" t="s">
        <v>3196</v>
      </c>
      <c r="T1331" s="61"/>
      <c r="U1331" s="28"/>
      <c r="V1331" s="61"/>
      <c r="W1331" s="104" t="s">
        <v>50</v>
      </c>
      <c r="X1331" s="104" t="s">
        <v>139</v>
      </c>
      <c r="Y1331" s="98">
        <v>46304</v>
      </c>
      <c r="Z1331" s="18" t="s">
        <v>3013</v>
      </c>
      <c r="AA1331" s="60" t="s">
        <v>34</v>
      </c>
      <c r="AB1331" s="9">
        <f t="shared" ca="1" si="100"/>
        <v>233</v>
      </c>
      <c r="AC1331" s="9" t="str">
        <f t="shared" ca="1" si="101"/>
        <v>Above 6 Months</v>
      </c>
      <c r="AD1331" s="9">
        <f t="shared" ca="1" si="102"/>
        <v>7</v>
      </c>
      <c r="AE1331" s="9" t="str">
        <f t="shared" ca="1" si="103"/>
        <v>Below 45 Days</v>
      </c>
      <c r="AF1331" s="61"/>
      <c r="AG1331" s="97" t="s">
        <v>5270</v>
      </c>
      <c r="AH1331" s="97" t="str">
        <f t="shared" ca="1" si="104"/>
        <v>Above 6 Months</v>
      </c>
    </row>
    <row r="1332" spans="1:34" s="24" customFormat="1" ht="23.25" customHeight="1" x14ac:dyDescent="0.25">
      <c r="A1332" s="96">
        <v>1331</v>
      </c>
      <c r="B1332" s="61" t="s">
        <v>2810</v>
      </c>
      <c r="C1332" s="97">
        <v>0</v>
      </c>
      <c r="D1332" s="61"/>
      <c r="E1332" s="62" t="s">
        <v>68</v>
      </c>
      <c r="F1332" s="73" t="s">
        <v>3006</v>
      </c>
      <c r="G1332" s="63" t="s">
        <v>3014</v>
      </c>
      <c r="H1332" s="64">
        <v>46078</v>
      </c>
      <c r="I1332" s="65" t="s">
        <v>219</v>
      </c>
      <c r="J1332" s="65">
        <v>2026</v>
      </c>
      <c r="K1332" s="63" t="s">
        <v>39</v>
      </c>
      <c r="L1332" s="61"/>
      <c r="M1332" s="61" t="s">
        <v>39</v>
      </c>
      <c r="N1332" s="61" t="s">
        <v>31</v>
      </c>
      <c r="O1332" s="61" t="s">
        <v>32</v>
      </c>
      <c r="P1332" s="28">
        <v>46147</v>
      </c>
      <c r="Q1332" s="61"/>
      <c r="R1332" s="28"/>
      <c r="S1332" s="96" t="s">
        <v>3196</v>
      </c>
      <c r="T1332" s="61"/>
      <c r="U1332" s="28"/>
      <c r="V1332" s="61"/>
      <c r="W1332" s="104" t="s">
        <v>33</v>
      </c>
      <c r="X1332" s="104" t="s">
        <v>33</v>
      </c>
      <c r="Y1332" s="98">
        <v>46147</v>
      </c>
      <c r="Z1332" s="18" t="s">
        <v>3015</v>
      </c>
      <c r="AA1332" s="60" t="s">
        <v>34</v>
      </c>
      <c r="AB1332" s="9">
        <f t="shared" ca="1" si="100"/>
        <v>233</v>
      </c>
      <c r="AC1332" s="9" t="str">
        <f t="shared" ca="1" si="101"/>
        <v>Above 6 Months</v>
      </c>
      <c r="AD1332" s="9">
        <f t="shared" ca="1" si="102"/>
        <v>164</v>
      </c>
      <c r="AE1332" s="9" t="str">
        <f t="shared" ca="1" si="103"/>
        <v>Above 3 Months</v>
      </c>
      <c r="AF1332" s="61"/>
      <c r="AG1332" s="97" t="s">
        <v>5271</v>
      </c>
      <c r="AH1332" s="97" t="str">
        <f t="shared" si="104"/>
        <v/>
      </c>
    </row>
    <row r="1333" spans="1:34" s="24" customFormat="1" ht="23.25" customHeight="1" x14ac:dyDescent="0.25">
      <c r="A1333" s="96">
        <v>1332</v>
      </c>
      <c r="B1333" s="61" t="s">
        <v>2660</v>
      </c>
      <c r="C1333" s="97" t="s">
        <v>46</v>
      </c>
      <c r="D1333" s="61"/>
      <c r="E1333" s="62" t="s">
        <v>64</v>
      </c>
      <c r="F1333" s="73" t="s">
        <v>2906</v>
      </c>
      <c r="G1333" s="63" t="s">
        <v>3018</v>
      </c>
      <c r="H1333" s="64">
        <v>46078</v>
      </c>
      <c r="I1333" s="65" t="s">
        <v>219</v>
      </c>
      <c r="J1333" s="65">
        <v>2026</v>
      </c>
      <c r="K1333" s="63" t="s">
        <v>75</v>
      </c>
      <c r="L1333" s="61"/>
      <c r="M1333" s="61" t="s">
        <v>54</v>
      </c>
      <c r="N1333" s="61" t="s">
        <v>31</v>
      </c>
      <c r="O1333" s="61" t="s">
        <v>32</v>
      </c>
      <c r="P1333" s="28">
        <v>46099</v>
      </c>
      <c r="Q1333" s="61"/>
      <c r="R1333" s="28"/>
      <c r="S1333" s="96" t="s">
        <v>3196</v>
      </c>
      <c r="T1333" s="61"/>
      <c r="U1333" s="28"/>
      <c r="V1333" s="61"/>
      <c r="W1333" s="104" t="s">
        <v>33</v>
      </c>
      <c r="X1333" s="104" t="s">
        <v>33</v>
      </c>
      <c r="Y1333" s="98">
        <v>46099</v>
      </c>
      <c r="Z1333" s="18" t="s">
        <v>3019</v>
      </c>
      <c r="AA1333" s="60" t="s">
        <v>34</v>
      </c>
      <c r="AB1333" s="9">
        <f t="shared" ca="1" si="100"/>
        <v>233</v>
      </c>
      <c r="AC1333" s="9" t="str">
        <f t="shared" ca="1" si="101"/>
        <v>Above 6 Months</v>
      </c>
      <c r="AD1333" s="9">
        <f t="shared" ca="1" si="102"/>
        <v>212</v>
      </c>
      <c r="AE1333" s="9" t="str">
        <f t="shared" ca="1" si="103"/>
        <v>Above 6 Months</v>
      </c>
      <c r="AF1333" s="61"/>
      <c r="AG1333" s="97" t="s">
        <v>5272</v>
      </c>
      <c r="AH1333" s="97" t="str">
        <f t="shared" si="104"/>
        <v/>
      </c>
    </row>
    <row r="1334" spans="1:34" s="24" customFormat="1" ht="23.25" customHeight="1" x14ac:dyDescent="0.25">
      <c r="A1334" s="96">
        <v>1333</v>
      </c>
      <c r="B1334" s="61" t="s">
        <v>2660</v>
      </c>
      <c r="C1334" s="97" t="s">
        <v>37</v>
      </c>
      <c r="D1334" s="61" t="s">
        <v>2672</v>
      </c>
      <c r="E1334" s="62" t="s">
        <v>38</v>
      </c>
      <c r="F1334" s="73" t="s">
        <v>2971</v>
      </c>
      <c r="G1334" s="63" t="s">
        <v>1685</v>
      </c>
      <c r="H1334" s="64">
        <v>46079</v>
      </c>
      <c r="I1334" s="65" t="s">
        <v>219</v>
      </c>
      <c r="J1334" s="65">
        <v>2026</v>
      </c>
      <c r="K1334" s="63" t="s">
        <v>108</v>
      </c>
      <c r="L1334" s="61"/>
      <c r="M1334" s="61" t="s">
        <v>54</v>
      </c>
      <c r="N1334" s="61" t="s">
        <v>31</v>
      </c>
      <c r="O1334" s="61" t="s">
        <v>45</v>
      </c>
      <c r="P1334" s="28"/>
      <c r="Q1334" s="61"/>
      <c r="R1334" s="28"/>
      <c r="S1334" s="96" t="s">
        <v>3196</v>
      </c>
      <c r="T1334" s="61"/>
      <c r="U1334" s="28"/>
      <c r="V1334" s="61"/>
      <c r="W1334" s="104" t="s">
        <v>177</v>
      </c>
      <c r="X1334" s="104" t="s">
        <v>177</v>
      </c>
      <c r="Y1334" s="98">
        <v>46099</v>
      </c>
      <c r="Z1334" s="18" t="s">
        <v>3020</v>
      </c>
      <c r="AA1334" s="60" t="s">
        <v>34</v>
      </c>
      <c r="AB1334" s="9">
        <f t="shared" ca="1" si="100"/>
        <v>232</v>
      </c>
      <c r="AC1334" s="9" t="str">
        <f t="shared" ca="1" si="101"/>
        <v>Above 6 Months</v>
      </c>
      <c r="AD1334" s="9">
        <f t="shared" ca="1" si="102"/>
        <v>212</v>
      </c>
      <c r="AE1334" s="9" t="str">
        <f t="shared" ca="1" si="103"/>
        <v>Above 6 Months</v>
      </c>
      <c r="AF1334" s="61"/>
      <c r="AG1334" s="97" t="s">
        <v>5273</v>
      </c>
      <c r="AH1334" s="97" t="str">
        <f t="shared" ca="1" si="104"/>
        <v>Above 6 Months</v>
      </c>
    </row>
    <row r="1335" spans="1:34" s="24" customFormat="1" ht="23.25" customHeight="1" x14ac:dyDescent="0.25">
      <c r="A1335" s="96">
        <v>1334</v>
      </c>
      <c r="B1335" s="61" t="s">
        <v>2808</v>
      </c>
      <c r="C1335" s="97" t="s">
        <v>41</v>
      </c>
      <c r="D1335" s="61"/>
      <c r="E1335" s="62" t="s">
        <v>42</v>
      </c>
      <c r="F1335" s="73" t="s">
        <v>2986</v>
      </c>
      <c r="G1335" s="63" t="s">
        <v>845</v>
      </c>
      <c r="H1335" s="64">
        <v>46079</v>
      </c>
      <c r="I1335" s="65" t="s">
        <v>219</v>
      </c>
      <c r="J1335" s="65">
        <v>2026</v>
      </c>
      <c r="K1335" s="63" t="s">
        <v>116</v>
      </c>
      <c r="L1335" s="61"/>
      <c r="M1335" s="61" t="s">
        <v>116</v>
      </c>
      <c r="N1335" s="61" t="s">
        <v>116</v>
      </c>
      <c r="O1335" s="61" t="s">
        <v>32</v>
      </c>
      <c r="P1335" s="28"/>
      <c r="Q1335" s="61"/>
      <c r="R1335" s="28"/>
      <c r="S1335" s="96" t="s">
        <v>3196</v>
      </c>
      <c r="T1335" s="61"/>
      <c r="U1335" s="28"/>
      <c r="V1335" s="61"/>
      <c r="W1335" s="104" t="s">
        <v>50</v>
      </c>
      <c r="X1335" s="104" t="s">
        <v>50</v>
      </c>
      <c r="Y1335" s="98"/>
      <c r="Z1335" s="18" t="s">
        <v>3023</v>
      </c>
      <c r="AA1335" s="60" t="s">
        <v>34</v>
      </c>
      <c r="AB1335" s="9">
        <f t="shared" ca="1" si="100"/>
        <v>232</v>
      </c>
      <c r="AC1335" s="9" t="str">
        <f t="shared" ca="1" si="101"/>
        <v>Above 6 Months</v>
      </c>
      <c r="AD1335" s="9" t="str">
        <f t="shared" ca="1" si="102"/>
        <v/>
      </c>
      <c r="AE1335" s="9" t="str">
        <f t="shared" ca="1" si="103"/>
        <v/>
      </c>
      <c r="AF1335" s="61"/>
      <c r="AG1335" s="97" t="s">
        <v>5274</v>
      </c>
      <c r="AH1335" s="97" t="str">
        <f t="shared" ca="1" si="104"/>
        <v>Above 6 Months</v>
      </c>
    </row>
    <row r="1336" spans="1:34" s="24" customFormat="1" ht="23.25" customHeight="1" x14ac:dyDescent="0.25">
      <c r="A1336" s="96">
        <v>1335</v>
      </c>
      <c r="B1336" s="61" t="s">
        <v>2660</v>
      </c>
      <c r="C1336" s="97" t="s">
        <v>183</v>
      </c>
      <c r="D1336" s="61"/>
      <c r="E1336" s="62" t="s">
        <v>74</v>
      </c>
      <c r="F1336" s="73" t="s">
        <v>2916</v>
      </c>
      <c r="G1336" s="63" t="s">
        <v>1354</v>
      </c>
      <c r="H1336" s="64">
        <v>46079</v>
      </c>
      <c r="I1336" s="65" t="s">
        <v>219</v>
      </c>
      <c r="J1336" s="65">
        <v>2026</v>
      </c>
      <c r="K1336" s="63" t="s">
        <v>103</v>
      </c>
      <c r="L1336" s="61"/>
      <c r="M1336" s="61" t="s">
        <v>49</v>
      </c>
      <c r="N1336" s="61" t="s">
        <v>31</v>
      </c>
      <c r="O1336" s="61" t="s">
        <v>32</v>
      </c>
      <c r="P1336" s="28"/>
      <c r="Q1336" s="61"/>
      <c r="R1336" s="28"/>
      <c r="S1336" s="96" t="s">
        <v>3196</v>
      </c>
      <c r="T1336" s="61"/>
      <c r="U1336" s="28"/>
      <c r="V1336" s="61"/>
      <c r="W1336" s="104" t="s">
        <v>141</v>
      </c>
      <c r="X1336" s="104" t="s">
        <v>141</v>
      </c>
      <c r="Y1336" s="98"/>
      <c r="Z1336" s="18" t="s">
        <v>3024</v>
      </c>
      <c r="AA1336" s="60" t="s">
        <v>34</v>
      </c>
      <c r="AB1336" s="9">
        <f t="shared" ca="1" si="100"/>
        <v>232</v>
      </c>
      <c r="AC1336" s="9" t="str">
        <f t="shared" ca="1" si="101"/>
        <v>Above 6 Months</v>
      </c>
      <c r="AD1336" s="9" t="str">
        <f t="shared" ca="1" si="102"/>
        <v/>
      </c>
      <c r="AE1336" s="9" t="str">
        <f t="shared" ca="1" si="103"/>
        <v/>
      </c>
      <c r="AF1336" s="61"/>
      <c r="AG1336" s="97" t="s">
        <v>5275</v>
      </c>
      <c r="AH1336" s="97" t="str">
        <f t="shared" ca="1" si="104"/>
        <v>Above 6 Months</v>
      </c>
    </row>
    <row r="1337" spans="1:34" s="24" customFormat="1" ht="23.25" customHeight="1" x14ac:dyDescent="0.25">
      <c r="A1337" s="96">
        <v>1336</v>
      </c>
      <c r="B1337" s="61" t="s">
        <v>2810</v>
      </c>
      <c r="C1337" s="97" t="s">
        <v>97</v>
      </c>
      <c r="D1337" s="61"/>
      <c r="E1337" s="62" t="s">
        <v>114</v>
      </c>
      <c r="F1337" s="73" t="s">
        <v>2960</v>
      </c>
      <c r="G1337" s="63" t="s">
        <v>1027</v>
      </c>
      <c r="H1337" s="64">
        <v>46080</v>
      </c>
      <c r="I1337" s="65" t="s">
        <v>219</v>
      </c>
      <c r="J1337" s="65">
        <v>2026</v>
      </c>
      <c r="K1337" s="63" t="s">
        <v>48</v>
      </c>
      <c r="L1337" s="61"/>
      <c r="M1337" s="61" t="s">
        <v>49</v>
      </c>
      <c r="N1337" s="61" t="s">
        <v>31</v>
      </c>
      <c r="O1337" s="61" t="s">
        <v>32</v>
      </c>
      <c r="P1337" s="28"/>
      <c r="Q1337" s="61"/>
      <c r="R1337" s="28"/>
      <c r="S1337" s="96" t="s">
        <v>3196</v>
      </c>
      <c r="T1337" s="61"/>
      <c r="U1337" s="28"/>
      <c r="V1337" s="61"/>
      <c r="W1337" s="104" t="s">
        <v>50</v>
      </c>
      <c r="X1337" s="104" t="s">
        <v>141</v>
      </c>
      <c r="Y1337" s="98"/>
      <c r="Z1337" s="18" t="s">
        <v>3026</v>
      </c>
      <c r="AA1337" s="60" t="s">
        <v>34</v>
      </c>
      <c r="AB1337" s="9">
        <f t="shared" ca="1" si="100"/>
        <v>231</v>
      </c>
      <c r="AC1337" s="9" t="str">
        <f t="shared" ca="1" si="101"/>
        <v>Above 6 Months</v>
      </c>
      <c r="AD1337" s="9" t="str">
        <f t="shared" ca="1" si="102"/>
        <v/>
      </c>
      <c r="AE1337" s="9" t="str">
        <f t="shared" ca="1" si="103"/>
        <v/>
      </c>
      <c r="AF1337" s="61"/>
      <c r="AG1337" s="97" t="s">
        <v>5276</v>
      </c>
      <c r="AH1337" s="97" t="str">
        <f t="shared" ca="1" si="104"/>
        <v>Above 6 Months</v>
      </c>
    </row>
    <row r="1338" spans="1:34" s="24" customFormat="1" ht="23.25" customHeight="1" x14ac:dyDescent="0.25">
      <c r="A1338" s="96">
        <v>1337</v>
      </c>
      <c r="B1338" s="61" t="s">
        <v>2808</v>
      </c>
      <c r="C1338" s="97" t="s">
        <v>2661</v>
      </c>
      <c r="D1338" s="61"/>
      <c r="E1338" s="62" t="s">
        <v>95</v>
      </c>
      <c r="F1338" s="73" t="s">
        <v>2845</v>
      </c>
      <c r="G1338" s="63" t="s">
        <v>227</v>
      </c>
      <c r="H1338" s="64">
        <v>46080</v>
      </c>
      <c r="I1338" s="65" t="s">
        <v>219</v>
      </c>
      <c r="J1338" s="65">
        <v>2026</v>
      </c>
      <c r="K1338" s="63" t="s">
        <v>59</v>
      </c>
      <c r="L1338" s="61" t="s">
        <v>228</v>
      </c>
      <c r="M1338" s="61" t="s">
        <v>59</v>
      </c>
      <c r="N1338" s="61" t="s">
        <v>60</v>
      </c>
      <c r="O1338" s="61" t="s">
        <v>32</v>
      </c>
      <c r="P1338" s="28"/>
      <c r="Q1338" s="61"/>
      <c r="R1338" s="28"/>
      <c r="S1338" s="96" t="s">
        <v>3196</v>
      </c>
      <c r="T1338" s="61"/>
      <c r="U1338" s="28"/>
      <c r="V1338" s="61"/>
      <c r="W1338" s="104" t="s">
        <v>112</v>
      </c>
      <c r="X1338" s="104" t="s">
        <v>112</v>
      </c>
      <c r="Y1338" s="98"/>
      <c r="Z1338" s="18" t="s">
        <v>3027</v>
      </c>
      <c r="AA1338" s="60" t="s">
        <v>34</v>
      </c>
      <c r="AB1338" s="9">
        <f t="shared" ca="1" si="100"/>
        <v>231</v>
      </c>
      <c r="AC1338" s="9" t="str">
        <f t="shared" ca="1" si="101"/>
        <v>Above 6 Months</v>
      </c>
      <c r="AD1338" s="9" t="str">
        <f t="shared" ca="1" si="102"/>
        <v/>
      </c>
      <c r="AE1338" s="9" t="str">
        <f t="shared" ca="1" si="103"/>
        <v/>
      </c>
      <c r="AF1338" s="61"/>
      <c r="AG1338" s="97" t="s">
        <v>5277</v>
      </c>
      <c r="AH1338" s="97" t="str">
        <f t="shared" ca="1" si="104"/>
        <v>Above 6 Months</v>
      </c>
    </row>
    <row r="1339" spans="1:34" s="24" customFormat="1" ht="23.25" customHeight="1" x14ac:dyDescent="0.25">
      <c r="A1339" s="96">
        <v>1338</v>
      </c>
      <c r="B1339" s="61" t="s">
        <v>2660</v>
      </c>
      <c r="C1339" s="97" t="s">
        <v>183</v>
      </c>
      <c r="D1339" s="61" t="s">
        <v>2667</v>
      </c>
      <c r="E1339" s="62" t="s">
        <v>74</v>
      </c>
      <c r="F1339" s="73" t="s">
        <v>2954</v>
      </c>
      <c r="G1339" s="63" t="s">
        <v>3028</v>
      </c>
      <c r="H1339" s="64">
        <v>46080</v>
      </c>
      <c r="I1339" s="65" t="s">
        <v>219</v>
      </c>
      <c r="J1339" s="65">
        <v>2026</v>
      </c>
      <c r="K1339" s="63" t="s">
        <v>111</v>
      </c>
      <c r="L1339" s="61" t="s">
        <v>1779</v>
      </c>
      <c r="M1339" s="61" t="s">
        <v>111</v>
      </c>
      <c r="N1339" s="61" t="s">
        <v>31</v>
      </c>
      <c r="O1339" s="61" t="s">
        <v>45</v>
      </c>
      <c r="P1339" s="28"/>
      <c r="Q1339" s="61"/>
      <c r="R1339" s="28"/>
      <c r="S1339" s="96" t="s">
        <v>3196</v>
      </c>
      <c r="T1339" s="61"/>
      <c r="U1339" s="28"/>
      <c r="V1339" s="61"/>
      <c r="W1339" s="104" t="s">
        <v>172</v>
      </c>
      <c r="X1339" s="104" t="s">
        <v>177</v>
      </c>
      <c r="Y1339" s="98">
        <v>46054</v>
      </c>
      <c r="Z1339" s="18" t="s">
        <v>3029</v>
      </c>
      <c r="AA1339" s="60" t="s">
        <v>34</v>
      </c>
      <c r="AB1339" s="9">
        <f t="shared" ca="1" si="100"/>
        <v>231</v>
      </c>
      <c r="AC1339" s="9" t="str">
        <f t="shared" ca="1" si="101"/>
        <v>Above 6 Months</v>
      </c>
      <c r="AD1339" s="9">
        <f t="shared" ca="1" si="102"/>
        <v>257</v>
      </c>
      <c r="AE1339" s="9" t="str">
        <f t="shared" ca="1" si="103"/>
        <v>Above 6 Months</v>
      </c>
      <c r="AF1339" s="61"/>
      <c r="AG1339" s="97" t="s">
        <v>5278</v>
      </c>
      <c r="AH1339" s="97" t="str">
        <f t="shared" ca="1" si="104"/>
        <v>Above 6 Months</v>
      </c>
    </row>
    <row r="1340" spans="1:34" s="24" customFormat="1" ht="23.25" customHeight="1" x14ac:dyDescent="0.25">
      <c r="A1340" s="96">
        <v>1339</v>
      </c>
      <c r="B1340" s="61" t="s">
        <v>2660</v>
      </c>
      <c r="C1340" s="97" t="s">
        <v>37</v>
      </c>
      <c r="D1340" s="61"/>
      <c r="E1340" s="62" t="s">
        <v>90</v>
      </c>
      <c r="F1340" s="73" t="s">
        <v>2977</v>
      </c>
      <c r="G1340" s="63" t="s">
        <v>3030</v>
      </c>
      <c r="H1340" s="64">
        <v>46081</v>
      </c>
      <c r="I1340" s="65" t="s">
        <v>219</v>
      </c>
      <c r="J1340" s="65">
        <v>2026</v>
      </c>
      <c r="K1340" s="63" t="s">
        <v>29</v>
      </c>
      <c r="L1340" s="61"/>
      <c r="M1340" s="61" t="s">
        <v>30</v>
      </c>
      <c r="N1340" s="61" t="s">
        <v>31</v>
      </c>
      <c r="O1340" s="61" t="s">
        <v>32</v>
      </c>
      <c r="P1340" s="28">
        <v>46154</v>
      </c>
      <c r="Q1340" s="61"/>
      <c r="R1340" s="28"/>
      <c r="S1340" s="96" t="s">
        <v>3196</v>
      </c>
      <c r="T1340" s="61"/>
      <c r="U1340" s="28"/>
      <c r="V1340" s="61"/>
      <c r="W1340" s="104" t="s">
        <v>33</v>
      </c>
      <c r="X1340" s="104" t="s">
        <v>33</v>
      </c>
      <c r="Y1340" s="98">
        <v>46154</v>
      </c>
      <c r="Z1340" s="18" t="s">
        <v>3031</v>
      </c>
      <c r="AA1340" s="60" t="s">
        <v>34</v>
      </c>
      <c r="AB1340" s="9">
        <f t="shared" ca="1" si="100"/>
        <v>230</v>
      </c>
      <c r="AC1340" s="9" t="str">
        <f t="shared" ca="1" si="101"/>
        <v>Above 6 Months</v>
      </c>
      <c r="AD1340" s="9">
        <f t="shared" ca="1" si="102"/>
        <v>157</v>
      </c>
      <c r="AE1340" s="9" t="str">
        <f t="shared" ca="1" si="103"/>
        <v>Above 3 Months</v>
      </c>
      <c r="AF1340" s="61"/>
      <c r="AG1340" s="97" t="s">
        <v>5279</v>
      </c>
      <c r="AH1340" s="97" t="str">
        <f t="shared" si="104"/>
        <v/>
      </c>
    </row>
    <row r="1341" spans="1:34" ht="25.5" customHeight="1" x14ac:dyDescent="0.25">
      <c r="A1341" s="96">
        <v>1340</v>
      </c>
      <c r="B1341" s="61" t="s">
        <v>2660</v>
      </c>
      <c r="C1341" s="97" t="s">
        <v>183</v>
      </c>
      <c r="D1341" s="61"/>
      <c r="E1341" s="62" t="s">
        <v>74</v>
      </c>
      <c r="F1341" s="73" t="s">
        <v>2953</v>
      </c>
      <c r="G1341" s="63" t="s">
        <v>3053</v>
      </c>
      <c r="H1341" s="64">
        <v>46082</v>
      </c>
      <c r="I1341" s="65" t="s">
        <v>210</v>
      </c>
      <c r="J1341" s="65">
        <v>2026</v>
      </c>
      <c r="K1341" s="63" t="s">
        <v>100</v>
      </c>
      <c r="L1341" s="61"/>
      <c r="M1341" s="61" t="s">
        <v>100</v>
      </c>
      <c r="N1341" s="61" t="s">
        <v>100</v>
      </c>
      <c r="O1341" s="61" t="s">
        <v>32</v>
      </c>
      <c r="P1341" s="28"/>
      <c r="Q1341" s="61"/>
      <c r="R1341" s="28"/>
      <c r="S1341" s="96" t="s">
        <v>3196</v>
      </c>
      <c r="T1341" s="61"/>
      <c r="U1341" s="28"/>
      <c r="V1341" s="61"/>
      <c r="W1341" s="104" t="s">
        <v>40</v>
      </c>
      <c r="X1341" s="104" t="s">
        <v>40</v>
      </c>
      <c r="Y1341" s="98"/>
      <c r="Z1341" s="18" t="s">
        <v>3054</v>
      </c>
      <c r="AA1341" s="60" t="s">
        <v>34</v>
      </c>
      <c r="AB1341" s="9">
        <f t="shared" ca="1" si="100"/>
        <v>229</v>
      </c>
      <c r="AC1341" s="9" t="str">
        <f t="shared" ca="1" si="101"/>
        <v>Above 6 Months</v>
      </c>
      <c r="AD1341" s="9" t="str">
        <f t="shared" ca="1" si="102"/>
        <v/>
      </c>
      <c r="AE1341" s="9" t="str">
        <f t="shared" ca="1" si="103"/>
        <v/>
      </c>
      <c r="AF1341" s="61"/>
      <c r="AG1341" s="61" t="s">
        <v>5280</v>
      </c>
      <c r="AH1341" s="97" t="str">
        <f t="shared" ca="1" si="104"/>
        <v>Above 6 Months</v>
      </c>
    </row>
    <row r="1342" spans="1:34" ht="25.5" customHeight="1" x14ac:dyDescent="0.25">
      <c r="A1342" s="96">
        <v>1341</v>
      </c>
      <c r="B1342" s="61" t="s">
        <v>2808</v>
      </c>
      <c r="C1342" s="97" t="s">
        <v>41</v>
      </c>
      <c r="D1342" s="61"/>
      <c r="E1342" s="62" t="s">
        <v>113</v>
      </c>
      <c r="F1342" s="73" t="s">
        <v>2895</v>
      </c>
      <c r="G1342" s="63" t="s">
        <v>1377</v>
      </c>
      <c r="H1342" s="64">
        <v>46083</v>
      </c>
      <c r="I1342" s="65" t="s">
        <v>210</v>
      </c>
      <c r="J1342" s="65">
        <v>2026</v>
      </c>
      <c r="K1342" s="63" t="s">
        <v>75</v>
      </c>
      <c r="L1342" s="61"/>
      <c r="M1342" s="61" t="s">
        <v>54</v>
      </c>
      <c r="N1342" s="61" t="s">
        <v>31</v>
      </c>
      <c r="O1342" s="61" t="s">
        <v>32</v>
      </c>
      <c r="P1342" s="28">
        <v>46088</v>
      </c>
      <c r="Q1342" s="61"/>
      <c r="R1342" s="28"/>
      <c r="S1342" s="96" t="s">
        <v>3196</v>
      </c>
      <c r="T1342" s="61"/>
      <c r="U1342" s="28"/>
      <c r="V1342" s="61"/>
      <c r="W1342" s="104" t="s">
        <v>33</v>
      </c>
      <c r="X1342" s="104" t="s">
        <v>33</v>
      </c>
      <c r="Y1342" s="98">
        <v>46088</v>
      </c>
      <c r="Z1342" s="18" t="s">
        <v>3056</v>
      </c>
      <c r="AA1342" s="60" t="s">
        <v>34</v>
      </c>
      <c r="AB1342" s="9">
        <f t="shared" ca="1" si="100"/>
        <v>228</v>
      </c>
      <c r="AC1342" s="9" t="str">
        <f t="shared" ca="1" si="101"/>
        <v>Above 6 Months</v>
      </c>
      <c r="AD1342" s="9">
        <f t="shared" ca="1" si="102"/>
        <v>223</v>
      </c>
      <c r="AE1342" s="9" t="str">
        <f t="shared" ca="1" si="103"/>
        <v>Above 6 Months</v>
      </c>
      <c r="AF1342" s="61"/>
      <c r="AG1342" s="61" t="s">
        <v>5281</v>
      </c>
      <c r="AH1342" s="97" t="str">
        <f t="shared" si="104"/>
        <v/>
      </c>
    </row>
    <row r="1343" spans="1:34" ht="25.5" customHeight="1" x14ac:dyDescent="0.25">
      <c r="A1343" s="96">
        <v>1342</v>
      </c>
      <c r="B1343" s="61" t="s">
        <v>2810</v>
      </c>
      <c r="C1343" s="97">
        <v>0</v>
      </c>
      <c r="D1343" s="61"/>
      <c r="E1343" s="62" t="s">
        <v>68</v>
      </c>
      <c r="F1343" s="73" t="s">
        <v>3046</v>
      </c>
      <c r="G1343" s="63" t="s">
        <v>3047</v>
      </c>
      <c r="H1343" s="64">
        <v>46083</v>
      </c>
      <c r="I1343" s="65" t="s">
        <v>210</v>
      </c>
      <c r="J1343" s="65">
        <v>2026</v>
      </c>
      <c r="K1343" s="63" t="s">
        <v>93</v>
      </c>
      <c r="L1343" s="61" t="s">
        <v>1854</v>
      </c>
      <c r="M1343" s="61" t="s">
        <v>93</v>
      </c>
      <c r="N1343" s="61" t="s">
        <v>31</v>
      </c>
      <c r="O1343" s="61" t="s">
        <v>32</v>
      </c>
      <c r="P1343" s="28">
        <v>46139</v>
      </c>
      <c r="Q1343" s="61"/>
      <c r="R1343" s="28"/>
      <c r="S1343" s="96" t="s">
        <v>3196</v>
      </c>
      <c r="T1343" s="61"/>
      <c r="U1343" s="28"/>
      <c r="V1343" s="61"/>
      <c r="W1343" s="104" t="s">
        <v>2664</v>
      </c>
      <c r="X1343" s="104" t="s">
        <v>33</v>
      </c>
      <c r="Y1343" s="98">
        <v>46139</v>
      </c>
      <c r="Z1343" s="18" t="s">
        <v>3048</v>
      </c>
      <c r="AA1343" s="60" t="s">
        <v>34</v>
      </c>
      <c r="AB1343" s="9">
        <f t="shared" ca="1" si="100"/>
        <v>228</v>
      </c>
      <c r="AC1343" s="9" t="str">
        <f t="shared" ca="1" si="101"/>
        <v>Above 6 Months</v>
      </c>
      <c r="AD1343" s="9">
        <f t="shared" ca="1" si="102"/>
        <v>172</v>
      </c>
      <c r="AE1343" s="9" t="str">
        <f t="shared" ca="1" si="103"/>
        <v>Above 3 Months</v>
      </c>
      <c r="AF1343" s="61"/>
      <c r="AG1343" s="61" t="s">
        <v>5282</v>
      </c>
      <c r="AH1343" s="97" t="str">
        <f t="shared" si="104"/>
        <v/>
      </c>
    </row>
    <row r="1344" spans="1:34" ht="25.5" customHeight="1" x14ac:dyDescent="0.25">
      <c r="A1344" s="96">
        <v>1343</v>
      </c>
      <c r="B1344" s="61" t="s">
        <v>2808</v>
      </c>
      <c r="C1344" s="97" t="s">
        <v>2661</v>
      </c>
      <c r="D1344" s="61"/>
      <c r="E1344" s="62" t="s">
        <v>95</v>
      </c>
      <c r="F1344" s="73" t="s">
        <v>2849</v>
      </c>
      <c r="G1344" s="63" t="s">
        <v>1646</v>
      </c>
      <c r="H1344" s="64">
        <v>46083</v>
      </c>
      <c r="I1344" s="65" t="s">
        <v>210</v>
      </c>
      <c r="J1344" s="65">
        <v>2026</v>
      </c>
      <c r="K1344" s="63" t="s">
        <v>80</v>
      </c>
      <c r="L1344" s="61"/>
      <c r="M1344" s="61" t="s">
        <v>154</v>
      </c>
      <c r="N1344" s="61" t="s">
        <v>31</v>
      </c>
      <c r="O1344" s="61" t="s">
        <v>32</v>
      </c>
      <c r="P1344" s="28"/>
      <c r="Q1344" s="61"/>
      <c r="R1344" s="28"/>
      <c r="S1344" s="96" t="s">
        <v>7126</v>
      </c>
      <c r="T1344" s="61"/>
      <c r="U1344" s="28"/>
      <c r="V1344" s="61"/>
      <c r="W1344" s="104" t="s">
        <v>33</v>
      </c>
      <c r="X1344" s="104" t="s">
        <v>2923</v>
      </c>
      <c r="Y1344" s="98"/>
      <c r="Z1344" s="18" t="s">
        <v>3057</v>
      </c>
      <c r="AA1344" s="60" t="s">
        <v>34</v>
      </c>
      <c r="AB1344" s="9" t="str">
        <f t="shared" ca="1" si="100"/>
        <v/>
      </c>
      <c r="AC1344" s="9" t="str">
        <f t="shared" si="101"/>
        <v/>
      </c>
      <c r="AD1344" s="9" t="str">
        <f t="shared" ca="1" si="102"/>
        <v/>
      </c>
      <c r="AE1344" s="9" t="str">
        <f t="shared" ca="1" si="103"/>
        <v/>
      </c>
      <c r="AF1344" s="61"/>
      <c r="AG1344" s="61" t="s">
        <v>5283</v>
      </c>
      <c r="AH1344" s="97" t="str">
        <f t="shared" si="104"/>
        <v/>
      </c>
    </row>
    <row r="1345" spans="1:34" ht="25.5" customHeight="1" x14ac:dyDescent="0.25">
      <c r="A1345" s="96">
        <v>1344</v>
      </c>
      <c r="B1345" s="61" t="s">
        <v>2810</v>
      </c>
      <c r="C1345" s="97" t="s">
        <v>97</v>
      </c>
      <c r="D1345" s="61"/>
      <c r="E1345" s="62" t="s">
        <v>98</v>
      </c>
      <c r="F1345" s="73" t="s">
        <v>2876</v>
      </c>
      <c r="G1345" s="63" t="s">
        <v>1816</v>
      </c>
      <c r="H1345" s="64">
        <v>46083</v>
      </c>
      <c r="I1345" s="65" t="s">
        <v>210</v>
      </c>
      <c r="J1345" s="65">
        <v>2026</v>
      </c>
      <c r="K1345" s="63" t="s">
        <v>85</v>
      </c>
      <c r="L1345" s="61"/>
      <c r="M1345" s="61" t="s">
        <v>82</v>
      </c>
      <c r="N1345" s="61" t="s">
        <v>82</v>
      </c>
      <c r="O1345" s="61" t="s">
        <v>32</v>
      </c>
      <c r="P1345" s="28">
        <v>46133</v>
      </c>
      <c r="Q1345" s="61"/>
      <c r="R1345" s="28"/>
      <c r="S1345" s="96" t="s">
        <v>3196</v>
      </c>
      <c r="T1345" s="61"/>
      <c r="U1345" s="28"/>
      <c r="V1345" s="61"/>
      <c r="W1345" s="104" t="s">
        <v>33</v>
      </c>
      <c r="X1345" s="104" t="s">
        <v>33</v>
      </c>
      <c r="Y1345" s="98">
        <v>46133</v>
      </c>
      <c r="Z1345" s="18" t="s">
        <v>3055</v>
      </c>
      <c r="AA1345" s="60" t="s">
        <v>34</v>
      </c>
      <c r="AB1345" s="9">
        <f t="shared" ca="1" si="100"/>
        <v>228</v>
      </c>
      <c r="AC1345" s="9" t="str">
        <f t="shared" ca="1" si="101"/>
        <v>Above 6 Months</v>
      </c>
      <c r="AD1345" s="9">
        <f t="shared" ca="1" si="102"/>
        <v>178</v>
      </c>
      <c r="AE1345" s="9" t="str">
        <f t="shared" ca="1" si="103"/>
        <v>Above 3 Months</v>
      </c>
      <c r="AF1345" s="61"/>
      <c r="AG1345" s="61" t="s">
        <v>5284</v>
      </c>
      <c r="AH1345" s="97" t="str">
        <f t="shared" si="104"/>
        <v/>
      </c>
    </row>
    <row r="1346" spans="1:34" ht="25.5" customHeight="1" x14ac:dyDescent="0.25">
      <c r="A1346" s="96">
        <v>1345</v>
      </c>
      <c r="B1346" s="61" t="s">
        <v>2660</v>
      </c>
      <c r="C1346" s="97" t="s">
        <v>37</v>
      </c>
      <c r="D1346" s="61"/>
      <c r="E1346" s="62" t="s">
        <v>38</v>
      </c>
      <c r="F1346" s="73" t="s">
        <v>2986</v>
      </c>
      <c r="G1346" s="63" t="s">
        <v>1377</v>
      </c>
      <c r="H1346" s="64">
        <v>46084</v>
      </c>
      <c r="I1346" s="65" t="s">
        <v>210</v>
      </c>
      <c r="J1346" s="65">
        <v>2026</v>
      </c>
      <c r="K1346" s="63" t="s">
        <v>75</v>
      </c>
      <c r="L1346" s="61"/>
      <c r="M1346" s="61" t="s">
        <v>54</v>
      </c>
      <c r="N1346" s="61" t="s">
        <v>31</v>
      </c>
      <c r="O1346" s="61" t="s">
        <v>32</v>
      </c>
      <c r="P1346" s="28">
        <v>46127</v>
      </c>
      <c r="Q1346" s="61"/>
      <c r="R1346" s="28"/>
      <c r="S1346" s="96" t="s">
        <v>3196</v>
      </c>
      <c r="T1346" s="61"/>
      <c r="U1346" s="28"/>
      <c r="V1346" s="61"/>
      <c r="W1346" s="104" t="s">
        <v>33</v>
      </c>
      <c r="X1346" s="104" t="s">
        <v>33</v>
      </c>
      <c r="Y1346" s="98">
        <v>46127</v>
      </c>
      <c r="Z1346" s="18" t="s">
        <v>3052</v>
      </c>
      <c r="AA1346" s="60" t="s">
        <v>34</v>
      </c>
      <c r="AB1346" s="9">
        <f t="shared" ref="AB1346:AB1409" ca="1" si="105">IF(S1346="UI",DATEDIF(H1346,TODAY(),"D"),"")</f>
        <v>227</v>
      </c>
      <c r="AC1346" s="9" t="str">
        <f t="shared" ref="AC1346:AC1409" ca="1" si="106">IF(S1346="UI",IF(AB1346&gt;365,"Above 1 Year",IF(AND(AB1346&lt;=365,AB1346&gt;180),"Above 6 Months",IF(AND(AB1346&lt;=180,AB1346&gt;90),"Above 3 Months",IF(AND(AB1346&lt;=90,AB1346&gt;60),"Above 60 Days",IF(AND(AB1346&lt;=60,AB1346&gt;45),"45 to 60 Days","Below 45 Days"))))),"")</f>
        <v>Above 6 Months</v>
      </c>
      <c r="AD1346" s="9">
        <f t="shared" ref="AD1346:AD1409" ca="1" si="107">IF(Y1346&lt;&gt;"",DATEDIF(Y1346,TODAY(),"D"),"")</f>
        <v>184</v>
      </c>
      <c r="AE1346" s="9" t="str">
        <f t="shared" ref="AE1346:AE1409" ca="1" si="108">IF(AD1346&lt;&gt;"",IF(AD1346&gt;365,"Above 1 Year",IF(AND(AD1346&lt;=365,AD1346&gt;180),"Above 6 Months",IF(AND(AD1346&lt;=180,AD1346&gt;90),"Above 3 Months",IF(AND(AD1346&lt;=90,AD1346&gt;60),"Above 60 Days",IF(AND(AD1346&lt;=60,AD1346&gt;45),"45 to 60 Days","Below 45 Days"))))),"")</f>
        <v>Above 6 Months</v>
      </c>
      <c r="AF1346" s="61"/>
      <c r="AG1346" s="61" t="s">
        <v>5285</v>
      </c>
      <c r="AH1346" s="97" t="str">
        <f t="shared" si="104"/>
        <v/>
      </c>
    </row>
    <row r="1347" spans="1:34" ht="25.5" customHeight="1" x14ac:dyDescent="0.25">
      <c r="A1347" s="96">
        <v>1346</v>
      </c>
      <c r="B1347" s="61" t="s">
        <v>2810</v>
      </c>
      <c r="C1347" s="97">
        <v>0</v>
      </c>
      <c r="D1347" s="61"/>
      <c r="E1347" s="62" t="s">
        <v>68</v>
      </c>
      <c r="F1347" s="73" t="s">
        <v>3043</v>
      </c>
      <c r="G1347" s="63" t="s">
        <v>1315</v>
      </c>
      <c r="H1347" s="64">
        <v>46084</v>
      </c>
      <c r="I1347" s="65" t="s">
        <v>210</v>
      </c>
      <c r="J1347" s="65">
        <v>2026</v>
      </c>
      <c r="K1347" s="63" t="s">
        <v>70</v>
      </c>
      <c r="L1347" s="61"/>
      <c r="M1347" s="61" t="s">
        <v>70</v>
      </c>
      <c r="N1347" s="61" t="s">
        <v>70</v>
      </c>
      <c r="O1347" s="61" t="s">
        <v>32</v>
      </c>
      <c r="P1347" s="28"/>
      <c r="Q1347" s="61"/>
      <c r="R1347" s="28"/>
      <c r="S1347" s="96" t="s">
        <v>7125</v>
      </c>
      <c r="T1347" s="61"/>
      <c r="U1347" s="28"/>
      <c r="V1347" s="61"/>
      <c r="W1347" s="104" t="s">
        <v>142</v>
      </c>
      <c r="X1347" s="104" t="s">
        <v>2923</v>
      </c>
      <c r="Y1347" s="98"/>
      <c r="Z1347" s="18" t="s">
        <v>3044</v>
      </c>
      <c r="AA1347" s="60" t="s">
        <v>34</v>
      </c>
      <c r="AB1347" s="9" t="str">
        <f t="shared" ca="1" si="105"/>
        <v/>
      </c>
      <c r="AC1347" s="9" t="str">
        <f t="shared" si="106"/>
        <v/>
      </c>
      <c r="AD1347" s="9" t="str">
        <f t="shared" ca="1" si="107"/>
        <v/>
      </c>
      <c r="AE1347" s="9" t="str">
        <f t="shared" ca="1" si="108"/>
        <v/>
      </c>
      <c r="AF1347" s="61"/>
      <c r="AG1347" s="61" t="s">
        <v>5286</v>
      </c>
      <c r="AH1347" s="97" t="str">
        <f t="shared" ref="AH1347:AH1410" si="109">IF(X1347="SC/PRC/CC No. Awaited","",AC1347)</f>
        <v/>
      </c>
    </row>
    <row r="1348" spans="1:34" ht="25.5" customHeight="1" x14ac:dyDescent="0.25">
      <c r="A1348" s="96">
        <v>1347</v>
      </c>
      <c r="B1348" s="61" t="s">
        <v>2810</v>
      </c>
      <c r="C1348" s="97" t="s">
        <v>186</v>
      </c>
      <c r="D1348" s="61"/>
      <c r="E1348" s="62" t="s">
        <v>65</v>
      </c>
      <c r="F1348" s="73" t="s">
        <v>2920</v>
      </c>
      <c r="G1348" s="63" t="s">
        <v>901</v>
      </c>
      <c r="H1348" s="64">
        <v>46086</v>
      </c>
      <c r="I1348" s="65" t="s">
        <v>210</v>
      </c>
      <c r="J1348" s="65">
        <v>2026</v>
      </c>
      <c r="K1348" s="63" t="s">
        <v>116</v>
      </c>
      <c r="L1348" s="61"/>
      <c r="M1348" s="61" t="s">
        <v>116</v>
      </c>
      <c r="N1348" s="61" t="s">
        <v>116</v>
      </c>
      <c r="O1348" s="61" t="s">
        <v>32</v>
      </c>
      <c r="P1348" s="28"/>
      <c r="Q1348" s="61"/>
      <c r="R1348" s="28"/>
      <c r="S1348" s="96" t="s">
        <v>3196</v>
      </c>
      <c r="T1348" s="61"/>
      <c r="U1348" s="28"/>
      <c r="V1348" s="61"/>
      <c r="W1348" s="104" t="s">
        <v>50</v>
      </c>
      <c r="X1348" s="104" t="s">
        <v>50</v>
      </c>
      <c r="Y1348" s="98"/>
      <c r="Z1348" s="18" t="s">
        <v>3074</v>
      </c>
      <c r="AA1348" s="60" t="s">
        <v>34</v>
      </c>
      <c r="AB1348" s="9">
        <f t="shared" ca="1" si="105"/>
        <v>225</v>
      </c>
      <c r="AC1348" s="9" t="str">
        <f t="shared" ca="1" si="106"/>
        <v>Above 6 Months</v>
      </c>
      <c r="AD1348" s="9" t="str">
        <f t="shared" ca="1" si="107"/>
        <v/>
      </c>
      <c r="AE1348" s="9" t="str">
        <f t="shared" ca="1" si="108"/>
        <v/>
      </c>
      <c r="AF1348" s="61"/>
      <c r="AG1348" s="61" t="s">
        <v>5287</v>
      </c>
      <c r="AH1348" s="97" t="str">
        <f t="shared" ca="1" si="109"/>
        <v>Above 6 Months</v>
      </c>
    </row>
    <row r="1349" spans="1:34" ht="25.5" customHeight="1" x14ac:dyDescent="0.25">
      <c r="A1349" s="96">
        <v>1348</v>
      </c>
      <c r="B1349" s="61" t="s">
        <v>2810</v>
      </c>
      <c r="C1349" s="97">
        <v>0</v>
      </c>
      <c r="D1349" s="61"/>
      <c r="E1349" s="62" t="s">
        <v>68</v>
      </c>
      <c r="F1349" s="73" t="s">
        <v>3093</v>
      </c>
      <c r="G1349" s="63" t="s">
        <v>2938</v>
      </c>
      <c r="H1349" s="64">
        <v>46086</v>
      </c>
      <c r="I1349" s="65" t="s">
        <v>210</v>
      </c>
      <c r="J1349" s="65">
        <v>2026</v>
      </c>
      <c r="K1349" s="63" t="s">
        <v>94</v>
      </c>
      <c r="L1349" s="61"/>
      <c r="M1349" s="61" t="s">
        <v>94</v>
      </c>
      <c r="N1349" s="61" t="s">
        <v>31</v>
      </c>
      <c r="O1349" s="61" t="s">
        <v>32</v>
      </c>
      <c r="P1349" s="28"/>
      <c r="Q1349" s="61"/>
      <c r="R1349" s="28"/>
      <c r="S1349" s="96" t="s">
        <v>3196</v>
      </c>
      <c r="T1349" s="61"/>
      <c r="U1349" s="28"/>
      <c r="V1349" s="61"/>
      <c r="W1349" s="104" t="s">
        <v>112</v>
      </c>
      <c r="X1349" s="104" t="s">
        <v>112</v>
      </c>
      <c r="Y1349" s="98"/>
      <c r="Z1349" s="18" t="s">
        <v>3094</v>
      </c>
      <c r="AA1349" s="60" t="s">
        <v>34</v>
      </c>
      <c r="AB1349" s="9">
        <f t="shared" ca="1" si="105"/>
        <v>225</v>
      </c>
      <c r="AC1349" s="9" t="str">
        <f t="shared" ca="1" si="106"/>
        <v>Above 6 Months</v>
      </c>
      <c r="AD1349" s="9" t="str">
        <f t="shared" ca="1" si="107"/>
        <v/>
      </c>
      <c r="AE1349" s="9" t="str">
        <f t="shared" ca="1" si="108"/>
        <v/>
      </c>
      <c r="AF1349" s="61"/>
      <c r="AG1349" s="61" t="s">
        <v>5288</v>
      </c>
      <c r="AH1349" s="97" t="str">
        <f t="shared" ca="1" si="109"/>
        <v>Above 6 Months</v>
      </c>
    </row>
    <row r="1350" spans="1:34" ht="25.5" customHeight="1" x14ac:dyDescent="0.25">
      <c r="A1350" s="96">
        <v>1349</v>
      </c>
      <c r="B1350" s="61" t="s">
        <v>2808</v>
      </c>
      <c r="C1350" s="97" t="s">
        <v>185</v>
      </c>
      <c r="D1350" s="61"/>
      <c r="E1350" s="62" t="s">
        <v>73</v>
      </c>
      <c r="F1350" s="73" t="s">
        <v>2970</v>
      </c>
      <c r="G1350" s="63" t="s">
        <v>1644</v>
      </c>
      <c r="H1350" s="64">
        <v>46086</v>
      </c>
      <c r="I1350" s="65" t="s">
        <v>210</v>
      </c>
      <c r="J1350" s="65">
        <v>2026</v>
      </c>
      <c r="K1350" s="63" t="s">
        <v>94</v>
      </c>
      <c r="L1350" s="61"/>
      <c r="M1350" s="61" t="s">
        <v>94</v>
      </c>
      <c r="N1350" s="61" t="s">
        <v>31</v>
      </c>
      <c r="O1350" s="61" t="s">
        <v>32</v>
      </c>
      <c r="P1350" s="28"/>
      <c r="Q1350" s="61"/>
      <c r="R1350" s="28"/>
      <c r="S1350" s="96" t="s">
        <v>3196</v>
      </c>
      <c r="T1350" s="61"/>
      <c r="U1350" s="28"/>
      <c r="V1350" s="61"/>
      <c r="W1350" s="104" t="s">
        <v>50</v>
      </c>
      <c r="X1350" s="104" t="s">
        <v>50</v>
      </c>
      <c r="Y1350" s="98"/>
      <c r="Z1350" s="18" t="s">
        <v>3076</v>
      </c>
      <c r="AA1350" s="60" t="s">
        <v>34</v>
      </c>
      <c r="AB1350" s="9">
        <f t="shared" ca="1" si="105"/>
        <v>225</v>
      </c>
      <c r="AC1350" s="9" t="str">
        <f t="shared" ca="1" si="106"/>
        <v>Above 6 Months</v>
      </c>
      <c r="AD1350" s="9" t="str">
        <f t="shared" ca="1" si="107"/>
        <v/>
      </c>
      <c r="AE1350" s="9" t="str">
        <f t="shared" ca="1" si="108"/>
        <v/>
      </c>
      <c r="AF1350" s="61"/>
      <c r="AG1350" s="61" t="s">
        <v>5289</v>
      </c>
      <c r="AH1350" s="97" t="str">
        <f t="shared" ca="1" si="109"/>
        <v>Above 6 Months</v>
      </c>
    </row>
    <row r="1351" spans="1:34" ht="25.5" customHeight="1" x14ac:dyDescent="0.25">
      <c r="A1351" s="96">
        <v>1350</v>
      </c>
      <c r="B1351" s="61" t="s">
        <v>2808</v>
      </c>
      <c r="C1351" s="97" t="s">
        <v>41</v>
      </c>
      <c r="D1351" s="61"/>
      <c r="E1351" s="62" t="s">
        <v>42</v>
      </c>
      <c r="F1351" s="73" t="s">
        <v>3025</v>
      </c>
      <c r="G1351" s="63" t="s">
        <v>3064</v>
      </c>
      <c r="H1351" s="64">
        <v>46086</v>
      </c>
      <c r="I1351" s="65" t="s">
        <v>210</v>
      </c>
      <c r="J1351" s="65">
        <v>2026</v>
      </c>
      <c r="K1351" s="63" t="s">
        <v>75</v>
      </c>
      <c r="L1351" s="61"/>
      <c r="M1351" s="61" t="s">
        <v>54</v>
      </c>
      <c r="N1351" s="61" t="s">
        <v>31</v>
      </c>
      <c r="O1351" s="61" t="s">
        <v>32</v>
      </c>
      <c r="P1351" s="28">
        <v>46133</v>
      </c>
      <c r="Q1351" s="61"/>
      <c r="R1351" s="28"/>
      <c r="S1351" s="96" t="s">
        <v>3196</v>
      </c>
      <c r="T1351" s="61"/>
      <c r="U1351" s="28"/>
      <c r="V1351" s="61"/>
      <c r="W1351" s="104" t="s">
        <v>33</v>
      </c>
      <c r="X1351" s="104" t="s">
        <v>33</v>
      </c>
      <c r="Y1351" s="98">
        <v>46133</v>
      </c>
      <c r="Z1351" s="18" t="s">
        <v>3065</v>
      </c>
      <c r="AA1351" s="60" t="s">
        <v>34</v>
      </c>
      <c r="AB1351" s="9">
        <f t="shared" ca="1" si="105"/>
        <v>225</v>
      </c>
      <c r="AC1351" s="9" t="str">
        <f t="shared" ca="1" si="106"/>
        <v>Above 6 Months</v>
      </c>
      <c r="AD1351" s="9">
        <f t="shared" ca="1" si="107"/>
        <v>178</v>
      </c>
      <c r="AE1351" s="9" t="str">
        <f t="shared" ca="1" si="108"/>
        <v>Above 3 Months</v>
      </c>
      <c r="AF1351" s="61"/>
      <c r="AG1351" s="61" t="s">
        <v>5290</v>
      </c>
      <c r="AH1351" s="97" t="str">
        <f t="shared" si="109"/>
        <v/>
      </c>
    </row>
    <row r="1352" spans="1:34" ht="25.5" customHeight="1" x14ac:dyDescent="0.25">
      <c r="A1352" s="96">
        <v>1351</v>
      </c>
      <c r="B1352" s="61" t="s">
        <v>2660</v>
      </c>
      <c r="C1352" s="97" t="s">
        <v>46</v>
      </c>
      <c r="D1352" s="61"/>
      <c r="E1352" s="62" t="s">
        <v>64</v>
      </c>
      <c r="F1352" s="73" t="s">
        <v>2947</v>
      </c>
      <c r="G1352" s="63" t="s">
        <v>1027</v>
      </c>
      <c r="H1352" s="64">
        <v>46086</v>
      </c>
      <c r="I1352" s="65" t="s">
        <v>210</v>
      </c>
      <c r="J1352" s="65">
        <v>2026</v>
      </c>
      <c r="K1352" s="63" t="s">
        <v>48</v>
      </c>
      <c r="L1352" s="61"/>
      <c r="M1352" s="61" t="s">
        <v>49</v>
      </c>
      <c r="N1352" s="61" t="s">
        <v>31</v>
      </c>
      <c r="O1352" s="61" t="s">
        <v>32</v>
      </c>
      <c r="P1352" s="28"/>
      <c r="Q1352" s="61"/>
      <c r="R1352" s="28"/>
      <c r="S1352" s="96" t="s">
        <v>3196</v>
      </c>
      <c r="T1352" s="61"/>
      <c r="U1352" s="28"/>
      <c r="V1352" s="61"/>
      <c r="W1352" s="104" t="s">
        <v>112</v>
      </c>
      <c r="X1352" s="104" t="s">
        <v>112</v>
      </c>
      <c r="Y1352" s="98"/>
      <c r="Z1352" s="18" t="s">
        <v>3111</v>
      </c>
      <c r="AA1352" s="60" t="s">
        <v>34</v>
      </c>
      <c r="AB1352" s="9">
        <f t="shared" ca="1" si="105"/>
        <v>225</v>
      </c>
      <c r="AC1352" s="9" t="str">
        <f t="shared" ca="1" si="106"/>
        <v>Above 6 Months</v>
      </c>
      <c r="AD1352" s="9" t="str">
        <f t="shared" ca="1" si="107"/>
        <v/>
      </c>
      <c r="AE1352" s="9" t="str">
        <f t="shared" ca="1" si="108"/>
        <v/>
      </c>
      <c r="AF1352" s="61"/>
      <c r="AG1352" s="61" t="s">
        <v>5291</v>
      </c>
      <c r="AH1352" s="97" t="str">
        <f t="shared" ca="1" si="109"/>
        <v>Above 6 Months</v>
      </c>
    </row>
    <row r="1353" spans="1:34" ht="25.5" customHeight="1" x14ac:dyDescent="0.25">
      <c r="A1353" s="96">
        <v>1352</v>
      </c>
      <c r="B1353" s="61" t="s">
        <v>2660</v>
      </c>
      <c r="C1353" s="97" t="s">
        <v>37</v>
      </c>
      <c r="D1353" s="61"/>
      <c r="E1353" s="62" t="s">
        <v>90</v>
      </c>
      <c r="F1353" s="73" t="s">
        <v>3007</v>
      </c>
      <c r="G1353" s="63" t="s">
        <v>1331</v>
      </c>
      <c r="H1353" s="64">
        <v>46087</v>
      </c>
      <c r="I1353" s="65" t="s">
        <v>210</v>
      </c>
      <c r="J1353" s="65">
        <v>2026</v>
      </c>
      <c r="K1353" s="63" t="s">
        <v>39</v>
      </c>
      <c r="L1353" s="61"/>
      <c r="M1353" s="61" t="s">
        <v>39</v>
      </c>
      <c r="N1353" s="61" t="s">
        <v>31</v>
      </c>
      <c r="O1353" s="61" t="s">
        <v>32</v>
      </c>
      <c r="P1353" s="28"/>
      <c r="Q1353" s="61"/>
      <c r="R1353" s="28"/>
      <c r="S1353" s="96" t="s">
        <v>3196</v>
      </c>
      <c r="T1353" s="61"/>
      <c r="U1353" s="28"/>
      <c r="V1353" s="61"/>
      <c r="W1353" s="104" t="s">
        <v>112</v>
      </c>
      <c r="X1353" s="104" t="s">
        <v>112</v>
      </c>
      <c r="Y1353" s="98"/>
      <c r="Z1353" s="18" t="s">
        <v>3109</v>
      </c>
      <c r="AA1353" s="60" t="s">
        <v>34</v>
      </c>
      <c r="AB1353" s="9">
        <f t="shared" ca="1" si="105"/>
        <v>224</v>
      </c>
      <c r="AC1353" s="9" t="str">
        <f t="shared" ca="1" si="106"/>
        <v>Above 6 Months</v>
      </c>
      <c r="AD1353" s="9" t="str">
        <f t="shared" ca="1" si="107"/>
        <v/>
      </c>
      <c r="AE1353" s="9" t="str">
        <f t="shared" ca="1" si="108"/>
        <v/>
      </c>
      <c r="AF1353" s="61"/>
      <c r="AG1353" s="61" t="s">
        <v>5292</v>
      </c>
      <c r="AH1353" s="97" t="str">
        <f t="shared" ca="1" si="109"/>
        <v>Above 6 Months</v>
      </c>
    </row>
    <row r="1354" spans="1:34" ht="25.5" customHeight="1" x14ac:dyDescent="0.25">
      <c r="A1354" s="96">
        <v>1353</v>
      </c>
      <c r="B1354" s="61" t="s">
        <v>2810</v>
      </c>
      <c r="C1354" s="97">
        <v>0</v>
      </c>
      <c r="D1354" s="61"/>
      <c r="E1354" s="62" t="s">
        <v>68</v>
      </c>
      <c r="F1354" s="73" t="s">
        <v>3080</v>
      </c>
      <c r="G1354" s="63" t="s">
        <v>1315</v>
      </c>
      <c r="H1354" s="64">
        <v>46087</v>
      </c>
      <c r="I1354" s="65" t="s">
        <v>210</v>
      </c>
      <c r="J1354" s="65">
        <v>2026</v>
      </c>
      <c r="K1354" s="63" t="s">
        <v>70</v>
      </c>
      <c r="L1354" s="9"/>
      <c r="M1354" s="61" t="s">
        <v>70</v>
      </c>
      <c r="N1354" s="61" t="s">
        <v>70</v>
      </c>
      <c r="O1354" s="61" t="s">
        <v>32</v>
      </c>
      <c r="P1354" s="28"/>
      <c r="Q1354" s="61"/>
      <c r="R1354" s="28"/>
      <c r="S1354" s="96" t="s">
        <v>3196</v>
      </c>
      <c r="T1354" s="61"/>
      <c r="U1354" s="28"/>
      <c r="V1354" s="61"/>
      <c r="W1354" s="104" t="s">
        <v>112</v>
      </c>
      <c r="X1354" s="104" t="s">
        <v>112</v>
      </c>
      <c r="Y1354" s="98"/>
      <c r="Z1354" s="18" t="s">
        <v>3081</v>
      </c>
      <c r="AA1354" s="60" t="s">
        <v>34</v>
      </c>
      <c r="AB1354" s="9">
        <f t="shared" ca="1" si="105"/>
        <v>224</v>
      </c>
      <c r="AC1354" s="9" t="str">
        <f t="shared" ca="1" si="106"/>
        <v>Above 6 Months</v>
      </c>
      <c r="AD1354" s="9" t="str">
        <f t="shared" ca="1" si="107"/>
        <v/>
      </c>
      <c r="AE1354" s="9" t="str">
        <f t="shared" ca="1" si="108"/>
        <v/>
      </c>
      <c r="AF1354" s="61"/>
      <c r="AG1354" s="61" t="s">
        <v>5293</v>
      </c>
      <c r="AH1354" s="97" t="str">
        <f t="shared" ca="1" si="109"/>
        <v>Above 6 Months</v>
      </c>
    </row>
    <row r="1355" spans="1:34" ht="25.5" customHeight="1" x14ac:dyDescent="0.25">
      <c r="A1355" s="96">
        <v>1354</v>
      </c>
      <c r="B1355" s="61" t="s">
        <v>2810</v>
      </c>
      <c r="C1355" s="97">
        <v>0</v>
      </c>
      <c r="D1355" s="61"/>
      <c r="E1355" s="62" t="s">
        <v>68</v>
      </c>
      <c r="F1355" s="73" t="s">
        <v>3103</v>
      </c>
      <c r="G1355" s="63" t="s">
        <v>845</v>
      </c>
      <c r="H1355" s="64">
        <v>46087</v>
      </c>
      <c r="I1355" s="65" t="s">
        <v>210</v>
      </c>
      <c r="J1355" s="65">
        <v>2026</v>
      </c>
      <c r="K1355" s="63" t="s">
        <v>116</v>
      </c>
      <c r="L1355" s="61"/>
      <c r="M1355" s="61" t="s">
        <v>116</v>
      </c>
      <c r="N1355" s="61" t="s">
        <v>116</v>
      </c>
      <c r="O1355" s="61" t="s">
        <v>32</v>
      </c>
      <c r="P1355" s="28"/>
      <c r="Q1355" s="61"/>
      <c r="R1355" s="28"/>
      <c r="S1355" s="96" t="s">
        <v>3196</v>
      </c>
      <c r="T1355" s="61"/>
      <c r="U1355" s="28"/>
      <c r="V1355" s="61"/>
      <c r="W1355" s="104" t="s">
        <v>50</v>
      </c>
      <c r="X1355" s="104" t="s">
        <v>50</v>
      </c>
      <c r="Y1355" s="98"/>
      <c r="Z1355" s="18" t="s">
        <v>3104</v>
      </c>
      <c r="AA1355" s="60" t="s">
        <v>34</v>
      </c>
      <c r="AB1355" s="9">
        <f t="shared" ca="1" si="105"/>
        <v>224</v>
      </c>
      <c r="AC1355" s="9" t="str">
        <f t="shared" ca="1" si="106"/>
        <v>Above 6 Months</v>
      </c>
      <c r="AD1355" s="9" t="str">
        <f t="shared" ca="1" si="107"/>
        <v/>
      </c>
      <c r="AE1355" s="9" t="str">
        <f t="shared" ca="1" si="108"/>
        <v/>
      </c>
      <c r="AF1355" s="61"/>
      <c r="AG1355" s="61" t="s">
        <v>5294</v>
      </c>
      <c r="AH1355" s="97" t="str">
        <f t="shared" ca="1" si="109"/>
        <v>Above 6 Months</v>
      </c>
    </row>
    <row r="1356" spans="1:34" ht="25.5" customHeight="1" x14ac:dyDescent="0.25">
      <c r="A1356" s="96">
        <v>1355</v>
      </c>
      <c r="B1356" s="61" t="s">
        <v>2808</v>
      </c>
      <c r="C1356" s="97" t="s">
        <v>41</v>
      </c>
      <c r="D1356" s="61"/>
      <c r="E1356" s="62" t="s">
        <v>79</v>
      </c>
      <c r="F1356" s="73" t="s">
        <v>2910</v>
      </c>
      <c r="G1356" s="63" t="s">
        <v>1157</v>
      </c>
      <c r="H1356" s="64">
        <v>46087</v>
      </c>
      <c r="I1356" s="65" t="s">
        <v>210</v>
      </c>
      <c r="J1356" s="65">
        <v>2026</v>
      </c>
      <c r="K1356" s="63" t="s">
        <v>2386</v>
      </c>
      <c r="L1356" s="61"/>
      <c r="M1356" s="61" t="s">
        <v>82</v>
      </c>
      <c r="N1356" s="61" t="s">
        <v>82</v>
      </c>
      <c r="O1356" s="61" t="s">
        <v>32</v>
      </c>
      <c r="P1356" s="28">
        <v>46099</v>
      </c>
      <c r="Q1356" s="61"/>
      <c r="R1356" s="28"/>
      <c r="S1356" s="96" t="s">
        <v>3196</v>
      </c>
      <c r="T1356" s="61"/>
      <c r="U1356" s="28"/>
      <c r="V1356" s="61"/>
      <c r="W1356" s="104" t="s">
        <v>33</v>
      </c>
      <c r="X1356" s="104" t="s">
        <v>33</v>
      </c>
      <c r="Y1356" s="98">
        <v>46099</v>
      </c>
      <c r="Z1356" s="18" t="s">
        <v>3100</v>
      </c>
      <c r="AA1356" s="60" t="s">
        <v>34</v>
      </c>
      <c r="AB1356" s="9">
        <f t="shared" ca="1" si="105"/>
        <v>224</v>
      </c>
      <c r="AC1356" s="9" t="str">
        <f t="shared" ca="1" si="106"/>
        <v>Above 6 Months</v>
      </c>
      <c r="AD1356" s="9">
        <f t="shared" ca="1" si="107"/>
        <v>212</v>
      </c>
      <c r="AE1356" s="9" t="str">
        <f t="shared" ca="1" si="108"/>
        <v>Above 6 Months</v>
      </c>
      <c r="AF1356" s="61"/>
      <c r="AG1356" s="61" t="s">
        <v>5295</v>
      </c>
      <c r="AH1356" s="97" t="str">
        <f t="shared" si="109"/>
        <v/>
      </c>
    </row>
    <row r="1357" spans="1:34" ht="25.5" customHeight="1" x14ac:dyDescent="0.25">
      <c r="A1357" s="96">
        <v>1356</v>
      </c>
      <c r="B1357" s="61" t="s">
        <v>2660</v>
      </c>
      <c r="C1357" s="97" t="s">
        <v>46</v>
      </c>
      <c r="D1357" s="61"/>
      <c r="E1357" s="62" t="s">
        <v>67</v>
      </c>
      <c r="F1357" s="73" t="s">
        <v>2893</v>
      </c>
      <c r="G1357" s="63" t="s">
        <v>3066</v>
      </c>
      <c r="H1357" s="64">
        <v>46087</v>
      </c>
      <c r="I1357" s="65" t="s">
        <v>210</v>
      </c>
      <c r="J1357" s="65">
        <v>2026</v>
      </c>
      <c r="K1357" s="63" t="s">
        <v>115</v>
      </c>
      <c r="L1357" s="61"/>
      <c r="M1357" s="61" t="s">
        <v>154</v>
      </c>
      <c r="N1357" s="61" t="s">
        <v>31</v>
      </c>
      <c r="O1357" s="61" t="s">
        <v>32</v>
      </c>
      <c r="P1357" s="28">
        <v>46106</v>
      </c>
      <c r="Q1357" s="61"/>
      <c r="R1357" s="28"/>
      <c r="S1357" s="96" t="s">
        <v>3196</v>
      </c>
      <c r="T1357" s="61"/>
      <c r="U1357" s="28"/>
      <c r="V1357" s="61"/>
      <c r="W1357" s="104" t="s">
        <v>33</v>
      </c>
      <c r="X1357" s="104" t="s">
        <v>33</v>
      </c>
      <c r="Y1357" s="98">
        <v>46106</v>
      </c>
      <c r="Z1357" s="18" t="s">
        <v>3067</v>
      </c>
      <c r="AA1357" s="60" t="s">
        <v>34</v>
      </c>
      <c r="AB1357" s="9">
        <f t="shared" ca="1" si="105"/>
        <v>224</v>
      </c>
      <c r="AC1357" s="9" t="str">
        <f t="shared" ca="1" si="106"/>
        <v>Above 6 Months</v>
      </c>
      <c r="AD1357" s="9">
        <f t="shared" ca="1" si="107"/>
        <v>205</v>
      </c>
      <c r="AE1357" s="9" t="str">
        <f t="shared" ca="1" si="108"/>
        <v>Above 6 Months</v>
      </c>
      <c r="AF1357" s="61"/>
      <c r="AG1357" s="61" t="s">
        <v>5296</v>
      </c>
      <c r="AH1357" s="97" t="str">
        <f t="shared" si="109"/>
        <v/>
      </c>
    </row>
    <row r="1358" spans="1:34" ht="25.5" customHeight="1" x14ac:dyDescent="0.25">
      <c r="A1358" s="96">
        <v>1357</v>
      </c>
      <c r="B1358" s="61" t="s">
        <v>2660</v>
      </c>
      <c r="C1358" s="97" t="s">
        <v>46</v>
      </c>
      <c r="D1358" s="61"/>
      <c r="E1358" s="62" t="s">
        <v>67</v>
      </c>
      <c r="F1358" s="73" t="s">
        <v>2895</v>
      </c>
      <c r="G1358" s="63" t="s">
        <v>3107</v>
      </c>
      <c r="H1358" s="64">
        <v>46087</v>
      </c>
      <c r="I1358" s="65" t="s">
        <v>210</v>
      </c>
      <c r="J1358" s="65">
        <v>2026</v>
      </c>
      <c r="K1358" s="63" t="s">
        <v>115</v>
      </c>
      <c r="L1358" s="61"/>
      <c r="M1358" s="61" t="s">
        <v>154</v>
      </c>
      <c r="N1358" s="61" t="s">
        <v>31</v>
      </c>
      <c r="O1358" s="61" t="s">
        <v>32</v>
      </c>
      <c r="P1358" s="28">
        <v>46109</v>
      </c>
      <c r="Q1358" s="61"/>
      <c r="R1358" s="28"/>
      <c r="S1358" s="96" t="s">
        <v>3196</v>
      </c>
      <c r="T1358" s="61"/>
      <c r="U1358" s="28"/>
      <c r="V1358" s="61"/>
      <c r="W1358" s="104" t="s">
        <v>33</v>
      </c>
      <c r="X1358" s="104" t="s">
        <v>33</v>
      </c>
      <c r="Y1358" s="98">
        <v>46109</v>
      </c>
      <c r="Z1358" s="18" t="s">
        <v>3108</v>
      </c>
      <c r="AA1358" s="60" t="s">
        <v>34</v>
      </c>
      <c r="AB1358" s="9">
        <f t="shared" ca="1" si="105"/>
        <v>224</v>
      </c>
      <c r="AC1358" s="9" t="str">
        <f t="shared" ca="1" si="106"/>
        <v>Above 6 Months</v>
      </c>
      <c r="AD1358" s="9">
        <f t="shared" ca="1" si="107"/>
        <v>202</v>
      </c>
      <c r="AE1358" s="9" t="str">
        <f t="shared" ca="1" si="108"/>
        <v>Above 6 Months</v>
      </c>
      <c r="AF1358" s="61"/>
      <c r="AG1358" s="61" t="s">
        <v>5297</v>
      </c>
      <c r="AH1358" s="97" t="str">
        <f t="shared" si="109"/>
        <v/>
      </c>
    </row>
    <row r="1359" spans="1:34" ht="25.5" customHeight="1" x14ac:dyDescent="0.25">
      <c r="A1359" s="96">
        <v>1358</v>
      </c>
      <c r="B1359" s="61" t="s">
        <v>2660</v>
      </c>
      <c r="C1359" s="97" t="s">
        <v>183</v>
      </c>
      <c r="D1359" s="61"/>
      <c r="E1359" s="62" t="s">
        <v>74</v>
      </c>
      <c r="F1359" s="73" t="s">
        <v>2959</v>
      </c>
      <c r="G1359" s="63" t="s">
        <v>1799</v>
      </c>
      <c r="H1359" s="64">
        <v>46087</v>
      </c>
      <c r="I1359" s="65" t="s">
        <v>210</v>
      </c>
      <c r="J1359" s="65">
        <v>2026</v>
      </c>
      <c r="K1359" s="63" t="s">
        <v>53</v>
      </c>
      <c r="L1359" s="61"/>
      <c r="M1359" s="61" t="s">
        <v>54</v>
      </c>
      <c r="N1359" s="61" t="s">
        <v>31</v>
      </c>
      <c r="O1359" s="61" t="s">
        <v>32</v>
      </c>
      <c r="P1359" s="28"/>
      <c r="Q1359" s="61"/>
      <c r="R1359" s="28"/>
      <c r="S1359" s="96" t="s">
        <v>3196</v>
      </c>
      <c r="T1359" s="61"/>
      <c r="U1359" s="28"/>
      <c r="V1359" s="61"/>
      <c r="W1359" s="104" t="s">
        <v>33</v>
      </c>
      <c r="X1359" s="104" t="s">
        <v>33</v>
      </c>
      <c r="Y1359" s="98">
        <v>46193</v>
      </c>
      <c r="Z1359" s="18" t="s">
        <v>3068</v>
      </c>
      <c r="AA1359" s="60" t="s">
        <v>34</v>
      </c>
      <c r="AB1359" s="9">
        <f t="shared" ca="1" si="105"/>
        <v>224</v>
      </c>
      <c r="AC1359" s="9" t="str">
        <f t="shared" ca="1" si="106"/>
        <v>Above 6 Months</v>
      </c>
      <c r="AD1359" s="9">
        <f t="shared" ca="1" si="107"/>
        <v>118</v>
      </c>
      <c r="AE1359" s="9" t="str">
        <f t="shared" ca="1" si="108"/>
        <v>Above 3 Months</v>
      </c>
      <c r="AF1359" s="61"/>
      <c r="AG1359" s="61" t="s">
        <v>5298</v>
      </c>
      <c r="AH1359" s="97" t="str">
        <f t="shared" si="109"/>
        <v/>
      </c>
    </row>
    <row r="1360" spans="1:34" ht="25.5" customHeight="1" x14ac:dyDescent="0.25">
      <c r="A1360" s="96">
        <v>1359</v>
      </c>
      <c r="B1360" s="61" t="s">
        <v>2660</v>
      </c>
      <c r="C1360" s="97" t="s">
        <v>37</v>
      </c>
      <c r="D1360" s="61"/>
      <c r="E1360" s="62" t="s">
        <v>38</v>
      </c>
      <c r="F1360" s="73" t="s">
        <v>2990</v>
      </c>
      <c r="G1360" s="63" t="s">
        <v>845</v>
      </c>
      <c r="H1360" s="64">
        <v>46088</v>
      </c>
      <c r="I1360" s="65" t="s">
        <v>210</v>
      </c>
      <c r="J1360" s="65">
        <v>2026</v>
      </c>
      <c r="K1360" s="63" t="s">
        <v>116</v>
      </c>
      <c r="L1360" s="61"/>
      <c r="M1360" s="61" t="s">
        <v>116</v>
      </c>
      <c r="N1360" s="61" t="s">
        <v>116</v>
      </c>
      <c r="O1360" s="61" t="s">
        <v>32</v>
      </c>
      <c r="P1360" s="28"/>
      <c r="Q1360" s="61"/>
      <c r="R1360" s="28"/>
      <c r="S1360" s="96" t="s">
        <v>3196</v>
      </c>
      <c r="T1360" s="61"/>
      <c r="U1360" s="28"/>
      <c r="V1360" s="61"/>
      <c r="W1360" s="104" t="s">
        <v>50</v>
      </c>
      <c r="X1360" s="104" t="s">
        <v>50</v>
      </c>
      <c r="Y1360" s="98"/>
      <c r="Z1360" s="18" t="s">
        <v>3083</v>
      </c>
      <c r="AA1360" s="60" t="s">
        <v>34</v>
      </c>
      <c r="AB1360" s="9">
        <f t="shared" ca="1" si="105"/>
        <v>223</v>
      </c>
      <c r="AC1360" s="9" t="str">
        <f t="shared" ca="1" si="106"/>
        <v>Above 6 Months</v>
      </c>
      <c r="AD1360" s="9" t="str">
        <f t="shared" ca="1" si="107"/>
        <v/>
      </c>
      <c r="AE1360" s="9" t="str">
        <f t="shared" ca="1" si="108"/>
        <v/>
      </c>
      <c r="AF1360" s="61"/>
      <c r="AG1360" s="61" t="s">
        <v>5299</v>
      </c>
      <c r="AH1360" s="97" t="str">
        <f t="shared" ca="1" si="109"/>
        <v>Above 6 Months</v>
      </c>
    </row>
    <row r="1361" spans="1:34" ht="25.5" customHeight="1" x14ac:dyDescent="0.25">
      <c r="A1361" s="96">
        <v>1360</v>
      </c>
      <c r="B1361" s="61" t="s">
        <v>2808</v>
      </c>
      <c r="C1361" s="97" t="s">
        <v>185</v>
      </c>
      <c r="D1361" s="61"/>
      <c r="E1361" s="62" t="s">
        <v>55</v>
      </c>
      <c r="F1361" s="73" t="s">
        <v>2920</v>
      </c>
      <c r="G1361" s="63" t="s">
        <v>1431</v>
      </c>
      <c r="H1361" s="64">
        <v>46088</v>
      </c>
      <c r="I1361" s="65" t="s">
        <v>210</v>
      </c>
      <c r="J1361" s="65">
        <v>2026</v>
      </c>
      <c r="K1361" s="63" t="s">
        <v>71</v>
      </c>
      <c r="L1361" s="61"/>
      <c r="M1361" s="61" t="s">
        <v>72</v>
      </c>
      <c r="N1361" s="61" t="s">
        <v>31</v>
      </c>
      <c r="O1361" s="61" t="s">
        <v>32</v>
      </c>
      <c r="P1361" s="28"/>
      <c r="Q1361" s="61"/>
      <c r="R1361" s="28"/>
      <c r="S1361" s="96" t="s">
        <v>7126</v>
      </c>
      <c r="T1361" s="61"/>
      <c r="U1361" s="28"/>
      <c r="V1361" s="61"/>
      <c r="W1361" s="104" t="s">
        <v>33</v>
      </c>
      <c r="X1361" s="104" t="s">
        <v>2923</v>
      </c>
      <c r="Y1361" s="98"/>
      <c r="Z1361" s="18" t="s">
        <v>3079</v>
      </c>
      <c r="AA1361" s="60" t="s">
        <v>34</v>
      </c>
      <c r="AB1361" s="9" t="str">
        <f t="shared" ca="1" si="105"/>
        <v/>
      </c>
      <c r="AC1361" s="9" t="str">
        <f t="shared" si="106"/>
        <v/>
      </c>
      <c r="AD1361" s="9" t="str">
        <f t="shared" ca="1" si="107"/>
        <v/>
      </c>
      <c r="AE1361" s="9" t="str">
        <f t="shared" ca="1" si="108"/>
        <v/>
      </c>
      <c r="AF1361" s="61"/>
      <c r="AG1361" s="61" t="s">
        <v>5300</v>
      </c>
      <c r="AH1361" s="97" t="str">
        <f t="shared" si="109"/>
        <v/>
      </c>
    </row>
    <row r="1362" spans="1:34" ht="25.5" customHeight="1" x14ac:dyDescent="0.25">
      <c r="A1362" s="96">
        <v>1361</v>
      </c>
      <c r="B1362" s="61" t="s">
        <v>2810</v>
      </c>
      <c r="C1362" s="97">
        <v>0</v>
      </c>
      <c r="D1362" s="61"/>
      <c r="E1362" s="62" t="s">
        <v>68</v>
      </c>
      <c r="F1362" s="73" t="s">
        <v>3059</v>
      </c>
      <c r="G1362" s="63" t="s">
        <v>1315</v>
      </c>
      <c r="H1362" s="64">
        <v>46088</v>
      </c>
      <c r="I1362" s="65" t="s">
        <v>210</v>
      </c>
      <c r="J1362" s="65">
        <v>2026</v>
      </c>
      <c r="K1362" s="63" t="s">
        <v>70</v>
      </c>
      <c r="L1362" s="61"/>
      <c r="M1362" s="61" t="s">
        <v>70</v>
      </c>
      <c r="N1362" s="61" t="s">
        <v>70</v>
      </c>
      <c r="O1362" s="61" t="s">
        <v>32</v>
      </c>
      <c r="P1362" s="28"/>
      <c r="Q1362" s="61"/>
      <c r="R1362" s="28"/>
      <c r="S1362" s="96" t="s">
        <v>3196</v>
      </c>
      <c r="T1362" s="61"/>
      <c r="U1362" s="28"/>
      <c r="V1362" s="61"/>
      <c r="W1362" s="104" t="s">
        <v>173</v>
      </c>
      <c r="X1362" s="104" t="s">
        <v>177</v>
      </c>
      <c r="Y1362" s="98">
        <v>46097</v>
      </c>
      <c r="Z1362" s="18" t="s">
        <v>3060</v>
      </c>
      <c r="AA1362" s="60" t="s">
        <v>34</v>
      </c>
      <c r="AB1362" s="9">
        <f t="shared" ca="1" si="105"/>
        <v>223</v>
      </c>
      <c r="AC1362" s="9" t="str">
        <f t="shared" ca="1" si="106"/>
        <v>Above 6 Months</v>
      </c>
      <c r="AD1362" s="9">
        <f t="shared" ca="1" si="107"/>
        <v>214</v>
      </c>
      <c r="AE1362" s="9" t="str">
        <f t="shared" ca="1" si="108"/>
        <v>Above 6 Months</v>
      </c>
      <c r="AF1362" s="61"/>
      <c r="AG1362" s="61" t="s">
        <v>5301</v>
      </c>
      <c r="AH1362" s="97" t="str">
        <f t="shared" ca="1" si="109"/>
        <v>Above 6 Months</v>
      </c>
    </row>
    <row r="1363" spans="1:34" ht="25.5" customHeight="1" x14ac:dyDescent="0.25">
      <c r="A1363" s="96">
        <v>1362</v>
      </c>
      <c r="B1363" s="61" t="s">
        <v>2810</v>
      </c>
      <c r="C1363" s="97" t="s">
        <v>97</v>
      </c>
      <c r="D1363" s="61"/>
      <c r="E1363" s="62" t="s">
        <v>114</v>
      </c>
      <c r="F1363" s="73" t="s">
        <v>2981</v>
      </c>
      <c r="G1363" s="63" t="s">
        <v>3072</v>
      </c>
      <c r="H1363" s="64">
        <v>46088</v>
      </c>
      <c r="I1363" s="65" t="s">
        <v>210</v>
      </c>
      <c r="J1363" s="65">
        <v>2026</v>
      </c>
      <c r="K1363" s="63" t="s">
        <v>39</v>
      </c>
      <c r="L1363" s="61"/>
      <c r="M1363" s="61" t="s">
        <v>39</v>
      </c>
      <c r="N1363" s="61" t="s">
        <v>31</v>
      </c>
      <c r="O1363" s="61" t="s">
        <v>32</v>
      </c>
      <c r="P1363" s="28"/>
      <c r="Q1363" s="61"/>
      <c r="R1363" s="28"/>
      <c r="S1363" s="96" t="s">
        <v>3196</v>
      </c>
      <c r="T1363" s="61"/>
      <c r="U1363" s="28"/>
      <c r="V1363" s="61"/>
      <c r="W1363" s="104" t="s">
        <v>33</v>
      </c>
      <c r="X1363" s="104" t="s">
        <v>33</v>
      </c>
      <c r="Y1363" s="98">
        <v>46197</v>
      </c>
      <c r="Z1363" s="18" t="s">
        <v>3073</v>
      </c>
      <c r="AA1363" s="60" t="s">
        <v>34</v>
      </c>
      <c r="AB1363" s="9">
        <f t="shared" ca="1" si="105"/>
        <v>223</v>
      </c>
      <c r="AC1363" s="9" t="str">
        <f t="shared" ca="1" si="106"/>
        <v>Above 6 Months</v>
      </c>
      <c r="AD1363" s="9">
        <f t="shared" ca="1" si="107"/>
        <v>114</v>
      </c>
      <c r="AE1363" s="9" t="str">
        <f t="shared" ca="1" si="108"/>
        <v>Above 3 Months</v>
      </c>
      <c r="AF1363" s="61"/>
      <c r="AG1363" s="61" t="s">
        <v>5302</v>
      </c>
      <c r="AH1363" s="97" t="str">
        <f t="shared" si="109"/>
        <v/>
      </c>
    </row>
    <row r="1364" spans="1:34" ht="25.5" customHeight="1" x14ac:dyDescent="0.25">
      <c r="A1364" s="96">
        <v>1363</v>
      </c>
      <c r="B1364" s="61" t="s">
        <v>2660</v>
      </c>
      <c r="C1364" s="97" t="s">
        <v>183</v>
      </c>
      <c r="D1364" s="61"/>
      <c r="E1364" s="62" t="s">
        <v>74</v>
      </c>
      <c r="F1364" s="73" t="s">
        <v>2974</v>
      </c>
      <c r="G1364" s="63" t="s">
        <v>1354</v>
      </c>
      <c r="H1364" s="64">
        <v>46088</v>
      </c>
      <c r="I1364" s="65" t="s">
        <v>210</v>
      </c>
      <c r="J1364" s="65">
        <v>2026</v>
      </c>
      <c r="K1364" s="63" t="s">
        <v>103</v>
      </c>
      <c r="L1364" s="61"/>
      <c r="M1364" s="61" t="s">
        <v>49</v>
      </c>
      <c r="N1364" s="61" t="s">
        <v>31</v>
      </c>
      <c r="O1364" s="61" t="s">
        <v>32</v>
      </c>
      <c r="P1364" s="28"/>
      <c r="Q1364" s="61"/>
      <c r="R1364" s="28"/>
      <c r="S1364" s="96" t="s">
        <v>3196</v>
      </c>
      <c r="T1364" s="61"/>
      <c r="U1364" s="28"/>
      <c r="V1364" s="61"/>
      <c r="W1364" s="104" t="s">
        <v>112</v>
      </c>
      <c r="X1364" s="104" t="s">
        <v>112</v>
      </c>
      <c r="Y1364" s="98"/>
      <c r="Z1364" s="18" t="s">
        <v>3071</v>
      </c>
      <c r="AA1364" s="60" t="s">
        <v>34</v>
      </c>
      <c r="AB1364" s="9">
        <f t="shared" ca="1" si="105"/>
        <v>223</v>
      </c>
      <c r="AC1364" s="9" t="str">
        <f t="shared" ca="1" si="106"/>
        <v>Above 6 Months</v>
      </c>
      <c r="AD1364" s="9" t="str">
        <f t="shared" ca="1" si="107"/>
        <v/>
      </c>
      <c r="AE1364" s="9" t="str">
        <f t="shared" ca="1" si="108"/>
        <v/>
      </c>
      <c r="AF1364" s="61"/>
      <c r="AG1364" s="61" t="s">
        <v>5303</v>
      </c>
      <c r="AH1364" s="97" t="str">
        <f t="shared" ca="1" si="109"/>
        <v>Above 6 Months</v>
      </c>
    </row>
    <row r="1365" spans="1:34" ht="25.5" customHeight="1" x14ac:dyDescent="0.25">
      <c r="A1365" s="96">
        <v>1364</v>
      </c>
      <c r="B1365" s="61" t="s">
        <v>2808</v>
      </c>
      <c r="C1365" s="97" t="s">
        <v>2661</v>
      </c>
      <c r="D1365" s="61"/>
      <c r="E1365" s="62" t="s">
        <v>89</v>
      </c>
      <c r="F1365" s="73" t="s">
        <v>3075</v>
      </c>
      <c r="G1365" s="63" t="s">
        <v>1377</v>
      </c>
      <c r="H1365" s="64">
        <v>46089</v>
      </c>
      <c r="I1365" s="65" t="s">
        <v>210</v>
      </c>
      <c r="J1365" s="65">
        <v>2026</v>
      </c>
      <c r="K1365" s="63" t="s">
        <v>75</v>
      </c>
      <c r="L1365" s="61"/>
      <c r="M1365" s="61" t="s">
        <v>54</v>
      </c>
      <c r="N1365" s="61" t="s">
        <v>31</v>
      </c>
      <c r="O1365" s="61" t="s">
        <v>32</v>
      </c>
      <c r="P1365" s="28"/>
      <c r="Q1365" s="61"/>
      <c r="R1365" s="28"/>
      <c r="S1365" s="96" t="s">
        <v>3196</v>
      </c>
      <c r="T1365" s="61"/>
      <c r="U1365" s="28"/>
      <c r="V1365" s="61"/>
      <c r="W1365" s="104" t="s">
        <v>33</v>
      </c>
      <c r="X1365" s="104" t="s">
        <v>33</v>
      </c>
      <c r="Y1365" s="98">
        <v>46171</v>
      </c>
      <c r="Z1365" s="18" t="s">
        <v>3084</v>
      </c>
      <c r="AA1365" s="60" t="s">
        <v>34</v>
      </c>
      <c r="AB1365" s="9">
        <f t="shared" ca="1" si="105"/>
        <v>222</v>
      </c>
      <c r="AC1365" s="9" t="str">
        <f t="shared" ca="1" si="106"/>
        <v>Above 6 Months</v>
      </c>
      <c r="AD1365" s="9">
        <f t="shared" ca="1" si="107"/>
        <v>140</v>
      </c>
      <c r="AE1365" s="9" t="str">
        <f t="shared" ca="1" si="108"/>
        <v>Above 3 Months</v>
      </c>
      <c r="AF1365" s="61"/>
      <c r="AG1365" s="61" t="s">
        <v>5304</v>
      </c>
      <c r="AH1365" s="97" t="str">
        <f t="shared" si="109"/>
        <v/>
      </c>
    </row>
    <row r="1366" spans="1:34" ht="25.5" customHeight="1" x14ac:dyDescent="0.25">
      <c r="A1366" s="96">
        <v>1365</v>
      </c>
      <c r="B1366" s="61" t="s">
        <v>2808</v>
      </c>
      <c r="C1366" s="97" t="s">
        <v>2661</v>
      </c>
      <c r="D1366" s="61"/>
      <c r="E1366" s="62" t="s">
        <v>89</v>
      </c>
      <c r="F1366" s="73" t="s">
        <v>3043</v>
      </c>
      <c r="G1366" s="63" t="s">
        <v>980</v>
      </c>
      <c r="H1366" s="64">
        <v>46089</v>
      </c>
      <c r="I1366" s="65" t="s">
        <v>210</v>
      </c>
      <c r="J1366" s="65">
        <v>2026</v>
      </c>
      <c r="K1366" s="63" t="s">
        <v>77</v>
      </c>
      <c r="L1366" s="61"/>
      <c r="M1366" s="61" t="s">
        <v>72</v>
      </c>
      <c r="N1366" s="61" t="s">
        <v>31</v>
      </c>
      <c r="O1366" s="61" t="s">
        <v>32</v>
      </c>
      <c r="P1366" s="28"/>
      <c r="Q1366" s="61"/>
      <c r="R1366" s="28"/>
      <c r="S1366" s="96" t="s">
        <v>3196</v>
      </c>
      <c r="T1366" s="61"/>
      <c r="U1366" s="28"/>
      <c r="V1366" s="61"/>
      <c r="W1366" s="104" t="s">
        <v>112</v>
      </c>
      <c r="X1366" s="104" t="s">
        <v>112</v>
      </c>
      <c r="Y1366" s="98"/>
      <c r="Z1366" s="18" t="s">
        <v>3092</v>
      </c>
      <c r="AA1366" s="60" t="s">
        <v>34</v>
      </c>
      <c r="AB1366" s="9">
        <f t="shared" ca="1" si="105"/>
        <v>222</v>
      </c>
      <c r="AC1366" s="9" t="str">
        <f t="shared" ca="1" si="106"/>
        <v>Above 6 Months</v>
      </c>
      <c r="AD1366" s="9" t="str">
        <f t="shared" ca="1" si="107"/>
        <v/>
      </c>
      <c r="AE1366" s="9" t="str">
        <f t="shared" ca="1" si="108"/>
        <v/>
      </c>
      <c r="AF1366" s="61"/>
      <c r="AG1366" s="61" t="s">
        <v>5305</v>
      </c>
      <c r="AH1366" s="97" t="str">
        <f t="shared" ca="1" si="109"/>
        <v>Above 6 Months</v>
      </c>
    </row>
    <row r="1367" spans="1:34" ht="25.5" customHeight="1" x14ac:dyDescent="0.25">
      <c r="A1367" s="96">
        <v>1366</v>
      </c>
      <c r="B1367" s="61" t="s">
        <v>2660</v>
      </c>
      <c r="C1367" s="97" t="s">
        <v>37</v>
      </c>
      <c r="D1367" s="61"/>
      <c r="E1367" s="62" t="s">
        <v>38</v>
      </c>
      <c r="F1367" s="73" t="s">
        <v>3005</v>
      </c>
      <c r="G1367" s="63" t="s">
        <v>1484</v>
      </c>
      <c r="H1367" s="64">
        <v>46090</v>
      </c>
      <c r="I1367" s="65" t="s">
        <v>210</v>
      </c>
      <c r="J1367" s="65">
        <v>2026</v>
      </c>
      <c r="K1367" s="63" t="s">
        <v>77</v>
      </c>
      <c r="L1367" s="61"/>
      <c r="M1367" s="61" t="s">
        <v>72</v>
      </c>
      <c r="N1367" s="61" t="s">
        <v>31</v>
      </c>
      <c r="O1367" s="61" t="s">
        <v>32</v>
      </c>
      <c r="P1367" s="28">
        <v>46153</v>
      </c>
      <c r="Q1367" s="61"/>
      <c r="R1367" s="28"/>
      <c r="S1367" s="96" t="s">
        <v>3196</v>
      </c>
      <c r="T1367" s="61"/>
      <c r="U1367" s="28"/>
      <c r="V1367" s="61"/>
      <c r="W1367" s="104" t="s">
        <v>33</v>
      </c>
      <c r="X1367" s="104" t="s">
        <v>33</v>
      </c>
      <c r="Y1367" s="98">
        <v>46153</v>
      </c>
      <c r="Z1367" s="18" t="s">
        <v>3078</v>
      </c>
      <c r="AA1367" s="60" t="s">
        <v>34</v>
      </c>
      <c r="AB1367" s="9">
        <f t="shared" ca="1" si="105"/>
        <v>221</v>
      </c>
      <c r="AC1367" s="9" t="str">
        <f t="shared" ca="1" si="106"/>
        <v>Above 6 Months</v>
      </c>
      <c r="AD1367" s="9">
        <f t="shared" ca="1" si="107"/>
        <v>158</v>
      </c>
      <c r="AE1367" s="9" t="str">
        <f t="shared" ca="1" si="108"/>
        <v>Above 3 Months</v>
      </c>
      <c r="AF1367" s="61"/>
      <c r="AG1367" s="61" t="s">
        <v>5306</v>
      </c>
      <c r="AH1367" s="97" t="str">
        <f t="shared" si="109"/>
        <v/>
      </c>
    </row>
    <row r="1368" spans="1:34" ht="25.5" customHeight="1" x14ac:dyDescent="0.25">
      <c r="A1368" s="96">
        <v>1367</v>
      </c>
      <c r="B1368" s="61" t="s">
        <v>2810</v>
      </c>
      <c r="C1368" s="97" t="s">
        <v>186</v>
      </c>
      <c r="D1368" s="61"/>
      <c r="E1368" s="62" t="s">
        <v>65</v>
      </c>
      <c r="F1368" s="73" t="s">
        <v>2954</v>
      </c>
      <c r="G1368" s="63" t="s">
        <v>1458</v>
      </c>
      <c r="H1368" s="64">
        <v>46090</v>
      </c>
      <c r="I1368" s="65" t="s">
        <v>210</v>
      </c>
      <c r="J1368" s="65">
        <v>2026</v>
      </c>
      <c r="K1368" s="63" t="s">
        <v>148</v>
      </c>
      <c r="L1368" s="61"/>
      <c r="M1368" s="61" t="s">
        <v>39</v>
      </c>
      <c r="N1368" s="61" t="s">
        <v>31</v>
      </c>
      <c r="O1368" s="61" t="s">
        <v>32</v>
      </c>
      <c r="P1368" s="28"/>
      <c r="Q1368" s="61"/>
      <c r="R1368" s="28"/>
      <c r="S1368" s="96" t="s">
        <v>3196</v>
      </c>
      <c r="T1368" s="61"/>
      <c r="U1368" s="28"/>
      <c r="V1368" s="61"/>
      <c r="W1368" s="104" t="s">
        <v>50</v>
      </c>
      <c r="X1368" s="104" t="s">
        <v>50</v>
      </c>
      <c r="Y1368" s="98"/>
      <c r="Z1368" s="18" t="s">
        <v>3069</v>
      </c>
      <c r="AA1368" s="60" t="s">
        <v>34</v>
      </c>
      <c r="AB1368" s="9">
        <f t="shared" ca="1" si="105"/>
        <v>221</v>
      </c>
      <c r="AC1368" s="9" t="str">
        <f t="shared" ca="1" si="106"/>
        <v>Above 6 Months</v>
      </c>
      <c r="AD1368" s="9" t="str">
        <f t="shared" ca="1" si="107"/>
        <v/>
      </c>
      <c r="AE1368" s="9" t="str">
        <f t="shared" ca="1" si="108"/>
        <v/>
      </c>
      <c r="AF1368" s="61"/>
      <c r="AG1368" s="61" t="s">
        <v>5307</v>
      </c>
      <c r="AH1368" s="97" t="str">
        <f t="shared" ca="1" si="109"/>
        <v>Above 6 Months</v>
      </c>
    </row>
    <row r="1369" spans="1:34" ht="25.5" customHeight="1" x14ac:dyDescent="0.25">
      <c r="A1369" s="96">
        <v>1368</v>
      </c>
      <c r="B1369" s="61" t="s">
        <v>2660</v>
      </c>
      <c r="C1369" s="97" t="s">
        <v>46</v>
      </c>
      <c r="D1369" s="61"/>
      <c r="E1369" s="62" t="s">
        <v>64</v>
      </c>
      <c r="F1369" s="73" t="s">
        <v>2954</v>
      </c>
      <c r="G1369" s="63" t="s">
        <v>227</v>
      </c>
      <c r="H1369" s="64">
        <v>46090</v>
      </c>
      <c r="I1369" s="65" t="s">
        <v>210</v>
      </c>
      <c r="J1369" s="65">
        <v>2026</v>
      </c>
      <c r="K1369" s="63" t="s">
        <v>59</v>
      </c>
      <c r="L1369" s="61" t="s">
        <v>228</v>
      </c>
      <c r="M1369" s="61" t="s">
        <v>59</v>
      </c>
      <c r="N1369" s="61" t="s">
        <v>60</v>
      </c>
      <c r="O1369" s="61" t="s">
        <v>32</v>
      </c>
      <c r="P1369" s="28"/>
      <c r="Q1369" s="61"/>
      <c r="R1369" s="28"/>
      <c r="S1369" s="96" t="s">
        <v>3196</v>
      </c>
      <c r="T1369" s="61"/>
      <c r="U1369" s="28"/>
      <c r="V1369" s="61"/>
      <c r="W1369" s="104" t="s">
        <v>112</v>
      </c>
      <c r="X1369" s="104" t="s">
        <v>112</v>
      </c>
      <c r="Y1369" s="98"/>
      <c r="Z1369" s="18" t="s">
        <v>3102</v>
      </c>
      <c r="AA1369" s="60" t="s">
        <v>34</v>
      </c>
      <c r="AB1369" s="9">
        <f t="shared" ca="1" si="105"/>
        <v>221</v>
      </c>
      <c r="AC1369" s="9" t="str">
        <f t="shared" ca="1" si="106"/>
        <v>Above 6 Months</v>
      </c>
      <c r="AD1369" s="9" t="str">
        <f t="shared" ca="1" si="107"/>
        <v/>
      </c>
      <c r="AE1369" s="9" t="str">
        <f t="shared" ca="1" si="108"/>
        <v/>
      </c>
      <c r="AF1369" s="61"/>
      <c r="AG1369" s="61" t="s">
        <v>5308</v>
      </c>
      <c r="AH1369" s="97" t="str">
        <f t="shared" ca="1" si="109"/>
        <v>Above 6 Months</v>
      </c>
    </row>
    <row r="1370" spans="1:34" ht="25.5" customHeight="1" x14ac:dyDescent="0.25">
      <c r="A1370" s="96">
        <v>1369</v>
      </c>
      <c r="B1370" s="61" t="s">
        <v>2810</v>
      </c>
      <c r="C1370" s="97" t="s">
        <v>97</v>
      </c>
      <c r="D1370" s="61"/>
      <c r="E1370" s="62" t="s">
        <v>98</v>
      </c>
      <c r="F1370" s="73" t="s">
        <v>2895</v>
      </c>
      <c r="G1370" s="63" t="s">
        <v>2382</v>
      </c>
      <c r="H1370" s="64">
        <v>46090</v>
      </c>
      <c r="I1370" s="65" t="s">
        <v>210</v>
      </c>
      <c r="J1370" s="65">
        <v>2026</v>
      </c>
      <c r="K1370" s="63" t="s">
        <v>39</v>
      </c>
      <c r="L1370" s="61"/>
      <c r="M1370" s="61" t="s">
        <v>39</v>
      </c>
      <c r="N1370" s="61" t="s">
        <v>31</v>
      </c>
      <c r="O1370" s="61" t="s">
        <v>32</v>
      </c>
      <c r="P1370" s="28"/>
      <c r="Q1370" s="61"/>
      <c r="R1370" s="28"/>
      <c r="S1370" s="96" t="s">
        <v>3196</v>
      </c>
      <c r="T1370" s="61"/>
      <c r="U1370" s="28"/>
      <c r="V1370" s="61"/>
      <c r="W1370" s="104" t="s">
        <v>33</v>
      </c>
      <c r="X1370" s="104" t="s">
        <v>33</v>
      </c>
      <c r="Y1370" s="98">
        <v>46231</v>
      </c>
      <c r="Z1370" s="18" t="s">
        <v>3101</v>
      </c>
      <c r="AA1370" s="60" t="s">
        <v>34</v>
      </c>
      <c r="AB1370" s="9">
        <f t="shared" ca="1" si="105"/>
        <v>221</v>
      </c>
      <c r="AC1370" s="9" t="str">
        <f t="shared" ca="1" si="106"/>
        <v>Above 6 Months</v>
      </c>
      <c r="AD1370" s="9">
        <f t="shared" ca="1" si="107"/>
        <v>80</v>
      </c>
      <c r="AE1370" s="9" t="str">
        <f t="shared" ca="1" si="108"/>
        <v>Above 60 Days</v>
      </c>
      <c r="AF1370" s="61"/>
      <c r="AG1370" s="61" t="s">
        <v>5309</v>
      </c>
      <c r="AH1370" s="97" t="str">
        <f t="shared" si="109"/>
        <v/>
      </c>
    </row>
    <row r="1371" spans="1:34" ht="25.5" customHeight="1" x14ac:dyDescent="0.25">
      <c r="A1371" s="96">
        <v>1370</v>
      </c>
      <c r="B1371" s="61" t="s">
        <v>2660</v>
      </c>
      <c r="C1371" s="97" t="s">
        <v>37</v>
      </c>
      <c r="D1371" s="61"/>
      <c r="E1371" s="62" t="s">
        <v>38</v>
      </c>
      <c r="F1371" s="73" t="s">
        <v>3016</v>
      </c>
      <c r="G1371" s="63" t="s">
        <v>845</v>
      </c>
      <c r="H1371" s="64">
        <v>46091</v>
      </c>
      <c r="I1371" s="65" t="s">
        <v>210</v>
      </c>
      <c r="J1371" s="65">
        <v>2026</v>
      </c>
      <c r="K1371" s="63" t="s">
        <v>116</v>
      </c>
      <c r="L1371" s="61"/>
      <c r="M1371" s="61" t="s">
        <v>116</v>
      </c>
      <c r="N1371" s="61" t="s">
        <v>116</v>
      </c>
      <c r="O1371" s="61" t="s">
        <v>32</v>
      </c>
      <c r="P1371" s="28"/>
      <c r="Q1371" s="61"/>
      <c r="R1371" s="28"/>
      <c r="S1371" s="96" t="s">
        <v>3196</v>
      </c>
      <c r="T1371" s="61"/>
      <c r="U1371" s="28"/>
      <c r="V1371" s="61"/>
      <c r="W1371" s="104" t="s">
        <v>50</v>
      </c>
      <c r="X1371" s="104" t="s">
        <v>50</v>
      </c>
      <c r="Y1371" s="98"/>
      <c r="Z1371" s="18" t="s">
        <v>3077</v>
      </c>
      <c r="AA1371" s="60" t="s">
        <v>34</v>
      </c>
      <c r="AB1371" s="9">
        <f t="shared" ca="1" si="105"/>
        <v>220</v>
      </c>
      <c r="AC1371" s="9" t="str">
        <f t="shared" ca="1" si="106"/>
        <v>Above 6 Months</v>
      </c>
      <c r="AD1371" s="9" t="str">
        <f t="shared" ca="1" si="107"/>
        <v/>
      </c>
      <c r="AE1371" s="9" t="str">
        <f t="shared" ca="1" si="108"/>
        <v/>
      </c>
      <c r="AF1371" s="61"/>
      <c r="AG1371" s="61" t="s">
        <v>5310</v>
      </c>
      <c r="AH1371" s="97" t="str">
        <f t="shared" ca="1" si="109"/>
        <v>Above 6 Months</v>
      </c>
    </row>
    <row r="1372" spans="1:34" ht="25.5" customHeight="1" x14ac:dyDescent="0.25">
      <c r="A1372" s="96">
        <v>1371</v>
      </c>
      <c r="B1372" s="61" t="s">
        <v>2810</v>
      </c>
      <c r="C1372" s="97" t="s">
        <v>97</v>
      </c>
      <c r="D1372" s="61"/>
      <c r="E1372" s="62" t="s">
        <v>98</v>
      </c>
      <c r="F1372" s="73" t="s">
        <v>2910</v>
      </c>
      <c r="G1372" s="63" t="s">
        <v>1799</v>
      </c>
      <c r="H1372" s="64">
        <v>46091</v>
      </c>
      <c r="I1372" s="65" t="s">
        <v>210</v>
      </c>
      <c r="J1372" s="65">
        <v>2026</v>
      </c>
      <c r="K1372" s="63" t="s">
        <v>53</v>
      </c>
      <c r="L1372" s="61"/>
      <c r="M1372" s="61" t="s">
        <v>54</v>
      </c>
      <c r="N1372" s="61" t="s">
        <v>31</v>
      </c>
      <c r="O1372" s="61" t="s">
        <v>32</v>
      </c>
      <c r="P1372" s="28"/>
      <c r="Q1372" s="61"/>
      <c r="R1372" s="28"/>
      <c r="S1372" s="96" t="s">
        <v>3196</v>
      </c>
      <c r="T1372" s="61"/>
      <c r="U1372" s="28"/>
      <c r="V1372" s="61"/>
      <c r="W1372" s="104" t="s">
        <v>50</v>
      </c>
      <c r="X1372" s="104" t="s">
        <v>50</v>
      </c>
      <c r="Y1372" s="98"/>
      <c r="Z1372" s="18" t="s">
        <v>3091</v>
      </c>
      <c r="AA1372" s="60" t="s">
        <v>34</v>
      </c>
      <c r="AB1372" s="9">
        <f t="shared" ca="1" si="105"/>
        <v>220</v>
      </c>
      <c r="AC1372" s="9" t="str">
        <f t="shared" ca="1" si="106"/>
        <v>Above 6 Months</v>
      </c>
      <c r="AD1372" s="9" t="str">
        <f t="shared" ca="1" si="107"/>
        <v/>
      </c>
      <c r="AE1372" s="9" t="str">
        <f t="shared" ca="1" si="108"/>
        <v/>
      </c>
      <c r="AF1372" s="61"/>
      <c r="AG1372" s="61" t="s">
        <v>5311</v>
      </c>
      <c r="AH1372" s="97" t="str">
        <f t="shared" ca="1" si="109"/>
        <v>Above 6 Months</v>
      </c>
    </row>
    <row r="1373" spans="1:34" ht="25.5" customHeight="1" x14ac:dyDescent="0.25">
      <c r="A1373" s="96">
        <v>1372</v>
      </c>
      <c r="B1373" s="61" t="s">
        <v>2660</v>
      </c>
      <c r="C1373" s="97" t="s">
        <v>37</v>
      </c>
      <c r="D1373" s="61"/>
      <c r="E1373" s="62" t="s">
        <v>38</v>
      </c>
      <c r="F1373" s="73" t="s">
        <v>3017</v>
      </c>
      <c r="G1373" s="63" t="s">
        <v>845</v>
      </c>
      <c r="H1373" s="64">
        <v>46092</v>
      </c>
      <c r="I1373" s="65" t="s">
        <v>210</v>
      </c>
      <c r="J1373" s="65">
        <v>2026</v>
      </c>
      <c r="K1373" s="63" t="s">
        <v>116</v>
      </c>
      <c r="L1373" s="61"/>
      <c r="M1373" s="61" t="s">
        <v>116</v>
      </c>
      <c r="N1373" s="61" t="s">
        <v>116</v>
      </c>
      <c r="O1373" s="61" t="s">
        <v>32</v>
      </c>
      <c r="P1373" s="28"/>
      <c r="Q1373" s="61"/>
      <c r="R1373" s="28"/>
      <c r="S1373" s="96" t="s">
        <v>3196</v>
      </c>
      <c r="T1373" s="61"/>
      <c r="U1373" s="28"/>
      <c r="V1373" s="61"/>
      <c r="W1373" s="104" t="s">
        <v>2664</v>
      </c>
      <c r="X1373" s="104" t="s">
        <v>2664</v>
      </c>
      <c r="Y1373" s="98">
        <v>46248</v>
      </c>
      <c r="Z1373" s="18" t="s">
        <v>3112</v>
      </c>
      <c r="AA1373" s="60" t="s">
        <v>34</v>
      </c>
      <c r="AB1373" s="9">
        <f t="shared" ca="1" si="105"/>
        <v>219</v>
      </c>
      <c r="AC1373" s="9" t="str">
        <f t="shared" ca="1" si="106"/>
        <v>Above 6 Months</v>
      </c>
      <c r="AD1373" s="9">
        <f t="shared" ca="1" si="107"/>
        <v>63</v>
      </c>
      <c r="AE1373" s="9" t="str">
        <f t="shared" ca="1" si="108"/>
        <v>Above 60 Days</v>
      </c>
      <c r="AF1373" s="61"/>
      <c r="AG1373" s="61" t="s">
        <v>5312</v>
      </c>
      <c r="AH1373" s="97" t="str">
        <f t="shared" ca="1" si="109"/>
        <v>Above 6 Months</v>
      </c>
    </row>
    <row r="1374" spans="1:34" ht="25.5" customHeight="1" x14ac:dyDescent="0.25">
      <c r="A1374" s="96">
        <v>1373</v>
      </c>
      <c r="B1374" s="61" t="s">
        <v>2810</v>
      </c>
      <c r="C1374" s="97">
        <v>0</v>
      </c>
      <c r="D1374" s="61"/>
      <c r="E1374" s="62" t="s">
        <v>68</v>
      </c>
      <c r="F1374" s="73" t="s">
        <v>3088</v>
      </c>
      <c r="G1374" s="63" t="s">
        <v>1027</v>
      </c>
      <c r="H1374" s="64">
        <v>46092</v>
      </c>
      <c r="I1374" s="65" t="s">
        <v>210</v>
      </c>
      <c r="J1374" s="65">
        <v>2026</v>
      </c>
      <c r="K1374" s="63" t="s">
        <v>48</v>
      </c>
      <c r="L1374" s="61"/>
      <c r="M1374" s="61" t="s">
        <v>49</v>
      </c>
      <c r="N1374" s="61" t="s">
        <v>31</v>
      </c>
      <c r="O1374" s="61" t="s">
        <v>32</v>
      </c>
      <c r="P1374" s="28"/>
      <c r="Q1374" s="61"/>
      <c r="R1374" s="28"/>
      <c r="S1374" s="96" t="s">
        <v>3196</v>
      </c>
      <c r="T1374" s="61"/>
      <c r="U1374" s="28"/>
      <c r="V1374" s="61"/>
      <c r="W1374" s="104" t="s">
        <v>112</v>
      </c>
      <c r="X1374" s="104" t="s">
        <v>112</v>
      </c>
      <c r="Y1374" s="98"/>
      <c r="Z1374" s="18" t="s">
        <v>3089</v>
      </c>
      <c r="AA1374" s="60" t="s">
        <v>34</v>
      </c>
      <c r="AB1374" s="9">
        <f t="shared" ca="1" si="105"/>
        <v>219</v>
      </c>
      <c r="AC1374" s="9" t="str">
        <f t="shared" ca="1" si="106"/>
        <v>Above 6 Months</v>
      </c>
      <c r="AD1374" s="9" t="str">
        <f t="shared" ca="1" si="107"/>
        <v/>
      </c>
      <c r="AE1374" s="9" t="str">
        <f t="shared" ca="1" si="108"/>
        <v/>
      </c>
      <c r="AF1374" s="61"/>
      <c r="AG1374" s="61" t="s">
        <v>5313</v>
      </c>
      <c r="AH1374" s="97" t="str">
        <f t="shared" ca="1" si="109"/>
        <v>Above 6 Months</v>
      </c>
    </row>
    <row r="1375" spans="1:34" ht="25.5" customHeight="1" x14ac:dyDescent="0.25">
      <c r="A1375" s="96">
        <v>1374</v>
      </c>
      <c r="B1375" s="61" t="s">
        <v>2660</v>
      </c>
      <c r="C1375" s="97" t="s">
        <v>46</v>
      </c>
      <c r="D1375" s="61"/>
      <c r="E1375" s="62" t="s">
        <v>64</v>
      </c>
      <c r="F1375" s="73" t="s">
        <v>2959</v>
      </c>
      <c r="G1375" s="63" t="s">
        <v>980</v>
      </c>
      <c r="H1375" s="64">
        <v>46092</v>
      </c>
      <c r="I1375" s="65" t="s">
        <v>210</v>
      </c>
      <c r="J1375" s="65">
        <v>2026</v>
      </c>
      <c r="K1375" s="63" t="s">
        <v>77</v>
      </c>
      <c r="L1375" s="61"/>
      <c r="M1375" s="61" t="s">
        <v>72</v>
      </c>
      <c r="N1375" s="61" t="s">
        <v>31</v>
      </c>
      <c r="O1375" s="61" t="s">
        <v>32</v>
      </c>
      <c r="P1375" s="28">
        <v>46118</v>
      </c>
      <c r="Q1375" s="61"/>
      <c r="R1375" s="28"/>
      <c r="S1375" s="96" t="s">
        <v>3196</v>
      </c>
      <c r="T1375" s="61"/>
      <c r="U1375" s="28"/>
      <c r="V1375" s="61"/>
      <c r="W1375" s="104" t="s">
        <v>33</v>
      </c>
      <c r="X1375" s="104" t="s">
        <v>33</v>
      </c>
      <c r="Y1375" s="98">
        <v>46118</v>
      </c>
      <c r="Z1375" s="18" t="s">
        <v>3110</v>
      </c>
      <c r="AA1375" s="60" t="s">
        <v>34</v>
      </c>
      <c r="AB1375" s="9">
        <f t="shared" ca="1" si="105"/>
        <v>219</v>
      </c>
      <c r="AC1375" s="9" t="str">
        <f t="shared" ca="1" si="106"/>
        <v>Above 6 Months</v>
      </c>
      <c r="AD1375" s="9">
        <f t="shared" ca="1" si="107"/>
        <v>193</v>
      </c>
      <c r="AE1375" s="9" t="str">
        <f t="shared" ca="1" si="108"/>
        <v>Above 6 Months</v>
      </c>
      <c r="AF1375" s="61"/>
      <c r="AG1375" s="61" t="s">
        <v>5314</v>
      </c>
      <c r="AH1375" s="97" t="str">
        <f t="shared" si="109"/>
        <v/>
      </c>
    </row>
    <row r="1376" spans="1:34" ht="25.5" customHeight="1" x14ac:dyDescent="0.25">
      <c r="A1376" s="96">
        <v>1375</v>
      </c>
      <c r="B1376" s="61" t="s">
        <v>2660</v>
      </c>
      <c r="C1376" s="97" t="s">
        <v>183</v>
      </c>
      <c r="D1376" s="61"/>
      <c r="E1376" s="62" t="s">
        <v>74</v>
      </c>
      <c r="F1376" s="73" t="s">
        <v>2977</v>
      </c>
      <c r="G1376" s="63" t="s">
        <v>1315</v>
      </c>
      <c r="H1376" s="64">
        <v>46092</v>
      </c>
      <c r="I1376" s="65" t="s">
        <v>210</v>
      </c>
      <c r="J1376" s="65">
        <v>2026</v>
      </c>
      <c r="K1376" s="63" t="s">
        <v>70</v>
      </c>
      <c r="L1376" s="61"/>
      <c r="M1376" s="61" t="s">
        <v>70</v>
      </c>
      <c r="N1376" s="61" t="s">
        <v>70</v>
      </c>
      <c r="O1376" s="61" t="s">
        <v>32</v>
      </c>
      <c r="P1376" s="28"/>
      <c r="Q1376" s="61"/>
      <c r="R1376" s="28"/>
      <c r="S1376" s="96" t="s">
        <v>3196</v>
      </c>
      <c r="T1376" s="61"/>
      <c r="U1376" s="28"/>
      <c r="V1376" s="61"/>
      <c r="W1376" s="104" t="s">
        <v>173</v>
      </c>
      <c r="X1376" s="104" t="s">
        <v>172</v>
      </c>
      <c r="Y1376" s="98">
        <v>46104</v>
      </c>
      <c r="Z1376" s="18" t="s">
        <v>3090</v>
      </c>
      <c r="AA1376" s="60" t="s">
        <v>34</v>
      </c>
      <c r="AB1376" s="9">
        <f t="shared" ca="1" si="105"/>
        <v>219</v>
      </c>
      <c r="AC1376" s="9" t="str">
        <f t="shared" ca="1" si="106"/>
        <v>Above 6 Months</v>
      </c>
      <c r="AD1376" s="9">
        <f t="shared" ca="1" si="107"/>
        <v>207</v>
      </c>
      <c r="AE1376" s="9" t="str">
        <f t="shared" ca="1" si="108"/>
        <v>Above 6 Months</v>
      </c>
      <c r="AF1376" s="61"/>
      <c r="AG1376" s="61" t="s">
        <v>5315</v>
      </c>
      <c r="AH1376" s="97" t="str">
        <f t="shared" ca="1" si="109"/>
        <v>Above 6 Months</v>
      </c>
    </row>
    <row r="1377" spans="1:34" ht="25.5" customHeight="1" x14ac:dyDescent="0.25">
      <c r="A1377" s="96">
        <v>1376</v>
      </c>
      <c r="B1377" s="61" t="s">
        <v>2810</v>
      </c>
      <c r="C1377" s="97">
        <v>0</v>
      </c>
      <c r="D1377" s="61"/>
      <c r="E1377" s="62" t="s">
        <v>68</v>
      </c>
      <c r="F1377" s="73" t="s">
        <v>3131</v>
      </c>
      <c r="G1377" s="63" t="s">
        <v>3132</v>
      </c>
      <c r="H1377" s="64">
        <v>46093</v>
      </c>
      <c r="I1377" s="65" t="s">
        <v>210</v>
      </c>
      <c r="J1377" s="65">
        <v>2026</v>
      </c>
      <c r="K1377" s="63" t="s">
        <v>53</v>
      </c>
      <c r="L1377" s="61"/>
      <c r="M1377" s="61" t="s">
        <v>54</v>
      </c>
      <c r="N1377" s="61" t="s">
        <v>31</v>
      </c>
      <c r="O1377" s="61" t="s">
        <v>32</v>
      </c>
      <c r="P1377" s="28"/>
      <c r="Q1377" s="61"/>
      <c r="R1377" s="28"/>
      <c r="S1377" s="96" t="s">
        <v>3196</v>
      </c>
      <c r="T1377" s="61"/>
      <c r="U1377" s="28"/>
      <c r="V1377" s="61"/>
      <c r="W1377" s="104" t="s">
        <v>33</v>
      </c>
      <c r="X1377" s="104" t="s">
        <v>33</v>
      </c>
      <c r="Y1377" s="98">
        <v>46192</v>
      </c>
      <c r="Z1377" s="18" t="s">
        <v>3133</v>
      </c>
      <c r="AA1377" s="60" t="s">
        <v>34</v>
      </c>
      <c r="AB1377" s="9">
        <f t="shared" ca="1" si="105"/>
        <v>218</v>
      </c>
      <c r="AC1377" s="9" t="str">
        <f t="shared" ca="1" si="106"/>
        <v>Above 6 Months</v>
      </c>
      <c r="AD1377" s="9">
        <f t="shared" ca="1" si="107"/>
        <v>119</v>
      </c>
      <c r="AE1377" s="9" t="str">
        <f t="shared" ca="1" si="108"/>
        <v>Above 3 Months</v>
      </c>
      <c r="AF1377" s="61"/>
      <c r="AG1377" s="61" t="s">
        <v>5316</v>
      </c>
      <c r="AH1377" s="97" t="str">
        <f t="shared" si="109"/>
        <v/>
      </c>
    </row>
    <row r="1378" spans="1:34" ht="25.5" customHeight="1" x14ac:dyDescent="0.25">
      <c r="A1378" s="96">
        <v>1377</v>
      </c>
      <c r="B1378" s="61" t="s">
        <v>2660</v>
      </c>
      <c r="C1378" s="97" t="s">
        <v>37</v>
      </c>
      <c r="D1378" s="61"/>
      <c r="E1378" s="62" t="s">
        <v>104</v>
      </c>
      <c r="F1378" s="73" t="s">
        <v>2944</v>
      </c>
      <c r="G1378" s="63" t="s">
        <v>845</v>
      </c>
      <c r="H1378" s="64">
        <v>46093</v>
      </c>
      <c r="I1378" s="65" t="s">
        <v>210</v>
      </c>
      <c r="J1378" s="65">
        <v>2026</v>
      </c>
      <c r="K1378" s="63" t="s">
        <v>116</v>
      </c>
      <c r="L1378" s="61"/>
      <c r="M1378" s="61" t="s">
        <v>116</v>
      </c>
      <c r="N1378" s="61" t="s">
        <v>116</v>
      </c>
      <c r="O1378" s="61" t="s">
        <v>32</v>
      </c>
      <c r="P1378" s="28"/>
      <c r="Q1378" s="61"/>
      <c r="R1378" s="28"/>
      <c r="S1378" s="96" t="s">
        <v>3196</v>
      </c>
      <c r="T1378" s="61"/>
      <c r="U1378" s="28"/>
      <c r="V1378" s="61"/>
      <c r="W1378" s="104" t="s">
        <v>50</v>
      </c>
      <c r="X1378" s="104" t="s">
        <v>50</v>
      </c>
      <c r="Y1378" s="98"/>
      <c r="Z1378" s="18" t="s">
        <v>3122</v>
      </c>
      <c r="AA1378" s="60" t="s">
        <v>34</v>
      </c>
      <c r="AB1378" s="9">
        <f t="shared" ca="1" si="105"/>
        <v>218</v>
      </c>
      <c r="AC1378" s="9" t="str">
        <f t="shared" ca="1" si="106"/>
        <v>Above 6 Months</v>
      </c>
      <c r="AD1378" s="9" t="str">
        <f t="shared" ca="1" si="107"/>
        <v/>
      </c>
      <c r="AE1378" s="9" t="str">
        <f t="shared" ca="1" si="108"/>
        <v/>
      </c>
      <c r="AF1378" s="61"/>
      <c r="AG1378" s="61" t="s">
        <v>5317</v>
      </c>
      <c r="AH1378" s="97" t="str">
        <f t="shared" ca="1" si="109"/>
        <v>Above 6 Months</v>
      </c>
    </row>
    <row r="1379" spans="1:34" ht="25.5" customHeight="1" x14ac:dyDescent="0.25">
      <c r="A1379" s="96">
        <v>1378</v>
      </c>
      <c r="B1379" s="61" t="s">
        <v>2808</v>
      </c>
      <c r="C1379" s="97" t="s">
        <v>2661</v>
      </c>
      <c r="D1379" s="61"/>
      <c r="E1379" s="62" t="s">
        <v>84</v>
      </c>
      <c r="F1379" s="73" t="s">
        <v>2862</v>
      </c>
      <c r="G1379" s="63" t="s">
        <v>1315</v>
      </c>
      <c r="H1379" s="64">
        <v>46093</v>
      </c>
      <c r="I1379" s="65" t="s">
        <v>210</v>
      </c>
      <c r="J1379" s="65">
        <v>2026</v>
      </c>
      <c r="K1379" s="63" t="s">
        <v>70</v>
      </c>
      <c r="L1379" s="61"/>
      <c r="M1379" s="61" t="s">
        <v>70</v>
      </c>
      <c r="N1379" s="61" t="s">
        <v>70</v>
      </c>
      <c r="O1379" s="61" t="s">
        <v>32</v>
      </c>
      <c r="P1379" s="28"/>
      <c r="Q1379" s="61"/>
      <c r="R1379" s="28"/>
      <c r="S1379" s="96" t="s">
        <v>7125</v>
      </c>
      <c r="T1379" s="61"/>
      <c r="U1379" s="28"/>
      <c r="V1379" s="61"/>
      <c r="W1379" s="104" t="s">
        <v>142</v>
      </c>
      <c r="X1379" s="104" t="s">
        <v>2923</v>
      </c>
      <c r="Y1379" s="98"/>
      <c r="Z1379" s="18" t="s">
        <v>3147</v>
      </c>
      <c r="AA1379" s="60" t="s">
        <v>34</v>
      </c>
      <c r="AB1379" s="9" t="str">
        <f t="shared" ca="1" si="105"/>
        <v/>
      </c>
      <c r="AC1379" s="9" t="str">
        <f t="shared" si="106"/>
        <v/>
      </c>
      <c r="AD1379" s="9" t="str">
        <f t="shared" ca="1" si="107"/>
        <v/>
      </c>
      <c r="AE1379" s="9" t="str">
        <f t="shared" ca="1" si="108"/>
        <v/>
      </c>
      <c r="AF1379" s="61"/>
      <c r="AG1379" s="61" t="s">
        <v>5318</v>
      </c>
      <c r="AH1379" s="97" t="str">
        <f t="shared" si="109"/>
        <v/>
      </c>
    </row>
    <row r="1380" spans="1:34" ht="25.5" customHeight="1" x14ac:dyDescent="0.25">
      <c r="A1380" s="96">
        <v>1379</v>
      </c>
      <c r="B1380" s="61" t="s">
        <v>2808</v>
      </c>
      <c r="C1380" s="97" t="s">
        <v>41</v>
      </c>
      <c r="D1380" s="61"/>
      <c r="E1380" s="62" t="s">
        <v>124</v>
      </c>
      <c r="F1380" s="73" t="s">
        <v>2893</v>
      </c>
      <c r="G1380" s="63" t="s">
        <v>3145</v>
      </c>
      <c r="H1380" s="64">
        <v>46094</v>
      </c>
      <c r="I1380" s="65" t="s">
        <v>210</v>
      </c>
      <c r="J1380" s="65">
        <v>2026</v>
      </c>
      <c r="K1380" s="63" t="s">
        <v>39</v>
      </c>
      <c r="L1380" s="61"/>
      <c r="M1380" s="61" t="s">
        <v>39</v>
      </c>
      <c r="N1380" s="61" t="s">
        <v>31</v>
      </c>
      <c r="O1380" s="61" t="s">
        <v>32</v>
      </c>
      <c r="P1380" s="28"/>
      <c r="Q1380" s="61"/>
      <c r="R1380" s="28"/>
      <c r="S1380" s="96" t="s">
        <v>7125</v>
      </c>
      <c r="T1380" s="61"/>
      <c r="U1380" s="28"/>
      <c r="V1380" s="61"/>
      <c r="W1380" s="104" t="s">
        <v>142</v>
      </c>
      <c r="X1380" s="104" t="s">
        <v>2923</v>
      </c>
      <c r="Y1380" s="98"/>
      <c r="Z1380" s="18" t="s">
        <v>3146</v>
      </c>
      <c r="AA1380" s="60" t="s">
        <v>34</v>
      </c>
      <c r="AB1380" s="9" t="str">
        <f t="shared" ca="1" si="105"/>
        <v/>
      </c>
      <c r="AC1380" s="9" t="str">
        <f t="shared" si="106"/>
        <v/>
      </c>
      <c r="AD1380" s="9" t="str">
        <f t="shared" ca="1" si="107"/>
        <v/>
      </c>
      <c r="AE1380" s="9" t="str">
        <f t="shared" ca="1" si="108"/>
        <v/>
      </c>
      <c r="AF1380" s="61"/>
      <c r="AG1380" s="61" t="s">
        <v>5319</v>
      </c>
      <c r="AH1380" s="97" t="str">
        <f t="shared" si="109"/>
        <v/>
      </c>
    </row>
    <row r="1381" spans="1:34" ht="25.5" customHeight="1" x14ac:dyDescent="0.25">
      <c r="A1381" s="96">
        <v>1380</v>
      </c>
      <c r="B1381" s="61" t="s">
        <v>2808</v>
      </c>
      <c r="C1381" s="97" t="s">
        <v>185</v>
      </c>
      <c r="D1381" s="61"/>
      <c r="E1381" s="62" t="s">
        <v>73</v>
      </c>
      <c r="F1381" s="73" t="s">
        <v>2977</v>
      </c>
      <c r="G1381" s="63" t="s">
        <v>3136</v>
      </c>
      <c r="H1381" s="64">
        <v>46095</v>
      </c>
      <c r="I1381" s="65" t="s">
        <v>210</v>
      </c>
      <c r="J1381" s="65">
        <v>2026</v>
      </c>
      <c r="K1381" s="63" t="s">
        <v>39</v>
      </c>
      <c r="L1381" s="61"/>
      <c r="M1381" s="61" t="s">
        <v>39</v>
      </c>
      <c r="N1381" s="61" t="s">
        <v>31</v>
      </c>
      <c r="O1381" s="61" t="s">
        <v>32</v>
      </c>
      <c r="P1381" s="28"/>
      <c r="Q1381" s="61"/>
      <c r="R1381" s="28"/>
      <c r="S1381" s="96" t="s">
        <v>3196</v>
      </c>
      <c r="T1381" s="61"/>
      <c r="U1381" s="28"/>
      <c r="V1381" s="61"/>
      <c r="W1381" s="104" t="s">
        <v>33</v>
      </c>
      <c r="X1381" s="104" t="s">
        <v>33</v>
      </c>
      <c r="Y1381" s="98">
        <v>46276</v>
      </c>
      <c r="Z1381" s="18" t="s">
        <v>3137</v>
      </c>
      <c r="AA1381" s="60" t="s">
        <v>34</v>
      </c>
      <c r="AB1381" s="9">
        <f t="shared" ca="1" si="105"/>
        <v>216</v>
      </c>
      <c r="AC1381" s="9" t="str">
        <f t="shared" ca="1" si="106"/>
        <v>Above 6 Months</v>
      </c>
      <c r="AD1381" s="9">
        <f t="shared" ca="1" si="107"/>
        <v>35</v>
      </c>
      <c r="AE1381" s="9" t="str">
        <f t="shared" ca="1" si="108"/>
        <v>Below 45 Days</v>
      </c>
      <c r="AF1381" s="61"/>
      <c r="AG1381" s="61" t="s">
        <v>5320</v>
      </c>
      <c r="AH1381" s="97" t="str">
        <f t="shared" si="109"/>
        <v/>
      </c>
    </row>
    <row r="1382" spans="1:34" ht="25.5" customHeight="1" x14ac:dyDescent="0.25">
      <c r="A1382" s="96">
        <v>1381</v>
      </c>
      <c r="B1382" s="61" t="s">
        <v>2808</v>
      </c>
      <c r="C1382" s="97" t="s">
        <v>57</v>
      </c>
      <c r="D1382" s="61"/>
      <c r="E1382" s="62" t="s">
        <v>105</v>
      </c>
      <c r="F1382" s="73" t="s">
        <v>2960</v>
      </c>
      <c r="G1382" s="63" t="s">
        <v>3150</v>
      </c>
      <c r="H1382" s="64">
        <v>46095</v>
      </c>
      <c r="I1382" s="65" t="s">
        <v>210</v>
      </c>
      <c r="J1382" s="65">
        <v>2026</v>
      </c>
      <c r="K1382" s="63" t="s">
        <v>39</v>
      </c>
      <c r="L1382" s="61"/>
      <c r="M1382" s="61" t="s">
        <v>39</v>
      </c>
      <c r="N1382" s="61" t="s">
        <v>31</v>
      </c>
      <c r="O1382" s="61" t="s">
        <v>32</v>
      </c>
      <c r="P1382" s="28"/>
      <c r="Q1382" s="61"/>
      <c r="R1382" s="28"/>
      <c r="S1382" s="96" t="s">
        <v>3196</v>
      </c>
      <c r="T1382" s="61"/>
      <c r="U1382" s="28"/>
      <c r="V1382" s="61"/>
      <c r="W1382" s="104" t="s">
        <v>40</v>
      </c>
      <c r="X1382" s="104" t="s">
        <v>40</v>
      </c>
      <c r="Y1382" s="98"/>
      <c r="Z1382" s="18" t="s">
        <v>3151</v>
      </c>
      <c r="AA1382" s="60" t="s">
        <v>34</v>
      </c>
      <c r="AB1382" s="9">
        <f t="shared" ca="1" si="105"/>
        <v>216</v>
      </c>
      <c r="AC1382" s="9" t="str">
        <f t="shared" ca="1" si="106"/>
        <v>Above 6 Months</v>
      </c>
      <c r="AD1382" s="9" t="str">
        <f t="shared" ca="1" si="107"/>
        <v/>
      </c>
      <c r="AE1382" s="9" t="str">
        <f t="shared" ca="1" si="108"/>
        <v/>
      </c>
      <c r="AF1382" s="61"/>
      <c r="AG1382" s="61" t="s">
        <v>5321</v>
      </c>
      <c r="AH1382" s="97" t="str">
        <f t="shared" ca="1" si="109"/>
        <v>Above 6 Months</v>
      </c>
    </row>
    <row r="1383" spans="1:34" ht="25.5" customHeight="1" x14ac:dyDescent="0.25">
      <c r="A1383" s="96">
        <v>1382</v>
      </c>
      <c r="B1383" s="61" t="s">
        <v>2660</v>
      </c>
      <c r="C1383" s="97" t="s">
        <v>46</v>
      </c>
      <c r="D1383" s="61"/>
      <c r="E1383" s="62" t="s">
        <v>64</v>
      </c>
      <c r="F1383" s="73" t="s">
        <v>2971</v>
      </c>
      <c r="G1383" s="63" t="s">
        <v>3126</v>
      </c>
      <c r="H1383" s="64">
        <v>46095</v>
      </c>
      <c r="I1383" s="65" t="s">
        <v>210</v>
      </c>
      <c r="J1383" s="65">
        <v>2026</v>
      </c>
      <c r="K1383" s="63" t="s">
        <v>39</v>
      </c>
      <c r="L1383" s="61"/>
      <c r="M1383" s="61" t="s">
        <v>39</v>
      </c>
      <c r="N1383" s="61" t="s">
        <v>31</v>
      </c>
      <c r="O1383" s="61" t="s">
        <v>32</v>
      </c>
      <c r="P1383" s="28">
        <v>46121</v>
      </c>
      <c r="Q1383" s="61"/>
      <c r="R1383" s="28"/>
      <c r="S1383" s="96" t="s">
        <v>3196</v>
      </c>
      <c r="T1383" s="61"/>
      <c r="U1383" s="28"/>
      <c r="V1383" s="61"/>
      <c r="W1383" s="104" t="s">
        <v>33</v>
      </c>
      <c r="X1383" s="104" t="s">
        <v>33</v>
      </c>
      <c r="Y1383" s="98">
        <v>46121</v>
      </c>
      <c r="Z1383" s="18" t="s">
        <v>3127</v>
      </c>
      <c r="AA1383" s="60" t="s">
        <v>34</v>
      </c>
      <c r="AB1383" s="9">
        <f t="shared" ca="1" si="105"/>
        <v>216</v>
      </c>
      <c r="AC1383" s="9" t="str">
        <f t="shared" ca="1" si="106"/>
        <v>Above 6 Months</v>
      </c>
      <c r="AD1383" s="9">
        <f t="shared" ca="1" si="107"/>
        <v>190</v>
      </c>
      <c r="AE1383" s="9" t="str">
        <f t="shared" ca="1" si="108"/>
        <v>Above 6 Months</v>
      </c>
      <c r="AF1383" s="61"/>
      <c r="AG1383" s="61" t="s">
        <v>5322</v>
      </c>
      <c r="AH1383" s="97" t="str">
        <f t="shared" si="109"/>
        <v/>
      </c>
    </row>
    <row r="1384" spans="1:34" ht="25.5" customHeight="1" x14ac:dyDescent="0.25">
      <c r="A1384" s="96">
        <v>1383</v>
      </c>
      <c r="B1384" s="61" t="s">
        <v>2808</v>
      </c>
      <c r="C1384" s="97" t="s">
        <v>2661</v>
      </c>
      <c r="D1384" s="61"/>
      <c r="E1384" s="62" t="s">
        <v>95</v>
      </c>
      <c r="F1384" s="73" t="s">
        <v>2866</v>
      </c>
      <c r="G1384" s="63" t="s">
        <v>1381</v>
      </c>
      <c r="H1384" s="64">
        <v>46095</v>
      </c>
      <c r="I1384" s="65" t="s">
        <v>210</v>
      </c>
      <c r="J1384" s="65">
        <v>2026</v>
      </c>
      <c r="K1384" s="63" t="s">
        <v>80</v>
      </c>
      <c r="L1384" s="61"/>
      <c r="M1384" s="61" t="s">
        <v>154</v>
      </c>
      <c r="N1384" s="61" t="s">
        <v>31</v>
      </c>
      <c r="O1384" s="61" t="s">
        <v>32</v>
      </c>
      <c r="P1384" s="28"/>
      <c r="Q1384" s="61"/>
      <c r="R1384" s="28"/>
      <c r="S1384" s="96" t="s">
        <v>3196</v>
      </c>
      <c r="T1384" s="61"/>
      <c r="U1384" s="28"/>
      <c r="V1384" s="61"/>
      <c r="W1384" s="104" t="s">
        <v>50</v>
      </c>
      <c r="X1384" s="104" t="s">
        <v>50</v>
      </c>
      <c r="Y1384" s="98"/>
      <c r="Z1384" s="18" t="s">
        <v>3142</v>
      </c>
      <c r="AA1384" s="60" t="s">
        <v>34</v>
      </c>
      <c r="AB1384" s="9">
        <f t="shared" ca="1" si="105"/>
        <v>216</v>
      </c>
      <c r="AC1384" s="9" t="str">
        <f t="shared" ca="1" si="106"/>
        <v>Above 6 Months</v>
      </c>
      <c r="AD1384" s="9" t="str">
        <f t="shared" ca="1" si="107"/>
        <v/>
      </c>
      <c r="AE1384" s="9" t="str">
        <f t="shared" ca="1" si="108"/>
        <v/>
      </c>
      <c r="AF1384" s="61"/>
      <c r="AG1384" s="61" t="s">
        <v>5323</v>
      </c>
      <c r="AH1384" s="97" t="str">
        <f t="shared" ca="1" si="109"/>
        <v>Above 6 Months</v>
      </c>
    </row>
    <row r="1385" spans="1:34" ht="25.5" customHeight="1" x14ac:dyDescent="0.25">
      <c r="A1385" s="96">
        <v>1384</v>
      </c>
      <c r="B1385" s="61" t="s">
        <v>2660</v>
      </c>
      <c r="C1385" s="97" t="s">
        <v>37</v>
      </c>
      <c r="D1385" s="61"/>
      <c r="E1385" s="62" t="s">
        <v>38</v>
      </c>
      <c r="F1385" s="73" t="s">
        <v>3049</v>
      </c>
      <c r="G1385" s="63" t="s">
        <v>1458</v>
      </c>
      <c r="H1385" s="64">
        <v>46096</v>
      </c>
      <c r="I1385" s="65" t="s">
        <v>210</v>
      </c>
      <c r="J1385" s="65">
        <v>2026</v>
      </c>
      <c r="K1385" s="63" t="s">
        <v>148</v>
      </c>
      <c r="L1385" s="61"/>
      <c r="M1385" s="61" t="s">
        <v>39</v>
      </c>
      <c r="N1385" s="61" t="s">
        <v>31</v>
      </c>
      <c r="O1385" s="61" t="s">
        <v>32</v>
      </c>
      <c r="P1385" s="28">
        <v>46127</v>
      </c>
      <c r="Q1385" s="61"/>
      <c r="R1385" s="28"/>
      <c r="S1385" s="96" t="s">
        <v>3196</v>
      </c>
      <c r="T1385" s="61"/>
      <c r="U1385" s="28"/>
      <c r="V1385" s="61"/>
      <c r="W1385" s="104" t="s">
        <v>33</v>
      </c>
      <c r="X1385" s="104" t="s">
        <v>33</v>
      </c>
      <c r="Y1385" s="98">
        <v>46127</v>
      </c>
      <c r="Z1385" s="18" t="s">
        <v>3129</v>
      </c>
      <c r="AA1385" s="60" t="s">
        <v>34</v>
      </c>
      <c r="AB1385" s="9">
        <f t="shared" ca="1" si="105"/>
        <v>215</v>
      </c>
      <c r="AC1385" s="9" t="str">
        <f t="shared" ca="1" si="106"/>
        <v>Above 6 Months</v>
      </c>
      <c r="AD1385" s="9">
        <f t="shared" ca="1" si="107"/>
        <v>184</v>
      </c>
      <c r="AE1385" s="9" t="str">
        <f t="shared" ca="1" si="108"/>
        <v>Above 6 Months</v>
      </c>
      <c r="AF1385" s="61"/>
      <c r="AG1385" s="61" t="s">
        <v>5324</v>
      </c>
      <c r="AH1385" s="97" t="str">
        <f t="shared" si="109"/>
        <v/>
      </c>
    </row>
    <row r="1386" spans="1:34" ht="25.5" customHeight="1" x14ac:dyDescent="0.25">
      <c r="A1386" s="96">
        <v>1385</v>
      </c>
      <c r="B1386" s="61" t="s">
        <v>2808</v>
      </c>
      <c r="C1386" s="97" t="s">
        <v>185</v>
      </c>
      <c r="D1386" s="61"/>
      <c r="E1386" s="62" t="s">
        <v>55</v>
      </c>
      <c r="F1386" s="73" t="s">
        <v>2947</v>
      </c>
      <c r="G1386" s="63" t="s">
        <v>1354</v>
      </c>
      <c r="H1386" s="64">
        <v>46096</v>
      </c>
      <c r="I1386" s="65" t="s">
        <v>210</v>
      </c>
      <c r="J1386" s="65">
        <v>2026</v>
      </c>
      <c r="K1386" s="63" t="s">
        <v>103</v>
      </c>
      <c r="L1386" s="61"/>
      <c r="M1386" s="61" t="s">
        <v>49</v>
      </c>
      <c r="N1386" s="61" t="s">
        <v>31</v>
      </c>
      <c r="O1386" s="61" t="s">
        <v>32</v>
      </c>
      <c r="P1386" s="28"/>
      <c r="Q1386" s="61"/>
      <c r="R1386" s="28"/>
      <c r="S1386" s="96" t="s">
        <v>3196</v>
      </c>
      <c r="T1386" s="61"/>
      <c r="U1386" s="28"/>
      <c r="V1386" s="61"/>
      <c r="W1386" s="104" t="s">
        <v>112</v>
      </c>
      <c r="X1386" s="104" t="s">
        <v>112</v>
      </c>
      <c r="Y1386" s="98"/>
      <c r="Z1386" s="18" t="s">
        <v>3130</v>
      </c>
      <c r="AA1386" s="60" t="s">
        <v>34</v>
      </c>
      <c r="AB1386" s="9">
        <f t="shared" ca="1" si="105"/>
        <v>215</v>
      </c>
      <c r="AC1386" s="9" t="str">
        <f t="shared" ca="1" si="106"/>
        <v>Above 6 Months</v>
      </c>
      <c r="AD1386" s="9" t="str">
        <f t="shared" ca="1" si="107"/>
        <v/>
      </c>
      <c r="AE1386" s="9" t="str">
        <f t="shared" ca="1" si="108"/>
        <v/>
      </c>
      <c r="AF1386" s="61"/>
      <c r="AG1386" s="61" t="s">
        <v>5325</v>
      </c>
      <c r="AH1386" s="97" t="str">
        <f t="shared" ca="1" si="109"/>
        <v>Above 6 Months</v>
      </c>
    </row>
    <row r="1387" spans="1:34" ht="25.5" customHeight="1" x14ac:dyDescent="0.25">
      <c r="A1387" s="96">
        <v>1386</v>
      </c>
      <c r="B1387" s="61" t="s">
        <v>2660</v>
      </c>
      <c r="C1387" s="97" t="s">
        <v>37</v>
      </c>
      <c r="D1387" s="61"/>
      <c r="E1387" s="62" t="s">
        <v>90</v>
      </c>
      <c r="F1387" s="73" t="s">
        <v>3045</v>
      </c>
      <c r="G1387" s="63" t="s">
        <v>2844</v>
      </c>
      <c r="H1387" s="64">
        <v>46096</v>
      </c>
      <c r="I1387" s="65" t="s">
        <v>210</v>
      </c>
      <c r="J1387" s="65">
        <v>2026</v>
      </c>
      <c r="K1387" s="63" t="s">
        <v>81</v>
      </c>
      <c r="L1387" s="61"/>
      <c r="M1387" s="61" t="s">
        <v>82</v>
      </c>
      <c r="N1387" s="61" t="s">
        <v>82</v>
      </c>
      <c r="O1387" s="61" t="s">
        <v>32</v>
      </c>
      <c r="P1387" s="28">
        <v>46128</v>
      </c>
      <c r="Q1387" s="61"/>
      <c r="R1387" s="28"/>
      <c r="S1387" s="96" t="s">
        <v>3196</v>
      </c>
      <c r="T1387" s="61"/>
      <c r="U1387" s="28"/>
      <c r="V1387" s="61"/>
      <c r="W1387" s="104" t="s">
        <v>33</v>
      </c>
      <c r="X1387" s="104" t="s">
        <v>33</v>
      </c>
      <c r="Y1387" s="98">
        <v>46128</v>
      </c>
      <c r="Z1387" s="18" t="s">
        <v>3125</v>
      </c>
      <c r="AA1387" s="60" t="s">
        <v>34</v>
      </c>
      <c r="AB1387" s="9">
        <f t="shared" ca="1" si="105"/>
        <v>215</v>
      </c>
      <c r="AC1387" s="9" t="str">
        <f t="shared" ca="1" si="106"/>
        <v>Above 6 Months</v>
      </c>
      <c r="AD1387" s="9">
        <f t="shared" ca="1" si="107"/>
        <v>183</v>
      </c>
      <c r="AE1387" s="9" t="str">
        <f t="shared" ca="1" si="108"/>
        <v>Above 6 Months</v>
      </c>
      <c r="AF1387" s="61"/>
      <c r="AG1387" s="61" t="s">
        <v>5326</v>
      </c>
      <c r="AH1387" s="97" t="str">
        <f t="shared" si="109"/>
        <v/>
      </c>
    </row>
    <row r="1388" spans="1:34" ht="25.5" customHeight="1" x14ac:dyDescent="0.25">
      <c r="A1388" s="96">
        <v>1387</v>
      </c>
      <c r="B1388" s="61" t="s">
        <v>2660</v>
      </c>
      <c r="C1388" s="97" t="s">
        <v>183</v>
      </c>
      <c r="D1388" s="61"/>
      <c r="E1388" s="62" t="s">
        <v>74</v>
      </c>
      <c r="F1388" s="73" t="s">
        <v>2986</v>
      </c>
      <c r="G1388" s="63" t="s">
        <v>3116</v>
      </c>
      <c r="H1388" s="64">
        <v>46096</v>
      </c>
      <c r="I1388" s="65" t="s">
        <v>210</v>
      </c>
      <c r="J1388" s="65">
        <v>2026</v>
      </c>
      <c r="K1388" s="63" t="s">
        <v>39</v>
      </c>
      <c r="L1388" s="61"/>
      <c r="M1388" s="61" t="s">
        <v>39</v>
      </c>
      <c r="N1388" s="61" t="s">
        <v>31</v>
      </c>
      <c r="O1388" s="61" t="s">
        <v>32</v>
      </c>
      <c r="P1388" s="28"/>
      <c r="Q1388" s="61"/>
      <c r="R1388" s="28"/>
      <c r="S1388" s="96" t="s">
        <v>3196</v>
      </c>
      <c r="T1388" s="61"/>
      <c r="U1388" s="28"/>
      <c r="V1388" s="61"/>
      <c r="W1388" s="104" t="s">
        <v>33</v>
      </c>
      <c r="X1388" s="104" t="s">
        <v>33</v>
      </c>
      <c r="Y1388" s="98">
        <v>46226</v>
      </c>
      <c r="Z1388" s="18" t="s">
        <v>3117</v>
      </c>
      <c r="AA1388" s="60" t="s">
        <v>34</v>
      </c>
      <c r="AB1388" s="9">
        <f t="shared" ca="1" si="105"/>
        <v>215</v>
      </c>
      <c r="AC1388" s="9" t="str">
        <f t="shared" ca="1" si="106"/>
        <v>Above 6 Months</v>
      </c>
      <c r="AD1388" s="9">
        <f t="shared" ca="1" si="107"/>
        <v>85</v>
      </c>
      <c r="AE1388" s="9" t="str">
        <f t="shared" ca="1" si="108"/>
        <v>Above 60 Days</v>
      </c>
      <c r="AF1388" s="61"/>
      <c r="AG1388" s="61" t="s">
        <v>5327</v>
      </c>
      <c r="AH1388" s="97" t="str">
        <f t="shared" si="109"/>
        <v/>
      </c>
    </row>
    <row r="1389" spans="1:34" ht="25.5" customHeight="1" x14ac:dyDescent="0.25">
      <c r="A1389" s="96">
        <v>1388</v>
      </c>
      <c r="B1389" s="61" t="e">
        <v>#N/A</v>
      </c>
      <c r="C1389" s="97" t="e">
        <v>#N/A</v>
      </c>
      <c r="D1389" s="61"/>
      <c r="E1389" s="62" t="s">
        <v>125</v>
      </c>
      <c r="F1389" s="73" t="s">
        <v>2895</v>
      </c>
      <c r="G1389" s="63" t="s">
        <v>1649</v>
      </c>
      <c r="H1389" s="64">
        <v>46097</v>
      </c>
      <c r="I1389" s="65" t="s">
        <v>210</v>
      </c>
      <c r="J1389" s="65">
        <v>2026</v>
      </c>
      <c r="K1389" s="63" t="s">
        <v>80</v>
      </c>
      <c r="L1389" s="61"/>
      <c r="M1389" s="61" t="s">
        <v>154</v>
      </c>
      <c r="N1389" s="61" t="s">
        <v>31</v>
      </c>
      <c r="O1389" s="61" t="s">
        <v>32</v>
      </c>
      <c r="P1389" s="28">
        <v>46121</v>
      </c>
      <c r="Q1389" s="61"/>
      <c r="R1389" s="28"/>
      <c r="S1389" s="96" t="s">
        <v>3196</v>
      </c>
      <c r="T1389" s="61"/>
      <c r="U1389" s="28"/>
      <c r="V1389" s="61"/>
      <c r="W1389" s="104" t="s">
        <v>33</v>
      </c>
      <c r="X1389" s="104" t="s">
        <v>33</v>
      </c>
      <c r="Y1389" s="98">
        <v>46121</v>
      </c>
      <c r="Z1389" s="18" t="s">
        <v>3144</v>
      </c>
      <c r="AA1389" s="60" t="s">
        <v>34</v>
      </c>
      <c r="AB1389" s="9">
        <f t="shared" ca="1" si="105"/>
        <v>214</v>
      </c>
      <c r="AC1389" s="9" t="str">
        <f t="shared" ca="1" si="106"/>
        <v>Above 6 Months</v>
      </c>
      <c r="AD1389" s="9">
        <f t="shared" ca="1" si="107"/>
        <v>190</v>
      </c>
      <c r="AE1389" s="9" t="str">
        <f t="shared" ca="1" si="108"/>
        <v>Above 6 Months</v>
      </c>
      <c r="AF1389" s="61"/>
      <c r="AG1389" s="61" t="s">
        <v>5328</v>
      </c>
      <c r="AH1389" s="97" t="str">
        <f t="shared" si="109"/>
        <v/>
      </c>
    </row>
    <row r="1390" spans="1:34" ht="25.5" customHeight="1" x14ac:dyDescent="0.25">
      <c r="A1390" s="96">
        <v>1389</v>
      </c>
      <c r="B1390" s="61" t="s">
        <v>2810</v>
      </c>
      <c r="C1390" s="97" t="s">
        <v>97</v>
      </c>
      <c r="D1390" s="61"/>
      <c r="E1390" s="62" t="s">
        <v>114</v>
      </c>
      <c r="F1390" s="73" t="s">
        <v>3003</v>
      </c>
      <c r="G1390" s="63" t="s">
        <v>845</v>
      </c>
      <c r="H1390" s="64">
        <v>46097</v>
      </c>
      <c r="I1390" s="65" t="s">
        <v>210</v>
      </c>
      <c r="J1390" s="65">
        <v>2026</v>
      </c>
      <c r="K1390" s="63" t="s">
        <v>116</v>
      </c>
      <c r="L1390" s="61"/>
      <c r="M1390" s="61" t="s">
        <v>116</v>
      </c>
      <c r="N1390" s="61" t="s">
        <v>116</v>
      </c>
      <c r="O1390" s="61" t="s">
        <v>32</v>
      </c>
      <c r="P1390" s="28"/>
      <c r="Q1390" s="61"/>
      <c r="R1390" s="28"/>
      <c r="S1390" s="96" t="s">
        <v>3196</v>
      </c>
      <c r="T1390" s="61"/>
      <c r="U1390" s="28"/>
      <c r="V1390" s="61"/>
      <c r="W1390" s="104" t="s">
        <v>50</v>
      </c>
      <c r="X1390" s="104" t="s">
        <v>50</v>
      </c>
      <c r="Y1390" s="98"/>
      <c r="Z1390" s="18" t="s">
        <v>3138</v>
      </c>
      <c r="AA1390" s="60" t="s">
        <v>34</v>
      </c>
      <c r="AB1390" s="9">
        <f t="shared" ca="1" si="105"/>
        <v>214</v>
      </c>
      <c r="AC1390" s="9" t="str">
        <f t="shared" ca="1" si="106"/>
        <v>Above 6 Months</v>
      </c>
      <c r="AD1390" s="9" t="str">
        <f t="shared" ca="1" si="107"/>
        <v/>
      </c>
      <c r="AE1390" s="9" t="str">
        <f t="shared" ca="1" si="108"/>
        <v/>
      </c>
      <c r="AF1390" s="61"/>
      <c r="AG1390" s="61" t="s">
        <v>5329</v>
      </c>
      <c r="AH1390" s="97" t="str">
        <f t="shared" ca="1" si="109"/>
        <v>Above 6 Months</v>
      </c>
    </row>
    <row r="1391" spans="1:34" ht="25.5" customHeight="1" x14ac:dyDescent="0.25">
      <c r="A1391" s="96">
        <v>1390</v>
      </c>
      <c r="B1391" s="61" t="s">
        <v>2660</v>
      </c>
      <c r="C1391" s="97" t="s">
        <v>183</v>
      </c>
      <c r="D1391" s="61"/>
      <c r="E1391" s="62" t="s">
        <v>74</v>
      </c>
      <c r="F1391" s="73" t="s">
        <v>2990</v>
      </c>
      <c r="G1391" s="63" t="s">
        <v>1315</v>
      </c>
      <c r="H1391" s="64">
        <v>46097</v>
      </c>
      <c r="I1391" s="65" t="s">
        <v>210</v>
      </c>
      <c r="J1391" s="65">
        <v>2026</v>
      </c>
      <c r="K1391" s="63" t="s">
        <v>70</v>
      </c>
      <c r="L1391" s="61"/>
      <c r="M1391" s="61" t="s">
        <v>70</v>
      </c>
      <c r="N1391" s="61" t="s">
        <v>70</v>
      </c>
      <c r="O1391" s="61" t="s">
        <v>32</v>
      </c>
      <c r="P1391" s="28"/>
      <c r="Q1391" s="61"/>
      <c r="R1391" s="28"/>
      <c r="S1391" s="96" t="s">
        <v>7125</v>
      </c>
      <c r="T1391" s="61"/>
      <c r="U1391" s="28"/>
      <c r="V1391" s="61"/>
      <c r="W1391" s="104" t="s">
        <v>173</v>
      </c>
      <c r="X1391" s="104" t="s">
        <v>2923</v>
      </c>
      <c r="Y1391" s="98"/>
      <c r="Z1391" s="18" t="s">
        <v>3135</v>
      </c>
      <c r="AA1391" s="60" t="s">
        <v>34</v>
      </c>
      <c r="AB1391" s="9" t="str">
        <f t="shared" ca="1" si="105"/>
        <v/>
      </c>
      <c r="AC1391" s="9" t="str">
        <f t="shared" si="106"/>
        <v/>
      </c>
      <c r="AD1391" s="9" t="str">
        <f t="shared" ca="1" si="107"/>
        <v/>
      </c>
      <c r="AE1391" s="9" t="str">
        <f t="shared" ca="1" si="108"/>
        <v/>
      </c>
      <c r="AF1391" s="61"/>
      <c r="AG1391" s="61" t="s">
        <v>5330</v>
      </c>
      <c r="AH1391" s="97" t="str">
        <f t="shared" si="109"/>
        <v/>
      </c>
    </row>
    <row r="1392" spans="1:34" ht="25.5" customHeight="1" x14ac:dyDescent="0.25">
      <c r="A1392" s="96">
        <v>1391</v>
      </c>
      <c r="B1392" s="61" t="s">
        <v>2660</v>
      </c>
      <c r="C1392" s="97" t="s">
        <v>46</v>
      </c>
      <c r="D1392" s="61"/>
      <c r="E1392" s="62" t="s">
        <v>47</v>
      </c>
      <c r="F1392" s="73" t="s">
        <v>3005</v>
      </c>
      <c r="G1392" s="63" t="s">
        <v>3140</v>
      </c>
      <c r="H1392" s="64">
        <v>46098</v>
      </c>
      <c r="I1392" s="65" t="s">
        <v>210</v>
      </c>
      <c r="J1392" s="65">
        <v>2026</v>
      </c>
      <c r="K1392" s="63" t="s">
        <v>80</v>
      </c>
      <c r="L1392" s="63"/>
      <c r="M1392" s="61" t="s">
        <v>154</v>
      </c>
      <c r="N1392" s="61" t="s">
        <v>31</v>
      </c>
      <c r="O1392" s="61" t="s">
        <v>32</v>
      </c>
      <c r="P1392" s="28">
        <v>46176</v>
      </c>
      <c r="Q1392" s="61"/>
      <c r="R1392" s="28"/>
      <c r="S1392" s="96" t="s">
        <v>7126</v>
      </c>
      <c r="T1392" s="61"/>
      <c r="U1392" s="28"/>
      <c r="V1392" s="61"/>
      <c r="W1392" s="104" t="s">
        <v>33</v>
      </c>
      <c r="X1392" s="104" t="s">
        <v>2923</v>
      </c>
      <c r="Y1392" s="98"/>
      <c r="Z1392" s="18" t="s">
        <v>3141</v>
      </c>
      <c r="AA1392" s="60" t="s">
        <v>34</v>
      </c>
      <c r="AB1392" s="9" t="str">
        <f t="shared" ca="1" si="105"/>
        <v/>
      </c>
      <c r="AC1392" s="9" t="str">
        <f t="shared" si="106"/>
        <v/>
      </c>
      <c r="AD1392" s="9" t="str">
        <f t="shared" ca="1" si="107"/>
        <v/>
      </c>
      <c r="AE1392" s="9" t="str">
        <f t="shared" ca="1" si="108"/>
        <v/>
      </c>
      <c r="AF1392" s="61"/>
      <c r="AG1392" s="61" t="s">
        <v>5331</v>
      </c>
      <c r="AH1392" s="97" t="str">
        <f t="shared" si="109"/>
        <v/>
      </c>
    </row>
    <row r="1393" spans="1:34" ht="25.5" customHeight="1" x14ac:dyDescent="0.25">
      <c r="A1393" s="96">
        <v>1392</v>
      </c>
      <c r="B1393" s="61" t="s">
        <v>2810</v>
      </c>
      <c r="C1393" s="97" t="s">
        <v>97</v>
      </c>
      <c r="D1393" s="61"/>
      <c r="E1393" s="62" t="s">
        <v>114</v>
      </c>
      <c r="F1393" s="73" t="s">
        <v>3005</v>
      </c>
      <c r="G1393" s="63" t="s">
        <v>1688</v>
      </c>
      <c r="H1393" s="64">
        <v>46098</v>
      </c>
      <c r="I1393" s="65" t="s">
        <v>210</v>
      </c>
      <c r="J1393" s="65">
        <v>2026</v>
      </c>
      <c r="K1393" s="63" t="s">
        <v>75</v>
      </c>
      <c r="L1393" s="61"/>
      <c r="M1393" s="61" t="s">
        <v>54</v>
      </c>
      <c r="N1393" s="61" t="s">
        <v>31</v>
      </c>
      <c r="O1393" s="61" t="s">
        <v>32</v>
      </c>
      <c r="P1393" s="28">
        <v>46162</v>
      </c>
      <c r="Q1393" s="61"/>
      <c r="R1393" s="28"/>
      <c r="S1393" s="96" t="s">
        <v>3196</v>
      </c>
      <c r="T1393" s="61"/>
      <c r="U1393" s="28"/>
      <c r="V1393" s="61"/>
      <c r="W1393" s="104" t="s">
        <v>33</v>
      </c>
      <c r="X1393" s="104" t="s">
        <v>33</v>
      </c>
      <c r="Y1393" s="98">
        <v>46162</v>
      </c>
      <c r="Z1393" s="18" t="s">
        <v>3139</v>
      </c>
      <c r="AA1393" s="60" t="s">
        <v>34</v>
      </c>
      <c r="AB1393" s="9">
        <f t="shared" ca="1" si="105"/>
        <v>213</v>
      </c>
      <c r="AC1393" s="9" t="str">
        <f t="shared" ca="1" si="106"/>
        <v>Above 6 Months</v>
      </c>
      <c r="AD1393" s="9">
        <f t="shared" ca="1" si="107"/>
        <v>149</v>
      </c>
      <c r="AE1393" s="9" t="str">
        <f t="shared" ca="1" si="108"/>
        <v>Above 3 Months</v>
      </c>
      <c r="AF1393" s="61"/>
      <c r="AG1393" s="61" t="s">
        <v>5332</v>
      </c>
      <c r="AH1393" s="97" t="str">
        <f t="shared" si="109"/>
        <v/>
      </c>
    </row>
    <row r="1394" spans="1:34" ht="25.5" customHeight="1" x14ac:dyDescent="0.25">
      <c r="A1394" s="96">
        <v>1393</v>
      </c>
      <c r="B1394" s="61" t="s">
        <v>2810</v>
      </c>
      <c r="C1394" s="97" t="s">
        <v>97</v>
      </c>
      <c r="D1394" s="61"/>
      <c r="E1394" s="62" t="s">
        <v>114</v>
      </c>
      <c r="F1394" s="73" t="s">
        <v>3006</v>
      </c>
      <c r="G1394" s="63" t="s">
        <v>1377</v>
      </c>
      <c r="H1394" s="64">
        <v>46098</v>
      </c>
      <c r="I1394" s="65" t="s">
        <v>210</v>
      </c>
      <c r="J1394" s="65">
        <v>2026</v>
      </c>
      <c r="K1394" s="63" t="s">
        <v>75</v>
      </c>
      <c r="L1394" s="61"/>
      <c r="M1394" s="61" t="s">
        <v>54</v>
      </c>
      <c r="N1394" s="61" t="s">
        <v>31</v>
      </c>
      <c r="O1394" s="61" t="s">
        <v>32</v>
      </c>
      <c r="P1394" s="28">
        <v>46162</v>
      </c>
      <c r="Q1394" s="61"/>
      <c r="R1394" s="28"/>
      <c r="S1394" s="96" t="s">
        <v>3196</v>
      </c>
      <c r="T1394" s="61"/>
      <c r="U1394" s="28"/>
      <c r="V1394" s="61"/>
      <c r="W1394" s="104" t="s">
        <v>33</v>
      </c>
      <c r="X1394" s="104" t="s">
        <v>33</v>
      </c>
      <c r="Y1394" s="98">
        <v>46162</v>
      </c>
      <c r="Z1394" s="18" t="s">
        <v>3153</v>
      </c>
      <c r="AA1394" s="60" t="s">
        <v>34</v>
      </c>
      <c r="AB1394" s="9">
        <f t="shared" ca="1" si="105"/>
        <v>213</v>
      </c>
      <c r="AC1394" s="9" t="str">
        <f t="shared" ca="1" si="106"/>
        <v>Above 6 Months</v>
      </c>
      <c r="AD1394" s="9">
        <f t="shared" ca="1" si="107"/>
        <v>149</v>
      </c>
      <c r="AE1394" s="9" t="str">
        <f t="shared" ca="1" si="108"/>
        <v>Above 3 Months</v>
      </c>
      <c r="AF1394" s="61"/>
      <c r="AG1394" s="61" t="s">
        <v>5333</v>
      </c>
      <c r="AH1394" s="97" t="str">
        <f t="shared" si="109"/>
        <v/>
      </c>
    </row>
    <row r="1395" spans="1:34" ht="25.5" customHeight="1" x14ac:dyDescent="0.25">
      <c r="A1395" s="96">
        <v>1394</v>
      </c>
      <c r="B1395" s="61" t="s">
        <v>2808</v>
      </c>
      <c r="C1395" s="97" t="s">
        <v>57</v>
      </c>
      <c r="D1395" s="61"/>
      <c r="E1395" s="62" t="s">
        <v>105</v>
      </c>
      <c r="F1395" s="73" t="s">
        <v>2974</v>
      </c>
      <c r="G1395" s="63" t="s">
        <v>3123</v>
      </c>
      <c r="H1395" s="64">
        <v>46098</v>
      </c>
      <c r="I1395" s="65" t="s">
        <v>210</v>
      </c>
      <c r="J1395" s="65">
        <v>2026</v>
      </c>
      <c r="K1395" s="63" t="s">
        <v>116</v>
      </c>
      <c r="L1395" s="61"/>
      <c r="M1395" s="61" t="s">
        <v>116</v>
      </c>
      <c r="N1395" s="61" t="s">
        <v>116</v>
      </c>
      <c r="O1395" s="61" t="s">
        <v>32</v>
      </c>
      <c r="P1395" s="28"/>
      <c r="Q1395" s="61"/>
      <c r="R1395" s="28"/>
      <c r="S1395" s="96" t="s">
        <v>3196</v>
      </c>
      <c r="T1395" s="61"/>
      <c r="U1395" s="28"/>
      <c r="V1395" s="61"/>
      <c r="W1395" s="104" t="s">
        <v>33</v>
      </c>
      <c r="X1395" s="104" t="s">
        <v>33</v>
      </c>
      <c r="Y1395" s="98">
        <v>46193</v>
      </c>
      <c r="Z1395" s="18" t="s">
        <v>3124</v>
      </c>
      <c r="AA1395" s="60" t="s">
        <v>34</v>
      </c>
      <c r="AB1395" s="9">
        <f t="shared" ca="1" si="105"/>
        <v>213</v>
      </c>
      <c r="AC1395" s="9" t="str">
        <f t="shared" ca="1" si="106"/>
        <v>Above 6 Months</v>
      </c>
      <c r="AD1395" s="9">
        <f t="shared" ca="1" si="107"/>
        <v>118</v>
      </c>
      <c r="AE1395" s="9" t="str">
        <f t="shared" ca="1" si="108"/>
        <v>Above 3 Months</v>
      </c>
      <c r="AF1395" s="61"/>
      <c r="AG1395" s="61" t="s">
        <v>5334</v>
      </c>
      <c r="AH1395" s="97" t="str">
        <f t="shared" si="109"/>
        <v/>
      </c>
    </row>
    <row r="1396" spans="1:34" ht="25.5" customHeight="1" x14ac:dyDescent="0.25">
      <c r="A1396" s="96">
        <v>1395</v>
      </c>
      <c r="B1396" s="61" t="s">
        <v>2660</v>
      </c>
      <c r="C1396" s="97" t="s">
        <v>46</v>
      </c>
      <c r="D1396" s="61"/>
      <c r="E1396" s="62" t="s">
        <v>64</v>
      </c>
      <c r="F1396" s="73" t="s">
        <v>2974</v>
      </c>
      <c r="G1396" s="63" t="s">
        <v>1474</v>
      </c>
      <c r="H1396" s="64">
        <v>46098</v>
      </c>
      <c r="I1396" s="65" t="s">
        <v>210</v>
      </c>
      <c r="J1396" s="65">
        <v>2026</v>
      </c>
      <c r="K1396" s="63" t="s">
        <v>103</v>
      </c>
      <c r="L1396" s="61"/>
      <c r="M1396" s="61" t="s">
        <v>49</v>
      </c>
      <c r="N1396" s="61" t="s">
        <v>31</v>
      </c>
      <c r="O1396" s="61" t="s">
        <v>32</v>
      </c>
      <c r="P1396" s="28"/>
      <c r="Q1396" s="61"/>
      <c r="R1396" s="28"/>
      <c r="S1396" s="96" t="s">
        <v>3196</v>
      </c>
      <c r="T1396" s="61"/>
      <c r="U1396" s="28"/>
      <c r="V1396" s="61"/>
      <c r="W1396" s="104" t="s">
        <v>33</v>
      </c>
      <c r="X1396" s="104" t="s">
        <v>33</v>
      </c>
      <c r="Y1396" s="98">
        <v>46219</v>
      </c>
      <c r="Z1396" s="18" t="s">
        <v>3143</v>
      </c>
      <c r="AA1396" s="60" t="s">
        <v>34</v>
      </c>
      <c r="AB1396" s="9">
        <f t="shared" ca="1" si="105"/>
        <v>213</v>
      </c>
      <c r="AC1396" s="9" t="str">
        <f t="shared" ca="1" si="106"/>
        <v>Above 6 Months</v>
      </c>
      <c r="AD1396" s="9">
        <f t="shared" ca="1" si="107"/>
        <v>92</v>
      </c>
      <c r="AE1396" s="9" t="str">
        <f t="shared" ca="1" si="108"/>
        <v>Above 3 Months</v>
      </c>
      <c r="AF1396" s="61"/>
      <c r="AG1396" s="61" t="s">
        <v>5335</v>
      </c>
      <c r="AH1396" s="97" t="str">
        <f t="shared" si="109"/>
        <v/>
      </c>
    </row>
    <row r="1397" spans="1:34" ht="25.5" customHeight="1" x14ac:dyDescent="0.25">
      <c r="A1397" s="96">
        <v>1396</v>
      </c>
      <c r="B1397" s="61" t="s">
        <v>2660</v>
      </c>
      <c r="C1397" s="97" t="s">
        <v>183</v>
      </c>
      <c r="D1397" s="61"/>
      <c r="E1397" s="62" t="s">
        <v>61</v>
      </c>
      <c r="F1397" s="73" t="s">
        <v>2910</v>
      </c>
      <c r="G1397" s="63" t="s">
        <v>2085</v>
      </c>
      <c r="H1397" s="64">
        <v>46098</v>
      </c>
      <c r="I1397" s="65" t="s">
        <v>210</v>
      </c>
      <c r="J1397" s="65">
        <v>2026</v>
      </c>
      <c r="K1397" s="63" t="s">
        <v>94</v>
      </c>
      <c r="L1397" s="61"/>
      <c r="M1397" s="61" t="s">
        <v>94</v>
      </c>
      <c r="N1397" s="61" t="s">
        <v>31</v>
      </c>
      <c r="O1397" s="61" t="s">
        <v>32</v>
      </c>
      <c r="P1397" s="28"/>
      <c r="Q1397" s="61"/>
      <c r="R1397" s="28"/>
      <c r="S1397" s="96" t="s">
        <v>3196</v>
      </c>
      <c r="T1397" s="61"/>
      <c r="U1397" s="28"/>
      <c r="V1397" s="61"/>
      <c r="W1397" s="104" t="s">
        <v>112</v>
      </c>
      <c r="X1397" s="104" t="s">
        <v>112</v>
      </c>
      <c r="Y1397" s="98"/>
      <c r="Z1397" s="18" t="s">
        <v>3152</v>
      </c>
      <c r="AA1397" s="60" t="s">
        <v>34</v>
      </c>
      <c r="AB1397" s="9">
        <f t="shared" ca="1" si="105"/>
        <v>213</v>
      </c>
      <c r="AC1397" s="9" t="str">
        <f t="shared" ca="1" si="106"/>
        <v>Above 6 Months</v>
      </c>
      <c r="AD1397" s="9" t="str">
        <f t="shared" ca="1" si="107"/>
        <v/>
      </c>
      <c r="AE1397" s="9" t="str">
        <f t="shared" ca="1" si="108"/>
        <v/>
      </c>
      <c r="AF1397" s="61"/>
      <c r="AG1397" s="61" t="s">
        <v>5336</v>
      </c>
      <c r="AH1397" s="97" t="str">
        <f t="shared" ca="1" si="109"/>
        <v>Above 6 Months</v>
      </c>
    </row>
    <row r="1398" spans="1:34" ht="25.5" customHeight="1" x14ac:dyDescent="0.25">
      <c r="A1398" s="96">
        <v>1397</v>
      </c>
      <c r="B1398" s="61" t="s">
        <v>2660</v>
      </c>
      <c r="C1398" s="97">
        <v>0</v>
      </c>
      <c r="D1398" s="61"/>
      <c r="E1398" s="62" t="s">
        <v>28</v>
      </c>
      <c r="F1398" s="73" t="s">
        <v>2981</v>
      </c>
      <c r="G1398" s="63" t="s">
        <v>1644</v>
      </c>
      <c r="H1398" s="64">
        <v>46098</v>
      </c>
      <c r="I1398" s="65" t="s">
        <v>210</v>
      </c>
      <c r="J1398" s="65">
        <v>2026</v>
      </c>
      <c r="K1398" s="63" t="s">
        <v>94</v>
      </c>
      <c r="L1398" s="61"/>
      <c r="M1398" s="61" t="s">
        <v>94</v>
      </c>
      <c r="N1398" s="61" t="s">
        <v>31</v>
      </c>
      <c r="O1398" s="61" t="s">
        <v>32</v>
      </c>
      <c r="P1398" s="28"/>
      <c r="Q1398" s="61"/>
      <c r="R1398" s="28"/>
      <c r="S1398" s="96" t="s">
        <v>3196</v>
      </c>
      <c r="T1398" s="61"/>
      <c r="U1398" s="28"/>
      <c r="V1398" s="61"/>
      <c r="W1398" s="104" t="s">
        <v>128</v>
      </c>
      <c r="X1398" s="104" t="s">
        <v>112</v>
      </c>
      <c r="Y1398" s="98"/>
      <c r="Z1398" s="18" t="s">
        <v>3128</v>
      </c>
      <c r="AA1398" s="60" t="s">
        <v>34</v>
      </c>
      <c r="AB1398" s="9">
        <f t="shared" ca="1" si="105"/>
        <v>213</v>
      </c>
      <c r="AC1398" s="9" t="str">
        <f t="shared" ca="1" si="106"/>
        <v>Above 6 Months</v>
      </c>
      <c r="AD1398" s="9" t="str">
        <f t="shared" ca="1" si="107"/>
        <v/>
      </c>
      <c r="AE1398" s="9" t="str">
        <f t="shared" ca="1" si="108"/>
        <v/>
      </c>
      <c r="AF1398" s="61"/>
      <c r="AG1398" s="61" t="s">
        <v>5337</v>
      </c>
      <c r="AH1398" s="97" t="str">
        <f t="shared" ca="1" si="109"/>
        <v>Above 6 Months</v>
      </c>
    </row>
    <row r="1399" spans="1:34" ht="25.5" customHeight="1" x14ac:dyDescent="0.25">
      <c r="A1399" s="96">
        <v>1398</v>
      </c>
      <c r="B1399" s="61" t="s">
        <v>2810</v>
      </c>
      <c r="C1399" s="97" t="s">
        <v>62</v>
      </c>
      <c r="D1399" s="61"/>
      <c r="E1399" s="62" t="s">
        <v>63</v>
      </c>
      <c r="F1399" s="73" t="s">
        <v>2920</v>
      </c>
      <c r="G1399" s="63" t="s">
        <v>1027</v>
      </c>
      <c r="H1399" s="64">
        <v>46099</v>
      </c>
      <c r="I1399" s="65" t="s">
        <v>210</v>
      </c>
      <c r="J1399" s="65">
        <v>2026</v>
      </c>
      <c r="K1399" s="63" t="s">
        <v>48</v>
      </c>
      <c r="L1399" s="61"/>
      <c r="M1399" s="61" t="s">
        <v>49</v>
      </c>
      <c r="N1399" s="61" t="s">
        <v>31</v>
      </c>
      <c r="O1399" s="61" t="s">
        <v>32</v>
      </c>
      <c r="P1399" s="28"/>
      <c r="Q1399" s="61"/>
      <c r="R1399" s="28"/>
      <c r="S1399" s="96" t="s">
        <v>3196</v>
      </c>
      <c r="T1399" s="61"/>
      <c r="U1399" s="28"/>
      <c r="V1399" s="61"/>
      <c r="W1399" s="104" t="s">
        <v>112</v>
      </c>
      <c r="X1399" s="104" t="s">
        <v>112</v>
      </c>
      <c r="Y1399" s="98"/>
      <c r="Z1399" s="18" t="s">
        <v>3158</v>
      </c>
      <c r="AA1399" s="60" t="s">
        <v>34</v>
      </c>
      <c r="AB1399" s="9">
        <f t="shared" ca="1" si="105"/>
        <v>212</v>
      </c>
      <c r="AC1399" s="9" t="str">
        <f t="shared" ca="1" si="106"/>
        <v>Above 6 Months</v>
      </c>
      <c r="AD1399" s="9" t="str">
        <f t="shared" ca="1" si="107"/>
        <v/>
      </c>
      <c r="AE1399" s="9" t="str">
        <f t="shared" ca="1" si="108"/>
        <v/>
      </c>
      <c r="AF1399" s="61"/>
      <c r="AG1399" s="61" t="s">
        <v>5338</v>
      </c>
      <c r="AH1399" s="97" t="str">
        <f t="shared" ca="1" si="109"/>
        <v>Above 6 Months</v>
      </c>
    </row>
    <row r="1400" spans="1:34" ht="25.5" customHeight="1" x14ac:dyDescent="0.25">
      <c r="A1400" s="96">
        <v>1399</v>
      </c>
      <c r="B1400" s="61" t="s">
        <v>2808</v>
      </c>
      <c r="C1400" s="97" t="s">
        <v>185</v>
      </c>
      <c r="D1400" s="61"/>
      <c r="E1400" s="62" t="s">
        <v>55</v>
      </c>
      <c r="F1400" s="73" t="s">
        <v>2953</v>
      </c>
      <c r="G1400" s="63" t="s">
        <v>1027</v>
      </c>
      <c r="H1400" s="64">
        <v>46099</v>
      </c>
      <c r="I1400" s="65" t="s">
        <v>210</v>
      </c>
      <c r="J1400" s="65">
        <v>2026</v>
      </c>
      <c r="K1400" s="63" t="s">
        <v>48</v>
      </c>
      <c r="L1400" s="61"/>
      <c r="M1400" s="61" t="s">
        <v>49</v>
      </c>
      <c r="N1400" s="61" t="s">
        <v>31</v>
      </c>
      <c r="O1400" s="61" t="s">
        <v>32</v>
      </c>
      <c r="P1400" s="28"/>
      <c r="Q1400" s="61"/>
      <c r="R1400" s="28"/>
      <c r="S1400" s="96" t="s">
        <v>3196</v>
      </c>
      <c r="T1400" s="61"/>
      <c r="U1400" s="28"/>
      <c r="V1400" s="61"/>
      <c r="W1400" s="104" t="s">
        <v>112</v>
      </c>
      <c r="X1400" s="104" t="s">
        <v>112</v>
      </c>
      <c r="Y1400" s="98"/>
      <c r="Z1400" s="18" t="s">
        <v>3154</v>
      </c>
      <c r="AA1400" s="60" t="s">
        <v>34</v>
      </c>
      <c r="AB1400" s="9">
        <f t="shared" ca="1" si="105"/>
        <v>212</v>
      </c>
      <c r="AC1400" s="9" t="str">
        <f t="shared" ca="1" si="106"/>
        <v>Above 6 Months</v>
      </c>
      <c r="AD1400" s="9" t="str">
        <f t="shared" ca="1" si="107"/>
        <v/>
      </c>
      <c r="AE1400" s="9" t="str">
        <f t="shared" ca="1" si="108"/>
        <v/>
      </c>
      <c r="AF1400" s="61"/>
      <c r="AG1400" s="61" t="s">
        <v>5339</v>
      </c>
      <c r="AH1400" s="97" t="str">
        <f t="shared" ca="1" si="109"/>
        <v>Above 6 Months</v>
      </c>
    </row>
    <row r="1401" spans="1:34" ht="25.5" customHeight="1" x14ac:dyDescent="0.25">
      <c r="A1401" s="96">
        <v>1400</v>
      </c>
      <c r="B1401" s="61" t="s">
        <v>2810</v>
      </c>
      <c r="C1401" s="97" t="s">
        <v>62</v>
      </c>
      <c r="D1401" s="61"/>
      <c r="E1401" s="62" t="s">
        <v>118</v>
      </c>
      <c r="F1401" s="73" t="s">
        <v>2895</v>
      </c>
      <c r="G1401" s="63" t="s">
        <v>3156</v>
      </c>
      <c r="H1401" s="64">
        <v>46099</v>
      </c>
      <c r="I1401" s="65" t="s">
        <v>210</v>
      </c>
      <c r="J1401" s="65">
        <v>2026</v>
      </c>
      <c r="K1401" s="63" t="s">
        <v>29</v>
      </c>
      <c r="L1401" s="61"/>
      <c r="M1401" s="61" t="s">
        <v>30</v>
      </c>
      <c r="N1401" s="61" t="s">
        <v>31</v>
      </c>
      <c r="O1401" s="61" t="s">
        <v>32</v>
      </c>
      <c r="P1401" s="28"/>
      <c r="Q1401" s="61"/>
      <c r="R1401" s="28"/>
      <c r="S1401" s="96" t="s">
        <v>3196</v>
      </c>
      <c r="T1401" s="61"/>
      <c r="U1401" s="28"/>
      <c r="V1401" s="61"/>
      <c r="W1401" s="104" t="s">
        <v>177</v>
      </c>
      <c r="X1401" s="104" t="s">
        <v>177</v>
      </c>
      <c r="Y1401" s="98">
        <v>46110</v>
      </c>
      <c r="Z1401" s="18" t="s">
        <v>3157</v>
      </c>
      <c r="AA1401" s="60" t="s">
        <v>34</v>
      </c>
      <c r="AB1401" s="9">
        <f t="shared" ca="1" si="105"/>
        <v>212</v>
      </c>
      <c r="AC1401" s="9" t="str">
        <f t="shared" ca="1" si="106"/>
        <v>Above 6 Months</v>
      </c>
      <c r="AD1401" s="9">
        <f t="shared" ca="1" si="107"/>
        <v>201</v>
      </c>
      <c r="AE1401" s="9" t="str">
        <f t="shared" ca="1" si="108"/>
        <v>Above 6 Months</v>
      </c>
      <c r="AF1401" s="61"/>
      <c r="AG1401" s="61" t="s">
        <v>5340</v>
      </c>
      <c r="AH1401" s="97" t="str">
        <f t="shared" ca="1" si="109"/>
        <v>Above 6 Months</v>
      </c>
    </row>
    <row r="1402" spans="1:34" ht="25.5" customHeight="1" x14ac:dyDescent="0.25">
      <c r="A1402" s="96">
        <v>1401</v>
      </c>
      <c r="B1402" s="61" t="e">
        <v>#N/A</v>
      </c>
      <c r="C1402" s="97" t="e">
        <v>#N/A</v>
      </c>
      <c r="D1402" s="61"/>
      <c r="E1402" s="62" t="s">
        <v>125</v>
      </c>
      <c r="F1402" s="73" t="s">
        <v>2906</v>
      </c>
      <c r="G1402" s="63" t="s">
        <v>2339</v>
      </c>
      <c r="H1402" s="64">
        <v>46099</v>
      </c>
      <c r="I1402" s="65" t="s">
        <v>210</v>
      </c>
      <c r="J1402" s="65">
        <v>2026</v>
      </c>
      <c r="K1402" s="63" t="s">
        <v>80</v>
      </c>
      <c r="L1402" s="61"/>
      <c r="M1402" s="61" t="s">
        <v>154</v>
      </c>
      <c r="N1402" s="61" t="s">
        <v>31</v>
      </c>
      <c r="O1402" s="61" t="s">
        <v>32</v>
      </c>
      <c r="P1402" s="28">
        <v>46121</v>
      </c>
      <c r="Q1402" s="61"/>
      <c r="R1402" s="28"/>
      <c r="S1402" s="96" t="s">
        <v>3196</v>
      </c>
      <c r="T1402" s="61"/>
      <c r="U1402" s="28"/>
      <c r="V1402" s="61"/>
      <c r="W1402" s="104" t="s">
        <v>33</v>
      </c>
      <c r="X1402" s="104" t="s">
        <v>33</v>
      </c>
      <c r="Y1402" s="98">
        <v>46121</v>
      </c>
      <c r="Z1402" s="18" t="s">
        <v>3155</v>
      </c>
      <c r="AA1402" s="60" t="s">
        <v>34</v>
      </c>
      <c r="AB1402" s="9">
        <f t="shared" ca="1" si="105"/>
        <v>212</v>
      </c>
      <c r="AC1402" s="9" t="str">
        <f t="shared" ca="1" si="106"/>
        <v>Above 6 Months</v>
      </c>
      <c r="AD1402" s="9">
        <f t="shared" ca="1" si="107"/>
        <v>190</v>
      </c>
      <c r="AE1402" s="9" t="str">
        <f t="shared" ca="1" si="108"/>
        <v>Above 6 Months</v>
      </c>
      <c r="AF1402" s="61"/>
      <c r="AG1402" s="61" t="s">
        <v>5341</v>
      </c>
      <c r="AH1402" s="97" t="str">
        <f t="shared" si="109"/>
        <v/>
      </c>
    </row>
    <row r="1403" spans="1:34" ht="25.5" customHeight="1" x14ac:dyDescent="0.25">
      <c r="A1403" s="96">
        <v>1402</v>
      </c>
      <c r="B1403" s="61" t="e">
        <v>#N/A</v>
      </c>
      <c r="C1403" s="97" t="e">
        <v>#N/A</v>
      </c>
      <c r="D1403" s="61" t="s">
        <v>5342</v>
      </c>
      <c r="E1403" s="62" t="s">
        <v>125</v>
      </c>
      <c r="F1403" s="73" t="s">
        <v>2916</v>
      </c>
      <c r="G1403" s="63" t="s">
        <v>2347</v>
      </c>
      <c r="H1403" s="64">
        <v>46099</v>
      </c>
      <c r="I1403" s="65" t="s">
        <v>210</v>
      </c>
      <c r="J1403" s="65">
        <v>2026</v>
      </c>
      <c r="K1403" s="63" t="s">
        <v>119</v>
      </c>
      <c r="L1403" s="61"/>
      <c r="M1403" s="61" t="s">
        <v>154</v>
      </c>
      <c r="N1403" s="61" t="s">
        <v>31</v>
      </c>
      <c r="O1403" s="61" t="s">
        <v>45</v>
      </c>
      <c r="P1403" s="28"/>
      <c r="Q1403" s="61"/>
      <c r="R1403" s="28"/>
      <c r="S1403" s="96" t="s">
        <v>3196</v>
      </c>
      <c r="T1403" s="61"/>
      <c r="U1403" s="28"/>
      <c r="V1403" s="61"/>
      <c r="W1403" s="104" t="s">
        <v>139</v>
      </c>
      <c r="X1403" s="104" t="s">
        <v>139</v>
      </c>
      <c r="Y1403" s="98">
        <v>46172</v>
      </c>
      <c r="Z1403" s="18" t="s">
        <v>3160</v>
      </c>
      <c r="AA1403" s="60" t="s">
        <v>34</v>
      </c>
      <c r="AB1403" s="9">
        <f t="shared" ca="1" si="105"/>
        <v>212</v>
      </c>
      <c r="AC1403" s="9" t="str">
        <f t="shared" ca="1" si="106"/>
        <v>Above 6 Months</v>
      </c>
      <c r="AD1403" s="9">
        <f t="shared" ca="1" si="107"/>
        <v>139</v>
      </c>
      <c r="AE1403" s="9" t="str">
        <f t="shared" ca="1" si="108"/>
        <v>Above 3 Months</v>
      </c>
      <c r="AF1403" s="61"/>
      <c r="AG1403" s="61" t="s">
        <v>5343</v>
      </c>
      <c r="AH1403" s="97" t="str">
        <f t="shared" ca="1" si="109"/>
        <v>Above 6 Months</v>
      </c>
    </row>
    <row r="1404" spans="1:34" ht="25.5" customHeight="1" x14ac:dyDescent="0.25">
      <c r="A1404" s="96">
        <v>1403</v>
      </c>
      <c r="B1404" s="61" t="s">
        <v>2660</v>
      </c>
      <c r="C1404" s="97" t="s">
        <v>46</v>
      </c>
      <c r="D1404" s="61"/>
      <c r="E1404" s="62" t="s">
        <v>64</v>
      </c>
      <c r="F1404" s="73" t="s">
        <v>2977</v>
      </c>
      <c r="G1404" s="63" t="s">
        <v>1351</v>
      </c>
      <c r="H1404" s="64">
        <v>46100</v>
      </c>
      <c r="I1404" s="65" t="s">
        <v>210</v>
      </c>
      <c r="J1404" s="65">
        <v>2026</v>
      </c>
      <c r="K1404" s="63" t="s">
        <v>94</v>
      </c>
      <c r="L1404" s="61"/>
      <c r="M1404" s="61" t="s">
        <v>94</v>
      </c>
      <c r="N1404" s="61" t="s">
        <v>31</v>
      </c>
      <c r="O1404" s="61" t="s">
        <v>32</v>
      </c>
      <c r="P1404" s="28"/>
      <c r="Q1404" s="61"/>
      <c r="R1404" s="28"/>
      <c r="S1404" s="96" t="s">
        <v>3196</v>
      </c>
      <c r="T1404" s="61"/>
      <c r="U1404" s="28"/>
      <c r="V1404" s="61"/>
      <c r="W1404" s="104" t="s">
        <v>112</v>
      </c>
      <c r="X1404" s="104" t="s">
        <v>112</v>
      </c>
      <c r="Y1404" s="98"/>
      <c r="Z1404" s="18" t="s">
        <v>3161</v>
      </c>
      <c r="AA1404" s="60" t="s">
        <v>34</v>
      </c>
      <c r="AB1404" s="9">
        <f t="shared" ca="1" si="105"/>
        <v>211</v>
      </c>
      <c r="AC1404" s="9" t="str">
        <f t="shared" ca="1" si="106"/>
        <v>Above 6 Months</v>
      </c>
      <c r="AD1404" s="9" t="str">
        <f t="shared" ca="1" si="107"/>
        <v/>
      </c>
      <c r="AE1404" s="9" t="str">
        <f t="shared" ca="1" si="108"/>
        <v/>
      </c>
      <c r="AF1404" s="61"/>
      <c r="AG1404" s="61" t="s">
        <v>5344</v>
      </c>
      <c r="AH1404" s="97" t="str">
        <f t="shared" ca="1" si="109"/>
        <v>Above 6 Months</v>
      </c>
    </row>
    <row r="1405" spans="1:34" ht="25.5" customHeight="1" x14ac:dyDescent="0.25">
      <c r="A1405" s="96">
        <v>1404</v>
      </c>
      <c r="B1405" s="61" t="s">
        <v>2660</v>
      </c>
      <c r="C1405" s="97" t="s">
        <v>46</v>
      </c>
      <c r="D1405" s="61"/>
      <c r="E1405" s="62" t="s">
        <v>64</v>
      </c>
      <c r="F1405" s="73" t="s">
        <v>2981</v>
      </c>
      <c r="G1405" s="63" t="s">
        <v>1351</v>
      </c>
      <c r="H1405" s="64">
        <v>46100</v>
      </c>
      <c r="I1405" s="65" t="s">
        <v>210</v>
      </c>
      <c r="J1405" s="65">
        <v>2026</v>
      </c>
      <c r="K1405" s="63" t="s">
        <v>94</v>
      </c>
      <c r="L1405" s="61"/>
      <c r="M1405" s="61" t="s">
        <v>94</v>
      </c>
      <c r="N1405" s="61" t="s">
        <v>31</v>
      </c>
      <c r="O1405" s="61" t="s">
        <v>32</v>
      </c>
      <c r="P1405" s="28"/>
      <c r="Q1405" s="61"/>
      <c r="R1405" s="28"/>
      <c r="S1405" s="96" t="s">
        <v>3196</v>
      </c>
      <c r="T1405" s="61"/>
      <c r="U1405" s="28"/>
      <c r="V1405" s="61"/>
      <c r="W1405" s="104" t="s">
        <v>112</v>
      </c>
      <c r="X1405" s="104" t="s">
        <v>112</v>
      </c>
      <c r="Y1405" s="98"/>
      <c r="Z1405" s="18" t="s">
        <v>3179</v>
      </c>
      <c r="AA1405" s="60" t="s">
        <v>34</v>
      </c>
      <c r="AB1405" s="9">
        <f t="shared" ca="1" si="105"/>
        <v>211</v>
      </c>
      <c r="AC1405" s="9" t="str">
        <f t="shared" ca="1" si="106"/>
        <v>Above 6 Months</v>
      </c>
      <c r="AD1405" s="9" t="str">
        <f t="shared" ca="1" si="107"/>
        <v/>
      </c>
      <c r="AE1405" s="9" t="str">
        <f t="shared" ca="1" si="108"/>
        <v/>
      </c>
      <c r="AF1405" s="61"/>
      <c r="AG1405" s="61" t="s">
        <v>5345</v>
      </c>
      <c r="AH1405" s="97" t="str">
        <f t="shared" ca="1" si="109"/>
        <v>Above 6 Months</v>
      </c>
    </row>
    <row r="1406" spans="1:34" ht="25.5" customHeight="1" x14ac:dyDescent="0.25">
      <c r="A1406" s="96">
        <v>1405</v>
      </c>
      <c r="B1406" s="61" t="s">
        <v>2660</v>
      </c>
      <c r="C1406" s="97" t="s">
        <v>183</v>
      </c>
      <c r="D1406" s="61"/>
      <c r="E1406" s="62" t="s">
        <v>61</v>
      </c>
      <c r="F1406" s="73" t="s">
        <v>2944</v>
      </c>
      <c r="G1406" s="63" t="s">
        <v>1351</v>
      </c>
      <c r="H1406" s="64">
        <v>46100</v>
      </c>
      <c r="I1406" s="65" t="s">
        <v>210</v>
      </c>
      <c r="J1406" s="65">
        <v>2026</v>
      </c>
      <c r="K1406" s="63" t="s">
        <v>94</v>
      </c>
      <c r="L1406" s="61"/>
      <c r="M1406" s="61" t="s">
        <v>94</v>
      </c>
      <c r="N1406" s="61" t="s">
        <v>31</v>
      </c>
      <c r="O1406" s="61" t="s">
        <v>32</v>
      </c>
      <c r="P1406" s="28"/>
      <c r="Q1406" s="61"/>
      <c r="R1406" s="28"/>
      <c r="S1406" s="96" t="s">
        <v>3196</v>
      </c>
      <c r="T1406" s="61"/>
      <c r="U1406" s="28"/>
      <c r="V1406" s="61"/>
      <c r="W1406" s="104" t="s">
        <v>112</v>
      </c>
      <c r="X1406" s="104" t="s">
        <v>112</v>
      </c>
      <c r="Y1406" s="98"/>
      <c r="Z1406" s="18" t="s">
        <v>3185</v>
      </c>
      <c r="AA1406" s="60" t="s">
        <v>34</v>
      </c>
      <c r="AB1406" s="9">
        <f t="shared" ca="1" si="105"/>
        <v>211</v>
      </c>
      <c r="AC1406" s="9" t="str">
        <f t="shared" ca="1" si="106"/>
        <v>Above 6 Months</v>
      </c>
      <c r="AD1406" s="9" t="str">
        <f t="shared" ca="1" si="107"/>
        <v/>
      </c>
      <c r="AE1406" s="9" t="str">
        <f t="shared" ca="1" si="108"/>
        <v/>
      </c>
      <c r="AF1406" s="61"/>
      <c r="AG1406" s="61" t="s">
        <v>5346</v>
      </c>
      <c r="AH1406" s="97" t="str">
        <f t="shared" ca="1" si="109"/>
        <v>Above 6 Months</v>
      </c>
    </row>
    <row r="1407" spans="1:34" ht="25.5" customHeight="1" x14ac:dyDescent="0.25">
      <c r="A1407" s="96">
        <v>1406</v>
      </c>
      <c r="B1407" s="61" t="s">
        <v>2660</v>
      </c>
      <c r="C1407" s="97">
        <v>0</v>
      </c>
      <c r="D1407" s="61"/>
      <c r="E1407" s="62" t="s">
        <v>28</v>
      </c>
      <c r="F1407" s="73" t="s">
        <v>3002</v>
      </c>
      <c r="G1407" s="63" t="s">
        <v>1644</v>
      </c>
      <c r="H1407" s="64">
        <v>46100</v>
      </c>
      <c r="I1407" s="65" t="s">
        <v>210</v>
      </c>
      <c r="J1407" s="65">
        <v>2026</v>
      </c>
      <c r="K1407" s="63" t="s">
        <v>94</v>
      </c>
      <c r="L1407" s="61"/>
      <c r="M1407" s="61" t="s">
        <v>94</v>
      </c>
      <c r="N1407" s="61" t="s">
        <v>31</v>
      </c>
      <c r="O1407" s="61" t="s">
        <v>32</v>
      </c>
      <c r="P1407" s="28"/>
      <c r="Q1407" s="61"/>
      <c r="R1407" s="28"/>
      <c r="S1407" s="96" t="s">
        <v>3196</v>
      </c>
      <c r="T1407" s="61"/>
      <c r="U1407" s="28"/>
      <c r="V1407" s="61"/>
      <c r="W1407" s="104" t="s">
        <v>128</v>
      </c>
      <c r="X1407" s="104" t="s">
        <v>112</v>
      </c>
      <c r="Y1407" s="98"/>
      <c r="Z1407" s="18" t="s">
        <v>3178</v>
      </c>
      <c r="AA1407" s="60" t="s">
        <v>34</v>
      </c>
      <c r="AB1407" s="9">
        <f t="shared" ca="1" si="105"/>
        <v>211</v>
      </c>
      <c r="AC1407" s="9" t="str">
        <f t="shared" ca="1" si="106"/>
        <v>Above 6 Months</v>
      </c>
      <c r="AD1407" s="9" t="str">
        <f t="shared" ca="1" si="107"/>
        <v/>
      </c>
      <c r="AE1407" s="9" t="str">
        <f t="shared" ca="1" si="108"/>
        <v/>
      </c>
      <c r="AF1407" s="61"/>
      <c r="AG1407" s="61" t="s">
        <v>5347</v>
      </c>
      <c r="AH1407" s="97" t="str">
        <f t="shared" ca="1" si="109"/>
        <v>Above 6 Months</v>
      </c>
    </row>
    <row r="1408" spans="1:34" ht="25.5" customHeight="1" x14ac:dyDescent="0.25">
      <c r="A1408" s="96">
        <v>1407</v>
      </c>
      <c r="B1408" s="61" t="s">
        <v>2660</v>
      </c>
      <c r="C1408" s="97">
        <v>0</v>
      </c>
      <c r="D1408" s="61"/>
      <c r="E1408" s="62" t="s">
        <v>28</v>
      </c>
      <c r="F1408" s="73" t="s">
        <v>2990</v>
      </c>
      <c r="G1408" s="63" t="s">
        <v>1644</v>
      </c>
      <c r="H1408" s="64">
        <v>46100</v>
      </c>
      <c r="I1408" s="65" t="s">
        <v>210</v>
      </c>
      <c r="J1408" s="65">
        <v>2026</v>
      </c>
      <c r="K1408" s="63" t="s">
        <v>94</v>
      </c>
      <c r="L1408" s="61"/>
      <c r="M1408" s="61" t="s">
        <v>94</v>
      </c>
      <c r="N1408" s="61" t="s">
        <v>31</v>
      </c>
      <c r="O1408" s="61" t="s">
        <v>32</v>
      </c>
      <c r="P1408" s="28"/>
      <c r="Q1408" s="61"/>
      <c r="R1408" s="28"/>
      <c r="S1408" s="96" t="s">
        <v>3196</v>
      </c>
      <c r="T1408" s="61"/>
      <c r="U1408" s="28"/>
      <c r="V1408" s="61"/>
      <c r="W1408" s="104" t="s">
        <v>128</v>
      </c>
      <c r="X1408" s="104" t="s">
        <v>112</v>
      </c>
      <c r="Y1408" s="98"/>
      <c r="Z1408" s="18" t="s">
        <v>3190</v>
      </c>
      <c r="AA1408" s="60" t="s">
        <v>34</v>
      </c>
      <c r="AB1408" s="9">
        <f t="shared" ca="1" si="105"/>
        <v>211</v>
      </c>
      <c r="AC1408" s="9" t="str">
        <f t="shared" ca="1" si="106"/>
        <v>Above 6 Months</v>
      </c>
      <c r="AD1408" s="9" t="str">
        <f t="shared" ca="1" si="107"/>
        <v/>
      </c>
      <c r="AE1408" s="9" t="str">
        <f t="shared" ca="1" si="108"/>
        <v/>
      </c>
      <c r="AF1408" s="61"/>
      <c r="AG1408" s="61" t="s">
        <v>5348</v>
      </c>
      <c r="AH1408" s="97" t="str">
        <f t="shared" ca="1" si="109"/>
        <v>Above 6 Months</v>
      </c>
    </row>
    <row r="1409" spans="1:34" ht="25.5" customHeight="1" x14ac:dyDescent="0.25">
      <c r="A1409" s="96">
        <v>1408</v>
      </c>
      <c r="B1409" s="61" t="s">
        <v>2660</v>
      </c>
      <c r="C1409" s="97" t="s">
        <v>37</v>
      </c>
      <c r="D1409" s="61"/>
      <c r="E1409" s="62" t="s">
        <v>90</v>
      </c>
      <c r="F1409" s="73" t="s">
        <v>3051</v>
      </c>
      <c r="G1409" s="63" t="s">
        <v>3162</v>
      </c>
      <c r="H1409" s="64">
        <v>46101</v>
      </c>
      <c r="I1409" s="65" t="s">
        <v>210</v>
      </c>
      <c r="J1409" s="65">
        <v>2026</v>
      </c>
      <c r="K1409" s="63" t="s">
        <v>115</v>
      </c>
      <c r="L1409" s="61"/>
      <c r="M1409" s="61" t="s">
        <v>154</v>
      </c>
      <c r="N1409" s="61" t="s">
        <v>31</v>
      </c>
      <c r="O1409" s="61" t="s">
        <v>32</v>
      </c>
      <c r="P1409" s="28"/>
      <c r="Q1409" s="61"/>
      <c r="R1409" s="28"/>
      <c r="S1409" s="96" t="s">
        <v>3196</v>
      </c>
      <c r="T1409" s="61"/>
      <c r="U1409" s="28"/>
      <c r="V1409" s="61"/>
      <c r="W1409" s="104" t="s">
        <v>33</v>
      </c>
      <c r="X1409" s="104" t="s">
        <v>33</v>
      </c>
      <c r="Y1409" s="98">
        <v>46177</v>
      </c>
      <c r="Z1409" s="18" t="s">
        <v>3163</v>
      </c>
      <c r="AA1409" s="60" t="s">
        <v>34</v>
      </c>
      <c r="AB1409" s="9">
        <f t="shared" ca="1" si="105"/>
        <v>210</v>
      </c>
      <c r="AC1409" s="9" t="str">
        <f t="shared" ca="1" si="106"/>
        <v>Above 6 Months</v>
      </c>
      <c r="AD1409" s="9">
        <f t="shared" ca="1" si="107"/>
        <v>134</v>
      </c>
      <c r="AE1409" s="9" t="str">
        <f t="shared" ca="1" si="108"/>
        <v>Above 3 Months</v>
      </c>
      <c r="AF1409" s="61"/>
      <c r="AG1409" s="61" t="s">
        <v>5349</v>
      </c>
      <c r="AH1409" s="97" t="str">
        <f t="shared" si="109"/>
        <v/>
      </c>
    </row>
    <row r="1410" spans="1:34" ht="25.5" customHeight="1" x14ac:dyDescent="0.25">
      <c r="A1410" s="96">
        <v>1409</v>
      </c>
      <c r="B1410" s="61" t="s">
        <v>2660</v>
      </c>
      <c r="C1410" s="97" t="s">
        <v>37</v>
      </c>
      <c r="D1410" s="61"/>
      <c r="E1410" s="62" t="s">
        <v>90</v>
      </c>
      <c r="F1410" s="73" t="s">
        <v>3043</v>
      </c>
      <c r="G1410" s="63" t="s">
        <v>3168</v>
      </c>
      <c r="H1410" s="64">
        <v>46101</v>
      </c>
      <c r="I1410" s="65" t="s">
        <v>210</v>
      </c>
      <c r="J1410" s="65">
        <v>2026</v>
      </c>
      <c r="K1410" s="63" t="s">
        <v>39</v>
      </c>
      <c r="L1410" s="61"/>
      <c r="M1410" s="61" t="s">
        <v>39</v>
      </c>
      <c r="N1410" s="61" t="s">
        <v>31</v>
      </c>
      <c r="O1410" s="61" t="s">
        <v>32</v>
      </c>
      <c r="P1410" s="28"/>
      <c r="Q1410" s="61"/>
      <c r="R1410" s="28"/>
      <c r="S1410" s="96" t="s">
        <v>3196</v>
      </c>
      <c r="T1410" s="61"/>
      <c r="U1410" s="28"/>
      <c r="V1410" s="61"/>
      <c r="W1410" s="104" t="s">
        <v>33</v>
      </c>
      <c r="X1410" s="104" t="s">
        <v>33</v>
      </c>
      <c r="Y1410" s="98">
        <v>46177</v>
      </c>
      <c r="Z1410" s="18" t="s">
        <v>3169</v>
      </c>
      <c r="AA1410" s="60" t="s">
        <v>34</v>
      </c>
      <c r="AB1410" s="9">
        <f t="shared" ref="AB1410:AB1473" ca="1" si="110">IF(S1410="UI",DATEDIF(H1410,TODAY(),"D"),"")</f>
        <v>210</v>
      </c>
      <c r="AC1410" s="9" t="str">
        <f t="shared" ref="AC1410:AC1473" ca="1" si="111">IF(S1410="UI",IF(AB1410&gt;365,"Above 1 Year",IF(AND(AB1410&lt;=365,AB1410&gt;180),"Above 6 Months",IF(AND(AB1410&lt;=180,AB1410&gt;90),"Above 3 Months",IF(AND(AB1410&lt;=90,AB1410&gt;60),"Above 60 Days",IF(AND(AB1410&lt;=60,AB1410&gt;45),"45 to 60 Days","Below 45 Days"))))),"")</f>
        <v>Above 6 Months</v>
      </c>
      <c r="AD1410" s="9">
        <f t="shared" ref="AD1410:AD1473" ca="1" si="112">IF(Y1410&lt;&gt;"",DATEDIF(Y1410,TODAY(),"D"),"")</f>
        <v>134</v>
      </c>
      <c r="AE1410" s="9" t="str">
        <f t="shared" ref="AE1410:AE1473" ca="1" si="113">IF(AD1410&lt;&gt;"",IF(AD1410&gt;365,"Above 1 Year",IF(AND(AD1410&lt;=365,AD1410&gt;180),"Above 6 Months",IF(AND(AD1410&lt;=180,AD1410&gt;90),"Above 3 Months",IF(AND(AD1410&lt;=90,AD1410&gt;60),"Above 60 Days",IF(AND(AD1410&lt;=60,AD1410&gt;45),"45 to 60 Days","Below 45 Days"))))),"")</f>
        <v>Above 3 Months</v>
      </c>
      <c r="AF1410" s="61"/>
      <c r="AG1410" s="61" t="s">
        <v>5350</v>
      </c>
      <c r="AH1410" s="97" t="str">
        <f t="shared" si="109"/>
        <v/>
      </c>
    </row>
    <row r="1411" spans="1:34" ht="25.5" customHeight="1" x14ac:dyDescent="0.25">
      <c r="A1411" s="96">
        <v>1410</v>
      </c>
      <c r="B1411" s="61" t="s">
        <v>2810</v>
      </c>
      <c r="C1411" s="97" t="s">
        <v>62</v>
      </c>
      <c r="D1411" s="61"/>
      <c r="E1411" s="62" t="s">
        <v>118</v>
      </c>
      <c r="F1411" s="73" t="s">
        <v>2901</v>
      </c>
      <c r="G1411" s="63" t="s">
        <v>707</v>
      </c>
      <c r="H1411" s="64">
        <v>46101</v>
      </c>
      <c r="I1411" s="65" t="s">
        <v>210</v>
      </c>
      <c r="J1411" s="65">
        <v>2026</v>
      </c>
      <c r="K1411" s="63" t="s">
        <v>71</v>
      </c>
      <c r="L1411" s="61"/>
      <c r="M1411" s="61" t="s">
        <v>72</v>
      </c>
      <c r="N1411" s="61" t="s">
        <v>31</v>
      </c>
      <c r="O1411" s="61" t="s">
        <v>32</v>
      </c>
      <c r="P1411" s="28">
        <v>46146</v>
      </c>
      <c r="Q1411" s="61"/>
      <c r="R1411" s="28"/>
      <c r="S1411" s="96" t="s">
        <v>7126</v>
      </c>
      <c r="T1411" s="61"/>
      <c r="U1411" s="28"/>
      <c r="V1411" s="61"/>
      <c r="W1411" s="104" t="s">
        <v>33</v>
      </c>
      <c r="X1411" s="104" t="s">
        <v>2923</v>
      </c>
      <c r="Y1411" s="98"/>
      <c r="Z1411" s="18" t="s">
        <v>3165</v>
      </c>
      <c r="AA1411" s="60" t="s">
        <v>34</v>
      </c>
      <c r="AB1411" s="9" t="str">
        <f t="shared" ca="1" si="110"/>
        <v/>
      </c>
      <c r="AC1411" s="9" t="str">
        <f t="shared" si="111"/>
        <v/>
      </c>
      <c r="AD1411" s="9" t="str">
        <f t="shared" ca="1" si="112"/>
        <v/>
      </c>
      <c r="AE1411" s="9" t="str">
        <f t="shared" ca="1" si="113"/>
        <v/>
      </c>
      <c r="AF1411" s="61"/>
      <c r="AG1411" s="61" t="s">
        <v>5351</v>
      </c>
      <c r="AH1411" s="97" t="str">
        <f t="shared" ref="AH1411:AH1474" si="114">IF(X1411="SC/PRC/CC No. Awaited","",AC1411)</f>
        <v/>
      </c>
    </row>
    <row r="1412" spans="1:34" ht="25.5" customHeight="1" x14ac:dyDescent="0.25">
      <c r="A1412" s="96">
        <v>1411</v>
      </c>
      <c r="B1412" s="61" t="s">
        <v>2660</v>
      </c>
      <c r="C1412" s="97" t="s">
        <v>183</v>
      </c>
      <c r="D1412" s="61"/>
      <c r="E1412" s="62" t="s">
        <v>74</v>
      </c>
      <c r="F1412" s="73" t="s">
        <v>3005</v>
      </c>
      <c r="G1412" s="63" t="s">
        <v>980</v>
      </c>
      <c r="H1412" s="64">
        <v>46101</v>
      </c>
      <c r="I1412" s="65" t="s">
        <v>210</v>
      </c>
      <c r="J1412" s="65">
        <v>2026</v>
      </c>
      <c r="K1412" s="63" t="s">
        <v>77</v>
      </c>
      <c r="L1412" s="61"/>
      <c r="M1412" s="61" t="s">
        <v>72</v>
      </c>
      <c r="N1412" s="61" t="s">
        <v>31</v>
      </c>
      <c r="O1412" s="61" t="s">
        <v>32</v>
      </c>
      <c r="P1412" s="28"/>
      <c r="Q1412" s="61"/>
      <c r="R1412" s="28"/>
      <c r="S1412" s="96" t="s">
        <v>3196</v>
      </c>
      <c r="T1412" s="61"/>
      <c r="U1412" s="28"/>
      <c r="V1412" s="61"/>
      <c r="W1412" s="104" t="s">
        <v>112</v>
      </c>
      <c r="X1412" s="104" t="s">
        <v>112</v>
      </c>
      <c r="Y1412" s="98"/>
      <c r="Z1412" s="18" t="s">
        <v>3187</v>
      </c>
      <c r="AA1412" s="60" t="s">
        <v>34</v>
      </c>
      <c r="AB1412" s="9">
        <f t="shared" ca="1" si="110"/>
        <v>210</v>
      </c>
      <c r="AC1412" s="9" t="str">
        <f t="shared" ca="1" si="111"/>
        <v>Above 6 Months</v>
      </c>
      <c r="AD1412" s="9" t="str">
        <f t="shared" ca="1" si="112"/>
        <v/>
      </c>
      <c r="AE1412" s="9" t="str">
        <f t="shared" ca="1" si="113"/>
        <v/>
      </c>
      <c r="AF1412" s="61"/>
      <c r="AG1412" s="61" t="s">
        <v>5352</v>
      </c>
      <c r="AH1412" s="97" t="str">
        <f t="shared" ca="1" si="114"/>
        <v>Above 6 Months</v>
      </c>
    </row>
    <row r="1413" spans="1:34" ht="25.5" customHeight="1" x14ac:dyDescent="0.25">
      <c r="A1413" s="96">
        <v>1412</v>
      </c>
      <c r="B1413" s="61" t="s">
        <v>2660</v>
      </c>
      <c r="C1413" s="97" t="s">
        <v>46</v>
      </c>
      <c r="D1413" s="61"/>
      <c r="E1413" s="62" t="s">
        <v>47</v>
      </c>
      <c r="F1413" s="73" t="s">
        <v>3017</v>
      </c>
      <c r="G1413" s="63" t="s">
        <v>1354</v>
      </c>
      <c r="H1413" s="64">
        <v>46102</v>
      </c>
      <c r="I1413" s="65" t="s">
        <v>210</v>
      </c>
      <c r="J1413" s="65">
        <v>2026</v>
      </c>
      <c r="K1413" s="63" t="s">
        <v>103</v>
      </c>
      <c r="L1413" s="61"/>
      <c r="M1413" s="61" t="s">
        <v>49</v>
      </c>
      <c r="N1413" s="61" t="s">
        <v>31</v>
      </c>
      <c r="O1413" s="61" t="s">
        <v>32</v>
      </c>
      <c r="P1413" s="28"/>
      <c r="Q1413" s="61"/>
      <c r="R1413" s="28"/>
      <c r="S1413" s="96" t="s">
        <v>3196</v>
      </c>
      <c r="T1413" s="61"/>
      <c r="U1413" s="28"/>
      <c r="V1413" s="61"/>
      <c r="W1413" s="104" t="s">
        <v>112</v>
      </c>
      <c r="X1413" s="104" t="s">
        <v>112</v>
      </c>
      <c r="Y1413" s="98"/>
      <c r="Z1413" s="18" t="s">
        <v>3183</v>
      </c>
      <c r="AA1413" s="60" t="s">
        <v>34</v>
      </c>
      <c r="AB1413" s="9">
        <f t="shared" ca="1" si="110"/>
        <v>209</v>
      </c>
      <c r="AC1413" s="9" t="str">
        <f t="shared" ca="1" si="111"/>
        <v>Above 6 Months</v>
      </c>
      <c r="AD1413" s="9" t="str">
        <f t="shared" ca="1" si="112"/>
        <v/>
      </c>
      <c r="AE1413" s="9" t="str">
        <f t="shared" ca="1" si="113"/>
        <v/>
      </c>
      <c r="AF1413" s="61"/>
      <c r="AG1413" s="61" t="s">
        <v>5353</v>
      </c>
      <c r="AH1413" s="97" t="str">
        <f t="shared" ca="1" si="114"/>
        <v>Above 6 Months</v>
      </c>
    </row>
    <row r="1414" spans="1:34" ht="25.5" customHeight="1" x14ac:dyDescent="0.25">
      <c r="A1414" s="96">
        <v>1413</v>
      </c>
      <c r="B1414" s="61" t="s">
        <v>2810</v>
      </c>
      <c r="C1414" s="97" t="s">
        <v>62</v>
      </c>
      <c r="D1414" s="61"/>
      <c r="E1414" s="62" t="s">
        <v>63</v>
      </c>
      <c r="F1414" s="73" t="s">
        <v>2944</v>
      </c>
      <c r="G1414" s="63" t="s">
        <v>3176</v>
      </c>
      <c r="H1414" s="64">
        <v>46102</v>
      </c>
      <c r="I1414" s="65" t="s">
        <v>210</v>
      </c>
      <c r="J1414" s="65">
        <v>2026</v>
      </c>
      <c r="K1414" s="63" t="s">
        <v>39</v>
      </c>
      <c r="L1414" s="61"/>
      <c r="M1414" s="61" t="s">
        <v>39</v>
      </c>
      <c r="N1414" s="61" t="s">
        <v>31</v>
      </c>
      <c r="O1414" s="61" t="s">
        <v>32</v>
      </c>
      <c r="P1414" s="28"/>
      <c r="Q1414" s="61"/>
      <c r="R1414" s="28"/>
      <c r="S1414" s="96" t="s">
        <v>3196</v>
      </c>
      <c r="T1414" s="61"/>
      <c r="U1414" s="28"/>
      <c r="V1414" s="61"/>
      <c r="W1414" s="104" t="s">
        <v>112</v>
      </c>
      <c r="X1414" s="104" t="s">
        <v>112</v>
      </c>
      <c r="Y1414" s="98"/>
      <c r="Z1414" s="18" t="s">
        <v>3177</v>
      </c>
      <c r="AA1414" s="60" t="s">
        <v>34</v>
      </c>
      <c r="AB1414" s="9">
        <f t="shared" ca="1" si="110"/>
        <v>209</v>
      </c>
      <c r="AC1414" s="9" t="str">
        <f t="shared" ca="1" si="111"/>
        <v>Above 6 Months</v>
      </c>
      <c r="AD1414" s="9" t="str">
        <f t="shared" ca="1" si="112"/>
        <v/>
      </c>
      <c r="AE1414" s="9" t="str">
        <f t="shared" ca="1" si="113"/>
        <v/>
      </c>
      <c r="AF1414" s="61"/>
      <c r="AG1414" s="61" t="s">
        <v>5354</v>
      </c>
      <c r="AH1414" s="97" t="str">
        <f t="shared" ca="1" si="114"/>
        <v>Above 6 Months</v>
      </c>
    </row>
    <row r="1415" spans="1:34" ht="25.5" customHeight="1" x14ac:dyDescent="0.25">
      <c r="A1415" s="96">
        <v>1414</v>
      </c>
      <c r="B1415" s="61" t="s">
        <v>2660</v>
      </c>
      <c r="C1415" s="97" t="s">
        <v>37</v>
      </c>
      <c r="D1415" s="61"/>
      <c r="E1415" s="62" t="s">
        <v>107</v>
      </c>
      <c r="F1415" s="73" t="s">
        <v>2901</v>
      </c>
      <c r="G1415" s="63" t="s">
        <v>1377</v>
      </c>
      <c r="H1415" s="64">
        <v>46102</v>
      </c>
      <c r="I1415" s="65" t="s">
        <v>210</v>
      </c>
      <c r="J1415" s="65">
        <v>2026</v>
      </c>
      <c r="K1415" s="63" t="s">
        <v>75</v>
      </c>
      <c r="L1415" s="61"/>
      <c r="M1415" s="61" t="s">
        <v>54</v>
      </c>
      <c r="N1415" s="61" t="s">
        <v>31</v>
      </c>
      <c r="O1415" s="61" t="s">
        <v>32</v>
      </c>
      <c r="P1415" s="28">
        <v>46160</v>
      </c>
      <c r="Q1415" s="61"/>
      <c r="R1415" s="28"/>
      <c r="S1415" s="96" t="s">
        <v>3196</v>
      </c>
      <c r="T1415" s="61"/>
      <c r="U1415" s="28"/>
      <c r="V1415" s="61"/>
      <c r="W1415" s="104" t="s">
        <v>33</v>
      </c>
      <c r="X1415" s="104" t="s">
        <v>33</v>
      </c>
      <c r="Y1415" s="98">
        <v>46160</v>
      </c>
      <c r="Z1415" s="18" t="s">
        <v>3186</v>
      </c>
      <c r="AA1415" s="60" t="s">
        <v>34</v>
      </c>
      <c r="AB1415" s="9">
        <f t="shared" ca="1" si="110"/>
        <v>209</v>
      </c>
      <c r="AC1415" s="9" t="str">
        <f t="shared" ca="1" si="111"/>
        <v>Above 6 Months</v>
      </c>
      <c r="AD1415" s="9">
        <f t="shared" ca="1" si="112"/>
        <v>151</v>
      </c>
      <c r="AE1415" s="9" t="str">
        <f t="shared" ca="1" si="113"/>
        <v>Above 3 Months</v>
      </c>
      <c r="AF1415" s="61"/>
      <c r="AG1415" s="61" t="s">
        <v>5355</v>
      </c>
      <c r="AH1415" s="97" t="str">
        <f t="shared" si="114"/>
        <v/>
      </c>
    </row>
    <row r="1416" spans="1:34" ht="25.5" customHeight="1" x14ac:dyDescent="0.25">
      <c r="A1416" s="96">
        <v>1415</v>
      </c>
      <c r="B1416" s="61" t="s">
        <v>2810</v>
      </c>
      <c r="C1416" s="97" t="s">
        <v>186</v>
      </c>
      <c r="D1416" s="61"/>
      <c r="E1416" s="62" t="s">
        <v>65</v>
      </c>
      <c r="F1416" s="73" t="s">
        <v>3007</v>
      </c>
      <c r="G1416" s="63" t="s">
        <v>3166</v>
      </c>
      <c r="H1416" s="64">
        <v>46102</v>
      </c>
      <c r="I1416" s="65" t="s">
        <v>210</v>
      </c>
      <c r="J1416" s="65">
        <v>2026</v>
      </c>
      <c r="K1416" s="63" t="s">
        <v>39</v>
      </c>
      <c r="L1416" s="61"/>
      <c r="M1416" s="61" t="s">
        <v>39</v>
      </c>
      <c r="N1416" s="61" t="s">
        <v>31</v>
      </c>
      <c r="O1416" s="61" t="s">
        <v>32</v>
      </c>
      <c r="P1416" s="28"/>
      <c r="Q1416" s="61"/>
      <c r="R1416" s="28"/>
      <c r="S1416" s="96" t="s">
        <v>7125</v>
      </c>
      <c r="T1416" s="61"/>
      <c r="U1416" s="28"/>
      <c r="V1416" s="61"/>
      <c r="W1416" s="104" t="s">
        <v>142</v>
      </c>
      <c r="X1416" s="104" t="s">
        <v>2923</v>
      </c>
      <c r="Y1416" s="98"/>
      <c r="Z1416" s="18" t="s">
        <v>3167</v>
      </c>
      <c r="AA1416" s="60" t="s">
        <v>34</v>
      </c>
      <c r="AB1416" s="9" t="str">
        <f t="shared" ca="1" si="110"/>
        <v/>
      </c>
      <c r="AC1416" s="9" t="str">
        <f t="shared" si="111"/>
        <v/>
      </c>
      <c r="AD1416" s="9" t="str">
        <f t="shared" ca="1" si="112"/>
        <v/>
      </c>
      <c r="AE1416" s="9" t="str">
        <f t="shared" ca="1" si="113"/>
        <v/>
      </c>
      <c r="AF1416" s="61"/>
      <c r="AG1416" s="61" t="s">
        <v>5356</v>
      </c>
      <c r="AH1416" s="97" t="str">
        <f t="shared" si="114"/>
        <v/>
      </c>
    </row>
    <row r="1417" spans="1:34" ht="25.5" customHeight="1" x14ac:dyDescent="0.25">
      <c r="A1417" s="96">
        <v>1416</v>
      </c>
      <c r="B1417" s="61" t="s">
        <v>2808</v>
      </c>
      <c r="C1417" s="97" t="s">
        <v>185</v>
      </c>
      <c r="D1417" s="61"/>
      <c r="E1417" s="62" t="s">
        <v>73</v>
      </c>
      <c r="F1417" s="73" t="s">
        <v>2981</v>
      </c>
      <c r="G1417" s="63" t="s">
        <v>2842</v>
      </c>
      <c r="H1417" s="64">
        <v>46102</v>
      </c>
      <c r="I1417" s="65" t="s">
        <v>210</v>
      </c>
      <c r="J1417" s="65">
        <v>2026</v>
      </c>
      <c r="K1417" s="63" t="s">
        <v>39</v>
      </c>
      <c r="L1417" s="61"/>
      <c r="M1417" s="61" t="s">
        <v>39</v>
      </c>
      <c r="N1417" s="61" t="s">
        <v>31</v>
      </c>
      <c r="O1417" s="61" t="s">
        <v>32</v>
      </c>
      <c r="P1417" s="28"/>
      <c r="Q1417" s="61"/>
      <c r="R1417" s="28"/>
      <c r="S1417" s="96" t="s">
        <v>3196</v>
      </c>
      <c r="T1417" s="61"/>
      <c r="U1417" s="28"/>
      <c r="V1417" s="61"/>
      <c r="W1417" s="104" t="s">
        <v>33</v>
      </c>
      <c r="X1417" s="104" t="s">
        <v>33</v>
      </c>
      <c r="Y1417" s="98">
        <v>46276</v>
      </c>
      <c r="Z1417" s="18" t="s">
        <v>3189</v>
      </c>
      <c r="AA1417" s="60" t="s">
        <v>34</v>
      </c>
      <c r="AB1417" s="9">
        <f t="shared" ca="1" si="110"/>
        <v>209</v>
      </c>
      <c r="AC1417" s="9" t="str">
        <f t="shared" ca="1" si="111"/>
        <v>Above 6 Months</v>
      </c>
      <c r="AD1417" s="9">
        <f t="shared" ca="1" si="112"/>
        <v>35</v>
      </c>
      <c r="AE1417" s="9" t="str">
        <f t="shared" ca="1" si="113"/>
        <v>Below 45 Days</v>
      </c>
      <c r="AF1417" s="61"/>
      <c r="AG1417" s="61" t="s">
        <v>5357</v>
      </c>
      <c r="AH1417" s="97" t="str">
        <f t="shared" si="114"/>
        <v/>
      </c>
    </row>
    <row r="1418" spans="1:34" ht="25.5" customHeight="1" x14ac:dyDescent="0.25">
      <c r="A1418" s="96">
        <v>1417</v>
      </c>
      <c r="B1418" s="61" t="s">
        <v>2808</v>
      </c>
      <c r="C1418" s="97" t="s">
        <v>185</v>
      </c>
      <c r="D1418" s="61"/>
      <c r="E1418" s="62" t="s">
        <v>73</v>
      </c>
      <c r="F1418" s="73" t="s">
        <v>2990</v>
      </c>
      <c r="G1418" s="63" t="s">
        <v>2805</v>
      </c>
      <c r="H1418" s="64">
        <v>46102</v>
      </c>
      <c r="I1418" s="65" t="s">
        <v>210</v>
      </c>
      <c r="J1418" s="65">
        <v>2026</v>
      </c>
      <c r="K1418" s="63" t="s">
        <v>75</v>
      </c>
      <c r="L1418" s="61"/>
      <c r="M1418" s="61" t="s">
        <v>54</v>
      </c>
      <c r="N1418" s="61" t="s">
        <v>31</v>
      </c>
      <c r="O1418" s="61" t="s">
        <v>32</v>
      </c>
      <c r="P1418" s="28"/>
      <c r="Q1418" s="61"/>
      <c r="R1418" s="28"/>
      <c r="S1418" s="96" t="s">
        <v>3196</v>
      </c>
      <c r="T1418" s="61"/>
      <c r="U1418" s="28"/>
      <c r="V1418" s="61"/>
      <c r="W1418" s="104" t="s">
        <v>33</v>
      </c>
      <c r="X1418" s="104" t="s">
        <v>33</v>
      </c>
      <c r="Y1418" s="98">
        <v>46276</v>
      </c>
      <c r="Z1418" s="18" t="s">
        <v>3194</v>
      </c>
      <c r="AA1418" s="60" t="s">
        <v>34</v>
      </c>
      <c r="AB1418" s="9">
        <f t="shared" ca="1" si="110"/>
        <v>209</v>
      </c>
      <c r="AC1418" s="9" t="str">
        <f t="shared" ca="1" si="111"/>
        <v>Above 6 Months</v>
      </c>
      <c r="AD1418" s="9">
        <f t="shared" ca="1" si="112"/>
        <v>35</v>
      </c>
      <c r="AE1418" s="9" t="str">
        <f t="shared" ca="1" si="113"/>
        <v>Below 45 Days</v>
      </c>
      <c r="AF1418" s="61"/>
      <c r="AG1418" s="61" t="s">
        <v>5358</v>
      </c>
      <c r="AH1418" s="97" t="str">
        <f t="shared" si="114"/>
        <v/>
      </c>
    </row>
    <row r="1419" spans="1:34" ht="25.5" customHeight="1" x14ac:dyDescent="0.25">
      <c r="A1419" s="96">
        <v>1418</v>
      </c>
      <c r="B1419" s="61" t="e">
        <v>#N/A</v>
      </c>
      <c r="C1419" s="97" t="e">
        <v>#N/A</v>
      </c>
      <c r="D1419" s="61"/>
      <c r="E1419" s="62" t="s">
        <v>125</v>
      </c>
      <c r="F1419" s="73" t="s">
        <v>2954</v>
      </c>
      <c r="G1419" s="63" t="s">
        <v>1381</v>
      </c>
      <c r="H1419" s="64">
        <v>46102</v>
      </c>
      <c r="I1419" s="65" t="s">
        <v>210</v>
      </c>
      <c r="J1419" s="65">
        <v>2026</v>
      </c>
      <c r="K1419" s="63" t="s">
        <v>80</v>
      </c>
      <c r="L1419" s="61"/>
      <c r="M1419" s="61" t="s">
        <v>154</v>
      </c>
      <c r="N1419" s="61" t="s">
        <v>31</v>
      </c>
      <c r="O1419" s="61" t="s">
        <v>32</v>
      </c>
      <c r="P1419" s="28"/>
      <c r="Q1419" s="61"/>
      <c r="R1419" s="28"/>
      <c r="S1419" s="96" t="s">
        <v>3196</v>
      </c>
      <c r="T1419" s="61"/>
      <c r="U1419" s="28"/>
      <c r="V1419" s="61"/>
      <c r="W1419" s="104" t="s">
        <v>33</v>
      </c>
      <c r="X1419" s="104" t="s">
        <v>33</v>
      </c>
      <c r="Y1419" s="98">
        <v>46191</v>
      </c>
      <c r="Z1419" s="18" t="s">
        <v>3195</v>
      </c>
      <c r="AA1419" s="60" t="s">
        <v>34</v>
      </c>
      <c r="AB1419" s="9">
        <f t="shared" ca="1" si="110"/>
        <v>209</v>
      </c>
      <c r="AC1419" s="9" t="str">
        <f t="shared" ca="1" si="111"/>
        <v>Above 6 Months</v>
      </c>
      <c r="AD1419" s="9">
        <f t="shared" ca="1" si="112"/>
        <v>120</v>
      </c>
      <c r="AE1419" s="9" t="str">
        <f t="shared" ca="1" si="113"/>
        <v>Above 3 Months</v>
      </c>
      <c r="AF1419" s="61"/>
      <c r="AG1419" s="61" t="s">
        <v>5359</v>
      </c>
      <c r="AH1419" s="97" t="str">
        <f t="shared" si="114"/>
        <v/>
      </c>
    </row>
    <row r="1420" spans="1:34" ht="25.5" customHeight="1" x14ac:dyDescent="0.25">
      <c r="A1420" s="96">
        <v>1419</v>
      </c>
      <c r="B1420" s="61" t="s">
        <v>2660</v>
      </c>
      <c r="C1420" s="97" t="s">
        <v>46</v>
      </c>
      <c r="D1420" s="61"/>
      <c r="E1420" s="62" t="s">
        <v>64</v>
      </c>
      <c r="F1420" s="73" t="s">
        <v>2986</v>
      </c>
      <c r="G1420" s="63" t="s">
        <v>3174</v>
      </c>
      <c r="H1420" s="64">
        <v>46102</v>
      </c>
      <c r="I1420" s="65" t="s">
        <v>210</v>
      </c>
      <c r="J1420" s="65">
        <v>2026</v>
      </c>
      <c r="K1420" s="63" t="s">
        <v>39</v>
      </c>
      <c r="L1420" s="61"/>
      <c r="M1420" s="61" t="s">
        <v>39</v>
      </c>
      <c r="N1420" s="61" t="s">
        <v>31</v>
      </c>
      <c r="O1420" s="61" t="s">
        <v>32</v>
      </c>
      <c r="P1420" s="28">
        <v>46135</v>
      </c>
      <c r="Q1420" s="61"/>
      <c r="R1420" s="28"/>
      <c r="S1420" s="96" t="s">
        <v>7126</v>
      </c>
      <c r="T1420" s="61"/>
      <c r="U1420" s="28"/>
      <c r="V1420" s="61"/>
      <c r="W1420" s="104" t="s">
        <v>33</v>
      </c>
      <c r="X1420" s="104" t="s">
        <v>2923</v>
      </c>
      <c r="Y1420" s="98"/>
      <c r="Z1420" s="18" t="s">
        <v>3175</v>
      </c>
      <c r="AA1420" s="60" t="s">
        <v>34</v>
      </c>
      <c r="AB1420" s="9" t="str">
        <f t="shared" ca="1" si="110"/>
        <v/>
      </c>
      <c r="AC1420" s="9" t="str">
        <f t="shared" si="111"/>
        <v/>
      </c>
      <c r="AD1420" s="9" t="str">
        <f t="shared" ca="1" si="112"/>
        <v/>
      </c>
      <c r="AE1420" s="9" t="str">
        <f t="shared" ca="1" si="113"/>
        <v/>
      </c>
      <c r="AF1420" s="61"/>
      <c r="AG1420" s="61" t="s">
        <v>5360</v>
      </c>
      <c r="AH1420" s="97" t="str">
        <f t="shared" si="114"/>
        <v/>
      </c>
    </row>
    <row r="1421" spans="1:34" ht="25.5" customHeight="1" x14ac:dyDescent="0.25">
      <c r="A1421" s="96">
        <v>1420</v>
      </c>
      <c r="B1421" s="61" t="s">
        <v>2808</v>
      </c>
      <c r="C1421" s="97" t="s">
        <v>2661</v>
      </c>
      <c r="D1421" s="61"/>
      <c r="E1421" s="62" t="s">
        <v>95</v>
      </c>
      <c r="F1421" s="73" t="s">
        <v>2893</v>
      </c>
      <c r="G1421" s="63" t="s">
        <v>2253</v>
      </c>
      <c r="H1421" s="64">
        <v>46102</v>
      </c>
      <c r="I1421" s="65" t="s">
        <v>210</v>
      </c>
      <c r="J1421" s="65">
        <v>2026</v>
      </c>
      <c r="K1421" s="63" t="s">
        <v>39</v>
      </c>
      <c r="L1421" s="61"/>
      <c r="M1421" s="61" t="s">
        <v>39</v>
      </c>
      <c r="N1421" s="61" t="s">
        <v>31</v>
      </c>
      <c r="O1421" s="61" t="s">
        <v>32</v>
      </c>
      <c r="P1421" s="28"/>
      <c r="Q1421" s="61"/>
      <c r="R1421" s="28"/>
      <c r="S1421" s="96" t="s">
        <v>3196</v>
      </c>
      <c r="T1421" s="61"/>
      <c r="U1421" s="28"/>
      <c r="V1421" s="61"/>
      <c r="W1421" s="104" t="s">
        <v>141</v>
      </c>
      <c r="X1421" s="104" t="s">
        <v>33</v>
      </c>
      <c r="Y1421" s="98">
        <v>46281</v>
      </c>
      <c r="Z1421" s="18" t="s">
        <v>3171</v>
      </c>
      <c r="AA1421" s="60" t="s">
        <v>34</v>
      </c>
      <c r="AB1421" s="9">
        <f t="shared" ca="1" si="110"/>
        <v>209</v>
      </c>
      <c r="AC1421" s="9" t="str">
        <f t="shared" ca="1" si="111"/>
        <v>Above 6 Months</v>
      </c>
      <c r="AD1421" s="9">
        <f t="shared" ca="1" si="112"/>
        <v>30</v>
      </c>
      <c r="AE1421" s="9" t="str">
        <f t="shared" ca="1" si="113"/>
        <v>Below 45 Days</v>
      </c>
      <c r="AF1421" s="61"/>
      <c r="AG1421" s="61" t="s">
        <v>5361</v>
      </c>
      <c r="AH1421" s="97" t="str">
        <f t="shared" si="114"/>
        <v/>
      </c>
    </row>
    <row r="1422" spans="1:34" ht="25.5" customHeight="1" x14ac:dyDescent="0.25">
      <c r="A1422" s="96">
        <v>1421</v>
      </c>
      <c r="B1422" s="61" t="s">
        <v>2660</v>
      </c>
      <c r="C1422" s="97" t="s">
        <v>183</v>
      </c>
      <c r="D1422" s="61"/>
      <c r="E1422" s="62" t="s">
        <v>61</v>
      </c>
      <c r="F1422" s="73" t="s">
        <v>2954</v>
      </c>
      <c r="G1422" s="63" t="s">
        <v>3191</v>
      </c>
      <c r="H1422" s="64">
        <v>46102</v>
      </c>
      <c r="I1422" s="65" t="s">
        <v>210</v>
      </c>
      <c r="J1422" s="65">
        <v>2026</v>
      </c>
      <c r="K1422" s="63" t="s">
        <v>29</v>
      </c>
      <c r="L1422" s="61"/>
      <c r="M1422" s="61" t="s">
        <v>30</v>
      </c>
      <c r="N1422" s="61" t="s">
        <v>31</v>
      </c>
      <c r="O1422" s="61" t="s">
        <v>32</v>
      </c>
      <c r="P1422" s="28">
        <v>46170</v>
      </c>
      <c r="Q1422" s="61"/>
      <c r="R1422" s="28"/>
      <c r="S1422" s="96" t="s">
        <v>3196</v>
      </c>
      <c r="T1422" s="61"/>
      <c r="U1422" s="28"/>
      <c r="V1422" s="61"/>
      <c r="W1422" s="104" t="s">
        <v>33</v>
      </c>
      <c r="X1422" s="104" t="s">
        <v>33</v>
      </c>
      <c r="Y1422" s="98">
        <v>46170</v>
      </c>
      <c r="Z1422" s="18" t="s">
        <v>3192</v>
      </c>
      <c r="AA1422" s="60" t="s">
        <v>34</v>
      </c>
      <c r="AB1422" s="9">
        <f t="shared" ca="1" si="110"/>
        <v>209</v>
      </c>
      <c r="AC1422" s="9" t="str">
        <f t="shared" ca="1" si="111"/>
        <v>Above 6 Months</v>
      </c>
      <c r="AD1422" s="9">
        <f t="shared" ca="1" si="112"/>
        <v>141</v>
      </c>
      <c r="AE1422" s="9" t="str">
        <f t="shared" ca="1" si="113"/>
        <v>Above 3 Months</v>
      </c>
      <c r="AF1422" s="61"/>
      <c r="AG1422" s="61" t="s">
        <v>5362</v>
      </c>
      <c r="AH1422" s="97" t="str">
        <f t="shared" si="114"/>
        <v/>
      </c>
    </row>
    <row r="1423" spans="1:34" ht="25.5" customHeight="1" x14ac:dyDescent="0.25">
      <c r="A1423" s="96">
        <v>1422</v>
      </c>
      <c r="B1423" s="61" t="s">
        <v>2810</v>
      </c>
      <c r="C1423" s="97" t="s">
        <v>62</v>
      </c>
      <c r="D1423" s="61"/>
      <c r="E1423" s="62" t="s">
        <v>63</v>
      </c>
      <c r="F1423" s="73" t="s">
        <v>2947</v>
      </c>
      <c r="G1423" s="63" t="s">
        <v>1474</v>
      </c>
      <c r="H1423" s="64">
        <v>46103</v>
      </c>
      <c r="I1423" s="65" t="s">
        <v>210</v>
      </c>
      <c r="J1423" s="65">
        <v>2026</v>
      </c>
      <c r="K1423" s="63" t="s">
        <v>103</v>
      </c>
      <c r="L1423" s="61"/>
      <c r="M1423" s="61" t="s">
        <v>49</v>
      </c>
      <c r="N1423" s="61" t="s">
        <v>31</v>
      </c>
      <c r="O1423" s="61" t="s">
        <v>32</v>
      </c>
      <c r="P1423" s="28">
        <v>46133</v>
      </c>
      <c r="Q1423" s="61"/>
      <c r="R1423" s="28"/>
      <c r="S1423" s="96" t="s">
        <v>7126</v>
      </c>
      <c r="T1423" s="61"/>
      <c r="U1423" s="28"/>
      <c r="V1423" s="61"/>
      <c r="W1423" s="104" t="s">
        <v>33</v>
      </c>
      <c r="X1423" s="104" t="s">
        <v>2923</v>
      </c>
      <c r="Y1423" s="98"/>
      <c r="Z1423" s="18" t="s">
        <v>3188</v>
      </c>
      <c r="AA1423" s="60" t="s">
        <v>34</v>
      </c>
      <c r="AB1423" s="9" t="str">
        <f t="shared" ca="1" si="110"/>
        <v/>
      </c>
      <c r="AC1423" s="9" t="str">
        <f t="shared" si="111"/>
        <v/>
      </c>
      <c r="AD1423" s="9" t="str">
        <f t="shared" ca="1" si="112"/>
        <v/>
      </c>
      <c r="AE1423" s="9" t="str">
        <f t="shared" ca="1" si="113"/>
        <v/>
      </c>
      <c r="AF1423" s="61"/>
      <c r="AG1423" s="61" t="s">
        <v>5363</v>
      </c>
      <c r="AH1423" s="97" t="str">
        <f t="shared" si="114"/>
        <v/>
      </c>
    </row>
    <row r="1424" spans="1:34" ht="25.5" customHeight="1" x14ac:dyDescent="0.25">
      <c r="A1424" s="96">
        <v>1423</v>
      </c>
      <c r="B1424" s="61" t="s">
        <v>2660</v>
      </c>
      <c r="C1424" s="97" t="s">
        <v>37</v>
      </c>
      <c r="D1424" s="61"/>
      <c r="E1424" s="62" t="s">
        <v>38</v>
      </c>
      <c r="F1424" s="73" t="s">
        <v>3050</v>
      </c>
      <c r="G1424" s="63" t="s">
        <v>1634</v>
      </c>
      <c r="H1424" s="64">
        <v>46103</v>
      </c>
      <c r="I1424" s="65" t="s">
        <v>210</v>
      </c>
      <c r="J1424" s="65">
        <v>2026</v>
      </c>
      <c r="K1424" s="63" t="s">
        <v>94</v>
      </c>
      <c r="L1424" s="61"/>
      <c r="M1424" s="61" t="s">
        <v>94</v>
      </c>
      <c r="N1424" s="61" t="s">
        <v>31</v>
      </c>
      <c r="O1424" s="61" t="s">
        <v>32</v>
      </c>
      <c r="P1424" s="28"/>
      <c r="Q1424" s="61"/>
      <c r="R1424" s="28"/>
      <c r="S1424" s="96" t="s">
        <v>3196</v>
      </c>
      <c r="T1424" s="61"/>
      <c r="U1424" s="28"/>
      <c r="V1424" s="61"/>
      <c r="W1424" s="104" t="s">
        <v>112</v>
      </c>
      <c r="X1424" s="104" t="s">
        <v>112</v>
      </c>
      <c r="Y1424" s="98"/>
      <c r="Z1424" s="18" t="s">
        <v>3182</v>
      </c>
      <c r="AA1424" s="60" t="s">
        <v>34</v>
      </c>
      <c r="AB1424" s="9">
        <f t="shared" ca="1" si="110"/>
        <v>208</v>
      </c>
      <c r="AC1424" s="9" t="str">
        <f t="shared" ca="1" si="111"/>
        <v>Above 6 Months</v>
      </c>
      <c r="AD1424" s="9" t="str">
        <f t="shared" ca="1" si="112"/>
        <v/>
      </c>
      <c r="AE1424" s="9" t="str">
        <f t="shared" ca="1" si="113"/>
        <v/>
      </c>
      <c r="AF1424" s="61"/>
      <c r="AG1424" s="61" t="s">
        <v>5364</v>
      </c>
      <c r="AH1424" s="97" t="str">
        <f t="shared" ca="1" si="114"/>
        <v>Above 6 Months</v>
      </c>
    </row>
    <row r="1425" spans="1:34" ht="25.5" customHeight="1" x14ac:dyDescent="0.25">
      <c r="A1425" s="96">
        <v>1424</v>
      </c>
      <c r="B1425" s="61" t="s">
        <v>2660</v>
      </c>
      <c r="C1425" s="97" t="s">
        <v>37</v>
      </c>
      <c r="D1425" s="61"/>
      <c r="E1425" s="62" t="s">
        <v>90</v>
      </c>
      <c r="F1425" s="73" t="s">
        <v>3075</v>
      </c>
      <c r="G1425" s="63" t="s">
        <v>1315</v>
      </c>
      <c r="H1425" s="64">
        <v>46103</v>
      </c>
      <c r="I1425" s="65" t="s">
        <v>210</v>
      </c>
      <c r="J1425" s="65">
        <v>2026</v>
      </c>
      <c r="K1425" s="63" t="s">
        <v>70</v>
      </c>
      <c r="L1425" s="61"/>
      <c r="M1425" s="61" t="s">
        <v>70</v>
      </c>
      <c r="N1425" s="61" t="s">
        <v>70</v>
      </c>
      <c r="O1425" s="61" t="s">
        <v>32</v>
      </c>
      <c r="P1425" s="28"/>
      <c r="Q1425" s="61"/>
      <c r="R1425" s="28"/>
      <c r="S1425" s="96" t="s">
        <v>7125</v>
      </c>
      <c r="T1425" s="61"/>
      <c r="U1425" s="28"/>
      <c r="V1425" s="61"/>
      <c r="W1425" s="104" t="s">
        <v>142</v>
      </c>
      <c r="X1425" s="104" t="s">
        <v>2923</v>
      </c>
      <c r="Y1425" s="98"/>
      <c r="Z1425" s="18" t="s">
        <v>3193</v>
      </c>
      <c r="AA1425" s="60" t="s">
        <v>34</v>
      </c>
      <c r="AB1425" s="9" t="str">
        <f t="shared" ca="1" si="110"/>
        <v/>
      </c>
      <c r="AC1425" s="9" t="str">
        <f t="shared" si="111"/>
        <v/>
      </c>
      <c r="AD1425" s="9" t="str">
        <f t="shared" ca="1" si="112"/>
        <v/>
      </c>
      <c r="AE1425" s="9" t="str">
        <f t="shared" ca="1" si="113"/>
        <v/>
      </c>
      <c r="AF1425" s="61"/>
      <c r="AG1425" s="61" t="s">
        <v>5365</v>
      </c>
      <c r="AH1425" s="97" t="str">
        <f t="shared" si="114"/>
        <v/>
      </c>
    </row>
    <row r="1426" spans="1:34" ht="25.5" customHeight="1" x14ac:dyDescent="0.25">
      <c r="A1426" s="96">
        <v>1425</v>
      </c>
      <c r="B1426" s="61" t="s">
        <v>2660</v>
      </c>
      <c r="C1426" s="97" t="s">
        <v>183</v>
      </c>
      <c r="D1426" s="61" t="s">
        <v>4472</v>
      </c>
      <c r="E1426" s="62" t="s">
        <v>74</v>
      </c>
      <c r="F1426" s="73" t="s">
        <v>3007</v>
      </c>
      <c r="G1426" s="63" t="s">
        <v>3172</v>
      </c>
      <c r="H1426" s="64">
        <v>46103</v>
      </c>
      <c r="I1426" s="65" t="s">
        <v>210</v>
      </c>
      <c r="J1426" s="65">
        <v>2026</v>
      </c>
      <c r="K1426" s="63" t="s">
        <v>111</v>
      </c>
      <c r="L1426" s="61" t="s">
        <v>39</v>
      </c>
      <c r="M1426" s="61" t="s">
        <v>111</v>
      </c>
      <c r="N1426" s="61" t="s">
        <v>31</v>
      </c>
      <c r="O1426" s="61" t="s">
        <v>45</v>
      </c>
      <c r="P1426" s="28"/>
      <c r="Q1426" s="61"/>
      <c r="R1426" s="28"/>
      <c r="S1426" s="96" t="s">
        <v>3196</v>
      </c>
      <c r="T1426" s="61"/>
      <c r="U1426" s="28"/>
      <c r="V1426" s="61"/>
      <c r="W1426" s="104" t="s">
        <v>33</v>
      </c>
      <c r="X1426" s="104" t="s">
        <v>33</v>
      </c>
      <c r="Y1426" s="98">
        <v>46183</v>
      </c>
      <c r="Z1426" s="18" t="s">
        <v>3173</v>
      </c>
      <c r="AA1426" s="60" t="s">
        <v>34</v>
      </c>
      <c r="AB1426" s="9">
        <f t="shared" ca="1" si="110"/>
        <v>208</v>
      </c>
      <c r="AC1426" s="9" t="str">
        <f t="shared" ca="1" si="111"/>
        <v>Above 6 Months</v>
      </c>
      <c r="AD1426" s="9">
        <f t="shared" ca="1" si="112"/>
        <v>128</v>
      </c>
      <c r="AE1426" s="9" t="str">
        <f t="shared" ca="1" si="113"/>
        <v>Above 3 Months</v>
      </c>
      <c r="AF1426" s="61"/>
      <c r="AG1426" s="61" t="s">
        <v>5366</v>
      </c>
      <c r="AH1426" s="97" t="str">
        <f t="shared" si="114"/>
        <v/>
      </c>
    </row>
    <row r="1427" spans="1:34" ht="25.5" customHeight="1" x14ac:dyDescent="0.25">
      <c r="A1427" s="96">
        <v>1426</v>
      </c>
      <c r="B1427" s="61" t="s">
        <v>2660</v>
      </c>
      <c r="C1427" s="97" t="s">
        <v>183</v>
      </c>
      <c r="D1427" s="61"/>
      <c r="E1427" s="62" t="s">
        <v>74</v>
      </c>
      <c r="F1427" s="73" t="s">
        <v>3016</v>
      </c>
      <c r="G1427" s="63" t="s">
        <v>3180</v>
      </c>
      <c r="H1427" s="64">
        <v>46103</v>
      </c>
      <c r="I1427" s="65" t="s">
        <v>210</v>
      </c>
      <c r="J1427" s="65">
        <v>2026</v>
      </c>
      <c r="K1427" s="63" t="s">
        <v>115</v>
      </c>
      <c r="L1427" s="61"/>
      <c r="M1427" s="61" t="s">
        <v>154</v>
      </c>
      <c r="N1427" s="61" t="s">
        <v>31</v>
      </c>
      <c r="O1427" s="61" t="s">
        <v>32</v>
      </c>
      <c r="P1427" s="28"/>
      <c r="Q1427" s="61"/>
      <c r="R1427" s="28"/>
      <c r="S1427" s="96" t="s">
        <v>3196</v>
      </c>
      <c r="T1427" s="61"/>
      <c r="U1427" s="28"/>
      <c r="V1427" s="61"/>
      <c r="W1427" s="104" t="s">
        <v>33</v>
      </c>
      <c r="X1427" s="104" t="s">
        <v>33</v>
      </c>
      <c r="Y1427" s="98">
        <v>46183</v>
      </c>
      <c r="Z1427" s="18" t="s">
        <v>3181</v>
      </c>
      <c r="AA1427" s="60" t="s">
        <v>34</v>
      </c>
      <c r="AB1427" s="9">
        <f t="shared" ca="1" si="110"/>
        <v>208</v>
      </c>
      <c r="AC1427" s="9" t="str">
        <f t="shared" ca="1" si="111"/>
        <v>Above 6 Months</v>
      </c>
      <c r="AD1427" s="9">
        <f t="shared" ca="1" si="112"/>
        <v>128</v>
      </c>
      <c r="AE1427" s="9" t="str">
        <f t="shared" ca="1" si="113"/>
        <v>Above 3 Months</v>
      </c>
      <c r="AF1427" s="61"/>
      <c r="AG1427" s="61" t="s">
        <v>5367</v>
      </c>
      <c r="AH1427" s="97" t="str">
        <f t="shared" si="114"/>
        <v/>
      </c>
    </row>
    <row r="1428" spans="1:34" ht="25.5" customHeight="1" x14ac:dyDescent="0.25">
      <c r="A1428" s="96">
        <v>1427</v>
      </c>
      <c r="B1428" s="61" t="s">
        <v>2660</v>
      </c>
      <c r="C1428" s="97" t="s">
        <v>183</v>
      </c>
      <c r="D1428" s="61"/>
      <c r="E1428" s="62" t="s">
        <v>74</v>
      </c>
      <c r="F1428" s="73" t="s">
        <v>3006</v>
      </c>
      <c r="G1428" s="63" t="s">
        <v>1315</v>
      </c>
      <c r="H1428" s="64">
        <v>46103</v>
      </c>
      <c r="I1428" s="65" t="s">
        <v>210</v>
      </c>
      <c r="J1428" s="65">
        <v>2026</v>
      </c>
      <c r="K1428" s="63" t="s">
        <v>70</v>
      </c>
      <c r="L1428" s="61"/>
      <c r="M1428" s="61" t="s">
        <v>70</v>
      </c>
      <c r="N1428" s="61" t="s">
        <v>70</v>
      </c>
      <c r="O1428" s="61" t="s">
        <v>32</v>
      </c>
      <c r="P1428" s="28"/>
      <c r="Q1428" s="61"/>
      <c r="R1428" s="28"/>
      <c r="S1428" s="96" t="s">
        <v>7125</v>
      </c>
      <c r="T1428" s="61"/>
      <c r="U1428" s="28"/>
      <c r="V1428" s="61"/>
      <c r="W1428" s="104" t="s">
        <v>173</v>
      </c>
      <c r="X1428" s="104" t="s">
        <v>2923</v>
      </c>
      <c r="Y1428" s="98"/>
      <c r="Z1428" s="18" t="s">
        <v>3184</v>
      </c>
      <c r="AA1428" s="60" t="s">
        <v>34</v>
      </c>
      <c r="AB1428" s="9" t="str">
        <f t="shared" ca="1" si="110"/>
        <v/>
      </c>
      <c r="AC1428" s="9" t="str">
        <f t="shared" si="111"/>
        <v/>
      </c>
      <c r="AD1428" s="9" t="str">
        <f t="shared" ca="1" si="112"/>
        <v/>
      </c>
      <c r="AE1428" s="9" t="str">
        <f t="shared" ca="1" si="113"/>
        <v/>
      </c>
      <c r="AF1428" s="61"/>
      <c r="AG1428" s="61" t="s">
        <v>5368</v>
      </c>
      <c r="AH1428" s="97" t="str">
        <f t="shared" si="114"/>
        <v/>
      </c>
    </row>
    <row r="1429" spans="1:34" ht="25.5" customHeight="1" x14ac:dyDescent="0.25">
      <c r="A1429" s="96">
        <v>1428</v>
      </c>
      <c r="B1429" s="61" t="s">
        <v>2660</v>
      </c>
      <c r="C1429" s="97" t="s">
        <v>37</v>
      </c>
      <c r="D1429" s="61" t="s">
        <v>4472</v>
      </c>
      <c r="E1429" s="62" t="s">
        <v>104</v>
      </c>
      <c r="F1429" s="73" t="s">
        <v>2955</v>
      </c>
      <c r="G1429" s="63" t="s">
        <v>3221</v>
      </c>
      <c r="H1429" s="64">
        <v>46104</v>
      </c>
      <c r="I1429" s="65" t="s">
        <v>210</v>
      </c>
      <c r="J1429" s="65">
        <v>2026</v>
      </c>
      <c r="K1429" s="63" t="s">
        <v>111</v>
      </c>
      <c r="L1429" s="61" t="s">
        <v>1521</v>
      </c>
      <c r="M1429" s="61" t="s">
        <v>111</v>
      </c>
      <c r="N1429" s="61" t="s">
        <v>31</v>
      </c>
      <c r="O1429" s="61" t="s">
        <v>45</v>
      </c>
      <c r="P1429" s="28">
        <v>46164</v>
      </c>
      <c r="Q1429" s="61"/>
      <c r="R1429" s="28"/>
      <c r="S1429" s="96" t="s">
        <v>3196</v>
      </c>
      <c r="T1429" s="61"/>
      <c r="U1429" s="28"/>
      <c r="V1429" s="61"/>
      <c r="W1429" s="104" t="s">
        <v>33</v>
      </c>
      <c r="X1429" s="104" t="s">
        <v>33</v>
      </c>
      <c r="Y1429" s="98">
        <v>46164</v>
      </c>
      <c r="Z1429" s="18" t="s">
        <v>3222</v>
      </c>
      <c r="AA1429" s="60" t="s">
        <v>34</v>
      </c>
      <c r="AB1429" s="9">
        <f t="shared" ca="1" si="110"/>
        <v>207</v>
      </c>
      <c r="AC1429" s="9" t="str">
        <f t="shared" ca="1" si="111"/>
        <v>Above 6 Months</v>
      </c>
      <c r="AD1429" s="9">
        <f t="shared" ca="1" si="112"/>
        <v>147</v>
      </c>
      <c r="AE1429" s="9" t="str">
        <f t="shared" ca="1" si="113"/>
        <v>Above 3 Months</v>
      </c>
      <c r="AF1429" s="61"/>
      <c r="AG1429" s="61" t="s">
        <v>5369</v>
      </c>
      <c r="AH1429" s="97" t="str">
        <f t="shared" si="114"/>
        <v/>
      </c>
    </row>
    <row r="1430" spans="1:34" ht="25.5" customHeight="1" x14ac:dyDescent="0.25">
      <c r="A1430" s="96">
        <v>1429</v>
      </c>
      <c r="B1430" s="61" t="s">
        <v>2808</v>
      </c>
      <c r="C1430" s="97" t="s">
        <v>57</v>
      </c>
      <c r="D1430" s="61"/>
      <c r="E1430" s="62" t="s">
        <v>105</v>
      </c>
      <c r="F1430" s="73" t="s">
        <v>2981</v>
      </c>
      <c r="G1430" s="63" t="s">
        <v>3207</v>
      </c>
      <c r="H1430" s="64">
        <v>46104</v>
      </c>
      <c r="I1430" s="65" t="s">
        <v>210</v>
      </c>
      <c r="J1430" s="65">
        <v>2026</v>
      </c>
      <c r="K1430" s="63" t="s">
        <v>29</v>
      </c>
      <c r="L1430" s="61"/>
      <c r="M1430" s="61" t="s">
        <v>30</v>
      </c>
      <c r="N1430" s="61" t="s">
        <v>31</v>
      </c>
      <c r="O1430" s="61" t="s">
        <v>32</v>
      </c>
      <c r="P1430" s="28"/>
      <c r="Q1430" s="61"/>
      <c r="R1430" s="28"/>
      <c r="S1430" s="96" t="s">
        <v>3196</v>
      </c>
      <c r="T1430" s="61"/>
      <c r="U1430" s="28"/>
      <c r="V1430" s="61"/>
      <c r="W1430" s="104" t="s">
        <v>33</v>
      </c>
      <c r="X1430" s="104" t="s">
        <v>33</v>
      </c>
      <c r="Y1430" s="98">
        <v>46174</v>
      </c>
      <c r="Z1430" s="18" t="s">
        <v>3208</v>
      </c>
      <c r="AA1430" s="60" t="s">
        <v>34</v>
      </c>
      <c r="AB1430" s="9">
        <f t="shared" ca="1" si="110"/>
        <v>207</v>
      </c>
      <c r="AC1430" s="9" t="str">
        <f t="shared" ca="1" si="111"/>
        <v>Above 6 Months</v>
      </c>
      <c r="AD1430" s="9">
        <f t="shared" ca="1" si="112"/>
        <v>137</v>
      </c>
      <c r="AE1430" s="9" t="str">
        <f t="shared" ca="1" si="113"/>
        <v>Above 3 Months</v>
      </c>
      <c r="AF1430" s="61"/>
      <c r="AG1430" s="61" t="s">
        <v>5370</v>
      </c>
      <c r="AH1430" s="97" t="str">
        <f t="shared" si="114"/>
        <v/>
      </c>
    </row>
    <row r="1431" spans="1:34" ht="25.5" customHeight="1" x14ac:dyDescent="0.25">
      <c r="A1431" s="96">
        <v>1430</v>
      </c>
      <c r="B1431" s="61" t="s">
        <v>2808</v>
      </c>
      <c r="C1431" s="97" t="s">
        <v>57</v>
      </c>
      <c r="D1431" s="61"/>
      <c r="E1431" s="62" t="s">
        <v>105</v>
      </c>
      <c r="F1431" s="73" t="s">
        <v>2990</v>
      </c>
      <c r="G1431" s="63" t="s">
        <v>385</v>
      </c>
      <c r="H1431" s="64">
        <v>46104</v>
      </c>
      <c r="I1431" s="65" t="s">
        <v>210</v>
      </c>
      <c r="J1431" s="65">
        <v>2026</v>
      </c>
      <c r="K1431" s="63" t="s">
        <v>94</v>
      </c>
      <c r="L1431" s="61"/>
      <c r="M1431" s="61" t="s">
        <v>94</v>
      </c>
      <c r="N1431" s="61" t="s">
        <v>31</v>
      </c>
      <c r="O1431" s="61" t="s">
        <v>32</v>
      </c>
      <c r="P1431" s="28"/>
      <c r="Q1431" s="61"/>
      <c r="R1431" s="28"/>
      <c r="S1431" s="96" t="s">
        <v>3196</v>
      </c>
      <c r="T1431" s="61"/>
      <c r="U1431" s="28"/>
      <c r="V1431" s="61"/>
      <c r="W1431" s="104" t="s">
        <v>112</v>
      </c>
      <c r="X1431" s="104" t="s">
        <v>112</v>
      </c>
      <c r="Y1431" s="98"/>
      <c r="Z1431" s="18" t="s">
        <v>3220</v>
      </c>
      <c r="AA1431" s="60" t="s">
        <v>34</v>
      </c>
      <c r="AB1431" s="9">
        <f t="shared" ca="1" si="110"/>
        <v>207</v>
      </c>
      <c r="AC1431" s="9" t="str">
        <f t="shared" ca="1" si="111"/>
        <v>Above 6 Months</v>
      </c>
      <c r="AD1431" s="9" t="str">
        <f t="shared" ca="1" si="112"/>
        <v/>
      </c>
      <c r="AE1431" s="9" t="str">
        <f t="shared" ca="1" si="113"/>
        <v/>
      </c>
      <c r="AF1431" s="61"/>
      <c r="AG1431" s="61" t="s">
        <v>5371</v>
      </c>
      <c r="AH1431" s="97" t="str">
        <f t="shared" ca="1" si="114"/>
        <v>Above 6 Months</v>
      </c>
    </row>
    <row r="1432" spans="1:34" ht="25.5" customHeight="1" x14ac:dyDescent="0.25">
      <c r="A1432" s="96">
        <v>1431</v>
      </c>
      <c r="B1432" s="61" t="s">
        <v>2660</v>
      </c>
      <c r="C1432" s="97" t="s">
        <v>183</v>
      </c>
      <c r="D1432" s="61"/>
      <c r="E1432" s="62" t="s">
        <v>74</v>
      </c>
      <c r="F1432" s="73" t="s">
        <v>3017</v>
      </c>
      <c r="G1432" s="63" t="s">
        <v>1535</v>
      </c>
      <c r="H1432" s="64">
        <v>46104</v>
      </c>
      <c r="I1432" s="65" t="s">
        <v>210</v>
      </c>
      <c r="J1432" s="65">
        <v>2026</v>
      </c>
      <c r="K1432" s="63" t="s">
        <v>75</v>
      </c>
      <c r="L1432" s="61"/>
      <c r="M1432" s="61" t="s">
        <v>54</v>
      </c>
      <c r="N1432" s="61" t="s">
        <v>31</v>
      </c>
      <c r="O1432" s="61" t="s">
        <v>32</v>
      </c>
      <c r="P1432" s="28">
        <v>46136</v>
      </c>
      <c r="Q1432" s="61"/>
      <c r="R1432" s="28"/>
      <c r="S1432" s="96" t="s">
        <v>3196</v>
      </c>
      <c r="T1432" s="61"/>
      <c r="U1432" s="28"/>
      <c r="V1432" s="61"/>
      <c r="W1432" s="104" t="s">
        <v>33</v>
      </c>
      <c r="X1432" s="104" t="s">
        <v>33</v>
      </c>
      <c r="Y1432" s="98">
        <v>46136</v>
      </c>
      <c r="Z1432" s="18" t="s">
        <v>3224</v>
      </c>
      <c r="AA1432" s="60" t="s">
        <v>34</v>
      </c>
      <c r="AB1432" s="9">
        <f t="shared" ca="1" si="110"/>
        <v>207</v>
      </c>
      <c r="AC1432" s="9" t="str">
        <f t="shared" ca="1" si="111"/>
        <v>Above 6 Months</v>
      </c>
      <c r="AD1432" s="9">
        <f t="shared" ca="1" si="112"/>
        <v>175</v>
      </c>
      <c r="AE1432" s="9" t="str">
        <f t="shared" ca="1" si="113"/>
        <v>Above 3 Months</v>
      </c>
      <c r="AF1432" s="61"/>
      <c r="AG1432" s="61" t="s">
        <v>5372</v>
      </c>
      <c r="AH1432" s="97" t="str">
        <f t="shared" si="114"/>
        <v/>
      </c>
    </row>
    <row r="1433" spans="1:34" ht="25.5" customHeight="1" x14ac:dyDescent="0.25">
      <c r="A1433" s="96">
        <v>1432</v>
      </c>
      <c r="B1433" s="61" t="s">
        <v>2810</v>
      </c>
      <c r="C1433" s="97" t="s">
        <v>62</v>
      </c>
      <c r="D1433" s="61"/>
      <c r="E1433" s="62" t="s">
        <v>63</v>
      </c>
      <c r="F1433" s="73" t="s">
        <v>2954</v>
      </c>
      <c r="G1433" s="63" t="s">
        <v>1315</v>
      </c>
      <c r="H1433" s="64">
        <v>46105</v>
      </c>
      <c r="I1433" s="65" t="s">
        <v>210</v>
      </c>
      <c r="J1433" s="65">
        <v>2026</v>
      </c>
      <c r="K1433" s="63" t="s">
        <v>70</v>
      </c>
      <c r="L1433" s="61"/>
      <c r="M1433" s="61" t="s">
        <v>70</v>
      </c>
      <c r="N1433" s="61" t="s">
        <v>70</v>
      </c>
      <c r="O1433" s="61" t="s">
        <v>32</v>
      </c>
      <c r="P1433" s="28"/>
      <c r="Q1433" s="61"/>
      <c r="R1433" s="28"/>
      <c r="S1433" s="96" t="s">
        <v>7125</v>
      </c>
      <c r="T1433" s="61"/>
      <c r="U1433" s="28"/>
      <c r="V1433" s="61"/>
      <c r="W1433" s="104" t="s">
        <v>168</v>
      </c>
      <c r="X1433" s="104" t="s">
        <v>2923</v>
      </c>
      <c r="Y1433" s="98"/>
      <c r="Z1433" s="18" t="s">
        <v>3201</v>
      </c>
      <c r="AA1433" s="60" t="s">
        <v>34</v>
      </c>
      <c r="AB1433" s="9" t="str">
        <f t="shared" ca="1" si="110"/>
        <v/>
      </c>
      <c r="AC1433" s="9" t="str">
        <f t="shared" si="111"/>
        <v/>
      </c>
      <c r="AD1433" s="9" t="str">
        <f t="shared" ca="1" si="112"/>
        <v/>
      </c>
      <c r="AE1433" s="9" t="str">
        <f t="shared" ca="1" si="113"/>
        <v/>
      </c>
      <c r="AF1433" s="61"/>
      <c r="AG1433" s="61" t="s">
        <v>5373</v>
      </c>
      <c r="AH1433" s="97" t="str">
        <f t="shared" si="114"/>
        <v/>
      </c>
    </row>
    <row r="1434" spans="1:34" ht="25.5" customHeight="1" x14ac:dyDescent="0.25">
      <c r="A1434" s="96">
        <v>1433</v>
      </c>
      <c r="B1434" s="61" t="s">
        <v>2660</v>
      </c>
      <c r="C1434" s="97" t="s">
        <v>37</v>
      </c>
      <c r="D1434" s="61"/>
      <c r="E1434" s="62" t="s">
        <v>90</v>
      </c>
      <c r="F1434" s="73" t="s">
        <v>3103</v>
      </c>
      <c r="G1434" s="63" t="s">
        <v>3209</v>
      </c>
      <c r="H1434" s="64">
        <v>46105</v>
      </c>
      <c r="I1434" s="65" t="s">
        <v>210</v>
      </c>
      <c r="J1434" s="65">
        <v>2026</v>
      </c>
      <c r="K1434" s="63" t="s">
        <v>29</v>
      </c>
      <c r="L1434" s="61"/>
      <c r="M1434" s="61" t="s">
        <v>30</v>
      </c>
      <c r="N1434" s="61" t="s">
        <v>31</v>
      </c>
      <c r="O1434" s="61" t="s">
        <v>32</v>
      </c>
      <c r="P1434" s="28"/>
      <c r="Q1434" s="61"/>
      <c r="R1434" s="28"/>
      <c r="S1434" s="96" t="s">
        <v>3196</v>
      </c>
      <c r="T1434" s="61"/>
      <c r="U1434" s="28"/>
      <c r="V1434" s="61"/>
      <c r="W1434" s="104" t="s">
        <v>50</v>
      </c>
      <c r="X1434" s="104" t="s">
        <v>50</v>
      </c>
      <c r="Y1434" s="98"/>
      <c r="Z1434" s="18" t="s">
        <v>3210</v>
      </c>
      <c r="AA1434" s="60" t="s">
        <v>34</v>
      </c>
      <c r="AB1434" s="9">
        <f t="shared" ca="1" si="110"/>
        <v>206</v>
      </c>
      <c r="AC1434" s="9" t="str">
        <f t="shared" ca="1" si="111"/>
        <v>Above 6 Months</v>
      </c>
      <c r="AD1434" s="9" t="str">
        <f t="shared" ca="1" si="112"/>
        <v/>
      </c>
      <c r="AE1434" s="9" t="str">
        <f t="shared" ca="1" si="113"/>
        <v/>
      </c>
      <c r="AF1434" s="61"/>
      <c r="AG1434" s="61" t="s">
        <v>5374</v>
      </c>
      <c r="AH1434" s="97" t="str">
        <f t="shared" ca="1" si="114"/>
        <v>Above 6 Months</v>
      </c>
    </row>
    <row r="1435" spans="1:34" ht="25.5" customHeight="1" x14ac:dyDescent="0.25">
      <c r="A1435" s="96">
        <v>1434</v>
      </c>
      <c r="B1435" s="61" t="s">
        <v>2808</v>
      </c>
      <c r="C1435" s="97" t="s">
        <v>2661</v>
      </c>
      <c r="D1435" s="61"/>
      <c r="E1435" s="62" t="s">
        <v>89</v>
      </c>
      <c r="F1435" s="73" t="s">
        <v>3062</v>
      </c>
      <c r="G1435" s="63" t="s">
        <v>1332</v>
      </c>
      <c r="H1435" s="64">
        <v>46105</v>
      </c>
      <c r="I1435" s="65" t="s">
        <v>210</v>
      </c>
      <c r="J1435" s="65">
        <v>2026</v>
      </c>
      <c r="K1435" s="63" t="s">
        <v>71</v>
      </c>
      <c r="L1435" s="61"/>
      <c r="M1435" s="61" t="s">
        <v>72</v>
      </c>
      <c r="N1435" s="61" t="s">
        <v>31</v>
      </c>
      <c r="O1435" s="61" t="s">
        <v>32</v>
      </c>
      <c r="P1435" s="28"/>
      <c r="Q1435" s="61"/>
      <c r="R1435" s="28"/>
      <c r="S1435" s="96" t="s">
        <v>3196</v>
      </c>
      <c r="T1435" s="61"/>
      <c r="U1435" s="28"/>
      <c r="V1435" s="61"/>
      <c r="W1435" s="104" t="s">
        <v>141</v>
      </c>
      <c r="X1435" s="104" t="s">
        <v>141</v>
      </c>
      <c r="Y1435" s="98"/>
      <c r="Z1435" s="18" t="s">
        <v>3213</v>
      </c>
      <c r="AA1435" s="60" t="s">
        <v>34</v>
      </c>
      <c r="AB1435" s="9">
        <f t="shared" ca="1" si="110"/>
        <v>206</v>
      </c>
      <c r="AC1435" s="9" t="str">
        <f t="shared" ca="1" si="111"/>
        <v>Above 6 Months</v>
      </c>
      <c r="AD1435" s="9" t="str">
        <f t="shared" ca="1" si="112"/>
        <v/>
      </c>
      <c r="AE1435" s="9" t="str">
        <f t="shared" ca="1" si="113"/>
        <v/>
      </c>
      <c r="AF1435" s="61"/>
      <c r="AG1435" s="61" t="s">
        <v>5375</v>
      </c>
      <c r="AH1435" s="97" t="str">
        <f t="shared" ca="1" si="114"/>
        <v>Above 6 Months</v>
      </c>
    </row>
    <row r="1436" spans="1:34" ht="25.5" customHeight="1" x14ac:dyDescent="0.25">
      <c r="A1436" s="96">
        <v>1435</v>
      </c>
      <c r="B1436" s="61" t="s">
        <v>2810</v>
      </c>
      <c r="C1436" s="97" t="s">
        <v>62</v>
      </c>
      <c r="D1436" s="61"/>
      <c r="E1436" s="62" t="s">
        <v>118</v>
      </c>
      <c r="F1436" s="73" t="s">
        <v>2906</v>
      </c>
      <c r="G1436" s="63" t="s">
        <v>1027</v>
      </c>
      <c r="H1436" s="64">
        <v>46107</v>
      </c>
      <c r="I1436" s="65" t="s">
        <v>210</v>
      </c>
      <c r="J1436" s="65">
        <v>2026</v>
      </c>
      <c r="K1436" s="63" t="s">
        <v>48</v>
      </c>
      <c r="L1436" s="61"/>
      <c r="M1436" s="61" t="s">
        <v>49</v>
      </c>
      <c r="N1436" s="61" t="s">
        <v>31</v>
      </c>
      <c r="O1436" s="61" t="s">
        <v>32</v>
      </c>
      <c r="P1436" s="28"/>
      <c r="Q1436" s="61"/>
      <c r="R1436" s="28"/>
      <c r="S1436" s="96" t="s">
        <v>3196</v>
      </c>
      <c r="T1436" s="61"/>
      <c r="U1436" s="28"/>
      <c r="V1436" s="61"/>
      <c r="W1436" s="104" t="s">
        <v>112</v>
      </c>
      <c r="X1436" s="104" t="s">
        <v>112</v>
      </c>
      <c r="Y1436" s="98"/>
      <c r="Z1436" s="18" t="s">
        <v>3225</v>
      </c>
      <c r="AA1436" s="60" t="s">
        <v>34</v>
      </c>
      <c r="AB1436" s="9">
        <f t="shared" ca="1" si="110"/>
        <v>204</v>
      </c>
      <c r="AC1436" s="9" t="str">
        <f t="shared" ca="1" si="111"/>
        <v>Above 6 Months</v>
      </c>
      <c r="AD1436" s="9" t="str">
        <f t="shared" ca="1" si="112"/>
        <v/>
      </c>
      <c r="AE1436" s="9" t="str">
        <f t="shared" ca="1" si="113"/>
        <v/>
      </c>
      <c r="AF1436" s="61"/>
      <c r="AG1436" s="61" t="s">
        <v>5376</v>
      </c>
      <c r="AH1436" s="97" t="str">
        <f t="shared" ca="1" si="114"/>
        <v>Above 6 Months</v>
      </c>
    </row>
    <row r="1437" spans="1:34" ht="25.5" customHeight="1" x14ac:dyDescent="0.25">
      <c r="A1437" s="96">
        <v>1436</v>
      </c>
      <c r="B1437" s="61" t="s">
        <v>2808</v>
      </c>
      <c r="C1437" s="97" t="s">
        <v>57</v>
      </c>
      <c r="D1437" s="61"/>
      <c r="E1437" s="62" t="s">
        <v>105</v>
      </c>
      <c r="F1437" s="73" t="s">
        <v>3003</v>
      </c>
      <c r="G1437" s="63" t="s">
        <v>227</v>
      </c>
      <c r="H1437" s="64">
        <v>46107</v>
      </c>
      <c r="I1437" s="65" t="s">
        <v>210</v>
      </c>
      <c r="J1437" s="65">
        <v>2026</v>
      </c>
      <c r="K1437" s="63" t="s">
        <v>59</v>
      </c>
      <c r="L1437" s="61" t="s">
        <v>228</v>
      </c>
      <c r="M1437" s="61" t="s">
        <v>59</v>
      </c>
      <c r="N1437" s="61" t="s">
        <v>60</v>
      </c>
      <c r="O1437" s="61" t="s">
        <v>32</v>
      </c>
      <c r="P1437" s="28"/>
      <c r="Q1437" s="61"/>
      <c r="R1437" s="28"/>
      <c r="S1437" s="96" t="s">
        <v>3196</v>
      </c>
      <c r="T1437" s="61"/>
      <c r="U1437" s="28"/>
      <c r="V1437" s="61"/>
      <c r="W1437" s="104" t="s">
        <v>112</v>
      </c>
      <c r="X1437" s="104" t="s">
        <v>112</v>
      </c>
      <c r="Y1437" s="98"/>
      <c r="Z1437" s="18" t="s">
        <v>3211</v>
      </c>
      <c r="AA1437" s="60" t="s">
        <v>34</v>
      </c>
      <c r="AB1437" s="9">
        <f t="shared" ca="1" si="110"/>
        <v>204</v>
      </c>
      <c r="AC1437" s="9" t="str">
        <f t="shared" ca="1" si="111"/>
        <v>Above 6 Months</v>
      </c>
      <c r="AD1437" s="9" t="str">
        <f t="shared" ca="1" si="112"/>
        <v/>
      </c>
      <c r="AE1437" s="9" t="str">
        <f t="shared" ca="1" si="113"/>
        <v/>
      </c>
      <c r="AF1437" s="61"/>
      <c r="AG1437" s="61" t="s">
        <v>5377</v>
      </c>
      <c r="AH1437" s="97" t="str">
        <f t="shared" ca="1" si="114"/>
        <v>Above 6 Months</v>
      </c>
    </row>
    <row r="1438" spans="1:34" ht="25.5" customHeight="1" x14ac:dyDescent="0.25">
      <c r="A1438" s="96">
        <v>1437</v>
      </c>
      <c r="B1438" s="61" t="s">
        <v>2808</v>
      </c>
      <c r="C1438" s="97" t="s">
        <v>41</v>
      </c>
      <c r="D1438" s="61"/>
      <c r="E1438" s="62" t="s">
        <v>42</v>
      </c>
      <c r="F1438" s="73" t="s">
        <v>3106</v>
      </c>
      <c r="G1438" s="63" t="s">
        <v>845</v>
      </c>
      <c r="H1438" s="64">
        <v>46108</v>
      </c>
      <c r="I1438" s="65" t="s">
        <v>210</v>
      </c>
      <c r="J1438" s="65">
        <v>2026</v>
      </c>
      <c r="K1438" s="63" t="s">
        <v>116</v>
      </c>
      <c r="L1438" s="61"/>
      <c r="M1438" s="61" t="s">
        <v>116</v>
      </c>
      <c r="N1438" s="61" t="s">
        <v>116</v>
      </c>
      <c r="O1438" s="61" t="s">
        <v>32</v>
      </c>
      <c r="P1438" s="28"/>
      <c r="Q1438" s="61"/>
      <c r="R1438" s="28"/>
      <c r="S1438" s="96" t="s">
        <v>3196</v>
      </c>
      <c r="T1438" s="61"/>
      <c r="U1438" s="28"/>
      <c r="V1438" s="61"/>
      <c r="W1438" s="104" t="s">
        <v>50</v>
      </c>
      <c r="X1438" s="104" t="s">
        <v>50</v>
      </c>
      <c r="Y1438" s="98"/>
      <c r="Z1438" s="18" t="s">
        <v>3204</v>
      </c>
      <c r="AA1438" s="60" t="s">
        <v>34</v>
      </c>
      <c r="AB1438" s="9">
        <f t="shared" ca="1" si="110"/>
        <v>203</v>
      </c>
      <c r="AC1438" s="9" t="str">
        <f t="shared" ca="1" si="111"/>
        <v>Above 6 Months</v>
      </c>
      <c r="AD1438" s="9" t="str">
        <f t="shared" ca="1" si="112"/>
        <v/>
      </c>
      <c r="AE1438" s="9" t="str">
        <f t="shared" ca="1" si="113"/>
        <v/>
      </c>
      <c r="AF1438" s="61"/>
      <c r="AG1438" s="61" t="s">
        <v>5378</v>
      </c>
      <c r="AH1438" s="97" t="str">
        <f t="shared" ca="1" si="114"/>
        <v>Above 6 Months</v>
      </c>
    </row>
    <row r="1439" spans="1:34" ht="25.5" customHeight="1" x14ac:dyDescent="0.25">
      <c r="A1439" s="96">
        <v>1438</v>
      </c>
      <c r="B1439" s="61" t="s">
        <v>2660</v>
      </c>
      <c r="C1439" s="97" t="s">
        <v>46</v>
      </c>
      <c r="D1439" s="61"/>
      <c r="E1439" s="62" t="s">
        <v>47</v>
      </c>
      <c r="F1439" s="73" t="s">
        <v>3041</v>
      </c>
      <c r="G1439" s="63" t="s">
        <v>845</v>
      </c>
      <c r="H1439" s="64">
        <v>46109</v>
      </c>
      <c r="I1439" s="65" t="s">
        <v>210</v>
      </c>
      <c r="J1439" s="65">
        <v>2026</v>
      </c>
      <c r="K1439" s="63" t="s">
        <v>116</v>
      </c>
      <c r="L1439" s="61"/>
      <c r="M1439" s="61" t="s">
        <v>116</v>
      </c>
      <c r="N1439" s="61" t="s">
        <v>116</v>
      </c>
      <c r="O1439" s="61" t="s">
        <v>32</v>
      </c>
      <c r="P1439" s="28">
        <v>46163</v>
      </c>
      <c r="Q1439" s="61"/>
      <c r="R1439" s="28"/>
      <c r="S1439" s="96" t="s">
        <v>3196</v>
      </c>
      <c r="T1439" s="61"/>
      <c r="U1439" s="28"/>
      <c r="V1439" s="61"/>
      <c r="W1439" s="104" t="s">
        <v>2664</v>
      </c>
      <c r="X1439" s="104" t="s">
        <v>2664</v>
      </c>
      <c r="Y1439" s="98">
        <v>46163</v>
      </c>
      <c r="Z1439" s="18" t="s">
        <v>3197</v>
      </c>
      <c r="AA1439" s="60" t="s">
        <v>34</v>
      </c>
      <c r="AB1439" s="9">
        <f t="shared" ca="1" si="110"/>
        <v>202</v>
      </c>
      <c r="AC1439" s="9" t="str">
        <f t="shared" ca="1" si="111"/>
        <v>Above 6 Months</v>
      </c>
      <c r="AD1439" s="9">
        <f t="shared" ca="1" si="112"/>
        <v>148</v>
      </c>
      <c r="AE1439" s="9" t="str">
        <f t="shared" ca="1" si="113"/>
        <v>Above 3 Months</v>
      </c>
      <c r="AF1439" s="61"/>
      <c r="AG1439" s="61" t="s">
        <v>5379</v>
      </c>
      <c r="AH1439" s="97" t="str">
        <f t="shared" ca="1" si="114"/>
        <v>Above 6 Months</v>
      </c>
    </row>
    <row r="1440" spans="1:34" ht="25.5" customHeight="1" x14ac:dyDescent="0.25">
      <c r="A1440" s="96">
        <v>1439</v>
      </c>
      <c r="B1440" s="61" t="s">
        <v>2810</v>
      </c>
      <c r="C1440" s="97" t="s">
        <v>62</v>
      </c>
      <c r="D1440" s="61"/>
      <c r="E1440" s="62" t="s">
        <v>63</v>
      </c>
      <c r="F1440" s="73" t="s">
        <v>2953</v>
      </c>
      <c r="G1440" s="63" t="s">
        <v>1685</v>
      </c>
      <c r="H1440" s="64">
        <v>46109</v>
      </c>
      <c r="I1440" s="65" t="s">
        <v>210</v>
      </c>
      <c r="J1440" s="65">
        <v>2026</v>
      </c>
      <c r="K1440" s="63" t="s">
        <v>108</v>
      </c>
      <c r="L1440" s="61"/>
      <c r="M1440" s="61" t="s">
        <v>54</v>
      </c>
      <c r="N1440" s="61" t="s">
        <v>31</v>
      </c>
      <c r="O1440" s="61" t="s">
        <v>45</v>
      </c>
      <c r="P1440" s="28"/>
      <c r="Q1440" s="61"/>
      <c r="R1440" s="28"/>
      <c r="S1440" s="96" t="s">
        <v>3196</v>
      </c>
      <c r="T1440" s="61"/>
      <c r="U1440" s="28"/>
      <c r="V1440" s="61"/>
      <c r="W1440" s="104" t="s">
        <v>141</v>
      </c>
      <c r="X1440" s="104" t="s">
        <v>141</v>
      </c>
      <c r="Y1440" s="98"/>
      <c r="Z1440" s="18" t="s">
        <v>3219</v>
      </c>
      <c r="AA1440" s="60" t="s">
        <v>34</v>
      </c>
      <c r="AB1440" s="9">
        <f t="shared" ca="1" si="110"/>
        <v>202</v>
      </c>
      <c r="AC1440" s="9" t="str">
        <f t="shared" ca="1" si="111"/>
        <v>Above 6 Months</v>
      </c>
      <c r="AD1440" s="9" t="str">
        <f t="shared" ca="1" si="112"/>
        <v/>
      </c>
      <c r="AE1440" s="9" t="str">
        <f t="shared" ca="1" si="113"/>
        <v/>
      </c>
      <c r="AF1440" s="61"/>
      <c r="AG1440" s="61" t="s">
        <v>5380</v>
      </c>
      <c r="AH1440" s="97" t="str">
        <f t="shared" ca="1" si="114"/>
        <v>Above 6 Months</v>
      </c>
    </row>
    <row r="1441" spans="1:34" ht="25.5" customHeight="1" x14ac:dyDescent="0.25">
      <c r="A1441" s="96">
        <v>1440</v>
      </c>
      <c r="B1441" s="61" t="s">
        <v>2810</v>
      </c>
      <c r="C1441" s="97" t="s">
        <v>186</v>
      </c>
      <c r="D1441" s="61"/>
      <c r="E1441" s="62" t="s">
        <v>65</v>
      </c>
      <c r="F1441" s="73" t="s">
        <v>3016</v>
      </c>
      <c r="G1441" s="63" t="s">
        <v>845</v>
      </c>
      <c r="H1441" s="64">
        <v>46109</v>
      </c>
      <c r="I1441" s="65" t="s">
        <v>210</v>
      </c>
      <c r="J1441" s="65">
        <v>2026</v>
      </c>
      <c r="K1441" s="63" t="s">
        <v>116</v>
      </c>
      <c r="L1441" s="61"/>
      <c r="M1441" s="61" t="s">
        <v>116</v>
      </c>
      <c r="N1441" s="61" t="s">
        <v>116</v>
      </c>
      <c r="O1441" s="61" t="s">
        <v>32</v>
      </c>
      <c r="P1441" s="28"/>
      <c r="Q1441" s="61"/>
      <c r="R1441" s="28"/>
      <c r="S1441" s="96" t="s">
        <v>3196</v>
      </c>
      <c r="T1441" s="61"/>
      <c r="U1441" s="28"/>
      <c r="V1441" s="61"/>
      <c r="W1441" s="104" t="s">
        <v>50</v>
      </c>
      <c r="X1441" s="104" t="s">
        <v>50</v>
      </c>
      <c r="Y1441" s="98"/>
      <c r="Z1441" s="18" t="s">
        <v>3214</v>
      </c>
      <c r="AA1441" s="60" t="s">
        <v>34</v>
      </c>
      <c r="AB1441" s="9">
        <f t="shared" ca="1" si="110"/>
        <v>202</v>
      </c>
      <c r="AC1441" s="9" t="str">
        <f t="shared" ca="1" si="111"/>
        <v>Above 6 Months</v>
      </c>
      <c r="AD1441" s="9" t="str">
        <f t="shared" ca="1" si="112"/>
        <v/>
      </c>
      <c r="AE1441" s="9" t="str">
        <f t="shared" ca="1" si="113"/>
        <v/>
      </c>
      <c r="AF1441" s="61"/>
      <c r="AG1441" s="61" t="s">
        <v>5381</v>
      </c>
      <c r="AH1441" s="97" t="str">
        <f t="shared" ca="1" si="114"/>
        <v>Above 6 Months</v>
      </c>
    </row>
    <row r="1442" spans="1:34" ht="25.5" customHeight="1" x14ac:dyDescent="0.25">
      <c r="A1442" s="96">
        <v>1441</v>
      </c>
      <c r="B1442" s="61" t="s">
        <v>2808</v>
      </c>
      <c r="C1442" s="97" t="s">
        <v>185</v>
      </c>
      <c r="D1442" s="61"/>
      <c r="E1442" s="62" t="s">
        <v>73</v>
      </c>
      <c r="F1442" s="73" t="s">
        <v>3006</v>
      </c>
      <c r="G1442" s="63" t="s">
        <v>1315</v>
      </c>
      <c r="H1442" s="64">
        <v>46109</v>
      </c>
      <c r="I1442" s="65" t="s">
        <v>210</v>
      </c>
      <c r="J1442" s="65">
        <v>2026</v>
      </c>
      <c r="K1442" s="63" t="s">
        <v>70</v>
      </c>
      <c r="L1442" s="61"/>
      <c r="M1442" s="61" t="s">
        <v>70</v>
      </c>
      <c r="N1442" s="61" t="s">
        <v>70</v>
      </c>
      <c r="O1442" s="61" t="s">
        <v>32</v>
      </c>
      <c r="P1442" s="28"/>
      <c r="Q1442" s="61"/>
      <c r="R1442" s="28"/>
      <c r="S1442" s="96" t="s">
        <v>7125</v>
      </c>
      <c r="T1442" s="61"/>
      <c r="U1442" s="28"/>
      <c r="V1442" s="61"/>
      <c r="W1442" s="104" t="s">
        <v>142</v>
      </c>
      <c r="X1442" s="104" t="s">
        <v>2923</v>
      </c>
      <c r="Y1442" s="98"/>
      <c r="Z1442" s="18" t="s">
        <v>3203</v>
      </c>
      <c r="AA1442" s="60" t="s">
        <v>34</v>
      </c>
      <c r="AB1442" s="9" t="str">
        <f t="shared" ca="1" si="110"/>
        <v/>
      </c>
      <c r="AC1442" s="9" t="str">
        <f t="shared" si="111"/>
        <v/>
      </c>
      <c r="AD1442" s="9" t="str">
        <f t="shared" ca="1" si="112"/>
        <v/>
      </c>
      <c r="AE1442" s="9" t="str">
        <f t="shared" ca="1" si="113"/>
        <v/>
      </c>
      <c r="AF1442" s="61"/>
      <c r="AG1442" s="61" t="s">
        <v>5382</v>
      </c>
      <c r="AH1442" s="97" t="str">
        <f t="shared" si="114"/>
        <v/>
      </c>
    </row>
    <row r="1443" spans="1:34" ht="25.5" customHeight="1" x14ac:dyDescent="0.25">
      <c r="A1443" s="96">
        <v>1442</v>
      </c>
      <c r="B1443" s="61" t="s">
        <v>2810</v>
      </c>
      <c r="C1443" s="97" t="s">
        <v>97</v>
      </c>
      <c r="D1443" s="61"/>
      <c r="E1443" s="62" t="s">
        <v>114</v>
      </c>
      <c r="F1443" s="73" t="s">
        <v>3022</v>
      </c>
      <c r="G1443" s="63" t="s">
        <v>1418</v>
      </c>
      <c r="H1443" s="64">
        <v>46109</v>
      </c>
      <c r="I1443" s="65" t="s">
        <v>210</v>
      </c>
      <c r="J1443" s="65">
        <v>2026</v>
      </c>
      <c r="K1443" s="63" t="s">
        <v>127</v>
      </c>
      <c r="L1443" s="61"/>
      <c r="M1443" s="61" t="s">
        <v>82</v>
      </c>
      <c r="N1443" s="61" t="s">
        <v>82</v>
      </c>
      <c r="O1443" s="61" t="s">
        <v>32</v>
      </c>
      <c r="P1443" s="28">
        <v>46120</v>
      </c>
      <c r="Q1443" s="61"/>
      <c r="R1443" s="28"/>
      <c r="S1443" s="96" t="s">
        <v>3196</v>
      </c>
      <c r="T1443" s="61"/>
      <c r="U1443" s="28"/>
      <c r="V1443" s="61"/>
      <c r="W1443" s="104" t="s">
        <v>33</v>
      </c>
      <c r="X1443" s="104" t="s">
        <v>33</v>
      </c>
      <c r="Y1443" s="98">
        <v>46120</v>
      </c>
      <c r="Z1443" s="18" t="s">
        <v>3202</v>
      </c>
      <c r="AA1443" s="60" t="s">
        <v>34</v>
      </c>
      <c r="AB1443" s="9">
        <f t="shared" ca="1" si="110"/>
        <v>202</v>
      </c>
      <c r="AC1443" s="9" t="str">
        <f t="shared" ca="1" si="111"/>
        <v>Above 6 Months</v>
      </c>
      <c r="AD1443" s="9">
        <f t="shared" ca="1" si="112"/>
        <v>191</v>
      </c>
      <c r="AE1443" s="9" t="str">
        <f t="shared" ca="1" si="113"/>
        <v>Above 6 Months</v>
      </c>
      <c r="AF1443" s="61"/>
      <c r="AG1443" s="61" t="s">
        <v>5383</v>
      </c>
      <c r="AH1443" s="97" t="str">
        <f t="shared" si="114"/>
        <v/>
      </c>
    </row>
    <row r="1444" spans="1:34" ht="25.5" customHeight="1" x14ac:dyDescent="0.25">
      <c r="A1444" s="96">
        <v>1443</v>
      </c>
      <c r="B1444" s="61" t="s">
        <v>2808</v>
      </c>
      <c r="C1444" s="97" t="s">
        <v>41</v>
      </c>
      <c r="D1444" s="61"/>
      <c r="E1444" s="62" t="s">
        <v>42</v>
      </c>
      <c r="F1444" s="73" t="s">
        <v>3119</v>
      </c>
      <c r="G1444" s="63" t="s">
        <v>1157</v>
      </c>
      <c r="H1444" s="64">
        <v>46109</v>
      </c>
      <c r="I1444" s="65" t="s">
        <v>210</v>
      </c>
      <c r="J1444" s="65">
        <v>2026</v>
      </c>
      <c r="K1444" s="63" t="s">
        <v>2386</v>
      </c>
      <c r="L1444" s="61"/>
      <c r="M1444" s="61" t="s">
        <v>82</v>
      </c>
      <c r="N1444" s="61" t="s">
        <v>82</v>
      </c>
      <c r="O1444" s="61" t="s">
        <v>32</v>
      </c>
      <c r="P1444" s="28">
        <v>46121</v>
      </c>
      <c r="Q1444" s="61"/>
      <c r="R1444" s="28"/>
      <c r="S1444" s="96" t="s">
        <v>3196</v>
      </c>
      <c r="T1444" s="61"/>
      <c r="U1444" s="28"/>
      <c r="V1444" s="61"/>
      <c r="W1444" s="104" t="s">
        <v>33</v>
      </c>
      <c r="X1444" s="104" t="s">
        <v>33</v>
      </c>
      <c r="Y1444" s="98">
        <v>46121</v>
      </c>
      <c r="Z1444" s="18" t="s">
        <v>3199</v>
      </c>
      <c r="AA1444" s="60" t="s">
        <v>34</v>
      </c>
      <c r="AB1444" s="9">
        <f t="shared" ca="1" si="110"/>
        <v>202</v>
      </c>
      <c r="AC1444" s="9" t="str">
        <f t="shared" ca="1" si="111"/>
        <v>Above 6 Months</v>
      </c>
      <c r="AD1444" s="9">
        <f t="shared" ca="1" si="112"/>
        <v>190</v>
      </c>
      <c r="AE1444" s="9" t="str">
        <f t="shared" ca="1" si="113"/>
        <v>Above 6 Months</v>
      </c>
      <c r="AF1444" s="61"/>
      <c r="AG1444" s="61" t="s">
        <v>5384</v>
      </c>
      <c r="AH1444" s="97" t="str">
        <f t="shared" si="114"/>
        <v/>
      </c>
    </row>
    <row r="1445" spans="1:34" ht="25.5" customHeight="1" x14ac:dyDescent="0.25">
      <c r="A1445" s="96">
        <v>1444</v>
      </c>
      <c r="B1445" s="61" t="s">
        <v>2808</v>
      </c>
      <c r="C1445" s="97" t="s">
        <v>41</v>
      </c>
      <c r="D1445" s="61"/>
      <c r="E1445" s="62" t="s">
        <v>42</v>
      </c>
      <c r="F1445" s="73" t="s">
        <v>3134</v>
      </c>
      <c r="G1445" s="63" t="s">
        <v>1157</v>
      </c>
      <c r="H1445" s="64">
        <v>46109</v>
      </c>
      <c r="I1445" s="65" t="s">
        <v>210</v>
      </c>
      <c r="J1445" s="65">
        <v>2026</v>
      </c>
      <c r="K1445" s="63" t="s">
        <v>2386</v>
      </c>
      <c r="L1445" s="61"/>
      <c r="M1445" s="61" t="s">
        <v>82</v>
      </c>
      <c r="N1445" s="61" t="s">
        <v>82</v>
      </c>
      <c r="O1445" s="61" t="s">
        <v>32</v>
      </c>
      <c r="P1445" s="28">
        <v>46121</v>
      </c>
      <c r="Q1445" s="61"/>
      <c r="R1445" s="28"/>
      <c r="S1445" s="96" t="s">
        <v>3196</v>
      </c>
      <c r="T1445" s="61"/>
      <c r="U1445" s="28"/>
      <c r="V1445" s="61"/>
      <c r="W1445" s="104" t="s">
        <v>33</v>
      </c>
      <c r="X1445" s="104" t="s">
        <v>33</v>
      </c>
      <c r="Y1445" s="98">
        <v>46121</v>
      </c>
      <c r="Z1445" s="18" t="s">
        <v>3223</v>
      </c>
      <c r="AA1445" s="60" t="s">
        <v>34</v>
      </c>
      <c r="AB1445" s="9">
        <f t="shared" ca="1" si="110"/>
        <v>202</v>
      </c>
      <c r="AC1445" s="9" t="str">
        <f t="shared" ca="1" si="111"/>
        <v>Above 6 Months</v>
      </c>
      <c r="AD1445" s="9">
        <f t="shared" ca="1" si="112"/>
        <v>190</v>
      </c>
      <c r="AE1445" s="9" t="str">
        <f t="shared" ca="1" si="113"/>
        <v>Above 6 Months</v>
      </c>
      <c r="AF1445" s="61"/>
      <c r="AG1445" s="61" t="s">
        <v>5385</v>
      </c>
      <c r="AH1445" s="97" t="str">
        <f t="shared" si="114"/>
        <v/>
      </c>
    </row>
    <row r="1446" spans="1:34" ht="25.5" customHeight="1" x14ac:dyDescent="0.25">
      <c r="A1446" s="96">
        <v>1445</v>
      </c>
      <c r="B1446" s="61" t="s">
        <v>2660</v>
      </c>
      <c r="C1446" s="97" t="s">
        <v>183</v>
      </c>
      <c r="D1446" s="61"/>
      <c r="E1446" s="62" t="s">
        <v>61</v>
      </c>
      <c r="F1446" s="73" t="s">
        <v>2955</v>
      </c>
      <c r="G1446" s="63" t="s">
        <v>1027</v>
      </c>
      <c r="H1446" s="64">
        <v>46109</v>
      </c>
      <c r="I1446" s="65" t="s">
        <v>210</v>
      </c>
      <c r="J1446" s="65">
        <v>2026</v>
      </c>
      <c r="K1446" s="63" t="s">
        <v>48</v>
      </c>
      <c r="L1446" s="61"/>
      <c r="M1446" s="61" t="s">
        <v>49</v>
      </c>
      <c r="N1446" s="61" t="s">
        <v>31</v>
      </c>
      <c r="O1446" s="61" t="s">
        <v>32</v>
      </c>
      <c r="P1446" s="28"/>
      <c r="Q1446" s="61"/>
      <c r="R1446" s="28"/>
      <c r="S1446" s="96" t="s">
        <v>3196</v>
      </c>
      <c r="T1446" s="61"/>
      <c r="U1446" s="28"/>
      <c r="V1446" s="61"/>
      <c r="W1446" s="104" t="s">
        <v>112</v>
      </c>
      <c r="X1446" s="104" t="s">
        <v>112</v>
      </c>
      <c r="Y1446" s="98"/>
      <c r="Z1446" s="18" t="s">
        <v>3216</v>
      </c>
      <c r="AA1446" s="60" t="s">
        <v>34</v>
      </c>
      <c r="AB1446" s="9">
        <f t="shared" ca="1" si="110"/>
        <v>202</v>
      </c>
      <c r="AC1446" s="9" t="str">
        <f t="shared" ca="1" si="111"/>
        <v>Above 6 Months</v>
      </c>
      <c r="AD1446" s="9" t="str">
        <f t="shared" ca="1" si="112"/>
        <v/>
      </c>
      <c r="AE1446" s="9" t="str">
        <f t="shared" ca="1" si="113"/>
        <v/>
      </c>
      <c r="AF1446" s="61"/>
      <c r="AG1446" s="61" t="s">
        <v>5386</v>
      </c>
      <c r="AH1446" s="97" t="str">
        <f t="shared" ca="1" si="114"/>
        <v>Above 6 Months</v>
      </c>
    </row>
    <row r="1447" spans="1:34" ht="25.5" customHeight="1" x14ac:dyDescent="0.25">
      <c r="A1447" s="96">
        <v>1446</v>
      </c>
      <c r="B1447" s="61" t="s">
        <v>2660</v>
      </c>
      <c r="C1447" s="97" t="s">
        <v>46</v>
      </c>
      <c r="D1447" s="61"/>
      <c r="E1447" s="62" t="s">
        <v>47</v>
      </c>
      <c r="F1447" s="73" t="s">
        <v>3042</v>
      </c>
      <c r="G1447" s="63" t="s">
        <v>1315</v>
      </c>
      <c r="H1447" s="64">
        <v>46110</v>
      </c>
      <c r="I1447" s="65" t="s">
        <v>210</v>
      </c>
      <c r="J1447" s="65">
        <v>2026</v>
      </c>
      <c r="K1447" s="63" t="s">
        <v>70</v>
      </c>
      <c r="L1447" s="61"/>
      <c r="M1447" s="61" t="s">
        <v>70</v>
      </c>
      <c r="N1447" s="61" t="s">
        <v>70</v>
      </c>
      <c r="O1447" s="61" t="s">
        <v>32</v>
      </c>
      <c r="P1447" s="28"/>
      <c r="Q1447" s="61"/>
      <c r="R1447" s="28"/>
      <c r="S1447" s="96" t="s">
        <v>3196</v>
      </c>
      <c r="T1447" s="61"/>
      <c r="U1447" s="28"/>
      <c r="V1447" s="61"/>
      <c r="W1447" s="104" t="s">
        <v>172</v>
      </c>
      <c r="X1447" s="104" t="s">
        <v>172</v>
      </c>
      <c r="Y1447" s="98">
        <v>46142</v>
      </c>
      <c r="Z1447" s="18" t="s">
        <v>3228</v>
      </c>
      <c r="AA1447" s="60" t="s">
        <v>34</v>
      </c>
      <c r="AB1447" s="9">
        <f t="shared" ca="1" si="110"/>
        <v>201</v>
      </c>
      <c r="AC1447" s="9" t="str">
        <f t="shared" ca="1" si="111"/>
        <v>Above 6 Months</v>
      </c>
      <c r="AD1447" s="9">
        <f t="shared" ca="1" si="112"/>
        <v>169</v>
      </c>
      <c r="AE1447" s="9" t="str">
        <f t="shared" ca="1" si="113"/>
        <v>Above 3 Months</v>
      </c>
      <c r="AF1447" s="61"/>
      <c r="AG1447" s="61" t="s">
        <v>5387</v>
      </c>
      <c r="AH1447" s="97" t="str">
        <f t="shared" ca="1" si="114"/>
        <v>Above 6 Months</v>
      </c>
    </row>
    <row r="1448" spans="1:34" ht="25.5" customHeight="1" x14ac:dyDescent="0.25">
      <c r="A1448" s="96">
        <v>1447</v>
      </c>
      <c r="B1448" s="61" t="s">
        <v>2808</v>
      </c>
      <c r="C1448" s="97" t="s">
        <v>41</v>
      </c>
      <c r="D1448" s="61"/>
      <c r="E1448" s="62" t="s">
        <v>79</v>
      </c>
      <c r="F1448" s="73" t="s">
        <v>3043</v>
      </c>
      <c r="G1448" s="63" t="s">
        <v>1099</v>
      </c>
      <c r="H1448" s="64">
        <v>46111</v>
      </c>
      <c r="I1448" s="65" t="s">
        <v>210</v>
      </c>
      <c r="J1448" s="65">
        <v>2026</v>
      </c>
      <c r="K1448" s="63" t="s">
        <v>77</v>
      </c>
      <c r="L1448" s="61"/>
      <c r="M1448" s="61" t="s">
        <v>72</v>
      </c>
      <c r="N1448" s="61" t="s">
        <v>31</v>
      </c>
      <c r="O1448" s="61" t="s">
        <v>32</v>
      </c>
      <c r="P1448" s="28"/>
      <c r="Q1448" s="61"/>
      <c r="R1448" s="28"/>
      <c r="S1448" s="96" t="s">
        <v>3196</v>
      </c>
      <c r="T1448" s="61"/>
      <c r="U1448" s="28"/>
      <c r="V1448" s="61"/>
      <c r="W1448" s="104" t="s">
        <v>141</v>
      </c>
      <c r="X1448" s="104" t="s">
        <v>33</v>
      </c>
      <c r="Y1448" s="98">
        <v>46286</v>
      </c>
      <c r="Z1448" s="18" t="s">
        <v>3227</v>
      </c>
      <c r="AA1448" s="60" t="s">
        <v>34</v>
      </c>
      <c r="AB1448" s="9">
        <f t="shared" ca="1" si="110"/>
        <v>200</v>
      </c>
      <c r="AC1448" s="9" t="str">
        <f t="shared" ca="1" si="111"/>
        <v>Above 6 Months</v>
      </c>
      <c r="AD1448" s="9">
        <f t="shared" ca="1" si="112"/>
        <v>25</v>
      </c>
      <c r="AE1448" s="9" t="str">
        <f t="shared" ca="1" si="113"/>
        <v>Below 45 Days</v>
      </c>
      <c r="AF1448" s="61"/>
      <c r="AG1448" s="61" t="s">
        <v>5388</v>
      </c>
      <c r="AH1448" s="97" t="str">
        <f t="shared" si="114"/>
        <v/>
      </c>
    </row>
    <row r="1449" spans="1:34" ht="25.5" customHeight="1" x14ac:dyDescent="0.25">
      <c r="A1449" s="96">
        <v>1448</v>
      </c>
      <c r="B1449" s="61" t="s">
        <v>2660</v>
      </c>
      <c r="C1449" s="97" t="s">
        <v>37</v>
      </c>
      <c r="D1449" s="61" t="s">
        <v>2667</v>
      </c>
      <c r="E1449" s="62" t="s">
        <v>90</v>
      </c>
      <c r="F1449" s="73" t="s">
        <v>3058</v>
      </c>
      <c r="G1449" s="63" t="s">
        <v>3233</v>
      </c>
      <c r="H1449" s="64">
        <v>46112</v>
      </c>
      <c r="I1449" s="65" t="s">
        <v>210</v>
      </c>
      <c r="J1449" s="65">
        <v>2026</v>
      </c>
      <c r="K1449" s="63" t="s">
        <v>111</v>
      </c>
      <c r="L1449" s="61" t="s">
        <v>115</v>
      </c>
      <c r="M1449" s="61" t="s">
        <v>111</v>
      </c>
      <c r="N1449" s="61" t="s">
        <v>31</v>
      </c>
      <c r="O1449" s="61" t="s">
        <v>45</v>
      </c>
      <c r="P1449" s="28"/>
      <c r="Q1449" s="61"/>
      <c r="R1449" s="28"/>
      <c r="S1449" s="96" t="s">
        <v>3196</v>
      </c>
      <c r="T1449" s="61"/>
      <c r="U1449" s="28"/>
      <c r="V1449" s="61"/>
      <c r="W1449" s="104" t="s">
        <v>33</v>
      </c>
      <c r="X1449" s="104" t="s">
        <v>33</v>
      </c>
      <c r="Y1449" s="98">
        <v>46231</v>
      </c>
      <c r="Z1449" s="18" t="s">
        <v>3234</v>
      </c>
      <c r="AA1449" s="60" t="s">
        <v>34</v>
      </c>
      <c r="AB1449" s="9">
        <f t="shared" ca="1" si="110"/>
        <v>199</v>
      </c>
      <c r="AC1449" s="9" t="str">
        <f t="shared" ca="1" si="111"/>
        <v>Above 6 Months</v>
      </c>
      <c r="AD1449" s="9">
        <f t="shared" ca="1" si="112"/>
        <v>80</v>
      </c>
      <c r="AE1449" s="9" t="str">
        <f t="shared" ca="1" si="113"/>
        <v>Above 60 Days</v>
      </c>
      <c r="AF1449" s="61"/>
      <c r="AG1449" s="61" t="s">
        <v>5389</v>
      </c>
      <c r="AH1449" s="97" t="str">
        <f t="shared" si="114"/>
        <v/>
      </c>
    </row>
    <row r="1450" spans="1:34" ht="25.5" customHeight="1" x14ac:dyDescent="0.25">
      <c r="A1450" s="96">
        <v>1449</v>
      </c>
      <c r="B1450" s="61" t="s">
        <v>2810</v>
      </c>
      <c r="C1450" s="97" t="s">
        <v>62</v>
      </c>
      <c r="D1450" s="61"/>
      <c r="E1450" s="62" t="s">
        <v>118</v>
      </c>
      <c r="F1450" s="73" t="s">
        <v>2920</v>
      </c>
      <c r="G1450" s="63" t="s">
        <v>980</v>
      </c>
      <c r="H1450" s="64">
        <v>46112</v>
      </c>
      <c r="I1450" s="65" t="s">
        <v>210</v>
      </c>
      <c r="J1450" s="65">
        <v>2026</v>
      </c>
      <c r="K1450" s="63" t="s">
        <v>77</v>
      </c>
      <c r="L1450" s="61"/>
      <c r="M1450" s="61" t="s">
        <v>72</v>
      </c>
      <c r="N1450" s="61" t="s">
        <v>31</v>
      </c>
      <c r="O1450" s="61" t="s">
        <v>32</v>
      </c>
      <c r="P1450" s="28">
        <v>46146</v>
      </c>
      <c r="Q1450" s="61"/>
      <c r="R1450" s="28"/>
      <c r="S1450" s="96" t="s">
        <v>7126</v>
      </c>
      <c r="T1450" s="61"/>
      <c r="U1450" s="28"/>
      <c r="V1450" s="61"/>
      <c r="W1450" s="104" t="s">
        <v>33</v>
      </c>
      <c r="X1450" s="104" t="s">
        <v>2923</v>
      </c>
      <c r="Y1450" s="98"/>
      <c r="Z1450" s="18" t="s">
        <v>3230</v>
      </c>
      <c r="AA1450" s="60" t="s">
        <v>34</v>
      </c>
      <c r="AB1450" s="9" t="str">
        <f t="shared" ca="1" si="110"/>
        <v/>
      </c>
      <c r="AC1450" s="9" t="str">
        <f t="shared" si="111"/>
        <v/>
      </c>
      <c r="AD1450" s="9" t="str">
        <f t="shared" ca="1" si="112"/>
        <v/>
      </c>
      <c r="AE1450" s="9" t="str">
        <f t="shared" ca="1" si="113"/>
        <v/>
      </c>
      <c r="AF1450" s="61"/>
      <c r="AG1450" s="61" t="s">
        <v>5390</v>
      </c>
      <c r="AH1450" s="97" t="str">
        <f t="shared" si="114"/>
        <v/>
      </c>
    </row>
    <row r="1451" spans="1:34" ht="25.5" customHeight="1" x14ac:dyDescent="0.25">
      <c r="A1451" s="96">
        <v>1450</v>
      </c>
      <c r="B1451" s="61" t="s">
        <v>2810</v>
      </c>
      <c r="C1451" s="97">
        <v>0</v>
      </c>
      <c r="D1451" s="61"/>
      <c r="E1451" s="62" t="s">
        <v>68</v>
      </c>
      <c r="F1451" s="73" t="s">
        <v>3235</v>
      </c>
      <c r="G1451" s="63" t="s">
        <v>845</v>
      </c>
      <c r="H1451" s="64">
        <v>46112</v>
      </c>
      <c r="I1451" s="65" t="s">
        <v>210</v>
      </c>
      <c r="J1451" s="65">
        <v>2026</v>
      </c>
      <c r="K1451" s="63" t="s">
        <v>116</v>
      </c>
      <c r="L1451" s="61"/>
      <c r="M1451" s="61" t="s">
        <v>116</v>
      </c>
      <c r="N1451" s="61" t="s">
        <v>116</v>
      </c>
      <c r="O1451" s="61" t="s">
        <v>32</v>
      </c>
      <c r="P1451" s="28"/>
      <c r="Q1451" s="61"/>
      <c r="R1451" s="28"/>
      <c r="S1451" s="96" t="s">
        <v>3196</v>
      </c>
      <c r="T1451" s="61"/>
      <c r="U1451" s="28"/>
      <c r="V1451" s="61"/>
      <c r="W1451" s="104" t="s">
        <v>50</v>
      </c>
      <c r="X1451" s="104" t="s">
        <v>50</v>
      </c>
      <c r="Y1451" s="98"/>
      <c r="Z1451" s="18" t="s">
        <v>3236</v>
      </c>
      <c r="AA1451" s="60" t="s">
        <v>34</v>
      </c>
      <c r="AB1451" s="9">
        <f t="shared" ca="1" si="110"/>
        <v>199</v>
      </c>
      <c r="AC1451" s="9" t="str">
        <f t="shared" ca="1" si="111"/>
        <v>Above 6 Months</v>
      </c>
      <c r="AD1451" s="9" t="str">
        <f t="shared" ca="1" si="112"/>
        <v/>
      </c>
      <c r="AE1451" s="9" t="str">
        <f t="shared" ca="1" si="113"/>
        <v/>
      </c>
      <c r="AF1451" s="61"/>
      <c r="AG1451" s="61" t="s">
        <v>5391</v>
      </c>
      <c r="AH1451" s="97" t="str">
        <f t="shared" ca="1" si="114"/>
        <v>Above 6 Months</v>
      </c>
    </row>
    <row r="1452" spans="1:34" ht="25.5" customHeight="1" x14ac:dyDescent="0.25">
      <c r="A1452" s="96">
        <v>1451</v>
      </c>
      <c r="B1452" s="61" t="s">
        <v>2810</v>
      </c>
      <c r="C1452" s="97" t="s">
        <v>186</v>
      </c>
      <c r="D1452" s="61"/>
      <c r="E1452" s="62" t="s">
        <v>78</v>
      </c>
      <c r="F1452" s="73" t="s">
        <v>2906</v>
      </c>
      <c r="G1452" s="63" t="s">
        <v>227</v>
      </c>
      <c r="H1452" s="64">
        <v>46112</v>
      </c>
      <c r="I1452" s="65" t="s">
        <v>210</v>
      </c>
      <c r="J1452" s="65">
        <v>2026</v>
      </c>
      <c r="K1452" s="63" t="s">
        <v>59</v>
      </c>
      <c r="L1452" s="61" t="s">
        <v>228</v>
      </c>
      <c r="M1452" s="61" t="s">
        <v>59</v>
      </c>
      <c r="N1452" s="61" t="s">
        <v>60</v>
      </c>
      <c r="O1452" s="61" t="s">
        <v>32</v>
      </c>
      <c r="P1452" s="28"/>
      <c r="Q1452" s="61"/>
      <c r="R1452" s="28"/>
      <c r="S1452" s="96" t="s">
        <v>3196</v>
      </c>
      <c r="T1452" s="61"/>
      <c r="U1452" s="28"/>
      <c r="V1452" s="61"/>
      <c r="W1452" s="104" t="s">
        <v>112</v>
      </c>
      <c r="X1452" s="104" t="s">
        <v>112</v>
      </c>
      <c r="Y1452" s="98"/>
      <c r="Z1452" s="18" t="s">
        <v>3237</v>
      </c>
      <c r="AA1452" s="60" t="s">
        <v>34</v>
      </c>
      <c r="AB1452" s="9">
        <f t="shared" ca="1" si="110"/>
        <v>199</v>
      </c>
      <c r="AC1452" s="9" t="str">
        <f t="shared" ca="1" si="111"/>
        <v>Above 6 Months</v>
      </c>
      <c r="AD1452" s="9" t="str">
        <f t="shared" ca="1" si="112"/>
        <v/>
      </c>
      <c r="AE1452" s="9" t="str">
        <f t="shared" ca="1" si="113"/>
        <v/>
      </c>
      <c r="AF1452" s="61"/>
      <c r="AG1452" s="61" t="s">
        <v>5392</v>
      </c>
      <c r="AH1452" s="97" t="str">
        <f t="shared" ca="1" si="114"/>
        <v>Above 6 Months</v>
      </c>
    </row>
    <row r="1453" spans="1:34" ht="25.5" customHeight="1" x14ac:dyDescent="0.25">
      <c r="A1453" s="96">
        <v>1452</v>
      </c>
      <c r="B1453" s="61" t="s">
        <v>2808</v>
      </c>
      <c r="C1453" s="97" t="s">
        <v>57</v>
      </c>
      <c r="D1453" s="61"/>
      <c r="E1453" s="62" t="s">
        <v>105</v>
      </c>
      <c r="F1453" s="73" t="s">
        <v>3005</v>
      </c>
      <c r="G1453" s="63" t="s">
        <v>2326</v>
      </c>
      <c r="H1453" s="64">
        <v>46112</v>
      </c>
      <c r="I1453" s="65" t="s">
        <v>210</v>
      </c>
      <c r="J1453" s="65">
        <v>2026</v>
      </c>
      <c r="K1453" s="63" t="s">
        <v>39</v>
      </c>
      <c r="L1453" s="61"/>
      <c r="M1453" s="61" t="s">
        <v>39</v>
      </c>
      <c r="N1453" s="61" t="s">
        <v>31</v>
      </c>
      <c r="O1453" s="61" t="s">
        <v>32</v>
      </c>
      <c r="P1453" s="28"/>
      <c r="Q1453" s="61"/>
      <c r="R1453" s="28"/>
      <c r="S1453" s="96" t="s">
        <v>7125</v>
      </c>
      <c r="T1453" s="61"/>
      <c r="U1453" s="28"/>
      <c r="V1453" s="61"/>
      <c r="W1453" s="104" t="s">
        <v>112</v>
      </c>
      <c r="X1453" s="104" t="s">
        <v>2923</v>
      </c>
      <c r="Y1453" s="98"/>
      <c r="Z1453" s="18" t="s">
        <v>3231</v>
      </c>
      <c r="AA1453" s="60" t="s">
        <v>34</v>
      </c>
      <c r="AB1453" s="9" t="str">
        <f t="shared" ca="1" si="110"/>
        <v/>
      </c>
      <c r="AC1453" s="9" t="str">
        <f t="shared" si="111"/>
        <v/>
      </c>
      <c r="AD1453" s="9" t="str">
        <f t="shared" ca="1" si="112"/>
        <v/>
      </c>
      <c r="AE1453" s="9" t="str">
        <f t="shared" ca="1" si="113"/>
        <v/>
      </c>
      <c r="AF1453" s="61"/>
      <c r="AG1453" s="61" t="s">
        <v>5393</v>
      </c>
      <c r="AH1453" s="97" t="str">
        <f t="shared" si="114"/>
        <v/>
      </c>
    </row>
    <row r="1454" spans="1:34" ht="25.5" customHeight="1" x14ac:dyDescent="0.25">
      <c r="A1454" s="96">
        <v>1453</v>
      </c>
      <c r="B1454" s="61" t="s">
        <v>2808</v>
      </c>
      <c r="C1454" s="97" t="s">
        <v>41</v>
      </c>
      <c r="D1454" s="61"/>
      <c r="E1454" s="62" t="s">
        <v>79</v>
      </c>
      <c r="F1454" s="73" t="s">
        <v>3051</v>
      </c>
      <c r="G1454" s="63" t="s">
        <v>1157</v>
      </c>
      <c r="H1454" s="64">
        <v>46112</v>
      </c>
      <c r="I1454" s="65" t="s">
        <v>210</v>
      </c>
      <c r="J1454" s="65">
        <v>2026</v>
      </c>
      <c r="K1454" s="63" t="s">
        <v>2386</v>
      </c>
      <c r="L1454" s="61"/>
      <c r="M1454" s="61" t="s">
        <v>82</v>
      </c>
      <c r="N1454" s="61" t="s">
        <v>82</v>
      </c>
      <c r="O1454" s="61" t="s">
        <v>32</v>
      </c>
      <c r="P1454" s="28">
        <v>46127</v>
      </c>
      <c r="Q1454" s="61"/>
      <c r="R1454" s="28"/>
      <c r="S1454" s="96" t="s">
        <v>7126</v>
      </c>
      <c r="T1454" s="61"/>
      <c r="U1454" s="28"/>
      <c r="V1454" s="61"/>
      <c r="W1454" s="104" t="s">
        <v>33</v>
      </c>
      <c r="X1454" s="104" t="s">
        <v>2923</v>
      </c>
      <c r="Y1454" s="98"/>
      <c r="Z1454" s="18" t="s">
        <v>3232</v>
      </c>
      <c r="AA1454" s="60" t="s">
        <v>34</v>
      </c>
      <c r="AB1454" s="9" t="str">
        <f t="shared" ca="1" si="110"/>
        <v/>
      </c>
      <c r="AC1454" s="9" t="str">
        <f t="shared" si="111"/>
        <v/>
      </c>
      <c r="AD1454" s="9" t="str">
        <f t="shared" ca="1" si="112"/>
        <v/>
      </c>
      <c r="AE1454" s="9" t="str">
        <f t="shared" ca="1" si="113"/>
        <v/>
      </c>
      <c r="AF1454" s="61"/>
      <c r="AG1454" s="61" t="s">
        <v>5394</v>
      </c>
      <c r="AH1454" s="97" t="str">
        <f t="shared" si="114"/>
        <v/>
      </c>
    </row>
    <row r="1455" spans="1:34" ht="25.5" customHeight="1" x14ac:dyDescent="0.25">
      <c r="A1455" s="96">
        <v>1454</v>
      </c>
      <c r="B1455" s="61" t="s">
        <v>2808</v>
      </c>
      <c r="C1455" s="97" t="s">
        <v>2661</v>
      </c>
      <c r="D1455" s="61"/>
      <c r="E1455" s="62" t="s">
        <v>89</v>
      </c>
      <c r="F1455" s="73" t="s">
        <v>3087</v>
      </c>
      <c r="G1455" s="63" t="s">
        <v>1016</v>
      </c>
      <c r="H1455" s="64">
        <v>46113</v>
      </c>
      <c r="I1455" s="65" t="s">
        <v>256</v>
      </c>
      <c r="J1455" s="65">
        <v>2026</v>
      </c>
      <c r="K1455" s="63" t="s">
        <v>48</v>
      </c>
      <c r="L1455" s="61"/>
      <c r="M1455" s="61" t="s">
        <v>49</v>
      </c>
      <c r="N1455" s="61" t="s">
        <v>31</v>
      </c>
      <c r="O1455" s="61" t="s">
        <v>32</v>
      </c>
      <c r="P1455" s="28">
        <v>46140</v>
      </c>
      <c r="Q1455" s="61"/>
      <c r="R1455" s="28"/>
      <c r="S1455" s="96" t="s">
        <v>3196</v>
      </c>
      <c r="T1455" s="61"/>
      <c r="U1455" s="28"/>
      <c r="V1455" s="61"/>
      <c r="W1455" s="104" t="s">
        <v>141</v>
      </c>
      <c r="X1455" s="104" t="s">
        <v>141</v>
      </c>
      <c r="Y1455" s="98"/>
      <c r="Z1455" s="18" t="s">
        <v>3244</v>
      </c>
      <c r="AA1455" s="60" t="s">
        <v>34</v>
      </c>
      <c r="AB1455" s="9">
        <f t="shared" ca="1" si="110"/>
        <v>198</v>
      </c>
      <c r="AC1455" s="9" t="str">
        <f t="shared" ca="1" si="111"/>
        <v>Above 6 Months</v>
      </c>
      <c r="AD1455" s="9" t="str">
        <f t="shared" ca="1" si="112"/>
        <v/>
      </c>
      <c r="AE1455" s="9" t="str">
        <f t="shared" ca="1" si="113"/>
        <v/>
      </c>
      <c r="AF1455" s="61"/>
      <c r="AG1455" s="61" t="s">
        <v>3322</v>
      </c>
      <c r="AH1455" s="97" t="str">
        <f t="shared" ca="1" si="114"/>
        <v>Above 6 Months</v>
      </c>
    </row>
    <row r="1456" spans="1:34" ht="25.5" customHeight="1" x14ac:dyDescent="0.25">
      <c r="A1456" s="96">
        <v>1455</v>
      </c>
      <c r="B1456" s="61" t="s">
        <v>2808</v>
      </c>
      <c r="C1456" s="97" t="s">
        <v>57</v>
      </c>
      <c r="D1456" s="61"/>
      <c r="E1456" s="62" t="s">
        <v>58</v>
      </c>
      <c r="F1456" s="73" t="s">
        <v>2893</v>
      </c>
      <c r="G1456" s="63" t="s">
        <v>3242</v>
      </c>
      <c r="H1456" s="64">
        <v>46113</v>
      </c>
      <c r="I1456" s="65" t="s">
        <v>256</v>
      </c>
      <c r="J1456" s="65">
        <v>2026</v>
      </c>
      <c r="K1456" s="63" t="s">
        <v>39</v>
      </c>
      <c r="L1456" s="61"/>
      <c r="M1456" s="61" t="s">
        <v>39</v>
      </c>
      <c r="N1456" s="61" t="s">
        <v>31</v>
      </c>
      <c r="O1456" s="61" t="s">
        <v>32</v>
      </c>
      <c r="P1456" s="28"/>
      <c r="Q1456" s="61"/>
      <c r="R1456" s="28"/>
      <c r="S1456" s="96" t="s">
        <v>3196</v>
      </c>
      <c r="T1456" s="61"/>
      <c r="U1456" s="28"/>
      <c r="V1456" s="61"/>
      <c r="W1456" s="104" t="s">
        <v>33</v>
      </c>
      <c r="X1456" s="104" t="s">
        <v>33</v>
      </c>
      <c r="Y1456" s="98">
        <v>46232</v>
      </c>
      <c r="Z1456" s="18" t="s">
        <v>3243</v>
      </c>
      <c r="AA1456" s="60" t="s">
        <v>34</v>
      </c>
      <c r="AB1456" s="9">
        <f t="shared" ca="1" si="110"/>
        <v>198</v>
      </c>
      <c r="AC1456" s="9" t="str">
        <f t="shared" ca="1" si="111"/>
        <v>Above 6 Months</v>
      </c>
      <c r="AD1456" s="9">
        <f t="shared" ca="1" si="112"/>
        <v>79</v>
      </c>
      <c r="AE1456" s="9" t="str">
        <f t="shared" ca="1" si="113"/>
        <v>Above 60 Days</v>
      </c>
      <c r="AF1456" s="61"/>
      <c r="AG1456" s="61" t="s">
        <v>3321</v>
      </c>
      <c r="AH1456" s="97" t="str">
        <f t="shared" si="114"/>
        <v/>
      </c>
    </row>
    <row r="1457" spans="1:34" ht="25.5" customHeight="1" x14ac:dyDescent="0.25">
      <c r="A1457" s="96">
        <v>1456</v>
      </c>
      <c r="B1457" s="61" t="s">
        <v>2810</v>
      </c>
      <c r="C1457" s="97" t="s">
        <v>186</v>
      </c>
      <c r="D1457" s="61"/>
      <c r="E1457" s="62" t="s">
        <v>66</v>
      </c>
      <c r="F1457" s="73" t="s">
        <v>2953</v>
      </c>
      <c r="G1457" s="63" t="s">
        <v>1545</v>
      </c>
      <c r="H1457" s="64">
        <v>46114</v>
      </c>
      <c r="I1457" s="65" t="s">
        <v>256</v>
      </c>
      <c r="J1457" s="65">
        <v>2026</v>
      </c>
      <c r="K1457" s="63" t="s">
        <v>122</v>
      </c>
      <c r="L1457" s="61"/>
      <c r="M1457" s="61" t="s">
        <v>49</v>
      </c>
      <c r="N1457" s="61" t="s">
        <v>31</v>
      </c>
      <c r="O1457" s="61" t="s">
        <v>32</v>
      </c>
      <c r="P1457" s="28"/>
      <c r="Q1457" s="61"/>
      <c r="R1457" s="28"/>
      <c r="S1457" s="96" t="s">
        <v>3196</v>
      </c>
      <c r="T1457" s="61"/>
      <c r="U1457" s="28"/>
      <c r="V1457" s="61"/>
      <c r="W1457" s="104" t="s">
        <v>112</v>
      </c>
      <c r="X1457" s="104" t="s">
        <v>141</v>
      </c>
      <c r="Y1457" s="98"/>
      <c r="Z1457" s="18" t="s">
        <v>3271</v>
      </c>
      <c r="AA1457" s="60" t="s">
        <v>34</v>
      </c>
      <c r="AB1457" s="9">
        <f t="shared" ca="1" si="110"/>
        <v>197</v>
      </c>
      <c r="AC1457" s="9" t="str">
        <f t="shared" ca="1" si="111"/>
        <v>Above 6 Months</v>
      </c>
      <c r="AD1457" s="9" t="str">
        <f t="shared" ca="1" si="112"/>
        <v/>
      </c>
      <c r="AE1457" s="9" t="str">
        <f t="shared" ca="1" si="113"/>
        <v/>
      </c>
      <c r="AF1457" s="61"/>
      <c r="AG1457" s="61" t="s">
        <v>3338</v>
      </c>
      <c r="AH1457" s="97" t="str">
        <f t="shared" ca="1" si="114"/>
        <v>Above 6 Months</v>
      </c>
    </row>
    <row r="1458" spans="1:34" ht="25.5" customHeight="1" x14ac:dyDescent="0.25">
      <c r="A1458" s="96">
        <v>1457</v>
      </c>
      <c r="B1458" s="61" t="e">
        <v>#N/A</v>
      </c>
      <c r="C1458" s="97" t="e">
        <v>#N/A</v>
      </c>
      <c r="D1458" s="61"/>
      <c r="E1458" s="62" t="s">
        <v>125</v>
      </c>
      <c r="F1458" s="73" t="s">
        <v>2990</v>
      </c>
      <c r="G1458" s="63" t="s">
        <v>1381</v>
      </c>
      <c r="H1458" s="64">
        <v>46114</v>
      </c>
      <c r="I1458" s="65" t="s">
        <v>256</v>
      </c>
      <c r="J1458" s="65">
        <v>2026</v>
      </c>
      <c r="K1458" s="63" t="s">
        <v>80</v>
      </c>
      <c r="L1458" s="61"/>
      <c r="M1458" s="61" t="s">
        <v>154</v>
      </c>
      <c r="N1458" s="61" t="s">
        <v>31</v>
      </c>
      <c r="O1458" s="61" t="s">
        <v>32</v>
      </c>
      <c r="P1458" s="28">
        <v>46182</v>
      </c>
      <c r="Q1458" s="61"/>
      <c r="R1458" s="28"/>
      <c r="S1458" s="96" t="s">
        <v>3196</v>
      </c>
      <c r="T1458" s="61"/>
      <c r="U1458" s="28"/>
      <c r="V1458" s="61"/>
      <c r="W1458" s="104" t="s">
        <v>33</v>
      </c>
      <c r="X1458" s="104" t="s">
        <v>33</v>
      </c>
      <c r="Y1458" s="98">
        <v>46182</v>
      </c>
      <c r="Z1458" s="18" t="s">
        <v>3249</v>
      </c>
      <c r="AA1458" s="60" t="s">
        <v>34</v>
      </c>
      <c r="AB1458" s="9">
        <f t="shared" ca="1" si="110"/>
        <v>197</v>
      </c>
      <c r="AC1458" s="9" t="str">
        <f t="shared" ca="1" si="111"/>
        <v>Above 6 Months</v>
      </c>
      <c r="AD1458" s="9">
        <f t="shared" ca="1" si="112"/>
        <v>129</v>
      </c>
      <c r="AE1458" s="9" t="str">
        <f t="shared" ca="1" si="113"/>
        <v>Above 3 Months</v>
      </c>
      <c r="AF1458" s="61"/>
      <c r="AG1458" s="61" t="s">
        <v>3325</v>
      </c>
      <c r="AH1458" s="97" t="str">
        <f t="shared" si="114"/>
        <v/>
      </c>
    </row>
    <row r="1459" spans="1:34" ht="25.5" customHeight="1" x14ac:dyDescent="0.25">
      <c r="A1459" s="96">
        <v>1458</v>
      </c>
      <c r="B1459" s="61" t="s">
        <v>2808</v>
      </c>
      <c r="C1459" s="97">
        <v>0</v>
      </c>
      <c r="D1459" s="61"/>
      <c r="E1459" s="62" t="s">
        <v>51</v>
      </c>
      <c r="F1459" s="73" t="s">
        <v>3045</v>
      </c>
      <c r="G1459" s="63" t="s">
        <v>3272</v>
      </c>
      <c r="H1459" s="64">
        <v>46114</v>
      </c>
      <c r="I1459" s="65" t="s">
        <v>256</v>
      </c>
      <c r="J1459" s="65">
        <v>2026</v>
      </c>
      <c r="K1459" s="63" t="s">
        <v>94</v>
      </c>
      <c r="L1459" s="61" t="s">
        <v>1599</v>
      </c>
      <c r="M1459" s="61" t="s">
        <v>94</v>
      </c>
      <c r="N1459" s="61" t="s">
        <v>31</v>
      </c>
      <c r="O1459" s="61" t="s">
        <v>32</v>
      </c>
      <c r="P1459" s="28"/>
      <c r="Q1459" s="61"/>
      <c r="R1459" s="28"/>
      <c r="S1459" s="96" t="s">
        <v>3196</v>
      </c>
      <c r="T1459" s="61"/>
      <c r="U1459" s="28"/>
      <c r="V1459" s="61"/>
      <c r="W1459" s="104" t="s">
        <v>50</v>
      </c>
      <c r="X1459" s="104" t="s">
        <v>50</v>
      </c>
      <c r="Y1459" s="98"/>
      <c r="Z1459" s="18" t="s">
        <v>3273</v>
      </c>
      <c r="AA1459" s="60" t="s">
        <v>34</v>
      </c>
      <c r="AB1459" s="9">
        <f t="shared" ca="1" si="110"/>
        <v>197</v>
      </c>
      <c r="AC1459" s="9" t="str">
        <f t="shared" ca="1" si="111"/>
        <v>Above 6 Months</v>
      </c>
      <c r="AD1459" s="9" t="str">
        <f t="shared" ca="1" si="112"/>
        <v/>
      </c>
      <c r="AE1459" s="9" t="str">
        <f t="shared" ca="1" si="113"/>
        <v/>
      </c>
      <c r="AF1459" s="61"/>
      <c r="AG1459" s="61" t="s">
        <v>3339</v>
      </c>
      <c r="AH1459" s="97" t="str">
        <f t="shared" ca="1" si="114"/>
        <v>Above 6 Months</v>
      </c>
    </row>
    <row r="1460" spans="1:34" ht="25.5" customHeight="1" x14ac:dyDescent="0.25">
      <c r="A1460" s="96">
        <v>1459</v>
      </c>
      <c r="B1460" s="61" t="s">
        <v>2660</v>
      </c>
      <c r="C1460" s="97" t="s">
        <v>37</v>
      </c>
      <c r="D1460" s="61"/>
      <c r="E1460" s="62" t="s">
        <v>38</v>
      </c>
      <c r="F1460" s="73" t="s">
        <v>3070</v>
      </c>
      <c r="G1460" s="63" t="s">
        <v>3255</v>
      </c>
      <c r="H1460" s="64">
        <v>46115</v>
      </c>
      <c r="I1460" s="65" t="s">
        <v>256</v>
      </c>
      <c r="J1460" s="65">
        <v>2026</v>
      </c>
      <c r="K1460" s="63" t="s">
        <v>39</v>
      </c>
      <c r="L1460" s="61"/>
      <c r="M1460" s="61" t="s">
        <v>39</v>
      </c>
      <c r="N1460" s="61" t="s">
        <v>31</v>
      </c>
      <c r="O1460" s="61" t="s">
        <v>32</v>
      </c>
      <c r="P1460" s="28"/>
      <c r="Q1460" s="61"/>
      <c r="R1460" s="28"/>
      <c r="S1460" s="96" t="s">
        <v>3196</v>
      </c>
      <c r="T1460" s="61"/>
      <c r="U1460" s="28"/>
      <c r="V1460" s="61"/>
      <c r="W1460" s="104" t="s">
        <v>33</v>
      </c>
      <c r="X1460" s="104" t="s">
        <v>33</v>
      </c>
      <c r="Y1460" s="98">
        <v>46276</v>
      </c>
      <c r="Z1460" s="18" t="s">
        <v>3256</v>
      </c>
      <c r="AA1460" s="60" t="s">
        <v>34</v>
      </c>
      <c r="AB1460" s="9">
        <f t="shared" ca="1" si="110"/>
        <v>196</v>
      </c>
      <c r="AC1460" s="9" t="str">
        <f t="shared" ca="1" si="111"/>
        <v>Above 6 Months</v>
      </c>
      <c r="AD1460" s="9">
        <f t="shared" ca="1" si="112"/>
        <v>35</v>
      </c>
      <c r="AE1460" s="9" t="str">
        <f t="shared" ca="1" si="113"/>
        <v>Below 45 Days</v>
      </c>
      <c r="AF1460" s="61"/>
      <c r="AG1460" s="61" t="s">
        <v>3328</v>
      </c>
      <c r="AH1460" s="97" t="str">
        <f t="shared" si="114"/>
        <v/>
      </c>
    </row>
    <row r="1461" spans="1:34" ht="25.5" customHeight="1" x14ac:dyDescent="0.25">
      <c r="A1461" s="96">
        <v>1460</v>
      </c>
      <c r="B1461" s="61" t="s">
        <v>2810</v>
      </c>
      <c r="C1461" s="97" t="s">
        <v>62</v>
      </c>
      <c r="D1461" s="61"/>
      <c r="E1461" s="62" t="s">
        <v>118</v>
      </c>
      <c r="F1461" s="73" t="s">
        <v>2944</v>
      </c>
      <c r="G1461" s="63" t="s">
        <v>980</v>
      </c>
      <c r="H1461" s="64">
        <v>46115</v>
      </c>
      <c r="I1461" s="65" t="s">
        <v>256</v>
      </c>
      <c r="J1461" s="65">
        <v>2026</v>
      </c>
      <c r="K1461" s="63" t="s">
        <v>77</v>
      </c>
      <c r="L1461" s="61"/>
      <c r="M1461" s="61" t="s">
        <v>72</v>
      </c>
      <c r="N1461" s="61" t="s">
        <v>31</v>
      </c>
      <c r="O1461" s="61" t="s">
        <v>32</v>
      </c>
      <c r="P1461" s="28">
        <v>46146</v>
      </c>
      <c r="Q1461" s="61"/>
      <c r="R1461" s="28"/>
      <c r="S1461" s="96" t="s">
        <v>7126</v>
      </c>
      <c r="T1461" s="61"/>
      <c r="U1461" s="28"/>
      <c r="V1461" s="61"/>
      <c r="W1461" s="104" t="s">
        <v>33</v>
      </c>
      <c r="X1461" s="104" t="s">
        <v>2923</v>
      </c>
      <c r="Y1461" s="98"/>
      <c r="Z1461" s="18" t="s">
        <v>3281</v>
      </c>
      <c r="AA1461" s="60" t="s">
        <v>34</v>
      </c>
      <c r="AB1461" s="9" t="str">
        <f t="shared" ca="1" si="110"/>
        <v/>
      </c>
      <c r="AC1461" s="9" t="str">
        <f t="shared" si="111"/>
        <v/>
      </c>
      <c r="AD1461" s="9" t="str">
        <f t="shared" ca="1" si="112"/>
        <v/>
      </c>
      <c r="AE1461" s="9" t="str">
        <f t="shared" ca="1" si="113"/>
        <v/>
      </c>
      <c r="AF1461" s="61"/>
      <c r="AG1461" s="61" t="s">
        <v>3345</v>
      </c>
      <c r="AH1461" s="97" t="str">
        <f t="shared" si="114"/>
        <v/>
      </c>
    </row>
    <row r="1462" spans="1:34" ht="25.5" customHeight="1" x14ac:dyDescent="0.25">
      <c r="A1462" s="96">
        <v>1461</v>
      </c>
      <c r="B1462" s="61" t="s">
        <v>2808</v>
      </c>
      <c r="C1462" s="97" t="s">
        <v>57</v>
      </c>
      <c r="D1462" s="61"/>
      <c r="E1462" s="62" t="s">
        <v>58</v>
      </c>
      <c r="F1462" s="73" t="s">
        <v>2895</v>
      </c>
      <c r="G1462" s="63" t="s">
        <v>1027</v>
      </c>
      <c r="H1462" s="64">
        <v>46115</v>
      </c>
      <c r="I1462" s="65" t="s">
        <v>256</v>
      </c>
      <c r="J1462" s="65">
        <v>2026</v>
      </c>
      <c r="K1462" s="63" t="s">
        <v>48</v>
      </c>
      <c r="L1462" s="61"/>
      <c r="M1462" s="61" t="s">
        <v>49</v>
      </c>
      <c r="N1462" s="61" t="s">
        <v>31</v>
      </c>
      <c r="O1462" s="61" t="s">
        <v>32</v>
      </c>
      <c r="P1462" s="28"/>
      <c r="Q1462" s="61"/>
      <c r="R1462" s="28"/>
      <c r="S1462" s="96" t="s">
        <v>3196</v>
      </c>
      <c r="T1462" s="61"/>
      <c r="U1462" s="28"/>
      <c r="V1462" s="61"/>
      <c r="W1462" s="104" t="s">
        <v>33</v>
      </c>
      <c r="X1462" s="104" t="s">
        <v>33</v>
      </c>
      <c r="Y1462" s="98">
        <v>46219</v>
      </c>
      <c r="Z1462" s="18" t="s">
        <v>3263</v>
      </c>
      <c r="AA1462" s="60" t="s">
        <v>34</v>
      </c>
      <c r="AB1462" s="9">
        <f t="shared" ca="1" si="110"/>
        <v>196</v>
      </c>
      <c r="AC1462" s="9" t="str">
        <f t="shared" ca="1" si="111"/>
        <v>Above 6 Months</v>
      </c>
      <c r="AD1462" s="9">
        <f t="shared" ca="1" si="112"/>
        <v>92</v>
      </c>
      <c r="AE1462" s="9" t="str">
        <f t="shared" ca="1" si="113"/>
        <v>Above 3 Months</v>
      </c>
      <c r="AF1462" s="61"/>
      <c r="AG1462" s="61" t="s">
        <v>3332</v>
      </c>
      <c r="AH1462" s="97" t="str">
        <f t="shared" si="114"/>
        <v/>
      </c>
    </row>
    <row r="1463" spans="1:34" ht="25.5" customHeight="1" x14ac:dyDescent="0.25">
      <c r="A1463" s="96">
        <v>1462</v>
      </c>
      <c r="B1463" s="61" t="s">
        <v>2660</v>
      </c>
      <c r="C1463" s="97" t="s">
        <v>46</v>
      </c>
      <c r="D1463" s="61"/>
      <c r="E1463" s="62" t="s">
        <v>64</v>
      </c>
      <c r="F1463" s="73" t="s">
        <v>3017</v>
      </c>
      <c r="G1463" s="63" t="s">
        <v>2034</v>
      </c>
      <c r="H1463" s="64">
        <v>46115</v>
      </c>
      <c r="I1463" s="65" t="s">
        <v>256</v>
      </c>
      <c r="J1463" s="65">
        <v>2026</v>
      </c>
      <c r="K1463" s="63" t="s">
        <v>81</v>
      </c>
      <c r="L1463" s="61"/>
      <c r="M1463" s="61" t="s">
        <v>82</v>
      </c>
      <c r="N1463" s="61" t="s">
        <v>82</v>
      </c>
      <c r="O1463" s="61" t="s">
        <v>32</v>
      </c>
      <c r="P1463" s="28">
        <v>46120</v>
      </c>
      <c r="Q1463" s="61"/>
      <c r="R1463" s="28"/>
      <c r="S1463" s="96" t="s">
        <v>16</v>
      </c>
      <c r="T1463" s="61"/>
      <c r="U1463" s="28"/>
      <c r="V1463" s="61"/>
      <c r="W1463" s="104" t="s">
        <v>33</v>
      </c>
      <c r="X1463" s="104" t="s">
        <v>2923</v>
      </c>
      <c r="Y1463" s="98"/>
      <c r="Z1463" s="18" t="s">
        <v>3269</v>
      </c>
      <c r="AA1463" s="60" t="s">
        <v>34</v>
      </c>
      <c r="AB1463" s="9" t="str">
        <f t="shared" ca="1" si="110"/>
        <v/>
      </c>
      <c r="AC1463" s="9" t="str">
        <f t="shared" si="111"/>
        <v/>
      </c>
      <c r="AD1463" s="9" t="str">
        <f t="shared" ca="1" si="112"/>
        <v/>
      </c>
      <c r="AE1463" s="9" t="str">
        <f t="shared" ca="1" si="113"/>
        <v/>
      </c>
      <c r="AF1463" s="61"/>
      <c r="AG1463" s="61" t="s">
        <v>3336</v>
      </c>
      <c r="AH1463" s="97" t="str">
        <f t="shared" si="114"/>
        <v/>
      </c>
    </row>
    <row r="1464" spans="1:34" ht="25.5" customHeight="1" x14ac:dyDescent="0.25">
      <c r="A1464" s="96">
        <v>1463</v>
      </c>
      <c r="B1464" s="61" t="s">
        <v>2660</v>
      </c>
      <c r="C1464" s="97" t="s">
        <v>183</v>
      </c>
      <c r="D1464" s="61"/>
      <c r="E1464" s="62" t="s">
        <v>74</v>
      </c>
      <c r="F1464" s="73" t="s">
        <v>3050</v>
      </c>
      <c r="G1464" s="63" t="s">
        <v>1545</v>
      </c>
      <c r="H1464" s="64">
        <v>46115</v>
      </c>
      <c r="I1464" s="65" t="s">
        <v>256</v>
      </c>
      <c r="J1464" s="65">
        <v>2026</v>
      </c>
      <c r="K1464" s="63" t="s">
        <v>122</v>
      </c>
      <c r="L1464" s="61"/>
      <c r="M1464" s="61" t="s">
        <v>49</v>
      </c>
      <c r="N1464" s="61" t="s">
        <v>31</v>
      </c>
      <c r="O1464" s="61" t="s">
        <v>32</v>
      </c>
      <c r="P1464" s="28"/>
      <c r="Q1464" s="61"/>
      <c r="R1464" s="28"/>
      <c r="S1464" s="96" t="s">
        <v>3196</v>
      </c>
      <c r="T1464" s="61"/>
      <c r="U1464" s="28"/>
      <c r="V1464" s="61"/>
      <c r="W1464" s="104" t="s">
        <v>112</v>
      </c>
      <c r="X1464" s="104" t="s">
        <v>112</v>
      </c>
      <c r="Y1464" s="98"/>
      <c r="Z1464" s="18" t="s">
        <v>3279</v>
      </c>
      <c r="AA1464" s="60" t="s">
        <v>34</v>
      </c>
      <c r="AB1464" s="9">
        <f t="shared" ca="1" si="110"/>
        <v>196</v>
      </c>
      <c r="AC1464" s="9" t="str">
        <f t="shared" ca="1" si="111"/>
        <v>Above 6 Months</v>
      </c>
      <c r="AD1464" s="9" t="str">
        <f t="shared" ca="1" si="112"/>
        <v/>
      </c>
      <c r="AE1464" s="9" t="str">
        <f t="shared" ca="1" si="113"/>
        <v/>
      </c>
      <c r="AF1464" s="61"/>
      <c r="AG1464" s="61" t="s">
        <v>3343</v>
      </c>
      <c r="AH1464" s="97" t="str">
        <f t="shared" ca="1" si="114"/>
        <v>Above 6 Months</v>
      </c>
    </row>
    <row r="1465" spans="1:34" ht="25.5" customHeight="1" x14ac:dyDescent="0.25">
      <c r="A1465" s="96">
        <v>1464</v>
      </c>
      <c r="B1465" s="61" t="s">
        <v>2810</v>
      </c>
      <c r="C1465" s="97" t="s">
        <v>62</v>
      </c>
      <c r="D1465" s="61"/>
      <c r="E1465" s="62" t="s">
        <v>118</v>
      </c>
      <c r="F1465" s="73" t="s">
        <v>2947</v>
      </c>
      <c r="G1465" s="63" t="s">
        <v>1381</v>
      </c>
      <c r="H1465" s="64">
        <v>46116</v>
      </c>
      <c r="I1465" s="65" t="s">
        <v>256</v>
      </c>
      <c r="J1465" s="65">
        <v>2026</v>
      </c>
      <c r="K1465" s="63" t="s">
        <v>80</v>
      </c>
      <c r="L1465" s="61"/>
      <c r="M1465" s="61" t="s">
        <v>154</v>
      </c>
      <c r="N1465" s="61" t="s">
        <v>31</v>
      </c>
      <c r="O1465" s="61" t="s">
        <v>32</v>
      </c>
      <c r="P1465" s="28">
        <v>46146</v>
      </c>
      <c r="Q1465" s="61"/>
      <c r="R1465" s="28"/>
      <c r="S1465" s="96" t="s">
        <v>7126</v>
      </c>
      <c r="T1465" s="61"/>
      <c r="U1465" s="28"/>
      <c r="V1465" s="61"/>
      <c r="W1465" s="104" t="s">
        <v>33</v>
      </c>
      <c r="X1465" s="104" t="s">
        <v>2923</v>
      </c>
      <c r="Y1465" s="98"/>
      <c r="Z1465" s="18" t="s">
        <v>3270</v>
      </c>
      <c r="AA1465" s="60" t="s">
        <v>34</v>
      </c>
      <c r="AB1465" s="9" t="str">
        <f t="shared" ca="1" si="110"/>
        <v/>
      </c>
      <c r="AC1465" s="9" t="str">
        <f t="shared" si="111"/>
        <v/>
      </c>
      <c r="AD1465" s="9" t="str">
        <f t="shared" ca="1" si="112"/>
        <v/>
      </c>
      <c r="AE1465" s="9" t="str">
        <f t="shared" ca="1" si="113"/>
        <v/>
      </c>
      <c r="AF1465" s="61"/>
      <c r="AG1465" s="61" t="s">
        <v>3337</v>
      </c>
      <c r="AH1465" s="97" t="str">
        <f t="shared" si="114"/>
        <v/>
      </c>
    </row>
    <row r="1466" spans="1:34" ht="25.5" customHeight="1" x14ac:dyDescent="0.25">
      <c r="A1466" s="96">
        <v>1465</v>
      </c>
      <c r="B1466" s="61" t="s">
        <v>2810</v>
      </c>
      <c r="C1466" s="97">
        <v>0</v>
      </c>
      <c r="D1466" s="61"/>
      <c r="E1466" s="62" t="s">
        <v>68</v>
      </c>
      <c r="F1466" s="73" t="s">
        <v>3250</v>
      </c>
      <c r="G1466" s="63" t="s">
        <v>3251</v>
      </c>
      <c r="H1466" s="64">
        <v>46116</v>
      </c>
      <c r="I1466" s="65" t="s">
        <v>256</v>
      </c>
      <c r="J1466" s="65">
        <v>2026</v>
      </c>
      <c r="K1466" s="63" t="s">
        <v>115</v>
      </c>
      <c r="L1466" s="61"/>
      <c r="M1466" s="61" t="s">
        <v>154</v>
      </c>
      <c r="N1466" s="61" t="s">
        <v>31</v>
      </c>
      <c r="O1466" s="61" t="s">
        <v>32</v>
      </c>
      <c r="P1466" s="28"/>
      <c r="Q1466" s="61"/>
      <c r="R1466" s="28"/>
      <c r="S1466" s="96" t="s">
        <v>3196</v>
      </c>
      <c r="T1466" s="61"/>
      <c r="U1466" s="28"/>
      <c r="V1466" s="61"/>
      <c r="W1466" s="104" t="s">
        <v>50</v>
      </c>
      <c r="X1466" s="104" t="s">
        <v>50</v>
      </c>
      <c r="Y1466" s="98"/>
      <c r="Z1466" s="18" t="s">
        <v>3252</v>
      </c>
      <c r="AA1466" s="60" t="s">
        <v>34</v>
      </c>
      <c r="AB1466" s="9">
        <f t="shared" ca="1" si="110"/>
        <v>195</v>
      </c>
      <c r="AC1466" s="9" t="str">
        <f t="shared" ca="1" si="111"/>
        <v>Above 6 Months</v>
      </c>
      <c r="AD1466" s="9" t="str">
        <f t="shared" ca="1" si="112"/>
        <v/>
      </c>
      <c r="AE1466" s="9" t="str">
        <f t="shared" ca="1" si="113"/>
        <v/>
      </c>
      <c r="AF1466" s="61"/>
      <c r="AG1466" s="61" t="s">
        <v>3326</v>
      </c>
      <c r="AH1466" s="97" t="str">
        <f t="shared" ca="1" si="114"/>
        <v>Above 6 Months</v>
      </c>
    </row>
    <row r="1467" spans="1:34" ht="25.5" customHeight="1" x14ac:dyDescent="0.25">
      <c r="A1467" s="96">
        <v>1466</v>
      </c>
      <c r="B1467" s="61" t="s">
        <v>2810</v>
      </c>
      <c r="C1467" s="97">
        <v>0</v>
      </c>
      <c r="D1467" s="61"/>
      <c r="E1467" s="62" t="s">
        <v>68</v>
      </c>
      <c r="F1467" s="73" t="s">
        <v>3258</v>
      </c>
      <c r="G1467" s="63" t="s">
        <v>3259</v>
      </c>
      <c r="H1467" s="64">
        <v>46116</v>
      </c>
      <c r="I1467" s="65" t="s">
        <v>256</v>
      </c>
      <c r="J1467" s="65">
        <v>2026</v>
      </c>
      <c r="K1467" s="63" t="s">
        <v>43</v>
      </c>
      <c r="L1467" s="61"/>
      <c r="M1467" s="61" t="s">
        <v>30</v>
      </c>
      <c r="N1467" s="61" t="s">
        <v>31</v>
      </c>
      <c r="O1467" s="61" t="s">
        <v>32</v>
      </c>
      <c r="P1467" s="28"/>
      <c r="Q1467" s="61"/>
      <c r="R1467" s="28"/>
      <c r="S1467" s="96" t="s">
        <v>3196</v>
      </c>
      <c r="T1467" s="61"/>
      <c r="U1467" s="28"/>
      <c r="V1467" s="61"/>
      <c r="W1467" s="104" t="s">
        <v>50</v>
      </c>
      <c r="X1467" s="104" t="s">
        <v>50</v>
      </c>
      <c r="Y1467" s="98"/>
      <c r="Z1467" s="18" t="s">
        <v>3260</v>
      </c>
      <c r="AA1467" s="60" t="s">
        <v>34</v>
      </c>
      <c r="AB1467" s="9">
        <f t="shared" ca="1" si="110"/>
        <v>195</v>
      </c>
      <c r="AC1467" s="9" t="str">
        <f t="shared" ca="1" si="111"/>
        <v>Above 6 Months</v>
      </c>
      <c r="AD1467" s="9" t="str">
        <f t="shared" ca="1" si="112"/>
        <v/>
      </c>
      <c r="AE1467" s="9" t="str">
        <f t="shared" ca="1" si="113"/>
        <v/>
      </c>
      <c r="AF1467" s="61"/>
      <c r="AG1467" s="61" t="s">
        <v>3330</v>
      </c>
      <c r="AH1467" s="97" t="str">
        <f t="shared" ca="1" si="114"/>
        <v>Above 6 Months</v>
      </c>
    </row>
    <row r="1468" spans="1:34" ht="25.5" customHeight="1" x14ac:dyDescent="0.25">
      <c r="A1468" s="96">
        <v>1467</v>
      </c>
      <c r="B1468" s="61" t="s">
        <v>2810</v>
      </c>
      <c r="C1468" s="97" t="s">
        <v>186</v>
      </c>
      <c r="D1468" s="61"/>
      <c r="E1468" s="62" t="s">
        <v>78</v>
      </c>
      <c r="F1468" s="73" t="s">
        <v>2920</v>
      </c>
      <c r="G1468" s="63" t="s">
        <v>3267</v>
      </c>
      <c r="H1468" s="64">
        <v>46116</v>
      </c>
      <c r="I1468" s="65" t="s">
        <v>256</v>
      </c>
      <c r="J1468" s="65">
        <v>2026</v>
      </c>
      <c r="K1468" s="63" t="s">
        <v>39</v>
      </c>
      <c r="L1468" s="61"/>
      <c r="M1468" s="61" t="s">
        <v>39</v>
      </c>
      <c r="N1468" s="61" t="s">
        <v>31</v>
      </c>
      <c r="O1468" s="61" t="s">
        <v>32</v>
      </c>
      <c r="P1468" s="28"/>
      <c r="Q1468" s="61"/>
      <c r="R1468" s="28"/>
      <c r="S1468" s="96" t="s">
        <v>3196</v>
      </c>
      <c r="T1468" s="61"/>
      <c r="U1468" s="28"/>
      <c r="V1468" s="61"/>
      <c r="W1468" s="104" t="s">
        <v>177</v>
      </c>
      <c r="X1468" s="104" t="s">
        <v>112</v>
      </c>
      <c r="Y1468" s="98"/>
      <c r="Z1468" s="18" t="s">
        <v>3268</v>
      </c>
      <c r="AA1468" s="60" t="s">
        <v>34</v>
      </c>
      <c r="AB1468" s="9">
        <f t="shared" ca="1" si="110"/>
        <v>195</v>
      </c>
      <c r="AC1468" s="9" t="str">
        <f t="shared" ca="1" si="111"/>
        <v>Above 6 Months</v>
      </c>
      <c r="AD1468" s="9" t="str">
        <f t="shared" ca="1" si="112"/>
        <v/>
      </c>
      <c r="AE1468" s="9" t="str">
        <f t="shared" ca="1" si="113"/>
        <v/>
      </c>
      <c r="AF1468" s="61"/>
      <c r="AG1468" s="61" t="s">
        <v>3335</v>
      </c>
      <c r="AH1468" s="97" t="str">
        <f t="shared" ca="1" si="114"/>
        <v>Above 6 Months</v>
      </c>
    </row>
    <row r="1469" spans="1:34" ht="25.5" customHeight="1" x14ac:dyDescent="0.25">
      <c r="A1469" s="96">
        <v>1468</v>
      </c>
      <c r="B1469" s="61" t="s">
        <v>2810</v>
      </c>
      <c r="C1469" s="97" t="s">
        <v>186</v>
      </c>
      <c r="D1469" s="61"/>
      <c r="E1469" s="62" t="s">
        <v>66</v>
      </c>
      <c r="F1469" s="73" t="s">
        <v>2955</v>
      </c>
      <c r="G1469" s="63" t="s">
        <v>845</v>
      </c>
      <c r="H1469" s="64">
        <v>46117</v>
      </c>
      <c r="I1469" s="65" t="s">
        <v>256</v>
      </c>
      <c r="J1469" s="65">
        <v>2026</v>
      </c>
      <c r="K1469" s="63" t="s">
        <v>116</v>
      </c>
      <c r="L1469" s="61"/>
      <c r="M1469" s="61" t="s">
        <v>116</v>
      </c>
      <c r="N1469" s="61" t="s">
        <v>116</v>
      </c>
      <c r="O1469" s="61" t="s">
        <v>32</v>
      </c>
      <c r="P1469" s="28"/>
      <c r="Q1469" s="61"/>
      <c r="R1469" s="28"/>
      <c r="S1469" s="96" t="s">
        <v>3196</v>
      </c>
      <c r="T1469" s="61"/>
      <c r="U1469" s="28"/>
      <c r="V1469" s="61"/>
      <c r="W1469" s="104" t="s">
        <v>50</v>
      </c>
      <c r="X1469" s="104" t="s">
        <v>50</v>
      </c>
      <c r="Y1469" s="98"/>
      <c r="Z1469" s="18" t="s">
        <v>3254</v>
      </c>
      <c r="AA1469" s="60" t="s">
        <v>34</v>
      </c>
      <c r="AB1469" s="9">
        <f t="shared" ca="1" si="110"/>
        <v>194</v>
      </c>
      <c r="AC1469" s="9" t="str">
        <f t="shared" ca="1" si="111"/>
        <v>Above 6 Months</v>
      </c>
      <c r="AD1469" s="9" t="str">
        <f t="shared" ca="1" si="112"/>
        <v/>
      </c>
      <c r="AE1469" s="9" t="str">
        <f t="shared" ca="1" si="113"/>
        <v/>
      </c>
      <c r="AF1469" s="61"/>
      <c r="AG1469" s="61" t="s">
        <v>3327</v>
      </c>
      <c r="AH1469" s="97" t="str">
        <f t="shared" ca="1" si="114"/>
        <v>Above 6 Months</v>
      </c>
    </row>
    <row r="1470" spans="1:34" ht="25.5" customHeight="1" x14ac:dyDescent="0.25">
      <c r="A1470" s="96">
        <v>1469</v>
      </c>
      <c r="B1470" s="61" t="s">
        <v>2810</v>
      </c>
      <c r="C1470" s="97">
        <v>0</v>
      </c>
      <c r="D1470" s="61"/>
      <c r="E1470" s="62" t="s">
        <v>68</v>
      </c>
      <c r="F1470" s="73" t="s">
        <v>3261</v>
      </c>
      <c r="G1470" s="63" t="s">
        <v>2235</v>
      </c>
      <c r="H1470" s="64">
        <v>46117</v>
      </c>
      <c r="I1470" s="65" t="s">
        <v>256</v>
      </c>
      <c r="J1470" s="65">
        <v>2026</v>
      </c>
      <c r="K1470" s="63" t="s">
        <v>77</v>
      </c>
      <c r="L1470" s="61"/>
      <c r="M1470" s="61" t="s">
        <v>72</v>
      </c>
      <c r="N1470" s="61" t="s">
        <v>31</v>
      </c>
      <c r="O1470" s="61" t="s">
        <v>32</v>
      </c>
      <c r="P1470" s="28"/>
      <c r="Q1470" s="61"/>
      <c r="R1470" s="28"/>
      <c r="S1470" s="96" t="s">
        <v>3196</v>
      </c>
      <c r="T1470" s="61"/>
      <c r="U1470" s="28"/>
      <c r="V1470" s="61"/>
      <c r="W1470" s="104" t="s">
        <v>33</v>
      </c>
      <c r="X1470" s="104" t="s">
        <v>33</v>
      </c>
      <c r="Y1470" s="98">
        <v>46188</v>
      </c>
      <c r="Z1470" s="18" t="s">
        <v>3262</v>
      </c>
      <c r="AA1470" s="60" t="s">
        <v>34</v>
      </c>
      <c r="AB1470" s="9">
        <f t="shared" ca="1" si="110"/>
        <v>194</v>
      </c>
      <c r="AC1470" s="9" t="str">
        <f t="shared" ca="1" si="111"/>
        <v>Above 6 Months</v>
      </c>
      <c r="AD1470" s="9">
        <f t="shared" ca="1" si="112"/>
        <v>123</v>
      </c>
      <c r="AE1470" s="9" t="str">
        <f t="shared" ca="1" si="113"/>
        <v>Above 3 Months</v>
      </c>
      <c r="AF1470" s="61"/>
      <c r="AG1470" s="61" t="s">
        <v>3331</v>
      </c>
      <c r="AH1470" s="97" t="str">
        <f t="shared" si="114"/>
        <v/>
      </c>
    </row>
    <row r="1471" spans="1:34" ht="25.5" customHeight="1" x14ac:dyDescent="0.25">
      <c r="A1471" s="96">
        <v>1470</v>
      </c>
      <c r="B1471" s="61" t="s">
        <v>2810</v>
      </c>
      <c r="C1471" s="97" t="s">
        <v>97</v>
      </c>
      <c r="D1471" s="61" t="s">
        <v>5267</v>
      </c>
      <c r="E1471" s="62" t="s">
        <v>114</v>
      </c>
      <c r="F1471" s="73" t="s">
        <v>3046</v>
      </c>
      <c r="G1471" s="63" t="s">
        <v>1685</v>
      </c>
      <c r="H1471" s="64">
        <v>46117</v>
      </c>
      <c r="I1471" s="65" t="s">
        <v>256</v>
      </c>
      <c r="J1471" s="65">
        <v>2026</v>
      </c>
      <c r="K1471" s="63" t="s">
        <v>108</v>
      </c>
      <c r="L1471" s="61"/>
      <c r="M1471" s="61" t="s">
        <v>54</v>
      </c>
      <c r="N1471" s="61" t="s">
        <v>31</v>
      </c>
      <c r="O1471" s="61" t="s">
        <v>45</v>
      </c>
      <c r="P1471" s="28"/>
      <c r="Q1471" s="61"/>
      <c r="R1471" s="28"/>
      <c r="S1471" s="96" t="s">
        <v>7126</v>
      </c>
      <c r="T1471" s="61"/>
      <c r="U1471" s="28"/>
      <c r="V1471" s="61"/>
      <c r="W1471" s="104" t="s">
        <v>33</v>
      </c>
      <c r="X1471" s="104" t="s">
        <v>2923</v>
      </c>
      <c r="Y1471" s="98"/>
      <c r="Z1471" s="18" t="s">
        <v>3280</v>
      </c>
      <c r="AA1471" s="60" t="s">
        <v>34</v>
      </c>
      <c r="AB1471" s="9" t="str">
        <f t="shared" ca="1" si="110"/>
        <v/>
      </c>
      <c r="AC1471" s="9" t="str">
        <f t="shared" si="111"/>
        <v/>
      </c>
      <c r="AD1471" s="9" t="str">
        <f t="shared" ca="1" si="112"/>
        <v/>
      </c>
      <c r="AE1471" s="9" t="str">
        <f t="shared" ca="1" si="113"/>
        <v/>
      </c>
      <c r="AF1471" s="61"/>
      <c r="AG1471" s="61" t="s">
        <v>3344</v>
      </c>
      <c r="AH1471" s="97" t="str">
        <f t="shared" si="114"/>
        <v/>
      </c>
    </row>
    <row r="1472" spans="1:34" ht="25.5" customHeight="1" x14ac:dyDescent="0.25">
      <c r="A1472" s="96">
        <v>1471</v>
      </c>
      <c r="B1472" s="61" t="s">
        <v>2808</v>
      </c>
      <c r="C1472" s="97" t="s">
        <v>2661</v>
      </c>
      <c r="D1472" s="61"/>
      <c r="E1472" s="62" t="s">
        <v>84</v>
      </c>
      <c r="F1472" s="73" t="s">
        <v>2916</v>
      </c>
      <c r="G1472" s="63" t="s">
        <v>1500</v>
      </c>
      <c r="H1472" s="64">
        <v>46117</v>
      </c>
      <c r="I1472" s="65" t="s">
        <v>256</v>
      </c>
      <c r="J1472" s="65">
        <v>2026</v>
      </c>
      <c r="K1472" s="63" t="s">
        <v>39</v>
      </c>
      <c r="L1472" s="61"/>
      <c r="M1472" s="61" t="s">
        <v>39</v>
      </c>
      <c r="N1472" s="61" t="s">
        <v>31</v>
      </c>
      <c r="O1472" s="61" t="s">
        <v>32</v>
      </c>
      <c r="P1472" s="28"/>
      <c r="Q1472" s="61"/>
      <c r="R1472" s="28"/>
      <c r="S1472" s="96" t="s">
        <v>3196</v>
      </c>
      <c r="T1472" s="61"/>
      <c r="U1472" s="28"/>
      <c r="V1472" s="61"/>
      <c r="W1472" s="104" t="s">
        <v>141</v>
      </c>
      <c r="X1472" s="104" t="s">
        <v>33</v>
      </c>
      <c r="Y1472" s="98">
        <v>46300</v>
      </c>
      <c r="Z1472" s="18" t="s">
        <v>3264</v>
      </c>
      <c r="AA1472" s="60" t="s">
        <v>34</v>
      </c>
      <c r="AB1472" s="9">
        <f t="shared" ca="1" si="110"/>
        <v>194</v>
      </c>
      <c r="AC1472" s="9" t="str">
        <f t="shared" ca="1" si="111"/>
        <v>Above 6 Months</v>
      </c>
      <c r="AD1472" s="9">
        <f t="shared" ca="1" si="112"/>
        <v>11</v>
      </c>
      <c r="AE1472" s="9" t="str">
        <f t="shared" ca="1" si="113"/>
        <v>Below 45 Days</v>
      </c>
      <c r="AF1472" s="61"/>
      <c r="AG1472" s="61" t="s">
        <v>3333</v>
      </c>
      <c r="AH1472" s="97" t="str">
        <f t="shared" si="114"/>
        <v/>
      </c>
    </row>
    <row r="1473" spans="1:34" ht="25.5" customHeight="1" x14ac:dyDescent="0.25">
      <c r="A1473" s="96">
        <v>1472</v>
      </c>
      <c r="B1473" s="61" t="s">
        <v>2660</v>
      </c>
      <c r="C1473" s="97" t="s">
        <v>46</v>
      </c>
      <c r="D1473" s="61"/>
      <c r="E1473" s="62" t="s">
        <v>64</v>
      </c>
      <c r="F1473" s="73" t="s">
        <v>3049</v>
      </c>
      <c r="G1473" s="63" t="s">
        <v>2010</v>
      </c>
      <c r="H1473" s="64">
        <v>46117</v>
      </c>
      <c r="I1473" s="65" t="s">
        <v>256</v>
      </c>
      <c r="J1473" s="65">
        <v>2026</v>
      </c>
      <c r="K1473" s="63" t="s">
        <v>39</v>
      </c>
      <c r="L1473" s="61"/>
      <c r="M1473" s="61" t="s">
        <v>39</v>
      </c>
      <c r="N1473" s="61" t="s">
        <v>31</v>
      </c>
      <c r="O1473" s="61" t="s">
        <v>32</v>
      </c>
      <c r="P1473" s="28">
        <v>46161</v>
      </c>
      <c r="Q1473" s="61"/>
      <c r="R1473" s="28"/>
      <c r="S1473" s="96" t="s">
        <v>3196</v>
      </c>
      <c r="T1473" s="61"/>
      <c r="U1473" s="28"/>
      <c r="V1473" s="61"/>
      <c r="W1473" s="104" t="s">
        <v>33</v>
      </c>
      <c r="X1473" s="104" t="s">
        <v>33</v>
      </c>
      <c r="Y1473" s="98">
        <v>46161</v>
      </c>
      <c r="Z1473" s="18" t="s">
        <v>3274</v>
      </c>
      <c r="AA1473" s="60" t="s">
        <v>34</v>
      </c>
      <c r="AB1473" s="9">
        <f t="shared" ca="1" si="110"/>
        <v>194</v>
      </c>
      <c r="AC1473" s="9" t="str">
        <f t="shared" ca="1" si="111"/>
        <v>Above 6 Months</v>
      </c>
      <c r="AD1473" s="9">
        <f t="shared" ca="1" si="112"/>
        <v>150</v>
      </c>
      <c r="AE1473" s="9" t="str">
        <f t="shared" ca="1" si="113"/>
        <v>Above 3 Months</v>
      </c>
      <c r="AF1473" s="61"/>
      <c r="AG1473" s="61" t="s">
        <v>3340</v>
      </c>
      <c r="AH1473" s="97" t="str">
        <f t="shared" si="114"/>
        <v/>
      </c>
    </row>
    <row r="1474" spans="1:34" ht="25.5" customHeight="1" x14ac:dyDescent="0.25">
      <c r="A1474" s="96">
        <v>1473</v>
      </c>
      <c r="B1474" s="61" t="s">
        <v>2810</v>
      </c>
      <c r="C1474" s="97" t="s">
        <v>62</v>
      </c>
      <c r="D1474" s="61"/>
      <c r="E1474" s="62" t="s">
        <v>63</v>
      </c>
      <c r="F1474" s="73" t="s">
        <v>2960</v>
      </c>
      <c r="G1474" s="63" t="s">
        <v>1745</v>
      </c>
      <c r="H1474" s="64">
        <v>46118</v>
      </c>
      <c r="I1474" s="65" t="s">
        <v>256</v>
      </c>
      <c r="J1474" s="65">
        <v>2026</v>
      </c>
      <c r="K1474" s="63" t="s">
        <v>29</v>
      </c>
      <c r="L1474" s="61"/>
      <c r="M1474" s="61" t="s">
        <v>30</v>
      </c>
      <c r="N1474" s="61" t="s">
        <v>31</v>
      </c>
      <c r="O1474" s="61" t="s">
        <v>32</v>
      </c>
      <c r="P1474" s="28"/>
      <c r="Q1474" s="61"/>
      <c r="R1474" s="28"/>
      <c r="S1474" s="96" t="s">
        <v>3196</v>
      </c>
      <c r="T1474" s="61"/>
      <c r="U1474" s="28"/>
      <c r="V1474" s="61"/>
      <c r="W1474" s="104" t="s">
        <v>50</v>
      </c>
      <c r="X1474" s="104" t="s">
        <v>50</v>
      </c>
      <c r="Y1474" s="98"/>
      <c r="Z1474" s="18" t="s">
        <v>3275</v>
      </c>
      <c r="AA1474" s="60" t="s">
        <v>34</v>
      </c>
      <c r="AB1474" s="9">
        <f t="shared" ref="AB1474:AB1537" ca="1" si="115">IF(S1474="UI",DATEDIF(H1474,TODAY(),"D"),"")</f>
        <v>193</v>
      </c>
      <c r="AC1474" s="9" t="str">
        <f t="shared" ref="AC1474:AC1537" ca="1" si="116">IF(S1474="UI",IF(AB1474&gt;365,"Above 1 Year",IF(AND(AB1474&lt;=365,AB1474&gt;180),"Above 6 Months",IF(AND(AB1474&lt;=180,AB1474&gt;90),"Above 3 Months",IF(AND(AB1474&lt;=90,AB1474&gt;60),"Above 60 Days",IF(AND(AB1474&lt;=60,AB1474&gt;45),"45 to 60 Days","Below 45 Days"))))),"")</f>
        <v>Above 6 Months</v>
      </c>
      <c r="AD1474" s="9" t="str">
        <f t="shared" ref="AD1474:AD1537" ca="1" si="117">IF(Y1474&lt;&gt;"",DATEDIF(Y1474,TODAY(),"D"),"")</f>
        <v/>
      </c>
      <c r="AE1474" s="9" t="str">
        <f t="shared" ref="AE1474:AE1537" ca="1" si="118">IF(AD1474&lt;&gt;"",IF(AD1474&gt;365,"Above 1 Year",IF(AND(AD1474&lt;=365,AD1474&gt;180),"Above 6 Months",IF(AND(AD1474&lt;=180,AD1474&gt;90),"Above 3 Months",IF(AND(AD1474&lt;=90,AD1474&gt;60),"Above 60 Days",IF(AND(AD1474&lt;=60,AD1474&gt;45),"45 to 60 Days","Below 45 Days"))))),"")</f>
        <v/>
      </c>
      <c r="AF1474" s="61"/>
      <c r="AG1474" s="61" t="s">
        <v>3341</v>
      </c>
      <c r="AH1474" s="97" t="str">
        <f t="shared" ca="1" si="114"/>
        <v>Above 6 Months</v>
      </c>
    </row>
    <row r="1475" spans="1:34" ht="25.5" customHeight="1" x14ac:dyDescent="0.25">
      <c r="A1475" s="96">
        <v>1474</v>
      </c>
      <c r="B1475" s="61" t="s">
        <v>2660</v>
      </c>
      <c r="C1475" s="97" t="s">
        <v>183</v>
      </c>
      <c r="D1475" s="61"/>
      <c r="E1475" s="62" t="s">
        <v>74</v>
      </c>
      <c r="F1475" s="73" t="s">
        <v>3093</v>
      </c>
      <c r="G1475" s="63" t="s">
        <v>3247</v>
      </c>
      <c r="H1475" s="64">
        <v>46118</v>
      </c>
      <c r="I1475" s="65" t="s">
        <v>256</v>
      </c>
      <c r="J1475" s="65">
        <v>2026</v>
      </c>
      <c r="K1475" s="63" t="s">
        <v>29</v>
      </c>
      <c r="L1475" s="61"/>
      <c r="M1475" s="61" t="s">
        <v>30</v>
      </c>
      <c r="N1475" s="61" t="s">
        <v>31</v>
      </c>
      <c r="O1475" s="61" t="s">
        <v>32</v>
      </c>
      <c r="P1475" s="28"/>
      <c r="Q1475" s="61"/>
      <c r="R1475" s="28"/>
      <c r="S1475" s="96" t="s">
        <v>3196</v>
      </c>
      <c r="T1475" s="61"/>
      <c r="U1475" s="28"/>
      <c r="V1475" s="61"/>
      <c r="W1475" s="104" t="s">
        <v>177</v>
      </c>
      <c r="X1475" s="104" t="s">
        <v>177</v>
      </c>
      <c r="Y1475" s="98">
        <v>46251</v>
      </c>
      <c r="Z1475" s="18" t="s">
        <v>3248</v>
      </c>
      <c r="AA1475" s="60" t="s">
        <v>34</v>
      </c>
      <c r="AB1475" s="9">
        <f t="shared" ca="1" si="115"/>
        <v>193</v>
      </c>
      <c r="AC1475" s="9" t="str">
        <f t="shared" ca="1" si="116"/>
        <v>Above 6 Months</v>
      </c>
      <c r="AD1475" s="9">
        <f t="shared" ca="1" si="117"/>
        <v>60</v>
      </c>
      <c r="AE1475" s="9" t="str">
        <f t="shared" ca="1" si="118"/>
        <v>45 to 60 Days</v>
      </c>
      <c r="AF1475" s="61"/>
      <c r="AG1475" s="61" t="s">
        <v>3324</v>
      </c>
      <c r="AH1475" s="97" t="str">
        <f t="shared" ref="AH1475:AH1538" ca="1" si="119">IF(X1475="SC/PRC/CC No. Awaited","",AC1475)</f>
        <v>Above 6 Months</v>
      </c>
    </row>
    <row r="1476" spans="1:34" ht="25.5" customHeight="1" x14ac:dyDescent="0.25">
      <c r="A1476" s="96">
        <v>1475</v>
      </c>
      <c r="B1476" s="61" t="s">
        <v>2808</v>
      </c>
      <c r="C1476" s="97" t="s">
        <v>185</v>
      </c>
      <c r="D1476" s="61"/>
      <c r="E1476" s="62" t="s">
        <v>55</v>
      </c>
      <c r="F1476" s="73" t="s">
        <v>2971</v>
      </c>
      <c r="G1476" s="63" t="s">
        <v>707</v>
      </c>
      <c r="H1476" s="64">
        <v>46119</v>
      </c>
      <c r="I1476" s="65" t="s">
        <v>256</v>
      </c>
      <c r="J1476" s="65">
        <v>2026</v>
      </c>
      <c r="K1476" s="63" t="s">
        <v>71</v>
      </c>
      <c r="L1476" s="61"/>
      <c r="M1476" s="61" t="s">
        <v>72</v>
      </c>
      <c r="N1476" s="61" t="s">
        <v>31</v>
      </c>
      <c r="O1476" s="61" t="s">
        <v>32</v>
      </c>
      <c r="P1476" s="28"/>
      <c r="Q1476" s="61"/>
      <c r="R1476" s="28"/>
      <c r="S1476" s="96" t="s">
        <v>7126</v>
      </c>
      <c r="T1476" s="61"/>
      <c r="U1476" s="28"/>
      <c r="V1476" s="61"/>
      <c r="W1476" s="104" t="s">
        <v>33</v>
      </c>
      <c r="X1476" s="104" t="s">
        <v>2923</v>
      </c>
      <c r="Y1476" s="98"/>
      <c r="Z1476" s="18" t="s">
        <v>3265</v>
      </c>
      <c r="AA1476" s="60" t="s">
        <v>34</v>
      </c>
      <c r="AB1476" s="9" t="str">
        <f t="shared" ca="1" si="115"/>
        <v/>
      </c>
      <c r="AC1476" s="9" t="str">
        <f t="shared" si="116"/>
        <v/>
      </c>
      <c r="AD1476" s="9" t="str">
        <f t="shared" ca="1" si="117"/>
        <v/>
      </c>
      <c r="AE1476" s="9" t="str">
        <f t="shared" ca="1" si="118"/>
        <v/>
      </c>
      <c r="AF1476" s="61"/>
      <c r="AG1476" s="61" t="s">
        <v>3334</v>
      </c>
      <c r="AH1476" s="97" t="str">
        <f t="shared" si="119"/>
        <v/>
      </c>
    </row>
    <row r="1477" spans="1:34" ht="25.5" customHeight="1" x14ac:dyDescent="0.25">
      <c r="A1477" s="96">
        <v>1476</v>
      </c>
      <c r="B1477" s="61" t="s">
        <v>2810</v>
      </c>
      <c r="C1477" s="97">
        <v>0</v>
      </c>
      <c r="D1477" s="61"/>
      <c r="E1477" s="62" t="s">
        <v>68</v>
      </c>
      <c r="F1477" s="73" t="s">
        <v>3282</v>
      </c>
      <c r="G1477" s="63" t="s">
        <v>3283</v>
      </c>
      <c r="H1477" s="64">
        <v>46119</v>
      </c>
      <c r="I1477" s="65" t="s">
        <v>256</v>
      </c>
      <c r="J1477" s="65">
        <v>2026</v>
      </c>
      <c r="K1477" s="63" t="s">
        <v>147</v>
      </c>
      <c r="L1477" s="61"/>
      <c r="M1477" s="61" t="s">
        <v>49</v>
      </c>
      <c r="N1477" s="61" t="s">
        <v>31</v>
      </c>
      <c r="O1477" s="61" t="s">
        <v>32</v>
      </c>
      <c r="P1477" s="28"/>
      <c r="Q1477" s="61"/>
      <c r="R1477" s="28"/>
      <c r="S1477" s="96" t="s">
        <v>3196</v>
      </c>
      <c r="T1477" s="61"/>
      <c r="U1477" s="28"/>
      <c r="V1477" s="61"/>
      <c r="W1477" s="104" t="s">
        <v>50</v>
      </c>
      <c r="X1477" s="104" t="s">
        <v>50</v>
      </c>
      <c r="Y1477" s="98"/>
      <c r="Z1477" s="18" t="s">
        <v>3284</v>
      </c>
      <c r="AA1477" s="60" t="s">
        <v>34</v>
      </c>
      <c r="AB1477" s="9">
        <f t="shared" ca="1" si="115"/>
        <v>192</v>
      </c>
      <c r="AC1477" s="9" t="str">
        <f t="shared" ca="1" si="116"/>
        <v>Above 6 Months</v>
      </c>
      <c r="AD1477" s="9" t="str">
        <f t="shared" ca="1" si="117"/>
        <v/>
      </c>
      <c r="AE1477" s="9" t="str">
        <f t="shared" ca="1" si="118"/>
        <v/>
      </c>
      <c r="AF1477" s="61"/>
      <c r="AG1477" s="61" t="s">
        <v>3346</v>
      </c>
      <c r="AH1477" s="97" t="str">
        <f t="shared" ca="1" si="119"/>
        <v>Above 6 Months</v>
      </c>
    </row>
    <row r="1478" spans="1:34" ht="25.5" customHeight="1" x14ac:dyDescent="0.25">
      <c r="A1478" s="96">
        <v>1477</v>
      </c>
      <c r="B1478" s="61" t="s">
        <v>2660</v>
      </c>
      <c r="C1478" s="97" t="s">
        <v>37</v>
      </c>
      <c r="D1478" s="61"/>
      <c r="E1478" s="62" t="s">
        <v>104</v>
      </c>
      <c r="F1478" s="73" t="s">
        <v>2990</v>
      </c>
      <c r="G1478" s="63" t="s">
        <v>980</v>
      </c>
      <c r="H1478" s="64">
        <v>46119</v>
      </c>
      <c r="I1478" s="65" t="s">
        <v>256</v>
      </c>
      <c r="J1478" s="65">
        <v>2026</v>
      </c>
      <c r="K1478" s="63" t="s">
        <v>77</v>
      </c>
      <c r="L1478" s="61"/>
      <c r="M1478" s="61" t="s">
        <v>72</v>
      </c>
      <c r="N1478" s="61" t="s">
        <v>31</v>
      </c>
      <c r="O1478" s="61" t="s">
        <v>32</v>
      </c>
      <c r="P1478" s="28"/>
      <c r="Q1478" s="61"/>
      <c r="R1478" s="28"/>
      <c r="S1478" s="96" t="s">
        <v>3196</v>
      </c>
      <c r="T1478" s="61"/>
      <c r="U1478" s="28"/>
      <c r="V1478" s="61"/>
      <c r="W1478" s="104" t="s">
        <v>112</v>
      </c>
      <c r="X1478" s="104" t="s">
        <v>112</v>
      </c>
      <c r="Y1478" s="98"/>
      <c r="Z1478" s="18" t="s">
        <v>3276</v>
      </c>
      <c r="AA1478" s="60" t="s">
        <v>34</v>
      </c>
      <c r="AB1478" s="9">
        <f t="shared" ca="1" si="115"/>
        <v>192</v>
      </c>
      <c r="AC1478" s="9" t="str">
        <f t="shared" ca="1" si="116"/>
        <v>Above 6 Months</v>
      </c>
      <c r="AD1478" s="9" t="str">
        <f t="shared" ca="1" si="117"/>
        <v/>
      </c>
      <c r="AE1478" s="9" t="str">
        <f t="shared" ca="1" si="118"/>
        <v/>
      </c>
      <c r="AF1478" s="61"/>
      <c r="AG1478" s="61" t="s">
        <v>3342</v>
      </c>
      <c r="AH1478" s="97" t="str">
        <f t="shared" ca="1" si="119"/>
        <v>Above 6 Months</v>
      </c>
    </row>
    <row r="1479" spans="1:34" ht="25.5" customHeight="1" x14ac:dyDescent="0.25">
      <c r="A1479" s="96">
        <v>1478</v>
      </c>
      <c r="B1479" s="61" t="s">
        <v>2660</v>
      </c>
      <c r="C1479" s="97" t="s">
        <v>183</v>
      </c>
      <c r="D1479" s="61"/>
      <c r="E1479" s="62" t="s">
        <v>61</v>
      </c>
      <c r="F1479" s="73" t="s">
        <v>2960</v>
      </c>
      <c r="G1479" s="63" t="s">
        <v>1351</v>
      </c>
      <c r="H1479" s="64">
        <v>46119</v>
      </c>
      <c r="I1479" s="65" t="s">
        <v>256</v>
      </c>
      <c r="J1479" s="65">
        <v>2026</v>
      </c>
      <c r="K1479" s="63" t="s">
        <v>94</v>
      </c>
      <c r="L1479" s="61"/>
      <c r="M1479" s="61" t="s">
        <v>94</v>
      </c>
      <c r="N1479" s="61" t="s">
        <v>31</v>
      </c>
      <c r="O1479" s="61" t="s">
        <v>32</v>
      </c>
      <c r="P1479" s="28"/>
      <c r="Q1479" s="61"/>
      <c r="R1479" s="28"/>
      <c r="S1479" s="96" t="s">
        <v>3196</v>
      </c>
      <c r="T1479" s="61"/>
      <c r="U1479" s="28"/>
      <c r="V1479" s="61"/>
      <c r="W1479" s="104" t="s">
        <v>112</v>
      </c>
      <c r="X1479" s="104" t="s">
        <v>112</v>
      </c>
      <c r="Y1479" s="98"/>
      <c r="Z1479" s="18" t="s">
        <v>3257</v>
      </c>
      <c r="AA1479" s="60" t="s">
        <v>34</v>
      </c>
      <c r="AB1479" s="9">
        <f t="shared" ca="1" si="115"/>
        <v>192</v>
      </c>
      <c r="AC1479" s="9" t="str">
        <f t="shared" ca="1" si="116"/>
        <v>Above 6 Months</v>
      </c>
      <c r="AD1479" s="9" t="str">
        <f t="shared" ca="1" si="117"/>
        <v/>
      </c>
      <c r="AE1479" s="9" t="str">
        <f t="shared" ca="1" si="118"/>
        <v/>
      </c>
      <c r="AF1479" s="61"/>
      <c r="AG1479" s="61" t="s">
        <v>3329</v>
      </c>
      <c r="AH1479" s="97" t="str">
        <f t="shared" ca="1" si="119"/>
        <v>Above 6 Months</v>
      </c>
    </row>
    <row r="1480" spans="1:34" ht="25.5" customHeight="1" x14ac:dyDescent="0.25">
      <c r="A1480" s="96">
        <v>1479</v>
      </c>
      <c r="B1480" s="61" t="s">
        <v>2660</v>
      </c>
      <c r="C1480" s="97" t="s">
        <v>183</v>
      </c>
      <c r="D1480" s="61" t="s">
        <v>5395</v>
      </c>
      <c r="E1480" s="62" t="s">
        <v>69</v>
      </c>
      <c r="F1480" s="73" t="s">
        <v>2977</v>
      </c>
      <c r="G1480" s="63" t="s">
        <v>3245</v>
      </c>
      <c r="H1480" s="64">
        <v>46120</v>
      </c>
      <c r="I1480" s="65" t="s">
        <v>256</v>
      </c>
      <c r="J1480" s="65">
        <v>2026</v>
      </c>
      <c r="K1480" s="63" t="s">
        <v>70</v>
      </c>
      <c r="L1480" s="61"/>
      <c r="M1480" s="61" t="s">
        <v>70</v>
      </c>
      <c r="N1480" s="61" t="s">
        <v>70</v>
      </c>
      <c r="O1480" s="61" t="s">
        <v>45</v>
      </c>
      <c r="P1480" s="28"/>
      <c r="Q1480" s="61"/>
      <c r="R1480" s="28"/>
      <c r="S1480" s="96" t="s">
        <v>3196</v>
      </c>
      <c r="T1480" s="61"/>
      <c r="U1480" s="28"/>
      <c r="V1480" s="61"/>
      <c r="W1480" s="104" t="s">
        <v>142</v>
      </c>
      <c r="X1480" s="104" t="s">
        <v>142</v>
      </c>
      <c r="Y1480" s="98"/>
      <c r="Z1480" s="18" t="s">
        <v>3246</v>
      </c>
      <c r="AA1480" s="60" t="s">
        <v>34</v>
      </c>
      <c r="AB1480" s="9">
        <f t="shared" ca="1" si="115"/>
        <v>191</v>
      </c>
      <c r="AC1480" s="9" t="str">
        <f t="shared" ca="1" si="116"/>
        <v>Above 6 Months</v>
      </c>
      <c r="AD1480" s="9" t="str">
        <f t="shared" ca="1" si="117"/>
        <v/>
      </c>
      <c r="AE1480" s="9" t="str">
        <f t="shared" ca="1" si="118"/>
        <v/>
      </c>
      <c r="AF1480" s="61"/>
      <c r="AG1480" s="61" t="s">
        <v>3323</v>
      </c>
      <c r="AH1480" s="97" t="str">
        <f t="shared" ca="1" si="119"/>
        <v>Above 6 Months</v>
      </c>
    </row>
    <row r="1481" spans="1:34" ht="25.5" customHeight="1" x14ac:dyDescent="0.25">
      <c r="A1481" s="96">
        <v>1480</v>
      </c>
      <c r="B1481" s="61" t="s">
        <v>2660</v>
      </c>
      <c r="C1481" s="97" t="s">
        <v>46</v>
      </c>
      <c r="D1481" s="61"/>
      <c r="E1481" s="62" t="s">
        <v>64</v>
      </c>
      <c r="F1481" s="73" t="s">
        <v>3042</v>
      </c>
      <c r="G1481" s="63" t="s">
        <v>1718</v>
      </c>
      <c r="H1481" s="64">
        <v>46121</v>
      </c>
      <c r="I1481" s="65" t="s">
        <v>256</v>
      </c>
      <c r="J1481" s="65">
        <v>2026</v>
      </c>
      <c r="K1481" s="63" t="s">
        <v>85</v>
      </c>
      <c r="L1481" s="61"/>
      <c r="M1481" s="61" t="s">
        <v>82</v>
      </c>
      <c r="N1481" s="61" t="s">
        <v>82</v>
      </c>
      <c r="O1481" s="61" t="s">
        <v>32</v>
      </c>
      <c r="P1481" s="28">
        <v>46161</v>
      </c>
      <c r="Q1481" s="61"/>
      <c r="R1481" s="28"/>
      <c r="S1481" s="96" t="s">
        <v>16</v>
      </c>
      <c r="T1481" s="61"/>
      <c r="U1481" s="28"/>
      <c r="V1481" s="61"/>
      <c r="W1481" s="104" t="s">
        <v>33</v>
      </c>
      <c r="X1481" s="104" t="s">
        <v>2923</v>
      </c>
      <c r="Y1481" s="98"/>
      <c r="Z1481" s="18" t="s">
        <v>3319</v>
      </c>
      <c r="AA1481" s="60" t="s">
        <v>34</v>
      </c>
      <c r="AB1481" s="9" t="str">
        <f t="shared" ca="1" si="115"/>
        <v/>
      </c>
      <c r="AC1481" s="9" t="str">
        <f t="shared" si="116"/>
        <v/>
      </c>
      <c r="AD1481" s="9" t="str">
        <f t="shared" ca="1" si="117"/>
        <v/>
      </c>
      <c r="AE1481" s="9" t="str">
        <f t="shared" ca="1" si="118"/>
        <v/>
      </c>
      <c r="AF1481" s="61"/>
      <c r="AG1481" s="61" t="s">
        <v>3367</v>
      </c>
      <c r="AH1481" s="97" t="str">
        <f t="shared" si="119"/>
        <v/>
      </c>
    </row>
    <row r="1482" spans="1:34" ht="25.5" customHeight="1" x14ac:dyDescent="0.25">
      <c r="A1482" s="96">
        <v>1481</v>
      </c>
      <c r="B1482" s="61" t="s">
        <v>2660</v>
      </c>
      <c r="C1482" s="97" t="s">
        <v>46</v>
      </c>
      <c r="D1482" s="61"/>
      <c r="E1482" s="62" t="s">
        <v>109</v>
      </c>
      <c r="F1482" s="73" t="s">
        <v>2920</v>
      </c>
      <c r="G1482" s="63" t="s">
        <v>3287</v>
      </c>
      <c r="H1482" s="64">
        <v>46122</v>
      </c>
      <c r="I1482" s="65" t="s">
        <v>256</v>
      </c>
      <c r="J1482" s="65">
        <v>2026</v>
      </c>
      <c r="K1482" s="63" t="s">
        <v>29</v>
      </c>
      <c r="L1482" s="61"/>
      <c r="M1482" s="61" t="s">
        <v>30</v>
      </c>
      <c r="N1482" s="61" t="s">
        <v>31</v>
      </c>
      <c r="O1482" s="61" t="s">
        <v>32</v>
      </c>
      <c r="P1482" s="28"/>
      <c r="Q1482" s="61"/>
      <c r="R1482" s="28"/>
      <c r="S1482" s="96" t="s">
        <v>3196</v>
      </c>
      <c r="T1482" s="61"/>
      <c r="U1482" s="28"/>
      <c r="V1482" s="61"/>
      <c r="W1482" s="104" t="s">
        <v>50</v>
      </c>
      <c r="X1482" s="104" t="s">
        <v>50</v>
      </c>
      <c r="Y1482" s="98"/>
      <c r="Z1482" s="18" t="s">
        <v>3288</v>
      </c>
      <c r="AA1482" s="60" t="s">
        <v>34</v>
      </c>
      <c r="AB1482" s="9">
        <f t="shared" ca="1" si="115"/>
        <v>189</v>
      </c>
      <c r="AC1482" s="9" t="str">
        <f t="shared" ca="1" si="116"/>
        <v>Above 6 Months</v>
      </c>
      <c r="AD1482" s="9" t="str">
        <f t="shared" ca="1" si="117"/>
        <v/>
      </c>
      <c r="AE1482" s="9" t="str">
        <f t="shared" ca="1" si="118"/>
        <v/>
      </c>
      <c r="AF1482" s="61"/>
      <c r="AG1482" s="61" t="s">
        <v>3349</v>
      </c>
      <c r="AH1482" s="97" t="str">
        <f t="shared" ca="1" si="119"/>
        <v>Above 6 Months</v>
      </c>
    </row>
    <row r="1483" spans="1:34" ht="25.5" customHeight="1" x14ac:dyDescent="0.25">
      <c r="A1483" s="96">
        <v>1482</v>
      </c>
      <c r="B1483" s="61" t="s">
        <v>2660</v>
      </c>
      <c r="C1483" s="97" t="s">
        <v>37</v>
      </c>
      <c r="D1483" s="61"/>
      <c r="E1483" s="62" t="s">
        <v>90</v>
      </c>
      <c r="F1483" s="73" t="s">
        <v>3113</v>
      </c>
      <c r="G1483" s="63" t="s">
        <v>1315</v>
      </c>
      <c r="H1483" s="64">
        <v>46122</v>
      </c>
      <c r="I1483" s="65" t="s">
        <v>256</v>
      </c>
      <c r="J1483" s="65">
        <v>2026</v>
      </c>
      <c r="K1483" s="63" t="s">
        <v>70</v>
      </c>
      <c r="L1483" s="61"/>
      <c r="M1483" s="61" t="s">
        <v>70</v>
      </c>
      <c r="N1483" s="61" t="s">
        <v>70</v>
      </c>
      <c r="O1483" s="61" t="s">
        <v>32</v>
      </c>
      <c r="P1483" s="28"/>
      <c r="Q1483" s="61"/>
      <c r="R1483" s="28"/>
      <c r="S1483" s="96" t="s">
        <v>7125</v>
      </c>
      <c r="T1483" s="61"/>
      <c r="U1483" s="28"/>
      <c r="V1483" s="61"/>
      <c r="W1483" s="104" t="s">
        <v>142</v>
      </c>
      <c r="X1483" s="104" t="s">
        <v>2923</v>
      </c>
      <c r="Y1483" s="98"/>
      <c r="Z1483" s="18" t="s">
        <v>3304</v>
      </c>
      <c r="AA1483" s="60" t="s">
        <v>34</v>
      </c>
      <c r="AB1483" s="9" t="str">
        <f t="shared" ca="1" si="115"/>
        <v/>
      </c>
      <c r="AC1483" s="9" t="str">
        <f t="shared" si="116"/>
        <v/>
      </c>
      <c r="AD1483" s="9" t="str">
        <f t="shared" ca="1" si="117"/>
        <v/>
      </c>
      <c r="AE1483" s="9" t="str">
        <f t="shared" ca="1" si="118"/>
        <v/>
      </c>
      <c r="AF1483" s="61"/>
      <c r="AG1483" s="61" t="s">
        <v>3360</v>
      </c>
      <c r="AH1483" s="97" t="str">
        <f t="shared" si="119"/>
        <v/>
      </c>
    </row>
    <row r="1484" spans="1:34" ht="25.5" customHeight="1" x14ac:dyDescent="0.25">
      <c r="A1484" s="96">
        <v>1483</v>
      </c>
      <c r="B1484" s="61" t="s">
        <v>2808</v>
      </c>
      <c r="C1484" s="97" t="s">
        <v>2661</v>
      </c>
      <c r="D1484" s="61"/>
      <c r="E1484" s="62" t="s">
        <v>89</v>
      </c>
      <c r="F1484" s="73" t="s">
        <v>3305</v>
      </c>
      <c r="G1484" s="63" t="s">
        <v>227</v>
      </c>
      <c r="H1484" s="64">
        <v>46122</v>
      </c>
      <c r="I1484" s="65" t="s">
        <v>256</v>
      </c>
      <c r="J1484" s="65">
        <v>2026</v>
      </c>
      <c r="K1484" s="63" t="s">
        <v>59</v>
      </c>
      <c r="L1484" s="61" t="s">
        <v>228</v>
      </c>
      <c r="M1484" s="61" t="s">
        <v>59</v>
      </c>
      <c r="N1484" s="61" t="s">
        <v>60</v>
      </c>
      <c r="O1484" s="61" t="s">
        <v>32</v>
      </c>
      <c r="P1484" s="28"/>
      <c r="Q1484" s="61"/>
      <c r="R1484" s="28"/>
      <c r="S1484" s="96" t="s">
        <v>3196</v>
      </c>
      <c r="T1484" s="61"/>
      <c r="U1484" s="28"/>
      <c r="V1484" s="61"/>
      <c r="W1484" s="104" t="s">
        <v>112</v>
      </c>
      <c r="X1484" s="104" t="s">
        <v>112</v>
      </c>
      <c r="Y1484" s="98"/>
      <c r="Z1484" s="18" t="s">
        <v>3306</v>
      </c>
      <c r="AA1484" s="60" t="s">
        <v>34</v>
      </c>
      <c r="AB1484" s="9">
        <f t="shared" ca="1" si="115"/>
        <v>189</v>
      </c>
      <c r="AC1484" s="9" t="str">
        <f t="shared" ca="1" si="116"/>
        <v>Above 6 Months</v>
      </c>
      <c r="AD1484" s="9" t="str">
        <f t="shared" ca="1" si="117"/>
        <v/>
      </c>
      <c r="AE1484" s="9" t="str">
        <f t="shared" ca="1" si="118"/>
        <v/>
      </c>
      <c r="AF1484" s="61"/>
      <c r="AG1484" s="61" t="s">
        <v>3361</v>
      </c>
      <c r="AH1484" s="97" t="str">
        <f t="shared" ca="1" si="119"/>
        <v>Above 6 Months</v>
      </c>
    </row>
    <row r="1485" spans="1:34" ht="25.5" customHeight="1" x14ac:dyDescent="0.25">
      <c r="A1485" s="96">
        <v>1484</v>
      </c>
      <c r="B1485" s="61" t="s">
        <v>2660</v>
      </c>
      <c r="C1485" s="97" t="s">
        <v>37</v>
      </c>
      <c r="D1485" s="61"/>
      <c r="E1485" s="62" t="s">
        <v>90</v>
      </c>
      <c r="F1485" s="73" t="s">
        <v>3114</v>
      </c>
      <c r="G1485" s="63" t="s">
        <v>1315</v>
      </c>
      <c r="H1485" s="64">
        <v>46123</v>
      </c>
      <c r="I1485" s="65" t="s">
        <v>256</v>
      </c>
      <c r="J1485" s="65">
        <v>2026</v>
      </c>
      <c r="K1485" s="63" t="s">
        <v>70</v>
      </c>
      <c r="L1485" s="61"/>
      <c r="M1485" s="61" t="s">
        <v>70</v>
      </c>
      <c r="N1485" s="61" t="s">
        <v>70</v>
      </c>
      <c r="O1485" s="61" t="s">
        <v>32</v>
      </c>
      <c r="P1485" s="28"/>
      <c r="Q1485" s="61"/>
      <c r="R1485" s="28"/>
      <c r="S1485" s="96" t="s">
        <v>7125</v>
      </c>
      <c r="T1485" s="61"/>
      <c r="U1485" s="28"/>
      <c r="V1485" s="61"/>
      <c r="W1485" s="104" t="s">
        <v>173</v>
      </c>
      <c r="X1485" s="104" t="s">
        <v>2923</v>
      </c>
      <c r="Y1485" s="98"/>
      <c r="Z1485" s="18" t="s">
        <v>3310</v>
      </c>
      <c r="AA1485" s="60" t="s">
        <v>34</v>
      </c>
      <c r="AB1485" s="9" t="str">
        <f t="shared" ca="1" si="115"/>
        <v/>
      </c>
      <c r="AC1485" s="9" t="str">
        <f t="shared" si="116"/>
        <v/>
      </c>
      <c r="AD1485" s="9" t="str">
        <f t="shared" ca="1" si="117"/>
        <v/>
      </c>
      <c r="AE1485" s="9" t="str">
        <f t="shared" ca="1" si="118"/>
        <v/>
      </c>
      <c r="AF1485" s="61"/>
      <c r="AG1485" s="61" t="s">
        <v>3363</v>
      </c>
      <c r="AH1485" s="97" t="str">
        <f t="shared" si="119"/>
        <v/>
      </c>
    </row>
    <row r="1486" spans="1:34" ht="25.5" customHeight="1" x14ac:dyDescent="0.25">
      <c r="A1486" s="96">
        <v>1485</v>
      </c>
      <c r="B1486" s="61" t="s">
        <v>2808</v>
      </c>
      <c r="C1486" s="97" t="s">
        <v>57</v>
      </c>
      <c r="D1486" s="61"/>
      <c r="E1486" s="62" t="s">
        <v>58</v>
      </c>
      <c r="F1486" s="73" t="s">
        <v>2910</v>
      </c>
      <c r="G1486" s="63" t="s">
        <v>1572</v>
      </c>
      <c r="H1486" s="64">
        <v>46123</v>
      </c>
      <c r="I1486" s="65" t="s">
        <v>256</v>
      </c>
      <c r="J1486" s="65">
        <v>2026</v>
      </c>
      <c r="K1486" s="63" t="s">
        <v>75</v>
      </c>
      <c r="L1486" s="61"/>
      <c r="M1486" s="61" t="s">
        <v>54</v>
      </c>
      <c r="N1486" s="61" t="s">
        <v>31</v>
      </c>
      <c r="O1486" s="61" t="s">
        <v>32</v>
      </c>
      <c r="P1486" s="28">
        <v>46176</v>
      </c>
      <c r="Q1486" s="61"/>
      <c r="R1486" s="28"/>
      <c r="S1486" s="96" t="s">
        <v>3196</v>
      </c>
      <c r="T1486" s="61"/>
      <c r="U1486" s="28"/>
      <c r="V1486" s="61"/>
      <c r="W1486" s="104" t="s">
        <v>33</v>
      </c>
      <c r="X1486" s="104" t="s">
        <v>33</v>
      </c>
      <c r="Y1486" s="98">
        <v>46176</v>
      </c>
      <c r="Z1486" s="18" t="s">
        <v>3297</v>
      </c>
      <c r="AA1486" s="60" t="s">
        <v>34</v>
      </c>
      <c r="AB1486" s="9">
        <f t="shared" ca="1" si="115"/>
        <v>188</v>
      </c>
      <c r="AC1486" s="9" t="str">
        <f t="shared" ca="1" si="116"/>
        <v>Above 6 Months</v>
      </c>
      <c r="AD1486" s="9">
        <f t="shared" ca="1" si="117"/>
        <v>135</v>
      </c>
      <c r="AE1486" s="9" t="str">
        <f t="shared" ca="1" si="118"/>
        <v>Above 3 Months</v>
      </c>
      <c r="AF1486" s="61"/>
      <c r="AG1486" s="61" t="s">
        <v>3355</v>
      </c>
      <c r="AH1486" s="97" t="str">
        <f t="shared" si="119"/>
        <v/>
      </c>
    </row>
    <row r="1487" spans="1:34" ht="25.5" customHeight="1" x14ac:dyDescent="0.25">
      <c r="A1487" s="96">
        <v>1486</v>
      </c>
      <c r="B1487" s="61" t="s">
        <v>2808</v>
      </c>
      <c r="C1487" s="97" t="s">
        <v>2661</v>
      </c>
      <c r="D1487" s="61"/>
      <c r="E1487" s="62" t="s">
        <v>84</v>
      </c>
      <c r="F1487" s="73" t="s">
        <v>2944</v>
      </c>
      <c r="G1487" s="63" t="s">
        <v>980</v>
      </c>
      <c r="H1487" s="64">
        <v>46123</v>
      </c>
      <c r="I1487" s="65" t="s">
        <v>256</v>
      </c>
      <c r="J1487" s="65">
        <v>2026</v>
      </c>
      <c r="K1487" s="63" t="s">
        <v>77</v>
      </c>
      <c r="L1487" s="61"/>
      <c r="M1487" s="61" t="s">
        <v>72</v>
      </c>
      <c r="N1487" s="61" t="s">
        <v>31</v>
      </c>
      <c r="O1487" s="61" t="s">
        <v>32</v>
      </c>
      <c r="P1487" s="28"/>
      <c r="Q1487" s="61"/>
      <c r="R1487" s="28"/>
      <c r="S1487" s="96" t="s">
        <v>3196</v>
      </c>
      <c r="T1487" s="61"/>
      <c r="U1487" s="28"/>
      <c r="V1487" s="61"/>
      <c r="W1487" s="104" t="s">
        <v>141</v>
      </c>
      <c r="X1487" s="104" t="s">
        <v>33</v>
      </c>
      <c r="Y1487" s="98">
        <v>46300</v>
      </c>
      <c r="Z1487" s="18" t="s">
        <v>3286</v>
      </c>
      <c r="AA1487" s="60" t="s">
        <v>34</v>
      </c>
      <c r="AB1487" s="9">
        <f t="shared" ca="1" si="115"/>
        <v>188</v>
      </c>
      <c r="AC1487" s="9" t="str">
        <f t="shared" ca="1" si="116"/>
        <v>Above 6 Months</v>
      </c>
      <c r="AD1487" s="9">
        <f t="shared" ca="1" si="117"/>
        <v>11</v>
      </c>
      <c r="AE1487" s="9" t="str">
        <f t="shared" ca="1" si="118"/>
        <v>Below 45 Days</v>
      </c>
      <c r="AF1487" s="61"/>
      <c r="AG1487" s="61" t="s">
        <v>3348</v>
      </c>
      <c r="AH1487" s="97" t="str">
        <f t="shared" si="119"/>
        <v/>
      </c>
    </row>
    <row r="1488" spans="1:34" ht="25.5" customHeight="1" x14ac:dyDescent="0.25">
      <c r="A1488" s="96">
        <v>1487</v>
      </c>
      <c r="B1488" s="61" t="s">
        <v>2808</v>
      </c>
      <c r="C1488" s="97" t="s">
        <v>57</v>
      </c>
      <c r="D1488" s="61"/>
      <c r="E1488" s="62" t="s">
        <v>105</v>
      </c>
      <c r="F1488" s="73" t="s">
        <v>3022</v>
      </c>
      <c r="G1488" s="63" t="s">
        <v>2592</v>
      </c>
      <c r="H1488" s="64">
        <v>46123</v>
      </c>
      <c r="I1488" s="65" t="s">
        <v>256</v>
      </c>
      <c r="J1488" s="65">
        <v>2026</v>
      </c>
      <c r="K1488" s="63" t="s">
        <v>39</v>
      </c>
      <c r="L1488" s="61"/>
      <c r="M1488" s="61" t="s">
        <v>39</v>
      </c>
      <c r="N1488" s="61" t="s">
        <v>31</v>
      </c>
      <c r="O1488" s="61" t="s">
        <v>32</v>
      </c>
      <c r="P1488" s="28"/>
      <c r="Q1488" s="61"/>
      <c r="R1488" s="28"/>
      <c r="S1488" s="96" t="s">
        <v>7126</v>
      </c>
      <c r="T1488" s="61"/>
      <c r="U1488" s="28"/>
      <c r="V1488" s="61"/>
      <c r="W1488" s="104" t="s">
        <v>33</v>
      </c>
      <c r="X1488" s="104" t="s">
        <v>2923</v>
      </c>
      <c r="Y1488" s="98"/>
      <c r="Z1488" s="18" t="s">
        <v>3318</v>
      </c>
      <c r="AA1488" s="60" t="s">
        <v>34</v>
      </c>
      <c r="AB1488" s="9" t="str">
        <f t="shared" ca="1" si="115"/>
        <v/>
      </c>
      <c r="AC1488" s="9" t="str">
        <f t="shared" si="116"/>
        <v/>
      </c>
      <c r="AD1488" s="9" t="str">
        <f t="shared" ca="1" si="117"/>
        <v/>
      </c>
      <c r="AE1488" s="9" t="str">
        <f t="shared" ca="1" si="118"/>
        <v/>
      </c>
      <c r="AF1488" s="61"/>
      <c r="AG1488" s="61" t="s">
        <v>3366</v>
      </c>
      <c r="AH1488" s="97" t="str">
        <f t="shared" si="119"/>
        <v/>
      </c>
    </row>
    <row r="1489" spans="1:34" ht="25.5" customHeight="1" x14ac:dyDescent="0.25">
      <c r="A1489" s="96">
        <v>1488</v>
      </c>
      <c r="B1489" s="61" t="s">
        <v>2660</v>
      </c>
      <c r="C1489" s="97" t="s">
        <v>46</v>
      </c>
      <c r="D1489" s="61"/>
      <c r="E1489" s="62" t="s">
        <v>67</v>
      </c>
      <c r="F1489" s="73" t="s">
        <v>2970</v>
      </c>
      <c r="G1489" s="63" t="s">
        <v>1646</v>
      </c>
      <c r="H1489" s="64">
        <v>46124</v>
      </c>
      <c r="I1489" s="65" t="s">
        <v>256</v>
      </c>
      <c r="J1489" s="65">
        <v>2026</v>
      </c>
      <c r="K1489" s="63" t="s">
        <v>80</v>
      </c>
      <c r="L1489" s="61"/>
      <c r="M1489" s="61" t="s">
        <v>154</v>
      </c>
      <c r="N1489" s="61" t="s">
        <v>31</v>
      </c>
      <c r="O1489" s="61" t="s">
        <v>32</v>
      </c>
      <c r="P1489" s="28"/>
      <c r="Q1489" s="61"/>
      <c r="R1489" s="28"/>
      <c r="S1489" s="96" t="s">
        <v>3196</v>
      </c>
      <c r="T1489" s="61"/>
      <c r="U1489" s="28"/>
      <c r="V1489" s="61"/>
      <c r="W1489" s="104" t="s">
        <v>33</v>
      </c>
      <c r="X1489" s="104" t="s">
        <v>33</v>
      </c>
      <c r="Y1489" s="98">
        <v>46224</v>
      </c>
      <c r="Z1489" s="18" t="s">
        <v>3294</v>
      </c>
      <c r="AA1489" s="60" t="s">
        <v>34</v>
      </c>
      <c r="AB1489" s="9">
        <f t="shared" ca="1" si="115"/>
        <v>187</v>
      </c>
      <c r="AC1489" s="9" t="str">
        <f t="shared" ca="1" si="116"/>
        <v>Above 6 Months</v>
      </c>
      <c r="AD1489" s="9">
        <f t="shared" ca="1" si="117"/>
        <v>87</v>
      </c>
      <c r="AE1489" s="9" t="str">
        <f t="shared" ca="1" si="118"/>
        <v>Above 60 Days</v>
      </c>
      <c r="AF1489" s="61"/>
      <c r="AG1489" s="61" t="s">
        <v>3353</v>
      </c>
      <c r="AH1489" s="97" t="str">
        <f t="shared" si="119"/>
        <v/>
      </c>
    </row>
    <row r="1490" spans="1:34" ht="25.5" customHeight="1" x14ac:dyDescent="0.25">
      <c r="A1490" s="96">
        <v>1489</v>
      </c>
      <c r="B1490" s="61" t="s">
        <v>2660</v>
      </c>
      <c r="C1490" s="97" t="s">
        <v>183</v>
      </c>
      <c r="D1490" s="61"/>
      <c r="E1490" s="62" t="s">
        <v>61</v>
      </c>
      <c r="F1490" s="73" t="s">
        <v>2971</v>
      </c>
      <c r="G1490" s="63" t="s">
        <v>3298</v>
      </c>
      <c r="H1490" s="64">
        <v>46124</v>
      </c>
      <c r="I1490" s="65" t="s">
        <v>256</v>
      </c>
      <c r="J1490" s="65">
        <v>2026</v>
      </c>
      <c r="K1490" s="63" t="s">
        <v>116</v>
      </c>
      <c r="L1490" s="61"/>
      <c r="M1490" s="61" t="s">
        <v>116</v>
      </c>
      <c r="N1490" s="61" t="s">
        <v>116</v>
      </c>
      <c r="O1490" s="61" t="s">
        <v>32</v>
      </c>
      <c r="P1490" s="28"/>
      <c r="Q1490" s="61"/>
      <c r="R1490" s="28"/>
      <c r="S1490" s="96" t="s">
        <v>7126</v>
      </c>
      <c r="T1490" s="61"/>
      <c r="U1490" s="28"/>
      <c r="V1490" s="61"/>
      <c r="W1490" s="104" t="s">
        <v>33</v>
      </c>
      <c r="X1490" s="104" t="s">
        <v>2923</v>
      </c>
      <c r="Y1490" s="98"/>
      <c r="Z1490" s="18" t="s">
        <v>3299</v>
      </c>
      <c r="AA1490" s="60" t="s">
        <v>34</v>
      </c>
      <c r="AB1490" s="9" t="str">
        <f t="shared" ca="1" si="115"/>
        <v/>
      </c>
      <c r="AC1490" s="9" t="str">
        <f t="shared" si="116"/>
        <v/>
      </c>
      <c r="AD1490" s="9" t="str">
        <f t="shared" ca="1" si="117"/>
        <v/>
      </c>
      <c r="AE1490" s="9" t="str">
        <f t="shared" ca="1" si="118"/>
        <v/>
      </c>
      <c r="AF1490" s="61"/>
      <c r="AG1490" s="61" t="s">
        <v>3356</v>
      </c>
      <c r="AH1490" s="97" t="str">
        <f t="shared" si="119"/>
        <v/>
      </c>
    </row>
    <row r="1491" spans="1:34" ht="25.5" customHeight="1" x14ac:dyDescent="0.25">
      <c r="A1491" s="96">
        <v>1490</v>
      </c>
      <c r="B1491" s="61" t="s">
        <v>2660</v>
      </c>
      <c r="C1491" s="97" t="s">
        <v>37</v>
      </c>
      <c r="D1491" s="61"/>
      <c r="E1491" s="62" t="s">
        <v>38</v>
      </c>
      <c r="F1491" s="73" t="s">
        <v>3061</v>
      </c>
      <c r="G1491" s="63" t="s">
        <v>980</v>
      </c>
      <c r="H1491" s="64">
        <v>46125</v>
      </c>
      <c r="I1491" s="65" t="s">
        <v>256</v>
      </c>
      <c r="J1491" s="65">
        <v>2026</v>
      </c>
      <c r="K1491" s="63" t="s">
        <v>77</v>
      </c>
      <c r="L1491" s="61"/>
      <c r="M1491" s="61" t="s">
        <v>72</v>
      </c>
      <c r="N1491" s="61" t="s">
        <v>31</v>
      </c>
      <c r="O1491" s="61" t="s">
        <v>32</v>
      </c>
      <c r="P1491" s="28"/>
      <c r="Q1491" s="61"/>
      <c r="R1491" s="28"/>
      <c r="S1491" s="96" t="s">
        <v>7126</v>
      </c>
      <c r="T1491" s="61"/>
      <c r="U1491" s="28"/>
      <c r="V1491" s="61"/>
      <c r="W1491" s="104" t="s">
        <v>33</v>
      </c>
      <c r="X1491" s="104" t="s">
        <v>2923</v>
      </c>
      <c r="Y1491" s="98"/>
      <c r="Z1491" s="18" t="s">
        <v>3292</v>
      </c>
      <c r="AA1491" s="60" t="s">
        <v>34</v>
      </c>
      <c r="AB1491" s="9" t="str">
        <f t="shared" ca="1" si="115"/>
        <v/>
      </c>
      <c r="AC1491" s="9" t="str">
        <f t="shared" si="116"/>
        <v/>
      </c>
      <c r="AD1491" s="9" t="str">
        <f t="shared" ca="1" si="117"/>
        <v/>
      </c>
      <c r="AE1491" s="9" t="str">
        <f t="shared" ca="1" si="118"/>
        <v/>
      </c>
      <c r="AF1491" s="61"/>
      <c r="AG1491" s="61" t="s">
        <v>3351</v>
      </c>
      <c r="AH1491" s="97" t="str">
        <f t="shared" si="119"/>
        <v/>
      </c>
    </row>
    <row r="1492" spans="1:34" ht="25.5" customHeight="1" x14ac:dyDescent="0.25">
      <c r="A1492" s="96">
        <v>1491</v>
      </c>
      <c r="B1492" s="61" t="s">
        <v>2660</v>
      </c>
      <c r="C1492" s="97" t="s">
        <v>37</v>
      </c>
      <c r="D1492" s="61"/>
      <c r="E1492" s="62" t="s">
        <v>90</v>
      </c>
      <c r="F1492" s="73" t="s">
        <v>3105</v>
      </c>
      <c r="G1492" s="63" t="s">
        <v>1340</v>
      </c>
      <c r="H1492" s="64">
        <v>46125</v>
      </c>
      <c r="I1492" s="65" t="s">
        <v>256</v>
      </c>
      <c r="J1492" s="65">
        <v>2026</v>
      </c>
      <c r="K1492" s="63" t="s">
        <v>53</v>
      </c>
      <c r="L1492" s="61"/>
      <c r="M1492" s="61" t="s">
        <v>54</v>
      </c>
      <c r="N1492" s="61" t="s">
        <v>31</v>
      </c>
      <c r="O1492" s="61" t="s">
        <v>32</v>
      </c>
      <c r="P1492" s="28"/>
      <c r="Q1492" s="61"/>
      <c r="R1492" s="28"/>
      <c r="S1492" s="96" t="s">
        <v>3196</v>
      </c>
      <c r="T1492" s="61"/>
      <c r="U1492" s="28"/>
      <c r="V1492" s="61"/>
      <c r="W1492" s="104" t="s">
        <v>33</v>
      </c>
      <c r="X1492" s="104" t="s">
        <v>33</v>
      </c>
      <c r="Y1492" s="98">
        <v>46170</v>
      </c>
      <c r="Z1492" s="18" t="s">
        <v>3293</v>
      </c>
      <c r="AA1492" s="60" t="s">
        <v>34</v>
      </c>
      <c r="AB1492" s="9">
        <f t="shared" ca="1" si="115"/>
        <v>186</v>
      </c>
      <c r="AC1492" s="9" t="str">
        <f t="shared" ca="1" si="116"/>
        <v>Above 6 Months</v>
      </c>
      <c r="AD1492" s="9">
        <f t="shared" ca="1" si="117"/>
        <v>141</v>
      </c>
      <c r="AE1492" s="9" t="str">
        <f t="shared" ca="1" si="118"/>
        <v>Above 3 Months</v>
      </c>
      <c r="AF1492" s="61"/>
      <c r="AG1492" s="61" t="s">
        <v>3352</v>
      </c>
      <c r="AH1492" s="97" t="str">
        <f t="shared" si="119"/>
        <v/>
      </c>
    </row>
    <row r="1493" spans="1:34" ht="25.5" customHeight="1" x14ac:dyDescent="0.25">
      <c r="A1493" s="96">
        <v>1492</v>
      </c>
      <c r="B1493" s="61" t="s">
        <v>2810</v>
      </c>
      <c r="C1493" s="97">
        <v>0</v>
      </c>
      <c r="D1493" s="61"/>
      <c r="E1493" s="62" t="s">
        <v>68</v>
      </c>
      <c r="F1493" s="73" t="s">
        <v>3315</v>
      </c>
      <c r="G1493" s="63" t="s">
        <v>3316</v>
      </c>
      <c r="H1493" s="64">
        <v>46125</v>
      </c>
      <c r="I1493" s="65" t="s">
        <v>256</v>
      </c>
      <c r="J1493" s="65">
        <v>2026</v>
      </c>
      <c r="K1493" s="63" t="s">
        <v>93</v>
      </c>
      <c r="L1493" s="61" t="s">
        <v>92</v>
      </c>
      <c r="M1493" s="61" t="s">
        <v>93</v>
      </c>
      <c r="N1493" s="61" t="s">
        <v>31</v>
      </c>
      <c r="O1493" s="61" t="s">
        <v>32</v>
      </c>
      <c r="P1493" s="28">
        <v>46182</v>
      </c>
      <c r="Q1493" s="61"/>
      <c r="R1493" s="28"/>
      <c r="S1493" s="96" t="s">
        <v>3196</v>
      </c>
      <c r="T1493" s="61"/>
      <c r="U1493" s="28"/>
      <c r="V1493" s="61"/>
      <c r="W1493" s="104" t="s">
        <v>2664</v>
      </c>
      <c r="X1493" s="104" t="s">
        <v>2664</v>
      </c>
      <c r="Y1493" s="98">
        <v>46182</v>
      </c>
      <c r="Z1493" s="18" t="s">
        <v>3317</v>
      </c>
      <c r="AA1493" s="60" t="s">
        <v>34</v>
      </c>
      <c r="AB1493" s="9">
        <f t="shared" ca="1" si="115"/>
        <v>186</v>
      </c>
      <c r="AC1493" s="9" t="str">
        <f t="shared" ca="1" si="116"/>
        <v>Above 6 Months</v>
      </c>
      <c r="AD1493" s="9">
        <f t="shared" ca="1" si="117"/>
        <v>129</v>
      </c>
      <c r="AE1493" s="9" t="str">
        <f t="shared" ca="1" si="118"/>
        <v>Above 3 Months</v>
      </c>
      <c r="AF1493" s="61"/>
      <c r="AG1493" s="61" t="s">
        <v>3365</v>
      </c>
      <c r="AH1493" s="97" t="str">
        <f t="shared" ca="1" si="119"/>
        <v>Above 6 Months</v>
      </c>
    </row>
    <row r="1494" spans="1:34" ht="25.5" customHeight="1" x14ac:dyDescent="0.25">
      <c r="A1494" s="96">
        <v>1493</v>
      </c>
      <c r="B1494" s="61" t="e">
        <v>#N/A</v>
      </c>
      <c r="C1494" s="97" t="e">
        <v>#N/A</v>
      </c>
      <c r="D1494" s="61"/>
      <c r="E1494" s="62" t="s">
        <v>125</v>
      </c>
      <c r="F1494" s="73" t="s">
        <v>3005</v>
      </c>
      <c r="G1494" s="63" t="s">
        <v>1381</v>
      </c>
      <c r="H1494" s="64">
        <v>46125</v>
      </c>
      <c r="I1494" s="65" t="s">
        <v>256</v>
      </c>
      <c r="J1494" s="65">
        <v>2026</v>
      </c>
      <c r="K1494" s="63" t="s">
        <v>80</v>
      </c>
      <c r="L1494" s="61"/>
      <c r="M1494" s="61" t="s">
        <v>154</v>
      </c>
      <c r="N1494" s="61" t="s">
        <v>31</v>
      </c>
      <c r="O1494" s="61" t="s">
        <v>32</v>
      </c>
      <c r="P1494" s="28">
        <v>46176</v>
      </c>
      <c r="Q1494" s="61"/>
      <c r="R1494" s="28"/>
      <c r="S1494" s="96" t="s">
        <v>3196</v>
      </c>
      <c r="T1494" s="61"/>
      <c r="U1494" s="28"/>
      <c r="V1494" s="61"/>
      <c r="W1494" s="104" t="s">
        <v>33</v>
      </c>
      <c r="X1494" s="104" t="s">
        <v>33</v>
      </c>
      <c r="Y1494" s="98">
        <v>46176</v>
      </c>
      <c r="Z1494" s="18" t="s">
        <v>3300</v>
      </c>
      <c r="AA1494" s="60" t="s">
        <v>34</v>
      </c>
      <c r="AB1494" s="9">
        <f t="shared" ca="1" si="115"/>
        <v>186</v>
      </c>
      <c r="AC1494" s="9" t="str">
        <f t="shared" ca="1" si="116"/>
        <v>Above 6 Months</v>
      </c>
      <c r="AD1494" s="9">
        <f t="shared" ca="1" si="117"/>
        <v>135</v>
      </c>
      <c r="AE1494" s="9" t="str">
        <f t="shared" ca="1" si="118"/>
        <v>Above 3 Months</v>
      </c>
      <c r="AF1494" s="61"/>
      <c r="AG1494" s="61" t="s">
        <v>3357</v>
      </c>
      <c r="AH1494" s="97" t="str">
        <f t="shared" si="119"/>
        <v/>
      </c>
    </row>
    <row r="1495" spans="1:34" ht="25.5" customHeight="1" x14ac:dyDescent="0.25">
      <c r="A1495" s="96">
        <v>1494</v>
      </c>
      <c r="B1495" s="61" t="s">
        <v>2808</v>
      </c>
      <c r="C1495" s="97" t="s">
        <v>41</v>
      </c>
      <c r="D1495" s="61"/>
      <c r="E1495" s="62" t="s">
        <v>79</v>
      </c>
      <c r="F1495" s="73" t="s">
        <v>3085</v>
      </c>
      <c r="G1495" s="63" t="s">
        <v>3311</v>
      </c>
      <c r="H1495" s="64">
        <v>46125</v>
      </c>
      <c r="I1495" s="65" t="s">
        <v>256</v>
      </c>
      <c r="J1495" s="65">
        <v>2026</v>
      </c>
      <c r="K1495" s="63" t="s">
        <v>39</v>
      </c>
      <c r="L1495" s="61"/>
      <c r="M1495" s="61" t="s">
        <v>39</v>
      </c>
      <c r="N1495" s="61" t="s">
        <v>31</v>
      </c>
      <c r="O1495" s="61" t="s">
        <v>32</v>
      </c>
      <c r="P1495" s="28"/>
      <c r="Q1495" s="61"/>
      <c r="R1495" s="28"/>
      <c r="S1495" s="96" t="s">
        <v>3196</v>
      </c>
      <c r="T1495" s="61"/>
      <c r="U1495" s="28"/>
      <c r="V1495" s="61"/>
      <c r="W1495" s="104" t="s">
        <v>50</v>
      </c>
      <c r="X1495" s="104" t="s">
        <v>50</v>
      </c>
      <c r="Y1495" s="98"/>
      <c r="Z1495" s="18" t="s">
        <v>3312</v>
      </c>
      <c r="AA1495" s="60" t="s">
        <v>34</v>
      </c>
      <c r="AB1495" s="9">
        <f t="shared" ca="1" si="115"/>
        <v>186</v>
      </c>
      <c r="AC1495" s="9" t="str">
        <f t="shared" ca="1" si="116"/>
        <v>Above 6 Months</v>
      </c>
      <c r="AD1495" s="9" t="str">
        <f t="shared" ca="1" si="117"/>
        <v/>
      </c>
      <c r="AE1495" s="9" t="str">
        <f t="shared" ca="1" si="118"/>
        <v/>
      </c>
      <c r="AF1495" s="61"/>
      <c r="AG1495" s="61" t="s">
        <v>3364</v>
      </c>
      <c r="AH1495" s="97" t="str">
        <f t="shared" ca="1" si="119"/>
        <v>Above 6 Months</v>
      </c>
    </row>
    <row r="1496" spans="1:34" ht="25.5" customHeight="1" x14ac:dyDescent="0.25">
      <c r="A1496" s="96">
        <v>1495</v>
      </c>
      <c r="B1496" s="61" t="s">
        <v>2660</v>
      </c>
      <c r="C1496" s="97" t="s">
        <v>46</v>
      </c>
      <c r="D1496" s="61"/>
      <c r="E1496" s="62" t="s">
        <v>64</v>
      </c>
      <c r="F1496" s="73" t="s">
        <v>3050</v>
      </c>
      <c r="G1496" s="63" t="s">
        <v>3289</v>
      </c>
      <c r="H1496" s="64">
        <v>46125</v>
      </c>
      <c r="I1496" s="65" t="s">
        <v>256</v>
      </c>
      <c r="J1496" s="65">
        <v>2026</v>
      </c>
      <c r="K1496" s="63" t="s">
        <v>39</v>
      </c>
      <c r="L1496" s="61"/>
      <c r="M1496" s="61" t="s">
        <v>39</v>
      </c>
      <c r="N1496" s="61" t="s">
        <v>31</v>
      </c>
      <c r="O1496" s="61" t="s">
        <v>32</v>
      </c>
      <c r="P1496" s="28">
        <v>46153</v>
      </c>
      <c r="Q1496" s="61"/>
      <c r="R1496" s="28"/>
      <c r="S1496" s="96" t="s">
        <v>3196</v>
      </c>
      <c r="T1496" s="61"/>
      <c r="U1496" s="28"/>
      <c r="V1496" s="61"/>
      <c r="W1496" s="104" t="s">
        <v>33</v>
      </c>
      <c r="X1496" s="104" t="s">
        <v>33</v>
      </c>
      <c r="Y1496" s="98">
        <v>46153</v>
      </c>
      <c r="Z1496" s="18" t="s">
        <v>3290</v>
      </c>
      <c r="AA1496" s="60" t="s">
        <v>34</v>
      </c>
      <c r="AB1496" s="9">
        <f t="shared" ca="1" si="115"/>
        <v>186</v>
      </c>
      <c r="AC1496" s="9" t="str">
        <f t="shared" ca="1" si="116"/>
        <v>Above 6 Months</v>
      </c>
      <c r="AD1496" s="9">
        <f t="shared" ca="1" si="117"/>
        <v>158</v>
      </c>
      <c r="AE1496" s="9" t="str">
        <f t="shared" ca="1" si="118"/>
        <v>Above 3 Months</v>
      </c>
      <c r="AF1496" s="61"/>
      <c r="AG1496" s="61" t="s">
        <v>3350</v>
      </c>
      <c r="AH1496" s="97" t="str">
        <f t="shared" si="119"/>
        <v/>
      </c>
    </row>
    <row r="1497" spans="1:34" ht="25.5" customHeight="1" x14ac:dyDescent="0.25">
      <c r="A1497" s="96">
        <v>1496</v>
      </c>
      <c r="B1497" s="61" t="s">
        <v>2660</v>
      </c>
      <c r="C1497" s="97" t="s">
        <v>46</v>
      </c>
      <c r="D1497" s="61"/>
      <c r="E1497" s="62" t="s">
        <v>64</v>
      </c>
      <c r="F1497" s="73" t="s">
        <v>3046</v>
      </c>
      <c r="G1497" s="63" t="s">
        <v>1377</v>
      </c>
      <c r="H1497" s="64">
        <v>46125</v>
      </c>
      <c r="I1497" s="65" t="s">
        <v>256</v>
      </c>
      <c r="J1497" s="65">
        <v>2026</v>
      </c>
      <c r="K1497" s="63" t="s">
        <v>75</v>
      </c>
      <c r="L1497" s="61"/>
      <c r="M1497" s="61" t="s">
        <v>54</v>
      </c>
      <c r="N1497" s="61" t="s">
        <v>31</v>
      </c>
      <c r="O1497" s="61" t="s">
        <v>32</v>
      </c>
      <c r="P1497" s="28">
        <v>46161</v>
      </c>
      <c r="Q1497" s="61"/>
      <c r="R1497" s="28"/>
      <c r="S1497" s="96" t="s">
        <v>3196</v>
      </c>
      <c r="T1497" s="61"/>
      <c r="U1497" s="28"/>
      <c r="V1497" s="61"/>
      <c r="W1497" s="104" t="s">
        <v>33</v>
      </c>
      <c r="X1497" s="104" t="s">
        <v>33</v>
      </c>
      <c r="Y1497" s="98">
        <v>46161</v>
      </c>
      <c r="Z1497" s="18" t="s">
        <v>3301</v>
      </c>
      <c r="AA1497" s="60" t="s">
        <v>34</v>
      </c>
      <c r="AB1497" s="9">
        <f t="shared" ca="1" si="115"/>
        <v>186</v>
      </c>
      <c r="AC1497" s="9" t="str">
        <f t="shared" ca="1" si="116"/>
        <v>Above 6 Months</v>
      </c>
      <c r="AD1497" s="9">
        <f t="shared" ca="1" si="117"/>
        <v>150</v>
      </c>
      <c r="AE1497" s="9" t="str">
        <f t="shared" ca="1" si="118"/>
        <v>Above 3 Months</v>
      </c>
      <c r="AF1497" s="61"/>
      <c r="AG1497" s="61" t="s">
        <v>3358</v>
      </c>
      <c r="AH1497" s="97" t="str">
        <f t="shared" si="119"/>
        <v/>
      </c>
    </row>
    <row r="1498" spans="1:34" ht="25.5" customHeight="1" x14ac:dyDescent="0.25">
      <c r="A1498" s="96">
        <v>1497</v>
      </c>
      <c r="B1498" s="61" t="s">
        <v>2660</v>
      </c>
      <c r="C1498" s="97" t="s">
        <v>183</v>
      </c>
      <c r="D1498" s="61"/>
      <c r="E1498" s="62" t="s">
        <v>74</v>
      </c>
      <c r="F1498" s="73" t="s">
        <v>3058</v>
      </c>
      <c r="G1498" s="63" t="s">
        <v>1807</v>
      </c>
      <c r="H1498" s="64">
        <v>46125</v>
      </c>
      <c r="I1498" s="65" t="s">
        <v>256</v>
      </c>
      <c r="J1498" s="65">
        <v>2026</v>
      </c>
      <c r="K1498" s="63" t="s">
        <v>85</v>
      </c>
      <c r="L1498" s="61"/>
      <c r="M1498" s="61" t="s">
        <v>82</v>
      </c>
      <c r="N1498" s="61" t="s">
        <v>82</v>
      </c>
      <c r="O1498" s="61" t="s">
        <v>32</v>
      </c>
      <c r="P1498" s="28"/>
      <c r="Q1498" s="61"/>
      <c r="R1498" s="28"/>
      <c r="S1498" s="96" t="s">
        <v>7126</v>
      </c>
      <c r="T1498" s="61"/>
      <c r="U1498" s="28"/>
      <c r="V1498" s="61"/>
      <c r="W1498" s="104" t="s">
        <v>33</v>
      </c>
      <c r="X1498" s="104" t="s">
        <v>2923</v>
      </c>
      <c r="Y1498" s="98"/>
      <c r="Z1498" s="18" t="s">
        <v>3285</v>
      </c>
      <c r="AA1498" s="60" t="s">
        <v>34</v>
      </c>
      <c r="AB1498" s="9" t="str">
        <f t="shared" ca="1" si="115"/>
        <v/>
      </c>
      <c r="AC1498" s="9" t="str">
        <f t="shared" si="116"/>
        <v/>
      </c>
      <c r="AD1498" s="9" t="str">
        <f t="shared" ca="1" si="117"/>
        <v/>
      </c>
      <c r="AE1498" s="9" t="str">
        <f t="shared" ca="1" si="118"/>
        <v/>
      </c>
      <c r="AF1498" s="61"/>
      <c r="AG1498" s="61" t="s">
        <v>3347</v>
      </c>
      <c r="AH1498" s="97" t="str">
        <f t="shared" si="119"/>
        <v/>
      </c>
    </row>
    <row r="1499" spans="1:34" ht="25.5" customHeight="1" x14ac:dyDescent="0.25">
      <c r="A1499" s="96">
        <v>1498</v>
      </c>
      <c r="B1499" s="61" t="s">
        <v>2808</v>
      </c>
      <c r="C1499" s="97">
        <v>0</v>
      </c>
      <c r="D1499" s="61"/>
      <c r="E1499" s="62" t="s">
        <v>51</v>
      </c>
      <c r="F1499" s="73" t="s">
        <v>3051</v>
      </c>
      <c r="G1499" s="63" t="s">
        <v>3308</v>
      </c>
      <c r="H1499" s="64">
        <v>46125</v>
      </c>
      <c r="I1499" s="65" t="s">
        <v>256</v>
      </c>
      <c r="J1499" s="65">
        <v>2026</v>
      </c>
      <c r="K1499" s="63" t="s">
        <v>39</v>
      </c>
      <c r="L1499" s="61"/>
      <c r="M1499" s="61" t="s">
        <v>39</v>
      </c>
      <c r="N1499" s="61" t="s">
        <v>31</v>
      </c>
      <c r="O1499" s="61" t="s">
        <v>32</v>
      </c>
      <c r="P1499" s="28"/>
      <c r="Q1499" s="61"/>
      <c r="R1499" s="28"/>
      <c r="S1499" s="96" t="s">
        <v>3196</v>
      </c>
      <c r="T1499" s="61"/>
      <c r="U1499" s="28"/>
      <c r="V1499" s="61"/>
      <c r="W1499" s="104" t="s">
        <v>33</v>
      </c>
      <c r="X1499" s="104" t="s">
        <v>33</v>
      </c>
      <c r="Y1499" s="98">
        <v>46252</v>
      </c>
      <c r="Z1499" s="18" t="s">
        <v>3309</v>
      </c>
      <c r="AA1499" s="60" t="s">
        <v>34</v>
      </c>
      <c r="AB1499" s="9">
        <f t="shared" ca="1" si="115"/>
        <v>186</v>
      </c>
      <c r="AC1499" s="9" t="str">
        <f t="shared" ca="1" si="116"/>
        <v>Above 6 Months</v>
      </c>
      <c r="AD1499" s="9">
        <f t="shared" ca="1" si="117"/>
        <v>59</v>
      </c>
      <c r="AE1499" s="9" t="str">
        <f t="shared" ca="1" si="118"/>
        <v>45 to 60 Days</v>
      </c>
      <c r="AF1499" s="61"/>
      <c r="AG1499" s="61" t="s">
        <v>3362</v>
      </c>
      <c r="AH1499" s="97" t="str">
        <f t="shared" si="119"/>
        <v/>
      </c>
    </row>
    <row r="1500" spans="1:34" ht="25.5" customHeight="1" x14ac:dyDescent="0.25">
      <c r="A1500" s="96">
        <v>1499</v>
      </c>
      <c r="B1500" s="61" t="s">
        <v>2810</v>
      </c>
      <c r="C1500" s="97">
        <v>0</v>
      </c>
      <c r="D1500" s="61"/>
      <c r="E1500" s="62" t="s">
        <v>68</v>
      </c>
      <c r="F1500" s="73" t="s">
        <v>3295</v>
      </c>
      <c r="G1500" s="63" t="s">
        <v>1315</v>
      </c>
      <c r="H1500" s="64">
        <v>46126</v>
      </c>
      <c r="I1500" s="65" t="s">
        <v>256</v>
      </c>
      <c r="J1500" s="65">
        <v>2026</v>
      </c>
      <c r="K1500" s="63" t="s">
        <v>70</v>
      </c>
      <c r="L1500" s="61"/>
      <c r="M1500" s="61" t="s">
        <v>70</v>
      </c>
      <c r="N1500" s="61" t="s">
        <v>70</v>
      </c>
      <c r="O1500" s="61" t="s">
        <v>32</v>
      </c>
      <c r="P1500" s="28"/>
      <c r="Q1500" s="61"/>
      <c r="R1500" s="28"/>
      <c r="S1500" s="96" t="s">
        <v>7125</v>
      </c>
      <c r="T1500" s="61"/>
      <c r="U1500" s="28"/>
      <c r="V1500" s="61"/>
      <c r="W1500" s="104" t="s">
        <v>142</v>
      </c>
      <c r="X1500" s="104" t="s">
        <v>2923</v>
      </c>
      <c r="Y1500" s="98"/>
      <c r="Z1500" s="18" t="s">
        <v>3296</v>
      </c>
      <c r="AA1500" s="60" t="s">
        <v>34</v>
      </c>
      <c r="AB1500" s="9" t="str">
        <f t="shared" ca="1" si="115"/>
        <v/>
      </c>
      <c r="AC1500" s="9" t="str">
        <f t="shared" si="116"/>
        <v/>
      </c>
      <c r="AD1500" s="9" t="str">
        <f t="shared" ca="1" si="117"/>
        <v/>
      </c>
      <c r="AE1500" s="9" t="str">
        <f t="shared" ca="1" si="118"/>
        <v/>
      </c>
      <c r="AF1500" s="61"/>
      <c r="AG1500" s="61" t="s">
        <v>3354</v>
      </c>
      <c r="AH1500" s="97" t="str">
        <f t="shared" si="119"/>
        <v/>
      </c>
    </row>
    <row r="1501" spans="1:34" ht="25.5" customHeight="1" x14ac:dyDescent="0.25">
      <c r="A1501" s="96">
        <v>1500</v>
      </c>
      <c r="B1501" s="61" t="s">
        <v>2808</v>
      </c>
      <c r="C1501" s="97" t="s">
        <v>41</v>
      </c>
      <c r="D1501" s="61"/>
      <c r="E1501" s="62" t="s">
        <v>124</v>
      </c>
      <c r="F1501" s="73" t="s">
        <v>2953</v>
      </c>
      <c r="G1501" s="63" t="s">
        <v>3302</v>
      </c>
      <c r="H1501" s="64">
        <v>46126</v>
      </c>
      <c r="I1501" s="65" t="s">
        <v>256</v>
      </c>
      <c r="J1501" s="65">
        <v>2026</v>
      </c>
      <c r="K1501" s="63" t="s">
        <v>29</v>
      </c>
      <c r="L1501" s="61"/>
      <c r="M1501" s="61" t="s">
        <v>30</v>
      </c>
      <c r="N1501" s="61" t="s">
        <v>31</v>
      </c>
      <c r="O1501" s="61" t="s">
        <v>32</v>
      </c>
      <c r="P1501" s="28"/>
      <c r="Q1501" s="61"/>
      <c r="R1501" s="28"/>
      <c r="S1501" s="96" t="s">
        <v>3196</v>
      </c>
      <c r="T1501" s="61"/>
      <c r="U1501" s="28"/>
      <c r="V1501" s="61"/>
      <c r="W1501" s="104" t="s">
        <v>177</v>
      </c>
      <c r="X1501" s="104" t="s">
        <v>141</v>
      </c>
      <c r="Y1501" s="98"/>
      <c r="Z1501" s="18" t="s">
        <v>3303</v>
      </c>
      <c r="AA1501" s="60" t="s">
        <v>34</v>
      </c>
      <c r="AB1501" s="9">
        <f t="shared" ca="1" si="115"/>
        <v>185</v>
      </c>
      <c r="AC1501" s="9" t="str">
        <f t="shared" ca="1" si="116"/>
        <v>Above 6 Months</v>
      </c>
      <c r="AD1501" s="9" t="str">
        <f t="shared" ca="1" si="117"/>
        <v/>
      </c>
      <c r="AE1501" s="9" t="str">
        <f t="shared" ca="1" si="118"/>
        <v/>
      </c>
      <c r="AF1501" s="61"/>
      <c r="AG1501" s="61" t="s">
        <v>3359</v>
      </c>
      <c r="AH1501" s="97" t="str">
        <f t="shared" ca="1" si="119"/>
        <v>Above 6 Months</v>
      </c>
    </row>
    <row r="1502" spans="1:34" ht="25.5" customHeight="1" x14ac:dyDescent="0.25">
      <c r="A1502" s="96">
        <v>1501</v>
      </c>
      <c r="B1502" s="61" t="s">
        <v>2660</v>
      </c>
      <c r="C1502" s="97" t="s">
        <v>37</v>
      </c>
      <c r="D1502" s="61"/>
      <c r="E1502" s="62" t="s">
        <v>90</v>
      </c>
      <c r="F1502" s="73" t="s">
        <v>3062</v>
      </c>
      <c r="G1502" s="63" t="s">
        <v>1315</v>
      </c>
      <c r="H1502" s="64">
        <v>46128</v>
      </c>
      <c r="I1502" s="65" t="s">
        <v>256</v>
      </c>
      <c r="J1502" s="65">
        <v>2026</v>
      </c>
      <c r="K1502" s="63" t="s">
        <v>70</v>
      </c>
      <c r="L1502" s="61"/>
      <c r="M1502" s="61" t="s">
        <v>70</v>
      </c>
      <c r="N1502" s="61" t="s">
        <v>70</v>
      </c>
      <c r="O1502" s="61" t="s">
        <v>32</v>
      </c>
      <c r="P1502" s="28"/>
      <c r="Q1502" s="61"/>
      <c r="R1502" s="28"/>
      <c r="S1502" s="96" t="s">
        <v>7125</v>
      </c>
      <c r="T1502" s="61"/>
      <c r="U1502" s="28"/>
      <c r="V1502" s="61"/>
      <c r="W1502" s="104" t="s">
        <v>142</v>
      </c>
      <c r="X1502" s="104" t="s">
        <v>2923</v>
      </c>
      <c r="Y1502" s="98"/>
      <c r="Z1502" s="18" t="s">
        <v>3370</v>
      </c>
      <c r="AA1502" s="60" t="s">
        <v>34</v>
      </c>
      <c r="AB1502" s="9" t="str">
        <f t="shared" ca="1" si="115"/>
        <v/>
      </c>
      <c r="AC1502" s="9" t="str">
        <f t="shared" si="116"/>
        <v/>
      </c>
      <c r="AD1502" s="9" t="str">
        <f t="shared" ca="1" si="117"/>
        <v/>
      </c>
      <c r="AE1502" s="9" t="str">
        <f t="shared" ca="1" si="118"/>
        <v/>
      </c>
      <c r="AF1502" s="61"/>
      <c r="AG1502" s="61" t="s">
        <v>3371</v>
      </c>
      <c r="AH1502" s="97" t="str">
        <f t="shared" si="119"/>
        <v/>
      </c>
    </row>
    <row r="1503" spans="1:34" ht="25.5" customHeight="1" x14ac:dyDescent="0.25">
      <c r="A1503" s="96">
        <v>1502</v>
      </c>
      <c r="B1503" s="61" t="s">
        <v>2660</v>
      </c>
      <c r="C1503" s="97" t="s">
        <v>183</v>
      </c>
      <c r="D1503" s="61"/>
      <c r="E1503" s="62" t="s">
        <v>74</v>
      </c>
      <c r="F1503" s="73" t="s">
        <v>3095</v>
      </c>
      <c r="G1503" s="63" t="s">
        <v>1315</v>
      </c>
      <c r="H1503" s="64">
        <v>46128</v>
      </c>
      <c r="I1503" s="65" t="s">
        <v>256</v>
      </c>
      <c r="J1503" s="65">
        <v>2026</v>
      </c>
      <c r="K1503" s="63" t="s">
        <v>70</v>
      </c>
      <c r="L1503" s="61"/>
      <c r="M1503" s="61" t="s">
        <v>70</v>
      </c>
      <c r="N1503" s="61" t="s">
        <v>70</v>
      </c>
      <c r="O1503" s="61" t="s">
        <v>32</v>
      </c>
      <c r="P1503" s="28"/>
      <c r="Q1503" s="61"/>
      <c r="R1503" s="28"/>
      <c r="S1503" s="96" t="s">
        <v>7125</v>
      </c>
      <c r="T1503" s="61"/>
      <c r="U1503" s="28"/>
      <c r="V1503" s="61"/>
      <c r="W1503" s="104" t="s">
        <v>173</v>
      </c>
      <c r="X1503" s="104" t="s">
        <v>2923</v>
      </c>
      <c r="Y1503" s="98"/>
      <c r="Z1503" s="18" t="s">
        <v>3368</v>
      </c>
      <c r="AA1503" s="60" t="s">
        <v>34</v>
      </c>
      <c r="AB1503" s="9" t="str">
        <f t="shared" ca="1" si="115"/>
        <v/>
      </c>
      <c r="AC1503" s="9" t="str">
        <f t="shared" si="116"/>
        <v/>
      </c>
      <c r="AD1503" s="9" t="str">
        <f t="shared" ca="1" si="117"/>
        <v/>
      </c>
      <c r="AE1503" s="9" t="str">
        <f t="shared" ca="1" si="118"/>
        <v/>
      </c>
      <c r="AF1503" s="61"/>
      <c r="AG1503" s="61" t="s">
        <v>3369</v>
      </c>
      <c r="AH1503" s="97" t="str">
        <f t="shared" si="119"/>
        <v/>
      </c>
    </row>
    <row r="1504" spans="1:34" ht="25.5" customHeight="1" x14ac:dyDescent="0.25">
      <c r="A1504" s="96">
        <v>1503</v>
      </c>
      <c r="B1504" s="61" t="s">
        <v>2660</v>
      </c>
      <c r="C1504" s="97" t="s">
        <v>37</v>
      </c>
      <c r="D1504" s="61"/>
      <c r="E1504" s="62" t="s">
        <v>38</v>
      </c>
      <c r="F1504" s="73" t="s">
        <v>3098</v>
      </c>
      <c r="G1504" s="63" t="s">
        <v>1051</v>
      </c>
      <c r="H1504" s="64">
        <v>46129</v>
      </c>
      <c r="I1504" s="65" t="s">
        <v>256</v>
      </c>
      <c r="J1504" s="65">
        <v>2026</v>
      </c>
      <c r="K1504" s="63" t="s">
        <v>117</v>
      </c>
      <c r="L1504" s="61"/>
      <c r="M1504" s="61" t="s">
        <v>117</v>
      </c>
      <c r="N1504" s="61" t="s">
        <v>117</v>
      </c>
      <c r="O1504" s="61" t="s">
        <v>32</v>
      </c>
      <c r="P1504" s="28"/>
      <c r="Q1504" s="61"/>
      <c r="R1504" s="28"/>
      <c r="S1504" s="96" t="s">
        <v>3196</v>
      </c>
      <c r="T1504" s="61"/>
      <c r="U1504" s="28"/>
      <c r="V1504" s="61"/>
      <c r="W1504" s="104" t="s">
        <v>112</v>
      </c>
      <c r="X1504" s="104" t="s">
        <v>112</v>
      </c>
      <c r="Y1504" s="98"/>
      <c r="Z1504" s="18" t="s">
        <v>3373</v>
      </c>
      <c r="AA1504" s="60" t="s">
        <v>34</v>
      </c>
      <c r="AB1504" s="9">
        <f t="shared" ca="1" si="115"/>
        <v>182</v>
      </c>
      <c r="AC1504" s="9" t="str">
        <f t="shared" ca="1" si="116"/>
        <v>Above 6 Months</v>
      </c>
      <c r="AD1504" s="9" t="str">
        <f t="shared" ca="1" si="117"/>
        <v/>
      </c>
      <c r="AE1504" s="9" t="str">
        <f t="shared" ca="1" si="118"/>
        <v/>
      </c>
      <c r="AF1504" s="61"/>
      <c r="AG1504" s="61" t="s">
        <v>3374</v>
      </c>
      <c r="AH1504" s="97" t="str">
        <f t="shared" ca="1" si="119"/>
        <v>Above 6 Months</v>
      </c>
    </row>
    <row r="1505" spans="1:34" ht="25.5" customHeight="1" x14ac:dyDescent="0.25">
      <c r="A1505" s="96">
        <v>1504</v>
      </c>
      <c r="B1505" s="61" t="s">
        <v>2660</v>
      </c>
      <c r="C1505" s="97" t="s">
        <v>46</v>
      </c>
      <c r="D1505" s="61"/>
      <c r="E1505" s="62" t="s">
        <v>109</v>
      </c>
      <c r="F1505" s="73" t="s">
        <v>2954</v>
      </c>
      <c r="G1505" s="63" t="s">
        <v>3375</v>
      </c>
      <c r="H1505" s="64">
        <v>46130</v>
      </c>
      <c r="I1505" s="65" t="s">
        <v>256</v>
      </c>
      <c r="J1505" s="65">
        <v>2026</v>
      </c>
      <c r="K1505" s="63" t="s">
        <v>75</v>
      </c>
      <c r="L1505" s="61"/>
      <c r="M1505" s="61" t="s">
        <v>54</v>
      </c>
      <c r="N1505" s="61" t="s">
        <v>31</v>
      </c>
      <c r="O1505" s="61" t="s">
        <v>32</v>
      </c>
      <c r="P1505" s="28"/>
      <c r="Q1505" s="61"/>
      <c r="R1505" s="28"/>
      <c r="S1505" s="96" t="s">
        <v>3196</v>
      </c>
      <c r="T1505" s="61"/>
      <c r="U1505" s="28"/>
      <c r="V1505" s="61"/>
      <c r="W1505" s="104" t="s">
        <v>169</v>
      </c>
      <c r="X1505" s="104" t="s">
        <v>169</v>
      </c>
      <c r="Y1505" s="98"/>
      <c r="Z1505" s="18" t="s">
        <v>3376</v>
      </c>
      <c r="AA1505" s="60" t="s">
        <v>34</v>
      </c>
      <c r="AB1505" s="9">
        <f t="shared" ca="1" si="115"/>
        <v>181</v>
      </c>
      <c r="AC1505" s="9" t="str">
        <f t="shared" ca="1" si="116"/>
        <v>Above 6 Months</v>
      </c>
      <c r="AD1505" s="9" t="str">
        <f t="shared" ca="1" si="117"/>
        <v/>
      </c>
      <c r="AE1505" s="9" t="str">
        <f t="shared" ca="1" si="118"/>
        <v/>
      </c>
      <c r="AF1505" s="61"/>
      <c r="AG1505" s="61" t="s">
        <v>3377</v>
      </c>
      <c r="AH1505" s="97" t="str">
        <f t="shared" ca="1" si="119"/>
        <v>Above 6 Months</v>
      </c>
    </row>
    <row r="1506" spans="1:34" ht="25.5" customHeight="1" x14ac:dyDescent="0.25">
      <c r="A1506" s="96">
        <v>1505</v>
      </c>
      <c r="B1506" s="61" t="s">
        <v>2660</v>
      </c>
      <c r="C1506" s="97" t="s">
        <v>37</v>
      </c>
      <c r="D1506" s="61"/>
      <c r="E1506" s="62" t="s">
        <v>38</v>
      </c>
      <c r="F1506" s="73" t="s">
        <v>3086</v>
      </c>
      <c r="G1506" s="63" t="s">
        <v>3378</v>
      </c>
      <c r="H1506" s="64">
        <v>46130</v>
      </c>
      <c r="I1506" s="65" t="s">
        <v>256</v>
      </c>
      <c r="J1506" s="65">
        <v>2026</v>
      </c>
      <c r="K1506" s="63" t="s">
        <v>39</v>
      </c>
      <c r="L1506" s="61"/>
      <c r="M1506" s="61" t="s">
        <v>39</v>
      </c>
      <c r="N1506" s="61" t="s">
        <v>31</v>
      </c>
      <c r="O1506" s="61" t="s">
        <v>32</v>
      </c>
      <c r="P1506" s="28"/>
      <c r="Q1506" s="61"/>
      <c r="R1506" s="28"/>
      <c r="S1506" s="96" t="s">
        <v>3196</v>
      </c>
      <c r="T1506" s="61"/>
      <c r="U1506" s="28"/>
      <c r="V1506" s="61"/>
      <c r="W1506" s="104" t="s">
        <v>33</v>
      </c>
      <c r="X1506" s="104" t="s">
        <v>33</v>
      </c>
      <c r="Y1506" s="98">
        <v>46193</v>
      </c>
      <c r="Z1506" s="18" t="s">
        <v>3379</v>
      </c>
      <c r="AA1506" s="60" t="s">
        <v>34</v>
      </c>
      <c r="AB1506" s="9">
        <f t="shared" ca="1" si="115"/>
        <v>181</v>
      </c>
      <c r="AC1506" s="9" t="str">
        <f t="shared" ca="1" si="116"/>
        <v>Above 6 Months</v>
      </c>
      <c r="AD1506" s="9">
        <f t="shared" ca="1" si="117"/>
        <v>118</v>
      </c>
      <c r="AE1506" s="9" t="str">
        <f t="shared" ca="1" si="118"/>
        <v>Above 3 Months</v>
      </c>
      <c r="AF1506" s="61"/>
      <c r="AG1506" s="61" t="s">
        <v>3380</v>
      </c>
      <c r="AH1506" s="97" t="str">
        <f t="shared" si="119"/>
        <v/>
      </c>
    </row>
    <row r="1507" spans="1:34" ht="25.5" customHeight="1" x14ac:dyDescent="0.25">
      <c r="A1507" s="96">
        <v>1506</v>
      </c>
      <c r="B1507" s="61" t="s">
        <v>2660</v>
      </c>
      <c r="C1507" s="97" t="s">
        <v>37</v>
      </c>
      <c r="D1507" s="61"/>
      <c r="E1507" s="62" t="s">
        <v>38</v>
      </c>
      <c r="F1507" s="73" t="s">
        <v>3099</v>
      </c>
      <c r="G1507" s="63" t="s">
        <v>600</v>
      </c>
      <c r="H1507" s="64">
        <v>46130</v>
      </c>
      <c r="I1507" s="65" t="s">
        <v>256</v>
      </c>
      <c r="J1507" s="65">
        <v>2026</v>
      </c>
      <c r="K1507" s="63" t="s">
        <v>48</v>
      </c>
      <c r="L1507" s="61"/>
      <c r="M1507" s="61" t="s">
        <v>49</v>
      </c>
      <c r="N1507" s="61" t="s">
        <v>31</v>
      </c>
      <c r="O1507" s="61" t="s">
        <v>32</v>
      </c>
      <c r="P1507" s="28"/>
      <c r="Q1507" s="61"/>
      <c r="R1507" s="28"/>
      <c r="S1507" s="96" t="s">
        <v>3196</v>
      </c>
      <c r="T1507" s="61"/>
      <c r="U1507" s="28"/>
      <c r="V1507" s="61"/>
      <c r="W1507" s="104" t="s">
        <v>112</v>
      </c>
      <c r="X1507" s="104" t="s">
        <v>112</v>
      </c>
      <c r="Y1507" s="98"/>
      <c r="Z1507" s="18" t="s">
        <v>3381</v>
      </c>
      <c r="AA1507" s="60" t="s">
        <v>34</v>
      </c>
      <c r="AB1507" s="9">
        <f t="shared" ca="1" si="115"/>
        <v>181</v>
      </c>
      <c r="AC1507" s="9" t="str">
        <f t="shared" ca="1" si="116"/>
        <v>Above 6 Months</v>
      </c>
      <c r="AD1507" s="9" t="str">
        <f t="shared" ca="1" si="117"/>
        <v/>
      </c>
      <c r="AE1507" s="9" t="str">
        <f t="shared" ca="1" si="118"/>
        <v/>
      </c>
      <c r="AF1507" s="61"/>
      <c r="AG1507" s="61" t="s">
        <v>3382</v>
      </c>
      <c r="AH1507" s="97" t="str">
        <f t="shared" ca="1" si="119"/>
        <v>Above 6 Months</v>
      </c>
    </row>
    <row r="1508" spans="1:34" ht="25.5" customHeight="1" x14ac:dyDescent="0.25">
      <c r="A1508" s="96">
        <v>1507</v>
      </c>
      <c r="B1508" s="61" t="s">
        <v>2660</v>
      </c>
      <c r="C1508" s="97" t="s">
        <v>37</v>
      </c>
      <c r="D1508" s="61"/>
      <c r="E1508" s="62" t="s">
        <v>38</v>
      </c>
      <c r="F1508" s="73" t="s">
        <v>3063</v>
      </c>
      <c r="G1508" s="63" t="s">
        <v>3383</v>
      </c>
      <c r="H1508" s="64">
        <v>46130</v>
      </c>
      <c r="I1508" s="65" t="s">
        <v>256</v>
      </c>
      <c r="J1508" s="65">
        <v>2026</v>
      </c>
      <c r="K1508" s="63" t="s">
        <v>39</v>
      </c>
      <c r="L1508" s="61"/>
      <c r="M1508" s="61" t="s">
        <v>39</v>
      </c>
      <c r="N1508" s="61" t="s">
        <v>31</v>
      </c>
      <c r="O1508" s="61" t="s">
        <v>32</v>
      </c>
      <c r="P1508" s="28"/>
      <c r="Q1508" s="61"/>
      <c r="R1508" s="28"/>
      <c r="S1508" s="96" t="s">
        <v>3196</v>
      </c>
      <c r="T1508" s="61"/>
      <c r="U1508" s="28"/>
      <c r="V1508" s="61"/>
      <c r="W1508" s="104" t="s">
        <v>33</v>
      </c>
      <c r="X1508" s="104" t="s">
        <v>33</v>
      </c>
      <c r="Y1508" s="98">
        <v>46189</v>
      </c>
      <c r="Z1508" s="18" t="s">
        <v>3384</v>
      </c>
      <c r="AA1508" s="60" t="s">
        <v>34</v>
      </c>
      <c r="AB1508" s="9">
        <f t="shared" ca="1" si="115"/>
        <v>181</v>
      </c>
      <c r="AC1508" s="9" t="str">
        <f t="shared" ca="1" si="116"/>
        <v>Above 6 Months</v>
      </c>
      <c r="AD1508" s="9">
        <f t="shared" ca="1" si="117"/>
        <v>122</v>
      </c>
      <c r="AE1508" s="9" t="str">
        <f t="shared" ca="1" si="118"/>
        <v>Above 3 Months</v>
      </c>
      <c r="AF1508" s="61"/>
      <c r="AG1508" s="61" t="s">
        <v>3385</v>
      </c>
      <c r="AH1508" s="97" t="str">
        <f t="shared" si="119"/>
        <v/>
      </c>
    </row>
    <row r="1509" spans="1:34" ht="25.5" customHeight="1" x14ac:dyDescent="0.25">
      <c r="A1509" s="96">
        <v>1508</v>
      </c>
      <c r="B1509" s="61" t="s">
        <v>2810</v>
      </c>
      <c r="C1509" s="97">
        <v>0</v>
      </c>
      <c r="D1509" s="61"/>
      <c r="E1509" s="62" t="s">
        <v>68</v>
      </c>
      <c r="F1509" s="73" t="s">
        <v>3387</v>
      </c>
      <c r="G1509" s="63" t="s">
        <v>1315</v>
      </c>
      <c r="H1509" s="64">
        <v>46130</v>
      </c>
      <c r="I1509" s="65" t="s">
        <v>256</v>
      </c>
      <c r="J1509" s="65">
        <v>2026</v>
      </c>
      <c r="K1509" s="63" t="s">
        <v>70</v>
      </c>
      <c r="L1509" s="61"/>
      <c r="M1509" s="61" t="s">
        <v>70</v>
      </c>
      <c r="N1509" s="61" t="s">
        <v>70</v>
      </c>
      <c r="O1509" s="61" t="s">
        <v>32</v>
      </c>
      <c r="P1509" s="28"/>
      <c r="Q1509" s="61"/>
      <c r="R1509" s="28"/>
      <c r="S1509" s="96" t="s">
        <v>3196</v>
      </c>
      <c r="T1509" s="61"/>
      <c r="U1509" s="28"/>
      <c r="V1509" s="61"/>
      <c r="W1509" s="104" t="s">
        <v>112</v>
      </c>
      <c r="X1509" s="104" t="s">
        <v>112</v>
      </c>
      <c r="Y1509" s="98"/>
      <c r="Z1509" s="18" t="s">
        <v>3388</v>
      </c>
      <c r="AA1509" s="60" t="s">
        <v>34</v>
      </c>
      <c r="AB1509" s="9">
        <f t="shared" ca="1" si="115"/>
        <v>181</v>
      </c>
      <c r="AC1509" s="9" t="str">
        <f t="shared" ca="1" si="116"/>
        <v>Above 6 Months</v>
      </c>
      <c r="AD1509" s="9" t="str">
        <f t="shared" ca="1" si="117"/>
        <v/>
      </c>
      <c r="AE1509" s="9" t="str">
        <f t="shared" ca="1" si="118"/>
        <v/>
      </c>
      <c r="AF1509" s="61"/>
      <c r="AG1509" s="61" t="s">
        <v>3389</v>
      </c>
      <c r="AH1509" s="97" t="str">
        <f t="shared" ca="1" si="119"/>
        <v>Above 6 Months</v>
      </c>
    </row>
    <row r="1510" spans="1:34" ht="25.5" customHeight="1" x14ac:dyDescent="0.25">
      <c r="A1510" s="96">
        <v>1509</v>
      </c>
      <c r="B1510" s="61" t="s">
        <v>2810</v>
      </c>
      <c r="C1510" s="97" t="s">
        <v>97</v>
      </c>
      <c r="D1510" s="61"/>
      <c r="E1510" s="62" t="s">
        <v>114</v>
      </c>
      <c r="F1510" s="73" t="s">
        <v>3103</v>
      </c>
      <c r="G1510" s="63" t="s">
        <v>3390</v>
      </c>
      <c r="H1510" s="64">
        <v>46131</v>
      </c>
      <c r="I1510" s="65" t="s">
        <v>256</v>
      </c>
      <c r="J1510" s="65">
        <v>2026</v>
      </c>
      <c r="K1510" s="63" t="s">
        <v>75</v>
      </c>
      <c r="L1510" s="61"/>
      <c r="M1510" s="61" t="s">
        <v>54</v>
      </c>
      <c r="N1510" s="61" t="s">
        <v>31</v>
      </c>
      <c r="O1510" s="61" t="s">
        <v>32</v>
      </c>
      <c r="P1510" s="28"/>
      <c r="Q1510" s="61"/>
      <c r="R1510" s="28"/>
      <c r="S1510" s="96" t="s">
        <v>7126</v>
      </c>
      <c r="T1510" s="61"/>
      <c r="U1510" s="28"/>
      <c r="V1510" s="61"/>
      <c r="W1510" s="104" t="s">
        <v>33</v>
      </c>
      <c r="X1510" s="104" t="s">
        <v>2923</v>
      </c>
      <c r="Y1510" s="98"/>
      <c r="Z1510" s="18" t="s">
        <v>3391</v>
      </c>
      <c r="AA1510" s="60" t="s">
        <v>34</v>
      </c>
      <c r="AB1510" s="9" t="str">
        <f t="shared" ca="1" si="115"/>
        <v/>
      </c>
      <c r="AC1510" s="9" t="str">
        <f t="shared" si="116"/>
        <v/>
      </c>
      <c r="AD1510" s="9" t="str">
        <f t="shared" ca="1" si="117"/>
        <v/>
      </c>
      <c r="AE1510" s="9" t="str">
        <f t="shared" ca="1" si="118"/>
        <v/>
      </c>
      <c r="AF1510" s="61"/>
      <c r="AG1510" s="61" t="s">
        <v>3392</v>
      </c>
      <c r="AH1510" s="97" t="str">
        <f t="shared" si="119"/>
        <v/>
      </c>
    </row>
    <row r="1511" spans="1:34" ht="25.5" customHeight="1" x14ac:dyDescent="0.25">
      <c r="A1511" s="96">
        <v>1510</v>
      </c>
      <c r="B1511" s="61" t="s">
        <v>2660</v>
      </c>
      <c r="C1511" s="97">
        <v>0</v>
      </c>
      <c r="D1511" s="61"/>
      <c r="E1511" s="62" t="s">
        <v>28</v>
      </c>
      <c r="F1511" s="73" t="s">
        <v>3050</v>
      </c>
      <c r="G1511" s="63" t="s">
        <v>1634</v>
      </c>
      <c r="H1511" s="64">
        <v>46131</v>
      </c>
      <c r="I1511" s="65" t="s">
        <v>256</v>
      </c>
      <c r="J1511" s="65">
        <v>2026</v>
      </c>
      <c r="K1511" s="63" t="s">
        <v>94</v>
      </c>
      <c r="L1511" s="61"/>
      <c r="M1511" s="61" t="s">
        <v>94</v>
      </c>
      <c r="N1511" s="61" t="s">
        <v>31</v>
      </c>
      <c r="O1511" s="61" t="s">
        <v>32</v>
      </c>
      <c r="P1511" s="28"/>
      <c r="Q1511" s="61"/>
      <c r="R1511" s="28"/>
      <c r="S1511" s="96" t="s">
        <v>3196</v>
      </c>
      <c r="T1511" s="61"/>
      <c r="U1511" s="28"/>
      <c r="V1511" s="61"/>
      <c r="W1511" s="104" t="s">
        <v>128</v>
      </c>
      <c r="X1511" s="104" t="s">
        <v>112</v>
      </c>
      <c r="Y1511" s="98"/>
      <c r="Z1511" s="18" t="s">
        <v>3393</v>
      </c>
      <c r="AA1511" s="60" t="s">
        <v>34</v>
      </c>
      <c r="AB1511" s="9">
        <f t="shared" ca="1" si="115"/>
        <v>180</v>
      </c>
      <c r="AC1511" s="9" t="str">
        <f t="shared" ca="1" si="116"/>
        <v>Above 3 Months</v>
      </c>
      <c r="AD1511" s="9" t="str">
        <f t="shared" ca="1" si="117"/>
        <v/>
      </c>
      <c r="AE1511" s="9" t="str">
        <f t="shared" ca="1" si="118"/>
        <v/>
      </c>
      <c r="AF1511" s="61"/>
      <c r="AG1511" s="61" t="s">
        <v>3394</v>
      </c>
      <c r="AH1511" s="97" t="str">
        <f t="shared" ca="1" si="119"/>
        <v>Above 3 Months</v>
      </c>
    </row>
    <row r="1512" spans="1:34" ht="25.5" customHeight="1" x14ac:dyDescent="0.25">
      <c r="A1512" s="96">
        <v>1511</v>
      </c>
      <c r="B1512" s="61" t="s">
        <v>2660</v>
      </c>
      <c r="C1512" s="97" t="s">
        <v>37</v>
      </c>
      <c r="D1512" s="61"/>
      <c r="E1512" s="62" t="s">
        <v>38</v>
      </c>
      <c r="F1512" s="73" t="s">
        <v>3241</v>
      </c>
      <c r="G1512" s="63" t="s">
        <v>1377</v>
      </c>
      <c r="H1512" s="64">
        <v>46132</v>
      </c>
      <c r="I1512" s="65" t="s">
        <v>256</v>
      </c>
      <c r="J1512" s="65">
        <v>2026</v>
      </c>
      <c r="K1512" s="63" t="s">
        <v>75</v>
      </c>
      <c r="L1512" s="61"/>
      <c r="M1512" s="61" t="s">
        <v>54</v>
      </c>
      <c r="N1512" s="61" t="s">
        <v>31</v>
      </c>
      <c r="O1512" s="61" t="s">
        <v>32</v>
      </c>
      <c r="P1512" s="28">
        <v>46162</v>
      </c>
      <c r="Q1512" s="61"/>
      <c r="R1512" s="28"/>
      <c r="S1512" s="96" t="s">
        <v>3196</v>
      </c>
      <c r="T1512" s="61"/>
      <c r="U1512" s="28"/>
      <c r="V1512" s="61"/>
      <c r="W1512" s="104" t="s">
        <v>33</v>
      </c>
      <c r="X1512" s="104" t="s">
        <v>33</v>
      </c>
      <c r="Y1512" s="98">
        <v>46162</v>
      </c>
      <c r="Z1512" s="18" t="s">
        <v>3395</v>
      </c>
      <c r="AA1512" s="60" t="s">
        <v>34</v>
      </c>
      <c r="AB1512" s="9">
        <f t="shared" ca="1" si="115"/>
        <v>179</v>
      </c>
      <c r="AC1512" s="9" t="str">
        <f t="shared" ca="1" si="116"/>
        <v>Above 3 Months</v>
      </c>
      <c r="AD1512" s="9">
        <f t="shared" ca="1" si="117"/>
        <v>149</v>
      </c>
      <c r="AE1512" s="9" t="str">
        <f t="shared" ca="1" si="118"/>
        <v>Above 3 Months</v>
      </c>
      <c r="AF1512" s="61"/>
      <c r="AG1512" s="61" t="s">
        <v>3396</v>
      </c>
      <c r="AH1512" s="97" t="str">
        <f t="shared" si="119"/>
        <v/>
      </c>
    </row>
    <row r="1513" spans="1:34" ht="25.5" customHeight="1" x14ac:dyDescent="0.25">
      <c r="A1513" s="96">
        <v>1512</v>
      </c>
      <c r="B1513" s="61" t="s">
        <v>2810</v>
      </c>
      <c r="C1513" s="97" t="s">
        <v>186</v>
      </c>
      <c r="D1513" s="61"/>
      <c r="E1513" s="62" t="s">
        <v>66</v>
      </c>
      <c r="F1513" s="73" t="s">
        <v>2974</v>
      </c>
      <c r="G1513" s="63" t="s">
        <v>1332</v>
      </c>
      <c r="H1513" s="64">
        <v>46132</v>
      </c>
      <c r="I1513" s="65" t="s">
        <v>256</v>
      </c>
      <c r="J1513" s="65">
        <v>2026</v>
      </c>
      <c r="K1513" s="63" t="s">
        <v>71</v>
      </c>
      <c r="L1513" s="61"/>
      <c r="M1513" s="61" t="s">
        <v>72</v>
      </c>
      <c r="N1513" s="61" t="s">
        <v>31</v>
      </c>
      <c r="O1513" s="61" t="s">
        <v>32</v>
      </c>
      <c r="P1513" s="28"/>
      <c r="Q1513" s="61"/>
      <c r="R1513" s="28"/>
      <c r="S1513" s="96" t="s">
        <v>3196</v>
      </c>
      <c r="T1513" s="61"/>
      <c r="U1513" s="28"/>
      <c r="V1513" s="61"/>
      <c r="W1513" s="104" t="s">
        <v>169</v>
      </c>
      <c r="X1513" s="104" t="s">
        <v>141</v>
      </c>
      <c r="Y1513" s="98"/>
      <c r="Z1513" s="18" t="s">
        <v>3398</v>
      </c>
      <c r="AA1513" s="60" t="s">
        <v>34</v>
      </c>
      <c r="AB1513" s="9">
        <f t="shared" ca="1" si="115"/>
        <v>179</v>
      </c>
      <c r="AC1513" s="9" t="str">
        <f t="shared" ca="1" si="116"/>
        <v>Above 3 Months</v>
      </c>
      <c r="AD1513" s="9" t="str">
        <f t="shared" ca="1" si="117"/>
        <v/>
      </c>
      <c r="AE1513" s="9" t="str">
        <f t="shared" ca="1" si="118"/>
        <v/>
      </c>
      <c r="AF1513" s="61"/>
      <c r="AG1513" s="61" t="s">
        <v>3399</v>
      </c>
      <c r="AH1513" s="97" t="str">
        <f t="shared" ca="1" si="119"/>
        <v>Above 3 Months</v>
      </c>
    </row>
    <row r="1514" spans="1:34" ht="25.5" customHeight="1" x14ac:dyDescent="0.25">
      <c r="A1514" s="96">
        <v>1513</v>
      </c>
      <c r="B1514" s="61" t="s">
        <v>2810</v>
      </c>
      <c r="C1514" s="97" t="s">
        <v>186</v>
      </c>
      <c r="D1514" s="61"/>
      <c r="E1514" s="62" t="s">
        <v>66</v>
      </c>
      <c r="F1514" s="73" t="s">
        <v>2970</v>
      </c>
      <c r="G1514" s="63" t="s">
        <v>2957</v>
      </c>
      <c r="H1514" s="64">
        <v>46132</v>
      </c>
      <c r="I1514" s="65" t="s">
        <v>256</v>
      </c>
      <c r="J1514" s="65">
        <v>2026</v>
      </c>
      <c r="K1514" s="63" t="s">
        <v>75</v>
      </c>
      <c r="L1514" s="61"/>
      <c r="M1514" s="61" t="s">
        <v>54</v>
      </c>
      <c r="N1514" s="61" t="s">
        <v>31</v>
      </c>
      <c r="O1514" s="61" t="s">
        <v>32</v>
      </c>
      <c r="P1514" s="28"/>
      <c r="Q1514" s="61"/>
      <c r="R1514" s="28"/>
      <c r="S1514" s="96" t="s">
        <v>3196</v>
      </c>
      <c r="T1514" s="61"/>
      <c r="U1514" s="28"/>
      <c r="V1514" s="61"/>
      <c r="W1514" s="104" t="s">
        <v>169</v>
      </c>
      <c r="X1514" s="104" t="s">
        <v>141</v>
      </c>
      <c r="Y1514" s="98"/>
      <c r="Z1514" s="18" t="s">
        <v>3400</v>
      </c>
      <c r="AA1514" s="60" t="s">
        <v>34</v>
      </c>
      <c r="AB1514" s="9">
        <f t="shared" ca="1" si="115"/>
        <v>179</v>
      </c>
      <c r="AC1514" s="9" t="str">
        <f t="shared" ca="1" si="116"/>
        <v>Above 3 Months</v>
      </c>
      <c r="AD1514" s="9" t="str">
        <f t="shared" ca="1" si="117"/>
        <v/>
      </c>
      <c r="AE1514" s="9" t="str">
        <f t="shared" ca="1" si="118"/>
        <v/>
      </c>
      <c r="AF1514" s="61"/>
      <c r="AG1514" s="61" t="s">
        <v>3401</v>
      </c>
      <c r="AH1514" s="97" t="str">
        <f t="shared" ca="1" si="119"/>
        <v>Above 3 Months</v>
      </c>
    </row>
    <row r="1515" spans="1:34" ht="25.5" customHeight="1" x14ac:dyDescent="0.25">
      <c r="A1515" s="96">
        <v>1514</v>
      </c>
      <c r="B1515" s="61" t="s">
        <v>2810</v>
      </c>
      <c r="C1515" s="97" t="s">
        <v>62</v>
      </c>
      <c r="D1515" s="61"/>
      <c r="E1515" s="62" t="s">
        <v>118</v>
      </c>
      <c r="F1515" s="73" t="s">
        <v>2953</v>
      </c>
      <c r="G1515" s="63" t="s">
        <v>845</v>
      </c>
      <c r="H1515" s="64">
        <v>46132</v>
      </c>
      <c r="I1515" s="65" t="s">
        <v>256</v>
      </c>
      <c r="J1515" s="65">
        <v>2026</v>
      </c>
      <c r="K1515" s="63" t="s">
        <v>116</v>
      </c>
      <c r="L1515" s="61"/>
      <c r="M1515" s="61" t="s">
        <v>116</v>
      </c>
      <c r="N1515" s="61" t="s">
        <v>116</v>
      </c>
      <c r="O1515" s="61" t="s">
        <v>32</v>
      </c>
      <c r="P1515" s="28"/>
      <c r="Q1515" s="61"/>
      <c r="R1515" s="28"/>
      <c r="S1515" s="96" t="s">
        <v>3196</v>
      </c>
      <c r="T1515" s="61"/>
      <c r="U1515" s="28"/>
      <c r="V1515" s="61"/>
      <c r="W1515" s="104" t="s">
        <v>50</v>
      </c>
      <c r="X1515" s="104" t="s">
        <v>50</v>
      </c>
      <c r="Y1515" s="98"/>
      <c r="Z1515" s="18" t="s">
        <v>3402</v>
      </c>
      <c r="AA1515" s="60" t="s">
        <v>34</v>
      </c>
      <c r="AB1515" s="9">
        <f t="shared" ca="1" si="115"/>
        <v>179</v>
      </c>
      <c r="AC1515" s="9" t="str">
        <f t="shared" ca="1" si="116"/>
        <v>Above 3 Months</v>
      </c>
      <c r="AD1515" s="9" t="str">
        <f t="shared" ca="1" si="117"/>
        <v/>
      </c>
      <c r="AE1515" s="9" t="str">
        <f t="shared" ca="1" si="118"/>
        <v/>
      </c>
      <c r="AF1515" s="61"/>
      <c r="AG1515" s="61" t="s">
        <v>3403</v>
      </c>
      <c r="AH1515" s="97" t="str">
        <f t="shared" ca="1" si="119"/>
        <v>Above 3 Months</v>
      </c>
    </row>
    <row r="1516" spans="1:34" ht="25.5" customHeight="1" x14ac:dyDescent="0.25">
      <c r="A1516" s="96">
        <v>1515</v>
      </c>
      <c r="B1516" s="61" t="s">
        <v>2810</v>
      </c>
      <c r="C1516" s="97" t="s">
        <v>62</v>
      </c>
      <c r="D1516" s="61"/>
      <c r="E1516" s="62" t="s">
        <v>106</v>
      </c>
      <c r="F1516" s="73" t="s">
        <v>2895</v>
      </c>
      <c r="G1516" s="63" t="s">
        <v>1315</v>
      </c>
      <c r="H1516" s="64">
        <v>46132</v>
      </c>
      <c r="I1516" s="65" t="s">
        <v>256</v>
      </c>
      <c r="J1516" s="65">
        <v>2026</v>
      </c>
      <c r="K1516" s="63" t="s">
        <v>70</v>
      </c>
      <c r="L1516" s="61"/>
      <c r="M1516" s="61" t="s">
        <v>70</v>
      </c>
      <c r="N1516" s="61" t="s">
        <v>70</v>
      </c>
      <c r="O1516" s="61" t="s">
        <v>32</v>
      </c>
      <c r="P1516" s="28"/>
      <c r="Q1516" s="61"/>
      <c r="R1516" s="28"/>
      <c r="S1516" s="96" t="s">
        <v>3196</v>
      </c>
      <c r="T1516" s="61"/>
      <c r="U1516" s="28"/>
      <c r="V1516" s="61"/>
      <c r="W1516" s="104" t="s">
        <v>40</v>
      </c>
      <c r="X1516" s="104" t="s">
        <v>40</v>
      </c>
      <c r="Y1516" s="98"/>
      <c r="Z1516" s="18" t="s">
        <v>3406</v>
      </c>
      <c r="AA1516" s="60" t="s">
        <v>34</v>
      </c>
      <c r="AB1516" s="9">
        <f t="shared" ca="1" si="115"/>
        <v>179</v>
      </c>
      <c r="AC1516" s="9" t="str">
        <f t="shared" ca="1" si="116"/>
        <v>Above 3 Months</v>
      </c>
      <c r="AD1516" s="9" t="str">
        <f t="shared" ca="1" si="117"/>
        <v/>
      </c>
      <c r="AE1516" s="9" t="str">
        <f t="shared" ca="1" si="118"/>
        <v/>
      </c>
      <c r="AF1516" s="61"/>
      <c r="AG1516" s="61" t="s">
        <v>3407</v>
      </c>
      <c r="AH1516" s="97" t="str">
        <f t="shared" ca="1" si="119"/>
        <v>Above 3 Months</v>
      </c>
    </row>
    <row r="1517" spans="1:34" ht="25.5" customHeight="1" x14ac:dyDescent="0.25">
      <c r="A1517" s="96">
        <v>1516</v>
      </c>
      <c r="B1517" s="61" t="s">
        <v>2808</v>
      </c>
      <c r="C1517" s="97" t="s">
        <v>185</v>
      </c>
      <c r="D1517" s="61"/>
      <c r="E1517" s="62" t="s">
        <v>73</v>
      </c>
      <c r="F1517" s="73" t="s">
        <v>3022</v>
      </c>
      <c r="G1517" s="63" t="s">
        <v>1315</v>
      </c>
      <c r="H1517" s="64">
        <v>46133</v>
      </c>
      <c r="I1517" s="65" t="s">
        <v>256</v>
      </c>
      <c r="J1517" s="65">
        <v>2026</v>
      </c>
      <c r="K1517" s="63" t="s">
        <v>70</v>
      </c>
      <c r="L1517" s="61"/>
      <c r="M1517" s="61" t="s">
        <v>70</v>
      </c>
      <c r="N1517" s="61" t="s">
        <v>70</v>
      </c>
      <c r="O1517" s="61" t="s">
        <v>32</v>
      </c>
      <c r="P1517" s="28"/>
      <c r="Q1517" s="61"/>
      <c r="R1517" s="28"/>
      <c r="S1517" s="96" t="s">
        <v>7125</v>
      </c>
      <c r="T1517" s="61"/>
      <c r="U1517" s="28"/>
      <c r="V1517" s="61"/>
      <c r="W1517" s="104" t="s">
        <v>142</v>
      </c>
      <c r="X1517" s="104" t="s">
        <v>2923</v>
      </c>
      <c r="Y1517" s="98"/>
      <c r="Z1517" s="18" t="s">
        <v>3408</v>
      </c>
      <c r="AA1517" s="60" t="s">
        <v>34</v>
      </c>
      <c r="AB1517" s="9" t="str">
        <f t="shared" ca="1" si="115"/>
        <v/>
      </c>
      <c r="AC1517" s="9" t="str">
        <f t="shared" si="116"/>
        <v/>
      </c>
      <c r="AD1517" s="9" t="str">
        <f t="shared" ca="1" si="117"/>
        <v/>
      </c>
      <c r="AE1517" s="9" t="str">
        <f t="shared" ca="1" si="118"/>
        <v/>
      </c>
      <c r="AF1517" s="61"/>
      <c r="AG1517" s="61" t="s">
        <v>3409</v>
      </c>
      <c r="AH1517" s="97" t="str">
        <f t="shared" si="119"/>
        <v/>
      </c>
    </row>
    <row r="1518" spans="1:34" ht="25.5" customHeight="1" x14ac:dyDescent="0.25">
      <c r="A1518" s="96">
        <v>1517</v>
      </c>
      <c r="B1518" s="61" t="s">
        <v>2808</v>
      </c>
      <c r="C1518" s="97" t="s">
        <v>41</v>
      </c>
      <c r="D1518" s="61"/>
      <c r="E1518" s="62" t="s">
        <v>79</v>
      </c>
      <c r="F1518" s="73" t="s">
        <v>3114</v>
      </c>
      <c r="G1518" s="63" t="s">
        <v>227</v>
      </c>
      <c r="H1518" s="64">
        <v>46133</v>
      </c>
      <c r="I1518" s="65" t="s">
        <v>256</v>
      </c>
      <c r="J1518" s="65">
        <v>2026</v>
      </c>
      <c r="K1518" s="63" t="s">
        <v>59</v>
      </c>
      <c r="L1518" s="61" t="s">
        <v>228</v>
      </c>
      <c r="M1518" s="61" t="s">
        <v>59</v>
      </c>
      <c r="N1518" s="61" t="s">
        <v>60</v>
      </c>
      <c r="O1518" s="61" t="s">
        <v>32</v>
      </c>
      <c r="P1518" s="28"/>
      <c r="Q1518" s="61"/>
      <c r="R1518" s="28"/>
      <c r="S1518" s="96" t="s">
        <v>3196</v>
      </c>
      <c r="T1518" s="61"/>
      <c r="U1518" s="28"/>
      <c r="V1518" s="61"/>
      <c r="W1518" s="104" t="s">
        <v>112</v>
      </c>
      <c r="X1518" s="104" t="s">
        <v>112</v>
      </c>
      <c r="Y1518" s="98"/>
      <c r="Z1518" s="18" t="s">
        <v>3410</v>
      </c>
      <c r="AA1518" s="60" t="s">
        <v>34</v>
      </c>
      <c r="AB1518" s="9">
        <f t="shared" ca="1" si="115"/>
        <v>178</v>
      </c>
      <c r="AC1518" s="9" t="str">
        <f t="shared" ca="1" si="116"/>
        <v>Above 3 Months</v>
      </c>
      <c r="AD1518" s="9" t="str">
        <f t="shared" ca="1" si="117"/>
        <v/>
      </c>
      <c r="AE1518" s="9" t="str">
        <f t="shared" ca="1" si="118"/>
        <v/>
      </c>
      <c r="AF1518" s="61"/>
      <c r="AG1518" s="61" t="s">
        <v>3411</v>
      </c>
      <c r="AH1518" s="97" t="str">
        <f t="shared" ca="1" si="119"/>
        <v>Above 3 Months</v>
      </c>
    </row>
    <row r="1519" spans="1:34" ht="25.5" customHeight="1" x14ac:dyDescent="0.25">
      <c r="A1519" s="96">
        <v>1518</v>
      </c>
      <c r="B1519" s="61" t="s">
        <v>2808</v>
      </c>
      <c r="C1519" s="97" t="s">
        <v>185</v>
      </c>
      <c r="D1519" s="61"/>
      <c r="E1519" s="62" t="s">
        <v>55</v>
      </c>
      <c r="F1519" s="73" t="s">
        <v>2977</v>
      </c>
      <c r="G1519" s="63" t="s">
        <v>1332</v>
      </c>
      <c r="H1519" s="64">
        <v>46134</v>
      </c>
      <c r="I1519" s="65" t="s">
        <v>256</v>
      </c>
      <c r="J1519" s="65">
        <v>2026</v>
      </c>
      <c r="K1519" s="63" t="s">
        <v>71</v>
      </c>
      <c r="L1519" s="61"/>
      <c r="M1519" s="61" t="s">
        <v>72</v>
      </c>
      <c r="N1519" s="61" t="s">
        <v>31</v>
      </c>
      <c r="O1519" s="61" t="s">
        <v>32</v>
      </c>
      <c r="P1519" s="28"/>
      <c r="Q1519" s="61"/>
      <c r="R1519" s="28"/>
      <c r="S1519" s="96" t="s">
        <v>3196</v>
      </c>
      <c r="T1519" s="61"/>
      <c r="U1519" s="28"/>
      <c r="V1519" s="61"/>
      <c r="W1519" s="104" t="s">
        <v>141</v>
      </c>
      <c r="X1519" s="104" t="s">
        <v>33</v>
      </c>
      <c r="Y1519" s="98">
        <v>46300</v>
      </c>
      <c r="Z1519" s="18" t="s">
        <v>3412</v>
      </c>
      <c r="AA1519" s="60" t="s">
        <v>34</v>
      </c>
      <c r="AB1519" s="9">
        <f t="shared" ca="1" si="115"/>
        <v>177</v>
      </c>
      <c r="AC1519" s="9" t="str">
        <f t="shared" ca="1" si="116"/>
        <v>Above 3 Months</v>
      </c>
      <c r="AD1519" s="9">
        <f t="shared" ca="1" si="117"/>
        <v>11</v>
      </c>
      <c r="AE1519" s="9" t="str">
        <f t="shared" ca="1" si="118"/>
        <v>Below 45 Days</v>
      </c>
      <c r="AF1519" s="61"/>
      <c r="AG1519" s="61" t="s">
        <v>3413</v>
      </c>
      <c r="AH1519" s="97" t="str">
        <f t="shared" si="119"/>
        <v/>
      </c>
    </row>
    <row r="1520" spans="1:34" ht="25.5" customHeight="1" x14ac:dyDescent="0.25">
      <c r="A1520" s="96">
        <v>1519</v>
      </c>
      <c r="B1520" s="61" t="s">
        <v>2660</v>
      </c>
      <c r="C1520" s="97" t="s">
        <v>46</v>
      </c>
      <c r="D1520" s="61"/>
      <c r="E1520" s="62" t="s">
        <v>64</v>
      </c>
      <c r="F1520" s="73" t="s">
        <v>3093</v>
      </c>
      <c r="G1520" s="63" t="s">
        <v>3416</v>
      </c>
      <c r="H1520" s="64">
        <v>46134</v>
      </c>
      <c r="I1520" s="65" t="s">
        <v>256</v>
      </c>
      <c r="J1520" s="65">
        <v>2026</v>
      </c>
      <c r="K1520" s="63" t="s">
        <v>127</v>
      </c>
      <c r="L1520" s="61"/>
      <c r="M1520" s="61" t="s">
        <v>82</v>
      </c>
      <c r="N1520" s="61" t="s">
        <v>82</v>
      </c>
      <c r="O1520" s="61" t="s">
        <v>32</v>
      </c>
      <c r="P1520" s="28"/>
      <c r="Q1520" s="61"/>
      <c r="R1520" s="28"/>
      <c r="S1520" s="96" t="s">
        <v>3196</v>
      </c>
      <c r="T1520" s="61"/>
      <c r="U1520" s="28"/>
      <c r="V1520" s="61"/>
      <c r="W1520" s="104" t="s">
        <v>33</v>
      </c>
      <c r="X1520" s="104" t="s">
        <v>33</v>
      </c>
      <c r="Y1520" s="98">
        <v>46191</v>
      </c>
      <c r="Z1520" s="18" t="s">
        <v>3417</v>
      </c>
      <c r="AA1520" s="60" t="s">
        <v>34</v>
      </c>
      <c r="AB1520" s="9">
        <f t="shared" ca="1" si="115"/>
        <v>177</v>
      </c>
      <c r="AC1520" s="9" t="str">
        <f t="shared" ca="1" si="116"/>
        <v>Above 3 Months</v>
      </c>
      <c r="AD1520" s="9">
        <f t="shared" ca="1" si="117"/>
        <v>120</v>
      </c>
      <c r="AE1520" s="9" t="str">
        <f t="shared" ca="1" si="118"/>
        <v>Above 3 Months</v>
      </c>
      <c r="AF1520" s="61"/>
      <c r="AG1520" s="61" t="s">
        <v>3418</v>
      </c>
      <c r="AH1520" s="97" t="str">
        <f t="shared" si="119"/>
        <v/>
      </c>
    </row>
    <row r="1521" spans="1:34" ht="25.5" customHeight="1" x14ac:dyDescent="0.25">
      <c r="A1521" s="96">
        <v>1520</v>
      </c>
      <c r="B1521" s="61" t="s">
        <v>2808</v>
      </c>
      <c r="C1521" s="97" t="s">
        <v>41</v>
      </c>
      <c r="D1521" s="61"/>
      <c r="E1521" s="62" t="s">
        <v>124</v>
      </c>
      <c r="F1521" s="73" t="s">
        <v>2971</v>
      </c>
      <c r="G1521" s="63" t="s">
        <v>1027</v>
      </c>
      <c r="H1521" s="64">
        <v>46134</v>
      </c>
      <c r="I1521" s="65" t="s">
        <v>256</v>
      </c>
      <c r="J1521" s="65">
        <v>2026</v>
      </c>
      <c r="K1521" s="63" t="s">
        <v>48</v>
      </c>
      <c r="L1521" s="61"/>
      <c r="M1521" s="61" t="s">
        <v>49</v>
      </c>
      <c r="N1521" s="61" t="s">
        <v>31</v>
      </c>
      <c r="O1521" s="61" t="s">
        <v>32</v>
      </c>
      <c r="P1521" s="28"/>
      <c r="Q1521" s="61"/>
      <c r="R1521" s="28"/>
      <c r="S1521" s="96" t="s">
        <v>3196</v>
      </c>
      <c r="T1521" s="61"/>
      <c r="U1521" s="28"/>
      <c r="V1521" s="61"/>
      <c r="W1521" s="104" t="s">
        <v>33</v>
      </c>
      <c r="X1521" s="104" t="s">
        <v>33</v>
      </c>
      <c r="Y1521" s="98">
        <v>46200</v>
      </c>
      <c r="Z1521" s="18" t="s">
        <v>3419</v>
      </c>
      <c r="AA1521" s="60" t="s">
        <v>34</v>
      </c>
      <c r="AB1521" s="9">
        <f t="shared" ca="1" si="115"/>
        <v>177</v>
      </c>
      <c r="AC1521" s="9" t="str">
        <f t="shared" ca="1" si="116"/>
        <v>Above 3 Months</v>
      </c>
      <c r="AD1521" s="9">
        <f t="shared" ca="1" si="117"/>
        <v>111</v>
      </c>
      <c r="AE1521" s="9" t="str">
        <f t="shared" ca="1" si="118"/>
        <v>Above 3 Months</v>
      </c>
      <c r="AF1521" s="61"/>
      <c r="AG1521" s="61" t="s">
        <v>3420</v>
      </c>
      <c r="AH1521" s="97" t="str">
        <f t="shared" si="119"/>
        <v/>
      </c>
    </row>
    <row r="1522" spans="1:34" ht="25.5" customHeight="1" x14ac:dyDescent="0.25">
      <c r="A1522" s="96">
        <v>1521</v>
      </c>
      <c r="B1522" s="61" t="s">
        <v>2810</v>
      </c>
      <c r="C1522" s="97" t="s">
        <v>62</v>
      </c>
      <c r="D1522" s="61"/>
      <c r="E1522" s="62" t="s">
        <v>106</v>
      </c>
      <c r="F1522" s="73" t="s">
        <v>2910</v>
      </c>
      <c r="G1522" s="63" t="s">
        <v>980</v>
      </c>
      <c r="H1522" s="64">
        <v>46134</v>
      </c>
      <c r="I1522" s="65" t="s">
        <v>256</v>
      </c>
      <c r="J1522" s="65">
        <v>2026</v>
      </c>
      <c r="K1522" s="63" t="s">
        <v>77</v>
      </c>
      <c r="L1522" s="61"/>
      <c r="M1522" s="61" t="s">
        <v>72</v>
      </c>
      <c r="N1522" s="61" t="s">
        <v>31</v>
      </c>
      <c r="O1522" s="61" t="s">
        <v>32</v>
      </c>
      <c r="P1522" s="28"/>
      <c r="Q1522" s="61"/>
      <c r="R1522" s="28"/>
      <c r="S1522" s="96" t="s">
        <v>7126</v>
      </c>
      <c r="T1522" s="61"/>
      <c r="U1522" s="28"/>
      <c r="V1522" s="61"/>
      <c r="W1522" s="104" t="s">
        <v>33</v>
      </c>
      <c r="X1522" s="104" t="s">
        <v>2923</v>
      </c>
      <c r="Y1522" s="98"/>
      <c r="Z1522" s="18" t="s">
        <v>3421</v>
      </c>
      <c r="AA1522" s="60" t="s">
        <v>34</v>
      </c>
      <c r="AB1522" s="9" t="str">
        <f t="shared" ca="1" si="115"/>
        <v/>
      </c>
      <c r="AC1522" s="9" t="str">
        <f t="shared" si="116"/>
        <v/>
      </c>
      <c r="AD1522" s="9" t="str">
        <f t="shared" ca="1" si="117"/>
        <v/>
      </c>
      <c r="AE1522" s="9" t="str">
        <f t="shared" ca="1" si="118"/>
        <v/>
      </c>
      <c r="AF1522" s="61"/>
      <c r="AG1522" s="61" t="s">
        <v>3422</v>
      </c>
      <c r="AH1522" s="97" t="str">
        <f t="shared" si="119"/>
        <v/>
      </c>
    </row>
    <row r="1523" spans="1:34" ht="25.5" customHeight="1" x14ac:dyDescent="0.25">
      <c r="A1523" s="96">
        <v>1522</v>
      </c>
      <c r="B1523" s="61" t="s">
        <v>2660</v>
      </c>
      <c r="C1523" s="97" t="s">
        <v>37</v>
      </c>
      <c r="D1523" s="61"/>
      <c r="E1523" s="62" t="s">
        <v>38</v>
      </c>
      <c r="F1523" s="73" t="s">
        <v>3131</v>
      </c>
      <c r="G1523" s="63" t="s">
        <v>1315</v>
      </c>
      <c r="H1523" s="64">
        <v>46135</v>
      </c>
      <c r="I1523" s="65" t="s">
        <v>256</v>
      </c>
      <c r="J1523" s="65">
        <v>2026</v>
      </c>
      <c r="K1523" s="63" t="s">
        <v>70</v>
      </c>
      <c r="L1523" s="61"/>
      <c r="M1523" s="61" t="s">
        <v>70</v>
      </c>
      <c r="N1523" s="61" t="s">
        <v>70</v>
      </c>
      <c r="O1523" s="61" t="s">
        <v>32</v>
      </c>
      <c r="P1523" s="28"/>
      <c r="Q1523" s="61"/>
      <c r="R1523" s="28"/>
      <c r="S1523" s="96" t="s">
        <v>7125</v>
      </c>
      <c r="T1523" s="61"/>
      <c r="U1523" s="28"/>
      <c r="V1523" s="61"/>
      <c r="W1523" s="104" t="s">
        <v>142</v>
      </c>
      <c r="X1523" s="104" t="s">
        <v>2923</v>
      </c>
      <c r="Y1523" s="98"/>
      <c r="Z1523" s="18" t="s">
        <v>3423</v>
      </c>
      <c r="AA1523" s="60" t="s">
        <v>34</v>
      </c>
      <c r="AB1523" s="9" t="str">
        <f t="shared" ca="1" si="115"/>
        <v/>
      </c>
      <c r="AC1523" s="9" t="str">
        <f t="shared" si="116"/>
        <v/>
      </c>
      <c r="AD1523" s="9" t="str">
        <f t="shared" ca="1" si="117"/>
        <v/>
      </c>
      <c r="AE1523" s="9" t="str">
        <f t="shared" ca="1" si="118"/>
        <v/>
      </c>
      <c r="AF1523" s="61"/>
      <c r="AG1523" s="61" t="s">
        <v>3424</v>
      </c>
      <c r="AH1523" s="97" t="str">
        <f t="shared" si="119"/>
        <v/>
      </c>
    </row>
    <row r="1524" spans="1:34" ht="25.5" customHeight="1" x14ac:dyDescent="0.25">
      <c r="A1524" s="96">
        <v>1523</v>
      </c>
      <c r="B1524" s="61" t="s">
        <v>2810</v>
      </c>
      <c r="C1524" s="97" t="s">
        <v>62</v>
      </c>
      <c r="D1524" s="61"/>
      <c r="E1524" s="62" t="s">
        <v>118</v>
      </c>
      <c r="F1524" s="73" t="s">
        <v>2959</v>
      </c>
      <c r="G1524" s="63" t="s">
        <v>707</v>
      </c>
      <c r="H1524" s="64">
        <v>46135</v>
      </c>
      <c r="I1524" s="65" t="s">
        <v>256</v>
      </c>
      <c r="J1524" s="65">
        <v>2026</v>
      </c>
      <c r="K1524" s="63" t="s">
        <v>71</v>
      </c>
      <c r="L1524" s="61"/>
      <c r="M1524" s="61" t="s">
        <v>72</v>
      </c>
      <c r="N1524" s="61" t="s">
        <v>31</v>
      </c>
      <c r="O1524" s="61" t="s">
        <v>32</v>
      </c>
      <c r="P1524" s="28"/>
      <c r="Q1524" s="61"/>
      <c r="R1524" s="28"/>
      <c r="S1524" s="96" t="s">
        <v>7126</v>
      </c>
      <c r="T1524" s="61"/>
      <c r="U1524" s="28"/>
      <c r="V1524" s="61"/>
      <c r="W1524" s="104" t="s">
        <v>33</v>
      </c>
      <c r="X1524" s="104" t="s">
        <v>2923</v>
      </c>
      <c r="Y1524" s="98"/>
      <c r="Z1524" s="18" t="s">
        <v>3425</v>
      </c>
      <c r="AA1524" s="60" t="s">
        <v>34</v>
      </c>
      <c r="AB1524" s="9" t="str">
        <f t="shared" ca="1" si="115"/>
        <v/>
      </c>
      <c r="AC1524" s="9" t="str">
        <f t="shared" si="116"/>
        <v/>
      </c>
      <c r="AD1524" s="9" t="str">
        <f t="shared" ca="1" si="117"/>
        <v/>
      </c>
      <c r="AE1524" s="9" t="str">
        <f t="shared" ca="1" si="118"/>
        <v/>
      </c>
      <c r="AF1524" s="61"/>
      <c r="AG1524" s="61" t="s">
        <v>3426</v>
      </c>
      <c r="AH1524" s="97" t="str">
        <f t="shared" si="119"/>
        <v/>
      </c>
    </row>
    <row r="1525" spans="1:34" ht="25.5" customHeight="1" x14ac:dyDescent="0.25">
      <c r="A1525" s="96">
        <v>1524</v>
      </c>
      <c r="B1525" s="61" t="s">
        <v>2810</v>
      </c>
      <c r="C1525" s="97">
        <v>0</v>
      </c>
      <c r="D1525" s="61"/>
      <c r="E1525" s="62" t="s">
        <v>68</v>
      </c>
      <c r="F1525" s="73" t="s">
        <v>3427</v>
      </c>
      <c r="G1525" s="63" t="s">
        <v>264</v>
      </c>
      <c r="H1525" s="64">
        <v>46135</v>
      </c>
      <c r="I1525" s="65" t="s">
        <v>256</v>
      </c>
      <c r="J1525" s="65">
        <v>2026</v>
      </c>
      <c r="K1525" s="63" t="s">
        <v>59</v>
      </c>
      <c r="L1525" s="61" t="s">
        <v>265</v>
      </c>
      <c r="M1525" s="61" t="s">
        <v>59</v>
      </c>
      <c r="N1525" s="61" t="s">
        <v>60</v>
      </c>
      <c r="O1525" s="61" t="s">
        <v>32</v>
      </c>
      <c r="P1525" s="28"/>
      <c r="Q1525" s="61"/>
      <c r="R1525" s="28"/>
      <c r="S1525" s="96" t="s">
        <v>3196</v>
      </c>
      <c r="T1525" s="61"/>
      <c r="U1525" s="28"/>
      <c r="V1525" s="61"/>
      <c r="W1525" s="104" t="s">
        <v>112</v>
      </c>
      <c r="X1525" s="104" t="s">
        <v>112</v>
      </c>
      <c r="Y1525" s="98"/>
      <c r="Z1525" s="18" t="s">
        <v>3428</v>
      </c>
      <c r="AA1525" s="60" t="s">
        <v>34</v>
      </c>
      <c r="AB1525" s="9">
        <f t="shared" ca="1" si="115"/>
        <v>176</v>
      </c>
      <c r="AC1525" s="9" t="str">
        <f t="shared" ca="1" si="116"/>
        <v>Above 3 Months</v>
      </c>
      <c r="AD1525" s="9" t="str">
        <f t="shared" ca="1" si="117"/>
        <v/>
      </c>
      <c r="AE1525" s="9" t="str">
        <f t="shared" ca="1" si="118"/>
        <v/>
      </c>
      <c r="AF1525" s="61"/>
      <c r="AG1525" s="61" t="s">
        <v>3429</v>
      </c>
      <c r="AH1525" s="97" t="str">
        <f t="shared" ca="1" si="119"/>
        <v>Above 3 Months</v>
      </c>
    </row>
    <row r="1526" spans="1:34" ht="25.5" customHeight="1" x14ac:dyDescent="0.25">
      <c r="A1526" s="96">
        <v>1525</v>
      </c>
      <c r="B1526" s="61" t="e">
        <v>#N/A</v>
      </c>
      <c r="C1526" s="97" t="e">
        <v>#N/A</v>
      </c>
      <c r="D1526" s="61"/>
      <c r="E1526" s="62" t="s">
        <v>125</v>
      </c>
      <c r="F1526" s="73" t="s">
        <v>3017</v>
      </c>
      <c r="G1526" s="63" t="s">
        <v>1646</v>
      </c>
      <c r="H1526" s="64">
        <v>46135</v>
      </c>
      <c r="I1526" s="65" t="s">
        <v>256</v>
      </c>
      <c r="J1526" s="65">
        <v>2026</v>
      </c>
      <c r="K1526" s="63" t="s">
        <v>80</v>
      </c>
      <c r="L1526" s="61"/>
      <c r="M1526" s="61" t="s">
        <v>154</v>
      </c>
      <c r="N1526" s="61" t="s">
        <v>31</v>
      </c>
      <c r="O1526" s="61" t="s">
        <v>32</v>
      </c>
      <c r="P1526" s="28">
        <v>46176</v>
      </c>
      <c r="Q1526" s="61"/>
      <c r="R1526" s="28"/>
      <c r="S1526" s="96" t="s">
        <v>3196</v>
      </c>
      <c r="T1526" s="61"/>
      <c r="U1526" s="28"/>
      <c r="V1526" s="61"/>
      <c r="W1526" s="104" t="s">
        <v>33</v>
      </c>
      <c r="X1526" s="104" t="s">
        <v>33</v>
      </c>
      <c r="Y1526" s="98">
        <v>46176</v>
      </c>
      <c r="Z1526" s="18" t="s">
        <v>3430</v>
      </c>
      <c r="AA1526" s="60" t="s">
        <v>34</v>
      </c>
      <c r="AB1526" s="9">
        <f t="shared" ca="1" si="115"/>
        <v>176</v>
      </c>
      <c r="AC1526" s="9" t="str">
        <f t="shared" ca="1" si="116"/>
        <v>Above 3 Months</v>
      </c>
      <c r="AD1526" s="9">
        <f t="shared" ca="1" si="117"/>
        <v>135</v>
      </c>
      <c r="AE1526" s="9" t="str">
        <f t="shared" ca="1" si="118"/>
        <v>Above 3 Months</v>
      </c>
      <c r="AF1526" s="61"/>
      <c r="AG1526" s="61" t="s">
        <v>3431</v>
      </c>
      <c r="AH1526" s="97" t="str">
        <f t="shared" si="119"/>
        <v/>
      </c>
    </row>
    <row r="1527" spans="1:34" ht="25.5" customHeight="1" x14ac:dyDescent="0.25">
      <c r="A1527" s="96">
        <v>1526</v>
      </c>
      <c r="B1527" s="61" t="s">
        <v>2660</v>
      </c>
      <c r="C1527" s="97" t="s">
        <v>183</v>
      </c>
      <c r="D1527" s="61"/>
      <c r="E1527" s="62" t="s">
        <v>74</v>
      </c>
      <c r="F1527" s="73" t="s">
        <v>3097</v>
      </c>
      <c r="G1527" s="63" t="s">
        <v>1099</v>
      </c>
      <c r="H1527" s="64">
        <v>46135</v>
      </c>
      <c r="I1527" s="65" t="s">
        <v>256</v>
      </c>
      <c r="J1527" s="65">
        <v>2026</v>
      </c>
      <c r="K1527" s="63" t="s">
        <v>77</v>
      </c>
      <c r="L1527" s="61"/>
      <c r="M1527" s="61" t="s">
        <v>72</v>
      </c>
      <c r="N1527" s="61" t="s">
        <v>31</v>
      </c>
      <c r="O1527" s="61" t="s">
        <v>32</v>
      </c>
      <c r="P1527" s="28">
        <v>46140</v>
      </c>
      <c r="Q1527" s="61"/>
      <c r="R1527" s="28"/>
      <c r="S1527" s="96" t="s">
        <v>3196</v>
      </c>
      <c r="T1527" s="61"/>
      <c r="U1527" s="28"/>
      <c r="V1527" s="61"/>
      <c r="W1527" s="104" t="s">
        <v>141</v>
      </c>
      <c r="X1527" s="104" t="s">
        <v>50</v>
      </c>
      <c r="Y1527" s="98"/>
      <c r="Z1527" s="18" t="s">
        <v>3432</v>
      </c>
      <c r="AA1527" s="60" t="s">
        <v>34</v>
      </c>
      <c r="AB1527" s="9">
        <f t="shared" ca="1" si="115"/>
        <v>176</v>
      </c>
      <c r="AC1527" s="9" t="str">
        <f t="shared" ca="1" si="116"/>
        <v>Above 3 Months</v>
      </c>
      <c r="AD1527" s="9" t="str">
        <f t="shared" ca="1" si="117"/>
        <v/>
      </c>
      <c r="AE1527" s="9" t="str">
        <f t="shared" ca="1" si="118"/>
        <v/>
      </c>
      <c r="AF1527" s="61"/>
      <c r="AG1527" s="61" t="s">
        <v>3433</v>
      </c>
      <c r="AH1527" s="97" t="str">
        <f t="shared" ca="1" si="119"/>
        <v>Above 3 Months</v>
      </c>
    </row>
    <row r="1528" spans="1:34" ht="25.5" customHeight="1" x14ac:dyDescent="0.25">
      <c r="A1528" s="96">
        <v>1527</v>
      </c>
      <c r="B1528" s="61">
        <v>0</v>
      </c>
      <c r="C1528" s="97">
        <v>0</v>
      </c>
      <c r="D1528" s="61"/>
      <c r="E1528" s="62" t="s">
        <v>76</v>
      </c>
      <c r="F1528" s="73" t="s">
        <v>2885</v>
      </c>
      <c r="G1528" s="63" t="s">
        <v>3434</v>
      </c>
      <c r="H1528" s="64">
        <v>46135</v>
      </c>
      <c r="I1528" s="65" t="s">
        <v>256</v>
      </c>
      <c r="J1528" s="65">
        <v>2026</v>
      </c>
      <c r="K1528" s="63" t="s">
        <v>71</v>
      </c>
      <c r="L1528" s="61"/>
      <c r="M1528" s="61" t="s">
        <v>72</v>
      </c>
      <c r="N1528" s="61" t="s">
        <v>31</v>
      </c>
      <c r="O1528" s="61" t="s">
        <v>32</v>
      </c>
      <c r="P1528" s="28"/>
      <c r="Q1528" s="61"/>
      <c r="R1528" s="28"/>
      <c r="S1528" s="96" t="s">
        <v>7125</v>
      </c>
      <c r="T1528" s="61"/>
      <c r="U1528" s="28"/>
      <c r="V1528" s="61"/>
      <c r="W1528" s="104" t="s">
        <v>142</v>
      </c>
      <c r="X1528" s="104" t="s">
        <v>2923</v>
      </c>
      <c r="Y1528" s="98"/>
      <c r="Z1528" s="18" t="s">
        <v>3435</v>
      </c>
      <c r="AA1528" s="60" t="s">
        <v>34</v>
      </c>
      <c r="AB1528" s="9" t="str">
        <f t="shared" ca="1" si="115"/>
        <v/>
      </c>
      <c r="AC1528" s="9" t="str">
        <f t="shared" si="116"/>
        <v/>
      </c>
      <c r="AD1528" s="9" t="str">
        <f t="shared" ca="1" si="117"/>
        <v/>
      </c>
      <c r="AE1528" s="9" t="str">
        <f t="shared" ca="1" si="118"/>
        <v/>
      </c>
      <c r="AF1528" s="61"/>
      <c r="AG1528" s="61" t="s">
        <v>3436</v>
      </c>
      <c r="AH1528" s="97" t="str">
        <f t="shared" si="119"/>
        <v/>
      </c>
    </row>
    <row r="1529" spans="1:34" ht="25.5" customHeight="1" x14ac:dyDescent="0.25">
      <c r="A1529" s="96">
        <v>1528</v>
      </c>
      <c r="B1529" s="61" t="s">
        <v>2808</v>
      </c>
      <c r="C1529" s="97" t="s">
        <v>57</v>
      </c>
      <c r="D1529" s="61"/>
      <c r="E1529" s="62" t="s">
        <v>58</v>
      </c>
      <c r="F1529" s="73" t="s">
        <v>2947</v>
      </c>
      <c r="G1529" s="63" t="s">
        <v>980</v>
      </c>
      <c r="H1529" s="64">
        <v>46136</v>
      </c>
      <c r="I1529" s="65" t="s">
        <v>256</v>
      </c>
      <c r="J1529" s="65">
        <v>2026</v>
      </c>
      <c r="K1529" s="63" t="s">
        <v>39</v>
      </c>
      <c r="L1529" s="61"/>
      <c r="M1529" s="61" t="s">
        <v>39</v>
      </c>
      <c r="N1529" s="61" t="s">
        <v>31</v>
      </c>
      <c r="O1529" s="61" t="s">
        <v>32</v>
      </c>
      <c r="P1529" s="28"/>
      <c r="Q1529" s="61"/>
      <c r="R1529" s="28"/>
      <c r="S1529" s="96" t="s">
        <v>3196</v>
      </c>
      <c r="T1529" s="61"/>
      <c r="U1529" s="28"/>
      <c r="V1529" s="61"/>
      <c r="W1529" s="104" t="s">
        <v>33</v>
      </c>
      <c r="X1529" s="104" t="s">
        <v>33</v>
      </c>
      <c r="Y1529" s="98">
        <v>46211</v>
      </c>
      <c r="Z1529" s="18" t="s">
        <v>3438</v>
      </c>
      <c r="AA1529" s="60" t="s">
        <v>34</v>
      </c>
      <c r="AB1529" s="9">
        <f t="shared" ca="1" si="115"/>
        <v>175</v>
      </c>
      <c r="AC1529" s="9" t="str">
        <f t="shared" ca="1" si="116"/>
        <v>Above 3 Months</v>
      </c>
      <c r="AD1529" s="9">
        <f t="shared" ca="1" si="117"/>
        <v>100</v>
      </c>
      <c r="AE1529" s="9" t="str">
        <f t="shared" ca="1" si="118"/>
        <v>Above 3 Months</v>
      </c>
      <c r="AF1529" s="61"/>
      <c r="AG1529" s="61" t="s">
        <v>3439</v>
      </c>
      <c r="AH1529" s="97" t="str">
        <f t="shared" si="119"/>
        <v/>
      </c>
    </row>
    <row r="1530" spans="1:34" ht="25.5" customHeight="1" x14ac:dyDescent="0.25">
      <c r="A1530" s="96">
        <v>1529</v>
      </c>
      <c r="B1530" s="61" t="s">
        <v>2808</v>
      </c>
      <c r="C1530" s="97" t="s">
        <v>57</v>
      </c>
      <c r="D1530" s="61"/>
      <c r="E1530" s="62" t="s">
        <v>105</v>
      </c>
      <c r="F1530" s="73" t="s">
        <v>3046</v>
      </c>
      <c r="G1530" s="63" t="s">
        <v>1027</v>
      </c>
      <c r="H1530" s="64">
        <v>46136</v>
      </c>
      <c r="I1530" s="65" t="s">
        <v>256</v>
      </c>
      <c r="J1530" s="65">
        <v>2026</v>
      </c>
      <c r="K1530" s="63" t="s">
        <v>48</v>
      </c>
      <c r="L1530" s="61"/>
      <c r="M1530" s="61" t="s">
        <v>49</v>
      </c>
      <c r="N1530" s="61" t="s">
        <v>31</v>
      </c>
      <c r="O1530" s="61" t="s">
        <v>32</v>
      </c>
      <c r="P1530" s="28"/>
      <c r="Q1530" s="61"/>
      <c r="R1530" s="28"/>
      <c r="S1530" s="96" t="s">
        <v>3196</v>
      </c>
      <c r="T1530" s="61"/>
      <c r="U1530" s="28"/>
      <c r="V1530" s="61"/>
      <c r="W1530" s="104" t="s">
        <v>112</v>
      </c>
      <c r="X1530" s="104" t="s">
        <v>112</v>
      </c>
      <c r="Y1530" s="98"/>
      <c r="Z1530" s="18" t="s">
        <v>3440</v>
      </c>
      <c r="AA1530" s="60" t="s">
        <v>34</v>
      </c>
      <c r="AB1530" s="9">
        <f t="shared" ca="1" si="115"/>
        <v>175</v>
      </c>
      <c r="AC1530" s="9" t="str">
        <f t="shared" ca="1" si="116"/>
        <v>Above 3 Months</v>
      </c>
      <c r="AD1530" s="9" t="str">
        <f t="shared" ca="1" si="117"/>
        <v/>
      </c>
      <c r="AE1530" s="9" t="str">
        <f t="shared" ca="1" si="118"/>
        <v/>
      </c>
      <c r="AF1530" s="61"/>
      <c r="AG1530" s="61" t="s">
        <v>3441</v>
      </c>
      <c r="AH1530" s="97" t="str">
        <f t="shared" ca="1" si="119"/>
        <v>Above 3 Months</v>
      </c>
    </row>
    <row r="1531" spans="1:34" ht="25.5" customHeight="1" x14ac:dyDescent="0.25">
      <c r="A1531" s="96">
        <v>1530</v>
      </c>
      <c r="B1531" s="61" t="s">
        <v>2808</v>
      </c>
      <c r="C1531" s="97" t="s">
        <v>185</v>
      </c>
      <c r="D1531" s="61"/>
      <c r="E1531" s="62" t="s">
        <v>55</v>
      </c>
      <c r="F1531" s="73" t="s">
        <v>2990</v>
      </c>
      <c r="G1531" s="63" t="s">
        <v>1545</v>
      </c>
      <c r="H1531" s="64">
        <v>46137</v>
      </c>
      <c r="I1531" s="65" t="s">
        <v>256</v>
      </c>
      <c r="J1531" s="65">
        <v>2026</v>
      </c>
      <c r="K1531" s="63" t="s">
        <v>122</v>
      </c>
      <c r="L1531" s="61"/>
      <c r="M1531" s="61" t="s">
        <v>49</v>
      </c>
      <c r="N1531" s="61" t="s">
        <v>31</v>
      </c>
      <c r="O1531" s="61" t="s">
        <v>32</v>
      </c>
      <c r="P1531" s="28"/>
      <c r="Q1531" s="61"/>
      <c r="R1531" s="28"/>
      <c r="S1531" s="96" t="s">
        <v>3196</v>
      </c>
      <c r="T1531" s="61"/>
      <c r="U1531" s="28"/>
      <c r="V1531" s="61"/>
      <c r="W1531" s="104" t="s">
        <v>141</v>
      </c>
      <c r="X1531" s="104" t="s">
        <v>33</v>
      </c>
      <c r="Y1531" s="98">
        <v>46300</v>
      </c>
      <c r="Z1531" s="18" t="s">
        <v>3442</v>
      </c>
      <c r="AA1531" s="60" t="s">
        <v>34</v>
      </c>
      <c r="AB1531" s="9">
        <f t="shared" ca="1" si="115"/>
        <v>174</v>
      </c>
      <c r="AC1531" s="9" t="str">
        <f t="shared" ca="1" si="116"/>
        <v>Above 3 Months</v>
      </c>
      <c r="AD1531" s="9">
        <f t="shared" ca="1" si="117"/>
        <v>11</v>
      </c>
      <c r="AE1531" s="9" t="str">
        <f t="shared" ca="1" si="118"/>
        <v>Below 45 Days</v>
      </c>
      <c r="AF1531" s="61"/>
      <c r="AG1531" s="61" t="s">
        <v>3443</v>
      </c>
      <c r="AH1531" s="97" t="str">
        <f t="shared" si="119"/>
        <v/>
      </c>
    </row>
    <row r="1532" spans="1:34" ht="25.5" customHeight="1" x14ac:dyDescent="0.25">
      <c r="A1532" s="96">
        <v>1531</v>
      </c>
      <c r="B1532" s="61" t="s">
        <v>2660</v>
      </c>
      <c r="C1532" s="97" t="s">
        <v>46</v>
      </c>
      <c r="D1532" s="61"/>
      <c r="E1532" s="62" t="s">
        <v>109</v>
      </c>
      <c r="F1532" s="73" t="s">
        <v>2955</v>
      </c>
      <c r="G1532" s="63" t="s">
        <v>1377</v>
      </c>
      <c r="H1532" s="64">
        <v>46138</v>
      </c>
      <c r="I1532" s="65" t="s">
        <v>256</v>
      </c>
      <c r="J1532" s="65">
        <v>2026</v>
      </c>
      <c r="K1532" s="63" t="s">
        <v>75</v>
      </c>
      <c r="L1532" s="61"/>
      <c r="M1532" s="61" t="s">
        <v>54</v>
      </c>
      <c r="N1532" s="61" t="s">
        <v>31</v>
      </c>
      <c r="O1532" s="61" t="s">
        <v>32</v>
      </c>
      <c r="P1532" s="28"/>
      <c r="Q1532" s="61"/>
      <c r="R1532" s="28"/>
      <c r="S1532" s="96" t="s">
        <v>3196</v>
      </c>
      <c r="T1532" s="61"/>
      <c r="U1532" s="28"/>
      <c r="V1532" s="61"/>
      <c r="W1532" s="104" t="s">
        <v>141</v>
      </c>
      <c r="X1532" s="104" t="s">
        <v>33</v>
      </c>
      <c r="Y1532" s="98">
        <v>46300</v>
      </c>
      <c r="Z1532" s="18" t="s">
        <v>3446</v>
      </c>
      <c r="AA1532" s="60" t="s">
        <v>34</v>
      </c>
      <c r="AB1532" s="9">
        <f t="shared" ca="1" si="115"/>
        <v>173</v>
      </c>
      <c r="AC1532" s="9" t="str">
        <f t="shared" ca="1" si="116"/>
        <v>Above 3 Months</v>
      </c>
      <c r="AD1532" s="9">
        <f t="shared" ca="1" si="117"/>
        <v>11</v>
      </c>
      <c r="AE1532" s="9" t="str">
        <f t="shared" ca="1" si="118"/>
        <v>Below 45 Days</v>
      </c>
      <c r="AF1532" s="61"/>
      <c r="AG1532" s="61" t="s">
        <v>3447</v>
      </c>
      <c r="AH1532" s="97" t="str">
        <f t="shared" si="119"/>
        <v/>
      </c>
    </row>
    <row r="1533" spans="1:34" ht="25.5" customHeight="1" x14ac:dyDescent="0.25">
      <c r="A1533" s="96">
        <v>1532</v>
      </c>
      <c r="B1533" s="61" t="s">
        <v>2660</v>
      </c>
      <c r="C1533" s="97" t="s">
        <v>183</v>
      </c>
      <c r="D1533" s="61"/>
      <c r="E1533" s="62" t="s">
        <v>69</v>
      </c>
      <c r="F1533" s="73" t="s">
        <v>3005</v>
      </c>
      <c r="G1533" s="63" t="s">
        <v>3448</v>
      </c>
      <c r="H1533" s="64">
        <v>46138</v>
      </c>
      <c r="I1533" s="65" t="s">
        <v>256</v>
      </c>
      <c r="J1533" s="65">
        <v>2026</v>
      </c>
      <c r="K1533" s="63" t="s">
        <v>75</v>
      </c>
      <c r="L1533" s="61"/>
      <c r="M1533" s="61" t="s">
        <v>54</v>
      </c>
      <c r="N1533" s="61" t="s">
        <v>31</v>
      </c>
      <c r="O1533" s="61" t="s">
        <v>32</v>
      </c>
      <c r="P1533" s="28"/>
      <c r="Q1533" s="61"/>
      <c r="R1533" s="28"/>
      <c r="S1533" s="96" t="s">
        <v>3196</v>
      </c>
      <c r="T1533" s="61"/>
      <c r="U1533" s="28"/>
      <c r="V1533" s="61"/>
      <c r="W1533" s="104" t="s">
        <v>33</v>
      </c>
      <c r="X1533" s="104" t="s">
        <v>33</v>
      </c>
      <c r="Y1533" s="98">
        <v>46192</v>
      </c>
      <c r="Z1533" s="18" t="s">
        <v>3449</v>
      </c>
      <c r="AA1533" s="60" t="s">
        <v>34</v>
      </c>
      <c r="AB1533" s="9">
        <f t="shared" ca="1" si="115"/>
        <v>173</v>
      </c>
      <c r="AC1533" s="9" t="str">
        <f t="shared" ca="1" si="116"/>
        <v>Above 3 Months</v>
      </c>
      <c r="AD1533" s="9">
        <f t="shared" ca="1" si="117"/>
        <v>119</v>
      </c>
      <c r="AE1533" s="9" t="str">
        <f t="shared" ca="1" si="118"/>
        <v>Above 3 Months</v>
      </c>
      <c r="AF1533" s="61"/>
      <c r="AG1533" s="61" t="s">
        <v>3450</v>
      </c>
      <c r="AH1533" s="97" t="str">
        <f t="shared" si="119"/>
        <v/>
      </c>
    </row>
    <row r="1534" spans="1:34" ht="25.5" customHeight="1" x14ac:dyDescent="0.25">
      <c r="A1534" s="96">
        <v>1533</v>
      </c>
      <c r="B1534" s="61" t="s">
        <v>2810</v>
      </c>
      <c r="C1534" s="97" t="s">
        <v>186</v>
      </c>
      <c r="D1534" s="61"/>
      <c r="E1534" s="62" t="s">
        <v>78</v>
      </c>
      <c r="F1534" s="73" t="s">
        <v>2954</v>
      </c>
      <c r="G1534" s="63" t="s">
        <v>3445</v>
      </c>
      <c r="H1534" s="64">
        <v>46138</v>
      </c>
      <c r="I1534" s="65" t="s">
        <v>256</v>
      </c>
      <c r="J1534" s="65">
        <v>2026</v>
      </c>
      <c r="K1534" s="63" t="s">
        <v>39</v>
      </c>
      <c r="L1534" s="61"/>
      <c r="M1534" s="61" t="s">
        <v>39</v>
      </c>
      <c r="N1534" s="61" t="s">
        <v>31</v>
      </c>
      <c r="O1534" s="61" t="s">
        <v>32</v>
      </c>
      <c r="P1534" s="28">
        <v>46176</v>
      </c>
      <c r="Q1534" s="61"/>
      <c r="R1534" s="28"/>
      <c r="S1534" s="96" t="s">
        <v>3196</v>
      </c>
      <c r="T1534" s="61"/>
      <c r="U1534" s="28"/>
      <c r="V1534" s="61"/>
      <c r="W1534" s="104" t="s">
        <v>2664</v>
      </c>
      <c r="X1534" s="104" t="s">
        <v>2664</v>
      </c>
      <c r="Y1534" s="98">
        <v>46176</v>
      </c>
      <c r="Z1534" s="18" t="s">
        <v>3451</v>
      </c>
      <c r="AA1534" s="60" t="s">
        <v>34</v>
      </c>
      <c r="AB1534" s="9">
        <f t="shared" ca="1" si="115"/>
        <v>173</v>
      </c>
      <c r="AC1534" s="9" t="str">
        <f t="shared" ca="1" si="116"/>
        <v>Above 3 Months</v>
      </c>
      <c r="AD1534" s="9">
        <f t="shared" ca="1" si="117"/>
        <v>135</v>
      </c>
      <c r="AE1534" s="9" t="str">
        <f t="shared" ca="1" si="118"/>
        <v>Above 3 Months</v>
      </c>
      <c r="AF1534" s="61"/>
      <c r="AG1534" s="61" t="s">
        <v>3452</v>
      </c>
      <c r="AH1534" s="97" t="str">
        <f t="shared" ca="1" si="119"/>
        <v>Above 3 Months</v>
      </c>
    </row>
    <row r="1535" spans="1:34" ht="25.5" customHeight="1" x14ac:dyDescent="0.25">
      <c r="A1535" s="96">
        <v>1534</v>
      </c>
      <c r="B1535" s="61" t="s">
        <v>2810</v>
      </c>
      <c r="C1535" s="97" t="s">
        <v>186</v>
      </c>
      <c r="D1535" s="61"/>
      <c r="E1535" s="62" t="s">
        <v>78</v>
      </c>
      <c r="F1535" s="73" t="s">
        <v>2953</v>
      </c>
      <c r="G1535" s="63" t="s">
        <v>1027</v>
      </c>
      <c r="H1535" s="64">
        <v>46138</v>
      </c>
      <c r="I1535" s="65" t="s">
        <v>256</v>
      </c>
      <c r="J1535" s="65">
        <v>2026</v>
      </c>
      <c r="K1535" s="63" t="s">
        <v>48</v>
      </c>
      <c r="L1535" s="61"/>
      <c r="M1535" s="61" t="s">
        <v>49</v>
      </c>
      <c r="N1535" s="61" t="s">
        <v>31</v>
      </c>
      <c r="O1535" s="61" t="s">
        <v>32</v>
      </c>
      <c r="P1535" s="28"/>
      <c r="Q1535" s="61"/>
      <c r="R1535" s="28"/>
      <c r="S1535" s="96" t="s">
        <v>3196</v>
      </c>
      <c r="T1535" s="61"/>
      <c r="U1535" s="28"/>
      <c r="V1535" s="61"/>
      <c r="W1535" s="104" t="s">
        <v>112</v>
      </c>
      <c r="X1535" s="104" t="s">
        <v>141</v>
      </c>
      <c r="Y1535" s="98"/>
      <c r="Z1535" s="18" t="s">
        <v>3453</v>
      </c>
      <c r="AA1535" s="60" t="s">
        <v>34</v>
      </c>
      <c r="AB1535" s="9">
        <f t="shared" ca="1" si="115"/>
        <v>173</v>
      </c>
      <c r="AC1535" s="9" t="str">
        <f t="shared" ca="1" si="116"/>
        <v>Above 3 Months</v>
      </c>
      <c r="AD1535" s="9" t="str">
        <f t="shared" ca="1" si="117"/>
        <v/>
      </c>
      <c r="AE1535" s="9" t="str">
        <f t="shared" ca="1" si="118"/>
        <v/>
      </c>
      <c r="AF1535" s="61"/>
      <c r="AG1535" s="61" t="s">
        <v>3454</v>
      </c>
      <c r="AH1535" s="97" t="str">
        <f t="shared" ca="1" si="119"/>
        <v>Above 3 Months</v>
      </c>
    </row>
    <row r="1536" spans="1:34" ht="25.5" customHeight="1" x14ac:dyDescent="0.25">
      <c r="A1536" s="96">
        <v>1535</v>
      </c>
      <c r="B1536" s="61" t="s">
        <v>2810</v>
      </c>
      <c r="C1536" s="97" t="s">
        <v>97</v>
      </c>
      <c r="D1536" s="61"/>
      <c r="E1536" s="62" t="s">
        <v>114</v>
      </c>
      <c r="F1536" s="73" t="s">
        <v>3059</v>
      </c>
      <c r="G1536" s="63" t="s">
        <v>1377</v>
      </c>
      <c r="H1536" s="64">
        <v>46138</v>
      </c>
      <c r="I1536" s="65" t="s">
        <v>256</v>
      </c>
      <c r="J1536" s="65">
        <v>2026</v>
      </c>
      <c r="K1536" s="63" t="s">
        <v>75</v>
      </c>
      <c r="L1536" s="61"/>
      <c r="M1536" s="61" t="s">
        <v>54</v>
      </c>
      <c r="N1536" s="61" t="s">
        <v>31</v>
      </c>
      <c r="O1536" s="61" t="s">
        <v>32</v>
      </c>
      <c r="P1536" s="28"/>
      <c r="Q1536" s="61"/>
      <c r="R1536" s="28"/>
      <c r="S1536" s="96" t="s">
        <v>3196</v>
      </c>
      <c r="T1536" s="61"/>
      <c r="U1536" s="28"/>
      <c r="V1536" s="61"/>
      <c r="W1536" s="104" t="s">
        <v>33</v>
      </c>
      <c r="X1536" s="104" t="s">
        <v>33</v>
      </c>
      <c r="Y1536" s="98">
        <v>46186</v>
      </c>
      <c r="Z1536" s="18" t="s">
        <v>3455</v>
      </c>
      <c r="AA1536" s="60" t="s">
        <v>34</v>
      </c>
      <c r="AB1536" s="9">
        <f t="shared" ca="1" si="115"/>
        <v>173</v>
      </c>
      <c r="AC1536" s="9" t="str">
        <f t="shared" ca="1" si="116"/>
        <v>Above 3 Months</v>
      </c>
      <c r="AD1536" s="9">
        <f t="shared" ca="1" si="117"/>
        <v>125</v>
      </c>
      <c r="AE1536" s="9" t="str">
        <f t="shared" ca="1" si="118"/>
        <v>Above 3 Months</v>
      </c>
      <c r="AF1536" s="61"/>
      <c r="AG1536" s="61" t="s">
        <v>3456</v>
      </c>
      <c r="AH1536" s="97" t="str">
        <f t="shared" si="119"/>
        <v/>
      </c>
    </row>
    <row r="1537" spans="1:34" s="3" customFormat="1" ht="23.25" customHeight="1" x14ac:dyDescent="0.25">
      <c r="A1537" s="96">
        <v>1536</v>
      </c>
      <c r="B1537" s="123" t="s">
        <v>2660</v>
      </c>
      <c r="C1537" s="123" t="s">
        <v>46</v>
      </c>
      <c r="D1537" s="9"/>
      <c r="E1537" s="123" t="s">
        <v>109</v>
      </c>
      <c r="F1537" s="136" t="s">
        <v>2959</v>
      </c>
      <c r="G1537" s="63" t="s">
        <v>1377</v>
      </c>
      <c r="H1537" s="137">
        <v>46138</v>
      </c>
      <c r="I1537" s="63" t="str">
        <f t="shared" ref="I1537" si="120">TEXT(H1537,"mmm")</f>
        <v>Apr</v>
      </c>
      <c r="J1537" s="63">
        <v>2026</v>
      </c>
      <c r="K1537" s="63" t="s">
        <v>75</v>
      </c>
      <c r="L1537" s="9"/>
      <c r="M1537" s="9" t="str">
        <f>_xlfn.XLOOKUP(K1537,[1]Heads!A:A,[1]Heads!B:B)</f>
        <v>Bodily Offiences</v>
      </c>
      <c r="N1537" s="9" t="str">
        <f>_xlfn.XLOOKUP(M1537,[1]Heads!B:B,[1]Heads!C:C)</f>
        <v>IPC</v>
      </c>
      <c r="O1537" s="9" t="s">
        <v>32</v>
      </c>
      <c r="P1537" s="75"/>
      <c r="Q1537" s="9"/>
      <c r="R1537" s="75"/>
      <c r="S1537" s="96" t="s">
        <v>3196</v>
      </c>
      <c r="T1537" s="9"/>
      <c r="U1537" s="75"/>
      <c r="V1537" s="9"/>
      <c r="W1537" s="104" t="s">
        <v>33</v>
      </c>
      <c r="X1537" s="104" t="s">
        <v>33</v>
      </c>
      <c r="Y1537" s="98">
        <v>46252</v>
      </c>
      <c r="Z1537" s="18" t="s">
        <v>5503</v>
      </c>
      <c r="AA1537" s="138" t="s">
        <v>34</v>
      </c>
      <c r="AB1537" s="9">
        <f t="shared" ca="1" si="115"/>
        <v>173</v>
      </c>
      <c r="AC1537" s="9" t="str">
        <f t="shared" ca="1" si="116"/>
        <v>Above 3 Months</v>
      </c>
      <c r="AD1537" s="9">
        <f t="shared" ca="1" si="117"/>
        <v>59</v>
      </c>
      <c r="AE1537" s="9" t="str">
        <f t="shared" ca="1" si="118"/>
        <v>45 to 60 Days</v>
      </c>
      <c r="AF1537" s="9"/>
      <c r="AG1537" s="123" t="str">
        <f t="shared" ref="AG1537" si="121">E1537&amp;","&amp;F1537</f>
        <v>Burja,'32/2026'</v>
      </c>
      <c r="AH1537" s="97" t="str">
        <f t="shared" si="119"/>
        <v/>
      </c>
    </row>
    <row r="1538" spans="1:34" ht="25.5" customHeight="1" x14ac:dyDescent="0.25">
      <c r="A1538" s="96">
        <v>1537</v>
      </c>
      <c r="B1538" s="61" t="s">
        <v>2660</v>
      </c>
      <c r="C1538" s="97" t="s">
        <v>183</v>
      </c>
      <c r="D1538" s="61"/>
      <c r="E1538" s="62" t="s">
        <v>61</v>
      </c>
      <c r="F1538" s="73" t="s">
        <v>2990</v>
      </c>
      <c r="G1538" s="63" t="s">
        <v>227</v>
      </c>
      <c r="H1538" s="64">
        <v>46138</v>
      </c>
      <c r="I1538" s="65" t="s">
        <v>256</v>
      </c>
      <c r="J1538" s="65">
        <v>2026</v>
      </c>
      <c r="K1538" s="63" t="s">
        <v>59</v>
      </c>
      <c r="L1538" s="61" t="s">
        <v>228</v>
      </c>
      <c r="M1538" s="61" t="s">
        <v>59</v>
      </c>
      <c r="N1538" s="61" t="s">
        <v>60</v>
      </c>
      <c r="O1538" s="61" t="s">
        <v>32</v>
      </c>
      <c r="P1538" s="28"/>
      <c r="Q1538" s="61"/>
      <c r="R1538" s="28"/>
      <c r="S1538" s="96" t="s">
        <v>3196</v>
      </c>
      <c r="T1538" s="61"/>
      <c r="U1538" s="28"/>
      <c r="V1538" s="61"/>
      <c r="W1538" s="104" t="s">
        <v>112</v>
      </c>
      <c r="X1538" s="104" t="s">
        <v>112</v>
      </c>
      <c r="Y1538" s="98"/>
      <c r="Z1538" s="18" t="s">
        <v>3457</v>
      </c>
      <c r="AA1538" s="60" t="s">
        <v>34</v>
      </c>
      <c r="AB1538" s="9">
        <f t="shared" ref="AB1538:AB1601" ca="1" si="122">IF(S1538="UI",DATEDIF(H1538,TODAY(),"D"),"")</f>
        <v>173</v>
      </c>
      <c r="AC1538" s="9" t="str">
        <f t="shared" ref="AC1538:AC1601" ca="1" si="123">IF(S1538="UI",IF(AB1538&gt;365,"Above 1 Year",IF(AND(AB1538&lt;=365,AB1538&gt;180),"Above 6 Months",IF(AND(AB1538&lt;=180,AB1538&gt;90),"Above 3 Months",IF(AND(AB1538&lt;=90,AB1538&gt;60),"Above 60 Days",IF(AND(AB1538&lt;=60,AB1538&gt;45),"45 to 60 Days","Below 45 Days"))))),"")</f>
        <v>Above 3 Months</v>
      </c>
      <c r="AD1538" s="9" t="str">
        <f t="shared" ref="AD1538:AD1601" ca="1" si="124">IF(Y1538&lt;&gt;"",DATEDIF(Y1538,TODAY(),"D"),"")</f>
        <v/>
      </c>
      <c r="AE1538" s="9" t="str">
        <f t="shared" ref="AE1538:AE1601" ca="1" si="125">IF(AD1538&lt;&gt;"",IF(AD1538&gt;365,"Above 1 Year",IF(AND(AD1538&lt;=365,AD1538&gt;180),"Above 6 Months",IF(AND(AD1538&lt;=180,AD1538&gt;90),"Above 3 Months",IF(AND(AD1538&lt;=90,AD1538&gt;60),"Above 60 Days",IF(AND(AD1538&lt;=60,AD1538&gt;45),"45 to 60 Days","Below 45 Days"))))),"")</f>
        <v/>
      </c>
      <c r="AF1538" s="61"/>
      <c r="AG1538" s="61" t="s">
        <v>3458</v>
      </c>
      <c r="AH1538" s="97" t="str">
        <f t="shared" ca="1" si="119"/>
        <v>Above 3 Months</v>
      </c>
    </row>
    <row r="1539" spans="1:34" ht="25.5" customHeight="1" x14ac:dyDescent="0.25">
      <c r="A1539" s="96">
        <v>1538</v>
      </c>
      <c r="B1539" s="61" t="s">
        <v>2808</v>
      </c>
      <c r="C1539" s="97" t="s">
        <v>41</v>
      </c>
      <c r="D1539" s="61"/>
      <c r="E1539" s="62" t="s">
        <v>124</v>
      </c>
      <c r="F1539" s="73" t="s">
        <v>2986</v>
      </c>
      <c r="G1539" s="63" t="s">
        <v>600</v>
      </c>
      <c r="H1539" s="64">
        <v>46139</v>
      </c>
      <c r="I1539" s="65" t="s">
        <v>256</v>
      </c>
      <c r="J1539" s="65">
        <v>2026</v>
      </c>
      <c r="K1539" s="63" t="s">
        <v>48</v>
      </c>
      <c r="L1539" s="61"/>
      <c r="M1539" s="61" t="s">
        <v>49</v>
      </c>
      <c r="N1539" s="61" t="s">
        <v>31</v>
      </c>
      <c r="O1539" s="61" t="s">
        <v>32</v>
      </c>
      <c r="P1539" s="28"/>
      <c r="Q1539" s="61"/>
      <c r="R1539" s="28"/>
      <c r="S1539" s="96" t="s">
        <v>3196</v>
      </c>
      <c r="T1539" s="61"/>
      <c r="U1539" s="28"/>
      <c r="V1539" s="61"/>
      <c r="W1539" s="104" t="s">
        <v>33</v>
      </c>
      <c r="X1539" s="104" t="s">
        <v>33</v>
      </c>
      <c r="Y1539" s="98">
        <v>46200</v>
      </c>
      <c r="Z1539" s="18" t="s">
        <v>3460</v>
      </c>
      <c r="AA1539" s="60" t="s">
        <v>34</v>
      </c>
      <c r="AB1539" s="9">
        <f t="shared" ca="1" si="122"/>
        <v>172</v>
      </c>
      <c r="AC1539" s="9" t="str">
        <f t="shared" ca="1" si="123"/>
        <v>Above 3 Months</v>
      </c>
      <c r="AD1539" s="9">
        <f t="shared" ca="1" si="124"/>
        <v>111</v>
      </c>
      <c r="AE1539" s="9" t="str">
        <f t="shared" ca="1" si="125"/>
        <v>Above 3 Months</v>
      </c>
      <c r="AF1539" s="61"/>
      <c r="AG1539" s="61" t="s">
        <v>3461</v>
      </c>
      <c r="AH1539" s="97" t="str">
        <f t="shared" ref="AH1539:AH1602" si="126">IF(X1539="SC/PRC/CC No. Awaited","",AC1539)</f>
        <v/>
      </c>
    </row>
    <row r="1540" spans="1:34" ht="25.5" customHeight="1" x14ac:dyDescent="0.25">
      <c r="A1540" s="96">
        <v>1539</v>
      </c>
      <c r="B1540" s="61" t="s">
        <v>2660</v>
      </c>
      <c r="C1540" s="97" t="s">
        <v>183</v>
      </c>
      <c r="D1540" s="61"/>
      <c r="E1540" s="62" t="s">
        <v>74</v>
      </c>
      <c r="F1540" s="73" t="s">
        <v>3241</v>
      </c>
      <c r="G1540" s="63" t="s">
        <v>264</v>
      </c>
      <c r="H1540" s="64">
        <v>46139</v>
      </c>
      <c r="I1540" s="65" t="s">
        <v>256</v>
      </c>
      <c r="J1540" s="65">
        <v>2026</v>
      </c>
      <c r="K1540" s="63" t="s">
        <v>59</v>
      </c>
      <c r="L1540" s="61" t="s">
        <v>265</v>
      </c>
      <c r="M1540" s="61" t="s">
        <v>59</v>
      </c>
      <c r="N1540" s="61" t="s">
        <v>60</v>
      </c>
      <c r="O1540" s="61" t="s">
        <v>32</v>
      </c>
      <c r="P1540" s="28"/>
      <c r="Q1540" s="61"/>
      <c r="R1540" s="28"/>
      <c r="S1540" s="96" t="s">
        <v>3196</v>
      </c>
      <c r="T1540" s="61"/>
      <c r="U1540" s="28"/>
      <c r="V1540" s="61"/>
      <c r="W1540" s="104" t="s">
        <v>112</v>
      </c>
      <c r="X1540" s="104" t="s">
        <v>112</v>
      </c>
      <c r="Y1540" s="98"/>
      <c r="Z1540" s="18" t="s">
        <v>3462</v>
      </c>
      <c r="AA1540" s="60" t="s">
        <v>34</v>
      </c>
      <c r="AB1540" s="9">
        <f t="shared" ca="1" si="122"/>
        <v>172</v>
      </c>
      <c r="AC1540" s="9" t="str">
        <f t="shared" ca="1" si="123"/>
        <v>Above 3 Months</v>
      </c>
      <c r="AD1540" s="9" t="str">
        <f t="shared" ca="1" si="124"/>
        <v/>
      </c>
      <c r="AE1540" s="9" t="str">
        <f t="shared" ca="1" si="125"/>
        <v/>
      </c>
      <c r="AF1540" s="61"/>
      <c r="AG1540" s="61" t="s">
        <v>3463</v>
      </c>
      <c r="AH1540" s="97" t="str">
        <f t="shared" ca="1" si="126"/>
        <v>Above 3 Months</v>
      </c>
    </row>
    <row r="1541" spans="1:34" ht="25.5" customHeight="1" x14ac:dyDescent="0.25">
      <c r="A1541" s="96">
        <v>1540</v>
      </c>
      <c r="B1541" s="61" t="s">
        <v>2810</v>
      </c>
      <c r="C1541" s="97" t="s">
        <v>62</v>
      </c>
      <c r="D1541" s="61"/>
      <c r="E1541" s="62" t="s">
        <v>63</v>
      </c>
      <c r="F1541" s="73" t="s">
        <v>2990</v>
      </c>
      <c r="G1541" s="63" t="s">
        <v>845</v>
      </c>
      <c r="H1541" s="64">
        <v>46140</v>
      </c>
      <c r="I1541" s="65" t="s">
        <v>256</v>
      </c>
      <c r="J1541" s="65">
        <v>2026</v>
      </c>
      <c r="K1541" s="63" t="s">
        <v>116</v>
      </c>
      <c r="L1541" s="61"/>
      <c r="M1541" s="61" t="s">
        <v>116</v>
      </c>
      <c r="N1541" s="61" t="s">
        <v>116</v>
      </c>
      <c r="O1541" s="61" t="s">
        <v>32</v>
      </c>
      <c r="P1541" s="28"/>
      <c r="Q1541" s="61"/>
      <c r="R1541" s="28"/>
      <c r="S1541" s="96" t="s">
        <v>3196</v>
      </c>
      <c r="T1541" s="61"/>
      <c r="U1541" s="28"/>
      <c r="V1541" s="61"/>
      <c r="W1541" s="104" t="s">
        <v>50</v>
      </c>
      <c r="X1541" s="104" t="s">
        <v>50</v>
      </c>
      <c r="Y1541" s="98"/>
      <c r="Z1541" s="18" t="s">
        <v>3464</v>
      </c>
      <c r="AA1541" s="60" t="s">
        <v>34</v>
      </c>
      <c r="AB1541" s="9">
        <f t="shared" ca="1" si="122"/>
        <v>171</v>
      </c>
      <c r="AC1541" s="9" t="str">
        <f t="shared" ca="1" si="123"/>
        <v>Above 3 Months</v>
      </c>
      <c r="AD1541" s="9" t="str">
        <f t="shared" ca="1" si="124"/>
        <v/>
      </c>
      <c r="AE1541" s="9" t="str">
        <f t="shared" ca="1" si="125"/>
        <v/>
      </c>
      <c r="AF1541" s="61"/>
      <c r="AG1541" s="61" t="s">
        <v>3465</v>
      </c>
      <c r="AH1541" s="97" t="str">
        <f t="shared" ca="1" si="126"/>
        <v>Above 3 Months</v>
      </c>
    </row>
    <row r="1542" spans="1:34" ht="25.5" customHeight="1" x14ac:dyDescent="0.25">
      <c r="A1542" s="96">
        <v>1541</v>
      </c>
      <c r="B1542" s="61" t="s">
        <v>2808</v>
      </c>
      <c r="C1542" s="97" t="s">
        <v>185</v>
      </c>
      <c r="D1542" s="61"/>
      <c r="E1542" s="62" t="s">
        <v>55</v>
      </c>
      <c r="F1542" s="73" t="s">
        <v>3002</v>
      </c>
      <c r="G1542" s="63" t="s">
        <v>3466</v>
      </c>
      <c r="H1542" s="64">
        <v>46140</v>
      </c>
      <c r="I1542" s="65" t="s">
        <v>256</v>
      </c>
      <c r="J1542" s="65">
        <v>2026</v>
      </c>
      <c r="K1542" s="63" t="s">
        <v>39</v>
      </c>
      <c r="L1542" s="61"/>
      <c r="M1542" s="61" t="s">
        <v>39</v>
      </c>
      <c r="N1542" s="61" t="s">
        <v>31</v>
      </c>
      <c r="O1542" s="61" t="s">
        <v>32</v>
      </c>
      <c r="P1542" s="28"/>
      <c r="Q1542" s="61"/>
      <c r="R1542" s="28"/>
      <c r="S1542" s="96" t="s">
        <v>7126</v>
      </c>
      <c r="T1542" s="61"/>
      <c r="U1542" s="28"/>
      <c r="V1542" s="61"/>
      <c r="W1542" s="104" t="s">
        <v>33</v>
      </c>
      <c r="X1542" s="104" t="s">
        <v>2923</v>
      </c>
      <c r="Y1542" s="98"/>
      <c r="Z1542" s="18" t="s">
        <v>3467</v>
      </c>
      <c r="AA1542" s="60" t="s">
        <v>34</v>
      </c>
      <c r="AB1542" s="9" t="str">
        <f t="shared" ca="1" si="122"/>
        <v/>
      </c>
      <c r="AC1542" s="9" t="str">
        <f t="shared" si="123"/>
        <v/>
      </c>
      <c r="AD1542" s="9" t="str">
        <f t="shared" ca="1" si="124"/>
        <v/>
      </c>
      <c r="AE1542" s="9" t="str">
        <f t="shared" ca="1" si="125"/>
        <v/>
      </c>
      <c r="AF1542" s="61"/>
      <c r="AG1542" s="61" t="s">
        <v>3468</v>
      </c>
      <c r="AH1542" s="97" t="str">
        <f t="shared" si="126"/>
        <v/>
      </c>
    </row>
    <row r="1543" spans="1:34" ht="25.5" customHeight="1" x14ac:dyDescent="0.25">
      <c r="A1543" s="96">
        <v>1542</v>
      </c>
      <c r="B1543" s="61" t="s">
        <v>2660</v>
      </c>
      <c r="C1543" s="97" t="s">
        <v>37</v>
      </c>
      <c r="D1543" s="61"/>
      <c r="E1543" s="62" t="s">
        <v>90</v>
      </c>
      <c r="F1543" s="73" t="s">
        <v>3063</v>
      </c>
      <c r="G1543" s="63" t="s">
        <v>227</v>
      </c>
      <c r="H1543" s="64">
        <v>46140</v>
      </c>
      <c r="I1543" s="65" t="s">
        <v>256</v>
      </c>
      <c r="J1543" s="65">
        <v>2026</v>
      </c>
      <c r="K1543" s="63" t="s">
        <v>59</v>
      </c>
      <c r="L1543" s="61" t="s">
        <v>228</v>
      </c>
      <c r="M1543" s="61" t="s">
        <v>59</v>
      </c>
      <c r="N1543" s="61" t="s">
        <v>60</v>
      </c>
      <c r="O1543" s="61" t="s">
        <v>32</v>
      </c>
      <c r="P1543" s="28"/>
      <c r="Q1543" s="61"/>
      <c r="R1543" s="28"/>
      <c r="S1543" s="96" t="s">
        <v>3196</v>
      </c>
      <c r="T1543" s="61"/>
      <c r="U1543" s="28"/>
      <c r="V1543" s="61"/>
      <c r="W1543" s="104" t="s">
        <v>112</v>
      </c>
      <c r="X1543" s="104" t="s">
        <v>112</v>
      </c>
      <c r="Y1543" s="98"/>
      <c r="Z1543" s="18" t="s">
        <v>3469</v>
      </c>
      <c r="AA1543" s="60" t="s">
        <v>34</v>
      </c>
      <c r="AB1543" s="9">
        <f t="shared" ca="1" si="122"/>
        <v>171</v>
      </c>
      <c r="AC1543" s="9" t="str">
        <f t="shared" ca="1" si="123"/>
        <v>Above 3 Months</v>
      </c>
      <c r="AD1543" s="9" t="str">
        <f t="shared" ca="1" si="124"/>
        <v/>
      </c>
      <c r="AE1543" s="9" t="str">
        <f t="shared" ca="1" si="125"/>
        <v/>
      </c>
      <c r="AF1543" s="61"/>
      <c r="AG1543" s="61" t="s">
        <v>3470</v>
      </c>
      <c r="AH1543" s="97" t="str">
        <f t="shared" ca="1" si="126"/>
        <v>Above 3 Months</v>
      </c>
    </row>
    <row r="1544" spans="1:34" ht="25.5" customHeight="1" x14ac:dyDescent="0.25">
      <c r="A1544" s="96">
        <v>1543</v>
      </c>
      <c r="B1544" s="61" t="s">
        <v>2808</v>
      </c>
      <c r="C1544" s="97" t="s">
        <v>185</v>
      </c>
      <c r="D1544" s="61" t="s">
        <v>5269</v>
      </c>
      <c r="E1544" s="62" t="s">
        <v>73</v>
      </c>
      <c r="F1544" s="73" t="s">
        <v>3049</v>
      </c>
      <c r="G1544" s="63" t="s">
        <v>1685</v>
      </c>
      <c r="H1544" s="64">
        <v>46140</v>
      </c>
      <c r="I1544" s="65" t="s">
        <v>256</v>
      </c>
      <c r="J1544" s="65">
        <v>2026</v>
      </c>
      <c r="K1544" s="63" t="s">
        <v>108</v>
      </c>
      <c r="L1544" s="61"/>
      <c r="M1544" s="61" t="s">
        <v>54</v>
      </c>
      <c r="N1544" s="61" t="s">
        <v>31</v>
      </c>
      <c r="O1544" s="61" t="s">
        <v>45</v>
      </c>
      <c r="P1544" s="28"/>
      <c r="Q1544" s="61"/>
      <c r="R1544" s="28"/>
      <c r="S1544" s="96" t="s">
        <v>3196</v>
      </c>
      <c r="T1544" s="61"/>
      <c r="U1544" s="28"/>
      <c r="V1544" s="61"/>
      <c r="W1544" s="104" t="s">
        <v>33</v>
      </c>
      <c r="X1544" s="104" t="s">
        <v>33</v>
      </c>
      <c r="Y1544" s="98">
        <v>46230</v>
      </c>
      <c r="Z1544" s="18" t="s">
        <v>3471</v>
      </c>
      <c r="AA1544" s="60" t="s">
        <v>34</v>
      </c>
      <c r="AB1544" s="9">
        <f t="shared" ca="1" si="122"/>
        <v>171</v>
      </c>
      <c r="AC1544" s="9" t="str">
        <f t="shared" ca="1" si="123"/>
        <v>Above 3 Months</v>
      </c>
      <c r="AD1544" s="9">
        <f t="shared" ca="1" si="124"/>
        <v>81</v>
      </c>
      <c r="AE1544" s="9" t="str">
        <f t="shared" ca="1" si="125"/>
        <v>Above 60 Days</v>
      </c>
      <c r="AF1544" s="61"/>
      <c r="AG1544" s="61" t="s">
        <v>3472</v>
      </c>
      <c r="AH1544" s="97" t="str">
        <f t="shared" si="126"/>
        <v/>
      </c>
    </row>
    <row r="1545" spans="1:34" ht="25.5" customHeight="1" x14ac:dyDescent="0.25">
      <c r="A1545" s="96">
        <v>1544</v>
      </c>
      <c r="B1545" s="61" t="s">
        <v>2810</v>
      </c>
      <c r="C1545" s="97" t="s">
        <v>97</v>
      </c>
      <c r="D1545" s="61"/>
      <c r="E1545" s="62" t="s">
        <v>98</v>
      </c>
      <c r="F1545" s="73" t="s">
        <v>2959</v>
      </c>
      <c r="G1545" s="63" t="s">
        <v>1845</v>
      </c>
      <c r="H1545" s="64">
        <v>46140</v>
      </c>
      <c r="I1545" s="65" t="s">
        <v>256</v>
      </c>
      <c r="J1545" s="65">
        <v>2026</v>
      </c>
      <c r="K1545" s="63" t="s">
        <v>116</v>
      </c>
      <c r="L1545" s="61"/>
      <c r="M1545" s="61" t="s">
        <v>116</v>
      </c>
      <c r="N1545" s="61" t="s">
        <v>116</v>
      </c>
      <c r="O1545" s="61" t="s">
        <v>32</v>
      </c>
      <c r="P1545" s="28"/>
      <c r="Q1545" s="61"/>
      <c r="R1545" s="28"/>
      <c r="S1545" s="96" t="s">
        <v>3196</v>
      </c>
      <c r="T1545" s="61"/>
      <c r="U1545" s="28"/>
      <c r="V1545" s="61"/>
      <c r="W1545" s="104" t="s">
        <v>50</v>
      </c>
      <c r="X1545" s="104" t="s">
        <v>50</v>
      </c>
      <c r="Y1545" s="98"/>
      <c r="Z1545" s="18" t="s">
        <v>3474</v>
      </c>
      <c r="AA1545" s="60" t="s">
        <v>34</v>
      </c>
      <c r="AB1545" s="9">
        <f t="shared" ca="1" si="122"/>
        <v>171</v>
      </c>
      <c r="AC1545" s="9" t="str">
        <f t="shared" ca="1" si="123"/>
        <v>Above 3 Months</v>
      </c>
      <c r="AD1545" s="9" t="str">
        <f t="shared" ca="1" si="124"/>
        <v/>
      </c>
      <c r="AE1545" s="9" t="str">
        <f t="shared" ca="1" si="125"/>
        <v/>
      </c>
      <c r="AF1545" s="61"/>
      <c r="AG1545" s="61" t="s">
        <v>3475</v>
      </c>
      <c r="AH1545" s="97" t="str">
        <f t="shared" ca="1" si="126"/>
        <v>Above 3 Months</v>
      </c>
    </row>
    <row r="1546" spans="1:34" ht="25.5" customHeight="1" x14ac:dyDescent="0.25">
      <c r="A1546" s="96">
        <v>1545</v>
      </c>
      <c r="B1546" s="61" t="s">
        <v>2808</v>
      </c>
      <c r="C1546" s="97" t="s">
        <v>41</v>
      </c>
      <c r="D1546" s="61"/>
      <c r="E1546" s="62" t="s">
        <v>79</v>
      </c>
      <c r="F1546" s="73" t="s">
        <v>3105</v>
      </c>
      <c r="G1546" s="63" t="s">
        <v>3476</v>
      </c>
      <c r="H1546" s="64">
        <v>46141</v>
      </c>
      <c r="I1546" s="65" t="s">
        <v>256</v>
      </c>
      <c r="J1546" s="65">
        <v>2026</v>
      </c>
      <c r="K1546" s="63" t="s">
        <v>148</v>
      </c>
      <c r="L1546" s="61"/>
      <c r="M1546" s="61" t="s">
        <v>39</v>
      </c>
      <c r="N1546" s="61" t="s">
        <v>31</v>
      </c>
      <c r="O1546" s="61" t="s">
        <v>32</v>
      </c>
      <c r="P1546" s="28"/>
      <c r="Q1546" s="61"/>
      <c r="R1546" s="28"/>
      <c r="S1546" s="96" t="s">
        <v>3196</v>
      </c>
      <c r="T1546" s="61"/>
      <c r="U1546" s="28"/>
      <c r="V1546" s="61"/>
      <c r="W1546" s="104" t="s">
        <v>33</v>
      </c>
      <c r="X1546" s="104" t="s">
        <v>33</v>
      </c>
      <c r="Y1546" s="98">
        <v>46195</v>
      </c>
      <c r="Z1546" s="18" t="s">
        <v>3477</v>
      </c>
      <c r="AA1546" s="60" t="s">
        <v>34</v>
      </c>
      <c r="AB1546" s="9">
        <f t="shared" ca="1" si="122"/>
        <v>170</v>
      </c>
      <c r="AC1546" s="9" t="str">
        <f t="shared" ca="1" si="123"/>
        <v>Above 3 Months</v>
      </c>
      <c r="AD1546" s="9">
        <f t="shared" ca="1" si="124"/>
        <v>116</v>
      </c>
      <c r="AE1546" s="9" t="str">
        <f t="shared" ca="1" si="125"/>
        <v>Above 3 Months</v>
      </c>
      <c r="AF1546" s="61"/>
      <c r="AG1546" s="61" t="s">
        <v>3478</v>
      </c>
      <c r="AH1546" s="97" t="str">
        <f t="shared" si="126"/>
        <v/>
      </c>
    </row>
    <row r="1547" spans="1:34" ht="25.5" customHeight="1" x14ac:dyDescent="0.25">
      <c r="A1547" s="96">
        <v>1546</v>
      </c>
      <c r="B1547" s="61" t="s">
        <v>2810</v>
      </c>
      <c r="C1547" s="97" t="s">
        <v>97</v>
      </c>
      <c r="D1547" s="61"/>
      <c r="E1547" s="62" t="s">
        <v>98</v>
      </c>
      <c r="F1547" s="73" t="s">
        <v>2970</v>
      </c>
      <c r="G1547" s="63" t="s">
        <v>3479</v>
      </c>
      <c r="H1547" s="64">
        <v>46141</v>
      </c>
      <c r="I1547" s="65" t="s">
        <v>256</v>
      </c>
      <c r="J1547" s="65">
        <v>2026</v>
      </c>
      <c r="K1547" s="63" t="s">
        <v>75</v>
      </c>
      <c r="L1547" s="61"/>
      <c r="M1547" s="61" t="s">
        <v>54</v>
      </c>
      <c r="N1547" s="61" t="s">
        <v>31</v>
      </c>
      <c r="O1547" s="61" t="s">
        <v>32</v>
      </c>
      <c r="P1547" s="28"/>
      <c r="Q1547" s="61"/>
      <c r="R1547" s="28"/>
      <c r="S1547" s="96" t="s">
        <v>3196</v>
      </c>
      <c r="T1547" s="61"/>
      <c r="U1547" s="28"/>
      <c r="V1547" s="61"/>
      <c r="W1547" s="104" t="s">
        <v>33</v>
      </c>
      <c r="X1547" s="104" t="s">
        <v>33</v>
      </c>
      <c r="Y1547" s="98">
        <v>46251</v>
      </c>
      <c r="Z1547" s="18" t="s">
        <v>3480</v>
      </c>
      <c r="AA1547" s="60" t="s">
        <v>34</v>
      </c>
      <c r="AB1547" s="9">
        <f t="shared" ca="1" si="122"/>
        <v>170</v>
      </c>
      <c r="AC1547" s="9" t="str">
        <f t="shared" ca="1" si="123"/>
        <v>Above 3 Months</v>
      </c>
      <c r="AD1547" s="9">
        <f t="shared" ca="1" si="124"/>
        <v>60</v>
      </c>
      <c r="AE1547" s="9" t="str">
        <f t="shared" ca="1" si="125"/>
        <v>45 to 60 Days</v>
      </c>
      <c r="AF1547" s="61"/>
      <c r="AG1547" s="61" t="s">
        <v>3481</v>
      </c>
      <c r="AH1547" s="97" t="str">
        <f t="shared" si="126"/>
        <v/>
      </c>
    </row>
    <row r="1548" spans="1:34" ht="25.5" customHeight="1" x14ac:dyDescent="0.25">
      <c r="A1548" s="96">
        <v>1547</v>
      </c>
      <c r="B1548" s="61" t="s">
        <v>2810</v>
      </c>
      <c r="C1548" s="97">
        <v>0</v>
      </c>
      <c r="D1548" s="61"/>
      <c r="E1548" s="62" t="s">
        <v>68</v>
      </c>
      <c r="F1548" s="73" t="s">
        <v>3483</v>
      </c>
      <c r="G1548" s="63" t="s">
        <v>1431</v>
      </c>
      <c r="H1548" s="64">
        <v>46142</v>
      </c>
      <c r="I1548" s="65" t="s">
        <v>256</v>
      </c>
      <c r="J1548" s="65">
        <v>2026</v>
      </c>
      <c r="K1548" s="63" t="s">
        <v>71</v>
      </c>
      <c r="L1548" s="61"/>
      <c r="M1548" s="61" t="s">
        <v>72</v>
      </c>
      <c r="N1548" s="61" t="s">
        <v>31</v>
      </c>
      <c r="O1548" s="61" t="s">
        <v>32</v>
      </c>
      <c r="P1548" s="28"/>
      <c r="Q1548" s="61"/>
      <c r="R1548" s="28"/>
      <c r="S1548" s="96" t="s">
        <v>3196</v>
      </c>
      <c r="T1548" s="61"/>
      <c r="U1548" s="28"/>
      <c r="V1548" s="61"/>
      <c r="W1548" s="104" t="s">
        <v>33</v>
      </c>
      <c r="X1548" s="104" t="s">
        <v>33</v>
      </c>
      <c r="Y1548" s="98">
        <v>46246</v>
      </c>
      <c r="Z1548" s="18" t="s">
        <v>3484</v>
      </c>
      <c r="AA1548" s="60" t="s">
        <v>34</v>
      </c>
      <c r="AB1548" s="9">
        <f t="shared" ca="1" si="122"/>
        <v>169</v>
      </c>
      <c r="AC1548" s="9" t="str">
        <f t="shared" ca="1" si="123"/>
        <v>Above 3 Months</v>
      </c>
      <c r="AD1548" s="9">
        <f t="shared" ca="1" si="124"/>
        <v>65</v>
      </c>
      <c r="AE1548" s="9" t="str">
        <f t="shared" ca="1" si="125"/>
        <v>Above 60 Days</v>
      </c>
      <c r="AF1548" s="61"/>
      <c r="AG1548" s="61" t="s">
        <v>3485</v>
      </c>
      <c r="AH1548" s="97" t="str">
        <f t="shared" si="126"/>
        <v/>
      </c>
    </row>
    <row r="1549" spans="1:34" ht="25.5" customHeight="1" x14ac:dyDescent="0.25">
      <c r="A1549" s="96">
        <v>1548</v>
      </c>
      <c r="B1549" s="61" t="e">
        <v>#N/A</v>
      </c>
      <c r="C1549" s="97" t="e">
        <v>#N/A</v>
      </c>
      <c r="D1549" s="61"/>
      <c r="E1549" s="62" t="s">
        <v>125</v>
      </c>
      <c r="F1549" s="73" t="s">
        <v>3049</v>
      </c>
      <c r="G1549" s="63" t="s">
        <v>1381</v>
      </c>
      <c r="H1549" s="64">
        <v>46142</v>
      </c>
      <c r="I1549" s="65" t="s">
        <v>256</v>
      </c>
      <c r="J1549" s="65">
        <v>2026</v>
      </c>
      <c r="K1549" s="63" t="s">
        <v>80</v>
      </c>
      <c r="L1549" s="61"/>
      <c r="M1549" s="61" t="s">
        <v>154</v>
      </c>
      <c r="N1549" s="61" t="s">
        <v>31</v>
      </c>
      <c r="O1549" s="61" t="s">
        <v>32</v>
      </c>
      <c r="P1549" s="28"/>
      <c r="Q1549" s="61"/>
      <c r="R1549" s="28"/>
      <c r="S1549" s="96" t="s">
        <v>3196</v>
      </c>
      <c r="T1549" s="61"/>
      <c r="U1549" s="28"/>
      <c r="V1549" s="61"/>
      <c r="W1549" s="104" t="s">
        <v>33</v>
      </c>
      <c r="X1549" s="104" t="s">
        <v>33</v>
      </c>
      <c r="Y1549" s="98">
        <v>46198</v>
      </c>
      <c r="Z1549" s="18" t="s">
        <v>3487</v>
      </c>
      <c r="AA1549" s="60" t="s">
        <v>34</v>
      </c>
      <c r="AB1549" s="9">
        <f t="shared" ca="1" si="122"/>
        <v>169</v>
      </c>
      <c r="AC1549" s="9" t="str">
        <f t="shared" ca="1" si="123"/>
        <v>Above 3 Months</v>
      </c>
      <c r="AD1549" s="9">
        <f t="shared" ca="1" si="124"/>
        <v>113</v>
      </c>
      <c r="AE1549" s="9" t="str">
        <f t="shared" ca="1" si="125"/>
        <v>Above 3 Months</v>
      </c>
      <c r="AF1549" s="61"/>
      <c r="AG1549" s="61" t="s">
        <v>3488</v>
      </c>
      <c r="AH1549" s="97" t="str">
        <f t="shared" si="126"/>
        <v/>
      </c>
    </row>
    <row r="1550" spans="1:34" ht="25.5" customHeight="1" x14ac:dyDescent="0.25">
      <c r="A1550" s="96">
        <v>1549</v>
      </c>
      <c r="B1550" s="61" t="s">
        <v>2660</v>
      </c>
      <c r="C1550" s="97" t="s">
        <v>37</v>
      </c>
      <c r="D1550" s="61"/>
      <c r="E1550" s="62" t="s">
        <v>90</v>
      </c>
      <c r="F1550" s="73" t="s">
        <v>3088</v>
      </c>
      <c r="G1550" s="63" t="s">
        <v>1411</v>
      </c>
      <c r="H1550" s="64">
        <v>46143</v>
      </c>
      <c r="I1550" s="65" t="s">
        <v>201</v>
      </c>
      <c r="J1550" s="65">
        <v>2026</v>
      </c>
      <c r="K1550" s="63" t="s">
        <v>75</v>
      </c>
      <c r="L1550" s="61"/>
      <c r="M1550" s="61" t="s">
        <v>54</v>
      </c>
      <c r="N1550" s="61" t="s">
        <v>31</v>
      </c>
      <c r="O1550" s="61" t="s">
        <v>32</v>
      </c>
      <c r="P1550" s="28"/>
      <c r="Q1550" s="61"/>
      <c r="R1550" s="28"/>
      <c r="S1550" s="96" t="s">
        <v>3196</v>
      </c>
      <c r="T1550" s="61"/>
      <c r="U1550" s="28"/>
      <c r="V1550" s="61"/>
      <c r="W1550" s="104" t="s">
        <v>33</v>
      </c>
      <c r="X1550" s="104" t="s">
        <v>33</v>
      </c>
      <c r="Y1550" s="98">
        <v>46262</v>
      </c>
      <c r="Z1550" s="18" t="s">
        <v>3490</v>
      </c>
      <c r="AA1550" s="60" t="s">
        <v>34</v>
      </c>
      <c r="AB1550" s="9">
        <f t="shared" ca="1" si="122"/>
        <v>168</v>
      </c>
      <c r="AC1550" s="9" t="str">
        <f t="shared" ca="1" si="123"/>
        <v>Above 3 Months</v>
      </c>
      <c r="AD1550" s="9">
        <f t="shared" ca="1" si="124"/>
        <v>49</v>
      </c>
      <c r="AE1550" s="9" t="str">
        <f t="shared" ca="1" si="125"/>
        <v>45 to 60 Days</v>
      </c>
      <c r="AF1550" s="61"/>
      <c r="AG1550" s="61" t="s">
        <v>3491</v>
      </c>
      <c r="AH1550" s="97" t="str">
        <f t="shared" si="126"/>
        <v/>
      </c>
    </row>
    <row r="1551" spans="1:34" ht="25.5" customHeight="1" x14ac:dyDescent="0.25">
      <c r="A1551" s="96">
        <v>1550</v>
      </c>
      <c r="B1551" s="61" t="s">
        <v>2660</v>
      </c>
      <c r="C1551" s="97" t="s">
        <v>37</v>
      </c>
      <c r="D1551" s="61"/>
      <c r="E1551" s="62" t="s">
        <v>104</v>
      </c>
      <c r="F1551" s="73" t="s">
        <v>3045</v>
      </c>
      <c r="G1551" s="63" t="s">
        <v>707</v>
      </c>
      <c r="H1551" s="64">
        <v>46143</v>
      </c>
      <c r="I1551" s="65" t="s">
        <v>201</v>
      </c>
      <c r="J1551" s="65">
        <v>2026</v>
      </c>
      <c r="K1551" s="63" t="s">
        <v>71</v>
      </c>
      <c r="L1551" s="61"/>
      <c r="M1551" s="61" t="s">
        <v>72</v>
      </c>
      <c r="N1551" s="61" t="s">
        <v>31</v>
      </c>
      <c r="O1551" s="61" t="s">
        <v>32</v>
      </c>
      <c r="P1551" s="28"/>
      <c r="Q1551" s="61"/>
      <c r="R1551" s="28"/>
      <c r="S1551" s="96" t="s">
        <v>7126</v>
      </c>
      <c r="T1551" s="61"/>
      <c r="U1551" s="28"/>
      <c r="V1551" s="61"/>
      <c r="W1551" s="104" t="s">
        <v>2664</v>
      </c>
      <c r="X1551" s="104" t="s">
        <v>2923</v>
      </c>
      <c r="Y1551" s="98"/>
      <c r="Z1551" s="18" t="s">
        <v>3492</v>
      </c>
      <c r="AA1551" s="60" t="s">
        <v>34</v>
      </c>
      <c r="AB1551" s="9" t="str">
        <f t="shared" ca="1" si="122"/>
        <v/>
      </c>
      <c r="AC1551" s="9" t="str">
        <f t="shared" si="123"/>
        <v/>
      </c>
      <c r="AD1551" s="9" t="str">
        <f t="shared" ca="1" si="124"/>
        <v/>
      </c>
      <c r="AE1551" s="9" t="str">
        <f t="shared" ca="1" si="125"/>
        <v/>
      </c>
      <c r="AF1551" s="61"/>
      <c r="AG1551" s="61" t="s">
        <v>3493</v>
      </c>
      <c r="AH1551" s="97" t="str">
        <f t="shared" si="126"/>
        <v/>
      </c>
    </row>
    <row r="1552" spans="1:34" ht="25.5" customHeight="1" x14ac:dyDescent="0.25">
      <c r="A1552" s="96">
        <v>1551</v>
      </c>
      <c r="B1552" s="61" t="s">
        <v>2808</v>
      </c>
      <c r="C1552" s="97" t="s">
        <v>57</v>
      </c>
      <c r="D1552" s="61"/>
      <c r="E1552" s="62" t="s">
        <v>105</v>
      </c>
      <c r="F1552" s="73" t="s">
        <v>3093</v>
      </c>
      <c r="G1552" s="63" t="s">
        <v>1644</v>
      </c>
      <c r="H1552" s="64">
        <v>46143</v>
      </c>
      <c r="I1552" s="65" t="s">
        <v>201</v>
      </c>
      <c r="J1552" s="65">
        <v>2026</v>
      </c>
      <c r="K1552" s="63" t="s">
        <v>94</v>
      </c>
      <c r="L1552" s="61"/>
      <c r="M1552" s="61" t="s">
        <v>94</v>
      </c>
      <c r="N1552" s="61" t="s">
        <v>31</v>
      </c>
      <c r="O1552" s="61" t="s">
        <v>32</v>
      </c>
      <c r="P1552" s="28"/>
      <c r="Q1552" s="61"/>
      <c r="R1552" s="28"/>
      <c r="S1552" s="96" t="s">
        <v>3196</v>
      </c>
      <c r="T1552" s="61"/>
      <c r="U1552" s="28"/>
      <c r="V1552" s="61"/>
      <c r="W1552" s="104" t="s">
        <v>50</v>
      </c>
      <c r="X1552" s="104" t="s">
        <v>112</v>
      </c>
      <c r="Y1552" s="98"/>
      <c r="Z1552" s="18" t="s">
        <v>3494</v>
      </c>
      <c r="AA1552" s="60" t="s">
        <v>34</v>
      </c>
      <c r="AB1552" s="9">
        <f t="shared" ca="1" si="122"/>
        <v>168</v>
      </c>
      <c r="AC1552" s="9" t="str">
        <f t="shared" ca="1" si="123"/>
        <v>Above 3 Months</v>
      </c>
      <c r="AD1552" s="9" t="str">
        <f t="shared" ca="1" si="124"/>
        <v/>
      </c>
      <c r="AE1552" s="9" t="str">
        <f t="shared" ca="1" si="125"/>
        <v/>
      </c>
      <c r="AF1552" s="61"/>
      <c r="AG1552" s="61" t="s">
        <v>3495</v>
      </c>
      <c r="AH1552" s="97" t="str">
        <f t="shared" ca="1" si="126"/>
        <v>Above 3 Months</v>
      </c>
    </row>
    <row r="1553" spans="1:34" ht="25.5" customHeight="1" x14ac:dyDescent="0.25">
      <c r="A1553" s="96">
        <v>1552</v>
      </c>
      <c r="B1553" s="61" t="s">
        <v>2810</v>
      </c>
      <c r="C1553" s="97" t="s">
        <v>97</v>
      </c>
      <c r="D1553" s="61"/>
      <c r="E1553" s="62" t="s">
        <v>98</v>
      </c>
      <c r="F1553" s="73" t="s">
        <v>2971</v>
      </c>
      <c r="G1553" s="63" t="s">
        <v>516</v>
      </c>
      <c r="H1553" s="64">
        <v>46143</v>
      </c>
      <c r="I1553" s="65" t="s">
        <v>201</v>
      </c>
      <c r="J1553" s="65">
        <v>2026</v>
      </c>
      <c r="K1553" s="63" t="s">
        <v>39</v>
      </c>
      <c r="L1553" s="61"/>
      <c r="M1553" s="61" t="s">
        <v>39</v>
      </c>
      <c r="N1553" s="61" t="s">
        <v>31</v>
      </c>
      <c r="O1553" s="61" t="s">
        <v>32</v>
      </c>
      <c r="P1553" s="28"/>
      <c r="Q1553" s="61"/>
      <c r="R1553" s="28"/>
      <c r="S1553" s="96" t="s">
        <v>3196</v>
      </c>
      <c r="T1553" s="61"/>
      <c r="U1553" s="28"/>
      <c r="V1553" s="61"/>
      <c r="W1553" s="104" t="s">
        <v>33</v>
      </c>
      <c r="X1553" s="104" t="s">
        <v>33</v>
      </c>
      <c r="Y1553" s="98">
        <v>46251</v>
      </c>
      <c r="Z1553" s="18" t="s">
        <v>3496</v>
      </c>
      <c r="AA1553" s="60" t="s">
        <v>34</v>
      </c>
      <c r="AB1553" s="9">
        <f t="shared" ca="1" si="122"/>
        <v>168</v>
      </c>
      <c r="AC1553" s="9" t="str">
        <f t="shared" ca="1" si="123"/>
        <v>Above 3 Months</v>
      </c>
      <c r="AD1553" s="9">
        <f t="shared" ca="1" si="124"/>
        <v>60</v>
      </c>
      <c r="AE1553" s="9" t="str">
        <f t="shared" ca="1" si="125"/>
        <v>45 to 60 Days</v>
      </c>
      <c r="AF1553" s="61"/>
      <c r="AG1553" s="61" t="s">
        <v>3497</v>
      </c>
      <c r="AH1553" s="97" t="str">
        <f t="shared" si="126"/>
        <v/>
      </c>
    </row>
    <row r="1554" spans="1:34" ht="25.5" customHeight="1" x14ac:dyDescent="0.25">
      <c r="A1554" s="96">
        <v>1553</v>
      </c>
      <c r="B1554" s="61" t="s">
        <v>2808</v>
      </c>
      <c r="C1554" s="97" t="s">
        <v>41</v>
      </c>
      <c r="D1554" s="61"/>
      <c r="E1554" s="62" t="s">
        <v>42</v>
      </c>
      <c r="F1554" s="73" t="s">
        <v>3404</v>
      </c>
      <c r="G1554" s="63" t="s">
        <v>3499</v>
      </c>
      <c r="H1554" s="64">
        <v>46144</v>
      </c>
      <c r="I1554" s="65" t="s">
        <v>201</v>
      </c>
      <c r="J1554" s="65">
        <v>2026</v>
      </c>
      <c r="K1554" s="63" t="s">
        <v>116</v>
      </c>
      <c r="L1554" s="61"/>
      <c r="M1554" s="61" t="s">
        <v>116</v>
      </c>
      <c r="N1554" s="61" t="s">
        <v>116</v>
      </c>
      <c r="O1554" s="61" t="s">
        <v>32</v>
      </c>
      <c r="P1554" s="28"/>
      <c r="Q1554" s="61"/>
      <c r="R1554" s="28"/>
      <c r="S1554" s="96" t="s">
        <v>3196</v>
      </c>
      <c r="T1554" s="61"/>
      <c r="U1554" s="28"/>
      <c r="V1554" s="61"/>
      <c r="W1554" s="104" t="s">
        <v>50</v>
      </c>
      <c r="X1554" s="104" t="s">
        <v>50</v>
      </c>
      <c r="Y1554" s="98"/>
      <c r="Z1554" s="18" t="s">
        <v>3500</v>
      </c>
      <c r="AA1554" s="60" t="s">
        <v>34</v>
      </c>
      <c r="AB1554" s="9">
        <f t="shared" ca="1" si="122"/>
        <v>167</v>
      </c>
      <c r="AC1554" s="9" t="str">
        <f t="shared" ca="1" si="123"/>
        <v>Above 3 Months</v>
      </c>
      <c r="AD1554" s="9" t="str">
        <f t="shared" ca="1" si="124"/>
        <v/>
      </c>
      <c r="AE1554" s="9" t="str">
        <f t="shared" ca="1" si="125"/>
        <v/>
      </c>
      <c r="AF1554" s="61"/>
      <c r="AG1554" s="61" t="s">
        <v>3501</v>
      </c>
      <c r="AH1554" s="97" t="str">
        <f t="shared" ca="1" si="126"/>
        <v>Above 3 Months</v>
      </c>
    </row>
    <row r="1555" spans="1:34" ht="25.5" customHeight="1" x14ac:dyDescent="0.25">
      <c r="A1555" s="96">
        <v>1554</v>
      </c>
      <c r="B1555" s="61" t="s">
        <v>2808</v>
      </c>
      <c r="C1555" s="97" t="s">
        <v>41</v>
      </c>
      <c r="D1555" s="61"/>
      <c r="E1555" s="62" t="s">
        <v>42</v>
      </c>
      <c r="F1555" s="73" t="s">
        <v>3414</v>
      </c>
      <c r="G1555" s="63" t="s">
        <v>1027</v>
      </c>
      <c r="H1555" s="64">
        <v>46144</v>
      </c>
      <c r="I1555" s="65" t="s">
        <v>201</v>
      </c>
      <c r="J1555" s="65">
        <v>2026</v>
      </c>
      <c r="K1555" s="63" t="s">
        <v>48</v>
      </c>
      <c r="L1555" s="61"/>
      <c r="M1555" s="61" t="s">
        <v>49</v>
      </c>
      <c r="N1555" s="61" t="s">
        <v>31</v>
      </c>
      <c r="O1555" s="61" t="s">
        <v>32</v>
      </c>
      <c r="P1555" s="28"/>
      <c r="Q1555" s="61"/>
      <c r="R1555" s="28"/>
      <c r="S1555" s="96" t="s">
        <v>3196</v>
      </c>
      <c r="T1555" s="61"/>
      <c r="U1555" s="28"/>
      <c r="V1555" s="61"/>
      <c r="W1555" s="104" t="s">
        <v>112</v>
      </c>
      <c r="X1555" s="104" t="s">
        <v>112</v>
      </c>
      <c r="Y1555" s="98"/>
      <c r="Z1555" s="18" t="s">
        <v>3502</v>
      </c>
      <c r="AA1555" s="60" t="s">
        <v>34</v>
      </c>
      <c r="AB1555" s="9">
        <f t="shared" ca="1" si="122"/>
        <v>167</v>
      </c>
      <c r="AC1555" s="9" t="str">
        <f t="shared" ca="1" si="123"/>
        <v>Above 3 Months</v>
      </c>
      <c r="AD1555" s="9" t="str">
        <f t="shared" ca="1" si="124"/>
        <v/>
      </c>
      <c r="AE1555" s="9" t="str">
        <f t="shared" ca="1" si="125"/>
        <v/>
      </c>
      <c r="AF1555" s="61"/>
      <c r="AG1555" s="61" t="s">
        <v>3503</v>
      </c>
      <c r="AH1555" s="97" t="str">
        <f t="shared" ca="1" si="126"/>
        <v>Above 3 Months</v>
      </c>
    </row>
    <row r="1556" spans="1:34" ht="25.5" customHeight="1" x14ac:dyDescent="0.25">
      <c r="A1556" s="96">
        <v>1555</v>
      </c>
      <c r="B1556" s="61" t="s">
        <v>2660</v>
      </c>
      <c r="C1556" s="97">
        <v>0</v>
      </c>
      <c r="D1556" s="61"/>
      <c r="E1556" s="62" t="s">
        <v>28</v>
      </c>
      <c r="F1556" s="73" t="s">
        <v>3075</v>
      </c>
      <c r="G1556" s="63" t="s">
        <v>1027</v>
      </c>
      <c r="H1556" s="64">
        <v>46144</v>
      </c>
      <c r="I1556" s="65" t="s">
        <v>201</v>
      </c>
      <c r="J1556" s="65">
        <v>2026</v>
      </c>
      <c r="K1556" s="63" t="s">
        <v>48</v>
      </c>
      <c r="L1556" s="61"/>
      <c r="M1556" s="61" t="s">
        <v>49</v>
      </c>
      <c r="N1556" s="61" t="s">
        <v>31</v>
      </c>
      <c r="O1556" s="61" t="s">
        <v>32</v>
      </c>
      <c r="P1556" s="28"/>
      <c r="Q1556" s="61"/>
      <c r="R1556" s="28"/>
      <c r="S1556" s="96" t="s">
        <v>3196</v>
      </c>
      <c r="T1556" s="61"/>
      <c r="U1556" s="28"/>
      <c r="V1556" s="61"/>
      <c r="W1556" s="104" t="s">
        <v>112</v>
      </c>
      <c r="X1556" s="104" t="s">
        <v>112</v>
      </c>
      <c r="Y1556" s="98"/>
      <c r="Z1556" s="18" t="s">
        <v>3505</v>
      </c>
      <c r="AA1556" s="60" t="s">
        <v>34</v>
      </c>
      <c r="AB1556" s="9">
        <f t="shared" ca="1" si="122"/>
        <v>167</v>
      </c>
      <c r="AC1556" s="9" t="str">
        <f t="shared" ca="1" si="123"/>
        <v>Above 3 Months</v>
      </c>
      <c r="AD1556" s="9" t="str">
        <f t="shared" ca="1" si="124"/>
        <v/>
      </c>
      <c r="AE1556" s="9" t="str">
        <f t="shared" ca="1" si="125"/>
        <v/>
      </c>
      <c r="AF1556" s="61"/>
      <c r="AG1556" s="61" t="s">
        <v>3506</v>
      </c>
      <c r="AH1556" s="97" t="str">
        <f t="shared" ca="1" si="126"/>
        <v>Above 3 Months</v>
      </c>
    </row>
    <row r="1557" spans="1:34" ht="25.5" customHeight="1" x14ac:dyDescent="0.25">
      <c r="A1557" s="96">
        <v>1556</v>
      </c>
      <c r="B1557" s="61" t="s">
        <v>2660</v>
      </c>
      <c r="C1557" s="97" t="s">
        <v>37</v>
      </c>
      <c r="D1557" s="61" t="s">
        <v>2672</v>
      </c>
      <c r="E1557" s="62" t="s">
        <v>107</v>
      </c>
      <c r="F1557" s="73" t="s">
        <v>2944</v>
      </c>
      <c r="G1557" s="63" t="s">
        <v>1530</v>
      </c>
      <c r="H1557" s="64">
        <v>46145</v>
      </c>
      <c r="I1557" s="65" t="s">
        <v>201</v>
      </c>
      <c r="J1557" s="65">
        <v>2026</v>
      </c>
      <c r="K1557" s="63" t="s">
        <v>96</v>
      </c>
      <c r="L1557" s="61"/>
      <c r="M1557" s="61" t="s">
        <v>154</v>
      </c>
      <c r="N1557" s="61" t="s">
        <v>31</v>
      </c>
      <c r="O1557" s="61" t="s">
        <v>45</v>
      </c>
      <c r="P1557" s="28"/>
      <c r="Q1557" s="61"/>
      <c r="R1557" s="28"/>
      <c r="S1557" s="96" t="s">
        <v>3196</v>
      </c>
      <c r="T1557" s="61"/>
      <c r="U1557" s="28"/>
      <c r="V1557" s="61"/>
      <c r="W1557" s="104" t="s">
        <v>137</v>
      </c>
      <c r="X1557" s="104" t="s">
        <v>33</v>
      </c>
      <c r="Y1557" s="98">
        <v>46300</v>
      </c>
      <c r="Z1557" s="18" t="s">
        <v>3507</v>
      </c>
      <c r="AA1557" s="60" t="s">
        <v>34</v>
      </c>
      <c r="AB1557" s="9">
        <f t="shared" ca="1" si="122"/>
        <v>166</v>
      </c>
      <c r="AC1557" s="9" t="str">
        <f t="shared" ca="1" si="123"/>
        <v>Above 3 Months</v>
      </c>
      <c r="AD1557" s="9">
        <f t="shared" ca="1" si="124"/>
        <v>11</v>
      </c>
      <c r="AE1557" s="9" t="str">
        <f t="shared" ca="1" si="125"/>
        <v>Below 45 Days</v>
      </c>
      <c r="AF1557" s="61"/>
      <c r="AG1557" s="61" t="s">
        <v>3508</v>
      </c>
      <c r="AH1557" s="97" t="str">
        <f t="shared" si="126"/>
        <v/>
      </c>
    </row>
    <row r="1558" spans="1:34" ht="25.5" customHeight="1" x14ac:dyDescent="0.25">
      <c r="A1558" s="96">
        <v>1557</v>
      </c>
      <c r="B1558" s="61" t="s">
        <v>2808</v>
      </c>
      <c r="C1558" s="97" t="s">
        <v>2661</v>
      </c>
      <c r="D1558" s="61"/>
      <c r="E1558" s="62" t="s">
        <v>84</v>
      </c>
      <c r="F1558" s="73" t="s">
        <v>2970</v>
      </c>
      <c r="G1558" s="63" t="s">
        <v>2855</v>
      </c>
      <c r="H1558" s="64">
        <v>46145</v>
      </c>
      <c r="I1558" s="65" t="s">
        <v>201</v>
      </c>
      <c r="J1558" s="65">
        <v>2026</v>
      </c>
      <c r="K1558" s="63" t="s">
        <v>75</v>
      </c>
      <c r="L1558" s="61"/>
      <c r="M1558" s="61" t="s">
        <v>54</v>
      </c>
      <c r="N1558" s="61" t="s">
        <v>31</v>
      </c>
      <c r="O1558" s="61" t="s">
        <v>32</v>
      </c>
      <c r="P1558" s="28"/>
      <c r="Q1558" s="61"/>
      <c r="R1558" s="28"/>
      <c r="S1558" s="96" t="s">
        <v>3196</v>
      </c>
      <c r="T1558" s="61"/>
      <c r="U1558" s="28"/>
      <c r="V1558" s="61"/>
      <c r="W1558" s="104" t="s">
        <v>50</v>
      </c>
      <c r="X1558" s="104" t="s">
        <v>50</v>
      </c>
      <c r="Y1558" s="98"/>
      <c r="Z1558" s="18" t="s">
        <v>3509</v>
      </c>
      <c r="AA1558" s="60" t="s">
        <v>34</v>
      </c>
      <c r="AB1558" s="9">
        <f t="shared" ca="1" si="122"/>
        <v>166</v>
      </c>
      <c r="AC1558" s="9" t="str">
        <f t="shared" ca="1" si="123"/>
        <v>Above 3 Months</v>
      </c>
      <c r="AD1558" s="9" t="str">
        <f t="shared" ca="1" si="124"/>
        <v/>
      </c>
      <c r="AE1558" s="9" t="str">
        <f t="shared" ca="1" si="125"/>
        <v/>
      </c>
      <c r="AF1558" s="61"/>
      <c r="AG1558" s="61" t="s">
        <v>3510</v>
      </c>
      <c r="AH1558" s="97" t="str">
        <f t="shared" ca="1" si="126"/>
        <v>Above 3 Months</v>
      </c>
    </row>
    <row r="1559" spans="1:34" ht="25.5" customHeight="1" x14ac:dyDescent="0.25">
      <c r="A1559" s="96">
        <v>1558</v>
      </c>
      <c r="B1559" s="61" t="s">
        <v>2808</v>
      </c>
      <c r="C1559" s="97" t="s">
        <v>2661</v>
      </c>
      <c r="D1559" s="61" t="s">
        <v>2679</v>
      </c>
      <c r="E1559" s="62" t="s">
        <v>84</v>
      </c>
      <c r="F1559" s="73" t="s">
        <v>2971</v>
      </c>
      <c r="G1559" s="63" t="s">
        <v>3511</v>
      </c>
      <c r="H1559" s="64">
        <v>46145</v>
      </c>
      <c r="I1559" s="65" t="s">
        <v>201</v>
      </c>
      <c r="J1559" s="65">
        <v>2026</v>
      </c>
      <c r="K1559" s="63" t="s">
        <v>111</v>
      </c>
      <c r="L1559" s="61" t="s">
        <v>115</v>
      </c>
      <c r="M1559" s="61" t="s">
        <v>111</v>
      </c>
      <c r="N1559" s="61" t="s">
        <v>31</v>
      </c>
      <c r="O1559" s="61" t="s">
        <v>45</v>
      </c>
      <c r="P1559" s="28"/>
      <c r="Q1559" s="61"/>
      <c r="R1559" s="28"/>
      <c r="S1559" s="96" t="s">
        <v>3196</v>
      </c>
      <c r="T1559" s="61"/>
      <c r="U1559" s="28"/>
      <c r="V1559" s="61"/>
      <c r="W1559" s="104" t="s">
        <v>142</v>
      </c>
      <c r="X1559" s="104" t="s">
        <v>142</v>
      </c>
      <c r="Y1559" s="98"/>
      <c r="Z1559" s="18" t="s">
        <v>3512</v>
      </c>
      <c r="AA1559" s="60" t="s">
        <v>34</v>
      </c>
      <c r="AB1559" s="9">
        <f t="shared" ca="1" si="122"/>
        <v>166</v>
      </c>
      <c r="AC1559" s="9" t="str">
        <f t="shared" ca="1" si="123"/>
        <v>Above 3 Months</v>
      </c>
      <c r="AD1559" s="9" t="str">
        <f t="shared" ca="1" si="124"/>
        <v/>
      </c>
      <c r="AE1559" s="9" t="str">
        <f t="shared" ca="1" si="125"/>
        <v/>
      </c>
      <c r="AF1559" s="61"/>
      <c r="AG1559" s="61" t="s">
        <v>3513</v>
      </c>
      <c r="AH1559" s="97" t="str">
        <f t="shared" ca="1" si="126"/>
        <v>Above 3 Months</v>
      </c>
    </row>
    <row r="1560" spans="1:34" ht="25.5" customHeight="1" x14ac:dyDescent="0.25">
      <c r="A1560" s="96">
        <v>1559</v>
      </c>
      <c r="B1560" s="61" t="s">
        <v>2660</v>
      </c>
      <c r="C1560" s="97" t="s">
        <v>183</v>
      </c>
      <c r="D1560" s="61"/>
      <c r="E1560" s="62" t="s">
        <v>74</v>
      </c>
      <c r="F1560" s="73" t="s">
        <v>3118</v>
      </c>
      <c r="G1560" s="63" t="s">
        <v>1351</v>
      </c>
      <c r="H1560" s="64">
        <v>46145</v>
      </c>
      <c r="I1560" s="65" t="s">
        <v>201</v>
      </c>
      <c r="J1560" s="65">
        <v>2026</v>
      </c>
      <c r="K1560" s="63" t="s">
        <v>94</v>
      </c>
      <c r="L1560" s="61"/>
      <c r="M1560" s="61" t="s">
        <v>94</v>
      </c>
      <c r="N1560" s="61" t="s">
        <v>31</v>
      </c>
      <c r="O1560" s="61" t="s">
        <v>32</v>
      </c>
      <c r="P1560" s="28"/>
      <c r="Q1560" s="61"/>
      <c r="R1560" s="28"/>
      <c r="S1560" s="96" t="s">
        <v>3196</v>
      </c>
      <c r="T1560" s="61"/>
      <c r="U1560" s="28"/>
      <c r="V1560" s="61"/>
      <c r="W1560" s="104" t="s">
        <v>112</v>
      </c>
      <c r="X1560" s="104" t="s">
        <v>112</v>
      </c>
      <c r="Y1560" s="98"/>
      <c r="Z1560" s="18" t="s">
        <v>3514</v>
      </c>
      <c r="AA1560" s="60" t="s">
        <v>34</v>
      </c>
      <c r="AB1560" s="9">
        <f t="shared" ca="1" si="122"/>
        <v>166</v>
      </c>
      <c r="AC1560" s="9" t="str">
        <f t="shared" ca="1" si="123"/>
        <v>Above 3 Months</v>
      </c>
      <c r="AD1560" s="9" t="str">
        <f t="shared" ca="1" si="124"/>
        <v/>
      </c>
      <c r="AE1560" s="9" t="str">
        <f t="shared" ca="1" si="125"/>
        <v/>
      </c>
      <c r="AF1560" s="61"/>
      <c r="AG1560" s="61" t="s">
        <v>3515</v>
      </c>
      <c r="AH1560" s="97" t="str">
        <f t="shared" ca="1" si="126"/>
        <v>Above 3 Months</v>
      </c>
    </row>
    <row r="1561" spans="1:34" ht="25.5" customHeight="1" x14ac:dyDescent="0.25">
      <c r="A1561" s="96">
        <v>1560</v>
      </c>
      <c r="B1561" s="61" t="s">
        <v>2660</v>
      </c>
      <c r="C1561" s="97" t="s">
        <v>46</v>
      </c>
      <c r="D1561" s="61"/>
      <c r="E1561" s="62" t="s">
        <v>109</v>
      </c>
      <c r="F1561" s="73" t="s">
        <v>2960</v>
      </c>
      <c r="G1561" s="63" t="s">
        <v>3516</v>
      </c>
      <c r="H1561" s="64">
        <v>46146</v>
      </c>
      <c r="I1561" s="65" t="s">
        <v>201</v>
      </c>
      <c r="J1561" s="65">
        <v>2026</v>
      </c>
      <c r="K1561" s="63" t="s">
        <v>29</v>
      </c>
      <c r="L1561" s="61"/>
      <c r="M1561" s="61" t="s">
        <v>30</v>
      </c>
      <c r="N1561" s="61" t="s">
        <v>31</v>
      </c>
      <c r="O1561" s="61" t="s">
        <v>32</v>
      </c>
      <c r="P1561" s="28"/>
      <c r="Q1561" s="61"/>
      <c r="R1561" s="28"/>
      <c r="S1561" s="96" t="s">
        <v>3196</v>
      </c>
      <c r="T1561" s="61"/>
      <c r="U1561" s="28"/>
      <c r="V1561" s="61"/>
      <c r="W1561" s="104" t="s">
        <v>40</v>
      </c>
      <c r="X1561" s="104" t="s">
        <v>177</v>
      </c>
      <c r="Y1561" s="98">
        <v>46251</v>
      </c>
      <c r="Z1561" s="18" t="s">
        <v>3517</v>
      </c>
      <c r="AA1561" s="60" t="s">
        <v>34</v>
      </c>
      <c r="AB1561" s="9">
        <f t="shared" ca="1" si="122"/>
        <v>165</v>
      </c>
      <c r="AC1561" s="9" t="str">
        <f t="shared" ca="1" si="123"/>
        <v>Above 3 Months</v>
      </c>
      <c r="AD1561" s="9">
        <f t="shared" ca="1" si="124"/>
        <v>60</v>
      </c>
      <c r="AE1561" s="9" t="str">
        <f t="shared" ca="1" si="125"/>
        <v>45 to 60 Days</v>
      </c>
      <c r="AF1561" s="61"/>
      <c r="AG1561" s="61" t="s">
        <v>3518</v>
      </c>
      <c r="AH1561" s="97" t="str">
        <f t="shared" ca="1" si="126"/>
        <v>Above 3 Months</v>
      </c>
    </row>
    <row r="1562" spans="1:34" ht="25.5" customHeight="1" x14ac:dyDescent="0.25">
      <c r="A1562" s="96">
        <v>1561</v>
      </c>
      <c r="B1562" s="61" t="s">
        <v>2660</v>
      </c>
      <c r="C1562" s="97" t="s">
        <v>37</v>
      </c>
      <c r="D1562" s="61"/>
      <c r="E1562" s="62" t="s">
        <v>90</v>
      </c>
      <c r="F1562" s="73" t="s">
        <v>3118</v>
      </c>
      <c r="G1562" s="63" t="s">
        <v>1354</v>
      </c>
      <c r="H1562" s="64">
        <v>46146</v>
      </c>
      <c r="I1562" s="65" t="s">
        <v>201</v>
      </c>
      <c r="J1562" s="65">
        <v>2026</v>
      </c>
      <c r="K1562" s="63" t="s">
        <v>103</v>
      </c>
      <c r="L1562" s="61"/>
      <c r="M1562" s="61" t="s">
        <v>49</v>
      </c>
      <c r="N1562" s="61" t="s">
        <v>31</v>
      </c>
      <c r="O1562" s="61" t="s">
        <v>32</v>
      </c>
      <c r="P1562" s="28"/>
      <c r="Q1562" s="61"/>
      <c r="R1562" s="28"/>
      <c r="S1562" s="96" t="s">
        <v>3196</v>
      </c>
      <c r="T1562" s="61"/>
      <c r="U1562" s="28"/>
      <c r="V1562" s="61"/>
      <c r="W1562" s="104" t="s">
        <v>112</v>
      </c>
      <c r="X1562" s="104" t="s">
        <v>112</v>
      </c>
      <c r="Y1562" s="98"/>
      <c r="Z1562" s="18" t="s">
        <v>3519</v>
      </c>
      <c r="AA1562" s="60" t="s">
        <v>34</v>
      </c>
      <c r="AB1562" s="9">
        <f t="shared" ca="1" si="122"/>
        <v>165</v>
      </c>
      <c r="AC1562" s="9" t="str">
        <f t="shared" ca="1" si="123"/>
        <v>Above 3 Months</v>
      </c>
      <c r="AD1562" s="9" t="str">
        <f t="shared" ca="1" si="124"/>
        <v/>
      </c>
      <c r="AE1562" s="9" t="str">
        <f t="shared" ca="1" si="125"/>
        <v/>
      </c>
      <c r="AF1562" s="61"/>
      <c r="AG1562" s="61" t="s">
        <v>3520</v>
      </c>
      <c r="AH1562" s="97" t="str">
        <f t="shared" ca="1" si="126"/>
        <v>Above 3 Months</v>
      </c>
    </row>
    <row r="1563" spans="1:34" ht="25.5" customHeight="1" x14ac:dyDescent="0.25">
      <c r="A1563" s="96">
        <v>1562</v>
      </c>
      <c r="B1563" s="61" t="e">
        <v>#N/A</v>
      </c>
      <c r="C1563" s="97" t="e">
        <v>#N/A</v>
      </c>
      <c r="D1563" s="61"/>
      <c r="E1563" s="62" t="s">
        <v>125</v>
      </c>
      <c r="F1563" s="73" t="s">
        <v>3045</v>
      </c>
      <c r="G1563" s="63" t="s">
        <v>3521</v>
      </c>
      <c r="H1563" s="64">
        <v>46146</v>
      </c>
      <c r="I1563" s="65" t="s">
        <v>201</v>
      </c>
      <c r="J1563" s="65">
        <v>2026</v>
      </c>
      <c r="K1563" s="63" t="s">
        <v>134</v>
      </c>
      <c r="L1563" s="61"/>
      <c r="M1563" s="61" t="s">
        <v>154</v>
      </c>
      <c r="N1563" s="61" t="s">
        <v>31</v>
      </c>
      <c r="O1563" s="61" t="s">
        <v>32</v>
      </c>
      <c r="P1563" s="28"/>
      <c r="Q1563" s="61"/>
      <c r="R1563" s="28"/>
      <c r="S1563" s="96" t="s">
        <v>3196</v>
      </c>
      <c r="T1563" s="61"/>
      <c r="U1563" s="28"/>
      <c r="V1563" s="61"/>
      <c r="W1563" s="104" t="s">
        <v>177</v>
      </c>
      <c r="X1563" s="104" t="s">
        <v>33</v>
      </c>
      <c r="Y1563" s="98">
        <v>46296</v>
      </c>
      <c r="Z1563" s="18" t="s">
        <v>3522</v>
      </c>
      <c r="AA1563" s="60" t="s">
        <v>34</v>
      </c>
      <c r="AB1563" s="9">
        <f t="shared" ca="1" si="122"/>
        <v>165</v>
      </c>
      <c r="AC1563" s="9" t="str">
        <f t="shared" ca="1" si="123"/>
        <v>Above 3 Months</v>
      </c>
      <c r="AD1563" s="9">
        <f t="shared" ca="1" si="124"/>
        <v>15</v>
      </c>
      <c r="AE1563" s="9" t="str">
        <f t="shared" ca="1" si="125"/>
        <v>Below 45 Days</v>
      </c>
      <c r="AF1563" s="61"/>
      <c r="AG1563" s="61" t="s">
        <v>3523</v>
      </c>
      <c r="AH1563" s="97" t="str">
        <f t="shared" si="126"/>
        <v/>
      </c>
    </row>
    <row r="1564" spans="1:34" ht="25.5" customHeight="1" x14ac:dyDescent="0.25">
      <c r="A1564" s="96">
        <v>1563</v>
      </c>
      <c r="B1564" s="61" t="s">
        <v>2808</v>
      </c>
      <c r="C1564" s="97" t="s">
        <v>2661</v>
      </c>
      <c r="D1564" s="61"/>
      <c r="E1564" s="62" t="s">
        <v>95</v>
      </c>
      <c r="F1564" s="73" t="s">
        <v>2953</v>
      </c>
      <c r="G1564" s="63" t="s">
        <v>1535</v>
      </c>
      <c r="H1564" s="64">
        <v>46146</v>
      </c>
      <c r="I1564" s="65" t="s">
        <v>201</v>
      </c>
      <c r="J1564" s="65">
        <v>2026</v>
      </c>
      <c r="K1564" s="63" t="s">
        <v>75</v>
      </c>
      <c r="L1564" s="61"/>
      <c r="M1564" s="61" t="s">
        <v>54</v>
      </c>
      <c r="N1564" s="61" t="s">
        <v>31</v>
      </c>
      <c r="O1564" s="61" t="s">
        <v>32</v>
      </c>
      <c r="P1564" s="28"/>
      <c r="Q1564" s="61"/>
      <c r="R1564" s="28"/>
      <c r="S1564" s="96" t="s">
        <v>3196</v>
      </c>
      <c r="T1564" s="61"/>
      <c r="U1564" s="28"/>
      <c r="V1564" s="61"/>
      <c r="W1564" s="104" t="s">
        <v>141</v>
      </c>
      <c r="X1564" s="104" t="s">
        <v>33</v>
      </c>
      <c r="Y1564" s="98">
        <v>46282</v>
      </c>
      <c r="Z1564" s="18" t="s">
        <v>3524</v>
      </c>
      <c r="AA1564" s="60" t="s">
        <v>34</v>
      </c>
      <c r="AB1564" s="9">
        <f t="shared" ca="1" si="122"/>
        <v>165</v>
      </c>
      <c r="AC1564" s="9" t="str">
        <f t="shared" ca="1" si="123"/>
        <v>Above 3 Months</v>
      </c>
      <c r="AD1564" s="9">
        <f t="shared" ca="1" si="124"/>
        <v>29</v>
      </c>
      <c r="AE1564" s="9" t="str">
        <f t="shared" ca="1" si="125"/>
        <v>Below 45 Days</v>
      </c>
      <c r="AF1564" s="61"/>
      <c r="AG1564" s="61" t="s">
        <v>3525</v>
      </c>
      <c r="AH1564" s="97" t="str">
        <f t="shared" si="126"/>
        <v/>
      </c>
    </row>
    <row r="1565" spans="1:34" ht="25.5" customHeight="1" x14ac:dyDescent="0.25">
      <c r="A1565" s="96">
        <v>1564</v>
      </c>
      <c r="B1565" s="61" t="s">
        <v>2808</v>
      </c>
      <c r="C1565" s="97" t="s">
        <v>2661</v>
      </c>
      <c r="D1565" s="61"/>
      <c r="E1565" s="62" t="s">
        <v>95</v>
      </c>
      <c r="F1565" s="73" t="s">
        <v>2954</v>
      </c>
      <c r="G1565" s="63" t="s">
        <v>1411</v>
      </c>
      <c r="H1565" s="64">
        <v>46146</v>
      </c>
      <c r="I1565" s="65" t="s">
        <v>201</v>
      </c>
      <c r="J1565" s="65">
        <v>2026</v>
      </c>
      <c r="K1565" s="63" t="s">
        <v>75</v>
      </c>
      <c r="L1565" s="61"/>
      <c r="M1565" s="61" t="s">
        <v>54</v>
      </c>
      <c r="N1565" s="61" t="s">
        <v>31</v>
      </c>
      <c r="O1565" s="61" t="s">
        <v>32</v>
      </c>
      <c r="P1565" s="28"/>
      <c r="Q1565" s="61"/>
      <c r="R1565" s="28"/>
      <c r="S1565" s="96" t="s">
        <v>3196</v>
      </c>
      <c r="T1565" s="61"/>
      <c r="U1565" s="28"/>
      <c r="V1565" s="61"/>
      <c r="W1565" s="104" t="s">
        <v>141</v>
      </c>
      <c r="X1565" s="104" t="s">
        <v>33</v>
      </c>
      <c r="Y1565" s="98">
        <v>46282</v>
      </c>
      <c r="Z1565" s="18" t="s">
        <v>3526</v>
      </c>
      <c r="AA1565" s="60" t="s">
        <v>34</v>
      </c>
      <c r="AB1565" s="9">
        <f t="shared" ca="1" si="122"/>
        <v>165</v>
      </c>
      <c r="AC1565" s="9" t="str">
        <f t="shared" ca="1" si="123"/>
        <v>Above 3 Months</v>
      </c>
      <c r="AD1565" s="9">
        <f t="shared" ca="1" si="124"/>
        <v>29</v>
      </c>
      <c r="AE1565" s="9" t="str">
        <f t="shared" ca="1" si="125"/>
        <v>Below 45 Days</v>
      </c>
      <c r="AF1565" s="61"/>
      <c r="AG1565" s="61" t="s">
        <v>3527</v>
      </c>
      <c r="AH1565" s="97" t="str">
        <f t="shared" si="126"/>
        <v/>
      </c>
    </row>
    <row r="1566" spans="1:34" ht="25.5" customHeight="1" x14ac:dyDescent="0.25">
      <c r="A1566" s="96">
        <v>1565</v>
      </c>
      <c r="B1566" s="61" t="s">
        <v>2660</v>
      </c>
      <c r="C1566" s="97">
        <v>0</v>
      </c>
      <c r="D1566" s="61"/>
      <c r="E1566" s="62" t="s">
        <v>28</v>
      </c>
      <c r="F1566" s="73" t="s">
        <v>3103</v>
      </c>
      <c r="G1566" s="63" t="s">
        <v>1315</v>
      </c>
      <c r="H1566" s="64">
        <v>46146</v>
      </c>
      <c r="I1566" s="65" t="s">
        <v>201</v>
      </c>
      <c r="J1566" s="65">
        <v>2026</v>
      </c>
      <c r="K1566" s="63" t="s">
        <v>70</v>
      </c>
      <c r="L1566" s="61"/>
      <c r="M1566" s="61" t="s">
        <v>70</v>
      </c>
      <c r="N1566" s="61" t="s">
        <v>70</v>
      </c>
      <c r="O1566" s="61" t="s">
        <v>32</v>
      </c>
      <c r="P1566" s="28"/>
      <c r="Q1566" s="61"/>
      <c r="R1566" s="28"/>
      <c r="S1566" s="96" t="s">
        <v>7125</v>
      </c>
      <c r="T1566" s="61"/>
      <c r="U1566" s="28"/>
      <c r="V1566" s="61"/>
      <c r="W1566" s="104" t="s">
        <v>173</v>
      </c>
      <c r="X1566" s="104" t="s">
        <v>2923</v>
      </c>
      <c r="Y1566" s="98"/>
      <c r="Z1566" s="18" t="s">
        <v>3528</v>
      </c>
      <c r="AA1566" s="60" t="s">
        <v>34</v>
      </c>
      <c r="AB1566" s="9" t="str">
        <f t="shared" ca="1" si="122"/>
        <v/>
      </c>
      <c r="AC1566" s="9" t="str">
        <f t="shared" si="123"/>
        <v/>
      </c>
      <c r="AD1566" s="9" t="str">
        <f t="shared" ca="1" si="124"/>
        <v/>
      </c>
      <c r="AE1566" s="9" t="str">
        <f t="shared" ca="1" si="125"/>
        <v/>
      </c>
      <c r="AF1566" s="61"/>
      <c r="AG1566" s="61" t="s">
        <v>3529</v>
      </c>
      <c r="AH1566" s="97" t="str">
        <f t="shared" si="126"/>
        <v/>
      </c>
    </row>
    <row r="1567" spans="1:34" ht="25.5" customHeight="1" x14ac:dyDescent="0.25">
      <c r="A1567" s="96">
        <v>1566</v>
      </c>
      <c r="B1567" s="61" t="s">
        <v>2660</v>
      </c>
      <c r="C1567" s="97" t="s">
        <v>37</v>
      </c>
      <c r="D1567" s="61"/>
      <c r="E1567" s="62" t="s">
        <v>90</v>
      </c>
      <c r="F1567" s="73" t="s">
        <v>3119</v>
      </c>
      <c r="G1567" s="63" t="s">
        <v>1646</v>
      </c>
      <c r="H1567" s="64">
        <v>46147</v>
      </c>
      <c r="I1567" s="65" t="s">
        <v>201</v>
      </c>
      <c r="J1567" s="65">
        <v>2026</v>
      </c>
      <c r="K1567" s="63" t="s">
        <v>80</v>
      </c>
      <c r="L1567" s="61"/>
      <c r="M1567" s="61" t="s">
        <v>154</v>
      </c>
      <c r="N1567" s="61" t="s">
        <v>31</v>
      </c>
      <c r="O1567" s="61" t="s">
        <v>32</v>
      </c>
      <c r="P1567" s="28"/>
      <c r="Q1567" s="61"/>
      <c r="R1567" s="28"/>
      <c r="S1567" s="96" t="s">
        <v>3196</v>
      </c>
      <c r="T1567" s="61"/>
      <c r="U1567" s="28"/>
      <c r="V1567" s="61"/>
      <c r="W1567" s="104" t="s">
        <v>33</v>
      </c>
      <c r="X1567" s="104" t="s">
        <v>33</v>
      </c>
      <c r="Y1567" s="98">
        <v>46191</v>
      </c>
      <c r="Z1567" s="18" t="s">
        <v>3530</v>
      </c>
      <c r="AA1567" s="60" t="s">
        <v>34</v>
      </c>
      <c r="AB1567" s="9">
        <f t="shared" ca="1" si="122"/>
        <v>164</v>
      </c>
      <c r="AC1567" s="9" t="str">
        <f t="shared" ca="1" si="123"/>
        <v>Above 3 Months</v>
      </c>
      <c r="AD1567" s="9">
        <f t="shared" ca="1" si="124"/>
        <v>120</v>
      </c>
      <c r="AE1567" s="9" t="str">
        <f t="shared" ca="1" si="125"/>
        <v>Above 3 Months</v>
      </c>
      <c r="AF1567" s="61"/>
      <c r="AG1567" s="61" t="s">
        <v>3531</v>
      </c>
      <c r="AH1567" s="97" t="str">
        <f t="shared" si="126"/>
        <v/>
      </c>
    </row>
    <row r="1568" spans="1:34" ht="25.5" customHeight="1" x14ac:dyDescent="0.25">
      <c r="A1568" s="96">
        <v>1567</v>
      </c>
      <c r="B1568" s="61" t="s">
        <v>2810</v>
      </c>
      <c r="C1568" s="97">
        <v>0</v>
      </c>
      <c r="D1568" s="61"/>
      <c r="E1568" s="62" t="s">
        <v>68</v>
      </c>
      <c r="F1568" s="73" t="s">
        <v>3532</v>
      </c>
      <c r="G1568" s="63" t="s">
        <v>264</v>
      </c>
      <c r="H1568" s="64">
        <v>46147</v>
      </c>
      <c r="I1568" s="65" t="s">
        <v>201</v>
      </c>
      <c r="J1568" s="65">
        <v>2026</v>
      </c>
      <c r="K1568" s="63" t="s">
        <v>59</v>
      </c>
      <c r="L1568" s="61" t="s">
        <v>265</v>
      </c>
      <c r="M1568" s="61" t="s">
        <v>59</v>
      </c>
      <c r="N1568" s="61" t="s">
        <v>60</v>
      </c>
      <c r="O1568" s="61" t="s">
        <v>32</v>
      </c>
      <c r="P1568" s="28"/>
      <c r="Q1568" s="61"/>
      <c r="R1568" s="28"/>
      <c r="S1568" s="96" t="s">
        <v>7125</v>
      </c>
      <c r="T1568" s="61"/>
      <c r="U1568" s="28"/>
      <c r="V1568" s="61"/>
      <c r="W1568" s="104" t="s">
        <v>142</v>
      </c>
      <c r="X1568" s="104" t="s">
        <v>2923</v>
      </c>
      <c r="Y1568" s="98"/>
      <c r="Z1568" s="18" t="s">
        <v>3533</v>
      </c>
      <c r="AA1568" s="60" t="s">
        <v>34</v>
      </c>
      <c r="AB1568" s="9" t="str">
        <f t="shared" ca="1" si="122"/>
        <v/>
      </c>
      <c r="AC1568" s="9" t="str">
        <f t="shared" si="123"/>
        <v/>
      </c>
      <c r="AD1568" s="9" t="str">
        <f t="shared" ca="1" si="124"/>
        <v/>
      </c>
      <c r="AE1568" s="9" t="str">
        <f t="shared" ca="1" si="125"/>
        <v/>
      </c>
      <c r="AF1568" s="61"/>
      <c r="AG1568" s="61" t="s">
        <v>3534</v>
      </c>
      <c r="AH1568" s="97" t="str">
        <f t="shared" si="126"/>
        <v/>
      </c>
    </row>
    <row r="1569" spans="1:34" ht="25.5" customHeight="1" x14ac:dyDescent="0.25">
      <c r="A1569" s="96">
        <v>1568</v>
      </c>
      <c r="B1569" s="61" t="s">
        <v>2810</v>
      </c>
      <c r="C1569" s="97">
        <v>0</v>
      </c>
      <c r="D1569" s="61"/>
      <c r="E1569" s="62" t="s">
        <v>68</v>
      </c>
      <c r="F1569" s="73" t="s">
        <v>3535</v>
      </c>
      <c r="G1569" s="63" t="s">
        <v>3536</v>
      </c>
      <c r="H1569" s="64">
        <v>46147</v>
      </c>
      <c r="I1569" s="65" t="s">
        <v>201</v>
      </c>
      <c r="J1569" s="65">
        <v>2026</v>
      </c>
      <c r="K1569" s="63" t="s">
        <v>39</v>
      </c>
      <c r="L1569" s="61"/>
      <c r="M1569" s="61" t="s">
        <v>39</v>
      </c>
      <c r="N1569" s="61" t="s">
        <v>31</v>
      </c>
      <c r="O1569" s="61" t="s">
        <v>32</v>
      </c>
      <c r="P1569" s="28"/>
      <c r="Q1569" s="61"/>
      <c r="R1569" s="28"/>
      <c r="S1569" s="96" t="s">
        <v>3196</v>
      </c>
      <c r="T1569" s="61"/>
      <c r="U1569" s="28"/>
      <c r="V1569" s="61"/>
      <c r="W1569" s="104" t="s">
        <v>177</v>
      </c>
      <c r="X1569" s="104" t="s">
        <v>177</v>
      </c>
      <c r="Y1569" s="98">
        <v>46251</v>
      </c>
      <c r="Z1569" s="18" t="s">
        <v>3537</v>
      </c>
      <c r="AA1569" s="60" t="s">
        <v>34</v>
      </c>
      <c r="AB1569" s="9">
        <f t="shared" ca="1" si="122"/>
        <v>164</v>
      </c>
      <c r="AC1569" s="9" t="str">
        <f t="shared" ca="1" si="123"/>
        <v>Above 3 Months</v>
      </c>
      <c r="AD1569" s="9">
        <f t="shared" ca="1" si="124"/>
        <v>60</v>
      </c>
      <c r="AE1569" s="9" t="str">
        <f t="shared" ca="1" si="125"/>
        <v>45 to 60 Days</v>
      </c>
      <c r="AF1569" s="61"/>
      <c r="AG1569" s="61" t="s">
        <v>3538</v>
      </c>
      <c r="AH1569" s="97" t="str">
        <f t="shared" ca="1" si="126"/>
        <v>Above 3 Months</v>
      </c>
    </row>
    <row r="1570" spans="1:34" ht="25.5" customHeight="1" x14ac:dyDescent="0.25">
      <c r="A1570" s="96">
        <v>1569</v>
      </c>
      <c r="B1570" s="61" t="s">
        <v>2810</v>
      </c>
      <c r="C1570" s="97">
        <v>0</v>
      </c>
      <c r="D1570" s="61"/>
      <c r="E1570" s="62" t="s">
        <v>68</v>
      </c>
      <c r="F1570" s="73" t="s">
        <v>3539</v>
      </c>
      <c r="G1570" s="63" t="s">
        <v>1027</v>
      </c>
      <c r="H1570" s="64">
        <v>46147</v>
      </c>
      <c r="I1570" s="65" t="s">
        <v>201</v>
      </c>
      <c r="J1570" s="65">
        <v>2026</v>
      </c>
      <c r="K1570" s="63" t="s">
        <v>48</v>
      </c>
      <c r="L1570" s="61"/>
      <c r="M1570" s="61" t="s">
        <v>49</v>
      </c>
      <c r="N1570" s="61" t="s">
        <v>31</v>
      </c>
      <c r="O1570" s="61" t="s">
        <v>32</v>
      </c>
      <c r="P1570" s="28"/>
      <c r="Q1570" s="61"/>
      <c r="R1570" s="28"/>
      <c r="S1570" s="96" t="s">
        <v>3196</v>
      </c>
      <c r="T1570" s="61"/>
      <c r="U1570" s="28"/>
      <c r="V1570" s="61"/>
      <c r="W1570" s="104" t="s">
        <v>112</v>
      </c>
      <c r="X1570" s="104" t="s">
        <v>141</v>
      </c>
      <c r="Y1570" s="98"/>
      <c r="Z1570" s="18" t="s">
        <v>3540</v>
      </c>
      <c r="AA1570" s="60" t="s">
        <v>34</v>
      </c>
      <c r="AB1570" s="9">
        <f t="shared" ca="1" si="122"/>
        <v>164</v>
      </c>
      <c r="AC1570" s="9" t="str">
        <f t="shared" ca="1" si="123"/>
        <v>Above 3 Months</v>
      </c>
      <c r="AD1570" s="9" t="str">
        <f t="shared" ca="1" si="124"/>
        <v/>
      </c>
      <c r="AE1570" s="9" t="str">
        <f t="shared" ca="1" si="125"/>
        <v/>
      </c>
      <c r="AF1570" s="61"/>
      <c r="AG1570" s="61" t="s">
        <v>3541</v>
      </c>
      <c r="AH1570" s="97" t="str">
        <f t="shared" ca="1" si="126"/>
        <v>Above 3 Months</v>
      </c>
    </row>
    <row r="1571" spans="1:34" ht="25.5" customHeight="1" x14ac:dyDescent="0.25">
      <c r="A1571" s="96">
        <v>1570</v>
      </c>
      <c r="B1571" s="61" t="s">
        <v>2810</v>
      </c>
      <c r="C1571" s="97" t="s">
        <v>97</v>
      </c>
      <c r="D1571" s="61"/>
      <c r="E1571" s="62" t="s">
        <v>98</v>
      </c>
      <c r="F1571" s="73" t="s">
        <v>2974</v>
      </c>
      <c r="G1571" s="63" t="s">
        <v>2984</v>
      </c>
      <c r="H1571" s="64">
        <v>46147</v>
      </c>
      <c r="I1571" s="65" t="s">
        <v>201</v>
      </c>
      <c r="J1571" s="65">
        <v>2026</v>
      </c>
      <c r="K1571" s="63" t="s">
        <v>96</v>
      </c>
      <c r="L1571" s="61"/>
      <c r="M1571" s="61" t="s">
        <v>154</v>
      </c>
      <c r="N1571" s="61" t="s">
        <v>31</v>
      </c>
      <c r="O1571" s="61" t="s">
        <v>32</v>
      </c>
      <c r="P1571" s="28"/>
      <c r="Q1571" s="61"/>
      <c r="R1571" s="28"/>
      <c r="S1571" s="96" t="s">
        <v>3196</v>
      </c>
      <c r="T1571" s="61"/>
      <c r="U1571" s="28"/>
      <c r="V1571" s="61"/>
      <c r="W1571" s="104" t="s">
        <v>141</v>
      </c>
      <c r="X1571" s="104" t="s">
        <v>33</v>
      </c>
      <c r="Y1571" s="98">
        <v>46300</v>
      </c>
      <c r="Z1571" s="18" t="s">
        <v>3542</v>
      </c>
      <c r="AA1571" s="60" t="s">
        <v>34</v>
      </c>
      <c r="AB1571" s="9">
        <f t="shared" ca="1" si="122"/>
        <v>164</v>
      </c>
      <c r="AC1571" s="9" t="str">
        <f t="shared" ca="1" si="123"/>
        <v>Above 3 Months</v>
      </c>
      <c r="AD1571" s="9">
        <f t="shared" ca="1" si="124"/>
        <v>11</v>
      </c>
      <c r="AE1571" s="9" t="str">
        <f t="shared" ca="1" si="125"/>
        <v>Below 45 Days</v>
      </c>
      <c r="AF1571" s="61"/>
      <c r="AG1571" s="61" t="s">
        <v>3543</v>
      </c>
      <c r="AH1571" s="97" t="str">
        <f t="shared" si="126"/>
        <v/>
      </c>
    </row>
    <row r="1572" spans="1:34" ht="25.5" customHeight="1" x14ac:dyDescent="0.25">
      <c r="A1572" s="96">
        <v>1571</v>
      </c>
      <c r="B1572" s="61" t="s">
        <v>2810</v>
      </c>
      <c r="C1572" s="97" t="s">
        <v>186</v>
      </c>
      <c r="D1572" s="61"/>
      <c r="E1572" s="62" t="s">
        <v>66</v>
      </c>
      <c r="F1572" s="73" t="s">
        <v>2981</v>
      </c>
      <c r="G1572" s="63" t="s">
        <v>2325</v>
      </c>
      <c r="H1572" s="64">
        <v>46148</v>
      </c>
      <c r="I1572" s="65" t="s">
        <v>201</v>
      </c>
      <c r="J1572" s="65">
        <v>2026</v>
      </c>
      <c r="K1572" s="63" t="s">
        <v>75</v>
      </c>
      <c r="L1572" s="61"/>
      <c r="M1572" s="61" t="s">
        <v>54</v>
      </c>
      <c r="N1572" s="61" t="s">
        <v>31</v>
      </c>
      <c r="O1572" s="61" t="s">
        <v>32</v>
      </c>
      <c r="P1572" s="28"/>
      <c r="Q1572" s="61"/>
      <c r="R1572" s="28"/>
      <c r="S1572" s="96" t="s">
        <v>16</v>
      </c>
      <c r="T1572" s="61"/>
      <c r="U1572" s="28"/>
      <c r="V1572" s="61"/>
      <c r="W1572" s="104" t="s">
        <v>141</v>
      </c>
      <c r="X1572" s="104" t="s">
        <v>2923</v>
      </c>
      <c r="Y1572" s="98"/>
      <c r="Z1572" s="18" t="s">
        <v>3544</v>
      </c>
      <c r="AA1572" s="60" t="s">
        <v>34</v>
      </c>
      <c r="AB1572" s="9" t="str">
        <f t="shared" ca="1" si="122"/>
        <v/>
      </c>
      <c r="AC1572" s="9" t="str">
        <f t="shared" si="123"/>
        <v/>
      </c>
      <c r="AD1572" s="9" t="str">
        <f t="shared" ca="1" si="124"/>
        <v/>
      </c>
      <c r="AE1572" s="9" t="str">
        <f t="shared" ca="1" si="125"/>
        <v/>
      </c>
      <c r="AF1572" s="61"/>
      <c r="AG1572" s="61" t="s">
        <v>3545</v>
      </c>
      <c r="AH1572" s="97" t="str">
        <f t="shared" si="126"/>
        <v/>
      </c>
    </row>
    <row r="1573" spans="1:34" ht="25.5" customHeight="1" x14ac:dyDescent="0.25">
      <c r="A1573" s="96">
        <v>1572</v>
      </c>
      <c r="B1573" s="61" t="s">
        <v>2810</v>
      </c>
      <c r="C1573" s="97" t="s">
        <v>62</v>
      </c>
      <c r="D1573" s="61"/>
      <c r="E1573" s="62" t="s">
        <v>118</v>
      </c>
      <c r="F1573" s="73" t="s">
        <v>2974</v>
      </c>
      <c r="G1573" s="63" t="s">
        <v>1027</v>
      </c>
      <c r="H1573" s="64">
        <v>46148</v>
      </c>
      <c r="I1573" s="65" t="s">
        <v>201</v>
      </c>
      <c r="J1573" s="65">
        <v>2026</v>
      </c>
      <c r="K1573" s="63" t="s">
        <v>48</v>
      </c>
      <c r="L1573" s="61"/>
      <c r="M1573" s="61" t="s">
        <v>49</v>
      </c>
      <c r="N1573" s="61" t="s">
        <v>31</v>
      </c>
      <c r="O1573" s="61" t="s">
        <v>32</v>
      </c>
      <c r="P1573" s="28"/>
      <c r="Q1573" s="61"/>
      <c r="R1573" s="28"/>
      <c r="S1573" s="96" t="s">
        <v>3196</v>
      </c>
      <c r="T1573" s="61"/>
      <c r="U1573" s="28"/>
      <c r="V1573" s="61"/>
      <c r="W1573" s="104" t="s">
        <v>112</v>
      </c>
      <c r="X1573" s="104" t="s">
        <v>50</v>
      </c>
      <c r="Y1573" s="98"/>
      <c r="Z1573" s="18" t="s">
        <v>3936</v>
      </c>
      <c r="AA1573" s="60" t="s">
        <v>34</v>
      </c>
      <c r="AB1573" s="9">
        <f t="shared" ca="1" si="122"/>
        <v>163</v>
      </c>
      <c r="AC1573" s="9" t="str">
        <f t="shared" ca="1" si="123"/>
        <v>Above 3 Months</v>
      </c>
      <c r="AD1573" s="9" t="str">
        <f t="shared" ca="1" si="124"/>
        <v/>
      </c>
      <c r="AE1573" s="9" t="str">
        <f t="shared" ca="1" si="125"/>
        <v/>
      </c>
      <c r="AF1573" s="61"/>
      <c r="AG1573" s="61" t="s">
        <v>5396</v>
      </c>
      <c r="AH1573" s="97" t="str">
        <f t="shared" ca="1" si="126"/>
        <v>Above 3 Months</v>
      </c>
    </row>
    <row r="1574" spans="1:34" ht="25.5" customHeight="1" x14ac:dyDescent="0.25">
      <c r="A1574" s="96">
        <v>1573</v>
      </c>
      <c r="B1574" s="61" t="s">
        <v>2808</v>
      </c>
      <c r="C1574" s="97" t="s">
        <v>185</v>
      </c>
      <c r="D1574" s="61"/>
      <c r="E1574" s="62" t="s">
        <v>73</v>
      </c>
      <c r="F1574" s="73" t="s">
        <v>3042</v>
      </c>
      <c r="G1574" s="63" t="s">
        <v>980</v>
      </c>
      <c r="H1574" s="64">
        <v>46148</v>
      </c>
      <c r="I1574" s="65" t="s">
        <v>201</v>
      </c>
      <c r="J1574" s="65">
        <v>2026</v>
      </c>
      <c r="K1574" s="63" t="s">
        <v>39</v>
      </c>
      <c r="L1574" s="61"/>
      <c r="M1574" s="61" t="s">
        <v>39</v>
      </c>
      <c r="N1574" s="61" t="s">
        <v>31</v>
      </c>
      <c r="O1574" s="61" t="s">
        <v>32</v>
      </c>
      <c r="P1574" s="28"/>
      <c r="Q1574" s="61"/>
      <c r="R1574" s="28"/>
      <c r="S1574" s="96" t="s">
        <v>3196</v>
      </c>
      <c r="T1574" s="61"/>
      <c r="U1574" s="28"/>
      <c r="V1574" s="61"/>
      <c r="W1574" s="104" t="s">
        <v>33</v>
      </c>
      <c r="X1574" s="104" t="s">
        <v>33</v>
      </c>
      <c r="Y1574" s="98">
        <v>46262</v>
      </c>
      <c r="Z1574" s="18" t="s">
        <v>3547</v>
      </c>
      <c r="AA1574" s="60" t="s">
        <v>34</v>
      </c>
      <c r="AB1574" s="9">
        <f t="shared" ca="1" si="122"/>
        <v>163</v>
      </c>
      <c r="AC1574" s="9" t="str">
        <f t="shared" ca="1" si="123"/>
        <v>Above 3 Months</v>
      </c>
      <c r="AD1574" s="9">
        <f t="shared" ca="1" si="124"/>
        <v>49</v>
      </c>
      <c r="AE1574" s="9" t="str">
        <f t="shared" ca="1" si="125"/>
        <v>45 to 60 Days</v>
      </c>
      <c r="AF1574" s="61"/>
      <c r="AG1574" s="61" t="s">
        <v>3548</v>
      </c>
      <c r="AH1574" s="97" t="str">
        <f t="shared" si="126"/>
        <v/>
      </c>
    </row>
    <row r="1575" spans="1:34" ht="25.5" customHeight="1" x14ac:dyDescent="0.25">
      <c r="A1575" s="96">
        <v>1574</v>
      </c>
      <c r="B1575" s="61" t="s">
        <v>2808</v>
      </c>
      <c r="C1575" s="97" t="s">
        <v>57</v>
      </c>
      <c r="D1575" s="61"/>
      <c r="E1575" s="62" t="s">
        <v>58</v>
      </c>
      <c r="F1575" s="73" t="s">
        <v>2953</v>
      </c>
      <c r="G1575" s="63" t="s">
        <v>980</v>
      </c>
      <c r="H1575" s="64">
        <v>46148</v>
      </c>
      <c r="I1575" s="65" t="s">
        <v>201</v>
      </c>
      <c r="J1575" s="65">
        <v>2026</v>
      </c>
      <c r="K1575" s="63" t="s">
        <v>77</v>
      </c>
      <c r="L1575" s="61"/>
      <c r="M1575" s="61" t="s">
        <v>72</v>
      </c>
      <c r="N1575" s="61" t="s">
        <v>31</v>
      </c>
      <c r="O1575" s="61" t="s">
        <v>32</v>
      </c>
      <c r="P1575" s="28"/>
      <c r="Q1575" s="61"/>
      <c r="R1575" s="28"/>
      <c r="S1575" s="96" t="s">
        <v>3196</v>
      </c>
      <c r="T1575" s="61"/>
      <c r="U1575" s="28"/>
      <c r="V1575" s="61"/>
      <c r="W1575" s="104" t="s">
        <v>112</v>
      </c>
      <c r="X1575" s="104" t="s">
        <v>112</v>
      </c>
      <c r="Y1575" s="98"/>
      <c r="Z1575" s="18" t="s">
        <v>3549</v>
      </c>
      <c r="AA1575" s="60" t="s">
        <v>34</v>
      </c>
      <c r="AB1575" s="9">
        <f t="shared" ca="1" si="122"/>
        <v>163</v>
      </c>
      <c r="AC1575" s="9" t="str">
        <f t="shared" ca="1" si="123"/>
        <v>Above 3 Months</v>
      </c>
      <c r="AD1575" s="9" t="str">
        <f t="shared" ca="1" si="124"/>
        <v/>
      </c>
      <c r="AE1575" s="9" t="str">
        <f t="shared" ca="1" si="125"/>
        <v/>
      </c>
      <c r="AF1575" s="61"/>
      <c r="AG1575" s="61" t="s">
        <v>3550</v>
      </c>
      <c r="AH1575" s="97" t="str">
        <f t="shared" ca="1" si="126"/>
        <v>Above 3 Months</v>
      </c>
    </row>
    <row r="1576" spans="1:34" ht="25.5" customHeight="1" x14ac:dyDescent="0.25">
      <c r="A1576" s="96">
        <v>1575</v>
      </c>
      <c r="B1576" s="61" t="s">
        <v>2808</v>
      </c>
      <c r="C1576" s="97" t="s">
        <v>2661</v>
      </c>
      <c r="D1576" s="61"/>
      <c r="E1576" s="62" t="s">
        <v>110</v>
      </c>
      <c r="F1576" s="73" t="s">
        <v>3006</v>
      </c>
      <c r="G1576" s="63" t="s">
        <v>980</v>
      </c>
      <c r="H1576" s="64">
        <v>46148</v>
      </c>
      <c r="I1576" s="65" t="s">
        <v>201</v>
      </c>
      <c r="J1576" s="65">
        <v>2026</v>
      </c>
      <c r="K1576" s="63" t="s">
        <v>77</v>
      </c>
      <c r="L1576" s="61"/>
      <c r="M1576" s="61" t="s">
        <v>72</v>
      </c>
      <c r="N1576" s="61" t="s">
        <v>31</v>
      </c>
      <c r="O1576" s="61" t="s">
        <v>32</v>
      </c>
      <c r="P1576" s="28"/>
      <c r="Q1576" s="61"/>
      <c r="R1576" s="28"/>
      <c r="S1576" s="96" t="s">
        <v>3196</v>
      </c>
      <c r="T1576" s="61"/>
      <c r="U1576" s="28"/>
      <c r="V1576" s="61"/>
      <c r="W1576" s="104" t="s">
        <v>112</v>
      </c>
      <c r="X1576" s="104" t="s">
        <v>112</v>
      </c>
      <c r="Y1576" s="98"/>
      <c r="Z1576" s="18" t="s">
        <v>3551</v>
      </c>
      <c r="AA1576" s="60" t="s">
        <v>34</v>
      </c>
      <c r="AB1576" s="9">
        <f t="shared" ca="1" si="122"/>
        <v>163</v>
      </c>
      <c r="AC1576" s="9" t="str">
        <f t="shared" ca="1" si="123"/>
        <v>Above 3 Months</v>
      </c>
      <c r="AD1576" s="9" t="str">
        <f t="shared" ca="1" si="124"/>
        <v/>
      </c>
      <c r="AE1576" s="9" t="str">
        <f t="shared" ca="1" si="125"/>
        <v/>
      </c>
      <c r="AF1576" s="61"/>
      <c r="AG1576" s="61" t="s">
        <v>3552</v>
      </c>
      <c r="AH1576" s="97" t="str">
        <f t="shared" ca="1" si="126"/>
        <v>Above 3 Months</v>
      </c>
    </row>
    <row r="1577" spans="1:34" ht="25.5" customHeight="1" x14ac:dyDescent="0.25">
      <c r="A1577" s="96">
        <v>1576</v>
      </c>
      <c r="B1577" s="61" t="s">
        <v>2660</v>
      </c>
      <c r="C1577" s="97">
        <v>0</v>
      </c>
      <c r="D1577" s="61"/>
      <c r="E1577" s="62" t="s">
        <v>28</v>
      </c>
      <c r="F1577" s="73" t="s">
        <v>3058</v>
      </c>
      <c r="G1577" s="63" t="s">
        <v>2771</v>
      </c>
      <c r="H1577" s="64">
        <v>46148</v>
      </c>
      <c r="I1577" s="65" t="s">
        <v>201</v>
      </c>
      <c r="J1577" s="65">
        <v>2026</v>
      </c>
      <c r="K1577" s="63" t="s">
        <v>29</v>
      </c>
      <c r="L1577" s="61"/>
      <c r="M1577" s="61" t="s">
        <v>30</v>
      </c>
      <c r="N1577" s="61" t="s">
        <v>31</v>
      </c>
      <c r="O1577" s="61" t="s">
        <v>32</v>
      </c>
      <c r="P1577" s="28"/>
      <c r="Q1577" s="61"/>
      <c r="R1577" s="28"/>
      <c r="S1577" s="96" t="s">
        <v>3196</v>
      </c>
      <c r="T1577" s="61"/>
      <c r="U1577" s="28"/>
      <c r="V1577" s="61"/>
      <c r="W1577" s="104" t="s">
        <v>50</v>
      </c>
      <c r="X1577" s="104" t="s">
        <v>50</v>
      </c>
      <c r="Y1577" s="98"/>
      <c r="Z1577" s="18" t="s">
        <v>3553</v>
      </c>
      <c r="AA1577" s="60" t="s">
        <v>34</v>
      </c>
      <c r="AB1577" s="9">
        <f t="shared" ca="1" si="122"/>
        <v>163</v>
      </c>
      <c r="AC1577" s="9" t="str">
        <f t="shared" ca="1" si="123"/>
        <v>Above 3 Months</v>
      </c>
      <c r="AD1577" s="9" t="str">
        <f t="shared" ca="1" si="124"/>
        <v/>
      </c>
      <c r="AE1577" s="9" t="str">
        <f t="shared" ca="1" si="125"/>
        <v/>
      </c>
      <c r="AF1577" s="61"/>
      <c r="AG1577" s="61" t="s">
        <v>3554</v>
      </c>
      <c r="AH1577" s="97" t="str">
        <f t="shared" ca="1" si="126"/>
        <v>Above 3 Months</v>
      </c>
    </row>
    <row r="1578" spans="1:34" ht="25.5" customHeight="1" x14ac:dyDescent="0.25">
      <c r="A1578" s="96">
        <v>1577</v>
      </c>
      <c r="B1578" s="61" t="s">
        <v>2810</v>
      </c>
      <c r="C1578" s="97" t="s">
        <v>62</v>
      </c>
      <c r="D1578" s="61"/>
      <c r="E1578" s="62" t="s">
        <v>63</v>
      </c>
      <c r="F1578" s="73" t="s">
        <v>3006</v>
      </c>
      <c r="G1578" s="63" t="s">
        <v>2771</v>
      </c>
      <c r="H1578" s="64">
        <v>46149</v>
      </c>
      <c r="I1578" s="65" t="s">
        <v>201</v>
      </c>
      <c r="J1578" s="65">
        <v>2026</v>
      </c>
      <c r="K1578" s="63" t="s">
        <v>29</v>
      </c>
      <c r="L1578" s="61"/>
      <c r="M1578" s="61" t="s">
        <v>30</v>
      </c>
      <c r="N1578" s="61" t="s">
        <v>31</v>
      </c>
      <c r="O1578" s="61" t="s">
        <v>32</v>
      </c>
      <c r="P1578" s="28"/>
      <c r="Q1578" s="61"/>
      <c r="R1578" s="28"/>
      <c r="S1578" s="96" t="s">
        <v>3196</v>
      </c>
      <c r="T1578" s="61"/>
      <c r="U1578" s="28"/>
      <c r="V1578" s="61"/>
      <c r="W1578" s="104" t="s">
        <v>50</v>
      </c>
      <c r="X1578" s="104" t="s">
        <v>50</v>
      </c>
      <c r="Y1578" s="98"/>
      <c r="Z1578" s="18" t="s">
        <v>3555</v>
      </c>
      <c r="AA1578" s="60" t="s">
        <v>34</v>
      </c>
      <c r="AB1578" s="9">
        <f t="shared" ca="1" si="122"/>
        <v>162</v>
      </c>
      <c r="AC1578" s="9" t="str">
        <f t="shared" ca="1" si="123"/>
        <v>Above 3 Months</v>
      </c>
      <c r="AD1578" s="9" t="str">
        <f t="shared" ca="1" si="124"/>
        <v/>
      </c>
      <c r="AE1578" s="9" t="str">
        <f t="shared" ca="1" si="125"/>
        <v/>
      </c>
      <c r="AF1578" s="61"/>
      <c r="AG1578" s="61" t="s">
        <v>3556</v>
      </c>
      <c r="AH1578" s="97" t="str">
        <f t="shared" ca="1" si="126"/>
        <v>Above 3 Months</v>
      </c>
    </row>
    <row r="1579" spans="1:34" ht="25.5" customHeight="1" x14ac:dyDescent="0.25">
      <c r="A1579" s="96">
        <v>1578</v>
      </c>
      <c r="B1579" s="61" t="s">
        <v>2808</v>
      </c>
      <c r="C1579" s="97" t="s">
        <v>185</v>
      </c>
      <c r="D1579" s="61"/>
      <c r="E1579" s="62" t="s">
        <v>55</v>
      </c>
      <c r="F1579" s="73" t="s">
        <v>3007</v>
      </c>
      <c r="G1579" s="63" t="s">
        <v>3557</v>
      </c>
      <c r="H1579" s="64">
        <v>46149</v>
      </c>
      <c r="I1579" s="65" t="s">
        <v>201</v>
      </c>
      <c r="J1579" s="65">
        <v>2026</v>
      </c>
      <c r="K1579" s="63" t="s">
        <v>39</v>
      </c>
      <c r="L1579" s="61"/>
      <c r="M1579" s="61" t="s">
        <v>39</v>
      </c>
      <c r="N1579" s="61" t="s">
        <v>31</v>
      </c>
      <c r="O1579" s="61" t="s">
        <v>32</v>
      </c>
      <c r="P1579" s="28"/>
      <c r="Q1579" s="61"/>
      <c r="R1579" s="28"/>
      <c r="S1579" s="96" t="s">
        <v>7126</v>
      </c>
      <c r="T1579" s="61"/>
      <c r="U1579" s="28"/>
      <c r="V1579" s="61"/>
      <c r="W1579" s="104" t="s">
        <v>33</v>
      </c>
      <c r="X1579" s="104" t="s">
        <v>2923</v>
      </c>
      <c r="Y1579" s="98"/>
      <c r="Z1579" s="18" t="s">
        <v>3558</v>
      </c>
      <c r="AA1579" s="60" t="s">
        <v>34</v>
      </c>
      <c r="AB1579" s="9" t="str">
        <f t="shared" ca="1" si="122"/>
        <v/>
      </c>
      <c r="AC1579" s="9" t="str">
        <f t="shared" si="123"/>
        <v/>
      </c>
      <c r="AD1579" s="9" t="str">
        <f t="shared" ca="1" si="124"/>
        <v/>
      </c>
      <c r="AE1579" s="9" t="str">
        <f t="shared" ca="1" si="125"/>
        <v/>
      </c>
      <c r="AF1579" s="61"/>
      <c r="AG1579" s="61" t="s">
        <v>3559</v>
      </c>
      <c r="AH1579" s="97" t="str">
        <f t="shared" si="126"/>
        <v/>
      </c>
    </row>
    <row r="1580" spans="1:34" ht="25.5" customHeight="1" x14ac:dyDescent="0.25">
      <c r="A1580" s="96">
        <v>1579</v>
      </c>
      <c r="B1580" s="61" t="s">
        <v>2810</v>
      </c>
      <c r="C1580" s="97">
        <v>0</v>
      </c>
      <c r="D1580" s="61"/>
      <c r="E1580" s="62" t="s">
        <v>68</v>
      </c>
      <c r="F1580" s="73" t="s">
        <v>3563</v>
      </c>
      <c r="G1580" s="63" t="s">
        <v>980</v>
      </c>
      <c r="H1580" s="64">
        <v>46149</v>
      </c>
      <c r="I1580" s="65" t="s">
        <v>201</v>
      </c>
      <c r="J1580" s="65">
        <v>2026</v>
      </c>
      <c r="K1580" s="63" t="s">
        <v>77</v>
      </c>
      <c r="L1580" s="61"/>
      <c r="M1580" s="61" t="s">
        <v>72</v>
      </c>
      <c r="N1580" s="61" t="s">
        <v>31</v>
      </c>
      <c r="O1580" s="61" t="s">
        <v>32</v>
      </c>
      <c r="P1580" s="28"/>
      <c r="Q1580" s="61"/>
      <c r="R1580" s="28"/>
      <c r="S1580" s="96" t="s">
        <v>7126</v>
      </c>
      <c r="T1580" s="61"/>
      <c r="U1580" s="28"/>
      <c r="V1580" s="61"/>
      <c r="W1580" s="104" t="s">
        <v>33</v>
      </c>
      <c r="X1580" s="104" t="s">
        <v>2923</v>
      </c>
      <c r="Y1580" s="98"/>
      <c r="Z1580" s="18" t="s">
        <v>3564</v>
      </c>
      <c r="AA1580" s="60" t="s">
        <v>34</v>
      </c>
      <c r="AB1580" s="9" t="str">
        <f t="shared" ca="1" si="122"/>
        <v/>
      </c>
      <c r="AC1580" s="9" t="str">
        <f t="shared" si="123"/>
        <v/>
      </c>
      <c r="AD1580" s="9" t="str">
        <f t="shared" ca="1" si="124"/>
        <v/>
      </c>
      <c r="AE1580" s="9" t="str">
        <f t="shared" ca="1" si="125"/>
        <v/>
      </c>
      <c r="AF1580" s="61"/>
      <c r="AG1580" s="61" t="s">
        <v>3565</v>
      </c>
      <c r="AH1580" s="97" t="str">
        <f t="shared" si="126"/>
        <v/>
      </c>
    </row>
    <row r="1581" spans="1:34" ht="25.5" customHeight="1" x14ac:dyDescent="0.25">
      <c r="A1581" s="96">
        <v>1580</v>
      </c>
      <c r="B1581" s="61" t="s">
        <v>2808</v>
      </c>
      <c r="C1581" s="97" t="s">
        <v>41</v>
      </c>
      <c r="D1581" s="61"/>
      <c r="E1581" s="62" t="s">
        <v>79</v>
      </c>
      <c r="F1581" s="73" t="s">
        <v>3086</v>
      </c>
      <c r="G1581" s="63" t="s">
        <v>1646</v>
      </c>
      <c r="H1581" s="64">
        <v>46149</v>
      </c>
      <c r="I1581" s="65" t="s">
        <v>201</v>
      </c>
      <c r="J1581" s="65">
        <v>2026</v>
      </c>
      <c r="K1581" s="63" t="s">
        <v>80</v>
      </c>
      <c r="L1581" s="61"/>
      <c r="M1581" s="61" t="s">
        <v>154</v>
      </c>
      <c r="N1581" s="61" t="s">
        <v>31</v>
      </c>
      <c r="O1581" s="61" t="s">
        <v>32</v>
      </c>
      <c r="P1581" s="28"/>
      <c r="Q1581" s="61"/>
      <c r="R1581" s="28"/>
      <c r="S1581" s="96" t="s">
        <v>3196</v>
      </c>
      <c r="T1581" s="61"/>
      <c r="U1581" s="28"/>
      <c r="V1581" s="61"/>
      <c r="W1581" s="104" t="s">
        <v>50</v>
      </c>
      <c r="X1581" s="104" t="s">
        <v>50</v>
      </c>
      <c r="Y1581" s="98"/>
      <c r="Z1581" s="18" t="s">
        <v>3566</v>
      </c>
      <c r="AA1581" s="60" t="s">
        <v>34</v>
      </c>
      <c r="AB1581" s="9">
        <f t="shared" ca="1" si="122"/>
        <v>162</v>
      </c>
      <c r="AC1581" s="9" t="str">
        <f t="shared" ca="1" si="123"/>
        <v>Above 3 Months</v>
      </c>
      <c r="AD1581" s="9" t="str">
        <f t="shared" ca="1" si="124"/>
        <v/>
      </c>
      <c r="AE1581" s="9" t="str">
        <f t="shared" ca="1" si="125"/>
        <v/>
      </c>
      <c r="AF1581" s="61"/>
      <c r="AG1581" s="61" t="s">
        <v>3567</v>
      </c>
      <c r="AH1581" s="97" t="str">
        <f t="shared" ca="1" si="126"/>
        <v>Above 3 Months</v>
      </c>
    </row>
    <row r="1582" spans="1:34" ht="25.5" customHeight="1" x14ac:dyDescent="0.25">
      <c r="A1582" s="96">
        <v>1581</v>
      </c>
      <c r="B1582" s="61" t="s">
        <v>2808</v>
      </c>
      <c r="C1582" s="97" t="s">
        <v>2661</v>
      </c>
      <c r="D1582" s="61"/>
      <c r="E1582" s="62" t="s">
        <v>95</v>
      </c>
      <c r="F1582" s="73" t="s">
        <v>2955</v>
      </c>
      <c r="G1582" s="63" t="s">
        <v>1807</v>
      </c>
      <c r="H1582" s="64">
        <v>46149</v>
      </c>
      <c r="I1582" s="65" t="s">
        <v>201</v>
      </c>
      <c r="J1582" s="65">
        <v>2026</v>
      </c>
      <c r="K1582" s="63" t="s">
        <v>85</v>
      </c>
      <c r="L1582" s="61"/>
      <c r="M1582" s="61" t="s">
        <v>82</v>
      </c>
      <c r="N1582" s="61" t="s">
        <v>82</v>
      </c>
      <c r="O1582" s="61" t="s">
        <v>32</v>
      </c>
      <c r="P1582" s="28"/>
      <c r="Q1582" s="61"/>
      <c r="R1582" s="28"/>
      <c r="S1582" s="96" t="s">
        <v>7126</v>
      </c>
      <c r="T1582" s="61"/>
      <c r="U1582" s="28"/>
      <c r="V1582" s="61"/>
      <c r="W1582" s="104" t="s">
        <v>33</v>
      </c>
      <c r="X1582" s="104" t="s">
        <v>2923</v>
      </c>
      <c r="Y1582" s="98"/>
      <c r="Z1582" s="18" t="s">
        <v>3568</v>
      </c>
      <c r="AA1582" s="60" t="s">
        <v>34</v>
      </c>
      <c r="AB1582" s="9" t="str">
        <f t="shared" ca="1" si="122"/>
        <v/>
      </c>
      <c r="AC1582" s="9" t="str">
        <f t="shared" si="123"/>
        <v/>
      </c>
      <c r="AD1582" s="9" t="str">
        <f t="shared" ca="1" si="124"/>
        <v/>
      </c>
      <c r="AE1582" s="9" t="str">
        <f t="shared" ca="1" si="125"/>
        <v/>
      </c>
      <c r="AF1582" s="61"/>
      <c r="AG1582" s="61" t="s">
        <v>3569</v>
      </c>
      <c r="AH1582" s="97" t="str">
        <f t="shared" si="126"/>
        <v/>
      </c>
    </row>
    <row r="1583" spans="1:34" ht="25.5" customHeight="1" x14ac:dyDescent="0.25">
      <c r="A1583" s="96">
        <v>1582</v>
      </c>
      <c r="B1583" s="61" t="s">
        <v>2660</v>
      </c>
      <c r="C1583" s="97" t="s">
        <v>183</v>
      </c>
      <c r="D1583" s="61"/>
      <c r="E1583" s="62" t="s">
        <v>61</v>
      </c>
      <c r="F1583" s="73" t="s">
        <v>3005</v>
      </c>
      <c r="G1583" s="63" t="s">
        <v>3570</v>
      </c>
      <c r="H1583" s="64">
        <v>46149</v>
      </c>
      <c r="I1583" s="65" t="s">
        <v>201</v>
      </c>
      <c r="J1583" s="65">
        <v>2026</v>
      </c>
      <c r="K1583" s="63" t="s">
        <v>29</v>
      </c>
      <c r="L1583" s="61"/>
      <c r="M1583" s="61" t="s">
        <v>30</v>
      </c>
      <c r="N1583" s="61" t="s">
        <v>31</v>
      </c>
      <c r="O1583" s="61" t="s">
        <v>32</v>
      </c>
      <c r="P1583" s="28"/>
      <c r="Q1583" s="61"/>
      <c r="R1583" s="28"/>
      <c r="S1583" s="96" t="s">
        <v>3196</v>
      </c>
      <c r="T1583" s="61"/>
      <c r="U1583" s="28"/>
      <c r="V1583" s="61"/>
      <c r="W1583" s="104" t="s">
        <v>33</v>
      </c>
      <c r="X1583" s="104" t="s">
        <v>33</v>
      </c>
      <c r="Y1583" s="98">
        <v>46262</v>
      </c>
      <c r="Z1583" s="18" t="s">
        <v>3571</v>
      </c>
      <c r="AA1583" s="60" t="s">
        <v>34</v>
      </c>
      <c r="AB1583" s="9">
        <f t="shared" ca="1" si="122"/>
        <v>162</v>
      </c>
      <c r="AC1583" s="9" t="str">
        <f t="shared" ca="1" si="123"/>
        <v>Above 3 Months</v>
      </c>
      <c r="AD1583" s="9">
        <f t="shared" ca="1" si="124"/>
        <v>49</v>
      </c>
      <c r="AE1583" s="9" t="str">
        <f t="shared" ca="1" si="125"/>
        <v>45 to 60 Days</v>
      </c>
      <c r="AF1583" s="61"/>
      <c r="AG1583" s="61" t="s">
        <v>3572</v>
      </c>
      <c r="AH1583" s="97" t="str">
        <f t="shared" si="126"/>
        <v/>
      </c>
    </row>
    <row r="1584" spans="1:34" ht="25.5" customHeight="1" x14ac:dyDescent="0.25">
      <c r="A1584" s="96">
        <v>1583</v>
      </c>
      <c r="B1584" s="61" t="s">
        <v>2808</v>
      </c>
      <c r="C1584" s="97" t="s">
        <v>185</v>
      </c>
      <c r="D1584" s="61"/>
      <c r="E1584" s="62" t="s">
        <v>55</v>
      </c>
      <c r="F1584" s="73" t="s">
        <v>3016</v>
      </c>
      <c r="G1584" s="63" t="s">
        <v>1315</v>
      </c>
      <c r="H1584" s="64">
        <v>46150</v>
      </c>
      <c r="I1584" s="65" t="s">
        <v>201</v>
      </c>
      <c r="J1584" s="65">
        <v>2026</v>
      </c>
      <c r="K1584" s="63" t="s">
        <v>70</v>
      </c>
      <c r="L1584" s="61"/>
      <c r="M1584" s="61" t="s">
        <v>70</v>
      </c>
      <c r="N1584" s="61" t="s">
        <v>70</v>
      </c>
      <c r="O1584" s="61" t="s">
        <v>32</v>
      </c>
      <c r="P1584" s="28"/>
      <c r="Q1584" s="61"/>
      <c r="R1584" s="28"/>
      <c r="S1584" s="96" t="s">
        <v>7125</v>
      </c>
      <c r="T1584" s="61"/>
      <c r="U1584" s="28"/>
      <c r="V1584" s="61"/>
      <c r="W1584" s="104" t="s">
        <v>142</v>
      </c>
      <c r="X1584" s="104" t="s">
        <v>2923</v>
      </c>
      <c r="Y1584" s="98"/>
      <c r="Z1584" s="18" t="s">
        <v>3573</v>
      </c>
      <c r="AA1584" s="60" t="s">
        <v>34</v>
      </c>
      <c r="AB1584" s="9" t="str">
        <f t="shared" ca="1" si="122"/>
        <v/>
      </c>
      <c r="AC1584" s="9" t="str">
        <f t="shared" si="123"/>
        <v/>
      </c>
      <c r="AD1584" s="9" t="str">
        <f t="shared" ca="1" si="124"/>
        <v/>
      </c>
      <c r="AE1584" s="9" t="str">
        <f t="shared" ca="1" si="125"/>
        <v/>
      </c>
      <c r="AF1584" s="61"/>
      <c r="AG1584" s="61" t="s">
        <v>3574</v>
      </c>
      <c r="AH1584" s="97" t="str">
        <f t="shared" si="126"/>
        <v/>
      </c>
    </row>
    <row r="1585" spans="1:34" ht="25.5" customHeight="1" x14ac:dyDescent="0.25">
      <c r="A1585" s="96">
        <v>1584</v>
      </c>
      <c r="B1585" s="61" t="s">
        <v>2660</v>
      </c>
      <c r="C1585" s="97" t="s">
        <v>37</v>
      </c>
      <c r="D1585" s="61"/>
      <c r="E1585" s="62" t="s">
        <v>90</v>
      </c>
      <c r="F1585" s="73" t="s">
        <v>3148</v>
      </c>
      <c r="G1585" s="63" t="s">
        <v>2325</v>
      </c>
      <c r="H1585" s="64">
        <v>46150</v>
      </c>
      <c r="I1585" s="65" t="s">
        <v>201</v>
      </c>
      <c r="J1585" s="65">
        <v>2026</v>
      </c>
      <c r="K1585" s="63" t="s">
        <v>75</v>
      </c>
      <c r="L1585" s="61"/>
      <c r="M1585" s="61" t="s">
        <v>54</v>
      </c>
      <c r="N1585" s="61" t="s">
        <v>31</v>
      </c>
      <c r="O1585" s="61" t="s">
        <v>32</v>
      </c>
      <c r="P1585" s="28"/>
      <c r="Q1585" s="61"/>
      <c r="R1585" s="28"/>
      <c r="S1585" s="96" t="s">
        <v>7126</v>
      </c>
      <c r="T1585" s="61"/>
      <c r="U1585" s="28"/>
      <c r="V1585" s="61"/>
      <c r="W1585" s="104" t="s">
        <v>141</v>
      </c>
      <c r="X1585" s="104" t="s">
        <v>2923</v>
      </c>
      <c r="Y1585" s="98"/>
      <c r="Z1585" s="18" t="s">
        <v>3575</v>
      </c>
      <c r="AA1585" s="60" t="s">
        <v>34</v>
      </c>
      <c r="AB1585" s="9" t="str">
        <f t="shared" ca="1" si="122"/>
        <v/>
      </c>
      <c r="AC1585" s="9" t="str">
        <f t="shared" si="123"/>
        <v/>
      </c>
      <c r="AD1585" s="9" t="str">
        <f t="shared" ca="1" si="124"/>
        <v/>
      </c>
      <c r="AE1585" s="9" t="str">
        <f t="shared" ca="1" si="125"/>
        <v/>
      </c>
      <c r="AF1585" s="61"/>
      <c r="AG1585" s="61" t="s">
        <v>3576</v>
      </c>
      <c r="AH1585" s="97" t="str">
        <f t="shared" si="126"/>
        <v/>
      </c>
    </row>
    <row r="1586" spans="1:34" ht="25.5" customHeight="1" x14ac:dyDescent="0.25">
      <c r="A1586" s="96">
        <v>1585</v>
      </c>
      <c r="B1586" s="61" t="s">
        <v>2810</v>
      </c>
      <c r="C1586" s="97">
        <v>0</v>
      </c>
      <c r="D1586" s="61"/>
      <c r="E1586" s="62" t="s">
        <v>68</v>
      </c>
      <c r="F1586" s="73" t="s">
        <v>3577</v>
      </c>
      <c r="G1586" s="63" t="s">
        <v>3578</v>
      </c>
      <c r="H1586" s="64">
        <v>46150</v>
      </c>
      <c r="I1586" s="65" t="s">
        <v>201</v>
      </c>
      <c r="J1586" s="65">
        <v>2026</v>
      </c>
      <c r="K1586" s="63" t="s">
        <v>39</v>
      </c>
      <c r="L1586" s="61"/>
      <c r="M1586" s="61" t="s">
        <v>39</v>
      </c>
      <c r="N1586" s="61" t="s">
        <v>31</v>
      </c>
      <c r="O1586" s="61" t="s">
        <v>32</v>
      </c>
      <c r="P1586" s="28"/>
      <c r="Q1586" s="61"/>
      <c r="R1586" s="28"/>
      <c r="S1586" s="96" t="s">
        <v>3196</v>
      </c>
      <c r="T1586" s="61"/>
      <c r="U1586" s="28"/>
      <c r="V1586" s="61"/>
      <c r="W1586" s="104" t="s">
        <v>112</v>
      </c>
      <c r="X1586" s="104" t="s">
        <v>112</v>
      </c>
      <c r="Y1586" s="98"/>
      <c r="Z1586" s="18" t="s">
        <v>3579</v>
      </c>
      <c r="AA1586" s="60" t="s">
        <v>34</v>
      </c>
      <c r="AB1586" s="9">
        <f t="shared" ca="1" si="122"/>
        <v>161</v>
      </c>
      <c r="AC1586" s="9" t="str">
        <f t="shared" ca="1" si="123"/>
        <v>Above 3 Months</v>
      </c>
      <c r="AD1586" s="9" t="str">
        <f t="shared" ca="1" si="124"/>
        <v/>
      </c>
      <c r="AE1586" s="9" t="str">
        <f t="shared" ca="1" si="125"/>
        <v/>
      </c>
      <c r="AF1586" s="61"/>
      <c r="AG1586" s="61" t="s">
        <v>3580</v>
      </c>
      <c r="AH1586" s="97" t="str">
        <f t="shared" ca="1" si="126"/>
        <v>Above 3 Months</v>
      </c>
    </row>
    <row r="1587" spans="1:34" ht="25.5" customHeight="1" x14ac:dyDescent="0.25">
      <c r="A1587" s="96">
        <v>1586</v>
      </c>
      <c r="B1587" s="61" t="s">
        <v>2810</v>
      </c>
      <c r="C1587" s="97">
        <v>0</v>
      </c>
      <c r="D1587" s="61"/>
      <c r="E1587" s="62" t="s">
        <v>68</v>
      </c>
      <c r="F1587" s="73" t="s">
        <v>3581</v>
      </c>
      <c r="G1587" s="63" t="s">
        <v>1354</v>
      </c>
      <c r="H1587" s="64">
        <v>46150</v>
      </c>
      <c r="I1587" s="65" t="s">
        <v>201</v>
      </c>
      <c r="J1587" s="65">
        <v>2026</v>
      </c>
      <c r="K1587" s="63" t="s">
        <v>103</v>
      </c>
      <c r="L1587" s="61"/>
      <c r="M1587" s="61" t="s">
        <v>49</v>
      </c>
      <c r="N1587" s="61" t="s">
        <v>31</v>
      </c>
      <c r="O1587" s="61" t="s">
        <v>32</v>
      </c>
      <c r="P1587" s="28"/>
      <c r="Q1587" s="61"/>
      <c r="R1587" s="28"/>
      <c r="S1587" s="96" t="s">
        <v>3196</v>
      </c>
      <c r="T1587" s="61"/>
      <c r="U1587" s="28"/>
      <c r="V1587" s="61"/>
      <c r="W1587" s="104" t="s">
        <v>33</v>
      </c>
      <c r="X1587" s="104" t="s">
        <v>33</v>
      </c>
      <c r="Y1587" s="98">
        <v>46192</v>
      </c>
      <c r="Z1587" s="18" t="s">
        <v>3582</v>
      </c>
      <c r="AA1587" s="60" t="s">
        <v>34</v>
      </c>
      <c r="AB1587" s="9">
        <f t="shared" ca="1" si="122"/>
        <v>161</v>
      </c>
      <c r="AC1587" s="9" t="str">
        <f t="shared" ca="1" si="123"/>
        <v>Above 3 Months</v>
      </c>
      <c r="AD1587" s="9">
        <f t="shared" ca="1" si="124"/>
        <v>119</v>
      </c>
      <c r="AE1587" s="9" t="str">
        <f t="shared" ca="1" si="125"/>
        <v>Above 3 Months</v>
      </c>
      <c r="AF1587" s="61"/>
      <c r="AG1587" s="61" t="s">
        <v>3583</v>
      </c>
      <c r="AH1587" s="97" t="str">
        <f t="shared" si="126"/>
        <v/>
      </c>
    </row>
    <row r="1588" spans="1:34" ht="25.5" customHeight="1" x14ac:dyDescent="0.25">
      <c r="A1588" s="96">
        <v>1587</v>
      </c>
      <c r="B1588" s="61" t="s">
        <v>2660</v>
      </c>
      <c r="C1588" s="97" t="s">
        <v>46</v>
      </c>
      <c r="D1588" s="61"/>
      <c r="E1588" s="62" t="s">
        <v>64</v>
      </c>
      <c r="F1588" s="73" t="s">
        <v>3075</v>
      </c>
      <c r="G1588" s="63" t="s">
        <v>3584</v>
      </c>
      <c r="H1588" s="64">
        <v>46150</v>
      </c>
      <c r="I1588" s="65" t="s">
        <v>201</v>
      </c>
      <c r="J1588" s="65">
        <v>2026</v>
      </c>
      <c r="K1588" s="63" t="s">
        <v>77</v>
      </c>
      <c r="L1588" s="61"/>
      <c r="M1588" s="61" t="s">
        <v>72</v>
      </c>
      <c r="N1588" s="61" t="s">
        <v>31</v>
      </c>
      <c r="O1588" s="61" t="s">
        <v>32</v>
      </c>
      <c r="P1588" s="28"/>
      <c r="Q1588" s="61"/>
      <c r="R1588" s="28"/>
      <c r="S1588" s="96" t="s">
        <v>3196</v>
      </c>
      <c r="T1588" s="61"/>
      <c r="U1588" s="28"/>
      <c r="V1588" s="61"/>
      <c r="W1588" s="104" t="s">
        <v>33</v>
      </c>
      <c r="X1588" s="104" t="s">
        <v>33</v>
      </c>
      <c r="Y1588" s="98">
        <v>46195</v>
      </c>
      <c r="Z1588" s="18" t="s">
        <v>3585</v>
      </c>
      <c r="AA1588" s="60" t="s">
        <v>34</v>
      </c>
      <c r="AB1588" s="9">
        <f t="shared" ca="1" si="122"/>
        <v>161</v>
      </c>
      <c r="AC1588" s="9" t="str">
        <f t="shared" ca="1" si="123"/>
        <v>Above 3 Months</v>
      </c>
      <c r="AD1588" s="9">
        <f t="shared" ca="1" si="124"/>
        <v>116</v>
      </c>
      <c r="AE1588" s="9" t="str">
        <f t="shared" ca="1" si="125"/>
        <v>Above 3 Months</v>
      </c>
      <c r="AF1588" s="61"/>
      <c r="AG1588" s="61" t="s">
        <v>3586</v>
      </c>
      <c r="AH1588" s="97" t="str">
        <f t="shared" si="126"/>
        <v/>
      </c>
    </row>
    <row r="1589" spans="1:34" ht="25.5" customHeight="1" x14ac:dyDescent="0.25">
      <c r="A1589" s="96">
        <v>1588</v>
      </c>
      <c r="B1589" s="61" t="s">
        <v>2660</v>
      </c>
      <c r="C1589" s="97" t="s">
        <v>37</v>
      </c>
      <c r="D1589" s="61"/>
      <c r="E1589" s="62" t="s">
        <v>107</v>
      </c>
      <c r="F1589" s="73" t="s">
        <v>2953</v>
      </c>
      <c r="G1589" s="63" t="s">
        <v>1315</v>
      </c>
      <c r="H1589" s="64">
        <v>46151</v>
      </c>
      <c r="I1589" s="65" t="s">
        <v>201</v>
      </c>
      <c r="J1589" s="65">
        <v>2026</v>
      </c>
      <c r="K1589" s="63" t="s">
        <v>70</v>
      </c>
      <c r="L1589" s="61"/>
      <c r="M1589" s="61" t="s">
        <v>70</v>
      </c>
      <c r="N1589" s="61" t="s">
        <v>70</v>
      </c>
      <c r="O1589" s="61" t="s">
        <v>32</v>
      </c>
      <c r="P1589" s="28"/>
      <c r="Q1589" s="61"/>
      <c r="R1589" s="28"/>
      <c r="S1589" s="96" t="s">
        <v>7125</v>
      </c>
      <c r="T1589" s="61"/>
      <c r="U1589" s="28"/>
      <c r="V1589" s="61"/>
      <c r="W1589" s="104" t="s">
        <v>173</v>
      </c>
      <c r="X1589" s="104" t="s">
        <v>2923</v>
      </c>
      <c r="Y1589" s="98"/>
      <c r="Z1589" s="18" t="s">
        <v>3587</v>
      </c>
      <c r="AA1589" s="60" t="s">
        <v>34</v>
      </c>
      <c r="AB1589" s="9" t="str">
        <f t="shared" ca="1" si="122"/>
        <v/>
      </c>
      <c r="AC1589" s="9" t="str">
        <f t="shared" si="123"/>
        <v/>
      </c>
      <c r="AD1589" s="9" t="str">
        <f t="shared" ca="1" si="124"/>
        <v/>
      </c>
      <c r="AE1589" s="9" t="str">
        <f t="shared" ca="1" si="125"/>
        <v/>
      </c>
      <c r="AF1589" s="61"/>
      <c r="AG1589" s="61" t="s">
        <v>3588</v>
      </c>
      <c r="AH1589" s="97" t="str">
        <f t="shared" si="126"/>
        <v/>
      </c>
    </row>
    <row r="1590" spans="1:34" ht="25.5" customHeight="1" x14ac:dyDescent="0.25">
      <c r="A1590" s="96">
        <v>1589</v>
      </c>
      <c r="B1590" s="61" t="s">
        <v>2810</v>
      </c>
      <c r="C1590" s="97" t="s">
        <v>186</v>
      </c>
      <c r="D1590" s="61"/>
      <c r="E1590" s="62" t="s">
        <v>66</v>
      </c>
      <c r="F1590" s="73" t="s">
        <v>2990</v>
      </c>
      <c r="G1590" s="63" t="s">
        <v>516</v>
      </c>
      <c r="H1590" s="64">
        <v>46151</v>
      </c>
      <c r="I1590" s="65" t="s">
        <v>201</v>
      </c>
      <c r="J1590" s="65">
        <v>2026</v>
      </c>
      <c r="K1590" s="63" t="s">
        <v>39</v>
      </c>
      <c r="L1590" s="61"/>
      <c r="M1590" s="61" t="s">
        <v>39</v>
      </c>
      <c r="N1590" s="61" t="s">
        <v>31</v>
      </c>
      <c r="O1590" s="61" t="s">
        <v>32</v>
      </c>
      <c r="P1590" s="28"/>
      <c r="Q1590" s="61"/>
      <c r="R1590" s="28"/>
      <c r="S1590" s="96" t="s">
        <v>3196</v>
      </c>
      <c r="T1590" s="61"/>
      <c r="U1590" s="28"/>
      <c r="V1590" s="61"/>
      <c r="W1590" s="104" t="s">
        <v>33</v>
      </c>
      <c r="X1590" s="104" t="s">
        <v>33</v>
      </c>
      <c r="Y1590" s="98">
        <v>46240</v>
      </c>
      <c r="Z1590" s="18" t="s">
        <v>3589</v>
      </c>
      <c r="AA1590" s="60" t="s">
        <v>34</v>
      </c>
      <c r="AB1590" s="9">
        <f t="shared" ca="1" si="122"/>
        <v>160</v>
      </c>
      <c r="AC1590" s="9" t="str">
        <f t="shared" ca="1" si="123"/>
        <v>Above 3 Months</v>
      </c>
      <c r="AD1590" s="9">
        <f t="shared" ca="1" si="124"/>
        <v>71</v>
      </c>
      <c r="AE1590" s="9" t="str">
        <f t="shared" ca="1" si="125"/>
        <v>Above 60 Days</v>
      </c>
      <c r="AF1590" s="61"/>
      <c r="AG1590" s="61" t="s">
        <v>3590</v>
      </c>
      <c r="AH1590" s="97" t="str">
        <f t="shared" si="126"/>
        <v/>
      </c>
    </row>
    <row r="1591" spans="1:34" ht="25.5" customHeight="1" x14ac:dyDescent="0.25">
      <c r="A1591" s="96">
        <v>1590</v>
      </c>
      <c r="B1591" s="61" t="s">
        <v>2810</v>
      </c>
      <c r="C1591" s="97" t="s">
        <v>186</v>
      </c>
      <c r="D1591" s="61"/>
      <c r="E1591" s="62" t="s">
        <v>65</v>
      </c>
      <c r="F1591" s="73" t="s">
        <v>3050</v>
      </c>
      <c r="G1591" s="63" t="s">
        <v>1405</v>
      </c>
      <c r="H1591" s="64">
        <v>46151</v>
      </c>
      <c r="I1591" s="65" t="s">
        <v>201</v>
      </c>
      <c r="J1591" s="65">
        <v>2026</v>
      </c>
      <c r="K1591" s="63" t="s">
        <v>71</v>
      </c>
      <c r="L1591" s="61"/>
      <c r="M1591" s="61" t="s">
        <v>72</v>
      </c>
      <c r="N1591" s="61" t="s">
        <v>31</v>
      </c>
      <c r="O1591" s="61" t="s">
        <v>32</v>
      </c>
      <c r="P1591" s="28"/>
      <c r="Q1591" s="61"/>
      <c r="R1591" s="28"/>
      <c r="S1591" s="96" t="s">
        <v>3196</v>
      </c>
      <c r="T1591" s="61"/>
      <c r="U1591" s="28"/>
      <c r="V1591" s="61"/>
      <c r="W1591" s="104" t="s">
        <v>141</v>
      </c>
      <c r="X1591" s="104" t="s">
        <v>33</v>
      </c>
      <c r="Y1591" s="98">
        <v>46300</v>
      </c>
      <c r="Z1591" s="18" t="s">
        <v>3591</v>
      </c>
      <c r="AA1591" s="60" t="s">
        <v>34</v>
      </c>
      <c r="AB1591" s="9">
        <f t="shared" ca="1" si="122"/>
        <v>160</v>
      </c>
      <c r="AC1591" s="9" t="str">
        <f t="shared" ca="1" si="123"/>
        <v>Above 3 Months</v>
      </c>
      <c r="AD1591" s="9">
        <f t="shared" ca="1" si="124"/>
        <v>11</v>
      </c>
      <c r="AE1591" s="9" t="str">
        <f t="shared" ca="1" si="125"/>
        <v>Below 45 Days</v>
      </c>
      <c r="AF1591" s="61"/>
      <c r="AG1591" s="61" t="s">
        <v>3592</v>
      </c>
      <c r="AH1591" s="97" t="str">
        <f t="shared" si="126"/>
        <v/>
      </c>
    </row>
    <row r="1592" spans="1:34" ht="25.5" customHeight="1" x14ac:dyDescent="0.25">
      <c r="A1592" s="96">
        <v>1591</v>
      </c>
      <c r="B1592" s="61" t="s">
        <v>2810</v>
      </c>
      <c r="C1592" s="97">
        <v>0</v>
      </c>
      <c r="D1592" s="61" t="s">
        <v>2690</v>
      </c>
      <c r="E1592" s="62" t="s">
        <v>68</v>
      </c>
      <c r="F1592" s="73" t="s">
        <v>3593</v>
      </c>
      <c r="G1592" s="63" t="s">
        <v>3594</v>
      </c>
      <c r="H1592" s="64">
        <v>46151</v>
      </c>
      <c r="I1592" s="65" t="s">
        <v>201</v>
      </c>
      <c r="J1592" s="65">
        <v>2026</v>
      </c>
      <c r="K1592" s="63" t="s">
        <v>111</v>
      </c>
      <c r="L1592" s="61" t="s">
        <v>53</v>
      </c>
      <c r="M1592" s="61" t="s">
        <v>111</v>
      </c>
      <c r="N1592" s="61" t="s">
        <v>31</v>
      </c>
      <c r="O1592" s="61" t="s">
        <v>45</v>
      </c>
      <c r="P1592" s="28"/>
      <c r="Q1592" s="61"/>
      <c r="R1592" s="28"/>
      <c r="S1592" s="96" t="s">
        <v>7126</v>
      </c>
      <c r="T1592" s="61"/>
      <c r="U1592" s="28"/>
      <c r="V1592" s="61"/>
      <c r="W1592" s="104" t="s">
        <v>33</v>
      </c>
      <c r="X1592" s="104" t="s">
        <v>2923</v>
      </c>
      <c r="Y1592" s="98"/>
      <c r="Z1592" s="18" t="s">
        <v>3595</v>
      </c>
      <c r="AA1592" s="60" t="s">
        <v>34</v>
      </c>
      <c r="AB1592" s="9" t="str">
        <f t="shared" ca="1" si="122"/>
        <v/>
      </c>
      <c r="AC1592" s="9" t="str">
        <f t="shared" si="123"/>
        <v/>
      </c>
      <c r="AD1592" s="9" t="str">
        <f t="shared" ca="1" si="124"/>
        <v/>
      </c>
      <c r="AE1592" s="9" t="str">
        <f t="shared" ca="1" si="125"/>
        <v/>
      </c>
      <c r="AF1592" s="61"/>
      <c r="AG1592" s="61" t="s">
        <v>3596</v>
      </c>
      <c r="AH1592" s="97" t="str">
        <f t="shared" si="126"/>
        <v/>
      </c>
    </row>
    <row r="1593" spans="1:34" ht="25.5" customHeight="1" x14ac:dyDescent="0.25">
      <c r="A1593" s="96">
        <v>1592</v>
      </c>
      <c r="B1593" s="61" t="s">
        <v>2810</v>
      </c>
      <c r="C1593" s="97" t="s">
        <v>97</v>
      </c>
      <c r="D1593" s="61"/>
      <c r="E1593" s="62" t="s">
        <v>114</v>
      </c>
      <c r="F1593" s="73" t="s">
        <v>3098</v>
      </c>
      <c r="G1593" s="63" t="s">
        <v>3598</v>
      </c>
      <c r="H1593" s="64">
        <v>46151</v>
      </c>
      <c r="I1593" s="65" t="s">
        <v>201</v>
      </c>
      <c r="J1593" s="65">
        <v>2026</v>
      </c>
      <c r="K1593" s="63" t="s">
        <v>39</v>
      </c>
      <c r="L1593" s="61"/>
      <c r="M1593" s="61" t="s">
        <v>39</v>
      </c>
      <c r="N1593" s="61" t="s">
        <v>31</v>
      </c>
      <c r="O1593" s="61" t="s">
        <v>32</v>
      </c>
      <c r="P1593" s="28"/>
      <c r="Q1593" s="61"/>
      <c r="R1593" s="28"/>
      <c r="S1593" s="96" t="s">
        <v>3196</v>
      </c>
      <c r="T1593" s="61"/>
      <c r="U1593" s="28"/>
      <c r="V1593" s="61"/>
      <c r="W1593" s="104" t="s">
        <v>33</v>
      </c>
      <c r="X1593" s="104" t="s">
        <v>33</v>
      </c>
      <c r="Y1593" s="98">
        <v>46262</v>
      </c>
      <c r="Z1593" s="18" t="s">
        <v>3599</v>
      </c>
      <c r="AA1593" s="60" t="s">
        <v>34</v>
      </c>
      <c r="AB1593" s="9">
        <f t="shared" ca="1" si="122"/>
        <v>160</v>
      </c>
      <c r="AC1593" s="9" t="str">
        <f t="shared" ca="1" si="123"/>
        <v>Above 3 Months</v>
      </c>
      <c r="AD1593" s="9">
        <f t="shared" ca="1" si="124"/>
        <v>49</v>
      </c>
      <c r="AE1593" s="9" t="str">
        <f t="shared" ca="1" si="125"/>
        <v>45 to 60 Days</v>
      </c>
      <c r="AF1593" s="61"/>
      <c r="AG1593" s="61" t="s">
        <v>3600</v>
      </c>
      <c r="AH1593" s="97" t="str">
        <f t="shared" si="126"/>
        <v/>
      </c>
    </row>
    <row r="1594" spans="1:34" ht="25.5" customHeight="1" x14ac:dyDescent="0.25">
      <c r="A1594" s="96">
        <v>1593</v>
      </c>
      <c r="B1594" s="61" t="s">
        <v>2808</v>
      </c>
      <c r="C1594" s="97" t="s">
        <v>57</v>
      </c>
      <c r="D1594" s="61"/>
      <c r="E1594" s="62" t="s">
        <v>105</v>
      </c>
      <c r="F1594" s="73" t="s">
        <v>3058</v>
      </c>
      <c r="G1594" s="63" t="s">
        <v>980</v>
      </c>
      <c r="H1594" s="64">
        <v>46151</v>
      </c>
      <c r="I1594" s="65" t="s">
        <v>201</v>
      </c>
      <c r="J1594" s="65">
        <v>2026</v>
      </c>
      <c r="K1594" s="63" t="s">
        <v>77</v>
      </c>
      <c r="L1594" s="61"/>
      <c r="M1594" s="61" t="s">
        <v>72</v>
      </c>
      <c r="N1594" s="61" t="s">
        <v>31</v>
      </c>
      <c r="O1594" s="61" t="s">
        <v>32</v>
      </c>
      <c r="P1594" s="28"/>
      <c r="Q1594" s="61"/>
      <c r="R1594" s="28"/>
      <c r="S1594" s="96" t="s">
        <v>3196</v>
      </c>
      <c r="T1594" s="61"/>
      <c r="U1594" s="28"/>
      <c r="V1594" s="61"/>
      <c r="W1594" s="104" t="s">
        <v>33</v>
      </c>
      <c r="X1594" s="104" t="s">
        <v>33</v>
      </c>
      <c r="Y1594" s="98">
        <v>46198</v>
      </c>
      <c r="Z1594" s="18" t="s">
        <v>3601</v>
      </c>
      <c r="AA1594" s="60" t="s">
        <v>34</v>
      </c>
      <c r="AB1594" s="9">
        <f t="shared" ca="1" si="122"/>
        <v>160</v>
      </c>
      <c r="AC1594" s="9" t="str">
        <f t="shared" ca="1" si="123"/>
        <v>Above 3 Months</v>
      </c>
      <c r="AD1594" s="9">
        <f t="shared" ca="1" si="124"/>
        <v>113</v>
      </c>
      <c r="AE1594" s="9" t="str">
        <f t="shared" ca="1" si="125"/>
        <v>Above 3 Months</v>
      </c>
      <c r="AF1594" s="61"/>
      <c r="AG1594" s="61" t="s">
        <v>3602</v>
      </c>
      <c r="AH1594" s="97" t="str">
        <f t="shared" si="126"/>
        <v/>
      </c>
    </row>
    <row r="1595" spans="1:34" ht="25.5" customHeight="1" x14ac:dyDescent="0.25">
      <c r="A1595" s="96">
        <v>1594</v>
      </c>
      <c r="B1595" s="61" t="s">
        <v>2808</v>
      </c>
      <c r="C1595" s="97" t="s">
        <v>185</v>
      </c>
      <c r="D1595" s="61"/>
      <c r="E1595" s="62" t="s">
        <v>55</v>
      </c>
      <c r="F1595" s="73" t="s">
        <v>3017</v>
      </c>
      <c r="G1595" s="63" t="s">
        <v>3205</v>
      </c>
      <c r="H1595" s="64">
        <v>46152</v>
      </c>
      <c r="I1595" s="65" t="s">
        <v>201</v>
      </c>
      <c r="J1595" s="65">
        <v>2026</v>
      </c>
      <c r="K1595" s="63" t="s">
        <v>71</v>
      </c>
      <c r="L1595" s="61"/>
      <c r="M1595" s="61" t="s">
        <v>72</v>
      </c>
      <c r="N1595" s="61" t="s">
        <v>31</v>
      </c>
      <c r="O1595" s="61" t="s">
        <v>32</v>
      </c>
      <c r="P1595" s="28"/>
      <c r="Q1595" s="61"/>
      <c r="R1595" s="28"/>
      <c r="S1595" s="96" t="s">
        <v>3196</v>
      </c>
      <c r="T1595" s="61"/>
      <c r="U1595" s="28"/>
      <c r="V1595" s="61"/>
      <c r="W1595" s="104" t="s">
        <v>33</v>
      </c>
      <c r="X1595" s="104" t="s">
        <v>33</v>
      </c>
      <c r="Y1595" s="98">
        <v>46223</v>
      </c>
      <c r="Z1595" s="18" t="s">
        <v>3603</v>
      </c>
      <c r="AA1595" s="60" t="s">
        <v>34</v>
      </c>
      <c r="AB1595" s="9">
        <f t="shared" ca="1" si="122"/>
        <v>159</v>
      </c>
      <c r="AC1595" s="9" t="str">
        <f t="shared" ca="1" si="123"/>
        <v>Above 3 Months</v>
      </c>
      <c r="AD1595" s="9">
        <f t="shared" ca="1" si="124"/>
        <v>88</v>
      </c>
      <c r="AE1595" s="9" t="str">
        <f t="shared" ca="1" si="125"/>
        <v>Above 60 Days</v>
      </c>
      <c r="AF1595" s="61"/>
      <c r="AG1595" s="61" t="s">
        <v>3604</v>
      </c>
      <c r="AH1595" s="97" t="str">
        <f t="shared" si="126"/>
        <v/>
      </c>
    </row>
    <row r="1596" spans="1:34" ht="25.5" customHeight="1" x14ac:dyDescent="0.25">
      <c r="A1596" s="96">
        <v>1595</v>
      </c>
      <c r="B1596" s="61" t="s">
        <v>2660</v>
      </c>
      <c r="C1596" s="97" t="s">
        <v>37</v>
      </c>
      <c r="D1596" s="61"/>
      <c r="E1596" s="62" t="s">
        <v>90</v>
      </c>
      <c r="F1596" s="73" t="s">
        <v>3120</v>
      </c>
      <c r="G1596" s="63" t="s">
        <v>1474</v>
      </c>
      <c r="H1596" s="64">
        <v>46152</v>
      </c>
      <c r="I1596" s="65" t="s">
        <v>201</v>
      </c>
      <c r="J1596" s="65">
        <v>2026</v>
      </c>
      <c r="K1596" s="63" t="s">
        <v>103</v>
      </c>
      <c r="L1596" s="61"/>
      <c r="M1596" s="61" t="s">
        <v>49</v>
      </c>
      <c r="N1596" s="61" t="s">
        <v>31</v>
      </c>
      <c r="O1596" s="61" t="s">
        <v>32</v>
      </c>
      <c r="P1596" s="28"/>
      <c r="Q1596" s="61"/>
      <c r="R1596" s="28"/>
      <c r="S1596" s="96" t="s">
        <v>3196</v>
      </c>
      <c r="T1596" s="61"/>
      <c r="U1596" s="28"/>
      <c r="V1596" s="61"/>
      <c r="W1596" s="104" t="s">
        <v>112</v>
      </c>
      <c r="X1596" s="104" t="s">
        <v>112</v>
      </c>
      <c r="Y1596" s="98"/>
      <c r="Z1596" s="18" t="s">
        <v>3605</v>
      </c>
      <c r="AA1596" s="60" t="s">
        <v>34</v>
      </c>
      <c r="AB1596" s="9">
        <f t="shared" ca="1" si="122"/>
        <v>159</v>
      </c>
      <c r="AC1596" s="9" t="str">
        <f t="shared" ca="1" si="123"/>
        <v>Above 3 Months</v>
      </c>
      <c r="AD1596" s="9" t="str">
        <f t="shared" ca="1" si="124"/>
        <v/>
      </c>
      <c r="AE1596" s="9" t="str">
        <f t="shared" ca="1" si="125"/>
        <v/>
      </c>
      <c r="AF1596" s="61"/>
      <c r="AG1596" s="61" t="s">
        <v>3606</v>
      </c>
      <c r="AH1596" s="97" t="str">
        <f t="shared" ca="1" si="126"/>
        <v>Above 3 Months</v>
      </c>
    </row>
    <row r="1597" spans="1:34" ht="25.5" customHeight="1" x14ac:dyDescent="0.25">
      <c r="A1597" s="96">
        <v>1596</v>
      </c>
      <c r="B1597" s="61" t="s">
        <v>2808</v>
      </c>
      <c r="C1597" s="97" t="s">
        <v>41</v>
      </c>
      <c r="D1597" s="61"/>
      <c r="E1597" s="62" t="s">
        <v>113</v>
      </c>
      <c r="F1597" s="73" t="s">
        <v>2981</v>
      </c>
      <c r="G1597" s="63" t="s">
        <v>3607</v>
      </c>
      <c r="H1597" s="64">
        <v>46152</v>
      </c>
      <c r="I1597" s="65" t="s">
        <v>201</v>
      </c>
      <c r="J1597" s="65">
        <v>2026</v>
      </c>
      <c r="K1597" s="63" t="s">
        <v>115</v>
      </c>
      <c r="L1597" s="61"/>
      <c r="M1597" s="61" t="s">
        <v>154</v>
      </c>
      <c r="N1597" s="61" t="s">
        <v>31</v>
      </c>
      <c r="O1597" s="61" t="s">
        <v>32</v>
      </c>
      <c r="P1597" s="28"/>
      <c r="Q1597" s="61"/>
      <c r="R1597" s="28"/>
      <c r="S1597" s="96" t="s">
        <v>3196</v>
      </c>
      <c r="T1597" s="61"/>
      <c r="U1597" s="28"/>
      <c r="V1597" s="61"/>
      <c r="W1597" s="104" t="s">
        <v>33</v>
      </c>
      <c r="X1597" s="104" t="s">
        <v>33</v>
      </c>
      <c r="Y1597" s="98">
        <v>46176</v>
      </c>
      <c r="Z1597" s="18" t="s">
        <v>3608</v>
      </c>
      <c r="AA1597" s="60" t="s">
        <v>34</v>
      </c>
      <c r="AB1597" s="9">
        <f t="shared" ca="1" si="122"/>
        <v>159</v>
      </c>
      <c r="AC1597" s="9" t="str">
        <f t="shared" ca="1" si="123"/>
        <v>Above 3 Months</v>
      </c>
      <c r="AD1597" s="9">
        <f t="shared" ca="1" si="124"/>
        <v>135</v>
      </c>
      <c r="AE1597" s="9" t="str">
        <f t="shared" ca="1" si="125"/>
        <v>Above 3 Months</v>
      </c>
      <c r="AF1597" s="61"/>
      <c r="AG1597" s="61" t="s">
        <v>3609</v>
      </c>
      <c r="AH1597" s="97" t="str">
        <f t="shared" si="126"/>
        <v/>
      </c>
    </row>
    <row r="1598" spans="1:34" ht="25.5" customHeight="1" x14ac:dyDescent="0.25">
      <c r="A1598" s="96">
        <v>1597</v>
      </c>
      <c r="B1598" s="61" t="s">
        <v>2808</v>
      </c>
      <c r="C1598" s="97" t="s">
        <v>185</v>
      </c>
      <c r="D1598" s="61"/>
      <c r="E1598" s="62" t="s">
        <v>73</v>
      </c>
      <c r="F1598" s="73" t="s">
        <v>3043</v>
      </c>
      <c r="G1598" s="63" t="s">
        <v>707</v>
      </c>
      <c r="H1598" s="64">
        <v>46152</v>
      </c>
      <c r="I1598" s="65" t="s">
        <v>201</v>
      </c>
      <c r="J1598" s="65">
        <v>2026</v>
      </c>
      <c r="K1598" s="63" t="s">
        <v>71</v>
      </c>
      <c r="L1598" s="61"/>
      <c r="M1598" s="61" t="s">
        <v>72</v>
      </c>
      <c r="N1598" s="61" t="s">
        <v>31</v>
      </c>
      <c r="O1598" s="61" t="s">
        <v>32</v>
      </c>
      <c r="P1598" s="28"/>
      <c r="Q1598" s="61"/>
      <c r="R1598" s="28"/>
      <c r="S1598" s="96" t="s">
        <v>3196</v>
      </c>
      <c r="T1598" s="61"/>
      <c r="U1598" s="28"/>
      <c r="V1598" s="61"/>
      <c r="W1598" s="104" t="s">
        <v>141</v>
      </c>
      <c r="X1598" s="104" t="s">
        <v>33</v>
      </c>
      <c r="Y1598" s="98">
        <v>46300</v>
      </c>
      <c r="Z1598" s="18" t="s">
        <v>3612</v>
      </c>
      <c r="AA1598" s="60" t="s">
        <v>34</v>
      </c>
      <c r="AB1598" s="9">
        <f t="shared" ca="1" si="122"/>
        <v>159</v>
      </c>
      <c r="AC1598" s="9" t="str">
        <f t="shared" ca="1" si="123"/>
        <v>Above 3 Months</v>
      </c>
      <c r="AD1598" s="9">
        <f t="shared" ca="1" si="124"/>
        <v>11</v>
      </c>
      <c r="AE1598" s="9" t="str">
        <f t="shared" ca="1" si="125"/>
        <v>Below 45 Days</v>
      </c>
      <c r="AF1598" s="61"/>
      <c r="AG1598" s="61" t="s">
        <v>3613</v>
      </c>
      <c r="AH1598" s="97" t="str">
        <f t="shared" si="126"/>
        <v/>
      </c>
    </row>
    <row r="1599" spans="1:34" ht="25.5" customHeight="1" x14ac:dyDescent="0.25">
      <c r="A1599" s="96">
        <v>1598</v>
      </c>
      <c r="B1599" s="61" t="s">
        <v>2660</v>
      </c>
      <c r="C1599" s="97" t="s">
        <v>37</v>
      </c>
      <c r="D1599" s="61"/>
      <c r="E1599" s="62" t="s">
        <v>104</v>
      </c>
      <c r="F1599" s="73" t="s">
        <v>3046</v>
      </c>
      <c r="G1599" s="63" t="s">
        <v>2732</v>
      </c>
      <c r="H1599" s="64">
        <v>46152</v>
      </c>
      <c r="I1599" s="65" t="s">
        <v>201</v>
      </c>
      <c r="J1599" s="65">
        <v>2026</v>
      </c>
      <c r="K1599" s="63" t="s">
        <v>39</v>
      </c>
      <c r="L1599" s="61"/>
      <c r="M1599" s="61" t="s">
        <v>39</v>
      </c>
      <c r="N1599" s="61" t="s">
        <v>31</v>
      </c>
      <c r="O1599" s="61" t="s">
        <v>32</v>
      </c>
      <c r="P1599" s="28"/>
      <c r="Q1599" s="61"/>
      <c r="R1599" s="28"/>
      <c r="S1599" s="96" t="s">
        <v>7126</v>
      </c>
      <c r="T1599" s="61"/>
      <c r="U1599" s="28"/>
      <c r="V1599" s="61"/>
      <c r="W1599" s="104" t="s">
        <v>2664</v>
      </c>
      <c r="X1599" s="104" t="s">
        <v>2923</v>
      </c>
      <c r="Y1599" s="98"/>
      <c r="Z1599" s="18" t="s">
        <v>3614</v>
      </c>
      <c r="AA1599" s="60" t="s">
        <v>34</v>
      </c>
      <c r="AB1599" s="9" t="str">
        <f t="shared" ca="1" si="122"/>
        <v/>
      </c>
      <c r="AC1599" s="9" t="str">
        <f t="shared" si="123"/>
        <v/>
      </c>
      <c r="AD1599" s="9" t="str">
        <f t="shared" ca="1" si="124"/>
        <v/>
      </c>
      <c r="AE1599" s="9" t="str">
        <f t="shared" ca="1" si="125"/>
        <v/>
      </c>
      <c r="AF1599" s="61"/>
      <c r="AG1599" s="61" t="s">
        <v>3615</v>
      </c>
      <c r="AH1599" s="97" t="str">
        <f t="shared" si="126"/>
        <v/>
      </c>
    </row>
    <row r="1600" spans="1:34" ht="25.5" customHeight="1" x14ac:dyDescent="0.25">
      <c r="A1600" s="96">
        <v>1599</v>
      </c>
      <c r="B1600" s="61" t="s">
        <v>2808</v>
      </c>
      <c r="C1600" s="97" t="s">
        <v>41</v>
      </c>
      <c r="D1600" s="61"/>
      <c r="E1600" s="62" t="s">
        <v>42</v>
      </c>
      <c r="F1600" s="73" t="s">
        <v>3539</v>
      </c>
      <c r="G1600" s="63" t="s">
        <v>1545</v>
      </c>
      <c r="H1600" s="64">
        <v>46152</v>
      </c>
      <c r="I1600" s="65" t="s">
        <v>201</v>
      </c>
      <c r="J1600" s="65">
        <v>2026</v>
      </c>
      <c r="K1600" s="63" t="s">
        <v>122</v>
      </c>
      <c r="L1600" s="61"/>
      <c r="M1600" s="61" t="s">
        <v>49</v>
      </c>
      <c r="N1600" s="61" t="s">
        <v>31</v>
      </c>
      <c r="O1600" s="61" t="s">
        <v>32</v>
      </c>
      <c r="P1600" s="28"/>
      <c r="Q1600" s="61"/>
      <c r="R1600" s="28"/>
      <c r="S1600" s="96" t="s">
        <v>7126</v>
      </c>
      <c r="T1600" s="61"/>
      <c r="U1600" s="28"/>
      <c r="V1600" s="61"/>
      <c r="W1600" s="104" t="s">
        <v>33</v>
      </c>
      <c r="X1600" s="104" t="s">
        <v>2923</v>
      </c>
      <c r="Y1600" s="98"/>
      <c r="Z1600" s="18" t="s">
        <v>3616</v>
      </c>
      <c r="AA1600" s="60" t="s">
        <v>34</v>
      </c>
      <c r="AB1600" s="9" t="str">
        <f t="shared" ca="1" si="122"/>
        <v/>
      </c>
      <c r="AC1600" s="9" t="str">
        <f t="shared" si="123"/>
        <v/>
      </c>
      <c r="AD1600" s="9" t="str">
        <f t="shared" ca="1" si="124"/>
        <v/>
      </c>
      <c r="AE1600" s="9" t="str">
        <f t="shared" ca="1" si="125"/>
        <v/>
      </c>
      <c r="AF1600" s="61"/>
      <c r="AG1600" s="61" t="s">
        <v>3617</v>
      </c>
      <c r="AH1600" s="97" t="str">
        <f t="shared" si="126"/>
        <v/>
      </c>
    </row>
    <row r="1601" spans="1:34" ht="25.5" customHeight="1" x14ac:dyDescent="0.25">
      <c r="A1601" s="96">
        <v>1600</v>
      </c>
      <c r="B1601" s="61" t="s">
        <v>2808</v>
      </c>
      <c r="C1601" s="97" t="s">
        <v>41</v>
      </c>
      <c r="D1601" s="61"/>
      <c r="E1601" s="62" t="s">
        <v>124</v>
      </c>
      <c r="F1601" s="73" t="s">
        <v>3021</v>
      </c>
      <c r="G1601" s="63" t="s">
        <v>1315</v>
      </c>
      <c r="H1601" s="64">
        <v>46152</v>
      </c>
      <c r="I1601" s="65" t="s">
        <v>201</v>
      </c>
      <c r="J1601" s="65">
        <v>2026</v>
      </c>
      <c r="K1601" s="63" t="s">
        <v>70</v>
      </c>
      <c r="L1601" s="61"/>
      <c r="M1601" s="61" t="s">
        <v>70</v>
      </c>
      <c r="N1601" s="61" t="s">
        <v>70</v>
      </c>
      <c r="O1601" s="61" t="s">
        <v>32</v>
      </c>
      <c r="P1601" s="28"/>
      <c r="Q1601" s="61"/>
      <c r="R1601" s="28"/>
      <c r="S1601" s="96" t="s">
        <v>7125</v>
      </c>
      <c r="T1601" s="61"/>
      <c r="U1601" s="28"/>
      <c r="V1601" s="61"/>
      <c r="W1601" s="104" t="s">
        <v>173</v>
      </c>
      <c r="X1601" s="104" t="s">
        <v>2923</v>
      </c>
      <c r="Y1601" s="98"/>
      <c r="Z1601" s="18" t="s">
        <v>3618</v>
      </c>
      <c r="AA1601" s="60" t="s">
        <v>34</v>
      </c>
      <c r="AB1601" s="9" t="str">
        <f t="shared" ca="1" si="122"/>
        <v/>
      </c>
      <c r="AC1601" s="9" t="str">
        <f t="shared" si="123"/>
        <v/>
      </c>
      <c r="AD1601" s="9" t="str">
        <f t="shared" ca="1" si="124"/>
        <v/>
      </c>
      <c r="AE1601" s="9" t="str">
        <f t="shared" ca="1" si="125"/>
        <v/>
      </c>
      <c r="AF1601" s="61"/>
      <c r="AG1601" s="61" t="s">
        <v>3619</v>
      </c>
      <c r="AH1601" s="97" t="str">
        <f t="shared" si="126"/>
        <v/>
      </c>
    </row>
    <row r="1602" spans="1:34" ht="25.5" customHeight="1" x14ac:dyDescent="0.25">
      <c r="A1602" s="96">
        <v>1601</v>
      </c>
      <c r="B1602" s="61" t="s">
        <v>2660</v>
      </c>
      <c r="C1602" s="97" t="s">
        <v>183</v>
      </c>
      <c r="D1602" s="61"/>
      <c r="E1602" s="62" t="s">
        <v>74</v>
      </c>
      <c r="F1602" s="73" t="s">
        <v>3148</v>
      </c>
      <c r="G1602" s="63" t="s">
        <v>264</v>
      </c>
      <c r="H1602" s="64">
        <v>46152</v>
      </c>
      <c r="I1602" s="65" t="s">
        <v>201</v>
      </c>
      <c r="J1602" s="65">
        <v>2026</v>
      </c>
      <c r="K1602" s="63" t="s">
        <v>59</v>
      </c>
      <c r="L1602" s="61" t="s">
        <v>265</v>
      </c>
      <c r="M1602" s="61" t="s">
        <v>59</v>
      </c>
      <c r="N1602" s="61" t="s">
        <v>60</v>
      </c>
      <c r="O1602" s="61" t="s">
        <v>32</v>
      </c>
      <c r="P1602" s="28"/>
      <c r="Q1602" s="61"/>
      <c r="R1602" s="28"/>
      <c r="S1602" s="96" t="s">
        <v>3196</v>
      </c>
      <c r="T1602" s="61"/>
      <c r="U1602" s="28"/>
      <c r="V1602" s="61"/>
      <c r="W1602" s="104" t="s">
        <v>112</v>
      </c>
      <c r="X1602" s="104" t="s">
        <v>112</v>
      </c>
      <c r="Y1602" s="98"/>
      <c r="Z1602" s="18" t="s">
        <v>3620</v>
      </c>
      <c r="AA1602" s="60" t="s">
        <v>34</v>
      </c>
      <c r="AB1602" s="9">
        <f t="shared" ref="AB1602:AB1665" ca="1" si="127">IF(S1602="UI",DATEDIF(H1602,TODAY(),"D"),"")</f>
        <v>159</v>
      </c>
      <c r="AC1602" s="9" t="str">
        <f t="shared" ref="AC1602:AC1665" ca="1" si="128">IF(S1602="UI",IF(AB1602&gt;365,"Above 1 Year",IF(AND(AB1602&lt;=365,AB1602&gt;180),"Above 6 Months",IF(AND(AB1602&lt;=180,AB1602&gt;90),"Above 3 Months",IF(AND(AB1602&lt;=90,AB1602&gt;60),"Above 60 Days",IF(AND(AB1602&lt;=60,AB1602&gt;45),"45 to 60 Days","Below 45 Days"))))),"")</f>
        <v>Above 3 Months</v>
      </c>
      <c r="AD1602" s="9" t="str">
        <f t="shared" ref="AD1602:AD1665" ca="1" si="129">IF(Y1602&lt;&gt;"",DATEDIF(Y1602,TODAY(),"D"),"")</f>
        <v/>
      </c>
      <c r="AE1602" s="9" t="str">
        <f t="shared" ref="AE1602:AE1665" ca="1" si="130">IF(AD1602&lt;&gt;"",IF(AD1602&gt;365,"Above 1 Year",IF(AND(AD1602&lt;=365,AD1602&gt;180),"Above 6 Months",IF(AND(AD1602&lt;=180,AD1602&gt;90),"Above 3 Months",IF(AND(AD1602&lt;=90,AD1602&gt;60),"Above 60 Days",IF(AND(AD1602&lt;=60,AD1602&gt;45),"45 to 60 Days","Below 45 Days"))))),"")</f>
        <v/>
      </c>
      <c r="AF1602" s="61"/>
      <c r="AG1602" s="61" t="s">
        <v>3621</v>
      </c>
      <c r="AH1602" s="97" t="str">
        <f t="shared" ca="1" si="126"/>
        <v>Above 3 Months</v>
      </c>
    </row>
    <row r="1603" spans="1:34" ht="25.5" customHeight="1" x14ac:dyDescent="0.25">
      <c r="A1603" s="96">
        <v>1602</v>
      </c>
      <c r="B1603" s="61" t="s">
        <v>2660</v>
      </c>
      <c r="C1603" s="97" t="s">
        <v>183</v>
      </c>
      <c r="D1603" s="61"/>
      <c r="E1603" s="62" t="s">
        <v>74</v>
      </c>
      <c r="F1603" s="73" t="s">
        <v>3120</v>
      </c>
      <c r="G1603" s="63" t="s">
        <v>3622</v>
      </c>
      <c r="H1603" s="64">
        <v>46152</v>
      </c>
      <c r="I1603" s="65" t="s">
        <v>201</v>
      </c>
      <c r="J1603" s="65">
        <v>2026</v>
      </c>
      <c r="K1603" s="63" t="s">
        <v>29</v>
      </c>
      <c r="L1603" s="61"/>
      <c r="M1603" s="61" t="s">
        <v>30</v>
      </c>
      <c r="N1603" s="61" t="s">
        <v>31</v>
      </c>
      <c r="O1603" s="61" t="s">
        <v>32</v>
      </c>
      <c r="P1603" s="28"/>
      <c r="Q1603" s="61"/>
      <c r="R1603" s="28"/>
      <c r="S1603" s="96" t="s">
        <v>3196</v>
      </c>
      <c r="T1603" s="61"/>
      <c r="U1603" s="28"/>
      <c r="V1603" s="61"/>
      <c r="W1603" s="104" t="s">
        <v>50</v>
      </c>
      <c r="X1603" s="104" t="s">
        <v>142</v>
      </c>
      <c r="Y1603" s="98"/>
      <c r="Z1603" s="18" t="s">
        <v>3623</v>
      </c>
      <c r="AA1603" s="60" t="s">
        <v>34</v>
      </c>
      <c r="AB1603" s="9">
        <f t="shared" ca="1" si="127"/>
        <v>159</v>
      </c>
      <c r="AC1603" s="9" t="str">
        <f t="shared" ca="1" si="128"/>
        <v>Above 3 Months</v>
      </c>
      <c r="AD1603" s="9" t="str">
        <f t="shared" ca="1" si="129"/>
        <v/>
      </c>
      <c r="AE1603" s="9" t="str">
        <f t="shared" ca="1" si="130"/>
        <v/>
      </c>
      <c r="AF1603" s="61"/>
      <c r="AG1603" s="61" t="s">
        <v>3624</v>
      </c>
      <c r="AH1603" s="97" t="str">
        <f t="shared" ref="AH1603:AH1666" ca="1" si="131">IF(X1603="SC/PRC/CC No. Awaited","",AC1603)</f>
        <v>Above 3 Months</v>
      </c>
    </row>
    <row r="1604" spans="1:34" ht="25.5" customHeight="1" x14ac:dyDescent="0.25">
      <c r="A1604" s="96">
        <v>1603</v>
      </c>
      <c r="B1604" s="61" t="s">
        <v>2660</v>
      </c>
      <c r="C1604" s="97" t="s">
        <v>46</v>
      </c>
      <c r="D1604" s="61"/>
      <c r="E1604" s="62" t="s">
        <v>109</v>
      </c>
      <c r="F1604" s="73" t="s">
        <v>2970</v>
      </c>
      <c r="G1604" s="63" t="s">
        <v>3625</v>
      </c>
      <c r="H1604" s="64">
        <v>46153</v>
      </c>
      <c r="I1604" s="65" t="s">
        <v>201</v>
      </c>
      <c r="J1604" s="65">
        <v>2026</v>
      </c>
      <c r="K1604" s="63" t="s">
        <v>75</v>
      </c>
      <c r="L1604" s="61"/>
      <c r="M1604" s="61" t="s">
        <v>54</v>
      </c>
      <c r="N1604" s="61" t="s">
        <v>31</v>
      </c>
      <c r="O1604" s="61" t="s">
        <v>32</v>
      </c>
      <c r="P1604" s="28"/>
      <c r="Q1604" s="61"/>
      <c r="R1604" s="28"/>
      <c r="S1604" s="96" t="s">
        <v>3196</v>
      </c>
      <c r="T1604" s="61"/>
      <c r="U1604" s="28"/>
      <c r="V1604" s="61"/>
      <c r="W1604" s="104" t="s">
        <v>50</v>
      </c>
      <c r="X1604" s="104" t="s">
        <v>50</v>
      </c>
      <c r="Y1604" s="98"/>
      <c r="Z1604" s="18" t="s">
        <v>3626</v>
      </c>
      <c r="AA1604" s="60" t="s">
        <v>34</v>
      </c>
      <c r="AB1604" s="9">
        <f t="shared" ca="1" si="127"/>
        <v>158</v>
      </c>
      <c r="AC1604" s="9" t="str">
        <f t="shared" ca="1" si="128"/>
        <v>Above 3 Months</v>
      </c>
      <c r="AD1604" s="9" t="str">
        <f t="shared" ca="1" si="129"/>
        <v/>
      </c>
      <c r="AE1604" s="9" t="str">
        <f t="shared" ca="1" si="130"/>
        <v/>
      </c>
      <c r="AF1604" s="61"/>
      <c r="AG1604" s="61" t="s">
        <v>3627</v>
      </c>
      <c r="AH1604" s="97" t="str">
        <f t="shared" ca="1" si="131"/>
        <v>Above 3 Months</v>
      </c>
    </row>
    <row r="1605" spans="1:34" ht="25.5" customHeight="1" x14ac:dyDescent="0.25">
      <c r="A1605" s="96">
        <v>1604</v>
      </c>
      <c r="B1605" s="61" t="s">
        <v>2660</v>
      </c>
      <c r="C1605" s="97" t="s">
        <v>37</v>
      </c>
      <c r="D1605" s="61"/>
      <c r="E1605" s="62" t="s">
        <v>107</v>
      </c>
      <c r="F1605" s="73" t="s">
        <v>2959</v>
      </c>
      <c r="G1605" s="63" t="s">
        <v>3628</v>
      </c>
      <c r="H1605" s="64">
        <v>46153</v>
      </c>
      <c r="I1605" s="65" t="s">
        <v>201</v>
      </c>
      <c r="J1605" s="65">
        <v>2026</v>
      </c>
      <c r="K1605" s="63" t="s">
        <v>39</v>
      </c>
      <c r="L1605" s="61"/>
      <c r="M1605" s="61" t="s">
        <v>39</v>
      </c>
      <c r="N1605" s="61" t="s">
        <v>31</v>
      </c>
      <c r="O1605" s="61" t="s">
        <v>32</v>
      </c>
      <c r="P1605" s="28"/>
      <c r="Q1605" s="61"/>
      <c r="R1605" s="28"/>
      <c r="S1605" s="96" t="s">
        <v>3196</v>
      </c>
      <c r="T1605" s="61"/>
      <c r="U1605" s="28"/>
      <c r="V1605" s="61"/>
      <c r="W1605" s="104" t="s">
        <v>112</v>
      </c>
      <c r="X1605" s="104" t="s">
        <v>112</v>
      </c>
      <c r="Y1605" s="98"/>
      <c r="Z1605" s="18" t="s">
        <v>3629</v>
      </c>
      <c r="AA1605" s="60" t="s">
        <v>34</v>
      </c>
      <c r="AB1605" s="9">
        <f t="shared" ca="1" si="127"/>
        <v>158</v>
      </c>
      <c r="AC1605" s="9" t="str">
        <f t="shared" ca="1" si="128"/>
        <v>Above 3 Months</v>
      </c>
      <c r="AD1605" s="9" t="str">
        <f t="shared" ca="1" si="129"/>
        <v/>
      </c>
      <c r="AE1605" s="9" t="str">
        <f t="shared" ca="1" si="130"/>
        <v/>
      </c>
      <c r="AF1605" s="61"/>
      <c r="AG1605" s="61" t="s">
        <v>3630</v>
      </c>
      <c r="AH1605" s="97" t="str">
        <f t="shared" ca="1" si="131"/>
        <v>Above 3 Months</v>
      </c>
    </row>
    <row r="1606" spans="1:34" ht="25.5" customHeight="1" x14ac:dyDescent="0.25">
      <c r="A1606" s="96">
        <v>1605</v>
      </c>
      <c r="B1606" s="61" t="s">
        <v>2660</v>
      </c>
      <c r="C1606" s="97" t="s">
        <v>37</v>
      </c>
      <c r="D1606" s="61"/>
      <c r="E1606" s="62" t="s">
        <v>107</v>
      </c>
      <c r="F1606" s="73" t="s">
        <v>2960</v>
      </c>
      <c r="G1606" s="63" t="s">
        <v>2975</v>
      </c>
      <c r="H1606" s="64">
        <v>46153</v>
      </c>
      <c r="I1606" s="65" t="s">
        <v>201</v>
      </c>
      <c r="J1606" s="65">
        <v>2026</v>
      </c>
      <c r="K1606" s="63" t="s">
        <v>39</v>
      </c>
      <c r="L1606" s="61"/>
      <c r="M1606" s="61" t="s">
        <v>39</v>
      </c>
      <c r="N1606" s="61" t="s">
        <v>31</v>
      </c>
      <c r="O1606" s="61" t="s">
        <v>32</v>
      </c>
      <c r="P1606" s="28"/>
      <c r="Q1606" s="61"/>
      <c r="R1606" s="28"/>
      <c r="S1606" s="96" t="s">
        <v>7126</v>
      </c>
      <c r="T1606" s="61"/>
      <c r="U1606" s="28"/>
      <c r="V1606" s="61"/>
      <c r="W1606" s="104" t="s">
        <v>2664</v>
      </c>
      <c r="X1606" s="104" t="s">
        <v>2923</v>
      </c>
      <c r="Y1606" s="98"/>
      <c r="Z1606" s="18" t="s">
        <v>3631</v>
      </c>
      <c r="AA1606" s="60" t="s">
        <v>34</v>
      </c>
      <c r="AB1606" s="9" t="str">
        <f t="shared" ca="1" si="127"/>
        <v/>
      </c>
      <c r="AC1606" s="9" t="str">
        <f t="shared" si="128"/>
        <v/>
      </c>
      <c r="AD1606" s="9" t="str">
        <f t="shared" ca="1" si="129"/>
        <v/>
      </c>
      <c r="AE1606" s="9" t="str">
        <f t="shared" ca="1" si="130"/>
        <v/>
      </c>
      <c r="AF1606" s="61"/>
      <c r="AG1606" s="61" t="s">
        <v>3632</v>
      </c>
      <c r="AH1606" s="97" t="str">
        <f t="shared" si="131"/>
        <v/>
      </c>
    </row>
    <row r="1607" spans="1:34" ht="25.5" customHeight="1" x14ac:dyDescent="0.25">
      <c r="A1607" s="96">
        <v>1606</v>
      </c>
      <c r="B1607" s="61" t="s">
        <v>2660</v>
      </c>
      <c r="C1607" s="97" t="s">
        <v>183</v>
      </c>
      <c r="D1607" s="61"/>
      <c r="E1607" s="62" t="s">
        <v>69</v>
      </c>
      <c r="F1607" s="73" t="s">
        <v>3021</v>
      </c>
      <c r="G1607" s="63" t="s">
        <v>1535</v>
      </c>
      <c r="H1607" s="64">
        <v>46153</v>
      </c>
      <c r="I1607" s="65" t="s">
        <v>201</v>
      </c>
      <c r="J1607" s="65">
        <v>2026</v>
      </c>
      <c r="K1607" s="63" t="s">
        <v>75</v>
      </c>
      <c r="L1607" s="61"/>
      <c r="M1607" s="61" t="s">
        <v>54</v>
      </c>
      <c r="N1607" s="61" t="s">
        <v>31</v>
      </c>
      <c r="O1607" s="61" t="s">
        <v>32</v>
      </c>
      <c r="P1607" s="28"/>
      <c r="Q1607" s="61"/>
      <c r="R1607" s="28"/>
      <c r="S1607" s="96" t="s">
        <v>3196</v>
      </c>
      <c r="T1607" s="61"/>
      <c r="U1607" s="28"/>
      <c r="V1607" s="61"/>
      <c r="W1607" s="104" t="s">
        <v>33</v>
      </c>
      <c r="X1607" s="104" t="s">
        <v>33</v>
      </c>
      <c r="Y1607" s="98">
        <v>46192</v>
      </c>
      <c r="Z1607" s="18" t="s">
        <v>3633</v>
      </c>
      <c r="AA1607" s="60" t="s">
        <v>34</v>
      </c>
      <c r="AB1607" s="9">
        <f t="shared" ca="1" si="127"/>
        <v>158</v>
      </c>
      <c r="AC1607" s="9" t="str">
        <f t="shared" ca="1" si="128"/>
        <v>Above 3 Months</v>
      </c>
      <c r="AD1607" s="9">
        <f t="shared" ca="1" si="129"/>
        <v>119</v>
      </c>
      <c r="AE1607" s="9" t="str">
        <f t="shared" ca="1" si="130"/>
        <v>Above 3 Months</v>
      </c>
      <c r="AF1607" s="61"/>
      <c r="AG1607" s="61" t="s">
        <v>3634</v>
      </c>
      <c r="AH1607" s="97" t="str">
        <f t="shared" si="131"/>
        <v/>
      </c>
    </row>
    <row r="1608" spans="1:34" ht="25.5" customHeight="1" x14ac:dyDescent="0.25">
      <c r="A1608" s="96">
        <v>1607</v>
      </c>
      <c r="B1608" s="61" t="s">
        <v>2810</v>
      </c>
      <c r="C1608" s="97" t="s">
        <v>186</v>
      </c>
      <c r="D1608" s="61"/>
      <c r="E1608" s="62" t="s">
        <v>65</v>
      </c>
      <c r="F1608" s="73" t="s">
        <v>3046</v>
      </c>
      <c r="G1608" s="63" t="s">
        <v>980</v>
      </c>
      <c r="H1608" s="64">
        <v>46153</v>
      </c>
      <c r="I1608" s="65" t="s">
        <v>201</v>
      </c>
      <c r="J1608" s="65">
        <v>2026</v>
      </c>
      <c r="K1608" s="63" t="s">
        <v>77</v>
      </c>
      <c r="L1608" s="61"/>
      <c r="M1608" s="61" t="s">
        <v>72</v>
      </c>
      <c r="N1608" s="61" t="s">
        <v>31</v>
      </c>
      <c r="O1608" s="61" t="s">
        <v>32</v>
      </c>
      <c r="P1608" s="28"/>
      <c r="Q1608" s="61"/>
      <c r="R1608" s="28"/>
      <c r="S1608" s="96" t="s">
        <v>3196</v>
      </c>
      <c r="T1608" s="61"/>
      <c r="U1608" s="28"/>
      <c r="V1608" s="61"/>
      <c r="W1608" s="104" t="s">
        <v>141</v>
      </c>
      <c r="X1608" s="104" t="s">
        <v>33</v>
      </c>
      <c r="Y1608" s="98">
        <v>46300</v>
      </c>
      <c r="Z1608" s="18" t="s">
        <v>3635</v>
      </c>
      <c r="AA1608" s="60" t="s">
        <v>34</v>
      </c>
      <c r="AB1608" s="9">
        <f t="shared" ca="1" si="127"/>
        <v>158</v>
      </c>
      <c r="AC1608" s="9" t="str">
        <f t="shared" ca="1" si="128"/>
        <v>Above 3 Months</v>
      </c>
      <c r="AD1608" s="9">
        <f t="shared" ca="1" si="129"/>
        <v>11</v>
      </c>
      <c r="AE1608" s="9" t="str">
        <f t="shared" ca="1" si="130"/>
        <v>Below 45 Days</v>
      </c>
      <c r="AF1608" s="61"/>
      <c r="AG1608" s="61" t="s">
        <v>3636</v>
      </c>
      <c r="AH1608" s="97" t="str">
        <f t="shared" si="131"/>
        <v/>
      </c>
    </row>
    <row r="1609" spans="1:34" ht="25.5" customHeight="1" x14ac:dyDescent="0.25">
      <c r="A1609" s="96">
        <v>1608</v>
      </c>
      <c r="B1609" s="61" t="s">
        <v>2808</v>
      </c>
      <c r="C1609" s="97" t="s">
        <v>41</v>
      </c>
      <c r="D1609" s="61"/>
      <c r="E1609" s="62" t="s">
        <v>113</v>
      </c>
      <c r="F1609" s="73" t="s">
        <v>2986</v>
      </c>
      <c r="G1609" s="63" t="s">
        <v>3637</v>
      </c>
      <c r="H1609" s="64">
        <v>46153</v>
      </c>
      <c r="I1609" s="65" t="s">
        <v>201</v>
      </c>
      <c r="J1609" s="65">
        <v>2026</v>
      </c>
      <c r="K1609" s="63" t="s">
        <v>115</v>
      </c>
      <c r="L1609" s="61"/>
      <c r="M1609" s="61" t="s">
        <v>154</v>
      </c>
      <c r="N1609" s="61" t="s">
        <v>31</v>
      </c>
      <c r="O1609" s="61" t="s">
        <v>32</v>
      </c>
      <c r="P1609" s="28"/>
      <c r="Q1609" s="61"/>
      <c r="R1609" s="28"/>
      <c r="S1609" s="96" t="s">
        <v>3196</v>
      </c>
      <c r="T1609" s="61"/>
      <c r="U1609" s="28"/>
      <c r="V1609" s="61"/>
      <c r="W1609" s="104" t="s">
        <v>33</v>
      </c>
      <c r="X1609" s="104" t="s">
        <v>33</v>
      </c>
      <c r="Y1609" s="98">
        <v>46176</v>
      </c>
      <c r="Z1609" s="18" t="s">
        <v>3638</v>
      </c>
      <c r="AA1609" s="60" t="s">
        <v>34</v>
      </c>
      <c r="AB1609" s="9">
        <f t="shared" ca="1" si="127"/>
        <v>158</v>
      </c>
      <c r="AC1609" s="9" t="str">
        <f t="shared" ca="1" si="128"/>
        <v>Above 3 Months</v>
      </c>
      <c r="AD1609" s="9">
        <f t="shared" ca="1" si="129"/>
        <v>135</v>
      </c>
      <c r="AE1609" s="9" t="str">
        <f t="shared" ca="1" si="130"/>
        <v>Above 3 Months</v>
      </c>
      <c r="AF1609" s="61"/>
      <c r="AG1609" s="61" t="s">
        <v>3639</v>
      </c>
      <c r="AH1609" s="97" t="str">
        <f t="shared" si="131"/>
        <v/>
      </c>
    </row>
    <row r="1610" spans="1:34" ht="25.5" customHeight="1" x14ac:dyDescent="0.25">
      <c r="A1610" s="96">
        <v>1609</v>
      </c>
      <c r="B1610" s="61" t="s">
        <v>2808</v>
      </c>
      <c r="C1610" s="97" t="s">
        <v>41</v>
      </c>
      <c r="D1610" s="61"/>
      <c r="E1610" s="62" t="s">
        <v>113</v>
      </c>
      <c r="F1610" s="73" t="s">
        <v>2990</v>
      </c>
      <c r="G1610" s="63" t="s">
        <v>1315</v>
      </c>
      <c r="H1610" s="64">
        <v>46153</v>
      </c>
      <c r="I1610" s="65" t="s">
        <v>201</v>
      </c>
      <c r="J1610" s="65">
        <v>2026</v>
      </c>
      <c r="K1610" s="63" t="s">
        <v>70</v>
      </c>
      <c r="L1610" s="61"/>
      <c r="M1610" s="61" t="s">
        <v>70</v>
      </c>
      <c r="N1610" s="61" t="s">
        <v>70</v>
      </c>
      <c r="O1610" s="61" t="s">
        <v>32</v>
      </c>
      <c r="P1610" s="28"/>
      <c r="Q1610" s="61"/>
      <c r="R1610" s="28"/>
      <c r="S1610" s="96" t="s">
        <v>7125</v>
      </c>
      <c r="T1610" s="61"/>
      <c r="U1610" s="28"/>
      <c r="V1610" s="61"/>
      <c r="W1610" s="104" t="s">
        <v>142</v>
      </c>
      <c r="X1610" s="104" t="s">
        <v>2923</v>
      </c>
      <c r="Y1610" s="98"/>
      <c r="Z1610" s="18" t="s">
        <v>3640</v>
      </c>
      <c r="AA1610" s="60" t="s">
        <v>34</v>
      </c>
      <c r="AB1610" s="9" t="str">
        <f t="shared" ca="1" si="127"/>
        <v/>
      </c>
      <c r="AC1610" s="9" t="str">
        <f t="shared" si="128"/>
        <v/>
      </c>
      <c r="AD1610" s="9" t="str">
        <f t="shared" ca="1" si="129"/>
        <v/>
      </c>
      <c r="AE1610" s="9" t="str">
        <f t="shared" ca="1" si="130"/>
        <v/>
      </c>
      <c r="AF1610" s="61"/>
      <c r="AG1610" s="61" t="s">
        <v>3641</v>
      </c>
      <c r="AH1610" s="97" t="str">
        <f t="shared" si="131"/>
        <v/>
      </c>
    </row>
    <row r="1611" spans="1:34" ht="25.5" customHeight="1" x14ac:dyDescent="0.25">
      <c r="A1611" s="96">
        <v>1610</v>
      </c>
      <c r="B1611" s="61" t="s">
        <v>2810</v>
      </c>
      <c r="C1611" s="97" t="s">
        <v>97</v>
      </c>
      <c r="D1611" s="61"/>
      <c r="E1611" s="62" t="s">
        <v>114</v>
      </c>
      <c r="F1611" s="73" t="s">
        <v>3099</v>
      </c>
      <c r="G1611" s="63" t="s">
        <v>1745</v>
      </c>
      <c r="H1611" s="64">
        <v>46153</v>
      </c>
      <c r="I1611" s="65" t="s">
        <v>201</v>
      </c>
      <c r="J1611" s="65">
        <v>2026</v>
      </c>
      <c r="K1611" s="63" t="s">
        <v>29</v>
      </c>
      <c r="L1611" s="61"/>
      <c r="M1611" s="61" t="s">
        <v>30</v>
      </c>
      <c r="N1611" s="61" t="s">
        <v>31</v>
      </c>
      <c r="O1611" s="61" t="s">
        <v>32</v>
      </c>
      <c r="P1611" s="28"/>
      <c r="Q1611" s="61"/>
      <c r="R1611" s="28"/>
      <c r="S1611" s="96" t="s">
        <v>3196</v>
      </c>
      <c r="T1611" s="61"/>
      <c r="U1611" s="28"/>
      <c r="V1611" s="61"/>
      <c r="W1611" s="104" t="s">
        <v>50</v>
      </c>
      <c r="X1611" s="104" t="s">
        <v>50</v>
      </c>
      <c r="Y1611" s="98"/>
      <c r="Z1611" s="18" t="s">
        <v>3642</v>
      </c>
      <c r="AA1611" s="60" t="s">
        <v>34</v>
      </c>
      <c r="AB1611" s="9">
        <f t="shared" ca="1" si="127"/>
        <v>158</v>
      </c>
      <c r="AC1611" s="9" t="str">
        <f t="shared" ca="1" si="128"/>
        <v>Above 3 Months</v>
      </c>
      <c r="AD1611" s="9" t="str">
        <f t="shared" ca="1" si="129"/>
        <v/>
      </c>
      <c r="AE1611" s="9" t="str">
        <f t="shared" ca="1" si="130"/>
        <v/>
      </c>
      <c r="AF1611" s="61"/>
      <c r="AG1611" s="61" t="s">
        <v>3643</v>
      </c>
      <c r="AH1611" s="97" t="str">
        <f t="shared" ca="1" si="131"/>
        <v>Above 3 Months</v>
      </c>
    </row>
    <row r="1612" spans="1:34" ht="25.5" customHeight="1" x14ac:dyDescent="0.25">
      <c r="A1612" s="96">
        <v>1611</v>
      </c>
      <c r="B1612" s="61" t="s">
        <v>2660</v>
      </c>
      <c r="C1612" s="97" t="s">
        <v>37</v>
      </c>
      <c r="D1612" s="61"/>
      <c r="E1612" s="62" t="s">
        <v>90</v>
      </c>
      <c r="F1612" s="73" t="s">
        <v>3149</v>
      </c>
      <c r="G1612" s="63" t="s">
        <v>980</v>
      </c>
      <c r="H1612" s="64">
        <v>46154</v>
      </c>
      <c r="I1612" s="65" t="s">
        <v>201</v>
      </c>
      <c r="J1612" s="65">
        <v>2026</v>
      </c>
      <c r="K1612" s="63" t="s">
        <v>77</v>
      </c>
      <c r="L1612" s="61"/>
      <c r="M1612" s="61" t="s">
        <v>72</v>
      </c>
      <c r="N1612" s="61" t="s">
        <v>31</v>
      </c>
      <c r="O1612" s="61" t="s">
        <v>32</v>
      </c>
      <c r="P1612" s="28"/>
      <c r="Q1612" s="61"/>
      <c r="R1612" s="28"/>
      <c r="S1612" s="96" t="s">
        <v>3196</v>
      </c>
      <c r="T1612" s="61"/>
      <c r="U1612" s="28"/>
      <c r="V1612" s="61"/>
      <c r="W1612" s="104" t="s">
        <v>33</v>
      </c>
      <c r="X1612" s="104" t="s">
        <v>33</v>
      </c>
      <c r="Y1612" s="98">
        <v>46191</v>
      </c>
      <c r="Z1612" s="18" t="s">
        <v>3644</v>
      </c>
      <c r="AA1612" s="60" t="s">
        <v>34</v>
      </c>
      <c r="AB1612" s="9">
        <f t="shared" ca="1" si="127"/>
        <v>157</v>
      </c>
      <c r="AC1612" s="9" t="str">
        <f t="shared" ca="1" si="128"/>
        <v>Above 3 Months</v>
      </c>
      <c r="AD1612" s="9">
        <f t="shared" ca="1" si="129"/>
        <v>120</v>
      </c>
      <c r="AE1612" s="9" t="str">
        <f t="shared" ca="1" si="130"/>
        <v>Above 3 Months</v>
      </c>
      <c r="AF1612" s="61"/>
      <c r="AG1612" s="61" t="s">
        <v>3645</v>
      </c>
      <c r="AH1612" s="97" t="str">
        <f t="shared" si="131"/>
        <v/>
      </c>
    </row>
    <row r="1613" spans="1:34" ht="25.5" customHeight="1" x14ac:dyDescent="0.25">
      <c r="A1613" s="96">
        <v>1612</v>
      </c>
      <c r="B1613" s="61" t="s">
        <v>2808</v>
      </c>
      <c r="C1613" s="97" t="s">
        <v>2661</v>
      </c>
      <c r="D1613" s="61"/>
      <c r="E1613" s="62" t="s">
        <v>89</v>
      </c>
      <c r="F1613" s="73" t="s">
        <v>3215</v>
      </c>
      <c r="G1613" s="63" t="s">
        <v>3646</v>
      </c>
      <c r="H1613" s="64">
        <v>46154</v>
      </c>
      <c r="I1613" s="65" t="s">
        <v>201</v>
      </c>
      <c r="J1613" s="65">
        <v>2026</v>
      </c>
      <c r="K1613" s="63" t="s">
        <v>93</v>
      </c>
      <c r="L1613" s="61" t="s">
        <v>1854</v>
      </c>
      <c r="M1613" s="61" t="s">
        <v>93</v>
      </c>
      <c r="N1613" s="61" t="s">
        <v>31</v>
      </c>
      <c r="O1613" s="61" t="s">
        <v>32</v>
      </c>
      <c r="P1613" s="28"/>
      <c r="Q1613" s="61"/>
      <c r="R1613" s="28"/>
      <c r="S1613" s="96" t="s">
        <v>7126</v>
      </c>
      <c r="T1613" s="61"/>
      <c r="U1613" s="28"/>
      <c r="V1613" s="61"/>
      <c r="W1613" s="104" t="s">
        <v>2664</v>
      </c>
      <c r="X1613" s="104" t="s">
        <v>2923</v>
      </c>
      <c r="Y1613" s="98"/>
      <c r="Z1613" s="18" t="s">
        <v>3647</v>
      </c>
      <c r="AA1613" s="60" t="s">
        <v>34</v>
      </c>
      <c r="AB1613" s="9" t="str">
        <f t="shared" ca="1" si="127"/>
        <v/>
      </c>
      <c r="AC1613" s="9" t="str">
        <f t="shared" si="128"/>
        <v/>
      </c>
      <c r="AD1613" s="9" t="str">
        <f t="shared" ca="1" si="129"/>
        <v/>
      </c>
      <c r="AE1613" s="9" t="str">
        <f t="shared" ca="1" si="130"/>
        <v/>
      </c>
      <c r="AF1613" s="61"/>
      <c r="AG1613" s="61" t="s">
        <v>3648</v>
      </c>
      <c r="AH1613" s="97" t="str">
        <f t="shared" si="131"/>
        <v/>
      </c>
    </row>
    <row r="1614" spans="1:34" ht="25.5" customHeight="1" x14ac:dyDescent="0.25">
      <c r="A1614" s="96">
        <v>1613</v>
      </c>
      <c r="B1614" s="61" t="s">
        <v>2808</v>
      </c>
      <c r="C1614" s="97" t="s">
        <v>185</v>
      </c>
      <c r="D1614" s="61" t="s">
        <v>5269</v>
      </c>
      <c r="E1614" s="62" t="s">
        <v>73</v>
      </c>
      <c r="F1614" s="73" t="s">
        <v>3051</v>
      </c>
      <c r="G1614" s="63" t="s">
        <v>2105</v>
      </c>
      <c r="H1614" s="64">
        <v>46154</v>
      </c>
      <c r="I1614" s="65" t="s">
        <v>201</v>
      </c>
      <c r="J1614" s="65">
        <v>2026</v>
      </c>
      <c r="K1614" s="63" t="s">
        <v>39</v>
      </c>
      <c r="L1614" s="61"/>
      <c r="M1614" s="61" t="s">
        <v>39</v>
      </c>
      <c r="N1614" s="61" t="s">
        <v>31</v>
      </c>
      <c r="O1614" s="61" t="s">
        <v>45</v>
      </c>
      <c r="P1614" s="28"/>
      <c r="Q1614" s="61"/>
      <c r="R1614" s="28"/>
      <c r="S1614" s="96" t="s">
        <v>7126</v>
      </c>
      <c r="T1614" s="61"/>
      <c r="U1614" s="28"/>
      <c r="V1614" s="61"/>
      <c r="W1614" s="104" t="s">
        <v>33</v>
      </c>
      <c r="X1614" s="104" t="s">
        <v>2923</v>
      </c>
      <c r="Y1614" s="98"/>
      <c r="Z1614" s="18" t="s">
        <v>3649</v>
      </c>
      <c r="AA1614" s="60" t="s">
        <v>34</v>
      </c>
      <c r="AB1614" s="9" t="str">
        <f t="shared" ca="1" si="127"/>
        <v/>
      </c>
      <c r="AC1614" s="9" t="str">
        <f t="shared" si="128"/>
        <v/>
      </c>
      <c r="AD1614" s="9" t="str">
        <f t="shared" ca="1" si="129"/>
        <v/>
      </c>
      <c r="AE1614" s="9" t="str">
        <f t="shared" ca="1" si="130"/>
        <v/>
      </c>
      <c r="AF1614" s="61"/>
      <c r="AG1614" s="61" t="s">
        <v>3650</v>
      </c>
      <c r="AH1614" s="97" t="str">
        <f t="shared" si="131"/>
        <v/>
      </c>
    </row>
    <row r="1615" spans="1:34" ht="25.5" customHeight="1" x14ac:dyDescent="0.25">
      <c r="A1615" s="96">
        <v>1614</v>
      </c>
      <c r="B1615" s="61" t="s">
        <v>2660</v>
      </c>
      <c r="C1615" s="97" t="s">
        <v>37</v>
      </c>
      <c r="D1615" s="61"/>
      <c r="E1615" s="62" t="s">
        <v>104</v>
      </c>
      <c r="F1615" s="73" t="s">
        <v>3043</v>
      </c>
      <c r="G1615" s="63" t="s">
        <v>707</v>
      </c>
      <c r="H1615" s="64">
        <v>46154</v>
      </c>
      <c r="I1615" s="65" t="s">
        <v>201</v>
      </c>
      <c r="J1615" s="65">
        <v>2026</v>
      </c>
      <c r="K1615" s="63" t="s">
        <v>71</v>
      </c>
      <c r="L1615" s="61"/>
      <c r="M1615" s="61" t="s">
        <v>72</v>
      </c>
      <c r="N1615" s="61" t="s">
        <v>31</v>
      </c>
      <c r="O1615" s="61" t="s">
        <v>32</v>
      </c>
      <c r="P1615" s="28"/>
      <c r="Q1615" s="61"/>
      <c r="R1615" s="28"/>
      <c r="S1615" s="96" t="s">
        <v>7126</v>
      </c>
      <c r="T1615" s="61"/>
      <c r="U1615" s="28"/>
      <c r="V1615" s="61"/>
      <c r="W1615" s="104" t="s">
        <v>2664</v>
      </c>
      <c r="X1615" s="104" t="s">
        <v>2923</v>
      </c>
      <c r="Y1615" s="98"/>
      <c r="Z1615" s="18" t="s">
        <v>3651</v>
      </c>
      <c r="AA1615" s="60" t="s">
        <v>34</v>
      </c>
      <c r="AB1615" s="9" t="str">
        <f t="shared" ca="1" si="127"/>
        <v/>
      </c>
      <c r="AC1615" s="9" t="str">
        <f t="shared" si="128"/>
        <v/>
      </c>
      <c r="AD1615" s="9" t="str">
        <f t="shared" ca="1" si="129"/>
        <v/>
      </c>
      <c r="AE1615" s="9" t="str">
        <f t="shared" ca="1" si="130"/>
        <v/>
      </c>
      <c r="AF1615" s="61"/>
      <c r="AG1615" s="61" t="s">
        <v>3652</v>
      </c>
      <c r="AH1615" s="97" t="str">
        <f t="shared" si="131"/>
        <v/>
      </c>
    </row>
    <row r="1616" spans="1:34" ht="25.5" customHeight="1" x14ac:dyDescent="0.25">
      <c r="A1616" s="96">
        <v>1615</v>
      </c>
      <c r="B1616" s="61" t="s">
        <v>2808</v>
      </c>
      <c r="C1616" s="97" t="s">
        <v>2661</v>
      </c>
      <c r="D1616" s="61"/>
      <c r="E1616" s="62" t="s">
        <v>84</v>
      </c>
      <c r="F1616" s="73" t="s">
        <v>3002</v>
      </c>
      <c r="G1616" s="63" t="s">
        <v>2490</v>
      </c>
      <c r="H1616" s="64">
        <v>46154</v>
      </c>
      <c r="I1616" s="65" t="s">
        <v>201</v>
      </c>
      <c r="J1616" s="65">
        <v>2026</v>
      </c>
      <c r="K1616" s="63" t="s">
        <v>39</v>
      </c>
      <c r="L1616" s="61"/>
      <c r="M1616" s="61" t="s">
        <v>39</v>
      </c>
      <c r="N1616" s="61" t="s">
        <v>31</v>
      </c>
      <c r="O1616" s="61" t="s">
        <v>32</v>
      </c>
      <c r="P1616" s="28"/>
      <c r="Q1616" s="61"/>
      <c r="R1616" s="28"/>
      <c r="S1616" s="96" t="s">
        <v>3196</v>
      </c>
      <c r="T1616" s="61"/>
      <c r="U1616" s="28"/>
      <c r="V1616" s="61"/>
      <c r="W1616" s="104" t="s">
        <v>141</v>
      </c>
      <c r="X1616" s="104" t="s">
        <v>33</v>
      </c>
      <c r="Y1616" s="98">
        <v>46300</v>
      </c>
      <c r="Z1616" s="18" t="s">
        <v>3653</v>
      </c>
      <c r="AA1616" s="60" t="s">
        <v>34</v>
      </c>
      <c r="AB1616" s="9">
        <f t="shared" ca="1" si="127"/>
        <v>157</v>
      </c>
      <c r="AC1616" s="9" t="str">
        <f t="shared" ca="1" si="128"/>
        <v>Above 3 Months</v>
      </c>
      <c r="AD1616" s="9">
        <f t="shared" ca="1" si="129"/>
        <v>11</v>
      </c>
      <c r="AE1616" s="9" t="str">
        <f t="shared" ca="1" si="130"/>
        <v>Below 45 Days</v>
      </c>
      <c r="AF1616" s="61"/>
      <c r="AG1616" s="61" t="s">
        <v>3654</v>
      </c>
      <c r="AH1616" s="97" t="str">
        <f t="shared" si="131"/>
        <v/>
      </c>
    </row>
    <row r="1617" spans="1:34" ht="25.5" customHeight="1" x14ac:dyDescent="0.25">
      <c r="A1617" s="96">
        <v>1616</v>
      </c>
      <c r="B1617" s="61" t="s">
        <v>2808</v>
      </c>
      <c r="C1617" s="97" t="s">
        <v>41</v>
      </c>
      <c r="D1617" s="61"/>
      <c r="E1617" s="62" t="s">
        <v>42</v>
      </c>
      <c r="F1617" s="73" t="s">
        <v>3546</v>
      </c>
      <c r="G1617" s="63" t="s">
        <v>1315</v>
      </c>
      <c r="H1617" s="64">
        <v>46154</v>
      </c>
      <c r="I1617" s="65" t="s">
        <v>201</v>
      </c>
      <c r="J1617" s="65">
        <v>2026</v>
      </c>
      <c r="K1617" s="63" t="s">
        <v>70</v>
      </c>
      <c r="L1617" s="61"/>
      <c r="M1617" s="61" t="s">
        <v>70</v>
      </c>
      <c r="N1617" s="61" t="s">
        <v>70</v>
      </c>
      <c r="O1617" s="61" t="s">
        <v>32</v>
      </c>
      <c r="P1617" s="28"/>
      <c r="Q1617" s="61"/>
      <c r="R1617" s="28"/>
      <c r="S1617" s="96" t="s">
        <v>3196</v>
      </c>
      <c r="T1617" s="61"/>
      <c r="U1617" s="28"/>
      <c r="V1617" s="61"/>
      <c r="W1617" s="104" t="s">
        <v>112</v>
      </c>
      <c r="X1617" s="104" t="s">
        <v>112</v>
      </c>
      <c r="Y1617" s="98"/>
      <c r="Z1617" s="18" t="s">
        <v>3655</v>
      </c>
      <c r="AA1617" s="60" t="s">
        <v>34</v>
      </c>
      <c r="AB1617" s="9">
        <f t="shared" ca="1" si="127"/>
        <v>157</v>
      </c>
      <c r="AC1617" s="9" t="str">
        <f t="shared" ca="1" si="128"/>
        <v>Above 3 Months</v>
      </c>
      <c r="AD1617" s="9" t="str">
        <f t="shared" ca="1" si="129"/>
        <v/>
      </c>
      <c r="AE1617" s="9" t="str">
        <f t="shared" ca="1" si="130"/>
        <v/>
      </c>
      <c r="AF1617" s="61"/>
      <c r="AG1617" s="61" t="s">
        <v>3656</v>
      </c>
      <c r="AH1617" s="97" t="str">
        <f t="shared" ca="1" si="131"/>
        <v>Above 3 Months</v>
      </c>
    </row>
    <row r="1618" spans="1:34" ht="25.5" customHeight="1" x14ac:dyDescent="0.25">
      <c r="A1618" s="96">
        <v>1617</v>
      </c>
      <c r="B1618" s="61" t="s">
        <v>2810</v>
      </c>
      <c r="C1618" s="97" t="s">
        <v>186</v>
      </c>
      <c r="D1618" s="61"/>
      <c r="E1618" s="62" t="s">
        <v>65</v>
      </c>
      <c r="F1618" s="73" t="s">
        <v>3051</v>
      </c>
      <c r="G1618" s="63" t="s">
        <v>845</v>
      </c>
      <c r="H1618" s="64">
        <v>46155</v>
      </c>
      <c r="I1618" s="65" t="s">
        <v>201</v>
      </c>
      <c r="J1618" s="65">
        <v>2026</v>
      </c>
      <c r="K1618" s="63" t="s">
        <v>116</v>
      </c>
      <c r="L1618" s="61"/>
      <c r="M1618" s="61" t="s">
        <v>116</v>
      </c>
      <c r="N1618" s="61" t="s">
        <v>116</v>
      </c>
      <c r="O1618" s="61" t="s">
        <v>32</v>
      </c>
      <c r="P1618" s="28"/>
      <c r="Q1618" s="61"/>
      <c r="R1618" s="28"/>
      <c r="S1618" s="96" t="s">
        <v>3196</v>
      </c>
      <c r="T1618" s="61"/>
      <c r="U1618" s="28"/>
      <c r="V1618" s="61"/>
      <c r="W1618" s="104" t="s">
        <v>50</v>
      </c>
      <c r="X1618" s="104" t="s">
        <v>50</v>
      </c>
      <c r="Y1618" s="98"/>
      <c r="Z1618" s="18" t="s">
        <v>3657</v>
      </c>
      <c r="AA1618" s="60" t="s">
        <v>34</v>
      </c>
      <c r="AB1618" s="9">
        <f t="shared" ca="1" si="127"/>
        <v>156</v>
      </c>
      <c r="AC1618" s="9" t="str">
        <f t="shared" ca="1" si="128"/>
        <v>Above 3 Months</v>
      </c>
      <c r="AD1618" s="9" t="str">
        <f t="shared" ca="1" si="129"/>
        <v/>
      </c>
      <c r="AE1618" s="9" t="str">
        <f t="shared" ca="1" si="130"/>
        <v/>
      </c>
      <c r="AF1618" s="61"/>
      <c r="AG1618" s="61" t="s">
        <v>3658</v>
      </c>
      <c r="AH1618" s="97" t="str">
        <f t="shared" ca="1" si="131"/>
        <v>Above 3 Months</v>
      </c>
    </row>
    <row r="1619" spans="1:34" ht="25.5" customHeight="1" x14ac:dyDescent="0.25">
      <c r="A1619" s="96">
        <v>1618</v>
      </c>
      <c r="B1619" s="61" t="s">
        <v>2660</v>
      </c>
      <c r="C1619" s="97" t="s">
        <v>37</v>
      </c>
      <c r="D1619" s="61"/>
      <c r="E1619" s="62" t="s">
        <v>90</v>
      </c>
      <c r="F1619" s="73" t="s">
        <v>3159</v>
      </c>
      <c r="G1619" s="63" t="s">
        <v>1745</v>
      </c>
      <c r="H1619" s="64">
        <v>46155</v>
      </c>
      <c r="I1619" s="65" t="s">
        <v>201</v>
      </c>
      <c r="J1619" s="65">
        <v>2026</v>
      </c>
      <c r="K1619" s="63" t="s">
        <v>29</v>
      </c>
      <c r="L1619" s="61"/>
      <c r="M1619" s="61" t="s">
        <v>30</v>
      </c>
      <c r="N1619" s="61" t="s">
        <v>31</v>
      </c>
      <c r="O1619" s="61" t="s">
        <v>32</v>
      </c>
      <c r="P1619" s="28"/>
      <c r="Q1619" s="61"/>
      <c r="R1619" s="28"/>
      <c r="S1619" s="96" t="s">
        <v>3196</v>
      </c>
      <c r="T1619" s="61"/>
      <c r="U1619" s="28"/>
      <c r="V1619" s="61"/>
      <c r="W1619" s="104" t="s">
        <v>40</v>
      </c>
      <c r="X1619" s="104" t="s">
        <v>40</v>
      </c>
      <c r="Y1619" s="98"/>
      <c r="Z1619" s="18" t="s">
        <v>3659</v>
      </c>
      <c r="AA1619" s="60" t="s">
        <v>34</v>
      </c>
      <c r="AB1619" s="9">
        <f t="shared" ca="1" si="127"/>
        <v>156</v>
      </c>
      <c r="AC1619" s="9" t="str">
        <f t="shared" ca="1" si="128"/>
        <v>Above 3 Months</v>
      </c>
      <c r="AD1619" s="9" t="str">
        <f t="shared" ca="1" si="129"/>
        <v/>
      </c>
      <c r="AE1619" s="9" t="str">
        <f t="shared" ca="1" si="130"/>
        <v/>
      </c>
      <c r="AF1619" s="61"/>
      <c r="AG1619" s="61" t="s">
        <v>3660</v>
      </c>
      <c r="AH1619" s="97" t="str">
        <f t="shared" ca="1" si="131"/>
        <v>Above 3 Months</v>
      </c>
    </row>
    <row r="1620" spans="1:34" ht="25.5" customHeight="1" x14ac:dyDescent="0.25">
      <c r="A1620" s="96">
        <v>1619</v>
      </c>
      <c r="B1620" s="61" t="s">
        <v>2808</v>
      </c>
      <c r="C1620" s="97" t="s">
        <v>185</v>
      </c>
      <c r="D1620" s="61"/>
      <c r="E1620" s="62" t="s">
        <v>73</v>
      </c>
      <c r="F1620" s="73" t="s">
        <v>3093</v>
      </c>
      <c r="G1620" s="63" t="s">
        <v>1734</v>
      </c>
      <c r="H1620" s="64">
        <v>46155</v>
      </c>
      <c r="I1620" s="65" t="s">
        <v>201</v>
      </c>
      <c r="J1620" s="65">
        <v>2026</v>
      </c>
      <c r="K1620" s="63" t="s">
        <v>80</v>
      </c>
      <c r="L1620" s="61"/>
      <c r="M1620" s="61" t="s">
        <v>154</v>
      </c>
      <c r="N1620" s="61" t="s">
        <v>31</v>
      </c>
      <c r="O1620" s="61" t="s">
        <v>32</v>
      </c>
      <c r="P1620" s="28"/>
      <c r="Q1620" s="61"/>
      <c r="R1620" s="28"/>
      <c r="S1620" s="96" t="s">
        <v>3196</v>
      </c>
      <c r="T1620" s="61"/>
      <c r="U1620" s="28"/>
      <c r="V1620" s="61"/>
      <c r="W1620" s="104" t="s">
        <v>33</v>
      </c>
      <c r="X1620" s="104" t="s">
        <v>33</v>
      </c>
      <c r="Y1620" s="98">
        <v>46228</v>
      </c>
      <c r="Z1620" s="18" t="s">
        <v>3661</v>
      </c>
      <c r="AA1620" s="60" t="s">
        <v>34</v>
      </c>
      <c r="AB1620" s="9">
        <f t="shared" ca="1" si="127"/>
        <v>156</v>
      </c>
      <c r="AC1620" s="9" t="str">
        <f t="shared" ca="1" si="128"/>
        <v>Above 3 Months</v>
      </c>
      <c r="AD1620" s="9">
        <f t="shared" ca="1" si="129"/>
        <v>83</v>
      </c>
      <c r="AE1620" s="9" t="str">
        <f t="shared" ca="1" si="130"/>
        <v>Above 60 Days</v>
      </c>
      <c r="AF1620" s="61"/>
      <c r="AG1620" s="61" t="s">
        <v>3662</v>
      </c>
      <c r="AH1620" s="97" t="str">
        <f t="shared" si="131"/>
        <v/>
      </c>
    </row>
    <row r="1621" spans="1:34" ht="25.5" customHeight="1" x14ac:dyDescent="0.25">
      <c r="A1621" s="96">
        <v>1620</v>
      </c>
      <c r="B1621" s="61" t="s">
        <v>2808</v>
      </c>
      <c r="C1621" s="97" t="s">
        <v>185</v>
      </c>
      <c r="D1621" s="61"/>
      <c r="E1621" s="62" t="s">
        <v>73</v>
      </c>
      <c r="F1621" s="73" t="s">
        <v>3075</v>
      </c>
      <c r="G1621" s="63" t="s">
        <v>3504</v>
      </c>
      <c r="H1621" s="64">
        <v>46155</v>
      </c>
      <c r="I1621" s="65" t="s">
        <v>201</v>
      </c>
      <c r="J1621" s="65">
        <v>2026</v>
      </c>
      <c r="K1621" s="63" t="s">
        <v>75</v>
      </c>
      <c r="L1621" s="61"/>
      <c r="M1621" s="61" t="s">
        <v>54</v>
      </c>
      <c r="N1621" s="61" t="s">
        <v>31</v>
      </c>
      <c r="O1621" s="61" t="s">
        <v>32</v>
      </c>
      <c r="P1621" s="28"/>
      <c r="Q1621" s="61"/>
      <c r="R1621" s="28"/>
      <c r="S1621" s="96" t="s">
        <v>7125</v>
      </c>
      <c r="T1621" s="61"/>
      <c r="U1621" s="28"/>
      <c r="V1621" s="61"/>
      <c r="W1621" s="104" t="s">
        <v>142</v>
      </c>
      <c r="X1621" s="104" t="s">
        <v>2923</v>
      </c>
      <c r="Y1621" s="98"/>
      <c r="Z1621" s="18" t="s">
        <v>3663</v>
      </c>
      <c r="AA1621" s="60" t="s">
        <v>34</v>
      </c>
      <c r="AB1621" s="9" t="str">
        <f t="shared" ca="1" si="127"/>
        <v/>
      </c>
      <c r="AC1621" s="9" t="str">
        <f t="shared" si="128"/>
        <v/>
      </c>
      <c r="AD1621" s="9" t="str">
        <f t="shared" ca="1" si="129"/>
        <v/>
      </c>
      <c r="AE1621" s="9" t="str">
        <f t="shared" ca="1" si="130"/>
        <v/>
      </c>
      <c r="AF1621" s="61"/>
      <c r="AG1621" s="61" t="s">
        <v>3664</v>
      </c>
      <c r="AH1621" s="97" t="str">
        <f t="shared" si="131"/>
        <v/>
      </c>
    </row>
    <row r="1622" spans="1:34" ht="25.5" customHeight="1" x14ac:dyDescent="0.25">
      <c r="A1622" s="96">
        <v>1621</v>
      </c>
      <c r="B1622" s="61" t="e">
        <v>#N/A</v>
      </c>
      <c r="C1622" s="97" t="e">
        <v>#N/A</v>
      </c>
      <c r="D1622" s="61"/>
      <c r="E1622" s="62" t="s">
        <v>125</v>
      </c>
      <c r="F1622" s="73" t="s">
        <v>3093</v>
      </c>
      <c r="G1622" s="63" t="s">
        <v>1381</v>
      </c>
      <c r="H1622" s="64">
        <v>46155</v>
      </c>
      <c r="I1622" s="65" t="s">
        <v>201</v>
      </c>
      <c r="J1622" s="65">
        <v>2026</v>
      </c>
      <c r="K1622" s="63" t="s">
        <v>80</v>
      </c>
      <c r="L1622" s="61"/>
      <c r="M1622" s="61" t="s">
        <v>154</v>
      </c>
      <c r="N1622" s="61" t="s">
        <v>31</v>
      </c>
      <c r="O1622" s="61" t="s">
        <v>32</v>
      </c>
      <c r="P1622" s="28"/>
      <c r="Q1622" s="61"/>
      <c r="R1622" s="28"/>
      <c r="S1622" s="96" t="s">
        <v>3196</v>
      </c>
      <c r="T1622" s="61"/>
      <c r="U1622" s="28"/>
      <c r="V1622" s="61"/>
      <c r="W1622" s="104" t="s">
        <v>33</v>
      </c>
      <c r="X1622" s="104" t="s">
        <v>33</v>
      </c>
      <c r="Y1622" s="98">
        <v>46241</v>
      </c>
      <c r="Z1622" s="18" t="s">
        <v>3665</v>
      </c>
      <c r="AA1622" s="60" t="s">
        <v>34</v>
      </c>
      <c r="AB1622" s="9">
        <f t="shared" ca="1" si="127"/>
        <v>156</v>
      </c>
      <c r="AC1622" s="9" t="str">
        <f t="shared" ca="1" si="128"/>
        <v>Above 3 Months</v>
      </c>
      <c r="AD1622" s="9">
        <f t="shared" ca="1" si="129"/>
        <v>70</v>
      </c>
      <c r="AE1622" s="9" t="str">
        <f t="shared" ca="1" si="130"/>
        <v>Above 60 Days</v>
      </c>
      <c r="AF1622" s="61"/>
      <c r="AG1622" s="61" t="s">
        <v>3666</v>
      </c>
      <c r="AH1622" s="97" t="str">
        <f t="shared" si="131"/>
        <v/>
      </c>
    </row>
    <row r="1623" spans="1:34" ht="25.5" customHeight="1" x14ac:dyDescent="0.25">
      <c r="A1623" s="96">
        <v>1622</v>
      </c>
      <c r="B1623" s="61" t="s">
        <v>2808</v>
      </c>
      <c r="C1623" s="97" t="s">
        <v>41</v>
      </c>
      <c r="D1623" s="61"/>
      <c r="E1623" s="62" t="s">
        <v>42</v>
      </c>
      <c r="F1623" s="73" t="s">
        <v>3560</v>
      </c>
      <c r="G1623" s="63" t="s">
        <v>845</v>
      </c>
      <c r="H1623" s="64">
        <v>46155</v>
      </c>
      <c r="I1623" s="65" t="s">
        <v>201</v>
      </c>
      <c r="J1623" s="65">
        <v>2026</v>
      </c>
      <c r="K1623" s="63" t="s">
        <v>116</v>
      </c>
      <c r="L1623" s="61"/>
      <c r="M1623" s="61" t="s">
        <v>116</v>
      </c>
      <c r="N1623" s="61" t="s">
        <v>116</v>
      </c>
      <c r="O1623" s="61" t="s">
        <v>32</v>
      </c>
      <c r="P1623" s="28"/>
      <c r="Q1623" s="61"/>
      <c r="R1623" s="28"/>
      <c r="S1623" s="96" t="s">
        <v>3196</v>
      </c>
      <c r="T1623" s="61"/>
      <c r="U1623" s="28"/>
      <c r="V1623" s="61"/>
      <c r="W1623" s="104" t="s">
        <v>50</v>
      </c>
      <c r="X1623" s="104" t="s">
        <v>50</v>
      </c>
      <c r="Y1623" s="98"/>
      <c r="Z1623" s="18" t="s">
        <v>3667</v>
      </c>
      <c r="AA1623" s="60" t="s">
        <v>34</v>
      </c>
      <c r="AB1623" s="9">
        <f t="shared" ca="1" si="127"/>
        <v>156</v>
      </c>
      <c r="AC1623" s="9" t="str">
        <f t="shared" ca="1" si="128"/>
        <v>Above 3 Months</v>
      </c>
      <c r="AD1623" s="9" t="str">
        <f t="shared" ca="1" si="129"/>
        <v/>
      </c>
      <c r="AE1623" s="9" t="str">
        <f t="shared" ca="1" si="130"/>
        <v/>
      </c>
      <c r="AF1623" s="61"/>
      <c r="AG1623" s="61" t="s">
        <v>3668</v>
      </c>
      <c r="AH1623" s="97" t="str">
        <f t="shared" ca="1" si="131"/>
        <v>Above 3 Months</v>
      </c>
    </row>
    <row r="1624" spans="1:34" ht="25.5" customHeight="1" x14ac:dyDescent="0.25">
      <c r="A1624" s="96">
        <v>1623</v>
      </c>
      <c r="B1624" s="61" t="s">
        <v>2808</v>
      </c>
      <c r="C1624" s="97" t="s">
        <v>41</v>
      </c>
      <c r="D1624" s="61"/>
      <c r="E1624" s="62" t="s">
        <v>42</v>
      </c>
      <c r="F1624" s="73" t="s">
        <v>3563</v>
      </c>
      <c r="G1624" s="63" t="s">
        <v>845</v>
      </c>
      <c r="H1624" s="64">
        <v>46155</v>
      </c>
      <c r="I1624" s="65" t="s">
        <v>201</v>
      </c>
      <c r="J1624" s="65">
        <v>2026</v>
      </c>
      <c r="K1624" s="63" t="s">
        <v>116</v>
      </c>
      <c r="L1624" s="61"/>
      <c r="M1624" s="61" t="s">
        <v>116</v>
      </c>
      <c r="N1624" s="61" t="s">
        <v>116</v>
      </c>
      <c r="O1624" s="61" t="s">
        <v>32</v>
      </c>
      <c r="P1624" s="28"/>
      <c r="Q1624" s="61"/>
      <c r="R1624" s="28"/>
      <c r="S1624" s="96" t="s">
        <v>3196</v>
      </c>
      <c r="T1624" s="61"/>
      <c r="U1624" s="28"/>
      <c r="V1624" s="61"/>
      <c r="W1624" s="104" t="s">
        <v>50</v>
      </c>
      <c r="X1624" s="104" t="s">
        <v>50</v>
      </c>
      <c r="Y1624" s="98"/>
      <c r="Z1624" s="18" t="s">
        <v>3669</v>
      </c>
      <c r="AA1624" s="60" t="s">
        <v>34</v>
      </c>
      <c r="AB1624" s="9">
        <f t="shared" ca="1" si="127"/>
        <v>156</v>
      </c>
      <c r="AC1624" s="9" t="str">
        <f t="shared" ca="1" si="128"/>
        <v>Above 3 Months</v>
      </c>
      <c r="AD1624" s="9" t="str">
        <f t="shared" ca="1" si="129"/>
        <v/>
      </c>
      <c r="AE1624" s="9" t="str">
        <f t="shared" ca="1" si="130"/>
        <v/>
      </c>
      <c r="AF1624" s="61"/>
      <c r="AG1624" s="61" t="s">
        <v>3670</v>
      </c>
      <c r="AH1624" s="97" t="str">
        <f t="shared" ca="1" si="131"/>
        <v>Above 3 Months</v>
      </c>
    </row>
    <row r="1625" spans="1:34" ht="25.5" customHeight="1" x14ac:dyDescent="0.25">
      <c r="A1625" s="96">
        <v>1624</v>
      </c>
      <c r="B1625" s="61" t="s">
        <v>2660</v>
      </c>
      <c r="C1625" s="97" t="s">
        <v>183</v>
      </c>
      <c r="D1625" s="61"/>
      <c r="E1625" s="62" t="s">
        <v>74</v>
      </c>
      <c r="F1625" s="73" t="s">
        <v>3198</v>
      </c>
      <c r="G1625" s="63" t="s">
        <v>3671</v>
      </c>
      <c r="H1625" s="64">
        <v>46155</v>
      </c>
      <c r="I1625" s="65" t="s">
        <v>201</v>
      </c>
      <c r="J1625" s="65">
        <v>2026</v>
      </c>
      <c r="K1625" s="63" t="s">
        <v>39</v>
      </c>
      <c r="L1625" s="61"/>
      <c r="M1625" s="61" t="s">
        <v>39</v>
      </c>
      <c r="N1625" s="61" t="s">
        <v>31</v>
      </c>
      <c r="O1625" s="61" t="s">
        <v>32</v>
      </c>
      <c r="P1625" s="28"/>
      <c r="Q1625" s="61"/>
      <c r="R1625" s="28"/>
      <c r="S1625" s="96" t="s">
        <v>3196</v>
      </c>
      <c r="T1625" s="61"/>
      <c r="U1625" s="28"/>
      <c r="V1625" s="61"/>
      <c r="W1625" s="104" t="s">
        <v>33</v>
      </c>
      <c r="X1625" s="104" t="s">
        <v>33</v>
      </c>
      <c r="Y1625" s="98">
        <v>46212</v>
      </c>
      <c r="Z1625" s="18" t="s">
        <v>3672</v>
      </c>
      <c r="AA1625" s="60" t="s">
        <v>34</v>
      </c>
      <c r="AB1625" s="9">
        <f t="shared" ca="1" si="127"/>
        <v>156</v>
      </c>
      <c r="AC1625" s="9" t="str">
        <f t="shared" ca="1" si="128"/>
        <v>Above 3 Months</v>
      </c>
      <c r="AD1625" s="9">
        <f t="shared" ca="1" si="129"/>
        <v>99</v>
      </c>
      <c r="AE1625" s="9" t="str">
        <f t="shared" ca="1" si="130"/>
        <v>Above 3 Months</v>
      </c>
      <c r="AF1625" s="61"/>
      <c r="AG1625" s="61" t="s">
        <v>3673</v>
      </c>
      <c r="AH1625" s="97" t="str">
        <f t="shared" si="131"/>
        <v/>
      </c>
    </row>
    <row r="1626" spans="1:34" ht="25.5" customHeight="1" x14ac:dyDescent="0.25">
      <c r="A1626" s="96">
        <v>1625</v>
      </c>
      <c r="B1626" s="61" t="s">
        <v>2810</v>
      </c>
      <c r="C1626" s="97" t="s">
        <v>97</v>
      </c>
      <c r="D1626" s="61"/>
      <c r="E1626" s="62" t="s">
        <v>98</v>
      </c>
      <c r="F1626" s="73" t="s">
        <v>2986</v>
      </c>
      <c r="G1626" s="63" t="s">
        <v>980</v>
      </c>
      <c r="H1626" s="64">
        <v>46155</v>
      </c>
      <c r="I1626" s="65" t="s">
        <v>201</v>
      </c>
      <c r="J1626" s="65">
        <v>2026</v>
      </c>
      <c r="K1626" s="63" t="s">
        <v>77</v>
      </c>
      <c r="L1626" s="61"/>
      <c r="M1626" s="61" t="s">
        <v>72</v>
      </c>
      <c r="N1626" s="61" t="s">
        <v>31</v>
      </c>
      <c r="O1626" s="61" t="s">
        <v>32</v>
      </c>
      <c r="P1626" s="28"/>
      <c r="Q1626" s="61"/>
      <c r="R1626" s="28"/>
      <c r="S1626" s="96" t="s">
        <v>3196</v>
      </c>
      <c r="T1626" s="61"/>
      <c r="U1626" s="28"/>
      <c r="V1626" s="61"/>
      <c r="W1626" s="104" t="s">
        <v>33</v>
      </c>
      <c r="X1626" s="104" t="s">
        <v>33</v>
      </c>
      <c r="Y1626" s="98">
        <v>46262</v>
      </c>
      <c r="Z1626" s="18" t="s">
        <v>3674</v>
      </c>
      <c r="AA1626" s="60" t="s">
        <v>34</v>
      </c>
      <c r="AB1626" s="9">
        <f t="shared" ca="1" si="127"/>
        <v>156</v>
      </c>
      <c r="AC1626" s="9" t="str">
        <f t="shared" ca="1" si="128"/>
        <v>Above 3 Months</v>
      </c>
      <c r="AD1626" s="9">
        <f t="shared" ca="1" si="129"/>
        <v>49</v>
      </c>
      <c r="AE1626" s="9" t="str">
        <f t="shared" ca="1" si="130"/>
        <v>45 to 60 Days</v>
      </c>
      <c r="AF1626" s="61"/>
      <c r="AG1626" s="61" t="s">
        <v>3675</v>
      </c>
      <c r="AH1626" s="97" t="str">
        <f t="shared" si="131"/>
        <v/>
      </c>
    </row>
    <row r="1627" spans="1:34" ht="25.5" customHeight="1" x14ac:dyDescent="0.25">
      <c r="A1627" s="96">
        <v>1626</v>
      </c>
      <c r="B1627" s="61" t="s">
        <v>2810</v>
      </c>
      <c r="C1627" s="97" t="s">
        <v>62</v>
      </c>
      <c r="D1627" s="61"/>
      <c r="E1627" s="62" t="s">
        <v>63</v>
      </c>
      <c r="F1627" s="73" t="s">
        <v>3017</v>
      </c>
      <c r="G1627" s="63" t="s">
        <v>3676</v>
      </c>
      <c r="H1627" s="64">
        <v>46156</v>
      </c>
      <c r="I1627" s="65" t="s">
        <v>201</v>
      </c>
      <c r="J1627" s="65">
        <v>2026</v>
      </c>
      <c r="K1627" s="63" t="s">
        <v>80</v>
      </c>
      <c r="L1627" s="61"/>
      <c r="M1627" s="61" t="s">
        <v>154</v>
      </c>
      <c r="N1627" s="61" t="s">
        <v>31</v>
      </c>
      <c r="O1627" s="61" t="s">
        <v>32</v>
      </c>
      <c r="P1627" s="28"/>
      <c r="Q1627" s="61"/>
      <c r="R1627" s="28"/>
      <c r="S1627" s="96" t="s">
        <v>3196</v>
      </c>
      <c r="T1627" s="61"/>
      <c r="U1627" s="28"/>
      <c r="V1627" s="61"/>
      <c r="W1627" s="104" t="s">
        <v>33</v>
      </c>
      <c r="X1627" s="104" t="s">
        <v>33</v>
      </c>
      <c r="Y1627" s="98">
        <v>46216</v>
      </c>
      <c r="Z1627" s="18" t="s">
        <v>3677</v>
      </c>
      <c r="AA1627" s="60" t="s">
        <v>34</v>
      </c>
      <c r="AB1627" s="9">
        <f t="shared" ca="1" si="127"/>
        <v>155</v>
      </c>
      <c r="AC1627" s="9" t="str">
        <f t="shared" ca="1" si="128"/>
        <v>Above 3 Months</v>
      </c>
      <c r="AD1627" s="9">
        <f t="shared" ca="1" si="129"/>
        <v>95</v>
      </c>
      <c r="AE1627" s="9" t="str">
        <f t="shared" ca="1" si="130"/>
        <v>Above 3 Months</v>
      </c>
      <c r="AF1627" s="61"/>
      <c r="AG1627" s="61" t="s">
        <v>3678</v>
      </c>
      <c r="AH1627" s="97" t="str">
        <f t="shared" si="131"/>
        <v/>
      </c>
    </row>
    <row r="1628" spans="1:34" ht="25.5" customHeight="1" x14ac:dyDescent="0.25">
      <c r="A1628" s="96">
        <v>1627</v>
      </c>
      <c r="B1628" s="61" t="s">
        <v>2808</v>
      </c>
      <c r="C1628" s="97" t="s">
        <v>41</v>
      </c>
      <c r="D1628" s="61"/>
      <c r="E1628" s="62" t="s">
        <v>42</v>
      </c>
      <c r="F1628" s="73" t="s">
        <v>3561</v>
      </c>
      <c r="G1628" s="63" t="s">
        <v>1315</v>
      </c>
      <c r="H1628" s="64">
        <v>46157</v>
      </c>
      <c r="I1628" s="65" t="s">
        <v>201</v>
      </c>
      <c r="J1628" s="65">
        <v>2026</v>
      </c>
      <c r="K1628" s="63" t="s">
        <v>70</v>
      </c>
      <c r="L1628" s="61"/>
      <c r="M1628" s="61" t="s">
        <v>70</v>
      </c>
      <c r="N1628" s="61" t="s">
        <v>70</v>
      </c>
      <c r="O1628" s="61" t="s">
        <v>32</v>
      </c>
      <c r="P1628" s="28"/>
      <c r="Q1628" s="61"/>
      <c r="R1628" s="28"/>
      <c r="S1628" s="96" t="s">
        <v>3196</v>
      </c>
      <c r="T1628" s="61"/>
      <c r="U1628" s="28"/>
      <c r="V1628" s="61"/>
      <c r="W1628" s="104" t="s">
        <v>173</v>
      </c>
      <c r="X1628" s="104" t="s">
        <v>173</v>
      </c>
      <c r="Y1628" s="98">
        <v>46177</v>
      </c>
      <c r="Z1628" s="18" t="s">
        <v>3679</v>
      </c>
      <c r="AA1628" s="60" t="s">
        <v>34</v>
      </c>
      <c r="AB1628" s="9">
        <f t="shared" ca="1" si="127"/>
        <v>154</v>
      </c>
      <c r="AC1628" s="9" t="str">
        <f t="shared" ca="1" si="128"/>
        <v>Above 3 Months</v>
      </c>
      <c r="AD1628" s="9">
        <f t="shared" ca="1" si="129"/>
        <v>134</v>
      </c>
      <c r="AE1628" s="9" t="str">
        <f t="shared" ca="1" si="130"/>
        <v>Above 3 Months</v>
      </c>
      <c r="AF1628" s="61"/>
      <c r="AG1628" s="61" t="s">
        <v>3680</v>
      </c>
      <c r="AH1628" s="97" t="str">
        <f t="shared" ca="1" si="131"/>
        <v>Above 3 Months</v>
      </c>
    </row>
    <row r="1629" spans="1:34" ht="25.5" customHeight="1" x14ac:dyDescent="0.25">
      <c r="A1629" s="96">
        <v>1628</v>
      </c>
      <c r="B1629" s="61" t="s">
        <v>2660</v>
      </c>
      <c r="C1629" s="97" t="s">
        <v>46</v>
      </c>
      <c r="D1629" s="61"/>
      <c r="E1629" s="62" t="s">
        <v>64</v>
      </c>
      <c r="F1629" s="73" t="s">
        <v>3080</v>
      </c>
      <c r="G1629" s="63" t="s">
        <v>707</v>
      </c>
      <c r="H1629" s="64">
        <v>46157</v>
      </c>
      <c r="I1629" s="65" t="s">
        <v>201</v>
      </c>
      <c r="J1629" s="65">
        <v>2026</v>
      </c>
      <c r="K1629" s="63" t="s">
        <v>39</v>
      </c>
      <c r="L1629" s="61"/>
      <c r="M1629" s="61" t="s">
        <v>39</v>
      </c>
      <c r="N1629" s="61" t="s">
        <v>31</v>
      </c>
      <c r="O1629" s="61" t="s">
        <v>32</v>
      </c>
      <c r="P1629" s="28"/>
      <c r="Q1629" s="61"/>
      <c r="R1629" s="28"/>
      <c r="S1629" s="96" t="s">
        <v>3196</v>
      </c>
      <c r="T1629" s="61"/>
      <c r="U1629" s="28"/>
      <c r="V1629" s="61"/>
      <c r="W1629" s="104" t="s">
        <v>33</v>
      </c>
      <c r="X1629" s="104" t="s">
        <v>33</v>
      </c>
      <c r="Y1629" s="98">
        <v>46223</v>
      </c>
      <c r="Z1629" s="18" t="s">
        <v>3681</v>
      </c>
      <c r="AA1629" s="60" t="s">
        <v>34</v>
      </c>
      <c r="AB1629" s="9">
        <f t="shared" ca="1" si="127"/>
        <v>154</v>
      </c>
      <c r="AC1629" s="9" t="str">
        <f t="shared" ca="1" si="128"/>
        <v>Above 3 Months</v>
      </c>
      <c r="AD1629" s="9">
        <f t="shared" ca="1" si="129"/>
        <v>88</v>
      </c>
      <c r="AE1629" s="9" t="str">
        <f t="shared" ca="1" si="130"/>
        <v>Above 60 Days</v>
      </c>
      <c r="AF1629" s="61"/>
      <c r="AG1629" s="61" t="s">
        <v>3682</v>
      </c>
      <c r="AH1629" s="97" t="str">
        <f t="shared" si="131"/>
        <v/>
      </c>
    </row>
    <row r="1630" spans="1:34" ht="25.5" customHeight="1" x14ac:dyDescent="0.25">
      <c r="A1630" s="96">
        <v>1629</v>
      </c>
      <c r="B1630" s="61" t="s">
        <v>2808</v>
      </c>
      <c r="C1630" s="97" t="s">
        <v>41</v>
      </c>
      <c r="D1630" s="61"/>
      <c r="E1630" s="62" t="s">
        <v>113</v>
      </c>
      <c r="F1630" s="73" t="s">
        <v>3002</v>
      </c>
      <c r="G1630" s="63" t="s">
        <v>264</v>
      </c>
      <c r="H1630" s="64">
        <v>46158</v>
      </c>
      <c r="I1630" s="65" t="s">
        <v>201</v>
      </c>
      <c r="J1630" s="65">
        <v>2026</v>
      </c>
      <c r="K1630" s="63" t="s">
        <v>59</v>
      </c>
      <c r="L1630" s="61" t="s">
        <v>265</v>
      </c>
      <c r="M1630" s="61" t="s">
        <v>59</v>
      </c>
      <c r="N1630" s="61" t="s">
        <v>60</v>
      </c>
      <c r="O1630" s="61" t="s">
        <v>32</v>
      </c>
      <c r="P1630" s="28"/>
      <c r="Q1630" s="61"/>
      <c r="R1630" s="28"/>
      <c r="S1630" s="96" t="s">
        <v>3196</v>
      </c>
      <c r="T1630" s="61"/>
      <c r="U1630" s="28"/>
      <c r="V1630" s="61"/>
      <c r="W1630" s="104" t="s">
        <v>112</v>
      </c>
      <c r="X1630" s="104" t="s">
        <v>112</v>
      </c>
      <c r="Y1630" s="98"/>
      <c r="Z1630" s="18" t="s">
        <v>3683</v>
      </c>
      <c r="AA1630" s="60" t="s">
        <v>34</v>
      </c>
      <c r="AB1630" s="9">
        <f t="shared" ca="1" si="127"/>
        <v>153</v>
      </c>
      <c r="AC1630" s="9" t="str">
        <f t="shared" ca="1" si="128"/>
        <v>Above 3 Months</v>
      </c>
      <c r="AD1630" s="9" t="str">
        <f t="shared" ca="1" si="129"/>
        <v/>
      </c>
      <c r="AE1630" s="9" t="str">
        <f t="shared" ca="1" si="130"/>
        <v/>
      </c>
      <c r="AF1630" s="61"/>
      <c r="AG1630" s="61" t="s">
        <v>3684</v>
      </c>
      <c r="AH1630" s="97" t="str">
        <f t="shared" ca="1" si="131"/>
        <v>Above 3 Months</v>
      </c>
    </row>
    <row r="1631" spans="1:34" ht="25.5" customHeight="1" x14ac:dyDescent="0.25">
      <c r="A1631" s="96">
        <v>1630</v>
      </c>
      <c r="B1631" s="61" t="s">
        <v>2808</v>
      </c>
      <c r="C1631" s="97" t="s">
        <v>2661</v>
      </c>
      <c r="D1631" s="61"/>
      <c r="E1631" s="62" t="s">
        <v>89</v>
      </c>
      <c r="F1631" s="73" t="s">
        <v>3218</v>
      </c>
      <c r="G1631" s="63" t="s">
        <v>2002</v>
      </c>
      <c r="H1631" s="64">
        <v>46158</v>
      </c>
      <c r="I1631" s="65" t="s">
        <v>201</v>
      </c>
      <c r="J1631" s="65">
        <v>2026</v>
      </c>
      <c r="K1631" s="63" t="s">
        <v>39</v>
      </c>
      <c r="L1631" s="61"/>
      <c r="M1631" s="61" t="s">
        <v>39</v>
      </c>
      <c r="N1631" s="61" t="s">
        <v>31</v>
      </c>
      <c r="O1631" s="61" t="s">
        <v>32</v>
      </c>
      <c r="P1631" s="28"/>
      <c r="Q1631" s="61"/>
      <c r="R1631" s="28"/>
      <c r="S1631" s="96" t="s">
        <v>3196</v>
      </c>
      <c r="T1631" s="61"/>
      <c r="U1631" s="28"/>
      <c r="V1631" s="61"/>
      <c r="W1631" s="104" t="s">
        <v>33</v>
      </c>
      <c r="X1631" s="104" t="s">
        <v>33</v>
      </c>
      <c r="Y1631" s="98">
        <v>46192</v>
      </c>
      <c r="Z1631" s="18" t="s">
        <v>3685</v>
      </c>
      <c r="AA1631" s="60" t="s">
        <v>34</v>
      </c>
      <c r="AB1631" s="9">
        <f t="shared" ca="1" si="127"/>
        <v>153</v>
      </c>
      <c r="AC1631" s="9" t="str">
        <f t="shared" ca="1" si="128"/>
        <v>Above 3 Months</v>
      </c>
      <c r="AD1631" s="9">
        <f t="shared" ca="1" si="129"/>
        <v>119</v>
      </c>
      <c r="AE1631" s="9" t="str">
        <f t="shared" ca="1" si="130"/>
        <v>Above 3 Months</v>
      </c>
      <c r="AF1631" s="61"/>
      <c r="AG1631" s="61" t="s">
        <v>3686</v>
      </c>
      <c r="AH1631" s="97" t="str">
        <f t="shared" si="131"/>
        <v/>
      </c>
    </row>
    <row r="1632" spans="1:34" ht="25.5" customHeight="1" x14ac:dyDescent="0.25">
      <c r="A1632" s="96">
        <v>1631</v>
      </c>
      <c r="B1632" s="61" t="s">
        <v>2808</v>
      </c>
      <c r="C1632" s="97" t="s">
        <v>57</v>
      </c>
      <c r="D1632" s="61"/>
      <c r="E1632" s="62" t="s">
        <v>105</v>
      </c>
      <c r="F1632" s="73" t="s">
        <v>3113</v>
      </c>
      <c r="G1632" s="63" t="s">
        <v>1458</v>
      </c>
      <c r="H1632" s="64">
        <v>46158</v>
      </c>
      <c r="I1632" s="65" t="s">
        <v>201</v>
      </c>
      <c r="J1632" s="65">
        <v>2026</v>
      </c>
      <c r="K1632" s="63" t="s">
        <v>148</v>
      </c>
      <c r="L1632" s="61"/>
      <c r="M1632" s="61" t="s">
        <v>39</v>
      </c>
      <c r="N1632" s="61" t="s">
        <v>31</v>
      </c>
      <c r="O1632" s="61" t="s">
        <v>32</v>
      </c>
      <c r="P1632" s="28"/>
      <c r="Q1632" s="61"/>
      <c r="R1632" s="28"/>
      <c r="S1632" s="96" t="s">
        <v>3196</v>
      </c>
      <c r="T1632" s="61"/>
      <c r="U1632" s="28"/>
      <c r="V1632" s="61"/>
      <c r="W1632" s="104" t="s">
        <v>33</v>
      </c>
      <c r="X1632" s="104" t="s">
        <v>33</v>
      </c>
      <c r="Y1632" s="98">
        <v>46193</v>
      </c>
      <c r="Z1632" s="18" t="s">
        <v>3687</v>
      </c>
      <c r="AA1632" s="60" t="s">
        <v>34</v>
      </c>
      <c r="AB1632" s="9">
        <f t="shared" ca="1" si="127"/>
        <v>153</v>
      </c>
      <c r="AC1632" s="9" t="str">
        <f t="shared" ca="1" si="128"/>
        <v>Above 3 Months</v>
      </c>
      <c r="AD1632" s="9">
        <f t="shared" ca="1" si="129"/>
        <v>118</v>
      </c>
      <c r="AE1632" s="9" t="str">
        <f t="shared" ca="1" si="130"/>
        <v>Above 3 Months</v>
      </c>
      <c r="AF1632" s="61"/>
      <c r="AG1632" s="61" t="s">
        <v>3688</v>
      </c>
      <c r="AH1632" s="97" t="str">
        <f t="shared" si="131"/>
        <v/>
      </c>
    </row>
    <row r="1633" spans="1:34" ht="25.5" customHeight="1" x14ac:dyDescent="0.25">
      <c r="A1633" s="96">
        <v>1632</v>
      </c>
      <c r="B1633" s="61" t="s">
        <v>2808</v>
      </c>
      <c r="C1633" s="97" t="s">
        <v>41</v>
      </c>
      <c r="D1633" s="61"/>
      <c r="E1633" s="62" t="s">
        <v>124</v>
      </c>
      <c r="F1633" s="73" t="s">
        <v>3049</v>
      </c>
      <c r="G1633" s="63" t="s">
        <v>1535</v>
      </c>
      <c r="H1633" s="64">
        <v>46158</v>
      </c>
      <c r="I1633" s="65" t="s">
        <v>201</v>
      </c>
      <c r="J1633" s="65">
        <v>2026</v>
      </c>
      <c r="K1633" s="63" t="s">
        <v>75</v>
      </c>
      <c r="L1633" s="61"/>
      <c r="M1633" s="61" t="s">
        <v>54</v>
      </c>
      <c r="N1633" s="61" t="s">
        <v>31</v>
      </c>
      <c r="O1633" s="61" t="s">
        <v>32</v>
      </c>
      <c r="P1633" s="28"/>
      <c r="Q1633" s="61"/>
      <c r="R1633" s="28"/>
      <c r="S1633" s="96" t="s">
        <v>7126</v>
      </c>
      <c r="T1633" s="61"/>
      <c r="U1633" s="28"/>
      <c r="V1633" s="61"/>
      <c r="W1633" s="104" t="s">
        <v>33</v>
      </c>
      <c r="X1633" s="104" t="s">
        <v>2923</v>
      </c>
      <c r="Y1633" s="98"/>
      <c r="Z1633" s="18" t="s">
        <v>3689</v>
      </c>
      <c r="AA1633" s="60" t="s">
        <v>34</v>
      </c>
      <c r="AB1633" s="9" t="str">
        <f t="shared" ca="1" si="127"/>
        <v/>
      </c>
      <c r="AC1633" s="9" t="str">
        <f t="shared" si="128"/>
        <v/>
      </c>
      <c r="AD1633" s="9" t="str">
        <f t="shared" ca="1" si="129"/>
        <v/>
      </c>
      <c r="AE1633" s="9" t="str">
        <f t="shared" ca="1" si="130"/>
        <v/>
      </c>
      <c r="AF1633" s="61"/>
      <c r="AG1633" s="61" t="s">
        <v>3690</v>
      </c>
      <c r="AH1633" s="97" t="str">
        <f t="shared" si="131"/>
        <v/>
      </c>
    </row>
    <row r="1634" spans="1:34" ht="25.5" customHeight="1" x14ac:dyDescent="0.25">
      <c r="A1634" s="96">
        <v>1633</v>
      </c>
      <c r="B1634" s="61" t="s">
        <v>2810</v>
      </c>
      <c r="C1634" s="97">
        <v>0</v>
      </c>
      <c r="D1634" s="61"/>
      <c r="E1634" s="62" t="s">
        <v>68</v>
      </c>
      <c r="F1634" s="73" t="s">
        <v>3692</v>
      </c>
      <c r="G1634" s="63" t="s">
        <v>1315</v>
      </c>
      <c r="H1634" s="64">
        <v>46159</v>
      </c>
      <c r="I1634" s="65" t="s">
        <v>201</v>
      </c>
      <c r="J1634" s="65">
        <v>2026</v>
      </c>
      <c r="K1634" s="63" t="s">
        <v>70</v>
      </c>
      <c r="L1634" s="61"/>
      <c r="M1634" s="61" t="s">
        <v>70</v>
      </c>
      <c r="N1634" s="61" t="s">
        <v>70</v>
      </c>
      <c r="O1634" s="61" t="s">
        <v>32</v>
      </c>
      <c r="P1634" s="28"/>
      <c r="Q1634" s="61"/>
      <c r="R1634" s="28"/>
      <c r="S1634" s="96" t="s">
        <v>3196</v>
      </c>
      <c r="T1634" s="61"/>
      <c r="U1634" s="28"/>
      <c r="V1634" s="61"/>
      <c r="W1634" s="104" t="s">
        <v>173</v>
      </c>
      <c r="X1634" s="104" t="s">
        <v>142</v>
      </c>
      <c r="Y1634" s="98"/>
      <c r="Z1634" s="18" t="s">
        <v>3693</v>
      </c>
      <c r="AA1634" s="60" t="s">
        <v>34</v>
      </c>
      <c r="AB1634" s="9">
        <f t="shared" ca="1" si="127"/>
        <v>152</v>
      </c>
      <c r="AC1634" s="9" t="str">
        <f t="shared" ca="1" si="128"/>
        <v>Above 3 Months</v>
      </c>
      <c r="AD1634" s="9" t="str">
        <f t="shared" ca="1" si="129"/>
        <v/>
      </c>
      <c r="AE1634" s="9" t="str">
        <f t="shared" ca="1" si="130"/>
        <v/>
      </c>
      <c r="AF1634" s="61"/>
      <c r="AG1634" s="61" t="s">
        <v>3694</v>
      </c>
      <c r="AH1634" s="97" t="str">
        <f t="shared" ca="1" si="131"/>
        <v>Above 3 Months</v>
      </c>
    </row>
    <row r="1635" spans="1:34" ht="25.5" customHeight="1" x14ac:dyDescent="0.25">
      <c r="A1635" s="96">
        <v>1634</v>
      </c>
      <c r="B1635" s="61" t="s">
        <v>2808</v>
      </c>
      <c r="C1635" s="97" t="s">
        <v>2661</v>
      </c>
      <c r="D1635" s="61"/>
      <c r="E1635" s="62" t="s">
        <v>89</v>
      </c>
      <c r="F1635" s="73" t="s">
        <v>3198</v>
      </c>
      <c r="G1635" s="63" t="s">
        <v>3695</v>
      </c>
      <c r="H1635" s="64">
        <v>46159</v>
      </c>
      <c r="I1635" s="65" t="s">
        <v>201</v>
      </c>
      <c r="J1635" s="65">
        <v>2026</v>
      </c>
      <c r="K1635" s="63" t="s">
        <v>75</v>
      </c>
      <c r="L1635" s="61"/>
      <c r="M1635" s="61" t="s">
        <v>54</v>
      </c>
      <c r="N1635" s="61" t="s">
        <v>31</v>
      </c>
      <c r="O1635" s="61" t="s">
        <v>32</v>
      </c>
      <c r="P1635" s="28"/>
      <c r="Q1635" s="61"/>
      <c r="R1635" s="28"/>
      <c r="S1635" s="96" t="s">
        <v>3196</v>
      </c>
      <c r="T1635" s="61"/>
      <c r="U1635" s="28"/>
      <c r="V1635" s="61"/>
      <c r="W1635" s="104" t="s">
        <v>33</v>
      </c>
      <c r="X1635" s="104" t="s">
        <v>33</v>
      </c>
      <c r="Y1635" s="98">
        <v>46188</v>
      </c>
      <c r="Z1635" s="18" t="s">
        <v>3696</v>
      </c>
      <c r="AA1635" s="60" t="s">
        <v>34</v>
      </c>
      <c r="AB1635" s="9">
        <f t="shared" ca="1" si="127"/>
        <v>152</v>
      </c>
      <c r="AC1635" s="9" t="str">
        <f t="shared" ca="1" si="128"/>
        <v>Above 3 Months</v>
      </c>
      <c r="AD1635" s="9">
        <f t="shared" ca="1" si="129"/>
        <v>123</v>
      </c>
      <c r="AE1635" s="9" t="str">
        <f t="shared" ca="1" si="130"/>
        <v>Above 3 Months</v>
      </c>
      <c r="AF1635" s="61"/>
      <c r="AG1635" s="61" t="s">
        <v>3697</v>
      </c>
      <c r="AH1635" s="97" t="str">
        <f t="shared" si="131"/>
        <v/>
      </c>
    </row>
    <row r="1636" spans="1:34" ht="25.5" customHeight="1" x14ac:dyDescent="0.25">
      <c r="A1636" s="96">
        <v>1635</v>
      </c>
      <c r="B1636" s="61" t="s">
        <v>2660</v>
      </c>
      <c r="C1636" s="97" t="s">
        <v>37</v>
      </c>
      <c r="D1636" s="61"/>
      <c r="E1636" s="62" t="s">
        <v>104</v>
      </c>
      <c r="F1636" s="73" t="s">
        <v>3080</v>
      </c>
      <c r="G1636" s="63" t="s">
        <v>707</v>
      </c>
      <c r="H1636" s="64">
        <v>46159</v>
      </c>
      <c r="I1636" s="65" t="s">
        <v>201</v>
      </c>
      <c r="J1636" s="65">
        <v>2026</v>
      </c>
      <c r="K1636" s="63" t="s">
        <v>71</v>
      </c>
      <c r="L1636" s="61"/>
      <c r="M1636" s="61" t="s">
        <v>72</v>
      </c>
      <c r="N1636" s="61" t="s">
        <v>31</v>
      </c>
      <c r="O1636" s="61" t="s">
        <v>32</v>
      </c>
      <c r="P1636" s="28"/>
      <c r="Q1636" s="61"/>
      <c r="R1636" s="28"/>
      <c r="S1636" s="96" t="s">
        <v>3196</v>
      </c>
      <c r="T1636" s="61"/>
      <c r="U1636" s="28"/>
      <c r="V1636" s="61"/>
      <c r="W1636" s="104" t="s">
        <v>112</v>
      </c>
      <c r="X1636" s="104" t="s">
        <v>112</v>
      </c>
      <c r="Y1636" s="98"/>
      <c r="Z1636" s="18" t="s">
        <v>3698</v>
      </c>
      <c r="AA1636" s="60" t="s">
        <v>34</v>
      </c>
      <c r="AB1636" s="9">
        <f t="shared" ca="1" si="127"/>
        <v>152</v>
      </c>
      <c r="AC1636" s="9" t="str">
        <f t="shared" ca="1" si="128"/>
        <v>Above 3 Months</v>
      </c>
      <c r="AD1636" s="9" t="str">
        <f t="shared" ca="1" si="129"/>
        <v/>
      </c>
      <c r="AE1636" s="9" t="str">
        <f t="shared" ca="1" si="130"/>
        <v/>
      </c>
      <c r="AF1636" s="61"/>
      <c r="AG1636" s="61" t="s">
        <v>3699</v>
      </c>
      <c r="AH1636" s="97" t="str">
        <f t="shared" ca="1" si="131"/>
        <v>Above 3 Months</v>
      </c>
    </row>
    <row r="1637" spans="1:34" ht="25.5" customHeight="1" x14ac:dyDescent="0.25">
      <c r="A1637" s="96">
        <v>1636</v>
      </c>
      <c r="B1637" s="61" t="s">
        <v>2810</v>
      </c>
      <c r="C1637" s="97" t="s">
        <v>62</v>
      </c>
      <c r="D1637" s="61"/>
      <c r="E1637" s="62" t="s">
        <v>106</v>
      </c>
      <c r="F1637" s="73" t="s">
        <v>2947</v>
      </c>
      <c r="G1637" s="63" t="s">
        <v>3700</v>
      </c>
      <c r="H1637" s="64">
        <v>46159</v>
      </c>
      <c r="I1637" s="65" t="s">
        <v>201</v>
      </c>
      <c r="J1637" s="65">
        <v>2026</v>
      </c>
      <c r="K1637" s="63" t="s">
        <v>39</v>
      </c>
      <c r="L1637" s="61"/>
      <c r="M1637" s="61" t="s">
        <v>39</v>
      </c>
      <c r="N1637" s="61" t="s">
        <v>31</v>
      </c>
      <c r="O1637" s="61" t="s">
        <v>32</v>
      </c>
      <c r="P1637" s="28"/>
      <c r="Q1637" s="61"/>
      <c r="R1637" s="28"/>
      <c r="S1637" s="96" t="s">
        <v>7126</v>
      </c>
      <c r="T1637" s="61"/>
      <c r="U1637" s="28"/>
      <c r="V1637" s="61"/>
      <c r="W1637" s="104" t="s">
        <v>33</v>
      </c>
      <c r="X1637" s="104" t="s">
        <v>2923</v>
      </c>
      <c r="Y1637" s="98"/>
      <c r="Z1637" s="18" t="s">
        <v>3701</v>
      </c>
      <c r="AA1637" s="60" t="s">
        <v>34</v>
      </c>
      <c r="AB1637" s="9" t="str">
        <f t="shared" ca="1" si="127"/>
        <v/>
      </c>
      <c r="AC1637" s="9" t="str">
        <f t="shared" si="128"/>
        <v/>
      </c>
      <c r="AD1637" s="9" t="str">
        <f t="shared" ca="1" si="129"/>
        <v/>
      </c>
      <c r="AE1637" s="9" t="str">
        <f t="shared" ca="1" si="130"/>
        <v/>
      </c>
      <c r="AF1637" s="61"/>
      <c r="AG1637" s="61" t="s">
        <v>3702</v>
      </c>
      <c r="AH1637" s="97" t="str">
        <f t="shared" si="131"/>
        <v/>
      </c>
    </row>
    <row r="1638" spans="1:34" ht="25.5" customHeight="1" x14ac:dyDescent="0.25">
      <c r="A1638" s="96">
        <v>1637</v>
      </c>
      <c r="B1638" s="61" t="s">
        <v>2808</v>
      </c>
      <c r="C1638" s="97" t="s">
        <v>185</v>
      </c>
      <c r="D1638" s="61"/>
      <c r="E1638" s="62" t="s">
        <v>55</v>
      </c>
      <c r="F1638" s="73" t="s">
        <v>3021</v>
      </c>
      <c r="G1638" s="63" t="s">
        <v>1745</v>
      </c>
      <c r="H1638" s="64">
        <v>46160</v>
      </c>
      <c r="I1638" s="65" t="s">
        <v>201</v>
      </c>
      <c r="J1638" s="65">
        <v>2026</v>
      </c>
      <c r="K1638" s="63" t="s">
        <v>29</v>
      </c>
      <c r="L1638" s="61"/>
      <c r="M1638" s="61" t="s">
        <v>30</v>
      </c>
      <c r="N1638" s="61" t="s">
        <v>31</v>
      </c>
      <c r="O1638" s="61" t="s">
        <v>32</v>
      </c>
      <c r="P1638" s="28"/>
      <c r="Q1638" s="61"/>
      <c r="R1638" s="28"/>
      <c r="S1638" s="96" t="s">
        <v>3196</v>
      </c>
      <c r="T1638" s="61"/>
      <c r="U1638" s="28"/>
      <c r="V1638" s="61"/>
      <c r="W1638" s="104" t="s">
        <v>50</v>
      </c>
      <c r="X1638" s="104" t="s">
        <v>50</v>
      </c>
      <c r="Y1638" s="98"/>
      <c r="Z1638" s="18" t="s">
        <v>3703</v>
      </c>
      <c r="AA1638" s="60" t="s">
        <v>34</v>
      </c>
      <c r="AB1638" s="9">
        <f t="shared" ca="1" si="127"/>
        <v>151</v>
      </c>
      <c r="AC1638" s="9" t="str">
        <f t="shared" ca="1" si="128"/>
        <v>Above 3 Months</v>
      </c>
      <c r="AD1638" s="9" t="str">
        <f t="shared" ca="1" si="129"/>
        <v/>
      </c>
      <c r="AE1638" s="9" t="str">
        <f t="shared" ca="1" si="130"/>
        <v/>
      </c>
      <c r="AF1638" s="61"/>
      <c r="AG1638" s="61" t="s">
        <v>3704</v>
      </c>
      <c r="AH1638" s="97" t="str">
        <f t="shared" ca="1" si="131"/>
        <v>Above 3 Months</v>
      </c>
    </row>
    <row r="1639" spans="1:34" ht="25.5" customHeight="1" x14ac:dyDescent="0.25">
      <c r="A1639" s="96">
        <v>1638</v>
      </c>
      <c r="B1639" s="61" t="s">
        <v>2810</v>
      </c>
      <c r="C1639" s="97" t="s">
        <v>62</v>
      </c>
      <c r="D1639" s="61"/>
      <c r="E1639" s="62" t="s">
        <v>118</v>
      </c>
      <c r="F1639" s="73" t="s">
        <v>2990</v>
      </c>
      <c r="G1639" s="63" t="s">
        <v>980</v>
      </c>
      <c r="H1639" s="64">
        <v>46160</v>
      </c>
      <c r="I1639" s="65" t="s">
        <v>201</v>
      </c>
      <c r="J1639" s="65">
        <v>2026</v>
      </c>
      <c r="K1639" s="63" t="s">
        <v>77</v>
      </c>
      <c r="L1639" s="61"/>
      <c r="M1639" s="61" t="s">
        <v>72</v>
      </c>
      <c r="N1639" s="61" t="s">
        <v>31</v>
      </c>
      <c r="O1639" s="61" t="s">
        <v>32</v>
      </c>
      <c r="P1639" s="28"/>
      <c r="Q1639" s="61"/>
      <c r="R1639" s="28"/>
      <c r="S1639" s="96" t="s">
        <v>7126</v>
      </c>
      <c r="T1639" s="61"/>
      <c r="U1639" s="28"/>
      <c r="V1639" s="61"/>
      <c r="W1639" s="104" t="s">
        <v>33</v>
      </c>
      <c r="X1639" s="104" t="s">
        <v>2923</v>
      </c>
      <c r="Y1639" s="98"/>
      <c r="Z1639" s="18" t="s">
        <v>3705</v>
      </c>
      <c r="AA1639" s="60" t="s">
        <v>34</v>
      </c>
      <c r="AB1639" s="9" t="str">
        <f t="shared" ca="1" si="127"/>
        <v/>
      </c>
      <c r="AC1639" s="9" t="str">
        <f t="shared" si="128"/>
        <v/>
      </c>
      <c r="AD1639" s="9" t="str">
        <f t="shared" ca="1" si="129"/>
        <v/>
      </c>
      <c r="AE1639" s="9" t="str">
        <f t="shared" ca="1" si="130"/>
        <v/>
      </c>
      <c r="AF1639" s="61"/>
      <c r="AG1639" s="61" t="s">
        <v>3706</v>
      </c>
      <c r="AH1639" s="97" t="str">
        <f t="shared" si="131"/>
        <v/>
      </c>
    </row>
    <row r="1640" spans="1:34" ht="25.5" customHeight="1" x14ac:dyDescent="0.25">
      <c r="A1640" s="96">
        <v>1639</v>
      </c>
      <c r="B1640" s="61" t="s">
        <v>2808</v>
      </c>
      <c r="C1640" s="97" t="s">
        <v>41</v>
      </c>
      <c r="D1640" s="61"/>
      <c r="E1640" s="62" t="s">
        <v>42</v>
      </c>
      <c r="F1640" s="73" t="s">
        <v>3593</v>
      </c>
      <c r="G1640" s="63" t="s">
        <v>1027</v>
      </c>
      <c r="H1640" s="64">
        <v>46160</v>
      </c>
      <c r="I1640" s="65" t="s">
        <v>201</v>
      </c>
      <c r="J1640" s="65">
        <v>2026</v>
      </c>
      <c r="K1640" s="63" t="s">
        <v>48</v>
      </c>
      <c r="L1640" s="61"/>
      <c r="M1640" s="61" t="s">
        <v>49</v>
      </c>
      <c r="N1640" s="61" t="s">
        <v>31</v>
      </c>
      <c r="O1640" s="61" t="s">
        <v>32</v>
      </c>
      <c r="P1640" s="28"/>
      <c r="Q1640" s="61"/>
      <c r="R1640" s="28"/>
      <c r="S1640" s="96" t="s">
        <v>3196</v>
      </c>
      <c r="T1640" s="61"/>
      <c r="U1640" s="28"/>
      <c r="V1640" s="61"/>
      <c r="W1640" s="104" t="s">
        <v>112</v>
      </c>
      <c r="X1640" s="104" t="s">
        <v>112</v>
      </c>
      <c r="Y1640" s="98"/>
      <c r="Z1640" s="18" t="s">
        <v>3707</v>
      </c>
      <c r="AA1640" s="60" t="s">
        <v>34</v>
      </c>
      <c r="AB1640" s="9">
        <f t="shared" ca="1" si="127"/>
        <v>151</v>
      </c>
      <c r="AC1640" s="9" t="str">
        <f t="shared" ca="1" si="128"/>
        <v>Above 3 Months</v>
      </c>
      <c r="AD1640" s="9" t="str">
        <f t="shared" ca="1" si="129"/>
        <v/>
      </c>
      <c r="AE1640" s="9" t="str">
        <f t="shared" ca="1" si="130"/>
        <v/>
      </c>
      <c r="AF1640" s="61"/>
      <c r="AG1640" s="61" t="s">
        <v>3708</v>
      </c>
      <c r="AH1640" s="97" t="str">
        <f t="shared" ca="1" si="131"/>
        <v>Above 3 Months</v>
      </c>
    </row>
    <row r="1641" spans="1:34" ht="25.5" customHeight="1" x14ac:dyDescent="0.25">
      <c r="A1641" s="96">
        <v>1640</v>
      </c>
      <c r="B1641" s="61" t="s">
        <v>2660</v>
      </c>
      <c r="C1641" s="97">
        <v>0</v>
      </c>
      <c r="D1641" s="61"/>
      <c r="E1641" s="62" t="s">
        <v>28</v>
      </c>
      <c r="F1641" s="73" t="s">
        <v>3114</v>
      </c>
      <c r="G1641" s="63" t="s">
        <v>1315</v>
      </c>
      <c r="H1641" s="64">
        <v>46160</v>
      </c>
      <c r="I1641" s="65" t="s">
        <v>201</v>
      </c>
      <c r="J1641" s="65">
        <v>2026</v>
      </c>
      <c r="K1641" s="63" t="s">
        <v>70</v>
      </c>
      <c r="L1641" s="61"/>
      <c r="M1641" s="61" t="s">
        <v>70</v>
      </c>
      <c r="N1641" s="61" t="s">
        <v>70</v>
      </c>
      <c r="O1641" s="61" t="s">
        <v>32</v>
      </c>
      <c r="P1641" s="28"/>
      <c r="Q1641" s="61"/>
      <c r="R1641" s="28"/>
      <c r="S1641" s="96" t="s">
        <v>7125</v>
      </c>
      <c r="T1641" s="61"/>
      <c r="U1641" s="28"/>
      <c r="V1641" s="61"/>
      <c r="W1641" s="104" t="s">
        <v>142</v>
      </c>
      <c r="X1641" s="104" t="s">
        <v>2923</v>
      </c>
      <c r="Y1641" s="98"/>
      <c r="Z1641" s="18" t="s">
        <v>3709</v>
      </c>
      <c r="AA1641" s="60" t="s">
        <v>34</v>
      </c>
      <c r="AB1641" s="9" t="str">
        <f t="shared" ca="1" si="127"/>
        <v/>
      </c>
      <c r="AC1641" s="9" t="str">
        <f t="shared" si="128"/>
        <v/>
      </c>
      <c r="AD1641" s="9" t="str">
        <f t="shared" ca="1" si="129"/>
        <v/>
      </c>
      <c r="AE1641" s="9" t="str">
        <f t="shared" ca="1" si="130"/>
        <v/>
      </c>
      <c r="AF1641" s="61"/>
      <c r="AG1641" s="61" t="s">
        <v>3710</v>
      </c>
      <c r="AH1641" s="97" t="str">
        <f t="shared" si="131"/>
        <v/>
      </c>
    </row>
    <row r="1642" spans="1:34" ht="25.5" customHeight="1" x14ac:dyDescent="0.25">
      <c r="A1642" s="96">
        <v>1641</v>
      </c>
      <c r="B1642" s="61" t="s">
        <v>2810</v>
      </c>
      <c r="C1642" s="97" t="s">
        <v>97</v>
      </c>
      <c r="D1642" s="61"/>
      <c r="E1642" s="62" t="s">
        <v>98</v>
      </c>
      <c r="F1642" s="73" t="s">
        <v>2990</v>
      </c>
      <c r="G1642" s="63" t="s">
        <v>1963</v>
      </c>
      <c r="H1642" s="64">
        <v>46160</v>
      </c>
      <c r="I1642" s="65" t="s">
        <v>201</v>
      </c>
      <c r="J1642" s="65">
        <v>2026</v>
      </c>
      <c r="K1642" s="63" t="s">
        <v>59</v>
      </c>
      <c r="L1642" s="61" t="s">
        <v>1964</v>
      </c>
      <c r="M1642" s="61" t="s">
        <v>59</v>
      </c>
      <c r="N1642" s="61" t="s">
        <v>60</v>
      </c>
      <c r="O1642" s="61" t="s">
        <v>32</v>
      </c>
      <c r="P1642" s="28"/>
      <c r="Q1642" s="61"/>
      <c r="R1642" s="28"/>
      <c r="S1642" s="96" t="s">
        <v>7125</v>
      </c>
      <c r="T1642" s="61"/>
      <c r="U1642" s="28"/>
      <c r="V1642" s="61"/>
      <c r="W1642" s="104" t="s">
        <v>142</v>
      </c>
      <c r="X1642" s="104" t="s">
        <v>2923</v>
      </c>
      <c r="Y1642" s="98"/>
      <c r="Z1642" s="18" t="s">
        <v>3711</v>
      </c>
      <c r="AA1642" s="60" t="s">
        <v>34</v>
      </c>
      <c r="AB1642" s="9" t="str">
        <f t="shared" ca="1" si="127"/>
        <v/>
      </c>
      <c r="AC1642" s="9" t="str">
        <f t="shared" si="128"/>
        <v/>
      </c>
      <c r="AD1642" s="9" t="str">
        <f t="shared" ca="1" si="129"/>
        <v/>
      </c>
      <c r="AE1642" s="9" t="str">
        <f t="shared" ca="1" si="130"/>
        <v/>
      </c>
      <c r="AF1642" s="61"/>
      <c r="AG1642" s="61" t="s">
        <v>3712</v>
      </c>
      <c r="AH1642" s="97" t="str">
        <f t="shared" si="131"/>
        <v/>
      </c>
    </row>
    <row r="1643" spans="1:34" ht="25.5" customHeight="1" x14ac:dyDescent="0.25">
      <c r="A1643" s="96">
        <v>1642</v>
      </c>
      <c r="B1643" s="61" t="s">
        <v>2660</v>
      </c>
      <c r="C1643" s="97" t="s">
        <v>37</v>
      </c>
      <c r="D1643" s="61"/>
      <c r="E1643" s="62" t="s">
        <v>107</v>
      </c>
      <c r="F1643" s="73" t="s">
        <v>2974</v>
      </c>
      <c r="G1643" s="63" t="s">
        <v>1027</v>
      </c>
      <c r="H1643" s="64">
        <v>46161</v>
      </c>
      <c r="I1643" s="65" t="s">
        <v>201</v>
      </c>
      <c r="J1643" s="65">
        <v>2026</v>
      </c>
      <c r="K1643" s="63" t="s">
        <v>48</v>
      </c>
      <c r="L1643" s="61"/>
      <c r="M1643" s="61" t="s">
        <v>49</v>
      </c>
      <c r="N1643" s="61" t="s">
        <v>31</v>
      </c>
      <c r="O1643" s="61" t="s">
        <v>32</v>
      </c>
      <c r="P1643" s="28"/>
      <c r="Q1643" s="61"/>
      <c r="R1643" s="28"/>
      <c r="S1643" s="96" t="s">
        <v>3196</v>
      </c>
      <c r="T1643" s="61"/>
      <c r="U1643" s="28"/>
      <c r="V1643" s="61"/>
      <c r="W1643" s="104" t="s">
        <v>141</v>
      </c>
      <c r="X1643" s="104" t="s">
        <v>141</v>
      </c>
      <c r="Y1643" s="98"/>
      <c r="Z1643" s="18" t="s">
        <v>3713</v>
      </c>
      <c r="AA1643" s="60" t="s">
        <v>34</v>
      </c>
      <c r="AB1643" s="9">
        <f t="shared" ca="1" si="127"/>
        <v>150</v>
      </c>
      <c r="AC1643" s="9" t="str">
        <f t="shared" ca="1" si="128"/>
        <v>Above 3 Months</v>
      </c>
      <c r="AD1643" s="9" t="str">
        <f t="shared" ca="1" si="129"/>
        <v/>
      </c>
      <c r="AE1643" s="9" t="str">
        <f t="shared" ca="1" si="130"/>
        <v/>
      </c>
      <c r="AF1643" s="61"/>
      <c r="AG1643" s="61" t="s">
        <v>3714</v>
      </c>
      <c r="AH1643" s="97" t="str">
        <f t="shared" ca="1" si="131"/>
        <v>Above 3 Months</v>
      </c>
    </row>
    <row r="1644" spans="1:34" ht="25.5" customHeight="1" x14ac:dyDescent="0.25">
      <c r="A1644" s="96">
        <v>1643</v>
      </c>
      <c r="B1644" s="61" t="s">
        <v>2660</v>
      </c>
      <c r="C1644" s="97" t="s">
        <v>37</v>
      </c>
      <c r="D1644" s="61"/>
      <c r="E1644" s="62" t="s">
        <v>90</v>
      </c>
      <c r="F1644" s="73" t="s">
        <v>3215</v>
      </c>
      <c r="G1644" s="63" t="s">
        <v>1649</v>
      </c>
      <c r="H1644" s="64">
        <v>46161</v>
      </c>
      <c r="I1644" s="65" t="s">
        <v>201</v>
      </c>
      <c r="J1644" s="65">
        <v>2026</v>
      </c>
      <c r="K1644" s="63" t="s">
        <v>80</v>
      </c>
      <c r="L1644" s="61"/>
      <c r="M1644" s="61" t="s">
        <v>154</v>
      </c>
      <c r="N1644" s="61" t="s">
        <v>31</v>
      </c>
      <c r="O1644" s="61" t="s">
        <v>32</v>
      </c>
      <c r="P1644" s="28"/>
      <c r="Q1644" s="61"/>
      <c r="R1644" s="28"/>
      <c r="S1644" s="96" t="s">
        <v>7126</v>
      </c>
      <c r="T1644" s="61"/>
      <c r="U1644" s="28"/>
      <c r="V1644" s="61"/>
      <c r="W1644" s="104" t="s">
        <v>141</v>
      </c>
      <c r="X1644" s="104" t="s">
        <v>2923</v>
      </c>
      <c r="Y1644" s="98"/>
      <c r="Z1644" s="18" t="s">
        <v>3715</v>
      </c>
      <c r="AA1644" s="60" t="s">
        <v>34</v>
      </c>
      <c r="AB1644" s="9" t="str">
        <f t="shared" ca="1" si="127"/>
        <v/>
      </c>
      <c r="AC1644" s="9" t="str">
        <f t="shared" si="128"/>
        <v/>
      </c>
      <c r="AD1644" s="9" t="str">
        <f t="shared" ca="1" si="129"/>
        <v/>
      </c>
      <c r="AE1644" s="9" t="str">
        <f t="shared" ca="1" si="130"/>
        <v/>
      </c>
      <c r="AF1644" s="61"/>
      <c r="AG1644" s="61" t="s">
        <v>3716</v>
      </c>
      <c r="AH1644" s="97" t="str">
        <f t="shared" si="131"/>
        <v/>
      </c>
    </row>
    <row r="1645" spans="1:34" ht="25.5" customHeight="1" x14ac:dyDescent="0.25">
      <c r="A1645" s="96">
        <v>1644</v>
      </c>
      <c r="B1645" s="61" t="s">
        <v>2808</v>
      </c>
      <c r="C1645" s="97" t="s">
        <v>185</v>
      </c>
      <c r="D1645" s="61"/>
      <c r="E1645" s="62" t="s">
        <v>73</v>
      </c>
      <c r="F1645" s="73" t="s">
        <v>3080</v>
      </c>
      <c r="G1645" s="63" t="s">
        <v>3717</v>
      </c>
      <c r="H1645" s="64">
        <v>46161</v>
      </c>
      <c r="I1645" s="65" t="s">
        <v>201</v>
      </c>
      <c r="J1645" s="65">
        <v>2026</v>
      </c>
      <c r="K1645" s="63" t="s">
        <v>29</v>
      </c>
      <c r="L1645" s="61"/>
      <c r="M1645" s="61" t="s">
        <v>30</v>
      </c>
      <c r="N1645" s="61" t="s">
        <v>31</v>
      </c>
      <c r="O1645" s="61" t="s">
        <v>32</v>
      </c>
      <c r="P1645" s="28"/>
      <c r="Q1645" s="61"/>
      <c r="R1645" s="28"/>
      <c r="S1645" s="96" t="s">
        <v>3196</v>
      </c>
      <c r="T1645" s="61"/>
      <c r="U1645" s="28"/>
      <c r="V1645" s="61"/>
      <c r="W1645" s="104" t="s">
        <v>141</v>
      </c>
      <c r="X1645" s="104" t="s">
        <v>33</v>
      </c>
      <c r="Y1645" s="98">
        <v>46300</v>
      </c>
      <c r="Z1645" s="18" t="s">
        <v>3718</v>
      </c>
      <c r="AA1645" s="60" t="s">
        <v>34</v>
      </c>
      <c r="AB1645" s="9">
        <f t="shared" ca="1" si="127"/>
        <v>150</v>
      </c>
      <c r="AC1645" s="9" t="str">
        <f t="shared" ca="1" si="128"/>
        <v>Above 3 Months</v>
      </c>
      <c r="AD1645" s="9">
        <f t="shared" ca="1" si="129"/>
        <v>11</v>
      </c>
      <c r="AE1645" s="9" t="str">
        <f t="shared" ca="1" si="130"/>
        <v>Below 45 Days</v>
      </c>
      <c r="AF1645" s="61"/>
      <c r="AG1645" s="61" t="s">
        <v>3719</v>
      </c>
      <c r="AH1645" s="97" t="str">
        <f t="shared" si="131"/>
        <v/>
      </c>
    </row>
    <row r="1646" spans="1:34" ht="25.5" customHeight="1" x14ac:dyDescent="0.25">
      <c r="A1646" s="96">
        <v>1645</v>
      </c>
      <c r="B1646" s="61" t="s">
        <v>2808</v>
      </c>
      <c r="C1646" s="97" t="s">
        <v>41</v>
      </c>
      <c r="D1646" s="61"/>
      <c r="E1646" s="62" t="s">
        <v>124</v>
      </c>
      <c r="F1646" s="73" t="s">
        <v>3041</v>
      </c>
      <c r="G1646" s="63" t="s">
        <v>1315</v>
      </c>
      <c r="H1646" s="64">
        <v>46161</v>
      </c>
      <c r="I1646" s="65" t="s">
        <v>201</v>
      </c>
      <c r="J1646" s="65">
        <v>2026</v>
      </c>
      <c r="K1646" s="63" t="s">
        <v>70</v>
      </c>
      <c r="L1646" s="61"/>
      <c r="M1646" s="61" t="s">
        <v>70</v>
      </c>
      <c r="N1646" s="61" t="s">
        <v>70</v>
      </c>
      <c r="O1646" s="61" t="s">
        <v>32</v>
      </c>
      <c r="P1646" s="28"/>
      <c r="Q1646" s="61"/>
      <c r="R1646" s="28"/>
      <c r="S1646" s="96" t="s">
        <v>7125</v>
      </c>
      <c r="T1646" s="61"/>
      <c r="U1646" s="28"/>
      <c r="V1646" s="61"/>
      <c r="W1646" s="104" t="s">
        <v>173</v>
      </c>
      <c r="X1646" s="104" t="s">
        <v>2923</v>
      </c>
      <c r="Y1646" s="98"/>
      <c r="Z1646" s="18" t="s">
        <v>3720</v>
      </c>
      <c r="AA1646" s="60" t="s">
        <v>34</v>
      </c>
      <c r="AB1646" s="9" t="str">
        <f t="shared" ca="1" si="127"/>
        <v/>
      </c>
      <c r="AC1646" s="9" t="str">
        <f t="shared" si="128"/>
        <v/>
      </c>
      <c r="AD1646" s="9" t="str">
        <f t="shared" ca="1" si="129"/>
        <v/>
      </c>
      <c r="AE1646" s="9" t="str">
        <f t="shared" ca="1" si="130"/>
        <v/>
      </c>
      <c r="AF1646" s="61"/>
      <c r="AG1646" s="61" t="s">
        <v>3721</v>
      </c>
      <c r="AH1646" s="97" t="str">
        <f t="shared" si="131"/>
        <v/>
      </c>
    </row>
    <row r="1647" spans="1:34" ht="25.5" customHeight="1" x14ac:dyDescent="0.25">
      <c r="A1647" s="96">
        <v>1646</v>
      </c>
      <c r="B1647" s="61" t="s">
        <v>2808</v>
      </c>
      <c r="C1647" s="97" t="s">
        <v>41</v>
      </c>
      <c r="D1647" s="61"/>
      <c r="E1647" s="62" t="s">
        <v>124</v>
      </c>
      <c r="F1647" s="73" t="s">
        <v>3042</v>
      </c>
      <c r="G1647" s="63" t="s">
        <v>1315</v>
      </c>
      <c r="H1647" s="64">
        <v>46161</v>
      </c>
      <c r="I1647" s="65" t="s">
        <v>201</v>
      </c>
      <c r="J1647" s="65">
        <v>2026</v>
      </c>
      <c r="K1647" s="63" t="s">
        <v>70</v>
      </c>
      <c r="L1647" s="61"/>
      <c r="M1647" s="61" t="s">
        <v>70</v>
      </c>
      <c r="N1647" s="61" t="s">
        <v>70</v>
      </c>
      <c r="O1647" s="61" t="s">
        <v>32</v>
      </c>
      <c r="P1647" s="28"/>
      <c r="Q1647" s="61"/>
      <c r="R1647" s="28"/>
      <c r="S1647" s="96" t="s">
        <v>7125</v>
      </c>
      <c r="T1647" s="61"/>
      <c r="U1647" s="28"/>
      <c r="V1647" s="61"/>
      <c r="W1647" s="104" t="s">
        <v>173</v>
      </c>
      <c r="X1647" s="104" t="s">
        <v>2923</v>
      </c>
      <c r="Y1647" s="98"/>
      <c r="Z1647" s="18" t="s">
        <v>3722</v>
      </c>
      <c r="AA1647" s="60" t="s">
        <v>34</v>
      </c>
      <c r="AB1647" s="9" t="str">
        <f t="shared" ca="1" si="127"/>
        <v/>
      </c>
      <c r="AC1647" s="9" t="str">
        <f t="shared" si="128"/>
        <v/>
      </c>
      <c r="AD1647" s="9" t="str">
        <f t="shared" ca="1" si="129"/>
        <v/>
      </c>
      <c r="AE1647" s="9" t="str">
        <f t="shared" ca="1" si="130"/>
        <v/>
      </c>
      <c r="AF1647" s="61"/>
      <c r="AG1647" s="61" t="s">
        <v>3723</v>
      </c>
      <c r="AH1647" s="97" t="str">
        <f t="shared" si="131"/>
        <v/>
      </c>
    </row>
    <row r="1648" spans="1:34" ht="25.5" customHeight="1" x14ac:dyDescent="0.25">
      <c r="A1648" s="96">
        <v>1647</v>
      </c>
      <c r="B1648" s="61" t="s">
        <v>2810</v>
      </c>
      <c r="C1648" s="97">
        <v>0</v>
      </c>
      <c r="D1648" s="61"/>
      <c r="E1648" s="62" t="s">
        <v>68</v>
      </c>
      <c r="F1648" s="73" t="s">
        <v>3724</v>
      </c>
      <c r="G1648" s="63" t="s">
        <v>3725</v>
      </c>
      <c r="H1648" s="64">
        <v>46162</v>
      </c>
      <c r="I1648" s="65" t="s">
        <v>201</v>
      </c>
      <c r="J1648" s="65">
        <v>2026</v>
      </c>
      <c r="K1648" s="63" t="s">
        <v>94</v>
      </c>
      <c r="L1648" s="61"/>
      <c r="M1648" s="61" t="s">
        <v>94</v>
      </c>
      <c r="N1648" s="61" t="s">
        <v>31</v>
      </c>
      <c r="O1648" s="61" t="s">
        <v>32</v>
      </c>
      <c r="P1648" s="28"/>
      <c r="Q1648" s="61"/>
      <c r="R1648" s="28"/>
      <c r="S1648" s="96" t="s">
        <v>3196</v>
      </c>
      <c r="T1648" s="61"/>
      <c r="U1648" s="28"/>
      <c r="V1648" s="61"/>
      <c r="W1648" s="104" t="s">
        <v>112</v>
      </c>
      <c r="X1648" s="104" t="s">
        <v>112</v>
      </c>
      <c r="Y1648" s="98"/>
      <c r="Z1648" s="18" t="s">
        <v>3726</v>
      </c>
      <c r="AA1648" s="60" t="s">
        <v>34</v>
      </c>
      <c r="AB1648" s="9">
        <f t="shared" ca="1" si="127"/>
        <v>149</v>
      </c>
      <c r="AC1648" s="9" t="str">
        <f t="shared" ca="1" si="128"/>
        <v>Above 3 Months</v>
      </c>
      <c r="AD1648" s="9" t="str">
        <f t="shared" ca="1" si="129"/>
        <v/>
      </c>
      <c r="AE1648" s="9" t="str">
        <f t="shared" ca="1" si="130"/>
        <v/>
      </c>
      <c r="AF1648" s="61"/>
      <c r="AG1648" s="61" t="s">
        <v>3727</v>
      </c>
      <c r="AH1648" s="97" t="str">
        <f t="shared" ca="1" si="131"/>
        <v>Above 3 Months</v>
      </c>
    </row>
    <row r="1649" spans="1:34" ht="25.5" customHeight="1" x14ac:dyDescent="0.25">
      <c r="A1649" s="96">
        <v>1648</v>
      </c>
      <c r="B1649" s="61" t="s">
        <v>2810</v>
      </c>
      <c r="C1649" s="97">
        <v>0</v>
      </c>
      <c r="D1649" s="61"/>
      <c r="E1649" s="62" t="s">
        <v>68</v>
      </c>
      <c r="F1649" s="73" t="s">
        <v>3728</v>
      </c>
      <c r="G1649" s="63" t="s">
        <v>264</v>
      </c>
      <c r="H1649" s="64">
        <v>46162</v>
      </c>
      <c r="I1649" s="65" t="s">
        <v>201</v>
      </c>
      <c r="J1649" s="65">
        <v>2026</v>
      </c>
      <c r="K1649" s="63" t="s">
        <v>59</v>
      </c>
      <c r="L1649" s="61" t="s">
        <v>265</v>
      </c>
      <c r="M1649" s="61" t="s">
        <v>59</v>
      </c>
      <c r="N1649" s="61" t="s">
        <v>60</v>
      </c>
      <c r="O1649" s="61" t="s">
        <v>32</v>
      </c>
      <c r="P1649" s="28"/>
      <c r="Q1649" s="61"/>
      <c r="R1649" s="28"/>
      <c r="S1649" s="96" t="s">
        <v>7125</v>
      </c>
      <c r="T1649" s="61"/>
      <c r="U1649" s="28"/>
      <c r="V1649" s="61"/>
      <c r="W1649" s="104" t="s">
        <v>112</v>
      </c>
      <c r="X1649" s="104" t="s">
        <v>2923</v>
      </c>
      <c r="Y1649" s="98"/>
      <c r="Z1649" s="18" t="s">
        <v>3729</v>
      </c>
      <c r="AA1649" s="60" t="s">
        <v>34</v>
      </c>
      <c r="AB1649" s="9" t="str">
        <f t="shared" ca="1" si="127"/>
        <v/>
      </c>
      <c r="AC1649" s="9" t="str">
        <f t="shared" si="128"/>
        <v/>
      </c>
      <c r="AD1649" s="9" t="str">
        <f t="shared" ca="1" si="129"/>
        <v/>
      </c>
      <c r="AE1649" s="9" t="str">
        <f t="shared" ca="1" si="130"/>
        <v/>
      </c>
      <c r="AF1649" s="61"/>
      <c r="AG1649" s="61" t="s">
        <v>3730</v>
      </c>
      <c r="AH1649" s="97" t="str">
        <f t="shared" si="131"/>
        <v/>
      </c>
    </row>
    <row r="1650" spans="1:34" ht="25.5" customHeight="1" x14ac:dyDescent="0.25">
      <c r="A1650" s="96">
        <v>1649</v>
      </c>
      <c r="B1650" s="61" t="s">
        <v>2810</v>
      </c>
      <c r="C1650" s="97" t="s">
        <v>186</v>
      </c>
      <c r="D1650" s="61"/>
      <c r="E1650" s="62" t="s">
        <v>78</v>
      </c>
      <c r="F1650" s="73" t="s">
        <v>2971</v>
      </c>
      <c r="G1650" s="63" t="s">
        <v>3731</v>
      </c>
      <c r="H1650" s="64">
        <v>46162</v>
      </c>
      <c r="I1650" s="65" t="s">
        <v>201</v>
      </c>
      <c r="J1650" s="65">
        <v>2026</v>
      </c>
      <c r="K1650" s="63" t="s">
        <v>29</v>
      </c>
      <c r="L1650" s="61"/>
      <c r="M1650" s="61" t="s">
        <v>30</v>
      </c>
      <c r="N1650" s="61" t="s">
        <v>31</v>
      </c>
      <c r="O1650" s="61" t="s">
        <v>32</v>
      </c>
      <c r="P1650" s="28"/>
      <c r="Q1650" s="61"/>
      <c r="R1650" s="28"/>
      <c r="S1650" s="96" t="s">
        <v>3196</v>
      </c>
      <c r="T1650" s="61"/>
      <c r="U1650" s="28"/>
      <c r="V1650" s="61"/>
      <c r="W1650" s="104" t="s">
        <v>177</v>
      </c>
      <c r="X1650" s="104" t="s">
        <v>177</v>
      </c>
      <c r="Y1650" s="98">
        <v>46224</v>
      </c>
      <c r="Z1650" s="18" t="s">
        <v>3732</v>
      </c>
      <c r="AA1650" s="60" t="s">
        <v>34</v>
      </c>
      <c r="AB1650" s="9">
        <f t="shared" ca="1" si="127"/>
        <v>149</v>
      </c>
      <c r="AC1650" s="9" t="str">
        <f t="shared" ca="1" si="128"/>
        <v>Above 3 Months</v>
      </c>
      <c r="AD1650" s="9">
        <f t="shared" ca="1" si="129"/>
        <v>87</v>
      </c>
      <c r="AE1650" s="9" t="str">
        <f t="shared" ca="1" si="130"/>
        <v>Above 60 Days</v>
      </c>
      <c r="AF1650" s="61"/>
      <c r="AG1650" s="61" t="s">
        <v>3733</v>
      </c>
      <c r="AH1650" s="97" t="str">
        <f t="shared" ca="1" si="131"/>
        <v>Above 3 Months</v>
      </c>
    </row>
    <row r="1651" spans="1:34" ht="25.5" customHeight="1" x14ac:dyDescent="0.25">
      <c r="A1651" s="96">
        <v>1650</v>
      </c>
      <c r="B1651" s="61" t="s">
        <v>2808</v>
      </c>
      <c r="C1651" s="97" t="s">
        <v>2661</v>
      </c>
      <c r="D1651" s="61"/>
      <c r="E1651" s="62" t="s">
        <v>84</v>
      </c>
      <c r="F1651" s="73" t="s">
        <v>3006</v>
      </c>
      <c r="G1651" s="63" t="s">
        <v>1315</v>
      </c>
      <c r="H1651" s="64">
        <v>46162</v>
      </c>
      <c r="I1651" s="65" t="s">
        <v>201</v>
      </c>
      <c r="J1651" s="65">
        <v>2026</v>
      </c>
      <c r="K1651" s="63" t="s">
        <v>70</v>
      </c>
      <c r="L1651" s="61"/>
      <c r="M1651" s="61" t="s">
        <v>70</v>
      </c>
      <c r="N1651" s="61" t="s">
        <v>70</v>
      </c>
      <c r="O1651" s="61" t="s">
        <v>32</v>
      </c>
      <c r="P1651" s="28"/>
      <c r="Q1651" s="61"/>
      <c r="R1651" s="28"/>
      <c r="S1651" s="96" t="s">
        <v>7125</v>
      </c>
      <c r="T1651" s="61"/>
      <c r="U1651" s="28"/>
      <c r="V1651" s="61"/>
      <c r="W1651" s="104" t="s">
        <v>142</v>
      </c>
      <c r="X1651" s="104" t="s">
        <v>2923</v>
      </c>
      <c r="Y1651" s="98"/>
      <c r="Z1651" s="18" t="s">
        <v>3734</v>
      </c>
      <c r="AA1651" s="60" t="s">
        <v>34</v>
      </c>
      <c r="AB1651" s="9" t="str">
        <f t="shared" ca="1" si="127"/>
        <v/>
      </c>
      <c r="AC1651" s="9" t="str">
        <f t="shared" si="128"/>
        <v/>
      </c>
      <c r="AD1651" s="9" t="str">
        <f t="shared" ca="1" si="129"/>
        <v/>
      </c>
      <c r="AE1651" s="9" t="str">
        <f t="shared" ca="1" si="130"/>
        <v/>
      </c>
      <c r="AF1651" s="61"/>
      <c r="AG1651" s="61" t="s">
        <v>3735</v>
      </c>
      <c r="AH1651" s="97" t="str">
        <f t="shared" si="131"/>
        <v/>
      </c>
    </row>
    <row r="1652" spans="1:34" ht="25.5" customHeight="1" x14ac:dyDescent="0.25">
      <c r="A1652" s="96">
        <v>1651</v>
      </c>
      <c r="B1652" s="61" t="s">
        <v>2660</v>
      </c>
      <c r="C1652" s="97" t="s">
        <v>46</v>
      </c>
      <c r="D1652" s="61"/>
      <c r="E1652" s="62" t="s">
        <v>64</v>
      </c>
      <c r="F1652" s="73" t="s">
        <v>3058</v>
      </c>
      <c r="G1652" s="63" t="s">
        <v>227</v>
      </c>
      <c r="H1652" s="64">
        <v>46162</v>
      </c>
      <c r="I1652" s="65" t="s">
        <v>201</v>
      </c>
      <c r="J1652" s="65">
        <v>2026</v>
      </c>
      <c r="K1652" s="63" t="s">
        <v>59</v>
      </c>
      <c r="L1652" s="61" t="s">
        <v>228</v>
      </c>
      <c r="M1652" s="61" t="s">
        <v>59</v>
      </c>
      <c r="N1652" s="61" t="s">
        <v>60</v>
      </c>
      <c r="O1652" s="61" t="s">
        <v>32</v>
      </c>
      <c r="P1652" s="28"/>
      <c r="Q1652" s="61"/>
      <c r="R1652" s="28"/>
      <c r="S1652" s="96" t="s">
        <v>3196</v>
      </c>
      <c r="T1652" s="61"/>
      <c r="U1652" s="28"/>
      <c r="V1652" s="61"/>
      <c r="W1652" s="104" t="s">
        <v>112</v>
      </c>
      <c r="X1652" s="104" t="s">
        <v>112</v>
      </c>
      <c r="Y1652" s="98"/>
      <c r="Z1652" s="18" t="s">
        <v>3736</v>
      </c>
      <c r="AA1652" s="60" t="s">
        <v>34</v>
      </c>
      <c r="AB1652" s="9">
        <f t="shared" ca="1" si="127"/>
        <v>149</v>
      </c>
      <c r="AC1652" s="9" t="str">
        <f t="shared" ca="1" si="128"/>
        <v>Above 3 Months</v>
      </c>
      <c r="AD1652" s="9" t="str">
        <f t="shared" ca="1" si="129"/>
        <v/>
      </c>
      <c r="AE1652" s="9" t="str">
        <f t="shared" ca="1" si="130"/>
        <v/>
      </c>
      <c r="AF1652" s="61"/>
      <c r="AG1652" s="61" t="s">
        <v>3737</v>
      </c>
      <c r="AH1652" s="97" t="str">
        <f t="shared" ca="1" si="131"/>
        <v>Above 3 Months</v>
      </c>
    </row>
    <row r="1653" spans="1:34" ht="25.5" customHeight="1" x14ac:dyDescent="0.25">
      <c r="A1653" s="96">
        <v>1652</v>
      </c>
      <c r="B1653" s="61" t="s">
        <v>2660</v>
      </c>
      <c r="C1653" s="97" t="s">
        <v>183</v>
      </c>
      <c r="D1653" s="61"/>
      <c r="E1653" s="62" t="s">
        <v>74</v>
      </c>
      <c r="F1653" s="73" t="s">
        <v>3226</v>
      </c>
      <c r="G1653" s="63" t="s">
        <v>1315</v>
      </c>
      <c r="H1653" s="64">
        <v>46162</v>
      </c>
      <c r="I1653" s="65" t="s">
        <v>201</v>
      </c>
      <c r="J1653" s="65">
        <v>2026</v>
      </c>
      <c r="K1653" s="63" t="s">
        <v>70</v>
      </c>
      <c r="L1653" s="61"/>
      <c r="M1653" s="61" t="s">
        <v>70</v>
      </c>
      <c r="N1653" s="61" t="s">
        <v>70</v>
      </c>
      <c r="O1653" s="61" t="s">
        <v>32</v>
      </c>
      <c r="P1653" s="28"/>
      <c r="Q1653" s="61"/>
      <c r="R1653" s="28"/>
      <c r="S1653" s="96" t="s">
        <v>7125</v>
      </c>
      <c r="T1653" s="61"/>
      <c r="U1653" s="28"/>
      <c r="V1653" s="61"/>
      <c r="W1653" s="104" t="s">
        <v>173</v>
      </c>
      <c r="X1653" s="104" t="s">
        <v>2923</v>
      </c>
      <c r="Y1653" s="98"/>
      <c r="Z1653" s="18" t="s">
        <v>3738</v>
      </c>
      <c r="AA1653" s="60" t="s">
        <v>34</v>
      </c>
      <c r="AB1653" s="9" t="str">
        <f t="shared" ca="1" si="127"/>
        <v/>
      </c>
      <c r="AC1653" s="9" t="str">
        <f t="shared" si="128"/>
        <v/>
      </c>
      <c r="AD1653" s="9" t="str">
        <f t="shared" ca="1" si="129"/>
        <v/>
      </c>
      <c r="AE1653" s="9" t="str">
        <f t="shared" ca="1" si="130"/>
        <v/>
      </c>
      <c r="AF1653" s="61"/>
      <c r="AG1653" s="61" t="s">
        <v>3739</v>
      </c>
      <c r="AH1653" s="97" t="str">
        <f t="shared" si="131"/>
        <v/>
      </c>
    </row>
    <row r="1654" spans="1:34" ht="25.5" customHeight="1" x14ac:dyDescent="0.25">
      <c r="A1654" s="96">
        <v>1653</v>
      </c>
      <c r="B1654" s="61" t="s">
        <v>2808</v>
      </c>
      <c r="C1654" s="97">
        <v>0</v>
      </c>
      <c r="D1654" s="61"/>
      <c r="E1654" s="62" t="s">
        <v>51</v>
      </c>
      <c r="F1654" s="73" t="s">
        <v>3278</v>
      </c>
      <c r="G1654" s="63" t="s">
        <v>1340</v>
      </c>
      <c r="H1654" s="64">
        <v>46162</v>
      </c>
      <c r="I1654" s="65" t="s">
        <v>201</v>
      </c>
      <c r="J1654" s="65">
        <v>2026</v>
      </c>
      <c r="K1654" s="63" t="s">
        <v>53</v>
      </c>
      <c r="L1654" s="61"/>
      <c r="M1654" s="61" t="s">
        <v>54</v>
      </c>
      <c r="N1654" s="61" t="s">
        <v>31</v>
      </c>
      <c r="O1654" s="61" t="s">
        <v>32</v>
      </c>
      <c r="P1654" s="28"/>
      <c r="Q1654" s="61"/>
      <c r="R1654" s="28"/>
      <c r="S1654" s="96" t="s">
        <v>7126</v>
      </c>
      <c r="T1654" s="61"/>
      <c r="U1654" s="28"/>
      <c r="V1654" s="61"/>
      <c r="W1654" s="104" t="s">
        <v>33</v>
      </c>
      <c r="X1654" s="104" t="s">
        <v>2923</v>
      </c>
      <c r="Y1654" s="98"/>
      <c r="Z1654" s="18" t="s">
        <v>3740</v>
      </c>
      <c r="AA1654" s="60" t="s">
        <v>34</v>
      </c>
      <c r="AB1654" s="9" t="str">
        <f t="shared" ca="1" si="127"/>
        <v/>
      </c>
      <c r="AC1654" s="9" t="str">
        <f t="shared" si="128"/>
        <v/>
      </c>
      <c r="AD1654" s="9" t="str">
        <f t="shared" ca="1" si="129"/>
        <v/>
      </c>
      <c r="AE1654" s="9" t="str">
        <f t="shared" ca="1" si="130"/>
        <v/>
      </c>
      <c r="AF1654" s="61"/>
      <c r="AG1654" s="61" t="s">
        <v>3741</v>
      </c>
      <c r="AH1654" s="97" t="str">
        <f t="shared" si="131"/>
        <v/>
      </c>
    </row>
    <row r="1655" spans="1:34" ht="25.5" customHeight="1" x14ac:dyDescent="0.25">
      <c r="A1655" s="96">
        <v>1654</v>
      </c>
      <c r="B1655" s="61" t="s">
        <v>2808</v>
      </c>
      <c r="C1655" s="97">
        <v>0</v>
      </c>
      <c r="D1655" s="61"/>
      <c r="E1655" s="62" t="s">
        <v>51</v>
      </c>
      <c r="F1655" s="73" t="s">
        <v>3106</v>
      </c>
      <c r="G1655" s="63" t="s">
        <v>1799</v>
      </c>
      <c r="H1655" s="64">
        <v>46162</v>
      </c>
      <c r="I1655" s="65" t="s">
        <v>201</v>
      </c>
      <c r="J1655" s="65">
        <v>2026</v>
      </c>
      <c r="K1655" s="63" t="s">
        <v>53</v>
      </c>
      <c r="L1655" s="61"/>
      <c r="M1655" s="61" t="s">
        <v>54</v>
      </c>
      <c r="N1655" s="61" t="s">
        <v>31</v>
      </c>
      <c r="O1655" s="61" t="s">
        <v>32</v>
      </c>
      <c r="P1655" s="28"/>
      <c r="Q1655" s="61"/>
      <c r="R1655" s="28"/>
      <c r="S1655" s="96" t="s">
        <v>7126</v>
      </c>
      <c r="T1655" s="61"/>
      <c r="U1655" s="28"/>
      <c r="V1655" s="61"/>
      <c r="W1655" s="104" t="s">
        <v>33</v>
      </c>
      <c r="X1655" s="104" t="s">
        <v>2923</v>
      </c>
      <c r="Y1655" s="98"/>
      <c r="Z1655" s="18" t="s">
        <v>3742</v>
      </c>
      <c r="AA1655" s="60" t="s">
        <v>34</v>
      </c>
      <c r="AB1655" s="9" t="str">
        <f t="shared" ca="1" si="127"/>
        <v/>
      </c>
      <c r="AC1655" s="9" t="str">
        <f t="shared" si="128"/>
        <v/>
      </c>
      <c r="AD1655" s="9" t="str">
        <f t="shared" ca="1" si="129"/>
        <v/>
      </c>
      <c r="AE1655" s="9" t="str">
        <f t="shared" ca="1" si="130"/>
        <v/>
      </c>
      <c r="AF1655" s="61"/>
      <c r="AG1655" s="61" t="s">
        <v>3743</v>
      </c>
      <c r="AH1655" s="97" t="str">
        <f t="shared" si="131"/>
        <v/>
      </c>
    </row>
    <row r="1656" spans="1:34" ht="23.25" customHeight="1" x14ac:dyDescent="0.25">
      <c r="A1656" s="96">
        <v>1655</v>
      </c>
      <c r="B1656" s="62" t="s">
        <v>2660</v>
      </c>
      <c r="C1656" s="62" t="s">
        <v>46</v>
      </c>
      <c r="D1656" s="61"/>
      <c r="E1656" s="62" t="s">
        <v>47</v>
      </c>
      <c r="F1656" s="73" t="s">
        <v>3131</v>
      </c>
      <c r="G1656" s="63" t="s">
        <v>845</v>
      </c>
      <c r="H1656" s="64">
        <v>46163</v>
      </c>
      <c r="I1656" s="65" t="str">
        <f t="shared" ref="I1656:I1674" si="132">TEXT(H1656,"mmm")</f>
        <v>May</v>
      </c>
      <c r="J1656" s="65">
        <v>2026</v>
      </c>
      <c r="K1656" s="63" t="s">
        <v>116</v>
      </c>
      <c r="L1656" s="61"/>
      <c r="M1656" s="61" t="str">
        <f>_xlfn.XLOOKUP(K1656,[1]Heads!A:A,[1]Heads!B:B)</f>
        <v>NDPS</v>
      </c>
      <c r="N1656" s="61" t="str">
        <f>_xlfn.XLOOKUP(M1656,[1]Heads!B:B,[1]Heads!C:C)</f>
        <v>NDPS</v>
      </c>
      <c r="O1656" s="61" t="s">
        <v>32</v>
      </c>
      <c r="P1656" s="28"/>
      <c r="Q1656" s="61"/>
      <c r="R1656" s="28"/>
      <c r="S1656" s="96" t="s">
        <v>3196</v>
      </c>
      <c r="T1656" s="61"/>
      <c r="U1656" s="28"/>
      <c r="V1656" s="61"/>
      <c r="W1656" s="104" t="s">
        <v>50</v>
      </c>
      <c r="X1656" s="104" t="s">
        <v>50</v>
      </c>
      <c r="Y1656" s="98"/>
      <c r="Z1656" s="133" t="s">
        <v>3746</v>
      </c>
      <c r="AA1656" s="60" t="s">
        <v>34</v>
      </c>
      <c r="AB1656" s="9">
        <f t="shared" ca="1" si="127"/>
        <v>148</v>
      </c>
      <c r="AC1656" s="9" t="str">
        <f t="shared" ca="1" si="128"/>
        <v>Above 3 Months</v>
      </c>
      <c r="AD1656" s="9" t="str">
        <f t="shared" ca="1" si="129"/>
        <v/>
      </c>
      <c r="AE1656" s="9" t="str">
        <f t="shared" ca="1" si="130"/>
        <v/>
      </c>
      <c r="AF1656" s="61"/>
      <c r="AG1656" s="62" t="str">
        <f t="shared" ref="AG1656:AG1674" si="133">E1656&amp;","&amp;F1656</f>
        <v>Amadalavalasa,'84/2026'</v>
      </c>
      <c r="AH1656" s="97" t="str">
        <f t="shared" ca="1" si="131"/>
        <v>Above 3 Months</v>
      </c>
    </row>
    <row r="1657" spans="1:34" ht="23.25" customHeight="1" x14ac:dyDescent="0.25">
      <c r="A1657" s="96">
        <v>1656</v>
      </c>
      <c r="B1657" s="62" t="s">
        <v>2660</v>
      </c>
      <c r="C1657" s="62" t="s">
        <v>37</v>
      </c>
      <c r="D1657" s="61"/>
      <c r="E1657" s="62" t="s">
        <v>38</v>
      </c>
      <c r="F1657" s="73" t="s">
        <v>3198</v>
      </c>
      <c r="G1657" s="63" t="s">
        <v>3747</v>
      </c>
      <c r="H1657" s="64">
        <v>46163</v>
      </c>
      <c r="I1657" s="65" t="str">
        <f t="shared" si="132"/>
        <v>May</v>
      </c>
      <c r="J1657" s="65">
        <v>2026</v>
      </c>
      <c r="K1657" s="63" t="s">
        <v>39</v>
      </c>
      <c r="L1657" s="61"/>
      <c r="M1657" s="61" t="str">
        <f>_xlfn.XLOOKUP(K1657,[1]Heads!A:A,[1]Heads!B:B)</f>
        <v>Other IPC</v>
      </c>
      <c r="N1657" s="61" t="str">
        <f>_xlfn.XLOOKUP(M1657,[1]Heads!B:B,[1]Heads!C:C)</f>
        <v>IPC</v>
      </c>
      <c r="O1657" s="61" t="s">
        <v>32</v>
      </c>
      <c r="P1657" s="28"/>
      <c r="Q1657" s="61"/>
      <c r="R1657" s="28"/>
      <c r="S1657" s="96" t="s">
        <v>3196</v>
      </c>
      <c r="T1657" s="61"/>
      <c r="U1657" s="28"/>
      <c r="V1657" s="61"/>
      <c r="W1657" s="104" t="s">
        <v>33</v>
      </c>
      <c r="X1657" s="104" t="s">
        <v>33</v>
      </c>
      <c r="Y1657" s="98">
        <v>46225</v>
      </c>
      <c r="Z1657" s="133" t="s">
        <v>3748</v>
      </c>
      <c r="AA1657" s="60" t="s">
        <v>34</v>
      </c>
      <c r="AB1657" s="9">
        <f t="shared" ca="1" si="127"/>
        <v>148</v>
      </c>
      <c r="AC1657" s="9" t="str">
        <f t="shared" ca="1" si="128"/>
        <v>Above 3 Months</v>
      </c>
      <c r="AD1657" s="9">
        <f t="shared" ca="1" si="129"/>
        <v>86</v>
      </c>
      <c r="AE1657" s="9" t="str">
        <f t="shared" ca="1" si="130"/>
        <v>Above 60 Days</v>
      </c>
      <c r="AF1657" s="61"/>
      <c r="AG1657" s="62" t="str">
        <f t="shared" si="133"/>
        <v>Etcherla,'99/2026'</v>
      </c>
      <c r="AH1657" s="97" t="str">
        <f t="shared" si="131"/>
        <v/>
      </c>
    </row>
    <row r="1658" spans="1:34" ht="23.25" customHeight="1" x14ac:dyDescent="0.25">
      <c r="A1658" s="96">
        <v>1657</v>
      </c>
      <c r="B1658" s="62" t="s">
        <v>2660</v>
      </c>
      <c r="C1658" s="62" t="s">
        <v>37</v>
      </c>
      <c r="D1658" s="61"/>
      <c r="E1658" s="62" t="s">
        <v>38</v>
      </c>
      <c r="F1658" s="73" t="s">
        <v>3212</v>
      </c>
      <c r="G1658" s="63" t="s">
        <v>1535</v>
      </c>
      <c r="H1658" s="64">
        <v>46163</v>
      </c>
      <c r="I1658" s="65" t="str">
        <f t="shared" si="132"/>
        <v>May</v>
      </c>
      <c r="J1658" s="65">
        <v>2026</v>
      </c>
      <c r="K1658" s="63" t="s">
        <v>75</v>
      </c>
      <c r="L1658" s="61"/>
      <c r="M1658" s="61" t="str">
        <f>_xlfn.XLOOKUP(K1658,[1]Heads!A:A,[1]Heads!B:B)</f>
        <v>Bodily Offiences</v>
      </c>
      <c r="N1658" s="61" t="str">
        <f>_xlfn.XLOOKUP(M1658,[1]Heads!B:B,[1]Heads!C:C)</f>
        <v>IPC</v>
      </c>
      <c r="O1658" s="61" t="s">
        <v>32</v>
      </c>
      <c r="P1658" s="28"/>
      <c r="Q1658" s="61"/>
      <c r="R1658" s="28"/>
      <c r="S1658" s="96" t="s">
        <v>3196</v>
      </c>
      <c r="T1658" s="61"/>
      <c r="U1658" s="28"/>
      <c r="V1658" s="61"/>
      <c r="W1658" s="104" t="s">
        <v>33</v>
      </c>
      <c r="X1658" s="104" t="s">
        <v>33</v>
      </c>
      <c r="Y1658" s="98">
        <v>46225</v>
      </c>
      <c r="Z1658" s="133" t="s">
        <v>3749</v>
      </c>
      <c r="AA1658" s="60" t="s">
        <v>34</v>
      </c>
      <c r="AB1658" s="9">
        <f t="shared" ca="1" si="127"/>
        <v>148</v>
      </c>
      <c r="AC1658" s="9" t="str">
        <f t="shared" ca="1" si="128"/>
        <v>Above 3 Months</v>
      </c>
      <c r="AD1658" s="9">
        <f t="shared" ca="1" si="129"/>
        <v>86</v>
      </c>
      <c r="AE1658" s="9" t="str">
        <f t="shared" ca="1" si="130"/>
        <v>Above 60 Days</v>
      </c>
      <c r="AF1658" s="61"/>
      <c r="AG1658" s="62" t="str">
        <f t="shared" si="133"/>
        <v>Etcherla,'100/2026'</v>
      </c>
      <c r="AH1658" s="97" t="str">
        <f t="shared" si="131"/>
        <v/>
      </c>
    </row>
    <row r="1659" spans="1:34" ht="23.25" customHeight="1" x14ac:dyDescent="0.25">
      <c r="A1659" s="96">
        <v>1658</v>
      </c>
      <c r="B1659" s="62" t="s">
        <v>2660</v>
      </c>
      <c r="C1659" s="62" t="s">
        <v>37</v>
      </c>
      <c r="D1659" s="61"/>
      <c r="E1659" s="62" t="s">
        <v>90</v>
      </c>
      <c r="F1659" s="73" t="s">
        <v>3212</v>
      </c>
      <c r="G1659" s="63" t="s">
        <v>707</v>
      </c>
      <c r="H1659" s="64">
        <v>46163</v>
      </c>
      <c r="I1659" s="65" t="str">
        <f t="shared" si="132"/>
        <v>May</v>
      </c>
      <c r="J1659" s="65">
        <v>2026</v>
      </c>
      <c r="K1659" s="63" t="s">
        <v>71</v>
      </c>
      <c r="L1659" s="61"/>
      <c r="M1659" s="61" t="str">
        <f>_xlfn.XLOOKUP(K1659,[1]Heads!A:A,[1]Heads!B:B)</f>
        <v>Road Accidents</v>
      </c>
      <c r="N1659" s="61" t="str">
        <f>_xlfn.XLOOKUP(M1659,[1]Heads!B:B,[1]Heads!C:C)</f>
        <v>IPC</v>
      </c>
      <c r="O1659" s="61" t="s">
        <v>32</v>
      </c>
      <c r="P1659" s="28"/>
      <c r="Q1659" s="61"/>
      <c r="R1659" s="28"/>
      <c r="S1659" s="96" t="s">
        <v>3196</v>
      </c>
      <c r="T1659" s="61"/>
      <c r="U1659" s="28"/>
      <c r="V1659" s="61"/>
      <c r="W1659" s="104" t="s">
        <v>33</v>
      </c>
      <c r="X1659" s="104" t="s">
        <v>33</v>
      </c>
      <c r="Y1659" s="98">
        <v>46262</v>
      </c>
      <c r="Z1659" s="133" t="s">
        <v>3750</v>
      </c>
      <c r="AA1659" s="60" t="s">
        <v>34</v>
      </c>
      <c r="AB1659" s="9">
        <f t="shared" ca="1" si="127"/>
        <v>148</v>
      </c>
      <c r="AC1659" s="9" t="str">
        <f t="shared" ca="1" si="128"/>
        <v>Above 3 Months</v>
      </c>
      <c r="AD1659" s="9">
        <f t="shared" ca="1" si="129"/>
        <v>49</v>
      </c>
      <c r="AE1659" s="9" t="str">
        <f t="shared" ca="1" si="130"/>
        <v>45 to 60 Days</v>
      </c>
      <c r="AF1659" s="61"/>
      <c r="AG1659" s="62" t="str">
        <f t="shared" si="133"/>
        <v>J.R.Puram,'100/2026'</v>
      </c>
      <c r="AH1659" s="97" t="str">
        <f t="shared" si="131"/>
        <v/>
      </c>
    </row>
    <row r="1660" spans="1:34" ht="23.25" customHeight="1" x14ac:dyDescent="0.25">
      <c r="A1660" s="96">
        <v>1659</v>
      </c>
      <c r="B1660" s="62" t="e">
        <v>#N/A</v>
      </c>
      <c r="C1660" s="62" t="e">
        <v>#N/A</v>
      </c>
      <c r="D1660" s="61"/>
      <c r="E1660" s="62" t="s">
        <v>125</v>
      </c>
      <c r="F1660" s="73" t="s">
        <v>3075</v>
      </c>
      <c r="G1660" s="63" t="s">
        <v>1381</v>
      </c>
      <c r="H1660" s="64">
        <v>46163</v>
      </c>
      <c r="I1660" s="65" t="str">
        <f t="shared" si="132"/>
        <v>May</v>
      </c>
      <c r="J1660" s="65">
        <v>2026</v>
      </c>
      <c r="K1660" s="63" t="s">
        <v>80</v>
      </c>
      <c r="L1660" s="61"/>
      <c r="M1660" s="61" t="str">
        <f>_xlfn.XLOOKUP(K1660,[1]Heads!A:A,[1]Heads!B:B)</f>
        <v>Crime  Against Women</v>
      </c>
      <c r="N1660" s="61" t="str">
        <f>_xlfn.XLOOKUP(M1660,[1]Heads!B:B,[1]Heads!C:C)</f>
        <v>IPC</v>
      </c>
      <c r="O1660" s="61" t="s">
        <v>32</v>
      </c>
      <c r="P1660" s="28"/>
      <c r="Q1660" s="61"/>
      <c r="R1660" s="28"/>
      <c r="S1660" s="96" t="s">
        <v>3196</v>
      </c>
      <c r="T1660" s="61"/>
      <c r="U1660" s="28"/>
      <c r="V1660" s="61"/>
      <c r="W1660" s="104" t="s">
        <v>33</v>
      </c>
      <c r="X1660" s="104" t="s">
        <v>33</v>
      </c>
      <c r="Y1660" s="98">
        <v>46263</v>
      </c>
      <c r="Z1660" s="133" t="s">
        <v>3752</v>
      </c>
      <c r="AA1660" s="60" t="s">
        <v>34</v>
      </c>
      <c r="AB1660" s="9">
        <f t="shared" ca="1" si="127"/>
        <v>148</v>
      </c>
      <c r="AC1660" s="9" t="str">
        <f t="shared" ca="1" si="128"/>
        <v>Above 3 Months</v>
      </c>
      <c r="AD1660" s="9">
        <f t="shared" ca="1" si="129"/>
        <v>48</v>
      </c>
      <c r="AE1660" s="9" t="str">
        <f t="shared" ca="1" si="130"/>
        <v>45 to 60 Days</v>
      </c>
      <c r="AF1660" s="61"/>
      <c r="AG1660" s="62" t="str">
        <f t="shared" si="133"/>
        <v>Mahila UPS, Srikakulam,'60/2026'</v>
      </c>
      <c r="AH1660" s="97" t="str">
        <f t="shared" si="131"/>
        <v/>
      </c>
    </row>
    <row r="1661" spans="1:34" ht="23.25" customHeight="1" x14ac:dyDescent="0.25">
      <c r="A1661" s="96">
        <v>1660</v>
      </c>
      <c r="B1661" s="62" t="s">
        <v>2660</v>
      </c>
      <c r="C1661" s="62" t="s">
        <v>183</v>
      </c>
      <c r="D1661" s="61"/>
      <c r="E1661" s="62" t="s">
        <v>74</v>
      </c>
      <c r="F1661" s="73" t="s">
        <v>3235</v>
      </c>
      <c r="G1661" s="63" t="s">
        <v>600</v>
      </c>
      <c r="H1661" s="64">
        <v>46163</v>
      </c>
      <c r="I1661" s="65" t="str">
        <f t="shared" si="132"/>
        <v>May</v>
      </c>
      <c r="J1661" s="65">
        <v>2026</v>
      </c>
      <c r="K1661" s="63" t="s">
        <v>48</v>
      </c>
      <c r="L1661" s="61"/>
      <c r="M1661" s="61" t="str">
        <f>_xlfn.XLOOKUP(K1661,[1]Heads!A:A,[1]Heads!B:B)</f>
        <v>Property Offences</v>
      </c>
      <c r="N1661" s="61" t="str">
        <f>_xlfn.XLOOKUP(M1661,[1]Heads!B:B,[1]Heads!C:C)</f>
        <v>IPC</v>
      </c>
      <c r="O1661" s="61" t="s">
        <v>32</v>
      </c>
      <c r="P1661" s="28"/>
      <c r="Q1661" s="61"/>
      <c r="R1661" s="28"/>
      <c r="S1661" s="96" t="s">
        <v>3196</v>
      </c>
      <c r="T1661" s="61"/>
      <c r="U1661" s="28"/>
      <c r="V1661" s="61"/>
      <c r="W1661" s="104" t="s">
        <v>112</v>
      </c>
      <c r="X1661" s="104" t="s">
        <v>112</v>
      </c>
      <c r="Y1661" s="98"/>
      <c r="Z1661" s="133" t="s">
        <v>3753</v>
      </c>
      <c r="AA1661" s="60" t="s">
        <v>34</v>
      </c>
      <c r="AB1661" s="9">
        <f t="shared" ca="1" si="127"/>
        <v>148</v>
      </c>
      <c r="AC1661" s="9" t="str">
        <f t="shared" ca="1" si="128"/>
        <v>Above 3 Months</v>
      </c>
      <c r="AD1661" s="9" t="str">
        <f t="shared" ca="1" si="129"/>
        <v/>
      </c>
      <c r="AE1661" s="9" t="str">
        <f t="shared" ca="1" si="130"/>
        <v/>
      </c>
      <c r="AF1661" s="61"/>
      <c r="AG1661" s="62" t="str">
        <f t="shared" si="133"/>
        <v>Srikakulam Rural,'102/2026'</v>
      </c>
      <c r="AH1661" s="97" t="str">
        <f t="shared" ca="1" si="131"/>
        <v>Above 3 Months</v>
      </c>
    </row>
    <row r="1662" spans="1:34" ht="23.25" customHeight="1" x14ac:dyDescent="0.25">
      <c r="A1662" s="96">
        <v>1661</v>
      </c>
      <c r="B1662" s="62" t="s">
        <v>2808</v>
      </c>
      <c r="C1662" s="62" t="s">
        <v>2661</v>
      </c>
      <c r="D1662" s="61"/>
      <c r="E1662" s="62" t="s">
        <v>89</v>
      </c>
      <c r="F1662" s="73" t="s">
        <v>3235</v>
      </c>
      <c r="G1662" s="63" t="s">
        <v>264</v>
      </c>
      <c r="H1662" s="64">
        <v>46164</v>
      </c>
      <c r="I1662" s="65" t="str">
        <f t="shared" si="132"/>
        <v>May</v>
      </c>
      <c r="J1662" s="65">
        <v>2026</v>
      </c>
      <c r="K1662" s="63" t="s">
        <v>59</v>
      </c>
      <c r="L1662" s="61" t="s">
        <v>265</v>
      </c>
      <c r="M1662" s="61" t="str">
        <f>_xlfn.XLOOKUP(K1662,[1]Heads!A:A,[1]Heads!B:B)</f>
        <v>Missing Cases</v>
      </c>
      <c r="N1662" s="61" t="str">
        <f>_xlfn.XLOOKUP(M1662,[1]Heads!B:B,[1]Heads!C:C)</f>
        <v>Missing</v>
      </c>
      <c r="O1662" s="61" t="s">
        <v>32</v>
      </c>
      <c r="P1662" s="28"/>
      <c r="Q1662" s="61"/>
      <c r="R1662" s="28"/>
      <c r="S1662" s="96" t="s">
        <v>3196</v>
      </c>
      <c r="T1662" s="61"/>
      <c r="U1662" s="28"/>
      <c r="V1662" s="61"/>
      <c r="W1662" s="104" t="s">
        <v>112</v>
      </c>
      <c r="X1662" s="104" t="s">
        <v>112</v>
      </c>
      <c r="Y1662" s="98"/>
      <c r="Z1662" s="133" t="s">
        <v>3754</v>
      </c>
      <c r="AA1662" s="60" t="s">
        <v>34</v>
      </c>
      <c r="AB1662" s="9">
        <f t="shared" ca="1" si="127"/>
        <v>147</v>
      </c>
      <c r="AC1662" s="9" t="str">
        <f t="shared" ca="1" si="128"/>
        <v>Above 3 Months</v>
      </c>
      <c r="AD1662" s="9" t="str">
        <f t="shared" ca="1" si="129"/>
        <v/>
      </c>
      <c r="AE1662" s="9" t="str">
        <f t="shared" ca="1" si="130"/>
        <v/>
      </c>
      <c r="AF1662" s="61"/>
      <c r="AG1662" s="62" t="str">
        <f t="shared" si="133"/>
        <v>Kotabommali,'102/2026'</v>
      </c>
      <c r="AH1662" s="97" t="str">
        <f t="shared" ca="1" si="131"/>
        <v>Above 3 Months</v>
      </c>
    </row>
    <row r="1663" spans="1:34" ht="23.25" customHeight="1" x14ac:dyDescent="0.25">
      <c r="A1663" s="96">
        <v>1662</v>
      </c>
      <c r="B1663" s="62" t="s">
        <v>2660</v>
      </c>
      <c r="C1663" s="62">
        <v>0</v>
      </c>
      <c r="D1663" s="61"/>
      <c r="E1663" s="62" t="s">
        <v>28</v>
      </c>
      <c r="F1663" s="73" t="s">
        <v>3097</v>
      </c>
      <c r="G1663" s="63" t="s">
        <v>1315</v>
      </c>
      <c r="H1663" s="64">
        <v>46164</v>
      </c>
      <c r="I1663" s="65" t="str">
        <f t="shared" si="132"/>
        <v>May</v>
      </c>
      <c r="J1663" s="65">
        <v>2026</v>
      </c>
      <c r="K1663" s="63" t="s">
        <v>70</v>
      </c>
      <c r="L1663" s="61"/>
      <c r="M1663" s="61" t="str">
        <f>_xlfn.XLOOKUP(K1663,[1]Heads!A:A,[1]Heads!B:B)</f>
        <v>174 CrPC</v>
      </c>
      <c r="N1663" s="61" t="str">
        <f>_xlfn.XLOOKUP(M1663,[1]Heads!B:B,[1]Heads!C:C)</f>
        <v>174 CrPC</v>
      </c>
      <c r="O1663" s="61" t="s">
        <v>32</v>
      </c>
      <c r="P1663" s="28"/>
      <c r="Q1663" s="61"/>
      <c r="R1663" s="28"/>
      <c r="S1663" s="96" t="s">
        <v>7125</v>
      </c>
      <c r="T1663" s="61"/>
      <c r="U1663" s="28"/>
      <c r="V1663" s="61"/>
      <c r="W1663" s="104" t="s">
        <v>142</v>
      </c>
      <c r="X1663" s="104" t="s">
        <v>2923</v>
      </c>
      <c r="Y1663" s="98"/>
      <c r="Z1663" s="133" t="s">
        <v>3755</v>
      </c>
      <c r="AA1663" s="60" t="s">
        <v>34</v>
      </c>
      <c r="AB1663" s="9" t="str">
        <f t="shared" ca="1" si="127"/>
        <v/>
      </c>
      <c r="AC1663" s="9" t="str">
        <f t="shared" si="128"/>
        <v/>
      </c>
      <c r="AD1663" s="9" t="str">
        <f t="shared" ca="1" si="129"/>
        <v/>
      </c>
      <c r="AE1663" s="9" t="str">
        <f t="shared" ca="1" si="130"/>
        <v/>
      </c>
      <c r="AF1663" s="61"/>
      <c r="AG1663" s="62" t="str">
        <f t="shared" si="133"/>
        <v>Srikakulam II Town,'73/2026'</v>
      </c>
      <c r="AH1663" s="97" t="str">
        <f t="shared" si="131"/>
        <v/>
      </c>
    </row>
    <row r="1664" spans="1:34" ht="23.25" customHeight="1" x14ac:dyDescent="0.25">
      <c r="A1664" s="96">
        <v>1663</v>
      </c>
      <c r="B1664" s="62" t="s">
        <v>2660</v>
      </c>
      <c r="C1664" s="62" t="s">
        <v>46</v>
      </c>
      <c r="D1664" s="61"/>
      <c r="E1664" s="62" t="s">
        <v>109</v>
      </c>
      <c r="F1664" s="73" t="s">
        <v>2974</v>
      </c>
      <c r="G1664" s="63" t="s">
        <v>1315</v>
      </c>
      <c r="H1664" s="64">
        <v>46165</v>
      </c>
      <c r="I1664" s="65" t="str">
        <f t="shared" si="132"/>
        <v>May</v>
      </c>
      <c r="J1664" s="65">
        <v>2026</v>
      </c>
      <c r="K1664" s="63" t="s">
        <v>70</v>
      </c>
      <c r="L1664" s="61"/>
      <c r="M1664" s="61" t="str">
        <f>_xlfn.XLOOKUP(K1664,[1]Heads!A:A,[1]Heads!B:B)</f>
        <v>174 CrPC</v>
      </c>
      <c r="N1664" s="61" t="str">
        <f>_xlfn.XLOOKUP(M1664,[1]Heads!B:B,[1]Heads!C:C)</f>
        <v>174 CrPC</v>
      </c>
      <c r="O1664" s="61" t="s">
        <v>32</v>
      </c>
      <c r="P1664" s="28"/>
      <c r="Q1664" s="61"/>
      <c r="R1664" s="28"/>
      <c r="S1664" s="96" t="s">
        <v>7125</v>
      </c>
      <c r="T1664" s="61"/>
      <c r="U1664" s="28"/>
      <c r="V1664" s="61"/>
      <c r="W1664" s="104" t="s">
        <v>173</v>
      </c>
      <c r="X1664" s="104" t="s">
        <v>2923</v>
      </c>
      <c r="Y1664" s="98"/>
      <c r="Z1664" s="133" t="s">
        <v>3756</v>
      </c>
      <c r="AA1664" s="60" t="s">
        <v>34</v>
      </c>
      <c r="AB1664" s="9" t="str">
        <f t="shared" ca="1" si="127"/>
        <v/>
      </c>
      <c r="AC1664" s="9" t="str">
        <f t="shared" si="128"/>
        <v/>
      </c>
      <c r="AD1664" s="9" t="str">
        <f t="shared" ca="1" si="129"/>
        <v/>
      </c>
      <c r="AE1664" s="9" t="str">
        <f t="shared" ca="1" si="130"/>
        <v/>
      </c>
      <c r="AF1664" s="61"/>
      <c r="AG1664" s="62" t="str">
        <f t="shared" si="133"/>
        <v>Burja,'36/2026'</v>
      </c>
      <c r="AH1664" s="97" t="str">
        <f t="shared" si="131"/>
        <v/>
      </c>
    </row>
    <row r="1665" spans="1:34" ht="23.25" customHeight="1" x14ac:dyDescent="0.25">
      <c r="A1665" s="96">
        <v>1664</v>
      </c>
      <c r="B1665" s="62" t="s">
        <v>2810</v>
      </c>
      <c r="C1665" s="62">
        <v>0</v>
      </c>
      <c r="D1665" s="61"/>
      <c r="E1665" s="62" t="s">
        <v>68</v>
      </c>
      <c r="F1665" s="73" t="s">
        <v>3757</v>
      </c>
      <c r="G1665" s="63" t="s">
        <v>3205</v>
      </c>
      <c r="H1665" s="64">
        <v>46165</v>
      </c>
      <c r="I1665" s="65" t="str">
        <f t="shared" si="132"/>
        <v>May</v>
      </c>
      <c r="J1665" s="65">
        <v>2026</v>
      </c>
      <c r="K1665" s="63" t="s">
        <v>71</v>
      </c>
      <c r="L1665" s="61"/>
      <c r="M1665" s="61" t="str">
        <f>_xlfn.XLOOKUP(K1665,[1]Heads!A:A,[1]Heads!B:B)</f>
        <v>Road Accidents</v>
      </c>
      <c r="N1665" s="61" t="str">
        <f>_xlfn.XLOOKUP(M1665,[1]Heads!B:B,[1]Heads!C:C)</f>
        <v>IPC</v>
      </c>
      <c r="O1665" s="61" t="s">
        <v>32</v>
      </c>
      <c r="P1665" s="28"/>
      <c r="Q1665" s="61"/>
      <c r="R1665" s="28"/>
      <c r="S1665" s="96" t="s">
        <v>3196</v>
      </c>
      <c r="T1665" s="61"/>
      <c r="U1665" s="28"/>
      <c r="V1665" s="61"/>
      <c r="W1665" s="104" t="s">
        <v>112</v>
      </c>
      <c r="X1665" s="104" t="s">
        <v>112</v>
      </c>
      <c r="Y1665" s="98"/>
      <c r="Z1665" s="133" t="s">
        <v>3758</v>
      </c>
      <c r="AA1665" s="60" t="s">
        <v>34</v>
      </c>
      <c r="AB1665" s="9">
        <f t="shared" ca="1" si="127"/>
        <v>146</v>
      </c>
      <c r="AC1665" s="9" t="str">
        <f t="shared" ca="1" si="128"/>
        <v>Above 3 Months</v>
      </c>
      <c r="AD1665" s="9" t="str">
        <f t="shared" ca="1" si="129"/>
        <v/>
      </c>
      <c r="AE1665" s="9" t="str">
        <f t="shared" ca="1" si="130"/>
        <v/>
      </c>
      <c r="AF1665" s="61"/>
      <c r="AG1665" s="62" t="str">
        <f t="shared" si="133"/>
        <v>Kasibugga,'144/2026'</v>
      </c>
      <c r="AH1665" s="97" t="str">
        <f t="shared" ca="1" si="131"/>
        <v>Above 3 Months</v>
      </c>
    </row>
    <row r="1666" spans="1:34" ht="23.25" customHeight="1" x14ac:dyDescent="0.25">
      <c r="A1666" s="96">
        <v>1665</v>
      </c>
      <c r="B1666" s="62" t="s">
        <v>2808</v>
      </c>
      <c r="C1666" s="62" t="s">
        <v>185</v>
      </c>
      <c r="D1666" s="61"/>
      <c r="E1666" s="62" t="s">
        <v>73</v>
      </c>
      <c r="F1666" s="73" t="s">
        <v>3095</v>
      </c>
      <c r="G1666" s="63" t="s">
        <v>2832</v>
      </c>
      <c r="H1666" s="64">
        <v>46165</v>
      </c>
      <c r="I1666" s="65" t="str">
        <f t="shared" si="132"/>
        <v>May</v>
      </c>
      <c r="J1666" s="65">
        <v>2026</v>
      </c>
      <c r="K1666" s="63" t="s">
        <v>39</v>
      </c>
      <c r="L1666" s="61"/>
      <c r="M1666" s="61" t="str">
        <f>_xlfn.XLOOKUP(K1666,[1]Heads!A:A,[1]Heads!B:B)</f>
        <v>Other IPC</v>
      </c>
      <c r="N1666" s="61" t="str">
        <f>_xlfn.XLOOKUP(M1666,[1]Heads!B:B,[1]Heads!C:C)</f>
        <v>IPC</v>
      </c>
      <c r="O1666" s="61" t="s">
        <v>32</v>
      </c>
      <c r="P1666" s="28"/>
      <c r="Q1666" s="61"/>
      <c r="R1666" s="28"/>
      <c r="S1666" s="96" t="s">
        <v>3196</v>
      </c>
      <c r="T1666" s="61"/>
      <c r="U1666" s="28"/>
      <c r="V1666" s="61"/>
      <c r="W1666" s="104" t="s">
        <v>33</v>
      </c>
      <c r="X1666" s="104" t="s">
        <v>33</v>
      </c>
      <c r="Y1666" s="98">
        <v>46237</v>
      </c>
      <c r="Z1666" s="133" t="s">
        <v>3759</v>
      </c>
      <c r="AA1666" s="60" t="s">
        <v>34</v>
      </c>
      <c r="AB1666" s="9">
        <f t="shared" ref="AB1666:AB1729" ca="1" si="134">IF(S1666="UI",DATEDIF(H1666,TODAY(),"D"),"")</f>
        <v>146</v>
      </c>
      <c r="AC1666" s="9" t="str">
        <f t="shared" ref="AC1666:AC1729" ca="1" si="135">IF(S1666="UI",IF(AB1666&gt;365,"Above 1 Year",IF(AND(AB1666&lt;=365,AB1666&gt;180),"Above 6 Months",IF(AND(AB1666&lt;=180,AB1666&gt;90),"Above 3 Months",IF(AND(AB1666&lt;=90,AB1666&gt;60),"Above 60 Days",IF(AND(AB1666&lt;=60,AB1666&gt;45),"45 to 60 Days","Below 45 Days"))))),"")</f>
        <v>Above 3 Months</v>
      </c>
      <c r="AD1666" s="9">
        <f t="shared" ref="AD1666:AD1729" ca="1" si="136">IF(Y1666&lt;&gt;"",DATEDIF(Y1666,TODAY(),"D"),"")</f>
        <v>74</v>
      </c>
      <c r="AE1666" s="9" t="str">
        <f t="shared" ref="AE1666:AE1729" ca="1" si="137">IF(AD1666&lt;&gt;"",IF(AD1666&gt;365,"Above 1 Year",IF(AND(AD1666&lt;=365,AD1666&gt;180),"Above 6 Months",IF(AND(AD1666&lt;=180,AD1666&gt;90),"Above 3 Months",IF(AND(AD1666&lt;=90,AD1666&gt;60),"Above 60 Days",IF(AND(AD1666&lt;=60,AD1666&gt;45),"45 to 60 Days","Below 45 Days"))))),"")</f>
        <v>Above 60 Days</v>
      </c>
      <c r="AF1666" s="61"/>
      <c r="AG1666" s="62" t="str">
        <f t="shared" si="133"/>
        <v>Kothuru,'65/2026'</v>
      </c>
      <c r="AH1666" s="97" t="str">
        <f t="shared" si="131"/>
        <v/>
      </c>
    </row>
    <row r="1667" spans="1:34" ht="23.25" customHeight="1" x14ac:dyDescent="0.25">
      <c r="A1667" s="96">
        <v>1666</v>
      </c>
      <c r="B1667" s="62" t="s">
        <v>2808</v>
      </c>
      <c r="C1667" s="62" t="s">
        <v>185</v>
      </c>
      <c r="D1667" s="61"/>
      <c r="E1667" s="62" t="s">
        <v>73</v>
      </c>
      <c r="F1667" s="73" t="s">
        <v>3058</v>
      </c>
      <c r="G1667" s="63" t="s">
        <v>3760</v>
      </c>
      <c r="H1667" s="64">
        <v>46165</v>
      </c>
      <c r="I1667" s="65" t="str">
        <f t="shared" si="132"/>
        <v>May</v>
      </c>
      <c r="J1667" s="65">
        <v>2026</v>
      </c>
      <c r="K1667" s="63" t="s">
        <v>75</v>
      </c>
      <c r="L1667" s="61"/>
      <c r="M1667" s="61" t="str">
        <f>_xlfn.XLOOKUP(K1667,[1]Heads!A:A,[1]Heads!B:B)</f>
        <v>Bodily Offiences</v>
      </c>
      <c r="N1667" s="61" t="str">
        <f>_xlfn.XLOOKUP(M1667,[1]Heads!B:B,[1]Heads!C:C)</f>
        <v>IPC</v>
      </c>
      <c r="O1667" s="61" t="s">
        <v>32</v>
      </c>
      <c r="P1667" s="28"/>
      <c r="Q1667" s="61"/>
      <c r="R1667" s="28"/>
      <c r="S1667" s="96" t="s">
        <v>3196</v>
      </c>
      <c r="T1667" s="61"/>
      <c r="U1667" s="28"/>
      <c r="V1667" s="61"/>
      <c r="W1667" s="104" t="s">
        <v>33</v>
      </c>
      <c r="X1667" s="104" t="s">
        <v>33</v>
      </c>
      <c r="Y1667" s="98">
        <v>46237</v>
      </c>
      <c r="Z1667" s="133" t="s">
        <v>3761</v>
      </c>
      <c r="AA1667" s="60" t="s">
        <v>34</v>
      </c>
      <c r="AB1667" s="9">
        <f t="shared" ca="1" si="134"/>
        <v>146</v>
      </c>
      <c r="AC1667" s="9" t="str">
        <f t="shared" ca="1" si="135"/>
        <v>Above 3 Months</v>
      </c>
      <c r="AD1667" s="9">
        <f t="shared" ca="1" si="136"/>
        <v>74</v>
      </c>
      <c r="AE1667" s="9" t="str">
        <f t="shared" ca="1" si="137"/>
        <v>Above 60 Days</v>
      </c>
      <c r="AF1667" s="61"/>
      <c r="AG1667" s="62" t="str">
        <f t="shared" si="133"/>
        <v>Kothuru,'64/2026'</v>
      </c>
      <c r="AH1667" s="97" t="str">
        <f t="shared" ref="AH1667:AH1730" si="138">IF(X1667="SC/PRC/CC No. Awaited","",AC1667)</f>
        <v/>
      </c>
    </row>
    <row r="1668" spans="1:34" ht="23.25" customHeight="1" x14ac:dyDescent="0.25">
      <c r="A1668" s="96">
        <v>1667</v>
      </c>
      <c r="B1668" s="62" t="s">
        <v>2660</v>
      </c>
      <c r="C1668" s="62" t="s">
        <v>37</v>
      </c>
      <c r="D1668" s="61"/>
      <c r="E1668" s="62" t="s">
        <v>38</v>
      </c>
      <c r="F1668" s="73" t="s">
        <v>3226</v>
      </c>
      <c r="G1668" s="63" t="s">
        <v>1535</v>
      </c>
      <c r="H1668" s="64">
        <v>46166</v>
      </c>
      <c r="I1668" s="65" t="str">
        <f t="shared" si="132"/>
        <v>May</v>
      </c>
      <c r="J1668" s="65">
        <v>2026</v>
      </c>
      <c r="K1668" s="63" t="s">
        <v>75</v>
      </c>
      <c r="L1668" s="61"/>
      <c r="M1668" s="61" t="str">
        <f>_xlfn.XLOOKUP(K1668,[1]Heads!A:A,[1]Heads!B:B)</f>
        <v>Bodily Offiences</v>
      </c>
      <c r="N1668" s="61" t="str">
        <f>_xlfn.XLOOKUP(M1668,[1]Heads!B:B,[1]Heads!C:C)</f>
        <v>IPC</v>
      </c>
      <c r="O1668" s="61" t="s">
        <v>32</v>
      </c>
      <c r="P1668" s="28"/>
      <c r="Q1668" s="61"/>
      <c r="R1668" s="28"/>
      <c r="S1668" s="96" t="s">
        <v>7126</v>
      </c>
      <c r="T1668" s="61"/>
      <c r="U1668" s="28"/>
      <c r="V1668" s="61"/>
      <c r="W1668" s="104" t="s">
        <v>33</v>
      </c>
      <c r="X1668" s="104" t="s">
        <v>2923</v>
      </c>
      <c r="Y1668" s="98"/>
      <c r="Z1668" s="133" t="s">
        <v>3762</v>
      </c>
      <c r="AA1668" s="60" t="s">
        <v>34</v>
      </c>
      <c r="AB1668" s="9" t="str">
        <f t="shared" ca="1" si="134"/>
        <v/>
      </c>
      <c r="AC1668" s="9" t="str">
        <f t="shared" si="135"/>
        <v/>
      </c>
      <c r="AD1668" s="9" t="str">
        <f t="shared" ca="1" si="136"/>
        <v/>
      </c>
      <c r="AE1668" s="9" t="str">
        <f t="shared" ca="1" si="137"/>
        <v/>
      </c>
      <c r="AF1668" s="61"/>
      <c r="AG1668" s="62" t="str">
        <f t="shared" si="133"/>
        <v>Etcherla,'101/2026'</v>
      </c>
      <c r="AH1668" s="97" t="str">
        <f t="shared" si="138"/>
        <v/>
      </c>
    </row>
    <row r="1669" spans="1:34" ht="23.25" customHeight="1" x14ac:dyDescent="0.25">
      <c r="A1669" s="96">
        <v>1668</v>
      </c>
      <c r="B1669" s="62" t="s">
        <v>2810</v>
      </c>
      <c r="C1669" s="62">
        <v>0</v>
      </c>
      <c r="D1669" s="61"/>
      <c r="E1669" s="62" t="s">
        <v>68</v>
      </c>
      <c r="F1669" s="73" t="s">
        <v>3763</v>
      </c>
      <c r="G1669" s="63" t="s">
        <v>1646</v>
      </c>
      <c r="H1669" s="64">
        <v>46166</v>
      </c>
      <c r="I1669" s="65" t="str">
        <f t="shared" si="132"/>
        <v>May</v>
      </c>
      <c r="J1669" s="65">
        <v>2026</v>
      </c>
      <c r="K1669" s="63" t="s">
        <v>80</v>
      </c>
      <c r="L1669" s="61"/>
      <c r="M1669" s="61" t="str">
        <f>_xlfn.XLOOKUP(K1669,[1]Heads!A:A,[1]Heads!B:B)</f>
        <v>Crime  Against Women</v>
      </c>
      <c r="N1669" s="61" t="str">
        <f>_xlfn.XLOOKUP(M1669,[1]Heads!B:B,[1]Heads!C:C)</f>
        <v>IPC</v>
      </c>
      <c r="O1669" s="61" t="s">
        <v>32</v>
      </c>
      <c r="P1669" s="28"/>
      <c r="Q1669" s="61"/>
      <c r="R1669" s="28"/>
      <c r="S1669" s="96" t="s">
        <v>7126</v>
      </c>
      <c r="T1669" s="61"/>
      <c r="U1669" s="28"/>
      <c r="V1669" s="61"/>
      <c r="W1669" s="104" t="s">
        <v>33</v>
      </c>
      <c r="X1669" s="104" t="s">
        <v>2923</v>
      </c>
      <c r="Y1669" s="98"/>
      <c r="Z1669" s="133" t="s">
        <v>3764</v>
      </c>
      <c r="AA1669" s="60" t="s">
        <v>34</v>
      </c>
      <c r="AB1669" s="9" t="str">
        <f t="shared" ca="1" si="134"/>
        <v/>
      </c>
      <c r="AC1669" s="9" t="str">
        <f t="shared" si="135"/>
        <v/>
      </c>
      <c r="AD1669" s="9" t="str">
        <f t="shared" ca="1" si="136"/>
        <v/>
      </c>
      <c r="AE1669" s="9" t="str">
        <f t="shared" ca="1" si="137"/>
        <v/>
      </c>
      <c r="AF1669" s="61"/>
      <c r="AG1669" s="62" t="str">
        <f t="shared" si="133"/>
        <v>Kasibugga,'145/2026'</v>
      </c>
      <c r="AH1669" s="97" t="str">
        <f t="shared" si="138"/>
        <v/>
      </c>
    </row>
    <row r="1670" spans="1:34" ht="23.25" customHeight="1" x14ac:dyDescent="0.25">
      <c r="A1670" s="96">
        <v>1669</v>
      </c>
      <c r="B1670" s="62" t="s">
        <v>2660</v>
      </c>
      <c r="C1670" s="62" t="s">
        <v>183</v>
      </c>
      <c r="D1670" s="61"/>
      <c r="E1670" s="62" t="s">
        <v>61</v>
      </c>
      <c r="F1670" s="73" t="s">
        <v>3041</v>
      </c>
      <c r="G1670" s="63" t="s">
        <v>3766</v>
      </c>
      <c r="H1670" s="64">
        <v>46166</v>
      </c>
      <c r="I1670" s="65" t="str">
        <f t="shared" si="132"/>
        <v>May</v>
      </c>
      <c r="J1670" s="65">
        <v>2026</v>
      </c>
      <c r="K1670" s="63" t="s">
        <v>39</v>
      </c>
      <c r="L1670" s="61"/>
      <c r="M1670" s="61" t="str">
        <f>_xlfn.XLOOKUP(K1670,[1]Heads!A:A,[1]Heads!B:B)</f>
        <v>Other IPC</v>
      </c>
      <c r="N1670" s="61" t="str">
        <f>_xlfn.XLOOKUP(M1670,[1]Heads!B:B,[1]Heads!C:C)</f>
        <v>IPC</v>
      </c>
      <c r="O1670" s="61" t="s">
        <v>32</v>
      </c>
      <c r="P1670" s="28"/>
      <c r="Q1670" s="61"/>
      <c r="R1670" s="28"/>
      <c r="S1670" s="96" t="s">
        <v>7126</v>
      </c>
      <c r="T1670" s="61"/>
      <c r="U1670" s="28"/>
      <c r="V1670" s="61"/>
      <c r="W1670" s="104" t="s">
        <v>141</v>
      </c>
      <c r="X1670" s="104" t="s">
        <v>2923</v>
      </c>
      <c r="Y1670" s="98"/>
      <c r="Z1670" s="133" t="s">
        <v>3767</v>
      </c>
      <c r="AA1670" s="60" t="s">
        <v>34</v>
      </c>
      <c r="AB1670" s="9" t="str">
        <f t="shared" ca="1" si="134"/>
        <v/>
      </c>
      <c r="AC1670" s="9" t="str">
        <f t="shared" si="135"/>
        <v/>
      </c>
      <c r="AD1670" s="9" t="str">
        <f t="shared" ca="1" si="136"/>
        <v/>
      </c>
      <c r="AE1670" s="9" t="str">
        <f t="shared" ca="1" si="137"/>
        <v/>
      </c>
      <c r="AF1670" s="61"/>
      <c r="AG1670" s="62" t="str">
        <f t="shared" si="133"/>
        <v>Srikakulam I Town,'53/2026'</v>
      </c>
      <c r="AH1670" s="97" t="str">
        <f t="shared" si="138"/>
        <v/>
      </c>
    </row>
    <row r="1671" spans="1:34" ht="23.25" customHeight="1" x14ac:dyDescent="0.25">
      <c r="A1671" s="96">
        <v>1670</v>
      </c>
      <c r="B1671" s="62" t="s">
        <v>2660</v>
      </c>
      <c r="C1671" s="62" t="s">
        <v>183</v>
      </c>
      <c r="D1671" s="61"/>
      <c r="E1671" s="62" t="s">
        <v>74</v>
      </c>
      <c r="F1671" s="73" t="s">
        <v>3258</v>
      </c>
      <c r="G1671" s="63" t="s">
        <v>1315</v>
      </c>
      <c r="H1671" s="64">
        <v>46166</v>
      </c>
      <c r="I1671" s="65" t="str">
        <f t="shared" si="132"/>
        <v>May</v>
      </c>
      <c r="J1671" s="65">
        <v>2026</v>
      </c>
      <c r="K1671" s="63" t="s">
        <v>70</v>
      </c>
      <c r="L1671" s="61"/>
      <c r="M1671" s="61" t="str">
        <f>_xlfn.XLOOKUP(K1671,[1]Heads!A:A,[1]Heads!B:B)</f>
        <v>174 CrPC</v>
      </c>
      <c r="N1671" s="61" t="str">
        <f>_xlfn.XLOOKUP(M1671,[1]Heads!B:B,[1]Heads!C:C)</f>
        <v>174 CrPC</v>
      </c>
      <c r="O1671" s="61" t="s">
        <v>32</v>
      </c>
      <c r="P1671" s="28"/>
      <c r="Q1671" s="61"/>
      <c r="R1671" s="28"/>
      <c r="S1671" s="96" t="s">
        <v>3196</v>
      </c>
      <c r="T1671" s="61"/>
      <c r="U1671" s="28"/>
      <c r="V1671" s="61"/>
      <c r="W1671" s="104" t="s">
        <v>112</v>
      </c>
      <c r="X1671" s="104" t="s">
        <v>112</v>
      </c>
      <c r="Y1671" s="98"/>
      <c r="Z1671" s="133" t="s">
        <v>3768</v>
      </c>
      <c r="AA1671" s="60" t="s">
        <v>34</v>
      </c>
      <c r="AB1671" s="9">
        <f t="shared" ca="1" si="134"/>
        <v>145</v>
      </c>
      <c r="AC1671" s="9" t="str">
        <f t="shared" ca="1" si="135"/>
        <v>Above 3 Months</v>
      </c>
      <c r="AD1671" s="9" t="str">
        <f t="shared" ca="1" si="136"/>
        <v/>
      </c>
      <c r="AE1671" s="9" t="str">
        <f t="shared" ca="1" si="137"/>
        <v/>
      </c>
      <c r="AF1671" s="61"/>
      <c r="AG1671" s="62" t="str">
        <f t="shared" si="133"/>
        <v>Srikakulam Rural,'104/2026'</v>
      </c>
      <c r="AH1671" s="97" t="str">
        <f t="shared" ca="1" si="138"/>
        <v>Above 3 Months</v>
      </c>
    </row>
    <row r="1672" spans="1:34" ht="23.25" customHeight="1" x14ac:dyDescent="0.25">
      <c r="A1672" s="96">
        <v>1671</v>
      </c>
      <c r="B1672" s="62" t="s">
        <v>2660</v>
      </c>
      <c r="C1672" s="62" t="s">
        <v>37</v>
      </c>
      <c r="D1672" s="61"/>
      <c r="E1672" s="62" t="s">
        <v>90</v>
      </c>
      <c r="F1672" s="73" t="s">
        <v>3235</v>
      </c>
      <c r="G1672" s="63" t="s">
        <v>3769</v>
      </c>
      <c r="H1672" s="64">
        <v>46167</v>
      </c>
      <c r="I1672" s="65" t="str">
        <f t="shared" si="132"/>
        <v>May</v>
      </c>
      <c r="J1672" s="65">
        <v>2026</v>
      </c>
      <c r="K1672" s="63" t="s">
        <v>39</v>
      </c>
      <c r="L1672" s="61"/>
      <c r="M1672" s="61" t="str">
        <f>_xlfn.XLOOKUP(K1672,[1]Heads!A:A,[1]Heads!B:B)</f>
        <v>Other IPC</v>
      </c>
      <c r="N1672" s="61" t="str">
        <f>_xlfn.XLOOKUP(M1672,[1]Heads!B:B,[1]Heads!C:C)</f>
        <v>IPC</v>
      </c>
      <c r="O1672" s="61" t="s">
        <v>32</v>
      </c>
      <c r="P1672" s="28"/>
      <c r="Q1672" s="61"/>
      <c r="R1672" s="28"/>
      <c r="S1672" s="96" t="s">
        <v>7125</v>
      </c>
      <c r="T1672" s="61"/>
      <c r="U1672" s="28"/>
      <c r="V1672" s="61"/>
      <c r="W1672" s="104" t="s">
        <v>142</v>
      </c>
      <c r="X1672" s="104" t="s">
        <v>2923</v>
      </c>
      <c r="Y1672" s="98"/>
      <c r="Z1672" s="133" t="s">
        <v>3770</v>
      </c>
      <c r="AA1672" s="60" t="s">
        <v>34</v>
      </c>
      <c r="AB1672" s="9" t="str">
        <f t="shared" ca="1" si="134"/>
        <v/>
      </c>
      <c r="AC1672" s="9" t="str">
        <f t="shared" si="135"/>
        <v/>
      </c>
      <c r="AD1672" s="9" t="str">
        <f t="shared" ca="1" si="136"/>
        <v/>
      </c>
      <c r="AE1672" s="9" t="str">
        <f t="shared" ca="1" si="137"/>
        <v/>
      </c>
      <c r="AF1672" s="61"/>
      <c r="AG1672" s="62" t="str">
        <f t="shared" si="133"/>
        <v>J.R.Puram,'102/2026'</v>
      </c>
      <c r="AH1672" s="97" t="str">
        <f t="shared" si="138"/>
        <v/>
      </c>
    </row>
    <row r="1673" spans="1:34" ht="23.25" customHeight="1" x14ac:dyDescent="0.25">
      <c r="A1673" s="96">
        <v>1672</v>
      </c>
      <c r="B1673" s="62" t="s">
        <v>2810</v>
      </c>
      <c r="C1673" s="62">
        <v>0</v>
      </c>
      <c r="D1673" s="61"/>
      <c r="E1673" s="62" t="s">
        <v>68</v>
      </c>
      <c r="F1673" s="73" t="s">
        <v>3771</v>
      </c>
      <c r="G1673" s="63" t="s">
        <v>1646</v>
      </c>
      <c r="H1673" s="64">
        <v>46167</v>
      </c>
      <c r="I1673" s="65" t="str">
        <f t="shared" si="132"/>
        <v>May</v>
      </c>
      <c r="J1673" s="65">
        <v>2026</v>
      </c>
      <c r="K1673" s="63" t="s">
        <v>80</v>
      </c>
      <c r="L1673" s="61"/>
      <c r="M1673" s="61" t="str">
        <f>_xlfn.XLOOKUP(K1673,[1]Heads!A:A,[1]Heads!B:B)</f>
        <v>Crime  Against Women</v>
      </c>
      <c r="N1673" s="61" t="str">
        <f>_xlfn.XLOOKUP(M1673,[1]Heads!B:B,[1]Heads!C:C)</f>
        <v>IPC</v>
      </c>
      <c r="O1673" s="61" t="s">
        <v>32</v>
      </c>
      <c r="P1673" s="28"/>
      <c r="Q1673" s="61"/>
      <c r="R1673" s="28"/>
      <c r="S1673" s="96" t="s">
        <v>3196</v>
      </c>
      <c r="T1673" s="61"/>
      <c r="U1673" s="28"/>
      <c r="V1673" s="61"/>
      <c r="W1673" s="104" t="s">
        <v>33</v>
      </c>
      <c r="X1673" s="104" t="s">
        <v>33</v>
      </c>
      <c r="Y1673" s="98">
        <v>46220</v>
      </c>
      <c r="Z1673" s="133" t="s">
        <v>3772</v>
      </c>
      <c r="AA1673" s="60" t="s">
        <v>34</v>
      </c>
      <c r="AB1673" s="9">
        <f t="shared" ca="1" si="134"/>
        <v>144</v>
      </c>
      <c r="AC1673" s="9" t="str">
        <f t="shared" ca="1" si="135"/>
        <v>Above 3 Months</v>
      </c>
      <c r="AD1673" s="9">
        <f t="shared" ca="1" si="136"/>
        <v>91</v>
      </c>
      <c r="AE1673" s="9" t="str">
        <f t="shared" ca="1" si="137"/>
        <v>Above 3 Months</v>
      </c>
      <c r="AF1673" s="61"/>
      <c r="AG1673" s="62" t="str">
        <f t="shared" si="133"/>
        <v>Kasibugga,'146/2026'</v>
      </c>
      <c r="AH1673" s="97" t="str">
        <f t="shared" si="138"/>
        <v/>
      </c>
    </row>
    <row r="1674" spans="1:34" ht="23.25" customHeight="1" x14ac:dyDescent="0.25">
      <c r="A1674" s="96">
        <v>1673</v>
      </c>
      <c r="B1674" s="62" t="s">
        <v>2810</v>
      </c>
      <c r="C1674" s="62">
        <v>0</v>
      </c>
      <c r="D1674" s="61"/>
      <c r="E1674" s="62" t="s">
        <v>68</v>
      </c>
      <c r="F1674" s="73" t="s">
        <v>3773</v>
      </c>
      <c r="G1674" s="63" t="s">
        <v>3217</v>
      </c>
      <c r="H1674" s="64">
        <v>46167</v>
      </c>
      <c r="I1674" s="65" t="str">
        <f t="shared" si="132"/>
        <v>May</v>
      </c>
      <c r="J1674" s="65">
        <v>2026</v>
      </c>
      <c r="K1674" s="63" t="s">
        <v>75</v>
      </c>
      <c r="L1674" s="61"/>
      <c r="M1674" s="61" t="str">
        <f>_xlfn.XLOOKUP(K1674,[1]Heads!A:A,[1]Heads!B:B)</f>
        <v>Bodily Offiences</v>
      </c>
      <c r="N1674" s="61" t="str">
        <f>_xlfn.XLOOKUP(M1674,[1]Heads!B:B,[1]Heads!C:C)</f>
        <v>IPC</v>
      </c>
      <c r="O1674" s="61" t="s">
        <v>32</v>
      </c>
      <c r="P1674" s="28"/>
      <c r="Q1674" s="61"/>
      <c r="R1674" s="28"/>
      <c r="S1674" s="96" t="s">
        <v>3196</v>
      </c>
      <c r="T1674" s="61"/>
      <c r="U1674" s="28"/>
      <c r="V1674" s="61"/>
      <c r="W1674" s="104" t="s">
        <v>33</v>
      </c>
      <c r="X1674" s="104" t="s">
        <v>33</v>
      </c>
      <c r="Y1674" s="98">
        <v>46192</v>
      </c>
      <c r="Z1674" s="133" t="s">
        <v>3774</v>
      </c>
      <c r="AA1674" s="60" t="s">
        <v>34</v>
      </c>
      <c r="AB1674" s="9">
        <f t="shared" ca="1" si="134"/>
        <v>144</v>
      </c>
      <c r="AC1674" s="9" t="str">
        <f t="shared" ca="1" si="135"/>
        <v>Above 3 Months</v>
      </c>
      <c r="AD1674" s="9">
        <f t="shared" ca="1" si="136"/>
        <v>119</v>
      </c>
      <c r="AE1674" s="9" t="str">
        <f t="shared" ca="1" si="137"/>
        <v>Above 3 Months</v>
      </c>
      <c r="AF1674" s="61"/>
      <c r="AG1674" s="62" t="str">
        <f t="shared" si="133"/>
        <v>Kasibugga,'147/2026'</v>
      </c>
      <c r="AH1674" s="97" t="str">
        <f t="shared" si="138"/>
        <v/>
      </c>
    </row>
    <row r="1675" spans="1:34" ht="23.25" customHeight="1" x14ac:dyDescent="0.25">
      <c r="A1675" s="96">
        <v>1674</v>
      </c>
      <c r="B1675" s="62" t="e">
        <v>#N/A</v>
      </c>
      <c r="C1675" s="62" t="e">
        <v>#N/A</v>
      </c>
      <c r="D1675" s="61"/>
      <c r="E1675" s="62" t="s">
        <v>125</v>
      </c>
      <c r="F1675" s="73" t="s">
        <v>3080</v>
      </c>
      <c r="G1675" s="63" t="s">
        <v>1646</v>
      </c>
      <c r="H1675" s="64">
        <v>46167</v>
      </c>
      <c r="I1675" s="65" t="str">
        <f t="shared" ref="I1675:I1697" si="139">TEXT(H1675,"mmm")</f>
        <v>May</v>
      </c>
      <c r="J1675" s="65">
        <v>2026</v>
      </c>
      <c r="K1675" s="63" t="s">
        <v>80</v>
      </c>
      <c r="L1675" s="61"/>
      <c r="M1675" s="61" t="str">
        <f>_xlfn.XLOOKUP(K1675,[1]Heads!A:A,[1]Heads!B:B)</f>
        <v>Crime  Against Women</v>
      </c>
      <c r="N1675" s="61" t="str">
        <f>_xlfn.XLOOKUP(M1675,[1]Heads!B:B,[1]Heads!C:C)</f>
        <v>IPC</v>
      </c>
      <c r="O1675" s="61" t="s">
        <v>32</v>
      </c>
      <c r="P1675" s="28"/>
      <c r="Q1675" s="61"/>
      <c r="R1675" s="28"/>
      <c r="S1675" s="96" t="s">
        <v>7126</v>
      </c>
      <c r="T1675" s="61"/>
      <c r="U1675" s="28"/>
      <c r="V1675" s="61"/>
      <c r="W1675" s="104" t="s">
        <v>33</v>
      </c>
      <c r="X1675" s="104" t="s">
        <v>2923</v>
      </c>
      <c r="Y1675" s="98"/>
      <c r="Z1675" s="133" t="s">
        <v>3776</v>
      </c>
      <c r="AA1675" s="60" t="s">
        <v>34</v>
      </c>
      <c r="AB1675" s="9" t="str">
        <f t="shared" ca="1" si="134"/>
        <v/>
      </c>
      <c r="AC1675" s="9" t="str">
        <f t="shared" si="135"/>
        <v/>
      </c>
      <c r="AD1675" s="9" t="str">
        <f t="shared" ca="1" si="136"/>
        <v/>
      </c>
      <c r="AE1675" s="9" t="str">
        <f t="shared" ca="1" si="137"/>
        <v/>
      </c>
      <c r="AF1675" s="61"/>
      <c r="AG1675" s="62" t="str">
        <f t="shared" ref="AG1675:AG1697" si="140">E1675&amp;","&amp;F1675</f>
        <v>Mahila UPS, Srikakulam,'61/2026'</v>
      </c>
      <c r="AH1675" s="97" t="str">
        <f t="shared" si="138"/>
        <v/>
      </c>
    </row>
    <row r="1676" spans="1:34" ht="23.25" customHeight="1" x14ac:dyDescent="0.25">
      <c r="A1676" s="96">
        <v>1675</v>
      </c>
      <c r="B1676" s="62" t="s">
        <v>2808</v>
      </c>
      <c r="C1676" s="62" t="s">
        <v>57</v>
      </c>
      <c r="D1676" s="61"/>
      <c r="E1676" s="62" t="s">
        <v>105</v>
      </c>
      <c r="F1676" s="73" t="s">
        <v>3114</v>
      </c>
      <c r="G1676" s="63" t="s">
        <v>1354</v>
      </c>
      <c r="H1676" s="64">
        <v>46167</v>
      </c>
      <c r="I1676" s="65" t="str">
        <f t="shared" si="139"/>
        <v>May</v>
      </c>
      <c r="J1676" s="65">
        <v>2026</v>
      </c>
      <c r="K1676" s="63" t="s">
        <v>103</v>
      </c>
      <c r="L1676" s="61"/>
      <c r="M1676" s="61" t="str">
        <f>_xlfn.XLOOKUP(K1676,[1]Heads!A:A,[1]Heads!B:B)</f>
        <v>Property Offences</v>
      </c>
      <c r="N1676" s="61" t="str">
        <f>_xlfn.XLOOKUP(M1676,[1]Heads!B:B,[1]Heads!C:C)</f>
        <v>IPC</v>
      </c>
      <c r="O1676" s="61" t="s">
        <v>32</v>
      </c>
      <c r="P1676" s="28"/>
      <c r="Q1676" s="61"/>
      <c r="R1676" s="28"/>
      <c r="S1676" s="96" t="s">
        <v>3196</v>
      </c>
      <c r="T1676" s="61"/>
      <c r="U1676" s="28"/>
      <c r="V1676" s="61"/>
      <c r="W1676" s="104" t="s">
        <v>112</v>
      </c>
      <c r="X1676" s="104" t="s">
        <v>177</v>
      </c>
      <c r="Y1676" s="98">
        <v>46224</v>
      </c>
      <c r="Z1676" s="133" t="s">
        <v>3777</v>
      </c>
      <c r="AA1676" s="60" t="s">
        <v>34</v>
      </c>
      <c r="AB1676" s="9">
        <f t="shared" ca="1" si="134"/>
        <v>144</v>
      </c>
      <c r="AC1676" s="9" t="str">
        <f t="shared" ca="1" si="135"/>
        <v>Above 3 Months</v>
      </c>
      <c r="AD1676" s="9">
        <f t="shared" ca="1" si="136"/>
        <v>87</v>
      </c>
      <c r="AE1676" s="9" t="str">
        <f t="shared" ca="1" si="137"/>
        <v>Above 60 Days</v>
      </c>
      <c r="AF1676" s="61"/>
      <c r="AG1676" s="62" t="str">
        <f t="shared" si="140"/>
        <v>Pathapatnam,'71/2026'</v>
      </c>
      <c r="AH1676" s="97" t="str">
        <f t="shared" ca="1" si="138"/>
        <v>Above 3 Months</v>
      </c>
    </row>
    <row r="1677" spans="1:34" ht="23.25" customHeight="1" x14ac:dyDescent="0.25">
      <c r="A1677" s="96">
        <v>1676</v>
      </c>
      <c r="B1677" s="62" t="s">
        <v>2660</v>
      </c>
      <c r="C1677" s="62" t="s">
        <v>46</v>
      </c>
      <c r="D1677" s="61"/>
      <c r="E1677" s="62" t="s">
        <v>64</v>
      </c>
      <c r="F1677" s="73" t="s">
        <v>3085</v>
      </c>
      <c r="G1677" s="63" t="s">
        <v>3778</v>
      </c>
      <c r="H1677" s="64">
        <v>46167</v>
      </c>
      <c r="I1677" s="65" t="str">
        <f t="shared" si="139"/>
        <v>May</v>
      </c>
      <c r="J1677" s="65">
        <v>2026</v>
      </c>
      <c r="K1677" s="63" t="s">
        <v>75</v>
      </c>
      <c r="L1677" s="61"/>
      <c r="M1677" s="61" t="str">
        <f>_xlfn.XLOOKUP(K1677,[1]Heads!A:A,[1]Heads!B:B)</f>
        <v>Bodily Offiences</v>
      </c>
      <c r="N1677" s="61" t="str">
        <f>_xlfn.XLOOKUP(M1677,[1]Heads!B:B,[1]Heads!C:C)</f>
        <v>IPC</v>
      </c>
      <c r="O1677" s="61" t="s">
        <v>32</v>
      </c>
      <c r="P1677" s="28"/>
      <c r="Q1677" s="61"/>
      <c r="R1677" s="28"/>
      <c r="S1677" s="96" t="s">
        <v>7126</v>
      </c>
      <c r="T1677" s="61"/>
      <c r="U1677" s="28"/>
      <c r="V1677" s="61"/>
      <c r="W1677" s="104" t="s">
        <v>33</v>
      </c>
      <c r="X1677" s="104" t="s">
        <v>2923</v>
      </c>
      <c r="Y1677" s="98"/>
      <c r="Z1677" s="133" t="s">
        <v>3779</v>
      </c>
      <c r="AA1677" s="60" t="s">
        <v>34</v>
      </c>
      <c r="AB1677" s="9" t="str">
        <f t="shared" ca="1" si="134"/>
        <v/>
      </c>
      <c r="AC1677" s="9" t="str">
        <f t="shared" si="135"/>
        <v/>
      </c>
      <c r="AD1677" s="9" t="str">
        <f t="shared" ca="1" si="136"/>
        <v/>
      </c>
      <c r="AE1677" s="9" t="str">
        <f t="shared" ca="1" si="137"/>
        <v/>
      </c>
      <c r="AF1677" s="61"/>
      <c r="AG1677" s="62" t="str">
        <f t="shared" si="140"/>
        <v>Ponduru,'67/2026'</v>
      </c>
      <c r="AH1677" s="97" t="str">
        <f t="shared" si="138"/>
        <v/>
      </c>
    </row>
    <row r="1678" spans="1:34" ht="23.25" customHeight="1" x14ac:dyDescent="0.25">
      <c r="A1678" s="96">
        <v>1677</v>
      </c>
      <c r="B1678" s="62" t="s">
        <v>2808</v>
      </c>
      <c r="C1678" s="62">
        <v>0</v>
      </c>
      <c r="D1678" s="61"/>
      <c r="E1678" s="62" t="s">
        <v>51</v>
      </c>
      <c r="F1678" s="73" t="s">
        <v>3115</v>
      </c>
      <c r="G1678" s="63" t="s">
        <v>980</v>
      </c>
      <c r="H1678" s="64">
        <v>46167</v>
      </c>
      <c r="I1678" s="65" t="str">
        <f t="shared" si="139"/>
        <v>May</v>
      </c>
      <c r="J1678" s="65">
        <v>2026</v>
      </c>
      <c r="K1678" s="63" t="s">
        <v>77</v>
      </c>
      <c r="L1678" s="61"/>
      <c r="M1678" s="61" t="str">
        <f>_xlfn.XLOOKUP(K1678,[1]Heads!A:A,[1]Heads!B:B)</f>
        <v>Road Accidents</v>
      </c>
      <c r="N1678" s="61" t="str">
        <f>_xlfn.XLOOKUP(M1678,[1]Heads!B:B,[1]Heads!C:C)</f>
        <v>IPC</v>
      </c>
      <c r="O1678" s="61" t="s">
        <v>32</v>
      </c>
      <c r="P1678" s="28"/>
      <c r="Q1678" s="61"/>
      <c r="R1678" s="28"/>
      <c r="S1678" s="96" t="s">
        <v>3196</v>
      </c>
      <c r="T1678" s="61"/>
      <c r="U1678" s="28"/>
      <c r="V1678" s="61"/>
      <c r="W1678" s="104" t="s">
        <v>33</v>
      </c>
      <c r="X1678" s="104" t="s">
        <v>33</v>
      </c>
      <c r="Y1678" s="98">
        <v>46259</v>
      </c>
      <c r="Z1678" s="133" t="s">
        <v>3780</v>
      </c>
      <c r="AA1678" s="60" t="s">
        <v>34</v>
      </c>
      <c r="AB1678" s="9">
        <f t="shared" ca="1" si="134"/>
        <v>144</v>
      </c>
      <c r="AC1678" s="9" t="str">
        <f t="shared" ca="1" si="135"/>
        <v>Above 3 Months</v>
      </c>
      <c r="AD1678" s="9">
        <f t="shared" ca="1" si="136"/>
        <v>52</v>
      </c>
      <c r="AE1678" s="9" t="str">
        <f t="shared" ca="1" si="137"/>
        <v>45 to 60 Days</v>
      </c>
      <c r="AF1678" s="61"/>
      <c r="AG1678" s="62" t="str">
        <f t="shared" si="140"/>
        <v>Tekkali PS,'89/2026'</v>
      </c>
      <c r="AH1678" s="97" t="str">
        <f t="shared" si="138"/>
        <v/>
      </c>
    </row>
    <row r="1679" spans="1:34" ht="23.25" customHeight="1" x14ac:dyDescent="0.25">
      <c r="A1679" s="96">
        <v>1678</v>
      </c>
      <c r="B1679" s="62" t="s">
        <v>2810</v>
      </c>
      <c r="C1679" s="62" t="s">
        <v>186</v>
      </c>
      <c r="D1679" s="61"/>
      <c r="E1679" s="62" t="s">
        <v>65</v>
      </c>
      <c r="F1679" s="73" t="s">
        <v>3103</v>
      </c>
      <c r="G1679" s="63" t="s">
        <v>3781</v>
      </c>
      <c r="H1679" s="64">
        <v>46168</v>
      </c>
      <c r="I1679" s="65" t="str">
        <f t="shared" si="139"/>
        <v>May</v>
      </c>
      <c r="J1679" s="65">
        <v>2026</v>
      </c>
      <c r="K1679" s="63" t="s">
        <v>39</v>
      </c>
      <c r="L1679" s="61"/>
      <c r="M1679" s="61" t="str">
        <f>_xlfn.XLOOKUP(K1679,[1]Heads!A:A,[1]Heads!B:B)</f>
        <v>Other IPC</v>
      </c>
      <c r="N1679" s="61" t="str">
        <f>_xlfn.XLOOKUP(M1679,[1]Heads!B:B,[1]Heads!C:C)</f>
        <v>IPC</v>
      </c>
      <c r="O1679" s="61" t="s">
        <v>32</v>
      </c>
      <c r="P1679" s="28"/>
      <c r="Q1679" s="61"/>
      <c r="R1679" s="28"/>
      <c r="S1679" s="96" t="s">
        <v>7125</v>
      </c>
      <c r="T1679" s="61"/>
      <c r="U1679" s="28"/>
      <c r="V1679" s="61"/>
      <c r="W1679" s="104" t="s">
        <v>142</v>
      </c>
      <c r="X1679" s="104" t="s">
        <v>2923</v>
      </c>
      <c r="Y1679" s="98"/>
      <c r="Z1679" s="133" t="s">
        <v>3782</v>
      </c>
      <c r="AA1679" s="60" t="s">
        <v>34</v>
      </c>
      <c r="AB1679" s="9" t="str">
        <f t="shared" ca="1" si="134"/>
        <v/>
      </c>
      <c r="AC1679" s="9" t="str">
        <f t="shared" si="135"/>
        <v/>
      </c>
      <c r="AD1679" s="9" t="str">
        <f t="shared" ca="1" si="136"/>
        <v/>
      </c>
      <c r="AE1679" s="9" t="str">
        <f t="shared" ca="1" si="137"/>
        <v/>
      </c>
      <c r="AF1679" s="61"/>
      <c r="AG1679" s="62" t="str">
        <f t="shared" si="140"/>
        <v>Itchapuram Town,'62/2026'</v>
      </c>
      <c r="AH1679" s="97" t="str">
        <f t="shared" si="138"/>
        <v/>
      </c>
    </row>
    <row r="1680" spans="1:34" ht="23.25" customHeight="1" x14ac:dyDescent="0.25">
      <c r="A1680" s="96">
        <v>1679</v>
      </c>
      <c r="B1680" s="62" t="s">
        <v>2808</v>
      </c>
      <c r="C1680" s="62" t="s">
        <v>185</v>
      </c>
      <c r="D1680" s="61"/>
      <c r="E1680" s="62" t="s">
        <v>73</v>
      </c>
      <c r="F1680" s="73" t="s">
        <v>3085</v>
      </c>
      <c r="G1680" s="63" t="s">
        <v>1315</v>
      </c>
      <c r="H1680" s="64">
        <v>46168</v>
      </c>
      <c r="I1680" s="65" t="str">
        <f t="shared" si="139"/>
        <v>May</v>
      </c>
      <c r="J1680" s="65">
        <v>2026</v>
      </c>
      <c r="K1680" s="63" t="s">
        <v>70</v>
      </c>
      <c r="L1680" s="61"/>
      <c r="M1680" s="61" t="str">
        <f>_xlfn.XLOOKUP(K1680,[1]Heads!A:A,[1]Heads!B:B)</f>
        <v>174 CrPC</v>
      </c>
      <c r="N1680" s="61" t="str">
        <f>_xlfn.XLOOKUP(M1680,[1]Heads!B:B,[1]Heads!C:C)</f>
        <v>174 CrPC</v>
      </c>
      <c r="O1680" s="61" t="s">
        <v>32</v>
      </c>
      <c r="P1680" s="28"/>
      <c r="Q1680" s="61"/>
      <c r="R1680" s="28"/>
      <c r="S1680" s="96" t="s">
        <v>7125</v>
      </c>
      <c r="T1680" s="61"/>
      <c r="U1680" s="28"/>
      <c r="V1680" s="61"/>
      <c r="W1680" s="104" t="s">
        <v>142</v>
      </c>
      <c r="X1680" s="104" t="s">
        <v>2923</v>
      </c>
      <c r="Y1680" s="98"/>
      <c r="Z1680" s="133" t="s">
        <v>3786</v>
      </c>
      <c r="AA1680" s="60" t="s">
        <v>34</v>
      </c>
      <c r="AB1680" s="9" t="str">
        <f t="shared" ca="1" si="134"/>
        <v/>
      </c>
      <c r="AC1680" s="9" t="str">
        <f t="shared" si="135"/>
        <v/>
      </c>
      <c r="AD1680" s="9" t="str">
        <f t="shared" ca="1" si="136"/>
        <v/>
      </c>
      <c r="AE1680" s="9" t="str">
        <f t="shared" ca="1" si="137"/>
        <v/>
      </c>
      <c r="AF1680" s="61"/>
      <c r="AG1680" s="62" t="str">
        <f t="shared" si="140"/>
        <v>Kothuru,'67/2026'</v>
      </c>
      <c r="AH1680" s="97" t="str">
        <f t="shared" si="138"/>
        <v/>
      </c>
    </row>
    <row r="1681" spans="1:34" ht="23.25" customHeight="1" x14ac:dyDescent="0.25">
      <c r="A1681" s="96">
        <v>1680</v>
      </c>
      <c r="B1681" s="62" t="s">
        <v>2808</v>
      </c>
      <c r="C1681" s="62" t="s">
        <v>185</v>
      </c>
      <c r="D1681" s="61"/>
      <c r="E1681" s="62" t="s">
        <v>73</v>
      </c>
      <c r="F1681" s="73" t="s">
        <v>3059</v>
      </c>
      <c r="G1681" s="63" t="s">
        <v>2002</v>
      </c>
      <c r="H1681" s="64">
        <v>46168</v>
      </c>
      <c r="I1681" s="65" t="str">
        <f t="shared" si="139"/>
        <v>May</v>
      </c>
      <c r="J1681" s="65">
        <v>2026</v>
      </c>
      <c r="K1681" s="63" t="s">
        <v>39</v>
      </c>
      <c r="L1681" s="61"/>
      <c r="M1681" s="61" t="str">
        <f>_xlfn.XLOOKUP(K1681,[1]Heads!A:A,[1]Heads!B:B)</f>
        <v>Other IPC</v>
      </c>
      <c r="N1681" s="61" t="str">
        <f>_xlfn.XLOOKUP(M1681,[1]Heads!B:B,[1]Heads!C:C)</f>
        <v>IPC</v>
      </c>
      <c r="O1681" s="61" t="s">
        <v>32</v>
      </c>
      <c r="P1681" s="28"/>
      <c r="Q1681" s="61"/>
      <c r="R1681" s="28"/>
      <c r="S1681" s="96" t="s">
        <v>3196</v>
      </c>
      <c r="T1681" s="61"/>
      <c r="U1681" s="28"/>
      <c r="V1681" s="61"/>
      <c r="W1681" s="104" t="s">
        <v>169</v>
      </c>
      <c r="X1681" s="104" t="s">
        <v>141</v>
      </c>
      <c r="Y1681" s="98"/>
      <c r="Z1681" s="133" t="s">
        <v>3787</v>
      </c>
      <c r="AA1681" s="60" t="s">
        <v>34</v>
      </c>
      <c r="AB1681" s="9">
        <f t="shared" ca="1" si="134"/>
        <v>143</v>
      </c>
      <c r="AC1681" s="9" t="str">
        <f t="shared" ca="1" si="135"/>
        <v>Above 3 Months</v>
      </c>
      <c r="AD1681" s="9" t="str">
        <f t="shared" ca="1" si="136"/>
        <v/>
      </c>
      <c r="AE1681" s="9" t="str">
        <f t="shared" ca="1" si="137"/>
        <v/>
      </c>
      <c r="AF1681" s="61"/>
      <c r="AG1681" s="62" t="str">
        <f t="shared" si="140"/>
        <v>Kothuru,'66/2026'</v>
      </c>
      <c r="AH1681" s="97" t="str">
        <f t="shared" ca="1" si="138"/>
        <v>Above 3 Months</v>
      </c>
    </row>
    <row r="1682" spans="1:34" ht="23.25" customHeight="1" x14ac:dyDescent="0.25">
      <c r="A1682" s="96">
        <v>1681</v>
      </c>
      <c r="B1682" s="62" t="s">
        <v>2808</v>
      </c>
      <c r="C1682" s="62" t="s">
        <v>41</v>
      </c>
      <c r="D1682" s="61"/>
      <c r="E1682" s="62" t="s">
        <v>124</v>
      </c>
      <c r="F1682" s="73" t="s">
        <v>3046</v>
      </c>
      <c r="G1682" s="63" t="s">
        <v>1572</v>
      </c>
      <c r="H1682" s="64">
        <v>46168</v>
      </c>
      <c r="I1682" s="65" t="str">
        <f t="shared" si="139"/>
        <v>May</v>
      </c>
      <c r="J1682" s="65">
        <v>2026</v>
      </c>
      <c r="K1682" s="63" t="s">
        <v>75</v>
      </c>
      <c r="L1682" s="61"/>
      <c r="M1682" s="61" t="str">
        <f>_xlfn.XLOOKUP(K1682,[1]Heads!A:A,[1]Heads!B:B)</f>
        <v>Bodily Offiences</v>
      </c>
      <c r="N1682" s="61" t="str">
        <f>_xlfn.XLOOKUP(M1682,[1]Heads!B:B,[1]Heads!C:C)</f>
        <v>IPC</v>
      </c>
      <c r="O1682" s="61" t="s">
        <v>32</v>
      </c>
      <c r="P1682" s="28"/>
      <c r="Q1682" s="61"/>
      <c r="R1682" s="28"/>
      <c r="S1682" s="96" t="s">
        <v>7126</v>
      </c>
      <c r="T1682" s="61"/>
      <c r="U1682" s="28"/>
      <c r="V1682" s="61"/>
      <c r="W1682" s="104" t="s">
        <v>33</v>
      </c>
      <c r="X1682" s="104" t="s">
        <v>2923</v>
      </c>
      <c r="Y1682" s="98"/>
      <c r="Z1682" s="133" t="s">
        <v>3788</v>
      </c>
      <c r="AA1682" s="60" t="s">
        <v>34</v>
      </c>
      <c r="AB1682" s="9" t="str">
        <f t="shared" ca="1" si="134"/>
        <v/>
      </c>
      <c r="AC1682" s="9" t="str">
        <f t="shared" si="135"/>
        <v/>
      </c>
      <c r="AD1682" s="9" t="str">
        <f t="shared" ca="1" si="136"/>
        <v/>
      </c>
      <c r="AE1682" s="9" t="str">
        <f t="shared" ca="1" si="137"/>
        <v/>
      </c>
      <c r="AF1682" s="61"/>
      <c r="AG1682" s="62" t="str">
        <f t="shared" si="140"/>
        <v>Saravakota,'56/2026'</v>
      </c>
      <c r="AH1682" s="97" t="str">
        <f t="shared" si="138"/>
        <v/>
      </c>
    </row>
    <row r="1683" spans="1:34" ht="23.25" customHeight="1" x14ac:dyDescent="0.25">
      <c r="A1683" s="96">
        <v>1682</v>
      </c>
      <c r="B1683" s="62" t="s">
        <v>2660</v>
      </c>
      <c r="C1683" s="62" t="s">
        <v>183</v>
      </c>
      <c r="D1683" s="61"/>
      <c r="E1683" s="62" t="s">
        <v>61</v>
      </c>
      <c r="F1683" s="73" t="s">
        <v>3042</v>
      </c>
      <c r="G1683" s="63" t="s">
        <v>3789</v>
      </c>
      <c r="H1683" s="64">
        <v>46168</v>
      </c>
      <c r="I1683" s="65" t="str">
        <f t="shared" si="139"/>
        <v>May</v>
      </c>
      <c r="J1683" s="65">
        <v>2026</v>
      </c>
      <c r="K1683" s="63" t="s">
        <v>39</v>
      </c>
      <c r="L1683" s="61"/>
      <c r="M1683" s="61" t="str">
        <f>_xlfn.XLOOKUP(K1683,[1]Heads!A:A,[1]Heads!B:B)</f>
        <v>Other IPC</v>
      </c>
      <c r="N1683" s="61" t="str">
        <f>_xlfn.XLOOKUP(M1683,[1]Heads!B:B,[1]Heads!C:C)</f>
        <v>IPC</v>
      </c>
      <c r="O1683" s="61" t="s">
        <v>32</v>
      </c>
      <c r="P1683" s="28">
        <v>46181</v>
      </c>
      <c r="Q1683" s="61"/>
      <c r="R1683" s="28"/>
      <c r="S1683" s="96" t="s">
        <v>3196</v>
      </c>
      <c r="T1683" s="61"/>
      <c r="U1683" s="28"/>
      <c r="V1683" s="61"/>
      <c r="W1683" s="104" t="s">
        <v>33</v>
      </c>
      <c r="X1683" s="104" t="s">
        <v>33</v>
      </c>
      <c r="Y1683" s="98">
        <v>46172</v>
      </c>
      <c r="Z1683" s="133" t="s">
        <v>3790</v>
      </c>
      <c r="AA1683" s="60" t="s">
        <v>34</v>
      </c>
      <c r="AB1683" s="9">
        <f t="shared" ca="1" si="134"/>
        <v>143</v>
      </c>
      <c r="AC1683" s="9" t="str">
        <f t="shared" ca="1" si="135"/>
        <v>Above 3 Months</v>
      </c>
      <c r="AD1683" s="9">
        <f t="shared" ca="1" si="136"/>
        <v>139</v>
      </c>
      <c r="AE1683" s="9" t="str">
        <f t="shared" ca="1" si="137"/>
        <v>Above 3 Months</v>
      </c>
      <c r="AF1683" s="61"/>
      <c r="AG1683" s="62" t="str">
        <f t="shared" si="140"/>
        <v>Srikakulam I Town,'54/2026'</v>
      </c>
      <c r="AH1683" s="97" t="str">
        <f t="shared" si="138"/>
        <v/>
      </c>
    </row>
    <row r="1684" spans="1:34" ht="23.25" customHeight="1" x14ac:dyDescent="0.25">
      <c r="A1684" s="96">
        <v>1683</v>
      </c>
      <c r="B1684" s="62" t="s">
        <v>2660</v>
      </c>
      <c r="C1684" s="62" t="s">
        <v>46</v>
      </c>
      <c r="D1684" s="61"/>
      <c r="E1684" s="62" t="s">
        <v>47</v>
      </c>
      <c r="F1684" s="73" t="s">
        <v>3119</v>
      </c>
      <c r="G1684" s="63" t="s">
        <v>1572</v>
      </c>
      <c r="H1684" s="64">
        <v>46169</v>
      </c>
      <c r="I1684" s="65" t="str">
        <f t="shared" si="139"/>
        <v>May</v>
      </c>
      <c r="J1684" s="65">
        <v>2026</v>
      </c>
      <c r="K1684" s="63" t="s">
        <v>75</v>
      </c>
      <c r="L1684" s="61"/>
      <c r="M1684" s="61" t="str">
        <f>_xlfn.XLOOKUP(K1684,[1]Heads!A:A,[1]Heads!B:B)</f>
        <v>Bodily Offiences</v>
      </c>
      <c r="N1684" s="61" t="str">
        <f>_xlfn.XLOOKUP(M1684,[1]Heads!B:B,[1]Heads!C:C)</f>
        <v>IPC</v>
      </c>
      <c r="O1684" s="61" t="s">
        <v>32</v>
      </c>
      <c r="P1684" s="28"/>
      <c r="Q1684" s="61"/>
      <c r="R1684" s="28"/>
      <c r="S1684" s="96" t="s">
        <v>7126</v>
      </c>
      <c r="T1684" s="61"/>
      <c r="U1684" s="28"/>
      <c r="V1684" s="61"/>
      <c r="W1684" s="104" t="s">
        <v>33</v>
      </c>
      <c r="X1684" s="104" t="s">
        <v>2923</v>
      </c>
      <c r="Y1684" s="98"/>
      <c r="Z1684" s="133" t="s">
        <v>3792</v>
      </c>
      <c r="AA1684" s="60" t="s">
        <v>34</v>
      </c>
      <c r="AB1684" s="9" t="str">
        <f t="shared" ca="1" si="134"/>
        <v/>
      </c>
      <c r="AC1684" s="9" t="str">
        <f t="shared" si="135"/>
        <v/>
      </c>
      <c r="AD1684" s="9" t="str">
        <f t="shared" ca="1" si="136"/>
        <v/>
      </c>
      <c r="AE1684" s="9" t="str">
        <f t="shared" ca="1" si="137"/>
        <v/>
      </c>
      <c r="AF1684" s="61"/>
      <c r="AG1684" s="62" t="str">
        <f t="shared" si="140"/>
        <v>Amadalavalasa,'88/2026'</v>
      </c>
      <c r="AH1684" s="97" t="str">
        <f t="shared" si="138"/>
        <v/>
      </c>
    </row>
    <row r="1685" spans="1:34" ht="23.25" customHeight="1" x14ac:dyDescent="0.25">
      <c r="A1685" s="96">
        <v>1684</v>
      </c>
      <c r="B1685" s="62" t="s">
        <v>2810</v>
      </c>
      <c r="C1685" s="62" t="s">
        <v>186</v>
      </c>
      <c r="D1685" s="61"/>
      <c r="E1685" s="62" t="s">
        <v>65</v>
      </c>
      <c r="F1685" s="73" t="s">
        <v>3070</v>
      </c>
      <c r="G1685" s="63" t="s">
        <v>2019</v>
      </c>
      <c r="H1685" s="64">
        <v>46169</v>
      </c>
      <c r="I1685" s="65" t="str">
        <f t="shared" si="139"/>
        <v>May</v>
      </c>
      <c r="J1685" s="65">
        <v>2026</v>
      </c>
      <c r="K1685" s="63" t="s">
        <v>80</v>
      </c>
      <c r="L1685" s="61"/>
      <c r="M1685" s="61" t="str">
        <f>_xlfn.XLOOKUP(K1685,[1]Heads!A:A,[1]Heads!B:B)</f>
        <v>Crime  Against Women</v>
      </c>
      <c r="N1685" s="61" t="str">
        <f>_xlfn.XLOOKUP(M1685,[1]Heads!B:B,[1]Heads!C:C)</f>
        <v>IPC</v>
      </c>
      <c r="O1685" s="61" t="s">
        <v>32</v>
      </c>
      <c r="P1685" s="28"/>
      <c r="Q1685" s="61"/>
      <c r="R1685" s="28"/>
      <c r="S1685" s="96" t="s">
        <v>3196</v>
      </c>
      <c r="T1685" s="61"/>
      <c r="U1685" s="28"/>
      <c r="V1685" s="61"/>
      <c r="W1685" s="104" t="s">
        <v>141</v>
      </c>
      <c r="X1685" s="104" t="s">
        <v>33</v>
      </c>
      <c r="Y1685" s="98">
        <v>46300</v>
      </c>
      <c r="Z1685" s="133" t="s">
        <v>3793</v>
      </c>
      <c r="AA1685" s="60" t="s">
        <v>34</v>
      </c>
      <c r="AB1685" s="9">
        <f t="shared" ca="1" si="134"/>
        <v>142</v>
      </c>
      <c r="AC1685" s="9" t="str">
        <f t="shared" ca="1" si="135"/>
        <v>Above 3 Months</v>
      </c>
      <c r="AD1685" s="9">
        <f t="shared" ca="1" si="136"/>
        <v>11</v>
      </c>
      <c r="AE1685" s="9" t="str">
        <f t="shared" ca="1" si="137"/>
        <v>Below 45 Days</v>
      </c>
      <c r="AF1685" s="61"/>
      <c r="AG1685" s="62" t="str">
        <f t="shared" si="140"/>
        <v>Itchapuram Town,'63/2026'</v>
      </c>
      <c r="AH1685" s="97" t="str">
        <f t="shared" si="138"/>
        <v/>
      </c>
    </row>
    <row r="1686" spans="1:34" ht="23.25" customHeight="1" x14ac:dyDescent="0.25">
      <c r="A1686" s="96">
        <v>1685</v>
      </c>
      <c r="B1686" s="62" t="s">
        <v>2660</v>
      </c>
      <c r="C1686" s="62" t="s">
        <v>37</v>
      </c>
      <c r="D1686" s="61"/>
      <c r="E1686" s="62" t="s">
        <v>104</v>
      </c>
      <c r="F1686" s="73" t="s">
        <v>3061</v>
      </c>
      <c r="G1686" s="63" t="s">
        <v>707</v>
      </c>
      <c r="H1686" s="64">
        <v>46169</v>
      </c>
      <c r="I1686" s="65" t="str">
        <f t="shared" si="139"/>
        <v>May</v>
      </c>
      <c r="J1686" s="65">
        <v>2026</v>
      </c>
      <c r="K1686" s="63" t="s">
        <v>71</v>
      </c>
      <c r="L1686" s="61"/>
      <c r="M1686" s="61" t="str">
        <f>_xlfn.XLOOKUP(K1686,[1]Heads!A:A,[1]Heads!B:B)</f>
        <v>Road Accidents</v>
      </c>
      <c r="N1686" s="61" t="str">
        <f>_xlfn.XLOOKUP(M1686,[1]Heads!B:B,[1]Heads!C:C)</f>
        <v>IPC</v>
      </c>
      <c r="O1686" s="61" t="s">
        <v>32</v>
      </c>
      <c r="P1686" s="28"/>
      <c r="Q1686" s="61"/>
      <c r="R1686" s="28"/>
      <c r="S1686" s="96" t="s">
        <v>7126</v>
      </c>
      <c r="T1686" s="61"/>
      <c r="U1686" s="28"/>
      <c r="V1686" s="61"/>
      <c r="W1686" s="104" t="s">
        <v>2664</v>
      </c>
      <c r="X1686" s="104" t="s">
        <v>2923</v>
      </c>
      <c r="Y1686" s="98"/>
      <c r="Z1686" s="133" t="s">
        <v>3795</v>
      </c>
      <c r="AA1686" s="60" t="s">
        <v>34</v>
      </c>
      <c r="AB1686" s="9" t="str">
        <f t="shared" ca="1" si="134"/>
        <v/>
      </c>
      <c r="AC1686" s="9" t="str">
        <f t="shared" si="135"/>
        <v/>
      </c>
      <c r="AD1686" s="9" t="str">
        <f t="shared" ca="1" si="136"/>
        <v/>
      </c>
      <c r="AE1686" s="9" t="str">
        <f t="shared" ca="1" si="137"/>
        <v/>
      </c>
      <c r="AF1686" s="61"/>
      <c r="AG1686" s="62" t="str">
        <f t="shared" si="140"/>
        <v>Laveru,'70/2026'</v>
      </c>
      <c r="AH1686" s="97" t="str">
        <f t="shared" si="138"/>
        <v/>
      </c>
    </row>
    <row r="1687" spans="1:34" ht="23.25" customHeight="1" x14ac:dyDescent="0.25">
      <c r="A1687" s="96">
        <v>1686</v>
      </c>
      <c r="B1687" s="62" t="s">
        <v>2660</v>
      </c>
      <c r="C1687" s="62" t="s">
        <v>37</v>
      </c>
      <c r="D1687" s="61"/>
      <c r="E1687" s="62" t="s">
        <v>107</v>
      </c>
      <c r="F1687" s="73" t="s">
        <v>2981</v>
      </c>
      <c r="G1687" s="63" t="s">
        <v>3397</v>
      </c>
      <c r="H1687" s="64">
        <v>46170</v>
      </c>
      <c r="I1687" s="65" t="str">
        <f t="shared" si="139"/>
        <v>May</v>
      </c>
      <c r="J1687" s="65">
        <v>2026</v>
      </c>
      <c r="K1687" s="63" t="s">
        <v>81</v>
      </c>
      <c r="L1687" s="61"/>
      <c r="M1687" s="61" t="str">
        <f>_xlfn.XLOOKUP(K1687,[1]Heads!A:A,[1]Heads!B:B)</f>
        <v>Enforcement</v>
      </c>
      <c r="N1687" s="61" t="str">
        <f>_xlfn.XLOOKUP(M1687,[1]Heads!B:B,[1]Heads!C:C)</f>
        <v>Enforcement</v>
      </c>
      <c r="O1687" s="61" t="s">
        <v>32</v>
      </c>
      <c r="P1687" s="28"/>
      <c r="Q1687" s="61"/>
      <c r="R1687" s="28"/>
      <c r="S1687" s="96" t="s">
        <v>16</v>
      </c>
      <c r="T1687" s="61"/>
      <c r="U1687" s="28"/>
      <c r="V1687" s="61"/>
      <c r="W1687" s="104" t="s">
        <v>2664</v>
      </c>
      <c r="X1687" s="104" t="s">
        <v>2923</v>
      </c>
      <c r="Y1687" s="98"/>
      <c r="Z1687" s="133" t="s">
        <v>3797</v>
      </c>
      <c r="AA1687" s="60" t="s">
        <v>34</v>
      </c>
      <c r="AB1687" s="9" t="str">
        <f t="shared" ca="1" si="134"/>
        <v/>
      </c>
      <c r="AC1687" s="9" t="str">
        <f t="shared" si="135"/>
        <v/>
      </c>
      <c r="AD1687" s="9" t="str">
        <f t="shared" ca="1" si="136"/>
        <v/>
      </c>
      <c r="AE1687" s="9" t="str">
        <f t="shared" ca="1" si="137"/>
        <v/>
      </c>
      <c r="AF1687" s="61"/>
      <c r="AG1687" s="62" t="str">
        <f t="shared" si="140"/>
        <v>G. Sigadam,'38/2026'</v>
      </c>
      <c r="AH1687" s="97" t="str">
        <f t="shared" si="138"/>
        <v/>
      </c>
    </row>
    <row r="1688" spans="1:34" ht="23.25" customHeight="1" x14ac:dyDescent="0.25">
      <c r="A1688" s="96">
        <v>1687</v>
      </c>
      <c r="B1688" s="62" t="s">
        <v>2810</v>
      </c>
      <c r="C1688" s="62" t="s">
        <v>186</v>
      </c>
      <c r="D1688" s="61"/>
      <c r="E1688" s="62" t="s">
        <v>66</v>
      </c>
      <c r="F1688" s="73" t="s">
        <v>3002</v>
      </c>
      <c r="G1688" s="63" t="s">
        <v>3504</v>
      </c>
      <c r="H1688" s="64">
        <v>46170</v>
      </c>
      <c r="I1688" s="65" t="str">
        <f t="shared" si="139"/>
        <v>May</v>
      </c>
      <c r="J1688" s="65">
        <v>2026</v>
      </c>
      <c r="K1688" s="63" t="s">
        <v>75</v>
      </c>
      <c r="L1688" s="61"/>
      <c r="M1688" s="61" t="str">
        <f>_xlfn.XLOOKUP(K1688,[1]Heads!A:A,[1]Heads!B:B)</f>
        <v>Bodily Offiences</v>
      </c>
      <c r="N1688" s="61" t="str">
        <f>_xlfn.XLOOKUP(M1688,[1]Heads!B:B,[1]Heads!C:C)</f>
        <v>IPC</v>
      </c>
      <c r="O1688" s="61" t="s">
        <v>32</v>
      </c>
      <c r="P1688" s="28"/>
      <c r="Q1688" s="61"/>
      <c r="R1688" s="28"/>
      <c r="S1688" s="96" t="s">
        <v>3196</v>
      </c>
      <c r="T1688" s="61"/>
      <c r="U1688" s="28"/>
      <c r="V1688" s="61"/>
      <c r="W1688" s="104" t="s">
        <v>169</v>
      </c>
      <c r="X1688" s="104" t="s">
        <v>169</v>
      </c>
      <c r="Y1688" s="98"/>
      <c r="Z1688" s="133" t="s">
        <v>3798</v>
      </c>
      <c r="AA1688" s="60" t="s">
        <v>34</v>
      </c>
      <c r="AB1688" s="9">
        <f t="shared" ca="1" si="134"/>
        <v>141</v>
      </c>
      <c r="AC1688" s="9" t="str">
        <f t="shared" ca="1" si="135"/>
        <v>Above 3 Months</v>
      </c>
      <c r="AD1688" s="9" t="str">
        <f t="shared" ca="1" si="136"/>
        <v/>
      </c>
      <c r="AE1688" s="9" t="str">
        <f t="shared" ca="1" si="137"/>
        <v/>
      </c>
      <c r="AF1688" s="61"/>
      <c r="AG1688" s="62" t="str">
        <f t="shared" si="140"/>
        <v>Itchapuram Rural,'41/2026'</v>
      </c>
      <c r="AH1688" s="97" t="str">
        <f t="shared" ca="1" si="138"/>
        <v>Above 3 Months</v>
      </c>
    </row>
    <row r="1689" spans="1:34" ht="23.25" customHeight="1" x14ac:dyDescent="0.25">
      <c r="A1689" s="96">
        <v>1688</v>
      </c>
      <c r="B1689" s="62" t="s">
        <v>2810</v>
      </c>
      <c r="C1689" s="62" t="s">
        <v>186</v>
      </c>
      <c r="D1689" s="61"/>
      <c r="E1689" s="62" t="s">
        <v>66</v>
      </c>
      <c r="F1689" s="73" t="s">
        <v>3003</v>
      </c>
      <c r="G1689" s="63" t="s">
        <v>845</v>
      </c>
      <c r="H1689" s="64">
        <v>46170</v>
      </c>
      <c r="I1689" s="65" t="str">
        <f t="shared" si="139"/>
        <v>May</v>
      </c>
      <c r="J1689" s="65">
        <v>2026</v>
      </c>
      <c r="K1689" s="63" t="s">
        <v>116</v>
      </c>
      <c r="L1689" s="61"/>
      <c r="M1689" s="61" t="str">
        <f>_xlfn.XLOOKUP(K1689,[1]Heads!A:A,[1]Heads!B:B)</f>
        <v>NDPS</v>
      </c>
      <c r="N1689" s="61" t="str">
        <f>_xlfn.XLOOKUP(M1689,[1]Heads!B:B,[1]Heads!C:C)</f>
        <v>NDPS</v>
      </c>
      <c r="O1689" s="61" t="s">
        <v>32</v>
      </c>
      <c r="P1689" s="28"/>
      <c r="Q1689" s="61"/>
      <c r="R1689" s="28"/>
      <c r="S1689" s="96" t="s">
        <v>3196</v>
      </c>
      <c r="T1689" s="61"/>
      <c r="U1689" s="28"/>
      <c r="V1689" s="61"/>
      <c r="W1689" s="104" t="s">
        <v>50</v>
      </c>
      <c r="X1689" s="104" t="s">
        <v>50</v>
      </c>
      <c r="Y1689" s="98"/>
      <c r="Z1689" s="133" t="s">
        <v>3799</v>
      </c>
      <c r="AA1689" s="60" t="s">
        <v>34</v>
      </c>
      <c r="AB1689" s="9">
        <f t="shared" ca="1" si="134"/>
        <v>141</v>
      </c>
      <c r="AC1689" s="9" t="str">
        <f t="shared" ca="1" si="135"/>
        <v>Above 3 Months</v>
      </c>
      <c r="AD1689" s="9" t="str">
        <f t="shared" ca="1" si="136"/>
        <v/>
      </c>
      <c r="AE1689" s="9" t="str">
        <f t="shared" ca="1" si="137"/>
        <v/>
      </c>
      <c r="AF1689" s="61"/>
      <c r="AG1689" s="62" t="str">
        <f t="shared" si="140"/>
        <v>Itchapuram Rural,'42/2026'</v>
      </c>
      <c r="AH1689" s="97" t="str">
        <f t="shared" ca="1" si="138"/>
        <v>Above 3 Months</v>
      </c>
    </row>
    <row r="1690" spans="1:34" ht="23.25" customHeight="1" x14ac:dyDescent="0.25">
      <c r="A1690" s="96">
        <v>1689</v>
      </c>
      <c r="B1690" s="62" t="s">
        <v>2810</v>
      </c>
      <c r="C1690" s="62" t="s">
        <v>186</v>
      </c>
      <c r="D1690" s="61"/>
      <c r="E1690" s="62" t="s">
        <v>65</v>
      </c>
      <c r="F1690" s="73" t="s">
        <v>3085</v>
      </c>
      <c r="G1690" s="63" t="s">
        <v>3800</v>
      </c>
      <c r="H1690" s="64">
        <v>46170</v>
      </c>
      <c r="I1690" s="65" t="str">
        <f t="shared" si="139"/>
        <v>May</v>
      </c>
      <c r="J1690" s="65">
        <v>2026</v>
      </c>
      <c r="K1690" s="63" t="s">
        <v>115</v>
      </c>
      <c r="L1690" s="61"/>
      <c r="M1690" s="61" t="str">
        <f>_xlfn.XLOOKUP(K1690,[1]Heads!A:A,[1]Heads!B:B)</f>
        <v>Crime  Against Women</v>
      </c>
      <c r="N1690" s="61" t="str">
        <f>_xlfn.XLOOKUP(M1690,[1]Heads!B:B,[1]Heads!C:C)</f>
        <v>IPC</v>
      </c>
      <c r="O1690" s="61" t="s">
        <v>32</v>
      </c>
      <c r="P1690" s="28"/>
      <c r="Q1690" s="61"/>
      <c r="R1690" s="28"/>
      <c r="S1690" s="96" t="s">
        <v>7125</v>
      </c>
      <c r="T1690" s="61"/>
      <c r="U1690" s="28"/>
      <c r="V1690" s="61"/>
      <c r="W1690" s="104" t="s">
        <v>142</v>
      </c>
      <c r="X1690" s="104" t="s">
        <v>2923</v>
      </c>
      <c r="Y1690" s="98"/>
      <c r="Z1690" s="133" t="s">
        <v>3801</v>
      </c>
      <c r="AA1690" s="60" t="s">
        <v>34</v>
      </c>
      <c r="AB1690" s="9" t="str">
        <f t="shared" ca="1" si="134"/>
        <v/>
      </c>
      <c r="AC1690" s="9" t="str">
        <f t="shared" si="135"/>
        <v/>
      </c>
      <c r="AD1690" s="9" t="str">
        <f t="shared" ca="1" si="136"/>
        <v/>
      </c>
      <c r="AE1690" s="9" t="str">
        <f t="shared" ca="1" si="137"/>
        <v/>
      </c>
      <c r="AF1690" s="61"/>
      <c r="AG1690" s="62" t="str">
        <f t="shared" si="140"/>
        <v>Itchapuram Town,'67/2026'</v>
      </c>
      <c r="AH1690" s="97" t="str">
        <f t="shared" si="138"/>
        <v/>
      </c>
    </row>
    <row r="1691" spans="1:34" ht="23.25" customHeight="1" x14ac:dyDescent="0.25">
      <c r="A1691" s="96">
        <v>1690</v>
      </c>
      <c r="B1691" s="62" t="s">
        <v>2810</v>
      </c>
      <c r="C1691" s="62" t="s">
        <v>186</v>
      </c>
      <c r="D1691" s="61"/>
      <c r="E1691" s="62" t="s">
        <v>65</v>
      </c>
      <c r="F1691" s="73" t="s">
        <v>3058</v>
      </c>
      <c r="G1691" s="63" t="s">
        <v>901</v>
      </c>
      <c r="H1691" s="64">
        <v>46170</v>
      </c>
      <c r="I1691" s="65" t="str">
        <f t="shared" si="139"/>
        <v>May</v>
      </c>
      <c r="J1691" s="65">
        <v>2026</v>
      </c>
      <c r="K1691" s="63" t="s">
        <v>116</v>
      </c>
      <c r="L1691" s="61"/>
      <c r="M1691" s="61" t="str">
        <f>_xlfn.XLOOKUP(K1691,[1]Heads!A:A,[1]Heads!B:B)</f>
        <v>NDPS</v>
      </c>
      <c r="N1691" s="61" t="str">
        <f>_xlfn.XLOOKUP(M1691,[1]Heads!B:B,[1]Heads!C:C)</f>
        <v>NDPS</v>
      </c>
      <c r="O1691" s="61" t="s">
        <v>32</v>
      </c>
      <c r="P1691" s="28"/>
      <c r="Q1691" s="61"/>
      <c r="R1691" s="28"/>
      <c r="S1691" s="96" t="s">
        <v>3196</v>
      </c>
      <c r="T1691" s="61"/>
      <c r="U1691" s="28"/>
      <c r="V1691" s="61"/>
      <c r="W1691" s="104" t="s">
        <v>50</v>
      </c>
      <c r="X1691" s="104" t="s">
        <v>50</v>
      </c>
      <c r="Y1691" s="98"/>
      <c r="Z1691" s="133" t="s">
        <v>3802</v>
      </c>
      <c r="AA1691" s="60" t="s">
        <v>34</v>
      </c>
      <c r="AB1691" s="9">
        <f t="shared" ca="1" si="134"/>
        <v>141</v>
      </c>
      <c r="AC1691" s="9" t="str">
        <f t="shared" ca="1" si="135"/>
        <v>Above 3 Months</v>
      </c>
      <c r="AD1691" s="9" t="str">
        <f t="shared" ca="1" si="136"/>
        <v/>
      </c>
      <c r="AE1691" s="9" t="str">
        <f t="shared" ca="1" si="137"/>
        <v/>
      </c>
      <c r="AF1691" s="61"/>
      <c r="AG1691" s="62" t="str">
        <f t="shared" si="140"/>
        <v>Itchapuram Town,'64/2026'</v>
      </c>
      <c r="AH1691" s="97" t="str">
        <f t="shared" ca="1" si="138"/>
        <v>Above 3 Months</v>
      </c>
    </row>
    <row r="1692" spans="1:34" ht="23.25" customHeight="1" x14ac:dyDescent="0.25">
      <c r="A1692" s="96">
        <v>1691</v>
      </c>
      <c r="B1692" s="62" t="s">
        <v>2810</v>
      </c>
      <c r="C1692" s="62">
        <v>0</v>
      </c>
      <c r="D1692" s="61"/>
      <c r="E1692" s="62" t="s">
        <v>68</v>
      </c>
      <c r="F1692" s="73" t="s">
        <v>3803</v>
      </c>
      <c r="G1692" s="63" t="s">
        <v>3804</v>
      </c>
      <c r="H1692" s="64">
        <v>46170</v>
      </c>
      <c r="I1692" s="65" t="str">
        <f t="shared" si="139"/>
        <v>May</v>
      </c>
      <c r="J1692" s="65">
        <v>2026</v>
      </c>
      <c r="K1692" s="63" t="s">
        <v>39</v>
      </c>
      <c r="L1692" s="61"/>
      <c r="M1692" s="61" t="str">
        <f>_xlfn.XLOOKUP(K1692,[1]Heads!A:A,[1]Heads!B:B)</f>
        <v>Other IPC</v>
      </c>
      <c r="N1692" s="61" t="str">
        <f>_xlfn.XLOOKUP(M1692,[1]Heads!B:B,[1]Heads!C:C)</f>
        <v>IPC</v>
      </c>
      <c r="O1692" s="61" t="s">
        <v>32</v>
      </c>
      <c r="P1692" s="28"/>
      <c r="Q1692" s="61"/>
      <c r="R1692" s="28"/>
      <c r="S1692" s="96" t="s">
        <v>3196</v>
      </c>
      <c r="T1692" s="61"/>
      <c r="U1692" s="28"/>
      <c r="V1692" s="61"/>
      <c r="W1692" s="104" t="s">
        <v>50</v>
      </c>
      <c r="X1692" s="104" t="s">
        <v>50</v>
      </c>
      <c r="Y1692" s="98"/>
      <c r="Z1692" s="133" t="s">
        <v>3805</v>
      </c>
      <c r="AA1692" s="60" t="s">
        <v>34</v>
      </c>
      <c r="AB1692" s="9">
        <f t="shared" ca="1" si="134"/>
        <v>141</v>
      </c>
      <c r="AC1692" s="9" t="str">
        <f t="shared" ca="1" si="135"/>
        <v>Above 3 Months</v>
      </c>
      <c r="AD1692" s="9" t="str">
        <f t="shared" ca="1" si="136"/>
        <v/>
      </c>
      <c r="AE1692" s="9" t="str">
        <f t="shared" ca="1" si="137"/>
        <v/>
      </c>
      <c r="AF1692" s="61"/>
      <c r="AG1692" s="62" t="str">
        <f t="shared" si="140"/>
        <v>Kasibugga,'153/2026'</v>
      </c>
      <c r="AH1692" s="97" t="str">
        <f t="shared" ca="1" si="138"/>
        <v>Above 3 Months</v>
      </c>
    </row>
    <row r="1693" spans="1:34" ht="23.25" customHeight="1" x14ac:dyDescent="0.25">
      <c r="A1693" s="96">
        <v>1692</v>
      </c>
      <c r="B1693" s="62" t="s">
        <v>2808</v>
      </c>
      <c r="C1693" s="62" t="s">
        <v>57</v>
      </c>
      <c r="D1693" s="61"/>
      <c r="E1693" s="62" t="s">
        <v>58</v>
      </c>
      <c r="F1693" s="73" t="s">
        <v>2970</v>
      </c>
      <c r="G1693" s="63" t="s">
        <v>3806</v>
      </c>
      <c r="H1693" s="64">
        <v>46170</v>
      </c>
      <c r="I1693" s="65" t="str">
        <f t="shared" si="139"/>
        <v>May</v>
      </c>
      <c r="J1693" s="65">
        <v>2026</v>
      </c>
      <c r="K1693" s="63" t="s">
        <v>39</v>
      </c>
      <c r="L1693" s="61"/>
      <c r="M1693" s="61" t="str">
        <f>_xlfn.XLOOKUP(K1693,[1]Heads!A:A,[1]Heads!B:B)</f>
        <v>Other IPC</v>
      </c>
      <c r="N1693" s="61" t="str">
        <f>_xlfn.XLOOKUP(M1693,[1]Heads!B:B,[1]Heads!C:C)</f>
        <v>IPC</v>
      </c>
      <c r="O1693" s="61" t="s">
        <v>32</v>
      </c>
      <c r="P1693" s="28">
        <v>46181</v>
      </c>
      <c r="Q1693" s="61"/>
      <c r="R1693" s="28"/>
      <c r="S1693" s="96" t="s">
        <v>3196</v>
      </c>
      <c r="T1693" s="61"/>
      <c r="U1693" s="28"/>
      <c r="V1693" s="61"/>
      <c r="W1693" s="104" t="s">
        <v>33</v>
      </c>
      <c r="X1693" s="104" t="s">
        <v>33</v>
      </c>
      <c r="Y1693" s="98">
        <v>46181</v>
      </c>
      <c r="Z1693" s="133" t="s">
        <v>3807</v>
      </c>
      <c r="AA1693" s="60" t="s">
        <v>34</v>
      </c>
      <c r="AB1693" s="9">
        <f t="shared" ca="1" si="134"/>
        <v>141</v>
      </c>
      <c r="AC1693" s="9" t="str">
        <f t="shared" ca="1" si="135"/>
        <v>Above 3 Months</v>
      </c>
      <c r="AD1693" s="9">
        <f t="shared" ca="1" si="136"/>
        <v>130</v>
      </c>
      <c r="AE1693" s="9" t="str">
        <f t="shared" ca="1" si="137"/>
        <v>Above 3 Months</v>
      </c>
      <c r="AF1693" s="61"/>
      <c r="AG1693" s="62" t="str">
        <f t="shared" si="140"/>
        <v>Meliaputti,'34/2026'</v>
      </c>
      <c r="AH1693" s="97" t="str">
        <f t="shared" si="138"/>
        <v/>
      </c>
    </row>
    <row r="1694" spans="1:34" ht="23.25" customHeight="1" x14ac:dyDescent="0.25">
      <c r="A1694" s="96">
        <v>1693</v>
      </c>
      <c r="B1694" s="62" t="s">
        <v>2660</v>
      </c>
      <c r="C1694" s="62" t="s">
        <v>46</v>
      </c>
      <c r="D1694" s="61"/>
      <c r="E1694" s="62" t="s">
        <v>64</v>
      </c>
      <c r="F1694" s="73" t="s">
        <v>3096</v>
      </c>
      <c r="G1694" s="63" t="s">
        <v>845</v>
      </c>
      <c r="H1694" s="64">
        <v>46170</v>
      </c>
      <c r="I1694" s="65" t="str">
        <f t="shared" si="139"/>
        <v>May</v>
      </c>
      <c r="J1694" s="65">
        <v>2026</v>
      </c>
      <c r="K1694" s="63" t="s">
        <v>116</v>
      </c>
      <c r="L1694" s="61"/>
      <c r="M1694" s="61" t="str">
        <f>_xlfn.XLOOKUP(K1694,[1]Heads!A:A,[1]Heads!B:B)</f>
        <v>NDPS</v>
      </c>
      <c r="N1694" s="61" t="str">
        <f>_xlfn.XLOOKUP(M1694,[1]Heads!B:B,[1]Heads!C:C)</f>
        <v>NDPS</v>
      </c>
      <c r="O1694" s="61" t="s">
        <v>32</v>
      </c>
      <c r="P1694" s="28"/>
      <c r="Q1694" s="61"/>
      <c r="R1694" s="28"/>
      <c r="S1694" s="96" t="s">
        <v>3196</v>
      </c>
      <c r="T1694" s="61"/>
      <c r="U1694" s="28"/>
      <c r="V1694" s="61"/>
      <c r="W1694" s="104" t="s">
        <v>50</v>
      </c>
      <c r="X1694" s="104" t="s">
        <v>50</v>
      </c>
      <c r="Y1694" s="98"/>
      <c r="Z1694" s="133" t="s">
        <v>3808</v>
      </c>
      <c r="AA1694" s="60" t="s">
        <v>34</v>
      </c>
      <c r="AB1694" s="9">
        <f t="shared" ca="1" si="134"/>
        <v>141</v>
      </c>
      <c r="AC1694" s="9" t="str">
        <f t="shared" ca="1" si="135"/>
        <v>Above 3 Months</v>
      </c>
      <c r="AD1694" s="9" t="str">
        <f t="shared" ca="1" si="136"/>
        <v/>
      </c>
      <c r="AE1694" s="9" t="str">
        <f t="shared" ca="1" si="137"/>
        <v/>
      </c>
      <c r="AF1694" s="61"/>
      <c r="AG1694" s="62" t="str">
        <f t="shared" si="140"/>
        <v>Ponduru,'69/2026'</v>
      </c>
      <c r="AH1694" s="97" t="str">
        <f t="shared" ca="1" si="138"/>
        <v>Above 3 Months</v>
      </c>
    </row>
    <row r="1695" spans="1:34" ht="23.25" customHeight="1" x14ac:dyDescent="0.25">
      <c r="A1695" s="96">
        <v>1694</v>
      </c>
      <c r="B1695" s="62">
        <v>0</v>
      </c>
      <c r="C1695" s="62">
        <v>0</v>
      </c>
      <c r="D1695" s="61"/>
      <c r="E1695" s="62" t="s">
        <v>76</v>
      </c>
      <c r="F1695" s="73" t="s">
        <v>2910</v>
      </c>
      <c r="G1695" s="63" t="s">
        <v>980</v>
      </c>
      <c r="H1695" s="64">
        <v>46170</v>
      </c>
      <c r="I1695" s="65" t="str">
        <f t="shared" si="139"/>
        <v>May</v>
      </c>
      <c r="J1695" s="65">
        <v>2026</v>
      </c>
      <c r="K1695" s="63" t="s">
        <v>77</v>
      </c>
      <c r="L1695" s="61"/>
      <c r="M1695" s="61" t="str">
        <f>_xlfn.XLOOKUP(K1695,[1]Heads!A:A,[1]Heads!B:B)</f>
        <v>Road Accidents</v>
      </c>
      <c r="N1695" s="61" t="str">
        <f>_xlfn.XLOOKUP(M1695,[1]Heads!B:B,[1]Heads!C:C)</f>
        <v>IPC</v>
      </c>
      <c r="O1695" s="61" t="s">
        <v>32</v>
      </c>
      <c r="P1695" s="28"/>
      <c r="Q1695" s="61"/>
      <c r="R1695" s="28"/>
      <c r="S1695" s="96" t="s">
        <v>3196</v>
      </c>
      <c r="T1695" s="61"/>
      <c r="U1695" s="28"/>
      <c r="V1695" s="61"/>
      <c r="W1695" s="104" t="s">
        <v>33</v>
      </c>
      <c r="X1695" s="104" t="s">
        <v>33</v>
      </c>
      <c r="Y1695" s="98">
        <v>46170</v>
      </c>
      <c r="Z1695" s="133" t="s">
        <v>3809</v>
      </c>
      <c r="AA1695" s="60" t="s">
        <v>34</v>
      </c>
      <c r="AB1695" s="9">
        <f t="shared" ca="1" si="134"/>
        <v>141</v>
      </c>
      <c r="AC1695" s="9" t="str">
        <f t="shared" ca="1" si="135"/>
        <v>Above 3 Months</v>
      </c>
      <c r="AD1695" s="9">
        <f t="shared" ca="1" si="136"/>
        <v>141</v>
      </c>
      <c r="AE1695" s="9" t="str">
        <f t="shared" ca="1" si="137"/>
        <v>Above 3 Months</v>
      </c>
      <c r="AF1695" s="61"/>
      <c r="AG1695" s="62" t="str">
        <f t="shared" si="140"/>
        <v>Srikakulam Traffic,'23/2026'</v>
      </c>
      <c r="AH1695" s="97" t="str">
        <f t="shared" si="138"/>
        <v/>
      </c>
    </row>
    <row r="1696" spans="1:34" ht="23.25" customHeight="1" x14ac:dyDescent="0.25">
      <c r="A1696" s="96">
        <v>1695</v>
      </c>
      <c r="B1696" s="62" t="s">
        <v>2660</v>
      </c>
      <c r="C1696" s="62" t="s">
        <v>37</v>
      </c>
      <c r="D1696" s="61"/>
      <c r="E1696" s="62" t="s">
        <v>38</v>
      </c>
      <c r="F1696" s="73" t="s">
        <v>3261</v>
      </c>
      <c r="G1696" s="63" t="s">
        <v>3810</v>
      </c>
      <c r="H1696" s="64">
        <v>46171</v>
      </c>
      <c r="I1696" s="65" t="str">
        <f t="shared" si="139"/>
        <v>May</v>
      </c>
      <c r="J1696" s="65">
        <v>2026</v>
      </c>
      <c r="K1696" s="63" t="s">
        <v>39</v>
      </c>
      <c r="L1696" s="61"/>
      <c r="M1696" s="61" t="str">
        <f>_xlfn.XLOOKUP(K1696,[1]Heads!A:A,[1]Heads!B:B)</f>
        <v>Other IPC</v>
      </c>
      <c r="N1696" s="61" t="str">
        <f>_xlfn.XLOOKUP(M1696,[1]Heads!B:B,[1]Heads!C:C)</f>
        <v>IPC</v>
      </c>
      <c r="O1696" s="61" t="s">
        <v>32</v>
      </c>
      <c r="P1696" s="28"/>
      <c r="Q1696" s="61"/>
      <c r="R1696" s="28"/>
      <c r="S1696" s="96" t="s">
        <v>3196</v>
      </c>
      <c r="T1696" s="61"/>
      <c r="U1696" s="28"/>
      <c r="V1696" s="61"/>
      <c r="W1696" s="104" t="s">
        <v>33</v>
      </c>
      <c r="X1696" s="104" t="s">
        <v>33</v>
      </c>
      <c r="Y1696" s="98">
        <v>46223</v>
      </c>
      <c r="Z1696" s="133" t="s">
        <v>3811</v>
      </c>
      <c r="AA1696" s="60" t="s">
        <v>34</v>
      </c>
      <c r="AB1696" s="9">
        <f t="shared" ca="1" si="134"/>
        <v>140</v>
      </c>
      <c r="AC1696" s="9" t="str">
        <f t="shared" ca="1" si="135"/>
        <v>Above 3 Months</v>
      </c>
      <c r="AD1696" s="9">
        <f t="shared" ca="1" si="136"/>
        <v>88</v>
      </c>
      <c r="AE1696" s="9" t="str">
        <f t="shared" ca="1" si="137"/>
        <v>Above 60 Days</v>
      </c>
      <c r="AF1696" s="61"/>
      <c r="AG1696" s="62" t="str">
        <f t="shared" si="140"/>
        <v>Etcherla,'105/2026'</v>
      </c>
      <c r="AH1696" s="97" t="str">
        <f t="shared" si="138"/>
        <v/>
      </c>
    </row>
    <row r="1697" spans="1:34" ht="23.25" customHeight="1" x14ac:dyDescent="0.25">
      <c r="A1697" s="96">
        <v>1696</v>
      </c>
      <c r="B1697" s="62" t="s">
        <v>2660</v>
      </c>
      <c r="C1697" s="62" t="s">
        <v>37</v>
      </c>
      <c r="D1697" s="61"/>
      <c r="E1697" s="62" t="s">
        <v>38</v>
      </c>
      <c r="F1697" s="73" t="s">
        <v>3258</v>
      </c>
      <c r="G1697" s="63" t="s">
        <v>2387</v>
      </c>
      <c r="H1697" s="64">
        <v>46171</v>
      </c>
      <c r="I1697" s="65" t="str">
        <f t="shared" si="139"/>
        <v>May</v>
      </c>
      <c r="J1697" s="65">
        <v>2026</v>
      </c>
      <c r="K1697" s="63" t="s">
        <v>39</v>
      </c>
      <c r="L1697" s="61"/>
      <c r="M1697" s="61" t="str">
        <f>_xlfn.XLOOKUP(K1697,[1]Heads!A:A,[1]Heads!B:B)</f>
        <v>Other IPC</v>
      </c>
      <c r="N1697" s="61" t="str">
        <f>_xlfn.XLOOKUP(M1697,[1]Heads!B:B,[1]Heads!C:C)</f>
        <v>IPC</v>
      </c>
      <c r="O1697" s="61" t="s">
        <v>32</v>
      </c>
      <c r="P1697" s="28"/>
      <c r="Q1697" s="61"/>
      <c r="R1697" s="28"/>
      <c r="S1697" s="96" t="s">
        <v>7126</v>
      </c>
      <c r="T1697" s="61"/>
      <c r="U1697" s="28"/>
      <c r="V1697" s="61"/>
      <c r="W1697" s="104" t="s">
        <v>33</v>
      </c>
      <c r="X1697" s="104" t="s">
        <v>2923</v>
      </c>
      <c r="Y1697" s="98"/>
      <c r="Z1697" s="133" t="s">
        <v>3812</v>
      </c>
      <c r="AA1697" s="60" t="s">
        <v>34</v>
      </c>
      <c r="AB1697" s="9" t="str">
        <f t="shared" ca="1" si="134"/>
        <v/>
      </c>
      <c r="AC1697" s="9" t="str">
        <f t="shared" si="135"/>
        <v/>
      </c>
      <c r="AD1697" s="9" t="str">
        <f t="shared" ca="1" si="136"/>
        <v/>
      </c>
      <c r="AE1697" s="9" t="str">
        <f t="shared" ca="1" si="137"/>
        <v/>
      </c>
      <c r="AF1697" s="61"/>
      <c r="AG1697" s="62" t="str">
        <f t="shared" si="140"/>
        <v>Etcherla,'104/2026'</v>
      </c>
      <c r="AH1697" s="97" t="str">
        <f t="shared" si="138"/>
        <v/>
      </c>
    </row>
    <row r="1698" spans="1:34" ht="23.25" customHeight="1" x14ac:dyDescent="0.25">
      <c r="A1698" s="96">
        <v>1697</v>
      </c>
      <c r="B1698" s="62" t="s">
        <v>2810</v>
      </c>
      <c r="C1698" s="62" t="s">
        <v>186</v>
      </c>
      <c r="D1698" s="61"/>
      <c r="E1698" s="62" t="s">
        <v>66</v>
      </c>
      <c r="F1698" s="73" t="s">
        <v>3005</v>
      </c>
      <c r="G1698" s="63" t="s">
        <v>1458</v>
      </c>
      <c r="H1698" s="64">
        <v>46171</v>
      </c>
      <c r="I1698" s="65" t="str">
        <f t="shared" ref="I1698:I1714" si="141">TEXT(H1698,"mmm")</f>
        <v>May</v>
      </c>
      <c r="J1698" s="65">
        <v>2026</v>
      </c>
      <c r="K1698" s="63" t="s">
        <v>148</v>
      </c>
      <c r="L1698" s="61"/>
      <c r="M1698" s="61" t="str">
        <f>_xlfn.XLOOKUP(K1698,[1]Heads!A:A,[1]Heads!B:B)</f>
        <v>Other IPC</v>
      </c>
      <c r="N1698" s="61" t="str">
        <f>_xlfn.XLOOKUP(M1698,[1]Heads!B:B,[1]Heads!C:C)</f>
        <v>IPC</v>
      </c>
      <c r="O1698" s="61" t="s">
        <v>32</v>
      </c>
      <c r="P1698" s="28"/>
      <c r="Q1698" s="61"/>
      <c r="R1698" s="28"/>
      <c r="S1698" s="96" t="s">
        <v>3196</v>
      </c>
      <c r="T1698" s="61"/>
      <c r="U1698" s="28"/>
      <c r="V1698" s="61"/>
      <c r="W1698" s="104" t="s">
        <v>33</v>
      </c>
      <c r="X1698" s="104" t="s">
        <v>2664</v>
      </c>
      <c r="Y1698" s="98">
        <v>46251</v>
      </c>
      <c r="Z1698" s="133" t="s">
        <v>3813</v>
      </c>
      <c r="AA1698" s="60" t="s">
        <v>34</v>
      </c>
      <c r="AB1698" s="9">
        <f t="shared" ca="1" si="134"/>
        <v>140</v>
      </c>
      <c r="AC1698" s="9" t="str">
        <f t="shared" ca="1" si="135"/>
        <v>Above 3 Months</v>
      </c>
      <c r="AD1698" s="9">
        <f t="shared" ca="1" si="136"/>
        <v>60</v>
      </c>
      <c r="AE1698" s="9" t="str">
        <f t="shared" ca="1" si="137"/>
        <v>45 to 60 Days</v>
      </c>
      <c r="AF1698" s="61"/>
      <c r="AG1698" s="62" t="str">
        <f t="shared" ref="AG1698:AG1714" si="142">E1698&amp;","&amp;F1698</f>
        <v>Itchapuram Rural,'43/2026'</v>
      </c>
      <c r="AH1698" s="97" t="str">
        <f t="shared" ca="1" si="138"/>
        <v>Above 3 Months</v>
      </c>
    </row>
    <row r="1699" spans="1:34" ht="23.25" customHeight="1" x14ac:dyDescent="0.25">
      <c r="A1699" s="96">
        <v>1698</v>
      </c>
      <c r="B1699" s="62" t="s">
        <v>2660</v>
      </c>
      <c r="C1699" s="62" t="s">
        <v>46</v>
      </c>
      <c r="D1699" s="61"/>
      <c r="E1699" s="62" t="s">
        <v>47</v>
      </c>
      <c r="F1699" s="73" t="s">
        <v>3148</v>
      </c>
      <c r="G1699" s="63" t="s">
        <v>3814</v>
      </c>
      <c r="H1699" s="64">
        <v>46172</v>
      </c>
      <c r="I1699" s="65" t="str">
        <f t="shared" si="141"/>
        <v>May</v>
      </c>
      <c r="J1699" s="65">
        <v>2026</v>
      </c>
      <c r="K1699" s="63" t="s">
        <v>29</v>
      </c>
      <c r="L1699" s="61"/>
      <c r="M1699" s="61" t="str">
        <f>_xlfn.XLOOKUP(K1699,[1]Heads!A:A,[1]Heads!B:B)</f>
        <v>White Collar Offences</v>
      </c>
      <c r="N1699" s="61" t="str">
        <f>_xlfn.XLOOKUP(M1699,[1]Heads!B:B,[1]Heads!C:C)</f>
        <v>IPC</v>
      </c>
      <c r="O1699" s="61" t="s">
        <v>32</v>
      </c>
      <c r="P1699" s="28"/>
      <c r="Q1699" s="61"/>
      <c r="R1699" s="28"/>
      <c r="S1699" s="96" t="s">
        <v>3196</v>
      </c>
      <c r="T1699" s="61"/>
      <c r="U1699" s="28"/>
      <c r="V1699" s="61"/>
      <c r="W1699" s="104" t="s">
        <v>137</v>
      </c>
      <c r="X1699" s="104" t="s">
        <v>142</v>
      </c>
      <c r="Y1699" s="98"/>
      <c r="Z1699" s="133" t="s">
        <v>3815</v>
      </c>
      <c r="AA1699" s="60" t="s">
        <v>34</v>
      </c>
      <c r="AB1699" s="9">
        <f t="shared" ca="1" si="134"/>
        <v>139</v>
      </c>
      <c r="AC1699" s="9" t="str">
        <f t="shared" ca="1" si="135"/>
        <v>Above 3 Months</v>
      </c>
      <c r="AD1699" s="9" t="str">
        <f t="shared" ca="1" si="136"/>
        <v/>
      </c>
      <c r="AE1699" s="9" t="str">
        <f t="shared" ca="1" si="137"/>
        <v/>
      </c>
      <c r="AF1699" s="61"/>
      <c r="AG1699" s="62" t="str">
        <f t="shared" si="142"/>
        <v>Amadalavalasa,'90/2026'</v>
      </c>
      <c r="AH1699" s="97" t="str">
        <f t="shared" ca="1" si="138"/>
        <v>Above 3 Months</v>
      </c>
    </row>
    <row r="1700" spans="1:34" ht="23.25" customHeight="1" x14ac:dyDescent="0.25">
      <c r="A1700" s="96">
        <v>1699</v>
      </c>
      <c r="B1700" s="62" t="s">
        <v>2660</v>
      </c>
      <c r="C1700" s="62" t="s">
        <v>37</v>
      </c>
      <c r="D1700" s="61"/>
      <c r="E1700" s="62" t="s">
        <v>90</v>
      </c>
      <c r="F1700" s="73" t="s">
        <v>3282</v>
      </c>
      <c r="G1700" s="63" t="s">
        <v>1474</v>
      </c>
      <c r="H1700" s="64">
        <v>46172</v>
      </c>
      <c r="I1700" s="65" t="str">
        <f t="shared" si="141"/>
        <v>May</v>
      </c>
      <c r="J1700" s="65">
        <v>2026</v>
      </c>
      <c r="K1700" s="63" t="s">
        <v>103</v>
      </c>
      <c r="L1700" s="61"/>
      <c r="M1700" s="61" t="str">
        <f>_xlfn.XLOOKUP(K1700,[1]Heads!A:A,[1]Heads!B:B)</f>
        <v>Property Offences</v>
      </c>
      <c r="N1700" s="61" t="str">
        <f>_xlfn.XLOOKUP(M1700,[1]Heads!B:B,[1]Heads!C:C)</f>
        <v>IPC</v>
      </c>
      <c r="O1700" s="61" t="s">
        <v>32</v>
      </c>
      <c r="P1700" s="28"/>
      <c r="Q1700" s="61"/>
      <c r="R1700" s="28"/>
      <c r="S1700" s="96" t="s">
        <v>3196</v>
      </c>
      <c r="T1700" s="61"/>
      <c r="U1700" s="28"/>
      <c r="V1700" s="61"/>
      <c r="W1700" s="104" t="s">
        <v>33</v>
      </c>
      <c r="X1700" s="104" t="s">
        <v>33</v>
      </c>
      <c r="Y1700" s="98">
        <v>46262</v>
      </c>
      <c r="Z1700" s="133" t="s">
        <v>3816</v>
      </c>
      <c r="AA1700" s="60" t="s">
        <v>34</v>
      </c>
      <c r="AB1700" s="9">
        <f t="shared" ca="1" si="134"/>
        <v>139</v>
      </c>
      <c r="AC1700" s="9" t="str">
        <f t="shared" ca="1" si="135"/>
        <v>Above 3 Months</v>
      </c>
      <c r="AD1700" s="9">
        <f t="shared" ca="1" si="136"/>
        <v>49</v>
      </c>
      <c r="AE1700" s="9" t="str">
        <f t="shared" ca="1" si="137"/>
        <v>45 to 60 Days</v>
      </c>
      <c r="AF1700" s="61"/>
      <c r="AG1700" s="62" t="str">
        <f t="shared" si="142"/>
        <v>J.R.Puram,'106/2026'</v>
      </c>
      <c r="AH1700" s="97" t="str">
        <f t="shared" si="138"/>
        <v/>
      </c>
    </row>
    <row r="1701" spans="1:34" ht="23.25" customHeight="1" x14ac:dyDescent="0.25">
      <c r="A1701" s="96">
        <v>1700</v>
      </c>
      <c r="B1701" s="62" t="s">
        <v>2810</v>
      </c>
      <c r="C1701" s="62" t="s">
        <v>62</v>
      </c>
      <c r="D1701" s="61"/>
      <c r="E1701" s="62" t="s">
        <v>118</v>
      </c>
      <c r="F1701" s="73" t="s">
        <v>3016</v>
      </c>
      <c r="G1701" s="63" t="s">
        <v>1845</v>
      </c>
      <c r="H1701" s="64">
        <v>46172</v>
      </c>
      <c r="I1701" s="65" t="str">
        <f t="shared" si="141"/>
        <v>May</v>
      </c>
      <c r="J1701" s="65">
        <v>2026</v>
      </c>
      <c r="K1701" s="63" t="s">
        <v>116</v>
      </c>
      <c r="L1701" s="61"/>
      <c r="M1701" s="61" t="str">
        <f>_xlfn.XLOOKUP(K1701,[1]Heads!A:A,[1]Heads!B:B)</f>
        <v>NDPS</v>
      </c>
      <c r="N1701" s="61" t="str">
        <f>_xlfn.XLOOKUP(M1701,[1]Heads!B:B,[1]Heads!C:C)</f>
        <v>NDPS</v>
      </c>
      <c r="O1701" s="61" t="s">
        <v>32</v>
      </c>
      <c r="P1701" s="28"/>
      <c r="Q1701" s="61"/>
      <c r="R1701" s="28"/>
      <c r="S1701" s="96" t="s">
        <v>3196</v>
      </c>
      <c r="T1701" s="61"/>
      <c r="U1701" s="28"/>
      <c r="V1701" s="61"/>
      <c r="W1701" s="104" t="s">
        <v>50</v>
      </c>
      <c r="X1701" s="104" t="s">
        <v>50</v>
      </c>
      <c r="Y1701" s="98"/>
      <c r="Z1701" s="133" t="s">
        <v>3818</v>
      </c>
      <c r="AA1701" s="60" t="s">
        <v>34</v>
      </c>
      <c r="AB1701" s="9">
        <f t="shared" ca="1" si="134"/>
        <v>139</v>
      </c>
      <c r="AC1701" s="9" t="str">
        <f t="shared" ca="1" si="135"/>
        <v>Above 3 Months</v>
      </c>
      <c r="AD1701" s="9" t="str">
        <f t="shared" ca="1" si="136"/>
        <v/>
      </c>
      <c r="AE1701" s="9" t="str">
        <f t="shared" ca="1" si="137"/>
        <v/>
      </c>
      <c r="AF1701" s="61"/>
      <c r="AG1701" s="62" t="str">
        <f t="shared" si="142"/>
        <v>Kanchili,'46/2026'</v>
      </c>
      <c r="AH1701" s="97" t="str">
        <f t="shared" ca="1" si="138"/>
        <v>Above 3 Months</v>
      </c>
    </row>
    <row r="1702" spans="1:34" ht="23.25" customHeight="1" x14ac:dyDescent="0.25">
      <c r="A1702" s="96">
        <v>1701</v>
      </c>
      <c r="B1702" s="62" t="s">
        <v>2808</v>
      </c>
      <c r="C1702" s="62" t="s">
        <v>57</v>
      </c>
      <c r="D1702" s="61"/>
      <c r="E1702" s="62" t="s">
        <v>105</v>
      </c>
      <c r="F1702" s="73" t="s">
        <v>3062</v>
      </c>
      <c r="G1702" s="63" t="s">
        <v>1649</v>
      </c>
      <c r="H1702" s="64">
        <v>46172</v>
      </c>
      <c r="I1702" s="65" t="str">
        <f t="shared" si="141"/>
        <v>May</v>
      </c>
      <c r="J1702" s="65">
        <v>2026</v>
      </c>
      <c r="K1702" s="63" t="s">
        <v>80</v>
      </c>
      <c r="L1702" s="61"/>
      <c r="M1702" s="61" t="str">
        <f>_xlfn.XLOOKUP(K1702,[1]Heads!A:A,[1]Heads!B:B)</f>
        <v>Crime  Against Women</v>
      </c>
      <c r="N1702" s="61" t="str">
        <f>_xlfn.XLOOKUP(M1702,[1]Heads!B:B,[1]Heads!C:C)</f>
        <v>IPC</v>
      </c>
      <c r="O1702" s="61" t="s">
        <v>32</v>
      </c>
      <c r="P1702" s="28"/>
      <c r="Q1702" s="61"/>
      <c r="R1702" s="28"/>
      <c r="S1702" s="96" t="s">
        <v>7126</v>
      </c>
      <c r="T1702" s="61"/>
      <c r="U1702" s="28"/>
      <c r="V1702" s="61"/>
      <c r="W1702" s="104" t="s">
        <v>33</v>
      </c>
      <c r="X1702" s="104" t="s">
        <v>2923</v>
      </c>
      <c r="Y1702" s="98"/>
      <c r="Z1702" s="133" t="s">
        <v>3819</v>
      </c>
      <c r="AA1702" s="60" t="s">
        <v>34</v>
      </c>
      <c r="AB1702" s="9" t="str">
        <f t="shared" ca="1" si="134"/>
        <v/>
      </c>
      <c r="AC1702" s="9" t="str">
        <f t="shared" si="135"/>
        <v/>
      </c>
      <c r="AD1702" s="9" t="str">
        <f t="shared" ca="1" si="136"/>
        <v/>
      </c>
      <c r="AE1702" s="9" t="str">
        <f t="shared" ca="1" si="137"/>
        <v/>
      </c>
      <c r="AF1702" s="61"/>
      <c r="AG1702" s="62" t="str">
        <f t="shared" si="142"/>
        <v>Pathapatnam,'74/2026'</v>
      </c>
      <c r="AH1702" s="97" t="str">
        <f t="shared" si="138"/>
        <v/>
      </c>
    </row>
    <row r="1703" spans="1:34" ht="23.25" customHeight="1" x14ac:dyDescent="0.25">
      <c r="A1703" s="96">
        <v>1702</v>
      </c>
      <c r="B1703" s="62" t="s">
        <v>2808</v>
      </c>
      <c r="C1703" s="62" t="s">
        <v>41</v>
      </c>
      <c r="D1703" s="61"/>
      <c r="E1703" s="62" t="s">
        <v>79</v>
      </c>
      <c r="F1703" s="73" t="s">
        <v>3088</v>
      </c>
      <c r="G1703" s="63" t="s">
        <v>1315</v>
      </c>
      <c r="H1703" s="64">
        <v>46172</v>
      </c>
      <c r="I1703" s="65" t="str">
        <f t="shared" si="141"/>
        <v>May</v>
      </c>
      <c r="J1703" s="65">
        <v>2026</v>
      </c>
      <c r="K1703" s="63" t="s">
        <v>70</v>
      </c>
      <c r="L1703" s="61"/>
      <c r="M1703" s="61" t="str">
        <f>_xlfn.XLOOKUP(K1703,[1]Heads!A:A,[1]Heads!B:B)</f>
        <v>174 CrPC</v>
      </c>
      <c r="N1703" s="61" t="str">
        <f>_xlfn.XLOOKUP(M1703,[1]Heads!B:B,[1]Heads!C:C)</f>
        <v>174 CrPC</v>
      </c>
      <c r="O1703" s="61" t="s">
        <v>32</v>
      </c>
      <c r="P1703" s="28"/>
      <c r="Q1703" s="61"/>
      <c r="R1703" s="28"/>
      <c r="S1703" s="96" t="s">
        <v>7125</v>
      </c>
      <c r="T1703" s="61"/>
      <c r="U1703" s="28"/>
      <c r="V1703" s="61"/>
      <c r="W1703" s="104" t="s">
        <v>142</v>
      </c>
      <c r="X1703" s="104" t="s">
        <v>2923</v>
      </c>
      <c r="Y1703" s="98"/>
      <c r="Z1703" s="133" t="s">
        <v>3820</v>
      </c>
      <c r="AA1703" s="60" t="s">
        <v>34</v>
      </c>
      <c r="AB1703" s="9" t="str">
        <f t="shared" ca="1" si="134"/>
        <v/>
      </c>
      <c r="AC1703" s="9" t="str">
        <f t="shared" si="135"/>
        <v/>
      </c>
      <c r="AD1703" s="9" t="str">
        <f t="shared" ca="1" si="136"/>
        <v/>
      </c>
      <c r="AE1703" s="9" t="str">
        <f t="shared" ca="1" si="137"/>
        <v/>
      </c>
      <c r="AF1703" s="61"/>
      <c r="AG1703" s="62" t="str">
        <f t="shared" si="142"/>
        <v>Polaki,'81/2026'</v>
      </c>
      <c r="AH1703" s="97" t="str">
        <f t="shared" si="138"/>
        <v/>
      </c>
    </row>
    <row r="1704" spans="1:34" ht="23.25" customHeight="1" x14ac:dyDescent="0.25">
      <c r="A1704" s="96">
        <v>1703</v>
      </c>
      <c r="B1704" s="62" t="s">
        <v>2660</v>
      </c>
      <c r="C1704" s="62" t="s">
        <v>46</v>
      </c>
      <c r="D1704" s="61"/>
      <c r="E1704" s="62" t="s">
        <v>64</v>
      </c>
      <c r="F1704" s="73" t="s">
        <v>3114</v>
      </c>
      <c r="G1704" s="63" t="s">
        <v>3821</v>
      </c>
      <c r="H1704" s="64">
        <v>46172</v>
      </c>
      <c r="I1704" s="65" t="str">
        <f t="shared" si="141"/>
        <v>May</v>
      </c>
      <c r="J1704" s="65">
        <v>2026</v>
      </c>
      <c r="K1704" s="63" t="s">
        <v>75</v>
      </c>
      <c r="L1704" s="61"/>
      <c r="M1704" s="61" t="str">
        <f>_xlfn.XLOOKUP(K1704,[1]Heads!A:A,[1]Heads!B:B)</f>
        <v>Bodily Offiences</v>
      </c>
      <c r="N1704" s="61" t="str">
        <f>_xlfn.XLOOKUP(M1704,[1]Heads!B:B,[1]Heads!C:C)</f>
        <v>IPC</v>
      </c>
      <c r="O1704" s="61" t="s">
        <v>32</v>
      </c>
      <c r="P1704" s="28"/>
      <c r="Q1704" s="61"/>
      <c r="R1704" s="28"/>
      <c r="S1704" s="96" t="s">
        <v>3196</v>
      </c>
      <c r="T1704" s="61"/>
      <c r="U1704" s="28"/>
      <c r="V1704" s="61"/>
      <c r="W1704" s="104" t="s">
        <v>33</v>
      </c>
      <c r="X1704" s="104" t="s">
        <v>33</v>
      </c>
      <c r="Y1704" s="98">
        <v>46195</v>
      </c>
      <c r="Z1704" s="133" t="s">
        <v>3822</v>
      </c>
      <c r="AA1704" s="60" t="s">
        <v>34</v>
      </c>
      <c r="AB1704" s="9">
        <f t="shared" ca="1" si="134"/>
        <v>139</v>
      </c>
      <c r="AC1704" s="9" t="str">
        <f t="shared" ca="1" si="135"/>
        <v>Above 3 Months</v>
      </c>
      <c r="AD1704" s="9">
        <f t="shared" ca="1" si="136"/>
        <v>116</v>
      </c>
      <c r="AE1704" s="9" t="str">
        <f t="shared" ca="1" si="137"/>
        <v>Above 3 Months</v>
      </c>
      <c r="AF1704" s="61"/>
      <c r="AG1704" s="62" t="str">
        <f t="shared" si="142"/>
        <v>Ponduru,'71/2026'</v>
      </c>
      <c r="AH1704" s="97" t="str">
        <f t="shared" si="138"/>
        <v/>
      </c>
    </row>
    <row r="1705" spans="1:34" ht="23.25" customHeight="1" x14ac:dyDescent="0.25">
      <c r="A1705" s="96">
        <v>1704</v>
      </c>
      <c r="B1705" s="62" t="s">
        <v>2660</v>
      </c>
      <c r="C1705" s="62" t="s">
        <v>46</v>
      </c>
      <c r="D1705" s="61"/>
      <c r="E1705" s="62" t="s">
        <v>64</v>
      </c>
      <c r="F1705" s="73" t="s">
        <v>3061</v>
      </c>
      <c r="G1705" s="63" t="s">
        <v>2767</v>
      </c>
      <c r="H1705" s="64">
        <v>46172</v>
      </c>
      <c r="I1705" s="65" t="str">
        <f t="shared" si="141"/>
        <v>May</v>
      </c>
      <c r="J1705" s="65">
        <v>2026</v>
      </c>
      <c r="K1705" s="63" t="s">
        <v>75</v>
      </c>
      <c r="L1705" s="61"/>
      <c r="M1705" s="61" t="str">
        <f>_xlfn.XLOOKUP(K1705,[1]Heads!A:A,[1]Heads!B:B)</f>
        <v>Bodily Offiences</v>
      </c>
      <c r="N1705" s="61" t="str">
        <f>_xlfn.XLOOKUP(M1705,[1]Heads!B:B,[1]Heads!C:C)</f>
        <v>IPC</v>
      </c>
      <c r="O1705" s="61" t="s">
        <v>32</v>
      </c>
      <c r="P1705" s="28"/>
      <c r="Q1705" s="61"/>
      <c r="R1705" s="28"/>
      <c r="S1705" s="96" t="s">
        <v>3196</v>
      </c>
      <c r="T1705" s="61"/>
      <c r="U1705" s="28"/>
      <c r="V1705" s="61"/>
      <c r="W1705" s="104" t="s">
        <v>33</v>
      </c>
      <c r="X1705" s="104" t="s">
        <v>33</v>
      </c>
      <c r="Y1705" s="98">
        <v>46195</v>
      </c>
      <c r="Z1705" s="133" t="s">
        <v>3823</v>
      </c>
      <c r="AA1705" s="60" t="s">
        <v>34</v>
      </c>
      <c r="AB1705" s="9">
        <f t="shared" ca="1" si="134"/>
        <v>139</v>
      </c>
      <c r="AC1705" s="9" t="str">
        <f t="shared" ca="1" si="135"/>
        <v>Above 3 Months</v>
      </c>
      <c r="AD1705" s="9">
        <f t="shared" ca="1" si="136"/>
        <v>116</v>
      </c>
      <c r="AE1705" s="9" t="str">
        <f t="shared" ca="1" si="137"/>
        <v>Above 3 Months</v>
      </c>
      <c r="AF1705" s="61"/>
      <c r="AG1705" s="62" t="str">
        <f t="shared" si="142"/>
        <v>Ponduru,'70/2026'</v>
      </c>
      <c r="AH1705" s="97" t="str">
        <f t="shared" si="138"/>
        <v/>
      </c>
    </row>
    <row r="1706" spans="1:34" ht="23.25" customHeight="1" x14ac:dyDescent="0.25">
      <c r="A1706" s="96">
        <v>1705</v>
      </c>
      <c r="B1706" s="62" t="s">
        <v>2660</v>
      </c>
      <c r="C1706" s="62" t="s">
        <v>37</v>
      </c>
      <c r="D1706" s="61"/>
      <c r="E1706" s="62" t="s">
        <v>90</v>
      </c>
      <c r="F1706" s="73" t="s">
        <v>3253</v>
      </c>
      <c r="G1706" s="63" t="s">
        <v>1315</v>
      </c>
      <c r="H1706" s="64">
        <v>46173</v>
      </c>
      <c r="I1706" s="65" t="str">
        <f t="shared" si="141"/>
        <v>May</v>
      </c>
      <c r="J1706" s="65">
        <v>2026</v>
      </c>
      <c r="K1706" s="63" t="s">
        <v>70</v>
      </c>
      <c r="L1706" s="61"/>
      <c r="M1706" s="61" t="str">
        <f>_xlfn.XLOOKUP(K1706,[1]Heads!A:A,[1]Heads!B:B)</f>
        <v>174 CrPC</v>
      </c>
      <c r="N1706" s="61" t="str">
        <f>_xlfn.XLOOKUP(M1706,[1]Heads!B:B,[1]Heads!C:C)</f>
        <v>174 CrPC</v>
      </c>
      <c r="O1706" s="61" t="s">
        <v>32</v>
      </c>
      <c r="P1706" s="28"/>
      <c r="Q1706" s="61"/>
      <c r="R1706" s="28"/>
      <c r="S1706" s="96" t="s">
        <v>7125</v>
      </c>
      <c r="T1706" s="61"/>
      <c r="U1706" s="28"/>
      <c r="V1706" s="61"/>
      <c r="W1706" s="104" t="s">
        <v>142</v>
      </c>
      <c r="X1706" s="104" t="s">
        <v>2923</v>
      </c>
      <c r="Y1706" s="98"/>
      <c r="Z1706" s="133" t="s">
        <v>3825</v>
      </c>
      <c r="AA1706" s="60" t="s">
        <v>34</v>
      </c>
      <c r="AB1706" s="9" t="str">
        <f t="shared" ca="1" si="134"/>
        <v/>
      </c>
      <c r="AC1706" s="9" t="str">
        <f t="shared" si="135"/>
        <v/>
      </c>
      <c r="AD1706" s="9" t="str">
        <f t="shared" ca="1" si="136"/>
        <v/>
      </c>
      <c r="AE1706" s="9" t="str">
        <f t="shared" ca="1" si="137"/>
        <v/>
      </c>
      <c r="AF1706" s="61"/>
      <c r="AG1706" s="62" t="str">
        <f t="shared" si="142"/>
        <v>J.R.Puram,'107/2026'</v>
      </c>
      <c r="AH1706" s="97" t="str">
        <f t="shared" si="138"/>
        <v/>
      </c>
    </row>
    <row r="1707" spans="1:34" ht="23.25" customHeight="1" x14ac:dyDescent="0.25">
      <c r="A1707" s="96">
        <v>1706</v>
      </c>
      <c r="B1707" s="62" t="s">
        <v>2808</v>
      </c>
      <c r="C1707" s="62" t="s">
        <v>41</v>
      </c>
      <c r="D1707" s="61"/>
      <c r="E1707" s="62" t="s">
        <v>113</v>
      </c>
      <c r="F1707" s="73" t="s">
        <v>3025</v>
      </c>
      <c r="G1707" s="63" t="s">
        <v>3826</v>
      </c>
      <c r="H1707" s="64">
        <v>46173</v>
      </c>
      <c r="I1707" s="65" t="str">
        <f t="shared" si="141"/>
        <v>May</v>
      </c>
      <c r="J1707" s="65">
        <v>2026</v>
      </c>
      <c r="K1707" s="63" t="s">
        <v>111</v>
      </c>
      <c r="L1707" s="61" t="s">
        <v>997</v>
      </c>
      <c r="M1707" s="61" t="str">
        <f>_xlfn.XLOOKUP(K1707,[1]Heads!A:A,[1]Heads!B:B)</f>
        <v>SC-ST Cases</v>
      </c>
      <c r="N1707" s="61" t="str">
        <f>_xlfn.XLOOKUP(M1707,[1]Heads!B:B,[1]Heads!C:C)</f>
        <v>IPC</v>
      </c>
      <c r="O1707" s="61" t="s">
        <v>45</v>
      </c>
      <c r="P1707" s="28"/>
      <c r="Q1707" s="61"/>
      <c r="R1707" s="28"/>
      <c r="S1707" s="96" t="s">
        <v>3196</v>
      </c>
      <c r="T1707" s="61"/>
      <c r="U1707" s="28"/>
      <c r="V1707" s="61"/>
      <c r="W1707" s="104" t="s">
        <v>2664</v>
      </c>
      <c r="X1707" s="104" t="s">
        <v>33</v>
      </c>
      <c r="Y1707" s="98">
        <v>46254</v>
      </c>
      <c r="Z1707" s="133" t="s">
        <v>3827</v>
      </c>
      <c r="AA1707" s="60" t="s">
        <v>34</v>
      </c>
      <c r="AB1707" s="9">
        <f t="shared" ca="1" si="134"/>
        <v>138</v>
      </c>
      <c r="AC1707" s="9" t="str">
        <f t="shared" ca="1" si="135"/>
        <v>Above 3 Months</v>
      </c>
      <c r="AD1707" s="9">
        <f t="shared" ca="1" si="136"/>
        <v>57</v>
      </c>
      <c r="AE1707" s="9" t="str">
        <f t="shared" ca="1" si="137"/>
        <v>45 to 60 Days</v>
      </c>
      <c r="AF1707" s="61"/>
      <c r="AG1707" s="62" t="str">
        <f t="shared" si="142"/>
        <v>Jalumuru,'50/2026'</v>
      </c>
      <c r="AH1707" s="97" t="str">
        <f t="shared" si="138"/>
        <v/>
      </c>
    </row>
    <row r="1708" spans="1:34" ht="23.25" customHeight="1" x14ac:dyDescent="0.25">
      <c r="A1708" s="96">
        <v>1707</v>
      </c>
      <c r="B1708" s="62" t="s">
        <v>2808</v>
      </c>
      <c r="C1708" s="62" t="s">
        <v>41</v>
      </c>
      <c r="D1708" s="61"/>
      <c r="E1708" s="62" t="s">
        <v>113</v>
      </c>
      <c r="F1708" s="73" t="s">
        <v>3021</v>
      </c>
      <c r="G1708" s="63" t="s">
        <v>3828</v>
      </c>
      <c r="H1708" s="64">
        <v>46173</v>
      </c>
      <c r="I1708" s="65" t="str">
        <f t="shared" si="141"/>
        <v>May</v>
      </c>
      <c r="J1708" s="65">
        <v>2026</v>
      </c>
      <c r="K1708" s="63" t="s">
        <v>111</v>
      </c>
      <c r="L1708" s="61" t="s">
        <v>997</v>
      </c>
      <c r="M1708" s="61" t="str">
        <f>_xlfn.XLOOKUP(K1708,[1]Heads!A:A,[1]Heads!B:B)</f>
        <v>SC-ST Cases</v>
      </c>
      <c r="N1708" s="61" t="str">
        <f>_xlfn.XLOOKUP(M1708,[1]Heads!B:B,[1]Heads!C:C)</f>
        <v>IPC</v>
      </c>
      <c r="O1708" s="61" t="s">
        <v>45</v>
      </c>
      <c r="P1708" s="28"/>
      <c r="Q1708" s="61"/>
      <c r="R1708" s="28"/>
      <c r="S1708" s="96" t="s">
        <v>3196</v>
      </c>
      <c r="T1708" s="61"/>
      <c r="U1708" s="28"/>
      <c r="V1708" s="61"/>
      <c r="W1708" s="104" t="s">
        <v>2664</v>
      </c>
      <c r="X1708" s="104" t="s">
        <v>33</v>
      </c>
      <c r="Y1708" s="98">
        <v>46254</v>
      </c>
      <c r="Z1708" s="133" t="s">
        <v>3829</v>
      </c>
      <c r="AA1708" s="60" t="s">
        <v>34</v>
      </c>
      <c r="AB1708" s="9">
        <f t="shared" ca="1" si="134"/>
        <v>138</v>
      </c>
      <c r="AC1708" s="9" t="str">
        <f t="shared" ca="1" si="135"/>
        <v>Above 3 Months</v>
      </c>
      <c r="AD1708" s="9">
        <f t="shared" ca="1" si="136"/>
        <v>57</v>
      </c>
      <c r="AE1708" s="9" t="str">
        <f t="shared" ca="1" si="137"/>
        <v>45 to 60 Days</v>
      </c>
      <c r="AF1708" s="61"/>
      <c r="AG1708" s="62" t="str">
        <f t="shared" si="142"/>
        <v>Jalumuru,'49/2026'</v>
      </c>
      <c r="AH1708" s="97" t="str">
        <f t="shared" si="138"/>
        <v/>
      </c>
    </row>
    <row r="1709" spans="1:34" ht="23.25" customHeight="1" x14ac:dyDescent="0.25">
      <c r="A1709" s="96">
        <v>1708</v>
      </c>
      <c r="B1709" s="62" t="s">
        <v>2660</v>
      </c>
      <c r="C1709" s="62" t="s">
        <v>46</v>
      </c>
      <c r="D1709" s="61"/>
      <c r="E1709" s="62" t="s">
        <v>47</v>
      </c>
      <c r="F1709" s="73" t="s">
        <v>3120</v>
      </c>
      <c r="G1709" s="63" t="s">
        <v>1027</v>
      </c>
      <c r="H1709" s="64">
        <v>46174</v>
      </c>
      <c r="I1709" s="65" t="str">
        <f t="shared" si="141"/>
        <v>Jun</v>
      </c>
      <c r="J1709" s="65">
        <v>2026</v>
      </c>
      <c r="K1709" s="63" t="s">
        <v>48</v>
      </c>
      <c r="L1709" s="61"/>
      <c r="M1709" s="61" t="str">
        <f>_xlfn.XLOOKUP(K1709,[1]Heads!A:A,[1]Heads!B:B)</f>
        <v>Property Offences</v>
      </c>
      <c r="N1709" s="61" t="str">
        <f>_xlfn.XLOOKUP(M1709,[1]Heads!B:B,[1]Heads!C:C)</f>
        <v>IPC</v>
      </c>
      <c r="O1709" s="61" t="s">
        <v>3040</v>
      </c>
      <c r="P1709" s="28"/>
      <c r="Q1709" s="61"/>
      <c r="R1709" s="28"/>
      <c r="S1709" s="96" t="s">
        <v>3196</v>
      </c>
      <c r="T1709" s="61"/>
      <c r="U1709" s="28"/>
      <c r="V1709" s="61"/>
      <c r="W1709" s="104" t="s">
        <v>112</v>
      </c>
      <c r="X1709" s="104" t="s">
        <v>112</v>
      </c>
      <c r="Y1709" s="98"/>
      <c r="Z1709" s="133" t="s">
        <v>3830</v>
      </c>
      <c r="AA1709" s="60" t="s">
        <v>34</v>
      </c>
      <c r="AB1709" s="9">
        <f t="shared" ca="1" si="134"/>
        <v>137</v>
      </c>
      <c r="AC1709" s="9" t="str">
        <f t="shared" ca="1" si="135"/>
        <v>Above 3 Months</v>
      </c>
      <c r="AD1709" s="9" t="str">
        <f t="shared" ca="1" si="136"/>
        <v/>
      </c>
      <c r="AE1709" s="9" t="str">
        <f t="shared" ca="1" si="137"/>
        <v/>
      </c>
      <c r="AF1709" s="61"/>
      <c r="AG1709" s="62" t="str">
        <f t="shared" si="142"/>
        <v>Amadalavalasa,'91/2026'</v>
      </c>
      <c r="AH1709" s="97" t="str">
        <f t="shared" ca="1" si="138"/>
        <v>Above 3 Months</v>
      </c>
    </row>
    <row r="1710" spans="1:34" ht="23.25" customHeight="1" x14ac:dyDescent="0.25">
      <c r="A1710" s="96">
        <v>1709</v>
      </c>
      <c r="B1710" s="62" t="s">
        <v>2810</v>
      </c>
      <c r="C1710" s="62" t="s">
        <v>186</v>
      </c>
      <c r="D1710" s="61"/>
      <c r="E1710" s="62" t="s">
        <v>66</v>
      </c>
      <c r="F1710" s="73" t="s">
        <v>3007</v>
      </c>
      <c r="G1710" s="63" t="s">
        <v>227</v>
      </c>
      <c r="H1710" s="64">
        <v>46174</v>
      </c>
      <c r="I1710" s="65" t="str">
        <f t="shared" si="141"/>
        <v>Jun</v>
      </c>
      <c r="J1710" s="65">
        <v>2026</v>
      </c>
      <c r="K1710" s="63" t="s">
        <v>59</v>
      </c>
      <c r="L1710" s="61" t="s">
        <v>228</v>
      </c>
      <c r="M1710" s="61" t="str">
        <f>_xlfn.XLOOKUP(K1710,[1]Heads!A:A,[1]Heads!B:B)</f>
        <v>Missing Cases</v>
      </c>
      <c r="N1710" s="61" t="str">
        <f>_xlfn.XLOOKUP(M1710,[1]Heads!B:B,[1]Heads!C:C)</f>
        <v>Missing</v>
      </c>
      <c r="O1710" s="61" t="s">
        <v>3040</v>
      </c>
      <c r="P1710" s="28"/>
      <c r="Q1710" s="61"/>
      <c r="R1710" s="28"/>
      <c r="S1710" s="96" t="s">
        <v>3196</v>
      </c>
      <c r="T1710" s="61"/>
      <c r="U1710" s="28"/>
      <c r="V1710" s="61"/>
      <c r="W1710" s="104" t="s">
        <v>112</v>
      </c>
      <c r="X1710" s="104" t="s">
        <v>112</v>
      </c>
      <c r="Y1710" s="98"/>
      <c r="Z1710" s="133" t="s">
        <v>3831</v>
      </c>
      <c r="AA1710" s="60" t="s">
        <v>34</v>
      </c>
      <c r="AB1710" s="9">
        <f t="shared" ca="1" si="134"/>
        <v>137</v>
      </c>
      <c r="AC1710" s="9" t="str">
        <f t="shared" ca="1" si="135"/>
        <v>Above 3 Months</v>
      </c>
      <c r="AD1710" s="9" t="str">
        <f t="shared" ca="1" si="136"/>
        <v/>
      </c>
      <c r="AE1710" s="9" t="str">
        <f t="shared" ca="1" si="137"/>
        <v/>
      </c>
      <c r="AF1710" s="61"/>
      <c r="AG1710" s="62" t="str">
        <f t="shared" si="142"/>
        <v>Itchapuram Rural,'45/2026'</v>
      </c>
      <c r="AH1710" s="97" t="str">
        <f t="shared" ca="1" si="138"/>
        <v>Above 3 Months</v>
      </c>
    </row>
    <row r="1711" spans="1:34" ht="23.25" customHeight="1" x14ac:dyDescent="0.25">
      <c r="A1711" s="96">
        <v>1710</v>
      </c>
      <c r="B1711" s="62" t="s">
        <v>2660</v>
      </c>
      <c r="C1711" s="62" t="s">
        <v>37</v>
      </c>
      <c r="D1711" s="61"/>
      <c r="E1711" s="62" t="s">
        <v>90</v>
      </c>
      <c r="F1711" s="73" t="s">
        <v>3277</v>
      </c>
      <c r="G1711" s="63" t="s">
        <v>1315</v>
      </c>
      <c r="H1711" s="64">
        <v>46174</v>
      </c>
      <c r="I1711" s="65" t="str">
        <f t="shared" si="141"/>
        <v>Jun</v>
      </c>
      <c r="J1711" s="65">
        <v>2026</v>
      </c>
      <c r="K1711" s="63" t="s">
        <v>70</v>
      </c>
      <c r="L1711" s="61"/>
      <c r="M1711" s="61" t="str">
        <f>_xlfn.XLOOKUP(K1711,[1]Heads!A:A,[1]Heads!B:B)</f>
        <v>174 CrPC</v>
      </c>
      <c r="N1711" s="61" t="str">
        <f>_xlfn.XLOOKUP(M1711,[1]Heads!B:B,[1]Heads!C:C)</f>
        <v>174 CrPC</v>
      </c>
      <c r="O1711" s="61" t="s">
        <v>3040</v>
      </c>
      <c r="P1711" s="28"/>
      <c r="Q1711" s="61"/>
      <c r="R1711" s="28"/>
      <c r="S1711" s="96" t="s">
        <v>7125</v>
      </c>
      <c r="T1711" s="61"/>
      <c r="U1711" s="28"/>
      <c r="V1711" s="61"/>
      <c r="W1711" s="104" t="s">
        <v>142</v>
      </c>
      <c r="X1711" s="104" t="s">
        <v>2923</v>
      </c>
      <c r="Y1711" s="98"/>
      <c r="Z1711" s="133" t="s">
        <v>3832</v>
      </c>
      <c r="AA1711" s="60" t="s">
        <v>34</v>
      </c>
      <c r="AB1711" s="9" t="str">
        <f t="shared" ca="1" si="134"/>
        <v/>
      </c>
      <c r="AC1711" s="9" t="str">
        <f t="shared" si="135"/>
        <v/>
      </c>
      <c r="AD1711" s="9" t="str">
        <f t="shared" ca="1" si="136"/>
        <v/>
      </c>
      <c r="AE1711" s="9" t="str">
        <f t="shared" ca="1" si="137"/>
        <v/>
      </c>
      <c r="AF1711" s="61"/>
      <c r="AG1711" s="62" t="str">
        <f t="shared" si="142"/>
        <v>J.R.Puram,'108/2026'</v>
      </c>
      <c r="AH1711" s="97" t="str">
        <f t="shared" si="138"/>
        <v/>
      </c>
    </row>
    <row r="1712" spans="1:34" ht="23.25" customHeight="1" x14ac:dyDescent="0.25">
      <c r="A1712" s="96">
        <v>1711</v>
      </c>
      <c r="B1712" s="62" t="s">
        <v>2810</v>
      </c>
      <c r="C1712" s="62" t="s">
        <v>62</v>
      </c>
      <c r="D1712" s="61"/>
      <c r="E1712" s="62" t="s">
        <v>118</v>
      </c>
      <c r="F1712" s="73" t="s">
        <v>3017</v>
      </c>
      <c r="G1712" s="63" t="s">
        <v>1354</v>
      </c>
      <c r="H1712" s="64">
        <v>46174</v>
      </c>
      <c r="I1712" s="65" t="str">
        <f t="shared" si="141"/>
        <v>Jun</v>
      </c>
      <c r="J1712" s="65">
        <v>2026</v>
      </c>
      <c r="K1712" s="63" t="s">
        <v>103</v>
      </c>
      <c r="L1712" s="61"/>
      <c r="M1712" s="61" t="str">
        <f>_xlfn.XLOOKUP(K1712,[1]Heads!A:A,[1]Heads!B:B)</f>
        <v>Property Offences</v>
      </c>
      <c r="N1712" s="61" t="str">
        <f>_xlfn.XLOOKUP(M1712,[1]Heads!B:B,[1]Heads!C:C)</f>
        <v>IPC</v>
      </c>
      <c r="O1712" s="61" t="s">
        <v>3040</v>
      </c>
      <c r="P1712" s="28"/>
      <c r="Q1712" s="61"/>
      <c r="R1712" s="28"/>
      <c r="S1712" s="96" t="s">
        <v>3196</v>
      </c>
      <c r="T1712" s="61"/>
      <c r="U1712" s="28"/>
      <c r="V1712" s="61"/>
      <c r="W1712" s="104" t="s">
        <v>112</v>
      </c>
      <c r="X1712" s="104" t="s">
        <v>112</v>
      </c>
      <c r="Y1712" s="98"/>
      <c r="Z1712" s="133" t="s">
        <v>3833</v>
      </c>
      <c r="AA1712" s="60" t="s">
        <v>34</v>
      </c>
      <c r="AB1712" s="9">
        <f t="shared" ca="1" si="134"/>
        <v>137</v>
      </c>
      <c r="AC1712" s="9" t="str">
        <f t="shared" ca="1" si="135"/>
        <v>Above 3 Months</v>
      </c>
      <c r="AD1712" s="9" t="str">
        <f t="shared" ca="1" si="136"/>
        <v/>
      </c>
      <c r="AE1712" s="9" t="str">
        <f t="shared" ca="1" si="137"/>
        <v/>
      </c>
      <c r="AF1712" s="61"/>
      <c r="AG1712" s="62" t="str">
        <f t="shared" si="142"/>
        <v>Kanchili,'47/2026'</v>
      </c>
      <c r="AH1712" s="97" t="str">
        <f t="shared" ca="1" si="138"/>
        <v>Above 3 Months</v>
      </c>
    </row>
    <row r="1713" spans="1:34" ht="23.25" customHeight="1" x14ac:dyDescent="0.25">
      <c r="A1713" s="96">
        <v>1712</v>
      </c>
      <c r="B1713" s="62" t="s">
        <v>2808</v>
      </c>
      <c r="C1713" s="62" t="s">
        <v>2661</v>
      </c>
      <c r="D1713" s="61"/>
      <c r="E1713" s="62" t="s">
        <v>89</v>
      </c>
      <c r="F1713" s="73" t="s">
        <v>3277</v>
      </c>
      <c r="G1713" s="63" t="s">
        <v>1405</v>
      </c>
      <c r="H1713" s="64">
        <v>46174</v>
      </c>
      <c r="I1713" s="65" t="str">
        <f t="shared" si="141"/>
        <v>Jun</v>
      </c>
      <c r="J1713" s="65">
        <v>2026</v>
      </c>
      <c r="K1713" s="63" t="s">
        <v>71</v>
      </c>
      <c r="L1713" s="61"/>
      <c r="M1713" s="61" t="str">
        <f>_xlfn.XLOOKUP(K1713,[1]Heads!A:A,[1]Heads!B:B)</f>
        <v>Road Accidents</v>
      </c>
      <c r="N1713" s="61" t="str">
        <f>_xlfn.XLOOKUP(M1713,[1]Heads!B:B,[1]Heads!C:C)</f>
        <v>IPC</v>
      </c>
      <c r="O1713" s="61" t="s">
        <v>3040</v>
      </c>
      <c r="P1713" s="28"/>
      <c r="Q1713" s="61"/>
      <c r="R1713" s="28"/>
      <c r="S1713" s="96" t="s">
        <v>7126</v>
      </c>
      <c r="T1713" s="61"/>
      <c r="U1713" s="28"/>
      <c r="V1713" s="61"/>
      <c r="W1713" s="104" t="s">
        <v>141</v>
      </c>
      <c r="X1713" s="104" t="s">
        <v>2923</v>
      </c>
      <c r="Y1713" s="98"/>
      <c r="Z1713" s="133" t="s">
        <v>3834</v>
      </c>
      <c r="AA1713" s="60" t="s">
        <v>34</v>
      </c>
      <c r="AB1713" s="9" t="str">
        <f t="shared" ca="1" si="134"/>
        <v/>
      </c>
      <c r="AC1713" s="9" t="str">
        <f t="shared" si="135"/>
        <v/>
      </c>
      <c r="AD1713" s="9" t="str">
        <f t="shared" ca="1" si="136"/>
        <v/>
      </c>
      <c r="AE1713" s="9" t="str">
        <f t="shared" ca="1" si="137"/>
        <v/>
      </c>
      <c r="AF1713" s="61"/>
      <c r="AG1713" s="62" t="str">
        <f t="shared" si="142"/>
        <v>Kotabommali,'108/2026'</v>
      </c>
      <c r="AH1713" s="97" t="str">
        <f t="shared" si="138"/>
        <v/>
      </c>
    </row>
    <row r="1714" spans="1:34" ht="23.25" customHeight="1" x14ac:dyDescent="0.25">
      <c r="A1714" s="96">
        <v>1713</v>
      </c>
      <c r="B1714" s="62" t="s">
        <v>2808</v>
      </c>
      <c r="C1714" s="62" t="s">
        <v>2661</v>
      </c>
      <c r="D1714" s="61"/>
      <c r="E1714" s="62" t="s">
        <v>89</v>
      </c>
      <c r="F1714" s="73" t="s">
        <v>3313</v>
      </c>
      <c r="G1714" s="63" t="s">
        <v>3835</v>
      </c>
      <c r="H1714" s="64">
        <v>46174</v>
      </c>
      <c r="I1714" s="65" t="str">
        <f t="shared" si="141"/>
        <v>Jun</v>
      </c>
      <c r="J1714" s="65">
        <v>2026</v>
      </c>
      <c r="K1714" s="63" t="s">
        <v>39</v>
      </c>
      <c r="L1714" s="61"/>
      <c r="M1714" s="61" t="str">
        <f>_xlfn.XLOOKUP(K1714,[1]Heads!A:A,[1]Heads!B:B)</f>
        <v>Other IPC</v>
      </c>
      <c r="N1714" s="61" t="str">
        <f>_xlfn.XLOOKUP(M1714,[1]Heads!B:B,[1]Heads!C:C)</f>
        <v>IPC</v>
      </c>
      <c r="O1714" s="61" t="s">
        <v>3040</v>
      </c>
      <c r="P1714" s="28"/>
      <c r="Q1714" s="61"/>
      <c r="R1714" s="28"/>
      <c r="S1714" s="96" t="s">
        <v>3196</v>
      </c>
      <c r="T1714" s="61"/>
      <c r="U1714" s="28"/>
      <c r="V1714" s="61"/>
      <c r="W1714" s="104" t="s">
        <v>50</v>
      </c>
      <c r="X1714" s="104" t="s">
        <v>50</v>
      </c>
      <c r="Y1714" s="98"/>
      <c r="Z1714" s="133" t="s">
        <v>3836</v>
      </c>
      <c r="AA1714" s="60" t="s">
        <v>34</v>
      </c>
      <c r="AB1714" s="9">
        <f t="shared" ca="1" si="134"/>
        <v>137</v>
      </c>
      <c r="AC1714" s="9" t="str">
        <f t="shared" ca="1" si="135"/>
        <v>Above 3 Months</v>
      </c>
      <c r="AD1714" s="9" t="str">
        <f t="shared" ca="1" si="136"/>
        <v/>
      </c>
      <c r="AE1714" s="9" t="str">
        <f t="shared" ca="1" si="137"/>
        <v/>
      </c>
      <c r="AF1714" s="61"/>
      <c r="AG1714" s="62" t="str">
        <f t="shared" si="142"/>
        <v>Kotabommali,'109/2026'</v>
      </c>
      <c r="AH1714" s="97" t="str">
        <f t="shared" ca="1" si="138"/>
        <v>Above 3 Months</v>
      </c>
    </row>
    <row r="1715" spans="1:34" ht="23.25" customHeight="1" x14ac:dyDescent="0.25">
      <c r="A1715" s="96">
        <v>1714</v>
      </c>
      <c r="B1715" s="62" t="s">
        <v>2810</v>
      </c>
      <c r="C1715" s="62" t="s">
        <v>97</v>
      </c>
      <c r="D1715" s="61"/>
      <c r="E1715" s="62" t="s">
        <v>114</v>
      </c>
      <c r="F1715" s="73" t="s">
        <v>3131</v>
      </c>
      <c r="G1715" s="63" t="s">
        <v>1315</v>
      </c>
      <c r="H1715" s="64">
        <v>46174</v>
      </c>
      <c r="I1715" s="65" t="str">
        <f t="shared" ref="I1715:I1735" si="143">TEXT(H1715,"mmm")</f>
        <v>Jun</v>
      </c>
      <c r="J1715" s="65">
        <v>2026</v>
      </c>
      <c r="K1715" s="63" t="s">
        <v>70</v>
      </c>
      <c r="L1715" s="61"/>
      <c r="M1715" s="61" t="str">
        <f>_xlfn.XLOOKUP(K1715,[1]Heads!A:A,[1]Heads!B:B)</f>
        <v>174 CrPC</v>
      </c>
      <c r="N1715" s="61" t="str">
        <f>_xlfn.XLOOKUP(M1715,[1]Heads!B:B,[1]Heads!C:C)</f>
        <v>174 CrPC</v>
      </c>
      <c r="O1715" s="61" t="s">
        <v>3040</v>
      </c>
      <c r="P1715" s="28"/>
      <c r="Q1715" s="61"/>
      <c r="R1715" s="28"/>
      <c r="S1715" s="96" t="s">
        <v>7125</v>
      </c>
      <c r="T1715" s="61"/>
      <c r="U1715" s="28"/>
      <c r="V1715" s="61"/>
      <c r="W1715" s="104" t="s">
        <v>168</v>
      </c>
      <c r="X1715" s="104" t="s">
        <v>2923</v>
      </c>
      <c r="Y1715" s="98"/>
      <c r="Z1715" s="133" t="s">
        <v>3837</v>
      </c>
      <c r="AA1715" s="60" t="s">
        <v>34</v>
      </c>
      <c r="AB1715" s="9" t="str">
        <f t="shared" ca="1" si="134"/>
        <v/>
      </c>
      <c r="AC1715" s="9" t="str">
        <f t="shared" si="135"/>
        <v/>
      </c>
      <c r="AD1715" s="9" t="str">
        <f t="shared" ca="1" si="136"/>
        <v/>
      </c>
      <c r="AE1715" s="9" t="str">
        <f t="shared" ca="1" si="137"/>
        <v/>
      </c>
      <c r="AF1715" s="61"/>
      <c r="AG1715" s="62" t="str">
        <f t="shared" ref="AG1715:AG1735" si="144">E1715&amp;","&amp;F1715</f>
        <v>Mandasa,'84/2026'</v>
      </c>
      <c r="AH1715" s="97" t="str">
        <f t="shared" si="138"/>
        <v/>
      </c>
    </row>
    <row r="1716" spans="1:34" ht="23.25" customHeight="1" x14ac:dyDescent="0.25">
      <c r="A1716" s="96">
        <v>1715</v>
      </c>
      <c r="B1716" s="62" t="s">
        <v>2808</v>
      </c>
      <c r="C1716" s="62" t="s">
        <v>57</v>
      </c>
      <c r="D1716" s="61"/>
      <c r="E1716" s="62" t="s">
        <v>105</v>
      </c>
      <c r="F1716" s="73" t="s">
        <v>3086</v>
      </c>
      <c r="G1716" s="63" t="s">
        <v>3839</v>
      </c>
      <c r="H1716" s="64">
        <v>46174</v>
      </c>
      <c r="I1716" s="65" t="str">
        <f t="shared" si="143"/>
        <v>Jun</v>
      </c>
      <c r="J1716" s="65">
        <v>2026</v>
      </c>
      <c r="K1716" s="63" t="s">
        <v>71</v>
      </c>
      <c r="L1716" s="61"/>
      <c r="M1716" s="61" t="str">
        <f>_xlfn.XLOOKUP(K1716,[1]Heads!A:A,[1]Heads!B:B)</f>
        <v>Road Accidents</v>
      </c>
      <c r="N1716" s="61" t="str">
        <f>_xlfn.XLOOKUP(M1716,[1]Heads!B:B,[1]Heads!C:C)</f>
        <v>IPC</v>
      </c>
      <c r="O1716" s="61" t="s">
        <v>3040</v>
      </c>
      <c r="P1716" s="28"/>
      <c r="Q1716" s="61"/>
      <c r="R1716" s="28"/>
      <c r="S1716" s="96" t="s">
        <v>3196</v>
      </c>
      <c r="T1716" s="61"/>
      <c r="U1716" s="28"/>
      <c r="V1716" s="61"/>
      <c r="W1716" s="104" t="s">
        <v>33</v>
      </c>
      <c r="X1716" s="104" t="s">
        <v>33</v>
      </c>
      <c r="Y1716" s="98">
        <v>46231</v>
      </c>
      <c r="Z1716" s="133" t="s">
        <v>3840</v>
      </c>
      <c r="AA1716" s="60" t="s">
        <v>34</v>
      </c>
      <c r="AB1716" s="9">
        <f t="shared" ca="1" si="134"/>
        <v>137</v>
      </c>
      <c r="AC1716" s="9" t="str">
        <f t="shared" ca="1" si="135"/>
        <v>Above 3 Months</v>
      </c>
      <c r="AD1716" s="9">
        <f t="shared" ca="1" si="136"/>
        <v>80</v>
      </c>
      <c r="AE1716" s="9" t="str">
        <f t="shared" ca="1" si="137"/>
        <v>Above 60 Days</v>
      </c>
      <c r="AF1716" s="61"/>
      <c r="AG1716" s="62" t="str">
        <f t="shared" si="144"/>
        <v>Pathapatnam,'76/2026'</v>
      </c>
      <c r="AH1716" s="97" t="str">
        <f t="shared" si="138"/>
        <v/>
      </c>
    </row>
    <row r="1717" spans="1:34" ht="23.25" customHeight="1" x14ac:dyDescent="0.25">
      <c r="A1717" s="96">
        <v>1716</v>
      </c>
      <c r="B1717" s="62" t="s">
        <v>2660</v>
      </c>
      <c r="C1717" s="62" t="s">
        <v>46</v>
      </c>
      <c r="D1717" s="61"/>
      <c r="E1717" s="62" t="s">
        <v>64</v>
      </c>
      <c r="F1717" s="73" t="s">
        <v>3105</v>
      </c>
      <c r="G1717" s="63" t="s">
        <v>1377</v>
      </c>
      <c r="H1717" s="64">
        <v>46174</v>
      </c>
      <c r="I1717" s="65" t="str">
        <f t="shared" si="143"/>
        <v>Jun</v>
      </c>
      <c r="J1717" s="65">
        <v>2026</v>
      </c>
      <c r="K1717" s="63" t="s">
        <v>75</v>
      </c>
      <c r="L1717" s="61"/>
      <c r="M1717" s="61" t="str">
        <f>_xlfn.XLOOKUP(K1717,[1]Heads!A:A,[1]Heads!B:B)</f>
        <v>Bodily Offiences</v>
      </c>
      <c r="N1717" s="61" t="str">
        <f>_xlfn.XLOOKUP(M1717,[1]Heads!B:B,[1]Heads!C:C)</f>
        <v>IPC</v>
      </c>
      <c r="O1717" s="61" t="s">
        <v>3040</v>
      </c>
      <c r="P1717" s="28"/>
      <c r="Q1717" s="61"/>
      <c r="R1717" s="28"/>
      <c r="S1717" s="96" t="s">
        <v>3196</v>
      </c>
      <c r="T1717" s="61"/>
      <c r="U1717" s="28"/>
      <c r="V1717" s="61"/>
      <c r="W1717" s="104" t="s">
        <v>33</v>
      </c>
      <c r="X1717" s="104" t="s">
        <v>33</v>
      </c>
      <c r="Y1717" s="98">
        <v>46216</v>
      </c>
      <c r="Z1717" s="133" t="s">
        <v>3841</v>
      </c>
      <c r="AA1717" s="60" t="s">
        <v>34</v>
      </c>
      <c r="AB1717" s="9">
        <f t="shared" ca="1" si="134"/>
        <v>137</v>
      </c>
      <c r="AC1717" s="9" t="str">
        <f t="shared" ca="1" si="135"/>
        <v>Above 3 Months</v>
      </c>
      <c r="AD1717" s="9">
        <f t="shared" ca="1" si="136"/>
        <v>95</v>
      </c>
      <c r="AE1717" s="9" t="str">
        <f t="shared" ca="1" si="137"/>
        <v>Above 3 Months</v>
      </c>
      <c r="AF1717" s="61"/>
      <c r="AG1717" s="62" t="str">
        <f t="shared" si="144"/>
        <v>Ponduru,'72/2026'</v>
      </c>
      <c r="AH1717" s="97" t="str">
        <f t="shared" si="138"/>
        <v/>
      </c>
    </row>
    <row r="1718" spans="1:34" ht="23.25" customHeight="1" x14ac:dyDescent="0.25">
      <c r="A1718" s="96">
        <v>1717</v>
      </c>
      <c r="B1718" s="62" t="s">
        <v>2660</v>
      </c>
      <c r="C1718" s="62" t="s">
        <v>46</v>
      </c>
      <c r="D1718" s="61"/>
      <c r="E1718" s="62" t="s">
        <v>67</v>
      </c>
      <c r="F1718" s="73" t="s">
        <v>3042</v>
      </c>
      <c r="G1718" s="63" t="s">
        <v>3504</v>
      </c>
      <c r="H1718" s="64">
        <v>46174</v>
      </c>
      <c r="I1718" s="65" t="str">
        <f t="shared" si="143"/>
        <v>Jun</v>
      </c>
      <c r="J1718" s="65">
        <v>2026</v>
      </c>
      <c r="K1718" s="63" t="s">
        <v>75</v>
      </c>
      <c r="L1718" s="61"/>
      <c r="M1718" s="61" t="str">
        <f>_xlfn.XLOOKUP(K1718,[1]Heads!A:A,[1]Heads!B:B)</f>
        <v>Bodily Offiences</v>
      </c>
      <c r="N1718" s="61" t="str">
        <f>_xlfn.XLOOKUP(M1718,[1]Heads!B:B,[1]Heads!C:C)</f>
        <v>IPC</v>
      </c>
      <c r="O1718" s="61" t="s">
        <v>3040</v>
      </c>
      <c r="P1718" s="28"/>
      <c r="Q1718" s="61"/>
      <c r="R1718" s="28"/>
      <c r="S1718" s="96" t="s">
        <v>7126</v>
      </c>
      <c r="T1718" s="61"/>
      <c r="U1718" s="28"/>
      <c r="V1718" s="61"/>
      <c r="W1718" s="104" t="s">
        <v>33</v>
      </c>
      <c r="X1718" s="104" t="s">
        <v>2923</v>
      </c>
      <c r="Y1718" s="98"/>
      <c r="Z1718" s="133" t="s">
        <v>3842</v>
      </c>
      <c r="AA1718" s="60" t="s">
        <v>34</v>
      </c>
      <c r="AB1718" s="9" t="str">
        <f t="shared" ca="1" si="134"/>
        <v/>
      </c>
      <c r="AC1718" s="9" t="str">
        <f t="shared" si="135"/>
        <v/>
      </c>
      <c r="AD1718" s="9" t="str">
        <f t="shared" ca="1" si="136"/>
        <v/>
      </c>
      <c r="AE1718" s="9" t="str">
        <f t="shared" ca="1" si="137"/>
        <v/>
      </c>
      <c r="AF1718" s="61"/>
      <c r="AG1718" s="62" t="str">
        <f t="shared" si="144"/>
        <v>Sarubujjili,'54/2026'</v>
      </c>
      <c r="AH1718" s="97" t="str">
        <f t="shared" si="138"/>
        <v/>
      </c>
    </row>
    <row r="1719" spans="1:34" ht="23.25" customHeight="1" x14ac:dyDescent="0.25">
      <c r="A1719" s="96">
        <v>1718</v>
      </c>
      <c r="B1719" s="62" t="s">
        <v>2810</v>
      </c>
      <c r="C1719" s="62" t="s">
        <v>186</v>
      </c>
      <c r="D1719" s="61"/>
      <c r="E1719" s="62" t="s">
        <v>65</v>
      </c>
      <c r="F1719" s="73" t="s">
        <v>3096</v>
      </c>
      <c r="G1719" s="63" t="s">
        <v>1315</v>
      </c>
      <c r="H1719" s="64">
        <v>46175</v>
      </c>
      <c r="I1719" s="65" t="str">
        <f t="shared" si="143"/>
        <v>Jun</v>
      </c>
      <c r="J1719" s="65">
        <v>2026</v>
      </c>
      <c r="K1719" s="63" t="s">
        <v>70</v>
      </c>
      <c r="L1719" s="61"/>
      <c r="M1719" s="61" t="str">
        <f>_xlfn.XLOOKUP(K1719,[1]Heads!A:A,[1]Heads!B:B)</f>
        <v>174 CrPC</v>
      </c>
      <c r="N1719" s="61" t="str">
        <f>_xlfn.XLOOKUP(M1719,[1]Heads!B:B,[1]Heads!C:C)</f>
        <v>174 CrPC</v>
      </c>
      <c r="O1719" s="61" t="s">
        <v>3040</v>
      </c>
      <c r="P1719" s="28"/>
      <c r="Q1719" s="61"/>
      <c r="R1719" s="28"/>
      <c r="S1719" s="96" t="s">
        <v>7125</v>
      </c>
      <c r="T1719" s="61"/>
      <c r="U1719" s="28"/>
      <c r="V1719" s="61"/>
      <c r="W1719" s="104" t="s">
        <v>142</v>
      </c>
      <c r="X1719" s="104" t="s">
        <v>2923</v>
      </c>
      <c r="Y1719" s="98"/>
      <c r="Z1719" s="133" t="s">
        <v>3843</v>
      </c>
      <c r="AA1719" s="60" t="s">
        <v>34</v>
      </c>
      <c r="AB1719" s="9" t="str">
        <f t="shared" ca="1" si="134"/>
        <v/>
      </c>
      <c r="AC1719" s="9" t="str">
        <f t="shared" si="135"/>
        <v/>
      </c>
      <c r="AD1719" s="9" t="str">
        <f t="shared" ca="1" si="136"/>
        <v/>
      </c>
      <c r="AE1719" s="9" t="str">
        <f t="shared" ca="1" si="137"/>
        <v/>
      </c>
      <c r="AF1719" s="61"/>
      <c r="AG1719" s="62" t="str">
        <f t="shared" si="144"/>
        <v>Itchapuram Town,'69/2026'</v>
      </c>
      <c r="AH1719" s="97" t="str">
        <f t="shared" si="138"/>
        <v/>
      </c>
    </row>
    <row r="1720" spans="1:34" ht="23.25" customHeight="1" x14ac:dyDescent="0.25">
      <c r="A1720" s="96">
        <v>1719</v>
      </c>
      <c r="B1720" s="62" t="s">
        <v>2660</v>
      </c>
      <c r="C1720" s="62" t="s">
        <v>37</v>
      </c>
      <c r="D1720" s="61"/>
      <c r="E1720" s="62" t="s">
        <v>90</v>
      </c>
      <c r="F1720" s="73" t="s">
        <v>3295</v>
      </c>
      <c r="G1720" s="63" t="s">
        <v>980</v>
      </c>
      <c r="H1720" s="64">
        <v>46175</v>
      </c>
      <c r="I1720" s="65" t="str">
        <f t="shared" si="143"/>
        <v>Jun</v>
      </c>
      <c r="J1720" s="65">
        <v>2026</v>
      </c>
      <c r="K1720" s="63" t="s">
        <v>77</v>
      </c>
      <c r="L1720" s="61"/>
      <c r="M1720" s="61" t="str">
        <f>_xlfn.XLOOKUP(K1720,[1]Heads!A:A,[1]Heads!B:B)</f>
        <v>Road Accidents</v>
      </c>
      <c r="N1720" s="61" t="str">
        <f>_xlfn.XLOOKUP(M1720,[1]Heads!B:B,[1]Heads!C:C)</f>
        <v>IPC</v>
      </c>
      <c r="O1720" s="61" t="s">
        <v>3040</v>
      </c>
      <c r="P1720" s="28"/>
      <c r="Q1720" s="61"/>
      <c r="R1720" s="28"/>
      <c r="S1720" s="96" t="s">
        <v>3196</v>
      </c>
      <c r="T1720" s="61"/>
      <c r="U1720" s="28"/>
      <c r="V1720" s="61"/>
      <c r="W1720" s="104" t="s">
        <v>33</v>
      </c>
      <c r="X1720" s="104" t="s">
        <v>33</v>
      </c>
      <c r="Y1720" s="98">
        <v>46262</v>
      </c>
      <c r="Z1720" s="133" t="s">
        <v>3844</v>
      </c>
      <c r="AA1720" s="60" t="s">
        <v>34</v>
      </c>
      <c r="AB1720" s="9">
        <f t="shared" ca="1" si="134"/>
        <v>136</v>
      </c>
      <c r="AC1720" s="9" t="str">
        <f t="shared" ca="1" si="135"/>
        <v>Above 3 Months</v>
      </c>
      <c r="AD1720" s="9">
        <f t="shared" ca="1" si="136"/>
        <v>49</v>
      </c>
      <c r="AE1720" s="9" t="str">
        <f t="shared" ca="1" si="137"/>
        <v>45 to 60 Days</v>
      </c>
      <c r="AF1720" s="61"/>
      <c r="AG1720" s="62" t="str">
        <f t="shared" si="144"/>
        <v>J.R.Puram,'112/2026'</v>
      </c>
      <c r="AH1720" s="97" t="str">
        <f t="shared" si="138"/>
        <v/>
      </c>
    </row>
    <row r="1721" spans="1:34" ht="23.25" customHeight="1" x14ac:dyDescent="0.25">
      <c r="A1721" s="96">
        <v>1720</v>
      </c>
      <c r="B1721" s="62" t="s">
        <v>2660</v>
      </c>
      <c r="C1721" s="62" t="s">
        <v>37</v>
      </c>
      <c r="D1721" s="61"/>
      <c r="E1721" s="62" t="s">
        <v>90</v>
      </c>
      <c r="F1721" s="73" t="s">
        <v>3315</v>
      </c>
      <c r="G1721" s="63" t="s">
        <v>2034</v>
      </c>
      <c r="H1721" s="64">
        <v>46175</v>
      </c>
      <c r="I1721" s="65" t="str">
        <f t="shared" si="143"/>
        <v>Jun</v>
      </c>
      <c r="J1721" s="65">
        <v>2026</v>
      </c>
      <c r="K1721" s="63" t="s">
        <v>81</v>
      </c>
      <c r="L1721" s="61"/>
      <c r="M1721" s="61" t="str">
        <f>_xlfn.XLOOKUP(K1721,[1]Heads!A:A,[1]Heads!B:B)</f>
        <v>Enforcement</v>
      </c>
      <c r="N1721" s="61" t="str">
        <f>_xlfn.XLOOKUP(M1721,[1]Heads!B:B,[1]Heads!C:C)</f>
        <v>Enforcement</v>
      </c>
      <c r="O1721" s="61" t="s">
        <v>3040</v>
      </c>
      <c r="P1721" s="28"/>
      <c r="Q1721" s="61"/>
      <c r="R1721" s="28"/>
      <c r="S1721" s="96" t="s">
        <v>3196</v>
      </c>
      <c r="T1721" s="61"/>
      <c r="U1721" s="28"/>
      <c r="V1721" s="61"/>
      <c r="W1721" s="104" t="s">
        <v>33</v>
      </c>
      <c r="X1721" s="104" t="s">
        <v>33</v>
      </c>
      <c r="Y1721" s="98">
        <v>46191</v>
      </c>
      <c r="Z1721" s="133" t="s">
        <v>3845</v>
      </c>
      <c r="AA1721" s="60" t="s">
        <v>34</v>
      </c>
      <c r="AB1721" s="9">
        <f t="shared" ca="1" si="134"/>
        <v>136</v>
      </c>
      <c r="AC1721" s="9" t="str">
        <f t="shared" ca="1" si="135"/>
        <v>Above 3 Months</v>
      </c>
      <c r="AD1721" s="9">
        <f t="shared" ca="1" si="136"/>
        <v>120</v>
      </c>
      <c r="AE1721" s="9" t="str">
        <f t="shared" ca="1" si="137"/>
        <v>Above 3 Months</v>
      </c>
      <c r="AF1721" s="61"/>
      <c r="AG1721" s="62" t="str">
        <f t="shared" si="144"/>
        <v>J.R.Puram,'111/2026'</v>
      </c>
      <c r="AH1721" s="97" t="str">
        <f t="shared" si="138"/>
        <v/>
      </c>
    </row>
    <row r="1722" spans="1:34" ht="23.25" customHeight="1" x14ac:dyDescent="0.25">
      <c r="A1722" s="96">
        <v>1721</v>
      </c>
      <c r="B1722" s="62" t="s">
        <v>2810</v>
      </c>
      <c r="C1722" s="62" t="s">
        <v>186</v>
      </c>
      <c r="D1722" s="61"/>
      <c r="E1722" s="62" t="s">
        <v>78</v>
      </c>
      <c r="F1722" s="73" t="s">
        <v>2981</v>
      </c>
      <c r="G1722" s="63" t="s">
        <v>264</v>
      </c>
      <c r="H1722" s="64">
        <v>46175</v>
      </c>
      <c r="I1722" s="65" t="str">
        <f t="shared" si="143"/>
        <v>Jun</v>
      </c>
      <c r="J1722" s="65">
        <v>2026</v>
      </c>
      <c r="K1722" s="63" t="s">
        <v>59</v>
      </c>
      <c r="L1722" s="61" t="s">
        <v>265</v>
      </c>
      <c r="M1722" s="61" t="str">
        <f>_xlfn.XLOOKUP(K1722,[1]Heads!A:A,[1]Heads!B:B)</f>
        <v>Missing Cases</v>
      </c>
      <c r="N1722" s="61" t="str">
        <f>_xlfn.XLOOKUP(M1722,[1]Heads!B:B,[1]Heads!C:C)</f>
        <v>Missing</v>
      </c>
      <c r="O1722" s="61" t="s">
        <v>3040</v>
      </c>
      <c r="P1722" s="28"/>
      <c r="Q1722" s="61"/>
      <c r="R1722" s="28"/>
      <c r="S1722" s="96" t="s">
        <v>7125</v>
      </c>
      <c r="T1722" s="61"/>
      <c r="U1722" s="28"/>
      <c r="V1722" s="61"/>
      <c r="W1722" s="104" t="s">
        <v>112</v>
      </c>
      <c r="X1722" s="104" t="s">
        <v>2923</v>
      </c>
      <c r="Y1722" s="98"/>
      <c r="Z1722" s="133" t="s">
        <v>3846</v>
      </c>
      <c r="AA1722" s="60" t="s">
        <v>34</v>
      </c>
      <c r="AB1722" s="9" t="str">
        <f t="shared" ca="1" si="134"/>
        <v/>
      </c>
      <c r="AC1722" s="9" t="str">
        <f t="shared" si="135"/>
        <v/>
      </c>
      <c r="AD1722" s="9" t="str">
        <f t="shared" ca="1" si="136"/>
        <v/>
      </c>
      <c r="AE1722" s="9" t="str">
        <f t="shared" ca="1" si="137"/>
        <v/>
      </c>
      <c r="AF1722" s="61"/>
      <c r="AG1722" s="62" t="str">
        <f t="shared" si="144"/>
        <v>Kaviti,'38/2026'</v>
      </c>
      <c r="AH1722" s="97" t="str">
        <f t="shared" si="138"/>
        <v/>
      </c>
    </row>
    <row r="1723" spans="1:34" ht="23.25" customHeight="1" x14ac:dyDescent="0.25">
      <c r="A1723" s="96">
        <v>1722</v>
      </c>
      <c r="B1723" s="62" t="s">
        <v>2810</v>
      </c>
      <c r="C1723" s="62" t="s">
        <v>62</v>
      </c>
      <c r="D1723" s="61"/>
      <c r="E1723" s="62" t="s">
        <v>106</v>
      </c>
      <c r="F1723" s="73" t="s">
        <v>2960</v>
      </c>
      <c r="G1723" s="63" t="s">
        <v>1315</v>
      </c>
      <c r="H1723" s="64">
        <v>46175</v>
      </c>
      <c r="I1723" s="65" t="str">
        <f t="shared" si="143"/>
        <v>Jun</v>
      </c>
      <c r="J1723" s="65">
        <v>2026</v>
      </c>
      <c r="K1723" s="63" t="s">
        <v>70</v>
      </c>
      <c r="L1723" s="61"/>
      <c r="M1723" s="61" t="str">
        <f>_xlfn.XLOOKUP(K1723,[1]Heads!A:A,[1]Heads!B:B)</f>
        <v>174 CrPC</v>
      </c>
      <c r="N1723" s="61" t="str">
        <f>_xlfn.XLOOKUP(M1723,[1]Heads!B:B,[1]Heads!C:C)</f>
        <v>174 CrPC</v>
      </c>
      <c r="O1723" s="61" t="s">
        <v>3040</v>
      </c>
      <c r="P1723" s="28"/>
      <c r="Q1723" s="61"/>
      <c r="R1723" s="28"/>
      <c r="S1723" s="96" t="s">
        <v>7125</v>
      </c>
      <c r="T1723" s="61"/>
      <c r="U1723" s="28"/>
      <c r="V1723" s="61"/>
      <c r="W1723" s="104" t="s">
        <v>142</v>
      </c>
      <c r="X1723" s="104" t="s">
        <v>2923</v>
      </c>
      <c r="Y1723" s="98"/>
      <c r="Z1723" s="133" t="s">
        <v>3847</v>
      </c>
      <c r="AA1723" s="60" t="s">
        <v>34</v>
      </c>
      <c r="AB1723" s="9" t="str">
        <f t="shared" ca="1" si="134"/>
        <v/>
      </c>
      <c r="AC1723" s="9" t="str">
        <f t="shared" si="135"/>
        <v/>
      </c>
      <c r="AD1723" s="9" t="str">
        <f t="shared" ca="1" si="136"/>
        <v/>
      </c>
      <c r="AE1723" s="9" t="str">
        <f t="shared" ca="1" si="137"/>
        <v/>
      </c>
      <c r="AF1723" s="61"/>
      <c r="AG1723" s="62" t="str">
        <f t="shared" si="144"/>
        <v>Sompeta,'33/2026'</v>
      </c>
      <c r="AH1723" s="97" t="str">
        <f t="shared" si="138"/>
        <v/>
      </c>
    </row>
    <row r="1724" spans="1:34" ht="23.25" customHeight="1" x14ac:dyDescent="0.25">
      <c r="A1724" s="96">
        <v>1723</v>
      </c>
      <c r="B1724" s="62" t="s">
        <v>2808</v>
      </c>
      <c r="C1724" s="62" t="s">
        <v>185</v>
      </c>
      <c r="D1724" s="61"/>
      <c r="E1724" s="62" t="s">
        <v>73</v>
      </c>
      <c r="F1724" s="73" t="s">
        <v>3113</v>
      </c>
      <c r="G1724" s="63" t="s">
        <v>3848</v>
      </c>
      <c r="H1724" s="64">
        <v>46176</v>
      </c>
      <c r="I1724" s="65" t="str">
        <f t="shared" si="143"/>
        <v>Jun</v>
      </c>
      <c r="J1724" s="65">
        <v>2026</v>
      </c>
      <c r="K1724" s="63" t="s">
        <v>80</v>
      </c>
      <c r="L1724" s="61"/>
      <c r="M1724" s="61" t="str">
        <f>_xlfn.XLOOKUP(K1724,[1]Heads!A:A,[1]Heads!B:B)</f>
        <v>Crime  Against Women</v>
      </c>
      <c r="N1724" s="61" t="str">
        <f>_xlfn.XLOOKUP(M1724,[1]Heads!B:B,[1]Heads!C:C)</f>
        <v>IPC</v>
      </c>
      <c r="O1724" s="61" t="s">
        <v>3040</v>
      </c>
      <c r="P1724" s="28"/>
      <c r="Q1724" s="61"/>
      <c r="R1724" s="28"/>
      <c r="S1724" s="96" t="s">
        <v>3196</v>
      </c>
      <c r="T1724" s="61"/>
      <c r="U1724" s="28"/>
      <c r="V1724" s="61"/>
      <c r="W1724" s="104" t="s">
        <v>33</v>
      </c>
      <c r="X1724" s="104" t="s">
        <v>33</v>
      </c>
      <c r="Y1724" s="98">
        <v>46228</v>
      </c>
      <c r="Z1724" s="133" t="s">
        <v>3849</v>
      </c>
      <c r="AA1724" s="60" t="s">
        <v>34</v>
      </c>
      <c r="AB1724" s="9">
        <f t="shared" ca="1" si="134"/>
        <v>135</v>
      </c>
      <c r="AC1724" s="9" t="str">
        <f t="shared" ca="1" si="135"/>
        <v>Above 3 Months</v>
      </c>
      <c r="AD1724" s="9">
        <f t="shared" ca="1" si="136"/>
        <v>83</v>
      </c>
      <c r="AE1724" s="9" t="str">
        <f t="shared" ca="1" si="137"/>
        <v>Above 60 Days</v>
      </c>
      <c r="AF1724" s="61"/>
      <c r="AG1724" s="62" t="str">
        <f t="shared" si="144"/>
        <v>Kothuru,'68/2026'</v>
      </c>
      <c r="AH1724" s="97" t="str">
        <f t="shared" si="138"/>
        <v/>
      </c>
    </row>
    <row r="1725" spans="1:34" ht="23.25" customHeight="1" x14ac:dyDescent="0.25">
      <c r="A1725" s="96">
        <v>1724</v>
      </c>
      <c r="B1725" s="62" t="s">
        <v>2808</v>
      </c>
      <c r="C1725" s="62" t="s">
        <v>57</v>
      </c>
      <c r="D1725" s="61"/>
      <c r="E1725" s="62" t="s">
        <v>105</v>
      </c>
      <c r="F1725" s="73" t="s">
        <v>3241</v>
      </c>
      <c r="G1725" s="63" t="s">
        <v>1315</v>
      </c>
      <c r="H1725" s="64">
        <v>46176</v>
      </c>
      <c r="I1725" s="65" t="str">
        <f t="shared" si="143"/>
        <v>Jun</v>
      </c>
      <c r="J1725" s="65">
        <v>2026</v>
      </c>
      <c r="K1725" s="63" t="s">
        <v>70</v>
      </c>
      <c r="L1725" s="61"/>
      <c r="M1725" s="61" t="str">
        <f>_xlfn.XLOOKUP(K1725,[1]Heads!A:A,[1]Heads!B:B)</f>
        <v>174 CrPC</v>
      </c>
      <c r="N1725" s="61" t="str">
        <f>_xlfn.XLOOKUP(M1725,[1]Heads!B:B,[1]Heads!C:C)</f>
        <v>174 CrPC</v>
      </c>
      <c r="O1725" s="61" t="s">
        <v>3040</v>
      </c>
      <c r="P1725" s="28"/>
      <c r="Q1725" s="61"/>
      <c r="R1725" s="28"/>
      <c r="S1725" s="96" t="s">
        <v>7125</v>
      </c>
      <c r="T1725" s="61"/>
      <c r="U1725" s="28"/>
      <c r="V1725" s="61"/>
      <c r="W1725" s="104" t="s">
        <v>142</v>
      </c>
      <c r="X1725" s="104" t="s">
        <v>2923</v>
      </c>
      <c r="Y1725" s="98"/>
      <c r="Z1725" s="133" t="s">
        <v>3850</v>
      </c>
      <c r="AA1725" s="60" t="s">
        <v>34</v>
      </c>
      <c r="AB1725" s="9" t="str">
        <f t="shared" ca="1" si="134"/>
        <v/>
      </c>
      <c r="AC1725" s="9" t="str">
        <f t="shared" si="135"/>
        <v/>
      </c>
      <c r="AD1725" s="9" t="str">
        <f t="shared" ca="1" si="136"/>
        <v/>
      </c>
      <c r="AE1725" s="9" t="str">
        <f t="shared" ca="1" si="137"/>
        <v/>
      </c>
      <c r="AF1725" s="61"/>
      <c r="AG1725" s="62" t="str">
        <f t="shared" si="144"/>
        <v>Pathapatnam,'80/2026'</v>
      </c>
      <c r="AH1725" s="97" t="str">
        <f t="shared" si="138"/>
        <v/>
      </c>
    </row>
    <row r="1726" spans="1:34" ht="23.25" customHeight="1" x14ac:dyDescent="0.25">
      <c r="A1726" s="96">
        <v>1725</v>
      </c>
      <c r="B1726" s="62" t="s">
        <v>2808</v>
      </c>
      <c r="C1726" s="62" t="s">
        <v>57</v>
      </c>
      <c r="D1726" s="61"/>
      <c r="E1726" s="62" t="s">
        <v>105</v>
      </c>
      <c r="F1726" s="73" t="s">
        <v>3087</v>
      </c>
      <c r="G1726" s="63" t="s">
        <v>3851</v>
      </c>
      <c r="H1726" s="64">
        <v>46176</v>
      </c>
      <c r="I1726" s="65" t="str">
        <f t="shared" si="143"/>
        <v>Jun</v>
      </c>
      <c r="J1726" s="65">
        <v>2026</v>
      </c>
      <c r="K1726" s="63" t="s">
        <v>29</v>
      </c>
      <c r="L1726" s="61"/>
      <c r="M1726" s="61" t="str">
        <f>_xlfn.XLOOKUP(K1726,[1]Heads!A:A,[1]Heads!B:B)</f>
        <v>White Collar Offences</v>
      </c>
      <c r="N1726" s="61" t="str">
        <f>_xlfn.XLOOKUP(M1726,[1]Heads!B:B,[1]Heads!C:C)</f>
        <v>IPC</v>
      </c>
      <c r="O1726" s="61" t="s">
        <v>3040</v>
      </c>
      <c r="P1726" s="28"/>
      <c r="Q1726" s="61"/>
      <c r="R1726" s="28"/>
      <c r="S1726" s="96" t="s">
        <v>3196</v>
      </c>
      <c r="T1726" s="61"/>
      <c r="U1726" s="28"/>
      <c r="V1726" s="61"/>
      <c r="W1726" s="104" t="s">
        <v>177</v>
      </c>
      <c r="X1726" s="104" t="s">
        <v>33</v>
      </c>
      <c r="Y1726" s="98">
        <v>46281</v>
      </c>
      <c r="Z1726" s="133" t="s">
        <v>3852</v>
      </c>
      <c r="AA1726" s="60" t="s">
        <v>34</v>
      </c>
      <c r="AB1726" s="9">
        <f t="shared" ca="1" si="134"/>
        <v>135</v>
      </c>
      <c r="AC1726" s="9" t="str">
        <f t="shared" ca="1" si="135"/>
        <v>Above 3 Months</v>
      </c>
      <c r="AD1726" s="9">
        <f t="shared" ca="1" si="136"/>
        <v>30</v>
      </c>
      <c r="AE1726" s="9" t="str">
        <f t="shared" ca="1" si="137"/>
        <v>Below 45 Days</v>
      </c>
      <c r="AF1726" s="61"/>
      <c r="AG1726" s="62" t="str">
        <f t="shared" si="144"/>
        <v>Pathapatnam,'79/2026'</v>
      </c>
      <c r="AH1726" s="97" t="str">
        <f t="shared" si="138"/>
        <v/>
      </c>
    </row>
    <row r="1727" spans="1:34" ht="23.25" customHeight="1" x14ac:dyDescent="0.25">
      <c r="A1727" s="96">
        <v>1726</v>
      </c>
      <c r="B1727" s="62" t="s">
        <v>2660</v>
      </c>
      <c r="C1727" s="62" t="s">
        <v>46</v>
      </c>
      <c r="D1727" s="61"/>
      <c r="E1727" s="62" t="s">
        <v>64</v>
      </c>
      <c r="F1727" s="73" t="s">
        <v>3062</v>
      </c>
      <c r="G1727" s="63" t="s">
        <v>3853</v>
      </c>
      <c r="H1727" s="64">
        <v>46176</v>
      </c>
      <c r="I1727" s="65" t="str">
        <f t="shared" si="143"/>
        <v>Jun</v>
      </c>
      <c r="J1727" s="65">
        <v>2026</v>
      </c>
      <c r="K1727" s="63" t="s">
        <v>75</v>
      </c>
      <c r="L1727" s="61"/>
      <c r="M1727" s="61" t="str">
        <f>_xlfn.XLOOKUP(K1727,[1]Heads!A:A,[1]Heads!B:B)</f>
        <v>Bodily Offiences</v>
      </c>
      <c r="N1727" s="61" t="str">
        <f>_xlfn.XLOOKUP(M1727,[1]Heads!B:B,[1]Heads!C:C)</f>
        <v>IPC</v>
      </c>
      <c r="O1727" s="61" t="s">
        <v>3040</v>
      </c>
      <c r="P1727" s="28"/>
      <c r="Q1727" s="61"/>
      <c r="R1727" s="28"/>
      <c r="S1727" s="96" t="s">
        <v>7126</v>
      </c>
      <c r="T1727" s="61"/>
      <c r="U1727" s="28"/>
      <c r="V1727" s="61"/>
      <c r="W1727" s="104" t="s">
        <v>33</v>
      </c>
      <c r="X1727" s="104" t="s">
        <v>2923</v>
      </c>
      <c r="Y1727" s="98"/>
      <c r="Z1727" s="133" t="s">
        <v>3854</v>
      </c>
      <c r="AA1727" s="60" t="s">
        <v>34</v>
      </c>
      <c r="AB1727" s="9" t="str">
        <f t="shared" ca="1" si="134"/>
        <v/>
      </c>
      <c r="AC1727" s="9" t="str">
        <f t="shared" si="135"/>
        <v/>
      </c>
      <c r="AD1727" s="9" t="str">
        <f t="shared" ca="1" si="136"/>
        <v/>
      </c>
      <c r="AE1727" s="9" t="str">
        <f t="shared" ca="1" si="137"/>
        <v/>
      </c>
      <c r="AF1727" s="61"/>
      <c r="AG1727" s="62" t="str">
        <f t="shared" si="144"/>
        <v>Ponduru,'74/2026'</v>
      </c>
      <c r="AH1727" s="97" t="str">
        <f t="shared" si="138"/>
        <v/>
      </c>
    </row>
    <row r="1728" spans="1:34" ht="23.25" customHeight="1" x14ac:dyDescent="0.25">
      <c r="A1728" s="96">
        <v>1727</v>
      </c>
      <c r="B1728" s="62" t="s">
        <v>2808</v>
      </c>
      <c r="C1728" s="62" t="s">
        <v>41</v>
      </c>
      <c r="D1728" s="61"/>
      <c r="E1728" s="62" t="s">
        <v>124</v>
      </c>
      <c r="F1728" s="73" t="s">
        <v>3075</v>
      </c>
      <c r="G1728" s="63" t="s">
        <v>707</v>
      </c>
      <c r="H1728" s="64">
        <v>46176</v>
      </c>
      <c r="I1728" s="65" t="str">
        <f t="shared" si="143"/>
        <v>Jun</v>
      </c>
      <c r="J1728" s="65">
        <v>2026</v>
      </c>
      <c r="K1728" s="63" t="s">
        <v>71</v>
      </c>
      <c r="L1728" s="61"/>
      <c r="M1728" s="61" t="str">
        <f>_xlfn.XLOOKUP(K1728,[1]Heads!A:A,[1]Heads!B:B)</f>
        <v>Road Accidents</v>
      </c>
      <c r="N1728" s="61" t="str">
        <f>_xlfn.XLOOKUP(M1728,[1]Heads!B:B,[1]Heads!C:C)</f>
        <v>IPC</v>
      </c>
      <c r="O1728" s="61" t="s">
        <v>3040</v>
      </c>
      <c r="P1728" s="28"/>
      <c r="Q1728" s="61"/>
      <c r="R1728" s="28"/>
      <c r="S1728" s="96" t="s">
        <v>3196</v>
      </c>
      <c r="T1728" s="61"/>
      <c r="U1728" s="28"/>
      <c r="V1728" s="61"/>
      <c r="W1728" s="104" t="s">
        <v>141</v>
      </c>
      <c r="X1728" s="104" t="s">
        <v>33</v>
      </c>
      <c r="Y1728" s="98">
        <v>46281</v>
      </c>
      <c r="Z1728" s="133" t="s">
        <v>3855</v>
      </c>
      <c r="AA1728" s="60" t="s">
        <v>34</v>
      </c>
      <c r="AB1728" s="9">
        <f t="shared" ca="1" si="134"/>
        <v>135</v>
      </c>
      <c r="AC1728" s="9" t="str">
        <f t="shared" ca="1" si="135"/>
        <v>Above 3 Months</v>
      </c>
      <c r="AD1728" s="9">
        <f t="shared" ca="1" si="136"/>
        <v>30</v>
      </c>
      <c r="AE1728" s="9" t="str">
        <f t="shared" ca="1" si="137"/>
        <v>Below 45 Days</v>
      </c>
      <c r="AF1728" s="61"/>
      <c r="AG1728" s="62" t="str">
        <f t="shared" si="144"/>
        <v>Saravakota,'60/2026'</v>
      </c>
      <c r="AH1728" s="97" t="str">
        <f t="shared" si="138"/>
        <v/>
      </c>
    </row>
    <row r="1729" spans="1:34" ht="23.25" customHeight="1" x14ac:dyDescent="0.25">
      <c r="A1729" s="96">
        <v>1728</v>
      </c>
      <c r="B1729" s="62" t="s">
        <v>2660</v>
      </c>
      <c r="C1729" s="62">
        <v>0</v>
      </c>
      <c r="D1729" s="61"/>
      <c r="E1729" s="62" t="s">
        <v>28</v>
      </c>
      <c r="F1729" s="73" t="s">
        <v>3063</v>
      </c>
      <c r="G1729" s="63" t="s">
        <v>3856</v>
      </c>
      <c r="H1729" s="64">
        <v>46176</v>
      </c>
      <c r="I1729" s="65" t="str">
        <f t="shared" si="143"/>
        <v>Jun</v>
      </c>
      <c r="J1729" s="65">
        <v>2026</v>
      </c>
      <c r="K1729" s="63" t="s">
        <v>29</v>
      </c>
      <c r="L1729" s="61"/>
      <c r="M1729" s="61" t="str">
        <f>_xlfn.XLOOKUP(K1729,[1]Heads!A:A,[1]Heads!B:B)</f>
        <v>White Collar Offences</v>
      </c>
      <c r="N1729" s="61" t="str">
        <f>_xlfn.XLOOKUP(M1729,[1]Heads!B:B,[1]Heads!C:C)</f>
        <v>IPC</v>
      </c>
      <c r="O1729" s="61" t="s">
        <v>3040</v>
      </c>
      <c r="P1729" s="28"/>
      <c r="Q1729" s="61"/>
      <c r="R1729" s="28"/>
      <c r="S1729" s="96" t="s">
        <v>3196</v>
      </c>
      <c r="T1729" s="61"/>
      <c r="U1729" s="28"/>
      <c r="V1729" s="61"/>
      <c r="W1729" s="104" t="s">
        <v>177</v>
      </c>
      <c r="X1729" s="104" t="s">
        <v>177</v>
      </c>
      <c r="Y1729" s="98">
        <v>46207</v>
      </c>
      <c r="Z1729" s="133" t="s">
        <v>3857</v>
      </c>
      <c r="AA1729" s="60" t="s">
        <v>34</v>
      </c>
      <c r="AB1729" s="9">
        <f t="shared" ca="1" si="134"/>
        <v>135</v>
      </c>
      <c r="AC1729" s="9" t="str">
        <f t="shared" ca="1" si="135"/>
        <v>Above 3 Months</v>
      </c>
      <c r="AD1729" s="9">
        <f t="shared" ca="1" si="136"/>
        <v>104</v>
      </c>
      <c r="AE1729" s="9" t="str">
        <f t="shared" ca="1" si="137"/>
        <v>Above 3 Months</v>
      </c>
      <c r="AF1729" s="61"/>
      <c r="AG1729" s="62" t="str">
        <f t="shared" si="144"/>
        <v>Srikakulam II Town,'77/2026'</v>
      </c>
      <c r="AH1729" s="97" t="str">
        <f t="shared" ca="1" si="138"/>
        <v>Above 3 Months</v>
      </c>
    </row>
    <row r="1730" spans="1:34" ht="23.25" customHeight="1" x14ac:dyDescent="0.25">
      <c r="A1730" s="96">
        <v>1729</v>
      </c>
      <c r="B1730" s="62" t="s">
        <v>2660</v>
      </c>
      <c r="C1730" s="62" t="s">
        <v>37</v>
      </c>
      <c r="D1730" s="61"/>
      <c r="E1730" s="62" t="s">
        <v>38</v>
      </c>
      <c r="F1730" s="73" t="s">
        <v>3824</v>
      </c>
      <c r="G1730" s="63" t="s">
        <v>1581</v>
      </c>
      <c r="H1730" s="64">
        <v>46177</v>
      </c>
      <c r="I1730" s="65" t="str">
        <f t="shared" si="143"/>
        <v>Jun</v>
      </c>
      <c r="J1730" s="65">
        <v>2026</v>
      </c>
      <c r="K1730" s="63" t="s">
        <v>39</v>
      </c>
      <c r="L1730" s="61"/>
      <c r="M1730" s="61" t="str">
        <f>_xlfn.XLOOKUP(K1730,[1]Heads!A:A,[1]Heads!B:B)</f>
        <v>Other IPC</v>
      </c>
      <c r="N1730" s="61" t="str">
        <f>_xlfn.XLOOKUP(M1730,[1]Heads!B:B,[1]Heads!C:C)</f>
        <v>IPC</v>
      </c>
      <c r="O1730" s="61" t="s">
        <v>3040</v>
      </c>
      <c r="P1730" s="28"/>
      <c r="Q1730" s="61"/>
      <c r="R1730" s="28"/>
      <c r="S1730" s="96" t="s">
        <v>3196</v>
      </c>
      <c r="T1730" s="61"/>
      <c r="U1730" s="28"/>
      <c r="V1730" s="61"/>
      <c r="W1730" s="104" t="s">
        <v>33</v>
      </c>
      <c r="X1730" s="104" t="s">
        <v>33</v>
      </c>
      <c r="Y1730" s="98">
        <v>46210</v>
      </c>
      <c r="Z1730" s="133" t="s">
        <v>3858</v>
      </c>
      <c r="AA1730" s="60" t="s">
        <v>34</v>
      </c>
      <c r="AB1730" s="9">
        <f t="shared" ref="AB1730:AB1793" ca="1" si="145">IF(S1730="UI",DATEDIF(H1730,TODAY(),"D"),"")</f>
        <v>134</v>
      </c>
      <c r="AC1730" s="9" t="str">
        <f t="shared" ref="AC1730:AC1793" ca="1" si="146">IF(S1730="UI",IF(AB1730&gt;365,"Above 1 Year",IF(AND(AB1730&lt;=365,AB1730&gt;180),"Above 6 Months",IF(AND(AB1730&lt;=180,AB1730&gt;90),"Above 3 Months",IF(AND(AB1730&lt;=90,AB1730&gt;60),"Above 60 Days",IF(AND(AB1730&lt;=60,AB1730&gt;45),"45 to 60 Days","Below 45 Days"))))),"")</f>
        <v>Above 3 Months</v>
      </c>
      <c r="AD1730" s="9">
        <f t="shared" ref="AD1730:AD1793" ca="1" si="147">IF(Y1730&lt;&gt;"",DATEDIF(Y1730,TODAY(),"D"),"")</f>
        <v>101</v>
      </c>
      <c r="AE1730" s="9" t="str">
        <f t="shared" ref="AE1730:AE1793" ca="1" si="148">IF(AD1730&lt;&gt;"",IF(AD1730&gt;365,"Above 1 Year",IF(AND(AD1730&lt;=365,AD1730&gt;180),"Above 6 Months",IF(AND(AD1730&lt;=180,AD1730&gt;90),"Above 3 Months",IF(AND(AD1730&lt;=90,AD1730&gt;60),"Above 60 Days",IF(AND(AD1730&lt;=60,AD1730&gt;45),"45 to 60 Days","Below 45 Days"))))),"")</f>
        <v>Above 3 Months</v>
      </c>
      <c r="AF1730" s="61"/>
      <c r="AG1730" s="62" t="str">
        <f t="shared" si="144"/>
        <v>Etcherla,'110/2026'</v>
      </c>
      <c r="AH1730" s="97" t="str">
        <f t="shared" si="138"/>
        <v/>
      </c>
    </row>
    <row r="1731" spans="1:34" ht="23.25" customHeight="1" x14ac:dyDescent="0.25">
      <c r="A1731" s="96">
        <v>1730</v>
      </c>
      <c r="B1731" s="62" t="s">
        <v>2660</v>
      </c>
      <c r="C1731" s="62" t="s">
        <v>37</v>
      </c>
      <c r="D1731" s="61"/>
      <c r="E1731" s="62" t="s">
        <v>38</v>
      </c>
      <c r="F1731" s="73" t="s">
        <v>3277</v>
      </c>
      <c r="G1731" s="63" t="s">
        <v>1315</v>
      </c>
      <c r="H1731" s="64">
        <v>46177</v>
      </c>
      <c r="I1731" s="65" t="str">
        <f t="shared" si="143"/>
        <v>Jun</v>
      </c>
      <c r="J1731" s="65">
        <v>2026</v>
      </c>
      <c r="K1731" s="63" t="s">
        <v>70</v>
      </c>
      <c r="L1731" s="61"/>
      <c r="M1731" s="61" t="str">
        <f>_xlfn.XLOOKUP(K1731,[1]Heads!A:A,[1]Heads!B:B)</f>
        <v>174 CrPC</v>
      </c>
      <c r="N1731" s="61" t="str">
        <f>_xlfn.XLOOKUP(M1731,[1]Heads!B:B,[1]Heads!C:C)</f>
        <v>174 CrPC</v>
      </c>
      <c r="O1731" s="61" t="s">
        <v>3040</v>
      </c>
      <c r="P1731" s="28"/>
      <c r="Q1731" s="61"/>
      <c r="R1731" s="28"/>
      <c r="S1731" s="96" t="s">
        <v>3196</v>
      </c>
      <c r="T1731" s="61"/>
      <c r="U1731" s="28"/>
      <c r="V1731" s="61"/>
      <c r="W1731" s="104" t="s">
        <v>173</v>
      </c>
      <c r="X1731" s="104" t="s">
        <v>173</v>
      </c>
      <c r="Y1731" s="98">
        <v>46193</v>
      </c>
      <c r="Z1731" s="133" t="s">
        <v>3859</v>
      </c>
      <c r="AA1731" s="60" t="s">
        <v>34</v>
      </c>
      <c r="AB1731" s="9">
        <f t="shared" ca="1" si="145"/>
        <v>134</v>
      </c>
      <c r="AC1731" s="9" t="str">
        <f t="shared" ca="1" si="146"/>
        <v>Above 3 Months</v>
      </c>
      <c r="AD1731" s="9">
        <f t="shared" ca="1" si="147"/>
        <v>118</v>
      </c>
      <c r="AE1731" s="9" t="str">
        <f t="shared" ca="1" si="148"/>
        <v>Above 3 Months</v>
      </c>
      <c r="AF1731" s="61"/>
      <c r="AG1731" s="62" t="str">
        <f t="shared" si="144"/>
        <v>Etcherla,'108/2026'</v>
      </c>
      <c r="AH1731" s="97" t="str">
        <f t="shared" ref="AH1731:AH1794" ca="1" si="149">IF(X1731="SC/PRC/CC No. Awaited","",AC1731)</f>
        <v>Above 3 Months</v>
      </c>
    </row>
    <row r="1732" spans="1:34" ht="23.25" customHeight="1" x14ac:dyDescent="0.25">
      <c r="A1732" s="96">
        <v>1731</v>
      </c>
      <c r="B1732" s="62" t="s">
        <v>2810</v>
      </c>
      <c r="C1732" s="62" t="s">
        <v>186</v>
      </c>
      <c r="D1732" s="61"/>
      <c r="E1732" s="62" t="s">
        <v>66</v>
      </c>
      <c r="F1732" s="73" t="s">
        <v>3022</v>
      </c>
      <c r="G1732" s="63" t="s">
        <v>3861</v>
      </c>
      <c r="H1732" s="64">
        <v>46177</v>
      </c>
      <c r="I1732" s="65" t="str">
        <f t="shared" si="143"/>
        <v>Jun</v>
      </c>
      <c r="J1732" s="65">
        <v>2026</v>
      </c>
      <c r="K1732" s="63" t="s">
        <v>134</v>
      </c>
      <c r="L1732" s="61"/>
      <c r="M1732" s="61" t="str">
        <f>_xlfn.XLOOKUP(K1732,[1]Heads!A:A,[1]Heads!B:B)</f>
        <v>Crime  Against Women</v>
      </c>
      <c r="N1732" s="61" t="str">
        <f>_xlfn.XLOOKUP(M1732,[1]Heads!B:B,[1]Heads!C:C)</f>
        <v>IPC</v>
      </c>
      <c r="O1732" s="61" t="s">
        <v>3040</v>
      </c>
      <c r="P1732" s="28"/>
      <c r="Q1732" s="61"/>
      <c r="R1732" s="28"/>
      <c r="S1732" s="96" t="s">
        <v>3196</v>
      </c>
      <c r="T1732" s="61"/>
      <c r="U1732" s="28"/>
      <c r="V1732" s="61"/>
      <c r="W1732" s="104" t="s">
        <v>141</v>
      </c>
      <c r="X1732" s="104" t="s">
        <v>2664</v>
      </c>
      <c r="Y1732" s="98">
        <v>46300</v>
      </c>
      <c r="Z1732" s="133" t="s">
        <v>3862</v>
      </c>
      <c r="AA1732" s="60" t="s">
        <v>34</v>
      </c>
      <c r="AB1732" s="9">
        <f t="shared" ca="1" si="145"/>
        <v>134</v>
      </c>
      <c r="AC1732" s="9" t="str">
        <f t="shared" ca="1" si="146"/>
        <v>Above 3 Months</v>
      </c>
      <c r="AD1732" s="9">
        <f t="shared" ca="1" si="147"/>
        <v>11</v>
      </c>
      <c r="AE1732" s="9" t="str">
        <f t="shared" ca="1" si="148"/>
        <v>Below 45 Days</v>
      </c>
      <c r="AF1732" s="61"/>
      <c r="AG1732" s="62" t="str">
        <f t="shared" si="144"/>
        <v>Itchapuram Rural,'48/2026'</v>
      </c>
      <c r="AH1732" s="97" t="str">
        <f t="shared" ca="1" si="149"/>
        <v>Above 3 Months</v>
      </c>
    </row>
    <row r="1733" spans="1:34" ht="23.25" customHeight="1" x14ac:dyDescent="0.25">
      <c r="A1733" s="96">
        <v>1732</v>
      </c>
      <c r="B1733" s="62" t="s">
        <v>2810</v>
      </c>
      <c r="C1733" s="62" t="s">
        <v>186</v>
      </c>
      <c r="D1733" s="61"/>
      <c r="E1733" s="62" t="s">
        <v>66</v>
      </c>
      <c r="F1733" s="73" t="s">
        <v>3016</v>
      </c>
      <c r="G1733" s="63" t="s">
        <v>3863</v>
      </c>
      <c r="H1733" s="64">
        <v>46177</v>
      </c>
      <c r="I1733" s="65" t="str">
        <f t="shared" si="143"/>
        <v>Jun</v>
      </c>
      <c r="J1733" s="65">
        <v>2026</v>
      </c>
      <c r="K1733" s="63" t="s">
        <v>91</v>
      </c>
      <c r="L1733" s="61"/>
      <c r="M1733" s="61" t="str">
        <f>_xlfn.XLOOKUP(K1733,[1]Heads!A:A,[1]Heads!B:B)</f>
        <v>Bodily Offiences</v>
      </c>
      <c r="N1733" s="61" t="str">
        <f>_xlfn.XLOOKUP(M1733,[1]Heads!B:B,[1]Heads!C:C)</f>
        <v>IPC</v>
      </c>
      <c r="O1733" s="61" t="s">
        <v>3040</v>
      </c>
      <c r="P1733" s="28"/>
      <c r="Q1733" s="61"/>
      <c r="R1733" s="28"/>
      <c r="S1733" s="96" t="s">
        <v>16</v>
      </c>
      <c r="T1733" s="61"/>
      <c r="U1733" s="28"/>
      <c r="V1733" s="61"/>
      <c r="W1733" s="104" t="s">
        <v>141</v>
      </c>
      <c r="X1733" s="104" t="s">
        <v>2923</v>
      </c>
      <c r="Y1733" s="98"/>
      <c r="Z1733" s="133" t="s">
        <v>3864</v>
      </c>
      <c r="AA1733" s="60" t="s">
        <v>34</v>
      </c>
      <c r="AB1733" s="9" t="str">
        <f t="shared" ca="1" si="145"/>
        <v/>
      </c>
      <c r="AC1733" s="9" t="str">
        <f t="shared" si="146"/>
        <v/>
      </c>
      <c r="AD1733" s="9" t="str">
        <f t="shared" ca="1" si="147"/>
        <v/>
      </c>
      <c r="AE1733" s="9" t="str">
        <f t="shared" ca="1" si="148"/>
        <v/>
      </c>
      <c r="AF1733" s="61"/>
      <c r="AG1733" s="62" t="str">
        <f t="shared" si="144"/>
        <v>Itchapuram Rural,'46/2026'</v>
      </c>
      <c r="AH1733" s="97" t="str">
        <f t="shared" si="149"/>
        <v/>
      </c>
    </row>
    <row r="1734" spans="1:34" ht="23.25" customHeight="1" x14ac:dyDescent="0.25">
      <c r="A1734" s="96">
        <v>1733</v>
      </c>
      <c r="B1734" s="62" t="s">
        <v>2808</v>
      </c>
      <c r="C1734" s="62" t="s">
        <v>2661</v>
      </c>
      <c r="D1734" s="61"/>
      <c r="E1734" s="62" t="s">
        <v>84</v>
      </c>
      <c r="F1734" s="73" t="s">
        <v>3022</v>
      </c>
      <c r="G1734" s="63" t="s">
        <v>3865</v>
      </c>
      <c r="H1734" s="64">
        <v>46177</v>
      </c>
      <c r="I1734" s="65" t="str">
        <f t="shared" si="143"/>
        <v>Jun</v>
      </c>
      <c r="J1734" s="65">
        <v>2026</v>
      </c>
      <c r="K1734" s="63" t="s">
        <v>39</v>
      </c>
      <c r="L1734" s="61"/>
      <c r="M1734" s="61" t="str">
        <f>_xlfn.XLOOKUP(K1734,[1]Heads!A:A,[1]Heads!B:B)</f>
        <v>Other IPC</v>
      </c>
      <c r="N1734" s="61" t="str">
        <f>_xlfn.XLOOKUP(M1734,[1]Heads!B:B,[1]Heads!C:C)</f>
        <v>IPC</v>
      </c>
      <c r="O1734" s="61" t="s">
        <v>3040</v>
      </c>
      <c r="P1734" s="28"/>
      <c r="Q1734" s="61"/>
      <c r="R1734" s="28"/>
      <c r="S1734" s="96" t="s">
        <v>3196</v>
      </c>
      <c r="T1734" s="61"/>
      <c r="U1734" s="28"/>
      <c r="V1734" s="61"/>
      <c r="W1734" s="104" t="s">
        <v>141</v>
      </c>
      <c r="X1734" s="104" t="s">
        <v>33</v>
      </c>
      <c r="Y1734" s="98">
        <v>46300</v>
      </c>
      <c r="Z1734" s="133" t="s">
        <v>3866</v>
      </c>
      <c r="AA1734" s="60" t="s">
        <v>34</v>
      </c>
      <c r="AB1734" s="9">
        <f t="shared" ca="1" si="145"/>
        <v>134</v>
      </c>
      <c r="AC1734" s="9" t="str">
        <f t="shared" ca="1" si="146"/>
        <v>Above 3 Months</v>
      </c>
      <c r="AD1734" s="9">
        <f t="shared" ca="1" si="147"/>
        <v>11</v>
      </c>
      <c r="AE1734" s="9" t="str">
        <f t="shared" ca="1" si="148"/>
        <v>Below 45 Days</v>
      </c>
      <c r="AF1734" s="61"/>
      <c r="AG1734" s="62" t="str">
        <f t="shared" si="144"/>
        <v>Nandigam,'48/2026'</v>
      </c>
      <c r="AH1734" s="97" t="str">
        <f t="shared" si="149"/>
        <v/>
      </c>
    </row>
    <row r="1735" spans="1:34" ht="23.25" customHeight="1" x14ac:dyDescent="0.25">
      <c r="A1735" s="96">
        <v>1734</v>
      </c>
      <c r="B1735" s="62" t="s">
        <v>2660</v>
      </c>
      <c r="C1735" s="62" t="s">
        <v>46</v>
      </c>
      <c r="D1735" s="61"/>
      <c r="E1735" s="62" t="s">
        <v>64</v>
      </c>
      <c r="F1735" s="73" t="s">
        <v>3086</v>
      </c>
      <c r="G1735" s="63" t="s">
        <v>2835</v>
      </c>
      <c r="H1735" s="64">
        <v>46177</v>
      </c>
      <c r="I1735" s="65" t="str">
        <f t="shared" si="143"/>
        <v>Jun</v>
      </c>
      <c r="J1735" s="65">
        <v>2026</v>
      </c>
      <c r="K1735" s="63" t="s">
        <v>127</v>
      </c>
      <c r="L1735" s="61"/>
      <c r="M1735" s="61" t="str">
        <f>_xlfn.XLOOKUP(K1735,[1]Heads!A:A,[1]Heads!B:B)</f>
        <v>Enforcement</v>
      </c>
      <c r="N1735" s="61" t="str">
        <f>_xlfn.XLOOKUP(M1735,[1]Heads!B:B,[1]Heads!C:C)</f>
        <v>Enforcement</v>
      </c>
      <c r="O1735" s="61" t="s">
        <v>3040</v>
      </c>
      <c r="P1735" s="28">
        <v>46181</v>
      </c>
      <c r="Q1735" s="61"/>
      <c r="R1735" s="28"/>
      <c r="S1735" s="96" t="s">
        <v>3196</v>
      </c>
      <c r="T1735" s="61"/>
      <c r="U1735" s="28"/>
      <c r="V1735" s="61"/>
      <c r="W1735" s="104" t="s">
        <v>33</v>
      </c>
      <c r="X1735" s="104" t="s">
        <v>33</v>
      </c>
      <c r="Y1735" s="98">
        <v>46181</v>
      </c>
      <c r="Z1735" s="133" t="s">
        <v>3867</v>
      </c>
      <c r="AA1735" s="60" t="s">
        <v>34</v>
      </c>
      <c r="AB1735" s="9">
        <f t="shared" ca="1" si="145"/>
        <v>134</v>
      </c>
      <c r="AC1735" s="9" t="str">
        <f t="shared" ca="1" si="146"/>
        <v>Above 3 Months</v>
      </c>
      <c r="AD1735" s="9">
        <f t="shared" ca="1" si="147"/>
        <v>130</v>
      </c>
      <c r="AE1735" s="9" t="str">
        <f t="shared" ca="1" si="148"/>
        <v>Above 3 Months</v>
      </c>
      <c r="AF1735" s="61"/>
      <c r="AG1735" s="62" t="str">
        <f t="shared" si="144"/>
        <v>Ponduru,'76/2026'</v>
      </c>
      <c r="AH1735" s="97" t="str">
        <f t="shared" si="149"/>
        <v/>
      </c>
    </row>
    <row r="1736" spans="1:34" ht="23.25" customHeight="1" x14ac:dyDescent="0.25">
      <c r="A1736" s="96">
        <v>1735</v>
      </c>
      <c r="B1736" s="62" t="s">
        <v>2660</v>
      </c>
      <c r="C1736" s="62" t="s">
        <v>37</v>
      </c>
      <c r="D1736" s="61"/>
      <c r="E1736" s="62" t="s">
        <v>90</v>
      </c>
      <c r="F1736" s="73" t="s">
        <v>3405</v>
      </c>
      <c r="G1736" s="63" t="s">
        <v>1771</v>
      </c>
      <c r="H1736" s="64">
        <v>46178</v>
      </c>
      <c r="I1736" s="65" t="str">
        <f t="shared" ref="I1736:I1764" si="150">TEXT(H1736,"mmm")</f>
        <v>Jun</v>
      </c>
      <c r="J1736" s="65">
        <v>2026</v>
      </c>
      <c r="K1736" s="63" t="s">
        <v>29</v>
      </c>
      <c r="L1736" s="61"/>
      <c r="M1736" s="61" t="str">
        <f>_xlfn.XLOOKUP(K1736,[1]Heads!A:A,[1]Heads!B:B)</f>
        <v>White Collar Offences</v>
      </c>
      <c r="N1736" s="61" t="str">
        <f>_xlfn.XLOOKUP(M1736,[1]Heads!B:B,[1]Heads!C:C)</f>
        <v>IPC</v>
      </c>
      <c r="O1736" s="61" t="s">
        <v>3040</v>
      </c>
      <c r="P1736" s="28"/>
      <c r="Q1736" s="61"/>
      <c r="R1736" s="28"/>
      <c r="S1736" s="96" t="s">
        <v>3196</v>
      </c>
      <c r="T1736" s="61"/>
      <c r="U1736" s="28"/>
      <c r="V1736" s="61"/>
      <c r="W1736" s="104" t="s">
        <v>33</v>
      </c>
      <c r="X1736" s="104" t="s">
        <v>33</v>
      </c>
      <c r="Y1736" s="98">
        <v>46262</v>
      </c>
      <c r="Z1736" s="133" t="s">
        <v>3868</v>
      </c>
      <c r="AA1736" s="60" t="s">
        <v>34</v>
      </c>
      <c r="AB1736" s="9">
        <f t="shared" ca="1" si="145"/>
        <v>133</v>
      </c>
      <c r="AC1736" s="9" t="str">
        <f t="shared" ca="1" si="146"/>
        <v>Above 3 Months</v>
      </c>
      <c r="AD1736" s="9">
        <f t="shared" ca="1" si="147"/>
        <v>49</v>
      </c>
      <c r="AE1736" s="9" t="str">
        <f t="shared" ca="1" si="148"/>
        <v>45 to 60 Days</v>
      </c>
      <c r="AF1736" s="61"/>
      <c r="AG1736" s="62" t="str">
        <f t="shared" ref="AG1736:AG1764" si="151">E1736&amp;","&amp;F1736</f>
        <v>J.R.Puram,'115/2026'</v>
      </c>
      <c r="AH1736" s="97" t="str">
        <f t="shared" si="149"/>
        <v/>
      </c>
    </row>
    <row r="1737" spans="1:34" ht="23.25" customHeight="1" x14ac:dyDescent="0.25">
      <c r="A1737" s="96">
        <v>1736</v>
      </c>
      <c r="B1737" s="62" t="e">
        <v>#N/A</v>
      </c>
      <c r="C1737" s="62" t="e">
        <v>#N/A</v>
      </c>
      <c r="D1737" s="61"/>
      <c r="E1737" s="62" t="s">
        <v>125</v>
      </c>
      <c r="F1737" s="73" t="s">
        <v>3085</v>
      </c>
      <c r="G1737" s="63" t="s">
        <v>1646</v>
      </c>
      <c r="H1737" s="64">
        <v>46178</v>
      </c>
      <c r="I1737" s="65" t="str">
        <f t="shared" si="150"/>
        <v>Jun</v>
      </c>
      <c r="J1737" s="65">
        <v>2026</v>
      </c>
      <c r="K1737" s="63" t="s">
        <v>80</v>
      </c>
      <c r="L1737" s="61"/>
      <c r="M1737" s="61" t="str">
        <f>_xlfn.XLOOKUP(K1737,[1]Heads!A:A,[1]Heads!B:B)</f>
        <v>Crime  Against Women</v>
      </c>
      <c r="N1737" s="61" t="str">
        <f>_xlfn.XLOOKUP(M1737,[1]Heads!B:B,[1]Heads!C:C)</f>
        <v>IPC</v>
      </c>
      <c r="O1737" s="61" t="s">
        <v>3040</v>
      </c>
      <c r="P1737" s="28"/>
      <c r="Q1737" s="61"/>
      <c r="R1737" s="28"/>
      <c r="S1737" s="96" t="s">
        <v>7126</v>
      </c>
      <c r="T1737" s="61"/>
      <c r="U1737" s="28"/>
      <c r="V1737" s="61"/>
      <c r="W1737" s="104" t="s">
        <v>33</v>
      </c>
      <c r="X1737" s="104" t="s">
        <v>2923</v>
      </c>
      <c r="Y1737" s="98"/>
      <c r="Z1737" s="133" t="s">
        <v>3869</v>
      </c>
      <c r="AA1737" s="60" t="s">
        <v>34</v>
      </c>
      <c r="AB1737" s="9" t="str">
        <f t="shared" ca="1" si="145"/>
        <v/>
      </c>
      <c r="AC1737" s="9" t="str">
        <f t="shared" si="146"/>
        <v/>
      </c>
      <c r="AD1737" s="9" t="str">
        <f t="shared" ca="1" si="147"/>
        <v/>
      </c>
      <c r="AE1737" s="9" t="str">
        <f t="shared" ca="1" si="148"/>
        <v/>
      </c>
      <c r="AF1737" s="61"/>
      <c r="AG1737" s="62" t="str">
        <f t="shared" si="151"/>
        <v>Mahila UPS, Srikakulam,'67/2026'</v>
      </c>
      <c r="AH1737" s="97" t="str">
        <f t="shared" si="149"/>
        <v/>
      </c>
    </row>
    <row r="1738" spans="1:34" ht="23.25" customHeight="1" x14ac:dyDescent="0.25">
      <c r="A1738" s="96">
        <v>1737</v>
      </c>
      <c r="B1738" s="62" t="s">
        <v>2808</v>
      </c>
      <c r="C1738" s="62" t="s">
        <v>41</v>
      </c>
      <c r="D1738" s="61"/>
      <c r="E1738" s="62" t="s">
        <v>42</v>
      </c>
      <c r="F1738" s="73" t="s">
        <v>3803</v>
      </c>
      <c r="G1738" s="63" t="s">
        <v>600</v>
      </c>
      <c r="H1738" s="64">
        <v>46178</v>
      </c>
      <c r="I1738" s="65" t="str">
        <f t="shared" si="150"/>
        <v>Jun</v>
      </c>
      <c r="J1738" s="65">
        <v>2026</v>
      </c>
      <c r="K1738" s="63" t="s">
        <v>48</v>
      </c>
      <c r="L1738" s="61"/>
      <c r="M1738" s="61" t="str">
        <f>_xlfn.XLOOKUP(K1738,[1]Heads!A:A,[1]Heads!B:B)</f>
        <v>Property Offences</v>
      </c>
      <c r="N1738" s="61" t="str">
        <f>_xlfn.XLOOKUP(M1738,[1]Heads!B:B,[1]Heads!C:C)</f>
        <v>IPC</v>
      </c>
      <c r="O1738" s="61" t="s">
        <v>3040</v>
      </c>
      <c r="P1738" s="28"/>
      <c r="Q1738" s="61"/>
      <c r="R1738" s="28"/>
      <c r="S1738" s="96" t="s">
        <v>3196</v>
      </c>
      <c r="T1738" s="61"/>
      <c r="U1738" s="28"/>
      <c r="V1738" s="61"/>
      <c r="W1738" s="104" t="s">
        <v>112</v>
      </c>
      <c r="X1738" s="104" t="s">
        <v>112</v>
      </c>
      <c r="Y1738" s="98"/>
      <c r="Z1738" s="133" t="s">
        <v>3870</v>
      </c>
      <c r="AA1738" s="60" t="s">
        <v>34</v>
      </c>
      <c r="AB1738" s="9">
        <f t="shared" ca="1" si="145"/>
        <v>133</v>
      </c>
      <c r="AC1738" s="9" t="str">
        <f t="shared" ca="1" si="146"/>
        <v>Above 3 Months</v>
      </c>
      <c r="AD1738" s="9" t="str">
        <f t="shared" ca="1" si="147"/>
        <v/>
      </c>
      <c r="AE1738" s="9" t="str">
        <f t="shared" ca="1" si="148"/>
        <v/>
      </c>
      <c r="AF1738" s="61"/>
      <c r="AG1738" s="62" t="str">
        <f t="shared" si="151"/>
        <v>Narasannapeta,'153/2026'</v>
      </c>
      <c r="AH1738" s="97" t="str">
        <f t="shared" ca="1" si="149"/>
        <v>Above 3 Months</v>
      </c>
    </row>
    <row r="1739" spans="1:34" ht="23.25" customHeight="1" x14ac:dyDescent="0.25">
      <c r="A1739" s="96">
        <v>1738</v>
      </c>
      <c r="B1739" s="62" t="s">
        <v>2808</v>
      </c>
      <c r="C1739" s="62" t="s">
        <v>41</v>
      </c>
      <c r="D1739" s="61"/>
      <c r="E1739" s="62" t="s">
        <v>124</v>
      </c>
      <c r="F1739" s="73" t="s">
        <v>3070</v>
      </c>
      <c r="G1739" s="63" t="s">
        <v>3765</v>
      </c>
      <c r="H1739" s="64">
        <v>46178</v>
      </c>
      <c r="I1739" s="65" t="str">
        <f t="shared" si="150"/>
        <v>Jun</v>
      </c>
      <c r="J1739" s="65">
        <v>2026</v>
      </c>
      <c r="K1739" s="63" t="s">
        <v>39</v>
      </c>
      <c r="L1739" s="61"/>
      <c r="M1739" s="61" t="str">
        <f>_xlfn.XLOOKUP(K1739,[1]Heads!A:A,[1]Heads!B:B)</f>
        <v>Other IPC</v>
      </c>
      <c r="N1739" s="61" t="str">
        <f>_xlfn.XLOOKUP(M1739,[1]Heads!B:B,[1]Heads!C:C)</f>
        <v>IPC</v>
      </c>
      <c r="O1739" s="61" t="s">
        <v>3040</v>
      </c>
      <c r="P1739" s="28"/>
      <c r="Q1739" s="61"/>
      <c r="R1739" s="28"/>
      <c r="S1739" s="96" t="s">
        <v>3196</v>
      </c>
      <c r="T1739" s="61"/>
      <c r="U1739" s="28"/>
      <c r="V1739" s="61"/>
      <c r="W1739" s="104" t="s">
        <v>33</v>
      </c>
      <c r="X1739" s="104" t="s">
        <v>33</v>
      </c>
      <c r="Y1739" s="98">
        <v>46259</v>
      </c>
      <c r="Z1739" s="133" t="s">
        <v>3871</v>
      </c>
      <c r="AA1739" s="60" t="s">
        <v>34</v>
      </c>
      <c r="AB1739" s="9">
        <f t="shared" ca="1" si="145"/>
        <v>133</v>
      </c>
      <c r="AC1739" s="9" t="str">
        <f t="shared" ca="1" si="146"/>
        <v>Above 3 Months</v>
      </c>
      <c r="AD1739" s="9">
        <f t="shared" ca="1" si="147"/>
        <v>52</v>
      </c>
      <c r="AE1739" s="9" t="str">
        <f t="shared" ca="1" si="148"/>
        <v>45 to 60 Days</v>
      </c>
      <c r="AF1739" s="61"/>
      <c r="AG1739" s="62" t="str">
        <f t="shared" si="151"/>
        <v>Saravakota,'63/2026'</v>
      </c>
      <c r="AH1739" s="97" t="str">
        <f t="shared" si="149"/>
        <v/>
      </c>
    </row>
    <row r="1740" spans="1:34" ht="23.25" customHeight="1" x14ac:dyDescent="0.25">
      <c r="A1740" s="96">
        <v>1739</v>
      </c>
      <c r="B1740" s="62" t="s">
        <v>2660</v>
      </c>
      <c r="C1740" s="62">
        <v>0</v>
      </c>
      <c r="D1740" s="61"/>
      <c r="E1740" s="62" t="s">
        <v>28</v>
      </c>
      <c r="F1740" s="73" t="s">
        <v>3241</v>
      </c>
      <c r="G1740" s="63" t="s">
        <v>1685</v>
      </c>
      <c r="H1740" s="64">
        <v>46178</v>
      </c>
      <c r="I1740" s="65" t="str">
        <f t="shared" si="150"/>
        <v>Jun</v>
      </c>
      <c r="J1740" s="65">
        <v>2026</v>
      </c>
      <c r="K1740" s="63" t="s">
        <v>108</v>
      </c>
      <c r="L1740" s="61"/>
      <c r="M1740" s="61" t="str">
        <f>_xlfn.XLOOKUP(K1740,[1]Heads!A:A,[1]Heads!B:B)</f>
        <v>Bodily Offiences</v>
      </c>
      <c r="N1740" s="61" t="str">
        <f>_xlfn.XLOOKUP(M1740,[1]Heads!B:B,[1]Heads!C:C)</f>
        <v>IPC</v>
      </c>
      <c r="O1740" s="61" t="s">
        <v>45</v>
      </c>
      <c r="P1740" s="28"/>
      <c r="Q1740" s="61"/>
      <c r="R1740" s="28"/>
      <c r="S1740" s="96" t="s">
        <v>3196</v>
      </c>
      <c r="T1740" s="61"/>
      <c r="U1740" s="28"/>
      <c r="V1740" s="61"/>
      <c r="W1740" s="104" t="s">
        <v>141</v>
      </c>
      <c r="X1740" s="104" t="s">
        <v>33</v>
      </c>
      <c r="Y1740" s="98">
        <v>46300</v>
      </c>
      <c r="Z1740" s="133" t="s">
        <v>3872</v>
      </c>
      <c r="AA1740" s="60" t="s">
        <v>34</v>
      </c>
      <c r="AB1740" s="9">
        <f t="shared" ca="1" si="145"/>
        <v>133</v>
      </c>
      <c r="AC1740" s="9" t="str">
        <f t="shared" ca="1" si="146"/>
        <v>Above 3 Months</v>
      </c>
      <c r="AD1740" s="9">
        <f t="shared" ca="1" si="147"/>
        <v>11</v>
      </c>
      <c r="AE1740" s="9" t="str">
        <f t="shared" ca="1" si="148"/>
        <v>Below 45 Days</v>
      </c>
      <c r="AF1740" s="61"/>
      <c r="AG1740" s="62" t="str">
        <f t="shared" si="151"/>
        <v>Srikakulam II Town,'80/2026'</v>
      </c>
      <c r="AH1740" s="97" t="str">
        <f t="shared" si="149"/>
        <v/>
      </c>
    </row>
    <row r="1741" spans="1:34" ht="23.25" customHeight="1" x14ac:dyDescent="0.25">
      <c r="A1741" s="96">
        <v>1740</v>
      </c>
      <c r="B1741" s="62" t="s">
        <v>2810</v>
      </c>
      <c r="C1741" s="62" t="s">
        <v>62</v>
      </c>
      <c r="D1741" s="61"/>
      <c r="E1741" s="62" t="s">
        <v>63</v>
      </c>
      <c r="F1741" s="73" t="s">
        <v>3046</v>
      </c>
      <c r="G1741" s="63" t="s">
        <v>3873</v>
      </c>
      <c r="H1741" s="64">
        <v>46179</v>
      </c>
      <c r="I1741" s="65" t="str">
        <f t="shared" si="150"/>
        <v>Jun</v>
      </c>
      <c r="J1741" s="65">
        <v>2026</v>
      </c>
      <c r="K1741" s="63" t="s">
        <v>93</v>
      </c>
      <c r="L1741" s="61" t="s">
        <v>3459</v>
      </c>
      <c r="M1741" s="61" t="str">
        <f>_xlfn.XLOOKUP(K1741,[1]Heads!A:A,[1]Heads!B:B)</f>
        <v>POCSO Cases</v>
      </c>
      <c r="N1741" s="61" t="str">
        <f>_xlfn.XLOOKUP(M1741,[1]Heads!B:B,[1]Heads!C:C)</f>
        <v>IPC</v>
      </c>
      <c r="O1741" s="61" t="s">
        <v>3040</v>
      </c>
      <c r="P1741" s="28"/>
      <c r="Q1741" s="61"/>
      <c r="R1741" s="28"/>
      <c r="S1741" s="96" t="s">
        <v>3196</v>
      </c>
      <c r="T1741" s="61"/>
      <c r="U1741" s="28"/>
      <c r="V1741" s="61"/>
      <c r="W1741" s="104" t="s">
        <v>33</v>
      </c>
      <c r="X1741" s="104" t="s">
        <v>33</v>
      </c>
      <c r="Y1741" s="98">
        <v>46232</v>
      </c>
      <c r="Z1741" s="133" t="s">
        <v>3874</v>
      </c>
      <c r="AA1741" s="60" t="s">
        <v>34</v>
      </c>
      <c r="AB1741" s="9">
        <f t="shared" ca="1" si="145"/>
        <v>132</v>
      </c>
      <c r="AC1741" s="9" t="str">
        <f t="shared" ca="1" si="146"/>
        <v>Above 3 Months</v>
      </c>
      <c r="AD1741" s="9">
        <f t="shared" ca="1" si="147"/>
        <v>79</v>
      </c>
      <c r="AE1741" s="9" t="str">
        <f t="shared" ca="1" si="148"/>
        <v>Above 60 Days</v>
      </c>
      <c r="AF1741" s="61"/>
      <c r="AG1741" s="62" t="str">
        <f t="shared" si="151"/>
        <v>Baruva,'56/2026'</v>
      </c>
      <c r="AH1741" s="97" t="str">
        <f t="shared" si="149"/>
        <v/>
      </c>
    </row>
    <row r="1742" spans="1:34" ht="23.25" customHeight="1" x14ac:dyDescent="0.25">
      <c r="A1742" s="96">
        <v>1741</v>
      </c>
      <c r="B1742" s="62" t="s">
        <v>2660</v>
      </c>
      <c r="C1742" s="62" t="s">
        <v>46</v>
      </c>
      <c r="D1742" s="61"/>
      <c r="E1742" s="62" t="s">
        <v>109</v>
      </c>
      <c r="F1742" s="73" t="s">
        <v>2986</v>
      </c>
      <c r="G1742" s="63" t="s">
        <v>264</v>
      </c>
      <c r="H1742" s="64">
        <v>46179</v>
      </c>
      <c r="I1742" s="65" t="str">
        <f t="shared" si="150"/>
        <v>Jun</v>
      </c>
      <c r="J1742" s="65">
        <v>2026</v>
      </c>
      <c r="K1742" s="63" t="s">
        <v>59</v>
      </c>
      <c r="L1742" s="61" t="s">
        <v>265</v>
      </c>
      <c r="M1742" s="61" t="str">
        <f>_xlfn.XLOOKUP(K1742,[1]Heads!A:A,[1]Heads!B:B)</f>
        <v>Missing Cases</v>
      </c>
      <c r="N1742" s="61" t="str">
        <f>_xlfn.XLOOKUP(M1742,[1]Heads!B:B,[1]Heads!C:C)</f>
        <v>Missing</v>
      </c>
      <c r="O1742" s="61" t="s">
        <v>3040</v>
      </c>
      <c r="P1742" s="28"/>
      <c r="Q1742" s="61"/>
      <c r="R1742" s="28"/>
      <c r="S1742" s="96" t="s">
        <v>3196</v>
      </c>
      <c r="T1742" s="61"/>
      <c r="U1742" s="28"/>
      <c r="V1742" s="61"/>
      <c r="W1742" s="104" t="s">
        <v>112</v>
      </c>
      <c r="X1742" s="104" t="s">
        <v>112</v>
      </c>
      <c r="Y1742" s="98"/>
      <c r="Z1742" s="133" t="s">
        <v>3875</v>
      </c>
      <c r="AA1742" s="60" t="s">
        <v>34</v>
      </c>
      <c r="AB1742" s="9">
        <f t="shared" ca="1" si="145"/>
        <v>132</v>
      </c>
      <c r="AC1742" s="9" t="str">
        <f t="shared" ca="1" si="146"/>
        <v>Above 3 Months</v>
      </c>
      <c r="AD1742" s="9" t="str">
        <f t="shared" ca="1" si="147"/>
        <v/>
      </c>
      <c r="AE1742" s="9" t="str">
        <f t="shared" ca="1" si="148"/>
        <v/>
      </c>
      <c r="AF1742" s="61"/>
      <c r="AG1742" s="62" t="str">
        <f t="shared" si="151"/>
        <v>Burja,'39/2026'</v>
      </c>
      <c r="AH1742" s="97" t="str">
        <f t="shared" ca="1" si="149"/>
        <v>Above 3 Months</v>
      </c>
    </row>
    <row r="1743" spans="1:34" ht="23.25" customHeight="1" x14ac:dyDescent="0.25">
      <c r="A1743" s="96">
        <v>1742</v>
      </c>
      <c r="B1743" s="62" t="s">
        <v>2660</v>
      </c>
      <c r="C1743" s="62" t="s">
        <v>37</v>
      </c>
      <c r="D1743" s="61"/>
      <c r="E1743" s="62" t="s">
        <v>38</v>
      </c>
      <c r="F1743" s="73" t="s">
        <v>3404</v>
      </c>
      <c r="G1743" s="63" t="s">
        <v>3817</v>
      </c>
      <c r="H1743" s="64">
        <v>46179</v>
      </c>
      <c r="I1743" s="65" t="str">
        <f t="shared" si="150"/>
        <v>Jun</v>
      </c>
      <c r="J1743" s="65">
        <v>2026</v>
      </c>
      <c r="K1743" s="63" t="s">
        <v>39</v>
      </c>
      <c r="L1743" s="61"/>
      <c r="M1743" s="61" t="str">
        <f>_xlfn.XLOOKUP(K1743,[1]Heads!A:A,[1]Heads!B:B)</f>
        <v>Other IPC</v>
      </c>
      <c r="N1743" s="61" t="str">
        <f>_xlfn.XLOOKUP(M1743,[1]Heads!B:B,[1]Heads!C:C)</f>
        <v>IPC</v>
      </c>
      <c r="O1743" s="61" t="s">
        <v>3040</v>
      </c>
      <c r="P1743" s="28"/>
      <c r="Q1743" s="61"/>
      <c r="R1743" s="28"/>
      <c r="S1743" s="96" t="s">
        <v>7125</v>
      </c>
      <c r="T1743" s="61"/>
      <c r="U1743" s="28"/>
      <c r="V1743" s="61"/>
      <c r="W1743" s="104" t="s">
        <v>142</v>
      </c>
      <c r="X1743" s="104" t="s">
        <v>2923</v>
      </c>
      <c r="Y1743" s="98"/>
      <c r="Z1743" s="133" t="s">
        <v>3876</v>
      </c>
      <c r="AA1743" s="60" t="s">
        <v>34</v>
      </c>
      <c r="AB1743" s="9" t="str">
        <f t="shared" ca="1" si="145"/>
        <v/>
      </c>
      <c r="AC1743" s="9" t="str">
        <f t="shared" si="146"/>
        <v/>
      </c>
      <c r="AD1743" s="9" t="str">
        <f t="shared" ca="1" si="147"/>
        <v/>
      </c>
      <c r="AE1743" s="9" t="str">
        <f t="shared" ca="1" si="148"/>
        <v/>
      </c>
      <c r="AF1743" s="61"/>
      <c r="AG1743" s="62" t="str">
        <f t="shared" si="151"/>
        <v>Etcherla,'116/2026'</v>
      </c>
      <c r="AH1743" s="97" t="str">
        <f t="shared" si="149"/>
        <v/>
      </c>
    </row>
    <row r="1744" spans="1:34" ht="23.25" customHeight="1" x14ac:dyDescent="0.25">
      <c r="A1744" s="96">
        <v>1743</v>
      </c>
      <c r="B1744" s="62" t="s">
        <v>2660</v>
      </c>
      <c r="C1744" s="62" t="s">
        <v>183</v>
      </c>
      <c r="D1744" s="61"/>
      <c r="E1744" s="62" t="s">
        <v>69</v>
      </c>
      <c r="F1744" s="73" t="s">
        <v>3050</v>
      </c>
      <c r="G1744" s="63" t="s">
        <v>1377</v>
      </c>
      <c r="H1744" s="64">
        <v>46179</v>
      </c>
      <c r="I1744" s="65" t="str">
        <f t="shared" si="150"/>
        <v>Jun</v>
      </c>
      <c r="J1744" s="65">
        <v>2026</v>
      </c>
      <c r="K1744" s="63" t="s">
        <v>75</v>
      </c>
      <c r="L1744" s="61"/>
      <c r="M1744" s="61" t="str">
        <f>_xlfn.XLOOKUP(K1744,[1]Heads!A:A,[1]Heads!B:B)</f>
        <v>Bodily Offiences</v>
      </c>
      <c r="N1744" s="61" t="str">
        <f>_xlfn.XLOOKUP(M1744,[1]Heads!B:B,[1]Heads!C:C)</f>
        <v>IPC</v>
      </c>
      <c r="O1744" s="61" t="s">
        <v>3040</v>
      </c>
      <c r="P1744" s="28"/>
      <c r="Q1744" s="61"/>
      <c r="R1744" s="28"/>
      <c r="S1744" s="96" t="s">
        <v>3196</v>
      </c>
      <c r="T1744" s="61"/>
      <c r="U1744" s="28"/>
      <c r="V1744" s="61"/>
      <c r="W1744" s="104" t="s">
        <v>33</v>
      </c>
      <c r="X1744" s="104" t="s">
        <v>33</v>
      </c>
      <c r="Y1744" s="98">
        <v>46217</v>
      </c>
      <c r="Z1744" s="133" t="s">
        <v>3877</v>
      </c>
      <c r="AA1744" s="60" t="s">
        <v>34</v>
      </c>
      <c r="AB1744" s="9">
        <f t="shared" ca="1" si="145"/>
        <v>132</v>
      </c>
      <c r="AC1744" s="9" t="str">
        <f t="shared" ca="1" si="146"/>
        <v>Above 3 Months</v>
      </c>
      <c r="AD1744" s="9">
        <f t="shared" ca="1" si="147"/>
        <v>94</v>
      </c>
      <c r="AE1744" s="9" t="str">
        <f t="shared" ca="1" si="148"/>
        <v>Above 3 Months</v>
      </c>
      <c r="AF1744" s="61"/>
      <c r="AG1744" s="62" t="str">
        <f t="shared" si="151"/>
        <v>Gara,'55/2026'</v>
      </c>
      <c r="AH1744" s="97" t="str">
        <f t="shared" si="149"/>
        <v/>
      </c>
    </row>
    <row r="1745" spans="1:34" ht="23.25" customHeight="1" x14ac:dyDescent="0.25">
      <c r="A1745" s="96">
        <v>1744</v>
      </c>
      <c r="B1745" s="62" t="s">
        <v>2808</v>
      </c>
      <c r="C1745" s="62" t="s">
        <v>185</v>
      </c>
      <c r="D1745" s="61"/>
      <c r="E1745" s="62" t="s">
        <v>55</v>
      </c>
      <c r="F1745" s="73" t="s">
        <v>3049</v>
      </c>
      <c r="G1745" s="63" t="s">
        <v>3878</v>
      </c>
      <c r="H1745" s="64">
        <v>46179</v>
      </c>
      <c r="I1745" s="65" t="str">
        <f t="shared" si="150"/>
        <v>Jun</v>
      </c>
      <c r="J1745" s="65">
        <v>2026</v>
      </c>
      <c r="K1745" s="63" t="s">
        <v>39</v>
      </c>
      <c r="L1745" s="61"/>
      <c r="M1745" s="61" t="str">
        <f>_xlfn.XLOOKUP(K1745,[1]Heads!A:A,[1]Heads!B:B)</f>
        <v>Other IPC</v>
      </c>
      <c r="N1745" s="61" t="str">
        <f>_xlfn.XLOOKUP(M1745,[1]Heads!B:B,[1]Heads!C:C)</f>
        <v>IPC</v>
      </c>
      <c r="O1745" s="61" t="s">
        <v>3040</v>
      </c>
      <c r="P1745" s="28"/>
      <c r="Q1745" s="61"/>
      <c r="R1745" s="28"/>
      <c r="S1745" s="96" t="s">
        <v>3196</v>
      </c>
      <c r="T1745" s="61"/>
      <c r="U1745" s="28"/>
      <c r="V1745" s="61"/>
      <c r="W1745" s="104" t="s">
        <v>141</v>
      </c>
      <c r="X1745" s="104" t="s">
        <v>141</v>
      </c>
      <c r="Y1745" s="98"/>
      <c r="Z1745" s="133" t="s">
        <v>3879</v>
      </c>
      <c r="AA1745" s="60" t="s">
        <v>34</v>
      </c>
      <c r="AB1745" s="9">
        <f t="shared" ca="1" si="145"/>
        <v>132</v>
      </c>
      <c r="AC1745" s="9" t="str">
        <f t="shared" ca="1" si="146"/>
        <v>Above 3 Months</v>
      </c>
      <c r="AD1745" s="9" t="str">
        <f t="shared" ca="1" si="147"/>
        <v/>
      </c>
      <c r="AE1745" s="9" t="str">
        <f t="shared" ca="1" si="148"/>
        <v/>
      </c>
      <c r="AF1745" s="61"/>
      <c r="AG1745" s="62" t="str">
        <f t="shared" si="151"/>
        <v>Hiramandalam,'51/2026'</v>
      </c>
      <c r="AH1745" s="97" t="str">
        <f t="shared" ca="1" si="149"/>
        <v>Above 3 Months</v>
      </c>
    </row>
    <row r="1746" spans="1:34" ht="23.25" customHeight="1" x14ac:dyDescent="0.25">
      <c r="A1746" s="96">
        <v>1745</v>
      </c>
      <c r="B1746" s="62" t="s">
        <v>2810</v>
      </c>
      <c r="C1746" s="62" t="s">
        <v>186</v>
      </c>
      <c r="D1746" s="61"/>
      <c r="E1746" s="62" t="s">
        <v>65</v>
      </c>
      <c r="F1746" s="73" t="s">
        <v>3105</v>
      </c>
      <c r="G1746" s="63" t="s">
        <v>3880</v>
      </c>
      <c r="H1746" s="64">
        <v>46179</v>
      </c>
      <c r="I1746" s="65" t="str">
        <f t="shared" si="150"/>
        <v>Jun</v>
      </c>
      <c r="J1746" s="65">
        <v>2026</v>
      </c>
      <c r="K1746" s="63" t="s">
        <v>39</v>
      </c>
      <c r="L1746" s="61"/>
      <c r="M1746" s="61" t="str">
        <f>_xlfn.XLOOKUP(K1746,[1]Heads!A:A,[1]Heads!B:B)</f>
        <v>Other IPC</v>
      </c>
      <c r="N1746" s="61" t="str">
        <f>_xlfn.XLOOKUP(M1746,[1]Heads!B:B,[1]Heads!C:C)</f>
        <v>IPC</v>
      </c>
      <c r="O1746" s="61" t="s">
        <v>3040</v>
      </c>
      <c r="P1746" s="28"/>
      <c r="Q1746" s="61"/>
      <c r="R1746" s="28"/>
      <c r="S1746" s="96" t="s">
        <v>3196</v>
      </c>
      <c r="T1746" s="61"/>
      <c r="U1746" s="28"/>
      <c r="V1746" s="61"/>
      <c r="W1746" s="104" t="s">
        <v>141</v>
      </c>
      <c r="X1746" s="104" t="s">
        <v>33</v>
      </c>
      <c r="Y1746" s="98">
        <v>46300</v>
      </c>
      <c r="Z1746" s="133" t="s">
        <v>3881</v>
      </c>
      <c r="AA1746" s="60" t="s">
        <v>34</v>
      </c>
      <c r="AB1746" s="9">
        <f t="shared" ca="1" si="145"/>
        <v>132</v>
      </c>
      <c r="AC1746" s="9" t="str">
        <f t="shared" ca="1" si="146"/>
        <v>Above 3 Months</v>
      </c>
      <c r="AD1746" s="9">
        <f t="shared" ca="1" si="147"/>
        <v>11</v>
      </c>
      <c r="AE1746" s="9" t="str">
        <f t="shared" ca="1" si="148"/>
        <v>Below 45 Days</v>
      </c>
      <c r="AF1746" s="61"/>
      <c r="AG1746" s="62" t="str">
        <f t="shared" si="151"/>
        <v>Itchapuram Town,'72/2026'</v>
      </c>
      <c r="AH1746" s="97" t="str">
        <f t="shared" si="149"/>
        <v/>
      </c>
    </row>
    <row r="1747" spans="1:34" ht="23.25" customHeight="1" x14ac:dyDescent="0.25">
      <c r="A1747" s="96">
        <v>1746</v>
      </c>
      <c r="B1747" s="62" t="s">
        <v>2660</v>
      </c>
      <c r="C1747" s="62" t="s">
        <v>37</v>
      </c>
      <c r="D1747" s="61"/>
      <c r="E1747" s="62" t="s">
        <v>90</v>
      </c>
      <c r="F1747" s="73" t="s">
        <v>3404</v>
      </c>
      <c r="G1747" s="63" t="s">
        <v>3882</v>
      </c>
      <c r="H1747" s="64">
        <v>46179</v>
      </c>
      <c r="I1747" s="65" t="str">
        <f t="shared" si="150"/>
        <v>Jun</v>
      </c>
      <c r="J1747" s="65">
        <v>2026</v>
      </c>
      <c r="K1747" s="63" t="s">
        <v>39</v>
      </c>
      <c r="L1747" s="61"/>
      <c r="M1747" s="61" t="str">
        <f>_xlfn.XLOOKUP(K1747,[1]Heads!A:A,[1]Heads!B:B)</f>
        <v>Other IPC</v>
      </c>
      <c r="N1747" s="61" t="str">
        <f>_xlfn.XLOOKUP(M1747,[1]Heads!B:B,[1]Heads!C:C)</f>
        <v>IPC</v>
      </c>
      <c r="O1747" s="61" t="s">
        <v>3040</v>
      </c>
      <c r="P1747" s="28"/>
      <c r="Q1747" s="61"/>
      <c r="R1747" s="28"/>
      <c r="S1747" s="96" t="s">
        <v>7126</v>
      </c>
      <c r="T1747" s="61"/>
      <c r="U1747" s="28"/>
      <c r="V1747" s="61"/>
      <c r="W1747" s="104" t="s">
        <v>141</v>
      </c>
      <c r="X1747" s="104" t="s">
        <v>2923</v>
      </c>
      <c r="Y1747" s="98"/>
      <c r="Z1747" s="133" t="s">
        <v>3883</v>
      </c>
      <c r="AA1747" s="60" t="s">
        <v>34</v>
      </c>
      <c r="AB1747" s="9" t="str">
        <f t="shared" ca="1" si="145"/>
        <v/>
      </c>
      <c r="AC1747" s="9" t="str">
        <f t="shared" si="146"/>
        <v/>
      </c>
      <c r="AD1747" s="9" t="str">
        <f t="shared" ca="1" si="147"/>
        <v/>
      </c>
      <c r="AE1747" s="9" t="str">
        <f t="shared" ca="1" si="148"/>
        <v/>
      </c>
      <c r="AF1747" s="61"/>
      <c r="AG1747" s="62" t="str">
        <f t="shared" si="151"/>
        <v>J.R.Puram,'116/2026'</v>
      </c>
      <c r="AH1747" s="97" t="str">
        <f t="shared" si="149"/>
        <v/>
      </c>
    </row>
    <row r="1748" spans="1:34" ht="23.25" customHeight="1" x14ac:dyDescent="0.25">
      <c r="A1748" s="96">
        <v>1747</v>
      </c>
      <c r="B1748" s="62" t="s">
        <v>2810</v>
      </c>
      <c r="C1748" s="62">
        <v>0</v>
      </c>
      <c r="D1748" s="61"/>
      <c r="E1748" s="62" t="s">
        <v>68</v>
      </c>
      <c r="F1748" s="73" t="s">
        <v>3884</v>
      </c>
      <c r="G1748" s="63" t="s">
        <v>1315</v>
      </c>
      <c r="H1748" s="64">
        <v>46179</v>
      </c>
      <c r="I1748" s="65" t="str">
        <f t="shared" si="150"/>
        <v>Jun</v>
      </c>
      <c r="J1748" s="65">
        <v>2026</v>
      </c>
      <c r="K1748" s="63" t="s">
        <v>70</v>
      </c>
      <c r="L1748" s="61"/>
      <c r="M1748" s="61" t="str">
        <f>_xlfn.XLOOKUP(K1748,[1]Heads!A:A,[1]Heads!B:B)</f>
        <v>174 CrPC</v>
      </c>
      <c r="N1748" s="61" t="str">
        <f>_xlfn.XLOOKUP(M1748,[1]Heads!B:B,[1]Heads!C:C)</f>
        <v>174 CrPC</v>
      </c>
      <c r="O1748" s="61" t="s">
        <v>3040</v>
      </c>
      <c r="P1748" s="28"/>
      <c r="Q1748" s="61"/>
      <c r="R1748" s="28"/>
      <c r="S1748" s="96" t="s">
        <v>7125</v>
      </c>
      <c r="T1748" s="61"/>
      <c r="U1748" s="28"/>
      <c r="V1748" s="61"/>
      <c r="W1748" s="104" t="s">
        <v>142</v>
      </c>
      <c r="X1748" s="104" t="s">
        <v>2923</v>
      </c>
      <c r="Y1748" s="98"/>
      <c r="Z1748" s="133" t="s">
        <v>3885</v>
      </c>
      <c r="AA1748" s="60" t="s">
        <v>34</v>
      </c>
      <c r="AB1748" s="9" t="str">
        <f t="shared" ca="1" si="145"/>
        <v/>
      </c>
      <c r="AC1748" s="9" t="str">
        <f t="shared" si="146"/>
        <v/>
      </c>
      <c r="AD1748" s="9" t="str">
        <f t="shared" ca="1" si="147"/>
        <v/>
      </c>
      <c r="AE1748" s="9" t="str">
        <f t="shared" ca="1" si="148"/>
        <v/>
      </c>
      <c r="AF1748" s="61"/>
      <c r="AG1748" s="62" t="str">
        <f t="shared" si="151"/>
        <v>Kasibugga,'154/2026'</v>
      </c>
      <c r="AH1748" s="97" t="str">
        <f t="shared" si="149"/>
        <v/>
      </c>
    </row>
    <row r="1749" spans="1:34" ht="23.25" customHeight="1" x14ac:dyDescent="0.25">
      <c r="A1749" s="96">
        <v>1748</v>
      </c>
      <c r="B1749" s="62" t="s">
        <v>2808</v>
      </c>
      <c r="C1749" s="62" t="s">
        <v>2661</v>
      </c>
      <c r="D1749" s="61"/>
      <c r="E1749" s="62" t="s">
        <v>89</v>
      </c>
      <c r="F1749" s="73" t="s">
        <v>3295</v>
      </c>
      <c r="G1749" s="63" t="s">
        <v>1315</v>
      </c>
      <c r="H1749" s="64">
        <v>46179</v>
      </c>
      <c r="I1749" s="65" t="str">
        <f t="shared" si="150"/>
        <v>Jun</v>
      </c>
      <c r="J1749" s="65">
        <v>2026</v>
      </c>
      <c r="K1749" s="63" t="s">
        <v>70</v>
      </c>
      <c r="L1749" s="61"/>
      <c r="M1749" s="61" t="str">
        <f>_xlfn.XLOOKUP(K1749,[1]Heads!A:A,[1]Heads!B:B)</f>
        <v>174 CrPC</v>
      </c>
      <c r="N1749" s="61" t="str">
        <f>_xlfn.XLOOKUP(M1749,[1]Heads!B:B,[1]Heads!C:C)</f>
        <v>174 CrPC</v>
      </c>
      <c r="O1749" s="61" t="s">
        <v>3040</v>
      </c>
      <c r="P1749" s="28"/>
      <c r="Q1749" s="61"/>
      <c r="R1749" s="28"/>
      <c r="S1749" s="96" t="s">
        <v>3196</v>
      </c>
      <c r="T1749" s="61"/>
      <c r="U1749" s="28"/>
      <c r="V1749" s="61"/>
      <c r="W1749" s="104" t="s">
        <v>112</v>
      </c>
      <c r="X1749" s="104" t="s">
        <v>112</v>
      </c>
      <c r="Y1749" s="98"/>
      <c r="Z1749" s="133" t="s">
        <v>3886</v>
      </c>
      <c r="AA1749" s="60" t="s">
        <v>34</v>
      </c>
      <c r="AB1749" s="9">
        <f t="shared" ca="1" si="145"/>
        <v>132</v>
      </c>
      <c r="AC1749" s="9" t="str">
        <f t="shared" ca="1" si="146"/>
        <v>Above 3 Months</v>
      </c>
      <c r="AD1749" s="9" t="str">
        <f t="shared" ca="1" si="147"/>
        <v/>
      </c>
      <c r="AE1749" s="9" t="str">
        <f t="shared" ca="1" si="148"/>
        <v/>
      </c>
      <c r="AF1749" s="61"/>
      <c r="AG1749" s="62" t="str">
        <f t="shared" si="151"/>
        <v>Kotabommali,'112/2026'</v>
      </c>
      <c r="AH1749" s="97" t="str">
        <f t="shared" ca="1" si="149"/>
        <v>Above 3 Months</v>
      </c>
    </row>
    <row r="1750" spans="1:34" ht="23.25" customHeight="1" x14ac:dyDescent="0.25">
      <c r="A1750" s="96">
        <v>1749</v>
      </c>
      <c r="B1750" s="62" t="s">
        <v>2660</v>
      </c>
      <c r="C1750" s="62" t="s">
        <v>37</v>
      </c>
      <c r="D1750" s="61"/>
      <c r="E1750" s="62" t="s">
        <v>104</v>
      </c>
      <c r="F1750" s="73" t="s">
        <v>3097</v>
      </c>
      <c r="G1750" s="63" t="s">
        <v>3887</v>
      </c>
      <c r="H1750" s="64">
        <v>46179</v>
      </c>
      <c r="I1750" s="65" t="str">
        <f t="shared" si="150"/>
        <v>Jun</v>
      </c>
      <c r="J1750" s="65">
        <v>2026</v>
      </c>
      <c r="K1750" s="63" t="s">
        <v>115</v>
      </c>
      <c r="L1750" s="61"/>
      <c r="M1750" s="61" t="str">
        <f>_xlfn.XLOOKUP(K1750,[1]Heads!A:A,[1]Heads!B:B)</f>
        <v>Crime  Against Women</v>
      </c>
      <c r="N1750" s="61" t="str">
        <f>_xlfn.XLOOKUP(M1750,[1]Heads!B:B,[1]Heads!C:C)</f>
        <v>IPC</v>
      </c>
      <c r="O1750" s="61" t="s">
        <v>3040</v>
      </c>
      <c r="P1750" s="28"/>
      <c r="Q1750" s="61"/>
      <c r="R1750" s="28"/>
      <c r="S1750" s="96" t="s">
        <v>3196</v>
      </c>
      <c r="T1750" s="61"/>
      <c r="U1750" s="28"/>
      <c r="V1750" s="61"/>
      <c r="W1750" s="104" t="s">
        <v>33</v>
      </c>
      <c r="X1750" s="104" t="s">
        <v>33</v>
      </c>
      <c r="Y1750" s="98">
        <v>46240</v>
      </c>
      <c r="Z1750" s="133" t="s">
        <v>3888</v>
      </c>
      <c r="AA1750" s="60" t="s">
        <v>34</v>
      </c>
      <c r="AB1750" s="9">
        <f t="shared" ca="1" si="145"/>
        <v>132</v>
      </c>
      <c r="AC1750" s="9" t="str">
        <f t="shared" ca="1" si="146"/>
        <v>Above 3 Months</v>
      </c>
      <c r="AD1750" s="9">
        <f t="shared" ca="1" si="147"/>
        <v>71</v>
      </c>
      <c r="AE1750" s="9" t="str">
        <f t="shared" ca="1" si="148"/>
        <v>Above 60 Days</v>
      </c>
      <c r="AF1750" s="61"/>
      <c r="AG1750" s="62" t="str">
        <f t="shared" si="151"/>
        <v>Laveru,'73/2026'</v>
      </c>
      <c r="AH1750" s="97" t="str">
        <f t="shared" si="149"/>
        <v/>
      </c>
    </row>
    <row r="1751" spans="1:34" ht="23.25" customHeight="1" x14ac:dyDescent="0.25">
      <c r="A1751" s="96">
        <v>1750</v>
      </c>
      <c r="B1751" s="62" t="s">
        <v>2810</v>
      </c>
      <c r="C1751" s="62" t="s">
        <v>97</v>
      </c>
      <c r="D1751" s="61"/>
      <c r="E1751" s="62" t="s">
        <v>114</v>
      </c>
      <c r="F1751" s="73" t="s">
        <v>3305</v>
      </c>
      <c r="G1751" s="63" t="s">
        <v>2754</v>
      </c>
      <c r="H1751" s="64">
        <v>46179</v>
      </c>
      <c r="I1751" s="65" t="str">
        <f t="shared" si="150"/>
        <v>Jun</v>
      </c>
      <c r="J1751" s="65">
        <v>2026</v>
      </c>
      <c r="K1751" s="63" t="s">
        <v>127</v>
      </c>
      <c r="L1751" s="61"/>
      <c r="M1751" s="61" t="str">
        <f>_xlfn.XLOOKUP(K1751,[1]Heads!A:A,[1]Heads!B:B)</f>
        <v>Enforcement</v>
      </c>
      <c r="N1751" s="61" t="str">
        <f>_xlfn.XLOOKUP(M1751,[1]Heads!B:B,[1]Heads!C:C)</f>
        <v>Enforcement</v>
      </c>
      <c r="O1751" s="61" t="s">
        <v>3040</v>
      </c>
      <c r="P1751" s="28"/>
      <c r="Q1751" s="61"/>
      <c r="R1751" s="28"/>
      <c r="S1751" s="96" t="s">
        <v>3196</v>
      </c>
      <c r="T1751" s="61"/>
      <c r="U1751" s="28"/>
      <c r="V1751" s="61"/>
      <c r="W1751" s="104" t="s">
        <v>33</v>
      </c>
      <c r="X1751" s="104" t="s">
        <v>33</v>
      </c>
      <c r="Y1751" s="98">
        <v>46201</v>
      </c>
      <c r="Z1751" s="133" t="s">
        <v>3889</v>
      </c>
      <c r="AA1751" s="60" t="s">
        <v>34</v>
      </c>
      <c r="AB1751" s="9">
        <f t="shared" ca="1" si="145"/>
        <v>132</v>
      </c>
      <c r="AC1751" s="9" t="str">
        <f t="shared" ca="1" si="146"/>
        <v>Above 3 Months</v>
      </c>
      <c r="AD1751" s="9">
        <f t="shared" ca="1" si="147"/>
        <v>110</v>
      </c>
      <c r="AE1751" s="9" t="str">
        <f t="shared" ca="1" si="148"/>
        <v>Above 3 Months</v>
      </c>
      <c r="AF1751" s="61"/>
      <c r="AG1751" s="62" t="str">
        <f t="shared" si="151"/>
        <v>Mandasa,'85/2026'</v>
      </c>
      <c r="AH1751" s="97" t="str">
        <f t="shared" si="149"/>
        <v/>
      </c>
    </row>
    <row r="1752" spans="1:34" ht="23.25" customHeight="1" x14ac:dyDescent="0.25">
      <c r="A1752" s="96">
        <v>1751</v>
      </c>
      <c r="B1752" s="62" t="s">
        <v>2808</v>
      </c>
      <c r="C1752" s="62" t="s">
        <v>41</v>
      </c>
      <c r="D1752" s="61"/>
      <c r="E1752" s="62" t="s">
        <v>79</v>
      </c>
      <c r="F1752" s="73" t="s">
        <v>3106</v>
      </c>
      <c r="G1752" s="63" t="s">
        <v>1484</v>
      </c>
      <c r="H1752" s="64">
        <v>46179</v>
      </c>
      <c r="I1752" s="65" t="str">
        <f t="shared" si="150"/>
        <v>Jun</v>
      </c>
      <c r="J1752" s="65">
        <v>2026</v>
      </c>
      <c r="K1752" s="63" t="s">
        <v>77</v>
      </c>
      <c r="L1752" s="61"/>
      <c r="M1752" s="61" t="str">
        <f>_xlfn.XLOOKUP(K1752,[1]Heads!A:A,[1]Heads!B:B)</f>
        <v>Road Accidents</v>
      </c>
      <c r="N1752" s="61" t="str">
        <f>_xlfn.XLOOKUP(M1752,[1]Heads!B:B,[1]Heads!C:C)</f>
        <v>IPC</v>
      </c>
      <c r="O1752" s="61" t="s">
        <v>3040</v>
      </c>
      <c r="P1752" s="28"/>
      <c r="Q1752" s="61"/>
      <c r="R1752" s="28"/>
      <c r="S1752" s="96" t="s">
        <v>3196</v>
      </c>
      <c r="T1752" s="61"/>
      <c r="U1752" s="28"/>
      <c r="V1752" s="61"/>
      <c r="W1752" s="104" t="s">
        <v>33</v>
      </c>
      <c r="X1752" s="104" t="s">
        <v>33</v>
      </c>
      <c r="Y1752" s="98">
        <v>46239</v>
      </c>
      <c r="Z1752" s="133" t="s">
        <v>3891</v>
      </c>
      <c r="AA1752" s="60" t="s">
        <v>34</v>
      </c>
      <c r="AB1752" s="9">
        <f t="shared" ca="1" si="145"/>
        <v>132</v>
      </c>
      <c r="AC1752" s="9" t="str">
        <f t="shared" ca="1" si="146"/>
        <v>Above 3 Months</v>
      </c>
      <c r="AD1752" s="9">
        <f t="shared" ca="1" si="147"/>
        <v>72</v>
      </c>
      <c r="AE1752" s="9" t="str">
        <f t="shared" ca="1" si="148"/>
        <v>Above 60 Days</v>
      </c>
      <c r="AF1752" s="61"/>
      <c r="AG1752" s="62" t="str">
        <f t="shared" si="151"/>
        <v>Polaki,'83/2026'</v>
      </c>
      <c r="AH1752" s="97" t="str">
        <f t="shared" si="149"/>
        <v/>
      </c>
    </row>
    <row r="1753" spans="1:34" ht="23.25" customHeight="1" x14ac:dyDescent="0.25">
      <c r="A1753" s="96">
        <v>1752</v>
      </c>
      <c r="B1753" s="62" t="s">
        <v>2660</v>
      </c>
      <c r="C1753" s="62" t="s">
        <v>46</v>
      </c>
      <c r="D1753" s="61"/>
      <c r="E1753" s="62" t="s">
        <v>64</v>
      </c>
      <c r="F1753" s="73" t="s">
        <v>3063</v>
      </c>
      <c r="G1753" s="63" t="s">
        <v>1354</v>
      </c>
      <c r="H1753" s="64">
        <v>46179</v>
      </c>
      <c r="I1753" s="65" t="str">
        <f t="shared" si="150"/>
        <v>Jun</v>
      </c>
      <c r="J1753" s="65">
        <v>2026</v>
      </c>
      <c r="K1753" s="63" t="s">
        <v>103</v>
      </c>
      <c r="L1753" s="61"/>
      <c r="M1753" s="61" t="str">
        <f>_xlfn.XLOOKUP(K1753,[1]Heads!A:A,[1]Heads!B:B)</f>
        <v>Property Offences</v>
      </c>
      <c r="N1753" s="61" t="str">
        <f>_xlfn.XLOOKUP(M1753,[1]Heads!B:B,[1]Heads!C:C)</f>
        <v>IPC</v>
      </c>
      <c r="O1753" s="61" t="s">
        <v>3040</v>
      </c>
      <c r="P1753" s="28"/>
      <c r="Q1753" s="61"/>
      <c r="R1753" s="28"/>
      <c r="S1753" s="96" t="s">
        <v>3196</v>
      </c>
      <c r="T1753" s="61"/>
      <c r="U1753" s="28"/>
      <c r="V1753" s="61"/>
      <c r="W1753" s="104" t="s">
        <v>33</v>
      </c>
      <c r="X1753" s="104" t="s">
        <v>33</v>
      </c>
      <c r="Y1753" s="98">
        <v>46220</v>
      </c>
      <c r="Z1753" s="133" t="s">
        <v>3892</v>
      </c>
      <c r="AA1753" s="60" t="s">
        <v>34</v>
      </c>
      <c r="AB1753" s="9">
        <f t="shared" ca="1" si="145"/>
        <v>132</v>
      </c>
      <c r="AC1753" s="9" t="str">
        <f t="shared" ca="1" si="146"/>
        <v>Above 3 Months</v>
      </c>
      <c r="AD1753" s="9">
        <f t="shared" ca="1" si="147"/>
        <v>91</v>
      </c>
      <c r="AE1753" s="9" t="str">
        <f t="shared" ca="1" si="148"/>
        <v>Above 3 Months</v>
      </c>
      <c r="AF1753" s="61"/>
      <c r="AG1753" s="62" t="str">
        <f t="shared" si="151"/>
        <v>Ponduru,'77/2026'</v>
      </c>
      <c r="AH1753" s="97" t="str">
        <f t="shared" si="149"/>
        <v/>
      </c>
    </row>
    <row r="1754" spans="1:34" ht="23.25" customHeight="1" x14ac:dyDescent="0.25">
      <c r="A1754" s="96">
        <v>1753</v>
      </c>
      <c r="B1754" s="62" t="s">
        <v>2660</v>
      </c>
      <c r="C1754" s="62" t="s">
        <v>46</v>
      </c>
      <c r="D1754" s="61"/>
      <c r="E1754" s="62" t="s">
        <v>67</v>
      </c>
      <c r="F1754" s="73" t="s">
        <v>3046</v>
      </c>
      <c r="G1754" s="63" t="s">
        <v>3893</v>
      </c>
      <c r="H1754" s="64">
        <v>46179</v>
      </c>
      <c r="I1754" s="65" t="str">
        <f t="shared" si="150"/>
        <v>Jun</v>
      </c>
      <c r="J1754" s="65">
        <v>2026</v>
      </c>
      <c r="K1754" s="63" t="s">
        <v>39</v>
      </c>
      <c r="L1754" s="61"/>
      <c r="M1754" s="61" t="str">
        <f>_xlfn.XLOOKUP(K1754,[1]Heads!A:A,[1]Heads!B:B)</f>
        <v>Other IPC</v>
      </c>
      <c r="N1754" s="61" t="str">
        <f>_xlfn.XLOOKUP(M1754,[1]Heads!B:B,[1]Heads!C:C)</f>
        <v>IPC</v>
      </c>
      <c r="O1754" s="61" t="s">
        <v>3040</v>
      </c>
      <c r="P1754" s="28"/>
      <c r="Q1754" s="61"/>
      <c r="R1754" s="28"/>
      <c r="S1754" s="96" t="s">
        <v>7126</v>
      </c>
      <c r="T1754" s="61"/>
      <c r="U1754" s="28"/>
      <c r="V1754" s="61"/>
      <c r="W1754" s="104" t="s">
        <v>33</v>
      </c>
      <c r="X1754" s="104" t="s">
        <v>2923</v>
      </c>
      <c r="Y1754" s="98"/>
      <c r="Z1754" s="133" t="s">
        <v>3894</v>
      </c>
      <c r="AA1754" s="60" t="s">
        <v>34</v>
      </c>
      <c r="AB1754" s="9" t="str">
        <f t="shared" ca="1" si="145"/>
        <v/>
      </c>
      <c r="AC1754" s="9" t="str">
        <f t="shared" si="146"/>
        <v/>
      </c>
      <c r="AD1754" s="9" t="str">
        <f t="shared" ca="1" si="147"/>
        <v/>
      </c>
      <c r="AE1754" s="9" t="str">
        <f t="shared" ca="1" si="148"/>
        <v/>
      </c>
      <c r="AF1754" s="61"/>
      <c r="AG1754" s="62" t="str">
        <f t="shared" si="151"/>
        <v>Sarubujjili,'56/2026'</v>
      </c>
      <c r="AH1754" s="97" t="str">
        <f t="shared" si="149"/>
        <v/>
      </c>
    </row>
    <row r="1755" spans="1:34" ht="23.25" customHeight="1" x14ac:dyDescent="0.25">
      <c r="A1755" s="96">
        <v>1754</v>
      </c>
      <c r="B1755" s="62" t="s">
        <v>2660</v>
      </c>
      <c r="C1755" s="62" t="s">
        <v>46</v>
      </c>
      <c r="D1755" s="61"/>
      <c r="E1755" s="62" t="s">
        <v>47</v>
      </c>
      <c r="F1755" s="73" t="s">
        <v>3159</v>
      </c>
      <c r="G1755" s="63" t="s">
        <v>1027</v>
      </c>
      <c r="H1755" s="64">
        <v>46180</v>
      </c>
      <c r="I1755" s="65" t="str">
        <f t="shared" si="150"/>
        <v>Jun</v>
      </c>
      <c r="J1755" s="65">
        <v>2026</v>
      </c>
      <c r="K1755" s="63" t="s">
        <v>48</v>
      </c>
      <c r="L1755" s="61"/>
      <c r="M1755" s="61" t="str">
        <f>_xlfn.XLOOKUP(K1755,[1]Heads!A:A,[1]Heads!B:B)</f>
        <v>Property Offences</v>
      </c>
      <c r="N1755" s="61" t="str">
        <f>_xlfn.XLOOKUP(M1755,[1]Heads!B:B,[1]Heads!C:C)</f>
        <v>IPC</v>
      </c>
      <c r="O1755" s="61" t="s">
        <v>3040</v>
      </c>
      <c r="P1755" s="28"/>
      <c r="Q1755" s="61"/>
      <c r="R1755" s="28"/>
      <c r="S1755" s="96" t="s">
        <v>3196</v>
      </c>
      <c r="T1755" s="61"/>
      <c r="U1755" s="28"/>
      <c r="V1755" s="61"/>
      <c r="W1755" s="104" t="s">
        <v>112</v>
      </c>
      <c r="X1755" s="104" t="s">
        <v>112</v>
      </c>
      <c r="Y1755" s="98"/>
      <c r="Z1755" s="133" t="s">
        <v>3895</v>
      </c>
      <c r="AA1755" s="60" t="s">
        <v>34</v>
      </c>
      <c r="AB1755" s="9">
        <f t="shared" ca="1" si="145"/>
        <v>131</v>
      </c>
      <c r="AC1755" s="9" t="str">
        <f t="shared" ca="1" si="146"/>
        <v>Above 3 Months</v>
      </c>
      <c r="AD1755" s="9" t="str">
        <f t="shared" ca="1" si="147"/>
        <v/>
      </c>
      <c r="AE1755" s="9" t="str">
        <f t="shared" ca="1" si="148"/>
        <v/>
      </c>
      <c r="AF1755" s="61"/>
      <c r="AG1755" s="62" t="str">
        <f t="shared" si="151"/>
        <v>Amadalavalasa,'93/2026'</v>
      </c>
      <c r="AH1755" s="97" t="str">
        <f t="shared" ca="1" si="149"/>
        <v>Above 3 Months</v>
      </c>
    </row>
    <row r="1756" spans="1:34" ht="23.25" customHeight="1" x14ac:dyDescent="0.25">
      <c r="A1756" s="96">
        <v>1755</v>
      </c>
      <c r="B1756" s="62" t="s">
        <v>2810</v>
      </c>
      <c r="C1756" s="62" t="s">
        <v>186</v>
      </c>
      <c r="D1756" s="61"/>
      <c r="E1756" s="62" t="s">
        <v>66</v>
      </c>
      <c r="F1756" s="73" t="s">
        <v>3025</v>
      </c>
      <c r="G1756" s="63" t="s">
        <v>3896</v>
      </c>
      <c r="H1756" s="64">
        <v>46180</v>
      </c>
      <c r="I1756" s="65" t="str">
        <f t="shared" si="150"/>
        <v>Jun</v>
      </c>
      <c r="J1756" s="65">
        <v>2026</v>
      </c>
      <c r="K1756" s="63" t="s">
        <v>39</v>
      </c>
      <c r="L1756" s="61"/>
      <c r="M1756" s="61" t="str">
        <f>_xlfn.XLOOKUP(K1756,[1]Heads!A:A,[1]Heads!B:B)</f>
        <v>Other IPC</v>
      </c>
      <c r="N1756" s="61" t="str">
        <f>_xlfn.XLOOKUP(M1756,[1]Heads!B:B,[1]Heads!C:C)</f>
        <v>IPC</v>
      </c>
      <c r="O1756" s="61" t="s">
        <v>3040</v>
      </c>
      <c r="P1756" s="28"/>
      <c r="Q1756" s="61"/>
      <c r="R1756" s="28"/>
      <c r="S1756" s="96" t="s">
        <v>3196</v>
      </c>
      <c r="T1756" s="61"/>
      <c r="U1756" s="28"/>
      <c r="V1756" s="61"/>
      <c r="W1756" s="104" t="s">
        <v>50</v>
      </c>
      <c r="X1756" s="104" t="s">
        <v>50</v>
      </c>
      <c r="Y1756" s="98"/>
      <c r="Z1756" s="133" t="s">
        <v>3897</v>
      </c>
      <c r="AA1756" s="60" t="s">
        <v>34</v>
      </c>
      <c r="AB1756" s="9">
        <f t="shared" ca="1" si="145"/>
        <v>131</v>
      </c>
      <c r="AC1756" s="9" t="str">
        <f t="shared" ca="1" si="146"/>
        <v>Above 3 Months</v>
      </c>
      <c r="AD1756" s="9" t="str">
        <f t="shared" ca="1" si="147"/>
        <v/>
      </c>
      <c r="AE1756" s="9" t="str">
        <f t="shared" ca="1" si="148"/>
        <v/>
      </c>
      <c r="AF1756" s="61"/>
      <c r="AG1756" s="62" t="str">
        <f t="shared" si="151"/>
        <v>Itchapuram Rural,'50/2026'</v>
      </c>
      <c r="AH1756" s="97" t="str">
        <f t="shared" ca="1" si="149"/>
        <v>Above 3 Months</v>
      </c>
    </row>
    <row r="1757" spans="1:34" ht="23.25" customHeight="1" x14ac:dyDescent="0.25">
      <c r="A1757" s="96">
        <v>1756</v>
      </c>
      <c r="B1757" s="62" t="s">
        <v>2810</v>
      </c>
      <c r="C1757" s="62" t="s">
        <v>97</v>
      </c>
      <c r="D1757" s="61"/>
      <c r="E1757" s="62" t="s">
        <v>114</v>
      </c>
      <c r="F1757" s="73" t="s">
        <v>3134</v>
      </c>
      <c r="G1757" s="63" t="s">
        <v>3898</v>
      </c>
      <c r="H1757" s="64">
        <v>46180</v>
      </c>
      <c r="I1757" s="65" t="str">
        <f t="shared" si="150"/>
        <v>Jun</v>
      </c>
      <c r="J1757" s="65">
        <v>2026</v>
      </c>
      <c r="K1757" s="63" t="s">
        <v>39</v>
      </c>
      <c r="L1757" s="61"/>
      <c r="M1757" s="61" t="str">
        <f>_xlfn.XLOOKUP(K1757,[1]Heads!A:A,[1]Heads!B:B)</f>
        <v>Other IPC</v>
      </c>
      <c r="N1757" s="61" t="str">
        <f>_xlfn.XLOOKUP(M1757,[1]Heads!B:B,[1]Heads!C:C)</f>
        <v>IPC</v>
      </c>
      <c r="O1757" s="61" t="s">
        <v>3040</v>
      </c>
      <c r="P1757" s="28"/>
      <c r="Q1757" s="61"/>
      <c r="R1757" s="28"/>
      <c r="S1757" s="96" t="s">
        <v>3196</v>
      </c>
      <c r="T1757" s="61"/>
      <c r="U1757" s="28"/>
      <c r="V1757" s="61"/>
      <c r="W1757" s="104" t="s">
        <v>50</v>
      </c>
      <c r="X1757" s="104" t="s">
        <v>50</v>
      </c>
      <c r="Y1757" s="98"/>
      <c r="Z1757" s="133" t="s">
        <v>3899</v>
      </c>
      <c r="AA1757" s="60" t="s">
        <v>34</v>
      </c>
      <c r="AB1757" s="9">
        <f t="shared" ca="1" si="145"/>
        <v>131</v>
      </c>
      <c r="AC1757" s="9" t="str">
        <f t="shared" ca="1" si="146"/>
        <v>Above 3 Months</v>
      </c>
      <c r="AD1757" s="9" t="str">
        <f t="shared" ca="1" si="147"/>
        <v/>
      </c>
      <c r="AE1757" s="9" t="str">
        <f t="shared" ca="1" si="148"/>
        <v/>
      </c>
      <c r="AF1757" s="61"/>
      <c r="AG1757" s="62" t="str">
        <f t="shared" si="151"/>
        <v>Mandasa,'87/2026'</v>
      </c>
      <c r="AH1757" s="97" t="str">
        <f t="shared" ca="1" si="149"/>
        <v>Above 3 Months</v>
      </c>
    </row>
    <row r="1758" spans="1:34" ht="23.25" customHeight="1" x14ac:dyDescent="0.25">
      <c r="A1758" s="96">
        <v>1757</v>
      </c>
      <c r="B1758" s="62" t="s">
        <v>2660</v>
      </c>
      <c r="C1758" s="62" t="s">
        <v>37</v>
      </c>
      <c r="D1758" s="61"/>
      <c r="E1758" s="62" t="s">
        <v>90</v>
      </c>
      <c r="F1758" s="73" t="s">
        <v>3415</v>
      </c>
      <c r="G1758" s="63" t="s">
        <v>3901</v>
      </c>
      <c r="H1758" s="64">
        <v>46181</v>
      </c>
      <c r="I1758" s="65" t="str">
        <f t="shared" si="150"/>
        <v>Jun</v>
      </c>
      <c r="J1758" s="65">
        <v>2026</v>
      </c>
      <c r="K1758" s="63" t="s">
        <v>75</v>
      </c>
      <c r="L1758" s="61"/>
      <c r="M1758" s="61" t="str">
        <f>_xlfn.XLOOKUP(K1758,[1]Heads!A:A,[1]Heads!B:B)</f>
        <v>Bodily Offiences</v>
      </c>
      <c r="N1758" s="61" t="str">
        <f>_xlfn.XLOOKUP(M1758,[1]Heads!B:B,[1]Heads!C:C)</f>
        <v>IPC</v>
      </c>
      <c r="O1758" s="61" t="s">
        <v>3040</v>
      </c>
      <c r="P1758" s="28"/>
      <c r="Q1758" s="61"/>
      <c r="R1758" s="28"/>
      <c r="S1758" s="96" t="s">
        <v>3196</v>
      </c>
      <c r="T1758" s="61"/>
      <c r="U1758" s="28"/>
      <c r="V1758" s="61"/>
      <c r="W1758" s="104" t="s">
        <v>33</v>
      </c>
      <c r="X1758" s="104" t="s">
        <v>33</v>
      </c>
      <c r="Y1758" s="98">
        <v>46262</v>
      </c>
      <c r="Z1758" s="133" t="s">
        <v>3902</v>
      </c>
      <c r="AA1758" s="60" t="s">
        <v>34</v>
      </c>
      <c r="AB1758" s="9">
        <f t="shared" ca="1" si="145"/>
        <v>130</v>
      </c>
      <c r="AC1758" s="9" t="str">
        <f t="shared" ca="1" si="146"/>
        <v>Above 3 Months</v>
      </c>
      <c r="AD1758" s="9">
        <f t="shared" ca="1" si="147"/>
        <v>49</v>
      </c>
      <c r="AE1758" s="9" t="str">
        <f t="shared" ca="1" si="148"/>
        <v>45 to 60 Days</v>
      </c>
      <c r="AF1758" s="61"/>
      <c r="AG1758" s="62" t="str">
        <f t="shared" si="151"/>
        <v>J.R.Puram,'117/2026'</v>
      </c>
      <c r="AH1758" s="97" t="str">
        <f t="shared" si="149"/>
        <v/>
      </c>
    </row>
    <row r="1759" spans="1:34" ht="23.25" customHeight="1" x14ac:dyDescent="0.25">
      <c r="A1759" s="96">
        <v>1758</v>
      </c>
      <c r="B1759" s="62" t="s">
        <v>2660</v>
      </c>
      <c r="C1759" s="62" t="s">
        <v>37</v>
      </c>
      <c r="D1759" s="61"/>
      <c r="E1759" s="62" t="s">
        <v>90</v>
      </c>
      <c r="F1759" s="73" t="s">
        <v>3414</v>
      </c>
      <c r="G1759" s="63" t="s">
        <v>3903</v>
      </c>
      <c r="H1759" s="64">
        <v>46181</v>
      </c>
      <c r="I1759" s="65" t="str">
        <f t="shared" si="150"/>
        <v>Jun</v>
      </c>
      <c r="J1759" s="65">
        <v>2026</v>
      </c>
      <c r="K1759" s="63" t="s">
        <v>115</v>
      </c>
      <c r="L1759" s="61"/>
      <c r="M1759" s="61" t="str">
        <f>_xlfn.XLOOKUP(K1759,[1]Heads!A:A,[1]Heads!B:B)</f>
        <v>Crime  Against Women</v>
      </c>
      <c r="N1759" s="61" t="str">
        <f>_xlfn.XLOOKUP(M1759,[1]Heads!B:B,[1]Heads!C:C)</f>
        <v>IPC</v>
      </c>
      <c r="O1759" s="61" t="s">
        <v>3040</v>
      </c>
      <c r="P1759" s="28"/>
      <c r="Q1759" s="61"/>
      <c r="R1759" s="28"/>
      <c r="S1759" s="96" t="s">
        <v>7126</v>
      </c>
      <c r="T1759" s="61"/>
      <c r="U1759" s="28"/>
      <c r="V1759" s="61"/>
      <c r="W1759" s="104" t="s">
        <v>33</v>
      </c>
      <c r="X1759" s="104" t="s">
        <v>2923</v>
      </c>
      <c r="Y1759" s="98"/>
      <c r="Z1759" s="133" t="s">
        <v>3904</v>
      </c>
      <c r="AA1759" s="60" t="s">
        <v>34</v>
      </c>
      <c r="AB1759" s="9" t="str">
        <f t="shared" ca="1" si="145"/>
        <v/>
      </c>
      <c r="AC1759" s="9" t="str">
        <f t="shared" si="146"/>
        <v/>
      </c>
      <c r="AD1759" s="9" t="str">
        <f t="shared" ca="1" si="147"/>
        <v/>
      </c>
      <c r="AE1759" s="9" t="str">
        <f t="shared" ca="1" si="148"/>
        <v/>
      </c>
      <c r="AF1759" s="61"/>
      <c r="AG1759" s="62" t="str">
        <f t="shared" si="151"/>
        <v>J.R.Puram,'118/2026'</v>
      </c>
      <c r="AH1759" s="97" t="str">
        <f t="shared" si="149"/>
        <v/>
      </c>
    </row>
    <row r="1760" spans="1:34" ht="23.25" customHeight="1" x14ac:dyDescent="0.25">
      <c r="A1760" s="96">
        <v>1759</v>
      </c>
      <c r="B1760" s="62" t="s">
        <v>2660</v>
      </c>
      <c r="C1760" s="62" t="s">
        <v>37</v>
      </c>
      <c r="D1760" s="61"/>
      <c r="E1760" s="62" t="s">
        <v>104</v>
      </c>
      <c r="F1760" s="73" t="s">
        <v>3098</v>
      </c>
      <c r="G1760" s="63" t="s">
        <v>1634</v>
      </c>
      <c r="H1760" s="64">
        <v>46181</v>
      </c>
      <c r="I1760" s="65" t="str">
        <f t="shared" si="150"/>
        <v>Jun</v>
      </c>
      <c r="J1760" s="65">
        <v>2026</v>
      </c>
      <c r="K1760" s="63" t="s">
        <v>94</v>
      </c>
      <c r="L1760" s="61"/>
      <c r="M1760" s="61" t="str">
        <f>_xlfn.XLOOKUP(K1760,[1]Heads!A:A,[1]Heads!B:B)</f>
        <v>Cyber Crime offences</v>
      </c>
      <c r="N1760" s="61" t="str">
        <f>_xlfn.XLOOKUP(M1760,[1]Heads!B:B,[1]Heads!C:C)</f>
        <v>IPC</v>
      </c>
      <c r="O1760" s="61" t="s">
        <v>3040</v>
      </c>
      <c r="P1760" s="28"/>
      <c r="Q1760" s="61"/>
      <c r="R1760" s="28"/>
      <c r="S1760" s="96" t="s">
        <v>3196</v>
      </c>
      <c r="T1760" s="61"/>
      <c r="U1760" s="28"/>
      <c r="V1760" s="61"/>
      <c r="W1760" s="104" t="s">
        <v>112</v>
      </c>
      <c r="X1760" s="104" t="s">
        <v>112</v>
      </c>
      <c r="Y1760" s="98"/>
      <c r="Z1760" s="133" t="s">
        <v>3905</v>
      </c>
      <c r="AA1760" s="60" t="s">
        <v>34</v>
      </c>
      <c r="AB1760" s="9">
        <f t="shared" ca="1" si="145"/>
        <v>130</v>
      </c>
      <c r="AC1760" s="9" t="str">
        <f t="shared" ca="1" si="146"/>
        <v>Above 3 Months</v>
      </c>
      <c r="AD1760" s="9" t="str">
        <f t="shared" ca="1" si="147"/>
        <v/>
      </c>
      <c r="AE1760" s="9" t="str">
        <f t="shared" ca="1" si="148"/>
        <v/>
      </c>
      <c r="AF1760" s="61"/>
      <c r="AG1760" s="62" t="str">
        <f t="shared" si="151"/>
        <v>Laveru,'75/2026'</v>
      </c>
      <c r="AH1760" s="97" t="str">
        <f t="shared" ca="1" si="149"/>
        <v>Above 3 Months</v>
      </c>
    </row>
    <row r="1761" spans="1:34" ht="23.25" customHeight="1" x14ac:dyDescent="0.25">
      <c r="A1761" s="96">
        <v>1760</v>
      </c>
      <c r="B1761" s="62" t="s">
        <v>2808</v>
      </c>
      <c r="C1761" s="62" t="s">
        <v>41</v>
      </c>
      <c r="D1761" s="61"/>
      <c r="E1761" s="62" t="s">
        <v>42</v>
      </c>
      <c r="F1761" s="73" t="s">
        <v>3906</v>
      </c>
      <c r="G1761" s="63" t="s">
        <v>1157</v>
      </c>
      <c r="H1761" s="64">
        <v>46181</v>
      </c>
      <c r="I1761" s="65" t="str">
        <f t="shared" si="150"/>
        <v>Jun</v>
      </c>
      <c r="J1761" s="65">
        <v>2026</v>
      </c>
      <c r="K1761" s="63" t="s">
        <v>2386</v>
      </c>
      <c r="L1761" s="61"/>
      <c r="M1761" s="61" t="str">
        <f>_xlfn.XLOOKUP(K1761,[1]Heads!A:A,[1]Heads!B:B)</f>
        <v>Enforcement</v>
      </c>
      <c r="N1761" s="61" t="str">
        <f>_xlfn.XLOOKUP(M1761,[1]Heads!B:B,[1]Heads!C:C)</f>
        <v>Enforcement</v>
      </c>
      <c r="O1761" s="61" t="s">
        <v>3040</v>
      </c>
      <c r="P1761" s="28"/>
      <c r="Q1761" s="61"/>
      <c r="R1761" s="28"/>
      <c r="S1761" s="96" t="s">
        <v>3196</v>
      </c>
      <c r="T1761" s="61"/>
      <c r="U1761" s="28"/>
      <c r="V1761" s="61"/>
      <c r="W1761" s="104" t="s">
        <v>33</v>
      </c>
      <c r="X1761" s="104" t="s">
        <v>33</v>
      </c>
      <c r="Y1761" s="98">
        <v>46188</v>
      </c>
      <c r="Z1761" s="133" t="s">
        <v>3907</v>
      </c>
      <c r="AA1761" s="60" t="s">
        <v>34</v>
      </c>
      <c r="AB1761" s="9">
        <f t="shared" ca="1" si="145"/>
        <v>130</v>
      </c>
      <c r="AC1761" s="9" t="str">
        <f t="shared" ca="1" si="146"/>
        <v>Above 3 Months</v>
      </c>
      <c r="AD1761" s="9">
        <f t="shared" ca="1" si="147"/>
        <v>123</v>
      </c>
      <c r="AE1761" s="9" t="str">
        <f t="shared" ca="1" si="148"/>
        <v>Above 3 Months</v>
      </c>
      <c r="AF1761" s="61"/>
      <c r="AG1761" s="62" t="str">
        <f t="shared" si="151"/>
        <v>Narasannapeta,'158/2026'</v>
      </c>
      <c r="AH1761" s="97" t="str">
        <f t="shared" si="149"/>
        <v/>
      </c>
    </row>
    <row r="1762" spans="1:34" ht="23.25" customHeight="1" x14ac:dyDescent="0.25">
      <c r="A1762" s="96">
        <v>1761</v>
      </c>
      <c r="B1762" s="62" t="s">
        <v>2808</v>
      </c>
      <c r="C1762" s="62" t="s">
        <v>41</v>
      </c>
      <c r="D1762" s="61"/>
      <c r="E1762" s="62" t="s">
        <v>42</v>
      </c>
      <c r="F1762" s="73" t="s">
        <v>3908</v>
      </c>
      <c r="G1762" s="63" t="s">
        <v>1315</v>
      </c>
      <c r="H1762" s="64">
        <v>46181</v>
      </c>
      <c r="I1762" s="65" t="str">
        <f t="shared" si="150"/>
        <v>Jun</v>
      </c>
      <c r="J1762" s="65">
        <v>2026</v>
      </c>
      <c r="K1762" s="63" t="s">
        <v>70</v>
      </c>
      <c r="L1762" s="61"/>
      <c r="M1762" s="61" t="str">
        <f>_xlfn.XLOOKUP(K1762,[1]Heads!A:A,[1]Heads!B:B)</f>
        <v>174 CrPC</v>
      </c>
      <c r="N1762" s="61" t="str">
        <f>_xlfn.XLOOKUP(M1762,[1]Heads!B:B,[1]Heads!C:C)</f>
        <v>174 CrPC</v>
      </c>
      <c r="O1762" s="61" t="s">
        <v>3040</v>
      </c>
      <c r="P1762" s="28"/>
      <c r="Q1762" s="61"/>
      <c r="R1762" s="28"/>
      <c r="S1762" s="96" t="s">
        <v>3196</v>
      </c>
      <c r="T1762" s="61"/>
      <c r="U1762" s="28"/>
      <c r="V1762" s="61"/>
      <c r="W1762" s="104" t="s">
        <v>173</v>
      </c>
      <c r="X1762" s="104" t="s">
        <v>112</v>
      </c>
      <c r="Y1762" s="98"/>
      <c r="Z1762" s="133" t="s">
        <v>3909</v>
      </c>
      <c r="AA1762" s="60" t="s">
        <v>34</v>
      </c>
      <c r="AB1762" s="9">
        <f t="shared" ca="1" si="145"/>
        <v>130</v>
      </c>
      <c r="AC1762" s="9" t="str">
        <f t="shared" ca="1" si="146"/>
        <v>Above 3 Months</v>
      </c>
      <c r="AD1762" s="9" t="str">
        <f t="shared" ca="1" si="147"/>
        <v/>
      </c>
      <c r="AE1762" s="9" t="str">
        <f t="shared" ca="1" si="148"/>
        <v/>
      </c>
      <c r="AF1762" s="61"/>
      <c r="AG1762" s="62" t="str">
        <f t="shared" si="151"/>
        <v>Narasannapeta,'157/2026'</v>
      </c>
      <c r="AH1762" s="97" t="str">
        <f t="shared" ca="1" si="149"/>
        <v>Above 3 Months</v>
      </c>
    </row>
    <row r="1763" spans="1:34" ht="23.25" customHeight="1" x14ac:dyDescent="0.25">
      <c r="A1763" s="96">
        <v>1762</v>
      </c>
      <c r="B1763" s="62" t="s">
        <v>2808</v>
      </c>
      <c r="C1763" s="62" t="s">
        <v>2661</v>
      </c>
      <c r="D1763" s="61"/>
      <c r="E1763" s="62" t="s">
        <v>110</v>
      </c>
      <c r="F1763" s="73" t="s">
        <v>3025</v>
      </c>
      <c r="G1763" s="63" t="s">
        <v>1315</v>
      </c>
      <c r="H1763" s="64">
        <v>46181</v>
      </c>
      <c r="I1763" s="65" t="str">
        <f t="shared" si="150"/>
        <v>Jun</v>
      </c>
      <c r="J1763" s="65">
        <v>2026</v>
      </c>
      <c r="K1763" s="63" t="s">
        <v>70</v>
      </c>
      <c r="L1763" s="61"/>
      <c r="M1763" s="61" t="str">
        <f>_xlfn.XLOOKUP(K1763,[1]Heads!A:A,[1]Heads!B:B)</f>
        <v>174 CrPC</v>
      </c>
      <c r="N1763" s="61" t="str">
        <f>_xlfn.XLOOKUP(M1763,[1]Heads!B:B,[1]Heads!C:C)</f>
        <v>174 CrPC</v>
      </c>
      <c r="O1763" s="61" t="s">
        <v>3040</v>
      </c>
      <c r="P1763" s="28"/>
      <c r="Q1763" s="61"/>
      <c r="R1763" s="28"/>
      <c r="S1763" s="96" t="s">
        <v>7125</v>
      </c>
      <c r="T1763" s="61"/>
      <c r="U1763" s="28"/>
      <c r="V1763" s="61"/>
      <c r="W1763" s="104" t="s">
        <v>142</v>
      </c>
      <c r="X1763" s="104" t="s">
        <v>2923</v>
      </c>
      <c r="Y1763" s="98"/>
      <c r="Z1763" s="133" t="s">
        <v>3910</v>
      </c>
      <c r="AA1763" s="60" t="s">
        <v>34</v>
      </c>
      <c r="AB1763" s="9" t="str">
        <f t="shared" ca="1" si="145"/>
        <v/>
      </c>
      <c r="AC1763" s="9" t="str">
        <f t="shared" si="146"/>
        <v/>
      </c>
      <c r="AD1763" s="9" t="str">
        <f t="shared" ca="1" si="147"/>
        <v/>
      </c>
      <c r="AE1763" s="9" t="str">
        <f t="shared" ca="1" si="148"/>
        <v/>
      </c>
      <c r="AF1763" s="61"/>
      <c r="AG1763" s="62" t="str">
        <f t="shared" si="151"/>
        <v>Naupada,'50/2026'</v>
      </c>
      <c r="AH1763" s="97" t="str">
        <f t="shared" si="149"/>
        <v/>
      </c>
    </row>
    <row r="1764" spans="1:34" ht="23.25" customHeight="1" x14ac:dyDescent="0.25">
      <c r="A1764" s="96">
        <v>1763</v>
      </c>
      <c r="B1764" s="62" t="s">
        <v>2660</v>
      </c>
      <c r="C1764" s="62" t="s">
        <v>46</v>
      </c>
      <c r="D1764" s="61"/>
      <c r="E1764" s="62" t="s">
        <v>67</v>
      </c>
      <c r="F1764" s="73" t="s">
        <v>3051</v>
      </c>
      <c r="G1764" s="63" t="s">
        <v>2797</v>
      </c>
      <c r="H1764" s="64">
        <v>46181</v>
      </c>
      <c r="I1764" s="65" t="str">
        <f t="shared" si="150"/>
        <v>Jun</v>
      </c>
      <c r="J1764" s="65">
        <v>2026</v>
      </c>
      <c r="K1764" s="63" t="s">
        <v>39</v>
      </c>
      <c r="L1764" s="61"/>
      <c r="M1764" s="61" t="str">
        <f>_xlfn.XLOOKUP(K1764,[1]Heads!A:A,[1]Heads!B:B)</f>
        <v>Other IPC</v>
      </c>
      <c r="N1764" s="61" t="str">
        <f>_xlfn.XLOOKUP(M1764,[1]Heads!B:B,[1]Heads!C:C)</f>
        <v>IPC</v>
      </c>
      <c r="O1764" s="61" t="s">
        <v>3040</v>
      </c>
      <c r="P1764" s="28"/>
      <c r="Q1764" s="61"/>
      <c r="R1764" s="28"/>
      <c r="S1764" s="96" t="s">
        <v>3196</v>
      </c>
      <c r="T1764" s="61"/>
      <c r="U1764" s="28"/>
      <c r="V1764" s="61"/>
      <c r="W1764" s="104" t="s">
        <v>33</v>
      </c>
      <c r="X1764" s="104" t="s">
        <v>33</v>
      </c>
      <c r="Y1764" s="98">
        <v>46196</v>
      </c>
      <c r="Z1764" s="133" t="s">
        <v>3911</v>
      </c>
      <c r="AA1764" s="60" t="s">
        <v>34</v>
      </c>
      <c r="AB1764" s="9">
        <f t="shared" ca="1" si="145"/>
        <v>130</v>
      </c>
      <c r="AC1764" s="9" t="str">
        <f t="shared" ca="1" si="146"/>
        <v>Above 3 Months</v>
      </c>
      <c r="AD1764" s="9">
        <f t="shared" ca="1" si="147"/>
        <v>115</v>
      </c>
      <c r="AE1764" s="9" t="str">
        <f t="shared" ca="1" si="148"/>
        <v>Above 3 Months</v>
      </c>
      <c r="AF1764" s="61"/>
      <c r="AG1764" s="62" t="str">
        <f t="shared" si="151"/>
        <v>Sarubujjili,'58/2026'</v>
      </c>
      <c r="AH1764" s="97" t="str">
        <f t="shared" si="149"/>
        <v/>
      </c>
    </row>
    <row r="1765" spans="1:34" ht="23.25" customHeight="1" x14ac:dyDescent="0.25">
      <c r="A1765" s="96">
        <v>1764</v>
      </c>
      <c r="B1765" s="62" t="s">
        <v>2660</v>
      </c>
      <c r="C1765" s="62">
        <v>0</v>
      </c>
      <c r="D1765" s="61"/>
      <c r="E1765" s="62" t="s">
        <v>28</v>
      </c>
      <c r="F1765" s="73" t="s">
        <v>3088</v>
      </c>
      <c r="G1765" s="63" t="s">
        <v>3912</v>
      </c>
      <c r="H1765" s="64">
        <v>46181</v>
      </c>
      <c r="I1765" s="65" t="str">
        <f t="shared" ref="I1765:I1791" si="152">TEXT(H1765,"mmm")</f>
        <v>Jun</v>
      </c>
      <c r="J1765" s="65">
        <v>2026</v>
      </c>
      <c r="K1765" s="63" t="s">
        <v>94</v>
      </c>
      <c r="L1765" s="61"/>
      <c r="M1765" s="61" t="str">
        <f>_xlfn.XLOOKUP(K1765,[1]Heads!A:A,[1]Heads!B:B)</f>
        <v>Cyber Crime offences</v>
      </c>
      <c r="N1765" s="61" t="str">
        <f>_xlfn.XLOOKUP(M1765,[1]Heads!B:B,[1]Heads!C:C)</f>
        <v>IPC</v>
      </c>
      <c r="O1765" s="61" t="s">
        <v>3040</v>
      </c>
      <c r="P1765" s="28"/>
      <c r="Q1765" s="61"/>
      <c r="R1765" s="28"/>
      <c r="S1765" s="96" t="s">
        <v>3196</v>
      </c>
      <c r="T1765" s="61"/>
      <c r="U1765" s="28"/>
      <c r="V1765" s="61"/>
      <c r="W1765" s="104" t="s">
        <v>128</v>
      </c>
      <c r="X1765" s="104" t="s">
        <v>112</v>
      </c>
      <c r="Y1765" s="98"/>
      <c r="Z1765" s="133" t="s">
        <v>3913</v>
      </c>
      <c r="AA1765" s="60" t="s">
        <v>34</v>
      </c>
      <c r="AB1765" s="9">
        <f t="shared" ca="1" si="145"/>
        <v>130</v>
      </c>
      <c r="AC1765" s="9" t="str">
        <f t="shared" ca="1" si="146"/>
        <v>Above 3 Months</v>
      </c>
      <c r="AD1765" s="9" t="str">
        <f t="shared" ca="1" si="147"/>
        <v/>
      </c>
      <c r="AE1765" s="9" t="str">
        <f t="shared" ca="1" si="148"/>
        <v/>
      </c>
      <c r="AF1765" s="61"/>
      <c r="AG1765" s="62" t="str">
        <f t="shared" ref="AG1765:AG1791" si="153">E1765&amp;","&amp;F1765</f>
        <v>Srikakulam II Town,'81/2026'</v>
      </c>
      <c r="AH1765" s="97" t="str">
        <f t="shared" ca="1" si="149"/>
        <v>Above 3 Months</v>
      </c>
    </row>
    <row r="1766" spans="1:34" ht="23.25" customHeight="1" x14ac:dyDescent="0.25">
      <c r="A1766" s="96">
        <v>1765</v>
      </c>
      <c r="B1766" s="62" t="s">
        <v>2808</v>
      </c>
      <c r="C1766" s="62">
        <v>0</v>
      </c>
      <c r="D1766" s="61"/>
      <c r="E1766" s="62" t="s">
        <v>51</v>
      </c>
      <c r="F1766" s="73" t="s">
        <v>3215</v>
      </c>
      <c r="G1766" s="63" t="s">
        <v>3914</v>
      </c>
      <c r="H1766" s="64">
        <v>46181</v>
      </c>
      <c r="I1766" s="65" t="str">
        <f t="shared" si="152"/>
        <v>Jun</v>
      </c>
      <c r="J1766" s="65">
        <v>2026</v>
      </c>
      <c r="K1766" s="63" t="s">
        <v>108</v>
      </c>
      <c r="L1766" s="61"/>
      <c r="M1766" s="61" t="str">
        <f>_xlfn.XLOOKUP(K1766,[1]Heads!A:A,[1]Heads!B:B)</f>
        <v>Bodily Offiences</v>
      </c>
      <c r="N1766" s="61" t="str">
        <f>_xlfn.XLOOKUP(M1766,[1]Heads!B:B,[1]Heads!C:C)</f>
        <v>IPC</v>
      </c>
      <c r="O1766" s="61" t="s">
        <v>45</v>
      </c>
      <c r="P1766" s="28"/>
      <c r="Q1766" s="61"/>
      <c r="R1766" s="28"/>
      <c r="S1766" s="96" t="s">
        <v>3196</v>
      </c>
      <c r="T1766" s="61"/>
      <c r="U1766" s="28"/>
      <c r="V1766" s="61"/>
      <c r="W1766" s="104" t="s">
        <v>33</v>
      </c>
      <c r="X1766" s="104" t="s">
        <v>33</v>
      </c>
      <c r="Y1766" s="98">
        <v>46265</v>
      </c>
      <c r="Z1766" s="133" t="s">
        <v>3915</v>
      </c>
      <c r="AA1766" s="60" t="s">
        <v>34</v>
      </c>
      <c r="AB1766" s="9">
        <f t="shared" ca="1" si="145"/>
        <v>130</v>
      </c>
      <c r="AC1766" s="9" t="str">
        <f t="shared" ca="1" si="146"/>
        <v>Above 3 Months</v>
      </c>
      <c r="AD1766" s="9">
        <f t="shared" ca="1" si="147"/>
        <v>46</v>
      </c>
      <c r="AE1766" s="9" t="str">
        <f t="shared" ca="1" si="148"/>
        <v>45 to 60 Days</v>
      </c>
      <c r="AF1766" s="61"/>
      <c r="AG1766" s="62" t="str">
        <f t="shared" si="153"/>
        <v>Tekkali PS,'96/2026'</v>
      </c>
      <c r="AH1766" s="97" t="str">
        <f t="shared" si="149"/>
        <v/>
      </c>
    </row>
    <row r="1767" spans="1:34" ht="23.25" customHeight="1" x14ac:dyDescent="0.25">
      <c r="A1767" s="96">
        <v>1766</v>
      </c>
      <c r="B1767" s="62" t="s">
        <v>2810</v>
      </c>
      <c r="C1767" s="62" t="s">
        <v>97</v>
      </c>
      <c r="D1767" s="61"/>
      <c r="E1767" s="62" t="s">
        <v>98</v>
      </c>
      <c r="F1767" s="73" t="s">
        <v>3016</v>
      </c>
      <c r="G1767" s="63" t="s">
        <v>1377</v>
      </c>
      <c r="H1767" s="64">
        <v>46181</v>
      </c>
      <c r="I1767" s="65" t="str">
        <f t="shared" si="152"/>
        <v>Jun</v>
      </c>
      <c r="J1767" s="65">
        <v>2026</v>
      </c>
      <c r="K1767" s="63" t="s">
        <v>75</v>
      </c>
      <c r="L1767" s="61"/>
      <c r="M1767" s="61" t="str">
        <f>_xlfn.XLOOKUP(K1767,[1]Heads!A:A,[1]Heads!B:B)</f>
        <v>Bodily Offiences</v>
      </c>
      <c r="N1767" s="61" t="str">
        <f>_xlfn.XLOOKUP(M1767,[1]Heads!B:B,[1]Heads!C:C)</f>
        <v>IPC</v>
      </c>
      <c r="O1767" s="61" t="s">
        <v>3040</v>
      </c>
      <c r="P1767" s="28"/>
      <c r="Q1767" s="61"/>
      <c r="R1767" s="28"/>
      <c r="S1767" s="96" t="s">
        <v>3196</v>
      </c>
      <c r="T1767" s="61"/>
      <c r="U1767" s="28"/>
      <c r="V1767" s="61"/>
      <c r="W1767" s="104" t="s">
        <v>33</v>
      </c>
      <c r="X1767" s="104" t="s">
        <v>33</v>
      </c>
      <c r="Y1767" s="98">
        <v>46262</v>
      </c>
      <c r="Z1767" s="133" t="s">
        <v>3916</v>
      </c>
      <c r="AA1767" s="60" t="s">
        <v>34</v>
      </c>
      <c r="AB1767" s="9">
        <f t="shared" ca="1" si="145"/>
        <v>130</v>
      </c>
      <c r="AC1767" s="9" t="str">
        <f t="shared" ca="1" si="146"/>
        <v>Above 3 Months</v>
      </c>
      <c r="AD1767" s="9">
        <f t="shared" ca="1" si="147"/>
        <v>49</v>
      </c>
      <c r="AE1767" s="9" t="str">
        <f t="shared" ca="1" si="148"/>
        <v>45 to 60 Days</v>
      </c>
      <c r="AF1767" s="61"/>
      <c r="AG1767" s="62" t="str">
        <f t="shared" si="153"/>
        <v>Vajrapukothuru,'46/2026'</v>
      </c>
      <c r="AH1767" s="97" t="str">
        <f t="shared" si="149"/>
        <v/>
      </c>
    </row>
    <row r="1768" spans="1:34" ht="23.25" customHeight="1" x14ac:dyDescent="0.25">
      <c r="A1768" s="96">
        <v>1767</v>
      </c>
      <c r="B1768" s="62" t="s">
        <v>2810</v>
      </c>
      <c r="C1768" s="62" t="s">
        <v>97</v>
      </c>
      <c r="D1768" s="61"/>
      <c r="E1768" s="62" t="s">
        <v>98</v>
      </c>
      <c r="F1768" s="73" t="s">
        <v>3017</v>
      </c>
      <c r="G1768" s="63" t="s">
        <v>2958</v>
      </c>
      <c r="H1768" s="64">
        <v>46181</v>
      </c>
      <c r="I1768" s="65" t="str">
        <f t="shared" si="152"/>
        <v>Jun</v>
      </c>
      <c r="J1768" s="65">
        <v>2026</v>
      </c>
      <c r="K1768" s="63" t="s">
        <v>39</v>
      </c>
      <c r="L1768" s="61"/>
      <c r="M1768" s="61" t="str">
        <f>_xlfn.XLOOKUP(K1768,[1]Heads!A:A,[1]Heads!B:B)</f>
        <v>Other IPC</v>
      </c>
      <c r="N1768" s="61" t="str">
        <f>_xlfn.XLOOKUP(M1768,[1]Heads!B:B,[1]Heads!C:C)</f>
        <v>IPC</v>
      </c>
      <c r="O1768" s="61" t="s">
        <v>3040</v>
      </c>
      <c r="P1768" s="28"/>
      <c r="Q1768" s="61"/>
      <c r="R1768" s="28"/>
      <c r="S1768" s="96" t="s">
        <v>3196</v>
      </c>
      <c r="T1768" s="61"/>
      <c r="U1768" s="28"/>
      <c r="V1768" s="61"/>
      <c r="W1768" s="104" t="s">
        <v>33</v>
      </c>
      <c r="X1768" s="104" t="s">
        <v>33</v>
      </c>
      <c r="Y1768" s="98">
        <v>46262</v>
      </c>
      <c r="Z1768" s="133" t="s">
        <v>3917</v>
      </c>
      <c r="AA1768" s="60" t="s">
        <v>34</v>
      </c>
      <c r="AB1768" s="9">
        <f t="shared" ca="1" si="145"/>
        <v>130</v>
      </c>
      <c r="AC1768" s="9" t="str">
        <f t="shared" ca="1" si="146"/>
        <v>Above 3 Months</v>
      </c>
      <c r="AD1768" s="9">
        <f t="shared" ca="1" si="147"/>
        <v>49</v>
      </c>
      <c r="AE1768" s="9" t="str">
        <f t="shared" ca="1" si="148"/>
        <v>45 to 60 Days</v>
      </c>
      <c r="AF1768" s="61"/>
      <c r="AG1768" s="62" t="str">
        <f t="shared" si="153"/>
        <v>Vajrapukothuru,'47/2026'</v>
      </c>
      <c r="AH1768" s="97" t="str">
        <f t="shared" si="149"/>
        <v/>
      </c>
    </row>
    <row r="1769" spans="1:34" ht="23.25" customHeight="1" x14ac:dyDescent="0.25">
      <c r="A1769" s="96">
        <v>1768</v>
      </c>
      <c r="B1769" s="62" t="s">
        <v>2660</v>
      </c>
      <c r="C1769" s="62" t="s">
        <v>37</v>
      </c>
      <c r="D1769" s="61"/>
      <c r="E1769" s="62" t="s">
        <v>38</v>
      </c>
      <c r="F1769" s="73" t="s">
        <v>3414</v>
      </c>
      <c r="G1769" s="63" t="s">
        <v>1315</v>
      </c>
      <c r="H1769" s="64">
        <v>46182</v>
      </c>
      <c r="I1769" s="65" t="str">
        <f t="shared" si="152"/>
        <v>Jun</v>
      </c>
      <c r="J1769" s="65">
        <v>2026</v>
      </c>
      <c r="K1769" s="63" t="s">
        <v>70</v>
      </c>
      <c r="L1769" s="61"/>
      <c r="M1769" s="61" t="str">
        <f>_xlfn.XLOOKUP(K1769,[1]Heads!A:A,[1]Heads!B:B)</f>
        <v>174 CrPC</v>
      </c>
      <c r="N1769" s="61" t="str">
        <f>_xlfn.XLOOKUP(M1769,[1]Heads!B:B,[1]Heads!C:C)</f>
        <v>174 CrPC</v>
      </c>
      <c r="O1769" s="61" t="s">
        <v>3040</v>
      </c>
      <c r="P1769" s="28"/>
      <c r="Q1769" s="61"/>
      <c r="R1769" s="28"/>
      <c r="S1769" s="96" t="s">
        <v>3196</v>
      </c>
      <c r="T1769" s="61"/>
      <c r="U1769" s="28"/>
      <c r="V1769" s="61"/>
      <c r="W1769" s="104" t="s">
        <v>173</v>
      </c>
      <c r="X1769" s="104" t="s">
        <v>173</v>
      </c>
      <c r="Y1769" s="98">
        <v>46193</v>
      </c>
      <c r="Z1769" s="133" t="s">
        <v>3918</v>
      </c>
      <c r="AA1769" s="60" t="s">
        <v>34</v>
      </c>
      <c r="AB1769" s="9">
        <f t="shared" ca="1" si="145"/>
        <v>129</v>
      </c>
      <c r="AC1769" s="9" t="str">
        <f t="shared" ca="1" si="146"/>
        <v>Above 3 Months</v>
      </c>
      <c r="AD1769" s="9">
        <f t="shared" ca="1" si="147"/>
        <v>118</v>
      </c>
      <c r="AE1769" s="9" t="str">
        <f t="shared" ca="1" si="148"/>
        <v>Above 3 Months</v>
      </c>
      <c r="AF1769" s="61"/>
      <c r="AG1769" s="62" t="str">
        <f t="shared" si="153"/>
        <v>Etcherla,'118/2026'</v>
      </c>
      <c r="AH1769" s="97" t="str">
        <f t="shared" ca="1" si="149"/>
        <v>Above 3 Months</v>
      </c>
    </row>
    <row r="1770" spans="1:34" ht="23.25" customHeight="1" x14ac:dyDescent="0.25">
      <c r="A1770" s="96">
        <v>1769</v>
      </c>
      <c r="B1770" s="62" t="s">
        <v>2808</v>
      </c>
      <c r="C1770" s="62" t="s">
        <v>2661</v>
      </c>
      <c r="D1770" s="61"/>
      <c r="E1770" s="62" t="s">
        <v>89</v>
      </c>
      <c r="F1770" s="73" t="s">
        <v>3386</v>
      </c>
      <c r="G1770" s="63" t="s">
        <v>980</v>
      </c>
      <c r="H1770" s="64">
        <v>46182</v>
      </c>
      <c r="I1770" s="65" t="str">
        <f t="shared" si="152"/>
        <v>Jun</v>
      </c>
      <c r="J1770" s="65">
        <v>2026</v>
      </c>
      <c r="K1770" s="63" t="s">
        <v>77</v>
      </c>
      <c r="L1770" s="61"/>
      <c r="M1770" s="61" t="str">
        <f>_xlfn.XLOOKUP(K1770,[1]Heads!A:A,[1]Heads!B:B)</f>
        <v>Road Accidents</v>
      </c>
      <c r="N1770" s="61" t="str">
        <f>_xlfn.XLOOKUP(M1770,[1]Heads!B:B,[1]Heads!C:C)</f>
        <v>IPC</v>
      </c>
      <c r="O1770" s="61" t="s">
        <v>3040</v>
      </c>
      <c r="P1770" s="28"/>
      <c r="Q1770" s="61"/>
      <c r="R1770" s="28"/>
      <c r="S1770" s="96" t="s">
        <v>3196</v>
      </c>
      <c r="T1770" s="61"/>
      <c r="U1770" s="28"/>
      <c r="V1770" s="61"/>
      <c r="W1770" s="104" t="s">
        <v>112</v>
      </c>
      <c r="X1770" s="104" t="s">
        <v>112</v>
      </c>
      <c r="Y1770" s="98"/>
      <c r="Z1770" s="133" t="s">
        <v>3919</v>
      </c>
      <c r="AA1770" s="60" t="s">
        <v>34</v>
      </c>
      <c r="AB1770" s="9">
        <f t="shared" ca="1" si="145"/>
        <v>129</v>
      </c>
      <c r="AC1770" s="9" t="str">
        <f t="shared" ca="1" si="146"/>
        <v>Above 3 Months</v>
      </c>
      <c r="AD1770" s="9" t="str">
        <f t="shared" ca="1" si="147"/>
        <v/>
      </c>
      <c r="AE1770" s="9" t="str">
        <f t="shared" ca="1" si="148"/>
        <v/>
      </c>
      <c r="AF1770" s="61"/>
      <c r="AG1770" s="62" t="str">
        <f t="shared" si="153"/>
        <v>Kotabommali,'114/2026'</v>
      </c>
      <c r="AH1770" s="97" t="str">
        <f t="shared" ca="1" si="149"/>
        <v>Above 3 Months</v>
      </c>
    </row>
    <row r="1771" spans="1:34" ht="23.25" customHeight="1" x14ac:dyDescent="0.25">
      <c r="A1771" s="96">
        <v>1770</v>
      </c>
      <c r="B1771" s="62" t="s">
        <v>2660</v>
      </c>
      <c r="C1771" s="62" t="s">
        <v>37</v>
      </c>
      <c r="D1771" s="61"/>
      <c r="E1771" s="62" t="s">
        <v>104</v>
      </c>
      <c r="F1771" s="73" t="s">
        <v>3086</v>
      </c>
      <c r="G1771" s="63" t="s">
        <v>3920</v>
      </c>
      <c r="H1771" s="64">
        <v>46182</v>
      </c>
      <c r="I1771" s="65" t="str">
        <f t="shared" si="152"/>
        <v>Jun</v>
      </c>
      <c r="J1771" s="65">
        <v>2026</v>
      </c>
      <c r="K1771" s="63" t="s">
        <v>53</v>
      </c>
      <c r="L1771" s="61"/>
      <c r="M1771" s="61" t="str">
        <f>_xlfn.XLOOKUP(K1771,[1]Heads!A:A,[1]Heads!B:B)</f>
        <v>Bodily Offiences</v>
      </c>
      <c r="N1771" s="61" t="str">
        <f>_xlfn.XLOOKUP(M1771,[1]Heads!B:B,[1]Heads!C:C)</f>
        <v>IPC</v>
      </c>
      <c r="O1771" s="61" t="s">
        <v>3040</v>
      </c>
      <c r="P1771" s="28"/>
      <c r="Q1771" s="61"/>
      <c r="R1771" s="28"/>
      <c r="S1771" s="96" t="s">
        <v>3196</v>
      </c>
      <c r="T1771" s="61"/>
      <c r="U1771" s="28"/>
      <c r="V1771" s="61"/>
      <c r="W1771" s="104" t="s">
        <v>33</v>
      </c>
      <c r="X1771" s="104" t="s">
        <v>33</v>
      </c>
      <c r="Y1771" s="98">
        <v>46275</v>
      </c>
      <c r="Z1771" s="133" t="s">
        <v>3921</v>
      </c>
      <c r="AA1771" s="60" t="s">
        <v>34</v>
      </c>
      <c r="AB1771" s="9">
        <f t="shared" ca="1" si="145"/>
        <v>129</v>
      </c>
      <c r="AC1771" s="9" t="str">
        <f t="shared" ca="1" si="146"/>
        <v>Above 3 Months</v>
      </c>
      <c r="AD1771" s="9">
        <f t="shared" ca="1" si="147"/>
        <v>36</v>
      </c>
      <c r="AE1771" s="9" t="str">
        <f t="shared" ca="1" si="148"/>
        <v>Below 45 Days</v>
      </c>
      <c r="AF1771" s="61"/>
      <c r="AG1771" s="62" t="str">
        <f t="shared" si="153"/>
        <v>Laveru,'76/2026'</v>
      </c>
      <c r="AH1771" s="97" t="str">
        <f t="shared" si="149"/>
        <v/>
      </c>
    </row>
    <row r="1772" spans="1:34" ht="23.25" customHeight="1" x14ac:dyDescent="0.25">
      <c r="A1772" s="96">
        <v>1771</v>
      </c>
      <c r="B1772" s="62" t="e">
        <v>#N/A</v>
      </c>
      <c r="C1772" s="62" t="e">
        <v>#N/A</v>
      </c>
      <c r="D1772" s="61"/>
      <c r="E1772" s="62" t="s">
        <v>125</v>
      </c>
      <c r="F1772" s="73" t="s">
        <v>3061</v>
      </c>
      <c r="G1772" s="63" t="s">
        <v>1381</v>
      </c>
      <c r="H1772" s="64">
        <v>46182</v>
      </c>
      <c r="I1772" s="65" t="str">
        <f t="shared" si="152"/>
        <v>Jun</v>
      </c>
      <c r="J1772" s="65">
        <v>2026</v>
      </c>
      <c r="K1772" s="63" t="s">
        <v>80</v>
      </c>
      <c r="L1772" s="61"/>
      <c r="M1772" s="61" t="str">
        <f>_xlfn.XLOOKUP(K1772,[1]Heads!A:A,[1]Heads!B:B)</f>
        <v>Crime  Against Women</v>
      </c>
      <c r="N1772" s="61" t="str">
        <f>_xlfn.XLOOKUP(M1772,[1]Heads!B:B,[1]Heads!C:C)</f>
        <v>IPC</v>
      </c>
      <c r="O1772" s="61" t="s">
        <v>3040</v>
      </c>
      <c r="P1772" s="28"/>
      <c r="Q1772" s="61"/>
      <c r="R1772" s="28"/>
      <c r="S1772" s="96" t="s">
        <v>3196</v>
      </c>
      <c r="T1772" s="61"/>
      <c r="U1772" s="28"/>
      <c r="V1772" s="61"/>
      <c r="W1772" s="104" t="s">
        <v>141</v>
      </c>
      <c r="X1772" s="104" t="s">
        <v>33</v>
      </c>
      <c r="Y1772" s="98">
        <v>46293</v>
      </c>
      <c r="Z1772" s="133" t="s">
        <v>3922</v>
      </c>
      <c r="AA1772" s="60" t="s">
        <v>34</v>
      </c>
      <c r="AB1772" s="9">
        <f t="shared" ca="1" si="145"/>
        <v>129</v>
      </c>
      <c r="AC1772" s="9" t="str">
        <f t="shared" ca="1" si="146"/>
        <v>Above 3 Months</v>
      </c>
      <c r="AD1772" s="9">
        <f t="shared" ca="1" si="147"/>
        <v>18</v>
      </c>
      <c r="AE1772" s="9" t="str">
        <f t="shared" ca="1" si="148"/>
        <v>Below 45 Days</v>
      </c>
      <c r="AF1772" s="61"/>
      <c r="AG1772" s="62" t="str">
        <f t="shared" si="153"/>
        <v>Mahila UPS, Srikakulam,'70/2026'</v>
      </c>
      <c r="AH1772" s="97" t="str">
        <f t="shared" si="149"/>
        <v/>
      </c>
    </row>
    <row r="1773" spans="1:34" ht="23.25" customHeight="1" x14ac:dyDescent="0.25">
      <c r="A1773" s="96">
        <v>1772</v>
      </c>
      <c r="B1773" s="62" t="s">
        <v>2808</v>
      </c>
      <c r="C1773" s="62" t="s">
        <v>57</v>
      </c>
      <c r="D1773" s="61"/>
      <c r="E1773" s="62" t="s">
        <v>58</v>
      </c>
      <c r="F1773" s="73" t="s">
        <v>2974</v>
      </c>
      <c r="G1773" s="63" t="s">
        <v>1354</v>
      </c>
      <c r="H1773" s="64">
        <v>46182</v>
      </c>
      <c r="I1773" s="65" t="str">
        <f t="shared" si="152"/>
        <v>Jun</v>
      </c>
      <c r="J1773" s="65">
        <v>2026</v>
      </c>
      <c r="K1773" s="63" t="s">
        <v>103</v>
      </c>
      <c r="L1773" s="61"/>
      <c r="M1773" s="61" t="str">
        <f>_xlfn.XLOOKUP(K1773,[1]Heads!A:A,[1]Heads!B:B)</f>
        <v>Property Offences</v>
      </c>
      <c r="N1773" s="61" t="str">
        <f>_xlfn.XLOOKUP(M1773,[1]Heads!B:B,[1]Heads!C:C)</f>
        <v>IPC</v>
      </c>
      <c r="O1773" s="61" t="s">
        <v>45</v>
      </c>
      <c r="P1773" s="28"/>
      <c r="Q1773" s="61"/>
      <c r="R1773" s="28"/>
      <c r="S1773" s="96" t="s">
        <v>3196</v>
      </c>
      <c r="T1773" s="61"/>
      <c r="U1773" s="28"/>
      <c r="V1773" s="61"/>
      <c r="W1773" s="104" t="s">
        <v>112</v>
      </c>
      <c r="X1773" s="104" t="s">
        <v>50</v>
      </c>
      <c r="Y1773" s="98"/>
      <c r="Z1773" s="133" t="s">
        <v>3923</v>
      </c>
      <c r="AA1773" s="60" t="s">
        <v>34</v>
      </c>
      <c r="AB1773" s="9">
        <f t="shared" ca="1" si="145"/>
        <v>129</v>
      </c>
      <c r="AC1773" s="9" t="str">
        <f t="shared" ca="1" si="146"/>
        <v>Above 3 Months</v>
      </c>
      <c r="AD1773" s="9" t="str">
        <f t="shared" ca="1" si="147"/>
        <v/>
      </c>
      <c r="AE1773" s="9" t="str">
        <f t="shared" ca="1" si="148"/>
        <v/>
      </c>
      <c r="AF1773" s="61"/>
      <c r="AG1773" s="62" t="str">
        <f t="shared" si="153"/>
        <v>Meliaputti,'36/2026'</v>
      </c>
      <c r="AH1773" s="97" t="str">
        <f t="shared" ca="1" si="149"/>
        <v>Above 3 Months</v>
      </c>
    </row>
    <row r="1774" spans="1:34" ht="23.25" customHeight="1" x14ac:dyDescent="0.25">
      <c r="A1774" s="96">
        <v>1773</v>
      </c>
      <c r="B1774" s="62" t="s">
        <v>2660</v>
      </c>
      <c r="C1774" s="62">
        <v>0</v>
      </c>
      <c r="D1774" s="61"/>
      <c r="E1774" s="62" t="s">
        <v>28</v>
      </c>
      <c r="F1774" s="73" t="s">
        <v>3278</v>
      </c>
      <c r="G1774" s="63" t="s">
        <v>3926</v>
      </c>
      <c r="H1774" s="64">
        <v>46182</v>
      </c>
      <c r="I1774" s="65" t="str">
        <f t="shared" si="152"/>
        <v>Jun</v>
      </c>
      <c r="J1774" s="65">
        <v>2026</v>
      </c>
      <c r="K1774" s="63" t="s">
        <v>29</v>
      </c>
      <c r="L1774" s="61"/>
      <c r="M1774" s="61" t="str">
        <f>_xlfn.XLOOKUP(K1774,[1]Heads!A:A,[1]Heads!B:B)</f>
        <v>White Collar Offences</v>
      </c>
      <c r="N1774" s="61" t="str">
        <f>_xlfn.XLOOKUP(M1774,[1]Heads!B:B,[1]Heads!C:C)</f>
        <v>IPC</v>
      </c>
      <c r="O1774" s="61" t="s">
        <v>3040</v>
      </c>
      <c r="P1774" s="28"/>
      <c r="Q1774" s="61"/>
      <c r="R1774" s="28"/>
      <c r="S1774" s="96" t="s">
        <v>3196</v>
      </c>
      <c r="T1774" s="61"/>
      <c r="U1774" s="28"/>
      <c r="V1774" s="61"/>
      <c r="W1774" s="104" t="s">
        <v>139</v>
      </c>
      <c r="X1774" s="104" t="s">
        <v>139</v>
      </c>
      <c r="Y1774" s="98">
        <v>46192</v>
      </c>
      <c r="Z1774" s="133" t="s">
        <v>3927</v>
      </c>
      <c r="AA1774" s="60" t="s">
        <v>34</v>
      </c>
      <c r="AB1774" s="9">
        <f t="shared" ca="1" si="145"/>
        <v>129</v>
      </c>
      <c r="AC1774" s="9" t="str">
        <f t="shared" ca="1" si="146"/>
        <v>Above 3 Months</v>
      </c>
      <c r="AD1774" s="9">
        <f t="shared" ca="1" si="147"/>
        <v>119</v>
      </c>
      <c r="AE1774" s="9" t="str">
        <f t="shared" ca="1" si="148"/>
        <v>Above 3 Months</v>
      </c>
      <c r="AF1774" s="61"/>
      <c r="AG1774" s="62" t="str">
        <f t="shared" si="153"/>
        <v>Srikakulam II Town,'82/2026'</v>
      </c>
      <c r="AH1774" s="97" t="str">
        <f t="shared" ca="1" si="149"/>
        <v>Above 3 Months</v>
      </c>
    </row>
    <row r="1775" spans="1:34" ht="23.25" customHeight="1" x14ac:dyDescent="0.25">
      <c r="A1775" s="96">
        <v>1774</v>
      </c>
      <c r="B1775" s="62" t="s">
        <v>2810</v>
      </c>
      <c r="C1775" s="62" t="s">
        <v>97</v>
      </c>
      <c r="D1775" s="61"/>
      <c r="E1775" s="62" t="s">
        <v>98</v>
      </c>
      <c r="F1775" s="73" t="s">
        <v>3021</v>
      </c>
      <c r="G1775" s="63" t="s">
        <v>3928</v>
      </c>
      <c r="H1775" s="64">
        <v>46182</v>
      </c>
      <c r="I1775" s="65" t="str">
        <f t="shared" si="152"/>
        <v>Jun</v>
      </c>
      <c r="J1775" s="65">
        <v>2026</v>
      </c>
      <c r="K1775" s="63" t="s">
        <v>80</v>
      </c>
      <c r="L1775" s="61"/>
      <c r="M1775" s="61" t="str">
        <f>_xlfn.XLOOKUP(K1775,[1]Heads!A:A,[1]Heads!B:B)</f>
        <v>Crime  Against Women</v>
      </c>
      <c r="N1775" s="61" t="str">
        <f>_xlfn.XLOOKUP(M1775,[1]Heads!B:B,[1]Heads!C:C)</f>
        <v>IPC</v>
      </c>
      <c r="O1775" s="61" t="s">
        <v>3040</v>
      </c>
      <c r="P1775" s="28"/>
      <c r="Q1775" s="61"/>
      <c r="R1775" s="28"/>
      <c r="S1775" s="96" t="s">
        <v>3196</v>
      </c>
      <c r="T1775" s="61"/>
      <c r="U1775" s="28"/>
      <c r="V1775" s="61"/>
      <c r="W1775" s="104" t="s">
        <v>169</v>
      </c>
      <c r="X1775" s="104" t="s">
        <v>50</v>
      </c>
      <c r="Y1775" s="98"/>
      <c r="Z1775" s="133" t="s">
        <v>3929</v>
      </c>
      <c r="AA1775" s="60" t="s">
        <v>34</v>
      </c>
      <c r="AB1775" s="9">
        <f t="shared" ca="1" si="145"/>
        <v>129</v>
      </c>
      <c r="AC1775" s="9" t="str">
        <f t="shared" ca="1" si="146"/>
        <v>Above 3 Months</v>
      </c>
      <c r="AD1775" s="9" t="str">
        <f t="shared" ca="1" si="147"/>
        <v/>
      </c>
      <c r="AE1775" s="9" t="str">
        <f t="shared" ca="1" si="148"/>
        <v/>
      </c>
      <c r="AF1775" s="61"/>
      <c r="AG1775" s="62" t="str">
        <f t="shared" si="153"/>
        <v>Vajrapukothuru,'49/2026'</v>
      </c>
      <c r="AH1775" s="97" t="str">
        <f t="shared" ca="1" si="149"/>
        <v>Above 3 Months</v>
      </c>
    </row>
    <row r="1776" spans="1:34" ht="23.25" customHeight="1" x14ac:dyDescent="0.25">
      <c r="A1776" s="96">
        <v>1775</v>
      </c>
      <c r="B1776" s="62" t="s">
        <v>2808</v>
      </c>
      <c r="C1776" s="62" t="s">
        <v>2661</v>
      </c>
      <c r="D1776" s="61"/>
      <c r="E1776" s="62" t="s">
        <v>89</v>
      </c>
      <c r="F1776" s="73" t="s">
        <v>3404</v>
      </c>
      <c r="G1776" s="63" t="s">
        <v>1332</v>
      </c>
      <c r="H1776" s="64">
        <v>46183</v>
      </c>
      <c r="I1776" s="65" t="str">
        <f t="shared" si="152"/>
        <v>Jun</v>
      </c>
      <c r="J1776" s="65">
        <v>2026</v>
      </c>
      <c r="K1776" s="63" t="s">
        <v>71</v>
      </c>
      <c r="L1776" s="61"/>
      <c r="M1776" s="61" t="str">
        <f>_xlfn.XLOOKUP(K1776,[1]Heads!A:A,[1]Heads!B:B)</f>
        <v>Road Accidents</v>
      </c>
      <c r="N1776" s="61" t="str">
        <f>_xlfn.XLOOKUP(M1776,[1]Heads!B:B,[1]Heads!C:C)</f>
        <v>IPC</v>
      </c>
      <c r="O1776" s="61" t="s">
        <v>3040</v>
      </c>
      <c r="P1776" s="28"/>
      <c r="Q1776" s="61"/>
      <c r="R1776" s="28"/>
      <c r="S1776" s="96" t="s">
        <v>3196</v>
      </c>
      <c r="T1776" s="61"/>
      <c r="U1776" s="28"/>
      <c r="V1776" s="61"/>
      <c r="W1776" s="104" t="s">
        <v>141</v>
      </c>
      <c r="X1776" s="104" t="s">
        <v>141</v>
      </c>
      <c r="Y1776" s="98"/>
      <c r="Z1776" s="133" t="s">
        <v>3930</v>
      </c>
      <c r="AA1776" s="60" t="s">
        <v>34</v>
      </c>
      <c r="AB1776" s="9">
        <f t="shared" ca="1" si="145"/>
        <v>128</v>
      </c>
      <c r="AC1776" s="9" t="str">
        <f t="shared" ca="1" si="146"/>
        <v>Above 3 Months</v>
      </c>
      <c r="AD1776" s="9" t="str">
        <f t="shared" ca="1" si="147"/>
        <v/>
      </c>
      <c r="AE1776" s="9" t="str">
        <f t="shared" ca="1" si="148"/>
        <v/>
      </c>
      <c r="AF1776" s="61"/>
      <c r="AG1776" s="62" t="str">
        <f t="shared" si="153"/>
        <v>Kotabommali,'116/2026'</v>
      </c>
      <c r="AH1776" s="97" t="str">
        <f t="shared" ca="1" si="149"/>
        <v>Above 3 Months</v>
      </c>
    </row>
    <row r="1777" spans="1:34" ht="23.25" customHeight="1" x14ac:dyDescent="0.25">
      <c r="A1777" s="96">
        <v>1776</v>
      </c>
      <c r="B1777" s="62" t="s">
        <v>2660</v>
      </c>
      <c r="C1777" s="62" t="s">
        <v>46</v>
      </c>
      <c r="D1777" s="61"/>
      <c r="E1777" s="62" t="s">
        <v>64</v>
      </c>
      <c r="F1777" s="73" t="s">
        <v>3099</v>
      </c>
      <c r="G1777" s="63" t="s">
        <v>1315</v>
      </c>
      <c r="H1777" s="64">
        <v>46183</v>
      </c>
      <c r="I1777" s="65" t="str">
        <f t="shared" si="152"/>
        <v>Jun</v>
      </c>
      <c r="J1777" s="65">
        <v>2026</v>
      </c>
      <c r="K1777" s="63" t="s">
        <v>70</v>
      </c>
      <c r="L1777" s="61"/>
      <c r="M1777" s="61" t="str">
        <f>_xlfn.XLOOKUP(K1777,[1]Heads!A:A,[1]Heads!B:B)</f>
        <v>174 CrPC</v>
      </c>
      <c r="N1777" s="61" t="str">
        <f>_xlfn.XLOOKUP(M1777,[1]Heads!B:B,[1]Heads!C:C)</f>
        <v>174 CrPC</v>
      </c>
      <c r="O1777" s="61" t="s">
        <v>3040</v>
      </c>
      <c r="P1777" s="28"/>
      <c r="Q1777" s="61"/>
      <c r="R1777" s="28"/>
      <c r="S1777" s="96" t="s">
        <v>7125</v>
      </c>
      <c r="T1777" s="61"/>
      <c r="U1777" s="28"/>
      <c r="V1777" s="61"/>
      <c r="W1777" s="104" t="s">
        <v>142</v>
      </c>
      <c r="X1777" s="104" t="s">
        <v>2923</v>
      </c>
      <c r="Y1777" s="98"/>
      <c r="Z1777" s="133" t="s">
        <v>3933</v>
      </c>
      <c r="AA1777" s="60" t="s">
        <v>34</v>
      </c>
      <c r="AB1777" s="9" t="str">
        <f t="shared" ca="1" si="145"/>
        <v/>
      </c>
      <c r="AC1777" s="9" t="str">
        <f t="shared" si="146"/>
        <v/>
      </c>
      <c r="AD1777" s="9" t="str">
        <f t="shared" ca="1" si="147"/>
        <v/>
      </c>
      <c r="AE1777" s="9" t="str">
        <f t="shared" ca="1" si="148"/>
        <v/>
      </c>
      <c r="AF1777" s="61"/>
      <c r="AG1777" s="62" t="str">
        <f t="shared" si="153"/>
        <v>Ponduru,'78/2026'</v>
      </c>
      <c r="AH1777" s="97" t="str">
        <f t="shared" si="149"/>
        <v/>
      </c>
    </row>
    <row r="1778" spans="1:34" ht="23.25" customHeight="1" x14ac:dyDescent="0.25">
      <c r="A1778" s="96">
        <v>1777</v>
      </c>
      <c r="B1778" s="62" t="s">
        <v>2660</v>
      </c>
      <c r="C1778" s="62" t="s">
        <v>46</v>
      </c>
      <c r="D1778" s="61"/>
      <c r="E1778" s="62" t="s">
        <v>67</v>
      </c>
      <c r="F1778" s="73" t="s">
        <v>3075</v>
      </c>
      <c r="G1778" s="63" t="s">
        <v>1535</v>
      </c>
      <c r="H1778" s="64">
        <v>46183</v>
      </c>
      <c r="I1778" s="65" t="str">
        <f t="shared" si="152"/>
        <v>Jun</v>
      </c>
      <c r="J1778" s="65">
        <v>2026</v>
      </c>
      <c r="K1778" s="63" t="s">
        <v>75</v>
      </c>
      <c r="L1778" s="61"/>
      <c r="M1778" s="61" t="str">
        <f>_xlfn.XLOOKUP(K1778,[1]Heads!A:A,[1]Heads!B:B)</f>
        <v>Bodily Offiences</v>
      </c>
      <c r="N1778" s="61" t="str">
        <f>_xlfn.XLOOKUP(M1778,[1]Heads!B:B,[1]Heads!C:C)</f>
        <v>IPC</v>
      </c>
      <c r="O1778" s="61" t="s">
        <v>3040</v>
      </c>
      <c r="P1778" s="28"/>
      <c r="Q1778" s="61"/>
      <c r="R1778" s="28"/>
      <c r="S1778" s="96" t="s">
        <v>7126</v>
      </c>
      <c r="T1778" s="61"/>
      <c r="U1778" s="28"/>
      <c r="V1778" s="61"/>
      <c r="W1778" s="104" t="s">
        <v>33</v>
      </c>
      <c r="X1778" s="104" t="s">
        <v>2923</v>
      </c>
      <c r="Y1778" s="98"/>
      <c r="Z1778" s="133" t="s">
        <v>3934</v>
      </c>
      <c r="AA1778" s="60" t="s">
        <v>34</v>
      </c>
      <c r="AB1778" s="9" t="str">
        <f t="shared" ca="1" si="145"/>
        <v/>
      </c>
      <c r="AC1778" s="9" t="str">
        <f t="shared" si="146"/>
        <v/>
      </c>
      <c r="AD1778" s="9" t="str">
        <f t="shared" ca="1" si="147"/>
        <v/>
      </c>
      <c r="AE1778" s="9" t="str">
        <f t="shared" ca="1" si="148"/>
        <v/>
      </c>
      <c r="AF1778" s="61"/>
      <c r="AG1778" s="62" t="str">
        <f t="shared" si="153"/>
        <v>Sarubujjili,'60/2026'</v>
      </c>
      <c r="AH1778" s="97" t="str">
        <f t="shared" si="149"/>
        <v/>
      </c>
    </row>
    <row r="1779" spans="1:34" ht="23.25" customHeight="1" x14ac:dyDescent="0.25">
      <c r="A1779" s="96">
        <v>1778</v>
      </c>
      <c r="B1779" s="62" t="e">
        <v>#N/A</v>
      </c>
      <c r="C1779" s="62" t="e">
        <v>#N/A</v>
      </c>
      <c r="D1779" s="61"/>
      <c r="E1779" s="62" t="s">
        <v>125</v>
      </c>
      <c r="F1779" s="73" t="s">
        <v>3114</v>
      </c>
      <c r="G1779" s="63" t="s">
        <v>1646</v>
      </c>
      <c r="H1779" s="64">
        <v>46183</v>
      </c>
      <c r="I1779" s="65" t="str">
        <f t="shared" si="152"/>
        <v>Jun</v>
      </c>
      <c r="J1779" s="65">
        <v>2026</v>
      </c>
      <c r="K1779" s="63" t="s">
        <v>80</v>
      </c>
      <c r="L1779" s="61"/>
      <c r="M1779" s="61" t="str">
        <f>_xlfn.XLOOKUP(K1779,[1]Heads!A:A,[1]Heads!B:B)</f>
        <v>Crime  Against Women</v>
      </c>
      <c r="N1779" s="61" t="str">
        <f>_xlfn.XLOOKUP(M1779,[1]Heads!B:B,[1]Heads!C:C)</f>
        <v>IPC</v>
      </c>
      <c r="O1779" s="61" t="s">
        <v>3040</v>
      </c>
      <c r="P1779" s="28"/>
      <c r="Q1779" s="61"/>
      <c r="R1779" s="28"/>
      <c r="S1779" s="96" t="s">
        <v>3196</v>
      </c>
      <c r="T1779" s="61"/>
      <c r="U1779" s="28"/>
      <c r="V1779" s="61"/>
      <c r="W1779" s="104" t="s">
        <v>141</v>
      </c>
      <c r="X1779" s="104" t="s">
        <v>33</v>
      </c>
      <c r="Y1779" s="98">
        <v>46290</v>
      </c>
      <c r="Z1779" s="133" t="s">
        <v>3935</v>
      </c>
      <c r="AA1779" s="60" t="s">
        <v>34</v>
      </c>
      <c r="AB1779" s="9">
        <f t="shared" ca="1" si="145"/>
        <v>128</v>
      </c>
      <c r="AC1779" s="9" t="str">
        <f t="shared" ca="1" si="146"/>
        <v>Above 3 Months</v>
      </c>
      <c r="AD1779" s="9">
        <f t="shared" ca="1" si="147"/>
        <v>21</v>
      </c>
      <c r="AE1779" s="9" t="str">
        <f t="shared" ca="1" si="148"/>
        <v>Below 45 Days</v>
      </c>
      <c r="AF1779" s="61"/>
      <c r="AG1779" s="62" t="str">
        <f t="shared" si="153"/>
        <v>Mahila UPS, Srikakulam,'71/2026'</v>
      </c>
      <c r="AH1779" s="97" t="str">
        <f t="shared" si="149"/>
        <v/>
      </c>
    </row>
    <row r="1780" spans="1:34" ht="25.5" customHeight="1" x14ac:dyDescent="0.25">
      <c r="A1780" s="96">
        <v>1779</v>
      </c>
      <c r="B1780" s="123" t="s">
        <v>2808</v>
      </c>
      <c r="C1780" s="123" t="s">
        <v>2661</v>
      </c>
      <c r="D1780" s="9"/>
      <c r="E1780" s="135" t="s">
        <v>89</v>
      </c>
      <c r="F1780" s="136" t="s">
        <v>3415</v>
      </c>
      <c r="G1780" s="63" t="s">
        <v>5399</v>
      </c>
      <c r="H1780" s="137">
        <v>46184</v>
      </c>
      <c r="I1780" s="63" t="str">
        <f t="shared" si="152"/>
        <v>Jun</v>
      </c>
      <c r="J1780" s="63">
        <v>2026</v>
      </c>
      <c r="K1780" s="63" t="s">
        <v>75</v>
      </c>
      <c r="L1780" s="9"/>
      <c r="M1780" s="9" t="str">
        <f>_xlfn.XLOOKUP(K1780,[1]Heads!A:A,[1]Heads!B:B)</f>
        <v>Bodily Offiences</v>
      </c>
      <c r="N1780" s="9" t="str">
        <f>_xlfn.XLOOKUP(M1780,[1]Heads!B:B,[1]Heads!C:C)</f>
        <v>IPC</v>
      </c>
      <c r="O1780" s="9" t="s">
        <v>32</v>
      </c>
      <c r="P1780" s="75"/>
      <c r="Q1780" s="9"/>
      <c r="R1780" s="75"/>
      <c r="S1780" s="96" t="s">
        <v>3196</v>
      </c>
      <c r="T1780" s="9"/>
      <c r="U1780" s="75"/>
      <c r="V1780" s="9"/>
      <c r="W1780" s="104" t="s">
        <v>142</v>
      </c>
      <c r="X1780" s="104" t="s">
        <v>142</v>
      </c>
      <c r="Y1780" s="98"/>
      <c r="Z1780" s="133" t="s">
        <v>5400</v>
      </c>
      <c r="AA1780" s="138" t="s">
        <v>34</v>
      </c>
      <c r="AB1780" s="9">
        <f t="shared" ca="1" si="145"/>
        <v>127</v>
      </c>
      <c r="AC1780" s="9" t="str">
        <f t="shared" ca="1" si="146"/>
        <v>Above 3 Months</v>
      </c>
      <c r="AD1780" s="9" t="str">
        <f t="shared" ca="1" si="147"/>
        <v/>
      </c>
      <c r="AE1780" s="9" t="str">
        <f t="shared" ca="1" si="148"/>
        <v/>
      </c>
      <c r="AF1780" s="9"/>
      <c r="AG1780" s="123" t="str">
        <f t="shared" si="153"/>
        <v>Kotabommali,'117/2026'</v>
      </c>
      <c r="AH1780" s="97" t="str">
        <f t="shared" ca="1" si="149"/>
        <v>Above 3 Months</v>
      </c>
    </row>
    <row r="1781" spans="1:34" ht="25.5" customHeight="1" x14ac:dyDescent="0.25">
      <c r="A1781" s="96">
        <v>1780</v>
      </c>
      <c r="B1781" s="123" t="s">
        <v>2808</v>
      </c>
      <c r="C1781" s="123" t="s">
        <v>185</v>
      </c>
      <c r="D1781" s="9"/>
      <c r="E1781" s="135" t="s">
        <v>55</v>
      </c>
      <c r="F1781" s="136" t="s">
        <v>3045</v>
      </c>
      <c r="G1781" s="63" t="s">
        <v>1646</v>
      </c>
      <c r="H1781" s="137">
        <v>46184</v>
      </c>
      <c r="I1781" s="63" t="str">
        <f t="shared" si="152"/>
        <v>Jun</v>
      </c>
      <c r="J1781" s="63">
        <v>2026</v>
      </c>
      <c r="K1781" s="63" t="s">
        <v>80</v>
      </c>
      <c r="L1781" s="9"/>
      <c r="M1781" s="9" t="str">
        <f>_xlfn.XLOOKUP(K1781,[1]Heads!A:A,[1]Heads!B:B)</f>
        <v>Crime  Against Women</v>
      </c>
      <c r="N1781" s="9" t="str">
        <f>_xlfn.XLOOKUP(M1781,[1]Heads!B:B,[1]Heads!C:C)</f>
        <v>IPC</v>
      </c>
      <c r="O1781" s="9" t="s">
        <v>32</v>
      </c>
      <c r="P1781" s="75"/>
      <c r="Q1781" s="9"/>
      <c r="R1781" s="75"/>
      <c r="S1781" s="96" t="s">
        <v>3196</v>
      </c>
      <c r="T1781" s="9"/>
      <c r="U1781" s="75"/>
      <c r="V1781" s="9"/>
      <c r="W1781" s="104" t="s">
        <v>141</v>
      </c>
      <c r="X1781" s="104" t="s">
        <v>141</v>
      </c>
      <c r="Y1781" s="98"/>
      <c r="Z1781" s="133" t="s">
        <v>5401</v>
      </c>
      <c r="AA1781" s="138" t="s">
        <v>34</v>
      </c>
      <c r="AB1781" s="9">
        <f t="shared" ca="1" si="145"/>
        <v>127</v>
      </c>
      <c r="AC1781" s="9" t="str">
        <f t="shared" ca="1" si="146"/>
        <v>Above 3 Months</v>
      </c>
      <c r="AD1781" s="9" t="str">
        <f t="shared" ca="1" si="147"/>
        <v/>
      </c>
      <c r="AE1781" s="9" t="str">
        <f t="shared" ca="1" si="148"/>
        <v/>
      </c>
      <c r="AF1781" s="9"/>
      <c r="AG1781" s="123" t="str">
        <f t="shared" si="153"/>
        <v>Hiramandalam,'52/2026'</v>
      </c>
      <c r="AH1781" s="97" t="str">
        <f t="shared" ca="1" si="149"/>
        <v>Above 3 Months</v>
      </c>
    </row>
    <row r="1782" spans="1:34" ht="25.5" customHeight="1" x14ac:dyDescent="0.25">
      <c r="A1782" s="96">
        <v>1781</v>
      </c>
      <c r="B1782" s="123" t="s">
        <v>2810</v>
      </c>
      <c r="C1782" s="123" t="s">
        <v>186</v>
      </c>
      <c r="D1782" s="9"/>
      <c r="E1782" s="135" t="s">
        <v>65</v>
      </c>
      <c r="F1782" s="136" t="s">
        <v>3062</v>
      </c>
      <c r="G1782" s="63" t="s">
        <v>1381</v>
      </c>
      <c r="H1782" s="137">
        <v>46184</v>
      </c>
      <c r="I1782" s="63" t="str">
        <f t="shared" si="152"/>
        <v>Jun</v>
      </c>
      <c r="J1782" s="63">
        <v>2026</v>
      </c>
      <c r="K1782" s="63" t="s">
        <v>80</v>
      </c>
      <c r="L1782" s="9"/>
      <c r="M1782" s="9" t="str">
        <f>_xlfn.XLOOKUP(K1782,[1]Heads!A:A,[1]Heads!B:B)</f>
        <v>Crime  Against Women</v>
      </c>
      <c r="N1782" s="9" t="str">
        <f>_xlfn.XLOOKUP(M1782,[1]Heads!B:B,[1]Heads!C:C)</f>
        <v>IPC</v>
      </c>
      <c r="O1782" s="9" t="s">
        <v>32</v>
      </c>
      <c r="P1782" s="75"/>
      <c r="Q1782" s="9"/>
      <c r="R1782" s="75"/>
      <c r="S1782" s="96" t="s">
        <v>3196</v>
      </c>
      <c r="T1782" s="9"/>
      <c r="U1782" s="75"/>
      <c r="V1782" s="9"/>
      <c r="W1782" s="104" t="s">
        <v>141</v>
      </c>
      <c r="X1782" s="104" t="s">
        <v>33</v>
      </c>
      <c r="Y1782" s="98">
        <v>46300</v>
      </c>
      <c r="Z1782" s="133" t="s">
        <v>5402</v>
      </c>
      <c r="AA1782" s="138" t="s">
        <v>34</v>
      </c>
      <c r="AB1782" s="9">
        <f t="shared" ca="1" si="145"/>
        <v>127</v>
      </c>
      <c r="AC1782" s="9" t="str">
        <f t="shared" ca="1" si="146"/>
        <v>Above 3 Months</v>
      </c>
      <c r="AD1782" s="9">
        <f t="shared" ca="1" si="147"/>
        <v>11</v>
      </c>
      <c r="AE1782" s="9" t="str">
        <f t="shared" ca="1" si="148"/>
        <v>Below 45 Days</v>
      </c>
      <c r="AF1782" s="9"/>
      <c r="AG1782" s="123" t="str">
        <f t="shared" si="153"/>
        <v>Itchapuram Town,'74/2026'</v>
      </c>
      <c r="AH1782" s="97" t="str">
        <f t="shared" si="149"/>
        <v/>
      </c>
    </row>
    <row r="1783" spans="1:34" ht="25.5" customHeight="1" x14ac:dyDescent="0.25">
      <c r="A1783" s="96">
        <v>1782</v>
      </c>
      <c r="B1783" s="123" t="s">
        <v>2808</v>
      </c>
      <c r="C1783" s="123" t="s">
        <v>2661</v>
      </c>
      <c r="D1783" s="9"/>
      <c r="E1783" s="135" t="s">
        <v>89</v>
      </c>
      <c r="F1783" s="136" t="s">
        <v>3414</v>
      </c>
      <c r="G1783" s="63" t="s">
        <v>5403</v>
      </c>
      <c r="H1783" s="137">
        <v>46184</v>
      </c>
      <c r="I1783" s="63" t="str">
        <f t="shared" si="152"/>
        <v>Jun</v>
      </c>
      <c r="J1783" s="63">
        <v>2026</v>
      </c>
      <c r="K1783" s="63" t="s">
        <v>111</v>
      </c>
      <c r="L1783" s="9" t="s">
        <v>997</v>
      </c>
      <c r="M1783" s="9" t="str">
        <f>_xlfn.XLOOKUP(K1783,[1]Heads!A:A,[1]Heads!B:B)</f>
        <v>SC-ST Cases</v>
      </c>
      <c r="N1783" s="9" t="str">
        <f>_xlfn.XLOOKUP(M1783,[1]Heads!B:B,[1]Heads!C:C)</f>
        <v>IPC</v>
      </c>
      <c r="O1783" s="9" t="s">
        <v>45</v>
      </c>
      <c r="P1783" s="75"/>
      <c r="Q1783" s="9"/>
      <c r="R1783" s="75"/>
      <c r="S1783" s="96" t="s">
        <v>3196</v>
      </c>
      <c r="T1783" s="9"/>
      <c r="U1783" s="75"/>
      <c r="V1783" s="9"/>
      <c r="W1783" s="104" t="s">
        <v>142</v>
      </c>
      <c r="X1783" s="104" t="s">
        <v>142</v>
      </c>
      <c r="Y1783" s="98"/>
      <c r="Z1783" s="133" t="s">
        <v>5404</v>
      </c>
      <c r="AA1783" s="138" t="s">
        <v>34</v>
      </c>
      <c r="AB1783" s="9">
        <f t="shared" ca="1" si="145"/>
        <v>127</v>
      </c>
      <c r="AC1783" s="9" t="str">
        <f t="shared" ca="1" si="146"/>
        <v>Above 3 Months</v>
      </c>
      <c r="AD1783" s="9" t="str">
        <f t="shared" ca="1" si="147"/>
        <v/>
      </c>
      <c r="AE1783" s="9" t="str">
        <f t="shared" ca="1" si="148"/>
        <v/>
      </c>
      <c r="AF1783" s="9"/>
      <c r="AG1783" s="123" t="str">
        <f t="shared" si="153"/>
        <v>Kotabommali,'118/2026'</v>
      </c>
      <c r="AH1783" s="97" t="str">
        <f t="shared" ca="1" si="149"/>
        <v>Above 3 Months</v>
      </c>
    </row>
    <row r="1784" spans="1:34" ht="25.5" customHeight="1" x14ac:dyDescent="0.25">
      <c r="A1784" s="96">
        <v>1783</v>
      </c>
      <c r="B1784" s="123" t="s">
        <v>2808</v>
      </c>
      <c r="C1784" s="123" t="s">
        <v>185</v>
      </c>
      <c r="D1784" s="9"/>
      <c r="E1784" s="135" t="s">
        <v>73</v>
      </c>
      <c r="F1784" s="136" t="s">
        <v>3096</v>
      </c>
      <c r="G1784" s="63" t="s">
        <v>1919</v>
      </c>
      <c r="H1784" s="137">
        <v>46184</v>
      </c>
      <c r="I1784" s="63" t="str">
        <f t="shared" si="152"/>
        <v>Jun</v>
      </c>
      <c r="J1784" s="63">
        <v>2026</v>
      </c>
      <c r="K1784" s="63" t="s">
        <v>75</v>
      </c>
      <c r="L1784" s="9"/>
      <c r="M1784" s="9" t="str">
        <f>_xlfn.XLOOKUP(K1784,[1]Heads!A:A,[1]Heads!B:B)</f>
        <v>Bodily Offiences</v>
      </c>
      <c r="N1784" s="9" t="str">
        <f>_xlfn.XLOOKUP(M1784,[1]Heads!B:B,[1]Heads!C:C)</f>
        <v>IPC</v>
      </c>
      <c r="O1784" s="9" t="s">
        <v>32</v>
      </c>
      <c r="P1784" s="75"/>
      <c r="Q1784" s="9"/>
      <c r="R1784" s="75"/>
      <c r="S1784" s="96" t="s">
        <v>3196</v>
      </c>
      <c r="T1784" s="9"/>
      <c r="U1784" s="75"/>
      <c r="V1784" s="9"/>
      <c r="W1784" s="104" t="s">
        <v>141</v>
      </c>
      <c r="X1784" s="104" t="s">
        <v>33</v>
      </c>
      <c r="Y1784" s="98">
        <v>46300</v>
      </c>
      <c r="Z1784" s="133" t="s">
        <v>5406</v>
      </c>
      <c r="AA1784" s="138" t="s">
        <v>34</v>
      </c>
      <c r="AB1784" s="9">
        <f t="shared" ca="1" si="145"/>
        <v>127</v>
      </c>
      <c r="AC1784" s="9" t="str">
        <f t="shared" ca="1" si="146"/>
        <v>Above 3 Months</v>
      </c>
      <c r="AD1784" s="9">
        <f t="shared" ca="1" si="147"/>
        <v>11</v>
      </c>
      <c r="AE1784" s="9" t="str">
        <f t="shared" ca="1" si="148"/>
        <v>Below 45 Days</v>
      </c>
      <c r="AF1784" s="9"/>
      <c r="AG1784" s="123" t="str">
        <f t="shared" si="153"/>
        <v>Kothuru,'69/2026'</v>
      </c>
      <c r="AH1784" s="97" t="str">
        <f t="shared" si="149"/>
        <v/>
      </c>
    </row>
    <row r="1785" spans="1:34" ht="25.5" customHeight="1" x14ac:dyDescent="0.25">
      <c r="A1785" s="96">
        <v>1784</v>
      </c>
      <c r="B1785" s="123" t="s">
        <v>2808</v>
      </c>
      <c r="C1785" s="123" t="s">
        <v>185</v>
      </c>
      <c r="D1785" s="9"/>
      <c r="E1785" s="135" t="s">
        <v>73</v>
      </c>
      <c r="F1785" s="136" t="s">
        <v>3061</v>
      </c>
      <c r="G1785" s="63" t="s">
        <v>1535</v>
      </c>
      <c r="H1785" s="137">
        <v>46184</v>
      </c>
      <c r="I1785" s="63" t="str">
        <f t="shared" si="152"/>
        <v>Jun</v>
      </c>
      <c r="J1785" s="63">
        <v>2026</v>
      </c>
      <c r="K1785" s="63" t="s">
        <v>75</v>
      </c>
      <c r="L1785" s="9"/>
      <c r="M1785" s="9" t="str">
        <f>_xlfn.XLOOKUP(K1785,[1]Heads!A:A,[1]Heads!B:B)</f>
        <v>Bodily Offiences</v>
      </c>
      <c r="N1785" s="9" t="str">
        <f>_xlfn.XLOOKUP(M1785,[1]Heads!B:B,[1]Heads!C:C)</f>
        <v>IPC</v>
      </c>
      <c r="O1785" s="9" t="s">
        <v>32</v>
      </c>
      <c r="P1785" s="75"/>
      <c r="Q1785" s="9"/>
      <c r="R1785" s="75"/>
      <c r="S1785" s="96" t="s">
        <v>3196</v>
      </c>
      <c r="T1785" s="9"/>
      <c r="U1785" s="75"/>
      <c r="V1785" s="9"/>
      <c r="W1785" s="104" t="s">
        <v>141</v>
      </c>
      <c r="X1785" s="104" t="s">
        <v>33</v>
      </c>
      <c r="Y1785" s="98">
        <v>46300</v>
      </c>
      <c r="Z1785" s="133" t="s">
        <v>5407</v>
      </c>
      <c r="AA1785" s="138" t="s">
        <v>34</v>
      </c>
      <c r="AB1785" s="9">
        <f t="shared" ca="1" si="145"/>
        <v>127</v>
      </c>
      <c r="AC1785" s="9" t="str">
        <f t="shared" ca="1" si="146"/>
        <v>Above 3 Months</v>
      </c>
      <c r="AD1785" s="9">
        <f t="shared" ca="1" si="147"/>
        <v>11</v>
      </c>
      <c r="AE1785" s="9" t="str">
        <f t="shared" ca="1" si="148"/>
        <v>Below 45 Days</v>
      </c>
      <c r="AF1785" s="9"/>
      <c r="AG1785" s="123" t="str">
        <f t="shared" si="153"/>
        <v>Kothuru,'70/2026'</v>
      </c>
      <c r="AH1785" s="97" t="str">
        <f t="shared" si="149"/>
        <v/>
      </c>
    </row>
    <row r="1786" spans="1:34" ht="25.5" customHeight="1" x14ac:dyDescent="0.25">
      <c r="A1786" s="96">
        <v>1785</v>
      </c>
      <c r="B1786" s="123" t="s">
        <v>2660</v>
      </c>
      <c r="C1786" s="123" t="s">
        <v>37</v>
      </c>
      <c r="D1786" s="9"/>
      <c r="E1786" s="135" t="s">
        <v>104</v>
      </c>
      <c r="F1786" s="136" t="s">
        <v>3063</v>
      </c>
      <c r="G1786" s="63" t="s">
        <v>1411</v>
      </c>
      <c r="H1786" s="137">
        <v>46184</v>
      </c>
      <c r="I1786" s="63" t="str">
        <f t="shared" si="152"/>
        <v>Jun</v>
      </c>
      <c r="J1786" s="63">
        <v>2026</v>
      </c>
      <c r="K1786" s="63" t="s">
        <v>75</v>
      </c>
      <c r="L1786" s="9"/>
      <c r="M1786" s="9" t="str">
        <f>_xlfn.XLOOKUP(K1786,[1]Heads!A:A,[1]Heads!B:B)</f>
        <v>Bodily Offiences</v>
      </c>
      <c r="N1786" s="9" t="str">
        <f>_xlfn.XLOOKUP(M1786,[1]Heads!B:B,[1]Heads!C:C)</f>
        <v>IPC</v>
      </c>
      <c r="O1786" s="9" t="s">
        <v>32</v>
      </c>
      <c r="P1786" s="75"/>
      <c r="Q1786" s="9"/>
      <c r="R1786" s="75"/>
      <c r="S1786" s="96" t="s">
        <v>7126</v>
      </c>
      <c r="T1786" s="9"/>
      <c r="U1786" s="75"/>
      <c r="V1786" s="9"/>
      <c r="W1786" s="104" t="s">
        <v>2664</v>
      </c>
      <c r="X1786" s="104" t="s">
        <v>2923</v>
      </c>
      <c r="Y1786" s="98"/>
      <c r="Z1786" s="133" t="s">
        <v>5408</v>
      </c>
      <c r="AA1786" s="138" t="s">
        <v>34</v>
      </c>
      <c r="AB1786" s="9" t="str">
        <f t="shared" ca="1" si="145"/>
        <v/>
      </c>
      <c r="AC1786" s="9" t="str">
        <f t="shared" si="146"/>
        <v/>
      </c>
      <c r="AD1786" s="9" t="str">
        <f t="shared" ca="1" si="147"/>
        <v/>
      </c>
      <c r="AE1786" s="9" t="str">
        <f t="shared" ca="1" si="148"/>
        <v/>
      </c>
      <c r="AF1786" s="9"/>
      <c r="AG1786" s="123" t="str">
        <f t="shared" si="153"/>
        <v>Laveru,'77/2026'</v>
      </c>
      <c r="AH1786" s="97" t="str">
        <f t="shared" si="149"/>
        <v/>
      </c>
    </row>
    <row r="1787" spans="1:34" ht="25.5" customHeight="1" x14ac:dyDescent="0.25">
      <c r="A1787" s="96">
        <v>1786</v>
      </c>
      <c r="B1787" s="123" t="s">
        <v>2808</v>
      </c>
      <c r="C1787" s="123" t="s">
        <v>41</v>
      </c>
      <c r="D1787" s="9"/>
      <c r="E1787" s="135" t="s">
        <v>42</v>
      </c>
      <c r="F1787" s="136" t="s">
        <v>5409</v>
      </c>
      <c r="G1787" s="63" t="s">
        <v>2828</v>
      </c>
      <c r="H1787" s="137">
        <v>46184</v>
      </c>
      <c r="I1787" s="63" t="str">
        <f t="shared" si="152"/>
        <v>Jun</v>
      </c>
      <c r="J1787" s="63">
        <v>2026</v>
      </c>
      <c r="K1787" s="63" t="s">
        <v>127</v>
      </c>
      <c r="L1787" s="9"/>
      <c r="M1787" s="9" t="str">
        <f>_xlfn.XLOOKUP(K1787,[1]Heads!A:A,[1]Heads!B:B)</f>
        <v>Enforcement</v>
      </c>
      <c r="N1787" s="9" t="str">
        <f>_xlfn.XLOOKUP(M1787,[1]Heads!B:B,[1]Heads!C:C)</f>
        <v>Enforcement</v>
      </c>
      <c r="O1787" s="9" t="s">
        <v>32</v>
      </c>
      <c r="P1787" s="75"/>
      <c r="Q1787" s="9"/>
      <c r="R1787" s="75"/>
      <c r="S1787" s="96" t="s">
        <v>3196</v>
      </c>
      <c r="T1787" s="9"/>
      <c r="U1787" s="75"/>
      <c r="V1787" s="9"/>
      <c r="W1787" s="104" t="s">
        <v>33</v>
      </c>
      <c r="X1787" s="104" t="s">
        <v>33</v>
      </c>
      <c r="Y1787" s="98">
        <v>46245</v>
      </c>
      <c r="Z1787" s="133" t="s">
        <v>5410</v>
      </c>
      <c r="AA1787" s="138" t="s">
        <v>34</v>
      </c>
      <c r="AB1787" s="9">
        <f t="shared" ca="1" si="145"/>
        <v>127</v>
      </c>
      <c r="AC1787" s="9" t="str">
        <f t="shared" ca="1" si="146"/>
        <v>Above 3 Months</v>
      </c>
      <c r="AD1787" s="9">
        <f t="shared" ca="1" si="147"/>
        <v>66</v>
      </c>
      <c r="AE1787" s="9" t="str">
        <f t="shared" ca="1" si="148"/>
        <v>Above 60 Days</v>
      </c>
      <c r="AF1787" s="9"/>
      <c r="AG1787" s="123" t="str">
        <f t="shared" si="153"/>
        <v>Narasannapeta,'163/2026'</v>
      </c>
      <c r="AH1787" s="97" t="str">
        <f t="shared" si="149"/>
        <v/>
      </c>
    </row>
    <row r="1788" spans="1:34" ht="25.5" customHeight="1" x14ac:dyDescent="0.25">
      <c r="A1788" s="96">
        <v>1787</v>
      </c>
      <c r="B1788" s="123" t="s">
        <v>2810</v>
      </c>
      <c r="C1788" s="123" t="s">
        <v>186</v>
      </c>
      <c r="D1788" s="9"/>
      <c r="E1788" s="135" t="s">
        <v>66</v>
      </c>
      <c r="F1788" s="136" t="s">
        <v>3049</v>
      </c>
      <c r="G1788" s="63" t="s">
        <v>5411</v>
      </c>
      <c r="H1788" s="137">
        <v>46184</v>
      </c>
      <c r="I1788" s="63" t="str">
        <f t="shared" si="152"/>
        <v>Jun</v>
      </c>
      <c r="J1788" s="63">
        <v>2026</v>
      </c>
      <c r="K1788" s="63" t="s">
        <v>75</v>
      </c>
      <c r="L1788" s="9"/>
      <c r="M1788" s="9" t="str">
        <f>_xlfn.XLOOKUP(K1788,[1]Heads!A:A,[1]Heads!B:B)</f>
        <v>Bodily Offiences</v>
      </c>
      <c r="N1788" s="9" t="str">
        <f>_xlfn.XLOOKUP(M1788,[1]Heads!B:B,[1]Heads!C:C)</f>
        <v>IPC</v>
      </c>
      <c r="O1788" s="9" t="s">
        <v>32</v>
      </c>
      <c r="P1788" s="75"/>
      <c r="Q1788" s="9"/>
      <c r="R1788" s="75"/>
      <c r="S1788" s="96" t="s">
        <v>3196</v>
      </c>
      <c r="T1788" s="9"/>
      <c r="U1788" s="75"/>
      <c r="V1788" s="9"/>
      <c r="W1788" s="104" t="s">
        <v>169</v>
      </c>
      <c r="X1788" s="104" t="s">
        <v>141</v>
      </c>
      <c r="Y1788" s="98"/>
      <c r="Z1788" s="133" t="s">
        <v>5412</v>
      </c>
      <c r="AA1788" s="138" t="s">
        <v>34</v>
      </c>
      <c r="AB1788" s="9">
        <f t="shared" ca="1" si="145"/>
        <v>127</v>
      </c>
      <c r="AC1788" s="9" t="str">
        <f t="shared" ca="1" si="146"/>
        <v>Above 3 Months</v>
      </c>
      <c r="AD1788" s="9" t="str">
        <f t="shared" ca="1" si="147"/>
        <v/>
      </c>
      <c r="AE1788" s="9" t="str">
        <f t="shared" ca="1" si="148"/>
        <v/>
      </c>
      <c r="AF1788" s="9"/>
      <c r="AG1788" s="123" t="str">
        <f t="shared" si="153"/>
        <v>Itchapuram Rural,'51/2026'</v>
      </c>
      <c r="AH1788" s="97" t="str">
        <f t="shared" ca="1" si="149"/>
        <v>Above 3 Months</v>
      </c>
    </row>
    <row r="1789" spans="1:34" ht="25.5" customHeight="1" x14ac:dyDescent="0.25">
      <c r="A1789" s="96">
        <v>1788</v>
      </c>
      <c r="B1789" s="123" t="s">
        <v>2660</v>
      </c>
      <c r="C1789" s="123" t="s">
        <v>37</v>
      </c>
      <c r="D1789" s="9"/>
      <c r="E1789" s="135" t="s">
        <v>90</v>
      </c>
      <c r="F1789" s="136" t="s">
        <v>3427</v>
      </c>
      <c r="G1789" s="63" t="s">
        <v>1484</v>
      </c>
      <c r="H1789" s="137">
        <v>46184</v>
      </c>
      <c r="I1789" s="63" t="str">
        <f t="shared" si="152"/>
        <v>Jun</v>
      </c>
      <c r="J1789" s="63">
        <v>2026</v>
      </c>
      <c r="K1789" s="63" t="s">
        <v>77</v>
      </c>
      <c r="L1789" s="9"/>
      <c r="M1789" s="9" t="str">
        <f>_xlfn.XLOOKUP(K1789,[1]Heads!A:A,[1]Heads!B:B)</f>
        <v>Road Accidents</v>
      </c>
      <c r="N1789" s="9" t="str">
        <f>_xlfn.XLOOKUP(M1789,[1]Heads!B:B,[1]Heads!C:C)</f>
        <v>IPC</v>
      </c>
      <c r="O1789" s="9" t="s">
        <v>32</v>
      </c>
      <c r="P1789" s="75"/>
      <c r="Q1789" s="9"/>
      <c r="R1789" s="75"/>
      <c r="S1789" s="96" t="s">
        <v>3196</v>
      </c>
      <c r="T1789" s="9"/>
      <c r="U1789" s="75"/>
      <c r="V1789" s="9"/>
      <c r="W1789" s="104" t="s">
        <v>33</v>
      </c>
      <c r="X1789" s="104" t="s">
        <v>33</v>
      </c>
      <c r="Y1789" s="98">
        <v>46262</v>
      </c>
      <c r="Z1789" s="133" t="s">
        <v>5413</v>
      </c>
      <c r="AA1789" s="138" t="s">
        <v>34</v>
      </c>
      <c r="AB1789" s="9">
        <f t="shared" ca="1" si="145"/>
        <v>127</v>
      </c>
      <c r="AC1789" s="9" t="str">
        <f t="shared" ca="1" si="146"/>
        <v>Above 3 Months</v>
      </c>
      <c r="AD1789" s="9">
        <f t="shared" ca="1" si="147"/>
        <v>49</v>
      </c>
      <c r="AE1789" s="9" t="str">
        <f t="shared" ca="1" si="148"/>
        <v>45 to 60 Days</v>
      </c>
      <c r="AF1789" s="9"/>
      <c r="AG1789" s="123" t="str">
        <f t="shared" si="153"/>
        <v>J.R.Puram,'119/2026'</v>
      </c>
      <c r="AH1789" s="97" t="str">
        <f t="shared" si="149"/>
        <v/>
      </c>
    </row>
    <row r="1790" spans="1:34" ht="25.5" customHeight="1" x14ac:dyDescent="0.25">
      <c r="A1790" s="96">
        <v>1789</v>
      </c>
      <c r="B1790" s="123" t="s">
        <v>2660</v>
      </c>
      <c r="C1790" s="123" t="s">
        <v>183</v>
      </c>
      <c r="D1790" s="9"/>
      <c r="E1790" s="135" t="s">
        <v>74</v>
      </c>
      <c r="F1790" s="136" t="s">
        <v>3482</v>
      </c>
      <c r="G1790" s="63" t="s">
        <v>1315</v>
      </c>
      <c r="H1790" s="137">
        <v>46185</v>
      </c>
      <c r="I1790" s="63" t="str">
        <f t="shared" si="152"/>
        <v>Jun</v>
      </c>
      <c r="J1790" s="63">
        <v>2026</v>
      </c>
      <c r="K1790" s="63" t="s">
        <v>70</v>
      </c>
      <c r="L1790" s="9"/>
      <c r="M1790" s="9" t="str">
        <f>_xlfn.XLOOKUP(K1790,[1]Heads!A:A,[1]Heads!B:B)</f>
        <v>174 CrPC</v>
      </c>
      <c r="N1790" s="9" t="str">
        <f>_xlfn.XLOOKUP(M1790,[1]Heads!B:B,[1]Heads!C:C)</f>
        <v>174 CrPC</v>
      </c>
      <c r="O1790" s="9" t="s">
        <v>32</v>
      </c>
      <c r="P1790" s="75"/>
      <c r="Q1790" s="9"/>
      <c r="R1790" s="75"/>
      <c r="S1790" s="96" t="s">
        <v>7125</v>
      </c>
      <c r="T1790" s="9"/>
      <c r="U1790" s="75"/>
      <c r="V1790" s="9"/>
      <c r="W1790" s="104" t="s">
        <v>168</v>
      </c>
      <c r="X1790" s="104" t="s">
        <v>2923</v>
      </c>
      <c r="Y1790" s="98"/>
      <c r="Z1790" s="133" t="s">
        <v>5414</v>
      </c>
      <c r="AA1790" s="138" t="s">
        <v>34</v>
      </c>
      <c r="AB1790" s="9" t="str">
        <f t="shared" ca="1" si="145"/>
        <v/>
      </c>
      <c r="AC1790" s="9" t="str">
        <f t="shared" si="146"/>
        <v/>
      </c>
      <c r="AD1790" s="9" t="str">
        <f t="shared" ca="1" si="147"/>
        <v/>
      </c>
      <c r="AE1790" s="9" t="str">
        <f t="shared" ca="1" si="148"/>
        <v/>
      </c>
      <c r="AF1790" s="9"/>
      <c r="AG1790" s="123" t="str">
        <f t="shared" si="153"/>
        <v>Srikakulam Rural,'123/2026'</v>
      </c>
      <c r="AH1790" s="97" t="str">
        <f t="shared" si="149"/>
        <v/>
      </c>
    </row>
    <row r="1791" spans="1:34" ht="25.5" customHeight="1" x14ac:dyDescent="0.25">
      <c r="A1791" s="96">
        <v>1790</v>
      </c>
      <c r="B1791" s="123" t="s">
        <v>2808</v>
      </c>
      <c r="C1791" s="123" t="s">
        <v>2661</v>
      </c>
      <c r="D1791" s="9"/>
      <c r="E1791" s="135" t="s">
        <v>84</v>
      </c>
      <c r="F1791" s="136" t="s">
        <v>3025</v>
      </c>
      <c r="G1791" s="63" t="s">
        <v>264</v>
      </c>
      <c r="H1791" s="137">
        <v>46185</v>
      </c>
      <c r="I1791" s="63" t="str">
        <f t="shared" si="152"/>
        <v>Jun</v>
      </c>
      <c r="J1791" s="63">
        <v>2026</v>
      </c>
      <c r="K1791" s="63" t="s">
        <v>59</v>
      </c>
      <c r="L1791" s="9" t="s">
        <v>265</v>
      </c>
      <c r="M1791" s="9" t="str">
        <f>_xlfn.XLOOKUP(K1791,[1]Heads!A:A,[1]Heads!B:B)</f>
        <v>Missing Cases</v>
      </c>
      <c r="N1791" s="9" t="str">
        <f>_xlfn.XLOOKUP(M1791,[1]Heads!B:B,[1]Heads!C:C)</f>
        <v>Missing</v>
      </c>
      <c r="O1791" s="9" t="s">
        <v>32</v>
      </c>
      <c r="P1791" s="75"/>
      <c r="Q1791" s="9"/>
      <c r="R1791" s="75"/>
      <c r="S1791" s="96" t="s">
        <v>3196</v>
      </c>
      <c r="T1791" s="9"/>
      <c r="U1791" s="75"/>
      <c r="V1791" s="9"/>
      <c r="W1791" s="104" t="s">
        <v>112</v>
      </c>
      <c r="X1791" s="104" t="s">
        <v>112</v>
      </c>
      <c r="Y1791" s="98"/>
      <c r="Z1791" s="133" t="s">
        <v>5416</v>
      </c>
      <c r="AA1791" s="138" t="s">
        <v>34</v>
      </c>
      <c r="AB1791" s="9">
        <f t="shared" ca="1" si="145"/>
        <v>126</v>
      </c>
      <c r="AC1791" s="9" t="str">
        <f t="shared" ca="1" si="146"/>
        <v>Above 3 Months</v>
      </c>
      <c r="AD1791" s="9" t="str">
        <f t="shared" ca="1" si="147"/>
        <v/>
      </c>
      <c r="AE1791" s="9" t="str">
        <f t="shared" ca="1" si="148"/>
        <v/>
      </c>
      <c r="AF1791" s="9"/>
      <c r="AG1791" s="123" t="str">
        <f t="shared" si="153"/>
        <v>Nandigam,'50/2026'</v>
      </c>
      <c r="AH1791" s="97" t="str">
        <f t="shared" ca="1" si="149"/>
        <v>Above 3 Months</v>
      </c>
    </row>
    <row r="1792" spans="1:34" ht="25.5" customHeight="1" x14ac:dyDescent="0.25">
      <c r="A1792" s="96">
        <v>1791</v>
      </c>
      <c r="B1792" s="123" t="s">
        <v>2810</v>
      </c>
      <c r="C1792" s="123" t="s">
        <v>97</v>
      </c>
      <c r="D1792" s="9"/>
      <c r="E1792" s="135" t="s">
        <v>114</v>
      </c>
      <c r="F1792" s="136" t="s">
        <v>3115</v>
      </c>
      <c r="G1792" s="63" t="s">
        <v>2019</v>
      </c>
      <c r="H1792" s="137">
        <v>46185</v>
      </c>
      <c r="I1792" s="63" t="str">
        <f t="shared" ref="I1792:I1818" si="154">TEXT(H1792,"mmm")</f>
        <v>Jun</v>
      </c>
      <c r="J1792" s="63">
        <v>2026</v>
      </c>
      <c r="K1792" s="63" t="s">
        <v>80</v>
      </c>
      <c r="L1792" s="9"/>
      <c r="M1792" s="9" t="str">
        <f>_xlfn.XLOOKUP(K1792,[1]Heads!A:A,[1]Heads!B:B)</f>
        <v>Crime  Against Women</v>
      </c>
      <c r="N1792" s="9" t="str">
        <f>_xlfn.XLOOKUP(M1792,[1]Heads!B:B,[1]Heads!C:C)</f>
        <v>IPC</v>
      </c>
      <c r="O1792" s="9" t="s">
        <v>32</v>
      </c>
      <c r="P1792" s="75"/>
      <c r="Q1792" s="9"/>
      <c r="R1792" s="75"/>
      <c r="S1792" s="96" t="s">
        <v>7126</v>
      </c>
      <c r="T1792" s="9"/>
      <c r="U1792" s="75"/>
      <c r="V1792" s="9"/>
      <c r="W1792" s="104" t="s">
        <v>33</v>
      </c>
      <c r="X1792" s="104" t="s">
        <v>2923</v>
      </c>
      <c r="Y1792" s="98"/>
      <c r="Z1792" s="133" t="s">
        <v>5417</v>
      </c>
      <c r="AA1792" s="138" t="s">
        <v>34</v>
      </c>
      <c r="AB1792" s="9" t="str">
        <f t="shared" ca="1" si="145"/>
        <v/>
      </c>
      <c r="AC1792" s="9" t="str">
        <f t="shared" si="146"/>
        <v/>
      </c>
      <c r="AD1792" s="9" t="str">
        <f t="shared" ca="1" si="147"/>
        <v/>
      </c>
      <c r="AE1792" s="9" t="str">
        <f t="shared" ca="1" si="148"/>
        <v/>
      </c>
      <c r="AF1792" s="9"/>
      <c r="AG1792" s="123" t="str">
        <f t="shared" ref="AG1792:AG1818" si="155">E1792&amp;","&amp;F1792</f>
        <v>Mandasa,'89/2026'</v>
      </c>
      <c r="AH1792" s="97" t="str">
        <f t="shared" si="149"/>
        <v/>
      </c>
    </row>
    <row r="1793" spans="1:34" ht="25.5" customHeight="1" x14ac:dyDescent="0.25">
      <c r="A1793" s="96">
        <v>1792</v>
      </c>
      <c r="B1793" s="123" t="s">
        <v>2810</v>
      </c>
      <c r="C1793" s="123" t="s">
        <v>97</v>
      </c>
      <c r="D1793" s="9"/>
      <c r="E1793" s="135" t="s">
        <v>98</v>
      </c>
      <c r="F1793" s="136" t="s">
        <v>3049</v>
      </c>
      <c r="G1793" s="63" t="s">
        <v>1315</v>
      </c>
      <c r="H1793" s="137">
        <v>46185</v>
      </c>
      <c r="I1793" s="63" t="str">
        <f t="shared" si="154"/>
        <v>Jun</v>
      </c>
      <c r="J1793" s="63">
        <v>2026</v>
      </c>
      <c r="K1793" s="63" t="s">
        <v>70</v>
      </c>
      <c r="L1793" s="9"/>
      <c r="M1793" s="9" t="str">
        <f>_xlfn.XLOOKUP(K1793,[1]Heads!A:A,[1]Heads!B:B)</f>
        <v>174 CrPC</v>
      </c>
      <c r="N1793" s="9" t="str">
        <f>_xlfn.XLOOKUP(M1793,[1]Heads!B:B,[1]Heads!C:C)</f>
        <v>174 CrPC</v>
      </c>
      <c r="O1793" s="9" t="s">
        <v>32</v>
      </c>
      <c r="P1793" s="75"/>
      <c r="Q1793" s="9"/>
      <c r="R1793" s="75"/>
      <c r="S1793" s="96" t="s">
        <v>3196</v>
      </c>
      <c r="T1793" s="9"/>
      <c r="U1793" s="75"/>
      <c r="V1793" s="9"/>
      <c r="W1793" s="104" t="s">
        <v>168</v>
      </c>
      <c r="X1793" s="104" t="s">
        <v>142</v>
      </c>
      <c r="Y1793" s="98"/>
      <c r="Z1793" s="133" t="s">
        <v>5418</v>
      </c>
      <c r="AA1793" s="138" t="s">
        <v>34</v>
      </c>
      <c r="AB1793" s="9">
        <f t="shared" ca="1" si="145"/>
        <v>126</v>
      </c>
      <c r="AC1793" s="9" t="str">
        <f t="shared" ca="1" si="146"/>
        <v>Above 3 Months</v>
      </c>
      <c r="AD1793" s="9" t="str">
        <f t="shared" ca="1" si="147"/>
        <v/>
      </c>
      <c r="AE1793" s="9" t="str">
        <f t="shared" ca="1" si="148"/>
        <v/>
      </c>
      <c r="AF1793" s="9"/>
      <c r="AG1793" s="123" t="str">
        <f t="shared" si="155"/>
        <v>Vajrapukothuru,'51/2026'</v>
      </c>
      <c r="AH1793" s="97" t="str">
        <f t="shared" ca="1" si="149"/>
        <v>Above 3 Months</v>
      </c>
    </row>
    <row r="1794" spans="1:34" ht="25.5" customHeight="1" x14ac:dyDescent="0.25">
      <c r="A1794" s="96">
        <v>1793</v>
      </c>
      <c r="B1794" s="123" t="s">
        <v>2808</v>
      </c>
      <c r="C1794" s="123" t="s">
        <v>185</v>
      </c>
      <c r="D1794" s="9"/>
      <c r="E1794" s="135" t="s">
        <v>73</v>
      </c>
      <c r="F1794" s="136" t="s">
        <v>3114</v>
      </c>
      <c r="G1794" s="63" t="s">
        <v>1646</v>
      </c>
      <c r="H1794" s="137">
        <v>46185</v>
      </c>
      <c r="I1794" s="63" t="str">
        <f t="shared" si="154"/>
        <v>Jun</v>
      </c>
      <c r="J1794" s="63">
        <v>2026</v>
      </c>
      <c r="K1794" s="63" t="s">
        <v>80</v>
      </c>
      <c r="L1794" s="9"/>
      <c r="M1794" s="9" t="str">
        <f>_xlfn.XLOOKUP(K1794,[1]Heads!A:A,[1]Heads!B:B)</f>
        <v>Crime  Against Women</v>
      </c>
      <c r="N1794" s="9" t="str">
        <f>_xlfn.XLOOKUP(M1794,[1]Heads!B:B,[1]Heads!C:C)</f>
        <v>IPC</v>
      </c>
      <c r="O1794" s="9" t="s">
        <v>32</v>
      </c>
      <c r="P1794" s="75"/>
      <c r="Q1794" s="9"/>
      <c r="R1794" s="75"/>
      <c r="S1794" s="96" t="s">
        <v>3196</v>
      </c>
      <c r="T1794" s="9"/>
      <c r="U1794" s="75"/>
      <c r="V1794" s="9"/>
      <c r="W1794" s="104" t="s">
        <v>50</v>
      </c>
      <c r="X1794" s="104" t="s">
        <v>50</v>
      </c>
      <c r="Y1794" s="98"/>
      <c r="Z1794" s="133" t="s">
        <v>5419</v>
      </c>
      <c r="AA1794" s="138" t="s">
        <v>34</v>
      </c>
      <c r="AB1794" s="9">
        <f t="shared" ref="AB1794:AB1857" ca="1" si="156">IF(S1794="UI",DATEDIF(H1794,TODAY(),"D"),"")</f>
        <v>126</v>
      </c>
      <c r="AC1794" s="9" t="str">
        <f t="shared" ref="AC1794:AC1857" ca="1" si="157">IF(S1794="UI",IF(AB1794&gt;365,"Above 1 Year",IF(AND(AB1794&lt;=365,AB1794&gt;180),"Above 6 Months",IF(AND(AB1794&lt;=180,AB1794&gt;90),"Above 3 Months",IF(AND(AB1794&lt;=90,AB1794&gt;60),"Above 60 Days",IF(AND(AB1794&lt;=60,AB1794&gt;45),"45 to 60 Days","Below 45 Days"))))),"")</f>
        <v>Above 3 Months</v>
      </c>
      <c r="AD1794" s="9" t="str">
        <f t="shared" ref="AD1794:AD1857" ca="1" si="158">IF(Y1794&lt;&gt;"",DATEDIF(Y1794,TODAY(),"D"),"")</f>
        <v/>
      </c>
      <c r="AE1794" s="9" t="str">
        <f t="shared" ref="AE1794:AE1857" ca="1" si="159">IF(AD1794&lt;&gt;"",IF(AD1794&gt;365,"Above 1 Year",IF(AND(AD1794&lt;=365,AD1794&gt;180),"Above 6 Months",IF(AND(AD1794&lt;=180,AD1794&gt;90),"Above 3 Months",IF(AND(AD1794&lt;=90,AD1794&gt;60),"Above 60 Days",IF(AND(AD1794&lt;=60,AD1794&gt;45),"45 to 60 Days","Below 45 Days"))))),"")</f>
        <v/>
      </c>
      <c r="AF1794" s="9"/>
      <c r="AG1794" s="123" t="str">
        <f t="shared" si="155"/>
        <v>Kothuru,'71/2026'</v>
      </c>
      <c r="AH1794" s="97" t="str">
        <f t="shared" ca="1" si="149"/>
        <v>Above 3 Months</v>
      </c>
    </row>
    <row r="1795" spans="1:34" ht="25.5" customHeight="1" x14ac:dyDescent="0.25">
      <c r="A1795" s="96">
        <v>1794</v>
      </c>
      <c r="B1795" s="123" t="s">
        <v>2660</v>
      </c>
      <c r="C1795" s="123" t="s">
        <v>183</v>
      </c>
      <c r="D1795" s="9"/>
      <c r="E1795" s="135" t="s">
        <v>61</v>
      </c>
      <c r="F1795" s="136" t="s">
        <v>3080</v>
      </c>
      <c r="G1795" s="63" t="s">
        <v>1351</v>
      </c>
      <c r="H1795" s="137">
        <v>46186</v>
      </c>
      <c r="I1795" s="63" t="str">
        <f t="shared" si="154"/>
        <v>Jun</v>
      </c>
      <c r="J1795" s="63">
        <v>2026</v>
      </c>
      <c r="K1795" s="63" t="s">
        <v>94</v>
      </c>
      <c r="L1795" s="9"/>
      <c r="M1795" s="9" t="str">
        <f>_xlfn.XLOOKUP(K1795,[1]Heads!A:A,[1]Heads!B:B)</f>
        <v>Cyber Crime offences</v>
      </c>
      <c r="N1795" s="9" t="str">
        <f>_xlfn.XLOOKUP(M1795,[1]Heads!B:B,[1]Heads!C:C)</f>
        <v>IPC</v>
      </c>
      <c r="O1795" s="9" t="s">
        <v>32</v>
      </c>
      <c r="P1795" s="75"/>
      <c r="Q1795" s="9"/>
      <c r="R1795" s="75"/>
      <c r="S1795" s="96" t="s">
        <v>3196</v>
      </c>
      <c r="T1795" s="9"/>
      <c r="U1795" s="75"/>
      <c r="V1795" s="9"/>
      <c r="W1795" s="104" t="s">
        <v>112</v>
      </c>
      <c r="X1795" s="104" t="s">
        <v>112</v>
      </c>
      <c r="Y1795" s="98"/>
      <c r="Z1795" s="133" t="s">
        <v>5421</v>
      </c>
      <c r="AA1795" s="138" t="s">
        <v>34</v>
      </c>
      <c r="AB1795" s="9">
        <f t="shared" ca="1" si="156"/>
        <v>125</v>
      </c>
      <c r="AC1795" s="9" t="str">
        <f t="shared" ca="1" si="157"/>
        <v>Above 3 Months</v>
      </c>
      <c r="AD1795" s="9" t="str">
        <f t="shared" ca="1" si="158"/>
        <v/>
      </c>
      <c r="AE1795" s="9" t="str">
        <f t="shared" ca="1" si="159"/>
        <v/>
      </c>
      <c r="AF1795" s="9"/>
      <c r="AG1795" s="123" t="str">
        <f t="shared" si="155"/>
        <v>Srikakulam I Town,'61/2026'</v>
      </c>
      <c r="AH1795" s="97" t="str">
        <f t="shared" ref="AH1795:AH1858" ca="1" si="160">IF(X1795="SC/PRC/CC No. Awaited","",AC1795)</f>
        <v>Above 3 Months</v>
      </c>
    </row>
    <row r="1796" spans="1:34" ht="25.5" customHeight="1" x14ac:dyDescent="0.25">
      <c r="A1796" s="96">
        <v>1795</v>
      </c>
      <c r="B1796" s="123" t="s">
        <v>2808</v>
      </c>
      <c r="C1796" s="123" t="s">
        <v>185</v>
      </c>
      <c r="D1796" s="9"/>
      <c r="E1796" s="135" t="s">
        <v>55</v>
      </c>
      <c r="F1796" s="136" t="s">
        <v>3041</v>
      </c>
      <c r="G1796" s="63" t="s">
        <v>222</v>
      </c>
      <c r="H1796" s="137">
        <v>46186</v>
      </c>
      <c r="I1796" s="63" t="str">
        <f t="shared" si="154"/>
        <v>Jun</v>
      </c>
      <c r="J1796" s="63">
        <v>2026</v>
      </c>
      <c r="K1796" s="63" t="s">
        <v>29</v>
      </c>
      <c r="L1796" s="9"/>
      <c r="M1796" s="9" t="str">
        <f>_xlfn.XLOOKUP(K1796,[1]Heads!A:A,[1]Heads!B:B)</f>
        <v>White Collar Offences</v>
      </c>
      <c r="N1796" s="9" t="str">
        <f>_xlfn.XLOOKUP(M1796,[1]Heads!B:B,[1]Heads!C:C)</f>
        <v>IPC</v>
      </c>
      <c r="O1796" s="9" t="s">
        <v>32</v>
      </c>
      <c r="P1796" s="75"/>
      <c r="Q1796" s="9"/>
      <c r="R1796" s="75"/>
      <c r="S1796" s="96" t="s">
        <v>3196</v>
      </c>
      <c r="T1796" s="9"/>
      <c r="U1796" s="75"/>
      <c r="V1796" s="9"/>
      <c r="W1796" s="104" t="s">
        <v>50</v>
      </c>
      <c r="X1796" s="104" t="s">
        <v>50</v>
      </c>
      <c r="Y1796" s="98"/>
      <c r="Z1796" s="133" t="s">
        <v>5422</v>
      </c>
      <c r="AA1796" s="138" t="s">
        <v>34</v>
      </c>
      <c r="AB1796" s="9">
        <f t="shared" ca="1" si="156"/>
        <v>125</v>
      </c>
      <c r="AC1796" s="9" t="str">
        <f t="shared" ca="1" si="157"/>
        <v>Above 3 Months</v>
      </c>
      <c r="AD1796" s="9" t="str">
        <f t="shared" ca="1" si="158"/>
        <v/>
      </c>
      <c r="AE1796" s="9" t="str">
        <f t="shared" ca="1" si="159"/>
        <v/>
      </c>
      <c r="AF1796" s="9"/>
      <c r="AG1796" s="123" t="str">
        <f t="shared" si="155"/>
        <v>Hiramandalam,'53/2026'</v>
      </c>
      <c r="AH1796" s="97" t="str">
        <f t="shared" ca="1" si="160"/>
        <v>Above 3 Months</v>
      </c>
    </row>
    <row r="1797" spans="1:34" ht="25.5" customHeight="1" x14ac:dyDescent="0.25">
      <c r="A1797" s="96">
        <v>1796</v>
      </c>
      <c r="B1797" s="123" t="s">
        <v>2810</v>
      </c>
      <c r="C1797" s="123" t="s">
        <v>62</v>
      </c>
      <c r="D1797" s="9"/>
      <c r="E1797" s="135" t="s">
        <v>106</v>
      </c>
      <c r="F1797" s="136" t="s">
        <v>2981</v>
      </c>
      <c r="G1797" s="63" t="s">
        <v>5423</v>
      </c>
      <c r="H1797" s="137">
        <v>46186</v>
      </c>
      <c r="I1797" s="63" t="str">
        <f t="shared" si="154"/>
        <v>Jun</v>
      </c>
      <c r="J1797" s="63">
        <v>2026</v>
      </c>
      <c r="K1797" s="63" t="s">
        <v>39</v>
      </c>
      <c r="L1797" s="9"/>
      <c r="M1797" s="9" t="str">
        <f>_xlfn.XLOOKUP(K1797,[1]Heads!A:A,[1]Heads!B:B)</f>
        <v>Other IPC</v>
      </c>
      <c r="N1797" s="9" t="str">
        <f>_xlfn.XLOOKUP(M1797,[1]Heads!B:B,[1]Heads!C:C)</f>
        <v>IPC</v>
      </c>
      <c r="O1797" s="9" t="s">
        <v>32</v>
      </c>
      <c r="P1797" s="75"/>
      <c r="Q1797" s="9"/>
      <c r="R1797" s="75"/>
      <c r="S1797" s="96" t="s">
        <v>7126</v>
      </c>
      <c r="T1797" s="9"/>
      <c r="U1797" s="75"/>
      <c r="V1797" s="9"/>
      <c r="W1797" s="104" t="s">
        <v>33</v>
      </c>
      <c r="X1797" s="104" t="s">
        <v>2923</v>
      </c>
      <c r="Y1797" s="98"/>
      <c r="Z1797" s="133" t="s">
        <v>5424</v>
      </c>
      <c r="AA1797" s="138" t="s">
        <v>34</v>
      </c>
      <c r="AB1797" s="9" t="str">
        <f t="shared" ca="1" si="156"/>
        <v/>
      </c>
      <c r="AC1797" s="9" t="str">
        <f t="shared" si="157"/>
        <v/>
      </c>
      <c r="AD1797" s="9" t="str">
        <f t="shared" ca="1" si="158"/>
        <v/>
      </c>
      <c r="AE1797" s="9" t="str">
        <f t="shared" ca="1" si="159"/>
        <v/>
      </c>
      <c r="AF1797" s="9"/>
      <c r="AG1797" s="123" t="str">
        <f t="shared" si="155"/>
        <v>Sompeta,'38/2026'</v>
      </c>
      <c r="AH1797" s="97" t="str">
        <f t="shared" si="160"/>
        <v/>
      </c>
    </row>
    <row r="1798" spans="1:34" ht="25.5" customHeight="1" x14ac:dyDescent="0.25">
      <c r="A1798" s="96">
        <v>1797</v>
      </c>
      <c r="B1798" s="123" t="s">
        <v>2808</v>
      </c>
      <c r="C1798" s="123">
        <v>0</v>
      </c>
      <c r="D1798" s="9"/>
      <c r="E1798" s="135" t="s">
        <v>51</v>
      </c>
      <c r="F1798" s="136" t="s">
        <v>3212</v>
      </c>
      <c r="G1798" s="63" t="s">
        <v>1027</v>
      </c>
      <c r="H1798" s="137">
        <v>46186</v>
      </c>
      <c r="I1798" s="63" t="str">
        <f t="shared" si="154"/>
        <v>Jun</v>
      </c>
      <c r="J1798" s="63">
        <v>2026</v>
      </c>
      <c r="K1798" s="63" t="s">
        <v>48</v>
      </c>
      <c r="L1798" s="9"/>
      <c r="M1798" s="9" t="str">
        <f>_xlfn.XLOOKUP(K1798,[1]Heads!A:A,[1]Heads!B:B)</f>
        <v>Property Offences</v>
      </c>
      <c r="N1798" s="9" t="str">
        <f>_xlfn.XLOOKUP(M1798,[1]Heads!B:B,[1]Heads!C:C)</f>
        <v>IPC</v>
      </c>
      <c r="O1798" s="9" t="s">
        <v>32</v>
      </c>
      <c r="P1798" s="75"/>
      <c r="Q1798" s="9"/>
      <c r="R1798" s="75"/>
      <c r="S1798" s="96" t="s">
        <v>3196</v>
      </c>
      <c r="T1798" s="9"/>
      <c r="U1798" s="75"/>
      <c r="V1798" s="9"/>
      <c r="W1798" s="104" t="s">
        <v>112</v>
      </c>
      <c r="X1798" s="104" t="s">
        <v>112</v>
      </c>
      <c r="Y1798" s="98"/>
      <c r="Z1798" s="133" t="s">
        <v>5425</v>
      </c>
      <c r="AA1798" s="138" t="s">
        <v>34</v>
      </c>
      <c r="AB1798" s="9">
        <f t="shared" ca="1" si="156"/>
        <v>125</v>
      </c>
      <c r="AC1798" s="9" t="str">
        <f t="shared" ca="1" si="157"/>
        <v>Above 3 Months</v>
      </c>
      <c r="AD1798" s="9" t="str">
        <f t="shared" ca="1" si="158"/>
        <v/>
      </c>
      <c r="AE1798" s="9" t="str">
        <f t="shared" ca="1" si="159"/>
        <v/>
      </c>
      <c r="AF1798" s="9"/>
      <c r="AG1798" s="123" t="str">
        <f t="shared" si="155"/>
        <v>Tekkali PS,'100/2026'</v>
      </c>
      <c r="AH1798" s="97" t="str">
        <f t="shared" ca="1" si="160"/>
        <v>Above 3 Months</v>
      </c>
    </row>
    <row r="1799" spans="1:34" ht="25.5" customHeight="1" x14ac:dyDescent="0.25">
      <c r="A1799" s="96">
        <v>1798</v>
      </c>
      <c r="B1799" s="123" t="s">
        <v>2808</v>
      </c>
      <c r="C1799" s="123" t="s">
        <v>185</v>
      </c>
      <c r="D1799" s="9"/>
      <c r="E1799" s="135" t="s">
        <v>73</v>
      </c>
      <c r="F1799" s="136" t="s">
        <v>3105</v>
      </c>
      <c r="G1799" s="63" t="s">
        <v>3314</v>
      </c>
      <c r="H1799" s="137">
        <v>46186</v>
      </c>
      <c r="I1799" s="63" t="str">
        <f t="shared" si="154"/>
        <v>Jun</v>
      </c>
      <c r="J1799" s="63">
        <v>2026</v>
      </c>
      <c r="K1799" s="63" t="s">
        <v>91</v>
      </c>
      <c r="L1799" s="9"/>
      <c r="M1799" s="9" t="str">
        <f>_xlfn.XLOOKUP(K1799,[1]Heads!A:A,[1]Heads!B:B)</f>
        <v>Bodily Offiences</v>
      </c>
      <c r="N1799" s="9" t="str">
        <f>_xlfn.XLOOKUP(M1799,[1]Heads!B:B,[1]Heads!C:C)</f>
        <v>IPC</v>
      </c>
      <c r="O1799" s="9" t="s">
        <v>32</v>
      </c>
      <c r="P1799" s="75"/>
      <c r="Q1799" s="9"/>
      <c r="R1799" s="75"/>
      <c r="S1799" s="96" t="s">
        <v>3196</v>
      </c>
      <c r="T1799" s="9"/>
      <c r="U1799" s="75"/>
      <c r="V1799" s="9"/>
      <c r="W1799" s="104" t="s">
        <v>141</v>
      </c>
      <c r="X1799" s="104" t="s">
        <v>33</v>
      </c>
      <c r="Y1799" s="98">
        <v>46300</v>
      </c>
      <c r="Z1799" s="133" t="s">
        <v>5426</v>
      </c>
      <c r="AA1799" s="138" t="s">
        <v>34</v>
      </c>
      <c r="AB1799" s="9">
        <f t="shared" ca="1" si="156"/>
        <v>125</v>
      </c>
      <c r="AC1799" s="9" t="str">
        <f t="shared" ca="1" si="157"/>
        <v>Above 3 Months</v>
      </c>
      <c r="AD1799" s="9">
        <f t="shared" ca="1" si="158"/>
        <v>11</v>
      </c>
      <c r="AE1799" s="9" t="str">
        <f t="shared" ca="1" si="159"/>
        <v>Below 45 Days</v>
      </c>
      <c r="AF1799" s="9"/>
      <c r="AG1799" s="123" t="str">
        <f t="shared" si="155"/>
        <v>Kothuru,'72/2026'</v>
      </c>
      <c r="AH1799" s="97" t="str">
        <f t="shared" si="160"/>
        <v/>
      </c>
    </row>
    <row r="1800" spans="1:34" ht="25.5" customHeight="1" x14ac:dyDescent="0.25">
      <c r="A1800" s="96">
        <v>1799</v>
      </c>
      <c r="B1800" s="123" t="s">
        <v>2810</v>
      </c>
      <c r="C1800" s="123" t="s">
        <v>186</v>
      </c>
      <c r="D1800" s="9"/>
      <c r="E1800" s="135" t="s">
        <v>66</v>
      </c>
      <c r="F1800" s="136" t="s">
        <v>3045</v>
      </c>
      <c r="G1800" s="63" t="s">
        <v>5427</v>
      </c>
      <c r="H1800" s="137">
        <v>46186</v>
      </c>
      <c r="I1800" s="63" t="str">
        <f t="shared" si="154"/>
        <v>Jun</v>
      </c>
      <c r="J1800" s="63">
        <v>2026</v>
      </c>
      <c r="K1800" s="63" t="s">
        <v>115</v>
      </c>
      <c r="L1800" s="9"/>
      <c r="M1800" s="9" t="str">
        <f>_xlfn.XLOOKUP(K1800,[1]Heads!A:A,[1]Heads!B:B)</f>
        <v>Crime  Against Women</v>
      </c>
      <c r="N1800" s="9" t="str">
        <f>_xlfn.XLOOKUP(M1800,[1]Heads!B:B,[1]Heads!C:C)</f>
        <v>IPC</v>
      </c>
      <c r="O1800" s="9" t="s">
        <v>32</v>
      </c>
      <c r="P1800" s="75"/>
      <c r="Q1800" s="9"/>
      <c r="R1800" s="75"/>
      <c r="S1800" s="96" t="s">
        <v>3196</v>
      </c>
      <c r="T1800" s="9"/>
      <c r="U1800" s="75"/>
      <c r="V1800" s="9"/>
      <c r="W1800" s="104" t="s">
        <v>173</v>
      </c>
      <c r="X1800" s="104" t="s">
        <v>173</v>
      </c>
      <c r="Y1800" s="98">
        <v>46251</v>
      </c>
      <c r="Z1800" s="133" t="s">
        <v>5428</v>
      </c>
      <c r="AA1800" s="138" t="s">
        <v>34</v>
      </c>
      <c r="AB1800" s="9">
        <f t="shared" ca="1" si="156"/>
        <v>125</v>
      </c>
      <c r="AC1800" s="9" t="str">
        <f t="shared" ca="1" si="157"/>
        <v>Above 3 Months</v>
      </c>
      <c r="AD1800" s="9">
        <f t="shared" ca="1" si="158"/>
        <v>60</v>
      </c>
      <c r="AE1800" s="9" t="str">
        <f t="shared" ca="1" si="159"/>
        <v>45 to 60 Days</v>
      </c>
      <c r="AF1800" s="9"/>
      <c r="AG1800" s="123" t="str">
        <f t="shared" si="155"/>
        <v>Itchapuram Rural,'52/2026'</v>
      </c>
      <c r="AH1800" s="97" t="str">
        <f t="shared" ca="1" si="160"/>
        <v>Above 3 Months</v>
      </c>
    </row>
    <row r="1801" spans="1:34" ht="25.5" customHeight="1" x14ac:dyDescent="0.25">
      <c r="A1801" s="96">
        <v>1800</v>
      </c>
      <c r="B1801" s="123" t="s">
        <v>2660</v>
      </c>
      <c r="C1801" s="123" t="s">
        <v>46</v>
      </c>
      <c r="D1801" s="9"/>
      <c r="E1801" s="135" t="s">
        <v>64</v>
      </c>
      <c r="F1801" s="136" t="s">
        <v>3087</v>
      </c>
      <c r="G1801" s="63" t="s">
        <v>2771</v>
      </c>
      <c r="H1801" s="137">
        <v>46186</v>
      </c>
      <c r="I1801" s="63" t="str">
        <f t="shared" si="154"/>
        <v>Jun</v>
      </c>
      <c r="J1801" s="63">
        <v>2026</v>
      </c>
      <c r="K1801" s="63" t="s">
        <v>29</v>
      </c>
      <c r="L1801" s="9"/>
      <c r="M1801" s="9" t="str">
        <f>_xlfn.XLOOKUP(K1801,[1]Heads!A:A,[1]Heads!B:B)</f>
        <v>White Collar Offences</v>
      </c>
      <c r="N1801" s="9" t="str">
        <f>_xlfn.XLOOKUP(M1801,[1]Heads!B:B,[1]Heads!C:C)</f>
        <v>IPC</v>
      </c>
      <c r="O1801" s="9" t="s">
        <v>32</v>
      </c>
      <c r="P1801" s="75"/>
      <c r="Q1801" s="9"/>
      <c r="R1801" s="75"/>
      <c r="S1801" s="96" t="s">
        <v>3196</v>
      </c>
      <c r="T1801" s="9"/>
      <c r="U1801" s="75"/>
      <c r="V1801" s="9"/>
      <c r="W1801" s="104" t="s">
        <v>112</v>
      </c>
      <c r="X1801" s="104" t="s">
        <v>112</v>
      </c>
      <c r="Y1801" s="98"/>
      <c r="Z1801" s="133" t="s">
        <v>5429</v>
      </c>
      <c r="AA1801" s="138" t="s">
        <v>34</v>
      </c>
      <c r="AB1801" s="9">
        <f t="shared" ca="1" si="156"/>
        <v>125</v>
      </c>
      <c r="AC1801" s="9" t="str">
        <f t="shared" ca="1" si="157"/>
        <v>Above 3 Months</v>
      </c>
      <c r="AD1801" s="9" t="str">
        <f t="shared" ca="1" si="158"/>
        <v/>
      </c>
      <c r="AE1801" s="9" t="str">
        <f t="shared" ca="1" si="159"/>
        <v/>
      </c>
      <c r="AF1801" s="9"/>
      <c r="AG1801" s="123" t="str">
        <f t="shared" si="155"/>
        <v>Ponduru,'79/2026'</v>
      </c>
      <c r="AH1801" s="97" t="str">
        <f t="shared" ca="1" si="160"/>
        <v>Above 3 Months</v>
      </c>
    </row>
    <row r="1802" spans="1:34" ht="25.5" customHeight="1" x14ac:dyDescent="0.25">
      <c r="A1802" s="96">
        <v>1801</v>
      </c>
      <c r="B1802" s="123" t="s">
        <v>2810</v>
      </c>
      <c r="C1802" s="123" t="s">
        <v>97</v>
      </c>
      <c r="D1802" s="9"/>
      <c r="E1802" s="135" t="s">
        <v>114</v>
      </c>
      <c r="F1802" s="136" t="s">
        <v>3148</v>
      </c>
      <c r="G1802" s="63" t="s">
        <v>1381</v>
      </c>
      <c r="H1802" s="137">
        <v>46186</v>
      </c>
      <c r="I1802" s="63" t="str">
        <f t="shared" si="154"/>
        <v>Jun</v>
      </c>
      <c r="J1802" s="63">
        <v>2026</v>
      </c>
      <c r="K1802" s="63" t="s">
        <v>80</v>
      </c>
      <c r="L1802" s="9"/>
      <c r="M1802" s="9" t="str">
        <f>_xlfn.XLOOKUP(K1802,[1]Heads!A:A,[1]Heads!B:B)</f>
        <v>Crime  Against Women</v>
      </c>
      <c r="N1802" s="9" t="str">
        <f>_xlfn.XLOOKUP(M1802,[1]Heads!B:B,[1]Heads!C:C)</f>
        <v>IPC</v>
      </c>
      <c r="O1802" s="9" t="s">
        <v>32</v>
      </c>
      <c r="P1802" s="75"/>
      <c r="Q1802" s="9"/>
      <c r="R1802" s="75"/>
      <c r="S1802" s="96" t="s">
        <v>3196</v>
      </c>
      <c r="T1802" s="9"/>
      <c r="U1802" s="75"/>
      <c r="V1802" s="9"/>
      <c r="W1802" s="104" t="s">
        <v>33</v>
      </c>
      <c r="X1802" s="104" t="s">
        <v>33</v>
      </c>
      <c r="Y1802" s="98">
        <v>46205</v>
      </c>
      <c r="Z1802" s="133" t="s">
        <v>5430</v>
      </c>
      <c r="AA1802" s="138" t="s">
        <v>34</v>
      </c>
      <c r="AB1802" s="9">
        <f t="shared" ca="1" si="156"/>
        <v>125</v>
      </c>
      <c r="AC1802" s="9" t="str">
        <f t="shared" ca="1" si="157"/>
        <v>Above 3 Months</v>
      </c>
      <c r="AD1802" s="9">
        <f t="shared" ca="1" si="158"/>
        <v>106</v>
      </c>
      <c r="AE1802" s="9" t="str">
        <f t="shared" ca="1" si="159"/>
        <v>Above 3 Months</v>
      </c>
      <c r="AF1802" s="9"/>
      <c r="AG1802" s="123" t="str">
        <f t="shared" si="155"/>
        <v>Mandasa,'90/2026'</v>
      </c>
      <c r="AH1802" s="97" t="str">
        <f t="shared" si="160"/>
        <v/>
      </c>
    </row>
    <row r="1803" spans="1:34" ht="25.5" customHeight="1" x14ac:dyDescent="0.25">
      <c r="A1803" s="96">
        <v>1802</v>
      </c>
      <c r="B1803" s="123" t="s">
        <v>2808</v>
      </c>
      <c r="C1803" s="123" t="s">
        <v>2661</v>
      </c>
      <c r="D1803" s="9"/>
      <c r="E1803" s="135" t="s">
        <v>84</v>
      </c>
      <c r="F1803" s="136" t="s">
        <v>3045</v>
      </c>
      <c r="G1803" s="63" t="s">
        <v>5431</v>
      </c>
      <c r="H1803" s="137">
        <v>46187</v>
      </c>
      <c r="I1803" s="63" t="str">
        <f t="shared" si="154"/>
        <v>Jun</v>
      </c>
      <c r="J1803" s="63">
        <v>2026</v>
      </c>
      <c r="K1803" s="63" t="s">
        <v>39</v>
      </c>
      <c r="L1803" s="9"/>
      <c r="M1803" s="9" t="str">
        <f>_xlfn.XLOOKUP(K1803,[1]Heads!A:A,[1]Heads!B:B)</f>
        <v>Other IPC</v>
      </c>
      <c r="N1803" s="9" t="str">
        <f>_xlfn.XLOOKUP(M1803,[1]Heads!B:B,[1]Heads!C:C)</f>
        <v>IPC</v>
      </c>
      <c r="O1803" s="9" t="s">
        <v>32</v>
      </c>
      <c r="P1803" s="75"/>
      <c r="Q1803" s="9"/>
      <c r="R1803" s="75"/>
      <c r="S1803" s="96" t="s">
        <v>3196</v>
      </c>
      <c r="T1803" s="9"/>
      <c r="U1803" s="75"/>
      <c r="V1803" s="9"/>
      <c r="W1803" s="104" t="s">
        <v>50</v>
      </c>
      <c r="X1803" s="104" t="s">
        <v>50</v>
      </c>
      <c r="Y1803" s="98"/>
      <c r="Z1803" s="133" t="s">
        <v>5432</v>
      </c>
      <c r="AA1803" s="138" t="s">
        <v>34</v>
      </c>
      <c r="AB1803" s="9">
        <f t="shared" ca="1" si="156"/>
        <v>124</v>
      </c>
      <c r="AC1803" s="9" t="str">
        <f t="shared" ca="1" si="157"/>
        <v>Above 3 Months</v>
      </c>
      <c r="AD1803" s="9" t="str">
        <f t="shared" ca="1" si="158"/>
        <v/>
      </c>
      <c r="AE1803" s="9" t="str">
        <f t="shared" ca="1" si="159"/>
        <v/>
      </c>
      <c r="AF1803" s="9"/>
      <c r="AG1803" s="123" t="str">
        <f t="shared" si="155"/>
        <v>Nandigam,'52/2026'</v>
      </c>
      <c r="AH1803" s="97" t="str">
        <f t="shared" ca="1" si="160"/>
        <v>Above 3 Months</v>
      </c>
    </row>
    <row r="1804" spans="1:34" ht="25.5" customHeight="1" x14ac:dyDescent="0.25">
      <c r="A1804" s="96">
        <v>1803</v>
      </c>
      <c r="B1804" s="123" t="s">
        <v>2808</v>
      </c>
      <c r="C1804" s="123">
        <v>0</v>
      </c>
      <c r="D1804" s="9"/>
      <c r="E1804" s="135" t="s">
        <v>51</v>
      </c>
      <c r="F1804" s="136" t="s">
        <v>3235</v>
      </c>
      <c r="G1804" s="63" t="s">
        <v>2779</v>
      </c>
      <c r="H1804" s="137">
        <v>46187</v>
      </c>
      <c r="I1804" s="63" t="str">
        <f t="shared" si="154"/>
        <v>Jun</v>
      </c>
      <c r="J1804" s="63">
        <v>2026</v>
      </c>
      <c r="K1804" s="63" t="s">
        <v>94</v>
      </c>
      <c r="L1804" s="9"/>
      <c r="M1804" s="9" t="str">
        <f>_xlfn.XLOOKUP(K1804,[1]Heads!A:A,[1]Heads!B:B)</f>
        <v>Cyber Crime offences</v>
      </c>
      <c r="N1804" s="9" t="str">
        <f>_xlfn.XLOOKUP(M1804,[1]Heads!B:B,[1]Heads!C:C)</f>
        <v>IPC</v>
      </c>
      <c r="O1804" s="9" t="s">
        <v>32</v>
      </c>
      <c r="P1804" s="75"/>
      <c r="Q1804" s="9"/>
      <c r="R1804" s="75"/>
      <c r="S1804" s="96" t="s">
        <v>3196</v>
      </c>
      <c r="T1804" s="9"/>
      <c r="U1804" s="75"/>
      <c r="V1804" s="9"/>
      <c r="W1804" s="104" t="s">
        <v>128</v>
      </c>
      <c r="X1804" s="104" t="s">
        <v>128</v>
      </c>
      <c r="Y1804" s="98"/>
      <c r="Z1804" s="133" t="s">
        <v>5433</v>
      </c>
      <c r="AA1804" s="138" t="s">
        <v>34</v>
      </c>
      <c r="AB1804" s="9">
        <f t="shared" ca="1" si="156"/>
        <v>124</v>
      </c>
      <c r="AC1804" s="9" t="str">
        <f t="shared" ca="1" si="157"/>
        <v>Above 3 Months</v>
      </c>
      <c r="AD1804" s="9" t="str">
        <f t="shared" ca="1" si="158"/>
        <v/>
      </c>
      <c r="AE1804" s="9" t="str">
        <f t="shared" ca="1" si="159"/>
        <v/>
      </c>
      <c r="AF1804" s="9"/>
      <c r="AG1804" s="123" t="str">
        <f t="shared" si="155"/>
        <v>Tekkali PS,'102/2026'</v>
      </c>
      <c r="AH1804" s="97" t="str">
        <f t="shared" ca="1" si="160"/>
        <v>Above 3 Months</v>
      </c>
    </row>
    <row r="1805" spans="1:34" ht="25.5" customHeight="1" x14ac:dyDescent="0.25">
      <c r="A1805" s="96">
        <v>1804</v>
      </c>
      <c r="B1805" s="123" t="s">
        <v>2810</v>
      </c>
      <c r="C1805" s="123" t="s">
        <v>186</v>
      </c>
      <c r="D1805" s="9"/>
      <c r="E1805" s="135" t="s">
        <v>66</v>
      </c>
      <c r="F1805" s="136" t="s">
        <v>3041</v>
      </c>
      <c r="G1805" s="63" t="s">
        <v>3498</v>
      </c>
      <c r="H1805" s="137">
        <v>46187</v>
      </c>
      <c r="I1805" s="63" t="str">
        <f t="shared" si="154"/>
        <v>Jun</v>
      </c>
      <c r="J1805" s="63">
        <v>2026</v>
      </c>
      <c r="K1805" s="63" t="s">
        <v>39</v>
      </c>
      <c r="L1805" s="9"/>
      <c r="M1805" s="9" t="str">
        <f>_xlfn.XLOOKUP(K1805,[1]Heads!A:A,[1]Heads!B:B)</f>
        <v>Other IPC</v>
      </c>
      <c r="N1805" s="9" t="str">
        <f>_xlfn.XLOOKUP(M1805,[1]Heads!B:B,[1]Heads!C:C)</f>
        <v>IPC</v>
      </c>
      <c r="O1805" s="9" t="s">
        <v>32</v>
      </c>
      <c r="P1805" s="75"/>
      <c r="Q1805" s="9"/>
      <c r="R1805" s="75"/>
      <c r="S1805" s="96" t="s">
        <v>3196</v>
      </c>
      <c r="T1805" s="9"/>
      <c r="U1805" s="75"/>
      <c r="V1805" s="9"/>
      <c r="W1805" s="104" t="s">
        <v>176</v>
      </c>
      <c r="X1805" s="104" t="s">
        <v>141</v>
      </c>
      <c r="Y1805" s="98"/>
      <c r="Z1805" s="133" t="s">
        <v>5434</v>
      </c>
      <c r="AA1805" s="138" t="s">
        <v>34</v>
      </c>
      <c r="AB1805" s="9">
        <f t="shared" ca="1" si="156"/>
        <v>124</v>
      </c>
      <c r="AC1805" s="9" t="str">
        <f t="shared" ca="1" si="157"/>
        <v>Above 3 Months</v>
      </c>
      <c r="AD1805" s="9" t="str">
        <f t="shared" ca="1" si="158"/>
        <v/>
      </c>
      <c r="AE1805" s="9" t="str">
        <f t="shared" ca="1" si="159"/>
        <v/>
      </c>
      <c r="AF1805" s="9"/>
      <c r="AG1805" s="123" t="str">
        <f t="shared" si="155"/>
        <v>Itchapuram Rural,'53/2026'</v>
      </c>
      <c r="AH1805" s="97" t="str">
        <f t="shared" ca="1" si="160"/>
        <v>Above 3 Months</v>
      </c>
    </row>
    <row r="1806" spans="1:34" ht="25.5" customHeight="1" x14ac:dyDescent="0.25">
      <c r="A1806" s="96">
        <v>1805</v>
      </c>
      <c r="B1806" s="123" t="s">
        <v>2808</v>
      </c>
      <c r="C1806" s="123" t="s">
        <v>185</v>
      </c>
      <c r="D1806" s="9"/>
      <c r="E1806" s="135" t="s">
        <v>55</v>
      </c>
      <c r="F1806" s="136" t="s">
        <v>3042</v>
      </c>
      <c r="G1806" s="63" t="s">
        <v>1377</v>
      </c>
      <c r="H1806" s="137">
        <v>46187</v>
      </c>
      <c r="I1806" s="63" t="str">
        <f t="shared" si="154"/>
        <v>Jun</v>
      </c>
      <c r="J1806" s="63">
        <v>2026</v>
      </c>
      <c r="K1806" s="63" t="s">
        <v>75</v>
      </c>
      <c r="L1806" s="9"/>
      <c r="M1806" s="9" t="str">
        <f>_xlfn.XLOOKUP(K1806,[1]Heads!A:A,[1]Heads!B:B)</f>
        <v>Bodily Offiences</v>
      </c>
      <c r="N1806" s="9" t="str">
        <f>_xlfn.XLOOKUP(M1806,[1]Heads!B:B,[1]Heads!C:C)</f>
        <v>IPC</v>
      </c>
      <c r="O1806" s="9" t="s">
        <v>32</v>
      </c>
      <c r="P1806" s="75"/>
      <c r="Q1806" s="9"/>
      <c r="R1806" s="75"/>
      <c r="S1806" s="96" t="s">
        <v>7126</v>
      </c>
      <c r="T1806" s="9"/>
      <c r="U1806" s="75"/>
      <c r="V1806" s="9"/>
      <c r="W1806" s="104" t="s">
        <v>33</v>
      </c>
      <c r="X1806" s="104" t="s">
        <v>2923</v>
      </c>
      <c r="Y1806" s="98"/>
      <c r="Z1806" s="133" t="s">
        <v>5435</v>
      </c>
      <c r="AA1806" s="138" t="s">
        <v>34</v>
      </c>
      <c r="AB1806" s="9" t="str">
        <f t="shared" ca="1" si="156"/>
        <v/>
      </c>
      <c r="AC1806" s="9" t="str">
        <f t="shared" si="157"/>
        <v/>
      </c>
      <c r="AD1806" s="9" t="str">
        <f t="shared" ca="1" si="158"/>
        <v/>
      </c>
      <c r="AE1806" s="9" t="str">
        <f t="shared" ca="1" si="159"/>
        <v/>
      </c>
      <c r="AF1806" s="9"/>
      <c r="AG1806" s="123" t="str">
        <f t="shared" si="155"/>
        <v>Hiramandalam,'54/2026'</v>
      </c>
      <c r="AH1806" s="97" t="str">
        <f t="shared" si="160"/>
        <v/>
      </c>
    </row>
    <row r="1807" spans="1:34" ht="25.5" customHeight="1" x14ac:dyDescent="0.25">
      <c r="A1807" s="96">
        <v>1806</v>
      </c>
      <c r="B1807" s="123" t="s">
        <v>2808</v>
      </c>
      <c r="C1807" s="123" t="s">
        <v>185</v>
      </c>
      <c r="D1807" s="9"/>
      <c r="E1807" s="135" t="s">
        <v>55</v>
      </c>
      <c r="F1807" s="136" t="s">
        <v>3050</v>
      </c>
      <c r="G1807" s="63" t="s">
        <v>5436</v>
      </c>
      <c r="H1807" s="137">
        <v>46187</v>
      </c>
      <c r="I1807" s="63" t="str">
        <f t="shared" si="154"/>
        <v>Jun</v>
      </c>
      <c r="J1807" s="63">
        <v>2026</v>
      </c>
      <c r="K1807" s="63" t="s">
        <v>75</v>
      </c>
      <c r="L1807" s="9"/>
      <c r="M1807" s="9" t="str">
        <f>_xlfn.XLOOKUP(K1807,[1]Heads!A:A,[1]Heads!B:B)</f>
        <v>Bodily Offiences</v>
      </c>
      <c r="N1807" s="9" t="str">
        <f>_xlfn.XLOOKUP(M1807,[1]Heads!B:B,[1]Heads!C:C)</f>
        <v>IPC</v>
      </c>
      <c r="O1807" s="9" t="s">
        <v>32</v>
      </c>
      <c r="P1807" s="75"/>
      <c r="Q1807" s="9"/>
      <c r="R1807" s="75"/>
      <c r="S1807" s="96" t="s">
        <v>3196</v>
      </c>
      <c r="T1807" s="9"/>
      <c r="U1807" s="75"/>
      <c r="V1807" s="9"/>
      <c r="W1807" s="104" t="s">
        <v>33</v>
      </c>
      <c r="X1807" s="104" t="s">
        <v>33</v>
      </c>
      <c r="Y1807" s="98">
        <v>46238</v>
      </c>
      <c r="Z1807" s="133" t="s">
        <v>5437</v>
      </c>
      <c r="AA1807" s="138" t="s">
        <v>34</v>
      </c>
      <c r="AB1807" s="9">
        <f t="shared" ca="1" si="156"/>
        <v>124</v>
      </c>
      <c r="AC1807" s="9" t="str">
        <f t="shared" ca="1" si="157"/>
        <v>Above 3 Months</v>
      </c>
      <c r="AD1807" s="9">
        <f t="shared" ca="1" si="158"/>
        <v>73</v>
      </c>
      <c r="AE1807" s="9" t="str">
        <f t="shared" ca="1" si="159"/>
        <v>Above 60 Days</v>
      </c>
      <c r="AF1807" s="9"/>
      <c r="AG1807" s="123" t="str">
        <f t="shared" si="155"/>
        <v>Hiramandalam,'55/2026'</v>
      </c>
      <c r="AH1807" s="97" t="str">
        <f t="shared" si="160"/>
        <v/>
      </c>
    </row>
    <row r="1808" spans="1:34" ht="25.5" customHeight="1" x14ac:dyDescent="0.25">
      <c r="A1808" s="96">
        <v>1807</v>
      </c>
      <c r="B1808" s="123" t="s">
        <v>2808</v>
      </c>
      <c r="C1808" s="123" t="s">
        <v>2661</v>
      </c>
      <c r="D1808" s="9"/>
      <c r="E1808" s="135" t="s">
        <v>110</v>
      </c>
      <c r="F1808" s="136" t="s">
        <v>3049</v>
      </c>
      <c r="G1808" s="63" t="s">
        <v>3291</v>
      </c>
      <c r="H1808" s="137">
        <v>46187</v>
      </c>
      <c r="I1808" s="63" t="str">
        <f t="shared" si="154"/>
        <v>Jun</v>
      </c>
      <c r="J1808" s="63">
        <v>2026</v>
      </c>
      <c r="K1808" s="63" t="s">
        <v>39</v>
      </c>
      <c r="L1808" s="9"/>
      <c r="M1808" s="9" t="str">
        <f>_xlfn.XLOOKUP(K1808,[1]Heads!A:A,[1]Heads!B:B)</f>
        <v>Other IPC</v>
      </c>
      <c r="N1808" s="9" t="str">
        <f>_xlfn.XLOOKUP(M1808,[1]Heads!B:B,[1]Heads!C:C)</f>
        <v>IPC</v>
      </c>
      <c r="O1808" s="9" t="s">
        <v>32</v>
      </c>
      <c r="P1808" s="75"/>
      <c r="Q1808" s="9"/>
      <c r="R1808" s="75"/>
      <c r="S1808" s="96" t="s">
        <v>3196</v>
      </c>
      <c r="T1808" s="9"/>
      <c r="U1808" s="75"/>
      <c r="V1808" s="9"/>
      <c r="W1808" s="104" t="s">
        <v>33</v>
      </c>
      <c r="X1808" s="104" t="s">
        <v>33</v>
      </c>
      <c r="Y1808" s="98">
        <v>46217</v>
      </c>
      <c r="Z1808" s="133" t="s">
        <v>5438</v>
      </c>
      <c r="AA1808" s="138" t="s">
        <v>34</v>
      </c>
      <c r="AB1808" s="9">
        <f t="shared" ca="1" si="156"/>
        <v>124</v>
      </c>
      <c r="AC1808" s="9" t="str">
        <f t="shared" ca="1" si="157"/>
        <v>Above 3 Months</v>
      </c>
      <c r="AD1808" s="9">
        <f t="shared" ca="1" si="158"/>
        <v>94</v>
      </c>
      <c r="AE1808" s="9" t="str">
        <f t="shared" ca="1" si="159"/>
        <v>Above 3 Months</v>
      </c>
      <c r="AF1808" s="9"/>
      <c r="AG1808" s="123" t="str">
        <f t="shared" si="155"/>
        <v>Naupada,'51/2026'</v>
      </c>
      <c r="AH1808" s="97" t="str">
        <f t="shared" si="160"/>
        <v/>
      </c>
    </row>
    <row r="1809" spans="1:34" ht="25.5" customHeight="1" x14ac:dyDescent="0.25">
      <c r="A1809" s="96">
        <v>1808</v>
      </c>
      <c r="B1809" s="123" t="s">
        <v>2810</v>
      </c>
      <c r="C1809" s="123" t="s">
        <v>186</v>
      </c>
      <c r="D1809" s="9"/>
      <c r="E1809" s="135" t="s">
        <v>65</v>
      </c>
      <c r="F1809" s="136" t="s">
        <v>3086</v>
      </c>
      <c r="G1809" s="63" t="s">
        <v>901</v>
      </c>
      <c r="H1809" s="137">
        <v>46188</v>
      </c>
      <c r="I1809" s="63" t="str">
        <f t="shared" si="154"/>
        <v>Jun</v>
      </c>
      <c r="J1809" s="63">
        <v>2026</v>
      </c>
      <c r="K1809" s="63" t="s">
        <v>116</v>
      </c>
      <c r="L1809" s="9"/>
      <c r="M1809" s="9" t="str">
        <f>_xlfn.XLOOKUP(K1809,[1]Heads!A:A,[1]Heads!B:B)</f>
        <v>NDPS</v>
      </c>
      <c r="N1809" s="9" t="str">
        <f>_xlfn.XLOOKUP(M1809,[1]Heads!B:B,[1]Heads!C:C)</f>
        <v>NDPS</v>
      </c>
      <c r="O1809" s="9" t="s">
        <v>32</v>
      </c>
      <c r="P1809" s="75"/>
      <c r="Q1809" s="9"/>
      <c r="R1809" s="75"/>
      <c r="S1809" s="96" t="s">
        <v>3196</v>
      </c>
      <c r="T1809" s="9"/>
      <c r="U1809" s="75"/>
      <c r="V1809" s="9"/>
      <c r="W1809" s="104" t="s">
        <v>50</v>
      </c>
      <c r="X1809" s="104" t="s">
        <v>50</v>
      </c>
      <c r="Y1809" s="98"/>
      <c r="Z1809" s="133" t="s">
        <v>5439</v>
      </c>
      <c r="AA1809" s="138" t="s">
        <v>34</v>
      </c>
      <c r="AB1809" s="9">
        <f t="shared" ca="1" si="156"/>
        <v>123</v>
      </c>
      <c r="AC1809" s="9" t="str">
        <f t="shared" ca="1" si="157"/>
        <v>Above 3 Months</v>
      </c>
      <c r="AD1809" s="9" t="str">
        <f t="shared" ca="1" si="158"/>
        <v/>
      </c>
      <c r="AE1809" s="9" t="str">
        <f t="shared" ca="1" si="159"/>
        <v/>
      </c>
      <c r="AF1809" s="9"/>
      <c r="AG1809" s="123" t="str">
        <f t="shared" si="155"/>
        <v>Itchapuram Town,'76/2026'</v>
      </c>
      <c r="AH1809" s="97" t="str">
        <f t="shared" ca="1" si="160"/>
        <v>Above 3 Months</v>
      </c>
    </row>
    <row r="1810" spans="1:34" ht="25.5" customHeight="1" x14ac:dyDescent="0.25">
      <c r="A1810" s="96">
        <v>1809</v>
      </c>
      <c r="B1810" s="123" t="s">
        <v>2810</v>
      </c>
      <c r="C1810" s="123">
        <v>0</v>
      </c>
      <c r="D1810" s="9"/>
      <c r="E1810" s="135" t="s">
        <v>68</v>
      </c>
      <c r="F1810" s="136" t="s">
        <v>3900</v>
      </c>
      <c r="G1810" s="63" t="s">
        <v>845</v>
      </c>
      <c r="H1810" s="137">
        <v>46188</v>
      </c>
      <c r="I1810" s="63" t="str">
        <f t="shared" si="154"/>
        <v>Jun</v>
      </c>
      <c r="J1810" s="63">
        <v>2026</v>
      </c>
      <c r="K1810" s="63" t="s">
        <v>116</v>
      </c>
      <c r="L1810" s="9"/>
      <c r="M1810" s="9" t="str">
        <f>_xlfn.XLOOKUP(K1810,[1]Heads!A:A,[1]Heads!B:B)</f>
        <v>NDPS</v>
      </c>
      <c r="N1810" s="9" t="str">
        <f>_xlfn.XLOOKUP(M1810,[1]Heads!B:B,[1]Heads!C:C)</f>
        <v>NDPS</v>
      </c>
      <c r="O1810" s="9" t="s">
        <v>32</v>
      </c>
      <c r="P1810" s="75"/>
      <c r="Q1810" s="9"/>
      <c r="R1810" s="75"/>
      <c r="S1810" s="96" t="s">
        <v>3196</v>
      </c>
      <c r="T1810" s="9"/>
      <c r="U1810" s="75"/>
      <c r="V1810" s="9"/>
      <c r="W1810" s="104" t="s">
        <v>50</v>
      </c>
      <c r="X1810" s="104" t="s">
        <v>50</v>
      </c>
      <c r="Y1810" s="98"/>
      <c r="Z1810" s="133" t="s">
        <v>5440</v>
      </c>
      <c r="AA1810" s="138" t="s">
        <v>34</v>
      </c>
      <c r="AB1810" s="9">
        <f t="shared" ca="1" si="156"/>
        <v>123</v>
      </c>
      <c r="AC1810" s="9" t="str">
        <f t="shared" ca="1" si="157"/>
        <v>Above 3 Months</v>
      </c>
      <c r="AD1810" s="9" t="str">
        <f t="shared" ca="1" si="158"/>
        <v/>
      </c>
      <c r="AE1810" s="9" t="str">
        <f t="shared" ca="1" si="159"/>
        <v/>
      </c>
      <c r="AF1810" s="9"/>
      <c r="AG1810" s="123" t="str">
        <f t="shared" si="155"/>
        <v>Kasibugga,'156/2026'</v>
      </c>
      <c r="AH1810" s="97" t="str">
        <f t="shared" ca="1" si="160"/>
        <v>Above 3 Months</v>
      </c>
    </row>
    <row r="1811" spans="1:34" ht="25.5" customHeight="1" x14ac:dyDescent="0.25">
      <c r="A1811" s="96">
        <v>1810</v>
      </c>
      <c r="B1811" s="123" t="e">
        <v>#N/A</v>
      </c>
      <c r="C1811" s="123" t="e">
        <v>#N/A</v>
      </c>
      <c r="D1811" s="9"/>
      <c r="E1811" s="135" t="s">
        <v>125</v>
      </c>
      <c r="F1811" s="136" t="s">
        <v>3105</v>
      </c>
      <c r="G1811" s="63" t="s">
        <v>1646</v>
      </c>
      <c r="H1811" s="137">
        <v>46188</v>
      </c>
      <c r="I1811" s="63" t="str">
        <f t="shared" si="154"/>
        <v>Jun</v>
      </c>
      <c r="J1811" s="63">
        <v>2026</v>
      </c>
      <c r="K1811" s="63" t="s">
        <v>80</v>
      </c>
      <c r="L1811" s="9"/>
      <c r="M1811" s="9" t="str">
        <f>_xlfn.XLOOKUP(K1811,[1]Heads!A:A,[1]Heads!B:B)</f>
        <v>Crime  Against Women</v>
      </c>
      <c r="N1811" s="9" t="str">
        <f>_xlfn.XLOOKUP(M1811,[1]Heads!B:B,[1]Heads!C:C)</f>
        <v>IPC</v>
      </c>
      <c r="O1811" s="9" t="s">
        <v>32</v>
      </c>
      <c r="P1811" s="75"/>
      <c r="Q1811" s="9"/>
      <c r="R1811" s="75"/>
      <c r="S1811" s="96" t="s">
        <v>3196</v>
      </c>
      <c r="T1811" s="9"/>
      <c r="U1811" s="75"/>
      <c r="V1811" s="9"/>
      <c r="W1811" s="104" t="s">
        <v>141</v>
      </c>
      <c r="X1811" s="104" t="s">
        <v>33</v>
      </c>
      <c r="Y1811" s="98">
        <v>46281</v>
      </c>
      <c r="Z1811" s="133" t="s">
        <v>5441</v>
      </c>
      <c r="AA1811" s="138" t="s">
        <v>34</v>
      </c>
      <c r="AB1811" s="9">
        <f t="shared" ca="1" si="156"/>
        <v>123</v>
      </c>
      <c r="AC1811" s="9" t="str">
        <f t="shared" ca="1" si="157"/>
        <v>Above 3 Months</v>
      </c>
      <c r="AD1811" s="9">
        <f t="shared" ca="1" si="158"/>
        <v>30</v>
      </c>
      <c r="AE1811" s="9" t="str">
        <f t="shared" ca="1" si="159"/>
        <v>Below 45 Days</v>
      </c>
      <c r="AF1811" s="9"/>
      <c r="AG1811" s="123" t="str">
        <f t="shared" si="155"/>
        <v>Mahila UPS, Srikakulam,'72/2026'</v>
      </c>
      <c r="AH1811" s="97" t="str">
        <f t="shared" si="160"/>
        <v/>
      </c>
    </row>
    <row r="1812" spans="1:34" ht="25.5" customHeight="1" x14ac:dyDescent="0.25">
      <c r="A1812" s="96">
        <v>1811</v>
      </c>
      <c r="B1812" s="123" t="s">
        <v>2810</v>
      </c>
      <c r="C1812" s="123" t="s">
        <v>186</v>
      </c>
      <c r="D1812" s="9"/>
      <c r="E1812" s="135" t="s">
        <v>66</v>
      </c>
      <c r="F1812" s="136" t="s">
        <v>3042</v>
      </c>
      <c r="G1812" s="63" t="s">
        <v>1381</v>
      </c>
      <c r="H1812" s="137">
        <v>46188</v>
      </c>
      <c r="I1812" s="63" t="str">
        <f t="shared" si="154"/>
        <v>Jun</v>
      </c>
      <c r="J1812" s="63">
        <v>2026</v>
      </c>
      <c r="K1812" s="63" t="s">
        <v>80</v>
      </c>
      <c r="L1812" s="9"/>
      <c r="M1812" s="9" t="str">
        <f>_xlfn.XLOOKUP(K1812,[1]Heads!A:A,[1]Heads!B:B)</f>
        <v>Crime  Against Women</v>
      </c>
      <c r="N1812" s="9" t="str">
        <f>_xlfn.XLOOKUP(M1812,[1]Heads!B:B,[1]Heads!C:C)</f>
        <v>IPC</v>
      </c>
      <c r="O1812" s="9" t="s">
        <v>32</v>
      </c>
      <c r="P1812" s="75"/>
      <c r="Q1812" s="9"/>
      <c r="R1812" s="75"/>
      <c r="S1812" s="96" t="s">
        <v>3196</v>
      </c>
      <c r="T1812" s="9"/>
      <c r="U1812" s="75"/>
      <c r="V1812" s="9"/>
      <c r="W1812" s="104" t="s">
        <v>141</v>
      </c>
      <c r="X1812" s="104" t="s">
        <v>2664</v>
      </c>
      <c r="Y1812" s="98">
        <v>46300</v>
      </c>
      <c r="Z1812" s="133" t="s">
        <v>5442</v>
      </c>
      <c r="AA1812" s="138" t="s">
        <v>34</v>
      </c>
      <c r="AB1812" s="9">
        <f t="shared" ca="1" si="156"/>
        <v>123</v>
      </c>
      <c r="AC1812" s="9" t="str">
        <f t="shared" ca="1" si="157"/>
        <v>Above 3 Months</v>
      </c>
      <c r="AD1812" s="9">
        <f t="shared" ca="1" si="158"/>
        <v>11</v>
      </c>
      <c r="AE1812" s="9" t="str">
        <f t="shared" ca="1" si="159"/>
        <v>Below 45 Days</v>
      </c>
      <c r="AF1812" s="9"/>
      <c r="AG1812" s="123" t="str">
        <f t="shared" si="155"/>
        <v>Itchapuram Rural,'54/2026'</v>
      </c>
      <c r="AH1812" s="97" t="str">
        <f t="shared" ca="1" si="160"/>
        <v>Above 3 Months</v>
      </c>
    </row>
    <row r="1813" spans="1:34" ht="25.5" customHeight="1" x14ac:dyDescent="0.25">
      <c r="A1813" s="96">
        <v>1812</v>
      </c>
      <c r="B1813" s="123" t="s">
        <v>2808</v>
      </c>
      <c r="C1813" s="123">
        <v>0</v>
      </c>
      <c r="D1813" s="9" t="s">
        <v>2716</v>
      </c>
      <c r="E1813" s="135" t="s">
        <v>51</v>
      </c>
      <c r="F1813" s="136" t="s">
        <v>3250</v>
      </c>
      <c r="G1813" s="63" t="s">
        <v>1214</v>
      </c>
      <c r="H1813" s="137">
        <v>46189</v>
      </c>
      <c r="I1813" s="63" t="str">
        <f t="shared" si="154"/>
        <v>Jun</v>
      </c>
      <c r="J1813" s="63">
        <v>2026</v>
      </c>
      <c r="K1813" s="63" t="s">
        <v>116</v>
      </c>
      <c r="L1813" s="9"/>
      <c r="M1813" s="9" t="str">
        <f>_xlfn.XLOOKUP(K1813,[1]Heads!A:A,[1]Heads!B:B)</f>
        <v>NDPS</v>
      </c>
      <c r="N1813" s="9" t="str">
        <f>_xlfn.XLOOKUP(M1813,[1]Heads!B:B,[1]Heads!C:C)</f>
        <v>NDPS</v>
      </c>
      <c r="O1813" s="9" t="s">
        <v>32</v>
      </c>
      <c r="P1813" s="75"/>
      <c r="Q1813" s="9"/>
      <c r="R1813" s="75"/>
      <c r="S1813" s="96" t="s">
        <v>3196</v>
      </c>
      <c r="T1813" s="9"/>
      <c r="U1813" s="75"/>
      <c r="V1813" s="9"/>
      <c r="W1813" s="104" t="s">
        <v>137</v>
      </c>
      <c r="X1813" s="104" t="s">
        <v>33</v>
      </c>
      <c r="Y1813" s="98">
        <v>46293</v>
      </c>
      <c r="Z1813" s="133" t="s">
        <v>5443</v>
      </c>
      <c r="AA1813" s="138" t="s">
        <v>34</v>
      </c>
      <c r="AB1813" s="9">
        <f t="shared" ca="1" si="156"/>
        <v>122</v>
      </c>
      <c r="AC1813" s="9" t="str">
        <f t="shared" ca="1" si="157"/>
        <v>Above 3 Months</v>
      </c>
      <c r="AD1813" s="9">
        <f t="shared" ca="1" si="158"/>
        <v>18</v>
      </c>
      <c r="AE1813" s="9" t="str">
        <f t="shared" ca="1" si="159"/>
        <v>Below 45 Days</v>
      </c>
      <c r="AF1813" s="9"/>
      <c r="AG1813" s="9" t="str">
        <f t="shared" si="155"/>
        <v>Tekkali PS,'103/2026'</v>
      </c>
      <c r="AH1813" s="97" t="str">
        <f t="shared" si="160"/>
        <v/>
      </c>
    </row>
    <row r="1814" spans="1:34" ht="25.5" customHeight="1" x14ac:dyDescent="0.25">
      <c r="A1814" s="96">
        <v>1813</v>
      </c>
      <c r="B1814" s="123" t="s">
        <v>2660</v>
      </c>
      <c r="C1814" s="123" t="s">
        <v>183</v>
      </c>
      <c r="D1814" s="9"/>
      <c r="E1814" s="135" t="s">
        <v>74</v>
      </c>
      <c r="F1814" s="136" t="s">
        <v>3535</v>
      </c>
      <c r="G1814" s="63" t="s">
        <v>5444</v>
      </c>
      <c r="H1814" s="137">
        <v>46189</v>
      </c>
      <c r="I1814" s="63" t="str">
        <f t="shared" si="154"/>
        <v>Jun</v>
      </c>
      <c r="J1814" s="63">
        <v>2026</v>
      </c>
      <c r="K1814" s="63" t="s">
        <v>53</v>
      </c>
      <c r="L1814" s="9"/>
      <c r="M1814" s="9" t="str">
        <f>_xlfn.XLOOKUP(K1814,[1]Heads!A:A,[1]Heads!B:B)</f>
        <v>Bodily Offiences</v>
      </c>
      <c r="N1814" s="9" t="str">
        <f>_xlfn.XLOOKUP(M1814,[1]Heads!B:B,[1]Heads!C:C)</f>
        <v>IPC</v>
      </c>
      <c r="O1814" s="9" t="s">
        <v>32</v>
      </c>
      <c r="P1814" s="75"/>
      <c r="Q1814" s="9"/>
      <c r="R1814" s="75"/>
      <c r="S1814" s="96" t="s">
        <v>3196</v>
      </c>
      <c r="T1814" s="9"/>
      <c r="U1814" s="75"/>
      <c r="V1814" s="9"/>
      <c r="W1814" s="104" t="s">
        <v>141</v>
      </c>
      <c r="X1814" s="104" t="s">
        <v>33</v>
      </c>
      <c r="Y1814" s="98">
        <v>46286</v>
      </c>
      <c r="Z1814" s="133" t="s">
        <v>5445</v>
      </c>
      <c r="AA1814" s="138" t="s">
        <v>34</v>
      </c>
      <c r="AB1814" s="9">
        <f t="shared" ca="1" si="156"/>
        <v>122</v>
      </c>
      <c r="AC1814" s="9" t="str">
        <f t="shared" ca="1" si="157"/>
        <v>Above 3 Months</v>
      </c>
      <c r="AD1814" s="9">
        <f t="shared" ca="1" si="158"/>
        <v>25</v>
      </c>
      <c r="AE1814" s="9" t="str">
        <f t="shared" ca="1" si="159"/>
        <v>Below 45 Days</v>
      </c>
      <c r="AF1814" s="9"/>
      <c r="AG1814" s="123" t="str">
        <f t="shared" si="155"/>
        <v>Srikakulam Rural,'126/2026'</v>
      </c>
      <c r="AH1814" s="97" t="str">
        <f t="shared" si="160"/>
        <v/>
      </c>
    </row>
    <row r="1815" spans="1:34" ht="25.5" customHeight="1" x14ac:dyDescent="0.25">
      <c r="A1815" s="96">
        <v>1814</v>
      </c>
      <c r="B1815" s="123" t="s">
        <v>2810</v>
      </c>
      <c r="C1815" s="123" t="s">
        <v>186</v>
      </c>
      <c r="D1815" s="9"/>
      <c r="E1815" s="135" t="s">
        <v>65</v>
      </c>
      <c r="F1815" s="136" t="s">
        <v>3063</v>
      </c>
      <c r="G1815" s="63" t="s">
        <v>901</v>
      </c>
      <c r="H1815" s="137">
        <v>46189</v>
      </c>
      <c r="I1815" s="63" t="str">
        <f t="shared" si="154"/>
        <v>Jun</v>
      </c>
      <c r="J1815" s="63">
        <v>2026</v>
      </c>
      <c r="K1815" s="63" t="s">
        <v>116</v>
      </c>
      <c r="L1815" s="9"/>
      <c r="M1815" s="9" t="str">
        <f>_xlfn.XLOOKUP(K1815,[1]Heads!A:A,[1]Heads!B:B)</f>
        <v>NDPS</v>
      </c>
      <c r="N1815" s="9" t="str">
        <f>_xlfn.XLOOKUP(M1815,[1]Heads!B:B,[1]Heads!C:C)</f>
        <v>NDPS</v>
      </c>
      <c r="O1815" s="9" t="s">
        <v>32</v>
      </c>
      <c r="P1815" s="75"/>
      <c r="Q1815" s="9"/>
      <c r="R1815" s="75"/>
      <c r="S1815" s="96" t="s">
        <v>3196</v>
      </c>
      <c r="T1815" s="9"/>
      <c r="U1815" s="75"/>
      <c r="V1815" s="9"/>
      <c r="W1815" s="104" t="s">
        <v>50</v>
      </c>
      <c r="X1815" s="104" t="s">
        <v>50</v>
      </c>
      <c r="Y1815" s="98"/>
      <c r="Z1815" s="133" t="s">
        <v>5446</v>
      </c>
      <c r="AA1815" s="138" t="s">
        <v>34</v>
      </c>
      <c r="AB1815" s="9">
        <f t="shared" ca="1" si="156"/>
        <v>122</v>
      </c>
      <c r="AC1815" s="9" t="str">
        <f t="shared" ca="1" si="157"/>
        <v>Above 3 Months</v>
      </c>
      <c r="AD1815" s="9" t="str">
        <f t="shared" ca="1" si="158"/>
        <v/>
      </c>
      <c r="AE1815" s="9" t="str">
        <f t="shared" ca="1" si="159"/>
        <v/>
      </c>
      <c r="AF1815" s="9"/>
      <c r="AG1815" s="123" t="str">
        <f t="shared" si="155"/>
        <v>Itchapuram Town,'77/2026'</v>
      </c>
      <c r="AH1815" s="97" t="str">
        <f t="shared" ca="1" si="160"/>
        <v>Above 3 Months</v>
      </c>
    </row>
    <row r="1816" spans="1:34" ht="25.5" customHeight="1" x14ac:dyDescent="0.25">
      <c r="A1816" s="96">
        <v>1815</v>
      </c>
      <c r="B1816" s="123" t="s">
        <v>2808</v>
      </c>
      <c r="C1816" s="123" t="s">
        <v>2661</v>
      </c>
      <c r="D1816" s="9"/>
      <c r="E1816" s="135" t="s">
        <v>89</v>
      </c>
      <c r="F1816" s="136" t="s">
        <v>3483</v>
      </c>
      <c r="G1816" s="63" t="s">
        <v>1027</v>
      </c>
      <c r="H1816" s="137">
        <v>46189</v>
      </c>
      <c r="I1816" s="63" t="str">
        <f t="shared" si="154"/>
        <v>Jun</v>
      </c>
      <c r="J1816" s="63">
        <v>2026</v>
      </c>
      <c r="K1816" s="63" t="s">
        <v>48</v>
      </c>
      <c r="L1816" s="9"/>
      <c r="M1816" s="9" t="str">
        <f>_xlfn.XLOOKUP(K1816,[1]Heads!A:A,[1]Heads!B:B)</f>
        <v>Property Offences</v>
      </c>
      <c r="N1816" s="9" t="str">
        <f>_xlfn.XLOOKUP(M1816,[1]Heads!B:B,[1]Heads!C:C)</f>
        <v>IPC</v>
      </c>
      <c r="O1816" s="9" t="s">
        <v>32</v>
      </c>
      <c r="P1816" s="75"/>
      <c r="Q1816" s="9"/>
      <c r="R1816" s="75"/>
      <c r="S1816" s="96" t="s">
        <v>3196</v>
      </c>
      <c r="T1816" s="9"/>
      <c r="U1816" s="75"/>
      <c r="V1816" s="9"/>
      <c r="W1816" s="104" t="s">
        <v>112</v>
      </c>
      <c r="X1816" s="104" t="s">
        <v>112</v>
      </c>
      <c r="Y1816" s="98"/>
      <c r="Z1816" s="133" t="s">
        <v>5447</v>
      </c>
      <c r="AA1816" s="138" t="s">
        <v>34</v>
      </c>
      <c r="AB1816" s="9">
        <f t="shared" ca="1" si="156"/>
        <v>122</v>
      </c>
      <c r="AC1816" s="9" t="str">
        <f t="shared" ca="1" si="157"/>
        <v>Above 3 Months</v>
      </c>
      <c r="AD1816" s="9" t="str">
        <f t="shared" ca="1" si="158"/>
        <v/>
      </c>
      <c r="AE1816" s="9" t="str">
        <f t="shared" ca="1" si="159"/>
        <v/>
      </c>
      <c r="AF1816" s="9"/>
      <c r="AG1816" s="123" t="str">
        <f t="shared" si="155"/>
        <v>Kotabommali,'122/2026'</v>
      </c>
      <c r="AH1816" s="97" t="str">
        <f t="shared" ca="1" si="160"/>
        <v>Above 3 Months</v>
      </c>
    </row>
    <row r="1817" spans="1:34" ht="25.5" customHeight="1" x14ac:dyDescent="0.25">
      <c r="A1817" s="96">
        <v>1816</v>
      </c>
      <c r="B1817" s="123" t="s">
        <v>2808</v>
      </c>
      <c r="C1817" s="123" t="s">
        <v>41</v>
      </c>
      <c r="D1817" s="9"/>
      <c r="E1817" s="135" t="s">
        <v>124</v>
      </c>
      <c r="F1817" s="136" t="s">
        <v>3062</v>
      </c>
      <c r="G1817" s="63" t="s">
        <v>227</v>
      </c>
      <c r="H1817" s="137">
        <v>46189</v>
      </c>
      <c r="I1817" s="63" t="str">
        <f t="shared" si="154"/>
        <v>Jun</v>
      </c>
      <c r="J1817" s="63">
        <v>2026</v>
      </c>
      <c r="K1817" s="63" t="s">
        <v>59</v>
      </c>
      <c r="L1817" s="9" t="s">
        <v>228</v>
      </c>
      <c r="M1817" s="9" t="str">
        <f>_xlfn.XLOOKUP(K1817,[1]Heads!A:A,[1]Heads!B:B)</f>
        <v>Missing Cases</v>
      </c>
      <c r="N1817" s="9" t="str">
        <f>_xlfn.XLOOKUP(M1817,[1]Heads!B:B,[1]Heads!C:C)</f>
        <v>Missing</v>
      </c>
      <c r="O1817" s="9" t="s">
        <v>32</v>
      </c>
      <c r="P1817" s="75"/>
      <c r="Q1817" s="9"/>
      <c r="R1817" s="75"/>
      <c r="S1817" s="96" t="s">
        <v>3196</v>
      </c>
      <c r="T1817" s="9"/>
      <c r="U1817" s="75"/>
      <c r="V1817" s="9"/>
      <c r="W1817" s="104" t="s">
        <v>112</v>
      </c>
      <c r="X1817" s="104" t="s">
        <v>112</v>
      </c>
      <c r="Y1817" s="98"/>
      <c r="Z1817" s="133" t="s">
        <v>5448</v>
      </c>
      <c r="AA1817" s="138" t="s">
        <v>34</v>
      </c>
      <c r="AB1817" s="9">
        <f t="shared" ca="1" si="156"/>
        <v>122</v>
      </c>
      <c r="AC1817" s="9" t="str">
        <f t="shared" ca="1" si="157"/>
        <v>Above 3 Months</v>
      </c>
      <c r="AD1817" s="9" t="str">
        <f t="shared" ca="1" si="158"/>
        <v/>
      </c>
      <c r="AE1817" s="9" t="str">
        <f t="shared" ca="1" si="159"/>
        <v/>
      </c>
      <c r="AF1817" s="9"/>
      <c r="AG1817" s="123" t="str">
        <f t="shared" si="155"/>
        <v>Saravakota,'74/2026'</v>
      </c>
      <c r="AH1817" s="97" t="str">
        <f t="shared" ca="1" si="160"/>
        <v>Above 3 Months</v>
      </c>
    </row>
    <row r="1818" spans="1:34" ht="25.5" customHeight="1" x14ac:dyDescent="0.25">
      <c r="A1818" s="96">
        <v>1817</v>
      </c>
      <c r="B1818" s="123" t="s">
        <v>2808</v>
      </c>
      <c r="C1818" s="123">
        <v>0</v>
      </c>
      <c r="D1818" s="9"/>
      <c r="E1818" s="135" t="s">
        <v>51</v>
      </c>
      <c r="F1818" s="136" t="s">
        <v>3258</v>
      </c>
      <c r="G1818" s="63" t="s">
        <v>5449</v>
      </c>
      <c r="H1818" s="137">
        <v>46189</v>
      </c>
      <c r="I1818" s="63" t="str">
        <f t="shared" si="154"/>
        <v>Jun</v>
      </c>
      <c r="J1818" s="63">
        <v>2026</v>
      </c>
      <c r="K1818" s="63" t="s">
        <v>56</v>
      </c>
      <c r="L1818" s="9"/>
      <c r="M1818" s="9" t="str">
        <f>_xlfn.XLOOKUP(K1818,[1]Heads!A:A,[1]Heads!B:B)</f>
        <v>Bodily Offiences</v>
      </c>
      <c r="N1818" s="9" t="str">
        <f>_xlfn.XLOOKUP(M1818,[1]Heads!B:B,[1]Heads!C:C)</f>
        <v>IPC</v>
      </c>
      <c r="O1818" s="9" t="s">
        <v>45</v>
      </c>
      <c r="P1818" s="75"/>
      <c r="Q1818" s="9"/>
      <c r="R1818" s="75"/>
      <c r="S1818" s="96" t="s">
        <v>3196</v>
      </c>
      <c r="T1818" s="9"/>
      <c r="U1818" s="75"/>
      <c r="V1818" s="9"/>
      <c r="W1818" s="104" t="s">
        <v>50</v>
      </c>
      <c r="X1818" s="104" t="s">
        <v>50</v>
      </c>
      <c r="Y1818" s="98"/>
      <c r="Z1818" s="133" t="s">
        <v>5450</v>
      </c>
      <c r="AA1818" s="138" t="s">
        <v>34</v>
      </c>
      <c r="AB1818" s="9">
        <f t="shared" ca="1" si="156"/>
        <v>122</v>
      </c>
      <c r="AC1818" s="9" t="str">
        <f t="shared" ca="1" si="157"/>
        <v>Above 3 Months</v>
      </c>
      <c r="AD1818" s="9" t="str">
        <f t="shared" ca="1" si="158"/>
        <v/>
      </c>
      <c r="AE1818" s="9" t="str">
        <f t="shared" ca="1" si="159"/>
        <v/>
      </c>
      <c r="AF1818" s="9"/>
      <c r="AG1818" s="123" t="str">
        <f t="shared" si="155"/>
        <v>Tekkali PS,'104/2026'</v>
      </c>
      <c r="AH1818" s="97" t="str">
        <f t="shared" ca="1" si="160"/>
        <v>Above 3 Months</v>
      </c>
    </row>
    <row r="1819" spans="1:34" ht="25.5" customHeight="1" x14ac:dyDescent="0.25">
      <c r="A1819" s="96">
        <v>1818</v>
      </c>
      <c r="B1819" s="123" t="s">
        <v>2660</v>
      </c>
      <c r="C1819" s="123" t="s">
        <v>46</v>
      </c>
      <c r="D1819" s="9"/>
      <c r="E1819" s="135" t="s">
        <v>47</v>
      </c>
      <c r="F1819" s="136" t="s">
        <v>3215</v>
      </c>
      <c r="G1819" s="63" t="s">
        <v>707</v>
      </c>
      <c r="H1819" s="137">
        <v>46189</v>
      </c>
      <c r="I1819" s="63" t="str">
        <f t="shared" ref="I1819:I1842" si="161">TEXT(H1819,"mmm")</f>
        <v>Jun</v>
      </c>
      <c r="J1819" s="63">
        <v>2026</v>
      </c>
      <c r="K1819" s="63" t="s">
        <v>71</v>
      </c>
      <c r="L1819" s="9"/>
      <c r="M1819" s="9" t="str">
        <f>_xlfn.XLOOKUP(K1819,[1]Heads!A:A,[1]Heads!B:B)</f>
        <v>Road Accidents</v>
      </c>
      <c r="N1819" s="9" t="str">
        <f>_xlfn.XLOOKUP(M1819,[1]Heads!B:B,[1]Heads!C:C)</f>
        <v>IPC</v>
      </c>
      <c r="O1819" s="9" t="s">
        <v>32</v>
      </c>
      <c r="P1819" s="75"/>
      <c r="Q1819" s="9"/>
      <c r="R1819" s="75"/>
      <c r="S1819" s="96" t="s">
        <v>3196</v>
      </c>
      <c r="T1819" s="9"/>
      <c r="U1819" s="75"/>
      <c r="V1819" s="9"/>
      <c r="W1819" s="104" t="s">
        <v>33</v>
      </c>
      <c r="X1819" s="104" t="s">
        <v>33</v>
      </c>
      <c r="Y1819" s="98">
        <v>46210</v>
      </c>
      <c r="Z1819" s="133" t="s">
        <v>5453</v>
      </c>
      <c r="AA1819" s="138" t="s">
        <v>34</v>
      </c>
      <c r="AB1819" s="9">
        <f t="shared" ca="1" si="156"/>
        <v>122</v>
      </c>
      <c r="AC1819" s="9" t="str">
        <f t="shared" ca="1" si="157"/>
        <v>Above 3 Months</v>
      </c>
      <c r="AD1819" s="9">
        <f t="shared" ca="1" si="158"/>
        <v>101</v>
      </c>
      <c r="AE1819" s="9" t="str">
        <f t="shared" ca="1" si="159"/>
        <v>Above 3 Months</v>
      </c>
      <c r="AF1819" s="9"/>
      <c r="AG1819" s="123" t="str">
        <f t="shared" ref="AG1819:AG1842" si="162">E1819&amp;","&amp;F1819</f>
        <v>Amadalavalasa,'96/2026'</v>
      </c>
      <c r="AH1819" s="97" t="str">
        <f t="shared" si="160"/>
        <v/>
      </c>
    </row>
    <row r="1820" spans="1:34" ht="25.5" customHeight="1" x14ac:dyDescent="0.25">
      <c r="A1820" s="96">
        <v>1819</v>
      </c>
      <c r="B1820" s="123" t="s">
        <v>2810</v>
      </c>
      <c r="C1820" s="123">
        <v>0</v>
      </c>
      <c r="D1820" s="9"/>
      <c r="E1820" s="135" t="s">
        <v>68</v>
      </c>
      <c r="F1820" s="136" t="s">
        <v>3924</v>
      </c>
      <c r="G1820" s="63" t="s">
        <v>264</v>
      </c>
      <c r="H1820" s="137">
        <v>46189</v>
      </c>
      <c r="I1820" s="63" t="str">
        <f t="shared" si="161"/>
        <v>Jun</v>
      </c>
      <c r="J1820" s="63">
        <v>2026</v>
      </c>
      <c r="K1820" s="63" t="s">
        <v>59</v>
      </c>
      <c r="L1820" s="9" t="s">
        <v>265</v>
      </c>
      <c r="M1820" s="9" t="str">
        <f>_xlfn.XLOOKUP(K1820,[1]Heads!A:A,[1]Heads!B:B)</f>
        <v>Missing Cases</v>
      </c>
      <c r="N1820" s="9" t="str">
        <f>_xlfn.XLOOKUP(M1820,[1]Heads!B:B,[1]Heads!C:C)</f>
        <v>Missing</v>
      </c>
      <c r="O1820" s="9" t="s">
        <v>32</v>
      </c>
      <c r="P1820" s="75"/>
      <c r="Q1820" s="9"/>
      <c r="R1820" s="75"/>
      <c r="S1820" s="96" t="s">
        <v>7125</v>
      </c>
      <c r="T1820" s="9"/>
      <c r="U1820" s="75"/>
      <c r="V1820" s="9"/>
      <c r="W1820" s="104" t="s">
        <v>112</v>
      </c>
      <c r="X1820" s="104" t="s">
        <v>2923</v>
      </c>
      <c r="Y1820" s="98"/>
      <c r="Z1820" s="133" t="s">
        <v>5454</v>
      </c>
      <c r="AA1820" s="138" t="s">
        <v>34</v>
      </c>
      <c r="AB1820" s="9" t="str">
        <f t="shared" ca="1" si="156"/>
        <v/>
      </c>
      <c r="AC1820" s="9" t="str">
        <f t="shared" si="157"/>
        <v/>
      </c>
      <c r="AD1820" s="9" t="str">
        <f t="shared" ca="1" si="158"/>
        <v/>
      </c>
      <c r="AE1820" s="9" t="str">
        <f t="shared" ca="1" si="159"/>
        <v/>
      </c>
      <c r="AF1820" s="9"/>
      <c r="AG1820" s="123" t="str">
        <f t="shared" si="162"/>
        <v>Kasibugga,'159/2026'</v>
      </c>
      <c r="AH1820" s="97" t="str">
        <f t="shared" si="160"/>
        <v/>
      </c>
    </row>
    <row r="1821" spans="1:34" ht="25.5" customHeight="1" x14ac:dyDescent="0.25">
      <c r="A1821" s="96">
        <v>1820</v>
      </c>
      <c r="B1821" s="123" t="s">
        <v>2808</v>
      </c>
      <c r="C1821" s="123" t="s">
        <v>41</v>
      </c>
      <c r="D1821" s="9"/>
      <c r="E1821" s="135" t="s">
        <v>42</v>
      </c>
      <c r="F1821" s="136" t="s">
        <v>5455</v>
      </c>
      <c r="G1821" s="63" t="s">
        <v>2034</v>
      </c>
      <c r="H1821" s="137">
        <v>46189</v>
      </c>
      <c r="I1821" s="63" t="str">
        <f t="shared" si="161"/>
        <v>Jun</v>
      </c>
      <c r="J1821" s="63">
        <v>2026</v>
      </c>
      <c r="K1821" s="63" t="s">
        <v>81</v>
      </c>
      <c r="L1821" s="9"/>
      <c r="M1821" s="9" t="str">
        <f>_xlfn.XLOOKUP(K1821,[1]Heads!A:A,[1]Heads!B:B)</f>
        <v>Enforcement</v>
      </c>
      <c r="N1821" s="9" t="str">
        <f>_xlfn.XLOOKUP(M1821,[1]Heads!B:B,[1]Heads!C:C)</f>
        <v>Enforcement</v>
      </c>
      <c r="O1821" s="9" t="s">
        <v>32</v>
      </c>
      <c r="P1821" s="75">
        <v>46193</v>
      </c>
      <c r="Q1821" s="9"/>
      <c r="R1821" s="75"/>
      <c r="S1821" s="96" t="s">
        <v>16</v>
      </c>
      <c r="T1821" s="9"/>
      <c r="U1821" s="75"/>
      <c r="V1821" s="9"/>
      <c r="W1821" s="104" t="s">
        <v>33</v>
      </c>
      <c r="X1821" s="104" t="s">
        <v>2923</v>
      </c>
      <c r="Y1821" s="98"/>
      <c r="Z1821" s="133" t="s">
        <v>5456</v>
      </c>
      <c r="AA1821" s="138" t="s">
        <v>34</v>
      </c>
      <c r="AB1821" s="9" t="str">
        <f t="shared" ca="1" si="156"/>
        <v/>
      </c>
      <c r="AC1821" s="9" t="str">
        <f t="shared" si="157"/>
        <v/>
      </c>
      <c r="AD1821" s="9" t="str">
        <f t="shared" ca="1" si="158"/>
        <v/>
      </c>
      <c r="AE1821" s="9" t="str">
        <f t="shared" ca="1" si="159"/>
        <v/>
      </c>
      <c r="AF1821" s="9"/>
      <c r="AG1821" s="123" t="str">
        <f t="shared" si="162"/>
        <v>Narasannapeta,'168/2026'</v>
      </c>
      <c r="AH1821" s="97" t="str">
        <f t="shared" si="160"/>
        <v/>
      </c>
    </row>
    <row r="1822" spans="1:34" ht="25.5" customHeight="1" x14ac:dyDescent="0.25">
      <c r="A1822" s="96">
        <v>1821</v>
      </c>
      <c r="B1822" s="123" t="s">
        <v>2660</v>
      </c>
      <c r="C1822" s="123" t="s">
        <v>46</v>
      </c>
      <c r="D1822" s="9"/>
      <c r="E1822" s="135" t="s">
        <v>67</v>
      </c>
      <c r="F1822" s="136" t="s">
        <v>3070</v>
      </c>
      <c r="G1822" s="63" t="s">
        <v>1848</v>
      </c>
      <c r="H1822" s="137">
        <v>46190</v>
      </c>
      <c r="I1822" s="63" t="str">
        <f t="shared" si="161"/>
        <v>Jun</v>
      </c>
      <c r="J1822" s="63">
        <v>2026</v>
      </c>
      <c r="K1822" s="63" t="s">
        <v>96</v>
      </c>
      <c r="L1822" s="9"/>
      <c r="M1822" s="9" t="str">
        <f>_xlfn.XLOOKUP(K1822,[1]Heads!A:A,[1]Heads!B:B)</f>
        <v>Crime  Against Women</v>
      </c>
      <c r="N1822" s="9" t="str">
        <f>_xlfn.XLOOKUP(M1822,[1]Heads!B:B,[1]Heads!C:C)</f>
        <v>IPC</v>
      </c>
      <c r="O1822" s="9" t="s">
        <v>32</v>
      </c>
      <c r="P1822" s="75"/>
      <c r="Q1822" s="9"/>
      <c r="R1822" s="75"/>
      <c r="S1822" s="96" t="s">
        <v>3196</v>
      </c>
      <c r="T1822" s="9"/>
      <c r="U1822" s="75"/>
      <c r="V1822" s="9"/>
      <c r="W1822" s="104" t="s">
        <v>173</v>
      </c>
      <c r="X1822" s="104" t="s">
        <v>173</v>
      </c>
      <c r="Y1822" s="98">
        <v>46251</v>
      </c>
      <c r="Z1822" s="133" t="s">
        <v>5457</v>
      </c>
      <c r="AA1822" s="138" t="s">
        <v>34</v>
      </c>
      <c r="AB1822" s="9">
        <f t="shared" ca="1" si="156"/>
        <v>121</v>
      </c>
      <c r="AC1822" s="9" t="str">
        <f t="shared" ca="1" si="157"/>
        <v>Above 3 Months</v>
      </c>
      <c r="AD1822" s="9">
        <f t="shared" ca="1" si="158"/>
        <v>60</v>
      </c>
      <c r="AE1822" s="9" t="str">
        <f t="shared" ca="1" si="159"/>
        <v>45 to 60 Days</v>
      </c>
      <c r="AF1822" s="9"/>
      <c r="AG1822" s="123" t="str">
        <f t="shared" si="162"/>
        <v>Sarubujjili,'63/2026'</v>
      </c>
      <c r="AH1822" s="97" t="str">
        <f t="shared" ca="1" si="160"/>
        <v>Above 3 Months</v>
      </c>
    </row>
    <row r="1823" spans="1:34" ht="25.5" customHeight="1" x14ac:dyDescent="0.25">
      <c r="A1823" s="96">
        <v>1822</v>
      </c>
      <c r="B1823" s="123" t="s">
        <v>2810</v>
      </c>
      <c r="C1823" s="123">
        <v>0</v>
      </c>
      <c r="D1823" s="9"/>
      <c r="E1823" s="135" t="s">
        <v>68</v>
      </c>
      <c r="F1823" s="136" t="s">
        <v>3932</v>
      </c>
      <c r="G1823" s="63" t="s">
        <v>980</v>
      </c>
      <c r="H1823" s="137">
        <v>46191</v>
      </c>
      <c r="I1823" s="63" t="str">
        <f t="shared" si="161"/>
        <v>Jun</v>
      </c>
      <c r="J1823" s="63">
        <v>2026</v>
      </c>
      <c r="K1823" s="63" t="s">
        <v>77</v>
      </c>
      <c r="L1823" s="9"/>
      <c r="M1823" s="9" t="str">
        <f>_xlfn.XLOOKUP(K1823,[1]Heads!A:A,[1]Heads!B:B)</f>
        <v>Road Accidents</v>
      </c>
      <c r="N1823" s="9" t="str">
        <f>_xlfn.XLOOKUP(M1823,[1]Heads!B:B,[1]Heads!C:C)</f>
        <v>IPC</v>
      </c>
      <c r="O1823" s="9" t="s">
        <v>32</v>
      </c>
      <c r="P1823" s="75"/>
      <c r="Q1823" s="9"/>
      <c r="R1823" s="75"/>
      <c r="S1823" s="96" t="s">
        <v>7126</v>
      </c>
      <c r="T1823" s="9"/>
      <c r="U1823" s="75"/>
      <c r="V1823" s="9"/>
      <c r="W1823" s="104" t="s">
        <v>33</v>
      </c>
      <c r="X1823" s="104" t="s">
        <v>2923</v>
      </c>
      <c r="Y1823" s="98"/>
      <c r="Z1823" s="133" t="s">
        <v>5459</v>
      </c>
      <c r="AA1823" s="138" t="s">
        <v>34</v>
      </c>
      <c r="AB1823" s="9" t="str">
        <f t="shared" ca="1" si="156"/>
        <v/>
      </c>
      <c r="AC1823" s="9" t="str">
        <f t="shared" si="157"/>
        <v/>
      </c>
      <c r="AD1823" s="9" t="str">
        <f t="shared" ca="1" si="158"/>
        <v/>
      </c>
      <c r="AE1823" s="9" t="str">
        <f t="shared" ca="1" si="159"/>
        <v/>
      </c>
      <c r="AF1823" s="9"/>
      <c r="AG1823" s="123" t="str">
        <f t="shared" si="162"/>
        <v>Kasibugga,'161/2026'</v>
      </c>
      <c r="AH1823" s="97" t="str">
        <f t="shared" si="160"/>
        <v/>
      </c>
    </row>
    <row r="1824" spans="1:34" ht="25.5" customHeight="1" x14ac:dyDescent="0.25">
      <c r="A1824" s="96">
        <v>1823</v>
      </c>
      <c r="B1824" s="123" t="s">
        <v>2808</v>
      </c>
      <c r="C1824" s="123" t="s">
        <v>185</v>
      </c>
      <c r="D1824" s="9"/>
      <c r="E1824" s="135" t="s">
        <v>55</v>
      </c>
      <c r="F1824" s="136" t="s">
        <v>3046</v>
      </c>
      <c r="G1824" s="63" t="s">
        <v>5460</v>
      </c>
      <c r="H1824" s="137">
        <v>46191</v>
      </c>
      <c r="I1824" s="63" t="str">
        <f t="shared" si="161"/>
        <v>Jun</v>
      </c>
      <c r="J1824" s="63">
        <v>2026</v>
      </c>
      <c r="K1824" s="63" t="s">
        <v>56</v>
      </c>
      <c r="L1824" s="9"/>
      <c r="M1824" s="9" t="str">
        <f>_xlfn.XLOOKUP(K1824,[1]Heads!A:A,[1]Heads!B:B)</f>
        <v>Bodily Offiences</v>
      </c>
      <c r="N1824" s="9" t="str">
        <f>_xlfn.XLOOKUP(M1824,[1]Heads!B:B,[1]Heads!C:C)</f>
        <v>IPC</v>
      </c>
      <c r="O1824" s="9" t="s">
        <v>32</v>
      </c>
      <c r="P1824" s="75"/>
      <c r="Q1824" s="9"/>
      <c r="R1824" s="75"/>
      <c r="S1824" s="96" t="s">
        <v>3196</v>
      </c>
      <c r="T1824" s="9"/>
      <c r="U1824" s="75"/>
      <c r="V1824" s="9"/>
      <c r="W1824" s="104" t="s">
        <v>33</v>
      </c>
      <c r="X1824" s="104" t="s">
        <v>33</v>
      </c>
      <c r="Y1824" s="98">
        <v>46239</v>
      </c>
      <c r="Z1824" s="133" t="s">
        <v>5461</v>
      </c>
      <c r="AA1824" s="138" t="s">
        <v>34</v>
      </c>
      <c r="AB1824" s="9">
        <f t="shared" ca="1" si="156"/>
        <v>120</v>
      </c>
      <c r="AC1824" s="9" t="str">
        <f t="shared" ca="1" si="157"/>
        <v>Above 3 Months</v>
      </c>
      <c r="AD1824" s="9">
        <f t="shared" ca="1" si="158"/>
        <v>72</v>
      </c>
      <c r="AE1824" s="9" t="str">
        <f t="shared" ca="1" si="159"/>
        <v>Above 60 Days</v>
      </c>
      <c r="AF1824" s="9"/>
      <c r="AG1824" s="123" t="str">
        <f t="shared" si="162"/>
        <v>Hiramandalam,'56/2026'</v>
      </c>
      <c r="AH1824" s="97" t="str">
        <f t="shared" si="160"/>
        <v/>
      </c>
    </row>
    <row r="1825" spans="1:34" ht="25.5" customHeight="1" x14ac:dyDescent="0.25">
      <c r="A1825" s="96">
        <v>1824</v>
      </c>
      <c r="B1825" s="123" t="s">
        <v>2810</v>
      </c>
      <c r="C1825" s="123" t="s">
        <v>62</v>
      </c>
      <c r="D1825" s="9"/>
      <c r="E1825" s="135" t="s">
        <v>63</v>
      </c>
      <c r="F1825" s="136" t="s">
        <v>3080</v>
      </c>
      <c r="G1825" s="63" t="s">
        <v>5462</v>
      </c>
      <c r="H1825" s="137">
        <v>46191</v>
      </c>
      <c r="I1825" s="63" t="str">
        <f t="shared" si="161"/>
        <v>Jun</v>
      </c>
      <c r="J1825" s="63">
        <v>2026</v>
      </c>
      <c r="K1825" s="63" t="s">
        <v>108</v>
      </c>
      <c r="L1825" s="9"/>
      <c r="M1825" s="9" t="str">
        <f>_xlfn.XLOOKUP(K1825,[1]Heads!A:A,[1]Heads!B:B)</f>
        <v>Bodily Offiences</v>
      </c>
      <c r="N1825" s="9" t="str">
        <f>_xlfn.XLOOKUP(M1825,[1]Heads!B:B,[1]Heads!C:C)</f>
        <v>IPC</v>
      </c>
      <c r="O1825" s="9" t="s">
        <v>45</v>
      </c>
      <c r="P1825" s="75"/>
      <c r="Q1825" s="9"/>
      <c r="R1825" s="75"/>
      <c r="S1825" s="96" t="s">
        <v>3196</v>
      </c>
      <c r="T1825" s="9"/>
      <c r="U1825" s="75"/>
      <c r="V1825" s="9"/>
      <c r="W1825" s="104" t="s">
        <v>141</v>
      </c>
      <c r="X1825" s="104" t="s">
        <v>141</v>
      </c>
      <c r="Y1825" s="98"/>
      <c r="Z1825" s="133" t="s">
        <v>5463</v>
      </c>
      <c r="AA1825" s="138" t="s">
        <v>34</v>
      </c>
      <c r="AB1825" s="9">
        <f t="shared" ca="1" si="156"/>
        <v>120</v>
      </c>
      <c r="AC1825" s="9" t="str">
        <f t="shared" ca="1" si="157"/>
        <v>Above 3 Months</v>
      </c>
      <c r="AD1825" s="9" t="str">
        <f t="shared" ca="1" si="158"/>
        <v/>
      </c>
      <c r="AE1825" s="9" t="str">
        <f t="shared" ca="1" si="159"/>
        <v/>
      </c>
      <c r="AF1825" s="9"/>
      <c r="AG1825" s="123" t="str">
        <f t="shared" si="162"/>
        <v>Baruva,'61/2026'</v>
      </c>
      <c r="AH1825" s="97" t="str">
        <f t="shared" ca="1" si="160"/>
        <v>Above 3 Months</v>
      </c>
    </row>
    <row r="1826" spans="1:34" ht="25.5" customHeight="1" x14ac:dyDescent="0.25">
      <c r="A1826" s="96">
        <v>1825</v>
      </c>
      <c r="B1826" s="123" t="s">
        <v>2660</v>
      </c>
      <c r="C1826" s="123" t="s">
        <v>37</v>
      </c>
      <c r="D1826" s="9"/>
      <c r="E1826" s="135" t="s">
        <v>104</v>
      </c>
      <c r="F1826" s="136" t="s">
        <v>3099</v>
      </c>
      <c r="G1826" s="63" t="s">
        <v>1312</v>
      </c>
      <c r="H1826" s="137">
        <v>46191</v>
      </c>
      <c r="I1826" s="63" t="str">
        <f t="shared" si="161"/>
        <v>Jun</v>
      </c>
      <c r="J1826" s="63">
        <v>2026</v>
      </c>
      <c r="K1826" s="63" t="s">
        <v>39</v>
      </c>
      <c r="L1826" s="9"/>
      <c r="M1826" s="9" t="str">
        <f>_xlfn.XLOOKUP(K1826,[1]Heads!A:A,[1]Heads!B:B)</f>
        <v>Other IPC</v>
      </c>
      <c r="N1826" s="9" t="str">
        <f>_xlfn.XLOOKUP(M1826,[1]Heads!B:B,[1]Heads!C:C)</f>
        <v>IPC</v>
      </c>
      <c r="O1826" s="9" t="s">
        <v>32</v>
      </c>
      <c r="P1826" s="75"/>
      <c r="Q1826" s="9"/>
      <c r="R1826" s="75"/>
      <c r="S1826" s="96" t="s">
        <v>7125</v>
      </c>
      <c r="T1826" s="9"/>
      <c r="U1826" s="75"/>
      <c r="V1826" s="9"/>
      <c r="W1826" s="104" t="s">
        <v>142</v>
      </c>
      <c r="X1826" s="104" t="s">
        <v>2923</v>
      </c>
      <c r="Y1826" s="98"/>
      <c r="Z1826" s="133" t="s">
        <v>5464</v>
      </c>
      <c r="AA1826" s="138" t="s">
        <v>34</v>
      </c>
      <c r="AB1826" s="9" t="str">
        <f t="shared" ca="1" si="156"/>
        <v/>
      </c>
      <c r="AC1826" s="9" t="str">
        <f t="shared" si="157"/>
        <v/>
      </c>
      <c r="AD1826" s="9" t="str">
        <f t="shared" ca="1" si="158"/>
        <v/>
      </c>
      <c r="AE1826" s="9" t="str">
        <f t="shared" ca="1" si="159"/>
        <v/>
      </c>
      <c r="AF1826" s="9"/>
      <c r="AG1826" s="123" t="str">
        <f t="shared" si="162"/>
        <v>Laveru,'78/2026'</v>
      </c>
      <c r="AH1826" s="97" t="str">
        <f t="shared" si="160"/>
        <v/>
      </c>
    </row>
    <row r="1827" spans="1:34" ht="25.5" customHeight="1" x14ac:dyDescent="0.25">
      <c r="A1827" s="96">
        <v>1826</v>
      </c>
      <c r="B1827" s="123" t="s">
        <v>2810</v>
      </c>
      <c r="C1827" s="123" t="s">
        <v>62</v>
      </c>
      <c r="D1827" s="9"/>
      <c r="E1827" s="135" t="s">
        <v>106</v>
      </c>
      <c r="F1827" s="136" t="s">
        <v>2990</v>
      </c>
      <c r="G1827" s="63" t="s">
        <v>1381</v>
      </c>
      <c r="H1827" s="137">
        <v>46191</v>
      </c>
      <c r="I1827" s="63" t="str">
        <f t="shared" si="161"/>
        <v>Jun</v>
      </c>
      <c r="J1827" s="63">
        <v>2026</v>
      </c>
      <c r="K1827" s="63" t="s">
        <v>80</v>
      </c>
      <c r="L1827" s="9"/>
      <c r="M1827" s="9" t="str">
        <f>_xlfn.XLOOKUP(K1827,[1]Heads!A:A,[1]Heads!B:B)</f>
        <v>Crime  Against Women</v>
      </c>
      <c r="N1827" s="9" t="str">
        <f>_xlfn.XLOOKUP(M1827,[1]Heads!B:B,[1]Heads!C:C)</f>
        <v>IPC</v>
      </c>
      <c r="O1827" s="9" t="s">
        <v>32</v>
      </c>
      <c r="P1827" s="75"/>
      <c r="Q1827" s="9"/>
      <c r="R1827" s="75"/>
      <c r="S1827" s="96" t="s">
        <v>3196</v>
      </c>
      <c r="T1827" s="9"/>
      <c r="U1827" s="75"/>
      <c r="V1827" s="9"/>
      <c r="W1827" s="104" t="s">
        <v>33</v>
      </c>
      <c r="X1827" s="104" t="s">
        <v>33</v>
      </c>
      <c r="Y1827" s="98">
        <v>46246</v>
      </c>
      <c r="Z1827" s="133" t="s">
        <v>5465</v>
      </c>
      <c r="AA1827" s="138" t="s">
        <v>34</v>
      </c>
      <c r="AB1827" s="9">
        <f t="shared" ca="1" si="156"/>
        <v>120</v>
      </c>
      <c r="AC1827" s="9" t="str">
        <f t="shared" ca="1" si="157"/>
        <v>Above 3 Months</v>
      </c>
      <c r="AD1827" s="9">
        <f t="shared" ca="1" si="158"/>
        <v>65</v>
      </c>
      <c r="AE1827" s="9" t="str">
        <f t="shared" ca="1" si="159"/>
        <v>Above 60 Days</v>
      </c>
      <c r="AF1827" s="9"/>
      <c r="AG1827" s="123" t="str">
        <f t="shared" si="162"/>
        <v>Sompeta,'40/2026'</v>
      </c>
      <c r="AH1827" s="97" t="str">
        <f t="shared" si="160"/>
        <v/>
      </c>
    </row>
    <row r="1828" spans="1:34" ht="25.5" customHeight="1" x14ac:dyDescent="0.25">
      <c r="A1828" s="96">
        <v>1827</v>
      </c>
      <c r="B1828" s="123" t="s">
        <v>2810</v>
      </c>
      <c r="C1828" s="123">
        <v>0</v>
      </c>
      <c r="D1828" s="9"/>
      <c r="E1828" s="135" t="s">
        <v>68</v>
      </c>
      <c r="F1828" s="136" t="s">
        <v>5409</v>
      </c>
      <c r="G1828" s="63" t="s">
        <v>1535</v>
      </c>
      <c r="H1828" s="137">
        <v>46192</v>
      </c>
      <c r="I1828" s="63" t="str">
        <f t="shared" si="161"/>
        <v>Jun</v>
      </c>
      <c r="J1828" s="63">
        <v>2026</v>
      </c>
      <c r="K1828" s="63" t="s">
        <v>75</v>
      </c>
      <c r="L1828" s="9"/>
      <c r="M1828" s="9" t="str">
        <f>_xlfn.XLOOKUP(K1828,[1]Heads!A:A,[1]Heads!B:B)</f>
        <v>Bodily Offiences</v>
      </c>
      <c r="N1828" s="9" t="str">
        <f>_xlfn.XLOOKUP(M1828,[1]Heads!B:B,[1]Heads!C:C)</f>
        <v>IPC</v>
      </c>
      <c r="O1828" s="9" t="s">
        <v>32</v>
      </c>
      <c r="P1828" s="75"/>
      <c r="Q1828" s="9"/>
      <c r="R1828" s="75"/>
      <c r="S1828" s="96" t="s">
        <v>3196</v>
      </c>
      <c r="T1828" s="9"/>
      <c r="U1828" s="75"/>
      <c r="V1828" s="9"/>
      <c r="W1828" s="104" t="s">
        <v>33</v>
      </c>
      <c r="X1828" s="104" t="s">
        <v>33</v>
      </c>
      <c r="Y1828" s="98">
        <v>46265</v>
      </c>
      <c r="Z1828" s="133" t="s">
        <v>5466</v>
      </c>
      <c r="AA1828" s="138" t="s">
        <v>34</v>
      </c>
      <c r="AB1828" s="9">
        <f t="shared" ca="1" si="156"/>
        <v>119</v>
      </c>
      <c r="AC1828" s="9" t="str">
        <f t="shared" ca="1" si="157"/>
        <v>Above 3 Months</v>
      </c>
      <c r="AD1828" s="9">
        <f t="shared" ca="1" si="158"/>
        <v>46</v>
      </c>
      <c r="AE1828" s="9" t="str">
        <f t="shared" ca="1" si="159"/>
        <v>45 to 60 Days</v>
      </c>
      <c r="AF1828" s="9"/>
      <c r="AG1828" s="123" t="str">
        <f t="shared" si="162"/>
        <v>Kasibugga,'163/2026'</v>
      </c>
      <c r="AH1828" s="97" t="str">
        <f t="shared" si="160"/>
        <v/>
      </c>
    </row>
    <row r="1829" spans="1:34" ht="25.5" customHeight="1" x14ac:dyDescent="0.25">
      <c r="A1829" s="96">
        <v>1828</v>
      </c>
      <c r="B1829" s="123" t="s">
        <v>2810</v>
      </c>
      <c r="C1829" s="123">
        <v>0</v>
      </c>
      <c r="D1829" s="9"/>
      <c r="E1829" s="135" t="s">
        <v>68</v>
      </c>
      <c r="F1829" s="136" t="s">
        <v>5420</v>
      </c>
      <c r="G1829" s="63" t="s">
        <v>845</v>
      </c>
      <c r="H1829" s="137">
        <v>46192</v>
      </c>
      <c r="I1829" s="63" t="str">
        <f t="shared" si="161"/>
        <v>Jun</v>
      </c>
      <c r="J1829" s="63">
        <v>2026</v>
      </c>
      <c r="K1829" s="63" t="s">
        <v>116</v>
      </c>
      <c r="L1829" s="9"/>
      <c r="M1829" s="9" t="str">
        <f>_xlfn.XLOOKUP(K1829,[1]Heads!A:A,[1]Heads!B:B)</f>
        <v>NDPS</v>
      </c>
      <c r="N1829" s="9" t="str">
        <f>_xlfn.XLOOKUP(M1829,[1]Heads!B:B,[1]Heads!C:C)</f>
        <v>NDPS</v>
      </c>
      <c r="O1829" s="9" t="s">
        <v>32</v>
      </c>
      <c r="P1829" s="75"/>
      <c r="Q1829" s="9"/>
      <c r="R1829" s="75"/>
      <c r="S1829" s="96" t="s">
        <v>3196</v>
      </c>
      <c r="T1829" s="9"/>
      <c r="U1829" s="75"/>
      <c r="V1829" s="9"/>
      <c r="W1829" s="104" t="s">
        <v>50</v>
      </c>
      <c r="X1829" s="104" t="s">
        <v>50</v>
      </c>
      <c r="Y1829" s="98"/>
      <c r="Z1829" s="133" t="s">
        <v>5467</v>
      </c>
      <c r="AA1829" s="138" t="s">
        <v>34</v>
      </c>
      <c r="AB1829" s="9">
        <f t="shared" ca="1" si="156"/>
        <v>119</v>
      </c>
      <c r="AC1829" s="9" t="str">
        <f t="shared" ca="1" si="157"/>
        <v>Above 3 Months</v>
      </c>
      <c r="AD1829" s="9" t="str">
        <f t="shared" ca="1" si="158"/>
        <v/>
      </c>
      <c r="AE1829" s="9" t="str">
        <f t="shared" ca="1" si="159"/>
        <v/>
      </c>
      <c r="AF1829" s="9"/>
      <c r="AG1829" s="123" t="str">
        <f t="shared" si="162"/>
        <v>Kasibugga,'166/2026'</v>
      </c>
      <c r="AH1829" s="97" t="str">
        <f t="shared" ca="1" si="160"/>
        <v>Above 3 Months</v>
      </c>
    </row>
    <row r="1830" spans="1:34" ht="25.5" customHeight="1" x14ac:dyDescent="0.25">
      <c r="A1830" s="96">
        <v>1829</v>
      </c>
      <c r="B1830" s="123" t="s">
        <v>2810</v>
      </c>
      <c r="C1830" s="123">
        <v>0</v>
      </c>
      <c r="D1830" s="9"/>
      <c r="E1830" s="135" t="s">
        <v>68</v>
      </c>
      <c r="F1830" s="136" t="s">
        <v>5405</v>
      </c>
      <c r="G1830" s="63" t="s">
        <v>1027</v>
      </c>
      <c r="H1830" s="137">
        <v>46192</v>
      </c>
      <c r="I1830" s="63" t="str">
        <f t="shared" si="161"/>
        <v>Jun</v>
      </c>
      <c r="J1830" s="63">
        <v>2026</v>
      </c>
      <c r="K1830" s="63" t="s">
        <v>48</v>
      </c>
      <c r="L1830" s="9"/>
      <c r="M1830" s="9" t="str">
        <f>_xlfn.XLOOKUP(K1830,[1]Heads!A:A,[1]Heads!B:B)</f>
        <v>Property Offences</v>
      </c>
      <c r="N1830" s="9" t="str">
        <f>_xlfn.XLOOKUP(M1830,[1]Heads!B:B,[1]Heads!C:C)</f>
        <v>IPC</v>
      </c>
      <c r="O1830" s="9" t="s">
        <v>32</v>
      </c>
      <c r="P1830" s="75"/>
      <c r="Q1830" s="9"/>
      <c r="R1830" s="75"/>
      <c r="S1830" s="96" t="s">
        <v>3196</v>
      </c>
      <c r="T1830" s="9"/>
      <c r="U1830" s="75"/>
      <c r="V1830" s="9"/>
      <c r="W1830" s="104" t="s">
        <v>33</v>
      </c>
      <c r="X1830" s="104" t="s">
        <v>33</v>
      </c>
      <c r="Y1830" s="98">
        <v>46244</v>
      </c>
      <c r="Z1830" s="133" t="s">
        <v>5468</v>
      </c>
      <c r="AA1830" s="138" t="s">
        <v>34</v>
      </c>
      <c r="AB1830" s="9">
        <f t="shared" ca="1" si="156"/>
        <v>119</v>
      </c>
      <c r="AC1830" s="9" t="str">
        <f t="shared" ca="1" si="157"/>
        <v>Above 3 Months</v>
      </c>
      <c r="AD1830" s="9">
        <f t="shared" ca="1" si="158"/>
        <v>67</v>
      </c>
      <c r="AE1830" s="9" t="str">
        <f t="shared" ca="1" si="159"/>
        <v>Above 60 Days</v>
      </c>
      <c r="AF1830" s="9"/>
      <c r="AG1830" s="123" t="str">
        <f t="shared" si="162"/>
        <v>Kasibugga,'164/2026'</v>
      </c>
      <c r="AH1830" s="97" t="str">
        <f t="shared" si="160"/>
        <v/>
      </c>
    </row>
    <row r="1831" spans="1:34" ht="25.5" customHeight="1" x14ac:dyDescent="0.25">
      <c r="A1831" s="96">
        <v>1830</v>
      </c>
      <c r="B1831" s="123" t="s">
        <v>2660</v>
      </c>
      <c r="C1831" s="123" t="s">
        <v>37</v>
      </c>
      <c r="D1831" s="9"/>
      <c r="E1831" s="135" t="s">
        <v>90</v>
      </c>
      <c r="F1831" s="136" t="s">
        <v>3482</v>
      </c>
      <c r="G1831" s="63" t="s">
        <v>5469</v>
      </c>
      <c r="H1831" s="137">
        <v>46192</v>
      </c>
      <c r="I1831" s="63" t="str">
        <f t="shared" si="161"/>
        <v>Jun</v>
      </c>
      <c r="J1831" s="63">
        <v>2026</v>
      </c>
      <c r="K1831" s="63" t="s">
        <v>111</v>
      </c>
      <c r="L1831" s="9" t="s">
        <v>39</v>
      </c>
      <c r="M1831" s="9" t="str">
        <f>_xlfn.XLOOKUP(K1831,[1]Heads!A:A,[1]Heads!B:B)</f>
        <v>SC-ST Cases</v>
      </c>
      <c r="N1831" s="9" t="str">
        <f>_xlfn.XLOOKUP(M1831,[1]Heads!B:B,[1]Heads!C:C)</f>
        <v>IPC</v>
      </c>
      <c r="O1831" s="9" t="s">
        <v>45</v>
      </c>
      <c r="P1831" s="75"/>
      <c r="Q1831" s="9"/>
      <c r="R1831" s="75"/>
      <c r="S1831" s="96" t="s">
        <v>3196</v>
      </c>
      <c r="T1831" s="9"/>
      <c r="U1831" s="75"/>
      <c r="V1831" s="9"/>
      <c r="W1831" s="104" t="s">
        <v>33</v>
      </c>
      <c r="X1831" s="104" t="s">
        <v>33</v>
      </c>
      <c r="Y1831" s="98">
        <v>46252</v>
      </c>
      <c r="Z1831" s="133" t="s">
        <v>5470</v>
      </c>
      <c r="AA1831" s="138" t="s">
        <v>34</v>
      </c>
      <c r="AB1831" s="9">
        <f t="shared" ca="1" si="156"/>
        <v>119</v>
      </c>
      <c r="AC1831" s="9" t="str">
        <f t="shared" ca="1" si="157"/>
        <v>Above 3 Months</v>
      </c>
      <c r="AD1831" s="9">
        <f t="shared" ca="1" si="158"/>
        <v>59</v>
      </c>
      <c r="AE1831" s="9" t="str">
        <f t="shared" ca="1" si="159"/>
        <v>45 to 60 Days</v>
      </c>
      <c r="AF1831" s="9"/>
      <c r="AG1831" s="123" t="str">
        <f t="shared" si="162"/>
        <v>J.R.Puram,'123/2026'</v>
      </c>
      <c r="AH1831" s="97" t="str">
        <f t="shared" si="160"/>
        <v/>
      </c>
    </row>
    <row r="1832" spans="1:34" ht="25.5" customHeight="1" x14ac:dyDescent="0.25">
      <c r="A1832" s="96">
        <v>1831</v>
      </c>
      <c r="B1832" s="123" t="s">
        <v>2808</v>
      </c>
      <c r="C1832" s="123" t="s">
        <v>41</v>
      </c>
      <c r="D1832" s="9"/>
      <c r="E1832" s="135" t="s">
        <v>124</v>
      </c>
      <c r="F1832" s="136" t="s">
        <v>3063</v>
      </c>
      <c r="G1832" s="63" t="s">
        <v>3320</v>
      </c>
      <c r="H1832" s="137">
        <v>46192</v>
      </c>
      <c r="I1832" s="63" t="str">
        <f t="shared" si="161"/>
        <v>Jun</v>
      </c>
      <c r="J1832" s="63">
        <v>2026</v>
      </c>
      <c r="K1832" s="63" t="s">
        <v>75</v>
      </c>
      <c r="L1832" s="9"/>
      <c r="M1832" s="9" t="str">
        <f>_xlfn.XLOOKUP(K1832,[1]Heads!A:A,[1]Heads!B:B)</f>
        <v>Bodily Offiences</v>
      </c>
      <c r="N1832" s="9" t="str">
        <f>_xlfn.XLOOKUP(M1832,[1]Heads!B:B,[1]Heads!C:C)</f>
        <v>IPC</v>
      </c>
      <c r="O1832" s="9" t="s">
        <v>32</v>
      </c>
      <c r="P1832" s="75"/>
      <c r="Q1832" s="9"/>
      <c r="R1832" s="75"/>
      <c r="S1832" s="96" t="s">
        <v>7126</v>
      </c>
      <c r="T1832" s="9"/>
      <c r="U1832" s="75"/>
      <c r="V1832" s="9"/>
      <c r="W1832" s="104" t="s">
        <v>33</v>
      </c>
      <c r="X1832" s="104" t="s">
        <v>2923</v>
      </c>
      <c r="Y1832" s="98"/>
      <c r="Z1832" s="133" t="s">
        <v>5471</v>
      </c>
      <c r="AA1832" s="138" t="s">
        <v>34</v>
      </c>
      <c r="AB1832" s="9" t="str">
        <f t="shared" ca="1" si="156"/>
        <v/>
      </c>
      <c r="AC1832" s="9" t="str">
        <f t="shared" si="157"/>
        <v/>
      </c>
      <c r="AD1832" s="9" t="str">
        <f t="shared" ca="1" si="158"/>
        <v/>
      </c>
      <c r="AE1832" s="9" t="str">
        <f t="shared" ca="1" si="159"/>
        <v/>
      </c>
      <c r="AF1832" s="9"/>
      <c r="AG1832" s="123" t="str">
        <f t="shared" si="162"/>
        <v>Saravakota,'77/2026'</v>
      </c>
      <c r="AH1832" s="97" t="str">
        <f t="shared" si="160"/>
        <v/>
      </c>
    </row>
    <row r="1833" spans="1:34" ht="25.5" customHeight="1" x14ac:dyDescent="0.25">
      <c r="A1833" s="96">
        <v>1832</v>
      </c>
      <c r="B1833" s="123" t="s">
        <v>2660</v>
      </c>
      <c r="C1833" s="123" t="s">
        <v>183</v>
      </c>
      <c r="D1833" s="9"/>
      <c r="E1833" s="135" t="s">
        <v>74</v>
      </c>
      <c r="F1833" s="136" t="s">
        <v>3563</v>
      </c>
      <c r="G1833" s="63" t="s">
        <v>227</v>
      </c>
      <c r="H1833" s="137">
        <v>46192</v>
      </c>
      <c r="I1833" s="63" t="str">
        <f t="shared" si="161"/>
        <v>Jun</v>
      </c>
      <c r="J1833" s="63">
        <v>2026</v>
      </c>
      <c r="K1833" s="63" t="s">
        <v>59</v>
      </c>
      <c r="L1833" s="9" t="s">
        <v>228</v>
      </c>
      <c r="M1833" s="9" t="str">
        <f>_xlfn.XLOOKUP(K1833,[1]Heads!A:A,[1]Heads!B:B)</f>
        <v>Missing Cases</v>
      </c>
      <c r="N1833" s="9" t="str">
        <f>_xlfn.XLOOKUP(M1833,[1]Heads!B:B,[1]Heads!C:C)</f>
        <v>Missing</v>
      </c>
      <c r="O1833" s="9" t="s">
        <v>32</v>
      </c>
      <c r="P1833" s="75"/>
      <c r="Q1833" s="9"/>
      <c r="R1833" s="75"/>
      <c r="S1833" s="96" t="s">
        <v>3196</v>
      </c>
      <c r="T1833" s="9"/>
      <c r="U1833" s="75"/>
      <c r="V1833" s="9"/>
      <c r="W1833" s="104" t="s">
        <v>112</v>
      </c>
      <c r="X1833" s="104" t="s">
        <v>112</v>
      </c>
      <c r="Y1833" s="98"/>
      <c r="Z1833" s="133" t="s">
        <v>5473</v>
      </c>
      <c r="AA1833" s="138" t="s">
        <v>34</v>
      </c>
      <c r="AB1833" s="9">
        <f t="shared" ca="1" si="156"/>
        <v>119</v>
      </c>
      <c r="AC1833" s="9" t="str">
        <f t="shared" ca="1" si="157"/>
        <v>Above 3 Months</v>
      </c>
      <c r="AD1833" s="9" t="str">
        <f t="shared" ca="1" si="158"/>
        <v/>
      </c>
      <c r="AE1833" s="9" t="str">
        <f t="shared" ca="1" si="159"/>
        <v/>
      </c>
      <c r="AF1833" s="9"/>
      <c r="AG1833" s="123" t="str">
        <f t="shared" si="162"/>
        <v>Srikakulam Rural,'129/2026'</v>
      </c>
      <c r="AH1833" s="97" t="str">
        <f t="shared" ca="1" si="160"/>
        <v>Above 3 Months</v>
      </c>
    </row>
    <row r="1834" spans="1:34" ht="25.5" customHeight="1" x14ac:dyDescent="0.25">
      <c r="A1834" s="96">
        <v>1833</v>
      </c>
      <c r="B1834" s="123" t="s">
        <v>2808</v>
      </c>
      <c r="C1834" s="123" t="s">
        <v>185</v>
      </c>
      <c r="D1834" s="9"/>
      <c r="E1834" s="135" t="s">
        <v>73</v>
      </c>
      <c r="F1834" s="136" t="s">
        <v>3062</v>
      </c>
      <c r="G1834" s="63" t="s">
        <v>1396</v>
      </c>
      <c r="H1834" s="137">
        <v>46192</v>
      </c>
      <c r="I1834" s="63" t="str">
        <f t="shared" si="161"/>
        <v>Jun</v>
      </c>
      <c r="J1834" s="63">
        <v>2026</v>
      </c>
      <c r="K1834" s="63" t="s">
        <v>39</v>
      </c>
      <c r="L1834" s="9"/>
      <c r="M1834" s="9" t="str">
        <f>_xlfn.XLOOKUP(K1834,[1]Heads!A:A,[1]Heads!B:B)</f>
        <v>Other IPC</v>
      </c>
      <c r="N1834" s="9" t="str">
        <f>_xlfn.XLOOKUP(M1834,[1]Heads!B:B,[1]Heads!C:C)</f>
        <v>IPC</v>
      </c>
      <c r="O1834" s="9" t="s">
        <v>32</v>
      </c>
      <c r="P1834" s="75"/>
      <c r="Q1834" s="9"/>
      <c r="R1834" s="75"/>
      <c r="S1834" s="96" t="s">
        <v>7126</v>
      </c>
      <c r="T1834" s="9"/>
      <c r="U1834" s="75"/>
      <c r="V1834" s="9"/>
      <c r="W1834" s="104" t="s">
        <v>141</v>
      </c>
      <c r="X1834" s="104" t="s">
        <v>2923</v>
      </c>
      <c r="Y1834" s="98"/>
      <c r="Z1834" s="133" t="s">
        <v>5474</v>
      </c>
      <c r="AA1834" s="138" t="s">
        <v>34</v>
      </c>
      <c r="AB1834" s="9" t="str">
        <f t="shared" ca="1" si="156"/>
        <v/>
      </c>
      <c r="AC1834" s="9" t="str">
        <f t="shared" si="157"/>
        <v/>
      </c>
      <c r="AD1834" s="9" t="str">
        <f t="shared" ca="1" si="158"/>
        <v/>
      </c>
      <c r="AE1834" s="9" t="str">
        <f t="shared" ca="1" si="159"/>
        <v/>
      </c>
      <c r="AF1834" s="9"/>
      <c r="AG1834" s="123" t="str">
        <f t="shared" si="162"/>
        <v>Kothuru,'74/2026'</v>
      </c>
      <c r="AH1834" s="97" t="str">
        <f t="shared" si="160"/>
        <v/>
      </c>
    </row>
    <row r="1835" spans="1:34" ht="25.5" customHeight="1" x14ac:dyDescent="0.25">
      <c r="A1835" s="96">
        <v>1834</v>
      </c>
      <c r="B1835" s="123" t="s">
        <v>2808</v>
      </c>
      <c r="C1835" s="123" t="s">
        <v>185</v>
      </c>
      <c r="D1835" s="9"/>
      <c r="E1835" s="135" t="s">
        <v>73</v>
      </c>
      <c r="F1835" s="136" t="s">
        <v>3098</v>
      </c>
      <c r="G1835" s="63" t="s">
        <v>1332</v>
      </c>
      <c r="H1835" s="137">
        <v>46192</v>
      </c>
      <c r="I1835" s="63" t="str">
        <f t="shared" si="161"/>
        <v>Jun</v>
      </c>
      <c r="J1835" s="63">
        <v>2026</v>
      </c>
      <c r="K1835" s="63" t="s">
        <v>71</v>
      </c>
      <c r="L1835" s="9"/>
      <c r="M1835" s="9" t="str">
        <f>_xlfn.XLOOKUP(K1835,[1]Heads!A:A,[1]Heads!B:B)</f>
        <v>Road Accidents</v>
      </c>
      <c r="N1835" s="9" t="str">
        <f>_xlfn.XLOOKUP(M1835,[1]Heads!B:B,[1]Heads!C:C)</f>
        <v>IPC</v>
      </c>
      <c r="O1835" s="9" t="s">
        <v>32</v>
      </c>
      <c r="P1835" s="75"/>
      <c r="Q1835" s="9"/>
      <c r="R1835" s="75"/>
      <c r="S1835" s="96" t="s">
        <v>3196</v>
      </c>
      <c r="T1835" s="9"/>
      <c r="U1835" s="75"/>
      <c r="V1835" s="9"/>
      <c r="W1835" s="104" t="s">
        <v>33</v>
      </c>
      <c r="X1835" s="104" t="s">
        <v>33</v>
      </c>
      <c r="Y1835" s="98">
        <v>46252</v>
      </c>
      <c r="Z1835" s="133" t="s">
        <v>5475</v>
      </c>
      <c r="AA1835" s="138" t="s">
        <v>34</v>
      </c>
      <c r="AB1835" s="9">
        <f t="shared" ca="1" si="156"/>
        <v>119</v>
      </c>
      <c r="AC1835" s="9" t="str">
        <f t="shared" ca="1" si="157"/>
        <v>Above 3 Months</v>
      </c>
      <c r="AD1835" s="9">
        <f t="shared" ca="1" si="158"/>
        <v>59</v>
      </c>
      <c r="AE1835" s="9" t="str">
        <f t="shared" ca="1" si="159"/>
        <v>45 to 60 Days</v>
      </c>
      <c r="AF1835" s="9"/>
      <c r="AG1835" s="123" t="str">
        <f t="shared" si="162"/>
        <v>Kothuru,'75/2026'</v>
      </c>
      <c r="AH1835" s="97" t="str">
        <f t="shared" si="160"/>
        <v/>
      </c>
    </row>
    <row r="1836" spans="1:34" ht="25.5" customHeight="1" x14ac:dyDescent="0.25">
      <c r="A1836" s="96">
        <v>1835</v>
      </c>
      <c r="B1836" s="123" t="s">
        <v>2810</v>
      </c>
      <c r="C1836" s="123" t="s">
        <v>186</v>
      </c>
      <c r="D1836" s="9"/>
      <c r="E1836" s="135" t="s">
        <v>65</v>
      </c>
      <c r="F1836" s="136" t="s">
        <v>3099</v>
      </c>
      <c r="G1836" s="63" t="s">
        <v>901</v>
      </c>
      <c r="H1836" s="137">
        <v>46193</v>
      </c>
      <c r="I1836" s="63" t="str">
        <f t="shared" si="161"/>
        <v>Jun</v>
      </c>
      <c r="J1836" s="63">
        <v>2026</v>
      </c>
      <c r="K1836" s="63" t="s">
        <v>116</v>
      </c>
      <c r="L1836" s="9"/>
      <c r="M1836" s="9" t="str">
        <f>_xlfn.XLOOKUP(K1836,[1]Heads!A:A,[1]Heads!B:B)</f>
        <v>NDPS</v>
      </c>
      <c r="N1836" s="9" t="str">
        <f>_xlfn.XLOOKUP(M1836,[1]Heads!B:B,[1]Heads!C:C)</f>
        <v>NDPS</v>
      </c>
      <c r="O1836" s="9" t="s">
        <v>32</v>
      </c>
      <c r="P1836" s="75"/>
      <c r="Q1836" s="9"/>
      <c r="R1836" s="75"/>
      <c r="S1836" s="96" t="s">
        <v>3196</v>
      </c>
      <c r="T1836" s="9"/>
      <c r="U1836" s="75"/>
      <c r="V1836" s="9"/>
      <c r="W1836" s="104" t="s">
        <v>50</v>
      </c>
      <c r="X1836" s="104" t="s">
        <v>50</v>
      </c>
      <c r="Y1836" s="98"/>
      <c r="Z1836" s="133" t="s">
        <v>5476</v>
      </c>
      <c r="AA1836" s="138" t="s">
        <v>34</v>
      </c>
      <c r="AB1836" s="9">
        <f t="shared" ca="1" si="156"/>
        <v>118</v>
      </c>
      <c r="AC1836" s="9" t="str">
        <f t="shared" ca="1" si="157"/>
        <v>Above 3 Months</v>
      </c>
      <c r="AD1836" s="9" t="str">
        <f t="shared" ca="1" si="158"/>
        <v/>
      </c>
      <c r="AE1836" s="9" t="str">
        <f t="shared" ca="1" si="159"/>
        <v/>
      </c>
      <c r="AF1836" s="9"/>
      <c r="AG1836" s="123" t="str">
        <f t="shared" si="162"/>
        <v>Itchapuram Town,'78/2026'</v>
      </c>
      <c r="AH1836" s="97" t="str">
        <f t="shared" ca="1" si="160"/>
        <v>Above 3 Months</v>
      </c>
    </row>
    <row r="1837" spans="1:34" ht="25.5" customHeight="1" x14ac:dyDescent="0.25">
      <c r="A1837" s="96">
        <v>1836</v>
      </c>
      <c r="B1837" s="123" t="s">
        <v>2808</v>
      </c>
      <c r="C1837" s="123" t="s">
        <v>41</v>
      </c>
      <c r="D1837" s="9"/>
      <c r="E1837" s="135" t="s">
        <v>42</v>
      </c>
      <c r="F1837" s="136" t="s">
        <v>5477</v>
      </c>
      <c r="G1837" s="63" t="s">
        <v>1016</v>
      </c>
      <c r="H1837" s="137">
        <v>46193</v>
      </c>
      <c r="I1837" s="63" t="str">
        <f t="shared" si="161"/>
        <v>Jun</v>
      </c>
      <c r="J1837" s="63">
        <v>2026</v>
      </c>
      <c r="K1837" s="63" t="s">
        <v>48</v>
      </c>
      <c r="L1837" s="9"/>
      <c r="M1837" s="9" t="str">
        <f>_xlfn.XLOOKUP(K1837,[1]Heads!A:A,[1]Heads!B:B)</f>
        <v>Property Offences</v>
      </c>
      <c r="N1837" s="9" t="str">
        <f>_xlfn.XLOOKUP(M1837,[1]Heads!B:B,[1]Heads!C:C)</f>
        <v>IPC</v>
      </c>
      <c r="O1837" s="9" t="s">
        <v>32</v>
      </c>
      <c r="P1837" s="75"/>
      <c r="Q1837" s="9"/>
      <c r="R1837" s="75"/>
      <c r="S1837" s="96" t="s">
        <v>3196</v>
      </c>
      <c r="T1837" s="9"/>
      <c r="U1837" s="75"/>
      <c r="V1837" s="9"/>
      <c r="W1837" s="104" t="s">
        <v>112</v>
      </c>
      <c r="X1837" s="104" t="s">
        <v>112</v>
      </c>
      <c r="Y1837" s="98"/>
      <c r="Z1837" s="133" t="s">
        <v>5478</v>
      </c>
      <c r="AA1837" s="138" t="s">
        <v>34</v>
      </c>
      <c r="AB1837" s="9">
        <f t="shared" ca="1" si="156"/>
        <v>118</v>
      </c>
      <c r="AC1837" s="9" t="str">
        <f t="shared" ca="1" si="157"/>
        <v>Above 3 Months</v>
      </c>
      <c r="AD1837" s="9" t="str">
        <f t="shared" ca="1" si="158"/>
        <v/>
      </c>
      <c r="AE1837" s="9" t="str">
        <f t="shared" ca="1" si="159"/>
        <v/>
      </c>
      <c r="AF1837" s="9"/>
      <c r="AG1837" s="123" t="str">
        <f t="shared" si="162"/>
        <v>Narasannapeta,'174/2026'</v>
      </c>
      <c r="AH1837" s="97" t="str">
        <f t="shared" ca="1" si="160"/>
        <v>Above 3 Months</v>
      </c>
    </row>
    <row r="1838" spans="1:34" ht="25.5" customHeight="1" x14ac:dyDescent="0.25">
      <c r="A1838" s="96">
        <v>1837</v>
      </c>
      <c r="B1838" s="123" t="s">
        <v>2808</v>
      </c>
      <c r="C1838" s="123" t="s">
        <v>41</v>
      </c>
      <c r="D1838" s="9"/>
      <c r="E1838" s="135" t="s">
        <v>124</v>
      </c>
      <c r="F1838" s="136" t="s">
        <v>3241</v>
      </c>
      <c r="G1838" s="63" t="s">
        <v>2832</v>
      </c>
      <c r="H1838" s="137">
        <v>46193</v>
      </c>
      <c r="I1838" s="63" t="str">
        <f t="shared" si="161"/>
        <v>Jun</v>
      </c>
      <c r="J1838" s="63">
        <v>2026</v>
      </c>
      <c r="K1838" s="63" t="s">
        <v>39</v>
      </c>
      <c r="L1838" s="9"/>
      <c r="M1838" s="9" t="str">
        <f>_xlfn.XLOOKUP(K1838,[1]Heads!A:A,[1]Heads!B:B)</f>
        <v>Other IPC</v>
      </c>
      <c r="N1838" s="9" t="str">
        <f>_xlfn.XLOOKUP(M1838,[1]Heads!B:B,[1]Heads!C:C)</f>
        <v>IPC</v>
      </c>
      <c r="O1838" s="9" t="s">
        <v>32</v>
      </c>
      <c r="P1838" s="75"/>
      <c r="Q1838" s="9"/>
      <c r="R1838" s="75"/>
      <c r="S1838" s="96" t="s">
        <v>3196</v>
      </c>
      <c r="T1838" s="9"/>
      <c r="U1838" s="75"/>
      <c r="V1838" s="9"/>
      <c r="W1838" s="104" t="s">
        <v>33</v>
      </c>
      <c r="X1838" s="104" t="s">
        <v>33</v>
      </c>
      <c r="Y1838" s="98">
        <v>46254</v>
      </c>
      <c r="Z1838" s="133" t="s">
        <v>5479</v>
      </c>
      <c r="AA1838" s="138" t="s">
        <v>34</v>
      </c>
      <c r="AB1838" s="9">
        <f t="shared" ca="1" si="156"/>
        <v>118</v>
      </c>
      <c r="AC1838" s="9" t="str">
        <f t="shared" ca="1" si="157"/>
        <v>Above 3 Months</v>
      </c>
      <c r="AD1838" s="9">
        <f t="shared" ca="1" si="158"/>
        <v>57</v>
      </c>
      <c r="AE1838" s="9" t="str">
        <f t="shared" ca="1" si="159"/>
        <v>45 to 60 Days</v>
      </c>
      <c r="AF1838" s="9"/>
      <c r="AG1838" s="123" t="str">
        <f t="shared" si="162"/>
        <v>Saravakota,'80/2026'</v>
      </c>
      <c r="AH1838" s="97" t="str">
        <f t="shared" si="160"/>
        <v/>
      </c>
    </row>
    <row r="1839" spans="1:34" ht="25.5" customHeight="1" x14ac:dyDescent="0.25">
      <c r="A1839" s="96">
        <v>1838</v>
      </c>
      <c r="B1839" s="123" t="s">
        <v>2808</v>
      </c>
      <c r="C1839" s="123">
        <v>0</v>
      </c>
      <c r="D1839" s="9"/>
      <c r="E1839" s="135" t="s">
        <v>51</v>
      </c>
      <c r="F1839" s="136" t="s">
        <v>3282</v>
      </c>
      <c r="G1839" s="63" t="s">
        <v>1745</v>
      </c>
      <c r="H1839" s="137">
        <v>46193</v>
      </c>
      <c r="I1839" s="63" t="str">
        <f t="shared" si="161"/>
        <v>Jun</v>
      </c>
      <c r="J1839" s="63">
        <v>2026</v>
      </c>
      <c r="K1839" s="63" t="s">
        <v>29</v>
      </c>
      <c r="L1839" s="9"/>
      <c r="M1839" s="9" t="str">
        <f>_xlfn.XLOOKUP(K1839,[1]Heads!A:A,[1]Heads!B:B)</f>
        <v>White Collar Offences</v>
      </c>
      <c r="N1839" s="9" t="str">
        <f>_xlfn.XLOOKUP(M1839,[1]Heads!B:B,[1]Heads!C:C)</f>
        <v>IPC</v>
      </c>
      <c r="O1839" s="9" t="s">
        <v>32</v>
      </c>
      <c r="P1839" s="75"/>
      <c r="Q1839" s="9"/>
      <c r="R1839" s="75"/>
      <c r="S1839" s="96" t="s">
        <v>7126</v>
      </c>
      <c r="T1839" s="9"/>
      <c r="U1839" s="75"/>
      <c r="V1839" s="9"/>
      <c r="W1839" s="104" t="s">
        <v>33</v>
      </c>
      <c r="X1839" s="104" t="s">
        <v>2923</v>
      </c>
      <c r="Y1839" s="98"/>
      <c r="Z1839" s="133" t="s">
        <v>5481</v>
      </c>
      <c r="AA1839" s="138" t="s">
        <v>34</v>
      </c>
      <c r="AB1839" s="9" t="str">
        <f t="shared" ca="1" si="156"/>
        <v/>
      </c>
      <c r="AC1839" s="9" t="str">
        <f t="shared" si="157"/>
        <v/>
      </c>
      <c r="AD1839" s="9" t="str">
        <f t="shared" ca="1" si="158"/>
        <v/>
      </c>
      <c r="AE1839" s="9" t="str">
        <f t="shared" ca="1" si="159"/>
        <v/>
      </c>
      <c r="AF1839" s="9"/>
      <c r="AG1839" s="123" t="str">
        <f t="shared" si="162"/>
        <v>Tekkali PS,'106/2026'</v>
      </c>
      <c r="AH1839" s="97" t="str">
        <f t="shared" si="160"/>
        <v/>
      </c>
    </row>
    <row r="1840" spans="1:34" ht="25.5" customHeight="1" x14ac:dyDescent="0.25">
      <c r="A1840" s="96">
        <v>1839</v>
      </c>
      <c r="B1840" s="123" t="s">
        <v>2808</v>
      </c>
      <c r="C1840" s="123" t="s">
        <v>41</v>
      </c>
      <c r="D1840" s="9"/>
      <c r="E1840" s="135" t="s">
        <v>42</v>
      </c>
      <c r="F1840" s="136" t="s">
        <v>5482</v>
      </c>
      <c r="G1840" s="63" t="s">
        <v>1016</v>
      </c>
      <c r="H1840" s="137">
        <v>46193</v>
      </c>
      <c r="I1840" s="63" t="str">
        <f t="shared" si="161"/>
        <v>Jun</v>
      </c>
      <c r="J1840" s="63">
        <v>2026</v>
      </c>
      <c r="K1840" s="63" t="s">
        <v>48</v>
      </c>
      <c r="L1840" s="9"/>
      <c r="M1840" s="9" t="str">
        <f>_xlfn.XLOOKUP(K1840,[1]Heads!A:A,[1]Heads!B:B)</f>
        <v>Property Offences</v>
      </c>
      <c r="N1840" s="9" t="str">
        <f>_xlfn.XLOOKUP(M1840,[1]Heads!B:B,[1]Heads!C:C)</f>
        <v>IPC</v>
      </c>
      <c r="O1840" s="9" t="s">
        <v>32</v>
      </c>
      <c r="P1840" s="75"/>
      <c r="Q1840" s="9"/>
      <c r="R1840" s="75"/>
      <c r="S1840" s="96" t="s">
        <v>3196</v>
      </c>
      <c r="T1840" s="9"/>
      <c r="U1840" s="75"/>
      <c r="V1840" s="9"/>
      <c r="W1840" s="104" t="s">
        <v>112</v>
      </c>
      <c r="X1840" s="104" t="s">
        <v>112</v>
      </c>
      <c r="Y1840" s="98"/>
      <c r="Z1840" s="133" t="s">
        <v>5483</v>
      </c>
      <c r="AA1840" s="138" t="s">
        <v>34</v>
      </c>
      <c r="AB1840" s="9">
        <f t="shared" ca="1" si="156"/>
        <v>118</v>
      </c>
      <c r="AC1840" s="9" t="str">
        <f t="shared" ca="1" si="157"/>
        <v>Above 3 Months</v>
      </c>
      <c r="AD1840" s="9" t="str">
        <f t="shared" ca="1" si="158"/>
        <v/>
      </c>
      <c r="AE1840" s="9" t="str">
        <f t="shared" ca="1" si="159"/>
        <v/>
      </c>
      <c r="AF1840" s="9"/>
      <c r="AG1840" s="123" t="str">
        <f t="shared" si="162"/>
        <v>Narasannapeta,'173/2026'</v>
      </c>
      <c r="AH1840" s="97" t="str">
        <f t="shared" ca="1" si="160"/>
        <v>Above 3 Months</v>
      </c>
    </row>
    <row r="1841" spans="1:34" ht="25.5" customHeight="1" x14ac:dyDescent="0.25">
      <c r="A1841" s="96">
        <v>1840</v>
      </c>
      <c r="B1841" s="123" t="s">
        <v>2808</v>
      </c>
      <c r="C1841" s="123" t="s">
        <v>41</v>
      </c>
      <c r="D1841" s="9"/>
      <c r="E1841" s="135" t="s">
        <v>42</v>
      </c>
      <c r="F1841" s="136" t="s">
        <v>5484</v>
      </c>
      <c r="G1841" s="63" t="s">
        <v>1474</v>
      </c>
      <c r="H1841" s="137">
        <v>46193</v>
      </c>
      <c r="I1841" s="63" t="str">
        <f t="shared" si="161"/>
        <v>Jun</v>
      </c>
      <c r="J1841" s="63">
        <v>2026</v>
      </c>
      <c r="K1841" s="63" t="s">
        <v>103</v>
      </c>
      <c r="L1841" s="9"/>
      <c r="M1841" s="9" t="str">
        <f>_xlfn.XLOOKUP(K1841,[1]Heads!A:A,[1]Heads!B:B)</f>
        <v>Property Offences</v>
      </c>
      <c r="N1841" s="9" t="str">
        <f>_xlfn.XLOOKUP(M1841,[1]Heads!B:B,[1]Heads!C:C)</f>
        <v>IPC</v>
      </c>
      <c r="O1841" s="9" t="s">
        <v>32</v>
      </c>
      <c r="P1841" s="75"/>
      <c r="Q1841" s="9"/>
      <c r="R1841" s="75"/>
      <c r="S1841" s="96" t="s">
        <v>3196</v>
      </c>
      <c r="T1841" s="9"/>
      <c r="U1841" s="75"/>
      <c r="V1841" s="9"/>
      <c r="W1841" s="104" t="s">
        <v>112</v>
      </c>
      <c r="X1841" s="104" t="s">
        <v>112</v>
      </c>
      <c r="Y1841" s="98"/>
      <c r="Z1841" s="133" t="s">
        <v>5485</v>
      </c>
      <c r="AA1841" s="138" t="s">
        <v>34</v>
      </c>
      <c r="AB1841" s="9">
        <f t="shared" ca="1" si="156"/>
        <v>118</v>
      </c>
      <c r="AC1841" s="9" t="str">
        <f t="shared" ca="1" si="157"/>
        <v>Above 3 Months</v>
      </c>
      <c r="AD1841" s="9" t="str">
        <f t="shared" ca="1" si="158"/>
        <v/>
      </c>
      <c r="AE1841" s="9" t="str">
        <f t="shared" ca="1" si="159"/>
        <v/>
      </c>
      <c r="AF1841" s="9"/>
      <c r="AG1841" s="123" t="str">
        <f t="shared" si="162"/>
        <v>Narasannapeta,'175/2026'</v>
      </c>
      <c r="AH1841" s="97" t="str">
        <f t="shared" ca="1" si="160"/>
        <v>Above 3 Months</v>
      </c>
    </row>
    <row r="1842" spans="1:34" ht="25.5" customHeight="1" x14ac:dyDescent="0.25">
      <c r="A1842" s="96">
        <v>1841</v>
      </c>
      <c r="B1842" s="123" t="s">
        <v>2808</v>
      </c>
      <c r="C1842" s="123" t="s">
        <v>2661</v>
      </c>
      <c r="D1842" s="9"/>
      <c r="E1842" s="135" t="s">
        <v>89</v>
      </c>
      <c r="F1842" s="136" t="s">
        <v>3486</v>
      </c>
      <c r="G1842" s="63" t="s">
        <v>980</v>
      </c>
      <c r="H1842" s="137">
        <v>46193</v>
      </c>
      <c r="I1842" s="63" t="str">
        <f t="shared" si="161"/>
        <v>Jun</v>
      </c>
      <c r="J1842" s="63">
        <v>2026</v>
      </c>
      <c r="K1842" s="63" t="s">
        <v>77</v>
      </c>
      <c r="L1842" s="9"/>
      <c r="M1842" s="9" t="str">
        <f>_xlfn.XLOOKUP(K1842,[1]Heads!A:A,[1]Heads!B:B)</f>
        <v>Road Accidents</v>
      </c>
      <c r="N1842" s="9" t="str">
        <f>_xlfn.XLOOKUP(M1842,[1]Heads!B:B,[1]Heads!C:C)</f>
        <v>IPC</v>
      </c>
      <c r="O1842" s="9" t="s">
        <v>32</v>
      </c>
      <c r="P1842" s="75"/>
      <c r="Q1842" s="9"/>
      <c r="R1842" s="75"/>
      <c r="S1842" s="96" t="s">
        <v>3196</v>
      </c>
      <c r="T1842" s="9"/>
      <c r="U1842" s="75"/>
      <c r="V1842" s="9"/>
      <c r="W1842" s="104" t="s">
        <v>141</v>
      </c>
      <c r="X1842" s="104" t="s">
        <v>33</v>
      </c>
      <c r="Y1842" s="98">
        <v>46281</v>
      </c>
      <c r="Z1842" s="133" t="s">
        <v>5486</v>
      </c>
      <c r="AA1842" s="138" t="s">
        <v>34</v>
      </c>
      <c r="AB1842" s="9">
        <f t="shared" ca="1" si="156"/>
        <v>118</v>
      </c>
      <c r="AC1842" s="9" t="str">
        <f t="shared" ca="1" si="157"/>
        <v>Above 3 Months</v>
      </c>
      <c r="AD1842" s="9">
        <f t="shared" ca="1" si="158"/>
        <v>30</v>
      </c>
      <c r="AE1842" s="9" t="str">
        <f t="shared" ca="1" si="159"/>
        <v>Below 45 Days</v>
      </c>
      <c r="AF1842" s="9"/>
      <c r="AG1842" s="123" t="str">
        <f t="shared" si="162"/>
        <v>Kotabommali,'124/2026'</v>
      </c>
      <c r="AH1842" s="97" t="str">
        <f t="shared" si="160"/>
        <v/>
      </c>
    </row>
    <row r="1843" spans="1:34" ht="25.5" customHeight="1" x14ac:dyDescent="0.25">
      <c r="A1843" s="96">
        <v>1842</v>
      </c>
      <c r="B1843" s="123" t="s">
        <v>2808</v>
      </c>
      <c r="C1843" s="123" t="s">
        <v>41</v>
      </c>
      <c r="D1843" s="9"/>
      <c r="E1843" s="135" t="s">
        <v>42</v>
      </c>
      <c r="F1843" s="136" t="s">
        <v>5487</v>
      </c>
      <c r="G1843" s="63" t="s">
        <v>5488</v>
      </c>
      <c r="H1843" s="137">
        <v>46193</v>
      </c>
      <c r="I1843" s="63" t="str">
        <f t="shared" ref="I1843:I1873" si="163">TEXT(H1843,"mmm")</f>
        <v>Jun</v>
      </c>
      <c r="J1843" s="63">
        <v>2026</v>
      </c>
      <c r="K1843" s="63" t="s">
        <v>48</v>
      </c>
      <c r="L1843" s="9"/>
      <c r="M1843" s="9" t="str">
        <f>_xlfn.XLOOKUP(K1843,[1]Heads!A:A,[1]Heads!B:B)</f>
        <v>Property Offences</v>
      </c>
      <c r="N1843" s="9" t="str">
        <f>_xlfn.XLOOKUP(M1843,[1]Heads!B:B,[1]Heads!C:C)</f>
        <v>IPC</v>
      </c>
      <c r="O1843" s="9" t="s">
        <v>32</v>
      </c>
      <c r="P1843" s="75"/>
      <c r="Q1843" s="9"/>
      <c r="R1843" s="75"/>
      <c r="S1843" s="96" t="s">
        <v>3196</v>
      </c>
      <c r="T1843" s="9"/>
      <c r="U1843" s="75"/>
      <c r="V1843" s="9"/>
      <c r="W1843" s="104" t="s">
        <v>112</v>
      </c>
      <c r="X1843" s="104" t="s">
        <v>112</v>
      </c>
      <c r="Y1843" s="98"/>
      <c r="Z1843" s="133" t="s">
        <v>5489</v>
      </c>
      <c r="AA1843" s="138" t="s">
        <v>34</v>
      </c>
      <c r="AB1843" s="9">
        <f t="shared" ca="1" si="156"/>
        <v>118</v>
      </c>
      <c r="AC1843" s="9" t="str">
        <f t="shared" ca="1" si="157"/>
        <v>Above 3 Months</v>
      </c>
      <c r="AD1843" s="9" t="str">
        <f t="shared" ca="1" si="158"/>
        <v/>
      </c>
      <c r="AE1843" s="9" t="str">
        <f t="shared" ca="1" si="159"/>
        <v/>
      </c>
      <c r="AF1843" s="9"/>
      <c r="AG1843" s="123" t="str">
        <f t="shared" ref="AG1843:AG1873" si="164">E1843&amp;","&amp;F1843</f>
        <v>Narasannapeta,'176/2026'</v>
      </c>
      <c r="AH1843" s="97" t="str">
        <f t="shared" ca="1" si="160"/>
        <v>Above 3 Months</v>
      </c>
    </row>
    <row r="1844" spans="1:34" ht="25.5" customHeight="1" x14ac:dyDescent="0.25">
      <c r="A1844" s="96">
        <v>1843</v>
      </c>
      <c r="B1844" s="123" t="s">
        <v>2810</v>
      </c>
      <c r="C1844" s="123" t="s">
        <v>186</v>
      </c>
      <c r="D1844" s="9"/>
      <c r="E1844" s="135" t="s">
        <v>66</v>
      </c>
      <c r="F1844" s="136" t="s">
        <v>3046</v>
      </c>
      <c r="G1844" s="63" t="s">
        <v>1375</v>
      </c>
      <c r="H1844" s="137">
        <v>46193</v>
      </c>
      <c r="I1844" s="63" t="str">
        <f t="shared" si="163"/>
        <v>Jun</v>
      </c>
      <c r="J1844" s="63">
        <v>2026</v>
      </c>
      <c r="K1844" s="63" t="s">
        <v>39</v>
      </c>
      <c r="L1844" s="9"/>
      <c r="M1844" s="9" t="str">
        <f>_xlfn.XLOOKUP(K1844,[1]Heads!A:A,[1]Heads!B:B)</f>
        <v>Other IPC</v>
      </c>
      <c r="N1844" s="9" t="str">
        <f>_xlfn.XLOOKUP(M1844,[1]Heads!B:B,[1]Heads!C:C)</f>
        <v>IPC</v>
      </c>
      <c r="O1844" s="9" t="s">
        <v>32</v>
      </c>
      <c r="P1844" s="75"/>
      <c r="Q1844" s="9"/>
      <c r="R1844" s="75"/>
      <c r="S1844" s="96" t="s">
        <v>3196</v>
      </c>
      <c r="T1844" s="9"/>
      <c r="U1844" s="75"/>
      <c r="V1844" s="9"/>
      <c r="W1844" s="104" t="s">
        <v>33</v>
      </c>
      <c r="X1844" s="104" t="s">
        <v>33</v>
      </c>
      <c r="Y1844" s="98">
        <v>46241</v>
      </c>
      <c r="Z1844" s="133" t="s">
        <v>5490</v>
      </c>
      <c r="AA1844" s="138" t="s">
        <v>34</v>
      </c>
      <c r="AB1844" s="9">
        <f t="shared" ca="1" si="156"/>
        <v>118</v>
      </c>
      <c r="AC1844" s="9" t="str">
        <f t="shared" ca="1" si="157"/>
        <v>Above 3 Months</v>
      </c>
      <c r="AD1844" s="9">
        <f t="shared" ca="1" si="158"/>
        <v>70</v>
      </c>
      <c r="AE1844" s="9" t="str">
        <f t="shared" ca="1" si="159"/>
        <v>Above 60 Days</v>
      </c>
      <c r="AF1844" s="9"/>
      <c r="AG1844" s="123" t="str">
        <f t="shared" si="164"/>
        <v>Itchapuram Rural,'56/2026'</v>
      </c>
      <c r="AH1844" s="97" t="str">
        <f t="shared" si="160"/>
        <v/>
      </c>
    </row>
    <row r="1845" spans="1:34" ht="25.5" customHeight="1" x14ac:dyDescent="0.25">
      <c r="A1845" s="96">
        <v>1844</v>
      </c>
      <c r="B1845" s="123" t="s">
        <v>2810</v>
      </c>
      <c r="C1845" s="123" t="s">
        <v>186</v>
      </c>
      <c r="D1845" s="9"/>
      <c r="E1845" s="135" t="s">
        <v>65</v>
      </c>
      <c r="F1845" s="136" t="s">
        <v>3087</v>
      </c>
      <c r="G1845" s="63" t="s">
        <v>5491</v>
      </c>
      <c r="H1845" s="137">
        <v>46193</v>
      </c>
      <c r="I1845" s="63" t="str">
        <f t="shared" si="163"/>
        <v>Jun</v>
      </c>
      <c r="J1845" s="63">
        <v>2026</v>
      </c>
      <c r="K1845" s="63" t="s">
        <v>39</v>
      </c>
      <c r="L1845" s="9"/>
      <c r="M1845" s="9" t="str">
        <f>_xlfn.XLOOKUP(K1845,[1]Heads!A:A,[1]Heads!B:B)</f>
        <v>Other IPC</v>
      </c>
      <c r="N1845" s="9" t="str">
        <f>_xlfn.XLOOKUP(M1845,[1]Heads!B:B,[1]Heads!C:C)</f>
        <v>IPC</v>
      </c>
      <c r="O1845" s="9" t="s">
        <v>32</v>
      </c>
      <c r="P1845" s="75"/>
      <c r="Q1845" s="9"/>
      <c r="R1845" s="75"/>
      <c r="S1845" s="96" t="s">
        <v>3196</v>
      </c>
      <c r="T1845" s="9"/>
      <c r="U1845" s="75"/>
      <c r="V1845" s="9"/>
      <c r="W1845" s="104" t="s">
        <v>141</v>
      </c>
      <c r="X1845" s="104" t="s">
        <v>33</v>
      </c>
      <c r="Y1845" s="98">
        <v>46300</v>
      </c>
      <c r="Z1845" s="133" t="s">
        <v>5492</v>
      </c>
      <c r="AA1845" s="138" t="s">
        <v>34</v>
      </c>
      <c r="AB1845" s="9">
        <f t="shared" ca="1" si="156"/>
        <v>118</v>
      </c>
      <c r="AC1845" s="9" t="str">
        <f t="shared" ca="1" si="157"/>
        <v>Above 3 Months</v>
      </c>
      <c r="AD1845" s="9">
        <f t="shared" ca="1" si="158"/>
        <v>11</v>
      </c>
      <c r="AE1845" s="9" t="str">
        <f t="shared" ca="1" si="159"/>
        <v>Below 45 Days</v>
      </c>
      <c r="AF1845" s="9"/>
      <c r="AG1845" s="123" t="str">
        <f t="shared" si="164"/>
        <v>Itchapuram Town,'79/2026'</v>
      </c>
      <c r="AH1845" s="97" t="str">
        <f t="shared" si="160"/>
        <v/>
      </c>
    </row>
    <row r="1846" spans="1:34" ht="25.5" customHeight="1" x14ac:dyDescent="0.25">
      <c r="A1846" s="96">
        <v>1845</v>
      </c>
      <c r="B1846" s="123" t="s">
        <v>2808</v>
      </c>
      <c r="C1846" s="123" t="s">
        <v>41</v>
      </c>
      <c r="D1846" s="9"/>
      <c r="E1846" s="135" t="s">
        <v>124</v>
      </c>
      <c r="F1846" s="136" t="s">
        <v>3099</v>
      </c>
      <c r="G1846" s="63" t="s">
        <v>5493</v>
      </c>
      <c r="H1846" s="137">
        <v>46193</v>
      </c>
      <c r="I1846" s="63" t="str">
        <f t="shared" si="163"/>
        <v>Jun</v>
      </c>
      <c r="J1846" s="63">
        <v>2026</v>
      </c>
      <c r="K1846" s="63" t="s">
        <v>39</v>
      </c>
      <c r="L1846" s="9"/>
      <c r="M1846" s="9" t="str">
        <f>_xlfn.XLOOKUP(K1846,[1]Heads!A:A,[1]Heads!B:B)</f>
        <v>Other IPC</v>
      </c>
      <c r="N1846" s="9" t="str">
        <f>_xlfn.XLOOKUP(M1846,[1]Heads!B:B,[1]Heads!C:C)</f>
        <v>IPC</v>
      </c>
      <c r="O1846" s="9" t="s">
        <v>32</v>
      </c>
      <c r="P1846" s="75"/>
      <c r="Q1846" s="9"/>
      <c r="R1846" s="75"/>
      <c r="S1846" s="96" t="s">
        <v>7126</v>
      </c>
      <c r="T1846" s="9"/>
      <c r="U1846" s="75"/>
      <c r="V1846" s="9"/>
      <c r="W1846" s="104" t="s">
        <v>33</v>
      </c>
      <c r="X1846" s="104" t="s">
        <v>2923</v>
      </c>
      <c r="Y1846" s="98"/>
      <c r="Z1846" s="133" t="s">
        <v>5494</v>
      </c>
      <c r="AA1846" s="138" t="s">
        <v>34</v>
      </c>
      <c r="AB1846" s="9" t="str">
        <f t="shared" ca="1" si="156"/>
        <v/>
      </c>
      <c r="AC1846" s="9" t="str">
        <f t="shared" si="157"/>
        <v/>
      </c>
      <c r="AD1846" s="9" t="str">
        <f t="shared" ca="1" si="158"/>
        <v/>
      </c>
      <c r="AE1846" s="9" t="str">
        <f t="shared" ca="1" si="159"/>
        <v/>
      </c>
      <c r="AF1846" s="9"/>
      <c r="AG1846" s="123" t="str">
        <f t="shared" si="164"/>
        <v>Saravakota,'78/2026'</v>
      </c>
      <c r="AH1846" s="97" t="str">
        <f t="shared" si="160"/>
        <v/>
      </c>
    </row>
    <row r="1847" spans="1:34" ht="25.5" customHeight="1" x14ac:dyDescent="0.25">
      <c r="A1847" s="96">
        <v>1846</v>
      </c>
      <c r="B1847" s="123" t="s">
        <v>2808</v>
      </c>
      <c r="C1847" s="123" t="s">
        <v>41</v>
      </c>
      <c r="D1847" s="9"/>
      <c r="E1847" s="135" t="s">
        <v>124</v>
      </c>
      <c r="F1847" s="136" t="s">
        <v>3087</v>
      </c>
      <c r="G1847" s="63" t="s">
        <v>2832</v>
      </c>
      <c r="H1847" s="137">
        <v>46193</v>
      </c>
      <c r="I1847" s="63" t="str">
        <f t="shared" si="163"/>
        <v>Jun</v>
      </c>
      <c r="J1847" s="63">
        <v>2026</v>
      </c>
      <c r="K1847" s="63" t="s">
        <v>39</v>
      </c>
      <c r="L1847" s="9"/>
      <c r="M1847" s="9" t="str">
        <f>_xlfn.XLOOKUP(K1847,[1]Heads!A:A,[1]Heads!B:B)</f>
        <v>Other IPC</v>
      </c>
      <c r="N1847" s="9" t="str">
        <f>_xlfn.XLOOKUP(M1847,[1]Heads!B:B,[1]Heads!C:C)</f>
        <v>IPC</v>
      </c>
      <c r="O1847" s="9" t="s">
        <v>32</v>
      </c>
      <c r="P1847" s="75"/>
      <c r="Q1847" s="9"/>
      <c r="R1847" s="75"/>
      <c r="S1847" s="96" t="s">
        <v>3196</v>
      </c>
      <c r="T1847" s="9"/>
      <c r="U1847" s="75"/>
      <c r="V1847" s="9"/>
      <c r="W1847" s="104" t="s">
        <v>33</v>
      </c>
      <c r="X1847" s="104" t="s">
        <v>33</v>
      </c>
      <c r="Y1847" s="98">
        <v>46254</v>
      </c>
      <c r="Z1847" s="133" t="s">
        <v>5495</v>
      </c>
      <c r="AA1847" s="138" t="s">
        <v>34</v>
      </c>
      <c r="AB1847" s="9">
        <f t="shared" ca="1" si="156"/>
        <v>118</v>
      </c>
      <c r="AC1847" s="9" t="str">
        <f t="shared" ca="1" si="157"/>
        <v>Above 3 Months</v>
      </c>
      <c r="AD1847" s="9">
        <f t="shared" ca="1" si="158"/>
        <v>57</v>
      </c>
      <c r="AE1847" s="9" t="str">
        <f t="shared" ca="1" si="159"/>
        <v>45 to 60 Days</v>
      </c>
      <c r="AF1847" s="9"/>
      <c r="AG1847" s="123" t="str">
        <f t="shared" si="164"/>
        <v>Saravakota,'79/2026'</v>
      </c>
      <c r="AH1847" s="97" t="str">
        <f t="shared" si="160"/>
        <v/>
      </c>
    </row>
    <row r="1848" spans="1:34" ht="25.5" customHeight="1" x14ac:dyDescent="0.25">
      <c r="A1848" s="96">
        <v>1847</v>
      </c>
      <c r="B1848" s="123" t="s">
        <v>2660</v>
      </c>
      <c r="C1848" s="123" t="s">
        <v>46</v>
      </c>
      <c r="D1848" s="9"/>
      <c r="E1848" s="135" t="s">
        <v>109</v>
      </c>
      <c r="F1848" s="136" t="s">
        <v>3005</v>
      </c>
      <c r="G1848" s="63" t="s">
        <v>1354</v>
      </c>
      <c r="H1848" s="137">
        <v>46194</v>
      </c>
      <c r="I1848" s="63" t="str">
        <f t="shared" si="163"/>
        <v>Jun</v>
      </c>
      <c r="J1848" s="63">
        <v>2026</v>
      </c>
      <c r="K1848" s="63" t="s">
        <v>103</v>
      </c>
      <c r="L1848" s="9"/>
      <c r="M1848" s="9" t="str">
        <f>_xlfn.XLOOKUP(K1848,[1]Heads!A:A,[1]Heads!B:B)</f>
        <v>Property Offences</v>
      </c>
      <c r="N1848" s="9" t="str">
        <f>_xlfn.XLOOKUP(M1848,[1]Heads!B:B,[1]Heads!C:C)</f>
        <v>IPC</v>
      </c>
      <c r="O1848" s="9" t="s">
        <v>32</v>
      </c>
      <c r="P1848" s="75"/>
      <c r="Q1848" s="9"/>
      <c r="R1848" s="75"/>
      <c r="S1848" s="96" t="s">
        <v>7126</v>
      </c>
      <c r="T1848" s="9"/>
      <c r="U1848" s="75"/>
      <c r="V1848" s="9"/>
      <c r="W1848" s="104" t="s">
        <v>112</v>
      </c>
      <c r="X1848" s="104" t="s">
        <v>2923</v>
      </c>
      <c r="Y1848" s="98"/>
      <c r="Z1848" s="133" t="s">
        <v>5496</v>
      </c>
      <c r="AA1848" s="138" t="s">
        <v>34</v>
      </c>
      <c r="AB1848" s="9" t="str">
        <f t="shared" ca="1" si="156"/>
        <v/>
      </c>
      <c r="AC1848" s="9" t="str">
        <f t="shared" si="157"/>
        <v/>
      </c>
      <c r="AD1848" s="9" t="str">
        <f t="shared" ca="1" si="158"/>
        <v/>
      </c>
      <c r="AE1848" s="9" t="str">
        <f t="shared" ca="1" si="159"/>
        <v/>
      </c>
      <c r="AF1848" s="9"/>
      <c r="AG1848" s="123" t="str">
        <f t="shared" si="164"/>
        <v>Burja,'43/2026'</v>
      </c>
      <c r="AH1848" s="97" t="str">
        <f t="shared" si="160"/>
        <v/>
      </c>
    </row>
    <row r="1849" spans="1:34" ht="25.5" customHeight="1" x14ac:dyDescent="0.25">
      <c r="A1849" s="96">
        <v>1848</v>
      </c>
      <c r="B1849" s="123" t="s">
        <v>2660</v>
      </c>
      <c r="C1849" s="123" t="s">
        <v>46</v>
      </c>
      <c r="D1849" s="9"/>
      <c r="E1849" s="135" t="s">
        <v>64</v>
      </c>
      <c r="F1849" s="136" t="s">
        <v>3088</v>
      </c>
      <c r="G1849" s="63" t="s">
        <v>1572</v>
      </c>
      <c r="H1849" s="137">
        <v>46194</v>
      </c>
      <c r="I1849" s="63" t="str">
        <f t="shared" si="163"/>
        <v>Jun</v>
      </c>
      <c r="J1849" s="63">
        <v>2026</v>
      </c>
      <c r="K1849" s="63" t="s">
        <v>75</v>
      </c>
      <c r="L1849" s="9"/>
      <c r="M1849" s="9" t="str">
        <f>_xlfn.XLOOKUP(K1849,[1]Heads!A:A,[1]Heads!B:B)</f>
        <v>Bodily Offiences</v>
      </c>
      <c r="N1849" s="9" t="str">
        <f>_xlfn.XLOOKUP(M1849,[1]Heads!B:B,[1]Heads!C:C)</f>
        <v>IPC</v>
      </c>
      <c r="O1849" s="9" t="s">
        <v>32</v>
      </c>
      <c r="P1849" s="75"/>
      <c r="Q1849" s="9"/>
      <c r="R1849" s="75"/>
      <c r="S1849" s="96" t="s">
        <v>16</v>
      </c>
      <c r="T1849" s="9"/>
      <c r="U1849" s="75"/>
      <c r="V1849" s="9"/>
      <c r="W1849" s="104" t="s">
        <v>138</v>
      </c>
      <c r="X1849" s="104" t="s">
        <v>2923</v>
      </c>
      <c r="Y1849" s="98"/>
      <c r="Z1849" s="133" t="s">
        <v>5497</v>
      </c>
      <c r="AA1849" s="138" t="s">
        <v>34</v>
      </c>
      <c r="AB1849" s="9" t="str">
        <f t="shared" ca="1" si="156"/>
        <v/>
      </c>
      <c r="AC1849" s="9" t="str">
        <f t="shared" si="157"/>
        <v/>
      </c>
      <c r="AD1849" s="9" t="str">
        <f t="shared" ca="1" si="158"/>
        <v/>
      </c>
      <c r="AE1849" s="9" t="str">
        <f t="shared" ca="1" si="159"/>
        <v/>
      </c>
      <c r="AF1849" s="9"/>
      <c r="AG1849" s="123" t="str">
        <f t="shared" si="164"/>
        <v>Ponduru,'81/2026'</v>
      </c>
      <c r="AH1849" s="97" t="str">
        <f t="shared" si="160"/>
        <v/>
      </c>
    </row>
    <row r="1850" spans="1:34" ht="25.5" customHeight="1" x14ac:dyDescent="0.25">
      <c r="A1850" s="96">
        <v>1849</v>
      </c>
      <c r="B1850" s="123" t="s">
        <v>2660</v>
      </c>
      <c r="C1850" s="123" t="s">
        <v>37</v>
      </c>
      <c r="D1850" s="9"/>
      <c r="E1850" s="135" t="s">
        <v>38</v>
      </c>
      <c r="F1850" s="136" t="s">
        <v>3539</v>
      </c>
      <c r="G1850" s="63" t="s">
        <v>5498</v>
      </c>
      <c r="H1850" s="137">
        <v>46194</v>
      </c>
      <c r="I1850" s="63" t="str">
        <f t="shared" si="163"/>
        <v>Jun</v>
      </c>
      <c r="J1850" s="63">
        <v>2026</v>
      </c>
      <c r="K1850" s="63" t="s">
        <v>75</v>
      </c>
      <c r="L1850" s="9"/>
      <c r="M1850" s="9" t="str">
        <f>_xlfn.XLOOKUP(K1850,[1]Heads!A:A,[1]Heads!B:B)</f>
        <v>Bodily Offiences</v>
      </c>
      <c r="N1850" s="9" t="str">
        <f>_xlfn.XLOOKUP(M1850,[1]Heads!B:B,[1]Heads!C:C)</f>
        <v>IPC</v>
      </c>
      <c r="O1850" s="9" t="s">
        <v>32</v>
      </c>
      <c r="P1850" s="75"/>
      <c r="Q1850" s="9"/>
      <c r="R1850" s="75"/>
      <c r="S1850" s="96" t="s">
        <v>3196</v>
      </c>
      <c r="T1850" s="9"/>
      <c r="U1850" s="75"/>
      <c r="V1850" s="9"/>
      <c r="W1850" s="104" t="s">
        <v>33</v>
      </c>
      <c r="X1850" s="104" t="s">
        <v>33</v>
      </c>
      <c r="Y1850" s="98">
        <v>46224</v>
      </c>
      <c r="Z1850" s="133" t="s">
        <v>5499</v>
      </c>
      <c r="AA1850" s="138" t="s">
        <v>34</v>
      </c>
      <c r="AB1850" s="9">
        <f t="shared" ca="1" si="156"/>
        <v>117</v>
      </c>
      <c r="AC1850" s="9" t="str">
        <f t="shared" ca="1" si="157"/>
        <v>Above 3 Months</v>
      </c>
      <c r="AD1850" s="9">
        <f t="shared" ca="1" si="158"/>
        <v>87</v>
      </c>
      <c r="AE1850" s="9" t="str">
        <f t="shared" ca="1" si="159"/>
        <v>Above 60 Days</v>
      </c>
      <c r="AF1850" s="9"/>
      <c r="AG1850" s="123" t="str">
        <f t="shared" si="164"/>
        <v>Etcherla,'127/2026'</v>
      </c>
      <c r="AH1850" s="97" t="str">
        <f t="shared" si="160"/>
        <v/>
      </c>
    </row>
    <row r="1851" spans="1:34" ht="25.5" customHeight="1" x14ac:dyDescent="0.25">
      <c r="A1851" s="96">
        <v>1850</v>
      </c>
      <c r="B1851" s="123" t="s">
        <v>2808</v>
      </c>
      <c r="C1851" s="123" t="s">
        <v>185</v>
      </c>
      <c r="D1851" s="9"/>
      <c r="E1851" s="135" t="s">
        <v>55</v>
      </c>
      <c r="F1851" s="136" t="s">
        <v>3051</v>
      </c>
      <c r="G1851" s="63" t="s">
        <v>1354</v>
      </c>
      <c r="H1851" s="137">
        <v>46194</v>
      </c>
      <c r="I1851" s="63" t="str">
        <f t="shared" si="163"/>
        <v>Jun</v>
      </c>
      <c r="J1851" s="63">
        <v>2026</v>
      </c>
      <c r="K1851" s="63" t="s">
        <v>103</v>
      </c>
      <c r="L1851" s="9"/>
      <c r="M1851" s="9" t="str">
        <f>_xlfn.XLOOKUP(K1851,[1]Heads!A:A,[1]Heads!B:B)</f>
        <v>Property Offences</v>
      </c>
      <c r="N1851" s="9" t="str">
        <f>_xlfn.XLOOKUP(M1851,[1]Heads!B:B,[1]Heads!C:C)</f>
        <v>IPC</v>
      </c>
      <c r="O1851" s="9" t="s">
        <v>32</v>
      </c>
      <c r="P1851" s="75"/>
      <c r="Q1851" s="9"/>
      <c r="R1851" s="75"/>
      <c r="S1851" s="96" t="s">
        <v>3196</v>
      </c>
      <c r="T1851" s="9"/>
      <c r="U1851" s="75"/>
      <c r="V1851" s="9"/>
      <c r="W1851" s="104" t="s">
        <v>141</v>
      </c>
      <c r="X1851" s="104" t="s">
        <v>33</v>
      </c>
      <c r="Y1851" s="98">
        <v>46300</v>
      </c>
      <c r="Z1851" s="133" t="s">
        <v>5501</v>
      </c>
      <c r="AA1851" s="138" t="s">
        <v>34</v>
      </c>
      <c r="AB1851" s="9">
        <f t="shared" ca="1" si="156"/>
        <v>117</v>
      </c>
      <c r="AC1851" s="9" t="str">
        <f t="shared" ca="1" si="157"/>
        <v>Above 3 Months</v>
      </c>
      <c r="AD1851" s="9">
        <f t="shared" ca="1" si="158"/>
        <v>11</v>
      </c>
      <c r="AE1851" s="9" t="str">
        <f t="shared" ca="1" si="159"/>
        <v>Below 45 Days</v>
      </c>
      <c r="AF1851" s="9"/>
      <c r="AG1851" s="123" t="str">
        <f t="shared" si="164"/>
        <v>Hiramandalam,'58/2026'</v>
      </c>
      <c r="AH1851" s="97" t="str">
        <f t="shared" si="160"/>
        <v/>
      </c>
    </row>
    <row r="1852" spans="1:34" ht="25.5" customHeight="1" x14ac:dyDescent="0.25">
      <c r="A1852" s="96">
        <v>1851</v>
      </c>
      <c r="B1852" s="123" t="s">
        <v>2660</v>
      </c>
      <c r="C1852" s="123" t="s">
        <v>37</v>
      </c>
      <c r="D1852" s="9"/>
      <c r="E1852" s="135" t="s">
        <v>38</v>
      </c>
      <c r="F1852" s="136" t="s">
        <v>3546</v>
      </c>
      <c r="G1852" s="63" t="s">
        <v>1535</v>
      </c>
      <c r="H1852" s="137">
        <v>46194</v>
      </c>
      <c r="I1852" s="63" t="str">
        <f t="shared" si="163"/>
        <v>Jun</v>
      </c>
      <c r="J1852" s="63">
        <v>2026</v>
      </c>
      <c r="K1852" s="63" t="s">
        <v>75</v>
      </c>
      <c r="L1852" s="9"/>
      <c r="M1852" s="9" t="str">
        <f>_xlfn.XLOOKUP(K1852,[1]Heads!A:A,[1]Heads!B:B)</f>
        <v>Bodily Offiences</v>
      </c>
      <c r="N1852" s="9" t="str">
        <f>_xlfn.XLOOKUP(M1852,[1]Heads!B:B,[1]Heads!C:C)</f>
        <v>IPC</v>
      </c>
      <c r="O1852" s="9" t="s">
        <v>32</v>
      </c>
      <c r="P1852" s="75"/>
      <c r="Q1852" s="9"/>
      <c r="R1852" s="75"/>
      <c r="S1852" s="96" t="s">
        <v>3196</v>
      </c>
      <c r="T1852" s="9"/>
      <c r="U1852" s="75"/>
      <c r="V1852" s="9"/>
      <c r="W1852" s="104" t="s">
        <v>142</v>
      </c>
      <c r="X1852" s="104" t="s">
        <v>142</v>
      </c>
      <c r="Y1852" s="98"/>
      <c r="Z1852" s="133" t="s">
        <v>5502</v>
      </c>
      <c r="AA1852" s="138" t="s">
        <v>34</v>
      </c>
      <c r="AB1852" s="9">
        <f t="shared" ca="1" si="156"/>
        <v>117</v>
      </c>
      <c r="AC1852" s="9" t="str">
        <f t="shared" ca="1" si="157"/>
        <v>Above 3 Months</v>
      </c>
      <c r="AD1852" s="9" t="str">
        <f t="shared" ca="1" si="158"/>
        <v/>
      </c>
      <c r="AE1852" s="9" t="str">
        <f t="shared" ca="1" si="159"/>
        <v/>
      </c>
      <c r="AF1852" s="9"/>
      <c r="AG1852" s="123" t="str">
        <f t="shared" si="164"/>
        <v>Etcherla,'128/2026'</v>
      </c>
      <c r="AH1852" s="97" t="str">
        <f t="shared" ca="1" si="160"/>
        <v>Above 3 Months</v>
      </c>
    </row>
    <row r="1853" spans="1:34" ht="25.5" customHeight="1" x14ac:dyDescent="0.25">
      <c r="A1853" s="96">
        <v>1852</v>
      </c>
      <c r="B1853" s="123" t="s">
        <v>2660</v>
      </c>
      <c r="C1853" s="123" t="s">
        <v>37</v>
      </c>
      <c r="D1853" s="9" t="s">
        <v>2671</v>
      </c>
      <c r="E1853" s="123" t="s">
        <v>38</v>
      </c>
      <c r="F1853" s="9" t="s">
        <v>1920</v>
      </c>
      <c r="G1853" s="63" t="s">
        <v>1474</v>
      </c>
      <c r="H1853" s="137">
        <v>45797</v>
      </c>
      <c r="I1853" s="63" t="s">
        <v>201</v>
      </c>
      <c r="J1853" s="63">
        <v>2025</v>
      </c>
      <c r="K1853" s="63" t="s">
        <v>102</v>
      </c>
      <c r="L1853" s="9"/>
      <c r="M1853" s="9" t="s">
        <v>49</v>
      </c>
      <c r="N1853" s="9" t="s">
        <v>31</v>
      </c>
      <c r="O1853" s="9" t="s">
        <v>32</v>
      </c>
      <c r="P1853" s="75">
        <v>45823</v>
      </c>
      <c r="Q1853" s="9"/>
      <c r="R1853" s="75"/>
      <c r="S1853" s="96" t="s">
        <v>3196</v>
      </c>
      <c r="T1853" s="9" t="s">
        <v>192</v>
      </c>
      <c r="U1853" s="75" t="s">
        <v>192</v>
      </c>
      <c r="V1853" s="9"/>
      <c r="W1853" s="104" t="s">
        <v>33</v>
      </c>
      <c r="X1853" s="104" t="s">
        <v>33</v>
      </c>
      <c r="Y1853" s="98">
        <v>45823</v>
      </c>
      <c r="Z1853" s="9" t="s">
        <v>6669</v>
      </c>
      <c r="AA1853" s="9" t="s">
        <v>34</v>
      </c>
      <c r="AB1853" s="9">
        <f t="shared" ca="1" si="156"/>
        <v>514</v>
      </c>
      <c r="AC1853" s="9" t="str">
        <f t="shared" ca="1" si="157"/>
        <v>Above 1 Year</v>
      </c>
      <c r="AD1853" s="9">
        <f t="shared" ca="1" si="158"/>
        <v>488</v>
      </c>
      <c r="AE1853" s="9" t="str">
        <f t="shared" ca="1" si="159"/>
        <v>Above 1 Year</v>
      </c>
      <c r="AF1853" s="9" t="s">
        <v>207</v>
      </c>
      <c r="AG1853" s="9" t="s">
        <v>6670</v>
      </c>
      <c r="AH1853" s="97" t="str">
        <f t="shared" si="160"/>
        <v/>
      </c>
    </row>
    <row r="1854" spans="1:34" ht="25.5" customHeight="1" x14ac:dyDescent="0.25">
      <c r="A1854" s="96">
        <v>1853</v>
      </c>
      <c r="B1854" s="123" t="s">
        <v>2660</v>
      </c>
      <c r="C1854" s="123" t="s">
        <v>183</v>
      </c>
      <c r="D1854" s="9"/>
      <c r="E1854" s="123" t="s">
        <v>69</v>
      </c>
      <c r="F1854" s="136" t="s">
        <v>3043</v>
      </c>
      <c r="G1854" s="63" t="s">
        <v>2002</v>
      </c>
      <c r="H1854" s="137">
        <v>46196</v>
      </c>
      <c r="I1854" s="63" t="s">
        <v>196</v>
      </c>
      <c r="J1854" s="63">
        <v>2026</v>
      </c>
      <c r="K1854" s="63" t="s">
        <v>39</v>
      </c>
      <c r="L1854" s="9"/>
      <c r="M1854" s="9" t="s">
        <v>39</v>
      </c>
      <c r="N1854" s="9" t="s">
        <v>31</v>
      </c>
      <c r="O1854" s="9" t="s">
        <v>32</v>
      </c>
      <c r="P1854" s="75">
        <v>46220</v>
      </c>
      <c r="Q1854" s="9"/>
      <c r="R1854" s="75"/>
      <c r="S1854" s="96" t="s">
        <v>3196</v>
      </c>
      <c r="T1854" s="9"/>
      <c r="U1854" s="75"/>
      <c r="V1854" s="9"/>
      <c r="W1854" s="104" t="s">
        <v>33</v>
      </c>
      <c r="X1854" s="104" t="s">
        <v>33</v>
      </c>
      <c r="Y1854" s="98">
        <v>46220</v>
      </c>
      <c r="Z1854" s="9" t="s">
        <v>6671</v>
      </c>
      <c r="AA1854" s="9" t="s">
        <v>34</v>
      </c>
      <c r="AB1854" s="9">
        <f t="shared" ca="1" si="156"/>
        <v>115</v>
      </c>
      <c r="AC1854" s="9" t="str">
        <f t="shared" ca="1" si="157"/>
        <v>Above 3 Months</v>
      </c>
      <c r="AD1854" s="9">
        <f t="shared" ca="1" si="158"/>
        <v>91</v>
      </c>
      <c r="AE1854" s="9" t="str">
        <f t="shared" ca="1" si="159"/>
        <v>Above 3 Months</v>
      </c>
      <c r="AF1854" s="9"/>
      <c r="AG1854" s="123" t="s">
        <v>6672</v>
      </c>
      <c r="AH1854" s="97" t="str">
        <f t="shared" si="160"/>
        <v/>
      </c>
    </row>
    <row r="1855" spans="1:34" ht="25.5" customHeight="1" x14ac:dyDescent="0.25">
      <c r="A1855" s="96">
        <v>1854</v>
      </c>
      <c r="B1855" s="123" t="s">
        <v>2660</v>
      </c>
      <c r="C1855" s="123" t="s">
        <v>37</v>
      </c>
      <c r="D1855" s="9"/>
      <c r="E1855" s="123" t="s">
        <v>104</v>
      </c>
      <c r="F1855" s="136" t="s">
        <v>3206</v>
      </c>
      <c r="G1855" s="63" t="s">
        <v>707</v>
      </c>
      <c r="H1855" s="137">
        <v>46224</v>
      </c>
      <c r="I1855" s="63" t="s">
        <v>215</v>
      </c>
      <c r="J1855" s="63">
        <v>2026</v>
      </c>
      <c r="K1855" s="63" t="s">
        <v>71</v>
      </c>
      <c r="L1855" s="9"/>
      <c r="M1855" s="9" t="s">
        <v>72</v>
      </c>
      <c r="N1855" s="9" t="s">
        <v>31</v>
      </c>
      <c r="O1855" s="9" t="s">
        <v>32</v>
      </c>
      <c r="P1855" s="75">
        <v>46246</v>
      </c>
      <c r="Q1855" s="9"/>
      <c r="R1855" s="75"/>
      <c r="S1855" s="96" t="s">
        <v>7126</v>
      </c>
      <c r="T1855" s="9"/>
      <c r="U1855" s="75"/>
      <c r="V1855" s="9"/>
      <c r="W1855" s="104" t="s">
        <v>33</v>
      </c>
      <c r="X1855" s="104" t="s">
        <v>2923</v>
      </c>
      <c r="Y1855" s="98"/>
      <c r="Z1855" s="9" t="s">
        <v>6673</v>
      </c>
      <c r="AA1855" s="9" t="s">
        <v>34</v>
      </c>
      <c r="AB1855" s="9" t="str">
        <f t="shared" ca="1" si="156"/>
        <v/>
      </c>
      <c r="AC1855" s="9" t="str">
        <f t="shared" si="157"/>
        <v/>
      </c>
      <c r="AD1855" s="9" t="str">
        <f t="shared" ca="1" si="158"/>
        <v/>
      </c>
      <c r="AE1855" s="9" t="str">
        <f t="shared" ca="1" si="159"/>
        <v/>
      </c>
      <c r="AF1855" s="9"/>
      <c r="AG1855" s="123" t="s">
        <v>6674</v>
      </c>
      <c r="AH1855" s="97" t="str">
        <f t="shared" si="160"/>
        <v/>
      </c>
    </row>
    <row r="1856" spans="1:34" ht="25.5" customHeight="1" x14ac:dyDescent="0.25">
      <c r="A1856" s="96">
        <v>1855</v>
      </c>
      <c r="B1856" s="123" t="str">
        <f>_xlfn.XLOOKUP(E1856,'[1]PS Name'!B:B,'[1]PS Name'!D:D)</f>
        <v>Kasibugga Sub-Division</v>
      </c>
      <c r="C1856" s="123" t="str">
        <f>_xlfn.XLOOKUP(E1856,'[1]PS Name'!B:B,'[1]PS Name'!C:C)</f>
        <v>Kasibugga Rural Circle</v>
      </c>
      <c r="D1856" s="9"/>
      <c r="E1856" s="123" t="s">
        <v>98</v>
      </c>
      <c r="F1856" s="136" t="s">
        <v>3045</v>
      </c>
      <c r="G1856" s="63" t="s">
        <v>980</v>
      </c>
      <c r="H1856" s="137">
        <v>46195</v>
      </c>
      <c r="I1856" s="63" t="str">
        <f t="shared" si="163"/>
        <v>Jun</v>
      </c>
      <c r="J1856" s="63">
        <v>2026</v>
      </c>
      <c r="K1856" s="63" t="s">
        <v>77</v>
      </c>
      <c r="L1856" s="9"/>
      <c r="M1856" s="9" t="str">
        <f>_xlfn.XLOOKUP(K1856,[1]Heads!A:A,[1]Heads!B:B)</f>
        <v>Road Accidents</v>
      </c>
      <c r="N1856" s="9" t="str">
        <f>_xlfn.XLOOKUP(M1856,[1]Heads!B:B,[1]Heads!C:C)</f>
        <v>IPC</v>
      </c>
      <c r="O1856" s="9" t="s">
        <v>32</v>
      </c>
      <c r="P1856" s="75"/>
      <c r="Q1856" s="9"/>
      <c r="R1856" s="75"/>
      <c r="S1856" s="96" t="s">
        <v>7125</v>
      </c>
      <c r="T1856" s="9"/>
      <c r="U1856" s="75"/>
      <c r="V1856" s="9"/>
      <c r="W1856" s="104" t="s">
        <v>177</v>
      </c>
      <c r="X1856" s="104" t="s">
        <v>2923</v>
      </c>
      <c r="Y1856" s="98"/>
      <c r="Z1856" s="9" t="s">
        <v>5505</v>
      </c>
      <c r="AA1856" s="9" t="s">
        <v>34</v>
      </c>
      <c r="AB1856" s="9" t="str">
        <f t="shared" ca="1" si="156"/>
        <v/>
      </c>
      <c r="AC1856" s="9" t="str">
        <f t="shared" si="157"/>
        <v/>
      </c>
      <c r="AD1856" s="9" t="str">
        <f t="shared" ca="1" si="158"/>
        <v/>
      </c>
      <c r="AE1856" s="9" t="str">
        <f t="shared" ca="1" si="159"/>
        <v/>
      </c>
      <c r="AF1856" s="9"/>
      <c r="AG1856" s="123" t="str">
        <f t="shared" si="164"/>
        <v>Vajrapukothuru,'52/2026'</v>
      </c>
      <c r="AH1856" s="97" t="str">
        <f t="shared" si="160"/>
        <v/>
      </c>
    </row>
    <row r="1857" spans="1:34" ht="25.5" customHeight="1" x14ac:dyDescent="0.25">
      <c r="A1857" s="96">
        <v>1856</v>
      </c>
      <c r="B1857" s="123" t="str">
        <f>_xlfn.XLOOKUP(E1857,'[1]PS Name'!B:B,'[1]PS Name'!D:D)</f>
        <v>Tekkali Sub-Division</v>
      </c>
      <c r="C1857" s="123" t="str">
        <f>_xlfn.XLOOKUP(E1857,'[1]PS Name'!B:B,'[1]PS Name'!C:C)</f>
        <v>Tekkali Rural Circle</v>
      </c>
      <c r="D1857" s="9"/>
      <c r="E1857" s="123" t="s">
        <v>89</v>
      </c>
      <c r="F1857" s="136" t="s">
        <v>3535</v>
      </c>
      <c r="G1857" s="63" t="s">
        <v>1963</v>
      </c>
      <c r="H1857" s="137">
        <v>46195</v>
      </c>
      <c r="I1857" s="63" t="str">
        <f t="shared" si="163"/>
        <v>Jun</v>
      </c>
      <c r="J1857" s="63">
        <v>2026</v>
      </c>
      <c r="K1857" s="63" t="s">
        <v>59</v>
      </c>
      <c r="L1857" s="9" t="s">
        <v>1964</v>
      </c>
      <c r="M1857" s="9" t="str">
        <f>_xlfn.XLOOKUP(K1857,[1]Heads!A:A,[1]Heads!B:B)</f>
        <v>Missing Cases</v>
      </c>
      <c r="N1857" s="9" t="str">
        <f>_xlfn.XLOOKUP(M1857,[1]Heads!B:B,[1]Heads!C:C)</f>
        <v>Missing</v>
      </c>
      <c r="O1857" s="9" t="s">
        <v>32</v>
      </c>
      <c r="P1857" s="75"/>
      <c r="Q1857" s="9"/>
      <c r="R1857" s="75"/>
      <c r="S1857" s="96" t="s">
        <v>7125</v>
      </c>
      <c r="T1857" s="9"/>
      <c r="U1857" s="75"/>
      <c r="V1857" s="9"/>
      <c r="W1857" s="104" t="s">
        <v>142</v>
      </c>
      <c r="X1857" s="104" t="s">
        <v>2923</v>
      </c>
      <c r="Y1857" s="98"/>
      <c r="Z1857" s="9" t="s">
        <v>5506</v>
      </c>
      <c r="AA1857" s="9" t="s">
        <v>34</v>
      </c>
      <c r="AB1857" s="9" t="str">
        <f t="shared" ca="1" si="156"/>
        <v/>
      </c>
      <c r="AC1857" s="9" t="str">
        <f t="shared" si="157"/>
        <v/>
      </c>
      <c r="AD1857" s="9" t="str">
        <f t="shared" ca="1" si="158"/>
        <v/>
      </c>
      <c r="AE1857" s="9" t="str">
        <f t="shared" ca="1" si="159"/>
        <v/>
      </c>
      <c r="AF1857" s="9"/>
      <c r="AG1857" s="123" t="str">
        <f t="shared" si="164"/>
        <v>Kotabommali,'126/2026'</v>
      </c>
      <c r="AH1857" s="97" t="str">
        <f t="shared" si="160"/>
        <v/>
      </c>
    </row>
    <row r="1858" spans="1:34" ht="25.5" customHeight="1" x14ac:dyDescent="0.25">
      <c r="A1858" s="96">
        <v>1857</v>
      </c>
      <c r="B1858" s="123" t="e">
        <f>_xlfn.XLOOKUP(E1858,'[1]PS Name'!B:B,'[1]PS Name'!D:D)</f>
        <v>#N/A</v>
      </c>
      <c r="C1858" s="123" t="e">
        <f>_xlfn.XLOOKUP(E1858,'[1]PS Name'!B:B,'[1]PS Name'!C:C)</f>
        <v>#N/A</v>
      </c>
      <c r="D1858" s="9"/>
      <c r="E1858" s="123" t="s">
        <v>125</v>
      </c>
      <c r="F1858" s="136" t="s">
        <v>3098</v>
      </c>
      <c r="G1858" s="63" t="s">
        <v>1381</v>
      </c>
      <c r="H1858" s="137">
        <v>46195</v>
      </c>
      <c r="I1858" s="63" t="str">
        <f t="shared" si="163"/>
        <v>Jun</v>
      </c>
      <c r="J1858" s="63">
        <v>2026</v>
      </c>
      <c r="K1858" s="63" t="s">
        <v>80</v>
      </c>
      <c r="L1858" s="9"/>
      <c r="M1858" s="9" t="str">
        <f>_xlfn.XLOOKUP(K1858,[1]Heads!A:A,[1]Heads!B:B)</f>
        <v>Crime  Against Women</v>
      </c>
      <c r="N1858" s="9" t="str">
        <f>_xlfn.XLOOKUP(M1858,[1]Heads!B:B,[1]Heads!C:C)</f>
        <v>IPC</v>
      </c>
      <c r="O1858" s="9" t="s">
        <v>32</v>
      </c>
      <c r="P1858" s="75"/>
      <c r="Q1858" s="9"/>
      <c r="R1858" s="75"/>
      <c r="S1858" s="96" t="s">
        <v>3196</v>
      </c>
      <c r="T1858" s="9"/>
      <c r="U1858" s="75"/>
      <c r="V1858" s="9"/>
      <c r="W1858" s="104" t="s">
        <v>141</v>
      </c>
      <c r="X1858" s="104" t="s">
        <v>33</v>
      </c>
      <c r="Y1858" s="98">
        <v>46290</v>
      </c>
      <c r="Z1858" s="9" t="s">
        <v>5508</v>
      </c>
      <c r="AA1858" s="9" t="s">
        <v>34</v>
      </c>
      <c r="AB1858" s="9">
        <f t="shared" ref="AB1858:AB1921" ca="1" si="165">IF(S1858="UI",DATEDIF(H1858,TODAY(),"D"),"")</f>
        <v>116</v>
      </c>
      <c r="AC1858" s="9" t="str">
        <f t="shared" ref="AC1858:AC1921" ca="1" si="166">IF(S1858="UI",IF(AB1858&gt;365,"Above 1 Year",IF(AND(AB1858&lt;=365,AB1858&gt;180),"Above 6 Months",IF(AND(AB1858&lt;=180,AB1858&gt;90),"Above 3 Months",IF(AND(AB1858&lt;=90,AB1858&gt;60),"Above 60 Days",IF(AND(AB1858&lt;=60,AB1858&gt;45),"45 to 60 Days","Below 45 Days"))))),"")</f>
        <v>Above 3 Months</v>
      </c>
      <c r="AD1858" s="9">
        <f t="shared" ref="AD1858:AD1921" ca="1" si="167">IF(Y1858&lt;&gt;"",DATEDIF(Y1858,TODAY(),"D"),"")</f>
        <v>21</v>
      </c>
      <c r="AE1858" s="9" t="str">
        <f t="shared" ref="AE1858:AE1921" ca="1" si="168">IF(AD1858&lt;&gt;"",IF(AD1858&gt;365,"Above 1 Year",IF(AND(AD1858&lt;=365,AD1858&gt;180),"Above 6 Months",IF(AND(AD1858&lt;=180,AD1858&gt;90),"Above 3 Months",IF(AND(AD1858&lt;=90,AD1858&gt;60),"Above 60 Days",IF(AND(AD1858&lt;=60,AD1858&gt;45),"45 to 60 Days","Below 45 Days"))))),"")</f>
        <v>Below 45 Days</v>
      </c>
      <c r="AF1858" s="9"/>
      <c r="AG1858" s="123" t="str">
        <f t="shared" si="164"/>
        <v>Mahila UPS, Srikakulam,'75/2026'</v>
      </c>
      <c r="AH1858" s="97" t="str">
        <f t="shared" si="160"/>
        <v/>
      </c>
    </row>
    <row r="1859" spans="1:34" ht="25.5" customHeight="1" x14ac:dyDescent="0.25">
      <c r="A1859" s="96">
        <v>1858</v>
      </c>
      <c r="B1859" s="123" t="str">
        <f>_xlfn.XLOOKUP(E1859,'[1]PS Name'!B:B,'[1]PS Name'!D:D)</f>
        <v>Srikakulam Sub-Division</v>
      </c>
      <c r="C1859" s="123" t="str">
        <f>_xlfn.XLOOKUP(E1859,'[1]PS Name'!B:B,'[1]PS Name'!C:C)</f>
        <v>J.R.Puram Circle</v>
      </c>
      <c r="D1859" s="9"/>
      <c r="E1859" s="123" t="s">
        <v>90</v>
      </c>
      <c r="F1859" s="136" t="s">
        <v>3539</v>
      </c>
      <c r="G1859" s="63" t="s">
        <v>1745</v>
      </c>
      <c r="H1859" s="137">
        <v>46195</v>
      </c>
      <c r="I1859" s="63" t="str">
        <f t="shared" si="163"/>
        <v>Jun</v>
      </c>
      <c r="J1859" s="63">
        <v>2026</v>
      </c>
      <c r="K1859" s="63" t="s">
        <v>29</v>
      </c>
      <c r="L1859" s="9"/>
      <c r="M1859" s="9" t="str">
        <f>_xlfn.XLOOKUP(K1859,[1]Heads!A:A,[1]Heads!B:B)</f>
        <v>White Collar Offences</v>
      </c>
      <c r="N1859" s="9" t="str">
        <f>_xlfn.XLOOKUP(M1859,[1]Heads!B:B,[1]Heads!C:C)</f>
        <v>IPC</v>
      </c>
      <c r="O1859" s="9" t="s">
        <v>32</v>
      </c>
      <c r="P1859" s="75"/>
      <c r="Q1859" s="9"/>
      <c r="R1859" s="75"/>
      <c r="S1859" s="96" t="s">
        <v>3196</v>
      </c>
      <c r="T1859" s="9"/>
      <c r="U1859" s="75"/>
      <c r="V1859" s="9"/>
      <c r="W1859" s="104" t="s">
        <v>141</v>
      </c>
      <c r="X1859" s="104" t="s">
        <v>33</v>
      </c>
      <c r="Y1859" s="98">
        <v>46300</v>
      </c>
      <c r="Z1859" s="9" t="s">
        <v>5509</v>
      </c>
      <c r="AA1859" s="9" t="s">
        <v>34</v>
      </c>
      <c r="AB1859" s="9">
        <f t="shared" ca="1" si="165"/>
        <v>116</v>
      </c>
      <c r="AC1859" s="9" t="str">
        <f t="shared" ca="1" si="166"/>
        <v>Above 3 Months</v>
      </c>
      <c r="AD1859" s="9">
        <f t="shared" ca="1" si="167"/>
        <v>11</v>
      </c>
      <c r="AE1859" s="9" t="str">
        <f t="shared" ca="1" si="168"/>
        <v>Below 45 Days</v>
      </c>
      <c r="AF1859" s="9"/>
      <c r="AG1859" s="123" t="str">
        <f t="shared" si="164"/>
        <v>J.R.Puram,'127/2026'</v>
      </c>
      <c r="AH1859" s="97" t="str">
        <f t="shared" ref="AH1859:AH1922" si="169">IF(X1859="SC/PRC/CC No. Awaited","",AC1859)</f>
        <v/>
      </c>
    </row>
    <row r="1860" spans="1:34" ht="25.5" customHeight="1" x14ac:dyDescent="0.25">
      <c r="A1860" s="96">
        <v>1859</v>
      </c>
      <c r="B1860" s="123" t="str">
        <f>_xlfn.XLOOKUP(E1860,'[1]PS Name'!B:B,'[1]PS Name'!D:D)</f>
        <v>Tekkali Sub-Division</v>
      </c>
      <c r="C1860" s="123" t="str">
        <f>_xlfn.XLOOKUP(E1860,'[1]PS Name'!B:B,'[1]PS Name'!C:C)</f>
        <v>Kothuru Circle</v>
      </c>
      <c r="D1860" s="9"/>
      <c r="E1860" s="123" t="s">
        <v>73</v>
      </c>
      <c r="F1860" s="136" t="s">
        <v>3086</v>
      </c>
      <c r="G1860" s="63" t="s">
        <v>5510</v>
      </c>
      <c r="H1860" s="137">
        <v>46195</v>
      </c>
      <c r="I1860" s="63" t="str">
        <f t="shared" si="163"/>
        <v>Jun</v>
      </c>
      <c r="J1860" s="63">
        <v>2026</v>
      </c>
      <c r="K1860" s="63" t="s">
        <v>56</v>
      </c>
      <c r="L1860" s="9"/>
      <c r="M1860" s="9" t="str">
        <f>_xlfn.XLOOKUP(K1860,[1]Heads!A:A,[1]Heads!B:B)</f>
        <v>Bodily Offiences</v>
      </c>
      <c r="N1860" s="9" t="str">
        <f>_xlfn.XLOOKUP(M1860,[1]Heads!B:B,[1]Heads!C:C)</f>
        <v>IPC</v>
      </c>
      <c r="O1860" s="9" t="s">
        <v>32</v>
      </c>
      <c r="P1860" s="75"/>
      <c r="Q1860" s="9"/>
      <c r="R1860" s="75"/>
      <c r="S1860" s="96" t="s">
        <v>3196</v>
      </c>
      <c r="T1860" s="9"/>
      <c r="U1860" s="75"/>
      <c r="V1860" s="9"/>
      <c r="W1860" s="104" t="s">
        <v>50</v>
      </c>
      <c r="X1860" s="104" t="s">
        <v>50</v>
      </c>
      <c r="Y1860" s="98"/>
      <c r="Z1860" s="9" t="s">
        <v>5511</v>
      </c>
      <c r="AA1860" s="9" t="s">
        <v>34</v>
      </c>
      <c r="AB1860" s="9">
        <f t="shared" ca="1" si="165"/>
        <v>116</v>
      </c>
      <c r="AC1860" s="9" t="str">
        <f t="shared" ca="1" si="166"/>
        <v>Above 3 Months</v>
      </c>
      <c r="AD1860" s="9" t="str">
        <f t="shared" ca="1" si="167"/>
        <v/>
      </c>
      <c r="AE1860" s="9" t="str">
        <f t="shared" ca="1" si="168"/>
        <v/>
      </c>
      <c r="AF1860" s="9"/>
      <c r="AG1860" s="123" t="str">
        <f t="shared" si="164"/>
        <v>Kothuru,'76/2026'</v>
      </c>
      <c r="AH1860" s="97" t="str">
        <f t="shared" ca="1" si="169"/>
        <v>Above 3 Months</v>
      </c>
    </row>
    <row r="1861" spans="1:34" ht="25.5" customHeight="1" x14ac:dyDescent="0.25">
      <c r="A1861" s="96">
        <v>1860</v>
      </c>
      <c r="B1861" s="123" t="str">
        <f>_xlfn.XLOOKUP(E1861,'[1]PS Name'!B:B,'[1]PS Name'!D:D)</f>
        <v>Srikakulam Sub-Division</v>
      </c>
      <c r="C1861" s="123" t="str">
        <f>_xlfn.XLOOKUP(E1861,'[1]PS Name'!B:B,'[1]PS Name'!C:C)</f>
        <v>J.R.Puram Circle</v>
      </c>
      <c r="D1861" s="9"/>
      <c r="E1861" s="123" t="s">
        <v>104</v>
      </c>
      <c r="F1861" s="136" t="s">
        <v>3087</v>
      </c>
      <c r="G1861" s="63" t="s">
        <v>5512</v>
      </c>
      <c r="H1861" s="137">
        <v>46195</v>
      </c>
      <c r="I1861" s="63" t="str">
        <f t="shared" si="163"/>
        <v>Jun</v>
      </c>
      <c r="J1861" s="63">
        <v>2026</v>
      </c>
      <c r="K1861" s="63" t="s">
        <v>39</v>
      </c>
      <c r="L1861" s="9"/>
      <c r="M1861" s="9" t="str">
        <f>_xlfn.XLOOKUP(K1861,[1]Heads!A:A,[1]Heads!B:B)</f>
        <v>Other IPC</v>
      </c>
      <c r="N1861" s="9" t="str">
        <f>_xlfn.XLOOKUP(M1861,[1]Heads!B:B,[1]Heads!C:C)</f>
        <v>IPC</v>
      </c>
      <c r="O1861" s="9" t="s">
        <v>32</v>
      </c>
      <c r="P1861" s="75"/>
      <c r="Q1861" s="9"/>
      <c r="R1861" s="75"/>
      <c r="S1861" s="96" t="s">
        <v>3196</v>
      </c>
      <c r="T1861" s="9"/>
      <c r="U1861" s="75"/>
      <c r="V1861" s="9"/>
      <c r="W1861" s="104" t="s">
        <v>141</v>
      </c>
      <c r="X1861" s="104" t="s">
        <v>141</v>
      </c>
      <c r="Y1861" s="98"/>
      <c r="Z1861" s="9" t="s">
        <v>5513</v>
      </c>
      <c r="AA1861" s="9" t="s">
        <v>34</v>
      </c>
      <c r="AB1861" s="9">
        <f t="shared" ca="1" si="165"/>
        <v>116</v>
      </c>
      <c r="AC1861" s="9" t="str">
        <f t="shared" ca="1" si="166"/>
        <v>Above 3 Months</v>
      </c>
      <c r="AD1861" s="9" t="str">
        <f t="shared" ca="1" si="167"/>
        <v/>
      </c>
      <c r="AE1861" s="9" t="str">
        <f t="shared" ca="1" si="168"/>
        <v/>
      </c>
      <c r="AF1861" s="9"/>
      <c r="AG1861" s="123" t="str">
        <f t="shared" si="164"/>
        <v>Laveru,'79/2026'</v>
      </c>
      <c r="AH1861" s="97" t="str">
        <f t="shared" ca="1" si="169"/>
        <v>Above 3 Months</v>
      </c>
    </row>
    <row r="1862" spans="1:34" ht="25.5" customHeight="1" x14ac:dyDescent="0.25">
      <c r="A1862" s="96">
        <v>1861</v>
      </c>
      <c r="B1862" s="123" t="str">
        <f>_xlfn.XLOOKUP(E1862,'[1]PS Name'!B:B,'[1]PS Name'!D:D)</f>
        <v>Srikakulam Sub-Division</v>
      </c>
      <c r="C1862" s="123" t="str">
        <f>_xlfn.XLOOKUP(E1862,'[1]PS Name'!B:B,'[1]PS Name'!C:C)</f>
        <v>J.R.Puram Circle</v>
      </c>
      <c r="D1862" s="9"/>
      <c r="E1862" s="123" t="s">
        <v>104</v>
      </c>
      <c r="F1862" s="136" t="s">
        <v>3241</v>
      </c>
      <c r="G1862" s="63" t="s">
        <v>5514</v>
      </c>
      <c r="H1862" s="137">
        <v>46195</v>
      </c>
      <c r="I1862" s="63" t="str">
        <f t="shared" si="163"/>
        <v>Jun</v>
      </c>
      <c r="J1862" s="63">
        <v>2026</v>
      </c>
      <c r="K1862" s="63" t="s">
        <v>39</v>
      </c>
      <c r="L1862" s="9"/>
      <c r="M1862" s="9" t="str">
        <f>_xlfn.XLOOKUP(K1862,[1]Heads!A:A,[1]Heads!B:B)</f>
        <v>Other IPC</v>
      </c>
      <c r="N1862" s="9" t="str">
        <f>_xlfn.XLOOKUP(M1862,[1]Heads!B:B,[1]Heads!C:C)</f>
        <v>IPC</v>
      </c>
      <c r="O1862" s="9" t="s">
        <v>32</v>
      </c>
      <c r="P1862" s="75"/>
      <c r="Q1862" s="9"/>
      <c r="R1862" s="75"/>
      <c r="S1862" s="96" t="s">
        <v>3196</v>
      </c>
      <c r="T1862" s="9"/>
      <c r="U1862" s="75"/>
      <c r="V1862" s="9"/>
      <c r="W1862" s="104" t="s">
        <v>141</v>
      </c>
      <c r="X1862" s="104" t="s">
        <v>33</v>
      </c>
      <c r="Y1862" s="98">
        <v>46300</v>
      </c>
      <c r="Z1862" s="9" t="s">
        <v>5515</v>
      </c>
      <c r="AA1862" s="9" t="s">
        <v>34</v>
      </c>
      <c r="AB1862" s="9">
        <f t="shared" ca="1" si="165"/>
        <v>116</v>
      </c>
      <c r="AC1862" s="9" t="str">
        <f t="shared" ca="1" si="166"/>
        <v>Above 3 Months</v>
      </c>
      <c r="AD1862" s="9">
        <f t="shared" ca="1" si="167"/>
        <v>11</v>
      </c>
      <c r="AE1862" s="9" t="str">
        <f t="shared" ca="1" si="168"/>
        <v>Below 45 Days</v>
      </c>
      <c r="AF1862" s="9"/>
      <c r="AG1862" s="123" t="str">
        <f t="shared" si="164"/>
        <v>Laveru,'80/2026'</v>
      </c>
      <c r="AH1862" s="97" t="str">
        <f t="shared" si="169"/>
        <v/>
      </c>
    </row>
    <row r="1863" spans="1:34" ht="25.5" customHeight="1" x14ac:dyDescent="0.25">
      <c r="A1863" s="96">
        <v>1862</v>
      </c>
      <c r="B1863" s="123" t="str">
        <f>_xlfn.XLOOKUP(E1863,'[1]PS Name'!B:B,'[1]PS Name'!D:D)</f>
        <v>Kasibugga Sub-Division</v>
      </c>
      <c r="C1863" s="123">
        <f>_xlfn.XLOOKUP(E1863,'[1]PS Name'!B:B,'[1]PS Name'!C:C)</f>
        <v>0</v>
      </c>
      <c r="D1863" s="9"/>
      <c r="E1863" s="123" t="s">
        <v>68</v>
      </c>
      <c r="F1863" s="136" t="s">
        <v>5472</v>
      </c>
      <c r="G1863" s="63" t="s">
        <v>980</v>
      </c>
      <c r="H1863" s="137">
        <v>46195</v>
      </c>
      <c r="I1863" s="63" t="str">
        <f t="shared" si="163"/>
        <v>Jun</v>
      </c>
      <c r="J1863" s="63">
        <v>2026</v>
      </c>
      <c r="K1863" s="63" t="s">
        <v>77</v>
      </c>
      <c r="L1863" s="9"/>
      <c r="M1863" s="9" t="str">
        <f>_xlfn.XLOOKUP(K1863,[1]Heads!A:A,[1]Heads!B:B)</f>
        <v>Road Accidents</v>
      </c>
      <c r="N1863" s="9" t="str">
        <f>_xlfn.XLOOKUP(M1863,[1]Heads!B:B,[1]Heads!C:C)</f>
        <v>IPC</v>
      </c>
      <c r="O1863" s="9" t="s">
        <v>32</v>
      </c>
      <c r="P1863" s="75">
        <v>46244</v>
      </c>
      <c r="Q1863" s="9"/>
      <c r="R1863" s="75"/>
      <c r="S1863" s="96" t="s">
        <v>7126</v>
      </c>
      <c r="T1863" s="9"/>
      <c r="U1863" s="75"/>
      <c r="V1863" s="9"/>
      <c r="W1863" s="104" t="s">
        <v>33</v>
      </c>
      <c r="X1863" s="104" t="s">
        <v>2923</v>
      </c>
      <c r="Y1863" s="98"/>
      <c r="Z1863" s="9" t="s">
        <v>5516</v>
      </c>
      <c r="AA1863" s="9" t="s">
        <v>34</v>
      </c>
      <c r="AB1863" s="9" t="str">
        <f t="shared" ca="1" si="165"/>
        <v/>
      </c>
      <c r="AC1863" s="9" t="str">
        <f t="shared" si="166"/>
        <v/>
      </c>
      <c r="AD1863" s="9" t="str">
        <f t="shared" ca="1" si="167"/>
        <v/>
      </c>
      <c r="AE1863" s="9" t="str">
        <f t="shared" ca="1" si="168"/>
        <v/>
      </c>
      <c r="AF1863" s="9"/>
      <c r="AG1863" s="123" t="str">
        <f t="shared" si="164"/>
        <v>Kasibugga,'171/2026'</v>
      </c>
      <c r="AH1863" s="97" t="str">
        <f t="shared" si="169"/>
        <v/>
      </c>
    </row>
    <row r="1864" spans="1:34" ht="25.5" customHeight="1" x14ac:dyDescent="0.25">
      <c r="A1864" s="96">
        <v>1863</v>
      </c>
      <c r="B1864" s="123" t="str">
        <f>_xlfn.XLOOKUP(E1864,'[1]PS Name'!B:B,'[1]PS Name'!D:D)</f>
        <v>Srikakulam Sub-Division</v>
      </c>
      <c r="C1864" s="123" t="str">
        <f>_xlfn.XLOOKUP(E1864,'[1]PS Name'!B:B,'[1]PS Name'!C:C)</f>
        <v>J.R.Puram Circle</v>
      </c>
      <c r="D1864" s="9"/>
      <c r="E1864" s="123" t="s">
        <v>38</v>
      </c>
      <c r="F1864" s="136" t="s">
        <v>3563</v>
      </c>
      <c r="G1864" s="63" t="s">
        <v>1375</v>
      </c>
      <c r="H1864" s="137">
        <v>46195</v>
      </c>
      <c r="I1864" s="63" t="str">
        <f t="shared" si="163"/>
        <v>Jun</v>
      </c>
      <c r="J1864" s="63">
        <v>2026</v>
      </c>
      <c r="K1864" s="63" t="s">
        <v>39</v>
      </c>
      <c r="L1864" s="9"/>
      <c r="M1864" s="9" t="str">
        <f>_xlfn.XLOOKUP(K1864,[1]Heads!A:A,[1]Heads!B:B)</f>
        <v>Other IPC</v>
      </c>
      <c r="N1864" s="9" t="str">
        <f>_xlfn.XLOOKUP(M1864,[1]Heads!B:B,[1]Heads!C:C)</f>
        <v>IPC</v>
      </c>
      <c r="O1864" s="9" t="s">
        <v>32</v>
      </c>
      <c r="P1864" s="75">
        <v>46262</v>
      </c>
      <c r="Q1864" s="9"/>
      <c r="R1864" s="75"/>
      <c r="S1864" s="96" t="s">
        <v>3196</v>
      </c>
      <c r="T1864" s="9"/>
      <c r="U1864" s="75"/>
      <c r="V1864" s="9"/>
      <c r="W1864" s="104" t="s">
        <v>33</v>
      </c>
      <c r="X1864" s="104" t="s">
        <v>33</v>
      </c>
      <c r="Y1864" s="98">
        <v>46262</v>
      </c>
      <c r="Z1864" s="9" t="s">
        <v>5517</v>
      </c>
      <c r="AA1864" s="9" t="s">
        <v>34</v>
      </c>
      <c r="AB1864" s="9">
        <f t="shared" ca="1" si="165"/>
        <v>116</v>
      </c>
      <c r="AC1864" s="9" t="str">
        <f t="shared" ca="1" si="166"/>
        <v>Above 3 Months</v>
      </c>
      <c r="AD1864" s="9">
        <f t="shared" ca="1" si="167"/>
        <v>49</v>
      </c>
      <c r="AE1864" s="9" t="str">
        <f t="shared" ca="1" si="168"/>
        <v>45 to 60 Days</v>
      </c>
      <c r="AF1864" s="9"/>
      <c r="AG1864" s="123" t="str">
        <f t="shared" si="164"/>
        <v>Etcherla,'129/2026'</v>
      </c>
      <c r="AH1864" s="97" t="str">
        <f t="shared" si="169"/>
        <v/>
      </c>
    </row>
    <row r="1865" spans="1:34" ht="25.5" customHeight="1" x14ac:dyDescent="0.25">
      <c r="A1865" s="96">
        <v>1864</v>
      </c>
      <c r="B1865" s="123" t="str">
        <f>_xlfn.XLOOKUP(E1865,'[1]PS Name'!B:B,'[1]PS Name'!D:D)</f>
        <v>Srikakulam Sub-Division</v>
      </c>
      <c r="C1865" s="123" t="str">
        <f>_xlfn.XLOOKUP(E1865,'[1]PS Name'!B:B,'[1]PS Name'!C:C)</f>
        <v>Srikakulam Rural Circle</v>
      </c>
      <c r="D1865" s="9"/>
      <c r="E1865" s="123" t="s">
        <v>61</v>
      </c>
      <c r="F1865" s="136" t="s">
        <v>3103</v>
      </c>
      <c r="G1865" s="63" t="s">
        <v>5518</v>
      </c>
      <c r="H1865" s="137">
        <v>46196</v>
      </c>
      <c r="I1865" s="63" t="str">
        <f t="shared" si="163"/>
        <v>Jun</v>
      </c>
      <c r="J1865" s="63">
        <v>2026</v>
      </c>
      <c r="K1865" s="63" t="s">
        <v>43</v>
      </c>
      <c r="L1865" s="9"/>
      <c r="M1865" s="9" t="str">
        <f>_xlfn.XLOOKUP(K1865,[1]Heads!A:A,[1]Heads!B:B)</f>
        <v>White Collar Offences</v>
      </c>
      <c r="N1865" s="9" t="str">
        <f>_xlfn.XLOOKUP(M1865,[1]Heads!B:B,[1]Heads!C:C)</f>
        <v>IPC</v>
      </c>
      <c r="O1865" s="9" t="s">
        <v>32</v>
      </c>
      <c r="P1865" s="75"/>
      <c r="Q1865" s="9"/>
      <c r="R1865" s="75"/>
      <c r="S1865" s="96" t="s">
        <v>3196</v>
      </c>
      <c r="T1865" s="9"/>
      <c r="U1865" s="75"/>
      <c r="V1865" s="9"/>
      <c r="W1865" s="104" t="s">
        <v>141</v>
      </c>
      <c r="X1865" s="104" t="s">
        <v>33</v>
      </c>
      <c r="Y1865" s="98">
        <v>46300</v>
      </c>
      <c r="Z1865" s="9" t="s">
        <v>5519</v>
      </c>
      <c r="AA1865" s="9" t="s">
        <v>34</v>
      </c>
      <c r="AB1865" s="9">
        <f t="shared" ca="1" si="165"/>
        <v>115</v>
      </c>
      <c r="AC1865" s="9" t="str">
        <f t="shared" ca="1" si="166"/>
        <v>Above 3 Months</v>
      </c>
      <c r="AD1865" s="9">
        <f t="shared" ca="1" si="167"/>
        <v>11</v>
      </c>
      <c r="AE1865" s="9" t="str">
        <f t="shared" ca="1" si="168"/>
        <v>Below 45 Days</v>
      </c>
      <c r="AF1865" s="9"/>
      <c r="AG1865" s="123" t="str">
        <f t="shared" si="164"/>
        <v>Srikakulam I Town,'62/2026'</v>
      </c>
      <c r="AH1865" s="97" t="str">
        <f t="shared" si="169"/>
        <v/>
      </c>
    </row>
    <row r="1866" spans="1:34" ht="25.5" customHeight="1" x14ac:dyDescent="0.25">
      <c r="A1866" s="96">
        <v>1865</v>
      </c>
      <c r="B1866" s="123" t="str">
        <f>_xlfn.XLOOKUP(E1866,'[1]PS Name'!B:B,'[1]PS Name'!D:D)</f>
        <v>Tekkali Sub-Division</v>
      </c>
      <c r="C1866" s="123">
        <f>_xlfn.XLOOKUP(E1866,'[1]PS Name'!B:B,'[1]PS Name'!C:C)</f>
        <v>0</v>
      </c>
      <c r="D1866" s="9"/>
      <c r="E1866" s="123" t="s">
        <v>51</v>
      </c>
      <c r="F1866" s="136" t="s">
        <v>3253</v>
      </c>
      <c r="G1866" s="63" t="s">
        <v>980</v>
      </c>
      <c r="H1866" s="137">
        <v>46196</v>
      </c>
      <c r="I1866" s="63" t="str">
        <f t="shared" si="163"/>
        <v>Jun</v>
      </c>
      <c r="J1866" s="63">
        <v>2026</v>
      </c>
      <c r="K1866" s="63" t="s">
        <v>77</v>
      </c>
      <c r="L1866" s="9"/>
      <c r="M1866" s="9" t="str">
        <f>_xlfn.XLOOKUP(K1866,[1]Heads!A:A,[1]Heads!B:B)</f>
        <v>Road Accidents</v>
      </c>
      <c r="N1866" s="9" t="str">
        <f>_xlfn.XLOOKUP(M1866,[1]Heads!B:B,[1]Heads!C:C)</f>
        <v>IPC</v>
      </c>
      <c r="O1866" s="9" t="s">
        <v>32</v>
      </c>
      <c r="P1866" s="75">
        <v>46252</v>
      </c>
      <c r="Q1866" s="9"/>
      <c r="R1866" s="75"/>
      <c r="S1866" s="96" t="s">
        <v>7126</v>
      </c>
      <c r="T1866" s="9"/>
      <c r="U1866" s="75"/>
      <c r="V1866" s="9"/>
      <c r="W1866" s="104" t="s">
        <v>33</v>
      </c>
      <c r="X1866" s="104" t="s">
        <v>2923</v>
      </c>
      <c r="Y1866" s="98"/>
      <c r="Z1866" s="9" t="s">
        <v>5521</v>
      </c>
      <c r="AA1866" s="9" t="s">
        <v>34</v>
      </c>
      <c r="AB1866" s="9" t="str">
        <f t="shared" ca="1" si="165"/>
        <v/>
      </c>
      <c r="AC1866" s="9" t="str">
        <f t="shared" si="166"/>
        <v/>
      </c>
      <c r="AD1866" s="9" t="str">
        <f t="shared" ca="1" si="167"/>
        <v/>
      </c>
      <c r="AE1866" s="9" t="str">
        <f t="shared" ca="1" si="168"/>
        <v/>
      </c>
      <c r="AF1866" s="9"/>
      <c r="AG1866" s="123" t="str">
        <f t="shared" si="164"/>
        <v>Tekkali PS,'107/2026'</v>
      </c>
      <c r="AH1866" s="97" t="str">
        <f t="shared" si="169"/>
        <v/>
      </c>
    </row>
    <row r="1867" spans="1:34" ht="25.5" customHeight="1" x14ac:dyDescent="0.25">
      <c r="A1867" s="96">
        <v>1866</v>
      </c>
      <c r="B1867" s="123" t="str">
        <f>_xlfn.XLOOKUP(E1867,'[1]PS Name'!B:B,'[1]PS Name'!D:D)</f>
        <v>Tekkali Sub-Division</v>
      </c>
      <c r="C1867" s="123" t="str">
        <f>_xlfn.XLOOKUP(E1867,'[1]PS Name'!B:B,'[1]PS Name'!C:C)</f>
        <v>Tekkali Rural Circle</v>
      </c>
      <c r="D1867" s="9"/>
      <c r="E1867" s="123" t="s">
        <v>84</v>
      </c>
      <c r="F1867" s="136" t="s">
        <v>3093</v>
      </c>
      <c r="G1867" s="63" t="s">
        <v>1799</v>
      </c>
      <c r="H1867" s="137">
        <v>46196</v>
      </c>
      <c r="I1867" s="63" t="str">
        <f t="shared" si="163"/>
        <v>Jun</v>
      </c>
      <c r="J1867" s="63">
        <v>2026</v>
      </c>
      <c r="K1867" s="63" t="s">
        <v>53</v>
      </c>
      <c r="L1867" s="9"/>
      <c r="M1867" s="9" t="str">
        <f>_xlfn.XLOOKUP(K1867,[1]Heads!A:A,[1]Heads!B:B)</f>
        <v>Bodily Offiences</v>
      </c>
      <c r="N1867" s="9" t="str">
        <f>_xlfn.XLOOKUP(M1867,[1]Heads!B:B,[1]Heads!C:C)</f>
        <v>IPC</v>
      </c>
      <c r="O1867" s="9" t="s">
        <v>32</v>
      </c>
      <c r="P1867" s="75"/>
      <c r="Q1867" s="9"/>
      <c r="R1867" s="75"/>
      <c r="S1867" s="96" t="s">
        <v>7126</v>
      </c>
      <c r="T1867" s="9"/>
      <c r="U1867" s="75"/>
      <c r="V1867" s="9"/>
      <c r="W1867" s="104" t="s">
        <v>50</v>
      </c>
      <c r="X1867" s="104" t="s">
        <v>2923</v>
      </c>
      <c r="Y1867" s="98"/>
      <c r="Z1867" s="9" t="s">
        <v>5522</v>
      </c>
      <c r="AA1867" s="9" t="s">
        <v>34</v>
      </c>
      <c r="AB1867" s="9" t="str">
        <f t="shared" ca="1" si="165"/>
        <v/>
      </c>
      <c r="AC1867" s="9" t="str">
        <f t="shared" si="166"/>
        <v/>
      </c>
      <c r="AD1867" s="9" t="str">
        <f t="shared" ca="1" si="167"/>
        <v/>
      </c>
      <c r="AE1867" s="9" t="str">
        <f t="shared" ca="1" si="168"/>
        <v/>
      </c>
      <c r="AF1867" s="9"/>
      <c r="AG1867" s="123" t="str">
        <f t="shared" si="164"/>
        <v>Nandigam,'59/2026'</v>
      </c>
      <c r="AH1867" s="97" t="str">
        <f t="shared" si="169"/>
        <v/>
      </c>
    </row>
    <row r="1868" spans="1:34" ht="25.5" customHeight="1" x14ac:dyDescent="0.25">
      <c r="A1868" s="96">
        <v>1867</v>
      </c>
      <c r="B1868" s="123" t="str">
        <f>_xlfn.XLOOKUP(E1868,'[1]PS Name'!B:B,'[1]PS Name'!D:D)</f>
        <v>Tekkali Sub-Division</v>
      </c>
      <c r="C1868" s="123" t="str">
        <f>_xlfn.XLOOKUP(E1868,'[1]PS Name'!B:B,'[1]PS Name'!C:C)</f>
        <v>Tekkali Rural Circle</v>
      </c>
      <c r="D1868" s="9"/>
      <c r="E1868" s="123" t="s">
        <v>89</v>
      </c>
      <c r="F1868" s="136" t="s">
        <v>3539</v>
      </c>
      <c r="G1868" s="63" t="s">
        <v>707</v>
      </c>
      <c r="H1868" s="137">
        <v>46196</v>
      </c>
      <c r="I1868" s="63" t="str">
        <f t="shared" si="163"/>
        <v>Jun</v>
      </c>
      <c r="J1868" s="63">
        <v>2026</v>
      </c>
      <c r="K1868" s="63" t="s">
        <v>71</v>
      </c>
      <c r="L1868" s="9"/>
      <c r="M1868" s="9" t="str">
        <f>_xlfn.XLOOKUP(K1868,[1]Heads!A:A,[1]Heads!B:B)</f>
        <v>Road Accidents</v>
      </c>
      <c r="N1868" s="9" t="str">
        <f>_xlfn.XLOOKUP(M1868,[1]Heads!B:B,[1]Heads!C:C)</f>
        <v>IPC</v>
      </c>
      <c r="O1868" s="9" t="s">
        <v>32</v>
      </c>
      <c r="P1868" s="75"/>
      <c r="Q1868" s="9"/>
      <c r="R1868" s="75"/>
      <c r="S1868" s="96" t="s">
        <v>3196</v>
      </c>
      <c r="T1868" s="9"/>
      <c r="U1868" s="75"/>
      <c r="V1868" s="9"/>
      <c r="W1868" s="104" t="s">
        <v>141</v>
      </c>
      <c r="X1868" s="104" t="s">
        <v>141</v>
      </c>
      <c r="Y1868" s="98"/>
      <c r="Z1868" s="9" t="s">
        <v>5523</v>
      </c>
      <c r="AA1868" s="9" t="s">
        <v>34</v>
      </c>
      <c r="AB1868" s="9">
        <f t="shared" ca="1" si="165"/>
        <v>115</v>
      </c>
      <c r="AC1868" s="9" t="str">
        <f t="shared" ca="1" si="166"/>
        <v>Above 3 Months</v>
      </c>
      <c r="AD1868" s="9" t="str">
        <f t="shared" ca="1" si="167"/>
        <v/>
      </c>
      <c r="AE1868" s="9" t="str">
        <f t="shared" ca="1" si="168"/>
        <v/>
      </c>
      <c r="AF1868" s="9"/>
      <c r="AG1868" s="123" t="str">
        <f t="shared" si="164"/>
        <v>Kotabommali,'127/2026'</v>
      </c>
      <c r="AH1868" s="97" t="str">
        <f t="shared" ca="1" si="169"/>
        <v>Above 3 Months</v>
      </c>
    </row>
    <row r="1869" spans="1:34" ht="25.5" customHeight="1" x14ac:dyDescent="0.25">
      <c r="A1869" s="96">
        <v>1868</v>
      </c>
      <c r="B1869" s="123" t="str">
        <f>_xlfn.XLOOKUP(E1869,'[1]PS Name'!B:B,'[1]PS Name'!D:D)</f>
        <v>Tekkali Sub-Division</v>
      </c>
      <c r="C1869" s="123" t="str">
        <f>_xlfn.XLOOKUP(E1869,'[1]PS Name'!B:B,'[1]PS Name'!C:C)</f>
        <v>Tekkali Rural Circle</v>
      </c>
      <c r="D1869" s="9"/>
      <c r="E1869" s="123" t="s">
        <v>84</v>
      </c>
      <c r="F1869" s="136" t="s">
        <v>3075</v>
      </c>
      <c r="G1869" s="63" t="s">
        <v>1315</v>
      </c>
      <c r="H1869" s="137">
        <v>46196</v>
      </c>
      <c r="I1869" s="63" t="str">
        <f t="shared" si="163"/>
        <v>Jun</v>
      </c>
      <c r="J1869" s="63">
        <v>2026</v>
      </c>
      <c r="K1869" s="63" t="s">
        <v>70</v>
      </c>
      <c r="L1869" s="9"/>
      <c r="M1869" s="9" t="str">
        <f>_xlfn.XLOOKUP(K1869,[1]Heads!A:A,[1]Heads!B:B)</f>
        <v>174 CrPC</v>
      </c>
      <c r="N1869" s="9" t="str">
        <f>_xlfn.XLOOKUP(M1869,[1]Heads!B:B,[1]Heads!C:C)</f>
        <v>174 CrPC</v>
      </c>
      <c r="O1869" s="9" t="s">
        <v>32</v>
      </c>
      <c r="P1869" s="75"/>
      <c r="Q1869" s="9"/>
      <c r="R1869" s="75"/>
      <c r="S1869" s="96" t="s">
        <v>7125</v>
      </c>
      <c r="T1869" s="9"/>
      <c r="U1869" s="75"/>
      <c r="V1869" s="9"/>
      <c r="W1869" s="104" t="s">
        <v>173</v>
      </c>
      <c r="X1869" s="104" t="s">
        <v>2923</v>
      </c>
      <c r="Y1869" s="98"/>
      <c r="Z1869" s="9" t="s">
        <v>5524</v>
      </c>
      <c r="AA1869" s="9" t="s">
        <v>34</v>
      </c>
      <c r="AB1869" s="9" t="str">
        <f t="shared" ca="1" si="165"/>
        <v/>
      </c>
      <c r="AC1869" s="9" t="str">
        <f t="shared" si="166"/>
        <v/>
      </c>
      <c r="AD1869" s="9" t="str">
        <f t="shared" ca="1" si="167"/>
        <v/>
      </c>
      <c r="AE1869" s="9" t="str">
        <f t="shared" ca="1" si="168"/>
        <v/>
      </c>
      <c r="AF1869" s="9"/>
      <c r="AG1869" s="123" t="str">
        <f t="shared" si="164"/>
        <v>Nandigam,'60/2026'</v>
      </c>
      <c r="AH1869" s="97" t="str">
        <f t="shared" si="169"/>
        <v/>
      </c>
    </row>
    <row r="1870" spans="1:34" ht="25.5" customHeight="1" x14ac:dyDescent="0.25">
      <c r="A1870" s="96">
        <v>1869</v>
      </c>
      <c r="B1870" s="123" t="str">
        <f>_xlfn.XLOOKUP(E1870,'[1]PS Name'!B:B,'[1]PS Name'!D:D)</f>
        <v>Kasibugga Sub-Division</v>
      </c>
      <c r="C1870" s="123" t="str">
        <f>_xlfn.XLOOKUP(E1870,'[1]PS Name'!B:B,'[1]PS Name'!C:C)</f>
        <v>Itchapuram Circle</v>
      </c>
      <c r="D1870" s="9"/>
      <c r="E1870" s="123" t="s">
        <v>66</v>
      </c>
      <c r="F1870" s="136" t="s">
        <v>3043</v>
      </c>
      <c r="G1870" s="63" t="s">
        <v>980</v>
      </c>
      <c r="H1870" s="137">
        <v>46196</v>
      </c>
      <c r="I1870" s="63" t="str">
        <f t="shared" si="163"/>
        <v>Jun</v>
      </c>
      <c r="J1870" s="63">
        <v>2026</v>
      </c>
      <c r="K1870" s="63" t="s">
        <v>77</v>
      </c>
      <c r="L1870" s="9"/>
      <c r="M1870" s="9" t="str">
        <f>_xlfn.XLOOKUP(K1870,[1]Heads!A:A,[1]Heads!B:B)</f>
        <v>Road Accidents</v>
      </c>
      <c r="N1870" s="9" t="str">
        <f>_xlfn.XLOOKUP(M1870,[1]Heads!B:B,[1]Heads!C:C)</f>
        <v>IPC</v>
      </c>
      <c r="O1870" s="9" t="s">
        <v>32</v>
      </c>
      <c r="P1870" s="75"/>
      <c r="Q1870" s="9"/>
      <c r="R1870" s="75"/>
      <c r="S1870" s="96" t="s">
        <v>3196</v>
      </c>
      <c r="T1870" s="9"/>
      <c r="U1870" s="75"/>
      <c r="V1870" s="9"/>
      <c r="W1870" s="104" t="s">
        <v>141</v>
      </c>
      <c r="X1870" s="104" t="s">
        <v>33</v>
      </c>
      <c r="Y1870" s="98">
        <v>46300</v>
      </c>
      <c r="Z1870" s="9" t="s">
        <v>5527</v>
      </c>
      <c r="AA1870" s="9" t="s">
        <v>34</v>
      </c>
      <c r="AB1870" s="9">
        <f t="shared" ca="1" si="165"/>
        <v>115</v>
      </c>
      <c r="AC1870" s="9" t="str">
        <f t="shared" ca="1" si="166"/>
        <v>Above 3 Months</v>
      </c>
      <c r="AD1870" s="9">
        <f t="shared" ca="1" si="167"/>
        <v>11</v>
      </c>
      <c r="AE1870" s="9" t="str">
        <f t="shared" ca="1" si="168"/>
        <v>Below 45 Days</v>
      </c>
      <c r="AF1870" s="9"/>
      <c r="AG1870" s="123" t="str">
        <f t="shared" si="164"/>
        <v>Itchapuram Rural,'57/2026'</v>
      </c>
      <c r="AH1870" s="97" t="str">
        <f t="shared" si="169"/>
        <v/>
      </c>
    </row>
    <row r="1871" spans="1:34" ht="25.5" customHeight="1" x14ac:dyDescent="0.25">
      <c r="A1871" s="96">
        <v>1870</v>
      </c>
      <c r="B1871" s="123" t="str">
        <f>_xlfn.XLOOKUP(E1871,'[1]PS Name'!B:B,'[1]PS Name'!D:D)</f>
        <v>Kasibugga Sub-Division</v>
      </c>
      <c r="C1871" s="123" t="str">
        <f>_xlfn.XLOOKUP(E1871,'[1]PS Name'!B:B,'[1]PS Name'!C:C)</f>
        <v>Sompeta Circle</v>
      </c>
      <c r="D1871" s="9"/>
      <c r="E1871" s="123" t="s">
        <v>118</v>
      </c>
      <c r="F1871" s="136" t="s">
        <v>3050</v>
      </c>
      <c r="G1871" s="63" t="s">
        <v>1332</v>
      </c>
      <c r="H1871" s="137">
        <v>46196</v>
      </c>
      <c r="I1871" s="63" t="str">
        <f t="shared" si="163"/>
        <v>Jun</v>
      </c>
      <c r="J1871" s="63">
        <v>2026</v>
      </c>
      <c r="K1871" s="63" t="s">
        <v>71</v>
      </c>
      <c r="L1871" s="9"/>
      <c r="M1871" s="9" t="str">
        <f>_xlfn.XLOOKUP(K1871,[1]Heads!A:A,[1]Heads!B:B)</f>
        <v>Road Accidents</v>
      </c>
      <c r="N1871" s="9" t="str">
        <f>_xlfn.XLOOKUP(M1871,[1]Heads!B:B,[1]Heads!C:C)</f>
        <v>IPC</v>
      </c>
      <c r="O1871" s="9" t="s">
        <v>32</v>
      </c>
      <c r="P1871" s="75">
        <v>46227</v>
      </c>
      <c r="Q1871" s="9"/>
      <c r="R1871" s="75"/>
      <c r="S1871" s="96" t="s">
        <v>7126</v>
      </c>
      <c r="T1871" s="9"/>
      <c r="U1871" s="75"/>
      <c r="V1871" s="9"/>
      <c r="W1871" s="104" t="s">
        <v>33</v>
      </c>
      <c r="X1871" s="104" t="s">
        <v>2923</v>
      </c>
      <c r="Y1871" s="98"/>
      <c r="Z1871" s="9" t="s">
        <v>5528</v>
      </c>
      <c r="AA1871" s="9" t="s">
        <v>34</v>
      </c>
      <c r="AB1871" s="9" t="str">
        <f t="shared" ca="1" si="165"/>
        <v/>
      </c>
      <c r="AC1871" s="9" t="str">
        <f t="shared" si="166"/>
        <v/>
      </c>
      <c r="AD1871" s="9" t="str">
        <f t="shared" ca="1" si="167"/>
        <v/>
      </c>
      <c r="AE1871" s="9" t="str">
        <f t="shared" ca="1" si="168"/>
        <v/>
      </c>
      <c r="AF1871" s="9"/>
      <c r="AG1871" s="123" t="str">
        <f t="shared" si="164"/>
        <v>Kanchili,'55/2026'</v>
      </c>
      <c r="AH1871" s="97" t="str">
        <f t="shared" si="169"/>
        <v/>
      </c>
    </row>
    <row r="1872" spans="1:34" ht="25.5" customHeight="1" x14ac:dyDescent="0.25">
      <c r="A1872" s="96">
        <v>1871</v>
      </c>
      <c r="B1872" s="123" t="str">
        <f>_xlfn.XLOOKUP(E1872,'[1]PS Name'!B:B,'[1]PS Name'!D:D)</f>
        <v>Kasibugga Sub-Division</v>
      </c>
      <c r="C1872" s="123">
        <f>_xlfn.XLOOKUP(E1872,'[1]PS Name'!B:B,'[1]PS Name'!C:C)</f>
        <v>0</v>
      </c>
      <c r="D1872" s="9"/>
      <c r="E1872" s="123" t="s">
        <v>68</v>
      </c>
      <c r="F1872" s="136" t="s">
        <v>5484</v>
      </c>
      <c r="G1872" s="63" t="s">
        <v>5529</v>
      </c>
      <c r="H1872" s="137">
        <v>46196</v>
      </c>
      <c r="I1872" s="63" t="str">
        <f t="shared" si="163"/>
        <v>Jun</v>
      </c>
      <c r="J1872" s="63">
        <v>2026</v>
      </c>
      <c r="K1872" s="63" t="s">
        <v>75</v>
      </c>
      <c r="L1872" s="9"/>
      <c r="M1872" s="9" t="str">
        <f>_xlfn.XLOOKUP(K1872,[1]Heads!A:A,[1]Heads!B:B)</f>
        <v>Bodily Offiences</v>
      </c>
      <c r="N1872" s="9" t="str">
        <f>_xlfn.XLOOKUP(M1872,[1]Heads!B:B,[1]Heads!C:C)</f>
        <v>IPC</v>
      </c>
      <c r="O1872" s="9" t="s">
        <v>32</v>
      </c>
      <c r="P1872" s="75"/>
      <c r="Q1872" s="9"/>
      <c r="R1872" s="75"/>
      <c r="S1872" s="96" t="s">
        <v>7126</v>
      </c>
      <c r="T1872" s="9"/>
      <c r="U1872" s="75"/>
      <c r="V1872" s="9"/>
      <c r="W1872" s="104" t="s">
        <v>141</v>
      </c>
      <c r="X1872" s="104" t="s">
        <v>2923</v>
      </c>
      <c r="Y1872" s="98"/>
      <c r="Z1872" s="9" t="s">
        <v>5530</v>
      </c>
      <c r="AA1872" s="9" t="s">
        <v>34</v>
      </c>
      <c r="AB1872" s="9" t="str">
        <f t="shared" ca="1" si="165"/>
        <v/>
      </c>
      <c r="AC1872" s="9" t="str">
        <f t="shared" si="166"/>
        <v/>
      </c>
      <c r="AD1872" s="9" t="str">
        <f t="shared" ca="1" si="167"/>
        <v/>
      </c>
      <c r="AE1872" s="9" t="str">
        <f t="shared" ca="1" si="168"/>
        <v/>
      </c>
      <c r="AF1872" s="9"/>
      <c r="AG1872" s="123" t="str">
        <f t="shared" si="164"/>
        <v>Kasibugga,'175/2026'</v>
      </c>
      <c r="AH1872" s="97" t="str">
        <f t="shared" si="169"/>
        <v/>
      </c>
    </row>
    <row r="1873" spans="1:34" ht="25.5" customHeight="1" x14ac:dyDescent="0.25">
      <c r="A1873" s="96">
        <v>1872</v>
      </c>
      <c r="B1873" s="123" t="str">
        <f>_xlfn.XLOOKUP(E1873,'[1]PS Name'!B:B,'[1]PS Name'!D:D)</f>
        <v>Tekkali Sub-Division</v>
      </c>
      <c r="C1873" s="123" t="str">
        <f>_xlfn.XLOOKUP(E1873,'[1]PS Name'!B:B,'[1]PS Name'!C:C)</f>
        <v>Pathapatnam Circle</v>
      </c>
      <c r="D1873" s="9"/>
      <c r="E1873" s="123" t="s">
        <v>105</v>
      </c>
      <c r="F1873" s="136" t="s">
        <v>3278</v>
      </c>
      <c r="G1873" s="63" t="s">
        <v>1332</v>
      </c>
      <c r="H1873" s="137">
        <v>46196</v>
      </c>
      <c r="I1873" s="63" t="str">
        <f t="shared" si="163"/>
        <v>Jun</v>
      </c>
      <c r="J1873" s="63">
        <v>2026</v>
      </c>
      <c r="K1873" s="63" t="s">
        <v>71</v>
      </c>
      <c r="L1873" s="9"/>
      <c r="M1873" s="9" t="str">
        <f>_xlfn.XLOOKUP(K1873,[1]Heads!A:A,[1]Heads!B:B)</f>
        <v>Road Accidents</v>
      </c>
      <c r="N1873" s="9" t="str">
        <f>_xlfn.XLOOKUP(M1873,[1]Heads!B:B,[1]Heads!C:C)</f>
        <v>IPC</v>
      </c>
      <c r="O1873" s="9" t="s">
        <v>32</v>
      </c>
      <c r="P1873" s="75">
        <v>46245</v>
      </c>
      <c r="Q1873" s="9"/>
      <c r="R1873" s="75"/>
      <c r="S1873" s="96" t="s">
        <v>7126</v>
      </c>
      <c r="T1873" s="9"/>
      <c r="U1873" s="75"/>
      <c r="V1873" s="9"/>
      <c r="W1873" s="104" t="s">
        <v>33</v>
      </c>
      <c r="X1873" s="104" t="s">
        <v>2923</v>
      </c>
      <c r="Y1873" s="98"/>
      <c r="Z1873" s="9" t="s">
        <v>5531</v>
      </c>
      <c r="AA1873" s="9" t="s">
        <v>34</v>
      </c>
      <c r="AB1873" s="9" t="str">
        <f t="shared" ca="1" si="165"/>
        <v/>
      </c>
      <c r="AC1873" s="9" t="str">
        <f t="shared" si="166"/>
        <v/>
      </c>
      <c r="AD1873" s="9" t="str">
        <f t="shared" ca="1" si="167"/>
        <v/>
      </c>
      <c r="AE1873" s="9" t="str">
        <f t="shared" ca="1" si="168"/>
        <v/>
      </c>
      <c r="AF1873" s="9"/>
      <c r="AG1873" s="123" t="str">
        <f t="shared" si="164"/>
        <v>Pathapatnam,'82/2026'</v>
      </c>
      <c r="AH1873" s="97" t="str">
        <f t="shared" si="169"/>
        <v/>
      </c>
    </row>
    <row r="1874" spans="1:34" ht="25.5" customHeight="1" x14ac:dyDescent="0.25">
      <c r="A1874" s="96">
        <v>1873</v>
      </c>
      <c r="B1874" s="123" t="str">
        <f>_xlfn.XLOOKUP(E1874,'[1]PS Name'!B:B,'[1]PS Name'!D:D)</f>
        <v>Kasibugga Sub-Division</v>
      </c>
      <c r="C1874" s="123">
        <f>_xlfn.XLOOKUP(E1874,'[1]PS Name'!B:B,'[1]PS Name'!C:C)</f>
        <v>0</v>
      </c>
      <c r="D1874" s="9"/>
      <c r="E1874" s="123" t="s">
        <v>68</v>
      </c>
      <c r="F1874" s="136" t="s">
        <v>5507</v>
      </c>
      <c r="G1874" s="63" t="s">
        <v>5532</v>
      </c>
      <c r="H1874" s="137">
        <v>46197</v>
      </c>
      <c r="I1874" s="63" t="str">
        <f t="shared" ref="I1874:I1903" si="170">TEXT(H1874,"mmm")</f>
        <v>Jun</v>
      </c>
      <c r="J1874" s="63">
        <v>2026</v>
      </c>
      <c r="K1874" s="63" t="s">
        <v>111</v>
      </c>
      <c r="L1874" s="9" t="s">
        <v>53</v>
      </c>
      <c r="M1874" s="9" t="str">
        <f>_xlfn.XLOOKUP(K1874,[1]Heads!A:A,[1]Heads!B:B)</f>
        <v>SC-ST Cases</v>
      </c>
      <c r="N1874" s="9" t="str">
        <f>_xlfn.XLOOKUP(M1874,[1]Heads!B:B,[1]Heads!C:C)</f>
        <v>IPC</v>
      </c>
      <c r="O1874" s="9" t="s">
        <v>45</v>
      </c>
      <c r="P1874" s="75">
        <v>46261</v>
      </c>
      <c r="Q1874" s="9"/>
      <c r="R1874" s="75"/>
      <c r="S1874" s="96" t="s">
        <v>3196</v>
      </c>
      <c r="T1874" s="9"/>
      <c r="U1874" s="75"/>
      <c r="V1874" s="9"/>
      <c r="W1874" s="104" t="s">
        <v>33</v>
      </c>
      <c r="X1874" s="104" t="s">
        <v>33</v>
      </c>
      <c r="Y1874" s="98">
        <v>46261</v>
      </c>
      <c r="Z1874" s="9" t="s">
        <v>5533</v>
      </c>
      <c r="AA1874" s="9" t="s">
        <v>34</v>
      </c>
      <c r="AB1874" s="9">
        <f t="shared" ca="1" si="165"/>
        <v>114</v>
      </c>
      <c r="AC1874" s="9" t="str">
        <f t="shared" ca="1" si="166"/>
        <v>Above 3 Months</v>
      </c>
      <c r="AD1874" s="9">
        <f t="shared" ca="1" si="167"/>
        <v>50</v>
      </c>
      <c r="AE1874" s="9" t="str">
        <f t="shared" ca="1" si="168"/>
        <v>45 to 60 Days</v>
      </c>
      <c r="AF1874" s="9"/>
      <c r="AG1874" s="123" t="str">
        <f t="shared" ref="AG1874:AG1903" si="171">E1874&amp;","&amp;F1874</f>
        <v>Kasibugga,'177/2026'</v>
      </c>
      <c r="AH1874" s="97" t="str">
        <f t="shared" si="169"/>
        <v/>
      </c>
    </row>
    <row r="1875" spans="1:34" ht="25.5" customHeight="1" x14ac:dyDescent="0.25">
      <c r="A1875" s="96">
        <v>1874</v>
      </c>
      <c r="B1875" s="123" t="str">
        <f>_xlfn.XLOOKUP(E1875,'[1]PS Name'!B:B,'[1]PS Name'!D:D)</f>
        <v>Kasibugga Sub-Division</v>
      </c>
      <c r="C1875" s="123" t="str">
        <f>_xlfn.XLOOKUP(E1875,'[1]PS Name'!B:B,'[1]PS Name'!C:C)</f>
        <v>Kasibugga Rural Circle</v>
      </c>
      <c r="D1875" s="9"/>
      <c r="E1875" s="123" t="s">
        <v>114</v>
      </c>
      <c r="F1875" s="136" t="s">
        <v>3215</v>
      </c>
      <c r="G1875" s="63" t="s">
        <v>707</v>
      </c>
      <c r="H1875" s="137">
        <v>46197</v>
      </c>
      <c r="I1875" s="63" t="str">
        <f t="shared" si="170"/>
        <v>Jun</v>
      </c>
      <c r="J1875" s="63">
        <v>2026</v>
      </c>
      <c r="K1875" s="63" t="s">
        <v>71</v>
      </c>
      <c r="L1875" s="9"/>
      <c r="M1875" s="9" t="str">
        <f>_xlfn.XLOOKUP(K1875,[1]Heads!A:A,[1]Heads!B:B)</f>
        <v>Road Accidents</v>
      </c>
      <c r="N1875" s="9" t="str">
        <f>_xlfn.XLOOKUP(M1875,[1]Heads!B:B,[1]Heads!C:C)</f>
        <v>IPC</v>
      </c>
      <c r="O1875" s="9" t="s">
        <v>32</v>
      </c>
      <c r="P1875" s="75">
        <v>46258</v>
      </c>
      <c r="Q1875" s="9"/>
      <c r="R1875" s="75"/>
      <c r="S1875" s="96" t="s">
        <v>7126</v>
      </c>
      <c r="T1875" s="9"/>
      <c r="U1875" s="75"/>
      <c r="V1875" s="9"/>
      <c r="W1875" s="104" t="s">
        <v>33</v>
      </c>
      <c r="X1875" s="104" t="s">
        <v>2923</v>
      </c>
      <c r="Y1875" s="98"/>
      <c r="Z1875" s="9" t="s">
        <v>5534</v>
      </c>
      <c r="AA1875" s="9" t="s">
        <v>34</v>
      </c>
      <c r="AB1875" s="9" t="str">
        <f t="shared" ca="1" si="165"/>
        <v/>
      </c>
      <c r="AC1875" s="9" t="str">
        <f t="shared" si="166"/>
        <v/>
      </c>
      <c r="AD1875" s="9" t="str">
        <f t="shared" ca="1" si="167"/>
        <v/>
      </c>
      <c r="AE1875" s="9" t="str">
        <f t="shared" ca="1" si="168"/>
        <v/>
      </c>
      <c r="AF1875" s="9"/>
      <c r="AG1875" s="123" t="str">
        <f t="shared" si="171"/>
        <v>Mandasa,'96/2026'</v>
      </c>
      <c r="AH1875" s="97" t="str">
        <f t="shared" si="169"/>
        <v/>
      </c>
    </row>
    <row r="1876" spans="1:34" ht="25.5" customHeight="1" x14ac:dyDescent="0.25">
      <c r="A1876" s="96">
        <v>1875</v>
      </c>
      <c r="B1876" s="123" t="str">
        <f>_xlfn.XLOOKUP(E1876,'[1]PS Name'!B:B,'[1]PS Name'!D:D)</f>
        <v>Tekkali Sub-Division</v>
      </c>
      <c r="C1876" s="123" t="str">
        <f>_xlfn.XLOOKUP(E1876,'[1]PS Name'!B:B,'[1]PS Name'!C:C)</f>
        <v>Narasannapeta Circle</v>
      </c>
      <c r="D1876" s="9"/>
      <c r="E1876" s="123" t="s">
        <v>124</v>
      </c>
      <c r="F1876" s="136" t="s">
        <v>3088</v>
      </c>
      <c r="G1876" s="63" t="s">
        <v>980</v>
      </c>
      <c r="H1876" s="137">
        <v>46197</v>
      </c>
      <c r="I1876" s="63" t="str">
        <f t="shared" si="170"/>
        <v>Jun</v>
      </c>
      <c r="J1876" s="63">
        <v>2026</v>
      </c>
      <c r="K1876" s="63" t="s">
        <v>39</v>
      </c>
      <c r="L1876" s="9"/>
      <c r="M1876" s="9" t="str">
        <f>_xlfn.XLOOKUP(K1876,[1]Heads!A:A,[1]Heads!B:B)</f>
        <v>Other IPC</v>
      </c>
      <c r="N1876" s="9" t="str">
        <f>_xlfn.XLOOKUP(M1876,[1]Heads!B:B,[1]Heads!C:C)</f>
        <v>IPC</v>
      </c>
      <c r="O1876" s="9" t="s">
        <v>32</v>
      </c>
      <c r="P1876" s="75"/>
      <c r="Q1876" s="9"/>
      <c r="R1876" s="75"/>
      <c r="S1876" s="96" t="s">
        <v>3196</v>
      </c>
      <c r="T1876" s="9"/>
      <c r="U1876" s="75"/>
      <c r="V1876" s="9"/>
      <c r="W1876" s="104" t="s">
        <v>141</v>
      </c>
      <c r="X1876" s="104" t="s">
        <v>33</v>
      </c>
      <c r="Y1876" s="98">
        <v>46281</v>
      </c>
      <c r="Z1876" s="9" t="s">
        <v>5535</v>
      </c>
      <c r="AA1876" s="9" t="s">
        <v>34</v>
      </c>
      <c r="AB1876" s="9">
        <f t="shared" ca="1" si="165"/>
        <v>114</v>
      </c>
      <c r="AC1876" s="9" t="str">
        <f t="shared" ca="1" si="166"/>
        <v>Above 3 Months</v>
      </c>
      <c r="AD1876" s="9">
        <f t="shared" ca="1" si="167"/>
        <v>30</v>
      </c>
      <c r="AE1876" s="9" t="str">
        <f t="shared" ca="1" si="168"/>
        <v>Below 45 Days</v>
      </c>
      <c r="AF1876" s="9"/>
      <c r="AG1876" s="123" t="str">
        <f t="shared" si="171"/>
        <v>Saravakota,'81/2026'</v>
      </c>
      <c r="AH1876" s="97" t="str">
        <f t="shared" si="169"/>
        <v/>
      </c>
    </row>
    <row r="1877" spans="1:34" ht="25.5" customHeight="1" x14ac:dyDescent="0.25">
      <c r="A1877" s="96">
        <v>1876</v>
      </c>
      <c r="B1877" s="123" t="e">
        <f>_xlfn.XLOOKUP(E1877,'[1]PS Name'!B:B,'[1]PS Name'!D:D)</f>
        <v>#N/A</v>
      </c>
      <c r="C1877" s="123" t="e">
        <f>_xlfn.XLOOKUP(E1877,'[1]PS Name'!B:B,'[1]PS Name'!C:C)</f>
        <v>#N/A</v>
      </c>
      <c r="D1877" s="9"/>
      <c r="E1877" s="123" t="s">
        <v>125</v>
      </c>
      <c r="F1877" s="136" t="s">
        <v>3086</v>
      </c>
      <c r="G1877" s="63" t="s">
        <v>1646</v>
      </c>
      <c r="H1877" s="137">
        <v>46197</v>
      </c>
      <c r="I1877" s="63" t="str">
        <f t="shared" si="170"/>
        <v>Jun</v>
      </c>
      <c r="J1877" s="63">
        <v>2026</v>
      </c>
      <c r="K1877" s="63" t="s">
        <v>80</v>
      </c>
      <c r="L1877" s="9"/>
      <c r="M1877" s="9" t="str">
        <f>_xlfn.XLOOKUP(K1877,[1]Heads!A:A,[1]Heads!B:B)</f>
        <v>Crime  Against Women</v>
      </c>
      <c r="N1877" s="9" t="str">
        <f>_xlfn.XLOOKUP(M1877,[1]Heads!B:B,[1]Heads!C:C)</f>
        <v>IPC</v>
      </c>
      <c r="O1877" s="9" t="s">
        <v>32</v>
      </c>
      <c r="P1877" s="75"/>
      <c r="Q1877" s="9"/>
      <c r="R1877" s="75"/>
      <c r="S1877" s="96" t="s">
        <v>3196</v>
      </c>
      <c r="T1877" s="9"/>
      <c r="U1877" s="75"/>
      <c r="V1877" s="9"/>
      <c r="W1877" s="104" t="s">
        <v>141</v>
      </c>
      <c r="X1877" s="104" t="s">
        <v>33</v>
      </c>
      <c r="Y1877" s="98">
        <v>46289</v>
      </c>
      <c r="Z1877" s="9" t="s">
        <v>5536</v>
      </c>
      <c r="AA1877" s="9" t="s">
        <v>34</v>
      </c>
      <c r="AB1877" s="9">
        <f t="shared" ca="1" si="165"/>
        <v>114</v>
      </c>
      <c r="AC1877" s="9" t="str">
        <f t="shared" ca="1" si="166"/>
        <v>Above 3 Months</v>
      </c>
      <c r="AD1877" s="9">
        <f t="shared" ca="1" si="167"/>
        <v>22</v>
      </c>
      <c r="AE1877" s="9" t="str">
        <f t="shared" ca="1" si="168"/>
        <v>Below 45 Days</v>
      </c>
      <c r="AF1877" s="9"/>
      <c r="AG1877" s="123" t="str">
        <f t="shared" si="171"/>
        <v>Mahila UPS, Srikakulam,'76/2026'</v>
      </c>
      <c r="AH1877" s="97" t="str">
        <f t="shared" si="169"/>
        <v/>
      </c>
    </row>
    <row r="1878" spans="1:34" ht="25.5" customHeight="1" x14ac:dyDescent="0.25">
      <c r="A1878" s="96">
        <v>1877</v>
      </c>
      <c r="B1878" s="123" t="str">
        <f>_xlfn.XLOOKUP(E1878,'[1]PS Name'!B:B,'[1]PS Name'!D:D)</f>
        <v>Srikakulam Sub-Division</v>
      </c>
      <c r="C1878" s="123" t="str">
        <f>_xlfn.XLOOKUP(E1878,'[1]PS Name'!B:B,'[1]PS Name'!C:C)</f>
        <v>Srikakulam Rural Circle</v>
      </c>
      <c r="D1878" s="9"/>
      <c r="E1878" s="123" t="s">
        <v>61</v>
      </c>
      <c r="F1878" s="136" t="s">
        <v>3070</v>
      </c>
      <c r="G1878" s="63" t="s">
        <v>5537</v>
      </c>
      <c r="H1878" s="137">
        <v>46197</v>
      </c>
      <c r="I1878" s="63" t="str">
        <f t="shared" si="170"/>
        <v>Jun</v>
      </c>
      <c r="J1878" s="63">
        <v>2026</v>
      </c>
      <c r="K1878" s="63" t="s">
        <v>39</v>
      </c>
      <c r="L1878" s="9"/>
      <c r="M1878" s="9" t="str">
        <f>_xlfn.XLOOKUP(K1878,[1]Heads!A:A,[1]Heads!B:B)</f>
        <v>Other IPC</v>
      </c>
      <c r="N1878" s="9" t="str">
        <f>_xlfn.XLOOKUP(M1878,[1]Heads!B:B,[1]Heads!C:C)</f>
        <v>IPC</v>
      </c>
      <c r="O1878" s="9" t="s">
        <v>32</v>
      </c>
      <c r="P1878" s="75">
        <v>46239</v>
      </c>
      <c r="Q1878" s="9"/>
      <c r="R1878" s="75"/>
      <c r="S1878" s="96" t="s">
        <v>7126</v>
      </c>
      <c r="T1878" s="9"/>
      <c r="U1878" s="75"/>
      <c r="V1878" s="9"/>
      <c r="W1878" s="104" t="s">
        <v>33</v>
      </c>
      <c r="X1878" s="104" t="s">
        <v>2923</v>
      </c>
      <c r="Y1878" s="98"/>
      <c r="Z1878" s="9" t="s">
        <v>5538</v>
      </c>
      <c r="AA1878" s="9" t="s">
        <v>34</v>
      </c>
      <c r="AB1878" s="9" t="str">
        <f t="shared" ca="1" si="165"/>
        <v/>
      </c>
      <c r="AC1878" s="9" t="str">
        <f t="shared" si="166"/>
        <v/>
      </c>
      <c r="AD1878" s="9" t="str">
        <f t="shared" ca="1" si="167"/>
        <v/>
      </c>
      <c r="AE1878" s="9" t="str">
        <f t="shared" ca="1" si="168"/>
        <v/>
      </c>
      <c r="AF1878" s="9"/>
      <c r="AG1878" s="123" t="str">
        <f t="shared" si="171"/>
        <v>Srikakulam I Town,'63/2026'</v>
      </c>
      <c r="AH1878" s="97" t="str">
        <f t="shared" si="169"/>
        <v/>
      </c>
    </row>
    <row r="1879" spans="1:34" ht="25.5" customHeight="1" x14ac:dyDescent="0.25">
      <c r="A1879" s="96">
        <v>1878</v>
      </c>
      <c r="B1879" s="123" t="str">
        <f>_xlfn.XLOOKUP(E1879,'[1]PS Name'!B:B,'[1]PS Name'!D:D)</f>
        <v>Srikakulam Sub-Division</v>
      </c>
      <c r="C1879" s="123" t="str">
        <f>_xlfn.XLOOKUP(E1879,'[1]PS Name'!B:B,'[1]PS Name'!C:C)</f>
        <v>J.R.Puram Circle</v>
      </c>
      <c r="D1879" s="9"/>
      <c r="E1879" s="123" t="s">
        <v>107</v>
      </c>
      <c r="F1879" s="136" t="s">
        <v>3006</v>
      </c>
      <c r="G1879" s="63" t="s">
        <v>5539</v>
      </c>
      <c r="H1879" s="137">
        <v>46197</v>
      </c>
      <c r="I1879" s="63" t="str">
        <f t="shared" si="170"/>
        <v>Jun</v>
      </c>
      <c r="J1879" s="63">
        <v>2026</v>
      </c>
      <c r="K1879" s="63" t="s">
        <v>43</v>
      </c>
      <c r="L1879" s="9"/>
      <c r="M1879" s="9" t="str">
        <f>_xlfn.XLOOKUP(K1879,[1]Heads!A:A,[1]Heads!B:B)</f>
        <v>White Collar Offences</v>
      </c>
      <c r="N1879" s="9" t="str">
        <f>_xlfn.XLOOKUP(M1879,[1]Heads!B:B,[1]Heads!C:C)</f>
        <v>IPC</v>
      </c>
      <c r="O1879" s="9" t="s">
        <v>32</v>
      </c>
      <c r="P1879" s="75"/>
      <c r="Q1879" s="9"/>
      <c r="R1879" s="75"/>
      <c r="S1879" s="96" t="s">
        <v>3196</v>
      </c>
      <c r="T1879" s="9"/>
      <c r="U1879" s="75"/>
      <c r="V1879" s="9"/>
      <c r="W1879" s="104" t="s">
        <v>50</v>
      </c>
      <c r="X1879" s="104" t="s">
        <v>50</v>
      </c>
      <c r="Y1879" s="98"/>
      <c r="Z1879" s="9" t="s">
        <v>5540</v>
      </c>
      <c r="AA1879" s="9" t="s">
        <v>34</v>
      </c>
      <c r="AB1879" s="9">
        <f t="shared" ca="1" si="165"/>
        <v>114</v>
      </c>
      <c r="AC1879" s="9" t="str">
        <f t="shared" ca="1" si="166"/>
        <v>Above 3 Months</v>
      </c>
      <c r="AD1879" s="9" t="str">
        <f t="shared" ca="1" si="167"/>
        <v/>
      </c>
      <c r="AE1879" s="9" t="str">
        <f t="shared" ca="1" si="168"/>
        <v/>
      </c>
      <c r="AF1879" s="9"/>
      <c r="AG1879" s="123" t="str">
        <f t="shared" si="171"/>
        <v>G. Sigadam,'44/2026'</v>
      </c>
      <c r="AH1879" s="97" t="str">
        <f t="shared" ca="1" si="169"/>
        <v>Above 3 Months</v>
      </c>
    </row>
    <row r="1880" spans="1:34" ht="25.5" customHeight="1" x14ac:dyDescent="0.25">
      <c r="A1880" s="96">
        <v>1879</v>
      </c>
      <c r="B1880" s="123" t="str">
        <f>_xlfn.XLOOKUP(E1880,'[1]PS Name'!B:B,'[1]PS Name'!D:D)</f>
        <v>Tekkali Sub-Division</v>
      </c>
      <c r="C1880" s="123" t="str">
        <f>_xlfn.XLOOKUP(E1880,'[1]PS Name'!B:B,'[1]PS Name'!C:C)</f>
        <v>Pathapatnam Circle</v>
      </c>
      <c r="D1880" s="9"/>
      <c r="E1880" s="123" t="s">
        <v>58</v>
      </c>
      <c r="F1880" s="136" t="s">
        <v>2981</v>
      </c>
      <c r="G1880" s="63" t="s">
        <v>1315</v>
      </c>
      <c r="H1880" s="137">
        <v>46197</v>
      </c>
      <c r="I1880" s="63" t="str">
        <f t="shared" si="170"/>
        <v>Jun</v>
      </c>
      <c r="J1880" s="63">
        <v>2026</v>
      </c>
      <c r="K1880" s="63" t="s">
        <v>70</v>
      </c>
      <c r="L1880" s="9"/>
      <c r="M1880" s="9" t="str">
        <f>_xlfn.XLOOKUP(K1880,[1]Heads!A:A,[1]Heads!B:B)</f>
        <v>174 CrPC</v>
      </c>
      <c r="N1880" s="9" t="str">
        <f>_xlfn.XLOOKUP(M1880,[1]Heads!B:B,[1]Heads!C:C)</f>
        <v>174 CrPC</v>
      </c>
      <c r="O1880" s="9" t="s">
        <v>32</v>
      </c>
      <c r="P1880" s="75"/>
      <c r="Q1880" s="9"/>
      <c r="R1880" s="75"/>
      <c r="S1880" s="96" t="s">
        <v>7125</v>
      </c>
      <c r="T1880" s="9"/>
      <c r="U1880" s="75"/>
      <c r="V1880" s="9"/>
      <c r="W1880" s="104" t="s">
        <v>142</v>
      </c>
      <c r="X1880" s="104" t="s">
        <v>2923</v>
      </c>
      <c r="Y1880" s="98"/>
      <c r="Z1880" s="9" t="s">
        <v>5541</v>
      </c>
      <c r="AA1880" s="9" t="s">
        <v>34</v>
      </c>
      <c r="AB1880" s="9" t="str">
        <f t="shared" ca="1" si="165"/>
        <v/>
      </c>
      <c r="AC1880" s="9" t="str">
        <f t="shared" si="166"/>
        <v/>
      </c>
      <c r="AD1880" s="9" t="str">
        <f t="shared" ca="1" si="167"/>
        <v/>
      </c>
      <c r="AE1880" s="9" t="str">
        <f t="shared" ca="1" si="168"/>
        <v/>
      </c>
      <c r="AF1880" s="9"/>
      <c r="AG1880" s="123" t="str">
        <f t="shared" si="171"/>
        <v>Meliaputti,'38/2026'</v>
      </c>
      <c r="AH1880" s="97" t="str">
        <f t="shared" si="169"/>
        <v/>
      </c>
    </row>
    <row r="1881" spans="1:34" ht="25.5" customHeight="1" x14ac:dyDescent="0.25">
      <c r="A1881" s="96">
        <v>1880</v>
      </c>
      <c r="B1881" s="123" t="str">
        <f>_xlfn.XLOOKUP(E1881,'[1]PS Name'!B:B,'[1]PS Name'!D:D)</f>
        <v>Kasibugga Sub-Division</v>
      </c>
      <c r="C1881" s="123" t="str">
        <f>_xlfn.XLOOKUP(E1881,'[1]PS Name'!B:B,'[1]PS Name'!C:C)</f>
        <v>Sompeta Circle</v>
      </c>
      <c r="D1881" s="9"/>
      <c r="E1881" s="123" t="s">
        <v>63</v>
      </c>
      <c r="F1881" s="136" t="s">
        <v>3103</v>
      </c>
      <c r="G1881" s="63" t="s">
        <v>1876</v>
      </c>
      <c r="H1881" s="137">
        <v>46197</v>
      </c>
      <c r="I1881" s="63" t="str">
        <f t="shared" si="170"/>
        <v>Jun</v>
      </c>
      <c r="J1881" s="63">
        <v>2026</v>
      </c>
      <c r="K1881" s="63" t="s">
        <v>39</v>
      </c>
      <c r="L1881" s="9"/>
      <c r="M1881" s="9" t="str">
        <f>_xlfn.XLOOKUP(K1881,[1]Heads!A:A,[1]Heads!B:B)</f>
        <v>Other IPC</v>
      </c>
      <c r="N1881" s="9" t="str">
        <f>_xlfn.XLOOKUP(M1881,[1]Heads!B:B,[1]Heads!C:C)</f>
        <v>IPC</v>
      </c>
      <c r="O1881" s="9" t="s">
        <v>32</v>
      </c>
      <c r="P1881" s="75"/>
      <c r="Q1881" s="9"/>
      <c r="R1881" s="75"/>
      <c r="S1881" s="96" t="s">
        <v>3196</v>
      </c>
      <c r="T1881" s="9"/>
      <c r="U1881" s="75"/>
      <c r="V1881" s="9"/>
      <c r="W1881" s="104" t="s">
        <v>141</v>
      </c>
      <c r="X1881" s="104" t="s">
        <v>33</v>
      </c>
      <c r="Y1881" s="98">
        <v>46290</v>
      </c>
      <c r="Z1881" s="9" t="s">
        <v>5542</v>
      </c>
      <c r="AA1881" s="9" t="s">
        <v>34</v>
      </c>
      <c r="AB1881" s="9">
        <f t="shared" ca="1" si="165"/>
        <v>114</v>
      </c>
      <c r="AC1881" s="9" t="str">
        <f t="shared" ca="1" si="166"/>
        <v>Above 3 Months</v>
      </c>
      <c r="AD1881" s="9">
        <f t="shared" ca="1" si="167"/>
        <v>21</v>
      </c>
      <c r="AE1881" s="9" t="str">
        <f t="shared" ca="1" si="168"/>
        <v>Below 45 Days</v>
      </c>
      <c r="AF1881" s="9"/>
      <c r="AG1881" s="123" t="str">
        <f t="shared" si="171"/>
        <v>Baruva,'62/2026'</v>
      </c>
      <c r="AH1881" s="97" t="str">
        <f t="shared" si="169"/>
        <v/>
      </c>
    </row>
    <row r="1882" spans="1:34" ht="25.5" customHeight="1" x14ac:dyDescent="0.25">
      <c r="A1882" s="96">
        <v>1881</v>
      </c>
      <c r="B1882" s="123" t="str">
        <f>_xlfn.XLOOKUP(E1882,'[1]PS Name'!B:B,'[1]PS Name'!D:D)</f>
        <v>Tekkali Sub-Division</v>
      </c>
      <c r="C1882" s="123" t="str">
        <f>_xlfn.XLOOKUP(E1882,'[1]PS Name'!B:B,'[1]PS Name'!C:C)</f>
        <v>Narasannapeta Circle</v>
      </c>
      <c r="D1882" s="9"/>
      <c r="E1882" s="123" t="s">
        <v>42</v>
      </c>
      <c r="F1882" s="136" t="s">
        <v>5543</v>
      </c>
      <c r="G1882" s="63" t="s">
        <v>2818</v>
      </c>
      <c r="H1882" s="137">
        <v>46197</v>
      </c>
      <c r="I1882" s="63" t="str">
        <f t="shared" si="170"/>
        <v>Jun</v>
      </c>
      <c r="J1882" s="63">
        <v>2026</v>
      </c>
      <c r="K1882" s="63" t="s">
        <v>127</v>
      </c>
      <c r="L1882" s="9"/>
      <c r="M1882" s="9" t="str">
        <f>_xlfn.XLOOKUP(K1882,[1]Heads!A:A,[1]Heads!B:B)</f>
        <v>Enforcement</v>
      </c>
      <c r="N1882" s="9" t="str">
        <f>_xlfn.XLOOKUP(M1882,[1]Heads!B:B,[1]Heads!C:C)</f>
        <v>Enforcement</v>
      </c>
      <c r="O1882" s="9" t="s">
        <v>32</v>
      </c>
      <c r="P1882" s="75">
        <v>46199</v>
      </c>
      <c r="Q1882" s="9"/>
      <c r="R1882" s="75"/>
      <c r="S1882" s="96" t="s">
        <v>7126</v>
      </c>
      <c r="T1882" s="9"/>
      <c r="U1882" s="75"/>
      <c r="V1882" s="9"/>
      <c r="W1882" s="104" t="s">
        <v>33</v>
      </c>
      <c r="X1882" s="104" t="s">
        <v>2923</v>
      </c>
      <c r="Y1882" s="98"/>
      <c r="Z1882" s="9" t="s">
        <v>5544</v>
      </c>
      <c r="AA1882" s="9" t="s">
        <v>34</v>
      </c>
      <c r="AB1882" s="9" t="str">
        <f t="shared" ca="1" si="165"/>
        <v/>
      </c>
      <c r="AC1882" s="9" t="str">
        <f t="shared" si="166"/>
        <v/>
      </c>
      <c r="AD1882" s="9" t="str">
        <f t="shared" ca="1" si="167"/>
        <v/>
      </c>
      <c r="AE1882" s="9" t="str">
        <f t="shared" ca="1" si="168"/>
        <v/>
      </c>
      <c r="AF1882" s="9"/>
      <c r="AG1882" s="123" t="str">
        <f t="shared" si="171"/>
        <v>Narasannapeta,'182/2026'</v>
      </c>
      <c r="AH1882" s="97" t="str">
        <f t="shared" si="169"/>
        <v/>
      </c>
    </row>
    <row r="1883" spans="1:34" ht="25.5" customHeight="1" x14ac:dyDescent="0.25">
      <c r="A1883" s="96">
        <v>1882</v>
      </c>
      <c r="B1883" s="123" t="str">
        <f>_xlfn.XLOOKUP(E1883,'[1]PS Name'!B:B,'[1]PS Name'!D:D)</f>
        <v>Srikakulam Sub-Division</v>
      </c>
      <c r="C1883" s="123" t="str">
        <f>_xlfn.XLOOKUP(E1883,'[1]PS Name'!B:B,'[1]PS Name'!C:C)</f>
        <v>J.R.Puram Circle</v>
      </c>
      <c r="D1883" s="9"/>
      <c r="E1883" s="123" t="s">
        <v>107</v>
      </c>
      <c r="F1883" s="136" t="s">
        <v>3007</v>
      </c>
      <c r="G1883" s="63" t="s">
        <v>5545</v>
      </c>
      <c r="H1883" s="137">
        <v>46198</v>
      </c>
      <c r="I1883" s="63" t="str">
        <f t="shared" si="170"/>
        <v>Jun</v>
      </c>
      <c r="J1883" s="63">
        <v>2026</v>
      </c>
      <c r="K1883" s="63" t="s">
        <v>39</v>
      </c>
      <c r="L1883" s="9"/>
      <c r="M1883" s="9" t="str">
        <f>_xlfn.XLOOKUP(K1883,[1]Heads!A:A,[1]Heads!B:B)</f>
        <v>Other IPC</v>
      </c>
      <c r="N1883" s="9" t="str">
        <f>_xlfn.XLOOKUP(M1883,[1]Heads!B:B,[1]Heads!C:C)</f>
        <v>IPC</v>
      </c>
      <c r="O1883" s="9" t="s">
        <v>32</v>
      </c>
      <c r="P1883" s="75"/>
      <c r="Q1883" s="9"/>
      <c r="R1883" s="75"/>
      <c r="S1883" s="96" t="s">
        <v>3196</v>
      </c>
      <c r="T1883" s="9"/>
      <c r="U1883" s="75"/>
      <c r="V1883" s="9"/>
      <c r="W1883" s="104" t="s">
        <v>176</v>
      </c>
      <c r="X1883" s="104" t="s">
        <v>177</v>
      </c>
      <c r="Y1883" s="98">
        <v>46203</v>
      </c>
      <c r="Z1883" s="9" t="s">
        <v>5546</v>
      </c>
      <c r="AA1883" s="9" t="s">
        <v>34</v>
      </c>
      <c r="AB1883" s="9">
        <f t="shared" ca="1" si="165"/>
        <v>113</v>
      </c>
      <c r="AC1883" s="9" t="str">
        <f t="shared" ca="1" si="166"/>
        <v>Above 3 Months</v>
      </c>
      <c r="AD1883" s="9">
        <f t="shared" ca="1" si="167"/>
        <v>108</v>
      </c>
      <c r="AE1883" s="9" t="str">
        <f t="shared" ca="1" si="168"/>
        <v>Above 3 Months</v>
      </c>
      <c r="AF1883" s="9"/>
      <c r="AG1883" s="123" t="str">
        <f t="shared" si="171"/>
        <v>G. Sigadam,'45/2026'</v>
      </c>
      <c r="AH1883" s="97" t="str">
        <f t="shared" ca="1" si="169"/>
        <v>Above 3 Months</v>
      </c>
    </row>
    <row r="1884" spans="1:34" ht="25.5" customHeight="1" x14ac:dyDescent="0.25">
      <c r="A1884" s="96">
        <v>1883</v>
      </c>
      <c r="B1884" s="123" t="str">
        <f>_xlfn.XLOOKUP(E1884,'[1]PS Name'!B:B,'[1]PS Name'!D:D)</f>
        <v>Srikakulam Sub-Division</v>
      </c>
      <c r="C1884" s="123" t="str">
        <f>_xlfn.XLOOKUP(E1884,'[1]PS Name'!B:B,'[1]PS Name'!C:C)</f>
        <v>J.R.Puram Circle</v>
      </c>
      <c r="D1884" s="9"/>
      <c r="E1884" s="123" t="s">
        <v>90</v>
      </c>
      <c r="F1884" s="136" t="s">
        <v>3560</v>
      </c>
      <c r="G1884" s="63" t="s">
        <v>1027</v>
      </c>
      <c r="H1884" s="137">
        <v>46198</v>
      </c>
      <c r="I1884" s="63" t="str">
        <f t="shared" si="170"/>
        <v>Jun</v>
      </c>
      <c r="J1884" s="63">
        <v>2026</v>
      </c>
      <c r="K1884" s="63" t="s">
        <v>48</v>
      </c>
      <c r="L1884" s="9"/>
      <c r="M1884" s="9" t="str">
        <f>_xlfn.XLOOKUP(K1884,[1]Heads!A:A,[1]Heads!B:B)</f>
        <v>Property Offences</v>
      </c>
      <c r="N1884" s="9" t="str">
        <f>_xlfn.XLOOKUP(M1884,[1]Heads!B:B,[1]Heads!C:C)</f>
        <v>IPC</v>
      </c>
      <c r="O1884" s="9" t="s">
        <v>32</v>
      </c>
      <c r="P1884" s="75">
        <v>46218</v>
      </c>
      <c r="Q1884" s="9"/>
      <c r="R1884" s="75"/>
      <c r="S1884" s="96" t="s">
        <v>3196</v>
      </c>
      <c r="T1884" s="9"/>
      <c r="U1884" s="75"/>
      <c r="V1884" s="9"/>
      <c r="W1884" s="104" t="s">
        <v>33</v>
      </c>
      <c r="X1884" s="104" t="s">
        <v>33</v>
      </c>
      <c r="Y1884" s="98">
        <v>46218</v>
      </c>
      <c r="Z1884" s="9" t="s">
        <v>5547</v>
      </c>
      <c r="AA1884" s="9" t="s">
        <v>34</v>
      </c>
      <c r="AB1884" s="9">
        <f t="shared" ca="1" si="165"/>
        <v>113</v>
      </c>
      <c r="AC1884" s="9" t="str">
        <f t="shared" ca="1" si="166"/>
        <v>Above 3 Months</v>
      </c>
      <c r="AD1884" s="9">
        <f t="shared" ca="1" si="167"/>
        <v>93</v>
      </c>
      <c r="AE1884" s="9" t="str">
        <f t="shared" ca="1" si="168"/>
        <v>Above 3 Months</v>
      </c>
      <c r="AF1884" s="9"/>
      <c r="AG1884" s="123" t="str">
        <f t="shared" si="171"/>
        <v>J.R.Puram,'130/2026'</v>
      </c>
      <c r="AH1884" s="97" t="str">
        <f t="shared" si="169"/>
        <v/>
      </c>
    </row>
    <row r="1885" spans="1:34" ht="25.5" customHeight="1" x14ac:dyDescent="0.25">
      <c r="A1885" s="96">
        <v>1884</v>
      </c>
      <c r="B1885" s="123" t="str">
        <f>_xlfn.XLOOKUP(E1885,'[1]PS Name'!B:B,'[1]PS Name'!D:D)</f>
        <v>Srikakulam Sub-Division</v>
      </c>
      <c r="C1885" s="123" t="str">
        <f>_xlfn.XLOOKUP(E1885,'[1]PS Name'!B:B,'[1]PS Name'!C:C)</f>
        <v>J.R.Puram Circle</v>
      </c>
      <c r="D1885" s="9"/>
      <c r="E1885" s="123" t="s">
        <v>90</v>
      </c>
      <c r="F1885" s="136" t="s">
        <v>3562</v>
      </c>
      <c r="G1885" s="63" t="s">
        <v>1027</v>
      </c>
      <c r="H1885" s="137">
        <v>46198</v>
      </c>
      <c r="I1885" s="63" t="str">
        <f t="shared" si="170"/>
        <v>Jun</v>
      </c>
      <c r="J1885" s="63">
        <v>2026</v>
      </c>
      <c r="K1885" s="63" t="s">
        <v>48</v>
      </c>
      <c r="L1885" s="9"/>
      <c r="M1885" s="9" t="str">
        <f>_xlfn.XLOOKUP(K1885,[1]Heads!A:A,[1]Heads!B:B)</f>
        <v>Property Offences</v>
      </c>
      <c r="N1885" s="9" t="str">
        <f>_xlfn.XLOOKUP(M1885,[1]Heads!B:B,[1]Heads!C:C)</f>
        <v>IPC</v>
      </c>
      <c r="O1885" s="9" t="s">
        <v>32</v>
      </c>
      <c r="P1885" s="75">
        <v>46218</v>
      </c>
      <c r="Q1885" s="9"/>
      <c r="R1885" s="75"/>
      <c r="S1885" s="96" t="s">
        <v>3196</v>
      </c>
      <c r="T1885" s="9"/>
      <c r="U1885" s="75"/>
      <c r="V1885" s="9"/>
      <c r="W1885" s="104" t="s">
        <v>33</v>
      </c>
      <c r="X1885" s="104" t="s">
        <v>33</v>
      </c>
      <c r="Y1885" s="98">
        <v>46218</v>
      </c>
      <c r="Z1885" s="9" t="s">
        <v>5548</v>
      </c>
      <c r="AA1885" s="9" t="s">
        <v>34</v>
      </c>
      <c r="AB1885" s="9">
        <f t="shared" ca="1" si="165"/>
        <v>113</v>
      </c>
      <c r="AC1885" s="9" t="str">
        <f t="shared" ca="1" si="166"/>
        <v>Above 3 Months</v>
      </c>
      <c r="AD1885" s="9">
        <f t="shared" ca="1" si="167"/>
        <v>93</v>
      </c>
      <c r="AE1885" s="9" t="str">
        <f t="shared" ca="1" si="168"/>
        <v>Above 3 Months</v>
      </c>
      <c r="AF1885" s="9"/>
      <c r="AG1885" s="123" t="str">
        <f t="shared" si="171"/>
        <v>J.R.Puram,'131/2026'</v>
      </c>
      <c r="AH1885" s="97" t="str">
        <f t="shared" si="169"/>
        <v/>
      </c>
    </row>
    <row r="1886" spans="1:34" ht="25.5" customHeight="1" x14ac:dyDescent="0.25">
      <c r="A1886" s="96">
        <v>1885</v>
      </c>
      <c r="B1886" s="123" t="str">
        <f>_xlfn.XLOOKUP(E1886,'[1]PS Name'!B:B,'[1]PS Name'!D:D)</f>
        <v>Srikakulam Sub-Division</v>
      </c>
      <c r="C1886" s="123" t="str">
        <f>_xlfn.XLOOKUP(E1886,'[1]PS Name'!B:B,'[1]PS Name'!C:C)</f>
        <v>J.R.Puram Circle</v>
      </c>
      <c r="D1886" s="9"/>
      <c r="E1886" s="123" t="s">
        <v>90</v>
      </c>
      <c r="F1886" s="136" t="s">
        <v>3563</v>
      </c>
      <c r="G1886" s="63" t="s">
        <v>1027</v>
      </c>
      <c r="H1886" s="137">
        <v>46198</v>
      </c>
      <c r="I1886" s="63" t="str">
        <f t="shared" si="170"/>
        <v>Jun</v>
      </c>
      <c r="J1886" s="63">
        <v>2026</v>
      </c>
      <c r="K1886" s="63" t="s">
        <v>48</v>
      </c>
      <c r="L1886" s="9"/>
      <c r="M1886" s="9" t="str">
        <f>_xlfn.XLOOKUP(K1886,[1]Heads!A:A,[1]Heads!B:B)</f>
        <v>Property Offences</v>
      </c>
      <c r="N1886" s="9" t="str">
        <f>_xlfn.XLOOKUP(M1886,[1]Heads!B:B,[1]Heads!C:C)</f>
        <v>IPC</v>
      </c>
      <c r="O1886" s="9" t="s">
        <v>32</v>
      </c>
      <c r="P1886" s="75">
        <v>46218</v>
      </c>
      <c r="Q1886" s="9"/>
      <c r="R1886" s="75"/>
      <c r="S1886" s="96" t="s">
        <v>3196</v>
      </c>
      <c r="T1886" s="9"/>
      <c r="U1886" s="75"/>
      <c r="V1886" s="9"/>
      <c r="W1886" s="104" t="s">
        <v>33</v>
      </c>
      <c r="X1886" s="104" t="s">
        <v>33</v>
      </c>
      <c r="Y1886" s="98">
        <v>46218</v>
      </c>
      <c r="Z1886" s="9" t="s">
        <v>5549</v>
      </c>
      <c r="AA1886" s="9" t="s">
        <v>34</v>
      </c>
      <c r="AB1886" s="9">
        <f t="shared" ca="1" si="165"/>
        <v>113</v>
      </c>
      <c r="AC1886" s="9" t="str">
        <f t="shared" ca="1" si="166"/>
        <v>Above 3 Months</v>
      </c>
      <c r="AD1886" s="9">
        <f t="shared" ca="1" si="167"/>
        <v>93</v>
      </c>
      <c r="AE1886" s="9" t="str">
        <f t="shared" ca="1" si="168"/>
        <v>Above 3 Months</v>
      </c>
      <c r="AF1886" s="9"/>
      <c r="AG1886" s="123" t="str">
        <f t="shared" si="171"/>
        <v>J.R.Puram,'129/2026'</v>
      </c>
      <c r="AH1886" s="97" t="str">
        <f t="shared" si="169"/>
        <v/>
      </c>
    </row>
    <row r="1887" spans="1:34" ht="25.5" customHeight="1" x14ac:dyDescent="0.25">
      <c r="A1887" s="96">
        <v>1886</v>
      </c>
      <c r="B1887" s="123" t="str">
        <f>_xlfn.XLOOKUP(E1887,'[1]PS Name'!B:B,'[1]PS Name'!D:D)</f>
        <v>Kasibugga Sub-Division</v>
      </c>
      <c r="C1887" s="123">
        <f>_xlfn.XLOOKUP(E1887,'[1]PS Name'!B:B,'[1]PS Name'!C:C)</f>
        <v>0</v>
      </c>
      <c r="D1887" s="9"/>
      <c r="E1887" s="123" t="s">
        <v>68</v>
      </c>
      <c r="F1887" s="136" t="s">
        <v>5520</v>
      </c>
      <c r="G1887" s="63" t="s">
        <v>1315</v>
      </c>
      <c r="H1887" s="137">
        <v>46198</v>
      </c>
      <c r="I1887" s="63" t="str">
        <f t="shared" si="170"/>
        <v>Jun</v>
      </c>
      <c r="J1887" s="63">
        <v>2026</v>
      </c>
      <c r="K1887" s="63" t="s">
        <v>70</v>
      </c>
      <c r="L1887" s="9"/>
      <c r="M1887" s="9" t="str">
        <f>_xlfn.XLOOKUP(K1887,[1]Heads!A:A,[1]Heads!B:B)</f>
        <v>174 CrPC</v>
      </c>
      <c r="N1887" s="9" t="str">
        <f>_xlfn.XLOOKUP(M1887,[1]Heads!B:B,[1]Heads!C:C)</f>
        <v>174 CrPC</v>
      </c>
      <c r="O1887" s="9" t="s">
        <v>32</v>
      </c>
      <c r="P1887" s="75"/>
      <c r="Q1887" s="9"/>
      <c r="R1887" s="75"/>
      <c r="S1887" s="96" t="s">
        <v>3196</v>
      </c>
      <c r="T1887" s="9"/>
      <c r="U1887" s="75"/>
      <c r="V1887" s="9"/>
      <c r="W1887" s="104" t="s">
        <v>173</v>
      </c>
      <c r="X1887" s="104" t="s">
        <v>173</v>
      </c>
      <c r="Y1887" s="98">
        <v>46203</v>
      </c>
      <c r="Z1887" s="9" t="s">
        <v>5550</v>
      </c>
      <c r="AA1887" s="9" t="s">
        <v>34</v>
      </c>
      <c r="AB1887" s="9">
        <f t="shared" ca="1" si="165"/>
        <v>113</v>
      </c>
      <c r="AC1887" s="9" t="str">
        <f t="shared" ca="1" si="166"/>
        <v>Above 3 Months</v>
      </c>
      <c r="AD1887" s="9">
        <f t="shared" ca="1" si="167"/>
        <v>108</v>
      </c>
      <c r="AE1887" s="9" t="str">
        <f t="shared" ca="1" si="168"/>
        <v>Above 3 Months</v>
      </c>
      <c r="AF1887" s="9"/>
      <c r="AG1887" s="123" t="str">
        <f t="shared" si="171"/>
        <v>Kasibugga,'179/2026'</v>
      </c>
      <c r="AH1887" s="97" t="str">
        <f t="shared" ca="1" si="169"/>
        <v>Above 3 Months</v>
      </c>
    </row>
    <row r="1888" spans="1:34" ht="25.5" customHeight="1" x14ac:dyDescent="0.25">
      <c r="A1888" s="96">
        <v>1887</v>
      </c>
      <c r="B1888" s="123" t="str">
        <f>_xlfn.XLOOKUP(E1888,'[1]PS Name'!B:B,'[1]PS Name'!D:D)</f>
        <v>Tekkali Sub-Division</v>
      </c>
      <c r="C1888" s="123" t="str">
        <f>_xlfn.XLOOKUP(E1888,'[1]PS Name'!B:B,'[1]PS Name'!C:C)</f>
        <v>Kothuru Circle</v>
      </c>
      <c r="D1888" s="9"/>
      <c r="E1888" s="123" t="s">
        <v>73</v>
      </c>
      <c r="F1888" s="136" t="s">
        <v>3063</v>
      </c>
      <c r="G1888" s="63" t="s">
        <v>5551</v>
      </c>
      <c r="H1888" s="137">
        <v>46198</v>
      </c>
      <c r="I1888" s="63" t="str">
        <f t="shared" si="170"/>
        <v>Jun</v>
      </c>
      <c r="J1888" s="63">
        <v>2026</v>
      </c>
      <c r="K1888" s="63" t="s">
        <v>43</v>
      </c>
      <c r="L1888" s="9"/>
      <c r="M1888" s="9" t="str">
        <f>_xlfn.XLOOKUP(K1888,[1]Heads!A:A,[1]Heads!B:B)</f>
        <v>White Collar Offences</v>
      </c>
      <c r="N1888" s="9" t="str">
        <f>_xlfn.XLOOKUP(M1888,[1]Heads!B:B,[1]Heads!C:C)</f>
        <v>IPC</v>
      </c>
      <c r="O1888" s="9" t="s">
        <v>32</v>
      </c>
      <c r="P1888" s="75"/>
      <c r="Q1888" s="9"/>
      <c r="R1888" s="75"/>
      <c r="S1888" s="96" t="s">
        <v>7125</v>
      </c>
      <c r="T1888" s="9"/>
      <c r="U1888" s="75"/>
      <c r="V1888" s="9"/>
      <c r="W1888" s="104" t="s">
        <v>142</v>
      </c>
      <c r="X1888" s="104" t="s">
        <v>2923</v>
      </c>
      <c r="Y1888" s="98"/>
      <c r="Z1888" s="9" t="s">
        <v>5552</v>
      </c>
      <c r="AA1888" s="9" t="s">
        <v>34</v>
      </c>
      <c r="AB1888" s="9" t="str">
        <f t="shared" ca="1" si="165"/>
        <v/>
      </c>
      <c r="AC1888" s="9" t="str">
        <f t="shared" si="166"/>
        <v/>
      </c>
      <c r="AD1888" s="9" t="str">
        <f t="shared" ca="1" si="167"/>
        <v/>
      </c>
      <c r="AE1888" s="9" t="str">
        <f t="shared" ca="1" si="168"/>
        <v/>
      </c>
      <c r="AF1888" s="9"/>
      <c r="AG1888" s="123" t="str">
        <f t="shared" si="171"/>
        <v>Kothuru,'77/2026'</v>
      </c>
      <c r="AH1888" s="97" t="str">
        <f t="shared" si="169"/>
        <v/>
      </c>
    </row>
    <row r="1889" spans="1:34" ht="25.5" customHeight="1" x14ac:dyDescent="0.25">
      <c r="A1889" s="96">
        <v>1888</v>
      </c>
      <c r="B1889" s="123" t="str">
        <f>_xlfn.XLOOKUP(E1889,'[1]PS Name'!B:B,'[1]PS Name'!D:D)</f>
        <v>Srikakulam Sub-Division</v>
      </c>
      <c r="C1889" s="123" t="str">
        <f>_xlfn.XLOOKUP(E1889,'[1]PS Name'!B:B,'[1]PS Name'!C:C)</f>
        <v>J.R.Puram Circle</v>
      </c>
      <c r="D1889" s="9"/>
      <c r="E1889" s="123" t="s">
        <v>104</v>
      </c>
      <c r="F1889" s="136" t="s">
        <v>3278</v>
      </c>
      <c r="G1889" s="63" t="s">
        <v>1027</v>
      </c>
      <c r="H1889" s="137">
        <v>46198</v>
      </c>
      <c r="I1889" s="63" t="str">
        <f t="shared" si="170"/>
        <v>Jun</v>
      </c>
      <c r="J1889" s="63">
        <v>2026</v>
      </c>
      <c r="K1889" s="63" t="s">
        <v>48</v>
      </c>
      <c r="L1889" s="9"/>
      <c r="M1889" s="9" t="str">
        <f>_xlfn.XLOOKUP(K1889,[1]Heads!A:A,[1]Heads!B:B)</f>
        <v>Property Offences</v>
      </c>
      <c r="N1889" s="9" t="str">
        <f>_xlfn.XLOOKUP(M1889,[1]Heads!B:B,[1]Heads!C:C)</f>
        <v>IPC</v>
      </c>
      <c r="O1889" s="9" t="s">
        <v>32</v>
      </c>
      <c r="P1889" s="75">
        <v>46268</v>
      </c>
      <c r="Q1889" s="9"/>
      <c r="R1889" s="75"/>
      <c r="S1889" s="96" t="s">
        <v>3196</v>
      </c>
      <c r="T1889" s="9"/>
      <c r="U1889" s="75"/>
      <c r="V1889" s="9"/>
      <c r="W1889" s="104" t="s">
        <v>33</v>
      </c>
      <c r="X1889" s="104" t="s">
        <v>33</v>
      </c>
      <c r="Y1889" s="98">
        <v>46268</v>
      </c>
      <c r="Z1889" s="9" t="s">
        <v>5553</v>
      </c>
      <c r="AA1889" s="9" t="s">
        <v>34</v>
      </c>
      <c r="AB1889" s="9">
        <f t="shared" ca="1" si="165"/>
        <v>113</v>
      </c>
      <c r="AC1889" s="9" t="str">
        <f t="shared" ca="1" si="166"/>
        <v>Above 3 Months</v>
      </c>
      <c r="AD1889" s="9">
        <f t="shared" ca="1" si="167"/>
        <v>43</v>
      </c>
      <c r="AE1889" s="9" t="str">
        <f t="shared" ca="1" si="168"/>
        <v>Below 45 Days</v>
      </c>
      <c r="AF1889" s="9"/>
      <c r="AG1889" s="123" t="str">
        <f t="shared" si="171"/>
        <v>Laveru,'82/2026'</v>
      </c>
      <c r="AH1889" s="97" t="str">
        <f t="shared" si="169"/>
        <v/>
      </c>
    </row>
    <row r="1890" spans="1:34" ht="25.5" customHeight="1" x14ac:dyDescent="0.25">
      <c r="A1890" s="96">
        <v>1889</v>
      </c>
      <c r="B1890" s="123" t="str">
        <f>_xlfn.XLOOKUP(E1890,'[1]PS Name'!B:B,'[1]PS Name'!D:D)</f>
        <v>Kasibugga Sub-Division</v>
      </c>
      <c r="C1890" s="123" t="str">
        <f>_xlfn.XLOOKUP(E1890,'[1]PS Name'!B:B,'[1]PS Name'!C:C)</f>
        <v>Kasibugga Rural Circle</v>
      </c>
      <c r="D1890" s="9"/>
      <c r="E1890" s="123" t="s">
        <v>114</v>
      </c>
      <c r="F1890" s="136" t="s">
        <v>3218</v>
      </c>
      <c r="G1890" s="63" t="s">
        <v>1474</v>
      </c>
      <c r="H1890" s="137">
        <v>46198</v>
      </c>
      <c r="I1890" s="63" t="str">
        <f t="shared" si="170"/>
        <v>Jun</v>
      </c>
      <c r="J1890" s="63">
        <v>2026</v>
      </c>
      <c r="K1890" s="63" t="s">
        <v>103</v>
      </c>
      <c r="L1890" s="9"/>
      <c r="M1890" s="9" t="str">
        <f>_xlfn.XLOOKUP(K1890,[1]Heads!A:A,[1]Heads!B:B)</f>
        <v>Property Offences</v>
      </c>
      <c r="N1890" s="9" t="str">
        <f>_xlfn.XLOOKUP(M1890,[1]Heads!B:B,[1]Heads!C:C)</f>
        <v>IPC</v>
      </c>
      <c r="O1890" s="9" t="s">
        <v>32</v>
      </c>
      <c r="P1890" s="75"/>
      <c r="Q1890" s="9"/>
      <c r="R1890" s="75"/>
      <c r="S1890" s="96" t="s">
        <v>3196</v>
      </c>
      <c r="T1890" s="9"/>
      <c r="U1890" s="75"/>
      <c r="V1890" s="9"/>
      <c r="W1890" s="104" t="s">
        <v>141</v>
      </c>
      <c r="X1890" s="104" t="s">
        <v>33</v>
      </c>
      <c r="Y1890" s="98">
        <v>46300</v>
      </c>
      <c r="Z1890" s="9" t="s">
        <v>5554</v>
      </c>
      <c r="AA1890" s="9" t="s">
        <v>34</v>
      </c>
      <c r="AB1890" s="9">
        <f t="shared" ca="1" si="165"/>
        <v>113</v>
      </c>
      <c r="AC1890" s="9" t="str">
        <f t="shared" ca="1" si="166"/>
        <v>Above 3 Months</v>
      </c>
      <c r="AD1890" s="9">
        <f t="shared" ca="1" si="167"/>
        <v>11</v>
      </c>
      <c r="AE1890" s="9" t="str">
        <f t="shared" ca="1" si="168"/>
        <v>Below 45 Days</v>
      </c>
      <c r="AF1890" s="9"/>
      <c r="AG1890" s="123" t="str">
        <f t="shared" si="171"/>
        <v>Mandasa,'98/2026'</v>
      </c>
      <c r="AH1890" s="97" t="str">
        <f t="shared" si="169"/>
        <v/>
      </c>
    </row>
    <row r="1891" spans="1:34" ht="25.5" customHeight="1" x14ac:dyDescent="0.25">
      <c r="A1891" s="96">
        <v>1890</v>
      </c>
      <c r="B1891" s="123" t="str">
        <f>_xlfn.XLOOKUP(E1891,'[1]PS Name'!B:B,'[1]PS Name'!D:D)</f>
        <v>Kasibugga Sub-Division</v>
      </c>
      <c r="C1891" s="123" t="str">
        <f>_xlfn.XLOOKUP(E1891,'[1]PS Name'!B:B,'[1]PS Name'!C:C)</f>
        <v>Kasibugga Rural Circle</v>
      </c>
      <c r="D1891" s="9"/>
      <c r="E1891" s="123" t="s">
        <v>114</v>
      </c>
      <c r="F1891" s="136" t="s">
        <v>3206</v>
      </c>
      <c r="G1891" s="63" t="s">
        <v>845</v>
      </c>
      <c r="H1891" s="137">
        <v>46198</v>
      </c>
      <c r="I1891" s="63" t="str">
        <f t="shared" si="170"/>
        <v>Jun</v>
      </c>
      <c r="J1891" s="63">
        <v>2026</v>
      </c>
      <c r="K1891" s="63" t="s">
        <v>116</v>
      </c>
      <c r="L1891" s="9"/>
      <c r="M1891" s="9" t="str">
        <f>_xlfn.XLOOKUP(K1891,[1]Heads!A:A,[1]Heads!B:B)</f>
        <v>NDPS</v>
      </c>
      <c r="N1891" s="9" t="str">
        <f>_xlfn.XLOOKUP(M1891,[1]Heads!B:B,[1]Heads!C:C)</f>
        <v>NDPS</v>
      </c>
      <c r="O1891" s="9" t="s">
        <v>32</v>
      </c>
      <c r="P1891" s="75"/>
      <c r="Q1891" s="9"/>
      <c r="R1891" s="75"/>
      <c r="S1891" s="96" t="s">
        <v>3196</v>
      </c>
      <c r="T1891" s="9"/>
      <c r="U1891" s="75"/>
      <c r="V1891" s="9"/>
      <c r="W1891" s="104" t="s">
        <v>50</v>
      </c>
      <c r="X1891" s="104" t="s">
        <v>50</v>
      </c>
      <c r="Y1891" s="98"/>
      <c r="Z1891" s="9" t="s">
        <v>5555</v>
      </c>
      <c r="AA1891" s="9" t="s">
        <v>34</v>
      </c>
      <c r="AB1891" s="9">
        <f t="shared" ca="1" si="165"/>
        <v>113</v>
      </c>
      <c r="AC1891" s="9" t="str">
        <f t="shared" ca="1" si="166"/>
        <v>Above 3 Months</v>
      </c>
      <c r="AD1891" s="9" t="str">
        <f t="shared" ca="1" si="167"/>
        <v/>
      </c>
      <c r="AE1891" s="9" t="str">
        <f t="shared" ca="1" si="168"/>
        <v/>
      </c>
      <c r="AF1891" s="9"/>
      <c r="AG1891" s="123" t="str">
        <f t="shared" si="171"/>
        <v>Mandasa,'97/2026'</v>
      </c>
      <c r="AH1891" s="97" t="str">
        <f t="shared" ca="1" si="169"/>
        <v>Above 3 Months</v>
      </c>
    </row>
    <row r="1892" spans="1:34" ht="25.5" customHeight="1" x14ac:dyDescent="0.25">
      <c r="A1892" s="96">
        <v>1891</v>
      </c>
      <c r="B1892" s="123" t="str">
        <f>_xlfn.XLOOKUP(E1892,'[1]PS Name'!B:B,'[1]PS Name'!D:D)</f>
        <v>Tekkali Sub-Division</v>
      </c>
      <c r="C1892" s="123" t="str">
        <f>_xlfn.XLOOKUP(E1892,'[1]PS Name'!B:B,'[1]PS Name'!C:C)</f>
        <v>Tekkali Rural Circle</v>
      </c>
      <c r="D1892" s="9"/>
      <c r="E1892" s="123" t="s">
        <v>84</v>
      </c>
      <c r="F1892" s="136" t="s">
        <v>3103</v>
      </c>
      <c r="G1892" s="63" t="s">
        <v>1431</v>
      </c>
      <c r="H1892" s="137">
        <v>46198</v>
      </c>
      <c r="I1892" s="63" t="str">
        <f t="shared" si="170"/>
        <v>Jun</v>
      </c>
      <c r="J1892" s="63">
        <v>2026</v>
      </c>
      <c r="K1892" s="63" t="s">
        <v>71</v>
      </c>
      <c r="L1892" s="9"/>
      <c r="M1892" s="9" t="str">
        <f>_xlfn.XLOOKUP(K1892,[1]Heads!A:A,[1]Heads!B:B)</f>
        <v>Road Accidents</v>
      </c>
      <c r="N1892" s="9" t="str">
        <f>_xlfn.XLOOKUP(M1892,[1]Heads!B:B,[1]Heads!C:C)</f>
        <v>IPC</v>
      </c>
      <c r="O1892" s="9" t="s">
        <v>32</v>
      </c>
      <c r="P1892" s="75"/>
      <c r="Q1892" s="9"/>
      <c r="R1892" s="75"/>
      <c r="S1892" s="96" t="s">
        <v>3196</v>
      </c>
      <c r="T1892" s="9"/>
      <c r="U1892" s="75"/>
      <c r="V1892" s="9"/>
      <c r="W1892" s="104" t="s">
        <v>141</v>
      </c>
      <c r="X1892" s="104" t="s">
        <v>50</v>
      </c>
      <c r="Y1892" s="98"/>
      <c r="Z1892" s="9" t="s">
        <v>5556</v>
      </c>
      <c r="AA1892" s="9" t="s">
        <v>34</v>
      </c>
      <c r="AB1892" s="9">
        <f t="shared" ca="1" si="165"/>
        <v>113</v>
      </c>
      <c r="AC1892" s="9" t="str">
        <f t="shared" ca="1" si="166"/>
        <v>Above 3 Months</v>
      </c>
      <c r="AD1892" s="9" t="str">
        <f t="shared" ca="1" si="167"/>
        <v/>
      </c>
      <c r="AE1892" s="9" t="str">
        <f t="shared" ca="1" si="168"/>
        <v/>
      </c>
      <c r="AF1892" s="9"/>
      <c r="AG1892" s="123" t="str">
        <f t="shared" si="171"/>
        <v>Nandigam,'62/2026'</v>
      </c>
      <c r="AH1892" s="97" t="str">
        <f t="shared" ca="1" si="169"/>
        <v>Above 3 Months</v>
      </c>
    </row>
    <row r="1893" spans="1:34" ht="25.5" customHeight="1" x14ac:dyDescent="0.25">
      <c r="A1893" s="96">
        <v>1892</v>
      </c>
      <c r="B1893" s="123" t="str">
        <f>_xlfn.XLOOKUP(E1893,'[1]PS Name'!B:B,'[1]PS Name'!D:D)</f>
        <v>Srikakulam Sub-Division</v>
      </c>
      <c r="C1893" s="123" t="str">
        <f>_xlfn.XLOOKUP(E1893,'[1]PS Name'!B:B,'[1]PS Name'!C:C)</f>
        <v>Amadalavalasa Circle</v>
      </c>
      <c r="D1893" s="9"/>
      <c r="E1893" s="123" t="s">
        <v>64</v>
      </c>
      <c r="F1893" s="136" t="s">
        <v>3278</v>
      </c>
      <c r="G1893" s="63" t="s">
        <v>5561</v>
      </c>
      <c r="H1893" s="137">
        <v>46198</v>
      </c>
      <c r="I1893" s="63" t="str">
        <f t="shared" si="170"/>
        <v>Jun</v>
      </c>
      <c r="J1893" s="63">
        <v>2026</v>
      </c>
      <c r="K1893" s="63" t="s">
        <v>80</v>
      </c>
      <c r="L1893" s="9"/>
      <c r="M1893" s="9" t="str">
        <f>_xlfn.XLOOKUP(K1893,[1]Heads!A:A,[1]Heads!B:B)</f>
        <v>Crime  Against Women</v>
      </c>
      <c r="N1893" s="9" t="str">
        <f>_xlfn.XLOOKUP(M1893,[1]Heads!B:B,[1]Heads!C:C)</f>
        <v>IPC</v>
      </c>
      <c r="O1893" s="9" t="s">
        <v>32</v>
      </c>
      <c r="P1893" s="75">
        <v>46219</v>
      </c>
      <c r="Q1893" s="9"/>
      <c r="R1893" s="75"/>
      <c r="S1893" s="96" t="s">
        <v>3196</v>
      </c>
      <c r="T1893" s="9"/>
      <c r="U1893" s="75"/>
      <c r="V1893" s="9"/>
      <c r="W1893" s="104" t="s">
        <v>33</v>
      </c>
      <c r="X1893" s="104" t="s">
        <v>33</v>
      </c>
      <c r="Y1893" s="98">
        <v>46219</v>
      </c>
      <c r="Z1893" s="9" t="s">
        <v>5562</v>
      </c>
      <c r="AA1893" s="9" t="s">
        <v>34</v>
      </c>
      <c r="AB1893" s="9">
        <f t="shared" ca="1" si="165"/>
        <v>113</v>
      </c>
      <c r="AC1893" s="9" t="str">
        <f t="shared" ca="1" si="166"/>
        <v>Above 3 Months</v>
      </c>
      <c r="AD1893" s="9">
        <f t="shared" ca="1" si="167"/>
        <v>92</v>
      </c>
      <c r="AE1893" s="9" t="str">
        <f t="shared" ca="1" si="168"/>
        <v>Above 3 Months</v>
      </c>
      <c r="AF1893" s="9"/>
      <c r="AG1893" s="123" t="str">
        <f t="shared" si="171"/>
        <v>Ponduru,'82/2026'</v>
      </c>
      <c r="AH1893" s="97" t="str">
        <f t="shared" si="169"/>
        <v/>
      </c>
    </row>
    <row r="1894" spans="1:34" ht="25.5" customHeight="1" x14ac:dyDescent="0.25">
      <c r="A1894" s="96">
        <v>1893</v>
      </c>
      <c r="B1894" s="123" t="str">
        <f>_xlfn.XLOOKUP(E1894,'[1]PS Name'!B:B,'[1]PS Name'!D:D)</f>
        <v>Kasibugga Sub-Division</v>
      </c>
      <c r="C1894" s="123" t="str">
        <f>_xlfn.XLOOKUP(E1894,'[1]PS Name'!B:B,'[1]PS Name'!C:C)</f>
        <v>Sompeta Circle</v>
      </c>
      <c r="D1894" s="9"/>
      <c r="E1894" s="123" t="s">
        <v>106</v>
      </c>
      <c r="F1894" s="136" t="s">
        <v>3002</v>
      </c>
      <c r="G1894" s="63" t="s">
        <v>1315</v>
      </c>
      <c r="H1894" s="137">
        <v>46198</v>
      </c>
      <c r="I1894" s="63" t="str">
        <f t="shared" si="170"/>
        <v>Jun</v>
      </c>
      <c r="J1894" s="63">
        <v>2026</v>
      </c>
      <c r="K1894" s="63" t="s">
        <v>70</v>
      </c>
      <c r="L1894" s="9"/>
      <c r="M1894" s="9" t="str">
        <f>_xlfn.XLOOKUP(K1894,[1]Heads!A:A,[1]Heads!B:B)</f>
        <v>174 CrPC</v>
      </c>
      <c r="N1894" s="9" t="str">
        <f>_xlfn.XLOOKUP(M1894,[1]Heads!B:B,[1]Heads!C:C)</f>
        <v>174 CrPC</v>
      </c>
      <c r="O1894" s="9" t="s">
        <v>32</v>
      </c>
      <c r="P1894" s="75"/>
      <c r="Q1894" s="9"/>
      <c r="R1894" s="75"/>
      <c r="S1894" s="96" t="s">
        <v>7125</v>
      </c>
      <c r="T1894" s="9"/>
      <c r="U1894" s="75"/>
      <c r="V1894" s="9"/>
      <c r="W1894" s="104" t="s">
        <v>168</v>
      </c>
      <c r="X1894" s="104" t="s">
        <v>2923</v>
      </c>
      <c r="Y1894" s="98"/>
      <c r="Z1894" s="9" t="s">
        <v>5563</v>
      </c>
      <c r="AA1894" s="9" t="s">
        <v>34</v>
      </c>
      <c r="AB1894" s="9" t="str">
        <f t="shared" ca="1" si="165"/>
        <v/>
      </c>
      <c r="AC1894" s="9" t="str">
        <f t="shared" si="166"/>
        <v/>
      </c>
      <c r="AD1894" s="9" t="str">
        <f t="shared" ca="1" si="167"/>
        <v/>
      </c>
      <c r="AE1894" s="9" t="str">
        <f t="shared" ca="1" si="168"/>
        <v/>
      </c>
      <c r="AF1894" s="9"/>
      <c r="AG1894" s="123" t="str">
        <f t="shared" si="171"/>
        <v>Sompeta,'41/2026'</v>
      </c>
      <c r="AH1894" s="97" t="str">
        <f t="shared" si="169"/>
        <v/>
      </c>
    </row>
    <row r="1895" spans="1:34" ht="25.5" customHeight="1" x14ac:dyDescent="0.25">
      <c r="A1895" s="96">
        <v>1894</v>
      </c>
      <c r="B1895" s="123" t="str">
        <f>_xlfn.XLOOKUP(E1895,'[1]PS Name'!B:B,'[1]PS Name'!D:D)</f>
        <v>Tekkali Sub-Division</v>
      </c>
      <c r="C1895" s="123">
        <f>_xlfn.XLOOKUP(E1895,'[1]PS Name'!B:B,'[1]PS Name'!C:C)</f>
        <v>0</v>
      </c>
      <c r="D1895" s="9"/>
      <c r="E1895" s="123" t="s">
        <v>51</v>
      </c>
      <c r="F1895" s="136" t="s">
        <v>3277</v>
      </c>
      <c r="G1895" s="63" t="s">
        <v>1027</v>
      </c>
      <c r="H1895" s="137">
        <v>46198</v>
      </c>
      <c r="I1895" s="63" t="str">
        <f t="shared" si="170"/>
        <v>Jun</v>
      </c>
      <c r="J1895" s="63">
        <v>2026</v>
      </c>
      <c r="K1895" s="63" t="s">
        <v>48</v>
      </c>
      <c r="L1895" s="9"/>
      <c r="M1895" s="9" t="str">
        <f>_xlfn.XLOOKUP(K1895,[1]Heads!A:A,[1]Heads!B:B)</f>
        <v>Property Offences</v>
      </c>
      <c r="N1895" s="9" t="str">
        <f>_xlfn.XLOOKUP(M1895,[1]Heads!B:B,[1]Heads!C:C)</f>
        <v>IPC</v>
      </c>
      <c r="O1895" s="9" t="s">
        <v>32</v>
      </c>
      <c r="P1895" s="75"/>
      <c r="Q1895" s="9"/>
      <c r="R1895" s="75"/>
      <c r="S1895" s="96" t="s">
        <v>3196</v>
      </c>
      <c r="T1895" s="9"/>
      <c r="U1895" s="75"/>
      <c r="V1895" s="9"/>
      <c r="W1895" s="104" t="s">
        <v>112</v>
      </c>
      <c r="X1895" s="104" t="s">
        <v>112</v>
      </c>
      <c r="Y1895" s="98"/>
      <c r="Z1895" s="9" t="s">
        <v>5564</v>
      </c>
      <c r="AA1895" s="9" t="s">
        <v>34</v>
      </c>
      <c r="AB1895" s="9">
        <f t="shared" ca="1" si="165"/>
        <v>113</v>
      </c>
      <c r="AC1895" s="9" t="str">
        <f t="shared" ca="1" si="166"/>
        <v>Above 3 Months</v>
      </c>
      <c r="AD1895" s="9" t="str">
        <f t="shared" ca="1" si="167"/>
        <v/>
      </c>
      <c r="AE1895" s="9" t="str">
        <f t="shared" ca="1" si="168"/>
        <v/>
      </c>
      <c r="AF1895" s="9"/>
      <c r="AG1895" s="123" t="str">
        <f t="shared" si="171"/>
        <v>Tekkali PS,'108/2026'</v>
      </c>
      <c r="AH1895" s="97" t="str">
        <f t="shared" ca="1" si="169"/>
        <v>Above 3 Months</v>
      </c>
    </row>
    <row r="1896" spans="1:34" ht="25.5" customHeight="1" x14ac:dyDescent="0.25">
      <c r="A1896" s="96">
        <v>1895</v>
      </c>
      <c r="B1896" s="123" t="str">
        <f>_xlfn.XLOOKUP(E1896,'[1]PS Name'!B:B,'[1]PS Name'!D:D)</f>
        <v>Tekkali Sub-Division</v>
      </c>
      <c r="C1896" s="123" t="str">
        <f>_xlfn.XLOOKUP(E1896,'[1]PS Name'!B:B,'[1]PS Name'!C:C)</f>
        <v>Kothuru Circle</v>
      </c>
      <c r="D1896" s="9"/>
      <c r="E1896" s="123" t="s">
        <v>55</v>
      </c>
      <c r="F1896" s="136" t="s">
        <v>3093</v>
      </c>
      <c r="G1896" s="63" t="s">
        <v>1535</v>
      </c>
      <c r="H1896" s="137">
        <v>46199</v>
      </c>
      <c r="I1896" s="63" t="str">
        <f t="shared" si="170"/>
        <v>Jun</v>
      </c>
      <c r="J1896" s="63">
        <v>2026</v>
      </c>
      <c r="K1896" s="63" t="s">
        <v>75</v>
      </c>
      <c r="L1896" s="9"/>
      <c r="M1896" s="9" t="str">
        <f>_xlfn.XLOOKUP(K1896,[1]Heads!A:A,[1]Heads!B:B)</f>
        <v>Bodily Offiences</v>
      </c>
      <c r="N1896" s="9" t="str">
        <f>_xlfn.XLOOKUP(M1896,[1]Heads!B:B,[1]Heads!C:C)</f>
        <v>IPC</v>
      </c>
      <c r="O1896" s="9" t="s">
        <v>32</v>
      </c>
      <c r="P1896" s="75"/>
      <c r="Q1896" s="9"/>
      <c r="R1896" s="75"/>
      <c r="S1896" s="96" t="s">
        <v>3196</v>
      </c>
      <c r="T1896" s="9"/>
      <c r="U1896" s="75"/>
      <c r="V1896" s="9"/>
      <c r="W1896" s="104" t="s">
        <v>141</v>
      </c>
      <c r="X1896" s="104" t="s">
        <v>33</v>
      </c>
      <c r="Y1896" s="98">
        <v>46300</v>
      </c>
      <c r="Z1896" s="9" t="s">
        <v>5565</v>
      </c>
      <c r="AA1896" s="9" t="s">
        <v>34</v>
      </c>
      <c r="AB1896" s="9">
        <f t="shared" ca="1" si="165"/>
        <v>112</v>
      </c>
      <c r="AC1896" s="9" t="str">
        <f t="shared" ca="1" si="166"/>
        <v>Above 3 Months</v>
      </c>
      <c r="AD1896" s="9">
        <f t="shared" ca="1" si="167"/>
        <v>11</v>
      </c>
      <c r="AE1896" s="9" t="str">
        <f t="shared" ca="1" si="168"/>
        <v>Below 45 Days</v>
      </c>
      <c r="AF1896" s="9"/>
      <c r="AG1896" s="123" t="str">
        <f t="shared" si="171"/>
        <v>Hiramandalam,'59/2026'</v>
      </c>
      <c r="AH1896" s="97" t="str">
        <f t="shared" si="169"/>
        <v/>
      </c>
    </row>
    <row r="1897" spans="1:34" ht="25.5" customHeight="1" x14ac:dyDescent="0.25">
      <c r="A1897" s="96">
        <v>1896</v>
      </c>
      <c r="B1897" s="123" t="str">
        <f>_xlfn.XLOOKUP(E1897,'[1]PS Name'!B:B,'[1]PS Name'!D:D)</f>
        <v>Tekkali Sub-Division</v>
      </c>
      <c r="C1897" s="123" t="str">
        <f>_xlfn.XLOOKUP(E1897,'[1]PS Name'!B:B,'[1]PS Name'!C:C)</f>
        <v>Narasannapeta Circle</v>
      </c>
      <c r="D1897" s="9"/>
      <c r="E1897" s="123" t="s">
        <v>113</v>
      </c>
      <c r="F1897" s="136" t="s">
        <v>3051</v>
      </c>
      <c r="G1897" s="63" t="s">
        <v>1315</v>
      </c>
      <c r="H1897" s="137">
        <v>46199</v>
      </c>
      <c r="I1897" s="63" t="str">
        <f t="shared" si="170"/>
        <v>Jun</v>
      </c>
      <c r="J1897" s="63">
        <v>2026</v>
      </c>
      <c r="K1897" s="63" t="s">
        <v>70</v>
      </c>
      <c r="L1897" s="9"/>
      <c r="M1897" s="9" t="str">
        <f>_xlfn.XLOOKUP(K1897,[1]Heads!A:A,[1]Heads!B:B)</f>
        <v>174 CrPC</v>
      </c>
      <c r="N1897" s="9" t="str">
        <f>_xlfn.XLOOKUP(M1897,[1]Heads!B:B,[1]Heads!C:C)</f>
        <v>174 CrPC</v>
      </c>
      <c r="O1897" s="9" t="s">
        <v>32</v>
      </c>
      <c r="P1897" s="75"/>
      <c r="Q1897" s="9"/>
      <c r="R1897" s="75"/>
      <c r="S1897" s="96" t="s">
        <v>3196</v>
      </c>
      <c r="T1897" s="9"/>
      <c r="U1897" s="75"/>
      <c r="V1897" s="9"/>
      <c r="W1897" s="104" t="s">
        <v>173</v>
      </c>
      <c r="X1897" s="104" t="s">
        <v>142</v>
      </c>
      <c r="Y1897" s="98"/>
      <c r="Z1897" s="9" t="s">
        <v>5566</v>
      </c>
      <c r="AA1897" s="9" t="s">
        <v>34</v>
      </c>
      <c r="AB1897" s="9">
        <f t="shared" ca="1" si="165"/>
        <v>112</v>
      </c>
      <c r="AC1897" s="9" t="str">
        <f t="shared" ca="1" si="166"/>
        <v>Above 3 Months</v>
      </c>
      <c r="AD1897" s="9" t="str">
        <f t="shared" ca="1" si="167"/>
        <v/>
      </c>
      <c r="AE1897" s="9" t="str">
        <f t="shared" ca="1" si="168"/>
        <v/>
      </c>
      <c r="AF1897" s="9"/>
      <c r="AG1897" s="123" t="str">
        <f t="shared" si="171"/>
        <v>Jalumuru,'58/2026'</v>
      </c>
      <c r="AH1897" s="97" t="str">
        <f t="shared" ca="1" si="169"/>
        <v>Above 3 Months</v>
      </c>
    </row>
    <row r="1898" spans="1:34" ht="25.5" customHeight="1" x14ac:dyDescent="0.25">
      <c r="A1898" s="96">
        <v>1897</v>
      </c>
      <c r="B1898" s="123" t="str">
        <f>_xlfn.XLOOKUP(E1898,'[1]PS Name'!B:B,'[1]PS Name'!D:D)</f>
        <v>Tekkali Sub-Division</v>
      </c>
      <c r="C1898" s="123" t="str">
        <f>_xlfn.XLOOKUP(E1898,'[1]PS Name'!B:B,'[1]PS Name'!C:C)</f>
        <v>Tekkali Rural Circle</v>
      </c>
      <c r="D1898" s="9"/>
      <c r="E1898" s="123" t="s">
        <v>89</v>
      </c>
      <c r="F1898" s="136" t="s">
        <v>3546</v>
      </c>
      <c r="G1898" s="63" t="s">
        <v>1685</v>
      </c>
      <c r="H1898" s="137">
        <v>46199</v>
      </c>
      <c r="I1898" s="63" t="str">
        <f t="shared" si="170"/>
        <v>Jun</v>
      </c>
      <c r="J1898" s="63">
        <v>2026</v>
      </c>
      <c r="K1898" s="63" t="s">
        <v>108</v>
      </c>
      <c r="L1898" s="9"/>
      <c r="M1898" s="9" t="str">
        <f>_xlfn.XLOOKUP(K1898,[1]Heads!A:A,[1]Heads!B:B)</f>
        <v>Bodily Offiences</v>
      </c>
      <c r="N1898" s="9" t="str">
        <f>_xlfn.XLOOKUP(M1898,[1]Heads!B:B,[1]Heads!C:C)</f>
        <v>IPC</v>
      </c>
      <c r="O1898" s="9" t="s">
        <v>45</v>
      </c>
      <c r="P1898" s="75"/>
      <c r="Q1898" s="9"/>
      <c r="R1898" s="75"/>
      <c r="S1898" s="96" t="s">
        <v>3196</v>
      </c>
      <c r="T1898" s="9"/>
      <c r="U1898" s="75"/>
      <c r="V1898" s="9"/>
      <c r="W1898" s="104" t="s">
        <v>172</v>
      </c>
      <c r="X1898" s="104" t="s">
        <v>33</v>
      </c>
      <c r="Y1898" s="98">
        <v>46292</v>
      </c>
      <c r="Z1898" s="9" t="s">
        <v>5567</v>
      </c>
      <c r="AA1898" s="9" t="s">
        <v>34</v>
      </c>
      <c r="AB1898" s="9">
        <f t="shared" ca="1" si="165"/>
        <v>112</v>
      </c>
      <c r="AC1898" s="9" t="str">
        <f t="shared" ca="1" si="166"/>
        <v>Above 3 Months</v>
      </c>
      <c r="AD1898" s="9">
        <f t="shared" ca="1" si="167"/>
        <v>19</v>
      </c>
      <c r="AE1898" s="9" t="str">
        <f t="shared" ca="1" si="168"/>
        <v>Below 45 Days</v>
      </c>
      <c r="AF1898" s="9"/>
      <c r="AG1898" s="123" t="str">
        <f t="shared" si="171"/>
        <v>Kotabommali,'128/2026'</v>
      </c>
      <c r="AH1898" s="97" t="str">
        <f t="shared" si="169"/>
        <v/>
      </c>
    </row>
    <row r="1899" spans="1:34" ht="25.5" customHeight="1" x14ac:dyDescent="0.25">
      <c r="A1899" s="96">
        <v>1898</v>
      </c>
      <c r="B1899" s="123" t="str">
        <f>_xlfn.XLOOKUP(E1899,'[1]PS Name'!B:B,'[1]PS Name'!D:D)</f>
        <v>Tekkali Sub-Division</v>
      </c>
      <c r="C1899" s="123" t="str">
        <f>_xlfn.XLOOKUP(E1899,'[1]PS Name'!B:B,'[1]PS Name'!C:C)</f>
        <v>Kothuru Circle</v>
      </c>
      <c r="D1899" s="9"/>
      <c r="E1899" s="123" t="s">
        <v>73</v>
      </c>
      <c r="F1899" s="136" t="s">
        <v>3087</v>
      </c>
      <c r="G1899" s="63" t="s">
        <v>1535</v>
      </c>
      <c r="H1899" s="137">
        <v>46199</v>
      </c>
      <c r="I1899" s="63" t="str">
        <f t="shared" si="170"/>
        <v>Jun</v>
      </c>
      <c r="J1899" s="63">
        <v>2026</v>
      </c>
      <c r="K1899" s="63" t="s">
        <v>75</v>
      </c>
      <c r="L1899" s="9"/>
      <c r="M1899" s="9" t="str">
        <f>_xlfn.XLOOKUP(K1899,[1]Heads!A:A,[1]Heads!B:B)</f>
        <v>Bodily Offiences</v>
      </c>
      <c r="N1899" s="9" t="str">
        <f>_xlfn.XLOOKUP(M1899,[1]Heads!B:B,[1]Heads!C:C)</f>
        <v>IPC</v>
      </c>
      <c r="O1899" s="9" t="s">
        <v>32</v>
      </c>
      <c r="P1899" s="75">
        <v>46268</v>
      </c>
      <c r="Q1899" s="9"/>
      <c r="R1899" s="75"/>
      <c r="S1899" s="96" t="s">
        <v>7126</v>
      </c>
      <c r="T1899" s="9"/>
      <c r="U1899" s="75"/>
      <c r="V1899" s="9"/>
      <c r="W1899" s="104" t="s">
        <v>33</v>
      </c>
      <c r="X1899" s="104" t="s">
        <v>2923</v>
      </c>
      <c r="Y1899" s="98"/>
      <c r="Z1899" s="9" t="s">
        <v>5568</v>
      </c>
      <c r="AA1899" s="9" t="s">
        <v>34</v>
      </c>
      <c r="AB1899" s="9" t="str">
        <f t="shared" ca="1" si="165"/>
        <v/>
      </c>
      <c r="AC1899" s="9" t="str">
        <f t="shared" si="166"/>
        <v/>
      </c>
      <c r="AD1899" s="9" t="str">
        <f t="shared" ca="1" si="167"/>
        <v/>
      </c>
      <c r="AE1899" s="9" t="str">
        <f t="shared" ca="1" si="168"/>
        <v/>
      </c>
      <c r="AF1899" s="9"/>
      <c r="AG1899" s="123" t="str">
        <f t="shared" si="171"/>
        <v>Kothuru,'79/2026'</v>
      </c>
      <c r="AH1899" s="97" t="str">
        <f t="shared" si="169"/>
        <v/>
      </c>
    </row>
    <row r="1900" spans="1:34" ht="25.5" customHeight="1" x14ac:dyDescent="0.25">
      <c r="A1900" s="96">
        <v>1899</v>
      </c>
      <c r="B1900" s="123" t="str">
        <f>_xlfn.XLOOKUP(E1900,'[1]PS Name'!B:B,'[1]PS Name'!D:D)</f>
        <v>Tekkali Sub-Division</v>
      </c>
      <c r="C1900" s="123" t="str">
        <f>_xlfn.XLOOKUP(E1900,'[1]PS Name'!B:B,'[1]PS Name'!C:C)</f>
        <v>Kothuru Circle</v>
      </c>
      <c r="D1900" s="9"/>
      <c r="E1900" s="123" t="s">
        <v>73</v>
      </c>
      <c r="F1900" s="136" t="s">
        <v>3099</v>
      </c>
      <c r="G1900" s="63" t="s">
        <v>3504</v>
      </c>
      <c r="H1900" s="137">
        <v>46199</v>
      </c>
      <c r="I1900" s="63" t="str">
        <f t="shared" si="170"/>
        <v>Jun</v>
      </c>
      <c r="J1900" s="63">
        <v>2026</v>
      </c>
      <c r="K1900" s="63" t="s">
        <v>75</v>
      </c>
      <c r="L1900" s="9"/>
      <c r="M1900" s="9" t="str">
        <f>_xlfn.XLOOKUP(K1900,[1]Heads!A:A,[1]Heads!B:B)</f>
        <v>Bodily Offiences</v>
      </c>
      <c r="N1900" s="9" t="str">
        <f>_xlfn.XLOOKUP(M1900,[1]Heads!B:B,[1]Heads!C:C)</f>
        <v>IPC</v>
      </c>
      <c r="O1900" s="9" t="s">
        <v>32</v>
      </c>
      <c r="P1900" s="75">
        <v>46268</v>
      </c>
      <c r="Q1900" s="9"/>
      <c r="R1900" s="75"/>
      <c r="S1900" s="96" t="s">
        <v>7126</v>
      </c>
      <c r="T1900" s="9"/>
      <c r="U1900" s="75"/>
      <c r="V1900" s="9"/>
      <c r="W1900" s="104" t="s">
        <v>33</v>
      </c>
      <c r="X1900" s="104" t="s">
        <v>2923</v>
      </c>
      <c r="Y1900" s="98"/>
      <c r="Z1900" s="9" t="s">
        <v>5569</v>
      </c>
      <c r="AA1900" s="9" t="s">
        <v>34</v>
      </c>
      <c r="AB1900" s="9" t="str">
        <f t="shared" ca="1" si="165"/>
        <v/>
      </c>
      <c r="AC1900" s="9" t="str">
        <f t="shared" si="166"/>
        <v/>
      </c>
      <c r="AD1900" s="9" t="str">
        <f t="shared" ca="1" si="167"/>
        <v/>
      </c>
      <c r="AE1900" s="9" t="str">
        <f t="shared" ca="1" si="168"/>
        <v/>
      </c>
      <c r="AF1900" s="9"/>
      <c r="AG1900" s="123" t="str">
        <f t="shared" si="171"/>
        <v>Kothuru,'78/2026'</v>
      </c>
      <c r="AH1900" s="97" t="str">
        <f t="shared" si="169"/>
        <v/>
      </c>
    </row>
    <row r="1901" spans="1:34" ht="25.5" customHeight="1" x14ac:dyDescent="0.25">
      <c r="A1901" s="96">
        <v>1900</v>
      </c>
      <c r="B1901" s="123" t="str">
        <f>_xlfn.XLOOKUP(E1901,'[1]PS Name'!B:B,'[1]PS Name'!D:D)</f>
        <v>Tekkali Sub-Division</v>
      </c>
      <c r="C1901" s="123" t="str">
        <f>_xlfn.XLOOKUP(E1901,'[1]PS Name'!B:B,'[1]PS Name'!C:C)</f>
        <v>Tekkali Rural Circle</v>
      </c>
      <c r="D1901" s="9"/>
      <c r="E1901" s="123" t="s">
        <v>84</v>
      </c>
      <c r="F1901" s="136" t="s">
        <v>3058</v>
      </c>
      <c r="G1901" s="63" t="s">
        <v>1458</v>
      </c>
      <c r="H1901" s="137">
        <v>46199</v>
      </c>
      <c r="I1901" s="63" t="str">
        <f t="shared" si="170"/>
        <v>Jun</v>
      </c>
      <c r="J1901" s="63">
        <v>2026</v>
      </c>
      <c r="K1901" s="63" t="s">
        <v>148</v>
      </c>
      <c r="L1901" s="9"/>
      <c r="M1901" s="9" t="str">
        <f>_xlfn.XLOOKUP(K1901,[1]Heads!A:A,[1]Heads!B:B)</f>
        <v>Other IPC</v>
      </c>
      <c r="N1901" s="9" t="str">
        <f>_xlfn.XLOOKUP(M1901,[1]Heads!B:B,[1]Heads!C:C)</f>
        <v>IPC</v>
      </c>
      <c r="O1901" s="9" t="s">
        <v>32</v>
      </c>
      <c r="P1901" s="75"/>
      <c r="Q1901" s="9"/>
      <c r="R1901" s="75"/>
      <c r="S1901" s="96" t="s">
        <v>16</v>
      </c>
      <c r="T1901" s="9"/>
      <c r="U1901" s="75"/>
      <c r="V1901" s="9"/>
      <c r="W1901" s="104" t="s">
        <v>169</v>
      </c>
      <c r="X1901" s="104" t="s">
        <v>2923</v>
      </c>
      <c r="Y1901" s="98"/>
      <c r="Z1901" s="9" t="s">
        <v>5570</v>
      </c>
      <c r="AA1901" s="9" t="s">
        <v>34</v>
      </c>
      <c r="AB1901" s="9" t="str">
        <f t="shared" ca="1" si="165"/>
        <v/>
      </c>
      <c r="AC1901" s="9" t="str">
        <f t="shared" si="166"/>
        <v/>
      </c>
      <c r="AD1901" s="9" t="str">
        <f t="shared" ca="1" si="167"/>
        <v/>
      </c>
      <c r="AE1901" s="9" t="str">
        <f t="shared" ca="1" si="168"/>
        <v/>
      </c>
      <c r="AF1901" s="9"/>
      <c r="AG1901" s="123" t="str">
        <f t="shared" si="171"/>
        <v>Nandigam,'64/2026'</v>
      </c>
      <c r="AH1901" s="97" t="str">
        <f t="shared" si="169"/>
        <v/>
      </c>
    </row>
    <row r="1902" spans="1:34" ht="25.5" customHeight="1" x14ac:dyDescent="0.25">
      <c r="A1902" s="96">
        <v>1901</v>
      </c>
      <c r="B1902" s="123" t="str">
        <f>_xlfn.XLOOKUP(E1902,'[1]PS Name'!B:B,'[1]PS Name'!D:D)</f>
        <v>Srikakulam Sub-Division</v>
      </c>
      <c r="C1902" s="123" t="str">
        <f>_xlfn.XLOOKUP(E1902,'[1]PS Name'!B:B,'[1]PS Name'!C:C)</f>
        <v>Amadalavalasa Circle</v>
      </c>
      <c r="D1902" s="9"/>
      <c r="E1902" s="123" t="s">
        <v>64</v>
      </c>
      <c r="F1902" s="136" t="s">
        <v>3106</v>
      </c>
      <c r="G1902" s="63" t="s">
        <v>5573</v>
      </c>
      <c r="H1902" s="137">
        <v>46199</v>
      </c>
      <c r="I1902" s="63" t="str">
        <f t="shared" si="170"/>
        <v>Jun</v>
      </c>
      <c r="J1902" s="63">
        <v>2026</v>
      </c>
      <c r="K1902" s="63" t="s">
        <v>39</v>
      </c>
      <c r="L1902" s="9"/>
      <c r="M1902" s="9" t="str">
        <f>_xlfn.XLOOKUP(K1902,[1]Heads!A:A,[1]Heads!B:B)</f>
        <v>Other IPC</v>
      </c>
      <c r="N1902" s="9" t="str">
        <f>_xlfn.XLOOKUP(M1902,[1]Heads!B:B,[1]Heads!C:C)</f>
        <v>IPC</v>
      </c>
      <c r="O1902" s="9" t="s">
        <v>32</v>
      </c>
      <c r="P1902" s="75"/>
      <c r="Q1902" s="9"/>
      <c r="R1902" s="75"/>
      <c r="S1902" s="96" t="s">
        <v>7125</v>
      </c>
      <c r="T1902" s="9"/>
      <c r="U1902" s="75"/>
      <c r="V1902" s="9"/>
      <c r="W1902" s="104" t="s">
        <v>177</v>
      </c>
      <c r="X1902" s="104" t="s">
        <v>2923</v>
      </c>
      <c r="Y1902" s="98"/>
      <c r="Z1902" s="9" t="s">
        <v>5574</v>
      </c>
      <c r="AA1902" s="9" t="s">
        <v>34</v>
      </c>
      <c r="AB1902" s="9" t="str">
        <f t="shared" ca="1" si="165"/>
        <v/>
      </c>
      <c r="AC1902" s="9" t="str">
        <f t="shared" si="166"/>
        <v/>
      </c>
      <c r="AD1902" s="9" t="str">
        <f t="shared" ca="1" si="167"/>
        <v/>
      </c>
      <c r="AE1902" s="9" t="str">
        <f t="shared" ca="1" si="168"/>
        <v/>
      </c>
      <c r="AF1902" s="9"/>
      <c r="AG1902" s="123" t="str">
        <f t="shared" si="171"/>
        <v>Ponduru,'83/2026'</v>
      </c>
      <c r="AH1902" s="97" t="str">
        <f t="shared" si="169"/>
        <v/>
      </c>
    </row>
    <row r="1903" spans="1:34" ht="25.5" customHeight="1" x14ac:dyDescent="0.25">
      <c r="A1903" s="96">
        <v>1902</v>
      </c>
      <c r="B1903" s="123" t="str">
        <f>_xlfn.XLOOKUP(E1903,'[1]PS Name'!B:B,'[1]PS Name'!D:D)</f>
        <v>Srikakulam Sub-Division</v>
      </c>
      <c r="C1903" s="123" t="str">
        <f>_xlfn.XLOOKUP(E1903,'[1]PS Name'!B:B,'[1]PS Name'!C:C)</f>
        <v>Amadalavalasa Circle</v>
      </c>
      <c r="D1903" s="9"/>
      <c r="E1903" s="123" t="s">
        <v>64</v>
      </c>
      <c r="F1903" s="136" t="s">
        <v>3131</v>
      </c>
      <c r="G1903" s="63" t="s">
        <v>5575</v>
      </c>
      <c r="H1903" s="137">
        <v>46199</v>
      </c>
      <c r="I1903" s="63" t="str">
        <f t="shared" si="170"/>
        <v>Jun</v>
      </c>
      <c r="J1903" s="63">
        <v>2026</v>
      </c>
      <c r="K1903" s="63" t="s">
        <v>39</v>
      </c>
      <c r="L1903" s="9"/>
      <c r="M1903" s="9" t="str">
        <f>_xlfn.XLOOKUP(K1903,[1]Heads!A:A,[1]Heads!B:B)</f>
        <v>Other IPC</v>
      </c>
      <c r="N1903" s="9" t="str">
        <f>_xlfn.XLOOKUP(M1903,[1]Heads!B:B,[1]Heads!C:C)</f>
        <v>IPC</v>
      </c>
      <c r="O1903" s="9" t="s">
        <v>32</v>
      </c>
      <c r="P1903" s="75"/>
      <c r="Q1903" s="9"/>
      <c r="R1903" s="75"/>
      <c r="S1903" s="96" t="s">
        <v>7125</v>
      </c>
      <c r="T1903" s="9"/>
      <c r="U1903" s="75"/>
      <c r="V1903" s="9"/>
      <c r="W1903" s="104" t="s">
        <v>177</v>
      </c>
      <c r="X1903" s="104" t="s">
        <v>2923</v>
      </c>
      <c r="Y1903" s="98"/>
      <c r="Z1903" s="9" t="s">
        <v>5576</v>
      </c>
      <c r="AA1903" s="9" t="s">
        <v>34</v>
      </c>
      <c r="AB1903" s="9" t="str">
        <f t="shared" ca="1" si="165"/>
        <v/>
      </c>
      <c r="AC1903" s="9" t="str">
        <f t="shared" si="166"/>
        <v/>
      </c>
      <c r="AD1903" s="9" t="str">
        <f t="shared" ca="1" si="167"/>
        <v/>
      </c>
      <c r="AE1903" s="9" t="str">
        <f t="shared" ca="1" si="168"/>
        <v/>
      </c>
      <c r="AF1903" s="9"/>
      <c r="AG1903" s="123" t="str">
        <f t="shared" si="171"/>
        <v>Ponduru,'84/2026'</v>
      </c>
      <c r="AH1903" s="97" t="str">
        <f t="shared" si="169"/>
        <v/>
      </c>
    </row>
    <row r="1904" spans="1:34" ht="25.5" customHeight="1" x14ac:dyDescent="0.25">
      <c r="A1904" s="96">
        <v>1903</v>
      </c>
      <c r="B1904" s="123" t="str">
        <f>_xlfn.XLOOKUP(E1904,'[1]PS Name'!B:B,'[1]PS Name'!D:D)</f>
        <v>Srikakulam Sub-Division</v>
      </c>
      <c r="C1904" s="123" t="str">
        <f>_xlfn.XLOOKUP(E1904,'[1]PS Name'!B:B,'[1]PS Name'!C:C)</f>
        <v>Srikakulam Rural Circle</v>
      </c>
      <c r="D1904" s="9"/>
      <c r="E1904" s="123" t="s">
        <v>69</v>
      </c>
      <c r="F1904" s="136" t="s">
        <v>3080</v>
      </c>
      <c r="G1904" s="63" t="s">
        <v>707</v>
      </c>
      <c r="H1904" s="137">
        <v>46200</v>
      </c>
      <c r="I1904" s="63" t="str">
        <f t="shared" ref="I1904:I1930" si="172">TEXT(H1904,"mmm")</f>
        <v>Jun</v>
      </c>
      <c r="J1904" s="63">
        <v>2026</v>
      </c>
      <c r="K1904" s="63" t="s">
        <v>71</v>
      </c>
      <c r="L1904" s="9"/>
      <c r="M1904" s="9" t="str">
        <f>_xlfn.XLOOKUP(K1904,[1]Heads!A:A,[1]Heads!B:B)</f>
        <v>Road Accidents</v>
      </c>
      <c r="N1904" s="9" t="str">
        <f>_xlfn.XLOOKUP(M1904,[1]Heads!B:B,[1]Heads!C:C)</f>
        <v>IPC</v>
      </c>
      <c r="O1904" s="9" t="s">
        <v>32</v>
      </c>
      <c r="P1904" s="75">
        <v>46252</v>
      </c>
      <c r="Q1904" s="9"/>
      <c r="R1904" s="75"/>
      <c r="S1904" s="96" t="s">
        <v>3196</v>
      </c>
      <c r="T1904" s="9"/>
      <c r="U1904" s="75"/>
      <c r="V1904" s="9"/>
      <c r="W1904" s="104" t="s">
        <v>33</v>
      </c>
      <c r="X1904" s="104" t="s">
        <v>33</v>
      </c>
      <c r="Y1904" s="98">
        <v>46252</v>
      </c>
      <c r="Z1904" s="9" t="s">
        <v>5577</v>
      </c>
      <c r="AA1904" s="9" t="s">
        <v>34</v>
      </c>
      <c r="AB1904" s="9">
        <f t="shared" ca="1" si="165"/>
        <v>111</v>
      </c>
      <c r="AC1904" s="9" t="str">
        <f t="shared" ca="1" si="166"/>
        <v>Above 3 Months</v>
      </c>
      <c r="AD1904" s="9">
        <f t="shared" ca="1" si="167"/>
        <v>59</v>
      </c>
      <c r="AE1904" s="9" t="str">
        <f t="shared" ca="1" si="168"/>
        <v>45 to 60 Days</v>
      </c>
      <c r="AF1904" s="9"/>
      <c r="AG1904" s="123" t="str">
        <f t="shared" ref="AG1904:AG1930" si="173">E1904&amp;","&amp;F1904</f>
        <v>Gara,'61/2026'</v>
      </c>
      <c r="AH1904" s="97" t="str">
        <f t="shared" si="169"/>
        <v/>
      </c>
    </row>
    <row r="1905" spans="1:34" ht="25.5" customHeight="1" x14ac:dyDescent="0.25">
      <c r="A1905" s="96">
        <v>1904</v>
      </c>
      <c r="B1905" s="123" t="str">
        <f>_xlfn.XLOOKUP(E1905,'[1]PS Name'!B:B,'[1]PS Name'!D:D)</f>
        <v>Srikakulam Sub-Division</v>
      </c>
      <c r="C1905" s="123" t="str">
        <f>_xlfn.XLOOKUP(E1905,'[1]PS Name'!B:B,'[1]PS Name'!C:C)</f>
        <v>J.R.Puram Circle</v>
      </c>
      <c r="D1905" s="9"/>
      <c r="E1905" s="123" t="s">
        <v>90</v>
      </c>
      <c r="F1905" s="136" t="s">
        <v>3577</v>
      </c>
      <c r="G1905" s="63" t="s">
        <v>1027</v>
      </c>
      <c r="H1905" s="137">
        <v>46200</v>
      </c>
      <c r="I1905" s="63" t="str">
        <f t="shared" si="172"/>
        <v>Jun</v>
      </c>
      <c r="J1905" s="63">
        <v>2026</v>
      </c>
      <c r="K1905" s="63" t="s">
        <v>48</v>
      </c>
      <c r="L1905" s="9"/>
      <c r="M1905" s="9" t="str">
        <f>_xlfn.XLOOKUP(K1905,[1]Heads!A:A,[1]Heads!B:B)</f>
        <v>Property Offences</v>
      </c>
      <c r="N1905" s="9" t="str">
        <f>_xlfn.XLOOKUP(M1905,[1]Heads!B:B,[1]Heads!C:C)</f>
        <v>IPC</v>
      </c>
      <c r="O1905" s="9" t="s">
        <v>32</v>
      </c>
      <c r="P1905" s="75">
        <v>46218</v>
      </c>
      <c r="Q1905" s="9"/>
      <c r="R1905" s="75"/>
      <c r="S1905" s="96" t="s">
        <v>3196</v>
      </c>
      <c r="T1905" s="9"/>
      <c r="U1905" s="75"/>
      <c r="V1905" s="9"/>
      <c r="W1905" s="104" t="s">
        <v>33</v>
      </c>
      <c r="X1905" s="104" t="s">
        <v>33</v>
      </c>
      <c r="Y1905" s="98">
        <v>46218</v>
      </c>
      <c r="Z1905" s="9" t="s">
        <v>5578</v>
      </c>
      <c r="AA1905" s="9" t="s">
        <v>34</v>
      </c>
      <c r="AB1905" s="9">
        <f t="shared" ca="1" si="165"/>
        <v>111</v>
      </c>
      <c r="AC1905" s="9" t="str">
        <f t="shared" ca="1" si="166"/>
        <v>Above 3 Months</v>
      </c>
      <c r="AD1905" s="9">
        <f t="shared" ca="1" si="167"/>
        <v>93</v>
      </c>
      <c r="AE1905" s="9" t="str">
        <f t="shared" ca="1" si="168"/>
        <v>Above 3 Months</v>
      </c>
      <c r="AF1905" s="9"/>
      <c r="AG1905" s="123" t="str">
        <f t="shared" si="173"/>
        <v>J.R.Puram,'134/2026'</v>
      </c>
      <c r="AH1905" s="97" t="str">
        <f t="shared" si="169"/>
        <v/>
      </c>
    </row>
    <row r="1906" spans="1:34" ht="25.5" customHeight="1" x14ac:dyDescent="0.25">
      <c r="A1906" s="96">
        <v>1905</v>
      </c>
      <c r="B1906" s="123" t="str">
        <f>_xlfn.XLOOKUP(E1906,'[1]PS Name'!B:B,'[1]PS Name'!D:D)</f>
        <v>Srikakulam Sub-Division</v>
      </c>
      <c r="C1906" s="123" t="str">
        <f>_xlfn.XLOOKUP(E1906,'[1]PS Name'!B:B,'[1]PS Name'!C:C)</f>
        <v>J.R.Puram Circle</v>
      </c>
      <c r="D1906" s="9"/>
      <c r="E1906" s="123" t="s">
        <v>90</v>
      </c>
      <c r="F1906" s="136" t="s">
        <v>3593</v>
      </c>
      <c r="G1906" s="63" t="s">
        <v>1027</v>
      </c>
      <c r="H1906" s="137">
        <v>46200</v>
      </c>
      <c r="I1906" s="63" t="str">
        <f t="shared" si="172"/>
        <v>Jun</v>
      </c>
      <c r="J1906" s="63">
        <v>2026</v>
      </c>
      <c r="K1906" s="63" t="s">
        <v>48</v>
      </c>
      <c r="L1906" s="9"/>
      <c r="M1906" s="9" t="str">
        <f>_xlfn.XLOOKUP(K1906,[1]Heads!A:A,[1]Heads!B:B)</f>
        <v>Property Offences</v>
      </c>
      <c r="N1906" s="9" t="str">
        <f>_xlfn.XLOOKUP(M1906,[1]Heads!B:B,[1]Heads!C:C)</f>
        <v>IPC</v>
      </c>
      <c r="O1906" s="9" t="s">
        <v>32</v>
      </c>
      <c r="P1906" s="75">
        <v>46218</v>
      </c>
      <c r="Q1906" s="9"/>
      <c r="R1906" s="75"/>
      <c r="S1906" s="96" t="s">
        <v>3196</v>
      </c>
      <c r="T1906" s="9"/>
      <c r="U1906" s="75"/>
      <c r="V1906" s="9"/>
      <c r="W1906" s="104" t="s">
        <v>33</v>
      </c>
      <c r="X1906" s="104" t="s">
        <v>33</v>
      </c>
      <c r="Y1906" s="98">
        <v>46218</v>
      </c>
      <c r="Z1906" s="9" t="s">
        <v>5579</v>
      </c>
      <c r="AA1906" s="9" t="s">
        <v>34</v>
      </c>
      <c r="AB1906" s="9">
        <f t="shared" ca="1" si="165"/>
        <v>111</v>
      </c>
      <c r="AC1906" s="9" t="str">
        <f t="shared" ca="1" si="166"/>
        <v>Above 3 Months</v>
      </c>
      <c r="AD1906" s="9">
        <f t="shared" ca="1" si="167"/>
        <v>93</v>
      </c>
      <c r="AE1906" s="9" t="str">
        <f t="shared" ca="1" si="168"/>
        <v>Above 3 Months</v>
      </c>
      <c r="AF1906" s="9"/>
      <c r="AG1906" s="123" t="str">
        <f t="shared" si="173"/>
        <v>J.R.Puram,'135/2026'</v>
      </c>
      <c r="AH1906" s="97" t="str">
        <f t="shared" si="169"/>
        <v/>
      </c>
    </row>
    <row r="1907" spans="1:34" ht="25.5" customHeight="1" x14ac:dyDescent="0.25">
      <c r="A1907" s="96">
        <v>1906</v>
      </c>
      <c r="B1907" s="123" t="str">
        <f>_xlfn.XLOOKUP(E1907,'[1]PS Name'!B:B,'[1]PS Name'!D:D)</f>
        <v>Kasibugga Sub-Division</v>
      </c>
      <c r="C1907" s="123" t="str">
        <f>_xlfn.XLOOKUP(E1907,'[1]PS Name'!B:B,'[1]PS Name'!C:C)</f>
        <v>Sompeta Circle</v>
      </c>
      <c r="D1907" s="9"/>
      <c r="E1907" s="123" t="s">
        <v>118</v>
      </c>
      <c r="F1907" s="136" t="s">
        <v>3043</v>
      </c>
      <c r="G1907" s="63" t="s">
        <v>1876</v>
      </c>
      <c r="H1907" s="137">
        <v>46200</v>
      </c>
      <c r="I1907" s="63" t="str">
        <f t="shared" si="172"/>
        <v>Jun</v>
      </c>
      <c r="J1907" s="63">
        <v>2026</v>
      </c>
      <c r="K1907" s="63" t="s">
        <v>39</v>
      </c>
      <c r="L1907" s="9"/>
      <c r="M1907" s="9" t="str">
        <f>_xlfn.XLOOKUP(K1907,[1]Heads!A:A,[1]Heads!B:B)</f>
        <v>Other IPC</v>
      </c>
      <c r="N1907" s="9" t="str">
        <f>_xlfn.XLOOKUP(M1907,[1]Heads!B:B,[1]Heads!C:C)</f>
        <v>IPC</v>
      </c>
      <c r="O1907" s="9" t="s">
        <v>32</v>
      </c>
      <c r="P1907" s="75">
        <v>46203</v>
      </c>
      <c r="Q1907" s="9"/>
      <c r="R1907" s="75"/>
      <c r="S1907" s="96" t="s">
        <v>3196</v>
      </c>
      <c r="T1907" s="9"/>
      <c r="U1907" s="75"/>
      <c r="V1907" s="9"/>
      <c r="W1907" s="104" t="s">
        <v>33</v>
      </c>
      <c r="X1907" s="104" t="s">
        <v>33</v>
      </c>
      <c r="Y1907" s="98">
        <v>46203</v>
      </c>
      <c r="Z1907" s="9" t="s">
        <v>5580</v>
      </c>
      <c r="AA1907" s="9" t="s">
        <v>34</v>
      </c>
      <c r="AB1907" s="9">
        <f t="shared" ca="1" si="165"/>
        <v>111</v>
      </c>
      <c r="AC1907" s="9" t="str">
        <f t="shared" ca="1" si="166"/>
        <v>Above 3 Months</v>
      </c>
      <c r="AD1907" s="9">
        <f t="shared" ca="1" si="167"/>
        <v>108</v>
      </c>
      <c r="AE1907" s="9" t="str">
        <f t="shared" ca="1" si="168"/>
        <v>Above 3 Months</v>
      </c>
      <c r="AF1907" s="9"/>
      <c r="AG1907" s="123" t="str">
        <f t="shared" si="173"/>
        <v>Kanchili,'57/2026'</v>
      </c>
      <c r="AH1907" s="97" t="str">
        <f t="shared" si="169"/>
        <v/>
      </c>
    </row>
    <row r="1908" spans="1:34" ht="25.5" customHeight="1" x14ac:dyDescent="0.25">
      <c r="A1908" s="96">
        <v>1907</v>
      </c>
      <c r="B1908" s="123" t="str">
        <f>_xlfn.XLOOKUP(E1908,'[1]PS Name'!B:B,'[1]PS Name'!D:D)</f>
        <v>Tekkali Sub-Division</v>
      </c>
      <c r="C1908" s="123" t="str">
        <f>_xlfn.XLOOKUP(E1908,'[1]PS Name'!B:B,'[1]PS Name'!C:C)</f>
        <v>Tekkali Rural Circle</v>
      </c>
      <c r="D1908" s="9"/>
      <c r="E1908" s="123" t="s">
        <v>89</v>
      </c>
      <c r="F1908" s="136" t="s">
        <v>3560</v>
      </c>
      <c r="G1908" s="63" t="s">
        <v>1474</v>
      </c>
      <c r="H1908" s="137">
        <v>46200</v>
      </c>
      <c r="I1908" s="63" t="str">
        <f t="shared" si="172"/>
        <v>Jun</v>
      </c>
      <c r="J1908" s="63">
        <v>2026</v>
      </c>
      <c r="K1908" s="63" t="s">
        <v>103</v>
      </c>
      <c r="L1908" s="9"/>
      <c r="M1908" s="9" t="str">
        <f>_xlfn.XLOOKUP(K1908,[1]Heads!A:A,[1]Heads!B:B)</f>
        <v>Property Offences</v>
      </c>
      <c r="N1908" s="9" t="str">
        <f>_xlfn.XLOOKUP(M1908,[1]Heads!B:B,[1]Heads!C:C)</f>
        <v>IPC</v>
      </c>
      <c r="O1908" s="9" t="s">
        <v>32</v>
      </c>
      <c r="P1908" s="75"/>
      <c r="Q1908" s="9"/>
      <c r="R1908" s="75"/>
      <c r="S1908" s="96" t="s">
        <v>3196</v>
      </c>
      <c r="T1908" s="9"/>
      <c r="U1908" s="75"/>
      <c r="V1908" s="9"/>
      <c r="W1908" s="104" t="s">
        <v>112</v>
      </c>
      <c r="X1908" s="104" t="s">
        <v>112</v>
      </c>
      <c r="Y1908" s="98"/>
      <c r="Z1908" s="9" t="s">
        <v>5581</v>
      </c>
      <c r="AA1908" s="9" t="s">
        <v>34</v>
      </c>
      <c r="AB1908" s="9">
        <f t="shared" ca="1" si="165"/>
        <v>111</v>
      </c>
      <c r="AC1908" s="9" t="str">
        <f t="shared" ca="1" si="166"/>
        <v>Above 3 Months</v>
      </c>
      <c r="AD1908" s="9" t="str">
        <f t="shared" ca="1" si="167"/>
        <v/>
      </c>
      <c r="AE1908" s="9" t="str">
        <f t="shared" ca="1" si="168"/>
        <v/>
      </c>
      <c r="AF1908" s="9"/>
      <c r="AG1908" s="123" t="str">
        <f t="shared" si="173"/>
        <v>Kotabommali,'130/2026'</v>
      </c>
      <c r="AH1908" s="97" t="str">
        <f t="shared" ca="1" si="169"/>
        <v>Above 3 Months</v>
      </c>
    </row>
    <row r="1909" spans="1:34" ht="25.5" customHeight="1" x14ac:dyDescent="0.25">
      <c r="A1909" s="96">
        <v>1908</v>
      </c>
      <c r="B1909" s="123" t="str">
        <f>_xlfn.XLOOKUP(E1909,'[1]PS Name'!B:B,'[1]PS Name'!D:D)</f>
        <v>Tekkali Sub-Division</v>
      </c>
      <c r="C1909" s="123" t="str">
        <f>_xlfn.XLOOKUP(E1909,'[1]PS Name'!B:B,'[1]PS Name'!C:C)</f>
        <v>Kothuru Circle</v>
      </c>
      <c r="D1909" s="9"/>
      <c r="E1909" s="123" t="s">
        <v>73</v>
      </c>
      <c r="F1909" s="136" t="s">
        <v>3241</v>
      </c>
      <c r="G1909" s="63" t="s">
        <v>1646</v>
      </c>
      <c r="H1909" s="137">
        <v>46200</v>
      </c>
      <c r="I1909" s="63" t="str">
        <f t="shared" si="172"/>
        <v>Jun</v>
      </c>
      <c r="J1909" s="63">
        <v>2026</v>
      </c>
      <c r="K1909" s="63" t="s">
        <v>80</v>
      </c>
      <c r="L1909" s="9"/>
      <c r="M1909" s="9" t="str">
        <f>_xlfn.XLOOKUP(K1909,[1]Heads!A:A,[1]Heads!B:B)</f>
        <v>Crime  Against Women</v>
      </c>
      <c r="N1909" s="9" t="str">
        <f>_xlfn.XLOOKUP(M1909,[1]Heads!B:B,[1]Heads!C:C)</f>
        <v>IPC</v>
      </c>
      <c r="O1909" s="9" t="s">
        <v>32</v>
      </c>
      <c r="P1909" s="75">
        <v>46268</v>
      </c>
      <c r="Q1909" s="9"/>
      <c r="R1909" s="75"/>
      <c r="S1909" s="96" t="s">
        <v>3196</v>
      </c>
      <c r="T1909" s="9"/>
      <c r="U1909" s="75"/>
      <c r="V1909" s="9"/>
      <c r="W1909" s="104" t="s">
        <v>33</v>
      </c>
      <c r="X1909" s="104" t="s">
        <v>33</v>
      </c>
      <c r="Y1909" s="98">
        <v>46268</v>
      </c>
      <c r="Z1909" s="9" t="s">
        <v>5582</v>
      </c>
      <c r="AA1909" s="9" t="s">
        <v>34</v>
      </c>
      <c r="AB1909" s="9">
        <f t="shared" ca="1" si="165"/>
        <v>111</v>
      </c>
      <c r="AC1909" s="9" t="str">
        <f t="shared" ca="1" si="166"/>
        <v>Above 3 Months</v>
      </c>
      <c r="AD1909" s="9">
        <f t="shared" ca="1" si="167"/>
        <v>43</v>
      </c>
      <c r="AE1909" s="9" t="str">
        <f t="shared" ca="1" si="168"/>
        <v>Below 45 Days</v>
      </c>
      <c r="AF1909" s="9"/>
      <c r="AG1909" s="123" t="str">
        <f t="shared" si="173"/>
        <v>Kothuru,'80/2026'</v>
      </c>
      <c r="AH1909" s="97" t="str">
        <f t="shared" si="169"/>
        <v/>
      </c>
    </row>
    <row r="1910" spans="1:34" ht="25.5" customHeight="1" x14ac:dyDescent="0.25">
      <c r="A1910" s="96">
        <v>1909</v>
      </c>
      <c r="B1910" s="123" t="str">
        <f>_xlfn.XLOOKUP(E1910,'[1]PS Name'!B:B,'[1]PS Name'!D:D)</f>
        <v>Tekkali Sub-Division</v>
      </c>
      <c r="C1910" s="123" t="str">
        <f>_xlfn.XLOOKUP(E1910,'[1]PS Name'!B:B,'[1]PS Name'!C:C)</f>
        <v>Narasannapeta Circle</v>
      </c>
      <c r="D1910" s="9"/>
      <c r="E1910" s="123" t="s">
        <v>79</v>
      </c>
      <c r="F1910" s="136" t="s">
        <v>3148</v>
      </c>
      <c r="G1910" s="63" t="s">
        <v>1315</v>
      </c>
      <c r="H1910" s="137">
        <v>46200</v>
      </c>
      <c r="I1910" s="63" t="str">
        <f t="shared" si="172"/>
        <v>Jun</v>
      </c>
      <c r="J1910" s="63">
        <v>2026</v>
      </c>
      <c r="K1910" s="63" t="s">
        <v>70</v>
      </c>
      <c r="L1910" s="9"/>
      <c r="M1910" s="9" t="str">
        <f>_xlfn.XLOOKUP(K1910,[1]Heads!A:A,[1]Heads!B:B)</f>
        <v>174 CrPC</v>
      </c>
      <c r="N1910" s="9" t="str">
        <f>_xlfn.XLOOKUP(M1910,[1]Heads!B:B,[1]Heads!C:C)</f>
        <v>174 CrPC</v>
      </c>
      <c r="O1910" s="9" t="s">
        <v>32</v>
      </c>
      <c r="P1910" s="75"/>
      <c r="Q1910" s="9"/>
      <c r="R1910" s="75"/>
      <c r="S1910" s="96" t="s">
        <v>3196</v>
      </c>
      <c r="T1910" s="9"/>
      <c r="U1910" s="75"/>
      <c r="V1910" s="9"/>
      <c r="W1910" s="104" t="s">
        <v>173</v>
      </c>
      <c r="X1910" s="104" t="s">
        <v>142</v>
      </c>
      <c r="Y1910" s="98"/>
      <c r="Z1910" s="9" t="s">
        <v>5584</v>
      </c>
      <c r="AA1910" s="9" t="s">
        <v>34</v>
      </c>
      <c r="AB1910" s="9">
        <f t="shared" ca="1" si="165"/>
        <v>111</v>
      </c>
      <c r="AC1910" s="9" t="str">
        <f t="shared" ca="1" si="166"/>
        <v>Above 3 Months</v>
      </c>
      <c r="AD1910" s="9" t="str">
        <f t="shared" ca="1" si="167"/>
        <v/>
      </c>
      <c r="AE1910" s="9" t="str">
        <f t="shared" ca="1" si="168"/>
        <v/>
      </c>
      <c r="AF1910" s="9"/>
      <c r="AG1910" s="123" t="str">
        <f t="shared" si="173"/>
        <v>Polaki,'90/2026'</v>
      </c>
      <c r="AH1910" s="97" t="str">
        <f t="shared" ca="1" si="169"/>
        <v>Above 3 Months</v>
      </c>
    </row>
    <row r="1911" spans="1:34" ht="25.5" customHeight="1" x14ac:dyDescent="0.25">
      <c r="A1911" s="96">
        <v>1910</v>
      </c>
      <c r="B1911" s="123" t="str">
        <f>_xlfn.XLOOKUP(E1911,'[1]PS Name'!B:B,'[1]PS Name'!D:D)</f>
        <v>Srikakulam Sub-Division</v>
      </c>
      <c r="C1911" s="123" t="str">
        <f>_xlfn.XLOOKUP(E1911,'[1]PS Name'!B:B,'[1]PS Name'!C:C)</f>
        <v>Amadalavalasa Circle</v>
      </c>
      <c r="D1911" s="9"/>
      <c r="E1911" s="123" t="s">
        <v>64</v>
      </c>
      <c r="F1911" s="136" t="s">
        <v>3305</v>
      </c>
      <c r="G1911" s="63" t="s">
        <v>1411</v>
      </c>
      <c r="H1911" s="137">
        <v>46200</v>
      </c>
      <c r="I1911" s="63" t="str">
        <f t="shared" si="172"/>
        <v>Jun</v>
      </c>
      <c r="J1911" s="63">
        <v>2026</v>
      </c>
      <c r="K1911" s="63" t="s">
        <v>75</v>
      </c>
      <c r="L1911" s="9"/>
      <c r="M1911" s="9" t="str">
        <f>_xlfn.XLOOKUP(K1911,[1]Heads!A:A,[1]Heads!B:B)</f>
        <v>Bodily Offiences</v>
      </c>
      <c r="N1911" s="9" t="str">
        <f>_xlfn.XLOOKUP(M1911,[1]Heads!B:B,[1]Heads!C:C)</f>
        <v>IPC</v>
      </c>
      <c r="O1911" s="9" t="s">
        <v>32</v>
      </c>
      <c r="P1911" s="75"/>
      <c r="Q1911" s="9"/>
      <c r="R1911" s="75"/>
      <c r="S1911" s="96" t="s">
        <v>7125</v>
      </c>
      <c r="T1911" s="9"/>
      <c r="U1911" s="75"/>
      <c r="V1911" s="9"/>
      <c r="W1911" s="104" t="s">
        <v>142</v>
      </c>
      <c r="X1911" s="104" t="s">
        <v>2923</v>
      </c>
      <c r="Y1911" s="98"/>
      <c r="Z1911" s="9" t="s">
        <v>5585</v>
      </c>
      <c r="AA1911" s="9" t="s">
        <v>34</v>
      </c>
      <c r="AB1911" s="9" t="str">
        <f t="shared" ca="1" si="165"/>
        <v/>
      </c>
      <c r="AC1911" s="9" t="str">
        <f t="shared" si="166"/>
        <v/>
      </c>
      <c r="AD1911" s="9" t="str">
        <f t="shared" ca="1" si="167"/>
        <v/>
      </c>
      <c r="AE1911" s="9" t="str">
        <f t="shared" ca="1" si="168"/>
        <v/>
      </c>
      <c r="AF1911" s="9"/>
      <c r="AG1911" s="123" t="str">
        <f t="shared" si="173"/>
        <v>Ponduru,'85/2026'</v>
      </c>
      <c r="AH1911" s="97" t="str">
        <f t="shared" si="169"/>
        <v/>
      </c>
    </row>
    <row r="1912" spans="1:34" ht="25.5" customHeight="1" x14ac:dyDescent="0.25">
      <c r="A1912" s="96">
        <v>1911</v>
      </c>
      <c r="B1912" s="123" t="str">
        <f>_xlfn.XLOOKUP(E1912,'[1]PS Name'!B:B,'[1]PS Name'!D:D)</f>
        <v>Kasibugga Sub-Division</v>
      </c>
      <c r="C1912" s="123" t="str">
        <f>_xlfn.XLOOKUP(E1912,'[1]PS Name'!B:B,'[1]PS Name'!C:C)</f>
        <v>Kasibugga Rural Circle</v>
      </c>
      <c r="D1912" s="9"/>
      <c r="E1912" s="123" t="s">
        <v>98</v>
      </c>
      <c r="F1912" s="136" t="s">
        <v>3043</v>
      </c>
      <c r="G1912" s="63" t="s">
        <v>600</v>
      </c>
      <c r="H1912" s="137">
        <v>46200</v>
      </c>
      <c r="I1912" s="63" t="str">
        <f t="shared" si="172"/>
        <v>Jun</v>
      </c>
      <c r="J1912" s="63">
        <v>2026</v>
      </c>
      <c r="K1912" s="63" t="s">
        <v>48</v>
      </c>
      <c r="L1912" s="9"/>
      <c r="M1912" s="9" t="str">
        <f>_xlfn.XLOOKUP(K1912,[1]Heads!A:A,[1]Heads!B:B)</f>
        <v>Property Offences</v>
      </c>
      <c r="N1912" s="9" t="str">
        <f>_xlfn.XLOOKUP(M1912,[1]Heads!B:B,[1]Heads!C:C)</f>
        <v>IPC</v>
      </c>
      <c r="O1912" s="9" t="s">
        <v>32</v>
      </c>
      <c r="P1912" s="75"/>
      <c r="Q1912" s="9"/>
      <c r="R1912" s="75"/>
      <c r="S1912" s="96" t="s">
        <v>3196</v>
      </c>
      <c r="T1912" s="9"/>
      <c r="U1912" s="75"/>
      <c r="V1912" s="9"/>
      <c r="W1912" s="104" t="s">
        <v>112</v>
      </c>
      <c r="X1912" s="104" t="s">
        <v>112</v>
      </c>
      <c r="Y1912" s="98"/>
      <c r="Z1912" s="9" t="s">
        <v>5586</v>
      </c>
      <c r="AA1912" s="9" t="s">
        <v>34</v>
      </c>
      <c r="AB1912" s="9">
        <f t="shared" ca="1" si="165"/>
        <v>111</v>
      </c>
      <c r="AC1912" s="9" t="str">
        <f t="shared" ca="1" si="166"/>
        <v>Above 3 Months</v>
      </c>
      <c r="AD1912" s="9" t="str">
        <f t="shared" ca="1" si="167"/>
        <v/>
      </c>
      <c r="AE1912" s="9" t="str">
        <f t="shared" ca="1" si="168"/>
        <v/>
      </c>
      <c r="AF1912" s="9"/>
      <c r="AG1912" s="123" t="str">
        <f t="shared" si="173"/>
        <v>Vajrapukothuru,'57/2026'</v>
      </c>
      <c r="AH1912" s="97" t="str">
        <f t="shared" ca="1" si="169"/>
        <v>Above 3 Months</v>
      </c>
    </row>
    <row r="1913" spans="1:34" ht="25.5" customHeight="1" x14ac:dyDescent="0.25">
      <c r="A1913" s="96">
        <v>1912</v>
      </c>
      <c r="B1913" s="123" t="str">
        <f>_xlfn.XLOOKUP(E1913,'[1]PS Name'!B:B,'[1]PS Name'!D:D)</f>
        <v>Srikakulam Sub-Division</v>
      </c>
      <c r="C1913" s="123" t="str">
        <f>_xlfn.XLOOKUP(E1913,'[1]PS Name'!B:B,'[1]PS Name'!C:C)</f>
        <v>Amadalavalasa Circle</v>
      </c>
      <c r="D1913" s="9"/>
      <c r="E1913" s="123" t="s">
        <v>109</v>
      </c>
      <c r="F1913" s="136" t="s">
        <v>3006</v>
      </c>
      <c r="G1913" s="63" t="s">
        <v>1016</v>
      </c>
      <c r="H1913" s="137">
        <v>46201</v>
      </c>
      <c r="I1913" s="63" t="str">
        <f t="shared" si="172"/>
        <v>Jun</v>
      </c>
      <c r="J1913" s="63">
        <v>2026</v>
      </c>
      <c r="K1913" s="63" t="s">
        <v>48</v>
      </c>
      <c r="L1913" s="9"/>
      <c r="M1913" s="9" t="str">
        <f>_xlfn.XLOOKUP(K1913,[1]Heads!A:A,[1]Heads!B:B)</f>
        <v>Property Offences</v>
      </c>
      <c r="N1913" s="9" t="str">
        <f>_xlfn.XLOOKUP(M1913,[1]Heads!B:B,[1]Heads!C:C)</f>
        <v>IPC</v>
      </c>
      <c r="O1913" s="9" t="s">
        <v>32</v>
      </c>
      <c r="P1913" s="75"/>
      <c r="Q1913" s="9"/>
      <c r="R1913" s="75"/>
      <c r="S1913" s="96" t="s">
        <v>3196</v>
      </c>
      <c r="T1913" s="9"/>
      <c r="U1913" s="75"/>
      <c r="V1913" s="9"/>
      <c r="W1913" s="104" t="s">
        <v>112</v>
      </c>
      <c r="X1913" s="104" t="s">
        <v>112</v>
      </c>
      <c r="Y1913" s="98"/>
      <c r="Z1913" s="9" t="s">
        <v>5587</v>
      </c>
      <c r="AA1913" s="9" t="s">
        <v>34</v>
      </c>
      <c r="AB1913" s="9">
        <f t="shared" ca="1" si="165"/>
        <v>110</v>
      </c>
      <c r="AC1913" s="9" t="str">
        <f t="shared" ca="1" si="166"/>
        <v>Above 3 Months</v>
      </c>
      <c r="AD1913" s="9" t="str">
        <f t="shared" ca="1" si="167"/>
        <v/>
      </c>
      <c r="AE1913" s="9" t="str">
        <f t="shared" ca="1" si="168"/>
        <v/>
      </c>
      <c r="AF1913" s="9"/>
      <c r="AG1913" s="123" t="str">
        <f t="shared" si="173"/>
        <v>Burja,'44/2026'</v>
      </c>
      <c r="AH1913" s="97" t="str">
        <f t="shared" ca="1" si="169"/>
        <v>Above 3 Months</v>
      </c>
    </row>
    <row r="1914" spans="1:34" ht="25.5" customHeight="1" x14ac:dyDescent="0.25">
      <c r="A1914" s="96">
        <v>1913</v>
      </c>
      <c r="B1914" s="123" t="str">
        <f>_xlfn.XLOOKUP(E1914,'[1]PS Name'!B:B,'[1]PS Name'!D:D)</f>
        <v>Srikakulam Sub-Division</v>
      </c>
      <c r="C1914" s="123" t="str">
        <f>_xlfn.XLOOKUP(E1914,'[1]PS Name'!B:B,'[1]PS Name'!C:C)</f>
        <v>J.R.Puram Circle</v>
      </c>
      <c r="D1914" s="9"/>
      <c r="E1914" s="123" t="s">
        <v>38</v>
      </c>
      <c r="F1914" s="136" t="s">
        <v>3581</v>
      </c>
      <c r="G1914" s="63" t="s">
        <v>1315</v>
      </c>
      <c r="H1914" s="137">
        <v>46201</v>
      </c>
      <c r="I1914" s="63" t="str">
        <f t="shared" si="172"/>
        <v>Jun</v>
      </c>
      <c r="J1914" s="63">
        <v>2026</v>
      </c>
      <c r="K1914" s="63" t="s">
        <v>70</v>
      </c>
      <c r="L1914" s="9"/>
      <c r="M1914" s="9" t="str">
        <f>_xlfn.XLOOKUP(K1914,[1]Heads!A:A,[1]Heads!B:B)</f>
        <v>174 CrPC</v>
      </c>
      <c r="N1914" s="9" t="str">
        <f>_xlfn.XLOOKUP(M1914,[1]Heads!B:B,[1]Heads!C:C)</f>
        <v>174 CrPC</v>
      </c>
      <c r="O1914" s="9" t="s">
        <v>32</v>
      </c>
      <c r="P1914" s="75"/>
      <c r="Q1914" s="9"/>
      <c r="R1914" s="75"/>
      <c r="S1914" s="96" t="s">
        <v>3196</v>
      </c>
      <c r="T1914" s="9"/>
      <c r="U1914" s="75"/>
      <c r="V1914" s="9"/>
      <c r="W1914" s="104" t="s">
        <v>173</v>
      </c>
      <c r="X1914" s="104" t="s">
        <v>173</v>
      </c>
      <c r="Y1914" s="98">
        <v>46203</v>
      </c>
      <c r="Z1914" s="9" t="s">
        <v>5588</v>
      </c>
      <c r="AA1914" s="9" t="s">
        <v>34</v>
      </c>
      <c r="AB1914" s="9">
        <f t="shared" ca="1" si="165"/>
        <v>110</v>
      </c>
      <c r="AC1914" s="9" t="str">
        <f t="shared" ca="1" si="166"/>
        <v>Above 3 Months</v>
      </c>
      <c r="AD1914" s="9">
        <f t="shared" ca="1" si="167"/>
        <v>108</v>
      </c>
      <c r="AE1914" s="9" t="str">
        <f t="shared" ca="1" si="168"/>
        <v>Above 3 Months</v>
      </c>
      <c r="AF1914" s="9"/>
      <c r="AG1914" s="123" t="str">
        <f t="shared" si="173"/>
        <v>Etcherla,'133/2026'</v>
      </c>
      <c r="AH1914" s="97" t="str">
        <f t="shared" ca="1" si="169"/>
        <v>Above 3 Months</v>
      </c>
    </row>
    <row r="1915" spans="1:34" ht="25.5" customHeight="1" x14ac:dyDescent="0.25">
      <c r="A1915" s="96">
        <v>1914</v>
      </c>
      <c r="B1915" s="123" t="str">
        <f>_xlfn.XLOOKUP(E1915,'[1]PS Name'!B:B,'[1]PS Name'!D:D)</f>
        <v>Srikakulam Sub-Division</v>
      </c>
      <c r="C1915" s="123" t="str">
        <f>_xlfn.XLOOKUP(E1915,'[1]PS Name'!B:B,'[1]PS Name'!C:C)</f>
        <v>J.R.Puram Circle</v>
      </c>
      <c r="D1915" s="9"/>
      <c r="E1915" s="123" t="s">
        <v>90</v>
      </c>
      <c r="F1915" s="136" t="s">
        <v>3597</v>
      </c>
      <c r="G1915" s="63" t="s">
        <v>1027</v>
      </c>
      <c r="H1915" s="137">
        <v>46201</v>
      </c>
      <c r="I1915" s="63" t="str">
        <f t="shared" si="172"/>
        <v>Jun</v>
      </c>
      <c r="J1915" s="63">
        <v>2026</v>
      </c>
      <c r="K1915" s="63" t="s">
        <v>48</v>
      </c>
      <c r="L1915" s="9"/>
      <c r="M1915" s="9" t="str">
        <f>_xlfn.XLOOKUP(K1915,[1]Heads!A:A,[1]Heads!B:B)</f>
        <v>Property Offences</v>
      </c>
      <c r="N1915" s="9" t="str">
        <f>_xlfn.XLOOKUP(M1915,[1]Heads!B:B,[1]Heads!C:C)</f>
        <v>IPC</v>
      </c>
      <c r="O1915" s="9" t="s">
        <v>32</v>
      </c>
      <c r="P1915" s="75">
        <v>46218</v>
      </c>
      <c r="Q1915" s="9"/>
      <c r="R1915" s="75"/>
      <c r="S1915" s="96" t="s">
        <v>3196</v>
      </c>
      <c r="T1915" s="9"/>
      <c r="U1915" s="75"/>
      <c r="V1915" s="9"/>
      <c r="W1915" s="104" t="s">
        <v>33</v>
      </c>
      <c r="X1915" s="104" t="s">
        <v>33</v>
      </c>
      <c r="Y1915" s="98">
        <v>46218</v>
      </c>
      <c r="Z1915" s="9" t="s">
        <v>5589</v>
      </c>
      <c r="AA1915" s="9" t="s">
        <v>34</v>
      </c>
      <c r="AB1915" s="9">
        <f t="shared" ca="1" si="165"/>
        <v>110</v>
      </c>
      <c r="AC1915" s="9" t="str">
        <f t="shared" ca="1" si="166"/>
        <v>Above 3 Months</v>
      </c>
      <c r="AD1915" s="9">
        <f t="shared" ca="1" si="167"/>
        <v>93</v>
      </c>
      <c r="AE1915" s="9" t="str">
        <f t="shared" ca="1" si="168"/>
        <v>Above 3 Months</v>
      </c>
      <c r="AF1915" s="9"/>
      <c r="AG1915" s="123" t="str">
        <f t="shared" si="173"/>
        <v>J.R.Puram,'136/2026'</v>
      </c>
      <c r="AH1915" s="97" t="str">
        <f t="shared" si="169"/>
        <v/>
      </c>
    </row>
    <row r="1916" spans="1:34" ht="25.5" customHeight="1" x14ac:dyDescent="0.25">
      <c r="A1916" s="96">
        <v>1915</v>
      </c>
      <c r="B1916" s="123" t="str">
        <f>_xlfn.XLOOKUP(E1916,'[1]PS Name'!B:B,'[1]PS Name'!D:D)</f>
        <v>Tekkali Sub-Division</v>
      </c>
      <c r="C1916" s="123" t="str">
        <f>_xlfn.XLOOKUP(E1916,'[1]PS Name'!B:B,'[1]PS Name'!C:C)</f>
        <v>Narasannapeta Circle</v>
      </c>
      <c r="D1916" s="9"/>
      <c r="E1916" s="123" t="s">
        <v>113</v>
      </c>
      <c r="F1916" s="136" t="s">
        <v>3093</v>
      </c>
      <c r="G1916" s="63" t="s">
        <v>5590</v>
      </c>
      <c r="H1916" s="137">
        <v>46201</v>
      </c>
      <c r="I1916" s="63" t="str">
        <f t="shared" si="172"/>
        <v>Jun</v>
      </c>
      <c r="J1916" s="63">
        <v>2026</v>
      </c>
      <c r="K1916" s="63" t="s">
        <v>39</v>
      </c>
      <c r="L1916" s="9"/>
      <c r="M1916" s="9" t="str">
        <f>_xlfn.XLOOKUP(K1916,[1]Heads!A:A,[1]Heads!B:B)</f>
        <v>Other IPC</v>
      </c>
      <c r="N1916" s="9" t="str">
        <f>_xlfn.XLOOKUP(M1916,[1]Heads!B:B,[1]Heads!C:C)</f>
        <v>IPC</v>
      </c>
      <c r="O1916" s="9" t="s">
        <v>32</v>
      </c>
      <c r="P1916" s="75">
        <v>46231</v>
      </c>
      <c r="Q1916" s="9"/>
      <c r="R1916" s="75"/>
      <c r="S1916" s="96" t="s">
        <v>7126</v>
      </c>
      <c r="T1916" s="9"/>
      <c r="U1916" s="75"/>
      <c r="V1916" s="9"/>
      <c r="W1916" s="104" t="s">
        <v>33</v>
      </c>
      <c r="X1916" s="104" t="s">
        <v>2923</v>
      </c>
      <c r="Y1916" s="98"/>
      <c r="Z1916" s="9" t="s">
        <v>5591</v>
      </c>
      <c r="AA1916" s="9" t="s">
        <v>34</v>
      </c>
      <c r="AB1916" s="9" t="str">
        <f t="shared" ca="1" si="165"/>
        <v/>
      </c>
      <c r="AC1916" s="9" t="str">
        <f t="shared" si="166"/>
        <v/>
      </c>
      <c r="AD1916" s="9" t="str">
        <f t="shared" ca="1" si="167"/>
        <v/>
      </c>
      <c r="AE1916" s="9" t="str">
        <f t="shared" ca="1" si="168"/>
        <v/>
      </c>
      <c r="AF1916" s="9"/>
      <c r="AG1916" s="123" t="str">
        <f t="shared" si="173"/>
        <v>Jalumuru,'59/2026'</v>
      </c>
      <c r="AH1916" s="97" t="str">
        <f t="shared" si="169"/>
        <v/>
      </c>
    </row>
    <row r="1917" spans="1:34" ht="25.5" customHeight="1" x14ac:dyDescent="0.25">
      <c r="A1917" s="96">
        <v>1916</v>
      </c>
      <c r="B1917" s="123" t="str">
        <f>_xlfn.XLOOKUP(E1917,'[1]PS Name'!B:B,'[1]PS Name'!D:D)</f>
        <v>Kasibugga Sub-Division</v>
      </c>
      <c r="C1917" s="123">
        <f>_xlfn.XLOOKUP(E1917,'[1]PS Name'!B:B,'[1]PS Name'!C:C)</f>
        <v>0</v>
      </c>
      <c r="D1917" s="9"/>
      <c r="E1917" s="123" t="s">
        <v>68</v>
      </c>
      <c r="F1917" s="136" t="s">
        <v>5572</v>
      </c>
      <c r="G1917" s="63" t="s">
        <v>1315</v>
      </c>
      <c r="H1917" s="137">
        <v>46201</v>
      </c>
      <c r="I1917" s="63" t="str">
        <f t="shared" si="172"/>
        <v>Jun</v>
      </c>
      <c r="J1917" s="63">
        <v>2026</v>
      </c>
      <c r="K1917" s="63" t="s">
        <v>70</v>
      </c>
      <c r="L1917" s="9"/>
      <c r="M1917" s="9" t="str">
        <f>_xlfn.XLOOKUP(K1917,[1]Heads!A:A,[1]Heads!B:B)</f>
        <v>174 CrPC</v>
      </c>
      <c r="N1917" s="9" t="str">
        <f>_xlfn.XLOOKUP(M1917,[1]Heads!B:B,[1]Heads!C:C)</f>
        <v>174 CrPC</v>
      </c>
      <c r="O1917" s="9" t="s">
        <v>32</v>
      </c>
      <c r="P1917" s="75"/>
      <c r="Q1917" s="9"/>
      <c r="R1917" s="75"/>
      <c r="S1917" s="96" t="s">
        <v>7125</v>
      </c>
      <c r="T1917" s="9"/>
      <c r="U1917" s="75"/>
      <c r="V1917" s="9"/>
      <c r="W1917" s="104" t="s">
        <v>142</v>
      </c>
      <c r="X1917" s="104" t="s">
        <v>2923</v>
      </c>
      <c r="Y1917" s="98"/>
      <c r="Z1917" s="9" t="s">
        <v>5592</v>
      </c>
      <c r="AA1917" s="9" t="s">
        <v>34</v>
      </c>
      <c r="AB1917" s="9" t="str">
        <f t="shared" ca="1" si="165"/>
        <v/>
      </c>
      <c r="AC1917" s="9" t="str">
        <f t="shared" si="166"/>
        <v/>
      </c>
      <c r="AD1917" s="9" t="str">
        <f t="shared" ca="1" si="167"/>
        <v/>
      </c>
      <c r="AE1917" s="9" t="str">
        <f t="shared" ca="1" si="168"/>
        <v/>
      </c>
      <c r="AF1917" s="9"/>
      <c r="AG1917" s="123" t="str">
        <f t="shared" si="173"/>
        <v>Kasibugga,'188/2026'</v>
      </c>
      <c r="AH1917" s="97" t="str">
        <f t="shared" si="169"/>
        <v/>
      </c>
    </row>
    <row r="1918" spans="1:34" ht="25.5" customHeight="1" x14ac:dyDescent="0.25">
      <c r="A1918" s="96">
        <v>1917</v>
      </c>
      <c r="B1918" s="123" t="str">
        <f>_xlfn.XLOOKUP(E1918,'[1]PS Name'!B:B,'[1]PS Name'!D:D)</f>
        <v>Kasibugga Sub-Division</v>
      </c>
      <c r="C1918" s="123" t="str">
        <f>_xlfn.XLOOKUP(E1918,'[1]PS Name'!B:B,'[1]PS Name'!C:C)</f>
        <v>Itchapuram Circle</v>
      </c>
      <c r="D1918" s="9"/>
      <c r="E1918" s="123" t="s">
        <v>78</v>
      </c>
      <c r="F1918" s="136" t="s">
        <v>3016</v>
      </c>
      <c r="G1918" s="63" t="s">
        <v>5594</v>
      </c>
      <c r="H1918" s="137">
        <v>46201</v>
      </c>
      <c r="I1918" s="63" t="str">
        <f t="shared" si="172"/>
        <v>Jun</v>
      </c>
      <c r="J1918" s="63">
        <v>2026</v>
      </c>
      <c r="K1918" s="63" t="s">
        <v>88</v>
      </c>
      <c r="L1918" s="9"/>
      <c r="M1918" s="9" t="str">
        <f>_xlfn.XLOOKUP(K1918,[1]Heads!A:A,[1]Heads!B:B)</f>
        <v>Bodily Offiences</v>
      </c>
      <c r="N1918" s="9" t="str">
        <f>_xlfn.XLOOKUP(M1918,[1]Heads!B:B,[1]Heads!C:C)</f>
        <v>IPC</v>
      </c>
      <c r="O1918" s="9" t="s">
        <v>45</v>
      </c>
      <c r="P1918" s="75"/>
      <c r="Q1918" s="9"/>
      <c r="R1918" s="75"/>
      <c r="S1918" s="96" t="s">
        <v>3196</v>
      </c>
      <c r="T1918" s="9"/>
      <c r="U1918" s="75"/>
      <c r="V1918" s="9"/>
      <c r="W1918" s="104" t="s">
        <v>169</v>
      </c>
      <c r="X1918" s="104" t="s">
        <v>33</v>
      </c>
      <c r="Y1918" s="98">
        <v>46300</v>
      </c>
      <c r="Z1918" s="9" t="s">
        <v>5595</v>
      </c>
      <c r="AA1918" s="9" t="s">
        <v>34</v>
      </c>
      <c r="AB1918" s="9">
        <f t="shared" ca="1" si="165"/>
        <v>110</v>
      </c>
      <c r="AC1918" s="9" t="str">
        <f t="shared" ca="1" si="166"/>
        <v>Above 3 Months</v>
      </c>
      <c r="AD1918" s="9">
        <f t="shared" ca="1" si="167"/>
        <v>11</v>
      </c>
      <c r="AE1918" s="9" t="str">
        <f t="shared" ca="1" si="168"/>
        <v>Below 45 Days</v>
      </c>
      <c r="AF1918" s="9"/>
      <c r="AG1918" s="123" t="str">
        <f t="shared" si="173"/>
        <v>Kaviti,'46/2026'</v>
      </c>
      <c r="AH1918" s="97" t="str">
        <f t="shared" si="169"/>
        <v/>
      </c>
    </row>
    <row r="1919" spans="1:34" ht="25.5" customHeight="1" x14ac:dyDescent="0.25">
      <c r="A1919" s="96">
        <v>1918</v>
      </c>
      <c r="B1919" s="123" t="str">
        <f>_xlfn.XLOOKUP(E1919,'[1]PS Name'!B:B,'[1]PS Name'!D:D)</f>
        <v>Srikakulam Sub-Division</v>
      </c>
      <c r="C1919" s="123" t="str">
        <f>_xlfn.XLOOKUP(E1919,'[1]PS Name'!B:B,'[1]PS Name'!C:C)</f>
        <v>J.R.Puram Circle</v>
      </c>
      <c r="D1919" s="9"/>
      <c r="E1919" s="123" t="s">
        <v>104</v>
      </c>
      <c r="F1919" s="136" t="s">
        <v>3106</v>
      </c>
      <c r="G1919" s="63" t="s">
        <v>1027</v>
      </c>
      <c r="H1919" s="137">
        <v>46201</v>
      </c>
      <c r="I1919" s="63" t="str">
        <f t="shared" si="172"/>
        <v>Jun</v>
      </c>
      <c r="J1919" s="63">
        <v>2026</v>
      </c>
      <c r="K1919" s="63" t="s">
        <v>48</v>
      </c>
      <c r="L1919" s="9"/>
      <c r="M1919" s="9" t="str">
        <f>_xlfn.XLOOKUP(K1919,[1]Heads!A:A,[1]Heads!B:B)</f>
        <v>Property Offences</v>
      </c>
      <c r="N1919" s="9" t="str">
        <f>_xlfn.XLOOKUP(M1919,[1]Heads!B:B,[1]Heads!C:C)</f>
        <v>IPC</v>
      </c>
      <c r="O1919" s="9" t="s">
        <v>32</v>
      </c>
      <c r="P1919" s="75">
        <v>46268</v>
      </c>
      <c r="Q1919" s="9"/>
      <c r="R1919" s="75"/>
      <c r="S1919" s="96" t="s">
        <v>3196</v>
      </c>
      <c r="T1919" s="9"/>
      <c r="U1919" s="75"/>
      <c r="V1919" s="9"/>
      <c r="W1919" s="104" t="s">
        <v>33</v>
      </c>
      <c r="X1919" s="104" t="s">
        <v>33</v>
      </c>
      <c r="Y1919" s="98">
        <v>46268</v>
      </c>
      <c r="Z1919" s="9" t="s">
        <v>5596</v>
      </c>
      <c r="AA1919" s="9" t="s">
        <v>34</v>
      </c>
      <c r="AB1919" s="9">
        <f t="shared" ca="1" si="165"/>
        <v>110</v>
      </c>
      <c r="AC1919" s="9" t="str">
        <f t="shared" ca="1" si="166"/>
        <v>Above 3 Months</v>
      </c>
      <c r="AD1919" s="9">
        <f t="shared" ca="1" si="167"/>
        <v>43</v>
      </c>
      <c r="AE1919" s="9" t="str">
        <f t="shared" ca="1" si="168"/>
        <v>Below 45 Days</v>
      </c>
      <c r="AF1919" s="9"/>
      <c r="AG1919" s="123" t="str">
        <f t="shared" si="173"/>
        <v>Laveru,'83/2026'</v>
      </c>
      <c r="AH1919" s="97" t="str">
        <f t="shared" si="169"/>
        <v/>
      </c>
    </row>
    <row r="1920" spans="1:34" ht="25.5" customHeight="1" x14ac:dyDescent="0.25">
      <c r="A1920" s="96">
        <v>1919</v>
      </c>
      <c r="B1920" s="123" t="str">
        <f>_xlfn.XLOOKUP(E1920,'[1]PS Name'!B:B,'[1]PS Name'!D:D)</f>
        <v>Srikakulam Sub-Division</v>
      </c>
      <c r="C1920" s="123" t="str">
        <f>_xlfn.XLOOKUP(E1920,'[1]PS Name'!B:B,'[1]PS Name'!C:C)</f>
        <v>Srikakulam Rural Circle</v>
      </c>
      <c r="D1920" s="9"/>
      <c r="E1920" s="123" t="s">
        <v>61</v>
      </c>
      <c r="F1920" s="136" t="s">
        <v>3085</v>
      </c>
      <c r="G1920" s="63" t="s">
        <v>1027</v>
      </c>
      <c r="H1920" s="137">
        <v>46201</v>
      </c>
      <c r="I1920" s="63" t="str">
        <f t="shared" si="172"/>
        <v>Jun</v>
      </c>
      <c r="J1920" s="63">
        <v>2026</v>
      </c>
      <c r="K1920" s="63" t="s">
        <v>48</v>
      </c>
      <c r="L1920" s="9"/>
      <c r="M1920" s="9" t="str">
        <f>_xlfn.XLOOKUP(K1920,[1]Heads!A:A,[1]Heads!B:B)</f>
        <v>Property Offences</v>
      </c>
      <c r="N1920" s="9" t="str">
        <f>_xlfn.XLOOKUP(M1920,[1]Heads!B:B,[1]Heads!C:C)</f>
        <v>IPC</v>
      </c>
      <c r="O1920" s="9" t="s">
        <v>32</v>
      </c>
      <c r="P1920" s="75"/>
      <c r="Q1920" s="9"/>
      <c r="R1920" s="75"/>
      <c r="S1920" s="96" t="s">
        <v>3196</v>
      </c>
      <c r="T1920" s="9"/>
      <c r="U1920" s="75"/>
      <c r="V1920" s="9"/>
      <c r="W1920" s="104" t="s">
        <v>112</v>
      </c>
      <c r="X1920" s="104" t="s">
        <v>33</v>
      </c>
      <c r="Y1920" s="98">
        <v>46300</v>
      </c>
      <c r="Z1920" s="9" t="s">
        <v>5598</v>
      </c>
      <c r="AA1920" s="9" t="s">
        <v>34</v>
      </c>
      <c r="AB1920" s="9">
        <f t="shared" ca="1" si="165"/>
        <v>110</v>
      </c>
      <c r="AC1920" s="9" t="str">
        <f t="shared" ca="1" si="166"/>
        <v>Above 3 Months</v>
      </c>
      <c r="AD1920" s="9">
        <f t="shared" ca="1" si="167"/>
        <v>11</v>
      </c>
      <c r="AE1920" s="9" t="str">
        <f t="shared" ca="1" si="168"/>
        <v>Below 45 Days</v>
      </c>
      <c r="AF1920" s="9"/>
      <c r="AG1920" s="123" t="str">
        <f t="shared" si="173"/>
        <v>Srikakulam I Town,'67/2026'</v>
      </c>
      <c r="AH1920" s="97" t="str">
        <f t="shared" si="169"/>
        <v/>
      </c>
    </row>
    <row r="1921" spans="1:34" ht="25.5" customHeight="1" x14ac:dyDescent="0.25">
      <c r="A1921" s="96">
        <v>1920</v>
      </c>
      <c r="B1921" s="123" t="str">
        <f>_xlfn.XLOOKUP(E1921,'[1]PS Name'!B:B,'[1]PS Name'!D:D)</f>
        <v>Srikakulam Sub-Division</v>
      </c>
      <c r="C1921" s="123">
        <f>_xlfn.XLOOKUP(E1921,'[1]PS Name'!B:B,'[1]PS Name'!C:C)</f>
        <v>0</v>
      </c>
      <c r="D1921" s="9"/>
      <c r="E1921" s="123" t="s">
        <v>28</v>
      </c>
      <c r="F1921" s="136" t="s">
        <v>3118</v>
      </c>
      <c r="G1921" s="63" t="s">
        <v>600</v>
      </c>
      <c r="H1921" s="137">
        <v>46201</v>
      </c>
      <c r="I1921" s="63" t="str">
        <f t="shared" si="172"/>
        <v>Jun</v>
      </c>
      <c r="J1921" s="63">
        <v>2026</v>
      </c>
      <c r="K1921" s="63" t="s">
        <v>48</v>
      </c>
      <c r="L1921" s="9"/>
      <c r="M1921" s="9" t="str">
        <f>_xlfn.XLOOKUP(K1921,[1]Heads!A:A,[1]Heads!B:B)</f>
        <v>Property Offences</v>
      </c>
      <c r="N1921" s="9" t="str">
        <f>_xlfn.XLOOKUP(M1921,[1]Heads!B:B,[1]Heads!C:C)</f>
        <v>IPC</v>
      </c>
      <c r="O1921" s="9" t="s">
        <v>32</v>
      </c>
      <c r="P1921" s="75"/>
      <c r="Q1921" s="9"/>
      <c r="R1921" s="75"/>
      <c r="S1921" s="96" t="s">
        <v>3196</v>
      </c>
      <c r="T1921" s="9"/>
      <c r="U1921" s="75"/>
      <c r="V1921" s="9"/>
      <c r="W1921" s="104" t="s">
        <v>112</v>
      </c>
      <c r="X1921" s="104" t="s">
        <v>112</v>
      </c>
      <c r="Y1921" s="98"/>
      <c r="Z1921" s="9" t="s">
        <v>5599</v>
      </c>
      <c r="AA1921" s="9" t="s">
        <v>34</v>
      </c>
      <c r="AB1921" s="9">
        <f t="shared" ca="1" si="165"/>
        <v>110</v>
      </c>
      <c r="AC1921" s="9" t="str">
        <f t="shared" ca="1" si="166"/>
        <v>Above 3 Months</v>
      </c>
      <c r="AD1921" s="9" t="str">
        <f t="shared" ca="1" si="167"/>
        <v/>
      </c>
      <c r="AE1921" s="9" t="str">
        <f t="shared" ca="1" si="168"/>
        <v/>
      </c>
      <c r="AF1921" s="9"/>
      <c r="AG1921" s="123" t="str">
        <f t="shared" si="173"/>
        <v>Srikakulam II Town,'86/2026'</v>
      </c>
      <c r="AH1921" s="97" t="str">
        <f t="shared" ca="1" si="169"/>
        <v>Above 3 Months</v>
      </c>
    </row>
    <row r="1922" spans="1:34" ht="25.5" customHeight="1" x14ac:dyDescent="0.25">
      <c r="A1922" s="96">
        <v>1921</v>
      </c>
      <c r="B1922" s="123" t="str">
        <f>_xlfn.XLOOKUP(E1922,'[1]PS Name'!B:B,'[1]PS Name'!D:D)</f>
        <v>Srikakulam Sub-Division</v>
      </c>
      <c r="C1922" s="123">
        <f>_xlfn.XLOOKUP(E1922,'[1]PS Name'!B:B,'[1]PS Name'!C:C)</f>
        <v>0</v>
      </c>
      <c r="D1922" s="9"/>
      <c r="E1922" s="123" t="s">
        <v>28</v>
      </c>
      <c r="F1922" s="136" t="s">
        <v>3134</v>
      </c>
      <c r="G1922" s="63" t="s">
        <v>600</v>
      </c>
      <c r="H1922" s="137">
        <v>46201</v>
      </c>
      <c r="I1922" s="63" t="str">
        <f t="shared" si="172"/>
        <v>Jun</v>
      </c>
      <c r="J1922" s="63">
        <v>2026</v>
      </c>
      <c r="K1922" s="63" t="s">
        <v>48</v>
      </c>
      <c r="L1922" s="9"/>
      <c r="M1922" s="9" t="str">
        <f>_xlfn.XLOOKUP(K1922,[1]Heads!A:A,[1]Heads!B:B)</f>
        <v>Property Offences</v>
      </c>
      <c r="N1922" s="9" t="str">
        <f>_xlfn.XLOOKUP(M1922,[1]Heads!B:B,[1]Heads!C:C)</f>
        <v>IPC</v>
      </c>
      <c r="O1922" s="9" t="s">
        <v>32</v>
      </c>
      <c r="P1922" s="75"/>
      <c r="Q1922" s="9"/>
      <c r="R1922" s="75"/>
      <c r="S1922" s="96" t="s">
        <v>3196</v>
      </c>
      <c r="T1922" s="9"/>
      <c r="U1922" s="75"/>
      <c r="V1922" s="9"/>
      <c r="W1922" s="104" t="s">
        <v>112</v>
      </c>
      <c r="X1922" s="104" t="s">
        <v>112</v>
      </c>
      <c r="Y1922" s="98"/>
      <c r="Z1922" s="9" t="s">
        <v>5600</v>
      </c>
      <c r="AA1922" s="9" t="s">
        <v>34</v>
      </c>
      <c r="AB1922" s="9">
        <f t="shared" ref="AB1922:AB1985" ca="1" si="174">IF(S1922="UI",DATEDIF(H1922,TODAY(),"D"),"")</f>
        <v>110</v>
      </c>
      <c r="AC1922" s="9" t="str">
        <f t="shared" ref="AC1922:AC1985" ca="1" si="175">IF(S1922="UI",IF(AB1922&gt;365,"Above 1 Year",IF(AND(AB1922&lt;=365,AB1922&gt;180),"Above 6 Months",IF(AND(AB1922&lt;=180,AB1922&gt;90),"Above 3 Months",IF(AND(AB1922&lt;=90,AB1922&gt;60),"Above 60 Days",IF(AND(AB1922&lt;=60,AB1922&gt;45),"45 to 60 Days","Below 45 Days"))))),"")</f>
        <v>Above 3 Months</v>
      </c>
      <c r="AD1922" s="9" t="str">
        <f t="shared" ref="AD1922:AD1985" ca="1" si="176">IF(Y1922&lt;&gt;"",DATEDIF(Y1922,TODAY(),"D"),"")</f>
        <v/>
      </c>
      <c r="AE1922" s="9" t="str">
        <f t="shared" ref="AE1922:AE1985" ca="1" si="177">IF(AD1922&lt;&gt;"",IF(AD1922&gt;365,"Above 1 Year",IF(AND(AD1922&lt;=365,AD1922&gt;180),"Above 6 Months",IF(AND(AD1922&lt;=180,AD1922&gt;90),"Above 3 Months",IF(AND(AD1922&lt;=90,AD1922&gt;60),"Above 60 Days",IF(AND(AD1922&lt;=60,AD1922&gt;45),"45 to 60 Days","Below 45 Days"))))),"")</f>
        <v/>
      </c>
      <c r="AF1922" s="9"/>
      <c r="AG1922" s="123" t="str">
        <f t="shared" si="173"/>
        <v>Srikakulam II Town,'87/2026'</v>
      </c>
      <c r="AH1922" s="97" t="str">
        <f t="shared" ca="1" si="169"/>
        <v>Above 3 Months</v>
      </c>
    </row>
    <row r="1923" spans="1:34" ht="25.5" customHeight="1" x14ac:dyDescent="0.25">
      <c r="A1923" s="96">
        <v>1922</v>
      </c>
      <c r="B1923" s="123" t="str">
        <f>_xlfn.XLOOKUP(E1923,'[1]PS Name'!B:B,'[1]PS Name'!D:D)</f>
        <v>Srikakulam Sub-Division</v>
      </c>
      <c r="C1923" s="123" t="str">
        <f>_xlfn.XLOOKUP(E1923,'[1]PS Name'!B:B,'[1]PS Name'!C:C)</f>
        <v>Srikakulam Rural Circle</v>
      </c>
      <c r="D1923" s="9"/>
      <c r="E1923" s="123" t="s">
        <v>74</v>
      </c>
      <c r="F1923" s="136" t="s">
        <v>3593</v>
      </c>
      <c r="G1923" s="63" t="s">
        <v>5601</v>
      </c>
      <c r="H1923" s="137">
        <v>46201</v>
      </c>
      <c r="I1923" s="63" t="str">
        <f t="shared" si="172"/>
        <v>Jun</v>
      </c>
      <c r="J1923" s="63">
        <v>2026</v>
      </c>
      <c r="K1923" s="63" t="s">
        <v>116</v>
      </c>
      <c r="L1923" s="9"/>
      <c r="M1923" s="9" t="str">
        <f>_xlfn.XLOOKUP(K1923,[1]Heads!A:A,[1]Heads!B:B)</f>
        <v>NDPS</v>
      </c>
      <c r="N1923" s="9" t="str">
        <f>_xlfn.XLOOKUP(M1923,[1]Heads!B:B,[1]Heads!C:C)</f>
        <v>NDPS</v>
      </c>
      <c r="O1923" s="9" t="s">
        <v>32</v>
      </c>
      <c r="P1923" s="75"/>
      <c r="Q1923" s="9"/>
      <c r="R1923" s="75"/>
      <c r="S1923" s="96" t="s">
        <v>3196</v>
      </c>
      <c r="T1923" s="9"/>
      <c r="U1923" s="75"/>
      <c r="V1923" s="9"/>
      <c r="W1923" s="104" t="s">
        <v>174</v>
      </c>
      <c r="X1923" s="104" t="s">
        <v>174</v>
      </c>
      <c r="Y1923" s="98">
        <v>46205</v>
      </c>
      <c r="Z1923" s="9" t="s">
        <v>5602</v>
      </c>
      <c r="AA1923" s="9" t="s">
        <v>34</v>
      </c>
      <c r="AB1923" s="9">
        <f t="shared" ca="1" si="174"/>
        <v>110</v>
      </c>
      <c r="AC1923" s="9" t="str">
        <f t="shared" ca="1" si="175"/>
        <v>Above 3 Months</v>
      </c>
      <c r="AD1923" s="9">
        <f t="shared" ca="1" si="176"/>
        <v>106</v>
      </c>
      <c r="AE1923" s="9" t="str">
        <f t="shared" ca="1" si="177"/>
        <v>Above 3 Months</v>
      </c>
      <c r="AF1923" s="9"/>
      <c r="AG1923" s="123" t="str">
        <f t="shared" si="173"/>
        <v>Srikakulam Rural,'135/2026'</v>
      </c>
      <c r="AH1923" s="97" t="str">
        <f t="shared" ref="AH1923:AH1986" ca="1" si="178">IF(X1923="SC/PRC/CC No. Awaited","",AC1923)</f>
        <v>Above 3 Months</v>
      </c>
    </row>
    <row r="1924" spans="1:34" ht="25.5" customHeight="1" x14ac:dyDescent="0.25">
      <c r="A1924" s="96">
        <v>1923</v>
      </c>
      <c r="B1924" s="123" t="str">
        <f>_xlfn.XLOOKUP(E1924,'[1]PS Name'!B:B,'[1]PS Name'!D:D)</f>
        <v>Srikakulam Sub-Division</v>
      </c>
      <c r="C1924" s="123" t="str">
        <f>_xlfn.XLOOKUP(E1924,'[1]PS Name'!B:B,'[1]PS Name'!C:C)</f>
        <v>Srikakulam Rural Circle</v>
      </c>
      <c r="D1924" s="9"/>
      <c r="E1924" s="123" t="s">
        <v>74</v>
      </c>
      <c r="F1924" s="136" t="s">
        <v>3577</v>
      </c>
      <c r="G1924" s="63" t="s">
        <v>5603</v>
      </c>
      <c r="H1924" s="137">
        <v>46201</v>
      </c>
      <c r="I1924" s="63" t="str">
        <f t="shared" si="172"/>
        <v>Jun</v>
      </c>
      <c r="J1924" s="63">
        <v>2026</v>
      </c>
      <c r="K1924" s="63" t="s">
        <v>144</v>
      </c>
      <c r="L1924" s="9"/>
      <c r="M1924" s="9" t="str">
        <f>_xlfn.XLOOKUP(K1924,[1]Heads!A:A,[1]Heads!B:B)</f>
        <v>Property Offences</v>
      </c>
      <c r="N1924" s="9" t="str">
        <f>_xlfn.XLOOKUP(M1924,[1]Heads!B:B,[1]Heads!C:C)</f>
        <v>IPC</v>
      </c>
      <c r="O1924" s="9" t="s">
        <v>45</v>
      </c>
      <c r="P1924" s="75"/>
      <c r="Q1924" s="9"/>
      <c r="R1924" s="75"/>
      <c r="S1924" s="96" t="s">
        <v>3196</v>
      </c>
      <c r="T1924" s="9"/>
      <c r="U1924" s="75"/>
      <c r="V1924" s="9"/>
      <c r="W1924" s="104" t="s">
        <v>141</v>
      </c>
      <c r="X1924" s="104" t="s">
        <v>33</v>
      </c>
      <c r="Y1924" s="98">
        <v>46282</v>
      </c>
      <c r="Z1924" s="9" t="s">
        <v>5604</v>
      </c>
      <c r="AA1924" s="9" t="s">
        <v>34</v>
      </c>
      <c r="AB1924" s="9">
        <f t="shared" ca="1" si="174"/>
        <v>110</v>
      </c>
      <c r="AC1924" s="9" t="str">
        <f t="shared" ca="1" si="175"/>
        <v>Above 3 Months</v>
      </c>
      <c r="AD1924" s="9">
        <f t="shared" ca="1" si="176"/>
        <v>29</v>
      </c>
      <c r="AE1924" s="9" t="str">
        <f t="shared" ca="1" si="177"/>
        <v>Below 45 Days</v>
      </c>
      <c r="AF1924" s="9"/>
      <c r="AG1924" s="123" t="str">
        <f t="shared" si="173"/>
        <v>Srikakulam Rural,'134/2026'</v>
      </c>
      <c r="AH1924" s="97" t="str">
        <f t="shared" si="178"/>
        <v/>
      </c>
    </row>
    <row r="1925" spans="1:34" ht="25.5" customHeight="1" x14ac:dyDescent="0.25">
      <c r="A1925" s="96">
        <v>1924</v>
      </c>
      <c r="B1925" s="123" t="str">
        <f>_xlfn.XLOOKUP(E1925,'[1]PS Name'!B:B,'[1]PS Name'!D:D)</f>
        <v>Kasibugga Sub-Division</v>
      </c>
      <c r="C1925" s="123" t="str">
        <f>_xlfn.XLOOKUP(E1925,'[1]PS Name'!B:B,'[1]PS Name'!C:C)</f>
        <v>Kasibugga Rural Circle</v>
      </c>
      <c r="D1925" s="9"/>
      <c r="E1925" s="123" t="s">
        <v>98</v>
      </c>
      <c r="F1925" s="136" t="s">
        <v>3093</v>
      </c>
      <c r="G1925" s="63" t="s">
        <v>600</v>
      </c>
      <c r="H1925" s="137">
        <v>46201</v>
      </c>
      <c r="I1925" s="63" t="str">
        <f t="shared" si="172"/>
        <v>Jun</v>
      </c>
      <c r="J1925" s="63">
        <v>2026</v>
      </c>
      <c r="K1925" s="63" t="s">
        <v>48</v>
      </c>
      <c r="L1925" s="9"/>
      <c r="M1925" s="9" t="str">
        <f>_xlfn.XLOOKUP(K1925,[1]Heads!A:A,[1]Heads!B:B)</f>
        <v>Property Offences</v>
      </c>
      <c r="N1925" s="9" t="str">
        <f>_xlfn.XLOOKUP(M1925,[1]Heads!B:B,[1]Heads!C:C)</f>
        <v>IPC</v>
      </c>
      <c r="O1925" s="9" t="s">
        <v>32</v>
      </c>
      <c r="P1925" s="75"/>
      <c r="Q1925" s="9"/>
      <c r="R1925" s="75"/>
      <c r="S1925" s="96" t="s">
        <v>3196</v>
      </c>
      <c r="T1925" s="9"/>
      <c r="U1925" s="75"/>
      <c r="V1925" s="9"/>
      <c r="W1925" s="104" t="s">
        <v>112</v>
      </c>
      <c r="X1925" s="104" t="s">
        <v>112</v>
      </c>
      <c r="Y1925" s="98"/>
      <c r="Z1925" s="9" t="s">
        <v>5605</v>
      </c>
      <c r="AA1925" s="9" t="s">
        <v>34</v>
      </c>
      <c r="AB1925" s="9">
        <f t="shared" ca="1" si="174"/>
        <v>110</v>
      </c>
      <c r="AC1925" s="9" t="str">
        <f t="shared" ca="1" si="175"/>
        <v>Above 3 Months</v>
      </c>
      <c r="AD1925" s="9" t="str">
        <f t="shared" ca="1" si="176"/>
        <v/>
      </c>
      <c r="AE1925" s="9" t="str">
        <f t="shared" ca="1" si="177"/>
        <v/>
      </c>
      <c r="AF1925" s="9"/>
      <c r="AG1925" s="123" t="str">
        <f t="shared" si="173"/>
        <v>Vajrapukothuru,'59/2026'</v>
      </c>
      <c r="AH1925" s="97" t="str">
        <f t="shared" ca="1" si="178"/>
        <v>Above 3 Months</v>
      </c>
    </row>
    <row r="1926" spans="1:34" ht="25.5" customHeight="1" x14ac:dyDescent="0.25">
      <c r="A1926" s="96">
        <v>1925</v>
      </c>
      <c r="B1926" s="123" t="str">
        <f>_xlfn.XLOOKUP(E1926,'[1]PS Name'!B:B,'[1]PS Name'!D:D)</f>
        <v>Srikakulam Sub-Division</v>
      </c>
      <c r="C1926" s="123" t="str">
        <f>_xlfn.XLOOKUP(E1926,'[1]PS Name'!B:B,'[1]PS Name'!C:C)</f>
        <v>Amadalavalasa Circle</v>
      </c>
      <c r="D1926" s="9"/>
      <c r="E1926" s="123" t="s">
        <v>109</v>
      </c>
      <c r="F1926" s="136" t="s">
        <v>3007</v>
      </c>
      <c r="G1926" s="63" t="s">
        <v>1634</v>
      </c>
      <c r="H1926" s="137">
        <v>46202</v>
      </c>
      <c r="I1926" s="63" t="str">
        <f t="shared" si="172"/>
        <v>Jun</v>
      </c>
      <c r="J1926" s="63">
        <v>2026</v>
      </c>
      <c r="K1926" s="63" t="s">
        <v>94</v>
      </c>
      <c r="L1926" s="9"/>
      <c r="M1926" s="9" t="str">
        <f>_xlfn.XLOOKUP(K1926,[1]Heads!A:A,[1]Heads!B:B)</f>
        <v>Cyber Crime offences</v>
      </c>
      <c r="N1926" s="9" t="str">
        <f>_xlfn.XLOOKUP(M1926,[1]Heads!B:B,[1]Heads!C:C)</f>
        <v>IPC</v>
      </c>
      <c r="O1926" s="9" t="s">
        <v>32</v>
      </c>
      <c r="P1926" s="75"/>
      <c r="Q1926" s="9"/>
      <c r="R1926" s="75"/>
      <c r="S1926" s="96" t="s">
        <v>3196</v>
      </c>
      <c r="T1926" s="9"/>
      <c r="U1926" s="75"/>
      <c r="V1926" s="9"/>
      <c r="W1926" s="104" t="s">
        <v>112</v>
      </c>
      <c r="X1926" s="104" t="s">
        <v>112</v>
      </c>
      <c r="Y1926" s="98"/>
      <c r="Z1926" s="9" t="s">
        <v>5606</v>
      </c>
      <c r="AA1926" s="9" t="s">
        <v>34</v>
      </c>
      <c r="AB1926" s="9">
        <f t="shared" ca="1" si="174"/>
        <v>109</v>
      </c>
      <c r="AC1926" s="9" t="str">
        <f t="shared" ca="1" si="175"/>
        <v>Above 3 Months</v>
      </c>
      <c r="AD1926" s="9" t="str">
        <f t="shared" ca="1" si="176"/>
        <v/>
      </c>
      <c r="AE1926" s="9" t="str">
        <f t="shared" ca="1" si="177"/>
        <v/>
      </c>
      <c r="AF1926" s="9"/>
      <c r="AG1926" s="123" t="str">
        <f t="shared" si="173"/>
        <v>Burja,'45/2026'</v>
      </c>
      <c r="AH1926" s="97" t="str">
        <f t="shared" ca="1" si="178"/>
        <v>Above 3 Months</v>
      </c>
    </row>
    <row r="1927" spans="1:34" ht="25.5" customHeight="1" x14ac:dyDescent="0.25">
      <c r="A1927" s="96">
        <v>1926</v>
      </c>
      <c r="B1927" s="123" t="str">
        <f>_xlfn.XLOOKUP(E1927,'[1]PS Name'!B:B,'[1]PS Name'!D:D)</f>
        <v>Srikakulam Sub-Division</v>
      </c>
      <c r="C1927" s="123" t="str">
        <f>_xlfn.XLOOKUP(E1927,'[1]PS Name'!B:B,'[1]PS Name'!C:C)</f>
        <v>J.R.Puram Circle</v>
      </c>
      <c r="D1927" s="9"/>
      <c r="E1927" s="123" t="s">
        <v>38</v>
      </c>
      <c r="F1927" s="136" t="s">
        <v>3577</v>
      </c>
      <c r="G1927" s="63" t="s">
        <v>1634</v>
      </c>
      <c r="H1927" s="137">
        <v>46202</v>
      </c>
      <c r="I1927" s="63" t="str">
        <f t="shared" si="172"/>
        <v>Jun</v>
      </c>
      <c r="J1927" s="63">
        <v>2026</v>
      </c>
      <c r="K1927" s="63" t="s">
        <v>94</v>
      </c>
      <c r="L1927" s="9"/>
      <c r="M1927" s="9" t="str">
        <f>_xlfn.XLOOKUP(K1927,[1]Heads!A:A,[1]Heads!B:B)</f>
        <v>Cyber Crime offences</v>
      </c>
      <c r="N1927" s="9" t="str">
        <f>_xlfn.XLOOKUP(M1927,[1]Heads!B:B,[1]Heads!C:C)</f>
        <v>IPC</v>
      </c>
      <c r="O1927" s="9" t="s">
        <v>32</v>
      </c>
      <c r="P1927" s="75"/>
      <c r="Q1927" s="9"/>
      <c r="R1927" s="75"/>
      <c r="S1927" s="96" t="s">
        <v>3196</v>
      </c>
      <c r="T1927" s="9"/>
      <c r="U1927" s="75"/>
      <c r="V1927" s="9"/>
      <c r="W1927" s="104" t="s">
        <v>112</v>
      </c>
      <c r="X1927" s="104" t="s">
        <v>112</v>
      </c>
      <c r="Y1927" s="98"/>
      <c r="Z1927" s="9" t="s">
        <v>5607</v>
      </c>
      <c r="AA1927" s="9" t="s">
        <v>34</v>
      </c>
      <c r="AB1927" s="9">
        <f t="shared" ca="1" si="174"/>
        <v>109</v>
      </c>
      <c r="AC1927" s="9" t="str">
        <f t="shared" ca="1" si="175"/>
        <v>Above 3 Months</v>
      </c>
      <c r="AD1927" s="9" t="str">
        <f t="shared" ca="1" si="176"/>
        <v/>
      </c>
      <c r="AE1927" s="9" t="str">
        <f t="shared" ca="1" si="177"/>
        <v/>
      </c>
      <c r="AF1927" s="9"/>
      <c r="AG1927" s="123" t="str">
        <f t="shared" si="173"/>
        <v>Etcherla,'134/2026'</v>
      </c>
      <c r="AH1927" s="97" t="str">
        <f t="shared" ca="1" si="178"/>
        <v>Above 3 Months</v>
      </c>
    </row>
    <row r="1928" spans="1:34" ht="25.5" customHeight="1" x14ac:dyDescent="0.25">
      <c r="A1928" s="96">
        <v>1927</v>
      </c>
      <c r="B1928" s="123" t="str">
        <f>_xlfn.XLOOKUP(E1928,'[1]PS Name'!B:B,'[1]PS Name'!D:D)</f>
        <v>Srikakulam Sub-Division</v>
      </c>
      <c r="C1928" s="123" t="str">
        <f>_xlfn.XLOOKUP(E1928,'[1]PS Name'!B:B,'[1]PS Name'!C:C)</f>
        <v>Srikakulam Rural Circle</v>
      </c>
      <c r="D1928" s="9"/>
      <c r="E1928" s="123" t="s">
        <v>69</v>
      </c>
      <c r="F1928" s="136" t="s">
        <v>3103</v>
      </c>
      <c r="G1928" s="63" t="s">
        <v>1315</v>
      </c>
      <c r="H1928" s="137">
        <v>46202</v>
      </c>
      <c r="I1928" s="63" t="str">
        <f t="shared" si="172"/>
        <v>Jun</v>
      </c>
      <c r="J1928" s="63">
        <v>2026</v>
      </c>
      <c r="K1928" s="63" t="s">
        <v>70</v>
      </c>
      <c r="L1928" s="9"/>
      <c r="M1928" s="9" t="str">
        <f>_xlfn.XLOOKUP(K1928,[1]Heads!A:A,[1]Heads!B:B)</f>
        <v>174 CrPC</v>
      </c>
      <c r="N1928" s="9" t="str">
        <f>_xlfn.XLOOKUP(M1928,[1]Heads!B:B,[1]Heads!C:C)</f>
        <v>174 CrPC</v>
      </c>
      <c r="O1928" s="9" t="s">
        <v>32</v>
      </c>
      <c r="P1928" s="75"/>
      <c r="Q1928" s="9"/>
      <c r="R1928" s="75"/>
      <c r="S1928" s="96" t="s">
        <v>7125</v>
      </c>
      <c r="T1928" s="9"/>
      <c r="U1928" s="75"/>
      <c r="V1928" s="9"/>
      <c r="W1928" s="104" t="s">
        <v>173</v>
      </c>
      <c r="X1928" s="104" t="s">
        <v>2923</v>
      </c>
      <c r="Y1928" s="98"/>
      <c r="Z1928" s="9" t="s">
        <v>5608</v>
      </c>
      <c r="AA1928" s="9" t="s">
        <v>34</v>
      </c>
      <c r="AB1928" s="9" t="str">
        <f t="shared" ca="1" si="174"/>
        <v/>
      </c>
      <c r="AC1928" s="9" t="str">
        <f t="shared" si="175"/>
        <v/>
      </c>
      <c r="AD1928" s="9" t="str">
        <f t="shared" ca="1" si="176"/>
        <v/>
      </c>
      <c r="AE1928" s="9" t="str">
        <f t="shared" ca="1" si="177"/>
        <v/>
      </c>
      <c r="AF1928" s="9"/>
      <c r="AG1928" s="123" t="str">
        <f t="shared" si="173"/>
        <v>Gara,'62/2026'</v>
      </c>
      <c r="AH1928" s="97" t="str">
        <f t="shared" si="178"/>
        <v/>
      </c>
    </row>
    <row r="1929" spans="1:34" ht="25.5" customHeight="1" x14ac:dyDescent="0.25">
      <c r="A1929" s="96">
        <v>1928</v>
      </c>
      <c r="B1929" s="123" t="str">
        <f>_xlfn.XLOOKUP(E1929,'[1]PS Name'!B:B,'[1]PS Name'!D:D)</f>
        <v>Tekkali Sub-Division</v>
      </c>
      <c r="C1929" s="123" t="str">
        <f>_xlfn.XLOOKUP(E1929,'[1]PS Name'!B:B,'[1]PS Name'!C:C)</f>
        <v>Kothuru Circle</v>
      </c>
      <c r="D1929" s="9"/>
      <c r="E1929" s="123" t="s">
        <v>55</v>
      </c>
      <c r="F1929" s="136" t="s">
        <v>3075</v>
      </c>
      <c r="G1929" s="63" t="s">
        <v>1405</v>
      </c>
      <c r="H1929" s="137">
        <v>46202</v>
      </c>
      <c r="I1929" s="63" t="str">
        <f t="shared" si="172"/>
        <v>Jun</v>
      </c>
      <c r="J1929" s="63">
        <v>2026</v>
      </c>
      <c r="K1929" s="63" t="s">
        <v>71</v>
      </c>
      <c r="L1929" s="9"/>
      <c r="M1929" s="9" t="str">
        <f>_xlfn.XLOOKUP(K1929,[1]Heads!A:A,[1]Heads!B:B)</f>
        <v>Road Accidents</v>
      </c>
      <c r="N1929" s="9" t="str">
        <f>_xlfn.XLOOKUP(M1929,[1]Heads!B:B,[1]Heads!C:C)</f>
        <v>IPC</v>
      </c>
      <c r="O1929" s="9" t="s">
        <v>32</v>
      </c>
      <c r="P1929" s="75"/>
      <c r="Q1929" s="9"/>
      <c r="R1929" s="75"/>
      <c r="S1929" s="96" t="s">
        <v>3196</v>
      </c>
      <c r="T1929" s="9"/>
      <c r="U1929" s="75"/>
      <c r="V1929" s="9"/>
      <c r="W1929" s="104" t="s">
        <v>141</v>
      </c>
      <c r="X1929" s="104" t="s">
        <v>33</v>
      </c>
      <c r="Y1929" s="98">
        <v>46300</v>
      </c>
      <c r="Z1929" s="9" t="s">
        <v>5609</v>
      </c>
      <c r="AA1929" s="9" t="s">
        <v>34</v>
      </c>
      <c r="AB1929" s="9">
        <f t="shared" ca="1" si="174"/>
        <v>109</v>
      </c>
      <c r="AC1929" s="9" t="str">
        <f t="shared" ca="1" si="175"/>
        <v>Above 3 Months</v>
      </c>
      <c r="AD1929" s="9">
        <f t="shared" ca="1" si="176"/>
        <v>11</v>
      </c>
      <c r="AE1929" s="9" t="str">
        <f t="shared" ca="1" si="177"/>
        <v>Below 45 Days</v>
      </c>
      <c r="AF1929" s="9"/>
      <c r="AG1929" s="123" t="str">
        <f t="shared" si="173"/>
        <v>Hiramandalam,'60/2026'</v>
      </c>
      <c r="AH1929" s="97" t="str">
        <f t="shared" si="178"/>
        <v/>
      </c>
    </row>
    <row r="1930" spans="1:34" ht="25.5" customHeight="1" x14ac:dyDescent="0.25">
      <c r="A1930" s="96">
        <v>1929</v>
      </c>
      <c r="B1930" s="123" t="str">
        <f>_xlfn.XLOOKUP(E1930,'[1]PS Name'!B:B,'[1]PS Name'!D:D)</f>
        <v>Kasibugga Sub-Division</v>
      </c>
      <c r="C1930" s="123" t="str">
        <f>_xlfn.XLOOKUP(E1930,'[1]PS Name'!B:B,'[1]PS Name'!C:C)</f>
        <v>Sompeta Circle</v>
      </c>
      <c r="D1930" s="9"/>
      <c r="E1930" s="123" t="s">
        <v>118</v>
      </c>
      <c r="F1930" s="136" t="s">
        <v>3051</v>
      </c>
      <c r="G1930" s="63" t="s">
        <v>600</v>
      </c>
      <c r="H1930" s="137">
        <v>46202</v>
      </c>
      <c r="I1930" s="63" t="str">
        <f t="shared" si="172"/>
        <v>Jun</v>
      </c>
      <c r="J1930" s="63">
        <v>2026</v>
      </c>
      <c r="K1930" s="63" t="s">
        <v>48</v>
      </c>
      <c r="L1930" s="9"/>
      <c r="M1930" s="9" t="str">
        <f>_xlfn.XLOOKUP(K1930,[1]Heads!A:A,[1]Heads!B:B)</f>
        <v>Property Offences</v>
      </c>
      <c r="N1930" s="9" t="str">
        <f>_xlfn.XLOOKUP(M1930,[1]Heads!B:B,[1]Heads!C:C)</f>
        <v>IPC</v>
      </c>
      <c r="O1930" s="9" t="s">
        <v>32</v>
      </c>
      <c r="P1930" s="75"/>
      <c r="Q1930" s="9"/>
      <c r="R1930" s="75"/>
      <c r="S1930" s="96" t="s">
        <v>3196</v>
      </c>
      <c r="T1930" s="9"/>
      <c r="U1930" s="75"/>
      <c r="V1930" s="9"/>
      <c r="W1930" s="104" t="s">
        <v>112</v>
      </c>
      <c r="X1930" s="104" t="s">
        <v>112</v>
      </c>
      <c r="Y1930" s="98"/>
      <c r="Z1930" s="9" t="s">
        <v>5610</v>
      </c>
      <c r="AA1930" s="9" t="s">
        <v>34</v>
      </c>
      <c r="AB1930" s="9">
        <f t="shared" ca="1" si="174"/>
        <v>109</v>
      </c>
      <c r="AC1930" s="9" t="str">
        <f t="shared" ca="1" si="175"/>
        <v>Above 3 Months</v>
      </c>
      <c r="AD1930" s="9" t="str">
        <f t="shared" ca="1" si="176"/>
        <v/>
      </c>
      <c r="AE1930" s="9" t="str">
        <f t="shared" ca="1" si="177"/>
        <v/>
      </c>
      <c r="AF1930" s="9"/>
      <c r="AG1930" s="123" t="str">
        <f t="shared" si="173"/>
        <v>Kanchili,'58/2026'</v>
      </c>
      <c r="AH1930" s="97" t="str">
        <f t="shared" ca="1" si="178"/>
        <v>Above 3 Months</v>
      </c>
    </row>
    <row r="1931" spans="1:34" ht="25.5" customHeight="1" x14ac:dyDescent="0.25">
      <c r="A1931" s="96">
        <v>1930</v>
      </c>
      <c r="B1931" s="123" t="str">
        <f>_xlfn.XLOOKUP(E1931,'[1]PS Name'!B:B,'[1]PS Name'!D:D)</f>
        <v>Tekkali Sub-Division</v>
      </c>
      <c r="C1931" s="123" t="str">
        <f>_xlfn.XLOOKUP(E1931,'[1]PS Name'!B:B,'[1]PS Name'!C:C)</f>
        <v>Narasannapeta Circle</v>
      </c>
      <c r="D1931" s="9"/>
      <c r="E1931" s="123" t="s">
        <v>42</v>
      </c>
      <c r="F1931" s="136" t="s">
        <v>5593</v>
      </c>
      <c r="G1931" s="63" t="s">
        <v>5614</v>
      </c>
      <c r="H1931" s="137">
        <v>46202</v>
      </c>
      <c r="I1931" s="63" t="str">
        <f t="shared" ref="I1931:I1956" si="179">TEXT(H1931,"mmm")</f>
        <v>Jun</v>
      </c>
      <c r="J1931" s="63">
        <v>2026</v>
      </c>
      <c r="K1931" s="63" t="s">
        <v>80</v>
      </c>
      <c r="L1931" s="9"/>
      <c r="M1931" s="9" t="str">
        <f>_xlfn.XLOOKUP(K1931,[1]Heads!A:A,[1]Heads!B:B)</f>
        <v>Crime  Against Women</v>
      </c>
      <c r="N1931" s="9" t="str">
        <f>_xlfn.XLOOKUP(M1931,[1]Heads!B:B,[1]Heads!C:C)</f>
        <v>IPC</v>
      </c>
      <c r="O1931" s="9" t="s">
        <v>32</v>
      </c>
      <c r="P1931" s="75">
        <v>46272</v>
      </c>
      <c r="Q1931" s="9"/>
      <c r="R1931" s="75"/>
      <c r="S1931" s="96" t="s">
        <v>7126</v>
      </c>
      <c r="T1931" s="9"/>
      <c r="U1931" s="75"/>
      <c r="V1931" s="9"/>
      <c r="W1931" s="104" t="s">
        <v>33</v>
      </c>
      <c r="X1931" s="104" t="s">
        <v>2923</v>
      </c>
      <c r="Y1931" s="98"/>
      <c r="Z1931" s="9" t="s">
        <v>5615</v>
      </c>
      <c r="AA1931" s="9" t="s">
        <v>34</v>
      </c>
      <c r="AB1931" s="9" t="str">
        <f t="shared" ca="1" si="174"/>
        <v/>
      </c>
      <c r="AC1931" s="9" t="str">
        <f t="shared" si="175"/>
        <v/>
      </c>
      <c r="AD1931" s="9" t="str">
        <f t="shared" ca="1" si="176"/>
        <v/>
      </c>
      <c r="AE1931" s="9" t="str">
        <f t="shared" ca="1" si="177"/>
        <v/>
      </c>
      <c r="AF1931" s="9"/>
      <c r="AG1931" s="123" t="str">
        <f t="shared" ref="AG1931:AG1956" si="180">E1931&amp;","&amp;F1931</f>
        <v>Narasannapeta,'191/2026'</v>
      </c>
      <c r="AH1931" s="97" t="str">
        <f t="shared" si="178"/>
        <v/>
      </c>
    </row>
    <row r="1932" spans="1:34" ht="25.5" customHeight="1" x14ac:dyDescent="0.25">
      <c r="A1932" s="96">
        <v>1931</v>
      </c>
      <c r="B1932" s="123" t="str">
        <f>_xlfn.XLOOKUP(E1932,'[1]PS Name'!B:B,'[1]PS Name'!D:D)</f>
        <v>Srikakulam Sub-Division</v>
      </c>
      <c r="C1932" s="123" t="str">
        <f>_xlfn.XLOOKUP(E1932,'[1]PS Name'!B:B,'[1]PS Name'!C:C)</f>
        <v>Srikakulam Rural Circle</v>
      </c>
      <c r="D1932" s="9"/>
      <c r="E1932" s="123" t="s">
        <v>74</v>
      </c>
      <c r="F1932" s="136" t="s">
        <v>3597</v>
      </c>
      <c r="G1932" s="63" t="s">
        <v>5616</v>
      </c>
      <c r="H1932" s="137">
        <v>46202</v>
      </c>
      <c r="I1932" s="63" t="str">
        <f t="shared" si="179"/>
        <v>Jun</v>
      </c>
      <c r="J1932" s="63">
        <v>2026</v>
      </c>
      <c r="K1932" s="63" t="s">
        <v>94</v>
      </c>
      <c r="L1932" s="9"/>
      <c r="M1932" s="9" t="str">
        <f>_xlfn.XLOOKUP(K1932,[1]Heads!A:A,[1]Heads!B:B)</f>
        <v>Cyber Crime offences</v>
      </c>
      <c r="N1932" s="9" t="str">
        <f>_xlfn.XLOOKUP(M1932,[1]Heads!B:B,[1]Heads!C:C)</f>
        <v>IPC</v>
      </c>
      <c r="O1932" s="9" t="s">
        <v>32</v>
      </c>
      <c r="P1932" s="75"/>
      <c r="Q1932" s="9"/>
      <c r="R1932" s="75"/>
      <c r="S1932" s="96" t="s">
        <v>3196</v>
      </c>
      <c r="T1932" s="9"/>
      <c r="U1932" s="75"/>
      <c r="V1932" s="9"/>
      <c r="W1932" s="104" t="s">
        <v>177</v>
      </c>
      <c r="X1932" s="104" t="s">
        <v>177</v>
      </c>
      <c r="Y1932" s="98">
        <v>46207</v>
      </c>
      <c r="Z1932" s="9" t="s">
        <v>5617</v>
      </c>
      <c r="AA1932" s="9" t="s">
        <v>34</v>
      </c>
      <c r="AB1932" s="9">
        <f t="shared" ca="1" si="174"/>
        <v>109</v>
      </c>
      <c r="AC1932" s="9" t="str">
        <f t="shared" ca="1" si="175"/>
        <v>Above 3 Months</v>
      </c>
      <c r="AD1932" s="9">
        <f t="shared" ca="1" si="176"/>
        <v>104</v>
      </c>
      <c r="AE1932" s="9" t="str">
        <f t="shared" ca="1" si="177"/>
        <v>Above 3 Months</v>
      </c>
      <c r="AF1932" s="9"/>
      <c r="AG1932" s="123" t="str">
        <f t="shared" si="180"/>
        <v>Srikakulam Rural,'136/2026'</v>
      </c>
      <c r="AH1932" s="97" t="str">
        <f t="shared" ca="1" si="178"/>
        <v>Above 3 Months</v>
      </c>
    </row>
    <row r="1933" spans="1:34" ht="25.5" customHeight="1" x14ac:dyDescent="0.25">
      <c r="A1933" s="96">
        <v>1932</v>
      </c>
      <c r="B1933" s="123" t="str">
        <f>_xlfn.XLOOKUP(E1933,'[1]PS Name'!B:B,'[1]PS Name'!D:D)</f>
        <v>Kasibugga Sub-Division</v>
      </c>
      <c r="C1933" s="123" t="str">
        <f>_xlfn.XLOOKUP(E1933,'[1]PS Name'!B:B,'[1]PS Name'!C:C)</f>
        <v>Kasibugga Rural Circle</v>
      </c>
      <c r="D1933" s="9"/>
      <c r="E1933" s="123" t="s">
        <v>98</v>
      </c>
      <c r="F1933" s="136" t="s">
        <v>3075</v>
      </c>
      <c r="G1933" s="63" t="s">
        <v>5618</v>
      </c>
      <c r="H1933" s="137">
        <v>46202</v>
      </c>
      <c r="I1933" s="63" t="str">
        <f t="shared" si="179"/>
        <v>Jun</v>
      </c>
      <c r="J1933" s="63">
        <v>2026</v>
      </c>
      <c r="K1933" s="63" t="s">
        <v>75</v>
      </c>
      <c r="L1933" s="9"/>
      <c r="M1933" s="9" t="str">
        <f>_xlfn.XLOOKUP(K1933,[1]Heads!A:A,[1]Heads!B:B)</f>
        <v>Bodily Offiences</v>
      </c>
      <c r="N1933" s="9" t="str">
        <f>_xlfn.XLOOKUP(M1933,[1]Heads!B:B,[1]Heads!C:C)</f>
        <v>IPC</v>
      </c>
      <c r="O1933" s="9" t="s">
        <v>32</v>
      </c>
      <c r="P1933" s="75">
        <v>46262</v>
      </c>
      <c r="Q1933" s="9"/>
      <c r="R1933" s="75"/>
      <c r="S1933" s="96" t="s">
        <v>7126</v>
      </c>
      <c r="T1933" s="9"/>
      <c r="U1933" s="75"/>
      <c r="V1933" s="9"/>
      <c r="W1933" s="104" t="s">
        <v>33</v>
      </c>
      <c r="X1933" s="104" t="s">
        <v>2923</v>
      </c>
      <c r="Y1933" s="98"/>
      <c r="Z1933" s="9" t="s">
        <v>5619</v>
      </c>
      <c r="AA1933" s="9" t="s">
        <v>34</v>
      </c>
      <c r="AB1933" s="9" t="str">
        <f t="shared" ca="1" si="174"/>
        <v/>
      </c>
      <c r="AC1933" s="9" t="str">
        <f t="shared" si="175"/>
        <v/>
      </c>
      <c r="AD1933" s="9" t="str">
        <f t="shared" ca="1" si="176"/>
        <v/>
      </c>
      <c r="AE1933" s="9" t="str">
        <f t="shared" ca="1" si="177"/>
        <v/>
      </c>
      <c r="AF1933" s="9"/>
      <c r="AG1933" s="123" t="str">
        <f t="shared" si="180"/>
        <v>Vajrapukothuru,'60/2026'</v>
      </c>
      <c r="AH1933" s="97" t="str">
        <f t="shared" si="178"/>
        <v/>
      </c>
    </row>
    <row r="1934" spans="1:34" ht="25.5" customHeight="1" x14ac:dyDescent="0.25">
      <c r="A1934" s="96">
        <v>1933</v>
      </c>
      <c r="B1934" s="123" t="str">
        <f>_xlfn.XLOOKUP(E1934,'[1]PS Name'!B:B,'[1]PS Name'!D:D)</f>
        <v>Srikakulam Sub-Division</v>
      </c>
      <c r="C1934" s="123" t="str">
        <f>_xlfn.XLOOKUP(E1934,'[1]PS Name'!B:B,'[1]PS Name'!C:C)</f>
        <v>Amadalavalasa Circle</v>
      </c>
      <c r="D1934" s="9"/>
      <c r="E1934" s="123" t="s">
        <v>47</v>
      </c>
      <c r="F1934" s="136" t="s">
        <v>3261</v>
      </c>
      <c r="G1934" s="63" t="s">
        <v>1685</v>
      </c>
      <c r="H1934" s="137">
        <v>46203</v>
      </c>
      <c r="I1934" s="63" t="str">
        <f t="shared" si="179"/>
        <v>Jun</v>
      </c>
      <c r="J1934" s="63">
        <v>2026</v>
      </c>
      <c r="K1934" s="63" t="s">
        <v>108</v>
      </c>
      <c r="L1934" s="9"/>
      <c r="M1934" s="9" t="str">
        <f>_xlfn.XLOOKUP(K1934,[1]Heads!A:A,[1]Heads!B:B)</f>
        <v>Bodily Offiences</v>
      </c>
      <c r="N1934" s="9" t="str">
        <f>_xlfn.XLOOKUP(M1934,[1]Heads!B:B,[1]Heads!C:C)</f>
        <v>IPC</v>
      </c>
      <c r="O1934" s="9" t="s">
        <v>45</v>
      </c>
      <c r="P1934" s="75"/>
      <c r="Q1934" s="9"/>
      <c r="R1934" s="75"/>
      <c r="S1934" s="96" t="s">
        <v>3196</v>
      </c>
      <c r="T1934" s="9"/>
      <c r="U1934" s="75"/>
      <c r="V1934" s="9"/>
      <c r="W1934" s="104" t="s">
        <v>173</v>
      </c>
      <c r="X1934" s="104" t="s">
        <v>33</v>
      </c>
      <c r="Y1934" s="98">
        <v>46288</v>
      </c>
      <c r="Z1934" s="9" t="s">
        <v>5620</v>
      </c>
      <c r="AA1934" s="9" t="s">
        <v>34</v>
      </c>
      <c r="AB1934" s="9">
        <f t="shared" ca="1" si="174"/>
        <v>108</v>
      </c>
      <c r="AC1934" s="9" t="str">
        <f t="shared" ca="1" si="175"/>
        <v>Above 3 Months</v>
      </c>
      <c r="AD1934" s="9">
        <f t="shared" ca="1" si="176"/>
        <v>23</v>
      </c>
      <c r="AE1934" s="9" t="str">
        <f t="shared" ca="1" si="177"/>
        <v>Below 45 Days</v>
      </c>
      <c r="AF1934" s="9"/>
      <c r="AG1934" s="123" t="str">
        <f t="shared" si="180"/>
        <v>Amadalavalasa,'105/2026'</v>
      </c>
      <c r="AH1934" s="97" t="str">
        <f t="shared" si="178"/>
        <v/>
      </c>
    </row>
    <row r="1935" spans="1:34" ht="25.5" customHeight="1" x14ac:dyDescent="0.25">
      <c r="A1935" s="96">
        <v>1934</v>
      </c>
      <c r="B1935" s="123" t="str">
        <f>_xlfn.XLOOKUP(E1935,'[1]PS Name'!B:B,'[1]PS Name'!D:D)</f>
        <v>Srikakulam Sub-Division</v>
      </c>
      <c r="C1935" s="123" t="str">
        <f>_xlfn.XLOOKUP(E1935,'[1]PS Name'!B:B,'[1]PS Name'!C:C)</f>
        <v>Amadalavalasa Circle</v>
      </c>
      <c r="D1935" s="9"/>
      <c r="E1935" s="123" t="s">
        <v>47</v>
      </c>
      <c r="F1935" s="136" t="s">
        <v>3258</v>
      </c>
      <c r="G1935" s="63" t="s">
        <v>5621</v>
      </c>
      <c r="H1935" s="137">
        <v>46203</v>
      </c>
      <c r="I1935" s="63" t="str">
        <f t="shared" si="179"/>
        <v>Jun</v>
      </c>
      <c r="J1935" s="63">
        <v>2026</v>
      </c>
      <c r="K1935" s="63" t="s">
        <v>80</v>
      </c>
      <c r="L1935" s="9"/>
      <c r="M1935" s="9" t="str">
        <f>_xlfn.XLOOKUP(K1935,[1]Heads!A:A,[1]Heads!B:B)</f>
        <v>Crime  Against Women</v>
      </c>
      <c r="N1935" s="9" t="str">
        <f>_xlfn.XLOOKUP(M1935,[1]Heads!B:B,[1]Heads!C:C)</f>
        <v>IPC</v>
      </c>
      <c r="O1935" s="9" t="s">
        <v>32</v>
      </c>
      <c r="P1935" s="75"/>
      <c r="Q1935" s="9"/>
      <c r="R1935" s="75"/>
      <c r="S1935" s="96" t="s">
        <v>3196</v>
      </c>
      <c r="T1935" s="9"/>
      <c r="U1935" s="75"/>
      <c r="V1935" s="9"/>
      <c r="W1935" s="104" t="s">
        <v>169</v>
      </c>
      <c r="X1935" s="104" t="s">
        <v>141</v>
      </c>
      <c r="Y1935" s="98"/>
      <c r="Z1935" s="9" t="s">
        <v>5622</v>
      </c>
      <c r="AA1935" s="9" t="s">
        <v>34</v>
      </c>
      <c r="AB1935" s="9">
        <f t="shared" ca="1" si="174"/>
        <v>108</v>
      </c>
      <c r="AC1935" s="9" t="str">
        <f t="shared" ca="1" si="175"/>
        <v>Above 3 Months</v>
      </c>
      <c r="AD1935" s="9" t="str">
        <f t="shared" ca="1" si="176"/>
        <v/>
      </c>
      <c r="AE1935" s="9" t="str">
        <f t="shared" ca="1" si="177"/>
        <v/>
      </c>
      <c r="AF1935" s="9"/>
      <c r="AG1935" s="123" t="str">
        <f t="shared" si="180"/>
        <v>Amadalavalasa,'104/2026'</v>
      </c>
      <c r="AH1935" s="97" t="str">
        <f t="shared" ca="1" si="178"/>
        <v>Above 3 Months</v>
      </c>
    </row>
    <row r="1936" spans="1:34" ht="25.5" customHeight="1" x14ac:dyDescent="0.25">
      <c r="A1936" s="96">
        <v>1935</v>
      </c>
      <c r="B1936" s="123" t="str">
        <f>_xlfn.XLOOKUP(E1936,'[1]PS Name'!B:B,'[1]PS Name'!D:D)</f>
        <v>Kasibugga Sub-Division</v>
      </c>
      <c r="C1936" s="123" t="str">
        <f>_xlfn.XLOOKUP(E1936,'[1]PS Name'!B:B,'[1]PS Name'!C:C)</f>
        <v>Sompeta Circle</v>
      </c>
      <c r="D1936" s="9"/>
      <c r="E1936" s="123" t="s">
        <v>63</v>
      </c>
      <c r="F1936" s="136" t="s">
        <v>3058</v>
      </c>
      <c r="G1936" s="63" t="s">
        <v>3578</v>
      </c>
      <c r="H1936" s="137">
        <v>46203</v>
      </c>
      <c r="I1936" s="63" t="str">
        <f t="shared" si="179"/>
        <v>Jun</v>
      </c>
      <c r="J1936" s="63">
        <v>2026</v>
      </c>
      <c r="K1936" s="63" t="s">
        <v>117</v>
      </c>
      <c r="L1936" s="9"/>
      <c r="M1936" s="9" t="str">
        <f>_xlfn.XLOOKUP(K1936,[1]Heads!A:A,[1]Heads!B:B)</f>
        <v>Others</v>
      </c>
      <c r="N1936" s="9" t="str">
        <f>_xlfn.XLOOKUP(M1936,[1]Heads!B:B,[1]Heads!C:C)</f>
        <v>Others</v>
      </c>
      <c r="O1936" s="9" t="s">
        <v>32</v>
      </c>
      <c r="P1936" s="75"/>
      <c r="Q1936" s="9"/>
      <c r="R1936" s="75"/>
      <c r="S1936" s="96" t="s">
        <v>7125</v>
      </c>
      <c r="T1936" s="9"/>
      <c r="U1936" s="75"/>
      <c r="V1936" s="9"/>
      <c r="W1936" s="104" t="s">
        <v>176</v>
      </c>
      <c r="X1936" s="104" t="s">
        <v>2923</v>
      </c>
      <c r="Y1936" s="98"/>
      <c r="Z1936" s="9" t="s">
        <v>5623</v>
      </c>
      <c r="AA1936" s="9" t="s">
        <v>34</v>
      </c>
      <c r="AB1936" s="9" t="str">
        <f t="shared" ca="1" si="174"/>
        <v/>
      </c>
      <c r="AC1936" s="9" t="str">
        <f t="shared" si="175"/>
        <v/>
      </c>
      <c r="AD1936" s="9" t="str">
        <f t="shared" ca="1" si="176"/>
        <v/>
      </c>
      <c r="AE1936" s="9" t="str">
        <f t="shared" ca="1" si="177"/>
        <v/>
      </c>
      <c r="AF1936" s="9"/>
      <c r="AG1936" s="123" t="str">
        <f t="shared" si="180"/>
        <v>Baruva,'64/2026'</v>
      </c>
      <c r="AH1936" s="97" t="str">
        <f t="shared" si="178"/>
        <v/>
      </c>
    </row>
    <row r="1937" spans="1:34" ht="25.5" customHeight="1" x14ac:dyDescent="0.25">
      <c r="A1937" s="96">
        <v>1936</v>
      </c>
      <c r="B1937" s="123" t="str">
        <f>_xlfn.XLOOKUP(E1937,'[1]PS Name'!B:B,'[1]PS Name'!D:D)</f>
        <v>Kasibugga Sub-Division</v>
      </c>
      <c r="C1937" s="123" t="str">
        <f>_xlfn.XLOOKUP(E1937,'[1]PS Name'!B:B,'[1]PS Name'!C:C)</f>
        <v>Itchapuram Circle</v>
      </c>
      <c r="D1937" s="9"/>
      <c r="E1937" s="123" t="s">
        <v>66</v>
      </c>
      <c r="F1937" s="136" t="s">
        <v>3051</v>
      </c>
      <c r="G1937" s="63" t="s">
        <v>1816</v>
      </c>
      <c r="H1937" s="137">
        <v>46203</v>
      </c>
      <c r="I1937" s="63" t="str">
        <f t="shared" si="179"/>
        <v>Jun</v>
      </c>
      <c r="J1937" s="63">
        <v>2026</v>
      </c>
      <c r="K1937" s="63" t="s">
        <v>85</v>
      </c>
      <c r="L1937" s="9"/>
      <c r="M1937" s="9" t="str">
        <f>_xlfn.XLOOKUP(K1937,[1]Heads!A:A,[1]Heads!B:B)</f>
        <v>Enforcement</v>
      </c>
      <c r="N1937" s="9" t="str">
        <f>_xlfn.XLOOKUP(M1937,[1]Heads!B:B,[1]Heads!C:C)</f>
        <v>Enforcement</v>
      </c>
      <c r="O1937" s="9" t="s">
        <v>32</v>
      </c>
      <c r="P1937" s="75"/>
      <c r="Q1937" s="9"/>
      <c r="R1937" s="75"/>
      <c r="S1937" s="96" t="s">
        <v>3196</v>
      </c>
      <c r="T1937" s="9"/>
      <c r="U1937" s="75"/>
      <c r="V1937" s="9"/>
      <c r="W1937" s="104" t="s">
        <v>141</v>
      </c>
      <c r="X1937" s="104" t="s">
        <v>33</v>
      </c>
      <c r="Y1937" s="98">
        <v>46300</v>
      </c>
      <c r="Z1937" s="9" t="s">
        <v>5624</v>
      </c>
      <c r="AA1937" s="9" t="s">
        <v>34</v>
      </c>
      <c r="AB1937" s="9">
        <f t="shared" ca="1" si="174"/>
        <v>108</v>
      </c>
      <c r="AC1937" s="9" t="str">
        <f t="shared" ca="1" si="175"/>
        <v>Above 3 Months</v>
      </c>
      <c r="AD1937" s="9">
        <f t="shared" ca="1" si="176"/>
        <v>11</v>
      </c>
      <c r="AE1937" s="9" t="str">
        <f t="shared" ca="1" si="177"/>
        <v>Below 45 Days</v>
      </c>
      <c r="AF1937" s="9"/>
      <c r="AG1937" s="123" t="str">
        <f t="shared" si="180"/>
        <v>Itchapuram Rural,'58/2026'</v>
      </c>
      <c r="AH1937" s="97" t="str">
        <f t="shared" si="178"/>
        <v/>
      </c>
    </row>
    <row r="1938" spans="1:34" ht="25.5" customHeight="1" x14ac:dyDescent="0.25">
      <c r="A1938" s="96">
        <v>1937</v>
      </c>
      <c r="B1938" s="123" t="str">
        <f>_xlfn.XLOOKUP(E1938,'[1]PS Name'!B:B,'[1]PS Name'!D:D)</f>
        <v>Kasibugga Sub-Division</v>
      </c>
      <c r="C1938" s="123" t="str">
        <f>_xlfn.XLOOKUP(E1938,'[1]PS Name'!B:B,'[1]PS Name'!C:C)</f>
        <v>Sompeta Circle</v>
      </c>
      <c r="D1938" s="9"/>
      <c r="E1938" s="123" t="s">
        <v>118</v>
      </c>
      <c r="F1938" s="136" t="s">
        <v>3093</v>
      </c>
      <c r="G1938" s="63" t="s">
        <v>5625</v>
      </c>
      <c r="H1938" s="137">
        <v>46203</v>
      </c>
      <c r="I1938" s="63" t="str">
        <f t="shared" si="179"/>
        <v>Jun</v>
      </c>
      <c r="J1938" s="63">
        <v>2026</v>
      </c>
      <c r="K1938" s="63" t="s">
        <v>80</v>
      </c>
      <c r="L1938" s="9"/>
      <c r="M1938" s="9" t="str">
        <f>_xlfn.XLOOKUP(K1938,[1]Heads!A:A,[1]Heads!B:B)</f>
        <v>Crime  Against Women</v>
      </c>
      <c r="N1938" s="9" t="str">
        <f>_xlfn.XLOOKUP(M1938,[1]Heads!B:B,[1]Heads!C:C)</f>
        <v>IPC</v>
      </c>
      <c r="O1938" s="9" t="s">
        <v>32</v>
      </c>
      <c r="P1938" s="75">
        <v>46276</v>
      </c>
      <c r="Q1938" s="9"/>
      <c r="R1938" s="75"/>
      <c r="S1938" s="96" t="s">
        <v>3196</v>
      </c>
      <c r="T1938" s="9"/>
      <c r="U1938" s="75"/>
      <c r="V1938" s="9"/>
      <c r="W1938" s="104" t="s">
        <v>33</v>
      </c>
      <c r="X1938" s="104" t="s">
        <v>33</v>
      </c>
      <c r="Y1938" s="98">
        <v>46276</v>
      </c>
      <c r="Z1938" s="9" t="s">
        <v>5626</v>
      </c>
      <c r="AA1938" s="9" t="s">
        <v>34</v>
      </c>
      <c r="AB1938" s="9">
        <f t="shared" ca="1" si="174"/>
        <v>108</v>
      </c>
      <c r="AC1938" s="9" t="str">
        <f t="shared" ca="1" si="175"/>
        <v>Above 3 Months</v>
      </c>
      <c r="AD1938" s="9">
        <f t="shared" ca="1" si="176"/>
        <v>35</v>
      </c>
      <c r="AE1938" s="9" t="str">
        <f t="shared" ca="1" si="177"/>
        <v>Below 45 Days</v>
      </c>
      <c r="AF1938" s="9"/>
      <c r="AG1938" s="123" t="str">
        <f t="shared" si="180"/>
        <v>Kanchili,'59/2026'</v>
      </c>
      <c r="AH1938" s="97" t="str">
        <f t="shared" si="178"/>
        <v/>
      </c>
    </row>
    <row r="1939" spans="1:34" ht="25.5" customHeight="1" x14ac:dyDescent="0.25">
      <c r="A1939" s="96">
        <v>1938</v>
      </c>
      <c r="B1939" s="123" t="str">
        <f>_xlfn.XLOOKUP(E1939,'[1]PS Name'!B:B,'[1]PS Name'!D:D)</f>
        <v>Srikakulam Sub-Division</v>
      </c>
      <c r="C1939" s="123" t="str">
        <f>_xlfn.XLOOKUP(E1939,'[1]PS Name'!B:B,'[1]PS Name'!C:C)</f>
        <v>J.R.Puram Circle</v>
      </c>
      <c r="D1939" s="9"/>
      <c r="E1939" s="123" t="s">
        <v>104</v>
      </c>
      <c r="F1939" s="136" t="s">
        <v>3131</v>
      </c>
      <c r="G1939" s="63" t="s">
        <v>2958</v>
      </c>
      <c r="H1939" s="137">
        <v>46203</v>
      </c>
      <c r="I1939" s="63" t="str">
        <f t="shared" si="179"/>
        <v>Jun</v>
      </c>
      <c r="J1939" s="63">
        <v>2026</v>
      </c>
      <c r="K1939" s="63" t="s">
        <v>39</v>
      </c>
      <c r="L1939" s="9"/>
      <c r="M1939" s="9" t="str">
        <f>_xlfn.XLOOKUP(K1939,[1]Heads!A:A,[1]Heads!B:B)</f>
        <v>Other IPC</v>
      </c>
      <c r="N1939" s="9" t="str">
        <f>_xlfn.XLOOKUP(M1939,[1]Heads!B:B,[1]Heads!C:C)</f>
        <v>IPC</v>
      </c>
      <c r="O1939" s="9" t="s">
        <v>32</v>
      </c>
      <c r="P1939" s="75">
        <v>46253</v>
      </c>
      <c r="Q1939" s="9"/>
      <c r="R1939" s="75"/>
      <c r="S1939" s="96" t="s">
        <v>3196</v>
      </c>
      <c r="T1939" s="9"/>
      <c r="U1939" s="75"/>
      <c r="V1939" s="9"/>
      <c r="W1939" s="104" t="s">
        <v>33</v>
      </c>
      <c r="X1939" s="104" t="s">
        <v>33</v>
      </c>
      <c r="Y1939" s="98">
        <v>46253</v>
      </c>
      <c r="Z1939" s="9" t="s">
        <v>5630</v>
      </c>
      <c r="AA1939" s="9" t="s">
        <v>34</v>
      </c>
      <c r="AB1939" s="9">
        <f t="shared" ca="1" si="174"/>
        <v>108</v>
      </c>
      <c r="AC1939" s="9" t="str">
        <f t="shared" ca="1" si="175"/>
        <v>Above 3 Months</v>
      </c>
      <c r="AD1939" s="9">
        <f t="shared" ca="1" si="176"/>
        <v>58</v>
      </c>
      <c r="AE1939" s="9" t="str">
        <f t="shared" ca="1" si="177"/>
        <v>45 to 60 Days</v>
      </c>
      <c r="AF1939" s="9"/>
      <c r="AG1939" s="123" t="str">
        <f t="shared" si="180"/>
        <v>Laveru,'84/2026'</v>
      </c>
      <c r="AH1939" s="97" t="str">
        <f t="shared" si="178"/>
        <v/>
      </c>
    </row>
    <row r="1940" spans="1:34" ht="25.5" customHeight="1" x14ac:dyDescent="0.25">
      <c r="A1940" s="96">
        <v>1939</v>
      </c>
      <c r="B1940" s="123">
        <f>_xlfn.XLOOKUP(E1940,'[1]PS Name'!B:B,'[1]PS Name'!D:D)</f>
        <v>0</v>
      </c>
      <c r="C1940" s="123">
        <f>_xlfn.XLOOKUP(E1940,'[1]PS Name'!B:B,'[1]PS Name'!C:C)</f>
        <v>0</v>
      </c>
      <c r="D1940" s="9"/>
      <c r="E1940" s="123" t="s">
        <v>76</v>
      </c>
      <c r="F1940" s="136" t="s">
        <v>2953</v>
      </c>
      <c r="G1940" s="63" t="s">
        <v>5631</v>
      </c>
      <c r="H1940" s="137">
        <v>46203</v>
      </c>
      <c r="I1940" s="63" t="str">
        <f t="shared" si="179"/>
        <v>Jun</v>
      </c>
      <c r="J1940" s="63">
        <v>2026</v>
      </c>
      <c r="K1940" s="63" t="s">
        <v>71</v>
      </c>
      <c r="L1940" s="9"/>
      <c r="M1940" s="9" t="str">
        <f>_xlfn.XLOOKUP(K1940,[1]Heads!A:A,[1]Heads!B:B)</f>
        <v>Road Accidents</v>
      </c>
      <c r="N1940" s="9" t="str">
        <f>_xlfn.XLOOKUP(M1940,[1]Heads!B:B,[1]Heads!C:C)</f>
        <v>IPC</v>
      </c>
      <c r="O1940" s="9" t="s">
        <v>32</v>
      </c>
      <c r="P1940" s="75"/>
      <c r="Q1940" s="9"/>
      <c r="R1940" s="75"/>
      <c r="S1940" s="96" t="s">
        <v>3196</v>
      </c>
      <c r="T1940" s="9"/>
      <c r="U1940" s="75"/>
      <c r="V1940" s="9"/>
      <c r="W1940" s="104" t="s">
        <v>169</v>
      </c>
      <c r="X1940" s="104" t="s">
        <v>168</v>
      </c>
      <c r="Y1940" s="98"/>
      <c r="Z1940" s="9" t="s">
        <v>5632</v>
      </c>
      <c r="AA1940" s="9" t="s">
        <v>34</v>
      </c>
      <c r="AB1940" s="9">
        <f t="shared" ca="1" si="174"/>
        <v>108</v>
      </c>
      <c r="AC1940" s="9" t="str">
        <f t="shared" ca="1" si="175"/>
        <v>Above 3 Months</v>
      </c>
      <c r="AD1940" s="9" t="str">
        <f t="shared" ca="1" si="176"/>
        <v/>
      </c>
      <c r="AE1940" s="9" t="str">
        <f t="shared" ca="1" si="177"/>
        <v/>
      </c>
      <c r="AF1940" s="9"/>
      <c r="AG1940" s="123" t="str">
        <f t="shared" si="180"/>
        <v>Srikakulam Traffic,'30/2026'</v>
      </c>
      <c r="AH1940" s="97" t="str">
        <f t="shared" ca="1" si="178"/>
        <v>Above 3 Months</v>
      </c>
    </row>
    <row r="1941" spans="1:34" ht="25.5" customHeight="1" x14ac:dyDescent="0.25">
      <c r="A1941" s="96">
        <v>1940</v>
      </c>
      <c r="B1941" s="123" t="str">
        <f>_xlfn.XLOOKUP(E1941,'[1]PS Name'!B:B,'[1]PS Name'!D:D)</f>
        <v>Kasibugga Sub-Division</v>
      </c>
      <c r="C1941" s="123" t="str">
        <f>_xlfn.XLOOKUP(E1941,'[1]PS Name'!B:B,'[1]PS Name'!C:C)</f>
        <v>Sompeta Circle</v>
      </c>
      <c r="D1941" s="9"/>
      <c r="E1941" s="123" t="s">
        <v>63</v>
      </c>
      <c r="F1941" s="136" t="s">
        <v>3095</v>
      </c>
      <c r="G1941" s="63" t="s">
        <v>1646</v>
      </c>
      <c r="H1941" s="137">
        <v>46204</v>
      </c>
      <c r="I1941" s="63" t="str">
        <f t="shared" si="179"/>
        <v>Jul</v>
      </c>
      <c r="J1941" s="63">
        <v>2026</v>
      </c>
      <c r="K1941" s="63" t="s">
        <v>80</v>
      </c>
      <c r="L1941" s="9"/>
      <c r="M1941" s="9" t="str">
        <f>_xlfn.XLOOKUP(K1941,[1]Heads!A:A,[1]Heads!B:B)</f>
        <v>Crime  Against Women</v>
      </c>
      <c r="N1941" s="9" t="str">
        <f>_xlfn.XLOOKUP(M1941,[1]Heads!B:B,[1]Heads!C:C)</f>
        <v>IPC</v>
      </c>
      <c r="O1941" s="9" t="s">
        <v>32</v>
      </c>
      <c r="P1941" s="75">
        <v>46262</v>
      </c>
      <c r="Q1941" s="9"/>
      <c r="R1941" s="75"/>
      <c r="S1941" s="96" t="s">
        <v>3196</v>
      </c>
      <c r="T1941" s="9"/>
      <c r="U1941" s="75"/>
      <c r="V1941" s="9"/>
      <c r="W1941" s="104" t="s">
        <v>33</v>
      </c>
      <c r="X1941" s="104" t="s">
        <v>33</v>
      </c>
      <c r="Y1941" s="98">
        <v>46262</v>
      </c>
      <c r="Z1941" s="9" t="s">
        <v>5633</v>
      </c>
      <c r="AA1941" s="9" t="s">
        <v>34</v>
      </c>
      <c r="AB1941" s="9">
        <f t="shared" ca="1" si="174"/>
        <v>107</v>
      </c>
      <c r="AC1941" s="9" t="str">
        <f t="shared" ca="1" si="175"/>
        <v>Above 3 Months</v>
      </c>
      <c r="AD1941" s="9">
        <f t="shared" ca="1" si="176"/>
        <v>49</v>
      </c>
      <c r="AE1941" s="9" t="str">
        <f t="shared" ca="1" si="177"/>
        <v>45 to 60 Days</v>
      </c>
      <c r="AF1941" s="9"/>
      <c r="AG1941" s="123" t="str">
        <f t="shared" si="180"/>
        <v>Baruva,'65/2026'</v>
      </c>
      <c r="AH1941" s="97" t="str">
        <f t="shared" si="178"/>
        <v/>
      </c>
    </row>
    <row r="1942" spans="1:34" ht="25.5" customHeight="1" x14ac:dyDescent="0.25">
      <c r="A1942" s="96">
        <v>1941</v>
      </c>
      <c r="B1942" s="123" t="str">
        <f>_xlfn.XLOOKUP(E1942,'[1]PS Name'!B:B,'[1]PS Name'!D:D)</f>
        <v>Srikakulam Sub-Division</v>
      </c>
      <c r="C1942" s="123" t="str">
        <f>_xlfn.XLOOKUP(E1942,'[1]PS Name'!B:B,'[1]PS Name'!C:C)</f>
        <v>J.R.Puram Circle</v>
      </c>
      <c r="D1942" s="9"/>
      <c r="E1942" s="123" t="s">
        <v>38</v>
      </c>
      <c r="F1942" s="136" t="s">
        <v>3611</v>
      </c>
      <c r="G1942" s="63" t="s">
        <v>2256</v>
      </c>
      <c r="H1942" s="137">
        <v>46204</v>
      </c>
      <c r="I1942" s="63" t="str">
        <f t="shared" si="179"/>
        <v>Jul</v>
      </c>
      <c r="J1942" s="63">
        <v>2026</v>
      </c>
      <c r="K1942" s="63" t="s">
        <v>53</v>
      </c>
      <c r="L1942" s="9"/>
      <c r="M1942" s="9" t="str">
        <f>_xlfn.XLOOKUP(K1942,[1]Heads!A:A,[1]Heads!B:B)</f>
        <v>Bodily Offiences</v>
      </c>
      <c r="N1942" s="9" t="str">
        <f>_xlfn.XLOOKUP(M1942,[1]Heads!B:B,[1]Heads!C:C)</f>
        <v>IPC</v>
      </c>
      <c r="O1942" s="9" t="s">
        <v>32</v>
      </c>
      <c r="P1942" s="75"/>
      <c r="Q1942" s="9"/>
      <c r="R1942" s="75"/>
      <c r="S1942" s="96" t="s">
        <v>3196</v>
      </c>
      <c r="T1942" s="9"/>
      <c r="U1942" s="75"/>
      <c r="V1942" s="9"/>
      <c r="W1942" s="104" t="s">
        <v>173</v>
      </c>
      <c r="X1942" s="104" t="s">
        <v>173</v>
      </c>
      <c r="Y1942" s="98">
        <v>46213</v>
      </c>
      <c r="Z1942" s="9" t="s">
        <v>5634</v>
      </c>
      <c r="AA1942" s="9" t="s">
        <v>34</v>
      </c>
      <c r="AB1942" s="9">
        <f t="shared" ca="1" si="174"/>
        <v>107</v>
      </c>
      <c r="AC1942" s="9" t="str">
        <f t="shared" ca="1" si="175"/>
        <v>Above 3 Months</v>
      </c>
      <c r="AD1942" s="9">
        <f t="shared" ca="1" si="176"/>
        <v>98</v>
      </c>
      <c r="AE1942" s="9" t="str">
        <f t="shared" ca="1" si="177"/>
        <v>Above 3 Months</v>
      </c>
      <c r="AF1942" s="9"/>
      <c r="AG1942" s="123" t="str">
        <f t="shared" si="180"/>
        <v>Etcherla,'137/2026'</v>
      </c>
      <c r="AH1942" s="97" t="str">
        <f t="shared" ca="1" si="178"/>
        <v>Above 3 Months</v>
      </c>
    </row>
    <row r="1943" spans="1:34" ht="25.5" customHeight="1" x14ac:dyDescent="0.25">
      <c r="A1943" s="96">
        <v>1942</v>
      </c>
      <c r="B1943" s="123" t="str">
        <f>_xlfn.XLOOKUP(E1943,'[1]PS Name'!B:B,'[1]PS Name'!D:D)</f>
        <v>Srikakulam Sub-Division</v>
      </c>
      <c r="C1943" s="123" t="str">
        <f>_xlfn.XLOOKUP(E1943,'[1]PS Name'!B:B,'[1]PS Name'!C:C)</f>
        <v>J.R.Puram Circle</v>
      </c>
      <c r="D1943" s="9"/>
      <c r="E1943" s="123" t="s">
        <v>38</v>
      </c>
      <c r="F1943" s="136" t="s">
        <v>3610</v>
      </c>
      <c r="G1943" s="63" t="s">
        <v>1535</v>
      </c>
      <c r="H1943" s="137">
        <v>46204</v>
      </c>
      <c r="I1943" s="63" t="str">
        <f t="shared" si="179"/>
        <v>Jul</v>
      </c>
      <c r="J1943" s="63">
        <v>2026</v>
      </c>
      <c r="K1943" s="63" t="s">
        <v>75</v>
      </c>
      <c r="L1943" s="9"/>
      <c r="M1943" s="9" t="str">
        <f>_xlfn.XLOOKUP(K1943,[1]Heads!A:A,[1]Heads!B:B)</f>
        <v>Bodily Offiences</v>
      </c>
      <c r="N1943" s="9" t="str">
        <f>_xlfn.XLOOKUP(M1943,[1]Heads!B:B,[1]Heads!C:C)</f>
        <v>IPC</v>
      </c>
      <c r="O1943" s="9" t="s">
        <v>32</v>
      </c>
      <c r="P1943" s="75">
        <v>46262</v>
      </c>
      <c r="Q1943" s="9"/>
      <c r="R1943" s="75"/>
      <c r="S1943" s="96" t="s">
        <v>3196</v>
      </c>
      <c r="T1943" s="9"/>
      <c r="U1943" s="75"/>
      <c r="V1943" s="9"/>
      <c r="W1943" s="104" t="s">
        <v>33</v>
      </c>
      <c r="X1943" s="104" t="s">
        <v>33</v>
      </c>
      <c r="Y1943" s="98">
        <v>46262</v>
      </c>
      <c r="Z1943" s="9" t="s">
        <v>5635</v>
      </c>
      <c r="AA1943" s="9" t="s">
        <v>34</v>
      </c>
      <c r="AB1943" s="9">
        <f t="shared" ca="1" si="174"/>
        <v>107</v>
      </c>
      <c r="AC1943" s="9" t="str">
        <f t="shared" ca="1" si="175"/>
        <v>Above 3 Months</v>
      </c>
      <c r="AD1943" s="9">
        <f t="shared" ca="1" si="176"/>
        <v>49</v>
      </c>
      <c r="AE1943" s="9" t="str">
        <f t="shared" ca="1" si="177"/>
        <v>45 to 60 Days</v>
      </c>
      <c r="AF1943" s="9"/>
      <c r="AG1943" s="123" t="str">
        <f t="shared" si="180"/>
        <v>Etcherla,'138/2026'</v>
      </c>
      <c r="AH1943" s="97" t="str">
        <f t="shared" si="178"/>
        <v/>
      </c>
    </row>
    <row r="1944" spans="1:34" ht="25.5" customHeight="1" x14ac:dyDescent="0.25">
      <c r="A1944" s="96">
        <v>1943</v>
      </c>
      <c r="B1944" s="123" t="str">
        <f>_xlfn.XLOOKUP(E1944,'[1]PS Name'!B:B,'[1]PS Name'!D:D)</f>
        <v>Srikakulam Sub-Division</v>
      </c>
      <c r="C1944" s="123" t="str">
        <f>_xlfn.XLOOKUP(E1944,'[1]PS Name'!B:B,'[1]PS Name'!C:C)</f>
        <v>J.R.Puram Circle</v>
      </c>
      <c r="D1944" s="9"/>
      <c r="E1944" s="123" t="s">
        <v>38</v>
      </c>
      <c r="F1944" s="136" t="s">
        <v>3691</v>
      </c>
      <c r="G1944" s="63" t="s">
        <v>1315</v>
      </c>
      <c r="H1944" s="137">
        <v>46204</v>
      </c>
      <c r="I1944" s="63" t="str">
        <f t="shared" si="179"/>
        <v>Jul</v>
      </c>
      <c r="J1944" s="63">
        <v>2026</v>
      </c>
      <c r="K1944" s="63" t="s">
        <v>70</v>
      </c>
      <c r="L1944" s="9"/>
      <c r="M1944" s="9" t="str">
        <f>_xlfn.XLOOKUP(K1944,[1]Heads!A:A,[1]Heads!B:B)</f>
        <v>174 CrPC</v>
      </c>
      <c r="N1944" s="9" t="str">
        <f>_xlfn.XLOOKUP(M1944,[1]Heads!B:B,[1]Heads!C:C)</f>
        <v>174 CrPC</v>
      </c>
      <c r="O1944" s="9" t="s">
        <v>32</v>
      </c>
      <c r="P1944" s="75"/>
      <c r="Q1944" s="9"/>
      <c r="R1944" s="75"/>
      <c r="S1944" s="96" t="s">
        <v>7125</v>
      </c>
      <c r="T1944" s="9"/>
      <c r="U1944" s="75"/>
      <c r="V1944" s="9"/>
      <c r="W1944" s="104" t="s">
        <v>142</v>
      </c>
      <c r="X1944" s="104" t="s">
        <v>2923</v>
      </c>
      <c r="Y1944" s="98"/>
      <c r="Z1944" s="9" t="s">
        <v>5636</v>
      </c>
      <c r="AA1944" s="9" t="s">
        <v>34</v>
      </c>
      <c r="AB1944" s="9" t="str">
        <f t="shared" ca="1" si="174"/>
        <v/>
      </c>
      <c r="AC1944" s="9" t="str">
        <f t="shared" si="175"/>
        <v/>
      </c>
      <c r="AD1944" s="9" t="str">
        <f t="shared" ca="1" si="176"/>
        <v/>
      </c>
      <c r="AE1944" s="9" t="str">
        <f t="shared" ca="1" si="177"/>
        <v/>
      </c>
      <c r="AF1944" s="9"/>
      <c r="AG1944" s="123" t="str">
        <f t="shared" si="180"/>
        <v>Etcherla,'139/2026'</v>
      </c>
      <c r="AH1944" s="97" t="str">
        <f t="shared" si="178"/>
        <v/>
      </c>
    </row>
    <row r="1945" spans="1:34" ht="25.5" customHeight="1" x14ac:dyDescent="0.25">
      <c r="A1945" s="96">
        <v>1944</v>
      </c>
      <c r="B1945" s="123" t="str">
        <f>_xlfn.XLOOKUP(E1945,'[1]PS Name'!B:B,'[1]PS Name'!D:D)</f>
        <v>Srikakulam Sub-Division</v>
      </c>
      <c r="C1945" s="123" t="str">
        <f>_xlfn.XLOOKUP(E1945,'[1]PS Name'!B:B,'[1]PS Name'!C:C)</f>
        <v>J.R.Puram Circle</v>
      </c>
      <c r="D1945" s="9"/>
      <c r="E1945" s="123" t="s">
        <v>90</v>
      </c>
      <c r="F1945" s="136" t="s">
        <v>3610</v>
      </c>
      <c r="G1945" s="63" t="s">
        <v>5637</v>
      </c>
      <c r="H1945" s="137">
        <v>46204</v>
      </c>
      <c r="I1945" s="63" t="str">
        <f t="shared" si="179"/>
        <v>Jul</v>
      </c>
      <c r="J1945" s="63">
        <v>2026</v>
      </c>
      <c r="K1945" s="63" t="s">
        <v>75</v>
      </c>
      <c r="L1945" s="9"/>
      <c r="M1945" s="9" t="str">
        <f>_xlfn.XLOOKUP(K1945,[1]Heads!A:A,[1]Heads!B:B)</f>
        <v>Bodily Offiences</v>
      </c>
      <c r="N1945" s="9" t="str">
        <f>_xlfn.XLOOKUP(M1945,[1]Heads!B:B,[1]Heads!C:C)</f>
        <v>IPC</v>
      </c>
      <c r="O1945" s="9" t="s">
        <v>32</v>
      </c>
      <c r="P1945" s="75">
        <v>46262</v>
      </c>
      <c r="Q1945" s="9"/>
      <c r="R1945" s="75"/>
      <c r="S1945" s="96" t="s">
        <v>3196</v>
      </c>
      <c r="T1945" s="9"/>
      <c r="U1945" s="75"/>
      <c r="V1945" s="9"/>
      <c r="W1945" s="104" t="s">
        <v>33</v>
      </c>
      <c r="X1945" s="104" t="s">
        <v>33</v>
      </c>
      <c r="Y1945" s="98">
        <v>46262</v>
      </c>
      <c r="Z1945" s="9" t="s">
        <v>5638</v>
      </c>
      <c r="AA1945" s="9" t="s">
        <v>34</v>
      </c>
      <c r="AB1945" s="9">
        <f t="shared" ca="1" si="174"/>
        <v>107</v>
      </c>
      <c r="AC1945" s="9" t="str">
        <f t="shared" ca="1" si="175"/>
        <v>Above 3 Months</v>
      </c>
      <c r="AD1945" s="9">
        <f t="shared" ca="1" si="176"/>
        <v>49</v>
      </c>
      <c r="AE1945" s="9" t="str">
        <f t="shared" ca="1" si="177"/>
        <v>45 to 60 Days</v>
      </c>
      <c r="AF1945" s="9"/>
      <c r="AG1945" s="123" t="str">
        <f t="shared" si="180"/>
        <v>J.R.Puram,'138/2026'</v>
      </c>
      <c r="AH1945" s="97" t="str">
        <f t="shared" si="178"/>
        <v/>
      </c>
    </row>
    <row r="1946" spans="1:34" ht="25.5" customHeight="1" x14ac:dyDescent="0.25">
      <c r="A1946" s="96">
        <v>1945</v>
      </c>
      <c r="B1946" s="123" t="str">
        <f>_xlfn.XLOOKUP(E1946,'[1]PS Name'!B:B,'[1]PS Name'!D:D)</f>
        <v>Srikakulam Sub-Division</v>
      </c>
      <c r="C1946" s="123" t="str">
        <f>_xlfn.XLOOKUP(E1946,'[1]PS Name'!B:B,'[1]PS Name'!C:C)</f>
        <v>J.R.Puram Circle</v>
      </c>
      <c r="D1946" s="9"/>
      <c r="E1946" s="123" t="s">
        <v>90</v>
      </c>
      <c r="F1946" s="136" t="s">
        <v>3691</v>
      </c>
      <c r="G1946" s="63" t="s">
        <v>1431</v>
      </c>
      <c r="H1946" s="137">
        <v>46204</v>
      </c>
      <c r="I1946" s="63" t="str">
        <f t="shared" si="179"/>
        <v>Jul</v>
      </c>
      <c r="J1946" s="63">
        <v>2026</v>
      </c>
      <c r="K1946" s="63" t="s">
        <v>71</v>
      </c>
      <c r="L1946" s="9"/>
      <c r="M1946" s="9" t="str">
        <f>_xlfn.XLOOKUP(K1946,[1]Heads!A:A,[1]Heads!B:B)</f>
        <v>Road Accidents</v>
      </c>
      <c r="N1946" s="9" t="str">
        <f>_xlfn.XLOOKUP(M1946,[1]Heads!B:B,[1]Heads!C:C)</f>
        <v>IPC</v>
      </c>
      <c r="O1946" s="9" t="s">
        <v>32</v>
      </c>
      <c r="P1946" s="75"/>
      <c r="Q1946" s="9"/>
      <c r="R1946" s="75"/>
      <c r="S1946" s="96" t="s">
        <v>3196</v>
      </c>
      <c r="T1946" s="9"/>
      <c r="U1946" s="75"/>
      <c r="V1946" s="9"/>
      <c r="W1946" s="104" t="s">
        <v>141</v>
      </c>
      <c r="X1946" s="104" t="s">
        <v>33</v>
      </c>
      <c r="Y1946" s="98">
        <v>46300</v>
      </c>
      <c r="Z1946" s="9" t="s">
        <v>5639</v>
      </c>
      <c r="AA1946" s="9" t="s">
        <v>34</v>
      </c>
      <c r="AB1946" s="9">
        <f t="shared" ca="1" si="174"/>
        <v>107</v>
      </c>
      <c r="AC1946" s="9" t="str">
        <f t="shared" ca="1" si="175"/>
        <v>Above 3 Months</v>
      </c>
      <c r="AD1946" s="9">
        <f t="shared" ca="1" si="176"/>
        <v>11</v>
      </c>
      <c r="AE1946" s="9" t="str">
        <f t="shared" ca="1" si="177"/>
        <v>Below 45 Days</v>
      </c>
      <c r="AF1946" s="9"/>
      <c r="AG1946" s="123" t="str">
        <f t="shared" si="180"/>
        <v>J.R.Puram,'139/2026'</v>
      </c>
      <c r="AH1946" s="97" t="str">
        <f t="shared" si="178"/>
        <v/>
      </c>
    </row>
    <row r="1947" spans="1:34" ht="25.5" customHeight="1" x14ac:dyDescent="0.25">
      <c r="A1947" s="96">
        <v>1946</v>
      </c>
      <c r="B1947" s="123" t="str">
        <f>_xlfn.XLOOKUP(E1947,'[1]PS Name'!B:B,'[1]PS Name'!D:D)</f>
        <v>Tekkali Sub-Division</v>
      </c>
      <c r="C1947" s="123" t="str">
        <f>_xlfn.XLOOKUP(E1947,'[1]PS Name'!B:B,'[1]PS Name'!C:C)</f>
        <v>Tekkali Rural Circle</v>
      </c>
      <c r="D1947" s="9"/>
      <c r="E1947" s="123" t="s">
        <v>89</v>
      </c>
      <c r="F1947" s="136" t="s">
        <v>3562</v>
      </c>
      <c r="G1947" s="63" t="s">
        <v>5640</v>
      </c>
      <c r="H1947" s="137">
        <v>46204</v>
      </c>
      <c r="I1947" s="63" t="str">
        <f t="shared" si="179"/>
        <v>Jul</v>
      </c>
      <c r="J1947" s="63">
        <v>2026</v>
      </c>
      <c r="K1947" s="63" t="s">
        <v>39</v>
      </c>
      <c r="L1947" s="9"/>
      <c r="M1947" s="9" t="str">
        <f>_xlfn.XLOOKUP(K1947,[1]Heads!A:A,[1]Heads!B:B)</f>
        <v>Other IPC</v>
      </c>
      <c r="N1947" s="9" t="str">
        <f>_xlfn.XLOOKUP(M1947,[1]Heads!B:B,[1]Heads!C:C)</f>
        <v>IPC</v>
      </c>
      <c r="O1947" s="9" t="s">
        <v>32</v>
      </c>
      <c r="P1947" s="75"/>
      <c r="Q1947" s="9"/>
      <c r="R1947" s="75"/>
      <c r="S1947" s="96" t="s">
        <v>7126</v>
      </c>
      <c r="T1947" s="9"/>
      <c r="U1947" s="75"/>
      <c r="V1947" s="9"/>
      <c r="W1947" s="104" t="s">
        <v>141</v>
      </c>
      <c r="X1947" s="104" t="s">
        <v>2923</v>
      </c>
      <c r="Y1947" s="98"/>
      <c r="Z1947" s="9" t="s">
        <v>5641</v>
      </c>
      <c r="AA1947" s="9" t="s">
        <v>34</v>
      </c>
      <c r="AB1947" s="9" t="str">
        <f t="shared" ca="1" si="174"/>
        <v/>
      </c>
      <c r="AC1947" s="9" t="str">
        <f t="shared" si="175"/>
        <v/>
      </c>
      <c r="AD1947" s="9" t="str">
        <f t="shared" ca="1" si="176"/>
        <v/>
      </c>
      <c r="AE1947" s="9" t="str">
        <f t="shared" ca="1" si="177"/>
        <v/>
      </c>
      <c r="AF1947" s="9"/>
      <c r="AG1947" s="123" t="str">
        <f t="shared" si="180"/>
        <v>Kotabommali,'131/2026'</v>
      </c>
      <c r="AH1947" s="97" t="str">
        <f t="shared" si="178"/>
        <v/>
      </c>
    </row>
    <row r="1948" spans="1:34" ht="25.5" customHeight="1" x14ac:dyDescent="0.25">
      <c r="A1948" s="96">
        <v>1947</v>
      </c>
      <c r="B1948" s="123" t="e">
        <f>_xlfn.XLOOKUP(E1948,'[1]PS Name'!B:B,'[1]PS Name'!D:D)</f>
        <v>#N/A</v>
      </c>
      <c r="C1948" s="123" t="e">
        <f>_xlfn.XLOOKUP(E1948,'[1]PS Name'!B:B,'[1]PS Name'!C:C)</f>
        <v>#N/A</v>
      </c>
      <c r="D1948" s="9"/>
      <c r="E1948" s="123" t="s">
        <v>125</v>
      </c>
      <c r="F1948" s="136" t="s">
        <v>3063</v>
      </c>
      <c r="G1948" s="63" t="s">
        <v>5642</v>
      </c>
      <c r="H1948" s="137">
        <v>46204</v>
      </c>
      <c r="I1948" s="63" t="str">
        <f t="shared" si="179"/>
        <v>Jul</v>
      </c>
      <c r="J1948" s="63">
        <v>2026</v>
      </c>
      <c r="K1948" s="63" t="s">
        <v>80</v>
      </c>
      <c r="L1948" s="9"/>
      <c r="M1948" s="9" t="str">
        <f>_xlfn.XLOOKUP(K1948,[1]Heads!A:A,[1]Heads!B:B)</f>
        <v>Crime  Against Women</v>
      </c>
      <c r="N1948" s="9" t="str">
        <f>_xlfn.XLOOKUP(M1948,[1]Heads!B:B,[1]Heads!C:C)</f>
        <v>IPC</v>
      </c>
      <c r="O1948" s="9" t="s">
        <v>32</v>
      </c>
      <c r="P1948" s="75">
        <v>46266</v>
      </c>
      <c r="Q1948" s="9"/>
      <c r="R1948" s="75"/>
      <c r="S1948" s="96" t="s">
        <v>7126</v>
      </c>
      <c r="T1948" s="9"/>
      <c r="U1948" s="75"/>
      <c r="V1948" s="9"/>
      <c r="W1948" s="104" t="s">
        <v>33</v>
      </c>
      <c r="X1948" s="104" t="s">
        <v>2923</v>
      </c>
      <c r="Y1948" s="98"/>
      <c r="Z1948" s="9" t="s">
        <v>5643</v>
      </c>
      <c r="AA1948" s="9" t="s">
        <v>34</v>
      </c>
      <c r="AB1948" s="9" t="str">
        <f t="shared" ca="1" si="174"/>
        <v/>
      </c>
      <c r="AC1948" s="9" t="str">
        <f t="shared" si="175"/>
        <v/>
      </c>
      <c r="AD1948" s="9" t="str">
        <f t="shared" ca="1" si="176"/>
        <v/>
      </c>
      <c r="AE1948" s="9" t="str">
        <f t="shared" ca="1" si="177"/>
        <v/>
      </c>
      <c r="AF1948" s="9"/>
      <c r="AG1948" s="123" t="str">
        <f t="shared" si="180"/>
        <v>Mahila UPS, Srikakulam,'77/2026'</v>
      </c>
      <c r="AH1948" s="97" t="str">
        <f t="shared" si="178"/>
        <v/>
      </c>
    </row>
    <row r="1949" spans="1:34" ht="25.5" customHeight="1" x14ac:dyDescent="0.25">
      <c r="A1949" s="96">
        <v>1948</v>
      </c>
      <c r="B1949" s="123" t="str">
        <f>_xlfn.XLOOKUP(E1949,'[1]PS Name'!B:B,'[1]PS Name'!D:D)</f>
        <v>Kasibugga Sub-Division</v>
      </c>
      <c r="C1949" s="123" t="str">
        <f>_xlfn.XLOOKUP(E1949,'[1]PS Name'!B:B,'[1]PS Name'!C:C)</f>
        <v>Kasibugga Rural Circle</v>
      </c>
      <c r="D1949" s="9"/>
      <c r="E1949" s="123" t="s">
        <v>114</v>
      </c>
      <c r="F1949" s="136" t="s">
        <v>3212</v>
      </c>
      <c r="G1949" s="63" t="s">
        <v>1315</v>
      </c>
      <c r="H1949" s="137">
        <v>46204</v>
      </c>
      <c r="I1949" s="63" t="str">
        <f t="shared" si="179"/>
        <v>Jul</v>
      </c>
      <c r="J1949" s="63">
        <v>2026</v>
      </c>
      <c r="K1949" s="63" t="s">
        <v>70</v>
      </c>
      <c r="L1949" s="9"/>
      <c r="M1949" s="9" t="str">
        <f>_xlfn.XLOOKUP(K1949,[1]Heads!A:A,[1]Heads!B:B)</f>
        <v>174 CrPC</v>
      </c>
      <c r="N1949" s="9" t="str">
        <f>_xlfn.XLOOKUP(M1949,[1]Heads!B:B,[1]Heads!C:C)</f>
        <v>174 CrPC</v>
      </c>
      <c r="O1949" s="9" t="s">
        <v>32</v>
      </c>
      <c r="P1949" s="75"/>
      <c r="Q1949" s="9"/>
      <c r="R1949" s="75"/>
      <c r="S1949" s="96" t="s">
        <v>7125</v>
      </c>
      <c r="T1949" s="9"/>
      <c r="U1949" s="75"/>
      <c r="V1949" s="9"/>
      <c r="W1949" s="104" t="s">
        <v>168</v>
      </c>
      <c r="X1949" s="104" t="s">
        <v>2923</v>
      </c>
      <c r="Y1949" s="98"/>
      <c r="Z1949" s="9" t="s">
        <v>5644</v>
      </c>
      <c r="AA1949" s="9" t="s">
        <v>34</v>
      </c>
      <c r="AB1949" s="9" t="str">
        <f t="shared" ca="1" si="174"/>
        <v/>
      </c>
      <c r="AC1949" s="9" t="str">
        <f t="shared" si="175"/>
        <v/>
      </c>
      <c r="AD1949" s="9" t="str">
        <f t="shared" ca="1" si="176"/>
        <v/>
      </c>
      <c r="AE1949" s="9" t="str">
        <f t="shared" ca="1" si="177"/>
        <v/>
      </c>
      <c r="AF1949" s="9"/>
      <c r="AG1949" s="123" t="str">
        <f t="shared" si="180"/>
        <v>Mandasa,'100/2026'</v>
      </c>
      <c r="AH1949" s="97" t="str">
        <f t="shared" si="178"/>
        <v/>
      </c>
    </row>
    <row r="1950" spans="1:34" ht="25.5" customHeight="1" x14ac:dyDescent="0.25">
      <c r="A1950" s="96">
        <v>1949</v>
      </c>
      <c r="B1950" s="123" t="str">
        <f>_xlfn.XLOOKUP(E1950,'[1]PS Name'!B:B,'[1]PS Name'!D:D)</f>
        <v>Srikakulam Sub-Division</v>
      </c>
      <c r="C1950" s="123" t="str">
        <f>_xlfn.XLOOKUP(E1950,'[1]PS Name'!B:B,'[1]PS Name'!C:C)</f>
        <v>Amadalavalasa Circle</v>
      </c>
      <c r="D1950" s="9"/>
      <c r="E1950" s="123" t="s">
        <v>64</v>
      </c>
      <c r="F1950" s="136" t="s">
        <v>3134</v>
      </c>
      <c r="G1950" s="63" t="s">
        <v>1718</v>
      </c>
      <c r="H1950" s="137">
        <v>46204</v>
      </c>
      <c r="I1950" s="63" t="str">
        <f t="shared" si="179"/>
        <v>Jul</v>
      </c>
      <c r="J1950" s="63">
        <v>2026</v>
      </c>
      <c r="K1950" s="63" t="s">
        <v>85</v>
      </c>
      <c r="L1950" s="9"/>
      <c r="M1950" s="9" t="str">
        <f>_xlfn.XLOOKUP(K1950,[1]Heads!A:A,[1]Heads!B:B)</f>
        <v>Enforcement</v>
      </c>
      <c r="N1950" s="9" t="str">
        <f>_xlfn.XLOOKUP(M1950,[1]Heads!B:B,[1]Heads!C:C)</f>
        <v>Enforcement</v>
      </c>
      <c r="O1950" s="9" t="s">
        <v>32</v>
      </c>
      <c r="P1950" s="75">
        <v>46239</v>
      </c>
      <c r="Q1950" s="9"/>
      <c r="R1950" s="75"/>
      <c r="S1950" s="96" t="s">
        <v>7126</v>
      </c>
      <c r="T1950" s="9"/>
      <c r="U1950" s="75"/>
      <c r="V1950" s="9"/>
      <c r="W1950" s="104" t="s">
        <v>33</v>
      </c>
      <c r="X1950" s="104" t="s">
        <v>2923</v>
      </c>
      <c r="Y1950" s="98"/>
      <c r="Z1950" s="9" t="s">
        <v>5645</v>
      </c>
      <c r="AA1950" s="9" t="s">
        <v>34</v>
      </c>
      <c r="AB1950" s="9" t="str">
        <f t="shared" ca="1" si="174"/>
        <v/>
      </c>
      <c r="AC1950" s="9" t="str">
        <f t="shared" si="175"/>
        <v/>
      </c>
      <c r="AD1950" s="9" t="str">
        <f t="shared" ca="1" si="176"/>
        <v/>
      </c>
      <c r="AE1950" s="9" t="str">
        <f t="shared" ca="1" si="177"/>
        <v/>
      </c>
      <c r="AF1950" s="9"/>
      <c r="AG1950" s="123" t="str">
        <f t="shared" si="180"/>
        <v>Ponduru,'87/2026'</v>
      </c>
      <c r="AH1950" s="97" t="str">
        <f t="shared" si="178"/>
        <v/>
      </c>
    </row>
    <row r="1951" spans="1:34" ht="25.5" customHeight="1" x14ac:dyDescent="0.25">
      <c r="A1951" s="96">
        <v>1950</v>
      </c>
      <c r="B1951" s="123" t="str">
        <f>_xlfn.XLOOKUP(E1951,'[1]PS Name'!B:B,'[1]PS Name'!D:D)</f>
        <v>Tekkali Sub-Division</v>
      </c>
      <c r="C1951" s="123" t="str">
        <f>_xlfn.XLOOKUP(E1951,'[1]PS Name'!B:B,'[1]PS Name'!C:C)</f>
        <v>Narasannapeta Circle</v>
      </c>
      <c r="D1951" s="9"/>
      <c r="E1951" s="123" t="s">
        <v>124</v>
      </c>
      <c r="F1951" s="136" t="s">
        <v>3305</v>
      </c>
      <c r="G1951" s="63" t="s">
        <v>1332</v>
      </c>
      <c r="H1951" s="137">
        <v>46204</v>
      </c>
      <c r="I1951" s="63" t="str">
        <f t="shared" si="179"/>
        <v>Jul</v>
      </c>
      <c r="J1951" s="63">
        <v>2026</v>
      </c>
      <c r="K1951" s="63" t="s">
        <v>71</v>
      </c>
      <c r="L1951" s="9"/>
      <c r="M1951" s="9" t="str">
        <f>_xlfn.XLOOKUP(K1951,[1]Heads!A:A,[1]Heads!B:B)</f>
        <v>Road Accidents</v>
      </c>
      <c r="N1951" s="9" t="str">
        <f>_xlfn.XLOOKUP(M1951,[1]Heads!B:B,[1]Heads!C:C)</f>
        <v>IPC</v>
      </c>
      <c r="O1951" s="9" t="s">
        <v>32</v>
      </c>
      <c r="P1951" s="75"/>
      <c r="Q1951" s="9"/>
      <c r="R1951" s="75"/>
      <c r="S1951" s="96" t="s">
        <v>3196</v>
      </c>
      <c r="T1951" s="9"/>
      <c r="U1951" s="75"/>
      <c r="V1951" s="9"/>
      <c r="W1951" s="104" t="s">
        <v>141</v>
      </c>
      <c r="X1951" s="104" t="s">
        <v>33</v>
      </c>
      <c r="Y1951" s="98">
        <v>46281</v>
      </c>
      <c r="Z1951" s="9" t="s">
        <v>5646</v>
      </c>
      <c r="AA1951" s="9" t="s">
        <v>34</v>
      </c>
      <c r="AB1951" s="9">
        <f t="shared" ca="1" si="174"/>
        <v>107</v>
      </c>
      <c r="AC1951" s="9" t="str">
        <f t="shared" ca="1" si="175"/>
        <v>Above 3 Months</v>
      </c>
      <c r="AD1951" s="9">
        <f t="shared" ca="1" si="176"/>
        <v>30</v>
      </c>
      <c r="AE1951" s="9" t="str">
        <f t="shared" ca="1" si="177"/>
        <v>Below 45 Days</v>
      </c>
      <c r="AF1951" s="9"/>
      <c r="AG1951" s="123" t="str">
        <f t="shared" si="180"/>
        <v>Saravakota,'85/2026'</v>
      </c>
      <c r="AH1951" s="97" t="str">
        <f t="shared" si="178"/>
        <v/>
      </c>
    </row>
    <row r="1952" spans="1:34" ht="25.5" customHeight="1" x14ac:dyDescent="0.25">
      <c r="A1952" s="96">
        <v>1951</v>
      </c>
      <c r="B1952" s="123" t="str">
        <f>_xlfn.XLOOKUP(E1952,'[1]PS Name'!B:B,'[1]PS Name'!D:D)</f>
        <v>Kasibugga Sub-Division</v>
      </c>
      <c r="C1952" s="123" t="str">
        <f>_xlfn.XLOOKUP(E1952,'[1]PS Name'!B:B,'[1]PS Name'!C:C)</f>
        <v>Sompeta Circle</v>
      </c>
      <c r="D1952" s="9"/>
      <c r="E1952" s="123" t="s">
        <v>106</v>
      </c>
      <c r="F1952" s="136" t="s">
        <v>3003</v>
      </c>
      <c r="G1952" s="63" t="s">
        <v>5647</v>
      </c>
      <c r="H1952" s="137">
        <v>46204</v>
      </c>
      <c r="I1952" s="63" t="str">
        <f t="shared" si="179"/>
        <v>Jul</v>
      </c>
      <c r="J1952" s="63">
        <v>2026</v>
      </c>
      <c r="K1952" s="63" t="s">
        <v>39</v>
      </c>
      <c r="L1952" s="9"/>
      <c r="M1952" s="9" t="str">
        <f>_xlfn.XLOOKUP(K1952,[1]Heads!A:A,[1]Heads!B:B)</f>
        <v>Other IPC</v>
      </c>
      <c r="N1952" s="9" t="str">
        <f>_xlfn.XLOOKUP(M1952,[1]Heads!B:B,[1]Heads!C:C)</f>
        <v>IPC</v>
      </c>
      <c r="O1952" s="9" t="s">
        <v>32</v>
      </c>
      <c r="P1952" s="75">
        <v>46255</v>
      </c>
      <c r="Q1952" s="9"/>
      <c r="R1952" s="75"/>
      <c r="S1952" s="96" t="s">
        <v>7126</v>
      </c>
      <c r="T1952" s="9"/>
      <c r="U1952" s="75"/>
      <c r="V1952" s="9"/>
      <c r="W1952" s="104" t="s">
        <v>33</v>
      </c>
      <c r="X1952" s="104" t="s">
        <v>2923</v>
      </c>
      <c r="Y1952" s="98"/>
      <c r="Z1952" s="9" t="s">
        <v>5648</v>
      </c>
      <c r="AA1952" s="9" t="s">
        <v>34</v>
      </c>
      <c r="AB1952" s="9" t="str">
        <f t="shared" ca="1" si="174"/>
        <v/>
      </c>
      <c r="AC1952" s="9" t="str">
        <f t="shared" si="175"/>
        <v/>
      </c>
      <c r="AD1952" s="9" t="str">
        <f t="shared" ca="1" si="176"/>
        <v/>
      </c>
      <c r="AE1952" s="9" t="str">
        <f t="shared" ca="1" si="177"/>
        <v/>
      </c>
      <c r="AF1952" s="9"/>
      <c r="AG1952" s="123" t="str">
        <f t="shared" si="180"/>
        <v>Sompeta,'42/2026'</v>
      </c>
      <c r="AH1952" s="97" t="str">
        <f t="shared" si="178"/>
        <v/>
      </c>
    </row>
    <row r="1953" spans="1:34" ht="25.5" customHeight="1" x14ac:dyDescent="0.25">
      <c r="A1953" s="96">
        <v>1952</v>
      </c>
      <c r="B1953" s="123" t="str">
        <f>_xlfn.XLOOKUP(E1953,'[1]PS Name'!B:B,'[1]PS Name'!D:D)</f>
        <v>Srikakulam Sub-Division</v>
      </c>
      <c r="C1953" s="123">
        <f>_xlfn.XLOOKUP(E1953,'[1]PS Name'!B:B,'[1]PS Name'!C:C)</f>
        <v>0</v>
      </c>
      <c r="D1953" s="9"/>
      <c r="E1953" s="123" t="s">
        <v>28</v>
      </c>
      <c r="F1953" s="136" t="s">
        <v>3148</v>
      </c>
      <c r="G1953" s="63" t="s">
        <v>1315</v>
      </c>
      <c r="H1953" s="137">
        <v>46204</v>
      </c>
      <c r="I1953" s="63" t="str">
        <f t="shared" si="179"/>
        <v>Jul</v>
      </c>
      <c r="J1953" s="63">
        <v>2026</v>
      </c>
      <c r="K1953" s="63" t="s">
        <v>70</v>
      </c>
      <c r="L1953" s="9"/>
      <c r="M1953" s="9" t="str">
        <f>_xlfn.XLOOKUP(K1953,[1]Heads!A:A,[1]Heads!B:B)</f>
        <v>174 CrPC</v>
      </c>
      <c r="N1953" s="9" t="str">
        <f>_xlfn.XLOOKUP(M1953,[1]Heads!B:B,[1]Heads!C:C)</f>
        <v>174 CrPC</v>
      </c>
      <c r="O1953" s="9" t="s">
        <v>32</v>
      </c>
      <c r="P1953" s="75"/>
      <c r="Q1953" s="9"/>
      <c r="R1953" s="75"/>
      <c r="S1953" s="96" t="s">
        <v>3196</v>
      </c>
      <c r="T1953" s="9"/>
      <c r="U1953" s="75"/>
      <c r="V1953" s="9"/>
      <c r="W1953" s="104" t="s">
        <v>173</v>
      </c>
      <c r="X1953" s="104" t="s">
        <v>173</v>
      </c>
      <c r="Y1953" s="98">
        <v>46224</v>
      </c>
      <c r="Z1953" s="9" t="s">
        <v>5649</v>
      </c>
      <c r="AA1953" s="9" t="s">
        <v>34</v>
      </c>
      <c r="AB1953" s="9">
        <f t="shared" ca="1" si="174"/>
        <v>107</v>
      </c>
      <c r="AC1953" s="9" t="str">
        <f t="shared" ca="1" si="175"/>
        <v>Above 3 Months</v>
      </c>
      <c r="AD1953" s="9">
        <f t="shared" ca="1" si="176"/>
        <v>87</v>
      </c>
      <c r="AE1953" s="9" t="str">
        <f t="shared" ca="1" si="177"/>
        <v>Above 60 Days</v>
      </c>
      <c r="AF1953" s="9"/>
      <c r="AG1953" s="123" t="str">
        <f t="shared" si="180"/>
        <v>Srikakulam II Town,'90/2026'</v>
      </c>
      <c r="AH1953" s="97" t="str">
        <f t="shared" ca="1" si="178"/>
        <v>Above 3 Months</v>
      </c>
    </row>
    <row r="1954" spans="1:34" ht="25.5" customHeight="1" x14ac:dyDescent="0.25">
      <c r="A1954" s="96">
        <v>1953</v>
      </c>
      <c r="B1954" s="123" t="str">
        <f>_xlfn.XLOOKUP(E1954,'[1]PS Name'!B:B,'[1]PS Name'!D:D)</f>
        <v>Srikakulam Sub-Division</v>
      </c>
      <c r="C1954" s="123" t="str">
        <f>_xlfn.XLOOKUP(E1954,'[1]PS Name'!B:B,'[1]PS Name'!C:C)</f>
        <v>Srikakulam Rural Circle</v>
      </c>
      <c r="D1954" s="9"/>
      <c r="E1954" s="123" t="s">
        <v>74</v>
      </c>
      <c r="F1954" s="136" t="s">
        <v>3611</v>
      </c>
      <c r="G1954" s="63" t="s">
        <v>5650</v>
      </c>
      <c r="H1954" s="137">
        <v>46204</v>
      </c>
      <c r="I1954" s="63" t="str">
        <f t="shared" si="179"/>
        <v>Jul</v>
      </c>
      <c r="J1954" s="63">
        <v>2026</v>
      </c>
      <c r="K1954" s="63" t="s">
        <v>39</v>
      </c>
      <c r="L1954" s="9"/>
      <c r="M1954" s="9" t="str">
        <f>_xlfn.XLOOKUP(K1954,[1]Heads!A:A,[1]Heads!B:B)</f>
        <v>Other IPC</v>
      </c>
      <c r="N1954" s="9" t="str">
        <f>_xlfn.XLOOKUP(M1954,[1]Heads!B:B,[1]Heads!C:C)</f>
        <v>IPC</v>
      </c>
      <c r="O1954" s="9" t="s">
        <v>32</v>
      </c>
      <c r="P1954" s="75">
        <v>46210</v>
      </c>
      <c r="Q1954" s="9"/>
      <c r="R1954" s="75"/>
      <c r="S1954" s="96" t="s">
        <v>7126</v>
      </c>
      <c r="T1954" s="9"/>
      <c r="U1954" s="75"/>
      <c r="V1954" s="9"/>
      <c r="W1954" s="104" t="s">
        <v>33</v>
      </c>
      <c r="X1954" s="104" t="s">
        <v>2923</v>
      </c>
      <c r="Y1954" s="98"/>
      <c r="Z1954" s="9" t="s">
        <v>5651</v>
      </c>
      <c r="AA1954" s="9" t="s">
        <v>34</v>
      </c>
      <c r="AB1954" s="9" t="str">
        <f t="shared" ca="1" si="174"/>
        <v/>
      </c>
      <c r="AC1954" s="9" t="str">
        <f t="shared" si="175"/>
        <v/>
      </c>
      <c r="AD1954" s="9" t="str">
        <f t="shared" ca="1" si="176"/>
        <v/>
      </c>
      <c r="AE1954" s="9" t="str">
        <f t="shared" ca="1" si="177"/>
        <v/>
      </c>
      <c r="AF1954" s="9"/>
      <c r="AG1954" s="123" t="str">
        <f t="shared" si="180"/>
        <v>Srikakulam Rural,'137/2026'</v>
      </c>
      <c r="AH1954" s="97" t="str">
        <f t="shared" si="178"/>
        <v/>
      </c>
    </row>
    <row r="1955" spans="1:34" ht="25.5" customHeight="1" x14ac:dyDescent="0.25">
      <c r="A1955" s="96">
        <v>1954</v>
      </c>
      <c r="B1955" s="123" t="str">
        <f>_xlfn.XLOOKUP(E1955,'[1]PS Name'!B:B,'[1]PS Name'!D:D)</f>
        <v>Tekkali Sub-Division</v>
      </c>
      <c r="C1955" s="123" t="str">
        <f>_xlfn.XLOOKUP(E1955,'[1]PS Name'!B:B,'[1]PS Name'!C:C)</f>
        <v>Narasannapeta Circle</v>
      </c>
      <c r="D1955" s="9"/>
      <c r="E1955" s="123" t="s">
        <v>124</v>
      </c>
      <c r="F1955" s="136" t="s">
        <v>3134</v>
      </c>
      <c r="G1955" s="63" t="s">
        <v>2002</v>
      </c>
      <c r="H1955" s="137">
        <v>46205</v>
      </c>
      <c r="I1955" s="63" t="str">
        <f t="shared" si="179"/>
        <v>Jul</v>
      </c>
      <c r="J1955" s="63">
        <v>2026</v>
      </c>
      <c r="K1955" s="63" t="s">
        <v>39</v>
      </c>
      <c r="L1955" s="9"/>
      <c r="M1955" s="9" t="str">
        <f>_xlfn.XLOOKUP(K1955,[1]Heads!A:A,[1]Heads!B:B)</f>
        <v>Other IPC</v>
      </c>
      <c r="N1955" s="9" t="str">
        <f>_xlfn.XLOOKUP(M1955,[1]Heads!B:B,[1]Heads!C:C)</f>
        <v>IPC</v>
      </c>
      <c r="O1955" s="9" t="s">
        <v>32</v>
      </c>
      <c r="P1955" s="75">
        <v>46228</v>
      </c>
      <c r="Q1955" s="9"/>
      <c r="R1955" s="75"/>
      <c r="S1955" s="96" t="s">
        <v>7126</v>
      </c>
      <c r="T1955" s="9"/>
      <c r="U1955" s="75"/>
      <c r="V1955" s="9"/>
      <c r="W1955" s="104" t="s">
        <v>33</v>
      </c>
      <c r="X1955" s="104" t="s">
        <v>2923</v>
      </c>
      <c r="Y1955" s="98"/>
      <c r="Z1955" s="9" t="s">
        <v>5652</v>
      </c>
      <c r="AA1955" s="9" t="s">
        <v>34</v>
      </c>
      <c r="AB1955" s="9" t="str">
        <f t="shared" ca="1" si="174"/>
        <v/>
      </c>
      <c r="AC1955" s="9" t="str">
        <f t="shared" si="175"/>
        <v/>
      </c>
      <c r="AD1955" s="9" t="str">
        <f t="shared" ca="1" si="176"/>
        <v/>
      </c>
      <c r="AE1955" s="9" t="str">
        <f t="shared" ca="1" si="177"/>
        <v/>
      </c>
      <c r="AF1955" s="9"/>
      <c r="AG1955" s="123" t="str">
        <f t="shared" si="180"/>
        <v>Saravakota,'87/2026'</v>
      </c>
      <c r="AH1955" s="97" t="str">
        <f t="shared" si="178"/>
        <v/>
      </c>
    </row>
    <row r="1956" spans="1:34" ht="25.5" customHeight="1" x14ac:dyDescent="0.25">
      <c r="A1956" s="96">
        <v>1955</v>
      </c>
      <c r="B1956" s="123" t="str">
        <f>_xlfn.XLOOKUP(E1956,'[1]PS Name'!B:B,'[1]PS Name'!D:D)</f>
        <v>Srikakulam Sub-Division</v>
      </c>
      <c r="C1956" s="123" t="str">
        <f>_xlfn.XLOOKUP(E1956,'[1]PS Name'!B:B,'[1]PS Name'!C:C)</f>
        <v>Srikakulam Rural Circle</v>
      </c>
      <c r="D1956" s="9"/>
      <c r="E1956" s="123" t="s">
        <v>74</v>
      </c>
      <c r="F1956" s="136" t="s">
        <v>3610</v>
      </c>
      <c r="G1956" s="63" t="s">
        <v>1315</v>
      </c>
      <c r="H1956" s="137">
        <v>46205</v>
      </c>
      <c r="I1956" s="63" t="str">
        <f t="shared" si="179"/>
        <v>Jul</v>
      </c>
      <c r="J1956" s="63">
        <v>2026</v>
      </c>
      <c r="K1956" s="63" t="s">
        <v>70</v>
      </c>
      <c r="L1956" s="9"/>
      <c r="M1956" s="9" t="str">
        <f>_xlfn.XLOOKUP(K1956,[1]Heads!A:A,[1]Heads!B:B)</f>
        <v>174 CrPC</v>
      </c>
      <c r="N1956" s="9" t="str">
        <f>_xlfn.XLOOKUP(M1956,[1]Heads!B:B,[1]Heads!C:C)</f>
        <v>174 CrPC</v>
      </c>
      <c r="O1956" s="9" t="s">
        <v>32</v>
      </c>
      <c r="P1956" s="75"/>
      <c r="Q1956" s="9"/>
      <c r="R1956" s="75"/>
      <c r="S1956" s="96" t="s">
        <v>7125</v>
      </c>
      <c r="T1956" s="9"/>
      <c r="U1956" s="75"/>
      <c r="V1956" s="9"/>
      <c r="W1956" s="104" t="s">
        <v>173</v>
      </c>
      <c r="X1956" s="104" t="s">
        <v>2923</v>
      </c>
      <c r="Y1956" s="98"/>
      <c r="Z1956" s="9" t="s">
        <v>5653</v>
      </c>
      <c r="AA1956" s="9" t="s">
        <v>34</v>
      </c>
      <c r="AB1956" s="9" t="str">
        <f t="shared" ca="1" si="174"/>
        <v/>
      </c>
      <c r="AC1956" s="9" t="str">
        <f t="shared" si="175"/>
        <v/>
      </c>
      <c r="AD1956" s="9" t="str">
        <f t="shared" ca="1" si="176"/>
        <v/>
      </c>
      <c r="AE1956" s="9" t="str">
        <f t="shared" ca="1" si="177"/>
        <v/>
      </c>
      <c r="AF1956" s="9"/>
      <c r="AG1956" s="123" t="str">
        <f t="shared" si="180"/>
        <v>Srikakulam Rural,'138/2026'</v>
      </c>
      <c r="AH1956" s="97" t="str">
        <f t="shared" si="178"/>
        <v/>
      </c>
    </row>
    <row r="1957" spans="1:34" ht="25.5" customHeight="1" x14ac:dyDescent="0.25">
      <c r="A1957" s="96">
        <v>1956</v>
      </c>
      <c r="B1957" s="123" t="str">
        <f>_xlfn.XLOOKUP(E1957,'[1]PS Name'!B:B,'[1]PS Name'!D:D)</f>
        <v>Tekkali Sub-Division</v>
      </c>
      <c r="C1957" s="123" t="str">
        <f>_xlfn.XLOOKUP(E1957,'[1]PS Name'!B:B,'[1]PS Name'!C:C)</f>
        <v>Narasannapeta Circle</v>
      </c>
      <c r="D1957" s="9"/>
      <c r="E1957" s="123" t="s">
        <v>124</v>
      </c>
      <c r="F1957" s="136" t="s">
        <v>3118</v>
      </c>
      <c r="G1957" s="63" t="s">
        <v>1377</v>
      </c>
      <c r="H1957" s="137">
        <v>46205</v>
      </c>
      <c r="I1957" s="63" t="str">
        <f t="shared" ref="I1957:I1983" si="181">TEXT(H1957,"mmm")</f>
        <v>Jul</v>
      </c>
      <c r="J1957" s="63">
        <v>2026</v>
      </c>
      <c r="K1957" s="63" t="s">
        <v>75</v>
      </c>
      <c r="L1957" s="9"/>
      <c r="M1957" s="9" t="str">
        <f>_xlfn.XLOOKUP(K1957,[1]Heads!A:A,[1]Heads!B:B)</f>
        <v>Bodily Offiences</v>
      </c>
      <c r="N1957" s="9" t="str">
        <f>_xlfn.XLOOKUP(M1957,[1]Heads!B:B,[1]Heads!C:C)</f>
        <v>IPC</v>
      </c>
      <c r="O1957" s="9" t="s">
        <v>32</v>
      </c>
      <c r="P1957" s="75">
        <v>46228</v>
      </c>
      <c r="Q1957" s="9"/>
      <c r="R1957" s="75"/>
      <c r="S1957" s="96" t="s">
        <v>7126</v>
      </c>
      <c r="T1957" s="9"/>
      <c r="U1957" s="75"/>
      <c r="V1957" s="9"/>
      <c r="W1957" s="104" t="s">
        <v>33</v>
      </c>
      <c r="X1957" s="104" t="s">
        <v>2923</v>
      </c>
      <c r="Y1957" s="98"/>
      <c r="Z1957" s="9" t="s">
        <v>5655</v>
      </c>
      <c r="AA1957" s="9" t="s">
        <v>34</v>
      </c>
      <c r="AB1957" s="9" t="str">
        <f t="shared" ca="1" si="174"/>
        <v/>
      </c>
      <c r="AC1957" s="9" t="str">
        <f t="shared" si="175"/>
        <v/>
      </c>
      <c r="AD1957" s="9" t="str">
        <f t="shared" ca="1" si="176"/>
        <v/>
      </c>
      <c r="AE1957" s="9" t="str">
        <f t="shared" ca="1" si="177"/>
        <v/>
      </c>
      <c r="AF1957" s="9"/>
      <c r="AG1957" s="123" t="str">
        <f t="shared" ref="AG1957:AG1983" si="182">E1957&amp;","&amp;F1957</f>
        <v>Saravakota,'86/2026'</v>
      </c>
      <c r="AH1957" s="97" t="str">
        <f t="shared" si="178"/>
        <v/>
      </c>
    </row>
    <row r="1958" spans="1:34" ht="25.5" customHeight="1" x14ac:dyDescent="0.25">
      <c r="A1958" s="96">
        <v>1957</v>
      </c>
      <c r="B1958" s="123" t="str">
        <f>_xlfn.XLOOKUP(E1958,'[1]PS Name'!B:B,'[1]PS Name'!D:D)</f>
        <v>Tekkali Sub-Division</v>
      </c>
      <c r="C1958" s="123" t="str">
        <f>_xlfn.XLOOKUP(E1958,'[1]PS Name'!B:B,'[1]PS Name'!C:C)</f>
        <v>Narasannapeta Circle</v>
      </c>
      <c r="D1958" s="9"/>
      <c r="E1958" s="123" t="s">
        <v>79</v>
      </c>
      <c r="F1958" s="136" t="s">
        <v>3149</v>
      </c>
      <c r="G1958" s="63" t="s">
        <v>3860</v>
      </c>
      <c r="H1958" s="137">
        <v>46206</v>
      </c>
      <c r="I1958" s="63" t="str">
        <f t="shared" si="181"/>
        <v>Jul</v>
      </c>
      <c r="J1958" s="63">
        <v>2026</v>
      </c>
      <c r="K1958" s="63" t="s">
        <v>80</v>
      </c>
      <c r="L1958" s="9"/>
      <c r="M1958" s="9" t="str">
        <f>_xlfn.XLOOKUP(K1958,[1]Heads!A:A,[1]Heads!B:B)</f>
        <v>Crime  Against Women</v>
      </c>
      <c r="N1958" s="9" t="str">
        <f>_xlfn.XLOOKUP(M1958,[1]Heads!B:B,[1]Heads!C:C)</f>
        <v>IPC</v>
      </c>
      <c r="O1958" s="9" t="s">
        <v>32</v>
      </c>
      <c r="P1958" s="75">
        <v>46262</v>
      </c>
      <c r="Q1958" s="9"/>
      <c r="R1958" s="75"/>
      <c r="S1958" s="96" t="s">
        <v>7126</v>
      </c>
      <c r="T1958" s="9"/>
      <c r="U1958" s="75"/>
      <c r="V1958" s="9"/>
      <c r="W1958" s="104" t="s">
        <v>33</v>
      </c>
      <c r="X1958" s="104" t="s">
        <v>2923</v>
      </c>
      <c r="Y1958" s="98"/>
      <c r="Z1958" s="9" t="s">
        <v>5657</v>
      </c>
      <c r="AA1958" s="9" t="s">
        <v>34</v>
      </c>
      <c r="AB1958" s="9" t="str">
        <f t="shared" ca="1" si="174"/>
        <v/>
      </c>
      <c r="AC1958" s="9" t="str">
        <f t="shared" si="175"/>
        <v/>
      </c>
      <c r="AD1958" s="9" t="str">
        <f t="shared" ca="1" si="176"/>
        <v/>
      </c>
      <c r="AE1958" s="9" t="str">
        <f t="shared" ca="1" si="177"/>
        <v/>
      </c>
      <c r="AF1958" s="9"/>
      <c r="AG1958" s="123" t="str">
        <f t="shared" si="182"/>
        <v>Polaki,'92/2026'</v>
      </c>
      <c r="AH1958" s="97" t="str">
        <f t="shared" si="178"/>
        <v/>
      </c>
    </row>
    <row r="1959" spans="1:34" ht="25.5" customHeight="1" x14ac:dyDescent="0.25">
      <c r="A1959" s="96">
        <v>1958</v>
      </c>
      <c r="B1959" s="123" t="str">
        <f>_xlfn.XLOOKUP(E1959,'[1]PS Name'!B:B,'[1]PS Name'!D:D)</f>
        <v>Srikakulam Sub-Division</v>
      </c>
      <c r="C1959" s="123" t="str">
        <f>_xlfn.XLOOKUP(E1959,'[1]PS Name'!B:B,'[1]PS Name'!C:C)</f>
        <v>J.R.Puram Circle</v>
      </c>
      <c r="D1959" s="9"/>
      <c r="E1959" s="123" t="s">
        <v>90</v>
      </c>
      <c r="F1959" s="136" t="s">
        <v>3692</v>
      </c>
      <c r="G1959" s="63" t="s">
        <v>980</v>
      </c>
      <c r="H1959" s="137">
        <v>46206</v>
      </c>
      <c r="I1959" s="63" t="str">
        <f t="shared" si="181"/>
        <v>Jul</v>
      </c>
      <c r="J1959" s="63">
        <v>2026</v>
      </c>
      <c r="K1959" s="63" t="s">
        <v>77</v>
      </c>
      <c r="L1959" s="9"/>
      <c r="M1959" s="9" t="str">
        <f>_xlfn.XLOOKUP(K1959,[1]Heads!A:A,[1]Heads!B:B)</f>
        <v>Road Accidents</v>
      </c>
      <c r="N1959" s="9" t="str">
        <f>_xlfn.XLOOKUP(M1959,[1]Heads!B:B,[1]Heads!C:C)</f>
        <v>IPC</v>
      </c>
      <c r="O1959" s="9" t="s">
        <v>32</v>
      </c>
      <c r="P1959" s="75">
        <v>46262</v>
      </c>
      <c r="Q1959" s="9"/>
      <c r="R1959" s="75"/>
      <c r="S1959" s="96" t="s">
        <v>3196</v>
      </c>
      <c r="T1959" s="9"/>
      <c r="U1959" s="75"/>
      <c r="V1959" s="9"/>
      <c r="W1959" s="104" t="s">
        <v>33</v>
      </c>
      <c r="X1959" s="104" t="s">
        <v>33</v>
      </c>
      <c r="Y1959" s="98">
        <v>46262</v>
      </c>
      <c r="Z1959" s="9" t="s">
        <v>5658</v>
      </c>
      <c r="AA1959" s="9" t="s">
        <v>34</v>
      </c>
      <c r="AB1959" s="9">
        <f t="shared" ca="1" si="174"/>
        <v>105</v>
      </c>
      <c r="AC1959" s="9" t="str">
        <f t="shared" ca="1" si="175"/>
        <v>Above 3 Months</v>
      </c>
      <c r="AD1959" s="9">
        <f t="shared" ca="1" si="176"/>
        <v>49</v>
      </c>
      <c r="AE1959" s="9" t="str">
        <f t="shared" ca="1" si="177"/>
        <v>45 to 60 Days</v>
      </c>
      <c r="AF1959" s="9"/>
      <c r="AG1959" s="123" t="str">
        <f t="shared" si="182"/>
        <v>J.R.Puram,'140/2026'</v>
      </c>
      <c r="AH1959" s="97" t="str">
        <f t="shared" si="178"/>
        <v/>
      </c>
    </row>
    <row r="1960" spans="1:34" ht="25.5" customHeight="1" x14ac:dyDescent="0.25">
      <c r="A1960" s="96">
        <v>1959</v>
      </c>
      <c r="B1960" s="123" t="str">
        <f>_xlfn.XLOOKUP(E1960,'[1]PS Name'!B:B,'[1]PS Name'!D:D)</f>
        <v>Kasibugga Sub-Division</v>
      </c>
      <c r="C1960" s="123">
        <f>_xlfn.XLOOKUP(E1960,'[1]PS Name'!B:B,'[1]PS Name'!C:C)</f>
        <v>0</v>
      </c>
      <c r="D1960" s="9"/>
      <c r="E1960" s="123" t="s">
        <v>68</v>
      </c>
      <c r="F1960" s="136" t="s">
        <v>5659</v>
      </c>
      <c r="G1960" s="63" t="s">
        <v>5660</v>
      </c>
      <c r="H1960" s="137">
        <v>46206</v>
      </c>
      <c r="I1960" s="63" t="str">
        <f t="shared" si="181"/>
        <v>Jul</v>
      </c>
      <c r="J1960" s="63">
        <v>2026</v>
      </c>
      <c r="K1960" s="63" t="s">
        <v>93</v>
      </c>
      <c r="L1960" s="9" t="s">
        <v>1854</v>
      </c>
      <c r="M1960" s="9" t="str">
        <f>_xlfn.XLOOKUP(K1960,[1]Heads!A:A,[1]Heads!B:B)</f>
        <v>POCSO Cases</v>
      </c>
      <c r="N1960" s="9" t="str">
        <f>_xlfn.XLOOKUP(M1960,[1]Heads!B:B,[1]Heads!C:C)</f>
        <v>IPC</v>
      </c>
      <c r="O1960" s="9" t="s">
        <v>32</v>
      </c>
      <c r="P1960" s="75"/>
      <c r="Q1960" s="9"/>
      <c r="R1960" s="75"/>
      <c r="S1960" s="96" t="s">
        <v>3196</v>
      </c>
      <c r="T1960" s="9"/>
      <c r="U1960" s="75"/>
      <c r="V1960" s="9"/>
      <c r="W1960" s="104" t="s">
        <v>141</v>
      </c>
      <c r="X1960" s="104" t="s">
        <v>173</v>
      </c>
      <c r="Y1960" s="98">
        <v>46224</v>
      </c>
      <c r="Z1960" s="9" t="s">
        <v>5661</v>
      </c>
      <c r="AA1960" s="9" t="s">
        <v>34</v>
      </c>
      <c r="AB1960" s="9">
        <f t="shared" ca="1" si="174"/>
        <v>105</v>
      </c>
      <c r="AC1960" s="9" t="str">
        <f t="shared" ca="1" si="175"/>
        <v>Above 3 Months</v>
      </c>
      <c r="AD1960" s="9">
        <f t="shared" ca="1" si="176"/>
        <v>87</v>
      </c>
      <c r="AE1960" s="9" t="str">
        <f t="shared" ca="1" si="177"/>
        <v>Above 60 Days</v>
      </c>
      <c r="AF1960" s="9"/>
      <c r="AG1960" s="123" t="str">
        <f t="shared" si="182"/>
        <v>Kasibugga,'210/2026'</v>
      </c>
      <c r="AH1960" s="97" t="str">
        <f t="shared" ca="1" si="178"/>
        <v>Above 3 Months</v>
      </c>
    </row>
    <row r="1961" spans="1:34" ht="25.5" customHeight="1" x14ac:dyDescent="0.25">
      <c r="A1961" s="96">
        <v>1960</v>
      </c>
      <c r="B1961" s="123" t="str">
        <f>_xlfn.XLOOKUP(E1961,'[1]PS Name'!B:B,'[1]PS Name'!D:D)</f>
        <v>Srikakulam Sub-Division</v>
      </c>
      <c r="C1961" s="123" t="str">
        <f>_xlfn.XLOOKUP(E1961,'[1]PS Name'!B:B,'[1]PS Name'!C:C)</f>
        <v>J.R.Puram Circle</v>
      </c>
      <c r="D1961" s="9"/>
      <c r="E1961" s="123" t="s">
        <v>107</v>
      </c>
      <c r="F1961" s="136" t="s">
        <v>3016</v>
      </c>
      <c r="G1961" s="63" t="s">
        <v>3205</v>
      </c>
      <c r="H1961" s="137">
        <v>46206</v>
      </c>
      <c r="I1961" s="63" t="str">
        <f t="shared" si="181"/>
        <v>Jul</v>
      </c>
      <c r="J1961" s="63">
        <v>2026</v>
      </c>
      <c r="K1961" s="63" t="s">
        <v>71</v>
      </c>
      <c r="L1961" s="9"/>
      <c r="M1961" s="9" t="str">
        <f>_xlfn.XLOOKUP(K1961,[1]Heads!A:A,[1]Heads!B:B)</f>
        <v>Road Accidents</v>
      </c>
      <c r="N1961" s="9" t="str">
        <f>_xlfn.XLOOKUP(M1961,[1]Heads!B:B,[1]Heads!C:C)</f>
        <v>IPC</v>
      </c>
      <c r="O1961" s="9" t="s">
        <v>32</v>
      </c>
      <c r="P1961" s="75"/>
      <c r="Q1961" s="9"/>
      <c r="R1961" s="75"/>
      <c r="S1961" s="96" t="s">
        <v>3196</v>
      </c>
      <c r="T1961" s="9"/>
      <c r="U1961" s="75"/>
      <c r="V1961" s="9"/>
      <c r="W1961" s="104" t="s">
        <v>112</v>
      </c>
      <c r="X1961" s="104" t="s">
        <v>112</v>
      </c>
      <c r="Y1961" s="98"/>
      <c r="Z1961" s="9" t="s">
        <v>5662</v>
      </c>
      <c r="AA1961" s="9" t="s">
        <v>34</v>
      </c>
      <c r="AB1961" s="9">
        <f t="shared" ca="1" si="174"/>
        <v>105</v>
      </c>
      <c r="AC1961" s="9" t="str">
        <f t="shared" ca="1" si="175"/>
        <v>Above 3 Months</v>
      </c>
      <c r="AD1961" s="9" t="str">
        <f t="shared" ca="1" si="176"/>
        <v/>
      </c>
      <c r="AE1961" s="9" t="str">
        <f t="shared" ca="1" si="177"/>
        <v/>
      </c>
      <c r="AF1961" s="9"/>
      <c r="AG1961" s="123" t="str">
        <f t="shared" si="182"/>
        <v>G. Sigadam,'46/2026'</v>
      </c>
      <c r="AH1961" s="97" t="str">
        <f t="shared" ca="1" si="178"/>
        <v>Above 3 Months</v>
      </c>
    </row>
    <row r="1962" spans="1:34" ht="25.5" customHeight="1" x14ac:dyDescent="0.25">
      <c r="A1962" s="96">
        <v>1961</v>
      </c>
      <c r="B1962" s="123" t="str">
        <f>_xlfn.XLOOKUP(E1962,'[1]PS Name'!B:B,'[1]PS Name'!D:D)</f>
        <v>Srikakulam Sub-Division</v>
      </c>
      <c r="C1962" s="123" t="str">
        <f>_xlfn.XLOOKUP(E1962,'[1]PS Name'!B:B,'[1]PS Name'!C:C)</f>
        <v>Srikakulam Rural Circle</v>
      </c>
      <c r="D1962" s="9"/>
      <c r="E1962" s="123" t="s">
        <v>74</v>
      </c>
      <c r="F1962" s="136" t="s">
        <v>3691</v>
      </c>
      <c r="G1962" s="63" t="s">
        <v>1654</v>
      </c>
      <c r="H1962" s="137">
        <v>46206</v>
      </c>
      <c r="I1962" s="63" t="str">
        <f t="shared" si="181"/>
        <v>Jul</v>
      </c>
      <c r="J1962" s="63">
        <v>2026</v>
      </c>
      <c r="K1962" s="63" t="s">
        <v>39</v>
      </c>
      <c r="L1962" s="9"/>
      <c r="M1962" s="9" t="str">
        <f>_xlfn.XLOOKUP(K1962,[1]Heads!A:A,[1]Heads!B:B)</f>
        <v>Other IPC</v>
      </c>
      <c r="N1962" s="9" t="str">
        <f>_xlfn.XLOOKUP(M1962,[1]Heads!B:B,[1]Heads!C:C)</f>
        <v>IPC</v>
      </c>
      <c r="O1962" s="9" t="s">
        <v>32</v>
      </c>
      <c r="P1962" s="75">
        <v>46258</v>
      </c>
      <c r="Q1962" s="9"/>
      <c r="R1962" s="75"/>
      <c r="S1962" s="96" t="s">
        <v>7126</v>
      </c>
      <c r="T1962" s="9"/>
      <c r="U1962" s="75"/>
      <c r="V1962" s="9"/>
      <c r="W1962" s="104" t="s">
        <v>33</v>
      </c>
      <c r="X1962" s="104" t="s">
        <v>2923</v>
      </c>
      <c r="Y1962" s="98"/>
      <c r="Z1962" s="9" t="s">
        <v>5663</v>
      </c>
      <c r="AA1962" s="9" t="s">
        <v>34</v>
      </c>
      <c r="AB1962" s="9" t="str">
        <f t="shared" ca="1" si="174"/>
        <v/>
      </c>
      <c r="AC1962" s="9" t="str">
        <f t="shared" si="175"/>
        <v/>
      </c>
      <c r="AD1962" s="9" t="str">
        <f t="shared" ca="1" si="176"/>
        <v/>
      </c>
      <c r="AE1962" s="9" t="str">
        <f t="shared" ca="1" si="177"/>
        <v/>
      </c>
      <c r="AF1962" s="9"/>
      <c r="AG1962" s="123" t="str">
        <f t="shared" si="182"/>
        <v>Srikakulam Rural,'139/2026'</v>
      </c>
      <c r="AH1962" s="97" t="str">
        <f t="shared" si="178"/>
        <v/>
      </c>
    </row>
    <row r="1963" spans="1:34" ht="25.5" customHeight="1" x14ac:dyDescent="0.25">
      <c r="A1963" s="96">
        <v>1962</v>
      </c>
      <c r="B1963" s="123" t="str">
        <f>_xlfn.XLOOKUP(E1963,'[1]PS Name'!B:B,'[1]PS Name'!D:D)</f>
        <v>Srikakulam Sub-Division</v>
      </c>
      <c r="C1963" s="123" t="str">
        <f>_xlfn.XLOOKUP(E1963,'[1]PS Name'!B:B,'[1]PS Name'!C:C)</f>
        <v>J.R.Puram Circle</v>
      </c>
      <c r="D1963" s="9"/>
      <c r="E1963" s="123" t="s">
        <v>38</v>
      </c>
      <c r="F1963" s="136" t="s">
        <v>3692</v>
      </c>
      <c r="G1963" s="63" t="s">
        <v>707</v>
      </c>
      <c r="H1963" s="137">
        <v>46206</v>
      </c>
      <c r="I1963" s="63" t="str">
        <f t="shared" si="181"/>
        <v>Jul</v>
      </c>
      <c r="J1963" s="63">
        <v>2026</v>
      </c>
      <c r="K1963" s="63" t="s">
        <v>71</v>
      </c>
      <c r="L1963" s="9"/>
      <c r="M1963" s="9" t="str">
        <f>_xlfn.XLOOKUP(K1963,[1]Heads!A:A,[1]Heads!B:B)</f>
        <v>Road Accidents</v>
      </c>
      <c r="N1963" s="9" t="str">
        <f>_xlfn.XLOOKUP(M1963,[1]Heads!B:B,[1]Heads!C:C)</f>
        <v>IPC</v>
      </c>
      <c r="O1963" s="9" t="s">
        <v>32</v>
      </c>
      <c r="P1963" s="75">
        <v>46262</v>
      </c>
      <c r="Q1963" s="9"/>
      <c r="R1963" s="75"/>
      <c r="S1963" s="96" t="s">
        <v>3196</v>
      </c>
      <c r="T1963" s="9"/>
      <c r="U1963" s="75"/>
      <c r="V1963" s="9"/>
      <c r="W1963" s="104" t="s">
        <v>33</v>
      </c>
      <c r="X1963" s="104" t="s">
        <v>33</v>
      </c>
      <c r="Y1963" s="98">
        <v>46262</v>
      </c>
      <c r="Z1963" s="9" t="s">
        <v>5664</v>
      </c>
      <c r="AA1963" s="9" t="s">
        <v>34</v>
      </c>
      <c r="AB1963" s="9">
        <f t="shared" ca="1" si="174"/>
        <v>105</v>
      </c>
      <c r="AC1963" s="9" t="str">
        <f t="shared" ca="1" si="175"/>
        <v>Above 3 Months</v>
      </c>
      <c r="AD1963" s="9">
        <f t="shared" ca="1" si="176"/>
        <v>49</v>
      </c>
      <c r="AE1963" s="9" t="str">
        <f t="shared" ca="1" si="177"/>
        <v>45 to 60 Days</v>
      </c>
      <c r="AF1963" s="9"/>
      <c r="AG1963" s="123" t="str">
        <f t="shared" si="182"/>
        <v>Etcherla,'140/2026'</v>
      </c>
      <c r="AH1963" s="97" t="str">
        <f t="shared" si="178"/>
        <v/>
      </c>
    </row>
    <row r="1964" spans="1:34" ht="25.5" customHeight="1" x14ac:dyDescent="0.25">
      <c r="A1964" s="96">
        <v>1963</v>
      </c>
      <c r="B1964" s="123" t="str">
        <f>_xlfn.XLOOKUP(E1964,'[1]PS Name'!B:B,'[1]PS Name'!D:D)</f>
        <v>Kasibugga Sub-Division</v>
      </c>
      <c r="C1964" s="123">
        <f>_xlfn.XLOOKUP(E1964,'[1]PS Name'!B:B,'[1]PS Name'!C:C)</f>
        <v>0</v>
      </c>
      <c r="D1964" s="9"/>
      <c r="E1964" s="123" t="s">
        <v>68</v>
      </c>
      <c r="F1964" s="136" t="s">
        <v>5665</v>
      </c>
      <c r="G1964" s="63" t="s">
        <v>5666</v>
      </c>
      <c r="H1964" s="137">
        <v>46206</v>
      </c>
      <c r="I1964" s="63" t="str">
        <f t="shared" si="181"/>
        <v>Jul</v>
      </c>
      <c r="J1964" s="63">
        <v>2026</v>
      </c>
      <c r="K1964" s="63" t="s">
        <v>29</v>
      </c>
      <c r="L1964" s="9"/>
      <c r="M1964" s="9" t="str">
        <f>_xlfn.XLOOKUP(K1964,[1]Heads!A:A,[1]Heads!B:B)</f>
        <v>White Collar Offences</v>
      </c>
      <c r="N1964" s="9" t="str">
        <f>_xlfn.XLOOKUP(M1964,[1]Heads!B:B,[1]Heads!C:C)</f>
        <v>IPC</v>
      </c>
      <c r="O1964" s="9" t="s">
        <v>32</v>
      </c>
      <c r="P1964" s="75"/>
      <c r="Q1964" s="9"/>
      <c r="R1964" s="75"/>
      <c r="S1964" s="96" t="s">
        <v>3196</v>
      </c>
      <c r="T1964" s="9"/>
      <c r="U1964" s="75"/>
      <c r="V1964" s="9"/>
      <c r="W1964" s="104" t="s">
        <v>50</v>
      </c>
      <c r="X1964" s="104" t="s">
        <v>50</v>
      </c>
      <c r="Y1964" s="98"/>
      <c r="Z1964" s="9" t="s">
        <v>5667</v>
      </c>
      <c r="AA1964" s="9" t="s">
        <v>34</v>
      </c>
      <c r="AB1964" s="9">
        <f t="shared" ca="1" si="174"/>
        <v>105</v>
      </c>
      <c r="AC1964" s="9" t="str">
        <f t="shared" ca="1" si="175"/>
        <v>Above 3 Months</v>
      </c>
      <c r="AD1964" s="9" t="str">
        <f t="shared" ca="1" si="176"/>
        <v/>
      </c>
      <c r="AE1964" s="9" t="str">
        <f t="shared" ca="1" si="177"/>
        <v/>
      </c>
      <c r="AF1964" s="9"/>
      <c r="AG1964" s="123" t="str">
        <f t="shared" si="182"/>
        <v>Kasibugga,'211/2026'</v>
      </c>
      <c r="AH1964" s="97" t="str">
        <f t="shared" ca="1" si="178"/>
        <v>Above 3 Months</v>
      </c>
    </row>
    <row r="1965" spans="1:34" ht="25.5" customHeight="1" x14ac:dyDescent="0.25">
      <c r="A1965" s="96">
        <v>1964</v>
      </c>
      <c r="B1965" s="123" t="str">
        <f>_xlfn.XLOOKUP(E1965,'[1]PS Name'!B:B,'[1]PS Name'!D:D)</f>
        <v>Tekkali Sub-Division</v>
      </c>
      <c r="C1965" s="123" t="str">
        <f>_xlfn.XLOOKUP(E1965,'[1]PS Name'!B:B,'[1]PS Name'!C:C)</f>
        <v>Narasannapeta Circle</v>
      </c>
      <c r="D1965" s="9"/>
      <c r="E1965" s="123" t="s">
        <v>124</v>
      </c>
      <c r="F1965" s="136" t="s">
        <v>3115</v>
      </c>
      <c r="G1965" s="63" t="s">
        <v>2832</v>
      </c>
      <c r="H1965" s="137">
        <v>46206</v>
      </c>
      <c r="I1965" s="63" t="str">
        <f t="shared" si="181"/>
        <v>Jul</v>
      </c>
      <c r="J1965" s="63">
        <v>2026</v>
      </c>
      <c r="K1965" s="63" t="s">
        <v>39</v>
      </c>
      <c r="L1965" s="9"/>
      <c r="M1965" s="9" t="str">
        <f>_xlfn.XLOOKUP(K1965,[1]Heads!A:A,[1]Heads!B:B)</f>
        <v>Other IPC</v>
      </c>
      <c r="N1965" s="9" t="str">
        <f>_xlfn.XLOOKUP(M1965,[1]Heads!B:B,[1]Heads!C:C)</f>
        <v>IPC</v>
      </c>
      <c r="O1965" s="9" t="s">
        <v>32</v>
      </c>
      <c r="P1965" s="75">
        <v>46259</v>
      </c>
      <c r="Q1965" s="9"/>
      <c r="R1965" s="75"/>
      <c r="S1965" s="96" t="s">
        <v>3196</v>
      </c>
      <c r="T1965" s="9"/>
      <c r="U1965" s="75"/>
      <c r="V1965" s="9"/>
      <c r="W1965" s="104" t="s">
        <v>33</v>
      </c>
      <c r="X1965" s="104" t="s">
        <v>33</v>
      </c>
      <c r="Y1965" s="98">
        <v>46259</v>
      </c>
      <c r="Z1965" s="9" t="s">
        <v>5668</v>
      </c>
      <c r="AA1965" s="9" t="s">
        <v>34</v>
      </c>
      <c r="AB1965" s="9">
        <f t="shared" ca="1" si="174"/>
        <v>105</v>
      </c>
      <c r="AC1965" s="9" t="str">
        <f t="shared" ca="1" si="175"/>
        <v>Above 3 Months</v>
      </c>
      <c r="AD1965" s="9">
        <f t="shared" ca="1" si="176"/>
        <v>52</v>
      </c>
      <c r="AE1965" s="9" t="str">
        <f t="shared" ca="1" si="177"/>
        <v>45 to 60 Days</v>
      </c>
      <c r="AF1965" s="9"/>
      <c r="AG1965" s="123" t="str">
        <f t="shared" si="182"/>
        <v>Saravakota,'89/2026'</v>
      </c>
      <c r="AH1965" s="97" t="str">
        <f t="shared" si="178"/>
        <v/>
      </c>
    </row>
    <row r="1966" spans="1:34" ht="25.5" customHeight="1" x14ac:dyDescent="0.25">
      <c r="A1966" s="96">
        <v>1965</v>
      </c>
      <c r="B1966" s="123" t="e">
        <f>_xlfn.XLOOKUP(E1966,'[1]PS Name'!B:B,'[1]PS Name'!D:D)</f>
        <v>#N/A</v>
      </c>
      <c r="C1966" s="123" t="e">
        <f>_xlfn.XLOOKUP(E1966,'[1]PS Name'!B:B,'[1]PS Name'!C:C)</f>
        <v>#N/A</v>
      </c>
      <c r="D1966" s="9"/>
      <c r="E1966" s="123" t="s">
        <v>125</v>
      </c>
      <c r="F1966" s="136" t="s">
        <v>3099</v>
      </c>
      <c r="G1966" s="63" t="s">
        <v>1381</v>
      </c>
      <c r="H1966" s="137">
        <v>46206</v>
      </c>
      <c r="I1966" s="63" t="str">
        <f t="shared" si="181"/>
        <v>Jul</v>
      </c>
      <c r="J1966" s="63">
        <v>2026</v>
      </c>
      <c r="K1966" s="63" t="s">
        <v>80</v>
      </c>
      <c r="L1966" s="9"/>
      <c r="M1966" s="9" t="str">
        <f>_xlfn.XLOOKUP(K1966,[1]Heads!A:A,[1]Heads!B:B)</f>
        <v>Crime  Against Women</v>
      </c>
      <c r="N1966" s="9" t="str">
        <f>_xlfn.XLOOKUP(M1966,[1]Heads!B:B,[1]Heads!C:C)</f>
        <v>IPC</v>
      </c>
      <c r="O1966" s="9" t="s">
        <v>32</v>
      </c>
      <c r="P1966" s="75">
        <v>46262</v>
      </c>
      <c r="Q1966" s="9"/>
      <c r="R1966" s="75"/>
      <c r="S1966" s="96" t="s">
        <v>3196</v>
      </c>
      <c r="T1966" s="9"/>
      <c r="U1966" s="75"/>
      <c r="V1966" s="9"/>
      <c r="W1966" s="104" t="s">
        <v>33</v>
      </c>
      <c r="X1966" s="104" t="s">
        <v>33</v>
      </c>
      <c r="Y1966" s="98">
        <v>46262</v>
      </c>
      <c r="Z1966" s="9" t="s">
        <v>5669</v>
      </c>
      <c r="AA1966" s="9" t="s">
        <v>34</v>
      </c>
      <c r="AB1966" s="9">
        <f t="shared" ca="1" si="174"/>
        <v>105</v>
      </c>
      <c r="AC1966" s="9" t="str">
        <f t="shared" ca="1" si="175"/>
        <v>Above 3 Months</v>
      </c>
      <c r="AD1966" s="9">
        <f t="shared" ca="1" si="176"/>
        <v>49</v>
      </c>
      <c r="AE1966" s="9" t="str">
        <f t="shared" ca="1" si="177"/>
        <v>45 to 60 Days</v>
      </c>
      <c r="AF1966" s="9"/>
      <c r="AG1966" s="123" t="str">
        <f t="shared" si="182"/>
        <v>Mahila UPS, Srikakulam,'78/2026'</v>
      </c>
      <c r="AH1966" s="97" t="str">
        <f t="shared" si="178"/>
        <v/>
      </c>
    </row>
    <row r="1967" spans="1:34" ht="25.5" customHeight="1" x14ac:dyDescent="0.25">
      <c r="A1967" s="96">
        <v>1966</v>
      </c>
      <c r="B1967" s="123" t="str">
        <f>_xlfn.XLOOKUP(E1967,'[1]PS Name'!B:B,'[1]PS Name'!D:D)</f>
        <v>Srikakulam Sub-Division</v>
      </c>
      <c r="C1967" s="123" t="str">
        <f>_xlfn.XLOOKUP(E1967,'[1]PS Name'!B:B,'[1]PS Name'!C:C)</f>
        <v>Amadalavalasa Circle</v>
      </c>
      <c r="D1967" s="9"/>
      <c r="E1967" s="123" t="s">
        <v>47</v>
      </c>
      <c r="F1967" s="136" t="s">
        <v>3282</v>
      </c>
      <c r="G1967" s="63" t="s">
        <v>1649</v>
      </c>
      <c r="H1967" s="137">
        <v>46206</v>
      </c>
      <c r="I1967" s="63" t="str">
        <f t="shared" si="181"/>
        <v>Jul</v>
      </c>
      <c r="J1967" s="63">
        <v>2026</v>
      </c>
      <c r="K1967" s="63" t="s">
        <v>80</v>
      </c>
      <c r="L1967" s="9"/>
      <c r="M1967" s="9" t="str">
        <f>_xlfn.XLOOKUP(K1967,[1]Heads!A:A,[1]Heads!B:B)</f>
        <v>Crime  Against Women</v>
      </c>
      <c r="N1967" s="9" t="str">
        <f>_xlfn.XLOOKUP(M1967,[1]Heads!B:B,[1]Heads!C:C)</f>
        <v>IPC</v>
      </c>
      <c r="O1967" s="9" t="s">
        <v>32</v>
      </c>
      <c r="P1967" s="75">
        <v>46214</v>
      </c>
      <c r="Q1967" s="9"/>
      <c r="R1967" s="75"/>
      <c r="S1967" s="96" t="s">
        <v>7126</v>
      </c>
      <c r="T1967" s="9"/>
      <c r="U1967" s="75"/>
      <c r="V1967" s="9"/>
      <c r="W1967" s="104" t="s">
        <v>33</v>
      </c>
      <c r="X1967" s="104" t="s">
        <v>2923</v>
      </c>
      <c r="Y1967" s="98"/>
      <c r="Z1967" s="9" t="s">
        <v>5670</v>
      </c>
      <c r="AA1967" s="9" t="s">
        <v>34</v>
      </c>
      <c r="AB1967" s="9" t="str">
        <f t="shared" ca="1" si="174"/>
        <v/>
      </c>
      <c r="AC1967" s="9" t="str">
        <f t="shared" si="175"/>
        <v/>
      </c>
      <c r="AD1967" s="9" t="str">
        <f t="shared" ca="1" si="176"/>
        <v/>
      </c>
      <c r="AE1967" s="9" t="str">
        <f t="shared" ca="1" si="177"/>
        <v/>
      </c>
      <c r="AF1967" s="9"/>
      <c r="AG1967" s="123" t="str">
        <f t="shared" si="182"/>
        <v>Amadalavalasa,'106/2026'</v>
      </c>
      <c r="AH1967" s="97" t="str">
        <f t="shared" si="178"/>
        <v/>
      </c>
    </row>
    <row r="1968" spans="1:34" ht="25.5" customHeight="1" x14ac:dyDescent="0.25">
      <c r="A1968" s="96">
        <v>1967</v>
      </c>
      <c r="B1968" s="123" t="str">
        <f>_xlfn.XLOOKUP(E1968,'[1]PS Name'!B:B,'[1]PS Name'!D:D)</f>
        <v>Srikakulam Sub-Division</v>
      </c>
      <c r="C1968" s="123" t="str">
        <f>_xlfn.XLOOKUP(E1968,'[1]PS Name'!B:B,'[1]PS Name'!C:C)</f>
        <v>Srikakulam Rural Circle</v>
      </c>
      <c r="D1968" s="9"/>
      <c r="E1968" s="123" t="s">
        <v>74</v>
      </c>
      <c r="F1968" s="136" t="s">
        <v>3692</v>
      </c>
      <c r="G1968" s="63" t="s">
        <v>5671</v>
      </c>
      <c r="H1968" s="137">
        <v>46206</v>
      </c>
      <c r="I1968" s="63" t="str">
        <f t="shared" si="181"/>
        <v>Jul</v>
      </c>
      <c r="J1968" s="63">
        <v>2026</v>
      </c>
      <c r="K1968" s="63" t="s">
        <v>39</v>
      </c>
      <c r="L1968" s="9"/>
      <c r="M1968" s="9" t="str">
        <f>_xlfn.XLOOKUP(K1968,[1]Heads!A:A,[1]Heads!B:B)</f>
        <v>Other IPC</v>
      </c>
      <c r="N1968" s="9" t="str">
        <f>_xlfn.XLOOKUP(M1968,[1]Heads!B:B,[1]Heads!C:C)</f>
        <v>IPC</v>
      </c>
      <c r="O1968" s="9" t="s">
        <v>32</v>
      </c>
      <c r="P1968" s="75">
        <v>46258</v>
      </c>
      <c r="Q1968" s="9"/>
      <c r="R1968" s="75"/>
      <c r="S1968" s="96" t="s">
        <v>7126</v>
      </c>
      <c r="T1968" s="9"/>
      <c r="U1968" s="75"/>
      <c r="V1968" s="9"/>
      <c r="W1968" s="104" t="s">
        <v>33</v>
      </c>
      <c r="X1968" s="104" t="s">
        <v>2923</v>
      </c>
      <c r="Y1968" s="98"/>
      <c r="Z1968" s="9" t="s">
        <v>5672</v>
      </c>
      <c r="AA1968" s="9" t="s">
        <v>34</v>
      </c>
      <c r="AB1968" s="9" t="str">
        <f t="shared" ca="1" si="174"/>
        <v/>
      </c>
      <c r="AC1968" s="9" t="str">
        <f t="shared" si="175"/>
        <v/>
      </c>
      <c r="AD1968" s="9" t="str">
        <f t="shared" ca="1" si="176"/>
        <v/>
      </c>
      <c r="AE1968" s="9" t="str">
        <f t="shared" ca="1" si="177"/>
        <v/>
      </c>
      <c r="AF1968" s="9"/>
      <c r="AG1968" s="123" t="str">
        <f t="shared" si="182"/>
        <v>Srikakulam Rural,'140/2026'</v>
      </c>
      <c r="AH1968" s="97" t="str">
        <f t="shared" si="178"/>
        <v/>
      </c>
    </row>
    <row r="1969" spans="1:34" ht="25.5" customHeight="1" x14ac:dyDescent="0.25">
      <c r="A1969" s="96">
        <v>1968</v>
      </c>
      <c r="B1969" s="123" t="str">
        <f>_xlfn.XLOOKUP(E1969,'[1]PS Name'!B:B,'[1]PS Name'!D:D)</f>
        <v>Tekkali Sub-Division</v>
      </c>
      <c r="C1969" s="123" t="str">
        <f>_xlfn.XLOOKUP(E1969,'[1]PS Name'!B:B,'[1]PS Name'!C:C)</f>
        <v>Narasannapeta Circle</v>
      </c>
      <c r="D1969" s="9"/>
      <c r="E1969" s="123" t="s">
        <v>124</v>
      </c>
      <c r="F1969" s="136" t="s">
        <v>3148</v>
      </c>
      <c r="G1969" s="63" t="s">
        <v>5673</v>
      </c>
      <c r="H1969" s="137">
        <v>46206</v>
      </c>
      <c r="I1969" s="63" t="str">
        <f t="shared" si="181"/>
        <v>Jul</v>
      </c>
      <c r="J1969" s="63">
        <v>2026</v>
      </c>
      <c r="K1969" s="63" t="s">
        <v>39</v>
      </c>
      <c r="L1969" s="9"/>
      <c r="M1969" s="9" t="str">
        <f>_xlfn.XLOOKUP(K1969,[1]Heads!A:A,[1]Heads!B:B)</f>
        <v>Other IPC</v>
      </c>
      <c r="N1969" s="9" t="str">
        <f>_xlfn.XLOOKUP(M1969,[1]Heads!B:B,[1]Heads!C:C)</f>
        <v>IPC</v>
      </c>
      <c r="O1969" s="9" t="s">
        <v>32</v>
      </c>
      <c r="P1969" s="75">
        <v>46259</v>
      </c>
      <c r="Q1969" s="9"/>
      <c r="R1969" s="75"/>
      <c r="S1969" s="96" t="s">
        <v>3196</v>
      </c>
      <c r="T1969" s="9"/>
      <c r="U1969" s="75"/>
      <c r="V1969" s="9"/>
      <c r="W1969" s="104" t="s">
        <v>33</v>
      </c>
      <c r="X1969" s="104" t="s">
        <v>33</v>
      </c>
      <c r="Y1969" s="98">
        <v>46259</v>
      </c>
      <c r="Z1969" s="9" t="s">
        <v>5668</v>
      </c>
      <c r="AA1969" s="9" t="s">
        <v>34</v>
      </c>
      <c r="AB1969" s="9">
        <f t="shared" ca="1" si="174"/>
        <v>105</v>
      </c>
      <c r="AC1969" s="9" t="str">
        <f t="shared" ca="1" si="175"/>
        <v>Above 3 Months</v>
      </c>
      <c r="AD1969" s="9">
        <f t="shared" ca="1" si="176"/>
        <v>52</v>
      </c>
      <c r="AE1969" s="9" t="str">
        <f t="shared" ca="1" si="177"/>
        <v>45 to 60 Days</v>
      </c>
      <c r="AF1969" s="9"/>
      <c r="AG1969" s="123" t="str">
        <f t="shared" si="182"/>
        <v>Saravakota,'90/2026'</v>
      </c>
      <c r="AH1969" s="97" t="str">
        <f t="shared" si="178"/>
        <v/>
      </c>
    </row>
    <row r="1970" spans="1:34" ht="25.5" customHeight="1" x14ac:dyDescent="0.25">
      <c r="A1970" s="96">
        <v>1969</v>
      </c>
      <c r="B1970" s="123" t="str">
        <f>_xlfn.XLOOKUP(E1970,'[1]PS Name'!B:B,'[1]PS Name'!D:D)</f>
        <v>Srikakulam Sub-Division</v>
      </c>
      <c r="C1970" s="123" t="str">
        <f>_xlfn.XLOOKUP(E1970,'[1]PS Name'!B:B,'[1]PS Name'!C:C)</f>
        <v>J.R.Puram Circle</v>
      </c>
      <c r="D1970" s="9"/>
      <c r="E1970" s="123" t="s">
        <v>107</v>
      </c>
      <c r="F1970" s="136" t="s">
        <v>3017</v>
      </c>
      <c r="G1970" s="63" t="s">
        <v>1315</v>
      </c>
      <c r="H1970" s="137">
        <v>46206</v>
      </c>
      <c r="I1970" s="63" t="str">
        <f t="shared" si="181"/>
        <v>Jul</v>
      </c>
      <c r="J1970" s="63">
        <v>2026</v>
      </c>
      <c r="K1970" s="63" t="s">
        <v>70</v>
      </c>
      <c r="L1970" s="9"/>
      <c r="M1970" s="9" t="str">
        <f>_xlfn.XLOOKUP(K1970,[1]Heads!A:A,[1]Heads!B:B)</f>
        <v>174 CrPC</v>
      </c>
      <c r="N1970" s="9" t="str">
        <f>_xlfn.XLOOKUP(M1970,[1]Heads!B:B,[1]Heads!C:C)</f>
        <v>174 CrPC</v>
      </c>
      <c r="O1970" s="9" t="s">
        <v>32</v>
      </c>
      <c r="P1970" s="75"/>
      <c r="Q1970" s="9"/>
      <c r="R1970" s="75"/>
      <c r="S1970" s="96" t="s">
        <v>7125</v>
      </c>
      <c r="T1970" s="9"/>
      <c r="U1970" s="75"/>
      <c r="V1970" s="9"/>
      <c r="W1970" s="104" t="s">
        <v>173</v>
      </c>
      <c r="X1970" s="104" t="s">
        <v>2923</v>
      </c>
      <c r="Y1970" s="98"/>
      <c r="Z1970" s="9" t="s">
        <v>5674</v>
      </c>
      <c r="AA1970" s="9" t="s">
        <v>34</v>
      </c>
      <c r="AB1970" s="9" t="str">
        <f t="shared" ca="1" si="174"/>
        <v/>
      </c>
      <c r="AC1970" s="9" t="str">
        <f t="shared" si="175"/>
        <v/>
      </c>
      <c r="AD1970" s="9" t="str">
        <f t="shared" ca="1" si="176"/>
        <v/>
      </c>
      <c r="AE1970" s="9" t="str">
        <f t="shared" ca="1" si="177"/>
        <v/>
      </c>
      <c r="AF1970" s="9"/>
      <c r="AG1970" s="123" t="str">
        <f t="shared" si="182"/>
        <v>G. Sigadam,'47/2026'</v>
      </c>
      <c r="AH1970" s="97" t="str">
        <f t="shared" si="178"/>
        <v/>
      </c>
    </row>
    <row r="1971" spans="1:34" ht="25.5" customHeight="1" x14ac:dyDescent="0.25">
      <c r="A1971" s="96">
        <v>1970</v>
      </c>
      <c r="B1971" s="123" t="str">
        <f>_xlfn.XLOOKUP(E1971,'[1]PS Name'!B:B,'[1]PS Name'!D:D)</f>
        <v>Kasibugga Sub-Division</v>
      </c>
      <c r="C1971" s="123" t="str">
        <f>_xlfn.XLOOKUP(E1971,'[1]PS Name'!B:B,'[1]PS Name'!C:C)</f>
        <v>Kasibugga Rural Circle</v>
      </c>
      <c r="D1971" s="9"/>
      <c r="E1971" s="123" t="s">
        <v>98</v>
      </c>
      <c r="F1971" s="136" t="s">
        <v>3080</v>
      </c>
      <c r="G1971" s="63" t="s">
        <v>227</v>
      </c>
      <c r="H1971" s="137">
        <v>46207</v>
      </c>
      <c r="I1971" s="63" t="str">
        <f t="shared" si="181"/>
        <v>Jul</v>
      </c>
      <c r="J1971" s="63">
        <v>2026</v>
      </c>
      <c r="K1971" s="63" t="s">
        <v>59</v>
      </c>
      <c r="L1971" s="9" t="s">
        <v>228</v>
      </c>
      <c r="M1971" s="9" t="str">
        <f>_xlfn.XLOOKUP(K1971,[1]Heads!A:A,[1]Heads!B:B)</f>
        <v>Missing Cases</v>
      </c>
      <c r="N1971" s="9" t="str">
        <f>_xlfn.XLOOKUP(M1971,[1]Heads!B:B,[1]Heads!C:C)</f>
        <v>Missing</v>
      </c>
      <c r="O1971" s="9" t="s">
        <v>32</v>
      </c>
      <c r="P1971" s="75"/>
      <c r="Q1971" s="9"/>
      <c r="R1971" s="75"/>
      <c r="S1971" s="96" t="s">
        <v>7125</v>
      </c>
      <c r="T1971" s="9"/>
      <c r="U1971" s="75"/>
      <c r="V1971" s="9"/>
      <c r="W1971" s="104" t="s">
        <v>142</v>
      </c>
      <c r="X1971" s="104" t="s">
        <v>2923</v>
      </c>
      <c r="Y1971" s="98"/>
      <c r="Z1971" s="9" t="s">
        <v>5675</v>
      </c>
      <c r="AA1971" s="9" t="s">
        <v>34</v>
      </c>
      <c r="AB1971" s="9" t="str">
        <f t="shared" ca="1" si="174"/>
        <v/>
      </c>
      <c r="AC1971" s="9" t="str">
        <f t="shared" si="175"/>
        <v/>
      </c>
      <c r="AD1971" s="9" t="str">
        <f t="shared" ca="1" si="176"/>
        <v/>
      </c>
      <c r="AE1971" s="9" t="str">
        <f t="shared" ca="1" si="177"/>
        <v/>
      </c>
      <c r="AF1971" s="9"/>
      <c r="AG1971" s="123" t="str">
        <f t="shared" si="182"/>
        <v>Vajrapukothuru,'61/2026'</v>
      </c>
      <c r="AH1971" s="97" t="str">
        <f t="shared" si="178"/>
        <v/>
      </c>
    </row>
    <row r="1972" spans="1:34" ht="25.5" customHeight="1" x14ac:dyDescent="0.25">
      <c r="A1972" s="96">
        <v>1971</v>
      </c>
      <c r="B1972" s="123" t="str">
        <f>_xlfn.XLOOKUP(E1972,'[1]PS Name'!B:B,'[1]PS Name'!D:D)</f>
        <v>Srikakulam Sub-Division</v>
      </c>
      <c r="C1972" s="123" t="str">
        <f>_xlfn.XLOOKUP(E1972,'[1]PS Name'!B:B,'[1]PS Name'!C:C)</f>
        <v>Amadalavalasa Circle</v>
      </c>
      <c r="D1972" s="9"/>
      <c r="E1972" s="123" t="s">
        <v>67</v>
      </c>
      <c r="F1972" s="136" t="s">
        <v>3113</v>
      </c>
      <c r="G1972" s="63" t="s">
        <v>1315</v>
      </c>
      <c r="H1972" s="137">
        <v>46207</v>
      </c>
      <c r="I1972" s="63" t="str">
        <f t="shared" si="181"/>
        <v>Jul</v>
      </c>
      <c r="J1972" s="63">
        <v>2026</v>
      </c>
      <c r="K1972" s="63" t="s">
        <v>70</v>
      </c>
      <c r="L1972" s="9"/>
      <c r="M1972" s="9" t="str">
        <f>_xlfn.XLOOKUP(K1972,[1]Heads!A:A,[1]Heads!B:B)</f>
        <v>174 CrPC</v>
      </c>
      <c r="N1972" s="9" t="str">
        <f>_xlfn.XLOOKUP(M1972,[1]Heads!B:B,[1]Heads!C:C)</f>
        <v>174 CrPC</v>
      </c>
      <c r="O1972" s="9" t="s">
        <v>32</v>
      </c>
      <c r="P1972" s="75"/>
      <c r="Q1972" s="9"/>
      <c r="R1972" s="75"/>
      <c r="S1972" s="96" t="s">
        <v>7125</v>
      </c>
      <c r="T1972" s="9"/>
      <c r="U1972" s="75"/>
      <c r="V1972" s="9"/>
      <c r="W1972" s="104" t="s">
        <v>142</v>
      </c>
      <c r="X1972" s="104" t="s">
        <v>2923</v>
      </c>
      <c r="Y1972" s="98"/>
      <c r="Z1972" s="9" t="s">
        <v>5676</v>
      </c>
      <c r="AA1972" s="9" t="s">
        <v>34</v>
      </c>
      <c r="AB1972" s="9" t="str">
        <f t="shared" ca="1" si="174"/>
        <v/>
      </c>
      <c r="AC1972" s="9" t="str">
        <f t="shared" si="175"/>
        <v/>
      </c>
      <c r="AD1972" s="9" t="str">
        <f t="shared" ca="1" si="176"/>
        <v/>
      </c>
      <c r="AE1972" s="9" t="str">
        <f t="shared" ca="1" si="177"/>
        <v/>
      </c>
      <c r="AF1972" s="9"/>
      <c r="AG1972" s="123" t="str">
        <f t="shared" si="182"/>
        <v>Sarubujjili,'68/2026'</v>
      </c>
      <c r="AH1972" s="97" t="str">
        <f t="shared" si="178"/>
        <v/>
      </c>
    </row>
    <row r="1973" spans="1:34" ht="25.5" customHeight="1" x14ac:dyDescent="0.25">
      <c r="A1973" s="96">
        <v>1972</v>
      </c>
      <c r="B1973" s="123" t="str">
        <f>_xlfn.XLOOKUP(E1973,'[1]PS Name'!B:B,'[1]PS Name'!D:D)</f>
        <v>Srikakulam Sub-Division</v>
      </c>
      <c r="C1973" s="123" t="str">
        <f>_xlfn.XLOOKUP(E1973,'[1]PS Name'!B:B,'[1]PS Name'!C:C)</f>
        <v>Amadalavalasa Circle</v>
      </c>
      <c r="D1973" s="9"/>
      <c r="E1973" s="123" t="s">
        <v>64</v>
      </c>
      <c r="F1973" s="136" t="s">
        <v>3120</v>
      </c>
      <c r="G1973" s="63" t="s">
        <v>1572</v>
      </c>
      <c r="H1973" s="137">
        <v>46207</v>
      </c>
      <c r="I1973" s="63" t="str">
        <f t="shared" si="181"/>
        <v>Jul</v>
      </c>
      <c r="J1973" s="63">
        <v>2026</v>
      </c>
      <c r="K1973" s="63" t="s">
        <v>75</v>
      </c>
      <c r="L1973" s="9"/>
      <c r="M1973" s="9" t="str">
        <f>_xlfn.XLOOKUP(K1973,[1]Heads!A:A,[1]Heads!B:B)</f>
        <v>Bodily Offiences</v>
      </c>
      <c r="N1973" s="9" t="str">
        <f>_xlfn.XLOOKUP(M1973,[1]Heads!B:B,[1]Heads!C:C)</f>
        <v>IPC</v>
      </c>
      <c r="O1973" s="9" t="s">
        <v>32</v>
      </c>
      <c r="P1973" s="75"/>
      <c r="Q1973" s="9"/>
      <c r="R1973" s="75"/>
      <c r="S1973" s="96" t="s">
        <v>7125</v>
      </c>
      <c r="T1973" s="9"/>
      <c r="U1973" s="75"/>
      <c r="V1973" s="9"/>
      <c r="W1973" s="104" t="s">
        <v>142</v>
      </c>
      <c r="X1973" s="104" t="s">
        <v>2923</v>
      </c>
      <c r="Y1973" s="98"/>
      <c r="Z1973" s="9" t="s">
        <v>5677</v>
      </c>
      <c r="AA1973" s="9" t="s">
        <v>34</v>
      </c>
      <c r="AB1973" s="9" t="str">
        <f t="shared" ca="1" si="174"/>
        <v/>
      </c>
      <c r="AC1973" s="9" t="str">
        <f t="shared" si="175"/>
        <v/>
      </c>
      <c r="AD1973" s="9" t="str">
        <f t="shared" ca="1" si="176"/>
        <v/>
      </c>
      <c r="AE1973" s="9" t="str">
        <f t="shared" ca="1" si="177"/>
        <v/>
      </c>
      <c r="AF1973" s="9"/>
      <c r="AG1973" s="123" t="str">
        <f t="shared" si="182"/>
        <v>Ponduru,'91/2026'</v>
      </c>
      <c r="AH1973" s="97" t="str">
        <f t="shared" si="178"/>
        <v/>
      </c>
    </row>
    <row r="1974" spans="1:34" ht="25.5" customHeight="1" x14ac:dyDescent="0.25">
      <c r="A1974" s="96">
        <v>1973</v>
      </c>
      <c r="B1974" s="123" t="str">
        <f>_xlfn.XLOOKUP(E1974,'[1]PS Name'!B:B,'[1]PS Name'!D:D)</f>
        <v>Tekkali Sub-Division</v>
      </c>
      <c r="C1974" s="123" t="str">
        <f>_xlfn.XLOOKUP(E1974,'[1]PS Name'!B:B,'[1]PS Name'!C:C)</f>
        <v>Kothuru Circle</v>
      </c>
      <c r="D1974" s="9"/>
      <c r="E1974" s="123" t="s">
        <v>73</v>
      </c>
      <c r="F1974" s="136" t="s">
        <v>3106</v>
      </c>
      <c r="G1974" s="63" t="s">
        <v>5678</v>
      </c>
      <c r="H1974" s="137">
        <v>46207</v>
      </c>
      <c r="I1974" s="63" t="str">
        <f t="shared" si="181"/>
        <v>Jul</v>
      </c>
      <c r="J1974" s="63">
        <v>2026</v>
      </c>
      <c r="K1974" s="63" t="s">
        <v>147</v>
      </c>
      <c r="L1974" s="9"/>
      <c r="M1974" s="9" t="str">
        <f>_xlfn.XLOOKUP(K1974,[1]Heads!A:A,[1]Heads!B:B)</f>
        <v>Property Offences</v>
      </c>
      <c r="N1974" s="9" t="str">
        <f>_xlfn.XLOOKUP(M1974,[1]Heads!B:B,[1]Heads!C:C)</f>
        <v>IPC</v>
      </c>
      <c r="O1974" s="9" t="s">
        <v>45</v>
      </c>
      <c r="P1974" s="75"/>
      <c r="Q1974" s="9"/>
      <c r="R1974" s="75"/>
      <c r="S1974" s="96" t="s">
        <v>3196</v>
      </c>
      <c r="T1974" s="9"/>
      <c r="U1974" s="75"/>
      <c r="V1974" s="9"/>
      <c r="W1974" s="104" t="s">
        <v>141</v>
      </c>
      <c r="X1974" s="104" t="s">
        <v>33</v>
      </c>
      <c r="Y1974" s="98">
        <v>46300</v>
      </c>
      <c r="Z1974" s="9" t="s">
        <v>5679</v>
      </c>
      <c r="AA1974" s="9" t="s">
        <v>34</v>
      </c>
      <c r="AB1974" s="9">
        <f t="shared" ca="1" si="174"/>
        <v>104</v>
      </c>
      <c r="AC1974" s="9" t="str">
        <f t="shared" ca="1" si="175"/>
        <v>Above 3 Months</v>
      </c>
      <c r="AD1974" s="9">
        <f t="shared" ca="1" si="176"/>
        <v>11</v>
      </c>
      <c r="AE1974" s="9" t="str">
        <f t="shared" ca="1" si="177"/>
        <v>Below 45 Days</v>
      </c>
      <c r="AF1974" s="9"/>
      <c r="AG1974" s="123" t="str">
        <f t="shared" si="182"/>
        <v>Kothuru,'83/2026'</v>
      </c>
      <c r="AH1974" s="97" t="str">
        <f t="shared" si="178"/>
        <v/>
      </c>
    </row>
    <row r="1975" spans="1:34" ht="25.5" customHeight="1" x14ac:dyDescent="0.25">
      <c r="A1975" s="96">
        <v>1974</v>
      </c>
      <c r="B1975" s="123" t="str">
        <f>_xlfn.XLOOKUP(E1975,'[1]PS Name'!B:B,'[1]PS Name'!D:D)</f>
        <v>Srikakulam Sub-Division</v>
      </c>
      <c r="C1975" s="123">
        <f>_xlfn.XLOOKUP(E1975,'[1]PS Name'!B:B,'[1]PS Name'!C:C)</f>
        <v>0</v>
      </c>
      <c r="D1975" s="9"/>
      <c r="E1975" s="123" t="s">
        <v>28</v>
      </c>
      <c r="F1975" s="136" t="s">
        <v>3120</v>
      </c>
      <c r="G1975" s="63" t="s">
        <v>1315</v>
      </c>
      <c r="H1975" s="137">
        <v>46207</v>
      </c>
      <c r="I1975" s="63" t="str">
        <f t="shared" si="181"/>
        <v>Jul</v>
      </c>
      <c r="J1975" s="63">
        <v>2026</v>
      </c>
      <c r="K1975" s="63" t="s">
        <v>70</v>
      </c>
      <c r="L1975" s="9"/>
      <c r="M1975" s="9" t="str">
        <f>_xlfn.XLOOKUP(K1975,[1]Heads!A:A,[1]Heads!B:B)</f>
        <v>174 CrPC</v>
      </c>
      <c r="N1975" s="9" t="str">
        <f>_xlfn.XLOOKUP(M1975,[1]Heads!B:B,[1]Heads!C:C)</f>
        <v>174 CrPC</v>
      </c>
      <c r="O1975" s="9" t="s">
        <v>32</v>
      </c>
      <c r="P1975" s="75"/>
      <c r="Q1975" s="9"/>
      <c r="R1975" s="75"/>
      <c r="S1975" s="96" t="s">
        <v>3196</v>
      </c>
      <c r="T1975" s="9"/>
      <c r="U1975" s="75"/>
      <c r="V1975" s="9"/>
      <c r="W1975" s="104" t="s">
        <v>173</v>
      </c>
      <c r="X1975" s="104" t="s">
        <v>173</v>
      </c>
      <c r="Y1975" s="98">
        <v>46224</v>
      </c>
      <c r="Z1975" s="9" t="s">
        <v>5680</v>
      </c>
      <c r="AA1975" s="9" t="s">
        <v>34</v>
      </c>
      <c r="AB1975" s="9">
        <f t="shared" ca="1" si="174"/>
        <v>104</v>
      </c>
      <c r="AC1975" s="9" t="str">
        <f t="shared" ca="1" si="175"/>
        <v>Above 3 Months</v>
      </c>
      <c r="AD1975" s="9">
        <f t="shared" ca="1" si="176"/>
        <v>87</v>
      </c>
      <c r="AE1975" s="9" t="str">
        <f t="shared" ca="1" si="177"/>
        <v>Above 60 Days</v>
      </c>
      <c r="AF1975" s="9"/>
      <c r="AG1975" s="123" t="str">
        <f t="shared" si="182"/>
        <v>Srikakulam II Town,'91/2026'</v>
      </c>
      <c r="AH1975" s="97" t="str">
        <f t="shared" ca="1" si="178"/>
        <v>Above 3 Months</v>
      </c>
    </row>
    <row r="1976" spans="1:34" ht="25.5" customHeight="1" x14ac:dyDescent="0.25">
      <c r="A1976" s="96">
        <v>1975</v>
      </c>
      <c r="B1976" s="123" t="str">
        <f>_xlfn.XLOOKUP(E1976,'[1]PS Name'!B:B,'[1]PS Name'!D:D)</f>
        <v>Kasibugga Sub-Division</v>
      </c>
      <c r="C1976" s="123">
        <f>_xlfn.XLOOKUP(E1976,'[1]PS Name'!B:B,'[1]PS Name'!C:C)</f>
        <v>0</v>
      </c>
      <c r="D1976" s="9"/>
      <c r="E1976" s="123" t="s">
        <v>68</v>
      </c>
      <c r="F1976" s="136" t="s">
        <v>5681</v>
      </c>
      <c r="G1976" s="63" t="s">
        <v>1377</v>
      </c>
      <c r="H1976" s="137">
        <v>46207</v>
      </c>
      <c r="I1976" s="63" t="str">
        <f t="shared" si="181"/>
        <v>Jul</v>
      </c>
      <c r="J1976" s="63">
        <v>2026</v>
      </c>
      <c r="K1976" s="63" t="s">
        <v>75</v>
      </c>
      <c r="L1976" s="9"/>
      <c r="M1976" s="9" t="str">
        <f>_xlfn.XLOOKUP(K1976,[1]Heads!A:A,[1]Heads!B:B)</f>
        <v>Bodily Offiences</v>
      </c>
      <c r="N1976" s="9" t="str">
        <f>_xlfn.XLOOKUP(M1976,[1]Heads!B:B,[1]Heads!C:C)</f>
        <v>IPC</v>
      </c>
      <c r="O1976" s="9" t="s">
        <v>32</v>
      </c>
      <c r="P1976" s="75">
        <v>46265</v>
      </c>
      <c r="Q1976" s="9"/>
      <c r="R1976" s="75"/>
      <c r="S1976" s="96" t="s">
        <v>7126</v>
      </c>
      <c r="T1976" s="9"/>
      <c r="U1976" s="75"/>
      <c r="V1976" s="9"/>
      <c r="W1976" s="104" t="s">
        <v>33</v>
      </c>
      <c r="X1976" s="104" t="s">
        <v>2923</v>
      </c>
      <c r="Y1976" s="98"/>
      <c r="Z1976" s="9" t="s">
        <v>5682</v>
      </c>
      <c r="AA1976" s="9" t="s">
        <v>34</v>
      </c>
      <c r="AB1976" s="9" t="str">
        <f t="shared" ca="1" si="174"/>
        <v/>
      </c>
      <c r="AC1976" s="9" t="str">
        <f t="shared" si="175"/>
        <v/>
      </c>
      <c r="AD1976" s="9" t="str">
        <f t="shared" ca="1" si="176"/>
        <v/>
      </c>
      <c r="AE1976" s="9" t="str">
        <f t="shared" ca="1" si="177"/>
        <v/>
      </c>
      <c r="AF1976" s="9"/>
      <c r="AG1976" s="123" t="str">
        <f t="shared" si="182"/>
        <v>Kasibugga,'214/2026'</v>
      </c>
      <c r="AH1976" s="97" t="str">
        <f t="shared" si="178"/>
        <v/>
      </c>
    </row>
    <row r="1977" spans="1:34" ht="25.5" customHeight="1" x14ac:dyDescent="0.25">
      <c r="A1977" s="96">
        <v>1976</v>
      </c>
      <c r="B1977" s="123" t="str">
        <f>_xlfn.XLOOKUP(E1977,'[1]PS Name'!B:B,'[1]PS Name'!D:D)</f>
        <v>Kasibugga Sub-Division</v>
      </c>
      <c r="C1977" s="123">
        <f>_xlfn.XLOOKUP(E1977,'[1]PS Name'!B:B,'[1]PS Name'!C:C)</f>
        <v>0</v>
      </c>
      <c r="D1977" s="9"/>
      <c r="E1977" s="123" t="s">
        <v>68</v>
      </c>
      <c r="F1977" s="136" t="s">
        <v>5683</v>
      </c>
      <c r="G1977" s="63" t="s">
        <v>1340</v>
      </c>
      <c r="H1977" s="137">
        <v>46207</v>
      </c>
      <c r="I1977" s="63" t="str">
        <f t="shared" si="181"/>
        <v>Jul</v>
      </c>
      <c r="J1977" s="63">
        <v>2026</v>
      </c>
      <c r="K1977" s="63" t="s">
        <v>53</v>
      </c>
      <c r="L1977" s="9"/>
      <c r="M1977" s="9" t="str">
        <f>_xlfn.XLOOKUP(K1977,[1]Heads!A:A,[1]Heads!B:B)</f>
        <v>Bodily Offiences</v>
      </c>
      <c r="N1977" s="9" t="str">
        <f>_xlfn.XLOOKUP(M1977,[1]Heads!B:B,[1]Heads!C:C)</f>
        <v>IPC</v>
      </c>
      <c r="O1977" s="9" t="s">
        <v>32</v>
      </c>
      <c r="P1977" s="75"/>
      <c r="Q1977" s="9"/>
      <c r="R1977" s="75"/>
      <c r="S1977" s="96" t="s">
        <v>3196</v>
      </c>
      <c r="T1977" s="9"/>
      <c r="U1977" s="75"/>
      <c r="V1977" s="9"/>
      <c r="W1977" s="104" t="s">
        <v>141</v>
      </c>
      <c r="X1977" s="104" t="s">
        <v>33</v>
      </c>
      <c r="Y1977" s="98">
        <v>46288</v>
      </c>
      <c r="Z1977" s="9" t="s">
        <v>5684</v>
      </c>
      <c r="AA1977" s="9" t="s">
        <v>34</v>
      </c>
      <c r="AB1977" s="9">
        <f t="shared" ca="1" si="174"/>
        <v>104</v>
      </c>
      <c r="AC1977" s="9" t="str">
        <f t="shared" ca="1" si="175"/>
        <v>Above 3 Months</v>
      </c>
      <c r="AD1977" s="9">
        <f t="shared" ca="1" si="176"/>
        <v>23</v>
      </c>
      <c r="AE1977" s="9" t="str">
        <f t="shared" ca="1" si="177"/>
        <v>Below 45 Days</v>
      </c>
      <c r="AF1977" s="9"/>
      <c r="AG1977" s="123" t="str">
        <f t="shared" si="182"/>
        <v>Kasibugga,'215/2026'</v>
      </c>
      <c r="AH1977" s="97" t="str">
        <f t="shared" si="178"/>
        <v/>
      </c>
    </row>
    <row r="1978" spans="1:34" ht="25.5" customHeight="1" x14ac:dyDescent="0.25">
      <c r="A1978" s="96">
        <v>1977</v>
      </c>
      <c r="B1978" s="123" t="str">
        <f>_xlfn.XLOOKUP(E1978,'[1]PS Name'!B:B,'[1]PS Name'!D:D)</f>
        <v>Srikakulam Sub-Division</v>
      </c>
      <c r="C1978" s="123" t="str">
        <f>_xlfn.XLOOKUP(E1978,'[1]PS Name'!B:B,'[1]PS Name'!C:C)</f>
        <v>Amadalavalasa Circle</v>
      </c>
      <c r="D1978" s="9"/>
      <c r="E1978" s="123" t="s">
        <v>64</v>
      </c>
      <c r="F1978" s="136" t="s">
        <v>3115</v>
      </c>
      <c r="G1978" s="63" t="s">
        <v>1340</v>
      </c>
      <c r="H1978" s="137">
        <v>46207</v>
      </c>
      <c r="I1978" s="63" t="str">
        <f t="shared" si="181"/>
        <v>Jul</v>
      </c>
      <c r="J1978" s="63">
        <v>2026</v>
      </c>
      <c r="K1978" s="63" t="s">
        <v>53</v>
      </c>
      <c r="L1978" s="9"/>
      <c r="M1978" s="9" t="str">
        <f>_xlfn.XLOOKUP(K1978,[1]Heads!A:A,[1]Heads!B:B)</f>
        <v>Bodily Offiences</v>
      </c>
      <c r="N1978" s="9" t="str">
        <f>_xlfn.XLOOKUP(M1978,[1]Heads!B:B,[1]Heads!C:C)</f>
        <v>IPC</v>
      </c>
      <c r="O1978" s="9" t="s">
        <v>32</v>
      </c>
      <c r="P1978" s="75"/>
      <c r="Q1978" s="9"/>
      <c r="R1978" s="75"/>
      <c r="S1978" s="96" t="s">
        <v>3196</v>
      </c>
      <c r="T1978" s="9"/>
      <c r="U1978" s="75"/>
      <c r="V1978" s="9"/>
      <c r="W1978" s="104" t="s">
        <v>173</v>
      </c>
      <c r="X1978" s="104" t="s">
        <v>141</v>
      </c>
      <c r="Y1978" s="98"/>
      <c r="Z1978" s="9" t="s">
        <v>5685</v>
      </c>
      <c r="AA1978" s="9" t="s">
        <v>34</v>
      </c>
      <c r="AB1978" s="9">
        <f t="shared" ca="1" si="174"/>
        <v>104</v>
      </c>
      <c r="AC1978" s="9" t="str">
        <f t="shared" ca="1" si="175"/>
        <v>Above 3 Months</v>
      </c>
      <c r="AD1978" s="9" t="str">
        <f t="shared" ca="1" si="176"/>
        <v/>
      </c>
      <c r="AE1978" s="9" t="str">
        <f t="shared" ca="1" si="177"/>
        <v/>
      </c>
      <c r="AF1978" s="9"/>
      <c r="AG1978" s="123" t="str">
        <f t="shared" si="182"/>
        <v>Ponduru,'89/2026'</v>
      </c>
      <c r="AH1978" s="97" t="str">
        <f t="shared" ca="1" si="178"/>
        <v>Above 3 Months</v>
      </c>
    </row>
    <row r="1979" spans="1:34" ht="25.5" customHeight="1" x14ac:dyDescent="0.25">
      <c r="A1979" s="96">
        <v>1978</v>
      </c>
      <c r="B1979" s="123" t="str">
        <f>_xlfn.XLOOKUP(E1979,'[1]PS Name'!B:B,'[1]PS Name'!D:D)</f>
        <v>Srikakulam Sub-Division</v>
      </c>
      <c r="C1979" s="123">
        <f>_xlfn.XLOOKUP(E1979,'[1]PS Name'!B:B,'[1]PS Name'!C:C)</f>
        <v>0</v>
      </c>
      <c r="D1979" s="9"/>
      <c r="E1979" s="123" t="s">
        <v>28</v>
      </c>
      <c r="F1979" s="136" t="s">
        <v>3149</v>
      </c>
      <c r="G1979" s="63" t="s">
        <v>1027</v>
      </c>
      <c r="H1979" s="137">
        <v>46207</v>
      </c>
      <c r="I1979" s="63" t="str">
        <f t="shared" si="181"/>
        <v>Jul</v>
      </c>
      <c r="J1979" s="63">
        <v>2026</v>
      </c>
      <c r="K1979" s="63" t="s">
        <v>48</v>
      </c>
      <c r="L1979" s="9"/>
      <c r="M1979" s="9" t="str">
        <f>_xlfn.XLOOKUP(K1979,[1]Heads!A:A,[1]Heads!B:B)</f>
        <v>Property Offences</v>
      </c>
      <c r="N1979" s="9" t="str">
        <f>_xlfn.XLOOKUP(M1979,[1]Heads!B:B,[1]Heads!C:C)</f>
        <v>IPC</v>
      </c>
      <c r="O1979" s="9" t="s">
        <v>32</v>
      </c>
      <c r="P1979" s="75"/>
      <c r="Q1979" s="9"/>
      <c r="R1979" s="75"/>
      <c r="S1979" s="96" t="s">
        <v>3196</v>
      </c>
      <c r="T1979" s="9"/>
      <c r="U1979" s="75"/>
      <c r="V1979" s="9"/>
      <c r="W1979" s="104" t="s">
        <v>112</v>
      </c>
      <c r="X1979" s="104" t="s">
        <v>112</v>
      </c>
      <c r="Y1979" s="98"/>
      <c r="Z1979" s="9" t="s">
        <v>5686</v>
      </c>
      <c r="AA1979" s="9" t="s">
        <v>34</v>
      </c>
      <c r="AB1979" s="9">
        <f t="shared" ca="1" si="174"/>
        <v>104</v>
      </c>
      <c r="AC1979" s="9" t="str">
        <f t="shared" ca="1" si="175"/>
        <v>Above 3 Months</v>
      </c>
      <c r="AD1979" s="9" t="str">
        <f t="shared" ca="1" si="176"/>
        <v/>
      </c>
      <c r="AE1979" s="9" t="str">
        <f t="shared" ca="1" si="177"/>
        <v/>
      </c>
      <c r="AF1979" s="9"/>
      <c r="AG1979" s="123" t="str">
        <f t="shared" si="182"/>
        <v>Srikakulam II Town,'92/2026'</v>
      </c>
      <c r="AH1979" s="97" t="str">
        <f t="shared" ca="1" si="178"/>
        <v>Above 3 Months</v>
      </c>
    </row>
    <row r="1980" spans="1:34" ht="25.5" customHeight="1" x14ac:dyDescent="0.25">
      <c r="A1980" s="96">
        <v>1979</v>
      </c>
      <c r="B1980" s="123" t="str">
        <f>_xlfn.XLOOKUP(E1980,'[1]PS Name'!B:B,'[1]PS Name'!D:D)</f>
        <v>Tekkali Sub-Division</v>
      </c>
      <c r="C1980" s="123" t="str">
        <f>_xlfn.XLOOKUP(E1980,'[1]PS Name'!B:B,'[1]PS Name'!C:C)</f>
        <v>Pathapatnam Circle</v>
      </c>
      <c r="D1980" s="9"/>
      <c r="E1980" s="123" t="s">
        <v>105</v>
      </c>
      <c r="F1980" s="136" t="s">
        <v>3131</v>
      </c>
      <c r="G1980" s="63" t="s">
        <v>3217</v>
      </c>
      <c r="H1980" s="137">
        <v>46208</v>
      </c>
      <c r="I1980" s="63" t="str">
        <f t="shared" si="181"/>
        <v>Jul</v>
      </c>
      <c r="J1980" s="63">
        <v>2026</v>
      </c>
      <c r="K1980" s="63" t="s">
        <v>75</v>
      </c>
      <c r="L1980" s="9"/>
      <c r="M1980" s="9" t="str">
        <f>_xlfn.XLOOKUP(K1980,[1]Heads!A:A,[1]Heads!B:B)</f>
        <v>Bodily Offiences</v>
      </c>
      <c r="N1980" s="9" t="str">
        <f>_xlfn.XLOOKUP(M1980,[1]Heads!B:B,[1]Heads!C:C)</f>
        <v>IPC</v>
      </c>
      <c r="O1980" s="9" t="s">
        <v>32</v>
      </c>
      <c r="P1980" s="75">
        <v>46220</v>
      </c>
      <c r="Q1980" s="9"/>
      <c r="R1980" s="75"/>
      <c r="S1980" s="96" t="s">
        <v>3196</v>
      </c>
      <c r="T1980" s="9"/>
      <c r="U1980" s="75"/>
      <c r="V1980" s="9"/>
      <c r="W1980" s="104" t="s">
        <v>33</v>
      </c>
      <c r="X1980" s="104" t="s">
        <v>33</v>
      </c>
      <c r="Y1980" s="98">
        <v>46220</v>
      </c>
      <c r="Z1980" s="9" t="s">
        <v>5687</v>
      </c>
      <c r="AA1980" s="9" t="s">
        <v>34</v>
      </c>
      <c r="AB1980" s="9">
        <f t="shared" ca="1" si="174"/>
        <v>103</v>
      </c>
      <c r="AC1980" s="9" t="str">
        <f t="shared" ca="1" si="175"/>
        <v>Above 3 Months</v>
      </c>
      <c r="AD1980" s="9">
        <f t="shared" ca="1" si="176"/>
        <v>91</v>
      </c>
      <c r="AE1980" s="9" t="str">
        <f t="shared" ca="1" si="177"/>
        <v>Above 3 Months</v>
      </c>
      <c r="AF1980" s="9"/>
      <c r="AG1980" s="123" t="str">
        <f t="shared" si="182"/>
        <v>Pathapatnam,'84/2026'</v>
      </c>
      <c r="AH1980" s="97" t="str">
        <f t="shared" si="178"/>
        <v/>
      </c>
    </row>
    <row r="1981" spans="1:34" ht="25.5" customHeight="1" x14ac:dyDescent="0.25">
      <c r="A1981" s="96">
        <v>1980</v>
      </c>
      <c r="B1981" s="123" t="str">
        <f>_xlfn.XLOOKUP(E1981,'[1]PS Name'!B:B,'[1]PS Name'!D:D)</f>
        <v>Kasibugga Sub-Division</v>
      </c>
      <c r="C1981" s="123" t="str">
        <f>_xlfn.XLOOKUP(E1981,'[1]PS Name'!B:B,'[1]PS Name'!C:C)</f>
        <v>Kasibugga Rural Circle</v>
      </c>
      <c r="D1981" s="9"/>
      <c r="E1981" s="123" t="s">
        <v>98</v>
      </c>
      <c r="F1981" s="136" t="s">
        <v>3103</v>
      </c>
      <c r="G1981" s="63" t="s">
        <v>1315</v>
      </c>
      <c r="H1981" s="137">
        <v>46208</v>
      </c>
      <c r="I1981" s="63" t="str">
        <f t="shared" si="181"/>
        <v>Jul</v>
      </c>
      <c r="J1981" s="63">
        <v>2026</v>
      </c>
      <c r="K1981" s="63" t="s">
        <v>70</v>
      </c>
      <c r="L1981" s="9"/>
      <c r="M1981" s="9" t="str">
        <f>_xlfn.XLOOKUP(K1981,[1]Heads!A:A,[1]Heads!B:B)</f>
        <v>174 CrPC</v>
      </c>
      <c r="N1981" s="9" t="str">
        <f>_xlfn.XLOOKUP(M1981,[1]Heads!B:B,[1]Heads!C:C)</f>
        <v>174 CrPC</v>
      </c>
      <c r="O1981" s="9" t="s">
        <v>32</v>
      </c>
      <c r="P1981" s="75"/>
      <c r="Q1981" s="9"/>
      <c r="R1981" s="75"/>
      <c r="S1981" s="96" t="s">
        <v>7125</v>
      </c>
      <c r="T1981" s="9"/>
      <c r="U1981" s="75"/>
      <c r="V1981" s="9"/>
      <c r="W1981" s="104" t="s">
        <v>142</v>
      </c>
      <c r="X1981" s="104" t="s">
        <v>2923</v>
      </c>
      <c r="Y1981" s="98"/>
      <c r="Z1981" s="9" t="s">
        <v>5688</v>
      </c>
      <c r="AA1981" s="9" t="s">
        <v>34</v>
      </c>
      <c r="AB1981" s="9" t="str">
        <f t="shared" ca="1" si="174"/>
        <v/>
      </c>
      <c r="AC1981" s="9" t="str">
        <f t="shared" si="175"/>
        <v/>
      </c>
      <c r="AD1981" s="9" t="str">
        <f t="shared" ca="1" si="176"/>
        <v/>
      </c>
      <c r="AE1981" s="9" t="str">
        <f t="shared" ca="1" si="177"/>
        <v/>
      </c>
      <c r="AF1981" s="9"/>
      <c r="AG1981" s="123" t="str">
        <f t="shared" si="182"/>
        <v>Vajrapukothuru,'62/2026'</v>
      </c>
      <c r="AH1981" s="97" t="str">
        <f t="shared" si="178"/>
        <v/>
      </c>
    </row>
    <row r="1982" spans="1:34" ht="25.5" customHeight="1" x14ac:dyDescent="0.25">
      <c r="A1982" s="96">
        <v>1981</v>
      </c>
      <c r="B1982" s="123" t="str">
        <f>_xlfn.XLOOKUP(E1982,'[1]PS Name'!B:B,'[1]PS Name'!D:D)</f>
        <v>Tekkali Sub-Division</v>
      </c>
      <c r="C1982" s="123" t="str">
        <f>_xlfn.XLOOKUP(E1982,'[1]PS Name'!B:B,'[1]PS Name'!C:C)</f>
        <v>Tekkali Rural Circle</v>
      </c>
      <c r="D1982" s="9"/>
      <c r="E1982" s="123" t="s">
        <v>89</v>
      </c>
      <c r="F1982" s="136" t="s">
        <v>3581</v>
      </c>
      <c r="G1982" s="63" t="s">
        <v>264</v>
      </c>
      <c r="H1982" s="137">
        <v>46208</v>
      </c>
      <c r="I1982" s="63" t="str">
        <f t="shared" si="181"/>
        <v>Jul</v>
      </c>
      <c r="J1982" s="63">
        <v>2026</v>
      </c>
      <c r="K1982" s="63" t="s">
        <v>59</v>
      </c>
      <c r="L1982" s="9" t="s">
        <v>265</v>
      </c>
      <c r="M1982" s="9" t="str">
        <f>_xlfn.XLOOKUP(K1982,[1]Heads!A:A,[1]Heads!B:B)</f>
        <v>Missing Cases</v>
      </c>
      <c r="N1982" s="9" t="str">
        <f>_xlfn.XLOOKUP(M1982,[1]Heads!B:B,[1]Heads!C:C)</f>
        <v>Missing</v>
      </c>
      <c r="O1982" s="9" t="s">
        <v>32</v>
      </c>
      <c r="P1982" s="75"/>
      <c r="Q1982" s="9"/>
      <c r="R1982" s="75"/>
      <c r="S1982" s="96" t="s">
        <v>3196</v>
      </c>
      <c r="T1982" s="9"/>
      <c r="U1982" s="75"/>
      <c r="V1982" s="9"/>
      <c r="W1982" s="104" t="s">
        <v>112</v>
      </c>
      <c r="X1982" s="104" t="s">
        <v>112</v>
      </c>
      <c r="Y1982" s="98"/>
      <c r="Z1982" s="9" t="s">
        <v>5689</v>
      </c>
      <c r="AA1982" s="9" t="s">
        <v>34</v>
      </c>
      <c r="AB1982" s="9">
        <f t="shared" ca="1" si="174"/>
        <v>103</v>
      </c>
      <c r="AC1982" s="9" t="str">
        <f t="shared" ca="1" si="175"/>
        <v>Above 3 Months</v>
      </c>
      <c r="AD1982" s="9" t="str">
        <f t="shared" ca="1" si="176"/>
        <v/>
      </c>
      <c r="AE1982" s="9" t="str">
        <f t="shared" ca="1" si="177"/>
        <v/>
      </c>
      <c r="AF1982" s="9"/>
      <c r="AG1982" s="123" t="str">
        <f t="shared" si="182"/>
        <v>Kotabommali,'133/2026'</v>
      </c>
      <c r="AH1982" s="97" t="str">
        <f t="shared" ca="1" si="178"/>
        <v>Above 3 Months</v>
      </c>
    </row>
    <row r="1983" spans="1:34" ht="25.5" customHeight="1" x14ac:dyDescent="0.25">
      <c r="A1983" s="96">
        <v>1982</v>
      </c>
      <c r="B1983" s="123" t="str">
        <f>_xlfn.XLOOKUP(E1983,'[1]PS Name'!B:B,'[1]PS Name'!D:D)</f>
        <v>Kasibugga Sub-Division</v>
      </c>
      <c r="C1983" s="123">
        <f>_xlfn.XLOOKUP(E1983,'[1]PS Name'!B:B,'[1]PS Name'!C:C)</f>
        <v>0</v>
      </c>
      <c r="D1983" s="9"/>
      <c r="E1983" s="123" t="s">
        <v>68</v>
      </c>
      <c r="F1983" s="136" t="s">
        <v>5690</v>
      </c>
      <c r="G1983" s="63" t="s">
        <v>2832</v>
      </c>
      <c r="H1983" s="137">
        <v>46208</v>
      </c>
      <c r="I1983" s="63" t="str">
        <f t="shared" si="181"/>
        <v>Jul</v>
      </c>
      <c r="J1983" s="63">
        <v>2026</v>
      </c>
      <c r="K1983" s="63" t="s">
        <v>39</v>
      </c>
      <c r="L1983" s="9"/>
      <c r="M1983" s="9" t="str">
        <f>_xlfn.XLOOKUP(K1983,[1]Heads!A:A,[1]Heads!B:B)</f>
        <v>Other IPC</v>
      </c>
      <c r="N1983" s="9" t="str">
        <f>_xlfn.XLOOKUP(M1983,[1]Heads!B:B,[1]Heads!C:C)</f>
        <v>IPC</v>
      </c>
      <c r="O1983" s="9" t="s">
        <v>32</v>
      </c>
      <c r="P1983" s="75">
        <v>46232</v>
      </c>
      <c r="Q1983" s="9"/>
      <c r="R1983" s="75"/>
      <c r="S1983" s="96" t="s">
        <v>3196</v>
      </c>
      <c r="T1983" s="9"/>
      <c r="U1983" s="75"/>
      <c r="V1983" s="9"/>
      <c r="W1983" s="104" t="s">
        <v>33</v>
      </c>
      <c r="X1983" s="104" t="s">
        <v>33</v>
      </c>
      <c r="Y1983" s="98">
        <v>46232</v>
      </c>
      <c r="Z1983" s="9" t="s">
        <v>5691</v>
      </c>
      <c r="AA1983" s="9" t="s">
        <v>34</v>
      </c>
      <c r="AB1983" s="9">
        <f t="shared" ca="1" si="174"/>
        <v>103</v>
      </c>
      <c r="AC1983" s="9" t="str">
        <f t="shared" ca="1" si="175"/>
        <v>Above 3 Months</v>
      </c>
      <c r="AD1983" s="9">
        <f t="shared" ca="1" si="176"/>
        <v>79</v>
      </c>
      <c r="AE1983" s="9" t="str">
        <f t="shared" ca="1" si="177"/>
        <v>Above 60 Days</v>
      </c>
      <c r="AF1983" s="9"/>
      <c r="AG1983" s="123" t="str">
        <f t="shared" si="182"/>
        <v>Kasibugga,'216/2026'</v>
      </c>
      <c r="AH1983" s="97" t="str">
        <f t="shared" si="178"/>
        <v/>
      </c>
    </row>
    <row r="1984" spans="1:34" ht="25.5" customHeight="1" x14ac:dyDescent="0.25">
      <c r="A1984" s="96">
        <v>1983</v>
      </c>
      <c r="B1984" s="123" t="str">
        <f>_xlfn.XLOOKUP(E1984,'[1]PS Name'!B:B,'[1]PS Name'!D:D)</f>
        <v>Tekkali Sub-Division</v>
      </c>
      <c r="C1984" s="123" t="str">
        <f>_xlfn.XLOOKUP(E1984,'[1]PS Name'!B:B,'[1]PS Name'!C:C)</f>
        <v>Narasannapeta Circle</v>
      </c>
      <c r="D1984" s="9"/>
      <c r="E1984" s="123" t="s">
        <v>42</v>
      </c>
      <c r="F1984" s="136" t="s">
        <v>5627</v>
      </c>
      <c r="G1984" s="63" t="s">
        <v>227</v>
      </c>
      <c r="H1984" s="137">
        <v>46208</v>
      </c>
      <c r="I1984" s="63" t="str">
        <f t="shared" ref="I1984:I2005" si="183">TEXT(H1984,"mmm")</f>
        <v>Jul</v>
      </c>
      <c r="J1984" s="63">
        <v>2026</v>
      </c>
      <c r="K1984" s="63" t="s">
        <v>59</v>
      </c>
      <c r="L1984" s="9" t="s">
        <v>228</v>
      </c>
      <c r="M1984" s="9" t="str">
        <f>_xlfn.XLOOKUP(K1984,[1]Heads!A:A,[1]Heads!B:B)</f>
        <v>Missing Cases</v>
      </c>
      <c r="N1984" s="9" t="str">
        <f>_xlfn.XLOOKUP(M1984,[1]Heads!B:B,[1]Heads!C:C)</f>
        <v>Missing</v>
      </c>
      <c r="O1984" s="9" t="s">
        <v>32</v>
      </c>
      <c r="P1984" s="75"/>
      <c r="Q1984" s="9"/>
      <c r="R1984" s="75"/>
      <c r="S1984" s="96" t="s">
        <v>3196</v>
      </c>
      <c r="T1984" s="9"/>
      <c r="U1984" s="75"/>
      <c r="V1984" s="9"/>
      <c r="W1984" s="104" t="s">
        <v>112</v>
      </c>
      <c r="X1984" s="104" t="s">
        <v>112</v>
      </c>
      <c r="Y1984" s="98"/>
      <c r="Z1984" s="9" t="s">
        <v>5692</v>
      </c>
      <c r="AA1984" s="9" t="s">
        <v>34</v>
      </c>
      <c r="AB1984" s="9">
        <f t="shared" ca="1" si="174"/>
        <v>103</v>
      </c>
      <c r="AC1984" s="9" t="str">
        <f t="shared" ca="1" si="175"/>
        <v>Above 3 Months</v>
      </c>
      <c r="AD1984" s="9" t="str">
        <f t="shared" ca="1" si="176"/>
        <v/>
      </c>
      <c r="AE1984" s="9" t="str">
        <f t="shared" ca="1" si="177"/>
        <v/>
      </c>
      <c r="AF1984" s="9"/>
      <c r="AG1984" s="123" t="str">
        <f t="shared" ref="AG1984:AG2005" si="184">E1984&amp;","&amp;F1984</f>
        <v>Narasannapeta,'199/2026'</v>
      </c>
      <c r="AH1984" s="97" t="str">
        <f t="shared" ca="1" si="178"/>
        <v>Above 3 Months</v>
      </c>
    </row>
    <row r="1985" spans="1:34" ht="25.5" customHeight="1" x14ac:dyDescent="0.25">
      <c r="A1985" s="96">
        <v>1984</v>
      </c>
      <c r="B1985" s="123" t="str">
        <f>_xlfn.XLOOKUP(E1985,'[1]PS Name'!B:B,'[1]PS Name'!D:D)</f>
        <v>Kasibugga Sub-Division</v>
      </c>
      <c r="C1985" s="123" t="str">
        <f>_xlfn.XLOOKUP(E1985,'[1]PS Name'!B:B,'[1]PS Name'!C:C)</f>
        <v>Sompeta Circle</v>
      </c>
      <c r="D1985" s="9"/>
      <c r="E1985" s="123" t="s">
        <v>118</v>
      </c>
      <c r="F1985" s="136" t="s">
        <v>3075</v>
      </c>
      <c r="G1985" s="63" t="s">
        <v>707</v>
      </c>
      <c r="H1985" s="137">
        <v>46208</v>
      </c>
      <c r="I1985" s="63" t="str">
        <f t="shared" si="183"/>
        <v>Jul</v>
      </c>
      <c r="J1985" s="63">
        <v>2026</v>
      </c>
      <c r="K1985" s="63" t="s">
        <v>71</v>
      </c>
      <c r="L1985" s="9"/>
      <c r="M1985" s="9" t="str">
        <f>_xlfn.XLOOKUP(K1985,[1]Heads!A:A,[1]Heads!B:B)</f>
        <v>Road Accidents</v>
      </c>
      <c r="N1985" s="9" t="str">
        <f>_xlfn.XLOOKUP(M1985,[1]Heads!B:B,[1]Heads!C:C)</f>
        <v>IPC</v>
      </c>
      <c r="O1985" s="9" t="s">
        <v>32</v>
      </c>
      <c r="P1985" s="75">
        <v>46240</v>
      </c>
      <c r="Q1985" s="9"/>
      <c r="R1985" s="75"/>
      <c r="S1985" s="96" t="s">
        <v>7126</v>
      </c>
      <c r="T1985" s="9"/>
      <c r="U1985" s="75"/>
      <c r="V1985" s="9"/>
      <c r="W1985" s="104" t="s">
        <v>33</v>
      </c>
      <c r="X1985" s="104" t="s">
        <v>2923</v>
      </c>
      <c r="Y1985" s="98"/>
      <c r="Z1985" s="9" t="s">
        <v>5693</v>
      </c>
      <c r="AA1985" s="9" t="s">
        <v>34</v>
      </c>
      <c r="AB1985" s="9" t="str">
        <f t="shared" ca="1" si="174"/>
        <v/>
      </c>
      <c r="AC1985" s="9" t="str">
        <f t="shared" si="175"/>
        <v/>
      </c>
      <c r="AD1985" s="9" t="str">
        <f t="shared" ca="1" si="176"/>
        <v/>
      </c>
      <c r="AE1985" s="9" t="str">
        <f t="shared" ca="1" si="177"/>
        <v/>
      </c>
      <c r="AF1985" s="9"/>
      <c r="AG1985" s="123" t="str">
        <f t="shared" si="184"/>
        <v>Kanchili,'60/2026'</v>
      </c>
      <c r="AH1985" s="97" t="str">
        <f t="shared" si="178"/>
        <v/>
      </c>
    </row>
    <row r="1986" spans="1:34" ht="25.5" customHeight="1" x14ac:dyDescent="0.25">
      <c r="A1986" s="96">
        <v>1985</v>
      </c>
      <c r="B1986" s="123" t="str">
        <f>_xlfn.XLOOKUP(E1986,'[1]PS Name'!B:B,'[1]PS Name'!D:D)</f>
        <v>Kasibugga Sub-Division</v>
      </c>
      <c r="C1986" s="123" t="str">
        <f>_xlfn.XLOOKUP(E1986,'[1]PS Name'!B:B,'[1]PS Name'!C:C)</f>
        <v>Kasibugga Rural Circle</v>
      </c>
      <c r="D1986" s="9"/>
      <c r="E1986" s="123" t="s">
        <v>98</v>
      </c>
      <c r="F1986" s="136" t="s">
        <v>3070</v>
      </c>
      <c r="G1986" s="63" t="s">
        <v>264</v>
      </c>
      <c r="H1986" s="137">
        <v>46208</v>
      </c>
      <c r="I1986" s="63" t="str">
        <f t="shared" si="183"/>
        <v>Jul</v>
      </c>
      <c r="J1986" s="63">
        <v>2026</v>
      </c>
      <c r="K1986" s="63" t="s">
        <v>59</v>
      </c>
      <c r="L1986" s="9" t="s">
        <v>265</v>
      </c>
      <c r="M1986" s="9" t="str">
        <f>_xlfn.XLOOKUP(K1986,[1]Heads!A:A,[1]Heads!B:B)</f>
        <v>Missing Cases</v>
      </c>
      <c r="N1986" s="9" t="str">
        <f>_xlfn.XLOOKUP(M1986,[1]Heads!B:B,[1]Heads!C:C)</f>
        <v>Missing</v>
      </c>
      <c r="O1986" s="9" t="s">
        <v>32</v>
      </c>
      <c r="P1986" s="75"/>
      <c r="Q1986" s="9"/>
      <c r="R1986" s="75"/>
      <c r="S1986" s="96" t="s">
        <v>7125</v>
      </c>
      <c r="T1986" s="9"/>
      <c r="U1986" s="75"/>
      <c r="V1986" s="9"/>
      <c r="W1986" s="104" t="s">
        <v>142</v>
      </c>
      <c r="X1986" s="104" t="s">
        <v>2923</v>
      </c>
      <c r="Y1986" s="98"/>
      <c r="Z1986" s="9" t="s">
        <v>5694</v>
      </c>
      <c r="AA1986" s="9" t="s">
        <v>34</v>
      </c>
      <c r="AB1986" s="9" t="str">
        <f t="shared" ref="AB1986:AB2049" ca="1" si="185">IF(S1986="UI",DATEDIF(H1986,TODAY(),"D"),"")</f>
        <v/>
      </c>
      <c r="AC1986" s="9" t="str">
        <f t="shared" ref="AC1986:AC2049" si="186">IF(S1986="UI",IF(AB1986&gt;365,"Above 1 Year",IF(AND(AB1986&lt;=365,AB1986&gt;180),"Above 6 Months",IF(AND(AB1986&lt;=180,AB1986&gt;90),"Above 3 Months",IF(AND(AB1986&lt;=90,AB1986&gt;60),"Above 60 Days",IF(AND(AB1986&lt;=60,AB1986&gt;45),"45 to 60 Days","Below 45 Days"))))),"")</f>
        <v/>
      </c>
      <c r="AD1986" s="9" t="str">
        <f t="shared" ref="AD1986:AD2049" ca="1" si="187">IF(Y1986&lt;&gt;"",DATEDIF(Y1986,TODAY(),"D"),"")</f>
        <v/>
      </c>
      <c r="AE1986" s="9" t="str">
        <f t="shared" ref="AE1986:AE2049" ca="1" si="188">IF(AD1986&lt;&gt;"",IF(AD1986&gt;365,"Above 1 Year",IF(AND(AD1986&lt;=365,AD1986&gt;180),"Above 6 Months",IF(AND(AD1986&lt;=180,AD1986&gt;90),"Above 3 Months",IF(AND(AD1986&lt;=90,AD1986&gt;60),"Above 60 Days",IF(AND(AD1986&lt;=60,AD1986&gt;45),"45 to 60 Days","Below 45 Days"))))),"")</f>
        <v/>
      </c>
      <c r="AF1986" s="9"/>
      <c r="AG1986" s="123" t="str">
        <f t="shared" si="184"/>
        <v>Vajrapukothuru,'63/2026'</v>
      </c>
      <c r="AH1986" s="97" t="str">
        <f t="shared" si="178"/>
        <v/>
      </c>
    </row>
    <row r="1987" spans="1:34" ht="25.5" customHeight="1" x14ac:dyDescent="0.25">
      <c r="A1987" s="96">
        <v>1986</v>
      </c>
      <c r="B1987" s="123" t="str">
        <f>_xlfn.XLOOKUP(E1987,'[1]PS Name'!B:B,'[1]PS Name'!D:D)</f>
        <v>Kasibugga Sub-Division</v>
      </c>
      <c r="C1987" s="123" t="str">
        <f>_xlfn.XLOOKUP(E1987,'[1]PS Name'!B:B,'[1]PS Name'!C:C)</f>
        <v>Itchapuram Circle</v>
      </c>
      <c r="D1987" s="9"/>
      <c r="E1987" s="123" t="s">
        <v>65</v>
      </c>
      <c r="F1987" s="136" t="s">
        <v>3148</v>
      </c>
      <c r="G1987" s="63" t="s">
        <v>1474</v>
      </c>
      <c r="H1987" s="137">
        <v>46208</v>
      </c>
      <c r="I1987" s="63" t="str">
        <f t="shared" si="183"/>
        <v>Jul</v>
      </c>
      <c r="J1987" s="63">
        <v>2026</v>
      </c>
      <c r="K1987" s="63" t="s">
        <v>103</v>
      </c>
      <c r="L1987" s="9"/>
      <c r="M1987" s="9" t="str">
        <f>_xlfn.XLOOKUP(K1987,[1]Heads!A:A,[1]Heads!B:B)</f>
        <v>Property Offences</v>
      </c>
      <c r="N1987" s="9" t="str">
        <f>_xlfn.XLOOKUP(M1987,[1]Heads!B:B,[1]Heads!C:C)</f>
        <v>IPC</v>
      </c>
      <c r="O1987" s="9" t="s">
        <v>32</v>
      </c>
      <c r="P1987" s="75">
        <v>46247</v>
      </c>
      <c r="Q1987" s="9"/>
      <c r="R1987" s="75"/>
      <c r="S1987" s="96" t="s">
        <v>3196</v>
      </c>
      <c r="T1987" s="9"/>
      <c r="U1987" s="75"/>
      <c r="V1987" s="9"/>
      <c r="W1987" s="104" t="s">
        <v>33</v>
      </c>
      <c r="X1987" s="104" t="s">
        <v>33</v>
      </c>
      <c r="Y1987" s="98">
        <v>46247</v>
      </c>
      <c r="Z1987" s="9" t="s">
        <v>5695</v>
      </c>
      <c r="AA1987" s="9" t="s">
        <v>34</v>
      </c>
      <c r="AB1987" s="9">
        <f t="shared" ca="1" si="185"/>
        <v>103</v>
      </c>
      <c r="AC1987" s="9" t="str">
        <f t="shared" ca="1" si="186"/>
        <v>Above 3 Months</v>
      </c>
      <c r="AD1987" s="9">
        <f t="shared" ca="1" si="187"/>
        <v>64</v>
      </c>
      <c r="AE1987" s="9" t="str">
        <f t="shared" ca="1" si="188"/>
        <v>Above 60 Days</v>
      </c>
      <c r="AF1987" s="9"/>
      <c r="AG1987" s="123" t="str">
        <f t="shared" si="184"/>
        <v>Itchapuram Town,'90/2026'</v>
      </c>
      <c r="AH1987" s="97" t="str">
        <f t="shared" ref="AH1987:AH2050" si="189">IF(X1987="SC/PRC/CC No. Awaited","",AC1987)</f>
        <v/>
      </c>
    </row>
    <row r="1988" spans="1:34" ht="25.5" customHeight="1" x14ac:dyDescent="0.25">
      <c r="A1988" s="96">
        <v>1987</v>
      </c>
      <c r="B1988" s="123" t="e">
        <f>_xlfn.XLOOKUP(E1988,'[1]PS Name'!B:B,'[1]PS Name'!D:D)</f>
        <v>#N/A</v>
      </c>
      <c r="C1988" s="123" t="e">
        <f>_xlfn.XLOOKUP(E1988,'[1]PS Name'!B:B,'[1]PS Name'!C:C)</f>
        <v>#N/A</v>
      </c>
      <c r="D1988" s="9"/>
      <c r="E1988" s="123" t="s">
        <v>125</v>
      </c>
      <c r="F1988" s="136" t="s">
        <v>3241</v>
      </c>
      <c r="G1988" s="63" t="s">
        <v>1646</v>
      </c>
      <c r="H1988" s="137">
        <v>46209</v>
      </c>
      <c r="I1988" s="63" t="str">
        <f t="shared" si="183"/>
        <v>Jul</v>
      </c>
      <c r="J1988" s="63">
        <v>2026</v>
      </c>
      <c r="K1988" s="63" t="s">
        <v>80</v>
      </c>
      <c r="L1988" s="9"/>
      <c r="M1988" s="9" t="str">
        <f>_xlfn.XLOOKUP(K1988,[1]Heads!A:A,[1]Heads!B:B)</f>
        <v>Crime  Against Women</v>
      </c>
      <c r="N1988" s="9" t="str">
        <f>_xlfn.XLOOKUP(M1988,[1]Heads!B:B,[1]Heads!C:C)</f>
        <v>IPC</v>
      </c>
      <c r="O1988" s="9" t="s">
        <v>32</v>
      </c>
      <c r="P1988" s="75">
        <v>46266</v>
      </c>
      <c r="Q1988" s="9"/>
      <c r="R1988" s="75"/>
      <c r="S1988" s="96" t="s">
        <v>3196</v>
      </c>
      <c r="T1988" s="9"/>
      <c r="U1988" s="75"/>
      <c r="V1988" s="9"/>
      <c r="W1988" s="104" t="s">
        <v>33</v>
      </c>
      <c r="X1988" s="104" t="s">
        <v>33</v>
      </c>
      <c r="Y1988" s="98">
        <v>46266</v>
      </c>
      <c r="Z1988" s="9" t="s">
        <v>5697</v>
      </c>
      <c r="AA1988" s="9" t="s">
        <v>34</v>
      </c>
      <c r="AB1988" s="9">
        <f t="shared" ca="1" si="185"/>
        <v>102</v>
      </c>
      <c r="AC1988" s="9" t="str">
        <f t="shared" ca="1" si="186"/>
        <v>Above 3 Months</v>
      </c>
      <c r="AD1988" s="9">
        <f t="shared" ca="1" si="187"/>
        <v>45</v>
      </c>
      <c r="AE1988" s="9" t="str">
        <f t="shared" ca="1" si="188"/>
        <v>Below 45 Days</v>
      </c>
      <c r="AF1988" s="9"/>
      <c r="AG1988" s="123" t="str">
        <f t="shared" si="184"/>
        <v>Mahila UPS, Srikakulam,'80/2026'</v>
      </c>
      <c r="AH1988" s="97" t="str">
        <f t="shared" si="189"/>
        <v/>
      </c>
    </row>
    <row r="1989" spans="1:34" ht="25.5" customHeight="1" x14ac:dyDescent="0.25">
      <c r="A1989" s="96">
        <v>1988</v>
      </c>
      <c r="B1989" s="123" t="str">
        <f>_xlfn.XLOOKUP(E1989,'[1]PS Name'!B:B,'[1]PS Name'!D:D)</f>
        <v>Kasibugga Sub-Division</v>
      </c>
      <c r="C1989" s="123">
        <f>_xlfn.XLOOKUP(E1989,'[1]PS Name'!B:B,'[1]PS Name'!C:C)</f>
        <v>0</v>
      </c>
      <c r="D1989" s="9"/>
      <c r="E1989" s="123" t="s">
        <v>68</v>
      </c>
      <c r="F1989" s="136" t="s">
        <v>5698</v>
      </c>
      <c r="G1989" s="63" t="s">
        <v>3209</v>
      </c>
      <c r="H1989" s="137">
        <v>46209</v>
      </c>
      <c r="I1989" s="63" t="str">
        <f t="shared" si="183"/>
        <v>Jul</v>
      </c>
      <c r="J1989" s="63">
        <v>2026</v>
      </c>
      <c r="K1989" s="63" t="s">
        <v>29</v>
      </c>
      <c r="L1989" s="9"/>
      <c r="M1989" s="9" t="str">
        <f>_xlfn.XLOOKUP(K1989,[1]Heads!A:A,[1]Heads!B:B)</f>
        <v>White Collar Offences</v>
      </c>
      <c r="N1989" s="9" t="str">
        <f>_xlfn.XLOOKUP(M1989,[1]Heads!B:B,[1]Heads!C:C)</f>
        <v>IPC</v>
      </c>
      <c r="O1989" s="9" t="s">
        <v>32</v>
      </c>
      <c r="P1989" s="75"/>
      <c r="Q1989" s="9"/>
      <c r="R1989" s="75"/>
      <c r="S1989" s="96" t="s">
        <v>3196</v>
      </c>
      <c r="T1989" s="9"/>
      <c r="U1989" s="75"/>
      <c r="V1989" s="9"/>
      <c r="W1989" s="104" t="s">
        <v>40</v>
      </c>
      <c r="X1989" s="104" t="s">
        <v>40</v>
      </c>
      <c r="Y1989" s="98"/>
      <c r="Z1989" s="9" t="s">
        <v>5699</v>
      </c>
      <c r="AA1989" s="9" t="s">
        <v>34</v>
      </c>
      <c r="AB1989" s="9">
        <f t="shared" ca="1" si="185"/>
        <v>102</v>
      </c>
      <c r="AC1989" s="9" t="str">
        <f t="shared" ca="1" si="186"/>
        <v>Above 3 Months</v>
      </c>
      <c r="AD1989" s="9" t="str">
        <f t="shared" ca="1" si="187"/>
        <v/>
      </c>
      <c r="AE1989" s="9" t="str">
        <f t="shared" ca="1" si="188"/>
        <v/>
      </c>
      <c r="AF1989" s="9"/>
      <c r="AG1989" s="123" t="str">
        <f t="shared" si="184"/>
        <v>Kasibugga,'220/2026'</v>
      </c>
      <c r="AH1989" s="97" t="str">
        <f t="shared" ca="1" si="189"/>
        <v>Above 3 Months</v>
      </c>
    </row>
    <row r="1990" spans="1:34" ht="25.5" customHeight="1" x14ac:dyDescent="0.25">
      <c r="A1990" s="96">
        <v>1989</v>
      </c>
      <c r="B1990" s="123" t="str">
        <f>_xlfn.XLOOKUP(E1990,'[1]PS Name'!B:B,'[1]PS Name'!D:D)</f>
        <v>Srikakulam Sub-Division</v>
      </c>
      <c r="C1990" s="123">
        <f>_xlfn.XLOOKUP(E1990,'[1]PS Name'!B:B,'[1]PS Name'!C:C)</f>
        <v>0</v>
      </c>
      <c r="D1990" s="9"/>
      <c r="E1990" s="123" t="s">
        <v>28</v>
      </c>
      <c r="F1990" s="136" t="s">
        <v>3170</v>
      </c>
      <c r="G1990" s="63" t="s">
        <v>600</v>
      </c>
      <c r="H1990" s="137">
        <v>46209</v>
      </c>
      <c r="I1990" s="63" t="str">
        <f t="shared" si="183"/>
        <v>Jul</v>
      </c>
      <c r="J1990" s="63">
        <v>2026</v>
      </c>
      <c r="K1990" s="63" t="s">
        <v>48</v>
      </c>
      <c r="L1990" s="9"/>
      <c r="M1990" s="9" t="str">
        <f>_xlfn.XLOOKUP(K1990,[1]Heads!A:A,[1]Heads!B:B)</f>
        <v>Property Offences</v>
      </c>
      <c r="N1990" s="9" t="str">
        <f>_xlfn.XLOOKUP(M1990,[1]Heads!B:B,[1]Heads!C:C)</f>
        <v>IPC</v>
      </c>
      <c r="O1990" s="9" t="s">
        <v>32</v>
      </c>
      <c r="P1990" s="75"/>
      <c r="Q1990" s="9"/>
      <c r="R1990" s="75"/>
      <c r="S1990" s="96" t="s">
        <v>3196</v>
      </c>
      <c r="T1990" s="9"/>
      <c r="U1990" s="75"/>
      <c r="V1990" s="9"/>
      <c r="W1990" s="104" t="s">
        <v>112</v>
      </c>
      <c r="X1990" s="104" t="s">
        <v>50</v>
      </c>
      <c r="Y1990" s="98"/>
      <c r="Z1990" s="9" t="s">
        <v>5700</v>
      </c>
      <c r="AA1990" s="9" t="s">
        <v>34</v>
      </c>
      <c r="AB1990" s="9">
        <f t="shared" ca="1" si="185"/>
        <v>102</v>
      </c>
      <c r="AC1990" s="9" t="str">
        <f t="shared" ca="1" si="186"/>
        <v>Above 3 Months</v>
      </c>
      <c r="AD1990" s="9" t="str">
        <f t="shared" ca="1" si="187"/>
        <v/>
      </c>
      <c r="AE1990" s="9" t="str">
        <f t="shared" ca="1" si="188"/>
        <v/>
      </c>
      <c r="AF1990" s="9"/>
      <c r="AG1990" s="123" t="str">
        <f t="shared" si="184"/>
        <v>Srikakulam II Town,'94/2026'</v>
      </c>
      <c r="AH1990" s="97" t="str">
        <f t="shared" ca="1" si="189"/>
        <v>Above 3 Months</v>
      </c>
    </row>
    <row r="1991" spans="1:34" ht="25.5" customHeight="1" x14ac:dyDescent="0.25">
      <c r="A1991" s="96">
        <v>1990</v>
      </c>
      <c r="B1991" s="123" t="e">
        <f>_xlfn.XLOOKUP(E1991,'[1]PS Name'!B:B,'[1]PS Name'!D:D)</f>
        <v>#N/A</v>
      </c>
      <c r="C1991" s="123" t="e">
        <f>_xlfn.XLOOKUP(E1991,'[1]PS Name'!B:B,'[1]PS Name'!C:C)</f>
        <v>#N/A</v>
      </c>
      <c r="D1991" s="9"/>
      <c r="E1991" s="123" t="s">
        <v>125</v>
      </c>
      <c r="F1991" s="136" t="s">
        <v>3087</v>
      </c>
      <c r="G1991" s="63" t="s">
        <v>1381</v>
      </c>
      <c r="H1991" s="137">
        <v>46209</v>
      </c>
      <c r="I1991" s="63" t="str">
        <f t="shared" si="183"/>
        <v>Jul</v>
      </c>
      <c r="J1991" s="63">
        <v>2026</v>
      </c>
      <c r="K1991" s="63" t="s">
        <v>80</v>
      </c>
      <c r="L1991" s="9"/>
      <c r="M1991" s="9" t="str">
        <f>_xlfn.XLOOKUP(K1991,[1]Heads!A:A,[1]Heads!B:B)</f>
        <v>Crime  Against Women</v>
      </c>
      <c r="N1991" s="9" t="str">
        <f>_xlfn.XLOOKUP(M1991,[1]Heads!B:B,[1]Heads!C:C)</f>
        <v>IPC</v>
      </c>
      <c r="O1991" s="9" t="s">
        <v>32</v>
      </c>
      <c r="P1991" s="75"/>
      <c r="Q1991" s="9"/>
      <c r="R1991" s="75"/>
      <c r="S1991" s="96" t="s">
        <v>3196</v>
      </c>
      <c r="T1991" s="9"/>
      <c r="U1991" s="75"/>
      <c r="V1991" s="9"/>
      <c r="W1991" s="104" t="s">
        <v>141</v>
      </c>
      <c r="X1991" s="104" t="s">
        <v>33</v>
      </c>
      <c r="Y1991" s="98">
        <v>46283</v>
      </c>
      <c r="Z1991" s="9" t="s">
        <v>5701</v>
      </c>
      <c r="AA1991" s="9" t="s">
        <v>34</v>
      </c>
      <c r="AB1991" s="9">
        <f t="shared" ca="1" si="185"/>
        <v>102</v>
      </c>
      <c r="AC1991" s="9" t="str">
        <f t="shared" ca="1" si="186"/>
        <v>Above 3 Months</v>
      </c>
      <c r="AD1991" s="9">
        <f t="shared" ca="1" si="187"/>
        <v>28</v>
      </c>
      <c r="AE1991" s="9" t="str">
        <f t="shared" ca="1" si="188"/>
        <v>Below 45 Days</v>
      </c>
      <c r="AF1991" s="9"/>
      <c r="AG1991" s="123" t="str">
        <f t="shared" si="184"/>
        <v>Mahila UPS, Srikakulam,'79/2026'</v>
      </c>
      <c r="AH1991" s="97" t="str">
        <f t="shared" si="189"/>
        <v/>
      </c>
    </row>
    <row r="1992" spans="1:34" ht="25.5" customHeight="1" x14ac:dyDescent="0.25">
      <c r="A1992" s="96">
        <v>1991</v>
      </c>
      <c r="B1992" s="123" t="str">
        <f>_xlfn.XLOOKUP(E1992,'[1]PS Name'!B:B,'[1]PS Name'!D:D)</f>
        <v>Kasibugga Sub-Division</v>
      </c>
      <c r="C1992" s="123" t="str">
        <f>_xlfn.XLOOKUP(E1992,'[1]PS Name'!B:B,'[1]PS Name'!C:C)</f>
        <v>Sompeta Circle</v>
      </c>
      <c r="D1992" s="9"/>
      <c r="E1992" s="123" t="s">
        <v>63</v>
      </c>
      <c r="F1992" s="136" t="s">
        <v>3085</v>
      </c>
      <c r="G1992" s="63" t="s">
        <v>1354</v>
      </c>
      <c r="H1992" s="137">
        <v>46209</v>
      </c>
      <c r="I1992" s="63" t="str">
        <f t="shared" si="183"/>
        <v>Jul</v>
      </c>
      <c r="J1992" s="63">
        <v>2026</v>
      </c>
      <c r="K1992" s="63" t="s">
        <v>103</v>
      </c>
      <c r="L1992" s="9"/>
      <c r="M1992" s="9" t="str">
        <f>_xlfn.XLOOKUP(K1992,[1]Heads!A:A,[1]Heads!B:B)</f>
        <v>Property Offences</v>
      </c>
      <c r="N1992" s="9" t="str">
        <f>_xlfn.XLOOKUP(M1992,[1]Heads!B:B,[1]Heads!C:C)</f>
        <v>IPC</v>
      </c>
      <c r="O1992" s="9" t="s">
        <v>32</v>
      </c>
      <c r="P1992" s="75"/>
      <c r="Q1992" s="9"/>
      <c r="R1992" s="75"/>
      <c r="S1992" s="96" t="s">
        <v>3196</v>
      </c>
      <c r="T1992" s="9"/>
      <c r="U1992" s="75"/>
      <c r="V1992" s="9"/>
      <c r="W1992" s="104" t="s">
        <v>112</v>
      </c>
      <c r="X1992" s="104" t="s">
        <v>112</v>
      </c>
      <c r="Y1992" s="98"/>
      <c r="Z1992" s="9" t="s">
        <v>5702</v>
      </c>
      <c r="AA1992" s="9" t="s">
        <v>34</v>
      </c>
      <c r="AB1992" s="9">
        <f t="shared" ca="1" si="185"/>
        <v>102</v>
      </c>
      <c r="AC1992" s="9" t="str">
        <f t="shared" ca="1" si="186"/>
        <v>Above 3 Months</v>
      </c>
      <c r="AD1992" s="9" t="str">
        <f t="shared" ca="1" si="187"/>
        <v/>
      </c>
      <c r="AE1992" s="9" t="str">
        <f t="shared" ca="1" si="188"/>
        <v/>
      </c>
      <c r="AF1992" s="9"/>
      <c r="AG1992" s="123" t="str">
        <f t="shared" si="184"/>
        <v>Baruva,'67/2026'</v>
      </c>
      <c r="AH1992" s="97" t="str">
        <f t="shared" ca="1" si="189"/>
        <v>Above 3 Months</v>
      </c>
    </row>
    <row r="1993" spans="1:34" ht="25.5" customHeight="1" x14ac:dyDescent="0.25">
      <c r="A1993" s="96">
        <v>1992</v>
      </c>
      <c r="B1993" s="123" t="str">
        <f>_xlfn.XLOOKUP(E1993,'[1]PS Name'!B:B,'[1]PS Name'!D:D)</f>
        <v>Kasibugga Sub-Division</v>
      </c>
      <c r="C1993" s="123" t="str">
        <f>_xlfn.XLOOKUP(E1993,'[1]PS Name'!B:B,'[1]PS Name'!C:C)</f>
        <v>Sompeta Circle</v>
      </c>
      <c r="D1993" s="9"/>
      <c r="E1993" s="123" t="s">
        <v>63</v>
      </c>
      <c r="F1993" s="136" t="s">
        <v>3059</v>
      </c>
      <c r="G1993" s="63" t="s">
        <v>1745</v>
      </c>
      <c r="H1993" s="137">
        <v>46209</v>
      </c>
      <c r="I1993" s="63" t="str">
        <f t="shared" si="183"/>
        <v>Jul</v>
      </c>
      <c r="J1993" s="63">
        <v>2026</v>
      </c>
      <c r="K1993" s="63" t="s">
        <v>29</v>
      </c>
      <c r="L1993" s="9"/>
      <c r="M1993" s="9" t="str">
        <f>_xlfn.XLOOKUP(K1993,[1]Heads!A:A,[1]Heads!B:B)</f>
        <v>White Collar Offences</v>
      </c>
      <c r="N1993" s="9" t="str">
        <f>_xlfn.XLOOKUP(M1993,[1]Heads!B:B,[1]Heads!C:C)</f>
        <v>IPC</v>
      </c>
      <c r="O1993" s="9" t="s">
        <v>32</v>
      </c>
      <c r="P1993" s="75"/>
      <c r="Q1993" s="9"/>
      <c r="R1993" s="75"/>
      <c r="S1993" s="96" t="s">
        <v>3196</v>
      </c>
      <c r="T1993" s="9"/>
      <c r="U1993" s="75"/>
      <c r="V1993" s="9"/>
      <c r="W1993" s="104" t="s">
        <v>50</v>
      </c>
      <c r="X1993" s="104" t="s">
        <v>50</v>
      </c>
      <c r="Y1993" s="98"/>
      <c r="Z1993" s="9" t="s">
        <v>5703</v>
      </c>
      <c r="AA1993" s="9" t="s">
        <v>34</v>
      </c>
      <c r="AB1993" s="9">
        <f t="shared" ca="1" si="185"/>
        <v>102</v>
      </c>
      <c r="AC1993" s="9" t="str">
        <f t="shared" ca="1" si="186"/>
        <v>Above 3 Months</v>
      </c>
      <c r="AD1993" s="9" t="str">
        <f t="shared" ca="1" si="187"/>
        <v/>
      </c>
      <c r="AE1993" s="9" t="str">
        <f t="shared" ca="1" si="188"/>
        <v/>
      </c>
      <c r="AF1993" s="9"/>
      <c r="AG1993" s="123" t="str">
        <f t="shared" si="184"/>
        <v>Baruva,'66/2026'</v>
      </c>
      <c r="AH1993" s="97" t="str">
        <f t="shared" ca="1" si="189"/>
        <v>Above 3 Months</v>
      </c>
    </row>
    <row r="1994" spans="1:34" ht="25.5" customHeight="1" x14ac:dyDescent="0.25">
      <c r="A1994" s="96">
        <v>1993</v>
      </c>
      <c r="B1994" s="123" t="str">
        <f>_xlfn.XLOOKUP(E1994,'[1]PS Name'!B:B,'[1]PS Name'!D:D)</f>
        <v>Kasibugga Sub-Division</v>
      </c>
      <c r="C1994" s="123">
        <f>_xlfn.XLOOKUP(E1994,'[1]PS Name'!B:B,'[1]PS Name'!C:C)</f>
        <v>0</v>
      </c>
      <c r="D1994" s="9"/>
      <c r="E1994" s="123" t="s">
        <v>68</v>
      </c>
      <c r="F1994" s="136" t="s">
        <v>5704</v>
      </c>
      <c r="G1994" s="63" t="s">
        <v>1315</v>
      </c>
      <c r="H1994" s="137">
        <v>46209</v>
      </c>
      <c r="I1994" s="63" t="str">
        <f t="shared" si="183"/>
        <v>Jul</v>
      </c>
      <c r="J1994" s="63">
        <v>2026</v>
      </c>
      <c r="K1994" s="63" t="s">
        <v>70</v>
      </c>
      <c r="L1994" s="9"/>
      <c r="M1994" s="9" t="str">
        <f>_xlfn.XLOOKUP(K1994,[1]Heads!A:A,[1]Heads!B:B)</f>
        <v>174 CrPC</v>
      </c>
      <c r="N1994" s="9" t="str">
        <f>_xlfn.XLOOKUP(M1994,[1]Heads!B:B,[1]Heads!C:C)</f>
        <v>174 CrPC</v>
      </c>
      <c r="O1994" s="9" t="s">
        <v>32</v>
      </c>
      <c r="P1994" s="75"/>
      <c r="Q1994" s="9"/>
      <c r="R1994" s="75"/>
      <c r="S1994" s="96" t="s">
        <v>7125</v>
      </c>
      <c r="T1994" s="9"/>
      <c r="U1994" s="75"/>
      <c r="V1994" s="9"/>
      <c r="W1994" s="104" t="s">
        <v>142</v>
      </c>
      <c r="X1994" s="104" t="s">
        <v>2923</v>
      </c>
      <c r="Y1994" s="98"/>
      <c r="Z1994" s="9" t="s">
        <v>5705</v>
      </c>
      <c r="AA1994" s="9" t="s">
        <v>34</v>
      </c>
      <c r="AB1994" s="9" t="str">
        <f t="shared" ca="1" si="185"/>
        <v/>
      </c>
      <c r="AC1994" s="9" t="str">
        <f t="shared" si="186"/>
        <v/>
      </c>
      <c r="AD1994" s="9" t="str">
        <f t="shared" ca="1" si="187"/>
        <v/>
      </c>
      <c r="AE1994" s="9" t="str">
        <f t="shared" ca="1" si="188"/>
        <v/>
      </c>
      <c r="AF1994" s="9"/>
      <c r="AG1994" s="123" t="str">
        <f t="shared" si="184"/>
        <v>Kasibugga,'217/2026'</v>
      </c>
      <c r="AH1994" s="97" t="str">
        <f t="shared" si="189"/>
        <v/>
      </c>
    </row>
    <row r="1995" spans="1:34" ht="25.5" customHeight="1" x14ac:dyDescent="0.25">
      <c r="A1995" s="96">
        <v>1994</v>
      </c>
      <c r="B1995" s="123" t="str">
        <f>_xlfn.XLOOKUP(E1995,'[1]PS Name'!B:B,'[1]PS Name'!D:D)</f>
        <v>Srikakulam Sub-Division</v>
      </c>
      <c r="C1995" s="123" t="str">
        <f>_xlfn.XLOOKUP(E1995,'[1]PS Name'!B:B,'[1]PS Name'!C:C)</f>
        <v>Amadalavalasa Circle</v>
      </c>
      <c r="D1995" s="9"/>
      <c r="E1995" s="123" t="s">
        <v>64</v>
      </c>
      <c r="F1995" s="136" t="s">
        <v>3159</v>
      </c>
      <c r="G1995" s="63" t="s">
        <v>1474</v>
      </c>
      <c r="H1995" s="137">
        <v>46209</v>
      </c>
      <c r="I1995" s="63" t="str">
        <f t="shared" si="183"/>
        <v>Jul</v>
      </c>
      <c r="J1995" s="63">
        <v>2026</v>
      </c>
      <c r="K1995" s="63" t="s">
        <v>103</v>
      </c>
      <c r="L1995" s="9"/>
      <c r="M1995" s="9" t="str">
        <f>_xlfn.XLOOKUP(K1995,[1]Heads!A:A,[1]Heads!B:B)</f>
        <v>Property Offences</v>
      </c>
      <c r="N1995" s="9" t="str">
        <f>_xlfn.XLOOKUP(M1995,[1]Heads!B:B,[1]Heads!C:C)</f>
        <v>IPC</v>
      </c>
      <c r="O1995" s="9" t="s">
        <v>32</v>
      </c>
      <c r="P1995" s="75">
        <v>46226</v>
      </c>
      <c r="Q1995" s="9"/>
      <c r="R1995" s="75"/>
      <c r="S1995" s="96" t="s">
        <v>3196</v>
      </c>
      <c r="T1995" s="9"/>
      <c r="U1995" s="75"/>
      <c r="V1995" s="9"/>
      <c r="W1995" s="104" t="s">
        <v>33</v>
      </c>
      <c r="X1995" s="104" t="s">
        <v>33</v>
      </c>
      <c r="Y1995" s="98">
        <v>46226</v>
      </c>
      <c r="Z1995" s="9" t="s">
        <v>5706</v>
      </c>
      <c r="AA1995" s="9" t="s">
        <v>34</v>
      </c>
      <c r="AB1995" s="9">
        <f t="shared" ca="1" si="185"/>
        <v>102</v>
      </c>
      <c r="AC1995" s="9" t="str">
        <f t="shared" ca="1" si="186"/>
        <v>Above 3 Months</v>
      </c>
      <c r="AD1995" s="9">
        <f t="shared" ca="1" si="187"/>
        <v>85</v>
      </c>
      <c r="AE1995" s="9" t="str">
        <f t="shared" ca="1" si="188"/>
        <v>Above 60 Days</v>
      </c>
      <c r="AF1995" s="9"/>
      <c r="AG1995" s="123" t="str">
        <f t="shared" si="184"/>
        <v>Ponduru,'93/2026'</v>
      </c>
      <c r="AH1995" s="97" t="str">
        <f t="shared" si="189"/>
        <v/>
      </c>
    </row>
    <row r="1996" spans="1:34" ht="25.5" customHeight="1" x14ac:dyDescent="0.25">
      <c r="A1996" s="96">
        <v>1995</v>
      </c>
      <c r="B1996" s="123" t="str">
        <f>_xlfn.XLOOKUP(E1996,'[1]PS Name'!B:B,'[1]PS Name'!D:D)</f>
        <v>Srikakulam Sub-Division</v>
      </c>
      <c r="C1996" s="123" t="str">
        <f>_xlfn.XLOOKUP(E1996,'[1]PS Name'!B:B,'[1]PS Name'!C:C)</f>
        <v>Srikakulam Rural Circle</v>
      </c>
      <c r="D1996" s="9"/>
      <c r="E1996" s="123" t="s">
        <v>74</v>
      </c>
      <c r="F1996" s="136" t="s">
        <v>3728</v>
      </c>
      <c r="G1996" s="63" t="s">
        <v>5707</v>
      </c>
      <c r="H1996" s="137">
        <v>46210</v>
      </c>
      <c r="I1996" s="63" t="str">
        <f t="shared" si="183"/>
        <v>Jul</v>
      </c>
      <c r="J1996" s="63">
        <v>2026</v>
      </c>
      <c r="K1996" s="63" t="s">
        <v>115</v>
      </c>
      <c r="L1996" s="9"/>
      <c r="M1996" s="9" t="str">
        <f>_xlfn.XLOOKUP(K1996,[1]Heads!A:A,[1]Heads!B:B)</f>
        <v>Crime  Against Women</v>
      </c>
      <c r="N1996" s="9" t="str">
        <f>_xlfn.XLOOKUP(M1996,[1]Heads!B:B,[1]Heads!C:C)</f>
        <v>IPC</v>
      </c>
      <c r="O1996" s="9" t="s">
        <v>32</v>
      </c>
      <c r="P1996" s="75"/>
      <c r="Q1996" s="9"/>
      <c r="R1996" s="75"/>
      <c r="S1996" s="96" t="s">
        <v>3196</v>
      </c>
      <c r="T1996" s="9"/>
      <c r="U1996" s="75"/>
      <c r="V1996" s="9"/>
      <c r="W1996" s="104" t="s">
        <v>141</v>
      </c>
      <c r="X1996" s="104" t="s">
        <v>141</v>
      </c>
      <c r="Y1996" s="98"/>
      <c r="Z1996" s="9" t="s">
        <v>5708</v>
      </c>
      <c r="AA1996" s="9" t="s">
        <v>34</v>
      </c>
      <c r="AB1996" s="9">
        <f t="shared" ca="1" si="185"/>
        <v>101</v>
      </c>
      <c r="AC1996" s="9" t="str">
        <f t="shared" ca="1" si="186"/>
        <v>Above 3 Months</v>
      </c>
      <c r="AD1996" s="9" t="str">
        <f t="shared" ca="1" si="187"/>
        <v/>
      </c>
      <c r="AE1996" s="9" t="str">
        <f t="shared" ca="1" si="188"/>
        <v/>
      </c>
      <c r="AF1996" s="9"/>
      <c r="AG1996" s="123" t="str">
        <f t="shared" si="184"/>
        <v>Srikakulam Rural,'142/2026'</v>
      </c>
      <c r="AH1996" s="97" t="str">
        <f t="shared" ca="1" si="189"/>
        <v>Above 3 Months</v>
      </c>
    </row>
    <row r="1997" spans="1:34" ht="25.5" customHeight="1" x14ac:dyDescent="0.25">
      <c r="A1997" s="96">
        <v>1996</v>
      </c>
      <c r="B1997" s="123" t="str">
        <f>_xlfn.XLOOKUP(E1997,'[1]PS Name'!B:B,'[1]PS Name'!D:D)</f>
        <v>Tekkali Sub-Division</v>
      </c>
      <c r="C1997" s="123" t="str">
        <f>_xlfn.XLOOKUP(E1997,'[1]PS Name'!B:B,'[1]PS Name'!C:C)</f>
        <v>Tekkali Rural Circle</v>
      </c>
      <c r="D1997" s="9"/>
      <c r="E1997" s="123" t="s">
        <v>89</v>
      </c>
      <c r="F1997" s="136" t="s">
        <v>3577</v>
      </c>
      <c r="G1997" s="63" t="s">
        <v>1816</v>
      </c>
      <c r="H1997" s="137">
        <v>46210</v>
      </c>
      <c r="I1997" s="63" t="str">
        <f t="shared" si="183"/>
        <v>Jul</v>
      </c>
      <c r="J1997" s="63">
        <v>2026</v>
      </c>
      <c r="K1997" s="63" t="s">
        <v>85</v>
      </c>
      <c r="L1997" s="9"/>
      <c r="M1997" s="9" t="str">
        <f>_xlfn.XLOOKUP(K1997,[1]Heads!A:A,[1]Heads!B:B)</f>
        <v>Enforcement</v>
      </c>
      <c r="N1997" s="9" t="str">
        <f>_xlfn.XLOOKUP(M1997,[1]Heads!B:B,[1]Heads!C:C)</f>
        <v>Enforcement</v>
      </c>
      <c r="O1997" s="9" t="s">
        <v>32</v>
      </c>
      <c r="P1997" s="75"/>
      <c r="Q1997" s="9"/>
      <c r="R1997" s="75"/>
      <c r="S1997" s="96" t="s">
        <v>7126</v>
      </c>
      <c r="T1997" s="9"/>
      <c r="U1997" s="75"/>
      <c r="V1997" s="9"/>
      <c r="W1997" s="104" t="s">
        <v>141</v>
      </c>
      <c r="X1997" s="104" t="s">
        <v>2923</v>
      </c>
      <c r="Y1997" s="98"/>
      <c r="Z1997" s="9" t="s">
        <v>5710</v>
      </c>
      <c r="AA1997" s="9" t="s">
        <v>34</v>
      </c>
      <c r="AB1997" s="9" t="str">
        <f t="shared" ca="1" si="185"/>
        <v/>
      </c>
      <c r="AC1997" s="9" t="str">
        <f t="shared" si="186"/>
        <v/>
      </c>
      <c r="AD1997" s="9" t="str">
        <f t="shared" ca="1" si="187"/>
        <v/>
      </c>
      <c r="AE1997" s="9" t="str">
        <f t="shared" ca="1" si="188"/>
        <v/>
      </c>
      <c r="AF1997" s="9"/>
      <c r="AG1997" s="123" t="str">
        <f t="shared" si="184"/>
        <v>Kotabommali,'134/2026'</v>
      </c>
      <c r="AH1997" s="97" t="str">
        <f t="shared" si="189"/>
        <v/>
      </c>
    </row>
    <row r="1998" spans="1:34" ht="25.5" customHeight="1" x14ac:dyDescent="0.25">
      <c r="A1998" s="96">
        <v>1997</v>
      </c>
      <c r="B1998" s="123" t="str">
        <f>_xlfn.XLOOKUP(E1998,'[1]PS Name'!B:B,'[1]PS Name'!D:D)</f>
        <v>Kasibugga Sub-Division</v>
      </c>
      <c r="C1998" s="123" t="str">
        <f>_xlfn.XLOOKUP(E1998,'[1]PS Name'!B:B,'[1]PS Name'!C:C)</f>
        <v>Kasibugga Rural Circle</v>
      </c>
      <c r="D1998" s="9"/>
      <c r="E1998" s="123" t="s">
        <v>98</v>
      </c>
      <c r="F1998" s="136" t="s">
        <v>3058</v>
      </c>
      <c r="G1998" s="63" t="s">
        <v>1474</v>
      </c>
      <c r="H1998" s="137">
        <v>46210</v>
      </c>
      <c r="I1998" s="63" t="str">
        <f t="shared" si="183"/>
        <v>Jul</v>
      </c>
      <c r="J1998" s="63">
        <v>2026</v>
      </c>
      <c r="K1998" s="63" t="s">
        <v>103</v>
      </c>
      <c r="L1998" s="9"/>
      <c r="M1998" s="9" t="str">
        <f>_xlfn.XLOOKUP(K1998,[1]Heads!A:A,[1]Heads!B:B)</f>
        <v>Property Offences</v>
      </c>
      <c r="N1998" s="9" t="str">
        <f>_xlfn.XLOOKUP(M1998,[1]Heads!B:B,[1]Heads!C:C)</f>
        <v>IPC</v>
      </c>
      <c r="O1998" s="9" t="s">
        <v>32</v>
      </c>
      <c r="P1998" s="75"/>
      <c r="Q1998" s="9"/>
      <c r="R1998" s="75"/>
      <c r="S1998" s="96" t="s">
        <v>3196</v>
      </c>
      <c r="T1998" s="9"/>
      <c r="U1998" s="75"/>
      <c r="V1998" s="9"/>
      <c r="W1998" s="104" t="s">
        <v>112</v>
      </c>
      <c r="X1998" s="104" t="s">
        <v>112</v>
      </c>
      <c r="Y1998" s="98"/>
      <c r="Z1998" s="9" t="s">
        <v>5712</v>
      </c>
      <c r="AA1998" s="9" t="s">
        <v>34</v>
      </c>
      <c r="AB1998" s="9">
        <f t="shared" ca="1" si="185"/>
        <v>101</v>
      </c>
      <c r="AC1998" s="9" t="str">
        <f t="shared" ca="1" si="186"/>
        <v>Above 3 Months</v>
      </c>
      <c r="AD1998" s="9" t="str">
        <f t="shared" ca="1" si="187"/>
        <v/>
      </c>
      <c r="AE1998" s="9" t="str">
        <f t="shared" ca="1" si="188"/>
        <v/>
      </c>
      <c r="AF1998" s="9"/>
      <c r="AG1998" s="123" t="str">
        <f t="shared" si="184"/>
        <v>Vajrapukothuru,'64/2026'</v>
      </c>
      <c r="AH1998" s="97" t="str">
        <f t="shared" ca="1" si="189"/>
        <v>Above 3 Months</v>
      </c>
    </row>
    <row r="1999" spans="1:34" ht="25.5" customHeight="1" x14ac:dyDescent="0.25">
      <c r="A1999" s="96">
        <v>1998</v>
      </c>
      <c r="B1999" s="123" t="str">
        <f>_xlfn.XLOOKUP(E1999,'[1]PS Name'!B:B,'[1]PS Name'!D:D)</f>
        <v>Srikakulam Sub-Division</v>
      </c>
      <c r="C1999" s="123" t="str">
        <f>_xlfn.XLOOKUP(E1999,'[1]PS Name'!B:B,'[1]PS Name'!C:C)</f>
        <v>Srikakulam Rural Circle</v>
      </c>
      <c r="D1999" s="9"/>
      <c r="E1999" s="123" t="s">
        <v>69</v>
      </c>
      <c r="F1999" s="136" t="s">
        <v>3095</v>
      </c>
      <c r="G1999" s="63" t="s">
        <v>516</v>
      </c>
      <c r="H1999" s="137">
        <v>46210</v>
      </c>
      <c r="I1999" s="63" t="str">
        <f t="shared" si="183"/>
        <v>Jul</v>
      </c>
      <c r="J1999" s="63">
        <v>2026</v>
      </c>
      <c r="K1999" s="63" t="s">
        <v>39</v>
      </c>
      <c r="L1999" s="9"/>
      <c r="M1999" s="9" t="str">
        <f>_xlfn.XLOOKUP(K1999,[1]Heads!A:A,[1]Heads!B:B)</f>
        <v>Other IPC</v>
      </c>
      <c r="N1999" s="9" t="str">
        <f>_xlfn.XLOOKUP(M1999,[1]Heads!B:B,[1]Heads!C:C)</f>
        <v>IPC</v>
      </c>
      <c r="O1999" s="9" t="s">
        <v>32</v>
      </c>
      <c r="P1999" s="75"/>
      <c r="Q1999" s="9"/>
      <c r="R1999" s="75"/>
      <c r="S1999" s="96" t="s">
        <v>3196</v>
      </c>
      <c r="T1999" s="9"/>
      <c r="U1999" s="75"/>
      <c r="V1999" s="9"/>
      <c r="W1999" s="104" t="s">
        <v>141</v>
      </c>
      <c r="X1999" s="104" t="s">
        <v>33</v>
      </c>
      <c r="Y1999" s="98">
        <v>46281</v>
      </c>
      <c r="Z1999" s="9" t="s">
        <v>5713</v>
      </c>
      <c r="AA1999" s="9" t="s">
        <v>34</v>
      </c>
      <c r="AB1999" s="9">
        <f t="shared" ca="1" si="185"/>
        <v>101</v>
      </c>
      <c r="AC1999" s="9" t="str">
        <f t="shared" ca="1" si="186"/>
        <v>Above 3 Months</v>
      </c>
      <c r="AD1999" s="9">
        <f t="shared" ca="1" si="187"/>
        <v>30</v>
      </c>
      <c r="AE1999" s="9" t="str">
        <f t="shared" ca="1" si="188"/>
        <v>Below 45 Days</v>
      </c>
      <c r="AF1999" s="9"/>
      <c r="AG1999" s="123" t="str">
        <f t="shared" si="184"/>
        <v>Gara,'65/2026'</v>
      </c>
      <c r="AH1999" s="97" t="str">
        <f t="shared" si="189"/>
        <v/>
      </c>
    </row>
    <row r="2000" spans="1:34" ht="25.5" customHeight="1" x14ac:dyDescent="0.25">
      <c r="A2000" s="96">
        <v>1999</v>
      </c>
      <c r="B2000" s="123" t="e">
        <f>_xlfn.XLOOKUP(E2000,'[1]PS Name'!B:B,'[1]PS Name'!D:D)</f>
        <v>#N/A</v>
      </c>
      <c r="C2000" s="123" t="e">
        <f>_xlfn.XLOOKUP(E2000,'[1]PS Name'!B:B,'[1]PS Name'!C:C)</f>
        <v>#N/A</v>
      </c>
      <c r="D2000" s="9"/>
      <c r="E2000" s="123" t="s">
        <v>125</v>
      </c>
      <c r="F2000" s="136" t="s">
        <v>3278</v>
      </c>
      <c r="G2000" s="63" t="s">
        <v>2339</v>
      </c>
      <c r="H2000" s="137">
        <v>46210</v>
      </c>
      <c r="I2000" s="63" t="str">
        <f t="shared" si="183"/>
        <v>Jul</v>
      </c>
      <c r="J2000" s="63">
        <v>2026</v>
      </c>
      <c r="K2000" s="63" t="s">
        <v>80</v>
      </c>
      <c r="L2000" s="9"/>
      <c r="M2000" s="9" t="str">
        <f>_xlfn.XLOOKUP(K2000,[1]Heads!A:A,[1]Heads!B:B)</f>
        <v>Crime  Against Women</v>
      </c>
      <c r="N2000" s="9" t="str">
        <f>_xlfn.XLOOKUP(M2000,[1]Heads!B:B,[1]Heads!C:C)</f>
        <v>IPC</v>
      </c>
      <c r="O2000" s="9" t="s">
        <v>32</v>
      </c>
      <c r="P2000" s="75">
        <v>46266</v>
      </c>
      <c r="Q2000" s="9"/>
      <c r="R2000" s="75"/>
      <c r="S2000" s="96" t="s">
        <v>7126</v>
      </c>
      <c r="T2000" s="9"/>
      <c r="U2000" s="75"/>
      <c r="V2000" s="9"/>
      <c r="W2000" s="104" t="s">
        <v>33</v>
      </c>
      <c r="X2000" s="104" t="s">
        <v>2923</v>
      </c>
      <c r="Y2000" s="98"/>
      <c r="Z2000" s="9" t="s">
        <v>5714</v>
      </c>
      <c r="AA2000" s="9" t="s">
        <v>34</v>
      </c>
      <c r="AB2000" s="9" t="str">
        <f t="shared" ca="1" si="185"/>
        <v/>
      </c>
      <c r="AC2000" s="9" t="str">
        <f t="shared" si="186"/>
        <v/>
      </c>
      <c r="AD2000" s="9" t="str">
        <f t="shared" ca="1" si="187"/>
        <v/>
      </c>
      <c r="AE2000" s="9" t="str">
        <f t="shared" ca="1" si="188"/>
        <v/>
      </c>
      <c r="AF2000" s="9"/>
      <c r="AG2000" s="123" t="str">
        <f t="shared" si="184"/>
        <v>Mahila UPS, Srikakulam,'82/2026'</v>
      </c>
      <c r="AH2000" s="97" t="str">
        <f t="shared" si="189"/>
        <v/>
      </c>
    </row>
    <row r="2001" spans="1:34" ht="25.5" customHeight="1" x14ac:dyDescent="0.25">
      <c r="A2001" s="96">
        <v>2000</v>
      </c>
      <c r="B2001" s="123" t="str">
        <f>_xlfn.XLOOKUP(E2001,'[1]PS Name'!B:B,'[1]PS Name'!D:D)</f>
        <v>Srikakulam Sub-Division</v>
      </c>
      <c r="C2001" s="123" t="str">
        <f>_xlfn.XLOOKUP(E2001,'[1]PS Name'!B:B,'[1]PS Name'!C:C)</f>
        <v>J.R.Puram Circle</v>
      </c>
      <c r="D2001" s="9"/>
      <c r="E2001" s="123" t="s">
        <v>38</v>
      </c>
      <c r="F2001" s="136" t="s">
        <v>3751</v>
      </c>
      <c r="G2001" s="63" t="s">
        <v>5715</v>
      </c>
      <c r="H2001" s="137">
        <v>46210</v>
      </c>
      <c r="I2001" s="63" t="str">
        <f t="shared" si="183"/>
        <v>Jul</v>
      </c>
      <c r="J2001" s="63">
        <v>2026</v>
      </c>
      <c r="K2001" s="63" t="s">
        <v>75</v>
      </c>
      <c r="L2001" s="9"/>
      <c r="M2001" s="9" t="str">
        <f>_xlfn.XLOOKUP(K2001,[1]Heads!A:A,[1]Heads!B:B)</f>
        <v>Bodily Offiences</v>
      </c>
      <c r="N2001" s="9" t="str">
        <f>_xlfn.XLOOKUP(M2001,[1]Heads!B:B,[1]Heads!C:C)</f>
        <v>IPC</v>
      </c>
      <c r="O2001" s="9" t="s">
        <v>32</v>
      </c>
      <c r="P2001" s="75">
        <v>46262</v>
      </c>
      <c r="Q2001" s="9"/>
      <c r="R2001" s="75"/>
      <c r="S2001" s="96" t="s">
        <v>3196</v>
      </c>
      <c r="T2001" s="9"/>
      <c r="U2001" s="75"/>
      <c r="V2001" s="9"/>
      <c r="W2001" s="104" t="s">
        <v>33</v>
      </c>
      <c r="X2001" s="104" t="s">
        <v>33</v>
      </c>
      <c r="Y2001" s="98">
        <v>46262</v>
      </c>
      <c r="Z2001" s="9" t="s">
        <v>5716</v>
      </c>
      <c r="AA2001" s="9" t="s">
        <v>34</v>
      </c>
      <c r="AB2001" s="9">
        <f t="shared" ca="1" si="185"/>
        <v>101</v>
      </c>
      <c r="AC2001" s="9" t="str">
        <f t="shared" ca="1" si="186"/>
        <v>Above 3 Months</v>
      </c>
      <c r="AD2001" s="9">
        <f t="shared" ca="1" si="187"/>
        <v>49</v>
      </c>
      <c r="AE2001" s="9" t="str">
        <f t="shared" ca="1" si="188"/>
        <v>45 to 60 Days</v>
      </c>
      <c r="AF2001" s="9"/>
      <c r="AG2001" s="123" t="str">
        <f t="shared" si="184"/>
        <v>Etcherla,'143/2026'</v>
      </c>
      <c r="AH2001" s="97" t="str">
        <f t="shared" si="189"/>
        <v/>
      </c>
    </row>
    <row r="2002" spans="1:34" ht="25.5" customHeight="1" x14ac:dyDescent="0.25">
      <c r="A2002" s="96">
        <v>2001</v>
      </c>
      <c r="B2002" s="123" t="e">
        <f>_xlfn.XLOOKUP(E2002,'[1]PS Name'!B:B,'[1]PS Name'!D:D)</f>
        <v>#N/A</v>
      </c>
      <c r="C2002" s="123" t="e">
        <f>_xlfn.XLOOKUP(E2002,'[1]PS Name'!B:B,'[1]PS Name'!C:C)</f>
        <v>#N/A</v>
      </c>
      <c r="D2002" s="9"/>
      <c r="E2002" s="123" t="s">
        <v>125</v>
      </c>
      <c r="F2002" s="136" t="s">
        <v>3106</v>
      </c>
      <c r="G2002" s="63" t="s">
        <v>5718</v>
      </c>
      <c r="H2002" s="137">
        <v>46210</v>
      </c>
      <c r="I2002" s="63" t="str">
        <f t="shared" si="183"/>
        <v>Jul</v>
      </c>
      <c r="J2002" s="63">
        <v>2026</v>
      </c>
      <c r="K2002" s="63" t="s">
        <v>53</v>
      </c>
      <c r="L2002" s="9"/>
      <c r="M2002" s="9" t="str">
        <f>_xlfn.XLOOKUP(K2002,[1]Heads!A:A,[1]Heads!B:B)</f>
        <v>Bodily Offiences</v>
      </c>
      <c r="N2002" s="9" t="str">
        <f>_xlfn.XLOOKUP(M2002,[1]Heads!B:B,[1]Heads!C:C)</f>
        <v>IPC</v>
      </c>
      <c r="O2002" s="9" t="s">
        <v>32</v>
      </c>
      <c r="P2002" s="75"/>
      <c r="Q2002" s="9"/>
      <c r="R2002" s="75"/>
      <c r="S2002" s="96" t="s">
        <v>3196</v>
      </c>
      <c r="T2002" s="9"/>
      <c r="U2002" s="75"/>
      <c r="V2002" s="9"/>
      <c r="W2002" s="104" t="s">
        <v>40</v>
      </c>
      <c r="X2002" s="104" t="s">
        <v>141</v>
      </c>
      <c r="Y2002" s="98"/>
      <c r="Z2002" s="9" t="s">
        <v>5719</v>
      </c>
      <c r="AA2002" s="9" t="s">
        <v>34</v>
      </c>
      <c r="AB2002" s="9">
        <f t="shared" ca="1" si="185"/>
        <v>101</v>
      </c>
      <c r="AC2002" s="9" t="str">
        <f t="shared" ca="1" si="186"/>
        <v>Above 3 Months</v>
      </c>
      <c r="AD2002" s="9" t="str">
        <f t="shared" ca="1" si="187"/>
        <v/>
      </c>
      <c r="AE2002" s="9" t="str">
        <f t="shared" ca="1" si="188"/>
        <v/>
      </c>
      <c r="AF2002" s="9"/>
      <c r="AG2002" s="123" t="str">
        <f t="shared" si="184"/>
        <v>Mahila UPS, Srikakulam,'83/2026'</v>
      </c>
      <c r="AH2002" s="97" t="str">
        <f t="shared" ca="1" si="189"/>
        <v>Above 3 Months</v>
      </c>
    </row>
    <row r="2003" spans="1:34" ht="25.5" customHeight="1" x14ac:dyDescent="0.25">
      <c r="A2003" s="96">
        <v>2002</v>
      </c>
      <c r="B2003" s="123" t="str">
        <f>_xlfn.XLOOKUP(E2003,'[1]PS Name'!B:B,'[1]PS Name'!D:D)</f>
        <v>Srikakulam Sub-Division</v>
      </c>
      <c r="C2003" s="123" t="str">
        <f>_xlfn.XLOOKUP(E2003,'[1]PS Name'!B:B,'[1]PS Name'!C:C)</f>
        <v>J.R.Puram Circle</v>
      </c>
      <c r="D2003" s="9"/>
      <c r="E2003" s="123" t="s">
        <v>104</v>
      </c>
      <c r="F2003" s="136" t="s">
        <v>3118</v>
      </c>
      <c r="G2003" s="63" t="s">
        <v>5720</v>
      </c>
      <c r="H2003" s="137">
        <v>46210</v>
      </c>
      <c r="I2003" s="63" t="str">
        <f t="shared" si="183"/>
        <v>Jul</v>
      </c>
      <c r="J2003" s="63">
        <v>2026</v>
      </c>
      <c r="K2003" s="63" t="s">
        <v>115</v>
      </c>
      <c r="L2003" s="9"/>
      <c r="M2003" s="9" t="str">
        <f>_xlfn.XLOOKUP(K2003,[1]Heads!A:A,[1]Heads!B:B)</f>
        <v>Crime  Against Women</v>
      </c>
      <c r="N2003" s="9" t="str">
        <f>_xlfn.XLOOKUP(M2003,[1]Heads!B:B,[1]Heads!C:C)</f>
        <v>IPC</v>
      </c>
      <c r="O2003" s="9" t="s">
        <v>32</v>
      </c>
      <c r="P2003" s="75"/>
      <c r="Q2003" s="9"/>
      <c r="R2003" s="75"/>
      <c r="S2003" s="96" t="s">
        <v>3196</v>
      </c>
      <c r="T2003" s="9"/>
      <c r="U2003" s="75"/>
      <c r="V2003" s="9"/>
      <c r="W2003" s="104" t="s">
        <v>141</v>
      </c>
      <c r="X2003" s="104" t="s">
        <v>33</v>
      </c>
      <c r="Y2003" s="98">
        <v>46300</v>
      </c>
      <c r="Z2003" s="9" t="s">
        <v>5721</v>
      </c>
      <c r="AA2003" s="9" t="s">
        <v>34</v>
      </c>
      <c r="AB2003" s="9">
        <f t="shared" ca="1" si="185"/>
        <v>101</v>
      </c>
      <c r="AC2003" s="9" t="str">
        <f t="shared" ca="1" si="186"/>
        <v>Above 3 Months</v>
      </c>
      <c r="AD2003" s="9">
        <f t="shared" ca="1" si="187"/>
        <v>11</v>
      </c>
      <c r="AE2003" s="9" t="str">
        <f t="shared" ca="1" si="188"/>
        <v>Below 45 Days</v>
      </c>
      <c r="AF2003" s="9"/>
      <c r="AG2003" s="123" t="str">
        <f t="shared" si="184"/>
        <v>Laveru,'86/2026'</v>
      </c>
      <c r="AH2003" s="97" t="str">
        <f t="shared" si="189"/>
        <v/>
      </c>
    </row>
    <row r="2004" spans="1:34" ht="25.5" customHeight="1" x14ac:dyDescent="0.25">
      <c r="A2004" s="96">
        <v>2003</v>
      </c>
      <c r="B2004" s="123" t="str">
        <f>_xlfn.XLOOKUP(E2004,'[1]PS Name'!B:B,'[1]PS Name'!D:D)</f>
        <v>Srikakulam Sub-Division</v>
      </c>
      <c r="C2004" s="123" t="str">
        <f>_xlfn.XLOOKUP(E2004,'[1]PS Name'!B:B,'[1]PS Name'!C:C)</f>
        <v>J.R.Puram Circle</v>
      </c>
      <c r="D2004" s="9"/>
      <c r="E2004" s="123" t="s">
        <v>104</v>
      </c>
      <c r="F2004" s="136" t="s">
        <v>3305</v>
      </c>
      <c r="G2004" s="63" t="s">
        <v>5722</v>
      </c>
      <c r="H2004" s="137">
        <v>46210</v>
      </c>
      <c r="I2004" s="63" t="str">
        <f t="shared" si="183"/>
        <v>Jul</v>
      </c>
      <c r="J2004" s="63">
        <v>2026</v>
      </c>
      <c r="K2004" s="63" t="s">
        <v>111</v>
      </c>
      <c r="L2004" s="9" t="s">
        <v>997</v>
      </c>
      <c r="M2004" s="9" t="str">
        <f>_xlfn.XLOOKUP(K2004,[1]Heads!A:A,[1]Heads!B:B)</f>
        <v>SC-ST Cases</v>
      </c>
      <c r="N2004" s="9" t="str">
        <f>_xlfn.XLOOKUP(M2004,[1]Heads!B:B,[1]Heads!C:C)</f>
        <v>IPC</v>
      </c>
      <c r="O2004" s="9" t="s">
        <v>45</v>
      </c>
      <c r="P2004" s="75"/>
      <c r="Q2004" s="9"/>
      <c r="R2004" s="75"/>
      <c r="S2004" s="96" t="s">
        <v>3196</v>
      </c>
      <c r="T2004" s="9"/>
      <c r="U2004" s="75"/>
      <c r="V2004" s="9"/>
      <c r="W2004" s="104" t="s">
        <v>176</v>
      </c>
      <c r="X2004" s="104" t="s">
        <v>33</v>
      </c>
      <c r="Y2004" s="98">
        <v>46300</v>
      </c>
      <c r="Z2004" s="9" t="s">
        <v>5723</v>
      </c>
      <c r="AA2004" s="9" t="s">
        <v>34</v>
      </c>
      <c r="AB2004" s="9">
        <f t="shared" ca="1" si="185"/>
        <v>101</v>
      </c>
      <c r="AC2004" s="9" t="str">
        <f t="shared" ca="1" si="186"/>
        <v>Above 3 Months</v>
      </c>
      <c r="AD2004" s="9">
        <f t="shared" ca="1" si="187"/>
        <v>11</v>
      </c>
      <c r="AE2004" s="9" t="str">
        <f t="shared" ca="1" si="188"/>
        <v>Below 45 Days</v>
      </c>
      <c r="AF2004" s="9"/>
      <c r="AG2004" s="123" t="str">
        <f t="shared" si="184"/>
        <v>Laveru,'85/2026'</v>
      </c>
      <c r="AH2004" s="97" t="str">
        <f t="shared" si="189"/>
        <v/>
      </c>
    </row>
    <row r="2005" spans="1:34" ht="25.5" customHeight="1" x14ac:dyDescent="0.25">
      <c r="A2005" s="96">
        <v>2004</v>
      </c>
      <c r="B2005" s="123" t="str">
        <f>_xlfn.XLOOKUP(E2005,'[1]PS Name'!B:B,'[1]PS Name'!D:D)</f>
        <v>Srikakulam Sub-Division</v>
      </c>
      <c r="C2005" s="123" t="str">
        <f>_xlfn.XLOOKUP(E2005,'[1]PS Name'!B:B,'[1]PS Name'!C:C)</f>
        <v>Srikakulam Rural Circle</v>
      </c>
      <c r="D2005" s="9"/>
      <c r="E2005" s="123" t="s">
        <v>74</v>
      </c>
      <c r="F2005" s="136" t="s">
        <v>3724</v>
      </c>
      <c r="G2005" s="63" t="s">
        <v>5725</v>
      </c>
      <c r="H2005" s="137">
        <v>46210</v>
      </c>
      <c r="I2005" s="63" t="str">
        <f t="shared" si="183"/>
        <v>Jul</v>
      </c>
      <c r="J2005" s="63">
        <v>2026</v>
      </c>
      <c r="K2005" s="63" t="s">
        <v>111</v>
      </c>
      <c r="L2005" s="9" t="s">
        <v>39</v>
      </c>
      <c r="M2005" s="9" t="str">
        <f>_xlfn.XLOOKUP(K2005,[1]Heads!A:A,[1]Heads!B:B)</f>
        <v>SC-ST Cases</v>
      </c>
      <c r="N2005" s="9" t="str">
        <f>_xlfn.XLOOKUP(M2005,[1]Heads!B:B,[1]Heads!C:C)</f>
        <v>IPC</v>
      </c>
      <c r="O2005" s="9" t="s">
        <v>45</v>
      </c>
      <c r="P2005" s="75"/>
      <c r="Q2005" s="9"/>
      <c r="R2005" s="75"/>
      <c r="S2005" s="96" t="s">
        <v>3196</v>
      </c>
      <c r="T2005" s="9"/>
      <c r="U2005" s="75"/>
      <c r="V2005" s="9"/>
      <c r="W2005" s="104" t="s">
        <v>176</v>
      </c>
      <c r="X2005" s="104" t="s">
        <v>137</v>
      </c>
      <c r="Y2005" s="98">
        <v>46211</v>
      </c>
      <c r="Z2005" s="9" t="s">
        <v>5726</v>
      </c>
      <c r="AA2005" s="9" t="s">
        <v>34</v>
      </c>
      <c r="AB2005" s="9">
        <f t="shared" ca="1" si="185"/>
        <v>101</v>
      </c>
      <c r="AC2005" s="9" t="str">
        <f t="shared" ca="1" si="186"/>
        <v>Above 3 Months</v>
      </c>
      <c r="AD2005" s="9">
        <f t="shared" ca="1" si="187"/>
        <v>100</v>
      </c>
      <c r="AE2005" s="9" t="str">
        <f t="shared" ca="1" si="188"/>
        <v>Above 3 Months</v>
      </c>
      <c r="AF2005" s="9"/>
      <c r="AG2005" s="123" t="str">
        <f t="shared" si="184"/>
        <v>Srikakulam Rural,'141/2026'</v>
      </c>
      <c r="AH2005" s="97" t="str">
        <f t="shared" ca="1" si="189"/>
        <v>Above 3 Months</v>
      </c>
    </row>
    <row r="2006" spans="1:34" ht="25.5" customHeight="1" x14ac:dyDescent="0.25">
      <c r="A2006" s="96">
        <v>2005</v>
      </c>
      <c r="B2006" s="123" t="str">
        <f>_xlfn.XLOOKUP(E2006,'[1]PS Name'!B:B,'[1]PS Name'!D:D)</f>
        <v>Kasibugga Sub-Division</v>
      </c>
      <c r="C2006" s="123" t="str">
        <f>_xlfn.XLOOKUP(E2006,'[1]PS Name'!B:B,'[1]PS Name'!C:C)</f>
        <v>Kasibugga Rural Circle</v>
      </c>
      <c r="D2006" s="9"/>
      <c r="E2006" s="123" t="s">
        <v>114</v>
      </c>
      <c r="F2006" s="136" t="s">
        <v>3226</v>
      </c>
      <c r="G2006" s="63" t="s">
        <v>1027</v>
      </c>
      <c r="H2006" s="137">
        <v>46211</v>
      </c>
      <c r="I2006" s="63" t="str">
        <f t="shared" ref="I2006:I2032" si="190">TEXT(H2006,"mmm")</f>
        <v>Jul</v>
      </c>
      <c r="J2006" s="63">
        <v>2026</v>
      </c>
      <c r="K2006" s="63" t="s">
        <v>48</v>
      </c>
      <c r="L2006" s="9"/>
      <c r="M2006" s="9" t="str">
        <f>_xlfn.XLOOKUP(K2006,[1]Heads!A:A,[1]Heads!B:B)</f>
        <v>Property Offences</v>
      </c>
      <c r="N2006" s="9" t="str">
        <f>_xlfn.XLOOKUP(M2006,[1]Heads!B:B,[1]Heads!C:C)</f>
        <v>IPC</v>
      </c>
      <c r="O2006" s="9" t="s">
        <v>32</v>
      </c>
      <c r="P2006" s="75">
        <v>46238</v>
      </c>
      <c r="Q2006" s="9"/>
      <c r="R2006" s="75"/>
      <c r="S2006" s="96" t="s">
        <v>7126</v>
      </c>
      <c r="T2006" s="9"/>
      <c r="U2006" s="75"/>
      <c r="V2006" s="9"/>
      <c r="W2006" s="104" t="s">
        <v>33</v>
      </c>
      <c r="X2006" s="104" t="s">
        <v>2923</v>
      </c>
      <c r="Y2006" s="98"/>
      <c r="Z2006" s="9" t="s">
        <v>5727</v>
      </c>
      <c r="AA2006" s="9" t="s">
        <v>34</v>
      </c>
      <c r="AB2006" s="9" t="str">
        <f t="shared" ca="1" si="185"/>
        <v/>
      </c>
      <c r="AC2006" s="9" t="str">
        <f t="shared" si="186"/>
        <v/>
      </c>
      <c r="AD2006" s="9" t="str">
        <f t="shared" ca="1" si="187"/>
        <v/>
      </c>
      <c r="AE2006" s="9" t="str">
        <f t="shared" ca="1" si="188"/>
        <v/>
      </c>
      <c r="AF2006" s="9"/>
      <c r="AG2006" s="123" t="str">
        <f t="shared" ref="AG2006:AG2032" si="191">E2006&amp;","&amp;F2006</f>
        <v>Mandasa,'101/2026'</v>
      </c>
      <c r="AH2006" s="97" t="str">
        <f t="shared" si="189"/>
        <v/>
      </c>
    </row>
    <row r="2007" spans="1:34" ht="25.5" customHeight="1" x14ac:dyDescent="0.25">
      <c r="A2007" s="96">
        <v>2006</v>
      </c>
      <c r="B2007" s="123" t="str">
        <f>_xlfn.XLOOKUP(E2007,'[1]PS Name'!B:B,'[1]PS Name'!D:D)</f>
        <v>Srikakulam Sub-Division</v>
      </c>
      <c r="C2007" s="123" t="str">
        <f>_xlfn.XLOOKUP(E2007,'[1]PS Name'!B:B,'[1]PS Name'!C:C)</f>
        <v>Amadalavalasa Circle</v>
      </c>
      <c r="D2007" s="9"/>
      <c r="E2007" s="123" t="s">
        <v>47</v>
      </c>
      <c r="F2007" s="136" t="s">
        <v>3313</v>
      </c>
      <c r="G2007" s="63" t="s">
        <v>5728</v>
      </c>
      <c r="H2007" s="137">
        <v>46211</v>
      </c>
      <c r="I2007" s="63" t="str">
        <f t="shared" si="190"/>
        <v>Jul</v>
      </c>
      <c r="J2007" s="63">
        <v>2026</v>
      </c>
      <c r="K2007" s="63" t="s">
        <v>39</v>
      </c>
      <c r="L2007" s="9"/>
      <c r="M2007" s="9" t="str">
        <f>_xlfn.XLOOKUP(K2007,[1]Heads!A:A,[1]Heads!B:B)</f>
        <v>Other IPC</v>
      </c>
      <c r="N2007" s="9" t="str">
        <f>_xlfn.XLOOKUP(M2007,[1]Heads!B:B,[1]Heads!C:C)</f>
        <v>IPC</v>
      </c>
      <c r="O2007" s="9" t="s">
        <v>32</v>
      </c>
      <c r="P2007" s="75">
        <v>46228</v>
      </c>
      <c r="Q2007" s="9"/>
      <c r="R2007" s="75"/>
      <c r="S2007" s="96" t="s">
        <v>7126</v>
      </c>
      <c r="T2007" s="9"/>
      <c r="U2007" s="75"/>
      <c r="V2007" s="9"/>
      <c r="W2007" s="104" t="s">
        <v>33</v>
      </c>
      <c r="X2007" s="104" t="s">
        <v>2923</v>
      </c>
      <c r="Y2007" s="98"/>
      <c r="Z2007" s="9" t="s">
        <v>5729</v>
      </c>
      <c r="AA2007" s="9" t="s">
        <v>34</v>
      </c>
      <c r="AB2007" s="9" t="str">
        <f t="shared" ca="1" si="185"/>
        <v/>
      </c>
      <c r="AC2007" s="9" t="str">
        <f t="shared" si="186"/>
        <v/>
      </c>
      <c r="AD2007" s="9" t="str">
        <f t="shared" ca="1" si="187"/>
        <v/>
      </c>
      <c r="AE2007" s="9" t="str">
        <f t="shared" ca="1" si="188"/>
        <v/>
      </c>
      <c r="AF2007" s="9"/>
      <c r="AG2007" s="123" t="str">
        <f t="shared" si="191"/>
        <v>Amadalavalasa,'109/2026'</v>
      </c>
      <c r="AH2007" s="97" t="str">
        <f t="shared" si="189"/>
        <v/>
      </c>
    </row>
    <row r="2008" spans="1:34" ht="25.5" customHeight="1" x14ac:dyDescent="0.25">
      <c r="A2008" s="96">
        <v>2007</v>
      </c>
      <c r="B2008" s="123" t="str">
        <f>_xlfn.XLOOKUP(E2008,'[1]PS Name'!B:B,'[1]PS Name'!D:D)</f>
        <v>Kasibugga Sub-Division</v>
      </c>
      <c r="C2008" s="123">
        <f>_xlfn.XLOOKUP(E2008,'[1]PS Name'!B:B,'[1]PS Name'!C:C)</f>
        <v>0</v>
      </c>
      <c r="D2008" s="9"/>
      <c r="E2008" s="123" t="s">
        <v>68</v>
      </c>
      <c r="F2008" s="136" t="s">
        <v>5730</v>
      </c>
      <c r="G2008" s="63" t="s">
        <v>2491</v>
      </c>
      <c r="H2008" s="137">
        <v>46211</v>
      </c>
      <c r="I2008" s="63" t="str">
        <f t="shared" si="190"/>
        <v>Jul</v>
      </c>
      <c r="J2008" s="63">
        <v>2026</v>
      </c>
      <c r="K2008" s="63" t="s">
        <v>81</v>
      </c>
      <c r="L2008" s="9"/>
      <c r="M2008" s="9" t="str">
        <f>_xlfn.XLOOKUP(K2008,[1]Heads!A:A,[1]Heads!B:B)</f>
        <v>Enforcement</v>
      </c>
      <c r="N2008" s="9" t="str">
        <f>_xlfn.XLOOKUP(M2008,[1]Heads!B:B,[1]Heads!C:C)</f>
        <v>Enforcement</v>
      </c>
      <c r="O2008" s="9" t="s">
        <v>32</v>
      </c>
      <c r="P2008" s="75">
        <v>46212</v>
      </c>
      <c r="Q2008" s="9"/>
      <c r="R2008" s="75"/>
      <c r="S2008" s="96" t="s">
        <v>3196</v>
      </c>
      <c r="T2008" s="9"/>
      <c r="U2008" s="75"/>
      <c r="V2008" s="9"/>
      <c r="W2008" s="104" t="s">
        <v>33</v>
      </c>
      <c r="X2008" s="104" t="s">
        <v>33</v>
      </c>
      <c r="Y2008" s="98">
        <v>46212</v>
      </c>
      <c r="Z2008" s="9" t="s">
        <v>5731</v>
      </c>
      <c r="AA2008" s="9" t="s">
        <v>34</v>
      </c>
      <c r="AB2008" s="9">
        <f t="shared" ca="1" si="185"/>
        <v>100</v>
      </c>
      <c r="AC2008" s="9" t="str">
        <f t="shared" ca="1" si="186"/>
        <v>Above 3 Months</v>
      </c>
      <c r="AD2008" s="9">
        <f t="shared" ca="1" si="187"/>
        <v>99</v>
      </c>
      <c r="AE2008" s="9" t="str">
        <f t="shared" ca="1" si="188"/>
        <v>Above 3 Months</v>
      </c>
      <c r="AF2008" s="9"/>
      <c r="AG2008" s="123" t="str">
        <f t="shared" si="191"/>
        <v>Kasibugga,'231/2026'</v>
      </c>
      <c r="AH2008" s="97" t="str">
        <f t="shared" si="189"/>
        <v/>
      </c>
    </row>
    <row r="2009" spans="1:34" ht="25.5" customHeight="1" x14ac:dyDescent="0.25">
      <c r="A2009" s="96">
        <v>2008</v>
      </c>
      <c r="B2009" s="123" t="str">
        <f>_xlfn.XLOOKUP(E2009,'[1]PS Name'!B:B,'[1]PS Name'!D:D)</f>
        <v>Kasibugga Sub-Division</v>
      </c>
      <c r="C2009" s="123" t="str">
        <f>_xlfn.XLOOKUP(E2009,'[1]PS Name'!B:B,'[1]PS Name'!C:C)</f>
        <v>Kasibugga Rural Circle</v>
      </c>
      <c r="D2009" s="9"/>
      <c r="E2009" s="123" t="s">
        <v>98</v>
      </c>
      <c r="F2009" s="136" t="s">
        <v>3095</v>
      </c>
      <c r="G2009" s="63" t="s">
        <v>5732</v>
      </c>
      <c r="H2009" s="137">
        <v>46211</v>
      </c>
      <c r="I2009" s="63" t="str">
        <f t="shared" si="190"/>
        <v>Jul</v>
      </c>
      <c r="J2009" s="63">
        <v>2026</v>
      </c>
      <c r="K2009" s="63" t="s">
        <v>80</v>
      </c>
      <c r="L2009" s="9"/>
      <c r="M2009" s="9" t="str">
        <f>_xlfn.XLOOKUP(K2009,[1]Heads!A:A,[1]Heads!B:B)</f>
        <v>Crime  Against Women</v>
      </c>
      <c r="N2009" s="9" t="str">
        <f>_xlfn.XLOOKUP(M2009,[1]Heads!B:B,[1]Heads!C:C)</f>
        <v>IPC</v>
      </c>
      <c r="O2009" s="9" t="s">
        <v>32</v>
      </c>
      <c r="P2009" s="75">
        <v>46262</v>
      </c>
      <c r="Q2009" s="9"/>
      <c r="R2009" s="75"/>
      <c r="S2009" s="96" t="s">
        <v>7126</v>
      </c>
      <c r="T2009" s="9"/>
      <c r="U2009" s="75"/>
      <c r="V2009" s="9"/>
      <c r="W2009" s="104" t="s">
        <v>33</v>
      </c>
      <c r="X2009" s="104" t="s">
        <v>2923</v>
      </c>
      <c r="Y2009" s="98"/>
      <c r="Z2009" s="9" t="s">
        <v>5733</v>
      </c>
      <c r="AA2009" s="9" t="s">
        <v>34</v>
      </c>
      <c r="AB2009" s="9" t="str">
        <f t="shared" ca="1" si="185"/>
        <v/>
      </c>
      <c r="AC2009" s="9" t="str">
        <f t="shared" si="186"/>
        <v/>
      </c>
      <c r="AD2009" s="9" t="str">
        <f t="shared" ca="1" si="187"/>
        <v/>
      </c>
      <c r="AE2009" s="9" t="str">
        <f t="shared" ca="1" si="188"/>
        <v/>
      </c>
      <c r="AF2009" s="9"/>
      <c r="AG2009" s="123" t="str">
        <f t="shared" si="191"/>
        <v>Vajrapukothuru,'65/2026'</v>
      </c>
      <c r="AH2009" s="97" t="str">
        <f t="shared" si="189"/>
        <v/>
      </c>
    </row>
    <row r="2010" spans="1:34" ht="25.5" customHeight="1" x14ac:dyDescent="0.25">
      <c r="A2010" s="96">
        <v>2009</v>
      </c>
      <c r="B2010" s="123" t="str">
        <f>_xlfn.XLOOKUP(E2010,'[1]PS Name'!B:B,'[1]PS Name'!D:D)</f>
        <v>Srikakulam Sub-Division</v>
      </c>
      <c r="C2010" s="123" t="str">
        <f>_xlfn.XLOOKUP(E2010,'[1]PS Name'!B:B,'[1]PS Name'!C:C)</f>
        <v>J.R.Puram Circle</v>
      </c>
      <c r="D2010" s="9"/>
      <c r="E2010" s="123" t="s">
        <v>104</v>
      </c>
      <c r="F2010" s="136" t="s">
        <v>3119</v>
      </c>
      <c r="G2010" s="63" t="s">
        <v>1315</v>
      </c>
      <c r="H2010" s="137">
        <v>46211</v>
      </c>
      <c r="I2010" s="63" t="str">
        <f t="shared" si="190"/>
        <v>Jul</v>
      </c>
      <c r="J2010" s="63">
        <v>2026</v>
      </c>
      <c r="K2010" s="63" t="s">
        <v>70</v>
      </c>
      <c r="L2010" s="9"/>
      <c r="M2010" s="9" t="str">
        <f>_xlfn.XLOOKUP(K2010,[1]Heads!A:A,[1]Heads!B:B)</f>
        <v>174 CrPC</v>
      </c>
      <c r="N2010" s="9" t="str">
        <f>_xlfn.XLOOKUP(M2010,[1]Heads!B:B,[1]Heads!C:C)</f>
        <v>174 CrPC</v>
      </c>
      <c r="O2010" s="9" t="s">
        <v>32</v>
      </c>
      <c r="P2010" s="75"/>
      <c r="Q2010" s="9"/>
      <c r="R2010" s="75"/>
      <c r="S2010" s="96" t="s">
        <v>3196</v>
      </c>
      <c r="T2010" s="9"/>
      <c r="U2010" s="75"/>
      <c r="V2010" s="9"/>
      <c r="W2010" s="104" t="s">
        <v>173</v>
      </c>
      <c r="X2010" s="104" t="s">
        <v>142</v>
      </c>
      <c r="Y2010" s="98"/>
      <c r="Z2010" s="9" t="s">
        <v>5734</v>
      </c>
      <c r="AA2010" s="9" t="s">
        <v>34</v>
      </c>
      <c r="AB2010" s="9">
        <f t="shared" ca="1" si="185"/>
        <v>100</v>
      </c>
      <c r="AC2010" s="9" t="str">
        <f t="shared" ca="1" si="186"/>
        <v>Above 3 Months</v>
      </c>
      <c r="AD2010" s="9" t="str">
        <f t="shared" ca="1" si="187"/>
        <v/>
      </c>
      <c r="AE2010" s="9" t="str">
        <f t="shared" ca="1" si="188"/>
        <v/>
      </c>
      <c r="AF2010" s="9"/>
      <c r="AG2010" s="123" t="str">
        <f t="shared" si="191"/>
        <v>Laveru,'88/2026'</v>
      </c>
      <c r="AH2010" s="97" t="str">
        <f t="shared" ca="1" si="189"/>
        <v>Above 3 Months</v>
      </c>
    </row>
    <row r="2011" spans="1:34" ht="25.5" customHeight="1" x14ac:dyDescent="0.25">
      <c r="A2011" s="96">
        <v>2010</v>
      </c>
      <c r="B2011" s="123" t="str">
        <f>_xlfn.XLOOKUP(E2011,'[1]PS Name'!B:B,'[1]PS Name'!D:D)</f>
        <v>Srikakulam Sub-Division</v>
      </c>
      <c r="C2011" s="123" t="str">
        <f>_xlfn.XLOOKUP(E2011,'[1]PS Name'!B:B,'[1]PS Name'!C:C)</f>
        <v>Amadalavalasa Circle</v>
      </c>
      <c r="D2011" s="9"/>
      <c r="E2011" s="123" t="s">
        <v>109</v>
      </c>
      <c r="F2011" s="136" t="s">
        <v>3017</v>
      </c>
      <c r="G2011" s="63" t="s">
        <v>5735</v>
      </c>
      <c r="H2011" s="137">
        <v>46211</v>
      </c>
      <c r="I2011" s="63" t="str">
        <f t="shared" si="190"/>
        <v>Jul</v>
      </c>
      <c r="J2011" s="63">
        <v>2026</v>
      </c>
      <c r="K2011" s="63" t="s">
        <v>94</v>
      </c>
      <c r="L2011" s="9" t="s">
        <v>1599</v>
      </c>
      <c r="M2011" s="9" t="str">
        <f>_xlfn.XLOOKUP(K2011,[1]Heads!A:A,[1]Heads!B:B)</f>
        <v>Cyber Crime offences</v>
      </c>
      <c r="N2011" s="9" t="str">
        <f>_xlfn.XLOOKUP(M2011,[1]Heads!B:B,[1]Heads!C:C)</f>
        <v>IPC</v>
      </c>
      <c r="O2011" s="9" t="s">
        <v>32</v>
      </c>
      <c r="P2011" s="75"/>
      <c r="Q2011" s="9"/>
      <c r="R2011" s="75"/>
      <c r="S2011" s="96" t="s">
        <v>3196</v>
      </c>
      <c r="T2011" s="9"/>
      <c r="U2011" s="75"/>
      <c r="V2011" s="9"/>
      <c r="W2011" s="104" t="s">
        <v>139</v>
      </c>
      <c r="X2011" s="104" t="s">
        <v>139</v>
      </c>
      <c r="Y2011" s="98">
        <v>46251</v>
      </c>
      <c r="Z2011" s="9" t="s">
        <v>5736</v>
      </c>
      <c r="AA2011" s="9" t="s">
        <v>34</v>
      </c>
      <c r="AB2011" s="9">
        <f t="shared" ca="1" si="185"/>
        <v>100</v>
      </c>
      <c r="AC2011" s="9" t="str">
        <f t="shared" ca="1" si="186"/>
        <v>Above 3 Months</v>
      </c>
      <c r="AD2011" s="9">
        <f t="shared" ca="1" si="187"/>
        <v>60</v>
      </c>
      <c r="AE2011" s="9" t="str">
        <f t="shared" ca="1" si="188"/>
        <v>45 to 60 Days</v>
      </c>
      <c r="AF2011" s="9"/>
      <c r="AG2011" s="123" t="str">
        <f t="shared" si="191"/>
        <v>Burja,'47/2026'</v>
      </c>
      <c r="AH2011" s="97" t="str">
        <f t="shared" ca="1" si="189"/>
        <v>Above 3 Months</v>
      </c>
    </row>
    <row r="2012" spans="1:34" ht="25.5" customHeight="1" x14ac:dyDescent="0.25">
      <c r="A2012" s="96">
        <v>2011</v>
      </c>
      <c r="B2012" s="123" t="str">
        <f>_xlfn.XLOOKUP(E2012,'[1]PS Name'!B:B,'[1]PS Name'!D:D)</f>
        <v>Srikakulam Sub-Division</v>
      </c>
      <c r="C2012" s="123" t="str">
        <f>_xlfn.XLOOKUP(E2012,'[1]PS Name'!B:B,'[1]PS Name'!C:C)</f>
        <v>Amadalavalasa Circle</v>
      </c>
      <c r="D2012" s="9"/>
      <c r="E2012" s="123" t="s">
        <v>47</v>
      </c>
      <c r="F2012" s="136" t="s">
        <v>3277</v>
      </c>
      <c r="G2012" s="63" t="s">
        <v>227</v>
      </c>
      <c r="H2012" s="137">
        <v>46211</v>
      </c>
      <c r="I2012" s="63" t="str">
        <f t="shared" si="190"/>
        <v>Jul</v>
      </c>
      <c r="J2012" s="63">
        <v>2026</v>
      </c>
      <c r="K2012" s="63" t="s">
        <v>59</v>
      </c>
      <c r="L2012" s="9" t="s">
        <v>228</v>
      </c>
      <c r="M2012" s="9" t="str">
        <f>_xlfn.XLOOKUP(K2012,[1]Heads!A:A,[1]Heads!B:B)</f>
        <v>Missing Cases</v>
      </c>
      <c r="N2012" s="9" t="str">
        <f>_xlfn.XLOOKUP(M2012,[1]Heads!B:B,[1]Heads!C:C)</f>
        <v>Missing</v>
      </c>
      <c r="O2012" s="9" t="s">
        <v>32</v>
      </c>
      <c r="P2012" s="75"/>
      <c r="Q2012" s="9"/>
      <c r="R2012" s="75"/>
      <c r="S2012" s="96" t="s">
        <v>3196</v>
      </c>
      <c r="T2012" s="9"/>
      <c r="U2012" s="75"/>
      <c r="V2012" s="9"/>
      <c r="W2012" s="104" t="s">
        <v>112</v>
      </c>
      <c r="X2012" s="104" t="s">
        <v>112</v>
      </c>
      <c r="Y2012" s="98"/>
      <c r="Z2012" s="9" t="s">
        <v>5737</v>
      </c>
      <c r="AA2012" s="9" t="s">
        <v>34</v>
      </c>
      <c r="AB2012" s="9">
        <f t="shared" ca="1" si="185"/>
        <v>100</v>
      </c>
      <c r="AC2012" s="9" t="str">
        <f t="shared" ca="1" si="186"/>
        <v>Above 3 Months</v>
      </c>
      <c r="AD2012" s="9" t="str">
        <f t="shared" ca="1" si="187"/>
        <v/>
      </c>
      <c r="AE2012" s="9" t="str">
        <f t="shared" ca="1" si="188"/>
        <v/>
      </c>
      <c r="AF2012" s="9"/>
      <c r="AG2012" s="123" t="str">
        <f t="shared" si="191"/>
        <v>Amadalavalasa,'108/2026'</v>
      </c>
      <c r="AH2012" s="97" t="str">
        <f t="shared" ca="1" si="189"/>
        <v>Above 3 Months</v>
      </c>
    </row>
    <row r="2013" spans="1:34" ht="25.5" customHeight="1" x14ac:dyDescent="0.25">
      <c r="A2013" s="96">
        <v>2012</v>
      </c>
      <c r="B2013" s="123" t="str">
        <f>_xlfn.XLOOKUP(E2013,'[1]PS Name'!B:B,'[1]PS Name'!D:D)</f>
        <v>Srikakulam Sub-Division</v>
      </c>
      <c r="C2013" s="123" t="str">
        <f>_xlfn.XLOOKUP(E2013,'[1]PS Name'!B:B,'[1]PS Name'!C:C)</f>
        <v>J.R.Puram Circle</v>
      </c>
      <c r="D2013" s="9"/>
      <c r="E2013" s="123" t="s">
        <v>38</v>
      </c>
      <c r="F2013" s="136" t="s">
        <v>3757</v>
      </c>
      <c r="G2013" s="63" t="s">
        <v>227</v>
      </c>
      <c r="H2013" s="137">
        <v>46211</v>
      </c>
      <c r="I2013" s="63" t="str">
        <f t="shared" si="190"/>
        <v>Jul</v>
      </c>
      <c r="J2013" s="63">
        <v>2026</v>
      </c>
      <c r="K2013" s="63" t="s">
        <v>59</v>
      </c>
      <c r="L2013" s="9" t="s">
        <v>228</v>
      </c>
      <c r="M2013" s="9" t="str">
        <f>_xlfn.XLOOKUP(K2013,[1]Heads!A:A,[1]Heads!B:B)</f>
        <v>Missing Cases</v>
      </c>
      <c r="N2013" s="9" t="str">
        <f>_xlfn.XLOOKUP(M2013,[1]Heads!B:B,[1]Heads!C:C)</f>
        <v>Missing</v>
      </c>
      <c r="O2013" s="9" t="s">
        <v>32</v>
      </c>
      <c r="P2013" s="75"/>
      <c r="Q2013" s="9"/>
      <c r="R2013" s="75"/>
      <c r="S2013" s="96" t="s">
        <v>3196</v>
      </c>
      <c r="T2013" s="9"/>
      <c r="U2013" s="75"/>
      <c r="V2013" s="9"/>
      <c r="W2013" s="104" t="s">
        <v>112</v>
      </c>
      <c r="X2013" s="104" t="s">
        <v>112</v>
      </c>
      <c r="Y2013" s="98"/>
      <c r="Z2013" s="9" t="s">
        <v>5738</v>
      </c>
      <c r="AA2013" s="9" t="s">
        <v>34</v>
      </c>
      <c r="AB2013" s="9">
        <f t="shared" ca="1" si="185"/>
        <v>100</v>
      </c>
      <c r="AC2013" s="9" t="str">
        <f t="shared" ca="1" si="186"/>
        <v>Above 3 Months</v>
      </c>
      <c r="AD2013" s="9" t="str">
        <f t="shared" ca="1" si="187"/>
        <v/>
      </c>
      <c r="AE2013" s="9" t="str">
        <f t="shared" ca="1" si="188"/>
        <v/>
      </c>
      <c r="AF2013" s="9"/>
      <c r="AG2013" s="123" t="str">
        <f t="shared" si="191"/>
        <v>Etcherla,'144/2026'</v>
      </c>
      <c r="AH2013" s="97" t="str">
        <f t="shared" ca="1" si="189"/>
        <v>Above 3 Months</v>
      </c>
    </row>
    <row r="2014" spans="1:34" ht="25.5" customHeight="1" x14ac:dyDescent="0.25">
      <c r="A2014" s="96">
        <v>2013</v>
      </c>
      <c r="B2014" s="123">
        <f>_xlfn.XLOOKUP(E2014,'[1]PS Name'!B:B,'[1]PS Name'!D:D)</f>
        <v>0</v>
      </c>
      <c r="C2014" s="123">
        <f>_xlfn.XLOOKUP(E2014,'[1]PS Name'!B:B,'[1]PS Name'!C:C)</f>
        <v>0</v>
      </c>
      <c r="D2014" s="9"/>
      <c r="E2014" s="123" t="s">
        <v>76</v>
      </c>
      <c r="F2014" s="136" t="s">
        <v>2959</v>
      </c>
      <c r="G2014" s="63" t="s">
        <v>707</v>
      </c>
      <c r="H2014" s="137">
        <v>46211</v>
      </c>
      <c r="I2014" s="63" t="str">
        <f t="shared" si="190"/>
        <v>Jul</v>
      </c>
      <c r="J2014" s="63">
        <v>2026</v>
      </c>
      <c r="K2014" s="63" t="s">
        <v>71</v>
      </c>
      <c r="L2014" s="9"/>
      <c r="M2014" s="9" t="str">
        <f>_xlfn.XLOOKUP(K2014,[1]Heads!A:A,[1]Heads!B:B)</f>
        <v>Road Accidents</v>
      </c>
      <c r="N2014" s="9" t="str">
        <f>_xlfn.XLOOKUP(M2014,[1]Heads!B:B,[1]Heads!C:C)</f>
        <v>IPC</v>
      </c>
      <c r="O2014" s="9" t="s">
        <v>32</v>
      </c>
      <c r="P2014" s="75"/>
      <c r="Q2014" s="9"/>
      <c r="R2014" s="75"/>
      <c r="S2014" s="96" t="s">
        <v>7126</v>
      </c>
      <c r="T2014" s="9"/>
      <c r="U2014" s="75"/>
      <c r="V2014" s="9"/>
      <c r="W2014" s="104" t="s">
        <v>169</v>
      </c>
      <c r="X2014" s="104" t="s">
        <v>2923</v>
      </c>
      <c r="Y2014" s="98"/>
      <c r="Z2014" s="9" t="s">
        <v>5739</v>
      </c>
      <c r="AA2014" s="9" t="s">
        <v>34</v>
      </c>
      <c r="AB2014" s="9" t="str">
        <f t="shared" ca="1" si="185"/>
        <v/>
      </c>
      <c r="AC2014" s="9" t="str">
        <f t="shared" si="186"/>
        <v/>
      </c>
      <c r="AD2014" s="9" t="str">
        <f t="shared" ca="1" si="187"/>
        <v/>
      </c>
      <c r="AE2014" s="9" t="str">
        <f t="shared" ca="1" si="188"/>
        <v/>
      </c>
      <c r="AF2014" s="9"/>
      <c r="AG2014" s="123" t="str">
        <f t="shared" si="191"/>
        <v>Srikakulam Traffic,'32/2026'</v>
      </c>
      <c r="AH2014" s="97" t="str">
        <f t="shared" si="189"/>
        <v/>
      </c>
    </row>
    <row r="2015" spans="1:34" ht="25.5" customHeight="1" x14ac:dyDescent="0.25">
      <c r="A2015" s="96">
        <v>2014</v>
      </c>
      <c r="B2015" s="123" t="str">
        <f>_xlfn.XLOOKUP(E2015,'[1]PS Name'!B:B,'[1]PS Name'!D:D)</f>
        <v>Srikakulam Sub-Division</v>
      </c>
      <c r="C2015" s="123" t="str">
        <f>_xlfn.XLOOKUP(E2015,'[1]PS Name'!B:B,'[1]PS Name'!C:C)</f>
        <v>J.R.Puram Circle</v>
      </c>
      <c r="D2015" s="9"/>
      <c r="E2015" s="123" t="s">
        <v>104</v>
      </c>
      <c r="F2015" s="136" t="s">
        <v>3134</v>
      </c>
      <c r="G2015" s="63" t="s">
        <v>1315</v>
      </c>
      <c r="H2015" s="137">
        <v>46211</v>
      </c>
      <c r="I2015" s="63" t="str">
        <f t="shared" si="190"/>
        <v>Jul</v>
      </c>
      <c r="J2015" s="63">
        <v>2026</v>
      </c>
      <c r="K2015" s="63" t="s">
        <v>70</v>
      </c>
      <c r="L2015" s="9"/>
      <c r="M2015" s="9" t="str">
        <f>_xlfn.XLOOKUP(K2015,[1]Heads!A:A,[1]Heads!B:B)</f>
        <v>174 CrPC</v>
      </c>
      <c r="N2015" s="9" t="str">
        <f>_xlfn.XLOOKUP(M2015,[1]Heads!B:B,[1]Heads!C:C)</f>
        <v>174 CrPC</v>
      </c>
      <c r="O2015" s="9" t="s">
        <v>32</v>
      </c>
      <c r="P2015" s="75"/>
      <c r="Q2015" s="9"/>
      <c r="R2015" s="75"/>
      <c r="S2015" s="96" t="s">
        <v>3196</v>
      </c>
      <c r="T2015" s="9"/>
      <c r="U2015" s="75"/>
      <c r="V2015" s="9"/>
      <c r="W2015" s="104" t="s">
        <v>173</v>
      </c>
      <c r="X2015" s="104" t="s">
        <v>142</v>
      </c>
      <c r="Y2015" s="98"/>
      <c r="Z2015" s="9" t="s">
        <v>5740</v>
      </c>
      <c r="AA2015" s="9" t="s">
        <v>34</v>
      </c>
      <c r="AB2015" s="9">
        <f t="shared" ca="1" si="185"/>
        <v>100</v>
      </c>
      <c r="AC2015" s="9" t="str">
        <f t="shared" ca="1" si="186"/>
        <v>Above 3 Months</v>
      </c>
      <c r="AD2015" s="9" t="str">
        <f t="shared" ca="1" si="187"/>
        <v/>
      </c>
      <c r="AE2015" s="9" t="str">
        <f t="shared" ca="1" si="188"/>
        <v/>
      </c>
      <c r="AF2015" s="9"/>
      <c r="AG2015" s="123" t="str">
        <f t="shared" si="191"/>
        <v>Laveru,'87/2026'</v>
      </c>
      <c r="AH2015" s="97" t="str">
        <f t="shared" ca="1" si="189"/>
        <v>Above 3 Months</v>
      </c>
    </row>
    <row r="2016" spans="1:34" ht="25.5" customHeight="1" x14ac:dyDescent="0.25">
      <c r="A2016" s="96">
        <v>2015</v>
      </c>
      <c r="B2016" s="123" t="str">
        <f>_xlfn.XLOOKUP(E2016,'[1]PS Name'!B:B,'[1]PS Name'!D:D)</f>
        <v>Tekkali Sub-Division</v>
      </c>
      <c r="C2016" s="123">
        <f>_xlfn.XLOOKUP(E2016,'[1]PS Name'!B:B,'[1]PS Name'!C:C)</f>
        <v>0</v>
      </c>
      <c r="D2016" s="9"/>
      <c r="E2016" s="123" t="s">
        <v>51</v>
      </c>
      <c r="F2016" s="136" t="s">
        <v>3405</v>
      </c>
      <c r="G2016" s="63" t="s">
        <v>2191</v>
      </c>
      <c r="H2016" s="137">
        <v>46211</v>
      </c>
      <c r="I2016" s="63" t="str">
        <f t="shared" si="190"/>
        <v>Jul</v>
      </c>
      <c r="J2016" s="63">
        <v>2026</v>
      </c>
      <c r="K2016" s="63" t="s">
        <v>29</v>
      </c>
      <c r="L2016" s="9"/>
      <c r="M2016" s="9" t="str">
        <f>_xlfn.XLOOKUP(K2016,[1]Heads!A:A,[1]Heads!B:B)</f>
        <v>White Collar Offences</v>
      </c>
      <c r="N2016" s="9" t="str">
        <f>_xlfn.XLOOKUP(M2016,[1]Heads!B:B,[1]Heads!C:C)</f>
        <v>IPC</v>
      </c>
      <c r="O2016" s="9" t="s">
        <v>32</v>
      </c>
      <c r="P2016" s="75">
        <v>46252</v>
      </c>
      <c r="Q2016" s="9"/>
      <c r="R2016" s="75"/>
      <c r="S2016" s="96" t="s">
        <v>3196</v>
      </c>
      <c r="T2016" s="9"/>
      <c r="U2016" s="75"/>
      <c r="V2016" s="9"/>
      <c r="W2016" s="104" t="s">
        <v>33</v>
      </c>
      <c r="X2016" s="104" t="s">
        <v>33</v>
      </c>
      <c r="Y2016" s="98">
        <v>46252</v>
      </c>
      <c r="Z2016" s="9" t="s">
        <v>5741</v>
      </c>
      <c r="AA2016" s="9" t="s">
        <v>34</v>
      </c>
      <c r="AB2016" s="9">
        <f t="shared" ca="1" si="185"/>
        <v>100</v>
      </c>
      <c r="AC2016" s="9" t="str">
        <f t="shared" ca="1" si="186"/>
        <v>Above 3 Months</v>
      </c>
      <c r="AD2016" s="9">
        <f t="shared" ca="1" si="187"/>
        <v>59</v>
      </c>
      <c r="AE2016" s="9" t="str">
        <f t="shared" ca="1" si="188"/>
        <v>45 to 60 Days</v>
      </c>
      <c r="AF2016" s="9"/>
      <c r="AG2016" s="123" t="str">
        <f t="shared" si="191"/>
        <v>Tekkali PS,'115/2026'</v>
      </c>
      <c r="AH2016" s="97" t="str">
        <f t="shared" si="189"/>
        <v/>
      </c>
    </row>
    <row r="2017" spans="1:34" ht="25.5" customHeight="1" x14ac:dyDescent="0.25">
      <c r="A2017" s="96">
        <v>2016</v>
      </c>
      <c r="B2017" s="123" t="str">
        <f>_xlfn.XLOOKUP(E2017,'[1]PS Name'!B:B,'[1]PS Name'!D:D)</f>
        <v>Kasibugga Sub-Division</v>
      </c>
      <c r="C2017" s="123" t="str">
        <f>_xlfn.XLOOKUP(E2017,'[1]PS Name'!B:B,'[1]PS Name'!C:C)</f>
        <v>Itchapuram Circle</v>
      </c>
      <c r="D2017" s="9"/>
      <c r="E2017" s="123" t="s">
        <v>66</v>
      </c>
      <c r="F2017" s="136" t="s">
        <v>3061</v>
      </c>
      <c r="G2017" s="63" t="s">
        <v>5742</v>
      </c>
      <c r="H2017" s="137">
        <v>46212</v>
      </c>
      <c r="I2017" s="63" t="str">
        <f t="shared" si="190"/>
        <v>Jul</v>
      </c>
      <c r="J2017" s="63">
        <v>2026</v>
      </c>
      <c r="K2017" s="63" t="s">
        <v>127</v>
      </c>
      <c r="L2017" s="9"/>
      <c r="M2017" s="9" t="str">
        <f>_xlfn.XLOOKUP(K2017,[1]Heads!A:A,[1]Heads!B:B)</f>
        <v>Enforcement</v>
      </c>
      <c r="N2017" s="9" t="str">
        <f>_xlfn.XLOOKUP(M2017,[1]Heads!B:B,[1]Heads!C:C)</f>
        <v>Enforcement</v>
      </c>
      <c r="O2017" s="9" t="s">
        <v>32</v>
      </c>
      <c r="P2017" s="75"/>
      <c r="Q2017" s="9"/>
      <c r="R2017" s="75"/>
      <c r="S2017" s="96" t="s">
        <v>3196</v>
      </c>
      <c r="T2017" s="9"/>
      <c r="U2017" s="75"/>
      <c r="V2017" s="9"/>
      <c r="W2017" s="104" t="s">
        <v>141</v>
      </c>
      <c r="X2017" s="104" t="s">
        <v>33</v>
      </c>
      <c r="Y2017" s="98">
        <v>46300</v>
      </c>
      <c r="Z2017" s="9" t="s">
        <v>5743</v>
      </c>
      <c r="AA2017" s="9" t="s">
        <v>34</v>
      </c>
      <c r="AB2017" s="9">
        <f t="shared" ca="1" si="185"/>
        <v>99</v>
      </c>
      <c r="AC2017" s="9" t="str">
        <f t="shared" ca="1" si="186"/>
        <v>Above 3 Months</v>
      </c>
      <c r="AD2017" s="9">
        <f t="shared" ca="1" si="187"/>
        <v>11</v>
      </c>
      <c r="AE2017" s="9" t="str">
        <f t="shared" ca="1" si="188"/>
        <v>Below 45 Days</v>
      </c>
      <c r="AF2017" s="9"/>
      <c r="AG2017" s="123" t="str">
        <f t="shared" si="191"/>
        <v>Itchapuram Rural,'70/2026'</v>
      </c>
      <c r="AH2017" s="97" t="str">
        <f t="shared" si="189"/>
        <v/>
      </c>
    </row>
    <row r="2018" spans="1:34" ht="25.5" customHeight="1" x14ac:dyDescent="0.25">
      <c r="A2018" s="96">
        <v>2017</v>
      </c>
      <c r="B2018" s="123" t="str">
        <f>_xlfn.XLOOKUP(E2018,'[1]PS Name'!B:B,'[1]PS Name'!D:D)</f>
        <v>Srikakulam Sub-Division</v>
      </c>
      <c r="C2018" s="123" t="str">
        <f>_xlfn.XLOOKUP(E2018,'[1]PS Name'!B:B,'[1]PS Name'!C:C)</f>
        <v>J.R.Puram Circle</v>
      </c>
      <c r="D2018" s="9"/>
      <c r="E2018" s="123" t="s">
        <v>38</v>
      </c>
      <c r="F2018" s="136" t="s">
        <v>3763</v>
      </c>
      <c r="G2018" s="63" t="s">
        <v>980</v>
      </c>
      <c r="H2018" s="137">
        <v>46212</v>
      </c>
      <c r="I2018" s="63" t="str">
        <f t="shared" si="190"/>
        <v>Jul</v>
      </c>
      <c r="J2018" s="63">
        <v>2026</v>
      </c>
      <c r="K2018" s="63" t="s">
        <v>77</v>
      </c>
      <c r="L2018" s="9"/>
      <c r="M2018" s="9" t="str">
        <f>_xlfn.XLOOKUP(K2018,[1]Heads!A:A,[1]Heads!B:B)</f>
        <v>Road Accidents</v>
      </c>
      <c r="N2018" s="9" t="str">
        <f>_xlfn.XLOOKUP(M2018,[1]Heads!B:B,[1]Heads!C:C)</f>
        <v>IPC</v>
      </c>
      <c r="O2018" s="9" t="s">
        <v>32</v>
      </c>
      <c r="P2018" s="75">
        <v>46246</v>
      </c>
      <c r="Q2018" s="9"/>
      <c r="R2018" s="75"/>
      <c r="S2018" s="96" t="s">
        <v>3196</v>
      </c>
      <c r="T2018" s="9"/>
      <c r="U2018" s="75"/>
      <c r="V2018" s="9"/>
      <c r="W2018" s="104" t="s">
        <v>33</v>
      </c>
      <c r="X2018" s="104" t="s">
        <v>33</v>
      </c>
      <c r="Y2018" s="98">
        <v>46246</v>
      </c>
      <c r="Z2018" s="9" t="s">
        <v>5744</v>
      </c>
      <c r="AA2018" s="9" t="s">
        <v>34</v>
      </c>
      <c r="AB2018" s="9">
        <f t="shared" ca="1" si="185"/>
        <v>99</v>
      </c>
      <c r="AC2018" s="9" t="str">
        <f t="shared" ca="1" si="186"/>
        <v>Above 3 Months</v>
      </c>
      <c r="AD2018" s="9">
        <f t="shared" ca="1" si="187"/>
        <v>65</v>
      </c>
      <c r="AE2018" s="9" t="str">
        <f t="shared" ca="1" si="188"/>
        <v>Above 60 Days</v>
      </c>
      <c r="AF2018" s="9"/>
      <c r="AG2018" s="123" t="str">
        <f t="shared" si="191"/>
        <v>Etcherla,'145/2026'</v>
      </c>
      <c r="AH2018" s="97" t="str">
        <f t="shared" si="189"/>
        <v/>
      </c>
    </row>
    <row r="2019" spans="1:34" ht="25.5" customHeight="1" x14ac:dyDescent="0.25">
      <c r="A2019" s="96">
        <v>2018</v>
      </c>
      <c r="B2019" s="123" t="str">
        <f>_xlfn.XLOOKUP(E2019,'[1]PS Name'!B:B,'[1]PS Name'!D:D)</f>
        <v>Kasibugga Sub-Division</v>
      </c>
      <c r="C2019" s="123" t="str">
        <f>_xlfn.XLOOKUP(E2019,'[1]PS Name'!B:B,'[1]PS Name'!C:C)</f>
        <v>Sompeta Circle</v>
      </c>
      <c r="D2019" s="9"/>
      <c r="E2019" s="123" t="s">
        <v>118</v>
      </c>
      <c r="F2019" s="136" t="s">
        <v>3080</v>
      </c>
      <c r="G2019" s="63" t="s">
        <v>1027</v>
      </c>
      <c r="H2019" s="137">
        <v>46212</v>
      </c>
      <c r="I2019" s="63" t="str">
        <f t="shared" si="190"/>
        <v>Jul</v>
      </c>
      <c r="J2019" s="63">
        <v>2026</v>
      </c>
      <c r="K2019" s="63" t="s">
        <v>48</v>
      </c>
      <c r="L2019" s="9"/>
      <c r="M2019" s="9" t="str">
        <f>_xlfn.XLOOKUP(K2019,[1]Heads!A:A,[1]Heads!B:B)</f>
        <v>Property Offences</v>
      </c>
      <c r="N2019" s="9" t="str">
        <f>_xlfn.XLOOKUP(M2019,[1]Heads!B:B,[1]Heads!C:C)</f>
        <v>IPC</v>
      </c>
      <c r="O2019" s="9" t="s">
        <v>32</v>
      </c>
      <c r="P2019" s="75"/>
      <c r="Q2019" s="9"/>
      <c r="R2019" s="75"/>
      <c r="S2019" s="96" t="s">
        <v>3196</v>
      </c>
      <c r="T2019" s="9"/>
      <c r="U2019" s="75"/>
      <c r="V2019" s="9"/>
      <c r="W2019" s="104" t="s">
        <v>112</v>
      </c>
      <c r="X2019" s="104" t="s">
        <v>112</v>
      </c>
      <c r="Y2019" s="98"/>
      <c r="Z2019" s="9" t="s">
        <v>5745</v>
      </c>
      <c r="AA2019" s="9" t="s">
        <v>34</v>
      </c>
      <c r="AB2019" s="9">
        <f t="shared" ca="1" si="185"/>
        <v>99</v>
      </c>
      <c r="AC2019" s="9" t="str">
        <f t="shared" ca="1" si="186"/>
        <v>Above 3 Months</v>
      </c>
      <c r="AD2019" s="9" t="str">
        <f t="shared" ca="1" si="187"/>
        <v/>
      </c>
      <c r="AE2019" s="9" t="str">
        <f t="shared" ca="1" si="188"/>
        <v/>
      </c>
      <c r="AF2019" s="9"/>
      <c r="AG2019" s="123" t="str">
        <f t="shared" si="191"/>
        <v>Kanchili,'61/2026'</v>
      </c>
      <c r="AH2019" s="97" t="str">
        <f t="shared" ca="1" si="189"/>
        <v>Above 3 Months</v>
      </c>
    </row>
    <row r="2020" spans="1:34" ht="25.5" customHeight="1" x14ac:dyDescent="0.25">
      <c r="A2020" s="96">
        <v>2019</v>
      </c>
      <c r="B2020" s="123" t="str">
        <f>_xlfn.XLOOKUP(E2020,'[1]PS Name'!B:B,'[1]PS Name'!D:D)</f>
        <v>Kasibugga Sub-Division</v>
      </c>
      <c r="C2020" s="123">
        <f>_xlfn.XLOOKUP(E2020,'[1]PS Name'!B:B,'[1]PS Name'!C:C)</f>
        <v>0</v>
      </c>
      <c r="D2020" s="9"/>
      <c r="E2020" s="123" t="s">
        <v>68</v>
      </c>
      <c r="F2020" s="136" t="s">
        <v>5746</v>
      </c>
      <c r="G2020" s="63" t="s">
        <v>5747</v>
      </c>
      <c r="H2020" s="137">
        <v>46212</v>
      </c>
      <c r="I2020" s="63" t="str">
        <f t="shared" si="190"/>
        <v>Jul</v>
      </c>
      <c r="J2020" s="63">
        <v>2026</v>
      </c>
      <c r="K2020" s="63" t="s">
        <v>91</v>
      </c>
      <c r="L2020" s="9"/>
      <c r="M2020" s="9" t="str">
        <f>_xlfn.XLOOKUP(K2020,[1]Heads!A:A,[1]Heads!B:B)</f>
        <v>Bodily Offiences</v>
      </c>
      <c r="N2020" s="9" t="str">
        <f>_xlfn.XLOOKUP(M2020,[1]Heads!B:B,[1]Heads!C:C)</f>
        <v>IPC</v>
      </c>
      <c r="O2020" s="9" t="s">
        <v>32</v>
      </c>
      <c r="P2020" s="75"/>
      <c r="Q2020" s="9"/>
      <c r="R2020" s="75"/>
      <c r="S2020" s="96" t="s">
        <v>7126</v>
      </c>
      <c r="T2020" s="9"/>
      <c r="U2020" s="75"/>
      <c r="V2020" s="9"/>
      <c r="W2020" s="104" t="s">
        <v>141</v>
      </c>
      <c r="X2020" s="104" t="s">
        <v>2923</v>
      </c>
      <c r="Y2020" s="98"/>
      <c r="Z2020" s="9" t="s">
        <v>5748</v>
      </c>
      <c r="AA2020" s="9" t="s">
        <v>34</v>
      </c>
      <c r="AB2020" s="9" t="str">
        <f t="shared" ca="1" si="185"/>
        <v/>
      </c>
      <c r="AC2020" s="9" t="str">
        <f t="shared" si="186"/>
        <v/>
      </c>
      <c r="AD2020" s="9" t="str">
        <f t="shared" ca="1" si="187"/>
        <v/>
      </c>
      <c r="AE2020" s="9" t="str">
        <f t="shared" ca="1" si="188"/>
        <v/>
      </c>
      <c r="AF2020" s="9"/>
      <c r="AG2020" s="123" t="str">
        <f t="shared" si="191"/>
        <v>Kasibugga,'234/2026'</v>
      </c>
      <c r="AH2020" s="97" t="str">
        <f t="shared" si="189"/>
        <v/>
      </c>
    </row>
    <row r="2021" spans="1:34" ht="25.5" customHeight="1" x14ac:dyDescent="0.25">
      <c r="A2021" s="96">
        <v>2020</v>
      </c>
      <c r="B2021" s="123" t="str">
        <f>_xlfn.XLOOKUP(E2021,'[1]PS Name'!B:B,'[1]PS Name'!D:D)</f>
        <v>Srikakulam Sub-Division</v>
      </c>
      <c r="C2021" s="123" t="str">
        <f>_xlfn.XLOOKUP(E2021,'[1]PS Name'!B:B,'[1]PS Name'!C:C)</f>
        <v>J.R.Puram Circle</v>
      </c>
      <c r="D2021" s="9"/>
      <c r="E2021" s="123" t="s">
        <v>104</v>
      </c>
      <c r="F2021" s="136" t="s">
        <v>3115</v>
      </c>
      <c r="G2021" s="63" t="s">
        <v>5750</v>
      </c>
      <c r="H2021" s="137">
        <v>46212</v>
      </c>
      <c r="I2021" s="63" t="str">
        <f t="shared" si="190"/>
        <v>Jul</v>
      </c>
      <c r="J2021" s="63">
        <v>2026</v>
      </c>
      <c r="K2021" s="63" t="s">
        <v>39</v>
      </c>
      <c r="L2021" s="9"/>
      <c r="M2021" s="9" t="str">
        <f>_xlfn.XLOOKUP(K2021,[1]Heads!A:A,[1]Heads!B:B)</f>
        <v>Other IPC</v>
      </c>
      <c r="N2021" s="9" t="str">
        <f>_xlfn.XLOOKUP(M2021,[1]Heads!B:B,[1]Heads!C:C)</f>
        <v>IPC</v>
      </c>
      <c r="O2021" s="9" t="s">
        <v>32</v>
      </c>
      <c r="P2021" s="75"/>
      <c r="Q2021" s="9"/>
      <c r="R2021" s="75"/>
      <c r="S2021" s="96" t="s">
        <v>3196</v>
      </c>
      <c r="T2021" s="9"/>
      <c r="U2021" s="75"/>
      <c r="V2021" s="9"/>
      <c r="W2021" s="104" t="s">
        <v>169</v>
      </c>
      <c r="X2021" s="104" t="s">
        <v>50</v>
      </c>
      <c r="Y2021" s="98"/>
      <c r="Z2021" s="9" t="s">
        <v>5751</v>
      </c>
      <c r="AA2021" s="9" t="s">
        <v>34</v>
      </c>
      <c r="AB2021" s="9">
        <f t="shared" ca="1" si="185"/>
        <v>99</v>
      </c>
      <c r="AC2021" s="9" t="str">
        <f t="shared" ca="1" si="186"/>
        <v>Above 3 Months</v>
      </c>
      <c r="AD2021" s="9" t="str">
        <f t="shared" ca="1" si="187"/>
        <v/>
      </c>
      <c r="AE2021" s="9" t="str">
        <f t="shared" ca="1" si="188"/>
        <v/>
      </c>
      <c r="AF2021" s="9"/>
      <c r="AG2021" s="123" t="str">
        <f t="shared" si="191"/>
        <v>Laveru,'89/2026'</v>
      </c>
      <c r="AH2021" s="97" t="str">
        <f t="shared" ca="1" si="189"/>
        <v>Above 3 Months</v>
      </c>
    </row>
    <row r="2022" spans="1:34" ht="25.5" customHeight="1" x14ac:dyDescent="0.25">
      <c r="A2022" s="96">
        <v>2021</v>
      </c>
      <c r="B2022" s="123" t="str">
        <f>_xlfn.XLOOKUP(E2022,'[1]PS Name'!B:B,'[1]PS Name'!D:D)</f>
        <v>Srikakulam Sub-Division</v>
      </c>
      <c r="C2022" s="123" t="str">
        <f>_xlfn.XLOOKUP(E2022,'[1]PS Name'!B:B,'[1]PS Name'!C:C)</f>
        <v>Amadalavalasa Circle</v>
      </c>
      <c r="D2022" s="9"/>
      <c r="E2022" s="123" t="s">
        <v>47</v>
      </c>
      <c r="F2022" s="136" t="s">
        <v>3824</v>
      </c>
      <c r="G2022" s="63" t="s">
        <v>1572</v>
      </c>
      <c r="H2022" s="137">
        <v>46213</v>
      </c>
      <c r="I2022" s="63" t="str">
        <f t="shared" si="190"/>
        <v>Jul</v>
      </c>
      <c r="J2022" s="63">
        <v>2026</v>
      </c>
      <c r="K2022" s="63" t="s">
        <v>75</v>
      </c>
      <c r="L2022" s="9"/>
      <c r="M2022" s="9" t="str">
        <f>_xlfn.XLOOKUP(K2022,[1]Heads!A:A,[1]Heads!B:B)</f>
        <v>Bodily Offiences</v>
      </c>
      <c r="N2022" s="9" t="str">
        <f>_xlfn.XLOOKUP(M2022,[1]Heads!B:B,[1]Heads!C:C)</f>
        <v>IPC</v>
      </c>
      <c r="O2022" s="9" t="s">
        <v>32</v>
      </c>
      <c r="P2022" s="75">
        <v>46224</v>
      </c>
      <c r="Q2022" s="9"/>
      <c r="R2022" s="75"/>
      <c r="S2022" s="96" t="s">
        <v>7126</v>
      </c>
      <c r="T2022" s="9"/>
      <c r="U2022" s="75"/>
      <c r="V2022" s="9"/>
      <c r="W2022" s="104" t="s">
        <v>33</v>
      </c>
      <c r="X2022" s="104" t="s">
        <v>2923</v>
      </c>
      <c r="Y2022" s="98"/>
      <c r="Z2022" s="9" t="s">
        <v>5753</v>
      </c>
      <c r="AA2022" s="9" t="s">
        <v>34</v>
      </c>
      <c r="AB2022" s="9" t="str">
        <f t="shared" ca="1" si="185"/>
        <v/>
      </c>
      <c r="AC2022" s="9" t="str">
        <f t="shared" si="186"/>
        <v/>
      </c>
      <c r="AD2022" s="9" t="str">
        <f t="shared" ca="1" si="187"/>
        <v/>
      </c>
      <c r="AE2022" s="9" t="str">
        <f t="shared" ca="1" si="188"/>
        <v/>
      </c>
      <c r="AF2022" s="9"/>
      <c r="AG2022" s="123" t="str">
        <f t="shared" si="191"/>
        <v>Amadalavalasa,'110/2026'</v>
      </c>
      <c r="AH2022" s="97" t="str">
        <f t="shared" si="189"/>
        <v/>
      </c>
    </row>
    <row r="2023" spans="1:34" ht="25.5" customHeight="1" x14ac:dyDescent="0.25">
      <c r="A2023" s="96">
        <v>2022</v>
      </c>
      <c r="B2023" s="123" t="str">
        <f>_xlfn.XLOOKUP(E2023,'[1]PS Name'!B:B,'[1]PS Name'!D:D)</f>
        <v>Srikakulam Sub-Division</v>
      </c>
      <c r="C2023" s="123" t="str">
        <f>_xlfn.XLOOKUP(E2023,'[1]PS Name'!B:B,'[1]PS Name'!C:C)</f>
        <v>Amadalavalasa Circle</v>
      </c>
      <c r="D2023" s="9"/>
      <c r="E2023" s="123" t="s">
        <v>64</v>
      </c>
      <c r="F2023" s="136" t="s">
        <v>3215</v>
      </c>
      <c r="G2023" s="63" t="s">
        <v>1027</v>
      </c>
      <c r="H2023" s="137">
        <v>46213</v>
      </c>
      <c r="I2023" s="63" t="str">
        <f t="shared" si="190"/>
        <v>Jul</v>
      </c>
      <c r="J2023" s="63">
        <v>2026</v>
      </c>
      <c r="K2023" s="63" t="s">
        <v>48</v>
      </c>
      <c r="L2023" s="9"/>
      <c r="M2023" s="9" t="str">
        <f>_xlfn.XLOOKUP(K2023,[1]Heads!A:A,[1]Heads!B:B)</f>
        <v>Property Offences</v>
      </c>
      <c r="N2023" s="9" t="str">
        <f>_xlfn.XLOOKUP(M2023,[1]Heads!B:B,[1]Heads!C:C)</f>
        <v>IPC</v>
      </c>
      <c r="O2023" s="9" t="s">
        <v>32</v>
      </c>
      <c r="P2023" s="75">
        <v>46231</v>
      </c>
      <c r="Q2023" s="9"/>
      <c r="R2023" s="75"/>
      <c r="S2023" s="96" t="s">
        <v>3196</v>
      </c>
      <c r="T2023" s="9"/>
      <c r="U2023" s="75"/>
      <c r="V2023" s="9"/>
      <c r="W2023" s="104" t="s">
        <v>33</v>
      </c>
      <c r="X2023" s="104" t="s">
        <v>33</v>
      </c>
      <c r="Y2023" s="98">
        <v>46231</v>
      </c>
      <c r="Z2023" s="9" t="s">
        <v>5754</v>
      </c>
      <c r="AA2023" s="9" t="s">
        <v>34</v>
      </c>
      <c r="AB2023" s="9">
        <f t="shared" ca="1" si="185"/>
        <v>98</v>
      </c>
      <c r="AC2023" s="9" t="str">
        <f t="shared" ca="1" si="186"/>
        <v>Above 3 Months</v>
      </c>
      <c r="AD2023" s="9">
        <f t="shared" ca="1" si="187"/>
        <v>80</v>
      </c>
      <c r="AE2023" s="9" t="str">
        <f t="shared" ca="1" si="188"/>
        <v>Above 60 Days</v>
      </c>
      <c r="AF2023" s="9"/>
      <c r="AG2023" s="123" t="str">
        <f t="shared" si="191"/>
        <v>Ponduru,'96/2026'</v>
      </c>
      <c r="AH2023" s="97" t="str">
        <f t="shared" si="189"/>
        <v/>
      </c>
    </row>
    <row r="2024" spans="1:34" ht="25.5" customHeight="1" x14ac:dyDescent="0.25">
      <c r="A2024" s="96">
        <v>2023</v>
      </c>
      <c r="B2024" s="123" t="str">
        <f>_xlfn.XLOOKUP(E2024,'[1]PS Name'!B:B,'[1]PS Name'!D:D)</f>
        <v>Kasibugga Sub-Division</v>
      </c>
      <c r="C2024" s="123">
        <f>_xlfn.XLOOKUP(E2024,'[1]PS Name'!B:B,'[1]PS Name'!C:C)</f>
        <v>0</v>
      </c>
      <c r="D2024" s="9"/>
      <c r="E2024" s="123" t="s">
        <v>68</v>
      </c>
      <c r="F2024" s="136" t="s">
        <v>5755</v>
      </c>
      <c r="G2024" s="63" t="s">
        <v>1315</v>
      </c>
      <c r="H2024" s="137">
        <v>46213</v>
      </c>
      <c r="I2024" s="63" t="str">
        <f t="shared" si="190"/>
        <v>Jul</v>
      </c>
      <c r="J2024" s="63">
        <v>2026</v>
      </c>
      <c r="K2024" s="63" t="s">
        <v>70</v>
      </c>
      <c r="L2024" s="9"/>
      <c r="M2024" s="9" t="str">
        <f>_xlfn.XLOOKUP(K2024,[1]Heads!A:A,[1]Heads!B:B)</f>
        <v>174 CrPC</v>
      </c>
      <c r="N2024" s="9" t="str">
        <f>_xlfn.XLOOKUP(M2024,[1]Heads!B:B,[1]Heads!C:C)</f>
        <v>174 CrPC</v>
      </c>
      <c r="O2024" s="9" t="s">
        <v>32</v>
      </c>
      <c r="P2024" s="75"/>
      <c r="Q2024" s="9"/>
      <c r="R2024" s="75"/>
      <c r="S2024" s="96" t="s">
        <v>7125</v>
      </c>
      <c r="T2024" s="9"/>
      <c r="U2024" s="75"/>
      <c r="V2024" s="9"/>
      <c r="W2024" s="104" t="s">
        <v>173</v>
      </c>
      <c r="X2024" s="104" t="s">
        <v>2923</v>
      </c>
      <c r="Y2024" s="98"/>
      <c r="Z2024" s="9" t="s">
        <v>5756</v>
      </c>
      <c r="AA2024" s="9" t="s">
        <v>34</v>
      </c>
      <c r="AB2024" s="9" t="str">
        <f t="shared" ca="1" si="185"/>
        <v/>
      </c>
      <c r="AC2024" s="9" t="str">
        <f t="shared" si="186"/>
        <v/>
      </c>
      <c r="AD2024" s="9" t="str">
        <f t="shared" ca="1" si="187"/>
        <v/>
      </c>
      <c r="AE2024" s="9" t="str">
        <f t="shared" ca="1" si="188"/>
        <v/>
      </c>
      <c r="AF2024" s="9"/>
      <c r="AG2024" s="123" t="str">
        <f t="shared" si="191"/>
        <v>Kasibugga,'236/2026'</v>
      </c>
      <c r="AH2024" s="97" t="str">
        <f t="shared" si="189"/>
        <v/>
      </c>
    </row>
    <row r="2025" spans="1:34" ht="25.5" customHeight="1" x14ac:dyDescent="0.25">
      <c r="A2025" s="96">
        <v>2024</v>
      </c>
      <c r="B2025" s="123" t="str">
        <f>_xlfn.XLOOKUP(E2025,'[1]PS Name'!B:B,'[1]PS Name'!D:D)</f>
        <v>Kasibugga Sub-Division</v>
      </c>
      <c r="C2025" s="123">
        <f>_xlfn.XLOOKUP(E2025,'[1]PS Name'!B:B,'[1]PS Name'!C:C)</f>
        <v>0</v>
      </c>
      <c r="D2025" s="9"/>
      <c r="E2025" s="123" t="s">
        <v>68</v>
      </c>
      <c r="F2025" s="136" t="s">
        <v>5757</v>
      </c>
      <c r="G2025" s="63" t="s">
        <v>5758</v>
      </c>
      <c r="H2025" s="137">
        <v>46213</v>
      </c>
      <c r="I2025" s="63" t="str">
        <f t="shared" si="190"/>
        <v>Jul</v>
      </c>
      <c r="J2025" s="63">
        <v>2026</v>
      </c>
      <c r="K2025" s="63" t="s">
        <v>149</v>
      </c>
      <c r="L2025" s="9"/>
      <c r="M2025" s="9" t="str">
        <f>_xlfn.XLOOKUP(K2025,[1]Heads!A:A,[1]Heads!B:B)</f>
        <v>Enforcement</v>
      </c>
      <c r="N2025" s="9" t="str">
        <f>_xlfn.XLOOKUP(M2025,[1]Heads!B:B,[1]Heads!C:C)</f>
        <v>Enforcement</v>
      </c>
      <c r="O2025" s="9" t="s">
        <v>32</v>
      </c>
      <c r="P2025" s="75">
        <v>46272</v>
      </c>
      <c r="Q2025" s="9"/>
      <c r="R2025" s="75"/>
      <c r="S2025" s="96" t="s">
        <v>7126</v>
      </c>
      <c r="T2025" s="9"/>
      <c r="U2025" s="75"/>
      <c r="V2025" s="9"/>
      <c r="W2025" s="104" t="s">
        <v>33</v>
      </c>
      <c r="X2025" s="104" t="s">
        <v>2923</v>
      </c>
      <c r="Y2025" s="98"/>
      <c r="Z2025" s="9" t="s">
        <v>5759</v>
      </c>
      <c r="AA2025" s="9" t="s">
        <v>34</v>
      </c>
      <c r="AB2025" s="9" t="str">
        <f t="shared" ca="1" si="185"/>
        <v/>
      </c>
      <c r="AC2025" s="9" t="str">
        <f t="shared" si="186"/>
        <v/>
      </c>
      <c r="AD2025" s="9" t="str">
        <f t="shared" ca="1" si="187"/>
        <v/>
      </c>
      <c r="AE2025" s="9" t="str">
        <f t="shared" ca="1" si="188"/>
        <v/>
      </c>
      <c r="AF2025" s="9"/>
      <c r="AG2025" s="123" t="str">
        <f t="shared" si="191"/>
        <v>Kasibugga,'238/2026'</v>
      </c>
      <c r="AH2025" s="97" t="str">
        <f t="shared" si="189"/>
        <v/>
      </c>
    </row>
    <row r="2026" spans="1:34" ht="25.5" customHeight="1" x14ac:dyDescent="0.25">
      <c r="A2026" s="96">
        <v>2025</v>
      </c>
      <c r="B2026" s="123" t="str">
        <f>_xlfn.XLOOKUP(E2026,'[1]PS Name'!B:B,'[1]PS Name'!D:D)</f>
        <v>Tekkali Sub-Division</v>
      </c>
      <c r="C2026" s="123" t="str">
        <f>_xlfn.XLOOKUP(E2026,'[1]PS Name'!B:B,'[1]PS Name'!C:C)</f>
        <v>Narasannapeta Circle</v>
      </c>
      <c r="D2026" s="9"/>
      <c r="E2026" s="123" t="s">
        <v>113</v>
      </c>
      <c r="F2026" s="136" t="s">
        <v>3070</v>
      </c>
      <c r="G2026" s="63" t="s">
        <v>1315</v>
      </c>
      <c r="H2026" s="137">
        <v>46213</v>
      </c>
      <c r="I2026" s="63" t="str">
        <f t="shared" si="190"/>
        <v>Jul</v>
      </c>
      <c r="J2026" s="63">
        <v>2026</v>
      </c>
      <c r="K2026" s="63" t="s">
        <v>70</v>
      </c>
      <c r="L2026" s="9"/>
      <c r="M2026" s="9" t="str">
        <f>_xlfn.XLOOKUP(K2026,[1]Heads!A:A,[1]Heads!B:B)</f>
        <v>174 CrPC</v>
      </c>
      <c r="N2026" s="9" t="str">
        <f>_xlfn.XLOOKUP(M2026,[1]Heads!B:B,[1]Heads!C:C)</f>
        <v>174 CrPC</v>
      </c>
      <c r="O2026" s="9" t="s">
        <v>32</v>
      </c>
      <c r="P2026" s="75"/>
      <c r="Q2026" s="9"/>
      <c r="R2026" s="75"/>
      <c r="S2026" s="96" t="s">
        <v>7125</v>
      </c>
      <c r="T2026" s="9"/>
      <c r="U2026" s="75"/>
      <c r="V2026" s="9"/>
      <c r="W2026" s="104" t="s">
        <v>173</v>
      </c>
      <c r="X2026" s="104" t="s">
        <v>2923</v>
      </c>
      <c r="Y2026" s="98"/>
      <c r="Z2026" s="9" t="s">
        <v>5760</v>
      </c>
      <c r="AA2026" s="9" t="s">
        <v>34</v>
      </c>
      <c r="AB2026" s="9" t="str">
        <f t="shared" ca="1" si="185"/>
        <v/>
      </c>
      <c r="AC2026" s="9" t="str">
        <f t="shared" si="186"/>
        <v/>
      </c>
      <c r="AD2026" s="9" t="str">
        <f t="shared" ca="1" si="187"/>
        <v/>
      </c>
      <c r="AE2026" s="9" t="str">
        <f t="shared" ca="1" si="188"/>
        <v/>
      </c>
      <c r="AF2026" s="9"/>
      <c r="AG2026" s="123" t="str">
        <f t="shared" si="191"/>
        <v>Jalumuru,'63/2026'</v>
      </c>
      <c r="AH2026" s="97" t="str">
        <f t="shared" si="189"/>
        <v/>
      </c>
    </row>
    <row r="2027" spans="1:34" ht="25.5" customHeight="1" x14ac:dyDescent="0.25">
      <c r="A2027" s="96">
        <v>2026</v>
      </c>
      <c r="B2027" s="123" t="str">
        <f>_xlfn.XLOOKUP(E2027,'[1]PS Name'!B:B,'[1]PS Name'!D:D)</f>
        <v>Srikakulam Sub-Division</v>
      </c>
      <c r="C2027" s="123" t="str">
        <f>_xlfn.XLOOKUP(E2027,'[1]PS Name'!B:B,'[1]PS Name'!C:C)</f>
        <v>J.R.Puram Circle</v>
      </c>
      <c r="D2027" s="9"/>
      <c r="E2027" s="123" t="s">
        <v>104</v>
      </c>
      <c r="F2027" s="136" t="s">
        <v>3149</v>
      </c>
      <c r="G2027" s="63" t="s">
        <v>1535</v>
      </c>
      <c r="H2027" s="137">
        <v>46213</v>
      </c>
      <c r="I2027" s="63" t="str">
        <f t="shared" si="190"/>
        <v>Jul</v>
      </c>
      <c r="J2027" s="63">
        <v>2026</v>
      </c>
      <c r="K2027" s="63" t="s">
        <v>75</v>
      </c>
      <c r="L2027" s="9"/>
      <c r="M2027" s="9" t="str">
        <f>_xlfn.XLOOKUP(K2027,[1]Heads!A:A,[1]Heads!B:B)</f>
        <v>Bodily Offiences</v>
      </c>
      <c r="N2027" s="9" t="str">
        <f>_xlfn.XLOOKUP(M2027,[1]Heads!B:B,[1]Heads!C:C)</f>
        <v>IPC</v>
      </c>
      <c r="O2027" s="9" t="s">
        <v>32</v>
      </c>
      <c r="P2027" s="75">
        <v>46253</v>
      </c>
      <c r="Q2027" s="9"/>
      <c r="R2027" s="75"/>
      <c r="S2027" s="96" t="s">
        <v>7126</v>
      </c>
      <c r="T2027" s="9"/>
      <c r="U2027" s="75"/>
      <c r="V2027" s="9"/>
      <c r="W2027" s="104" t="s">
        <v>33</v>
      </c>
      <c r="X2027" s="104" t="s">
        <v>2923</v>
      </c>
      <c r="Y2027" s="98"/>
      <c r="Z2027" s="9" t="s">
        <v>5761</v>
      </c>
      <c r="AA2027" s="9" t="s">
        <v>34</v>
      </c>
      <c r="AB2027" s="9" t="str">
        <f t="shared" ca="1" si="185"/>
        <v/>
      </c>
      <c r="AC2027" s="9" t="str">
        <f t="shared" si="186"/>
        <v/>
      </c>
      <c r="AD2027" s="9" t="str">
        <f t="shared" ca="1" si="187"/>
        <v/>
      </c>
      <c r="AE2027" s="9" t="str">
        <f t="shared" ca="1" si="188"/>
        <v/>
      </c>
      <c r="AF2027" s="9"/>
      <c r="AG2027" s="123" t="str">
        <f t="shared" si="191"/>
        <v>Laveru,'92/2026'</v>
      </c>
      <c r="AH2027" s="97" t="str">
        <f t="shared" si="189"/>
        <v/>
      </c>
    </row>
    <row r="2028" spans="1:34" ht="25.5" customHeight="1" x14ac:dyDescent="0.25">
      <c r="A2028" s="96">
        <v>2027</v>
      </c>
      <c r="B2028" s="123" t="str">
        <f>_xlfn.XLOOKUP(E2028,'[1]PS Name'!B:B,'[1]PS Name'!D:D)</f>
        <v>Srikakulam Sub-Division</v>
      </c>
      <c r="C2028" s="123" t="str">
        <f>_xlfn.XLOOKUP(E2028,'[1]PS Name'!B:B,'[1]PS Name'!C:C)</f>
        <v>Amadalavalasa Circle</v>
      </c>
      <c r="D2028" s="9"/>
      <c r="E2028" s="123" t="s">
        <v>64</v>
      </c>
      <c r="F2028" s="136" t="s">
        <v>3164</v>
      </c>
      <c r="G2028" s="63" t="s">
        <v>1016</v>
      </c>
      <c r="H2028" s="137">
        <v>46213</v>
      </c>
      <c r="I2028" s="63" t="str">
        <f t="shared" si="190"/>
        <v>Jul</v>
      </c>
      <c r="J2028" s="63">
        <v>2026</v>
      </c>
      <c r="K2028" s="63" t="s">
        <v>48</v>
      </c>
      <c r="L2028" s="9"/>
      <c r="M2028" s="9" t="str">
        <f>_xlfn.XLOOKUP(K2028,[1]Heads!A:A,[1]Heads!B:B)</f>
        <v>Property Offences</v>
      </c>
      <c r="N2028" s="9" t="str">
        <f>_xlfn.XLOOKUP(M2028,[1]Heads!B:B,[1]Heads!C:C)</f>
        <v>IPC</v>
      </c>
      <c r="O2028" s="9" t="s">
        <v>32</v>
      </c>
      <c r="P2028" s="75"/>
      <c r="Q2028" s="9"/>
      <c r="R2028" s="75"/>
      <c r="S2028" s="96" t="s">
        <v>3196</v>
      </c>
      <c r="T2028" s="9"/>
      <c r="U2028" s="75"/>
      <c r="V2028" s="9"/>
      <c r="W2028" s="104" t="s">
        <v>112</v>
      </c>
      <c r="X2028" s="104" t="s">
        <v>112</v>
      </c>
      <c r="Y2028" s="98"/>
      <c r="Z2028" s="9" t="s">
        <v>5762</v>
      </c>
      <c r="AA2028" s="9" t="s">
        <v>34</v>
      </c>
      <c r="AB2028" s="9">
        <f t="shared" ca="1" si="185"/>
        <v>98</v>
      </c>
      <c r="AC2028" s="9" t="str">
        <f t="shared" ca="1" si="186"/>
        <v>Above 3 Months</v>
      </c>
      <c r="AD2028" s="9" t="str">
        <f t="shared" ca="1" si="187"/>
        <v/>
      </c>
      <c r="AE2028" s="9" t="str">
        <f t="shared" ca="1" si="188"/>
        <v/>
      </c>
      <c r="AF2028" s="9"/>
      <c r="AG2028" s="123" t="str">
        <f t="shared" si="191"/>
        <v>Ponduru,'95/2026'</v>
      </c>
      <c r="AH2028" s="97" t="str">
        <f t="shared" ca="1" si="189"/>
        <v>Above 3 Months</v>
      </c>
    </row>
    <row r="2029" spans="1:34" ht="25.5" customHeight="1" x14ac:dyDescent="0.25">
      <c r="A2029" s="96">
        <v>2028</v>
      </c>
      <c r="B2029" s="123" t="str">
        <f>_xlfn.XLOOKUP(E2029,'[1]PS Name'!B:B,'[1]PS Name'!D:D)</f>
        <v>Tekkali Sub-Division</v>
      </c>
      <c r="C2029" s="123" t="str">
        <f>_xlfn.XLOOKUP(E2029,'[1]PS Name'!B:B,'[1]PS Name'!C:C)</f>
        <v>Narasannapeta Circle</v>
      </c>
      <c r="D2029" s="9"/>
      <c r="E2029" s="123" t="s">
        <v>42</v>
      </c>
      <c r="F2029" s="136" t="s">
        <v>5654</v>
      </c>
      <c r="G2029" s="63" t="s">
        <v>5763</v>
      </c>
      <c r="H2029" s="137">
        <v>46213</v>
      </c>
      <c r="I2029" s="63" t="str">
        <f t="shared" si="190"/>
        <v>Jul</v>
      </c>
      <c r="J2029" s="63">
        <v>2026</v>
      </c>
      <c r="K2029" s="63" t="s">
        <v>39</v>
      </c>
      <c r="L2029" s="9"/>
      <c r="M2029" s="9" t="str">
        <f>_xlfn.XLOOKUP(K2029,[1]Heads!A:A,[1]Heads!B:B)</f>
        <v>Other IPC</v>
      </c>
      <c r="N2029" s="9" t="str">
        <f>_xlfn.XLOOKUP(M2029,[1]Heads!B:B,[1]Heads!C:C)</f>
        <v>IPC</v>
      </c>
      <c r="O2029" s="9" t="s">
        <v>32</v>
      </c>
      <c r="P2029" s="75"/>
      <c r="Q2029" s="9"/>
      <c r="R2029" s="75"/>
      <c r="S2029" s="96" t="s">
        <v>7125</v>
      </c>
      <c r="T2029" s="9"/>
      <c r="U2029" s="75"/>
      <c r="V2029" s="9"/>
      <c r="W2029" s="104" t="s">
        <v>142</v>
      </c>
      <c r="X2029" s="104" t="s">
        <v>2923</v>
      </c>
      <c r="Y2029" s="98"/>
      <c r="Z2029" s="9" t="s">
        <v>5764</v>
      </c>
      <c r="AA2029" s="9" t="s">
        <v>34</v>
      </c>
      <c r="AB2029" s="9" t="str">
        <f t="shared" ca="1" si="185"/>
        <v/>
      </c>
      <c r="AC2029" s="9" t="str">
        <f t="shared" si="186"/>
        <v/>
      </c>
      <c r="AD2029" s="9" t="str">
        <f t="shared" ca="1" si="187"/>
        <v/>
      </c>
      <c r="AE2029" s="9" t="str">
        <f t="shared" ca="1" si="188"/>
        <v/>
      </c>
      <c r="AF2029" s="9"/>
      <c r="AG2029" s="123" t="str">
        <f t="shared" si="191"/>
        <v>Narasannapeta,'207/2026'</v>
      </c>
      <c r="AH2029" s="97" t="str">
        <f t="shared" si="189"/>
        <v/>
      </c>
    </row>
    <row r="2030" spans="1:34" ht="25.5" customHeight="1" x14ac:dyDescent="0.25">
      <c r="A2030" s="96">
        <v>2029</v>
      </c>
      <c r="B2030" s="123" t="str">
        <f>_xlfn.XLOOKUP(E2030,'[1]PS Name'!B:B,'[1]PS Name'!D:D)</f>
        <v>Srikakulam Sub-Division</v>
      </c>
      <c r="C2030" s="123" t="str">
        <f>_xlfn.XLOOKUP(E2030,'[1]PS Name'!B:B,'[1]PS Name'!C:C)</f>
        <v>J.R.Puram Circle</v>
      </c>
      <c r="D2030" s="9"/>
      <c r="E2030" s="123" t="s">
        <v>104</v>
      </c>
      <c r="F2030" s="136" t="s">
        <v>3120</v>
      </c>
      <c r="G2030" s="63" t="s">
        <v>227</v>
      </c>
      <c r="H2030" s="137">
        <v>46213</v>
      </c>
      <c r="I2030" s="63" t="str">
        <f t="shared" si="190"/>
        <v>Jul</v>
      </c>
      <c r="J2030" s="63">
        <v>2026</v>
      </c>
      <c r="K2030" s="63" t="s">
        <v>59</v>
      </c>
      <c r="L2030" s="9" t="s">
        <v>228</v>
      </c>
      <c r="M2030" s="9" t="str">
        <f>_xlfn.XLOOKUP(K2030,[1]Heads!A:A,[1]Heads!B:B)</f>
        <v>Missing Cases</v>
      </c>
      <c r="N2030" s="9" t="str">
        <f>_xlfn.XLOOKUP(M2030,[1]Heads!B:B,[1]Heads!C:C)</f>
        <v>Missing</v>
      </c>
      <c r="O2030" s="9" t="s">
        <v>32</v>
      </c>
      <c r="P2030" s="75"/>
      <c r="Q2030" s="9"/>
      <c r="R2030" s="75"/>
      <c r="S2030" s="96" t="s">
        <v>3196</v>
      </c>
      <c r="T2030" s="9"/>
      <c r="U2030" s="75"/>
      <c r="V2030" s="9"/>
      <c r="W2030" s="104" t="s">
        <v>112</v>
      </c>
      <c r="X2030" s="104" t="s">
        <v>112</v>
      </c>
      <c r="Y2030" s="98"/>
      <c r="Z2030" s="9" t="s">
        <v>5765</v>
      </c>
      <c r="AA2030" s="9" t="s">
        <v>34</v>
      </c>
      <c r="AB2030" s="9">
        <f t="shared" ca="1" si="185"/>
        <v>98</v>
      </c>
      <c r="AC2030" s="9" t="str">
        <f t="shared" ca="1" si="186"/>
        <v>Above 3 Months</v>
      </c>
      <c r="AD2030" s="9" t="str">
        <f t="shared" ca="1" si="187"/>
        <v/>
      </c>
      <c r="AE2030" s="9" t="str">
        <f t="shared" ca="1" si="188"/>
        <v/>
      </c>
      <c r="AF2030" s="9"/>
      <c r="AG2030" s="123" t="str">
        <f t="shared" si="191"/>
        <v>Laveru,'91/2026'</v>
      </c>
      <c r="AH2030" s="97" t="str">
        <f t="shared" ca="1" si="189"/>
        <v>Above 3 Months</v>
      </c>
    </row>
    <row r="2031" spans="1:34" ht="25.5" customHeight="1" x14ac:dyDescent="0.25">
      <c r="A2031" s="96">
        <v>2030</v>
      </c>
      <c r="B2031" s="123" t="str">
        <f>_xlfn.XLOOKUP(E2031,'[1]PS Name'!B:B,'[1]PS Name'!D:D)</f>
        <v>Tekkali Sub-Division</v>
      </c>
      <c r="C2031" s="123" t="str">
        <f>_xlfn.XLOOKUP(E2031,'[1]PS Name'!B:B,'[1]PS Name'!C:C)</f>
        <v>Tekkali Rural Circle</v>
      </c>
      <c r="D2031" s="9"/>
      <c r="E2031" s="123" t="s">
        <v>110</v>
      </c>
      <c r="F2031" s="136" t="s">
        <v>3050</v>
      </c>
      <c r="G2031" s="63" t="s">
        <v>1381</v>
      </c>
      <c r="H2031" s="137">
        <v>46213</v>
      </c>
      <c r="I2031" s="63" t="str">
        <f t="shared" si="190"/>
        <v>Jul</v>
      </c>
      <c r="J2031" s="63">
        <v>2026</v>
      </c>
      <c r="K2031" s="63" t="s">
        <v>80</v>
      </c>
      <c r="L2031" s="9"/>
      <c r="M2031" s="9" t="str">
        <f>_xlfn.XLOOKUP(K2031,[1]Heads!A:A,[1]Heads!B:B)</f>
        <v>Crime  Against Women</v>
      </c>
      <c r="N2031" s="9" t="str">
        <f>_xlfn.XLOOKUP(M2031,[1]Heads!B:B,[1]Heads!C:C)</f>
        <v>IPC</v>
      </c>
      <c r="O2031" s="9" t="s">
        <v>32</v>
      </c>
      <c r="P2031" s="75">
        <v>46268</v>
      </c>
      <c r="Q2031" s="9"/>
      <c r="R2031" s="75"/>
      <c r="S2031" s="96" t="s">
        <v>3196</v>
      </c>
      <c r="T2031" s="9"/>
      <c r="U2031" s="75"/>
      <c r="V2031" s="9"/>
      <c r="W2031" s="104" t="s">
        <v>33</v>
      </c>
      <c r="X2031" s="104" t="s">
        <v>33</v>
      </c>
      <c r="Y2031" s="98">
        <v>46268</v>
      </c>
      <c r="Z2031" s="9" t="s">
        <v>5766</v>
      </c>
      <c r="AA2031" s="9" t="s">
        <v>34</v>
      </c>
      <c r="AB2031" s="9">
        <f t="shared" ca="1" si="185"/>
        <v>98</v>
      </c>
      <c r="AC2031" s="9" t="str">
        <f t="shared" ca="1" si="186"/>
        <v>Above 3 Months</v>
      </c>
      <c r="AD2031" s="9">
        <f t="shared" ca="1" si="187"/>
        <v>43</v>
      </c>
      <c r="AE2031" s="9" t="str">
        <f t="shared" ca="1" si="188"/>
        <v>Below 45 Days</v>
      </c>
      <c r="AF2031" s="9"/>
      <c r="AG2031" s="123" t="str">
        <f t="shared" si="191"/>
        <v>Naupada,'55/2026'</v>
      </c>
      <c r="AH2031" s="97" t="str">
        <f t="shared" si="189"/>
        <v/>
      </c>
    </row>
    <row r="2032" spans="1:34" ht="25.5" customHeight="1" x14ac:dyDescent="0.25">
      <c r="A2032" s="96">
        <v>2031</v>
      </c>
      <c r="B2032" s="123" t="str">
        <f>_xlfn.XLOOKUP(E2032,'[1]PS Name'!B:B,'[1]PS Name'!D:D)</f>
        <v>Srikakulam Sub-Division</v>
      </c>
      <c r="C2032" s="123" t="str">
        <f>_xlfn.XLOOKUP(E2032,'[1]PS Name'!B:B,'[1]PS Name'!C:C)</f>
        <v>J.R.Puram Circle</v>
      </c>
      <c r="D2032" s="9"/>
      <c r="E2032" s="123" t="s">
        <v>104</v>
      </c>
      <c r="F2032" s="136" t="s">
        <v>3159</v>
      </c>
      <c r="G2032" s="63" t="s">
        <v>5767</v>
      </c>
      <c r="H2032" s="137">
        <v>46213</v>
      </c>
      <c r="I2032" s="63" t="str">
        <f t="shared" si="190"/>
        <v>Jul</v>
      </c>
      <c r="J2032" s="63">
        <v>2026</v>
      </c>
      <c r="K2032" s="63" t="s">
        <v>75</v>
      </c>
      <c r="L2032" s="9"/>
      <c r="M2032" s="9" t="str">
        <f>_xlfn.XLOOKUP(K2032,[1]Heads!A:A,[1]Heads!B:B)</f>
        <v>Bodily Offiences</v>
      </c>
      <c r="N2032" s="9" t="str">
        <f>_xlfn.XLOOKUP(M2032,[1]Heads!B:B,[1]Heads!C:C)</f>
        <v>IPC</v>
      </c>
      <c r="O2032" s="9" t="s">
        <v>32</v>
      </c>
      <c r="P2032" s="75">
        <v>46253</v>
      </c>
      <c r="Q2032" s="9"/>
      <c r="R2032" s="75"/>
      <c r="S2032" s="96" t="s">
        <v>7126</v>
      </c>
      <c r="T2032" s="9"/>
      <c r="U2032" s="75"/>
      <c r="V2032" s="9"/>
      <c r="W2032" s="104" t="s">
        <v>33</v>
      </c>
      <c r="X2032" s="104" t="s">
        <v>2923</v>
      </c>
      <c r="Y2032" s="98"/>
      <c r="Z2032" s="9" t="s">
        <v>5768</v>
      </c>
      <c r="AA2032" s="9" t="s">
        <v>34</v>
      </c>
      <c r="AB2032" s="9" t="str">
        <f t="shared" ca="1" si="185"/>
        <v/>
      </c>
      <c r="AC2032" s="9" t="str">
        <f t="shared" si="186"/>
        <v/>
      </c>
      <c r="AD2032" s="9" t="str">
        <f t="shared" ca="1" si="187"/>
        <v/>
      </c>
      <c r="AE2032" s="9" t="str">
        <f t="shared" ca="1" si="188"/>
        <v/>
      </c>
      <c r="AF2032" s="9"/>
      <c r="AG2032" s="123" t="str">
        <f t="shared" si="191"/>
        <v>Laveru,'93/2026'</v>
      </c>
      <c r="AH2032" s="97" t="str">
        <f t="shared" si="189"/>
        <v/>
      </c>
    </row>
    <row r="2033" spans="1:34" ht="25.5" customHeight="1" x14ac:dyDescent="0.25">
      <c r="A2033" s="96">
        <v>2032</v>
      </c>
      <c r="B2033" s="123" t="str">
        <f>_xlfn.XLOOKUP(E2033,'[1]PS Name'!B:B,'[1]PS Name'!D:D)</f>
        <v>Kasibugga Sub-Division</v>
      </c>
      <c r="C2033" s="123">
        <f>_xlfn.XLOOKUP(E2033,'[1]PS Name'!B:B,'[1]PS Name'!C:C)</f>
        <v>0</v>
      </c>
      <c r="D2033" s="9"/>
      <c r="E2033" s="123" t="s">
        <v>68</v>
      </c>
      <c r="F2033" s="136" t="s">
        <v>5769</v>
      </c>
      <c r="G2033" s="63" t="s">
        <v>5770</v>
      </c>
      <c r="H2033" s="137">
        <v>46213</v>
      </c>
      <c r="I2033" s="63" t="str">
        <f t="shared" ref="I2033:I2068" si="192">TEXT(H2033,"mmm")</f>
        <v>Jul</v>
      </c>
      <c r="J2033" s="63">
        <v>2026</v>
      </c>
      <c r="K2033" s="63" t="s">
        <v>39</v>
      </c>
      <c r="L2033" s="9"/>
      <c r="M2033" s="9" t="str">
        <f>_xlfn.XLOOKUP(K2033,[1]Heads!A:A,[1]Heads!B:B)</f>
        <v>Other IPC</v>
      </c>
      <c r="N2033" s="9" t="str">
        <f>_xlfn.XLOOKUP(M2033,[1]Heads!B:B,[1]Heads!C:C)</f>
        <v>IPC</v>
      </c>
      <c r="O2033" s="9" t="s">
        <v>32</v>
      </c>
      <c r="P2033" s="75">
        <v>46258</v>
      </c>
      <c r="Q2033" s="9"/>
      <c r="R2033" s="75"/>
      <c r="S2033" s="96" t="s">
        <v>7126</v>
      </c>
      <c r="T2033" s="9"/>
      <c r="U2033" s="75"/>
      <c r="V2033" s="9"/>
      <c r="W2033" s="104" t="s">
        <v>33</v>
      </c>
      <c r="X2033" s="104" t="s">
        <v>2923</v>
      </c>
      <c r="Y2033" s="98"/>
      <c r="Z2033" s="9" t="s">
        <v>5771</v>
      </c>
      <c r="AA2033" s="9" t="s">
        <v>34</v>
      </c>
      <c r="AB2033" s="9" t="str">
        <f t="shared" ca="1" si="185"/>
        <v/>
      </c>
      <c r="AC2033" s="9" t="str">
        <f t="shared" si="186"/>
        <v/>
      </c>
      <c r="AD2033" s="9" t="str">
        <f t="shared" ca="1" si="187"/>
        <v/>
      </c>
      <c r="AE2033" s="9" t="str">
        <f t="shared" ca="1" si="188"/>
        <v/>
      </c>
      <c r="AF2033" s="9"/>
      <c r="AG2033" s="123" t="str">
        <f t="shared" ref="AG2033:AG2068" si="193">E2033&amp;","&amp;F2033</f>
        <v>Kasibugga,'237/2026'</v>
      </c>
      <c r="AH2033" s="97" t="str">
        <f t="shared" si="189"/>
        <v/>
      </c>
    </row>
    <row r="2034" spans="1:34" ht="25.5" customHeight="1" x14ac:dyDescent="0.25">
      <c r="A2034" s="96">
        <v>2033</v>
      </c>
      <c r="B2034" s="123" t="str">
        <f>_xlfn.XLOOKUP(E2034,'[1]PS Name'!B:B,'[1]PS Name'!D:D)</f>
        <v>Tekkali Sub-Division</v>
      </c>
      <c r="C2034" s="123" t="str">
        <f>_xlfn.XLOOKUP(E2034,'[1]PS Name'!B:B,'[1]PS Name'!C:C)</f>
        <v>Tekkali Rural Circle</v>
      </c>
      <c r="D2034" s="9"/>
      <c r="E2034" s="123" t="s">
        <v>95</v>
      </c>
      <c r="F2034" s="136" t="s">
        <v>3005</v>
      </c>
      <c r="G2034" s="63" t="s">
        <v>1535</v>
      </c>
      <c r="H2034" s="137">
        <v>46214</v>
      </c>
      <c r="I2034" s="63" t="str">
        <f t="shared" si="192"/>
        <v>Jul</v>
      </c>
      <c r="J2034" s="63">
        <v>2026</v>
      </c>
      <c r="K2034" s="63" t="s">
        <v>75</v>
      </c>
      <c r="L2034" s="9"/>
      <c r="M2034" s="9" t="str">
        <f>_xlfn.XLOOKUP(K2034,[1]Heads!A:A,[1]Heads!B:B)</f>
        <v>Bodily Offiences</v>
      </c>
      <c r="N2034" s="9" t="str">
        <f>_xlfn.XLOOKUP(M2034,[1]Heads!B:B,[1]Heads!C:C)</f>
        <v>IPC</v>
      </c>
      <c r="O2034" s="9" t="s">
        <v>32</v>
      </c>
      <c r="P2034" s="75">
        <v>46262</v>
      </c>
      <c r="Q2034" s="9"/>
      <c r="R2034" s="75"/>
      <c r="S2034" s="96" t="s">
        <v>7126</v>
      </c>
      <c r="T2034" s="9"/>
      <c r="U2034" s="75"/>
      <c r="V2034" s="9"/>
      <c r="W2034" s="104" t="s">
        <v>33</v>
      </c>
      <c r="X2034" s="104" t="s">
        <v>2923</v>
      </c>
      <c r="Y2034" s="98"/>
      <c r="Z2034" s="9" t="s">
        <v>5772</v>
      </c>
      <c r="AA2034" s="9" t="s">
        <v>34</v>
      </c>
      <c r="AB2034" s="9" t="str">
        <f t="shared" ca="1" si="185"/>
        <v/>
      </c>
      <c r="AC2034" s="9" t="str">
        <f t="shared" si="186"/>
        <v/>
      </c>
      <c r="AD2034" s="9" t="str">
        <f t="shared" ca="1" si="187"/>
        <v/>
      </c>
      <c r="AE2034" s="9" t="str">
        <f t="shared" ca="1" si="188"/>
        <v/>
      </c>
      <c r="AF2034" s="9"/>
      <c r="AG2034" s="123" t="str">
        <f t="shared" si="193"/>
        <v>Santhabommali,'43/2026'</v>
      </c>
      <c r="AH2034" s="97" t="str">
        <f t="shared" si="189"/>
        <v/>
      </c>
    </row>
    <row r="2035" spans="1:34" ht="25.5" customHeight="1" x14ac:dyDescent="0.25">
      <c r="A2035" s="96">
        <v>2034</v>
      </c>
      <c r="B2035" s="123" t="str">
        <f>_xlfn.XLOOKUP(E2035,'[1]PS Name'!B:B,'[1]PS Name'!D:D)</f>
        <v>Tekkali Sub-Division</v>
      </c>
      <c r="C2035" s="123" t="str">
        <f>_xlfn.XLOOKUP(E2035,'[1]PS Name'!B:B,'[1]PS Name'!C:C)</f>
        <v>Narasannapeta Circle</v>
      </c>
      <c r="D2035" s="9"/>
      <c r="E2035" s="123" t="s">
        <v>42</v>
      </c>
      <c r="F2035" s="136" t="s">
        <v>5656</v>
      </c>
      <c r="G2035" s="63" t="s">
        <v>1315</v>
      </c>
      <c r="H2035" s="137">
        <v>46214</v>
      </c>
      <c r="I2035" s="63" t="str">
        <f t="shared" si="192"/>
        <v>Jul</v>
      </c>
      <c r="J2035" s="63">
        <v>2026</v>
      </c>
      <c r="K2035" s="63" t="s">
        <v>70</v>
      </c>
      <c r="L2035" s="9"/>
      <c r="M2035" s="9" t="str">
        <f>_xlfn.XLOOKUP(K2035,[1]Heads!A:A,[1]Heads!B:B)</f>
        <v>174 CrPC</v>
      </c>
      <c r="N2035" s="9" t="str">
        <f>_xlfn.XLOOKUP(M2035,[1]Heads!B:B,[1]Heads!C:C)</f>
        <v>174 CrPC</v>
      </c>
      <c r="O2035" s="9" t="s">
        <v>32</v>
      </c>
      <c r="P2035" s="75"/>
      <c r="Q2035" s="9"/>
      <c r="R2035" s="75"/>
      <c r="S2035" s="96" t="s">
        <v>7125</v>
      </c>
      <c r="T2035" s="9"/>
      <c r="U2035" s="75"/>
      <c r="V2035" s="9"/>
      <c r="W2035" s="104" t="s">
        <v>173</v>
      </c>
      <c r="X2035" s="104" t="s">
        <v>2923</v>
      </c>
      <c r="Y2035" s="98"/>
      <c r="Z2035" s="9" t="s">
        <v>5773</v>
      </c>
      <c r="AA2035" s="9" t="s">
        <v>34</v>
      </c>
      <c r="AB2035" s="9" t="str">
        <f t="shared" ca="1" si="185"/>
        <v/>
      </c>
      <c r="AC2035" s="9" t="str">
        <f t="shared" si="186"/>
        <v/>
      </c>
      <c r="AD2035" s="9" t="str">
        <f t="shared" ca="1" si="187"/>
        <v/>
      </c>
      <c r="AE2035" s="9" t="str">
        <f t="shared" ca="1" si="188"/>
        <v/>
      </c>
      <c r="AF2035" s="9"/>
      <c r="AG2035" s="123" t="str">
        <f t="shared" si="193"/>
        <v>Narasannapeta,'209/2026'</v>
      </c>
      <c r="AH2035" s="97" t="str">
        <f t="shared" si="189"/>
        <v/>
      </c>
    </row>
    <row r="2036" spans="1:34" ht="25.5" customHeight="1" x14ac:dyDescent="0.25">
      <c r="A2036" s="96">
        <v>2035</v>
      </c>
      <c r="B2036" s="123" t="str">
        <f>_xlfn.XLOOKUP(E2036,'[1]PS Name'!B:B,'[1]PS Name'!D:D)</f>
        <v>Tekkali Sub-Division</v>
      </c>
      <c r="C2036" s="123" t="str">
        <f>_xlfn.XLOOKUP(E2036,'[1]PS Name'!B:B,'[1]PS Name'!C:C)</f>
        <v>Narasannapeta Circle</v>
      </c>
      <c r="D2036" s="9"/>
      <c r="E2036" s="123" t="s">
        <v>113</v>
      </c>
      <c r="F2036" s="136" t="s">
        <v>3058</v>
      </c>
      <c r="G2036" s="63" t="s">
        <v>5774</v>
      </c>
      <c r="H2036" s="137">
        <v>46214</v>
      </c>
      <c r="I2036" s="63" t="str">
        <f t="shared" si="192"/>
        <v>Jul</v>
      </c>
      <c r="J2036" s="63">
        <v>2026</v>
      </c>
      <c r="K2036" s="63" t="s">
        <v>39</v>
      </c>
      <c r="L2036" s="9"/>
      <c r="M2036" s="9" t="str">
        <f>_xlfn.XLOOKUP(K2036,[1]Heads!A:A,[1]Heads!B:B)</f>
        <v>Other IPC</v>
      </c>
      <c r="N2036" s="9" t="str">
        <f>_xlfn.XLOOKUP(M2036,[1]Heads!B:B,[1]Heads!C:C)</f>
        <v>IPC</v>
      </c>
      <c r="O2036" s="9" t="s">
        <v>32</v>
      </c>
      <c r="P2036" s="75"/>
      <c r="Q2036" s="9"/>
      <c r="R2036" s="75"/>
      <c r="S2036" s="96" t="s">
        <v>3196</v>
      </c>
      <c r="T2036" s="9"/>
      <c r="U2036" s="75"/>
      <c r="V2036" s="9"/>
      <c r="W2036" s="104" t="s">
        <v>141</v>
      </c>
      <c r="X2036" s="104" t="s">
        <v>33</v>
      </c>
      <c r="Y2036" s="98">
        <v>46300</v>
      </c>
      <c r="Z2036" s="9" t="s">
        <v>5775</v>
      </c>
      <c r="AA2036" s="9" t="s">
        <v>34</v>
      </c>
      <c r="AB2036" s="9">
        <f t="shared" ca="1" si="185"/>
        <v>97</v>
      </c>
      <c r="AC2036" s="9" t="str">
        <f t="shared" ca="1" si="186"/>
        <v>Above 3 Months</v>
      </c>
      <c r="AD2036" s="9">
        <f t="shared" ca="1" si="187"/>
        <v>11</v>
      </c>
      <c r="AE2036" s="9" t="str">
        <f t="shared" ca="1" si="188"/>
        <v>Below 45 Days</v>
      </c>
      <c r="AF2036" s="9"/>
      <c r="AG2036" s="123" t="str">
        <f t="shared" si="193"/>
        <v>Jalumuru,'64/2026'</v>
      </c>
      <c r="AH2036" s="97" t="str">
        <f t="shared" si="189"/>
        <v/>
      </c>
    </row>
    <row r="2037" spans="1:34" ht="25.5" customHeight="1" x14ac:dyDescent="0.25">
      <c r="A2037" s="96">
        <v>2036</v>
      </c>
      <c r="B2037" s="123" t="str">
        <f>_xlfn.XLOOKUP(E2037,'[1]PS Name'!B:B,'[1]PS Name'!D:D)</f>
        <v>Kasibugga Sub-Division</v>
      </c>
      <c r="C2037" s="123" t="str">
        <f>_xlfn.XLOOKUP(E2037,'[1]PS Name'!B:B,'[1]PS Name'!C:C)</f>
        <v>Kasibugga Rural Circle</v>
      </c>
      <c r="D2037" s="9"/>
      <c r="E2037" s="123" t="s">
        <v>114</v>
      </c>
      <c r="F2037" s="136" t="s">
        <v>3258</v>
      </c>
      <c r="G2037" s="63" t="s">
        <v>1027</v>
      </c>
      <c r="H2037" s="137">
        <v>46214</v>
      </c>
      <c r="I2037" s="63" t="str">
        <f t="shared" si="192"/>
        <v>Jul</v>
      </c>
      <c r="J2037" s="63">
        <v>2026</v>
      </c>
      <c r="K2037" s="63" t="s">
        <v>48</v>
      </c>
      <c r="L2037" s="9"/>
      <c r="M2037" s="9" t="str">
        <f>_xlfn.XLOOKUP(K2037,[1]Heads!A:A,[1]Heads!B:B)</f>
        <v>Property Offences</v>
      </c>
      <c r="N2037" s="9" t="str">
        <f>_xlfn.XLOOKUP(M2037,[1]Heads!B:B,[1]Heads!C:C)</f>
        <v>IPC</v>
      </c>
      <c r="O2037" s="9" t="s">
        <v>32</v>
      </c>
      <c r="P2037" s="75"/>
      <c r="Q2037" s="9"/>
      <c r="R2037" s="75"/>
      <c r="S2037" s="96" t="s">
        <v>3196</v>
      </c>
      <c r="T2037" s="9"/>
      <c r="U2037" s="75"/>
      <c r="V2037" s="9"/>
      <c r="W2037" s="104" t="s">
        <v>141</v>
      </c>
      <c r="X2037" s="104" t="s">
        <v>33</v>
      </c>
      <c r="Y2037" s="98">
        <v>46300</v>
      </c>
      <c r="Z2037" s="9" t="s">
        <v>5776</v>
      </c>
      <c r="AA2037" s="9" t="s">
        <v>34</v>
      </c>
      <c r="AB2037" s="9">
        <f t="shared" ca="1" si="185"/>
        <v>97</v>
      </c>
      <c r="AC2037" s="9" t="str">
        <f t="shared" ca="1" si="186"/>
        <v>Above 3 Months</v>
      </c>
      <c r="AD2037" s="9">
        <f t="shared" ca="1" si="187"/>
        <v>11</v>
      </c>
      <c r="AE2037" s="9" t="str">
        <f t="shared" ca="1" si="188"/>
        <v>Below 45 Days</v>
      </c>
      <c r="AF2037" s="9"/>
      <c r="AG2037" s="123" t="str">
        <f t="shared" si="193"/>
        <v>Mandasa,'104/2026'</v>
      </c>
      <c r="AH2037" s="97" t="str">
        <f t="shared" si="189"/>
        <v/>
      </c>
    </row>
    <row r="2038" spans="1:34" ht="25.5" customHeight="1" x14ac:dyDescent="0.25">
      <c r="A2038" s="96">
        <v>2037</v>
      </c>
      <c r="B2038" s="123" t="str">
        <f>_xlfn.XLOOKUP(E2038,'[1]PS Name'!B:B,'[1]PS Name'!D:D)</f>
        <v>Tekkali Sub-Division</v>
      </c>
      <c r="C2038" s="123">
        <f>_xlfn.XLOOKUP(E2038,'[1]PS Name'!B:B,'[1]PS Name'!C:C)</f>
        <v>0</v>
      </c>
      <c r="D2038" s="9"/>
      <c r="E2038" s="123" t="s">
        <v>51</v>
      </c>
      <c r="F2038" s="136" t="s">
        <v>3404</v>
      </c>
      <c r="G2038" s="63" t="s">
        <v>707</v>
      </c>
      <c r="H2038" s="137">
        <v>46214</v>
      </c>
      <c r="I2038" s="63" t="str">
        <f t="shared" si="192"/>
        <v>Jul</v>
      </c>
      <c r="J2038" s="63">
        <v>2026</v>
      </c>
      <c r="K2038" s="63" t="s">
        <v>71</v>
      </c>
      <c r="L2038" s="9"/>
      <c r="M2038" s="9" t="str">
        <f>_xlfn.XLOOKUP(K2038,[1]Heads!A:A,[1]Heads!B:B)</f>
        <v>Road Accidents</v>
      </c>
      <c r="N2038" s="9" t="str">
        <f>_xlfn.XLOOKUP(M2038,[1]Heads!B:B,[1]Heads!C:C)</f>
        <v>IPC</v>
      </c>
      <c r="O2038" s="9" t="s">
        <v>32</v>
      </c>
      <c r="P2038" s="75">
        <v>46251</v>
      </c>
      <c r="Q2038" s="9"/>
      <c r="R2038" s="75"/>
      <c r="S2038" s="96" t="s">
        <v>7126</v>
      </c>
      <c r="T2038" s="9"/>
      <c r="U2038" s="75"/>
      <c r="V2038" s="9"/>
      <c r="W2038" s="104" t="s">
        <v>33</v>
      </c>
      <c r="X2038" s="104" t="s">
        <v>2923</v>
      </c>
      <c r="Y2038" s="98"/>
      <c r="Z2038" s="9" t="s">
        <v>5777</v>
      </c>
      <c r="AA2038" s="9" t="s">
        <v>34</v>
      </c>
      <c r="AB2038" s="9" t="str">
        <f t="shared" ca="1" si="185"/>
        <v/>
      </c>
      <c r="AC2038" s="9" t="str">
        <f t="shared" si="186"/>
        <v/>
      </c>
      <c r="AD2038" s="9" t="str">
        <f t="shared" ca="1" si="187"/>
        <v/>
      </c>
      <c r="AE2038" s="9" t="str">
        <f t="shared" ca="1" si="188"/>
        <v/>
      </c>
      <c r="AF2038" s="9"/>
      <c r="AG2038" s="123" t="str">
        <f t="shared" si="193"/>
        <v>Tekkali PS,'116/2026'</v>
      </c>
      <c r="AH2038" s="97" t="str">
        <f t="shared" si="189"/>
        <v/>
      </c>
    </row>
    <row r="2039" spans="1:34" ht="25.5" customHeight="1" x14ac:dyDescent="0.25">
      <c r="A2039" s="96">
        <v>2038</v>
      </c>
      <c r="B2039" s="123" t="str">
        <f>_xlfn.XLOOKUP(E2039,'[1]PS Name'!B:B,'[1]PS Name'!D:D)</f>
        <v>Kasibugga Sub-Division</v>
      </c>
      <c r="C2039" s="123">
        <f>_xlfn.XLOOKUP(E2039,'[1]PS Name'!B:B,'[1]PS Name'!C:C)</f>
        <v>0</v>
      </c>
      <c r="D2039" s="9"/>
      <c r="E2039" s="123" t="s">
        <v>68</v>
      </c>
      <c r="F2039" s="136" t="s">
        <v>5778</v>
      </c>
      <c r="G2039" s="63" t="s">
        <v>5779</v>
      </c>
      <c r="H2039" s="137">
        <v>46214</v>
      </c>
      <c r="I2039" s="63" t="str">
        <f t="shared" si="192"/>
        <v>Jul</v>
      </c>
      <c r="J2039" s="63">
        <v>2026</v>
      </c>
      <c r="K2039" s="63" t="s">
        <v>88</v>
      </c>
      <c r="L2039" s="9"/>
      <c r="M2039" s="9" t="str">
        <f>_xlfn.XLOOKUP(K2039,[1]Heads!A:A,[1]Heads!B:B)</f>
        <v>Bodily Offiences</v>
      </c>
      <c r="N2039" s="9" t="str">
        <f>_xlfn.XLOOKUP(M2039,[1]Heads!B:B,[1]Heads!C:C)</f>
        <v>IPC</v>
      </c>
      <c r="O2039" s="9" t="s">
        <v>32</v>
      </c>
      <c r="P2039" s="75"/>
      <c r="Q2039" s="9"/>
      <c r="R2039" s="75"/>
      <c r="S2039" s="96" t="s">
        <v>3196</v>
      </c>
      <c r="T2039" s="9"/>
      <c r="U2039" s="75"/>
      <c r="V2039" s="9"/>
      <c r="W2039" s="104" t="s">
        <v>40</v>
      </c>
      <c r="X2039" s="104" t="s">
        <v>40</v>
      </c>
      <c r="Y2039" s="98"/>
      <c r="Z2039" s="9" t="s">
        <v>5780</v>
      </c>
      <c r="AA2039" s="9" t="s">
        <v>34</v>
      </c>
      <c r="AB2039" s="9">
        <f t="shared" ca="1" si="185"/>
        <v>97</v>
      </c>
      <c r="AC2039" s="9" t="str">
        <f t="shared" ca="1" si="186"/>
        <v>Above 3 Months</v>
      </c>
      <c r="AD2039" s="9" t="str">
        <f t="shared" ca="1" si="187"/>
        <v/>
      </c>
      <c r="AE2039" s="9" t="str">
        <f t="shared" ca="1" si="188"/>
        <v/>
      </c>
      <c r="AF2039" s="9"/>
      <c r="AG2039" s="123" t="str">
        <f t="shared" si="193"/>
        <v>Kasibugga,'239/2026'</v>
      </c>
      <c r="AH2039" s="97" t="str">
        <f t="shared" ca="1" si="189"/>
        <v>Above 3 Months</v>
      </c>
    </row>
    <row r="2040" spans="1:34" ht="25.5" customHeight="1" x14ac:dyDescent="0.25">
      <c r="A2040" s="96">
        <v>2039</v>
      </c>
      <c r="B2040" s="123" t="str">
        <f>_xlfn.XLOOKUP(E2040,'[1]PS Name'!B:B,'[1]PS Name'!D:D)</f>
        <v>Kasibugga Sub-Division</v>
      </c>
      <c r="C2040" s="123" t="str">
        <f>_xlfn.XLOOKUP(E2040,'[1]PS Name'!B:B,'[1]PS Name'!C:C)</f>
        <v>Itchapuram Circle</v>
      </c>
      <c r="D2040" s="9"/>
      <c r="E2040" s="123" t="s">
        <v>66</v>
      </c>
      <c r="F2040" s="136" t="s">
        <v>3114</v>
      </c>
      <c r="G2040" s="63" t="s">
        <v>5781</v>
      </c>
      <c r="H2040" s="137">
        <v>46214</v>
      </c>
      <c r="I2040" s="63" t="str">
        <f t="shared" si="192"/>
        <v>Jul</v>
      </c>
      <c r="J2040" s="63">
        <v>2026</v>
      </c>
      <c r="K2040" s="63" t="s">
        <v>39</v>
      </c>
      <c r="L2040" s="9"/>
      <c r="M2040" s="9" t="str">
        <f>_xlfn.XLOOKUP(K2040,[1]Heads!A:A,[1]Heads!B:B)</f>
        <v>Other IPC</v>
      </c>
      <c r="N2040" s="9" t="str">
        <f>_xlfn.XLOOKUP(M2040,[1]Heads!B:B,[1]Heads!C:C)</f>
        <v>IPC</v>
      </c>
      <c r="O2040" s="9" t="s">
        <v>32</v>
      </c>
      <c r="P2040" s="75"/>
      <c r="Q2040" s="9"/>
      <c r="R2040" s="75"/>
      <c r="S2040" s="96" t="s">
        <v>3196</v>
      </c>
      <c r="T2040" s="9"/>
      <c r="U2040" s="75"/>
      <c r="V2040" s="9"/>
      <c r="W2040" s="104" t="s">
        <v>141</v>
      </c>
      <c r="X2040" s="104" t="s">
        <v>2664</v>
      </c>
      <c r="Y2040" s="98">
        <v>46300</v>
      </c>
      <c r="Z2040" s="9" t="s">
        <v>5782</v>
      </c>
      <c r="AA2040" s="9" t="s">
        <v>34</v>
      </c>
      <c r="AB2040" s="9">
        <f t="shared" ca="1" si="185"/>
        <v>97</v>
      </c>
      <c r="AC2040" s="9" t="str">
        <f t="shared" ca="1" si="186"/>
        <v>Above 3 Months</v>
      </c>
      <c r="AD2040" s="9">
        <f t="shared" ca="1" si="187"/>
        <v>11</v>
      </c>
      <c r="AE2040" s="9" t="str">
        <f t="shared" ca="1" si="188"/>
        <v>Below 45 Days</v>
      </c>
      <c r="AF2040" s="9"/>
      <c r="AG2040" s="123" t="str">
        <f t="shared" si="193"/>
        <v>Itchapuram Rural,'71/2026'</v>
      </c>
      <c r="AH2040" s="97" t="str">
        <f t="shared" ca="1" si="189"/>
        <v>Above 3 Months</v>
      </c>
    </row>
    <row r="2041" spans="1:34" ht="25.5" customHeight="1" x14ac:dyDescent="0.25">
      <c r="A2041" s="96">
        <v>2040</v>
      </c>
      <c r="B2041" s="123" t="str">
        <f>_xlfn.XLOOKUP(E2041,'[1]PS Name'!B:B,'[1]PS Name'!D:D)</f>
        <v>Kasibugga Sub-Division</v>
      </c>
      <c r="C2041" s="123" t="str">
        <f>_xlfn.XLOOKUP(E2041,'[1]PS Name'!B:B,'[1]PS Name'!C:C)</f>
        <v>Itchapuram Circle</v>
      </c>
      <c r="D2041" s="9"/>
      <c r="E2041" s="123" t="s">
        <v>66</v>
      </c>
      <c r="F2041" s="136" t="s">
        <v>3105</v>
      </c>
      <c r="G2041" s="63" t="s">
        <v>1375</v>
      </c>
      <c r="H2041" s="137">
        <v>46214</v>
      </c>
      <c r="I2041" s="63" t="str">
        <f t="shared" si="192"/>
        <v>Jul</v>
      </c>
      <c r="J2041" s="63">
        <v>2026</v>
      </c>
      <c r="K2041" s="63" t="s">
        <v>39</v>
      </c>
      <c r="L2041" s="9"/>
      <c r="M2041" s="9" t="str">
        <f>_xlfn.XLOOKUP(K2041,[1]Heads!A:A,[1]Heads!B:B)</f>
        <v>Other IPC</v>
      </c>
      <c r="N2041" s="9" t="str">
        <f>_xlfn.XLOOKUP(M2041,[1]Heads!B:B,[1]Heads!C:C)</f>
        <v>IPC</v>
      </c>
      <c r="O2041" s="9" t="s">
        <v>32</v>
      </c>
      <c r="P2041" s="75"/>
      <c r="Q2041" s="9"/>
      <c r="R2041" s="75"/>
      <c r="S2041" s="96" t="s">
        <v>3196</v>
      </c>
      <c r="T2041" s="9"/>
      <c r="U2041" s="75"/>
      <c r="V2041" s="9"/>
      <c r="W2041" s="104" t="s">
        <v>141</v>
      </c>
      <c r="X2041" s="104" t="s">
        <v>2664</v>
      </c>
      <c r="Y2041" s="98">
        <v>46300</v>
      </c>
      <c r="Z2041" s="9" t="s">
        <v>5783</v>
      </c>
      <c r="AA2041" s="9" t="s">
        <v>34</v>
      </c>
      <c r="AB2041" s="9">
        <f t="shared" ca="1" si="185"/>
        <v>97</v>
      </c>
      <c r="AC2041" s="9" t="str">
        <f t="shared" ca="1" si="186"/>
        <v>Above 3 Months</v>
      </c>
      <c r="AD2041" s="9">
        <f t="shared" ca="1" si="187"/>
        <v>11</v>
      </c>
      <c r="AE2041" s="9" t="str">
        <f t="shared" ca="1" si="188"/>
        <v>Below 45 Days</v>
      </c>
      <c r="AF2041" s="9"/>
      <c r="AG2041" s="123" t="str">
        <f t="shared" si="193"/>
        <v>Itchapuram Rural,'72/2026'</v>
      </c>
      <c r="AH2041" s="97" t="str">
        <f t="shared" ca="1" si="189"/>
        <v>Above 3 Months</v>
      </c>
    </row>
    <row r="2042" spans="1:34" ht="25.5" customHeight="1" x14ac:dyDescent="0.25">
      <c r="A2042" s="96">
        <v>2041</v>
      </c>
      <c r="B2042" s="123" t="str">
        <f>_xlfn.XLOOKUP(E2042,'[1]PS Name'!B:B,'[1]PS Name'!D:D)</f>
        <v>Tekkali Sub-Division</v>
      </c>
      <c r="C2042" s="123" t="str">
        <f>_xlfn.XLOOKUP(E2042,'[1]PS Name'!B:B,'[1]PS Name'!C:C)</f>
        <v>Kothuru Circle</v>
      </c>
      <c r="D2042" s="9"/>
      <c r="E2042" s="123" t="s">
        <v>55</v>
      </c>
      <c r="F2042" s="136" t="s">
        <v>3080</v>
      </c>
      <c r="G2042" s="63" t="s">
        <v>1315</v>
      </c>
      <c r="H2042" s="137">
        <v>46214</v>
      </c>
      <c r="I2042" s="63" t="str">
        <f t="shared" si="192"/>
        <v>Jul</v>
      </c>
      <c r="J2042" s="63">
        <v>2026</v>
      </c>
      <c r="K2042" s="63" t="s">
        <v>70</v>
      </c>
      <c r="L2042" s="9"/>
      <c r="M2042" s="9" t="str">
        <f>_xlfn.XLOOKUP(K2042,[1]Heads!A:A,[1]Heads!B:B)</f>
        <v>174 CrPC</v>
      </c>
      <c r="N2042" s="9" t="str">
        <f>_xlfn.XLOOKUP(M2042,[1]Heads!B:B,[1]Heads!C:C)</f>
        <v>174 CrPC</v>
      </c>
      <c r="O2042" s="9" t="s">
        <v>32</v>
      </c>
      <c r="P2042" s="75"/>
      <c r="Q2042" s="9"/>
      <c r="R2042" s="75"/>
      <c r="S2042" s="96" t="s">
        <v>3196</v>
      </c>
      <c r="T2042" s="9"/>
      <c r="U2042" s="75"/>
      <c r="V2042" s="9"/>
      <c r="W2042" s="104" t="s">
        <v>173</v>
      </c>
      <c r="X2042" s="104" t="s">
        <v>168</v>
      </c>
      <c r="Y2042" s="98"/>
      <c r="Z2042" s="9" t="s">
        <v>5784</v>
      </c>
      <c r="AA2042" s="9" t="s">
        <v>34</v>
      </c>
      <c r="AB2042" s="9">
        <f t="shared" ca="1" si="185"/>
        <v>97</v>
      </c>
      <c r="AC2042" s="9" t="str">
        <f t="shared" ca="1" si="186"/>
        <v>Above 3 Months</v>
      </c>
      <c r="AD2042" s="9" t="str">
        <f t="shared" ca="1" si="187"/>
        <v/>
      </c>
      <c r="AE2042" s="9" t="str">
        <f t="shared" ca="1" si="188"/>
        <v/>
      </c>
      <c r="AF2042" s="9"/>
      <c r="AG2042" s="123" t="str">
        <f t="shared" si="193"/>
        <v>Hiramandalam,'61/2026'</v>
      </c>
      <c r="AH2042" s="97" t="str">
        <f t="shared" ca="1" si="189"/>
        <v>Above 3 Months</v>
      </c>
    </row>
    <row r="2043" spans="1:34" ht="25.5" customHeight="1" x14ac:dyDescent="0.25">
      <c r="A2043" s="96">
        <v>2042</v>
      </c>
      <c r="B2043" s="123" t="str">
        <f>_xlfn.XLOOKUP(E2043,'[1]PS Name'!B:B,'[1]PS Name'!D:D)</f>
        <v>Tekkali Sub-Division</v>
      </c>
      <c r="C2043" s="123">
        <f>_xlfn.XLOOKUP(E2043,'[1]PS Name'!B:B,'[1]PS Name'!C:C)</f>
        <v>0</v>
      </c>
      <c r="D2043" s="9"/>
      <c r="E2043" s="123" t="s">
        <v>51</v>
      </c>
      <c r="F2043" s="136" t="s">
        <v>3415</v>
      </c>
      <c r="G2043" s="63" t="s">
        <v>264</v>
      </c>
      <c r="H2043" s="137">
        <v>46214</v>
      </c>
      <c r="I2043" s="63" t="str">
        <f t="shared" si="192"/>
        <v>Jul</v>
      </c>
      <c r="J2043" s="63">
        <v>2026</v>
      </c>
      <c r="K2043" s="63" t="s">
        <v>59</v>
      </c>
      <c r="L2043" s="9" t="s">
        <v>265</v>
      </c>
      <c r="M2043" s="9" t="str">
        <f>_xlfn.XLOOKUP(K2043,[1]Heads!A:A,[1]Heads!B:B)</f>
        <v>Missing Cases</v>
      </c>
      <c r="N2043" s="9" t="str">
        <f>_xlfn.XLOOKUP(M2043,[1]Heads!B:B,[1]Heads!C:C)</f>
        <v>Missing</v>
      </c>
      <c r="O2043" s="9" t="s">
        <v>32</v>
      </c>
      <c r="P2043" s="75"/>
      <c r="Q2043" s="9"/>
      <c r="R2043" s="75"/>
      <c r="S2043" s="96" t="s">
        <v>7125</v>
      </c>
      <c r="T2043" s="9"/>
      <c r="U2043" s="75"/>
      <c r="V2043" s="9"/>
      <c r="W2043" s="104" t="s">
        <v>112</v>
      </c>
      <c r="X2043" s="104" t="s">
        <v>2923</v>
      </c>
      <c r="Y2043" s="98"/>
      <c r="Z2043" s="9" t="s">
        <v>5785</v>
      </c>
      <c r="AA2043" s="9" t="s">
        <v>34</v>
      </c>
      <c r="AB2043" s="9" t="str">
        <f t="shared" ca="1" si="185"/>
        <v/>
      </c>
      <c r="AC2043" s="9" t="str">
        <f t="shared" si="186"/>
        <v/>
      </c>
      <c r="AD2043" s="9" t="str">
        <f t="shared" ca="1" si="187"/>
        <v/>
      </c>
      <c r="AE2043" s="9" t="str">
        <f t="shared" ca="1" si="188"/>
        <v/>
      </c>
      <c r="AF2043" s="9"/>
      <c r="AG2043" s="123" t="str">
        <f t="shared" si="193"/>
        <v>Tekkali PS,'117/2026'</v>
      </c>
      <c r="AH2043" s="97" t="str">
        <f t="shared" si="189"/>
        <v/>
      </c>
    </row>
    <row r="2044" spans="1:34" ht="25.5" customHeight="1" x14ac:dyDescent="0.25">
      <c r="A2044" s="96">
        <v>2043</v>
      </c>
      <c r="B2044" s="123" t="str">
        <f>_xlfn.XLOOKUP(E2044,'[1]PS Name'!B:B,'[1]PS Name'!D:D)</f>
        <v>Kasibugga Sub-Division</v>
      </c>
      <c r="C2044" s="123">
        <f>_xlfn.XLOOKUP(E2044,'[1]PS Name'!B:B,'[1]PS Name'!C:C)</f>
        <v>0</v>
      </c>
      <c r="D2044" s="9"/>
      <c r="E2044" s="123" t="s">
        <v>68</v>
      </c>
      <c r="F2044" s="136" t="s">
        <v>5786</v>
      </c>
      <c r="G2044" s="63" t="s">
        <v>5787</v>
      </c>
      <c r="H2044" s="137">
        <v>46214</v>
      </c>
      <c r="I2044" s="63" t="str">
        <f t="shared" si="192"/>
        <v>Jul</v>
      </c>
      <c r="J2044" s="63">
        <v>2026</v>
      </c>
      <c r="K2044" s="63" t="s">
        <v>77</v>
      </c>
      <c r="L2044" s="9"/>
      <c r="M2044" s="9" t="str">
        <f>_xlfn.XLOOKUP(K2044,[1]Heads!A:A,[1]Heads!B:B)</f>
        <v>Road Accidents</v>
      </c>
      <c r="N2044" s="9" t="str">
        <f>_xlfn.XLOOKUP(M2044,[1]Heads!B:B,[1]Heads!C:C)</f>
        <v>IPC</v>
      </c>
      <c r="O2044" s="9" t="s">
        <v>32</v>
      </c>
      <c r="P2044" s="75"/>
      <c r="Q2044" s="9"/>
      <c r="R2044" s="75"/>
      <c r="S2044" s="96" t="s">
        <v>7126</v>
      </c>
      <c r="T2044" s="9"/>
      <c r="U2044" s="75"/>
      <c r="V2044" s="9"/>
      <c r="W2044" s="104" t="s">
        <v>141</v>
      </c>
      <c r="X2044" s="104" t="s">
        <v>2923</v>
      </c>
      <c r="Y2044" s="98"/>
      <c r="Z2044" s="9" t="s">
        <v>5788</v>
      </c>
      <c r="AA2044" s="9" t="s">
        <v>34</v>
      </c>
      <c r="AB2044" s="9" t="str">
        <f t="shared" ca="1" si="185"/>
        <v/>
      </c>
      <c r="AC2044" s="9" t="str">
        <f t="shared" si="186"/>
        <v/>
      </c>
      <c r="AD2044" s="9" t="str">
        <f t="shared" ca="1" si="187"/>
        <v/>
      </c>
      <c r="AE2044" s="9" t="str">
        <f t="shared" ca="1" si="188"/>
        <v/>
      </c>
      <c r="AF2044" s="9"/>
      <c r="AG2044" s="123" t="str">
        <f t="shared" si="193"/>
        <v>Kasibugga,'240/2026'</v>
      </c>
      <c r="AH2044" s="97" t="str">
        <f t="shared" si="189"/>
        <v/>
      </c>
    </row>
    <row r="2045" spans="1:34" ht="25.5" customHeight="1" x14ac:dyDescent="0.25">
      <c r="A2045" s="96">
        <v>2044</v>
      </c>
      <c r="B2045" s="123" t="str">
        <f>_xlfn.XLOOKUP(E2045,'[1]PS Name'!B:B,'[1]PS Name'!D:D)</f>
        <v>Tekkali Sub-Division</v>
      </c>
      <c r="C2045" s="123" t="str">
        <f>_xlfn.XLOOKUP(E2045,'[1]PS Name'!B:B,'[1]PS Name'!C:C)</f>
        <v>Narasannapeta Circle</v>
      </c>
      <c r="D2045" s="9"/>
      <c r="E2045" s="123" t="s">
        <v>113</v>
      </c>
      <c r="F2045" s="136" t="s">
        <v>3059</v>
      </c>
      <c r="G2045" s="63" t="s">
        <v>5789</v>
      </c>
      <c r="H2045" s="137">
        <v>46214</v>
      </c>
      <c r="I2045" s="63" t="str">
        <f t="shared" si="192"/>
        <v>Jul</v>
      </c>
      <c r="J2045" s="63">
        <v>2026</v>
      </c>
      <c r="K2045" s="63" t="s">
        <v>39</v>
      </c>
      <c r="L2045" s="9"/>
      <c r="M2045" s="9" t="str">
        <f>_xlfn.XLOOKUP(K2045,[1]Heads!A:A,[1]Heads!B:B)</f>
        <v>Other IPC</v>
      </c>
      <c r="N2045" s="9" t="str">
        <f>_xlfn.XLOOKUP(M2045,[1]Heads!B:B,[1]Heads!C:C)</f>
        <v>IPC</v>
      </c>
      <c r="O2045" s="9" t="s">
        <v>32</v>
      </c>
      <c r="P2045" s="75"/>
      <c r="Q2045" s="9"/>
      <c r="R2045" s="75"/>
      <c r="S2045" s="96" t="s">
        <v>3196</v>
      </c>
      <c r="T2045" s="9"/>
      <c r="U2045" s="75"/>
      <c r="V2045" s="9"/>
      <c r="W2045" s="104" t="s">
        <v>141</v>
      </c>
      <c r="X2045" s="104" t="s">
        <v>33</v>
      </c>
      <c r="Y2045" s="98">
        <v>46300</v>
      </c>
      <c r="Z2045" s="9" t="s">
        <v>5790</v>
      </c>
      <c r="AA2045" s="9" t="s">
        <v>34</v>
      </c>
      <c r="AB2045" s="9">
        <f t="shared" ca="1" si="185"/>
        <v>97</v>
      </c>
      <c r="AC2045" s="9" t="str">
        <f t="shared" ca="1" si="186"/>
        <v>Above 3 Months</v>
      </c>
      <c r="AD2045" s="9">
        <f t="shared" ca="1" si="187"/>
        <v>11</v>
      </c>
      <c r="AE2045" s="9" t="str">
        <f t="shared" ca="1" si="188"/>
        <v>Below 45 Days</v>
      </c>
      <c r="AF2045" s="9"/>
      <c r="AG2045" s="123" t="str">
        <f t="shared" si="193"/>
        <v>Jalumuru,'66/2026'</v>
      </c>
      <c r="AH2045" s="97" t="str">
        <f t="shared" si="189"/>
        <v/>
      </c>
    </row>
    <row r="2046" spans="1:34" ht="25.5" customHeight="1" x14ac:dyDescent="0.25">
      <c r="A2046" s="96">
        <v>2045</v>
      </c>
      <c r="B2046" s="123" t="str">
        <f>_xlfn.XLOOKUP(E2046,'[1]PS Name'!B:B,'[1]PS Name'!D:D)</f>
        <v>Tekkali Sub-Division</v>
      </c>
      <c r="C2046" s="123" t="str">
        <f>_xlfn.XLOOKUP(E2046,'[1]PS Name'!B:B,'[1]PS Name'!C:C)</f>
        <v>Tekkali Rural Circle</v>
      </c>
      <c r="D2046" s="9"/>
      <c r="E2046" s="123" t="s">
        <v>95</v>
      </c>
      <c r="F2046" s="136" t="s">
        <v>3003</v>
      </c>
      <c r="G2046" s="63" t="s">
        <v>1377</v>
      </c>
      <c r="H2046" s="137">
        <v>46214</v>
      </c>
      <c r="I2046" s="63" t="str">
        <f t="shared" si="192"/>
        <v>Jul</v>
      </c>
      <c r="J2046" s="63">
        <v>2026</v>
      </c>
      <c r="K2046" s="63" t="s">
        <v>75</v>
      </c>
      <c r="L2046" s="9"/>
      <c r="M2046" s="9" t="str">
        <f>_xlfn.XLOOKUP(K2046,[1]Heads!A:A,[1]Heads!B:B)</f>
        <v>Bodily Offiences</v>
      </c>
      <c r="N2046" s="9" t="str">
        <f>_xlfn.XLOOKUP(M2046,[1]Heads!B:B,[1]Heads!C:C)</f>
        <v>IPC</v>
      </c>
      <c r="O2046" s="9" t="s">
        <v>32</v>
      </c>
      <c r="P2046" s="75">
        <v>46230</v>
      </c>
      <c r="Q2046" s="9"/>
      <c r="R2046" s="75"/>
      <c r="S2046" s="96" t="s">
        <v>7126</v>
      </c>
      <c r="T2046" s="9"/>
      <c r="U2046" s="75"/>
      <c r="V2046" s="9"/>
      <c r="W2046" s="104" t="s">
        <v>33</v>
      </c>
      <c r="X2046" s="104" t="s">
        <v>2923</v>
      </c>
      <c r="Y2046" s="98"/>
      <c r="Z2046" s="9" t="s">
        <v>5791</v>
      </c>
      <c r="AA2046" s="9" t="s">
        <v>34</v>
      </c>
      <c r="AB2046" s="9" t="str">
        <f t="shared" ca="1" si="185"/>
        <v/>
      </c>
      <c r="AC2046" s="9" t="str">
        <f t="shared" si="186"/>
        <v/>
      </c>
      <c r="AD2046" s="9" t="str">
        <f t="shared" ca="1" si="187"/>
        <v/>
      </c>
      <c r="AE2046" s="9" t="str">
        <f t="shared" ca="1" si="188"/>
        <v/>
      </c>
      <c r="AF2046" s="9"/>
      <c r="AG2046" s="123" t="str">
        <f t="shared" si="193"/>
        <v>Santhabommali,'42/2026'</v>
      </c>
      <c r="AH2046" s="97" t="str">
        <f t="shared" si="189"/>
        <v/>
      </c>
    </row>
    <row r="2047" spans="1:34" ht="25.5" customHeight="1" x14ac:dyDescent="0.25">
      <c r="A2047" s="96">
        <v>2046</v>
      </c>
      <c r="B2047" s="123" t="str">
        <f>_xlfn.XLOOKUP(E2047,'[1]PS Name'!B:B,'[1]PS Name'!D:D)</f>
        <v>Srikakulam Sub-Division</v>
      </c>
      <c r="C2047" s="123" t="str">
        <f>_xlfn.XLOOKUP(E2047,'[1]PS Name'!B:B,'[1]PS Name'!C:C)</f>
        <v>J.R.Puram Circle</v>
      </c>
      <c r="D2047" s="9"/>
      <c r="E2047" s="123" t="s">
        <v>38</v>
      </c>
      <c r="F2047" s="136" t="s">
        <v>3773</v>
      </c>
      <c r="G2047" s="63" t="s">
        <v>222</v>
      </c>
      <c r="H2047" s="137">
        <v>46214</v>
      </c>
      <c r="I2047" s="63" t="str">
        <f t="shared" si="192"/>
        <v>Jul</v>
      </c>
      <c r="J2047" s="63">
        <v>2026</v>
      </c>
      <c r="K2047" s="63" t="s">
        <v>29</v>
      </c>
      <c r="L2047" s="9"/>
      <c r="M2047" s="9" t="str">
        <f>_xlfn.XLOOKUP(K2047,[1]Heads!A:A,[1]Heads!B:B)</f>
        <v>White Collar Offences</v>
      </c>
      <c r="N2047" s="9" t="str">
        <f>_xlfn.XLOOKUP(M2047,[1]Heads!B:B,[1]Heads!C:C)</f>
        <v>IPC</v>
      </c>
      <c r="O2047" s="9" t="s">
        <v>32</v>
      </c>
      <c r="P2047" s="75">
        <v>46242</v>
      </c>
      <c r="Q2047" s="9"/>
      <c r="R2047" s="75"/>
      <c r="S2047" s="96" t="s">
        <v>7126</v>
      </c>
      <c r="T2047" s="9"/>
      <c r="U2047" s="75"/>
      <c r="V2047" s="9"/>
      <c r="W2047" s="104" t="s">
        <v>33</v>
      </c>
      <c r="X2047" s="104" t="s">
        <v>2923</v>
      </c>
      <c r="Y2047" s="98"/>
      <c r="Z2047" s="9" t="s">
        <v>5792</v>
      </c>
      <c r="AA2047" s="9" t="s">
        <v>34</v>
      </c>
      <c r="AB2047" s="9" t="str">
        <f t="shared" ca="1" si="185"/>
        <v/>
      </c>
      <c r="AC2047" s="9" t="str">
        <f t="shared" si="186"/>
        <v/>
      </c>
      <c r="AD2047" s="9" t="str">
        <f t="shared" ca="1" si="187"/>
        <v/>
      </c>
      <c r="AE2047" s="9" t="str">
        <f t="shared" ca="1" si="188"/>
        <v/>
      </c>
      <c r="AF2047" s="9"/>
      <c r="AG2047" s="123" t="str">
        <f t="shared" si="193"/>
        <v>Etcherla,'147/2026'</v>
      </c>
      <c r="AH2047" s="97" t="str">
        <f t="shared" si="189"/>
        <v/>
      </c>
    </row>
    <row r="2048" spans="1:34" ht="25.5" customHeight="1" x14ac:dyDescent="0.25">
      <c r="A2048" s="96">
        <v>2047</v>
      </c>
      <c r="B2048" s="123" t="str">
        <f>_xlfn.XLOOKUP(E2048,'[1]PS Name'!B:B,'[1]PS Name'!D:D)</f>
        <v>Srikakulam Sub-Division</v>
      </c>
      <c r="C2048" s="123" t="str">
        <f>_xlfn.XLOOKUP(E2048,'[1]PS Name'!B:B,'[1]PS Name'!C:C)</f>
        <v>Srikakulam Rural Circle</v>
      </c>
      <c r="D2048" s="9"/>
      <c r="E2048" s="123" t="s">
        <v>74</v>
      </c>
      <c r="F2048" s="136" t="s">
        <v>3751</v>
      </c>
      <c r="G2048" s="63" t="s">
        <v>1099</v>
      </c>
      <c r="H2048" s="137">
        <v>46214</v>
      </c>
      <c r="I2048" s="63" t="str">
        <f t="shared" si="192"/>
        <v>Jul</v>
      </c>
      <c r="J2048" s="63">
        <v>2026</v>
      </c>
      <c r="K2048" s="63" t="s">
        <v>77</v>
      </c>
      <c r="L2048" s="9"/>
      <c r="M2048" s="9" t="str">
        <f>_xlfn.XLOOKUP(K2048,[1]Heads!A:A,[1]Heads!B:B)</f>
        <v>Road Accidents</v>
      </c>
      <c r="N2048" s="9" t="str">
        <f>_xlfn.XLOOKUP(M2048,[1]Heads!B:B,[1]Heads!C:C)</f>
        <v>IPC</v>
      </c>
      <c r="O2048" s="9" t="s">
        <v>32</v>
      </c>
      <c r="P2048" s="75"/>
      <c r="Q2048" s="9"/>
      <c r="R2048" s="75"/>
      <c r="S2048" s="96" t="s">
        <v>7125</v>
      </c>
      <c r="T2048" s="9"/>
      <c r="U2048" s="75"/>
      <c r="V2048" s="9"/>
      <c r="W2048" s="104" t="s">
        <v>142</v>
      </c>
      <c r="X2048" s="104" t="s">
        <v>2923</v>
      </c>
      <c r="Y2048" s="98"/>
      <c r="Z2048" s="9" t="s">
        <v>5793</v>
      </c>
      <c r="AA2048" s="9" t="s">
        <v>34</v>
      </c>
      <c r="AB2048" s="9" t="str">
        <f t="shared" ca="1" si="185"/>
        <v/>
      </c>
      <c r="AC2048" s="9" t="str">
        <f t="shared" si="186"/>
        <v/>
      </c>
      <c r="AD2048" s="9" t="str">
        <f t="shared" ca="1" si="187"/>
        <v/>
      </c>
      <c r="AE2048" s="9" t="str">
        <f t="shared" ca="1" si="188"/>
        <v/>
      </c>
      <c r="AF2048" s="9"/>
      <c r="AG2048" s="123" t="str">
        <f t="shared" si="193"/>
        <v>Srikakulam Rural,'143/2026'</v>
      </c>
      <c r="AH2048" s="97" t="str">
        <f t="shared" si="189"/>
        <v/>
      </c>
    </row>
    <row r="2049" spans="1:34" ht="25.5" customHeight="1" x14ac:dyDescent="0.25">
      <c r="A2049" s="96">
        <v>2048</v>
      </c>
      <c r="B2049" s="123" t="str">
        <f>_xlfn.XLOOKUP(E2049,'[1]PS Name'!B:B,'[1]PS Name'!D:D)</f>
        <v>Srikakulam Sub-Division</v>
      </c>
      <c r="C2049" s="123" t="str">
        <f>_xlfn.XLOOKUP(E2049,'[1]PS Name'!B:B,'[1]PS Name'!C:C)</f>
        <v>Amadalavalasa Circle</v>
      </c>
      <c r="D2049" s="9"/>
      <c r="E2049" s="123" t="s">
        <v>64</v>
      </c>
      <c r="F2049" s="136" t="s">
        <v>3212</v>
      </c>
      <c r="G2049" s="63" t="s">
        <v>1354</v>
      </c>
      <c r="H2049" s="137">
        <v>46214</v>
      </c>
      <c r="I2049" s="63" t="str">
        <f t="shared" si="192"/>
        <v>Jul</v>
      </c>
      <c r="J2049" s="63">
        <v>2026</v>
      </c>
      <c r="K2049" s="63" t="s">
        <v>103</v>
      </c>
      <c r="L2049" s="9"/>
      <c r="M2049" s="9" t="str">
        <f>_xlfn.XLOOKUP(K2049,[1]Heads!A:A,[1]Heads!B:B)</f>
        <v>Property Offences</v>
      </c>
      <c r="N2049" s="9" t="str">
        <f>_xlfn.XLOOKUP(M2049,[1]Heads!B:B,[1]Heads!C:C)</f>
        <v>IPC</v>
      </c>
      <c r="O2049" s="9" t="s">
        <v>32</v>
      </c>
      <c r="P2049" s="75"/>
      <c r="Q2049" s="9"/>
      <c r="R2049" s="75"/>
      <c r="S2049" s="96" t="s">
        <v>3196</v>
      </c>
      <c r="T2049" s="9"/>
      <c r="U2049" s="75"/>
      <c r="V2049" s="9"/>
      <c r="W2049" s="104" t="s">
        <v>112</v>
      </c>
      <c r="X2049" s="104" t="s">
        <v>112</v>
      </c>
      <c r="Y2049" s="98"/>
      <c r="Z2049" s="9" t="s">
        <v>5794</v>
      </c>
      <c r="AA2049" s="9" t="s">
        <v>34</v>
      </c>
      <c r="AB2049" s="9">
        <f t="shared" ca="1" si="185"/>
        <v>97</v>
      </c>
      <c r="AC2049" s="9" t="str">
        <f t="shared" ca="1" si="186"/>
        <v>Above 3 Months</v>
      </c>
      <c r="AD2049" s="9" t="str">
        <f t="shared" ca="1" si="187"/>
        <v/>
      </c>
      <c r="AE2049" s="9" t="str">
        <f t="shared" ca="1" si="188"/>
        <v/>
      </c>
      <c r="AF2049" s="9"/>
      <c r="AG2049" s="123" t="str">
        <f t="shared" si="193"/>
        <v>Ponduru,'100/2026'</v>
      </c>
      <c r="AH2049" s="97" t="str">
        <f t="shared" ca="1" si="189"/>
        <v>Above 3 Months</v>
      </c>
    </row>
    <row r="2050" spans="1:34" ht="25.5" customHeight="1" x14ac:dyDescent="0.25">
      <c r="A2050" s="96">
        <v>2049</v>
      </c>
      <c r="B2050" s="123" t="str">
        <f>_xlfn.XLOOKUP(E2050,'[1]PS Name'!B:B,'[1]PS Name'!D:D)</f>
        <v>Srikakulam Sub-Division</v>
      </c>
      <c r="C2050" s="123" t="str">
        <f>_xlfn.XLOOKUP(E2050,'[1]PS Name'!B:B,'[1]PS Name'!C:C)</f>
        <v>J.R.Puram Circle</v>
      </c>
      <c r="D2050" s="9"/>
      <c r="E2050" s="123" t="s">
        <v>38</v>
      </c>
      <c r="F2050" s="136" t="s">
        <v>3771</v>
      </c>
      <c r="G2050" s="63" t="s">
        <v>1315</v>
      </c>
      <c r="H2050" s="137">
        <v>46214</v>
      </c>
      <c r="I2050" s="63" t="str">
        <f t="shared" si="192"/>
        <v>Jul</v>
      </c>
      <c r="J2050" s="63">
        <v>2026</v>
      </c>
      <c r="K2050" s="63" t="s">
        <v>70</v>
      </c>
      <c r="L2050" s="9"/>
      <c r="M2050" s="9" t="str">
        <f>_xlfn.XLOOKUP(K2050,[1]Heads!A:A,[1]Heads!B:B)</f>
        <v>174 CrPC</v>
      </c>
      <c r="N2050" s="9" t="str">
        <f>_xlfn.XLOOKUP(M2050,[1]Heads!B:B,[1]Heads!C:C)</f>
        <v>174 CrPC</v>
      </c>
      <c r="O2050" s="9" t="s">
        <v>32</v>
      </c>
      <c r="P2050" s="75"/>
      <c r="Q2050" s="9"/>
      <c r="R2050" s="75"/>
      <c r="S2050" s="96" t="s">
        <v>3196</v>
      </c>
      <c r="T2050" s="9"/>
      <c r="U2050" s="75"/>
      <c r="V2050" s="9"/>
      <c r="W2050" s="104" t="s">
        <v>173</v>
      </c>
      <c r="X2050" s="104" t="s">
        <v>173</v>
      </c>
      <c r="Y2050" s="98">
        <v>46224</v>
      </c>
      <c r="Z2050" s="9" t="s">
        <v>5795</v>
      </c>
      <c r="AA2050" s="9" t="s">
        <v>34</v>
      </c>
      <c r="AB2050" s="9">
        <f t="shared" ref="AB2050:AB2113" ca="1" si="194">IF(S2050="UI",DATEDIF(H2050,TODAY(),"D"),"")</f>
        <v>97</v>
      </c>
      <c r="AC2050" s="9" t="str">
        <f t="shared" ref="AC2050:AC2113" ca="1" si="195">IF(S2050="UI",IF(AB2050&gt;365,"Above 1 Year",IF(AND(AB2050&lt;=365,AB2050&gt;180),"Above 6 Months",IF(AND(AB2050&lt;=180,AB2050&gt;90),"Above 3 Months",IF(AND(AB2050&lt;=90,AB2050&gt;60),"Above 60 Days",IF(AND(AB2050&lt;=60,AB2050&gt;45),"45 to 60 Days","Below 45 Days"))))),"")</f>
        <v>Above 3 Months</v>
      </c>
      <c r="AD2050" s="9">
        <f t="shared" ref="AD2050:AD2113" ca="1" si="196">IF(Y2050&lt;&gt;"",DATEDIF(Y2050,TODAY(),"D"),"")</f>
        <v>87</v>
      </c>
      <c r="AE2050" s="9" t="str">
        <f t="shared" ref="AE2050:AE2113" ca="1" si="197">IF(AD2050&lt;&gt;"",IF(AD2050&gt;365,"Above 1 Year",IF(AND(AD2050&lt;=365,AD2050&gt;180),"Above 6 Months",IF(AND(AD2050&lt;=180,AD2050&gt;90),"Above 3 Months",IF(AND(AD2050&lt;=90,AD2050&gt;60),"Above 60 Days",IF(AND(AD2050&lt;=60,AD2050&gt;45),"45 to 60 Days","Below 45 Days"))))),"")</f>
        <v>Above 60 Days</v>
      </c>
      <c r="AF2050" s="9"/>
      <c r="AG2050" s="123" t="str">
        <f t="shared" si="193"/>
        <v>Etcherla,'146/2026'</v>
      </c>
      <c r="AH2050" s="97" t="str">
        <f t="shared" ca="1" si="189"/>
        <v>Above 3 Months</v>
      </c>
    </row>
    <row r="2051" spans="1:34" ht="25.5" customHeight="1" x14ac:dyDescent="0.25">
      <c r="A2051" s="96">
        <v>2050</v>
      </c>
      <c r="B2051" s="123" t="str">
        <f>_xlfn.XLOOKUP(E2051,'[1]PS Name'!B:B,'[1]PS Name'!D:D)</f>
        <v>Tekkali Sub-Division</v>
      </c>
      <c r="C2051" s="123" t="str">
        <f>_xlfn.XLOOKUP(E2051,'[1]PS Name'!B:B,'[1]PS Name'!C:C)</f>
        <v>Narasannapeta Circle</v>
      </c>
      <c r="D2051" s="9"/>
      <c r="E2051" s="123" t="s">
        <v>79</v>
      </c>
      <c r="F2051" s="136" t="s">
        <v>3164</v>
      </c>
      <c r="G2051" s="63" t="s">
        <v>1405</v>
      </c>
      <c r="H2051" s="137">
        <v>46214</v>
      </c>
      <c r="I2051" s="63" t="str">
        <f t="shared" si="192"/>
        <v>Jul</v>
      </c>
      <c r="J2051" s="63">
        <v>2026</v>
      </c>
      <c r="K2051" s="63" t="s">
        <v>71</v>
      </c>
      <c r="L2051" s="9"/>
      <c r="M2051" s="9" t="str">
        <f>_xlfn.XLOOKUP(K2051,[1]Heads!A:A,[1]Heads!B:B)</f>
        <v>Road Accidents</v>
      </c>
      <c r="N2051" s="9" t="str">
        <f>_xlfn.XLOOKUP(M2051,[1]Heads!B:B,[1]Heads!C:C)</f>
        <v>IPC</v>
      </c>
      <c r="O2051" s="9" t="s">
        <v>32</v>
      </c>
      <c r="P2051" s="75"/>
      <c r="Q2051" s="9"/>
      <c r="R2051" s="75"/>
      <c r="S2051" s="96" t="s">
        <v>3196</v>
      </c>
      <c r="T2051" s="9"/>
      <c r="U2051" s="75"/>
      <c r="V2051" s="9"/>
      <c r="W2051" s="104" t="s">
        <v>141</v>
      </c>
      <c r="X2051" s="104" t="s">
        <v>33</v>
      </c>
      <c r="Y2051" s="98">
        <v>46300</v>
      </c>
      <c r="Z2051" s="9" t="s">
        <v>5796</v>
      </c>
      <c r="AA2051" s="9" t="s">
        <v>34</v>
      </c>
      <c r="AB2051" s="9">
        <f t="shared" ca="1" si="194"/>
        <v>97</v>
      </c>
      <c r="AC2051" s="9" t="str">
        <f t="shared" ca="1" si="195"/>
        <v>Above 3 Months</v>
      </c>
      <c r="AD2051" s="9">
        <f t="shared" ca="1" si="196"/>
        <v>11</v>
      </c>
      <c r="AE2051" s="9" t="str">
        <f t="shared" ca="1" si="197"/>
        <v>Below 45 Days</v>
      </c>
      <c r="AF2051" s="9"/>
      <c r="AG2051" s="123" t="str">
        <f t="shared" si="193"/>
        <v>Polaki,'95/2026'</v>
      </c>
      <c r="AH2051" s="97" t="str">
        <f t="shared" ref="AH2051:AH2114" si="198">IF(X2051="SC/PRC/CC No. Awaited","",AC2051)</f>
        <v/>
      </c>
    </row>
    <row r="2052" spans="1:34" ht="25.5" customHeight="1" x14ac:dyDescent="0.25">
      <c r="A2052" s="96">
        <v>2051</v>
      </c>
      <c r="B2052" s="123" t="str">
        <f>_xlfn.XLOOKUP(E2052,'[1]PS Name'!B:B,'[1]PS Name'!D:D)</f>
        <v>Srikakulam Sub-Division</v>
      </c>
      <c r="C2052" s="123" t="str">
        <f>_xlfn.XLOOKUP(E2052,'[1]PS Name'!B:B,'[1]PS Name'!C:C)</f>
        <v>J.R.Puram Circle</v>
      </c>
      <c r="D2052" s="9"/>
      <c r="E2052" s="123" t="s">
        <v>90</v>
      </c>
      <c r="F2052" s="136" t="s">
        <v>3724</v>
      </c>
      <c r="G2052" s="63" t="s">
        <v>1315</v>
      </c>
      <c r="H2052" s="137">
        <v>46215</v>
      </c>
      <c r="I2052" s="63" t="str">
        <f t="shared" si="192"/>
        <v>Jul</v>
      </c>
      <c r="J2052" s="63">
        <v>2026</v>
      </c>
      <c r="K2052" s="63" t="s">
        <v>70</v>
      </c>
      <c r="L2052" s="9"/>
      <c r="M2052" s="9" t="str">
        <f>_xlfn.XLOOKUP(K2052,[1]Heads!A:A,[1]Heads!B:B)</f>
        <v>174 CrPC</v>
      </c>
      <c r="N2052" s="9" t="str">
        <f>_xlfn.XLOOKUP(M2052,[1]Heads!B:B,[1]Heads!C:C)</f>
        <v>174 CrPC</v>
      </c>
      <c r="O2052" s="9" t="s">
        <v>32</v>
      </c>
      <c r="P2052" s="75"/>
      <c r="Q2052" s="9"/>
      <c r="R2052" s="75"/>
      <c r="S2052" s="96" t="s">
        <v>7125</v>
      </c>
      <c r="T2052" s="9"/>
      <c r="U2052" s="75"/>
      <c r="V2052" s="9"/>
      <c r="W2052" s="104" t="s">
        <v>142</v>
      </c>
      <c r="X2052" s="104" t="s">
        <v>2923</v>
      </c>
      <c r="Y2052" s="98"/>
      <c r="Z2052" s="9" t="s">
        <v>5797</v>
      </c>
      <c r="AA2052" s="9" t="s">
        <v>34</v>
      </c>
      <c r="AB2052" s="9" t="str">
        <f t="shared" ca="1" si="194"/>
        <v/>
      </c>
      <c r="AC2052" s="9" t="str">
        <f t="shared" si="195"/>
        <v/>
      </c>
      <c r="AD2052" s="9" t="str">
        <f t="shared" ca="1" si="196"/>
        <v/>
      </c>
      <c r="AE2052" s="9" t="str">
        <f t="shared" ca="1" si="197"/>
        <v/>
      </c>
      <c r="AF2052" s="9"/>
      <c r="AG2052" s="123" t="str">
        <f t="shared" si="193"/>
        <v>J.R.Puram,'141/2026'</v>
      </c>
      <c r="AH2052" s="97" t="str">
        <f t="shared" si="198"/>
        <v/>
      </c>
    </row>
    <row r="2053" spans="1:34" ht="25.5" customHeight="1" x14ac:dyDescent="0.25">
      <c r="A2053" s="96">
        <v>2052</v>
      </c>
      <c r="B2053" s="123" t="str">
        <f>_xlfn.XLOOKUP(E2053,'[1]PS Name'!B:B,'[1]PS Name'!D:D)</f>
        <v>Tekkali Sub-Division</v>
      </c>
      <c r="C2053" s="123" t="str">
        <f>_xlfn.XLOOKUP(E2053,'[1]PS Name'!B:B,'[1]PS Name'!C:C)</f>
        <v>Kothuru Circle</v>
      </c>
      <c r="D2053" s="9"/>
      <c r="E2053" s="123" t="s">
        <v>55</v>
      </c>
      <c r="F2053" s="136" t="s">
        <v>3103</v>
      </c>
      <c r="G2053" s="63" t="s">
        <v>264</v>
      </c>
      <c r="H2053" s="137">
        <v>46215</v>
      </c>
      <c r="I2053" s="63" t="str">
        <f t="shared" si="192"/>
        <v>Jul</v>
      </c>
      <c r="J2053" s="63">
        <v>2026</v>
      </c>
      <c r="K2053" s="63" t="s">
        <v>59</v>
      </c>
      <c r="L2053" s="9" t="s">
        <v>265</v>
      </c>
      <c r="M2053" s="9" t="str">
        <f>_xlfn.XLOOKUP(K2053,[1]Heads!A:A,[1]Heads!B:B)</f>
        <v>Missing Cases</v>
      </c>
      <c r="N2053" s="9" t="str">
        <f>_xlfn.XLOOKUP(M2053,[1]Heads!B:B,[1]Heads!C:C)</f>
        <v>Missing</v>
      </c>
      <c r="O2053" s="9" t="s">
        <v>32</v>
      </c>
      <c r="P2053" s="75"/>
      <c r="Q2053" s="9"/>
      <c r="R2053" s="75"/>
      <c r="S2053" s="96" t="s">
        <v>7125</v>
      </c>
      <c r="T2053" s="9"/>
      <c r="U2053" s="75"/>
      <c r="V2053" s="9"/>
      <c r="W2053" s="104" t="s">
        <v>142</v>
      </c>
      <c r="X2053" s="104" t="s">
        <v>2923</v>
      </c>
      <c r="Y2053" s="98"/>
      <c r="Z2053" s="9" t="s">
        <v>5798</v>
      </c>
      <c r="AA2053" s="9" t="s">
        <v>34</v>
      </c>
      <c r="AB2053" s="9" t="str">
        <f t="shared" ca="1" si="194"/>
        <v/>
      </c>
      <c r="AC2053" s="9" t="str">
        <f t="shared" si="195"/>
        <v/>
      </c>
      <c r="AD2053" s="9" t="str">
        <f t="shared" ca="1" si="196"/>
        <v/>
      </c>
      <c r="AE2053" s="9" t="str">
        <f t="shared" ca="1" si="197"/>
        <v/>
      </c>
      <c r="AF2053" s="9"/>
      <c r="AG2053" s="123" t="str">
        <f t="shared" si="193"/>
        <v>Hiramandalam,'62/2026'</v>
      </c>
      <c r="AH2053" s="97" t="str">
        <f t="shared" si="198"/>
        <v/>
      </c>
    </row>
    <row r="2054" spans="1:34" ht="25.5" customHeight="1" x14ac:dyDescent="0.25">
      <c r="A2054" s="96">
        <v>2053</v>
      </c>
      <c r="B2054" s="123" t="str">
        <f>_xlfn.XLOOKUP(E2054,'[1]PS Name'!B:B,'[1]PS Name'!D:D)</f>
        <v>Tekkali Sub-Division</v>
      </c>
      <c r="C2054" s="123" t="str">
        <f>_xlfn.XLOOKUP(E2054,'[1]PS Name'!B:B,'[1]PS Name'!C:C)</f>
        <v>Narasannapeta Circle</v>
      </c>
      <c r="D2054" s="9"/>
      <c r="E2054" s="123" t="s">
        <v>124</v>
      </c>
      <c r="F2054" s="136" t="s">
        <v>3170</v>
      </c>
      <c r="G2054" s="63" t="s">
        <v>5799</v>
      </c>
      <c r="H2054" s="137">
        <v>46215</v>
      </c>
      <c r="I2054" s="63" t="str">
        <f t="shared" si="192"/>
        <v>Jul</v>
      </c>
      <c r="J2054" s="63">
        <v>2026</v>
      </c>
      <c r="K2054" s="63" t="s">
        <v>39</v>
      </c>
      <c r="L2054" s="9"/>
      <c r="M2054" s="9" t="str">
        <f>_xlfn.XLOOKUP(K2054,[1]Heads!A:A,[1]Heads!B:B)</f>
        <v>Other IPC</v>
      </c>
      <c r="N2054" s="9" t="str">
        <f>_xlfn.XLOOKUP(M2054,[1]Heads!B:B,[1]Heads!C:C)</f>
        <v>IPC</v>
      </c>
      <c r="O2054" s="9" t="s">
        <v>32</v>
      </c>
      <c r="P2054" s="75"/>
      <c r="Q2054" s="9"/>
      <c r="R2054" s="75"/>
      <c r="S2054" s="96" t="s">
        <v>3196</v>
      </c>
      <c r="T2054" s="9"/>
      <c r="U2054" s="75"/>
      <c r="V2054" s="9"/>
      <c r="W2054" s="104" t="s">
        <v>177</v>
      </c>
      <c r="X2054" s="104" t="s">
        <v>177</v>
      </c>
      <c r="Y2054" s="98">
        <v>46221</v>
      </c>
      <c r="Z2054" s="9" t="s">
        <v>5800</v>
      </c>
      <c r="AA2054" s="9" t="s">
        <v>34</v>
      </c>
      <c r="AB2054" s="9">
        <f t="shared" ca="1" si="194"/>
        <v>96</v>
      </c>
      <c r="AC2054" s="9" t="str">
        <f t="shared" ca="1" si="195"/>
        <v>Above 3 Months</v>
      </c>
      <c r="AD2054" s="9">
        <f t="shared" ca="1" si="196"/>
        <v>90</v>
      </c>
      <c r="AE2054" s="9" t="str">
        <f t="shared" ca="1" si="197"/>
        <v>Above 60 Days</v>
      </c>
      <c r="AF2054" s="9"/>
      <c r="AG2054" s="123" t="str">
        <f t="shared" si="193"/>
        <v>Saravakota,'94/2026'</v>
      </c>
      <c r="AH2054" s="97" t="str">
        <f t="shared" ca="1" si="198"/>
        <v>Above 3 Months</v>
      </c>
    </row>
    <row r="2055" spans="1:34" ht="25.5" customHeight="1" x14ac:dyDescent="0.25">
      <c r="A2055" s="96">
        <v>2054</v>
      </c>
      <c r="B2055" s="123" t="str">
        <f>_xlfn.XLOOKUP(E2055,'[1]PS Name'!B:B,'[1]PS Name'!D:D)</f>
        <v>Srikakulam Sub-Division</v>
      </c>
      <c r="C2055" s="123" t="str">
        <f>_xlfn.XLOOKUP(E2055,'[1]PS Name'!B:B,'[1]PS Name'!C:C)</f>
        <v>Srikakulam Rural Circle</v>
      </c>
      <c r="D2055" s="9"/>
      <c r="E2055" s="123" t="s">
        <v>74</v>
      </c>
      <c r="F2055" s="136" t="s">
        <v>3763</v>
      </c>
      <c r="G2055" s="63" t="s">
        <v>980</v>
      </c>
      <c r="H2055" s="137">
        <v>46215</v>
      </c>
      <c r="I2055" s="63" t="str">
        <f t="shared" si="192"/>
        <v>Jul</v>
      </c>
      <c r="J2055" s="63">
        <v>2026</v>
      </c>
      <c r="K2055" s="63" t="s">
        <v>77</v>
      </c>
      <c r="L2055" s="9"/>
      <c r="M2055" s="9" t="str">
        <f>_xlfn.XLOOKUP(K2055,[1]Heads!A:A,[1]Heads!B:B)</f>
        <v>Road Accidents</v>
      </c>
      <c r="N2055" s="9" t="str">
        <f>_xlfn.XLOOKUP(M2055,[1]Heads!B:B,[1]Heads!C:C)</f>
        <v>IPC</v>
      </c>
      <c r="O2055" s="9" t="s">
        <v>32</v>
      </c>
      <c r="P2055" s="75"/>
      <c r="Q2055" s="9"/>
      <c r="R2055" s="75"/>
      <c r="S2055" s="96" t="s">
        <v>7125</v>
      </c>
      <c r="T2055" s="9"/>
      <c r="U2055" s="75"/>
      <c r="V2055" s="9"/>
      <c r="W2055" s="104" t="s">
        <v>142</v>
      </c>
      <c r="X2055" s="104" t="s">
        <v>2923</v>
      </c>
      <c r="Y2055" s="98"/>
      <c r="Z2055" s="9" t="s">
        <v>5801</v>
      </c>
      <c r="AA2055" s="9" t="s">
        <v>34</v>
      </c>
      <c r="AB2055" s="9" t="str">
        <f t="shared" ca="1" si="194"/>
        <v/>
      </c>
      <c r="AC2055" s="9" t="str">
        <f t="shared" si="195"/>
        <v/>
      </c>
      <c r="AD2055" s="9" t="str">
        <f t="shared" ca="1" si="196"/>
        <v/>
      </c>
      <c r="AE2055" s="9" t="str">
        <f t="shared" ca="1" si="197"/>
        <v/>
      </c>
      <c r="AF2055" s="9"/>
      <c r="AG2055" s="123" t="str">
        <f t="shared" si="193"/>
        <v>Srikakulam Rural,'145/2026'</v>
      </c>
      <c r="AH2055" s="97" t="str">
        <f t="shared" si="198"/>
        <v/>
      </c>
    </row>
    <row r="2056" spans="1:34" ht="25.5" customHeight="1" x14ac:dyDescent="0.25">
      <c r="A2056" s="96">
        <v>2055</v>
      </c>
      <c r="B2056" s="123" t="str">
        <f>_xlfn.XLOOKUP(E2056,'[1]PS Name'!B:B,'[1]PS Name'!D:D)</f>
        <v>Kasibugga Sub-Division</v>
      </c>
      <c r="C2056" s="123" t="str">
        <f>_xlfn.XLOOKUP(E2056,'[1]PS Name'!B:B,'[1]PS Name'!C:C)</f>
        <v>Kasibugga Rural Circle</v>
      </c>
      <c r="D2056" s="9"/>
      <c r="E2056" s="123" t="s">
        <v>98</v>
      </c>
      <c r="F2056" s="136" t="s">
        <v>3241</v>
      </c>
      <c r="G2056" s="63" t="s">
        <v>5802</v>
      </c>
      <c r="H2056" s="137">
        <v>46215</v>
      </c>
      <c r="I2056" s="63" t="str">
        <f t="shared" si="192"/>
        <v>Jul</v>
      </c>
      <c r="J2056" s="63">
        <v>2026</v>
      </c>
      <c r="K2056" s="63" t="s">
        <v>71</v>
      </c>
      <c r="L2056" s="9"/>
      <c r="M2056" s="9" t="str">
        <f>_xlfn.XLOOKUP(K2056,[1]Heads!A:A,[1]Heads!B:B)</f>
        <v>Road Accidents</v>
      </c>
      <c r="N2056" s="9" t="str">
        <f>_xlfn.XLOOKUP(M2056,[1]Heads!B:B,[1]Heads!C:C)</f>
        <v>IPC</v>
      </c>
      <c r="O2056" s="9" t="s">
        <v>32</v>
      </c>
      <c r="P2056" s="75">
        <v>46262</v>
      </c>
      <c r="Q2056" s="9"/>
      <c r="R2056" s="75"/>
      <c r="S2056" s="96" t="s">
        <v>3196</v>
      </c>
      <c r="T2056" s="9"/>
      <c r="U2056" s="75"/>
      <c r="V2056" s="9"/>
      <c r="W2056" s="104" t="s">
        <v>33</v>
      </c>
      <c r="X2056" s="104" t="s">
        <v>33</v>
      </c>
      <c r="Y2056" s="98">
        <v>46262</v>
      </c>
      <c r="Z2056" s="9" t="s">
        <v>5803</v>
      </c>
      <c r="AA2056" s="9" t="s">
        <v>34</v>
      </c>
      <c r="AB2056" s="9">
        <f t="shared" ca="1" si="194"/>
        <v>96</v>
      </c>
      <c r="AC2056" s="9" t="str">
        <f t="shared" ca="1" si="195"/>
        <v>Above 3 Months</v>
      </c>
      <c r="AD2056" s="9">
        <f t="shared" ca="1" si="196"/>
        <v>49</v>
      </c>
      <c r="AE2056" s="9" t="str">
        <f t="shared" ca="1" si="197"/>
        <v>45 to 60 Days</v>
      </c>
      <c r="AF2056" s="9"/>
      <c r="AG2056" s="123" t="str">
        <f t="shared" si="193"/>
        <v>Vajrapukothuru,'80/2026'</v>
      </c>
      <c r="AH2056" s="97" t="str">
        <f t="shared" si="198"/>
        <v/>
      </c>
    </row>
    <row r="2057" spans="1:34" ht="25.5" customHeight="1" x14ac:dyDescent="0.25">
      <c r="A2057" s="96">
        <v>2056</v>
      </c>
      <c r="B2057" s="123" t="str">
        <f>_xlfn.XLOOKUP(E2057,'[1]PS Name'!B:B,'[1]PS Name'!D:D)</f>
        <v>Srikakulam Sub-Division</v>
      </c>
      <c r="C2057" s="123" t="str">
        <f>_xlfn.XLOOKUP(E2057,'[1]PS Name'!B:B,'[1]PS Name'!C:C)</f>
        <v>J.R.Puram Circle</v>
      </c>
      <c r="D2057" s="9"/>
      <c r="E2057" s="123" t="s">
        <v>38</v>
      </c>
      <c r="F2057" s="136" t="s">
        <v>3775</v>
      </c>
      <c r="G2057" s="63" t="s">
        <v>5804</v>
      </c>
      <c r="H2057" s="137">
        <v>46215</v>
      </c>
      <c r="I2057" s="63" t="str">
        <f t="shared" si="192"/>
        <v>Jul</v>
      </c>
      <c r="J2057" s="63">
        <v>2026</v>
      </c>
      <c r="K2057" s="63" t="s">
        <v>71</v>
      </c>
      <c r="L2057" s="9"/>
      <c r="M2057" s="9" t="str">
        <f>_xlfn.XLOOKUP(K2057,[1]Heads!A:A,[1]Heads!B:B)</f>
        <v>Road Accidents</v>
      </c>
      <c r="N2057" s="9" t="str">
        <f>_xlfn.XLOOKUP(M2057,[1]Heads!B:B,[1]Heads!C:C)</f>
        <v>IPC</v>
      </c>
      <c r="O2057" s="9" t="s">
        <v>32</v>
      </c>
      <c r="P2057" s="75">
        <v>46238</v>
      </c>
      <c r="Q2057" s="9"/>
      <c r="R2057" s="75"/>
      <c r="S2057" s="96" t="s">
        <v>3196</v>
      </c>
      <c r="T2057" s="9"/>
      <c r="U2057" s="75"/>
      <c r="V2057" s="9"/>
      <c r="W2057" s="104" t="s">
        <v>33</v>
      </c>
      <c r="X2057" s="104" t="s">
        <v>33</v>
      </c>
      <c r="Y2057" s="98">
        <v>46238</v>
      </c>
      <c r="Z2057" s="9" t="s">
        <v>5805</v>
      </c>
      <c r="AA2057" s="9" t="s">
        <v>34</v>
      </c>
      <c r="AB2057" s="9">
        <f t="shared" ca="1" si="194"/>
        <v>96</v>
      </c>
      <c r="AC2057" s="9" t="str">
        <f t="shared" ca="1" si="195"/>
        <v>Above 3 Months</v>
      </c>
      <c r="AD2057" s="9">
        <f t="shared" ca="1" si="196"/>
        <v>73</v>
      </c>
      <c r="AE2057" s="9" t="str">
        <f t="shared" ca="1" si="197"/>
        <v>Above 60 Days</v>
      </c>
      <c r="AF2057" s="9"/>
      <c r="AG2057" s="123" t="str">
        <f t="shared" si="193"/>
        <v>Etcherla,'148/2026'</v>
      </c>
      <c r="AH2057" s="97" t="str">
        <f t="shared" si="198"/>
        <v/>
      </c>
    </row>
    <row r="2058" spans="1:34" ht="25.5" customHeight="1" x14ac:dyDescent="0.25">
      <c r="A2058" s="96">
        <v>2057</v>
      </c>
      <c r="B2058" s="123" t="str">
        <f>_xlfn.XLOOKUP(E2058,'[1]PS Name'!B:B,'[1]PS Name'!D:D)</f>
        <v>Srikakulam Sub-Division</v>
      </c>
      <c r="C2058" s="123" t="str">
        <f>_xlfn.XLOOKUP(E2058,'[1]PS Name'!B:B,'[1]PS Name'!C:C)</f>
        <v>Amadalavalasa Circle</v>
      </c>
      <c r="D2058" s="9"/>
      <c r="E2058" s="123" t="s">
        <v>64</v>
      </c>
      <c r="F2058" s="136" t="s">
        <v>3226</v>
      </c>
      <c r="G2058" s="63" t="s">
        <v>1315</v>
      </c>
      <c r="H2058" s="137">
        <v>46215</v>
      </c>
      <c r="I2058" s="63" t="str">
        <f t="shared" si="192"/>
        <v>Jul</v>
      </c>
      <c r="J2058" s="63">
        <v>2026</v>
      </c>
      <c r="K2058" s="63" t="s">
        <v>70</v>
      </c>
      <c r="L2058" s="9"/>
      <c r="M2058" s="9" t="str">
        <f>_xlfn.XLOOKUP(K2058,[1]Heads!A:A,[1]Heads!B:B)</f>
        <v>174 CrPC</v>
      </c>
      <c r="N2058" s="9" t="str">
        <f>_xlfn.XLOOKUP(M2058,[1]Heads!B:B,[1]Heads!C:C)</f>
        <v>174 CrPC</v>
      </c>
      <c r="O2058" s="9" t="s">
        <v>32</v>
      </c>
      <c r="P2058" s="75"/>
      <c r="Q2058" s="9"/>
      <c r="R2058" s="75"/>
      <c r="S2058" s="96" t="s">
        <v>3196</v>
      </c>
      <c r="T2058" s="9"/>
      <c r="U2058" s="75"/>
      <c r="V2058" s="9"/>
      <c r="W2058" s="104" t="s">
        <v>173</v>
      </c>
      <c r="X2058" s="104" t="s">
        <v>173</v>
      </c>
      <c r="Y2058" s="98">
        <v>46224</v>
      </c>
      <c r="Z2058" s="9" t="s">
        <v>5806</v>
      </c>
      <c r="AA2058" s="9" t="s">
        <v>34</v>
      </c>
      <c r="AB2058" s="9">
        <f t="shared" ca="1" si="194"/>
        <v>96</v>
      </c>
      <c r="AC2058" s="9" t="str">
        <f t="shared" ca="1" si="195"/>
        <v>Above 3 Months</v>
      </c>
      <c r="AD2058" s="9">
        <f t="shared" ca="1" si="196"/>
        <v>87</v>
      </c>
      <c r="AE2058" s="9" t="str">
        <f t="shared" ca="1" si="197"/>
        <v>Above 60 Days</v>
      </c>
      <c r="AF2058" s="9"/>
      <c r="AG2058" s="123" t="str">
        <f t="shared" si="193"/>
        <v>Ponduru,'101/2026'</v>
      </c>
      <c r="AH2058" s="97" t="str">
        <f t="shared" ca="1" si="198"/>
        <v>Above 3 Months</v>
      </c>
    </row>
    <row r="2059" spans="1:34" ht="25.5" customHeight="1" x14ac:dyDescent="0.25">
      <c r="A2059" s="96">
        <v>2058</v>
      </c>
      <c r="B2059" s="123" t="str">
        <f>_xlfn.XLOOKUP(E2059,'[1]PS Name'!B:B,'[1]PS Name'!D:D)</f>
        <v>Srikakulam Sub-Division</v>
      </c>
      <c r="C2059" s="123">
        <f>_xlfn.XLOOKUP(E2059,'[1]PS Name'!B:B,'[1]PS Name'!C:C)</f>
        <v>0</v>
      </c>
      <c r="D2059" s="9"/>
      <c r="E2059" s="123" t="s">
        <v>28</v>
      </c>
      <c r="F2059" s="136" t="s">
        <v>3206</v>
      </c>
      <c r="G2059" s="63" t="s">
        <v>1530</v>
      </c>
      <c r="H2059" s="137">
        <v>46215</v>
      </c>
      <c r="I2059" s="63" t="str">
        <f t="shared" si="192"/>
        <v>Jul</v>
      </c>
      <c r="J2059" s="63">
        <v>2026</v>
      </c>
      <c r="K2059" s="63" t="s">
        <v>96</v>
      </c>
      <c r="L2059" s="9"/>
      <c r="M2059" s="9" t="str">
        <f>_xlfn.XLOOKUP(K2059,[1]Heads!A:A,[1]Heads!B:B)</f>
        <v>Crime  Against Women</v>
      </c>
      <c r="N2059" s="9" t="str">
        <f>_xlfn.XLOOKUP(M2059,[1]Heads!B:B,[1]Heads!C:C)</f>
        <v>IPC</v>
      </c>
      <c r="O2059" s="9" t="s">
        <v>32</v>
      </c>
      <c r="P2059" s="75"/>
      <c r="Q2059" s="9"/>
      <c r="R2059" s="75"/>
      <c r="S2059" s="96" t="s">
        <v>3196</v>
      </c>
      <c r="T2059" s="9"/>
      <c r="U2059" s="75"/>
      <c r="V2059" s="9"/>
      <c r="W2059" s="104" t="s">
        <v>173</v>
      </c>
      <c r="X2059" s="104" t="s">
        <v>141</v>
      </c>
      <c r="Y2059" s="98"/>
      <c r="Z2059" s="9" t="s">
        <v>5807</v>
      </c>
      <c r="AA2059" s="9" t="s">
        <v>34</v>
      </c>
      <c r="AB2059" s="9">
        <f t="shared" ca="1" si="194"/>
        <v>96</v>
      </c>
      <c r="AC2059" s="9" t="str">
        <f t="shared" ca="1" si="195"/>
        <v>Above 3 Months</v>
      </c>
      <c r="AD2059" s="9" t="str">
        <f t="shared" ca="1" si="196"/>
        <v/>
      </c>
      <c r="AE2059" s="9" t="str">
        <f t="shared" ca="1" si="197"/>
        <v/>
      </c>
      <c r="AF2059" s="9"/>
      <c r="AG2059" s="123" t="str">
        <f t="shared" si="193"/>
        <v>Srikakulam II Town,'97/2026'</v>
      </c>
      <c r="AH2059" s="97" t="str">
        <f t="shared" ca="1" si="198"/>
        <v>Above 3 Months</v>
      </c>
    </row>
    <row r="2060" spans="1:34" ht="25.5" customHeight="1" x14ac:dyDescent="0.25">
      <c r="A2060" s="96">
        <v>2059</v>
      </c>
      <c r="B2060" s="123" t="str">
        <f>_xlfn.XLOOKUP(E2060,'[1]PS Name'!B:B,'[1]PS Name'!D:D)</f>
        <v>Kasibugga Sub-Division</v>
      </c>
      <c r="C2060" s="123" t="str">
        <f>_xlfn.XLOOKUP(E2060,'[1]PS Name'!B:B,'[1]PS Name'!C:C)</f>
        <v>Itchapuram Circle</v>
      </c>
      <c r="D2060" s="9"/>
      <c r="E2060" s="123" t="s">
        <v>66</v>
      </c>
      <c r="F2060" s="136" t="s">
        <v>3097</v>
      </c>
      <c r="G2060" s="63" t="s">
        <v>1530</v>
      </c>
      <c r="H2060" s="137">
        <v>46215</v>
      </c>
      <c r="I2060" s="63" t="str">
        <f t="shared" si="192"/>
        <v>Jul</v>
      </c>
      <c r="J2060" s="63">
        <v>2026</v>
      </c>
      <c r="K2060" s="63" t="s">
        <v>96</v>
      </c>
      <c r="L2060" s="9"/>
      <c r="M2060" s="9" t="str">
        <f>_xlfn.XLOOKUP(K2060,[1]Heads!A:A,[1]Heads!B:B)</f>
        <v>Crime  Against Women</v>
      </c>
      <c r="N2060" s="9" t="str">
        <f>_xlfn.XLOOKUP(M2060,[1]Heads!B:B,[1]Heads!C:C)</f>
        <v>IPC</v>
      </c>
      <c r="O2060" s="9" t="s">
        <v>32</v>
      </c>
      <c r="P2060" s="75"/>
      <c r="Q2060" s="9"/>
      <c r="R2060" s="75"/>
      <c r="S2060" s="96" t="s">
        <v>3196</v>
      </c>
      <c r="T2060" s="9"/>
      <c r="U2060" s="75"/>
      <c r="V2060" s="9"/>
      <c r="W2060" s="104" t="s">
        <v>141</v>
      </c>
      <c r="X2060" s="104" t="s">
        <v>33</v>
      </c>
      <c r="Y2060" s="98">
        <v>46300</v>
      </c>
      <c r="Z2060" s="9" t="s">
        <v>5808</v>
      </c>
      <c r="AA2060" s="9" t="s">
        <v>34</v>
      </c>
      <c r="AB2060" s="9">
        <f t="shared" ca="1" si="194"/>
        <v>96</v>
      </c>
      <c r="AC2060" s="9" t="str">
        <f t="shared" ca="1" si="195"/>
        <v>Above 3 Months</v>
      </c>
      <c r="AD2060" s="9">
        <f t="shared" ca="1" si="196"/>
        <v>11</v>
      </c>
      <c r="AE2060" s="9" t="str">
        <f t="shared" ca="1" si="197"/>
        <v>Below 45 Days</v>
      </c>
      <c r="AF2060" s="9"/>
      <c r="AG2060" s="123" t="str">
        <f t="shared" si="193"/>
        <v>Itchapuram Rural,'73/2026'</v>
      </c>
      <c r="AH2060" s="97" t="str">
        <f t="shared" si="198"/>
        <v/>
      </c>
    </row>
    <row r="2061" spans="1:34" ht="25.5" customHeight="1" x14ac:dyDescent="0.25">
      <c r="A2061" s="96">
        <v>2060</v>
      </c>
      <c r="B2061" s="123" t="str">
        <f>_xlfn.XLOOKUP(E2061,'[1]PS Name'!B:B,'[1]PS Name'!D:D)</f>
        <v>Tekkali Sub-Division</v>
      </c>
      <c r="C2061" s="123" t="str">
        <f>_xlfn.XLOOKUP(E2061,'[1]PS Name'!B:B,'[1]PS Name'!C:C)</f>
        <v>Tekkali Rural Circle</v>
      </c>
      <c r="D2061" s="9"/>
      <c r="E2061" s="123" t="s">
        <v>89</v>
      </c>
      <c r="F2061" s="136" t="s">
        <v>3611</v>
      </c>
      <c r="G2061" s="63" t="s">
        <v>5809</v>
      </c>
      <c r="H2061" s="137">
        <v>46215</v>
      </c>
      <c r="I2061" s="63" t="str">
        <f t="shared" si="192"/>
        <v>Jul</v>
      </c>
      <c r="J2061" s="63">
        <v>2026</v>
      </c>
      <c r="K2061" s="63" t="s">
        <v>77</v>
      </c>
      <c r="L2061" s="9"/>
      <c r="M2061" s="9" t="str">
        <f>_xlfn.XLOOKUP(K2061,[1]Heads!A:A,[1]Heads!B:B)</f>
        <v>Road Accidents</v>
      </c>
      <c r="N2061" s="9" t="str">
        <f>_xlfn.XLOOKUP(M2061,[1]Heads!B:B,[1]Heads!C:C)</f>
        <v>IPC</v>
      </c>
      <c r="O2061" s="9" t="s">
        <v>32</v>
      </c>
      <c r="P2061" s="75"/>
      <c r="Q2061" s="9"/>
      <c r="R2061" s="75"/>
      <c r="S2061" s="96" t="s">
        <v>7126</v>
      </c>
      <c r="T2061" s="9"/>
      <c r="U2061" s="75"/>
      <c r="V2061" s="9"/>
      <c r="W2061" s="104" t="s">
        <v>141</v>
      </c>
      <c r="X2061" s="104" t="s">
        <v>2923</v>
      </c>
      <c r="Y2061" s="98"/>
      <c r="Z2061" s="9" t="s">
        <v>5810</v>
      </c>
      <c r="AA2061" s="9" t="s">
        <v>34</v>
      </c>
      <c r="AB2061" s="9" t="str">
        <f t="shared" ca="1" si="194"/>
        <v/>
      </c>
      <c r="AC2061" s="9" t="str">
        <f t="shared" si="195"/>
        <v/>
      </c>
      <c r="AD2061" s="9" t="str">
        <f t="shared" ca="1" si="196"/>
        <v/>
      </c>
      <c r="AE2061" s="9" t="str">
        <f t="shared" ca="1" si="197"/>
        <v/>
      </c>
      <c r="AF2061" s="9"/>
      <c r="AG2061" s="123" t="str">
        <f t="shared" si="193"/>
        <v>Kotabommali,'137/2026'</v>
      </c>
      <c r="AH2061" s="97" t="str">
        <f t="shared" si="198"/>
        <v/>
      </c>
    </row>
    <row r="2062" spans="1:34" ht="25.5" customHeight="1" x14ac:dyDescent="0.25">
      <c r="A2062" s="96">
        <v>2061</v>
      </c>
      <c r="B2062" s="123" t="str">
        <f>_xlfn.XLOOKUP(E2062,'[1]PS Name'!B:B,'[1]PS Name'!D:D)</f>
        <v>Srikakulam Sub-Division</v>
      </c>
      <c r="C2062" s="123" t="str">
        <f>_xlfn.XLOOKUP(E2062,'[1]PS Name'!B:B,'[1]PS Name'!C:C)</f>
        <v>J.R.Puram Circle</v>
      </c>
      <c r="D2062" s="9"/>
      <c r="E2062" s="123" t="s">
        <v>104</v>
      </c>
      <c r="F2062" s="136" t="s">
        <v>3215</v>
      </c>
      <c r="G2062" s="63" t="s">
        <v>5811</v>
      </c>
      <c r="H2062" s="137">
        <v>46216</v>
      </c>
      <c r="I2062" s="63" t="str">
        <f t="shared" si="192"/>
        <v>Jul</v>
      </c>
      <c r="J2062" s="63">
        <v>2026</v>
      </c>
      <c r="K2062" s="63" t="s">
        <v>39</v>
      </c>
      <c r="L2062" s="9"/>
      <c r="M2062" s="9" t="str">
        <f>_xlfn.XLOOKUP(K2062,[1]Heads!A:A,[1]Heads!B:B)</f>
        <v>Other IPC</v>
      </c>
      <c r="N2062" s="9" t="str">
        <f>_xlfn.XLOOKUP(M2062,[1]Heads!B:B,[1]Heads!C:C)</f>
        <v>IPC</v>
      </c>
      <c r="O2062" s="9" t="s">
        <v>32</v>
      </c>
      <c r="P2062" s="75">
        <v>46253</v>
      </c>
      <c r="Q2062" s="9"/>
      <c r="R2062" s="75"/>
      <c r="S2062" s="96" t="s">
        <v>7126</v>
      </c>
      <c r="T2062" s="9"/>
      <c r="U2062" s="75"/>
      <c r="V2062" s="9"/>
      <c r="W2062" s="104" t="s">
        <v>33</v>
      </c>
      <c r="X2062" s="104" t="s">
        <v>2923</v>
      </c>
      <c r="Y2062" s="98"/>
      <c r="Z2062" s="9" t="s">
        <v>5812</v>
      </c>
      <c r="AA2062" s="9" t="s">
        <v>34</v>
      </c>
      <c r="AB2062" s="9" t="str">
        <f t="shared" ca="1" si="194"/>
        <v/>
      </c>
      <c r="AC2062" s="9" t="str">
        <f t="shared" si="195"/>
        <v/>
      </c>
      <c r="AD2062" s="9" t="str">
        <f t="shared" ca="1" si="196"/>
        <v/>
      </c>
      <c r="AE2062" s="9" t="str">
        <f t="shared" ca="1" si="197"/>
        <v/>
      </c>
      <c r="AF2062" s="9"/>
      <c r="AG2062" s="123" t="str">
        <f t="shared" si="193"/>
        <v>Laveru,'96/2026'</v>
      </c>
      <c r="AH2062" s="97" t="str">
        <f t="shared" si="198"/>
        <v/>
      </c>
    </row>
    <row r="2063" spans="1:34" ht="25.5" customHeight="1" x14ac:dyDescent="0.25">
      <c r="A2063" s="96">
        <v>2062</v>
      </c>
      <c r="B2063" s="123" t="str">
        <f>_xlfn.XLOOKUP(E2063,'[1]PS Name'!B:B,'[1]PS Name'!D:D)</f>
        <v>Kasibugga Sub-Division</v>
      </c>
      <c r="C2063" s="123" t="str">
        <f>_xlfn.XLOOKUP(E2063,'[1]PS Name'!B:B,'[1]PS Name'!C:C)</f>
        <v>Kasibugga Rural Circle</v>
      </c>
      <c r="D2063" s="9"/>
      <c r="E2063" s="123" t="s">
        <v>98</v>
      </c>
      <c r="F2063" s="136" t="s">
        <v>3088</v>
      </c>
      <c r="G2063" s="63" t="s">
        <v>3082</v>
      </c>
      <c r="H2063" s="137">
        <v>46216</v>
      </c>
      <c r="I2063" s="63" t="str">
        <f t="shared" si="192"/>
        <v>Jul</v>
      </c>
      <c r="J2063" s="63">
        <v>2026</v>
      </c>
      <c r="K2063" s="63" t="s">
        <v>80</v>
      </c>
      <c r="L2063" s="9"/>
      <c r="M2063" s="9" t="str">
        <f>_xlfn.XLOOKUP(K2063,[1]Heads!A:A,[1]Heads!B:B)</f>
        <v>Crime  Against Women</v>
      </c>
      <c r="N2063" s="9" t="str">
        <f>_xlfn.XLOOKUP(M2063,[1]Heads!B:B,[1]Heads!C:C)</f>
        <v>IPC</v>
      </c>
      <c r="O2063" s="9" t="s">
        <v>32</v>
      </c>
      <c r="P2063" s="75">
        <v>46262</v>
      </c>
      <c r="Q2063" s="9"/>
      <c r="R2063" s="75"/>
      <c r="S2063" s="96" t="s">
        <v>3196</v>
      </c>
      <c r="T2063" s="9"/>
      <c r="U2063" s="75"/>
      <c r="V2063" s="9"/>
      <c r="W2063" s="104" t="s">
        <v>33</v>
      </c>
      <c r="X2063" s="104" t="s">
        <v>33</v>
      </c>
      <c r="Y2063" s="98">
        <v>46262</v>
      </c>
      <c r="Z2063" s="9" t="s">
        <v>5813</v>
      </c>
      <c r="AA2063" s="9" t="s">
        <v>34</v>
      </c>
      <c r="AB2063" s="9">
        <f t="shared" ca="1" si="194"/>
        <v>95</v>
      </c>
      <c r="AC2063" s="9" t="str">
        <f t="shared" ca="1" si="195"/>
        <v>Above 3 Months</v>
      </c>
      <c r="AD2063" s="9">
        <f t="shared" ca="1" si="196"/>
        <v>49</v>
      </c>
      <c r="AE2063" s="9" t="str">
        <f t="shared" ca="1" si="197"/>
        <v>45 to 60 Days</v>
      </c>
      <c r="AF2063" s="9"/>
      <c r="AG2063" s="123" t="str">
        <f t="shared" si="193"/>
        <v>Vajrapukothuru,'81/2026'</v>
      </c>
      <c r="AH2063" s="97" t="str">
        <f t="shared" si="198"/>
        <v/>
      </c>
    </row>
    <row r="2064" spans="1:34" ht="25.5" customHeight="1" x14ac:dyDescent="0.25">
      <c r="A2064" s="96">
        <v>2063</v>
      </c>
      <c r="B2064" s="123" t="str">
        <f>_xlfn.XLOOKUP(E2064,'[1]PS Name'!B:B,'[1]PS Name'!D:D)</f>
        <v>Kasibugga Sub-Division</v>
      </c>
      <c r="C2064" s="123" t="str">
        <f>_xlfn.XLOOKUP(E2064,'[1]PS Name'!B:B,'[1]PS Name'!C:C)</f>
        <v>Itchapuram Circle</v>
      </c>
      <c r="D2064" s="9"/>
      <c r="E2064" s="123" t="s">
        <v>66</v>
      </c>
      <c r="F2064" s="136" t="s">
        <v>3062</v>
      </c>
      <c r="G2064" s="63" t="s">
        <v>2832</v>
      </c>
      <c r="H2064" s="137">
        <v>46216</v>
      </c>
      <c r="I2064" s="63" t="str">
        <f t="shared" si="192"/>
        <v>Jul</v>
      </c>
      <c r="J2064" s="63">
        <v>2026</v>
      </c>
      <c r="K2064" s="63" t="s">
        <v>39</v>
      </c>
      <c r="L2064" s="9"/>
      <c r="M2064" s="9" t="str">
        <f>_xlfn.XLOOKUP(K2064,[1]Heads!A:A,[1]Heads!B:B)</f>
        <v>Other IPC</v>
      </c>
      <c r="N2064" s="9" t="str">
        <f>_xlfn.XLOOKUP(M2064,[1]Heads!B:B,[1]Heads!C:C)</f>
        <v>IPC</v>
      </c>
      <c r="O2064" s="9" t="s">
        <v>32</v>
      </c>
      <c r="P2064" s="75"/>
      <c r="Q2064" s="9"/>
      <c r="R2064" s="75"/>
      <c r="S2064" s="96" t="s">
        <v>3196</v>
      </c>
      <c r="T2064" s="9"/>
      <c r="U2064" s="75"/>
      <c r="V2064" s="9"/>
      <c r="W2064" s="104" t="s">
        <v>141</v>
      </c>
      <c r="X2064" s="104" t="s">
        <v>2664</v>
      </c>
      <c r="Y2064" s="98">
        <v>46300</v>
      </c>
      <c r="Z2064" s="9" t="s">
        <v>5814</v>
      </c>
      <c r="AA2064" s="9" t="s">
        <v>34</v>
      </c>
      <c r="AB2064" s="9">
        <f t="shared" ca="1" si="194"/>
        <v>95</v>
      </c>
      <c r="AC2064" s="9" t="str">
        <f t="shared" ca="1" si="195"/>
        <v>Above 3 Months</v>
      </c>
      <c r="AD2064" s="9">
        <f t="shared" ca="1" si="196"/>
        <v>11</v>
      </c>
      <c r="AE2064" s="9" t="str">
        <f t="shared" ca="1" si="197"/>
        <v>Below 45 Days</v>
      </c>
      <c r="AF2064" s="9"/>
      <c r="AG2064" s="123" t="str">
        <f t="shared" si="193"/>
        <v>Itchapuram Rural,'74/2026'</v>
      </c>
      <c r="AH2064" s="97" t="str">
        <f t="shared" ca="1" si="198"/>
        <v>Above 3 Months</v>
      </c>
    </row>
    <row r="2065" spans="1:34" ht="25.5" customHeight="1" x14ac:dyDescent="0.25">
      <c r="A2065" s="96">
        <v>2064</v>
      </c>
      <c r="B2065" s="123" t="str">
        <f>_xlfn.XLOOKUP(E2065,'[1]PS Name'!B:B,'[1]PS Name'!D:D)</f>
        <v>Kasibugga Sub-Division</v>
      </c>
      <c r="C2065" s="123" t="str">
        <f>_xlfn.XLOOKUP(E2065,'[1]PS Name'!B:B,'[1]PS Name'!C:C)</f>
        <v>Kasibugga Rural Circle</v>
      </c>
      <c r="D2065" s="9"/>
      <c r="E2065" s="123" t="s">
        <v>114</v>
      </c>
      <c r="F2065" s="136" t="s">
        <v>3253</v>
      </c>
      <c r="G2065" s="63" t="s">
        <v>5647</v>
      </c>
      <c r="H2065" s="137">
        <v>46216</v>
      </c>
      <c r="I2065" s="63" t="str">
        <f t="shared" si="192"/>
        <v>Jul</v>
      </c>
      <c r="J2065" s="63">
        <v>2026</v>
      </c>
      <c r="K2065" s="63" t="s">
        <v>39</v>
      </c>
      <c r="L2065" s="9"/>
      <c r="M2065" s="9" t="str">
        <f>_xlfn.XLOOKUP(K2065,[1]Heads!A:A,[1]Heads!B:B)</f>
        <v>Other IPC</v>
      </c>
      <c r="N2065" s="9" t="str">
        <f>_xlfn.XLOOKUP(M2065,[1]Heads!B:B,[1]Heads!C:C)</f>
        <v>IPC</v>
      </c>
      <c r="O2065" s="9" t="s">
        <v>32</v>
      </c>
      <c r="P2065" s="75"/>
      <c r="Q2065" s="9"/>
      <c r="R2065" s="75"/>
      <c r="S2065" s="96" t="s">
        <v>3196</v>
      </c>
      <c r="T2065" s="9"/>
      <c r="U2065" s="75"/>
      <c r="V2065" s="9"/>
      <c r="W2065" s="104" t="s">
        <v>141</v>
      </c>
      <c r="X2065" s="104" t="s">
        <v>33</v>
      </c>
      <c r="Y2065" s="98">
        <v>46300</v>
      </c>
      <c r="Z2065" s="9" t="s">
        <v>5815</v>
      </c>
      <c r="AA2065" s="9" t="s">
        <v>34</v>
      </c>
      <c r="AB2065" s="9">
        <f t="shared" ca="1" si="194"/>
        <v>95</v>
      </c>
      <c r="AC2065" s="9" t="str">
        <f t="shared" ca="1" si="195"/>
        <v>Above 3 Months</v>
      </c>
      <c r="AD2065" s="9">
        <f t="shared" ca="1" si="196"/>
        <v>11</v>
      </c>
      <c r="AE2065" s="9" t="str">
        <f t="shared" ca="1" si="197"/>
        <v>Below 45 Days</v>
      </c>
      <c r="AF2065" s="9"/>
      <c r="AG2065" s="123" t="str">
        <f t="shared" si="193"/>
        <v>Mandasa,'107/2026'</v>
      </c>
      <c r="AH2065" s="97" t="str">
        <f t="shared" si="198"/>
        <v/>
      </c>
    </row>
    <row r="2066" spans="1:34" ht="25.5" customHeight="1" x14ac:dyDescent="0.25">
      <c r="A2066" s="96">
        <v>2065</v>
      </c>
      <c r="B2066" s="123" t="str">
        <f>_xlfn.XLOOKUP(E2066,'[1]PS Name'!B:B,'[1]PS Name'!D:D)</f>
        <v>Srikakulam Sub-Division</v>
      </c>
      <c r="C2066" s="123">
        <f>_xlfn.XLOOKUP(E2066,'[1]PS Name'!B:B,'[1]PS Name'!C:C)</f>
        <v>0</v>
      </c>
      <c r="D2066" s="9"/>
      <c r="E2066" s="123" t="s">
        <v>28</v>
      </c>
      <c r="F2066" s="136" t="s">
        <v>3218</v>
      </c>
      <c r="G2066" s="63" t="s">
        <v>1315</v>
      </c>
      <c r="H2066" s="137">
        <v>46216</v>
      </c>
      <c r="I2066" s="63" t="str">
        <f t="shared" si="192"/>
        <v>Jul</v>
      </c>
      <c r="J2066" s="63">
        <v>2026</v>
      </c>
      <c r="K2066" s="63" t="s">
        <v>70</v>
      </c>
      <c r="L2066" s="9"/>
      <c r="M2066" s="9" t="str">
        <f>_xlfn.XLOOKUP(K2066,[1]Heads!A:A,[1]Heads!B:B)</f>
        <v>174 CrPC</v>
      </c>
      <c r="N2066" s="9" t="str">
        <f>_xlfn.XLOOKUP(M2066,[1]Heads!B:B,[1]Heads!C:C)</f>
        <v>174 CrPC</v>
      </c>
      <c r="O2066" s="9" t="s">
        <v>32</v>
      </c>
      <c r="P2066" s="75"/>
      <c r="Q2066" s="9"/>
      <c r="R2066" s="75"/>
      <c r="S2066" s="96" t="s">
        <v>3196</v>
      </c>
      <c r="T2066" s="9"/>
      <c r="U2066" s="75"/>
      <c r="V2066" s="9"/>
      <c r="W2066" s="104" t="s">
        <v>173</v>
      </c>
      <c r="X2066" s="104" t="s">
        <v>173</v>
      </c>
      <c r="Y2066" s="98">
        <v>46224</v>
      </c>
      <c r="Z2066" s="9" t="s">
        <v>5816</v>
      </c>
      <c r="AA2066" s="9" t="s">
        <v>34</v>
      </c>
      <c r="AB2066" s="9">
        <f t="shared" ca="1" si="194"/>
        <v>95</v>
      </c>
      <c r="AC2066" s="9" t="str">
        <f t="shared" ca="1" si="195"/>
        <v>Above 3 Months</v>
      </c>
      <c r="AD2066" s="9">
        <f t="shared" ca="1" si="196"/>
        <v>87</v>
      </c>
      <c r="AE2066" s="9" t="str">
        <f t="shared" ca="1" si="197"/>
        <v>Above 60 Days</v>
      </c>
      <c r="AF2066" s="9"/>
      <c r="AG2066" s="123" t="str">
        <f t="shared" si="193"/>
        <v>Srikakulam II Town,'98/2026'</v>
      </c>
      <c r="AH2066" s="97" t="str">
        <f t="shared" ca="1" si="198"/>
        <v>Above 3 Months</v>
      </c>
    </row>
    <row r="2067" spans="1:34" ht="25.5" customHeight="1" x14ac:dyDescent="0.25">
      <c r="A2067" s="96">
        <v>2066</v>
      </c>
      <c r="B2067" s="123" t="str">
        <f>_xlfn.XLOOKUP(E2067,'[1]PS Name'!B:B,'[1]PS Name'!D:D)</f>
        <v>Srikakulam Sub-Division</v>
      </c>
      <c r="C2067" s="123" t="str">
        <f>_xlfn.XLOOKUP(E2067,'[1]PS Name'!B:B,'[1]PS Name'!C:C)</f>
        <v>J.R.Puram Circle</v>
      </c>
      <c r="D2067" s="9"/>
      <c r="E2067" s="123" t="s">
        <v>90</v>
      </c>
      <c r="F2067" s="136" t="s">
        <v>3728</v>
      </c>
      <c r="G2067" s="63" t="s">
        <v>980</v>
      </c>
      <c r="H2067" s="137">
        <v>46216</v>
      </c>
      <c r="I2067" s="63" t="str">
        <f t="shared" si="192"/>
        <v>Jul</v>
      </c>
      <c r="J2067" s="63">
        <v>2026</v>
      </c>
      <c r="K2067" s="63" t="s">
        <v>77</v>
      </c>
      <c r="L2067" s="9"/>
      <c r="M2067" s="9" t="str">
        <f>_xlfn.XLOOKUP(K2067,[1]Heads!A:A,[1]Heads!B:B)</f>
        <v>Road Accidents</v>
      </c>
      <c r="N2067" s="9" t="str">
        <f>_xlfn.XLOOKUP(M2067,[1]Heads!B:B,[1]Heads!C:C)</f>
        <v>IPC</v>
      </c>
      <c r="O2067" s="9" t="s">
        <v>32</v>
      </c>
      <c r="P2067" s="75">
        <v>46220</v>
      </c>
      <c r="Q2067" s="9"/>
      <c r="R2067" s="75"/>
      <c r="S2067" s="96" t="s">
        <v>3196</v>
      </c>
      <c r="T2067" s="9"/>
      <c r="U2067" s="75"/>
      <c r="V2067" s="9"/>
      <c r="W2067" s="104" t="s">
        <v>33</v>
      </c>
      <c r="X2067" s="104" t="s">
        <v>33</v>
      </c>
      <c r="Y2067" s="98">
        <v>46220</v>
      </c>
      <c r="Z2067" s="9" t="s">
        <v>5817</v>
      </c>
      <c r="AA2067" s="9" t="s">
        <v>34</v>
      </c>
      <c r="AB2067" s="9">
        <f t="shared" ca="1" si="194"/>
        <v>95</v>
      </c>
      <c r="AC2067" s="9" t="str">
        <f t="shared" ca="1" si="195"/>
        <v>Above 3 Months</v>
      </c>
      <c r="AD2067" s="9">
        <f t="shared" ca="1" si="196"/>
        <v>91</v>
      </c>
      <c r="AE2067" s="9" t="str">
        <f t="shared" ca="1" si="197"/>
        <v>Above 3 Months</v>
      </c>
      <c r="AF2067" s="9"/>
      <c r="AG2067" s="123" t="str">
        <f t="shared" si="193"/>
        <v>J.R.Puram,'142/2026'</v>
      </c>
      <c r="AH2067" s="97" t="str">
        <f t="shared" si="198"/>
        <v/>
      </c>
    </row>
    <row r="2068" spans="1:34" ht="25.5" customHeight="1" x14ac:dyDescent="0.25">
      <c r="A2068" s="96">
        <v>2067</v>
      </c>
      <c r="B2068" s="123" t="str">
        <f>_xlfn.XLOOKUP(E2068,'[1]PS Name'!B:B,'[1]PS Name'!D:D)</f>
        <v>Kasibugga Sub-Division</v>
      </c>
      <c r="C2068" s="123" t="str">
        <f>_xlfn.XLOOKUP(E2068,'[1]PS Name'!B:B,'[1]PS Name'!C:C)</f>
        <v>Kasibugga Rural Circle</v>
      </c>
      <c r="D2068" s="9"/>
      <c r="E2068" s="123" t="s">
        <v>114</v>
      </c>
      <c r="F2068" s="136" t="s">
        <v>3282</v>
      </c>
      <c r="G2068" s="63" t="s">
        <v>1099</v>
      </c>
      <c r="H2068" s="137">
        <v>46216</v>
      </c>
      <c r="I2068" s="63" t="str">
        <f t="shared" si="192"/>
        <v>Jul</v>
      </c>
      <c r="J2068" s="63">
        <v>2026</v>
      </c>
      <c r="K2068" s="63" t="s">
        <v>77</v>
      </c>
      <c r="L2068" s="9"/>
      <c r="M2068" s="9" t="str">
        <f>_xlfn.XLOOKUP(K2068,[1]Heads!A:A,[1]Heads!B:B)</f>
        <v>Road Accidents</v>
      </c>
      <c r="N2068" s="9" t="str">
        <f>_xlfn.XLOOKUP(M2068,[1]Heads!B:B,[1]Heads!C:C)</f>
        <v>IPC</v>
      </c>
      <c r="O2068" s="9" t="s">
        <v>32</v>
      </c>
      <c r="P2068" s="75"/>
      <c r="Q2068" s="9"/>
      <c r="R2068" s="75"/>
      <c r="S2068" s="96" t="s">
        <v>3196</v>
      </c>
      <c r="T2068" s="9"/>
      <c r="U2068" s="75"/>
      <c r="V2068" s="9"/>
      <c r="W2068" s="104" t="s">
        <v>168</v>
      </c>
      <c r="X2068" s="104" t="s">
        <v>141</v>
      </c>
      <c r="Y2068" s="98"/>
      <c r="Z2068" s="9" t="s">
        <v>5818</v>
      </c>
      <c r="AA2068" s="9" t="s">
        <v>34</v>
      </c>
      <c r="AB2068" s="9">
        <f t="shared" ca="1" si="194"/>
        <v>95</v>
      </c>
      <c r="AC2068" s="9" t="str">
        <f t="shared" ca="1" si="195"/>
        <v>Above 3 Months</v>
      </c>
      <c r="AD2068" s="9" t="str">
        <f t="shared" ca="1" si="196"/>
        <v/>
      </c>
      <c r="AE2068" s="9" t="str">
        <f t="shared" ca="1" si="197"/>
        <v/>
      </c>
      <c r="AF2068" s="9"/>
      <c r="AG2068" s="123" t="str">
        <f t="shared" si="193"/>
        <v>Mandasa,'106/2026'</v>
      </c>
      <c r="AH2068" s="97" t="str">
        <f t="shared" ca="1" si="198"/>
        <v>Above 3 Months</v>
      </c>
    </row>
    <row r="2069" spans="1:34" ht="25.5" customHeight="1" x14ac:dyDescent="0.25">
      <c r="A2069" s="96">
        <v>2068</v>
      </c>
      <c r="B2069" s="123" t="str">
        <f>_xlfn.XLOOKUP(E2069,'[1]PS Name'!B:B,'[1]PS Name'!D:D)</f>
        <v>Kasibugga Sub-Division</v>
      </c>
      <c r="C2069" s="123" t="str">
        <f>_xlfn.XLOOKUP(E2069,'[1]PS Name'!B:B,'[1]PS Name'!C:C)</f>
        <v>Sompeta Circle</v>
      </c>
      <c r="D2069" s="9"/>
      <c r="E2069" s="123" t="s">
        <v>63</v>
      </c>
      <c r="F2069" s="136" t="s">
        <v>3061</v>
      </c>
      <c r="G2069" s="63" t="s">
        <v>1646</v>
      </c>
      <c r="H2069" s="137">
        <v>46217</v>
      </c>
      <c r="I2069" s="63" t="str">
        <f t="shared" ref="I2069:I2101" si="199">TEXT(H2069,"mmm")</f>
        <v>Jul</v>
      </c>
      <c r="J2069" s="63">
        <v>2026</v>
      </c>
      <c r="K2069" s="63" t="s">
        <v>80</v>
      </c>
      <c r="L2069" s="9"/>
      <c r="M2069" s="9" t="str">
        <f>_xlfn.XLOOKUP(K2069,[1]Heads!A:A,[1]Heads!B:B)</f>
        <v>Crime  Against Women</v>
      </c>
      <c r="N2069" s="9" t="str">
        <f>_xlfn.XLOOKUP(M2069,[1]Heads!B:B,[1]Heads!C:C)</f>
        <v>IPC</v>
      </c>
      <c r="O2069" s="9" t="s">
        <v>32</v>
      </c>
      <c r="P2069" s="75"/>
      <c r="Q2069" s="9"/>
      <c r="R2069" s="75"/>
      <c r="S2069" s="96" t="s">
        <v>3196</v>
      </c>
      <c r="T2069" s="9"/>
      <c r="U2069" s="75"/>
      <c r="V2069" s="9"/>
      <c r="W2069" s="104" t="s">
        <v>141</v>
      </c>
      <c r="X2069" s="104" t="s">
        <v>33</v>
      </c>
      <c r="Y2069" s="98">
        <v>46290</v>
      </c>
      <c r="Z2069" s="9" t="s">
        <v>5819</v>
      </c>
      <c r="AA2069" s="9" t="s">
        <v>34</v>
      </c>
      <c r="AB2069" s="9">
        <f t="shared" ca="1" si="194"/>
        <v>94</v>
      </c>
      <c r="AC2069" s="9" t="str">
        <f t="shared" ca="1" si="195"/>
        <v>Above 3 Months</v>
      </c>
      <c r="AD2069" s="9">
        <f t="shared" ca="1" si="196"/>
        <v>21</v>
      </c>
      <c r="AE2069" s="9" t="str">
        <f t="shared" ca="1" si="197"/>
        <v>Below 45 Days</v>
      </c>
      <c r="AF2069" s="9"/>
      <c r="AG2069" s="123" t="str">
        <f t="shared" ref="AG2069:AG2101" si="200">E2069&amp;","&amp;F2069</f>
        <v>Baruva,'70/2026'</v>
      </c>
      <c r="AH2069" s="97" t="str">
        <f t="shared" si="198"/>
        <v/>
      </c>
    </row>
    <row r="2070" spans="1:34" ht="25.5" customHeight="1" x14ac:dyDescent="0.25">
      <c r="A2070" s="96">
        <v>2069</v>
      </c>
      <c r="B2070" s="123" t="str">
        <f>_xlfn.XLOOKUP(E2070,'[1]PS Name'!B:B,'[1]PS Name'!D:D)</f>
        <v>Kasibugga Sub-Division</v>
      </c>
      <c r="C2070" s="123" t="str">
        <f>_xlfn.XLOOKUP(E2070,'[1]PS Name'!B:B,'[1]PS Name'!C:C)</f>
        <v>Sompeta Circle</v>
      </c>
      <c r="D2070" s="9"/>
      <c r="E2070" s="123" t="s">
        <v>118</v>
      </c>
      <c r="F2070" s="136" t="s">
        <v>3058</v>
      </c>
      <c r="G2070" s="63" t="s">
        <v>5820</v>
      </c>
      <c r="H2070" s="137">
        <v>46217</v>
      </c>
      <c r="I2070" s="63" t="str">
        <f t="shared" si="199"/>
        <v>Jul</v>
      </c>
      <c r="J2070" s="63">
        <v>2026</v>
      </c>
      <c r="K2070" s="63" t="s">
        <v>94</v>
      </c>
      <c r="L2070" s="9"/>
      <c r="M2070" s="9" t="str">
        <f>_xlfn.XLOOKUP(K2070,[1]Heads!A:A,[1]Heads!B:B)</f>
        <v>Cyber Crime offences</v>
      </c>
      <c r="N2070" s="9" t="str">
        <f>_xlfn.XLOOKUP(M2070,[1]Heads!B:B,[1]Heads!C:C)</f>
        <v>IPC</v>
      </c>
      <c r="O2070" s="9" t="s">
        <v>32</v>
      </c>
      <c r="P2070" s="75"/>
      <c r="Q2070" s="9"/>
      <c r="R2070" s="75"/>
      <c r="S2070" s="96" t="s">
        <v>3196</v>
      </c>
      <c r="T2070" s="9"/>
      <c r="U2070" s="75"/>
      <c r="V2070" s="9"/>
      <c r="W2070" s="104" t="s">
        <v>177</v>
      </c>
      <c r="X2070" s="104" t="s">
        <v>177</v>
      </c>
      <c r="Y2070" s="98">
        <v>46221</v>
      </c>
      <c r="Z2070" s="9" t="s">
        <v>5821</v>
      </c>
      <c r="AA2070" s="9" t="s">
        <v>34</v>
      </c>
      <c r="AB2070" s="9">
        <f t="shared" ca="1" si="194"/>
        <v>94</v>
      </c>
      <c r="AC2070" s="9" t="str">
        <f t="shared" ca="1" si="195"/>
        <v>Above 3 Months</v>
      </c>
      <c r="AD2070" s="9">
        <f t="shared" ca="1" si="196"/>
        <v>90</v>
      </c>
      <c r="AE2070" s="9" t="str">
        <f t="shared" ca="1" si="197"/>
        <v>Above 60 Days</v>
      </c>
      <c r="AF2070" s="9"/>
      <c r="AG2070" s="123" t="str">
        <f t="shared" si="200"/>
        <v>Kanchili,'64/2026'</v>
      </c>
      <c r="AH2070" s="97" t="str">
        <f t="shared" ca="1" si="198"/>
        <v>Above 3 Months</v>
      </c>
    </row>
    <row r="2071" spans="1:34" ht="25.5" customHeight="1" x14ac:dyDescent="0.25">
      <c r="A2071" s="96">
        <v>2070</v>
      </c>
      <c r="B2071" s="123" t="str">
        <f>_xlfn.XLOOKUP(E2071,'[1]PS Name'!B:B,'[1]PS Name'!D:D)</f>
        <v>Tekkali Sub-Division</v>
      </c>
      <c r="C2071" s="123" t="str">
        <f>_xlfn.XLOOKUP(E2071,'[1]PS Name'!B:B,'[1]PS Name'!C:C)</f>
        <v>Narasannapeta Circle</v>
      </c>
      <c r="D2071" s="9"/>
      <c r="E2071" s="123" t="s">
        <v>42</v>
      </c>
      <c r="F2071" s="136" t="s">
        <v>5683</v>
      </c>
      <c r="G2071" s="63" t="s">
        <v>2828</v>
      </c>
      <c r="H2071" s="137">
        <v>46218</v>
      </c>
      <c r="I2071" s="63" t="str">
        <f t="shared" si="199"/>
        <v>Jul</v>
      </c>
      <c r="J2071" s="63">
        <v>2026</v>
      </c>
      <c r="K2071" s="63" t="s">
        <v>127</v>
      </c>
      <c r="L2071" s="9"/>
      <c r="M2071" s="9" t="str">
        <f>_xlfn.XLOOKUP(K2071,[1]Heads!A:A,[1]Heads!B:B)</f>
        <v>Enforcement</v>
      </c>
      <c r="N2071" s="9" t="str">
        <f>_xlfn.XLOOKUP(M2071,[1]Heads!B:B,[1]Heads!C:C)</f>
        <v>Enforcement</v>
      </c>
      <c r="O2071" s="9" t="s">
        <v>32</v>
      </c>
      <c r="P2071" s="75">
        <v>46219</v>
      </c>
      <c r="Q2071" s="9"/>
      <c r="R2071" s="75"/>
      <c r="S2071" s="96" t="s">
        <v>3196</v>
      </c>
      <c r="T2071" s="9"/>
      <c r="U2071" s="75"/>
      <c r="V2071" s="9"/>
      <c r="W2071" s="104" t="s">
        <v>33</v>
      </c>
      <c r="X2071" s="104" t="s">
        <v>33</v>
      </c>
      <c r="Y2071" s="98">
        <v>46219</v>
      </c>
      <c r="Z2071" s="9" t="s">
        <v>5822</v>
      </c>
      <c r="AA2071" s="9" t="s">
        <v>34</v>
      </c>
      <c r="AB2071" s="9">
        <f t="shared" ca="1" si="194"/>
        <v>93</v>
      </c>
      <c r="AC2071" s="9" t="str">
        <f t="shared" ca="1" si="195"/>
        <v>Above 3 Months</v>
      </c>
      <c r="AD2071" s="9">
        <f t="shared" ca="1" si="196"/>
        <v>92</v>
      </c>
      <c r="AE2071" s="9" t="str">
        <f t="shared" ca="1" si="197"/>
        <v>Above 3 Months</v>
      </c>
      <c r="AF2071" s="9"/>
      <c r="AG2071" s="123" t="str">
        <f t="shared" si="200"/>
        <v>Narasannapeta,'215/2026'</v>
      </c>
      <c r="AH2071" s="97" t="str">
        <f t="shared" si="198"/>
        <v/>
      </c>
    </row>
    <row r="2072" spans="1:34" ht="25.5" customHeight="1" x14ac:dyDescent="0.25">
      <c r="A2072" s="96">
        <v>2071</v>
      </c>
      <c r="B2072" s="123" t="str">
        <f>_xlfn.XLOOKUP(E2072,'[1]PS Name'!B:B,'[1]PS Name'!D:D)</f>
        <v>Srikakulam Sub-Division</v>
      </c>
      <c r="C2072" s="123" t="str">
        <f>_xlfn.XLOOKUP(E2072,'[1]PS Name'!B:B,'[1]PS Name'!C:C)</f>
        <v>Srikakulam Rural Circle</v>
      </c>
      <c r="D2072" s="9"/>
      <c r="E2072" s="123" t="s">
        <v>74</v>
      </c>
      <c r="F2072" s="136" t="s">
        <v>3773</v>
      </c>
      <c r="G2072" s="63" t="s">
        <v>5823</v>
      </c>
      <c r="H2072" s="137">
        <v>46218</v>
      </c>
      <c r="I2072" s="63" t="str">
        <f t="shared" si="199"/>
        <v>Jul</v>
      </c>
      <c r="J2072" s="63">
        <v>2026</v>
      </c>
      <c r="K2072" s="63" t="s">
        <v>29</v>
      </c>
      <c r="L2072" s="9"/>
      <c r="M2072" s="9" t="str">
        <f>_xlfn.XLOOKUP(K2072,[1]Heads!A:A,[1]Heads!B:B)</f>
        <v>White Collar Offences</v>
      </c>
      <c r="N2072" s="9" t="str">
        <f>_xlfn.XLOOKUP(M2072,[1]Heads!B:B,[1]Heads!C:C)</f>
        <v>IPC</v>
      </c>
      <c r="O2072" s="9" t="s">
        <v>32</v>
      </c>
      <c r="P2072" s="75"/>
      <c r="Q2072" s="9"/>
      <c r="R2072" s="75"/>
      <c r="S2072" s="96" t="s">
        <v>3196</v>
      </c>
      <c r="T2072" s="9"/>
      <c r="U2072" s="75"/>
      <c r="V2072" s="9"/>
      <c r="W2072" s="104" t="s">
        <v>177</v>
      </c>
      <c r="X2072" s="104" t="s">
        <v>177</v>
      </c>
      <c r="Y2072" s="98">
        <v>46221</v>
      </c>
      <c r="Z2072" s="9" t="s">
        <v>5824</v>
      </c>
      <c r="AA2072" s="9" t="s">
        <v>34</v>
      </c>
      <c r="AB2072" s="9">
        <f t="shared" ca="1" si="194"/>
        <v>93</v>
      </c>
      <c r="AC2072" s="9" t="str">
        <f t="shared" ca="1" si="195"/>
        <v>Above 3 Months</v>
      </c>
      <c r="AD2072" s="9">
        <f t="shared" ca="1" si="196"/>
        <v>90</v>
      </c>
      <c r="AE2072" s="9" t="str">
        <f t="shared" ca="1" si="197"/>
        <v>Above 60 Days</v>
      </c>
      <c r="AF2072" s="9"/>
      <c r="AG2072" s="123" t="str">
        <f t="shared" si="200"/>
        <v>Srikakulam Rural,'147/2026'</v>
      </c>
      <c r="AH2072" s="97" t="str">
        <f t="shared" ca="1" si="198"/>
        <v>Above 3 Months</v>
      </c>
    </row>
    <row r="2073" spans="1:34" ht="25.5" customHeight="1" x14ac:dyDescent="0.25">
      <c r="A2073" s="96">
        <v>2072</v>
      </c>
      <c r="B2073" s="123" t="e">
        <f>_xlfn.XLOOKUP(E2073,'[1]PS Name'!B:B,'[1]PS Name'!D:D)</f>
        <v>#N/A</v>
      </c>
      <c r="C2073" s="123" t="e">
        <f>_xlfn.XLOOKUP(E2073,'[1]PS Name'!B:B,'[1]PS Name'!C:C)</f>
        <v>#N/A</v>
      </c>
      <c r="D2073" s="9"/>
      <c r="E2073" s="123" t="s">
        <v>125</v>
      </c>
      <c r="F2073" s="136" t="s">
        <v>3131</v>
      </c>
      <c r="G2073" s="63" t="s">
        <v>1646</v>
      </c>
      <c r="H2073" s="137">
        <v>46218</v>
      </c>
      <c r="I2073" s="63" t="str">
        <f t="shared" si="199"/>
        <v>Jul</v>
      </c>
      <c r="J2073" s="63">
        <v>2026</v>
      </c>
      <c r="K2073" s="63" t="s">
        <v>80</v>
      </c>
      <c r="L2073" s="9"/>
      <c r="M2073" s="9" t="str">
        <f>_xlfn.XLOOKUP(K2073,[1]Heads!A:A,[1]Heads!B:B)</f>
        <v>Crime  Against Women</v>
      </c>
      <c r="N2073" s="9" t="str">
        <f>_xlfn.XLOOKUP(M2073,[1]Heads!B:B,[1]Heads!C:C)</f>
        <v>IPC</v>
      </c>
      <c r="O2073" s="9" t="s">
        <v>32</v>
      </c>
      <c r="P2073" s="75">
        <v>46266</v>
      </c>
      <c r="Q2073" s="9"/>
      <c r="R2073" s="75"/>
      <c r="S2073" s="96" t="s">
        <v>7126</v>
      </c>
      <c r="T2073" s="9"/>
      <c r="U2073" s="75"/>
      <c r="V2073" s="9"/>
      <c r="W2073" s="104" t="s">
        <v>33</v>
      </c>
      <c r="X2073" s="104" t="s">
        <v>2923</v>
      </c>
      <c r="Y2073" s="98"/>
      <c r="Z2073" s="9" t="s">
        <v>5825</v>
      </c>
      <c r="AA2073" s="9" t="s">
        <v>34</v>
      </c>
      <c r="AB2073" s="9" t="str">
        <f t="shared" ca="1" si="194"/>
        <v/>
      </c>
      <c r="AC2073" s="9" t="str">
        <f t="shared" si="195"/>
        <v/>
      </c>
      <c r="AD2073" s="9" t="str">
        <f t="shared" ca="1" si="196"/>
        <v/>
      </c>
      <c r="AE2073" s="9" t="str">
        <f t="shared" ca="1" si="197"/>
        <v/>
      </c>
      <c r="AF2073" s="9"/>
      <c r="AG2073" s="123" t="str">
        <f t="shared" si="200"/>
        <v>Mahila UPS, Srikakulam,'84/2026'</v>
      </c>
      <c r="AH2073" s="97" t="str">
        <f t="shared" si="198"/>
        <v/>
      </c>
    </row>
    <row r="2074" spans="1:34" ht="25.5" customHeight="1" x14ac:dyDescent="0.25">
      <c r="A2074" s="96">
        <v>2073</v>
      </c>
      <c r="B2074" s="123" t="str">
        <f>_xlfn.XLOOKUP(E2074,'[1]PS Name'!B:B,'[1]PS Name'!D:D)</f>
        <v>Srikakulam Sub-Division</v>
      </c>
      <c r="C2074" s="123" t="str">
        <f>_xlfn.XLOOKUP(E2074,'[1]PS Name'!B:B,'[1]PS Name'!C:C)</f>
        <v>J.R.Puram Circle</v>
      </c>
      <c r="D2074" s="9"/>
      <c r="E2074" s="123" t="s">
        <v>38</v>
      </c>
      <c r="F2074" s="136" t="s">
        <v>3785</v>
      </c>
      <c r="G2074" s="63" t="s">
        <v>1377</v>
      </c>
      <c r="H2074" s="137">
        <v>46218</v>
      </c>
      <c r="I2074" s="63" t="str">
        <f t="shared" si="199"/>
        <v>Jul</v>
      </c>
      <c r="J2074" s="63">
        <v>2026</v>
      </c>
      <c r="K2074" s="63" t="s">
        <v>75</v>
      </c>
      <c r="L2074" s="9"/>
      <c r="M2074" s="9" t="str">
        <f>_xlfn.XLOOKUP(K2074,[1]Heads!A:A,[1]Heads!B:B)</f>
        <v>Bodily Offiences</v>
      </c>
      <c r="N2074" s="9" t="str">
        <f>_xlfn.XLOOKUP(M2074,[1]Heads!B:B,[1]Heads!C:C)</f>
        <v>IPC</v>
      </c>
      <c r="O2074" s="9" t="s">
        <v>32</v>
      </c>
      <c r="P2074" s="75">
        <v>46262</v>
      </c>
      <c r="Q2074" s="9"/>
      <c r="R2074" s="75"/>
      <c r="S2074" s="96" t="s">
        <v>3196</v>
      </c>
      <c r="T2074" s="9"/>
      <c r="U2074" s="75"/>
      <c r="V2074" s="9"/>
      <c r="W2074" s="104" t="s">
        <v>33</v>
      </c>
      <c r="X2074" s="104" t="s">
        <v>33</v>
      </c>
      <c r="Y2074" s="98">
        <v>46262</v>
      </c>
      <c r="Z2074" s="9" t="s">
        <v>5826</v>
      </c>
      <c r="AA2074" s="9" t="s">
        <v>34</v>
      </c>
      <c r="AB2074" s="9">
        <f t="shared" ca="1" si="194"/>
        <v>93</v>
      </c>
      <c r="AC2074" s="9" t="str">
        <f t="shared" ca="1" si="195"/>
        <v>Above 3 Months</v>
      </c>
      <c r="AD2074" s="9">
        <f t="shared" ca="1" si="196"/>
        <v>49</v>
      </c>
      <c r="AE2074" s="9" t="str">
        <f t="shared" ca="1" si="197"/>
        <v>45 to 60 Days</v>
      </c>
      <c r="AF2074" s="9"/>
      <c r="AG2074" s="123" t="str">
        <f t="shared" si="200"/>
        <v>Etcherla,'151/2026'</v>
      </c>
      <c r="AH2074" s="97" t="str">
        <f t="shared" si="198"/>
        <v/>
      </c>
    </row>
    <row r="2075" spans="1:34" ht="25.5" customHeight="1" x14ac:dyDescent="0.25">
      <c r="A2075" s="96">
        <v>2074</v>
      </c>
      <c r="B2075" s="123" t="str">
        <f>_xlfn.XLOOKUP(E2075,'[1]PS Name'!B:B,'[1]PS Name'!D:D)</f>
        <v>Srikakulam Sub-Division</v>
      </c>
      <c r="C2075" s="123" t="str">
        <f>_xlfn.XLOOKUP(E2075,'[1]PS Name'!B:B,'[1]PS Name'!C:C)</f>
        <v>J.R.Puram Circle</v>
      </c>
      <c r="D2075" s="9"/>
      <c r="E2075" s="123" t="s">
        <v>38</v>
      </c>
      <c r="F2075" s="136" t="s">
        <v>3784</v>
      </c>
      <c r="G2075" s="63" t="s">
        <v>5827</v>
      </c>
      <c r="H2075" s="137">
        <v>46218</v>
      </c>
      <c r="I2075" s="63" t="str">
        <f t="shared" si="199"/>
        <v>Jul</v>
      </c>
      <c r="J2075" s="63">
        <v>2026</v>
      </c>
      <c r="K2075" s="63" t="s">
        <v>53</v>
      </c>
      <c r="L2075" s="9"/>
      <c r="M2075" s="9" t="str">
        <f>_xlfn.XLOOKUP(K2075,[1]Heads!A:A,[1]Heads!B:B)</f>
        <v>Bodily Offiences</v>
      </c>
      <c r="N2075" s="9" t="str">
        <f>_xlfn.XLOOKUP(M2075,[1]Heads!B:B,[1]Heads!C:C)</f>
        <v>IPC</v>
      </c>
      <c r="O2075" s="9" t="s">
        <v>32</v>
      </c>
      <c r="P2075" s="75">
        <v>46262</v>
      </c>
      <c r="Q2075" s="9"/>
      <c r="R2075" s="75"/>
      <c r="S2075" s="96" t="s">
        <v>3196</v>
      </c>
      <c r="T2075" s="9"/>
      <c r="U2075" s="75"/>
      <c r="V2075" s="9"/>
      <c r="W2075" s="104" t="s">
        <v>33</v>
      </c>
      <c r="X2075" s="104" t="s">
        <v>33</v>
      </c>
      <c r="Y2075" s="98">
        <v>46262</v>
      </c>
      <c r="Z2075" s="9" t="s">
        <v>5828</v>
      </c>
      <c r="AA2075" s="9" t="s">
        <v>34</v>
      </c>
      <c r="AB2075" s="9">
        <f t="shared" ca="1" si="194"/>
        <v>93</v>
      </c>
      <c r="AC2075" s="9" t="str">
        <f t="shared" ca="1" si="195"/>
        <v>Above 3 Months</v>
      </c>
      <c r="AD2075" s="9">
        <f t="shared" ca="1" si="196"/>
        <v>49</v>
      </c>
      <c r="AE2075" s="9" t="str">
        <f t="shared" ca="1" si="197"/>
        <v>45 to 60 Days</v>
      </c>
      <c r="AF2075" s="9"/>
      <c r="AG2075" s="123" t="str">
        <f t="shared" si="200"/>
        <v>Etcherla,'150/2026'</v>
      </c>
      <c r="AH2075" s="97" t="str">
        <f t="shared" si="198"/>
        <v/>
      </c>
    </row>
    <row r="2076" spans="1:34" ht="25.5" customHeight="1" x14ac:dyDescent="0.25">
      <c r="A2076" s="96">
        <v>2075</v>
      </c>
      <c r="B2076" s="123" t="str">
        <f>_xlfn.XLOOKUP(E2076,'[1]PS Name'!B:B,'[1]PS Name'!D:D)</f>
        <v>Kasibugga Sub-Division</v>
      </c>
      <c r="C2076" s="123" t="str">
        <f>_xlfn.XLOOKUP(E2076,'[1]PS Name'!B:B,'[1]PS Name'!C:C)</f>
        <v>Kasibugga Rural Circle</v>
      </c>
      <c r="D2076" s="9"/>
      <c r="E2076" s="123" t="s">
        <v>114</v>
      </c>
      <c r="F2076" s="136" t="s">
        <v>3313</v>
      </c>
      <c r="G2076" s="63" t="s">
        <v>1418</v>
      </c>
      <c r="H2076" s="137">
        <v>46218</v>
      </c>
      <c r="I2076" s="63" t="str">
        <f t="shared" si="199"/>
        <v>Jul</v>
      </c>
      <c r="J2076" s="63">
        <v>2026</v>
      </c>
      <c r="K2076" s="63" t="s">
        <v>127</v>
      </c>
      <c r="L2076" s="9"/>
      <c r="M2076" s="9" t="str">
        <f>_xlfn.XLOOKUP(K2076,[1]Heads!A:A,[1]Heads!B:B)</f>
        <v>Enforcement</v>
      </c>
      <c r="N2076" s="9" t="str">
        <f>_xlfn.XLOOKUP(M2076,[1]Heads!B:B,[1]Heads!C:C)</f>
        <v>Enforcement</v>
      </c>
      <c r="O2076" s="9" t="s">
        <v>32</v>
      </c>
      <c r="P2076" s="75"/>
      <c r="Q2076" s="9"/>
      <c r="R2076" s="75"/>
      <c r="S2076" s="96" t="s">
        <v>7126</v>
      </c>
      <c r="T2076" s="9"/>
      <c r="U2076" s="75"/>
      <c r="V2076" s="9"/>
      <c r="W2076" s="104" t="s">
        <v>141</v>
      </c>
      <c r="X2076" s="104" t="s">
        <v>2923</v>
      </c>
      <c r="Y2076" s="98"/>
      <c r="Z2076" s="9" t="s">
        <v>5829</v>
      </c>
      <c r="AA2076" s="9" t="s">
        <v>34</v>
      </c>
      <c r="AB2076" s="9" t="str">
        <f t="shared" ca="1" si="194"/>
        <v/>
      </c>
      <c r="AC2076" s="9" t="str">
        <f t="shared" si="195"/>
        <v/>
      </c>
      <c r="AD2076" s="9" t="str">
        <f t="shared" ca="1" si="196"/>
        <v/>
      </c>
      <c r="AE2076" s="9" t="str">
        <f t="shared" ca="1" si="197"/>
        <v/>
      </c>
      <c r="AF2076" s="9"/>
      <c r="AG2076" s="123" t="str">
        <f t="shared" si="200"/>
        <v>Mandasa,'109/2026'</v>
      </c>
      <c r="AH2076" s="97" t="str">
        <f t="shared" si="198"/>
        <v/>
      </c>
    </row>
    <row r="2077" spans="1:34" ht="25.5" customHeight="1" x14ac:dyDescent="0.25">
      <c r="A2077" s="96">
        <v>2076</v>
      </c>
      <c r="B2077" s="123" t="str">
        <f>_xlfn.XLOOKUP(E2077,'[1]PS Name'!B:B,'[1]PS Name'!D:D)</f>
        <v>Tekkali Sub-Division</v>
      </c>
      <c r="C2077" s="123" t="str">
        <f>_xlfn.XLOOKUP(E2077,'[1]PS Name'!B:B,'[1]PS Name'!C:C)</f>
        <v>Narasannapeta Circle</v>
      </c>
      <c r="D2077" s="9"/>
      <c r="E2077" s="123" t="s">
        <v>79</v>
      </c>
      <c r="F2077" s="136" t="s">
        <v>3206</v>
      </c>
      <c r="G2077" s="63" t="s">
        <v>1431</v>
      </c>
      <c r="H2077" s="137">
        <v>46218</v>
      </c>
      <c r="I2077" s="63" t="str">
        <f t="shared" si="199"/>
        <v>Jul</v>
      </c>
      <c r="J2077" s="63">
        <v>2026</v>
      </c>
      <c r="K2077" s="63" t="s">
        <v>71</v>
      </c>
      <c r="L2077" s="9"/>
      <c r="M2077" s="9" t="str">
        <f>_xlfn.XLOOKUP(K2077,[1]Heads!A:A,[1]Heads!B:B)</f>
        <v>Road Accidents</v>
      </c>
      <c r="N2077" s="9" t="str">
        <f>_xlfn.XLOOKUP(M2077,[1]Heads!B:B,[1]Heads!C:C)</f>
        <v>IPC</v>
      </c>
      <c r="O2077" s="9" t="s">
        <v>32</v>
      </c>
      <c r="P2077" s="75"/>
      <c r="Q2077" s="9"/>
      <c r="R2077" s="75"/>
      <c r="S2077" s="96" t="s">
        <v>7126</v>
      </c>
      <c r="T2077" s="9"/>
      <c r="U2077" s="75"/>
      <c r="V2077" s="9"/>
      <c r="W2077" s="104" t="s">
        <v>141</v>
      </c>
      <c r="X2077" s="104" t="s">
        <v>2923</v>
      </c>
      <c r="Y2077" s="98"/>
      <c r="Z2077" s="9" t="s">
        <v>5830</v>
      </c>
      <c r="AA2077" s="9" t="s">
        <v>34</v>
      </c>
      <c r="AB2077" s="9" t="str">
        <f t="shared" ca="1" si="194"/>
        <v/>
      </c>
      <c r="AC2077" s="9" t="str">
        <f t="shared" si="195"/>
        <v/>
      </c>
      <c r="AD2077" s="9" t="str">
        <f t="shared" ca="1" si="196"/>
        <v/>
      </c>
      <c r="AE2077" s="9" t="str">
        <f t="shared" ca="1" si="197"/>
        <v/>
      </c>
      <c r="AF2077" s="9"/>
      <c r="AG2077" s="123" t="str">
        <f t="shared" si="200"/>
        <v>Polaki,'97/2026'</v>
      </c>
      <c r="AH2077" s="97" t="str">
        <f t="shared" si="198"/>
        <v/>
      </c>
    </row>
    <row r="2078" spans="1:34" ht="25.5" customHeight="1" x14ac:dyDescent="0.25">
      <c r="A2078" s="96">
        <v>2077</v>
      </c>
      <c r="B2078" s="123" t="str">
        <f>_xlfn.XLOOKUP(E2078,'[1]PS Name'!B:B,'[1]PS Name'!D:D)</f>
        <v>Tekkali Sub-Division</v>
      </c>
      <c r="C2078" s="123" t="str">
        <f>_xlfn.XLOOKUP(E2078,'[1]PS Name'!B:B,'[1]PS Name'!C:C)</f>
        <v>Tekkali Rural Circle</v>
      </c>
      <c r="D2078" s="9"/>
      <c r="E2078" s="123" t="s">
        <v>110</v>
      </c>
      <c r="F2078" s="136" t="s">
        <v>3046</v>
      </c>
      <c r="G2078" s="63" t="s">
        <v>1340</v>
      </c>
      <c r="H2078" s="137">
        <v>46218</v>
      </c>
      <c r="I2078" s="63" t="str">
        <f t="shared" si="199"/>
        <v>Jul</v>
      </c>
      <c r="J2078" s="63">
        <v>2026</v>
      </c>
      <c r="K2078" s="63" t="s">
        <v>53</v>
      </c>
      <c r="L2078" s="9"/>
      <c r="M2078" s="9" t="str">
        <f>_xlfn.XLOOKUP(K2078,[1]Heads!A:A,[1]Heads!B:B)</f>
        <v>Bodily Offiences</v>
      </c>
      <c r="N2078" s="9" t="str">
        <f>_xlfn.XLOOKUP(M2078,[1]Heads!B:B,[1]Heads!C:C)</f>
        <v>IPC</v>
      </c>
      <c r="O2078" s="9" t="s">
        <v>32</v>
      </c>
      <c r="P2078" s="75">
        <v>46262</v>
      </c>
      <c r="Q2078" s="9"/>
      <c r="R2078" s="75"/>
      <c r="S2078" s="96" t="s">
        <v>3196</v>
      </c>
      <c r="T2078" s="9"/>
      <c r="U2078" s="75"/>
      <c r="V2078" s="9"/>
      <c r="W2078" s="104" t="s">
        <v>33</v>
      </c>
      <c r="X2078" s="104" t="s">
        <v>33</v>
      </c>
      <c r="Y2078" s="98">
        <v>46262</v>
      </c>
      <c r="Z2078" s="9" t="s">
        <v>5831</v>
      </c>
      <c r="AA2078" s="9" t="s">
        <v>34</v>
      </c>
      <c r="AB2078" s="9">
        <f t="shared" ca="1" si="194"/>
        <v>93</v>
      </c>
      <c r="AC2078" s="9" t="str">
        <f t="shared" ca="1" si="195"/>
        <v>Above 3 Months</v>
      </c>
      <c r="AD2078" s="9">
        <f t="shared" ca="1" si="196"/>
        <v>49</v>
      </c>
      <c r="AE2078" s="9" t="str">
        <f t="shared" ca="1" si="197"/>
        <v>45 to 60 Days</v>
      </c>
      <c r="AF2078" s="9"/>
      <c r="AG2078" s="123" t="str">
        <f t="shared" si="200"/>
        <v>Naupada,'56/2026'</v>
      </c>
      <c r="AH2078" s="97" t="str">
        <f t="shared" si="198"/>
        <v/>
      </c>
    </row>
    <row r="2079" spans="1:34" ht="25.5" customHeight="1" x14ac:dyDescent="0.25">
      <c r="A2079" s="96">
        <v>2078</v>
      </c>
      <c r="B2079" s="123" t="str">
        <f>_xlfn.XLOOKUP(E2079,'[1]PS Name'!B:B,'[1]PS Name'!D:D)</f>
        <v>Tekkali Sub-Division</v>
      </c>
      <c r="C2079" s="123" t="str">
        <f>_xlfn.XLOOKUP(E2079,'[1]PS Name'!B:B,'[1]PS Name'!C:C)</f>
        <v>Tekkali Rural Circle</v>
      </c>
      <c r="D2079" s="9"/>
      <c r="E2079" s="123" t="s">
        <v>89</v>
      </c>
      <c r="F2079" s="136" t="s">
        <v>3610</v>
      </c>
      <c r="G2079" s="63" t="s">
        <v>1332</v>
      </c>
      <c r="H2079" s="137">
        <v>46219</v>
      </c>
      <c r="I2079" s="63" t="str">
        <f t="shared" si="199"/>
        <v>Jul</v>
      </c>
      <c r="J2079" s="63">
        <v>2026</v>
      </c>
      <c r="K2079" s="63" t="s">
        <v>71</v>
      </c>
      <c r="L2079" s="9"/>
      <c r="M2079" s="9" t="str">
        <f>_xlfn.XLOOKUP(K2079,[1]Heads!A:A,[1]Heads!B:B)</f>
        <v>Road Accidents</v>
      </c>
      <c r="N2079" s="9" t="str">
        <f>_xlfn.XLOOKUP(M2079,[1]Heads!B:B,[1]Heads!C:C)</f>
        <v>IPC</v>
      </c>
      <c r="O2079" s="9" t="s">
        <v>32</v>
      </c>
      <c r="P2079" s="75"/>
      <c r="Q2079" s="9"/>
      <c r="R2079" s="75"/>
      <c r="S2079" s="96" t="s">
        <v>7126</v>
      </c>
      <c r="T2079" s="9"/>
      <c r="U2079" s="75"/>
      <c r="V2079" s="9"/>
      <c r="W2079" s="104" t="s">
        <v>141</v>
      </c>
      <c r="X2079" s="104" t="s">
        <v>2923</v>
      </c>
      <c r="Y2079" s="98"/>
      <c r="Z2079" s="9" t="s">
        <v>5832</v>
      </c>
      <c r="AA2079" s="9" t="s">
        <v>34</v>
      </c>
      <c r="AB2079" s="9" t="str">
        <f t="shared" ca="1" si="194"/>
        <v/>
      </c>
      <c r="AC2079" s="9" t="str">
        <f t="shared" si="195"/>
        <v/>
      </c>
      <c r="AD2079" s="9" t="str">
        <f t="shared" ca="1" si="196"/>
        <v/>
      </c>
      <c r="AE2079" s="9" t="str">
        <f t="shared" ca="1" si="197"/>
        <v/>
      </c>
      <c r="AF2079" s="9"/>
      <c r="AG2079" s="123" t="str">
        <f t="shared" si="200"/>
        <v>Kotabommali,'138/2026'</v>
      </c>
      <c r="AH2079" s="97" t="str">
        <f t="shared" si="198"/>
        <v/>
      </c>
    </row>
    <row r="2080" spans="1:34" ht="25.5" customHeight="1" x14ac:dyDescent="0.25">
      <c r="A2080" s="96">
        <v>2079</v>
      </c>
      <c r="B2080" s="123" t="str">
        <f>_xlfn.XLOOKUP(E2080,'[1]PS Name'!B:B,'[1]PS Name'!D:D)</f>
        <v>Tekkali Sub-Division</v>
      </c>
      <c r="C2080" s="123" t="str">
        <f>_xlfn.XLOOKUP(E2080,'[1]PS Name'!B:B,'[1]PS Name'!C:C)</f>
        <v>Narasannapeta Circle</v>
      </c>
      <c r="D2080" s="9"/>
      <c r="E2080" s="123" t="s">
        <v>113</v>
      </c>
      <c r="F2080" s="136" t="s">
        <v>3061</v>
      </c>
      <c r="G2080" s="63" t="s">
        <v>227</v>
      </c>
      <c r="H2080" s="137">
        <v>46219</v>
      </c>
      <c r="I2080" s="63" t="str">
        <f t="shared" si="199"/>
        <v>Jul</v>
      </c>
      <c r="J2080" s="63">
        <v>2026</v>
      </c>
      <c r="K2080" s="63" t="s">
        <v>59</v>
      </c>
      <c r="L2080" s="9" t="s">
        <v>228</v>
      </c>
      <c r="M2080" s="9" t="str">
        <f>_xlfn.XLOOKUP(K2080,[1]Heads!A:A,[1]Heads!B:B)</f>
        <v>Missing Cases</v>
      </c>
      <c r="N2080" s="9" t="str">
        <f>_xlfn.XLOOKUP(M2080,[1]Heads!B:B,[1]Heads!C:C)</f>
        <v>Missing</v>
      </c>
      <c r="O2080" s="9" t="s">
        <v>32</v>
      </c>
      <c r="P2080" s="75"/>
      <c r="Q2080" s="9"/>
      <c r="R2080" s="75"/>
      <c r="S2080" s="96" t="s">
        <v>7125</v>
      </c>
      <c r="T2080" s="9"/>
      <c r="U2080" s="75"/>
      <c r="V2080" s="9"/>
      <c r="W2080" s="104" t="s">
        <v>112</v>
      </c>
      <c r="X2080" s="104" t="s">
        <v>2923</v>
      </c>
      <c r="Y2080" s="98"/>
      <c r="Z2080" s="9" t="s">
        <v>5833</v>
      </c>
      <c r="AA2080" s="9" t="s">
        <v>34</v>
      </c>
      <c r="AB2080" s="9" t="str">
        <f t="shared" ca="1" si="194"/>
        <v/>
      </c>
      <c r="AC2080" s="9" t="str">
        <f t="shared" si="195"/>
        <v/>
      </c>
      <c r="AD2080" s="9" t="str">
        <f t="shared" ca="1" si="196"/>
        <v/>
      </c>
      <c r="AE2080" s="9" t="str">
        <f t="shared" ca="1" si="197"/>
        <v/>
      </c>
      <c r="AF2080" s="9"/>
      <c r="AG2080" s="123" t="str">
        <f t="shared" si="200"/>
        <v>Jalumuru,'70/2026'</v>
      </c>
      <c r="AH2080" s="97" t="str">
        <f t="shared" si="198"/>
        <v/>
      </c>
    </row>
    <row r="2081" spans="1:34" ht="25.5" customHeight="1" x14ac:dyDescent="0.25">
      <c r="A2081" s="96">
        <v>2080</v>
      </c>
      <c r="B2081" s="123" t="str">
        <f>_xlfn.XLOOKUP(E2081,'[1]PS Name'!B:B,'[1]PS Name'!D:D)</f>
        <v>Kasibugga Sub-Division</v>
      </c>
      <c r="C2081" s="123" t="str">
        <f>_xlfn.XLOOKUP(E2081,'[1]PS Name'!B:B,'[1]PS Name'!C:C)</f>
        <v>Itchapuram Circle</v>
      </c>
      <c r="D2081" s="9"/>
      <c r="E2081" s="123" t="s">
        <v>66</v>
      </c>
      <c r="F2081" s="136" t="s">
        <v>3098</v>
      </c>
      <c r="G2081" s="63" t="s">
        <v>264</v>
      </c>
      <c r="H2081" s="137">
        <v>46219</v>
      </c>
      <c r="I2081" s="63" t="str">
        <f t="shared" si="199"/>
        <v>Jul</v>
      </c>
      <c r="J2081" s="63">
        <v>2026</v>
      </c>
      <c r="K2081" s="63" t="s">
        <v>59</v>
      </c>
      <c r="L2081" s="9" t="s">
        <v>265</v>
      </c>
      <c r="M2081" s="9" t="str">
        <f>_xlfn.XLOOKUP(K2081,[1]Heads!A:A,[1]Heads!B:B)</f>
        <v>Missing Cases</v>
      </c>
      <c r="N2081" s="9" t="str">
        <f>_xlfn.XLOOKUP(M2081,[1]Heads!B:B,[1]Heads!C:C)</f>
        <v>Missing</v>
      </c>
      <c r="O2081" s="9" t="s">
        <v>32</v>
      </c>
      <c r="P2081" s="75"/>
      <c r="Q2081" s="9"/>
      <c r="R2081" s="75"/>
      <c r="S2081" s="96" t="s">
        <v>7125</v>
      </c>
      <c r="T2081" s="9"/>
      <c r="U2081" s="75"/>
      <c r="V2081" s="9"/>
      <c r="W2081" s="104" t="s">
        <v>142</v>
      </c>
      <c r="X2081" s="104" t="s">
        <v>2923</v>
      </c>
      <c r="Y2081" s="98"/>
      <c r="Z2081" s="9" t="s">
        <v>5834</v>
      </c>
      <c r="AA2081" s="9" t="s">
        <v>34</v>
      </c>
      <c r="AB2081" s="9" t="str">
        <f t="shared" ca="1" si="194"/>
        <v/>
      </c>
      <c r="AC2081" s="9" t="str">
        <f t="shared" si="195"/>
        <v/>
      </c>
      <c r="AD2081" s="9" t="str">
        <f t="shared" ca="1" si="196"/>
        <v/>
      </c>
      <c r="AE2081" s="9" t="str">
        <f t="shared" ca="1" si="197"/>
        <v/>
      </c>
      <c r="AF2081" s="9"/>
      <c r="AG2081" s="123" t="str">
        <f t="shared" si="200"/>
        <v>Itchapuram Rural,'75/2026'</v>
      </c>
      <c r="AH2081" s="97" t="str">
        <f t="shared" si="198"/>
        <v/>
      </c>
    </row>
    <row r="2082" spans="1:34" ht="25.5" customHeight="1" x14ac:dyDescent="0.25">
      <c r="A2082" s="96">
        <v>2081</v>
      </c>
      <c r="B2082" s="123" t="str">
        <f>_xlfn.XLOOKUP(E2082,'[1]PS Name'!B:B,'[1]PS Name'!D:D)</f>
        <v>Srikakulam Sub-Division</v>
      </c>
      <c r="C2082" s="123">
        <f>_xlfn.XLOOKUP(E2082,'[1]PS Name'!B:B,'[1]PS Name'!C:C)</f>
        <v>0</v>
      </c>
      <c r="D2082" s="9"/>
      <c r="E2082" s="123" t="s">
        <v>28</v>
      </c>
      <c r="F2082" s="136" t="s">
        <v>3212</v>
      </c>
      <c r="G2082" s="63" t="s">
        <v>5835</v>
      </c>
      <c r="H2082" s="137">
        <v>46219</v>
      </c>
      <c r="I2082" s="63" t="str">
        <f t="shared" si="199"/>
        <v>Jul</v>
      </c>
      <c r="J2082" s="63">
        <v>2026</v>
      </c>
      <c r="K2082" s="63" t="s">
        <v>39</v>
      </c>
      <c r="L2082" s="9"/>
      <c r="M2082" s="9" t="str">
        <f>_xlfn.XLOOKUP(K2082,[1]Heads!A:A,[1]Heads!B:B)</f>
        <v>Other IPC</v>
      </c>
      <c r="N2082" s="9" t="str">
        <f>_xlfn.XLOOKUP(M2082,[1]Heads!B:B,[1]Heads!C:C)</f>
        <v>IPC</v>
      </c>
      <c r="O2082" s="9" t="s">
        <v>32</v>
      </c>
      <c r="P2082" s="75"/>
      <c r="Q2082" s="9"/>
      <c r="R2082" s="75"/>
      <c r="S2082" s="96" t="s">
        <v>3196</v>
      </c>
      <c r="T2082" s="9"/>
      <c r="U2082" s="75"/>
      <c r="V2082" s="9"/>
      <c r="W2082" s="104" t="s">
        <v>177</v>
      </c>
      <c r="X2082" s="104" t="s">
        <v>141</v>
      </c>
      <c r="Y2082" s="98"/>
      <c r="Z2082" s="9" t="s">
        <v>5836</v>
      </c>
      <c r="AA2082" s="9" t="s">
        <v>34</v>
      </c>
      <c r="AB2082" s="9">
        <f t="shared" ca="1" si="194"/>
        <v>92</v>
      </c>
      <c r="AC2082" s="9" t="str">
        <f t="shared" ca="1" si="195"/>
        <v>Above 3 Months</v>
      </c>
      <c r="AD2082" s="9" t="str">
        <f t="shared" ca="1" si="196"/>
        <v/>
      </c>
      <c r="AE2082" s="9" t="str">
        <f t="shared" ca="1" si="197"/>
        <v/>
      </c>
      <c r="AF2082" s="9"/>
      <c r="AG2082" s="123" t="str">
        <f t="shared" si="200"/>
        <v>Srikakulam II Town,'100/2026'</v>
      </c>
      <c r="AH2082" s="97" t="str">
        <f t="shared" ca="1" si="198"/>
        <v>Above 3 Months</v>
      </c>
    </row>
    <row r="2083" spans="1:34" ht="25.5" customHeight="1" x14ac:dyDescent="0.25">
      <c r="A2083" s="96">
        <v>2082</v>
      </c>
      <c r="B2083" s="123" t="str">
        <f>_xlfn.XLOOKUP(E2083,'[1]PS Name'!B:B,'[1]PS Name'!D:D)</f>
        <v>Kasibugga Sub-Division</v>
      </c>
      <c r="C2083" s="123" t="str">
        <f>_xlfn.XLOOKUP(E2083,'[1]PS Name'!B:B,'[1]PS Name'!C:C)</f>
        <v>Kasibugga Rural Circle</v>
      </c>
      <c r="D2083" s="9"/>
      <c r="E2083" s="123" t="s">
        <v>114</v>
      </c>
      <c r="F2083" s="136" t="s">
        <v>3315</v>
      </c>
      <c r="G2083" s="63" t="s">
        <v>845</v>
      </c>
      <c r="H2083" s="137">
        <v>46219</v>
      </c>
      <c r="I2083" s="63" t="str">
        <f t="shared" si="199"/>
        <v>Jul</v>
      </c>
      <c r="J2083" s="63">
        <v>2026</v>
      </c>
      <c r="K2083" s="63" t="s">
        <v>116</v>
      </c>
      <c r="L2083" s="9"/>
      <c r="M2083" s="9" t="str">
        <f>_xlfn.XLOOKUP(K2083,[1]Heads!A:A,[1]Heads!B:B)</f>
        <v>NDPS</v>
      </c>
      <c r="N2083" s="9" t="str">
        <f>_xlfn.XLOOKUP(M2083,[1]Heads!B:B,[1]Heads!C:C)</f>
        <v>NDPS</v>
      </c>
      <c r="O2083" s="9" t="s">
        <v>32</v>
      </c>
      <c r="P2083" s="75"/>
      <c r="Q2083" s="9"/>
      <c r="R2083" s="75"/>
      <c r="S2083" s="96" t="s">
        <v>3196</v>
      </c>
      <c r="T2083" s="9"/>
      <c r="U2083" s="75"/>
      <c r="V2083" s="9"/>
      <c r="W2083" s="104" t="s">
        <v>50</v>
      </c>
      <c r="X2083" s="104" t="s">
        <v>50</v>
      </c>
      <c r="Y2083" s="98"/>
      <c r="Z2083" s="9" t="s">
        <v>5837</v>
      </c>
      <c r="AA2083" s="9" t="s">
        <v>34</v>
      </c>
      <c r="AB2083" s="9">
        <f t="shared" ca="1" si="194"/>
        <v>92</v>
      </c>
      <c r="AC2083" s="9" t="str">
        <f t="shared" ca="1" si="195"/>
        <v>Above 3 Months</v>
      </c>
      <c r="AD2083" s="9" t="str">
        <f t="shared" ca="1" si="196"/>
        <v/>
      </c>
      <c r="AE2083" s="9" t="str">
        <f t="shared" ca="1" si="197"/>
        <v/>
      </c>
      <c r="AF2083" s="9"/>
      <c r="AG2083" s="123" t="str">
        <f t="shared" si="200"/>
        <v>Mandasa,'111/2026'</v>
      </c>
      <c r="AH2083" s="97" t="str">
        <f t="shared" ca="1" si="198"/>
        <v>Above 3 Months</v>
      </c>
    </row>
    <row r="2084" spans="1:34" ht="25.5" customHeight="1" x14ac:dyDescent="0.25">
      <c r="A2084" s="96">
        <v>2083</v>
      </c>
      <c r="B2084" s="123" t="str">
        <f>_xlfn.XLOOKUP(E2084,'[1]PS Name'!B:B,'[1]PS Name'!D:D)</f>
        <v>Tekkali Sub-Division</v>
      </c>
      <c r="C2084" s="123">
        <f>_xlfn.XLOOKUP(E2084,'[1]PS Name'!B:B,'[1]PS Name'!C:C)</f>
        <v>0</v>
      </c>
      <c r="D2084" s="9"/>
      <c r="E2084" s="123" t="s">
        <v>51</v>
      </c>
      <c r="F2084" s="136" t="s">
        <v>3444</v>
      </c>
      <c r="G2084" s="63" t="s">
        <v>1530</v>
      </c>
      <c r="H2084" s="137">
        <v>46219</v>
      </c>
      <c r="I2084" s="63" t="str">
        <f t="shared" si="199"/>
        <v>Jul</v>
      </c>
      <c r="J2084" s="63">
        <v>2026</v>
      </c>
      <c r="K2084" s="63" t="s">
        <v>96</v>
      </c>
      <c r="L2084" s="9"/>
      <c r="M2084" s="9" t="str">
        <f>_xlfn.XLOOKUP(K2084,[1]Heads!A:A,[1]Heads!B:B)</f>
        <v>Crime  Against Women</v>
      </c>
      <c r="N2084" s="9" t="str">
        <f>_xlfn.XLOOKUP(M2084,[1]Heads!B:B,[1]Heads!C:C)</f>
        <v>IPC</v>
      </c>
      <c r="O2084" s="9" t="s">
        <v>32</v>
      </c>
      <c r="P2084" s="75"/>
      <c r="Q2084" s="9"/>
      <c r="R2084" s="75"/>
      <c r="S2084" s="96" t="s">
        <v>3196</v>
      </c>
      <c r="T2084" s="9"/>
      <c r="U2084" s="75"/>
      <c r="V2084" s="9"/>
      <c r="W2084" s="104" t="s">
        <v>137</v>
      </c>
      <c r="X2084" s="104" t="s">
        <v>33</v>
      </c>
      <c r="Y2084" s="98">
        <v>46282</v>
      </c>
      <c r="Z2084" s="9" t="s">
        <v>5838</v>
      </c>
      <c r="AA2084" s="9" t="s">
        <v>34</v>
      </c>
      <c r="AB2084" s="9">
        <f t="shared" ca="1" si="194"/>
        <v>92</v>
      </c>
      <c r="AC2084" s="9" t="str">
        <f t="shared" ca="1" si="195"/>
        <v>Above 3 Months</v>
      </c>
      <c r="AD2084" s="9">
        <f t="shared" ca="1" si="196"/>
        <v>29</v>
      </c>
      <c r="AE2084" s="9" t="str">
        <f t="shared" ca="1" si="197"/>
        <v>Below 45 Days</v>
      </c>
      <c r="AF2084" s="9"/>
      <c r="AG2084" s="123" t="str">
        <f t="shared" si="200"/>
        <v>Tekkali PS,'121/2026'</v>
      </c>
      <c r="AH2084" s="97" t="str">
        <f t="shared" si="198"/>
        <v/>
      </c>
    </row>
    <row r="2085" spans="1:34" ht="25.5" customHeight="1" x14ac:dyDescent="0.25">
      <c r="A2085" s="96">
        <v>2084</v>
      </c>
      <c r="B2085" s="123" t="str">
        <f>_xlfn.XLOOKUP(E2085,'[1]PS Name'!B:B,'[1]PS Name'!D:D)</f>
        <v>Kasibugga Sub-Division</v>
      </c>
      <c r="C2085" s="123" t="str">
        <f>_xlfn.XLOOKUP(E2085,'[1]PS Name'!B:B,'[1]PS Name'!C:C)</f>
        <v>Itchapuram Circle</v>
      </c>
      <c r="D2085" s="9"/>
      <c r="E2085" s="123" t="s">
        <v>66</v>
      </c>
      <c r="F2085" s="136" t="s">
        <v>3086</v>
      </c>
      <c r="G2085" s="63" t="s">
        <v>2034</v>
      </c>
      <c r="H2085" s="137">
        <v>46219</v>
      </c>
      <c r="I2085" s="63" t="str">
        <f t="shared" si="199"/>
        <v>Jul</v>
      </c>
      <c r="J2085" s="63">
        <v>2026</v>
      </c>
      <c r="K2085" s="63" t="s">
        <v>81</v>
      </c>
      <c r="L2085" s="9"/>
      <c r="M2085" s="9" t="str">
        <f>_xlfn.XLOOKUP(K2085,[1]Heads!A:A,[1]Heads!B:B)</f>
        <v>Enforcement</v>
      </c>
      <c r="N2085" s="9" t="str">
        <f>_xlfn.XLOOKUP(M2085,[1]Heads!B:B,[1]Heads!C:C)</f>
        <v>Enforcement</v>
      </c>
      <c r="O2085" s="9" t="s">
        <v>32</v>
      </c>
      <c r="P2085" s="75"/>
      <c r="Q2085" s="9"/>
      <c r="R2085" s="75"/>
      <c r="S2085" s="96" t="s">
        <v>3196</v>
      </c>
      <c r="T2085" s="9"/>
      <c r="U2085" s="75"/>
      <c r="V2085" s="9"/>
      <c r="W2085" s="104" t="s">
        <v>141</v>
      </c>
      <c r="X2085" s="104" t="s">
        <v>33</v>
      </c>
      <c r="Y2085" s="98">
        <v>46300</v>
      </c>
      <c r="Z2085" s="9" t="s">
        <v>5839</v>
      </c>
      <c r="AA2085" s="9" t="s">
        <v>34</v>
      </c>
      <c r="AB2085" s="9">
        <f t="shared" ca="1" si="194"/>
        <v>92</v>
      </c>
      <c r="AC2085" s="9" t="str">
        <f t="shared" ca="1" si="195"/>
        <v>Above 3 Months</v>
      </c>
      <c r="AD2085" s="9">
        <f t="shared" ca="1" si="196"/>
        <v>11</v>
      </c>
      <c r="AE2085" s="9" t="str">
        <f t="shared" ca="1" si="197"/>
        <v>Below 45 Days</v>
      </c>
      <c r="AF2085" s="9"/>
      <c r="AG2085" s="123" t="str">
        <f t="shared" si="200"/>
        <v>Itchapuram Rural,'76/2026'</v>
      </c>
      <c r="AH2085" s="97" t="str">
        <f t="shared" si="198"/>
        <v/>
      </c>
    </row>
    <row r="2086" spans="1:34" ht="25.5" customHeight="1" x14ac:dyDescent="0.25">
      <c r="A2086" s="96">
        <v>2085</v>
      </c>
      <c r="B2086" s="123" t="str">
        <f>_xlfn.XLOOKUP(E2086,'[1]PS Name'!B:B,'[1]PS Name'!D:D)</f>
        <v>Kasibugga Sub-Division</v>
      </c>
      <c r="C2086" s="123" t="str">
        <f>_xlfn.XLOOKUP(E2086,'[1]PS Name'!B:B,'[1]PS Name'!C:C)</f>
        <v>Itchapuram Circle</v>
      </c>
      <c r="D2086" s="9"/>
      <c r="E2086" s="123" t="s">
        <v>65</v>
      </c>
      <c r="F2086" s="136" t="s">
        <v>3215</v>
      </c>
      <c r="G2086" s="63" t="s">
        <v>5841</v>
      </c>
      <c r="H2086" s="137">
        <v>46219</v>
      </c>
      <c r="I2086" s="63" t="str">
        <f t="shared" si="199"/>
        <v>Jul</v>
      </c>
      <c r="J2086" s="63">
        <v>2026</v>
      </c>
      <c r="K2086" s="63" t="s">
        <v>115</v>
      </c>
      <c r="L2086" s="9"/>
      <c r="M2086" s="9" t="str">
        <f>_xlfn.XLOOKUP(K2086,[1]Heads!A:A,[1]Heads!B:B)</f>
        <v>Crime  Against Women</v>
      </c>
      <c r="N2086" s="9" t="str">
        <f>_xlfn.XLOOKUP(M2086,[1]Heads!B:B,[1]Heads!C:C)</f>
        <v>IPC</v>
      </c>
      <c r="O2086" s="9" t="s">
        <v>32</v>
      </c>
      <c r="P2086" s="75"/>
      <c r="Q2086" s="9"/>
      <c r="R2086" s="75"/>
      <c r="S2086" s="96" t="s">
        <v>3196</v>
      </c>
      <c r="T2086" s="9"/>
      <c r="U2086" s="75"/>
      <c r="V2086" s="9"/>
      <c r="W2086" s="104" t="s">
        <v>141</v>
      </c>
      <c r="X2086" s="104" t="s">
        <v>33</v>
      </c>
      <c r="Y2086" s="98">
        <v>46300</v>
      </c>
      <c r="Z2086" s="9" t="s">
        <v>5842</v>
      </c>
      <c r="AA2086" s="9" t="s">
        <v>34</v>
      </c>
      <c r="AB2086" s="9">
        <f t="shared" ca="1" si="194"/>
        <v>92</v>
      </c>
      <c r="AC2086" s="9" t="str">
        <f t="shared" ca="1" si="195"/>
        <v>Above 3 Months</v>
      </c>
      <c r="AD2086" s="9">
        <f t="shared" ca="1" si="196"/>
        <v>11</v>
      </c>
      <c r="AE2086" s="9" t="str">
        <f t="shared" ca="1" si="197"/>
        <v>Below 45 Days</v>
      </c>
      <c r="AF2086" s="9"/>
      <c r="AG2086" s="123" t="str">
        <f t="shared" si="200"/>
        <v>Itchapuram Town,'96/2026'</v>
      </c>
      <c r="AH2086" s="97" t="str">
        <f t="shared" si="198"/>
        <v/>
      </c>
    </row>
    <row r="2087" spans="1:34" ht="25.5" customHeight="1" x14ac:dyDescent="0.25">
      <c r="A2087" s="96">
        <v>2086</v>
      </c>
      <c r="B2087" s="123" t="str">
        <f>_xlfn.XLOOKUP(E2087,'[1]PS Name'!B:B,'[1]PS Name'!D:D)</f>
        <v>Srikakulam Sub-Division</v>
      </c>
      <c r="C2087" s="123" t="str">
        <f>_xlfn.XLOOKUP(E2087,'[1]PS Name'!B:B,'[1]PS Name'!C:C)</f>
        <v>J.R.Puram Circle</v>
      </c>
      <c r="D2087" s="9"/>
      <c r="E2087" s="123" t="s">
        <v>90</v>
      </c>
      <c r="F2087" s="136" t="s">
        <v>3751</v>
      </c>
      <c r="G2087" s="63" t="s">
        <v>1315</v>
      </c>
      <c r="H2087" s="137">
        <v>46220</v>
      </c>
      <c r="I2087" s="63" t="str">
        <f t="shared" si="199"/>
        <v>Jul</v>
      </c>
      <c r="J2087" s="63">
        <v>2026</v>
      </c>
      <c r="K2087" s="63" t="s">
        <v>70</v>
      </c>
      <c r="L2087" s="9"/>
      <c r="M2087" s="9" t="str">
        <f>_xlfn.XLOOKUP(K2087,[1]Heads!A:A,[1]Heads!B:B)</f>
        <v>174 CrPC</v>
      </c>
      <c r="N2087" s="9" t="str">
        <f>_xlfn.XLOOKUP(M2087,[1]Heads!B:B,[1]Heads!C:C)</f>
        <v>174 CrPC</v>
      </c>
      <c r="O2087" s="9" t="s">
        <v>32</v>
      </c>
      <c r="P2087" s="75"/>
      <c r="Q2087" s="9"/>
      <c r="R2087" s="75"/>
      <c r="S2087" s="96" t="s">
        <v>7125</v>
      </c>
      <c r="T2087" s="9"/>
      <c r="U2087" s="75"/>
      <c r="V2087" s="9"/>
      <c r="W2087" s="104" t="s">
        <v>142</v>
      </c>
      <c r="X2087" s="104" t="s">
        <v>2923</v>
      </c>
      <c r="Y2087" s="98"/>
      <c r="Z2087" s="9" t="s">
        <v>5843</v>
      </c>
      <c r="AA2087" s="9" t="s">
        <v>34</v>
      </c>
      <c r="AB2087" s="9" t="str">
        <f t="shared" ca="1" si="194"/>
        <v/>
      </c>
      <c r="AC2087" s="9" t="str">
        <f t="shared" si="195"/>
        <v/>
      </c>
      <c r="AD2087" s="9" t="str">
        <f t="shared" ca="1" si="196"/>
        <v/>
      </c>
      <c r="AE2087" s="9" t="str">
        <f t="shared" ca="1" si="197"/>
        <v/>
      </c>
      <c r="AF2087" s="9"/>
      <c r="AG2087" s="123" t="str">
        <f t="shared" si="200"/>
        <v>J.R.Puram,'143/2026'</v>
      </c>
      <c r="AH2087" s="97" t="str">
        <f t="shared" si="198"/>
        <v/>
      </c>
    </row>
    <row r="2088" spans="1:34" ht="25.5" customHeight="1" x14ac:dyDescent="0.25">
      <c r="A2088" s="96">
        <v>2087</v>
      </c>
      <c r="B2088" s="123" t="str">
        <f>_xlfn.XLOOKUP(E2088,'[1]PS Name'!B:B,'[1]PS Name'!D:D)</f>
        <v>Srikakulam Sub-Division</v>
      </c>
      <c r="C2088" s="123" t="str">
        <f>_xlfn.XLOOKUP(E2088,'[1]PS Name'!B:B,'[1]PS Name'!C:C)</f>
        <v>J.R.Puram Circle</v>
      </c>
      <c r="D2088" s="9"/>
      <c r="E2088" s="123" t="s">
        <v>38</v>
      </c>
      <c r="F2088" s="136" t="s">
        <v>3794</v>
      </c>
      <c r="G2088" s="63" t="s">
        <v>1745</v>
      </c>
      <c r="H2088" s="137">
        <v>46220</v>
      </c>
      <c r="I2088" s="63" t="str">
        <f t="shared" si="199"/>
        <v>Jul</v>
      </c>
      <c r="J2088" s="63">
        <v>2026</v>
      </c>
      <c r="K2088" s="63" t="s">
        <v>29</v>
      </c>
      <c r="L2088" s="9"/>
      <c r="M2088" s="9" t="str">
        <f>_xlfn.XLOOKUP(K2088,[1]Heads!A:A,[1]Heads!B:B)</f>
        <v>White Collar Offences</v>
      </c>
      <c r="N2088" s="9" t="str">
        <f>_xlfn.XLOOKUP(M2088,[1]Heads!B:B,[1]Heads!C:C)</f>
        <v>IPC</v>
      </c>
      <c r="O2088" s="9" t="s">
        <v>32</v>
      </c>
      <c r="P2088" s="75">
        <v>46262</v>
      </c>
      <c r="Q2088" s="9"/>
      <c r="R2088" s="75"/>
      <c r="S2088" s="96" t="s">
        <v>3196</v>
      </c>
      <c r="T2088" s="9"/>
      <c r="U2088" s="75"/>
      <c r="V2088" s="9"/>
      <c r="W2088" s="104" t="s">
        <v>33</v>
      </c>
      <c r="X2088" s="104" t="s">
        <v>33</v>
      </c>
      <c r="Y2088" s="98">
        <v>46262</v>
      </c>
      <c r="Z2088" s="9" t="s">
        <v>5844</v>
      </c>
      <c r="AA2088" s="9" t="s">
        <v>34</v>
      </c>
      <c r="AB2088" s="9">
        <f t="shared" ca="1" si="194"/>
        <v>91</v>
      </c>
      <c r="AC2088" s="9" t="str">
        <f t="shared" ca="1" si="195"/>
        <v>Above 3 Months</v>
      </c>
      <c r="AD2088" s="9">
        <f t="shared" ca="1" si="196"/>
        <v>49</v>
      </c>
      <c r="AE2088" s="9" t="str">
        <f t="shared" ca="1" si="197"/>
        <v>45 to 60 Days</v>
      </c>
      <c r="AF2088" s="9"/>
      <c r="AG2088" s="123" t="str">
        <f t="shared" si="200"/>
        <v>Etcherla,'152/2026'</v>
      </c>
      <c r="AH2088" s="97" t="str">
        <f t="shared" si="198"/>
        <v/>
      </c>
    </row>
    <row r="2089" spans="1:34" ht="25.5" customHeight="1" x14ac:dyDescent="0.25">
      <c r="A2089" s="96">
        <v>2088</v>
      </c>
      <c r="B2089" s="123" t="str">
        <f>_xlfn.XLOOKUP(E2089,'[1]PS Name'!B:B,'[1]PS Name'!D:D)</f>
        <v>Tekkali Sub-Division</v>
      </c>
      <c r="C2089" s="123" t="str">
        <f>_xlfn.XLOOKUP(E2089,'[1]PS Name'!B:B,'[1]PS Name'!C:C)</f>
        <v>Tekkali Rural Circle</v>
      </c>
      <c r="D2089" s="9"/>
      <c r="E2089" s="123" t="s">
        <v>110</v>
      </c>
      <c r="F2089" s="136" t="s">
        <v>3043</v>
      </c>
      <c r="G2089" s="63" t="s">
        <v>3489</v>
      </c>
      <c r="H2089" s="137">
        <v>46220</v>
      </c>
      <c r="I2089" s="63" t="str">
        <f t="shared" si="199"/>
        <v>Jul</v>
      </c>
      <c r="J2089" s="63">
        <v>2026</v>
      </c>
      <c r="K2089" s="63" t="s">
        <v>75</v>
      </c>
      <c r="L2089" s="9"/>
      <c r="M2089" s="9" t="str">
        <f>_xlfn.XLOOKUP(K2089,[1]Heads!A:A,[1]Heads!B:B)</f>
        <v>Bodily Offiences</v>
      </c>
      <c r="N2089" s="9" t="str">
        <f>_xlfn.XLOOKUP(M2089,[1]Heads!B:B,[1]Heads!C:C)</f>
        <v>IPC</v>
      </c>
      <c r="O2089" s="9" t="s">
        <v>32</v>
      </c>
      <c r="P2089" s="75">
        <v>46238</v>
      </c>
      <c r="Q2089" s="9"/>
      <c r="R2089" s="75"/>
      <c r="S2089" s="96" t="s">
        <v>3196</v>
      </c>
      <c r="T2089" s="9"/>
      <c r="U2089" s="75"/>
      <c r="V2089" s="9"/>
      <c r="W2089" s="104" t="s">
        <v>33</v>
      </c>
      <c r="X2089" s="104" t="s">
        <v>33</v>
      </c>
      <c r="Y2089" s="98">
        <v>46238</v>
      </c>
      <c r="Z2089" s="9" t="s">
        <v>5845</v>
      </c>
      <c r="AA2089" s="9" t="s">
        <v>34</v>
      </c>
      <c r="AB2089" s="9">
        <f t="shared" ca="1" si="194"/>
        <v>91</v>
      </c>
      <c r="AC2089" s="9" t="str">
        <f t="shared" ca="1" si="195"/>
        <v>Above 3 Months</v>
      </c>
      <c r="AD2089" s="9">
        <f t="shared" ca="1" si="196"/>
        <v>73</v>
      </c>
      <c r="AE2089" s="9" t="str">
        <f t="shared" ca="1" si="197"/>
        <v>Above 60 Days</v>
      </c>
      <c r="AF2089" s="9"/>
      <c r="AG2089" s="123" t="str">
        <f t="shared" si="200"/>
        <v>Naupada,'57/2026'</v>
      </c>
      <c r="AH2089" s="97" t="str">
        <f t="shared" si="198"/>
        <v/>
      </c>
    </row>
    <row r="2090" spans="1:34" ht="25.5" customHeight="1" x14ac:dyDescent="0.25">
      <c r="A2090" s="96">
        <v>2089</v>
      </c>
      <c r="B2090" s="123" t="str">
        <f>_xlfn.XLOOKUP(E2090,'[1]PS Name'!B:B,'[1]PS Name'!D:D)</f>
        <v>Srikakulam Sub-Division</v>
      </c>
      <c r="C2090" s="123" t="str">
        <f>_xlfn.XLOOKUP(E2090,'[1]PS Name'!B:B,'[1]PS Name'!C:C)</f>
        <v>Amadalavalasa Circle</v>
      </c>
      <c r="D2090" s="9"/>
      <c r="E2090" s="123" t="s">
        <v>64</v>
      </c>
      <c r="F2090" s="136" t="s">
        <v>3235</v>
      </c>
      <c r="G2090" s="63" t="s">
        <v>3504</v>
      </c>
      <c r="H2090" s="137">
        <v>46220</v>
      </c>
      <c r="I2090" s="63" t="str">
        <f t="shared" si="199"/>
        <v>Jul</v>
      </c>
      <c r="J2090" s="63">
        <v>2026</v>
      </c>
      <c r="K2090" s="63" t="s">
        <v>75</v>
      </c>
      <c r="L2090" s="9"/>
      <c r="M2090" s="9" t="str">
        <f>_xlfn.XLOOKUP(K2090,[1]Heads!A:A,[1]Heads!B:B)</f>
        <v>Bodily Offiences</v>
      </c>
      <c r="N2090" s="9" t="str">
        <f>_xlfn.XLOOKUP(M2090,[1]Heads!B:B,[1]Heads!C:C)</f>
        <v>IPC</v>
      </c>
      <c r="O2090" s="9" t="s">
        <v>32</v>
      </c>
      <c r="P2090" s="75"/>
      <c r="Q2090" s="9"/>
      <c r="R2090" s="75"/>
      <c r="S2090" s="96" t="s">
        <v>7125</v>
      </c>
      <c r="T2090" s="9"/>
      <c r="U2090" s="75"/>
      <c r="V2090" s="9"/>
      <c r="W2090" s="104" t="s">
        <v>142</v>
      </c>
      <c r="X2090" s="104" t="s">
        <v>2923</v>
      </c>
      <c r="Y2090" s="98"/>
      <c r="Z2090" s="9" t="s">
        <v>5846</v>
      </c>
      <c r="AA2090" s="9" t="s">
        <v>34</v>
      </c>
      <c r="AB2090" s="9" t="str">
        <f t="shared" ca="1" si="194"/>
        <v/>
      </c>
      <c r="AC2090" s="9" t="str">
        <f t="shared" si="195"/>
        <v/>
      </c>
      <c r="AD2090" s="9" t="str">
        <f t="shared" ca="1" si="196"/>
        <v/>
      </c>
      <c r="AE2090" s="9" t="str">
        <f t="shared" ca="1" si="197"/>
        <v/>
      </c>
      <c r="AF2090" s="9"/>
      <c r="AG2090" s="123" t="str">
        <f t="shared" si="200"/>
        <v>Ponduru,'102/2026'</v>
      </c>
      <c r="AH2090" s="97" t="str">
        <f t="shared" si="198"/>
        <v/>
      </c>
    </row>
    <row r="2091" spans="1:34" ht="25.5" customHeight="1" x14ac:dyDescent="0.25">
      <c r="A2091" s="96">
        <v>2090</v>
      </c>
      <c r="B2091" s="123" t="e">
        <f>_xlfn.XLOOKUP(E2091,'[1]PS Name'!B:B,'[1]PS Name'!D:D)</f>
        <v>#N/A</v>
      </c>
      <c r="C2091" s="123" t="e">
        <f>_xlfn.XLOOKUP(E2091,'[1]PS Name'!B:B,'[1]PS Name'!C:C)</f>
        <v>#N/A</v>
      </c>
      <c r="D2091" s="9"/>
      <c r="E2091" s="123" t="s">
        <v>125</v>
      </c>
      <c r="F2091" s="136" t="s">
        <v>3305</v>
      </c>
      <c r="G2091" s="63" t="s">
        <v>5847</v>
      </c>
      <c r="H2091" s="137">
        <v>46220</v>
      </c>
      <c r="I2091" s="63" t="str">
        <f t="shared" si="199"/>
        <v>Jul</v>
      </c>
      <c r="J2091" s="63">
        <v>2026</v>
      </c>
      <c r="K2091" s="63" t="s">
        <v>111</v>
      </c>
      <c r="L2091" s="9" t="s">
        <v>80</v>
      </c>
      <c r="M2091" s="9" t="str">
        <f>_xlfn.XLOOKUP(K2091,[1]Heads!A:A,[1]Heads!B:B)</f>
        <v>SC-ST Cases</v>
      </c>
      <c r="N2091" s="9" t="str">
        <f>_xlfn.XLOOKUP(M2091,[1]Heads!B:B,[1]Heads!C:C)</f>
        <v>IPC</v>
      </c>
      <c r="O2091" s="9" t="s">
        <v>45</v>
      </c>
      <c r="P2091" s="75">
        <v>46276</v>
      </c>
      <c r="Q2091" s="9"/>
      <c r="R2091" s="75"/>
      <c r="S2091" s="96" t="s">
        <v>7126</v>
      </c>
      <c r="T2091" s="9"/>
      <c r="U2091" s="75"/>
      <c r="V2091" s="9"/>
      <c r="W2091" s="104" t="s">
        <v>33</v>
      </c>
      <c r="X2091" s="104" t="s">
        <v>2923</v>
      </c>
      <c r="Y2091" s="98"/>
      <c r="Z2091" s="9" t="s">
        <v>5848</v>
      </c>
      <c r="AA2091" s="9" t="s">
        <v>34</v>
      </c>
      <c r="AB2091" s="9" t="str">
        <f t="shared" ca="1" si="194"/>
        <v/>
      </c>
      <c r="AC2091" s="9" t="str">
        <f t="shared" si="195"/>
        <v/>
      </c>
      <c r="AD2091" s="9" t="str">
        <f t="shared" ca="1" si="196"/>
        <v/>
      </c>
      <c r="AE2091" s="9" t="str">
        <f t="shared" ca="1" si="197"/>
        <v/>
      </c>
      <c r="AF2091" s="9"/>
      <c r="AG2091" s="123" t="str">
        <f t="shared" si="200"/>
        <v>Mahila UPS, Srikakulam,'85/2026'</v>
      </c>
      <c r="AH2091" s="97" t="str">
        <f t="shared" si="198"/>
        <v/>
      </c>
    </row>
    <row r="2092" spans="1:34" ht="25.5" customHeight="1" x14ac:dyDescent="0.25">
      <c r="A2092" s="96">
        <v>2091</v>
      </c>
      <c r="B2092" s="123" t="str">
        <f>_xlfn.XLOOKUP(E2092,'[1]PS Name'!B:B,'[1]PS Name'!D:D)</f>
        <v>Srikakulam Sub-Division</v>
      </c>
      <c r="C2092" s="123" t="str">
        <f>_xlfn.XLOOKUP(E2092,'[1]PS Name'!B:B,'[1]PS Name'!C:C)</f>
        <v>Amadalavalasa Circle</v>
      </c>
      <c r="D2092" s="9"/>
      <c r="E2092" s="123" t="s">
        <v>109</v>
      </c>
      <c r="F2092" s="136" t="s">
        <v>3022</v>
      </c>
      <c r="G2092" s="63" t="s">
        <v>707</v>
      </c>
      <c r="H2092" s="137">
        <v>46220</v>
      </c>
      <c r="I2092" s="63" t="str">
        <f t="shared" si="199"/>
        <v>Jul</v>
      </c>
      <c r="J2092" s="63">
        <v>2026</v>
      </c>
      <c r="K2092" s="63" t="s">
        <v>71</v>
      </c>
      <c r="L2092" s="9"/>
      <c r="M2092" s="9" t="str">
        <f>_xlfn.XLOOKUP(K2092,[1]Heads!A:A,[1]Heads!B:B)</f>
        <v>Road Accidents</v>
      </c>
      <c r="N2092" s="9" t="str">
        <f>_xlfn.XLOOKUP(M2092,[1]Heads!B:B,[1]Heads!C:C)</f>
        <v>IPC</v>
      </c>
      <c r="O2092" s="9" t="s">
        <v>32</v>
      </c>
      <c r="P2092" s="75">
        <v>46248</v>
      </c>
      <c r="Q2092" s="9"/>
      <c r="R2092" s="75"/>
      <c r="S2092" s="96" t="s">
        <v>7126</v>
      </c>
      <c r="T2092" s="9"/>
      <c r="U2092" s="75"/>
      <c r="V2092" s="9"/>
      <c r="W2092" s="104" t="s">
        <v>33</v>
      </c>
      <c r="X2092" s="104" t="s">
        <v>2923</v>
      </c>
      <c r="Y2092" s="98"/>
      <c r="Z2092" s="9" t="s">
        <v>5849</v>
      </c>
      <c r="AA2092" s="9" t="s">
        <v>34</v>
      </c>
      <c r="AB2092" s="9" t="str">
        <f t="shared" ca="1" si="194"/>
        <v/>
      </c>
      <c r="AC2092" s="9" t="str">
        <f t="shared" si="195"/>
        <v/>
      </c>
      <c r="AD2092" s="9" t="str">
        <f t="shared" ca="1" si="196"/>
        <v/>
      </c>
      <c r="AE2092" s="9" t="str">
        <f t="shared" ca="1" si="197"/>
        <v/>
      </c>
      <c r="AF2092" s="9"/>
      <c r="AG2092" s="123" t="str">
        <f t="shared" si="200"/>
        <v>Burja,'48/2026'</v>
      </c>
      <c r="AH2092" s="97" t="str">
        <f t="shared" si="198"/>
        <v/>
      </c>
    </row>
    <row r="2093" spans="1:34" ht="25.5" customHeight="1" x14ac:dyDescent="0.25">
      <c r="A2093" s="96">
        <v>2092</v>
      </c>
      <c r="B2093" s="123" t="str">
        <f>_xlfn.XLOOKUP(E2093,'[1]PS Name'!B:B,'[1]PS Name'!D:D)</f>
        <v>Tekkali Sub-Division</v>
      </c>
      <c r="C2093" s="123" t="str">
        <f>_xlfn.XLOOKUP(E2093,'[1]PS Name'!B:B,'[1]PS Name'!C:C)</f>
        <v>Tekkali Rural Circle</v>
      </c>
      <c r="D2093" s="9"/>
      <c r="E2093" s="123" t="s">
        <v>84</v>
      </c>
      <c r="F2093" s="136" t="s">
        <v>3105</v>
      </c>
      <c r="G2093" s="63" t="s">
        <v>5850</v>
      </c>
      <c r="H2093" s="137">
        <v>46220</v>
      </c>
      <c r="I2093" s="63" t="str">
        <f t="shared" si="199"/>
        <v>Jul</v>
      </c>
      <c r="J2093" s="63">
        <v>2026</v>
      </c>
      <c r="K2093" s="63" t="s">
        <v>39</v>
      </c>
      <c r="L2093" s="9"/>
      <c r="M2093" s="9" t="str">
        <f>_xlfn.XLOOKUP(K2093,[1]Heads!A:A,[1]Heads!B:B)</f>
        <v>Other IPC</v>
      </c>
      <c r="N2093" s="9" t="str">
        <f>_xlfn.XLOOKUP(M2093,[1]Heads!B:B,[1]Heads!C:C)</f>
        <v>IPC</v>
      </c>
      <c r="O2093" s="9" t="s">
        <v>32</v>
      </c>
      <c r="P2093" s="75"/>
      <c r="Q2093" s="9"/>
      <c r="R2093" s="75"/>
      <c r="S2093" s="96" t="s">
        <v>3196</v>
      </c>
      <c r="T2093" s="9"/>
      <c r="U2093" s="75"/>
      <c r="V2093" s="9"/>
      <c r="W2093" s="104" t="s">
        <v>50</v>
      </c>
      <c r="X2093" s="104" t="s">
        <v>33</v>
      </c>
      <c r="Y2093" s="98">
        <v>46300</v>
      </c>
      <c r="Z2093" s="9" t="s">
        <v>5851</v>
      </c>
      <c r="AA2093" s="9" t="s">
        <v>34</v>
      </c>
      <c r="AB2093" s="9">
        <f t="shared" ca="1" si="194"/>
        <v>91</v>
      </c>
      <c r="AC2093" s="9" t="str">
        <f t="shared" ca="1" si="195"/>
        <v>Above 3 Months</v>
      </c>
      <c r="AD2093" s="9">
        <f t="shared" ca="1" si="196"/>
        <v>11</v>
      </c>
      <c r="AE2093" s="9" t="str">
        <f t="shared" ca="1" si="197"/>
        <v>Below 45 Days</v>
      </c>
      <c r="AF2093" s="9"/>
      <c r="AG2093" s="123" t="str">
        <f t="shared" si="200"/>
        <v>Nandigam,'72/2026'</v>
      </c>
      <c r="AH2093" s="97" t="str">
        <f t="shared" si="198"/>
        <v/>
      </c>
    </row>
    <row r="2094" spans="1:34" ht="25.5" customHeight="1" x14ac:dyDescent="0.25">
      <c r="A2094" s="96">
        <v>2093</v>
      </c>
      <c r="B2094" s="123" t="str">
        <f>_xlfn.XLOOKUP(E2094,'[1]PS Name'!B:B,'[1]PS Name'!D:D)</f>
        <v>Kasibugga Sub-Division</v>
      </c>
      <c r="C2094" s="123" t="str">
        <f>_xlfn.XLOOKUP(E2094,'[1]PS Name'!B:B,'[1]PS Name'!C:C)</f>
        <v>Kasibugga Rural Circle</v>
      </c>
      <c r="D2094" s="9"/>
      <c r="E2094" s="123" t="s">
        <v>98</v>
      </c>
      <c r="F2094" s="136" t="s">
        <v>3278</v>
      </c>
      <c r="G2094" s="63" t="s">
        <v>5852</v>
      </c>
      <c r="H2094" s="137">
        <v>46221</v>
      </c>
      <c r="I2094" s="63" t="str">
        <f t="shared" si="199"/>
        <v>Jul</v>
      </c>
      <c r="J2094" s="63">
        <v>2026</v>
      </c>
      <c r="K2094" s="63" t="s">
        <v>115</v>
      </c>
      <c r="L2094" s="9"/>
      <c r="M2094" s="9" t="str">
        <f>_xlfn.XLOOKUP(K2094,[1]Heads!A:A,[1]Heads!B:B)</f>
        <v>Crime  Against Women</v>
      </c>
      <c r="N2094" s="9" t="str">
        <f>_xlfn.XLOOKUP(M2094,[1]Heads!B:B,[1]Heads!C:C)</f>
        <v>IPC</v>
      </c>
      <c r="O2094" s="9" t="s">
        <v>32</v>
      </c>
      <c r="P2094" s="75">
        <v>46262</v>
      </c>
      <c r="Q2094" s="9"/>
      <c r="R2094" s="75"/>
      <c r="S2094" s="96" t="s">
        <v>3196</v>
      </c>
      <c r="T2094" s="9"/>
      <c r="U2094" s="75"/>
      <c r="V2094" s="9"/>
      <c r="W2094" s="104" t="s">
        <v>33</v>
      </c>
      <c r="X2094" s="104" t="s">
        <v>33</v>
      </c>
      <c r="Y2094" s="98">
        <v>46262</v>
      </c>
      <c r="Z2094" s="9" t="s">
        <v>5853</v>
      </c>
      <c r="AA2094" s="9" t="s">
        <v>34</v>
      </c>
      <c r="AB2094" s="9">
        <f t="shared" ca="1" si="194"/>
        <v>90</v>
      </c>
      <c r="AC2094" s="9" t="str">
        <f t="shared" ca="1" si="195"/>
        <v>Above 60 Days</v>
      </c>
      <c r="AD2094" s="9">
        <f t="shared" ca="1" si="196"/>
        <v>49</v>
      </c>
      <c r="AE2094" s="9" t="str">
        <f t="shared" ca="1" si="197"/>
        <v>45 to 60 Days</v>
      </c>
      <c r="AF2094" s="9"/>
      <c r="AG2094" s="123" t="str">
        <f t="shared" si="200"/>
        <v>Vajrapukothuru,'82/2026'</v>
      </c>
      <c r="AH2094" s="97" t="str">
        <f t="shared" si="198"/>
        <v/>
      </c>
    </row>
    <row r="2095" spans="1:34" ht="25.5" customHeight="1" x14ac:dyDescent="0.25">
      <c r="A2095" s="96">
        <v>2094</v>
      </c>
      <c r="B2095" s="123" t="e">
        <f>_xlfn.XLOOKUP(E2095,'[1]PS Name'!B:B,'[1]PS Name'!D:D)</f>
        <v>#N/A</v>
      </c>
      <c r="C2095" s="123" t="e">
        <f>_xlfn.XLOOKUP(E2095,'[1]PS Name'!B:B,'[1]PS Name'!C:C)</f>
        <v>#N/A</v>
      </c>
      <c r="D2095" s="9"/>
      <c r="E2095" s="123" t="s">
        <v>125</v>
      </c>
      <c r="F2095" s="136" t="s">
        <v>3118</v>
      </c>
      <c r="G2095" s="63" t="s">
        <v>1646</v>
      </c>
      <c r="H2095" s="137">
        <v>46221</v>
      </c>
      <c r="I2095" s="63" t="str">
        <f t="shared" si="199"/>
        <v>Jul</v>
      </c>
      <c r="J2095" s="63">
        <v>2026</v>
      </c>
      <c r="K2095" s="63" t="s">
        <v>80</v>
      </c>
      <c r="L2095" s="9"/>
      <c r="M2095" s="9" t="str">
        <f>_xlfn.XLOOKUP(K2095,[1]Heads!A:A,[1]Heads!B:B)</f>
        <v>Crime  Against Women</v>
      </c>
      <c r="N2095" s="9" t="str">
        <f>_xlfn.XLOOKUP(M2095,[1]Heads!B:B,[1]Heads!C:C)</f>
        <v>IPC</v>
      </c>
      <c r="O2095" s="9" t="s">
        <v>32</v>
      </c>
      <c r="P2095" s="75">
        <v>46261</v>
      </c>
      <c r="Q2095" s="9"/>
      <c r="R2095" s="75"/>
      <c r="S2095" s="96" t="s">
        <v>7126</v>
      </c>
      <c r="T2095" s="9"/>
      <c r="U2095" s="75"/>
      <c r="V2095" s="9"/>
      <c r="W2095" s="104" t="s">
        <v>33</v>
      </c>
      <c r="X2095" s="104" t="s">
        <v>2923</v>
      </c>
      <c r="Y2095" s="98"/>
      <c r="Z2095" s="9" t="s">
        <v>5854</v>
      </c>
      <c r="AA2095" s="9" t="s">
        <v>34</v>
      </c>
      <c r="AB2095" s="9" t="str">
        <f t="shared" ca="1" si="194"/>
        <v/>
      </c>
      <c r="AC2095" s="9" t="str">
        <f t="shared" si="195"/>
        <v/>
      </c>
      <c r="AD2095" s="9" t="str">
        <f t="shared" ca="1" si="196"/>
        <v/>
      </c>
      <c r="AE2095" s="9" t="str">
        <f t="shared" ca="1" si="197"/>
        <v/>
      </c>
      <c r="AF2095" s="9"/>
      <c r="AG2095" s="123" t="str">
        <f t="shared" si="200"/>
        <v>Mahila UPS, Srikakulam,'86/2026'</v>
      </c>
      <c r="AH2095" s="97" t="str">
        <f t="shared" si="198"/>
        <v/>
      </c>
    </row>
    <row r="2096" spans="1:34" ht="25.5" customHeight="1" x14ac:dyDescent="0.25">
      <c r="A2096" s="96">
        <v>2095</v>
      </c>
      <c r="B2096" s="123" t="str">
        <f>_xlfn.XLOOKUP(E2096,'[1]PS Name'!B:B,'[1]PS Name'!D:D)</f>
        <v>Tekkali Sub-Division</v>
      </c>
      <c r="C2096" s="123" t="str">
        <f>_xlfn.XLOOKUP(E2096,'[1]PS Name'!B:B,'[1]PS Name'!C:C)</f>
        <v>Narasannapeta Circle</v>
      </c>
      <c r="D2096" s="9"/>
      <c r="E2096" s="123" t="s">
        <v>42</v>
      </c>
      <c r="F2096" s="136" t="s">
        <v>5696</v>
      </c>
      <c r="G2096" s="63" t="s">
        <v>1312</v>
      </c>
      <c r="H2096" s="137">
        <v>46221</v>
      </c>
      <c r="I2096" s="63" t="str">
        <f t="shared" si="199"/>
        <v>Jul</v>
      </c>
      <c r="J2096" s="63">
        <v>2026</v>
      </c>
      <c r="K2096" s="63" t="s">
        <v>39</v>
      </c>
      <c r="L2096" s="9"/>
      <c r="M2096" s="9" t="str">
        <f>_xlfn.XLOOKUP(K2096,[1]Heads!A:A,[1]Heads!B:B)</f>
        <v>Other IPC</v>
      </c>
      <c r="N2096" s="9" t="str">
        <f>_xlfn.XLOOKUP(M2096,[1]Heads!B:B,[1]Heads!C:C)</f>
        <v>IPC</v>
      </c>
      <c r="O2096" s="9" t="s">
        <v>32</v>
      </c>
      <c r="P2096" s="75"/>
      <c r="Q2096" s="9"/>
      <c r="R2096" s="75"/>
      <c r="S2096" s="96" t="s">
        <v>7126</v>
      </c>
      <c r="T2096" s="9"/>
      <c r="U2096" s="75"/>
      <c r="V2096" s="9"/>
      <c r="W2096" s="104" t="s">
        <v>141</v>
      </c>
      <c r="X2096" s="104" t="s">
        <v>2923</v>
      </c>
      <c r="Y2096" s="98"/>
      <c r="Z2096" s="9" t="s">
        <v>5855</v>
      </c>
      <c r="AA2096" s="9" t="s">
        <v>34</v>
      </c>
      <c r="AB2096" s="9" t="str">
        <f t="shared" ca="1" si="194"/>
        <v/>
      </c>
      <c r="AC2096" s="9" t="str">
        <f t="shared" si="195"/>
        <v/>
      </c>
      <c r="AD2096" s="9" t="str">
        <f t="shared" ca="1" si="196"/>
        <v/>
      </c>
      <c r="AE2096" s="9" t="str">
        <f t="shared" ca="1" si="197"/>
        <v/>
      </c>
      <c r="AF2096" s="9"/>
      <c r="AG2096" s="123" t="str">
        <f t="shared" si="200"/>
        <v>Narasannapeta,'221/2026'</v>
      </c>
      <c r="AH2096" s="97" t="str">
        <f t="shared" si="198"/>
        <v/>
      </c>
    </row>
    <row r="2097" spans="1:34" ht="25.5" customHeight="1" x14ac:dyDescent="0.25">
      <c r="A2097" s="96">
        <v>2096</v>
      </c>
      <c r="B2097" s="123" t="str">
        <f>_xlfn.XLOOKUP(E2097,'[1]PS Name'!B:B,'[1]PS Name'!D:D)</f>
        <v>Srikakulam Sub-Division</v>
      </c>
      <c r="C2097" s="123">
        <f>_xlfn.XLOOKUP(E2097,'[1]PS Name'!B:B,'[1]PS Name'!C:C)</f>
        <v>0</v>
      </c>
      <c r="D2097" s="9"/>
      <c r="E2097" s="123" t="s">
        <v>28</v>
      </c>
      <c r="F2097" s="136" t="s">
        <v>3226</v>
      </c>
      <c r="G2097" s="63" t="s">
        <v>1315</v>
      </c>
      <c r="H2097" s="137">
        <v>46221</v>
      </c>
      <c r="I2097" s="63" t="str">
        <f t="shared" si="199"/>
        <v>Jul</v>
      </c>
      <c r="J2097" s="63">
        <v>2026</v>
      </c>
      <c r="K2097" s="63" t="s">
        <v>70</v>
      </c>
      <c r="L2097" s="9"/>
      <c r="M2097" s="9" t="str">
        <f>_xlfn.XLOOKUP(K2097,[1]Heads!A:A,[1]Heads!B:B)</f>
        <v>174 CrPC</v>
      </c>
      <c r="N2097" s="9" t="str">
        <f>_xlfn.XLOOKUP(M2097,[1]Heads!B:B,[1]Heads!C:C)</f>
        <v>174 CrPC</v>
      </c>
      <c r="O2097" s="9" t="s">
        <v>32</v>
      </c>
      <c r="P2097" s="75"/>
      <c r="Q2097" s="9"/>
      <c r="R2097" s="75"/>
      <c r="S2097" s="96" t="s">
        <v>3196</v>
      </c>
      <c r="T2097" s="9"/>
      <c r="U2097" s="75"/>
      <c r="V2097" s="9"/>
      <c r="W2097" s="104" t="s">
        <v>173</v>
      </c>
      <c r="X2097" s="104" t="s">
        <v>173</v>
      </c>
      <c r="Y2097" s="98">
        <v>46224</v>
      </c>
      <c r="Z2097" s="9" t="s">
        <v>5856</v>
      </c>
      <c r="AA2097" s="9" t="s">
        <v>34</v>
      </c>
      <c r="AB2097" s="9">
        <f t="shared" ca="1" si="194"/>
        <v>90</v>
      </c>
      <c r="AC2097" s="9" t="str">
        <f t="shared" ca="1" si="195"/>
        <v>Above 60 Days</v>
      </c>
      <c r="AD2097" s="9">
        <f t="shared" ca="1" si="196"/>
        <v>87</v>
      </c>
      <c r="AE2097" s="9" t="str">
        <f t="shared" ca="1" si="197"/>
        <v>Above 60 Days</v>
      </c>
      <c r="AF2097" s="9"/>
      <c r="AG2097" s="123" t="str">
        <f t="shared" si="200"/>
        <v>Srikakulam II Town,'101/2026'</v>
      </c>
      <c r="AH2097" s="97" t="str">
        <f t="shared" ca="1" si="198"/>
        <v>Above 60 Days</v>
      </c>
    </row>
    <row r="2098" spans="1:34" ht="25.5" customHeight="1" x14ac:dyDescent="0.25">
      <c r="A2098" s="96">
        <v>2097</v>
      </c>
      <c r="B2098" s="123" t="str">
        <f>_xlfn.XLOOKUP(E2098,'[1]PS Name'!B:B,'[1]PS Name'!D:D)</f>
        <v>Kasibugga Sub-Division</v>
      </c>
      <c r="C2098" s="123" t="str">
        <f>_xlfn.XLOOKUP(E2098,'[1]PS Name'!B:B,'[1]PS Name'!C:C)</f>
        <v>Itchapuram Circle</v>
      </c>
      <c r="D2098" s="9"/>
      <c r="E2098" s="123" t="s">
        <v>66</v>
      </c>
      <c r="F2098" s="136" t="s">
        <v>3063</v>
      </c>
      <c r="G2098" s="63" t="s">
        <v>5597</v>
      </c>
      <c r="H2098" s="137">
        <v>46221</v>
      </c>
      <c r="I2098" s="63" t="str">
        <f t="shared" si="199"/>
        <v>Jul</v>
      </c>
      <c r="J2098" s="63">
        <v>2026</v>
      </c>
      <c r="K2098" s="63" t="s">
        <v>86</v>
      </c>
      <c r="L2098" s="9"/>
      <c r="M2098" s="9" t="str">
        <f>_xlfn.XLOOKUP(K2098,[1]Heads!A:A,[1]Heads!B:B)</f>
        <v>Enforcement</v>
      </c>
      <c r="N2098" s="9" t="str">
        <f>_xlfn.XLOOKUP(M2098,[1]Heads!B:B,[1]Heads!C:C)</f>
        <v>Enforcement</v>
      </c>
      <c r="O2098" s="9" t="s">
        <v>32</v>
      </c>
      <c r="P2098" s="75"/>
      <c r="Q2098" s="9"/>
      <c r="R2098" s="75"/>
      <c r="S2098" s="96" t="s">
        <v>3196</v>
      </c>
      <c r="T2098" s="9"/>
      <c r="U2098" s="75"/>
      <c r="V2098" s="9"/>
      <c r="W2098" s="104" t="s">
        <v>141</v>
      </c>
      <c r="X2098" s="104" t="s">
        <v>33</v>
      </c>
      <c r="Y2098" s="98">
        <v>46300</v>
      </c>
      <c r="Z2098" s="9" t="s">
        <v>5857</v>
      </c>
      <c r="AA2098" s="9" t="s">
        <v>34</v>
      </c>
      <c r="AB2098" s="9">
        <f t="shared" ca="1" si="194"/>
        <v>90</v>
      </c>
      <c r="AC2098" s="9" t="str">
        <f t="shared" ca="1" si="195"/>
        <v>Above 60 Days</v>
      </c>
      <c r="AD2098" s="9">
        <f t="shared" ca="1" si="196"/>
        <v>11</v>
      </c>
      <c r="AE2098" s="9" t="str">
        <f t="shared" ca="1" si="197"/>
        <v>Below 45 Days</v>
      </c>
      <c r="AF2098" s="9"/>
      <c r="AG2098" s="123" t="str">
        <f t="shared" si="200"/>
        <v>Itchapuram Rural,'77/2026'</v>
      </c>
      <c r="AH2098" s="97" t="str">
        <f t="shared" si="198"/>
        <v/>
      </c>
    </row>
    <row r="2099" spans="1:34" ht="25.5" customHeight="1" x14ac:dyDescent="0.25">
      <c r="A2099" s="96">
        <v>2098</v>
      </c>
      <c r="B2099" s="123" t="str">
        <f>_xlfn.XLOOKUP(E2099,'[1]PS Name'!B:B,'[1]PS Name'!D:D)</f>
        <v>Kasibugga Sub-Division</v>
      </c>
      <c r="C2099" s="123" t="str">
        <f>_xlfn.XLOOKUP(E2099,'[1]PS Name'!B:B,'[1]PS Name'!C:C)</f>
        <v>Sompeta Circle</v>
      </c>
      <c r="D2099" s="9"/>
      <c r="E2099" s="123" t="s">
        <v>118</v>
      </c>
      <c r="F2099" s="136" t="s">
        <v>3095</v>
      </c>
      <c r="G2099" s="63" t="s">
        <v>227</v>
      </c>
      <c r="H2099" s="137">
        <v>46221</v>
      </c>
      <c r="I2099" s="63" t="str">
        <f t="shared" si="199"/>
        <v>Jul</v>
      </c>
      <c r="J2099" s="63">
        <v>2026</v>
      </c>
      <c r="K2099" s="63" t="s">
        <v>59</v>
      </c>
      <c r="L2099" s="9" t="s">
        <v>228</v>
      </c>
      <c r="M2099" s="9" t="str">
        <f>_xlfn.XLOOKUP(K2099,[1]Heads!A:A,[1]Heads!B:B)</f>
        <v>Missing Cases</v>
      </c>
      <c r="N2099" s="9" t="str">
        <f>_xlfn.XLOOKUP(M2099,[1]Heads!B:B,[1]Heads!C:C)</f>
        <v>Missing</v>
      </c>
      <c r="O2099" s="9" t="s">
        <v>32</v>
      </c>
      <c r="P2099" s="75"/>
      <c r="Q2099" s="9"/>
      <c r="R2099" s="75"/>
      <c r="S2099" s="96" t="s">
        <v>7125</v>
      </c>
      <c r="T2099" s="9"/>
      <c r="U2099" s="75"/>
      <c r="V2099" s="9"/>
      <c r="W2099" s="104" t="s">
        <v>142</v>
      </c>
      <c r="X2099" s="104" t="s">
        <v>2923</v>
      </c>
      <c r="Y2099" s="98"/>
      <c r="Z2099" s="9" t="s">
        <v>5858</v>
      </c>
      <c r="AA2099" s="9" t="s">
        <v>34</v>
      </c>
      <c r="AB2099" s="9" t="str">
        <f t="shared" ca="1" si="194"/>
        <v/>
      </c>
      <c r="AC2099" s="9" t="str">
        <f t="shared" si="195"/>
        <v/>
      </c>
      <c r="AD2099" s="9" t="str">
        <f t="shared" ca="1" si="196"/>
        <v/>
      </c>
      <c r="AE2099" s="9" t="str">
        <f t="shared" ca="1" si="197"/>
        <v/>
      </c>
      <c r="AF2099" s="9"/>
      <c r="AG2099" s="123" t="str">
        <f t="shared" si="200"/>
        <v>Kanchili,'65/2026'</v>
      </c>
      <c r="AH2099" s="97" t="str">
        <f t="shared" si="198"/>
        <v/>
      </c>
    </row>
    <row r="2100" spans="1:34" ht="25.5" customHeight="1" x14ac:dyDescent="0.25">
      <c r="A2100" s="96">
        <v>2099</v>
      </c>
      <c r="B2100" s="123" t="str">
        <f>_xlfn.XLOOKUP(E2100,'[1]PS Name'!B:B,'[1]PS Name'!D:D)</f>
        <v>Tekkali Sub-Division</v>
      </c>
      <c r="C2100" s="123" t="str">
        <f>_xlfn.XLOOKUP(E2100,'[1]PS Name'!B:B,'[1]PS Name'!C:C)</f>
        <v>Pathapatnam Circle</v>
      </c>
      <c r="D2100" s="9"/>
      <c r="E2100" s="123" t="s">
        <v>58</v>
      </c>
      <c r="F2100" s="136" t="s">
        <v>3006</v>
      </c>
      <c r="G2100" s="63" t="s">
        <v>5859</v>
      </c>
      <c r="H2100" s="137">
        <v>46221</v>
      </c>
      <c r="I2100" s="63" t="str">
        <f t="shared" si="199"/>
        <v>Jul</v>
      </c>
      <c r="J2100" s="63">
        <v>2026</v>
      </c>
      <c r="K2100" s="63" t="s">
        <v>39</v>
      </c>
      <c r="L2100" s="9"/>
      <c r="M2100" s="9" t="str">
        <f>_xlfn.XLOOKUP(K2100,[1]Heads!A:A,[1]Heads!B:B)</f>
        <v>Other IPC</v>
      </c>
      <c r="N2100" s="9" t="str">
        <f>_xlfn.XLOOKUP(M2100,[1]Heads!B:B,[1]Heads!C:C)</f>
        <v>IPC</v>
      </c>
      <c r="O2100" s="9" t="s">
        <v>32</v>
      </c>
      <c r="P2100" s="75"/>
      <c r="Q2100" s="9"/>
      <c r="R2100" s="75"/>
      <c r="S2100" s="96" t="s">
        <v>3196</v>
      </c>
      <c r="T2100" s="9"/>
      <c r="U2100" s="75"/>
      <c r="V2100" s="9"/>
      <c r="W2100" s="104" t="s">
        <v>112</v>
      </c>
      <c r="X2100" s="104" t="s">
        <v>112</v>
      </c>
      <c r="Y2100" s="98"/>
      <c r="Z2100" s="9" t="s">
        <v>5860</v>
      </c>
      <c r="AA2100" s="9" t="s">
        <v>34</v>
      </c>
      <c r="AB2100" s="9">
        <f t="shared" ca="1" si="194"/>
        <v>90</v>
      </c>
      <c r="AC2100" s="9" t="str">
        <f t="shared" ca="1" si="195"/>
        <v>Above 60 Days</v>
      </c>
      <c r="AD2100" s="9" t="str">
        <f t="shared" ca="1" si="196"/>
        <v/>
      </c>
      <c r="AE2100" s="9" t="str">
        <f t="shared" ca="1" si="197"/>
        <v/>
      </c>
      <c r="AF2100" s="9"/>
      <c r="AG2100" s="123" t="str">
        <f t="shared" si="200"/>
        <v>Meliaputti,'44/2026'</v>
      </c>
      <c r="AH2100" s="97" t="str">
        <f t="shared" ca="1" si="198"/>
        <v>Above 60 Days</v>
      </c>
    </row>
    <row r="2101" spans="1:34" ht="25.5" customHeight="1" x14ac:dyDescent="0.25">
      <c r="A2101" s="96">
        <v>2100</v>
      </c>
      <c r="B2101" s="123" t="str">
        <f>_xlfn.XLOOKUP(E2101,'[1]PS Name'!B:B,'[1]PS Name'!D:D)</f>
        <v>Tekkali Sub-Division</v>
      </c>
      <c r="C2101" s="123" t="str">
        <f>_xlfn.XLOOKUP(E2101,'[1]PS Name'!B:B,'[1]PS Name'!C:C)</f>
        <v>Kothuru Circle</v>
      </c>
      <c r="D2101" s="9"/>
      <c r="E2101" s="123" t="s">
        <v>55</v>
      </c>
      <c r="F2101" s="136" t="s">
        <v>3070</v>
      </c>
      <c r="G2101" s="63" t="s">
        <v>5861</v>
      </c>
      <c r="H2101" s="137">
        <v>46221</v>
      </c>
      <c r="I2101" s="63" t="str">
        <f t="shared" si="199"/>
        <v>Jul</v>
      </c>
      <c r="J2101" s="63">
        <v>2026</v>
      </c>
      <c r="K2101" s="63" t="s">
        <v>39</v>
      </c>
      <c r="L2101" s="9"/>
      <c r="M2101" s="9" t="str">
        <f>_xlfn.XLOOKUP(K2101,[1]Heads!A:A,[1]Heads!B:B)</f>
        <v>Other IPC</v>
      </c>
      <c r="N2101" s="9" t="str">
        <f>_xlfn.XLOOKUP(M2101,[1]Heads!B:B,[1]Heads!C:C)</f>
        <v>IPC</v>
      </c>
      <c r="O2101" s="9" t="s">
        <v>32</v>
      </c>
      <c r="P2101" s="75"/>
      <c r="Q2101" s="9"/>
      <c r="R2101" s="75"/>
      <c r="S2101" s="96" t="s">
        <v>3196</v>
      </c>
      <c r="T2101" s="9"/>
      <c r="U2101" s="75"/>
      <c r="V2101" s="9"/>
      <c r="W2101" s="104" t="s">
        <v>50</v>
      </c>
      <c r="X2101" s="104" t="s">
        <v>50</v>
      </c>
      <c r="Y2101" s="98"/>
      <c r="Z2101" s="9" t="s">
        <v>5862</v>
      </c>
      <c r="AA2101" s="9" t="s">
        <v>34</v>
      </c>
      <c r="AB2101" s="9">
        <f t="shared" ca="1" si="194"/>
        <v>90</v>
      </c>
      <c r="AC2101" s="9" t="str">
        <f t="shared" ca="1" si="195"/>
        <v>Above 60 Days</v>
      </c>
      <c r="AD2101" s="9" t="str">
        <f t="shared" ca="1" si="196"/>
        <v/>
      </c>
      <c r="AE2101" s="9" t="str">
        <f t="shared" ca="1" si="197"/>
        <v/>
      </c>
      <c r="AF2101" s="9"/>
      <c r="AG2101" s="123" t="str">
        <f t="shared" si="200"/>
        <v>Hiramandalam,'63/2026'</v>
      </c>
      <c r="AH2101" s="97" t="str">
        <f t="shared" ca="1" si="198"/>
        <v>Above 60 Days</v>
      </c>
    </row>
    <row r="2102" spans="1:34" ht="25.5" customHeight="1" x14ac:dyDescent="0.25">
      <c r="A2102" s="96">
        <v>2101</v>
      </c>
      <c r="B2102" s="123" t="str">
        <f>_xlfn.XLOOKUP(E2102,'[1]PS Name'!B:B,'[1]PS Name'!D:D)</f>
        <v>Srikakulam Sub-Division</v>
      </c>
      <c r="C2102" s="123" t="str">
        <f>_xlfn.XLOOKUP(E2102,'[1]PS Name'!B:B,'[1]PS Name'!C:C)</f>
        <v>Srikakulam Rural Circle</v>
      </c>
      <c r="D2102" s="9"/>
      <c r="E2102" s="123" t="s">
        <v>69</v>
      </c>
      <c r="F2102" s="136" t="s">
        <v>3105</v>
      </c>
      <c r="G2102" s="63" t="s">
        <v>1315</v>
      </c>
      <c r="H2102" s="137">
        <v>46221</v>
      </c>
      <c r="I2102" s="63" t="str">
        <f t="shared" ref="I2102:I2132" si="201">TEXT(H2102,"mmm")</f>
        <v>Jul</v>
      </c>
      <c r="J2102" s="63">
        <v>2026</v>
      </c>
      <c r="K2102" s="63" t="s">
        <v>70</v>
      </c>
      <c r="L2102" s="9"/>
      <c r="M2102" s="9" t="str">
        <f>_xlfn.XLOOKUP(K2102,[1]Heads!A:A,[1]Heads!B:B)</f>
        <v>174 CrPC</v>
      </c>
      <c r="N2102" s="9" t="str">
        <f>_xlfn.XLOOKUP(M2102,[1]Heads!B:B,[1]Heads!C:C)</f>
        <v>174 CrPC</v>
      </c>
      <c r="O2102" s="9" t="s">
        <v>32</v>
      </c>
      <c r="P2102" s="75"/>
      <c r="Q2102" s="9"/>
      <c r="R2102" s="75"/>
      <c r="S2102" s="96" t="s">
        <v>7125</v>
      </c>
      <c r="T2102" s="9"/>
      <c r="U2102" s="75"/>
      <c r="V2102" s="9"/>
      <c r="W2102" s="104" t="s">
        <v>173</v>
      </c>
      <c r="X2102" s="104" t="s">
        <v>2923</v>
      </c>
      <c r="Y2102" s="98"/>
      <c r="Z2102" s="9" t="s">
        <v>5863</v>
      </c>
      <c r="AA2102" s="9" t="s">
        <v>34</v>
      </c>
      <c r="AB2102" s="9" t="str">
        <f t="shared" ca="1" si="194"/>
        <v/>
      </c>
      <c r="AC2102" s="9" t="str">
        <f t="shared" si="195"/>
        <v/>
      </c>
      <c r="AD2102" s="9" t="str">
        <f t="shared" ca="1" si="196"/>
        <v/>
      </c>
      <c r="AE2102" s="9" t="str">
        <f t="shared" ca="1" si="197"/>
        <v/>
      </c>
      <c r="AF2102" s="9"/>
      <c r="AG2102" s="123" t="str">
        <f t="shared" ref="AG2102:AG2132" si="202">E2102&amp;","&amp;F2102</f>
        <v>Gara,'72/2026'</v>
      </c>
      <c r="AH2102" s="97" t="str">
        <f t="shared" si="198"/>
        <v/>
      </c>
    </row>
    <row r="2103" spans="1:34" ht="25.5" customHeight="1" x14ac:dyDescent="0.25">
      <c r="A2103" s="96">
        <v>2102</v>
      </c>
      <c r="B2103" s="123" t="str">
        <f>_xlfn.XLOOKUP(E2103,'[1]PS Name'!B:B,'[1]PS Name'!D:D)</f>
        <v>Tekkali Sub-Division</v>
      </c>
      <c r="C2103" s="123" t="str">
        <f>_xlfn.XLOOKUP(E2103,'[1]PS Name'!B:B,'[1]PS Name'!C:C)</f>
        <v>Pathapatnam Circle</v>
      </c>
      <c r="D2103" s="9"/>
      <c r="E2103" s="123" t="s">
        <v>105</v>
      </c>
      <c r="F2103" s="136" t="s">
        <v>3119</v>
      </c>
      <c r="G2103" s="63" t="s">
        <v>5864</v>
      </c>
      <c r="H2103" s="137">
        <v>46221</v>
      </c>
      <c r="I2103" s="63" t="str">
        <f t="shared" si="201"/>
        <v>Jul</v>
      </c>
      <c r="J2103" s="63">
        <v>2026</v>
      </c>
      <c r="K2103" s="63" t="s">
        <v>39</v>
      </c>
      <c r="L2103" s="9"/>
      <c r="M2103" s="9" t="str">
        <f>_xlfn.XLOOKUP(K2103,[1]Heads!A:A,[1]Heads!B:B)</f>
        <v>Other IPC</v>
      </c>
      <c r="N2103" s="9" t="str">
        <f>_xlfn.XLOOKUP(M2103,[1]Heads!B:B,[1]Heads!C:C)</f>
        <v>IPC</v>
      </c>
      <c r="O2103" s="9" t="s">
        <v>32</v>
      </c>
      <c r="P2103" s="75"/>
      <c r="Q2103" s="9"/>
      <c r="R2103" s="75"/>
      <c r="S2103" s="96" t="s">
        <v>3196</v>
      </c>
      <c r="T2103" s="9"/>
      <c r="U2103" s="75"/>
      <c r="V2103" s="9"/>
      <c r="W2103" s="104" t="s">
        <v>112</v>
      </c>
      <c r="X2103" s="104" t="s">
        <v>112</v>
      </c>
      <c r="Y2103" s="98"/>
      <c r="Z2103" s="9" t="s">
        <v>5865</v>
      </c>
      <c r="AA2103" s="9" t="s">
        <v>34</v>
      </c>
      <c r="AB2103" s="9">
        <f t="shared" ca="1" si="194"/>
        <v>90</v>
      </c>
      <c r="AC2103" s="9" t="str">
        <f t="shared" ca="1" si="195"/>
        <v>Above 60 Days</v>
      </c>
      <c r="AD2103" s="9" t="str">
        <f t="shared" ca="1" si="196"/>
        <v/>
      </c>
      <c r="AE2103" s="9" t="str">
        <f t="shared" ca="1" si="197"/>
        <v/>
      </c>
      <c r="AF2103" s="9"/>
      <c r="AG2103" s="123" t="str">
        <f t="shared" si="202"/>
        <v>Pathapatnam,'88/2026'</v>
      </c>
      <c r="AH2103" s="97" t="str">
        <f t="shared" ca="1" si="198"/>
        <v>Above 60 Days</v>
      </c>
    </row>
    <row r="2104" spans="1:34" ht="25.5" customHeight="1" x14ac:dyDescent="0.25">
      <c r="A2104" s="96">
        <v>2103</v>
      </c>
      <c r="B2104" s="123" t="str">
        <f>_xlfn.XLOOKUP(E2104,'[1]PS Name'!B:B,'[1]PS Name'!D:D)</f>
        <v>Srikakulam Sub-Division</v>
      </c>
      <c r="C2104" s="123" t="str">
        <f>_xlfn.XLOOKUP(E2104,'[1]PS Name'!B:B,'[1]PS Name'!C:C)</f>
        <v>Srikakulam Rural Circle</v>
      </c>
      <c r="D2104" s="9"/>
      <c r="E2104" s="123" t="s">
        <v>74</v>
      </c>
      <c r="F2104" s="136" t="s">
        <v>3783</v>
      </c>
      <c r="G2104" s="63" t="s">
        <v>707</v>
      </c>
      <c r="H2104" s="137">
        <v>46221</v>
      </c>
      <c r="I2104" s="63" t="str">
        <f t="shared" si="201"/>
        <v>Jul</v>
      </c>
      <c r="J2104" s="63">
        <v>2026</v>
      </c>
      <c r="K2104" s="63" t="s">
        <v>71</v>
      </c>
      <c r="L2104" s="9"/>
      <c r="M2104" s="9" t="str">
        <f>_xlfn.XLOOKUP(K2104,[1]Heads!A:A,[1]Heads!B:B)</f>
        <v>Road Accidents</v>
      </c>
      <c r="N2104" s="9" t="str">
        <f>_xlfn.XLOOKUP(M2104,[1]Heads!B:B,[1]Heads!C:C)</f>
        <v>IPC</v>
      </c>
      <c r="O2104" s="9" t="s">
        <v>32</v>
      </c>
      <c r="P2104" s="75">
        <v>46254</v>
      </c>
      <c r="Q2104" s="9"/>
      <c r="R2104" s="75"/>
      <c r="S2104" s="96" t="s">
        <v>7126</v>
      </c>
      <c r="T2104" s="9"/>
      <c r="U2104" s="75"/>
      <c r="V2104" s="9"/>
      <c r="W2104" s="104" t="s">
        <v>33</v>
      </c>
      <c r="X2104" s="104" t="s">
        <v>2923</v>
      </c>
      <c r="Y2104" s="98"/>
      <c r="Z2104" s="9" t="s">
        <v>5866</v>
      </c>
      <c r="AA2104" s="9" t="s">
        <v>34</v>
      </c>
      <c r="AB2104" s="9" t="str">
        <f t="shared" ca="1" si="194"/>
        <v/>
      </c>
      <c r="AC2104" s="9" t="str">
        <f t="shared" si="195"/>
        <v/>
      </c>
      <c r="AD2104" s="9" t="str">
        <f t="shared" ca="1" si="196"/>
        <v/>
      </c>
      <c r="AE2104" s="9" t="str">
        <f t="shared" ca="1" si="197"/>
        <v/>
      </c>
      <c r="AF2104" s="9"/>
      <c r="AG2104" s="123" t="str">
        <f t="shared" si="202"/>
        <v>Srikakulam Rural,'149/2026'</v>
      </c>
      <c r="AH2104" s="97" t="str">
        <f t="shared" si="198"/>
        <v/>
      </c>
    </row>
    <row r="2105" spans="1:34" ht="25.5" customHeight="1" x14ac:dyDescent="0.25">
      <c r="A2105" s="96">
        <v>2104</v>
      </c>
      <c r="B2105" s="123">
        <f>_xlfn.XLOOKUP(E2105,'[1]PS Name'!B:B,'[1]PS Name'!D:D)</f>
        <v>0</v>
      </c>
      <c r="C2105" s="123">
        <f>_xlfn.XLOOKUP(E2105,'[1]PS Name'!B:B,'[1]PS Name'!C:C)</f>
        <v>0</v>
      </c>
      <c r="D2105" s="9"/>
      <c r="E2105" s="123" t="s">
        <v>76</v>
      </c>
      <c r="F2105" s="136" t="s">
        <v>2974</v>
      </c>
      <c r="G2105" s="63" t="s">
        <v>3434</v>
      </c>
      <c r="H2105" s="137">
        <v>46221</v>
      </c>
      <c r="I2105" s="63" t="str">
        <f t="shared" si="201"/>
        <v>Jul</v>
      </c>
      <c r="J2105" s="63">
        <v>2026</v>
      </c>
      <c r="K2105" s="63" t="s">
        <v>71</v>
      </c>
      <c r="L2105" s="9"/>
      <c r="M2105" s="9" t="str">
        <f>_xlfn.XLOOKUP(K2105,[1]Heads!A:A,[1]Heads!B:B)</f>
        <v>Road Accidents</v>
      </c>
      <c r="N2105" s="9" t="str">
        <f>_xlfn.XLOOKUP(M2105,[1]Heads!B:B,[1]Heads!C:C)</f>
        <v>IPC</v>
      </c>
      <c r="O2105" s="9" t="s">
        <v>32</v>
      </c>
      <c r="P2105" s="75"/>
      <c r="Q2105" s="9"/>
      <c r="R2105" s="75"/>
      <c r="S2105" s="96" t="s">
        <v>7126</v>
      </c>
      <c r="T2105" s="9"/>
      <c r="U2105" s="75"/>
      <c r="V2105" s="9"/>
      <c r="W2105" s="104" t="s">
        <v>141</v>
      </c>
      <c r="X2105" s="104" t="s">
        <v>2923</v>
      </c>
      <c r="Y2105" s="98"/>
      <c r="Z2105" s="9" t="s">
        <v>5867</v>
      </c>
      <c r="AA2105" s="9" t="s">
        <v>34</v>
      </c>
      <c r="AB2105" s="9" t="str">
        <f t="shared" ca="1" si="194"/>
        <v/>
      </c>
      <c r="AC2105" s="9" t="str">
        <f t="shared" si="195"/>
        <v/>
      </c>
      <c r="AD2105" s="9" t="str">
        <f t="shared" ca="1" si="196"/>
        <v/>
      </c>
      <c r="AE2105" s="9" t="str">
        <f t="shared" ca="1" si="197"/>
        <v/>
      </c>
      <c r="AF2105" s="9"/>
      <c r="AG2105" s="123" t="str">
        <f t="shared" si="202"/>
        <v>Srikakulam Traffic,'36/2026'</v>
      </c>
      <c r="AH2105" s="97" t="str">
        <f t="shared" si="198"/>
        <v/>
      </c>
    </row>
    <row r="2106" spans="1:34" ht="25.5" customHeight="1" x14ac:dyDescent="0.25">
      <c r="A2106" s="96">
        <v>2105</v>
      </c>
      <c r="B2106" s="123" t="str">
        <f>_xlfn.XLOOKUP(E2106,'[1]PS Name'!B:B,'[1]PS Name'!D:D)</f>
        <v>Srikakulam Sub-Division</v>
      </c>
      <c r="C2106" s="123" t="str">
        <f>_xlfn.XLOOKUP(E2106,'[1]PS Name'!B:B,'[1]PS Name'!C:C)</f>
        <v>Srikakulam Rural Circle</v>
      </c>
      <c r="D2106" s="9"/>
      <c r="E2106" s="123" t="s">
        <v>74</v>
      </c>
      <c r="F2106" s="136" t="s">
        <v>3775</v>
      </c>
      <c r="G2106" s="63" t="s">
        <v>707</v>
      </c>
      <c r="H2106" s="137">
        <v>46221</v>
      </c>
      <c r="I2106" s="63" t="str">
        <f t="shared" si="201"/>
        <v>Jul</v>
      </c>
      <c r="J2106" s="63">
        <v>2026</v>
      </c>
      <c r="K2106" s="63" t="s">
        <v>71</v>
      </c>
      <c r="L2106" s="9"/>
      <c r="M2106" s="9" t="str">
        <f>_xlfn.XLOOKUP(K2106,[1]Heads!A:A,[1]Heads!B:B)</f>
        <v>Road Accidents</v>
      </c>
      <c r="N2106" s="9" t="str">
        <f>_xlfn.XLOOKUP(M2106,[1]Heads!B:B,[1]Heads!C:C)</f>
        <v>IPC</v>
      </c>
      <c r="O2106" s="9" t="s">
        <v>32</v>
      </c>
      <c r="P2106" s="75">
        <v>46259</v>
      </c>
      <c r="Q2106" s="9"/>
      <c r="R2106" s="75"/>
      <c r="S2106" s="96" t="s">
        <v>7126</v>
      </c>
      <c r="T2106" s="9"/>
      <c r="U2106" s="75"/>
      <c r="V2106" s="9"/>
      <c r="W2106" s="104" t="s">
        <v>33</v>
      </c>
      <c r="X2106" s="104" t="s">
        <v>2923</v>
      </c>
      <c r="Y2106" s="98"/>
      <c r="Z2106" s="9" t="s">
        <v>5868</v>
      </c>
      <c r="AA2106" s="9" t="s">
        <v>34</v>
      </c>
      <c r="AB2106" s="9" t="str">
        <f t="shared" ca="1" si="194"/>
        <v/>
      </c>
      <c r="AC2106" s="9" t="str">
        <f t="shared" si="195"/>
        <v/>
      </c>
      <c r="AD2106" s="9" t="str">
        <f t="shared" ca="1" si="196"/>
        <v/>
      </c>
      <c r="AE2106" s="9" t="str">
        <f t="shared" ca="1" si="197"/>
        <v/>
      </c>
      <c r="AF2106" s="9"/>
      <c r="AG2106" s="123" t="str">
        <f t="shared" si="202"/>
        <v>Srikakulam Rural,'148/2026'</v>
      </c>
      <c r="AH2106" s="97" t="str">
        <f t="shared" si="198"/>
        <v/>
      </c>
    </row>
    <row r="2107" spans="1:34" ht="25.5" customHeight="1" x14ac:dyDescent="0.25">
      <c r="A2107" s="96">
        <v>2106</v>
      </c>
      <c r="B2107" s="123" t="str">
        <f>_xlfn.XLOOKUP(E2107,'[1]PS Name'!B:B,'[1]PS Name'!D:D)</f>
        <v>Srikakulam Sub-Division</v>
      </c>
      <c r="C2107" s="123" t="str">
        <f>_xlfn.XLOOKUP(E2107,'[1]PS Name'!B:B,'[1]PS Name'!C:C)</f>
        <v>Amadalavalasa Circle</v>
      </c>
      <c r="D2107" s="9"/>
      <c r="E2107" s="123" t="s">
        <v>67</v>
      </c>
      <c r="F2107" s="136" t="s">
        <v>3114</v>
      </c>
      <c r="G2107" s="63" t="s">
        <v>5869</v>
      </c>
      <c r="H2107" s="137">
        <v>46221</v>
      </c>
      <c r="I2107" s="63" t="str">
        <f t="shared" si="201"/>
        <v>Jul</v>
      </c>
      <c r="J2107" s="63">
        <v>2026</v>
      </c>
      <c r="K2107" s="63" t="s">
        <v>39</v>
      </c>
      <c r="L2107" s="9"/>
      <c r="M2107" s="9" t="str">
        <f>_xlfn.XLOOKUP(K2107,[1]Heads!A:A,[1]Heads!B:B)</f>
        <v>Other IPC</v>
      </c>
      <c r="N2107" s="9" t="str">
        <f>_xlfn.XLOOKUP(M2107,[1]Heads!B:B,[1]Heads!C:C)</f>
        <v>IPC</v>
      </c>
      <c r="O2107" s="9" t="s">
        <v>32</v>
      </c>
      <c r="P2107" s="75"/>
      <c r="Q2107" s="9"/>
      <c r="R2107" s="75"/>
      <c r="S2107" s="96" t="s">
        <v>3196</v>
      </c>
      <c r="T2107" s="9"/>
      <c r="U2107" s="75"/>
      <c r="V2107" s="9"/>
      <c r="W2107" s="104" t="s">
        <v>112</v>
      </c>
      <c r="X2107" s="104" t="s">
        <v>112</v>
      </c>
      <c r="Y2107" s="98"/>
      <c r="Z2107" s="9" t="s">
        <v>5870</v>
      </c>
      <c r="AA2107" s="9" t="s">
        <v>34</v>
      </c>
      <c r="AB2107" s="9">
        <f t="shared" ca="1" si="194"/>
        <v>90</v>
      </c>
      <c r="AC2107" s="9" t="str">
        <f t="shared" ca="1" si="195"/>
        <v>Above 60 Days</v>
      </c>
      <c r="AD2107" s="9" t="str">
        <f t="shared" ca="1" si="196"/>
        <v/>
      </c>
      <c r="AE2107" s="9" t="str">
        <f t="shared" ca="1" si="197"/>
        <v/>
      </c>
      <c r="AF2107" s="9"/>
      <c r="AG2107" s="123" t="str">
        <f t="shared" si="202"/>
        <v>Sarubujjili,'71/2026'</v>
      </c>
      <c r="AH2107" s="97" t="str">
        <f t="shared" ca="1" si="198"/>
        <v>Above 60 Days</v>
      </c>
    </row>
    <row r="2108" spans="1:34" ht="25.5" customHeight="1" x14ac:dyDescent="0.25">
      <c r="A2108" s="96">
        <v>2107</v>
      </c>
      <c r="B2108" s="123" t="str">
        <f>_xlfn.XLOOKUP(E2108,'[1]PS Name'!B:B,'[1]PS Name'!D:D)</f>
        <v>Tekkali Sub-Division</v>
      </c>
      <c r="C2108" s="123" t="str">
        <f>_xlfn.XLOOKUP(E2108,'[1]PS Name'!B:B,'[1]PS Name'!C:C)</f>
        <v>Kothuru Circle</v>
      </c>
      <c r="D2108" s="9"/>
      <c r="E2108" s="123" t="s">
        <v>73</v>
      </c>
      <c r="F2108" s="136" t="s">
        <v>3305</v>
      </c>
      <c r="G2108" s="63" t="s">
        <v>3498</v>
      </c>
      <c r="H2108" s="137">
        <v>46221</v>
      </c>
      <c r="I2108" s="63" t="str">
        <f t="shared" si="201"/>
        <v>Jul</v>
      </c>
      <c r="J2108" s="63">
        <v>2026</v>
      </c>
      <c r="K2108" s="63" t="s">
        <v>39</v>
      </c>
      <c r="L2108" s="9"/>
      <c r="M2108" s="9" t="str">
        <f>_xlfn.XLOOKUP(K2108,[1]Heads!A:A,[1]Heads!B:B)</f>
        <v>Other IPC</v>
      </c>
      <c r="N2108" s="9" t="str">
        <f>_xlfn.XLOOKUP(M2108,[1]Heads!B:B,[1]Heads!C:C)</f>
        <v>IPC</v>
      </c>
      <c r="O2108" s="9" t="s">
        <v>32</v>
      </c>
      <c r="P2108" s="75"/>
      <c r="Q2108" s="9"/>
      <c r="R2108" s="75"/>
      <c r="S2108" s="96" t="s">
        <v>7125</v>
      </c>
      <c r="T2108" s="9"/>
      <c r="U2108" s="75"/>
      <c r="V2108" s="9"/>
      <c r="W2108" s="104" t="s">
        <v>141</v>
      </c>
      <c r="X2108" s="104" t="s">
        <v>2923</v>
      </c>
      <c r="Y2108" s="98"/>
      <c r="Z2108" s="9" t="s">
        <v>5871</v>
      </c>
      <c r="AA2108" s="9" t="s">
        <v>34</v>
      </c>
      <c r="AB2108" s="9" t="str">
        <f t="shared" ca="1" si="194"/>
        <v/>
      </c>
      <c r="AC2108" s="9" t="str">
        <f t="shared" si="195"/>
        <v/>
      </c>
      <c r="AD2108" s="9" t="str">
        <f t="shared" ca="1" si="196"/>
        <v/>
      </c>
      <c r="AE2108" s="9" t="str">
        <f t="shared" ca="1" si="197"/>
        <v/>
      </c>
      <c r="AF2108" s="9"/>
      <c r="AG2108" s="123" t="str">
        <f t="shared" si="202"/>
        <v>Kothuru,'85/2026'</v>
      </c>
      <c r="AH2108" s="97" t="str">
        <f t="shared" si="198"/>
        <v/>
      </c>
    </row>
    <row r="2109" spans="1:34" ht="25.5" customHeight="1" x14ac:dyDescent="0.25">
      <c r="A2109" s="96">
        <v>2108</v>
      </c>
      <c r="B2109" s="123" t="str">
        <f>_xlfn.XLOOKUP(E2109,'[1]PS Name'!B:B,'[1]PS Name'!D:D)</f>
        <v>Tekkali Sub-Division</v>
      </c>
      <c r="C2109" s="123" t="str">
        <f>_xlfn.XLOOKUP(E2109,'[1]PS Name'!B:B,'[1]PS Name'!C:C)</f>
        <v>Kothuru Circle</v>
      </c>
      <c r="D2109" s="9"/>
      <c r="E2109" s="123" t="s">
        <v>73</v>
      </c>
      <c r="F2109" s="136" t="s">
        <v>3118</v>
      </c>
      <c r="G2109" s="63" t="s">
        <v>600</v>
      </c>
      <c r="H2109" s="137">
        <v>46221</v>
      </c>
      <c r="I2109" s="63" t="str">
        <f t="shared" si="201"/>
        <v>Jul</v>
      </c>
      <c r="J2109" s="63">
        <v>2026</v>
      </c>
      <c r="K2109" s="63" t="s">
        <v>48</v>
      </c>
      <c r="L2109" s="9"/>
      <c r="M2109" s="9" t="str">
        <f>_xlfn.XLOOKUP(K2109,[1]Heads!A:A,[1]Heads!B:B)</f>
        <v>Property Offences</v>
      </c>
      <c r="N2109" s="9" t="str">
        <f>_xlfn.XLOOKUP(M2109,[1]Heads!B:B,[1]Heads!C:C)</f>
        <v>IPC</v>
      </c>
      <c r="O2109" s="9" t="s">
        <v>32</v>
      </c>
      <c r="P2109" s="75"/>
      <c r="Q2109" s="9"/>
      <c r="R2109" s="75"/>
      <c r="S2109" s="96" t="s">
        <v>3196</v>
      </c>
      <c r="T2109" s="9"/>
      <c r="U2109" s="75"/>
      <c r="V2109" s="9"/>
      <c r="W2109" s="104" t="s">
        <v>141</v>
      </c>
      <c r="X2109" s="104" t="s">
        <v>33</v>
      </c>
      <c r="Y2109" s="98">
        <v>46300</v>
      </c>
      <c r="Z2109" s="9" t="s">
        <v>5872</v>
      </c>
      <c r="AA2109" s="9" t="s">
        <v>34</v>
      </c>
      <c r="AB2109" s="9">
        <f t="shared" ca="1" si="194"/>
        <v>90</v>
      </c>
      <c r="AC2109" s="9" t="str">
        <f t="shared" ca="1" si="195"/>
        <v>Above 60 Days</v>
      </c>
      <c r="AD2109" s="9">
        <f t="shared" ca="1" si="196"/>
        <v>11</v>
      </c>
      <c r="AE2109" s="9" t="str">
        <f t="shared" ca="1" si="197"/>
        <v>Below 45 Days</v>
      </c>
      <c r="AF2109" s="9"/>
      <c r="AG2109" s="123" t="str">
        <f t="shared" si="202"/>
        <v>Kothuru,'86/2026'</v>
      </c>
      <c r="AH2109" s="97" t="str">
        <f t="shared" si="198"/>
        <v/>
      </c>
    </row>
    <row r="2110" spans="1:34" ht="25.5" customHeight="1" x14ac:dyDescent="0.25">
      <c r="A2110" s="96">
        <v>2109</v>
      </c>
      <c r="B2110" s="123" t="str">
        <f>_xlfn.XLOOKUP(E2110,'[1]PS Name'!B:B,'[1]PS Name'!D:D)</f>
        <v>Kasibugga Sub-Division</v>
      </c>
      <c r="C2110" s="123" t="str">
        <f>_xlfn.XLOOKUP(E2110,'[1]PS Name'!B:B,'[1]PS Name'!C:C)</f>
        <v>Itchapuram Circle</v>
      </c>
      <c r="D2110" s="9"/>
      <c r="E2110" s="123" t="s">
        <v>65</v>
      </c>
      <c r="F2110" s="136" t="s">
        <v>3206</v>
      </c>
      <c r="G2110" s="63" t="s">
        <v>1027</v>
      </c>
      <c r="H2110" s="137">
        <v>46221</v>
      </c>
      <c r="I2110" s="63" t="str">
        <f t="shared" si="201"/>
        <v>Jul</v>
      </c>
      <c r="J2110" s="63">
        <v>2026</v>
      </c>
      <c r="K2110" s="63" t="s">
        <v>48</v>
      </c>
      <c r="L2110" s="9"/>
      <c r="M2110" s="9" t="str">
        <f>_xlfn.XLOOKUP(K2110,[1]Heads!A:A,[1]Heads!B:B)</f>
        <v>Property Offences</v>
      </c>
      <c r="N2110" s="9" t="str">
        <f>_xlfn.XLOOKUP(M2110,[1]Heads!B:B,[1]Heads!C:C)</f>
        <v>IPC</v>
      </c>
      <c r="O2110" s="9" t="s">
        <v>32</v>
      </c>
      <c r="P2110" s="75">
        <v>46262</v>
      </c>
      <c r="Q2110" s="9"/>
      <c r="R2110" s="75"/>
      <c r="S2110" s="96" t="s">
        <v>3196</v>
      </c>
      <c r="T2110" s="9"/>
      <c r="U2110" s="75"/>
      <c r="V2110" s="9"/>
      <c r="W2110" s="104" t="s">
        <v>33</v>
      </c>
      <c r="X2110" s="104" t="s">
        <v>33</v>
      </c>
      <c r="Y2110" s="98">
        <v>46262</v>
      </c>
      <c r="Z2110" s="9" t="s">
        <v>5873</v>
      </c>
      <c r="AA2110" s="9" t="s">
        <v>34</v>
      </c>
      <c r="AB2110" s="9">
        <f t="shared" ca="1" si="194"/>
        <v>90</v>
      </c>
      <c r="AC2110" s="9" t="str">
        <f t="shared" ca="1" si="195"/>
        <v>Above 60 Days</v>
      </c>
      <c r="AD2110" s="9">
        <f t="shared" ca="1" si="196"/>
        <v>49</v>
      </c>
      <c r="AE2110" s="9" t="str">
        <f t="shared" ca="1" si="197"/>
        <v>45 to 60 Days</v>
      </c>
      <c r="AF2110" s="9"/>
      <c r="AG2110" s="123" t="str">
        <f t="shared" si="202"/>
        <v>Itchapuram Town,'97/2026'</v>
      </c>
      <c r="AH2110" s="97" t="str">
        <f t="shared" si="198"/>
        <v/>
      </c>
    </row>
    <row r="2111" spans="1:34" ht="25.5" customHeight="1" x14ac:dyDescent="0.25">
      <c r="A2111" s="96">
        <v>2110</v>
      </c>
      <c r="B2111" s="123" t="str">
        <f>_xlfn.XLOOKUP(E2111,'[1]PS Name'!B:B,'[1]PS Name'!D:D)</f>
        <v>Tekkali Sub-Division</v>
      </c>
      <c r="C2111" s="123" t="str">
        <f>_xlfn.XLOOKUP(E2111,'[1]PS Name'!B:B,'[1]PS Name'!C:C)</f>
        <v>Narasannapeta Circle</v>
      </c>
      <c r="D2111" s="9"/>
      <c r="E2111" s="123" t="s">
        <v>42</v>
      </c>
      <c r="F2111" s="136" t="s">
        <v>5711</v>
      </c>
      <c r="G2111" s="63" t="s">
        <v>1027</v>
      </c>
      <c r="H2111" s="137">
        <v>46221</v>
      </c>
      <c r="I2111" s="63" t="str">
        <f t="shared" si="201"/>
        <v>Jul</v>
      </c>
      <c r="J2111" s="63">
        <v>2026</v>
      </c>
      <c r="K2111" s="63" t="s">
        <v>48</v>
      </c>
      <c r="L2111" s="9"/>
      <c r="M2111" s="9" t="str">
        <f>_xlfn.XLOOKUP(K2111,[1]Heads!A:A,[1]Heads!B:B)</f>
        <v>Property Offences</v>
      </c>
      <c r="N2111" s="9" t="str">
        <f>_xlfn.XLOOKUP(M2111,[1]Heads!B:B,[1]Heads!C:C)</f>
        <v>IPC</v>
      </c>
      <c r="O2111" s="9" t="s">
        <v>32</v>
      </c>
      <c r="P2111" s="75"/>
      <c r="Q2111" s="9"/>
      <c r="R2111" s="75"/>
      <c r="S2111" s="96" t="s">
        <v>3196</v>
      </c>
      <c r="T2111" s="9"/>
      <c r="U2111" s="75"/>
      <c r="V2111" s="9"/>
      <c r="W2111" s="104" t="s">
        <v>112</v>
      </c>
      <c r="X2111" s="104" t="s">
        <v>112</v>
      </c>
      <c r="Y2111" s="98"/>
      <c r="Z2111" s="9" t="s">
        <v>5874</v>
      </c>
      <c r="AA2111" s="9" t="s">
        <v>34</v>
      </c>
      <c r="AB2111" s="9">
        <f t="shared" ca="1" si="194"/>
        <v>90</v>
      </c>
      <c r="AC2111" s="9" t="str">
        <f t="shared" ca="1" si="195"/>
        <v>Above 60 Days</v>
      </c>
      <c r="AD2111" s="9" t="str">
        <f t="shared" ca="1" si="196"/>
        <v/>
      </c>
      <c r="AE2111" s="9" t="str">
        <f t="shared" ca="1" si="197"/>
        <v/>
      </c>
      <c r="AF2111" s="9"/>
      <c r="AG2111" s="123" t="str">
        <f t="shared" si="202"/>
        <v>Narasannapeta,'222/2026'</v>
      </c>
      <c r="AH2111" s="97" t="str">
        <f t="shared" ca="1" si="198"/>
        <v>Above 60 Days</v>
      </c>
    </row>
    <row r="2112" spans="1:34" ht="25.5" customHeight="1" x14ac:dyDescent="0.25">
      <c r="A2112" s="96">
        <v>2111</v>
      </c>
      <c r="B2112" s="123" t="str">
        <f>_xlfn.XLOOKUP(E2112,'[1]PS Name'!B:B,'[1]PS Name'!D:D)</f>
        <v>Srikakulam Sub-Division</v>
      </c>
      <c r="C2112" s="123" t="str">
        <f>_xlfn.XLOOKUP(E2112,'[1]PS Name'!B:B,'[1]PS Name'!C:C)</f>
        <v>Amadalavalasa Circle</v>
      </c>
      <c r="D2112" s="9"/>
      <c r="E2112" s="123" t="s">
        <v>109</v>
      </c>
      <c r="F2112" s="136" t="s">
        <v>3021</v>
      </c>
      <c r="G2112" s="63" t="s">
        <v>1027</v>
      </c>
      <c r="H2112" s="137">
        <v>46221</v>
      </c>
      <c r="I2112" s="63" t="str">
        <f t="shared" si="201"/>
        <v>Jul</v>
      </c>
      <c r="J2112" s="63">
        <v>2026</v>
      </c>
      <c r="K2112" s="63" t="s">
        <v>48</v>
      </c>
      <c r="L2112" s="9"/>
      <c r="M2112" s="9" t="str">
        <f>_xlfn.XLOOKUP(K2112,[1]Heads!A:A,[1]Heads!B:B)</f>
        <v>Property Offences</v>
      </c>
      <c r="N2112" s="9" t="str">
        <f>_xlfn.XLOOKUP(M2112,[1]Heads!B:B,[1]Heads!C:C)</f>
        <v>IPC</v>
      </c>
      <c r="O2112" s="9" t="s">
        <v>32</v>
      </c>
      <c r="P2112" s="75"/>
      <c r="Q2112" s="9"/>
      <c r="R2112" s="75"/>
      <c r="S2112" s="96" t="s">
        <v>3196</v>
      </c>
      <c r="T2112" s="9"/>
      <c r="U2112" s="75"/>
      <c r="V2112" s="9"/>
      <c r="W2112" s="104" t="s">
        <v>112</v>
      </c>
      <c r="X2112" s="104" t="s">
        <v>112</v>
      </c>
      <c r="Y2112" s="98"/>
      <c r="Z2112" s="9" t="s">
        <v>5875</v>
      </c>
      <c r="AA2112" s="9" t="s">
        <v>34</v>
      </c>
      <c r="AB2112" s="9">
        <f t="shared" ca="1" si="194"/>
        <v>90</v>
      </c>
      <c r="AC2112" s="9" t="str">
        <f t="shared" ca="1" si="195"/>
        <v>Above 60 Days</v>
      </c>
      <c r="AD2112" s="9" t="str">
        <f t="shared" ca="1" si="196"/>
        <v/>
      </c>
      <c r="AE2112" s="9" t="str">
        <f t="shared" ca="1" si="197"/>
        <v/>
      </c>
      <c r="AF2112" s="9"/>
      <c r="AG2112" s="123" t="str">
        <f t="shared" si="202"/>
        <v>Burja,'49/2026'</v>
      </c>
      <c r="AH2112" s="97" t="str">
        <f t="shared" ca="1" si="198"/>
        <v>Above 60 Days</v>
      </c>
    </row>
    <row r="2113" spans="1:34" ht="25.5" customHeight="1" x14ac:dyDescent="0.25">
      <c r="A2113" s="96">
        <v>2112</v>
      </c>
      <c r="B2113" s="123" t="str">
        <f>_xlfn.XLOOKUP(E2113,'[1]PS Name'!B:B,'[1]PS Name'!D:D)</f>
        <v>Tekkali Sub-Division</v>
      </c>
      <c r="C2113" s="123" t="str">
        <f>_xlfn.XLOOKUP(E2113,'[1]PS Name'!B:B,'[1]PS Name'!C:C)</f>
        <v>Narasannapeta Circle</v>
      </c>
      <c r="D2113" s="9"/>
      <c r="E2113" s="123" t="s">
        <v>42</v>
      </c>
      <c r="F2113" s="136" t="s">
        <v>5724</v>
      </c>
      <c r="G2113" s="63" t="s">
        <v>1474</v>
      </c>
      <c r="H2113" s="137">
        <v>46222</v>
      </c>
      <c r="I2113" s="63" t="str">
        <f t="shared" si="201"/>
        <v>Jul</v>
      </c>
      <c r="J2113" s="63">
        <v>2026</v>
      </c>
      <c r="K2113" s="63" t="s">
        <v>103</v>
      </c>
      <c r="L2113" s="9"/>
      <c r="M2113" s="9" t="str">
        <f>_xlfn.XLOOKUP(K2113,[1]Heads!A:A,[1]Heads!B:B)</f>
        <v>Property Offences</v>
      </c>
      <c r="N2113" s="9" t="str">
        <f>_xlfn.XLOOKUP(M2113,[1]Heads!B:B,[1]Heads!C:C)</f>
        <v>IPC</v>
      </c>
      <c r="O2113" s="9" t="s">
        <v>32</v>
      </c>
      <c r="P2113" s="75"/>
      <c r="Q2113" s="9"/>
      <c r="R2113" s="75"/>
      <c r="S2113" s="96" t="s">
        <v>3196</v>
      </c>
      <c r="T2113" s="9"/>
      <c r="U2113" s="75"/>
      <c r="V2113" s="9"/>
      <c r="W2113" s="104" t="s">
        <v>112</v>
      </c>
      <c r="X2113" s="104" t="s">
        <v>112</v>
      </c>
      <c r="Y2113" s="98"/>
      <c r="Z2113" s="9" t="s">
        <v>5876</v>
      </c>
      <c r="AA2113" s="9" t="s">
        <v>34</v>
      </c>
      <c r="AB2113" s="9">
        <f t="shared" ca="1" si="194"/>
        <v>89</v>
      </c>
      <c r="AC2113" s="9" t="str">
        <f t="shared" ca="1" si="195"/>
        <v>Above 60 Days</v>
      </c>
      <c r="AD2113" s="9" t="str">
        <f t="shared" ca="1" si="196"/>
        <v/>
      </c>
      <c r="AE2113" s="9" t="str">
        <f t="shared" ca="1" si="197"/>
        <v/>
      </c>
      <c r="AF2113" s="9"/>
      <c r="AG2113" s="123" t="str">
        <f t="shared" si="202"/>
        <v>Narasannapeta,'223/2026'</v>
      </c>
      <c r="AH2113" s="97" t="str">
        <f t="shared" ca="1" si="198"/>
        <v>Above 60 Days</v>
      </c>
    </row>
    <row r="2114" spans="1:34" ht="25.5" customHeight="1" x14ac:dyDescent="0.25">
      <c r="A2114" s="96">
        <v>2113</v>
      </c>
      <c r="B2114" s="123" t="str">
        <f>_xlfn.XLOOKUP(E2114,'[1]PS Name'!B:B,'[1]PS Name'!D:D)</f>
        <v>Srikakulam Sub-Division</v>
      </c>
      <c r="C2114" s="123" t="str">
        <f>_xlfn.XLOOKUP(E2114,'[1]PS Name'!B:B,'[1]PS Name'!C:C)</f>
        <v>J.R.Puram Circle</v>
      </c>
      <c r="D2114" s="9"/>
      <c r="E2114" s="123" t="s">
        <v>38</v>
      </c>
      <c r="F2114" s="136" t="s">
        <v>3890</v>
      </c>
      <c r="G2114" s="63" t="s">
        <v>1315</v>
      </c>
      <c r="H2114" s="137">
        <v>46222</v>
      </c>
      <c r="I2114" s="63" t="str">
        <f t="shared" si="201"/>
        <v>Jul</v>
      </c>
      <c r="J2114" s="63">
        <v>2026</v>
      </c>
      <c r="K2114" s="63" t="s">
        <v>70</v>
      </c>
      <c r="L2114" s="9"/>
      <c r="M2114" s="9" t="str">
        <f>_xlfn.XLOOKUP(K2114,[1]Heads!A:A,[1]Heads!B:B)</f>
        <v>174 CrPC</v>
      </c>
      <c r="N2114" s="9" t="str">
        <f>_xlfn.XLOOKUP(M2114,[1]Heads!B:B,[1]Heads!C:C)</f>
        <v>174 CrPC</v>
      </c>
      <c r="O2114" s="9" t="s">
        <v>32</v>
      </c>
      <c r="P2114" s="75"/>
      <c r="Q2114" s="9"/>
      <c r="R2114" s="75"/>
      <c r="S2114" s="96" t="s">
        <v>7125</v>
      </c>
      <c r="T2114" s="9"/>
      <c r="U2114" s="75"/>
      <c r="V2114" s="9"/>
      <c r="W2114" s="104" t="s">
        <v>142</v>
      </c>
      <c r="X2114" s="104" t="s">
        <v>2923</v>
      </c>
      <c r="Y2114" s="98"/>
      <c r="Z2114" s="9" t="s">
        <v>5877</v>
      </c>
      <c r="AA2114" s="9" t="s">
        <v>34</v>
      </c>
      <c r="AB2114" s="9" t="str">
        <f t="shared" ref="AB2114:AB2177" ca="1" si="203">IF(S2114="UI",DATEDIF(H2114,TODAY(),"D"),"")</f>
        <v/>
      </c>
      <c r="AC2114" s="9" t="str">
        <f t="shared" ref="AC2114:AC2177" si="204">IF(S2114="UI",IF(AB2114&gt;365,"Above 1 Year",IF(AND(AB2114&lt;=365,AB2114&gt;180),"Above 6 Months",IF(AND(AB2114&lt;=180,AB2114&gt;90),"Above 3 Months",IF(AND(AB2114&lt;=90,AB2114&gt;60),"Above 60 Days",IF(AND(AB2114&lt;=60,AB2114&gt;45),"45 to 60 Days","Below 45 Days"))))),"")</f>
        <v/>
      </c>
      <c r="AD2114" s="9" t="str">
        <f t="shared" ref="AD2114:AD2177" ca="1" si="205">IF(Y2114&lt;&gt;"",DATEDIF(Y2114,TODAY(),"D"),"")</f>
        <v/>
      </c>
      <c r="AE2114" s="9" t="str">
        <f t="shared" ref="AE2114:AE2177" ca="1" si="206">IF(AD2114&lt;&gt;"",IF(AD2114&gt;365,"Above 1 Year",IF(AND(AD2114&lt;=365,AD2114&gt;180),"Above 6 Months",IF(AND(AD2114&lt;=180,AD2114&gt;90),"Above 3 Months",IF(AND(AD2114&lt;=90,AD2114&gt;60),"Above 60 Days",IF(AND(AD2114&lt;=60,AD2114&gt;45),"45 to 60 Days","Below 45 Days"))))),"")</f>
        <v/>
      </c>
      <c r="AF2114" s="9"/>
      <c r="AG2114" s="123" t="str">
        <f t="shared" si="202"/>
        <v>Etcherla,'155/2026'</v>
      </c>
      <c r="AH2114" s="97" t="str">
        <f t="shared" si="198"/>
        <v/>
      </c>
    </row>
    <row r="2115" spans="1:34" ht="25.5" customHeight="1" x14ac:dyDescent="0.25">
      <c r="A2115" s="96">
        <v>2114</v>
      </c>
      <c r="B2115" s="123" t="str">
        <f>_xlfn.XLOOKUP(E2115,'[1]PS Name'!B:B,'[1]PS Name'!D:D)</f>
        <v>Tekkali Sub-Division</v>
      </c>
      <c r="C2115" s="123">
        <f>_xlfn.XLOOKUP(E2115,'[1]PS Name'!B:B,'[1]PS Name'!C:C)</f>
        <v>0</v>
      </c>
      <c r="D2115" s="9"/>
      <c r="E2115" s="123" t="s">
        <v>51</v>
      </c>
      <c r="F2115" s="136" t="s">
        <v>3535</v>
      </c>
      <c r="G2115" s="63" t="s">
        <v>1864</v>
      </c>
      <c r="H2115" s="137">
        <v>46222</v>
      </c>
      <c r="I2115" s="63" t="str">
        <f t="shared" si="201"/>
        <v>Jul</v>
      </c>
      <c r="J2115" s="63">
        <v>2026</v>
      </c>
      <c r="K2115" s="63" t="s">
        <v>75</v>
      </c>
      <c r="L2115" s="9"/>
      <c r="M2115" s="9" t="str">
        <f>_xlfn.XLOOKUP(K2115,[1]Heads!A:A,[1]Heads!B:B)</f>
        <v>Bodily Offiences</v>
      </c>
      <c r="N2115" s="9" t="str">
        <f>_xlfn.XLOOKUP(M2115,[1]Heads!B:B,[1]Heads!C:C)</f>
        <v>IPC</v>
      </c>
      <c r="O2115" s="9" t="s">
        <v>32</v>
      </c>
      <c r="P2115" s="75">
        <v>46265</v>
      </c>
      <c r="Q2115" s="9"/>
      <c r="R2115" s="75"/>
      <c r="S2115" s="96" t="s">
        <v>7126</v>
      </c>
      <c r="T2115" s="9"/>
      <c r="U2115" s="75"/>
      <c r="V2115" s="9"/>
      <c r="W2115" s="104" t="s">
        <v>33</v>
      </c>
      <c r="X2115" s="104" t="s">
        <v>2923</v>
      </c>
      <c r="Y2115" s="98"/>
      <c r="Z2115" s="9" t="s">
        <v>5878</v>
      </c>
      <c r="AA2115" s="9" t="s">
        <v>34</v>
      </c>
      <c r="AB2115" s="9" t="str">
        <f t="shared" ca="1" si="203"/>
        <v/>
      </c>
      <c r="AC2115" s="9" t="str">
        <f t="shared" si="204"/>
        <v/>
      </c>
      <c r="AD2115" s="9" t="str">
        <f t="shared" ca="1" si="205"/>
        <v/>
      </c>
      <c r="AE2115" s="9" t="str">
        <f t="shared" ca="1" si="206"/>
        <v/>
      </c>
      <c r="AF2115" s="9"/>
      <c r="AG2115" s="123" t="str">
        <f t="shared" si="202"/>
        <v>Tekkali PS,'126/2026'</v>
      </c>
      <c r="AH2115" s="97" t="str">
        <f t="shared" ref="AH2115:AH2178" si="207">IF(X2115="SC/PRC/CC No. Awaited","",AC2115)</f>
        <v/>
      </c>
    </row>
    <row r="2116" spans="1:34" ht="25.5" customHeight="1" x14ac:dyDescent="0.25">
      <c r="A2116" s="96">
        <v>2115</v>
      </c>
      <c r="B2116" s="123" t="str">
        <f>_xlfn.XLOOKUP(E2116,'[1]PS Name'!B:B,'[1]PS Name'!D:D)</f>
        <v>Tekkali Sub-Division</v>
      </c>
      <c r="C2116" s="123">
        <f>_xlfn.XLOOKUP(E2116,'[1]PS Name'!B:B,'[1]PS Name'!C:C)</f>
        <v>0</v>
      </c>
      <c r="D2116" s="9"/>
      <c r="E2116" s="123" t="s">
        <v>51</v>
      </c>
      <c r="F2116" s="136" t="s">
        <v>3532</v>
      </c>
      <c r="G2116" s="63" t="s">
        <v>1535</v>
      </c>
      <c r="H2116" s="137">
        <v>46222</v>
      </c>
      <c r="I2116" s="63" t="str">
        <f t="shared" si="201"/>
        <v>Jul</v>
      </c>
      <c r="J2116" s="63">
        <v>2026</v>
      </c>
      <c r="K2116" s="63" t="s">
        <v>75</v>
      </c>
      <c r="L2116" s="9"/>
      <c r="M2116" s="9" t="str">
        <f>_xlfn.XLOOKUP(K2116,[1]Heads!A:A,[1]Heads!B:B)</f>
        <v>Bodily Offiences</v>
      </c>
      <c r="N2116" s="9" t="str">
        <f>_xlfn.XLOOKUP(M2116,[1]Heads!B:B,[1]Heads!C:C)</f>
        <v>IPC</v>
      </c>
      <c r="O2116" s="9" t="s">
        <v>32</v>
      </c>
      <c r="P2116" s="75">
        <v>46265</v>
      </c>
      <c r="Q2116" s="9"/>
      <c r="R2116" s="75"/>
      <c r="S2116" s="96" t="s">
        <v>7126</v>
      </c>
      <c r="T2116" s="9"/>
      <c r="U2116" s="75"/>
      <c r="V2116" s="9"/>
      <c r="W2116" s="104" t="s">
        <v>33</v>
      </c>
      <c r="X2116" s="104" t="s">
        <v>2923</v>
      </c>
      <c r="Y2116" s="98"/>
      <c r="Z2116" s="9" t="s">
        <v>5879</v>
      </c>
      <c r="AA2116" s="9" t="s">
        <v>34</v>
      </c>
      <c r="AB2116" s="9" t="str">
        <f t="shared" ca="1" si="203"/>
        <v/>
      </c>
      <c r="AC2116" s="9" t="str">
        <f t="shared" si="204"/>
        <v/>
      </c>
      <c r="AD2116" s="9" t="str">
        <f t="shared" ca="1" si="205"/>
        <v/>
      </c>
      <c r="AE2116" s="9" t="str">
        <f t="shared" ca="1" si="206"/>
        <v/>
      </c>
      <c r="AF2116" s="9"/>
      <c r="AG2116" s="123" t="str">
        <f t="shared" si="202"/>
        <v>Tekkali PS,'125/2026'</v>
      </c>
      <c r="AH2116" s="97" t="str">
        <f t="shared" si="207"/>
        <v/>
      </c>
    </row>
    <row r="2117" spans="1:34" ht="25.5" customHeight="1" x14ac:dyDescent="0.25">
      <c r="A2117" s="96">
        <v>2116</v>
      </c>
      <c r="B2117" s="123" t="str">
        <f>_xlfn.XLOOKUP(E2117,'[1]PS Name'!B:B,'[1]PS Name'!D:D)</f>
        <v>Tekkali Sub-Division</v>
      </c>
      <c r="C2117" s="123" t="str">
        <f>_xlfn.XLOOKUP(E2117,'[1]PS Name'!B:B,'[1]PS Name'!C:C)</f>
        <v>Pathapatnam Circle</v>
      </c>
      <c r="D2117" s="9"/>
      <c r="E2117" s="123" t="s">
        <v>58</v>
      </c>
      <c r="F2117" s="136" t="s">
        <v>3016</v>
      </c>
      <c r="G2117" s="63" t="s">
        <v>1458</v>
      </c>
      <c r="H2117" s="137">
        <v>46222</v>
      </c>
      <c r="I2117" s="63" t="str">
        <f t="shared" si="201"/>
        <v>Jul</v>
      </c>
      <c r="J2117" s="63">
        <v>2026</v>
      </c>
      <c r="K2117" s="63" t="s">
        <v>148</v>
      </c>
      <c r="L2117" s="9"/>
      <c r="M2117" s="9" t="str">
        <f>_xlfn.XLOOKUP(K2117,[1]Heads!A:A,[1]Heads!B:B)</f>
        <v>Other IPC</v>
      </c>
      <c r="N2117" s="9" t="str">
        <f>_xlfn.XLOOKUP(M2117,[1]Heads!B:B,[1]Heads!C:C)</f>
        <v>IPC</v>
      </c>
      <c r="O2117" s="9" t="s">
        <v>32</v>
      </c>
      <c r="P2117" s="75">
        <v>46262</v>
      </c>
      <c r="Q2117" s="9"/>
      <c r="R2117" s="75"/>
      <c r="S2117" s="96" t="s">
        <v>16</v>
      </c>
      <c r="T2117" s="9"/>
      <c r="U2117" s="75"/>
      <c r="V2117" s="9"/>
      <c r="W2117" s="104" t="s">
        <v>33</v>
      </c>
      <c r="X2117" s="104" t="s">
        <v>2923</v>
      </c>
      <c r="Y2117" s="98"/>
      <c r="Z2117" s="9" t="s">
        <v>5880</v>
      </c>
      <c r="AA2117" s="9" t="s">
        <v>34</v>
      </c>
      <c r="AB2117" s="9" t="str">
        <f t="shared" ca="1" si="203"/>
        <v/>
      </c>
      <c r="AC2117" s="9" t="str">
        <f t="shared" si="204"/>
        <v/>
      </c>
      <c r="AD2117" s="9" t="str">
        <f t="shared" ca="1" si="205"/>
        <v/>
      </c>
      <c r="AE2117" s="9" t="str">
        <f t="shared" ca="1" si="206"/>
        <v/>
      </c>
      <c r="AF2117" s="9"/>
      <c r="AG2117" s="123" t="str">
        <f t="shared" si="202"/>
        <v>Meliaputti,'46/2026'</v>
      </c>
      <c r="AH2117" s="97" t="str">
        <f t="shared" si="207"/>
        <v/>
      </c>
    </row>
    <row r="2118" spans="1:34" ht="25.5" customHeight="1" x14ac:dyDescent="0.25">
      <c r="A2118" s="96">
        <v>2117</v>
      </c>
      <c r="B2118" s="123" t="str">
        <f>_xlfn.XLOOKUP(E2118,'[1]PS Name'!B:B,'[1]PS Name'!D:D)</f>
        <v>Tekkali Sub-Division</v>
      </c>
      <c r="C2118" s="123" t="str">
        <f>_xlfn.XLOOKUP(E2118,'[1]PS Name'!B:B,'[1]PS Name'!C:C)</f>
        <v>Pathapatnam Circle</v>
      </c>
      <c r="D2118" s="9"/>
      <c r="E2118" s="123" t="s">
        <v>58</v>
      </c>
      <c r="F2118" s="136" t="s">
        <v>3021</v>
      </c>
      <c r="G2118" s="63" t="s">
        <v>5882</v>
      </c>
      <c r="H2118" s="137">
        <v>46223</v>
      </c>
      <c r="I2118" s="63" t="str">
        <f t="shared" si="201"/>
        <v>Jul</v>
      </c>
      <c r="J2118" s="63">
        <v>2026</v>
      </c>
      <c r="K2118" s="63" t="s">
        <v>115</v>
      </c>
      <c r="L2118" s="9"/>
      <c r="M2118" s="9" t="str">
        <f>_xlfn.XLOOKUP(K2118,[1]Heads!A:A,[1]Heads!B:B)</f>
        <v>Crime  Against Women</v>
      </c>
      <c r="N2118" s="9" t="str">
        <f>_xlfn.XLOOKUP(M2118,[1]Heads!B:B,[1]Heads!C:C)</f>
        <v>IPC</v>
      </c>
      <c r="O2118" s="9" t="s">
        <v>32</v>
      </c>
      <c r="P2118" s="75">
        <v>46252</v>
      </c>
      <c r="Q2118" s="9"/>
      <c r="R2118" s="75"/>
      <c r="S2118" s="96" t="s">
        <v>3196</v>
      </c>
      <c r="T2118" s="9"/>
      <c r="U2118" s="75"/>
      <c r="V2118" s="9"/>
      <c r="W2118" s="104" t="s">
        <v>33</v>
      </c>
      <c r="X2118" s="104" t="s">
        <v>33</v>
      </c>
      <c r="Y2118" s="98">
        <v>46252</v>
      </c>
      <c r="Z2118" s="9" t="s">
        <v>5883</v>
      </c>
      <c r="AA2118" s="9" t="s">
        <v>34</v>
      </c>
      <c r="AB2118" s="9">
        <f t="shared" ca="1" si="203"/>
        <v>88</v>
      </c>
      <c r="AC2118" s="9" t="str">
        <f t="shared" ca="1" si="204"/>
        <v>Above 60 Days</v>
      </c>
      <c r="AD2118" s="9">
        <f t="shared" ca="1" si="205"/>
        <v>59</v>
      </c>
      <c r="AE2118" s="9" t="str">
        <f t="shared" ca="1" si="206"/>
        <v>45 to 60 Days</v>
      </c>
      <c r="AF2118" s="9"/>
      <c r="AG2118" s="123" t="str">
        <f t="shared" si="202"/>
        <v>Meliaputti,'49/2026'</v>
      </c>
      <c r="AH2118" s="97" t="str">
        <f t="shared" si="207"/>
        <v/>
      </c>
    </row>
    <row r="2119" spans="1:34" ht="25.5" customHeight="1" x14ac:dyDescent="0.25">
      <c r="A2119" s="96">
        <v>2118</v>
      </c>
      <c r="B2119" s="123" t="str">
        <f>_xlfn.XLOOKUP(E2119,'[1]PS Name'!B:B,'[1]PS Name'!D:D)</f>
        <v>Srikakulam Sub-Division</v>
      </c>
      <c r="C2119" s="123" t="str">
        <f>_xlfn.XLOOKUP(E2119,'[1]PS Name'!B:B,'[1]PS Name'!C:C)</f>
        <v>J.R.Puram Circle</v>
      </c>
      <c r="D2119" s="9"/>
      <c r="E2119" s="123" t="s">
        <v>38</v>
      </c>
      <c r="F2119" s="136" t="s">
        <v>3900</v>
      </c>
      <c r="G2119" s="63" t="s">
        <v>707</v>
      </c>
      <c r="H2119" s="137">
        <v>46223</v>
      </c>
      <c r="I2119" s="63" t="str">
        <f t="shared" si="201"/>
        <v>Jul</v>
      </c>
      <c r="J2119" s="63">
        <v>2026</v>
      </c>
      <c r="K2119" s="63" t="s">
        <v>71</v>
      </c>
      <c r="L2119" s="9"/>
      <c r="M2119" s="9" t="str">
        <f>_xlfn.XLOOKUP(K2119,[1]Heads!A:A,[1]Heads!B:B)</f>
        <v>Road Accidents</v>
      </c>
      <c r="N2119" s="9" t="str">
        <f>_xlfn.XLOOKUP(M2119,[1]Heads!B:B,[1]Heads!C:C)</f>
        <v>IPC</v>
      </c>
      <c r="O2119" s="9" t="s">
        <v>32</v>
      </c>
      <c r="P2119" s="75">
        <v>46262</v>
      </c>
      <c r="Q2119" s="9"/>
      <c r="R2119" s="75"/>
      <c r="S2119" s="96" t="s">
        <v>3196</v>
      </c>
      <c r="T2119" s="9"/>
      <c r="U2119" s="75"/>
      <c r="V2119" s="9"/>
      <c r="W2119" s="104" t="s">
        <v>33</v>
      </c>
      <c r="X2119" s="104" t="s">
        <v>33</v>
      </c>
      <c r="Y2119" s="98">
        <v>46262</v>
      </c>
      <c r="Z2119" s="9" t="s">
        <v>5884</v>
      </c>
      <c r="AA2119" s="9" t="s">
        <v>34</v>
      </c>
      <c r="AB2119" s="9">
        <f t="shared" ca="1" si="203"/>
        <v>88</v>
      </c>
      <c r="AC2119" s="9" t="str">
        <f t="shared" ca="1" si="204"/>
        <v>Above 60 Days</v>
      </c>
      <c r="AD2119" s="9">
        <f t="shared" ca="1" si="205"/>
        <v>49</v>
      </c>
      <c r="AE2119" s="9" t="str">
        <f t="shared" ca="1" si="206"/>
        <v>45 to 60 Days</v>
      </c>
      <c r="AF2119" s="9"/>
      <c r="AG2119" s="123" t="str">
        <f t="shared" si="202"/>
        <v>Etcherla,'156/2026'</v>
      </c>
      <c r="AH2119" s="97" t="str">
        <f t="shared" si="207"/>
        <v/>
      </c>
    </row>
    <row r="2120" spans="1:34" ht="25.5" customHeight="1" x14ac:dyDescent="0.25">
      <c r="A2120" s="96">
        <v>2119</v>
      </c>
      <c r="B2120" s="123" t="str">
        <f>_xlfn.XLOOKUP(E2120,'[1]PS Name'!B:B,'[1]PS Name'!D:D)</f>
        <v>Tekkali Sub-Division</v>
      </c>
      <c r="C2120" s="123" t="str">
        <f>_xlfn.XLOOKUP(E2120,'[1]PS Name'!B:B,'[1]PS Name'!C:C)</f>
        <v>Pathapatnam Circle</v>
      </c>
      <c r="D2120" s="9"/>
      <c r="E2120" s="123" t="s">
        <v>58</v>
      </c>
      <c r="F2120" s="136" t="s">
        <v>3022</v>
      </c>
      <c r="G2120" s="63" t="s">
        <v>1411</v>
      </c>
      <c r="H2120" s="137">
        <v>46223</v>
      </c>
      <c r="I2120" s="63" t="str">
        <f t="shared" si="201"/>
        <v>Jul</v>
      </c>
      <c r="J2120" s="63">
        <v>2026</v>
      </c>
      <c r="K2120" s="63" t="s">
        <v>75</v>
      </c>
      <c r="L2120" s="9"/>
      <c r="M2120" s="9" t="str">
        <f>_xlfn.XLOOKUP(K2120,[1]Heads!A:A,[1]Heads!B:B)</f>
        <v>Bodily Offiences</v>
      </c>
      <c r="N2120" s="9" t="str">
        <f>_xlfn.XLOOKUP(M2120,[1]Heads!B:B,[1]Heads!C:C)</f>
        <v>IPC</v>
      </c>
      <c r="O2120" s="9" t="s">
        <v>32</v>
      </c>
      <c r="P2120" s="75">
        <v>46244</v>
      </c>
      <c r="Q2120" s="9"/>
      <c r="R2120" s="75"/>
      <c r="S2120" s="96" t="s">
        <v>3196</v>
      </c>
      <c r="T2120" s="9"/>
      <c r="U2120" s="75"/>
      <c r="V2120" s="9"/>
      <c r="W2120" s="104" t="s">
        <v>33</v>
      </c>
      <c r="X2120" s="104" t="s">
        <v>33</v>
      </c>
      <c r="Y2120" s="98">
        <v>46244</v>
      </c>
      <c r="Z2120" s="9" t="s">
        <v>5885</v>
      </c>
      <c r="AA2120" s="9" t="s">
        <v>34</v>
      </c>
      <c r="AB2120" s="9">
        <f t="shared" ca="1" si="203"/>
        <v>88</v>
      </c>
      <c r="AC2120" s="9" t="str">
        <f t="shared" ca="1" si="204"/>
        <v>Above 60 Days</v>
      </c>
      <c r="AD2120" s="9">
        <f t="shared" ca="1" si="205"/>
        <v>67</v>
      </c>
      <c r="AE2120" s="9" t="str">
        <f t="shared" ca="1" si="206"/>
        <v>Above 60 Days</v>
      </c>
      <c r="AF2120" s="9"/>
      <c r="AG2120" s="123" t="str">
        <f t="shared" si="202"/>
        <v>Meliaputti,'48/2026'</v>
      </c>
      <c r="AH2120" s="97" t="str">
        <f t="shared" si="207"/>
        <v/>
      </c>
    </row>
    <row r="2121" spans="1:34" ht="25.5" customHeight="1" x14ac:dyDescent="0.25">
      <c r="A2121" s="96">
        <v>2120</v>
      </c>
      <c r="B2121" s="123" t="str">
        <f>_xlfn.XLOOKUP(E2121,'[1]PS Name'!B:B,'[1]PS Name'!D:D)</f>
        <v>Kasibugga Sub-Division</v>
      </c>
      <c r="C2121" s="123" t="str">
        <f>_xlfn.XLOOKUP(E2121,'[1]PS Name'!B:B,'[1]PS Name'!C:C)</f>
        <v>Kasibugga Rural Circle</v>
      </c>
      <c r="D2121" s="9"/>
      <c r="E2121" s="123" t="s">
        <v>114</v>
      </c>
      <c r="F2121" s="136" t="s">
        <v>3295</v>
      </c>
      <c r="G2121" s="63" t="s">
        <v>1315</v>
      </c>
      <c r="H2121" s="137">
        <v>46223</v>
      </c>
      <c r="I2121" s="63" t="str">
        <f t="shared" si="201"/>
        <v>Jul</v>
      </c>
      <c r="J2121" s="63">
        <v>2026</v>
      </c>
      <c r="K2121" s="63" t="s">
        <v>70</v>
      </c>
      <c r="L2121" s="9"/>
      <c r="M2121" s="9" t="str">
        <f>_xlfn.XLOOKUP(K2121,[1]Heads!A:A,[1]Heads!B:B)</f>
        <v>174 CrPC</v>
      </c>
      <c r="N2121" s="9" t="str">
        <f>_xlfn.XLOOKUP(M2121,[1]Heads!B:B,[1]Heads!C:C)</f>
        <v>174 CrPC</v>
      </c>
      <c r="O2121" s="9" t="s">
        <v>32</v>
      </c>
      <c r="P2121" s="75"/>
      <c r="Q2121" s="9"/>
      <c r="R2121" s="75"/>
      <c r="S2121" s="96" t="s">
        <v>7125</v>
      </c>
      <c r="T2121" s="9"/>
      <c r="U2121" s="75"/>
      <c r="V2121" s="9"/>
      <c r="W2121" s="104" t="s">
        <v>142</v>
      </c>
      <c r="X2121" s="104" t="s">
        <v>2923</v>
      </c>
      <c r="Y2121" s="98"/>
      <c r="Z2121" s="9" t="s">
        <v>5886</v>
      </c>
      <c r="AA2121" s="9" t="s">
        <v>34</v>
      </c>
      <c r="AB2121" s="9" t="str">
        <f t="shared" ca="1" si="203"/>
        <v/>
      </c>
      <c r="AC2121" s="9" t="str">
        <f t="shared" si="204"/>
        <v/>
      </c>
      <c r="AD2121" s="9" t="str">
        <f t="shared" ca="1" si="205"/>
        <v/>
      </c>
      <c r="AE2121" s="9" t="str">
        <f t="shared" ca="1" si="206"/>
        <v/>
      </c>
      <c r="AF2121" s="9"/>
      <c r="AG2121" s="123" t="str">
        <f t="shared" si="202"/>
        <v>Mandasa,'112/2026'</v>
      </c>
      <c r="AH2121" s="97" t="str">
        <f t="shared" si="207"/>
        <v/>
      </c>
    </row>
    <row r="2122" spans="1:34" ht="25.5" customHeight="1" x14ac:dyDescent="0.25">
      <c r="A2122" s="96">
        <v>2121</v>
      </c>
      <c r="B2122" s="123" t="str">
        <f>_xlfn.XLOOKUP(E2122,'[1]PS Name'!B:B,'[1]PS Name'!D:D)</f>
        <v>Srikakulam Sub-Division</v>
      </c>
      <c r="C2122" s="123" t="str">
        <f>_xlfn.XLOOKUP(E2122,'[1]PS Name'!B:B,'[1]PS Name'!C:C)</f>
        <v>Amadalavalasa Circle</v>
      </c>
      <c r="D2122" s="9"/>
      <c r="E2122" s="123" t="s">
        <v>64</v>
      </c>
      <c r="F2122" s="136" t="s">
        <v>3250</v>
      </c>
      <c r="G2122" s="63" t="s">
        <v>227</v>
      </c>
      <c r="H2122" s="137">
        <v>46223</v>
      </c>
      <c r="I2122" s="63" t="str">
        <f t="shared" si="201"/>
        <v>Jul</v>
      </c>
      <c r="J2122" s="63">
        <v>2026</v>
      </c>
      <c r="K2122" s="63" t="s">
        <v>59</v>
      </c>
      <c r="L2122" s="9" t="s">
        <v>228</v>
      </c>
      <c r="M2122" s="9" t="str">
        <f>_xlfn.XLOOKUP(K2122,[1]Heads!A:A,[1]Heads!B:B)</f>
        <v>Missing Cases</v>
      </c>
      <c r="N2122" s="9" t="str">
        <f>_xlfn.XLOOKUP(M2122,[1]Heads!B:B,[1]Heads!C:C)</f>
        <v>Missing</v>
      </c>
      <c r="O2122" s="9" t="s">
        <v>32</v>
      </c>
      <c r="P2122" s="75"/>
      <c r="Q2122" s="9"/>
      <c r="R2122" s="75"/>
      <c r="S2122" s="96" t="s">
        <v>7125</v>
      </c>
      <c r="T2122" s="9"/>
      <c r="U2122" s="75"/>
      <c r="V2122" s="9"/>
      <c r="W2122" s="104" t="s">
        <v>142</v>
      </c>
      <c r="X2122" s="104" t="s">
        <v>2923</v>
      </c>
      <c r="Y2122" s="98"/>
      <c r="Z2122" s="9" t="s">
        <v>5887</v>
      </c>
      <c r="AA2122" s="9" t="s">
        <v>34</v>
      </c>
      <c r="AB2122" s="9" t="str">
        <f t="shared" ca="1" si="203"/>
        <v/>
      </c>
      <c r="AC2122" s="9" t="str">
        <f t="shared" si="204"/>
        <v/>
      </c>
      <c r="AD2122" s="9" t="str">
        <f t="shared" ca="1" si="205"/>
        <v/>
      </c>
      <c r="AE2122" s="9" t="str">
        <f t="shared" ca="1" si="206"/>
        <v/>
      </c>
      <c r="AF2122" s="9"/>
      <c r="AG2122" s="123" t="str">
        <f t="shared" si="202"/>
        <v>Ponduru,'103/2026'</v>
      </c>
      <c r="AH2122" s="97" t="str">
        <f t="shared" si="207"/>
        <v/>
      </c>
    </row>
    <row r="2123" spans="1:34" ht="25.5" customHeight="1" x14ac:dyDescent="0.25">
      <c r="A2123" s="96">
        <v>2122</v>
      </c>
      <c r="B2123" s="123" t="str">
        <f>_xlfn.XLOOKUP(E2123,'[1]PS Name'!B:B,'[1]PS Name'!D:D)</f>
        <v>Tekkali Sub-Division</v>
      </c>
      <c r="C2123" s="123" t="str">
        <f>_xlfn.XLOOKUP(E2123,'[1]PS Name'!B:B,'[1]PS Name'!C:C)</f>
        <v>Pathapatnam Circle</v>
      </c>
      <c r="D2123" s="9"/>
      <c r="E2123" s="123" t="s">
        <v>105</v>
      </c>
      <c r="F2123" s="136" t="s">
        <v>3120</v>
      </c>
      <c r="G2123" s="63" t="s">
        <v>980</v>
      </c>
      <c r="H2123" s="137">
        <v>46223</v>
      </c>
      <c r="I2123" s="63" t="str">
        <f t="shared" si="201"/>
        <v>Jul</v>
      </c>
      <c r="J2123" s="63">
        <v>2026</v>
      </c>
      <c r="K2123" s="63" t="s">
        <v>77</v>
      </c>
      <c r="L2123" s="9"/>
      <c r="M2123" s="9" t="str">
        <f>_xlfn.XLOOKUP(K2123,[1]Heads!A:A,[1]Heads!B:B)</f>
        <v>Road Accidents</v>
      </c>
      <c r="N2123" s="9" t="str">
        <f>_xlfn.XLOOKUP(M2123,[1]Heads!B:B,[1]Heads!C:C)</f>
        <v>IPC</v>
      </c>
      <c r="O2123" s="9" t="s">
        <v>32</v>
      </c>
      <c r="P2123" s="75"/>
      <c r="Q2123" s="9"/>
      <c r="R2123" s="75"/>
      <c r="S2123" s="96" t="s">
        <v>7125</v>
      </c>
      <c r="T2123" s="9"/>
      <c r="U2123" s="75"/>
      <c r="V2123" s="9"/>
      <c r="W2123" s="104" t="s">
        <v>142</v>
      </c>
      <c r="X2123" s="104" t="s">
        <v>2923</v>
      </c>
      <c r="Y2123" s="98"/>
      <c r="Z2123" s="9" t="s">
        <v>5888</v>
      </c>
      <c r="AA2123" s="9" t="s">
        <v>34</v>
      </c>
      <c r="AB2123" s="9" t="str">
        <f t="shared" ca="1" si="203"/>
        <v/>
      </c>
      <c r="AC2123" s="9" t="str">
        <f t="shared" si="204"/>
        <v/>
      </c>
      <c r="AD2123" s="9" t="str">
        <f t="shared" ca="1" si="205"/>
        <v/>
      </c>
      <c r="AE2123" s="9" t="str">
        <f t="shared" ca="1" si="206"/>
        <v/>
      </c>
      <c r="AF2123" s="9"/>
      <c r="AG2123" s="123" t="str">
        <f t="shared" si="202"/>
        <v>Pathapatnam,'91/2026'</v>
      </c>
      <c r="AH2123" s="97" t="str">
        <f t="shared" si="207"/>
        <v/>
      </c>
    </row>
    <row r="2124" spans="1:34" ht="25.5" customHeight="1" x14ac:dyDescent="0.25">
      <c r="A2124" s="96">
        <v>2123</v>
      </c>
      <c r="B2124" s="123" t="str">
        <f>_xlfn.XLOOKUP(E2124,'[1]PS Name'!B:B,'[1]PS Name'!D:D)</f>
        <v>Srikakulam Sub-Division</v>
      </c>
      <c r="C2124" s="123" t="str">
        <f>_xlfn.XLOOKUP(E2124,'[1]PS Name'!B:B,'[1]PS Name'!C:C)</f>
        <v>Srikakulam Rural Circle</v>
      </c>
      <c r="D2124" s="9"/>
      <c r="E2124" s="123" t="s">
        <v>74</v>
      </c>
      <c r="F2124" s="136" t="s">
        <v>3785</v>
      </c>
      <c r="G2124" s="63" t="s">
        <v>1027</v>
      </c>
      <c r="H2124" s="137">
        <v>46224</v>
      </c>
      <c r="I2124" s="63" t="str">
        <f t="shared" si="201"/>
        <v>Jul</v>
      </c>
      <c r="J2124" s="63">
        <v>2026</v>
      </c>
      <c r="K2124" s="63" t="s">
        <v>48</v>
      </c>
      <c r="L2124" s="9"/>
      <c r="M2124" s="9" t="str">
        <f>_xlfn.XLOOKUP(K2124,[1]Heads!A:A,[1]Heads!B:B)</f>
        <v>Property Offences</v>
      </c>
      <c r="N2124" s="9" t="str">
        <f>_xlfn.XLOOKUP(M2124,[1]Heads!B:B,[1]Heads!C:C)</f>
        <v>IPC</v>
      </c>
      <c r="O2124" s="9" t="s">
        <v>32</v>
      </c>
      <c r="P2124" s="75">
        <v>46240</v>
      </c>
      <c r="Q2124" s="9"/>
      <c r="R2124" s="75"/>
      <c r="S2124" s="96" t="s">
        <v>7126</v>
      </c>
      <c r="T2124" s="9"/>
      <c r="U2124" s="75"/>
      <c r="V2124" s="9"/>
      <c r="W2124" s="104" t="s">
        <v>33</v>
      </c>
      <c r="X2124" s="104" t="s">
        <v>2923</v>
      </c>
      <c r="Y2124" s="98"/>
      <c r="Z2124" s="9" t="s">
        <v>5889</v>
      </c>
      <c r="AA2124" s="9" t="s">
        <v>34</v>
      </c>
      <c r="AB2124" s="9" t="str">
        <f t="shared" ca="1" si="203"/>
        <v/>
      </c>
      <c r="AC2124" s="9" t="str">
        <f t="shared" si="204"/>
        <v/>
      </c>
      <c r="AD2124" s="9" t="str">
        <f t="shared" ca="1" si="205"/>
        <v/>
      </c>
      <c r="AE2124" s="9" t="str">
        <f t="shared" ca="1" si="206"/>
        <v/>
      </c>
      <c r="AF2124" s="9"/>
      <c r="AG2124" s="123" t="str">
        <f t="shared" si="202"/>
        <v>Srikakulam Rural,'151/2026'</v>
      </c>
      <c r="AH2124" s="97" t="str">
        <f t="shared" si="207"/>
        <v/>
      </c>
    </row>
    <row r="2125" spans="1:34" ht="25.5" customHeight="1" x14ac:dyDescent="0.25">
      <c r="A2125" s="96">
        <v>2124</v>
      </c>
      <c r="B2125" s="123" t="str">
        <f>_xlfn.XLOOKUP(E2125,'[1]PS Name'!B:B,'[1]PS Name'!D:D)</f>
        <v>Srikakulam Sub-Division</v>
      </c>
      <c r="C2125" s="123" t="str">
        <f>_xlfn.XLOOKUP(E2125,'[1]PS Name'!B:B,'[1]PS Name'!C:C)</f>
        <v>Srikakulam Rural Circle</v>
      </c>
      <c r="D2125" s="9"/>
      <c r="E2125" s="123" t="s">
        <v>69</v>
      </c>
      <c r="F2125" s="136" t="s">
        <v>3097</v>
      </c>
      <c r="G2125" s="63" t="s">
        <v>1027</v>
      </c>
      <c r="H2125" s="137">
        <v>46224</v>
      </c>
      <c r="I2125" s="63" t="str">
        <f t="shared" si="201"/>
        <v>Jul</v>
      </c>
      <c r="J2125" s="63">
        <v>2026</v>
      </c>
      <c r="K2125" s="63" t="s">
        <v>48</v>
      </c>
      <c r="L2125" s="9"/>
      <c r="M2125" s="9" t="str">
        <f>_xlfn.XLOOKUP(K2125,[1]Heads!A:A,[1]Heads!B:B)</f>
        <v>Property Offences</v>
      </c>
      <c r="N2125" s="9" t="str">
        <f>_xlfn.XLOOKUP(M2125,[1]Heads!B:B,[1]Heads!C:C)</f>
        <v>IPC</v>
      </c>
      <c r="O2125" s="9" t="s">
        <v>32</v>
      </c>
      <c r="P2125" s="75">
        <v>46228</v>
      </c>
      <c r="Q2125" s="9"/>
      <c r="R2125" s="75"/>
      <c r="S2125" s="96" t="s">
        <v>3196</v>
      </c>
      <c r="T2125" s="9"/>
      <c r="U2125" s="75"/>
      <c r="V2125" s="9"/>
      <c r="W2125" s="104" t="s">
        <v>33</v>
      </c>
      <c r="X2125" s="104" t="s">
        <v>33</v>
      </c>
      <c r="Y2125" s="98">
        <v>46228</v>
      </c>
      <c r="Z2125" s="9" t="s">
        <v>5890</v>
      </c>
      <c r="AA2125" s="9" t="s">
        <v>34</v>
      </c>
      <c r="AB2125" s="9">
        <f t="shared" ca="1" si="203"/>
        <v>87</v>
      </c>
      <c r="AC2125" s="9" t="str">
        <f t="shared" ca="1" si="204"/>
        <v>Above 60 Days</v>
      </c>
      <c r="AD2125" s="9">
        <f t="shared" ca="1" si="205"/>
        <v>83</v>
      </c>
      <c r="AE2125" s="9" t="str">
        <f t="shared" ca="1" si="206"/>
        <v>Above 60 Days</v>
      </c>
      <c r="AF2125" s="9"/>
      <c r="AG2125" s="123" t="str">
        <f t="shared" si="202"/>
        <v>Gara,'73/2026'</v>
      </c>
      <c r="AH2125" s="97" t="str">
        <f t="shared" si="207"/>
        <v/>
      </c>
    </row>
    <row r="2126" spans="1:34" ht="25.5" customHeight="1" x14ac:dyDescent="0.25">
      <c r="A2126" s="96">
        <v>2125</v>
      </c>
      <c r="B2126" s="123" t="e">
        <f>_xlfn.XLOOKUP(E2126,'[1]PS Name'!B:B,'[1]PS Name'!D:D)</f>
        <v>#N/A</v>
      </c>
      <c r="C2126" s="123" t="e">
        <f>_xlfn.XLOOKUP(E2126,'[1]PS Name'!B:B,'[1]PS Name'!C:C)</f>
        <v>#N/A</v>
      </c>
      <c r="D2126" s="9"/>
      <c r="E2126" s="123" t="s">
        <v>125</v>
      </c>
      <c r="F2126" s="136" t="s">
        <v>3134</v>
      </c>
      <c r="G2126" s="63" t="s">
        <v>5891</v>
      </c>
      <c r="H2126" s="137">
        <v>46224</v>
      </c>
      <c r="I2126" s="63" t="str">
        <f t="shared" si="201"/>
        <v>Jul</v>
      </c>
      <c r="J2126" s="63">
        <v>2026</v>
      </c>
      <c r="K2126" s="63" t="s">
        <v>93</v>
      </c>
      <c r="L2126" s="9" t="s">
        <v>1854</v>
      </c>
      <c r="M2126" s="9" t="str">
        <f>_xlfn.XLOOKUP(K2126,[1]Heads!A:A,[1]Heads!B:B)</f>
        <v>POCSO Cases</v>
      </c>
      <c r="N2126" s="9" t="str">
        <f>_xlfn.XLOOKUP(M2126,[1]Heads!B:B,[1]Heads!C:C)</f>
        <v>IPC</v>
      </c>
      <c r="O2126" s="9" t="s">
        <v>32</v>
      </c>
      <c r="P2126" s="75">
        <v>46266</v>
      </c>
      <c r="Q2126" s="9"/>
      <c r="R2126" s="75"/>
      <c r="S2126" s="96" t="s">
        <v>7126</v>
      </c>
      <c r="T2126" s="9"/>
      <c r="U2126" s="75"/>
      <c r="V2126" s="9"/>
      <c r="W2126" s="104" t="s">
        <v>33</v>
      </c>
      <c r="X2126" s="104" t="s">
        <v>2923</v>
      </c>
      <c r="Y2126" s="98"/>
      <c r="Z2126" s="9" t="s">
        <v>5892</v>
      </c>
      <c r="AA2126" s="9" t="s">
        <v>34</v>
      </c>
      <c r="AB2126" s="9" t="str">
        <f t="shared" ca="1" si="203"/>
        <v/>
      </c>
      <c r="AC2126" s="9" t="str">
        <f t="shared" si="204"/>
        <v/>
      </c>
      <c r="AD2126" s="9" t="str">
        <f t="shared" ca="1" si="205"/>
        <v/>
      </c>
      <c r="AE2126" s="9" t="str">
        <f t="shared" ca="1" si="206"/>
        <v/>
      </c>
      <c r="AF2126" s="9"/>
      <c r="AG2126" s="123" t="str">
        <f t="shared" si="202"/>
        <v>Mahila UPS, Srikakulam,'87/2026'</v>
      </c>
      <c r="AH2126" s="97" t="str">
        <f t="shared" si="207"/>
        <v/>
      </c>
    </row>
    <row r="2127" spans="1:34" ht="25.5" customHeight="1" x14ac:dyDescent="0.25">
      <c r="A2127" s="96">
        <v>2126</v>
      </c>
      <c r="B2127" s="123" t="str">
        <f>_xlfn.XLOOKUP(E2127,'[1]PS Name'!B:B,'[1]PS Name'!D:D)</f>
        <v>Tekkali Sub-Division</v>
      </c>
      <c r="C2127" s="123" t="str">
        <f>_xlfn.XLOOKUP(E2127,'[1]PS Name'!B:B,'[1]PS Name'!C:C)</f>
        <v>Kothuru Circle</v>
      </c>
      <c r="D2127" s="9"/>
      <c r="E2127" s="123" t="s">
        <v>55</v>
      </c>
      <c r="F2127" s="136" t="s">
        <v>3058</v>
      </c>
      <c r="G2127" s="63" t="s">
        <v>1411</v>
      </c>
      <c r="H2127" s="137">
        <v>46224</v>
      </c>
      <c r="I2127" s="63" t="str">
        <f t="shared" si="201"/>
        <v>Jul</v>
      </c>
      <c r="J2127" s="63">
        <v>2026</v>
      </c>
      <c r="K2127" s="63" t="s">
        <v>75</v>
      </c>
      <c r="L2127" s="9"/>
      <c r="M2127" s="9" t="str">
        <f>_xlfn.XLOOKUP(K2127,[1]Heads!A:A,[1]Heads!B:B)</f>
        <v>Bodily Offiences</v>
      </c>
      <c r="N2127" s="9" t="str">
        <f>_xlfn.XLOOKUP(M2127,[1]Heads!B:B,[1]Heads!C:C)</f>
        <v>IPC</v>
      </c>
      <c r="O2127" s="9" t="s">
        <v>32</v>
      </c>
      <c r="P2127" s="75">
        <v>46263</v>
      </c>
      <c r="Q2127" s="9"/>
      <c r="R2127" s="75"/>
      <c r="S2127" s="96" t="s">
        <v>3196</v>
      </c>
      <c r="T2127" s="9"/>
      <c r="U2127" s="75"/>
      <c r="V2127" s="9"/>
      <c r="W2127" s="104" t="s">
        <v>33</v>
      </c>
      <c r="X2127" s="104" t="s">
        <v>33</v>
      </c>
      <c r="Y2127" s="98">
        <v>46263</v>
      </c>
      <c r="Z2127" s="9" t="s">
        <v>5893</v>
      </c>
      <c r="AA2127" s="9" t="s">
        <v>34</v>
      </c>
      <c r="AB2127" s="9">
        <f t="shared" ca="1" si="203"/>
        <v>87</v>
      </c>
      <c r="AC2127" s="9" t="str">
        <f t="shared" ca="1" si="204"/>
        <v>Above 60 Days</v>
      </c>
      <c r="AD2127" s="9">
        <f t="shared" ca="1" si="205"/>
        <v>48</v>
      </c>
      <c r="AE2127" s="9" t="str">
        <f t="shared" ca="1" si="206"/>
        <v>45 to 60 Days</v>
      </c>
      <c r="AF2127" s="9"/>
      <c r="AG2127" s="123" t="str">
        <f t="shared" si="202"/>
        <v>Hiramandalam,'64/2026'</v>
      </c>
      <c r="AH2127" s="97" t="str">
        <f t="shared" si="207"/>
        <v/>
      </c>
    </row>
    <row r="2128" spans="1:34" ht="25.5" customHeight="1" x14ac:dyDescent="0.25">
      <c r="A2128" s="96">
        <v>2127</v>
      </c>
      <c r="B2128" s="123" t="str">
        <f>_xlfn.XLOOKUP(E2128,'[1]PS Name'!B:B,'[1]PS Name'!D:D)</f>
        <v>Srikakulam Sub-Division</v>
      </c>
      <c r="C2128" s="123" t="str">
        <f>_xlfn.XLOOKUP(E2128,'[1]PS Name'!B:B,'[1]PS Name'!C:C)</f>
        <v>J.R.Puram Circle</v>
      </c>
      <c r="D2128" s="9"/>
      <c r="E2128" s="123" t="s">
        <v>38</v>
      </c>
      <c r="F2128" s="136" t="s">
        <v>3924</v>
      </c>
      <c r="G2128" s="63" t="s">
        <v>1535</v>
      </c>
      <c r="H2128" s="137">
        <v>46224</v>
      </c>
      <c r="I2128" s="63" t="str">
        <f t="shared" si="201"/>
        <v>Jul</v>
      </c>
      <c r="J2128" s="63">
        <v>2026</v>
      </c>
      <c r="K2128" s="63" t="s">
        <v>75</v>
      </c>
      <c r="L2128" s="9"/>
      <c r="M2128" s="9" t="str">
        <f>_xlfn.XLOOKUP(K2128,[1]Heads!A:A,[1]Heads!B:B)</f>
        <v>Bodily Offiences</v>
      </c>
      <c r="N2128" s="9" t="str">
        <f>_xlfn.XLOOKUP(M2128,[1]Heads!B:B,[1]Heads!C:C)</f>
        <v>IPC</v>
      </c>
      <c r="O2128" s="9" t="s">
        <v>32</v>
      </c>
      <c r="P2128" s="75">
        <v>46262</v>
      </c>
      <c r="Q2128" s="9"/>
      <c r="R2128" s="75"/>
      <c r="S2128" s="96" t="s">
        <v>3196</v>
      </c>
      <c r="T2128" s="9"/>
      <c r="U2128" s="75"/>
      <c r="V2128" s="9"/>
      <c r="W2128" s="104" t="s">
        <v>33</v>
      </c>
      <c r="X2128" s="104" t="s">
        <v>33</v>
      </c>
      <c r="Y2128" s="98">
        <v>46262</v>
      </c>
      <c r="Z2128" s="9" t="s">
        <v>5894</v>
      </c>
      <c r="AA2128" s="9" t="s">
        <v>34</v>
      </c>
      <c r="AB2128" s="9">
        <f t="shared" ca="1" si="203"/>
        <v>87</v>
      </c>
      <c r="AC2128" s="9" t="str">
        <f t="shared" ca="1" si="204"/>
        <v>Above 60 Days</v>
      </c>
      <c r="AD2128" s="9">
        <f t="shared" ca="1" si="205"/>
        <v>49</v>
      </c>
      <c r="AE2128" s="9" t="str">
        <f t="shared" ca="1" si="206"/>
        <v>45 to 60 Days</v>
      </c>
      <c r="AF2128" s="9"/>
      <c r="AG2128" s="123" t="str">
        <f t="shared" si="202"/>
        <v>Etcherla,'159/2026'</v>
      </c>
      <c r="AH2128" s="97" t="str">
        <f t="shared" si="207"/>
        <v/>
      </c>
    </row>
    <row r="2129" spans="1:34" ht="25.5" customHeight="1" x14ac:dyDescent="0.25">
      <c r="A2129" s="96">
        <v>2128</v>
      </c>
      <c r="B2129" s="123" t="str">
        <f>_xlfn.XLOOKUP(E2129,'[1]PS Name'!B:B,'[1]PS Name'!D:D)</f>
        <v>Srikakulam Sub-Division</v>
      </c>
      <c r="C2129" s="123" t="str">
        <f>_xlfn.XLOOKUP(E2129,'[1]PS Name'!B:B,'[1]PS Name'!C:C)</f>
        <v>J.R.Puram Circle</v>
      </c>
      <c r="D2129" s="9"/>
      <c r="E2129" s="123" t="s">
        <v>38</v>
      </c>
      <c r="F2129" s="136" t="s">
        <v>3906</v>
      </c>
      <c r="G2129" s="63" t="s">
        <v>1315</v>
      </c>
      <c r="H2129" s="137">
        <v>46224</v>
      </c>
      <c r="I2129" s="63" t="str">
        <f t="shared" si="201"/>
        <v>Jul</v>
      </c>
      <c r="J2129" s="63">
        <v>2026</v>
      </c>
      <c r="K2129" s="63" t="s">
        <v>70</v>
      </c>
      <c r="L2129" s="9"/>
      <c r="M2129" s="9" t="str">
        <f>_xlfn.XLOOKUP(K2129,[1]Heads!A:A,[1]Heads!B:B)</f>
        <v>174 CrPC</v>
      </c>
      <c r="N2129" s="9" t="str">
        <f>_xlfn.XLOOKUP(M2129,[1]Heads!B:B,[1]Heads!C:C)</f>
        <v>174 CrPC</v>
      </c>
      <c r="O2129" s="9" t="s">
        <v>32</v>
      </c>
      <c r="P2129" s="75"/>
      <c r="Q2129" s="9"/>
      <c r="R2129" s="75"/>
      <c r="S2129" s="96" t="s">
        <v>7125</v>
      </c>
      <c r="T2129" s="9"/>
      <c r="U2129" s="75"/>
      <c r="V2129" s="9"/>
      <c r="W2129" s="104" t="s">
        <v>142</v>
      </c>
      <c r="X2129" s="104" t="s">
        <v>2923</v>
      </c>
      <c r="Y2129" s="98"/>
      <c r="Z2129" s="9" t="s">
        <v>5895</v>
      </c>
      <c r="AA2129" s="9" t="s">
        <v>34</v>
      </c>
      <c r="AB2129" s="9" t="str">
        <f t="shared" ca="1" si="203"/>
        <v/>
      </c>
      <c r="AC2129" s="9" t="str">
        <f t="shared" si="204"/>
        <v/>
      </c>
      <c r="AD2129" s="9" t="str">
        <f t="shared" ca="1" si="205"/>
        <v/>
      </c>
      <c r="AE2129" s="9" t="str">
        <f t="shared" ca="1" si="206"/>
        <v/>
      </c>
      <c r="AF2129" s="9"/>
      <c r="AG2129" s="123" t="str">
        <f t="shared" si="202"/>
        <v>Etcherla,'158/2026'</v>
      </c>
      <c r="AH2129" s="97" t="str">
        <f t="shared" si="207"/>
        <v/>
      </c>
    </row>
    <row r="2130" spans="1:34" ht="25.5" customHeight="1" x14ac:dyDescent="0.25">
      <c r="A2130" s="96">
        <v>2129</v>
      </c>
      <c r="B2130" s="123" t="str">
        <f>_xlfn.XLOOKUP(E2130,'[1]PS Name'!B:B,'[1]PS Name'!D:D)</f>
        <v>Tekkali Sub-Division</v>
      </c>
      <c r="C2130" s="123" t="str">
        <f>_xlfn.XLOOKUP(E2130,'[1]PS Name'!B:B,'[1]PS Name'!C:C)</f>
        <v>Narasannapeta Circle</v>
      </c>
      <c r="D2130" s="9"/>
      <c r="E2130" s="123" t="s">
        <v>42</v>
      </c>
      <c r="F2130" s="136" t="s">
        <v>5717</v>
      </c>
      <c r="G2130" s="63" t="s">
        <v>5896</v>
      </c>
      <c r="H2130" s="137">
        <v>46224</v>
      </c>
      <c r="I2130" s="63" t="str">
        <f t="shared" si="201"/>
        <v>Jul</v>
      </c>
      <c r="J2130" s="63">
        <v>2026</v>
      </c>
      <c r="K2130" s="63" t="s">
        <v>94</v>
      </c>
      <c r="L2130" s="9"/>
      <c r="M2130" s="9" t="str">
        <f>_xlfn.XLOOKUP(K2130,[1]Heads!A:A,[1]Heads!B:B)</f>
        <v>Cyber Crime offences</v>
      </c>
      <c r="N2130" s="9" t="str">
        <f>_xlfn.XLOOKUP(M2130,[1]Heads!B:B,[1]Heads!C:C)</f>
        <v>IPC</v>
      </c>
      <c r="O2130" s="9" t="s">
        <v>32</v>
      </c>
      <c r="P2130" s="75"/>
      <c r="Q2130" s="9"/>
      <c r="R2130" s="75"/>
      <c r="S2130" s="96" t="s">
        <v>3196</v>
      </c>
      <c r="T2130" s="9"/>
      <c r="U2130" s="75"/>
      <c r="V2130" s="9"/>
      <c r="W2130" s="104" t="s">
        <v>112</v>
      </c>
      <c r="X2130" s="104" t="s">
        <v>112</v>
      </c>
      <c r="Y2130" s="98"/>
      <c r="Z2130" s="9" t="s">
        <v>5897</v>
      </c>
      <c r="AA2130" s="9" t="s">
        <v>34</v>
      </c>
      <c r="AB2130" s="9">
        <f t="shared" ca="1" si="203"/>
        <v>87</v>
      </c>
      <c r="AC2130" s="9" t="str">
        <f t="shared" ca="1" si="204"/>
        <v>Above 60 Days</v>
      </c>
      <c r="AD2130" s="9" t="str">
        <f t="shared" ca="1" si="205"/>
        <v/>
      </c>
      <c r="AE2130" s="9" t="str">
        <f t="shared" ca="1" si="206"/>
        <v/>
      </c>
      <c r="AF2130" s="9"/>
      <c r="AG2130" s="123" t="str">
        <f t="shared" si="202"/>
        <v>Narasannapeta,'227/2026'</v>
      </c>
      <c r="AH2130" s="97" t="str">
        <f t="shared" ca="1" si="207"/>
        <v>Above 60 Days</v>
      </c>
    </row>
    <row r="2131" spans="1:34" ht="25.5" customHeight="1" x14ac:dyDescent="0.25">
      <c r="A2131" s="96">
        <v>2130</v>
      </c>
      <c r="B2131" s="123" t="str">
        <f>_xlfn.XLOOKUP(E2131,'[1]PS Name'!B:B,'[1]PS Name'!D:D)</f>
        <v>Srikakulam Sub-Division</v>
      </c>
      <c r="C2131" s="123" t="str">
        <f>_xlfn.XLOOKUP(E2131,'[1]PS Name'!B:B,'[1]PS Name'!C:C)</f>
        <v>J.R.Puram Circle</v>
      </c>
      <c r="D2131" s="9"/>
      <c r="E2131" s="123" t="s">
        <v>38</v>
      </c>
      <c r="F2131" s="136" t="s">
        <v>3925</v>
      </c>
      <c r="G2131" s="63" t="s">
        <v>5898</v>
      </c>
      <c r="H2131" s="137">
        <v>46224</v>
      </c>
      <c r="I2131" s="63" t="str">
        <f t="shared" si="201"/>
        <v>Jul</v>
      </c>
      <c r="J2131" s="63">
        <v>2026</v>
      </c>
      <c r="K2131" s="63" t="s">
        <v>91</v>
      </c>
      <c r="L2131" s="9"/>
      <c r="M2131" s="9" t="str">
        <f>_xlfn.XLOOKUP(K2131,[1]Heads!A:A,[1]Heads!B:B)</f>
        <v>Bodily Offiences</v>
      </c>
      <c r="N2131" s="9" t="str">
        <f>_xlfn.XLOOKUP(M2131,[1]Heads!B:B,[1]Heads!C:C)</f>
        <v>IPC</v>
      </c>
      <c r="O2131" s="9" t="s">
        <v>32</v>
      </c>
      <c r="P2131" s="75"/>
      <c r="Q2131" s="9"/>
      <c r="R2131" s="75"/>
      <c r="S2131" s="96" t="s">
        <v>3196</v>
      </c>
      <c r="T2131" s="9"/>
      <c r="U2131" s="75"/>
      <c r="V2131" s="9"/>
      <c r="W2131" s="104" t="s">
        <v>169</v>
      </c>
      <c r="X2131" s="104" t="s">
        <v>50</v>
      </c>
      <c r="Y2131" s="98"/>
      <c r="Z2131" s="9" t="s">
        <v>5899</v>
      </c>
      <c r="AA2131" s="9" t="s">
        <v>34</v>
      </c>
      <c r="AB2131" s="9">
        <f t="shared" ca="1" si="203"/>
        <v>87</v>
      </c>
      <c r="AC2131" s="9" t="str">
        <f t="shared" ca="1" si="204"/>
        <v>Above 60 Days</v>
      </c>
      <c r="AD2131" s="9" t="str">
        <f t="shared" ca="1" si="205"/>
        <v/>
      </c>
      <c r="AE2131" s="9" t="str">
        <f t="shared" ca="1" si="206"/>
        <v/>
      </c>
      <c r="AF2131" s="9"/>
      <c r="AG2131" s="123" t="str">
        <f t="shared" si="202"/>
        <v>Etcherla,'160/2026'</v>
      </c>
      <c r="AH2131" s="97" t="str">
        <f t="shared" ca="1" si="207"/>
        <v>Above 60 Days</v>
      </c>
    </row>
    <row r="2132" spans="1:34" ht="25.5" customHeight="1" x14ac:dyDescent="0.25">
      <c r="A2132" s="96">
        <v>2131</v>
      </c>
      <c r="B2132" s="123" t="str">
        <f>_xlfn.XLOOKUP(E2132,'[1]PS Name'!B:B,'[1]PS Name'!D:D)</f>
        <v>Kasibugga Sub-Division</v>
      </c>
      <c r="C2132" s="123" t="str">
        <f>_xlfn.XLOOKUP(E2132,'[1]PS Name'!B:B,'[1]PS Name'!C:C)</f>
        <v>Itchapuram Circle</v>
      </c>
      <c r="D2132" s="9"/>
      <c r="E2132" s="123" t="s">
        <v>65</v>
      </c>
      <c r="F2132" s="136" t="s">
        <v>3198</v>
      </c>
      <c r="G2132" s="63" t="s">
        <v>980</v>
      </c>
      <c r="H2132" s="137">
        <v>46224</v>
      </c>
      <c r="I2132" s="63" t="str">
        <f t="shared" si="201"/>
        <v>Jul</v>
      </c>
      <c r="J2132" s="63">
        <v>2026</v>
      </c>
      <c r="K2132" s="63" t="s">
        <v>77</v>
      </c>
      <c r="L2132" s="9"/>
      <c r="M2132" s="9" t="str">
        <f>_xlfn.XLOOKUP(K2132,[1]Heads!A:A,[1]Heads!B:B)</f>
        <v>Road Accidents</v>
      </c>
      <c r="N2132" s="9" t="str">
        <f>_xlfn.XLOOKUP(M2132,[1]Heads!B:B,[1]Heads!C:C)</f>
        <v>IPC</v>
      </c>
      <c r="O2132" s="9" t="s">
        <v>32</v>
      </c>
      <c r="P2132" s="75"/>
      <c r="Q2132" s="9"/>
      <c r="R2132" s="75"/>
      <c r="S2132" s="96" t="s">
        <v>3196</v>
      </c>
      <c r="T2132" s="9"/>
      <c r="U2132" s="75"/>
      <c r="V2132" s="9"/>
      <c r="W2132" s="104" t="s">
        <v>112</v>
      </c>
      <c r="X2132" s="104" t="s">
        <v>112</v>
      </c>
      <c r="Y2132" s="98"/>
      <c r="Z2132" s="9" t="s">
        <v>5900</v>
      </c>
      <c r="AA2132" s="9" t="s">
        <v>34</v>
      </c>
      <c r="AB2132" s="9">
        <f t="shared" ca="1" si="203"/>
        <v>87</v>
      </c>
      <c r="AC2132" s="9" t="str">
        <f t="shared" ca="1" si="204"/>
        <v>Above 60 Days</v>
      </c>
      <c r="AD2132" s="9" t="str">
        <f t="shared" ca="1" si="205"/>
        <v/>
      </c>
      <c r="AE2132" s="9" t="str">
        <f t="shared" ca="1" si="206"/>
        <v/>
      </c>
      <c r="AF2132" s="9"/>
      <c r="AG2132" s="123" t="str">
        <f t="shared" si="202"/>
        <v>Itchapuram Town,'99/2026'</v>
      </c>
      <c r="AH2132" s="97" t="str">
        <f t="shared" ca="1" si="207"/>
        <v>Above 60 Days</v>
      </c>
    </row>
    <row r="2133" spans="1:34" ht="25.5" customHeight="1" x14ac:dyDescent="0.25">
      <c r="A2133" s="96">
        <v>2132</v>
      </c>
      <c r="B2133" s="123" t="str">
        <f>_xlfn.XLOOKUP(E2133,'[1]PS Name'!B:B,'[1]PS Name'!D:D)</f>
        <v>Srikakulam Sub-Division</v>
      </c>
      <c r="C2133" s="123" t="str">
        <f>_xlfn.XLOOKUP(E2133,'[1]PS Name'!B:B,'[1]PS Name'!C:C)</f>
        <v>J.R.Puram Circle</v>
      </c>
      <c r="D2133" s="9"/>
      <c r="E2133" s="123" t="s">
        <v>107</v>
      </c>
      <c r="F2133" s="136" t="s">
        <v>3025</v>
      </c>
      <c r="G2133" s="63" t="s">
        <v>2556</v>
      </c>
      <c r="H2133" s="137">
        <v>46224</v>
      </c>
      <c r="I2133" s="63" t="str">
        <f t="shared" ref="I2133:I2164" si="208">TEXT(H2133,"mmm")</f>
        <v>Jul</v>
      </c>
      <c r="J2133" s="63">
        <v>2026</v>
      </c>
      <c r="K2133" s="63" t="s">
        <v>91</v>
      </c>
      <c r="L2133" s="9"/>
      <c r="M2133" s="9" t="str">
        <f>_xlfn.XLOOKUP(K2133,[1]Heads!A:A,[1]Heads!B:B)</f>
        <v>Bodily Offiences</v>
      </c>
      <c r="N2133" s="9" t="str">
        <f>_xlfn.XLOOKUP(M2133,[1]Heads!B:B,[1]Heads!C:C)</f>
        <v>IPC</v>
      </c>
      <c r="O2133" s="9" t="s">
        <v>32</v>
      </c>
      <c r="P2133" s="75"/>
      <c r="Q2133" s="9"/>
      <c r="R2133" s="75"/>
      <c r="S2133" s="96" t="s">
        <v>3196</v>
      </c>
      <c r="T2133" s="9"/>
      <c r="U2133" s="75"/>
      <c r="V2133" s="9"/>
      <c r="W2133" s="104" t="s">
        <v>169</v>
      </c>
      <c r="X2133" s="104" t="s">
        <v>141</v>
      </c>
      <c r="Y2133" s="98"/>
      <c r="Z2133" s="9" t="s">
        <v>5901</v>
      </c>
      <c r="AA2133" s="9" t="s">
        <v>34</v>
      </c>
      <c r="AB2133" s="9">
        <f t="shared" ca="1" si="203"/>
        <v>87</v>
      </c>
      <c r="AC2133" s="9" t="str">
        <f t="shared" ca="1" si="204"/>
        <v>Above 60 Days</v>
      </c>
      <c r="AD2133" s="9" t="str">
        <f t="shared" ca="1" si="205"/>
        <v/>
      </c>
      <c r="AE2133" s="9" t="str">
        <f t="shared" ca="1" si="206"/>
        <v/>
      </c>
      <c r="AF2133" s="9"/>
      <c r="AG2133" s="123" t="str">
        <f t="shared" ref="AG2133:AG2164" si="209">E2133&amp;","&amp;F2133</f>
        <v>G. Sigadam,'50/2026'</v>
      </c>
      <c r="AH2133" s="97" t="str">
        <f t="shared" ca="1" si="207"/>
        <v>Above 60 Days</v>
      </c>
    </row>
    <row r="2134" spans="1:34" ht="25.5" customHeight="1" x14ac:dyDescent="0.25">
      <c r="A2134" s="96">
        <v>2133</v>
      </c>
      <c r="B2134" s="123" t="str">
        <f>_xlfn.XLOOKUP(E2134,'[1]PS Name'!B:B,'[1]PS Name'!D:D)</f>
        <v>Kasibugga Sub-Division</v>
      </c>
      <c r="C2134" s="123" t="str">
        <f>_xlfn.XLOOKUP(E2134,'[1]PS Name'!B:B,'[1]PS Name'!C:C)</f>
        <v>Kasibugga Rural Circle</v>
      </c>
      <c r="D2134" s="9"/>
      <c r="E2134" s="123" t="s">
        <v>98</v>
      </c>
      <c r="F2134" s="136" t="s">
        <v>3106</v>
      </c>
      <c r="G2134" s="63" t="s">
        <v>1816</v>
      </c>
      <c r="H2134" s="137">
        <v>46224</v>
      </c>
      <c r="I2134" s="63" t="str">
        <f t="shared" si="208"/>
        <v>Jul</v>
      </c>
      <c r="J2134" s="63">
        <v>2026</v>
      </c>
      <c r="K2134" s="63" t="s">
        <v>85</v>
      </c>
      <c r="L2134" s="9"/>
      <c r="M2134" s="9" t="str">
        <f>_xlfn.XLOOKUP(K2134,[1]Heads!A:A,[1]Heads!B:B)</f>
        <v>Enforcement</v>
      </c>
      <c r="N2134" s="9" t="str">
        <f>_xlfn.XLOOKUP(M2134,[1]Heads!B:B,[1]Heads!C:C)</f>
        <v>Enforcement</v>
      </c>
      <c r="O2134" s="9" t="s">
        <v>32</v>
      </c>
      <c r="P2134" s="75"/>
      <c r="Q2134" s="9"/>
      <c r="R2134" s="75"/>
      <c r="S2134" s="96" t="s">
        <v>3196</v>
      </c>
      <c r="T2134" s="9"/>
      <c r="U2134" s="75"/>
      <c r="V2134" s="9"/>
      <c r="W2134" s="104" t="s">
        <v>141</v>
      </c>
      <c r="X2134" s="104" t="s">
        <v>33</v>
      </c>
      <c r="Y2134" s="98">
        <v>46300</v>
      </c>
      <c r="Z2134" s="9" t="s">
        <v>5902</v>
      </c>
      <c r="AA2134" s="9" t="s">
        <v>34</v>
      </c>
      <c r="AB2134" s="9">
        <f t="shared" ca="1" si="203"/>
        <v>87</v>
      </c>
      <c r="AC2134" s="9" t="str">
        <f t="shared" ca="1" si="204"/>
        <v>Above 60 Days</v>
      </c>
      <c r="AD2134" s="9">
        <f t="shared" ca="1" si="205"/>
        <v>11</v>
      </c>
      <c r="AE2134" s="9" t="str">
        <f t="shared" ca="1" si="206"/>
        <v>Below 45 Days</v>
      </c>
      <c r="AF2134" s="9"/>
      <c r="AG2134" s="123" t="str">
        <f t="shared" si="209"/>
        <v>Vajrapukothuru,'83/2026'</v>
      </c>
      <c r="AH2134" s="97" t="str">
        <f t="shared" si="207"/>
        <v/>
      </c>
    </row>
    <row r="2135" spans="1:34" ht="25.5" customHeight="1" x14ac:dyDescent="0.25">
      <c r="A2135" s="96">
        <v>2134</v>
      </c>
      <c r="B2135" s="123" t="str">
        <f>_xlfn.XLOOKUP(E2135,'[1]PS Name'!B:B,'[1]PS Name'!D:D)</f>
        <v>Srikakulam Sub-Division</v>
      </c>
      <c r="C2135" s="123" t="str">
        <f>_xlfn.XLOOKUP(E2135,'[1]PS Name'!B:B,'[1]PS Name'!C:C)</f>
        <v>J.R.Puram Circle</v>
      </c>
      <c r="D2135" s="9"/>
      <c r="E2135" s="123" t="s">
        <v>90</v>
      </c>
      <c r="F2135" s="136" t="s">
        <v>3757</v>
      </c>
      <c r="G2135" s="63" t="s">
        <v>707</v>
      </c>
      <c r="H2135" s="137">
        <v>46224</v>
      </c>
      <c r="I2135" s="63" t="str">
        <f t="shared" si="208"/>
        <v>Jul</v>
      </c>
      <c r="J2135" s="63">
        <v>2026</v>
      </c>
      <c r="K2135" s="63" t="s">
        <v>71</v>
      </c>
      <c r="L2135" s="9"/>
      <c r="M2135" s="9" t="str">
        <f>_xlfn.XLOOKUP(K2135,[1]Heads!A:A,[1]Heads!B:B)</f>
        <v>Road Accidents</v>
      </c>
      <c r="N2135" s="9" t="str">
        <f>_xlfn.XLOOKUP(M2135,[1]Heads!B:B,[1]Heads!C:C)</f>
        <v>IPC</v>
      </c>
      <c r="O2135" s="9" t="s">
        <v>32</v>
      </c>
      <c r="P2135" s="75">
        <v>46262</v>
      </c>
      <c r="Q2135" s="9"/>
      <c r="R2135" s="75"/>
      <c r="S2135" s="96" t="s">
        <v>3196</v>
      </c>
      <c r="T2135" s="9"/>
      <c r="U2135" s="75"/>
      <c r="V2135" s="9"/>
      <c r="W2135" s="104" t="s">
        <v>33</v>
      </c>
      <c r="X2135" s="104" t="s">
        <v>33</v>
      </c>
      <c r="Y2135" s="98">
        <v>46262</v>
      </c>
      <c r="Z2135" s="9" t="s">
        <v>5903</v>
      </c>
      <c r="AA2135" s="9" t="s">
        <v>34</v>
      </c>
      <c r="AB2135" s="9">
        <f t="shared" ca="1" si="203"/>
        <v>87</v>
      </c>
      <c r="AC2135" s="9" t="str">
        <f t="shared" ca="1" si="204"/>
        <v>Above 60 Days</v>
      </c>
      <c r="AD2135" s="9">
        <f t="shared" ca="1" si="205"/>
        <v>49</v>
      </c>
      <c r="AE2135" s="9" t="str">
        <f t="shared" ca="1" si="206"/>
        <v>45 to 60 Days</v>
      </c>
      <c r="AF2135" s="9"/>
      <c r="AG2135" s="123" t="str">
        <f t="shared" si="209"/>
        <v>J.R.Puram,'144/2026'</v>
      </c>
      <c r="AH2135" s="97" t="str">
        <f t="shared" si="207"/>
        <v/>
      </c>
    </row>
    <row r="2136" spans="1:34" ht="25.5" customHeight="1" x14ac:dyDescent="0.25">
      <c r="A2136" s="96">
        <v>2135</v>
      </c>
      <c r="B2136" s="123" t="str">
        <f>_xlfn.XLOOKUP(E2136,'[1]PS Name'!B:B,'[1]PS Name'!D:D)</f>
        <v>Tekkali Sub-Division</v>
      </c>
      <c r="C2136" s="123" t="str">
        <f>_xlfn.XLOOKUP(E2136,'[1]PS Name'!B:B,'[1]PS Name'!C:C)</f>
        <v>Narasannapeta Circle</v>
      </c>
      <c r="D2136" s="9"/>
      <c r="E2136" s="123" t="s">
        <v>79</v>
      </c>
      <c r="F2136" s="136" t="s">
        <v>3212</v>
      </c>
      <c r="G2136" s="63" t="s">
        <v>1315</v>
      </c>
      <c r="H2136" s="137">
        <v>46224</v>
      </c>
      <c r="I2136" s="63" t="str">
        <f t="shared" si="208"/>
        <v>Jul</v>
      </c>
      <c r="J2136" s="63">
        <v>2026</v>
      </c>
      <c r="K2136" s="63" t="s">
        <v>70</v>
      </c>
      <c r="L2136" s="9"/>
      <c r="M2136" s="9" t="str">
        <f>_xlfn.XLOOKUP(K2136,[1]Heads!A:A,[1]Heads!B:B)</f>
        <v>174 CrPC</v>
      </c>
      <c r="N2136" s="9" t="str">
        <f>_xlfn.XLOOKUP(M2136,[1]Heads!B:B,[1]Heads!C:C)</f>
        <v>174 CrPC</v>
      </c>
      <c r="O2136" s="9" t="s">
        <v>32</v>
      </c>
      <c r="P2136" s="75"/>
      <c r="Q2136" s="9"/>
      <c r="R2136" s="75"/>
      <c r="S2136" s="96" t="s">
        <v>3196</v>
      </c>
      <c r="T2136" s="9"/>
      <c r="U2136" s="75"/>
      <c r="V2136" s="9"/>
      <c r="W2136" s="104" t="s">
        <v>173</v>
      </c>
      <c r="X2136" s="104" t="s">
        <v>168</v>
      </c>
      <c r="Y2136" s="98"/>
      <c r="Z2136" s="9" t="s">
        <v>5904</v>
      </c>
      <c r="AA2136" s="9" t="s">
        <v>34</v>
      </c>
      <c r="AB2136" s="9">
        <f t="shared" ca="1" si="203"/>
        <v>87</v>
      </c>
      <c r="AC2136" s="9" t="str">
        <f t="shared" ca="1" si="204"/>
        <v>Above 60 Days</v>
      </c>
      <c r="AD2136" s="9" t="str">
        <f t="shared" ca="1" si="205"/>
        <v/>
      </c>
      <c r="AE2136" s="9" t="str">
        <f t="shared" ca="1" si="206"/>
        <v/>
      </c>
      <c r="AF2136" s="9"/>
      <c r="AG2136" s="123" t="str">
        <f t="shared" si="209"/>
        <v>Polaki,'100/2026'</v>
      </c>
      <c r="AH2136" s="97" t="str">
        <f t="shared" ca="1" si="207"/>
        <v>Above 60 Days</v>
      </c>
    </row>
    <row r="2137" spans="1:34" ht="25.5" customHeight="1" x14ac:dyDescent="0.25">
      <c r="A2137" s="96">
        <v>2136</v>
      </c>
      <c r="B2137" s="123" t="str">
        <f>_xlfn.XLOOKUP(E2137,'[1]PS Name'!B:B,'[1]PS Name'!D:D)</f>
        <v>Srikakulam Sub-Division</v>
      </c>
      <c r="C2137" s="123" t="str">
        <f>_xlfn.XLOOKUP(E2137,'[1]PS Name'!B:B,'[1]PS Name'!C:C)</f>
        <v>Srikakulam Rural Circle</v>
      </c>
      <c r="D2137" s="9"/>
      <c r="E2137" s="123" t="s">
        <v>74</v>
      </c>
      <c r="F2137" s="136" t="s">
        <v>3784</v>
      </c>
      <c r="G2137" s="63" t="s">
        <v>1027</v>
      </c>
      <c r="H2137" s="137">
        <v>46224</v>
      </c>
      <c r="I2137" s="63" t="str">
        <f t="shared" si="208"/>
        <v>Jul</v>
      </c>
      <c r="J2137" s="63">
        <v>2026</v>
      </c>
      <c r="K2137" s="63" t="s">
        <v>48</v>
      </c>
      <c r="L2137" s="9"/>
      <c r="M2137" s="9" t="str">
        <f>_xlfn.XLOOKUP(K2137,[1]Heads!A:A,[1]Heads!B:B)</f>
        <v>Property Offences</v>
      </c>
      <c r="N2137" s="9" t="str">
        <f>_xlfn.XLOOKUP(M2137,[1]Heads!B:B,[1]Heads!C:C)</f>
        <v>IPC</v>
      </c>
      <c r="O2137" s="9" t="s">
        <v>32</v>
      </c>
      <c r="P2137" s="75">
        <v>46240</v>
      </c>
      <c r="Q2137" s="9"/>
      <c r="R2137" s="75"/>
      <c r="S2137" s="96" t="s">
        <v>7126</v>
      </c>
      <c r="T2137" s="9"/>
      <c r="U2137" s="75"/>
      <c r="V2137" s="9"/>
      <c r="W2137" s="104" t="s">
        <v>33</v>
      </c>
      <c r="X2137" s="104" t="s">
        <v>2923</v>
      </c>
      <c r="Y2137" s="98"/>
      <c r="Z2137" s="9" t="s">
        <v>5905</v>
      </c>
      <c r="AA2137" s="9" t="s">
        <v>34</v>
      </c>
      <c r="AB2137" s="9" t="str">
        <f t="shared" ca="1" si="203"/>
        <v/>
      </c>
      <c r="AC2137" s="9" t="str">
        <f t="shared" si="204"/>
        <v/>
      </c>
      <c r="AD2137" s="9" t="str">
        <f t="shared" ca="1" si="205"/>
        <v/>
      </c>
      <c r="AE2137" s="9" t="str">
        <f t="shared" ca="1" si="206"/>
        <v/>
      </c>
      <c r="AF2137" s="9"/>
      <c r="AG2137" s="123" t="str">
        <f t="shared" si="209"/>
        <v>Srikakulam Rural,'150/2026'</v>
      </c>
      <c r="AH2137" s="97" t="str">
        <f t="shared" si="207"/>
        <v/>
      </c>
    </row>
    <row r="2138" spans="1:34" ht="25.5" customHeight="1" x14ac:dyDescent="0.25">
      <c r="A2138" s="96">
        <v>2137</v>
      </c>
      <c r="B2138" s="123" t="str">
        <f>_xlfn.XLOOKUP(E2138,'[1]PS Name'!B:B,'[1]PS Name'!D:D)</f>
        <v>Kasibugga Sub-Division</v>
      </c>
      <c r="C2138" s="123">
        <f>_xlfn.XLOOKUP(E2138,'[1]PS Name'!B:B,'[1]PS Name'!C:C)</f>
        <v>0</v>
      </c>
      <c r="D2138" s="9"/>
      <c r="E2138" s="123" t="s">
        <v>68</v>
      </c>
      <c r="F2138" s="136" t="s">
        <v>5906</v>
      </c>
      <c r="G2138" s="63" t="s">
        <v>5907</v>
      </c>
      <c r="H2138" s="137">
        <v>46224</v>
      </c>
      <c r="I2138" s="63" t="str">
        <f t="shared" si="208"/>
        <v>Jul</v>
      </c>
      <c r="J2138" s="63">
        <v>2026</v>
      </c>
      <c r="K2138" s="63" t="s">
        <v>93</v>
      </c>
      <c r="L2138" s="9" t="s">
        <v>1854</v>
      </c>
      <c r="M2138" s="9" t="str">
        <f>_xlfn.XLOOKUP(K2138,[1]Heads!A:A,[1]Heads!B:B)</f>
        <v>POCSO Cases</v>
      </c>
      <c r="N2138" s="9" t="str">
        <f>_xlfn.XLOOKUP(M2138,[1]Heads!B:B,[1]Heads!C:C)</f>
        <v>IPC</v>
      </c>
      <c r="O2138" s="9" t="s">
        <v>32</v>
      </c>
      <c r="P2138" s="75"/>
      <c r="Q2138" s="9"/>
      <c r="R2138" s="75"/>
      <c r="S2138" s="96" t="s">
        <v>3196</v>
      </c>
      <c r="T2138" s="9"/>
      <c r="U2138" s="75"/>
      <c r="V2138" s="9"/>
      <c r="W2138" s="104" t="s">
        <v>141</v>
      </c>
      <c r="X2138" s="104" t="s">
        <v>33</v>
      </c>
      <c r="Y2138" s="98">
        <v>46288</v>
      </c>
      <c r="Z2138" s="9" t="s">
        <v>5908</v>
      </c>
      <c r="AA2138" s="9" t="s">
        <v>34</v>
      </c>
      <c r="AB2138" s="9">
        <f t="shared" ca="1" si="203"/>
        <v>87</v>
      </c>
      <c r="AC2138" s="9" t="str">
        <f t="shared" ca="1" si="204"/>
        <v>Above 60 Days</v>
      </c>
      <c r="AD2138" s="9">
        <f t="shared" ca="1" si="205"/>
        <v>23</v>
      </c>
      <c r="AE2138" s="9" t="str">
        <f t="shared" ca="1" si="206"/>
        <v>Below 45 Days</v>
      </c>
      <c r="AF2138" s="9"/>
      <c r="AG2138" s="123" t="str">
        <f t="shared" si="209"/>
        <v>Kasibugga,'243/2026'</v>
      </c>
      <c r="AH2138" s="97" t="str">
        <f t="shared" si="207"/>
        <v/>
      </c>
    </row>
    <row r="2139" spans="1:34" ht="25.5" customHeight="1" x14ac:dyDescent="0.25">
      <c r="A2139" s="96">
        <v>2138</v>
      </c>
      <c r="B2139" s="123" t="str">
        <f>_xlfn.XLOOKUP(E2139,'[1]PS Name'!B:B,'[1]PS Name'!D:D)</f>
        <v>Kasibugga Sub-Division</v>
      </c>
      <c r="C2139" s="123" t="str">
        <f>_xlfn.XLOOKUP(E2139,'[1]PS Name'!B:B,'[1]PS Name'!C:C)</f>
        <v>Sompeta Circle</v>
      </c>
      <c r="D2139" s="9"/>
      <c r="E2139" s="123" t="s">
        <v>106</v>
      </c>
      <c r="F2139" s="136" t="s">
        <v>3021</v>
      </c>
      <c r="G2139" s="63" t="s">
        <v>1315</v>
      </c>
      <c r="H2139" s="137">
        <v>46225</v>
      </c>
      <c r="I2139" s="63" t="str">
        <f t="shared" si="208"/>
        <v>Jul</v>
      </c>
      <c r="J2139" s="63">
        <v>2026</v>
      </c>
      <c r="K2139" s="63" t="s">
        <v>70</v>
      </c>
      <c r="L2139" s="9"/>
      <c r="M2139" s="9" t="str">
        <f>_xlfn.XLOOKUP(K2139,[1]Heads!A:A,[1]Heads!B:B)</f>
        <v>174 CrPC</v>
      </c>
      <c r="N2139" s="9" t="str">
        <f>_xlfn.XLOOKUP(M2139,[1]Heads!B:B,[1]Heads!C:C)</f>
        <v>174 CrPC</v>
      </c>
      <c r="O2139" s="9" t="s">
        <v>32</v>
      </c>
      <c r="P2139" s="75"/>
      <c r="Q2139" s="9"/>
      <c r="R2139" s="75"/>
      <c r="S2139" s="96" t="s">
        <v>3196</v>
      </c>
      <c r="T2139" s="9"/>
      <c r="U2139" s="75"/>
      <c r="V2139" s="9"/>
      <c r="W2139" s="104" t="s">
        <v>177</v>
      </c>
      <c r="X2139" s="104" t="s">
        <v>177</v>
      </c>
      <c r="Y2139" s="98">
        <v>46232</v>
      </c>
      <c r="Z2139" s="9" t="s">
        <v>5909</v>
      </c>
      <c r="AA2139" s="9" t="s">
        <v>34</v>
      </c>
      <c r="AB2139" s="9">
        <f t="shared" ca="1" si="203"/>
        <v>86</v>
      </c>
      <c r="AC2139" s="9" t="str">
        <f t="shared" ca="1" si="204"/>
        <v>Above 60 Days</v>
      </c>
      <c r="AD2139" s="9">
        <f t="shared" ca="1" si="205"/>
        <v>79</v>
      </c>
      <c r="AE2139" s="9" t="str">
        <f t="shared" ca="1" si="206"/>
        <v>Above 60 Days</v>
      </c>
      <c r="AF2139" s="9"/>
      <c r="AG2139" s="123" t="str">
        <f t="shared" si="209"/>
        <v>Sompeta,'49/2026'</v>
      </c>
      <c r="AH2139" s="97" t="str">
        <f t="shared" ca="1" si="207"/>
        <v>Above 60 Days</v>
      </c>
    </row>
    <row r="2140" spans="1:34" ht="25.5" customHeight="1" x14ac:dyDescent="0.25">
      <c r="A2140" s="96">
        <v>2139</v>
      </c>
      <c r="B2140" s="123" t="str">
        <f>_xlfn.XLOOKUP(E2140,'[1]PS Name'!B:B,'[1]PS Name'!D:D)</f>
        <v>Srikakulam Sub-Division</v>
      </c>
      <c r="C2140" s="123" t="str">
        <f>_xlfn.XLOOKUP(E2140,'[1]PS Name'!B:B,'[1]PS Name'!C:C)</f>
        <v>J.R.Puram Circle</v>
      </c>
      <c r="D2140" s="9"/>
      <c r="E2140" s="123" t="s">
        <v>38</v>
      </c>
      <c r="F2140" s="136" t="s">
        <v>3932</v>
      </c>
      <c r="G2140" s="63" t="s">
        <v>1377</v>
      </c>
      <c r="H2140" s="137">
        <v>46225</v>
      </c>
      <c r="I2140" s="63" t="str">
        <f t="shared" si="208"/>
        <v>Jul</v>
      </c>
      <c r="J2140" s="63">
        <v>2026</v>
      </c>
      <c r="K2140" s="63" t="s">
        <v>75</v>
      </c>
      <c r="L2140" s="9"/>
      <c r="M2140" s="9" t="str">
        <f>_xlfn.XLOOKUP(K2140,[1]Heads!A:A,[1]Heads!B:B)</f>
        <v>Bodily Offiences</v>
      </c>
      <c r="N2140" s="9" t="str">
        <f>_xlfn.XLOOKUP(M2140,[1]Heads!B:B,[1]Heads!C:C)</f>
        <v>IPC</v>
      </c>
      <c r="O2140" s="9" t="s">
        <v>32</v>
      </c>
      <c r="P2140" s="75">
        <v>46241</v>
      </c>
      <c r="Q2140" s="9"/>
      <c r="R2140" s="75"/>
      <c r="S2140" s="96" t="s">
        <v>7126</v>
      </c>
      <c r="T2140" s="9"/>
      <c r="U2140" s="75"/>
      <c r="V2140" s="9"/>
      <c r="W2140" s="104" t="s">
        <v>33</v>
      </c>
      <c r="X2140" s="104" t="s">
        <v>2923</v>
      </c>
      <c r="Y2140" s="98"/>
      <c r="Z2140" s="9" t="s">
        <v>5910</v>
      </c>
      <c r="AA2140" s="9" t="s">
        <v>34</v>
      </c>
      <c r="AB2140" s="9" t="str">
        <f t="shared" ca="1" si="203"/>
        <v/>
      </c>
      <c r="AC2140" s="9" t="str">
        <f t="shared" si="204"/>
        <v/>
      </c>
      <c r="AD2140" s="9" t="str">
        <f t="shared" ca="1" si="205"/>
        <v/>
      </c>
      <c r="AE2140" s="9" t="str">
        <f t="shared" ca="1" si="206"/>
        <v/>
      </c>
      <c r="AF2140" s="9"/>
      <c r="AG2140" s="123" t="str">
        <f t="shared" si="209"/>
        <v>Etcherla,'161/2026'</v>
      </c>
      <c r="AH2140" s="97" t="str">
        <f t="shared" si="207"/>
        <v/>
      </c>
    </row>
    <row r="2141" spans="1:34" ht="25.5" customHeight="1" x14ac:dyDescent="0.25">
      <c r="A2141" s="96">
        <v>2140</v>
      </c>
      <c r="B2141" s="123" t="str">
        <f>_xlfn.XLOOKUP(E2141,'[1]PS Name'!B:B,'[1]PS Name'!D:D)</f>
        <v>Kasibugga Sub-Division</v>
      </c>
      <c r="C2141" s="123">
        <f>_xlfn.XLOOKUP(E2141,'[1]PS Name'!B:B,'[1]PS Name'!C:C)</f>
        <v>0</v>
      </c>
      <c r="D2141" s="9"/>
      <c r="E2141" s="123" t="s">
        <v>68</v>
      </c>
      <c r="F2141" s="136" t="s">
        <v>5911</v>
      </c>
      <c r="G2141" s="63" t="s">
        <v>5912</v>
      </c>
      <c r="H2141" s="137">
        <v>46225</v>
      </c>
      <c r="I2141" s="63" t="str">
        <f t="shared" si="208"/>
        <v>Jul</v>
      </c>
      <c r="J2141" s="63">
        <v>2026</v>
      </c>
      <c r="K2141" s="63" t="s">
        <v>39</v>
      </c>
      <c r="L2141" s="9"/>
      <c r="M2141" s="9" t="str">
        <f>_xlfn.XLOOKUP(K2141,[1]Heads!A:A,[1]Heads!B:B)</f>
        <v>Other IPC</v>
      </c>
      <c r="N2141" s="9" t="str">
        <f>_xlfn.XLOOKUP(M2141,[1]Heads!B:B,[1]Heads!C:C)</f>
        <v>IPC</v>
      </c>
      <c r="O2141" s="9" t="s">
        <v>45</v>
      </c>
      <c r="P2141" s="75"/>
      <c r="Q2141" s="9"/>
      <c r="R2141" s="75"/>
      <c r="S2141" s="96" t="s">
        <v>3196</v>
      </c>
      <c r="T2141" s="9"/>
      <c r="U2141" s="75"/>
      <c r="V2141" s="9"/>
      <c r="W2141" s="104" t="s">
        <v>50</v>
      </c>
      <c r="X2141" s="104" t="s">
        <v>50</v>
      </c>
      <c r="Y2141" s="98"/>
      <c r="Z2141" s="9" t="s">
        <v>5913</v>
      </c>
      <c r="AA2141" s="9" t="s">
        <v>34</v>
      </c>
      <c r="AB2141" s="9">
        <f t="shared" ca="1" si="203"/>
        <v>86</v>
      </c>
      <c r="AC2141" s="9" t="str">
        <f t="shared" ca="1" si="204"/>
        <v>Above 60 Days</v>
      </c>
      <c r="AD2141" s="9" t="str">
        <f t="shared" ca="1" si="205"/>
        <v/>
      </c>
      <c r="AE2141" s="9" t="str">
        <f t="shared" ca="1" si="206"/>
        <v/>
      </c>
      <c r="AF2141" s="9"/>
      <c r="AG2141" s="123" t="str">
        <f t="shared" si="209"/>
        <v>Kasibugga,'244/2026'</v>
      </c>
      <c r="AH2141" s="97" t="str">
        <f t="shared" ca="1" si="207"/>
        <v>Above 60 Days</v>
      </c>
    </row>
    <row r="2142" spans="1:34" ht="25.5" customHeight="1" x14ac:dyDescent="0.25">
      <c r="A2142" s="96">
        <v>2141</v>
      </c>
      <c r="B2142" s="123" t="str">
        <f>_xlfn.XLOOKUP(E2142,'[1]PS Name'!B:B,'[1]PS Name'!D:D)</f>
        <v>Srikakulam Sub-Division</v>
      </c>
      <c r="C2142" s="123" t="str">
        <f>_xlfn.XLOOKUP(E2142,'[1]PS Name'!B:B,'[1]PS Name'!C:C)</f>
        <v>J.R.Puram Circle</v>
      </c>
      <c r="D2142" s="9"/>
      <c r="E2142" s="123" t="s">
        <v>90</v>
      </c>
      <c r="F2142" s="136" t="s">
        <v>3771</v>
      </c>
      <c r="G2142" s="63" t="s">
        <v>707</v>
      </c>
      <c r="H2142" s="137">
        <v>46225</v>
      </c>
      <c r="I2142" s="63" t="str">
        <f t="shared" si="208"/>
        <v>Jul</v>
      </c>
      <c r="J2142" s="63">
        <v>2026</v>
      </c>
      <c r="K2142" s="63" t="s">
        <v>71</v>
      </c>
      <c r="L2142" s="9"/>
      <c r="M2142" s="9" t="str">
        <f>_xlfn.XLOOKUP(K2142,[1]Heads!A:A,[1]Heads!B:B)</f>
        <v>Road Accidents</v>
      </c>
      <c r="N2142" s="9" t="str">
        <f>_xlfn.XLOOKUP(M2142,[1]Heads!B:B,[1]Heads!C:C)</f>
        <v>IPC</v>
      </c>
      <c r="O2142" s="9" t="s">
        <v>32</v>
      </c>
      <c r="P2142" s="75"/>
      <c r="Q2142" s="9"/>
      <c r="R2142" s="75"/>
      <c r="S2142" s="96" t="s">
        <v>3196</v>
      </c>
      <c r="T2142" s="9"/>
      <c r="U2142" s="75"/>
      <c r="V2142" s="9"/>
      <c r="W2142" s="104" t="s">
        <v>141</v>
      </c>
      <c r="X2142" s="104" t="s">
        <v>33</v>
      </c>
      <c r="Y2142" s="98">
        <v>46300</v>
      </c>
      <c r="Z2142" s="9" t="s">
        <v>5914</v>
      </c>
      <c r="AA2142" s="9" t="s">
        <v>34</v>
      </c>
      <c r="AB2142" s="9">
        <f t="shared" ca="1" si="203"/>
        <v>86</v>
      </c>
      <c r="AC2142" s="9" t="str">
        <f t="shared" ca="1" si="204"/>
        <v>Above 60 Days</v>
      </c>
      <c r="AD2142" s="9">
        <f t="shared" ca="1" si="205"/>
        <v>11</v>
      </c>
      <c r="AE2142" s="9" t="str">
        <f t="shared" ca="1" si="206"/>
        <v>Below 45 Days</v>
      </c>
      <c r="AF2142" s="9"/>
      <c r="AG2142" s="123" t="str">
        <f t="shared" si="209"/>
        <v>J.R.Puram,'146/2026'</v>
      </c>
      <c r="AH2142" s="97" t="str">
        <f t="shared" si="207"/>
        <v/>
      </c>
    </row>
    <row r="2143" spans="1:34" ht="25.5" customHeight="1" x14ac:dyDescent="0.25">
      <c r="A2143" s="96">
        <v>2142</v>
      </c>
      <c r="B2143" s="123" t="str">
        <f>_xlfn.XLOOKUP(E2143,'[1]PS Name'!B:B,'[1]PS Name'!D:D)</f>
        <v>Srikakulam Sub-Division</v>
      </c>
      <c r="C2143" s="123" t="str">
        <f>_xlfn.XLOOKUP(E2143,'[1]PS Name'!B:B,'[1]PS Name'!C:C)</f>
        <v>J.R.Puram Circle</v>
      </c>
      <c r="D2143" s="9"/>
      <c r="E2143" s="123" t="s">
        <v>90</v>
      </c>
      <c r="F2143" s="136" t="s">
        <v>3773</v>
      </c>
      <c r="G2143" s="63" t="s">
        <v>1027</v>
      </c>
      <c r="H2143" s="137">
        <v>46226</v>
      </c>
      <c r="I2143" s="63" t="str">
        <f t="shared" si="208"/>
        <v>Jul</v>
      </c>
      <c r="J2143" s="63">
        <v>2026</v>
      </c>
      <c r="K2143" s="63" t="s">
        <v>48</v>
      </c>
      <c r="L2143" s="9"/>
      <c r="M2143" s="9" t="str">
        <f>_xlfn.XLOOKUP(K2143,[1]Heads!A:A,[1]Heads!B:B)</f>
        <v>Property Offences</v>
      </c>
      <c r="N2143" s="9" t="str">
        <f>_xlfn.XLOOKUP(M2143,[1]Heads!B:B,[1]Heads!C:C)</f>
        <v>IPC</v>
      </c>
      <c r="O2143" s="9" t="s">
        <v>32</v>
      </c>
      <c r="P2143" s="75"/>
      <c r="Q2143" s="9"/>
      <c r="R2143" s="75"/>
      <c r="S2143" s="96" t="s">
        <v>3196</v>
      </c>
      <c r="T2143" s="9"/>
      <c r="U2143" s="75"/>
      <c r="V2143" s="9"/>
      <c r="W2143" s="104" t="s">
        <v>112</v>
      </c>
      <c r="X2143" s="104" t="s">
        <v>112</v>
      </c>
      <c r="Y2143" s="98"/>
      <c r="Z2143" s="9" t="s">
        <v>5915</v>
      </c>
      <c r="AA2143" s="9" t="s">
        <v>34</v>
      </c>
      <c r="AB2143" s="9">
        <f t="shared" ca="1" si="203"/>
        <v>85</v>
      </c>
      <c r="AC2143" s="9" t="str">
        <f t="shared" ca="1" si="204"/>
        <v>Above 60 Days</v>
      </c>
      <c r="AD2143" s="9" t="str">
        <f t="shared" ca="1" si="205"/>
        <v/>
      </c>
      <c r="AE2143" s="9" t="str">
        <f t="shared" ca="1" si="206"/>
        <v/>
      </c>
      <c r="AF2143" s="9"/>
      <c r="AG2143" s="123" t="str">
        <f t="shared" si="209"/>
        <v>J.R.Puram,'147/2026'</v>
      </c>
      <c r="AH2143" s="97" t="str">
        <f t="shared" ca="1" si="207"/>
        <v>Above 60 Days</v>
      </c>
    </row>
    <row r="2144" spans="1:34" ht="25.5" customHeight="1" x14ac:dyDescent="0.25">
      <c r="A2144" s="96">
        <v>2143</v>
      </c>
      <c r="B2144" s="123" t="str">
        <f>_xlfn.XLOOKUP(E2144,'[1]PS Name'!B:B,'[1]PS Name'!D:D)</f>
        <v>Kasibugga Sub-Division</v>
      </c>
      <c r="C2144" s="123" t="str">
        <f>_xlfn.XLOOKUP(E2144,'[1]PS Name'!B:B,'[1]PS Name'!C:C)</f>
        <v>Kasibugga Rural Circle</v>
      </c>
      <c r="D2144" s="9"/>
      <c r="E2144" s="123" t="s">
        <v>114</v>
      </c>
      <c r="F2144" s="136" t="s">
        <v>3387</v>
      </c>
      <c r="G2144" s="63" t="s">
        <v>2556</v>
      </c>
      <c r="H2144" s="137">
        <v>46226</v>
      </c>
      <c r="I2144" s="63" t="str">
        <f t="shared" si="208"/>
        <v>Jul</v>
      </c>
      <c r="J2144" s="63">
        <v>2026</v>
      </c>
      <c r="K2144" s="63" t="s">
        <v>91</v>
      </c>
      <c r="L2144" s="9"/>
      <c r="M2144" s="9" t="str">
        <f>_xlfn.XLOOKUP(K2144,[1]Heads!A:A,[1]Heads!B:B)</f>
        <v>Bodily Offiences</v>
      </c>
      <c r="N2144" s="9" t="str">
        <f>_xlfn.XLOOKUP(M2144,[1]Heads!B:B,[1]Heads!C:C)</f>
        <v>IPC</v>
      </c>
      <c r="O2144" s="9" t="s">
        <v>32</v>
      </c>
      <c r="P2144" s="75"/>
      <c r="Q2144" s="9"/>
      <c r="R2144" s="75"/>
      <c r="S2144" s="96" t="s">
        <v>3196</v>
      </c>
      <c r="T2144" s="9"/>
      <c r="U2144" s="75"/>
      <c r="V2144" s="9"/>
      <c r="W2144" s="104" t="s">
        <v>141</v>
      </c>
      <c r="X2144" s="104" t="s">
        <v>33</v>
      </c>
      <c r="Y2144" s="98">
        <v>46300</v>
      </c>
      <c r="Z2144" s="9" t="s">
        <v>5916</v>
      </c>
      <c r="AA2144" s="9" t="s">
        <v>34</v>
      </c>
      <c r="AB2144" s="9">
        <f t="shared" ca="1" si="203"/>
        <v>85</v>
      </c>
      <c r="AC2144" s="9" t="str">
        <f t="shared" ca="1" si="204"/>
        <v>Above 60 Days</v>
      </c>
      <c r="AD2144" s="9">
        <f t="shared" ca="1" si="205"/>
        <v>11</v>
      </c>
      <c r="AE2144" s="9" t="str">
        <f t="shared" ca="1" si="206"/>
        <v>Below 45 Days</v>
      </c>
      <c r="AF2144" s="9"/>
      <c r="AG2144" s="123" t="str">
        <f t="shared" si="209"/>
        <v>Mandasa,'113/2026'</v>
      </c>
      <c r="AH2144" s="97" t="str">
        <f t="shared" si="207"/>
        <v/>
      </c>
    </row>
    <row r="2145" spans="1:34" ht="25.5" customHeight="1" x14ac:dyDescent="0.25">
      <c r="A2145" s="96">
        <v>2144</v>
      </c>
      <c r="B2145" s="123" t="str">
        <f>_xlfn.XLOOKUP(E2145,'[1]PS Name'!B:B,'[1]PS Name'!D:D)</f>
        <v>Srikakulam Sub-Division</v>
      </c>
      <c r="C2145" s="123" t="str">
        <f>_xlfn.XLOOKUP(E2145,'[1]PS Name'!B:B,'[1]PS Name'!C:C)</f>
        <v>Amadalavalasa Circle</v>
      </c>
      <c r="D2145" s="9"/>
      <c r="E2145" s="123" t="s">
        <v>64</v>
      </c>
      <c r="F2145" s="136" t="s">
        <v>3261</v>
      </c>
      <c r="G2145" s="63" t="s">
        <v>707</v>
      </c>
      <c r="H2145" s="137">
        <v>46226</v>
      </c>
      <c r="I2145" s="63" t="str">
        <f t="shared" si="208"/>
        <v>Jul</v>
      </c>
      <c r="J2145" s="63">
        <v>2026</v>
      </c>
      <c r="K2145" s="63" t="s">
        <v>71</v>
      </c>
      <c r="L2145" s="9"/>
      <c r="M2145" s="9" t="str">
        <f>_xlfn.XLOOKUP(K2145,[1]Heads!A:A,[1]Heads!B:B)</f>
        <v>Road Accidents</v>
      </c>
      <c r="N2145" s="9" t="str">
        <f>_xlfn.XLOOKUP(M2145,[1]Heads!B:B,[1]Heads!C:C)</f>
        <v>IPC</v>
      </c>
      <c r="O2145" s="9" t="s">
        <v>32</v>
      </c>
      <c r="P2145" s="75"/>
      <c r="Q2145" s="9"/>
      <c r="R2145" s="75"/>
      <c r="S2145" s="96" t="s">
        <v>16</v>
      </c>
      <c r="T2145" s="9"/>
      <c r="U2145" s="75"/>
      <c r="V2145" s="9"/>
      <c r="W2145" s="104" t="s">
        <v>112</v>
      </c>
      <c r="X2145" s="104" t="s">
        <v>2923</v>
      </c>
      <c r="Y2145" s="98"/>
      <c r="Z2145" s="9" t="s">
        <v>5917</v>
      </c>
      <c r="AA2145" s="9" t="s">
        <v>34</v>
      </c>
      <c r="AB2145" s="9" t="str">
        <f t="shared" ca="1" si="203"/>
        <v/>
      </c>
      <c r="AC2145" s="9" t="str">
        <f t="shared" si="204"/>
        <v/>
      </c>
      <c r="AD2145" s="9" t="str">
        <f t="shared" ca="1" si="205"/>
        <v/>
      </c>
      <c r="AE2145" s="9" t="str">
        <f t="shared" ca="1" si="206"/>
        <v/>
      </c>
      <c r="AF2145" s="9"/>
      <c r="AG2145" s="123" t="str">
        <f t="shared" si="209"/>
        <v>Ponduru,'105/2026'</v>
      </c>
      <c r="AH2145" s="97" t="str">
        <f t="shared" si="207"/>
        <v/>
      </c>
    </row>
    <row r="2146" spans="1:34" ht="25.5" customHeight="1" x14ac:dyDescent="0.25">
      <c r="A2146" s="96">
        <v>2145</v>
      </c>
      <c r="B2146" s="123" t="str">
        <f>_xlfn.XLOOKUP(E2146,'[1]PS Name'!B:B,'[1]PS Name'!D:D)</f>
        <v>Srikakulam Sub-Division</v>
      </c>
      <c r="C2146" s="123" t="str">
        <f>_xlfn.XLOOKUP(E2146,'[1]PS Name'!B:B,'[1]PS Name'!C:C)</f>
        <v>Srikakulam Rural Circle</v>
      </c>
      <c r="D2146" s="9"/>
      <c r="E2146" s="123" t="s">
        <v>61</v>
      </c>
      <c r="F2146" s="136" t="s">
        <v>3114</v>
      </c>
      <c r="G2146" s="63" t="s">
        <v>1016</v>
      </c>
      <c r="H2146" s="137">
        <v>46226</v>
      </c>
      <c r="I2146" s="63" t="str">
        <f t="shared" si="208"/>
        <v>Jul</v>
      </c>
      <c r="J2146" s="63">
        <v>2026</v>
      </c>
      <c r="K2146" s="63" t="s">
        <v>48</v>
      </c>
      <c r="L2146" s="9"/>
      <c r="M2146" s="9" t="str">
        <f>_xlfn.XLOOKUP(K2146,[1]Heads!A:A,[1]Heads!B:B)</f>
        <v>Property Offences</v>
      </c>
      <c r="N2146" s="9" t="str">
        <f>_xlfn.XLOOKUP(M2146,[1]Heads!B:B,[1]Heads!C:C)</f>
        <v>IPC</v>
      </c>
      <c r="O2146" s="9" t="s">
        <v>32</v>
      </c>
      <c r="P2146" s="75"/>
      <c r="Q2146" s="9"/>
      <c r="R2146" s="75"/>
      <c r="S2146" s="96" t="s">
        <v>3196</v>
      </c>
      <c r="T2146" s="9"/>
      <c r="U2146" s="75"/>
      <c r="V2146" s="9"/>
      <c r="W2146" s="104" t="s">
        <v>112</v>
      </c>
      <c r="X2146" s="104" t="s">
        <v>112</v>
      </c>
      <c r="Y2146" s="98"/>
      <c r="Z2146" s="9" t="s">
        <v>5918</v>
      </c>
      <c r="AA2146" s="9" t="s">
        <v>34</v>
      </c>
      <c r="AB2146" s="9">
        <f t="shared" ca="1" si="203"/>
        <v>85</v>
      </c>
      <c r="AC2146" s="9" t="str">
        <f t="shared" ca="1" si="204"/>
        <v>Above 60 Days</v>
      </c>
      <c r="AD2146" s="9" t="str">
        <f t="shared" ca="1" si="205"/>
        <v/>
      </c>
      <c r="AE2146" s="9" t="str">
        <f t="shared" ca="1" si="206"/>
        <v/>
      </c>
      <c r="AF2146" s="9"/>
      <c r="AG2146" s="123" t="str">
        <f t="shared" si="209"/>
        <v>Srikakulam I Town,'71/2026'</v>
      </c>
      <c r="AH2146" s="97" t="str">
        <f t="shared" ca="1" si="207"/>
        <v>Above 60 Days</v>
      </c>
    </row>
    <row r="2147" spans="1:34" ht="25.5" customHeight="1" x14ac:dyDescent="0.25">
      <c r="A2147" s="96">
        <v>2146</v>
      </c>
      <c r="B2147" s="123" t="str">
        <f>_xlfn.XLOOKUP(E2147,'[1]PS Name'!B:B,'[1]PS Name'!D:D)</f>
        <v>Tekkali Sub-Division</v>
      </c>
      <c r="C2147" s="123" t="str">
        <f>_xlfn.XLOOKUP(E2147,'[1]PS Name'!B:B,'[1]PS Name'!C:C)</f>
        <v>Pathapatnam Circle</v>
      </c>
      <c r="D2147" s="9"/>
      <c r="E2147" s="123" t="s">
        <v>105</v>
      </c>
      <c r="F2147" s="136" t="s">
        <v>3164</v>
      </c>
      <c r="G2147" s="63" t="s">
        <v>5919</v>
      </c>
      <c r="H2147" s="137">
        <v>46226</v>
      </c>
      <c r="I2147" s="63" t="str">
        <f t="shared" si="208"/>
        <v>Jul</v>
      </c>
      <c r="J2147" s="63">
        <v>2026</v>
      </c>
      <c r="K2147" s="63" t="s">
        <v>71</v>
      </c>
      <c r="L2147" s="9"/>
      <c r="M2147" s="9" t="str">
        <f>_xlfn.XLOOKUP(K2147,[1]Heads!A:A,[1]Heads!B:B)</f>
        <v>Road Accidents</v>
      </c>
      <c r="N2147" s="9" t="str">
        <f>_xlfn.XLOOKUP(M2147,[1]Heads!B:B,[1]Heads!C:C)</f>
        <v>IPC</v>
      </c>
      <c r="O2147" s="9" t="s">
        <v>32</v>
      </c>
      <c r="P2147" s="75">
        <v>46265</v>
      </c>
      <c r="Q2147" s="9"/>
      <c r="R2147" s="75"/>
      <c r="S2147" s="96" t="s">
        <v>7126</v>
      </c>
      <c r="T2147" s="9"/>
      <c r="U2147" s="75"/>
      <c r="V2147" s="9"/>
      <c r="W2147" s="104" t="s">
        <v>33</v>
      </c>
      <c r="X2147" s="104" t="s">
        <v>2923</v>
      </c>
      <c r="Y2147" s="98"/>
      <c r="Z2147" s="9" t="s">
        <v>5920</v>
      </c>
      <c r="AA2147" s="9" t="s">
        <v>34</v>
      </c>
      <c r="AB2147" s="9" t="str">
        <f t="shared" ca="1" si="203"/>
        <v/>
      </c>
      <c r="AC2147" s="9" t="str">
        <f t="shared" si="204"/>
        <v/>
      </c>
      <c r="AD2147" s="9" t="str">
        <f t="shared" ca="1" si="205"/>
        <v/>
      </c>
      <c r="AE2147" s="9" t="str">
        <f t="shared" ca="1" si="206"/>
        <v/>
      </c>
      <c r="AF2147" s="9"/>
      <c r="AG2147" s="123" t="str">
        <f t="shared" si="209"/>
        <v>Pathapatnam,'95/2026'</v>
      </c>
      <c r="AH2147" s="97" t="str">
        <f t="shared" si="207"/>
        <v/>
      </c>
    </row>
    <row r="2148" spans="1:34" ht="25.5" customHeight="1" x14ac:dyDescent="0.25">
      <c r="A2148" s="96">
        <v>2147</v>
      </c>
      <c r="B2148" s="123" t="str">
        <f>_xlfn.XLOOKUP(E2148,'[1]PS Name'!B:B,'[1]PS Name'!D:D)</f>
        <v>Srikakulam Sub-Division</v>
      </c>
      <c r="C2148" s="123" t="str">
        <f>_xlfn.XLOOKUP(E2148,'[1]PS Name'!B:B,'[1]PS Name'!C:C)</f>
        <v>Srikakulam Rural Circle</v>
      </c>
      <c r="D2148" s="9"/>
      <c r="E2148" s="123" t="s">
        <v>61</v>
      </c>
      <c r="F2148" s="136" t="s">
        <v>3105</v>
      </c>
      <c r="G2148" s="63" t="s">
        <v>1315</v>
      </c>
      <c r="H2148" s="137">
        <v>46226</v>
      </c>
      <c r="I2148" s="63" t="str">
        <f t="shared" si="208"/>
        <v>Jul</v>
      </c>
      <c r="J2148" s="63">
        <v>2026</v>
      </c>
      <c r="K2148" s="63" t="s">
        <v>70</v>
      </c>
      <c r="L2148" s="9"/>
      <c r="M2148" s="9" t="str">
        <f>_xlfn.XLOOKUP(K2148,[1]Heads!A:A,[1]Heads!B:B)</f>
        <v>174 CrPC</v>
      </c>
      <c r="N2148" s="9" t="str">
        <f>_xlfn.XLOOKUP(M2148,[1]Heads!B:B,[1]Heads!C:C)</f>
        <v>174 CrPC</v>
      </c>
      <c r="O2148" s="9" t="s">
        <v>32</v>
      </c>
      <c r="P2148" s="75"/>
      <c r="Q2148" s="9"/>
      <c r="R2148" s="75"/>
      <c r="S2148" s="96" t="s">
        <v>3196</v>
      </c>
      <c r="T2148" s="9"/>
      <c r="U2148" s="75"/>
      <c r="V2148" s="9"/>
      <c r="W2148" s="104" t="s">
        <v>173</v>
      </c>
      <c r="X2148" s="104" t="s">
        <v>173</v>
      </c>
      <c r="Y2148" s="98">
        <v>46234</v>
      </c>
      <c r="Z2148" s="9" t="s">
        <v>5921</v>
      </c>
      <c r="AA2148" s="9" t="s">
        <v>34</v>
      </c>
      <c r="AB2148" s="9">
        <f t="shared" ca="1" si="203"/>
        <v>85</v>
      </c>
      <c r="AC2148" s="9" t="str">
        <f t="shared" ca="1" si="204"/>
        <v>Above 60 Days</v>
      </c>
      <c r="AD2148" s="9">
        <f t="shared" ca="1" si="205"/>
        <v>77</v>
      </c>
      <c r="AE2148" s="9" t="str">
        <f t="shared" ca="1" si="206"/>
        <v>Above 60 Days</v>
      </c>
      <c r="AF2148" s="9"/>
      <c r="AG2148" s="123" t="str">
        <f t="shared" si="209"/>
        <v>Srikakulam I Town,'72/2026'</v>
      </c>
      <c r="AH2148" s="97" t="str">
        <f t="shared" ca="1" si="207"/>
        <v>Above 60 Days</v>
      </c>
    </row>
    <row r="2149" spans="1:34" ht="25.5" customHeight="1" x14ac:dyDescent="0.25">
      <c r="A2149" s="96">
        <v>2148</v>
      </c>
      <c r="B2149" s="123" t="str">
        <f>_xlfn.XLOOKUP(E2149,'[1]PS Name'!B:B,'[1]PS Name'!D:D)</f>
        <v>Kasibugga Sub-Division</v>
      </c>
      <c r="C2149" s="123">
        <f>_xlfn.XLOOKUP(E2149,'[1]PS Name'!B:B,'[1]PS Name'!C:C)</f>
        <v>0</v>
      </c>
      <c r="D2149" s="9"/>
      <c r="E2149" s="123" t="s">
        <v>68</v>
      </c>
      <c r="F2149" s="136" t="s">
        <v>5922</v>
      </c>
      <c r="G2149" s="63" t="s">
        <v>5923</v>
      </c>
      <c r="H2149" s="137">
        <v>46226</v>
      </c>
      <c r="I2149" s="63" t="str">
        <f t="shared" si="208"/>
        <v>Jul</v>
      </c>
      <c r="J2149" s="63">
        <v>2026</v>
      </c>
      <c r="K2149" s="63" t="s">
        <v>71</v>
      </c>
      <c r="L2149" s="9"/>
      <c r="M2149" s="9" t="str">
        <f>_xlfn.XLOOKUP(K2149,[1]Heads!A:A,[1]Heads!B:B)</f>
        <v>Road Accidents</v>
      </c>
      <c r="N2149" s="9" t="str">
        <f>_xlfn.XLOOKUP(M2149,[1]Heads!B:B,[1]Heads!C:C)</f>
        <v>IPC</v>
      </c>
      <c r="O2149" s="9" t="s">
        <v>32</v>
      </c>
      <c r="P2149" s="75">
        <v>46275</v>
      </c>
      <c r="Q2149" s="9"/>
      <c r="R2149" s="75"/>
      <c r="S2149" s="96" t="s">
        <v>7126</v>
      </c>
      <c r="T2149" s="9"/>
      <c r="U2149" s="75"/>
      <c r="V2149" s="9"/>
      <c r="W2149" s="104" t="s">
        <v>33</v>
      </c>
      <c r="X2149" s="104" t="s">
        <v>2923</v>
      </c>
      <c r="Y2149" s="98"/>
      <c r="Z2149" s="9" t="s">
        <v>5924</v>
      </c>
      <c r="AA2149" s="9" t="s">
        <v>34</v>
      </c>
      <c r="AB2149" s="9" t="str">
        <f t="shared" ca="1" si="203"/>
        <v/>
      </c>
      <c r="AC2149" s="9" t="str">
        <f t="shared" si="204"/>
        <v/>
      </c>
      <c r="AD2149" s="9" t="str">
        <f t="shared" ca="1" si="205"/>
        <v/>
      </c>
      <c r="AE2149" s="9" t="str">
        <f t="shared" ca="1" si="206"/>
        <v/>
      </c>
      <c r="AF2149" s="9"/>
      <c r="AG2149" s="123" t="str">
        <f t="shared" si="209"/>
        <v>Kasibugga,'246/2026'</v>
      </c>
      <c r="AH2149" s="97" t="str">
        <f t="shared" si="207"/>
        <v/>
      </c>
    </row>
    <row r="2150" spans="1:34" ht="25.5" customHeight="1" x14ac:dyDescent="0.25">
      <c r="A2150" s="96">
        <v>2149</v>
      </c>
      <c r="B2150" s="123" t="str">
        <f>_xlfn.XLOOKUP(E2150,'[1]PS Name'!B:B,'[1]PS Name'!D:D)</f>
        <v>Tekkali Sub-Division</v>
      </c>
      <c r="C2150" s="123" t="str">
        <f>_xlfn.XLOOKUP(E2150,'[1]PS Name'!B:B,'[1]PS Name'!C:C)</f>
        <v>Narasannapeta Circle</v>
      </c>
      <c r="D2150" s="9"/>
      <c r="E2150" s="123" t="s">
        <v>42</v>
      </c>
      <c r="F2150" s="136" t="s">
        <v>5730</v>
      </c>
      <c r="G2150" s="63" t="s">
        <v>3416</v>
      </c>
      <c r="H2150" s="137">
        <v>46226</v>
      </c>
      <c r="I2150" s="63" t="str">
        <f t="shared" si="208"/>
        <v>Jul</v>
      </c>
      <c r="J2150" s="63">
        <v>2026</v>
      </c>
      <c r="K2150" s="63" t="s">
        <v>127</v>
      </c>
      <c r="L2150" s="9"/>
      <c r="M2150" s="9" t="str">
        <f>_xlfn.XLOOKUP(K2150,[1]Heads!A:A,[1]Heads!B:B)</f>
        <v>Enforcement</v>
      </c>
      <c r="N2150" s="9" t="str">
        <f>_xlfn.XLOOKUP(M2150,[1]Heads!B:B,[1]Heads!C:C)</f>
        <v>Enforcement</v>
      </c>
      <c r="O2150" s="9" t="s">
        <v>32</v>
      </c>
      <c r="P2150" s="75"/>
      <c r="Q2150" s="9"/>
      <c r="R2150" s="75"/>
      <c r="S2150" s="96" t="s">
        <v>3196</v>
      </c>
      <c r="T2150" s="9"/>
      <c r="U2150" s="75"/>
      <c r="V2150" s="9"/>
      <c r="W2150" s="104" t="s">
        <v>173</v>
      </c>
      <c r="X2150" s="104" t="s">
        <v>173</v>
      </c>
      <c r="Y2150" s="98">
        <v>46229</v>
      </c>
      <c r="Z2150" s="9" t="s">
        <v>5925</v>
      </c>
      <c r="AA2150" s="9" t="s">
        <v>34</v>
      </c>
      <c r="AB2150" s="9">
        <f t="shared" ca="1" si="203"/>
        <v>85</v>
      </c>
      <c r="AC2150" s="9" t="str">
        <f t="shared" ca="1" si="204"/>
        <v>Above 60 Days</v>
      </c>
      <c r="AD2150" s="9">
        <f t="shared" ca="1" si="205"/>
        <v>82</v>
      </c>
      <c r="AE2150" s="9" t="str">
        <f t="shared" ca="1" si="206"/>
        <v>Above 60 Days</v>
      </c>
      <c r="AF2150" s="9"/>
      <c r="AG2150" s="123" t="str">
        <f t="shared" si="209"/>
        <v>Narasannapeta,'231/2026'</v>
      </c>
      <c r="AH2150" s="97" t="str">
        <f t="shared" ca="1" si="207"/>
        <v>Above 60 Days</v>
      </c>
    </row>
    <row r="2151" spans="1:34" ht="25.5" customHeight="1" x14ac:dyDescent="0.25">
      <c r="A2151" s="96">
        <v>2150</v>
      </c>
      <c r="B2151" s="123" t="str">
        <f>_xlfn.XLOOKUP(E2151,'[1]PS Name'!B:B,'[1]PS Name'!D:D)</f>
        <v>Tekkali Sub-Division</v>
      </c>
      <c r="C2151" s="123" t="str">
        <f>_xlfn.XLOOKUP(E2151,'[1]PS Name'!B:B,'[1]PS Name'!C:C)</f>
        <v>Narasannapeta Circle</v>
      </c>
      <c r="D2151" s="9"/>
      <c r="E2151" s="123" t="s">
        <v>42</v>
      </c>
      <c r="F2151" s="136" t="s">
        <v>5752</v>
      </c>
      <c r="G2151" s="63" t="s">
        <v>5926</v>
      </c>
      <c r="H2151" s="137">
        <v>46226</v>
      </c>
      <c r="I2151" s="63" t="str">
        <f t="shared" si="208"/>
        <v>Jul</v>
      </c>
      <c r="J2151" s="63">
        <v>2026</v>
      </c>
      <c r="K2151" s="63" t="s">
        <v>39</v>
      </c>
      <c r="L2151" s="9"/>
      <c r="M2151" s="9" t="str">
        <f>_xlfn.XLOOKUP(K2151,[1]Heads!A:A,[1]Heads!B:B)</f>
        <v>Other IPC</v>
      </c>
      <c r="N2151" s="9" t="str">
        <f>_xlfn.XLOOKUP(M2151,[1]Heads!B:B,[1]Heads!C:C)</f>
        <v>IPC</v>
      </c>
      <c r="O2151" s="9" t="s">
        <v>32</v>
      </c>
      <c r="P2151" s="75"/>
      <c r="Q2151" s="9"/>
      <c r="R2151" s="75"/>
      <c r="S2151" s="96" t="s">
        <v>3196</v>
      </c>
      <c r="T2151" s="9"/>
      <c r="U2151" s="75"/>
      <c r="V2151" s="9"/>
      <c r="W2151" s="104" t="s">
        <v>50</v>
      </c>
      <c r="X2151" s="104" t="s">
        <v>50</v>
      </c>
      <c r="Y2151" s="98"/>
      <c r="Z2151" s="9" t="s">
        <v>5927</v>
      </c>
      <c r="AA2151" s="9" t="s">
        <v>34</v>
      </c>
      <c r="AB2151" s="9">
        <f t="shared" ca="1" si="203"/>
        <v>85</v>
      </c>
      <c r="AC2151" s="9" t="str">
        <f t="shared" ca="1" si="204"/>
        <v>Above 60 Days</v>
      </c>
      <c r="AD2151" s="9" t="str">
        <f t="shared" ca="1" si="205"/>
        <v/>
      </c>
      <c r="AE2151" s="9" t="str">
        <f t="shared" ca="1" si="206"/>
        <v/>
      </c>
      <c r="AF2151" s="9"/>
      <c r="AG2151" s="123" t="str">
        <f t="shared" si="209"/>
        <v>Narasannapeta,'232/2026'</v>
      </c>
      <c r="AH2151" s="97" t="str">
        <f t="shared" ca="1" si="207"/>
        <v>Above 60 Days</v>
      </c>
    </row>
    <row r="2152" spans="1:34" ht="25.5" customHeight="1" x14ac:dyDescent="0.25">
      <c r="A2152" s="96">
        <v>2151</v>
      </c>
      <c r="B2152" s="123" t="str">
        <f>_xlfn.XLOOKUP(E2152,'[1]PS Name'!B:B,'[1]PS Name'!D:D)</f>
        <v>Tekkali Sub-Division</v>
      </c>
      <c r="C2152" s="123" t="str">
        <f>_xlfn.XLOOKUP(E2152,'[1]PS Name'!B:B,'[1]PS Name'!C:C)</f>
        <v>Narasannapeta Circle</v>
      </c>
      <c r="D2152" s="9"/>
      <c r="E2152" s="123" t="s">
        <v>79</v>
      </c>
      <c r="F2152" s="136" t="s">
        <v>3235</v>
      </c>
      <c r="G2152" s="63" t="s">
        <v>1377</v>
      </c>
      <c r="H2152" s="137">
        <v>46227</v>
      </c>
      <c r="I2152" s="63" t="str">
        <f t="shared" si="208"/>
        <v>Jul</v>
      </c>
      <c r="J2152" s="63">
        <v>2026</v>
      </c>
      <c r="K2152" s="63" t="s">
        <v>75</v>
      </c>
      <c r="L2152" s="9"/>
      <c r="M2152" s="9" t="str">
        <f>_xlfn.XLOOKUP(K2152,[1]Heads!A:A,[1]Heads!B:B)</f>
        <v>Bodily Offiences</v>
      </c>
      <c r="N2152" s="9" t="str">
        <f>_xlfn.XLOOKUP(M2152,[1]Heads!B:B,[1]Heads!C:C)</f>
        <v>IPC</v>
      </c>
      <c r="O2152" s="9" t="s">
        <v>32</v>
      </c>
      <c r="P2152" s="75">
        <v>46262</v>
      </c>
      <c r="Q2152" s="9"/>
      <c r="R2152" s="75"/>
      <c r="S2152" s="96" t="s">
        <v>7126</v>
      </c>
      <c r="T2152" s="9"/>
      <c r="U2152" s="75"/>
      <c r="V2152" s="9"/>
      <c r="W2152" s="104" t="s">
        <v>33</v>
      </c>
      <c r="X2152" s="104" t="s">
        <v>2923</v>
      </c>
      <c r="Y2152" s="98"/>
      <c r="Z2152" s="9" t="s">
        <v>5928</v>
      </c>
      <c r="AA2152" s="9" t="s">
        <v>34</v>
      </c>
      <c r="AB2152" s="9" t="str">
        <f t="shared" ca="1" si="203"/>
        <v/>
      </c>
      <c r="AC2152" s="9" t="str">
        <f t="shared" si="204"/>
        <v/>
      </c>
      <c r="AD2152" s="9" t="str">
        <f t="shared" ca="1" si="205"/>
        <v/>
      </c>
      <c r="AE2152" s="9" t="str">
        <f t="shared" ca="1" si="206"/>
        <v/>
      </c>
      <c r="AF2152" s="9"/>
      <c r="AG2152" s="123" t="str">
        <f t="shared" si="209"/>
        <v>Polaki,'102/2026'</v>
      </c>
      <c r="AH2152" s="97" t="str">
        <f t="shared" si="207"/>
        <v/>
      </c>
    </row>
    <row r="2153" spans="1:34" ht="25.5" customHeight="1" x14ac:dyDescent="0.25">
      <c r="A2153" s="96">
        <v>2152</v>
      </c>
      <c r="B2153" s="123" t="str">
        <f>_xlfn.XLOOKUP(E2153,'[1]PS Name'!B:B,'[1]PS Name'!D:D)</f>
        <v>Srikakulam Sub-Division</v>
      </c>
      <c r="C2153" s="123" t="str">
        <f>_xlfn.XLOOKUP(E2153,'[1]PS Name'!B:B,'[1]PS Name'!C:C)</f>
        <v>J.R.Puram Circle</v>
      </c>
      <c r="D2153" s="9"/>
      <c r="E2153" s="123" t="s">
        <v>90</v>
      </c>
      <c r="F2153" s="136" t="s">
        <v>3784</v>
      </c>
      <c r="G2153" s="63" t="s">
        <v>5929</v>
      </c>
      <c r="H2153" s="137">
        <v>46227</v>
      </c>
      <c r="I2153" s="63" t="str">
        <f t="shared" si="208"/>
        <v>Jul</v>
      </c>
      <c r="J2153" s="63">
        <v>2026</v>
      </c>
      <c r="K2153" s="63" t="s">
        <v>93</v>
      </c>
      <c r="L2153" s="75" t="s">
        <v>92</v>
      </c>
      <c r="M2153" s="9" t="str">
        <f>_xlfn.XLOOKUP(K2153,[1]Heads!A:A,[1]Heads!B:B)</f>
        <v>POCSO Cases</v>
      </c>
      <c r="N2153" s="9" t="str">
        <f>_xlfn.XLOOKUP(M2153,[1]Heads!B:B,[1]Heads!C:C)</f>
        <v>IPC</v>
      </c>
      <c r="O2153" s="9" t="s">
        <v>32</v>
      </c>
      <c r="P2153" s="75"/>
      <c r="Q2153" s="9"/>
      <c r="R2153" s="75"/>
      <c r="S2153" s="96" t="s">
        <v>3196</v>
      </c>
      <c r="T2153" s="9"/>
      <c r="U2153" s="75"/>
      <c r="V2153" s="9"/>
      <c r="W2153" s="104" t="s">
        <v>141</v>
      </c>
      <c r="X2153" s="104" t="s">
        <v>33</v>
      </c>
      <c r="Y2153" s="98">
        <v>46300</v>
      </c>
      <c r="Z2153" s="9" t="s">
        <v>5930</v>
      </c>
      <c r="AA2153" s="9" t="s">
        <v>34</v>
      </c>
      <c r="AB2153" s="9">
        <f t="shared" ca="1" si="203"/>
        <v>84</v>
      </c>
      <c r="AC2153" s="9" t="str">
        <f t="shared" ca="1" si="204"/>
        <v>Above 60 Days</v>
      </c>
      <c r="AD2153" s="9">
        <f t="shared" ca="1" si="205"/>
        <v>11</v>
      </c>
      <c r="AE2153" s="9" t="str">
        <f t="shared" ca="1" si="206"/>
        <v>Below 45 Days</v>
      </c>
      <c r="AF2153" s="9"/>
      <c r="AG2153" s="123" t="str">
        <f t="shared" si="209"/>
        <v>J.R.Puram,'150/2026'</v>
      </c>
      <c r="AH2153" s="97" t="str">
        <f t="shared" si="207"/>
        <v/>
      </c>
    </row>
    <row r="2154" spans="1:34" ht="25.5" customHeight="1" x14ac:dyDescent="0.25">
      <c r="A2154" s="96">
        <v>2153</v>
      </c>
      <c r="B2154" s="123" t="str">
        <f>_xlfn.XLOOKUP(E2154,'[1]PS Name'!B:B,'[1]PS Name'!D:D)</f>
        <v>Srikakulam Sub-Division</v>
      </c>
      <c r="C2154" s="123" t="str">
        <f>_xlfn.XLOOKUP(E2154,'[1]PS Name'!B:B,'[1]PS Name'!C:C)</f>
        <v>J.R.Puram Circle</v>
      </c>
      <c r="D2154" s="9"/>
      <c r="E2154" s="123" t="s">
        <v>38</v>
      </c>
      <c r="F2154" s="136" t="s">
        <v>3931</v>
      </c>
      <c r="G2154" s="63" t="s">
        <v>707</v>
      </c>
      <c r="H2154" s="137">
        <v>46227</v>
      </c>
      <c r="I2154" s="63" t="str">
        <f t="shared" si="208"/>
        <v>Jul</v>
      </c>
      <c r="J2154" s="63">
        <v>2026</v>
      </c>
      <c r="K2154" s="63" t="s">
        <v>71</v>
      </c>
      <c r="L2154" s="9"/>
      <c r="M2154" s="9" t="str">
        <f>_xlfn.XLOOKUP(K2154,[1]Heads!A:A,[1]Heads!B:B)</f>
        <v>Road Accidents</v>
      </c>
      <c r="N2154" s="9" t="str">
        <f>_xlfn.XLOOKUP(M2154,[1]Heads!B:B,[1]Heads!C:C)</f>
        <v>IPC</v>
      </c>
      <c r="O2154" s="9" t="s">
        <v>32</v>
      </c>
      <c r="P2154" s="75">
        <v>46262</v>
      </c>
      <c r="Q2154" s="9"/>
      <c r="R2154" s="75"/>
      <c r="S2154" s="96" t="s">
        <v>3196</v>
      </c>
      <c r="T2154" s="9"/>
      <c r="U2154" s="75"/>
      <c r="V2154" s="9"/>
      <c r="W2154" s="104" t="s">
        <v>33</v>
      </c>
      <c r="X2154" s="104" t="s">
        <v>33</v>
      </c>
      <c r="Y2154" s="98">
        <v>46262</v>
      </c>
      <c r="Z2154" s="9" t="s">
        <v>5931</v>
      </c>
      <c r="AA2154" s="9" t="s">
        <v>34</v>
      </c>
      <c r="AB2154" s="9">
        <f t="shared" ca="1" si="203"/>
        <v>84</v>
      </c>
      <c r="AC2154" s="9" t="str">
        <f t="shared" ca="1" si="204"/>
        <v>Above 60 Days</v>
      </c>
      <c r="AD2154" s="9">
        <f t="shared" ca="1" si="205"/>
        <v>49</v>
      </c>
      <c r="AE2154" s="9" t="str">
        <f t="shared" ca="1" si="206"/>
        <v>45 to 60 Days</v>
      </c>
      <c r="AF2154" s="9"/>
      <c r="AG2154" s="123" t="str">
        <f t="shared" si="209"/>
        <v>Etcherla,'162/2026'</v>
      </c>
      <c r="AH2154" s="97" t="str">
        <f t="shared" si="207"/>
        <v/>
      </c>
    </row>
    <row r="2155" spans="1:34" ht="25.5" customHeight="1" x14ac:dyDescent="0.25">
      <c r="A2155" s="96">
        <v>2154</v>
      </c>
      <c r="B2155" s="123" t="str">
        <f>_xlfn.XLOOKUP(E2155,'[1]PS Name'!B:B,'[1]PS Name'!D:D)</f>
        <v>Tekkali Sub-Division</v>
      </c>
      <c r="C2155" s="123" t="str">
        <f>_xlfn.XLOOKUP(E2155,'[1]PS Name'!B:B,'[1]PS Name'!C:C)</f>
        <v>Narasannapeta Circle</v>
      </c>
      <c r="D2155" s="9"/>
      <c r="E2155" s="123" t="s">
        <v>79</v>
      </c>
      <c r="F2155" s="136" t="s">
        <v>3226</v>
      </c>
      <c r="G2155" s="63" t="s">
        <v>2081</v>
      </c>
      <c r="H2155" s="137">
        <v>46227</v>
      </c>
      <c r="I2155" s="63" t="str">
        <f t="shared" si="208"/>
        <v>Jul</v>
      </c>
      <c r="J2155" s="63">
        <v>2026</v>
      </c>
      <c r="K2155" s="63" t="s">
        <v>80</v>
      </c>
      <c r="L2155" s="9"/>
      <c r="M2155" s="9" t="str">
        <f>_xlfn.XLOOKUP(K2155,[1]Heads!A:A,[1]Heads!B:B)</f>
        <v>Crime  Against Women</v>
      </c>
      <c r="N2155" s="9" t="str">
        <f>_xlfn.XLOOKUP(M2155,[1]Heads!B:B,[1]Heads!C:C)</f>
        <v>IPC</v>
      </c>
      <c r="O2155" s="9" t="s">
        <v>32</v>
      </c>
      <c r="P2155" s="75">
        <v>46262</v>
      </c>
      <c r="Q2155" s="9"/>
      <c r="R2155" s="75"/>
      <c r="S2155" s="96" t="s">
        <v>7126</v>
      </c>
      <c r="T2155" s="9"/>
      <c r="U2155" s="75"/>
      <c r="V2155" s="9"/>
      <c r="W2155" s="104" t="s">
        <v>33</v>
      </c>
      <c r="X2155" s="104" t="s">
        <v>2923</v>
      </c>
      <c r="Y2155" s="98"/>
      <c r="Z2155" s="9" t="s">
        <v>5932</v>
      </c>
      <c r="AA2155" s="9" t="s">
        <v>34</v>
      </c>
      <c r="AB2155" s="9" t="str">
        <f t="shared" ca="1" si="203"/>
        <v/>
      </c>
      <c r="AC2155" s="9" t="str">
        <f t="shared" si="204"/>
        <v/>
      </c>
      <c r="AD2155" s="9" t="str">
        <f t="shared" ca="1" si="205"/>
        <v/>
      </c>
      <c r="AE2155" s="9" t="str">
        <f t="shared" ca="1" si="206"/>
        <v/>
      </c>
      <c r="AF2155" s="9"/>
      <c r="AG2155" s="123" t="str">
        <f t="shared" si="209"/>
        <v>Polaki,'101/2026'</v>
      </c>
      <c r="AH2155" s="97" t="str">
        <f t="shared" si="207"/>
        <v/>
      </c>
    </row>
    <row r="2156" spans="1:34" ht="25.5" customHeight="1" x14ac:dyDescent="0.25">
      <c r="A2156" s="96">
        <v>2155</v>
      </c>
      <c r="B2156" s="123" t="str">
        <f>_xlfn.XLOOKUP(E2156,'[1]PS Name'!B:B,'[1]PS Name'!D:D)</f>
        <v>Srikakulam Sub-Division</v>
      </c>
      <c r="C2156" s="123" t="str">
        <f>_xlfn.XLOOKUP(E2156,'[1]PS Name'!B:B,'[1]PS Name'!C:C)</f>
        <v>J.R.Puram Circle</v>
      </c>
      <c r="D2156" s="9"/>
      <c r="E2156" s="123" t="s">
        <v>107</v>
      </c>
      <c r="F2156" s="136" t="s">
        <v>3049</v>
      </c>
      <c r="G2156" s="63" t="s">
        <v>1315</v>
      </c>
      <c r="H2156" s="137">
        <v>46227</v>
      </c>
      <c r="I2156" s="63" t="str">
        <f t="shared" si="208"/>
        <v>Jul</v>
      </c>
      <c r="J2156" s="63">
        <v>2026</v>
      </c>
      <c r="K2156" s="63" t="s">
        <v>70</v>
      </c>
      <c r="L2156" s="9"/>
      <c r="M2156" s="9" t="str">
        <f>_xlfn.XLOOKUP(K2156,[1]Heads!A:A,[1]Heads!B:B)</f>
        <v>174 CrPC</v>
      </c>
      <c r="N2156" s="9" t="str">
        <f>_xlfn.XLOOKUP(M2156,[1]Heads!B:B,[1]Heads!C:C)</f>
        <v>174 CrPC</v>
      </c>
      <c r="O2156" s="9" t="s">
        <v>32</v>
      </c>
      <c r="P2156" s="75"/>
      <c r="Q2156" s="9"/>
      <c r="R2156" s="75"/>
      <c r="S2156" s="96" t="s">
        <v>3196</v>
      </c>
      <c r="T2156" s="9"/>
      <c r="U2156" s="75"/>
      <c r="V2156" s="9"/>
      <c r="W2156" s="104" t="s">
        <v>173</v>
      </c>
      <c r="X2156" s="104" t="s">
        <v>173</v>
      </c>
      <c r="Y2156" s="98">
        <v>46234</v>
      </c>
      <c r="Z2156" s="9" t="s">
        <v>5933</v>
      </c>
      <c r="AA2156" s="9" t="s">
        <v>34</v>
      </c>
      <c r="AB2156" s="9">
        <f t="shared" ca="1" si="203"/>
        <v>84</v>
      </c>
      <c r="AC2156" s="9" t="str">
        <f t="shared" ca="1" si="204"/>
        <v>Above 60 Days</v>
      </c>
      <c r="AD2156" s="9">
        <f t="shared" ca="1" si="205"/>
        <v>77</v>
      </c>
      <c r="AE2156" s="9" t="str">
        <f t="shared" ca="1" si="206"/>
        <v>Above 60 Days</v>
      </c>
      <c r="AF2156" s="9"/>
      <c r="AG2156" s="123" t="str">
        <f t="shared" si="209"/>
        <v>G. Sigadam,'51/2026'</v>
      </c>
      <c r="AH2156" s="97" t="str">
        <f t="shared" ca="1" si="207"/>
        <v>Above 60 Days</v>
      </c>
    </row>
    <row r="2157" spans="1:34" ht="25.5" customHeight="1" x14ac:dyDescent="0.25">
      <c r="A2157" s="96">
        <v>2156</v>
      </c>
      <c r="B2157" s="123" t="e">
        <f>_xlfn.XLOOKUP(E2157,'[1]PS Name'!B:B,'[1]PS Name'!D:D)</f>
        <v>#N/A</v>
      </c>
      <c r="C2157" s="123" t="e">
        <f>_xlfn.XLOOKUP(E2157,'[1]PS Name'!B:B,'[1]PS Name'!C:C)</f>
        <v>#N/A</v>
      </c>
      <c r="D2157" s="9"/>
      <c r="E2157" s="123" t="s">
        <v>125</v>
      </c>
      <c r="F2157" s="136" t="s">
        <v>3119</v>
      </c>
      <c r="G2157" s="63" t="s">
        <v>1381</v>
      </c>
      <c r="H2157" s="137">
        <v>46228</v>
      </c>
      <c r="I2157" s="63" t="str">
        <f t="shared" si="208"/>
        <v>Jul</v>
      </c>
      <c r="J2157" s="63">
        <v>2026</v>
      </c>
      <c r="K2157" s="63" t="s">
        <v>80</v>
      </c>
      <c r="L2157" s="9"/>
      <c r="M2157" s="9" t="str">
        <f>_xlfn.XLOOKUP(K2157,[1]Heads!A:A,[1]Heads!B:B)</f>
        <v>Crime  Against Women</v>
      </c>
      <c r="N2157" s="9" t="str">
        <f>_xlfn.XLOOKUP(M2157,[1]Heads!B:B,[1]Heads!C:C)</f>
        <v>IPC</v>
      </c>
      <c r="O2157" s="9" t="s">
        <v>32</v>
      </c>
      <c r="P2157" s="75"/>
      <c r="Q2157" s="9"/>
      <c r="R2157" s="75"/>
      <c r="S2157" s="96" t="s">
        <v>7126</v>
      </c>
      <c r="T2157" s="9"/>
      <c r="U2157" s="75"/>
      <c r="V2157" s="9"/>
      <c r="W2157" s="104" t="s">
        <v>141</v>
      </c>
      <c r="X2157" s="104" t="s">
        <v>2923</v>
      </c>
      <c r="Y2157" s="98"/>
      <c r="Z2157" s="9" t="s">
        <v>5934</v>
      </c>
      <c r="AA2157" s="9" t="s">
        <v>34</v>
      </c>
      <c r="AB2157" s="9" t="str">
        <f t="shared" ca="1" si="203"/>
        <v/>
      </c>
      <c r="AC2157" s="9" t="str">
        <f t="shared" si="204"/>
        <v/>
      </c>
      <c r="AD2157" s="9" t="str">
        <f t="shared" ca="1" si="205"/>
        <v/>
      </c>
      <c r="AE2157" s="9" t="str">
        <f t="shared" ca="1" si="206"/>
        <v/>
      </c>
      <c r="AF2157" s="9"/>
      <c r="AG2157" s="123" t="str">
        <f t="shared" si="209"/>
        <v>Mahila UPS, Srikakulam,'88/2026'</v>
      </c>
      <c r="AH2157" s="97" t="str">
        <f t="shared" si="207"/>
        <v/>
      </c>
    </row>
    <row r="2158" spans="1:34" ht="25.5" customHeight="1" x14ac:dyDescent="0.25">
      <c r="A2158" s="96">
        <v>2157</v>
      </c>
      <c r="B2158" s="123" t="str">
        <f>_xlfn.XLOOKUP(E2158,'[1]PS Name'!B:B,'[1]PS Name'!D:D)</f>
        <v>Srikakulam Sub-Division</v>
      </c>
      <c r="C2158" s="123" t="str">
        <f>_xlfn.XLOOKUP(E2158,'[1]PS Name'!B:B,'[1]PS Name'!C:C)</f>
        <v>Amadalavalasa Circle</v>
      </c>
      <c r="D2158" s="9"/>
      <c r="E2158" s="123" t="s">
        <v>47</v>
      </c>
      <c r="F2158" s="136" t="s">
        <v>3295</v>
      </c>
      <c r="G2158" s="63" t="s">
        <v>2488</v>
      </c>
      <c r="H2158" s="137">
        <v>46228</v>
      </c>
      <c r="I2158" s="63" t="str">
        <f t="shared" si="208"/>
        <v>Jul</v>
      </c>
      <c r="J2158" s="63">
        <v>2026</v>
      </c>
      <c r="K2158" s="63" t="s">
        <v>39</v>
      </c>
      <c r="L2158" s="9"/>
      <c r="M2158" s="9" t="str">
        <f>_xlfn.XLOOKUP(K2158,[1]Heads!A:A,[1]Heads!B:B)</f>
        <v>Other IPC</v>
      </c>
      <c r="N2158" s="9" t="str">
        <f>_xlfn.XLOOKUP(M2158,[1]Heads!B:B,[1]Heads!C:C)</f>
        <v>IPC</v>
      </c>
      <c r="O2158" s="9" t="s">
        <v>32</v>
      </c>
      <c r="P2158" s="75">
        <v>46231</v>
      </c>
      <c r="Q2158" s="9"/>
      <c r="R2158" s="75"/>
      <c r="S2158" s="96" t="s">
        <v>7126</v>
      </c>
      <c r="T2158" s="9"/>
      <c r="U2158" s="75"/>
      <c r="V2158" s="9"/>
      <c r="W2158" s="104" t="s">
        <v>33</v>
      </c>
      <c r="X2158" s="104" t="s">
        <v>2923</v>
      </c>
      <c r="Y2158" s="98"/>
      <c r="Z2158" s="9" t="s">
        <v>5935</v>
      </c>
      <c r="AA2158" s="9" t="s">
        <v>34</v>
      </c>
      <c r="AB2158" s="9" t="str">
        <f t="shared" ca="1" si="203"/>
        <v/>
      </c>
      <c r="AC2158" s="9" t="str">
        <f t="shared" si="204"/>
        <v/>
      </c>
      <c r="AD2158" s="9" t="str">
        <f t="shared" ca="1" si="205"/>
        <v/>
      </c>
      <c r="AE2158" s="9" t="str">
        <f t="shared" ca="1" si="206"/>
        <v/>
      </c>
      <c r="AF2158" s="9"/>
      <c r="AG2158" s="123" t="str">
        <f t="shared" si="209"/>
        <v>Amadalavalasa,'112/2026'</v>
      </c>
      <c r="AH2158" s="97" t="str">
        <f t="shared" si="207"/>
        <v/>
      </c>
    </row>
    <row r="2159" spans="1:34" ht="25.5" customHeight="1" x14ac:dyDescent="0.25">
      <c r="A2159" s="96">
        <v>2158</v>
      </c>
      <c r="B2159" s="123" t="str">
        <f>_xlfn.XLOOKUP(E2159,'[1]PS Name'!B:B,'[1]PS Name'!D:D)</f>
        <v>Tekkali Sub-Division</v>
      </c>
      <c r="C2159" s="123" t="str">
        <f>_xlfn.XLOOKUP(E2159,'[1]PS Name'!B:B,'[1]PS Name'!C:C)</f>
        <v>Narasannapeta Circle</v>
      </c>
      <c r="D2159" s="9"/>
      <c r="E2159" s="123" t="s">
        <v>42</v>
      </c>
      <c r="F2159" s="136" t="s">
        <v>5749</v>
      </c>
      <c r="G2159" s="63" t="s">
        <v>1500</v>
      </c>
      <c r="H2159" s="137">
        <v>46228</v>
      </c>
      <c r="I2159" s="63" t="str">
        <f t="shared" si="208"/>
        <v>Jul</v>
      </c>
      <c r="J2159" s="63">
        <v>2026</v>
      </c>
      <c r="K2159" s="63" t="s">
        <v>39</v>
      </c>
      <c r="L2159" s="9"/>
      <c r="M2159" s="9" t="str">
        <f>_xlfn.XLOOKUP(K2159,[1]Heads!A:A,[1]Heads!B:B)</f>
        <v>Other IPC</v>
      </c>
      <c r="N2159" s="9" t="str">
        <f>_xlfn.XLOOKUP(M2159,[1]Heads!B:B,[1]Heads!C:C)</f>
        <v>IPC</v>
      </c>
      <c r="O2159" s="9" t="s">
        <v>32</v>
      </c>
      <c r="P2159" s="75"/>
      <c r="Q2159" s="9"/>
      <c r="R2159" s="75"/>
      <c r="S2159" s="96" t="s">
        <v>3196</v>
      </c>
      <c r="T2159" s="9"/>
      <c r="U2159" s="75"/>
      <c r="V2159" s="9"/>
      <c r="W2159" s="104" t="s">
        <v>176</v>
      </c>
      <c r="X2159" s="104" t="s">
        <v>50</v>
      </c>
      <c r="Y2159" s="98"/>
      <c r="Z2159" s="9" t="s">
        <v>5936</v>
      </c>
      <c r="AA2159" s="9" t="s">
        <v>34</v>
      </c>
      <c r="AB2159" s="9">
        <f t="shared" ca="1" si="203"/>
        <v>83</v>
      </c>
      <c r="AC2159" s="9" t="str">
        <f t="shared" ca="1" si="204"/>
        <v>Above 60 Days</v>
      </c>
      <c r="AD2159" s="9" t="str">
        <f t="shared" ca="1" si="205"/>
        <v/>
      </c>
      <c r="AE2159" s="9" t="str">
        <f t="shared" ca="1" si="206"/>
        <v/>
      </c>
      <c r="AF2159" s="9"/>
      <c r="AG2159" s="123" t="str">
        <f t="shared" si="209"/>
        <v>Narasannapeta,'235/2026'</v>
      </c>
      <c r="AH2159" s="97" t="str">
        <f t="shared" ca="1" si="207"/>
        <v>Above 60 Days</v>
      </c>
    </row>
    <row r="2160" spans="1:34" ht="25.5" customHeight="1" x14ac:dyDescent="0.25">
      <c r="A2160" s="96">
        <v>2159</v>
      </c>
      <c r="B2160" s="123" t="str">
        <f>_xlfn.XLOOKUP(E2160,'[1]PS Name'!B:B,'[1]PS Name'!D:D)</f>
        <v>Srikakulam Sub-Division</v>
      </c>
      <c r="C2160" s="123" t="str">
        <f>_xlfn.XLOOKUP(E2160,'[1]PS Name'!B:B,'[1]PS Name'!C:C)</f>
        <v>Srikakulam Rural Circle</v>
      </c>
      <c r="D2160" s="9"/>
      <c r="E2160" s="123" t="s">
        <v>61</v>
      </c>
      <c r="F2160" s="136" t="s">
        <v>3097</v>
      </c>
      <c r="G2160" s="63" t="s">
        <v>1315</v>
      </c>
      <c r="H2160" s="137">
        <v>46228</v>
      </c>
      <c r="I2160" s="63" t="str">
        <f t="shared" si="208"/>
        <v>Jul</v>
      </c>
      <c r="J2160" s="63">
        <v>2026</v>
      </c>
      <c r="K2160" s="63" t="s">
        <v>70</v>
      </c>
      <c r="L2160" s="9"/>
      <c r="M2160" s="9" t="str">
        <f>_xlfn.XLOOKUP(K2160,[1]Heads!A:A,[1]Heads!B:B)</f>
        <v>174 CrPC</v>
      </c>
      <c r="N2160" s="9" t="str">
        <f>_xlfn.XLOOKUP(M2160,[1]Heads!B:B,[1]Heads!C:C)</f>
        <v>174 CrPC</v>
      </c>
      <c r="O2160" s="9" t="s">
        <v>32</v>
      </c>
      <c r="P2160" s="75"/>
      <c r="Q2160" s="9"/>
      <c r="R2160" s="75"/>
      <c r="S2160" s="96" t="s">
        <v>3196</v>
      </c>
      <c r="T2160" s="9"/>
      <c r="U2160" s="75"/>
      <c r="V2160" s="9"/>
      <c r="W2160" s="104" t="s">
        <v>173</v>
      </c>
      <c r="X2160" s="104" t="s">
        <v>168</v>
      </c>
      <c r="Y2160" s="98"/>
      <c r="Z2160" s="9" t="s">
        <v>5937</v>
      </c>
      <c r="AA2160" s="9" t="s">
        <v>34</v>
      </c>
      <c r="AB2160" s="9">
        <f t="shared" ca="1" si="203"/>
        <v>83</v>
      </c>
      <c r="AC2160" s="9" t="str">
        <f t="shared" ca="1" si="204"/>
        <v>Above 60 Days</v>
      </c>
      <c r="AD2160" s="9" t="str">
        <f t="shared" ca="1" si="205"/>
        <v/>
      </c>
      <c r="AE2160" s="9" t="str">
        <f t="shared" ca="1" si="206"/>
        <v/>
      </c>
      <c r="AF2160" s="9"/>
      <c r="AG2160" s="123" t="str">
        <f t="shared" si="209"/>
        <v>Srikakulam I Town,'73/2026'</v>
      </c>
      <c r="AH2160" s="97" t="str">
        <f t="shared" ca="1" si="207"/>
        <v>Above 60 Days</v>
      </c>
    </row>
    <row r="2161" spans="1:34" ht="25.5" customHeight="1" x14ac:dyDescent="0.25">
      <c r="A2161" s="96">
        <v>2160</v>
      </c>
      <c r="B2161" s="123" t="str">
        <f>_xlfn.XLOOKUP(E2161,'[1]PS Name'!B:B,'[1]PS Name'!D:D)</f>
        <v>Srikakulam Sub-Division</v>
      </c>
      <c r="C2161" s="123" t="str">
        <f>_xlfn.XLOOKUP(E2161,'[1]PS Name'!B:B,'[1]PS Name'!C:C)</f>
        <v>Amadalavalasa Circle</v>
      </c>
      <c r="D2161" s="9"/>
      <c r="E2161" s="123" t="s">
        <v>47</v>
      </c>
      <c r="F2161" s="136" t="s">
        <v>3315</v>
      </c>
      <c r="G2161" s="63" t="s">
        <v>1332</v>
      </c>
      <c r="H2161" s="137">
        <v>46228</v>
      </c>
      <c r="I2161" s="63" t="str">
        <f t="shared" si="208"/>
        <v>Jul</v>
      </c>
      <c r="J2161" s="63">
        <v>2026</v>
      </c>
      <c r="K2161" s="63" t="s">
        <v>71</v>
      </c>
      <c r="L2161" s="9"/>
      <c r="M2161" s="9" t="str">
        <f>_xlfn.XLOOKUP(K2161,[1]Heads!A:A,[1]Heads!B:B)</f>
        <v>Road Accidents</v>
      </c>
      <c r="N2161" s="9" t="str">
        <f>_xlfn.XLOOKUP(M2161,[1]Heads!B:B,[1]Heads!C:C)</f>
        <v>IPC</v>
      </c>
      <c r="O2161" s="9" t="s">
        <v>32</v>
      </c>
      <c r="P2161" s="75"/>
      <c r="Q2161" s="9"/>
      <c r="R2161" s="75"/>
      <c r="S2161" s="96" t="s">
        <v>3196</v>
      </c>
      <c r="T2161" s="9"/>
      <c r="U2161" s="75"/>
      <c r="V2161" s="9"/>
      <c r="W2161" s="104" t="s">
        <v>141</v>
      </c>
      <c r="X2161" s="104" t="s">
        <v>33</v>
      </c>
      <c r="Y2161" s="98">
        <v>46281</v>
      </c>
      <c r="Z2161" s="9" t="s">
        <v>5737</v>
      </c>
      <c r="AA2161" s="9" t="s">
        <v>34</v>
      </c>
      <c r="AB2161" s="9">
        <f t="shared" ca="1" si="203"/>
        <v>83</v>
      </c>
      <c r="AC2161" s="9" t="str">
        <f t="shared" ca="1" si="204"/>
        <v>Above 60 Days</v>
      </c>
      <c r="AD2161" s="9">
        <f t="shared" ca="1" si="205"/>
        <v>30</v>
      </c>
      <c r="AE2161" s="9" t="str">
        <f t="shared" ca="1" si="206"/>
        <v>Below 45 Days</v>
      </c>
      <c r="AF2161" s="9"/>
      <c r="AG2161" s="123" t="str">
        <f t="shared" si="209"/>
        <v>Amadalavalasa,'111/2026'</v>
      </c>
      <c r="AH2161" s="97" t="str">
        <f t="shared" si="207"/>
        <v/>
      </c>
    </row>
    <row r="2162" spans="1:34" ht="25.5" customHeight="1" x14ac:dyDescent="0.25">
      <c r="A2162" s="96">
        <v>2161</v>
      </c>
      <c r="B2162" s="123" t="str">
        <f>_xlfn.XLOOKUP(E2162,'[1]PS Name'!B:B,'[1]PS Name'!D:D)</f>
        <v>Tekkali Sub-Division</v>
      </c>
      <c r="C2162" s="123" t="str">
        <f>_xlfn.XLOOKUP(E2162,'[1]PS Name'!B:B,'[1]PS Name'!C:C)</f>
        <v>Narasannapeta Circle</v>
      </c>
      <c r="D2162" s="9"/>
      <c r="E2162" s="123" t="s">
        <v>79</v>
      </c>
      <c r="F2162" s="136" t="s">
        <v>3250</v>
      </c>
      <c r="G2162" s="63" t="s">
        <v>264</v>
      </c>
      <c r="H2162" s="137">
        <v>46228</v>
      </c>
      <c r="I2162" s="63" t="str">
        <f t="shared" si="208"/>
        <v>Jul</v>
      </c>
      <c r="J2162" s="63">
        <v>2026</v>
      </c>
      <c r="K2162" s="63" t="s">
        <v>59</v>
      </c>
      <c r="L2162" s="9" t="s">
        <v>265</v>
      </c>
      <c r="M2162" s="9" t="str">
        <f>_xlfn.XLOOKUP(K2162,[1]Heads!A:A,[1]Heads!B:B)</f>
        <v>Missing Cases</v>
      </c>
      <c r="N2162" s="9" t="str">
        <f>_xlfn.XLOOKUP(M2162,[1]Heads!B:B,[1]Heads!C:C)</f>
        <v>Missing</v>
      </c>
      <c r="O2162" s="9" t="s">
        <v>32</v>
      </c>
      <c r="P2162" s="75"/>
      <c r="Q2162" s="9"/>
      <c r="R2162" s="75"/>
      <c r="S2162" s="96" t="s">
        <v>7125</v>
      </c>
      <c r="T2162" s="9"/>
      <c r="U2162" s="75"/>
      <c r="V2162" s="9"/>
      <c r="W2162" s="104" t="s">
        <v>142</v>
      </c>
      <c r="X2162" s="104" t="s">
        <v>2923</v>
      </c>
      <c r="Y2162" s="98"/>
      <c r="Z2162" s="9" t="s">
        <v>5938</v>
      </c>
      <c r="AA2162" s="9" t="s">
        <v>34</v>
      </c>
      <c r="AB2162" s="9" t="str">
        <f t="shared" ca="1" si="203"/>
        <v/>
      </c>
      <c r="AC2162" s="9" t="str">
        <f t="shared" si="204"/>
        <v/>
      </c>
      <c r="AD2162" s="9" t="str">
        <f t="shared" ca="1" si="205"/>
        <v/>
      </c>
      <c r="AE2162" s="9" t="str">
        <f t="shared" ca="1" si="206"/>
        <v/>
      </c>
      <c r="AF2162" s="9"/>
      <c r="AG2162" s="123" t="str">
        <f t="shared" si="209"/>
        <v>Polaki,'103/2026'</v>
      </c>
      <c r="AH2162" s="97" t="str">
        <f t="shared" si="207"/>
        <v/>
      </c>
    </row>
    <row r="2163" spans="1:34" ht="25.5" customHeight="1" x14ac:dyDescent="0.25">
      <c r="A2163" s="96">
        <v>2162</v>
      </c>
      <c r="B2163" s="123" t="str">
        <f>_xlfn.XLOOKUP(E2163,'[1]PS Name'!B:B,'[1]PS Name'!D:D)</f>
        <v>Srikakulam Sub-Division</v>
      </c>
      <c r="C2163" s="123" t="str">
        <f>_xlfn.XLOOKUP(E2163,'[1]PS Name'!B:B,'[1]PS Name'!C:C)</f>
        <v>Srikakulam Rural Circle</v>
      </c>
      <c r="D2163" s="9"/>
      <c r="E2163" s="123" t="s">
        <v>74</v>
      </c>
      <c r="F2163" s="136" t="s">
        <v>3803</v>
      </c>
      <c r="G2163" s="63" t="s">
        <v>3498</v>
      </c>
      <c r="H2163" s="137">
        <v>46228</v>
      </c>
      <c r="I2163" s="63" t="str">
        <f t="shared" si="208"/>
        <v>Jul</v>
      </c>
      <c r="J2163" s="63">
        <v>2026</v>
      </c>
      <c r="K2163" s="63" t="s">
        <v>39</v>
      </c>
      <c r="L2163" s="9"/>
      <c r="M2163" s="9" t="str">
        <f>_xlfn.XLOOKUP(K2163,[1]Heads!A:A,[1]Heads!B:B)</f>
        <v>Other IPC</v>
      </c>
      <c r="N2163" s="9" t="str">
        <f>_xlfn.XLOOKUP(M2163,[1]Heads!B:B,[1]Heads!C:C)</f>
        <v>IPC</v>
      </c>
      <c r="O2163" s="9" t="s">
        <v>32</v>
      </c>
      <c r="P2163" s="75"/>
      <c r="Q2163" s="9"/>
      <c r="R2163" s="75"/>
      <c r="S2163" s="96" t="s">
        <v>7125</v>
      </c>
      <c r="T2163" s="9"/>
      <c r="U2163" s="75"/>
      <c r="V2163" s="9"/>
      <c r="W2163" s="104" t="s">
        <v>50</v>
      </c>
      <c r="X2163" s="104" t="s">
        <v>2923</v>
      </c>
      <c r="Y2163" s="98"/>
      <c r="Z2163" s="9" t="s">
        <v>5939</v>
      </c>
      <c r="AA2163" s="9" t="s">
        <v>34</v>
      </c>
      <c r="AB2163" s="9" t="str">
        <f t="shared" ca="1" si="203"/>
        <v/>
      </c>
      <c r="AC2163" s="9" t="str">
        <f t="shared" si="204"/>
        <v/>
      </c>
      <c r="AD2163" s="9" t="str">
        <f t="shared" ca="1" si="205"/>
        <v/>
      </c>
      <c r="AE2163" s="9" t="str">
        <f t="shared" ca="1" si="206"/>
        <v/>
      </c>
      <c r="AF2163" s="9"/>
      <c r="AG2163" s="123" t="str">
        <f t="shared" si="209"/>
        <v>Srikakulam Rural,'153/2026'</v>
      </c>
      <c r="AH2163" s="97" t="str">
        <f t="shared" si="207"/>
        <v/>
      </c>
    </row>
    <row r="2164" spans="1:34" ht="25.5" customHeight="1" x14ac:dyDescent="0.25">
      <c r="A2164" s="96">
        <v>2163</v>
      </c>
      <c r="B2164" s="123" t="str">
        <f>_xlfn.XLOOKUP(E2164,'[1]PS Name'!B:B,'[1]PS Name'!D:D)</f>
        <v>Tekkali Sub-Division</v>
      </c>
      <c r="C2164" s="123" t="str">
        <f>_xlfn.XLOOKUP(E2164,'[1]PS Name'!B:B,'[1]PS Name'!C:C)</f>
        <v>Tekkali Rural Circle</v>
      </c>
      <c r="D2164" s="9"/>
      <c r="E2164" s="123" t="s">
        <v>84</v>
      </c>
      <c r="F2164" s="136" t="s">
        <v>3097</v>
      </c>
      <c r="G2164" s="63" t="s">
        <v>1016</v>
      </c>
      <c r="H2164" s="137">
        <v>46228</v>
      </c>
      <c r="I2164" s="63" t="str">
        <f t="shared" si="208"/>
        <v>Jul</v>
      </c>
      <c r="J2164" s="63">
        <v>2026</v>
      </c>
      <c r="K2164" s="63" t="s">
        <v>48</v>
      </c>
      <c r="L2164" s="9"/>
      <c r="M2164" s="9" t="str">
        <f>_xlfn.XLOOKUP(K2164,[1]Heads!A:A,[1]Heads!B:B)</f>
        <v>Property Offences</v>
      </c>
      <c r="N2164" s="9" t="str">
        <f>_xlfn.XLOOKUP(M2164,[1]Heads!B:B,[1]Heads!C:C)</f>
        <v>IPC</v>
      </c>
      <c r="O2164" s="9" t="s">
        <v>32</v>
      </c>
      <c r="P2164" s="75"/>
      <c r="Q2164" s="9"/>
      <c r="R2164" s="75"/>
      <c r="S2164" s="96" t="s">
        <v>3196</v>
      </c>
      <c r="T2164" s="9"/>
      <c r="U2164" s="75"/>
      <c r="V2164" s="9"/>
      <c r="W2164" s="104" t="s">
        <v>112</v>
      </c>
      <c r="X2164" s="104" t="s">
        <v>112</v>
      </c>
      <c r="Y2164" s="98"/>
      <c r="Z2164" s="9" t="s">
        <v>5940</v>
      </c>
      <c r="AA2164" s="9" t="s">
        <v>34</v>
      </c>
      <c r="AB2164" s="9">
        <f t="shared" ca="1" si="203"/>
        <v>83</v>
      </c>
      <c r="AC2164" s="9" t="str">
        <f t="shared" ca="1" si="204"/>
        <v>Above 60 Days</v>
      </c>
      <c r="AD2164" s="9" t="str">
        <f t="shared" ca="1" si="205"/>
        <v/>
      </c>
      <c r="AE2164" s="9" t="str">
        <f t="shared" ca="1" si="206"/>
        <v/>
      </c>
      <c r="AF2164" s="9"/>
      <c r="AG2164" s="123" t="str">
        <f t="shared" si="209"/>
        <v>Nandigam,'73/2026'</v>
      </c>
      <c r="AH2164" s="97" t="str">
        <f t="shared" ca="1" si="207"/>
        <v>Above 60 Days</v>
      </c>
    </row>
    <row r="2165" spans="1:34" ht="25.5" customHeight="1" x14ac:dyDescent="0.25">
      <c r="A2165" s="96">
        <v>2164</v>
      </c>
      <c r="B2165" s="123" t="str">
        <f>_xlfn.XLOOKUP(E2165,'[1]PS Name'!B:B,'[1]PS Name'!D:D)</f>
        <v>Tekkali Sub-Division</v>
      </c>
      <c r="C2165" s="123" t="str">
        <f>_xlfn.XLOOKUP(E2165,'[1]PS Name'!B:B,'[1]PS Name'!C:C)</f>
        <v>Tekkali Rural Circle</v>
      </c>
      <c r="D2165" s="9"/>
      <c r="E2165" s="123" t="s">
        <v>110</v>
      </c>
      <c r="F2165" s="136" t="s">
        <v>3075</v>
      </c>
      <c r="G2165" s="63" t="s">
        <v>5941</v>
      </c>
      <c r="H2165" s="137">
        <v>46228</v>
      </c>
      <c r="I2165" s="63" t="str">
        <f t="shared" ref="I2165:I2201" si="210">TEXT(H2165,"mmm")</f>
        <v>Jul</v>
      </c>
      <c r="J2165" s="63">
        <v>2026</v>
      </c>
      <c r="K2165" s="63" t="s">
        <v>39</v>
      </c>
      <c r="L2165" s="9"/>
      <c r="M2165" s="9" t="str">
        <f>_xlfn.XLOOKUP(K2165,[1]Heads!A:A,[1]Heads!B:B)</f>
        <v>Other IPC</v>
      </c>
      <c r="N2165" s="9" t="str">
        <f>_xlfn.XLOOKUP(M2165,[1]Heads!B:B,[1]Heads!C:C)</f>
        <v>IPC</v>
      </c>
      <c r="O2165" s="9" t="s">
        <v>32</v>
      </c>
      <c r="P2165" s="75">
        <v>46244</v>
      </c>
      <c r="Q2165" s="9"/>
      <c r="R2165" s="75"/>
      <c r="S2165" s="96" t="s">
        <v>3196</v>
      </c>
      <c r="T2165" s="9"/>
      <c r="U2165" s="75"/>
      <c r="V2165" s="9"/>
      <c r="W2165" s="104" t="s">
        <v>33</v>
      </c>
      <c r="X2165" s="104" t="s">
        <v>33</v>
      </c>
      <c r="Y2165" s="98">
        <v>46244</v>
      </c>
      <c r="Z2165" s="9" t="s">
        <v>5942</v>
      </c>
      <c r="AA2165" s="9" t="s">
        <v>34</v>
      </c>
      <c r="AB2165" s="9">
        <f t="shared" ca="1" si="203"/>
        <v>83</v>
      </c>
      <c r="AC2165" s="9" t="str">
        <f t="shared" ca="1" si="204"/>
        <v>Above 60 Days</v>
      </c>
      <c r="AD2165" s="9">
        <f t="shared" ca="1" si="205"/>
        <v>67</v>
      </c>
      <c r="AE2165" s="9" t="str">
        <f t="shared" ca="1" si="206"/>
        <v>Above 60 Days</v>
      </c>
      <c r="AF2165" s="9"/>
      <c r="AG2165" s="123" t="str">
        <f t="shared" ref="AG2165:AG2201" si="211">E2165&amp;","&amp;F2165</f>
        <v>Naupada,'60/2026'</v>
      </c>
      <c r="AH2165" s="97" t="str">
        <f t="shared" si="207"/>
        <v/>
      </c>
    </row>
    <row r="2166" spans="1:34" ht="25.5" customHeight="1" x14ac:dyDescent="0.25">
      <c r="A2166" s="96">
        <v>2165</v>
      </c>
      <c r="B2166" s="123" t="str">
        <f>_xlfn.XLOOKUP(E2166,'[1]PS Name'!B:B,'[1]PS Name'!D:D)</f>
        <v>Tekkali Sub-Division</v>
      </c>
      <c r="C2166" s="123" t="str">
        <f>_xlfn.XLOOKUP(E2166,'[1]PS Name'!B:B,'[1]PS Name'!C:C)</f>
        <v>Tekkali Rural Circle</v>
      </c>
      <c r="D2166" s="9"/>
      <c r="E2166" s="123" t="s">
        <v>110</v>
      </c>
      <c r="F2166" s="136" t="s">
        <v>3093</v>
      </c>
      <c r="G2166" s="63" t="s">
        <v>1377</v>
      </c>
      <c r="H2166" s="137">
        <v>46228</v>
      </c>
      <c r="I2166" s="63" t="str">
        <f t="shared" si="210"/>
        <v>Jul</v>
      </c>
      <c r="J2166" s="63">
        <v>2026</v>
      </c>
      <c r="K2166" s="63" t="s">
        <v>75</v>
      </c>
      <c r="L2166" s="9"/>
      <c r="M2166" s="9" t="str">
        <f>_xlfn.XLOOKUP(K2166,[1]Heads!A:A,[1]Heads!B:B)</f>
        <v>Bodily Offiences</v>
      </c>
      <c r="N2166" s="9" t="str">
        <f>_xlfn.XLOOKUP(M2166,[1]Heads!B:B,[1]Heads!C:C)</f>
        <v>IPC</v>
      </c>
      <c r="O2166" s="9" t="s">
        <v>32</v>
      </c>
      <c r="P2166" s="75">
        <v>46241</v>
      </c>
      <c r="Q2166" s="9"/>
      <c r="R2166" s="75"/>
      <c r="S2166" s="96" t="s">
        <v>3196</v>
      </c>
      <c r="T2166" s="9"/>
      <c r="U2166" s="75"/>
      <c r="V2166" s="9"/>
      <c r="W2166" s="104" t="s">
        <v>33</v>
      </c>
      <c r="X2166" s="104" t="s">
        <v>33</v>
      </c>
      <c r="Y2166" s="98">
        <v>46241</v>
      </c>
      <c r="Z2166" s="9" t="s">
        <v>5943</v>
      </c>
      <c r="AA2166" s="9" t="s">
        <v>34</v>
      </c>
      <c r="AB2166" s="9">
        <f t="shared" ca="1" si="203"/>
        <v>83</v>
      </c>
      <c r="AC2166" s="9" t="str">
        <f t="shared" ca="1" si="204"/>
        <v>Above 60 Days</v>
      </c>
      <c r="AD2166" s="9">
        <f t="shared" ca="1" si="205"/>
        <v>70</v>
      </c>
      <c r="AE2166" s="9" t="str">
        <f t="shared" ca="1" si="206"/>
        <v>Above 60 Days</v>
      </c>
      <c r="AF2166" s="9"/>
      <c r="AG2166" s="123" t="str">
        <f t="shared" si="211"/>
        <v>Naupada,'59/2026'</v>
      </c>
      <c r="AH2166" s="97" t="str">
        <f t="shared" si="207"/>
        <v/>
      </c>
    </row>
    <row r="2167" spans="1:34" ht="25.5" customHeight="1" x14ac:dyDescent="0.25">
      <c r="A2167" s="96">
        <v>2166</v>
      </c>
      <c r="B2167" s="123" t="str">
        <f>_xlfn.XLOOKUP(E2167,'[1]PS Name'!B:B,'[1]PS Name'!D:D)</f>
        <v>Tekkali Sub-Division</v>
      </c>
      <c r="C2167" s="123" t="str">
        <f>_xlfn.XLOOKUP(E2167,'[1]PS Name'!B:B,'[1]PS Name'!C:C)</f>
        <v>Tekkali Rural Circle</v>
      </c>
      <c r="D2167" s="9"/>
      <c r="E2167" s="123" t="s">
        <v>89</v>
      </c>
      <c r="F2167" s="136" t="s">
        <v>3728</v>
      </c>
      <c r="G2167" s="63" t="s">
        <v>1431</v>
      </c>
      <c r="H2167" s="137">
        <v>46228</v>
      </c>
      <c r="I2167" s="63" t="str">
        <f t="shared" si="210"/>
        <v>Jul</v>
      </c>
      <c r="J2167" s="63">
        <v>2026</v>
      </c>
      <c r="K2167" s="63" t="s">
        <v>71</v>
      </c>
      <c r="L2167" s="9"/>
      <c r="M2167" s="9" t="str">
        <f>_xlfn.XLOOKUP(K2167,[1]Heads!A:A,[1]Heads!B:B)</f>
        <v>Road Accidents</v>
      </c>
      <c r="N2167" s="9" t="str">
        <f>_xlfn.XLOOKUP(M2167,[1]Heads!B:B,[1]Heads!C:C)</f>
        <v>IPC</v>
      </c>
      <c r="O2167" s="9" t="s">
        <v>32</v>
      </c>
      <c r="P2167" s="75"/>
      <c r="Q2167" s="9"/>
      <c r="R2167" s="75"/>
      <c r="S2167" s="96" t="s">
        <v>3196</v>
      </c>
      <c r="T2167" s="9"/>
      <c r="U2167" s="75"/>
      <c r="V2167" s="9"/>
      <c r="W2167" s="104" t="s">
        <v>141</v>
      </c>
      <c r="X2167" s="104" t="s">
        <v>33</v>
      </c>
      <c r="Y2167" s="98">
        <v>46281</v>
      </c>
      <c r="Z2167" s="9" t="s">
        <v>5944</v>
      </c>
      <c r="AA2167" s="9" t="s">
        <v>34</v>
      </c>
      <c r="AB2167" s="9">
        <f t="shared" ca="1" si="203"/>
        <v>83</v>
      </c>
      <c r="AC2167" s="9" t="str">
        <f t="shared" ca="1" si="204"/>
        <v>Above 60 Days</v>
      </c>
      <c r="AD2167" s="9">
        <f t="shared" ca="1" si="205"/>
        <v>30</v>
      </c>
      <c r="AE2167" s="9" t="str">
        <f t="shared" ca="1" si="206"/>
        <v>Below 45 Days</v>
      </c>
      <c r="AF2167" s="9"/>
      <c r="AG2167" s="123" t="str">
        <f t="shared" si="211"/>
        <v>Kotabommali,'142/2026'</v>
      </c>
      <c r="AH2167" s="97" t="str">
        <f t="shared" si="207"/>
        <v/>
      </c>
    </row>
    <row r="2168" spans="1:34" ht="25.5" customHeight="1" x14ac:dyDescent="0.25">
      <c r="A2168" s="96">
        <v>2167</v>
      </c>
      <c r="B2168" s="123" t="str">
        <f>_xlfn.XLOOKUP(E2168,'[1]PS Name'!B:B,'[1]PS Name'!D:D)</f>
        <v>Tekkali Sub-Division</v>
      </c>
      <c r="C2168" s="123">
        <f>_xlfn.XLOOKUP(E2168,'[1]PS Name'!B:B,'[1]PS Name'!C:C)</f>
        <v>0</v>
      </c>
      <c r="D2168" s="9"/>
      <c r="E2168" s="123" t="s">
        <v>51</v>
      </c>
      <c r="F2168" s="136" t="s">
        <v>3563</v>
      </c>
      <c r="G2168" s="63" t="s">
        <v>3302</v>
      </c>
      <c r="H2168" s="137">
        <v>46228</v>
      </c>
      <c r="I2168" s="63" t="str">
        <f t="shared" si="210"/>
        <v>Jul</v>
      </c>
      <c r="J2168" s="63">
        <v>2026</v>
      </c>
      <c r="K2168" s="63" t="s">
        <v>29</v>
      </c>
      <c r="L2168" s="9"/>
      <c r="M2168" s="9" t="str">
        <f>_xlfn.XLOOKUP(K2168,[1]Heads!A:A,[1]Heads!B:B)</f>
        <v>White Collar Offences</v>
      </c>
      <c r="N2168" s="9" t="str">
        <f>_xlfn.XLOOKUP(M2168,[1]Heads!B:B,[1]Heads!C:C)</f>
        <v>IPC</v>
      </c>
      <c r="O2168" s="9" t="s">
        <v>32</v>
      </c>
      <c r="P2168" s="75"/>
      <c r="Q2168" s="9"/>
      <c r="R2168" s="75"/>
      <c r="S2168" s="96" t="s">
        <v>3196</v>
      </c>
      <c r="T2168" s="9"/>
      <c r="U2168" s="75"/>
      <c r="V2168" s="9"/>
      <c r="W2168" s="104" t="s">
        <v>177</v>
      </c>
      <c r="X2168" s="104" t="s">
        <v>177</v>
      </c>
      <c r="Y2168" s="98">
        <v>46232</v>
      </c>
      <c r="Z2168" s="9" t="s">
        <v>5945</v>
      </c>
      <c r="AA2168" s="9" t="s">
        <v>34</v>
      </c>
      <c r="AB2168" s="9">
        <f t="shared" ca="1" si="203"/>
        <v>83</v>
      </c>
      <c r="AC2168" s="9" t="str">
        <f t="shared" ca="1" si="204"/>
        <v>Above 60 Days</v>
      </c>
      <c r="AD2168" s="9">
        <f t="shared" ca="1" si="205"/>
        <v>79</v>
      </c>
      <c r="AE2168" s="9" t="str">
        <f t="shared" ca="1" si="206"/>
        <v>Above 60 Days</v>
      </c>
      <c r="AF2168" s="9"/>
      <c r="AG2168" s="123" t="str">
        <f t="shared" si="211"/>
        <v>Tekkali PS,'129/2026'</v>
      </c>
      <c r="AH2168" s="97" t="str">
        <f t="shared" ca="1" si="207"/>
        <v>Above 60 Days</v>
      </c>
    </row>
    <row r="2169" spans="1:34" ht="25.5" customHeight="1" x14ac:dyDescent="0.25">
      <c r="A2169" s="96">
        <v>2168</v>
      </c>
      <c r="B2169" s="123">
        <f>_xlfn.XLOOKUP(E2169,'[1]PS Name'!B:B,'[1]PS Name'!D:D)</f>
        <v>0</v>
      </c>
      <c r="C2169" s="123">
        <f>_xlfn.XLOOKUP(E2169,'[1]PS Name'!B:B,'[1]PS Name'!C:C)</f>
        <v>0</v>
      </c>
      <c r="D2169" s="9"/>
      <c r="E2169" s="123" t="s">
        <v>76</v>
      </c>
      <c r="F2169" s="136" t="s">
        <v>2981</v>
      </c>
      <c r="G2169" s="63" t="s">
        <v>1484</v>
      </c>
      <c r="H2169" s="137">
        <v>46228</v>
      </c>
      <c r="I2169" s="63" t="str">
        <f t="shared" si="210"/>
        <v>Jul</v>
      </c>
      <c r="J2169" s="63">
        <v>2026</v>
      </c>
      <c r="K2169" s="63" t="s">
        <v>77</v>
      </c>
      <c r="L2169" s="9"/>
      <c r="M2169" s="9" t="str">
        <f>_xlfn.XLOOKUP(K2169,[1]Heads!A:A,[1]Heads!B:B)</f>
        <v>Road Accidents</v>
      </c>
      <c r="N2169" s="9" t="str">
        <f>_xlfn.XLOOKUP(M2169,[1]Heads!B:B,[1]Heads!C:C)</f>
        <v>IPC</v>
      </c>
      <c r="O2169" s="9" t="s">
        <v>32</v>
      </c>
      <c r="P2169" s="75"/>
      <c r="Q2169" s="9"/>
      <c r="R2169" s="75"/>
      <c r="S2169" s="96" t="s">
        <v>3196</v>
      </c>
      <c r="T2169" s="9"/>
      <c r="U2169" s="75"/>
      <c r="V2169" s="9"/>
      <c r="W2169" s="104" t="s">
        <v>173</v>
      </c>
      <c r="X2169" s="104" t="s">
        <v>168</v>
      </c>
      <c r="Y2169" s="98"/>
      <c r="Z2169" s="9" t="s">
        <v>5946</v>
      </c>
      <c r="AA2169" s="9" t="s">
        <v>34</v>
      </c>
      <c r="AB2169" s="9">
        <f t="shared" ca="1" si="203"/>
        <v>83</v>
      </c>
      <c r="AC2169" s="9" t="str">
        <f t="shared" ca="1" si="204"/>
        <v>Above 60 Days</v>
      </c>
      <c r="AD2169" s="9" t="str">
        <f t="shared" ca="1" si="205"/>
        <v/>
      </c>
      <c r="AE2169" s="9" t="str">
        <f t="shared" ca="1" si="206"/>
        <v/>
      </c>
      <c r="AF2169" s="9"/>
      <c r="AG2169" s="123" t="str">
        <f t="shared" si="211"/>
        <v>Srikakulam Traffic,'38/2026'</v>
      </c>
      <c r="AH2169" s="97" t="str">
        <f t="shared" ca="1" si="207"/>
        <v>Above 60 Days</v>
      </c>
    </row>
    <row r="2170" spans="1:34" ht="25.5" customHeight="1" x14ac:dyDescent="0.25">
      <c r="A2170" s="96">
        <v>2169</v>
      </c>
      <c r="B2170" s="123" t="str">
        <f>_xlfn.XLOOKUP(E2170,'[1]PS Name'!B:B,'[1]PS Name'!D:D)</f>
        <v>Tekkali Sub-Division</v>
      </c>
      <c r="C2170" s="123" t="str">
        <f>_xlfn.XLOOKUP(E2170,'[1]PS Name'!B:B,'[1]PS Name'!C:C)</f>
        <v>Narasannapeta Circle</v>
      </c>
      <c r="D2170" s="9"/>
      <c r="E2170" s="123" t="s">
        <v>124</v>
      </c>
      <c r="F2170" s="136" t="s">
        <v>3215</v>
      </c>
      <c r="G2170" s="63" t="s">
        <v>1381</v>
      </c>
      <c r="H2170" s="137">
        <v>46229</v>
      </c>
      <c r="I2170" s="63" t="str">
        <f t="shared" si="210"/>
        <v>Jul</v>
      </c>
      <c r="J2170" s="63">
        <v>2026</v>
      </c>
      <c r="K2170" s="63" t="s">
        <v>80</v>
      </c>
      <c r="L2170" s="9"/>
      <c r="M2170" s="9" t="str">
        <f>_xlfn.XLOOKUP(K2170,[1]Heads!A:A,[1]Heads!B:B)</f>
        <v>Crime  Against Women</v>
      </c>
      <c r="N2170" s="9" t="str">
        <f>_xlfn.XLOOKUP(M2170,[1]Heads!B:B,[1]Heads!C:C)</f>
        <v>IPC</v>
      </c>
      <c r="O2170" s="9" t="s">
        <v>32</v>
      </c>
      <c r="P2170" s="75"/>
      <c r="Q2170" s="9"/>
      <c r="R2170" s="75"/>
      <c r="S2170" s="96" t="s">
        <v>3196</v>
      </c>
      <c r="T2170" s="9"/>
      <c r="U2170" s="75"/>
      <c r="V2170" s="9"/>
      <c r="W2170" s="104" t="s">
        <v>141</v>
      </c>
      <c r="X2170" s="104" t="s">
        <v>33</v>
      </c>
      <c r="Y2170" s="98">
        <v>46281</v>
      </c>
      <c r="Z2170" s="9" t="s">
        <v>5947</v>
      </c>
      <c r="AA2170" s="9" t="s">
        <v>34</v>
      </c>
      <c r="AB2170" s="9">
        <f t="shared" ca="1" si="203"/>
        <v>82</v>
      </c>
      <c r="AC2170" s="9" t="str">
        <f t="shared" ca="1" si="204"/>
        <v>Above 60 Days</v>
      </c>
      <c r="AD2170" s="9">
        <f t="shared" ca="1" si="205"/>
        <v>30</v>
      </c>
      <c r="AE2170" s="9" t="str">
        <f t="shared" ca="1" si="206"/>
        <v>Below 45 Days</v>
      </c>
      <c r="AF2170" s="9"/>
      <c r="AG2170" s="123" t="str">
        <f t="shared" si="211"/>
        <v>Saravakota,'96/2026'</v>
      </c>
      <c r="AH2170" s="97" t="str">
        <f t="shared" si="207"/>
        <v/>
      </c>
    </row>
    <row r="2171" spans="1:34" ht="25.5" customHeight="1" x14ac:dyDescent="0.25">
      <c r="A2171" s="96">
        <v>2170</v>
      </c>
      <c r="B2171" s="123" t="str">
        <f>_xlfn.XLOOKUP(E2171,'[1]PS Name'!B:B,'[1]PS Name'!D:D)</f>
        <v>Srikakulam Sub-Division</v>
      </c>
      <c r="C2171" s="123" t="str">
        <f>_xlfn.XLOOKUP(E2171,'[1]PS Name'!B:B,'[1]PS Name'!C:C)</f>
        <v>Amadalavalasa Circle</v>
      </c>
      <c r="D2171" s="9"/>
      <c r="E2171" s="123" t="s">
        <v>47</v>
      </c>
      <c r="F2171" s="136" t="s">
        <v>3386</v>
      </c>
      <c r="G2171" s="63" t="s">
        <v>1315</v>
      </c>
      <c r="H2171" s="137">
        <v>46229</v>
      </c>
      <c r="I2171" s="63" t="str">
        <f t="shared" si="210"/>
        <v>Jul</v>
      </c>
      <c r="J2171" s="63">
        <v>2026</v>
      </c>
      <c r="K2171" s="63" t="s">
        <v>70</v>
      </c>
      <c r="L2171" s="9"/>
      <c r="M2171" s="9" t="str">
        <f>_xlfn.XLOOKUP(K2171,[1]Heads!A:A,[1]Heads!B:B)</f>
        <v>174 CrPC</v>
      </c>
      <c r="N2171" s="9" t="str">
        <f>_xlfn.XLOOKUP(M2171,[1]Heads!B:B,[1]Heads!C:C)</f>
        <v>174 CrPC</v>
      </c>
      <c r="O2171" s="9" t="s">
        <v>32</v>
      </c>
      <c r="P2171" s="75"/>
      <c r="Q2171" s="9"/>
      <c r="R2171" s="75"/>
      <c r="S2171" s="96" t="s">
        <v>3196</v>
      </c>
      <c r="T2171" s="9"/>
      <c r="U2171" s="75"/>
      <c r="V2171" s="9"/>
      <c r="W2171" s="104" t="s">
        <v>173</v>
      </c>
      <c r="X2171" s="104" t="s">
        <v>142</v>
      </c>
      <c r="Y2171" s="98"/>
      <c r="Z2171" s="9" t="s">
        <v>5948</v>
      </c>
      <c r="AA2171" s="9" t="s">
        <v>34</v>
      </c>
      <c r="AB2171" s="9">
        <f t="shared" ca="1" si="203"/>
        <v>82</v>
      </c>
      <c r="AC2171" s="9" t="str">
        <f t="shared" ca="1" si="204"/>
        <v>Above 60 Days</v>
      </c>
      <c r="AD2171" s="9" t="str">
        <f t="shared" ca="1" si="205"/>
        <v/>
      </c>
      <c r="AE2171" s="9" t="str">
        <f t="shared" ca="1" si="206"/>
        <v/>
      </c>
      <c r="AF2171" s="9"/>
      <c r="AG2171" s="123" t="str">
        <f t="shared" si="211"/>
        <v>Amadalavalasa,'114/2026'</v>
      </c>
      <c r="AH2171" s="97" t="str">
        <f t="shared" ca="1" si="207"/>
        <v>Above 60 Days</v>
      </c>
    </row>
    <row r="2172" spans="1:34" ht="25.5" customHeight="1" x14ac:dyDescent="0.25">
      <c r="A2172" s="96">
        <v>2171</v>
      </c>
      <c r="B2172" s="123" t="str">
        <f>_xlfn.XLOOKUP(E2172,'[1]PS Name'!B:B,'[1]PS Name'!D:D)</f>
        <v>Tekkali Sub-Division</v>
      </c>
      <c r="C2172" s="123">
        <f>_xlfn.XLOOKUP(E2172,'[1]PS Name'!B:B,'[1]PS Name'!C:C)</f>
        <v>0</v>
      </c>
      <c r="D2172" s="9"/>
      <c r="E2172" s="123" t="s">
        <v>51</v>
      </c>
      <c r="F2172" s="136" t="s">
        <v>3562</v>
      </c>
      <c r="G2172" s="63" t="s">
        <v>5949</v>
      </c>
      <c r="H2172" s="137">
        <v>46229</v>
      </c>
      <c r="I2172" s="63" t="str">
        <f t="shared" si="210"/>
        <v>Jul</v>
      </c>
      <c r="J2172" s="63">
        <v>2026</v>
      </c>
      <c r="K2172" s="63" t="s">
        <v>39</v>
      </c>
      <c r="L2172" s="9"/>
      <c r="M2172" s="9" t="str">
        <f>_xlfn.XLOOKUP(K2172,[1]Heads!A:A,[1]Heads!B:B)</f>
        <v>Other IPC</v>
      </c>
      <c r="N2172" s="9" t="str">
        <f>_xlfn.XLOOKUP(M2172,[1]Heads!B:B,[1]Heads!C:C)</f>
        <v>IPC</v>
      </c>
      <c r="O2172" s="9" t="s">
        <v>32</v>
      </c>
      <c r="P2172" s="75">
        <v>46262</v>
      </c>
      <c r="Q2172" s="9"/>
      <c r="R2172" s="75"/>
      <c r="S2172" s="96" t="s">
        <v>7126</v>
      </c>
      <c r="T2172" s="9"/>
      <c r="U2172" s="75"/>
      <c r="V2172" s="9"/>
      <c r="W2172" s="104" t="s">
        <v>33</v>
      </c>
      <c r="X2172" s="104" t="s">
        <v>2923</v>
      </c>
      <c r="Y2172" s="98"/>
      <c r="Z2172" s="9" t="s">
        <v>5950</v>
      </c>
      <c r="AA2172" s="9" t="s">
        <v>34</v>
      </c>
      <c r="AB2172" s="9" t="str">
        <f t="shared" ca="1" si="203"/>
        <v/>
      </c>
      <c r="AC2172" s="9" t="str">
        <f t="shared" si="204"/>
        <v/>
      </c>
      <c r="AD2172" s="9" t="str">
        <f t="shared" ca="1" si="205"/>
        <v/>
      </c>
      <c r="AE2172" s="9" t="str">
        <f t="shared" ca="1" si="206"/>
        <v/>
      </c>
      <c r="AF2172" s="9"/>
      <c r="AG2172" s="123" t="str">
        <f t="shared" si="211"/>
        <v>Tekkali PS,'131/2026'</v>
      </c>
      <c r="AH2172" s="97" t="str">
        <f t="shared" si="207"/>
        <v/>
      </c>
    </row>
    <row r="2173" spans="1:34" ht="25.5" customHeight="1" x14ac:dyDescent="0.25">
      <c r="A2173" s="96">
        <v>2172</v>
      </c>
      <c r="B2173" s="123" t="str">
        <f>_xlfn.XLOOKUP(E2173,'[1]PS Name'!B:B,'[1]PS Name'!D:D)</f>
        <v>Srikakulam Sub-Division</v>
      </c>
      <c r="C2173" s="123" t="str">
        <f>_xlfn.XLOOKUP(E2173,'[1]PS Name'!B:B,'[1]PS Name'!C:C)</f>
        <v>J.R.Puram Circle</v>
      </c>
      <c r="D2173" s="9"/>
      <c r="E2173" s="123" t="s">
        <v>104</v>
      </c>
      <c r="F2173" s="136" t="s">
        <v>3198</v>
      </c>
      <c r="G2173" s="63" t="s">
        <v>3217</v>
      </c>
      <c r="H2173" s="137">
        <v>46229</v>
      </c>
      <c r="I2173" s="63" t="str">
        <f t="shared" si="210"/>
        <v>Jul</v>
      </c>
      <c r="J2173" s="63">
        <v>2026</v>
      </c>
      <c r="K2173" s="63" t="s">
        <v>75</v>
      </c>
      <c r="L2173" s="9"/>
      <c r="M2173" s="9" t="str">
        <f>_xlfn.XLOOKUP(K2173,[1]Heads!A:A,[1]Heads!B:B)</f>
        <v>Bodily Offiences</v>
      </c>
      <c r="N2173" s="9" t="str">
        <f>_xlfn.XLOOKUP(M2173,[1]Heads!B:B,[1]Heads!C:C)</f>
        <v>IPC</v>
      </c>
      <c r="O2173" s="9" t="s">
        <v>32</v>
      </c>
      <c r="P2173" s="75"/>
      <c r="Q2173" s="9"/>
      <c r="R2173" s="75"/>
      <c r="S2173" s="96" t="s">
        <v>3196</v>
      </c>
      <c r="T2173" s="9"/>
      <c r="U2173" s="75"/>
      <c r="V2173" s="9"/>
      <c r="W2173" s="104" t="s">
        <v>112</v>
      </c>
      <c r="X2173" s="104" t="s">
        <v>112</v>
      </c>
      <c r="Y2173" s="98"/>
      <c r="Z2173" s="9" t="s">
        <v>5951</v>
      </c>
      <c r="AA2173" s="9" t="s">
        <v>34</v>
      </c>
      <c r="AB2173" s="9">
        <f t="shared" ca="1" si="203"/>
        <v>82</v>
      </c>
      <c r="AC2173" s="9" t="str">
        <f t="shared" ca="1" si="204"/>
        <v>Above 60 Days</v>
      </c>
      <c r="AD2173" s="9" t="str">
        <f t="shared" ca="1" si="205"/>
        <v/>
      </c>
      <c r="AE2173" s="9" t="str">
        <f t="shared" ca="1" si="206"/>
        <v/>
      </c>
      <c r="AF2173" s="9"/>
      <c r="AG2173" s="123" t="str">
        <f t="shared" si="211"/>
        <v>Laveru,'99/2026'</v>
      </c>
      <c r="AH2173" s="97" t="str">
        <f t="shared" ca="1" si="207"/>
        <v>Above 60 Days</v>
      </c>
    </row>
    <row r="2174" spans="1:34" ht="25.5" customHeight="1" x14ac:dyDescent="0.25">
      <c r="A2174" s="96">
        <v>2173</v>
      </c>
      <c r="B2174" s="123" t="str">
        <f>_xlfn.XLOOKUP(E2174,'[1]PS Name'!B:B,'[1]PS Name'!D:D)</f>
        <v>Srikakulam Sub-Division</v>
      </c>
      <c r="C2174" s="123" t="str">
        <f>_xlfn.XLOOKUP(E2174,'[1]PS Name'!B:B,'[1]PS Name'!C:C)</f>
        <v>Srikakulam Rural Circle</v>
      </c>
      <c r="D2174" s="9"/>
      <c r="E2174" s="123" t="s">
        <v>74</v>
      </c>
      <c r="F2174" s="136" t="s">
        <v>3884</v>
      </c>
      <c r="G2174" s="63" t="s">
        <v>5952</v>
      </c>
      <c r="H2174" s="137">
        <v>46229</v>
      </c>
      <c r="I2174" s="63" t="str">
        <f t="shared" si="210"/>
        <v>Jul</v>
      </c>
      <c r="J2174" s="63">
        <v>2026</v>
      </c>
      <c r="K2174" s="63" t="s">
        <v>77</v>
      </c>
      <c r="L2174" s="9"/>
      <c r="M2174" s="9" t="str">
        <f>_xlfn.XLOOKUP(K2174,[1]Heads!A:A,[1]Heads!B:B)</f>
        <v>Road Accidents</v>
      </c>
      <c r="N2174" s="9" t="str">
        <f>_xlfn.XLOOKUP(M2174,[1]Heads!B:B,[1]Heads!C:C)</f>
        <v>IPC</v>
      </c>
      <c r="O2174" s="9" t="s">
        <v>32</v>
      </c>
      <c r="P2174" s="75"/>
      <c r="Q2174" s="9"/>
      <c r="R2174" s="75"/>
      <c r="S2174" s="96" t="s">
        <v>3196</v>
      </c>
      <c r="T2174" s="9"/>
      <c r="U2174" s="75"/>
      <c r="V2174" s="9"/>
      <c r="W2174" s="104" t="s">
        <v>142</v>
      </c>
      <c r="X2174" s="104" t="s">
        <v>141</v>
      </c>
      <c r="Y2174" s="98"/>
      <c r="Z2174" s="9" t="s">
        <v>5953</v>
      </c>
      <c r="AA2174" s="9" t="s">
        <v>34</v>
      </c>
      <c r="AB2174" s="9">
        <f t="shared" ca="1" si="203"/>
        <v>82</v>
      </c>
      <c r="AC2174" s="9" t="str">
        <f t="shared" ca="1" si="204"/>
        <v>Above 60 Days</v>
      </c>
      <c r="AD2174" s="9" t="str">
        <f t="shared" ca="1" si="205"/>
        <v/>
      </c>
      <c r="AE2174" s="9" t="str">
        <f t="shared" ca="1" si="206"/>
        <v/>
      </c>
      <c r="AF2174" s="9"/>
      <c r="AG2174" s="123" t="str">
        <f t="shared" si="211"/>
        <v>Srikakulam Rural,'154/2026'</v>
      </c>
      <c r="AH2174" s="97" t="str">
        <f t="shared" ca="1" si="207"/>
        <v>Above 60 Days</v>
      </c>
    </row>
    <row r="2175" spans="1:34" ht="25.5" customHeight="1" x14ac:dyDescent="0.25">
      <c r="A2175" s="96">
        <v>2174</v>
      </c>
      <c r="B2175" s="123" t="str">
        <f>_xlfn.XLOOKUP(E2175,'[1]PS Name'!B:B,'[1]PS Name'!D:D)</f>
        <v>Srikakulam Sub-Division</v>
      </c>
      <c r="C2175" s="123" t="str">
        <f>_xlfn.XLOOKUP(E2175,'[1]PS Name'!B:B,'[1]PS Name'!C:C)</f>
        <v>Amadalavalasa Circle</v>
      </c>
      <c r="D2175" s="9"/>
      <c r="E2175" s="123" t="s">
        <v>67</v>
      </c>
      <c r="F2175" s="136" t="s">
        <v>3105</v>
      </c>
      <c r="G2175" s="63" t="s">
        <v>1315</v>
      </c>
      <c r="H2175" s="137">
        <v>46229</v>
      </c>
      <c r="I2175" s="63" t="str">
        <f t="shared" si="210"/>
        <v>Jul</v>
      </c>
      <c r="J2175" s="63">
        <v>2026</v>
      </c>
      <c r="K2175" s="63" t="s">
        <v>70</v>
      </c>
      <c r="L2175" s="9"/>
      <c r="M2175" s="9" t="str">
        <f>_xlfn.XLOOKUP(K2175,[1]Heads!A:A,[1]Heads!B:B)</f>
        <v>174 CrPC</v>
      </c>
      <c r="N2175" s="9" t="str">
        <f>_xlfn.XLOOKUP(M2175,[1]Heads!B:B,[1]Heads!C:C)</f>
        <v>174 CrPC</v>
      </c>
      <c r="O2175" s="9" t="s">
        <v>32</v>
      </c>
      <c r="P2175" s="75"/>
      <c r="Q2175" s="9"/>
      <c r="R2175" s="75"/>
      <c r="S2175" s="96" t="s">
        <v>3196</v>
      </c>
      <c r="T2175" s="9"/>
      <c r="U2175" s="75"/>
      <c r="V2175" s="9"/>
      <c r="W2175" s="104" t="s">
        <v>142</v>
      </c>
      <c r="X2175" s="104" t="s">
        <v>173</v>
      </c>
      <c r="Y2175" s="98">
        <v>46234</v>
      </c>
      <c r="Z2175" s="9" t="s">
        <v>5954</v>
      </c>
      <c r="AA2175" s="9" t="s">
        <v>34</v>
      </c>
      <c r="AB2175" s="9">
        <f t="shared" ca="1" si="203"/>
        <v>82</v>
      </c>
      <c r="AC2175" s="9" t="str">
        <f t="shared" ca="1" si="204"/>
        <v>Above 60 Days</v>
      </c>
      <c r="AD2175" s="9">
        <f t="shared" ca="1" si="205"/>
        <v>77</v>
      </c>
      <c r="AE2175" s="9" t="str">
        <f t="shared" ca="1" si="206"/>
        <v>Above 60 Days</v>
      </c>
      <c r="AF2175" s="9"/>
      <c r="AG2175" s="123" t="str">
        <f t="shared" si="211"/>
        <v>Sarubujjili,'72/2026'</v>
      </c>
      <c r="AH2175" s="97" t="str">
        <f t="shared" ca="1" si="207"/>
        <v>Above 60 Days</v>
      </c>
    </row>
    <row r="2176" spans="1:34" ht="25.5" customHeight="1" x14ac:dyDescent="0.25">
      <c r="A2176" s="96">
        <v>2175</v>
      </c>
      <c r="B2176" s="123" t="str">
        <f>_xlfn.XLOOKUP(E2176,'[1]PS Name'!B:B,'[1]PS Name'!D:D)</f>
        <v>Srikakulam Sub-Division</v>
      </c>
      <c r="C2176" s="123" t="str">
        <f>_xlfn.XLOOKUP(E2176,'[1]PS Name'!B:B,'[1]PS Name'!C:C)</f>
        <v>Amadalavalasa Circle</v>
      </c>
      <c r="D2176" s="9"/>
      <c r="E2176" s="123" t="s">
        <v>64</v>
      </c>
      <c r="F2176" s="136" t="s">
        <v>3282</v>
      </c>
      <c r="G2176" s="63" t="s">
        <v>1377</v>
      </c>
      <c r="H2176" s="137">
        <v>46229</v>
      </c>
      <c r="I2176" s="63" t="str">
        <f t="shared" si="210"/>
        <v>Jul</v>
      </c>
      <c r="J2176" s="63">
        <v>2026</v>
      </c>
      <c r="K2176" s="63" t="s">
        <v>75</v>
      </c>
      <c r="L2176" s="9"/>
      <c r="M2176" s="9" t="str">
        <f>_xlfn.XLOOKUP(K2176,[1]Heads!A:A,[1]Heads!B:B)</f>
        <v>Bodily Offiences</v>
      </c>
      <c r="N2176" s="9" t="str">
        <f>_xlfn.XLOOKUP(M2176,[1]Heads!B:B,[1]Heads!C:C)</f>
        <v>IPC</v>
      </c>
      <c r="O2176" s="9" t="s">
        <v>32</v>
      </c>
      <c r="P2176" s="75"/>
      <c r="Q2176" s="9"/>
      <c r="R2176" s="75"/>
      <c r="S2176" s="96" t="s">
        <v>16</v>
      </c>
      <c r="T2176" s="9"/>
      <c r="U2176" s="75"/>
      <c r="V2176" s="9"/>
      <c r="W2176" s="104" t="s">
        <v>112</v>
      </c>
      <c r="X2176" s="104" t="s">
        <v>2923</v>
      </c>
      <c r="Y2176" s="98"/>
      <c r="Z2176" s="9" t="s">
        <v>5955</v>
      </c>
      <c r="AA2176" s="9" t="s">
        <v>34</v>
      </c>
      <c r="AB2176" s="9" t="str">
        <f t="shared" ca="1" si="203"/>
        <v/>
      </c>
      <c r="AC2176" s="9" t="str">
        <f t="shared" si="204"/>
        <v/>
      </c>
      <c r="AD2176" s="9" t="str">
        <f t="shared" ca="1" si="205"/>
        <v/>
      </c>
      <c r="AE2176" s="9" t="str">
        <f t="shared" ca="1" si="206"/>
        <v/>
      </c>
      <c r="AF2176" s="9"/>
      <c r="AG2176" s="123" t="str">
        <f t="shared" si="211"/>
        <v>Ponduru,'106/2026'</v>
      </c>
      <c r="AH2176" s="97" t="str">
        <f t="shared" si="207"/>
        <v/>
      </c>
    </row>
    <row r="2177" spans="1:34" ht="25.5" customHeight="1" x14ac:dyDescent="0.25">
      <c r="A2177" s="96">
        <v>2176</v>
      </c>
      <c r="B2177" s="123" t="str">
        <f>_xlfn.XLOOKUP(E2177,'[1]PS Name'!B:B,'[1]PS Name'!D:D)</f>
        <v>Tekkali Sub-Division</v>
      </c>
      <c r="C2177" s="123" t="str">
        <f>_xlfn.XLOOKUP(E2177,'[1]PS Name'!B:B,'[1]PS Name'!C:C)</f>
        <v>Narasannapeta Circle</v>
      </c>
      <c r="D2177" s="9"/>
      <c r="E2177" s="123" t="s">
        <v>42</v>
      </c>
      <c r="F2177" s="136" t="s">
        <v>5786</v>
      </c>
      <c r="G2177" s="63" t="s">
        <v>845</v>
      </c>
      <c r="H2177" s="137">
        <v>46230</v>
      </c>
      <c r="I2177" s="63" t="str">
        <f t="shared" si="210"/>
        <v>Jul</v>
      </c>
      <c r="J2177" s="63">
        <v>2026</v>
      </c>
      <c r="K2177" s="63" t="s">
        <v>116</v>
      </c>
      <c r="L2177" s="9"/>
      <c r="M2177" s="9" t="str">
        <f>_xlfn.XLOOKUP(K2177,[1]Heads!A:A,[1]Heads!B:B)</f>
        <v>NDPS</v>
      </c>
      <c r="N2177" s="9" t="str">
        <f>_xlfn.XLOOKUP(M2177,[1]Heads!B:B,[1]Heads!C:C)</f>
        <v>NDPS</v>
      </c>
      <c r="O2177" s="9" t="s">
        <v>32</v>
      </c>
      <c r="P2177" s="75"/>
      <c r="Q2177" s="9"/>
      <c r="R2177" s="75"/>
      <c r="S2177" s="96" t="s">
        <v>3196</v>
      </c>
      <c r="T2177" s="9"/>
      <c r="U2177" s="75"/>
      <c r="V2177" s="9"/>
      <c r="W2177" s="104" t="s">
        <v>50</v>
      </c>
      <c r="X2177" s="104" t="s">
        <v>50</v>
      </c>
      <c r="Y2177" s="98"/>
      <c r="Z2177" s="9" t="s">
        <v>5956</v>
      </c>
      <c r="AA2177" s="9" t="s">
        <v>34</v>
      </c>
      <c r="AB2177" s="9">
        <f t="shared" ca="1" si="203"/>
        <v>81</v>
      </c>
      <c r="AC2177" s="9" t="str">
        <f t="shared" ca="1" si="204"/>
        <v>Above 60 Days</v>
      </c>
      <c r="AD2177" s="9" t="str">
        <f t="shared" ca="1" si="205"/>
        <v/>
      </c>
      <c r="AE2177" s="9" t="str">
        <f t="shared" ca="1" si="206"/>
        <v/>
      </c>
      <c r="AF2177" s="9"/>
      <c r="AG2177" s="123" t="str">
        <f t="shared" si="211"/>
        <v>Narasannapeta,'240/2026'</v>
      </c>
      <c r="AH2177" s="97" t="str">
        <f t="shared" ca="1" si="207"/>
        <v>Above 60 Days</v>
      </c>
    </row>
    <row r="2178" spans="1:34" ht="25.5" customHeight="1" x14ac:dyDescent="0.25">
      <c r="A2178" s="96">
        <v>2177</v>
      </c>
      <c r="B2178" s="123" t="e">
        <f>_xlfn.XLOOKUP(E2178,'[1]PS Name'!B:B,'[1]PS Name'!D:D)</f>
        <v>#N/A</v>
      </c>
      <c r="C2178" s="123" t="e">
        <f>_xlfn.XLOOKUP(E2178,'[1]PS Name'!B:B,'[1]PS Name'!C:C)</f>
        <v>#N/A</v>
      </c>
      <c r="D2178" s="9"/>
      <c r="E2178" s="123" t="s">
        <v>125</v>
      </c>
      <c r="F2178" s="136" t="s">
        <v>3115</v>
      </c>
      <c r="G2178" s="63" t="s">
        <v>5957</v>
      </c>
      <c r="H2178" s="137">
        <v>46230</v>
      </c>
      <c r="I2178" s="63" t="str">
        <f t="shared" si="210"/>
        <v>Jul</v>
      </c>
      <c r="J2178" s="63">
        <v>2026</v>
      </c>
      <c r="K2178" s="63" t="s">
        <v>80</v>
      </c>
      <c r="L2178" s="9"/>
      <c r="M2178" s="9" t="str">
        <f>_xlfn.XLOOKUP(K2178,[1]Heads!A:A,[1]Heads!B:B)</f>
        <v>Crime  Against Women</v>
      </c>
      <c r="N2178" s="9" t="str">
        <f>_xlfn.XLOOKUP(M2178,[1]Heads!B:B,[1]Heads!C:C)</f>
        <v>IPC</v>
      </c>
      <c r="O2178" s="9" t="s">
        <v>32</v>
      </c>
      <c r="P2178" s="75"/>
      <c r="Q2178" s="9"/>
      <c r="R2178" s="75"/>
      <c r="S2178" s="96" t="s">
        <v>3196</v>
      </c>
      <c r="T2178" s="9"/>
      <c r="U2178" s="75"/>
      <c r="V2178" s="9"/>
      <c r="W2178" s="104" t="s">
        <v>141</v>
      </c>
      <c r="X2178" s="104" t="s">
        <v>33</v>
      </c>
      <c r="Y2178" s="98">
        <v>46290</v>
      </c>
      <c r="Z2178" s="9" t="s">
        <v>5958</v>
      </c>
      <c r="AA2178" s="9" t="s">
        <v>34</v>
      </c>
      <c r="AB2178" s="9">
        <f t="shared" ref="AB2178:AB2241" ca="1" si="212">IF(S2178="UI",DATEDIF(H2178,TODAY(),"D"),"")</f>
        <v>81</v>
      </c>
      <c r="AC2178" s="9" t="str">
        <f t="shared" ref="AC2178:AC2241" ca="1" si="213">IF(S2178="UI",IF(AB2178&gt;365,"Above 1 Year",IF(AND(AB2178&lt;=365,AB2178&gt;180),"Above 6 Months",IF(AND(AB2178&lt;=180,AB2178&gt;90),"Above 3 Months",IF(AND(AB2178&lt;=90,AB2178&gt;60),"Above 60 Days",IF(AND(AB2178&lt;=60,AB2178&gt;45),"45 to 60 Days","Below 45 Days"))))),"")</f>
        <v>Above 60 Days</v>
      </c>
      <c r="AD2178" s="9">
        <f t="shared" ref="AD2178:AD2241" ca="1" si="214">IF(Y2178&lt;&gt;"",DATEDIF(Y2178,TODAY(),"D"),"")</f>
        <v>21</v>
      </c>
      <c r="AE2178" s="9" t="str">
        <f t="shared" ref="AE2178:AE2241" ca="1" si="215">IF(AD2178&lt;&gt;"",IF(AD2178&gt;365,"Above 1 Year",IF(AND(AD2178&lt;=365,AD2178&gt;180),"Above 6 Months",IF(AND(AD2178&lt;=180,AD2178&gt;90),"Above 3 Months",IF(AND(AD2178&lt;=90,AD2178&gt;60),"Above 60 Days",IF(AND(AD2178&lt;=60,AD2178&gt;45),"45 to 60 Days","Below 45 Days"))))),"")</f>
        <v>Below 45 Days</v>
      </c>
      <c r="AF2178" s="9"/>
      <c r="AG2178" s="123" t="str">
        <f t="shared" si="211"/>
        <v>Mahila UPS, Srikakulam,'89/2026'</v>
      </c>
      <c r="AH2178" s="97" t="str">
        <f t="shared" si="207"/>
        <v/>
      </c>
    </row>
    <row r="2179" spans="1:34" ht="25.5" customHeight="1" x14ac:dyDescent="0.25">
      <c r="A2179" s="96">
        <v>2178</v>
      </c>
      <c r="B2179" s="123" t="str">
        <f>_xlfn.XLOOKUP(E2179,'[1]PS Name'!B:B,'[1]PS Name'!D:D)</f>
        <v>Tekkali Sub-Division</v>
      </c>
      <c r="C2179" s="123" t="str">
        <f>_xlfn.XLOOKUP(E2179,'[1]PS Name'!B:B,'[1]PS Name'!C:C)</f>
        <v>Narasannapeta Circle</v>
      </c>
      <c r="D2179" s="9"/>
      <c r="E2179" s="123" t="s">
        <v>79</v>
      </c>
      <c r="F2179" s="136" t="s">
        <v>3258</v>
      </c>
      <c r="G2179" s="63" t="s">
        <v>227</v>
      </c>
      <c r="H2179" s="137">
        <v>46230</v>
      </c>
      <c r="I2179" s="63" t="str">
        <f t="shared" si="210"/>
        <v>Jul</v>
      </c>
      <c r="J2179" s="63">
        <v>2026</v>
      </c>
      <c r="K2179" s="63" t="s">
        <v>59</v>
      </c>
      <c r="L2179" s="9" t="s">
        <v>228</v>
      </c>
      <c r="M2179" s="9" t="str">
        <f>_xlfn.XLOOKUP(K2179,[1]Heads!A:A,[1]Heads!B:B)</f>
        <v>Missing Cases</v>
      </c>
      <c r="N2179" s="9" t="str">
        <f>_xlfn.XLOOKUP(M2179,[1]Heads!B:B,[1]Heads!C:C)</f>
        <v>Missing</v>
      </c>
      <c r="O2179" s="9" t="s">
        <v>32</v>
      </c>
      <c r="P2179" s="75"/>
      <c r="Q2179" s="9"/>
      <c r="R2179" s="75"/>
      <c r="S2179" s="96" t="s">
        <v>3196</v>
      </c>
      <c r="T2179" s="9"/>
      <c r="U2179" s="75"/>
      <c r="V2179" s="9"/>
      <c r="W2179" s="104" t="s">
        <v>112</v>
      </c>
      <c r="X2179" s="104" t="s">
        <v>112</v>
      </c>
      <c r="Y2179" s="98"/>
      <c r="Z2179" s="9" t="s">
        <v>5959</v>
      </c>
      <c r="AA2179" s="9" t="s">
        <v>34</v>
      </c>
      <c r="AB2179" s="9">
        <f t="shared" ca="1" si="212"/>
        <v>81</v>
      </c>
      <c r="AC2179" s="9" t="str">
        <f t="shared" ca="1" si="213"/>
        <v>Above 60 Days</v>
      </c>
      <c r="AD2179" s="9" t="str">
        <f t="shared" ca="1" si="214"/>
        <v/>
      </c>
      <c r="AE2179" s="9" t="str">
        <f t="shared" ca="1" si="215"/>
        <v/>
      </c>
      <c r="AF2179" s="9"/>
      <c r="AG2179" s="123" t="str">
        <f t="shared" si="211"/>
        <v>Polaki,'104/2026'</v>
      </c>
      <c r="AH2179" s="97" t="str">
        <f t="shared" ref="AH2179:AH2242" ca="1" si="216">IF(X2179="SC/PRC/CC No. Awaited","",AC2179)</f>
        <v>Above 60 Days</v>
      </c>
    </row>
    <row r="2180" spans="1:34" ht="25.5" customHeight="1" x14ac:dyDescent="0.25">
      <c r="A2180" s="96">
        <v>2179</v>
      </c>
      <c r="B2180" s="123" t="str">
        <f>_xlfn.XLOOKUP(E2180,'[1]PS Name'!B:B,'[1]PS Name'!D:D)</f>
        <v>Srikakulam Sub-Division</v>
      </c>
      <c r="C2180" s="123" t="str">
        <f>_xlfn.XLOOKUP(E2180,'[1]PS Name'!B:B,'[1]PS Name'!C:C)</f>
        <v>J.R.Puram Circle</v>
      </c>
      <c r="D2180" s="9"/>
      <c r="E2180" s="123" t="s">
        <v>107</v>
      </c>
      <c r="F2180" s="136" t="s">
        <v>3045</v>
      </c>
      <c r="G2180" s="63" t="s">
        <v>1315</v>
      </c>
      <c r="H2180" s="137">
        <v>46230</v>
      </c>
      <c r="I2180" s="63" t="str">
        <f t="shared" si="210"/>
        <v>Jul</v>
      </c>
      <c r="J2180" s="63">
        <v>2026</v>
      </c>
      <c r="K2180" s="63" t="s">
        <v>70</v>
      </c>
      <c r="L2180" s="9"/>
      <c r="M2180" s="9" t="str">
        <f>_xlfn.XLOOKUP(K2180,[1]Heads!A:A,[1]Heads!B:B)</f>
        <v>174 CrPC</v>
      </c>
      <c r="N2180" s="9" t="str">
        <f>_xlfn.XLOOKUP(M2180,[1]Heads!B:B,[1]Heads!C:C)</f>
        <v>174 CrPC</v>
      </c>
      <c r="O2180" s="9" t="s">
        <v>32</v>
      </c>
      <c r="P2180" s="75"/>
      <c r="Q2180" s="9"/>
      <c r="R2180" s="75"/>
      <c r="S2180" s="96" t="s">
        <v>3196</v>
      </c>
      <c r="T2180" s="9"/>
      <c r="U2180" s="75"/>
      <c r="V2180" s="9"/>
      <c r="W2180" s="104" t="s">
        <v>173</v>
      </c>
      <c r="X2180" s="104" t="s">
        <v>173</v>
      </c>
      <c r="Y2180" s="98">
        <v>46234</v>
      </c>
      <c r="Z2180" s="9" t="s">
        <v>5960</v>
      </c>
      <c r="AA2180" s="9" t="s">
        <v>34</v>
      </c>
      <c r="AB2180" s="9">
        <f t="shared" ca="1" si="212"/>
        <v>81</v>
      </c>
      <c r="AC2180" s="9" t="str">
        <f t="shared" ca="1" si="213"/>
        <v>Above 60 Days</v>
      </c>
      <c r="AD2180" s="9">
        <f t="shared" ca="1" si="214"/>
        <v>77</v>
      </c>
      <c r="AE2180" s="9" t="str">
        <f t="shared" ca="1" si="215"/>
        <v>Above 60 Days</v>
      </c>
      <c r="AF2180" s="9"/>
      <c r="AG2180" s="123" t="str">
        <f t="shared" si="211"/>
        <v>G. Sigadam,'52/2026'</v>
      </c>
      <c r="AH2180" s="97" t="str">
        <f t="shared" ca="1" si="216"/>
        <v>Above 60 Days</v>
      </c>
    </row>
    <row r="2181" spans="1:34" ht="25.5" customHeight="1" x14ac:dyDescent="0.25">
      <c r="A2181" s="96">
        <v>2180</v>
      </c>
      <c r="B2181" s="123" t="str">
        <f>_xlfn.XLOOKUP(E2181,'[1]PS Name'!B:B,'[1]PS Name'!D:D)</f>
        <v>Srikakulam Sub-Division</v>
      </c>
      <c r="C2181" s="123" t="str">
        <f>_xlfn.XLOOKUP(E2181,'[1]PS Name'!B:B,'[1]PS Name'!C:C)</f>
        <v>Amadalavalasa Circle</v>
      </c>
      <c r="D2181" s="9"/>
      <c r="E2181" s="123" t="s">
        <v>47</v>
      </c>
      <c r="F2181" s="136" t="s">
        <v>3405</v>
      </c>
      <c r="G2181" s="63" t="s">
        <v>5488</v>
      </c>
      <c r="H2181" s="137">
        <v>46230</v>
      </c>
      <c r="I2181" s="63" t="str">
        <f t="shared" si="210"/>
        <v>Jul</v>
      </c>
      <c r="J2181" s="63">
        <v>2026</v>
      </c>
      <c r="K2181" s="63" t="s">
        <v>48</v>
      </c>
      <c r="L2181" s="9"/>
      <c r="M2181" s="9" t="str">
        <f>_xlfn.XLOOKUP(K2181,[1]Heads!A:A,[1]Heads!B:B)</f>
        <v>Property Offences</v>
      </c>
      <c r="N2181" s="9" t="str">
        <f>_xlfn.XLOOKUP(M2181,[1]Heads!B:B,[1]Heads!C:C)</f>
        <v>IPC</v>
      </c>
      <c r="O2181" s="9" t="s">
        <v>32</v>
      </c>
      <c r="P2181" s="75"/>
      <c r="Q2181" s="9"/>
      <c r="R2181" s="75"/>
      <c r="S2181" s="96" t="s">
        <v>3196</v>
      </c>
      <c r="T2181" s="9"/>
      <c r="U2181" s="75"/>
      <c r="V2181" s="9"/>
      <c r="W2181" s="104" t="s">
        <v>112</v>
      </c>
      <c r="X2181" s="104" t="s">
        <v>112</v>
      </c>
      <c r="Y2181" s="98"/>
      <c r="Z2181" s="9" t="s">
        <v>5961</v>
      </c>
      <c r="AA2181" s="9" t="s">
        <v>34</v>
      </c>
      <c r="AB2181" s="9">
        <f t="shared" ca="1" si="212"/>
        <v>81</v>
      </c>
      <c r="AC2181" s="9" t="str">
        <f t="shared" ca="1" si="213"/>
        <v>Above 60 Days</v>
      </c>
      <c r="AD2181" s="9" t="str">
        <f t="shared" ca="1" si="214"/>
        <v/>
      </c>
      <c r="AE2181" s="9" t="str">
        <f t="shared" ca="1" si="215"/>
        <v/>
      </c>
      <c r="AF2181" s="9"/>
      <c r="AG2181" s="123" t="str">
        <f t="shared" si="211"/>
        <v>Amadalavalasa,'115/2026'</v>
      </c>
      <c r="AH2181" s="97" t="str">
        <f t="shared" ca="1" si="216"/>
        <v>Above 60 Days</v>
      </c>
    </row>
    <row r="2182" spans="1:34" ht="25.5" customHeight="1" x14ac:dyDescent="0.25">
      <c r="A2182" s="96">
        <v>2181</v>
      </c>
      <c r="B2182" s="123" t="str">
        <f>_xlfn.XLOOKUP(E2182,'[1]PS Name'!B:B,'[1]PS Name'!D:D)</f>
        <v>Kasibugga Sub-Division</v>
      </c>
      <c r="C2182" s="123" t="str">
        <f>_xlfn.XLOOKUP(E2182,'[1]PS Name'!B:B,'[1]PS Name'!C:C)</f>
        <v>Sompeta Circle</v>
      </c>
      <c r="D2182" s="9"/>
      <c r="E2182" s="123" t="s">
        <v>63</v>
      </c>
      <c r="F2182" s="136" t="s">
        <v>3086</v>
      </c>
      <c r="G2182" s="63" t="s">
        <v>1637</v>
      </c>
      <c r="H2182" s="137">
        <v>46230</v>
      </c>
      <c r="I2182" s="63" t="str">
        <f t="shared" si="210"/>
        <v>Jul</v>
      </c>
      <c r="J2182" s="63">
        <v>2026</v>
      </c>
      <c r="K2182" s="63" t="s">
        <v>121</v>
      </c>
      <c r="L2182" s="9"/>
      <c r="M2182" s="9" t="str">
        <f>_xlfn.XLOOKUP(K2182,[1]Heads!A:A,[1]Heads!B:B)</f>
        <v>Property Offences</v>
      </c>
      <c r="N2182" s="9" t="str">
        <f>_xlfn.XLOOKUP(M2182,[1]Heads!B:B,[1]Heads!C:C)</f>
        <v>IPC</v>
      </c>
      <c r="O2182" s="9" t="s">
        <v>32</v>
      </c>
      <c r="P2182" s="75"/>
      <c r="Q2182" s="9"/>
      <c r="R2182" s="75"/>
      <c r="S2182" s="96" t="s">
        <v>3196</v>
      </c>
      <c r="T2182" s="9"/>
      <c r="U2182" s="75"/>
      <c r="V2182" s="9"/>
      <c r="W2182" s="104" t="s">
        <v>112</v>
      </c>
      <c r="X2182" s="104" t="s">
        <v>33</v>
      </c>
      <c r="Y2182" s="98">
        <v>46300</v>
      </c>
      <c r="Z2182" s="9" t="s">
        <v>5962</v>
      </c>
      <c r="AA2182" s="9" t="s">
        <v>34</v>
      </c>
      <c r="AB2182" s="9">
        <f t="shared" ca="1" si="212"/>
        <v>81</v>
      </c>
      <c r="AC2182" s="9" t="str">
        <f t="shared" ca="1" si="213"/>
        <v>Above 60 Days</v>
      </c>
      <c r="AD2182" s="9">
        <f t="shared" ca="1" si="214"/>
        <v>11</v>
      </c>
      <c r="AE2182" s="9" t="str">
        <f t="shared" ca="1" si="215"/>
        <v>Below 45 Days</v>
      </c>
      <c r="AF2182" s="9"/>
      <c r="AG2182" s="123" t="str">
        <f t="shared" si="211"/>
        <v>Baruva,'76/2026'</v>
      </c>
      <c r="AH2182" s="97" t="str">
        <f t="shared" si="216"/>
        <v/>
      </c>
    </row>
    <row r="2183" spans="1:34" ht="25.5" customHeight="1" x14ac:dyDescent="0.25">
      <c r="A2183" s="96">
        <v>2182</v>
      </c>
      <c r="B2183" s="123" t="str">
        <f>_xlfn.XLOOKUP(E2183,'[1]PS Name'!B:B,'[1]PS Name'!D:D)</f>
        <v>Tekkali Sub-Division</v>
      </c>
      <c r="C2183" s="123" t="str">
        <f>_xlfn.XLOOKUP(E2183,'[1]PS Name'!B:B,'[1]PS Name'!C:C)</f>
        <v>Narasannapeta Circle</v>
      </c>
      <c r="D2183" s="9"/>
      <c r="E2183" s="123" t="s">
        <v>79</v>
      </c>
      <c r="F2183" s="136" t="s">
        <v>3261</v>
      </c>
      <c r="G2183" s="63" t="s">
        <v>1315</v>
      </c>
      <c r="H2183" s="137">
        <v>46230</v>
      </c>
      <c r="I2183" s="63" t="str">
        <f t="shared" si="210"/>
        <v>Jul</v>
      </c>
      <c r="J2183" s="63">
        <v>2026</v>
      </c>
      <c r="K2183" s="63" t="s">
        <v>70</v>
      </c>
      <c r="L2183" s="9"/>
      <c r="M2183" s="9" t="str">
        <f>_xlfn.XLOOKUP(K2183,[1]Heads!A:A,[1]Heads!B:B)</f>
        <v>174 CrPC</v>
      </c>
      <c r="N2183" s="9" t="str">
        <f>_xlfn.XLOOKUP(M2183,[1]Heads!B:B,[1]Heads!C:C)</f>
        <v>174 CrPC</v>
      </c>
      <c r="O2183" s="9" t="s">
        <v>32</v>
      </c>
      <c r="P2183" s="75"/>
      <c r="Q2183" s="9"/>
      <c r="R2183" s="75"/>
      <c r="S2183" s="96" t="s">
        <v>3196</v>
      </c>
      <c r="T2183" s="9"/>
      <c r="U2183" s="75"/>
      <c r="V2183" s="9"/>
      <c r="W2183" s="104" t="s">
        <v>173</v>
      </c>
      <c r="X2183" s="104" t="s">
        <v>168</v>
      </c>
      <c r="Y2183" s="98"/>
      <c r="Z2183" s="9" t="s">
        <v>5963</v>
      </c>
      <c r="AA2183" s="9" t="s">
        <v>34</v>
      </c>
      <c r="AB2183" s="9">
        <f t="shared" ca="1" si="212"/>
        <v>81</v>
      </c>
      <c r="AC2183" s="9" t="str">
        <f t="shared" ca="1" si="213"/>
        <v>Above 60 Days</v>
      </c>
      <c r="AD2183" s="9" t="str">
        <f t="shared" ca="1" si="214"/>
        <v/>
      </c>
      <c r="AE2183" s="9" t="str">
        <f t="shared" ca="1" si="215"/>
        <v/>
      </c>
      <c r="AF2183" s="9"/>
      <c r="AG2183" s="123" t="str">
        <f t="shared" si="211"/>
        <v>Polaki,'105/2026'</v>
      </c>
      <c r="AH2183" s="97" t="str">
        <f t="shared" ca="1" si="216"/>
        <v>Above 60 Days</v>
      </c>
    </row>
    <row r="2184" spans="1:34" ht="25.5" customHeight="1" x14ac:dyDescent="0.25">
      <c r="A2184" s="96">
        <v>2183</v>
      </c>
      <c r="B2184" s="123" t="str">
        <f>_xlfn.XLOOKUP(E2184,'[1]PS Name'!B:B,'[1]PS Name'!D:D)</f>
        <v>Tekkali Sub-Division</v>
      </c>
      <c r="C2184" s="123">
        <f>_xlfn.XLOOKUP(E2184,'[1]PS Name'!B:B,'[1]PS Name'!C:C)</f>
        <v>0</v>
      </c>
      <c r="D2184" s="9"/>
      <c r="E2184" s="123" t="s">
        <v>51</v>
      </c>
      <c r="F2184" s="136" t="s">
        <v>3561</v>
      </c>
      <c r="G2184" s="63" t="s">
        <v>1411</v>
      </c>
      <c r="H2184" s="137">
        <v>46230</v>
      </c>
      <c r="I2184" s="63" t="str">
        <f t="shared" si="210"/>
        <v>Jul</v>
      </c>
      <c r="J2184" s="63">
        <v>2026</v>
      </c>
      <c r="K2184" s="63" t="s">
        <v>75</v>
      </c>
      <c r="L2184" s="9"/>
      <c r="M2184" s="9" t="str">
        <f>_xlfn.XLOOKUP(K2184,[1]Heads!A:A,[1]Heads!B:B)</f>
        <v>Bodily Offiences</v>
      </c>
      <c r="N2184" s="9" t="str">
        <f>_xlfn.XLOOKUP(M2184,[1]Heads!B:B,[1]Heads!C:C)</f>
        <v>IPC</v>
      </c>
      <c r="O2184" s="9" t="s">
        <v>32</v>
      </c>
      <c r="P2184" s="75"/>
      <c r="Q2184" s="9"/>
      <c r="R2184" s="75"/>
      <c r="S2184" s="96" t="s">
        <v>7126</v>
      </c>
      <c r="T2184" s="9"/>
      <c r="U2184" s="75"/>
      <c r="V2184" s="9"/>
      <c r="W2184" s="104" t="s">
        <v>141</v>
      </c>
      <c r="X2184" s="104" t="s">
        <v>2923</v>
      </c>
      <c r="Y2184" s="98"/>
      <c r="Z2184" s="9" t="s">
        <v>5964</v>
      </c>
      <c r="AA2184" s="9" t="s">
        <v>34</v>
      </c>
      <c r="AB2184" s="9" t="str">
        <f t="shared" ca="1" si="212"/>
        <v/>
      </c>
      <c r="AC2184" s="9" t="str">
        <f t="shared" si="213"/>
        <v/>
      </c>
      <c r="AD2184" s="9" t="str">
        <f t="shared" ca="1" si="214"/>
        <v/>
      </c>
      <c r="AE2184" s="9" t="str">
        <f t="shared" ca="1" si="215"/>
        <v/>
      </c>
      <c r="AF2184" s="9"/>
      <c r="AG2184" s="123" t="str">
        <f t="shared" si="211"/>
        <v>Tekkali PS,'132/2026'</v>
      </c>
      <c r="AH2184" s="97" t="str">
        <f t="shared" si="216"/>
        <v/>
      </c>
    </row>
    <row r="2185" spans="1:34" ht="25.5" customHeight="1" x14ac:dyDescent="0.25">
      <c r="A2185" s="96">
        <v>2184</v>
      </c>
      <c r="B2185" s="123" t="e">
        <f>_xlfn.XLOOKUP(E2185,'[1]PS Name'!B:B,'[1]PS Name'!D:D)</f>
        <v>#N/A</v>
      </c>
      <c r="C2185" s="123" t="e">
        <f>_xlfn.XLOOKUP(E2185,'[1]PS Name'!B:B,'[1]PS Name'!C:C)</f>
        <v>#N/A</v>
      </c>
      <c r="D2185" s="9"/>
      <c r="E2185" s="123" t="s">
        <v>125</v>
      </c>
      <c r="F2185" s="136" t="s">
        <v>3148</v>
      </c>
      <c r="G2185" s="63" t="s">
        <v>5965</v>
      </c>
      <c r="H2185" s="137">
        <v>46230</v>
      </c>
      <c r="I2185" s="63" t="str">
        <f t="shared" si="210"/>
        <v>Jul</v>
      </c>
      <c r="J2185" s="63">
        <v>2026</v>
      </c>
      <c r="K2185" s="63" t="s">
        <v>111</v>
      </c>
      <c r="L2185" s="9" t="s">
        <v>80</v>
      </c>
      <c r="M2185" s="9" t="str">
        <f>_xlfn.XLOOKUP(K2185,[1]Heads!A:A,[1]Heads!B:B)</f>
        <v>SC-ST Cases</v>
      </c>
      <c r="N2185" s="9" t="str">
        <f>_xlfn.XLOOKUP(M2185,[1]Heads!B:B,[1]Heads!C:C)</f>
        <v>IPC</v>
      </c>
      <c r="O2185" s="9" t="s">
        <v>45</v>
      </c>
      <c r="P2185" s="75"/>
      <c r="Q2185" s="9"/>
      <c r="R2185" s="75"/>
      <c r="S2185" s="96" t="s">
        <v>3196</v>
      </c>
      <c r="T2185" s="9"/>
      <c r="U2185" s="75"/>
      <c r="V2185" s="9"/>
      <c r="W2185" s="104" t="s">
        <v>50</v>
      </c>
      <c r="X2185" s="104" t="s">
        <v>33</v>
      </c>
      <c r="Y2185" s="98">
        <v>46300</v>
      </c>
      <c r="Z2185" s="9" t="s">
        <v>5966</v>
      </c>
      <c r="AA2185" s="9" t="s">
        <v>34</v>
      </c>
      <c r="AB2185" s="9">
        <f t="shared" ca="1" si="212"/>
        <v>81</v>
      </c>
      <c r="AC2185" s="9" t="str">
        <f t="shared" ca="1" si="213"/>
        <v>Above 60 Days</v>
      </c>
      <c r="AD2185" s="9">
        <f t="shared" ca="1" si="214"/>
        <v>11</v>
      </c>
      <c r="AE2185" s="9" t="str">
        <f t="shared" ca="1" si="215"/>
        <v>Below 45 Days</v>
      </c>
      <c r="AF2185" s="9"/>
      <c r="AG2185" s="123" t="str">
        <f t="shared" si="211"/>
        <v>Mahila UPS, Srikakulam,'90/2026'</v>
      </c>
      <c r="AH2185" s="97" t="str">
        <f t="shared" si="216"/>
        <v/>
      </c>
    </row>
    <row r="2186" spans="1:34" ht="25.5" customHeight="1" x14ac:dyDescent="0.25">
      <c r="A2186" s="96">
        <v>2185</v>
      </c>
      <c r="B2186" s="123" t="str">
        <f>_xlfn.XLOOKUP(E2186,'[1]PS Name'!B:B,'[1]PS Name'!D:D)</f>
        <v>Tekkali Sub-Division</v>
      </c>
      <c r="C2186" s="123" t="str">
        <f>_xlfn.XLOOKUP(E2186,'[1]PS Name'!B:B,'[1]PS Name'!C:C)</f>
        <v>Tekkali Rural Circle</v>
      </c>
      <c r="D2186" s="9"/>
      <c r="E2186" s="123" t="s">
        <v>110</v>
      </c>
      <c r="F2186" s="136" t="s">
        <v>3080</v>
      </c>
      <c r="G2186" s="63" t="s">
        <v>3791</v>
      </c>
      <c r="H2186" s="137">
        <v>46230</v>
      </c>
      <c r="I2186" s="63" t="str">
        <f t="shared" si="210"/>
        <v>Jul</v>
      </c>
      <c r="J2186" s="63">
        <v>2026</v>
      </c>
      <c r="K2186" s="63" t="s">
        <v>80</v>
      </c>
      <c r="L2186" s="9"/>
      <c r="M2186" s="9" t="str">
        <f>_xlfn.XLOOKUP(K2186,[1]Heads!A:A,[1]Heads!B:B)</f>
        <v>Crime  Against Women</v>
      </c>
      <c r="N2186" s="9" t="str">
        <f>_xlfn.XLOOKUP(M2186,[1]Heads!B:B,[1]Heads!C:C)</f>
        <v>IPC</v>
      </c>
      <c r="O2186" s="9" t="s">
        <v>32</v>
      </c>
      <c r="P2186" s="75">
        <v>46244</v>
      </c>
      <c r="Q2186" s="9"/>
      <c r="R2186" s="75"/>
      <c r="S2186" s="96" t="s">
        <v>3196</v>
      </c>
      <c r="T2186" s="9"/>
      <c r="U2186" s="75"/>
      <c r="V2186" s="9"/>
      <c r="W2186" s="104" t="s">
        <v>33</v>
      </c>
      <c r="X2186" s="104" t="s">
        <v>33</v>
      </c>
      <c r="Y2186" s="98">
        <v>46244</v>
      </c>
      <c r="Z2186" s="9" t="s">
        <v>5967</v>
      </c>
      <c r="AA2186" s="9" t="s">
        <v>34</v>
      </c>
      <c r="AB2186" s="9">
        <f t="shared" ca="1" si="212"/>
        <v>81</v>
      </c>
      <c r="AC2186" s="9" t="str">
        <f t="shared" ca="1" si="213"/>
        <v>Above 60 Days</v>
      </c>
      <c r="AD2186" s="9">
        <f t="shared" ca="1" si="214"/>
        <v>67</v>
      </c>
      <c r="AE2186" s="9" t="str">
        <f t="shared" ca="1" si="215"/>
        <v>Above 60 Days</v>
      </c>
      <c r="AF2186" s="9"/>
      <c r="AG2186" s="123" t="str">
        <f t="shared" si="211"/>
        <v>Naupada,'61/2026'</v>
      </c>
      <c r="AH2186" s="97" t="str">
        <f t="shared" si="216"/>
        <v/>
      </c>
    </row>
    <row r="2187" spans="1:34" ht="25.5" customHeight="1" x14ac:dyDescent="0.25">
      <c r="A2187" s="96">
        <v>2186</v>
      </c>
      <c r="B2187" s="123" t="str">
        <f>_xlfn.XLOOKUP(E2187,'[1]PS Name'!B:B,'[1]PS Name'!D:D)</f>
        <v>Srikakulam Sub-Division</v>
      </c>
      <c r="C2187" s="123" t="str">
        <f>_xlfn.XLOOKUP(E2187,'[1]PS Name'!B:B,'[1]PS Name'!C:C)</f>
        <v>Srikakulam Rural Circle</v>
      </c>
      <c r="D2187" s="9"/>
      <c r="E2187" s="123" t="s">
        <v>69</v>
      </c>
      <c r="F2187" s="136" t="s">
        <v>3063</v>
      </c>
      <c r="G2187" s="63" t="s">
        <v>5968</v>
      </c>
      <c r="H2187" s="137">
        <v>46230</v>
      </c>
      <c r="I2187" s="63" t="str">
        <f t="shared" si="210"/>
        <v>Jul</v>
      </c>
      <c r="J2187" s="63">
        <v>2026</v>
      </c>
      <c r="K2187" s="63" t="s">
        <v>115</v>
      </c>
      <c r="L2187" s="9"/>
      <c r="M2187" s="9" t="str">
        <f>_xlfn.XLOOKUP(K2187,[1]Heads!A:A,[1]Heads!B:B)</f>
        <v>Crime  Against Women</v>
      </c>
      <c r="N2187" s="9" t="str">
        <f>_xlfn.XLOOKUP(M2187,[1]Heads!B:B,[1]Heads!C:C)</f>
        <v>IPC</v>
      </c>
      <c r="O2187" s="9" t="s">
        <v>32</v>
      </c>
      <c r="P2187" s="75">
        <v>46251</v>
      </c>
      <c r="Q2187" s="9"/>
      <c r="R2187" s="75"/>
      <c r="S2187" s="96" t="s">
        <v>7126</v>
      </c>
      <c r="T2187" s="9"/>
      <c r="U2187" s="75"/>
      <c r="V2187" s="9"/>
      <c r="W2187" s="104" t="s">
        <v>33</v>
      </c>
      <c r="X2187" s="104" t="s">
        <v>2923</v>
      </c>
      <c r="Y2187" s="98"/>
      <c r="Z2187" s="9" t="s">
        <v>5969</v>
      </c>
      <c r="AA2187" s="9" t="s">
        <v>34</v>
      </c>
      <c r="AB2187" s="9" t="str">
        <f t="shared" ca="1" si="212"/>
        <v/>
      </c>
      <c r="AC2187" s="9" t="str">
        <f t="shared" si="213"/>
        <v/>
      </c>
      <c r="AD2187" s="9" t="str">
        <f t="shared" ca="1" si="214"/>
        <v/>
      </c>
      <c r="AE2187" s="9" t="str">
        <f t="shared" ca="1" si="215"/>
        <v/>
      </c>
      <c r="AF2187" s="9"/>
      <c r="AG2187" s="123" t="str">
        <f t="shared" si="211"/>
        <v>Gara,'77/2026'</v>
      </c>
      <c r="AH2187" s="97" t="str">
        <f t="shared" si="216"/>
        <v/>
      </c>
    </row>
    <row r="2188" spans="1:34" ht="25.5" customHeight="1" x14ac:dyDescent="0.25">
      <c r="A2188" s="96">
        <v>2187</v>
      </c>
      <c r="B2188" s="123" t="str">
        <f>_xlfn.XLOOKUP(E2188,'[1]PS Name'!B:B,'[1]PS Name'!D:D)</f>
        <v>Srikakulam Sub-Division</v>
      </c>
      <c r="C2188" s="123" t="str">
        <f>_xlfn.XLOOKUP(E2188,'[1]PS Name'!B:B,'[1]PS Name'!C:C)</f>
        <v>Amadalavalasa Circle</v>
      </c>
      <c r="D2188" s="9"/>
      <c r="E2188" s="123" t="s">
        <v>67</v>
      </c>
      <c r="F2188" s="136" t="s">
        <v>3097</v>
      </c>
      <c r="G2188" s="63" t="s">
        <v>707</v>
      </c>
      <c r="H2188" s="137">
        <v>46231</v>
      </c>
      <c r="I2188" s="63" t="str">
        <f t="shared" si="210"/>
        <v>Jul</v>
      </c>
      <c r="J2188" s="63">
        <v>2026</v>
      </c>
      <c r="K2188" s="63" t="s">
        <v>71</v>
      </c>
      <c r="L2188" s="9"/>
      <c r="M2188" s="9" t="str">
        <f>_xlfn.XLOOKUP(K2188,[1]Heads!A:A,[1]Heads!B:B)</f>
        <v>Road Accidents</v>
      </c>
      <c r="N2188" s="9" t="str">
        <f>_xlfn.XLOOKUP(M2188,[1]Heads!B:B,[1]Heads!C:C)</f>
        <v>IPC</v>
      </c>
      <c r="O2188" s="9" t="s">
        <v>32</v>
      </c>
      <c r="P2188" s="75">
        <v>46262</v>
      </c>
      <c r="Q2188" s="9"/>
      <c r="R2188" s="75"/>
      <c r="S2188" s="96" t="s">
        <v>7126</v>
      </c>
      <c r="T2188" s="9"/>
      <c r="U2188" s="75"/>
      <c r="V2188" s="9"/>
      <c r="W2188" s="104" t="s">
        <v>33</v>
      </c>
      <c r="X2188" s="104" t="s">
        <v>2923</v>
      </c>
      <c r="Y2188" s="98"/>
      <c r="Z2188" s="9" t="s">
        <v>5970</v>
      </c>
      <c r="AA2188" s="9" t="s">
        <v>34</v>
      </c>
      <c r="AB2188" s="9" t="str">
        <f t="shared" ca="1" si="212"/>
        <v/>
      </c>
      <c r="AC2188" s="9" t="str">
        <f t="shared" si="213"/>
        <v/>
      </c>
      <c r="AD2188" s="9" t="str">
        <f t="shared" ca="1" si="214"/>
        <v/>
      </c>
      <c r="AE2188" s="9" t="str">
        <f t="shared" ca="1" si="215"/>
        <v/>
      </c>
      <c r="AF2188" s="9"/>
      <c r="AG2188" s="123" t="str">
        <f t="shared" si="211"/>
        <v>Sarubujjili,'73/2026'</v>
      </c>
      <c r="AH2188" s="97" t="str">
        <f t="shared" si="216"/>
        <v/>
      </c>
    </row>
    <row r="2189" spans="1:34" ht="25.5" customHeight="1" x14ac:dyDescent="0.25">
      <c r="A2189" s="96">
        <v>2188</v>
      </c>
      <c r="B2189" s="123" t="str">
        <f>_xlfn.XLOOKUP(E2189,'[1]PS Name'!B:B,'[1]PS Name'!D:D)</f>
        <v>Kasibugga Sub-Division</v>
      </c>
      <c r="C2189" s="123">
        <f>_xlfn.XLOOKUP(E2189,'[1]PS Name'!B:B,'[1]PS Name'!C:C)</f>
        <v>0</v>
      </c>
      <c r="D2189" s="9"/>
      <c r="E2189" s="123" t="s">
        <v>68</v>
      </c>
      <c r="F2189" s="136" t="s">
        <v>5971</v>
      </c>
      <c r="G2189" s="63" t="s">
        <v>5972</v>
      </c>
      <c r="H2189" s="137">
        <v>46231</v>
      </c>
      <c r="I2189" s="63" t="str">
        <f t="shared" si="210"/>
        <v>Jul</v>
      </c>
      <c r="J2189" s="63">
        <v>2026</v>
      </c>
      <c r="K2189" s="63" t="s">
        <v>48</v>
      </c>
      <c r="L2189" s="9"/>
      <c r="M2189" s="9" t="str">
        <f>_xlfn.XLOOKUP(K2189,[1]Heads!A:A,[1]Heads!B:B)</f>
        <v>Property Offences</v>
      </c>
      <c r="N2189" s="9" t="str">
        <f>_xlfn.XLOOKUP(M2189,[1]Heads!B:B,[1]Heads!C:C)</f>
        <v>IPC</v>
      </c>
      <c r="O2189" s="9" t="s">
        <v>32</v>
      </c>
      <c r="P2189" s="75">
        <v>46233</v>
      </c>
      <c r="Q2189" s="9"/>
      <c r="R2189" s="75"/>
      <c r="S2189" s="96" t="s">
        <v>3196</v>
      </c>
      <c r="T2189" s="9"/>
      <c r="U2189" s="75"/>
      <c r="V2189" s="9"/>
      <c r="W2189" s="104" t="s">
        <v>33</v>
      </c>
      <c r="X2189" s="104" t="s">
        <v>33</v>
      </c>
      <c r="Y2189" s="98">
        <v>46233</v>
      </c>
      <c r="Z2189" s="9" t="s">
        <v>5973</v>
      </c>
      <c r="AA2189" s="9" t="s">
        <v>34</v>
      </c>
      <c r="AB2189" s="9">
        <f t="shared" ca="1" si="212"/>
        <v>80</v>
      </c>
      <c r="AC2189" s="9" t="str">
        <f t="shared" ca="1" si="213"/>
        <v>Above 60 Days</v>
      </c>
      <c r="AD2189" s="9">
        <f t="shared" ca="1" si="214"/>
        <v>78</v>
      </c>
      <c r="AE2189" s="9" t="str">
        <f t="shared" ca="1" si="215"/>
        <v>Above 60 Days</v>
      </c>
      <c r="AF2189" s="9"/>
      <c r="AG2189" s="123" t="str">
        <f t="shared" si="211"/>
        <v>Kasibugga,'251/2026'</v>
      </c>
      <c r="AH2189" s="97" t="str">
        <f t="shared" si="216"/>
        <v/>
      </c>
    </row>
    <row r="2190" spans="1:34" ht="25.5" customHeight="1" x14ac:dyDescent="0.25">
      <c r="A2190" s="96">
        <v>2189</v>
      </c>
      <c r="B2190" s="123" t="str">
        <f>_xlfn.XLOOKUP(E2190,'[1]PS Name'!B:B,'[1]PS Name'!D:D)</f>
        <v>Kasibugga Sub-Division</v>
      </c>
      <c r="C2190" s="123" t="str">
        <f>_xlfn.XLOOKUP(E2190,'[1]PS Name'!B:B,'[1]PS Name'!C:C)</f>
        <v>Itchapuram Circle</v>
      </c>
      <c r="D2190" s="9"/>
      <c r="E2190" s="123" t="s">
        <v>78</v>
      </c>
      <c r="F2190" s="136" t="s">
        <v>3103</v>
      </c>
      <c r="G2190" s="63" t="s">
        <v>1381</v>
      </c>
      <c r="H2190" s="137">
        <v>46231</v>
      </c>
      <c r="I2190" s="63" t="str">
        <f t="shared" si="210"/>
        <v>Jul</v>
      </c>
      <c r="J2190" s="63">
        <v>2026</v>
      </c>
      <c r="K2190" s="63" t="s">
        <v>80</v>
      </c>
      <c r="L2190" s="9"/>
      <c r="M2190" s="9" t="str">
        <f>_xlfn.XLOOKUP(K2190,[1]Heads!A:A,[1]Heads!B:B)</f>
        <v>Crime  Against Women</v>
      </c>
      <c r="N2190" s="9" t="str">
        <f>_xlfn.XLOOKUP(M2190,[1]Heads!B:B,[1]Heads!C:C)</f>
        <v>IPC</v>
      </c>
      <c r="O2190" s="9" t="s">
        <v>32</v>
      </c>
      <c r="P2190" s="75"/>
      <c r="Q2190" s="9"/>
      <c r="R2190" s="75"/>
      <c r="S2190" s="96" t="s">
        <v>3196</v>
      </c>
      <c r="T2190" s="9"/>
      <c r="U2190" s="75"/>
      <c r="V2190" s="9"/>
      <c r="W2190" s="104" t="s">
        <v>50</v>
      </c>
      <c r="X2190" s="104" t="s">
        <v>141</v>
      </c>
      <c r="Y2190" s="98"/>
      <c r="Z2190" s="9" t="s">
        <v>5974</v>
      </c>
      <c r="AA2190" s="9" t="s">
        <v>34</v>
      </c>
      <c r="AB2190" s="9">
        <f t="shared" ca="1" si="212"/>
        <v>80</v>
      </c>
      <c r="AC2190" s="9" t="str">
        <f t="shared" ca="1" si="213"/>
        <v>Above 60 Days</v>
      </c>
      <c r="AD2190" s="9" t="str">
        <f t="shared" ca="1" si="214"/>
        <v/>
      </c>
      <c r="AE2190" s="9" t="str">
        <f t="shared" ca="1" si="215"/>
        <v/>
      </c>
      <c r="AF2190" s="9"/>
      <c r="AG2190" s="123" t="str">
        <f t="shared" si="211"/>
        <v>Kaviti,'62/2026'</v>
      </c>
      <c r="AH2190" s="97" t="str">
        <f t="shared" ca="1" si="216"/>
        <v>Above 60 Days</v>
      </c>
    </row>
    <row r="2191" spans="1:34" ht="25.5" customHeight="1" x14ac:dyDescent="0.25">
      <c r="A2191" s="96">
        <v>2190</v>
      </c>
      <c r="B2191" s="123" t="str">
        <f>_xlfn.XLOOKUP(E2191,'[1]PS Name'!B:B,'[1]PS Name'!D:D)</f>
        <v>Kasibugga Sub-Division</v>
      </c>
      <c r="C2191" s="123">
        <f>_xlfn.XLOOKUP(E2191,'[1]PS Name'!B:B,'[1]PS Name'!C:C)</f>
        <v>0</v>
      </c>
      <c r="D2191" s="9"/>
      <c r="E2191" s="123" t="s">
        <v>68</v>
      </c>
      <c r="F2191" s="136" t="s">
        <v>5975</v>
      </c>
      <c r="G2191" s="63" t="s">
        <v>1418</v>
      </c>
      <c r="H2191" s="137">
        <v>46231</v>
      </c>
      <c r="I2191" s="63" t="str">
        <f t="shared" si="210"/>
        <v>Jul</v>
      </c>
      <c r="J2191" s="63">
        <v>2026</v>
      </c>
      <c r="K2191" s="63" t="s">
        <v>127</v>
      </c>
      <c r="L2191" s="9"/>
      <c r="M2191" s="9" t="str">
        <f>_xlfn.XLOOKUP(K2191,[1]Heads!A:A,[1]Heads!B:B)</f>
        <v>Enforcement</v>
      </c>
      <c r="N2191" s="9" t="str">
        <f>_xlfn.XLOOKUP(M2191,[1]Heads!B:B,[1]Heads!C:C)</f>
        <v>Enforcement</v>
      </c>
      <c r="O2191" s="9" t="s">
        <v>32</v>
      </c>
      <c r="P2191" s="75">
        <v>46236</v>
      </c>
      <c r="Q2191" s="9"/>
      <c r="R2191" s="75"/>
      <c r="S2191" s="96" t="s">
        <v>3196</v>
      </c>
      <c r="T2191" s="9"/>
      <c r="U2191" s="75"/>
      <c r="V2191" s="9"/>
      <c r="W2191" s="104" t="s">
        <v>33</v>
      </c>
      <c r="X2191" s="104" t="s">
        <v>33</v>
      </c>
      <c r="Y2191" s="98">
        <v>46236</v>
      </c>
      <c r="Z2191" s="9" t="s">
        <v>5976</v>
      </c>
      <c r="AA2191" s="9" t="s">
        <v>34</v>
      </c>
      <c r="AB2191" s="9">
        <f t="shared" ca="1" si="212"/>
        <v>80</v>
      </c>
      <c r="AC2191" s="9" t="str">
        <f t="shared" ca="1" si="213"/>
        <v>Above 60 Days</v>
      </c>
      <c r="AD2191" s="9">
        <f t="shared" ca="1" si="214"/>
        <v>75</v>
      </c>
      <c r="AE2191" s="9" t="str">
        <f t="shared" ca="1" si="215"/>
        <v>Above 60 Days</v>
      </c>
      <c r="AF2191" s="9"/>
      <c r="AG2191" s="123" t="str">
        <f t="shared" si="211"/>
        <v>Kasibugga,'250/2026'</v>
      </c>
      <c r="AH2191" s="97" t="str">
        <f t="shared" si="216"/>
        <v/>
      </c>
    </row>
    <row r="2192" spans="1:34" ht="25.5" customHeight="1" x14ac:dyDescent="0.25">
      <c r="A2192" s="96">
        <v>2191</v>
      </c>
      <c r="B2192" s="123" t="str">
        <f>_xlfn.XLOOKUP(E2192,'[1]PS Name'!B:B,'[1]PS Name'!D:D)</f>
        <v>Tekkali Sub-Division</v>
      </c>
      <c r="C2192" s="123" t="str">
        <f>_xlfn.XLOOKUP(E2192,'[1]PS Name'!B:B,'[1]PS Name'!C:C)</f>
        <v>Tekkali Rural Circle</v>
      </c>
      <c r="D2192" s="9"/>
      <c r="E2192" s="123" t="s">
        <v>89</v>
      </c>
      <c r="F2192" s="136" t="s">
        <v>3751</v>
      </c>
      <c r="G2192" s="63" t="s">
        <v>1535</v>
      </c>
      <c r="H2192" s="137">
        <v>46231</v>
      </c>
      <c r="I2192" s="63" t="str">
        <f t="shared" si="210"/>
        <v>Jul</v>
      </c>
      <c r="J2192" s="63">
        <v>2026</v>
      </c>
      <c r="K2192" s="63" t="s">
        <v>75</v>
      </c>
      <c r="L2192" s="9"/>
      <c r="M2192" s="9" t="str">
        <f>_xlfn.XLOOKUP(K2192,[1]Heads!A:A,[1]Heads!B:B)</f>
        <v>Bodily Offiences</v>
      </c>
      <c r="N2192" s="9" t="str">
        <f>_xlfn.XLOOKUP(M2192,[1]Heads!B:B,[1]Heads!C:C)</f>
        <v>IPC</v>
      </c>
      <c r="O2192" s="9" t="s">
        <v>32</v>
      </c>
      <c r="P2192" s="75"/>
      <c r="Q2192" s="9"/>
      <c r="R2192" s="75"/>
      <c r="S2192" s="96" t="s">
        <v>7126</v>
      </c>
      <c r="T2192" s="9"/>
      <c r="U2192" s="75"/>
      <c r="V2192" s="9"/>
      <c r="W2192" s="104" t="s">
        <v>141</v>
      </c>
      <c r="X2192" s="104" t="s">
        <v>2923</v>
      </c>
      <c r="Y2192" s="98"/>
      <c r="Z2192" s="9" t="s">
        <v>5977</v>
      </c>
      <c r="AA2192" s="9" t="s">
        <v>34</v>
      </c>
      <c r="AB2192" s="9" t="str">
        <f t="shared" ca="1" si="212"/>
        <v/>
      </c>
      <c r="AC2192" s="9" t="str">
        <f t="shared" si="213"/>
        <v/>
      </c>
      <c r="AD2192" s="9" t="str">
        <f t="shared" ca="1" si="214"/>
        <v/>
      </c>
      <c r="AE2192" s="9" t="str">
        <f t="shared" ca="1" si="215"/>
        <v/>
      </c>
      <c r="AF2192" s="9"/>
      <c r="AG2192" s="123" t="str">
        <f t="shared" si="211"/>
        <v>Kotabommali,'143/2026'</v>
      </c>
      <c r="AH2192" s="97" t="str">
        <f t="shared" si="216"/>
        <v/>
      </c>
    </row>
    <row r="2193" spans="1:34" ht="25.5" customHeight="1" x14ac:dyDescent="0.25">
      <c r="A2193" s="96">
        <v>2192</v>
      </c>
      <c r="B2193" s="123" t="str">
        <f>_xlfn.XLOOKUP(E2193,'[1]PS Name'!B:B,'[1]PS Name'!D:D)</f>
        <v>Kasibugga Sub-Division</v>
      </c>
      <c r="C2193" s="123">
        <f>_xlfn.XLOOKUP(E2193,'[1]PS Name'!B:B,'[1]PS Name'!C:C)</f>
        <v>0</v>
      </c>
      <c r="D2193" s="9"/>
      <c r="E2193" s="123" t="s">
        <v>68</v>
      </c>
      <c r="F2193" s="136" t="s">
        <v>5978</v>
      </c>
      <c r="G2193" s="63" t="s">
        <v>5979</v>
      </c>
      <c r="H2193" s="137">
        <v>46231</v>
      </c>
      <c r="I2193" s="63" t="str">
        <f t="shared" si="210"/>
        <v>Jul</v>
      </c>
      <c r="J2193" s="63">
        <v>2026</v>
      </c>
      <c r="K2193" s="63" t="s">
        <v>75</v>
      </c>
      <c r="L2193" s="9"/>
      <c r="M2193" s="9" t="str">
        <f>_xlfn.XLOOKUP(K2193,[1]Heads!A:A,[1]Heads!B:B)</f>
        <v>Bodily Offiences</v>
      </c>
      <c r="N2193" s="9" t="str">
        <f>_xlfn.XLOOKUP(M2193,[1]Heads!B:B,[1]Heads!C:C)</f>
        <v>IPC</v>
      </c>
      <c r="O2193" s="9" t="s">
        <v>32</v>
      </c>
      <c r="P2193" s="75">
        <v>46258</v>
      </c>
      <c r="Q2193" s="9"/>
      <c r="R2193" s="75"/>
      <c r="S2193" s="96" t="s">
        <v>7126</v>
      </c>
      <c r="T2193" s="9"/>
      <c r="U2193" s="75"/>
      <c r="V2193" s="9"/>
      <c r="W2193" s="104" t="s">
        <v>33</v>
      </c>
      <c r="X2193" s="104" t="s">
        <v>2923</v>
      </c>
      <c r="Y2193" s="98"/>
      <c r="Z2193" s="9" t="s">
        <v>5980</v>
      </c>
      <c r="AA2193" s="9" t="s">
        <v>34</v>
      </c>
      <c r="AB2193" s="9" t="str">
        <f t="shared" ca="1" si="212"/>
        <v/>
      </c>
      <c r="AC2193" s="9" t="str">
        <f t="shared" si="213"/>
        <v/>
      </c>
      <c r="AD2193" s="9" t="str">
        <f t="shared" ca="1" si="214"/>
        <v/>
      </c>
      <c r="AE2193" s="9" t="str">
        <f t="shared" ca="1" si="215"/>
        <v/>
      </c>
      <c r="AF2193" s="9"/>
      <c r="AG2193" s="123" t="str">
        <f t="shared" si="211"/>
        <v>Kasibugga,'252/2026'</v>
      </c>
      <c r="AH2193" s="97" t="str">
        <f t="shared" si="216"/>
        <v/>
      </c>
    </row>
    <row r="2194" spans="1:34" ht="25.5" customHeight="1" x14ac:dyDescent="0.25">
      <c r="A2194" s="96">
        <v>2193</v>
      </c>
      <c r="B2194" s="123" t="str">
        <f>_xlfn.XLOOKUP(E2194,'[1]PS Name'!B:B,'[1]PS Name'!D:D)</f>
        <v>Srikakulam Sub-Division</v>
      </c>
      <c r="C2194" s="123" t="str">
        <f>_xlfn.XLOOKUP(E2194,'[1]PS Name'!B:B,'[1]PS Name'!C:C)</f>
        <v>Srikakulam Rural Circle</v>
      </c>
      <c r="D2194" s="9"/>
      <c r="E2194" s="123" t="s">
        <v>61</v>
      </c>
      <c r="F2194" s="136" t="s">
        <v>3062</v>
      </c>
      <c r="G2194" s="63" t="s">
        <v>2034</v>
      </c>
      <c r="H2194" s="137">
        <v>46232</v>
      </c>
      <c r="I2194" s="63" t="str">
        <f t="shared" si="210"/>
        <v>Jul</v>
      </c>
      <c r="J2194" s="63">
        <v>2026</v>
      </c>
      <c r="K2194" s="63" t="s">
        <v>81</v>
      </c>
      <c r="L2194" s="9"/>
      <c r="M2194" s="9" t="str">
        <f>_xlfn.XLOOKUP(K2194,[1]Heads!A:A,[1]Heads!B:B)</f>
        <v>Enforcement</v>
      </c>
      <c r="N2194" s="9" t="str">
        <f>_xlfn.XLOOKUP(M2194,[1]Heads!B:B,[1]Heads!C:C)</f>
        <v>Enforcement</v>
      </c>
      <c r="O2194" s="9" t="s">
        <v>32</v>
      </c>
      <c r="P2194" s="75">
        <v>46237</v>
      </c>
      <c r="Q2194" s="9"/>
      <c r="R2194" s="75"/>
      <c r="S2194" s="96" t="s">
        <v>3196</v>
      </c>
      <c r="T2194" s="9"/>
      <c r="U2194" s="75"/>
      <c r="V2194" s="9"/>
      <c r="W2194" s="104" t="s">
        <v>33</v>
      </c>
      <c r="X2194" s="104" t="s">
        <v>33</v>
      </c>
      <c r="Y2194" s="98">
        <v>46237</v>
      </c>
      <c r="Z2194" s="9" t="s">
        <v>5981</v>
      </c>
      <c r="AA2194" s="9" t="s">
        <v>34</v>
      </c>
      <c r="AB2194" s="9">
        <f t="shared" ca="1" si="212"/>
        <v>79</v>
      </c>
      <c r="AC2194" s="9" t="str">
        <f t="shared" ca="1" si="213"/>
        <v>Above 60 Days</v>
      </c>
      <c r="AD2194" s="9">
        <f t="shared" ca="1" si="214"/>
        <v>74</v>
      </c>
      <c r="AE2194" s="9" t="str">
        <f t="shared" ca="1" si="215"/>
        <v>Above 60 Days</v>
      </c>
      <c r="AF2194" s="9"/>
      <c r="AG2194" s="123" t="str">
        <f t="shared" si="211"/>
        <v>Srikakulam I Town,'74/2026'</v>
      </c>
      <c r="AH2194" s="97" t="str">
        <f t="shared" si="216"/>
        <v/>
      </c>
    </row>
    <row r="2195" spans="1:34" ht="25.5" customHeight="1" x14ac:dyDescent="0.25">
      <c r="A2195" s="96">
        <v>2194</v>
      </c>
      <c r="B2195" s="123" t="str">
        <f>_xlfn.XLOOKUP(E2195,'[1]PS Name'!B:B,'[1]PS Name'!D:D)</f>
        <v>Tekkali Sub-Division</v>
      </c>
      <c r="C2195" s="123" t="str">
        <f>_xlfn.XLOOKUP(E2195,'[1]PS Name'!B:B,'[1]PS Name'!C:C)</f>
        <v>Tekkali Rural Circle</v>
      </c>
      <c r="D2195" s="9"/>
      <c r="E2195" s="123" t="s">
        <v>95</v>
      </c>
      <c r="F2195" s="136" t="s">
        <v>3017</v>
      </c>
      <c r="G2195" s="63" t="s">
        <v>2002</v>
      </c>
      <c r="H2195" s="137">
        <v>46232</v>
      </c>
      <c r="I2195" s="63" t="str">
        <f t="shared" si="210"/>
        <v>Jul</v>
      </c>
      <c r="J2195" s="63">
        <v>2026</v>
      </c>
      <c r="K2195" s="63" t="s">
        <v>39</v>
      </c>
      <c r="L2195" s="9"/>
      <c r="M2195" s="9" t="str">
        <f>_xlfn.XLOOKUP(K2195,[1]Heads!A:A,[1]Heads!B:B)</f>
        <v>Other IPC</v>
      </c>
      <c r="N2195" s="9" t="str">
        <f>_xlfn.XLOOKUP(M2195,[1]Heads!B:B,[1]Heads!C:C)</f>
        <v>IPC</v>
      </c>
      <c r="O2195" s="9" t="s">
        <v>32</v>
      </c>
      <c r="P2195" s="75">
        <v>46262</v>
      </c>
      <c r="Q2195" s="9"/>
      <c r="R2195" s="75"/>
      <c r="S2195" s="96" t="s">
        <v>7126</v>
      </c>
      <c r="T2195" s="9"/>
      <c r="U2195" s="75"/>
      <c r="V2195" s="9"/>
      <c r="W2195" s="104" t="s">
        <v>33</v>
      </c>
      <c r="X2195" s="104" t="s">
        <v>2923</v>
      </c>
      <c r="Y2195" s="98"/>
      <c r="Z2195" s="9" t="s">
        <v>5982</v>
      </c>
      <c r="AA2195" s="9" t="s">
        <v>34</v>
      </c>
      <c r="AB2195" s="9" t="str">
        <f t="shared" ca="1" si="212"/>
        <v/>
      </c>
      <c r="AC2195" s="9" t="str">
        <f t="shared" si="213"/>
        <v/>
      </c>
      <c r="AD2195" s="9" t="str">
        <f t="shared" ca="1" si="214"/>
        <v/>
      </c>
      <c r="AE2195" s="9" t="str">
        <f t="shared" ca="1" si="215"/>
        <v/>
      </c>
      <c r="AF2195" s="9"/>
      <c r="AG2195" s="123" t="str">
        <f t="shared" si="211"/>
        <v>Santhabommali,'47/2026'</v>
      </c>
      <c r="AH2195" s="97" t="str">
        <f t="shared" si="216"/>
        <v/>
      </c>
    </row>
    <row r="2196" spans="1:34" ht="25.5" customHeight="1" x14ac:dyDescent="0.25">
      <c r="A2196" s="96">
        <v>2195</v>
      </c>
      <c r="B2196" s="123" t="str">
        <f>_xlfn.XLOOKUP(E2196,'[1]PS Name'!B:B,'[1]PS Name'!D:D)</f>
        <v>Srikakulam Sub-Division</v>
      </c>
      <c r="C2196" s="123" t="str">
        <f>_xlfn.XLOOKUP(E2196,'[1]PS Name'!B:B,'[1]PS Name'!C:C)</f>
        <v>Amadalavalasa Circle</v>
      </c>
      <c r="D2196" s="9"/>
      <c r="E2196" s="123" t="s">
        <v>67</v>
      </c>
      <c r="F2196" s="136" t="s">
        <v>3062</v>
      </c>
      <c r="G2196" s="63" t="s">
        <v>1332</v>
      </c>
      <c r="H2196" s="137">
        <v>46232</v>
      </c>
      <c r="I2196" s="63" t="str">
        <f t="shared" si="210"/>
        <v>Jul</v>
      </c>
      <c r="J2196" s="63">
        <v>2026</v>
      </c>
      <c r="K2196" s="63" t="s">
        <v>71</v>
      </c>
      <c r="L2196" s="9"/>
      <c r="M2196" s="9" t="str">
        <f>_xlfn.XLOOKUP(K2196,[1]Heads!A:A,[1]Heads!B:B)</f>
        <v>Road Accidents</v>
      </c>
      <c r="N2196" s="9" t="str">
        <f>_xlfn.XLOOKUP(M2196,[1]Heads!B:B,[1]Heads!C:C)</f>
        <v>IPC</v>
      </c>
      <c r="O2196" s="9" t="s">
        <v>32</v>
      </c>
      <c r="P2196" s="75">
        <v>46262</v>
      </c>
      <c r="Q2196" s="9"/>
      <c r="R2196" s="75"/>
      <c r="S2196" s="96" t="s">
        <v>3196</v>
      </c>
      <c r="T2196" s="9"/>
      <c r="U2196" s="75"/>
      <c r="V2196" s="9"/>
      <c r="W2196" s="104" t="s">
        <v>33</v>
      </c>
      <c r="X2196" s="104" t="s">
        <v>33</v>
      </c>
      <c r="Y2196" s="98">
        <v>46262</v>
      </c>
      <c r="Z2196" s="9" t="s">
        <v>5983</v>
      </c>
      <c r="AA2196" s="9" t="s">
        <v>34</v>
      </c>
      <c r="AB2196" s="9">
        <f t="shared" ca="1" si="212"/>
        <v>79</v>
      </c>
      <c r="AC2196" s="9" t="str">
        <f t="shared" ca="1" si="213"/>
        <v>Above 60 Days</v>
      </c>
      <c r="AD2196" s="9">
        <f t="shared" ca="1" si="214"/>
        <v>49</v>
      </c>
      <c r="AE2196" s="9" t="str">
        <f t="shared" ca="1" si="215"/>
        <v>45 to 60 Days</v>
      </c>
      <c r="AF2196" s="9"/>
      <c r="AG2196" s="123" t="str">
        <f t="shared" si="211"/>
        <v>Sarubujjili,'74/2026'</v>
      </c>
      <c r="AH2196" s="97" t="str">
        <f t="shared" si="216"/>
        <v/>
      </c>
    </row>
    <row r="2197" spans="1:34" ht="25.5" customHeight="1" x14ac:dyDescent="0.25">
      <c r="A2197" s="96">
        <v>2196</v>
      </c>
      <c r="B2197" s="123" t="str">
        <f>_xlfn.XLOOKUP(E2197,'[1]PS Name'!B:B,'[1]PS Name'!D:D)</f>
        <v>Kasibugga Sub-Division</v>
      </c>
      <c r="C2197" s="123" t="str">
        <f>_xlfn.XLOOKUP(E2197,'[1]PS Name'!B:B,'[1]PS Name'!C:C)</f>
        <v>Kasibugga Rural Circle</v>
      </c>
      <c r="D2197" s="9"/>
      <c r="E2197" s="123" t="s">
        <v>114</v>
      </c>
      <c r="F2197" s="136" t="s">
        <v>3415</v>
      </c>
      <c r="G2197" s="63" t="s">
        <v>3200</v>
      </c>
      <c r="H2197" s="137">
        <v>46232</v>
      </c>
      <c r="I2197" s="63" t="str">
        <f t="shared" si="210"/>
        <v>Jul</v>
      </c>
      <c r="J2197" s="63">
        <v>2026</v>
      </c>
      <c r="K2197" s="63" t="s">
        <v>80</v>
      </c>
      <c r="L2197" s="9"/>
      <c r="M2197" s="9" t="str">
        <f>_xlfn.XLOOKUP(K2197,[1]Heads!A:A,[1]Heads!B:B)</f>
        <v>Crime  Against Women</v>
      </c>
      <c r="N2197" s="9" t="str">
        <f>_xlfn.XLOOKUP(M2197,[1]Heads!B:B,[1]Heads!C:C)</f>
        <v>IPC</v>
      </c>
      <c r="O2197" s="9" t="s">
        <v>32</v>
      </c>
      <c r="P2197" s="75"/>
      <c r="Q2197" s="9"/>
      <c r="R2197" s="75"/>
      <c r="S2197" s="96" t="s">
        <v>3196</v>
      </c>
      <c r="T2197" s="9"/>
      <c r="U2197" s="75"/>
      <c r="V2197" s="9"/>
      <c r="W2197" s="104" t="s">
        <v>50</v>
      </c>
      <c r="X2197" s="104" t="s">
        <v>141</v>
      </c>
      <c r="Y2197" s="98"/>
      <c r="Z2197" s="9" t="s">
        <v>5984</v>
      </c>
      <c r="AA2197" s="9" t="s">
        <v>34</v>
      </c>
      <c r="AB2197" s="9">
        <f t="shared" ca="1" si="212"/>
        <v>79</v>
      </c>
      <c r="AC2197" s="9" t="str">
        <f t="shared" ca="1" si="213"/>
        <v>Above 60 Days</v>
      </c>
      <c r="AD2197" s="9" t="str">
        <f t="shared" ca="1" si="214"/>
        <v/>
      </c>
      <c r="AE2197" s="9" t="str">
        <f t="shared" ca="1" si="215"/>
        <v/>
      </c>
      <c r="AF2197" s="9"/>
      <c r="AG2197" s="123" t="str">
        <f t="shared" si="211"/>
        <v>Mandasa,'117/2026'</v>
      </c>
      <c r="AH2197" s="97" t="str">
        <f t="shared" ca="1" si="216"/>
        <v>Above 60 Days</v>
      </c>
    </row>
    <row r="2198" spans="1:34" ht="25.5" customHeight="1" x14ac:dyDescent="0.25">
      <c r="A2198" s="96">
        <v>2197</v>
      </c>
      <c r="B2198" s="123" t="str">
        <f>_xlfn.XLOOKUP(E2198,'[1]PS Name'!B:B,'[1]PS Name'!D:D)</f>
        <v>Srikakulam Sub-Division</v>
      </c>
      <c r="C2198" s="123" t="str">
        <f>_xlfn.XLOOKUP(E2198,'[1]PS Name'!B:B,'[1]PS Name'!C:C)</f>
        <v>J.R.Puram Circle</v>
      </c>
      <c r="D2198" s="9"/>
      <c r="E2198" s="123" t="s">
        <v>104</v>
      </c>
      <c r="F2198" s="136" t="s">
        <v>3212</v>
      </c>
      <c r="G2198" s="63" t="s">
        <v>1315</v>
      </c>
      <c r="H2198" s="137">
        <v>46232</v>
      </c>
      <c r="I2198" s="63" t="str">
        <f t="shared" si="210"/>
        <v>Jul</v>
      </c>
      <c r="J2198" s="63">
        <v>2026</v>
      </c>
      <c r="K2198" s="63" t="s">
        <v>70</v>
      </c>
      <c r="L2198" s="9"/>
      <c r="M2198" s="9" t="str">
        <f>_xlfn.XLOOKUP(K2198,[1]Heads!A:A,[1]Heads!B:B)</f>
        <v>174 CrPC</v>
      </c>
      <c r="N2198" s="9" t="str">
        <f>_xlfn.XLOOKUP(M2198,[1]Heads!B:B,[1]Heads!C:C)</f>
        <v>174 CrPC</v>
      </c>
      <c r="O2198" s="9" t="s">
        <v>32</v>
      </c>
      <c r="P2198" s="75"/>
      <c r="Q2198" s="9"/>
      <c r="R2198" s="75"/>
      <c r="S2198" s="96" t="s">
        <v>3196</v>
      </c>
      <c r="T2198" s="9"/>
      <c r="U2198" s="75"/>
      <c r="V2198" s="9"/>
      <c r="W2198" s="104" t="s">
        <v>173</v>
      </c>
      <c r="X2198" s="104" t="s">
        <v>173</v>
      </c>
      <c r="Y2198" s="98">
        <v>46239</v>
      </c>
      <c r="Z2198" s="9" t="s">
        <v>5985</v>
      </c>
      <c r="AA2198" s="9" t="s">
        <v>34</v>
      </c>
      <c r="AB2198" s="9">
        <f t="shared" ca="1" si="212"/>
        <v>79</v>
      </c>
      <c r="AC2198" s="9" t="str">
        <f t="shared" ca="1" si="213"/>
        <v>Above 60 Days</v>
      </c>
      <c r="AD2198" s="9">
        <f t="shared" ca="1" si="214"/>
        <v>72</v>
      </c>
      <c r="AE2198" s="9" t="str">
        <f t="shared" ca="1" si="215"/>
        <v>Above 60 Days</v>
      </c>
      <c r="AF2198" s="9"/>
      <c r="AG2198" s="123" t="str">
        <f t="shared" si="211"/>
        <v>Laveru,'100/2026'</v>
      </c>
      <c r="AH2198" s="97" t="str">
        <f t="shared" ca="1" si="216"/>
        <v>Above 60 Days</v>
      </c>
    </row>
    <row r="2199" spans="1:34" ht="25.5" customHeight="1" x14ac:dyDescent="0.25">
      <c r="A2199" s="96">
        <v>2198</v>
      </c>
      <c r="B2199" s="123" t="str">
        <f>_xlfn.XLOOKUP(E2199,'[1]PS Name'!B:B,'[1]PS Name'!D:D)</f>
        <v>Kasibugga Sub-Division</v>
      </c>
      <c r="C2199" s="123">
        <f>_xlfn.XLOOKUP(E2199,'[1]PS Name'!B:B,'[1]PS Name'!C:C)</f>
        <v>0</v>
      </c>
      <c r="D2199" s="9"/>
      <c r="E2199" s="123" t="s">
        <v>68</v>
      </c>
      <c r="F2199" s="136" t="s">
        <v>5986</v>
      </c>
      <c r="G2199" s="63" t="s">
        <v>1315</v>
      </c>
      <c r="H2199" s="137">
        <v>46232</v>
      </c>
      <c r="I2199" s="63" t="str">
        <f t="shared" si="210"/>
        <v>Jul</v>
      </c>
      <c r="J2199" s="63">
        <v>2026</v>
      </c>
      <c r="K2199" s="63" t="s">
        <v>70</v>
      </c>
      <c r="L2199" s="9"/>
      <c r="M2199" s="9" t="str">
        <f>_xlfn.XLOOKUP(K2199,[1]Heads!A:A,[1]Heads!B:B)</f>
        <v>174 CrPC</v>
      </c>
      <c r="N2199" s="9" t="str">
        <f>_xlfn.XLOOKUP(M2199,[1]Heads!B:B,[1]Heads!C:C)</f>
        <v>174 CrPC</v>
      </c>
      <c r="O2199" s="9" t="s">
        <v>32</v>
      </c>
      <c r="P2199" s="75"/>
      <c r="Q2199" s="9"/>
      <c r="R2199" s="75"/>
      <c r="S2199" s="96" t="s">
        <v>3196</v>
      </c>
      <c r="T2199" s="9"/>
      <c r="U2199" s="75"/>
      <c r="V2199" s="9"/>
      <c r="W2199" s="104" t="s">
        <v>173</v>
      </c>
      <c r="X2199" s="104" t="s">
        <v>173</v>
      </c>
      <c r="Y2199" s="98">
        <v>46239</v>
      </c>
      <c r="Z2199" s="9" t="s">
        <v>5987</v>
      </c>
      <c r="AA2199" s="9" t="s">
        <v>34</v>
      </c>
      <c r="AB2199" s="9">
        <f t="shared" ca="1" si="212"/>
        <v>79</v>
      </c>
      <c r="AC2199" s="9" t="str">
        <f t="shared" ca="1" si="213"/>
        <v>Above 60 Days</v>
      </c>
      <c r="AD2199" s="9">
        <f t="shared" ca="1" si="214"/>
        <v>72</v>
      </c>
      <c r="AE2199" s="9" t="str">
        <f t="shared" ca="1" si="215"/>
        <v>Above 60 Days</v>
      </c>
      <c r="AF2199" s="9"/>
      <c r="AG2199" s="123" t="str">
        <f t="shared" si="211"/>
        <v>Kasibugga,'253/2026'</v>
      </c>
      <c r="AH2199" s="97" t="str">
        <f t="shared" ca="1" si="216"/>
        <v>Above 60 Days</v>
      </c>
    </row>
    <row r="2200" spans="1:34" ht="25.5" customHeight="1" x14ac:dyDescent="0.25">
      <c r="A2200" s="96">
        <v>2199</v>
      </c>
      <c r="B2200" s="123" t="str">
        <f>_xlfn.XLOOKUP(E2200,'[1]PS Name'!B:B,'[1]PS Name'!D:D)</f>
        <v>Tekkali Sub-Division</v>
      </c>
      <c r="C2200" s="123" t="str">
        <f>_xlfn.XLOOKUP(E2200,'[1]PS Name'!B:B,'[1]PS Name'!C:C)</f>
        <v>Narasannapeta Circle</v>
      </c>
      <c r="D2200" s="9"/>
      <c r="E2200" s="123" t="s">
        <v>42</v>
      </c>
      <c r="F2200" s="136" t="s">
        <v>5881</v>
      </c>
      <c r="G2200" s="63" t="s">
        <v>1474</v>
      </c>
      <c r="H2200" s="137">
        <v>46232</v>
      </c>
      <c r="I2200" s="63" t="str">
        <f t="shared" si="210"/>
        <v>Jul</v>
      </c>
      <c r="J2200" s="63">
        <v>2026</v>
      </c>
      <c r="K2200" s="63" t="s">
        <v>103</v>
      </c>
      <c r="L2200" s="9"/>
      <c r="M2200" s="9" t="str">
        <f>_xlfn.XLOOKUP(K2200,[1]Heads!A:A,[1]Heads!B:B)</f>
        <v>Property Offences</v>
      </c>
      <c r="N2200" s="9" t="str">
        <f>_xlfn.XLOOKUP(M2200,[1]Heads!B:B,[1]Heads!C:C)</f>
        <v>IPC</v>
      </c>
      <c r="O2200" s="9" t="s">
        <v>32</v>
      </c>
      <c r="P2200" s="75"/>
      <c r="Q2200" s="9"/>
      <c r="R2200" s="75"/>
      <c r="S2200" s="96" t="s">
        <v>3196</v>
      </c>
      <c r="T2200" s="9"/>
      <c r="U2200" s="75"/>
      <c r="V2200" s="9"/>
      <c r="W2200" s="104" t="s">
        <v>112</v>
      </c>
      <c r="X2200" s="104" t="s">
        <v>112</v>
      </c>
      <c r="Y2200" s="98"/>
      <c r="Z2200" s="9" t="s">
        <v>5988</v>
      </c>
      <c r="AA2200" s="9" t="s">
        <v>34</v>
      </c>
      <c r="AB2200" s="9">
        <f t="shared" ca="1" si="212"/>
        <v>79</v>
      </c>
      <c r="AC2200" s="9" t="str">
        <f t="shared" ca="1" si="213"/>
        <v>Above 60 Days</v>
      </c>
      <c r="AD2200" s="9" t="str">
        <f t="shared" ca="1" si="214"/>
        <v/>
      </c>
      <c r="AE2200" s="9" t="str">
        <f t="shared" ca="1" si="215"/>
        <v/>
      </c>
      <c r="AF2200" s="9"/>
      <c r="AG2200" s="123" t="str">
        <f t="shared" si="211"/>
        <v>Narasannapeta,'242/2026'</v>
      </c>
      <c r="AH2200" s="97" t="str">
        <f t="shared" ca="1" si="216"/>
        <v>Above 60 Days</v>
      </c>
    </row>
    <row r="2201" spans="1:34" ht="25.5" customHeight="1" x14ac:dyDescent="0.25">
      <c r="A2201" s="96">
        <v>2200</v>
      </c>
      <c r="B2201" s="123" t="str">
        <f>_xlfn.XLOOKUP(E2201,'[1]PS Name'!B:B,'[1]PS Name'!D:D)</f>
        <v>Tekkali Sub-Division</v>
      </c>
      <c r="C2201" s="123" t="str">
        <f>_xlfn.XLOOKUP(E2201,'[1]PS Name'!B:B,'[1]PS Name'!C:C)</f>
        <v>Pathapatnam Circle</v>
      </c>
      <c r="D2201" s="9"/>
      <c r="E2201" s="123" t="s">
        <v>105</v>
      </c>
      <c r="F2201" s="136" t="s">
        <v>3215</v>
      </c>
      <c r="G2201" s="63" t="s">
        <v>980</v>
      </c>
      <c r="H2201" s="137">
        <v>46232</v>
      </c>
      <c r="I2201" s="63" t="str">
        <f t="shared" si="210"/>
        <v>Jul</v>
      </c>
      <c r="J2201" s="63">
        <v>2026</v>
      </c>
      <c r="K2201" s="63" t="s">
        <v>77</v>
      </c>
      <c r="L2201" s="9"/>
      <c r="M2201" s="9" t="str">
        <f>_xlfn.XLOOKUP(K2201,[1]Heads!A:A,[1]Heads!B:B)</f>
        <v>Road Accidents</v>
      </c>
      <c r="N2201" s="9" t="str">
        <f>_xlfn.XLOOKUP(M2201,[1]Heads!B:B,[1]Heads!C:C)</f>
        <v>IPC</v>
      </c>
      <c r="O2201" s="9" t="s">
        <v>32</v>
      </c>
      <c r="P2201" s="75"/>
      <c r="Q2201" s="9"/>
      <c r="R2201" s="75"/>
      <c r="S2201" s="96" t="s">
        <v>3196</v>
      </c>
      <c r="T2201" s="9"/>
      <c r="U2201" s="75"/>
      <c r="V2201" s="9"/>
      <c r="W2201" s="104" t="s">
        <v>173</v>
      </c>
      <c r="X2201" s="104" t="s">
        <v>33</v>
      </c>
      <c r="Y2201" s="98">
        <v>46293</v>
      </c>
      <c r="Z2201" s="9" t="s">
        <v>5989</v>
      </c>
      <c r="AA2201" s="9" t="s">
        <v>34</v>
      </c>
      <c r="AB2201" s="9">
        <f t="shared" ca="1" si="212"/>
        <v>79</v>
      </c>
      <c r="AC2201" s="9" t="str">
        <f t="shared" ca="1" si="213"/>
        <v>Above 60 Days</v>
      </c>
      <c r="AD2201" s="9">
        <f t="shared" ca="1" si="214"/>
        <v>18</v>
      </c>
      <c r="AE2201" s="9" t="str">
        <f t="shared" ca="1" si="215"/>
        <v>Below 45 Days</v>
      </c>
      <c r="AF2201" s="9"/>
      <c r="AG2201" s="123" t="str">
        <f t="shared" si="211"/>
        <v>Pathapatnam,'96/2026'</v>
      </c>
      <c r="AH2201" s="97" t="str">
        <f t="shared" si="216"/>
        <v/>
      </c>
    </row>
    <row r="2202" spans="1:34" ht="25.5" customHeight="1" x14ac:dyDescent="0.25">
      <c r="A2202" s="96">
        <v>2201</v>
      </c>
      <c r="B2202" s="123" t="str">
        <f>_xlfn.XLOOKUP(E2202,'[1]PS Name'!B:B,'[1]PS Name'!D:D)</f>
        <v>Tekkali Sub-Division</v>
      </c>
      <c r="C2202" s="123">
        <f>_xlfn.XLOOKUP(E2202,'[1]PS Name'!B:B,'[1]PS Name'!C:C)</f>
        <v>0</v>
      </c>
      <c r="D2202" s="9"/>
      <c r="E2202" s="123" t="s">
        <v>51</v>
      </c>
      <c r="F2202" s="136" t="s">
        <v>3577</v>
      </c>
      <c r="G2202" s="63" t="s">
        <v>5990</v>
      </c>
      <c r="H2202" s="137">
        <v>46232</v>
      </c>
      <c r="I2202" s="63" t="str">
        <f t="shared" ref="I2202:I2243" si="217">TEXT(H2202,"mmm")</f>
        <v>Jul</v>
      </c>
      <c r="J2202" s="63">
        <v>2026</v>
      </c>
      <c r="K2202" s="63" t="s">
        <v>39</v>
      </c>
      <c r="L2202" s="9"/>
      <c r="M2202" s="9" t="str">
        <f>_xlfn.XLOOKUP(K2202,[1]Heads!A:A,[1]Heads!B:B)</f>
        <v>Other IPC</v>
      </c>
      <c r="N2202" s="9" t="str">
        <f>_xlfn.XLOOKUP(M2202,[1]Heads!B:B,[1]Heads!C:C)</f>
        <v>IPC</v>
      </c>
      <c r="O2202" s="9" t="s">
        <v>45</v>
      </c>
      <c r="P2202" s="75"/>
      <c r="Q2202" s="9"/>
      <c r="R2202" s="75"/>
      <c r="S2202" s="96" t="s">
        <v>3196</v>
      </c>
      <c r="T2202" s="9"/>
      <c r="U2202" s="75"/>
      <c r="V2202" s="9"/>
      <c r="W2202" s="104" t="s">
        <v>177</v>
      </c>
      <c r="X2202" s="104" t="s">
        <v>33</v>
      </c>
      <c r="Y2202" s="98">
        <v>46301</v>
      </c>
      <c r="Z2202" s="9" t="s">
        <v>5991</v>
      </c>
      <c r="AA2202" s="9" t="s">
        <v>34</v>
      </c>
      <c r="AB2202" s="9">
        <f t="shared" ca="1" si="212"/>
        <v>79</v>
      </c>
      <c r="AC2202" s="9" t="str">
        <f t="shared" ca="1" si="213"/>
        <v>Above 60 Days</v>
      </c>
      <c r="AD2202" s="9">
        <f t="shared" ca="1" si="214"/>
        <v>10</v>
      </c>
      <c r="AE2202" s="9" t="str">
        <f t="shared" ca="1" si="215"/>
        <v>Below 45 Days</v>
      </c>
      <c r="AF2202" s="9"/>
      <c r="AG2202" s="123" t="str">
        <f t="shared" ref="AG2202:AG2243" si="218">E2202&amp;","&amp;F2202</f>
        <v>Tekkali PS,'134/2026'</v>
      </c>
      <c r="AH2202" s="97" t="str">
        <f t="shared" si="216"/>
        <v/>
      </c>
    </row>
    <row r="2203" spans="1:34" ht="25.5" customHeight="1" x14ac:dyDescent="0.25">
      <c r="A2203" s="96">
        <v>2202</v>
      </c>
      <c r="B2203" s="123" t="str">
        <f>_xlfn.XLOOKUP(E2203,'[1]PS Name'!B:B,'[1]PS Name'!D:D)</f>
        <v>Kasibugga Sub-Division</v>
      </c>
      <c r="C2203" s="123">
        <f>_xlfn.XLOOKUP(E2203,'[1]PS Name'!B:B,'[1]PS Name'!C:C)</f>
        <v>0</v>
      </c>
      <c r="D2203" s="9"/>
      <c r="E2203" s="123" t="s">
        <v>68</v>
      </c>
      <c r="F2203" s="136" t="s">
        <v>5992</v>
      </c>
      <c r="G2203" s="63" t="s">
        <v>5993</v>
      </c>
      <c r="H2203" s="137">
        <v>46232</v>
      </c>
      <c r="I2203" s="63" t="str">
        <f t="shared" si="217"/>
        <v>Jul</v>
      </c>
      <c r="J2203" s="63">
        <v>2026</v>
      </c>
      <c r="K2203" s="63" t="s">
        <v>111</v>
      </c>
      <c r="L2203" s="9" t="s">
        <v>997</v>
      </c>
      <c r="M2203" s="9" t="str">
        <f>_xlfn.XLOOKUP(K2203,[1]Heads!A:A,[1]Heads!B:B)</f>
        <v>SC-ST Cases</v>
      </c>
      <c r="N2203" s="9" t="str">
        <f>_xlfn.XLOOKUP(M2203,[1]Heads!B:B,[1]Heads!C:C)</f>
        <v>IPC</v>
      </c>
      <c r="O2203" s="9" t="s">
        <v>45</v>
      </c>
      <c r="P2203" s="75"/>
      <c r="Q2203" s="9"/>
      <c r="R2203" s="75"/>
      <c r="S2203" s="96" t="s">
        <v>3196</v>
      </c>
      <c r="T2203" s="9"/>
      <c r="U2203" s="75"/>
      <c r="V2203" s="9"/>
      <c r="W2203" s="104" t="s">
        <v>142</v>
      </c>
      <c r="X2203" s="104" t="s">
        <v>142</v>
      </c>
      <c r="Y2203" s="98"/>
      <c r="Z2203" s="9" t="s">
        <v>5994</v>
      </c>
      <c r="AA2203" s="9" t="s">
        <v>34</v>
      </c>
      <c r="AB2203" s="9">
        <f t="shared" ca="1" si="212"/>
        <v>79</v>
      </c>
      <c r="AC2203" s="9" t="str">
        <f t="shared" ca="1" si="213"/>
        <v>Above 60 Days</v>
      </c>
      <c r="AD2203" s="9" t="str">
        <f t="shared" ca="1" si="214"/>
        <v/>
      </c>
      <c r="AE2203" s="9" t="str">
        <f t="shared" ca="1" si="215"/>
        <v/>
      </c>
      <c r="AF2203" s="9"/>
      <c r="AG2203" s="123" t="str">
        <f t="shared" si="218"/>
        <v>Kasibugga,'254/2026'</v>
      </c>
      <c r="AH2203" s="97" t="str">
        <f t="shared" ca="1" si="216"/>
        <v>Above 60 Days</v>
      </c>
    </row>
    <row r="2204" spans="1:34" ht="25.5" customHeight="1" x14ac:dyDescent="0.25">
      <c r="A2204" s="96">
        <v>2203</v>
      </c>
      <c r="B2204" s="123" t="str">
        <f>_xlfn.XLOOKUP(E2204,'[1]PS Name'!B:B,'[1]PS Name'!D:D)</f>
        <v>Kasibugga Sub-Division</v>
      </c>
      <c r="C2204" s="123">
        <f>_xlfn.XLOOKUP(E2204,'[1]PS Name'!B:B,'[1]PS Name'!C:C)</f>
        <v>0</v>
      </c>
      <c r="D2204" s="9"/>
      <c r="E2204" s="123" t="s">
        <v>68</v>
      </c>
      <c r="F2204" s="136" t="s">
        <v>5995</v>
      </c>
      <c r="G2204" s="63" t="s">
        <v>3307</v>
      </c>
      <c r="H2204" s="137">
        <v>46232</v>
      </c>
      <c r="I2204" s="63" t="str">
        <f t="shared" si="217"/>
        <v>Jul</v>
      </c>
      <c r="J2204" s="63">
        <v>2026</v>
      </c>
      <c r="K2204" s="63" t="s">
        <v>75</v>
      </c>
      <c r="L2204" s="9"/>
      <c r="M2204" s="9" t="str">
        <f>_xlfn.XLOOKUP(K2204,[1]Heads!A:A,[1]Heads!B:B)</f>
        <v>Bodily Offiences</v>
      </c>
      <c r="N2204" s="9" t="str">
        <f>_xlfn.XLOOKUP(M2204,[1]Heads!B:B,[1]Heads!C:C)</f>
        <v>IPC</v>
      </c>
      <c r="O2204" s="9" t="s">
        <v>32</v>
      </c>
      <c r="P2204" s="75"/>
      <c r="Q2204" s="9"/>
      <c r="R2204" s="75"/>
      <c r="S2204" s="96" t="s">
        <v>3196</v>
      </c>
      <c r="T2204" s="9"/>
      <c r="U2204" s="75"/>
      <c r="V2204" s="9"/>
      <c r="W2204" s="104" t="s">
        <v>142</v>
      </c>
      <c r="X2204" s="104" t="s">
        <v>142</v>
      </c>
      <c r="Y2204" s="98"/>
      <c r="Z2204" s="9" t="s">
        <v>5996</v>
      </c>
      <c r="AA2204" s="9" t="s">
        <v>34</v>
      </c>
      <c r="AB2204" s="9">
        <f t="shared" ca="1" si="212"/>
        <v>79</v>
      </c>
      <c r="AC2204" s="9" t="str">
        <f t="shared" ca="1" si="213"/>
        <v>Above 60 Days</v>
      </c>
      <c r="AD2204" s="9" t="str">
        <f t="shared" ca="1" si="214"/>
        <v/>
      </c>
      <c r="AE2204" s="9" t="str">
        <f t="shared" ca="1" si="215"/>
        <v/>
      </c>
      <c r="AF2204" s="9"/>
      <c r="AG2204" s="123" t="str">
        <f t="shared" si="218"/>
        <v>Kasibugga,'255/2026'</v>
      </c>
      <c r="AH2204" s="97" t="str">
        <f t="shared" ca="1" si="216"/>
        <v>Above 60 Days</v>
      </c>
    </row>
    <row r="2205" spans="1:34" ht="25.5" customHeight="1" x14ac:dyDescent="0.25">
      <c r="A2205" s="96">
        <v>2204</v>
      </c>
      <c r="B2205" s="123" t="str">
        <f>_xlfn.XLOOKUP(E2205,'[1]PS Name'!B:B,'[1]PS Name'!D:D)</f>
        <v>Kasibugga Sub-Division</v>
      </c>
      <c r="C2205" s="123" t="str">
        <f>_xlfn.XLOOKUP(E2205,'[1]PS Name'!B:B,'[1]PS Name'!C:C)</f>
        <v>Itchapuram Circle</v>
      </c>
      <c r="D2205" s="9"/>
      <c r="E2205" s="123" t="s">
        <v>65</v>
      </c>
      <c r="F2205" s="136" t="s">
        <v>3235</v>
      </c>
      <c r="G2205" s="63" t="s">
        <v>901</v>
      </c>
      <c r="H2205" s="137">
        <v>46232</v>
      </c>
      <c r="I2205" s="63" t="str">
        <f t="shared" si="217"/>
        <v>Jul</v>
      </c>
      <c r="J2205" s="63">
        <v>2026</v>
      </c>
      <c r="K2205" s="63" t="s">
        <v>116</v>
      </c>
      <c r="L2205" s="9"/>
      <c r="M2205" s="9" t="str">
        <f>_xlfn.XLOOKUP(K2205,[1]Heads!A:A,[1]Heads!B:B)</f>
        <v>NDPS</v>
      </c>
      <c r="N2205" s="9" t="str">
        <f>_xlfn.XLOOKUP(M2205,[1]Heads!B:B,[1]Heads!C:C)</f>
        <v>NDPS</v>
      </c>
      <c r="O2205" s="9" t="s">
        <v>32</v>
      </c>
      <c r="P2205" s="75"/>
      <c r="Q2205" s="9"/>
      <c r="R2205" s="75"/>
      <c r="S2205" s="96" t="s">
        <v>3196</v>
      </c>
      <c r="T2205" s="9"/>
      <c r="U2205" s="75"/>
      <c r="V2205" s="9"/>
      <c r="W2205" s="104" t="s">
        <v>50</v>
      </c>
      <c r="X2205" s="104" t="s">
        <v>50</v>
      </c>
      <c r="Y2205" s="98"/>
      <c r="Z2205" s="9" t="s">
        <v>5997</v>
      </c>
      <c r="AA2205" s="9" t="s">
        <v>34</v>
      </c>
      <c r="AB2205" s="9">
        <f t="shared" ca="1" si="212"/>
        <v>79</v>
      </c>
      <c r="AC2205" s="9" t="str">
        <f t="shared" ca="1" si="213"/>
        <v>Above 60 Days</v>
      </c>
      <c r="AD2205" s="9" t="str">
        <f t="shared" ca="1" si="214"/>
        <v/>
      </c>
      <c r="AE2205" s="9" t="str">
        <f t="shared" ca="1" si="215"/>
        <v/>
      </c>
      <c r="AF2205" s="9"/>
      <c r="AG2205" s="123" t="str">
        <f t="shared" si="218"/>
        <v>Itchapuram Town,'102/2026'</v>
      </c>
      <c r="AH2205" s="97" t="str">
        <f t="shared" ca="1" si="216"/>
        <v>Above 60 Days</v>
      </c>
    </row>
    <row r="2206" spans="1:34" ht="25.5" customHeight="1" x14ac:dyDescent="0.25">
      <c r="A2206" s="96">
        <v>2205</v>
      </c>
      <c r="B2206" s="123" t="str">
        <f>_xlfn.XLOOKUP(E2206,'[1]PS Name'!B:B,'[1]PS Name'!D:D)</f>
        <v>Srikakulam Sub-Division</v>
      </c>
      <c r="C2206" s="123" t="str">
        <f>_xlfn.XLOOKUP(E2206,'[1]PS Name'!B:B,'[1]PS Name'!C:C)</f>
        <v>Amadalavalasa Circle</v>
      </c>
      <c r="D2206" s="9"/>
      <c r="E2206" s="123" t="s">
        <v>47</v>
      </c>
      <c r="F2206" s="136" t="s">
        <v>3415</v>
      </c>
      <c r="G2206" s="63" t="s">
        <v>5998</v>
      </c>
      <c r="H2206" s="137">
        <v>46233</v>
      </c>
      <c r="I2206" s="63" t="str">
        <f t="shared" si="217"/>
        <v>Jul</v>
      </c>
      <c r="J2206" s="63">
        <v>2026</v>
      </c>
      <c r="K2206" s="63" t="s">
        <v>56</v>
      </c>
      <c r="L2206" s="9"/>
      <c r="M2206" s="9" t="str">
        <f>_xlfn.XLOOKUP(K2206,[1]Heads!A:A,[1]Heads!B:B)</f>
        <v>Bodily Offiences</v>
      </c>
      <c r="N2206" s="9" t="str">
        <f>_xlfn.XLOOKUP(M2206,[1]Heads!B:B,[1]Heads!C:C)</f>
        <v>IPC</v>
      </c>
      <c r="O2206" s="9" t="s">
        <v>45</v>
      </c>
      <c r="P2206" s="75"/>
      <c r="Q2206" s="9"/>
      <c r="R2206" s="75"/>
      <c r="S2206" s="96" t="s">
        <v>3196</v>
      </c>
      <c r="T2206" s="9"/>
      <c r="U2206" s="75"/>
      <c r="V2206" s="9"/>
      <c r="W2206" s="104" t="s">
        <v>141</v>
      </c>
      <c r="X2206" s="104" t="s">
        <v>141</v>
      </c>
      <c r="Y2206" s="98"/>
      <c r="Z2206" s="9" t="s">
        <v>5999</v>
      </c>
      <c r="AA2206" s="9" t="s">
        <v>34</v>
      </c>
      <c r="AB2206" s="9">
        <f t="shared" ca="1" si="212"/>
        <v>78</v>
      </c>
      <c r="AC2206" s="9" t="str">
        <f t="shared" ca="1" si="213"/>
        <v>Above 60 Days</v>
      </c>
      <c r="AD2206" s="9" t="str">
        <f t="shared" ca="1" si="214"/>
        <v/>
      </c>
      <c r="AE2206" s="9" t="str">
        <f t="shared" ca="1" si="215"/>
        <v/>
      </c>
      <c r="AF2206" s="9"/>
      <c r="AG2206" s="123" t="str">
        <f t="shared" si="218"/>
        <v>Amadalavalasa,'117/2026'</v>
      </c>
      <c r="AH2206" s="97" t="str">
        <f t="shared" ca="1" si="216"/>
        <v>Above 60 Days</v>
      </c>
    </row>
    <row r="2207" spans="1:34" ht="25.5" customHeight="1" x14ac:dyDescent="0.25">
      <c r="A2207" s="96">
        <v>2206</v>
      </c>
      <c r="B2207" s="123" t="str">
        <f>_xlfn.XLOOKUP(E2207,'[1]PS Name'!B:B,'[1]PS Name'!D:D)</f>
        <v>Tekkali Sub-Division</v>
      </c>
      <c r="C2207" s="123" t="str">
        <f>_xlfn.XLOOKUP(E2207,'[1]PS Name'!B:B,'[1]PS Name'!C:C)</f>
        <v>Tekkali Rural Circle</v>
      </c>
      <c r="D2207" s="9"/>
      <c r="E2207" s="123" t="s">
        <v>95</v>
      </c>
      <c r="F2207" s="136" t="s">
        <v>3022</v>
      </c>
      <c r="G2207" s="63" t="s">
        <v>1572</v>
      </c>
      <c r="H2207" s="137">
        <v>46233</v>
      </c>
      <c r="I2207" s="63" t="str">
        <f t="shared" si="217"/>
        <v>Jul</v>
      </c>
      <c r="J2207" s="63">
        <v>2026</v>
      </c>
      <c r="K2207" s="63" t="s">
        <v>75</v>
      </c>
      <c r="L2207" s="9"/>
      <c r="M2207" s="9" t="str">
        <f>_xlfn.XLOOKUP(K2207,[1]Heads!A:A,[1]Heads!B:B)</f>
        <v>Bodily Offiences</v>
      </c>
      <c r="N2207" s="9" t="str">
        <f>_xlfn.XLOOKUP(M2207,[1]Heads!B:B,[1]Heads!C:C)</f>
        <v>IPC</v>
      </c>
      <c r="O2207" s="9" t="s">
        <v>32</v>
      </c>
      <c r="P2207" s="75">
        <v>46262</v>
      </c>
      <c r="Q2207" s="9"/>
      <c r="R2207" s="75"/>
      <c r="S2207" s="96" t="s">
        <v>7126</v>
      </c>
      <c r="T2207" s="9"/>
      <c r="U2207" s="75"/>
      <c r="V2207" s="9"/>
      <c r="W2207" s="104" t="s">
        <v>33</v>
      </c>
      <c r="X2207" s="104" t="s">
        <v>2923</v>
      </c>
      <c r="Y2207" s="98"/>
      <c r="Z2207" s="9" t="s">
        <v>6000</v>
      </c>
      <c r="AA2207" s="9" t="s">
        <v>34</v>
      </c>
      <c r="AB2207" s="9" t="str">
        <f t="shared" ca="1" si="212"/>
        <v/>
      </c>
      <c r="AC2207" s="9" t="str">
        <f t="shared" si="213"/>
        <v/>
      </c>
      <c r="AD2207" s="9" t="str">
        <f t="shared" ca="1" si="214"/>
        <v/>
      </c>
      <c r="AE2207" s="9" t="str">
        <f t="shared" ca="1" si="215"/>
        <v/>
      </c>
      <c r="AF2207" s="9"/>
      <c r="AG2207" s="123" t="str">
        <f t="shared" si="218"/>
        <v>Santhabommali,'48/2026'</v>
      </c>
      <c r="AH2207" s="97" t="str">
        <f t="shared" si="216"/>
        <v/>
      </c>
    </row>
    <row r="2208" spans="1:34" ht="25.5" customHeight="1" x14ac:dyDescent="0.25">
      <c r="A2208" s="96">
        <v>2207</v>
      </c>
      <c r="B2208" s="123" t="str">
        <f>_xlfn.XLOOKUP(E2208,'[1]PS Name'!B:B,'[1]PS Name'!D:D)</f>
        <v>Kasibugga Sub-Division</v>
      </c>
      <c r="C2208" s="123">
        <f>_xlfn.XLOOKUP(E2208,'[1]PS Name'!B:B,'[1]PS Name'!C:C)</f>
        <v>0</v>
      </c>
      <c r="D2208" s="9"/>
      <c r="E2208" s="123" t="s">
        <v>68</v>
      </c>
      <c r="F2208" s="136" t="s">
        <v>6001</v>
      </c>
      <c r="G2208" s="63" t="s">
        <v>1315</v>
      </c>
      <c r="H2208" s="137">
        <v>46234</v>
      </c>
      <c r="I2208" s="63" t="str">
        <f t="shared" si="217"/>
        <v>Jul</v>
      </c>
      <c r="J2208" s="63">
        <v>2026</v>
      </c>
      <c r="K2208" s="63" t="s">
        <v>70</v>
      </c>
      <c r="L2208" s="9"/>
      <c r="M2208" s="9" t="str">
        <f>_xlfn.XLOOKUP(K2208,[1]Heads!A:A,[1]Heads!B:B)</f>
        <v>174 CrPC</v>
      </c>
      <c r="N2208" s="9" t="str">
        <f>_xlfn.XLOOKUP(M2208,[1]Heads!B:B,[1]Heads!C:C)</f>
        <v>174 CrPC</v>
      </c>
      <c r="O2208" s="9" t="s">
        <v>32</v>
      </c>
      <c r="P2208" s="75"/>
      <c r="Q2208" s="9"/>
      <c r="R2208" s="75"/>
      <c r="S2208" s="96" t="s">
        <v>7125</v>
      </c>
      <c r="T2208" s="9"/>
      <c r="U2208" s="75"/>
      <c r="V2208" s="9"/>
      <c r="W2208" s="104" t="s">
        <v>142</v>
      </c>
      <c r="X2208" s="104" t="s">
        <v>2923</v>
      </c>
      <c r="Y2208" s="98"/>
      <c r="Z2208" s="9" t="s">
        <v>6002</v>
      </c>
      <c r="AA2208" s="9" t="s">
        <v>34</v>
      </c>
      <c r="AB2208" s="9" t="str">
        <f t="shared" ca="1" si="212"/>
        <v/>
      </c>
      <c r="AC2208" s="9" t="str">
        <f t="shared" si="213"/>
        <v/>
      </c>
      <c r="AD2208" s="9" t="str">
        <f t="shared" ca="1" si="214"/>
        <v/>
      </c>
      <c r="AE2208" s="9" t="str">
        <f t="shared" ca="1" si="215"/>
        <v/>
      </c>
      <c r="AF2208" s="9"/>
      <c r="AG2208" s="123" t="str">
        <f t="shared" si="218"/>
        <v>Kasibugga,'256/2026'</v>
      </c>
      <c r="AH2208" s="97" t="str">
        <f t="shared" si="216"/>
        <v/>
      </c>
    </row>
    <row r="2209" spans="1:34" ht="25.5" customHeight="1" x14ac:dyDescent="0.25">
      <c r="A2209" s="96">
        <v>2208</v>
      </c>
      <c r="B2209" s="123" t="str">
        <f>_xlfn.XLOOKUP(E2209,'[1]PS Name'!B:B,'[1]PS Name'!D:D)</f>
        <v>Srikakulam Sub-Division</v>
      </c>
      <c r="C2209" s="123" t="str">
        <f>_xlfn.XLOOKUP(E2209,'[1]PS Name'!B:B,'[1]PS Name'!C:C)</f>
        <v>J.R.Puram Circle</v>
      </c>
      <c r="D2209" s="9"/>
      <c r="E2209" s="123" t="s">
        <v>90</v>
      </c>
      <c r="F2209" s="136" t="s">
        <v>3890</v>
      </c>
      <c r="G2209" s="63" t="s">
        <v>1315</v>
      </c>
      <c r="H2209" s="137">
        <v>46234</v>
      </c>
      <c r="I2209" s="63" t="str">
        <f t="shared" si="217"/>
        <v>Jul</v>
      </c>
      <c r="J2209" s="63">
        <v>2026</v>
      </c>
      <c r="K2209" s="63" t="s">
        <v>70</v>
      </c>
      <c r="L2209" s="9"/>
      <c r="M2209" s="9" t="str">
        <f>_xlfn.XLOOKUP(K2209,[1]Heads!A:A,[1]Heads!B:B)</f>
        <v>174 CrPC</v>
      </c>
      <c r="N2209" s="9" t="str">
        <f>_xlfn.XLOOKUP(M2209,[1]Heads!B:B,[1]Heads!C:C)</f>
        <v>174 CrPC</v>
      </c>
      <c r="O2209" s="9" t="s">
        <v>32</v>
      </c>
      <c r="P2209" s="75"/>
      <c r="Q2209" s="9"/>
      <c r="R2209" s="75"/>
      <c r="S2209" s="96" t="s">
        <v>3196</v>
      </c>
      <c r="T2209" s="9"/>
      <c r="U2209" s="75"/>
      <c r="V2209" s="9"/>
      <c r="W2209" s="104" t="s">
        <v>173</v>
      </c>
      <c r="X2209" s="104" t="s">
        <v>173</v>
      </c>
      <c r="Y2209" s="98">
        <v>46239</v>
      </c>
      <c r="Z2209" s="9" t="s">
        <v>6003</v>
      </c>
      <c r="AA2209" s="9" t="s">
        <v>34</v>
      </c>
      <c r="AB2209" s="9">
        <f t="shared" ca="1" si="212"/>
        <v>77</v>
      </c>
      <c r="AC2209" s="9" t="str">
        <f t="shared" ca="1" si="213"/>
        <v>Above 60 Days</v>
      </c>
      <c r="AD2209" s="9">
        <f t="shared" ca="1" si="214"/>
        <v>72</v>
      </c>
      <c r="AE2209" s="9" t="str">
        <f t="shared" ca="1" si="215"/>
        <v>Above 60 Days</v>
      </c>
      <c r="AF2209" s="9"/>
      <c r="AG2209" s="123" t="str">
        <f t="shared" si="218"/>
        <v>J.R.Puram,'155/2026'</v>
      </c>
      <c r="AH2209" s="97" t="str">
        <f t="shared" ca="1" si="216"/>
        <v>Above 60 Days</v>
      </c>
    </row>
    <row r="2210" spans="1:34" ht="25.5" customHeight="1" x14ac:dyDescent="0.25">
      <c r="A2210" s="96">
        <v>2209</v>
      </c>
      <c r="B2210" s="123" t="str">
        <f>_xlfn.XLOOKUP(E2210,'[1]PS Name'!B:B,'[1]PS Name'!D:D)</f>
        <v>Tekkali Sub-Division</v>
      </c>
      <c r="C2210" s="123" t="str">
        <f>_xlfn.XLOOKUP(E2210,'[1]PS Name'!B:B,'[1]PS Name'!C:C)</f>
        <v>Kothuru Circle</v>
      </c>
      <c r="D2210" s="9"/>
      <c r="E2210" s="123" t="s">
        <v>73</v>
      </c>
      <c r="F2210" s="136" t="s">
        <v>3119</v>
      </c>
      <c r="G2210" s="63" t="s">
        <v>1315</v>
      </c>
      <c r="H2210" s="137">
        <v>46234</v>
      </c>
      <c r="I2210" s="63" t="str">
        <f t="shared" si="217"/>
        <v>Jul</v>
      </c>
      <c r="J2210" s="63">
        <v>2026</v>
      </c>
      <c r="K2210" s="63" t="s">
        <v>70</v>
      </c>
      <c r="L2210" s="9"/>
      <c r="M2210" s="9" t="str">
        <f>_xlfn.XLOOKUP(K2210,[1]Heads!A:A,[1]Heads!B:B)</f>
        <v>174 CrPC</v>
      </c>
      <c r="N2210" s="9" t="str">
        <f>_xlfn.XLOOKUP(M2210,[1]Heads!B:B,[1]Heads!C:C)</f>
        <v>174 CrPC</v>
      </c>
      <c r="O2210" s="9" t="s">
        <v>32</v>
      </c>
      <c r="P2210" s="75"/>
      <c r="Q2210" s="9"/>
      <c r="R2210" s="75"/>
      <c r="S2210" s="96" t="s">
        <v>3196</v>
      </c>
      <c r="T2210" s="9"/>
      <c r="U2210" s="75"/>
      <c r="V2210" s="9"/>
      <c r="W2210" s="104" t="s">
        <v>173</v>
      </c>
      <c r="X2210" s="104" t="s">
        <v>177</v>
      </c>
      <c r="Y2210" s="98">
        <v>46239</v>
      </c>
      <c r="Z2210" s="9" t="s">
        <v>6004</v>
      </c>
      <c r="AA2210" s="9" t="s">
        <v>34</v>
      </c>
      <c r="AB2210" s="9">
        <f t="shared" ca="1" si="212"/>
        <v>77</v>
      </c>
      <c r="AC2210" s="9" t="str">
        <f t="shared" ca="1" si="213"/>
        <v>Above 60 Days</v>
      </c>
      <c r="AD2210" s="9">
        <f t="shared" ca="1" si="214"/>
        <v>72</v>
      </c>
      <c r="AE2210" s="9" t="str">
        <f t="shared" ca="1" si="215"/>
        <v>Above 60 Days</v>
      </c>
      <c r="AF2210" s="9"/>
      <c r="AG2210" s="123" t="str">
        <f t="shared" si="218"/>
        <v>Kothuru,'88/2026'</v>
      </c>
      <c r="AH2210" s="97" t="str">
        <f t="shared" ca="1" si="216"/>
        <v>Above 60 Days</v>
      </c>
    </row>
    <row r="2211" spans="1:34" ht="25.5" customHeight="1" x14ac:dyDescent="0.25">
      <c r="A2211" s="96">
        <v>2210</v>
      </c>
      <c r="B2211" s="123" t="str">
        <f>_xlfn.XLOOKUP(E2211,'[1]PS Name'!B:B,'[1]PS Name'!D:D)</f>
        <v>Kasibugga Sub-Division</v>
      </c>
      <c r="C2211" s="123" t="str">
        <f>_xlfn.XLOOKUP(E2211,'[1]PS Name'!B:B,'[1]PS Name'!C:C)</f>
        <v>Kasibugga Rural Circle</v>
      </c>
      <c r="D2211" s="9"/>
      <c r="E2211" s="123" t="s">
        <v>114</v>
      </c>
      <c r="F2211" s="136" t="s">
        <v>3437</v>
      </c>
      <c r="G2211" s="63" t="s">
        <v>3082</v>
      </c>
      <c r="H2211" s="137">
        <v>46234</v>
      </c>
      <c r="I2211" s="63" t="str">
        <f t="shared" si="217"/>
        <v>Jul</v>
      </c>
      <c r="J2211" s="63">
        <v>2026</v>
      </c>
      <c r="K2211" s="63" t="s">
        <v>80</v>
      </c>
      <c r="L2211" s="9"/>
      <c r="M2211" s="9" t="str">
        <f>_xlfn.XLOOKUP(K2211,[1]Heads!A:A,[1]Heads!B:B)</f>
        <v>Crime  Against Women</v>
      </c>
      <c r="N2211" s="9" t="str">
        <f>_xlfn.XLOOKUP(M2211,[1]Heads!B:B,[1]Heads!C:C)</f>
        <v>IPC</v>
      </c>
      <c r="O2211" s="9" t="s">
        <v>32</v>
      </c>
      <c r="P2211" s="75">
        <v>46266</v>
      </c>
      <c r="Q2211" s="9"/>
      <c r="R2211" s="75"/>
      <c r="S2211" s="96" t="s">
        <v>3196</v>
      </c>
      <c r="T2211" s="9"/>
      <c r="U2211" s="75"/>
      <c r="V2211" s="9"/>
      <c r="W2211" s="104" t="s">
        <v>33</v>
      </c>
      <c r="X2211" s="104" t="s">
        <v>33</v>
      </c>
      <c r="Y2211" s="98">
        <v>46266</v>
      </c>
      <c r="Z2211" s="9" t="s">
        <v>6005</v>
      </c>
      <c r="AA2211" s="9" t="s">
        <v>34</v>
      </c>
      <c r="AB2211" s="9">
        <f t="shared" ca="1" si="212"/>
        <v>77</v>
      </c>
      <c r="AC2211" s="9" t="str">
        <f t="shared" ca="1" si="213"/>
        <v>Above 60 Days</v>
      </c>
      <c r="AD2211" s="9">
        <f t="shared" ca="1" si="214"/>
        <v>45</v>
      </c>
      <c r="AE2211" s="9" t="str">
        <f t="shared" ca="1" si="215"/>
        <v>Below 45 Days</v>
      </c>
      <c r="AF2211" s="9"/>
      <c r="AG2211" s="123" t="str">
        <f t="shared" si="218"/>
        <v>Mandasa,'120/2026'</v>
      </c>
      <c r="AH2211" s="97" t="str">
        <f t="shared" si="216"/>
        <v/>
      </c>
    </row>
    <row r="2212" spans="1:34" ht="25.5" customHeight="1" x14ac:dyDescent="0.25">
      <c r="A2212" s="96">
        <v>2211</v>
      </c>
      <c r="B2212" s="123" t="str">
        <f>_xlfn.XLOOKUP(E2212,'[1]PS Name'!B:B,'[1]PS Name'!D:D)</f>
        <v>Tekkali Sub-Division</v>
      </c>
      <c r="C2212" s="123" t="str">
        <f>_xlfn.XLOOKUP(E2212,'[1]PS Name'!B:B,'[1]PS Name'!C:C)</f>
        <v>Pathapatnam Circle</v>
      </c>
      <c r="D2212" s="9"/>
      <c r="E2212" s="123" t="s">
        <v>58</v>
      </c>
      <c r="F2212" s="136" t="s">
        <v>3049</v>
      </c>
      <c r="G2212" s="63" t="s">
        <v>1315</v>
      </c>
      <c r="H2212" s="137">
        <v>46234</v>
      </c>
      <c r="I2212" s="63" t="str">
        <f t="shared" si="217"/>
        <v>Jul</v>
      </c>
      <c r="J2212" s="63">
        <v>2026</v>
      </c>
      <c r="K2212" s="63" t="s">
        <v>70</v>
      </c>
      <c r="L2212" s="9"/>
      <c r="M2212" s="9" t="str">
        <f>_xlfn.XLOOKUP(K2212,[1]Heads!A:A,[1]Heads!B:B)</f>
        <v>174 CrPC</v>
      </c>
      <c r="N2212" s="9" t="str">
        <f>_xlfn.XLOOKUP(M2212,[1]Heads!B:B,[1]Heads!C:C)</f>
        <v>174 CrPC</v>
      </c>
      <c r="O2212" s="9" t="s">
        <v>32</v>
      </c>
      <c r="P2212" s="75"/>
      <c r="Q2212" s="9"/>
      <c r="R2212" s="75"/>
      <c r="S2212" s="96" t="s">
        <v>3196</v>
      </c>
      <c r="T2212" s="9"/>
      <c r="U2212" s="75"/>
      <c r="V2212" s="9"/>
      <c r="W2212" s="104" t="s">
        <v>173</v>
      </c>
      <c r="X2212" s="104" t="s">
        <v>142</v>
      </c>
      <c r="Y2212" s="98"/>
      <c r="Z2212" s="9" t="s">
        <v>6006</v>
      </c>
      <c r="AA2212" s="9" t="s">
        <v>34</v>
      </c>
      <c r="AB2212" s="9">
        <f t="shared" ca="1" si="212"/>
        <v>77</v>
      </c>
      <c r="AC2212" s="9" t="str">
        <f t="shared" ca="1" si="213"/>
        <v>Above 60 Days</v>
      </c>
      <c r="AD2212" s="9" t="str">
        <f t="shared" ca="1" si="214"/>
        <v/>
      </c>
      <c r="AE2212" s="9" t="str">
        <f t="shared" ca="1" si="215"/>
        <v/>
      </c>
      <c r="AF2212" s="9"/>
      <c r="AG2212" s="123" t="str">
        <f t="shared" si="218"/>
        <v>Meliaputti,'51/2026'</v>
      </c>
      <c r="AH2212" s="97" t="str">
        <f t="shared" ca="1" si="216"/>
        <v>Above 60 Days</v>
      </c>
    </row>
    <row r="2213" spans="1:34" ht="25.5" customHeight="1" x14ac:dyDescent="0.25">
      <c r="A2213" s="96">
        <v>2212</v>
      </c>
      <c r="B2213" s="123" t="str">
        <f>_xlfn.XLOOKUP(E2213,'[1]PS Name'!B:B,'[1]PS Name'!D:D)</f>
        <v>Kasibugga Sub-Division</v>
      </c>
      <c r="C2213" s="123" t="str">
        <f>_xlfn.XLOOKUP(E2213,'[1]PS Name'!B:B,'[1]PS Name'!C:C)</f>
        <v>Kasibugga Rural Circle</v>
      </c>
      <c r="D2213" s="9"/>
      <c r="E2213" s="123" t="s">
        <v>114</v>
      </c>
      <c r="F2213" s="136" t="s">
        <v>3444</v>
      </c>
      <c r="G2213" s="63" t="s">
        <v>6007</v>
      </c>
      <c r="H2213" s="137">
        <v>46234</v>
      </c>
      <c r="I2213" s="63" t="str">
        <f t="shared" si="217"/>
        <v>Jul</v>
      </c>
      <c r="J2213" s="63">
        <v>2026</v>
      </c>
      <c r="K2213" s="63" t="s">
        <v>144</v>
      </c>
      <c r="L2213" s="9"/>
      <c r="M2213" s="9" t="str">
        <f>_xlfn.XLOOKUP(K2213,[1]Heads!A:A,[1]Heads!B:B)</f>
        <v>Property Offences</v>
      </c>
      <c r="N2213" s="9" t="str">
        <f>_xlfn.XLOOKUP(M2213,[1]Heads!B:B,[1]Heads!C:C)</f>
        <v>IPC</v>
      </c>
      <c r="O2213" s="9" t="s">
        <v>32</v>
      </c>
      <c r="P2213" s="75"/>
      <c r="Q2213" s="9"/>
      <c r="R2213" s="75"/>
      <c r="S2213" s="96" t="s">
        <v>3196</v>
      </c>
      <c r="T2213" s="9"/>
      <c r="U2213" s="75"/>
      <c r="V2213" s="9"/>
      <c r="W2213" s="104" t="s">
        <v>40</v>
      </c>
      <c r="X2213" s="104" t="s">
        <v>141</v>
      </c>
      <c r="Y2213" s="98"/>
      <c r="Z2213" s="9" t="s">
        <v>6008</v>
      </c>
      <c r="AA2213" s="9" t="s">
        <v>34</v>
      </c>
      <c r="AB2213" s="9">
        <f t="shared" ca="1" si="212"/>
        <v>77</v>
      </c>
      <c r="AC2213" s="9" t="str">
        <f t="shared" ca="1" si="213"/>
        <v>Above 60 Days</v>
      </c>
      <c r="AD2213" s="9" t="str">
        <f t="shared" ca="1" si="214"/>
        <v/>
      </c>
      <c r="AE2213" s="9" t="str">
        <f t="shared" ca="1" si="215"/>
        <v/>
      </c>
      <c r="AF2213" s="9"/>
      <c r="AG2213" s="123" t="str">
        <f t="shared" si="218"/>
        <v>Mandasa,'121/2026'</v>
      </c>
      <c r="AH2213" s="97" t="str">
        <f t="shared" ca="1" si="216"/>
        <v>Above 60 Days</v>
      </c>
    </row>
    <row r="2214" spans="1:34" ht="25.5" customHeight="1" x14ac:dyDescent="0.25">
      <c r="A2214" s="96">
        <v>2213</v>
      </c>
      <c r="B2214" s="123" t="str">
        <f>_xlfn.XLOOKUP(E2214,'[1]PS Name'!B:B,'[1]PS Name'!D:D)</f>
        <v>Kasibugga Sub-Division</v>
      </c>
      <c r="C2214" s="123" t="str">
        <f>_xlfn.XLOOKUP(E2214,'[1]PS Name'!B:B,'[1]PS Name'!C:C)</f>
        <v>Kasibugga Rural Circle</v>
      </c>
      <c r="D2214" s="9"/>
      <c r="E2214" s="123" t="s">
        <v>98</v>
      </c>
      <c r="F2214" s="136" t="s">
        <v>3118</v>
      </c>
      <c r="G2214" s="63" t="s">
        <v>6009</v>
      </c>
      <c r="H2214" s="137">
        <v>46235</v>
      </c>
      <c r="I2214" s="63" t="str">
        <f t="shared" si="217"/>
        <v>Aug</v>
      </c>
      <c r="J2214" s="63">
        <v>2026</v>
      </c>
      <c r="K2214" s="63" t="s">
        <v>59</v>
      </c>
      <c r="L2214" s="9" t="s">
        <v>265</v>
      </c>
      <c r="M2214" s="9" t="str">
        <f>_xlfn.XLOOKUP(K2214,[1]Heads!A:A,[1]Heads!B:B)</f>
        <v>Missing Cases</v>
      </c>
      <c r="N2214" s="9" t="str">
        <f>_xlfn.XLOOKUP(M2214,[1]Heads!B:B,[1]Heads!C:C)</f>
        <v>Missing</v>
      </c>
      <c r="O2214" s="9" t="s">
        <v>32</v>
      </c>
      <c r="P2214" s="75"/>
      <c r="Q2214" s="9"/>
      <c r="R2214" s="75"/>
      <c r="S2214" s="96" t="s">
        <v>7125</v>
      </c>
      <c r="T2214" s="9"/>
      <c r="U2214" s="75"/>
      <c r="V2214" s="9"/>
      <c r="W2214" s="104" t="s">
        <v>142</v>
      </c>
      <c r="X2214" s="104" t="s">
        <v>2923</v>
      </c>
      <c r="Y2214" s="98"/>
      <c r="Z2214" s="9" t="s">
        <v>6010</v>
      </c>
      <c r="AA2214" s="9" t="s">
        <v>34</v>
      </c>
      <c r="AB2214" s="9" t="str">
        <f t="shared" ca="1" si="212"/>
        <v/>
      </c>
      <c r="AC2214" s="9" t="str">
        <f t="shared" si="213"/>
        <v/>
      </c>
      <c r="AD2214" s="9" t="str">
        <f t="shared" ca="1" si="214"/>
        <v/>
      </c>
      <c r="AE2214" s="9" t="str">
        <f t="shared" ca="1" si="215"/>
        <v/>
      </c>
      <c r="AF2214" s="9"/>
      <c r="AG2214" s="123" t="str">
        <f t="shared" si="218"/>
        <v>Vajrapukothuru,'86/2026'</v>
      </c>
      <c r="AH2214" s="97" t="str">
        <f t="shared" si="216"/>
        <v/>
      </c>
    </row>
    <row r="2215" spans="1:34" ht="25.5" customHeight="1" x14ac:dyDescent="0.25">
      <c r="A2215" s="96">
        <v>2214</v>
      </c>
      <c r="B2215" s="123" t="str">
        <f>_xlfn.XLOOKUP(E2215,'[1]PS Name'!B:B,'[1]PS Name'!D:D)</f>
        <v>Srikakulam Sub-Division</v>
      </c>
      <c r="C2215" s="123" t="str">
        <f>_xlfn.XLOOKUP(E2215,'[1]PS Name'!B:B,'[1]PS Name'!C:C)</f>
        <v>Srikakulam Rural Circle</v>
      </c>
      <c r="D2215" s="9"/>
      <c r="E2215" s="123" t="s">
        <v>69</v>
      </c>
      <c r="F2215" s="136" t="s">
        <v>3099</v>
      </c>
      <c r="G2215" s="63" t="s">
        <v>1315</v>
      </c>
      <c r="H2215" s="137">
        <v>46235</v>
      </c>
      <c r="I2215" s="63" t="str">
        <f t="shared" si="217"/>
        <v>Aug</v>
      </c>
      <c r="J2215" s="63">
        <v>2026</v>
      </c>
      <c r="K2215" s="63" t="s">
        <v>70</v>
      </c>
      <c r="L2215" s="9"/>
      <c r="M2215" s="9" t="str">
        <f>_xlfn.XLOOKUP(K2215,[1]Heads!A:A,[1]Heads!B:B)</f>
        <v>174 CrPC</v>
      </c>
      <c r="N2215" s="9" t="str">
        <f>_xlfn.XLOOKUP(M2215,[1]Heads!B:B,[1]Heads!C:C)</f>
        <v>174 CrPC</v>
      </c>
      <c r="O2215" s="9" t="s">
        <v>32</v>
      </c>
      <c r="P2215" s="75"/>
      <c r="Q2215" s="9"/>
      <c r="R2215" s="75"/>
      <c r="S2215" s="96" t="s">
        <v>7125</v>
      </c>
      <c r="T2215" s="9"/>
      <c r="U2215" s="75"/>
      <c r="V2215" s="9"/>
      <c r="W2215" s="104" t="s">
        <v>173</v>
      </c>
      <c r="X2215" s="104" t="s">
        <v>2923</v>
      </c>
      <c r="Y2215" s="98"/>
      <c r="Z2215" s="9" t="s">
        <v>6011</v>
      </c>
      <c r="AA2215" s="9" t="s">
        <v>34</v>
      </c>
      <c r="AB2215" s="9" t="str">
        <f t="shared" ca="1" si="212"/>
        <v/>
      </c>
      <c r="AC2215" s="9" t="str">
        <f t="shared" si="213"/>
        <v/>
      </c>
      <c r="AD2215" s="9" t="str">
        <f t="shared" ca="1" si="214"/>
        <v/>
      </c>
      <c r="AE2215" s="9" t="str">
        <f t="shared" ca="1" si="215"/>
        <v/>
      </c>
      <c r="AF2215" s="9"/>
      <c r="AG2215" s="123" t="str">
        <f t="shared" si="218"/>
        <v>Gara,'78/2026'</v>
      </c>
      <c r="AH2215" s="97" t="str">
        <f t="shared" si="216"/>
        <v/>
      </c>
    </row>
    <row r="2216" spans="1:34" ht="25.5" customHeight="1" x14ac:dyDescent="0.25">
      <c r="A2216" s="96">
        <v>2215</v>
      </c>
      <c r="B2216" s="123" t="str">
        <f>_xlfn.XLOOKUP(E2216,'[1]PS Name'!B:B,'[1]PS Name'!D:D)</f>
        <v>Srikakulam Sub-Division</v>
      </c>
      <c r="C2216" s="123" t="str">
        <f>_xlfn.XLOOKUP(E2216,'[1]PS Name'!B:B,'[1]PS Name'!C:C)</f>
        <v>Amadalavalasa Circle</v>
      </c>
      <c r="D2216" s="9"/>
      <c r="E2216" s="123" t="s">
        <v>47</v>
      </c>
      <c r="F2216" s="136" t="s">
        <v>3414</v>
      </c>
      <c r="G2216" s="63" t="s">
        <v>3473</v>
      </c>
      <c r="H2216" s="137">
        <v>46235</v>
      </c>
      <c r="I2216" s="63" t="str">
        <f t="shared" si="217"/>
        <v>Aug</v>
      </c>
      <c r="J2216" s="63">
        <v>2026</v>
      </c>
      <c r="K2216" s="63" t="s">
        <v>75</v>
      </c>
      <c r="L2216" s="9"/>
      <c r="M2216" s="9" t="str">
        <f>_xlfn.XLOOKUP(K2216,[1]Heads!A:A,[1]Heads!B:B)</f>
        <v>Bodily Offiences</v>
      </c>
      <c r="N2216" s="9" t="str">
        <f>_xlfn.XLOOKUP(M2216,[1]Heads!B:B,[1]Heads!C:C)</f>
        <v>IPC</v>
      </c>
      <c r="O2216" s="9" t="s">
        <v>32</v>
      </c>
      <c r="P2216" s="75"/>
      <c r="Q2216" s="9"/>
      <c r="R2216" s="75"/>
      <c r="S2216" s="96" t="s">
        <v>7126</v>
      </c>
      <c r="T2216" s="9"/>
      <c r="U2216" s="75"/>
      <c r="V2216" s="9"/>
      <c r="W2216" s="104" t="s">
        <v>141</v>
      </c>
      <c r="X2216" s="104" t="s">
        <v>2923</v>
      </c>
      <c r="Y2216" s="98"/>
      <c r="Z2216" s="9" t="s">
        <v>6012</v>
      </c>
      <c r="AA2216" s="9" t="s">
        <v>34</v>
      </c>
      <c r="AB2216" s="9" t="str">
        <f t="shared" ca="1" si="212"/>
        <v/>
      </c>
      <c r="AC2216" s="9" t="str">
        <f t="shared" si="213"/>
        <v/>
      </c>
      <c r="AD2216" s="9" t="str">
        <f t="shared" ca="1" si="214"/>
        <v/>
      </c>
      <c r="AE2216" s="9" t="str">
        <f t="shared" ca="1" si="215"/>
        <v/>
      </c>
      <c r="AF2216" s="9"/>
      <c r="AG2216" s="123" t="str">
        <f t="shared" si="218"/>
        <v>Amadalavalasa,'118/2026'</v>
      </c>
      <c r="AH2216" s="97" t="str">
        <f t="shared" si="216"/>
        <v/>
      </c>
    </row>
    <row r="2217" spans="1:34" ht="25.5" customHeight="1" x14ac:dyDescent="0.25">
      <c r="A2217" s="96">
        <v>2216</v>
      </c>
      <c r="B2217" s="123" t="str">
        <f>_xlfn.XLOOKUP(E2217,'[1]PS Name'!B:B,'[1]PS Name'!D:D)</f>
        <v>Srikakulam Sub-Division</v>
      </c>
      <c r="C2217" s="123" t="str">
        <f>_xlfn.XLOOKUP(E2217,'[1]PS Name'!B:B,'[1]PS Name'!C:C)</f>
        <v>Amadalavalasa Circle</v>
      </c>
      <c r="D2217" s="9"/>
      <c r="E2217" s="123" t="s">
        <v>47</v>
      </c>
      <c r="F2217" s="136" t="s">
        <v>3427</v>
      </c>
      <c r="G2217" s="63" t="s">
        <v>516</v>
      </c>
      <c r="H2217" s="137">
        <v>46235</v>
      </c>
      <c r="I2217" s="63" t="str">
        <f t="shared" si="217"/>
        <v>Aug</v>
      </c>
      <c r="J2217" s="63">
        <v>2026</v>
      </c>
      <c r="K2217" s="63" t="s">
        <v>39</v>
      </c>
      <c r="L2217" s="9"/>
      <c r="M2217" s="9" t="str">
        <f>_xlfn.XLOOKUP(K2217,[1]Heads!A:A,[1]Heads!B:B)</f>
        <v>Other IPC</v>
      </c>
      <c r="N2217" s="9" t="str">
        <f>_xlfn.XLOOKUP(M2217,[1]Heads!B:B,[1]Heads!C:C)</f>
        <v>IPC</v>
      </c>
      <c r="O2217" s="9" t="s">
        <v>32</v>
      </c>
      <c r="P2217" s="75"/>
      <c r="Q2217" s="9"/>
      <c r="R2217" s="75"/>
      <c r="S2217" s="96" t="s">
        <v>3196</v>
      </c>
      <c r="T2217" s="9"/>
      <c r="U2217" s="75"/>
      <c r="V2217" s="9"/>
      <c r="W2217" s="104" t="s">
        <v>141</v>
      </c>
      <c r="X2217" s="104" t="s">
        <v>33</v>
      </c>
      <c r="Y2217" s="98">
        <v>46281</v>
      </c>
      <c r="Z2217" s="9" t="s">
        <v>6013</v>
      </c>
      <c r="AA2217" s="9" t="s">
        <v>34</v>
      </c>
      <c r="AB2217" s="9">
        <f t="shared" ca="1" si="212"/>
        <v>76</v>
      </c>
      <c r="AC2217" s="9" t="str">
        <f t="shared" ca="1" si="213"/>
        <v>Above 60 Days</v>
      </c>
      <c r="AD2217" s="9">
        <f t="shared" ca="1" si="214"/>
        <v>30</v>
      </c>
      <c r="AE2217" s="9" t="str">
        <f t="shared" ca="1" si="215"/>
        <v>Below 45 Days</v>
      </c>
      <c r="AF2217" s="9"/>
      <c r="AG2217" s="123" t="str">
        <f t="shared" si="218"/>
        <v>Amadalavalasa,'119/2026'</v>
      </c>
      <c r="AH2217" s="97" t="str">
        <f t="shared" si="216"/>
        <v/>
      </c>
    </row>
    <row r="2218" spans="1:34" ht="25.5" customHeight="1" x14ac:dyDescent="0.25">
      <c r="A2218" s="96">
        <v>2217</v>
      </c>
      <c r="B2218" s="123" t="str">
        <f>_xlfn.XLOOKUP(E2218,'[1]PS Name'!B:B,'[1]PS Name'!D:D)</f>
        <v>Tekkali Sub-Division</v>
      </c>
      <c r="C2218" s="123" t="str">
        <f>_xlfn.XLOOKUP(E2218,'[1]PS Name'!B:B,'[1]PS Name'!C:C)</f>
        <v>Kothuru Circle</v>
      </c>
      <c r="D2218" s="9"/>
      <c r="E2218" s="123" t="s">
        <v>73</v>
      </c>
      <c r="F2218" s="136" t="s">
        <v>3115</v>
      </c>
      <c r="G2218" s="63" t="s">
        <v>980</v>
      </c>
      <c r="H2218" s="137">
        <v>46236</v>
      </c>
      <c r="I2218" s="63" t="str">
        <f t="shared" si="217"/>
        <v>Aug</v>
      </c>
      <c r="J2218" s="63">
        <v>2026</v>
      </c>
      <c r="K2218" s="63" t="s">
        <v>77</v>
      </c>
      <c r="L2218" s="9"/>
      <c r="M2218" s="9" t="str">
        <f>_xlfn.XLOOKUP(K2218,[1]Heads!A:A,[1]Heads!B:B)</f>
        <v>Road Accidents</v>
      </c>
      <c r="N2218" s="9" t="str">
        <f>_xlfn.XLOOKUP(M2218,[1]Heads!B:B,[1]Heads!C:C)</f>
        <v>IPC</v>
      </c>
      <c r="O2218" s="9" t="s">
        <v>32</v>
      </c>
      <c r="P2218" s="75"/>
      <c r="Q2218" s="9"/>
      <c r="R2218" s="75"/>
      <c r="S2218" s="96" t="s">
        <v>3196</v>
      </c>
      <c r="T2218" s="9"/>
      <c r="U2218" s="75"/>
      <c r="V2218" s="9"/>
      <c r="W2218" s="104" t="s">
        <v>141</v>
      </c>
      <c r="X2218" s="104" t="s">
        <v>33</v>
      </c>
      <c r="Y2218" s="98">
        <v>46300</v>
      </c>
      <c r="Z2218" s="9" t="s">
        <v>6015</v>
      </c>
      <c r="AA2218" s="9" t="s">
        <v>34</v>
      </c>
      <c r="AB2218" s="9">
        <f t="shared" ca="1" si="212"/>
        <v>75</v>
      </c>
      <c r="AC2218" s="9" t="str">
        <f t="shared" ca="1" si="213"/>
        <v>Above 60 Days</v>
      </c>
      <c r="AD2218" s="9">
        <f t="shared" ca="1" si="214"/>
        <v>11</v>
      </c>
      <c r="AE2218" s="9" t="str">
        <f t="shared" ca="1" si="215"/>
        <v>Below 45 Days</v>
      </c>
      <c r="AF2218" s="9"/>
      <c r="AG2218" s="123" t="str">
        <f t="shared" si="218"/>
        <v>Kothuru,'89/2026'</v>
      </c>
      <c r="AH2218" s="97" t="str">
        <f t="shared" si="216"/>
        <v/>
      </c>
    </row>
    <row r="2219" spans="1:34" ht="25.5" customHeight="1" x14ac:dyDescent="0.25">
      <c r="A2219" s="96">
        <v>2218</v>
      </c>
      <c r="B2219" s="123" t="str">
        <f>_xlfn.XLOOKUP(E2219,'[1]PS Name'!B:B,'[1]PS Name'!D:D)</f>
        <v>Kasibugga Sub-Division</v>
      </c>
      <c r="C2219" s="123">
        <f>_xlfn.XLOOKUP(E2219,'[1]PS Name'!B:B,'[1]PS Name'!C:C)</f>
        <v>0</v>
      </c>
      <c r="D2219" s="9"/>
      <c r="E2219" s="123" t="s">
        <v>68</v>
      </c>
      <c r="F2219" s="136" t="s">
        <v>6016</v>
      </c>
      <c r="G2219" s="63" t="s">
        <v>2325</v>
      </c>
      <c r="H2219" s="137">
        <v>46236</v>
      </c>
      <c r="I2219" s="63" t="str">
        <f t="shared" si="217"/>
        <v>Aug</v>
      </c>
      <c r="J2219" s="63">
        <v>2026</v>
      </c>
      <c r="K2219" s="63" t="s">
        <v>75</v>
      </c>
      <c r="L2219" s="9"/>
      <c r="M2219" s="9" t="str">
        <f>_xlfn.XLOOKUP(K2219,[1]Heads!A:A,[1]Heads!B:B)</f>
        <v>Bodily Offiences</v>
      </c>
      <c r="N2219" s="9" t="str">
        <f>_xlfn.XLOOKUP(M2219,[1]Heads!B:B,[1]Heads!C:C)</f>
        <v>IPC</v>
      </c>
      <c r="O2219" s="9" t="s">
        <v>32</v>
      </c>
      <c r="P2219" s="75">
        <v>46272</v>
      </c>
      <c r="Q2219" s="9"/>
      <c r="R2219" s="75"/>
      <c r="S2219" s="96" t="s">
        <v>7126</v>
      </c>
      <c r="T2219" s="9"/>
      <c r="U2219" s="75"/>
      <c r="V2219" s="9"/>
      <c r="W2219" s="104" t="s">
        <v>33</v>
      </c>
      <c r="X2219" s="104" t="s">
        <v>2923</v>
      </c>
      <c r="Y2219" s="98"/>
      <c r="Z2219" s="9" t="s">
        <v>6017</v>
      </c>
      <c r="AA2219" s="9" t="s">
        <v>34</v>
      </c>
      <c r="AB2219" s="9" t="str">
        <f t="shared" ca="1" si="212"/>
        <v/>
      </c>
      <c r="AC2219" s="9" t="str">
        <f t="shared" si="213"/>
        <v/>
      </c>
      <c r="AD2219" s="9" t="str">
        <f t="shared" ca="1" si="214"/>
        <v/>
      </c>
      <c r="AE2219" s="9" t="str">
        <f t="shared" ca="1" si="215"/>
        <v/>
      </c>
      <c r="AF2219" s="9"/>
      <c r="AG2219" s="123" t="str">
        <f t="shared" si="218"/>
        <v>Kasibugga,'258/2026'</v>
      </c>
      <c r="AH2219" s="97" t="str">
        <f t="shared" si="216"/>
        <v/>
      </c>
    </row>
    <row r="2220" spans="1:34" ht="25.5" customHeight="1" x14ac:dyDescent="0.25">
      <c r="A2220" s="96">
        <v>2219</v>
      </c>
      <c r="B2220" s="123" t="str">
        <f>_xlfn.XLOOKUP(E2220,'[1]PS Name'!B:B,'[1]PS Name'!D:D)</f>
        <v>Srikakulam Sub-Division</v>
      </c>
      <c r="C2220" s="123" t="str">
        <f>_xlfn.XLOOKUP(E2220,'[1]PS Name'!B:B,'[1]PS Name'!C:C)</f>
        <v>Amadalavalasa Circle</v>
      </c>
      <c r="D2220" s="9"/>
      <c r="E2220" s="123" t="s">
        <v>67</v>
      </c>
      <c r="F2220" s="136" t="s">
        <v>3098</v>
      </c>
      <c r="G2220" s="63" t="s">
        <v>1411</v>
      </c>
      <c r="H2220" s="137">
        <v>46236</v>
      </c>
      <c r="I2220" s="63" t="str">
        <f t="shared" si="217"/>
        <v>Aug</v>
      </c>
      <c r="J2220" s="63">
        <v>2026</v>
      </c>
      <c r="K2220" s="63" t="s">
        <v>75</v>
      </c>
      <c r="L2220" s="9"/>
      <c r="M2220" s="9" t="str">
        <f>_xlfn.XLOOKUP(K2220,[1]Heads!A:A,[1]Heads!B:B)</f>
        <v>Bodily Offiences</v>
      </c>
      <c r="N2220" s="9" t="str">
        <f>_xlfn.XLOOKUP(M2220,[1]Heads!B:B,[1]Heads!C:C)</f>
        <v>IPC</v>
      </c>
      <c r="O2220" s="9" t="s">
        <v>32</v>
      </c>
      <c r="P2220" s="75">
        <v>46274</v>
      </c>
      <c r="Q2220" s="9"/>
      <c r="R2220" s="75"/>
      <c r="S2220" s="96" t="s">
        <v>7126</v>
      </c>
      <c r="T2220" s="9"/>
      <c r="U2220" s="75"/>
      <c r="V2220" s="9"/>
      <c r="W2220" s="104" t="s">
        <v>33</v>
      </c>
      <c r="X2220" s="104" t="s">
        <v>2923</v>
      </c>
      <c r="Y2220" s="98"/>
      <c r="Z2220" s="9" t="s">
        <v>6018</v>
      </c>
      <c r="AA2220" s="9" t="s">
        <v>34</v>
      </c>
      <c r="AB2220" s="9" t="str">
        <f t="shared" ca="1" si="212"/>
        <v/>
      </c>
      <c r="AC2220" s="9" t="str">
        <f t="shared" si="213"/>
        <v/>
      </c>
      <c r="AD2220" s="9" t="str">
        <f t="shared" ca="1" si="214"/>
        <v/>
      </c>
      <c r="AE2220" s="9" t="str">
        <f t="shared" ca="1" si="215"/>
        <v/>
      </c>
      <c r="AF2220" s="9"/>
      <c r="AG2220" s="123" t="str">
        <f t="shared" si="218"/>
        <v>Sarubujjili,'75/2026'</v>
      </c>
      <c r="AH2220" s="97" t="str">
        <f t="shared" si="216"/>
        <v/>
      </c>
    </row>
    <row r="2221" spans="1:34" ht="25.5" customHeight="1" x14ac:dyDescent="0.25">
      <c r="A2221" s="96">
        <v>2220</v>
      </c>
      <c r="B2221" s="123" t="str">
        <f>_xlfn.XLOOKUP(E2221,'[1]PS Name'!B:B,'[1]PS Name'!D:D)</f>
        <v>Kasibugga Sub-Division</v>
      </c>
      <c r="C2221" s="123">
        <f>_xlfn.XLOOKUP(E2221,'[1]PS Name'!B:B,'[1]PS Name'!C:C)</f>
        <v>0</v>
      </c>
      <c r="D2221" s="9"/>
      <c r="E2221" s="123" t="s">
        <v>68</v>
      </c>
      <c r="F2221" s="136" t="s">
        <v>6019</v>
      </c>
      <c r="G2221" s="63" t="s">
        <v>3796</v>
      </c>
      <c r="H2221" s="137">
        <v>46236</v>
      </c>
      <c r="I2221" s="63" t="str">
        <f t="shared" si="217"/>
        <v>Aug</v>
      </c>
      <c r="J2221" s="63">
        <v>2026</v>
      </c>
      <c r="K2221" s="63" t="s">
        <v>39</v>
      </c>
      <c r="L2221" s="9"/>
      <c r="M2221" s="9" t="str">
        <f>_xlfn.XLOOKUP(K2221,[1]Heads!A:A,[1]Heads!B:B)</f>
        <v>Other IPC</v>
      </c>
      <c r="N2221" s="9" t="str">
        <f>_xlfn.XLOOKUP(M2221,[1]Heads!B:B,[1]Heads!C:C)</f>
        <v>IPC</v>
      </c>
      <c r="O2221" s="9" t="s">
        <v>32</v>
      </c>
      <c r="P2221" s="75"/>
      <c r="Q2221" s="9"/>
      <c r="R2221" s="75"/>
      <c r="S2221" s="96" t="s">
        <v>3196</v>
      </c>
      <c r="T2221" s="9"/>
      <c r="U2221" s="75"/>
      <c r="V2221" s="9"/>
      <c r="W2221" s="104" t="s">
        <v>50</v>
      </c>
      <c r="X2221" s="104" t="s">
        <v>33</v>
      </c>
      <c r="Y2221" s="98">
        <v>46307</v>
      </c>
      <c r="Z2221" s="9" t="s">
        <v>6020</v>
      </c>
      <c r="AA2221" s="9" t="s">
        <v>34</v>
      </c>
      <c r="AB2221" s="9">
        <f t="shared" ca="1" si="212"/>
        <v>75</v>
      </c>
      <c r="AC2221" s="9" t="str">
        <f t="shared" ca="1" si="213"/>
        <v>Above 60 Days</v>
      </c>
      <c r="AD2221" s="9">
        <f t="shared" ca="1" si="214"/>
        <v>4</v>
      </c>
      <c r="AE2221" s="9" t="str">
        <f t="shared" ca="1" si="215"/>
        <v>Below 45 Days</v>
      </c>
      <c r="AF2221" s="9"/>
      <c r="AG2221" s="123" t="str">
        <f t="shared" si="218"/>
        <v>Kasibugga,'259/2026'</v>
      </c>
      <c r="AH2221" s="97" t="str">
        <f t="shared" si="216"/>
        <v/>
      </c>
    </row>
    <row r="2222" spans="1:34" ht="25.5" customHeight="1" x14ac:dyDescent="0.25">
      <c r="A2222" s="96">
        <v>2221</v>
      </c>
      <c r="B2222" s="123" t="str">
        <f>_xlfn.XLOOKUP(E2222,'[1]PS Name'!B:B,'[1]PS Name'!D:D)</f>
        <v>Srikakulam Sub-Division</v>
      </c>
      <c r="C2222" s="123" t="str">
        <f>_xlfn.XLOOKUP(E2222,'[1]PS Name'!B:B,'[1]PS Name'!C:C)</f>
        <v>J.R.Puram Circle</v>
      </c>
      <c r="D2222" s="9"/>
      <c r="E2222" s="123" t="s">
        <v>38</v>
      </c>
      <c r="F2222" s="136" t="s">
        <v>5452</v>
      </c>
      <c r="G2222" s="63" t="s">
        <v>6021</v>
      </c>
      <c r="H2222" s="137">
        <v>46236</v>
      </c>
      <c r="I2222" s="63" t="str">
        <f t="shared" si="217"/>
        <v>Aug</v>
      </c>
      <c r="J2222" s="63">
        <v>2026</v>
      </c>
      <c r="K2222" s="63" t="s">
        <v>39</v>
      </c>
      <c r="L2222" s="9"/>
      <c r="M2222" s="9" t="str">
        <f>_xlfn.XLOOKUP(K2222,[1]Heads!A:A,[1]Heads!B:B)</f>
        <v>Other IPC</v>
      </c>
      <c r="N2222" s="9" t="str">
        <f>_xlfn.XLOOKUP(M2222,[1]Heads!B:B,[1]Heads!C:C)</f>
        <v>IPC</v>
      </c>
      <c r="O2222" s="9" t="s">
        <v>32</v>
      </c>
      <c r="P2222" s="75"/>
      <c r="Q2222" s="9"/>
      <c r="R2222" s="75"/>
      <c r="S2222" s="96" t="s">
        <v>3196</v>
      </c>
      <c r="T2222" s="9"/>
      <c r="U2222" s="75"/>
      <c r="V2222" s="9"/>
      <c r="W2222" s="104" t="s">
        <v>50</v>
      </c>
      <c r="X2222" s="104" t="s">
        <v>141</v>
      </c>
      <c r="Y2222" s="98"/>
      <c r="Z2222" s="9" t="s">
        <v>6022</v>
      </c>
      <c r="AA2222" s="9" t="s">
        <v>34</v>
      </c>
      <c r="AB2222" s="9">
        <f t="shared" ca="1" si="212"/>
        <v>75</v>
      </c>
      <c r="AC2222" s="9" t="str">
        <f t="shared" ca="1" si="213"/>
        <v>Above 60 Days</v>
      </c>
      <c r="AD2222" s="9" t="str">
        <f t="shared" ca="1" si="214"/>
        <v/>
      </c>
      <c r="AE2222" s="9" t="str">
        <f t="shared" ca="1" si="215"/>
        <v/>
      </c>
      <c r="AF2222" s="9"/>
      <c r="AG2222" s="123" t="str">
        <f t="shared" si="218"/>
        <v>Etcherla,'167/2026'</v>
      </c>
      <c r="AH2222" s="97" t="str">
        <f t="shared" ca="1" si="216"/>
        <v>Above 60 Days</v>
      </c>
    </row>
    <row r="2223" spans="1:34" ht="25.5" customHeight="1" x14ac:dyDescent="0.25">
      <c r="A2223" s="96">
        <v>2222</v>
      </c>
      <c r="B2223" s="123" t="str">
        <f>_xlfn.XLOOKUP(E2223,'[1]PS Name'!B:B,'[1]PS Name'!D:D)</f>
        <v>Srikakulam Sub-Division</v>
      </c>
      <c r="C2223" s="123" t="str">
        <f>_xlfn.XLOOKUP(E2223,'[1]PS Name'!B:B,'[1]PS Name'!C:C)</f>
        <v>J.R.Puram Circle</v>
      </c>
      <c r="D2223" s="9"/>
      <c r="E2223" s="123" t="s">
        <v>90</v>
      </c>
      <c r="F2223" s="136" t="s">
        <v>3900</v>
      </c>
      <c r="G2223" s="63" t="s">
        <v>6023</v>
      </c>
      <c r="H2223" s="137">
        <v>46236</v>
      </c>
      <c r="I2223" s="63" t="str">
        <f t="shared" si="217"/>
        <v>Aug</v>
      </c>
      <c r="J2223" s="63">
        <v>2026</v>
      </c>
      <c r="K2223" s="63" t="s">
        <v>39</v>
      </c>
      <c r="L2223" s="9"/>
      <c r="M2223" s="9" t="str">
        <f>_xlfn.XLOOKUP(K2223,[1]Heads!A:A,[1]Heads!B:B)</f>
        <v>Other IPC</v>
      </c>
      <c r="N2223" s="9" t="str">
        <f>_xlfn.XLOOKUP(M2223,[1]Heads!B:B,[1]Heads!C:C)</f>
        <v>IPC</v>
      </c>
      <c r="O2223" s="9" t="s">
        <v>32</v>
      </c>
      <c r="P2223" s="75"/>
      <c r="Q2223" s="9"/>
      <c r="R2223" s="75"/>
      <c r="S2223" s="96" t="s">
        <v>3196</v>
      </c>
      <c r="T2223" s="9"/>
      <c r="U2223" s="75"/>
      <c r="V2223" s="9"/>
      <c r="W2223" s="104" t="s">
        <v>40</v>
      </c>
      <c r="X2223" s="104" t="s">
        <v>40</v>
      </c>
      <c r="Y2223" s="98"/>
      <c r="Z2223" s="9" t="s">
        <v>6024</v>
      </c>
      <c r="AA2223" s="9" t="s">
        <v>34</v>
      </c>
      <c r="AB2223" s="9">
        <f t="shared" ca="1" si="212"/>
        <v>75</v>
      </c>
      <c r="AC2223" s="9" t="str">
        <f t="shared" ca="1" si="213"/>
        <v>Above 60 Days</v>
      </c>
      <c r="AD2223" s="9" t="str">
        <f t="shared" ca="1" si="214"/>
        <v/>
      </c>
      <c r="AE2223" s="9" t="str">
        <f t="shared" ca="1" si="215"/>
        <v/>
      </c>
      <c r="AF2223" s="9"/>
      <c r="AG2223" s="123" t="str">
        <f t="shared" si="218"/>
        <v>J.R.Puram,'156/2026'</v>
      </c>
      <c r="AH2223" s="97" t="str">
        <f t="shared" ca="1" si="216"/>
        <v>Above 60 Days</v>
      </c>
    </row>
    <row r="2224" spans="1:34" ht="25.5" customHeight="1" x14ac:dyDescent="0.25">
      <c r="A2224" s="96">
        <v>2223</v>
      </c>
      <c r="B2224" s="123" t="str">
        <f>_xlfn.XLOOKUP(E2224,'[1]PS Name'!B:B,'[1]PS Name'!D:D)</f>
        <v>Srikakulam Sub-Division</v>
      </c>
      <c r="C2224" s="123" t="str">
        <f>_xlfn.XLOOKUP(E2224,'[1]PS Name'!B:B,'[1]PS Name'!C:C)</f>
        <v>Srikakulam Rural Circle</v>
      </c>
      <c r="D2224" s="9"/>
      <c r="E2224" s="123" t="s">
        <v>74</v>
      </c>
      <c r="F2224" s="136" t="s">
        <v>3900</v>
      </c>
      <c r="G2224" s="63" t="s">
        <v>1315</v>
      </c>
      <c r="H2224" s="137">
        <v>46236</v>
      </c>
      <c r="I2224" s="63" t="str">
        <f t="shared" si="217"/>
        <v>Aug</v>
      </c>
      <c r="J2224" s="63">
        <v>2026</v>
      </c>
      <c r="K2224" s="63" t="s">
        <v>70</v>
      </c>
      <c r="L2224" s="9"/>
      <c r="M2224" s="9" t="str">
        <f>_xlfn.XLOOKUP(K2224,[1]Heads!A:A,[1]Heads!B:B)</f>
        <v>174 CrPC</v>
      </c>
      <c r="N2224" s="9" t="str">
        <f>_xlfn.XLOOKUP(M2224,[1]Heads!B:B,[1]Heads!C:C)</f>
        <v>174 CrPC</v>
      </c>
      <c r="O2224" s="9" t="s">
        <v>32</v>
      </c>
      <c r="P2224" s="75"/>
      <c r="Q2224" s="9"/>
      <c r="R2224" s="75"/>
      <c r="S2224" s="96" t="s">
        <v>3196</v>
      </c>
      <c r="T2224" s="9"/>
      <c r="U2224" s="75"/>
      <c r="V2224" s="9"/>
      <c r="W2224" s="104" t="s">
        <v>173</v>
      </c>
      <c r="X2224" s="104" t="s">
        <v>173</v>
      </c>
      <c r="Y2224" s="98">
        <v>46239</v>
      </c>
      <c r="Z2224" s="9" t="s">
        <v>6025</v>
      </c>
      <c r="AA2224" s="9" t="s">
        <v>34</v>
      </c>
      <c r="AB2224" s="9">
        <f t="shared" ca="1" si="212"/>
        <v>75</v>
      </c>
      <c r="AC2224" s="9" t="str">
        <f t="shared" ca="1" si="213"/>
        <v>Above 60 Days</v>
      </c>
      <c r="AD2224" s="9">
        <f t="shared" ca="1" si="214"/>
        <v>72</v>
      </c>
      <c r="AE2224" s="9" t="str">
        <f t="shared" ca="1" si="215"/>
        <v>Above 60 Days</v>
      </c>
      <c r="AF2224" s="9"/>
      <c r="AG2224" s="123" t="str">
        <f t="shared" si="218"/>
        <v>Srikakulam Rural,'156/2026'</v>
      </c>
      <c r="AH2224" s="97" t="str">
        <f t="shared" ca="1" si="216"/>
        <v>Above 60 Days</v>
      </c>
    </row>
    <row r="2225" spans="1:34" ht="25.5" customHeight="1" x14ac:dyDescent="0.25">
      <c r="A2225" s="96">
        <v>2224</v>
      </c>
      <c r="B2225" s="123" t="str">
        <f>_xlfn.XLOOKUP(E2225,'[1]PS Name'!B:B,'[1]PS Name'!D:D)</f>
        <v>Srikakulam Sub-Division</v>
      </c>
      <c r="C2225" s="123" t="str">
        <f>_xlfn.XLOOKUP(E2225,'[1]PS Name'!B:B,'[1]PS Name'!C:C)</f>
        <v>Srikakulam Rural Circle</v>
      </c>
      <c r="D2225" s="9"/>
      <c r="E2225" s="123" t="s">
        <v>69</v>
      </c>
      <c r="F2225" s="136" t="s">
        <v>3087</v>
      </c>
      <c r="G2225" s="63" t="s">
        <v>6026</v>
      </c>
      <c r="H2225" s="137">
        <v>46236</v>
      </c>
      <c r="I2225" s="63" t="str">
        <f t="shared" si="217"/>
        <v>Aug</v>
      </c>
      <c r="J2225" s="63">
        <v>2026</v>
      </c>
      <c r="K2225" s="63" t="s">
        <v>39</v>
      </c>
      <c r="L2225" s="9"/>
      <c r="M2225" s="9" t="str">
        <f>_xlfn.XLOOKUP(K2225,[1]Heads!A:A,[1]Heads!B:B)</f>
        <v>Other IPC</v>
      </c>
      <c r="N2225" s="9" t="str">
        <f>_xlfn.XLOOKUP(M2225,[1]Heads!B:B,[1]Heads!C:C)</f>
        <v>IPC</v>
      </c>
      <c r="O2225" s="9" t="s">
        <v>45</v>
      </c>
      <c r="P2225" s="75"/>
      <c r="Q2225" s="9"/>
      <c r="R2225" s="75"/>
      <c r="S2225" s="96" t="s">
        <v>3196</v>
      </c>
      <c r="T2225" s="9"/>
      <c r="U2225" s="75"/>
      <c r="V2225" s="9"/>
      <c r="W2225" s="104" t="s">
        <v>141</v>
      </c>
      <c r="X2225" s="104" t="s">
        <v>141</v>
      </c>
      <c r="Y2225" s="98"/>
      <c r="Z2225" s="9" t="s">
        <v>6027</v>
      </c>
      <c r="AA2225" s="9" t="s">
        <v>34</v>
      </c>
      <c r="AB2225" s="9">
        <f t="shared" ca="1" si="212"/>
        <v>75</v>
      </c>
      <c r="AC2225" s="9" t="str">
        <f t="shared" ca="1" si="213"/>
        <v>Above 60 Days</v>
      </c>
      <c r="AD2225" s="9" t="str">
        <f t="shared" ca="1" si="214"/>
        <v/>
      </c>
      <c r="AE2225" s="9" t="str">
        <f t="shared" ca="1" si="215"/>
        <v/>
      </c>
      <c r="AF2225" s="9"/>
      <c r="AG2225" s="123" t="str">
        <f t="shared" si="218"/>
        <v>Gara,'79/2026'</v>
      </c>
      <c r="AH2225" s="97" t="str">
        <f t="shared" ca="1" si="216"/>
        <v>Above 60 Days</v>
      </c>
    </row>
    <row r="2226" spans="1:34" ht="25.5" customHeight="1" x14ac:dyDescent="0.25">
      <c r="A2226" s="96">
        <v>2225</v>
      </c>
      <c r="B2226" s="123" t="str">
        <f>_xlfn.XLOOKUP(E2226,'[1]PS Name'!B:B,'[1]PS Name'!D:D)</f>
        <v>Tekkali Sub-Division</v>
      </c>
      <c r="C2226" s="123" t="str">
        <f>_xlfn.XLOOKUP(E2226,'[1]PS Name'!B:B,'[1]PS Name'!C:C)</f>
        <v>Narasannapeta Circle</v>
      </c>
      <c r="D2226" s="9"/>
      <c r="E2226" s="123" t="s">
        <v>79</v>
      </c>
      <c r="F2226" s="136" t="s">
        <v>3282</v>
      </c>
      <c r="G2226" s="63" t="s">
        <v>1315</v>
      </c>
      <c r="H2226" s="137">
        <v>46236</v>
      </c>
      <c r="I2226" s="63" t="str">
        <f t="shared" si="217"/>
        <v>Aug</v>
      </c>
      <c r="J2226" s="63">
        <v>2026</v>
      </c>
      <c r="K2226" s="63" t="s">
        <v>70</v>
      </c>
      <c r="L2226" s="9"/>
      <c r="M2226" s="9" t="str">
        <f>_xlfn.XLOOKUP(K2226,[1]Heads!A:A,[1]Heads!B:B)</f>
        <v>174 CrPC</v>
      </c>
      <c r="N2226" s="9" t="str">
        <f>_xlfn.XLOOKUP(M2226,[1]Heads!B:B,[1]Heads!C:C)</f>
        <v>174 CrPC</v>
      </c>
      <c r="O2226" s="9" t="s">
        <v>32</v>
      </c>
      <c r="P2226" s="75"/>
      <c r="Q2226" s="9"/>
      <c r="R2226" s="75"/>
      <c r="S2226" s="96" t="s">
        <v>3196</v>
      </c>
      <c r="T2226" s="9"/>
      <c r="U2226" s="75"/>
      <c r="V2226" s="9"/>
      <c r="W2226" s="104" t="s">
        <v>173</v>
      </c>
      <c r="X2226" s="104" t="s">
        <v>168</v>
      </c>
      <c r="Y2226" s="98"/>
      <c r="Z2226" s="9" t="s">
        <v>6028</v>
      </c>
      <c r="AA2226" s="9" t="s">
        <v>34</v>
      </c>
      <c r="AB2226" s="9">
        <f t="shared" ca="1" si="212"/>
        <v>75</v>
      </c>
      <c r="AC2226" s="9" t="str">
        <f t="shared" ca="1" si="213"/>
        <v>Above 60 Days</v>
      </c>
      <c r="AD2226" s="9" t="str">
        <f t="shared" ca="1" si="214"/>
        <v/>
      </c>
      <c r="AE2226" s="9" t="str">
        <f t="shared" ca="1" si="215"/>
        <v/>
      </c>
      <c r="AF2226" s="9"/>
      <c r="AG2226" s="123" t="str">
        <f t="shared" si="218"/>
        <v>Polaki,'106/2026'</v>
      </c>
      <c r="AH2226" s="97" t="str">
        <f t="shared" ca="1" si="216"/>
        <v>Above 60 Days</v>
      </c>
    </row>
    <row r="2227" spans="1:34" ht="25.5" customHeight="1" x14ac:dyDescent="0.25">
      <c r="A2227" s="96">
        <v>2226</v>
      </c>
      <c r="B2227" s="123" t="str">
        <f>_xlfn.XLOOKUP(E2227,'[1]PS Name'!B:B,'[1]PS Name'!D:D)</f>
        <v>Srikakulam Sub-Division</v>
      </c>
      <c r="C2227" s="123" t="str">
        <f>_xlfn.XLOOKUP(E2227,'[1]PS Name'!B:B,'[1]PS Name'!C:C)</f>
        <v>Srikakulam Rural Circle</v>
      </c>
      <c r="D2227" s="9"/>
      <c r="E2227" s="123" t="s">
        <v>74</v>
      </c>
      <c r="F2227" s="136" t="s">
        <v>3890</v>
      </c>
      <c r="G2227" s="63" t="s">
        <v>6029</v>
      </c>
      <c r="H2227" s="137">
        <v>46236</v>
      </c>
      <c r="I2227" s="63" t="str">
        <f t="shared" si="217"/>
        <v>Aug</v>
      </c>
      <c r="J2227" s="63">
        <v>2026</v>
      </c>
      <c r="K2227" s="63" t="s">
        <v>39</v>
      </c>
      <c r="L2227" s="9"/>
      <c r="M2227" s="9" t="str">
        <f>_xlfn.XLOOKUP(K2227,[1]Heads!A:A,[1]Heads!B:B)</f>
        <v>Other IPC</v>
      </c>
      <c r="N2227" s="9" t="str">
        <f>_xlfn.XLOOKUP(M2227,[1]Heads!B:B,[1]Heads!C:C)</f>
        <v>IPC</v>
      </c>
      <c r="O2227" s="9" t="s">
        <v>32</v>
      </c>
      <c r="P2227" s="75"/>
      <c r="Q2227" s="9"/>
      <c r="R2227" s="75"/>
      <c r="S2227" s="96" t="s">
        <v>3196</v>
      </c>
      <c r="T2227" s="9"/>
      <c r="U2227" s="75"/>
      <c r="V2227" s="9"/>
      <c r="W2227" s="104" t="s">
        <v>50</v>
      </c>
      <c r="X2227" s="104" t="s">
        <v>137</v>
      </c>
      <c r="Y2227" s="98">
        <v>46304</v>
      </c>
      <c r="Z2227" s="9" t="s">
        <v>6030</v>
      </c>
      <c r="AA2227" s="9" t="s">
        <v>34</v>
      </c>
      <c r="AB2227" s="9">
        <f t="shared" ca="1" si="212"/>
        <v>75</v>
      </c>
      <c r="AC2227" s="9" t="str">
        <f t="shared" ca="1" si="213"/>
        <v>Above 60 Days</v>
      </c>
      <c r="AD2227" s="9">
        <f t="shared" ca="1" si="214"/>
        <v>7</v>
      </c>
      <c r="AE2227" s="9" t="str">
        <f t="shared" ca="1" si="215"/>
        <v>Below 45 Days</v>
      </c>
      <c r="AF2227" s="9"/>
      <c r="AG2227" s="123" t="str">
        <f t="shared" si="218"/>
        <v>Srikakulam Rural,'155/2026'</v>
      </c>
      <c r="AH2227" s="97" t="str">
        <f t="shared" ca="1" si="216"/>
        <v>Above 60 Days</v>
      </c>
    </row>
    <row r="2228" spans="1:34" ht="25.5" customHeight="1" x14ac:dyDescent="0.25">
      <c r="A2228" s="96">
        <v>2227</v>
      </c>
      <c r="B2228" s="123" t="str">
        <f>_xlfn.XLOOKUP(E2228,'[1]PS Name'!B:B,'[1]PS Name'!D:D)</f>
        <v>Srikakulam Sub-Division</v>
      </c>
      <c r="C2228" s="123" t="str">
        <f>_xlfn.XLOOKUP(E2228,'[1]PS Name'!B:B,'[1]PS Name'!C:C)</f>
        <v>J.R.Puram Circle</v>
      </c>
      <c r="D2228" s="9"/>
      <c r="E2228" s="123" t="s">
        <v>90</v>
      </c>
      <c r="F2228" s="136" t="s">
        <v>3908</v>
      </c>
      <c r="G2228" s="63" t="s">
        <v>1016</v>
      </c>
      <c r="H2228" s="137">
        <v>46237</v>
      </c>
      <c r="I2228" s="63" t="str">
        <f t="shared" si="217"/>
        <v>Aug</v>
      </c>
      <c r="J2228" s="63">
        <v>2026</v>
      </c>
      <c r="K2228" s="63" t="s">
        <v>48</v>
      </c>
      <c r="L2228" s="9"/>
      <c r="M2228" s="9" t="str">
        <f>_xlfn.XLOOKUP(K2228,[1]Heads!A:A,[1]Heads!B:B)</f>
        <v>Property Offences</v>
      </c>
      <c r="N2228" s="9" t="str">
        <f>_xlfn.XLOOKUP(M2228,[1]Heads!B:B,[1]Heads!C:C)</f>
        <v>IPC</v>
      </c>
      <c r="O2228" s="9" t="s">
        <v>32</v>
      </c>
      <c r="P2228" s="75"/>
      <c r="Q2228" s="9"/>
      <c r="R2228" s="75"/>
      <c r="S2228" s="96" t="s">
        <v>3196</v>
      </c>
      <c r="T2228" s="9"/>
      <c r="U2228" s="75"/>
      <c r="V2228" s="9"/>
      <c r="W2228" s="104" t="s">
        <v>112</v>
      </c>
      <c r="X2228" s="104" t="s">
        <v>112</v>
      </c>
      <c r="Y2228" s="98"/>
      <c r="Z2228" s="9" t="s">
        <v>6031</v>
      </c>
      <c r="AA2228" s="9" t="s">
        <v>34</v>
      </c>
      <c r="AB2228" s="9">
        <f t="shared" ca="1" si="212"/>
        <v>74</v>
      </c>
      <c r="AC2228" s="9" t="str">
        <f t="shared" ca="1" si="213"/>
        <v>Above 60 Days</v>
      </c>
      <c r="AD2228" s="9" t="str">
        <f t="shared" ca="1" si="214"/>
        <v/>
      </c>
      <c r="AE2228" s="9" t="str">
        <f t="shared" ca="1" si="215"/>
        <v/>
      </c>
      <c r="AF2228" s="9"/>
      <c r="AG2228" s="123" t="str">
        <f t="shared" si="218"/>
        <v>J.R.Puram,'157/2026'</v>
      </c>
      <c r="AH2228" s="97" t="str">
        <f t="shared" ca="1" si="216"/>
        <v>Above 60 Days</v>
      </c>
    </row>
    <row r="2229" spans="1:34" ht="25.5" customHeight="1" x14ac:dyDescent="0.25">
      <c r="A2229" s="96">
        <v>2228</v>
      </c>
      <c r="B2229" s="123" t="str">
        <f>_xlfn.XLOOKUP(E2229,'[1]PS Name'!B:B,'[1]PS Name'!D:D)</f>
        <v>Srikakulam Sub-Division</v>
      </c>
      <c r="C2229" s="123" t="str">
        <f>_xlfn.XLOOKUP(E2229,'[1]PS Name'!B:B,'[1]PS Name'!C:C)</f>
        <v>J.R.Puram Circle</v>
      </c>
      <c r="D2229" s="9"/>
      <c r="E2229" s="123" t="s">
        <v>104</v>
      </c>
      <c r="F2229" s="136" t="s">
        <v>3258</v>
      </c>
      <c r="G2229" s="63" t="s">
        <v>2832</v>
      </c>
      <c r="H2229" s="137">
        <v>46237</v>
      </c>
      <c r="I2229" s="63" t="str">
        <f t="shared" si="217"/>
        <v>Aug</v>
      </c>
      <c r="J2229" s="63">
        <v>2026</v>
      </c>
      <c r="K2229" s="63" t="s">
        <v>39</v>
      </c>
      <c r="L2229" s="9"/>
      <c r="M2229" s="9" t="str">
        <f>_xlfn.XLOOKUP(K2229,[1]Heads!A:A,[1]Heads!B:B)</f>
        <v>Other IPC</v>
      </c>
      <c r="N2229" s="9" t="str">
        <f>_xlfn.XLOOKUP(M2229,[1]Heads!B:B,[1]Heads!C:C)</f>
        <v>IPC</v>
      </c>
      <c r="O2229" s="9" t="s">
        <v>32</v>
      </c>
      <c r="P2229" s="75">
        <v>46259</v>
      </c>
      <c r="Q2229" s="9"/>
      <c r="R2229" s="75"/>
      <c r="S2229" s="96" t="s">
        <v>7125</v>
      </c>
      <c r="T2229" s="9"/>
      <c r="U2229" s="75"/>
      <c r="V2229" s="9"/>
      <c r="W2229" s="104" t="s">
        <v>33</v>
      </c>
      <c r="X2229" s="104" t="s">
        <v>2923</v>
      </c>
      <c r="Y2229" s="98"/>
      <c r="Z2229" s="9" t="s">
        <v>6033</v>
      </c>
      <c r="AA2229" s="9" t="s">
        <v>34</v>
      </c>
      <c r="AB2229" s="9" t="str">
        <f t="shared" ca="1" si="212"/>
        <v/>
      </c>
      <c r="AC2229" s="9" t="str">
        <f t="shared" si="213"/>
        <v/>
      </c>
      <c r="AD2229" s="9" t="str">
        <f t="shared" ca="1" si="214"/>
        <v/>
      </c>
      <c r="AE2229" s="9" t="str">
        <f t="shared" ca="1" si="215"/>
        <v/>
      </c>
      <c r="AF2229" s="9"/>
      <c r="AG2229" s="123" t="str">
        <f t="shared" si="218"/>
        <v>Laveru,'104/2026'</v>
      </c>
      <c r="AH2229" s="97" t="str">
        <f t="shared" si="216"/>
        <v/>
      </c>
    </row>
    <row r="2230" spans="1:34" ht="25.5" customHeight="1" x14ac:dyDescent="0.25">
      <c r="A2230" s="96">
        <v>2229</v>
      </c>
      <c r="B2230" s="123" t="str">
        <f>_xlfn.XLOOKUP(E2230,'[1]PS Name'!B:B,'[1]PS Name'!D:D)</f>
        <v>Srikakulam Sub-Division</v>
      </c>
      <c r="C2230" s="123" t="str">
        <f>_xlfn.XLOOKUP(E2230,'[1]PS Name'!B:B,'[1]PS Name'!C:C)</f>
        <v>J.R.Puram Circle</v>
      </c>
      <c r="D2230" s="9"/>
      <c r="E2230" s="123" t="s">
        <v>104</v>
      </c>
      <c r="F2230" s="136" t="s">
        <v>3250</v>
      </c>
      <c r="G2230" s="63" t="s">
        <v>6034</v>
      </c>
      <c r="H2230" s="137">
        <v>46237</v>
      </c>
      <c r="I2230" s="63" t="str">
        <f t="shared" si="217"/>
        <v>Aug</v>
      </c>
      <c r="J2230" s="63">
        <v>2026</v>
      </c>
      <c r="K2230" s="63" t="s">
        <v>75</v>
      </c>
      <c r="L2230" s="9"/>
      <c r="M2230" s="9" t="str">
        <f>_xlfn.XLOOKUP(K2230,[1]Heads!A:A,[1]Heads!B:B)</f>
        <v>Bodily Offiences</v>
      </c>
      <c r="N2230" s="9" t="str">
        <f>_xlfn.XLOOKUP(M2230,[1]Heads!B:B,[1]Heads!C:C)</f>
        <v>IPC</v>
      </c>
      <c r="O2230" s="9" t="s">
        <v>32</v>
      </c>
      <c r="P2230" s="75">
        <v>46268</v>
      </c>
      <c r="Q2230" s="9"/>
      <c r="R2230" s="75"/>
      <c r="S2230" s="96" t="s">
        <v>7126</v>
      </c>
      <c r="T2230" s="9"/>
      <c r="U2230" s="75"/>
      <c r="V2230" s="9"/>
      <c r="W2230" s="104" t="s">
        <v>33</v>
      </c>
      <c r="X2230" s="104" t="s">
        <v>2923</v>
      </c>
      <c r="Y2230" s="98"/>
      <c r="Z2230" s="9" t="s">
        <v>6035</v>
      </c>
      <c r="AA2230" s="9" t="s">
        <v>34</v>
      </c>
      <c r="AB2230" s="9" t="str">
        <f t="shared" ca="1" si="212"/>
        <v/>
      </c>
      <c r="AC2230" s="9" t="str">
        <f t="shared" si="213"/>
        <v/>
      </c>
      <c r="AD2230" s="9" t="str">
        <f t="shared" ca="1" si="214"/>
        <v/>
      </c>
      <c r="AE2230" s="9" t="str">
        <f t="shared" ca="1" si="215"/>
        <v/>
      </c>
      <c r="AF2230" s="9"/>
      <c r="AG2230" s="123" t="str">
        <f t="shared" si="218"/>
        <v>Laveru,'103/2026'</v>
      </c>
      <c r="AH2230" s="97" t="str">
        <f t="shared" si="216"/>
        <v/>
      </c>
    </row>
    <row r="2231" spans="1:34" ht="25.5" customHeight="1" x14ac:dyDescent="0.25">
      <c r="A2231" s="96">
        <v>2230</v>
      </c>
      <c r="B2231" s="123" t="e">
        <f>_xlfn.XLOOKUP(E2231,'[1]PS Name'!B:B,'[1]PS Name'!D:D)</f>
        <v>#N/A</v>
      </c>
      <c r="C2231" s="123" t="e">
        <f>_xlfn.XLOOKUP(E2231,'[1]PS Name'!B:B,'[1]PS Name'!C:C)</f>
        <v>#N/A</v>
      </c>
      <c r="D2231" s="9"/>
      <c r="E2231" s="123" t="s">
        <v>125</v>
      </c>
      <c r="F2231" s="136" t="s">
        <v>3120</v>
      </c>
      <c r="G2231" s="63" t="s">
        <v>1646</v>
      </c>
      <c r="H2231" s="137">
        <v>46237</v>
      </c>
      <c r="I2231" s="63" t="str">
        <f t="shared" si="217"/>
        <v>Aug</v>
      </c>
      <c r="J2231" s="63">
        <v>2026</v>
      </c>
      <c r="K2231" s="63" t="s">
        <v>80</v>
      </c>
      <c r="L2231" s="9"/>
      <c r="M2231" s="9" t="str">
        <f>_xlfn.XLOOKUP(K2231,[1]Heads!A:A,[1]Heads!B:B)</f>
        <v>Crime  Against Women</v>
      </c>
      <c r="N2231" s="9" t="str">
        <f>_xlfn.XLOOKUP(M2231,[1]Heads!B:B,[1]Heads!C:C)</f>
        <v>IPC</v>
      </c>
      <c r="O2231" s="9" t="s">
        <v>32</v>
      </c>
      <c r="P2231" s="75">
        <v>46276</v>
      </c>
      <c r="Q2231" s="9"/>
      <c r="R2231" s="75"/>
      <c r="S2231" s="96" t="s">
        <v>7126</v>
      </c>
      <c r="T2231" s="9"/>
      <c r="U2231" s="75"/>
      <c r="V2231" s="9"/>
      <c r="W2231" s="104" t="s">
        <v>33</v>
      </c>
      <c r="X2231" s="104" t="s">
        <v>2923</v>
      </c>
      <c r="Y2231" s="98"/>
      <c r="Z2231" s="9" t="s">
        <v>6036</v>
      </c>
      <c r="AA2231" s="9" t="s">
        <v>34</v>
      </c>
      <c r="AB2231" s="9" t="str">
        <f t="shared" ca="1" si="212"/>
        <v/>
      </c>
      <c r="AC2231" s="9" t="str">
        <f t="shared" si="213"/>
        <v/>
      </c>
      <c r="AD2231" s="9" t="str">
        <f t="shared" ca="1" si="214"/>
        <v/>
      </c>
      <c r="AE2231" s="9" t="str">
        <f t="shared" ca="1" si="215"/>
        <v/>
      </c>
      <c r="AF2231" s="9"/>
      <c r="AG2231" s="123" t="str">
        <f t="shared" si="218"/>
        <v>Mahila UPS, Srikakulam,'91/2026'</v>
      </c>
      <c r="AH2231" s="97" t="str">
        <f t="shared" si="216"/>
        <v/>
      </c>
    </row>
    <row r="2232" spans="1:34" ht="25.5" customHeight="1" x14ac:dyDescent="0.25">
      <c r="A2232" s="96">
        <v>2231</v>
      </c>
      <c r="B2232" s="123" t="str">
        <f>_xlfn.XLOOKUP(E2232,'[1]PS Name'!B:B,'[1]PS Name'!D:D)</f>
        <v>Srikakulam Sub-Division</v>
      </c>
      <c r="C2232" s="123" t="str">
        <f>_xlfn.XLOOKUP(E2232,'[1]PS Name'!B:B,'[1]PS Name'!C:C)</f>
        <v>J.R.Puram Circle</v>
      </c>
      <c r="D2232" s="9"/>
      <c r="E2232" s="123" t="s">
        <v>104</v>
      </c>
      <c r="F2232" s="136" t="s">
        <v>3261</v>
      </c>
      <c r="G2232" s="63" t="s">
        <v>3791</v>
      </c>
      <c r="H2232" s="137">
        <v>46237</v>
      </c>
      <c r="I2232" s="63" t="str">
        <f t="shared" si="217"/>
        <v>Aug</v>
      </c>
      <c r="J2232" s="63">
        <v>2026</v>
      </c>
      <c r="K2232" s="63" t="s">
        <v>80</v>
      </c>
      <c r="L2232" s="9"/>
      <c r="M2232" s="9" t="str">
        <f>_xlfn.XLOOKUP(K2232,[1]Heads!A:A,[1]Heads!B:B)</f>
        <v>Crime  Against Women</v>
      </c>
      <c r="N2232" s="9" t="str">
        <f>_xlfn.XLOOKUP(M2232,[1]Heads!B:B,[1]Heads!C:C)</f>
        <v>IPC</v>
      </c>
      <c r="O2232" s="9" t="s">
        <v>32</v>
      </c>
      <c r="P2232" s="75"/>
      <c r="Q2232" s="9"/>
      <c r="R2232" s="75"/>
      <c r="S2232" s="96" t="s">
        <v>3196</v>
      </c>
      <c r="T2232" s="9"/>
      <c r="U2232" s="75"/>
      <c r="V2232" s="9"/>
      <c r="W2232" s="104" t="s">
        <v>141</v>
      </c>
      <c r="X2232" s="104" t="s">
        <v>33</v>
      </c>
      <c r="Y2232" s="98">
        <v>46300</v>
      </c>
      <c r="Z2232" s="9" t="s">
        <v>6037</v>
      </c>
      <c r="AA2232" s="9" t="s">
        <v>34</v>
      </c>
      <c r="AB2232" s="9">
        <f t="shared" ca="1" si="212"/>
        <v>74</v>
      </c>
      <c r="AC2232" s="9" t="str">
        <f t="shared" ca="1" si="213"/>
        <v>Above 60 Days</v>
      </c>
      <c r="AD2232" s="9">
        <f t="shared" ca="1" si="214"/>
        <v>11</v>
      </c>
      <c r="AE2232" s="9" t="str">
        <f t="shared" ca="1" si="215"/>
        <v>Below 45 Days</v>
      </c>
      <c r="AF2232" s="9"/>
      <c r="AG2232" s="123" t="str">
        <f t="shared" si="218"/>
        <v>Laveru,'105/2026'</v>
      </c>
      <c r="AH2232" s="97" t="str">
        <f t="shared" si="216"/>
        <v/>
      </c>
    </row>
    <row r="2233" spans="1:34" ht="25.5" customHeight="1" x14ac:dyDescent="0.25">
      <c r="A2233" s="96">
        <v>2232</v>
      </c>
      <c r="B2233" s="123" t="str">
        <f>_xlfn.XLOOKUP(E2233,'[1]PS Name'!B:B,'[1]PS Name'!D:D)</f>
        <v>Tekkali Sub-Division</v>
      </c>
      <c r="C2233" s="123" t="str">
        <f>_xlfn.XLOOKUP(E2233,'[1]PS Name'!B:B,'[1]PS Name'!C:C)</f>
        <v>Pathapatnam Circle</v>
      </c>
      <c r="D2233" s="9"/>
      <c r="E2233" s="123" t="s">
        <v>58</v>
      </c>
      <c r="F2233" s="136" t="s">
        <v>3045</v>
      </c>
      <c r="G2233" s="63" t="s">
        <v>6038</v>
      </c>
      <c r="H2233" s="137">
        <v>46238</v>
      </c>
      <c r="I2233" s="63" t="str">
        <f t="shared" si="217"/>
        <v>Aug</v>
      </c>
      <c r="J2233" s="63">
        <v>2026</v>
      </c>
      <c r="K2233" s="63" t="s">
        <v>80</v>
      </c>
      <c r="L2233" s="9"/>
      <c r="M2233" s="9" t="str">
        <f>_xlfn.XLOOKUP(K2233,[1]Heads!A:A,[1]Heads!B:B)</f>
        <v>Crime  Against Women</v>
      </c>
      <c r="N2233" s="9" t="str">
        <f>_xlfn.XLOOKUP(M2233,[1]Heads!B:B,[1]Heads!C:C)</f>
        <v>IPC</v>
      </c>
      <c r="O2233" s="9" t="s">
        <v>32</v>
      </c>
      <c r="P2233" s="75">
        <v>46274</v>
      </c>
      <c r="Q2233" s="9"/>
      <c r="R2233" s="75"/>
      <c r="S2233" s="96" t="s">
        <v>3196</v>
      </c>
      <c r="T2233" s="9"/>
      <c r="U2233" s="75"/>
      <c r="V2233" s="9"/>
      <c r="W2233" s="104" t="s">
        <v>33</v>
      </c>
      <c r="X2233" s="104" t="s">
        <v>33</v>
      </c>
      <c r="Y2233" s="98">
        <v>46274</v>
      </c>
      <c r="Z2233" s="9" t="s">
        <v>6039</v>
      </c>
      <c r="AA2233" s="9" t="s">
        <v>34</v>
      </c>
      <c r="AB2233" s="9">
        <f t="shared" ca="1" si="212"/>
        <v>73</v>
      </c>
      <c r="AC2233" s="9" t="str">
        <f t="shared" ca="1" si="213"/>
        <v>Above 60 Days</v>
      </c>
      <c r="AD2233" s="9">
        <f t="shared" ca="1" si="214"/>
        <v>37</v>
      </c>
      <c r="AE2233" s="9" t="str">
        <f t="shared" ca="1" si="215"/>
        <v>Below 45 Days</v>
      </c>
      <c r="AF2233" s="9"/>
      <c r="AG2233" s="123" t="str">
        <f t="shared" si="218"/>
        <v>Meliaputti,'52/2026'</v>
      </c>
      <c r="AH2233" s="97" t="str">
        <f t="shared" si="216"/>
        <v/>
      </c>
    </row>
    <row r="2234" spans="1:34" ht="25.5" customHeight="1" x14ac:dyDescent="0.25">
      <c r="A2234" s="96">
        <v>2233</v>
      </c>
      <c r="B2234" s="123" t="str">
        <f>_xlfn.XLOOKUP(E2234,'[1]PS Name'!B:B,'[1]PS Name'!D:D)</f>
        <v>Srikakulam Sub-Division</v>
      </c>
      <c r="C2234" s="123" t="str">
        <f>_xlfn.XLOOKUP(E2234,'[1]PS Name'!B:B,'[1]PS Name'!C:C)</f>
        <v>Amadalavalasa Circle</v>
      </c>
      <c r="D2234" s="9"/>
      <c r="E2234" s="123" t="s">
        <v>64</v>
      </c>
      <c r="F2234" s="136" t="s">
        <v>3277</v>
      </c>
      <c r="G2234" s="63" t="s">
        <v>1572</v>
      </c>
      <c r="H2234" s="137">
        <v>46238</v>
      </c>
      <c r="I2234" s="63" t="str">
        <f t="shared" si="217"/>
        <v>Aug</v>
      </c>
      <c r="J2234" s="63">
        <v>2026</v>
      </c>
      <c r="K2234" s="63" t="s">
        <v>75</v>
      </c>
      <c r="L2234" s="9"/>
      <c r="M2234" s="9" t="str">
        <f>_xlfn.XLOOKUP(K2234,[1]Heads!A:A,[1]Heads!B:B)</f>
        <v>Bodily Offiences</v>
      </c>
      <c r="N2234" s="9" t="str">
        <f>_xlfn.XLOOKUP(M2234,[1]Heads!B:B,[1]Heads!C:C)</f>
        <v>IPC</v>
      </c>
      <c r="O2234" s="9" t="s">
        <v>32</v>
      </c>
      <c r="P2234" s="75"/>
      <c r="Q2234" s="9"/>
      <c r="R2234" s="75"/>
      <c r="S2234" s="96" t="s">
        <v>16</v>
      </c>
      <c r="T2234" s="9"/>
      <c r="U2234" s="75"/>
      <c r="V2234" s="9"/>
      <c r="W2234" s="104" t="s">
        <v>141</v>
      </c>
      <c r="X2234" s="104" t="s">
        <v>2923</v>
      </c>
      <c r="Y2234" s="98"/>
      <c r="Z2234" s="9" t="s">
        <v>6040</v>
      </c>
      <c r="AA2234" s="9" t="s">
        <v>34</v>
      </c>
      <c r="AB2234" s="9" t="str">
        <f t="shared" ca="1" si="212"/>
        <v/>
      </c>
      <c r="AC2234" s="9" t="str">
        <f t="shared" si="213"/>
        <v/>
      </c>
      <c r="AD2234" s="9" t="str">
        <f t="shared" ca="1" si="214"/>
        <v/>
      </c>
      <c r="AE2234" s="9" t="str">
        <f t="shared" ca="1" si="215"/>
        <v/>
      </c>
      <c r="AF2234" s="9"/>
      <c r="AG2234" s="123" t="str">
        <f t="shared" si="218"/>
        <v>Ponduru,'108/2026'</v>
      </c>
      <c r="AH2234" s="97" t="str">
        <f t="shared" si="216"/>
        <v/>
      </c>
    </row>
    <row r="2235" spans="1:34" ht="25.5" customHeight="1" x14ac:dyDescent="0.25">
      <c r="A2235" s="96">
        <v>2234</v>
      </c>
      <c r="B2235" s="123" t="str">
        <f>_xlfn.XLOOKUP(E2235,'[1]PS Name'!B:B,'[1]PS Name'!D:D)</f>
        <v>Tekkali Sub-Division</v>
      </c>
      <c r="C2235" s="123">
        <f>_xlfn.XLOOKUP(E2235,'[1]PS Name'!B:B,'[1]PS Name'!C:C)</f>
        <v>0</v>
      </c>
      <c r="D2235" s="9"/>
      <c r="E2235" s="123" t="s">
        <v>51</v>
      </c>
      <c r="F2235" s="136" t="s">
        <v>3611</v>
      </c>
      <c r="G2235" s="63" t="s">
        <v>6041</v>
      </c>
      <c r="H2235" s="137">
        <v>46238</v>
      </c>
      <c r="I2235" s="63" t="str">
        <f t="shared" si="217"/>
        <v>Aug</v>
      </c>
      <c r="J2235" s="63">
        <v>2026</v>
      </c>
      <c r="K2235" s="63" t="s">
        <v>75</v>
      </c>
      <c r="L2235" s="9"/>
      <c r="M2235" s="9" t="str">
        <f>_xlfn.XLOOKUP(K2235,[1]Heads!A:A,[1]Heads!B:B)</f>
        <v>Bodily Offiences</v>
      </c>
      <c r="N2235" s="9" t="str">
        <f>_xlfn.XLOOKUP(M2235,[1]Heads!B:B,[1]Heads!C:C)</f>
        <v>IPC</v>
      </c>
      <c r="O2235" s="9" t="s">
        <v>32</v>
      </c>
      <c r="P2235" s="75">
        <v>46265</v>
      </c>
      <c r="Q2235" s="9"/>
      <c r="R2235" s="75"/>
      <c r="S2235" s="96" t="s">
        <v>7126</v>
      </c>
      <c r="T2235" s="9"/>
      <c r="U2235" s="75"/>
      <c r="V2235" s="9"/>
      <c r="W2235" s="104" t="s">
        <v>33</v>
      </c>
      <c r="X2235" s="104" t="s">
        <v>2923</v>
      </c>
      <c r="Y2235" s="98"/>
      <c r="Z2235" s="9" t="s">
        <v>6042</v>
      </c>
      <c r="AA2235" s="9" t="s">
        <v>34</v>
      </c>
      <c r="AB2235" s="9" t="str">
        <f t="shared" ca="1" si="212"/>
        <v/>
      </c>
      <c r="AC2235" s="9" t="str">
        <f t="shared" si="213"/>
        <v/>
      </c>
      <c r="AD2235" s="9" t="str">
        <f t="shared" ca="1" si="214"/>
        <v/>
      </c>
      <c r="AE2235" s="9" t="str">
        <f t="shared" ca="1" si="215"/>
        <v/>
      </c>
      <c r="AF2235" s="9"/>
      <c r="AG2235" s="123" t="str">
        <f t="shared" si="218"/>
        <v>Tekkali PS,'137/2026'</v>
      </c>
      <c r="AH2235" s="97" t="str">
        <f t="shared" si="216"/>
        <v/>
      </c>
    </row>
    <row r="2236" spans="1:34" ht="25.5" customHeight="1" x14ac:dyDescent="0.25">
      <c r="A2236" s="96">
        <v>2235</v>
      </c>
      <c r="B2236" s="123" t="str">
        <f>_xlfn.XLOOKUP(E2236,'[1]PS Name'!B:B,'[1]PS Name'!D:D)</f>
        <v>Tekkali Sub-Division</v>
      </c>
      <c r="C2236" s="123" t="str">
        <f>_xlfn.XLOOKUP(E2236,'[1]PS Name'!B:B,'[1]PS Name'!C:C)</f>
        <v>Pathapatnam Circle</v>
      </c>
      <c r="D2236" s="9"/>
      <c r="E2236" s="123" t="s">
        <v>58</v>
      </c>
      <c r="F2236" s="136" t="s">
        <v>3041</v>
      </c>
      <c r="G2236" s="63" t="s">
        <v>6043</v>
      </c>
      <c r="H2236" s="137">
        <v>46238</v>
      </c>
      <c r="I2236" s="63" t="str">
        <f t="shared" si="217"/>
        <v>Aug</v>
      </c>
      <c r="J2236" s="63">
        <v>2026</v>
      </c>
      <c r="K2236" s="63" t="s">
        <v>115</v>
      </c>
      <c r="L2236" s="9"/>
      <c r="M2236" s="9" t="str">
        <f>_xlfn.XLOOKUP(K2236,[1]Heads!A:A,[1]Heads!B:B)</f>
        <v>Crime  Against Women</v>
      </c>
      <c r="N2236" s="9" t="str">
        <f>_xlfn.XLOOKUP(M2236,[1]Heads!B:B,[1]Heads!C:C)</f>
        <v>IPC</v>
      </c>
      <c r="O2236" s="9" t="s">
        <v>32</v>
      </c>
      <c r="P2236" s="75">
        <v>46274</v>
      </c>
      <c r="Q2236" s="9"/>
      <c r="R2236" s="75"/>
      <c r="S2236" s="96" t="s">
        <v>3196</v>
      </c>
      <c r="T2236" s="9"/>
      <c r="U2236" s="75"/>
      <c r="V2236" s="9"/>
      <c r="W2236" s="104" t="s">
        <v>33</v>
      </c>
      <c r="X2236" s="104" t="s">
        <v>33</v>
      </c>
      <c r="Y2236" s="98">
        <v>46274</v>
      </c>
      <c r="Z2236" s="9" t="s">
        <v>6044</v>
      </c>
      <c r="AA2236" s="9" t="s">
        <v>34</v>
      </c>
      <c r="AB2236" s="9">
        <f t="shared" ca="1" si="212"/>
        <v>73</v>
      </c>
      <c r="AC2236" s="9" t="str">
        <f t="shared" ca="1" si="213"/>
        <v>Above 60 Days</v>
      </c>
      <c r="AD2236" s="9">
        <f t="shared" ca="1" si="214"/>
        <v>37</v>
      </c>
      <c r="AE2236" s="9" t="str">
        <f t="shared" ca="1" si="215"/>
        <v>Below 45 Days</v>
      </c>
      <c r="AF2236" s="9"/>
      <c r="AG2236" s="123" t="str">
        <f t="shared" si="218"/>
        <v>Meliaputti,'53/2026'</v>
      </c>
      <c r="AH2236" s="97" t="str">
        <f t="shared" si="216"/>
        <v/>
      </c>
    </row>
    <row r="2237" spans="1:34" ht="25.5" customHeight="1" x14ac:dyDescent="0.25">
      <c r="A2237" s="96">
        <v>2236</v>
      </c>
      <c r="B2237" s="123" t="str">
        <f>_xlfn.XLOOKUP(E2237,'[1]PS Name'!B:B,'[1]PS Name'!D:D)</f>
        <v>Srikakulam Sub-Division</v>
      </c>
      <c r="C2237" s="123" t="str">
        <f>_xlfn.XLOOKUP(E2237,'[1]PS Name'!B:B,'[1]PS Name'!C:C)</f>
        <v>Srikakulam Rural Circle</v>
      </c>
      <c r="D2237" s="9"/>
      <c r="E2237" s="123" t="s">
        <v>74</v>
      </c>
      <c r="F2237" s="136" t="s">
        <v>3908</v>
      </c>
      <c r="G2237" s="63" t="s">
        <v>980</v>
      </c>
      <c r="H2237" s="137">
        <v>46238</v>
      </c>
      <c r="I2237" s="63" t="str">
        <f t="shared" si="217"/>
        <v>Aug</v>
      </c>
      <c r="J2237" s="63">
        <v>2026</v>
      </c>
      <c r="K2237" s="63" t="s">
        <v>77</v>
      </c>
      <c r="L2237" s="9"/>
      <c r="M2237" s="9" t="str">
        <f>_xlfn.XLOOKUP(K2237,[1]Heads!A:A,[1]Heads!B:B)</f>
        <v>Road Accidents</v>
      </c>
      <c r="N2237" s="9" t="str">
        <f>_xlfn.XLOOKUP(M2237,[1]Heads!B:B,[1]Heads!C:C)</f>
        <v>IPC</v>
      </c>
      <c r="O2237" s="9" t="s">
        <v>32</v>
      </c>
      <c r="P2237" s="75">
        <v>46263</v>
      </c>
      <c r="Q2237" s="9"/>
      <c r="R2237" s="75"/>
      <c r="S2237" s="96" t="s">
        <v>7126</v>
      </c>
      <c r="T2237" s="9"/>
      <c r="U2237" s="75"/>
      <c r="V2237" s="9"/>
      <c r="W2237" s="104" t="s">
        <v>33</v>
      </c>
      <c r="X2237" s="104" t="s">
        <v>2923</v>
      </c>
      <c r="Y2237" s="98"/>
      <c r="Z2237" s="9" t="s">
        <v>6045</v>
      </c>
      <c r="AA2237" s="9" t="s">
        <v>34</v>
      </c>
      <c r="AB2237" s="9" t="str">
        <f t="shared" ca="1" si="212"/>
        <v/>
      </c>
      <c r="AC2237" s="9" t="str">
        <f t="shared" si="213"/>
        <v/>
      </c>
      <c r="AD2237" s="9" t="str">
        <f t="shared" ca="1" si="214"/>
        <v/>
      </c>
      <c r="AE2237" s="9" t="str">
        <f t="shared" ca="1" si="215"/>
        <v/>
      </c>
      <c r="AF2237" s="9"/>
      <c r="AG2237" s="123" t="str">
        <f t="shared" si="218"/>
        <v>Srikakulam Rural,'157/2026'</v>
      </c>
      <c r="AH2237" s="97" t="str">
        <f t="shared" si="216"/>
        <v/>
      </c>
    </row>
    <row r="2238" spans="1:34" ht="25.5" customHeight="1" x14ac:dyDescent="0.25">
      <c r="A2238" s="96">
        <v>2237</v>
      </c>
      <c r="B2238" s="123" t="str">
        <f>_xlfn.XLOOKUP(E2238,'[1]PS Name'!B:B,'[1]PS Name'!D:D)</f>
        <v>Kasibugga Sub-Division</v>
      </c>
      <c r="C2238" s="123" t="str">
        <f>_xlfn.XLOOKUP(E2238,'[1]PS Name'!B:B,'[1]PS Name'!C:C)</f>
        <v>Kasibugga Rural Circle</v>
      </c>
      <c r="D2238" s="9"/>
      <c r="E2238" s="123" t="s">
        <v>114</v>
      </c>
      <c r="F2238" s="136" t="s">
        <v>3482</v>
      </c>
      <c r="G2238" s="63" t="s">
        <v>227</v>
      </c>
      <c r="H2238" s="137">
        <v>46238</v>
      </c>
      <c r="I2238" s="63" t="str">
        <f t="shared" si="217"/>
        <v>Aug</v>
      </c>
      <c r="J2238" s="63">
        <v>2026</v>
      </c>
      <c r="K2238" s="63" t="s">
        <v>59</v>
      </c>
      <c r="L2238" s="9" t="s">
        <v>228</v>
      </c>
      <c r="M2238" s="9" t="str">
        <f>_xlfn.XLOOKUP(K2238,[1]Heads!A:A,[1]Heads!B:B)</f>
        <v>Missing Cases</v>
      </c>
      <c r="N2238" s="9" t="str">
        <f>_xlfn.XLOOKUP(M2238,[1]Heads!B:B,[1]Heads!C:C)</f>
        <v>Missing</v>
      </c>
      <c r="O2238" s="9" t="s">
        <v>32</v>
      </c>
      <c r="P2238" s="75"/>
      <c r="Q2238" s="9"/>
      <c r="R2238" s="75"/>
      <c r="S2238" s="96" t="s">
        <v>3196</v>
      </c>
      <c r="T2238" s="9"/>
      <c r="U2238" s="75"/>
      <c r="V2238" s="9"/>
      <c r="W2238" s="104" t="s">
        <v>112</v>
      </c>
      <c r="X2238" s="104" t="s">
        <v>112</v>
      </c>
      <c r="Y2238" s="98"/>
      <c r="Z2238" s="9" t="s">
        <v>6046</v>
      </c>
      <c r="AA2238" s="9" t="s">
        <v>34</v>
      </c>
      <c r="AB2238" s="9">
        <f t="shared" ca="1" si="212"/>
        <v>73</v>
      </c>
      <c r="AC2238" s="9" t="str">
        <f t="shared" ca="1" si="213"/>
        <v>Above 60 Days</v>
      </c>
      <c r="AD2238" s="9" t="str">
        <f t="shared" ca="1" si="214"/>
        <v/>
      </c>
      <c r="AE2238" s="9" t="str">
        <f t="shared" ca="1" si="215"/>
        <v/>
      </c>
      <c r="AF2238" s="9"/>
      <c r="AG2238" s="123" t="str">
        <f t="shared" si="218"/>
        <v>Mandasa,'123/2026'</v>
      </c>
      <c r="AH2238" s="97" t="str">
        <f t="shared" ca="1" si="216"/>
        <v>Above 60 Days</v>
      </c>
    </row>
    <row r="2239" spans="1:34" ht="25.5" customHeight="1" x14ac:dyDescent="0.25">
      <c r="A2239" s="96">
        <v>2238</v>
      </c>
      <c r="B2239" s="123" t="str">
        <f>_xlfn.XLOOKUP(E2239,'[1]PS Name'!B:B,'[1]PS Name'!D:D)</f>
        <v>Srikakulam Sub-Division</v>
      </c>
      <c r="C2239" s="123" t="str">
        <f>_xlfn.XLOOKUP(E2239,'[1]PS Name'!B:B,'[1]PS Name'!C:C)</f>
        <v>J.R.Puram Circle</v>
      </c>
      <c r="D2239" s="9"/>
      <c r="E2239" s="123" t="s">
        <v>90</v>
      </c>
      <c r="F2239" s="136" t="s">
        <v>3906</v>
      </c>
      <c r="G2239" s="63" t="s">
        <v>980</v>
      </c>
      <c r="H2239" s="137">
        <v>46238</v>
      </c>
      <c r="I2239" s="63" t="str">
        <f t="shared" si="217"/>
        <v>Aug</v>
      </c>
      <c r="J2239" s="63">
        <v>2026</v>
      </c>
      <c r="K2239" s="63" t="s">
        <v>77</v>
      </c>
      <c r="L2239" s="9"/>
      <c r="M2239" s="9" t="str">
        <f>_xlfn.XLOOKUP(K2239,[1]Heads!A:A,[1]Heads!B:B)</f>
        <v>Road Accidents</v>
      </c>
      <c r="N2239" s="9" t="str">
        <f>_xlfn.XLOOKUP(M2239,[1]Heads!B:B,[1]Heads!C:C)</f>
        <v>IPC</v>
      </c>
      <c r="O2239" s="9" t="s">
        <v>32</v>
      </c>
      <c r="P2239" s="75"/>
      <c r="Q2239" s="9"/>
      <c r="R2239" s="75"/>
      <c r="S2239" s="96" t="s">
        <v>7125</v>
      </c>
      <c r="T2239" s="9"/>
      <c r="U2239" s="75"/>
      <c r="V2239" s="9"/>
      <c r="W2239" s="104" t="s">
        <v>168</v>
      </c>
      <c r="X2239" s="104" t="s">
        <v>2923</v>
      </c>
      <c r="Y2239" s="98"/>
      <c r="Z2239" s="9" t="s">
        <v>6047</v>
      </c>
      <c r="AA2239" s="9" t="s">
        <v>34</v>
      </c>
      <c r="AB2239" s="9" t="str">
        <f t="shared" ca="1" si="212"/>
        <v/>
      </c>
      <c r="AC2239" s="9" t="str">
        <f t="shared" si="213"/>
        <v/>
      </c>
      <c r="AD2239" s="9" t="str">
        <f t="shared" ca="1" si="214"/>
        <v/>
      </c>
      <c r="AE2239" s="9" t="str">
        <f t="shared" ca="1" si="215"/>
        <v/>
      </c>
      <c r="AF2239" s="9"/>
      <c r="AG2239" s="123" t="str">
        <f t="shared" si="218"/>
        <v>J.R.Puram,'158/2026'</v>
      </c>
      <c r="AH2239" s="97" t="str">
        <f t="shared" si="216"/>
        <v/>
      </c>
    </row>
    <row r="2240" spans="1:34" ht="25.5" customHeight="1" x14ac:dyDescent="0.25">
      <c r="A2240" s="96">
        <v>2239</v>
      </c>
      <c r="B2240" s="123" t="str">
        <f>_xlfn.XLOOKUP(E2240,'[1]PS Name'!B:B,'[1]PS Name'!D:D)</f>
        <v>Tekkali Sub-Division</v>
      </c>
      <c r="C2240" s="123">
        <f>_xlfn.XLOOKUP(E2240,'[1]PS Name'!B:B,'[1]PS Name'!C:C)</f>
        <v>0</v>
      </c>
      <c r="D2240" s="9"/>
      <c r="E2240" s="123" t="s">
        <v>51</v>
      </c>
      <c r="F2240" s="136" t="s">
        <v>3597</v>
      </c>
      <c r="G2240" s="63" t="s">
        <v>2805</v>
      </c>
      <c r="H2240" s="137">
        <v>46238</v>
      </c>
      <c r="I2240" s="63" t="str">
        <f t="shared" si="217"/>
        <v>Aug</v>
      </c>
      <c r="J2240" s="63">
        <v>2026</v>
      </c>
      <c r="K2240" s="63" t="s">
        <v>75</v>
      </c>
      <c r="L2240" s="9"/>
      <c r="M2240" s="9" t="str">
        <f>_xlfn.XLOOKUP(K2240,[1]Heads!A:A,[1]Heads!B:B)</f>
        <v>Bodily Offiences</v>
      </c>
      <c r="N2240" s="9" t="str">
        <f>_xlfn.XLOOKUP(M2240,[1]Heads!B:B,[1]Heads!C:C)</f>
        <v>IPC</v>
      </c>
      <c r="O2240" s="9" t="s">
        <v>32</v>
      </c>
      <c r="P2240" s="75">
        <v>46265</v>
      </c>
      <c r="Q2240" s="9"/>
      <c r="R2240" s="75"/>
      <c r="S2240" s="96" t="s">
        <v>7126</v>
      </c>
      <c r="T2240" s="9"/>
      <c r="U2240" s="75"/>
      <c r="V2240" s="9"/>
      <c r="W2240" s="104" t="s">
        <v>33</v>
      </c>
      <c r="X2240" s="104" t="s">
        <v>2923</v>
      </c>
      <c r="Y2240" s="98"/>
      <c r="Z2240" s="9" t="s">
        <v>6048</v>
      </c>
      <c r="AA2240" s="9" t="s">
        <v>34</v>
      </c>
      <c r="AB2240" s="9" t="str">
        <f t="shared" ca="1" si="212"/>
        <v/>
      </c>
      <c r="AC2240" s="9" t="str">
        <f t="shared" si="213"/>
        <v/>
      </c>
      <c r="AD2240" s="9" t="str">
        <f t="shared" ca="1" si="214"/>
        <v/>
      </c>
      <c r="AE2240" s="9" t="str">
        <f t="shared" ca="1" si="215"/>
        <v/>
      </c>
      <c r="AF2240" s="9"/>
      <c r="AG2240" s="123" t="str">
        <f t="shared" si="218"/>
        <v>Tekkali PS,'136/2026'</v>
      </c>
      <c r="AH2240" s="97" t="str">
        <f t="shared" si="216"/>
        <v/>
      </c>
    </row>
    <row r="2241" spans="1:34" ht="25.5" customHeight="1" x14ac:dyDescent="0.25">
      <c r="A2241" s="96">
        <v>2240</v>
      </c>
      <c r="B2241" s="123" t="str">
        <f>_xlfn.XLOOKUP(E2241,'[1]PS Name'!B:B,'[1]PS Name'!D:D)</f>
        <v>Srikakulam Sub-Division</v>
      </c>
      <c r="C2241" s="123" t="str">
        <f>_xlfn.XLOOKUP(E2241,'[1]PS Name'!B:B,'[1]PS Name'!C:C)</f>
        <v>J.R.Puram Circle</v>
      </c>
      <c r="D2241" s="9"/>
      <c r="E2241" s="123" t="s">
        <v>104</v>
      </c>
      <c r="F2241" s="136" t="s">
        <v>3282</v>
      </c>
      <c r="G2241" s="63" t="s">
        <v>1315</v>
      </c>
      <c r="H2241" s="137">
        <v>46238</v>
      </c>
      <c r="I2241" s="63" t="str">
        <f t="shared" si="217"/>
        <v>Aug</v>
      </c>
      <c r="J2241" s="63">
        <v>2026</v>
      </c>
      <c r="K2241" s="63" t="s">
        <v>70</v>
      </c>
      <c r="L2241" s="9"/>
      <c r="M2241" s="9" t="str">
        <f>_xlfn.XLOOKUP(K2241,[1]Heads!A:A,[1]Heads!B:B)</f>
        <v>174 CrPC</v>
      </c>
      <c r="N2241" s="9" t="str">
        <f>_xlfn.XLOOKUP(M2241,[1]Heads!B:B,[1]Heads!C:C)</f>
        <v>174 CrPC</v>
      </c>
      <c r="O2241" s="9" t="s">
        <v>32</v>
      </c>
      <c r="P2241" s="75"/>
      <c r="Q2241" s="9"/>
      <c r="R2241" s="75"/>
      <c r="S2241" s="96" t="s">
        <v>3196</v>
      </c>
      <c r="T2241" s="9"/>
      <c r="U2241" s="75"/>
      <c r="V2241" s="9"/>
      <c r="W2241" s="104" t="s">
        <v>173</v>
      </c>
      <c r="X2241" s="104" t="s">
        <v>142</v>
      </c>
      <c r="Y2241" s="98"/>
      <c r="Z2241" s="9" t="s">
        <v>6049</v>
      </c>
      <c r="AA2241" s="9" t="s">
        <v>34</v>
      </c>
      <c r="AB2241" s="9">
        <f t="shared" ca="1" si="212"/>
        <v>73</v>
      </c>
      <c r="AC2241" s="9" t="str">
        <f t="shared" ca="1" si="213"/>
        <v>Above 60 Days</v>
      </c>
      <c r="AD2241" s="9" t="str">
        <f t="shared" ca="1" si="214"/>
        <v/>
      </c>
      <c r="AE2241" s="9" t="str">
        <f t="shared" ca="1" si="215"/>
        <v/>
      </c>
      <c r="AF2241" s="9"/>
      <c r="AG2241" s="123" t="str">
        <f t="shared" si="218"/>
        <v>Laveru,'106/2026'</v>
      </c>
      <c r="AH2241" s="97" t="str">
        <f t="shared" ca="1" si="216"/>
        <v>Above 60 Days</v>
      </c>
    </row>
    <row r="2242" spans="1:34" ht="25.5" customHeight="1" x14ac:dyDescent="0.25">
      <c r="A2242" s="96">
        <v>2241</v>
      </c>
      <c r="B2242" s="123" t="str">
        <f>_xlfn.XLOOKUP(E2242,'[1]PS Name'!B:B,'[1]PS Name'!D:D)</f>
        <v>Srikakulam Sub-Division</v>
      </c>
      <c r="C2242" s="123" t="str">
        <f>_xlfn.XLOOKUP(E2242,'[1]PS Name'!B:B,'[1]PS Name'!C:C)</f>
        <v>Srikakulam Rural Circle</v>
      </c>
      <c r="D2242" s="9"/>
      <c r="E2242" s="123" t="s">
        <v>61</v>
      </c>
      <c r="F2242" s="136" t="s">
        <v>3086</v>
      </c>
      <c r="G2242" s="63" t="s">
        <v>1315</v>
      </c>
      <c r="H2242" s="137">
        <v>46238</v>
      </c>
      <c r="I2242" s="63" t="str">
        <f t="shared" si="217"/>
        <v>Aug</v>
      </c>
      <c r="J2242" s="63">
        <v>2026</v>
      </c>
      <c r="K2242" s="63" t="s">
        <v>70</v>
      </c>
      <c r="L2242" s="9"/>
      <c r="M2242" s="9" t="str">
        <f>_xlfn.XLOOKUP(K2242,[1]Heads!A:A,[1]Heads!B:B)</f>
        <v>174 CrPC</v>
      </c>
      <c r="N2242" s="9" t="str">
        <f>_xlfn.XLOOKUP(M2242,[1]Heads!B:B,[1]Heads!C:C)</f>
        <v>174 CrPC</v>
      </c>
      <c r="O2242" s="9" t="s">
        <v>32</v>
      </c>
      <c r="P2242" s="75"/>
      <c r="Q2242" s="9"/>
      <c r="R2242" s="75"/>
      <c r="S2242" s="96" t="s">
        <v>3196</v>
      </c>
      <c r="T2242" s="9"/>
      <c r="U2242" s="75"/>
      <c r="V2242" s="9"/>
      <c r="W2242" s="104" t="s">
        <v>173</v>
      </c>
      <c r="X2242" s="104" t="s">
        <v>173</v>
      </c>
      <c r="Y2242" s="98">
        <v>46248</v>
      </c>
      <c r="Z2242" s="9" t="s">
        <v>6050</v>
      </c>
      <c r="AA2242" s="9" t="s">
        <v>34</v>
      </c>
      <c r="AB2242" s="9">
        <f t="shared" ref="AB2242:AB2305" ca="1" si="219">IF(S2242="UI",DATEDIF(H2242,TODAY(),"D"),"")</f>
        <v>73</v>
      </c>
      <c r="AC2242" s="9" t="str">
        <f t="shared" ref="AC2242:AC2305" ca="1" si="220">IF(S2242="UI",IF(AB2242&gt;365,"Above 1 Year",IF(AND(AB2242&lt;=365,AB2242&gt;180),"Above 6 Months",IF(AND(AB2242&lt;=180,AB2242&gt;90),"Above 3 Months",IF(AND(AB2242&lt;=90,AB2242&gt;60),"Above 60 Days",IF(AND(AB2242&lt;=60,AB2242&gt;45),"45 to 60 Days","Below 45 Days"))))),"")</f>
        <v>Above 60 Days</v>
      </c>
      <c r="AD2242" s="9">
        <f t="shared" ref="AD2242:AD2305" ca="1" si="221">IF(Y2242&lt;&gt;"",DATEDIF(Y2242,TODAY(),"D"),"")</f>
        <v>63</v>
      </c>
      <c r="AE2242" s="9" t="str">
        <f t="shared" ref="AE2242:AE2305" ca="1" si="222">IF(AD2242&lt;&gt;"",IF(AD2242&gt;365,"Above 1 Year",IF(AND(AD2242&lt;=365,AD2242&gt;180),"Above 6 Months",IF(AND(AD2242&lt;=180,AD2242&gt;90),"Above 3 Months",IF(AND(AD2242&lt;=90,AD2242&gt;60),"Above 60 Days",IF(AND(AD2242&lt;=60,AD2242&gt;45),"45 to 60 Days","Below 45 Days"))))),"")</f>
        <v>Above 60 Days</v>
      </c>
      <c r="AF2242" s="9"/>
      <c r="AG2242" s="123" t="str">
        <f t="shared" si="218"/>
        <v>Srikakulam I Town,'76/2026'</v>
      </c>
      <c r="AH2242" s="97" t="str">
        <f t="shared" ca="1" si="216"/>
        <v>Above 60 Days</v>
      </c>
    </row>
    <row r="2243" spans="1:34" ht="25.5" customHeight="1" x14ac:dyDescent="0.25">
      <c r="A2243" s="96">
        <v>2242</v>
      </c>
      <c r="B2243" s="123" t="str">
        <f>_xlfn.XLOOKUP(E2243,'[1]PS Name'!B:B,'[1]PS Name'!D:D)</f>
        <v>Tekkali Sub-Division</v>
      </c>
      <c r="C2243" s="123" t="str">
        <f>_xlfn.XLOOKUP(E2243,'[1]PS Name'!B:B,'[1]PS Name'!C:C)</f>
        <v>Tekkali Rural Circle</v>
      </c>
      <c r="D2243" s="9"/>
      <c r="E2243" s="123" t="s">
        <v>95</v>
      </c>
      <c r="F2243" s="136" t="s">
        <v>3025</v>
      </c>
      <c r="G2243" s="63" t="s">
        <v>1411</v>
      </c>
      <c r="H2243" s="137">
        <v>46238</v>
      </c>
      <c r="I2243" s="63" t="str">
        <f t="shared" si="217"/>
        <v>Aug</v>
      </c>
      <c r="J2243" s="63">
        <v>2026</v>
      </c>
      <c r="K2243" s="63" t="s">
        <v>75</v>
      </c>
      <c r="L2243" s="9"/>
      <c r="M2243" s="9" t="str">
        <f>_xlfn.XLOOKUP(K2243,[1]Heads!A:A,[1]Heads!B:B)</f>
        <v>Bodily Offiences</v>
      </c>
      <c r="N2243" s="9" t="str">
        <f>_xlfn.XLOOKUP(M2243,[1]Heads!B:B,[1]Heads!C:C)</f>
        <v>IPC</v>
      </c>
      <c r="O2243" s="9" t="s">
        <v>32</v>
      </c>
      <c r="P2243" s="75"/>
      <c r="Q2243" s="9"/>
      <c r="R2243" s="75"/>
      <c r="S2243" s="96" t="s">
        <v>3196</v>
      </c>
      <c r="T2243" s="9"/>
      <c r="U2243" s="75"/>
      <c r="V2243" s="9"/>
      <c r="W2243" s="104" t="s">
        <v>169</v>
      </c>
      <c r="X2243" s="104" t="s">
        <v>33</v>
      </c>
      <c r="Y2243" s="98">
        <v>46294</v>
      </c>
      <c r="Z2243" s="9" t="s">
        <v>6051</v>
      </c>
      <c r="AA2243" s="9" t="s">
        <v>34</v>
      </c>
      <c r="AB2243" s="9">
        <f t="shared" ca="1" si="219"/>
        <v>73</v>
      </c>
      <c r="AC2243" s="9" t="str">
        <f t="shared" ca="1" si="220"/>
        <v>Above 60 Days</v>
      </c>
      <c r="AD2243" s="9">
        <f t="shared" ca="1" si="221"/>
        <v>17</v>
      </c>
      <c r="AE2243" s="9" t="str">
        <f t="shared" ca="1" si="222"/>
        <v>Below 45 Days</v>
      </c>
      <c r="AF2243" s="9"/>
      <c r="AG2243" s="123" t="str">
        <f t="shared" si="218"/>
        <v>Santhabommali,'50/2026'</v>
      </c>
      <c r="AH2243" s="97" t="str">
        <f t="shared" ref="AH2243:AH2306" si="223">IF(X2243="SC/PRC/CC No. Awaited","",AC2243)</f>
        <v/>
      </c>
    </row>
    <row r="2244" spans="1:34" ht="25.5" customHeight="1" x14ac:dyDescent="0.25">
      <c r="A2244" s="96">
        <v>2243</v>
      </c>
      <c r="B2244" s="123" t="str">
        <f>_xlfn.XLOOKUP(E2244,'[1]PS Name'!B:B,'[1]PS Name'!D:D)</f>
        <v>Srikakulam Sub-Division</v>
      </c>
      <c r="C2244" s="123">
        <f>_xlfn.XLOOKUP(E2244,'[1]PS Name'!B:B,'[1]PS Name'!C:C)</f>
        <v>0</v>
      </c>
      <c r="D2244" s="9"/>
      <c r="E2244" s="123" t="s">
        <v>28</v>
      </c>
      <c r="F2244" s="136" t="s">
        <v>3277</v>
      </c>
      <c r="G2244" s="63" t="s">
        <v>6052</v>
      </c>
      <c r="H2244" s="137">
        <v>46238</v>
      </c>
      <c r="I2244" s="63" t="str">
        <f t="shared" ref="I2244:I2290" si="224">TEXT(H2244,"mmm")</f>
        <v>Aug</v>
      </c>
      <c r="J2244" s="63">
        <v>2026</v>
      </c>
      <c r="K2244" s="63" t="s">
        <v>39</v>
      </c>
      <c r="L2244" s="9"/>
      <c r="M2244" s="9" t="str">
        <f>_xlfn.XLOOKUP(K2244,[1]Heads!A:A,[1]Heads!B:B)</f>
        <v>Other IPC</v>
      </c>
      <c r="N2244" s="9" t="str">
        <f>_xlfn.XLOOKUP(M2244,[1]Heads!B:B,[1]Heads!C:C)</f>
        <v>IPC</v>
      </c>
      <c r="O2244" s="9" t="s">
        <v>32</v>
      </c>
      <c r="P2244" s="75"/>
      <c r="Q2244" s="9"/>
      <c r="R2244" s="75"/>
      <c r="S2244" s="96" t="s">
        <v>3196</v>
      </c>
      <c r="T2244" s="9"/>
      <c r="U2244" s="75"/>
      <c r="V2244" s="9"/>
      <c r="W2244" s="104" t="s">
        <v>139</v>
      </c>
      <c r="X2244" s="104" t="s">
        <v>139</v>
      </c>
      <c r="Y2244" s="98">
        <v>46251</v>
      </c>
      <c r="Z2244" s="9" t="s">
        <v>6053</v>
      </c>
      <c r="AA2244" s="9" t="s">
        <v>34</v>
      </c>
      <c r="AB2244" s="9">
        <f t="shared" ca="1" si="219"/>
        <v>73</v>
      </c>
      <c r="AC2244" s="9" t="str">
        <f t="shared" ca="1" si="220"/>
        <v>Above 60 Days</v>
      </c>
      <c r="AD2244" s="9">
        <f t="shared" ca="1" si="221"/>
        <v>60</v>
      </c>
      <c r="AE2244" s="9" t="str">
        <f t="shared" ca="1" si="222"/>
        <v>45 to 60 Days</v>
      </c>
      <c r="AF2244" s="9"/>
      <c r="AG2244" s="123" t="str">
        <f t="shared" ref="AG2244:AG2290" si="225">E2244&amp;","&amp;F2244</f>
        <v>Srikakulam II Town,'108/2026'</v>
      </c>
      <c r="AH2244" s="97" t="str">
        <f t="shared" ca="1" si="223"/>
        <v>Above 60 Days</v>
      </c>
    </row>
    <row r="2245" spans="1:34" ht="25.5" customHeight="1" x14ac:dyDescent="0.25">
      <c r="A2245" s="96">
        <v>2244</v>
      </c>
      <c r="B2245" s="123" t="str">
        <f>_xlfn.XLOOKUP(E2245,'[1]PS Name'!B:B,'[1]PS Name'!D:D)</f>
        <v>Tekkali Sub-Division</v>
      </c>
      <c r="C2245" s="123" t="str">
        <f>_xlfn.XLOOKUP(E2245,'[1]PS Name'!B:B,'[1]PS Name'!C:C)</f>
        <v>Tekkali Rural Circle</v>
      </c>
      <c r="D2245" s="9"/>
      <c r="E2245" s="123" t="s">
        <v>95</v>
      </c>
      <c r="F2245" s="136" t="s">
        <v>3049</v>
      </c>
      <c r="G2245" s="63" t="s">
        <v>6054</v>
      </c>
      <c r="H2245" s="137">
        <v>46239</v>
      </c>
      <c r="I2245" s="63" t="str">
        <f t="shared" si="224"/>
        <v>Aug</v>
      </c>
      <c r="J2245" s="63">
        <v>2026</v>
      </c>
      <c r="K2245" s="63" t="s">
        <v>91</v>
      </c>
      <c r="L2245" s="9"/>
      <c r="M2245" s="9" t="str">
        <f>_xlfn.XLOOKUP(K2245,[1]Heads!A:A,[1]Heads!B:B)</f>
        <v>Bodily Offiences</v>
      </c>
      <c r="N2245" s="9" t="str">
        <f>_xlfn.XLOOKUP(M2245,[1]Heads!B:B,[1]Heads!C:C)</f>
        <v>IPC</v>
      </c>
      <c r="O2245" s="9" t="s">
        <v>32</v>
      </c>
      <c r="P2245" s="75"/>
      <c r="Q2245" s="9"/>
      <c r="R2245" s="75"/>
      <c r="S2245" s="96" t="s">
        <v>3196</v>
      </c>
      <c r="T2245" s="9"/>
      <c r="U2245" s="75"/>
      <c r="V2245" s="9"/>
      <c r="W2245" s="104" t="s">
        <v>169</v>
      </c>
      <c r="X2245" s="104" t="s">
        <v>33</v>
      </c>
      <c r="Y2245" s="98">
        <v>46294</v>
      </c>
      <c r="Z2245" s="9" t="s">
        <v>6055</v>
      </c>
      <c r="AA2245" s="9" t="s">
        <v>34</v>
      </c>
      <c r="AB2245" s="9">
        <f t="shared" ca="1" si="219"/>
        <v>72</v>
      </c>
      <c r="AC2245" s="9" t="str">
        <f t="shared" ca="1" si="220"/>
        <v>Above 60 Days</v>
      </c>
      <c r="AD2245" s="9">
        <f t="shared" ca="1" si="221"/>
        <v>17</v>
      </c>
      <c r="AE2245" s="9" t="str">
        <f t="shared" ca="1" si="222"/>
        <v>Below 45 Days</v>
      </c>
      <c r="AF2245" s="9"/>
      <c r="AG2245" s="123" t="str">
        <f t="shared" si="225"/>
        <v>Santhabommali,'51/2026'</v>
      </c>
      <c r="AH2245" s="97" t="str">
        <f t="shared" si="223"/>
        <v/>
      </c>
    </row>
    <row r="2246" spans="1:34" ht="25.5" customHeight="1" x14ac:dyDescent="0.25">
      <c r="A2246" s="96">
        <v>2245</v>
      </c>
      <c r="B2246" s="123" t="str">
        <f>_xlfn.XLOOKUP(E2246,'[1]PS Name'!B:B,'[1]PS Name'!D:D)</f>
        <v>Kasibugga Sub-Division</v>
      </c>
      <c r="C2246" s="123" t="str">
        <f>_xlfn.XLOOKUP(E2246,'[1]PS Name'!B:B,'[1]PS Name'!C:C)</f>
        <v>Sompeta Circle</v>
      </c>
      <c r="D2246" s="9"/>
      <c r="E2246" s="123" t="s">
        <v>118</v>
      </c>
      <c r="F2246" s="136" t="s">
        <v>3096</v>
      </c>
      <c r="G2246" s="63" t="s">
        <v>1377</v>
      </c>
      <c r="H2246" s="137">
        <v>46239</v>
      </c>
      <c r="I2246" s="63" t="str">
        <f t="shared" si="224"/>
        <v>Aug</v>
      </c>
      <c r="J2246" s="63">
        <v>2026</v>
      </c>
      <c r="K2246" s="63" t="s">
        <v>75</v>
      </c>
      <c r="L2246" s="9"/>
      <c r="M2246" s="9" t="str">
        <f>_xlfn.XLOOKUP(K2246,[1]Heads!A:A,[1]Heads!B:B)</f>
        <v>Bodily Offiences</v>
      </c>
      <c r="N2246" s="9" t="str">
        <f>_xlfn.XLOOKUP(M2246,[1]Heads!B:B,[1]Heads!C:C)</f>
        <v>IPC</v>
      </c>
      <c r="O2246" s="9" t="s">
        <v>32</v>
      </c>
      <c r="P2246" s="75">
        <v>46274</v>
      </c>
      <c r="Q2246" s="9"/>
      <c r="R2246" s="75"/>
      <c r="S2246" s="96" t="s">
        <v>3196</v>
      </c>
      <c r="T2246" s="9"/>
      <c r="U2246" s="75"/>
      <c r="V2246" s="9"/>
      <c r="W2246" s="104" t="s">
        <v>33</v>
      </c>
      <c r="X2246" s="104" t="s">
        <v>33</v>
      </c>
      <c r="Y2246" s="98">
        <v>46274</v>
      </c>
      <c r="Z2246" s="9" t="s">
        <v>6056</v>
      </c>
      <c r="AA2246" s="9" t="s">
        <v>34</v>
      </c>
      <c r="AB2246" s="9">
        <f t="shared" ca="1" si="219"/>
        <v>72</v>
      </c>
      <c r="AC2246" s="9" t="str">
        <f t="shared" ca="1" si="220"/>
        <v>Above 60 Days</v>
      </c>
      <c r="AD2246" s="9">
        <f t="shared" ca="1" si="221"/>
        <v>37</v>
      </c>
      <c r="AE2246" s="9" t="str">
        <f t="shared" ca="1" si="222"/>
        <v>Below 45 Days</v>
      </c>
      <c r="AF2246" s="9"/>
      <c r="AG2246" s="123" t="str">
        <f t="shared" si="225"/>
        <v>Kanchili,'69/2026'</v>
      </c>
      <c r="AH2246" s="97" t="str">
        <f t="shared" si="223"/>
        <v/>
      </c>
    </row>
    <row r="2247" spans="1:34" ht="25.5" customHeight="1" x14ac:dyDescent="0.25">
      <c r="A2247" s="96">
        <v>2246</v>
      </c>
      <c r="B2247" s="123" t="str">
        <f>_xlfn.XLOOKUP(E2247,'[1]PS Name'!B:B,'[1]PS Name'!D:D)</f>
        <v>Srikakulam Sub-Division</v>
      </c>
      <c r="C2247" s="123" t="str">
        <f>_xlfn.XLOOKUP(E2247,'[1]PS Name'!B:B,'[1]PS Name'!C:C)</f>
        <v>J.R.Puram Circle</v>
      </c>
      <c r="D2247" s="9"/>
      <c r="E2247" s="123" t="s">
        <v>38</v>
      </c>
      <c r="F2247" s="136" t="s">
        <v>5455</v>
      </c>
      <c r="G2247" s="63" t="s">
        <v>2002</v>
      </c>
      <c r="H2247" s="137">
        <v>46239</v>
      </c>
      <c r="I2247" s="63" t="str">
        <f t="shared" si="224"/>
        <v>Aug</v>
      </c>
      <c r="J2247" s="63">
        <v>2026</v>
      </c>
      <c r="K2247" s="63" t="s">
        <v>39</v>
      </c>
      <c r="L2247" s="9"/>
      <c r="M2247" s="9" t="str">
        <f>_xlfn.XLOOKUP(K2247,[1]Heads!A:A,[1]Heads!B:B)</f>
        <v>Other IPC</v>
      </c>
      <c r="N2247" s="9" t="str">
        <f>_xlfn.XLOOKUP(M2247,[1]Heads!B:B,[1]Heads!C:C)</f>
        <v>IPC</v>
      </c>
      <c r="O2247" s="9" t="s">
        <v>32</v>
      </c>
      <c r="P2247" s="75"/>
      <c r="Q2247" s="9"/>
      <c r="R2247" s="75"/>
      <c r="S2247" s="96" t="s">
        <v>3196</v>
      </c>
      <c r="T2247" s="9"/>
      <c r="U2247" s="75"/>
      <c r="V2247" s="9"/>
      <c r="W2247" s="104" t="s">
        <v>141</v>
      </c>
      <c r="X2247" s="104" t="s">
        <v>33</v>
      </c>
      <c r="Y2247" s="98">
        <v>46282</v>
      </c>
      <c r="Z2247" s="9" t="s">
        <v>6057</v>
      </c>
      <c r="AA2247" s="9" t="s">
        <v>34</v>
      </c>
      <c r="AB2247" s="9">
        <f t="shared" ca="1" si="219"/>
        <v>72</v>
      </c>
      <c r="AC2247" s="9" t="str">
        <f t="shared" ca="1" si="220"/>
        <v>Above 60 Days</v>
      </c>
      <c r="AD2247" s="9">
        <f t="shared" ca="1" si="221"/>
        <v>29</v>
      </c>
      <c r="AE2247" s="9" t="str">
        <f t="shared" ca="1" si="222"/>
        <v>Below 45 Days</v>
      </c>
      <c r="AF2247" s="9"/>
      <c r="AG2247" s="123" t="str">
        <f t="shared" si="225"/>
        <v>Etcherla,'168/2026'</v>
      </c>
      <c r="AH2247" s="97" t="str">
        <f t="shared" si="223"/>
        <v/>
      </c>
    </row>
    <row r="2248" spans="1:34" ht="25.5" customHeight="1" x14ac:dyDescent="0.25">
      <c r="A2248" s="96">
        <v>2247</v>
      </c>
      <c r="B2248" s="123" t="str">
        <f>_xlfn.XLOOKUP(E2248,'[1]PS Name'!B:B,'[1]PS Name'!D:D)</f>
        <v>Tekkali Sub-Division</v>
      </c>
      <c r="C2248" s="123" t="str">
        <f>_xlfn.XLOOKUP(E2248,'[1]PS Name'!B:B,'[1]PS Name'!C:C)</f>
        <v>Narasannapeta Circle</v>
      </c>
      <c r="D2248" s="9"/>
      <c r="E2248" s="123" t="s">
        <v>113</v>
      </c>
      <c r="F2248" s="136" t="s">
        <v>3062</v>
      </c>
      <c r="G2248" s="63" t="s">
        <v>5590</v>
      </c>
      <c r="H2248" s="137">
        <v>46239</v>
      </c>
      <c r="I2248" s="63" t="str">
        <f t="shared" si="224"/>
        <v>Aug</v>
      </c>
      <c r="J2248" s="63">
        <v>2026</v>
      </c>
      <c r="K2248" s="63" t="s">
        <v>39</v>
      </c>
      <c r="L2248" s="9"/>
      <c r="M2248" s="9" t="str">
        <f>_xlfn.XLOOKUP(K2248,[1]Heads!A:A,[1]Heads!B:B)</f>
        <v>Other IPC</v>
      </c>
      <c r="N2248" s="9" t="str">
        <f>_xlfn.XLOOKUP(M2248,[1]Heads!B:B,[1]Heads!C:C)</f>
        <v>IPC</v>
      </c>
      <c r="O2248" s="9" t="s">
        <v>32</v>
      </c>
      <c r="P2248" s="75">
        <v>46269</v>
      </c>
      <c r="Q2248" s="9"/>
      <c r="R2248" s="75"/>
      <c r="S2248" s="96" t="s">
        <v>7126</v>
      </c>
      <c r="T2248" s="9"/>
      <c r="U2248" s="75"/>
      <c r="V2248" s="9"/>
      <c r="W2248" s="104" t="s">
        <v>33</v>
      </c>
      <c r="X2248" s="104" t="s">
        <v>2923</v>
      </c>
      <c r="Y2248" s="98"/>
      <c r="Z2248" s="9" t="s">
        <v>6058</v>
      </c>
      <c r="AA2248" s="9" t="s">
        <v>34</v>
      </c>
      <c r="AB2248" s="9" t="str">
        <f t="shared" ca="1" si="219"/>
        <v/>
      </c>
      <c r="AC2248" s="9" t="str">
        <f t="shared" si="220"/>
        <v/>
      </c>
      <c r="AD2248" s="9" t="str">
        <f t="shared" ca="1" si="221"/>
        <v/>
      </c>
      <c r="AE2248" s="9" t="str">
        <f t="shared" ca="1" si="222"/>
        <v/>
      </c>
      <c r="AF2248" s="9"/>
      <c r="AG2248" s="123" t="str">
        <f t="shared" si="225"/>
        <v>Jalumuru,'74/2026'</v>
      </c>
      <c r="AH2248" s="97" t="str">
        <f t="shared" si="223"/>
        <v/>
      </c>
    </row>
    <row r="2249" spans="1:34" ht="25.5" customHeight="1" x14ac:dyDescent="0.25">
      <c r="A2249" s="96">
        <v>2248</v>
      </c>
      <c r="B2249" s="123" t="str">
        <f>_xlfn.XLOOKUP(E2249,'[1]PS Name'!B:B,'[1]PS Name'!D:D)</f>
        <v>Kasibugga Sub-Division</v>
      </c>
      <c r="C2249" s="123" t="str">
        <f>_xlfn.XLOOKUP(E2249,'[1]PS Name'!B:B,'[1]PS Name'!C:C)</f>
        <v>Itchapuram Circle</v>
      </c>
      <c r="D2249" s="9"/>
      <c r="E2249" s="123" t="s">
        <v>78</v>
      </c>
      <c r="F2249" s="136" t="s">
        <v>3070</v>
      </c>
      <c r="G2249" s="63" t="s">
        <v>1315</v>
      </c>
      <c r="H2249" s="137">
        <v>46239</v>
      </c>
      <c r="I2249" s="63" t="str">
        <f t="shared" si="224"/>
        <v>Aug</v>
      </c>
      <c r="J2249" s="63">
        <v>2026</v>
      </c>
      <c r="K2249" s="63" t="s">
        <v>70</v>
      </c>
      <c r="L2249" s="9"/>
      <c r="M2249" s="9" t="str">
        <f>_xlfn.XLOOKUP(K2249,[1]Heads!A:A,[1]Heads!B:B)</f>
        <v>174 CrPC</v>
      </c>
      <c r="N2249" s="9" t="str">
        <f>_xlfn.XLOOKUP(M2249,[1]Heads!B:B,[1]Heads!C:C)</f>
        <v>174 CrPC</v>
      </c>
      <c r="O2249" s="9" t="s">
        <v>32</v>
      </c>
      <c r="P2249" s="75"/>
      <c r="Q2249" s="9"/>
      <c r="R2249" s="75"/>
      <c r="S2249" s="96" t="s">
        <v>7125</v>
      </c>
      <c r="T2249" s="9"/>
      <c r="U2249" s="75"/>
      <c r="V2249" s="9"/>
      <c r="W2249" s="104" t="s">
        <v>142</v>
      </c>
      <c r="X2249" s="104" t="s">
        <v>2923</v>
      </c>
      <c r="Y2249" s="98"/>
      <c r="Z2249" s="9" t="s">
        <v>6059</v>
      </c>
      <c r="AA2249" s="9" t="s">
        <v>34</v>
      </c>
      <c r="AB2249" s="9" t="str">
        <f t="shared" ca="1" si="219"/>
        <v/>
      </c>
      <c r="AC2249" s="9" t="str">
        <f t="shared" si="220"/>
        <v/>
      </c>
      <c r="AD2249" s="9" t="str">
        <f t="shared" ca="1" si="221"/>
        <v/>
      </c>
      <c r="AE2249" s="9" t="str">
        <f t="shared" ca="1" si="222"/>
        <v/>
      </c>
      <c r="AF2249" s="9"/>
      <c r="AG2249" s="123" t="str">
        <f t="shared" si="225"/>
        <v>Kaviti,'63/2026'</v>
      </c>
      <c r="AH2249" s="97" t="str">
        <f t="shared" si="223"/>
        <v/>
      </c>
    </row>
    <row r="2250" spans="1:34" ht="25.5" customHeight="1" x14ac:dyDescent="0.25">
      <c r="A2250" s="96">
        <v>2249</v>
      </c>
      <c r="B2250" s="123" t="str">
        <f>_xlfn.XLOOKUP(E2250,'[1]PS Name'!B:B,'[1]PS Name'!D:D)</f>
        <v>Kasibugga Sub-Division</v>
      </c>
      <c r="C2250" s="123" t="str">
        <f>_xlfn.XLOOKUP(E2250,'[1]PS Name'!B:B,'[1]PS Name'!C:C)</f>
        <v>Kasibugga Rural Circle</v>
      </c>
      <c r="D2250" s="9"/>
      <c r="E2250" s="123" t="s">
        <v>114</v>
      </c>
      <c r="F2250" s="136" t="s">
        <v>3486</v>
      </c>
      <c r="G2250" s="63" t="s">
        <v>2339</v>
      </c>
      <c r="H2250" s="137">
        <v>46239</v>
      </c>
      <c r="I2250" s="63" t="str">
        <f t="shared" si="224"/>
        <v>Aug</v>
      </c>
      <c r="J2250" s="63">
        <v>2026</v>
      </c>
      <c r="K2250" s="63" t="s">
        <v>80</v>
      </c>
      <c r="L2250" s="9"/>
      <c r="M2250" s="9" t="str">
        <f>_xlfn.XLOOKUP(K2250,[1]Heads!A:A,[1]Heads!B:B)</f>
        <v>Crime  Against Women</v>
      </c>
      <c r="N2250" s="9" t="str">
        <f>_xlfn.XLOOKUP(M2250,[1]Heads!B:B,[1]Heads!C:C)</f>
        <v>IPC</v>
      </c>
      <c r="O2250" s="9" t="s">
        <v>32</v>
      </c>
      <c r="P2250" s="75"/>
      <c r="Q2250" s="9"/>
      <c r="R2250" s="75"/>
      <c r="S2250" s="96" t="s">
        <v>3196</v>
      </c>
      <c r="T2250" s="9"/>
      <c r="U2250" s="75"/>
      <c r="V2250" s="9"/>
      <c r="W2250" s="104" t="s">
        <v>141</v>
      </c>
      <c r="X2250" s="104" t="s">
        <v>33</v>
      </c>
      <c r="Y2250" s="98">
        <v>46300</v>
      </c>
      <c r="Z2250" s="9" t="s">
        <v>6060</v>
      </c>
      <c r="AA2250" s="9" t="s">
        <v>34</v>
      </c>
      <c r="AB2250" s="9">
        <f t="shared" ca="1" si="219"/>
        <v>72</v>
      </c>
      <c r="AC2250" s="9" t="str">
        <f t="shared" ca="1" si="220"/>
        <v>Above 60 Days</v>
      </c>
      <c r="AD2250" s="9">
        <f t="shared" ca="1" si="221"/>
        <v>11</v>
      </c>
      <c r="AE2250" s="9" t="str">
        <f t="shared" ca="1" si="222"/>
        <v>Below 45 Days</v>
      </c>
      <c r="AF2250" s="9"/>
      <c r="AG2250" s="123" t="str">
        <f t="shared" si="225"/>
        <v>Mandasa,'124/2026'</v>
      </c>
      <c r="AH2250" s="97" t="str">
        <f t="shared" si="223"/>
        <v/>
      </c>
    </row>
    <row r="2251" spans="1:34" ht="25.5" customHeight="1" x14ac:dyDescent="0.25">
      <c r="A2251" s="96">
        <v>2250</v>
      </c>
      <c r="B2251" s="123" t="str">
        <f>_xlfn.XLOOKUP(E2251,'[1]PS Name'!B:B,'[1]PS Name'!D:D)</f>
        <v>Tekkali Sub-Division</v>
      </c>
      <c r="C2251" s="123" t="str">
        <f>_xlfn.XLOOKUP(E2251,'[1]PS Name'!B:B,'[1]PS Name'!C:C)</f>
        <v>Tekkali Rural Circle</v>
      </c>
      <c r="D2251" s="9"/>
      <c r="E2251" s="123" t="s">
        <v>95</v>
      </c>
      <c r="F2251" s="136" t="s">
        <v>3045</v>
      </c>
      <c r="G2251" s="63" t="s">
        <v>1377</v>
      </c>
      <c r="H2251" s="137">
        <v>46239</v>
      </c>
      <c r="I2251" s="63" t="str">
        <f t="shared" si="224"/>
        <v>Aug</v>
      </c>
      <c r="J2251" s="63">
        <v>2026</v>
      </c>
      <c r="K2251" s="63" t="s">
        <v>75</v>
      </c>
      <c r="L2251" s="9"/>
      <c r="M2251" s="9" t="str">
        <f>_xlfn.XLOOKUP(K2251,[1]Heads!A:A,[1]Heads!B:B)</f>
        <v>Bodily Offiences</v>
      </c>
      <c r="N2251" s="9" t="str">
        <f>_xlfn.XLOOKUP(M2251,[1]Heads!B:B,[1]Heads!C:C)</f>
        <v>IPC</v>
      </c>
      <c r="O2251" s="9" t="s">
        <v>32</v>
      </c>
      <c r="P2251" s="75"/>
      <c r="Q2251" s="9"/>
      <c r="R2251" s="75"/>
      <c r="S2251" s="96" t="s">
        <v>3196</v>
      </c>
      <c r="T2251" s="9"/>
      <c r="U2251" s="75"/>
      <c r="V2251" s="9"/>
      <c r="W2251" s="104" t="s">
        <v>169</v>
      </c>
      <c r="X2251" s="104" t="s">
        <v>33</v>
      </c>
      <c r="Y2251" s="98">
        <v>46294</v>
      </c>
      <c r="Z2251" s="9" t="s">
        <v>6061</v>
      </c>
      <c r="AA2251" s="9" t="s">
        <v>34</v>
      </c>
      <c r="AB2251" s="9">
        <f t="shared" ca="1" si="219"/>
        <v>72</v>
      </c>
      <c r="AC2251" s="9" t="str">
        <f t="shared" ca="1" si="220"/>
        <v>Above 60 Days</v>
      </c>
      <c r="AD2251" s="9">
        <f t="shared" ca="1" si="221"/>
        <v>17</v>
      </c>
      <c r="AE2251" s="9" t="str">
        <f t="shared" ca="1" si="222"/>
        <v>Below 45 Days</v>
      </c>
      <c r="AF2251" s="9"/>
      <c r="AG2251" s="123" t="str">
        <f t="shared" si="225"/>
        <v>Santhabommali,'52/2026'</v>
      </c>
      <c r="AH2251" s="97" t="str">
        <f t="shared" si="223"/>
        <v/>
      </c>
    </row>
    <row r="2252" spans="1:34" ht="25.5" customHeight="1" x14ac:dyDescent="0.25">
      <c r="A2252" s="96">
        <v>2251</v>
      </c>
      <c r="B2252" s="123" t="str">
        <f>_xlfn.XLOOKUP(E2252,'[1]PS Name'!B:B,'[1]PS Name'!D:D)</f>
        <v>Srikakulam Sub-Division</v>
      </c>
      <c r="C2252" s="123" t="str">
        <f>_xlfn.XLOOKUP(E2252,'[1]PS Name'!B:B,'[1]PS Name'!C:C)</f>
        <v>Srikakulam Rural Circle</v>
      </c>
      <c r="D2252" s="9"/>
      <c r="E2252" s="123" t="s">
        <v>74</v>
      </c>
      <c r="F2252" s="136" t="s">
        <v>3924</v>
      </c>
      <c r="G2252" s="63" t="s">
        <v>2828</v>
      </c>
      <c r="H2252" s="137">
        <v>46240</v>
      </c>
      <c r="I2252" s="63" t="str">
        <f t="shared" si="224"/>
        <v>Aug</v>
      </c>
      <c r="J2252" s="63">
        <v>2026</v>
      </c>
      <c r="K2252" s="63" t="s">
        <v>127</v>
      </c>
      <c r="L2252" s="9"/>
      <c r="M2252" s="9" t="str">
        <f>_xlfn.XLOOKUP(K2252,[1]Heads!A:A,[1]Heads!B:B)</f>
        <v>Enforcement</v>
      </c>
      <c r="N2252" s="9" t="str">
        <f>_xlfn.XLOOKUP(M2252,[1]Heads!B:B,[1]Heads!C:C)</f>
        <v>Enforcement</v>
      </c>
      <c r="O2252" s="9" t="s">
        <v>32</v>
      </c>
      <c r="P2252" s="75">
        <v>46241</v>
      </c>
      <c r="Q2252" s="9"/>
      <c r="R2252" s="75"/>
      <c r="S2252" s="96" t="s">
        <v>3196</v>
      </c>
      <c r="T2252" s="9"/>
      <c r="U2252" s="75"/>
      <c r="V2252" s="9"/>
      <c r="W2252" s="104" t="s">
        <v>33</v>
      </c>
      <c r="X2252" s="104" t="s">
        <v>33</v>
      </c>
      <c r="Y2252" s="98">
        <v>46241</v>
      </c>
      <c r="Z2252" s="9" t="s">
        <v>6062</v>
      </c>
      <c r="AA2252" s="9" t="s">
        <v>34</v>
      </c>
      <c r="AB2252" s="9">
        <f t="shared" ca="1" si="219"/>
        <v>71</v>
      </c>
      <c r="AC2252" s="9" t="str">
        <f t="shared" ca="1" si="220"/>
        <v>Above 60 Days</v>
      </c>
      <c r="AD2252" s="9">
        <f t="shared" ca="1" si="221"/>
        <v>70</v>
      </c>
      <c r="AE2252" s="9" t="str">
        <f t="shared" ca="1" si="222"/>
        <v>Above 60 Days</v>
      </c>
      <c r="AF2252" s="9"/>
      <c r="AG2252" s="123" t="str">
        <f t="shared" si="225"/>
        <v>Srikakulam Rural,'159/2026'</v>
      </c>
      <c r="AH2252" s="97" t="str">
        <f t="shared" si="223"/>
        <v/>
      </c>
    </row>
    <row r="2253" spans="1:34" ht="25.5" customHeight="1" x14ac:dyDescent="0.25">
      <c r="A2253" s="96">
        <v>2252</v>
      </c>
      <c r="B2253" s="123" t="e">
        <f>_xlfn.XLOOKUP(E2253,'[1]PS Name'!B:B,'[1]PS Name'!D:D)</f>
        <v>#N/A</v>
      </c>
      <c r="C2253" s="123" t="e">
        <f>_xlfn.XLOOKUP(E2253,'[1]PS Name'!B:B,'[1]PS Name'!C:C)</f>
        <v>#N/A</v>
      </c>
      <c r="D2253" s="9"/>
      <c r="E2253" s="123" t="s">
        <v>125</v>
      </c>
      <c r="F2253" s="136" t="s">
        <v>3149</v>
      </c>
      <c r="G2253" s="63" t="s">
        <v>1381</v>
      </c>
      <c r="H2253" s="137">
        <v>46240</v>
      </c>
      <c r="I2253" s="63" t="str">
        <f t="shared" si="224"/>
        <v>Aug</v>
      </c>
      <c r="J2253" s="63">
        <v>2026</v>
      </c>
      <c r="K2253" s="63" t="s">
        <v>80</v>
      </c>
      <c r="L2253" s="9"/>
      <c r="M2253" s="9" t="str">
        <f>_xlfn.XLOOKUP(K2253,[1]Heads!A:A,[1]Heads!B:B)</f>
        <v>Crime  Against Women</v>
      </c>
      <c r="N2253" s="9" t="str">
        <f>_xlfn.XLOOKUP(M2253,[1]Heads!B:B,[1]Heads!C:C)</f>
        <v>IPC</v>
      </c>
      <c r="O2253" s="9" t="s">
        <v>32</v>
      </c>
      <c r="P2253" s="75">
        <v>46266</v>
      </c>
      <c r="Q2253" s="9"/>
      <c r="R2253" s="75"/>
      <c r="S2253" s="96" t="s">
        <v>7126</v>
      </c>
      <c r="T2253" s="9"/>
      <c r="U2253" s="75"/>
      <c r="V2253" s="9"/>
      <c r="W2253" s="104" t="s">
        <v>33</v>
      </c>
      <c r="X2253" s="104" t="s">
        <v>2923</v>
      </c>
      <c r="Y2253" s="98"/>
      <c r="Z2253" s="9" t="s">
        <v>6063</v>
      </c>
      <c r="AA2253" s="9" t="s">
        <v>34</v>
      </c>
      <c r="AB2253" s="9" t="str">
        <f t="shared" ca="1" si="219"/>
        <v/>
      </c>
      <c r="AC2253" s="9" t="str">
        <f t="shared" si="220"/>
        <v/>
      </c>
      <c r="AD2253" s="9" t="str">
        <f t="shared" ca="1" si="221"/>
        <v/>
      </c>
      <c r="AE2253" s="9" t="str">
        <f t="shared" ca="1" si="222"/>
        <v/>
      </c>
      <c r="AF2253" s="9"/>
      <c r="AG2253" s="123" t="str">
        <f t="shared" si="225"/>
        <v>Mahila UPS, Srikakulam,'92/2026'</v>
      </c>
      <c r="AH2253" s="97" t="str">
        <f t="shared" si="223"/>
        <v/>
      </c>
    </row>
    <row r="2254" spans="1:34" ht="25.5" customHeight="1" x14ac:dyDescent="0.25">
      <c r="A2254" s="96">
        <v>2253</v>
      </c>
      <c r="B2254" s="123" t="str">
        <f>_xlfn.XLOOKUP(E2254,'[1]PS Name'!B:B,'[1]PS Name'!D:D)</f>
        <v>Tekkali Sub-Division</v>
      </c>
      <c r="C2254" s="123" t="str">
        <f>_xlfn.XLOOKUP(E2254,'[1]PS Name'!B:B,'[1]PS Name'!C:C)</f>
        <v>Narasannapeta Circle</v>
      </c>
      <c r="D2254" s="9"/>
      <c r="E2254" s="123" t="s">
        <v>79</v>
      </c>
      <c r="F2254" s="136" t="s">
        <v>3253</v>
      </c>
      <c r="G2254" s="63" t="s">
        <v>2556</v>
      </c>
      <c r="H2254" s="137">
        <v>46240</v>
      </c>
      <c r="I2254" s="63" t="str">
        <f t="shared" si="224"/>
        <v>Aug</v>
      </c>
      <c r="J2254" s="63">
        <v>2026</v>
      </c>
      <c r="K2254" s="63" t="s">
        <v>91</v>
      </c>
      <c r="L2254" s="9"/>
      <c r="M2254" s="9" t="str">
        <f>_xlfn.XLOOKUP(K2254,[1]Heads!A:A,[1]Heads!B:B)</f>
        <v>Bodily Offiences</v>
      </c>
      <c r="N2254" s="9" t="str">
        <f>_xlfn.XLOOKUP(M2254,[1]Heads!B:B,[1]Heads!C:C)</f>
        <v>IPC</v>
      </c>
      <c r="O2254" s="9" t="s">
        <v>32</v>
      </c>
      <c r="P2254" s="75"/>
      <c r="Q2254" s="9"/>
      <c r="R2254" s="75"/>
      <c r="S2254" s="96" t="s">
        <v>7126</v>
      </c>
      <c r="T2254" s="9"/>
      <c r="U2254" s="75"/>
      <c r="V2254" s="9"/>
      <c r="W2254" s="104" t="s">
        <v>141</v>
      </c>
      <c r="X2254" s="104" t="s">
        <v>2923</v>
      </c>
      <c r="Y2254" s="98"/>
      <c r="Z2254" s="9" t="s">
        <v>6064</v>
      </c>
      <c r="AA2254" s="9" t="s">
        <v>34</v>
      </c>
      <c r="AB2254" s="9" t="str">
        <f t="shared" ca="1" si="219"/>
        <v/>
      </c>
      <c r="AC2254" s="9" t="str">
        <f t="shared" si="220"/>
        <v/>
      </c>
      <c r="AD2254" s="9" t="str">
        <f t="shared" ca="1" si="221"/>
        <v/>
      </c>
      <c r="AE2254" s="9" t="str">
        <f t="shared" ca="1" si="222"/>
        <v/>
      </c>
      <c r="AF2254" s="9"/>
      <c r="AG2254" s="123" t="str">
        <f t="shared" si="225"/>
        <v>Polaki,'107/2026'</v>
      </c>
      <c r="AH2254" s="97" t="str">
        <f t="shared" si="223"/>
        <v/>
      </c>
    </row>
    <row r="2255" spans="1:34" ht="25.5" customHeight="1" x14ac:dyDescent="0.25">
      <c r="A2255" s="96">
        <v>2254</v>
      </c>
      <c r="B2255" s="123" t="str">
        <f>_xlfn.XLOOKUP(E2255,'[1]PS Name'!B:B,'[1]PS Name'!D:D)</f>
        <v>Kasibugga Sub-Division</v>
      </c>
      <c r="C2255" s="123" t="str">
        <f>_xlfn.XLOOKUP(E2255,'[1]PS Name'!B:B,'[1]PS Name'!C:C)</f>
        <v>Kasibugga Rural Circle</v>
      </c>
      <c r="D2255" s="9"/>
      <c r="E2255" s="123" t="s">
        <v>114</v>
      </c>
      <c r="F2255" s="136" t="s">
        <v>3532</v>
      </c>
      <c r="G2255" s="63" t="s">
        <v>2556</v>
      </c>
      <c r="H2255" s="137">
        <v>46240</v>
      </c>
      <c r="I2255" s="63" t="str">
        <f t="shared" si="224"/>
        <v>Aug</v>
      </c>
      <c r="J2255" s="63">
        <v>2026</v>
      </c>
      <c r="K2255" s="63" t="s">
        <v>91</v>
      </c>
      <c r="L2255" s="9"/>
      <c r="M2255" s="9" t="str">
        <f>_xlfn.XLOOKUP(K2255,[1]Heads!A:A,[1]Heads!B:B)</f>
        <v>Bodily Offiences</v>
      </c>
      <c r="N2255" s="9" t="str">
        <f>_xlfn.XLOOKUP(M2255,[1]Heads!B:B,[1]Heads!C:C)</f>
        <v>IPC</v>
      </c>
      <c r="O2255" s="9" t="s">
        <v>32</v>
      </c>
      <c r="P2255" s="75"/>
      <c r="Q2255" s="9"/>
      <c r="R2255" s="75"/>
      <c r="S2255" s="96" t="s">
        <v>3196</v>
      </c>
      <c r="T2255" s="9"/>
      <c r="U2255" s="75"/>
      <c r="V2255" s="9"/>
      <c r="W2255" s="104" t="s">
        <v>141</v>
      </c>
      <c r="X2255" s="104" t="s">
        <v>141</v>
      </c>
      <c r="Y2255" s="98"/>
      <c r="Z2255" s="9" t="s">
        <v>6065</v>
      </c>
      <c r="AA2255" s="9" t="s">
        <v>34</v>
      </c>
      <c r="AB2255" s="9">
        <f t="shared" ca="1" si="219"/>
        <v>71</v>
      </c>
      <c r="AC2255" s="9" t="str">
        <f t="shared" ca="1" si="220"/>
        <v>Above 60 Days</v>
      </c>
      <c r="AD2255" s="9" t="str">
        <f t="shared" ca="1" si="221"/>
        <v/>
      </c>
      <c r="AE2255" s="9" t="str">
        <f t="shared" ca="1" si="222"/>
        <v/>
      </c>
      <c r="AF2255" s="9"/>
      <c r="AG2255" s="123" t="str">
        <f t="shared" si="225"/>
        <v>Mandasa,'125/2026'</v>
      </c>
      <c r="AH2255" s="97" t="str">
        <f t="shared" ca="1" si="223"/>
        <v>Above 60 Days</v>
      </c>
    </row>
    <row r="2256" spans="1:34" ht="25.5" customHeight="1" x14ac:dyDescent="0.25">
      <c r="A2256" s="96">
        <v>2255</v>
      </c>
      <c r="B2256" s="123" t="str">
        <f>_xlfn.XLOOKUP(E2256,'[1]PS Name'!B:B,'[1]PS Name'!D:D)</f>
        <v>Tekkali Sub-Division</v>
      </c>
      <c r="C2256" s="123" t="str">
        <f>_xlfn.XLOOKUP(E2256,'[1]PS Name'!B:B,'[1]PS Name'!C:C)</f>
        <v>Kothuru Circle</v>
      </c>
      <c r="D2256" s="9"/>
      <c r="E2256" s="123" t="s">
        <v>73</v>
      </c>
      <c r="F2256" s="136" t="s">
        <v>3120</v>
      </c>
      <c r="G2256" s="63" t="s">
        <v>5488</v>
      </c>
      <c r="H2256" s="137">
        <v>46240</v>
      </c>
      <c r="I2256" s="63" t="str">
        <f t="shared" si="224"/>
        <v>Aug</v>
      </c>
      <c r="J2256" s="63">
        <v>2026</v>
      </c>
      <c r="K2256" s="63" t="s">
        <v>48</v>
      </c>
      <c r="L2256" s="9"/>
      <c r="M2256" s="9" t="str">
        <f>_xlfn.XLOOKUP(K2256,[1]Heads!A:A,[1]Heads!B:B)</f>
        <v>Property Offences</v>
      </c>
      <c r="N2256" s="9" t="str">
        <f>_xlfn.XLOOKUP(M2256,[1]Heads!B:B,[1]Heads!C:C)</f>
        <v>IPC</v>
      </c>
      <c r="O2256" s="9" t="s">
        <v>32</v>
      </c>
      <c r="P2256" s="75"/>
      <c r="Q2256" s="9"/>
      <c r="R2256" s="75"/>
      <c r="S2256" s="96" t="s">
        <v>3196</v>
      </c>
      <c r="T2256" s="9"/>
      <c r="U2256" s="75"/>
      <c r="V2256" s="9"/>
      <c r="W2256" s="104" t="s">
        <v>112</v>
      </c>
      <c r="X2256" s="104" t="s">
        <v>50</v>
      </c>
      <c r="Y2256" s="98"/>
      <c r="Z2256" s="9" t="s">
        <v>6066</v>
      </c>
      <c r="AA2256" s="9" t="s">
        <v>34</v>
      </c>
      <c r="AB2256" s="9">
        <f t="shared" ca="1" si="219"/>
        <v>71</v>
      </c>
      <c r="AC2256" s="9" t="str">
        <f t="shared" ca="1" si="220"/>
        <v>Above 60 Days</v>
      </c>
      <c r="AD2256" s="9" t="str">
        <f t="shared" ca="1" si="221"/>
        <v/>
      </c>
      <c r="AE2256" s="9" t="str">
        <f t="shared" ca="1" si="222"/>
        <v/>
      </c>
      <c r="AF2256" s="9"/>
      <c r="AG2256" s="123" t="str">
        <f t="shared" si="225"/>
        <v>Kothuru,'91/2026'</v>
      </c>
      <c r="AH2256" s="97" t="str">
        <f t="shared" ca="1" si="223"/>
        <v>Above 60 Days</v>
      </c>
    </row>
    <row r="2257" spans="1:34" ht="25.5" customHeight="1" x14ac:dyDescent="0.25">
      <c r="A2257" s="96">
        <v>2256</v>
      </c>
      <c r="B2257" s="123" t="str">
        <f>_xlfn.XLOOKUP(E2257,'[1]PS Name'!B:B,'[1]PS Name'!D:D)</f>
        <v>Srikakulam Sub-Division</v>
      </c>
      <c r="C2257" s="123" t="str">
        <f>_xlfn.XLOOKUP(E2257,'[1]PS Name'!B:B,'[1]PS Name'!C:C)</f>
        <v>Amadalavalasa Circle</v>
      </c>
      <c r="D2257" s="9"/>
      <c r="E2257" s="123" t="s">
        <v>64</v>
      </c>
      <c r="F2257" s="136" t="s">
        <v>3313</v>
      </c>
      <c r="G2257" s="63" t="s">
        <v>1027</v>
      </c>
      <c r="H2257" s="137">
        <v>46240</v>
      </c>
      <c r="I2257" s="63" t="str">
        <f t="shared" si="224"/>
        <v>Aug</v>
      </c>
      <c r="J2257" s="63">
        <v>2026</v>
      </c>
      <c r="K2257" s="63" t="s">
        <v>48</v>
      </c>
      <c r="L2257" s="9"/>
      <c r="M2257" s="9" t="str">
        <f>_xlfn.XLOOKUP(K2257,[1]Heads!A:A,[1]Heads!B:B)</f>
        <v>Property Offences</v>
      </c>
      <c r="N2257" s="9" t="str">
        <f>_xlfn.XLOOKUP(M2257,[1]Heads!B:B,[1]Heads!C:C)</f>
        <v>IPC</v>
      </c>
      <c r="O2257" s="9" t="s">
        <v>32</v>
      </c>
      <c r="P2257" s="75"/>
      <c r="Q2257" s="9"/>
      <c r="R2257" s="75"/>
      <c r="S2257" s="96" t="s">
        <v>3196</v>
      </c>
      <c r="T2257" s="9"/>
      <c r="U2257" s="75"/>
      <c r="V2257" s="9"/>
      <c r="W2257" s="104" t="s">
        <v>112</v>
      </c>
      <c r="X2257" s="104" t="s">
        <v>112</v>
      </c>
      <c r="Y2257" s="98"/>
      <c r="Z2257" s="9" t="s">
        <v>6067</v>
      </c>
      <c r="AA2257" s="9" t="s">
        <v>34</v>
      </c>
      <c r="AB2257" s="9">
        <f t="shared" ca="1" si="219"/>
        <v>71</v>
      </c>
      <c r="AC2257" s="9" t="str">
        <f t="shared" ca="1" si="220"/>
        <v>Above 60 Days</v>
      </c>
      <c r="AD2257" s="9" t="str">
        <f t="shared" ca="1" si="221"/>
        <v/>
      </c>
      <c r="AE2257" s="9" t="str">
        <f t="shared" ca="1" si="222"/>
        <v/>
      </c>
      <c r="AF2257" s="9"/>
      <c r="AG2257" s="123" t="str">
        <f t="shared" si="225"/>
        <v>Ponduru,'109/2026'</v>
      </c>
      <c r="AH2257" s="97" t="str">
        <f t="shared" ca="1" si="223"/>
        <v>Above 60 Days</v>
      </c>
    </row>
    <row r="2258" spans="1:34" ht="25.5" customHeight="1" x14ac:dyDescent="0.25">
      <c r="A2258" s="96">
        <v>2257</v>
      </c>
      <c r="B2258" s="123" t="str">
        <f>_xlfn.XLOOKUP(E2258,'[1]PS Name'!B:B,'[1]PS Name'!D:D)</f>
        <v>Srikakulam Sub-Division</v>
      </c>
      <c r="C2258" s="123" t="str">
        <f>_xlfn.XLOOKUP(E2258,'[1]PS Name'!B:B,'[1]PS Name'!C:C)</f>
        <v>Amadalavalasa Circle</v>
      </c>
      <c r="D2258" s="9"/>
      <c r="E2258" s="123" t="s">
        <v>67</v>
      </c>
      <c r="F2258" s="136" t="s">
        <v>3086</v>
      </c>
      <c r="G2258" s="63" t="s">
        <v>1535</v>
      </c>
      <c r="H2258" s="137">
        <v>46240</v>
      </c>
      <c r="I2258" s="63" t="str">
        <f t="shared" si="224"/>
        <v>Aug</v>
      </c>
      <c r="J2258" s="63">
        <v>2026</v>
      </c>
      <c r="K2258" s="63" t="s">
        <v>75</v>
      </c>
      <c r="L2258" s="9"/>
      <c r="M2258" s="9" t="str">
        <f>_xlfn.XLOOKUP(K2258,[1]Heads!A:A,[1]Heads!B:B)</f>
        <v>Bodily Offiences</v>
      </c>
      <c r="N2258" s="9" t="str">
        <f>_xlfn.XLOOKUP(M2258,[1]Heads!B:B,[1]Heads!C:C)</f>
        <v>IPC</v>
      </c>
      <c r="O2258" s="9" t="s">
        <v>32</v>
      </c>
      <c r="P2258" s="75"/>
      <c r="Q2258" s="9"/>
      <c r="R2258" s="75"/>
      <c r="S2258" s="96" t="s">
        <v>3196</v>
      </c>
      <c r="T2258" s="9"/>
      <c r="U2258" s="75"/>
      <c r="V2258" s="9"/>
      <c r="W2258" s="104" t="s">
        <v>141</v>
      </c>
      <c r="X2258" s="104" t="s">
        <v>33</v>
      </c>
      <c r="Y2258" s="98">
        <v>46300</v>
      </c>
      <c r="Z2258" s="9" t="s">
        <v>6068</v>
      </c>
      <c r="AA2258" s="9" t="s">
        <v>34</v>
      </c>
      <c r="AB2258" s="9">
        <f t="shared" ca="1" si="219"/>
        <v>71</v>
      </c>
      <c r="AC2258" s="9" t="str">
        <f t="shared" ca="1" si="220"/>
        <v>Above 60 Days</v>
      </c>
      <c r="AD2258" s="9">
        <f t="shared" ca="1" si="221"/>
        <v>11</v>
      </c>
      <c r="AE2258" s="9" t="str">
        <f t="shared" ca="1" si="222"/>
        <v>Below 45 Days</v>
      </c>
      <c r="AF2258" s="9"/>
      <c r="AG2258" s="123" t="str">
        <f t="shared" si="225"/>
        <v>Sarubujjili,'76/2026'</v>
      </c>
      <c r="AH2258" s="97" t="str">
        <f t="shared" si="223"/>
        <v/>
      </c>
    </row>
    <row r="2259" spans="1:34" ht="25.5" customHeight="1" x14ac:dyDescent="0.25">
      <c r="A2259" s="96">
        <v>2258</v>
      </c>
      <c r="B2259" s="123" t="str">
        <f>_xlfn.XLOOKUP(E2259,'[1]PS Name'!B:B,'[1]PS Name'!D:D)</f>
        <v>Srikakulam Sub-Division</v>
      </c>
      <c r="C2259" s="123" t="str">
        <f>_xlfn.XLOOKUP(E2259,'[1]PS Name'!B:B,'[1]PS Name'!C:C)</f>
        <v>Amadalavalasa Circle</v>
      </c>
      <c r="D2259" s="9"/>
      <c r="E2259" s="123" t="s">
        <v>47</v>
      </c>
      <c r="F2259" s="136" t="s">
        <v>3437</v>
      </c>
      <c r="G2259" s="63" t="s">
        <v>707</v>
      </c>
      <c r="H2259" s="137">
        <v>46240</v>
      </c>
      <c r="I2259" s="63" t="str">
        <f t="shared" si="224"/>
        <v>Aug</v>
      </c>
      <c r="J2259" s="63">
        <v>2026</v>
      </c>
      <c r="K2259" s="63" t="s">
        <v>71</v>
      </c>
      <c r="L2259" s="9"/>
      <c r="M2259" s="9" t="str">
        <f>_xlfn.XLOOKUP(K2259,[1]Heads!A:A,[1]Heads!B:B)</f>
        <v>Road Accidents</v>
      </c>
      <c r="N2259" s="9" t="str">
        <f>_xlfn.XLOOKUP(M2259,[1]Heads!B:B,[1]Heads!C:C)</f>
        <v>IPC</v>
      </c>
      <c r="O2259" s="9" t="s">
        <v>32</v>
      </c>
      <c r="P2259" s="75"/>
      <c r="Q2259" s="9"/>
      <c r="R2259" s="75"/>
      <c r="S2259" s="96" t="s">
        <v>3196</v>
      </c>
      <c r="T2259" s="9"/>
      <c r="U2259" s="75"/>
      <c r="V2259" s="9"/>
      <c r="W2259" s="104" t="s">
        <v>141</v>
      </c>
      <c r="X2259" s="104" t="s">
        <v>33</v>
      </c>
      <c r="Y2259" s="98">
        <v>46281</v>
      </c>
      <c r="Z2259" s="9" t="s">
        <v>6069</v>
      </c>
      <c r="AA2259" s="9" t="s">
        <v>34</v>
      </c>
      <c r="AB2259" s="9">
        <f t="shared" ca="1" si="219"/>
        <v>71</v>
      </c>
      <c r="AC2259" s="9" t="str">
        <f t="shared" ca="1" si="220"/>
        <v>Above 60 Days</v>
      </c>
      <c r="AD2259" s="9">
        <f t="shared" ca="1" si="221"/>
        <v>30</v>
      </c>
      <c r="AE2259" s="9" t="str">
        <f t="shared" ca="1" si="222"/>
        <v>Below 45 Days</v>
      </c>
      <c r="AF2259" s="9"/>
      <c r="AG2259" s="123" t="str">
        <f t="shared" si="225"/>
        <v>Amadalavalasa,'120/2026'</v>
      </c>
      <c r="AH2259" s="97" t="str">
        <f t="shared" si="223"/>
        <v/>
      </c>
    </row>
    <row r="2260" spans="1:34" ht="25.5" customHeight="1" x14ac:dyDescent="0.25">
      <c r="A2260" s="96">
        <v>2259</v>
      </c>
      <c r="B2260" s="123" t="str">
        <f>_xlfn.XLOOKUP(E2260,'[1]PS Name'!B:B,'[1]PS Name'!D:D)</f>
        <v>Srikakulam Sub-Division</v>
      </c>
      <c r="C2260" s="123" t="str">
        <f>_xlfn.XLOOKUP(E2260,'[1]PS Name'!B:B,'[1]PS Name'!C:C)</f>
        <v>Amadalavalasa Circle</v>
      </c>
      <c r="D2260" s="9"/>
      <c r="E2260" s="123" t="s">
        <v>67</v>
      </c>
      <c r="F2260" s="136" t="s">
        <v>3063</v>
      </c>
      <c r="G2260" s="63" t="s">
        <v>1377</v>
      </c>
      <c r="H2260" s="137">
        <v>46240</v>
      </c>
      <c r="I2260" s="63" t="str">
        <f t="shared" si="224"/>
        <v>Aug</v>
      </c>
      <c r="J2260" s="63">
        <v>2026</v>
      </c>
      <c r="K2260" s="63" t="s">
        <v>75</v>
      </c>
      <c r="L2260" s="9"/>
      <c r="M2260" s="9" t="str">
        <f>_xlfn.XLOOKUP(K2260,[1]Heads!A:A,[1]Heads!B:B)</f>
        <v>Bodily Offiences</v>
      </c>
      <c r="N2260" s="9" t="str">
        <f>_xlfn.XLOOKUP(M2260,[1]Heads!B:B,[1]Heads!C:C)</f>
        <v>IPC</v>
      </c>
      <c r="O2260" s="9" t="s">
        <v>32</v>
      </c>
      <c r="P2260" s="75"/>
      <c r="Q2260" s="9"/>
      <c r="R2260" s="75"/>
      <c r="S2260" s="96" t="s">
        <v>3196</v>
      </c>
      <c r="T2260" s="9"/>
      <c r="U2260" s="75"/>
      <c r="V2260" s="9"/>
      <c r="W2260" s="104" t="s">
        <v>141</v>
      </c>
      <c r="X2260" s="104" t="s">
        <v>33</v>
      </c>
      <c r="Y2260" s="98">
        <v>46300</v>
      </c>
      <c r="Z2260" s="9" t="s">
        <v>6070</v>
      </c>
      <c r="AA2260" s="9" t="s">
        <v>34</v>
      </c>
      <c r="AB2260" s="9">
        <f t="shared" ca="1" si="219"/>
        <v>71</v>
      </c>
      <c r="AC2260" s="9" t="str">
        <f t="shared" ca="1" si="220"/>
        <v>Above 60 Days</v>
      </c>
      <c r="AD2260" s="9">
        <f t="shared" ca="1" si="221"/>
        <v>11</v>
      </c>
      <c r="AE2260" s="9" t="str">
        <f t="shared" ca="1" si="222"/>
        <v>Below 45 Days</v>
      </c>
      <c r="AF2260" s="9"/>
      <c r="AG2260" s="123" t="str">
        <f t="shared" si="225"/>
        <v>Sarubujjili,'77/2026'</v>
      </c>
      <c r="AH2260" s="97" t="str">
        <f t="shared" si="223"/>
        <v/>
      </c>
    </row>
    <row r="2261" spans="1:34" ht="25.5" customHeight="1" x14ac:dyDescent="0.25">
      <c r="A2261" s="96">
        <v>2260</v>
      </c>
      <c r="B2261" s="123">
        <f>_xlfn.XLOOKUP(E2261,'[1]PS Name'!B:B,'[1]PS Name'!D:D)</f>
        <v>0</v>
      </c>
      <c r="C2261" s="123">
        <f>_xlfn.XLOOKUP(E2261,'[1]PS Name'!B:B,'[1]PS Name'!C:C)</f>
        <v>0</v>
      </c>
      <c r="D2261" s="9"/>
      <c r="E2261" s="123" t="s">
        <v>76</v>
      </c>
      <c r="F2261" s="136" t="s">
        <v>2986</v>
      </c>
      <c r="G2261" s="63" t="s">
        <v>980</v>
      </c>
      <c r="H2261" s="137">
        <v>46240</v>
      </c>
      <c r="I2261" s="63" t="str">
        <f t="shared" si="224"/>
        <v>Aug</v>
      </c>
      <c r="J2261" s="63">
        <v>2026</v>
      </c>
      <c r="K2261" s="63" t="s">
        <v>77</v>
      </c>
      <c r="L2261" s="9"/>
      <c r="M2261" s="9" t="str">
        <f>_xlfn.XLOOKUP(K2261,[1]Heads!A:A,[1]Heads!B:B)</f>
        <v>Road Accidents</v>
      </c>
      <c r="N2261" s="9" t="str">
        <f>_xlfn.XLOOKUP(M2261,[1]Heads!B:B,[1]Heads!C:C)</f>
        <v>IPC</v>
      </c>
      <c r="O2261" s="9" t="s">
        <v>32</v>
      </c>
      <c r="P2261" s="75"/>
      <c r="Q2261" s="9"/>
      <c r="R2261" s="75"/>
      <c r="S2261" s="96" t="s">
        <v>7126</v>
      </c>
      <c r="T2261" s="9"/>
      <c r="U2261" s="75"/>
      <c r="V2261" s="9"/>
      <c r="W2261" s="104" t="s">
        <v>141</v>
      </c>
      <c r="X2261" s="104" t="s">
        <v>2923</v>
      </c>
      <c r="Y2261" s="98"/>
      <c r="Z2261" s="9" t="s">
        <v>6071</v>
      </c>
      <c r="AA2261" s="9" t="s">
        <v>34</v>
      </c>
      <c r="AB2261" s="9" t="str">
        <f t="shared" ca="1" si="219"/>
        <v/>
      </c>
      <c r="AC2261" s="9" t="str">
        <f t="shared" si="220"/>
        <v/>
      </c>
      <c r="AD2261" s="9" t="str">
        <f t="shared" ca="1" si="221"/>
        <v/>
      </c>
      <c r="AE2261" s="9" t="str">
        <f t="shared" ca="1" si="222"/>
        <v/>
      </c>
      <c r="AF2261" s="9"/>
      <c r="AG2261" s="123" t="str">
        <f t="shared" si="225"/>
        <v>Srikakulam Traffic,'39/2026'</v>
      </c>
      <c r="AH2261" s="97" t="str">
        <f t="shared" si="223"/>
        <v/>
      </c>
    </row>
    <row r="2262" spans="1:34" ht="25.5" customHeight="1" x14ac:dyDescent="0.25">
      <c r="A2262" s="96">
        <v>2261</v>
      </c>
      <c r="B2262" s="123" t="str">
        <f>_xlfn.XLOOKUP(E2262,'[1]PS Name'!B:B,'[1]PS Name'!D:D)</f>
        <v>Srikakulam Sub-Division</v>
      </c>
      <c r="C2262" s="123" t="str">
        <f>_xlfn.XLOOKUP(E2262,'[1]PS Name'!B:B,'[1]PS Name'!C:C)</f>
        <v>Srikakulam Rural Circle</v>
      </c>
      <c r="D2262" s="9"/>
      <c r="E2262" s="123" t="s">
        <v>74</v>
      </c>
      <c r="F2262" s="136" t="s">
        <v>3906</v>
      </c>
      <c r="G2262" s="63" t="s">
        <v>1458</v>
      </c>
      <c r="H2262" s="137">
        <v>46240</v>
      </c>
      <c r="I2262" s="63" t="str">
        <f t="shared" si="224"/>
        <v>Aug</v>
      </c>
      <c r="J2262" s="63">
        <v>2026</v>
      </c>
      <c r="K2262" s="63" t="s">
        <v>148</v>
      </c>
      <c r="L2262" s="9"/>
      <c r="M2262" s="9" t="str">
        <f>_xlfn.XLOOKUP(K2262,[1]Heads!A:A,[1]Heads!B:B)</f>
        <v>Other IPC</v>
      </c>
      <c r="N2262" s="9" t="str">
        <f>_xlfn.XLOOKUP(M2262,[1]Heads!B:B,[1]Heads!C:C)</f>
        <v>IPC</v>
      </c>
      <c r="O2262" s="9" t="s">
        <v>32</v>
      </c>
      <c r="P2262" s="75"/>
      <c r="Q2262" s="9"/>
      <c r="R2262" s="75"/>
      <c r="S2262" s="96" t="s">
        <v>7126</v>
      </c>
      <c r="T2262" s="9"/>
      <c r="U2262" s="75"/>
      <c r="V2262" s="9"/>
      <c r="W2262" s="104" t="s">
        <v>141</v>
      </c>
      <c r="X2262" s="104" t="s">
        <v>2923</v>
      </c>
      <c r="Y2262" s="98"/>
      <c r="Z2262" s="9" t="s">
        <v>6072</v>
      </c>
      <c r="AA2262" s="9" t="s">
        <v>34</v>
      </c>
      <c r="AB2262" s="9" t="str">
        <f t="shared" ca="1" si="219"/>
        <v/>
      </c>
      <c r="AC2262" s="9" t="str">
        <f t="shared" si="220"/>
        <v/>
      </c>
      <c r="AD2262" s="9" t="str">
        <f t="shared" ca="1" si="221"/>
        <v/>
      </c>
      <c r="AE2262" s="9" t="str">
        <f t="shared" ca="1" si="222"/>
        <v/>
      </c>
      <c r="AF2262" s="9"/>
      <c r="AG2262" s="123" t="str">
        <f t="shared" si="225"/>
        <v>Srikakulam Rural,'158/2026'</v>
      </c>
      <c r="AH2262" s="97" t="str">
        <f t="shared" si="223"/>
        <v/>
      </c>
    </row>
    <row r="2263" spans="1:34" ht="25.5" customHeight="1" x14ac:dyDescent="0.25">
      <c r="A2263" s="96">
        <v>2262</v>
      </c>
      <c r="B2263" s="123" t="str">
        <f>_xlfn.XLOOKUP(E2263,'[1]PS Name'!B:B,'[1]PS Name'!D:D)</f>
        <v>Tekkali Sub-Division</v>
      </c>
      <c r="C2263" s="123" t="str">
        <f>_xlfn.XLOOKUP(E2263,'[1]PS Name'!B:B,'[1]PS Name'!C:C)</f>
        <v>Tekkali Rural Circle</v>
      </c>
      <c r="D2263" s="9"/>
      <c r="E2263" s="123" t="s">
        <v>89</v>
      </c>
      <c r="F2263" s="136" t="s">
        <v>3771</v>
      </c>
      <c r="G2263" s="63" t="s">
        <v>1474</v>
      </c>
      <c r="H2263" s="137">
        <v>46240</v>
      </c>
      <c r="I2263" s="63" t="str">
        <f t="shared" si="224"/>
        <v>Aug</v>
      </c>
      <c r="J2263" s="63">
        <v>2026</v>
      </c>
      <c r="K2263" s="63" t="s">
        <v>103</v>
      </c>
      <c r="L2263" s="9"/>
      <c r="M2263" s="9" t="str">
        <f>_xlfn.XLOOKUP(K2263,[1]Heads!A:A,[1]Heads!B:B)</f>
        <v>Property Offences</v>
      </c>
      <c r="N2263" s="9" t="str">
        <f>_xlfn.XLOOKUP(M2263,[1]Heads!B:B,[1]Heads!C:C)</f>
        <v>IPC</v>
      </c>
      <c r="O2263" s="9" t="s">
        <v>32</v>
      </c>
      <c r="P2263" s="75"/>
      <c r="Q2263" s="9"/>
      <c r="R2263" s="75"/>
      <c r="S2263" s="96" t="s">
        <v>3196</v>
      </c>
      <c r="T2263" s="9"/>
      <c r="U2263" s="75"/>
      <c r="V2263" s="9"/>
      <c r="W2263" s="104" t="s">
        <v>112</v>
      </c>
      <c r="X2263" s="104" t="s">
        <v>141</v>
      </c>
      <c r="Y2263" s="98"/>
      <c r="Z2263" s="9" t="s">
        <v>6073</v>
      </c>
      <c r="AA2263" s="9" t="s">
        <v>34</v>
      </c>
      <c r="AB2263" s="9">
        <f t="shared" ca="1" si="219"/>
        <v>71</v>
      </c>
      <c r="AC2263" s="9" t="str">
        <f t="shared" ca="1" si="220"/>
        <v>Above 60 Days</v>
      </c>
      <c r="AD2263" s="9" t="str">
        <f t="shared" ca="1" si="221"/>
        <v/>
      </c>
      <c r="AE2263" s="9" t="str">
        <f t="shared" ca="1" si="222"/>
        <v/>
      </c>
      <c r="AF2263" s="9"/>
      <c r="AG2263" s="123" t="str">
        <f t="shared" si="225"/>
        <v>Kotabommali,'146/2026'</v>
      </c>
      <c r="AH2263" s="97" t="str">
        <f t="shared" ca="1" si="223"/>
        <v>Above 60 Days</v>
      </c>
    </row>
    <row r="2264" spans="1:34" ht="25.5" customHeight="1" x14ac:dyDescent="0.25">
      <c r="A2264" s="96">
        <v>2263</v>
      </c>
      <c r="B2264" s="123" t="str">
        <f>_xlfn.XLOOKUP(E2264,'[1]PS Name'!B:B,'[1]PS Name'!D:D)</f>
        <v>Srikakulam Sub-Division</v>
      </c>
      <c r="C2264" s="123">
        <f>_xlfn.XLOOKUP(E2264,'[1]PS Name'!B:B,'[1]PS Name'!C:C)</f>
        <v>0</v>
      </c>
      <c r="D2264" s="9"/>
      <c r="E2264" s="123" t="s">
        <v>28</v>
      </c>
      <c r="F2264" s="136" t="s">
        <v>3313</v>
      </c>
      <c r="G2264" s="63" t="s">
        <v>1315</v>
      </c>
      <c r="H2264" s="137">
        <v>46240</v>
      </c>
      <c r="I2264" s="63" t="str">
        <f t="shared" si="224"/>
        <v>Aug</v>
      </c>
      <c r="J2264" s="63">
        <v>2026</v>
      </c>
      <c r="K2264" s="63" t="s">
        <v>70</v>
      </c>
      <c r="L2264" s="9"/>
      <c r="M2264" s="9" t="str">
        <f>_xlfn.XLOOKUP(K2264,[1]Heads!A:A,[1]Heads!B:B)</f>
        <v>174 CrPC</v>
      </c>
      <c r="N2264" s="9" t="str">
        <f>_xlfn.XLOOKUP(M2264,[1]Heads!B:B,[1]Heads!C:C)</f>
        <v>174 CrPC</v>
      </c>
      <c r="O2264" s="9" t="s">
        <v>32</v>
      </c>
      <c r="P2264" s="75"/>
      <c r="Q2264" s="9"/>
      <c r="R2264" s="75"/>
      <c r="S2264" s="96" t="s">
        <v>7125</v>
      </c>
      <c r="T2264" s="9"/>
      <c r="U2264" s="75"/>
      <c r="V2264" s="9"/>
      <c r="W2264" s="104" t="s">
        <v>142</v>
      </c>
      <c r="X2264" s="104" t="s">
        <v>2923</v>
      </c>
      <c r="Y2264" s="98"/>
      <c r="Z2264" s="9" t="s">
        <v>6074</v>
      </c>
      <c r="AA2264" s="9" t="s">
        <v>34</v>
      </c>
      <c r="AB2264" s="9" t="str">
        <f t="shared" ca="1" si="219"/>
        <v/>
      </c>
      <c r="AC2264" s="9" t="str">
        <f t="shared" si="220"/>
        <v/>
      </c>
      <c r="AD2264" s="9" t="str">
        <f t="shared" ca="1" si="221"/>
        <v/>
      </c>
      <c r="AE2264" s="9" t="str">
        <f t="shared" ca="1" si="222"/>
        <v/>
      </c>
      <c r="AF2264" s="9"/>
      <c r="AG2264" s="123" t="str">
        <f t="shared" si="225"/>
        <v>Srikakulam II Town,'109/2026'</v>
      </c>
      <c r="AH2264" s="97" t="str">
        <f t="shared" si="223"/>
        <v/>
      </c>
    </row>
    <row r="2265" spans="1:34" ht="25.5" customHeight="1" x14ac:dyDescent="0.25">
      <c r="A2265" s="96">
        <v>2264</v>
      </c>
      <c r="B2265" s="123" t="str">
        <f>_xlfn.XLOOKUP(E2265,'[1]PS Name'!B:B,'[1]PS Name'!D:D)</f>
        <v>Kasibugga Sub-Division</v>
      </c>
      <c r="C2265" s="123" t="str">
        <f>_xlfn.XLOOKUP(E2265,'[1]PS Name'!B:B,'[1]PS Name'!C:C)</f>
        <v>Sompeta Circle</v>
      </c>
      <c r="D2265" s="9"/>
      <c r="E2265" s="123" t="s">
        <v>118</v>
      </c>
      <c r="F2265" s="136" t="s">
        <v>3061</v>
      </c>
      <c r="G2265" s="63" t="s">
        <v>980</v>
      </c>
      <c r="H2265" s="137">
        <v>46241</v>
      </c>
      <c r="I2265" s="63" t="str">
        <f t="shared" si="224"/>
        <v>Aug</v>
      </c>
      <c r="J2265" s="63">
        <v>2026</v>
      </c>
      <c r="K2265" s="63" t="s">
        <v>77</v>
      </c>
      <c r="L2265" s="9"/>
      <c r="M2265" s="9" t="str">
        <f>_xlfn.XLOOKUP(K2265,[1]Heads!A:A,[1]Heads!B:B)</f>
        <v>Road Accidents</v>
      </c>
      <c r="N2265" s="9" t="str">
        <f>_xlfn.XLOOKUP(M2265,[1]Heads!B:B,[1]Heads!C:C)</f>
        <v>IPC</v>
      </c>
      <c r="O2265" s="9" t="s">
        <v>32</v>
      </c>
      <c r="P2265" s="75">
        <v>46274</v>
      </c>
      <c r="Q2265" s="9"/>
      <c r="R2265" s="75"/>
      <c r="S2265" s="96" t="s">
        <v>3196</v>
      </c>
      <c r="T2265" s="9"/>
      <c r="U2265" s="75"/>
      <c r="V2265" s="9"/>
      <c r="W2265" s="104" t="s">
        <v>33</v>
      </c>
      <c r="X2265" s="104" t="s">
        <v>33</v>
      </c>
      <c r="Y2265" s="98">
        <v>46274</v>
      </c>
      <c r="Z2265" s="9" t="s">
        <v>6075</v>
      </c>
      <c r="AA2265" s="9" t="s">
        <v>34</v>
      </c>
      <c r="AB2265" s="9">
        <f t="shared" ca="1" si="219"/>
        <v>70</v>
      </c>
      <c r="AC2265" s="9" t="str">
        <f t="shared" ca="1" si="220"/>
        <v>Above 60 Days</v>
      </c>
      <c r="AD2265" s="9">
        <f t="shared" ca="1" si="221"/>
        <v>37</v>
      </c>
      <c r="AE2265" s="9" t="str">
        <f t="shared" ca="1" si="222"/>
        <v>Below 45 Days</v>
      </c>
      <c r="AF2265" s="9"/>
      <c r="AG2265" s="123" t="str">
        <f t="shared" si="225"/>
        <v>Kanchili,'70/2026'</v>
      </c>
      <c r="AH2265" s="97" t="str">
        <f t="shared" si="223"/>
        <v/>
      </c>
    </row>
    <row r="2266" spans="1:34" ht="25.5" customHeight="1" x14ac:dyDescent="0.25">
      <c r="A2266" s="96">
        <v>2265</v>
      </c>
      <c r="B2266" s="123" t="str">
        <f>_xlfn.XLOOKUP(E2266,'[1]PS Name'!B:B,'[1]PS Name'!D:D)</f>
        <v>Srikakulam Sub-Division</v>
      </c>
      <c r="C2266" s="123" t="str">
        <f>_xlfn.XLOOKUP(E2266,'[1]PS Name'!B:B,'[1]PS Name'!C:C)</f>
        <v>Srikakulam Rural Circle</v>
      </c>
      <c r="D2266" s="9"/>
      <c r="E2266" s="123" t="s">
        <v>74</v>
      </c>
      <c r="F2266" s="136" t="s">
        <v>3925</v>
      </c>
      <c r="G2266" s="63" t="s">
        <v>980</v>
      </c>
      <c r="H2266" s="137">
        <v>46241</v>
      </c>
      <c r="I2266" s="63" t="str">
        <f t="shared" si="224"/>
        <v>Aug</v>
      </c>
      <c r="J2266" s="63">
        <v>2026</v>
      </c>
      <c r="K2266" s="63" t="s">
        <v>77</v>
      </c>
      <c r="L2266" s="9"/>
      <c r="M2266" s="9" t="str">
        <f>_xlfn.XLOOKUP(K2266,[1]Heads!A:A,[1]Heads!B:B)</f>
        <v>Road Accidents</v>
      </c>
      <c r="N2266" s="9" t="str">
        <f>_xlfn.XLOOKUP(M2266,[1]Heads!B:B,[1]Heads!C:C)</f>
        <v>IPC</v>
      </c>
      <c r="O2266" s="9" t="s">
        <v>32</v>
      </c>
      <c r="P2266" s="75">
        <v>46265</v>
      </c>
      <c r="Q2266" s="9"/>
      <c r="R2266" s="75"/>
      <c r="S2266" s="96" t="s">
        <v>7126</v>
      </c>
      <c r="T2266" s="9"/>
      <c r="U2266" s="75"/>
      <c r="V2266" s="9"/>
      <c r="W2266" s="104" t="s">
        <v>33</v>
      </c>
      <c r="X2266" s="104" t="s">
        <v>2923</v>
      </c>
      <c r="Y2266" s="98"/>
      <c r="Z2266" s="9" t="s">
        <v>6076</v>
      </c>
      <c r="AA2266" s="9" t="s">
        <v>34</v>
      </c>
      <c r="AB2266" s="9" t="str">
        <f t="shared" ca="1" si="219"/>
        <v/>
      </c>
      <c r="AC2266" s="9" t="str">
        <f t="shared" si="220"/>
        <v/>
      </c>
      <c r="AD2266" s="9" t="str">
        <f t="shared" ca="1" si="221"/>
        <v/>
      </c>
      <c r="AE2266" s="9" t="str">
        <f t="shared" ca="1" si="222"/>
        <v/>
      </c>
      <c r="AF2266" s="9"/>
      <c r="AG2266" s="123" t="str">
        <f t="shared" si="225"/>
        <v>Srikakulam Rural,'160/2026'</v>
      </c>
      <c r="AH2266" s="97" t="str">
        <f t="shared" si="223"/>
        <v/>
      </c>
    </row>
    <row r="2267" spans="1:34" ht="25.5" customHeight="1" x14ac:dyDescent="0.25">
      <c r="A2267" s="96">
        <v>2266</v>
      </c>
      <c r="B2267" s="123" t="str">
        <f>_xlfn.XLOOKUP(E2267,'[1]PS Name'!B:B,'[1]PS Name'!D:D)</f>
        <v>Tekkali Sub-Division</v>
      </c>
      <c r="C2267" s="123" t="str">
        <f>_xlfn.XLOOKUP(E2267,'[1]PS Name'!B:B,'[1]PS Name'!C:C)</f>
        <v>Tekkali Rural Circle</v>
      </c>
      <c r="D2267" s="9"/>
      <c r="E2267" s="123" t="s">
        <v>84</v>
      </c>
      <c r="F2267" s="136" t="s">
        <v>3086</v>
      </c>
      <c r="G2267" s="63" t="s">
        <v>1807</v>
      </c>
      <c r="H2267" s="137">
        <v>46241</v>
      </c>
      <c r="I2267" s="63" t="str">
        <f t="shared" si="224"/>
        <v>Aug</v>
      </c>
      <c r="J2267" s="63">
        <v>2026</v>
      </c>
      <c r="K2267" s="63" t="s">
        <v>85</v>
      </c>
      <c r="L2267" s="9"/>
      <c r="M2267" s="9" t="str">
        <f>_xlfn.XLOOKUP(K2267,[1]Heads!A:A,[1]Heads!B:B)</f>
        <v>Enforcement</v>
      </c>
      <c r="N2267" s="9" t="str">
        <f>_xlfn.XLOOKUP(M2267,[1]Heads!B:B,[1]Heads!C:C)</f>
        <v>Enforcement</v>
      </c>
      <c r="O2267" s="9" t="s">
        <v>32</v>
      </c>
      <c r="P2267" s="75"/>
      <c r="Q2267" s="9"/>
      <c r="R2267" s="75"/>
      <c r="S2267" s="96" t="s">
        <v>3196</v>
      </c>
      <c r="T2267" s="9"/>
      <c r="U2267" s="75"/>
      <c r="V2267" s="9"/>
      <c r="W2267" s="104" t="s">
        <v>174</v>
      </c>
      <c r="X2267" s="104" t="s">
        <v>174</v>
      </c>
      <c r="Y2267" s="98">
        <v>46251</v>
      </c>
      <c r="Z2267" s="9" t="s">
        <v>6077</v>
      </c>
      <c r="AA2267" s="9" t="s">
        <v>34</v>
      </c>
      <c r="AB2267" s="9">
        <f t="shared" ca="1" si="219"/>
        <v>70</v>
      </c>
      <c r="AC2267" s="9" t="str">
        <f t="shared" ca="1" si="220"/>
        <v>Above 60 Days</v>
      </c>
      <c r="AD2267" s="9">
        <f t="shared" ca="1" si="221"/>
        <v>60</v>
      </c>
      <c r="AE2267" s="9" t="str">
        <f t="shared" ca="1" si="222"/>
        <v>45 to 60 Days</v>
      </c>
      <c r="AF2267" s="9"/>
      <c r="AG2267" s="123" t="str">
        <f t="shared" si="225"/>
        <v>Nandigam,'76/2026'</v>
      </c>
      <c r="AH2267" s="97" t="str">
        <f t="shared" ca="1" si="223"/>
        <v>Above 60 Days</v>
      </c>
    </row>
    <row r="2268" spans="1:34" ht="25.5" customHeight="1" x14ac:dyDescent="0.25">
      <c r="A2268" s="96">
        <v>2267</v>
      </c>
      <c r="B2268" s="123" t="str">
        <f>_xlfn.XLOOKUP(E2268,'[1]PS Name'!B:B,'[1]PS Name'!D:D)</f>
        <v>Tekkali Sub-Division</v>
      </c>
      <c r="C2268" s="123" t="str">
        <f>_xlfn.XLOOKUP(E2268,'[1]PS Name'!B:B,'[1]PS Name'!C:C)</f>
        <v>Narasannapeta Circle</v>
      </c>
      <c r="D2268" s="9"/>
      <c r="E2268" s="123" t="s">
        <v>42</v>
      </c>
      <c r="F2268" s="136" t="s">
        <v>5922</v>
      </c>
      <c r="G2268" s="63" t="s">
        <v>6078</v>
      </c>
      <c r="H2268" s="137">
        <v>46241</v>
      </c>
      <c r="I2268" s="63" t="str">
        <f t="shared" si="224"/>
        <v>Aug</v>
      </c>
      <c r="J2268" s="63">
        <v>2026</v>
      </c>
      <c r="K2268" s="63" t="s">
        <v>115</v>
      </c>
      <c r="L2268" s="9"/>
      <c r="M2268" s="9" t="str">
        <f>_xlfn.XLOOKUP(K2268,[1]Heads!A:A,[1]Heads!B:B)</f>
        <v>Crime  Against Women</v>
      </c>
      <c r="N2268" s="9" t="str">
        <f>_xlfn.XLOOKUP(M2268,[1]Heads!B:B,[1]Heads!C:C)</f>
        <v>IPC</v>
      </c>
      <c r="O2268" s="9" t="s">
        <v>32</v>
      </c>
      <c r="P2268" s="75"/>
      <c r="Q2268" s="9"/>
      <c r="R2268" s="75"/>
      <c r="S2268" s="96" t="s">
        <v>3196</v>
      </c>
      <c r="T2268" s="9"/>
      <c r="U2268" s="75"/>
      <c r="V2268" s="9"/>
      <c r="W2268" s="104" t="s">
        <v>141</v>
      </c>
      <c r="X2268" s="104" t="s">
        <v>33</v>
      </c>
      <c r="Y2268" s="98">
        <v>46287</v>
      </c>
      <c r="Z2268" s="9" t="s">
        <v>6079</v>
      </c>
      <c r="AA2268" s="9" t="s">
        <v>34</v>
      </c>
      <c r="AB2268" s="9">
        <f t="shared" ca="1" si="219"/>
        <v>70</v>
      </c>
      <c r="AC2268" s="9" t="str">
        <f t="shared" ca="1" si="220"/>
        <v>Above 60 Days</v>
      </c>
      <c r="AD2268" s="9">
        <f t="shared" ca="1" si="221"/>
        <v>24</v>
      </c>
      <c r="AE2268" s="9" t="str">
        <f t="shared" ca="1" si="222"/>
        <v>Below 45 Days</v>
      </c>
      <c r="AF2268" s="9"/>
      <c r="AG2268" s="123" t="str">
        <f t="shared" si="225"/>
        <v>Narasannapeta,'246/2026'</v>
      </c>
      <c r="AH2268" s="97" t="str">
        <f t="shared" si="223"/>
        <v/>
      </c>
    </row>
    <row r="2269" spans="1:34" ht="25.5" customHeight="1" x14ac:dyDescent="0.25">
      <c r="A2269" s="96">
        <v>2268</v>
      </c>
      <c r="B2269" s="123" t="e">
        <f>_xlfn.XLOOKUP(E2269,'[1]PS Name'!B:B,'[1]PS Name'!D:D)</f>
        <v>#N/A</v>
      </c>
      <c r="C2269" s="123" t="e">
        <f>_xlfn.XLOOKUP(E2269,'[1]PS Name'!B:B,'[1]PS Name'!C:C)</f>
        <v>#N/A</v>
      </c>
      <c r="D2269" s="9"/>
      <c r="E2269" s="123" t="s">
        <v>125</v>
      </c>
      <c r="F2269" s="136" t="s">
        <v>3159</v>
      </c>
      <c r="G2269" s="63" t="s">
        <v>2339</v>
      </c>
      <c r="H2269" s="137">
        <v>46241</v>
      </c>
      <c r="I2269" s="63" t="str">
        <f t="shared" si="224"/>
        <v>Aug</v>
      </c>
      <c r="J2269" s="63">
        <v>2026</v>
      </c>
      <c r="K2269" s="63" t="s">
        <v>80</v>
      </c>
      <c r="L2269" s="9"/>
      <c r="M2269" s="9" t="str">
        <f>_xlfn.XLOOKUP(K2269,[1]Heads!A:A,[1]Heads!B:B)</f>
        <v>Crime  Against Women</v>
      </c>
      <c r="N2269" s="9" t="str">
        <f>_xlfn.XLOOKUP(M2269,[1]Heads!B:B,[1]Heads!C:C)</f>
        <v>IPC</v>
      </c>
      <c r="O2269" s="9" t="s">
        <v>32</v>
      </c>
      <c r="P2269" s="75">
        <v>46266</v>
      </c>
      <c r="Q2269" s="9"/>
      <c r="R2269" s="75"/>
      <c r="S2269" s="96" t="s">
        <v>7126</v>
      </c>
      <c r="T2269" s="9"/>
      <c r="U2269" s="75"/>
      <c r="V2269" s="9"/>
      <c r="W2269" s="104" t="s">
        <v>33</v>
      </c>
      <c r="X2269" s="104" t="s">
        <v>2923</v>
      </c>
      <c r="Y2269" s="98"/>
      <c r="Z2269" s="9" t="s">
        <v>6080</v>
      </c>
      <c r="AA2269" s="9" t="s">
        <v>34</v>
      </c>
      <c r="AB2269" s="9" t="str">
        <f t="shared" ca="1" si="219"/>
        <v/>
      </c>
      <c r="AC2269" s="9" t="str">
        <f t="shared" si="220"/>
        <v/>
      </c>
      <c r="AD2269" s="9" t="str">
        <f t="shared" ca="1" si="221"/>
        <v/>
      </c>
      <c r="AE2269" s="9" t="str">
        <f t="shared" ca="1" si="222"/>
        <v/>
      </c>
      <c r="AF2269" s="9"/>
      <c r="AG2269" s="123" t="str">
        <f t="shared" si="225"/>
        <v>Mahila UPS, Srikakulam,'93/2026'</v>
      </c>
      <c r="AH2269" s="97" t="str">
        <f t="shared" si="223"/>
        <v/>
      </c>
    </row>
    <row r="2270" spans="1:34" ht="25.5" customHeight="1" x14ac:dyDescent="0.25">
      <c r="A2270" s="96">
        <v>2269</v>
      </c>
      <c r="B2270" s="123" t="str">
        <f>_xlfn.XLOOKUP(E2270,'[1]PS Name'!B:B,'[1]PS Name'!D:D)</f>
        <v>Kasibugga Sub-Division</v>
      </c>
      <c r="C2270" s="123" t="str">
        <f>_xlfn.XLOOKUP(E2270,'[1]PS Name'!B:B,'[1]PS Name'!C:C)</f>
        <v>Itchapuram Circle</v>
      </c>
      <c r="D2270" s="9"/>
      <c r="E2270" s="123" t="s">
        <v>66</v>
      </c>
      <c r="F2270" s="136" t="s">
        <v>3087</v>
      </c>
      <c r="G2270" s="63" t="s">
        <v>264</v>
      </c>
      <c r="H2270" s="137">
        <v>46241</v>
      </c>
      <c r="I2270" s="63" t="str">
        <f t="shared" si="224"/>
        <v>Aug</v>
      </c>
      <c r="J2270" s="63">
        <v>2026</v>
      </c>
      <c r="K2270" s="63" t="s">
        <v>59</v>
      </c>
      <c r="L2270" s="9" t="s">
        <v>265</v>
      </c>
      <c r="M2270" s="9" t="str">
        <f>_xlfn.XLOOKUP(K2270,[1]Heads!A:A,[1]Heads!B:B)</f>
        <v>Missing Cases</v>
      </c>
      <c r="N2270" s="9" t="str">
        <f>_xlfn.XLOOKUP(M2270,[1]Heads!B:B,[1]Heads!C:C)</f>
        <v>Missing</v>
      </c>
      <c r="O2270" s="9" t="s">
        <v>32</v>
      </c>
      <c r="P2270" s="75"/>
      <c r="Q2270" s="9"/>
      <c r="R2270" s="75"/>
      <c r="S2270" s="96" t="s">
        <v>7125</v>
      </c>
      <c r="T2270" s="9"/>
      <c r="U2270" s="75"/>
      <c r="V2270" s="9"/>
      <c r="W2270" s="104" t="s">
        <v>142</v>
      </c>
      <c r="X2270" s="104" t="s">
        <v>2923</v>
      </c>
      <c r="Y2270" s="98"/>
      <c r="Z2270" s="9" t="s">
        <v>6081</v>
      </c>
      <c r="AA2270" s="9" t="s">
        <v>34</v>
      </c>
      <c r="AB2270" s="9" t="str">
        <f t="shared" ca="1" si="219"/>
        <v/>
      </c>
      <c r="AC2270" s="9" t="str">
        <f t="shared" si="220"/>
        <v/>
      </c>
      <c r="AD2270" s="9" t="str">
        <f t="shared" ca="1" si="221"/>
        <v/>
      </c>
      <c r="AE2270" s="9" t="str">
        <f t="shared" ca="1" si="222"/>
        <v/>
      </c>
      <c r="AF2270" s="9"/>
      <c r="AG2270" s="123" t="str">
        <f t="shared" si="225"/>
        <v>Itchapuram Rural,'79/2026'</v>
      </c>
      <c r="AH2270" s="97" t="str">
        <f t="shared" si="223"/>
        <v/>
      </c>
    </row>
    <row r="2271" spans="1:34" ht="25.5" customHeight="1" x14ac:dyDescent="0.25">
      <c r="A2271" s="96">
        <v>2270</v>
      </c>
      <c r="B2271" s="123" t="str">
        <f>_xlfn.XLOOKUP(E2271,'[1]PS Name'!B:B,'[1]PS Name'!D:D)</f>
        <v>Kasibugga Sub-Division</v>
      </c>
      <c r="C2271" s="123" t="str">
        <f>_xlfn.XLOOKUP(E2271,'[1]PS Name'!B:B,'[1]PS Name'!C:C)</f>
        <v>Kasibugga Rural Circle</v>
      </c>
      <c r="D2271" s="9"/>
      <c r="E2271" s="123" t="s">
        <v>114</v>
      </c>
      <c r="F2271" s="136" t="s">
        <v>3535</v>
      </c>
      <c r="G2271" s="63" t="s">
        <v>1315</v>
      </c>
      <c r="H2271" s="137">
        <v>46241</v>
      </c>
      <c r="I2271" s="63" t="str">
        <f t="shared" si="224"/>
        <v>Aug</v>
      </c>
      <c r="J2271" s="63">
        <v>2026</v>
      </c>
      <c r="K2271" s="63" t="s">
        <v>70</v>
      </c>
      <c r="L2271" s="9"/>
      <c r="M2271" s="9" t="str">
        <f>_xlfn.XLOOKUP(K2271,[1]Heads!A:A,[1]Heads!B:B)</f>
        <v>174 CrPC</v>
      </c>
      <c r="N2271" s="9" t="str">
        <f>_xlfn.XLOOKUP(M2271,[1]Heads!B:B,[1]Heads!C:C)</f>
        <v>174 CrPC</v>
      </c>
      <c r="O2271" s="9" t="s">
        <v>32</v>
      </c>
      <c r="P2271" s="75"/>
      <c r="Q2271" s="9"/>
      <c r="R2271" s="75"/>
      <c r="S2271" s="96" t="s">
        <v>3196</v>
      </c>
      <c r="T2271" s="9"/>
      <c r="U2271" s="75"/>
      <c r="V2271" s="9"/>
      <c r="W2271" s="104" t="s">
        <v>168</v>
      </c>
      <c r="X2271" s="104" t="s">
        <v>173</v>
      </c>
      <c r="Y2271" s="98">
        <v>46248</v>
      </c>
      <c r="Z2271" s="9" t="s">
        <v>6082</v>
      </c>
      <c r="AA2271" s="9" t="s">
        <v>34</v>
      </c>
      <c r="AB2271" s="9">
        <f t="shared" ca="1" si="219"/>
        <v>70</v>
      </c>
      <c r="AC2271" s="9" t="str">
        <f t="shared" ca="1" si="220"/>
        <v>Above 60 Days</v>
      </c>
      <c r="AD2271" s="9">
        <f t="shared" ca="1" si="221"/>
        <v>63</v>
      </c>
      <c r="AE2271" s="9" t="str">
        <f t="shared" ca="1" si="222"/>
        <v>Above 60 Days</v>
      </c>
      <c r="AF2271" s="9"/>
      <c r="AG2271" s="123" t="str">
        <f t="shared" si="225"/>
        <v>Mandasa,'126/2026'</v>
      </c>
      <c r="AH2271" s="97" t="str">
        <f t="shared" ca="1" si="223"/>
        <v>Above 60 Days</v>
      </c>
    </row>
    <row r="2272" spans="1:34" ht="25.5" customHeight="1" x14ac:dyDescent="0.25">
      <c r="A2272" s="96">
        <v>2271</v>
      </c>
      <c r="B2272" s="123" t="str">
        <f>_xlfn.XLOOKUP(E2272,'[1]PS Name'!B:B,'[1]PS Name'!D:D)</f>
        <v>Srikakulam Sub-Division</v>
      </c>
      <c r="C2272" s="123" t="str">
        <f>_xlfn.XLOOKUP(E2272,'[1]PS Name'!B:B,'[1]PS Name'!C:C)</f>
        <v>Amadalavalasa Circle</v>
      </c>
      <c r="D2272" s="9"/>
      <c r="E2272" s="123" t="s">
        <v>47</v>
      </c>
      <c r="F2272" s="136" t="s">
        <v>3444</v>
      </c>
      <c r="G2272" s="63" t="s">
        <v>1572</v>
      </c>
      <c r="H2272" s="137">
        <v>46241</v>
      </c>
      <c r="I2272" s="63" t="str">
        <f t="shared" si="224"/>
        <v>Aug</v>
      </c>
      <c r="J2272" s="63">
        <v>2026</v>
      </c>
      <c r="K2272" s="63" t="s">
        <v>75</v>
      </c>
      <c r="L2272" s="9"/>
      <c r="M2272" s="9" t="str">
        <f>_xlfn.XLOOKUP(K2272,[1]Heads!A:A,[1]Heads!B:B)</f>
        <v>Bodily Offiences</v>
      </c>
      <c r="N2272" s="9" t="str">
        <f>_xlfn.XLOOKUP(M2272,[1]Heads!B:B,[1]Heads!C:C)</f>
        <v>IPC</v>
      </c>
      <c r="O2272" s="9" t="s">
        <v>32</v>
      </c>
      <c r="P2272" s="75"/>
      <c r="Q2272" s="9"/>
      <c r="R2272" s="75"/>
      <c r="S2272" s="96" t="s">
        <v>7126</v>
      </c>
      <c r="T2272" s="9"/>
      <c r="U2272" s="75"/>
      <c r="V2272" s="9"/>
      <c r="W2272" s="104" t="s">
        <v>141</v>
      </c>
      <c r="X2272" s="104" t="s">
        <v>2923</v>
      </c>
      <c r="Y2272" s="98"/>
      <c r="Z2272" s="9" t="s">
        <v>6083</v>
      </c>
      <c r="AA2272" s="9" t="s">
        <v>34</v>
      </c>
      <c r="AB2272" s="9" t="str">
        <f t="shared" ca="1" si="219"/>
        <v/>
      </c>
      <c r="AC2272" s="9" t="str">
        <f t="shared" si="220"/>
        <v/>
      </c>
      <c r="AD2272" s="9" t="str">
        <f t="shared" ca="1" si="221"/>
        <v/>
      </c>
      <c r="AE2272" s="9" t="str">
        <f t="shared" ca="1" si="222"/>
        <v/>
      </c>
      <c r="AF2272" s="9"/>
      <c r="AG2272" s="123" t="str">
        <f t="shared" si="225"/>
        <v>Amadalavalasa,'121/2026'</v>
      </c>
      <c r="AH2272" s="97" t="str">
        <f t="shared" si="223"/>
        <v/>
      </c>
    </row>
    <row r="2273" spans="1:34" ht="25.5" customHeight="1" x14ac:dyDescent="0.25">
      <c r="A2273" s="96">
        <v>2272</v>
      </c>
      <c r="B2273" s="123" t="str">
        <f>_xlfn.XLOOKUP(E2273,'[1]PS Name'!B:B,'[1]PS Name'!D:D)</f>
        <v>Tekkali Sub-Division</v>
      </c>
      <c r="C2273" s="123" t="str">
        <f>_xlfn.XLOOKUP(E2273,'[1]PS Name'!B:B,'[1]PS Name'!C:C)</f>
        <v>Narasannapeta Circle</v>
      </c>
      <c r="D2273" s="9"/>
      <c r="E2273" s="123" t="s">
        <v>124</v>
      </c>
      <c r="F2273" s="136" t="s">
        <v>3206</v>
      </c>
      <c r="G2273" s="63" t="s">
        <v>6084</v>
      </c>
      <c r="H2273" s="137">
        <v>46241</v>
      </c>
      <c r="I2273" s="63" t="str">
        <f t="shared" si="224"/>
        <v>Aug</v>
      </c>
      <c r="J2273" s="63">
        <v>2026</v>
      </c>
      <c r="K2273" s="63" t="s">
        <v>115</v>
      </c>
      <c r="L2273" s="9"/>
      <c r="M2273" s="9" t="str">
        <f>_xlfn.XLOOKUP(K2273,[1]Heads!A:A,[1]Heads!B:B)</f>
        <v>Crime  Against Women</v>
      </c>
      <c r="N2273" s="9" t="str">
        <f>_xlfn.XLOOKUP(M2273,[1]Heads!B:B,[1]Heads!C:C)</f>
        <v>IPC</v>
      </c>
      <c r="O2273" s="9" t="s">
        <v>32</v>
      </c>
      <c r="P2273" s="75"/>
      <c r="Q2273" s="9"/>
      <c r="R2273" s="75"/>
      <c r="S2273" s="96" t="s">
        <v>3196</v>
      </c>
      <c r="T2273" s="9"/>
      <c r="U2273" s="75"/>
      <c r="V2273" s="9"/>
      <c r="W2273" s="104" t="s">
        <v>141</v>
      </c>
      <c r="X2273" s="104" t="s">
        <v>33</v>
      </c>
      <c r="Y2273" s="98">
        <v>46289</v>
      </c>
      <c r="Z2273" s="9" t="s">
        <v>6085</v>
      </c>
      <c r="AA2273" s="9" t="s">
        <v>34</v>
      </c>
      <c r="AB2273" s="9">
        <f t="shared" ca="1" si="219"/>
        <v>70</v>
      </c>
      <c r="AC2273" s="9" t="str">
        <f t="shared" ca="1" si="220"/>
        <v>Above 60 Days</v>
      </c>
      <c r="AD2273" s="9">
        <f t="shared" ca="1" si="221"/>
        <v>22</v>
      </c>
      <c r="AE2273" s="9" t="str">
        <f t="shared" ca="1" si="222"/>
        <v>Below 45 Days</v>
      </c>
      <c r="AF2273" s="9"/>
      <c r="AG2273" s="123" t="str">
        <f t="shared" si="225"/>
        <v>Saravakota,'97/2026'</v>
      </c>
      <c r="AH2273" s="97" t="str">
        <f t="shared" si="223"/>
        <v/>
      </c>
    </row>
    <row r="2274" spans="1:34" ht="25.5" customHeight="1" x14ac:dyDescent="0.25">
      <c r="A2274" s="96">
        <v>2273</v>
      </c>
      <c r="B2274" s="123" t="str">
        <f>_xlfn.XLOOKUP(E2274,'[1]PS Name'!B:B,'[1]PS Name'!D:D)</f>
        <v>Kasibugga Sub-Division</v>
      </c>
      <c r="C2274" s="123" t="str">
        <f>_xlfn.XLOOKUP(E2274,'[1]PS Name'!B:B,'[1]PS Name'!C:C)</f>
        <v>Itchapuram Circle</v>
      </c>
      <c r="D2274" s="9"/>
      <c r="E2274" s="123" t="s">
        <v>66</v>
      </c>
      <c r="F2274" s="136" t="s">
        <v>3241</v>
      </c>
      <c r="G2274" s="63" t="s">
        <v>1027</v>
      </c>
      <c r="H2274" s="137">
        <v>46242</v>
      </c>
      <c r="I2274" s="63" t="str">
        <f t="shared" si="224"/>
        <v>Aug</v>
      </c>
      <c r="J2274" s="63">
        <v>2026</v>
      </c>
      <c r="K2274" s="63" t="s">
        <v>48</v>
      </c>
      <c r="L2274" s="9"/>
      <c r="M2274" s="9" t="str">
        <f>_xlfn.XLOOKUP(K2274,[1]Heads!A:A,[1]Heads!B:B)</f>
        <v>Property Offences</v>
      </c>
      <c r="N2274" s="9" t="str">
        <f>_xlfn.XLOOKUP(M2274,[1]Heads!B:B,[1]Heads!C:C)</f>
        <v>IPC</v>
      </c>
      <c r="O2274" s="9" t="s">
        <v>32</v>
      </c>
      <c r="P2274" s="75"/>
      <c r="Q2274" s="9"/>
      <c r="R2274" s="75"/>
      <c r="S2274" s="96" t="s">
        <v>3196</v>
      </c>
      <c r="T2274" s="9"/>
      <c r="U2274" s="75"/>
      <c r="V2274" s="9"/>
      <c r="W2274" s="104" t="s">
        <v>112</v>
      </c>
      <c r="X2274" s="104" t="s">
        <v>112</v>
      </c>
      <c r="Y2274" s="98"/>
      <c r="Z2274" s="9" t="s">
        <v>6086</v>
      </c>
      <c r="AA2274" s="9" t="s">
        <v>34</v>
      </c>
      <c r="AB2274" s="9">
        <f t="shared" ca="1" si="219"/>
        <v>69</v>
      </c>
      <c r="AC2274" s="9" t="str">
        <f t="shared" ca="1" si="220"/>
        <v>Above 60 Days</v>
      </c>
      <c r="AD2274" s="9" t="str">
        <f t="shared" ca="1" si="221"/>
        <v/>
      </c>
      <c r="AE2274" s="9" t="str">
        <f t="shared" ca="1" si="222"/>
        <v/>
      </c>
      <c r="AF2274" s="9"/>
      <c r="AG2274" s="123" t="str">
        <f t="shared" si="225"/>
        <v>Itchapuram Rural,'80/2026'</v>
      </c>
      <c r="AH2274" s="97" t="str">
        <f t="shared" ca="1" si="223"/>
        <v>Above 60 Days</v>
      </c>
    </row>
    <row r="2275" spans="1:34" ht="25.5" customHeight="1" x14ac:dyDescent="0.25">
      <c r="A2275" s="96">
        <v>2274</v>
      </c>
      <c r="B2275" s="123" t="str">
        <f>_xlfn.XLOOKUP(E2275,'[1]PS Name'!B:B,'[1]PS Name'!D:D)</f>
        <v>Tekkali Sub-Division</v>
      </c>
      <c r="C2275" s="123" t="str">
        <f>_xlfn.XLOOKUP(E2275,'[1]PS Name'!B:B,'[1]PS Name'!C:C)</f>
        <v>Kothuru Circle</v>
      </c>
      <c r="D2275" s="9"/>
      <c r="E2275" s="123" t="s">
        <v>55</v>
      </c>
      <c r="F2275" s="136" t="s">
        <v>3095</v>
      </c>
      <c r="G2275" s="63" t="s">
        <v>6087</v>
      </c>
      <c r="H2275" s="137">
        <v>46242</v>
      </c>
      <c r="I2275" s="63" t="str">
        <f t="shared" si="224"/>
        <v>Aug</v>
      </c>
      <c r="J2275" s="63">
        <v>2026</v>
      </c>
      <c r="K2275" s="63" t="s">
        <v>39</v>
      </c>
      <c r="L2275" s="9"/>
      <c r="M2275" s="9" t="str">
        <f>_xlfn.XLOOKUP(K2275,[1]Heads!A:A,[1]Heads!B:B)</f>
        <v>Other IPC</v>
      </c>
      <c r="N2275" s="9" t="str">
        <f>_xlfn.XLOOKUP(M2275,[1]Heads!B:B,[1]Heads!C:C)</f>
        <v>IPC</v>
      </c>
      <c r="O2275" s="9" t="s">
        <v>32</v>
      </c>
      <c r="P2275" s="75"/>
      <c r="Q2275" s="9"/>
      <c r="R2275" s="75"/>
      <c r="S2275" s="96" t="s">
        <v>3196</v>
      </c>
      <c r="T2275" s="9"/>
      <c r="U2275" s="75"/>
      <c r="V2275" s="9"/>
      <c r="W2275" s="104" t="s">
        <v>141</v>
      </c>
      <c r="X2275" s="104" t="s">
        <v>33</v>
      </c>
      <c r="Y2275" s="98">
        <v>46300</v>
      </c>
      <c r="Z2275" s="9" t="s">
        <v>6088</v>
      </c>
      <c r="AA2275" s="9" t="s">
        <v>34</v>
      </c>
      <c r="AB2275" s="9">
        <f t="shared" ca="1" si="219"/>
        <v>69</v>
      </c>
      <c r="AC2275" s="9" t="str">
        <f t="shared" ca="1" si="220"/>
        <v>Above 60 Days</v>
      </c>
      <c r="AD2275" s="9">
        <f t="shared" ca="1" si="221"/>
        <v>11</v>
      </c>
      <c r="AE2275" s="9" t="str">
        <f t="shared" ca="1" si="222"/>
        <v>Below 45 Days</v>
      </c>
      <c r="AF2275" s="9"/>
      <c r="AG2275" s="123" t="str">
        <f t="shared" si="225"/>
        <v>Hiramandalam,'65/2026'</v>
      </c>
      <c r="AH2275" s="97" t="str">
        <f t="shared" si="223"/>
        <v/>
      </c>
    </row>
    <row r="2276" spans="1:34" ht="25.5" customHeight="1" x14ac:dyDescent="0.25">
      <c r="A2276" s="96">
        <v>2275</v>
      </c>
      <c r="B2276" s="123" t="str">
        <f>_xlfn.XLOOKUP(E2276,'[1]PS Name'!B:B,'[1]PS Name'!D:D)</f>
        <v>Kasibugga Sub-Division</v>
      </c>
      <c r="C2276" s="123">
        <f>_xlfn.XLOOKUP(E2276,'[1]PS Name'!B:B,'[1]PS Name'!C:C)</f>
        <v>0</v>
      </c>
      <c r="D2276" s="9"/>
      <c r="E2276" s="123" t="s">
        <v>68</v>
      </c>
      <c r="F2276" s="136" t="s">
        <v>6089</v>
      </c>
      <c r="G2276" s="63" t="s">
        <v>1375</v>
      </c>
      <c r="H2276" s="137">
        <v>46242</v>
      </c>
      <c r="I2276" s="63" t="str">
        <f t="shared" si="224"/>
        <v>Aug</v>
      </c>
      <c r="J2276" s="63">
        <v>2026</v>
      </c>
      <c r="K2276" s="63" t="s">
        <v>39</v>
      </c>
      <c r="L2276" s="9"/>
      <c r="M2276" s="9" t="str">
        <f>_xlfn.XLOOKUP(K2276,[1]Heads!A:A,[1]Heads!B:B)</f>
        <v>Other IPC</v>
      </c>
      <c r="N2276" s="9" t="str">
        <f>_xlfn.XLOOKUP(M2276,[1]Heads!B:B,[1]Heads!C:C)</f>
        <v>IPC</v>
      </c>
      <c r="O2276" s="9" t="s">
        <v>32</v>
      </c>
      <c r="P2276" s="75"/>
      <c r="Q2276" s="9"/>
      <c r="R2276" s="75"/>
      <c r="S2276" s="96" t="s">
        <v>3196</v>
      </c>
      <c r="T2276" s="9"/>
      <c r="U2276" s="75"/>
      <c r="V2276" s="9"/>
      <c r="W2276" s="104" t="s">
        <v>141</v>
      </c>
      <c r="X2276" s="104" t="s">
        <v>33</v>
      </c>
      <c r="Y2276" s="98">
        <v>46286</v>
      </c>
      <c r="Z2276" s="9" t="s">
        <v>6090</v>
      </c>
      <c r="AA2276" s="9" t="s">
        <v>34</v>
      </c>
      <c r="AB2276" s="9">
        <f t="shared" ca="1" si="219"/>
        <v>69</v>
      </c>
      <c r="AC2276" s="9" t="str">
        <f t="shared" ca="1" si="220"/>
        <v>Above 60 Days</v>
      </c>
      <c r="AD2276" s="9">
        <f t="shared" ca="1" si="221"/>
        <v>25</v>
      </c>
      <c r="AE2276" s="9" t="str">
        <f t="shared" ca="1" si="222"/>
        <v>Below 45 Days</v>
      </c>
      <c r="AF2276" s="9"/>
      <c r="AG2276" s="123" t="str">
        <f t="shared" si="225"/>
        <v>Kasibugga,'262/2026'</v>
      </c>
      <c r="AH2276" s="97" t="str">
        <f t="shared" si="223"/>
        <v/>
      </c>
    </row>
    <row r="2277" spans="1:34" ht="25.5" customHeight="1" x14ac:dyDescent="0.25">
      <c r="A2277" s="96">
        <v>2276</v>
      </c>
      <c r="B2277" s="123" t="str">
        <f>_xlfn.XLOOKUP(E2277,'[1]PS Name'!B:B,'[1]PS Name'!D:D)</f>
        <v>Kasibugga Sub-Division</v>
      </c>
      <c r="C2277" s="123">
        <f>_xlfn.XLOOKUP(E2277,'[1]PS Name'!B:B,'[1]PS Name'!C:C)</f>
        <v>0</v>
      </c>
      <c r="D2277" s="9"/>
      <c r="E2277" s="123" t="s">
        <v>68</v>
      </c>
      <c r="F2277" s="136" t="s">
        <v>6091</v>
      </c>
      <c r="G2277" s="63" t="s">
        <v>1315</v>
      </c>
      <c r="H2277" s="137">
        <v>46242</v>
      </c>
      <c r="I2277" s="63" t="str">
        <f t="shared" si="224"/>
        <v>Aug</v>
      </c>
      <c r="J2277" s="63">
        <v>2026</v>
      </c>
      <c r="K2277" s="63" t="s">
        <v>70</v>
      </c>
      <c r="L2277" s="9"/>
      <c r="M2277" s="9" t="str">
        <f>_xlfn.XLOOKUP(K2277,[1]Heads!A:A,[1]Heads!B:B)</f>
        <v>174 CrPC</v>
      </c>
      <c r="N2277" s="9" t="str">
        <f>_xlfn.XLOOKUP(M2277,[1]Heads!B:B,[1]Heads!C:C)</f>
        <v>174 CrPC</v>
      </c>
      <c r="O2277" s="9" t="s">
        <v>32</v>
      </c>
      <c r="P2277" s="75"/>
      <c r="Q2277" s="9"/>
      <c r="R2277" s="75"/>
      <c r="S2277" s="96" t="s">
        <v>3196</v>
      </c>
      <c r="T2277" s="9"/>
      <c r="U2277" s="75"/>
      <c r="V2277" s="9"/>
      <c r="W2277" s="104" t="s">
        <v>173</v>
      </c>
      <c r="X2277" s="104" t="s">
        <v>173</v>
      </c>
      <c r="Y2277" s="98">
        <v>46251</v>
      </c>
      <c r="Z2277" s="9" t="s">
        <v>6092</v>
      </c>
      <c r="AA2277" s="9" t="s">
        <v>34</v>
      </c>
      <c r="AB2277" s="9">
        <f t="shared" ca="1" si="219"/>
        <v>69</v>
      </c>
      <c r="AC2277" s="9" t="str">
        <f t="shared" ca="1" si="220"/>
        <v>Above 60 Days</v>
      </c>
      <c r="AD2277" s="9">
        <f t="shared" ca="1" si="221"/>
        <v>60</v>
      </c>
      <c r="AE2277" s="9" t="str">
        <f t="shared" ca="1" si="222"/>
        <v>45 to 60 Days</v>
      </c>
      <c r="AF2277" s="9"/>
      <c r="AG2277" s="123" t="str">
        <f t="shared" si="225"/>
        <v>Kasibugga,'261/2026'</v>
      </c>
      <c r="AH2277" s="97" t="str">
        <f t="shared" ca="1" si="223"/>
        <v>Above 60 Days</v>
      </c>
    </row>
    <row r="2278" spans="1:34" ht="25.5" customHeight="1" x14ac:dyDescent="0.25">
      <c r="A2278" s="96">
        <v>2277</v>
      </c>
      <c r="B2278" s="123" t="str">
        <f>_xlfn.XLOOKUP(E2278,'[1]PS Name'!B:B,'[1]PS Name'!D:D)</f>
        <v>Srikakulam Sub-Division</v>
      </c>
      <c r="C2278" s="123" t="str">
        <f>_xlfn.XLOOKUP(E2278,'[1]PS Name'!B:B,'[1]PS Name'!C:C)</f>
        <v>Srikakulam Rural Circle</v>
      </c>
      <c r="D2278" s="9"/>
      <c r="E2278" s="123" t="s">
        <v>74</v>
      </c>
      <c r="F2278" s="136" t="s">
        <v>3932</v>
      </c>
      <c r="G2278" s="63" t="s">
        <v>1027</v>
      </c>
      <c r="H2278" s="137">
        <v>46242</v>
      </c>
      <c r="I2278" s="63" t="str">
        <f t="shared" si="224"/>
        <v>Aug</v>
      </c>
      <c r="J2278" s="63">
        <v>2026</v>
      </c>
      <c r="K2278" s="63" t="s">
        <v>48</v>
      </c>
      <c r="L2278" s="9"/>
      <c r="M2278" s="9" t="str">
        <f>_xlfn.XLOOKUP(K2278,[1]Heads!A:A,[1]Heads!B:B)</f>
        <v>Property Offences</v>
      </c>
      <c r="N2278" s="9" t="str">
        <f>_xlfn.XLOOKUP(M2278,[1]Heads!B:B,[1]Heads!C:C)</f>
        <v>IPC</v>
      </c>
      <c r="O2278" s="9" t="s">
        <v>32</v>
      </c>
      <c r="P2278" s="75"/>
      <c r="Q2278" s="9"/>
      <c r="R2278" s="75"/>
      <c r="S2278" s="96" t="s">
        <v>3196</v>
      </c>
      <c r="T2278" s="9"/>
      <c r="U2278" s="75"/>
      <c r="V2278" s="9"/>
      <c r="W2278" s="104" t="s">
        <v>112</v>
      </c>
      <c r="X2278" s="104" t="s">
        <v>112</v>
      </c>
      <c r="Y2278" s="98"/>
      <c r="Z2278" s="9" t="s">
        <v>6093</v>
      </c>
      <c r="AA2278" s="9" t="s">
        <v>34</v>
      </c>
      <c r="AB2278" s="9">
        <f t="shared" ca="1" si="219"/>
        <v>69</v>
      </c>
      <c r="AC2278" s="9" t="str">
        <f t="shared" ca="1" si="220"/>
        <v>Above 60 Days</v>
      </c>
      <c r="AD2278" s="9" t="str">
        <f t="shared" ca="1" si="221"/>
        <v/>
      </c>
      <c r="AE2278" s="9" t="str">
        <f t="shared" ca="1" si="222"/>
        <v/>
      </c>
      <c r="AF2278" s="9"/>
      <c r="AG2278" s="123" t="str">
        <f t="shared" si="225"/>
        <v>Srikakulam Rural,'161/2026'</v>
      </c>
      <c r="AH2278" s="97" t="str">
        <f t="shared" ca="1" si="223"/>
        <v>Above 60 Days</v>
      </c>
    </row>
    <row r="2279" spans="1:34" ht="25.5" customHeight="1" x14ac:dyDescent="0.25">
      <c r="A2279" s="96">
        <v>2278</v>
      </c>
      <c r="B2279" s="123" t="str">
        <f>_xlfn.XLOOKUP(E2279,'[1]PS Name'!B:B,'[1]PS Name'!D:D)</f>
        <v>Tekkali Sub-Division</v>
      </c>
      <c r="C2279" s="123">
        <f>_xlfn.XLOOKUP(E2279,'[1]PS Name'!B:B,'[1]PS Name'!C:C)</f>
        <v>0</v>
      </c>
      <c r="D2279" s="9"/>
      <c r="E2279" s="123" t="s">
        <v>51</v>
      </c>
      <c r="F2279" s="136" t="s">
        <v>3610</v>
      </c>
      <c r="G2279" s="63" t="s">
        <v>6094</v>
      </c>
      <c r="H2279" s="137">
        <v>46242</v>
      </c>
      <c r="I2279" s="63" t="str">
        <f t="shared" si="224"/>
        <v>Aug</v>
      </c>
      <c r="J2279" s="63">
        <v>2026</v>
      </c>
      <c r="K2279" s="63" t="s">
        <v>93</v>
      </c>
      <c r="L2279" s="9" t="s">
        <v>1854</v>
      </c>
      <c r="M2279" s="9" t="str">
        <f>_xlfn.XLOOKUP(K2279,[1]Heads!A:A,[1]Heads!B:B)</f>
        <v>POCSO Cases</v>
      </c>
      <c r="N2279" s="9" t="str">
        <f>_xlfn.XLOOKUP(M2279,[1]Heads!B:B,[1]Heads!C:C)</f>
        <v>IPC</v>
      </c>
      <c r="O2279" s="9" t="s">
        <v>32</v>
      </c>
      <c r="P2279" s="75">
        <v>46244</v>
      </c>
      <c r="Q2279" s="9"/>
      <c r="R2279" s="75"/>
      <c r="S2279" s="96" t="s">
        <v>7126</v>
      </c>
      <c r="T2279" s="9"/>
      <c r="U2279" s="75"/>
      <c r="V2279" s="9"/>
      <c r="W2279" s="104" t="s">
        <v>33</v>
      </c>
      <c r="X2279" s="104" t="s">
        <v>2923</v>
      </c>
      <c r="Y2279" s="98"/>
      <c r="Z2279" s="9" t="s">
        <v>6095</v>
      </c>
      <c r="AA2279" s="9" t="s">
        <v>34</v>
      </c>
      <c r="AB2279" s="9" t="str">
        <f t="shared" ca="1" si="219"/>
        <v/>
      </c>
      <c r="AC2279" s="9" t="str">
        <f t="shared" si="220"/>
        <v/>
      </c>
      <c r="AD2279" s="9" t="str">
        <f t="shared" ca="1" si="221"/>
        <v/>
      </c>
      <c r="AE2279" s="9" t="str">
        <f t="shared" ca="1" si="222"/>
        <v/>
      </c>
      <c r="AF2279" s="9"/>
      <c r="AG2279" s="123" t="str">
        <f t="shared" si="225"/>
        <v>Tekkali PS,'138/2026'</v>
      </c>
      <c r="AH2279" s="97" t="str">
        <f t="shared" si="223"/>
        <v/>
      </c>
    </row>
    <row r="2280" spans="1:34" ht="25.5" customHeight="1" x14ac:dyDescent="0.25">
      <c r="A2280" s="96">
        <v>2279</v>
      </c>
      <c r="B2280" s="123" t="str">
        <f>_xlfn.XLOOKUP(E2280,'[1]PS Name'!B:B,'[1]PS Name'!D:D)</f>
        <v>Tekkali Sub-Division</v>
      </c>
      <c r="C2280" s="123" t="str">
        <f>_xlfn.XLOOKUP(E2280,'[1]PS Name'!B:B,'[1]PS Name'!C:C)</f>
        <v>Tekkali Rural Circle</v>
      </c>
      <c r="D2280" s="9"/>
      <c r="E2280" s="123" t="s">
        <v>84</v>
      </c>
      <c r="F2280" s="136" t="s">
        <v>3063</v>
      </c>
      <c r="G2280" s="63" t="s">
        <v>3838</v>
      </c>
      <c r="H2280" s="137">
        <v>46242</v>
      </c>
      <c r="I2280" s="63" t="str">
        <f t="shared" si="224"/>
        <v>Aug</v>
      </c>
      <c r="J2280" s="63">
        <v>2026</v>
      </c>
      <c r="K2280" s="63" t="s">
        <v>75</v>
      </c>
      <c r="L2280" s="9"/>
      <c r="M2280" s="9" t="str">
        <f>_xlfn.XLOOKUP(K2280,[1]Heads!A:A,[1]Heads!B:B)</f>
        <v>Bodily Offiences</v>
      </c>
      <c r="N2280" s="9" t="str">
        <f>_xlfn.XLOOKUP(M2280,[1]Heads!B:B,[1]Heads!C:C)</f>
        <v>IPC</v>
      </c>
      <c r="O2280" s="9" t="s">
        <v>32</v>
      </c>
      <c r="P2280" s="75"/>
      <c r="Q2280" s="9"/>
      <c r="R2280" s="75"/>
      <c r="S2280" s="96" t="s">
        <v>3196</v>
      </c>
      <c r="T2280" s="9"/>
      <c r="U2280" s="75"/>
      <c r="V2280" s="9"/>
      <c r="W2280" s="104" t="s">
        <v>141</v>
      </c>
      <c r="X2280" s="104" t="s">
        <v>33</v>
      </c>
      <c r="Y2280" s="98">
        <v>46300</v>
      </c>
      <c r="Z2280" s="9" t="s">
        <v>6096</v>
      </c>
      <c r="AA2280" s="9" t="s">
        <v>34</v>
      </c>
      <c r="AB2280" s="9">
        <f t="shared" ca="1" si="219"/>
        <v>69</v>
      </c>
      <c r="AC2280" s="9" t="str">
        <f t="shared" ca="1" si="220"/>
        <v>Above 60 Days</v>
      </c>
      <c r="AD2280" s="9">
        <f t="shared" ca="1" si="221"/>
        <v>11</v>
      </c>
      <c r="AE2280" s="9" t="str">
        <f t="shared" ca="1" si="222"/>
        <v>Below 45 Days</v>
      </c>
      <c r="AF2280" s="9"/>
      <c r="AG2280" s="123" t="str">
        <f t="shared" si="225"/>
        <v>Nandigam,'77/2026'</v>
      </c>
      <c r="AH2280" s="97" t="str">
        <f t="shared" si="223"/>
        <v/>
      </c>
    </row>
    <row r="2281" spans="1:34" ht="25.5" customHeight="1" x14ac:dyDescent="0.25">
      <c r="A2281" s="96">
        <v>2280</v>
      </c>
      <c r="B2281" s="123" t="str">
        <f>_xlfn.XLOOKUP(E2281,'[1]PS Name'!B:B,'[1]PS Name'!D:D)</f>
        <v>Tekkali Sub-Division</v>
      </c>
      <c r="C2281" s="123" t="str">
        <f>_xlfn.XLOOKUP(E2281,'[1]PS Name'!B:B,'[1]PS Name'!C:C)</f>
        <v>Tekkali Rural Circle</v>
      </c>
      <c r="D2281" s="9"/>
      <c r="E2281" s="123" t="s">
        <v>84</v>
      </c>
      <c r="F2281" s="136" t="s">
        <v>3099</v>
      </c>
      <c r="G2281" s="63" t="s">
        <v>1807</v>
      </c>
      <c r="H2281" s="137">
        <v>46242</v>
      </c>
      <c r="I2281" s="63" t="str">
        <f t="shared" si="224"/>
        <v>Aug</v>
      </c>
      <c r="J2281" s="63">
        <v>2026</v>
      </c>
      <c r="K2281" s="63" t="s">
        <v>85</v>
      </c>
      <c r="L2281" s="9"/>
      <c r="M2281" s="9" t="str">
        <f>_xlfn.XLOOKUP(K2281,[1]Heads!A:A,[1]Heads!B:B)</f>
        <v>Enforcement</v>
      </c>
      <c r="N2281" s="9" t="str">
        <f>_xlfn.XLOOKUP(M2281,[1]Heads!B:B,[1]Heads!C:C)</f>
        <v>Enforcement</v>
      </c>
      <c r="O2281" s="9" t="s">
        <v>32</v>
      </c>
      <c r="P2281" s="75"/>
      <c r="Q2281" s="9"/>
      <c r="R2281" s="75"/>
      <c r="S2281" s="96" t="s">
        <v>3196</v>
      </c>
      <c r="T2281" s="9"/>
      <c r="U2281" s="75"/>
      <c r="V2281" s="9"/>
      <c r="W2281" s="104" t="s">
        <v>174</v>
      </c>
      <c r="X2281" s="104" t="s">
        <v>174</v>
      </c>
      <c r="Y2281" s="98">
        <v>46251</v>
      </c>
      <c r="Z2281" s="9" t="s">
        <v>6097</v>
      </c>
      <c r="AA2281" s="9" t="s">
        <v>34</v>
      </c>
      <c r="AB2281" s="9">
        <f t="shared" ca="1" si="219"/>
        <v>69</v>
      </c>
      <c r="AC2281" s="9" t="str">
        <f t="shared" ca="1" si="220"/>
        <v>Above 60 Days</v>
      </c>
      <c r="AD2281" s="9">
        <f t="shared" ca="1" si="221"/>
        <v>60</v>
      </c>
      <c r="AE2281" s="9" t="str">
        <f t="shared" ca="1" si="222"/>
        <v>45 to 60 Days</v>
      </c>
      <c r="AF2281" s="9"/>
      <c r="AG2281" s="123" t="str">
        <f t="shared" si="225"/>
        <v>Nandigam,'78/2026'</v>
      </c>
      <c r="AH2281" s="97" t="str">
        <f t="shared" ca="1" si="223"/>
        <v>Above 60 Days</v>
      </c>
    </row>
    <row r="2282" spans="1:34" ht="25.5" customHeight="1" x14ac:dyDescent="0.25">
      <c r="A2282" s="96">
        <v>2281</v>
      </c>
      <c r="B2282" s="123" t="str">
        <f>_xlfn.XLOOKUP(E2282,'[1]PS Name'!B:B,'[1]PS Name'!D:D)</f>
        <v>Tekkali Sub-Division</v>
      </c>
      <c r="C2282" s="123">
        <f>_xlfn.XLOOKUP(E2282,'[1]PS Name'!B:B,'[1]PS Name'!C:C)</f>
        <v>0</v>
      </c>
      <c r="D2282" s="9"/>
      <c r="E2282" s="123" t="s">
        <v>51</v>
      </c>
      <c r="F2282" s="136" t="s">
        <v>3691</v>
      </c>
      <c r="G2282" s="63" t="s">
        <v>1405</v>
      </c>
      <c r="H2282" s="137">
        <v>46242</v>
      </c>
      <c r="I2282" s="63" t="str">
        <f t="shared" si="224"/>
        <v>Aug</v>
      </c>
      <c r="J2282" s="63">
        <v>2026</v>
      </c>
      <c r="K2282" s="63" t="s">
        <v>71</v>
      </c>
      <c r="L2282" s="9"/>
      <c r="M2282" s="9" t="str">
        <f>_xlfn.XLOOKUP(K2282,[1]Heads!A:A,[1]Heads!B:B)</f>
        <v>Road Accidents</v>
      </c>
      <c r="N2282" s="9" t="str">
        <f>_xlfn.XLOOKUP(M2282,[1]Heads!B:B,[1]Heads!C:C)</f>
        <v>IPC</v>
      </c>
      <c r="O2282" s="9" t="s">
        <v>32</v>
      </c>
      <c r="P2282" s="75"/>
      <c r="Q2282" s="9"/>
      <c r="R2282" s="75"/>
      <c r="S2282" s="96" t="s">
        <v>3196</v>
      </c>
      <c r="T2282" s="9"/>
      <c r="U2282" s="75"/>
      <c r="V2282" s="9"/>
      <c r="W2282" s="104" t="s">
        <v>169</v>
      </c>
      <c r="X2282" s="104" t="s">
        <v>169</v>
      </c>
      <c r="Y2282" s="98"/>
      <c r="Z2282" s="9" t="s">
        <v>6098</v>
      </c>
      <c r="AA2282" s="9" t="s">
        <v>34</v>
      </c>
      <c r="AB2282" s="9">
        <f t="shared" ca="1" si="219"/>
        <v>69</v>
      </c>
      <c r="AC2282" s="9" t="str">
        <f t="shared" ca="1" si="220"/>
        <v>Above 60 Days</v>
      </c>
      <c r="AD2282" s="9" t="str">
        <f t="shared" ca="1" si="221"/>
        <v/>
      </c>
      <c r="AE2282" s="9" t="str">
        <f t="shared" ca="1" si="222"/>
        <v/>
      </c>
      <c r="AF2282" s="9"/>
      <c r="AG2282" s="123" t="str">
        <f t="shared" si="225"/>
        <v>Tekkali PS,'139/2026'</v>
      </c>
      <c r="AH2282" s="97" t="str">
        <f t="shared" ca="1" si="223"/>
        <v>Above 60 Days</v>
      </c>
    </row>
    <row r="2283" spans="1:34" ht="25.5" customHeight="1" x14ac:dyDescent="0.25">
      <c r="A2283" s="96">
        <v>2282</v>
      </c>
      <c r="B2283" s="123" t="str">
        <f>_xlfn.XLOOKUP(E2283,'[1]PS Name'!B:B,'[1]PS Name'!D:D)</f>
        <v>Tekkali Sub-Division</v>
      </c>
      <c r="C2283" s="123" t="str">
        <f>_xlfn.XLOOKUP(E2283,'[1]PS Name'!B:B,'[1]PS Name'!C:C)</f>
        <v>Narasannapeta Circle</v>
      </c>
      <c r="D2283" s="9"/>
      <c r="E2283" s="123" t="s">
        <v>113</v>
      </c>
      <c r="F2283" s="136" t="s">
        <v>3098</v>
      </c>
      <c r="G2283" s="63" t="s">
        <v>1315</v>
      </c>
      <c r="H2283" s="137">
        <v>46242</v>
      </c>
      <c r="I2283" s="63" t="str">
        <f t="shared" si="224"/>
        <v>Aug</v>
      </c>
      <c r="J2283" s="63">
        <v>2026</v>
      </c>
      <c r="K2283" s="63" t="s">
        <v>70</v>
      </c>
      <c r="L2283" s="9"/>
      <c r="M2283" s="9" t="str">
        <f>_xlfn.XLOOKUP(K2283,[1]Heads!A:A,[1]Heads!B:B)</f>
        <v>174 CrPC</v>
      </c>
      <c r="N2283" s="9" t="str">
        <f>_xlfn.XLOOKUP(M2283,[1]Heads!B:B,[1]Heads!C:C)</f>
        <v>174 CrPC</v>
      </c>
      <c r="O2283" s="9" t="s">
        <v>32</v>
      </c>
      <c r="P2283" s="75"/>
      <c r="Q2283" s="9"/>
      <c r="R2283" s="75"/>
      <c r="S2283" s="96" t="s">
        <v>3196</v>
      </c>
      <c r="T2283" s="9"/>
      <c r="U2283" s="75"/>
      <c r="V2283" s="9"/>
      <c r="W2283" s="104" t="s">
        <v>173</v>
      </c>
      <c r="X2283" s="104" t="s">
        <v>142</v>
      </c>
      <c r="Y2283" s="98"/>
      <c r="Z2283" s="9" t="s">
        <v>6099</v>
      </c>
      <c r="AA2283" s="9" t="s">
        <v>34</v>
      </c>
      <c r="AB2283" s="9">
        <f t="shared" ca="1" si="219"/>
        <v>69</v>
      </c>
      <c r="AC2283" s="9" t="str">
        <f t="shared" ca="1" si="220"/>
        <v>Above 60 Days</v>
      </c>
      <c r="AD2283" s="9" t="str">
        <f t="shared" ca="1" si="221"/>
        <v/>
      </c>
      <c r="AE2283" s="9" t="str">
        <f t="shared" ca="1" si="222"/>
        <v/>
      </c>
      <c r="AF2283" s="9"/>
      <c r="AG2283" s="123" t="str">
        <f t="shared" si="225"/>
        <v>Jalumuru,'75/2026'</v>
      </c>
      <c r="AH2283" s="97" t="str">
        <f t="shared" ca="1" si="223"/>
        <v>Above 60 Days</v>
      </c>
    </row>
    <row r="2284" spans="1:34" ht="25.5" customHeight="1" x14ac:dyDescent="0.25">
      <c r="A2284" s="96">
        <v>2283</v>
      </c>
      <c r="B2284" s="123" t="str">
        <f>_xlfn.XLOOKUP(E2284,'[1]PS Name'!B:B,'[1]PS Name'!D:D)</f>
        <v>Srikakulam Sub-Division</v>
      </c>
      <c r="C2284" s="123" t="str">
        <f>_xlfn.XLOOKUP(E2284,'[1]PS Name'!B:B,'[1]PS Name'!C:C)</f>
        <v>Amadalavalasa Circle</v>
      </c>
      <c r="D2284" s="9"/>
      <c r="E2284" s="123" t="s">
        <v>67</v>
      </c>
      <c r="F2284" s="136" t="s">
        <v>3099</v>
      </c>
      <c r="G2284" s="63" t="s">
        <v>980</v>
      </c>
      <c r="H2284" s="137">
        <v>46243</v>
      </c>
      <c r="I2284" s="63" t="str">
        <f t="shared" si="224"/>
        <v>Aug</v>
      </c>
      <c r="J2284" s="63">
        <v>2026</v>
      </c>
      <c r="K2284" s="63" t="s">
        <v>77</v>
      </c>
      <c r="L2284" s="9"/>
      <c r="M2284" s="9" t="str">
        <f>_xlfn.XLOOKUP(K2284,[1]Heads!A:A,[1]Heads!B:B)</f>
        <v>Road Accidents</v>
      </c>
      <c r="N2284" s="9" t="str">
        <f>_xlfn.XLOOKUP(M2284,[1]Heads!B:B,[1]Heads!C:C)</f>
        <v>IPC</v>
      </c>
      <c r="O2284" s="9" t="s">
        <v>32</v>
      </c>
      <c r="P2284" s="75"/>
      <c r="Q2284" s="9"/>
      <c r="R2284" s="75"/>
      <c r="S2284" s="96" t="s">
        <v>7125</v>
      </c>
      <c r="T2284" s="9"/>
      <c r="U2284" s="75"/>
      <c r="V2284" s="9"/>
      <c r="W2284" s="104" t="s">
        <v>168</v>
      </c>
      <c r="X2284" s="104" t="s">
        <v>2923</v>
      </c>
      <c r="Y2284" s="98"/>
      <c r="Z2284" s="9" t="s">
        <v>6100</v>
      </c>
      <c r="AA2284" s="9" t="s">
        <v>34</v>
      </c>
      <c r="AB2284" s="9" t="str">
        <f t="shared" ca="1" si="219"/>
        <v/>
      </c>
      <c r="AC2284" s="9" t="str">
        <f t="shared" si="220"/>
        <v/>
      </c>
      <c r="AD2284" s="9" t="str">
        <f t="shared" ca="1" si="221"/>
        <v/>
      </c>
      <c r="AE2284" s="9" t="str">
        <f t="shared" ca="1" si="222"/>
        <v/>
      </c>
      <c r="AF2284" s="9"/>
      <c r="AG2284" s="123" t="str">
        <f t="shared" si="225"/>
        <v>Sarubujjili,'78/2026'</v>
      </c>
      <c r="AH2284" s="97" t="str">
        <f t="shared" si="223"/>
        <v/>
      </c>
    </row>
    <row r="2285" spans="1:34" ht="25.5" customHeight="1" x14ac:dyDescent="0.25">
      <c r="A2285" s="96">
        <v>2284</v>
      </c>
      <c r="B2285" s="123" t="str">
        <f>_xlfn.XLOOKUP(E2285,'[1]PS Name'!B:B,'[1]PS Name'!D:D)</f>
        <v>Srikakulam Sub-Division</v>
      </c>
      <c r="C2285" s="123" t="str">
        <f>_xlfn.XLOOKUP(E2285,'[1]PS Name'!B:B,'[1]PS Name'!C:C)</f>
        <v>J.R.Puram Circle</v>
      </c>
      <c r="D2285" s="9"/>
      <c r="E2285" s="123" t="s">
        <v>38</v>
      </c>
      <c r="F2285" s="136" t="s">
        <v>5451</v>
      </c>
      <c r="G2285" s="63" t="s">
        <v>980</v>
      </c>
      <c r="H2285" s="137">
        <v>46243</v>
      </c>
      <c r="I2285" s="63" t="str">
        <f t="shared" si="224"/>
        <v>Aug</v>
      </c>
      <c r="J2285" s="63">
        <v>2026</v>
      </c>
      <c r="K2285" s="63" t="s">
        <v>77</v>
      </c>
      <c r="L2285" s="9"/>
      <c r="M2285" s="9" t="str">
        <f>_xlfn.XLOOKUP(K2285,[1]Heads!A:A,[1]Heads!B:B)</f>
        <v>Road Accidents</v>
      </c>
      <c r="N2285" s="9" t="str">
        <f>_xlfn.XLOOKUP(M2285,[1]Heads!B:B,[1]Heads!C:C)</f>
        <v>IPC</v>
      </c>
      <c r="O2285" s="9" t="s">
        <v>32</v>
      </c>
      <c r="P2285" s="75"/>
      <c r="Q2285" s="9"/>
      <c r="R2285" s="75"/>
      <c r="S2285" s="96" t="s">
        <v>7125</v>
      </c>
      <c r="T2285" s="9"/>
      <c r="U2285" s="75"/>
      <c r="V2285" s="9"/>
      <c r="W2285" s="104" t="s">
        <v>142</v>
      </c>
      <c r="X2285" s="104" t="s">
        <v>2923</v>
      </c>
      <c r="Y2285" s="98"/>
      <c r="Z2285" s="9" t="s">
        <v>6101</v>
      </c>
      <c r="AA2285" s="9" t="s">
        <v>34</v>
      </c>
      <c r="AB2285" s="9" t="str">
        <f t="shared" ca="1" si="219"/>
        <v/>
      </c>
      <c r="AC2285" s="9" t="str">
        <f t="shared" si="220"/>
        <v/>
      </c>
      <c r="AD2285" s="9" t="str">
        <f t="shared" ca="1" si="221"/>
        <v/>
      </c>
      <c r="AE2285" s="9" t="str">
        <f t="shared" ca="1" si="222"/>
        <v/>
      </c>
      <c r="AF2285" s="9"/>
      <c r="AG2285" s="123" t="str">
        <f t="shared" si="225"/>
        <v>Etcherla,'169/2026'</v>
      </c>
      <c r="AH2285" s="97" t="str">
        <f t="shared" si="223"/>
        <v/>
      </c>
    </row>
    <row r="2286" spans="1:34" ht="25.5" customHeight="1" x14ac:dyDescent="0.25">
      <c r="A2286" s="96">
        <v>2285</v>
      </c>
      <c r="B2286" s="123" t="str">
        <f>_xlfn.XLOOKUP(E2286,'[1]PS Name'!B:B,'[1]PS Name'!D:D)</f>
        <v>Srikakulam Sub-Division</v>
      </c>
      <c r="C2286" s="123" t="str">
        <f>_xlfn.XLOOKUP(E2286,'[1]PS Name'!B:B,'[1]PS Name'!C:C)</f>
        <v>J.R.Puram Circle</v>
      </c>
      <c r="D2286" s="9"/>
      <c r="E2286" s="123" t="s">
        <v>90</v>
      </c>
      <c r="F2286" s="136" t="s">
        <v>3925</v>
      </c>
      <c r="G2286" s="63" t="s">
        <v>6102</v>
      </c>
      <c r="H2286" s="137">
        <v>46243</v>
      </c>
      <c r="I2286" s="63" t="str">
        <f t="shared" si="224"/>
        <v>Aug</v>
      </c>
      <c r="J2286" s="63">
        <v>2026</v>
      </c>
      <c r="K2286" s="63" t="s">
        <v>108</v>
      </c>
      <c r="L2286" s="9"/>
      <c r="M2286" s="9" t="str">
        <f>_xlfn.XLOOKUP(K2286,[1]Heads!A:A,[1]Heads!B:B)</f>
        <v>Bodily Offiences</v>
      </c>
      <c r="N2286" s="9" t="str">
        <f>_xlfn.XLOOKUP(M2286,[1]Heads!B:B,[1]Heads!C:C)</f>
        <v>IPC</v>
      </c>
      <c r="O2286" s="9" t="s">
        <v>45</v>
      </c>
      <c r="P2286" s="75"/>
      <c r="Q2286" s="9"/>
      <c r="R2286" s="75"/>
      <c r="S2286" s="96" t="s">
        <v>3196</v>
      </c>
      <c r="T2286" s="9"/>
      <c r="U2286" s="75"/>
      <c r="V2286" s="9"/>
      <c r="W2286" s="104" t="s">
        <v>173</v>
      </c>
      <c r="X2286" s="104" t="s">
        <v>173</v>
      </c>
      <c r="Y2286" s="98">
        <v>46247</v>
      </c>
      <c r="Z2286" s="9" t="s">
        <v>6103</v>
      </c>
      <c r="AA2286" s="9" t="s">
        <v>34</v>
      </c>
      <c r="AB2286" s="9">
        <f t="shared" ca="1" si="219"/>
        <v>68</v>
      </c>
      <c r="AC2286" s="9" t="str">
        <f t="shared" ca="1" si="220"/>
        <v>Above 60 Days</v>
      </c>
      <c r="AD2286" s="9">
        <f t="shared" ca="1" si="221"/>
        <v>64</v>
      </c>
      <c r="AE2286" s="9" t="str">
        <f t="shared" ca="1" si="222"/>
        <v>Above 60 Days</v>
      </c>
      <c r="AF2286" s="9"/>
      <c r="AG2286" s="123" t="str">
        <f t="shared" si="225"/>
        <v>J.R.Puram,'160/2026'</v>
      </c>
      <c r="AH2286" s="97" t="str">
        <f t="shared" ca="1" si="223"/>
        <v>Above 60 Days</v>
      </c>
    </row>
    <row r="2287" spans="1:34" ht="25.5" customHeight="1" x14ac:dyDescent="0.25">
      <c r="A2287" s="96">
        <v>2286</v>
      </c>
      <c r="B2287" s="123" t="str">
        <f>_xlfn.XLOOKUP(E2287,'[1]PS Name'!B:B,'[1]PS Name'!D:D)</f>
        <v>Kasibugga Sub-Division</v>
      </c>
      <c r="C2287" s="123" t="str">
        <f>_xlfn.XLOOKUP(E2287,'[1]PS Name'!B:B,'[1]PS Name'!C:C)</f>
        <v>Kasibugga Rural Circle</v>
      </c>
      <c r="D2287" s="9"/>
      <c r="E2287" s="123" t="s">
        <v>98</v>
      </c>
      <c r="F2287" s="136" t="s">
        <v>3134</v>
      </c>
      <c r="G2287" s="63" t="s">
        <v>1816</v>
      </c>
      <c r="H2287" s="137">
        <v>46243</v>
      </c>
      <c r="I2287" s="63" t="str">
        <f t="shared" si="224"/>
        <v>Aug</v>
      </c>
      <c r="J2287" s="63">
        <v>2026</v>
      </c>
      <c r="K2287" s="63" t="s">
        <v>85</v>
      </c>
      <c r="L2287" s="9"/>
      <c r="M2287" s="9" t="str">
        <f>_xlfn.XLOOKUP(K2287,[1]Heads!A:A,[1]Heads!B:B)</f>
        <v>Enforcement</v>
      </c>
      <c r="N2287" s="9" t="str">
        <f>_xlfn.XLOOKUP(M2287,[1]Heads!B:B,[1]Heads!C:C)</f>
        <v>Enforcement</v>
      </c>
      <c r="O2287" s="9" t="s">
        <v>32</v>
      </c>
      <c r="P2287" s="75"/>
      <c r="Q2287" s="9"/>
      <c r="R2287" s="75"/>
      <c r="S2287" s="96" t="s">
        <v>3196</v>
      </c>
      <c r="T2287" s="9"/>
      <c r="U2287" s="75"/>
      <c r="V2287" s="9"/>
      <c r="W2287" s="104" t="s">
        <v>141</v>
      </c>
      <c r="X2287" s="104" t="s">
        <v>33</v>
      </c>
      <c r="Y2287" s="98">
        <v>46300</v>
      </c>
      <c r="Z2287" s="9" t="s">
        <v>6104</v>
      </c>
      <c r="AA2287" s="9" t="s">
        <v>34</v>
      </c>
      <c r="AB2287" s="9">
        <f t="shared" ca="1" si="219"/>
        <v>68</v>
      </c>
      <c r="AC2287" s="9" t="str">
        <f t="shared" ca="1" si="220"/>
        <v>Above 60 Days</v>
      </c>
      <c r="AD2287" s="9">
        <f t="shared" ca="1" si="221"/>
        <v>11</v>
      </c>
      <c r="AE2287" s="9" t="str">
        <f t="shared" ca="1" si="222"/>
        <v>Below 45 Days</v>
      </c>
      <c r="AF2287" s="9"/>
      <c r="AG2287" s="123" t="str">
        <f t="shared" si="225"/>
        <v>Vajrapukothuru,'87/2026'</v>
      </c>
      <c r="AH2287" s="97" t="str">
        <f t="shared" si="223"/>
        <v/>
      </c>
    </row>
    <row r="2288" spans="1:34" ht="25.5" customHeight="1" x14ac:dyDescent="0.25">
      <c r="A2288" s="96">
        <v>2287</v>
      </c>
      <c r="B2288" s="123" t="str">
        <f>_xlfn.XLOOKUP(E2288,'[1]PS Name'!B:B,'[1]PS Name'!D:D)</f>
        <v>Kasibugga Sub-Division</v>
      </c>
      <c r="C2288" s="123">
        <f>_xlfn.XLOOKUP(E2288,'[1]PS Name'!B:B,'[1]PS Name'!C:C)</f>
        <v>0</v>
      </c>
      <c r="D2288" s="9"/>
      <c r="E2288" s="123" t="s">
        <v>68</v>
      </c>
      <c r="F2288" s="136" t="s">
        <v>6105</v>
      </c>
      <c r="G2288" s="63" t="s">
        <v>707</v>
      </c>
      <c r="H2288" s="137">
        <v>46243</v>
      </c>
      <c r="I2288" s="63" t="str">
        <f t="shared" si="224"/>
        <v>Aug</v>
      </c>
      <c r="J2288" s="63">
        <v>2026</v>
      </c>
      <c r="K2288" s="63" t="s">
        <v>71</v>
      </c>
      <c r="L2288" s="9"/>
      <c r="M2288" s="9" t="str">
        <f>_xlfn.XLOOKUP(K2288,[1]Heads!A:A,[1]Heads!B:B)</f>
        <v>Road Accidents</v>
      </c>
      <c r="N2288" s="9" t="str">
        <f>_xlfn.XLOOKUP(M2288,[1]Heads!B:B,[1]Heads!C:C)</f>
        <v>IPC</v>
      </c>
      <c r="O2288" s="9" t="s">
        <v>32</v>
      </c>
      <c r="P2288" s="75"/>
      <c r="Q2288" s="9"/>
      <c r="R2288" s="75"/>
      <c r="S2288" s="96" t="s">
        <v>3196</v>
      </c>
      <c r="T2288" s="9"/>
      <c r="U2288" s="75"/>
      <c r="V2288" s="9"/>
      <c r="W2288" s="104" t="s">
        <v>141</v>
      </c>
      <c r="X2288" s="104" t="s">
        <v>33</v>
      </c>
      <c r="Y2288" s="98">
        <v>46288</v>
      </c>
      <c r="Z2288" s="9" t="s">
        <v>6106</v>
      </c>
      <c r="AA2288" s="9" t="s">
        <v>34</v>
      </c>
      <c r="AB2288" s="9">
        <f t="shared" ca="1" si="219"/>
        <v>68</v>
      </c>
      <c r="AC2288" s="9" t="str">
        <f t="shared" ca="1" si="220"/>
        <v>Above 60 Days</v>
      </c>
      <c r="AD2288" s="9">
        <f t="shared" ca="1" si="221"/>
        <v>23</v>
      </c>
      <c r="AE2288" s="9" t="str">
        <f t="shared" ca="1" si="222"/>
        <v>Below 45 Days</v>
      </c>
      <c r="AF2288" s="9"/>
      <c r="AG2288" s="123" t="str">
        <f t="shared" si="225"/>
        <v>Kasibugga,'263/2026'</v>
      </c>
      <c r="AH2288" s="97" t="str">
        <f t="shared" si="223"/>
        <v/>
      </c>
    </row>
    <row r="2289" spans="1:34" ht="25.5" customHeight="1" x14ac:dyDescent="0.25">
      <c r="A2289" s="96">
        <v>2288</v>
      </c>
      <c r="B2289" s="123" t="str">
        <f>_xlfn.XLOOKUP(E2289,'[1]PS Name'!B:B,'[1]PS Name'!D:D)</f>
        <v>Kasibugga Sub-Division</v>
      </c>
      <c r="C2289" s="123" t="str">
        <f>_xlfn.XLOOKUP(E2289,'[1]PS Name'!B:B,'[1]PS Name'!C:C)</f>
        <v>Kasibugga Rural Circle</v>
      </c>
      <c r="D2289" s="9"/>
      <c r="E2289" s="123" t="s">
        <v>98</v>
      </c>
      <c r="F2289" s="136" t="s">
        <v>3119</v>
      </c>
      <c r="G2289" s="63" t="s">
        <v>6107</v>
      </c>
      <c r="H2289" s="137">
        <v>46243</v>
      </c>
      <c r="I2289" s="63" t="str">
        <f t="shared" si="224"/>
        <v>Aug</v>
      </c>
      <c r="J2289" s="63">
        <v>2026</v>
      </c>
      <c r="K2289" s="63" t="s">
        <v>111</v>
      </c>
      <c r="L2289" s="9" t="s">
        <v>115</v>
      </c>
      <c r="M2289" s="9" t="str">
        <f>_xlfn.XLOOKUP(K2289,[1]Heads!A:A,[1]Heads!B:B)</f>
        <v>SC-ST Cases</v>
      </c>
      <c r="N2289" s="9" t="str">
        <f>_xlfn.XLOOKUP(M2289,[1]Heads!B:B,[1]Heads!C:C)</f>
        <v>IPC</v>
      </c>
      <c r="O2289" s="9" t="s">
        <v>45</v>
      </c>
      <c r="P2289" s="75"/>
      <c r="Q2289" s="9"/>
      <c r="R2289" s="75"/>
      <c r="S2289" s="96" t="s">
        <v>3196</v>
      </c>
      <c r="T2289" s="9"/>
      <c r="U2289" s="75"/>
      <c r="V2289" s="9"/>
      <c r="W2289" s="104" t="s">
        <v>50</v>
      </c>
      <c r="X2289" s="104" t="s">
        <v>33</v>
      </c>
      <c r="Y2289" s="98">
        <v>46300</v>
      </c>
      <c r="Z2289" s="9" t="s">
        <v>6108</v>
      </c>
      <c r="AA2289" s="9" t="s">
        <v>34</v>
      </c>
      <c r="AB2289" s="9">
        <f t="shared" ca="1" si="219"/>
        <v>68</v>
      </c>
      <c r="AC2289" s="9" t="str">
        <f t="shared" ca="1" si="220"/>
        <v>Above 60 Days</v>
      </c>
      <c r="AD2289" s="9">
        <f t="shared" ca="1" si="221"/>
        <v>11</v>
      </c>
      <c r="AE2289" s="9" t="str">
        <f t="shared" ca="1" si="222"/>
        <v>Below 45 Days</v>
      </c>
      <c r="AF2289" s="9"/>
      <c r="AG2289" s="123" t="str">
        <f t="shared" si="225"/>
        <v>Vajrapukothuru,'88/2026'</v>
      </c>
      <c r="AH2289" s="97" t="str">
        <f t="shared" si="223"/>
        <v/>
      </c>
    </row>
    <row r="2290" spans="1:34" ht="25.5" customHeight="1" x14ac:dyDescent="0.25">
      <c r="A2290" s="96">
        <v>2289</v>
      </c>
      <c r="B2290" s="123" t="str">
        <f>_xlfn.XLOOKUP(E2290,'[1]PS Name'!B:B,'[1]PS Name'!D:D)</f>
        <v>Srikakulam Sub-Division</v>
      </c>
      <c r="C2290" s="123" t="str">
        <f>_xlfn.XLOOKUP(E2290,'[1]PS Name'!B:B,'[1]PS Name'!C:C)</f>
        <v>Srikakulam Rural Circle</v>
      </c>
      <c r="D2290" s="9"/>
      <c r="E2290" s="123" t="s">
        <v>74</v>
      </c>
      <c r="F2290" s="136" t="s">
        <v>3931</v>
      </c>
      <c r="G2290" s="63" t="s">
        <v>227</v>
      </c>
      <c r="H2290" s="137">
        <v>46243</v>
      </c>
      <c r="I2290" s="63" t="str">
        <f t="shared" si="224"/>
        <v>Aug</v>
      </c>
      <c r="J2290" s="63">
        <v>2026</v>
      </c>
      <c r="K2290" s="63" t="s">
        <v>59</v>
      </c>
      <c r="L2290" s="9" t="s">
        <v>228</v>
      </c>
      <c r="M2290" s="9" t="str">
        <f>_xlfn.XLOOKUP(K2290,[1]Heads!A:A,[1]Heads!B:B)</f>
        <v>Missing Cases</v>
      </c>
      <c r="N2290" s="9" t="str">
        <f>_xlfn.XLOOKUP(M2290,[1]Heads!B:B,[1]Heads!C:C)</f>
        <v>Missing</v>
      </c>
      <c r="O2290" s="9" t="s">
        <v>32</v>
      </c>
      <c r="P2290" s="75"/>
      <c r="Q2290" s="9"/>
      <c r="R2290" s="75"/>
      <c r="S2290" s="96" t="s">
        <v>3196</v>
      </c>
      <c r="T2290" s="9"/>
      <c r="U2290" s="75"/>
      <c r="V2290" s="9"/>
      <c r="W2290" s="104" t="s">
        <v>112</v>
      </c>
      <c r="X2290" s="104" t="s">
        <v>112</v>
      </c>
      <c r="Y2290" s="98"/>
      <c r="Z2290" s="9" t="s">
        <v>6109</v>
      </c>
      <c r="AA2290" s="9" t="s">
        <v>34</v>
      </c>
      <c r="AB2290" s="9">
        <f t="shared" ca="1" si="219"/>
        <v>68</v>
      </c>
      <c r="AC2290" s="9" t="str">
        <f t="shared" ca="1" si="220"/>
        <v>Above 60 Days</v>
      </c>
      <c r="AD2290" s="9" t="str">
        <f t="shared" ca="1" si="221"/>
        <v/>
      </c>
      <c r="AE2290" s="9" t="str">
        <f t="shared" ca="1" si="222"/>
        <v/>
      </c>
      <c r="AF2290" s="9"/>
      <c r="AG2290" s="123" t="str">
        <f t="shared" si="225"/>
        <v>Srikakulam Rural,'162/2026'</v>
      </c>
      <c r="AH2290" s="97" t="str">
        <f t="shared" ca="1" si="223"/>
        <v>Above 60 Days</v>
      </c>
    </row>
    <row r="2291" spans="1:34" ht="25.5" customHeight="1" x14ac:dyDescent="0.25">
      <c r="A2291" s="96">
        <v>2290</v>
      </c>
      <c r="B2291" s="123" t="str">
        <f>_xlfn.XLOOKUP(E2291,'[1]PS Name'!B:B,'[1]PS Name'!D:D)</f>
        <v>Srikakulam Sub-Division</v>
      </c>
      <c r="C2291" s="123">
        <f>_xlfn.XLOOKUP(E2291,'[1]PS Name'!B:B,'[1]PS Name'!C:C)</f>
        <v>0</v>
      </c>
      <c r="D2291" s="9"/>
      <c r="E2291" s="123" t="s">
        <v>28</v>
      </c>
      <c r="F2291" s="136" t="s">
        <v>3824</v>
      </c>
      <c r="G2291" s="63" t="s">
        <v>1315</v>
      </c>
      <c r="H2291" s="137">
        <v>46243</v>
      </c>
      <c r="I2291" s="63" t="str">
        <f t="shared" ref="I2291:I2335" si="226">TEXT(H2291,"mmm")</f>
        <v>Aug</v>
      </c>
      <c r="J2291" s="63">
        <v>2026</v>
      </c>
      <c r="K2291" s="63" t="s">
        <v>70</v>
      </c>
      <c r="L2291" s="9"/>
      <c r="M2291" s="9" t="str">
        <f>_xlfn.XLOOKUP(K2291,[1]Heads!A:A,[1]Heads!B:B)</f>
        <v>174 CrPC</v>
      </c>
      <c r="N2291" s="9" t="str">
        <f>_xlfn.XLOOKUP(M2291,[1]Heads!B:B,[1]Heads!C:C)</f>
        <v>174 CrPC</v>
      </c>
      <c r="O2291" s="9" t="s">
        <v>32</v>
      </c>
      <c r="P2291" s="75"/>
      <c r="Q2291" s="9"/>
      <c r="R2291" s="75"/>
      <c r="S2291" s="96" t="s">
        <v>7125</v>
      </c>
      <c r="T2291" s="9"/>
      <c r="U2291" s="75"/>
      <c r="V2291" s="9"/>
      <c r="W2291" s="104" t="s">
        <v>142</v>
      </c>
      <c r="X2291" s="104" t="s">
        <v>2923</v>
      </c>
      <c r="Y2291" s="98"/>
      <c r="Z2291" s="9" t="s">
        <v>6110</v>
      </c>
      <c r="AA2291" s="9" t="s">
        <v>34</v>
      </c>
      <c r="AB2291" s="9" t="str">
        <f t="shared" ca="1" si="219"/>
        <v/>
      </c>
      <c r="AC2291" s="9" t="str">
        <f t="shared" si="220"/>
        <v/>
      </c>
      <c r="AD2291" s="9" t="str">
        <f t="shared" ca="1" si="221"/>
        <v/>
      </c>
      <c r="AE2291" s="9" t="str">
        <f t="shared" ca="1" si="222"/>
        <v/>
      </c>
      <c r="AF2291" s="9"/>
      <c r="AG2291" s="123" t="str">
        <f t="shared" ref="AG2291:AG2335" si="227">E2291&amp;","&amp;F2291</f>
        <v>Srikakulam II Town,'110/2026'</v>
      </c>
      <c r="AH2291" s="97" t="str">
        <f t="shared" si="223"/>
        <v/>
      </c>
    </row>
    <row r="2292" spans="1:34" ht="25.5" customHeight="1" x14ac:dyDescent="0.25">
      <c r="A2292" s="96">
        <v>2291</v>
      </c>
      <c r="B2292" s="123" t="str">
        <f>_xlfn.XLOOKUP(E2292,'[1]PS Name'!B:B,'[1]PS Name'!D:D)</f>
        <v>Srikakulam Sub-Division</v>
      </c>
      <c r="C2292" s="123" t="str">
        <f>_xlfn.XLOOKUP(E2292,'[1]PS Name'!B:B,'[1]PS Name'!C:C)</f>
        <v>Amadalavalasa Circle</v>
      </c>
      <c r="D2292" s="9"/>
      <c r="E2292" s="123" t="s">
        <v>64</v>
      </c>
      <c r="F2292" s="136" t="s">
        <v>3315</v>
      </c>
      <c r="G2292" s="63" t="s">
        <v>6111</v>
      </c>
      <c r="H2292" s="137">
        <v>46244</v>
      </c>
      <c r="I2292" s="63" t="str">
        <f t="shared" si="226"/>
        <v>Aug</v>
      </c>
      <c r="J2292" s="63">
        <v>2026</v>
      </c>
      <c r="K2292" s="63" t="s">
        <v>29</v>
      </c>
      <c r="L2292" s="9"/>
      <c r="M2292" s="9" t="str">
        <f>_xlfn.XLOOKUP(K2292,[1]Heads!A:A,[1]Heads!B:B)</f>
        <v>White Collar Offences</v>
      </c>
      <c r="N2292" s="9" t="str">
        <f>_xlfn.XLOOKUP(M2292,[1]Heads!B:B,[1]Heads!C:C)</f>
        <v>IPC</v>
      </c>
      <c r="O2292" s="9" t="s">
        <v>32</v>
      </c>
      <c r="P2292" s="75"/>
      <c r="Q2292" s="9"/>
      <c r="R2292" s="75"/>
      <c r="S2292" s="96" t="s">
        <v>3196</v>
      </c>
      <c r="T2292" s="9"/>
      <c r="U2292" s="75"/>
      <c r="V2292" s="9"/>
      <c r="W2292" s="104" t="s">
        <v>177</v>
      </c>
      <c r="X2292" s="104" t="s">
        <v>177</v>
      </c>
      <c r="Y2292" s="98">
        <v>46247</v>
      </c>
      <c r="Z2292" s="9" t="s">
        <v>6112</v>
      </c>
      <c r="AA2292" s="9" t="s">
        <v>34</v>
      </c>
      <c r="AB2292" s="9">
        <f t="shared" ca="1" si="219"/>
        <v>67</v>
      </c>
      <c r="AC2292" s="9" t="str">
        <f t="shared" ca="1" si="220"/>
        <v>Above 60 Days</v>
      </c>
      <c r="AD2292" s="9">
        <f t="shared" ca="1" si="221"/>
        <v>64</v>
      </c>
      <c r="AE2292" s="9" t="str">
        <f t="shared" ca="1" si="222"/>
        <v>Above 60 Days</v>
      </c>
      <c r="AF2292" s="9"/>
      <c r="AG2292" s="123" t="str">
        <f t="shared" si="227"/>
        <v>Ponduru,'111/2026'</v>
      </c>
      <c r="AH2292" s="97" t="str">
        <f t="shared" ca="1" si="223"/>
        <v>Above 60 Days</v>
      </c>
    </row>
    <row r="2293" spans="1:34" ht="25.5" customHeight="1" x14ac:dyDescent="0.25">
      <c r="A2293" s="96">
        <v>2292</v>
      </c>
      <c r="B2293" s="123" t="str">
        <f>_xlfn.XLOOKUP(E2293,'[1]PS Name'!B:B,'[1]PS Name'!D:D)</f>
        <v>Tekkali Sub-Division</v>
      </c>
      <c r="C2293" s="123" t="str">
        <f>_xlfn.XLOOKUP(E2293,'[1]PS Name'!B:B,'[1]PS Name'!C:C)</f>
        <v>Tekkali Rural Circle</v>
      </c>
      <c r="D2293" s="9"/>
      <c r="E2293" s="123" t="s">
        <v>95</v>
      </c>
      <c r="F2293" s="136" t="s">
        <v>3041</v>
      </c>
      <c r="G2293" s="63" t="s">
        <v>1351</v>
      </c>
      <c r="H2293" s="137">
        <v>46244</v>
      </c>
      <c r="I2293" s="63" t="str">
        <f t="shared" si="226"/>
        <v>Aug</v>
      </c>
      <c r="J2293" s="63">
        <v>2026</v>
      </c>
      <c r="K2293" s="63" t="s">
        <v>29</v>
      </c>
      <c r="L2293" s="9"/>
      <c r="M2293" s="9" t="str">
        <f>_xlfn.XLOOKUP(K2293,[1]Heads!A:A,[1]Heads!B:B)</f>
        <v>White Collar Offences</v>
      </c>
      <c r="N2293" s="9" t="str">
        <f>_xlfn.XLOOKUP(M2293,[1]Heads!B:B,[1]Heads!C:C)</f>
        <v>IPC</v>
      </c>
      <c r="O2293" s="9" t="s">
        <v>32</v>
      </c>
      <c r="P2293" s="75"/>
      <c r="Q2293" s="9"/>
      <c r="R2293" s="75"/>
      <c r="S2293" s="96" t="s">
        <v>3196</v>
      </c>
      <c r="T2293" s="9"/>
      <c r="U2293" s="75"/>
      <c r="V2293" s="9"/>
      <c r="W2293" s="104" t="s">
        <v>112</v>
      </c>
      <c r="X2293" s="104" t="s">
        <v>112</v>
      </c>
      <c r="Y2293" s="98"/>
      <c r="Z2293" s="9" t="s">
        <v>6113</v>
      </c>
      <c r="AA2293" s="9" t="s">
        <v>34</v>
      </c>
      <c r="AB2293" s="9">
        <f t="shared" ca="1" si="219"/>
        <v>67</v>
      </c>
      <c r="AC2293" s="9" t="str">
        <f t="shared" ca="1" si="220"/>
        <v>Above 60 Days</v>
      </c>
      <c r="AD2293" s="9" t="str">
        <f t="shared" ca="1" si="221"/>
        <v/>
      </c>
      <c r="AE2293" s="9" t="str">
        <f t="shared" ca="1" si="222"/>
        <v/>
      </c>
      <c r="AF2293" s="9"/>
      <c r="AG2293" s="123" t="str">
        <f t="shared" si="227"/>
        <v>Santhabommali,'53/2026'</v>
      </c>
      <c r="AH2293" s="97" t="str">
        <f t="shared" ca="1" si="223"/>
        <v>Above 60 Days</v>
      </c>
    </row>
    <row r="2294" spans="1:34" ht="25.5" customHeight="1" x14ac:dyDescent="0.25">
      <c r="A2294" s="96">
        <v>2293</v>
      </c>
      <c r="B2294" s="123" t="str">
        <f>_xlfn.XLOOKUP(E2294,'[1]PS Name'!B:B,'[1]PS Name'!D:D)</f>
        <v>Srikakulam Sub-Division</v>
      </c>
      <c r="C2294" s="123" t="str">
        <f>_xlfn.XLOOKUP(E2294,'[1]PS Name'!B:B,'[1]PS Name'!C:C)</f>
        <v>Srikakulam Rural Circle</v>
      </c>
      <c r="D2294" s="9"/>
      <c r="E2294" s="123" t="s">
        <v>61</v>
      </c>
      <c r="F2294" s="136" t="s">
        <v>3063</v>
      </c>
      <c r="G2294" s="63" t="s">
        <v>6114</v>
      </c>
      <c r="H2294" s="137">
        <v>46244</v>
      </c>
      <c r="I2294" s="63" t="str">
        <f t="shared" si="226"/>
        <v>Aug</v>
      </c>
      <c r="J2294" s="63">
        <v>2026</v>
      </c>
      <c r="K2294" s="63" t="s">
        <v>91</v>
      </c>
      <c r="L2294" s="9"/>
      <c r="M2294" s="9" t="str">
        <f>_xlfn.XLOOKUP(K2294,[1]Heads!A:A,[1]Heads!B:B)</f>
        <v>Bodily Offiences</v>
      </c>
      <c r="N2294" s="9" t="str">
        <f>_xlfn.XLOOKUP(M2294,[1]Heads!B:B,[1]Heads!C:C)</f>
        <v>IPC</v>
      </c>
      <c r="O2294" s="9" t="s">
        <v>32</v>
      </c>
      <c r="P2294" s="75">
        <v>46274</v>
      </c>
      <c r="Q2294" s="9"/>
      <c r="R2294" s="75"/>
      <c r="S2294" s="96" t="s">
        <v>7126</v>
      </c>
      <c r="T2294" s="9"/>
      <c r="U2294" s="75"/>
      <c r="V2294" s="9"/>
      <c r="W2294" s="104" t="s">
        <v>33</v>
      </c>
      <c r="X2294" s="104" t="s">
        <v>2923</v>
      </c>
      <c r="Y2294" s="98"/>
      <c r="Z2294" s="9" t="s">
        <v>6115</v>
      </c>
      <c r="AA2294" s="9" t="s">
        <v>34</v>
      </c>
      <c r="AB2294" s="9" t="str">
        <f t="shared" ca="1" si="219"/>
        <v/>
      </c>
      <c r="AC2294" s="9" t="str">
        <f t="shared" si="220"/>
        <v/>
      </c>
      <c r="AD2294" s="9" t="str">
        <f t="shared" ca="1" si="221"/>
        <v/>
      </c>
      <c r="AE2294" s="9" t="str">
        <f t="shared" ca="1" si="222"/>
        <v/>
      </c>
      <c r="AF2294" s="9"/>
      <c r="AG2294" s="123" t="str">
        <f t="shared" si="227"/>
        <v>Srikakulam I Town,'77/2026'</v>
      </c>
      <c r="AH2294" s="97" t="str">
        <f t="shared" si="223"/>
        <v/>
      </c>
    </row>
    <row r="2295" spans="1:34" ht="25.5" customHeight="1" x14ac:dyDescent="0.25">
      <c r="A2295" s="96">
        <v>2294</v>
      </c>
      <c r="B2295" s="123" t="str">
        <f>_xlfn.XLOOKUP(E2295,'[1]PS Name'!B:B,'[1]PS Name'!D:D)</f>
        <v>Srikakulam Sub-Division</v>
      </c>
      <c r="C2295" s="123">
        <f>_xlfn.XLOOKUP(E2295,'[1]PS Name'!B:B,'[1]PS Name'!C:C)</f>
        <v>0</v>
      </c>
      <c r="D2295" s="9"/>
      <c r="E2295" s="123" t="s">
        <v>28</v>
      </c>
      <c r="F2295" s="136" t="s">
        <v>3295</v>
      </c>
      <c r="G2295" s="63" t="s">
        <v>1027</v>
      </c>
      <c r="H2295" s="137">
        <v>46244</v>
      </c>
      <c r="I2295" s="63" t="str">
        <f t="shared" si="226"/>
        <v>Aug</v>
      </c>
      <c r="J2295" s="63">
        <v>2026</v>
      </c>
      <c r="K2295" s="63" t="s">
        <v>48</v>
      </c>
      <c r="L2295" s="9"/>
      <c r="M2295" s="9" t="str">
        <f>_xlfn.XLOOKUP(K2295,[1]Heads!A:A,[1]Heads!B:B)</f>
        <v>Property Offences</v>
      </c>
      <c r="N2295" s="9" t="str">
        <f>_xlfn.XLOOKUP(M2295,[1]Heads!B:B,[1]Heads!C:C)</f>
        <v>IPC</v>
      </c>
      <c r="O2295" s="9" t="s">
        <v>32</v>
      </c>
      <c r="P2295" s="75"/>
      <c r="Q2295" s="9"/>
      <c r="R2295" s="75"/>
      <c r="S2295" s="96" t="s">
        <v>3196</v>
      </c>
      <c r="T2295" s="9"/>
      <c r="U2295" s="75"/>
      <c r="V2295" s="9"/>
      <c r="W2295" s="104" t="s">
        <v>141</v>
      </c>
      <c r="X2295" s="104" t="s">
        <v>33</v>
      </c>
      <c r="Y2295" s="98">
        <v>46300</v>
      </c>
      <c r="Z2295" s="9" t="s">
        <v>6116</v>
      </c>
      <c r="AA2295" s="9" t="s">
        <v>34</v>
      </c>
      <c r="AB2295" s="9">
        <f t="shared" ca="1" si="219"/>
        <v>67</v>
      </c>
      <c r="AC2295" s="9" t="str">
        <f t="shared" ca="1" si="220"/>
        <v>Above 60 Days</v>
      </c>
      <c r="AD2295" s="9">
        <f t="shared" ca="1" si="221"/>
        <v>11</v>
      </c>
      <c r="AE2295" s="9" t="str">
        <f t="shared" ca="1" si="222"/>
        <v>Below 45 Days</v>
      </c>
      <c r="AF2295" s="9"/>
      <c r="AG2295" s="123" t="str">
        <f t="shared" si="227"/>
        <v>Srikakulam II Town,'112/2026'</v>
      </c>
      <c r="AH2295" s="97" t="str">
        <f t="shared" si="223"/>
        <v/>
      </c>
    </row>
    <row r="2296" spans="1:34" ht="25.5" customHeight="1" x14ac:dyDescent="0.25">
      <c r="A2296" s="96">
        <v>2295</v>
      </c>
      <c r="B2296" s="123" t="str">
        <f>_xlfn.XLOOKUP(E2296,'[1]PS Name'!B:B,'[1]PS Name'!D:D)</f>
        <v>Srikakulam Sub-Division</v>
      </c>
      <c r="C2296" s="123" t="str">
        <f>_xlfn.XLOOKUP(E2296,'[1]PS Name'!B:B,'[1]PS Name'!C:C)</f>
        <v>J.R.Puram Circle</v>
      </c>
      <c r="D2296" s="9"/>
      <c r="E2296" s="123" t="s">
        <v>104</v>
      </c>
      <c r="F2296" s="136" t="s">
        <v>3253</v>
      </c>
      <c r="G2296" s="63" t="s">
        <v>1411</v>
      </c>
      <c r="H2296" s="137">
        <v>46244</v>
      </c>
      <c r="I2296" s="63" t="str">
        <f t="shared" si="226"/>
        <v>Aug</v>
      </c>
      <c r="J2296" s="63">
        <v>2026</v>
      </c>
      <c r="K2296" s="63" t="s">
        <v>75</v>
      </c>
      <c r="L2296" s="9"/>
      <c r="M2296" s="9" t="str">
        <f>_xlfn.XLOOKUP(K2296,[1]Heads!A:A,[1]Heads!B:B)</f>
        <v>Bodily Offiences</v>
      </c>
      <c r="N2296" s="9" t="str">
        <f>_xlfn.XLOOKUP(M2296,[1]Heads!B:B,[1]Heads!C:C)</f>
        <v>IPC</v>
      </c>
      <c r="O2296" s="9" t="s">
        <v>32</v>
      </c>
      <c r="P2296" s="75"/>
      <c r="Q2296" s="9"/>
      <c r="R2296" s="75"/>
      <c r="S2296" s="96" t="s">
        <v>7126</v>
      </c>
      <c r="T2296" s="9"/>
      <c r="U2296" s="75"/>
      <c r="V2296" s="9"/>
      <c r="W2296" s="104" t="s">
        <v>141</v>
      </c>
      <c r="X2296" s="104" t="s">
        <v>2923</v>
      </c>
      <c r="Y2296" s="98"/>
      <c r="Z2296" s="9" t="s">
        <v>6117</v>
      </c>
      <c r="AA2296" s="9" t="s">
        <v>34</v>
      </c>
      <c r="AB2296" s="9" t="str">
        <f t="shared" ca="1" si="219"/>
        <v/>
      </c>
      <c r="AC2296" s="9" t="str">
        <f t="shared" si="220"/>
        <v/>
      </c>
      <c r="AD2296" s="9" t="str">
        <f t="shared" ca="1" si="221"/>
        <v/>
      </c>
      <c r="AE2296" s="9" t="str">
        <f t="shared" ca="1" si="222"/>
        <v/>
      </c>
      <c r="AF2296" s="9"/>
      <c r="AG2296" s="123" t="str">
        <f t="shared" si="227"/>
        <v>Laveru,'107/2026'</v>
      </c>
      <c r="AH2296" s="97" t="str">
        <f t="shared" si="223"/>
        <v/>
      </c>
    </row>
    <row r="2297" spans="1:34" ht="25.5" customHeight="1" x14ac:dyDescent="0.25">
      <c r="A2297" s="96">
        <v>2296</v>
      </c>
      <c r="B2297" s="123" t="str">
        <f>_xlfn.XLOOKUP(E2297,'[1]PS Name'!B:B,'[1]PS Name'!D:D)</f>
        <v>Kasibugga Sub-Division</v>
      </c>
      <c r="C2297" s="123" t="str">
        <f>_xlfn.XLOOKUP(E2297,'[1]PS Name'!B:B,'[1]PS Name'!C:C)</f>
        <v>Kasibugga Rural Circle</v>
      </c>
      <c r="D2297" s="9"/>
      <c r="E2297" s="123" t="s">
        <v>98</v>
      </c>
      <c r="F2297" s="136" t="s">
        <v>3115</v>
      </c>
      <c r="G2297" s="63" t="s">
        <v>1381</v>
      </c>
      <c r="H2297" s="137">
        <v>46244</v>
      </c>
      <c r="I2297" s="63" t="str">
        <f t="shared" si="226"/>
        <v>Aug</v>
      </c>
      <c r="J2297" s="63">
        <v>2026</v>
      </c>
      <c r="K2297" s="63" t="s">
        <v>80</v>
      </c>
      <c r="L2297" s="9"/>
      <c r="M2297" s="9" t="str">
        <f>_xlfn.XLOOKUP(K2297,[1]Heads!A:A,[1]Heads!B:B)</f>
        <v>Crime  Against Women</v>
      </c>
      <c r="N2297" s="9" t="str">
        <f>_xlfn.XLOOKUP(M2297,[1]Heads!B:B,[1]Heads!C:C)</f>
        <v>IPC</v>
      </c>
      <c r="O2297" s="9" t="s">
        <v>32</v>
      </c>
      <c r="P2297" s="75">
        <v>46274</v>
      </c>
      <c r="Q2297" s="9"/>
      <c r="R2297" s="75"/>
      <c r="S2297" s="96" t="s">
        <v>3196</v>
      </c>
      <c r="T2297" s="9"/>
      <c r="U2297" s="75"/>
      <c r="V2297" s="9"/>
      <c r="W2297" s="104" t="s">
        <v>33</v>
      </c>
      <c r="X2297" s="104" t="s">
        <v>33</v>
      </c>
      <c r="Y2297" s="98">
        <v>46274</v>
      </c>
      <c r="Z2297" s="9" t="s">
        <v>6118</v>
      </c>
      <c r="AA2297" s="9" t="s">
        <v>34</v>
      </c>
      <c r="AB2297" s="9">
        <f t="shared" ca="1" si="219"/>
        <v>67</v>
      </c>
      <c r="AC2297" s="9" t="str">
        <f t="shared" ca="1" si="220"/>
        <v>Above 60 Days</v>
      </c>
      <c r="AD2297" s="9">
        <f t="shared" ca="1" si="221"/>
        <v>37</v>
      </c>
      <c r="AE2297" s="9" t="str">
        <f t="shared" ca="1" si="222"/>
        <v>Below 45 Days</v>
      </c>
      <c r="AF2297" s="9"/>
      <c r="AG2297" s="123" t="str">
        <f t="shared" si="227"/>
        <v>Vajrapukothuru,'89/2026'</v>
      </c>
      <c r="AH2297" s="97" t="str">
        <f t="shared" si="223"/>
        <v/>
      </c>
    </row>
    <row r="2298" spans="1:34" ht="25.5" customHeight="1" x14ac:dyDescent="0.25">
      <c r="A2298" s="96">
        <v>2297</v>
      </c>
      <c r="B2298" s="123" t="str">
        <f>_xlfn.XLOOKUP(E2298,'[1]PS Name'!B:B,'[1]PS Name'!D:D)</f>
        <v>Kasibugga Sub-Division</v>
      </c>
      <c r="C2298" s="123" t="str">
        <f>_xlfn.XLOOKUP(E2298,'[1]PS Name'!B:B,'[1]PS Name'!C:C)</f>
        <v>Kasibugga Rural Circle</v>
      </c>
      <c r="D2298" s="9"/>
      <c r="E2298" s="123" t="s">
        <v>114</v>
      </c>
      <c r="F2298" s="136" t="s">
        <v>3539</v>
      </c>
      <c r="G2298" s="63" t="s">
        <v>1315</v>
      </c>
      <c r="H2298" s="137">
        <v>46244</v>
      </c>
      <c r="I2298" s="63" t="str">
        <f t="shared" si="226"/>
        <v>Aug</v>
      </c>
      <c r="J2298" s="63">
        <v>2026</v>
      </c>
      <c r="K2298" s="63" t="s">
        <v>70</v>
      </c>
      <c r="L2298" s="9"/>
      <c r="M2298" s="9" t="str">
        <f>_xlfn.XLOOKUP(K2298,[1]Heads!A:A,[1]Heads!B:B)</f>
        <v>174 CrPC</v>
      </c>
      <c r="N2298" s="9" t="str">
        <f>_xlfn.XLOOKUP(M2298,[1]Heads!B:B,[1]Heads!C:C)</f>
        <v>174 CrPC</v>
      </c>
      <c r="O2298" s="9" t="s">
        <v>32</v>
      </c>
      <c r="P2298" s="75"/>
      <c r="Q2298" s="9"/>
      <c r="R2298" s="75"/>
      <c r="S2298" s="96" t="s">
        <v>7125</v>
      </c>
      <c r="T2298" s="9"/>
      <c r="U2298" s="75"/>
      <c r="V2298" s="9"/>
      <c r="W2298" s="104" t="s">
        <v>168</v>
      </c>
      <c r="X2298" s="104" t="s">
        <v>2923</v>
      </c>
      <c r="Y2298" s="98"/>
      <c r="Z2298" s="9" t="s">
        <v>6119</v>
      </c>
      <c r="AA2298" s="9" t="s">
        <v>34</v>
      </c>
      <c r="AB2298" s="9" t="str">
        <f t="shared" ca="1" si="219"/>
        <v/>
      </c>
      <c r="AC2298" s="9" t="str">
        <f t="shared" si="220"/>
        <v/>
      </c>
      <c r="AD2298" s="9" t="str">
        <f t="shared" ca="1" si="221"/>
        <v/>
      </c>
      <c r="AE2298" s="9" t="str">
        <f t="shared" ca="1" si="222"/>
        <v/>
      </c>
      <c r="AF2298" s="9"/>
      <c r="AG2298" s="123" t="str">
        <f t="shared" si="227"/>
        <v>Mandasa,'127/2026'</v>
      </c>
      <c r="AH2298" s="97" t="str">
        <f t="shared" si="223"/>
        <v/>
      </c>
    </row>
    <row r="2299" spans="1:34" ht="25.5" customHeight="1" x14ac:dyDescent="0.25">
      <c r="A2299" s="96">
        <v>2298</v>
      </c>
      <c r="B2299" s="123" t="e">
        <f>_xlfn.XLOOKUP(E2299,'[1]PS Name'!B:B,'[1]PS Name'!D:D)</f>
        <v>#N/A</v>
      </c>
      <c r="C2299" s="123" t="e">
        <f>_xlfn.XLOOKUP(E2299,'[1]PS Name'!B:B,'[1]PS Name'!C:C)</f>
        <v>#N/A</v>
      </c>
      <c r="D2299" s="9"/>
      <c r="E2299" s="123" t="s">
        <v>125</v>
      </c>
      <c r="F2299" s="136" t="s">
        <v>3170</v>
      </c>
      <c r="G2299" s="63" t="s">
        <v>2339</v>
      </c>
      <c r="H2299" s="137">
        <v>46244</v>
      </c>
      <c r="I2299" s="63" t="str">
        <f t="shared" si="226"/>
        <v>Aug</v>
      </c>
      <c r="J2299" s="63">
        <v>2026</v>
      </c>
      <c r="K2299" s="63" t="s">
        <v>80</v>
      </c>
      <c r="L2299" s="9"/>
      <c r="M2299" s="9" t="str">
        <f>_xlfn.XLOOKUP(K2299,[1]Heads!A:A,[1]Heads!B:B)</f>
        <v>Crime  Against Women</v>
      </c>
      <c r="N2299" s="9" t="str">
        <f>_xlfn.XLOOKUP(M2299,[1]Heads!B:B,[1]Heads!C:C)</f>
        <v>IPC</v>
      </c>
      <c r="O2299" s="9" t="s">
        <v>32</v>
      </c>
      <c r="P2299" s="75">
        <v>46266</v>
      </c>
      <c r="Q2299" s="9"/>
      <c r="R2299" s="75"/>
      <c r="S2299" s="96" t="s">
        <v>7126</v>
      </c>
      <c r="T2299" s="9"/>
      <c r="U2299" s="75"/>
      <c r="V2299" s="9"/>
      <c r="W2299" s="104" t="s">
        <v>33</v>
      </c>
      <c r="X2299" s="104" t="s">
        <v>2923</v>
      </c>
      <c r="Y2299" s="98"/>
      <c r="Z2299" s="9" t="s">
        <v>6120</v>
      </c>
      <c r="AA2299" s="9" t="s">
        <v>34</v>
      </c>
      <c r="AB2299" s="9" t="str">
        <f t="shared" ca="1" si="219"/>
        <v/>
      </c>
      <c r="AC2299" s="9" t="str">
        <f t="shared" si="220"/>
        <v/>
      </c>
      <c r="AD2299" s="9" t="str">
        <f t="shared" ca="1" si="221"/>
        <v/>
      </c>
      <c r="AE2299" s="9" t="str">
        <f t="shared" ca="1" si="222"/>
        <v/>
      </c>
      <c r="AF2299" s="9"/>
      <c r="AG2299" s="123" t="str">
        <f t="shared" si="227"/>
        <v>Mahila UPS, Srikakulam,'94/2026'</v>
      </c>
      <c r="AH2299" s="97" t="str">
        <f t="shared" si="223"/>
        <v/>
      </c>
    </row>
    <row r="2300" spans="1:34" ht="25.5" customHeight="1" x14ac:dyDescent="0.25">
      <c r="A2300" s="96">
        <v>2299</v>
      </c>
      <c r="B2300" s="123" t="str">
        <f>_xlfn.XLOOKUP(E2300,'[1]PS Name'!B:B,'[1]PS Name'!D:D)</f>
        <v>Tekkali Sub-Division</v>
      </c>
      <c r="C2300" s="123" t="str">
        <f>_xlfn.XLOOKUP(E2300,'[1]PS Name'!B:B,'[1]PS Name'!C:C)</f>
        <v>Pathapatnam Circle</v>
      </c>
      <c r="D2300" s="9"/>
      <c r="E2300" s="123" t="s">
        <v>105</v>
      </c>
      <c r="F2300" s="136" t="s">
        <v>3235</v>
      </c>
      <c r="G2300" s="63" t="s">
        <v>1381</v>
      </c>
      <c r="H2300" s="137">
        <v>46244</v>
      </c>
      <c r="I2300" s="63" t="str">
        <f t="shared" si="226"/>
        <v>Aug</v>
      </c>
      <c r="J2300" s="63">
        <v>2026</v>
      </c>
      <c r="K2300" s="63" t="s">
        <v>80</v>
      </c>
      <c r="L2300" s="9"/>
      <c r="M2300" s="9" t="str">
        <f>_xlfn.XLOOKUP(K2300,[1]Heads!A:A,[1]Heads!B:B)</f>
        <v>Crime  Against Women</v>
      </c>
      <c r="N2300" s="9" t="str">
        <f>_xlfn.XLOOKUP(M2300,[1]Heads!B:B,[1]Heads!C:C)</f>
        <v>IPC</v>
      </c>
      <c r="O2300" s="9" t="s">
        <v>32</v>
      </c>
      <c r="P2300" s="75">
        <v>46258</v>
      </c>
      <c r="Q2300" s="9"/>
      <c r="R2300" s="75"/>
      <c r="S2300" s="96" t="s">
        <v>7126</v>
      </c>
      <c r="T2300" s="9"/>
      <c r="U2300" s="75"/>
      <c r="V2300" s="9"/>
      <c r="W2300" s="104" t="s">
        <v>33</v>
      </c>
      <c r="X2300" s="104" t="s">
        <v>2923</v>
      </c>
      <c r="Y2300" s="98"/>
      <c r="Z2300" s="9" t="s">
        <v>6121</v>
      </c>
      <c r="AA2300" s="9" t="s">
        <v>34</v>
      </c>
      <c r="AB2300" s="9" t="str">
        <f t="shared" ca="1" si="219"/>
        <v/>
      </c>
      <c r="AC2300" s="9" t="str">
        <f t="shared" si="220"/>
        <v/>
      </c>
      <c r="AD2300" s="9" t="str">
        <f t="shared" ca="1" si="221"/>
        <v/>
      </c>
      <c r="AE2300" s="9" t="str">
        <f t="shared" ca="1" si="222"/>
        <v/>
      </c>
      <c r="AF2300" s="9"/>
      <c r="AG2300" s="123" t="str">
        <f t="shared" si="227"/>
        <v>Pathapatnam,'102/2026'</v>
      </c>
      <c r="AH2300" s="97" t="str">
        <f t="shared" si="223"/>
        <v/>
      </c>
    </row>
    <row r="2301" spans="1:34" ht="25.5" customHeight="1" x14ac:dyDescent="0.25">
      <c r="A2301" s="96">
        <v>2300</v>
      </c>
      <c r="B2301" s="123" t="str">
        <f>_xlfn.XLOOKUP(E2301,'[1]PS Name'!B:B,'[1]PS Name'!D:D)</f>
        <v>Srikakulam Sub-Division</v>
      </c>
      <c r="C2301" s="123" t="str">
        <f>_xlfn.XLOOKUP(E2301,'[1]PS Name'!B:B,'[1]PS Name'!C:C)</f>
        <v>J.R.Puram Circle</v>
      </c>
      <c r="D2301" s="9"/>
      <c r="E2301" s="123" t="s">
        <v>90</v>
      </c>
      <c r="F2301" s="136" t="s">
        <v>3931</v>
      </c>
      <c r="G2301" s="63" t="s">
        <v>1458</v>
      </c>
      <c r="H2301" s="137">
        <v>46244</v>
      </c>
      <c r="I2301" s="63" t="str">
        <f t="shared" si="226"/>
        <v>Aug</v>
      </c>
      <c r="J2301" s="63">
        <v>2026</v>
      </c>
      <c r="K2301" s="63" t="s">
        <v>148</v>
      </c>
      <c r="L2301" s="9"/>
      <c r="M2301" s="9" t="str">
        <f>_xlfn.XLOOKUP(K2301,[1]Heads!A:A,[1]Heads!B:B)</f>
        <v>Other IPC</v>
      </c>
      <c r="N2301" s="9" t="str">
        <f>_xlfn.XLOOKUP(M2301,[1]Heads!B:B,[1]Heads!C:C)</f>
        <v>IPC</v>
      </c>
      <c r="O2301" s="9" t="s">
        <v>32</v>
      </c>
      <c r="P2301" s="75"/>
      <c r="Q2301" s="9"/>
      <c r="R2301" s="75"/>
      <c r="S2301" s="96" t="s">
        <v>3196</v>
      </c>
      <c r="T2301" s="9"/>
      <c r="U2301" s="75"/>
      <c r="V2301" s="9"/>
      <c r="W2301" s="104" t="s">
        <v>40</v>
      </c>
      <c r="X2301" s="104" t="s">
        <v>33</v>
      </c>
      <c r="Y2301" s="98">
        <v>46300</v>
      </c>
      <c r="Z2301" s="9" t="s">
        <v>6122</v>
      </c>
      <c r="AA2301" s="9" t="s">
        <v>34</v>
      </c>
      <c r="AB2301" s="9">
        <f t="shared" ca="1" si="219"/>
        <v>67</v>
      </c>
      <c r="AC2301" s="9" t="str">
        <f t="shared" ca="1" si="220"/>
        <v>Above 60 Days</v>
      </c>
      <c r="AD2301" s="9">
        <f t="shared" ca="1" si="221"/>
        <v>11</v>
      </c>
      <c r="AE2301" s="9" t="str">
        <f t="shared" ca="1" si="222"/>
        <v>Below 45 Days</v>
      </c>
      <c r="AF2301" s="9"/>
      <c r="AG2301" s="123" t="str">
        <f t="shared" si="227"/>
        <v>J.R.Puram,'162/2026'</v>
      </c>
      <c r="AH2301" s="97" t="str">
        <f t="shared" si="223"/>
        <v/>
      </c>
    </row>
    <row r="2302" spans="1:34" ht="25.5" customHeight="1" x14ac:dyDescent="0.25">
      <c r="A2302" s="96">
        <v>2301</v>
      </c>
      <c r="B2302" s="123" t="str">
        <f>_xlfn.XLOOKUP(E2302,'[1]PS Name'!B:B,'[1]PS Name'!D:D)</f>
        <v>Kasibugga Sub-Division</v>
      </c>
      <c r="C2302" s="123" t="str">
        <f>_xlfn.XLOOKUP(E2302,'[1]PS Name'!B:B,'[1]PS Name'!C:C)</f>
        <v>Kasibugga Rural Circle</v>
      </c>
      <c r="D2302" s="9"/>
      <c r="E2302" s="123" t="s">
        <v>114</v>
      </c>
      <c r="F2302" s="136" t="s">
        <v>3546</v>
      </c>
      <c r="G2302" s="63" t="s">
        <v>1315</v>
      </c>
      <c r="H2302" s="137">
        <v>46244</v>
      </c>
      <c r="I2302" s="63" t="str">
        <f t="shared" si="226"/>
        <v>Aug</v>
      </c>
      <c r="J2302" s="63">
        <v>2026</v>
      </c>
      <c r="K2302" s="63" t="s">
        <v>70</v>
      </c>
      <c r="L2302" s="9"/>
      <c r="M2302" s="9" t="str">
        <f>_xlfn.XLOOKUP(K2302,[1]Heads!A:A,[1]Heads!B:B)</f>
        <v>174 CrPC</v>
      </c>
      <c r="N2302" s="9" t="str">
        <f>_xlfn.XLOOKUP(M2302,[1]Heads!B:B,[1]Heads!C:C)</f>
        <v>174 CrPC</v>
      </c>
      <c r="O2302" s="9" t="s">
        <v>32</v>
      </c>
      <c r="P2302" s="75"/>
      <c r="Q2302" s="9"/>
      <c r="R2302" s="75"/>
      <c r="S2302" s="96" t="s">
        <v>7125</v>
      </c>
      <c r="T2302" s="9"/>
      <c r="U2302" s="75"/>
      <c r="V2302" s="9"/>
      <c r="W2302" s="104" t="s">
        <v>168</v>
      </c>
      <c r="X2302" s="104" t="s">
        <v>2923</v>
      </c>
      <c r="Y2302" s="98"/>
      <c r="Z2302" s="9" t="s">
        <v>6123</v>
      </c>
      <c r="AA2302" s="9" t="s">
        <v>34</v>
      </c>
      <c r="AB2302" s="9" t="str">
        <f t="shared" ca="1" si="219"/>
        <v/>
      </c>
      <c r="AC2302" s="9" t="str">
        <f t="shared" si="220"/>
        <v/>
      </c>
      <c r="AD2302" s="9" t="str">
        <f t="shared" ca="1" si="221"/>
        <v/>
      </c>
      <c r="AE2302" s="9" t="str">
        <f t="shared" ca="1" si="222"/>
        <v/>
      </c>
      <c r="AF2302" s="9"/>
      <c r="AG2302" s="123" t="str">
        <f t="shared" si="227"/>
        <v>Mandasa,'128/2026'</v>
      </c>
      <c r="AH2302" s="97" t="str">
        <f t="shared" si="223"/>
        <v/>
      </c>
    </row>
    <row r="2303" spans="1:34" ht="25.5" customHeight="1" x14ac:dyDescent="0.25">
      <c r="A2303" s="96">
        <v>2302</v>
      </c>
      <c r="B2303" s="123" t="str">
        <f>_xlfn.XLOOKUP(E2303,'[1]PS Name'!B:B,'[1]PS Name'!D:D)</f>
        <v>Srikakulam Sub-Division</v>
      </c>
      <c r="C2303" s="123" t="str">
        <f>_xlfn.XLOOKUP(E2303,'[1]PS Name'!B:B,'[1]PS Name'!C:C)</f>
        <v>J.R.Puram Circle</v>
      </c>
      <c r="D2303" s="9"/>
      <c r="E2303" s="123" t="s">
        <v>104</v>
      </c>
      <c r="F2303" s="136" t="s">
        <v>3277</v>
      </c>
      <c r="G2303" s="63" t="s">
        <v>6124</v>
      </c>
      <c r="H2303" s="137">
        <v>46245</v>
      </c>
      <c r="I2303" s="63" t="str">
        <f t="shared" si="226"/>
        <v>Aug</v>
      </c>
      <c r="J2303" s="63">
        <v>2026</v>
      </c>
      <c r="K2303" s="63" t="s">
        <v>29</v>
      </c>
      <c r="L2303" s="9"/>
      <c r="M2303" s="9" t="str">
        <f>_xlfn.XLOOKUP(K2303,[1]Heads!A:A,[1]Heads!B:B)</f>
        <v>White Collar Offences</v>
      </c>
      <c r="N2303" s="9" t="str">
        <f>_xlfn.XLOOKUP(M2303,[1]Heads!B:B,[1]Heads!C:C)</f>
        <v>IPC</v>
      </c>
      <c r="O2303" s="9" t="s">
        <v>32</v>
      </c>
      <c r="P2303" s="75"/>
      <c r="Q2303" s="9"/>
      <c r="R2303" s="75"/>
      <c r="S2303" s="96" t="s">
        <v>3196</v>
      </c>
      <c r="T2303" s="9"/>
      <c r="U2303" s="75"/>
      <c r="V2303" s="9"/>
      <c r="W2303" s="104" t="s">
        <v>141</v>
      </c>
      <c r="X2303" s="104" t="s">
        <v>33</v>
      </c>
      <c r="Y2303" s="98">
        <v>46300</v>
      </c>
      <c r="Z2303" s="9" t="s">
        <v>6125</v>
      </c>
      <c r="AA2303" s="9" t="s">
        <v>34</v>
      </c>
      <c r="AB2303" s="9">
        <f t="shared" ca="1" si="219"/>
        <v>66</v>
      </c>
      <c r="AC2303" s="9" t="str">
        <f t="shared" ca="1" si="220"/>
        <v>Above 60 Days</v>
      </c>
      <c r="AD2303" s="9">
        <f t="shared" ca="1" si="221"/>
        <v>11</v>
      </c>
      <c r="AE2303" s="9" t="str">
        <f t="shared" ca="1" si="222"/>
        <v>Below 45 Days</v>
      </c>
      <c r="AF2303" s="9"/>
      <c r="AG2303" s="123" t="str">
        <f t="shared" si="227"/>
        <v>Laveru,'108/2026'</v>
      </c>
      <c r="AH2303" s="97" t="str">
        <f t="shared" si="223"/>
        <v/>
      </c>
    </row>
    <row r="2304" spans="1:34" ht="25.5" customHeight="1" x14ac:dyDescent="0.25">
      <c r="A2304" s="96">
        <v>2303</v>
      </c>
      <c r="B2304" s="123" t="str">
        <f>_xlfn.XLOOKUP(E2304,'[1]PS Name'!B:B,'[1]PS Name'!D:D)</f>
        <v>Srikakulam Sub-Division</v>
      </c>
      <c r="C2304" s="123" t="str">
        <f>_xlfn.XLOOKUP(E2304,'[1]PS Name'!B:B,'[1]PS Name'!C:C)</f>
        <v>J.R.Puram Circle</v>
      </c>
      <c r="D2304" s="9"/>
      <c r="E2304" s="123" t="s">
        <v>38</v>
      </c>
      <c r="F2304" s="136" t="s">
        <v>5458</v>
      </c>
      <c r="G2304" s="63" t="s">
        <v>3266</v>
      </c>
      <c r="H2304" s="137">
        <v>46245</v>
      </c>
      <c r="I2304" s="63" t="str">
        <f t="shared" si="226"/>
        <v>Aug</v>
      </c>
      <c r="J2304" s="63">
        <v>2026</v>
      </c>
      <c r="K2304" s="63" t="s">
        <v>39</v>
      </c>
      <c r="L2304" s="9"/>
      <c r="M2304" s="9" t="str">
        <f>_xlfn.XLOOKUP(K2304,[1]Heads!A:A,[1]Heads!B:B)</f>
        <v>Other IPC</v>
      </c>
      <c r="N2304" s="9" t="str">
        <f>_xlfn.XLOOKUP(M2304,[1]Heads!B:B,[1]Heads!C:C)</f>
        <v>IPC</v>
      </c>
      <c r="O2304" s="9" t="s">
        <v>32</v>
      </c>
      <c r="P2304" s="75"/>
      <c r="Q2304" s="9"/>
      <c r="R2304" s="75"/>
      <c r="S2304" s="96" t="s">
        <v>3196</v>
      </c>
      <c r="T2304" s="9"/>
      <c r="U2304" s="75"/>
      <c r="V2304" s="9"/>
      <c r="W2304" s="104" t="s">
        <v>141</v>
      </c>
      <c r="X2304" s="104" t="s">
        <v>33</v>
      </c>
      <c r="Y2304" s="98">
        <v>46286</v>
      </c>
      <c r="Z2304" s="9" t="s">
        <v>6126</v>
      </c>
      <c r="AA2304" s="9" t="s">
        <v>34</v>
      </c>
      <c r="AB2304" s="9">
        <f t="shared" ca="1" si="219"/>
        <v>66</v>
      </c>
      <c r="AC2304" s="9" t="str">
        <f t="shared" ca="1" si="220"/>
        <v>Above 60 Days</v>
      </c>
      <c r="AD2304" s="9">
        <f t="shared" ca="1" si="221"/>
        <v>25</v>
      </c>
      <c r="AE2304" s="9" t="str">
        <f t="shared" ca="1" si="222"/>
        <v>Below 45 Days</v>
      </c>
      <c r="AF2304" s="9"/>
      <c r="AG2304" s="123" t="str">
        <f t="shared" si="227"/>
        <v>Etcherla,'170/2026'</v>
      </c>
      <c r="AH2304" s="97" t="str">
        <f t="shared" si="223"/>
        <v/>
      </c>
    </row>
    <row r="2305" spans="1:34" ht="25.5" customHeight="1" x14ac:dyDescent="0.25">
      <c r="A2305" s="96">
        <v>2304</v>
      </c>
      <c r="B2305" s="123" t="str">
        <f>_xlfn.XLOOKUP(E2305,'[1]PS Name'!B:B,'[1]PS Name'!D:D)</f>
        <v>Tekkali Sub-Division</v>
      </c>
      <c r="C2305" s="123">
        <f>_xlfn.XLOOKUP(E2305,'[1]PS Name'!B:B,'[1]PS Name'!C:C)</f>
        <v>0</v>
      </c>
      <c r="D2305" s="9"/>
      <c r="E2305" s="123" t="s">
        <v>51</v>
      </c>
      <c r="F2305" s="136" t="s">
        <v>3724</v>
      </c>
      <c r="G2305" s="63" t="s">
        <v>6127</v>
      </c>
      <c r="H2305" s="137">
        <v>46245</v>
      </c>
      <c r="I2305" s="63" t="str">
        <f t="shared" si="226"/>
        <v>Aug</v>
      </c>
      <c r="J2305" s="63">
        <v>2026</v>
      </c>
      <c r="K2305" s="63" t="s">
        <v>111</v>
      </c>
      <c r="L2305" s="9" t="s">
        <v>53</v>
      </c>
      <c r="M2305" s="9" t="str">
        <f>_xlfn.XLOOKUP(K2305,[1]Heads!A:A,[1]Heads!B:B)</f>
        <v>SC-ST Cases</v>
      </c>
      <c r="N2305" s="9" t="str">
        <f>_xlfn.XLOOKUP(M2305,[1]Heads!B:B,[1]Heads!C:C)</f>
        <v>IPC</v>
      </c>
      <c r="O2305" s="9" t="s">
        <v>45</v>
      </c>
      <c r="P2305" s="75"/>
      <c r="Q2305" s="9"/>
      <c r="R2305" s="75"/>
      <c r="S2305" s="96" t="s">
        <v>3196</v>
      </c>
      <c r="T2305" s="9"/>
      <c r="U2305" s="75"/>
      <c r="V2305" s="9"/>
      <c r="W2305" s="104" t="s">
        <v>176</v>
      </c>
      <c r="X2305" s="104" t="s">
        <v>33</v>
      </c>
      <c r="Y2305" s="98">
        <v>46304</v>
      </c>
      <c r="Z2305" s="9" t="s">
        <v>6128</v>
      </c>
      <c r="AA2305" s="9" t="s">
        <v>34</v>
      </c>
      <c r="AB2305" s="9">
        <f t="shared" ca="1" si="219"/>
        <v>66</v>
      </c>
      <c r="AC2305" s="9" t="str">
        <f t="shared" ca="1" si="220"/>
        <v>Above 60 Days</v>
      </c>
      <c r="AD2305" s="9">
        <f t="shared" ca="1" si="221"/>
        <v>7</v>
      </c>
      <c r="AE2305" s="9" t="str">
        <f t="shared" ca="1" si="222"/>
        <v>Below 45 Days</v>
      </c>
      <c r="AF2305" s="9"/>
      <c r="AG2305" s="123" t="str">
        <f t="shared" si="227"/>
        <v>Tekkali PS,'141/2026'</v>
      </c>
      <c r="AH2305" s="97" t="str">
        <f t="shared" si="223"/>
        <v/>
      </c>
    </row>
    <row r="2306" spans="1:34" ht="25.5" customHeight="1" x14ac:dyDescent="0.25">
      <c r="A2306" s="96">
        <v>2305</v>
      </c>
      <c r="B2306" s="123" t="str">
        <f>_xlfn.XLOOKUP(E2306,'[1]PS Name'!B:B,'[1]PS Name'!D:D)</f>
        <v>Kasibugga Sub-Division</v>
      </c>
      <c r="C2306" s="123" t="str">
        <f>_xlfn.XLOOKUP(E2306,'[1]PS Name'!B:B,'[1]PS Name'!C:C)</f>
        <v>Kasibugga Rural Circle</v>
      </c>
      <c r="D2306" s="9"/>
      <c r="E2306" s="123" t="s">
        <v>98</v>
      </c>
      <c r="F2306" s="136" t="s">
        <v>3148</v>
      </c>
      <c r="G2306" s="63" t="s">
        <v>3217</v>
      </c>
      <c r="H2306" s="137">
        <v>46245</v>
      </c>
      <c r="I2306" s="63" t="str">
        <f t="shared" si="226"/>
        <v>Aug</v>
      </c>
      <c r="J2306" s="63">
        <v>2026</v>
      </c>
      <c r="K2306" s="63" t="s">
        <v>75</v>
      </c>
      <c r="L2306" s="9"/>
      <c r="M2306" s="9" t="str">
        <f>_xlfn.XLOOKUP(K2306,[1]Heads!A:A,[1]Heads!B:B)</f>
        <v>Bodily Offiences</v>
      </c>
      <c r="N2306" s="9" t="str">
        <f>_xlfn.XLOOKUP(M2306,[1]Heads!B:B,[1]Heads!C:C)</f>
        <v>IPC</v>
      </c>
      <c r="O2306" s="9" t="s">
        <v>32</v>
      </c>
      <c r="P2306" s="75">
        <v>46274</v>
      </c>
      <c r="Q2306" s="9"/>
      <c r="R2306" s="75"/>
      <c r="S2306" s="96" t="s">
        <v>3196</v>
      </c>
      <c r="T2306" s="9"/>
      <c r="U2306" s="75"/>
      <c r="V2306" s="9"/>
      <c r="W2306" s="104" t="s">
        <v>33</v>
      </c>
      <c r="X2306" s="104" t="s">
        <v>33</v>
      </c>
      <c r="Y2306" s="98">
        <v>46274</v>
      </c>
      <c r="Z2306" s="9" t="s">
        <v>6129</v>
      </c>
      <c r="AA2306" s="9" t="s">
        <v>34</v>
      </c>
      <c r="AB2306" s="9">
        <f t="shared" ref="AB2306:AB2369" ca="1" si="228">IF(S2306="UI",DATEDIF(H2306,TODAY(),"D"),"")</f>
        <v>66</v>
      </c>
      <c r="AC2306" s="9" t="str">
        <f t="shared" ref="AC2306:AC2369" ca="1" si="229">IF(S2306="UI",IF(AB2306&gt;365,"Above 1 Year",IF(AND(AB2306&lt;=365,AB2306&gt;180),"Above 6 Months",IF(AND(AB2306&lt;=180,AB2306&gt;90),"Above 3 Months",IF(AND(AB2306&lt;=90,AB2306&gt;60),"Above 60 Days",IF(AND(AB2306&lt;=60,AB2306&gt;45),"45 to 60 Days","Below 45 Days"))))),"")</f>
        <v>Above 60 Days</v>
      </c>
      <c r="AD2306" s="9">
        <f t="shared" ref="AD2306:AD2369" ca="1" si="230">IF(Y2306&lt;&gt;"",DATEDIF(Y2306,TODAY(),"D"),"")</f>
        <v>37</v>
      </c>
      <c r="AE2306" s="9" t="str">
        <f t="shared" ref="AE2306:AE2369" ca="1" si="231">IF(AD2306&lt;&gt;"",IF(AD2306&gt;365,"Above 1 Year",IF(AND(AD2306&lt;=365,AD2306&gt;180),"Above 6 Months",IF(AND(AD2306&lt;=180,AD2306&gt;90),"Above 3 Months",IF(AND(AD2306&lt;=90,AD2306&gt;60),"Above 60 Days",IF(AND(AD2306&lt;=60,AD2306&gt;45),"45 to 60 Days","Below 45 Days"))))),"")</f>
        <v>Below 45 Days</v>
      </c>
      <c r="AF2306" s="9"/>
      <c r="AG2306" s="123" t="str">
        <f t="shared" si="227"/>
        <v>Vajrapukothuru,'90/2026'</v>
      </c>
      <c r="AH2306" s="97" t="str">
        <f t="shared" si="223"/>
        <v/>
      </c>
    </row>
    <row r="2307" spans="1:34" ht="25.5" customHeight="1" x14ac:dyDescent="0.25">
      <c r="A2307" s="96">
        <v>2306</v>
      </c>
      <c r="B2307" s="123" t="str">
        <f>_xlfn.XLOOKUP(E2307,'[1]PS Name'!B:B,'[1]PS Name'!D:D)</f>
        <v>Srikakulam Sub-Division</v>
      </c>
      <c r="C2307" s="123" t="str">
        <f>_xlfn.XLOOKUP(E2307,'[1]PS Name'!B:B,'[1]PS Name'!C:C)</f>
        <v>J.R.Puram Circle</v>
      </c>
      <c r="D2307" s="9"/>
      <c r="E2307" s="123" t="s">
        <v>38</v>
      </c>
      <c r="F2307" s="136" t="s">
        <v>5480</v>
      </c>
      <c r="G2307" s="63" t="s">
        <v>2312</v>
      </c>
      <c r="H2307" s="137">
        <v>46245</v>
      </c>
      <c r="I2307" s="63" t="str">
        <f t="shared" si="226"/>
        <v>Aug</v>
      </c>
      <c r="J2307" s="63">
        <v>2026</v>
      </c>
      <c r="K2307" s="63" t="s">
        <v>115</v>
      </c>
      <c r="L2307" s="9"/>
      <c r="M2307" s="9" t="str">
        <f>_xlfn.XLOOKUP(K2307,[1]Heads!A:A,[1]Heads!B:B)</f>
        <v>Crime  Against Women</v>
      </c>
      <c r="N2307" s="9" t="str">
        <f>_xlfn.XLOOKUP(M2307,[1]Heads!B:B,[1]Heads!C:C)</f>
        <v>IPC</v>
      </c>
      <c r="O2307" s="9" t="s">
        <v>32</v>
      </c>
      <c r="P2307" s="75"/>
      <c r="Q2307" s="9"/>
      <c r="R2307" s="75"/>
      <c r="S2307" s="96" t="s">
        <v>3196</v>
      </c>
      <c r="T2307" s="9"/>
      <c r="U2307" s="75"/>
      <c r="V2307" s="9"/>
      <c r="W2307" s="104" t="s">
        <v>169</v>
      </c>
      <c r="X2307" s="104" t="s">
        <v>33</v>
      </c>
      <c r="Y2307" s="98">
        <v>46301</v>
      </c>
      <c r="Z2307" s="9" t="s">
        <v>6130</v>
      </c>
      <c r="AA2307" s="9" t="s">
        <v>34</v>
      </c>
      <c r="AB2307" s="9">
        <f t="shared" ca="1" si="228"/>
        <v>66</v>
      </c>
      <c r="AC2307" s="9" t="str">
        <f t="shared" ca="1" si="229"/>
        <v>Above 60 Days</v>
      </c>
      <c r="AD2307" s="9">
        <f t="shared" ca="1" si="230"/>
        <v>10</v>
      </c>
      <c r="AE2307" s="9" t="str">
        <f t="shared" ca="1" si="231"/>
        <v>Below 45 Days</v>
      </c>
      <c r="AF2307" s="9"/>
      <c r="AG2307" s="123" t="str">
        <f t="shared" si="227"/>
        <v>Etcherla,'172/2026'</v>
      </c>
      <c r="AH2307" s="97" t="str">
        <f t="shared" ref="AH2307:AH2370" si="232">IF(X2307="SC/PRC/CC No. Awaited","",AC2307)</f>
        <v/>
      </c>
    </row>
    <row r="2308" spans="1:34" ht="25.5" customHeight="1" x14ac:dyDescent="0.25">
      <c r="A2308" s="96">
        <v>2307</v>
      </c>
      <c r="B2308" s="123" t="e">
        <f>_xlfn.XLOOKUP(E2308,'[1]PS Name'!B:B,'[1]PS Name'!D:D)</f>
        <v>#N/A</v>
      </c>
      <c r="C2308" s="123" t="e">
        <f>_xlfn.XLOOKUP(E2308,'[1]PS Name'!B:B,'[1]PS Name'!C:C)</f>
        <v>#N/A</v>
      </c>
      <c r="D2308" s="9"/>
      <c r="E2308" s="123" t="s">
        <v>125</v>
      </c>
      <c r="F2308" s="136" t="s">
        <v>3164</v>
      </c>
      <c r="G2308" s="63" t="s">
        <v>1646</v>
      </c>
      <c r="H2308" s="137">
        <v>46245</v>
      </c>
      <c r="I2308" s="63" t="str">
        <f t="shared" si="226"/>
        <v>Aug</v>
      </c>
      <c r="J2308" s="63">
        <v>2026</v>
      </c>
      <c r="K2308" s="63" t="s">
        <v>80</v>
      </c>
      <c r="L2308" s="9"/>
      <c r="M2308" s="9" t="str">
        <f>_xlfn.XLOOKUP(K2308,[1]Heads!A:A,[1]Heads!B:B)</f>
        <v>Crime  Against Women</v>
      </c>
      <c r="N2308" s="9" t="str">
        <f>_xlfn.XLOOKUP(M2308,[1]Heads!B:B,[1]Heads!C:C)</f>
        <v>IPC</v>
      </c>
      <c r="O2308" s="9" t="s">
        <v>32</v>
      </c>
      <c r="P2308" s="75"/>
      <c r="Q2308" s="9"/>
      <c r="R2308" s="75"/>
      <c r="S2308" s="96" t="s">
        <v>7126</v>
      </c>
      <c r="T2308" s="9"/>
      <c r="U2308" s="75"/>
      <c r="V2308" s="9"/>
      <c r="W2308" s="104" t="s">
        <v>40</v>
      </c>
      <c r="X2308" s="104" t="s">
        <v>2923</v>
      </c>
      <c r="Y2308" s="98"/>
      <c r="Z2308" s="9" t="s">
        <v>6131</v>
      </c>
      <c r="AA2308" s="9" t="s">
        <v>34</v>
      </c>
      <c r="AB2308" s="9" t="str">
        <f t="shared" ca="1" si="228"/>
        <v/>
      </c>
      <c r="AC2308" s="9" t="str">
        <f t="shared" si="229"/>
        <v/>
      </c>
      <c r="AD2308" s="9" t="str">
        <f t="shared" ca="1" si="230"/>
        <v/>
      </c>
      <c r="AE2308" s="9" t="str">
        <f t="shared" ca="1" si="231"/>
        <v/>
      </c>
      <c r="AF2308" s="9"/>
      <c r="AG2308" s="123" t="str">
        <f t="shared" si="227"/>
        <v>Mahila UPS, Srikakulam,'95/2026'</v>
      </c>
      <c r="AH2308" s="97" t="str">
        <f t="shared" si="232"/>
        <v/>
      </c>
    </row>
    <row r="2309" spans="1:34" ht="25.5" customHeight="1" x14ac:dyDescent="0.25">
      <c r="A2309" s="96">
        <v>2308</v>
      </c>
      <c r="B2309" s="123" t="str">
        <f>_xlfn.XLOOKUP(E2309,'[1]PS Name'!B:B,'[1]PS Name'!D:D)</f>
        <v>Srikakulam Sub-Division</v>
      </c>
      <c r="C2309" s="123" t="str">
        <f>_xlfn.XLOOKUP(E2309,'[1]PS Name'!B:B,'[1]PS Name'!C:C)</f>
        <v>Amadalavalasa Circle</v>
      </c>
      <c r="D2309" s="9"/>
      <c r="E2309" s="123" t="s">
        <v>109</v>
      </c>
      <c r="F2309" s="136" t="s">
        <v>3045</v>
      </c>
      <c r="G2309" s="63" t="s">
        <v>6132</v>
      </c>
      <c r="H2309" s="137">
        <v>46246</v>
      </c>
      <c r="I2309" s="63" t="str">
        <f t="shared" si="226"/>
        <v>Aug</v>
      </c>
      <c r="J2309" s="63">
        <v>2026</v>
      </c>
      <c r="K2309" s="63" t="s">
        <v>53</v>
      </c>
      <c r="L2309" s="9"/>
      <c r="M2309" s="9" t="str">
        <f>_xlfn.XLOOKUP(K2309,[1]Heads!A:A,[1]Heads!B:B)</f>
        <v>Bodily Offiences</v>
      </c>
      <c r="N2309" s="9" t="str">
        <f>_xlfn.XLOOKUP(M2309,[1]Heads!B:B,[1]Heads!C:C)</f>
        <v>IPC</v>
      </c>
      <c r="O2309" s="9" t="s">
        <v>32</v>
      </c>
      <c r="P2309" s="75"/>
      <c r="Q2309" s="9"/>
      <c r="R2309" s="75"/>
      <c r="S2309" s="96" t="s">
        <v>3196</v>
      </c>
      <c r="T2309" s="9"/>
      <c r="U2309" s="75"/>
      <c r="V2309" s="9"/>
      <c r="W2309" s="104" t="s">
        <v>40</v>
      </c>
      <c r="X2309" s="104" t="s">
        <v>33</v>
      </c>
      <c r="Y2309" s="98">
        <v>46298</v>
      </c>
      <c r="Z2309" s="9" t="s">
        <v>6133</v>
      </c>
      <c r="AA2309" s="9" t="s">
        <v>34</v>
      </c>
      <c r="AB2309" s="9">
        <f t="shared" ca="1" si="228"/>
        <v>65</v>
      </c>
      <c r="AC2309" s="9" t="str">
        <f t="shared" ca="1" si="229"/>
        <v>Above 60 Days</v>
      </c>
      <c r="AD2309" s="9">
        <f t="shared" ca="1" si="230"/>
        <v>13</v>
      </c>
      <c r="AE2309" s="9" t="str">
        <f t="shared" ca="1" si="231"/>
        <v>Below 45 Days</v>
      </c>
      <c r="AF2309" s="9"/>
      <c r="AG2309" s="123" t="str">
        <f t="shared" si="227"/>
        <v>Burja,'52/2026'</v>
      </c>
      <c r="AH2309" s="97" t="str">
        <f t="shared" si="232"/>
        <v/>
      </c>
    </row>
    <row r="2310" spans="1:34" ht="25.5" customHeight="1" x14ac:dyDescent="0.25">
      <c r="A2310" s="96">
        <v>2309</v>
      </c>
      <c r="B2310" s="123" t="str">
        <f>_xlfn.XLOOKUP(E2310,'[1]PS Name'!B:B,'[1]PS Name'!D:D)</f>
        <v>Kasibugga Sub-Division</v>
      </c>
      <c r="C2310" s="123" t="str">
        <f>_xlfn.XLOOKUP(E2310,'[1]PS Name'!B:B,'[1]PS Name'!C:C)</f>
        <v>Kasibugga Rural Circle</v>
      </c>
      <c r="D2310" s="9"/>
      <c r="E2310" s="123" t="s">
        <v>114</v>
      </c>
      <c r="F2310" s="136" t="s">
        <v>3563</v>
      </c>
      <c r="G2310" s="63" t="s">
        <v>6134</v>
      </c>
      <c r="H2310" s="137">
        <v>46246</v>
      </c>
      <c r="I2310" s="63" t="str">
        <f t="shared" si="226"/>
        <v>Aug</v>
      </c>
      <c r="J2310" s="63">
        <v>2026</v>
      </c>
      <c r="K2310" s="63" t="s">
        <v>93</v>
      </c>
      <c r="L2310" s="9" t="s">
        <v>1854</v>
      </c>
      <c r="M2310" s="9" t="str">
        <f>_xlfn.XLOOKUP(K2310,[1]Heads!A:A,[1]Heads!B:B)</f>
        <v>POCSO Cases</v>
      </c>
      <c r="N2310" s="9" t="str">
        <f>_xlfn.XLOOKUP(M2310,[1]Heads!B:B,[1]Heads!C:C)</f>
        <v>IPC</v>
      </c>
      <c r="O2310" s="9" t="s">
        <v>32</v>
      </c>
      <c r="P2310" s="75"/>
      <c r="Q2310" s="9"/>
      <c r="R2310" s="75"/>
      <c r="S2310" s="96" t="s">
        <v>3196</v>
      </c>
      <c r="T2310" s="9"/>
      <c r="U2310" s="75"/>
      <c r="V2310" s="9"/>
      <c r="W2310" s="104" t="s">
        <v>139</v>
      </c>
      <c r="X2310" s="104" t="s">
        <v>141</v>
      </c>
      <c r="Y2310" s="98"/>
      <c r="Z2310" s="9" t="s">
        <v>6135</v>
      </c>
      <c r="AA2310" s="9" t="s">
        <v>34</v>
      </c>
      <c r="AB2310" s="9">
        <f t="shared" ca="1" si="228"/>
        <v>65</v>
      </c>
      <c r="AC2310" s="9" t="str">
        <f t="shared" ca="1" si="229"/>
        <v>Above 60 Days</v>
      </c>
      <c r="AD2310" s="9" t="str">
        <f t="shared" ca="1" si="230"/>
        <v/>
      </c>
      <c r="AE2310" s="9" t="str">
        <f t="shared" ca="1" si="231"/>
        <v/>
      </c>
      <c r="AF2310" s="9"/>
      <c r="AG2310" s="123" t="str">
        <f t="shared" si="227"/>
        <v>Mandasa,'129/2026'</v>
      </c>
      <c r="AH2310" s="97" t="str">
        <f t="shared" ca="1" si="232"/>
        <v>Above 60 Days</v>
      </c>
    </row>
    <row r="2311" spans="1:34" ht="25.5" customHeight="1" x14ac:dyDescent="0.25">
      <c r="A2311" s="96">
        <v>2310</v>
      </c>
      <c r="B2311" s="123" t="str">
        <f>_xlfn.XLOOKUP(E2311,'[1]PS Name'!B:B,'[1]PS Name'!D:D)</f>
        <v>Tekkali Sub-Division</v>
      </c>
      <c r="C2311" s="123" t="str">
        <f>_xlfn.XLOOKUP(E2311,'[1]PS Name'!B:B,'[1]PS Name'!C:C)</f>
        <v>Narasannapeta Circle</v>
      </c>
      <c r="D2311" s="9"/>
      <c r="E2311" s="123" t="s">
        <v>42</v>
      </c>
      <c r="F2311" s="136" t="s">
        <v>5978</v>
      </c>
      <c r="G2311" s="63" t="s">
        <v>1157</v>
      </c>
      <c r="H2311" s="137">
        <v>46246</v>
      </c>
      <c r="I2311" s="63" t="str">
        <f t="shared" si="226"/>
        <v>Aug</v>
      </c>
      <c r="J2311" s="63">
        <v>2026</v>
      </c>
      <c r="K2311" s="63" t="s">
        <v>2386</v>
      </c>
      <c r="L2311" s="9"/>
      <c r="M2311" s="9" t="str">
        <f>_xlfn.XLOOKUP(K2311,[1]Heads!A:A,[1]Heads!B:B)</f>
        <v>Enforcement</v>
      </c>
      <c r="N2311" s="9" t="str">
        <f>_xlfn.XLOOKUP(M2311,[1]Heads!B:B,[1]Heads!C:C)</f>
        <v>Enforcement</v>
      </c>
      <c r="O2311" s="9" t="s">
        <v>32</v>
      </c>
      <c r="P2311" s="75">
        <v>46247</v>
      </c>
      <c r="Q2311" s="9"/>
      <c r="R2311" s="75"/>
      <c r="S2311" s="96" t="s">
        <v>7126</v>
      </c>
      <c r="T2311" s="9"/>
      <c r="U2311" s="75"/>
      <c r="V2311" s="9"/>
      <c r="W2311" s="104" t="s">
        <v>33</v>
      </c>
      <c r="X2311" s="104" t="s">
        <v>2923</v>
      </c>
      <c r="Y2311" s="98"/>
      <c r="Z2311" s="9" t="s">
        <v>6136</v>
      </c>
      <c r="AA2311" s="9" t="s">
        <v>34</v>
      </c>
      <c r="AB2311" s="9" t="str">
        <f t="shared" ca="1" si="228"/>
        <v/>
      </c>
      <c r="AC2311" s="9" t="str">
        <f t="shared" si="229"/>
        <v/>
      </c>
      <c r="AD2311" s="9" t="str">
        <f t="shared" ca="1" si="230"/>
        <v/>
      </c>
      <c r="AE2311" s="9" t="str">
        <f t="shared" ca="1" si="231"/>
        <v/>
      </c>
      <c r="AF2311" s="9"/>
      <c r="AG2311" s="123" t="str">
        <f t="shared" si="227"/>
        <v>Narasannapeta,'252/2026'</v>
      </c>
      <c r="AH2311" s="97" t="str">
        <f t="shared" si="232"/>
        <v/>
      </c>
    </row>
    <row r="2312" spans="1:34" ht="25.5" customHeight="1" x14ac:dyDescent="0.25">
      <c r="A2312" s="96">
        <v>2311</v>
      </c>
      <c r="B2312" s="123" t="str">
        <f>_xlfn.XLOOKUP(E2312,'[1]PS Name'!B:B,'[1]PS Name'!D:D)</f>
        <v>Srikakulam Sub-Division</v>
      </c>
      <c r="C2312" s="123">
        <f>_xlfn.XLOOKUP(E2312,'[1]PS Name'!B:B,'[1]PS Name'!C:C)</f>
        <v>0</v>
      </c>
      <c r="D2312" s="9"/>
      <c r="E2312" s="123" t="s">
        <v>28</v>
      </c>
      <c r="F2312" s="136" t="s">
        <v>3387</v>
      </c>
      <c r="G2312" s="63" t="s">
        <v>6137</v>
      </c>
      <c r="H2312" s="137">
        <v>46246</v>
      </c>
      <c r="I2312" s="63" t="str">
        <f t="shared" si="226"/>
        <v>Aug</v>
      </c>
      <c r="J2312" s="63">
        <v>2026</v>
      </c>
      <c r="K2312" s="63" t="s">
        <v>29</v>
      </c>
      <c r="L2312" s="9"/>
      <c r="M2312" s="9" t="str">
        <f>_xlfn.XLOOKUP(K2312,[1]Heads!A:A,[1]Heads!B:B)</f>
        <v>White Collar Offences</v>
      </c>
      <c r="N2312" s="9" t="str">
        <f>_xlfn.XLOOKUP(M2312,[1]Heads!B:B,[1]Heads!C:C)</f>
        <v>IPC</v>
      </c>
      <c r="O2312" s="9" t="s">
        <v>32</v>
      </c>
      <c r="P2312" s="75"/>
      <c r="Q2312" s="9"/>
      <c r="R2312" s="75"/>
      <c r="S2312" s="96" t="s">
        <v>3196</v>
      </c>
      <c r="T2312" s="9"/>
      <c r="U2312" s="75"/>
      <c r="V2312" s="9"/>
      <c r="W2312" s="104" t="s">
        <v>141</v>
      </c>
      <c r="X2312" s="104" t="s">
        <v>141</v>
      </c>
      <c r="Y2312" s="98"/>
      <c r="Z2312" s="9" t="s">
        <v>6138</v>
      </c>
      <c r="AA2312" s="9" t="s">
        <v>34</v>
      </c>
      <c r="AB2312" s="9">
        <f t="shared" ca="1" si="228"/>
        <v>65</v>
      </c>
      <c r="AC2312" s="9" t="str">
        <f t="shared" ca="1" si="229"/>
        <v>Above 60 Days</v>
      </c>
      <c r="AD2312" s="9" t="str">
        <f t="shared" ca="1" si="230"/>
        <v/>
      </c>
      <c r="AE2312" s="9" t="str">
        <f t="shared" ca="1" si="231"/>
        <v/>
      </c>
      <c r="AF2312" s="9"/>
      <c r="AG2312" s="123" t="str">
        <f t="shared" si="227"/>
        <v>Srikakulam II Town,'113/2026'</v>
      </c>
      <c r="AH2312" s="97" t="str">
        <f t="shared" ca="1" si="232"/>
        <v>Above 60 Days</v>
      </c>
    </row>
    <row r="2313" spans="1:34" ht="25.5" customHeight="1" x14ac:dyDescent="0.25">
      <c r="A2313" s="96">
        <v>2312</v>
      </c>
      <c r="B2313" s="123" t="str">
        <f>_xlfn.XLOOKUP(E2313,'[1]PS Name'!B:B,'[1]PS Name'!D:D)</f>
        <v>Srikakulam Sub-Division</v>
      </c>
      <c r="C2313" s="123" t="str">
        <f>_xlfn.XLOOKUP(E2313,'[1]PS Name'!B:B,'[1]PS Name'!C:C)</f>
        <v>Amadalavalasa Circle</v>
      </c>
      <c r="D2313" s="9"/>
      <c r="E2313" s="123" t="s">
        <v>109</v>
      </c>
      <c r="F2313" s="136" t="s">
        <v>3049</v>
      </c>
      <c r="G2313" s="63" t="s">
        <v>2019</v>
      </c>
      <c r="H2313" s="137">
        <v>46246</v>
      </c>
      <c r="I2313" s="63" t="str">
        <f t="shared" si="226"/>
        <v>Aug</v>
      </c>
      <c r="J2313" s="63">
        <v>2026</v>
      </c>
      <c r="K2313" s="63" t="s">
        <v>80</v>
      </c>
      <c r="L2313" s="9"/>
      <c r="M2313" s="9" t="str">
        <f>_xlfn.XLOOKUP(K2313,[1]Heads!A:A,[1]Heads!B:B)</f>
        <v>Crime  Against Women</v>
      </c>
      <c r="N2313" s="9" t="str">
        <f>_xlfn.XLOOKUP(M2313,[1]Heads!B:B,[1]Heads!C:C)</f>
        <v>IPC</v>
      </c>
      <c r="O2313" s="9" t="s">
        <v>32</v>
      </c>
      <c r="P2313" s="75"/>
      <c r="Q2313" s="9"/>
      <c r="R2313" s="75"/>
      <c r="S2313" s="96" t="s">
        <v>3196</v>
      </c>
      <c r="T2313" s="9"/>
      <c r="U2313" s="75"/>
      <c r="V2313" s="9"/>
      <c r="W2313" s="104" t="s">
        <v>141</v>
      </c>
      <c r="X2313" s="104" t="s">
        <v>33</v>
      </c>
      <c r="Y2313" s="98">
        <v>46293</v>
      </c>
      <c r="Z2313" s="9" t="s">
        <v>6139</v>
      </c>
      <c r="AA2313" s="9" t="s">
        <v>34</v>
      </c>
      <c r="AB2313" s="9">
        <f t="shared" ca="1" si="228"/>
        <v>65</v>
      </c>
      <c r="AC2313" s="9" t="str">
        <f t="shared" ca="1" si="229"/>
        <v>Above 60 Days</v>
      </c>
      <c r="AD2313" s="9">
        <f t="shared" ca="1" si="230"/>
        <v>18</v>
      </c>
      <c r="AE2313" s="9" t="str">
        <f t="shared" ca="1" si="231"/>
        <v>Below 45 Days</v>
      </c>
      <c r="AF2313" s="9"/>
      <c r="AG2313" s="123" t="str">
        <f t="shared" si="227"/>
        <v>Burja,'51/2026'</v>
      </c>
      <c r="AH2313" s="97" t="str">
        <f t="shared" si="232"/>
        <v/>
      </c>
    </row>
    <row r="2314" spans="1:34" ht="25.5" customHeight="1" x14ac:dyDescent="0.25">
      <c r="A2314" s="96">
        <v>2313</v>
      </c>
      <c r="B2314" s="123" t="str">
        <f>_xlfn.XLOOKUP(E2314,'[1]PS Name'!B:B,'[1]PS Name'!D:D)</f>
        <v>Tekkali Sub-Division</v>
      </c>
      <c r="C2314" s="123" t="str">
        <f>_xlfn.XLOOKUP(E2314,'[1]PS Name'!B:B,'[1]PS Name'!C:C)</f>
        <v>Kothuru Circle</v>
      </c>
      <c r="D2314" s="9"/>
      <c r="E2314" s="123" t="s">
        <v>73</v>
      </c>
      <c r="F2314" s="136" t="s">
        <v>3149</v>
      </c>
      <c r="G2314" s="63" t="s">
        <v>980</v>
      </c>
      <c r="H2314" s="137">
        <v>46246</v>
      </c>
      <c r="I2314" s="63" t="str">
        <f t="shared" si="226"/>
        <v>Aug</v>
      </c>
      <c r="J2314" s="63">
        <v>2026</v>
      </c>
      <c r="K2314" s="63" t="s">
        <v>77</v>
      </c>
      <c r="L2314" s="9"/>
      <c r="M2314" s="9" t="str">
        <f>_xlfn.XLOOKUP(K2314,[1]Heads!A:A,[1]Heads!B:B)</f>
        <v>Road Accidents</v>
      </c>
      <c r="N2314" s="9" t="str">
        <f>_xlfn.XLOOKUP(M2314,[1]Heads!B:B,[1]Heads!C:C)</f>
        <v>IPC</v>
      </c>
      <c r="O2314" s="9" t="s">
        <v>32</v>
      </c>
      <c r="P2314" s="75"/>
      <c r="Q2314" s="9"/>
      <c r="R2314" s="75"/>
      <c r="S2314" s="96" t="s">
        <v>3196</v>
      </c>
      <c r="T2314" s="9"/>
      <c r="U2314" s="75"/>
      <c r="V2314" s="9"/>
      <c r="W2314" s="104" t="s">
        <v>168</v>
      </c>
      <c r="X2314" s="104" t="s">
        <v>50</v>
      </c>
      <c r="Y2314" s="98"/>
      <c r="Z2314" s="9" t="s">
        <v>6140</v>
      </c>
      <c r="AA2314" s="9" t="s">
        <v>34</v>
      </c>
      <c r="AB2314" s="9">
        <f t="shared" ca="1" si="228"/>
        <v>65</v>
      </c>
      <c r="AC2314" s="9" t="str">
        <f t="shared" ca="1" si="229"/>
        <v>Above 60 Days</v>
      </c>
      <c r="AD2314" s="9" t="str">
        <f t="shared" ca="1" si="230"/>
        <v/>
      </c>
      <c r="AE2314" s="9" t="str">
        <f t="shared" ca="1" si="231"/>
        <v/>
      </c>
      <c r="AF2314" s="9"/>
      <c r="AG2314" s="123" t="str">
        <f t="shared" si="227"/>
        <v>Kothuru,'92/2026'</v>
      </c>
      <c r="AH2314" s="97" t="str">
        <f t="shared" ca="1" si="232"/>
        <v>Above 60 Days</v>
      </c>
    </row>
    <row r="2315" spans="1:34" ht="25.5" customHeight="1" x14ac:dyDescent="0.25">
      <c r="A2315" s="96">
        <v>2314</v>
      </c>
      <c r="B2315" s="123" t="str">
        <f>_xlfn.XLOOKUP(E2315,'[1]PS Name'!B:B,'[1]PS Name'!D:D)</f>
        <v>Kasibugga Sub-Division</v>
      </c>
      <c r="C2315" s="123">
        <f>_xlfn.XLOOKUP(E2315,'[1]PS Name'!B:B,'[1]PS Name'!C:C)</f>
        <v>0</v>
      </c>
      <c r="D2315" s="9"/>
      <c r="E2315" s="123" t="s">
        <v>68</v>
      </c>
      <c r="F2315" s="136" t="s">
        <v>6141</v>
      </c>
      <c r="G2315" s="63" t="s">
        <v>1381</v>
      </c>
      <c r="H2315" s="137">
        <v>46246</v>
      </c>
      <c r="I2315" s="63" t="str">
        <f t="shared" si="226"/>
        <v>Aug</v>
      </c>
      <c r="J2315" s="63">
        <v>2026</v>
      </c>
      <c r="K2315" s="63" t="s">
        <v>80</v>
      </c>
      <c r="L2315" s="9"/>
      <c r="M2315" s="9" t="str">
        <f>_xlfn.XLOOKUP(K2315,[1]Heads!A:A,[1]Heads!B:B)</f>
        <v>Crime  Against Women</v>
      </c>
      <c r="N2315" s="9" t="str">
        <f>_xlfn.XLOOKUP(M2315,[1]Heads!B:B,[1]Heads!C:C)</f>
        <v>IPC</v>
      </c>
      <c r="O2315" s="9" t="s">
        <v>32</v>
      </c>
      <c r="P2315" s="75"/>
      <c r="Q2315" s="9"/>
      <c r="R2315" s="75"/>
      <c r="S2315" s="96" t="s">
        <v>3196</v>
      </c>
      <c r="T2315" s="9"/>
      <c r="U2315" s="75"/>
      <c r="V2315" s="9"/>
      <c r="W2315" s="104" t="s">
        <v>141</v>
      </c>
      <c r="X2315" s="104" t="s">
        <v>33</v>
      </c>
      <c r="Y2315" s="98">
        <v>46286</v>
      </c>
      <c r="Z2315" s="9" t="s">
        <v>6142</v>
      </c>
      <c r="AA2315" s="9" t="s">
        <v>34</v>
      </c>
      <c r="AB2315" s="9">
        <f t="shared" ca="1" si="228"/>
        <v>65</v>
      </c>
      <c r="AC2315" s="9" t="str">
        <f t="shared" ca="1" si="229"/>
        <v>Above 60 Days</v>
      </c>
      <c r="AD2315" s="9">
        <f t="shared" ca="1" si="230"/>
        <v>25</v>
      </c>
      <c r="AE2315" s="9" t="str">
        <f t="shared" ca="1" si="231"/>
        <v>Below 45 Days</v>
      </c>
      <c r="AF2315" s="9"/>
      <c r="AG2315" s="123" t="str">
        <f t="shared" si="227"/>
        <v>Kasibugga,'264/2026'</v>
      </c>
      <c r="AH2315" s="97" t="str">
        <f t="shared" si="232"/>
        <v/>
      </c>
    </row>
    <row r="2316" spans="1:34" ht="25.5" customHeight="1" x14ac:dyDescent="0.25">
      <c r="A2316" s="96">
        <v>2315</v>
      </c>
      <c r="B2316" s="123" t="str">
        <f>_xlfn.XLOOKUP(E2316,'[1]PS Name'!B:B,'[1]PS Name'!D:D)</f>
        <v>Kasibugga Sub-Division</v>
      </c>
      <c r="C2316" s="123" t="str">
        <f>_xlfn.XLOOKUP(E2316,'[1]PS Name'!B:B,'[1]PS Name'!C:C)</f>
        <v>Itchapuram Circle</v>
      </c>
      <c r="D2316" s="9"/>
      <c r="E2316" s="123" t="s">
        <v>65</v>
      </c>
      <c r="F2316" s="136" t="s">
        <v>3261</v>
      </c>
      <c r="G2316" s="63" t="s">
        <v>1315</v>
      </c>
      <c r="H2316" s="137">
        <v>46246</v>
      </c>
      <c r="I2316" s="63" t="str">
        <f t="shared" si="226"/>
        <v>Aug</v>
      </c>
      <c r="J2316" s="63">
        <v>2026</v>
      </c>
      <c r="K2316" s="63" t="s">
        <v>70</v>
      </c>
      <c r="L2316" s="9"/>
      <c r="M2316" s="9" t="str">
        <f>_xlfn.XLOOKUP(K2316,[1]Heads!A:A,[1]Heads!B:B)</f>
        <v>174 CrPC</v>
      </c>
      <c r="N2316" s="9" t="str">
        <f>_xlfn.XLOOKUP(M2316,[1]Heads!B:B,[1]Heads!C:C)</f>
        <v>174 CrPC</v>
      </c>
      <c r="O2316" s="9" t="s">
        <v>32</v>
      </c>
      <c r="P2316" s="75"/>
      <c r="Q2316" s="9"/>
      <c r="R2316" s="75"/>
      <c r="S2316" s="96" t="s">
        <v>3196</v>
      </c>
      <c r="T2316" s="9"/>
      <c r="U2316" s="75"/>
      <c r="V2316" s="9"/>
      <c r="W2316" s="104" t="s">
        <v>173</v>
      </c>
      <c r="X2316" s="104" t="s">
        <v>112</v>
      </c>
      <c r="Y2316" s="98"/>
      <c r="Z2316" s="9" t="s">
        <v>6143</v>
      </c>
      <c r="AA2316" s="9" t="s">
        <v>34</v>
      </c>
      <c r="AB2316" s="9">
        <f t="shared" ca="1" si="228"/>
        <v>65</v>
      </c>
      <c r="AC2316" s="9" t="str">
        <f t="shared" ca="1" si="229"/>
        <v>Above 60 Days</v>
      </c>
      <c r="AD2316" s="9" t="str">
        <f t="shared" ca="1" si="230"/>
        <v/>
      </c>
      <c r="AE2316" s="9" t="str">
        <f t="shared" ca="1" si="231"/>
        <v/>
      </c>
      <c r="AF2316" s="9"/>
      <c r="AG2316" s="123" t="str">
        <f t="shared" si="227"/>
        <v>Itchapuram Town,'105/2026'</v>
      </c>
      <c r="AH2316" s="97" t="str">
        <f t="shared" ca="1" si="232"/>
        <v>Above 60 Days</v>
      </c>
    </row>
    <row r="2317" spans="1:34" ht="25.5" customHeight="1" x14ac:dyDescent="0.25">
      <c r="A2317" s="96">
        <v>2316</v>
      </c>
      <c r="B2317" s="123" t="str">
        <f>_xlfn.XLOOKUP(E2317,'[1]PS Name'!B:B,'[1]PS Name'!D:D)</f>
        <v>Srikakulam Sub-Division</v>
      </c>
      <c r="C2317" s="123" t="str">
        <f>_xlfn.XLOOKUP(E2317,'[1]PS Name'!B:B,'[1]PS Name'!C:C)</f>
        <v>J.R.Puram Circle</v>
      </c>
      <c r="D2317" s="9"/>
      <c r="E2317" s="123" t="s">
        <v>90</v>
      </c>
      <c r="F2317" s="136" t="s">
        <v>5405</v>
      </c>
      <c r="G2317" s="63" t="s">
        <v>1405</v>
      </c>
      <c r="H2317" s="137">
        <v>46246</v>
      </c>
      <c r="I2317" s="63" t="str">
        <f t="shared" si="226"/>
        <v>Aug</v>
      </c>
      <c r="J2317" s="63">
        <v>2026</v>
      </c>
      <c r="K2317" s="63" t="s">
        <v>71</v>
      </c>
      <c r="L2317" s="9"/>
      <c r="M2317" s="9" t="str">
        <f>_xlfn.XLOOKUP(K2317,[1]Heads!A:A,[1]Heads!B:B)</f>
        <v>Road Accidents</v>
      </c>
      <c r="N2317" s="9" t="str">
        <f>_xlfn.XLOOKUP(M2317,[1]Heads!B:B,[1]Heads!C:C)</f>
        <v>IPC</v>
      </c>
      <c r="O2317" s="9" t="s">
        <v>32</v>
      </c>
      <c r="P2317" s="75"/>
      <c r="Q2317" s="9"/>
      <c r="R2317" s="75"/>
      <c r="S2317" s="96" t="s">
        <v>3196</v>
      </c>
      <c r="T2317" s="9"/>
      <c r="U2317" s="75"/>
      <c r="V2317" s="9"/>
      <c r="W2317" s="104" t="s">
        <v>169</v>
      </c>
      <c r="X2317" s="104" t="s">
        <v>33</v>
      </c>
      <c r="Y2317" s="98">
        <v>46300</v>
      </c>
      <c r="Z2317" s="9" t="s">
        <v>6144</v>
      </c>
      <c r="AA2317" s="9" t="s">
        <v>34</v>
      </c>
      <c r="AB2317" s="9">
        <f t="shared" ca="1" si="228"/>
        <v>65</v>
      </c>
      <c r="AC2317" s="9" t="str">
        <f t="shared" ca="1" si="229"/>
        <v>Above 60 Days</v>
      </c>
      <c r="AD2317" s="9">
        <f t="shared" ca="1" si="230"/>
        <v>11</v>
      </c>
      <c r="AE2317" s="9" t="str">
        <f t="shared" ca="1" si="231"/>
        <v>Below 45 Days</v>
      </c>
      <c r="AF2317" s="9"/>
      <c r="AG2317" s="123" t="str">
        <f t="shared" si="227"/>
        <v>J.R.Puram,'164/2026'</v>
      </c>
      <c r="AH2317" s="97" t="str">
        <f t="shared" si="232"/>
        <v/>
      </c>
    </row>
    <row r="2318" spans="1:34" ht="25.5" customHeight="1" x14ac:dyDescent="0.25">
      <c r="A2318" s="96">
        <v>2317</v>
      </c>
      <c r="B2318" s="123" t="str">
        <f>_xlfn.XLOOKUP(E2318,'[1]PS Name'!B:B,'[1]PS Name'!D:D)</f>
        <v>Tekkali Sub-Division</v>
      </c>
      <c r="C2318" s="123" t="str">
        <f>_xlfn.XLOOKUP(E2318,'[1]PS Name'!B:B,'[1]PS Name'!C:C)</f>
        <v>Kothuru Circle</v>
      </c>
      <c r="D2318" s="9"/>
      <c r="E2318" s="123" t="s">
        <v>73</v>
      </c>
      <c r="F2318" s="136" t="s">
        <v>3159</v>
      </c>
      <c r="G2318" s="63" t="s">
        <v>1027</v>
      </c>
      <c r="H2318" s="137">
        <v>46246</v>
      </c>
      <c r="I2318" s="63" t="str">
        <f t="shared" si="226"/>
        <v>Aug</v>
      </c>
      <c r="J2318" s="63">
        <v>2026</v>
      </c>
      <c r="K2318" s="63" t="s">
        <v>48</v>
      </c>
      <c r="L2318" s="9"/>
      <c r="M2318" s="9" t="str">
        <f>_xlfn.XLOOKUP(K2318,[1]Heads!A:A,[1]Heads!B:B)</f>
        <v>Property Offences</v>
      </c>
      <c r="N2318" s="9" t="str">
        <f>_xlfn.XLOOKUP(M2318,[1]Heads!B:B,[1]Heads!C:C)</f>
        <v>IPC</v>
      </c>
      <c r="O2318" s="9" t="s">
        <v>32</v>
      </c>
      <c r="P2318" s="75"/>
      <c r="Q2318" s="9"/>
      <c r="R2318" s="75"/>
      <c r="S2318" s="96" t="s">
        <v>3196</v>
      </c>
      <c r="T2318" s="9"/>
      <c r="U2318" s="75"/>
      <c r="V2318" s="9"/>
      <c r="W2318" s="104" t="s">
        <v>112</v>
      </c>
      <c r="X2318" s="104" t="s">
        <v>112</v>
      </c>
      <c r="Y2318" s="98"/>
      <c r="Z2318" s="9" t="s">
        <v>6145</v>
      </c>
      <c r="AA2318" s="9" t="s">
        <v>34</v>
      </c>
      <c r="AB2318" s="9">
        <f t="shared" ca="1" si="228"/>
        <v>65</v>
      </c>
      <c r="AC2318" s="9" t="str">
        <f t="shared" ca="1" si="229"/>
        <v>Above 60 Days</v>
      </c>
      <c r="AD2318" s="9" t="str">
        <f t="shared" ca="1" si="230"/>
        <v/>
      </c>
      <c r="AE2318" s="9" t="str">
        <f t="shared" ca="1" si="231"/>
        <v/>
      </c>
      <c r="AF2318" s="9"/>
      <c r="AG2318" s="123" t="str">
        <f t="shared" si="227"/>
        <v>Kothuru,'93/2026'</v>
      </c>
      <c r="AH2318" s="97" t="str">
        <f t="shared" ca="1" si="232"/>
        <v>Above 60 Days</v>
      </c>
    </row>
    <row r="2319" spans="1:34" ht="25.5" customHeight="1" x14ac:dyDescent="0.25">
      <c r="A2319" s="96">
        <v>2318</v>
      </c>
      <c r="B2319" s="123" t="str">
        <f>_xlfn.XLOOKUP(E2319,'[1]PS Name'!B:B,'[1]PS Name'!D:D)</f>
        <v>Tekkali Sub-Division</v>
      </c>
      <c r="C2319" s="123">
        <f>_xlfn.XLOOKUP(E2319,'[1]PS Name'!B:B,'[1]PS Name'!C:C)</f>
        <v>0</v>
      </c>
      <c r="D2319" s="9"/>
      <c r="E2319" s="123" t="s">
        <v>51</v>
      </c>
      <c r="F2319" s="136" t="s">
        <v>3728</v>
      </c>
      <c r="G2319" s="63" t="s">
        <v>1411</v>
      </c>
      <c r="H2319" s="137">
        <v>46246</v>
      </c>
      <c r="I2319" s="63" t="str">
        <f t="shared" si="226"/>
        <v>Aug</v>
      </c>
      <c r="J2319" s="63">
        <v>2026</v>
      </c>
      <c r="K2319" s="63" t="s">
        <v>75</v>
      </c>
      <c r="L2319" s="9"/>
      <c r="M2319" s="9" t="str">
        <f>_xlfn.XLOOKUP(K2319,[1]Heads!A:A,[1]Heads!B:B)</f>
        <v>Bodily Offiences</v>
      </c>
      <c r="N2319" s="9" t="str">
        <f>_xlfn.XLOOKUP(M2319,[1]Heads!B:B,[1]Heads!C:C)</f>
        <v>IPC</v>
      </c>
      <c r="O2319" s="9" t="s">
        <v>32</v>
      </c>
      <c r="P2319" s="75"/>
      <c r="Q2319" s="9"/>
      <c r="R2319" s="75"/>
      <c r="S2319" s="96" t="s">
        <v>3196</v>
      </c>
      <c r="T2319" s="9"/>
      <c r="U2319" s="75"/>
      <c r="V2319" s="9"/>
      <c r="W2319" s="104" t="s">
        <v>141</v>
      </c>
      <c r="X2319" s="104" t="s">
        <v>33</v>
      </c>
      <c r="Y2319" s="98">
        <v>46281</v>
      </c>
      <c r="Z2319" s="9" t="s">
        <v>6146</v>
      </c>
      <c r="AA2319" s="9" t="s">
        <v>34</v>
      </c>
      <c r="AB2319" s="9">
        <f t="shared" ca="1" si="228"/>
        <v>65</v>
      </c>
      <c r="AC2319" s="9" t="str">
        <f t="shared" ca="1" si="229"/>
        <v>Above 60 Days</v>
      </c>
      <c r="AD2319" s="9">
        <f t="shared" ca="1" si="230"/>
        <v>30</v>
      </c>
      <c r="AE2319" s="9" t="str">
        <f t="shared" ca="1" si="231"/>
        <v>Below 45 Days</v>
      </c>
      <c r="AF2319" s="9"/>
      <c r="AG2319" s="123" t="str">
        <f t="shared" si="227"/>
        <v>Tekkali PS,'142/2026'</v>
      </c>
      <c r="AH2319" s="97" t="str">
        <f t="shared" si="232"/>
        <v/>
      </c>
    </row>
    <row r="2320" spans="1:34" ht="25.5" customHeight="1" x14ac:dyDescent="0.25">
      <c r="A2320" s="96">
        <v>2319</v>
      </c>
      <c r="B2320" s="123" t="str">
        <f>_xlfn.XLOOKUP(E2320,'[1]PS Name'!B:B,'[1]PS Name'!D:D)</f>
        <v>Srikakulam Sub-Division</v>
      </c>
      <c r="C2320" s="123" t="str">
        <f>_xlfn.XLOOKUP(E2320,'[1]PS Name'!B:B,'[1]PS Name'!C:C)</f>
        <v>J.R.Puram Circle</v>
      </c>
      <c r="D2320" s="9"/>
      <c r="E2320" s="123" t="s">
        <v>38</v>
      </c>
      <c r="F2320" s="136" t="s">
        <v>5482</v>
      </c>
      <c r="G2320" s="63" t="s">
        <v>264</v>
      </c>
      <c r="H2320" s="137">
        <v>46246</v>
      </c>
      <c r="I2320" s="63" t="str">
        <f t="shared" si="226"/>
        <v>Aug</v>
      </c>
      <c r="J2320" s="63">
        <v>2026</v>
      </c>
      <c r="K2320" s="63" t="s">
        <v>59</v>
      </c>
      <c r="L2320" s="9" t="s">
        <v>265</v>
      </c>
      <c r="M2320" s="9" t="str">
        <f>_xlfn.XLOOKUP(K2320,[1]Heads!A:A,[1]Heads!B:B)</f>
        <v>Missing Cases</v>
      </c>
      <c r="N2320" s="9" t="str">
        <f>_xlfn.XLOOKUP(M2320,[1]Heads!B:B,[1]Heads!C:C)</f>
        <v>Missing</v>
      </c>
      <c r="O2320" s="9" t="s">
        <v>32</v>
      </c>
      <c r="P2320" s="75"/>
      <c r="Q2320" s="9"/>
      <c r="R2320" s="75"/>
      <c r="S2320" s="96" t="s">
        <v>7125</v>
      </c>
      <c r="T2320" s="9"/>
      <c r="U2320" s="75"/>
      <c r="V2320" s="9"/>
      <c r="W2320" s="104" t="s">
        <v>142</v>
      </c>
      <c r="X2320" s="104" t="s">
        <v>2923</v>
      </c>
      <c r="Y2320" s="98"/>
      <c r="Z2320" s="9" t="s">
        <v>6147</v>
      </c>
      <c r="AA2320" s="9" t="s">
        <v>34</v>
      </c>
      <c r="AB2320" s="9" t="str">
        <f t="shared" ca="1" si="228"/>
        <v/>
      </c>
      <c r="AC2320" s="9" t="str">
        <f t="shared" si="229"/>
        <v/>
      </c>
      <c r="AD2320" s="9" t="str">
        <f t="shared" ca="1" si="230"/>
        <v/>
      </c>
      <c r="AE2320" s="9" t="str">
        <f t="shared" ca="1" si="231"/>
        <v/>
      </c>
      <c r="AF2320" s="9"/>
      <c r="AG2320" s="123" t="str">
        <f t="shared" si="227"/>
        <v>Etcherla,'173/2026'</v>
      </c>
      <c r="AH2320" s="97" t="str">
        <f t="shared" si="232"/>
        <v/>
      </c>
    </row>
    <row r="2321" spans="1:34" ht="25.5" customHeight="1" x14ac:dyDescent="0.25">
      <c r="A2321" s="96">
        <v>2320</v>
      </c>
      <c r="B2321" s="123" t="str">
        <f>_xlfn.XLOOKUP(E2321,'[1]PS Name'!B:B,'[1]PS Name'!D:D)</f>
        <v>Srikakulam Sub-Division</v>
      </c>
      <c r="C2321" s="123" t="str">
        <f>_xlfn.XLOOKUP(E2321,'[1]PS Name'!B:B,'[1]PS Name'!C:C)</f>
        <v>J.R.Puram Circle</v>
      </c>
      <c r="D2321" s="9"/>
      <c r="E2321" s="123" t="s">
        <v>90</v>
      </c>
      <c r="F2321" s="136" t="s">
        <v>5415</v>
      </c>
      <c r="G2321" s="63" t="s">
        <v>6148</v>
      </c>
      <c r="H2321" s="137">
        <v>46246</v>
      </c>
      <c r="I2321" s="63" t="str">
        <f t="shared" si="226"/>
        <v>Aug</v>
      </c>
      <c r="J2321" s="63">
        <v>2026</v>
      </c>
      <c r="K2321" s="63" t="s">
        <v>39</v>
      </c>
      <c r="L2321" s="9"/>
      <c r="M2321" s="9" t="str">
        <f>_xlfn.XLOOKUP(K2321,[1]Heads!A:A,[1]Heads!B:B)</f>
        <v>Other IPC</v>
      </c>
      <c r="N2321" s="9" t="str">
        <f>_xlfn.XLOOKUP(M2321,[1]Heads!B:B,[1]Heads!C:C)</f>
        <v>IPC</v>
      </c>
      <c r="O2321" s="9" t="s">
        <v>32</v>
      </c>
      <c r="P2321" s="75"/>
      <c r="Q2321" s="9"/>
      <c r="R2321" s="75"/>
      <c r="S2321" s="96" t="s">
        <v>3196</v>
      </c>
      <c r="T2321" s="9"/>
      <c r="U2321" s="75"/>
      <c r="V2321" s="9"/>
      <c r="W2321" s="104" t="s">
        <v>169</v>
      </c>
      <c r="X2321" s="104" t="s">
        <v>141</v>
      </c>
      <c r="Y2321" s="98"/>
      <c r="Z2321" s="9" t="s">
        <v>6149</v>
      </c>
      <c r="AA2321" s="9" t="s">
        <v>34</v>
      </c>
      <c r="AB2321" s="9">
        <f t="shared" ca="1" si="228"/>
        <v>65</v>
      </c>
      <c r="AC2321" s="9" t="str">
        <f t="shared" ca="1" si="229"/>
        <v>Above 60 Days</v>
      </c>
      <c r="AD2321" s="9" t="str">
        <f t="shared" ca="1" si="230"/>
        <v/>
      </c>
      <c r="AE2321" s="9" t="str">
        <f t="shared" ca="1" si="231"/>
        <v/>
      </c>
      <c r="AF2321" s="9"/>
      <c r="AG2321" s="123" t="str">
        <f t="shared" si="227"/>
        <v>J.R.Puram,'165/2026'</v>
      </c>
      <c r="AH2321" s="97" t="str">
        <f t="shared" ca="1" si="232"/>
        <v>Above 60 Days</v>
      </c>
    </row>
    <row r="2322" spans="1:34" ht="25.5" customHeight="1" x14ac:dyDescent="0.25">
      <c r="A2322" s="96">
        <v>2321</v>
      </c>
      <c r="B2322" s="123" t="str">
        <f>_xlfn.XLOOKUP(E2322,'[1]PS Name'!B:B,'[1]PS Name'!D:D)</f>
        <v>Kasibugga Sub-Division</v>
      </c>
      <c r="C2322" s="123" t="str">
        <f>_xlfn.XLOOKUP(E2322,'[1]PS Name'!B:B,'[1]PS Name'!C:C)</f>
        <v>Sompeta Circle</v>
      </c>
      <c r="D2322" s="9"/>
      <c r="E2322" s="123" t="s">
        <v>118</v>
      </c>
      <c r="F2322" s="136" t="s">
        <v>3097</v>
      </c>
      <c r="G2322" s="63" t="s">
        <v>1381</v>
      </c>
      <c r="H2322" s="137">
        <v>46246</v>
      </c>
      <c r="I2322" s="63" t="str">
        <f t="shared" si="226"/>
        <v>Aug</v>
      </c>
      <c r="J2322" s="63">
        <v>2026</v>
      </c>
      <c r="K2322" s="63" t="s">
        <v>80</v>
      </c>
      <c r="L2322" s="9"/>
      <c r="M2322" s="9" t="str">
        <f>_xlfn.XLOOKUP(K2322,[1]Heads!A:A,[1]Heads!B:B)</f>
        <v>Crime  Against Women</v>
      </c>
      <c r="N2322" s="9" t="str">
        <f>_xlfn.XLOOKUP(M2322,[1]Heads!B:B,[1]Heads!C:C)</f>
        <v>IPC</v>
      </c>
      <c r="O2322" s="9" t="s">
        <v>32</v>
      </c>
      <c r="P2322" s="75"/>
      <c r="Q2322" s="9"/>
      <c r="R2322" s="75"/>
      <c r="S2322" s="96" t="s">
        <v>3196</v>
      </c>
      <c r="T2322" s="9"/>
      <c r="U2322" s="75"/>
      <c r="V2322" s="9"/>
      <c r="W2322" s="104" t="s">
        <v>141</v>
      </c>
      <c r="X2322" s="104" t="s">
        <v>141</v>
      </c>
      <c r="Y2322" s="98"/>
      <c r="Z2322" s="9" t="s">
        <v>6150</v>
      </c>
      <c r="AA2322" s="9" t="s">
        <v>34</v>
      </c>
      <c r="AB2322" s="9">
        <f t="shared" ca="1" si="228"/>
        <v>65</v>
      </c>
      <c r="AC2322" s="9" t="str">
        <f t="shared" ca="1" si="229"/>
        <v>Above 60 Days</v>
      </c>
      <c r="AD2322" s="9" t="str">
        <f t="shared" ca="1" si="230"/>
        <v/>
      </c>
      <c r="AE2322" s="9" t="str">
        <f t="shared" ca="1" si="231"/>
        <v/>
      </c>
      <c r="AF2322" s="9"/>
      <c r="AG2322" s="123" t="str">
        <f t="shared" si="227"/>
        <v>Kanchili,'73/2026'</v>
      </c>
      <c r="AH2322" s="97" t="str">
        <f t="shared" ca="1" si="232"/>
        <v>Above 60 Days</v>
      </c>
    </row>
    <row r="2323" spans="1:34" ht="25.5" customHeight="1" x14ac:dyDescent="0.25">
      <c r="A2323" s="96">
        <v>2322</v>
      </c>
      <c r="B2323" s="123" t="str">
        <f>_xlfn.XLOOKUP(E2323,'[1]PS Name'!B:B,'[1]PS Name'!D:D)</f>
        <v>Srikakulam Sub-Division</v>
      </c>
      <c r="C2323" s="123" t="str">
        <f>_xlfn.XLOOKUP(E2323,'[1]PS Name'!B:B,'[1]PS Name'!C:C)</f>
        <v>J.R.Puram Circle</v>
      </c>
      <c r="D2323" s="9"/>
      <c r="E2323" s="123" t="s">
        <v>90</v>
      </c>
      <c r="F2323" s="136" t="s">
        <v>5409</v>
      </c>
      <c r="G2323" s="63" t="s">
        <v>2457</v>
      </c>
      <c r="H2323" s="137">
        <v>46246</v>
      </c>
      <c r="I2323" s="63" t="str">
        <f t="shared" si="226"/>
        <v>Aug</v>
      </c>
      <c r="J2323" s="63">
        <v>2026</v>
      </c>
      <c r="K2323" s="63" t="s">
        <v>39</v>
      </c>
      <c r="L2323" s="9"/>
      <c r="M2323" s="9" t="str">
        <f>_xlfn.XLOOKUP(K2323,[1]Heads!A:A,[1]Heads!B:B)</f>
        <v>Other IPC</v>
      </c>
      <c r="N2323" s="9" t="str">
        <f>_xlfn.XLOOKUP(M2323,[1]Heads!B:B,[1]Heads!C:C)</f>
        <v>IPC</v>
      </c>
      <c r="O2323" s="9" t="s">
        <v>32</v>
      </c>
      <c r="P2323" s="75"/>
      <c r="Q2323" s="9"/>
      <c r="R2323" s="75"/>
      <c r="S2323" s="96" t="s">
        <v>7126</v>
      </c>
      <c r="T2323" s="9"/>
      <c r="U2323" s="75"/>
      <c r="V2323" s="9"/>
      <c r="W2323" s="104" t="s">
        <v>141</v>
      </c>
      <c r="X2323" s="104" t="s">
        <v>2923</v>
      </c>
      <c r="Y2323" s="98"/>
      <c r="Z2323" s="9" t="s">
        <v>6151</v>
      </c>
      <c r="AA2323" s="9" t="s">
        <v>34</v>
      </c>
      <c r="AB2323" s="9" t="str">
        <f t="shared" ca="1" si="228"/>
        <v/>
      </c>
      <c r="AC2323" s="9" t="str">
        <f t="shared" si="229"/>
        <v/>
      </c>
      <c r="AD2323" s="9" t="str">
        <f t="shared" ca="1" si="230"/>
        <v/>
      </c>
      <c r="AE2323" s="9" t="str">
        <f t="shared" ca="1" si="231"/>
        <v/>
      </c>
      <c r="AF2323" s="9"/>
      <c r="AG2323" s="123" t="str">
        <f t="shared" si="227"/>
        <v>J.R.Puram,'163/2026'</v>
      </c>
      <c r="AH2323" s="97" t="str">
        <f t="shared" si="232"/>
        <v/>
      </c>
    </row>
    <row r="2324" spans="1:34" ht="25.5" customHeight="1" x14ac:dyDescent="0.25">
      <c r="A2324" s="96">
        <v>2323</v>
      </c>
      <c r="B2324" s="123" t="str">
        <f>_xlfn.XLOOKUP(E2324,'[1]PS Name'!B:B,'[1]PS Name'!D:D)</f>
        <v>Srikakulam Sub-Division</v>
      </c>
      <c r="C2324" s="123" t="str">
        <f>_xlfn.XLOOKUP(E2324,'[1]PS Name'!B:B,'[1]PS Name'!C:C)</f>
        <v>Amadalavalasa Circle</v>
      </c>
      <c r="D2324" s="123"/>
      <c r="E2324" s="123" t="s">
        <v>64</v>
      </c>
      <c r="F2324" s="9" t="s">
        <v>3387</v>
      </c>
      <c r="G2324" s="63" t="s">
        <v>2019</v>
      </c>
      <c r="H2324" s="137">
        <v>46247</v>
      </c>
      <c r="I2324" s="63" t="str">
        <f t="shared" si="226"/>
        <v>Aug</v>
      </c>
      <c r="J2324" s="63">
        <v>2026</v>
      </c>
      <c r="K2324" s="63" t="s">
        <v>80</v>
      </c>
      <c r="L2324" s="9"/>
      <c r="M2324" s="9" t="str">
        <f>_xlfn.XLOOKUP(K2324,[1]Heads!A:A,[1]Heads!B:B)</f>
        <v>Crime  Against Women</v>
      </c>
      <c r="N2324" s="9" t="str">
        <f>_xlfn.XLOOKUP(M2324,[1]Heads!B:B,[1]Heads!C:C)</f>
        <v>IPC</v>
      </c>
      <c r="O2324" s="9" t="s">
        <v>32</v>
      </c>
      <c r="P2324" s="75">
        <v>46275</v>
      </c>
      <c r="Q2324" s="9"/>
      <c r="R2324" s="75"/>
      <c r="S2324" s="96" t="s">
        <v>3196</v>
      </c>
      <c r="T2324" s="9"/>
      <c r="U2324" s="75"/>
      <c r="V2324" s="9"/>
      <c r="W2324" s="104" t="s">
        <v>33</v>
      </c>
      <c r="X2324" s="104" t="s">
        <v>33</v>
      </c>
      <c r="Y2324" s="98">
        <v>46275</v>
      </c>
      <c r="Z2324" s="9" t="s">
        <v>6152</v>
      </c>
      <c r="AA2324" s="9" t="s">
        <v>34</v>
      </c>
      <c r="AB2324" s="9">
        <f t="shared" ca="1" si="228"/>
        <v>64</v>
      </c>
      <c r="AC2324" s="9" t="str">
        <f t="shared" ca="1" si="229"/>
        <v>Above 60 Days</v>
      </c>
      <c r="AD2324" s="9">
        <f t="shared" ca="1" si="230"/>
        <v>36</v>
      </c>
      <c r="AE2324" s="9" t="str">
        <f t="shared" ca="1" si="231"/>
        <v>Below 45 Days</v>
      </c>
      <c r="AF2324" s="9"/>
      <c r="AG2324" s="123" t="str">
        <f t="shared" si="227"/>
        <v>Ponduru,'113/2026'</v>
      </c>
      <c r="AH2324" s="97" t="str">
        <f t="shared" si="232"/>
        <v/>
      </c>
    </row>
    <row r="2325" spans="1:34" ht="25.5" customHeight="1" x14ac:dyDescent="0.25">
      <c r="A2325" s="96">
        <v>2324</v>
      </c>
      <c r="B2325" s="123" t="str">
        <f>_xlfn.XLOOKUP(E2325,'[1]PS Name'!B:B,'[1]PS Name'!D:D)</f>
        <v>Tekkali Sub-Division</v>
      </c>
      <c r="C2325" s="123" t="str">
        <f>_xlfn.XLOOKUP(E2325,'[1]PS Name'!B:B,'[1]PS Name'!C:C)</f>
        <v>Tekkali Rural Circle</v>
      </c>
      <c r="D2325" s="123"/>
      <c r="E2325" s="123" t="s">
        <v>89</v>
      </c>
      <c r="F2325" s="9" t="s">
        <v>3773</v>
      </c>
      <c r="G2325" s="63" t="s">
        <v>2727</v>
      </c>
      <c r="H2325" s="137">
        <v>46247</v>
      </c>
      <c r="I2325" s="63" t="str">
        <f t="shared" si="226"/>
        <v>Aug</v>
      </c>
      <c r="J2325" s="63">
        <v>2026</v>
      </c>
      <c r="K2325" s="63" t="s">
        <v>39</v>
      </c>
      <c r="L2325" s="9"/>
      <c r="M2325" s="9" t="str">
        <f>_xlfn.XLOOKUP(K2325,[1]Heads!A:A,[1]Heads!B:B)</f>
        <v>Other IPC</v>
      </c>
      <c r="N2325" s="9" t="str">
        <f>_xlfn.XLOOKUP(M2325,[1]Heads!B:B,[1]Heads!C:C)</f>
        <v>IPC</v>
      </c>
      <c r="O2325" s="9" t="s">
        <v>32</v>
      </c>
      <c r="P2325" s="75"/>
      <c r="Q2325" s="9"/>
      <c r="R2325" s="75"/>
      <c r="S2325" s="96" t="s">
        <v>7126</v>
      </c>
      <c r="T2325" s="9"/>
      <c r="U2325" s="75"/>
      <c r="V2325" s="9"/>
      <c r="W2325" s="104" t="s">
        <v>141</v>
      </c>
      <c r="X2325" s="104" t="s">
        <v>2923</v>
      </c>
      <c r="Y2325" s="98"/>
      <c r="Z2325" s="9" t="s">
        <v>6153</v>
      </c>
      <c r="AA2325" s="9" t="s">
        <v>34</v>
      </c>
      <c r="AB2325" s="9" t="str">
        <f t="shared" ca="1" si="228"/>
        <v/>
      </c>
      <c r="AC2325" s="9" t="str">
        <f t="shared" si="229"/>
        <v/>
      </c>
      <c r="AD2325" s="9" t="str">
        <f t="shared" ca="1" si="230"/>
        <v/>
      </c>
      <c r="AE2325" s="9" t="str">
        <f t="shared" ca="1" si="231"/>
        <v/>
      </c>
      <c r="AF2325" s="9"/>
      <c r="AG2325" s="123" t="str">
        <f t="shared" si="227"/>
        <v>Kotabommali,'147/2026'</v>
      </c>
      <c r="AH2325" s="97" t="str">
        <f t="shared" si="232"/>
        <v/>
      </c>
    </row>
    <row r="2326" spans="1:34" ht="25.5" customHeight="1" x14ac:dyDescent="0.25">
      <c r="A2326" s="96">
        <v>2325</v>
      </c>
      <c r="B2326" s="123" t="str">
        <f>_xlfn.XLOOKUP(E2326,'[1]PS Name'!B:B,'[1]PS Name'!D:D)</f>
        <v>Srikakulam Sub-Division</v>
      </c>
      <c r="C2326" s="123" t="str">
        <f>_xlfn.XLOOKUP(E2326,'[1]PS Name'!B:B,'[1]PS Name'!C:C)</f>
        <v>Srikakulam Rural Circle</v>
      </c>
      <c r="D2326" s="123"/>
      <c r="E2326" s="123" t="s">
        <v>74</v>
      </c>
      <c r="F2326" s="9" t="s">
        <v>5409</v>
      </c>
      <c r="G2326" s="63" t="s">
        <v>1315</v>
      </c>
      <c r="H2326" s="137">
        <v>46247</v>
      </c>
      <c r="I2326" s="63" t="str">
        <f t="shared" si="226"/>
        <v>Aug</v>
      </c>
      <c r="J2326" s="63">
        <v>2026</v>
      </c>
      <c r="K2326" s="63" t="s">
        <v>70</v>
      </c>
      <c r="L2326" s="9"/>
      <c r="M2326" s="9" t="str">
        <f>_xlfn.XLOOKUP(K2326,[1]Heads!A:A,[1]Heads!B:B)</f>
        <v>174 CrPC</v>
      </c>
      <c r="N2326" s="9" t="str">
        <f>_xlfn.XLOOKUP(M2326,[1]Heads!B:B,[1]Heads!C:C)</f>
        <v>174 CrPC</v>
      </c>
      <c r="O2326" s="9" t="s">
        <v>32</v>
      </c>
      <c r="P2326" s="75"/>
      <c r="Q2326" s="9"/>
      <c r="R2326" s="75"/>
      <c r="S2326" s="96" t="s">
        <v>3196</v>
      </c>
      <c r="T2326" s="9"/>
      <c r="U2326" s="75"/>
      <c r="V2326" s="9"/>
      <c r="W2326" s="104" t="s">
        <v>168</v>
      </c>
      <c r="X2326" s="104" t="s">
        <v>173</v>
      </c>
      <c r="Y2326" s="98">
        <v>46259</v>
      </c>
      <c r="Z2326" s="9" t="s">
        <v>6154</v>
      </c>
      <c r="AA2326" s="9" t="s">
        <v>34</v>
      </c>
      <c r="AB2326" s="9">
        <f t="shared" ca="1" si="228"/>
        <v>64</v>
      </c>
      <c r="AC2326" s="9" t="str">
        <f t="shared" ca="1" si="229"/>
        <v>Above 60 Days</v>
      </c>
      <c r="AD2326" s="9">
        <f t="shared" ca="1" si="230"/>
        <v>52</v>
      </c>
      <c r="AE2326" s="9" t="str">
        <f t="shared" ca="1" si="231"/>
        <v>45 to 60 Days</v>
      </c>
      <c r="AF2326" s="9"/>
      <c r="AG2326" s="123" t="str">
        <f t="shared" si="227"/>
        <v>Srikakulam Rural,'163/2026'</v>
      </c>
      <c r="AH2326" s="97" t="str">
        <f t="shared" ca="1" si="232"/>
        <v>Above 60 Days</v>
      </c>
    </row>
    <row r="2327" spans="1:34" ht="25.5" customHeight="1" x14ac:dyDescent="0.25">
      <c r="A2327" s="96">
        <v>2326</v>
      </c>
      <c r="B2327" s="123" t="str">
        <f>_xlfn.XLOOKUP(E2327,'[1]PS Name'!B:B,'[1]PS Name'!D:D)</f>
        <v>Kasibugga Sub-Division</v>
      </c>
      <c r="C2327" s="123">
        <f>_xlfn.XLOOKUP(E2327,'[1]PS Name'!B:B,'[1]PS Name'!C:C)</f>
        <v>0</v>
      </c>
      <c r="D2327" s="123"/>
      <c r="E2327" s="123" t="s">
        <v>68</v>
      </c>
      <c r="F2327" s="9" t="s">
        <v>6155</v>
      </c>
      <c r="G2327" s="63" t="s">
        <v>6156</v>
      </c>
      <c r="H2327" s="137">
        <v>46247</v>
      </c>
      <c r="I2327" s="63" t="str">
        <f t="shared" si="226"/>
        <v>Aug</v>
      </c>
      <c r="J2327" s="63">
        <v>2026</v>
      </c>
      <c r="K2327" s="63" t="s">
        <v>75</v>
      </c>
      <c r="L2327" s="9"/>
      <c r="M2327" s="9" t="str">
        <f>_xlfn.XLOOKUP(K2327,[1]Heads!A:A,[1]Heads!B:B)</f>
        <v>Bodily Offiences</v>
      </c>
      <c r="N2327" s="9" t="str">
        <f>_xlfn.XLOOKUP(M2327,[1]Heads!B:B,[1]Heads!C:C)</f>
        <v>IPC</v>
      </c>
      <c r="O2327" s="9" t="s">
        <v>32</v>
      </c>
      <c r="P2327" s="75"/>
      <c r="Q2327" s="9"/>
      <c r="R2327" s="75"/>
      <c r="S2327" s="96" t="s">
        <v>3196</v>
      </c>
      <c r="T2327" s="9"/>
      <c r="U2327" s="75"/>
      <c r="V2327" s="9"/>
      <c r="W2327" s="104" t="s">
        <v>141</v>
      </c>
      <c r="X2327" s="104" t="s">
        <v>33</v>
      </c>
      <c r="Y2327" s="98">
        <v>46286</v>
      </c>
      <c r="Z2327" s="9" t="s">
        <v>6157</v>
      </c>
      <c r="AA2327" s="9" t="s">
        <v>34</v>
      </c>
      <c r="AB2327" s="9">
        <f t="shared" ca="1" si="228"/>
        <v>64</v>
      </c>
      <c r="AC2327" s="9" t="str">
        <f t="shared" ca="1" si="229"/>
        <v>Above 60 Days</v>
      </c>
      <c r="AD2327" s="9">
        <f t="shared" ca="1" si="230"/>
        <v>25</v>
      </c>
      <c r="AE2327" s="9" t="str">
        <f t="shared" ca="1" si="231"/>
        <v>Below 45 Days</v>
      </c>
      <c r="AF2327" s="9"/>
      <c r="AG2327" s="123" t="str">
        <f t="shared" si="227"/>
        <v>Kasibugga,'266/2026'</v>
      </c>
      <c r="AH2327" s="97" t="str">
        <f t="shared" si="232"/>
        <v/>
      </c>
    </row>
    <row r="2328" spans="1:34" ht="25.5" customHeight="1" x14ac:dyDescent="0.25">
      <c r="A2328" s="96">
        <v>2327</v>
      </c>
      <c r="B2328" s="123" t="e">
        <f>_xlfn.XLOOKUP(E2328,'[1]PS Name'!B:B,'[1]PS Name'!D:D)</f>
        <v>#N/A</v>
      </c>
      <c r="C2328" s="123" t="e">
        <f>_xlfn.XLOOKUP(E2328,'[1]PS Name'!B:B,'[1]PS Name'!C:C)</f>
        <v>#N/A</v>
      </c>
      <c r="D2328" s="123"/>
      <c r="E2328" s="123" t="s">
        <v>125</v>
      </c>
      <c r="F2328" s="9" t="s">
        <v>3206</v>
      </c>
      <c r="G2328" s="63" t="s">
        <v>3536</v>
      </c>
      <c r="H2328" s="137">
        <v>46247</v>
      </c>
      <c r="I2328" s="63" t="str">
        <f t="shared" si="226"/>
        <v>Aug</v>
      </c>
      <c r="J2328" s="63">
        <v>2026</v>
      </c>
      <c r="K2328" s="63" t="s">
        <v>119</v>
      </c>
      <c r="L2328" s="9"/>
      <c r="M2328" s="9" t="str">
        <f>_xlfn.XLOOKUP(K2328,[1]Heads!A:A,[1]Heads!B:B)</f>
        <v>Crime  Against Women</v>
      </c>
      <c r="N2328" s="9" t="str">
        <f>_xlfn.XLOOKUP(M2328,[1]Heads!B:B,[1]Heads!C:C)</f>
        <v>IPC</v>
      </c>
      <c r="O2328" s="9" t="s">
        <v>45</v>
      </c>
      <c r="P2328" s="75"/>
      <c r="Q2328" s="9"/>
      <c r="R2328" s="75"/>
      <c r="S2328" s="96" t="s">
        <v>3196</v>
      </c>
      <c r="T2328" s="9"/>
      <c r="U2328" s="75"/>
      <c r="V2328" s="9"/>
      <c r="W2328" s="104" t="s">
        <v>40</v>
      </c>
      <c r="X2328" s="104" t="s">
        <v>50</v>
      </c>
      <c r="Y2328" s="98"/>
      <c r="Z2328" s="9" t="s">
        <v>6158</v>
      </c>
      <c r="AA2328" s="9" t="s">
        <v>34</v>
      </c>
      <c r="AB2328" s="9">
        <f t="shared" ca="1" si="228"/>
        <v>64</v>
      </c>
      <c r="AC2328" s="9" t="str">
        <f t="shared" ca="1" si="229"/>
        <v>Above 60 Days</v>
      </c>
      <c r="AD2328" s="9" t="str">
        <f t="shared" ca="1" si="230"/>
        <v/>
      </c>
      <c r="AE2328" s="9" t="str">
        <f t="shared" ca="1" si="231"/>
        <v/>
      </c>
      <c r="AF2328" s="9"/>
      <c r="AG2328" s="123" t="str">
        <f t="shared" si="227"/>
        <v>Mahila UPS, Srikakulam,'97/2026'</v>
      </c>
      <c r="AH2328" s="97" t="str">
        <f t="shared" ca="1" si="232"/>
        <v>Above 60 Days</v>
      </c>
    </row>
    <row r="2329" spans="1:34" ht="25.5" customHeight="1" x14ac:dyDescent="0.25">
      <c r="A2329" s="96">
        <v>2328</v>
      </c>
      <c r="B2329" s="123" t="str">
        <f>_xlfn.XLOOKUP(E2329,'[1]PS Name'!B:B,'[1]PS Name'!D:D)</f>
        <v>Tekkali Sub-Division</v>
      </c>
      <c r="C2329" s="123" t="str">
        <f>_xlfn.XLOOKUP(E2329,'[1]PS Name'!B:B,'[1]PS Name'!C:C)</f>
        <v>Narasannapeta Circle</v>
      </c>
      <c r="D2329" s="123"/>
      <c r="E2329" s="123" t="s">
        <v>42</v>
      </c>
      <c r="F2329" s="9" t="s">
        <v>5992</v>
      </c>
      <c r="G2329" s="63" t="s">
        <v>1027</v>
      </c>
      <c r="H2329" s="137">
        <v>46247</v>
      </c>
      <c r="I2329" s="63" t="str">
        <f t="shared" si="226"/>
        <v>Aug</v>
      </c>
      <c r="J2329" s="63">
        <v>2026</v>
      </c>
      <c r="K2329" s="63" t="s">
        <v>48</v>
      </c>
      <c r="L2329" s="9"/>
      <c r="M2329" s="9" t="str">
        <f>_xlfn.XLOOKUP(K2329,[1]Heads!A:A,[1]Heads!B:B)</f>
        <v>Property Offences</v>
      </c>
      <c r="N2329" s="9" t="str">
        <f>_xlfn.XLOOKUP(M2329,[1]Heads!B:B,[1]Heads!C:C)</f>
        <v>IPC</v>
      </c>
      <c r="O2329" s="9" t="s">
        <v>32</v>
      </c>
      <c r="P2329" s="75">
        <v>46272</v>
      </c>
      <c r="Q2329" s="9"/>
      <c r="R2329" s="75"/>
      <c r="S2329" s="96" t="s">
        <v>7126</v>
      </c>
      <c r="T2329" s="9"/>
      <c r="U2329" s="75"/>
      <c r="V2329" s="9"/>
      <c r="W2329" s="104" t="s">
        <v>33</v>
      </c>
      <c r="X2329" s="104" t="s">
        <v>2923</v>
      </c>
      <c r="Y2329" s="98"/>
      <c r="Z2329" s="9" t="s">
        <v>6159</v>
      </c>
      <c r="AA2329" s="9" t="s">
        <v>34</v>
      </c>
      <c r="AB2329" s="9" t="str">
        <f t="shared" ca="1" si="228"/>
        <v/>
      </c>
      <c r="AC2329" s="9" t="str">
        <f t="shared" si="229"/>
        <v/>
      </c>
      <c r="AD2329" s="9" t="str">
        <f t="shared" ca="1" si="230"/>
        <v/>
      </c>
      <c r="AE2329" s="9" t="str">
        <f t="shared" ca="1" si="231"/>
        <v/>
      </c>
      <c r="AF2329" s="9"/>
      <c r="AG2329" s="123" t="str">
        <f t="shared" si="227"/>
        <v>Narasannapeta,'254/2026'</v>
      </c>
      <c r="AH2329" s="97" t="str">
        <f t="shared" si="232"/>
        <v/>
      </c>
    </row>
    <row r="2330" spans="1:34" ht="25.5" customHeight="1" x14ac:dyDescent="0.25">
      <c r="A2330" s="96">
        <v>2329</v>
      </c>
      <c r="B2330" s="123" t="str">
        <f>_xlfn.XLOOKUP(E2330,'[1]PS Name'!B:B,'[1]PS Name'!D:D)</f>
        <v>Kasibugga Sub-Division</v>
      </c>
      <c r="C2330" s="123" t="str">
        <f>_xlfn.XLOOKUP(E2330,'[1]PS Name'!B:B,'[1]PS Name'!C:C)</f>
        <v>Itchapuram Circle</v>
      </c>
      <c r="D2330" s="123"/>
      <c r="E2330" s="123" t="s">
        <v>66</v>
      </c>
      <c r="F2330" s="9" t="s">
        <v>3088</v>
      </c>
      <c r="G2330" s="63" t="s">
        <v>3217</v>
      </c>
      <c r="H2330" s="137">
        <v>46247</v>
      </c>
      <c r="I2330" s="63" t="str">
        <f t="shared" si="226"/>
        <v>Aug</v>
      </c>
      <c r="J2330" s="63">
        <v>2026</v>
      </c>
      <c r="K2330" s="63" t="s">
        <v>75</v>
      </c>
      <c r="L2330" s="9"/>
      <c r="M2330" s="9" t="str">
        <f>_xlfn.XLOOKUP(K2330,[1]Heads!A:A,[1]Heads!B:B)</f>
        <v>Bodily Offiences</v>
      </c>
      <c r="N2330" s="9" t="str">
        <f>_xlfn.XLOOKUP(M2330,[1]Heads!B:B,[1]Heads!C:C)</f>
        <v>IPC</v>
      </c>
      <c r="O2330" s="9" t="s">
        <v>32</v>
      </c>
      <c r="P2330" s="75"/>
      <c r="Q2330" s="9"/>
      <c r="R2330" s="75"/>
      <c r="S2330" s="96" t="s">
        <v>3196</v>
      </c>
      <c r="T2330" s="9"/>
      <c r="U2330" s="75"/>
      <c r="V2330" s="9"/>
      <c r="W2330" s="104" t="s">
        <v>169</v>
      </c>
      <c r="X2330" s="104" t="s">
        <v>141</v>
      </c>
      <c r="Y2330" s="98"/>
      <c r="Z2330" s="9" t="s">
        <v>6160</v>
      </c>
      <c r="AA2330" s="9" t="s">
        <v>34</v>
      </c>
      <c r="AB2330" s="9">
        <f t="shared" ca="1" si="228"/>
        <v>64</v>
      </c>
      <c r="AC2330" s="9" t="str">
        <f t="shared" ca="1" si="229"/>
        <v>Above 60 Days</v>
      </c>
      <c r="AD2330" s="9" t="str">
        <f t="shared" ca="1" si="230"/>
        <v/>
      </c>
      <c r="AE2330" s="9" t="str">
        <f t="shared" ca="1" si="231"/>
        <v/>
      </c>
      <c r="AF2330" s="9"/>
      <c r="AG2330" s="123" t="str">
        <f t="shared" si="227"/>
        <v>Itchapuram Rural,'81/2026'</v>
      </c>
      <c r="AH2330" s="97" t="str">
        <f t="shared" ca="1" si="232"/>
        <v>Above 60 Days</v>
      </c>
    </row>
    <row r="2331" spans="1:34" ht="25.5" customHeight="1" x14ac:dyDescent="0.25">
      <c r="A2331" s="96">
        <v>2330</v>
      </c>
      <c r="B2331" s="123" t="str">
        <f>_xlfn.XLOOKUP(E2331,'[1]PS Name'!B:B,'[1]PS Name'!D:D)</f>
        <v>Tekkali Sub-Division</v>
      </c>
      <c r="C2331" s="123" t="str">
        <f>_xlfn.XLOOKUP(E2331,'[1]PS Name'!B:B,'[1]PS Name'!C:C)</f>
        <v>Kothuru Circle</v>
      </c>
      <c r="D2331" s="123"/>
      <c r="E2331" s="123" t="s">
        <v>55</v>
      </c>
      <c r="F2331" s="9" t="s">
        <v>3059</v>
      </c>
      <c r="G2331" s="63" t="s">
        <v>2034</v>
      </c>
      <c r="H2331" s="137">
        <v>46247</v>
      </c>
      <c r="I2331" s="63" t="str">
        <f t="shared" si="226"/>
        <v>Aug</v>
      </c>
      <c r="J2331" s="63">
        <v>2026</v>
      </c>
      <c r="K2331" s="63" t="s">
        <v>81</v>
      </c>
      <c r="L2331" s="9"/>
      <c r="M2331" s="9" t="str">
        <f>_xlfn.XLOOKUP(K2331,[1]Heads!A:A,[1]Heads!B:B)</f>
        <v>Enforcement</v>
      </c>
      <c r="N2331" s="9" t="str">
        <f>_xlfn.XLOOKUP(M2331,[1]Heads!B:B,[1]Heads!C:C)</f>
        <v>Enforcement</v>
      </c>
      <c r="O2331" s="9" t="s">
        <v>32</v>
      </c>
      <c r="P2331" s="75"/>
      <c r="Q2331" s="9"/>
      <c r="R2331" s="75"/>
      <c r="S2331" s="96" t="s">
        <v>3196</v>
      </c>
      <c r="T2331" s="9"/>
      <c r="U2331" s="75"/>
      <c r="V2331" s="9"/>
      <c r="W2331" s="104" t="s">
        <v>141</v>
      </c>
      <c r="X2331" s="104" t="s">
        <v>33</v>
      </c>
      <c r="Y2331" s="98">
        <v>46300</v>
      </c>
      <c r="Z2331" s="9" t="s">
        <v>6161</v>
      </c>
      <c r="AA2331" s="9" t="s">
        <v>34</v>
      </c>
      <c r="AB2331" s="9">
        <f t="shared" ca="1" si="228"/>
        <v>64</v>
      </c>
      <c r="AC2331" s="9" t="str">
        <f t="shared" ca="1" si="229"/>
        <v>Above 60 Days</v>
      </c>
      <c r="AD2331" s="9">
        <f t="shared" ca="1" si="230"/>
        <v>11</v>
      </c>
      <c r="AE2331" s="9" t="str">
        <f t="shared" ca="1" si="231"/>
        <v>Below 45 Days</v>
      </c>
      <c r="AF2331" s="9"/>
      <c r="AG2331" s="123" t="str">
        <f t="shared" si="227"/>
        <v>Hiramandalam,'66/2026'</v>
      </c>
      <c r="AH2331" s="97" t="str">
        <f t="shared" si="232"/>
        <v/>
      </c>
    </row>
    <row r="2332" spans="1:34" ht="25.5" customHeight="1" x14ac:dyDescent="0.25">
      <c r="A2332" s="96">
        <v>2331</v>
      </c>
      <c r="B2332" s="123" t="str">
        <f>_xlfn.XLOOKUP(E2332,'[1]PS Name'!B:B,'[1]PS Name'!D:D)</f>
        <v>Kasibugga Sub-Division</v>
      </c>
      <c r="C2332" s="123">
        <f>_xlfn.XLOOKUP(E2332,'[1]PS Name'!B:B,'[1]PS Name'!C:C)</f>
        <v>0</v>
      </c>
      <c r="D2332" s="123"/>
      <c r="E2332" s="123" t="s">
        <v>68</v>
      </c>
      <c r="F2332" s="9" t="s">
        <v>6162</v>
      </c>
      <c r="G2332" s="63" t="s">
        <v>1381</v>
      </c>
      <c r="H2332" s="137">
        <v>46247</v>
      </c>
      <c r="I2332" s="63" t="str">
        <f t="shared" si="226"/>
        <v>Aug</v>
      </c>
      <c r="J2332" s="63">
        <v>2026</v>
      </c>
      <c r="K2332" s="63" t="s">
        <v>80</v>
      </c>
      <c r="L2332" s="9"/>
      <c r="M2332" s="9" t="str">
        <f>_xlfn.XLOOKUP(K2332,[1]Heads!A:A,[1]Heads!B:B)</f>
        <v>Crime  Against Women</v>
      </c>
      <c r="N2332" s="9" t="str">
        <f>_xlfn.XLOOKUP(M2332,[1]Heads!B:B,[1]Heads!C:C)</f>
        <v>IPC</v>
      </c>
      <c r="O2332" s="9" t="s">
        <v>32</v>
      </c>
      <c r="P2332" s="75"/>
      <c r="Q2332" s="9"/>
      <c r="R2332" s="75"/>
      <c r="S2332" s="96" t="s">
        <v>3196</v>
      </c>
      <c r="T2332" s="9"/>
      <c r="U2332" s="75"/>
      <c r="V2332" s="9"/>
      <c r="W2332" s="104" t="s">
        <v>50</v>
      </c>
      <c r="X2332" s="104" t="s">
        <v>33</v>
      </c>
      <c r="Y2332" s="98">
        <v>46309</v>
      </c>
      <c r="Z2332" s="9" t="s">
        <v>6163</v>
      </c>
      <c r="AA2332" s="9" t="s">
        <v>34</v>
      </c>
      <c r="AB2332" s="9">
        <f t="shared" ca="1" si="228"/>
        <v>64</v>
      </c>
      <c r="AC2332" s="9" t="str">
        <f t="shared" ca="1" si="229"/>
        <v>Above 60 Days</v>
      </c>
      <c r="AD2332" s="9">
        <f t="shared" ca="1" si="230"/>
        <v>2</v>
      </c>
      <c r="AE2332" s="9" t="str">
        <f t="shared" ca="1" si="231"/>
        <v>Below 45 Days</v>
      </c>
      <c r="AF2332" s="9"/>
      <c r="AG2332" s="123" t="str">
        <f t="shared" si="227"/>
        <v>Kasibugga,'265/2026'</v>
      </c>
      <c r="AH2332" s="97" t="str">
        <f t="shared" si="232"/>
        <v/>
      </c>
    </row>
    <row r="2333" spans="1:34" ht="25.5" customHeight="1" x14ac:dyDescent="0.25">
      <c r="A2333" s="96">
        <v>2332</v>
      </c>
      <c r="B2333" s="123" t="str">
        <f>_xlfn.XLOOKUP(E2333,'[1]PS Name'!B:B,'[1]PS Name'!D:D)</f>
        <v>Tekkali Sub-Division</v>
      </c>
      <c r="C2333" s="123" t="str">
        <f>_xlfn.XLOOKUP(E2333,'[1]PS Name'!B:B,'[1]PS Name'!C:C)</f>
        <v>Kothuru Circle</v>
      </c>
      <c r="D2333" s="123"/>
      <c r="E2333" s="123" t="s">
        <v>73</v>
      </c>
      <c r="F2333" s="9" t="s">
        <v>3170</v>
      </c>
      <c r="G2333" s="63" t="s">
        <v>1807</v>
      </c>
      <c r="H2333" s="137">
        <v>46247</v>
      </c>
      <c r="I2333" s="63" t="str">
        <f t="shared" si="226"/>
        <v>Aug</v>
      </c>
      <c r="J2333" s="63">
        <v>2026</v>
      </c>
      <c r="K2333" s="63" t="s">
        <v>85</v>
      </c>
      <c r="L2333" s="9"/>
      <c r="M2333" s="9" t="str">
        <f>_xlfn.XLOOKUP(K2333,[1]Heads!A:A,[1]Heads!B:B)</f>
        <v>Enforcement</v>
      </c>
      <c r="N2333" s="9" t="str">
        <f>_xlfn.XLOOKUP(M2333,[1]Heads!B:B,[1]Heads!C:C)</f>
        <v>Enforcement</v>
      </c>
      <c r="O2333" s="9" t="s">
        <v>32</v>
      </c>
      <c r="P2333" s="75"/>
      <c r="Q2333" s="9"/>
      <c r="R2333" s="75"/>
      <c r="S2333" s="96" t="s">
        <v>3196</v>
      </c>
      <c r="T2333" s="9"/>
      <c r="U2333" s="75"/>
      <c r="V2333" s="9"/>
      <c r="W2333" s="104" t="s">
        <v>174</v>
      </c>
      <c r="X2333" s="104" t="s">
        <v>33</v>
      </c>
      <c r="Y2333" s="98">
        <v>46300</v>
      </c>
      <c r="Z2333" s="9" t="s">
        <v>6164</v>
      </c>
      <c r="AA2333" s="9" t="s">
        <v>34</v>
      </c>
      <c r="AB2333" s="9">
        <f t="shared" ca="1" si="228"/>
        <v>64</v>
      </c>
      <c r="AC2333" s="9" t="str">
        <f t="shared" ca="1" si="229"/>
        <v>Above 60 Days</v>
      </c>
      <c r="AD2333" s="9">
        <f t="shared" ca="1" si="230"/>
        <v>11</v>
      </c>
      <c r="AE2333" s="9" t="str">
        <f t="shared" ca="1" si="231"/>
        <v>Below 45 Days</v>
      </c>
      <c r="AF2333" s="9"/>
      <c r="AG2333" s="123" t="str">
        <f t="shared" si="227"/>
        <v>Kothuru,'94/2026'</v>
      </c>
      <c r="AH2333" s="97" t="str">
        <f t="shared" si="232"/>
        <v/>
      </c>
    </row>
    <row r="2334" spans="1:34" ht="25.5" customHeight="1" x14ac:dyDescent="0.25">
      <c r="A2334" s="96">
        <v>2333</v>
      </c>
      <c r="B2334" s="123" t="e">
        <f>_xlfn.XLOOKUP(E2334,'[1]PS Name'!B:B,'[1]PS Name'!D:D)</f>
        <v>#N/A</v>
      </c>
      <c r="C2334" s="123" t="e">
        <f>_xlfn.XLOOKUP(E2334,'[1]PS Name'!B:B,'[1]PS Name'!C:C)</f>
        <v>#N/A</v>
      </c>
      <c r="D2334" s="123"/>
      <c r="E2334" s="123" t="s">
        <v>125</v>
      </c>
      <c r="F2334" s="9" t="s">
        <v>3215</v>
      </c>
      <c r="G2334" s="63" t="s">
        <v>6165</v>
      </c>
      <c r="H2334" s="137">
        <v>46247</v>
      </c>
      <c r="I2334" s="63" t="str">
        <f t="shared" si="226"/>
        <v>Aug</v>
      </c>
      <c r="J2334" s="63">
        <v>2026</v>
      </c>
      <c r="K2334" s="63" t="s">
        <v>80</v>
      </c>
      <c r="L2334" s="9"/>
      <c r="M2334" s="9" t="str">
        <f>_xlfn.XLOOKUP(K2334,[1]Heads!A:A,[1]Heads!B:B)</f>
        <v>Crime  Against Women</v>
      </c>
      <c r="N2334" s="9" t="str">
        <f>_xlfn.XLOOKUP(M2334,[1]Heads!B:B,[1]Heads!C:C)</f>
        <v>IPC</v>
      </c>
      <c r="O2334" s="9" t="s">
        <v>32</v>
      </c>
      <c r="P2334" s="75"/>
      <c r="Q2334" s="9"/>
      <c r="R2334" s="75"/>
      <c r="S2334" s="96" t="s">
        <v>3196</v>
      </c>
      <c r="T2334" s="9"/>
      <c r="U2334" s="75"/>
      <c r="V2334" s="9"/>
      <c r="W2334" s="104" t="s">
        <v>141</v>
      </c>
      <c r="X2334" s="104" t="s">
        <v>33</v>
      </c>
      <c r="Y2334" s="98">
        <v>46295</v>
      </c>
      <c r="Z2334" s="9" t="s">
        <v>6166</v>
      </c>
      <c r="AA2334" s="9" t="s">
        <v>34</v>
      </c>
      <c r="AB2334" s="9">
        <f t="shared" ca="1" si="228"/>
        <v>64</v>
      </c>
      <c r="AC2334" s="9" t="str">
        <f t="shared" ca="1" si="229"/>
        <v>Above 60 Days</v>
      </c>
      <c r="AD2334" s="9">
        <f t="shared" ca="1" si="230"/>
        <v>16</v>
      </c>
      <c r="AE2334" s="9" t="str">
        <f t="shared" ca="1" si="231"/>
        <v>Below 45 Days</v>
      </c>
      <c r="AF2334" s="9"/>
      <c r="AG2334" s="123" t="str">
        <f t="shared" si="227"/>
        <v>Mahila UPS, Srikakulam,'96/2026'</v>
      </c>
      <c r="AH2334" s="97" t="str">
        <f t="shared" si="232"/>
        <v/>
      </c>
    </row>
    <row r="2335" spans="1:34" ht="25.5" customHeight="1" x14ac:dyDescent="0.25">
      <c r="A2335" s="96">
        <v>2334</v>
      </c>
      <c r="B2335" s="123" t="str">
        <f>_xlfn.XLOOKUP(E2335,'[1]PS Name'!B:B,'[1]PS Name'!D:D)</f>
        <v>Srikakulam Sub-Division</v>
      </c>
      <c r="C2335" s="123">
        <f>_xlfn.XLOOKUP(E2335,'[1]PS Name'!B:B,'[1]PS Name'!C:C)</f>
        <v>0</v>
      </c>
      <c r="D2335" s="123"/>
      <c r="E2335" s="123" t="s">
        <v>28</v>
      </c>
      <c r="F2335" s="9" t="s">
        <v>3386</v>
      </c>
      <c r="G2335" s="63" t="s">
        <v>6167</v>
      </c>
      <c r="H2335" s="137">
        <v>46247</v>
      </c>
      <c r="I2335" s="63" t="str">
        <f t="shared" si="226"/>
        <v>Aug</v>
      </c>
      <c r="J2335" s="63">
        <v>2026</v>
      </c>
      <c r="K2335" s="63" t="s">
        <v>39</v>
      </c>
      <c r="L2335" s="9"/>
      <c r="M2335" s="9" t="str">
        <f>_xlfn.XLOOKUP(K2335,[1]Heads!A:A,[1]Heads!B:B)</f>
        <v>Other IPC</v>
      </c>
      <c r="N2335" s="9" t="str">
        <f>_xlfn.XLOOKUP(M2335,[1]Heads!B:B,[1]Heads!C:C)</f>
        <v>IPC</v>
      </c>
      <c r="O2335" s="9" t="s">
        <v>32</v>
      </c>
      <c r="P2335" s="75">
        <v>46277</v>
      </c>
      <c r="Q2335" s="9"/>
      <c r="R2335" s="75"/>
      <c r="S2335" s="96" t="s">
        <v>7126</v>
      </c>
      <c r="T2335" s="9"/>
      <c r="U2335" s="75"/>
      <c r="V2335" s="9"/>
      <c r="W2335" s="104" t="s">
        <v>33</v>
      </c>
      <c r="X2335" s="104" t="s">
        <v>2923</v>
      </c>
      <c r="Y2335" s="98"/>
      <c r="Z2335" s="9" t="s">
        <v>6168</v>
      </c>
      <c r="AA2335" s="9" t="s">
        <v>34</v>
      </c>
      <c r="AB2335" s="9" t="str">
        <f t="shared" ca="1" si="228"/>
        <v/>
      </c>
      <c r="AC2335" s="9" t="str">
        <f t="shared" si="229"/>
        <v/>
      </c>
      <c r="AD2335" s="9" t="str">
        <f t="shared" ca="1" si="230"/>
        <v/>
      </c>
      <c r="AE2335" s="9" t="str">
        <f t="shared" ca="1" si="231"/>
        <v/>
      </c>
      <c r="AF2335" s="9"/>
      <c r="AG2335" s="123" t="str">
        <f t="shared" si="227"/>
        <v>Srikakulam II Town,'114/2026'</v>
      </c>
      <c r="AH2335" s="97" t="str">
        <f t="shared" si="232"/>
        <v/>
      </c>
    </row>
    <row r="2336" spans="1:34" ht="25.5" customHeight="1" x14ac:dyDescent="0.25">
      <c r="A2336" s="96">
        <v>2335</v>
      </c>
      <c r="B2336" s="123" t="str">
        <f>_xlfn.XLOOKUP(E2336,'[1]PS Name'!B:B,'[1]PS Name'!D:D)</f>
        <v>Srikakulam Sub-Division</v>
      </c>
      <c r="C2336" s="123" t="str">
        <f>_xlfn.XLOOKUP(E2336,'[1]PS Name'!B:B,'[1]PS Name'!C:C)</f>
        <v>Amadalavalasa Circle</v>
      </c>
      <c r="D2336" s="123"/>
      <c r="E2336" s="123" t="s">
        <v>64</v>
      </c>
      <c r="F2336" s="9" t="s">
        <v>3295</v>
      </c>
      <c r="G2336" s="63" t="s">
        <v>264</v>
      </c>
      <c r="H2336" s="137">
        <v>46247</v>
      </c>
      <c r="I2336" s="63" t="str">
        <f t="shared" ref="I2336:I2385" si="233">TEXT(H2336,"mmm")</f>
        <v>Aug</v>
      </c>
      <c r="J2336" s="63">
        <v>2026</v>
      </c>
      <c r="K2336" s="63" t="s">
        <v>59</v>
      </c>
      <c r="L2336" s="9" t="s">
        <v>265</v>
      </c>
      <c r="M2336" s="9" t="str">
        <f>_xlfn.XLOOKUP(K2336,[1]Heads!A:A,[1]Heads!B:B)</f>
        <v>Missing Cases</v>
      </c>
      <c r="N2336" s="9" t="str">
        <f>_xlfn.XLOOKUP(M2336,[1]Heads!B:B,[1]Heads!C:C)</f>
        <v>Missing</v>
      </c>
      <c r="O2336" s="9" t="s">
        <v>32</v>
      </c>
      <c r="P2336" s="75"/>
      <c r="Q2336" s="9"/>
      <c r="R2336" s="75"/>
      <c r="S2336" s="96" t="s">
        <v>3196</v>
      </c>
      <c r="T2336" s="9"/>
      <c r="U2336" s="75"/>
      <c r="V2336" s="9"/>
      <c r="W2336" s="104" t="s">
        <v>112</v>
      </c>
      <c r="X2336" s="104" t="s">
        <v>112</v>
      </c>
      <c r="Y2336" s="98"/>
      <c r="Z2336" s="9" t="s">
        <v>6169</v>
      </c>
      <c r="AA2336" s="9" t="s">
        <v>34</v>
      </c>
      <c r="AB2336" s="9">
        <f t="shared" ca="1" si="228"/>
        <v>64</v>
      </c>
      <c r="AC2336" s="9" t="str">
        <f t="shared" ca="1" si="229"/>
        <v>Above 60 Days</v>
      </c>
      <c r="AD2336" s="9" t="str">
        <f t="shared" ca="1" si="230"/>
        <v/>
      </c>
      <c r="AE2336" s="9" t="str">
        <f t="shared" ca="1" si="231"/>
        <v/>
      </c>
      <c r="AF2336" s="9"/>
      <c r="AG2336" s="123" t="str">
        <f t="shared" ref="AG2336:AG2385" si="234">E2336&amp;","&amp;F2336</f>
        <v>Ponduru,'112/2026'</v>
      </c>
      <c r="AH2336" s="97" t="str">
        <f t="shared" ca="1" si="232"/>
        <v>Above 60 Days</v>
      </c>
    </row>
    <row r="2337" spans="1:34" ht="25.5" customHeight="1" x14ac:dyDescent="0.25">
      <c r="A2337" s="96">
        <v>2336</v>
      </c>
      <c r="B2337" s="123" t="str">
        <f>_xlfn.XLOOKUP(E2337,'[1]PS Name'!B:B,'[1]PS Name'!D:D)</f>
        <v>Tekkali Sub-Division</v>
      </c>
      <c r="C2337" s="123" t="str">
        <f>_xlfn.XLOOKUP(E2337,'[1]PS Name'!B:B,'[1]PS Name'!C:C)</f>
        <v>Narasannapeta Circle</v>
      </c>
      <c r="D2337" s="123"/>
      <c r="E2337" s="123" t="s">
        <v>42</v>
      </c>
      <c r="F2337" s="9" t="s">
        <v>5986</v>
      </c>
      <c r="G2337" s="63" t="s">
        <v>6170</v>
      </c>
      <c r="H2337" s="137">
        <v>46247</v>
      </c>
      <c r="I2337" s="63" t="str">
        <f t="shared" si="233"/>
        <v>Aug</v>
      </c>
      <c r="J2337" s="63">
        <v>2026</v>
      </c>
      <c r="K2337" s="63" t="s">
        <v>39</v>
      </c>
      <c r="L2337" s="9"/>
      <c r="M2337" s="9" t="str">
        <f>_xlfn.XLOOKUP(K2337,[1]Heads!A:A,[1]Heads!B:B)</f>
        <v>Other IPC</v>
      </c>
      <c r="N2337" s="9" t="str">
        <f>_xlfn.XLOOKUP(M2337,[1]Heads!B:B,[1]Heads!C:C)</f>
        <v>IPC</v>
      </c>
      <c r="O2337" s="9" t="s">
        <v>32</v>
      </c>
      <c r="P2337" s="75"/>
      <c r="Q2337" s="9"/>
      <c r="R2337" s="75"/>
      <c r="S2337" s="96" t="s">
        <v>3196</v>
      </c>
      <c r="T2337" s="9"/>
      <c r="U2337" s="75"/>
      <c r="V2337" s="9"/>
      <c r="W2337" s="104" t="s">
        <v>40</v>
      </c>
      <c r="X2337" s="104" t="s">
        <v>50</v>
      </c>
      <c r="Y2337" s="98"/>
      <c r="Z2337" s="9" t="s">
        <v>6171</v>
      </c>
      <c r="AA2337" s="9" t="s">
        <v>34</v>
      </c>
      <c r="AB2337" s="9">
        <f t="shared" ca="1" si="228"/>
        <v>64</v>
      </c>
      <c r="AC2337" s="9" t="str">
        <f t="shared" ca="1" si="229"/>
        <v>Above 60 Days</v>
      </c>
      <c r="AD2337" s="9" t="str">
        <f t="shared" ca="1" si="230"/>
        <v/>
      </c>
      <c r="AE2337" s="9" t="str">
        <f t="shared" ca="1" si="231"/>
        <v/>
      </c>
      <c r="AF2337" s="9"/>
      <c r="AG2337" s="123" t="str">
        <f t="shared" si="234"/>
        <v>Narasannapeta,'253/2026'</v>
      </c>
      <c r="AH2337" s="97" t="str">
        <f t="shared" ca="1" si="232"/>
        <v>Above 60 Days</v>
      </c>
    </row>
    <row r="2338" spans="1:34" ht="25.5" customHeight="1" x14ac:dyDescent="0.25">
      <c r="A2338" s="96">
        <v>2337</v>
      </c>
      <c r="B2338" s="123" t="str">
        <f>_xlfn.XLOOKUP(E2338,'[1]PS Name'!B:B,'[1]PS Name'!D:D)</f>
        <v>Kasibugga Sub-Division</v>
      </c>
      <c r="C2338" s="123" t="str">
        <f>_xlfn.XLOOKUP(E2338,'[1]PS Name'!B:B,'[1]PS Name'!C:C)</f>
        <v>Kasibugga Rural Circle</v>
      </c>
      <c r="D2338" s="123"/>
      <c r="E2338" s="123" t="s">
        <v>98</v>
      </c>
      <c r="F2338" s="9" t="s">
        <v>3120</v>
      </c>
      <c r="G2338" s="63" t="s">
        <v>1315</v>
      </c>
      <c r="H2338" s="137">
        <v>46247</v>
      </c>
      <c r="I2338" s="63" t="str">
        <f t="shared" si="233"/>
        <v>Aug</v>
      </c>
      <c r="J2338" s="63">
        <v>2026</v>
      </c>
      <c r="K2338" s="63" t="s">
        <v>70</v>
      </c>
      <c r="L2338" s="9"/>
      <c r="M2338" s="9" t="str">
        <f>_xlfn.XLOOKUP(K2338,[1]Heads!A:A,[1]Heads!B:B)</f>
        <v>174 CrPC</v>
      </c>
      <c r="N2338" s="9" t="str">
        <f>_xlfn.XLOOKUP(M2338,[1]Heads!B:B,[1]Heads!C:C)</f>
        <v>174 CrPC</v>
      </c>
      <c r="O2338" s="9" t="s">
        <v>32</v>
      </c>
      <c r="P2338" s="75"/>
      <c r="Q2338" s="9"/>
      <c r="R2338" s="75"/>
      <c r="S2338" s="96" t="s">
        <v>3196</v>
      </c>
      <c r="T2338" s="9"/>
      <c r="U2338" s="75"/>
      <c r="V2338" s="9"/>
      <c r="W2338" s="104" t="s">
        <v>173</v>
      </c>
      <c r="X2338" s="104" t="s">
        <v>173</v>
      </c>
      <c r="Y2338" s="98">
        <v>46261</v>
      </c>
      <c r="Z2338" s="9" t="s">
        <v>6172</v>
      </c>
      <c r="AA2338" s="9" t="s">
        <v>34</v>
      </c>
      <c r="AB2338" s="9">
        <f t="shared" ca="1" si="228"/>
        <v>64</v>
      </c>
      <c r="AC2338" s="9" t="str">
        <f t="shared" ca="1" si="229"/>
        <v>Above 60 Days</v>
      </c>
      <c r="AD2338" s="9">
        <f t="shared" ca="1" si="230"/>
        <v>50</v>
      </c>
      <c r="AE2338" s="9" t="str">
        <f t="shared" ca="1" si="231"/>
        <v>45 to 60 Days</v>
      </c>
      <c r="AF2338" s="9"/>
      <c r="AG2338" s="123" t="str">
        <f t="shared" si="234"/>
        <v>Vajrapukothuru,'91/2026'</v>
      </c>
      <c r="AH2338" s="97" t="str">
        <f t="shared" ca="1" si="232"/>
        <v>Above 60 Days</v>
      </c>
    </row>
    <row r="2339" spans="1:34" ht="25.5" customHeight="1" x14ac:dyDescent="0.25">
      <c r="A2339" s="96">
        <v>2338</v>
      </c>
      <c r="B2339" s="123" t="str">
        <f>_xlfn.XLOOKUP(E2339,'[1]PS Name'!B:B,'[1]PS Name'!D:D)</f>
        <v>Tekkali Sub-Division</v>
      </c>
      <c r="C2339" s="123" t="str">
        <f>_xlfn.XLOOKUP(E2339,'[1]PS Name'!B:B,'[1]PS Name'!C:C)</f>
        <v>Narasannapeta Circle</v>
      </c>
      <c r="D2339" s="123"/>
      <c r="E2339" s="123" t="s">
        <v>113</v>
      </c>
      <c r="F2339" s="9" t="s">
        <v>3063</v>
      </c>
      <c r="G2339" s="63" t="s">
        <v>6173</v>
      </c>
      <c r="H2339" s="137">
        <v>46247</v>
      </c>
      <c r="I2339" s="63" t="str">
        <f t="shared" si="233"/>
        <v>Aug</v>
      </c>
      <c r="J2339" s="63">
        <v>2026</v>
      </c>
      <c r="K2339" s="63" t="s">
        <v>56</v>
      </c>
      <c r="L2339" s="9"/>
      <c r="M2339" s="9" t="str">
        <f>_xlfn.XLOOKUP(K2339,[1]Heads!A:A,[1]Heads!B:B)</f>
        <v>Bodily Offiences</v>
      </c>
      <c r="N2339" s="9" t="str">
        <f>_xlfn.XLOOKUP(M2339,[1]Heads!B:B,[1]Heads!C:C)</f>
        <v>IPC</v>
      </c>
      <c r="O2339" s="9" t="s">
        <v>32</v>
      </c>
      <c r="P2339" s="75"/>
      <c r="Q2339" s="9"/>
      <c r="R2339" s="75"/>
      <c r="S2339" s="96" t="s">
        <v>3196</v>
      </c>
      <c r="T2339" s="9"/>
      <c r="U2339" s="75"/>
      <c r="V2339" s="9"/>
      <c r="W2339" s="104" t="s">
        <v>141</v>
      </c>
      <c r="X2339" s="104" t="s">
        <v>141</v>
      </c>
      <c r="Y2339" s="98"/>
      <c r="Z2339" s="9" t="s">
        <v>6174</v>
      </c>
      <c r="AA2339" s="9" t="s">
        <v>34</v>
      </c>
      <c r="AB2339" s="9">
        <f t="shared" ca="1" si="228"/>
        <v>64</v>
      </c>
      <c r="AC2339" s="9" t="str">
        <f t="shared" ca="1" si="229"/>
        <v>Above 60 Days</v>
      </c>
      <c r="AD2339" s="9" t="str">
        <f t="shared" ca="1" si="230"/>
        <v/>
      </c>
      <c r="AE2339" s="9" t="str">
        <f t="shared" ca="1" si="231"/>
        <v/>
      </c>
      <c r="AF2339" s="9"/>
      <c r="AG2339" s="123" t="str">
        <f t="shared" si="234"/>
        <v>Jalumuru,'77/2026'</v>
      </c>
      <c r="AH2339" s="97" t="str">
        <f t="shared" ca="1" si="232"/>
        <v>Above 60 Days</v>
      </c>
    </row>
    <row r="2340" spans="1:34" ht="25.5" customHeight="1" x14ac:dyDescent="0.25">
      <c r="A2340" s="96">
        <v>2339</v>
      </c>
      <c r="B2340" s="123" t="str">
        <f>_xlfn.XLOOKUP(E2340,'[1]PS Name'!B:B,'[1]PS Name'!D:D)</f>
        <v>Srikakulam Sub-Division</v>
      </c>
      <c r="C2340" s="123" t="str">
        <f>_xlfn.XLOOKUP(E2340,'[1]PS Name'!B:B,'[1]PS Name'!C:C)</f>
        <v>J.R.Puram Circle</v>
      </c>
      <c r="D2340" s="123"/>
      <c r="E2340" s="123" t="s">
        <v>38</v>
      </c>
      <c r="F2340" s="9" t="s">
        <v>5484</v>
      </c>
      <c r="G2340" s="63" t="s">
        <v>6175</v>
      </c>
      <c r="H2340" s="137">
        <v>46248</v>
      </c>
      <c r="I2340" s="63" t="str">
        <f t="shared" si="233"/>
        <v>Aug</v>
      </c>
      <c r="J2340" s="63">
        <v>2026</v>
      </c>
      <c r="K2340" s="63" t="s">
        <v>80</v>
      </c>
      <c r="L2340" s="9"/>
      <c r="M2340" s="9" t="str">
        <f>_xlfn.XLOOKUP(K2340,[1]Heads!A:A,[1]Heads!B:B)</f>
        <v>Crime  Against Women</v>
      </c>
      <c r="N2340" s="9" t="str">
        <f>_xlfn.XLOOKUP(M2340,[1]Heads!B:B,[1]Heads!C:C)</f>
        <v>IPC</v>
      </c>
      <c r="O2340" s="9" t="s">
        <v>32</v>
      </c>
      <c r="P2340" s="75"/>
      <c r="Q2340" s="9"/>
      <c r="R2340" s="75"/>
      <c r="S2340" s="96" t="s">
        <v>3196</v>
      </c>
      <c r="T2340" s="9"/>
      <c r="U2340" s="75"/>
      <c r="V2340" s="9"/>
      <c r="W2340" s="104" t="s">
        <v>169</v>
      </c>
      <c r="X2340" s="104" t="s">
        <v>141</v>
      </c>
      <c r="Y2340" s="98"/>
      <c r="Z2340" s="9" t="s">
        <v>6176</v>
      </c>
      <c r="AA2340" s="9" t="s">
        <v>34</v>
      </c>
      <c r="AB2340" s="9">
        <f t="shared" ca="1" si="228"/>
        <v>63</v>
      </c>
      <c r="AC2340" s="9" t="str">
        <f t="shared" ca="1" si="229"/>
        <v>Above 60 Days</v>
      </c>
      <c r="AD2340" s="9" t="str">
        <f t="shared" ca="1" si="230"/>
        <v/>
      </c>
      <c r="AE2340" s="9" t="str">
        <f t="shared" ca="1" si="231"/>
        <v/>
      </c>
      <c r="AF2340" s="9"/>
      <c r="AG2340" s="123" t="str">
        <f t="shared" si="234"/>
        <v>Etcherla,'175/2026'</v>
      </c>
      <c r="AH2340" s="97" t="str">
        <f t="shared" ca="1" si="232"/>
        <v>Above 60 Days</v>
      </c>
    </row>
    <row r="2341" spans="1:34" ht="25.5" customHeight="1" x14ac:dyDescent="0.25">
      <c r="A2341" s="96">
        <v>2340</v>
      </c>
      <c r="B2341" s="123" t="str">
        <f>_xlfn.XLOOKUP(E2341,'[1]PS Name'!B:B,'[1]PS Name'!D:D)</f>
        <v>Kasibugga Sub-Division</v>
      </c>
      <c r="C2341" s="123">
        <f>_xlfn.XLOOKUP(E2341,'[1]PS Name'!B:B,'[1]PS Name'!C:C)</f>
        <v>0</v>
      </c>
      <c r="D2341" s="123"/>
      <c r="E2341" s="123" t="s">
        <v>68</v>
      </c>
      <c r="F2341" s="9" t="s">
        <v>6177</v>
      </c>
      <c r="G2341" s="63" t="s">
        <v>6178</v>
      </c>
      <c r="H2341" s="137">
        <v>46248</v>
      </c>
      <c r="I2341" s="63" t="str">
        <f t="shared" si="233"/>
        <v>Aug</v>
      </c>
      <c r="J2341" s="63">
        <v>2026</v>
      </c>
      <c r="K2341" s="63" t="s">
        <v>75</v>
      </c>
      <c r="L2341" s="9"/>
      <c r="M2341" s="9" t="str">
        <f>_xlfn.XLOOKUP(K2341,[1]Heads!A:A,[1]Heads!B:B)</f>
        <v>Bodily Offiences</v>
      </c>
      <c r="N2341" s="9" t="str">
        <f>_xlfn.XLOOKUP(M2341,[1]Heads!B:B,[1]Heads!C:C)</f>
        <v>IPC</v>
      </c>
      <c r="O2341" s="9" t="s">
        <v>32</v>
      </c>
      <c r="P2341" s="75">
        <v>46275</v>
      </c>
      <c r="Q2341" s="9"/>
      <c r="R2341" s="75"/>
      <c r="S2341" s="96" t="s">
        <v>3196</v>
      </c>
      <c r="T2341" s="9"/>
      <c r="U2341" s="75"/>
      <c r="V2341" s="9"/>
      <c r="W2341" s="104" t="s">
        <v>33</v>
      </c>
      <c r="X2341" s="104" t="s">
        <v>33</v>
      </c>
      <c r="Y2341" s="98">
        <v>46275</v>
      </c>
      <c r="Z2341" s="9" t="s">
        <v>6179</v>
      </c>
      <c r="AA2341" s="9" t="s">
        <v>34</v>
      </c>
      <c r="AB2341" s="9">
        <f t="shared" ca="1" si="228"/>
        <v>63</v>
      </c>
      <c r="AC2341" s="9" t="str">
        <f t="shared" ca="1" si="229"/>
        <v>Above 60 Days</v>
      </c>
      <c r="AD2341" s="9">
        <f t="shared" ca="1" si="230"/>
        <v>36</v>
      </c>
      <c r="AE2341" s="9" t="str">
        <f t="shared" ca="1" si="231"/>
        <v>Below 45 Days</v>
      </c>
      <c r="AF2341" s="9"/>
      <c r="AG2341" s="123" t="str">
        <f t="shared" si="234"/>
        <v>Kasibugga,'267/2026'</v>
      </c>
      <c r="AH2341" s="97" t="str">
        <f t="shared" si="232"/>
        <v/>
      </c>
    </row>
    <row r="2342" spans="1:34" ht="25.5" customHeight="1" x14ac:dyDescent="0.25">
      <c r="A2342" s="96">
        <v>2341</v>
      </c>
      <c r="B2342" s="123" t="str">
        <f>_xlfn.XLOOKUP(E2342,'[1]PS Name'!B:B,'[1]PS Name'!D:D)</f>
        <v>Tekkali Sub-Division</v>
      </c>
      <c r="C2342" s="123" t="str">
        <f>_xlfn.XLOOKUP(E2342,'[1]PS Name'!B:B,'[1]PS Name'!C:C)</f>
        <v>Pathapatnam Circle</v>
      </c>
      <c r="D2342" s="123"/>
      <c r="E2342" s="123" t="s">
        <v>58</v>
      </c>
      <c r="F2342" s="9" t="s">
        <v>3042</v>
      </c>
      <c r="G2342" s="63" t="s">
        <v>6180</v>
      </c>
      <c r="H2342" s="137">
        <v>46248</v>
      </c>
      <c r="I2342" s="63" t="str">
        <f t="shared" si="233"/>
        <v>Aug</v>
      </c>
      <c r="J2342" s="63">
        <v>2026</v>
      </c>
      <c r="K2342" s="63" t="s">
        <v>39</v>
      </c>
      <c r="L2342" s="9"/>
      <c r="M2342" s="9" t="str">
        <f>_xlfn.XLOOKUP(K2342,[1]Heads!A:A,[1]Heads!B:B)</f>
        <v>Other IPC</v>
      </c>
      <c r="N2342" s="9" t="str">
        <f>_xlfn.XLOOKUP(M2342,[1]Heads!B:B,[1]Heads!C:C)</f>
        <v>IPC</v>
      </c>
      <c r="O2342" s="9" t="s">
        <v>32</v>
      </c>
      <c r="P2342" s="75"/>
      <c r="Q2342" s="9"/>
      <c r="R2342" s="75"/>
      <c r="S2342" s="96" t="s">
        <v>7125</v>
      </c>
      <c r="T2342" s="9"/>
      <c r="U2342" s="75"/>
      <c r="V2342" s="9"/>
      <c r="W2342" s="104" t="s">
        <v>40</v>
      </c>
      <c r="X2342" s="104" t="s">
        <v>2923</v>
      </c>
      <c r="Y2342" s="98"/>
      <c r="Z2342" s="9" t="s">
        <v>6181</v>
      </c>
      <c r="AA2342" s="9" t="s">
        <v>34</v>
      </c>
      <c r="AB2342" s="9" t="str">
        <f t="shared" ca="1" si="228"/>
        <v/>
      </c>
      <c r="AC2342" s="9" t="str">
        <f t="shared" si="229"/>
        <v/>
      </c>
      <c r="AD2342" s="9" t="str">
        <f t="shared" ca="1" si="230"/>
        <v/>
      </c>
      <c r="AE2342" s="9" t="str">
        <f t="shared" ca="1" si="231"/>
        <v/>
      </c>
      <c r="AF2342" s="9"/>
      <c r="AG2342" s="123" t="str">
        <f t="shared" si="234"/>
        <v>Meliaputti,'54/2026'</v>
      </c>
      <c r="AH2342" s="97" t="str">
        <f t="shared" si="232"/>
        <v/>
      </c>
    </row>
    <row r="2343" spans="1:34" ht="25.5" customHeight="1" x14ac:dyDescent="0.25">
      <c r="A2343" s="96">
        <v>2342</v>
      </c>
      <c r="B2343" s="123" t="str">
        <f>_xlfn.XLOOKUP(E2343,'[1]PS Name'!B:B,'[1]PS Name'!D:D)</f>
        <v>Tekkali Sub-Division</v>
      </c>
      <c r="C2343" s="123" t="str">
        <f>_xlfn.XLOOKUP(E2343,'[1]PS Name'!B:B,'[1]PS Name'!C:C)</f>
        <v>Narasannapeta Circle</v>
      </c>
      <c r="D2343" s="123"/>
      <c r="E2343" s="123" t="s">
        <v>79</v>
      </c>
      <c r="F2343" s="9" t="s">
        <v>3277</v>
      </c>
      <c r="G2343" s="63" t="s">
        <v>1572</v>
      </c>
      <c r="H2343" s="137">
        <v>46248</v>
      </c>
      <c r="I2343" s="63" t="str">
        <f t="shared" si="233"/>
        <v>Aug</v>
      </c>
      <c r="J2343" s="63">
        <v>2026</v>
      </c>
      <c r="K2343" s="63" t="s">
        <v>75</v>
      </c>
      <c r="L2343" s="9"/>
      <c r="M2343" s="9" t="str">
        <f>_xlfn.XLOOKUP(K2343,[1]Heads!A:A,[1]Heads!B:B)</f>
        <v>Bodily Offiences</v>
      </c>
      <c r="N2343" s="9" t="str">
        <f>_xlfn.XLOOKUP(M2343,[1]Heads!B:B,[1]Heads!C:C)</f>
        <v>IPC</v>
      </c>
      <c r="O2343" s="9" t="s">
        <v>32</v>
      </c>
      <c r="P2343" s="75"/>
      <c r="Q2343" s="9"/>
      <c r="R2343" s="75"/>
      <c r="S2343" s="96" t="s">
        <v>7126</v>
      </c>
      <c r="T2343" s="9"/>
      <c r="U2343" s="75"/>
      <c r="V2343" s="9"/>
      <c r="W2343" s="104" t="s">
        <v>141</v>
      </c>
      <c r="X2343" s="104" t="s">
        <v>2923</v>
      </c>
      <c r="Y2343" s="98"/>
      <c r="Z2343" s="9" t="s">
        <v>6182</v>
      </c>
      <c r="AA2343" s="9" t="s">
        <v>34</v>
      </c>
      <c r="AB2343" s="9" t="str">
        <f t="shared" ca="1" si="228"/>
        <v/>
      </c>
      <c r="AC2343" s="9" t="str">
        <f t="shared" si="229"/>
        <v/>
      </c>
      <c r="AD2343" s="9" t="str">
        <f t="shared" ca="1" si="230"/>
        <v/>
      </c>
      <c r="AE2343" s="9" t="str">
        <f t="shared" ca="1" si="231"/>
        <v/>
      </c>
      <c r="AF2343" s="9"/>
      <c r="AG2343" s="123" t="str">
        <f t="shared" si="234"/>
        <v>Polaki,'108/2026'</v>
      </c>
      <c r="AH2343" s="97" t="str">
        <f t="shared" si="232"/>
        <v/>
      </c>
    </row>
    <row r="2344" spans="1:34" ht="25.5" customHeight="1" x14ac:dyDescent="0.25">
      <c r="A2344" s="96">
        <v>2343</v>
      </c>
      <c r="B2344" s="123" t="str">
        <f>_xlfn.XLOOKUP(E2344,'[1]PS Name'!B:B,'[1]PS Name'!D:D)</f>
        <v>Srikakulam Sub-Division</v>
      </c>
      <c r="C2344" s="123" t="str">
        <f>_xlfn.XLOOKUP(E2344,'[1]PS Name'!B:B,'[1]PS Name'!C:C)</f>
        <v>J.R.Puram Circle</v>
      </c>
      <c r="D2344" s="123"/>
      <c r="E2344" s="123" t="s">
        <v>38</v>
      </c>
      <c r="F2344" s="9" t="s">
        <v>5477</v>
      </c>
      <c r="G2344" s="63" t="s">
        <v>1771</v>
      </c>
      <c r="H2344" s="137">
        <v>46248</v>
      </c>
      <c r="I2344" s="63" t="str">
        <f t="shared" si="233"/>
        <v>Aug</v>
      </c>
      <c r="J2344" s="63">
        <v>2026</v>
      </c>
      <c r="K2344" s="63" t="s">
        <v>29</v>
      </c>
      <c r="L2344" s="9"/>
      <c r="M2344" s="9" t="str">
        <f>_xlfn.XLOOKUP(K2344,[1]Heads!A:A,[1]Heads!B:B)</f>
        <v>White Collar Offences</v>
      </c>
      <c r="N2344" s="9" t="str">
        <f>_xlfn.XLOOKUP(M2344,[1]Heads!B:B,[1]Heads!C:C)</f>
        <v>IPC</v>
      </c>
      <c r="O2344" s="9" t="s">
        <v>32</v>
      </c>
      <c r="P2344" s="75">
        <v>46274</v>
      </c>
      <c r="Q2344" s="9"/>
      <c r="R2344" s="75"/>
      <c r="S2344" s="96" t="s">
        <v>7126</v>
      </c>
      <c r="T2344" s="9"/>
      <c r="U2344" s="75"/>
      <c r="V2344" s="9"/>
      <c r="W2344" s="104" t="s">
        <v>33</v>
      </c>
      <c r="X2344" s="104" t="s">
        <v>2923</v>
      </c>
      <c r="Y2344" s="98"/>
      <c r="Z2344" s="9" t="s">
        <v>6183</v>
      </c>
      <c r="AA2344" s="9" t="s">
        <v>34</v>
      </c>
      <c r="AB2344" s="9" t="str">
        <f t="shared" ca="1" si="228"/>
        <v/>
      </c>
      <c r="AC2344" s="9" t="str">
        <f t="shared" si="229"/>
        <v/>
      </c>
      <c r="AD2344" s="9" t="str">
        <f t="shared" ca="1" si="230"/>
        <v/>
      </c>
      <c r="AE2344" s="9" t="str">
        <f t="shared" ca="1" si="231"/>
        <v/>
      </c>
      <c r="AF2344" s="9"/>
      <c r="AG2344" s="123" t="str">
        <f t="shared" si="234"/>
        <v>Etcherla,'174/2026'</v>
      </c>
      <c r="AH2344" s="97" t="str">
        <f t="shared" si="232"/>
        <v/>
      </c>
    </row>
    <row r="2345" spans="1:34" ht="25.5" customHeight="1" x14ac:dyDescent="0.25">
      <c r="A2345" s="96">
        <v>2344</v>
      </c>
      <c r="B2345" s="123" t="str">
        <f>_xlfn.XLOOKUP(E2345,'[1]PS Name'!B:B,'[1]PS Name'!D:D)</f>
        <v>Srikakulam Sub-Division</v>
      </c>
      <c r="C2345" s="123" t="str">
        <f>_xlfn.XLOOKUP(E2345,'[1]PS Name'!B:B,'[1]PS Name'!C:C)</f>
        <v>J.R.Puram Circle</v>
      </c>
      <c r="D2345" s="123"/>
      <c r="E2345" s="123" t="s">
        <v>38</v>
      </c>
      <c r="F2345" s="9" t="s">
        <v>5487</v>
      </c>
      <c r="G2345" s="63" t="s">
        <v>2382</v>
      </c>
      <c r="H2345" s="137">
        <v>46248</v>
      </c>
      <c r="I2345" s="63" t="str">
        <f t="shared" si="233"/>
        <v>Aug</v>
      </c>
      <c r="J2345" s="63">
        <v>2026</v>
      </c>
      <c r="K2345" s="63" t="s">
        <v>39</v>
      </c>
      <c r="L2345" s="9"/>
      <c r="M2345" s="9" t="str">
        <f>_xlfn.XLOOKUP(K2345,[1]Heads!A:A,[1]Heads!B:B)</f>
        <v>Other IPC</v>
      </c>
      <c r="N2345" s="9" t="str">
        <f>_xlfn.XLOOKUP(M2345,[1]Heads!B:B,[1]Heads!C:C)</f>
        <v>IPC</v>
      </c>
      <c r="O2345" s="9" t="s">
        <v>32</v>
      </c>
      <c r="P2345" s="75"/>
      <c r="Q2345" s="9"/>
      <c r="R2345" s="75"/>
      <c r="S2345" s="96" t="s">
        <v>3196</v>
      </c>
      <c r="T2345" s="9"/>
      <c r="U2345" s="75"/>
      <c r="V2345" s="9"/>
      <c r="W2345" s="104" t="s">
        <v>169</v>
      </c>
      <c r="X2345" s="104" t="s">
        <v>141</v>
      </c>
      <c r="Y2345" s="98"/>
      <c r="Z2345" s="9" t="s">
        <v>6184</v>
      </c>
      <c r="AA2345" s="9" t="s">
        <v>34</v>
      </c>
      <c r="AB2345" s="9">
        <f t="shared" ca="1" si="228"/>
        <v>63</v>
      </c>
      <c r="AC2345" s="9" t="str">
        <f t="shared" ca="1" si="229"/>
        <v>Above 60 Days</v>
      </c>
      <c r="AD2345" s="9" t="str">
        <f t="shared" ca="1" si="230"/>
        <v/>
      </c>
      <c r="AE2345" s="9" t="str">
        <f t="shared" ca="1" si="231"/>
        <v/>
      </c>
      <c r="AF2345" s="9"/>
      <c r="AG2345" s="123" t="str">
        <f t="shared" si="234"/>
        <v>Etcherla,'176/2026'</v>
      </c>
      <c r="AH2345" s="97" t="str">
        <f t="shared" ca="1" si="232"/>
        <v>Above 60 Days</v>
      </c>
    </row>
    <row r="2346" spans="1:34" ht="25.5" customHeight="1" x14ac:dyDescent="0.25">
      <c r="A2346" s="96">
        <v>2345</v>
      </c>
      <c r="B2346" s="123" t="e">
        <f>_xlfn.XLOOKUP(E2346,'[1]PS Name'!B:B,'[1]PS Name'!D:D)</f>
        <v>#N/A</v>
      </c>
      <c r="C2346" s="123" t="e">
        <f>_xlfn.XLOOKUP(E2346,'[1]PS Name'!B:B,'[1]PS Name'!C:C)</f>
        <v>#N/A</v>
      </c>
      <c r="D2346" s="123"/>
      <c r="E2346" s="123" t="s">
        <v>125</v>
      </c>
      <c r="F2346" s="9" t="s">
        <v>3218</v>
      </c>
      <c r="G2346" s="63" t="s">
        <v>1381</v>
      </c>
      <c r="H2346" s="137">
        <v>46248</v>
      </c>
      <c r="I2346" s="63" t="str">
        <f t="shared" si="233"/>
        <v>Aug</v>
      </c>
      <c r="J2346" s="63">
        <v>2026</v>
      </c>
      <c r="K2346" s="63" t="s">
        <v>80</v>
      </c>
      <c r="L2346" s="9"/>
      <c r="M2346" s="9" t="str">
        <f>_xlfn.XLOOKUP(K2346,[1]Heads!A:A,[1]Heads!B:B)</f>
        <v>Crime  Against Women</v>
      </c>
      <c r="N2346" s="9" t="str">
        <f>_xlfn.XLOOKUP(M2346,[1]Heads!B:B,[1]Heads!C:C)</f>
        <v>IPC</v>
      </c>
      <c r="O2346" s="9" t="s">
        <v>32</v>
      </c>
      <c r="P2346" s="75"/>
      <c r="Q2346" s="9"/>
      <c r="R2346" s="75"/>
      <c r="S2346" s="96" t="s">
        <v>7126</v>
      </c>
      <c r="T2346" s="9"/>
      <c r="U2346" s="75"/>
      <c r="V2346" s="9"/>
      <c r="W2346" s="104" t="s">
        <v>40</v>
      </c>
      <c r="X2346" s="104" t="s">
        <v>2923</v>
      </c>
      <c r="Y2346" s="98"/>
      <c r="Z2346" s="9" t="s">
        <v>6185</v>
      </c>
      <c r="AA2346" s="9" t="s">
        <v>34</v>
      </c>
      <c r="AB2346" s="9" t="str">
        <f t="shared" ca="1" si="228"/>
        <v/>
      </c>
      <c r="AC2346" s="9" t="str">
        <f t="shared" si="229"/>
        <v/>
      </c>
      <c r="AD2346" s="9" t="str">
        <f t="shared" ca="1" si="230"/>
        <v/>
      </c>
      <c r="AE2346" s="9" t="str">
        <f t="shared" ca="1" si="231"/>
        <v/>
      </c>
      <c r="AF2346" s="9"/>
      <c r="AG2346" s="123" t="str">
        <f t="shared" si="234"/>
        <v>Mahila UPS, Srikakulam,'98/2026'</v>
      </c>
      <c r="AH2346" s="97" t="str">
        <f t="shared" si="232"/>
        <v/>
      </c>
    </row>
    <row r="2347" spans="1:34" ht="25.5" customHeight="1" x14ac:dyDescent="0.25">
      <c r="A2347" s="96">
        <v>2346</v>
      </c>
      <c r="B2347" s="123" t="str">
        <f>_xlfn.XLOOKUP(E2347,'[1]PS Name'!B:B,'[1]PS Name'!D:D)</f>
        <v>Srikakulam Sub-Division</v>
      </c>
      <c r="C2347" s="123" t="str">
        <f>_xlfn.XLOOKUP(E2347,'[1]PS Name'!B:B,'[1]PS Name'!C:C)</f>
        <v>Amadalavalasa Circle</v>
      </c>
      <c r="D2347" s="123"/>
      <c r="E2347" s="123" t="s">
        <v>47</v>
      </c>
      <c r="F2347" s="9" t="s">
        <v>3483</v>
      </c>
      <c r="G2347" s="63" t="s">
        <v>2105</v>
      </c>
      <c r="H2347" s="137">
        <v>46248</v>
      </c>
      <c r="I2347" s="63" t="str">
        <f t="shared" si="233"/>
        <v>Aug</v>
      </c>
      <c r="J2347" s="63">
        <v>2026</v>
      </c>
      <c r="K2347" s="63" t="s">
        <v>39</v>
      </c>
      <c r="L2347" s="9"/>
      <c r="M2347" s="9" t="str">
        <f>_xlfn.XLOOKUP(K2347,[1]Heads!A:A,[1]Heads!B:B)</f>
        <v>Other IPC</v>
      </c>
      <c r="N2347" s="9" t="str">
        <f>_xlfn.XLOOKUP(M2347,[1]Heads!B:B,[1]Heads!C:C)</f>
        <v>IPC</v>
      </c>
      <c r="O2347" s="9" t="s">
        <v>32</v>
      </c>
      <c r="P2347" s="75">
        <v>46265</v>
      </c>
      <c r="Q2347" s="9"/>
      <c r="R2347" s="75"/>
      <c r="S2347" s="96" t="s">
        <v>7126</v>
      </c>
      <c r="T2347" s="9"/>
      <c r="U2347" s="75"/>
      <c r="V2347" s="9"/>
      <c r="W2347" s="104" t="s">
        <v>33</v>
      </c>
      <c r="X2347" s="104" t="s">
        <v>2923</v>
      </c>
      <c r="Y2347" s="98"/>
      <c r="Z2347" s="9" t="s">
        <v>6186</v>
      </c>
      <c r="AA2347" s="9" t="s">
        <v>34</v>
      </c>
      <c r="AB2347" s="9" t="str">
        <f t="shared" ca="1" si="228"/>
        <v/>
      </c>
      <c r="AC2347" s="9" t="str">
        <f t="shared" si="229"/>
        <v/>
      </c>
      <c r="AD2347" s="9" t="str">
        <f t="shared" ca="1" si="230"/>
        <v/>
      </c>
      <c r="AE2347" s="9" t="str">
        <f t="shared" ca="1" si="231"/>
        <v/>
      </c>
      <c r="AF2347" s="9"/>
      <c r="AG2347" s="123" t="str">
        <f t="shared" si="234"/>
        <v>Amadalavalasa,'122/2026'</v>
      </c>
      <c r="AH2347" s="97" t="str">
        <f t="shared" si="232"/>
        <v/>
      </c>
    </row>
    <row r="2348" spans="1:34" ht="25.5" customHeight="1" x14ac:dyDescent="0.25">
      <c r="A2348" s="96">
        <v>2347</v>
      </c>
      <c r="B2348" s="123" t="str">
        <f>_xlfn.XLOOKUP(E2348,'[1]PS Name'!B:B,'[1]PS Name'!D:D)</f>
        <v>Srikakulam Sub-Division</v>
      </c>
      <c r="C2348" s="123" t="str">
        <f>_xlfn.XLOOKUP(E2348,'[1]PS Name'!B:B,'[1]PS Name'!C:C)</f>
        <v>J.R.Puram Circle</v>
      </c>
      <c r="D2348" s="123"/>
      <c r="E2348" s="123" t="s">
        <v>38</v>
      </c>
      <c r="F2348" s="9" t="s">
        <v>5507</v>
      </c>
      <c r="G2348" s="63" t="s">
        <v>6187</v>
      </c>
      <c r="H2348" s="137">
        <v>46248</v>
      </c>
      <c r="I2348" s="63" t="str">
        <f t="shared" si="233"/>
        <v>Aug</v>
      </c>
      <c r="J2348" s="63">
        <v>2026</v>
      </c>
      <c r="K2348" s="63" t="s">
        <v>39</v>
      </c>
      <c r="L2348" s="9"/>
      <c r="M2348" s="9" t="str">
        <f>_xlfn.XLOOKUP(K2348,[1]Heads!A:A,[1]Heads!B:B)</f>
        <v>Other IPC</v>
      </c>
      <c r="N2348" s="9" t="str">
        <f>_xlfn.XLOOKUP(M2348,[1]Heads!B:B,[1]Heads!C:C)</f>
        <v>IPC</v>
      </c>
      <c r="O2348" s="9" t="s">
        <v>32</v>
      </c>
      <c r="P2348" s="75"/>
      <c r="Q2348" s="9"/>
      <c r="R2348" s="75"/>
      <c r="S2348" s="96" t="s">
        <v>3196</v>
      </c>
      <c r="T2348" s="9"/>
      <c r="U2348" s="75"/>
      <c r="V2348" s="9"/>
      <c r="W2348" s="104" t="s">
        <v>176</v>
      </c>
      <c r="X2348" s="104" t="s">
        <v>176</v>
      </c>
      <c r="Y2348" s="98">
        <v>46252</v>
      </c>
      <c r="Z2348" s="9" t="s">
        <v>6188</v>
      </c>
      <c r="AA2348" s="9" t="s">
        <v>34</v>
      </c>
      <c r="AB2348" s="9">
        <f t="shared" ca="1" si="228"/>
        <v>63</v>
      </c>
      <c r="AC2348" s="9" t="str">
        <f t="shared" ca="1" si="229"/>
        <v>Above 60 Days</v>
      </c>
      <c r="AD2348" s="9">
        <f t="shared" ca="1" si="230"/>
        <v>59</v>
      </c>
      <c r="AE2348" s="9" t="str">
        <f t="shared" ca="1" si="231"/>
        <v>45 to 60 Days</v>
      </c>
      <c r="AF2348" s="9"/>
      <c r="AG2348" s="123" t="str">
        <f t="shared" si="234"/>
        <v>Etcherla,'177/2026'</v>
      </c>
      <c r="AH2348" s="97" t="str">
        <f t="shared" ca="1" si="232"/>
        <v>Above 60 Days</v>
      </c>
    </row>
    <row r="2349" spans="1:34" ht="25.5" customHeight="1" x14ac:dyDescent="0.25">
      <c r="A2349" s="96">
        <v>2348</v>
      </c>
      <c r="B2349" s="123" t="str">
        <f>_xlfn.XLOOKUP(E2349,'[1]PS Name'!B:B,'[1]PS Name'!D:D)</f>
        <v>Srikakulam Sub-Division</v>
      </c>
      <c r="C2349" s="123" t="str">
        <f>_xlfn.XLOOKUP(E2349,'[1]PS Name'!B:B,'[1]PS Name'!C:C)</f>
        <v>Srikakulam Rural Circle</v>
      </c>
      <c r="D2349" s="123"/>
      <c r="E2349" s="123" t="s">
        <v>74</v>
      </c>
      <c r="F2349" s="9" t="s">
        <v>5405</v>
      </c>
      <c r="G2349" s="63" t="s">
        <v>6189</v>
      </c>
      <c r="H2349" s="137">
        <v>46248</v>
      </c>
      <c r="I2349" s="63" t="str">
        <f t="shared" si="233"/>
        <v>Aug</v>
      </c>
      <c r="J2349" s="63">
        <v>2026</v>
      </c>
      <c r="K2349" s="63" t="s">
        <v>100</v>
      </c>
      <c r="L2349" s="9"/>
      <c r="M2349" s="9" t="str">
        <f>_xlfn.XLOOKUP(K2349,[1]Heads!A:A,[1]Heads!B:B)</f>
        <v>SLL</v>
      </c>
      <c r="N2349" s="9" t="str">
        <f>_xlfn.XLOOKUP(M2349,[1]Heads!B:B,[1]Heads!C:C)</f>
        <v>SLL</v>
      </c>
      <c r="O2349" s="9" t="s">
        <v>32</v>
      </c>
      <c r="P2349" s="75">
        <v>46261</v>
      </c>
      <c r="Q2349" s="9"/>
      <c r="R2349" s="75"/>
      <c r="S2349" s="96" t="s">
        <v>3196</v>
      </c>
      <c r="T2349" s="9"/>
      <c r="U2349" s="75"/>
      <c r="V2349" s="9"/>
      <c r="W2349" s="104" t="s">
        <v>33</v>
      </c>
      <c r="X2349" s="104" t="s">
        <v>33</v>
      </c>
      <c r="Y2349" s="98">
        <v>46261</v>
      </c>
      <c r="Z2349" s="9" t="s">
        <v>6190</v>
      </c>
      <c r="AA2349" s="9" t="s">
        <v>34</v>
      </c>
      <c r="AB2349" s="9">
        <f t="shared" ca="1" si="228"/>
        <v>63</v>
      </c>
      <c r="AC2349" s="9" t="str">
        <f t="shared" ca="1" si="229"/>
        <v>Above 60 Days</v>
      </c>
      <c r="AD2349" s="9">
        <f t="shared" ca="1" si="230"/>
        <v>50</v>
      </c>
      <c r="AE2349" s="9" t="str">
        <f t="shared" ca="1" si="231"/>
        <v>45 to 60 Days</v>
      </c>
      <c r="AF2349" s="9"/>
      <c r="AG2349" s="123" t="str">
        <f t="shared" si="234"/>
        <v>Srikakulam Rural,'164/2026'</v>
      </c>
      <c r="AH2349" s="97" t="str">
        <f t="shared" si="232"/>
        <v/>
      </c>
    </row>
    <row r="2350" spans="1:34" ht="25.5" customHeight="1" x14ac:dyDescent="0.25">
      <c r="A2350" s="96">
        <v>2349</v>
      </c>
      <c r="B2350" s="123" t="str">
        <f>_xlfn.XLOOKUP(E2350,'[1]PS Name'!B:B,'[1]PS Name'!D:D)</f>
        <v>Srikakulam Sub-Division</v>
      </c>
      <c r="C2350" s="123" t="str">
        <f>_xlfn.XLOOKUP(E2350,'[1]PS Name'!B:B,'[1]PS Name'!C:C)</f>
        <v>Amadalavalasa Circle</v>
      </c>
      <c r="D2350" s="123"/>
      <c r="E2350" s="123" t="s">
        <v>47</v>
      </c>
      <c r="F2350" s="9" t="s">
        <v>3482</v>
      </c>
      <c r="G2350" s="63" t="s">
        <v>6191</v>
      </c>
      <c r="H2350" s="137">
        <v>46248</v>
      </c>
      <c r="I2350" s="63" t="str">
        <f t="shared" si="233"/>
        <v>Aug</v>
      </c>
      <c r="J2350" s="63">
        <v>2026</v>
      </c>
      <c r="K2350" s="63" t="s">
        <v>43</v>
      </c>
      <c r="L2350" s="9"/>
      <c r="M2350" s="9" t="str">
        <f>_xlfn.XLOOKUP(K2350,[1]Heads!A:A,[1]Heads!B:B)</f>
        <v>White Collar Offences</v>
      </c>
      <c r="N2350" s="9" t="str">
        <f>_xlfn.XLOOKUP(M2350,[1]Heads!B:B,[1]Heads!C:C)</f>
        <v>IPC</v>
      </c>
      <c r="O2350" s="9" t="s">
        <v>32</v>
      </c>
      <c r="P2350" s="75"/>
      <c r="Q2350" s="9"/>
      <c r="R2350" s="75"/>
      <c r="S2350" s="96" t="s">
        <v>3196</v>
      </c>
      <c r="T2350" s="9"/>
      <c r="U2350" s="75"/>
      <c r="V2350" s="9"/>
      <c r="W2350" s="104" t="s">
        <v>177</v>
      </c>
      <c r="X2350" s="104" t="s">
        <v>177</v>
      </c>
      <c r="Y2350" s="98">
        <v>46261</v>
      </c>
      <c r="Z2350" s="9" t="s">
        <v>6192</v>
      </c>
      <c r="AA2350" s="9" t="s">
        <v>34</v>
      </c>
      <c r="AB2350" s="9">
        <f t="shared" ca="1" si="228"/>
        <v>63</v>
      </c>
      <c r="AC2350" s="9" t="str">
        <f t="shared" ca="1" si="229"/>
        <v>Above 60 Days</v>
      </c>
      <c r="AD2350" s="9">
        <f t="shared" ca="1" si="230"/>
        <v>50</v>
      </c>
      <c r="AE2350" s="9" t="str">
        <f t="shared" ca="1" si="231"/>
        <v>45 to 60 Days</v>
      </c>
      <c r="AF2350" s="9"/>
      <c r="AG2350" s="123" t="str">
        <f t="shared" si="234"/>
        <v>Amadalavalasa,'123/2026'</v>
      </c>
      <c r="AH2350" s="97" t="str">
        <f t="shared" ca="1" si="232"/>
        <v>Above 60 Days</v>
      </c>
    </row>
    <row r="2351" spans="1:34" ht="25.5" customHeight="1" x14ac:dyDescent="0.25">
      <c r="A2351" s="96">
        <v>2350</v>
      </c>
      <c r="B2351" s="123" t="str">
        <f>_xlfn.XLOOKUP(E2351,'[1]PS Name'!B:B,'[1]PS Name'!D:D)</f>
        <v>Tekkali Sub-Division</v>
      </c>
      <c r="C2351" s="123" t="str">
        <f>_xlfn.XLOOKUP(E2351,'[1]PS Name'!B:B,'[1]PS Name'!C:C)</f>
        <v>Narasannapeta Circle</v>
      </c>
      <c r="D2351" s="123"/>
      <c r="E2351" s="123" t="s">
        <v>79</v>
      </c>
      <c r="F2351" s="9" t="s">
        <v>3313</v>
      </c>
      <c r="G2351" s="63" t="s">
        <v>6193</v>
      </c>
      <c r="H2351" s="137">
        <v>46248</v>
      </c>
      <c r="I2351" s="63" t="str">
        <f t="shared" si="233"/>
        <v>Aug</v>
      </c>
      <c r="J2351" s="63">
        <v>2026</v>
      </c>
      <c r="K2351" s="63" t="s">
        <v>39</v>
      </c>
      <c r="L2351" s="9"/>
      <c r="M2351" s="9" t="str">
        <f>_xlfn.XLOOKUP(K2351,[1]Heads!A:A,[1]Heads!B:B)</f>
        <v>Other IPC</v>
      </c>
      <c r="N2351" s="9" t="str">
        <f>_xlfn.XLOOKUP(M2351,[1]Heads!B:B,[1]Heads!C:C)</f>
        <v>IPC</v>
      </c>
      <c r="O2351" s="9" t="s">
        <v>32</v>
      </c>
      <c r="P2351" s="75"/>
      <c r="Q2351" s="9"/>
      <c r="R2351" s="75"/>
      <c r="S2351" s="96" t="s">
        <v>3196</v>
      </c>
      <c r="T2351" s="9"/>
      <c r="U2351" s="75"/>
      <c r="V2351" s="9"/>
      <c r="W2351" s="104" t="s">
        <v>40</v>
      </c>
      <c r="X2351" s="104" t="s">
        <v>142</v>
      </c>
      <c r="Y2351" s="98"/>
      <c r="Z2351" s="9" t="s">
        <v>6194</v>
      </c>
      <c r="AA2351" s="9" t="s">
        <v>34</v>
      </c>
      <c r="AB2351" s="9">
        <f t="shared" ca="1" si="228"/>
        <v>63</v>
      </c>
      <c r="AC2351" s="9" t="str">
        <f t="shared" ca="1" si="229"/>
        <v>Above 60 Days</v>
      </c>
      <c r="AD2351" s="9" t="str">
        <f t="shared" ca="1" si="230"/>
        <v/>
      </c>
      <c r="AE2351" s="9" t="str">
        <f t="shared" ca="1" si="231"/>
        <v/>
      </c>
      <c r="AF2351" s="9"/>
      <c r="AG2351" s="123" t="str">
        <f t="shared" si="234"/>
        <v>Polaki,'109/2026'</v>
      </c>
      <c r="AH2351" s="97" t="str">
        <f t="shared" ca="1" si="232"/>
        <v>Above 60 Days</v>
      </c>
    </row>
    <row r="2352" spans="1:34" ht="25.5" customHeight="1" x14ac:dyDescent="0.25">
      <c r="A2352" s="96">
        <v>2351</v>
      </c>
      <c r="B2352" s="123" t="str">
        <f>_xlfn.XLOOKUP(E2352,'[1]PS Name'!B:B,'[1]PS Name'!D:D)</f>
        <v>Srikakulam Sub-Division</v>
      </c>
      <c r="C2352" s="123" t="str">
        <f>_xlfn.XLOOKUP(E2352,'[1]PS Name'!B:B,'[1]PS Name'!C:C)</f>
        <v>J.R.Puram Circle</v>
      </c>
      <c r="D2352" s="123"/>
      <c r="E2352" s="123" t="s">
        <v>104</v>
      </c>
      <c r="F2352" s="9" t="s">
        <v>3824</v>
      </c>
      <c r="G2352" s="63" t="s">
        <v>1411</v>
      </c>
      <c r="H2352" s="137">
        <v>46248</v>
      </c>
      <c r="I2352" s="63" t="str">
        <f t="shared" si="233"/>
        <v>Aug</v>
      </c>
      <c r="J2352" s="63">
        <v>2026</v>
      </c>
      <c r="K2352" s="63" t="s">
        <v>75</v>
      </c>
      <c r="L2352" s="9"/>
      <c r="M2352" s="9" t="str">
        <f>_xlfn.XLOOKUP(K2352,[1]Heads!A:A,[1]Heads!B:B)</f>
        <v>Bodily Offiences</v>
      </c>
      <c r="N2352" s="9" t="str">
        <f>_xlfn.XLOOKUP(M2352,[1]Heads!B:B,[1]Heads!C:C)</f>
        <v>IPC</v>
      </c>
      <c r="O2352" s="9" t="s">
        <v>32</v>
      </c>
      <c r="P2352" s="75"/>
      <c r="Q2352" s="9"/>
      <c r="R2352" s="75"/>
      <c r="S2352" s="96" t="s">
        <v>3196</v>
      </c>
      <c r="T2352" s="9"/>
      <c r="U2352" s="75"/>
      <c r="V2352" s="9"/>
      <c r="W2352" s="104" t="s">
        <v>141</v>
      </c>
      <c r="X2352" s="104" t="s">
        <v>33</v>
      </c>
      <c r="Y2352" s="98">
        <v>46300</v>
      </c>
      <c r="Z2352" s="9" t="s">
        <v>6195</v>
      </c>
      <c r="AA2352" s="9" t="s">
        <v>34</v>
      </c>
      <c r="AB2352" s="9">
        <f t="shared" ca="1" si="228"/>
        <v>63</v>
      </c>
      <c r="AC2352" s="9" t="str">
        <f t="shared" ca="1" si="229"/>
        <v>Above 60 Days</v>
      </c>
      <c r="AD2352" s="9">
        <f t="shared" ca="1" si="230"/>
        <v>11</v>
      </c>
      <c r="AE2352" s="9" t="str">
        <f t="shared" ca="1" si="231"/>
        <v>Below 45 Days</v>
      </c>
      <c r="AF2352" s="9"/>
      <c r="AG2352" s="123" t="str">
        <f t="shared" si="234"/>
        <v>Laveru,'110/2026'</v>
      </c>
      <c r="AH2352" s="97" t="str">
        <f t="shared" si="232"/>
        <v/>
      </c>
    </row>
    <row r="2353" spans="1:34" ht="25.5" customHeight="1" x14ac:dyDescent="0.25">
      <c r="A2353" s="96">
        <v>2352</v>
      </c>
      <c r="B2353" s="123" t="str">
        <f>_xlfn.XLOOKUP(E2353,'[1]PS Name'!B:B,'[1]PS Name'!D:D)</f>
        <v>Tekkali Sub-Division</v>
      </c>
      <c r="C2353" s="123">
        <f>_xlfn.XLOOKUP(E2353,'[1]PS Name'!B:B,'[1]PS Name'!C:C)</f>
        <v>0</v>
      </c>
      <c r="D2353" s="123"/>
      <c r="E2353" s="123" t="s">
        <v>51</v>
      </c>
      <c r="F2353" s="9" t="s">
        <v>3751</v>
      </c>
      <c r="G2353" s="63" t="s">
        <v>1027</v>
      </c>
      <c r="H2353" s="137">
        <v>46248</v>
      </c>
      <c r="I2353" s="63" t="str">
        <f t="shared" si="233"/>
        <v>Aug</v>
      </c>
      <c r="J2353" s="63">
        <v>2026</v>
      </c>
      <c r="K2353" s="63" t="s">
        <v>48</v>
      </c>
      <c r="L2353" s="9"/>
      <c r="M2353" s="9" t="str">
        <f>_xlfn.XLOOKUP(K2353,[1]Heads!A:A,[1]Heads!B:B)</f>
        <v>Property Offences</v>
      </c>
      <c r="N2353" s="9" t="str">
        <f>_xlfn.XLOOKUP(M2353,[1]Heads!B:B,[1]Heads!C:C)</f>
        <v>IPC</v>
      </c>
      <c r="O2353" s="9" t="s">
        <v>32</v>
      </c>
      <c r="P2353" s="75"/>
      <c r="Q2353" s="9"/>
      <c r="R2353" s="75"/>
      <c r="S2353" s="96" t="s">
        <v>3196</v>
      </c>
      <c r="T2353" s="9"/>
      <c r="U2353" s="75"/>
      <c r="V2353" s="9"/>
      <c r="W2353" s="104" t="s">
        <v>112</v>
      </c>
      <c r="X2353" s="104" t="s">
        <v>112</v>
      </c>
      <c r="Y2353" s="98"/>
      <c r="Z2353" s="9" t="s">
        <v>6196</v>
      </c>
      <c r="AA2353" s="9" t="s">
        <v>34</v>
      </c>
      <c r="AB2353" s="9">
        <f t="shared" ca="1" si="228"/>
        <v>63</v>
      </c>
      <c r="AC2353" s="9" t="str">
        <f t="shared" ca="1" si="229"/>
        <v>Above 60 Days</v>
      </c>
      <c r="AD2353" s="9" t="str">
        <f t="shared" ca="1" si="230"/>
        <v/>
      </c>
      <c r="AE2353" s="9" t="str">
        <f t="shared" ca="1" si="231"/>
        <v/>
      </c>
      <c r="AF2353" s="9"/>
      <c r="AG2353" s="123" t="str">
        <f t="shared" si="234"/>
        <v>Tekkali PS,'143/2026'</v>
      </c>
      <c r="AH2353" s="97" t="str">
        <f t="shared" ca="1" si="232"/>
        <v>Above 60 Days</v>
      </c>
    </row>
    <row r="2354" spans="1:34" ht="25.5" customHeight="1" x14ac:dyDescent="0.25">
      <c r="A2354" s="96">
        <v>2353</v>
      </c>
      <c r="B2354" s="123" t="str">
        <f>_xlfn.XLOOKUP(E2354,'[1]PS Name'!B:B,'[1]PS Name'!D:D)</f>
        <v>Srikakulam Sub-Division</v>
      </c>
      <c r="C2354" s="123" t="str">
        <f>_xlfn.XLOOKUP(E2354,'[1]PS Name'!B:B,'[1]PS Name'!C:C)</f>
        <v>J.R.Puram Circle</v>
      </c>
      <c r="D2354" s="123"/>
      <c r="E2354" s="123" t="s">
        <v>104</v>
      </c>
      <c r="F2354" s="9" t="s">
        <v>3315</v>
      </c>
      <c r="G2354" s="63" t="s">
        <v>5709</v>
      </c>
      <c r="H2354" s="137">
        <v>46249</v>
      </c>
      <c r="I2354" s="63" t="str">
        <f t="shared" si="233"/>
        <v>Aug</v>
      </c>
      <c r="J2354" s="63">
        <v>2026</v>
      </c>
      <c r="K2354" s="63" t="s">
        <v>115</v>
      </c>
      <c r="L2354" s="9"/>
      <c r="M2354" s="9" t="str">
        <f>_xlfn.XLOOKUP(K2354,[1]Heads!A:A,[1]Heads!B:B)</f>
        <v>Crime  Against Women</v>
      </c>
      <c r="N2354" s="9" t="str">
        <f>_xlfn.XLOOKUP(M2354,[1]Heads!B:B,[1]Heads!C:C)</f>
        <v>IPC</v>
      </c>
      <c r="O2354" s="9" t="s">
        <v>32</v>
      </c>
      <c r="P2354" s="75"/>
      <c r="Q2354" s="9"/>
      <c r="R2354" s="75"/>
      <c r="S2354" s="96" t="s">
        <v>3196</v>
      </c>
      <c r="T2354" s="9"/>
      <c r="U2354" s="75"/>
      <c r="V2354" s="9"/>
      <c r="W2354" s="104" t="s">
        <v>141</v>
      </c>
      <c r="X2354" s="104" t="s">
        <v>141</v>
      </c>
      <c r="Y2354" s="98"/>
      <c r="Z2354" s="9" t="s">
        <v>6197</v>
      </c>
      <c r="AA2354" s="9" t="s">
        <v>34</v>
      </c>
      <c r="AB2354" s="9">
        <f t="shared" ca="1" si="228"/>
        <v>62</v>
      </c>
      <c r="AC2354" s="9" t="str">
        <f t="shared" ca="1" si="229"/>
        <v>Above 60 Days</v>
      </c>
      <c r="AD2354" s="9" t="str">
        <f t="shared" ca="1" si="230"/>
        <v/>
      </c>
      <c r="AE2354" s="9" t="str">
        <f t="shared" ca="1" si="231"/>
        <v/>
      </c>
      <c r="AF2354" s="9"/>
      <c r="AG2354" s="123" t="str">
        <f t="shared" si="234"/>
        <v>Laveru,'111/2026'</v>
      </c>
      <c r="AH2354" s="97" t="str">
        <f t="shared" ca="1" si="232"/>
        <v>Above 60 Days</v>
      </c>
    </row>
    <row r="2355" spans="1:34" ht="25.5" customHeight="1" x14ac:dyDescent="0.25">
      <c r="A2355" s="96">
        <v>2354</v>
      </c>
      <c r="B2355" s="123" t="str">
        <f>_xlfn.XLOOKUP(E2355,'[1]PS Name'!B:B,'[1]PS Name'!D:D)</f>
        <v>Kasibugga Sub-Division</v>
      </c>
      <c r="C2355" s="123" t="str">
        <f>_xlfn.XLOOKUP(E2355,'[1]PS Name'!B:B,'[1]PS Name'!C:C)</f>
        <v>Itchapuram Circle</v>
      </c>
      <c r="D2355" s="123"/>
      <c r="E2355" s="123" t="s">
        <v>66</v>
      </c>
      <c r="F2355" s="9" t="s">
        <v>3278</v>
      </c>
      <c r="G2355" s="63" t="s">
        <v>1405</v>
      </c>
      <c r="H2355" s="137">
        <v>46249</v>
      </c>
      <c r="I2355" s="63" t="str">
        <f t="shared" si="233"/>
        <v>Aug</v>
      </c>
      <c r="J2355" s="63">
        <v>2026</v>
      </c>
      <c r="K2355" s="63" t="s">
        <v>71</v>
      </c>
      <c r="L2355" s="9"/>
      <c r="M2355" s="9" t="str">
        <f>_xlfn.XLOOKUP(K2355,[1]Heads!A:A,[1]Heads!B:B)</f>
        <v>Road Accidents</v>
      </c>
      <c r="N2355" s="9" t="str">
        <f>_xlfn.XLOOKUP(M2355,[1]Heads!B:B,[1]Heads!C:C)</f>
        <v>IPC</v>
      </c>
      <c r="O2355" s="9" t="s">
        <v>32</v>
      </c>
      <c r="P2355" s="75"/>
      <c r="Q2355" s="9"/>
      <c r="R2355" s="75"/>
      <c r="S2355" s="96" t="s">
        <v>3196</v>
      </c>
      <c r="T2355" s="9"/>
      <c r="U2355" s="75"/>
      <c r="V2355" s="9"/>
      <c r="W2355" s="104" t="s">
        <v>169</v>
      </c>
      <c r="X2355" s="104" t="s">
        <v>169</v>
      </c>
      <c r="Y2355" s="98"/>
      <c r="Z2355" s="9" t="s">
        <v>6198</v>
      </c>
      <c r="AA2355" s="9" t="s">
        <v>34</v>
      </c>
      <c r="AB2355" s="9">
        <f t="shared" ca="1" si="228"/>
        <v>62</v>
      </c>
      <c r="AC2355" s="9" t="str">
        <f t="shared" ca="1" si="229"/>
        <v>Above 60 Days</v>
      </c>
      <c r="AD2355" s="9" t="str">
        <f t="shared" ca="1" si="230"/>
        <v/>
      </c>
      <c r="AE2355" s="9" t="str">
        <f t="shared" ca="1" si="231"/>
        <v/>
      </c>
      <c r="AF2355" s="9"/>
      <c r="AG2355" s="123" t="str">
        <f t="shared" si="234"/>
        <v>Itchapuram Rural,'82/2026'</v>
      </c>
      <c r="AH2355" s="97" t="str">
        <f t="shared" ca="1" si="232"/>
        <v>Above 60 Days</v>
      </c>
    </row>
    <row r="2356" spans="1:34" ht="25.5" customHeight="1" x14ac:dyDescent="0.25">
      <c r="A2356" s="96">
        <v>2355</v>
      </c>
      <c r="B2356" s="123" t="str">
        <f>_xlfn.XLOOKUP(E2356,'[1]PS Name'!B:B,'[1]PS Name'!D:D)</f>
        <v>Kasibugga Sub-Division</v>
      </c>
      <c r="C2356" s="123" t="str">
        <f>_xlfn.XLOOKUP(E2356,'[1]PS Name'!B:B,'[1]PS Name'!C:C)</f>
        <v>Itchapuram Circle</v>
      </c>
      <c r="D2356" s="123"/>
      <c r="E2356" s="123" t="s">
        <v>78</v>
      </c>
      <c r="F2356" s="9" t="s">
        <v>3058</v>
      </c>
      <c r="G2356" s="63" t="s">
        <v>227</v>
      </c>
      <c r="H2356" s="137">
        <v>46249</v>
      </c>
      <c r="I2356" s="63" t="str">
        <f t="shared" si="233"/>
        <v>Aug</v>
      </c>
      <c r="J2356" s="63">
        <v>2026</v>
      </c>
      <c r="K2356" s="63" t="s">
        <v>59</v>
      </c>
      <c r="L2356" s="9" t="s">
        <v>228</v>
      </c>
      <c r="M2356" s="9" t="str">
        <f>_xlfn.XLOOKUP(K2356,[1]Heads!A:A,[1]Heads!B:B)</f>
        <v>Missing Cases</v>
      </c>
      <c r="N2356" s="9" t="str">
        <f>_xlfn.XLOOKUP(M2356,[1]Heads!B:B,[1]Heads!C:C)</f>
        <v>Missing</v>
      </c>
      <c r="O2356" s="9" t="s">
        <v>32</v>
      </c>
      <c r="P2356" s="75"/>
      <c r="Q2356" s="9"/>
      <c r="R2356" s="75"/>
      <c r="S2356" s="96" t="s">
        <v>7125</v>
      </c>
      <c r="T2356" s="9"/>
      <c r="U2356" s="75"/>
      <c r="V2356" s="9"/>
      <c r="W2356" s="104" t="s">
        <v>112</v>
      </c>
      <c r="X2356" s="104" t="s">
        <v>2923</v>
      </c>
      <c r="Y2356" s="98"/>
      <c r="Z2356" s="9" t="s">
        <v>6199</v>
      </c>
      <c r="AA2356" s="9" t="s">
        <v>34</v>
      </c>
      <c r="AB2356" s="9" t="str">
        <f t="shared" ca="1" si="228"/>
        <v/>
      </c>
      <c r="AC2356" s="9" t="str">
        <f t="shared" si="229"/>
        <v/>
      </c>
      <c r="AD2356" s="9" t="str">
        <f t="shared" ca="1" si="230"/>
        <v/>
      </c>
      <c r="AE2356" s="9" t="str">
        <f t="shared" ca="1" si="231"/>
        <v/>
      </c>
      <c r="AF2356" s="9"/>
      <c r="AG2356" s="123" t="str">
        <f t="shared" si="234"/>
        <v>Kaviti,'64/2026'</v>
      </c>
      <c r="AH2356" s="97" t="str">
        <f t="shared" si="232"/>
        <v/>
      </c>
    </row>
    <row r="2357" spans="1:34" ht="25.5" customHeight="1" x14ac:dyDescent="0.25">
      <c r="A2357" s="96">
        <v>2356</v>
      </c>
      <c r="B2357" s="123" t="str">
        <f>_xlfn.XLOOKUP(E2357,'[1]PS Name'!B:B,'[1]PS Name'!D:D)</f>
        <v>Tekkali Sub-Division</v>
      </c>
      <c r="C2357" s="123">
        <f>_xlfn.XLOOKUP(E2357,'[1]PS Name'!B:B,'[1]PS Name'!C:C)</f>
        <v>0</v>
      </c>
      <c r="D2357" s="123"/>
      <c r="E2357" s="123" t="s">
        <v>51</v>
      </c>
      <c r="F2357" s="9" t="s">
        <v>3757</v>
      </c>
      <c r="G2357" s="63" t="s">
        <v>1807</v>
      </c>
      <c r="H2357" s="137">
        <v>46249</v>
      </c>
      <c r="I2357" s="63" t="str">
        <f t="shared" si="233"/>
        <v>Aug</v>
      </c>
      <c r="J2357" s="63">
        <v>2026</v>
      </c>
      <c r="K2357" s="63" t="s">
        <v>85</v>
      </c>
      <c r="L2357" s="9"/>
      <c r="M2357" s="9" t="str">
        <f>_xlfn.XLOOKUP(K2357,[1]Heads!A:A,[1]Heads!B:B)</f>
        <v>Enforcement</v>
      </c>
      <c r="N2357" s="9" t="str">
        <f>_xlfn.XLOOKUP(M2357,[1]Heads!B:B,[1]Heads!C:C)</f>
        <v>Enforcement</v>
      </c>
      <c r="O2357" s="9" t="s">
        <v>32</v>
      </c>
      <c r="P2357" s="75"/>
      <c r="Q2357" s="9"/>
      <c r="R2357" s="75"/>
      <c r="S2357" s="96" t="s">
        <v>3196</v>
      </c>
      <c r="T2357" s="9"/>
      <c r="U2357" s="75"/>
      <c r="V2357" s="9"/>
      <c r="W2357" s="104" t="s">
        <v>174</v>
      </c>
      <c r="X2357" s="104" t="s">
        <v>33</v>
      </c>
      <c r="Y2357" s="98">
        <v>46290</v>
      </c>
      <c r="Z2357" s="9" t="s">
        <v>6200</v>
      </c>
      <c r="AA2357" s="9" t="s">
        <v>34</v>
      </c>
      <c r="AB2357" s="9">
        <f t="shared" ca="1" si="228"/>
        <v>62</v>
      </c>
      <c r="AC2357" s="9" t="str">
        <f t="shared" ca="1" si="229"/>
        <v>Above 60 Days</v>
      </c>
      <c r="AD2357" s="9">
        <f t="shared" ca="1" si="230"/>
        <v>21</v>
      </c>
      <c r="AE2357" s="9" t="str">
        <f t="shared" ca="1" si="231"/>
        <v>Below 45 Days</v>
      </c>
      <c r="AF2357" s="9"/>
      <c r="AG2357" s="123" t="str">
        <f t="shared" si="234"/>
        <v>Tekkali PS,'144/2026'</v>
      </c>
      <c r="AH2357" s="97" t="str">
        <f t="shared" si="232"/>
        <v/>
      </c>
    </row>
    <row r="2358" spans="1:34" ht="25.5" customHeight="1" x14ac:dyDescent="0.25">
      <c r="A2358" s="96">
        <v>2357</v>
      </c>
      <c r="B2358" s="123" t="str">
        <f>_xlfn.XLOOKUP(E2358,'[1]PS Name'!B:B,'[1]PS Name'!D:D)</f>
        <v>Srikakulam Sub-Division</v>
      </c>
      <c r="C2358" s="123" t="str">
        <f>_xlfn.XLOOKUP(E2358,'[1]PS Name'!B:B,'[1]PS Name'!C:C)</f>
        <v>J.R.Puram Circle</v>
      </c>
      <c r="D2358" s="123"/>
      <c r="E2358" s="123" t="s">
        <v>104</v>
      </c>
      <c r="F2358" s="9" t="s">
        <v>3295</v>
      </c>
      <c r="G2358" s="63" t="s">
        <v>1332</v>
      </c>
      <c r="H2358" s="137">
        <v>46249</v>
      </c>
      <c r="I2358" s="63" t="str">
        <f t="shared" si="233"/>
        <v>Aug</v>
      </c>
      <c r="J2358" s="63">
        <v>2026</v>
      </c>
      <c r="K2358" s="63" t="s">
        <v>71</v>
      </c>
      <c r="L2358" s="9"/>
      <c r="M2358" s="9" t="str">
        <f>_xlfn.XLOOKUP(K2358,[1]Heads!A:A,[1]Heads!B:B)</f>
        <v>Road Accidents</v>
      </c>
      <c r="N2358" s="9" t="str">
        <f>_xlfn.XLOOKUP(M2358,[1]Heads!B:B,[1]Heads!C:C)</f>
        <v>IPC</v>
      </c>
      <c r="O2358" s="9" t="s">
        <v>32</v>
      </c>
      <c r="P2358" s="75"/>
      <c r="Q2358" s="9"/>
      <c r="R2358" s="75"/>
      <c r="S2358" s="96" t="s">
        <v>7126</v>
      </c>
      <c r="T2358" s="9"/>
      <c r="U2358" s="75"/>
      <c r="V2358" s="9"/>
      <c r="W2358" s="104" t="s">
        <v>141</v>
      </c>
      <c r="X2358" s="104" t="s">
        <v>2923</v>
      </c>
      <c r="Y2358" s="98"/>
      <c r="Z2358" s="9" t="s">
        <v>6201</v>
      </c>
      <c r="AA2358" s="9" t="s">
        <v>34</v>
      </c>
      <c r="AB2358" s="9" t="str">
        <f t="shared" ca="1" si="228"/>
        <v/>
      </c>
      <c r="AC2358" s="9" t="str">
        <f t="shared" si="229"/>
        <v/>
      </c>
      <c r="AD2358" s="9" t="str">
        <f t="shared" ca="1" si="230"/>
        <v/>
      </c>
      <c r="AE2358" s="9" t="str">
        <f t="shared" ca="1" si="231"/>
        <v/>
      </c>
      <c r="AF2358" s="9"/>
      <c r="AG2358" s="123" t="str">
        <f t="shared" si="234"/>
        <v>Laveru,'112/2026'</v>
      </c>
      <c r="AH2358" s="97" t="str">
        <f t="shared" si="232"/>
        <v/>
      </c>
    </row>
    <row r="2359" spans="1:34" ht="25.5" customHeight="1" x14ac:dyDescent="0.25">
      <c r="A2359" s="96">
        <v>2358</v>
      </c>
      <c r="B2359" s="123" t="str">
        <f>_xlfn.XLOOKUP(E2359,'[1]PS Name'!B:B,'[1]PS Name'!D:D)</f>
        <v>Srikakulam Sub-Division</v>
      </c>
      <c r="C2359" s="123" t="str">
        <f>_xlfn.XLOOKUP(E2359,'[1]PS Name'!B:B,'[1]PS Name'!C:C)</f>
        <v>Srikakulam Rural Circle</v>
      </c>
      <c r="D2359" s="123"/>
      <c r="E2359" s="123" t="s">
        <v>61</v>
      </c>
      <c r="F2359" s="9" t="s">
        <v>3099</v>
      </c>
      <c r="G2359" s="63" t="s">
        <v>1816</v>
      </c>
      <c r="H2359" s="137">
        <v>46249</v>
      </c>
      <c r="I2359" s="63" t="str">
        <f t="shared" si="233"/>
        <v>Aug</v>
      </c>
      <c r="J2359" s="63">
        <v>2026</v>
      </c>
      <c r="K2359" s="63" t="s">
        <v>85</v>
      </c>
      <c r="L2359" s="9"/>
      <c r="M2359" s="9" t="str">
        <f>_xlfn.XLOOKUP(K2359,[1]Heads!A:A,[1]Heads!B:B)</f>
        <v>Enforcement</v>
      </c>
      <c r="N2359" s="9" t="str">
        <f>_xlfn.XLOOKUP(M2359,[1]Heads!B:B,[1]Heads!C:C)</f>
        <v>Enforcement</v>
      </c>
      <c r="O2359" s="9" t="s">
        <v>32</v>
      </c>
      <c r="P2359" s="75"/>
      <c r="Q2359" s="9"/>
      <c r="R2359" s="75"/>
      <c r="S2359" s="96" t="s">
        <v>3196</v>
      </c>
      <c r="T2359" s="9"/>
      <c r="U2359" s="75"/>
      <c r="V2359" s="9"/>
      <c r="W2359" s="104" t="s">
        <v>174</v>
      </c>
      <c r="X2359" s="104" t="s">
        <v>33</v>
      </c>
      <c r="Y2359" s="98">
        <v>46300</v>
      </c>
      <c r="Z2359" s="9" t="s">
        <v>6202</v>
      </c>
      <c r="AA2359" s="9" t="s">
        <v>34</v>
      </c>
      <c r="AB2359" s="9">
        <f t="shared" ca="1" si="228"/>
        <v>62</v>
      </c>
      <c r="AC2359" s="9" t="str">
        <f t="shared" ca="1" si="229"/>
        <v>Above 60 Days</v>
      </c>
      <c r="AD2359" s="9">
        <f t="shared" ca="1" si="230"/>
        <v>11</v>
      </c>
      <c r="AE2359" s="9" t="str">
        <f t="shared" ca="1" si="231"/>
        <v>Below 45 Days</v>
      </c>
      <c r="AF2359" s="9"/>
      <c r="AG2359" s="123" t="str">
        <f t="shared" si="234"/>
        <v>Srikakulam I Town,'78/2026'</v>
      </c>
      <c r="AH2359" s="97" t="str">
        <f t="shared" si="232"/>
        <v/>
      </c>
    </row>
    <row r="2360" spans="1:34" ht="25.5" customHeight="1" x14ac:dyDescent="0.25">
      <c r="A2360" s="96">
        <v>2359</v>
      </c>
      <c r="B2360" s="123" t="str">
        <f>_xlfn.XLOOKUP(E2360,'[1]PS Name'!B:B,'[1]PS Name'!D:D)</f>
        <v>Tekkali Sub-Division</v>
      </c>
      <c r="C2360" s="123" t="str">
        <f>_xlfn.XLOOKUP(E2360,'[1]PS Name'!B:B,'[1]PS Name'!C:C)</f>
        <v>Narasannapeta Circle</v>
      </c>
      <c r="D2360" s="123"/>
      <c r="E2360" s="123" t="s">
        <v>124</v>
      </c>
      <c r="F2360" s="9" t="s">
        <v>3218</v>
      </c>
      <c r="G2360" s="63" t="s">
        <v>1807</v>
      </c>
      <c r="H2360" s="137">
        <v>46249</v>
      </c>
      <c r="I2360" s="63" t="str">
        <f t="shared" si="233"/>
        <v>Aug</v>
      </c>
      <c r="J2360" s="63">
        <v>2026</v>
      </c>
      <c r="K2360" s="63" t="s">
        <v>85</v>
      </c>
      <c r="L2360" s="9"/>
      <c r="M2360" s="9" t="str">
        <f>_xlfn.XLOOKUP(K2360,[1]Heads!A:A,[1]Heads!B:B)</f>
        <v>Enforcement</v>
      </c>
      <c r="N2360" s="9" t="str">
        <f>_xlfn.XLOOKUP(M2360,[1]Heads!B:B,[1]Heads!C:C)</f>
        <v>Enforcement</v>
      </c>
      <c r="O2360" s="9" t="s">
        <v>32</v>
      </c>
      <c r="P2360" s="75"/>
      <c r="Q2360" s="9"/>
      <c r="R2360" s="75"/>
      <c r="S2360" s="96" t="s">
        <v>3196</v>
      </c>
      <c r="T2360" s="9"/>
      <c r="U2360" s="75"/>
      <c r="V2360" s="9"/>
      <c r="W2360" s="104" t="s">
        <v>174</v>
      </c>
      <c r="X2360" s="104" t="s">
        <v>174</v>
      </c>
      <c r="Y2360" s="98">
        <v>46251</v>
      </c>
      <c r="Z2360" s="9" t="s">
        <v>6203</v>
      </c>
      <c r="AA2360" s="9" t="s">
        <v>34</v>
      </c>
      <c r="AB2360" s="9">
        <f t="shared" ca="1" si="228"/>
        <v>62</v>
      </c>
      <c r="AC2360" s="9" t="str">
        <f t="shared" ca="1" si="229"/>
        <v>Above 60 Days</v>
      </c>
      <c r="AD2360" s="9">
        <f t="shared" ca="1" si="230"/>
        <v>60</v>
      </c>
      <c r="AE2360" s="9" t="str">
        <f t="shared" ca="1" si="231"/>
        <v>45 to 60 Days</v>
      </c>
      <c r="AF2360" s="9"/>
      <c r="AG2360" s="123" t="str">
        <f t="shared" si="234"/>
        <v>Saravakota,'98/2026'</v>
      </c>
      <c r="AH2360" s="97" t="str">
        <f t="shared" ca="1" si="232"/>
        <v>Above 60 Days</v>
      </c>
    </row>
    <row r="2361" spans="1:34" ht="25.5" customHeight="1" x14ac:dyDescent="0.25">
      <c r="A2361" s="96">
        <v>2360</v>
      </c>
      <c r="B2361" s="123" t="str">
        <f>_xlfn.XLOOKUP(E2361,'[1]PS Name'!B:B,'[1]PS Name'!D:D)</f>
        <v>Srikakulam Sub-Division</v>
      </c>
      <c r="C2361" s="123" t="str">
        <f>_xlfn.XLOOKUP(E2361,'[1]PS Name'!B:B,'[1]PS Name'!C:C)</f>
        <v>Srikakulam Rural Circle</v>
      </c>
      <c r="D2361" s="123"/>
      <c r="E2361" s="123" t="s">
        <v>69</v>
      </c>
      <c r="F2361" s="9" t="s">
        <v>3088</v>
      </c>
      <c r="G2361" s="63" t="s">
        <v>1377</v>
      </c>
      <c r="H2361" s="137">
        <v>46249</v>
      </c>
      <c r="I2361" s="63" t="str">
        <f t="shared" si="233"/>
        <v>Aug</v>
      </c>
      <c r="J2361" s="63">
        <v>2026</v>
      </c>
      <c r="K2361" s="63" t="s">
        <v>75</v>
      </c>
      <c r="L2361" s="9"/>
      <c r="M2361" s="9" t="str">
        <f>_xlfn.XLOOKUP(K2361,[1]Heads!A:A,[1]Heads!B:B)</f>
        <v>Bodily Offiences</v>
      </c>
      <c r="N2361" s="9" t="str">
        <f>_xlfn.XLOOKUP(M2361,[1]Heads!B:B,[1]Heads!C:C)</f>
        <v>IPC</v>
      </c>
      <c r="O2361" s="9" t="s">
        <v>32</v>
      </c>
      <c r="P2361" s="75"/>
      <c r="Q2361" s="9"/>
      <c r="R2361" s="75"/>
      <c r="S2361" s="96" t="s">
        <v>3196</v>
      </c>
      <c r="T2361" s="9"/>
      <c r="U2361" s="75"/>
      <c r="V2361" s="9"/>
      <c r="W2361" s="104" t="s">
        <v>141</v>
      </c>
      <c r="X2361" s="104" t="s">
        <v>33</v>
      </c>
      <c r="Y2361" s="98">
        <v>46281</v>
      </c>
      <c r="Z2361" s="9" t="s">
        <v>6204</v>
      </c>
      <c r="AA2361" s="9" t="s">
        <v>34</v>
      </c>
      <c r="AB2361" s="9">
        <f t="shared" ca="1" si="228"/>
        <v>62</v>
      </c>
      <c r="AC2361" s="9" t="str">
        <f t="shared" ca="1" si="229"/>
        <v>Above 60 Days</v>
      </c>
      <c r="AD2361" s="9">
        <f t="shared" ca="1" si="230"/>
        <v>30</v>
      </c>
      <c r="AE2361" s="9" t="str">
        <f t="shared" ca="1" si="231"/>
        <v>Below 45 Days</v>
      </c>
      <c r="AF2361" s="9"/>
      <c r="AG2361" s="123" t="str">
        <f t="shared" si="234"/>
        <v>Gara,'81/2026'</v>
      </c>
      <c r="AH2361" s="97" t="str">
        <f t="shared" si="232"/>
        <v/>
      </c>
    </row>
    <row r="2362" spans="1:34" ht="25.5" customHeight="1" x14ac:dyDescent="0.25">
      <c r="A2362" s="96">
        <v>2361</v>
      </c>
      <c r="B2362" s="123" t="str">
        <f>_xlfn.XLOOKUP(E2362,'[1]PS Name'!B:B,'[1]PS Name'!D:D)</f>
        <v>Tekkali Sub-Division</v>
      </c>
      <c r="C2362" s="123">
        <f>_xlfn.XLOOKUP(E2362,'[1]PS Name'!B:B,'[1]PS Name'!C:C)</f>
        <v>0</v>
      </c>
      <c r="D2362" s="123"/>
      <c r="E2362" s="123" t="s">
        <v>51</v>
      </c>
      <c r="F2362" s="9" t="s">
        <v>3763</v>
      </c>
      <c r="G2362" s="63" t="s">
        <v>1807</v>
      </c>
      <c r="H2362" s="137">
        <v>46249</v>
      </c>
      <c r="I2362" s="63" t="str">
        <f t="shared" si="233"/>
        <v>Aug</v>
      </c>
      <c r="J2362" s="63">
        <v>2026</v>
      </c>
      <c r="K2362" s="63" t="s">
        <v>85</v>
      </c>
      <c r="L2362" s="9"/>
      <c r="M2362" s="9" t="str">
        <f>_xlfn.XLOOKUP(K2362,[1]Heads!A:A,[1]Heads!B:B)</f>
        <v>Enforcement</v>
      </c>
      <c r="N2362" s="9" t="str">
        <f>_xlfn.XLOOKUP(M2362,[1]Heads!B:B,[1]Heads!C:C)</f>
        <v>Enforcement</v>
      </c>
      <c r="O2362" s="9" t="s">
        <v>32</v>
      </c>
      <c r="P2362" s="75"/>
      <c r="Q2362" s="9"/>
      <c r="R2362" s="75"/>
      <c r="S2362" s="96" t="s">
        <v>3196</v>
      </c>
      <c r="T2362" s="9"/>
      <c r="U2362" s="75"/>
      <c r="V2362" s="9"/>
      <c r="W2362" s="104" t="s">
        <v>174</v>
      </c>
      <c r="X2362" s="104" t="s">
        <v>33</v>
      </c>
      <c r="Y2362" s="98">
        <v>46290</v>
      </c>
      <c r="Z2362" s="9" t="s">
        <v>6205</v>
      </c>
      <c r="AA2362" s="9" t="s">
        <v>34</v>
      </c>
      <c r="AB2362" s="9">
        <f t="shared" ca="1" si="228"/>
        <v>62</v>
      </c>
      <c r="AC2362" s="9" t="str">
        <f t="shared" ca="1" si="229"/>
        <v>Above 60 Days</v>
      </c>
      <c r="AD2362" s="9">
        <f t="shared" ca="1" si="230"/>
        <v>21</v>
      </c>
      <c r="AE2362" s="9" t="str">
        <f t="shared" ca="1" si="231"/>
        <v>Below 45 Days</v>
      </c>
      <c r="AF2362" s="9"/>
      <c r="AG2362" s="123" t="str">
        <f t="shared" si="234"/>
        <v>Tekkali PS,'145/2026'</v>
      </c>
      <c r="AH2362" s="97" t="str">
        <f t="shared" si="232"/>
        <v/>
      </c>
    </row>
    <row r="2363" spans="1:34" ht="25.5" customHeight="1" x14ac:dyDescent="0.25">
      <c r="A2363" s="96">
        <v>2362</v>
      </c>
      <c r="B2363" s="123" t="str">
        <f>_xlfn.XLOOKUP(E2363,'[1]PS Name'!B:B,'[1]PS Name'!D:D)</f>
        <v>Srikakulam Sub-Division</v>
      </c>
      <c r="C2363" s="123" t="str">
        <f>_xlfn.XLOOKUP(E2363,'[1]PS Name'!B:B,'[1]PS Name'!C:C)</f>
        <v>J.R.Puram Circle</v>
      </c>
      <c r="D2363" s="123"/>
      <c r="E2363" s="123" t="s">
        <v>90</v>
      </c>
      <c r="F2363" s="9" t="s">
        <v>5455</v>
      </c>
      <c r="G2363" s="63" t="s">
        <v>1027</v>
      </c>
      <c r="H2363" s="137">
        <v>46249</v>
      </c>
      <c r="I2363" s="63" t="str">
        <f t="shared" si="233"/>
        <v>Aug</v>
      </c>
      <c r="J2363" s="63">
        <v>2026</v>
      </c>
      <c r="K2363" s="63" t="s">
        <v>48</v>
      </c>
      <c r="L2363" s="9"/>
      <c r="M2363" s="9" t="str">
        <f>_xlfn.XLOOKUP(K2363,[1]Heads!A:A,[1]Heads!B:B)</f>
        <v>Property Offences</v>
      </c>
      <c r="N2363" s="9" t="str">
        <f>_xlfn.XLOOKUP(M2363,[1]Heads!B:B,[1]Heads!C:C)</f>
        <v>IPC</v>
      </c>
      <c r="O2363" s="9" t="s">
        <v>32</v>
      </c>
      <c r="P2363" s="75"/>
      <c r="Q2363" s="9"/>
      <c r="R2363" s="75"/>
      <c r="S2363" s="96" t="s">
        <v>3196</v>
      </c>
      <c r="T2363" s="9"/>
      <c r="U2363" s="75"/>
      <c r="V2363" s="9"/>
      <c r="W2363" s="104" t="s">
        <v>112</v>
      </c>
      <c r="X2363" s="104" t="s">
        <v>112</v>
      </c>
      <c r="Y2363" s="98"/>
      <c r="Z2363" s="9" t="s">
        <v>6207</v>
      </c>
      <c r="AA2363" s="9" t="s">
        <v>34</v>
      </c>
      <c r="AB2363" s="9">
        <f t="shared" ca="1" si="228"/>
        <v>62</v>
      </c>
      <c r="AC2363" s="9" t="str">
        <f t="shared" ca="1" si="229"/>
        <v>Above 60 Days</v>
      </c>
      <c r="AD2363" s="9" t="str">
        <f t="shared" ca="1" si="230"/>
        <v/>
      </c>
      <c r="AE2363" s="9" t="str">
        <f t="shared" ca="1" si="231"/>
        <v/>
      </c>
      <c r="AF2363" s="9"/>
      <c r="AG2363" s="123" t="str">
        <f t="shared" si="234"/>
        <v>J.R.Puram,'168/2026'</v>
      </c>
      <c r="AH2363" s="97" t="str">
        <f t="shared" ca="1" si="232"/>
        <v>Above 60 Days</v>
      </c>
    </row>
    <row r="2364" spans="1:34" ht="25.5" customHeight="1" x14ac:dyDescent="0.25">
      <c r="A2364" s="96">
        <v>2363</v>
      </c>
      <c r="B2364" s="123" t="str">
        <f>_xlfn.XLOOKUP(E2364,'[1]PS Name'!B:B,'[1]PS Name'!D:D)</f>
        <v>Kasibugga Sub-Division</v>
      </c>
      <c r="C2364" s="123" t="str">
        <f>_xlfn.XLOOKUP(E2364,'[1]PS Name'!B:B,'[1]PS Name'!C:C)</f>
        <v>Kasibugga Rural Circle</v>
      </c>
      <c r="D2364" s="123"/>
      <c r="E2364" s="123" t="s">
        <v>98</v>
      </c>
      <c r="F2364" s="9" t="s">
        <v>3149</v>
      </c>
      <c r="G2364" s="63" t="s">
        <v>845</v>
      </c>
      <c r="H2364" s="137">
        <v>46250</v>
      </c>
      <c r="I2364" s="63" t="str">
        <f t="shared" si="233"/>
        <v>Aug</v>
      </c>
      <c r="J2364" s="63">
        <v>2026</v>
      </c>
      <c r="K2364" s="63" t="s">
        <v>116</v>
      </c>
      <c r="L2364" s="9"/>
      <c r="M2364" s="9" t="str">
        <f>_xlfn.XLOOKUP(K2364,[1]Heads!A:A,[1]Heads!B:B)</f>
        <v>NDPS</v>
      </c>
      <c r="N2364" s="9" t="str">
        <f>_xlfn.XLOOKUP(M2364,[1]Heads!B:B,[1]Heads!C:C)</f>
        <v>NDPS</v>
      </c>
      <c r="O2364" s="9" t="s">
        <v>32</v>
      </c>
      <c r="P2364" s="75"/>
      <c r="Q2364" s="9"/>
      <c r="R2364" s="75"/>
      <c r="S2364" s="96" t="s">
        <v>3196</v>
      </c>
      <c r="T2364" s="9"/>
      <c r="U2364" s="75"/>
      <c r="V2364" s="9"/>
      <c r="W2364" s="104" t="s">
        <v>50</v>
      </c>
      <c r="X2364" s="104" t="s">
        <v>50</v>
      </c>
      <c r="Y2364" s="98"/>
      <c r="Z2364" s="9" t="s">
        <v>6208</v>
      </c>
      <c r="AA2364" s="9" t="s">
        <v>34</v>
      </c>
      <c r="AB2364" s="9">
        <f t="shared" ca="1" si="228"/>
        <v>61</v>
      </c>
      <c r="AC2364" s="9" t="str">
        <f t="shared" ca="1" si="229"/>
        <v>Above 60 Days</v>
      </c>
      <c r="AD2364" s="9" t="str">
        <f t="shared" ca="1" si="230"/>
        <v/>
      </c>
      <c r="AE2364" s="9" t="str">
        <f t="shared" ca="1" si="231"/>
        <v/>
      </c>
      <c r="AF2364" s="9"/>
      <c r="AG2364" s="123" t="str">
        <f t="shared" si="234"/>
        <v>Vajrapukothuru,'92/2026'</v>
      </c>
      <c r="AH2364" s="97" t="str">
        <f t="shared" ca="1" si="232"/>
        <v>Above 60 Days</v>
      </c>
    </row>
    <row r="2365" spans="1:34" ht="25.5" customHeight="1" x14ac:dyDescent="0.25">
      <c r="A2365" s="96">
        <v>2364</v>
      </c>
      <c r="B2365" s="123">
        <f>_xlfn.XLOOKUP(E2365,'[1]PS Name'!B:B,'[1]PS Name'!D:D)</f>
        <v>0</v>
      </c>
      <c r="C2365" s="123">
        <f>_xlfn.XLOOKUP(E2365,'[1]PS Name'!B:B,'[1]PS Name'!C:C)</f>
        <v>0</v>
      </c>
      <c r="D2365" s="123"/>
      <c r="E2365" s="123" t="s">
        <v>76</v>
      </c>
      <c r="F2365" s="9" t="s">
        <v>2990</v>
      </c>
      <c r="G2365" s="63" t="s">
        <v>707</v>
      </c>
      <c r="H2365" s="137">
        <v>46250</v>
      </c>
      <c r="I2365" s="63" t="str">
        <f t="shared" si="233"/>
        <v>Aug</v>
      </c>
      <c r="J2365" s="63">
        <v>2026</v>
      </c>
      <c r="K2365" s="63" t="s">
        <v>71</v>
      </c>
      <c r="L2365" s="9"/>
      <c r="M2365" s="9" t="str">
        <f>_xlfn.XLOOKUP(K2365,[1]Heads!A:A,[1]Heads!B:B)</f>
        <v>Road Accidents</v>
      </c>
      <c r="N2365" s="9" t="str">
        <f>_xlfn.XLOOKUP(M2365,[1]Heads!B:B,[1]Heads!C:C)</f>
        <v>IPC</v>
      </c>
      <c r="O2365" s="9" t="s">
        <v>32</v>
      </c>
      <c r="P2365" s="75">
        <v>46274</v>
      </c>
      <c r="Q2365" s="9"/>
      <c r="R2365" s="75"/>
      <c r="S2365" s="96" t="s">
        <v>7126</v>
      </c>
      <c r="T2365" s="9"/>
      <c r="U2365" s="75"/>
      <c r="V2365" s="9"/>
      <c r="W2365" s="104" t="s">
        <v>33</v>
      </c>
      <c r="X2365" s="104" t="s">
        <v>2923</v>
      </c>
      <c r="Y2365" s="98"/>
      <c r="Z2365" s="9" t="s">
        <v>6209</v>
      </c>
      <c r="AA2365" s="9" t="s">
        <v>34</v>
      </c>
      <c r="AB2365" s="9" t="str">
        <f t="shared" ca="1" si="228"/>
        <v/>
      </c>
      <c r="AC2365" s="9" t="str">
        <f t="shared" si="229"/>
        <v/>
      </c>
      <c r="AD2365" s="9" t="str">
        <f t="shared" ca="1" si="230"/>
        <v/>
      </c>
      <c r="AE2365" s="9" t="str">
        <f t="shared" ca="1" si="231"/>
        <v/>
      </c>
      <c r="AF2365" s="9"/>
      <c r="AG2365" s="123" t="str">
        <f t="shared" si="234"/>
        <v>Srikakulam Traffic,'40/2026'</v>
      </c>
      <c r="AH2365" s="97" t="str">
        <f t="shared" si="232"/>
        <v/>
      </c>
    </row>
    <row r="2366" spans="1:34" ht="25.5" customHeight="1" x14ac:dyDescent="0.25">
      <c r="A2366" s="96">
        <v>2365</v>
      </c>
      <c r="B2366" s="123" t="str">
        <f>_xlfn.XLOOKUP(E2366,'[1]PS Name'!B:B,'[1]PS Name'!D:D)</f>
        <v>Tekkali Sub-Division</v>
      </c>
      <c r="C2366" s="123" t="str">
        <f>_xlfn.XLOOKUP(E2366,'[1]PS Name'!B:B,'[1]PS Name'!C:C)</f>
        <v>Narasannapeta Circle</v>
      </c>
      <c r="D2366" s="123"/>
      <c r="E2366" s="123" t="s">
        <v>79</v>
      </c>
      <c r="F2366" s="9" t="s">
        <v>3824</v>
      </c>
      <c r="G2366" s="63" t="s">
        <v>1458</v>
      </c>
      <c r="H2366" s="137">
        <v>46250</v>
      </c>
      <c r="I2366" s="63" t="str">
        <f t="shared" si="233"/>
        <v>Aug</v>
      </c>
      <c r="J2366" s="63">
        <v>2026</v>
      </c>
      <c r="K2366" s="63" t="s">
        <v>148</v>
      </c>
      <c r="L2366" s="9"/>
      <c r="M2366" s="9" t="str">
        <f>_xlfn.XLOOKUP(K2366,[1]Heads!A:A,[1]Heads!B:B)</f>
        <v>Other IPC</v>
      </c>
      <c r="N2366" s="9" t="str">
        <f>_xlfn.XLOOKUP(M2366,[1]Heads!B:B,[1]Heads!C:C)</f>
        <v>IPC</v>
      </c>
      <c r="O2366" s="9" t="s">
        <v>32</v>
      </c>
      <c r="P2366" s="75"/>
      <c r="Q2366" s="9"/>
      <c r="R2366" s="75"/>
      <c r="S2366" s="96" t="s">
        <v>3196</v>
      </c>
      <c r="T2366" s="9"/>
      <c r="U2366" s="75"/>
      <c r="V2366" s="9"/>
      <c r="W2366" s="104" t="s">
        <v>169</v>
      </c>
      <c r="X2366" s="104" t="s">
        <v>169</v>
      </c>
      <c r="Y2366" s="98"/>
      <c r="Z2366" s="9" t="s">
        <v>6210</v>
      </c>
      <c r="AA2366" s="9" t="s">
        <v>34</v>
      </c>
      <c r="AB2366" s="9">
        <f t="shared" ca="1" si="228"/>
        <v>61</v>
      </c>
      <c r="AC2366" s="9" t="str">
        <f t="shared" ca="1" si="229"/>
        <v>Above 60 Days</v>
      </c>
      <c r="AD2366" s="9" t="str">
        <f t="shared" ca="1" si="230"/>
        <v/>
      </c>
      <c r="AE2366" s="9" t="str">
        <f t="shared" ca="1" si="231"/>
        <v/>
      </c>
      <c r="AF2366" s="9"/>
      <c r="AG2366" s="123" t="str">
        <f t="shared" si="234"/>
        <v>Polaki,'110/2026'</v>
      </c>
      <c r="AH2366" s="97" t="str">
        <f t="shared" ca="1" si="232"/>
        <v>Above 60 Days</v>
      </c>
    </row>
    <row r="2367" spans="1:34" ht="25.5" customHeight="1" x14ac:dyDescent="0.25">
      <c r="A2367" s="96">
        <v>2366</v>
      </c>
      <c r="B2367" s="123" t="str">
        <f>_xlfn.XLOOKUP(E2367,'[1]PS Name'!B:B,'[1]PS Name'!D:D)</f>
        <v>Kasibugga Sub-Division</v>
      </c>
      <c r="C2367" s="123" t="str">
        <f>_xlfn.XLOOKUP(E2367,'[1]PS Name'!B:B,'[1]PS Name'!C:C)</f>
        <v>Itchapuram Circle</v>
      </c>
      <c r="D2367" s="123"/>
      <c r="E2367" s="123" t="s">
        <v>65</v>
      </c>
      <c r="F2367" s="9" t="s">
        <v>3253</v>
      </c>
      <c r="G2367" s="63" t="s">
        <v>6211</v>
      </c>
      <c r="H2367" s="137">
        <v>46250</v>
      </c>
      <c r="I2367" s="63" t="str">
        <f t="shared" si="233"/>
        <v>Aug</v>
      </c>
      <c r="J2367" s="63">
        <v>2026</v>
      </c>
      <c r="K2367" s="63" t="s">
        <v>115</v>
      </c>
      <c r="L2367" s="9"/>
      <c r="M2367" s="9" t="str">
        <f>_xlfn.XLOOKUP(K2367,[1]Heads!A:A,[1]Heads!B:B)</f>
        <v>Crime  Against Women</v>
      </c>
      <c r="N2367" s="9" t="str">
        <f>_xlfn.XLOOKUP(M2367,[1]Heads!B:B,[1]Heads!C:C)</f>
        <v>IPC</v>
      </c>
      <c r="O2367" s="9" t="s">
        <v>32</v>
      </c>
      <c r="P2367" s="75"/>
      <c r="Q2367" s="9"/>
      <c r="R2367" s="75"/>
      <c r="S2367" s="96" t="s">
        <v>3196</v>
      </c>
      <c r="T2367" s="9"/>
      <c r="U2367" s="75"/>
      <c r="V2367" s="9"/>
      <c r="W2367" s="104" t="s">
        <v>50</v>
      </c>
      <c r="X2367" s="104" t="s">
        <v>50</v>
      </c>
      <c r="Y2367" s="98"/>
      <c r="Z2367" s="9" t="s">
        <v>6212</v>
      </c>
      <c r="AA2367" s="9" t="s">
        <v>34</v>
      </c>
      <c r="AB2367" s="9">
        <f t="shared" ca="1" si="228"/>
        <v>61</v>
      </c>
      <c r="AC2367" s="9" t="str">
        <f t="shared" ca="1" si="229"/>
        <v>Above 60 Days</v>
      </c>
      <c r="AD2367" s="9" t="str">
        <f t="shared" ca="1" si="230"/>
        <v/>
      </c>
      <c r="AE2367" s="9" t="str">
        <f t="shared" ca="1" si="231"/>
        <v/>
      </c>
      <c r="AF2367" s="9"/>
      <c r="AG2367" s="123" t="str">
        <f t="shared" si="234"/>
        <v>Itchapuram Town,'107/2026'</v>
      </c>
      <c r="AH2367" s="97" t="str">
        <f t="shared" ca="1" si="232"/>
        <v>Above 60 Days</v>
      </c>
    </row>
    <row r="2368" spans="1:34" ht="25.5" customHeight="1" x14ac:dyDescent="0.25">
      <c r="A2368" s="96">
        <v>2367</v>
      </c>
      <c r="B2368" s="123" t="str">
        <f>_xlfn.XLOOKUP(E2368,'[1]PS Name'!B:B,'[1]PS Name'!D:D)</f>
        <v>Tekkali Sub-Division</v>
      </c>
      <c r="C2368" s="123" t="str">
        <f>_xlfn.XLOOKUP(E2368,'[1]PS Name'!B:B,'[1]PS Name'!C:C)</f>
        <v>Narasannapeta Circle</v>
      </c>
      <c r="D2368" s="123"/>
      <c r="E2368" s="123" t="s">
        <v>42</v>
      </c>
      <c r="F2368" s="9" t="s">
        <v>5995</v>
      </c>
      <c r="G2368" s="63" t="s">
        <v>6213</v>
      </c>
      <c r="H2368" s="137">
        <v>46250</v>
      </c>
      <c r="I2368" s="63" t="str">
        <f t="shared" si="233"/>
        <v>Aug</v>
      </c>
      <c r="J2368" s="63">
        <v>2026</v>
      </c>
      <c r="K2368" s="63" t="s">
        <v>116</v>
      </c>
      <c r="L2368" s="9"/>
      <c r="M2368" s="9" t="str">
        <f>_xlfn.XLOOKUP(K2368,[1]Heads!A:A,[1]Heads!B:B)</f>
        <v>NDPS</v>
      </c>
      <c r="N2368" s="9" t="str">
        <f>_xlfn.XLOOKUP(M2368,[1]Heads!B:B,[1]Heads!C:C)</f>
        <v>NDPS</v>
      </c>
      <c r="O2368" s="9" t="s">
        <v>32</v>
      </c>
      <c r="P2368" s="75"/>
      <c r="Q2368" s="9"/>
      <c r="R2368" s="75"/>
      <c r="S2368" s="96" t="s">
        <v>3196</v>
      </c>
      <c r="T2368" s="9"/>
      <c r="U2368" s="75"/>
      <c r="V2368" s="9"/>
      <c r="W2368" s="104" t="s">
        <v>50</v>
      </c>
      <c r="X2368" s="104" t="s">
        <v>50</v>
      </c>
      <c r="Y2368" s="98"/>
      <c r="Z2368" s="9" t="s">
        <v>6214</v>
      </c>
      <c r="AA2368" s="9" t="s">
        <v>34</v>
      </c>
      <c r="AB2368" s="9">
        <f t="shared" ca="1" si="228"/>
        <v>61</v>
      </c>
      <c r="AC2368" s="9" t="str">
        <f t="shared" ca="1" si="229"/>
        <v>Above 60 Days</v>
      </c>
      <c r="AD2368" s="9" t="str">
        <f t="shared" ca="1" si="230"/>
        <v/>
      </c>
      <c r="AE2368" s="9" t="str">
        <f t="shared" ca="1" si="231"/>
        <v/>
      </c>
      <c r="AF2368" s="9"/>
      <c r="AG2368" s="123" t="str">
        <f t="shared" si="234"/>
        <v>Narasannapeta,'255/2026'</v>
      </c>
      <c r="AH2368" s="97" t="str">
        <f t="shared" ca="1" si="232"/>
        <v>Above 60 Days</v>
      </c>
    </row>
    <row r="2369" spans="1:34" ht="25.5" customHeight="1" x14ac:dyDescent="0.25">
      <c r="A2369" s="96">
        <v>2368</v>
      </c>
      <c r="B2369" s="123" t="str">
        <f>_xlfn.XLOOKUP(E2369,'[1]PS Name'!B:B,'[1]PS Name'!D:D)</f>
        <v>Srikakulam Sub-Division</v>
      </c>
      <c r="C2369" s="123" t="str">
        <f>_xlfn.XLOOKUP(E2369,'[1]PS Name'!B:B,'[1]PS Name'!C:C)</f>
        <v>Amadalavalasa Circle</v>
      </c>
      <c r="D2369" s="123"/>
      <c r="E2369" s="123" t="s">
        <v>109</v>
      </c>
      <c r="F2369" s="9" t="s">
        <v>3041</v>
      </c>
      <c r="G2369" s="63" t="s">
        <v>707</v>
      </c>
      <c r="H2369" s="137">
        <v>46250</v>
      </c>
      <c r="I2369" s="63" t="str">
        <f t="shared" si="233"/>
        <v>Aug</v>
      </c>
      <c r="J2369" s="63">
        <v>2026</v>
      </c>
      <c r="K2369" s="63" t="s">
        <v>71</v>
      </c>
      <c r="L2369" s="9"/>
      <c r="M2369" s="9" t="str">
        <f>_xlfn.XLOOKUP(K2369,[1]Heads!A:A,[1]Heads!B:B)</f>
        <v>Road Accidents</v>
      </c>
      <c r="N2369" s="9" t="str">
        <f>_xlfn.XLOOKUP(M2369,[1]Heads!B:B,[1]Heads!C:C)</f>
        <v>IPC</v>
      </c>
      <c r="O2369" s="9" t="s">
        <v>32</v>
      </c>
      <c r="P2369" s="75"/>
      <c r="Q2369" s="9"/>
      <c r="R2369" s="75"/>
      <c r="S2369" s="96" t="s">
        <v>3196</v>
      </c>
      <c r="T2369" s="9"/>
      <c r="U2369" s="75"/>
      <c r="V2369" s="9"/>
      <c r="W2369" s="104" t="s">
        <v>169</v>
      </c>
      <c r="X2369" s="104" t="s">
        <v>33</v>
      </c>
      <c r="Y2369" s="98">
        <v>46295</v>
      </c>
      <c r="Z2369" s="9" t="s">
        <v>6215</v>
      </c>
      <c r="AA2369" s="9" t="s">
        <v>34</v>
      </c>
      <c r="AB2369" s="9">
        <f t="shared" ca="1" si="228"/>
        <v>61</v>
      </c>
      <c r="AC2369" s="9" t="str">
        <f t="shared" ca="1" si="229"/>
        <v>Above 60 Days</v>
      </c>
      <c r="AD2369" s="9">
        <f t="shared" ca="1" si="230"/>
        <v>16</v>
      </c>
      <c r="AE2369" s="9" t="str">
        <f t="shared" ca="1" si="231"/>
        <v>Below 45 Days</v>
      </c>
      <c r="AF2369" s="9"/>
      <c r="AG2369" s="123" t="str">
        <f t="shared" si="234"/>
        <v>Burja,'53/2026'</v>
      </c>
      <c r="AH2369" s="97" t="str">
        <f t="shared" si="232"/>
        <v/>
      </c>
    </row>
    <row r="2370" spans="1:34" ht="25.5" customHeight="1" x14ac:dyDescent="0.25">
      <c r="A2370" s="96">
        <v>2369</v>
      </c>
      <c r="B2370" s="123" t="str">
        <f>_xlfn.XLOOKUP(E2370,'[1]PS Name'!B:B,'[1]PS Name'!D:D)</f>
        <v>Kasibugga Sub-Division</v>
      </c>
      <c r="C2370" s="123" t="str">
        <f>_xlfn.XLOOKUP(E2370,'[1]PS Name'!B:B,'[1]PS Name'!C:C)</f>
        <v>Itchapuram Circle</v>
      </c>
      <c r="D2370" s="123"/>
      <c r="E2370" s="123" t="s">
        <v>78</v>
      </c>
      <c r="F2370" s="9" t="s">
        <v>3095</v>
      </c>
      <c r="G2370" s="63" t="s">
        <v>3217</v>
      </c>
      <c r="H2370" s="137">
        <v>46250</v>
      </c>
      <c r="I2370" s="63" t="str">
        <f t="shared" si="233"/>
        <v>Aug</v>
      </c>
      <c r="J2370" s="63">
        <v>2026</v>
      </c>
      <c r="K2370" s="63" t="s">
        <v>75</v>
      </c>
      <c r="L2370" s="9"/>
      <c r="M2370" s="9" t="str">
        <f>_xlfn.XLOOKUP(K2370,[1]Heads!A:A,[1]Heads!B:B)</f>
        <v>Bodily Offiences</v>
      </c>
      <c r="N2370" s="9" t="str">
        <f>_xlfn.XLOOKUP(M2370,[1]Heads!B:B,[1]Heads!C:C)</f>
        <v>IPC</v>
      </c>
      <c r="O2370" s="9" t="s">
        <v>32</v>
      </c>
      <c r="P2370" s="75"/>
      <c r="Q2370" s="9"/>
      <c r="R2370" s="75"/>
      <c r="S2370" s="96" t="s">
        <v>3196</v>
      </c>
      <c r="T2370" s="9"/>
      <c r="U2370" s="75"/>
      <c r="V2370" s="9"/>
      <c r="W2370" s="104" t="s">
        <v>169</v>
      </c>
      <c r="X2370" s="104" t="s">
        <v>141</v>
      </c>
      <c r="Y2370" s="98"/>
      <c r="Z2370" s="9" t="s">
        <v>6216</v>
      </c>
      <c r="AA2370" s="9" t="s">
        <v>34</v>
      </c>
      <c r="AB2370" s="9">
        <f t="shared" ref="AB2370:AB2433" ca="1" si="235">IF(S2370="UI",DATEDIF(H2370,TODAY(),"D"),"")</f>
        <v>61</v>
      </c>
      <c r="AC2370" s="9" t="str">
        <f t="shared" ref="AC2370:AC2433" ca="1" si="236">IF(S2370="UI",IF(AB2370&gt;365,"Above 1 Year",IF(AND(AB2370&lt;=365,AB2370&gt;180),"Above 6 Months",IF(AND(AB2370&lt;=180,AB2370&gt;90),"Above 3 Months",IF(AND(AB2370&lt;=90,AB2370&gt;60),"Above 60 Days",IF(AND(AB2370&lt;=60,AB2370&gt;45),"45 to 60 Days","Below 45 Days"))))),"")</f>
        <v>Above 60 Days</v>
      </c>
      <c r="AD2370" s="9" t="str">
        <f t="shared" ref="AD2370:AD2433" ca="1" si="237">IF(Y2370&lt;&gt;"",DATEDIF(Y2370,TODAY(),"D"),"")</f>
        <v/>
      </c>
      <c r="AE2370" s="9" t="str">
        <f t="shared" ref="AE2370:AE2433" ca="1" si="238">IF(AD2370&lt;&gt;"",IF(AD2370&gt;365,"Above 1 Year",IF(AND(AD2370&lt;=365,AD2370&gt;180),"Above 6 Months",IF(AND(AD2370&lt;=180,AD2370&gt;90),"Above 3 Months",IF(AND(AD2370&lt;=90,AD2370&gt;60),"Above 60 Days",IF(AND(AD2370&lt;=60,AD2370&gt;45),"45 to 60 Days","Below 45 Days"))))),"")</f>
        <v/>
      </c>
      <c r="AF2370" s="9"/>
      <c r="AG2370" s="123" t="str">
        <f t="shared" si="234"/>
        <v>Kaviti,'65/2026'</v>
      </c>
      <c r="AH2370" s="97" t="str">
        <f t="shared" ca="1" si="232"/>
        <v>Above 60 Days</v>
      </c>
    </row>
    <row r="2371" spans="1:34" ht="25.5" customHeight="1" x14ac:dyDescent="0.25">
      <c r="A2371" s="96">
        <v>2370</v>
      </c>
      <c r="B2371" s="123" t="str">
        <f>_xlfn.XLOOKUP(E2371,'[1]PS Name'!B:B,'[1]PS Name'!D:D)</f>
        <v>Tekkali Sub-Division</v>
      </c>
      <c r="C2371" s="123" t="str">
        <f>_xlfn.XLOOKUP(E2371,'[1]PS Name'!B:B,'[1]PS Name'!C:C)</f>
        <v>Pathapatnam Circle</v>
      </c>
      <c r="D2371" s="123"/>
      <c r="E2371" s="123" t="s">
        <v>105</v>
      </c>
      <c r="F2371" s="9" t="s">
        <v>3261</v>
      </c>
      <c r="G2371" s="63" t="s">
        <v>1572</v>
      </c>
      <c r="H2371" s="137">
        <v>46250</v>
      </c>
      <c r="I2371" s="63" t="str">
        <f t="shared" si="233"/>
        <v>Aug</v>
      </c>
      <c r="J2371" s="63">
        <v>2026</v>
      </c>
      <c r="K2371" s="63" t="s">
        <v>75</v>
      </c>
      <c r="L2371" s="9"/>
      <c r="M2371" s="9" t="str">
        <f>_xlfn.XLOOKUP(K2371,[1]Heads!A:A,[1]Heads!B:B)</f>
        <v>Bodily Offiences</v>
      </c>
      <c r="N2371" s="9" t="str">
        <f>_xlfn.XLOOKUP(M2371,[1]Heads!B:B,[1]Heads!C:C)</f>
        <v>IPC</v>
      </c>
      <c r="O2371" s="9" t="s">
        <v>32</v>
      </c>
      <c r="P2371" s="75"/>
      <c r="Q2371" s="9"/>
      <c r="R2371" s="75"/>
      <c r="S2371" s="96" t="s">
        <v>3196</v>
      </c>
      <c r="T2371" s="9"/>
      <c r="U2371" s="75"/>
      <c r="V2371" s="9"/>
      <c r="W2371" s="104" t="s">
        <v>141</v>
      </c>
      <c r="X2371" s="104" t="s">
        <v>33</v>
      </c>
      <c r="Y2371" s="98">
        <v>46281</v>
      </c>
      <c r="Z2371" s="9" t="s">
        <v>6217</v>
      </c>
      <c r="AA2371" s="9" t="s">
        <v>34</v>
      </c>
      <c r="AB2371" s="9">
        <f t="shared" ca="1" si="235"/>
        <v>61</v>
      </c>
      <c r="AC2371" s="9" t="str">
        <f t="shared" ca="1" si="236"/>
        <v>Above 60 Days</v>
      </c>
      <c r="AD2371" s="9">
        <f t="shared" ca="1" si="237"/>
        <v>30</v>
      </c>
      <c r="AE2371" s="9" t="str">
        <f t="shared" ca="1" si="238"/>
        <v>Below 45 Days</v>
      </c>
      <c r="AF2371" s="9"/>
      <c r="AG2371" s="123" t="str">
        <f t="shared" si="234"/>
        <v>Pathapatnam,'105/2026'</v>
      </c>
      <c r="AH2371" s="97" t="str">
        <f t="shared" ref="AH2371:AH2434" si="239">IF(X2371="SC/PRC/CC No. Awaited","",AC2371)</f>
        <v/>
      </c>
    </row>
    <row r="2372" spans="1:34" ht="25.5" customHeight="1" x14ac:dyDescent="0.25">
      <c r="A2372" s="96">
        <v>2371</v>
      </c>
      <c r="B2372" s="123" t="str">
        <f>_xlfn.XLOOKUP(E2372,'[1]PS Name'!B:B,'[1]PS Name'!D:D)</f>
        <v>Srikakulam Sub-Division</v>
      </c>
      <c r="C2372" s="123" t="str">
        <f>_xlfn.XLOOKUP(E2372,'[1]PS Name'!B:B,'[1]PS Name'!C:C)</f>
        <v>Srikakulam Rural Circle</v>
      </c>
      <c r="D2372" s="123"/>
      <c r="E2372" s="123" t="s">
        <v>74</v>
      </c>
      <c r="F2372" s="9" t="s">
        <v>5415</v>
      </c>
      <c r="G2372" s="63" t="s">
        <v>2828</v>
      </c>
      <c r="H2372" s="137">
        <v>46250</v>
      </c>
      <c r="I2372" s="63" t="str">
        <f t="shared" si="233"/>
        <v>Aug</v>
      </c>
      <c r="J2372" s="63">
        <v>2026</v>
      </c>
      <c r="K2372" s="63" t="s">
        <v>127</v>
      </c>
      <c r="L2372" s="9"/>
      <c r="M2372" s="9" t="str">
        <f>_xlfn.XLOOKUP(K2372,[1]Heads!A:A,[1]Heads!B:B)</f>
        <v>Enforcement</v>
      </c>
      <c r="N2372" s="9" t="str">
        <f>_xlfn.XLOOKUP(M2372,[1]Heads!B:B,[1]Heads!C:C)</f>
        <v>Enforcement</v>
      </c>
      <c r="O2372" s="9" t="s">
        <v>32</v>
      </c>
      <c r="P2372" s="75">
        <v>46253</v>
      </c>
      <c r="Q2372" s="9"/>
      <c r="R2372" s="75"/>
      <c r="S2372" s="96" t="s">
        <v>3196</v>
      </c>
      <c r="T2372" s="9"/>
      <c r="U2372" s="75"/>
      <c r="V2372" s="9"/>
      <c r="W2372" s="104" t="s">
        <v>33</v>
      </c>
      <c r="X2372" s="104" t="s">
        <v>33</v>
      </c>
      <c r="Y2372" s="98">
        <v>46253</v>
      </c>
      <c r="Z2372" s="9" t="s">
        <v>6218</v>
      </c>
      <c r="AA2372" s="9" t="s">
        <v>34</v>
      </c>
      <c r="AB2372" s="9">
        <f t="shared" ca="1" si="235"/>
        <v>61</v>
      </c>
      <c r="AC2372" s="9" t="str">
        <f t="shared" ca="1" si="236"/>
        <v>Above 60 Days</v>
      </c>
      <c r="AD2372" s="9">
        <f t="shared" ca="1" si="237"/>
        <v>58</v>
      </c>
      <c r="AE2372" s="9" t="str">
        <f t="shared" ca="1" si="238"/>
        <v>45 to 60 Days</v>
      </c>
      <c r="AF2372" s="9"/>
      <c r="AG2372" s="123" t="str">
        <f t="shared" si="234"/>
        <v>Srikakulam Rural,'165/2026'</v>
      </c>
      <c r="AH2372" s="97" t="str">
        <f t="shared" si="239"/>
        <v/>
      </c>
    </row>
    <row r="2373" spans="1:34" ht="25.5" customHeight="1" x14ac:dyDescent="0.25">
      <c r="A2373" s="96">
        <v>2372</v>
      </c>
      <c r="B2373" s="123" t="str">
        <f>_xlfn.XLOOKUP(E2373,'[1]PS Name'!B:B,'[1]PS Name'!D:D)</f>
        <v>Kasibugga Sub-Division</v>
      </c>
      <c r="C2373" s="123" t="str">
        <f>_xlfn.XLOOKUP(E2373,'[1]PS Name'!B:B,'[1]PS Name'!C:C)</f>
        <v>Itchapuram Circle</v>
      </c>
      <c r="D2373" s="123"/>
      <c r="E2373" s="123" t="s">
        <v>65</v>
      </c>
      <c r="F2373" s="9" t="s">
        <v>3282</v>
      </c>
      <c r="G2373" s="63" t="s">
        <v>6219</v>
      </c>
      <c r="H2373" s="137">
        <v>46250</v>
      </c>
      <c r="I2373" s="63" t="str">
        <f t="shared" si="233"/>
        <v>Aug</v>
      </c>
      <c r="J2373" s="63">
        <v>2026</v>
      </c>
      <c r="K2373" s="63" t="s">
        <v>111</v>
      </c>
      <c r="L2373" s="9" t="s">
        <v>997</v>
      </c>
      <c r="M2373" s="9" t="str">
        <f>_xlfn.XLOOKUP(K2373,[1]Heads!A:A,[1]Heads!B:B)</f>
        <v>SC-ST Cases</v>
      </c>
      <c r="N2373" s="9" t="str">
        <f>_xlfn.XLOOKUP(M2373,[1]Heads!B:B,[1]Heads!C:C)</f>
        <v>IPC</v>
      </c>
      <c r="O2373" s="9" t="s">
        <v>45</v>
      </c>
      <c r="P2373" s="75"/>
      <c r="Q2373" s="9"/>
      <c r="R2373" s="75"/>
      <c r="S2373" s="96" t="s">
        <v>3196</v>
      </c>
      <c r="T2373" s="9"/>
      <c r="U2373" s="75"/>
      <c r="V2373" s="9"/>
      <c r="W2373" s="104" t="s">
        <v>137</v>
      </c>
      <c r="X2373" s="104" t="s">
        <v>137</v>
      </c>
      <c r="Y2373" s="98">
        <v>46275</v>
      </c>
      <c r="Z2373" s="9" t="s">
        <v>6220</v>
      </c>
      <c r="AA2373" s="9" t="s">
        <v>34</v>
      </c>
      <c r="AB2373" s="9">
        <f t="shared" ca="1" si="235"/>
        <v>61</v>
      </c>
      <c r="AC2373" s="9" t="str">
        <f t="shared" ca="1" si="236"/>
        <v>Above 60 Days</v>
      </c>
      <c r="AD2373" s="9">
        <f t="shared" ca="1" si="237"/>
        <v>36</v>
      </c>
      <c r="AE2373" s="9" t="str">
        <f t="shared" ca="1" si="238"/>
        <v>Below 45 Days</v>
      </c>
      <c r="AF2373" s="9"/>
      <c r="AG2373" s="123" t="str">
        <f t="shared" si="234"/>
        <v>Itchapuram Town,'106/2026'</v>
      </c>
      <c r="AH2373" s="97" t="str">
        <f t="shared" ca="1" si="239"/>
        <v>Above 60 Days</v>
      </c>
    </row>
    <row r="2374" spans="1:34" ht="25.5" customHeight="1" x14ac:dyDescent="0.25">
      <c r="A2374" s="96">
        <v>2373</v>
      </c>
      <c r="B2374" s="123" t="str">
        <f>_xlfn.XLOOKUP(E2374,'[1]PS Name'!B:B,'[1]PS Name'!D:D)</f>
        <v>Tekkali Sub-Division</v>
      </c>
      <c r="C2374" s="123" t="str">
        <f>_xlfn.XLOOKUP(E2374,'[1]PS Name'!B:B,'[1]PS Name'!C:C)</f>
        <v>Kothuru Circle</v>
      </c>
      <c r="D2374" s="123"/>
      <c r="E2374" s="123" t="s">
        <v>73</v>
      </c>
      <c r="F2374" s="9" t="s">
        <v>3164</v>
      </c>
      <c r="G2374" s="63" t="s">
        <v>1332</v>
      </c>
      <c r="H2374" s="137">
        <v>46251</v>
      </c>
      <c r="I2374" s="63" t="str">
        <f t="shared" si="233"/>
        <v>Aug</v>
      </c>
      <c r="J2374" s="63">
        <v>2026</v>
      </c>
      <c r="K2374" s="63" t="s">
        <v>71</v>
      </c>
      <c r="L2374" s="9"/>
      <c r="M2374" s="9" t="str">
        <f>_xlfn.XLOOKUP(K2374,[1]Heads!A:A,[1]Heads!B:B)</f>
        <v>Road Accidents</v>
      </c>
      <c r="N2374" s="9" t="str">
        <f>_xlfn.XLOOKUP(M2374,[1]Heads!B:B,[1]Heads!C:C)</f>
        <v>IPC</v>
      </c>
      <c r="O2374" s="9" t="s">
        <v>32</v>
      </c>
      <c r="P2374" s="75"/>
      <c r="Q2374" s="9"/>
      <c r="R2374" s="75"/>
      <c r="S2374" s="96" t="s">
        <v>3196</v>
      </c>
      <c r="T2374" s="9"/>
      <c r="U2374" s="75"/>
      <c r="V2374" s="9"/>
      <c r="W2374" s="104" t="s">
        <v>169</v>
      </c>
      <c r="X2374" s="104" t="s">
        <v>50</v>
      </c>
      <c r="Y2374" s="98"/>
      <c r="Z2374" s="9" t="s">
        <v>6221</v>
      </c>
      <c r="AA2374" s="9" t="s">
        <v>34</v>
      </c>
      <c r="AB2374" s="9">
        <f t="shared" ca="1" si="235"/>
        <v>60</v>
      </c>
      <c r="AC2374" s="9" t="str">
        <f t="shared" ca="1" si="236"/>
        <v>45 to 60 Days</v>
      </c>
      <c r="AD2374" s="9" t="str">
        <f t="shared" ca="1" si="237"/>
        <v/>
      </c>
      <c r="AE2374" s="9" t="str">
        <f t="shared" ca="1" si="238"/>
        <v/>
      </c>
      <c r="AF2374" s="9"/>
      <c r="AG2374" s="123" t="str">
        <f t="shared" si="234"/>
        <v>Kothuru,'95/2026'</v>
      </c>
      <c r="AH2374" s="97" t="str">
        <f t="shared" ca="1" si="239"/>
        <v>45 to 60 Days</v>
      </c>
    </row>
    <row r="2375" spans="1:34" ht="25.5" customHeight="1" x14ac:dyDescent="0.25">
      <c r="A2375" s="96">
        <v>2374</v>
      </c>
      <c r="B2375" s="123" t="str">
        <f>_xlfn.XLOOKUP(E2375,'[1]PS Name'!B:B,'[1]PS Name'!D:D)</f>
        <v>Srikakulam Sub-Division</v>
      </c>
      <c r="C2375" s="123" t="str">
        <f>_xlfn.XLOOKUP(E2375,'[1]PS Name'!B:B,'[1]PS Name'!C:C)</f>
        <v>Amadalavalasa Circle</v>
      </c>
      <c r="D2375" s="123"/>
      <c r="E2375" s="123" t="s">
        <v>64</v>
      </c>
      <c r="F2375" s="9" t="s">
        <v>3405</v>
      </c>
      <c r="G2375" s="63" t="s">
        <v>1377</v>
      </c>
      <c r="H2375" s="137">
        <v>46251</v>
      </c>
      <c r="I2375" s="63" t="str">
        <f t="shared" si="233"/>
        <v>Aug</v>
      </c>
      <c r="J2375" s="63">
        <v>2026</v>
      </c>
      <c r="K2375" s="63" t="s">
        <v>75</v>
      </c>
      <c r="L2375" s="9"/>
      <c r="M2375" s="9" t="str">
        <f>_xlfn.XLOOKUP(K2375,[1]Heads!A:A,[1]Heads!B:B)</f>
        <v>Bodily Offiences</v>
      </c>
      <c r="N2375" s="9" t="str">
        <f>_xlfn.XLOOKUP(M2375,[1]Heads!B:B,[1]Heads!C:C)</f>
        <v>IPC</v>
      </c>
      <c r="O2375" s="9" t="s">
        <v>32</v>
      </c>
      <c r="P2375" s="75">
        <v>46275</v>
      </c>
      <c r="Q2375" s="9"/>
      <c r="R2375" s="75"/>
      <c r="S2375" s="96" t="s">
        <v>3196</v>
      </c>
      <c r="T2375" s="9"/>
      <c r="U2375" s="75"/>
      <c r="V2375" s="9"/>
      <c r="W2375" s="104" t="s">
        <v>33</v>
      </c>
      <c r="X2375" s="104" t="s">
        <v>33</v>
      </c>
      <c r="Y2375" s="98">
        <v>46275</v>
      </c>
      <c r="Z2375" s="9" t="s">
        <v>6222</v>
      </c>
      <c r="AA2375" s="9" t="s">
        <v>34</v>
      </c>
      <c r="AB2375" s="9">
        <f t="shared" ca="1" si="235"/>
        <v>60</v>
      </c>
      <c r="AC2375" s="9" t="str">
        <f t="shared" ca="1" si="236"/>
        <v>45 to 60 Days</v>
      </c>
      <c r="AD2375" s="9">
        <f t="shared" ca="1" si="237"/>
        <v>36</v>
      </c>
      <c r="AE2375" s="9" t="str">
        <f t="shared" ca="1" si="238"/>
        <v>Below 45 Days</v>
      </c>
      <c r="AF2375" s="9"/>
      <c r="AG2375" s="123" t="str">
        <f t="shared" si="234"/>
        <v>Ponduru,'115/2026'</v>
      </c>
      <c r="AH2375" s="97" t="str">
        <f t="shared" si="239"/>
        <v/>
      </c>
    </row>
    <row r="2376" spans="1:34" ht="25.5" customHeight="1" x14ac:dyDescent="0.25">
      <c r="A2376" s="96">
        <v>2375</v>
      </c>
      <c r="B2376" s="123" t="str">
        <f>_xlfn.XLOOKUP(E2376,'[1]PS Name'!B:B,'[1]PS Name'!D:D)</f>
        <v>Srikakulam Sub-Division</v>
      </c>
      <c r="C2376" s="123" t="str">
        <f>_xlfn.XLOOKUP(E2376,'[1]PS Name'!B:B,'[1]PS Name'!C:C)</f>
        <v>Srikakulam Rural Circle</v>
      </c>
      <c r="D2376" s="123"/>
      <c r="E2376" s="123" t="s">
        <v>74</v>
      </c>
      <c r="F2376" s="9" t="s">
        <v>5452</v>
      </c>
      <c r="G2376" s="63" t="s">
        <v>1315</v>
      </c>
      <c r="H2376" s="137">
        <v>46251</v>
      </c>
      <c r="I2376" s="63" t="str">
        <f t="shared" si="233"/>
        <v>Aug</v>
      </c>
      <c r="J2376" s="63">
        <v>2026</v>
      </c>
      <c r="K2376" s="63" t="s">
        <v>70</v>
      </c>
      <c r="L2376" s="9"/>
      <c r="M2376" s="9" t="str">
        <f>_xlfn.XLOOKUP(K2376,[1]Heads!A:A,[1]Heads!B:B)</f>
        <v>174 CrPC</v>
      </c>
      <c r="N2376" s="9" t="str">
        <f>_xlfn.XLOOKUP(M2376,[1]Heads!B:B,[1]Heads!C:C)</f>
        <v>174 CrPC</v>
      </c>
      <c r="O2376" s="9" t="s">
        <v>32</v>
      </c>
      <c r="P2376" s="75"/>
      <c r="Q2376" s="9"/>
      <c r="R2376" s="75"/>
      <c r="S2376" s="96" t="s">
        <v>3196</v>
      </c>
      <c r="T2376" s="9"/>
      <c r="U2376" s="75"/>
      <c r="V2376" s="9"/>
      <c r="W2376" s="104" t="s">
        <v>173</v>
      </c>
      <c r="X2376" s="104" t="s">
        <v>173</v>
      </c>
      <c r="Y2376" s="98">
        <v>46261</v>
      </c>
      <c r="Z2376" s="9" t="s">
        <v>6223</v>
      </c>
      <c r="AA2376" s="9" t="s">
        <v>34</v>
      </c>
      <c r="AB2376" s="9">
        <f t="shared" ca="1" si="235"/>
        <v>60</v>
      </c>
      <c r="AC2376" s="9" t="str">
        <f t="shared" ca="1" si="236"/>
        <v>45 to 60 Days</v>
      </c>
      <c r="AD2376" s="9">
        <f t="shared" ca="1" si="237"/>
        <v>50</v>
      </c>
      <c r="AE2376" s="9" t="str">
        <f t="shared" ca="1" si="238"/>
        <v>45 to 60 Days</v>
      </c>
      <c r="AF2376" s="9"/>
      <c r="AG2376" s="123" t="str">
        <f t="shared" si="234"/>
        <v>Srikakulam Rural,'167/2026'</v>
      </c>
      <c r="AH2376" s="97" t="str">
        <f t="shared" ca="1" si="239"/>
        <v>45 to 60 Days</v>
      </c>
    </row>
    <row r="2377" spans="1:34" ht="25.5" customHeight="1" x14ac:dyDescent="0.25">
      <c r="A2377" s="96">
        <v>2376</v>
      </c>
      <c r="B2377" s="123" t="str">
        <f>_xlfn.XLOOKUP(E2377,'[1]PS Name'!B:B,'[1]PS Name'!D:D)</f>
        <v>Srikakulam Sub-Division</v>
      </c>
      <c r="C2377" s="123" t="str">
        <f>_xlfn.XLOOKUP(E2377,'[1]PS Name'!B:B,'[1]PS Name'!C:C)</f>
        <v>Srikakulam Rural Circle</v>
      </c>
      <c r="D2377" s="123"/>
      <c r="E2377" s="123" t="s">
        <v>61</v>
      </c>
      <c r="F2377" s="9" t="s">
        <v>3087</v>
      </c>
      <c r="G2377" s="63" t="s">
        <v>1876</v>
      </c>
      <c r="H2377" s="137">
        <v>46251</v>
      </c>
      <c r="I2377" s="63" t="str">
        <f t="shared" si="233"/>
        <v>Aug</v>
      </c>
      <c r="J2377" s="63">
        <v>2026</v>
      </c>
      <c r="K2377" s="63" t="s">
        <v>39</v>
      </c>
      <c r="L2377" s="9"/>
      <c r="M2377" s="9" t="str">
        <f>_xlfn.XLOOKUP(K2377,[1]Heads!A:A,[1]Heads!B:B)</f>
        <v>Other IPC</v>
      </c>
      <c r="N2377" s="9" t="str">
        <f>_xlfn.XLOOKUP(M2377,[1]Heads!B:B,[1]Heads!C:C)</f>
        <v>IPC</v>
      </c>
      <c r="O2377" s="9" t="s">
        <v>32</v>
      </c>
      <c r="P2377" s="75">
        <v>46274</v>
      </c>
      <c r="Q2377" s="9"/>
      <c r="R2377" s="75"/>
      <c r="S2377" s="96" t="s">
        <v>7126</v>
      </c>
      <c r="T2377" s="9"/>
      <c r="U2377" s="75"/>
      <c r="V2377" s="9"/>
      <c r="W2377" s="104" t="s">
        <v>33</v>
      </c>
      <c r="X2377" s="104" t="s">
        <v>2923</v>
      </c>
      <c r="Y2377" s="98"/>
      <c r="Z2377" s="9" t="s">
        <v>6224</v>
      </c>
      <c r="AA2377" s="9" t="s">
        <v>34</v>
      </c>
      <c r="AB2377" s="9" t="str">
        <f t="shared" ca="1" si="235"/>
        <v/>
      </c>
      <c r="AC2377" s="9" t="str">
        <f t="shared" si="236"/>
        <v/>
      </c>
      <c r="AD2377" s="9" t="str">
        <f t="shared" ca="1" si="237"/>
        <v/>
      </c>
      <c r="AE2377" s="9" t="str">
        <f t="shared" ca="1" si="238"/>
        <v/>
      </c>
      <c r="AF2377" s="9"/>
      <c r="AG2377" s="123" t="str">
        <f t="shared" si="234"/>
        <v>Srikakulam I Town,'79/2026'</v>
      </c>
      <c r="AH2377" s="97" t="str">
        <f t="shared" si="239"/>
        <v/>
      </c>
    </row>
    <row r="2378" spans="1:34" ht="25.5" customHeight="1" x14ac:dyDescent="0.25">
      <c r="A2378" s="96">
        <v>2377</v>
      </c>
      <c r="B2378" s="123" t="str">
        <f>_xlfn.XLOOKUP(E2378,'[1]PS Name'!B:B,'[1]PS Name'!D:D)</f>
        <v>Kasibugga Sub-Division</v>
      </c>
      <c r="C2378" s="123" t="str">
        <f>_xlfn.XLOOKUP(E2378,'[1]PS Name'!B:B,'[1]PS Name'!C:C)</f>
        <v>Sompeta Circle</v>
      </c>
      <c r="D2378" s="123"/>
      <c r="E2378" s="123" t="s">
        <v>63</v>
      </c>
      <c r="F2378" s="9" t="s">
        <v>3241</v>
      </c>
      <c r="G2378" s="63" t="s">
        <v>264</v>
      </c>
      <c r="H2378" s="137">
        <v>46251</v>
      </c>
      <c r="I2378" s="63" t="str">
        <f t="shared" si="233"/>
        <v>Aug</v>
      </c>
      <c r="J2378" s="63">
        <v>2026</v>
      </c>
      <c r="K2378" s="63" t="s">
        <v>59</v>
      </c>
      <c r="L2378" s="9" t="s">
        <v>265</v>
      </c>
      <c r="M2378" s="9" t="str">
        <f>_xlfn.XLOOKUP(K2378,[1]Heads!A:A,[1]Heads!B:B)</f>
        <v>Missing Cases</v>
      </c>
      <c r="N2378" s="9" t="str">
        <f>_xlfn.XLOOKUP(M2378,[1]Heads!B:B,[1]Heads!C:C)</f>
        <v>Missing</v>
      </c>
      <c r="O2378" s="9" t="s">
        <v>32</v>
      </c>
      <c r="P2378" s="75"/>
      <c r="Q2378" s="9"/>
      <c r="R2378" s="75"/>
      <c r="S2378" s="96" t="s">
        <v>7125</v>
      </c>
      <c r="T2378" s="9"/>
      <c r="U2378" s="75"/>
      <c r="V2378" s="9"/>
      <c r="W2378" s="104" t="s">
        <v>142</v>
      </c>
      <c r="X2378" s="104" t="s">
        <v>2923</v>
      </c>
      <c r="Y2378" s="98"/>
      <c r="Z2378" s="9" t="s">
        <v>6225</v>
      </c>
      <c r="AA2378" s="9" t="s">
        <v>34</v>
      </c>
      <c r="AB2378" s="9" t="str">
        <f t="shared" ca="1" si="235"/>
        <v/>
      </c>
      <c r="AC2378" s="9" t="str">
        <f t="shared" si="236"/>
        <v/>
      </c>
      <c r="AD2378" s="9" t="str">
        <f t="shared" ca="1" si="237"/>
        <v/>
      </c>
      <c r="AE2378" s="9" t="str">
        <f t="shared" ca="1" si="238"/>
        <v/>
      </c>
      <c r="AF2378" s="9"/>
      <c r="AG2378" s="123" t="str">
        <f t="shared" si="234"/>
        <v>Baruva,'80/2026'</v>
      </c>
      <c r="AH2378" s="97" t="str">
        <f t="shared" si="239"/>
        <v/>
      </c>
    </row>
    <row r="2379" spans="1:34" ht="25.5" customHeight="1" x14ac:dyDescent="0.25">
      <c r="A2379" s="96">
        <v>2378</v>
      </c>
      <c r="B2379" s="123" t="str">
        <f>_xlfn.XLOOKUP(E2379,'[1]PS Name'!B:B,'[1]PS Name'!D:D)</f>
        <v>Kasibugga Sub-Division</v>
      </c>
      <c r="C2379" s="123">
        <f>_xlfn.XLOOKUP(E2379,'[1]PS Name'!B:B,'[1]PS Name'!C:C)</f>
        <v>0</v>
      </c>
      <c r="D2379" s="123"/>
      <c r="E2379" s="123" t="s">
        <v>68</v>
      </c>
      <c r="F2379" s="9" t="s">
        <v>6226</v>
      </c>
      <c r="G2379" s="63" t="s">
        <v>2761</v>
      </c>
      <c r="H2379" s="137">
        <v>46251</v>
      </c>
      <c r="I2379" s="63" t="str">
        <f t="shared" si="233"/>
        <v>Aug</v>
      </c>
      <c r="J2379" s="63">
        <v>2026</v>
      </c>
      <c r="K2379" s="63" t="s">
        <v>75</v>
      </c>
      <c r="L2379" s="9"/>
      <c r="M2379" s="9" t="str">
        <f>_xlfn.XLOOKUP(K2379,[1]Heads!A:A,[1]Heads!B:B)</f>
        <v>Bodily Offiences</v>
      </c>
      <c r="N2379" s="9" t="str">
        <f>_xlfn.XLOOKUP(M2379,[1]Heads!B:B,[1]Heads!C:C)</f>
        <v>IPC</v>
      </c>
      <c r="O2379" s="9" t="s">
        <v>32</v>
      </c>
      <c r="P2379" s="75"/>
      <c r="Q2379" s="9"/>
      <c r="R2379" s="75"/>
      <c r="S2379" s="96" t="s">
        <v>3196</v>
      </c>
      <c r="T2379" s="9"/>
      <c r="U2379" s="75"/>
      <c r="V2379" s="9"/>
      <c r="W2379" s="104" t="s">
        <v>50</v>
      </c>
      <c r="X2379" s="104" t="s">
        <v>50</v>
      </c>
      <c r="Y2379" s="98"/>
      <c r="Z2379" s="9" t="s">
        <v>6227</v>
      </c>
      <c r="AA2379" s="9" t="s">
        <v>34</v>
      </c>
      <c r="AB2379" s="9">
        <f t="shared" ca="1" si="235"/>
        <v>60</v>
      </c>
      <c r="AC2379" s="9" t="str">
        <f t="shared" ca="1" si="236"/>
        <v>45 to 60 Days</v>
      </c>
      <c r="AD2379" s="9" t="str">
        <f t="shared" ca="1" si="237"/>
        <v/>
      </c>
      <c r="AE2379" s="9" t="str">
        <f t="shared" ca="1" si="238"/>
        <v/>
      </c>
      <c r="AF2379" s="9"/>
      <c r="AG2379" s="123" t="str">
        <f t="shared" si="234"/>
        <v>Kasibugga,'269/2026'</v>
      </c>
      <c r="AH2379" s="97" t="str">
        <f t="shared" ca="1" si="239"/>
        <v>45 to 60 Days</v>
      </c>
    </row>
    <row r="2380" spans="1:34" ht="25.5" customHeight="1" x14ac:dyDescent="0.25">
      <c r="A2380" s="96">
        <v>2379</v>
      </c>
      <c r="B2380" s="123" t="str">
        <f>_xlfn.XLOOKUP(E2380,'[1]PS Name'!B:B,'[1]PS Name'!D:D)</f>
        <v>Kasibugga Sub-Division</v>
      </c>
      <c r="C2380" s="123" t="str">
        <f>_xlfn.XLOOKUP(E2380,'[1]PS Name'!B:B,'[1]PS Name'!C:C)</f>
        <v>Kasibugga Rural Circle</v>
      </c>
      <c r="D2380" s="123"/>
      <c r="E2380" s="123" t="s">
        <v>114</v>
      </c>
      <c r="F2380" s="9" t="s">
        <v>3561</v>
      </c>
      <c r="G2380" s="63" t="s">
        <v>1315</v>
      </c>
      <c r="H2380" s="137">
        <v>46251</v>
      </c>
      <c r="I2380" s="63" t="str">
        <f t="shared" si="233"/>
        <v>Aug</v>
      </c>
      <c r="J2380" s="63">
        <v>2026</v>
      </c>
      <c r="K2380" s="63" t="s">
        <v>70</v>
      </c>
      <c r="L2380" s="9"/>
      <c r="M2380" s="9" t="str">
        <f>_xlfn.XLOOKUP(K2380,[1]Heads!A:A,[1]Heads!B:B)</f>
        <v>174 CrPC</v>
      </c>
      <c r="N2380" s="9" t="str">
        <f>_xlfn.XLOOKUP(M2380,[1]Heads!B:B,[1]Heads!C:C)</f>
        <v>174 CrPC</v>
      </c>
      <c r="O2380" s="9" t="s">
        <v>32</v>
      </c>
      <c r="P2380" s="75"/>
      <c r="Q2380" s="9"/>
      <c r="R2380" s="75"/>
      <c r="S2380" s="96" t="s">
        <v>7125</v>
      </c>
      <c r="T2380" s="9"/>
      <c r="U2380" s="75"/>
      <c r="V2380" s="9"/>
      <c r="W2380" s="104" t="s">
        <v>168</v>
      </c>
      <c r="X2380" s="104" t="s">
        <v>2923</v>
      </c>
      <c r="Y2380" s="98"/>
      <c r="Z2380" s="9" t="s">
        <v>6228</v>
      </c>
      <c r="AA2380" s="9" t="s">
        <v>34</v>
      </c>
      <c r="AB2380" s="9" t="str">
        <f t="shared" ca="1" si="235"/>
        <v/>
      </c>
      <c r="AC2380" s="9" t="str">
        <f t="shared" si="236"/>
        <v/>
      </c>
      <c r="AD2380" s="9" t="str">
        <f t="shared" ca="1" si="237"/>
        <v/>
      </c>
      <c r="AE2380" s="9" t="str">
        <f t="shared" ca="1" si="238"/>
        <v/>
      </c>
      <c r="AF2380" s="9"/>
      <c r="AG2380" s="123" t="str">
        <f t="shared" si="234"/>
        <v>Mandasa,'132/2026'</v>
      </c>
      <c r="AH2380" s="97" t="str">
        <f t="shared" si="239"/>
        <v/>
      </c>
    </row>
    <row r="2381" spans="1:34" ht="25.5" customHeight="1" x14ac:dyDescent="0.25">
      <c r="A2381" s="96">
        <v>2380</v>
      </c>
      <c r="B2381" s="123" t="str">
        <f>_xlfn.XLOOKUP(E2381,'[1]PS Name'!B:B,'[1]PS Name'!D:D)</f>
        <v>Kasibugga Sub-Division</v>
      </c>
      <c r="C2381" s="123" t="str">
        <f>_xlfn.XLOOKUP(E2381,'[1]PS Name'!B:B,'[1]PS Name'!C:C)</f>
        <v>Kasibugga Rural Circle</v>
      </c>
      <c r="D2381" s="123"/>
      <c r="E2381" s="123" t="s">
        <v>98</v>
      </c>
      <c r="F2381" s="9" t="s">
        <v>3159</v>
      </c>
      <c r="G2381" s="63" t="s">
        <v>1411</v>
      </c>
      <c r="H2381" s="137">
        <v>46251</v>
      </c>
      <c r="I2381" s="63" t="str">
        <f t="shared" si="233"/>
        <v>Aug</v>
      </c>
      <c r="J2381" s="63">
        <v>2026</v>
      </c>
      <c r="K2381" s="63" t="s">
        <v>75</v>
      </c>
      <c r="L2381" s="9"/>
      <c r="M2381" s="9" t="str">
        <f>_xlfn.XLOOKUP(K2381,[1]Heads!A:A,[1]Heads!B:B)</f>
        <v>Bodily Offiences</v>
      </c>
      <c r="N2381" s="9" t="str">
        <f>_xlfn.XLOOKUP(M2381,[1]Heads!B:B,[1]Heads!C:C)</f>
        <v>IPC</v>
      </c>
      <c r="O2381" s="9" t="s">
        <v>32</v>
      </c>
      <c r="P2381" s="75">
        <v>46274</v>
      </c>
      <c r="Q2381" s="9"/>
      <c r="R2381" s="75"/>
      <c r="S2381" s="96" t="s">
        <v>3196</v>
      </c>
      <c r="T2381" s="9"/>
      <c r="U2381" s="75"/>
      <c r="V2381" s="9"/>
      <c r="W2381" s="104" t="s">
        <v>33</v>
      </c>
      <c r="X2381" s="104" t="s">
        <v>33</v>
      </c>
      <c r="Y2381" s="98">
        <v>46274</v>
      </c>
      <c r="Z2381" s="9" t="s">
        <v>6229</v>
      </c>
      <c r="AA2381" s="9" t="s">
        <v>34</v>
      </c>
      <c r="AB2381" s="9">
        <f t="shared" ca="1" si="235"/>
        <v>60</v>
      </c>
      <c r="AC2381" s="9" t="str">
        <f t="shared" ca="1" si="236"/>
        <v>45 to 60 Days</v>
      </c>
      <c r="AD2381" s="9">
        <f t="shared" ca="1" si="237"/>
        <v>37</v>
      </c>
      <c r="AE2381" s="9" t="str">
        <f t="shared" ca="1" si="238"/>
        <v>Below 45 Days</v>
      </c>
      <c r="AF2381" s="9"/>
      <c r="AG2381" s="123" t="str">
        <f t="shared" si="234"/>
        <v>Vajrapukothuru,'93/2026'</v>
      </c>
      <c r="AH2381" s="97" t="str">
        <f t="shared" si="239"/>
        <v/>
      </c>
    </row>
    <row r="2382" spans="1:34" ht="25.5" customHeight="1" x14ac:dyDescent="0.25">
      <c r="A2382" s="96">
        <v>2381</v>
      </c>
      <c r="B2382" s="123" t="str">
        <f>_xlfn.XLOOKUP(E2382,'[1]PS Name'!B:B,'[1]PS Name'!D:D)</f>
        <v>Kasibugga Sub-Division</v>
      </c>
      <c r="C2382" s="123" t="str">
        <f>_xlfn.XLOOKUP(E2382,'[1]PS Name'!B:B,'[1]PS Name'!C:C)</f>
        <v>Kasibugga Rural Circle</v>
      </c>
      <c r="D2382" s="123"/>
      <c r="E2382" s="123" t="s">
        <v>98</v>
      </c>
      <c r="F2382" s="9" t="s">
        <v>3164</v>
      </c>
      <c r="G2382" s="63" t="s">
        <v>1864</v>
      </c>
      <c r="H2382" s="137">
        <v>46251</v>
      </c>
      <c r="I2382" s="63" t="str">
        <f t="shared" si="233"/>
        <v>Aug</v>
      </c>
      <c r="J2382" s="63">
        <v>2026</v>
      </c>
      <c r="K2382" s="63" t="s">
        <v>75</v>
      </c>
      <c r="L2382" s="9"/>
      <c r="M2382" s="9" t="str">
        <f>_xlfn.XLOOKUP(K2382,[1]Heads!A:A,[1]Heads!B:B)</f>
        <v>Bodily Offiences</v>
      </c>
      <c r="N2382" s="9" t="str">
        <f>_xlfn.XLOOKUP(M2382,[1]Heads!B:B,[1]Heads!C:C)</f>
        <v>IPC</v>
      </c>
      <c r="O2382" s="9" t="s">
        <v>32</v>
      </c>
      <c r="P2382" s="75"/>
      <c r="Q2382" s="9"/>
      <c r="R2382" s="75"/>
      <c r="S2382" s="96" t="s">
        <v>3196</v>
      </c>
      <c r="T2382" s="9"/>
      <c r="U2382" s="75"/>
      <c r="V2382" s="9"/>
      <c r="W2382" s="104" t="s">
        <v>169</v>
      </c>
      <c r="X2382" s="104" t="s">
        <v>141</v>
      </c>
      <c r="Y2382" s="98"/>
      <c r="Z2382" s="9" t="s">
        <v>6230</v>
      </c>
      <c r="AA2382" s="9" t="s">
        <v>34</v>
      </c>
      <c r="AB2382" s="9">
        <f t="shared" ca="1" si="235"/>
        <v>60</v>
      </c>
      <c r="AC2382" s="9" t="str">
        <f t="shared" ca="1" si="236"/>
        <v>45 to 60 Days</v>
      </c>
      <c r="AD2382" s="9" t="str">
        <f t="shared" ca="1" si="237"/>
        <v/>
      </c>
      <c r="AE2382" s="9" t="str">
        <f t="shared" ca="1" si="238"/>
        <v/>
      </c>
      <c r="AF2382" s="9"/>
      <c r="AG2382" s="123" t="str">
        <f t="shared" si="234"/>
        <v>Vajrapukothuru,'95/2026'</v>
      </c>
      <c r="AH2382" s="97" t="str">
        <f t="shared" ca="1" si="239"/>
        <v>45 to 60 Days</v>
      </c>
    </row>
    <row r="2383" spans="1:34" ht="25.5" customHeight="1" x14ac:dyDescent="0.25">
      <c r="A2383" s="96">
        <v>2382</v>
      </c>
      <c r="B2383" s="123" t="e">
        <f>_xlfn.XLOOKUP(E2383,'[1]PS Name'!B:B,'[1]PS Name'!D:D)</f>
        <v>#N/A</v>
      </c>
      <c r="C2383" s="123" t="e">
        <f>_xlfn.XLOOKUP(E2383,'[1]PS Name'!B:B,'[1]PS Name'!C:C)</f>
        <v>#N/A</v>
      </c>
      <c r="D2383" s="123"/>
      <c r="E2383" s="123" t="s">
        <v>125</v>
      </c>
      <c r="F2383" s="9" t="s">
        <v>3198</v>
      </c>
      <c r="G2383" s="63" t="s">
        <v>2339</v>
      </c>
      <c r="H2383" s="137">
        <v>46251</v>
      </c>
      <c r="I2383" s="63" t="str">
        <f t="shared" si="233"/>
        <v>Aug</v>
      </c>
      <c r="J2383" s="63">
        <v>2026</v>
      </c>
      <c r="K2383" s="63" t="s">
        <v>80</v>
      </c>
      <c r="L2383" s="9"/>
      <c r="M2383" s="9" t="str">
        <f>_xlfn.XLOOKUP(K2383,[1]Heads!A:A,[1]Heads!B:B)</f>
        <v>Crime  Against Women</v>
      </c>
      <c r="N2383" s="9" t="str">
        <f>_xlfn.XLOOKUP(M2383,[1]Heads!B:B,[1]Heads!C:C)</f>
        <v>IPC</v>
      </c>
      <c r="O2383" s="9" t="s">
        <v>32</v>
      </c>
      <c r="P2383" s="75"/>
      <c r="Q2383" s="9"/>
      <c r="R2383" s="75"/>
      <c r="S2383" s="96" t="s">
        <v>3196</v>
      </c>
      <c r="T2383" s="9"/>
      <c r="U2383" s="75"/>
      <c r="V2383" s="9"/>
      <c r="W2383" s="104" t="s">
        <v>40</v>
      </c>
      <c r="X2383" s="104" t="s">
        <v>33</v>
      </c>
      <c r="Y2383" s="98">
        <v>46287</v>
      </c>
      <c r="Z2383" s="9" t="s">
        <v>6231</v>
      </c>
      <c r="AA2383" s="9" t="s">
        <v>34</v>
      </c>
      <c r="AB2383" s="9">
        <f t="shared" ca="1" si="235"/>
        <v>60</v>
      </c>
      <c r="AC2383" s="9" t="str">
        <f t="shared" ca="1" si="236"/>
        <v>45 to 60 Days</v>
      </c>
      <c r="AD2383" s="9">
        <f t="shared" ca="1" si="237"/>
        <v>24</v>
      </c>
      <c r="AE2383" s="9" t="str">
        <f t="shared" ca="1" si="238"/>
        <v>Below 45 Days</v>
      </c>
      <c r="AF2383" s="9"/>
      <c r="AG2383" s="123" t="str">
        <f t="shared" si="234"/>
        <v>Mahila UPS, Srikakulam,'99/2026'</v>
      </c>
      <c r="AH2383" s="97" t="str">
        <f t="shared" si="239"/>
        <v/>
      </c>
    </row>
    <row r="2384" spans="1:34" ht="25.5" customHeight="1" x14ac:dyDescent="0.25">
      <c r="A2384" s="96">
        <v>2383</v>
      </c>
      <c r="B2384" s="123" t="e">
        <f>_xlfn.XLOOKUP(E2384,'[1]PS Name'!B:B,'[1]PS Name'!D:D)</f>
        <v>#N/A</v>
      </c>
      <c r="C2384" s="123" t="e">
        <f>_xlfn.XLOOKUP(E2384,'[1]PS Name'!B:B,'[1]PS Name'!C:C)</f>
        <v>#N/A</v>
      </c>
      <c r="D2384" s="123"/>
      <c r="E2384" s="123" t="s">
        <v>125</v>
      </c>
      <c r="F2384" s="9" t="s">
        <v>3212</v>
      </c>
      <c r="G2384" s="63" t="s">
        <v>1381</v>
      </c>
      <c r="H2384" s="137">
        <v>46251</v>
      </c>
      <c r="I2384" s="63" t="str">
        <f t="shared" si="233"/>
        <v>Aug</v>
      </c>
      <c r="J2384" s="63">
        <v>2026</v>
      </c>
      <c r="K2384" s="63" t="s">
        <v>80</v>
      </c>
      <c r="L2384" s="9"/>
      <c r="M2384" s="9" t="str">
        <f>_xlfn.XLOOKUP(K2384,[1]Heads!A:A,[1]Heads!B:B)</f>
        <v>Crime  Against Women</v>
      </c>
      <c r="N2384" s="9" t="str">
        <f>_xlfn.XLOOKUP(M2384,[1]Heads!B:B,[1]Heads!C:C)</f>
        <v>IPC</v>
      </c>
      <c r="O2384" s="9" t="s">
        <v>32</v>
      </c>
      <c r="P2384" s="75">
        <v>46266</v>
      </c>
      <c r="Q2384" s="9"/>
      <c r="R2384" s="75"/>
      <c r="S2384" s="96" t="s">
        <v>7126</v>
      </c>
      <c r="T2384" s="9"/>
      <c r="U2384" s="75"/>
      <c r="V2384" s="9"/>
      <c r="W2384" s="104" t="s">
        <v>33</v>
      </c>
      <c r="X2384" s="104" t="s">
        <v>2923</v>
      </c>
      <c r="Y2384" s="98"/>
      <c r="Z2384" s="9" t="s">
        <v>6232</v>
      </c>
      <c r="AA2384" s="9" t="s">
        <v>34</v>
      </c>
      <c r="AB2384" s="9" t="str">
        <f t="shared" ca="1" si="235"/>
        <v/>
      </c>
      <c r="AC2384" s="9" t="str">
        <f t="shared" si="236"/>
        <v/>
      </c>
      <c r="AD2384" s="9" t="str">
        <f t="shared" ca="1" si="237"/>
        <v/>
      </c>
      <c r="AE2384" s="9" t="str">
        <f t="shared" ca="1" si="238"/>
        <v/>
      </c>
      <c r="AF2384" s="9"/>
      <c r="AG2384" s="123" t="str">
        <f t="shared" si="234"/>
        <v>Mahila UPS, Srikakulam,'100/2026'</v>
      </c>
      <c r="AH2384" s="97" t="str">
        <f t="shared" si="239"/>
        <v/>
      </c>
    </row>
    <row r="2385" spans="1:34" ht="25.5" customHeight="1" x14ac:dyDescent="0.25">
      <c r="A2385" s="96">
        <v>2384</v>
      </c>
      <c r="B2385" s="123" t="str">
        <f>_xlfn.XLOOKUP(E2385,'[1]PS Name'!B:B,'[1]PS Name'!D:D)</f>
        <v>Kasibugga Sub-Division</v>
      </c>
      <c r="C2385" s="123" t="str">
        <f>_xlfn.XLOOKUP(E2385,'[1]PS Name'!B:B,'[1]PS Name'!C:C)</f>
        <v>Kasibugga Rural Circle</v>
      </c>
      <c r="D2385" s="123"/>
      <c r="E2385" s="123" t="s">
        <v>98</v>
      </c>
      <c r="F2385" s="9" t="s">
        <v>3170</v>
      </c>
      <c r="G2385" s="63" t="s">
        <v>2403</v>
      </c>
      <c r="H2385" s="137">
        <v>46251</v>
      </c>
      <c r="I2385" s="63" t="str">
        <f t="shared" si="233"/>
        <v>Aug</v>
      </c>
      <c r="J2385" s="63">
        <v>2026</v>
      </c>
      <c r="K2385" s="63" t="s">
        <v>75</v>
      </c>
      <c r="L2385" s="9"/>
      <c r="M2385" s="9" t="str">
        <f>_xlfn.XLOOKUP(K2385,[1]Heads!A:A,[1]Heads!B:B)</f>
        <v>Bodily Offiences</v>
      </c>
      <c r="N2385" s="9" t="str">
        <f>_xlfn.XLOOKUP(M2385,[1]Heads!B:B,[1]Heads!C:C)</f>
        <v>IPC</v>
      </c>
      <c r="O2385" s="9" t="s">
        <v>32</v>
      </c>
      <c r="P2385" s="75"/>
      <c r="Q2385" s="9"/>
      <c r="R2385" s="75"/>
      <c r="S2385" s="96" t="s">
        <v>3196</v>
      </c>
      <c r="T2385" s="9"/>
      <c r="U2385" s="75"/>
      <c r="V2385" s="9"/>
      <c r="W2385" s="104" t="s">
        <v>169</v>
      </c>
      <c r="X2385" s="104" t="s">
        <v>141</v>
      </c>
      <c r="Y2385" s="98"/>
      <c r="Z2385" s="9" t="s">
        <v>6233</v>
      </c>
      <c r="AA2385" s="9" t="s">
        <v>34</v>
      </c>
      <c r="AB2385" s="9">
        <f t="shared" ca="1" si="235"/>
        <v>60</v>
      </c>
      <c r="AC2385" s="9" t="str">
        <f t="shared" ca="1" si="236"/>
        <v>45 to 60 Days</v>
      </c>
      <c r="AD2385" s="9" t="str">
        <f t="shared" ca="1" si="237"/>
        <v/>
      </c>
      <c r="AE2385" s="9" t="str">
        <f t="shared" ca="1" si="238"/>
        <v/>
      </c>
      <c r="AF2385" s="9"/>
      <c r="AG2385" s="123" t="str">
        <f t="shared" si="234"/>
        <v>Vajrapukothuru,'94/2026'</v>
      </c>
      <c r="AH2385" s="97" t="str">
        <f t="shared" ca="1" si="239"/>
        <v>45 to 60 Days</v>
      </c>
    </row>
    <row r="2386" spans="1:34" ht="25.5" customHeight="1" x14ac:dyDescent="0.25">
      <c r="A2386" s="96">
        <v>2385</v>
      </c>
      <c r="B2386" s="123" t="str">
        <f>_xlfn.XLOOKUP(E2386,'[1]PS Name'!B:B,'[1]PS Name'!D:D)</f>
        <v>Tekkali Sub-Division</v>
      </c>
      <c r="C2386" s="123" t="str">
        <f>_xlfn.XLOOKUP(E2386,'[1]PS Name'!B:B,'[1]PS Name'!C:C)</f>
        <v>Tekkali Rural Circle</v>
      </c>
      <c r="D2386" s="123"/>
      <c r="E2386" s="123" t="s">
        <v>89</v>
      </c>
      <c r="F2386" s="9" t="s">
        <v>3785</v>
      </c>
      <c r="G2386" s="63" t="s">
        <v>1315</v>
      </c>
      <c r="H2386" s="137">
        <v>46251</v>
      </c>
      <c r="I2386" s="63" t="str">
        <f t="shared" ref="I2386:I2436" si="240">TEXT(H2386,"mmm")</f>
        <v>Aug</v>
      </c>
      <c r="J2386" s="63">
        <v>2026</v>
      </c>
      <c r="K2386" s="63" t="s">
        <v>70</v>
      </c>
      <c r="L2386" s="9"/>
      <c r="M2386" s="9" t="str">
        <f>_xlfn.XLOOKUP(K2386,[1]Heads!A:A,[1]Heads!B:B)</f>
        <v>174 CrPC</v>
      </c>
      <c r="N2386" s="9" t="str">
        <f>_xlfn.XLOOKUP(M2386,[1]Heads!B:B,[1]Heads!C:C)</f>
        <v>174 CrPC</v>
      </c>
      <c r="O2386" s="9" t="s">
        <v>32</v>
      </c>
      <c r="P2386" s="75"/>
      <c r="Q2386" s="9"/>
      <c r="R2386" s="75"/>
      <c r="S2386" s="96" t="s">
        <v>3196</v>
      </c>
      <c r="T2386" s="9"/>
      <c r="U2386" s="75"/>
      <c r="V2386" s="9"/>
      <c r="W2386" s="104" t="s">
        <v>173</v>
      </c>
      <c r="X2386" s="104" t="s">
        <v>173</v>
      </c>
      <c r="Y2386" s="98">
        <v>46262</v>
      </c>
      <c r="Z2386" s="9" t="s">
        <v>6234</v>
      </c>
      <c r="AA2386" s="9" t="s">
        <v>34</v>
      </c>
      <c r="AB2386" s="9">
        <f t="shared" ca="1" si="235"/>
        <v>60</v>
      </c>
      <c r="AC2386" s="9" t="str">
        <f t="shared" ca="1" si="236"/>
        <v>45 to 60 Days</v>
      </c>
      <c r="AD2386" s="9">
        <f t="shared" ca="1" si="237"/>
        <v>49</v>
      </c>
      <c r="AE2386" s="9" t="str">
        <f t="shared" ca="1" si="238"/>
        <v>45 to 60 Days</v>
      </c>
      <c r="AF2386" s="9"/>
      <c r="AG2386" s="123" t="str">
        <f t="shared" ref="AG2386:AG2436" si="241">E2386&amp;","&amp;F2386</f>
        <v>Kotabommali,'151/2026'</v>
      </c>
      <c r="AH2386" s="97" t="str">
        <f t="shared" ca="1" si="239"/>
        <v>45 to 60 Days</v>
      </c>
    </row>
    <row r="2387" spans="1:34" ht="25.5" customHeight="1" x14ac:dyDescent="0.25">
      <c r="A2387" s="96">
        <v>2386</v>
      </c>
      <c r="B2387" s="123" t="str">
        <f>_xlfn.XLOOKUP(E2387,'[1]PS Name'!B:B,'[1]PS Name'!D:D)</f>
        <v>Tekkali Sub-Division</v>
      </c>
      <c r="C2387" s="123" t="str">
        <f>_xlfn.XLOOKUP(E2387,'[1]PS Name'!B:B,'[1]PS Name'!C:C)</f>
        <v>Narasannapeta Circle</v>
      </c>
      <c r="D2387" s="123"/>
      <c r="E2387" s="123" t="s">
        <v>42</v>
      </c>
      <c r="F2387" s="9" t="s">
        <v>6014</v>
      </c>
      <c r="G2387" s="63" t="s">
        <v>264</v>
      </c>
      <c r="H2387" s="137">
        <v>46251</v>
      </c>
      <c r="I2387" s="63" t="str">
        <f t="shared" si="240"/>
        <v>Aug</v>
      </c>
      <c r="J2387" s="63">
        <v>2026</v>
      </c>
      <c r="K2387" s="63" t="s">
        <v>59</v>
      </c>
      <c r="L2387" s="9" t="s">
        <v>265</v>
      </c>
      <c r="M2387" s="9" t="str">
        <f>_xlfn.XLOOKUP(K2387,[1]Heads!A:A,[1]Heads!B:B)</f>
        <v>Missing Cases</v>
      </c>
      <c r="N2387" s="9" t="str">
        <f>_xlfn.XLOOKUP(M2387,[1]Heads!B:B,[1]Heads!C:C)</f>
        <v>Missing</v>
      </c>
      <c r="O2387" s="9" t="s">
        <v>32</v>
      </c>
      <c r="P2387" s="75"/>
      <c r="Q2387" s="9"/>
      <c r="R2387" s="75"/>
      <c r="S2387" s="96" t="s">
        <v>7125</v>
      </c>
      <c r="T2387" s="9"/>
      <c r="U2387" s="75"/>
      <c r="V2387" s="9"/>
      <c r="W2387" s="104" t="s">
        <v>112</v>
      </c>
      <c r="X2387" s="104" t="s">
        <v>2923</v>
      </c>
      <c r="Y2387" s="98"/>
      <c r="Z2387" s="9" t="s">
        <v>6235</v>
      </c>
      <c r="AA2387" s="9" t="s">
        <v>34</v>
      </c>
      <c r="AB2387" s="9" t="str">
        <f t="shared" ca="1" si="235"/>
        <v/>
      </c>
      <c r="AC2387" s="9" t="str">
        <f t="shared" si="236"/>
        <v/>
      </c>
      <c r="AD2387" s="9" t="str">
        <f t="shared" ca="1" si="237"/>
        <v/>
      </c>
      <c r="AE2387" s="9" t="str">
        <f t="shared" ca="1" si="238"/>
        <v/>
      </c>
      <c r="AF2387" s="9"/>
      <c r="AG2387" s="123" t="str">
        <f t="shared" si="241"/>
        <v>Narasannapeta,'257/2026'</v>
      </c>
      <c r="AH2387" s="97" t="str">
        <f t="shared" si="239"/>
        <v/>
      </c>
    </row>
    <row r="2388" spans="1:34" ht="25.5" customHeight="1" x14ac:dyDescent="0.25">
      <c r="A2388" s="96">
        <v>2387</v>
      </c>
      <c r="B2388" s="123" t="str">
        <f>_xlfn.XLOOKUP(E2388,'[1]PS Name'!B:B,'[1]PS Name'!D:D)</f>
        <v>Srikakulam Sub-Division</v>
      </c>
      <c r="C2388" s="123" t="str">
        <f>_xlfn.XLOOKUP(E2388,'[1]PS Name'!B:B,'[1]PS Name'!C:C)</f>
        <v>Amadalavalasa Circle</v>
      </c>
      <c r="D2388" s="123"/>
      <c r="E2388" s="123" t="s">
        <v>64</v>
      </c>
      <c r="F2388" s="9" t="s">
        <v>3386</v>
      </c>
      <c r="G2388" s="63" t="s">
        <v>1411</v>
      </c>
      <c r="H2388" s="137">
        <v>46251</v>
      </c>
      <c r="I2388" s="63" t="str">
        <f t="shared" si="240"/>
        <v>Aug</v>
      </c>
      <c r="J2388" s="63">
        <v>2026</v>
      </c>
      <c r="K2388" s="63" t="s">
        <v>75</v>
      </c>
      <c r="L2388" s="9"/>
      <c r="M2388" s="9" t="str">
        <f>_xlfn.XLOOKUP(K2388,[1]Heads!A:A,[1]Heads!B:B)</f>
        <v>Bodily Offiences</v>
      </c>
      <c r="N2388" s="9" t="str">
        <f>_xlfn.XLOOKUP(M2388,[1]Heads!B:B,[1]Heads!C:C)</f>
        <v>IPC</v>
      </c>
      <c r="O2388" s="9" t="s">
        <v>32</v>
      </c>
      <c r="P2388" s="75"/>
      <c r="Q2388" s="9"/>
      <c r="R2388" s="75"/>
      <c r="S2388" s="96" t="s">
        <v>3196</v>
      </c>
      <c r="T2388" s="9"/>
      <c r="U2388" s="75"/>
      <c r="V2388" s="9"/>
      <c r="W2388" s="104" t="s">
        <v>169</v>
      </c>
      <c r="X2388" s="104" t="s">
        <v>33</v>
      </c>
      <c r="Y2388" s="98">
        <v>46300</v>
      </c>
      <c r="Z2388" s="9" t="s">
        <v>6236</v>
      </c>
      <c r="AA2388" s="9" t="s">
        <v>34</v>
      </c>
      <c r="AB2388" s="9">
        <f t="shared" ca="1" si="235"/>
        <v>60</v>
      </c>
      <c r="AC2388" s="9" t="str">
        <f t="shared" ca="1" si="236"/>
        <v>45 to 60 Days</v>
      </c>
      <c r="AD2388" s="9">
        <f t="shared" ca="1" si="237"/>
        <v>11</v>
      </c>
      <c r="AE2388" s="9" t="str">
        <f t="shared" ca="1" si="238"/>
        <v>Below 45 Days</v>
      </c>
      <c r="AF2388" s="9"/>
      <c r="AG2388" s="123" t="str">
        <f t="shared" si="241"/>
        <v>Ponduru,'114/2026'</v>
      </c>
      <c r="AH2388" s="97" t="str">
        <f t="shared" si="239"/>
        <v/>
      </c>
    </row>
    <row r="2389" spans="1:34" ht="25.5" customHeight="1" x14ac:dyDescent="0.25">
      <c r="A2389" s="96">
        <v>2388</v>
      </c>
      <c r="B2389" s="123" t="str">
        <f>_xlfn.XLOOKUP(E2389,'[1]PS Name'!B:B,'[1]PS Name'!D:D)</f>
        <v>Tekkali Sub-Division</v>
      </c>
      <c r="C2389" s="123">
        <f>_xlfn.XLOOKUP(E2389,'[1]PS Name'!B:B,'[1]PS Name'!C:C)</f>
        <v>0</v>
      </c>
      <c r="D2389" s="123"/>
      <c r="E2389" s="123" t="s">
        <v>51</v>
      </c>
      <c r="F2389" s="9" t="s">
        <v>3773</v>
      </c>
      <c r="G2389" s="63" t="s">
        <v>6237</v>
      </c>
      <c r="H2389" s="137">
        <v>46251</v>
      </c>
      <c r="I2389" s="63" t="str">
        <f t="shared" si="240"/>
        <v>Aug</v>
      </c>
      <c r="J2389" s="63">
        <v>2026</v>
      </c>
      <c r="K2389" s="63" t="s">
        <v>80</v>
      </c>
      <c r="L2389" s="9"/>
      <c r="M2389" s="9" t="str">
        <f>_xlfn.XLOOKUP(K2389,[1]Heads!A:A,[1]Heads!B:B)</f>
        <v>Crime  Against Women</v>
      </c>
      <c r="N2389" s="9" t="str">
        <f>_xlfn.XLOOKUP(M2389,[1]Heads!B:B,[1]Heads!C:C)</f>
        <v>IPC</v>
      </c>
      <c r="O2389" s="9" t="s">
        <v>32</v>
      </c>
      <c r="P2389" s="75"/>
      <c r="Q2389" s="9"/>
      <c r="R2389" s="75"/>
      <c r="S2389" s="96" t="s">
        <v>3196</v>
      </c>
      <c r="T2389" s="9"/>
      <c r="U2389" s="75"/>
      <c r="V2389" s="9"/>
      <c r="W2389" s="104" t="s">
        <v>141</v>
      </c>
      <c r="X2389" s="104" t="s">
        <v>33</v>
      </c>
      <c r="Y2389" s="98">
        <v>46283</v>
      </c>
      <c r="Z2389" s="9" t="s">
        <v>6238</v>
      </c>
      <c r="AA2389" s="9" t="s">
        <v>34</v>
      </c>
      <c r="AB2389" s="9">
        <f t="shared" ca="1" si="235"/>
        <v>60</v>
      </c>
      <c r="AC2389" s="9" t="str">
        <f t="shared" ca="1" si="236"/>
        <v>45 to 60 Days</v>
      </c>
      <c r="AD2389" s="9">
        <f t="shared" ca="1" si="237"/>
        <v>28</v>
      </c>
      <c r="AE2389" s="9" t="str">
        <f t="shared" ca="1" si="238"/>
        <v>Below 45 Days</v>
      </c>
      <c r="AF2389" s="9"/>
      <c r="AG2389" s="123" t="str">
        <f t="shared" si="241"/>
        <v>Tekkali PS,'147/2026'</v>
      </c>
      <c r="AH2389" s="97" t="str">
        <f t="shared" si="239"/>
        <v/>
      </c>
    </row>
    <row r="2390" spans="1:34" ht="25.5" customHeight="1" x14ac:dyDescent="0.25">
      <c r="A2390" s="96">
        <v>2389</v>
      </c>
      <c r="B2390" s="123" t="str">
        <f>_xlfn.XLOOKUP(E2390,'[1]PS Name'!B:B,'[1]PS Name'!D:D)</f>
        <v>Srikakulam Sub-Division</v>
      </c>
      <c r="C2390" s="123" t="str">
        <f>_xlfn.XLOOKUP(E2390,'[1]PS Name'!B:B,'[1]PS Name'!C:C)</f>
        <v>J.R.Puram Circle</v>
      </c>
      <c r="D2390" s="123"/>
      <c r="E2390" s="123" t="s">
        <v>107</v>
      </c>
      <c r="F2390" s="9" t="s">
        <v>3041</v>
      </c>
      <c r="G2390" s="63" t="s">
        <v>1405</v>
      </c>
      <c r="H2390" s="137">
        <v>46252</v>
      </c>
      <c r="I2390" s="63" t="str">
        <f t="shared" si="240"/>
        <v>Aug</v>
      </c>
      <c r="J2390" s="63">
        <v>2026</v>
      </c>
      <c r="K2390" s="63" t="s">
        <v>71</v>
      </c>
      <c r="L2390" s="9"/>
      <c r="M2390" s="9" t="str">
        <f>_xlfn.XLOOKUP(K2390,[1]Heads!A:A,[1]Heads!B:B)</f>
        <v>Road Accidents</v>
      </c>
      <c r="N2390" s="9" t="str">
        <f>_xlfn.XLOOKUP(M2390,[1]Heads!B:B,[1]Heads!C:C)</f>
        <v>IPC</v>
      </c>
      <c r="O2390" s="9" t="s">
        <v>32</v>
      </c>
      <c r="P2390" s="75"/>
      <c r="Q2390" s="9"/>
      <c r="R2390" s="75"/>
      <c r="S2390" s="96" t="s">
        <v>3196</v>
      </c>
      <c r="T2390" s="9"/>
      <c r="U2390" s="75"/>
      <c r="V2390" s="9"/>
      <c r="W2390" s="104" t="s">
        <v>141</v>
      </c>
      <c r="X2390" s="104" t="s">
        <v>33</v>
      </c>
      <c r="Y2390" s="98">
        <v>46300</v>
      </c>
      <c r="Z2390" s="9" t="s">
        <v>6239</v>
      </c>
      <c r="AA2390" s="9" t="s">
        <v>34</v>
      </c>
      <c r="AB2390" s="9">
        <f t="shared" ca="1" si="235"/>
        <v>59</v>
      </c>
      <c r="AC2390" s="9" t="str">
        <f t="shared" ca="1" si="236"/>
        <v>45 to 60 Days</v>
      </c>
      <c r="AD2390" s="9">
        <f t="shared" ca="1" si="237"/>
        <v>11</v>
      </c>
      <c r="AE2390" s="9" t="str">
        <f t="shared" ca="1" si="238"/>
        <v>Below 45 Days</v>
      </c>
      <c r="AF2390" s="9"/>
      <c r="AG2390" s="123" t="str">
        <f t="shared" si="241"/>
        <v>G. Sigadam,'53/2026'</v>
      </c>
      <c r="AH2390" s="97" t="str">
        <f t="shared" si="239"/>
        <v/>
      </c>
    </row>
    <row r="2391" spans="1:34" ht="25.5" customHeight="1" x14ac:dyDescent="0.25">
      <c r="A2391" s="96">
        <v>2390</v>
      </c>
      <c r="B2391" s="123" t="str">
        <f>_xlfn.XLOOKUP(E2391,'[1]PS Name'!B:B,'[1]PS Name'!D:D)</f>
        <v>Kasibugga Sub-Division</v>
      </c>
      <c r="C2391" s="123" t="str">
        <f>_xlfn.XLOOKUP(E2391,'[1]PS Name'!B:B,'[1]PS Name'!C:C)</f>
        <v>Sompeta Circle</v>
      </c>
      <c r="D2391" s="123"/>
      <c r="E2391" s="123" t="s">
        <v>118</v>
      </c>
      <c r="F2391" s="9" t="s">
        <v>3062</v>
      </c>
      <c r="G2391" s="63" t="s">
        <v>1411</v>
      </c>
      <c r="H2391" s="137">
        <v>46252</v>
      </c>
      <c r="I2391" s="63" t="str">
        <f t="shared" si="240"/>
        <v>Aug</v>
      </c>
      <c r="J2391" s="63">
        <v>2026</v>
      </c>
      <c r="K2391" s="63" t="s">
        <v>75</v>
      </c>
      <c r="L2391" s="9"/>
      <c r="M2391" s="9" t="str">
        <f>_xlfn.XLOOKUP(K2391,[1]Heads!A:A,[1]Heads!B:B)</f>
        <v>Bodily Offiences</v>
      </c>
      <c r="N2391" s="9" t="str">
        <f>_xlfn.XLOOKUP(M2391,[1]Heads!B:B,[1]Heads!C:C)</f>
        <v>IPC</v>
      </c>
      <c r="O2391" s="9" t="s">
        <v>32</v>
      </c>
      <c r="P2391" s="75">
        <v>46274</v>
      </c>
      <c r="Q2391" s="9"/>
      <c r="R2391" s="75"/>
      <c r="S2391" s="96" t="s">
        <v>3196</v>
      </c>
      <c r="T2391" s="9"/>
      <c r="U2391" s="75"/>
      <c r="V2391" s="9"/>
      <c r="W2391" s="104" t="s">
        <v>33</v>
      </c>
      <c r="X2391" s="104" t="s">
        <v>33</v>
      </c>
      <c r="Y2391" s="98">
        <v>46274</v>
      </c>
      <c r="Z2391" s="9" t="s">
        <v>6240</v>
      </c>
      <c r="AA2391" s="9" t="s">
        <v>34</v>
      </c>
      <c r="AB2391" s="9">
        <f t="shared" ca="1" si="235"/>
        <v>59</v>
      </c>
      <c r="AC2391" s="9" t="str">
        <f t="shared" ca="1" si="236"/>
        <v>45 to 60 Days</v>
      </c>
      <c r="AD2391" s="9">
        <f t="shared" ca="1" si="237"/>
        <v>37</v>
      </c>
      <c r="AE2391" s="9" t="str">
        <f t="shared" ca="1" si="238"/>
        <v>Below 45 Days</v>
      </c>
      <c r="AF2391" s="9"/>
      <c r="AG2391" s="123" t="str">
        <f t="shared" si="241"/>
        <v>Kanchili,'74/2026'</v>
      </c>
      <c r="AH2391" s="97" t="str">
        <f t="shared" si="239"/>
        <v/>
      </c>
    </row>
    <row r="2392" spans="1:34" ht="25.5" customHeight="1" x14ac:dyDescent="0.25">
      <c r="A2392" s="96">
        <v>2391</v>
      </c>
      <c r="B2392" s="123" t="str">
        <f>_xlfn.XLOOKUP(E2392,'[1]PS Name'!B:B,'[1]PS Name'!D:D)</f>
        <v>Tekkali Sub-Division</v>
      </c>
      <c r="C2392" s="123" t="str">
        <f>_xlfn.XLOOKUP(E2392,'[1]PS Name'!B:B,'[1]PS Name'!C:C)</f>
        <v>Tekkali Rural Circle</v>
      </c>
      <c r="D2392" s="123"/>
      <c r="E2392" s="123" t="s">
        <v>84</v>
      </c>
      <c r="F2392" s="9" t="s">
        <v>3087</v>
      </c>
      <c r="G2392" s="63" t="s">
        <v>1315</v>
      </c>
      <c r="H2392" s="137">
        <v>46252</v>
      </c>
      <c r="I2392" s="63" t="str">
        <f t="shared" si="240"/>
        <v>Aug</v>
      </c>
      <c r="J2392" s="63">
        <v>2026</v>
      </c>
      <c r="K2392" s="63" t="s">
        <v>70</v>
      </c>
      <c r="L2392" s="9"/>
      <c r="M2392" s="9" t="str">
        <f>_xlfn.XLOOKUP(K2392,[1]Heads!A:A,[1]Heads!B:B)</f>
        <v>174 CrPC</v>
      </c>
      <c r="N2392" s="9" t="str">
        <f>_xlfn.XLOOKUP(M2392,[1]Heads!B:B,[1]Heads!C:C)</f>
        <v>174 CrPC</v>
      </c>
      <c r="O2392" s="9" t="s">
        <v>32</v>
      </c>
      <c r="P2392" s="75"/>
      <c r="Q2392" s="9"/>
      <c r="R2392" s="75"/>
      <c r="S2392" s="96" t="s">
        <v>3196</v>
      </c>
      <c r="T2392" s="9"/>
      <c r="U2392" s="75"/>
      <c r="V2392" s="9"/>
      <c r="W2392" s="104" t="s">
        <v>168</v>
      </c>
      <c r="X2392" s="104" t="s">
        <v>173</v>
      </c>
      <c r="Y2392" s="98">
        <v>46262</v>
      </c>
      <c r="Z2392" s="9" t="s">
        <v>6241</v>
      </c>
      <c r="AA2392" s="9" t="s">
        <v>34</v>
      </c>
      <c r="AB2392" s="9">
        <f t="shared" ca="1" si="235"/>
        <v>59</v>
      </c>
      <c r="AC2392" s="9" t="str">
        <f t="shared" ca="1" si="236"/>
        <v>45 to 60 Days</v>
      </c>
      <c r="AD2392" s="9">
        <f t="shared" ca="1" si="237"/>
        <v>49</v>
      </c>
      <c r="AE2392" s="9" t="str">
        <f t="shared" ca="1" si="238"/>
        <v>45 to 60 Days</v>
      </c>
      <c r="AF2392" s="9"/>
      <c r="AG2392" s="123" t="str">
        <f t="shared" si="241"/>
        <v>Nandigam,'79/2026'</v>
      </c>
      <c r="AH2392" s="97" t="str">
        <f t="shared" ca="1" si="239"/>
        <v>45 to 60 Days</v>
      </c>
    </row>
    <row r="2393" spans="1:34" ht="25.5" customHeight="1" x14ac:dyDescent="0.25">
      <c r="A2393" s="96">
        <v>2392</v>
      </c>
      <c r="B2393" s="123" t="str">
        <f>_xlfn.XLOOKUP(E2393,'[1]PS Name'!B:B,'[1]PS Name'!D:D)</f>
        <v>Tekkali Sub-Division</v>
      </c>
      <c r="C2393" s="123" t="str">
        <f>_xlfn.XLOOKUP(E2393,'[1]PS Name'!B:B,'[1]PS Name'!C:C)</f>
        <v>Kothuru Circle</v>
      </c>
      <c r="D2393" s="123"/>
      <c r="E2393" s="123" t="s">
        <v>55</v>
      </c>
      <c r="F2393" s="9" t="s">
        <v>3085</v>
      </c>
      <c r="G2393" s="63" t="s">
        <v>1332</v>
      </c>
      <c r="H2393" s="137">
        <v>46252</v>
      </c>
      <c r="I2393" s="63" t="str">
        <f t="shared" si="240"/>
        <v>Aug</v>
      </c>
      <c r="J2393" s="63">
        <v>2026</v>
      </c>
      <c r="K2393" s="63" t="s">
        <v>71</v>
      </c>
      <c r="L2393" s="9"/>
      <c r="M2393" s="9" t="str">
        <f>_xlfn.XLOOKUP(K2393,[1]Heads!A:A,[1]Heads!B:B)</f>
        <v>Road Accidents</v>
      </c>
      <c r="N2393" s="9" t="str">
        <f>_xlfn.XLOOKUP(M2393,[1]Heads!B:B,[1]Heads!C:C)</f>
        <v>IPC</v>
      </c>
      <c r="O2393" s="9" t="s">
        <v>32</v>
      </c>
      <c r="P2393" s="75"/>
      <c r="Q2393" s="9"/>
      <c r="R2393" s="75"/>
      <c r="S2393" s="96" t="s">
        <v>3196</v>
      </c>
      <c r="T2393" s="9"/>
      <c r="U2393" s="75"/>
      <c r="V2393" s="9"/>
      <c r="W2393" s="104" t="s">
        <v>169</v>
      </c>
      <c r="X2393" s="104" t="s">
        <v>141</v>
      </c>
      <c r="Y2393" s="98"/>
      <c r="Z2393" s="9" t="s">
        <v>6242</v>
      </c>
      <c r="AA2393" s="9" t="s">
        <v>34</v>
      </c>
      <c r="AB2393" s="9">
        <f t="shared" ca="1" si="235"/>
        <v>59</v>
      </c>
      <c r="AC2393" s="9" t="str">
        <f t="shared" ca="1" si="236"/>
        <v>45 to 60 Days</v>
      </c>
      <c r="AD2393" s="9" t="str">
        <f t="shared" ca="1" si="237"/>
        <v/>
      </c>
      <c r="AE2393" s="9" t="str">
        <f t="shared" ca="1" si="238"/>
        <v/>
      </c>
      <c r="AF2393" s="9"/>
      <c r="AG2393" s="123" t="str">
        <f t="shared" si="241"/>
        <v>Hiramandalam,'67/2026'</v>
      </c>
      <c r="AH2393" s="97" t="str">
        <f t="shared" ca="1" si="239"/>
        <v>45 to 60 Days</v>
      </c>
    </row>
    <row r="2394" spans="1:34" ht="25.5" customHeight="1" x14ac:dyDescent="0.25">
      <c r="A2394" s="96">
        <v>2393</v>
      </c>
      <c r="B2394" s="123" t="str">
        <f>_xlfn.XLOOKUP(E2394,'[1]PS Name'!B:B,'[1]PS Name'!D:D)</f>
        <v>Kasibugga Sub-Division</v>
      </c>
      <c r="C2394" s="123" t="str">
        <f>_xlfn.XLOOKUP(E2394,'[1]PS Name'!B:B,'[1]PS Name'!C:C)</f>
        <v>Kasibugga Rural Circle</v>
      </c>
      <c r="D2394" s="123"/>
      <c r="E2394" s="123" t="s">
        <v>114</v>
      </c>
      <c r="F2394" s="9" t="s">
        <v>3581</v>
      </c>
      <c r="G2394" s="63" t="s">
        <v>1396</v>
      </c>
      <c r="H2394" s="137">
        <v>46252</v>
      </c>
      <c r="I2394" s="63" t="str">
        <f t="shared" si="240"/>
        <v>Aug</v>
      </c>
      <c r="J2394" s="63">
        <v>2026</v>
      </c>
      <c r="K2394" s="63" t="s">
        <v>39</v>
      </c>
      <c r="L2394" s="9"/>
      <c r="M2394" s="9" t="str">
        <f>_xlfn.XLOOKUP(K2394,[1]Heads!A:A,[1]Heads!B:B)</f>
        <v>Other IPC</v>
      </c>
      <c r="N2394" s="9" t="str">
        <f>_xlfn.XLOOKUP(M2394,[1]Heads!B:B,[1]Heads!C:C)</f>
        <v>IPC</v>
      </c>
      <c r="O2394" s="9" t="s">
        <v>32</v>
      </c>
      <c r="P2394" s="75"/>
      <c r="Q2394" s="9"/>
      <c r="R2394" s="75"/>
      <c r="S2394" s="96" t="s">
        <v>3196</v>
      </c>
      <c r="T2394" s="9"/>
      <c r="U2394" s="75"/>
      <c r="V2394" s="9"/>
      <c r="W2394" s="104" t="s">
        <v>169</v>
      </c>
      <c r="X2394" s="104" t="s">
        <v>141</v>
      </c>
      <c r="Y2394" s="98"/>
      <c r="Z2394" s="9" t="s">
        <v>6243</v>
      </c>
      <c r="AA2394" s="9" t="s">
        <v>34</v>
      </c>
      <c r="AB2394" s="9">
        <f t="shared" ca="1" si="235"/>
        <v>59</v>
      </c>
      <c r="AC2394" s="9" t="str">
        <f t="shared" ca="1" si="236"/>
        <v>45 to 60 Days</v>
      </c>
      <c r="AD2394" s="9" t="str">
        <f t="shared" ca="1" si="237"/>
        <v/>
      </c>
      <c r="AE2394" s="9" t="str">
        <f t="shared" ca="1" si="238"/>
        <v/>
      </c>
      <c r="AF2394" s="9"/>
      <c r="AG2394" s="123" t="str">
        <f t="shared" si="241"/>
        <v>Mandasa,'133/2026'</v>
      </c>
      <c r="AH2394" s="97" t="str">
        <f t="shared" ca="1" si="239"/>
        <v>45 to 60 Days</v>
      </c>
    </row>
    <row r="2395" spans="1:34" ht="25.5" customHeight="1" x14ac:dyDescent="0.25">
      <c r="A2395" s="96">
        <v>2394</v>
      </c>
      <c r="B2395" s="123" t="str">
        <f>_xlfn.XLOOKUP(E2395,'[1]PS Name'!B:B,'[1]PS Name'!D:D)</f>
        <v>Tekkali Sub-Division</v>
      </c>
      <c r="C2395" s="123" t="str">
        <f>_xlfn.XLOOKUP(E2395,'[1]PS Name'!B:B,'[1]PS Name'!C:C)</f>
        <v>Tekkali Rural Circle</v>
      </c>
      <c r="D2395" s="123"/>
      <c r="E2395" s="123" t="s">
        <v>95</v>
      </c>
      <c r="F2395" s="9" t="s">
        <v>3042</v>
      </c>
      <c r="G2395" s="63" t="s">
        <v>264</v>
      </c>
      <c r="H2395" s="137">
        <v>46252</v>
      </c>
      <c r="I2395" s="63" t="str">
        <f t="shared" si="240"/>
        <v>Aug</v>
      </c>
      <c r="J2395" s="63">
        <v>2026</v>
      </c>
      <c r="K2395" s="63" t="s">
        <v>59</v>
      </c>
      <c r="L2395" s="9" t="s">
        <v>265</v>
      </c>
      <c r="M2395" s="9" t="str">
        <f>_xlfn.XLOOKUP(K2395,[1]Heads!A:A,[1]Heads!B:B)</f>
        <v>Missing Cases</v>
      </c>
      <c r="N2395" s="9" t="str">
        <f>_xlfn.XLOOKUP(M2395,[1]Heads!B:B,[1]Heads!C:C)</f>
        <v>Missing</v>
      </c>
      <c r="O2395" s="9" t="s">
        <v>32</v>
      </c>
      <c r="P2395" s="75"/>
      <c r="Q2395" s="9"/>
      <c r="R2395" s="75"/>
      <c r="S2395" s="96" t="s">
        <v>7125</v>
      </c>
      <c r="T2395" s="9"/>
      <c r="U2395" s="75"/>
      <c r="V2395" s="9"/>
      <c r="W2395" s="104" t="s">
        <v>142</v>
      </c>
      <c r="X2395" s="104" t="s">
        <v>2923</v>
      </c>
      <c r="Y2395" s="98"/>
      <c r="Z2395" s="9" t="s">
        <v>6244</v>
      </c>
      <c r="AA2395" s="9" t="s">
        <v>34</v>
      </c>
      <c r="AB2395" s="9" t="str">
        <f t="shared" ca="1" si="235"/>
        <v/>
      </c>
      <c r="AC2395" s="9" t="str">
        <f t="shared" si="236"/>
        <v/>
      </c>
      <c r="AD2395" s="9" t="str">
        <f t="shared" ca="1" si="237"/>
        <v/>
      </c>
      <c r="AE2395" s="9" t="str">
        <f t="shared" ca="1" si="238"/>
        <v/>
      </c>
      <c r="AF2395" s="9"/>
      <c r="AG2395" s="123" t="str">
        <f t="shared" si="241"/>
        <v>Santhabommali,'54/2026'</v>
      </c>
      <c r="AH2395" s="97" t="str">
        <f t="shared" si="239"/>
        <v/>
      </c>
    </row>
    <row r="2396" spans="1:34" ht="25.5" customHeight="1" x14ac:dyDescent="0.25">
      <c r="A2396" s="96">
        <v>2395</v>
      </c>
      <c r="B2396" s="123" t="str">
        <f>_xlfn.XLOOKUP(E2396,'[1]PS Name'!B:B,'[1]PS Name'!D:D)</f>
        <v>Tekkali Sub-Division</v>
      </c>
      <c r="C2396" s="123">
        <f>_xlfn.XLOOKUP(E2396,'[1]PS Name'!B:B,'[1]PS Name'!C:C)</f>
        <v>0</v>
      </c>
      <c r="D2396" s="123"/>
      <c r="E2396" s="123" t="s">
        <v>51</v>
      </c>
      <c r="F2396" s="9" t="s">
        <v>3783</v>
      </c>
      <c r="G2396" s="63" t="s">
        <v>707</v>
      </c>
      <c r="H2396" s="137">
        <v>46252</v>
      </c>
      <c r="I2396" s="63" t="str">
        <f t="shared" si="240"/>
        <v>Aug</v>
      </c>
      <c r="J2396" s="63">
        <v>2026</v>
      </c>
      <c r="K2396" s="63" t="s">
        <v>71</v>
      </c>
      <c r="L2396" s="9"/>
      <c r="M2396" s="9" t="str">
        <f>_xlfn.XLOOKUP(K2396,[1]Heads!A:A,[1]Heads!B:B)</f>
        <v>Road Accidents</v>
      </c>
      <c r="N2396" s="9" t="str">
        <f>_xlfn.XLOOKUP(M2396,[1]Heads!B:B,[1]Heads!C:C)</f>
        <v>IPC</v>
      </c>
      <c r="O2396" s="9" t="s">
        <v>32</v>
      </c>
      <c r="P2396" s="75"/>
      <c r="Q2396" s="9"/>
      <c r="R2396" s="75"/>
      <c r="S2396" s="96" t="s">
        <v>3196</v>
      </c>
      <c r="T2396" s="9"/>
      <c r="U2396" s="75"/>
      <c r="V2396" s="9"/>
      <c r="W2396" s="104" t="s">
        <v>141</v>
      </c>
      <c r="X2396" s="104" t="s">
        <v>33</v>
      </c>
      <c r="Y2396" s="98">
        <v>46281</v>
      </c>
      <c r="Z2396" s="9" t="s">
        <v>6245</v>
      </c>
      <c r="AA2396" s="9" t="s">
        <v>34</v>
      </c>
      <c r="AB2396" s="9">
        <f t="shared" ca="1" si="235"/>
        <v>59</v>
      </c>
      <c r="AC2396" s="9" t="str">
        <f t="shared" ca="1" si="236"/>
        <v>45 to 60 Days</v>
      </c>
      <c r="AD2396" s="9">
        <f t="shared" ca="1" si="237"/>
        <v>30</v>
      </c>
      <c r="AE2396" s="9" t="str">
        <f t="shared" ca="1" si="238"/>
        <v>Below 45 Days</v>
      </c>
      <c r="AF2396" s="9"/>
      <c r="AG2396" s="123" t="str">
        <f t="shared" si="241"/>
        <v>Tekkali PS,'149/2026'</v>
      </c>
      <c r="AH2396" s="97" t="str">
        <f t="shared" si="239"/>
        <v/>
      </c>
    </row>
    <row r="2397" spans="1:34" ht="25.5" customHeight="1" x14ac:dyDescent="0.25">
      <c r="A2397" s="96">
        <v>2396</v>
      </c>
      <c r="B2397" s="123" t="str">
        <f>_xlfn.XLOOKUP(E2397,'[1]PS Name'!B:B,'[1]PS Name'!D:D)</f>
        <v>Tekkali Sub-Division</v>
      </c>
      <c r="C2397" s="123" t="str">
        <f>_xlfn.XLOOKUP(E2397,'[1]PS Name'!B:B,'[1]PS Name'!C:C)</f>
        <v>Pathapatnam Circle</v>
      </c>
      <c r="D2397" s="123"/>
      <c r="E2397" s="123" t="s">
        <v>105</v>
      </c>
      <c r="F2397" s="9" t="s">
        <v>3282</v>
      </c>
      <c r="G2397" s="63" t="s">
        <v>1876</v>
      </c>
      <c r="H2397" s="137">
        <v>46252</v>
      </c>
      <c r="I2397" s="63" t="str">
        <f t="shared" si="240"/>
        <v>Aug</v>
      </c>
      <c r="J2397" s="63">
        <v>2026</v>
      </c>
      <c r="K2397" s="63" t="s">
        <v>39</v>
      </c>
      <c r="L2397" s="9"/>
      <c r="M2397" s="9" t="str">
        <f>_xlfn.XLOOKUP(K2397,[1]Heads!A:A,[1]Heads!B:B)</f>
        <v>Other IPC</v>
      </c>
      <c r="N2397" s="9" t="str">
        <f>_xlfn.XLOOKUP(M2397,[1]Heads!B:B,[1]Heads!C:C)</f>
        <v>IPC</v>
      </c>
      <c r="O2397" s="9" t="s">
        <v>32</v>
      </c>
      <c r="P2397" s="75">
        <v>46254</v>
      </c>
      <c r="Q2397" s="9"/>
      <c r="R2397" s="75"/>
      <c r="S2397" s="96" t="s">
        <v>3196</v>
      </c>
      <c r="T2397" s="9"/>
      <c r="U2397" s="75"/>
      <c r="V2397" s="9"/>
      <c r="W2397" s="104" t="s">
        <v>33</v>
      </c>
      <c r="X2397" s="104" t="s">
        <v>33</v>
      </c>
      <c r="Y2397" s="98">
        <v>46254</v>
      </c>
      <c r="Z2397" s="9" t="s">
        <v>6246</v>
      </c>
      <c r="AA2397" s="9" t="s">
        <v>34</v>
      </c>
      <c r="AB2397" s="9">
        <f t="shared" ca="1" si="235"/>
        <v>59</v>
      </c>
      <c r="AC2397" s="9" t="str">
        <f t="shared" ca="1" si="236"/>
        <v>45 to 60 Days</v>
      </c>
      <c r="AD2397" s="9">
        <f t="shared" ca="1" si="237"/>
        <v>57</v>
      </c>
      <c r="AE2397" s="9" t="str">
        <f t="shared" ca="1" si="238"/>
        <v>45 to 60 Days</v>
      </c>
      <c r="AF2397" s="9"/>
      <c r="AG2397" s="123" t="str">
        <f t="shared" si="241"/>
        <v>Pathapatnam,'106/2026'</v>
      </c>
      <c r="AH2397" s="97" t="str">
        <f t="shared" si="239"/>
        <v/>
      </c>
    </row>
    <row r="2398" spans="1:34" ht="25.5" customHeight="1" x14ac:dyDescent="0.25">
      <c r="A2398" s="96">
        <v>2397</v>
      </c>
      <c r="B2398" s="123" t="str">
        <f>_xlfn.XLOOKUP(E2398,'[1]PS Name'!B:B,'[1]PS Name'!D:D)</f>
        <v>Kasibugga Sub-Division</v>
      </c>
      <c r="C2398" s="123" t="str">
        <f>_xlfn.XLOOKUP(E2398,'[1]PS Name'!B:B,'[1]PS Name'!C:C)</f>
        <v>Kasibugga Rural Circle</v>
      </c>
      <c r="D2398" s="123"/>
      <c r="E2398" s="123" t="s">
        <v>98</v>
      </c>
      <c r="F2398" s="9" t="s">
        <v>3215</v>
      </c>
      <c r="G2398" s="63" t="s">
        <v>6247</v>
      </c>
      <c r="H2398" s="137">
        <v>46252</v>
      </c>
      <c r="I2398" s="63" t="str">
        <f t="shared" si="240"/>
        <v>Aug</v>
      </c>
      <c r="J2398" s="63">
        <v>2026</v>
      </c>
      <c r="K2398" s="63" t="s">
        <v>116</v>
      </c>
      <c r="L2398" s="9"/>
      <c r="M2398" s="9" t="str">
        <f>_xlfn.XLOOKUP(K2398,[1]Heads!A:A,[1]Heads!B:B)</f>
        <v>NDPS</v>
      </c>
      <c r="N2398" s="9" t="str">
        <f>_xlfn.XLOOKUP(M2398,[1]Heads!B:B,[1]Heads!C:C)</f>
        <v>NDPS</v>
      </c>
      <c r="O2398" s="9" t="s">
        <v>32</v>
      </c>
      <c r="P2398" s="75"/>
      <c r="Q2398" s="9"/>
      <c r="R2398" s="75"/>
      <c r="S2398" s="96" t="s">
        <v>3196</v>
      </c>
      <c r="T2398" s="9"/>
      <c r="U2398" s="75"/>
      <c r="V2398" s="9"/>
      <c r="W2398" s="104" t="s">
        <v>174</v>
      </c>
      <c r="X2398" s="104" t="s">
        <v>174</v>
      </c>
      <c r="Y2398" s="98">
        <v>46254</v>
      </c>
      <c r="Z2398" s="9" t="s">
        <v>6248</v>
      </c>
      <c r="AA2398" s="9" t="s">
        <v>34</v>
      </c>
      <c r="AB2398" s="9">
        <f t="shared" ca="1" si="235"/>
        <v>59</v>
      </c>
      <c r="AC2398" s="9" t="str">
        <f t="shared" ca="1" si="236"/>
        <v>45 to 60 Days</v>
      </c>
      <c r="AD2398" s="9">
        <f t="shared" ca="1" si="237"/>
        <v>57</v>
      </c>
      <c r="AE2398" s="9" t="str">
        <f t="shared" ca="1" si="238"/>
        <v>45 to 60 Days</v>
      </c>
      <c r="AF2398" s="9"/>
      <c r="AG2398" s="123" t="str">
        <f t="shared" si="241"/>
        <v>Vajrapukothuru,'96/2026'</v>
      </c>
      <c r="AH2398" s="97" t="str">
        <f t="shared" ca="1" si="239"/>
        <v>45 to 60 Days</v>
      </c>
    </row>
    <row r="2399" spans="1:34" ht="25.5" customHeight="1" x14ac:dyDescent="0.25">
      <c r="A2399" s="96">
        <v>2398</v>
      </c>
      <c r="B2399" s="123" t="str">
        <f>_xlfn.XLOOKUP(E2399,'[1]PS Name'!B:B,'[1]PS Name'!D:D)</f>
        <v>Srikakulam Sub-Division</v>
      </c>
      <c r="C2399" s="123" t="str">
        <f>_xlfn.XLOOKUP(E2399,'[1]PS Name'!B:B,'[1]PS Name'!C:C)</f>
        <v>J.R.Puram Circle</v>
      </c>
      <c r="D2399" s="123"/>
      <c r="E2399" s="123" t="s">
        <v>90</v>
      </c>
      <c r="F2399" s="9" t="s">
        <v>5451</v>
      </c>
      <c r="G2399" s="63" t="s">
        <v>1474</v>
      </c>
      <c r="H2399" s="137">
        <v>46252</v>
      </c>
      <c r="I2399" s="63" t="str">
        <f t="shared" si="240"/>
        <v>Aug</v>
      </c>
      <c r="J2399" s="63">
        <v>2026</v>
      </c>
      <c r="K2399" s="63" t="s">
        <v>103</v>
      </c>
      <c r="L2399" s="9"/>
      <c r="M2399" s="9" t="str">
        <f>_xlfn.XLOOKUP(K2399,[1]Heads!A:A,[1]Heads!B:B)</f>
        <v>Property Offences</v>
      </c>
      <c r="N2399" s="9" t="str">
        <f>_xlfn.XLOOKUP(M2399,[1]Heads!B:B,[1]Heads!C:C)</f>
        <v>IPC</v>
      </c>
      <c r="O2399" s="9" t="s">
        <v>32</v>
      </c>
      <c r="P2399" s="75"/>
      <c r="Q2399" s="9"/>
      <c r="R2399" s="75"/>
      <c r="S2399" s="96" t="s">
        <v>3196</v>
      </c>
      <c r="T2399" s="9"/>
      <c r="U2399" s="75"/>
      <c r="V2399" s="9"/>
      <c r="W2399" s="104" t="s">
        <v>112</v>
      </c>
      <c r="X2399" s="104" t="s">
        <v>112</v>
      </c>
      <c r="Y2399" s="98"/>
      <c r="Z2399" s="9" t="s">
        <v>6249</v>
      </c>
      <c r="AA2399" s="9" t="s">
        <v>34</v>
      </c>
      <c r="AB2399" s="9">
        <f t="shared" ca="1" si="235"/>
        <v>59</v>
      </c>
      <c r="AC2399" s="9" t="str">
        <f t="shared" ca="1" si="236"/>
        <v>45 to 60 Days</v>
      </c>
      <c r="AD2399" s="9" t="str">
        <f t="shared" ca="1" si="237"/>
        <v/>
      </c>
      <c r="AE2399" s="9" t="str">
        <f t="shared" ca="1" si="238"/>
        <v/>
      </c>
      <c r="AF2399" s="9"/>
      <c r="AG2399" s="123" t="str">
        <f t="shared" si="241"/>
        <v>J.R.Puram,'169/2026'</v>
      </c>
      <c r="AH2399" s="97" t="str">
        <f t="shared" ca="1" si="239"/>
        <v>45 to 60 Days</v>
      </c>
    </row>
    <row r="2400" spans="1:34" ht="25.5" customHeight="1" x14ac:dyDescent="0.25">
      <c r="A2400" s="96">
        <v>2399</v>
      </c>
      <c r="B2400" s="123" t="str">
        <f>_xlfn.XLOOKUP(E2400,'[1]PS Name'!B:B,'[1]PS Name'!D:D)</f>
        <v>Tekkali Sub-Division</v>
      </c>
      <c r="C2400" s="123" t="str">
        <f>_xlfn.XLOOKUP(E2400,'[1]PS Name'!B:B,'[1]PS Name'!C:C)</f>
        <v>Narasannapeta Circle</v>
      </c>
      <c r="D2400" s="123"/>
      <c r="E2400" s="123" t="s">
        <v>124</v>
      </c>
      <c r="F2400" s="9" t="s">
        <v>3198</v>
      </c>
      <c r="G2400" s="63" t="s">
        <v>6250</v>
      </c>
      <c r="H2400" s="137">
        <v>46252</v>
      </c>
      <c r="I2400" s="63" t="str">
        <f t="shared" si="240"/>
        <v>Aug</v>
      </c>
      <c r="J2400" s="63">
        <v>2026</v>
      </c>
      <c r="K2400" s="63" t="s">
        <v>75</v>
      </c>
      <c r="L2400" s="9"/>
      <c r="M2400" s="9" t="str">
        <f>_xlfn.XLOOKUP(K2400,[1]Heads!A:A,[1]Heads!B:B)</f>
        <v>Bodily Offiences</v>
      </c>
      <c r="N2400" s="9" t="str">
        <f>_xlfn.XLOOKUP(M2400,[1]Heads!B:B,[1]Heads!C:C)</f>
        <v>IPC</v>
      </c>
      <c r="O2400" s="9" t="s">
        <v>32</v>
      </c>
      <c r="P2400" s="75"/>
      <c r="Q2400" s="9"/>
      <c r="R2400" s="75"/>
      <c r="S2400" s="96" t="s">
        <v>3196</v>
      </c>
      <c r="T2400" s="9"/>
      <c r="U2400" s="75"/>
      <c r="V2400" s="9"/>
      <c r="W2400" s="104" t="s">
        <v>141</v>
      </c>
      <c r="X2400" s="104" t="s">
        <v>33</v>
      </c>
      <c r="Y2400" s="98">
        <v>46284</v>
      </c>
      <c r="Z2400" s="9" t="s">
        <v>6251</v>
      </c>
      <c r="AA2400" s="9" t="s">
        <v>34</v>
      </c>
      <c r="AB2400" s="9">
        <f t="shared" ca="1" si="235"/>
        <v>59</v>
      </c>
      <c r="AC2400" s="9" t="str">
        <f t="shared" ca="1" si="236"/>
        <v>45 to 60 Days</v>
      </c>
      <c r="AD2400" s="9">
        <f t="shared" ca="1" si="237"/>
        <v>27</v>
      </c>
      <c r="AE2400" s="9" t="str">
        <f t="shared" ca="1" si="238"/>
        <v>Below 45 Days</v>
      </c>
      <c r="AF2400" s="9"/>
      <c r="AG2400" s="123" t="str">
        <f t="shared" si="241"/>
        <v>Saravakota,'99/2026'</v>
      </c>
      <c r="AH2400" s="97" t="str">
        <f t="shared" si="239"/>
        <v/>
      </c>
    </row>
    <row r="2401" spans="1:34" ht="25.5" customHeight="1" x14ac:dyDescent="0.25">
      <c r="A2401" s="96">
        <v>2400</v>
      </c>
      <c r="B2401" s="123" t="str">
        <f>_xlfn.XLOOKUP(E2401,'[1]PS Name'!B:B,'[1]PS Name'!D:D)</f>
        <v>Tekkali Sub-Division</v>
      </c>
      <c r="C2401" s="123" t="str">
        <f>_xlfn.XLOOKUP(E2401,'[1]PS Name'!B:B,'[1]PS Name'!C:C)</f>
        <v>Narasannapeta Circle</v>
      </c>
      <c r="D2401" s="123"/>
      <c r="E2401" s="123" t="s">
        <v>124</v>
      </c>
      <c r="F2401" s="9" t="s">
        <v>3212</v>
      </c>
      <c r="G2401" s="63" t="s">
        <v>2403</v>
      </c>
      <c r="H2401" s="137">
        <v>46252</v>
      </c>
      <c r="I2401" s="63" t="str">
        <f t="shared" si="240"/>
        <v>Aug</v>
      </c>
      <c r="J2401" s="63">
        <v>2026</v>
      </c>
      <c r="K2401" s="63" t="s">
        <v>75</v>
      </c>
      <c r="L2401" s="9"/>
      <c r="M2401" s="9" t="str">
        <f>_xlfn.XLOOKUP(K2401,[1]Heads!A:A,[1]Heads!B:B)</f>
        <v>Bodily Offiences</v>
      </c>
      <c r="N2401" s="9" t="str">
        <f>_xlfn.XLOOKUP(M2401,[1]Heads!B:B,[1]Heads!C:C)</f>
        <v>IPC</v>
      </c>
      <c r="O2401" s="9" t="s">
        <v>32</v>
      </c>
      <c r="P2401" s="75"/>
      <c r="Q2401" s="9"/>
      <c r="R2401" s="75"/>
      <c r="S2401" s="96" t="s">
        <v>3196</v>
      </c>
      <c r="T2401" s="9"/>
      <c r="U2401" s="75"/>
      <c r="V2401" s="9"/>
      <c r="W2401" s="104" t="s">
        <v>141</v>
      </c>
      <c r="X2401" s="104" t="s">
        <v>33</v>
      </c>
      <c r="Y2401" s="98">
        <v>46283</v>
      </c>
      <c r="Z2401" s="9" t="s">
        <v>6252</v>
      </c>
      <c r="AA2401" s="9" t="s">
        <v>34</v>
      </c>
      <c r="AB2401" s="9">
        <f t="shared" ca="1" si="235"/>
        <v>59</v>
      </c>
      <c r="AC2401" s="9" t="str">
        <f t="shared" ca="1" si="236"/>
        <v>45 to 60 Days</v>
      </c>
      <c r="AD2401" s="9">
        <f t="shared" ca="1" si="237"/>
        <v>28</v>
      </c>
      <c r="AE2401" s="9" t="str">
        <f t="shared" ca="1" si="238"/>
        <v>Below 45 Days</v>
      </c>
      <c r="AF2401" s="9"/>
      <c r="AG2401" s="123" t="str">
        <f t="shared" si="241"/>
        <v>Saravakota,'100/2026'</v>
      </c>
      <c r="AH2401" s="97" t="str">
        <f t="shared" si="239"/>
        <v/>
      </c>
    </row>
    <row r="2402" spans="1:34" ht="25.5" customHeight="1" x14ac:dyDescent="0.25">
      <c r="A2402" s="96">
        <v>2401</v>
      </c>
      <c r="B2402" s="123" t="str">
        <f>_xlfn.XLOOKUP(E2402,'[1]PS Name'!B:B,'[1]PS Name'!D:D)</f>
        <v>Kasibugga Sub-Division</v>
      </c>
      <c r="C2402" s="123" t="str">
        <f>_xlfn.XLOOKUP(E2402,'[1]PS Name'!B:B,'[1]PS Name'!C:C)</f>
        <v>Kasibugga Rural Circle</v>
      </c>
      <c r="D2402" s="123"/>
      <c r="E2402" s="123" t="s">
        <v>98</v>
      </c>
      <c r="F2402" s="9" t="s">
        <v>3206</v>
      </c>
      <c r="G2402" s="63" t="s">
        <v>2486</v>
      </c>
      <c r="H2402" s="137">
        <v>46253</v>
      </c>
      <c r="I2402" s="63" t="str">
        <f t="shared" si="240"/>
        <v>Aug</v>
      </c>
      <c r="J2402" s="63">
        <v>2026</v>
      </c>
      <c r="K2402" s="63" t="s">
        <v>75</v>
      </c>
      <c r="L2402" s="9"/>
      <c r="M2402" s="9" t="str">
        <f>_xlfn.XLOOKUP(K2402,[1]Heads!A:A,[1]Heads!B:B)</f>
        <v>Bodily Offiences</v>
      </c>
      <c r="N2402" s="9" t="str">
        <f>_xlfn.XLOOKUP(M2402,[1]Heads!B:B,[1]Heads!C:C)</f>
        <v>IPC</v>
      </c>
      <c r="O2402" s="9" t="s">
        <v>32</v>
      </c>
      <c r="P2402" s="75"/>
      <c r="Q2402" s="9"/>
      <c r="R2402" s="75"/>
      <c r="S2402" s="96" t="s">
        <v>3196</v>
      </c>
      <c r="T2402" s="9"/>
      <c r="U2402" s="75"/>
      <c r="V2402" s="9"/>
      <c r="W2402" s="104" t="s">
        <v>169</v>
      </c>
      <c r="X2402" s="104" t="s">
        <v>33</v>
      </c>
      <c r="Y2402" s="98">
        <v>46300</v>
      </c>
      <c r="Z2402" s="9" t="s">
        <v>6253</v>
      </c>
      <c r="AA2402" s="9" t="s">
        <v>34</v>
      </c>
      <c r="AB2402" s="9">
        <f t="shared" ca="1" si="235"/>
        <v>58</v>
      </c>
      <c r="AC2402" s="9" t="str">
        <f t="shared" ca="1" si="236"/>
        <v>45 to 60 Days</v>
      </c>
      <c r="AD2402" s="9">
        <f t="shared" ca="1" si="237"/>
        <v>11</v>
      </c>
      <c r="AE2402" s="9" t="str">
        <f t="shared" ca="1" si="238"/>
        <v>Below 45 Days</v>
      </c>
      <c r="AF2402" s="9"/>
      <c r="AG2402" s="123" t="str">
        <f t="shared" si="241"/>
        <v>Vajrapukothuru,'97/2026'</v>
      </c>
      <c r="AH2402" s="97" t="str">
        <f t="shared" si="239"/>
        <v/>
      </c>
    </row>
    <row r="2403" spans="1:34" ht="25.5" customHeight="1" x14ac:dyDescent="0.25">
      <c r="A2403" s="96">
        <v>2402</v>
      </c>
      <c r="B2403" s="123" t="str">
        <f>_xlfn.XLOOKUP(E2403,'[1]PS Name'!B:B,'[1]PS Name'!D:D)</f>
        <v>Srikakulam Sub-Division</v>
      </c>
      <c r="C2403" s="123" t="str">
        <f>_xlfn.XLOOKUP(E2403,'[1]PS Name'!B:B,'[1]PS Name'!C:C)</f>
        <v>J.R.Puram Circle</v>
      </c>
      <c r="D2403" s="123"/>
      <c r="E2403" s="123" t="s">
        <v>38</v>
      </c>
      <c r="F2403" s="9" t="s">
        <v>5504</v>
      </c>
      <c r="G2403" s="63" t="s">
        <v>227</v>
      </c>
      <c r="H2403" s="137">
        <v>46253</v>
      </c>
      <c r="I2403" s="63" t="str">
        <f t="shared" si="240"/>
        <v>Aug</v>
      </c>
      <c r="J2403" s="63">
        <v>2026</v>
      </c>
      <c r="K2403" s="63" t="s">
        <v>59</v>
      </c>
      <c r="L2403" s="9" t="s">
        <v>228</v>
      </c>
      <c r="M2403" s="9" t="str">
        <f>_xlfn.XLOOKUP(K2403,[1]Heads!A:A,[1]Heads!B:B)</f>
        <v>Missing Cases</v>
      </c>
      <c r="N2403" s="9" t="str">
        <f>_xlfn.XLOOKUP(M2403,[1]Heads!B:B,[1]Heads!C:C)</f>
        <v>Missing</v>
      </c>
      <c r="O2403" s="9" t="s">
        <v>32</v>
      </c>
      <c r="P2403" s="75"/>
      <c r="Q2403" s="9"/>
      <c r="R2403" s="75"/>
      <c r="S2403" s="96" t="s">
        <v>3196</v>
      </c>
      <c r="T2403" s="9"/>
      <c r="U2403" s="75"/>
      <c r="V2403" s="9"/>
      <c r="W2403" s="104" t="s">
        <v>142</v>
      </c>
      <c r="X2403" s="104" t="s">
        <v>142</v>
      </c>
      <c r="Y2403" s="98"/>
      <c r="Z2403" s="9" t="s">
        <v>6254</v>
      </c>
      <c r="AA2403" s="9" t="s">
        <v>34</v>
      </c>
      <c r="AB2403" s="9">
        <f t="shared" ca="1" si="235"/>
        <v>58</v>
      </c>
      <c r="AC2403" s="9" t="str">
        <f t="shared" ca="1" si="236"/>
        <v>45 to 60 Days</v>
      </c>
      <c r="AD2403" s="9" t="str">
        <f t="shared" ca="1" si="237"/>
        <v/>
      </c>
      <c r="AE2403" s="9" t="str">
        <f t="shared" ca="1" si="238"/>
        <v/>
      </c>
      <c r="AF2403" s="9"/>
      <c r="AG2403" s="123" t="str">
        <f t="shared" si="241"/>
        <v>Etcherla,'178/2026'</v>
      </c>
      <c r="AH2403" s="97" t="str">
        <f t="shared" ca="1" si="239"/>
        <v>45 to 60 Days</v>
      </c>
    </row>
    <row r="2404" spans="1:34" ht="25.5" customHeight="1" x14ac:dyDescent="0.25">
      <c r="A2404" s="96">
        <v>2403</v>
      </c>
      <c r="B2404" s="123" t="str">
        <f>_xlfn.XLOOKUP(E2404,'[1]PS Name'!B:B,'[1]PS Name'!D:D)</f>
        <v>Srikakulam Sub-Division</v>
      </c>
      <c r="C2404" s="123" t="str">
        <f>_xlfn.XLOOKUP(E2404,'[1]PS Name'!B:B,'[1]PS Name'!C:C)</f>
        <v>J.R.Puram Circle</v>
      </c>
      <c r="D2404" s="123"/>
      <c r="E2404" s="123" t="s">
        <v>38</v>
      </c>
      <c r="F2404" s="9" t="s">
        <v>5525</v>
      </c>
      <c r="G2404" s="63" t="s">
        <v>2312</v>
      </c>
      <c r="H2404" s="137">
        <v>46253</v>
      </c>
      <c r="I2404" s="63" t="str">
        <f t="shared" si="240"/>
        <v>Aug</v>
      </c>
      <c r="J2404" s="63">
        <v>2026</v>
      </c>
      <c r="K2404" s="63" t="s">
        <v>115</v>
      </c>
      <c r="L2404" s="9"/>
      <c r="M2404" s="9" t="str">
        <f>_xlfn.XLOOKUP(K2404,[1]Heads!A:A,[1]Heads!B:B)</f>
        <v>Crime  Against Women</v>
      </c>
      <c r="N2404" s="9" t="str">
        <f>_xlfn.XLOOKUP(M2404,[1]Heads!B:B,[1]Heads!C:C)</f>
        <v>IPC</v>
      </c>
      <c r="O2404" s="9" t="s">
        <v>32</v>
      </c>
      <c r="P2404" s="75"/>
      <c r="Q2404" s="9"/>
      <c r="R2404" s="75"/>
      <c r="S2404" s="96" t="s">
        <v>3196</v>
      </c>
      <c r="T2404" s="9"/>
      <c r="U2404" s="75"/>
      <c r="V2404" s="9"/>
      <c r="W2404" s="104" t="s">
        <v>169</v>
      </c>
      <c r="X2404" s="104" t="s">
        <v>33</v>
      </c>
      <c r="Y2404" s="98">
        <v>46301</v>
      </c>
      <c r="Z2404" s="9" t="s">
        <v>6255</v>
      </c>
      <c r="AA2404" s="9" t="s">
        <v>34</v>
      </c>
      <c r="AB2404" s="9">
        <f t="shared" ca="1" si="235"/>
        <v>58</v>
      </c>
      <c r="AC2404" s="9" t="str">
        <f t="shared" ca="1" si="236"/>
        <v>45 to 60 Days</v>
      </c>
      <c r="AD2404" s="9">
        <f t="shared" ca="1" si="237"/>
        <v>10</v>
      </c>
      <c r="AE2404" s="9" t="str">
        <f t="shared" ca="1" si="238"/>
        <v>Below 45 Days</v>
      </c>
      <c r="AF2404" s="9"/>
      <c r="AG2404" s="123" t="str">
        <f t="shared" si="241"/>
        <v>Etcherla,'180/2026'</v>
      </c>
      <c r="AH2404" s="97" t="str">
        <f t="shared" si="239"/>
        <v/>
      </c>
    </row>
    <row r="2405" spans="1:34" ht="25.5" customHeight="1" x14ac:dyDescent="0.25">
      <c r="A2405" s="96">
        <v>2404</v>
      </c>
      <c r="B2405" s="123" t="e">
        <f>_xlfn.XLOOKUP(E2405,'[1]PS Name'!B:B,'[1]PS Name'!D:D)</f>
        <v>#N/A</v>
      </c>
      <c r="C2405" s="123" t="e">
        <f>_xlfn.XLOOKUP(E2405,'[1]PS Name'!B:B,'[1]PS Name'!C:C)</f>
        <v>#N/A</v>
      </c>
      <c r="D2405" s="123"/>
      <c r="E2405" s="123" t="s">
        <v>125</v>
      </c>
      <c r="F2405" s="9" t="s">
        <v>3226</v>
      </c>
      <c r="G2405" s="63" t="s">
        <v>1381</v>
      </c>
      <c r="H2405" s="137">
        <v>46253</v>
      </c>
      <c r="I2405" s="63" t="str">
        <f t="shared" si="240"/>
        <v>Aug</v>
      </c>
      <c r="J2405" s="63">
        <v>2026</v>
      </c>
      <c r="K2405" s="63" t="s">
        <v>80</v>
      </c>
      <c r="L2405" s="9"/>
      <c r="M2405" s="9" t="str">
        <f>_xlfn.XLOOKUP(K2405,[1]Heads!A:A,[1]Heads!B:B)</f>
        <v>Crime  Against Women</v>
      </c>
      <c r="N2405" s="9" t="str">
        <f>_xlfn.XLOOKUP(M2405,[1]Heads!B:B,[1]Heads!C:C)</f>
        <v>IPC</v>
      </c>
      <c r="O2405" s="9" t="s">
        <v>32</v>
      </c>
      <c r="P2405" s="75"/>
      <c r="Q2405" s="9"/>
      <c r="R2405" s="75"/>
      <c r="S2405" s="96" t="s">
        <v>3196</v>
      </c>
      <c r="T2405" s="9"/>
      <c r="U2405" s="75"/>
      <c r="V2405" s="9"/>
      <c r="W2405" s="104" t="s">
        <v>40</v>
      </c>
      <c r="X2405" s="104" t="s">
        <v>33</v>
      </c>
      <c r="Y2405" s="98">
        <v>46293</v>
      </c>
      <c r="Z2405" s="9" t="s">
        <v>6256</v>
      </c>
      <c r="AA2405" s="9" t="s">
        <v>34</v>
      </c>
      <c r="AB2405" s="9">
        <f t="shared" ca="1" si="235"/>
        <v>58</v>
      </c>
      <c r="AC2405" s="9" t="str">
        <f t="shared" ca="1" si="236"/>
        <v>45 to 60 Days</v>
      </c>
      <c r="AD2405" s="9">
        <f t="shared" ca="1" si="237"/>
        <v>18</v>
      </c>
      <c r="AE2405" s="9" t="str">
        <f t="shared" ca="1" si="238"/>
        <v>Below 45 Days</v>
      </c>
      <c r="AF2405" s="9"/>
      <c r="AG2405" s="123" t="str">
        <f t="shared" si="241"/>
        <v>Mahila UPS, Srikakulam,'101/2026'</v>
      </c>
      <c r="AH2405" s="97" t="str">
        <f t="shared" si="239"/>
        <v/>
      </c>
    </row>
    <row r="2406" spans="1:34" ht="25.5" customHeight="1" x14ac:dyDescent="0.25">
      <c r="A2406" s="96">
        <v>2405</v>
      </c>
      <c r="B2406" s="123" t="str">
        <f>_xlfn.XLOOKUP(E2406,'[1]PS Name'!B:B,'[1]PS Name'!D:D)</f>
        <v>Srikakulam Sub-Division</v>
      </c>
      <c r="C2406" s="123" t="str">
        <f>_xlfn.XLOOKUP(E2406,'[1]PS Name'!B:B,'[1]PS Name'!C:C)</f>
        <v>Amadalavalasa Circle</v>
      </c>
      <c r="D2406" s="123"/>
      <c r="E2406" s="123" t="s">
        <v>67</v>
      </c>
      <c r="F2406" s="9" t="s">
        <v>3088</v>
      </c>
      <c r="G2406" s="63" t="s">
        <v>6257</v>
      </c>
      <c r="H2406" s="137">
        <v>46253</v>
      </c>
      <c r="I2406" s="63" t="str">
        <f t="shared" si="240"/>
        <v>Aug</v>
      </c>
      <c r="J2406" s="63">
        <v>2026</v>
      </c>
      <c r="K2406" s="63" t="s">
        <v>93</v>
      </c>
      <c r="L2406" s="9" t="s">
        <v>1854</v>
      </c>
      <c r="M2406" s="9" t="str">
        <f>_xlfn.XLOOKUP(K2406,[1]Heads!A:A,[1]Heads!B:B)</f>
        <v>POCSO Cases</v>
      </c>
      <c r="N2406" s="9" t="str">
        <f>_xlfn.XLOOKUP(M2406,[1]Heads!B:B,[1]Heads!C:C)</f>
        <v>IPC</v>
      </c>
      <c r="O2406" s="9" t="s">
        <v>32</v>
      </c>
      <c r="P2406" s="75"/>
      <c r="Q2406" s="9"/>
      <c r="R2406" s="75"/>
      <c r="S2406" s="96" t="s">
        <v>3196</v>
      </c>
      <c r="T2406" s="9"/>
      <c r="U2406" s="75"/>
      <c r="V2406" s="9"/>
      <c r="W2406" s="104" t="s">
        <v>40</v>
      </c>
      <c r="X2406" s="104" t="s">
        <v>50</v>
      </c>
      <c r="Y2406" s="98"/>
      <c r="Z2406" s="9" t="s">
        <v>6258</v>
      </c>
      <c r="AA2406" s="9" t="s">
        <v>34</v>
      </c>
      <c r="AB2406" s="9">
        <f t="shared" ca="1" si="235"/>
        <v>58</v>
      </c>
      <c r="AC2406" s="9" t="str">
        <f t="shared" ca="1" si="236"/>
        <v>45 to 60 Days</v>
      </c>
      <c r="AD2406" s="9" t="str">
        <f t="shared" ca="1" si="237"/>
        <v/>
      </c>
      <c r="AE2406" s="9" t="str">
        <f t="shared" ca="1" si="238"/>
        <v/>
      </c>
      <c r="AF2406" s="9"/>
      <c r="AG2406" s="123" t="str">
        <f t="shared" si="241"/>
        <v>Sarubujjili,'81/2026'</v>
      </c>
      <c r="AH2406" s="97" t="str">
        <f t="shared" ca="1" si="239"/>
        <v>45 to 60 Days</v>
      </c>
    </row>
    <row r="2407" spans="1:34" ht="25.5" customHeight="1" x14ac:dyDescent="0.25">
      <c r="A2407" s="96">
        <v>2406</v>
      </c>
      <c r="B2407" s="123" t="str">
        <f>_xlfn.XLOOKUP(E2407,'[1]PS Name'!B:B,'[1]PS Name'!D:D)</f>
        <v>Kasibugga Sub-Division</v>
      </c>
      <c r="C2407" s="123">
        <f>_xlfn.XLOOKUP(E2407,'[1]PS Name'!B:B,'[1]PS Name'!C:C)</f>
        <v>0</v>
      </c>
      <c r="D2407" s="123"/>
      <c r="E2407" s="123" t="s">
        <v>68</v>
      </c>
      <c r="F2407" s="9" t="s">
        <v>6259</v>
      </c>
      <c r="G2407" s="63" t="s">
        <v>845</v>
      </c>
      <c r="H2407" s="137">
        <v>46253</v>
      </c>
      <c r="I2407" s="63" t="str">
        <f t="shared" si="240"/>
        <v>Aug</v>
      </c>
      <c r="J2407" s="63">
        <v>2026</v>
      </c>
      <c r="K2407" s="63" t="s">
        <v>116</v>
      </c>
      <c r="L2407" s="9"/>
      <c r="M2407" s="9" t="str">
        <f>_xlfn.XLOOKUP(K2407,[1]Heads!A:A,[1]Heads!B:B)</f>
        <v>NDPS</v>
      </c>
      <c r="N2407" s="9" t="str">
        <f>_xlfn.XLOOKUP(M2407,[1]Heads!B:B,[1]Heads!C:C)</f>
        <v>NDPS</v>
      </c>
      <c r="O2407" s="9" t="s">
        <v>32</v>
      </c>
      <c r="P2407" s="75"/>
      <c r="Q2407" s="9"/>
      <c r="R2407" s="75"/>
      <c r="S2407" s="96" t="s">
        <v>3196</v>
      </c>
      <c r="T2407" s="9"/>
      <c r="U2407" s="75"/>
      <c r="V2407" s="9"/>
      <c r="W2407" s="104" t="s">
        <v>50</v>
      </c>
      <c r="X2407" s="104" t="s">
        <v>50</v>
      </c>
      <c r="Y2407" s="98"/>
      <c r="Z2407" s="9" t="s">
        <v>6260</v>
      </c>
      <c r="AA2407" s="9" t="s">
        <v>34</v>
      </c>
      <c r="AB2407" s="9">
        <f t="shared" ca="1" si="235"/>
        <v>58</v>
      </c>
      <c r="AC2407" s="9" t="str">
        <f t="shared" ca="1" si="236"/>
        <v>45 to 60 Days</v>
      </c>
      <c r="AD2407" s="9" t="str">
        <f t="shared" ca="1" si="237"/>
        <v/>
      </c>
      <c r="AE2407" s="9" t="str">
        <f t="shared" ca="1" si="238"/>
        <v/>
      </c>
      <c r="AF2407" s="9"/>
      <c r="AG2407" s="123" t="str">
        <f t="shared" si="241"/>
        <v>Kasibugga,'271/2026'</v>
      </c>
      <c r="AH2407" s="97" t="str">
        <f t="shared" ca="1" si="239"/>
        <v>45 to 60 Days</v>
      </c>
    </row>
    <row r="2408" spans="1:34" ht="25.5" customHeight="1" x14ac:dyDescent="0.25">
      <c r="A2408" s="96">
        <v>2407</v>
      </c>
      <c r="B2408" s="123" t="str">
        <f>_xlfn.XLOOKUP(E2408,'[1]PS Name'!B:B,'[1]PS Name'!D:D)</f>
        <v>Kasibugga Sub-Division</v>
      </c>
      <c r="C2408" s="123" t="str">
        <f>_xlfn.XLOOKUP(E2408,'[1]PS Name'!B:B,'[1]PS Name'!C:C)</f>
        <v>Kasibugga Rural Circle</v>
      </c>
      <c r="D2408" s="123"/>
      <c r="E2408" s="123" t="s">
        <v>98</v>
      </c>
      <c r="F2408" s="9" t="s">
        <v>3218</v>
      </c>
      <c r="G2408" s="63" t="s">
        <v>3504</v>
      </c>
      <c r="H2408" s="137">
        <v>46253</v>
      </c>
      <c r="I2408" s="63" t="str">
        <f t="shared" si="240"/>
        <v>Aug</v>
      </c>
      <c r="J2408" s="63">
        <v>2026</v>
      </c>
      <c r="K2408" s="63" t="s">
        <v>75</v>
      </c>
      <c r="L2408" s="9"/>
      <c r="M2408" s="9" t="str">
        <f>_xlfn.XLOOKUP(K2408,[1]Heads!A:A,[1]Heads!B:B)</f>
        <v>Bodily Offiences</v>
      </c>
      <c r="N2408" s="9" t="str">
        <f>_xlfn.XLOOKUP(M2408,[1]Heads!B:B,[1]Heads!C:C)</f>
        <v>IPC</v>
      </c>
      <c r="O2408" s="9" t="s">
        <v>32</v>
      </c>
      <c r="P2408" s="75"/>
      <c r="Q2408" s="9"/>
      <c r="R2408" s="75"/>
      <c r="S2408" s="96" t="s">
        <v>3196</v>
      </c>
      <c r="T2408" s="9"/>
      <c r="U2408" s="75"/>
      <c r="V2408" s="9"/>
      <c r="W2408" s="104" t="s">
        <v>169</v>
      </c>
      <c r="X2408" s="104" t="s">
        <v>139</v>
      </c>
      <c r="Y2408" s="98">
        <v>46304</v>
      </c>
      <c r="Z2408" s="9" t="s">
        <v>6261</v>
      </c>
      <c r="AA2408" s="9" t="s">
        <v>34</v>
      </c>
      <c r="AB2408" s="9">
        <f t="shared" ca="1" si="235"/>
        <v>58</v>
      </c>
      <c r="AC2408" s="9" t="str">
        <f t="shared" ca="1" si="236"/>
        <v>45 to 60 Days</v>
      </c>
      <c r="AD2408" s="9">
        <f t="shared" ca="1" si="237"/>
        <v>7</v>
      </c>
      <c r="AE2408" s="9" t="str">
        <f t="shared" ca="1" si="238"/>
        <v>Below 45 Days</v>
      </c>
      <c r="AF2408" s="9"/>
      <c r="AG2408" s="123" t="str">
        <f t="shared" si="241"/>
        <v>Vajrapukothuru,'98/2026'</v>
      </c>
      <c r="AH2408" s="97" t="str">
        <f t="shared" ca="1" si="239"/>
        <v>45 to 60 Days</v>
      </c>
    </row>
    <row r="2409" spans="1:34" ht="25.5" customHeight="1" x14ac:dyDescent="0.25">
      <c r="A2409" s="96">
        <v>2408</v>
      </c>
      <c r="B2409" s="123" t="str">
        <f>_xlfn.XLOOKUP(E2409,'[1]PS Name'!B:B,'[1]PS Name'!D:D)</f>
        <v>Tekkali Sub-Division</v>
      </c>
      <c r="C2409" s="123" t="str">
        <f>_xlfn.XLOOKUP(E2409,'[1]PS Name'!B:B,'[1]PS Name'!C:C)</f>
        <v>Narasannapeta Circle</v>
      </c>
      <c r="D2409" s="123"/>
      <c r="E2409" s="123" t="s">
        <v>113</v>
      </c>
      <c r="F2409" s="9" t="s">
        <v>3099</v>
      </c>
      <c r="G2409" s="63" t="s">
        <v>6262</v>
      </c>
      <c r="H2409" s="137">
        <v>46253</v>
      </c>
      <c r="I2409" s="63" t="str">
        <f t="shared" si="240"/>
        <v>Aug</v>
      </c>
      <c r="J2409" s="63">
        <v>2026</v>
      </c>
      <c r="K2409" s="63" t="s">
        <v>1758</v>
      </c>
      <c r="L2409" s="9"/>
      <c r="M2409" s="9" t="str">
        <f>_xlfn.XLOOKUP(K2409,[1]Heads!A:A,[1]Heads!B:B)</f>
        <v>Property Offences</v>
      </c>
      <c r="N2409" s="9" t="str">
        <f>_xlfn.XLOOKUP(M2409,[1]Heads!B:B,[1]Heads!C:C)</f>
        <v>IPC</v>
      </c>
      <c r="O2409" s="9" t="s">
        <v>32</v>
      </c>
      <c r="P2409" s="75"/>
      <c r="Q2409" s="9"/>
      <c r="R2409" s="75"/>
      <c r="S2409" s="96" t="s">
        <v>3196</v>
      </c>
      <c r="T2409" s="9"/>
      <c r="U2409" s="75"/>
      <c r="V2409" s="9"/>
      <c r="W2409" s="104" t="s">
        <v>173</v>
      </c>
      <c r="X2409" s="104" t="s">
        <v>177</v>
      </c>
      <c r="Y2409" s="98">
        <v>46261</v>
      </c>
      <c r="Z2409" s="9" t="s">
        <v>6263</v>
      </c>
      <c r="AA2409" s="9" t="s">
        <v>34</v>
      </c>
      <c r="AB2409" s="9">
        <f t="shared" ca="1" si="235"/>
        <v>58</v>
      </c>
      <c r="AC2409" s="9" t="str">
        <f t="shared" ca="1" si="236"/>
        <v>45 to 60 Days</v>
      </c>
      <c r="AD2409" s="9">
        <f t="shared" ca="1" si="237"/>
        <v>50</v>
      </c>
      <c r="AE2409" s="9" t="str">
        <f t="shared" ca="1" si="238"/>
        <v>45 to 60 Days</v>
      </c>
      <c r="AF2409" s="9"/>
      <c r="AG2409" s="123" t="str">
        <f t="shared" si="241"/>
        <v>Jalumuru,'78/2026'</v>
      </c>
      <c r="AH2409" s="97" t="str">
        <f t="shared" ca="1" si="239"/>
        <v>45 to 60 Days</v>
      </c>
    </row>
    <row r="2410" spans="1:34" ht="25.5" customHeight="1" x14ac:dyDescent="0.25">
      <c r="A2410" s="96">
        <v>2409</v>
      </c>
      <c r="B2410" s="123" t="str">
        <f>_xlfn.XLOOKUP(E2410,'[1]PS Name'!B:B,'[1]PS Name'!D:D)</f>
        <v>Kasibugga Sub-Division</v>
      </c>
      <c r="C2410" s="123">
        <f>_xlfn.XLOOKUP(E2410,'[1]PS Name'!B:B,'[1]PS Name'!C:C)</f>
        <v>0</v>
      </c>
      <c r="D2410" s="123"/>
      <c r="E2410" s="123" t="s">
        <v>68</v>
      </c>
      <c r="F2410" s="9" t="s">
        <v>6264</v>
      </c>
      <c r="G2410" s="63" t="s">
        <v>1963</v>
      </c>
      <c r="H2410" s="137">
        <v>46253</v>
      </c>
      <c r="I2410" s="63" t="str">
        <f t="shared" si="240"/>
        <v>Aug</v>
      </c>
      <c r="J2410" s="63">
        <v>2026</v>
      </c>
      <c r="K2410" s="63" t="s">
        <v>59</v>
      </c>
      <c r="L2410" s="9" t="s">
        <v>1964</v>
      </c>
      <c r="M2410" s="9" t="str">
        <f>_xlfn.XLOOKUP(K2410,[1]Heads!A:A,[1]Heads!B:B)</f>
        <v>Missing Cases</v>
      </c>
      <c r="N2410" s="9" t="str">
        <f>_xlfn.XLOOKUP(M2410,[1]Heads!B:B,[1]Heads!C:C)</f>
        <v>Missing</v>
      </c>
      <c r="O2410" s="9" t="s">
        <v>32</v>
      </c>
      <c r="P2410" s="75"/>
      <c r="Q2410" s="9"/>
      <c r="R2410" s="75"/>
      <c r="S2410" s="96" t="s">
        <v>7125</v>
      </c>
      <c r="T2410" s="9"/>
      <c r="U2410" s="75"/>
      <c r="V2410" s="9"/>
      <c r="W2410" s="104" t="s">
        <v>142</v>
      </c>
      <c r="X2410" s="104" t="s">
        <v>2923</v>
      </c>
      <c r="Y2410" s="98"/>
      <c r="Z2410" s="9" t="s">
        <v>6265</v>
      </c>
      <c r="AA2410" s="9" t="s">
        <v>34</v>
      </c>
      <c r="AB2410" s="9" t="str">
        <f t="shared" ca="1" si="235"/>
        <v/>
      </c>
      <c r="AC2410" s="9" t="str">
        <f t="shared" si="236"/>
        <v/>
      </c>
      <c r="AD2410" s="9" t="str">
        <f t="shared" ca="1" si="237"/>
        <v/>
      </c>
      <c r="AE2410" s="9" t="str">
        <f t="shared" ca="1" si="238"/>
        <v/>
      </c>
      <c r="AF2410" s="9"/>
      <c r="AG2410" s="123" t="str">
        <f t="shared" si="241"/>
        <v>Kasibugga,'270/2026'</v>
      </c>
      <c r="AH2410" s="97" t="str">
        <f t="shared" si="239"/>
        <v/>
      </c>
    </row>
    <row r="2411" spans="1:34" ht="25.5" customHeight="1" x14ac:dyDescent="0.25">
      <c r="A2411" s="96">
        <v>2410</v>
      </c>
      <c r="B2411" s="123" t="str">
        <f>_xlfn.XLOOKUP(E2411,'[1]PS Name'!B:B,'[1]PS Name'!D:D)</f>
        <v>Srikakulam Sub-Division</v>
      </c>
      <c r="C2411" s="123" t="str">
        <f>_xlfn.XLOOKUP(E2411,'[1]PS Name'!B:B,'[1]PS Name'!C:C)</f>
        <v>J.R.Puram Circle</v>
      </c>
      <c r="D2411" s="123"/>
      <c r="E2411" s="123" t="s">
        <v>107</v>
      </c>
      <c r="F2411" s="9" t="s">
        <v>3050</v>
      </c>
      <c r="G2411" s="63" t="s">
        <v>1807</v>
      </c>
      <c r="H2411" s="137">
        <v>46253</v>
      </c>
      <c r="I2411" s="63" t="str">
        <f t="shared" si="240"/>
        <v>Aug</v>
      </c>
      <c r="J2411" s="63">
        <v>2026</v>
      </c>
      <c r="K2411" s="63" t="s">
        <v>85</v>
      </c>
      <c r="L2411" s="9"/>
      <c r="M2411" s="9" t="str">
        <f>_xlfn.XLOOKUP(K2411,[1]Heads!A:A,[1]Heads!B:B)</f>
        <v>Enforcement</v>
      </c>
      <c r="N2411" s="9" t="str">
        <f>_xlfn.XLOOKUP(M2411,[1]Heads!B:B,[1]Heads!C:C)</f>
        <v>Enforcement</v>
      </c>
      <c r="O2411" s="9" t="s">
        <v>32</v>
      </c>
      <c r="P2411" s="75">
        <v>46272</v>
      </c>
      <c r="Q2411" s="9"/>
      <c r="R2411" s="75"/>
      <c r="S2411" s="96" t="s">
        <v>7126</v>
      </c>
      <c r="T2411" s="9"/>
      <c r="U2411" s="75"/>
      <c r="V2411" s="9"/>
      <c r="W2411" s="104" t="s">
        <v>33</v>
      </c>
      <c r="X2411" s="104" t="s">
        <v>2923</v>
      </c>
      <c r="Y2411" s="98"/>
      <c r="Z2411" s="9" t="s">
        <v>6266</v>
      </c>
      <c r="AA2411" s="9" t="s">
        <v>34</v>
      </c>
      <c r="AB2411" s="9" t="str">
        <f t="shared" ca="1" si="235"/>
        <v/>
      </c>
      <c r="AC2411" s="9" t="str">
        <f t="shared" si="236"/>
        <v/>
      </c>
      <c r="AD2411" s="9" t="str">
        <f t="shared" ca="1" si="237"/>
        <v/>
      </c>
      <c r="AE2411" s="9" t="str">
        <f t="shared" ca="1" si="238"/>
        <v/>
      </c>
      <c r="AF2411" s="9"/>
      <c r="AG2411" s="123" t="str">
        <f t="shared" si="241"/>
        <v>G. Sigadam,'55/2026'</v>
      </c>
      <c r="AH2411" s="97" t="str">
        <f t="shared" si="239"/>
        <v/>
      </c>
    </row>
    <row r="2412" spans="1:34" ht="25.5" customHeight="1" x14ac:dyDescent="0.25">
      <c r="A2412" s="96">
        <v>2411</v>
      </c>
      <c r="B2412" s="123" t="str">
        <f>_xlfn.XLOOKUP(E2412,'[1]PS Name'!B:B,'[1]PS Name'!D:D)</f>
        <v>Srikakulam Sub-Division</v>
      </c>
      <c r="C2412" s="123" t="str">
        <f>_xlfn.XLOOKUP(E2412,'[1]PS Name'!B:B,'[1]PS Name'!C:C)</f>
        <v>J.R.Puram Circle</v>
      </c>
      <c r="D2412" s="123"/>
      <c r="E2412" s="123" t="s">
        <v>107</v>
      </c>
      <c r="F2412" s="9" t="s">
        <v>3042</v>
      </c>
      <c r="G2412" s="63" t="s">
        <v>1027</v>
      </c>
      <c r="H2412" s="137">
        <v>46253</v>
      </c>
      <c r="I2412" s="63" t="str">
        <f t="shared" si="240"/>
        <v>Aug</v>
      </c>
      <c r="J2412" s="63">
        <v>2026</v>
      </c>
      <c r="K2412" s="63" t="s">
        <v>48</v>
      </c>
      <c r="L2412" s="9"/>
      <c r="M2412" s="9" t="str">
        <f>_xlfn.XLOOKUP(K2412,[1]Heads!A:A,[1]Heads!B:B)</f>
        <v>Property Offences</v>
      </c>
      <c r="N2412" s="9" t="str">
        <f>_xlfn.XLOOKUP(M2412,[1]Heads!B:B,[1]Heads!C:C)</f>
        <v>IPC</v>
      </c>
      <c r="O2412" s="9" t="s">
        <v>32</v>
      </c>
      <c r="P2412" s="75"/>
      <c r="Q2412" s="9"/>
      <c r="R2412" s="75"/>
      <c r="S2412" s="96" t="s">
        <v>3196</v>
      </c>
      <c r="T2412" s="9"/>
      <c r="U2412" s="75"/>
      <c r="V2412" s="9"/>
      <c r="W2412" s="104" t="s">
        <v>112</v>
      </c>
      <c r="X2412" s="104" t="s">
        <v>141</v>
      </c>
      <c r="Y2412" s="98"/>
      <c r="Z2412" s="9" t="s">
        <v>6267</v>
      </c>
      <c r="AA2412" s="9" t="s">
        <v>34</v>
      </c>
      <c r="AB2412" s="9">
        <f t="shared" ca="1" si="235"/>
        <v>58</v>
      </c>
      <c r="AC2412" s="9" t="str">
        <f t="shared" ca="1" si="236"/>
        <v>45 to 60 Days</v>
      </c>
      <c r="AD2412" s="9" t="str">
        <f t="shared" ca="1" si="237"/>
        <v/>
      </c>
      <c r="AE2412" s="9" t="str">
        <f t="shared" ca="1" si="238"/>
        <v/>
      </c>
      <c r="AF2412" s="9"/>
      <c r="AG2412" s="123" t="str">
        <f t="shared" si="241"/>
        <v>G. Sigadam,'54/2026'</v>
      </c>
      <c r="AH2412" s="97" t="str">
        <f t="shared" ca="1" si="239"/>
        <v>45 to 60 Days</v>
      </c>
    </row>
    <row r="2413" spans="1:34" ht="25.5" customHeight="1" x14ac:dyDescent="0.25">
      <c r="A2413" s="96">
        <v>2412</v>
      </c>
      <c r="B2413" s="123" t="str">
        <f>_xlfn.XLOOKUP(E2413,'[1]PS Name'!B:B,'[1]PS Name'!D:D)</f>
        <v>Srikakulam Sub-Division</v>
      </c>
      <c r="C2413" s="123" t="str">
        <f>_xlfn.XLOOKUP(E2413,'[1]PS Name'!B:B,'[1]PS Name'!C:C)</f>
        <v>J.R.Puram Circle</v>
      </c>
      <c r="D2413" s="123"/>
      <c r="E2413" s="123" t="s">
        <v>38</v>
      </c>
      <c r="F2413" s="9" t="s">
        <v>5520</v>
      </c>
      <c r="G2413" s="63" t="s">
        <v>1411</v>
      </c>
      <c r="H2413" s="137">
        <v>46253</v>
      </c>
      <c r="I2413" s="63" t="str">
        <f t="shared" si="240"/>
        <v>Aug</v>
      </c>
      <c r="J2413" s="63">
        <v>2026</v>
      </c>
      <c r="K2413" s="63" t="s">
        <v>75</v>
      </c>
      <c r="L2413" s="9"/>
      <c r="M2413" s="9" t="str">
        <f>_xlfn.XLOOKUP(K2413,[1]Heads!A:A,[1]Heads!B:B)</f>
        <v>Bodily Offiences</v>
      </c>
      <c r="N2413" s="9" t="str">
        <f>_xlfn.XLOOKUP(M2413,[1]Heads!B:B,[1]Heads!C:C)</f>
        <v>IPC</v>
      </c>
      <c r="O2413" s="9" t="s">
        <v>32</v>
      </c>
      <c r="P2413" s="75"/>
      <c r="Q2413" s="9"/>
      <c r="R2413" s="75"/>
      <c r="S2413" s="96" t="s">
        <v>3196</v>
      </c>
      <c r="T2413" s="9"/>
      <c r="U2413" s="75"/>
      <c r="V2413" s="9"/>
      <c r="W2413" s="104" t="s">
        <v>169</v>
      </c>
      <c r="X2413" s="104" t="s">
        <v>33</v>
      </c>
      <c r="Y2413" s="98">
        <v>46301</v>
      </c>
      <c r="Z2413" s="9" t="s">
        <v>6268</v>
      </c>
      <c r="AA2413" s="9" t="s">
        <v>34</v>
      </c>
      <c r="AB2413" s="9">
        <f t="shared" ca="1" si="235"/>
        <v>58</v>
      </c>
      <c r="AC2413" s="9" t="str">
        <f t="shared" ca="1" si="236"/>
        <v>45 to 60 Days</v>
      </c>
      <c r="AD2413" s="9">
        <f t="shared" ca="1" si="237"/>
        <v>10</v>
      </c>
      <c r="AE2413" s="9" t="str">
        <f t="shared" ca="1" si="238"/>
        <v>Below 45 Days</v>
      </c>
      <c r="AF2413" s="9"/>
      <c r="AG2413" s="123" t="str">
        <f t="shared" si="241"/>
        <v>Etcherla,'179/2026'</v>
      </c>
      <c r="AH2413" s="97" t="str">
        <f t="shared" si="239"/>
        <v/>
      </c>
    </row>
    <row r="2414" spans="1:34" ht="25.5" customHeight="1" x14ac:dyDescent="0.25">
      <c r="A2414" s="96">
        <v>2413</v>
      </c>
      <c r="B2414" s="123" t="str">
        <f>_xlfn.XLOOKUP(E2414,'[1]PS Name'!B:B,'[1]PS Name'!D:D)</f>
        <v>Srikakulam Sub-Division</v>
      </c>
      <c r="C2414" s="123" t="str">
        <f>_xlfn.XLOOKUP(E2414,'[1]PS Name'!B:B,'[1]PS Name'!C:C)</f>
        <v>J.R.Puram Circle</v>
      </c>
      <c r="D2414" s="123"/>
      <c r="E2414" s="123" t="s">
        <v>104</v>
      </c>
      <c r="F2414" s="9" t="s">
        <v>3386</v>
      </c>
      <c r="G2414" s="63" t="s">
        <v>1963</v>
      </c>
      <c r="H2414" s="137">
        <v>46253</v>
      </c>
      <c r="I2414" s="63" t="str">
        <f t="shared" si="240"/>
        <v>Aug</v>
      </c>
      <c r="J2414" s="63">
        <v>2026</v>
      </c>
      <c r="K2414" s="63" t="s">
        <v>59</v>
      </c>
      <c r="L2414" s="9" t="s">
        <v>1964</v>
      </c>
      <c r="M2414" s="9" t="str">
        <f>_xlfn.XLOOKUP(K2414,[1]Heads!A:A,[1]Heads!B:B)</f>
        <v>Missing Cases</v>
      </c>
      <c r="N2414" s="9" t="str">
        <f>_xlfn.XLOOKUP(M2414,[1]Heads!B:B,[1]Heads!C:C)</f>
        <v>Missing</v>
      </c>
      <c r="O2414" s="9" t="s">
        <v>32</v>
      </c>
      <c r="P2414" s="75"/>
      <c r="Q2414" s="9"/>
      <c r="R2414" s="75"/>
      <c r="S2414" s="96" t="s">
        <v>7125</v>
      </c>
      <c r="T2414" s="9"/>
      <c r="U2414" s="75"/>
      <c r="V2414" s="9"/>
      <c r="W2414" s="104" t="s">
        <v>142</v>
      </c>
      <c r="X2414" s="104" t="s">
        <v>2923</v>
      </c>
      <c r="Y2414" s="98"/>
      <c r="Z2414" s="9" t="s">
        <v>6269</v>
      </c>
      <c r="AA2414" s="9" t="s">
        <v>34</v>
      </c>
      <c r="AB2414" s="9" t="str">
        <f t="shared" ca="1" si="235"/>
        <v/>
      </c>
      <c r="AC2414" s="9" t="str">
        <f t="shared" si="236"/>
        <v/>
      </c>
      <c r="AD2414" s="9" t="str">
        <f t="shared" ca="1" si="237"/>
        <v/>
      </c>
      <c r="AE2414" s="9" t="str">
        <f t="shared" ca="1" si="238"/>
        <v/>
      </c>
      <c r="AF2414" s="9"/>
      <c r="AG2414" s="123" t="str">
        <f t="shared" si="241"/>
        <v>Laveru,'114/2026'</v>
      </c>
      <c r="AH2414" s="97" t="str">
        <f t="shared" si="239"/>
        <v/>
      </c>
    </row>
    <row r="2415" spans="1:34" ht="25.5" customHeight="1" x14ac:dyDescent="0.25">
      <c r="A2415" s="96">
        <v>2414</v>
      </c>
      <c r="B2415" s="123" t="str">
        <f>_xlfn.XLOOKUP(E2415,'[1]PS Name'!B:B,'[1]PS Name'!D:D)</f>
        <v>Srikakulam Sub-Division</v>
      </c>
      <c r="C2415" s="123" t="str">
        <f>_xlfn.XLOOKUP(E2415,'[1]PS Name'!B:B,'[1]PS Name'!C:C)</f>
        <v>J.R.Puram Circle</v>
      </c>
      <c r="D2415" s="123"/>
      <c r="E2415" s="123" t="s">
        <v>90</v>
      </c>
      <c r="F2415" s="9" t="s">
        <v>5458</v>
      </c>
      <c r="G2415" s="63" t="s">
        <v>1381</v>
      </c>
      <c r="H2415" s="137">
        <v>46253</v>
      </c>
      <c r="I2415" s="63" t="str">
        <f t="shared" si="240"/>
        <v>Aug</v>
      </c>
      <c r="J2415" s="63">
        <v>2026</v>
      </c>
      <c r="K2415" s="63" t="s">
        <v>80</v>
      </c>
      <c r="L2415" s="9"/>
      <c r="M2415" s="9" t="str">
        <f>_xlfn.XLOOKUP(K2415,[1]Heads!A:A,[1]Heads!B:B)</f>
        <v>Crime  Against Women</v>
      </c>
      <c r="N2415" s="9" t="str">
        <f>_xlfn.XLOOKUP(M2415,[1]Heads!B:B,[1]Heads!C:C)</f>
        <v>IPC</v>
      </c>
      <c r="O2415" s="9" t="s">
        <v>32</v>
      </c>
      <c r="P2415" s="75"/>
      <c r="Q2415" s="9"/>
      <c r="R2415" s="75"/>
      <c r="S2415" s="96" t="s">
        <v>7126</v>
      </c>
      <c r="T2415" s="9"/>
      <c r="U2415" s="75"/>
      <c r="V2415" s="9"/>
      <c r="W2415" s="104" t="s">
        <v>141</v>
      </c>
      <c r="X2415" s="104" t="s">
        <v>2923</v>
      </c>
      <c r="Y2415" s="98"/>
      <c r="Z2415" s="9" t="s">
        <v>6270</v>
      </c>
      <c r="AA2415" s="9" t="s">
        <v>34</v>
      </c>
      <c r="AB2415" s="9" t="str">
        <f t="shared" ca="1" si="235"/>
        <v/>
      </c>
      <c r="AC2415" s="9" t="str">
        <f t="shared" si="236"/>
        <v/>
      </c>
      <c r="AD2415" s="9" t="str">
        <f t="shared" ca="1" si="237"/>
        <v/>
      </c>
      <c r="AE2415" s="9" t="str">
        <f t="shared" ca="1" si="238"/>
        <v/>
      </c>
      <c r="AF2415" s="9"/>
      <c r="AG2415" s="123" t="str">
        <f t="shared" si="241"/>
        <v>J.R.Puram,'170/2026'</v>
      </c>
      <c r="AH2415" s="97" t="str">
        <f t="shared" si="239"/>
        <v/>
      </c>
    </row>
    <row r="2416" spans="1:34" ht="25.5" customHeight="1" x14ac:dyDescent="0.25">
      <c r="A2416" s="96">
        <v>2415</v>
      </c>
      <c r="B2416" s="123" t="str">
        <f>_xlfn.XLOOKUP(E2416,'[1]PS Name'!B:B,'[1]PS Name'!D:D)</f>
        <v>Kasibugga Sub-Division</v>
      </c>
      <c r="C2416" s="123" t="str">
        <f>_xlfn.XLOOKUP(E2416,'[1]PS Name'!B:B,'[1]PS Name'!C:C)</f>
        <v>Sompeta Circle</v>
      </c>
      <c r="D2416" s="123"/>
      <c r="E2416" s="123" t="s">
        <v>63</v>
      </c>
      <c r="F2416" s="9" t="s">
        <v>3088</v>
      </c>
      <c r="G2416" s="63" t="s">
        <v>1474</v>
      </c>
      <c r="H2416" s="137">
        <v>46253</v>
      </c>
      <c r="I2416" s="63" t="str">
        <f t="shared" si="240"/>
        <v>Aug</v>
      </c>
      <c r="J2416" s="63">
        <v>2026</v>
      </c>
      <c r="K2416" s="63" t="s">
        <v>103</v>
      </c>
      <c r="L2416" s="9"/>
      <c r="M2416" s="9" t="str">
        <f>_xlfn.XLOOKUP(K2416,[1]Heads!A:A,[1]Heads!B:B)</f>
        <v>Property Offences</v>
      </c>
      <c r="N2416" s="9" t="str">
        <f>_xlfn.XLOOKUP(M2416,[1]Heads!B:B,[1]Heads!C:C)</f>
        <v>IPC</v>
      </c>
      <c r="O2416" s="9" t="s">
        <v>32</v>
      </c>
      <c r="P2416" s="75"/>
      <c r="Q2416" s="9"/>
      <c r="R2416" s="75"/>
      <c r="S2416" s="96" t="s">
        <v>3196</v>
      </c>
      <c r="T2416" s="9"/>
      <c r="U2416" s="75"/>
      <c r="V2416" s="9"/>
      <c r="W2416" s="104" t="s">
        <v>112</v>
      </c>
      <c r="X2416" s="104" t="s">
        <v>112</v>
      </c>
      <c r="Y2416" s="98"/>
      <c r="Z2416" s="9" t="s">
        <v>6271</v>
      </c>
      <c r="AA2416" s="9" t="s">
        <v>34</v>
      </c>
      <c r="AB2416" s="9">
        <f t="shared" ca="1" si="235"/>
        <v>58</v>
      </c>
      <c r="AC2416" s="9" t="str">
        <f t="shared" ca="1" si="236"/>
        <v>45 to 60 Days</v>
      </c>
      <c r="AD2416" s="9" t="str">
        <f t="shared" ca="1" si="237"/>
        <v/>
      </c>
      <c r="AE2416" s="9" t="str">
        <f t="shared" ca="1" si="238"/>
        <v/>
      </c>
      <c r="AF2416" s="9"/>
      <c r="AG2416" s="123" t="str">
        <f t="shared" si="241"/>
        <v>Baruva,'81/2026'</v>
      </c>
      <c r="AH2416" s="97" t="str">
        <f t="shared" ca="1" si="239"/>
        <v>45 to 60 Days</v>
      </c>
    </row>
    <row r="2417" spans="1:34" ht="25.5" customHeight="1" x14ac:dyDescent="0.25">
      <c r="A2417" s="96">
        <v>2416</v>
      </c>
      <c r="B2417" s="123" t="e">
        <f>_xlfn.XLOOKUP(E2417,'[1]PS Name'!B:B,'[1]PS Name'!D:D)</f>
        <v>#N/A</v>
      </c>
      <c r="C2417" s="123" t="e">
        <f>_xlfn.XLOOKUP(E2417,'[1]PS Name'!B:B,'[1]PS Name'!C:C)</f>
        <v>#N/A</v>
      </c>
      <c r="D2417" s="123"/>
      <c r="E2417" s="123" t="s">
        <v>125</v>
      </c>
      <c r="F2417" s="9" t="s">
        <v>3235</v>
      </c>
      <c r="G2417" s="63" t="s">
        <v>1646</v>
      </c>
      <c r="H2417" s="137">
        <v>46254</v>
      </c>
      <c r="I2417" s="63" t="str">
        <f t="shared" si="240"/>
        <v>Aug</v>
      </c>
      <c r="J2417" s="63">
        <v>2026</v>
      </c>
      <c r="K2417" s="63" t="s">
        <v>80</v>
      </c>
      <c r="L2417" s="9"/>
      <c r="M2417" s="9" t="str">
        <f>_xlfn.XLOOKUP(K2417,[1]Heads!A:A,[1]Heads!B:B)</f>
        <v>Crime  Against Women</v>
      </c>
      <c r="N2417" s="9" t="str">
        <f>_xlfn.XLOOKUP(M2417,[1]Heads!B:B,[1]Heads!C:C)</f>
        <v>IPC</v>
      </c>
      <c r="O2417" s="9" t="s">
        <v>32</v>
      </c>
      <c r="P2417" s="75"/>
      <c r="Q2417" s="9"/>
      <c r="R2417" s="75"/>
      <c r="S2417" s="96" t="s">
        <v>7126</v>
      </c>
      <c r="T2417" s="9"/>
      <c r="U2417" s="75"/>
      <c r="V2417" s="9"/>
      <c r="W2417" s="104" t="s">
        <v>40</v>
      </c>
      <c r="X2417" s="104" t="s">
        <v>2923</v>
      </c>
      <c r="Y2417" s="98"/>
      <c r="Z2417" s="9" t="s">
        <v>6272</v>
      </c>
      <c r="AA2417" s="9" t="s">
        <v>34</v>
      </c>
      <c r="AB2417" s="9" t="str">
        <f t="shared" ca="1" si="235"/>
        <v/>
      </c>
      <c r="AC2417" s="9" t="str">
        <f t="shared" si="236"/>
        <v/>
      </c>
      <c r="AD2417" s="9" t="str">
        <f t="shared" ca="1" si="237"/>
        <v/>
      </c>
      <c r="AE2417" s="9" t="str">
        <f t="shared" ca="1" si="238"/>
        <v/>
      </c>
      <c r="AF2417" s="9"/>
      <c r="AG2417" s="123" t="str">
        <f t="shared" si="241"/>
        <v>Mahila UPS, Srikakulam,'102/2026'</v>
      </c>
      <c r="AH2417" s="97" t="str">
        <f t="shared" si="239"/>
        <v/>
      </c>
    </row>
    <row r="2418" spans="1:34" ht="25.5" customHeight="1" x14ac:dyDescent="0.25">
      <c r="A2418" s="96">
        <v>2417</v>
      </c>
      <c r="B2418" s="123" t="str">
        <f>_xlfn.XLOOKUP(E2418,'[1]PS Name'!B:B,'[1]PS Name'!D:D)</f>
        <v>Tekkali Sub-Division</v>
      </c>
      <c r="C2418" s="123" t="str">
        <f>_xlfn.XLOOKUP(E2418,'[1]PS Name'!B:B,'[1]PS Name'!C:C)</f>
        <v>Narasannapeta Circle</v>
      </c>
      <c r="D2418" s="123"/>
      <c r="E2418" s="123" t="s">
        <v>124</v>
      </c>
      <c r="F2418" s="9" t="s">
        <v>3235</v>
      </c>
      <c r="G2418" s="63" t="s">
        <v>1381</v>
      </c>
      <c r="H2418" s="137">
        <v>46254</v>
      </c>
      <c r="I2418" s="63" t="str">
        <f t="shared" si="240"/>
        <v>Aug</v>
      </c>
      <c r="J2418" s="63">
        <v>2026</v>
      </c>
      <c r="K2418" s="63" t="s">
        <v>80</v>
      </c>
      <c r="L2418" s="9"/>
      <c r="M2418" s="9" t="str">
        <f>_xlfn.XLOOKUP(K2418,[1]Heads!A:A,[1]Heads!B:B)</f>
        <v>Crime  Against Women</v>
      </c>
      <c r="N2418" s="9" t="str">
        <f>_xlfn.XLOOKUP(M2418,[1]Heads!B:B,[1]Heads!C:C)</f>
        <v>IPC</v>
      </c>
      <c r="O2418" s="9" t="s">
        <v>32</v>
      </c>
      <c r="P2418" s="75"/>
      <c r="Q2418" s="9"/>
      <c r="R2418" s="75"/>
      <c r="S2418" s="96" t="s">
        <v>3196</v>
      </c>
      <c r="T2418" s="9"/>
      <c r="U2418" s="75"/>
      <c r="V2418" s="9"/>
      <c r="W2418" s="104" t="s">
        <v>141</v>
      </c>
      <c r="X2418" s="104" t="s">
        <v>33</v>
      </c>
      <c r="Y2418" s="98">
        <v>46281</v>
      </c>
      <c r="Z2418" s="9" t="s">
        <v>6273</v>
      </c>
      <c r="AA2418" s="9" t="s">
        <v>34</v>
      </c>
      <c r="AB2418" s="9">
        <f t="shared" ca="1" si="235"/>
        <v>57</v>
      </c>
      <c r="AC2418" s="9" t="str">
        <f t="shared" ca="1" si="236"/>
        <v>45 to 60 Days</v>
      </c>
      <c r="AD2418" s="9">
        <f t="shared" ca="1" si="237"/>
        <v>30</v>
      </c>
      <c r="AE2418" s="9" t="str">
        <f t="shared" ca="1" si="238"/>
        <v>Below 45 Days</v>
      </c>
      <c r="AF2418" s="9"/>
      <c r="AG2418" s="123" t="str">
        <f t="shared" si="241"/>
        <v>Saravakota,'102/2026'</v>
      </c>
      <c r="AH2418" s="97" t="str">
        <f t="shared" si="239"/>
        <v/>
      </c>
    </row>
    <row r="2419" spans="1:34" ht="25.5" customHeight="1" x14ac:dyDescent="0.25">
      <c r="A2419" s="96">
        <v>2418</v>
      </c>
      <c r="B2419" s="123" t="str">
        <f>_xlfn.XLOOKUP(E2419,'[1]PS Name'!B:B,'[1]PS Name'!D:D)</f>
        <v>Tekkali Sub-Division</v>
      </c>
      <c r="C2419" s="123" t="str">
        <f>_xlfn.XLOOKUP(E2419,'[1]PS Name'!B:B,'[1]PS Name'!C:C)</f>
        <v>Tekkali Rural Circle</v>
      </c>
      <c r="D2419" s="123"/>
      <c r="E2419" s="123" t="s">
        <v>89</v>
      </c>
      <c r="F2419" s="9" t="s">
        <v>3757</v>
      </c>
      <c r="G2419" s="63" t="s">
        <v>1963</v>
      </c>
      <c r="H2419" s="137">
        <v>46234</v>
      </c>
      <c r="I2419" s="63" t="str">
        <f t="shared" si="240"/>
        <v>Jul</v>
      </c>
      <c r="J2419" s="63">
        <v>2026</v>
      </c>
      <c r="K2419" s="63" t="s">
        <v>59</v>
      </c>
      <c r="L2419" s="9" t="s">
        <v>1964</v>
      </c>
      <c r="M2419" s="9" t="str">
        <f>_xlfn.XLOOKUP(K2419,[1]Heads!A:A,[1]Heads!B:B)</f>
        <v>Missing Cases</v>
      </c>
      <c r="N2419" s="9" t="str">
        <f>_xlfn.XLOOKUP(M2419,[1]Heads!B:B,[1]Heads!C:C)</f>
        <v>Missing</v>
      </c>
      <c r="O2419" s="9" t="s">
        <v>32</v>
      </c>
      <c r="P2419" s="75"/>
      <c r="Q2419" s="9"/>
      <c r="R2419" s="75"/>
      <c r="S2419" s="96" t="s">
        <v>7125</v>
      </c>
      <c r="T2419" s="9"/>
      <c r="U2419" s="75"/>
      <c r="V2419" s="9"/>
      <c r="W2419" s="104" t="s">
        <v>112</v>
      </c>
      <c r="X2419" s="104" t="s">
        <v>2923</v>
      </c>
      <c r="Y2419" s="98"/>
      <c r="Z2419" s="9" t="s">
        <v>6274</v>
      </c>
      <c r="AA2419" s="9" t="s">
        <v>34</v>
      </c>
      <c r="AB2419" s="9" t="str">
        <f t="shared" ca="1" si="235"/>
        <v/>
      </c>
      <c r="AC2419" s="9" t="str">
        <f t="shared" si="236"/>
        <v/>
      </c>
      <c r="AD2419" s="9" t="str">
        <f t="shared" ca="1" si="237"/>
        <v/>
      </c>
      <c r="AE2419" s="9" t="str">
        <f t="shared" ca="1" si="238"/>
        <v/>
      </c>
      <c r="AF2419" s="9"/>
      <c r="AG2419" s="123" t="str">
        <f t="shared" si="241"/>
        <v>Kotabommali,'144/2026'</v>
      </c>
      <c r="AH2419" s="97" t="str">
        <f t="shared" si="239"/>
        <v/>
      </c>
    </row>
    <row r="2420" spans="1:34" ht="25.5" customHeight="1" x14ac:dyDescent="0.25">
      <c r="A2420" s="96">
        <v>2419</v>
      </c>
      <c r="B2420" s="123" t="str">
        <f>_xlfn.XLOOKUP(E2420,'[1]PS Name'!B:B,'[1]PS Name'!D:D)</f>
        <v>Tekkali Sub-Division</v>
      </c>
      <c r="C2420" s="123" t="str">
        <f>_xlfn.XLOOKUP(E2420,'[1]PS Name'!B:B,'[1]PS Name'!C:C)</f>
        <v>Narasannapeta Circle</v>
      </c>
      <c r="D2420" s="123"/>
      <c r="E2420" s="123" t="s">
        <v>79</v>
      </c>
      <c r="F2420" s="9" t="s">
        <v>3295</v>
      </c>
      <c r="G2420" s="63" t="s">
        <v>1535</v>
      </c>
      <c r="H2420" s="137">
        <v>46254</v>
      </c>
      <c r="I2420" s="63" t="str">
        <f t="shared" si="240"/>
        <v>Aug</v>
      </c>
      <c r="J2420" s="63">
        <v>2026</v>
      </c>
      <c r="K2420" s="63" t="s">
        <v>75</v>
      </c>
      <c r="L2420" s="9"/>
      <c r="M2420" s="9" t="str">
        <f>_xlfn.XLOOKUP(K2420,[1]Heads!A:A,[1]Heads!B:B)</f>
        <v>Bodily Offiences</v>
      </c>
      <c r="N2420" s="9" t="str">
        <f>_xlfn.XLOOKUP(M2420,[1]Heads!B:B,[1]Heads!C:C)</f>
        <v>IPC</v>
      </c>
      <c r="O2420" s="9" t="s">
        <v>32</v>
      </c>
      <c r="P2420" s="75"/>
      <c r="Q2420" s="9"/>
      <c r="R2420" s="75"/>
      <c r="S2420" s="96" t="s">
        <v>3196</v>
      </c>
      <c r="T2420" s="9"/>
      <c r="U2420" s="75"/>
      <c r="V2420" s="9"/>
      <c r="W2420" s="104" t="s">
        <v>141</v>
      </c>
      <c r="X2420" s="104" t="s">
        <v>33</v>
      </c>
      <c r="Y2420" s="98">
        <v>46300</v>
      </c>
      <c r="Z2420" s="9" t="s">
        <v>6275</v>
      </c>
      <c r="AA2420" s="9" t="s">
        <v>34</v>
      </c>
      <c r="AB2420" s="9">
        <f t="shared" ca="1" si="235"/>
        <v>57</v>
      </c>
      <c r="AC2420" s="9" t="str">
        <f t="shared" ca="1" si="236"/>
        <v>45 to 60 Days</v>
      </c>
      <c r="AD2420" s="9">
        <f t="shared" ca="1" si="237"/>
        <v>11</v>
      </c>
      <c r="AE2420" s="9" t="str">
        <f t="shared" ca="1" si="238"/>
        <v>Below 45 Days</v>
      </c>
      <c r="AF2420" s="9"/>
      <c r="AG2420" s="123" t="str">
        <f t="shared" si="241"/>
        <v>Polaki,'112/2026'</v>
      </c>
      <c r="AH2420" s="97" t="str">
        <f t="shared" si="239"/>
        <v/>
      </c>
    </row>
    <row r="2421" spans="1:34" ht="25.5" customHeight="1" x14ac:dyDescent="0.25">
      <c r="A2421" s="96">
        <v>2420</v>
      </c>
      <c r="B2421" s="123" t="str">
        <f>_xlfn.XLOOKUP(E2421,'[1]PS Name'!B:B,'[1]PS Name'!D:D)</f>
        <v>Tekkali Sub-Division</v>
      </c>
      <c r="C2421" s="123" t="str">
        <f>_xlfn.XLOOKUP(E2421,'[1]PS Name'!B:B,'[1]PS Name'!C:C)</f>
        <v>Narasannapeta Circle</v>
      </c>
      <c r="D2421" s="123"/>
      <c r="E2421" s="123" t="s">
        <v>79</v>
      </c>
      <c r="F2421" s="9" t="s">
        <v>3315</v>
      </c>
      <c r="G2421" s="63" t="s">
        <v>6276</v>
      </c>
      <c r="H2421" s="137">
        <v>46254</v>
      </c>
      <c r="I2421" s="63" t="str">
        <f t="shared" si="240"/>
        <v>Aug</v>
      </c>
      <c r="J2421" s="63">
        <v>2026</v>
      </c>
      <c r="K2421" s="63" t="s">
        <v>91</v>
      </c>
      <c r="L2421" s="9"/>
      <c r="M2421" s="9" t="str">
        <f>_xlfn.XLOOKUP(K2421,[1]Heads!A:A,[1]Heads!B:B)</f>
        <v>Bodily Offiences</v>
      </c>
      <c r="N2421" s="9" t="str">
        <f>_xlfn.XLOOKUP(M2421,[1]Heads!B:B,[1]Heads!C:C)</f>
        <v>IPC</v>
      </c>
      <c r="O2421" s="9" t="s">
        <v>32</v>
      </c>
      <c r="P2421" s="75"/>
      <c r="Q2421" s="9"/>
      <c r="R2421" s="75"/>
      <c r="S2421" s="96" t="s">
        <v>7126</v>
      </c>
      <c r="T2421" s="9"/>
      <c r="U2421" s="75"/>
      <c r="V2421" s="9"/>
      <c r="W2421" s="104" t="s">
        <v>141</v>
      </c>
      <c r="X2421" s="104" t="s">
        <v>2923</v>
      </c>
      <c r="Y2421" s="98"/>
      <c r="Z2421" s="9" t="s">
        <v>6277</v>
      </c>
      <c r="AA2421" s="9" t="s">
        <v>34</v>
      </c>
      <c r="AB2421" s="9" t="str">
        <f t="shared" ca="1" si="235"/>
        <v/>
      </c>
      <c r="AC2421" s="9" t="str">
        <f t="shared" si="236"/>
        <v/>
      </c>
      <c r="AD2421" s="9" t="str">
        <f t="shared" ca="1" si="237"/>
        <v/>
      </c>
      <c r="AE2421" s="9" t="str">
        <f t="shared" ca="1" si="238"/>
        <v/>
      </c>
      <c r="AF2421" s="9"/>
      <c r="AG2421" s="123" t="str">
        <f t="shared" si="241"/>
        <v>Polaki,'111/2026'</v>
      </c>
      <c r="AH2421" s="97" t="str">
        <f t="shared" si="239"/>
        <v/>
      </c>
    </row>
    <row r="2422" spans="1:34" ht="25.5" customHeight="1" x14ac:dyDescent="0.25">
      <c r="A2422" s="96">
        <v>2421</v>
      </c>
      <c r="B2422" s="123" t="str">
        <f>_xlfn.XLOOKUP(E2422,'[1]PS Name'!B:B,'[1]PS Name'!D:D)</f>
        <v>Srikakulam Sub-Division</v>
      </c>
      <c r="C2422" s="123" t="str">
        <f>_xlfn.XLOOKUP(E2422,'[1]PS Name'!B:B,'[1]PS Name'!C:C)</f>
        <v>Srikakulam Rural Circle</v>
      </c>
      <c r="D2422" s="123"/>
      <c r="E2422" s="123" t="s">
        <v>74</v>
      </c>
      <c r="F2422" s="9" t="s">
        <v>5455</v>
      </c>
      <c r="G2422" s="63" t="s">
        <v>1315</v>
      </c>
      <c r="H2422" s="137">
        <v>46254</v>
      </c>
      <c r="I2422" s="63" t="str">
        <f t="shared" si="240"/>
        <v>Aug</v>
      </c>
      <c r="J2422" s="63">
        <v>2026</v>
      </c>
      <c r="K2422" s="63" t="s">
        <v>70</v>
      </c>
      <c r="L2422" s="9"/>
      <c r="M2422" s="9" t="str">
        <f>_xlfn.XLOOKUP(K2422,[1]Heads!A:A,[1]Heads!B:B)</f>
        <v>174 CrPC</v>
      </c>
      <c r="N2422" s="9" t="str">
        <f>_xlfn.XLOOKUP(M2422,[1]Heads!B:B,[1]Heads!C:C)</f>
        <v>174 CrPC</v>
      </c>
      <c r="O2422" s="9" t="s">
        <v>32</v>
      </c>
      <c r="P2422" s="75"/>
      <c r="Q2422" s="9"/>
      <c r="R2422" s="75"/>
      <c r="S2422" s="96" t="s">
        <v>3196</v>
      </c>
      <c r="T2422" s="9"/>
      <c r="U2422" s="75"/>
      <c r="V2422" s="9"/>
      <c r="W2422" s="104" t="s">
        <v>173</v>
      </c>
      <c r="X2422" s="104" t="s">
        <v>173</v>
      </c>
      <c r="Y2422" s="98">
        <v>46261</v>
      </c>
      <c r="Z2422" s="9" t="s">
        <v>6278</v>
      </c>
      <c r="AA2422" s="9" t="s">
        <v>34</v>
      </c>
      <c r="AB2422" s="9">
        <f t="shared" ca="1" si="235"/>
        <v>57</v>
      </c>
      <c r="AC2422" s="9" t="str">
        <f t="shared" ca="1" si="236"/>
        <v>45 to 60 Days</v>
      </c>
      <c r="AD2422" s="9">
        <f t="shared" ca="1" si="237"/>
        <v>50</v>
      </c>
      <c r="AE2422" s="9" t="str">
        <f t="shared" ca="1" si="238"/>
        <v>45 to 60 Days</v>
      </c>
      <c r="AF2422" s="9"/>
      <c r="AG2422" s="123" t="str">
        <f t="shared" si="241"/>
        <v>Srikakulam Rural,'168/2026'</v>
      </c>
      <c r="AH2422" s="97" t="str">
        <f t="shared" ca="1" si="239"/>
        <v>45 to 60 Days</v>
      </c>
    </row>
    <row r="2423" spans="1:34" ht="25.5" customHeight="1" x14ac:dyDescent="0.25">
      <c r="A2423" s="96">
        <v>2422</v>
      </c>
      <c r="B2423" s="123" t="str">
        <f>_xlfn.XLOOKUP(E2423,'[1]PS Name'!B:B,'[1]PS Name'!D:D)</f>
        <v>Kasibugga Sub-Division</v>
      </c>
      <c r="C2423" s="123" t="str">
        <f>_xlfn.XLOOKUP(E2423,'[1]PS Name'!B:B,'[1]PS Name'!C:C)</f>
        <v>Kasibugga Rural Circle</v>
      </c>
      <c r="D2423" s="123"/>
      <c r="E2423" s="123" t="s">
        <v>98</v>
      </c>
      <c r="F2423" s="9" t="s">
        <v>3198</v>
      </c>
      <c r="G2423" s="63" t="s">
        <v>1315</v>
      </c>
      <c r="H2423" s="137">
        <v>46254</v>
      </c>
      <c r="I2423" s="63" t="str">
        <f t="shared" si="240"/>
        <v>Aug</v>
      </c>
      <c r="J2423" s="63">
        <v>2026</v>
      </c>
      <c r="K2423" s="63" t="s">
        <v>70</v>
      </c>
      <c r="L2423" s="9"/>
      <c r="M2423" s="9" t="str">
        <f>_xlfn.XLOOKUP(K2423,[1]Heads!A:A,[1]Heads!B:B)</f>
        <v>174 CrPC</v>
      </c>
      <c r="N2423" s="9" t="str">
        <f>_xlfn.XLOOKUP(M2423,[1]Heads!B:B,[1]Heads!C:C)</f>
        <v>174 CrPC</v>
      </c>
      <c r="O2423" s="9" t="s">
        <v>32</v>
      </c>
      <c r="P2423" s="75"/>
      <c r="Q2423" s="9"/>
      <c r="R2423" s="75"/>
      <c r="S2423" s="96" t="s">
        <v>7125</v>
      </c>
      <c r="T2423" s="9"/>
      <c r="U2423" s="75"/>
      <c r="V2423" s="9"/>
      <c r="W2423" s="104" t="s">
        <v>142</v>
      </c>
      <c r="X2423" s="104" t="s">
        <v>2923</v>
      </c>
      <c r="Y2423" s="98"/>
      <c r="Z2423" s="9" t="s">
        <v>6279</v>
      </c>
      <c r="AA2423" s="9" t="s">
        <v>34</v>
      </c>
      <c r="AB2423" s="9" t="str">
        <f t="shared" ca="1" si="235"/>
        <v/>
      </c>
      <c r="AC2423" s="9" t="str">
        <f t="shared" si="236"/>
        <v/>
      </c>
      <c r="AD2423" s="9" t="str">
        <f t="shared" ca="1" si="237"/>
        <v/>
      </c>
      <c r="AE2423" s="9" t="str">
        <f t="shared" ca="1" si="238"/>
        <v/>
      </c>
      <c r="AF2423" s="9"/>
      <c r="AG2423" s="123" t="str">
        <f t="shared" si="241"/>
        <v>Vajrapukothuru,'99/2026'</v>
      </c>
      <c r="AH2423" s="97" t="str">
        <f t="shared" si="239"/>
        <v/>
      </c>
    </row>
    <row r="2424" spans="1:34" ht="25.5" customHeight="1" x14ac:dyDescent="0.25">
      <c r="A2424" s="96">
        <v>2423</v>
      </c>
      <c r="B2424" s="123" t="str">
        <f>_xlfn.XLOOKUP(E2424,'[1]PS Name'!B:B,'[1]PS Name'!D:D)</f>
        <v>Srikakulam Sub-Division</v>
      </c>
      <c r="C2424" s="123" t="str">
        <f>_xlfn.XLOOKUP(E2424,'[1]PS Name'!B:B,'[1]PS Name'!C:C)</f>
        <v>J.R.Puram Circle</v>
      </c>
      <c r="D2424" s="123"/>
      <c r="E2424" s="123" t="s">
        <v>90</v>
      </c>
      <c r="F2424" s="9" t="s">
        <v>5472</v>
      </c>
      <c r="G2424" s="63" t="s">
        <v>1474</v>
      </c>
      <c r="H2424" s="137">
        <v>46254</v>
      </c>
      <c r="I2424" s="63" t="str">
        <f t="shared" si="240"/>
        <v>Aug</v>
      </c>
      <c r="J2424" s="63">
        <v>2026</v>
      </c>
      <c r="K2424" s="63" t="s">
        <v>103</v>
      </c>
      <c r="L2424" s="9"/>
      <c r="M2424" s="9" t="str">
        <f>_xlfn.XLOOKUP(K2424,[1]Heads!A:A,[1]Heads!B:B)</f>
        <v>Property Offences</v>
      </c>
      <c r="N2424" s="9" t="str">
        <f>_xlfn.XLOOKUP(M2424,[1]Heads!B:B,[1]Heads!C:C)</f>
        <v>IPC</v>
      </c>
      <c r="O2424" s="9" t="s">
        <v>32</v>
      </c>
      <c r="P2424" s="75"/>
      <c r="Q2424" s="9"/>
      <c r="R2424" s="75"/>
      <c r="S2424" s="96" t="s">
        <v>3196</v>
      </c>
      <c r="T2424" s="9"/>
      <c r="U2424" s="75"/>
      <c r="V2424" s="9"/>
      <c r="W2424" s="104" t="s">
        <v>112</v>
      </c>
      <c r="X2424" s="104" t="s">
        <v>50</v>
      </c>
      <c r="Y2424" s="98"/>
      <c r="Z2424" s="9" t="s">
        <v>6280</v>
      </c>
      <c r="AA2424" s="9" t="s">
        <v>34</v>
      </c>
      <c r="AB2424" s="9">
        <f t="shared" ca="1" si="235"/>
        <v>57</v>
      </c>
      <c r="AC2424" s="9" t="str">
        <f t="shared" ca="1" si="236"/>
        <v>45 to 60 Days</v>
      </c>
      <c r="AD2424" s="9" t="str">
        <f t="shared" ca="1" si="237"/>
        <v/>
      </c>
      <c r="AE2424" s="9" t="str">
        <f t="shared" ca="1" si="238"/>
        <v/>
      </c>
      <c r="AF2424" s="9"/>
      <c r="AG2424" s="123" t="str">
        <f t="shared" si="241"/>
        <v>J.R.Puram,'171/2026'</v>
      </c>
      <c r="AH2424" s="97" t="str">
        <f t="shared" ca="1" si="239"/>
        <v>45 to 60 Days</v>
      </c>
    </row>
    <row r="2425" spans="1:34" ht="25.5" customHeight="1" x14ac:dyDescent="0.25">
      <c r="A2425" s="96">
        <v>2424</v>
      </c>
      <c r="B2425" s="123" t="str">
        <f>_xlfn.XLOOKUP(E2425,'[1]PS Name'!B:B,'[1]PS Name'!D:D)</f>
        <v>Kasibugga Sub-Division</v>
      </c>
      <c r="C2425" s="123" t="str">
        <f>_xlfn.XLOOKUP(E2425,'[1]PS Name'!B:B,'[1]PS Name'!C:C)</f>
        <v>Itchapuram Circle</v>
      </c>
      <c r="D2425" s="123"/>
      <c r="E2425" s="123" t="s">
        <v>66</v>
      </c>
      <c r="F2425" s="9" t="s">
        <v>3106</v>
      </c>
      <c r="G2425" s="63" t="s">
        <v>1332</v>
      </c>
      <c r="H2425" s="137">
        <v>46254</v>
      </c>
      <c r="I2425" s="63" t="str">
        <f t="shared" si="240"/>
        <v>Aug</v>
      </c>
      <c r="J2425" s="63">
        <v>2026</v>
      </c>
      <c r="K2425" s="63" t="s">
        <v>71</v>
      </c>
      <c r="L2425" s="9"/>
      <c r="M2425" s="9" t="str">
        <f>_xlfn.XLOOKUP(K2425,[1]Heads!A:A,[1]Heads!B:B)</f>
        <v>Road Accidents</v>
      </c>
      <c r="N2425" s="9" t="str">
        <f>_xlfn.XLOOKUP(M2425,[1]Heads!B:B,[1]Heads!C:C)</f>
        <v>IPC</v>
      </c>
      <c r="O2425" s="9" t="s">
        <v>32</v>
      </c>
      <c r="P2425" s="75"/>
      <c r="Q2425" s="9"/>
      <c r="R2425" s="75"/>
      <c r="S2425" s="96" t="s">
        <v>3196</v>
      </c>
      <c r="T2425" s="9"/>
      <c r="U2425" s="75"/>
      <c r="V2425" s="9"/>
      <c r="W2425" s="104" t="s">
        <v>169</v>
      </c>
      <c r="X2425" s="104" t="s">
        <v>141</v>
      </c>
      <c r="Y2425" s="98"/>
      <c r="Z2425" s="9" t="s">
        <v>6281</v>
      </c>
      <c r="AA2425" s="9" t="s">
        <v>34</v>
      </c>
      <c r="AB2425" s="9">
        <f t="shared" ca="1" si="235"/>
        <v>57</v>
      </c>
      <c r="AC2425" s="9" t="str">
        <f t="shared" ca="1" si="236"/>
        <v>45 to 60 Days</v>
      </c>
      <c r="AD2425" s="9" t="str">
        <f t="shared" ca="1" si="237"/>
        <v/>
      </c>
      <c r="AE2425" s="9" t="str">
        <f t="shared" ca="1" si="238"/>
        <v/>
      </c>
      <c r="AF2425" s="9"/>
      <c r="AG2425" s="123" t="str">
        <f t="shared" si="241"/>
        <v>Itchapuram Rural,'83/2026'</v>
      </c>
      <c r="AH2425" s="97" t="str">
        <f t="shared" ca="1" si="239"/>
        <v>45 to 60 Days</v>
      </c>
    </row>
    <row r="2426" spans="1:34" ht="25.5" customHeight="1" x14ac:dyDescent="0.25">
      <c r="A2426" s="96">
        <v>2425</v>
      </c>
      <c r="B2426" s="123" t="str">
        <f>_xlfn.XLOOKUP(E2426,'[1]PS Name'!B:B,'[1]PS Name'!D:D)</f>
        <v>Srikakulam Sub-Division</v>
      </c>
      <c r="C2426" s="123" t="str">
        <f>_xlfn.XLOOKUP(E2426,'[1]PS Name'!B:B,'[1]PS Name'!C:C)</f>
        <v>Srikakulam Rural Circle</v>
      </c>
      <c r="D2426" s="123"/>
      <c r="E2426" s="123" t="s">
        <v>69</v>
      </c>
      <c r="F2426" s="9" t="s">
        <v>3106</v>
      </c>
      <c r="G2426" s="63" t="s">
        <v>5840</v>
      </c>
      <c r="H2426" s="137">
        <v>46254</v>
      </c>
      <c r="I2426" s="63" t="str">
        <f t="shared" si="240"/>
        <v>Aug</v>
      </c>
      <c r="J2426" s="63">
        <v>2026</v>
      </c>
      <c r="K2426" s="63" t="s">
        <v>70</v>
      </c>
      <c r="L2426" s="9"/>
      <c r="M2426" s="9" t="str">
        <f>_xlfn.XLOOKUP(K2426,[1]Heads!A:A,[1]Heads!B:B)</f>
        <v>174 CrPC</v>
      </c>
      <c r="N2426" s="9" t="str">
        <f>_xlfn.XLOOKUP(M2426,[1]Heads!B:B,[1]Heads!C:C)</f>
        <v>174 CrPC</v>
      </c>
      <c r="O2426" s="9" t="s">
        <v>32</v>
      </c>
      <c r="P2426" s="75"/>
      <c r="Q2426" s="9"/>
      <c r="R2426" s="75"/>
      <c r="S2426" s="96" t="s">
        <v>7125</v>
      </c>
      <c r="T2426" s="9"/>
      <c r="U2426" s="75"/>
      <c r="V2426" s="9"/>
      <c r="W2426" s="104" t="s">
        <v>142</v>
      </c>
      <c r="X2426" s="104" t="s">
        <v>2923</v>
      </c>
      <c r="Y2426" s="98"/>
      <c r="Z2426" s="9" t="s">
        <v>6282</v>
      </c>
      <c r="AA2426" s="9" t="s">
        <v>34</v>
      </c>
      <c r="AB2426" s="9" t="str">
        <f t="shared" ca="1" si="235"/>
        <v/>
      </c>
      <c r="AC2426" s="9" t="str">
        <f t="shared" si="236"/>
        <v/>
      </c>
      <c r="AD2426" s="9" t="str">
        <f t="shared" ca="1" si="237"/>
        <v/>
      </c>
      <c r="AE2426" s="9" t="str">
        <f t="shared" ca="1" si="238"/>
        <v/>
      </c>
      <c r="AF2426" s="9"/>
      <c r="AG2426" s="123" t="str">
        <f t="shared" si="241"/>
        <v>Gara,'83/2026'</v>
      </c>
      <c r="AH2426" s="97" t="str">
        <f t="shared" si="239"/>
        <v/>
      </c>
    </row>
    <row r="2427" spans="1:34" ht="25.5" customHeight="1" x14ac:dyDescent="0.25">
      <c r="A2427" s="96">
        <v>2426</v>
      </c>
      <c r="B2427" s="123" t="str">
        <f>_xlfn.XLOOKUP(E2427,'[1]PS Name'!B:B,'[1]PS Name'!D:D)</f>
        <v>Srikakulam Sub-Division</v>
      </c>
      <c r="C2427" s="123" t="str">
        <f>_xlfn.XLOOKUP(E2427,'[1]PS Name'!B:B,'[1]PS Name'!C:C)</f>
        <v>J.R.Puram Circle</v>
      </c>
      <c r="D2427" s="123"/>
      <c r="E2427" s="123" t="s">
        <v>90</v>
      </c>
      <c r="F2427" s="9" t="s">
        <v>5482</v>
      </c>
      <c r="G2427" s="63" t="s">
        <v>1016</v>
      </c>
      <c r="H2427" s="137">
        <v>46254</v>
      </c>
      <c r="I2427" s="63" t="str">
        <f t="shared" si="240"/>
        <v>Aug</v>
      </c>
      <c r="J2427" s="63">
        <v>2026</v>
      </c>
      <c r="K2427" s="63" t="s">
        <v>48</v>
      </c>
      <c r="L2427" s="9"/>
      <c r="M2427" s="9" t="str">
        <f>_xlfn.XLOOKUP(K2427,[1]Heads!A:A,[1]Heads!B:B)</f>
        <v>Property Offences</v>
      </c>
      <c r="N2427" s="9" t="str">
        <f>_xlfn.XLOOKUP(M2427,[1]Heads!B:B,[1]Heads!C:C)</f>
        <v>IPC</v>
      </c>
      <c r="O2427" s="9" t="s">
        <v>32</v>
      </c>
      <c r="P2427" s="75"/>
      <c r="Q2427" s="9"/>
      <c r="R2427" s="75"/>
      <c r="S2427" s="96" t="s">
        <v>3196</v>
      </c>
      <c r="T2427" s="9"/>
      <c r="U2427" s="75"/>
      <c r="V2427" s="9"/>
      <c r="W2427" s="104" t="s">
        <v>112</v>
      </c>
      <c r="X2427" s="104" t="s">
        <v>137</v>
      </c>
      <c r="Y2427" s="98">
        <v>46304</v>
      </c>
      <c r="Z2427" s="9" t="s">
        <v>6283</v>
      </c>
      <c r="AA2427" s="9" t="s">
        <v>34</v>
      </c>
      <c r="AB2427" s="9">
        <f t="shared" ca="1" si="235"/>
        <v>57</v>
      </c>
      <c r="AC2427" s="9" t="str">
        <f t="shared" ca="1" si="236"/>
        <v>45 to 60 Days</v>
      </c>
      <c r="AD2427" s="9">
        <f t="shared" ca="1" si="237"/>
        <v>7</v>
      </c>
      <c r="AE2427" s="9" t="str">
        <f t="shared" ca="1" si="238"/>
        <v>Below 45 Days</v>
      </c>
      <c r="AF2427" s="9"/>
      <c r="AG2427" s="123" t="str">
        <f t="shared" si="241"/>
        <v>J.R.Puram,'173/2026'</v>
      </c>
      <c r="AH2427" s="97" t="str">
        <f t="shared" ca="1" si="239"/>
        <v>45 to 60 Days</v>
      </c>
    </row>
    <row r="2428" spans="1:34" ht="25.5" customHeight="1" x14ac:dyDescent="0.25">
      <c r="A2428" s="96">
        <v>2427</v>
      </c>
      <c r="B2428" s="123" t="str">
        <f>_xlfn.XLOOKUP(E2428,'[1]PS Name'!B:B,'[1]PS Name'!D:D)</f>
        <v>Srikakulam Sub-Division</v>
      </c>
      <c r="C2428" s="123" t="str">
        <f>_xlfn.XLOOKUP(E2428,'[1]PS Name'!B:B,'[1]PS Name'!C:C)</f>
        <v>J.R.Puram Circle</v>
      </c>
      <c r="D2428" s="123"/>
      <c r="E2428" s="123" t="s">
        <v>90</v>
      </c>
      <c r="F2428" s="9" t="s">
        <v>5480</v>
      </c>
      <c r="G2428" s="63" t="s">
        <v>2771</v>
      </c>
      <c r="H2428" s="137">
        <v>46254</v>
      </c>
      <c r="I2428" s="63" t="str">
        <f t="shared" si="240"/>
        <v>Aug</v>
      </c>
      <c r="J2428" s="63">
        <v>2026</v>
      </c>
      <c r="K2428" s="63" t="s">
        <v>29</v>
      </c>
      <c r="L2428" s="9"/>
      <c r="M2428" s="9" t="str">
        <f>_xlfn.XLOOKUP(K2428,[1]Heads!A:A,[1]Heads!B:B)</f>
        <v>White Collar Offences</v>
      </c>
      <c r="N2428" s="9" t="str">
        <f>_xlfn.XLOOKUP(M2428,[1]Heads!B:B,[1]Heads!C:C)</f>
        <v>IPC</v>
      </c>
      <c r="O2428" s="9" t="s">
        <v>32</v>
      </c>
      <c r="P2428" s="75"/>
      <c r="Q2428" s="9"/>
      <c r="R2428" s="75"/>
      <c r="S2428" s="96" t="s">
        <v>3196</v>
      </c>
      <c r="T2428" s="9"/>
      <c r="U2428" s="75"/>
      <c r="V2428" s="9"/>
      <c r="W2428" s="104" t="s">
        <v>40</v>
      </c>
      <c r="X2428" s="104" t="s">
        <v>40</v>
      </c>
      <c r="Y2428" s="98"/>
      <c r="Z2428" s="9" t="s">
        <v>6284</v>
      </c>
      <c r="AA2428" s="9" t="s">
        <v>34</v>
      </c>
      <c r="AB2428" s="9">
        <f t="shared" ca="1" si="235"/>
        <v>57</v>
      </c>
      <c r="AC2428" s="9" t="str">
        <f t="shared" ca="1" si="236"/>
        <v>45 to 60 Days</v>
      </c>
      <c r="AD2428" s="9" t="str">
        <f t="shared" ca="1" si="237"/>
        <v/>
      </c>
      <c r="AE2428" s="9" t="str">
        <f t="shared" ca="1" si="238"/>
        <v/>
      </c>
      <c r="AF2428" s="9"/>
      <c r="AG2428" s="123" t="str">
        <f t="shared" si="241"/>
        <v>J.R.Puram,'172/2026'</v>
      </c>
      <c r="AH2428" s="97" t="str">
        <f t="shared" ca="1" si="239"/>
        <v>45 to 60 Days</v>
      </c>
    </row>
    <row r="2429" spans="1:34" ht="25.5" customHeight="1" x14ac:dyDescent="0.25">
      <c r="A2429" s="96">
        <v>2428</v>
      </c>
      <c r="B2429" s="123" t="str">
        <f>_xlfn.XLOOKUP(E2429,'[1]PS Name'!B:B,'[1]PS Name'!D:D)</f>
        <v>Srikakulam Sub-Division</v>
      </c>
      <c r="C2429" s="123" t="str">
        <f>_xlfn.XLOOKUP(E2429,'[1]PS Name'!B:B,'[1]PS Name'!C:C)</f>
        <v>Srikakulam Rural Circle</v>
      </c>
      <c r="D2429" s="123"/>
      <c r="E2429" s="123" t="s">
        <v>74</v>
      </c>
      <c r="F2429" s="9" t="s">
        <v>3096</v>
      </c>
      <c r="G2429" s="63" t="s">
        <v>1315</v>
      </c>
      <c r="H2429" s="137">
        <v>46129</v>
      </c>
      <c r="I2429" s="63" t="str">
        <f t="shared" si="240"/>
        <v>Apr</v>
      </c>
      <c r="J2429" s="63">
        <v>2026</v>
      </c>
      <c r="K2429" s="63" t="s">
        <v>70</v>
      </c>
      <c r="L2429" s="9"/>
      <c r="M2429" s="9" t="str">
        <f>_xlfn.XLOOKUP(K2429,[1]Heads!A:A,[1]Heads!B:B)</f>
        <v>174 CrPC</v>
      </c>
      <c r="N2429" s="9" t="str">
        <f>_xlfn.XLOOKUP(M2429,[1]Heads!B:B,[1]Heads!C:C)</f>
        <v>174 CrPC</v>
      </c>
      <c r="O2429" s="9" t="s">
        <v>32</v>
      </c>
      <c r="P2429" s="75"/>
      <c r="Q2429" s="9"/>
      <c r="R2429" s="75"/>
      <c r="S2429" s="96" t="s">
        <v>7125</v>
      </c>
      <c r="T2429" s="9"/>
      <c r="U2429" s="75"/>
      <c r="V2429" s="9"/>
      <c r="W2429" s="104" t="s">
        <v>168</v>
      </c>
      <c r="X2429" s="104" t="s">
        <v>2923</v>
      </c>
      <c r="Y2429" s="98"/>
      <c r="Z2429" s="9" t="s">
        <v>6285</v>
      </c>
      <c r="AA2429" s="9" t="s">
        <v>34</v>
      </c>
      <c r="AB2429" s="9" t="str">
        <f t="shared" ca="1" si="235"/>
        <v/>
      </c>
      <c r="AC2429" s="9" t="str">
        <f t="shared" si="236"/>
        <v/>
      </c>
      <c r="AD2429" s="9" t="str">
        <f t="shared" ca="1" si="237"/>
        <v/>
      </c>
      <c r="AE2429" s="9" t="str">
        <f t="shared" ca="1" si="238"/>
        <v/>
      </c>
      <c r="AF2429" s="9"/>
      <c r="AG2429" s="123" t="str">
        <f t="shared" si="241"/>
        <v>Srikakulam Rural,'69/2026'</v>
      </c>
      <c r="AH2429" s="97" t="str">
        <f t="shared" si="239"/>
        <v/>
      </c>
    </row>
    <row r="2430" spans="1:34" ht="25.5" customHeight="1" x14ac:dyDescent="0.25">
      <c r="A2430" s="96">
        <v>2429</v>
      </c>
      <c r="B2430" s="123" t="str">
        <f>_xlfn.XLOOKUP(E2430,'[1]PS Name'!B:B,'[1]PS Name'!D:D)</f>
        <v>Srikakulam Sub-Division</v>
      </c>
      <c r="C2430" s="123" t="str">
        <f>_xlfn.XLOOKUP(E2430,'[1]PS Name'!B:B,'[1]PS Name'!C:C)</f>
        <v>Amadalavalasa Circle</v>
      </c>
      <c r="D2430" s="123"/>
      <c r="E2430" s="123" t="s">
        <v>47</v>
      </c>
      <c r="F2430" s="9" t="s">
        <v>3486</v>
      </c>
      <c r="G2430" s="63" t="s">
        <v>1354</v>
      </c>
      <c r="H2430" s="137">
        <v>46255</v>
      </c>
      <c r="I2430" s="63" t="str">
        <f t="shared" si="240"/>
        <v>Aug</v>
      </c>
      <c r="J2430" s="63">
        <v>2026</v>
      </c>
      <c r="K2430" s="63" t="s">
        <v>103</v>
      </c>
      <c r="L2430" s="9"/>
      <c r="M2430" s="9" t="str">
        <f>_xlfn.XLOOKUP(K2430,[1]Heads!A:A,[1]Heads!B:B)</f>
        <v>Property Offences</v>
      </c>
      <c r="N2430" s="9" t="str">
        <f>_xlfn.XLOOKUP(M2430,[1]Heads!B:B,[1]Heads!C:C)</f>
        <v>IPC</v>
      </c>
      <c r="O2430" s="9" t="s">
        <v>32</v>
      </c>
      <c r="P2430" s="75"/>
      <c r="Q2430" s="9"/>
      <c r="R2430" s="75"/>
      <c r="S2430" s="96" t="s">
        <v>3196</v>
      </c>
      <c r="T2430" s="9"/>
      <c r="U2430" s="75"/>
      <c r="V2430" s="9"/>
      <c r="W2430" s="104" t="s">
        <v>112</v>
      </c>
      <c r="X2430" s="104" t="s">
        <v>112</v>
      </c>
      <c r="Y2430" s="98"/>
      <c r="Z2430" s="9" t="s">
        <v>6286</v>
      </c>
      <c r="AA2430" s="9" t="s">
        <v>34</v>
      </c>
      <c r="AB2430" s="9">
        <f t="shared" ca="1" si="235"/>
        <v>56</v>
      </c>
      <c r="AC2430" s="9" t="str">
        <f t="shared" ca="1" si="236"/>
        <v>45 to 60 Days</v>
      </c>
      <c r="AD2430" s="9" t="str">
        <f t="shared" ca="1" si="237"/>
        <v/>
      </c>
      <c r="AE2430" s="9" t="str">
        <f t="shared" ca="1" si="238"/>
        <v/>
      </c>
      <c r="AF2430" s="9"/>
      <c r="AG2430" s="123" t="str">
        <f t="shared" si="241"/>
        <v>Amadalavalasa,'124/2026'</v>
      </c>
      <c r="AH2430" s="97" t="str">
        <f t="shared" ca="1" si="239"/>
        <v>45 to 60 Days</v>
      </c>
    </row>
    <row r="2431" spans="1:34" ht="25.5" customHeight="1" x14ac:dyDescent="0.25">
      <c r="A2431" s="96">
        <v>2430</v>
      </c>
      <c r="B2431" s="123" t="str">
        <f>_xlfn.XLOOKUP(E2431,'[1]PS Name'!B:B,'[1]PS Name'!D:D)</f>
        <v>Kasibugga Sub-Division</v>
      </c>
      <c r="C2431" s="123" t="str">
        <f>_xlfn.XLOOKUP(E2431,'[1]PS Name'!B:B,'[1]PS Name'!C:C)</f>
        <v>Kasibugga Rural Circle</v>
      </c>
      <c r="D2431" s="123"/>
      <c r="E2431" s="123" t="s">
        <v>114</v>
      </c>
      <c r="F2431" s="9" t="s">
        <v>3593</v>
      </c>
      <c r="G2431" s="63" t="s">
        <v>1816</v>
      </c>
      <c r="H2431" s="137">
        <v>46255</v>
      </c>
      <c r="I2431" s="63" t="str">
        <f t="shared" si="240"/>
        <v>Aug</v>
      </c>
      <c r="J2431" s="63">
        <v>2026</v>
      </c>
      <c r="K2431" s="63" t="s">
        <v>85</v>
      </c>
      <c r="L2431" s="9"/>
      <c r="M2431" s="9" t="str">
        <f>_xlfn.XLOOKUP(K2431,[1]Heads!A:A,[1]Heads!B:B)</f>
        <v>Enforcement</v>
      </c>
      <c r="N2431" s="9" t="str">
        <f>_xlfn.XLOOKUP(M2431,[1]Heads!B:B,[1]Heads!C:C)</f>
        <v>Enforcement</v>
      </c>
      <c r="O2431" s="9" t="s">
        <v>32</v>
      </c>
      <c r="P2431" s="75"/>
      <c r="Q2431" s="9"/>
      <c r="R2431" s="75"/>
      <c r="S2431" s="96" t="s">
        <v>3196</v>
      </c>
      <c r="T2431" s="9"/>
      <c r="U2431" s="75"/>
      <c r="V2431" s="9"/>
      <c r="W2431" s="104" t="s">
        <v>174</v>
      </c>
      <c r="X2431" s="104" t="s">
        <v>174</v>
      </c>
      <c r="Y2431" s="98">
        <v>46261</v>
      </c>
      <c r="Z2431" s="9" t="s">
        <v>6287</v>
      </c>
      <c r="AA2431" s="9" t="s">
        <v>34</v>
      </c>
      <c r="AB2431" s="9">
        <f t="shared" ca="1" si="235"/>
        <v>56</v>
      </c>
      <c r="AC2431" s="9" t="str">
        <f t="shared" ca="1" si="236"/>
        <v>45 to 60 Days</v>
      </c>
      <c r="AD2431" s="9">
        <f t="shared" ca="1" si="237"/>
        <v>50</v>
      </c>
      <c r="AE2431" s="9" t="str">
        <f t="shared" ca="1" si="238"/>
        <v>45 to 60 Days</v>
      </c>
      <c r="AF2431" s="9"/>
      <c r="AG2431" s="123" t="str">
        <f t="shared" si="241"/>
        <v>Mandasa,'135/2026'</v>
      </c>
      <c r="AH2431" s="97" t="str">
        <f t="shared" ca="1" si="239"/>
        <v>45 to 60 Days</v>
      </c>
    </row>
    <row r="2432" spans="1:34" ht="25.5" customHeight="1" x14ac:dyDescent="0.25">
      <c r="A2432" s="96">
        <v>2431</v>
      </c>
      <c r="B2432" s="123" t="str">
        <f>_xlfn.XLOOKUP(E2432,'[1]PS Name'!B:B,'[1]PS Name'!D:D)</f>
        <v>Kasibugga Sub-Division</v>
      </c>
      <c r="C2432" s="123" t="str">
        <f>_xlfn.XLOOKUP(E2432,'[1]PS Name'!B:B,'[1]PS Name'!C:C)</f>
        <v>Kasibugga Rural Circle</v>
      </c>
      <c r="D2432" s="123"/>
      <c r="E2432" s="123" t="s">
        <v>98</v>
      </c>
      <c r="F2432" s="9" t="s">
        <v>3212</v>
      </c>
      <c r="G2432" s="63" t="s">
        <v>227</v>
      </c>
      <c r="H2432" s="137">
        <v>46255</v>
      </c>
      <c r="I2432" s="63" t="str">
        <f t="shared" si="240"/>
        <v>Aug</v>
      </c>
      <c r="J2432" s="63">
        <v>2026</v>
      </c>
      <c r="K2432" s="63" t="s">
        <v>59</v>
      </c>
      <c r="L2432" s="9" t="s">
        <v>228</v>
      </c>
      <c r="M2432" s="9" t="str">
        <f>_xlfn.XLOOKUP(K2432,[1]Heads!A:A,[1]Heads!B:B)</f>
        <v>Missing Cases</v>
      </c>
      <c r="N2432" s="9" t="str">
        <f>_xlfn.XLOOKUP(M2432,[1]Heads!B:B,[1]Heads!C:C)</f>
        <v>Missing</v>
      </c>
      <c r="O2432" s="9" t="s">
        <v>32</v>
      </c>
      <c r="P2432" s="75"/>
      <c r="Q2432" s="9"/>
      <c r="R2432" s="75"/>
      <c r="S2432" s="96" t="s">
        <v>3196</v>
      </c>
      <c r="T2432" s="9"/>
      <c r="U2432" s="75"/>
      <c r="V2432" s="9"/>
      <c r="W2432" s="104" t="s">
        <v>112</v>
      </c>
      <c r="X2432" s="104" t="s">
        <v>112</v>
      </c>
      <c r="Y2432" s="98"/>
      <c r="Z2432" s="9" t="s">
        <v>6288</v>
      </c>
      <c r="AA2432" s="9" t="s">
        <v>34</v>
      </c>
      <c r="AB2432" s="9">
        <f t="shared" ca="1" si="235"/>
        <v>56</v>
      </c>
      <c r="AC2432" s="9" t="str">
        <f t="shared" ca="1" si="236"/>
        <v>45 to 60 Days</v>
      </c>
      <c r="AD2432" s="9" t="str">
        <f t="shared" ca="1" si="237"/>
        <v/>
      </c>
      <c r="AE2432" s="9" t="str">
        <f t="shared" ca="1" si="238"/>
        <v/>
      </c>
      <c r="AF2432" s="9"/>
      <c r="AG2432" s="123" t="str">
        <f t="shared" si="241"/>
        <v>Vajrapukothuru,'100/2026'</v>
      </c>
      <c r="AH2432" s="97" t="str">
        <f t="shared" ca="1" si="239"/>
        <v>45 to 60 Days</v>
      </c>
    </row>
    <row r="2433" spans="1:34" ht="25.5" customHeight="1" x14ac:dyDescent="0.25">
      <c r="A2433" s="96">
        <v>2432</v>
      </c>
      <c r="B2433" s="123" t="e">
        <f>_xlfn.XLOOKUP(E2433,'[1]PS Name'!B:B,'[1]PS Name'!D:D)</f>
        <v>#N/A</v>
      </c>
      <c r="C2433" s="123" t="e">
        <f>_xlfn.XLOOKUP(E2433,'[1]PS Name'!B:B,'[1]PS Name'!C:C)</f>
        <v>#N/A</v>
      </c>
      <c r="D2433" s="123"/>
      <c r="E2433" s="123" t="s">
        <v>125</v>
      </c>
      <c r="F2433" s="9" t="s">
        <v>3250</v>
      </c>
      <c r="G2433" s="63" t="s">
        <v>1381</v>
      </c>
      <c r="H2433" s="137">
        <v>46255</v>
      </c>
      <c r="I2433" s="63" t="str">
        <f t="shared" si="240"/>
        <v>Aug</v>
      </c>
      <c r="J2433" s="63">
        <v>2026</v>
      </c>
      <c r="K2433" s="63" t="s">
        <v>80</v>
      </c>
      <c r="L2433" s="9"/>
      <c r="M2433" s="9" t="str">
        <f>_xlfn.XLOOKUP(K2433,[1]Heads!A:A,[1]Heads!B:B)</f>
        <v>Crime  Against Women</v>
      </c>
      <c r="N2433" s="9" t="str">
        <f>_xlfn.XLOOKUP(M2433,[1]Heads!B:B,[1]Heads!C:C)</f>
        <v>IPC</v>
      </c>
      <c r="O2433" s="9" t="s">
        <v>32</v>
      </c>
      <c r="P2433" s="75">
        <v>46276</v>
      </c>
      <c r="Q2433" s="9"/>
      <c r="R2433" s="75"/>
      <c r="S2433" s="96" t="s">
        <v>7126</v>
      </c>
      <c r="T2433" s="9"/>
      <c r="U2433" s="75"/>
      <c r="V2433" s="9"/>
      <c r="W2433" s="104" t="s">
        <v>33</v>
      </c>
      <c r="X2433" s="104" t="s">
        <v>2923</v>
      </c>
      <c r="Y2433" s="98"/>
      <c r="Z2433" s="9" t="s">
        <v>6289</v>
      </c>
      <c r="AA2433" s="9" t="s">
        <v>34</v>
      </c>
      <c r="AB2433" s="9" t="str">
        <f t="shared" ca="1" si="235"/>
        <v/>
      </c>
      <c r="AC2433" s="9" t="str">
        <f t="shared" si="236"/>
        <v/>
      </c>
      <c r="AD2433" s="9" t="str">
        <f t="shared" ca="1" si="237"/>
        <v/>
      </c>
      <c r="AE2433" s="9" t="str">
        <f t="shared" ca="1" si="238"/>
        <v/>
      </c>
      <c r="AF2433" s="9"/>
      <c r="AG2433" s="123" t="str">
        <f t="shared" si="241"/>
        <v>Mahila UPS, Srikakulam,'103/2026'</v>
      </c>
      <c r="AH2433" s="97" t="str">
        <f t="shared" si="239"/>
        <v/>
      </c>
    </row>
    <row r="2434" spans="1:34" ht="25.5" customHeight="1" x14ac:dyDescent="0.25">
      <c r="A2434" s="96">
        <v>2433</v>
      </c>
      <c r="B2434" s="123" t="e">
        <f>_xlfn.XLOOKUP(E2434,'[1]PS Name'!B:B,'[1]PS Name'!D:D)</f>
        <v>#N/A</v>
      </c>
      <c r="C2434" s="123" t="e">
        <f>_xlfn.XLOOKUP(E2434,'[1]PS Name'!B:B,'[1]PS Name'!C:C)</f>
        <v>#N/A</v>
      </c>
      <c r="D2434" s="123"/>
      <c r="E2434" s="123" t="s">
        <v>125</v>
      </c>
      <c r="F2434" s="9" t="s">
        <v>3258</v>
      </c>
      <c r="G2434" s="63" t="s">
        <v>1381</v>
      </c>
      <c r="H2434" s="137">
        <v>46256</v>
      </c>
      <c r="I2434" s="63" t="str">
        <f t="shared" si="240"/>
        <v>Aug</v>
      </c>
      <c r="J2434" s="63">
        <v>2026</v>
      </c>
      <c r="K2434" s="63" t="s">
        <v>80</v>
      </c>
      <c r="L2434" s="9"/>
      <c r="M2434" s="9" t="str">
        <f>_xlfn.XLOOKUP(K2434,[1]Heads!A:A,[1]Heads!B:B)</f>
        <v>Crime  Against Women</v>
      </c>
      <c r="N2434" s="9" t="str">
        <f>_xlfn.XLOOKUP(M2434,[1]Heads!B:B,[1]Heads!C:C)</f>
        <v>IPC</v>
      </c>
      <c r="O2434" s="9" t="s">
        <v>32</v>
      </c>
      <c r="P2434" s="75"/>
      <c r="Q2434" s="9"/>
      <c r="R2434" s="75"/>
      <c r="S2434" s="96" t="s">
        <v>7126</v>
      </c>
      <c r="T2434" s="9"/>
      <c r="U2434" s="75"/>
      <c r="V2434" s="9"/>
      <c r="W2434" s="104" t="s">
        <v>141</v>
      </c>
      <c r="X2434" s="104" t="s">
        <v>2923</v>
      </c>
      <c r="Y2434" s="98"/>
      <c r="Z2434" s="9" t="s">
        <v>6290</v>
      </c>
      <c r="AA2434" s="9" t="s">
        <v>34</v>
      </c>
      <c r="AB2434" s="9" t="str">
        <f t="shared" ref="AB2434:AB2497" ca="1" si="242">IF(S2434="UI",DATEDIF(H2434,TODAY(),"D"),"")</f>
        <v/>
      </c>
      <c r="AC2434" s="9" t="str">
        <f t="shared" ref="AC2434:AC2497" si="243">IF(S2434="UI",IF(AB2434&gt;365,"Above 1 Year",IF(AND(AB2434&lt;=365,AB2434&gt;180),"Above 6 Months",IF(AND(AB2434&lt;=180,AB2434&gt;90),"Above 3 Months",IF(AND(AB2434&lt;=90,AB2434&gt;60),"Above 60 Days",IF(AND(AB2434&lt;=60,AB2434&gt;45),"45 to 60 Days","Below 45 Days"))))),"")</f>
        <v/>
      </c>
      <c r="AD2434" s="9" t="str">
        <f t="shared" ref="AD2434:AD2497" ca="1" si="244">IF(Y2434&lt;&gt;"",DATEDIF(Y2434,TODAY(),"D"),"")</f>
        <v/>
      </c>
      <c r="AE2434" s="9" t="str">
        <f t="shared" ref="AE2434:AE2497" ca="1" si="245">IF(AD2434&lt;&gt;"",IF(AD2434&gt;365,"Above 1 Year",IF(AND(AD2434&lt;=365,AD2434&gt;180),"Above 6 Months",IF(AND(AD2434&lt;=180,AD2434&gt;90),"Above 3 Months",IF(AND(AD2434&lt;=90,AD2434&gt;60),"Above 60 Days",IF(AND(AD2434&lt;=60,AD2434&gt;45),"45 to 60 Days","Below 45 Days"))))),"")</f>
        <v/>
      </c>
      <c r="AF2434" s="9"/>
      <c r="AG2434" s="123" t="str">
        <f t="shared" si="241"/>
        <v>Mahila UPS, Srikakulam,'104/2026'</v>
      </c>
      <c r="AH2434" s="97" t="str">
        <f t="shared" si="239"/>
        <v/>
      </c>
    </row>
    <row r="2435" spans="1:34" ht="25.5" customHeight="1" x14ac:dyDescent="0.25">
      <c r="A2435" s="96">
        <v>2434</v>
      </c>
      <c r="B2435" s="123" t="str">
        <f>_xlfn.XLOOKUP(E2435,'[1]PS Name'!B:B,'[1]PS Name'!D:D)</f>
        <v>Srikakulam Sub-Division</v>
      </c>
      <c r="C2435" s="123" t="str">
        <f>_xlfn.XLOOKUP(E2435,'[1]PS Name'!B:B,'[1]PS Name'!C:C)</f>
        <v>J.R.Puram Circle</v>
      </c>
      <c r="D2435" s="123"/>
      <c r="E2435" s="123" t="s">
        <v>90</v>
      </c>
      <c r="F2435" s="9" t="s">
        <v>5477</v>
      </c>
      <c r="G2435" s="63" t="s">
        <v>6291</v>
      </c>
      <c r="H2435" s="137">
        <v>46256</v>
      </c>
      <c r="I2435" s="63" t="str">
        <f t="shared" si="240"/>
        <v>Aug</v>
      </c>
      <c r="J2435" s="63">
        <v>2026</v>
      </c>
      <c r="K2435" s="63" t="s">
        <v>48</v>
      </c>
      <c r="L2435" s="9"/>
      <c r="M2435" s="9" t="str">
        <f>_xlfn.XLOOKUP(K2435,[1]Heads!A:A,[1]Heads!B:B)</f>
        <v>Property Offences</v>
      </c>
      <c r="N2435" s="9" t="str">
        <f>_xlfn.XLOOKUP(M2435,[1]Heads!B:B,[1]Heads!C:C)</f>
        <v>IPC</v>
      </c>
      <c r="O2435" s="9" t="s">
        <v>32</v>
      </c>
      <c r="P2435" s="75"/>
      <c r="Q2435" s="9"/>
      <c r="R2435" s="75"/>
      <c r="S2435" s="96" t="s">
        <v>3196</v>
      </c>
      <c r="T2435" s="9"/>
      <c r="U2435" s="75"/>
      <c r="V2435" s="9"/>
      <c r="W2435" s="104" t="s">
        <v>112</v>
      </c>
      <c r="X2435" s="104" t="s">
        <v>112</v>
      </c>
      <c r="Y2435" s="98"/>
      <c r="Z2435" s="9" t="s">
        <v>6292</v>
      </c>
      <c r="AA2435" s="9" t="s">
        <v>34</v>
      </c>
      <c r="AB2435" s="9">
        <f t="shared" ca="1" si="242"/>
        <v>55</v>
      </c>
      <c r="AC2435" s="9" t="str">
        <f t="shared" ca="1" si="243"/>
        <v>45 to 60 Days</v>
      </c>
      <c r="AD2435" s="9" t="str">
        <f t="shared" ca="1" si="244"/>
        <v/>
      </c>
      <c r="AE2435" s="9" t="str">
        <f t="shared" ca="1" si="245"/>
        <v/>
      </c>
      <c r="AF2435" s="9"/>
      <c r="AG2435" s="123" t="str">
        <f t="shared" si="241"/>
        <v>J.R.Puram,'174/2026'</v>
      </c>
      <c r="AH2435" s="97" t="str">
        <f t="shared" ref="AH2435:AH2498" ca="1" si="246">IF(X2435="SC/PRC/CC No. Awaited","",AC2435)</f>
        <v>45 to 60 Days</v>
      </c>
    </row>
    <row r="2436" spans="1:34" ht="25.5" customHeight="1" x14ac:dyDescent="0.25">
      <c r="A2436" s="96">
        <v>2435</v>
      </c>
      <c r="B2436" s="123" t="str">
        <f>_xlfn.XLOOKUP(E2436,'[1]PS Name'!B:B,'[1]PS Name'!D:D)</f>
        <v>Srikakulam Sub-Division</v>
      </c>
      <c r="C2436" s="123" t="str">
        <f>_xlfn.XLOOKUP(E2436,'[1]PS Name'!B:B,'[1]PS Name'!C:C)</f>
        <v>J.R.Puram Circle</v>
      </c>
      <c r="D2436" s="123"/>
      <c r="E2436" s="123" t="s">
        <v>90</v>
      </c>
      <c r="F2436" s="9" t="s">
        <v>5504</v>
      </c>
      <c r="G2436" s="63" t="s">
        <v>6293</v>
      </c>
      <c r="H2436" s="137">
        <v>46256</v>
      </c>
      <c r="I2436" s="63" t="str">
        <f t="shared" si="240"/>
        <v>Aug</v>
      </c>
      <c r="J2436" s="63">
        <v>2026</v>
      </c>
      <c r="K2436" s="63" t="s">
        <v>39</v>
      </c>
      <c r="L2436" s="9"/>
      <c r="M2436" s="9" t="str">
        <f>_xlfn.XLOOKUP(K2436,[1]Heads!A:A,[1]Heads!B:B)</f>
        <v>Other IPC</v>
      </c>
      <c r="N2436" s="9" t="str">
        <f>_xlfn.XLOOKUP(M2436,[1]Heads!B:B,[1]Heads!C:C)</f>
        <v>IPC</v>
      </c>
      <c r="O2436" s="9" t="s">
        <v>32</v>
      </c>
      <c r="P2436" s="75"/>
      <c r="Q2436" s="9"/>
      <c r="R2436" s="75"/>
      <c r="S2436" s="96" t="s">
        <v>3196</v>
      </c>
      <c r="T2436" s="9"/>
      <c r="U2436" s="75"/>
      <c r="V2436" s="9"/>
      <c r="W2436" s="104" t="s">
        <v>40</v>
      </c>
      <c r="X2436" s="104" t="s">
        <v>141</v>
      </c>
      <c r="Y2436" s="98"/>
      <c r="Z2436" s="9" t="s">
        <v>6294</v>
      </c>
      <c r="AA2436" s="9" t="s">
        <v>34</v>
      </c>
      <c r="AB2436" s="9">
        <f t="shared" ca="1" si="242"/>
        <v>55</v>
      </c>
      <c r="AC2436" s="9" t="str">
        <f t="shared" ca="1" si="243"/>
        <v>45 to 60 Days</v>
      </c>
      <c r="AD2436" s="9" t="str">
        <f t="shared" ca="1" si="244"/>
        <v/>
      </c>
      <c r="AE2436" s="9" t="str">
        <f t="shared" ca="1" si="245"/>
        <v/>
      </c>
      <c r="AF2436" s="9"/>
      <c r="AG2436" s="123" t="str">
        <f t="shared" si="241"/>
        <v>J.R.Puram,'178/2026'</v>
      </c>
      <c r="AH2436" s="97" t="str">
        <f t="shared" ca="1" si="246"/>
        <v>45 to 60 Days</v>
      </c>
    </row>
    <row r="2437" spans="1:34" ht="25.5" customHeight="1" x14ac:dyDescent="0.25">
      <c r="A2437" s="96">
        <v>2436</v>
      </c>
      <c r="B2437" s="123" t="str">
        <f>_xlfn.XLOOKUP(E2437,'[1]PS Name'!B:B,'[1]PS Name'!D:D)</f>
        <v>Kasibugga Sub-Division</v>
      </c>
      <c r="C2437" s="123" t="str">
        <f>_xlfn.XLOOKUP(E2437,'[1]PS Name'!B:B,'[1]PS Name'!C:C)</f>
        <v>Itchapuram Circle</v>
      </c>
      <c r="D2437" s="123"/>
      <c r="E2437" s="123" t="s">
        <v>66</v>
      </c>
      <c r="F2437" s="9" t="s">
        <v>3131</v>
      </c>
      <c r="G2437" s="63" t="s">
        <v>1545</v>
      </c>
      <c r="H2437" s="137">
        <v>46256</v>
      </c>
      <c r="I2437" s="63" t="str">
        <f t="shared" ref="I2437:I2486" si="247">TEXT(H2437,"mmm")</f>
        <v>Aug</v>
      </c>
      <c r="J2437" s="63">
        <v>2026</v>
      </c>
      <c r="K2437" s="63" t="s">
        <v>121</v>
      </c>
      <c r="L2437" s="9"/>
      <c r="M2437" s="9" t="str">
        <f>_xlfn.XLOOKUP(K2437,[1]Heads!A:A,[1]Heads!B:B)</f>
        <v>Property Offences</v>
      </c>
      <c r="N2437" s="9" t="str">
        <f>_xlfn.XLOOKUP(M2437,[1]Heads!B:B,[1]Heads!C:C)</f>
        <v>IPC</v>
      </c>
      <c r="O2437" s="9" t="s">
        <v>32</v>
      </c>
      <c r="P2437" s="75"/>
      <c r="Q2437" s="9"/>
      <c r="R2437" s="75"/>
      <c r="S2437" s="96" t="s">
        <v>3196</v>
      </c>
      <c r="T2437" s="9"/>
      <c r="U2437" s="75"/>
      <c r="V2437" s="9"/>
      <c r="W2437" s="104" t="s">
        <v>141</v>
      </c>
      <c r="X2437" s="104" t="s">
        <v>33</v>
      </c>
      <c r="Y2437" s="98">
        <v>46300</v>
      </c>
      <c r="Z2437" s="9" t="s">
        <v>6295</v>
      </c>
      <c r="AA2437" s="9" t="s">
        <v>34</v>
      </c>
      <c r="AB2437" s="9">
        <f t="shared" ca="1" si="242"/>
        <v>55</v>
      </c>
      <c r="AC2437" s="9" t="str">
        <f t="shared" ca="1" si="243"/>
        <v>45 to 60 Days</v>
      </c>
      <c r="AD2437" s="9">
        <f t="shared" ca="1" si="244"/>
        <v>11</v>
      </c>
      <c r="AE2437" s="9" t="str">
        <f t="shared" ca="1" si="245"/>
        <v>Below 45 Days</v>
      </c>
      <c r="AF2437" s="9"/>
      <c r="AG2437" s="123" t="str">
        <f t="shared" ref="AG2437:AG2486" si="248">E2437&amp;","&amp;F2437</f>
        <v>Itchapuram Rural,'84/2026'</v>
      </c>
      <c r="AH2437" s="97" t="str">
        <f t="shared" si="246"/>
        <v/>
      </c>
    </row>
    <row r="2438" spans="1:34" ht="25.5" customHeight="1" x14ac:dyDescent="0.25">
      <c r="A2438" s="96">
        <v>2437</v>
      </c>
      <c r="B2438" s="123" t="str">
        <f>_xlfn.XLOOKUP(E2438,'[1]PS Name'!B:B,'[1]PS Name'!D:D)</f>
        <v>Kasibugga Sub-Division</v>
      </c>
      <c r="C2438" s="123" t="str">
        <f>_xlfn.XLOOKUP(E2438,'[1]PS Name'!B:B,'[1]PS Name'!C:C)</f>
        <v>Sompeta Circle</v>
      </c>
      <c r="D2438" s="123"/>
      <c r="E2438" s="123" t="s">
        <v>106</v>
      </c>
      <c r="F2438" s="9" t="s">
        <v>3042</v>
      </c>
      <c r="G2438" s="63" t="s">
        <v>1027</v>
      </c>
      <c r="H2438" s="137">
        <v>46256</v>
      </c>
      <c r="I2438" s="63" t="str">
        <f t="shared" si="247"/>
        <v>Aug</v>
      </c>
      <c r="J2438" s="63">
        <v>2026</v>
      </c>
      <c r="K2438" s="63" t="s">
        <v>48</v>
      </c>
      <c r="L2438" s="9"/>
      <c r="M2438" s="9" t="str">
        <f>_xlfn.XLOOKUP(K2438,[1]Heads!A:A,[1]Heads!B:B)</f>
        <v>Property Offences</v>
      </c>
      <c r="N2438" s="9" t="str">
        <f>_xlfn.XLOOKUP(M2438,[1]Heads!B:B,[1]Heads!C:C)</f>
        <v>IPC</v>
      </c>
      <c r="O2438" s="9" t="s">
        <v>32</v>
      </c>
      <c r="P2438" s="75"/>
      <c r="Q2438" s="9"/>
      <c r="R2438" s="75"/>
      <c r="S2438" s="96" t="s">
        <v>3196</v>
      </c>
      <c r="T2438" s="9"/>
      <c r="U2438" s="75"/>
      <c r="V2438" s="9"/>
      <c r="W2438" s="104" t="s">
        <v>141</v>
      </c>
      <c r="X2438" s="104" t="s">
        <v>33</v>
      </c>
      <c r="Y2438" s="98">
        <v>46283</v>
      </c>
      <c r="Z2438" s="9" t="s">
        <v>6296</v>
      </c>
      <c r="AA2438" s="9" t="s">
        <v>34</v>
      </c>
      <c r="AB2438" s="9">
        <f t="shared" ca="1" si="242"/>
        <v>55</v>
      </c>
      <c r="AC2438" s="9" t="str">
        <f t="shared" ca="1" si="243"/>
        <v>45 to 60 Days</v>
      </c>
      <c r="AD2438" s="9">
        <f t="shared" ca="1" si="244"/>
        <v>28</v>
      </c>
      <c r="AE2438" s="9" t="str">
        <f t="shared" ca="1" si="245"/>
        <v>Below 45 Days</v>
      </c>
      <c r="AF2438" s="9"/>
      <c r="AG2438" s="123" t="str">
        <f t="shared" si="248"/>
        <v>Sompeta,'54/2026'</v>
      </c>
      <c r="AH2438" s="97" t="str">
        <f t="shared" si="246"/>
        <v/>
      </c>
    </row>
    <row r="2439" spans="1:34" ht="25.5" customHeight="1" x14ac:dyDescent="0.25">
      <c r="A2439" s="96">
        <v>2438</v>
      </c>
      <c r="B2439" s="123" t="str">
        <f>_xlfn.XLOOKUP(E2439,'[1]PS Name'!B:B,'[1]PS Name'!D:D)</f>
        <v>Tekkali Sub-Division</v>
      </c>
      <c r="C2439" s="123" t="str">
        <f>_xlfn.XLOOKUP(E2439,'[1]PS Name'!B:B,'[1]PS Name'!C:C)</f>
        <v>Narasannapeta Circle</v>
      </c>
      <c r="D2439" s="123"/>
      <c r="E2439" s="123" t="s">
        <v>124</v>
      </c>
      <c r="F2439" s="9" t="s">
        <v>3250</v>
      </c>
      <c r="G2439" s="63" t="s">
        <v>1458</v>
      </c>
      <c r="H2439" s="137">
        <v>46256</v>
      </c>
      <c r="I2439" s="63" t="str">
        <f t="shared" si="247"/>
        <v>Aug</v>
      </c>
      <c r="J2439" s="63">
        <v>2026</v>
      </c>
      <c r="K2439" s="63" t="s">
        <v>148</v>
      </c>
      <c r="L2439" s="9"/>
      <c r="M2439" s="9" t="str">
        <f>_xlfn.XLOOKUP(K2439,[1]Heads!A:A,[1]Heads!B:B)</f>
        <v>Other IPC</v>
      </c>
      <c r="N2439" s="9" t="str">
        <f>_xlfn.XLOOKUP(M2439,[1]Heads!B:B,[1]Heads!C:C)</f>
        <v>IPC</v>
      </c>
      <c r="O2439" s="9" t="s">
        <v>32</v>
      </c>
      <c r="P2439" s="75"/>
      <c r="Q2439" s="9"/>
      <c r="R2439" s="75"/>
      <c r="S2439" s="96" t="s">
        <v>3196</v>
      </c>
      <c r="T2439" s="9"/>
      <c r="U2439" s="75"/>
      <c r="V2439" s="9"/>
      <c r="W2439" s="104" t="s">
        <v>141</v>
      </c>
      <c r="X2439" s="104" t="s">
        <v>33</v>
      </c>
      <c r="Y2439" s="98">
        <v>46284</v>
      </c>
      <c r="Z2439" s="9" t="s">
        <v>6297</v>
      </c>
      <c r="AA2439" s="9" t="s">
        <v>34</v>
      </c>
      <c r="AB2439" s="9">
        <f t="shared" ca="1" si="242"/>
        <v>55</v>
      </c>
      <c r="AC2439" s="9" t="str">
        <f t="shared" ca="1" si="243"/>
        <v>45 to 60 Days</v>
      </c>
      <c r="AD2439" s="9">
        <f t="shared" ca="1" si="244"/>
        <v>27</v>
      </c>
      <c r="AE2439" s="9" t="str">
        <f t="shared" ca="1" si="245"/>
        <v>Below 45 Days</v>
      </c>
      <c r="AF2439" s="9"/>
      <c r="AG2439" s="123" t="str">
        <f t="shared" si="248"/>
        <v>Saravakota,'103/2026'</v>
      </c>
      <c r="AH2439" s="97" t="str">
        <f t="shared" si="246"/>
        <v/>
      </c>
    </row>
    <row r="2440" spans="1:34" ht="25.5" customHeight="1" x14ac:dyDescent="0.25">
      <c r="A2440" s="96">
        <v>2439</v>
      </c>
      <c r="B2440" s="123" t="e">
        <f>_xlfn.XLOOKUP(E2440,'[1]PS Name'!B:B,'[1]PS Name'!D:D)</f>
        <v>#N/A</v>
      </c>
      <c r="C2440" s="123" t="e">
        <f>_xlfn.XLOOKUP(E2440,'[1]PS Name'!B:B,'[1]PS Name'!C:C)</f>
        <v>#N/A</v>
      </c>
      <c r="D2440" s="123"/>
      <c r="E2440" s="123" t="s">
        <v>125</v>
      </c>
      <c r="F2440" s="9" t="s">
        <v>3261</v>
      </c>
      <c r="G2440" s="63" t="s">
        <v>1381</v>
      </c>
      <c r="H2440" s="137">
        <v>46256</v>
      </c>
      <c r="I2440" s="63" t="str">
        <f t="shared" si="247"/>
        <v>Aug</v>
      </c>
      <c r="J2440" s="63">
        <v>2026</v>
      </c>
      <c r="K2440" s="63" t="s">
        <v>80</v>
      </c>
      <c r="L2440" s="9"/>
      <c r="M2440" s="9" t="str">
        <f>_xlfn.XLOOKUP(K2440,[1]Heads!A:A,[1]Heads!B:B)</f>
        <v>Crime  Against Women</v>
      </c>
      <c r="N2440" s="9" t="str">
        <f>_xlfn.XLOOKUP(M2440,[1]Heads!B:B,[1]Heads!C:C)</f>
        <v>IPC</v>
      </c>
      <c r="O2440" s="9" t="s">
        <v>32</v>
      </c>
      <c r="P2440" s="75"/>
      <c r="Q2440" s="9"/>
      <c r="R2440" s="75"/>
      <c r="S2440" s="96" t="s">
        <v>3196</v>
      </c>
      <c r="T2440" s="9"/>
      <c r="U2440" s="75"/>
      <c r="V2440" s="9"/>
      <c r="W2440" s="104" t="s">
        <v>141</v>
      </c>
      <c r="X2440" s="104" t="s">
        <v>33</v>
      </c>
      <c r="Y2440" s="98">
        <v>46293</v>
      </c>
      <c r="Z2440" s="9" t="s">
        <v>6298</v>
      </c>
      <c r="AA2440" s="9" t="s">
        <v>34</v>
      </c>
      <c r="AB2440" s="9">
        <f t="shared" ca="1" si="242"/>
        <v>55</v>
      </c>
      <c r="AC2440" s="9" t="str">
        <f t="shared" ca="1" si="243"/>
        <v>45 to 60 Days</v>
      </c>
      <c r="AD2440" s="9">
        <f t="shared" ca="1" si="244"/>
        <v>18</v>
      </c>
      <c r="AE2440" s="9" t="str">
        <f t="shared" ca="1" si="245"/>
        <v>Below 45 Days</v>
      </c>
      <c r="AF2440" s="9"/>
      <c r="AG2440" s="123" t="str">
        <f t="shared" si="248"/>
        <v>Mahila UPS, Srikakulam,'105/2026'</v>
      </c>
      <c r="AH2440" s="97" t="str">
        <f t="shared" si="246"/>
        <v/>
      </c>
    </row>
    <row r="2441" spans="1:34" ht="25.5" customHeight="1" x14ac:dyDescent="0.25">
      <c r="A2441" s="96">
        <v>2440</v>
      </c>
      <c r="B2441" s="123" t="str">
        <f>_xlfn.XLOOKUP(E2441,'[1]PS Name'!B:B,'[1]PS Name'!D:D)</f>
        <v>Srikakulam Sub-Division</v>
      </c>
      <c r="C2441" s="123" t="str">
        <f>_xlfn.XLOOKUP(E2441,'[1]PS Name'!B:B,'[1]PS Name'!C:C)</f>
        <v>J.R.Puram Circle</v>
      </c>
      <c r="D2441" s="123"/>
      <c r="E2441" s="123" t="s">
        <v>90</v>
      </c>
      <c r="F2441" s="9" t="s">
        <v>5487</v>
      </c>
      <c r="G2441" s="63" t="s">
        <v>1332</v>
      </c>
      <c r="H2441" s="137">
        <v>46256</v>
      </c>
      <c r="I2441" s="63" t="str">
        <f t="shared" si="247"/>
        <v>Aug</v>
      </c>
      <c r="J2441" s="63">
        <v>2026</v>
      </c>
      <c r="K2441" s="63" t="s">
        <v>71</v>
      </c>
      <c r="L2441" s="9"/>
      <c r="M2441" s="9" t="str">
        <f>_xlfn.XLOOKUP(K2441,[1]Heads!A:A,[1]Heads!B:B)</f>
        <v>Road Accidents</v>
      </c>
      <c r="N2441" s="9" t="str">
        <f>_xlfn.XLOOKUP(M2441,[1]Heads!B:B,[1]Heads!C:C)</f>
        <v>IPC</v>
      </c>
      <c r="O2441" s="9" t="s">
        <v>32</v>
      </c>
      <c r="P2441" s="75"/>
      <c r="Q2441" s="9"/>
      <c r="R2441" s="75"/>
      <c r="S2441" s="96" t="s">
        <v>3196</v>
      </c>
      <c r="T2441" s="9"/>
      <c r="U2441" s="75"/>
      <c r="V2441" s="9"/>
      <c r="W2441" s="104" t="s">
        <v>169</v>
      </c>
      <c r="X2441" s="104" t="s">
        <v>141</v>
      </c>
      <c r="Y2441" s="98"/>
      <c r="Z2441" s="9" t="s">
        <v>6299</v>
      </c>
      <c r="AA2441" s="9" t="s">
        <v>34</v>
      </c>
      <c r="AB2441" s="9">
        <f t="shared" ca="1" si="242"/>
        <v>55</v>
      </c>
      <c r="AC2441" s="9" t="str">
        <f t="shared" ca="1" si="243"/>
        <v>45 to 60 Days</v>
      </c>
      <c r="AD2441" s="9" t="str">
        <f t="shared" ca="1" si="244"/>
        <v/>
      </c>
      <c r="AE2441" s="9" t="str">
        <f t="shared" ca="1" si="245"/>
        <v/>
      </c>
      <c r="AF2441" s="9"/>
      <c r="AG2441" s="123" t="str">
        <f t="shared" si="248"/>
        <v>J.R.Puram,'176/2026'</v>
      </c>
      <c r="AH2441" s="97" t="str">
        <f t="shared" ca="1" si="246"/>
        <v>45 to 60 Days</v>
      </c>
    </row>
    <row r="2442" spans="1:34" ht="25.5" customHeight="1" x14ac:dyDescent="0.25">
      <c r="A2442" s="96">
        <v>2441</v>
      </c>
      <c r="B2442" s="123" t="str">
        <f>_xlfn.XLOOKUP(E2442,'[1]PS Name'!B:B,'[1]PS Name'!D:D)</f>
        <v>Srikakulam Sub-Division</v>
      </c>
      <c r="C2442" s="123" t="str">
        <f>_xlfn.XLOOKUP(E2442,'[1]PS Name'!B:B,'[1]PS Name'!C:C)</f>
        <v>J.R.Puram Circle</v>
      </c>
      <c r="D2442" s="123"/>
      <c r="E2442" s="123" t="s">
        <v>90</v>
      </c>
      <c r="F2442" s="9" t="s">
        <v>5507</v>
      </c>
      <c r="G2442" s="63" t="s">
        <v>980</v>
      </c>
      <c r="H2442" s="137">
        <v>46256</v>
      </c>
      <c r="I2442" s="63" t="str">
        <f t="shared" si="247"/>
        <v>Aug</v>
      </c>
      <c r="J2442" s="63">
        <v>2026</v>
      </c>
      <c r="K2442" s="63" t="s">
        <v>77</v>
      </c>
      <c r="L2442" s="9"/>
      <c r="M2442" s="9" t="str">
        <f>_xlfn.XLOOKUP(K2442,[1]Heads!A:A,[1]Heads!B:B)</f>
        <v>Road Accidents</v>
      </c>
      <c r="N2442" s="9" t="str">
        <f>_xlfn.XLOOKUP(M2442,[1]Heads!B:B,[1]Heads!C:C)</f>
        <v>IPC</v>
      </c>
      <c r="O2442" s="9" t="s">
        <v>32</v>
      </c>
      <c r="P2442" s="75"/>
      <c r="Q2442" s="9"/>
      <c r="R2442" s="75"/>
      <c r="S2442" s="96" t="s">
        <v>7125</v>
      </c>
      <c r="T2442" s="9"/>
      <c r="U2442" s="75"/>
      <c r="V2442" s="9"/>
      <c r="W2442" s="104" t="s">
        <v>168</v>
      </c>
      <c r="X2442" s="104" t="s">
        <v>2923</v>
      </c>
      <c r="Y2442" s="98"/>
      <c r="Z2442" s="9" t="s">
        <v>6300</v>
      </c>
      <c r="AA2442" s="9" t="s">
        <v>34</v>
      </c>
      <c r="AB2442" s="9" t="str">
        <f t="shared" ca="1" si="242"/>
        <v/>
      </c>
      <c r="AC2442" s="9" t="str">
        <f t="shared" si="243"/>
        <v/>
      </c>
      <c r="AD2442" s="9" t="str">
        <f t="shared" ca="1" si="244"/>
        <v/>
      </c>
      <c r="AE2442" s="9" t="str">
        <f t="shared" ca="1" si="245"/>
        <v/>
      </c>
      <c r="AF2442" s="9"/>
      <c r="AG2442" s="123" t="str">
        <f t="shared" si="248"/>
        <v>J.R.Puram,'177/2026'</v>
      </c>
      <c r="AH2442" s="97" t="str">
        <f t="shared" si="246"/>
        <v/>
      </c>
    </row>
    <row r="2443" spans="1:34" ht="25.5" customHeight="1" x14ac:dyDescent="0.25">
      <c r="A2443" s="96">
        <v>2442</v>
      </c>
      <c r="B2443" s="123" t="str">
        <f>_xlfn.XLOOKUP(E2443,'[1]PS Name'!B:B,'[1]PS Name'!D:D)</f>
        <v>Tekkali Sub-Division</v>
      </c>
      <c r="C2443" s="123" t="str">
        <f>_xlfn.XLOOKUP(E2443,'[1]PS Name'!B:B,'[1]PS Name'!C:C)</f>
        <v>Kothuru Circle</v>
      </c>
      <c r="D2443" s="123"/>
      <c r="E2443" s="123" t="s">
        <v>55</v>
      </c>
      <c r="F2443" s="9" t="s">
        <v>3113</v>
      </c>
      <c r="G2443" s="63" t="s">
        <v>6301</v>
      </c>
      <c r="H2443" s="137">
        <v>46256</v>
      </c>
      <c r="I2443" s="63" t="str">
        <f t="shared" si="247"/>
        <v>Aug</v>
      </c>
      <c r="J2443" s="63">
        <v>2026</v>
      </c>
      <c r="K2443" s="63" t="s">
        <v>86</v>
      </c>
      <c r="L2443" s="9"/>
      <c r="M2443" s="9" t="str">
        <f>_xlfn.XLOOKUP(K2443,[1]Heads!A:A,[1]Heads!B:B)</f>
        <v>Enforcement</v>
      </c>
      <c r="N2443" s="9" t="str">
        <f>_xlfn.XLOOKUP(M2443,[1]Heads!B:B,[1]Heads!C:C)</f>
        <v>Enforcement</v>
      </c>
      <c r="O2443" s="9" t="s">
        <v>32</v>
      </c>
      <c r="P2443" s="75">
        <v>46274</v>
      </c>
      <c r="Q2443" s="9"/>
      <c r="R2443" s="75"/>
      <c r="S2443" s="96" t="s">
        <v>7126</v>
      </c>
      <c r="T2443" s="9"/>
      <c r="U2443" s="75"/>
      <c r="V2443" s="9"/>
      <c r="W2443" s="104" t="s">
        <v>33</v>
      </c>
      <c r="X2443" s="104" t="s">
        <v>2923</v>
      </c>
      <c r="Y2443" s="98"/>
      <c r="Z2443" s="9" t="s">
        <v>6302</v>
      </c>
      <c r="AA2443" s="9" t="s">
        <v>34</v>
      </c>
      <c r="AB2443" s="9" t="str">
        <f t="shared" ca="1" si="242"/>
        <v/>
      </c>
      <c r="AC2443" s="9" t="str">
        <f t="shared" si="243"/>
        <v/>
      </c>
      <c r="AD2443" s="9" t="str">
        <f t="shared" ca="1" si="244"/>
        <v/>
      </c>
      <c r="AE2443" s="9" t="str">
        <f t="shared" ca="1" si="245"/>
        <v/>
      </c>
      <c r="AF2443" s="9"/>
      <c r="AG2443" s="123" t="str">
        <f t="shared" si="248"/>
        <v>Hiramandalam,'68/2026'</v>
      </c>
      <c r="AH2443" s="97" t="str">
        <f t="shared" si="246"/>
        <v/>
      </c>
    </row>
    <row r="2444" spans="1:34" ht="25.5" customHeight="1" x14ac:dyDescent="0.25">
      <c r="A2444" s="96">
        <v>2443</v>
      </c>
      <c r="B2444" s="123" t="str">
        <f>_xlfn.XLOOKUP(E2444,'[1]PS Name'!B:B,'[1]PS Name'!D:D)</f>
        <v>Srikakulam Sub-Division</v>
      </c>
      <c r="C2444" s="123" t="str">
        <f>_xlfn.XLOOKUP(E2444,'[1]PS Name'!B:B,'[1]PS Name'!C:C)</f>
        <v>Srikakulam Rural Circle</v>
      </c>
      <c r="D2444" s="123"/>
      <c r="E2444" s="123" t="s">
        <v>69</v>
      </c>
      <c r="F2444" s="9" t="s">
        <v>3131</v>
      </c>
      <c r="G2444" s="63" t="s">
        <v>2213</v>
      </c>
      <c r="H2444" s="137">
        <v>46256</v>
      </c>
      <c r="I2444" s="63" t="str">
        <f t="shared" si="247"/>
        <v>Aug</v>
      </c>
      <c r="J2444" s="63">
        <v>2026</v>
      </c>
      <c r="K2444" s="63" t="s">
        <v>29</v>
      </c>
      <c r="L2444" s="9"/>
      <c r="M2444" s="9" t="str">
        <f>_xlfn.XLOOKUP(K2444,[1]Heads!A:A,[1]Heads!B:B)</f>
        <v>White Collar Offences</v>
      </c>
      <c r="N2444" s="9" t="str">
        <f>_xlfn.XLOOKUP(M2444,[1]Heads!B:B,[1]Heads!C:C)</f>
        <v>IPC</v>
      </c>
      <c r="O2444" s="9" t="s">
        <v>32</v>
      </c>
      <c r="P2444" s="75"/>
      <c r="Q2444" s="9"/>
      <c r="R2444" s="75"/>
      <c r="S2444" s="96" t="s">
        <v>3196</v>
      </c>
      <c r="T2444" s="9"/>
      <c r="U2444" s="75"/>
      <c r="V2444" s="9"/>
      <c r="W2444" s="104" t="s">
        <v>141</v>
      </c>
      <c r="X2444" s="104" t="s">
        <v>33</v>
      </c>
      <c r="Y2444" s="98">
        <v>46281</v>
      </c>
      <c r="Z2444" s="9" t="s">
        <v>6303</v>
      </c>
      <c r="AA2444" s="9" t="s">
        <v>34</v>
      </c>
      <c r="AB2444" s="9">
        <f t="shared" ca="1" si="242"/>
        <v>55</v>
      </c>
      <c r="AC2444" s="9" t="str">
        <f t="shared" ca="1" si="243"/>
        <v>45 to 60 Days</v>
      </c>
      <c r="AD2444" s="9">
        <f t="shared" ca="1" si="244"/>
        <v>30</v>
      </c>
      <c r="AE2444" s="9" t="str">
        <f t="shared" ca="1" si="245"/>
        <v>Below 45 Days</v>
      </c>
      <c r="AF2444" s="9"/>
      <c r="AG2444" s="123" t="str">
        <f t="shared" si="248"/>
        <v>Gara,'84/2026'</v>
      </c>
      <c r="AH2444" s="97" t="str">
        <f t="shared" si="246"/>
        <v/>
      </c>
    </row>
    <row r="2445" spans="1:34" ht="25.5" customHeight="1" x14ac:dyDescent="0.25">
      <c r="A2445" s="96">
        <v>2444</v>
      </c>
      <c r="B2445" s="123" t="str">
        <f>_xlfn.XLOOKUP(E2445,'[1]PS Name'!B:B,'[1]PS Name'!D:D)</f>
        <v>Kasibugga Sub-Division</v>
      </c>
      <c r="C2445" s="123">
        <f>_xlfn.XLOOKUP(E2445,'[1]PS Name'!B:B,'[1]PS Name'!C:C)</f>
        <v>0</v>
      </c>
      <c r="D2445" s="123"/>
      <c r="E2445" s="123" t="s">
        <v>68</v>
      </c>
      <c r="F2445" s="9" t="s">
        <v>6304</v>
      </c>
      <c r="G2445" s="63" t="s">
        <v>2850</v>
      </c>
      <c r="H2445" s="137">
        <v>46256</v>
      </c>
      <c r="I2445" s="63" t="str">
        <f t="shared" si="247"/>
        <v>Aug</v>
      </c>
      <c r="J2445" s="63">
        <v>2026</v>
      </c>
      <c r="K2445" s="63" t="s">
        <v>59</v>
      </c>
      <c r="L2445" s="9" t="s">
        <v>265</v>
      </c>
      <c r="M2445" s="9" t="str">
        <f>_xlfn.XLOOKUP(K2445,[1]Heads!A:A,[1]Heads!B:B)</f>
        <v>Missing Cases</v>
      </c>
      <c r="N2445" s="9" t="str">
        <f>_xlfn.XLOOKUP(M2445,[1]Heads!B:B,[1]Heads!C:C)</f>
        <v>Missing</v>
      </c>
      <c r="O2445" s="9" t="s">
        <v>32</v>
      </c>
      <c r="P2445" s="75"/>
      <c r="Q2445" s="9"/>
      <c r="R2445" s="75"/>
      <c r="S2445" s="96" t="s">
        <v>7125</v>
      </c>
      <c r="T2445" s="9"/>
      <c r="U2445" s="75"/>
      <c r="V2445" s="9"/>
      <c r="W2445" s="104" t="s">
        <v>142</v>
      </c>
      <c r="X2445" s="104" t="s">
        <v>2923</v>
      </c>
      <c r="Y2445" s="98"/>
      <c r="Z2445" s="9" t="s">
        <v>6305</v>
      </c>
      <c r="AA2445" s="9" t="s">
        <v>34</v>
      </c>
      <c r="AB2445" s="9" t="str">
        <f t="shared" ca="1" si="242"/>
        <v/>
      </c>
      <c r="AC2445" s="9" t="str">
        <f t="shared" si="243"/>
        <v/>
      </c>
      <c r="AD2445" s="9" t="str">
        <f t="shared" ca="1" si="244"/>
        <v/>
      </c>
      <c r="AE2445" s="9" t="str">
        <f t="shared" ca="1" si="245"/>
        <v/>
      </c>
      <c r="AF2445" s="9"/>
      <c r="AG2445" s="123" t="str">
        <f t="shared" si="248"/>
        <v>Kasibugga,'273/2026'</v>
      </c>
      <c r="AH2445" s="97" t="str">
        <f t="shared" si="246"/>
        <v/>
      </c>
    </row>
    <row r="2446" spans="1:34" ht="25.5" customHeight="1" x14ac:dyDescent="0.25">
      <c r="A2446" s="96">
        <v>2445</v>
      </c>
      <c r="B2446" s="123" t="str">
        <f>_xlfn.XLOOKUP(E2446,'[1]PS Name'!B:B,'[1]PS Name'!D:D)</f>
        <v>Srikakulam Sub-Division</v>
      </c>
      <c r="C2446" s="123" t="str">
        <f>_xlfn.XLOOKUP(E2446,'[1]PS Name'!B:B,'[1]PS Name'!C:C)</f>
        <v>J.R.Puram Circle</v>
      </c>
      <c r="D2446" s="123"/>
      <c r="E2446" s="123" t="s">
        <v>107</v>
      </c>
      <c r="F2446" s="9" t="s">
        <v>3046</v>
      </c>
      <c r="G2446" s="63" t="s">
        <v>6306</v>
      </c>
      <c r="H2446" s="137">
        <v>46256</v>
      </c>
      <c r="I2446" s="63" t="str">
        <f t="shared" si="247"/>
        <v>Aug</v>
      </c>
      <c r="J2446" s="63">
        <v>2026</v>
      </c>
      <c r="K2446" s="63" t="s">
        <v>39</v>
      </c>
      <c r="L2446" s="9"/>
      <c r="M2446" s="9" t="str">
        <f>_xlfn.XLOOKUP(K2446,[1]Heads!A:A,[1]Heads!B:B)</f>
        <v>Other IPC</v>
      </c>
      <c r="N2446" s="9" t="str">
        <f>_xlfn.XLOOKUP(M2446,[1]Heads!B:B,[1]Heads!C:C)</f>
        <v>IPC</v>
      </c>
      <c r="O2446" s="9" t="s">
        <v>32</v>
      </c>
      <c r="P2446" s="75"/>
      <c r="Q2446" s="9"/>
      <c r="R2446" s="75"/>
      <c r="S2446" s="96" t="s">
        <v>3196</v>
      </c>
      <c r="T2446" s="9"/>
      <c r="U2446" s="75"/>
      <c r="V2446" s="9"/>
      <c r="W2446" s="104" t="s">
        <v>141</v>
      </c>
      <c r="X2446" s="104" t="s">
        <v>33</v>
      </c>
      <c r="Y2446" s="98">
        <v>46300</v>
      </c>
      <c r="Z2446" s="9" t="s">
        <v>6307</v>
      </c>
      <c r="AA2446" s="9" t="s">
        <v>34</v>
      </c>
      <c r="AB2446" s="9">
        <f t="shared" ca="1" si="242"/>
        <v>55</v>
      </c>
      <c r="AC2446" s="9" t="str">
        <f t="shared" ca="1" si="243"/>
        <v>45 to 60 Days</v>
      </c>
      <c r="AD2446" s="9">
        <f t="shared" ca="1" si="244"/>
        <v>11</v>
      </c>
      <c r="AE2446" s="9" t="str">
        <f t="shared" ca="1" si="245"/>
        <v>Below 45 Days</v>
      </c>
      <c r="AF2446" s="9"/>
      <c r="AG2446" s="123" t="str">
        <f t="shared" si="248"/>
        <v>G. Sigadam,'56/2026'</v>
      </c>
      <c r="AH2446" s="97" t="str">
        <f t="shared" si="246"/>
        <v/>
      </c>
    </row>
    <row r="2447" spans="1:34" ht="25.5" customHeight="1" x14ac:dyDescent="0.25">
      <c r="A2447" s="96">
        <v>2446</v>
      </c>
      <c r="B2447" s="123" t="str">
        <f>_xlfn.XLOOKUP(E2447,'[1]PS Name'!B:B,'[1]PS Name'!D:D)</f>
        <v>Srikakulam Sub-Division</v>
      </c>
      <c r="C2447" s="123" t="str">
        <f>_xlfn.XLOOKUP(E2447,'[1]PS Name'!B:B,'[1]PS Name'!C:C)</f>
        <v>J.R.Puram Circle</v>
      </c>
      <c r="D2447" s="123"/>
      <c r="E2447" s="123" t="s">
        <v>90</v>
      </c>
      <c r="F2447" s="9" t="s">
        <v>5484</v>
      </c>
      <c r="G2447" s="63" t="s">
        <v>5640</v>
      </c>
      <c r="H2447" s="137">
        <v>46256</v>
      </c>
      <c r="I2447" s="63" t="str">
        <f t="shared" si="247"/>
        <v>Aug</v>
      </c>
      <c r="J2447" s="63">
        <v>2026</v>
      </c>
      <c r="K2447" s="63" t="s">
        <v>39</v>
      </c>
      <c r="L2447" s="9"/>
      <c r="M2447" s="9" t="str">
        <f>_xlfn.XLOOKUP(K2447,[1]Heads!A:A,[1]Heads!B:B)</f>
        <v>Other IPC</v>
      </c>
      <c r="N2447" s="9" t="str">
        <f>_xlfn.XLOOKUP(M2447,[1]Heads!B:B,[1]Heads!C:C)</f>
        <v>IPC</v>
      </c>
      <c r="O2447" s="9" t="s">
        <v>32</v>
      </c>
      <c r="P2447" s="75"/>
      <c r="Q2447" s="9"/>
      <c r="R2447" s="75"/>
      <c r="S2447" s="96" t="s">
        <v>3196</v>
      </c>
      <c r="T2447" s="9"/>
      <c r="U2447" s="75"/>
      <c r="V2447" s="9"/>
      <c r="W2447" s="104" t="s">
        <v>141</v>
      </c>
      <c r="X2447" s="104" t="s">
        <v>33</v>
      </c>
      <c r="Y2447" s="98">
        <v>46300</v>
      </c>
      <c r="Z2447" s="9" t="s">
        <v>6308</v>
      </c>
      <c r="AA2447" s="9" t="s">
        <v>34</v>
      </c>
      <c r="AB2447" s="9">
        <f t="shared" ca="1" si="242"/>
        <v>55</v>
      </c>
      <c r="AC2447" s="9" t="str">
        <f t="shared" ca="1" si="243"/>
        <v>45 to 60 Days</v>
      </c>
      <c r="AD2447" s="9">
        <f t="shared" ca="1" si="244"/>
        <v>11</v>
      </c>
      <c r="AE2447" s="9" t="str">
        <f t="shared" ca="1" si="245"/>
        <v>Below 45 Days</v>
      </c>
      <c r="AF2447" s="9"/>
      <c r="AG2447" s="123" t="str">
        <f t="shared" si="248"/>
        <v>J.R.Puram,'175/2026'</v>
      </c>
      <c r="AH2447" s="97" t="str">
        <f t="shared" si="246"/>
        <v/>
      </c>
    </row>
    <row r="2448" spans="1:34" ht="25.5" customHeight="1" x14ac:dyDescent="0.25">
      <c r="A2448" s="96">
        <v>2447</v>
      </c>
      <c r="B2448" s="123" t="str">
        <f>_xlfn.XLOOKUP(E2448,'[1]PS Name'!B:B,'[1]PS Name'!D:D)</f>
        <v>Srikakulam Sub-Division</v>
      </c>
      <c r="C2448" s="123" t="str">
        <f>_xlfn.XLOOKUP(E2448,'[1]PS Name'!B:B,'[1]PS Name'!C:C)</f>
        <v>Srikakulam Rural Circle</v>
      </c>
      <c r="D2448" s="123"/>
      <c r="E2448" s="123" t="s">
        <v>74</v>
      </c>
      <c r="F2448" s="9" t="s">
        <v>5451</v>
      </c>
      <c r="G2448" s="63" t="s">
        <v>6309</v>
      </c>
      <c r="H2448" s="137">
        <v>46257</v>
      </c>
      <c r="I2448" s="63" t="str">
        <f t="shared" si="247"/>
        <v>Aug</v>
      </c>
      <c r="J2448" s="63">
        <v>2026</v>
      </c>
      <c r="K2448" s="63" t="s">
        <v>53</v>
      </c>
      <c r="L2448" s="9"/>
      <c r="M2448" s="9" t="str">
        <f>_xlfn.XLOOKUP(K2448,[1]Heads!A:A,[1]Heads!B:B)</f>
        <v>Bodily Offiences</v>
      </c>
      <c r="N2448" s="9" t="str">
        <f>_xlfn.XLOOKUP(M2448,[1]Heads!B:B,[1]Heads!C:C)</f>
        <v>IPC</v>
      </c>
      <c r="O2448" s="9" t="s">
        <v>32</v>
      </c>
      <c r="P2448" s="75"/>
      <c r="Q2448" s="9"/>
      <c r="R2448" s="75"/>
      <c r="S2448" s="96" t="s">
        <v>3196</v>
      </c>
      <c r="T2448" s="9"/>
      <c r="U2448" s="75"/>
      <c r="V2448" s="9"/>
      <c r="W2448" s="104" t="s">
        <v>173</v>
      </c>
      <c r="X2448" s="104" t="s">
        <v>172</v>
      </c>
      <c r="Y2448" s="98">
        <v>46261</v>
      </c>
      <c r="Z2448" s="9" t="s">
        <v>6310</v>
      </c>
      <c r="AA2448" s="9" t="s">
        <v>34</v>
      </c>
      <c r="AB2448" s="9">
        <f t="shared" ca="1" si="242"/>
        <v>54</v>
      </c>
      <c r="AC2448" s="9" t="str">
        <f t="shared" ca="1" si="243"/>
        <v>45 to 60 Days</v>
      </c>
      <c r="AD2448" s="9">
        <f t="shared" ca="1" si="244"/>
        <v>50</v>
      </c>
      <c r="AE2448" s="9" t="str">
        <f t="shared" ca="1" si="245"/>
        <v>45 to 60 Days</v>
      </c>
      <c r="AF2448" s="9"/>
      <c r="AG2448" s="123" t="str">
        <f t="shared" si="248"/>
        <v>Srikakulam Rural,'169/2026'</v>
      </c>
      <c r="AH2448" s="97" t="str">
        <f t="shared" ca="1" si="246"/>
        <v>45 to 60 Days</v>
      </c>
    </row>
    <row r="2449" spans="1:34" ht="25.5" customHeight="1" x14ac:dyDescent="0.25">
      <c r="A2449" s="96">
        <v>2448</v>
      </c>
      <c r="B2449" s="123" t="str">
        <f>_xlfn.XLOOKUP(E2449,'[1]PS Name'!B:B,'[1]PS Name'!D:D)</f>
        <v>Tekkali Sub-Division</v>
      </c>
      <c r="C2449" s="123" t="str">
        <f>_xlfn.XLOOKUP(E2449,'[1]PS Name'!B:B,'[1]PS Name'!C:C)</f>
        <v>Tekkali Rural Circle</v>
      </c>
      <c r="D2449" s="123"/>
      <c r="E2449" s="123" t="s">
        <v>89</v>
      </c>
      <c r="F2449" s="9" t="s">
        <v>3794</v>
      </c>
      <c r="G2449" s="63" t="s">
        <v>980</v>
      </c>
      <c r="H2449" s="137">
        <v>46257</v>
      </c>
      <c r="I2449" s="63" t="str">
        <f t="shared" si="247"/>
        <v>Aug</v>
      </c>
      <c r="J2449" s="63">
        <v>2026</v>
      </c>
      <c r="K2449" s="63" t="s">
        <v>77</v>
      </c>
      <c r="L2449" s="9"/>
      <c r="M2449" s="9" t="str">
        <f>_xlfn.XLOOKUP(K2449,[1]Heads!A:A,[1]Heads!B:B)</f>
        <v>Road Accidents</v>
      </c>
      <c r="N2449" s="9" t="str">
        <f>_xlfn.XLOOKUP(M2449,[1]Heads!B:B,[1]Heads!C:C)</f>
        <v>IPC</v>
      </c>
      <c r="O2449" s="9" t="s">
        <v>32</v>
      </c>
      <c r="P2449" s="75"/>
      <c r="Q2449" s="9"/>
      <c r="R2449" s="75"/>
      <c r="S2449" s="96" t="s">
        <v>7126</v>
      </c>
      <c r="T2449" s="9"/>
      <c r="U2449" s="75"/>
      <c r="V2449" s="9"/>
      <c r="W2449" s="104" t="s">
        <v>141</v>
      </c>
      <c r="X2449" s="104" t="s">
        <v>2923</v>
      </c>
      <c r="Y2449" s="98"/>
      <c r="Z2449" s="9" t="s">
        <v>6311</v>
      </c>
      <c r="AA2449" s="9" t="s">
        <v>34</v>
      </c>
      <c r="AB2449" s="9" t="str">
        <f t="shared" ca="1" si="242"/>
        <v/>
      </c>
      <c r="AC2449" s="9" t="str">
        <f t="shared" si="243"/>
        <v/>
      </c>
      <c r="AD2449" s="9" t="str">
        <f t="shared" ca="1" si="244"/>
        <v/>
      </c>
      <c r="AE2449" s="9" t="str">
        <f t="shared" ca="1" si="245"/>
        <v/>
      </c>
      <c r="AF2449" s="9"/>
      <c r="AG2449" s="123" t="str">
        <f t="shared" si="248"/>
        <v>Kotabommali,'152/2026'</v>
      </c>
      <c r="AH2449" s="97" t="str">
        <f t="shared" si="246"/>
        <v/>
      </c>
    </row>
    <row r="2450" spans="1:34" ht="25.5" customHeight="1" x14ac:dyDescent="0.25">
      <c r="A2450" s="96">
        <v>2449</v>
      </c>
      <c r="B2450" s="123" t="str">
        <f>_xlfn.XLOOKUP(E2450,'[1]PS Name'!B:B,'[1]PS Name'!D:D)</f>
        <v>Kasibugga Sub-Division</v>
      </c>
      <c r="C2450" s="123">
        <f>_xlfn.XLOOKUP(E2450,'[1]PS Name'!B:B,'[1]PS Name'!C:C)</f>
        <v>0</v>
      </c>
      <c r="D2450" s="123"/>
      <c r="E2450" s="123" t="s">
        <v>68</v>
      </c>
      <c r="F2450" s="9" t="s">
        <v>6312</v>
      </c>
      <c r="G2450" s="63" t="s">
        <v>6313</v>
      </c>
      <c r="H2450" s="137">
        <v>46257</v>
      </c>
      <c r="I2450" s="63" t="str">
        <f t="shared" si="247"/>
        <v>Aug</v>
      </c>
      <c r="J2450" s="63">
        <v>2026</v>
      </c>
      <c r="K2450" s="63" t="s">
        <v>111</v>
      </c>
      <c r="L2450" s="9" t="s">
        <v>115</v>
      </c>
      <c r="M2450" s="9" t="str">
        <f>_xlfn.XLOOKUP(K2450,[1]Heads!A:A,[1]Heads!B:B)</f>
        <v>SC-ST Cases</v>
      </c>
      <c r="N2450" s="9" t="str">
        <f>_xlfn.XLOOKUP(M2450,[1]Heads!B:B,[1]Heads!C:C)</f>
        <v>IPC</v>
      </c>
      <c r="O2450" s="9" t="s">
        <v>45</v>
      </c>
      <c r="P2450" s="75"/>
      <c r="Q2450" s="9"/>
      <c r="R2450" s="75"/>
      <c r="S2450" s="96" t="s">
        <v>3196</v>
      </c>
      <c r="T2450" s="9"/>
      <c r="U2450" s="75"/>
      <c r="V2450" s="9"/>
      <c r="W2450" s="104" t="s">
        <v>176</v>
      </c>
      <c r="X2450" s="104" t="s">
        <v>177</v>
      </c>
      <c r="Y2450" s="98">
        <v>46263</v>
      </c>
      <c r="Z2450" s="9" t="s">
        <v>6314</v>
      </c>
      <c r="AA2450" s="9" t="s">
        <v>34</v>
      </c>
      <c r="AB2450" s="9">
        <f t="shared" ca="1" si="242"/>
        <v>54</v>
      </c>
      <c r="AC2450" s="9" t="str">
        <f t="shared" ca="1" si="243"/>
        <v>45 to 60 Days</v>
      </c>
      <c r="AD2450" s="9">
        <f t="shared" ca="1" si="244"/>
        <v>48</v>
      </c>
      <c r="AE2450" s="9" t="str">
        <f t="shared" ca="1" si="245"/>
        <v>45 to 60 Days</v>
      </c>
      <c r="AF2450" s="9"/>
      <c r="AG2450" s="123" t="str">
        <f t="shared" si="248"/>
        <v>Kasibugga,'274/2026'</v>
      </c>
      <c r="AH2450" s="97" t="str">
        <f t="shared" ca="1" si="246"/>
        <v>45 to 60 Days</v>
      </c>
    </row>
    <row r="2451" spans="1:34" ht="25.5" customHeight="1" x14ac:dyDescent="0.25">
      <c r="A2451" s="96">
        <v>2450</v>
      </c>
      <c r="B2451" s="123" t="str">
        <f>_xlfn.XLOOKUP(E2451,'[1]PS Name'!B:B,'[1]PS Name'!D:D)</f>
        <v>Srikakulam Sub-Division</v>
      </c>
      <c r="C2451" s="123">
        <f>_xlfn.XLOOKUP(E2451,'[1]PS Name'!B:B,'[1]PS Name'!C:C)</f>
        <v>0</v>
      </c>
      <c r="D2451" s="123"/>
      <c r="E2451" s="123" t="s">
        <v>28</v>
      </c>
      <c r="F2451" s="9" t="s">
        <v>3414</v>
      </c>
      <c r="G2451" s="63" t="s">
        <v>6315</v>
      </c>
      <c r="H2451" s="137">
        <v>46257</v>
      </c>
      <c r="I2451" s="63" t="str">
        <f t="shared" si="247"/>
        <v>Aug</v>
      </c>
      <c r="J2451" s="63">
        <v>2026</v>
      </c>
      <c r="K2451" s="63" t="s">
        <v>115</v>
      </c>
      <c r="L2451" s="9"/>
      <c r="M2451" s="9" t="str">
        <f>_xlfn.XLOOKUP(K2451,[1]Heads!A:A,[1]Heads!B:B)</f>
        <v>Crime  Against Women</v>
      </c>
      <c r="N2451" s="9" t="str">
        <f>_xlfn.XLOOKUP(M2451,[1]Heads!B:B,[1]Heads!C:C)</f>
        <v>IPC</v>
      </c>
      <c r="O2451" s="9" t="s">
        <v>32</v>
      </c>
      <c r="P2451" s="75"/>
      <c r="Q2451" s="9"/>
      <c r="R2451" s="75"/>
      <c r="S2451" s="96" t="s">
        <v>3196</v>
      </c>
      <c r="T2451" s="9"/>
      <c r="U2451" s="75"/>
      <c r="V2451" s="9"/>
      <c r="W2451" s="104" t="s">
        <v>169</v>
      </c>
      <c r="X2451" s="104" t="s">
        <v>50</v>
      </c>
      <c r="Y2451" s="98"/>
      <c r="Z2451" s="9" t="s">
        <v>6316</v>
      </c>
      <c r="AA2451" s="9" t="s">
        <v>34</v>
      </c>
      <c r="AB2451" s="9">
        <f t="shared" ca="1" si="242"/>
        <v>54</v>
      </c>
      <c r="AC2451" s="9" t="str">
        <f t="shared" ca="1" si="243"/>
        <v>45 to 60 Days</v>
      </c>
      <c r="AD2451" s="9" t="str">
        <f t="shared" ca="1" si="244"/>
        <v/>
      </c>
      <c r="AE2451" s="9" t="str">
        <f t="shared" ca="1" si="245"/>
        <v/>
      </c>
      <c r="AF2451" s="9"/>
      <c r="AG2451" s="123" t="str">
        <f t="shared" si="248"/>
        <v>Srikakulam II Town,'118/2026'</v>
      </c>
      <c r="AH2451" s="97" t="str">
        <f t="shared" ca="1" si="246"/>
        <v>45 to 60 Days</v>
      </c>
    </row>
    <row r="2452" spans="1:34" ht="25.5" customHeight="1" x14ac:dyDescent="0.25">
      <c r="A2452" s="96">
        <v>2451</v>
      </c>
      <c r="B2452" s="123" t="str">
        <f>_xlfn.XLOOKUP(E2452,'[1]PS Name'!B:B,'[1]PS Name'!D:D)</f>
        <v>Tekkali Sub-Division</v>
      </c>
      <c r="C2452" s="123" t="str">
        <f>_xlfn.XLOOKUP(E2452,'[1]PS Name'!B:B,'[1]PS Name'!C:C)</f>
        <v>Narasannapeta Circle</v>
      </c>
      <c r="D2452" s="123"/>
      <c r="E2452" s="123" t="s">
        <v>42</v>
      </c>
      <c r="F2452" s="9" t="s">
        <v>6032</v>
      </c>
      <c r="G2452" s="63" t="s">
        <v>1315</v>
      </c>
      <c r="H2452" s="137">
        <v>46257</v>
      </c>
      <c r="I2452" s="63" t="str">
        <f t="shared" si="247"/>
        <v>Aug</v>
      </c>
      <c r="J2452" s="63">
        <v>2026</v>
      </c>
      <c r="K2452" s="63" t="s">
        <v>70</v>
      </c>
      <c r="L2452" s="9"/>
      <c r="M2452" s="9" t="str">
        <f>_xlfn.XLOOKUP(K2452,[1]Heads!A:A,[1]Heads!B:B)</f>
        <v>174 CrPC</v>
      </c>
      <c r="N2452" s="9" t="str">
        <f>_xlfn.XLOOKUP(M2452,[1]Heads!B:B,[1]Heads!C:C)</f>
        <v>174 CrPC</v>
      </c>
      <c r="O2452" s="9" t="s">
        <v>32</v>
      </c>
      <c r="P2452" s="75"/>
      <c r="Q2452" s="9"/>
      <c r="R2452" s="75"/>
      <c r="S2452" s="96" t="s">
        <v>3196</v>
      </c>
      <c r="T2452" s="9"/>
      <c r="U2452" s="75"/>
      <c r="V2452" s="9"/>
      <c r="W2452" s="104" t="s">
        <v>168</v>
      </c>
      <c r="X2452" s="104" t="s">
        <v>142</v>
      </c>
      <c r="Y2452" s="98"/>
      <c r="Z2452" s="9" t="s">
        <v>6317</v>
      </c>
      <c r="AA2452" s="9" t="s">
        <v>34</v>
      </c>
      <c r="AB2452" s="9">
        <f t="shared" ca="1" si="242"/>
        <v>54</v>
      </c>
      <c r="AC2452" s="9" t="str">
        <f t="shared" ca="1" si="243"/>
        <v>45 to 60 Days</v>
      </c>
      <c r="AD2452" s="9" t="str">
        <f t="shared" ca="1" si="244"/>
        <v/>
      </c>
      <c r="AE2452" s="9" t="str">
        <f t="shared" ca="1" si="245"/>
        <v/>
      </c>
      <c r="AF2452" s="9"/>
      <c r="AG2452" s="123" t="str">
        <f t="shared" si="248"/>
        <v>Narasannapeta,'260/2026'</v>
      </c>
      <c r="AH2452" s="97" t="str">
        <f t="shared" ca="1" si="246"/>
        <v>45 to 60 Days</v>
      </c>
    </row>
    <row r="2453" spans="1:34" ht="25.5" customHeight="1" x14ac:dyDescent="0.25">
      <c r="A2453" s="96">
        <v>2452</v>
      </c>
      <c r="B2453" s="123" t="str">
        <f>_xlfn.XLOOKUP(E2453,'[1]PS Name'!B:B,'[1]PS Name'!D:D)</f>
        <v>Srikakulam Sub-Division</v>
      </c>
      <c r="C2453" s="123">
        <f>_xlfn.XLOOKUP(E2453,'[1]PS Name'!B:B,'[1]PS Name'!C:C)</f>
        <v>0</v>
      </c>
      <c r="D2453" s="123"/>
      <c r="E2453" s="123" t="s">
        <v>28</v>
      </c>
      <c r="F2453" s="9" t="s">
        <v>3427</v>
      </c>
      <c r="G2453" s="63" t="s">
        <v>6043</v>
      </c>
      <c r="H2453" s="137">
        <v>46257</v>
      </c>
      <c r="I2453" s="63" t="str">
        <f t="shared" si="247"/>
        <v>Aug</v>
      </c>
      <c r="J2453" s="63">
        <v>2026</v>
      </c>
      <c r="K2453" s="63" t="s">
        <v>115</v>
      </c>
      <c r="L2453" s="9"/>
      <c r="M2453" s="9" t="str">
        <f>_xlfn.XLOOKUP(K2453,[1]Heads!A:A,[1]Heads!B:B)</f>
        <v>Crime  Against Women</v>
      </c>
      <c r="N2453" s="9" t="str">
        <f>_xlfn.XLOOKUP(M2453,[1]Heads!B:B,[1]Heads!C:C)</f>
        <v>IPC</v>
      </c>
      <c r="O2453" s="9" t="s">
        <v>32</v>
      </c>
      <c r="P2453" s="75"/>
      <c r="Q2453" s="9"/>
      <c r="R2453" s="75"/>
      <c r="S2453" s="96" t="s">
        <v>3196</v>
      </c>
      <c r="T2453" s="9"/>
      <c r="U2453" s="75"/>
      <c r="V2453" s="9"/>
      <c r="W2453" s="104" t="s">
        <v>40</v>
      </c>
      <c r="X2453" s="104" t="s">
        <v>50</v>
      </c>
      <c r="Y2453" s="98"/>
      <c r="Z2453" s="9" t="s">
        <v>6318</v>
      </c>
      <c r="AA2453" s="9" t="s">
        <v>34</v>
      </c>
      <c r="AB2453" s="9">
        <f t="shared" ca="1" si="242"/>
        <v>54</v>
      </c>
      <c r="AC2453" s="9" t="str">
        <f t="shared" ca="1" si="243"/>
        <v>45 to 60 Days</v>
      </c>
      <c r="AD2453" s="9" t="str">
        <f t="shared" ca="1" si="244"/>
        <v/>
      </c>
      <c r="AE2453" s="9" t="str">
        <f t="shared" ca="1" si="245"/>
        <v/>
      </c>
      <c r="AF2453" s="9"/>
      <c r="AG2453" s="123" t="str">
        <f t="shared" si="248"/>
        <v>Srikakulam II Town,'119/2026'</v>
      </c>
      <c r="AH2453" s="97" t="str">
        <f t="shared" ca="1" si="246"/>
        <v>45 to 60 Days</v>
      </c>
    </row>
    <row r="2454" spans="1:34" ht="25.5" customHeight="1" x14ac:dyDescent="0.25">
      <c r="A2454" s="96">
        <v>2453</v>
      </c>
      <c r="B2454" s="123" t="str">
        <f>_xlfn.XLOOKUP(E2454,'[1]PS Name'!B:B,'[1]PS Name'!D:D)</f>
        <v>Tekkali Sub-Division</v>
      </c>
      <c r="C2454" s="123" t="str">
        <f>_xlfn.XLOOKUP(E2454,'[1]PS Name'!B:B,'[1]PS Name'!C:C)</f>
        <v>Narasannapeta Circle</v>
      </c>
      <c r="D2454" s="123"/>
      <c r="E2454" s="123" t="s">
        <v>124</v>
      </c>
      <c r="F2454" s="9" t="s">
        <v>3261</v>
      </c>
      <c r="G2454" s="63" t="s">
        <v>516</v>
      </c>
      <c r="H2454" s="137">
        <v>46257</v>
      </c>
      <c r="I2454" s="63" t="str">
        <f t="shared" si="247"/>
        <v>Aug</v>
      </c>
      <c r="J2454" s="63">
        <v>2026</v>
      </c>
      <c r="K2454" s="63" t="s">
        <v>39</v>
      </c>
      <c r="L2454" s="9"/>
      <c r="M2454" s="9" t="str">
        <f>_xlfn.XLOOKUP(K2454,[1]Heads!A:A,[1]Heads!B:B)</f>
        <v>Other IPC</v>
      </c>
      <c r="N2454" s="9" t="str">
        <f>_xlfn.XLOOKUP(M2454,[1]Heads!B:B,[1]Heads!C:C)</f>
        <v>IPC</v>
      </c>
      <c r="O2454" s="9" t="s">
        <v>32</v>
      </c>
      <c r="P2454" s="75"/>
      <c r="Q2454" s="9"/>
      <c r="R2454" s="75"/>
      <c r="S2454" s="96" t="s">
        <v>3196</v>
      </c>
      <c r="T2454" s="9"/>
      <c r="U2454" s="75"/>
      <c r="V2454" s="9"/>
      <c r="W2454" s="104" t="s">
        <v>141</v>
      </c>
      <c r="X2454" s="104" t="s">
        <v>33</v>
      </c>
      <c r="Y2454" s="98">
        <v>46289</v>
      </c>
      <c r="Z2454" s="9" t="s">
        <v>6319</v>
      </c>
      <c r="AA2454" s="9" t="s">
        <v>34</v>
      </c>
      <c r="AB2454" s="9">
        <f t="shared" ca="1" si="242"/>
        <v>54</v>
      </c>
      <c r="AC2454" s="9" t="str">
        <f t="shared" ca="1" si="243"/>
        <v>45 to 60 Days</v>
      </c>
      <c r="AD2454" s="9">
        <f t="shared" ca="1" si="244"/>
        <v>22</v>
      </c>
      <c r="AE2454" s="9" t="str">
        <f t="shared" ca="1" si="245"/>
        <v>Below 45 Days</v>
      </c>
      <c r="AF2454" s="9"/>
      <c r="AG2454" s="123" t="str">
        <f t="shared" si="248"/>
        <v>Saravakota,'105/2026'</v>
      </c>
      <c r="AH2454" s="97" t="str">
        <f t="shared" si="246"/>
        <v/>
      </c>
    </row>
    <row r="2455" spans="1:34" ht="25.5" customHeight="1" x14ac:dyDescent="0.25">
      <c r="A2455" s="96">
        <v>2454</v>
      </c>
      <c r="B2455" s="123" t="str">
        <f>_xlfn.XLOOKUP(E2455,'[1]PS Name'!B:B,'[1]PS Name'!D:D)</f>
        <v>Kasibugga Sub-Division</v>
      </c>
      <c r="C2455" s="123">
        <f>_xlfn.XLOOKUP(E2455,'[1]PS Name'!B:B,'[1]PS Name'!C:C)</f>
        <v>0</v>
      </c>
      <c r="D2455" s="123"/>
      <c r="E2455" s="123" t="s">
        <v>68</v>
      </c>
      <c r="F2455" s="9" t="s">
        <v>6320</v>
      </c>
      <c r="G2455" s="63" t="s">
        <v>6321</v>
      </c>
      <c r="H2455" s="137">
        <v>46257</v>
      </c>
      <c r="I2455" s="63" t="str">
        <f t="shared" si="247"/>
        <v>Aug</v>
      </c>
      <c r="J2455" s="63">
        <v>2026</v>
      </c>
      <c r="K2455" s="63" t="s">
        <v>39</v>
      </c>
      <c r="L2455" s="9"/>
      <c r="M2455" s="9" t="str">
        <f>_xlfn.XLOOKUP(K2455,[1]Heads!A:A,[1]Heads!B:B)</f>
        <v>Other IPC</v>
      </c>
      <c r="N2455" s="9" t="str">
        <f>_xlfn.XLOOKUP(M2455,[1]Heads!B:B,[1]Heads!C:C)</f>
        <v>IPC</v>
      </c>
      <c r="O2455" s="9" t="s">
        <v>32</v>
      </c>
      <c r="P2455" s="75"/>
      <c r="Q2455" s="9"/>
      <c r="R2455" s="75"/>
      <c r="S2455" s="96" t="s">
        <v>3196</v>
      </c>
      <c r="T2455" s="9"/>
      <c r="U2455" s="75"/>
      <c r="V2455" s="9"/>
      <c r="W2455" s="104" t="s">
        <v>40</v>
      </c>
      <c r="X2455" s="104" t="s">
        <v>40</v>
      </c>
      <c r="Y2455" s="98"/>
      <c r="Z2455" s="9" t="s">
        <v>6322</v>
      </c>
      <c r="AA2455" s="9" t="s">
        <v>34</v>
      </c>
      <c r="AB2455" s="9">
        <f t="shared" ca="1" si="242"/>
        <v>54</v>
      </c>
      <c r="AC2455" s="9" t="str">
        <f t="shared" ca="1" si="243"/>
        <v>45 to 60 Days</v>
      </c>
      <c r="AD2455" s="9" t="str">
        <f t="shared" ca="1" si="244"/>
        <v/>
      </c>
      <c r="AE2455" s="9" t="str">
        <f t="shared" ca="1" si="245"/>
        <v/>
      </c>
      <c r="AF2455" s="9"/>
      <c r="AG2455" s="123" t="str">
        <f t="shared" si="248"/>
        <v>Kasibugga,'277/2026'</v>
      </c>
      <c r="AH2455" s="97" t="str">
        <f t="shared" ca="1" si="246"/>
        <v>45 to 60 Days</v>
      </c>
    </row>
    <row r="2456" spans="1:34" ht="25.5" customHeight="1" x14ac:dyDescent="0.25">
      <c r="A2456" s="96">
        <v>2455</v>
      </c>
      <c r="B2456" s="123" t="str">
        <f>_xlfn.XLOOKUP(E2456,'[1]PS Name'!B:B,'[1]PS Name'!D:D)</f>
        <v>Srikakulam Sub-Division</v>
      </c>
      <c r="C2456" s="123" t="str">
        <f>_xlfn.XLOOKUP(E2456,'[1]PS Name'!B:B,'[1]PS Name'!C:C)</f>
        <v>Srikakulam Rural Circle</v>
      </c>
      <c r="D2456" s="123"/>
      <c r="E2456" s="123" t="s">
        <v>74</v>
      </c>
      <c r="F2456" s="9" t="s">
        <v>5472</v>
      </c>
      <c r="G2456" s="63" t="s">
        <v>2761</v>
      </c>
      <c r="H2456" s="137">
        <v>46257</v>
      </c>
      <c r="I2456" s="63" t="str">
        <f t="shared" si="247"/>
        <v>Aug</v>
      </c>
      <c r="J2456" s="63">
        <v>2026</v>
      </c>
      <c r="K2456" s="63" t="s">
        <v>75</v>
      </c>
      <c r="L2456" s="9"/>
      <c r="M2456" s="9" t="str">
        <f>_xlfn.XLOOKUP(K2456,[1]Heads!A:A,[1]Heads!B:B)</f>
        <v>Bodily Offiences</v>
      </c>
      <c r="N2456" s="9" t="str">
        <f>_xlfn.XLOOKUP(M2456,[1]Heads!B:B,[1]Heads!C:C)</f>
        <v>IPC</v>
      </c>
      <c r="O2456" s="9" t="s">
        <v>32</v>
      </c>
      <c r="P2456" s="75"/>
      <c r="Q2456" s="9"/>
      <c r="R2456" s="75"/>
      <c r="S2456" s="96" t="s">
        <v>3196</v>
      </c>
      <c r="T2456" s="9"/>
      <c r="U2456" s="75"/>
      <c r="V2456" s="9"/>
      <c r="W2456" s="104" t="s">
        <v>169</v>
      </c>
      <c r="X2456" s="104" t="s">
        <v>33</v>
      </c>
      <c r="Y2456" s="98">
        <v>46300</v>
      </c>
      <c r="Z2456" s="9" t="s">
        <v>6323</v>
      </c>
      <c r="AA2456" s="9" t="s">
        <v>34</v>
      </c>
      <c r="AB2456" s="9">
        <f t="shared" ca="1" si="242"/>
        <v>54</v>
      </c>
      <c r="AC2456" s="9" t="str">
        <f t="shared" ca="1" si="243"/>
        <v>45 to 60 Days</v>
      </c>
      <c r="AD2456" s="9">
        <f t="shared" ca="1" si="244"/>
        <v>11</v>
      </c>
      <c r="AE2456" s="9" t="str">
        <f t="shared" ca="1" si="245"/>
        <v>Below 45 Days</v>
      </c>
      <c r="AF2456" s="9"/>
      <c r="AG2456" s="123" t="str">
        <f t="shared" si="248"/>
        <v>Srikakulam Rural,'171/2026'</v>
      </c>
      <c r="AH2456" s="97" t="str">
        <f t="shared" si="246"/>
        <v/>
      </c>
    </row>
    <row r="2457" spans="1:34" ht="25.5" customHeight="1" x14ac:dyDescent="0.25">
      <c r="A2457" s="96">
        <v>2456</v>
      </c>
      <c r="B2457" s="123" t="str">
        <f>_xlfn.XLOOKUP(E2457,'[1]PS Name'!B:B,'[1]PS Name'!D:D)</f>
        <v>Srikakulam Sub-Division</v>
      </c>
      <c r="C2457" s="123" t="str">
        <f>_xlfn.XLOOKUP(E2457,'[1]PS Name'!B:B,'[1]PS Name'!C:C)</f>
        <v>J.R.Puram Circle</v>
      </c>
      <c r="D2457" s="123"/>
      <c r="E2457" s="123" t="s">
        <v>90</v>
      </c>
      <c r="F2457" s="9" t="s">
        <v>5520</v>
      </c>
      <c r="G2457" s="63" t="s">
        <v>6324</v>
      </c>
      <c r="H2457" s="137">
        <v>46257</v>
      </c>
      <c r="I2457" s="63" t="str">
        <f t="shared" si="247"/>
        <v>Aug</v>
      </c>
      <c r="J2457" s="63">
        <v>2026</v>
      </c>
      <c r="K2457" s="63" t="s">
        <v>39</v>
      </c>
      <c r="L2457" s="9"/>
      <c r="M2457" s="9" t="str">
        <f>_xlfn.XLOOKUP(K2457,[1]Heads!A:A,[1]Heads!B:B)</f>
        <v>Other IPC</v>
      </c>
      <c r="N2457" s="9" t="str">
        <f>_xlfn.XLOOKUP(M2457,[1]Heads!B:B,[1]Heads!C:C)</f>
        <v>IPC</v>
      </c>
      <c r="O2457" s="9" t="s">
        <v>32</v>
      </c>
      <c r="P2457" s="75"/>
      <c r="Q2457" s="9"/>
      <c r="R2457" s="75"/>
      <c r="S2457" s="96" t="s">
        <v>3196</v>
      </c>
      <c r="T2457" s="9"/>
      <c r="U2457" s="75"/>
      <c r="V2457" s="9"/>
      <c r="W2457" s="104" t="s">
        <v>176</v>
      </c>
      <c r="X2457" s="104" t="s">
        <v>141</v>
      </c>
      <c r="Y2457" s="98"/>
      <c r="Z2457" s="9" t="s">
        <v>6325</v>
      </c>
      <c r="AA2457" s="9" t="s">
        <v>34</v>
      </c>
      <c r="AB2457" s="9">
        <f t="shared" ca="1" si="242"/>
        <v>54</v>
      </c>
      <c r="AC2457" s="9" t="str">
        <f t="shared" ca="1" si="243"/>
        <v>45 to 60 Days</v>
      </c>
      <c r="AD2457" s="9" t="str">
        <f t="shared" ca="1" si="244"/>
        <v/>
      </c>
      <c r="AE2457" s="9" t="str">
        <f t="shared" ca="1" si="245"/>
        <v/>
      </c>
      <c r="AF2457" s="9"/>
      <c r="AG2457" s="123" t="str">
        <f t="shared" si="248"/>
        <v>J.R.Puram,'179/2026'</v>
      </c>
      <c r="AH2457" s="97" t="str">
        <f t="shared" ca="1" si="246"/>
        <v>45 to 60 Days</v>
      </c>
    </row>
    <row r="2458" spans="1:34" ht="25.5" customHeight="1" x14ac:dyDescent="0.25">
      <c r="A2458" s="96">
        <v>2457</v>
      </c>
      <c r="B2458" s="123" t="str">
        <f>_xlfn.XLOOKUP(E2458,'[1]PS Name'!B:B,'[1]PS Name'!D:D)</f>
        <v>Kasibugga Sub-Division</v>
      </c>
      <c r="C2458" s="123" t="str">
        <f>_xlfn.XLOOKUP(E2458,'[1]PS Name'!B:B,'[1]PS Name'!C:C)</f>
        <v>Sompeta Circle</v>
      </c>
      <c r="D2458" s="123"/>
      <c r="E2458" s="123" t="s">
        <v>63</v>
      </c>
      <c r="F2458" s="9" t="s">
        <v>3278</v>
      </c>
      <c r="G2458" s="63" t="s">
        <v>5597</v>
      </c>
      <c r="H2458" s="137">
        <v>46257</v>
      </c>
      <c r="I2458" s="63" t="str">
        <f t="shared" si="247"/>
        <v>Aug</v>
      </c>
      <c r="J2458" s="63">
        <v>2026</v>
      </c>
      <c r="K2458" s="63" t="s">
        <v>86</v>
      </c>
      <c r="L2458" s="9"/>
      <c r="M2458" s="9" t="str">
        <f>_xlfn.XLOOKUP(K2458,[1]Heads!A:A,[1]Heads!B:B)</f>
        <v>Enforcement</v>
      </c>
      <c r="N2458" s="9" t="str">
        <f>_xlfn.XLOOKUP(M2458,[1]Heads!B:B,[1]Heads!C:C)</f>
        <v>Enforcement</v>
      </c>
      <c r="O2458" s="9" t="s">
        <v>32</v>
      </c>
      <c r="P2458" s="75"/>
      <c r="Q2458" s="9"/>
      <c r="R2458" s="75"/>
      <c r="S2458" s="96" t="s">
        <v>16</v>
      </c>
      <c r="T2458" s="9"/>
      <c r="U2458" s="75"/>
      <c r="V2458" s="9"/>
      <c r="W2458" s="104" t="s">
        <v>141</v>
      </c>
      <c r="X2458" s="104" t="s">
        <v>2923</v>
      </c>
      <c r="Y2458" s="98"/>
      <c r="Z2458" s="9" t="s">
        <v>6326</v>
      </c>
      <c r="AA2458" s="9" t="s">
        <v>34</v>
      </c>
      <c r="AB2458" s="9" t="str">
        <f t="shared" ca="1" si="242"/>
        <v/>
      </c>
      <c r="AC2458" s="9" t="str">
        <f t="shared" si="243"/>
        <v/>
      </c>
      <c r="AD2458" s="9" t="str">
        <f t="shared" ca="1" si="244"/>
        <v/>
      </c>
      <c r="AE2458" s="9" t="str">
        <f t="shared" ca="1" si="245"/>
        <v/>
      </c>
      <c r="AF2458" s="9"/>
      <c r="AG2458" s="123" t="str">
        <f t="shared" si="248"/>
        <v>Baruva,'82/2026'</v>
      </c>
      <c r="AH2458" s="97" t="str">
        <f t="shared" si="246"/>
        <v/>
      </c>
    </row>
    <row r="2459" spans="1:34" ht="25.5" customHeight="1" x14ac:dyDescent="0.25">
      <c r="A2459" s="96">
        <v>2458</v>
      </c>
      <c r="B2459" s="123" t="str">
        <f>_xlfn.XLOOKUP(E2459,'[1]PS Name'!B:B,'[1]PS Name'!D:D)</f>
        <v>Kasibugga Sub-Division</v>
      </c>
      <c r="C2459" s="123" t="str">
        <f>_xlfn.XLOOKUP(E2459,'[1]PS Name'!B:B,'[1]PS Name'!C:C)</f>
        <v>Sompeta Circle</v>
      </c>
      <c r="D2459" s="123"/>
      <c r="E2459" s="123" t="s">
        <v>106</v>
      </c>
      <c r="F2459" s="9" t="s">
        <v>3050</v>
      </c>
      <c r="G2459" s="63" t="s">
        <v>1027</v>
      </c>
      <c r="H2459" s="137">
        <v>46257</v>
      </c>
      <c r="I2459" s="63" t="str">
        <f t="shared" si="247"/>
        <v>Aug</v>
      </c>
      <c r="J2459" s="63">
        <v>2026</v>
      </c>
      <c r="K2459" s="63" t="s">
        <v>48</v>
      </c>
      <c r="L2459" s="9"/>
      <c r="M2459" s="9" t="str">
        <f>_xlfn.XLOOKUP(K2459,[1]Heads!A:A,[1]Heads!B:B)</f>
        <v>Property Offences</v>
      </c>
      <c r="N2459" s="9" t="str">
        <f>_xlfn.XLOOKUP(M2459,[1]Heads!B:B,[1]Heads!C:C)</f>
        <v>IPC</v>
      </c>
      <c r="O2459" s="9" t="s">
        <v>32</v>
      </c>
      <c r="P2459" s="75"/>
      <c r="Q2459" s="9"/>
      <c r="R2459" s="75"/>
      <c r="S2459" s="96" t="s">
        <v>3196</v>
      </c>
      <c r="T2459" s="9"/>
      <c r="U2459" s="75"/>
      <c r="V2459" s="9"/>
      <c r="W2459" s="104" t="s">
        <v>112</v>
      </c>
      <c r="X2459" s="104" t="s">
        <v>141</v>
      </c>
      <c r="Y2459" s="98"/>
      <c r="Z2459" s="9" t="s">
        <v>6327</v>
      </c>
      <c r="AA2459" s="9" t="s">
        <v>34</v>
      </c>
      <c r="AB2459" s="9">
        <f t="shared" ca="1" si="242"/>
        <v>54</v>
      </c>
      <c r="AC2459" s="9" t="str">
        <f t="shared" ca="1" si="243"/>
        <v>45 to 60 Days</v>
      </c>
      <c r="AD2459" s="9" t="str">
        <f t="shared" ca="1" si="244"/>
        <v/>
      </c>
      <c r="AE2459" s="9" t="str">
        <f t="shared" ca="1" si="245"/>
        <v/>
      </c>
      <c r="AF2459" s="9"/>
      <c r="AG2459" s="123" t="str">
        <f t="shared" si="248"/>
        <v>Sompeta,'55/2026'</v>
      </c>
      <c r="AH2459" s="97" t="str">
        <f t="shared" ca="1" si="246"/>
        <v>45 to 60 Days</v>
      </c>
    </row>
    <row r="2460" spans="1:34" ht="25.5" customHeight="1" x14ac:dyDescent="0.25">
      <c r="A2460" s="96">
        <v>2459</v>
      </c>
      <c r="B2460" s="123" t="str">
        <f>_xlfn.XLOOKUP(E2460,'[1]PS Name'!B:B,'[1]PS Name'!D:D)</f>
        <v>Kasibugga Sub-Division</v>
      </c>
      <c r="C2460" s="123" t="str">
        <f>_xlfn.XLOOKUP(E2460,'[1]PS Name'!B:B,'[1]PS Name'!C:C)</f>
        <v>Itchapuram Circle</v>
      </c>
      <c r="D2460" s="123"/>
      <c r="E2460" s="123" t="s">
        <v>78</v>
      </c>
      <c r="F2460" s="9" t="s">
        <v>3061</v>
      </c>
      <c r="G2460" s="63" t="s">
        <v>1545</v>
      </c>
      <c r="H2460" s="137">
        <v>46257</v>
      </c>
      <c r="I2460" s="63" t="str">
        <f t="shared" si="247"/>
        <v>Aug</v>
      </c>
      <c r="J2460" s="63">
        <v>2026</v>
      </c>
      <c r="K2460" s="63" t="s">
        <v>121</v>
      </c>
      <c r="L2460" s="9"/>
      <c r="M2460" s="9" t="str">
        <f>_xlfn.XLOOKUP(K2460,[1]Heads!A:A,[1]Heads!B:B)</f>
        <v>Property Offences</v>
      </c>
      <c r="N2460" s="9" t="str">
        <f>_xlfn.XLOOKUP(M2460,[1]Heads!B:B,[1]Heads!C:C)</f>
        <v>IPC</v>
      </c>
      <c r="O2460" s="9" t="s">
        <v>32</v>
      </c>
      <c r="P2460" s="75"/>
      <c r="Q2460" s="9"/>
      <c r="R2460" s="75"/>
      <c r="S2460" s="96" t="s">
        <v>3196</v>
      </c>
      <c r="T2460" s="9"/>
      <c r="U2460" s="75"/>
      <c r="V2460" s="9"/>
      <c r="W2460" s="104" t="s">
        <v>139</v>
      </c>
      <c r="X2460" s="104" t="s">
        <v>33</v>
      </c>
      <c r="Y2460" s="98">
        <v>46300</v>
      </c>
      <c r="Z2460" s="9" t="s">
        <v>6328</v>
      </c>
      <c r="AA2460" s="9" t="s">
        <v>34</v>
      </c>
      <c r="AB2460" s="9">
        <f t="shared" ca="1" si="242"/>
        <v>54</v>
      </c>
      <c r="AC2460" s="9" t="str">
        <f t="shared" ca="1" si="243"/>
        <v>45 to 60 Days</v>
      </c>
      <c r="AD2460" s="9">
        <f t="shared" ca="1" si="244"/>
        <v>11</v>
      </c>
      <c r="AE2460" s="9" t="str">
        <f t="shared" ca="1" si="245"/>
        <v>Below 45 Days</v>
      </c>
      <c r="AF2460" s="9"/>
      <c r="AG2460" s="123" t="str">
        <f t="shared" si="248"/>
        <v>Kaviti,'70/2026'</v>
      </c>
      <c r="AH2460" s="97" t="str">
        <f t="shared" si="246"/>
        <v/>
      </c>
    </row>
    <row r="2461" spans="1:34" ht="25.5" customHeight="1" x14ac:dyDescent="0.25">
      <c r="A2461" s="96">
        <v>2460</v>
      </c>
      <c r="B2461" s="123" t="str">
        <f>_xlfn.XLOOKUP(E2461,'[1]PS Name'!B:B,'[1]PS Name'!D:D)</f>
        <v>Srikakulam Sub-Division</v>
      </c>
      <c r="C2461" s="123" t="str">
        <f>_xlfn.XLOOKUP(E2461,'[1]PS Name'!B:B,'[1]PS Name'!C:C)</f>
        <v>Srikakulam Rural Circle</v>
      </c>
      <c r="D2461" s="123"/>
      <c r="E2461" s="123" t="s">
        <v>74</v>
      </c>
      <c r="F2461" s="9" t="s">
        <v>5458</v>
      </c>
      <c r="G2461" s="63" t="s">
        <v>2005</v>
      </c>
      <c r="H2461" s="137">
        <v>46257</v>
      </c>
      <c r="I2461" s="63" t="str">
        <f t="shared" si="247"/>
        <v>Aug</v>
      </c>
      <c r="J2461" s="63">
        <v>2026</v>
      </c>
      <c r="K2461" s="63" t="s">
        <v>75</v>
      </c>
      <c r="L2461" s="9"/>
      <c r="M2461" s="9" t="str">
        <f>_xlfn.XLOOKUP(K2461,[1]Heads!A:A,[1]Heads!B:B)</f>
        <v>Bodily Offiences</v>
      </c>
      <c r="N2461" s="9" t="str">
        <f>_xlfn.XLOOKUP(M2461,[1]Heads!B:B,[1]Heads!C:C)</f>
        <v>IPC</v>
      </c>
      <c r="O2461" s="9" t="s">
        <v>32</v>
      </c>
      <c r="P2461" s="75"/>
      <c r="Q2461" s="9"/>
      <c r="R2461" s="75"/>
      <c r="S2461" s="96" t="s">
        <v>3196</v>
      </c>
      <c r="T2461" s="9"/>
      <c r="U2461" s="75"/>
      <c r="V2461" s="9"/>
      <c r="W2461" s="104" t="s">
        <v>169</v>
      </c>
      <c r="X2461" s="104" t="s">
        <v>33</v>
      </c>
      <c r="Y2461" s="98">
        <v>46300</v>
      </c>
      <c r="Z2461" s="9" t="s">
        <v>6329</v>
      </c>
      <c r="AA2461" s="9" t="s">
        <v>34</v>
      </c>
      <c r="AB2461" s="9">
        <f t="shared" ca="1" si="242"/>
        <v>54</v>
      </c>
      <c r="AC2461" s="9" t="str">
        <f t="shared" ca="1" si="243"/>
        <v>45 to 60 Days</v>
      </c>
      <c r="AD2461" s="9">
        <f t="shared" ca="1" si="244"/>
        <v>11</v>
      </c>
      <c r="AE2461" s="9" t="str">
        <f t="shared" ca="1" si="245"/>
        <v>Below 45 Days</v>
      </c>
      <c r="AF2461" s="9"/>
      <c r="AG2461" s="123" t="str">
        <f t="shared" si="248"/>
        <v>Srikakulam Rural,'170/2026'</v>
      </c>
      <c r="AH2461" s="97" t="str">
        <f t="shared" si="246"/>
        <v/>
      </c>
    </row>
    <row r="2462" spans="1:34" ht="25.5" customHeight="1" x14ac:dyDescent="0.25">
      <c r="A2462" s="96">
        <v>2461</v>
      </c>
      <c r="B2462" s="123" t="str">
        <f>_xlfn.XLOOKUP(E2462,'[1]PS Name'!B:B,'[1]PS Name'!D:D)</f>
        <v>Tekkali Sub-Division</v>
      </c>
      <c r="C2462" s="123" t="str">
        <f>_xlfn.XLOOKUP(E2462,'[1]PS Name'!B:B,'[1]PS Name'!C:C)</f>
        <v>Narasannapeta Circle</v>
      </c>
      <c r="D2462" s="123"/>
      <c r="E2462" s="123" t="s">
        <v>124</v>
      </c>
      <c r="F2462" s="9" t="s">
        <v>3258</v>
      </c>
      <c r="G2462" s="63" t="s">
        <v>5968</v>
      </c>
      <c r="H2462" s="137">
        <v>46257</v>
      </c>
      <c r="I2462" s="63" t="str">
        <f t="shared" si="247"/>
        <v>Aug</v>
      </c>
      <c r="J2462" s="63">
        <v>2026</v>
      </c>
      <c r="K2462" s="63" t="s">
        <v>115</v>
      </c>
      <c r="L2462" s="9"/>
      <c r="M2462" s="9" t="str">
        <f>_xlfn.XLOOKUP(K2462,[1]Heads!A:A,[1]Heads!B:B)</f>
        <v>Crime  Against Women</v>
      </c>
      <c r="N2462" s="9" t="str">
        <f>_xlfn.XLOOKUP(M2462,[1]Heads!B:B,[1]Heads!C:C)</f>
        <v>IPC</v>
      </c>
      <c r="O2462" s="9" t="s">
        <v>32</v>
      </c>
      <c r="P2462" s="75"/>
      <c r="Q2462" s="9"/>
      <c r="R2462" s="75"/>
      <c r="S2462" s="96" t="s">
        <v>3196</v>
      </c>
      <c r="T2462" s="9"/>
      <c r="U2462" s="75"/>
      <c r="V2462" s="9"/>
      <c r="W2462" s="104" t="s">
        <v>141</v>
      </c>
      <c r="X2462" s="104" t="s">
        <v>33</v>
      </c>
      <c r="Y2462" s="98">
        <v>46289</v>
      </c>
      <c r="Z2462" s="9" t="s">
        <v>6330</v>
      </c>
      <c r="AA2462" s="9" t="s">
        <v>34</v>
      </c>
      <c r="AB2462" s="9">
        <f t="shared" ca="1" si="242"/>
        <v>54</v>
      </c>
      <c r="AC2462" s="9" t="str">
        <f t="shared" ca="1" si="243"/>
        <v>45 to 60 Days</v>
      </c>
      <c r="AD2462" s="9">
        <f t="shared" ca="1" si="244"/>
        <v>22</v>
      </c>
      <c r="AE2462" s="9" t="str">
        <f t="shared" ca="1" si="245"/>
        <v>Below 45 Days</v>
      </c>
      <c r="AF2462" s="9"/>
      <c r="AG2462" s="123" t="str">
        <f t="shared" si="248"/>
        <v>Saravakota,'104/2026'</v>
      </c>
      <c r="AH2462" s="97" t="str">
        <f t="shared" si="246"/>
        <v/>
      </c>
    </row>
    <row r="2463" spans="1:34" ht="25.5" customHeight="1" x14ac:dyDescent="0.25">
      <c r="A2463" s="96">
        <v>2462</v>
      </c>
      <c r="B2463" s="123" t="str">
        <f>_xlfn.XLOOKUP(E2463,'[1]PS Name'!B:B,'[1]PS Name'!D:D)</f>
        <v>Kasibugga Sub-Division</v>
      </c>
      <c r="C2463" s="123" t="str">
        <f>_xlfn.XLOOKUP(E2463,'[1]PS Name'!B:B,'[1]PS Name'!C:C)</f>
        <v>Sompeta Circle</v>
      </c>
      <c r="D2463" s="123"/>
      <c r="E2463" s="123" t="s">
        <v>63</v>
      </c>
      <c r="F2463" s="9" t="s">
        <v>3106</v>
      </c>
      <c r="G2463" s="63" t="s">
        <v>1016</v>
      </c>
      <c r="H2463" s="137">
        <v>46257</v>
      </c>
      <c r="I2463" s="63" t="str">
        <f t="shared" si="247"/>
        <v>Aug</v>
      </c>
      <c r="J2463" s="63">
        <v>2026</v>
      </c>
      <c r="K2463" s="63" t="s">
        <v>48</v>
      </c>
      <c r="L2463" s="9"/>
      <c r="M2463" s="9" t="str">
        <f>_xlfn.XLOOKUP(K2463,[1]Heads!A:A,[1]Heads!B:B)</f>
        <v>Property Offences</v>
      </c>
      <c r="N2463" s="9" t="str">
        <f>_xlfn.XLOOKUP(M2463,[1]Heads!B:B,[1]Heads!C:C)</f>
        <v>IPC</v>
      </c>
      <c r="O2463" s="9" t="s">
        <v>32</v>
      </c>
      <c r="P2463" s="75"/>
      <c r="Q2463" s="9"/>
      <c r="R2463" s="75"/>
      <c r="S2463" s="96" t="s">
        <v>3196</v>
      </c>
      <c r="T2463" s="9"/>
      <c r="U2463" s="75"/>
      <c r="V2463" s="9"/>
      <c r="W2463" s="104" t="s">
        <v>112</v>
      </c>
      <c r="X2463" s="104" t="s">
        <v>33</v>
      </c>
      <c r="Y2463" s="98">
        <v>46300</v>
      </c>
      <c r="Z2463" s="9" t="s">
        <v>6331</v>
      </c>
      <c r="AA2463" s="9" t="s">
        <v>34</v>
      </c>
      <c r="AB2463" s="9">
        <f t="shared" ca="1" si="242"/>
        <v>54</v>
      </c>
      <c r="AC2463" s="9" t="str">
        <f t="shared" ca="1" si="243"/>
        <v>45 to 60 Days</v>
      </c>
      <c r="AD2463" s="9">
        <f t="shared" ca="1" si="244"/>
        <v>11</v>
      </c>
      <c r="AE2463" s="9" t="str">
        <f t="shared" ca="1" si="245"/>
        <v>Below 45 Days</v>
      </c>
      <c r="AF2463" s="9"/>
      <c r="AG2463" s="123" t="str">
        <f t="shared" si="248"/>
        <v>Baruva,'83/2026'</v>
      </c>
      <c r="AH2463" s="97" t="str">
        <f t="shared" si="246"/>
        <v/>
      </c>
    </row>
    <row r="2464" spans="1:34" ht="25.5" customHeight="1" x14ac:dyDescent="0.25">
      <c r="A2464" s="96">
        <v>2463</v>
      </c>
      <c r="B2464" s="123" t="str">
        <f>_xlfn.XLOOKUP(E2464,'[1]PS Name'!B:B,'[1]PS Name'!D:D)</f>
        <v>Kasibugga Sub-Division</v>
      </c>
      <c r="C2464" s="123">
        <f>_xlfn.XLOOKUP(E2464,'[1]PS Name'!B:B,'[1]PS Name'!C:C)</f>
        <v>0</v>
      </c>
      <c r="D2464" s="123"/>
      <c r="E2464" s="123" t="s">
        <v>68</v>
      </c>
      <c r="F2464" s="9" t="s">
        <v>6332</v>
      </c>
      <c r="G2464" s="63" t="s">
        <v>2805</v>
      </c>
      <c r="H2464" s="137">
        <v>46257</v>
      </c>
      <c r="I2464" s="63" t="str">
        <f t="shared" si="247"/>
        <v>Aug</v>
      </c>
      <c r="J2464" s="63">
        <v>2026</v>
      </c>
      <c r="K2464" s="63" t="s">
        <v>75</v>
      </c>
      <c r="L2464" s="9"/>
      <c r="M2464" s="9" t="str">
        <f>_xlfn.XLOOKUP(K2464,[1]Heads!A:A,[1]Heads!B:B)</f>
        <v>Bodily Offiences</v>
      </c>
      <c r="N2464" s="9" t="str">
        <f>_xlfn.XLOOKUP(M2464,[1]Heads!B:B,[1]Heads!C:C)</f>
        <v>IPC</v>
      </c>
      <c r="O2464" s="9" t="s">
        <v>32</v>
      </c>
      <c r="P2464" s="75"/>
      <c r="Q2464" s="9"/>
      <c r="R2464" s="75"/>
      <c r="S2464" s="96" t="s">
        <v>3196</v>
      </c>
      <c r="T2464" s="9"/>
      <c r="U2464" s="75"/>
      <c r="V2464" s="9"/>
      <c r="W2464" s="104" t="s">
        <v>169</v>
      </c>
      <c r="X2464" s="104" t="s">
        <v>33</v>
      </c>
      <c r="Y2464" s="98">
        <v>46286</v>
      </c>
      <c r="Z2464" s="9" t="s">
        <v>6333</v>
      </c>
      <c r="AA2464" s="9" t="s">
        <v>34</v>
      </c>
      <c r="AB2464" s="9">
        <f t="shared" ca="1" si="242"/>
        <v>54</v>
      </c>
      <c r="AC2464" s="9" t="str">
        <f t="shared" ca="1" si="243"/>
        <v>45 to 60 Days</v>
      </c>
      <c r="AD2464" s="9">
        <f t="shared" ca="1" si="244"/>
        <v>25</v>
      </c>
      <c r="AE2464" s="9" t="str">
        <f t="shared" ca="1" si="245"/>
        <v>Below 45 Days</v>
      </c>
      <c r="AF2464" s="9"/>
      <c r="AG2464" s="123" t="str">
        <f t="shared" si="248"/>
        <v>Kasibugga,'275/2026'</v>
      </c>
      <c r="AH2464" s="97" t="str">
        <f t="shared" si="246"/>
        <v/>
      </c>
    </row>
    <row r="2465" spans="1:34" ht="25.5" customHeight="1" x14ac:dyDescent="0.25">
      <c r="A2465" s="96">
        <v>2464</v>
      </c>
      <c r="B2465" s="123" t="str">
        <f>_xlfn.XLOOKUP(E2465,'[1]PS Name'!B:B,'[1]PS Name'!D:D)</f>
        <v>Srikakulam Sub-Division</v>
      </c>
      <c r="C2465" s="123" t="str">
        <f>_xlfn.XLOOKUP(E2465,'[1]PS Name'!B:B,'[1]PS Name'!C:C)</f>
        <v>J.R.Puram Circle</v>
      </c>
      <c r="D2465" s="123"/>
      <c r="E2465" s="123" t="s">
        <v>38</v>
      </c>
      <c r="F2465" s="9" t="s">
        <v>5526</v>
      </c>
      <c r="G2465" s="63" t="s">
        <v>1315</v>
      </c>
      <c r="H2465" s="137">
        <v>46257</v>
      </c>
      <c r="I2465" s="63" t="str">
        <f t="shared" si="247"/>
        <v>Aug</v>
      </c>
      <c r="J2465" s="63">
        <v>2026</v>
      </c>
      <c r="K2465" s="63" t="s">
        <v>70</v>
      </c>
      <c r="L2465" s="9"/>
      <c r="M2465" s="9" t="str">
        <f>_xlfn.XLOOKUP(K2465,[1]Heads!A:A,[1]Heads!B:B)</f>
        <v>174 CrPC</v>
      </c>
      <c r="N2465" s="9" t="str">
        <f>_xlfn.XLOOKUP(M2465,[1]Heads!B:B,[1]Heads!C:C)</f>
        <v>174 CrPC</v>
      </c>
      <c r="O2465" s="9" t="s">
        <v>32</v>
      </c>
      <c r="P2465" s="75"/>
      <c r="Q2465" s="9"/>
      <c r="R2465" s="75"/>
      <c r="S2465" s="96" t="s">
        <v>3196</v>
      </c>
      <c r="T2465" s="9"/>
      <c r="U2465" s="75"/>
      <c r="V2465" s="9"/>
      <c r="W2465" s="104" t="s">
        <v>173</v>
      </c>
      <c r="X2465" s="104" t="s">
        <v>173</v>
      </c>
      <c r="Y2465" s="98">
        <v>46261</v>
      </c>
      <c r="Z2465" s="9" t="s">
        <v>6334</v>
      </c>
      <c r="AA2465" s="9" t="s">
        <v>34</v>
      </c>
      <c r="AB2465" s="9">
        <f t="shared" ca="1" si="242"/>
        <v>54</v>
      </c>
      <c r="AC2465" s="9" t="str">
        <f t="shared" ca="1" si="243"/>
        <v>45 to 60 Days</v>
      </c>
      <c r="AD2465" s="9">
        <f t="shared" ca="1" si="244"/>
        <v>50</v>
      </c>
      <c r="AE2465" s="9" t="str">
        <f t="shared" ca="1" si="245"/>
        <v>45 to 60 Days</v>
      </c>
      <c r="AF2465" s="9"/>
      <c r="AG2465" s="123" t="str">
        <f t="shared" si="248"/>
        <v>Etcherla,'181/2026'</v>
      </c>
      <c r="AH2465" s="97" t="str">
        <f t="shared" ca="1" si="246"/>
        <v>45 to 60 Days</v>
      </c>
    </row>
    <row r="2466" spans="1:34" ht="25.5" customHeight="1" x14ac:dyDescent="0.25">
      <c r="A2466" s="96">
        <v>2465</v>
      </c>
      <c r="B2466" s="123" t="str">
        <f>_xlfn.XLOOKUP(E2466,'[1]PS Name'!B:B,'[1]PS Name'!D:D)</f>
        <v>Tekkali Sub-Division</v>
      </c>
      <c r="C2466" s="123" t="str">
        <f>_xlfn.XLOOKUP(E2466,'[1]PS Name'!B:B,'[1]PS Name'!C:C)</f>
        <v>Narasannapeta Circle</v>
      </c>
      <c r="D2466" s="123"/>
      <c r="E2466" s="123" t="s">
        <v>124</v>
      </c>
      <c r="F2466" s="9" t="s">
        <v>3282</v>
      </c>
      <c r="G2466" s="63" t="s">
        <v>707</v>
      </c>
      <c r="H2466" s="137">
        <v>46257</v>
      </c>
      <c r="I2466" s="63" t="str">
        <f t="shared" si="247"/>
        <v>Aug</v>
      </c>
      <c r="J2466" s="63">
        <v>2026</v>
      </c>
      <c r="K2466" s="63" t="s">
        <v>71</v>
      </c>
      <c r="L2466" s="9"/>
      <c r="M2466" s="9" t="str">
        <f>_xlfn.XLOOKUP(K2466,[1]Heads!A:A,[1]Heads!B:B)</f>
        <v>Road Accidents</v>
      </c>
      <c r="N2466" s="9" t="str">
        <f>_xlfn.XLOOKUP(M2466,[1]Heads!B:B,[1]Heads!C:C)</f>
        <v>IPC</v>
      </c>
      <c r="O2466" s="9" t="s">
        <v>32</v>
      </c>
      <c r="P2466" s="75"/>
      <c r="Q2466" s="9"/>
      <c r="R2466" s="75"/>
      <c r="S2466" s="96" t="s">
        <v>3196</v>
      </c>
      <c r="T2466" s="9"/>
      <c r="U2466" s="75"/>
      <c r="V2466" s="9"/>
      <c r="W2466" s="104" t="s">
        <v>169</v>
      </c>
      <c r="X2466" s="104" t="s">
        <v>169</v>
      </c>
      <c r="Y2466" s="98"/>
      <c r="Z2466" s="9" t="s">
        <v>6335</v>
      </c>
      <c r="AA2466" s="9" t="s">
        <v>34</v>
      </c>
      <c r="AB2466" s="9">
        <f t="shared" ca="1" si="242"/>
        <v>54</v>
      </c>
      <c r="AC2466" s="9" t="str">
        <f t="shared" ca="1" si="243"/>
        <v>45 to 60 Days</v>
      </c>
      <c r="AD2466" s="9" t="str">
        <f t="shared" ca="1" si="244"/>
        <v/>
      </c>
      <c r="AE2466" s="9" t="str">
        <f t="shared" ca="1" si="245"/>
        <v/>
      </c>
      <c r="AF2466" s="9"/>
      <c r="AG2466" s="123" t="str">
        <f t="shared" si="248"/>
        <v>Saravakota,'106/2026'</v>
      </c>
      <c r="AH2466" s="97" t="str">
        <f t="shared" ca="1" si="246"/>
        <v>45 to 60 Days</v>
      </c>
    </row>
    <row r="2467" spans="1:34" ht="25.5" customHeight="1" x14ac:dyDescent="0.25">
      <c r="A2467" s="96">
        <v>2466</v>
      </c>
      <c r="B2467" s="123" t="e">
        <f>_xlfn.XLOOKUP(E2467,'[1]PS Name'!B:B,'[1]PS Name'!D:D)</f>
        <v>#N/A</v>
      </c>
      <c r="C2467" s="123" t="e">
        <f>_xlfn.XLOOKUP(E2467,'[1]PS Name'!B:B,'[1]PS Name'!C:C)</f>
        <v>#N/A</v>
      </c>
      <c r="D2467" s="123"/>
      <c r="E2467" s="123" t="s">
        <v>125</v>
      </c>
      <c r="F2467" s="9" t="s">
        <v>3282</v>
      </c>
      <c r="G2467" s="63" t="s">
        <v>1381</v>
      </c>
      <c r="H2467" s="137">
        <v>46258</v>
      </c>
      <c r="I2467" s="63" t="str">
        <f t="shared" si="247"/>
        <v>Aug</v>
      </c>
      <c r="J2467" s="63">
        <v>2026</v>
      </c>
      <c r="K2467" s="63" t="s">
        <v>80</v>
      </c>
      <c r="L2467" s="9"/>
      <c r="M2467" s="9" t="str">
        <f>_xlfn.XLOOKUP(K2467,[1]Heads!A:A,[1]Heads!B:B)</f>
        <v>Crime  Against Women</v>
      </c>
      <c r="N2467" s="9" t="str">
        <f>_xlfn.XLOOKUP(M2467,[1]Heads!B:B,[1]Heads!C:C)</f>
        <v>IPC</v>
      </c>
      <c r="O2467" s="9" t="s">
        <v>32</v>
      </c>
      <c r="P2467" s="75"/>
      <c r="Q2467" s="9"/>
      <c r="R2467" s="75"/>
      <c r="S2467" s="96" t="s">
        <v>7126</v>
      </c>
      <c r="T2467" s="9"/>
      <c r="U2467" s="75"/>
      <c r="V2467" s="9"/>
      <c r="W2467" s="104" t="s">
        <v>141</v>
      </c>
      <c r="X2467" s="104" t="s">
        <v>2923</v>
      </c>
      <c r="Y2467" s="98"/>
      <c r="Z2467" s="9" t="s">
        <v>6336</v>
      </c>
      <c r="AA2467" s="9" t="s">
        <v>34</v>
      </c>
      <c r="AB2467" s="9" t="str">
        <f t="shared" ca="1" si="242"/>
        <v/>
      </c>
      <c r="AC2467" s="9" t="str">
        <f t="shared" si="243"/>
        <v/>
      </c>
      <c r="AD2467" s="9" t="str">
        <f t="shared" ca="1" si="244"/>
        <v/>
      </c>
      <c r="AE2467" s="9" t="str">
        <f t="shared" ca="1" si="245"/>
        <v/>
      </c>
      <c r="AF2467" s="9"/>
      <c r="AG2467" s="123" t="str">
        <f t="shared" si="248"/>
        <v>Mahila UPS, Srikakulam,'106/2026'</v>
      </c>
      <c r="AH2467" s="97" t="str">
        <f t="shared" si="246"/>
        <v/>
      </c>
    </row>
    <row r="2468" spans="1:34" ht="25.5" customHeight="1" x14ac:dyDescent="0.25">
      <c r="A2468" s="96">
        <v>2467</v>
      </c>
      <c r="B2468" s="123" t="str">
        <f>_xlfn.XLOOKUP(E2468,'[1]PS Name'!B:B,'[1]PS Name'!D:D)</f>
        <v>Tekkali Sub-Division</v>
      </c>
      <c r="C2468" s="123" t="str">
        <f>_xlfn.XLOOKUP(E2468,'[1]PS Name'!B:B,'[1]PS Name'!C:C)</f>
        <v>Narasannapeta Circle</v>
      </c>
      <c r="D2468" s="123"/>
      <c r="E2468" s="123" t="s">
        <v>124</v>
      </c>
      <c r="F2468" s="9" t="s">
        <v>3253</v>
      </c>
      <c r="G2468" s="63" t="s">
        <v>980</v>
      </c>
      <c r="H2468" s="137">
        <v>46258</v>
      </c>
      <c r="I2468" s="63" t="str">
        <f t="shared" si="247"/>
        <v>Aug</v>
      </c>
      <c r="J2468" s="63">
        <v>2026</v>
      </c>
      <c r="K2468" s="63" t="s">
        <v>77</v>
      </c>
      <c r="L2468" s="9"/>
      <c r="M2468" s="9" t="str">
        <f>_xlfn.XLOOKUP(K2468,[1]Heads!A:A,[1]Heads!B:B)</f>
        <v>Road Accidents</v>
      </c>
      <c r="N2468" s="9" t="str">
        <f>_xlfn.XLOOKUP(M2468,[1]Heads!B:B,[1]Heads!C:C)</f>
        <v>IPC</v>
      </c>
      <c r="O2468" s="9" t="s">
        <v>32</v>
      </c>
      <c r="P2468" s="75"/>
      <c r="Q2468" s="9"/>
      <c r="R2468" s="75"/>
      <c r="S2468" s="96" t="s">
        <v>3196</v>
      </c>
      <c r="T2468" s="9"/>
      <c r="U2468" s="75"/>
      <c r="V2468" s="9"/>
      <c r="W2468" s="104" t="s">
        <v>173</v>
      </c>
      <c r="X2468" s="104" t="s">
        <v>173</v>
      </c>
      <c r="Y2468" s="98">
        <v>46268</v>
      </c>
      <c r="Z2468" s="9" t="s">
        <v>6337</v>
      </c>
      <c r="AA2468" s="9" t="s">
        <v>34</v>
      </c>
      <c r="AB2468" s="9">
        <f t="shared" ca="1" si="242"/>
        <v>53</v>
      </c>
      <c r="AC2468" s="9" t="str">
        <f t="shared" ca="1" si="243"/>
        <v>45 to 60 Days</v>
      </c>
      <c r="AD2468" s="9">
        <f t="shared" ca="1" si="244"/>
        <v>43</v>
      </c>
      <c r="AE2468" s="9" t="str">
        <f t="shared" ca="1" si="245"/>
        <v>Below 45 Days</v>
      </c>
      <c r="AF2468" s="9"/>
      <c r="AG2468" s="123" t="str">
        <f t="shared" si="248"/>
        <v>Saravakota,'107/2026'</v>
      </c>
      <c r="AH2468" s="97" t="str">
        <f t="shared" ca="1" si="246"/>
        <v>45 to 60 Days</v>
      </c>
    </row>
    <row r="2469" spans="1:34" ht="25.5" customHeight="1" x14ac:dyDescent="0.25">
      <c r="A2469" s="96">
        <v>2468</v>
      </c>
      <c r="B2469" s="123" t="str">
        <f>_xlfn.XLOOKUP(E2469,'[1]PS Name'!B:B,'[1]PS Name'!D:D)</f>
        <v>Kasibugga Sub-Division</v>
      </c>
      <c r="C2469" s="123">
        <f>_xlfn.XLOOKUP(E2469,'[1]PS Name'!B:B,'[1]PS Name'!C:C)</f>
        <v>0</v>
      </c>
      <c r="D2469" s="123"/>
      <c r="E2469" s="123" t="s">
        <v>68</v>
      </c>
      <c r="F2469" s="9" t="s">
        <v>6338</v>
      </c>
      <c r="G2469" s="63" t="s">
        <v>1381</v>
      </c>
      <c r="H2469" s="137">
        <v>46258</v>
      </c>
      <c r="I2469" s="63" t="str">
        <f t="shared" si="247"/>
        <v>Aug</v>
      </c>
      <c r="J2469" s="63">
        <v>2026</v>
      </c>
      <c r="K2469" s="63" t="s">
        <v>80</v>
      </c>
      <c r="L2469" s="9"/>
      <c r="M2469" s="9" t="str">
        <f>_xlfn.XLOOKUP(K2469,[1]Heads!A:A,[1]Heads!B:B)</f>
        <v>Crime  Against Women</v>
      </c>
      <c r="N2469" s="9" t="str">
        <f>_xlfn.XLOOKUP(M2469,[1]Heads!B:B,[1]Heads!C:C)</f>
        <v>IPC</v>
      </c>
      <c r="O2469" s="9" t="s">
        <v>32</v>
      </c>
      <c r="P2469" s="75">
        <v>46272</v>
      </c>
      <c r="Q2469" s="9"/>
      <c r="R2469" s="75"/>
      <c r="S2469" s="96" t="s">
        <v>7126</v>
      </c>
      <c r="T2469" s="9"/>
      <c r="U2469" s="75"/>
      <c r="V2469" s="9"/>
      <c r="W2469" s="104" t="s">
        <v>33</v>
      </c>
      <c r="X2469" s="104" t="s">
        <v>2923</v>
      </c>
      <c r="Y2469" s="98"/>
      <c r="Z2469" s="9" t="s">
        <v>6339</v>
      </c>
      <c r="AA2469" s="9" t="s">
        <v>34</v>
      </c>
      <c r="AB2469" s="9" t="str">
        <f t="shared" ca="1" si="242"/>
        <v/>
      </c>
      <c r="AC2469" s="9" t="str">
        <f t="shared" si="243"/>
        <v/>
      </c>
      <c r="AD2469" s="9" t="str">
        <f t="shared" ca="1" si="244"/>
        <v/>
      </c>
      <c r="AE2469" s="9" t="str">
        <f t="shared" ca="1" si="245"/>
        <v/>
      </c>
      <c r="AF2469" s="9"/>
      <c r="AG2469" s="123" t="str">
        <f t="shared" si="248"/>
        <v>Kasibugga,'279/2026'</v>
      </c>
      <c r="AH2469" s="97" t="str">
        <f t="shared" si="246"/>
        <v/>
      </c>
    </row>
    <row r="2470" spans="1:34" ht="25.5" customHeight="1" x14ac:dyDescent="0.25">
      <c r="A2470" s="96">
        <v>2469</v>
      </c>
      <c r="B2470" s="123" t="str">
        <f>_xlfn.XLOOKUP(E2470,'[1]PS Name'!B:B,'[1]PS Name'!D:D)</f>
        <v>Kasibugga Sub-Division</v>
      </c>
      <c r="C2470" s="123" t="str">
        <f>_xlfn.XLOOKUP(E2470,'[1]PS Name'!B:B,'[1]PS Name'!C:C)</f>
        <v>Sompeta Circle</v>
      </c>
      <c r="D2470" s="123"/>
      <c r="E2470" s="123" t="s">
        <v>118</v>
      </c>
      <c r="F2470" s="9" t="s">
        <v>3098</v>
      </c>
      <c r="G2470" s="63" t="s">
        <v>1250</v>
      </c>
      <c r="H2470" s="137">
        <v>46258</v>
      </c>
      <c r="I2470" s="63" t="str">
        <f t="shared" si="247"/>
        <v>Aug</v>
      </c>
      <c r="J2470" s="63">
        <v>2026</v>
      </c>
      <c r="K2470" s="63" t="s">
        <v>130</v>
      </c>
      <c r="L2470" s="9"/>
      <c r="M2470" s="9" t="str">
        <f>_xlfn.XLOOKUP(K2470,[1]Heads!A:A,[1]Heads!B:B)</f>
        <v>Enforcement</v>
      </c>
      <c r="N2470" s="9" t="str">
        <f>_xlfn.XLOOKUP(M2470,[1]Heads!B:B,[1]Heads!C:C)</f>
        <v>Enforcement</v>
      </c>
      <c r="O2470" s="9" t="s">
        <v>32</v>
      </c>
      <c r="P2470" s="75">
        <v>46276</v>
      </c>
      <c r="Q2470" s="9"/>
      <c r="R2470" s="75"/>
      <c r="S2470" s="96" t="s">
        <v>3196</v>
      </c>
      <c r="T2470" s="9"/>
      <c r="U2470" s="75"/>
      <c r="V2470" s="9"/>
      <c r="W2470" s="104" t="s">
        <v>33</v>
      </c>
      <c r="X2470" s="104" t="s">
        <v>33</v>
      </c>
      <c r="Y2470" s="98">
        <v>46276</v>
      </c>
      <c r="Z2470" s="9" t="s">
        <v>6340</v>
      </c>
      <c r="AA2470" s="9" t="s">
        <v>34</v>
      </c>
      <c r="AB2470" s="9">
        <f t="shared" ca="1" si="242"/>
        <v>53</v>
      </c>
      <c r="AC2470" s="9" t="str">
        <f t="shared" ca="1" si="243"/>
        <v>45 to 60 Days</v>
      </c>
      <c r="AD2470" s="9">
        <f t="shared" ca="1" si="244"/>
        <v>35</v>
      </c>
      <c r="AE2470" s="9" t="str">
        <f t="shared" ca="1" si="245"/>
        <v>Below 45 Days</v>
      </c>
      <c r="AF2470" s="9"/>
      <c r="AG2470" s="123" t="str">
        <f t="shared" si="248"/>
        <v>Kanchili,'75/2026'</v>
      </c>
      <c r="AH2470" s="97" t="str">
        <f t="shared" si="246"/>
        <v/>
      </c>
    </row>
    <row r="2471" spans="1:34" ht="25.5" customHeight="1" x14ac:dyDescent="0.25">
      <c r="A2471" s="96">
        <v>2470</v>
      </c>
      <c r="B2471" s="123" t="str">
        <f>_xlfn.XLOOKUP(E2471,'[1]PS Name'!B:B,'[1]PS Name'!D:D)</f>
        <v>Kasibugga Sub-Division</v>
      </c>
      <c r="C2471" s="123" t="str">
        <f>_xlfn.XLOOKUP(E2471,'[1]PS Name'!B:B,'[1]PS Name'!C:C)</f>
        <v>Sompeta Circle</v>
      </c>
      <c r="D2471" s="123"/>
      <c r="E2471" s="123" t="s">
        <v>63</v>
      </c>
      <c r="F2471" s="9" t="s">
        <v>3131</v>
      </c>
      <c r="G2471" s="63" t="s">
        <v>1016</v>
      </c>
      <c r="H2471" s="137">
        <v>46258</v>
      </c>
      <c r="I2471" s="63" t="str">
        <f t="shared" si="247"/>
        <v>Aug</v>
      </c>
      <c r="J2471" s="63">
        <v>2026</v>
      </c>
      <c r="K2471" s="63" t="s">
        <v>48</v>
      </c>
      <c r="L2471" s="9"/>
      <c r="M2471" s="9" t="str">
        <f>_xlfn.XLOOKUP(K2471,[1]Heads!A:A,[1]Heads!B:B)</f>
        <v>Property Offences</v>
      </c>
      <c r="N2471" s="9" t="str">
        <f>_xlfn.XLOOKUP(M2471,[1]Heads!B:B,[1]Heads!C:C)</f>
        <v>IPC</v>
      </c>
      <c r="O2471" s="9" t="s">
        <v>32</v>
      </c>
      <c r="P2471" s="75"/>
      <c r="Q2471" s="9"/>
      <c r="R2471" s="75"/>
      <c r="S2471" s="96" t="s">
        <v>3196</v>
      </c>
      <c r="T2471" s="9"/>
      <c r="U2471" s="75"/>
      <c r="V2471" s="9"/>
      <c r="W2471" s="104" t="s">
        <v>112</v>
      </c>
      <c r="X2471" s="104" t="s">
        <v>33</v>
      </c>
      <c r="Y2471" s="98">
        <v>46300</v>
      </c>
      <c r="Z2471" s="9" t="s">
        <v>6341</v>
      </c>
      <c r="AA2471" s="9" t="s">
        <v>34</v>
      </c>
      <c r="AB2471" s="9">
        <f t="shared" ca="1" si="242"/>
        <v>53</v>
      </c>
      <c r="AC2471" s="9" t="str">
        <f t="shared" ca="1" si="243"/>
        <v>45 to 60 Days</v>
      </c>
      <c r="AD2471" s="9">
        <f t="shared" ca="1" si="244"/>
        <v>11</v>
      </c>
      <c r="AE2471" s="9" t="str">
        <f t="shared" ca="1" si="245"/>
        <v>Below 45 Days</v>
      </c>
      <c r="AF2471" s="9"/>
      <c r="AG2471" s="123" t="str">
        <f t="shared" si="248"/>
        <v>Baruva,'84/2026'</v>
      </c>
      <c r="AH2471" s="97" t="str">
        <f t="shared" si="246"/>
        <v/>
      </c>
    </row>
    <row r="2472" spans="1:34" ht="25.5" customHeight="1" x14ac:dyDescent="0.25">
      <c r="A2472" s="96">
        <v>2471</v>
      </c>
      <c r="B2472" s="123" t="str">
        <f>_xlfn.XLOOKUP(E2472,'[1]PS Name'!B:B,'[1]PS Name'!D:D)</f>
        <v>Tekkali Sub-Division</v>
      </c>
      <c r="C2472" s="123" t="str">
        <f>_xlfn.XLOOKUP(E2472,'[1]PS Name'!B:B,'[1]PS Name'!C:C)</f>
        <v>Tekkali Rural Circle</v>
      </c>
      <c r="D2472" s="123"/>
      <c r="E2472" s="123" t="s">
        <v>110</v>
      </c>
      <c r="F2472" s="9" t="s">
        <v>3058</v>
      </c>
      <c r="G2472" s="63" t="s">
        <v>1157</v>
      </c>
      <c r="H2472" s="137">
        <v>46258</v>
      </c>
      <c r="I2472" s="63" t="str">
        <f t="shared" si="247"/>
        <v>Aug</v>
      </c>
      <c r="J2472" s="63">
        <v>2026</v>
      </c>
      <c r="K2472" s="63" t="s">
        <v>2386</v>
      </c>
      <c r="L2472" s="9"/>
      <c r="M2472" s="9" t="str">
        <f>_xlfn.XLOOKUP(K2472,[1]Heads!A:A,[1]Heads!B:B)</f>
        <v>Enforcement</v>
      </c>
      <c r="N2472" s="9" t="str">
        <f>_xlfn.XLOOKUP(M2472,[1]Heads!B:B,[1]Heads!C:C)</f>
        <v>Enforcement</v>
      </c>
      <c r="O2472" s="9" t="s">
        <v>32</v>
      </c>
      <c r="P2472" s="75">
        <v>46259</v>
      </c>
      <c r="Q2472" s="9"/>
      <c r="R2472" s="75"/>
      <c r="S2472" s="96" t="s">
        <v>3196</v>
      </c>
      <c r="T2472" s="9"/>
      <c r="U2472" s="75"/>
      <c r="V2472" s="9"/>
      <c r="W2472" s="104" t="s">
        <v>33</v>
      </c>
      <c r="X2472" s="104" t="s">
        <v>33</v>
      </c>
      <c r="Y2472" s="98">
        <v>46259</v>
      </c>
      <c r="Z2472" s="9" t="s">
        <v>6342</v>
      </c>
      <c r="AA2472" s="9" t="s">
        <v>34</v>
      </c>
      <c r="AB2472" s="9">
        <f t="shared" ca="1" si="242"/>
        <v>53</v>
      </c>
      <c r="AC2472" s="9" t="str">
        <f t="shared" ca="1" si="243"/>
        <v>45 to 60 Days</v>
      </c>
      <c r="AD2472" s="9">
        <f t="shared" ca="1" si="244"/>
        <v>52</v>
      </c>
      <c r="AE2472" s="9" t="str">
        <f t="shared" ca="1" si="245"/>
        <v>45 to 60 Days</v>
      </c>
      <c r="AF2472" s="9"/>
      <c r="AG2472" s="123" t="str">
        <f t="shared" si="248"/>
        <v>Naupada,'64/2026'</v>
      </c>
      <c r="AH2472" s="97" t="str">
        <f t="shared" si="246"/>
        <v/>
      </c>
    </row>
    <row r="2473" spans="1:34" ht="25.5" customHeight="1" x14ac:dyDescent="0.25">
      <c r="A2473" s="96">
        <v>2472</v>
      </c>
      <c r="B2473" s="123" t="str">
        <f>_xlfn.XLOOKUP(E2473,'[1]PS Name'!B:B,'[1]PS Name'!D:D)</f>
        <v>Tekkali Sub-Division</v>
      </c>
      <c r="C2473" s="123">
        <f>_xlfn.XLOOKUP(E2473,'[1]PS Name'!B:B,'[1]PS Name'!C:C)</f>
        <v>0</v>
      </c>
      <c r="D2473" s="123"/>
      <c r="E2473" s="123" t="s">
        <v>51</v>
      </c>
      <c r="F2473" s="9" t="s">
        <v>3784</v>
      </c>
      <c r="G2473" s="63" t="s">
        <v>707</v>
      </c>
      <c r="H2473" s="137">
        <v>46258</v>
      </c>
      <c r="I2473" s="63" t="str">
        <f t="shared" si="247"/>
        <v>Aug</v>
      </c>
      <c r="J2473" s="63">
        <v>2026</v>
      </c>
      <c r="K2473" s="63" t="s">
        <v>71</v>
      </c>
      <c r="L2473" s="9"/>
      <c r="M2473" s="9" t="str">
        <f>_xlfn.XLOOKUP(K2473,[1]Heads!A:A,[1]Heads!B:B)</f>
        <v>Road Accidents</v>
      </c>
      <c r="N2473" s="9" t="str">
        <f>_xlfn.XLOOKUP(M2473,[1]Heads!B:B,[1]Heads!C:C)</f>
        <v>IPC</v>
      </c>
      <c r="O2473" s="9" t="s">
        <v>32</v>
      </c>
      <c r="P2473" s="75"/>
      <c r="Q2473" s="9"/>
      <c r="R2473" s="75"/>
      <c r="S2473" s="96" t="s">
        <v>3196</v>
      </c>
      <c r="T2473" s="9"/>
      <c r="U2473" s="75"/>
      <c r="V2473" s="9"/>
      <c r="W2473" s="104" t="s">
        <v>141</v>
      </c>
      <c r="X2473" s="104" t="s">
        <v>33</v>
      </c>
      <c r="Y2473" s="98">
        <v>46283</v>
      </c>
      <c r="Z2473" s="9" t="s">
        <v>6343</v>
      </c>
      <c r="AA2473" s="9" t="s">
        <v>34</v>
      </c>
      <c r="AB2473" s="9">
        <f t="shared" ca="1" si="242"/>
        <v>53</v>
      </c>
      <c r="AC2473" s="9" t="str">
        <f t="shared" ca="1" si="243"/>
        <v>45 to 60 Days</v>
      </c>
      <c r="AD2473" s="9">
        <f t="shared" ca="1" si="244"/>
        <v>28</v>
      </c>
      <c r="AE2473" s="9" t="str">
        <f t="shared" ca="1" si="245"/>
        <v>Below 45 Days</v>
      </c>
      <c r="AF2473" s="9"/>
      <c r="AG2473" s="123" t="str">
        <f t="shared" si="248"/>
        <v>Tekkali PS,'150/2026'</v>
      </c>
      <c r="AH2473" s="97" t="str">
        <f t="shared" si="246"/>
        <v/>
      </c>
    </row>
    <row r="2474" spans="1:34" ht="25.5" customHeight="1" x14ac:dyDescent="0.25">
      <c r="A2474" s="96">
        <v>2473</v>
      </c>
      <c r="B2474" s="123" t="str">
        <f>_xlfn.XLOOKUP(E2474,'[1]PS Name'!B:B,'[1]PS Name'!D:D)</f>
        <v>Kasibugga Sub-Division</v>
      </c>
      <c r="C2474" s="123">
        <f>_xlfn.XLOOKUP(E2474,'[1]PS Name'!B:B,'[1]PS Name'!C:C)</f>
        <v>0</v>
      </c>
      <c r="D2474" s="123"/>
      <c r="E2474" s="123" t="s">
        <v>68</v>
      </c>
      <c r="F2474" s="9" t="s">
        <v>6344</v>
      </c>
      <c r="G2474" s="63" t="s">
        <v>6345</v>
      </c>
      <c r="H2474" s="137">
        <v>46258</v>
      </c>
      <c r="I2474" s="63" t="str">
        <f t="shared" si="247"/>
        <v>Aug</v>
      </c>
      <c r="J2474" s="63">
        <v>2026</v>
      </c>
      <c r="K2474" s="63" t="s">
        <v>116</v>
      </c>
      <c r="L2474" s="9"/>
      <c r="M2474" s="9" t="str">
        <f>_xlfn.XLOOKUP(K2474,[1]Heads!A:A,[1]Heads!B:B)</f>
        <v>NDPS</v>
      </c>
      <c r="N2474" s="9" t="str">
        <f>_xlfn.XLOOKUP(M2474,[1]Heads!B:B,[1]Heads!C:C)</f>
        <v>NDPS</v>
      </c>
      <c r="O2474" s="9" t="s">
        <v>32</v>
      </c>
      <c r="P2474" s="75"/>
      <c r="Q2474" s="9"/>
      <c r="R2474" s="75"/>
      <c r="S2474" s="96" t="s">
        <v>3196</v>
      </c>
      <c r="T2474" s="9"/>
      <c r="U2474" s="75"/>
      <c r="V2474" s="9"/>
      <c r="W2474" s="104" t="s">
        <v>50</v>
      </c>
      <c r="X2474" s="104" t="s">
        <v>50</v>
      </c>
      <c r="Y2474" s="98"/>
      <c r="Z2474" s="9" t="s">
        <v>6346</v>
      </c>
      <c r="AA2474" s="9" t="s">
        <v>34</v>
      </c>
      <c r="AB2474" s="9">
        <f t="shared" ca="1" si="242"/>
        <v>53</v>
      </c>
      <c r="AC2474" s="9" t="str">
        <f t="shared" ca="1" si="243"/>
        <v>45 to 60 Days</v>
      </c>
      <c r="AD2474" s="9" t="str">
        <f t="shared" ca="1" si="244"/>
        <v/>
      </c>
      <c r="AE2474" s="9" t="str">
        <f t="shared" ca="1" si="245"/>
        <v/>
      </c>
      <c r="AF2474" s="9"/>
      <c r="AG2474" s="123" t="str">
        <f t="shared" si="248"/>
        <v>Kasibugga,'278/2026'</v>
      </c>
      <c r="AH2474" s="97" t="str">
        <f t="shared" ca="1" si="246"/>
        <v>45 to 60 Days</v>
      </c>
    </row>
    <row r="2475" spans="1:34" ht="25.5" customHeight="1" x14ac:dyDescent="0.25">
      <c r="A2475" s="96">
        <v>2474</v>
      </c>
      <c r="B2475" s="123" t="str">
        <f>_xlfn.XLOOKUP(E2475,'[1]PS Name'!B:B,'[1]PS Name'!D:D)</f>
        <v>Srikakulam Sub-Division</v>
      </c>
      <c r="C2475" s="123">
        <f>_xlfn.XLOOKUP(E2475,'[1]PS Name'!B:B,'[1]PS Name'!C:C)</f>
        <v>0</v>
      </c>
      <c r="D2475" s="123"/>
      <c r="E2475" s="123" t="s">
        <v>28</v>
      </c>
      <c r="F2475" s="9" t="s">
        <v>3437</v>
      </c>
      <c r="G2475" s="63" t="s">
        <v>1315</v>
      </c>
      <c r="H2475" s="137">
        <v>46258</v>
      </c>
      <c r="I2475" s="63" t="str">
        <f t="shared" si="247"/>
        <v>Aug</v>
      </c>
      <c r="J2475" s="63">
        <v>2026</v>
      </c>
      <c r="K2475" s="63" t="s">
        <v>70</v>
      </c>
      <c r="L2475" s="9"/>
      <c r="M2475" s="9" t="str">
        <f>_xlfn.XLOOKUP(K2475,[1]Heads!A:A,[1]Heads!B:B)</f>
        <v>174 CrPC</v>
      </c>
      <c r="N2475" s="9" t="str">
        <f>_xlfn.XLOOKUP(M2475,[1]Heads!B:B,[1]Heads!C:C)</f>
        <v>174 CrPC</v>
      </c>
      <c r="O2475" s="9" t="s">
        <v>32</v>
      </c>
      <c r="P2475" s="75"/>
      <c r="Q2475" s="9"/>
      <c r="R2475" s="75"/>
      <c r="S2475" s="96" t="s">
        <v>3196</v>
      </c>
      <c r="T2475" s="9"/>
      <c r="U2475" s="75"/>
      <c r="V2475" s="9"/>
      <c r="W2475" s="104" t="s">
        <v>173</v>
      </c>
      <c r="X2475" s="104" t="s">
        <v>142</v>
      </c>
      <c r="Y2475" s="98"/>
      <c r="Z2475" s="9" t="s">
        <v>6347</v>
      </c>
      <c r="AA2475" s="9" t="s">
        <v>34</v>
      </c>
      <c r="AB2475" s="9">
        <f t="shared" ca="1" si="242"/>
        <v>53</v>
      </c>
      <c r="AC2475" s="9" t="str">
        <f t="shared" ca="1" si="243"/>
        <v>45 to 60 Days</v>
      </c>
      <c r="AD2475" s="9" t="str">
        <f t="shared" ca="1" si="244"/>
        <v/>
      </c>
      <c r="AE2475" s="9" t="str">
        <f t="shared" ca="1" si="245"/>
        <v/>
      </c>
      <c r="AF2475" s="9"/>
      <c r="AG2475" s="123" t="str">
        <f t="shared" si="248"/>
        <v>Srikakulam II Town,'120/2026'</v>
      </c>
      <c r="AH2475" s="97" t="str">
        <f t="shared" ca="1" si="246"/>
        <v>45 to 60 Days</v>
      </c>
    </row>
    <row r="2476" spans="1:34" ht="25.5" customHeight="1" x14ac:dyDescent="0.25">
      <c r="A2476" s="96">
        <v>2475</v>
      </c>
      <c r="B2476" s="123" t="str">
        <f>_xlfn.XLOOKUP(E2476,'[1]PS Name'!B:B,'[1]PS Name'!D:D)</f>
        <v>Kasibugga Sub-Division</v>
      </c>
      <c r="C2476" s="123" t="str">
        <f>_xlfn.XLOOKUP(E2476,'[1]PS Name'!B:B,'[1]PS Name'!C:C)</f>
        <v>Itchapuram Circle</v>
      </c>
      <c r="D2476" s="123"/>
      <c r="E2476" s="123" t="s">
        <v>78</v>
      </c>
      <c r="F2476" s="9" t="s">
        <v>3114</v>
      </c>
      <c r="G2476" s="63" t="s">
        <v>2835</v>
      </c>
      <c r="H2476" s="137">
        <v>46258</v>
      </c>
      <c r="I2476" s="63" t="str">
        <f t="shared" si="247"/>
        <v>Aug</v>
      </c>
      <c r="J2476" s="63">
        <v>2026</v>
      </c>
      <c r="K2476" s="63" t="s">
        <v>127</v>
      </c>
      <c r="L2476" s="9"/>
      <c r="M2476" s="9" t="str">
        <f>_xlfn.XLOOKUP(K2476,[1]Heads!A:A,[1]Heads!B:B)</f>
        <v>Enforcement</v>
      </c>
      <c r="N2476" s="9" t="str">
        <f>_xlfn.XLOOKUP(M2476,[1]Heads!B:B,[1]Heads!C:C)</f>
        <v>Enforcement</v>
      </c>
      <c r="O2476" s="9" t="s">
        <v>32</v>
      </c>
      <c r="P2476" s="75"/>
      <c r="Q2476" s="9"/>
      <c r="R2476" s="75"/>
      <c r="S2476" s="96" t="s">
        <v>3196</v>
      </c>
      <c r="T2476" s="9"/>
      <c r="U2476" s="75"/>
      <c r="V2476" s="9"/>
      <c r="W2476" s="104" t="s">
        <v>141</v>
      </c>
      <c r="X2476" s="104" t="s">
        <v>33</v>
      </c>
      <c r="Y2476" s="98">
        <v>46300</v>
      </c>
      <c r="Z2476" s="9" t="s">
        <v>6348</v>
      </c>
      <c r="AA2476" s="9" t="s">
        <v>34</v>
      </c>
      <c r="AB2476" s="9">
        <f t="shared" ca="1" si="242"/>
        <v>53</v>
      </c>
      <c r="AC2476" s="9" t="str">
        <f t="shared" ca="1" si="243"/>
        <v>45 to 60 Days</v>
      </c>
      <c r="AD2476" s="9">
        <f t="shared" ca="1" si="244"/>
        <v>11</v>
      </c>
      <c r="AE2476" s="9" t="str">
        <f t="shared" ca="1" si="245"/>
        <v>Below 45 Days</v>
      </c>
      <c r="AF2476" s="9"/>
      <c r="AG2476" s="123" t="str">
        <f t="shared" si="248"/>
        <v>Kaviti,'71/2026'</v>
      </c>
      <c r="AH2476" s="97" t="str">
        <f t="shared" si="246"/>
        <v/>
      </c>
    </row>
    <row r="2477" spans="1:34" ht="25.5" customHeight="1" x14ac:dyDescent="0.25">
      <c r="A2477" s="96">
        <v>2476</v>
      </c>
      <c r="B2477" s="123" t="str">
        <f>_xlfn.XLOOKUP(E2477,'[1]PS Name'!B:B,'[1]PS Name'!D:D)</f>
        <v>Kasibugga Sub-Division</v>
      </c>
      <c r="C2477" s="123" t="str">
        <f>_xlfn.XLOOKUP(E2477,'[1]PS Name'!B:B,'[1]PS Name'!C:C)</f>
        <v>Itchapuram Circle</v>
      </c>
      <c r="D2477" s="123"/>
      <c r="E2477" s="123" t="s">
        <v>78</v>
      </c>
      <c r="F2477" s="9" t="s">
        <v>3105</v>
      </c>
      <c r="G2477" s="63" t="s">
        <v>1545</v>
      </c>
      <c r="H2477" s="137">
        <v>46258</v>
      </c>
      <c r="I2477" s="63" t="str">
        <f t="shared" si="247"/>
        <v>Aug</v>
      </c>
      <c r="J2477" s="63">
        <v>2026</v>
      </c>
      <c r="K2477" s="63" t="s">
        <v>121</v>
      </c>
      <c r="L2477" s="9"/>
      <c r="M2477" s="9" t="str">
        <f>_xlfn.XLOOKUP(K2477,[1]Heads!A:A,[1]Heads!B:B)</f>
        <v>Property Offences</v>
      </c>
      <c r="N2477" s="9" t="str">
        <f>_xlfn.XLOOKUP(M2477,[1]Heads!B:B,[1]Heads!C:C)</f>
        <v>IPC</v>
      </c>
      <c r="O2477" s="9" t="s">
        <v>32</v>
      </c>
      <c r="P2477" s="75"/>
      <c r="Q2477" s="9"/>
      <c r="R2477" s="75"/>
      <c r="S2477" s="96" t="s">
        <v>3196</v>
      </c>
      <c r="T2477" s="9"/>
      <c r="U2477" s="75"/>
      <c r="V2477" s="9"/>
      <c r="W2477" s="104" t="s">
        <v>139</v>
      </c>
      <c r="X2477" s="104" t="s">
        <v>33</v>
      </c>
      <c r="Y2477" s="98">
        <v>46305</v>
      </c>
      <c r="Z2477" s="9" t="s">
        <v>6349</v>
      </c>
      <c r="AA2477" s="9" t="s">
        <v>34</v>
      </c>
      <c r="AB2477" s="9">
        <f t="shared" ca="1" si="242"/>
        <v>53</v>
      </c>
      <c r="AC2477" s="9" t="str">
        <f t="shared" ca="1" si="243"/>
        <v>45 to 60 Days</v>
      </c>
      <c r="AD2477" s="9">
        <f t="shared" ca="1" si="244"/>
        <v>6</v>
      </c>
      <c r="AE2477" s="9" t="str">
        <f t="shared" ca="1" si="245"/>
        <v>Below 45 Days</v>
      </c>
      <c r="AF2477" s="9"/>
      <c r="AG2477" s="123" t="str">
        <f t="shared" si="248"/>
        <v>Kaviti,'72/2026'</v>
      </c>
      <c r="AH2477" s="97" t="str">
        <f t="shared" si="246"/>
        <v/>
      </c>
    </row>
    <row r="2478" spans="1:34" ht="25.5" customHeight="1" x14ac:dyDescent="0.25">
      <c r="A2478" s="96">
        <v>2477</v>
      </c>
      <c r="B2478" s="123" t="str">
        <f>_xlfn.XLOOKUP(E2478,'[1]PS Name'!B:B,'[1]PS Name'!D:D)</f>
        <v>Kasibugga Sub-Division</v>
      </c>
      <c r="C2478" s="123" t="str">
        <f>_xlfn.XLOOKUP(E2478,'[1]PS Name'!B:B,'[1]PS Name'!C:C)</f>
        <v>Itchapuram Circle</v>
      </c>
      <c r="D2478" s="123"/>
      <c r="E2478" s="123" t="s">
        <v>65</v>
      </c>
      <c r="F2478" s="9" t="s">
        <v>3277</v>
      </c>
      <c r="G2478" s="63" t="s">
        <v>845</v>
      </c>
      <c r="H2478" s="137">
        <v>46258</v>
      </c>
      <c r="I2478" s="63" t="str">
        <f t="shared" si="247"/>
        <v>Aug</v>
      </c>
      <c r="J2478" s="63">
        <v>2026</v>
      </c>
      <c r="K2478" s="63" t="s">
        <v>116</v>
      </c>
      <c r="L2478" s="9"/>
      <c r="M2478" s="9" t="str">
        <f>_xlfn.XLOOKUP(K2478,[1]Heads!A:A,[1]Heads!B:B)</f>
        <v>NDPS</v>
      </c>
      <c r="N2478" s="9" t="str">
        <f>_xlfn.XLOOKUP(M2478,[1]Heads!B:B,[1]Heads!C:C)</f>
        <v>NDPS</v>
      </c>
      <c r="O2478" s="9" t="s">
        <v>32</v>
      </c>
      <c r="P2478" s="75"/>
      <c r="Q2478" s="9"/>
      <c r="R2478" s="75"/>
      <c r="S2478" s="96" t="s">
        <v>3196</v>
      </c>
      <c r="T2478" s="9"/>
      <c r="U2478" s="75"/>
      <c r="V2478" s="9"/>
      <c r="W2478" s="104" t="s">
        <v>50</v>
      </c>
      <c r="X2478" s="104" t="s">
        <v>50</v>
      </c>
      <c r="Y2478" s="98"/>
      <c r="Z2478" s="9" t="s">
        <v>6350</v>
      </c>
      <c r="AA2478" s="9" t="s">
        <v>34</v>
      </c>
      <c r="AB2478" s="9">
        <f t="shared" ca="1" si="242"/>
        <v>53</v>
      </c>
      <c r="AC2478" s="9" t="str">
        <f t="shared" ca="1" si="243"/>
        <v>45 to 60 Days</v>
      </c>
      <c r="AD2478" s="9" t="str">
        <f t="shared" ca="1" si="244"/>
        <v/>
      </c>
      <c r="AE2478" s="9" t="str">
        <f t="shared" ca="1" si="245"/>
        <v/>
      </c>
      <c r="AF2478" s="9"/>
      <c r="AG2478" s="123" t="str">
        <f t="shared" si="248"/>
        <v>Itchapuram Town,'108/2026'</v>
      </c>
      <c r="AH2478" s="97" t="str">
        <f t="shared" ca="1" si="246"/>
        <v>45 to 60 Days</v>
      </c>
    </row>
    <row r="2479" spans="1:34" ht="25.5" customHeight="1" x14ac:dyDescent="0.25">
      <c r="A2479" s="96">
        <v>2478</v>
      </c>
      <c r="B2479" s="123" t="str">
        <f>_xlfn.XLOOKUP(E2479,'[1]PS Name'!B:B,'[1]PS Name'!D:D)</f>
        <v>Tekkali Sub-Division</v>
      </c>
      <c r="C2479" s="123" t="str">
        <f>_xlfn.XLOOKUP(E2479,'[1]PS Name'!B:B,'[1]PS Name'!C:C)</f>
        <v>Tekkali Rural Circle</v>
      </c>
      <c r="D2479" s="123"/>
      <c r="E2479" s="123" t="s">
        <v>84</v>
      </c>
      <c r="F2479" s="9" t="s">
        <v>3278</v>
      </c>
      <c r="G2479" s="63" t="s">
        <v>1315</v>
      </c>
      <c r="H2479" s="137">
        <v>46258</v>
      </c>
      <c r="I2479" s="63" t="str">
        <f t="shared" si="247"/>
        <v>Aug</v>
      </c>
      <c r="J2479" s="63">
        <v>2026</v>
      </c>
      <c r="K2479" s="63" t="s">
        <v>70</v>
      </c>
      <c r="L2479" s="9"/>
      <c r="M2479" s="9" t="str">
        <f>_xlfn.XLOOKUP(K2479,[1]Heads!A:A,[1]Heads!B:B)</f>
        <v>174 CrPC</v>
      </c>
      <c r="N2479" s="9" t="str">
        <f>_xlfn.XLOOKUP(M2479,[1]Heads!B:B,[1]Heads!C:C)</f>
        <v>174 CrPC</v>
      </c>
      <c r="O2479" s="9" t="s">
        <v>32</v>
      </c>
      <c r="P2479" s="75"/>
      <c r="Q2479" s="9"/>
      <c r="R2479" s="75"/>
      <c r="S2479" s="96" t="s">
        <v>3196</v>
      </c>
      <c r="T2479" s="9"/>
      <c r="U2479" s="75"/>
      <c r="V2479" s="9"/>
      <c r="W2479" s="104" t="s">
        <v>173</v>
      </c>
      <c r="X2479" s="104" t="s">
        <v>173</v>
      </c>
      <c r="Y2479" s="98">
        <v>46268</v>
      </c>
      <c r="Z2479" s="9" t="s">
        <v>6351</v>
      </c>
      <c r="AA2479" s="9" t="s">
        <v>34</v>
      </c>
      <c r="AB2479" s="9">
        <f t="shared" ca="1" si="242"/>
        <v>53</v>
      </c>
      <c r="AC2479" s="9" t="str">
        <f t="shared" ca="1" si="243"/>
        <v>45 to 60 Days</v>
      </c>
      <c r="AD2479" s="9">
        <f t="shared" ca="1" si="244"/>
        <v>43</v>
      </c>
      <c r="AE2479" s="9" t="str">
        <f t="shared" ca="1" si="245"/>
        <v>Below 45 Days</v>
      </c>
      <c r="AF2479" s="9"/>
      <c r="AG2479" s="123" t="str">
        <f t="shared" si="248"/>
        <v>Nandigam,'82/2026'</v>
      </c>
      <c r="AH2479" s="97" t="str">
        <f t="shared" ca="1" si="246"/>
        <v>45 to 60 Days</v>
      </c>
    </row>
    <row r="2480" spans="1:34" ht="25.5" customHeight="1" x14ac:dyDescent="0.25">
      <c r="A2480" s="96">
        <v>2479</v>
      </c>
      <c r="B2480" s="123" t="str">
        <f>_xlfn.XLOOKUP(E2480,'[1]PS Name'!B:B,'[1]PS Name'!D:D)</f>
        <v>Srikakulam Sub-Division</v>
      </c>
      <c r="C2480" s="123" t="str">
        <f>_xlfn.XLOOKUP(E2480,'[1]PS Name'!B:B,'[1]PS Name'!C:C)</f>
        <v>Amadalavalasa Circle</v>
      </c>
      <c r="D2480" s="123"/>
      <c r="E2480" s="123" t="s">
        <v>47</v>
      </c>
      <c r="F2480" s="9" t="s">
        <v>3532</v>
      </c>
      <c r="G2480" s="63" t="s">
        <v>6352</v>
      </c>
      <c r="H2480" s="137">
        <v>46258</v>
      </c>
      <c r="I2480" s="63" t="str">
        <f t="shared" si="247"/>
        <v>Aug</v>
      </c>
      <c r="J2480" s="63">
        <v>2026</v>
      </c>
      <c r="K2480" s="63" t="s">
        <v>115</v>
      </c>
      <c r="L2480" s="9"/>
      <c r="M2480" s="9" t="str">
        <f>_xlfn.XLOOKUP(K2480,[1]Heads!A:A,[1]Heads!B:B)</f>
        <v>Crime  Against Women</v>
      </c>
      <c r="N2480" s="9" t="str">
        <f>_xlfn.XLOOKUP(M2480,[1]Heads!B:B,[1]Heads!C:C)</f>
        <v>IPC</v>
      </c>
      <c r="O2480" s="9" t="s">
        <v>32</v>
      </c>
      <c r="P2480" s="75"/>
      <c r="Q2480" s="9"/>
      <c r="R2480" s="75"/>
      <c r="S2480" s="96" t="s">
        <v>7126</v>
      </c>
      <c r="T2480" s="9"/>
      <c r="U2480" s="75"/>
      <c r="V2480" s="9"/>
      <c r="W2480" s="104" t="s">
        <v>141</v>
      </c>
      <c r="X2480" s="104" t="s">
        <v>2923</v>
      </c>
      <c r="Y2480" s="98"/>
      <c r="Z2480" s="9" t="s">
        <v>6353</v>
      </c>
      <c r="AA2480" s="9" t="s">
        <v>34</v>
      </c>
      <c r="AB2480" s="9" t="str">
        <f t="shared" ca="1" si="242"/>
        <v/>
      </c>
      <c r="AC2480" s="9" t="str">
        <f t="shared" si="243"/>
        <v/>
      </c>
      <c r="AD2480" s="9" t="str">
        <f t="shared" ca="1" si="244"/>
        <v/>
      </c>
      <c r="AE2480" s="9" t="str">
        <f t="shared" ca="1" si="245"/>
        <v/>
      </c>
      <c r="AF2480" s="9"/>
      <c r="AG2480" s="123" t="str">
        <f t="shared" si="248"/>
        <v>Amadalavalasa,'125/2026'</v>
      </c>
      <c r="AH2480" s="97" t="str">
        <f t="shared" si="246"/>
        <v/>
      </c>
    </row>
    <row r="2481" spans="1:34" ht="25.5" customHeight="1" x14ac:dyDescent="0.25">
      <c r="A2481" s="96">
        <v>2480</v>
      </c>
      <c r="B2481" s="123">
        <f>_xlfn.XLOOKUP(E2481,'[1]PS Name'!B:B,'[1]PS Name'!D:D)</f>
        <v>0</v>
      </c>
      <c r="C2481" s="123">
        <f>_xlfn.XLOOKUP(E2481,'[1]PS Name'!B:B,'[1]PS Name'!C:C)</f>
        <v>0</v>
      </c>
      <c r="D2481" s="123"/>
      <c r="E2481" s="123" t="s">
        <v>76</v>
      </c>
      <c r="F2481" s="9" t="s">
        <v>3006</v>
      </c>
      <c r="G2481" s="63" t="s">
        <v>3434</v>
      </c>
      <c r="H2481" s="137">
        <v>46258</v>
      </c>
      <c r="I2481" s="63" t="str">
        <f t="shared" si="247"/>
        <v>Aug</v>
      </c>
      <c r="J2481" s="63">
        <v>2026</v>
      </c>
      <c r="K2481" s="63" t="s">
        <v>71</v>
      </c>
      <c r="L2481" s="9"/>
      <c r="M2481" s="9" t="str">
        <f>_xlfn.XLOOKUP(K2481,[1]Heads!A:A,[1]Heads!B:B)</f>
        <v>Road Accidents</v>
      </c>
      <c r="N2481" s="9" t="str">
        <f>_xlfn.XLOOKUP(M2481,[1]Heads!B:B,[1]Heads!C:C)</f>
        <v>IPC</v>
      </c>
      <c r="O2481" s="9" t="s">
        <v>32</v>
      </c>
      <c r="P2481" s="75"/>
      <c r="Q2481" s="9"/>
      <c r="R2481" s="75"/>
      <c r="S2481" s="96" t="s">
        <v>7126</v>
      </c>
      <c r="T2481" s="9"/>
      <c r="U2481" s="75"/>
      <c r="V2481" s="9"/>
      <c r="W2481" s="104" t="s">
        <v>169</v>
      </c>
      <c r="X2481" s="104" t="s">
        <v>2923</v>
      </c>
      <c r="Y2481" s="98"/>
      <c r="Z2481" s="9" t="s">
        <v>6354</v>
      </c>
      <c r="AA2481" s="9" t="s">
        <v>34</v>
      </c>
      <c r="AB2481" s="9" t="str">
        <f t="shared" ca="1" si="242"/>
        <v/>
      </c>
      <c r="AC2481" s="9" t="str">
        <f t="shared" si="243"/>
        <v/>
      </c>
      <c r="AD2481" s="9" t="str">
        <f t="shared" ca="1" si="244"/>
        <v/>
      </c>
      <c r="AE2481" s="9" t="str">
        <f t="shared" ca="1" si="245"/>
        <v/>
      </c>
      <c r="AF2481" s="9"/>
      <c r="AG2481" s="123" t="str">
        <f t="shared" si="248"/>
        <v>Srikakulam Traffic,'44/2026'</v>
      </c>
      <c r="AH2481" s="97" t="str">
        <f t="shared" si="246"/>
        <v/>
      </c>
    </row>
    <row r="2482" spans="1:34" ht="25.5" customHeight="1" x14ac:dyDescent="0.25">
      <c r="A2482" s="96">
        <v>2481</v>
      </c>
      <c r="B2482" s="123" t="str">
        <f>_xlfn.XLOOKUP(E2482,'[1]PS Name'!B:B,'[1]PS Name'!D:D)</f>
        <v>Srikakulam Sub-Division</v>
      </c>
      <c r="C2482" s="123" t="str">
        <f>_xlfn.XLOOKUP(E2482,'[1]PS Name'!B:B,'[1]PS Name'!C:C)</f>
        <v>Srikakulam Rural Circle</v>
      </c>
      <c r="D2482" s="123"/>
      <c r="E2482" s="123" t="s">
        <v>61</v>
      </c>
      <c r="F2482" s="9" t="s">
        <v>3241</v>
      </c>
      <c r="G2482" s="63" t="s">
        <v>2491</v>
      </c>
      <c r="H2482" s="137">
        <v>46258</v>
      </c>
      <c r="I2482" s="63" t="str">
        <f t="shared" si="247"/>
        <v>Aug</v>
      </c>
      <c r="J2482" s="63">
        <v>2026</v>
      </c>
      <c r="K2482" s="63" t="s">
        <v>81</v>
      </c>
      <c r="L2482" s="9"/>
      <c r="M2482" s="9" t="str">
        <f>_xlfn.XLOOKUP(K2482,[1]Heads!A:A,[1]Heads!B:B)</f>
        <v>Enforcement</v>
      </c>
      <c r="N2482" s="9" t="str">
        <f>_xlfn.XLOOKUP(M2482,[1]Heads!B:B,[1]Heads!C:C)</f>
        <v>Enforcement</v>
      </c>
      <c r="O2482" s="9" t="s">
        <v>32</v>
      </c>
      <c r="P2482" s="75"/>
      <c r="Q2482" s="9"/>
      <c r="R2482" s="75"/>
      <c r="S2482" s="96" t="s">
        <v>7126</v>
      </c>
      <c r="T2482" s="9"/>
      <c r="U2482" s="75"/>
      <c r="V2482" s="9"/>
      <c r="W2482" s="104" t="s">
        <v>141</v>
      </c>
      <c r="X2482" s="104" t="s">
        <v>2923</v>
      </c>
      <c r="Y2482" s="98"/>
      <c r="Z2482" s="9" t="s">
        <v>6355</v>
      </c>
      <c r="AA2482" s="9" t="s">
        <v>34</v>
      </c>
      <c r="AB2482" s="9" t="str">
        <f t="shared" ca="1" si="242"/>
        <v/>
      </c>
      <c r="AC2482" s="9" t="str">
        <f t="shared" si="243"/>
        <v/>
      </c>
      <c r="AD2482" s="9" t="str">
        <f t="shared" ca="1" si="244"/>
        <v/>
      </c>
      <c r="AE2482" s="9" t="str">
        <f t="shared" ca="1" si="245"/>
        <v/>
      </c>
      <c r="AF2482" s="9"/>
      <c r="AG2482" s="123" t="str">
        <f t="shared" si="248"/>
        <v>Srikakulam I Town,'80/2026'</v>
      </c>
      <c r="AH2482" s="97" t="str">
        <f t="shared" si="246"/>
        <v/>
      </c>
    </row>
    <row r="2483" spans="1:34" ht="25.5" customHeight="1" x14ac:dyDescent="0.25">
      <c r="A2483" s="96">
        <v>2482</v>
      </c>
      <c r="B2483" s="123" t="str">
        <f>_xlfn.XLOOKUP(E2483,'[1]PS Name'!B:B,'[1]PS Name'!D:D)</f>
        <v>Tekkali Sub-Division</v>
      </c>
      <c r="C2483" s="123" t="str">
        <f>_xlfn.XLOOKUP(E2483,'[1]PS Name'!B:B,'[1]PS Name'!C:C)</f>
        <v>Tekkali Rural Circle</v>
      </c>
      <c r="D2483" s="123"/>
      <c r="E2483" s="123" t="s">
        <v>95</v>
      </c>
      <c r="F2483" s="9" t="s">
        <v>3050</v>
      </c>
      <c r="G2483" s="63" t="s">
        <v>1315</v>
      </c>
      <c r="H2483" s="137">
        <v>46259</v>
      </c>
      <c r="I2483" s="63" t="str">
        <f t="shared" si="247"/>
        <v>Aug</v>
      </c>
      <c r="J2483" s="63">
        <v>2026</v>
      </c>
      <c r="K2483" s="63" t="s">
        <v>70</v>
      </c>
      <c r="L2483" s="9"/>
      <c r="M2483" s="9" t="str">
        <f>_xlfn.XLOOKUP(K2483,[1]Heads!A:A,[1]Heads!B:B)</f>
        <v>174 CrPC</v>
      </c>
      <c r="N2483" s="9" t="str">
        <f>_xlfn.XLOOKUP(M2483,[1]Heads!B:B,[1]Heads!C:C)</f>
        <v>174 CrPC</v>
      </c>
      <c r="O2483" s="9" t="s">
        <v>32</v>
      </c>
      <c r="P2483" s="75"/>
      <c r="Q2483" s="9"/>
      <c r="R2483" s="75"/>
      <c r="S2483" s="96" t="s">
        <v>3196</v>
      </c>
      <c r="T2483" s="9"/>
      <c r="U2483" s="75"/>
      <c r="V2483" s="9"/>
      <c r="W2483" s="104" t="s">
        <v>172</v>
      </c>
      <c r="X2483" s="104" t="s">
        <v>173</v>
      </c>
      <c r="Y2483" s="98">
        <v>46268</v>
      </c>
      <c r="Z2483" s="9" t="s">
        <v>6356</v>
      </c>
      <c r="AA2483" s="9" t="s">
        <v>34</v>
      </c>
      <c r="AB2483" s="9">
        <f t="shared" ca="1" si="242"/>
        <v>52</v>
      </c>
      <c r="AC2483" s="9" t="str">
        <f t="shared" ca="1" si="243"/>
        <v>45 to 60 Days</v>
      </c>
      <c r="AD2483" s="9">
        <f t="shared" ca="1" si="244"/>
        <v>43</v>
      </c>
      <c r="AE2483" s="9" t="str">
        <f t="shared" ca="1" si="245"/>
        <v>Below 45 Days</v>
      </c>
      <c r="AF2483" s="9"/>
      <c r="AG2483" s="123" t="str">
        <f t="shared" si="248"/>
        <v>Santhabommali,'55/2026'</v>
      </c>
      <c r="AH2483" s="97" t="str">
        <f t="shared" ca="1" si="246"/>
        <v>45 to 60 Days</v>
      </c>
    </row>
    <row r="2484" spans="1:34" ht="25.5" customHeight="1" x14ac:dyDescent="0.25">
      <c r="A2484" s="96">
        <v>2483</v>
      </c>
      <c r="B2484" s="123" t="str">
        <f>_xlfn.XLOOKUP(E2484,'[1]PS Name'!B:B,'[1]PS Name'!D:D)</f>
        <v>Tekkali Sub-Division</v>
      </c>
      <c r="C2484" s="123" t="str">
        <f>_xlfn.XLOOKUP(E2484,'[1]PS Name'!B:B,'[1]PS Name'!C:C)</f>
        <v>Tekkali Rural Circle</v>
      </c>
      <c r="D2484" s="123"/>
      <c r="E2484" s="123" t="s">
        <v>95</v>
      </c>
      <c r="F2484" s="9" t="s">
        <v>3046</v>
      </c>
      <c r="G2484" s="63" t="s">
        <v>6357</v>
      </c>
      <c r="H2484" s="137">
        <v>46259</v>
      </c>
      <c r="I2484" s="63" t="str">
        <f t="shared" si="247"/>
        <v>Aug</v>
      </c>
      <c r="J2484" s="63">
        <v>2026</v>
      </c>
      <c r="K2484" s="63" t="s">
        <v>115</v>
      </c>
      <c r="L2484" s="9"/>
      <c r="M2484" s="9" t="str">
        <f>_xlfn.XLOOKUP(K2484,[1]Heads!A:A,[1]Heads!B:B)</f>
        <v>Crime  Against Women</v>
      </c>
      <c r="N2484" s="9" t="str">
        <f>_xlfn.XLOOKUP(M2484,[1]Heads!B:B,[1]Heads!C:C)</f>
        <v>IPC</v>
      </c>
      <c r="O2484" s="9" t="s">
        <v>32</v>
      </c>
      <c r="P2484" s="75"/>
      <c r="Q2484" s="9"/>
      <c r="R2484" s="75"/>
      <c r="S2484" s="96" t="s">
        <v>3196</v>
      </c>
      <c r="T2484" s="9"/>
      <c r="U2484" s="75"/>
      <c r="V2484" s="9"/>
      <c r="W2484" s="104" t="s">
        <v>142</v>
      </c>
      <c r="X2484" s="104" t="s">
        <v>142</v>
      </c>
      <c r="Y2484" s="98"/>
      <c r="Z2484" s="9" t="s">
        <v>6358</v>
      </c>
      <c r="AA2484" s="9" t="s">
        <v>34</v>
      </c>
      <c r="AB2484" s="9">
        <f t="shared" ca="1" si="242"/>
        <v>52</v>
      </c>
      <c r="AC2484" s="9" t="str">
        <f t="shared" ca="1" si="243"/>
        <v>45 to 60 Days</v>
      </c>
      <c r="AD2484" s="9" t="str">
        <f t="shared" ca="1" si="244"/>
        <v/>
      </c>
      <c r="AE2484" s="9" t="str">
        <f t="shared" ca="1" si="245"/>
        <v/>
      </c>
      <c r="AF2484" s="9"/>
      <c r="AG2484" s="123" t="str">
        <f t="shared" si="248"/>
        <v>Santhabommali,'56/2026'</v>
      </c>
      <c r="AH2484" s="97" t="str">
        <f t="shared" ca="1" si="246"/>
        <v>45 to 60 Days</v>
      </c>
    </row>
    <row r="2485" spans="1:34" ht="25.5" customHeight="1" x14ac:dyDescent="0.25">
      <c r="A2485" s="96">
        <v>2484</v>
      </c>
      <c r="B2485" s="123" t="e">
        <f>_xlfn.XLOOKUP(E2485,'[1]PS Name'!B:B,'[1]PS Name'!D:D)</f>
        <v>#N/A</v>
      </c>
      <c r="C2485" s="123" t="e">
        <f>_xlfn.XLOOKUP(E2485,'[1]PS Name'!B:B,'[1]PS Name'!C:C)</f>
        <v>#N/A</v>
      </c>
      <c r="D2485" s="123"/>
      <c r="E2485" s="123" t="s">
        <v>125</v>
      </c>
      <c r="F2485" s="9" t="s">
        <v>3253</v>
      </c>
      <c r="G2485" s="63" t="s">
        <v>2339</v>
      </c>
      <c r="H2485" s="137">
        <v>46259</v>
      </c>
      <c r="I2485" s="63" t="str">
        <f t="shared" si="247"/>
        <v>Aug</v>
      </c>
      <c r="J2485" s="63">
        <v>2026</v>
      </c>
      <c r="K2485" s="63" t="s">
        <v>80</v>
      </c>
      <c r="L2485" s="9"/>
      <c r="M2485" s="9" t="str">
        <f>_xlfn.XLOOKUP(K2485,[1]Heads!A:A,[1]Heads!B:B)</f>
        <v>Crime  Against Women</v>
      </c>
      <c r="N2485" s="9" t="str">
        <f>_xlfn.XLOOKUP(M2485,[1]Heads!B:B,[1]Heads!C:C)</f>
        <v>IPC</v>
      </c>
      <c r="O2485" s="9" t="s">
        <v>32</v>
      </c>
      <c r="P2485" s="75"/>
      <c r="Q2485" s="9"/>
      <c r="R2485" s="75"/>
      <c r="S2485" s="96" t="s">
        <v>7126</v>
      </c>
      <c r="T2485" s="9"/>
      <c r="U2485" s="75"/>
      <c r="V2485" s="9"/>
      <c r="W2485" s="104" t="s">
        <v>141</v>
      </c>
      <c r="X2485" s="104" t="s">
        <v>2923</v>
      </c>
      <c r="Y2485" s="98"/>
      <c r="Z2485" s="9" t="s">
        <v>6359</v>
      </c>
      <c r="AA2485" s="9" t="s">
        <v>34</v>
      </c>
      <c r="AB2485" s="9" t="str">
        <f t="shared" ca="1" si="242"/>
        <v/>
      </c>
      <c r="AC2485" s="9" t="str">
        <f t="shared" si="243"/>
        <v/>
      </c>
      <c r="AD2485" s="9" t="str">
        <f t="shared" ca="1" si="244"/>
        <v/>
      </c>
      <c r="AE2485" s="9" t="str">
        <f t="shared" ca="1" si="245"/>
        <v/>
      </c>
      <c r="AF2485" s="9"/>
      <c r="AG2485" s="123" t="str">
        <f t="shared" si="248"/>
        <v>Mahila UPS, Srikakulam,'107/2026'</v>
      </c>
      <c r="AH2485" s="97" t="str">
        <f t="shared" si="246"/>
        <v/>
      </c>
    </row>
    <row r="2486" spans="1:34" ht="25.5" customHeight="1" x14ac:dyDescent="0.25">
      <c r="A2486" s="96">
        <v>2485</v>
      </c>
      <c r="B2486" s="123" t="str">
        <f>_xlfn.XLOOKUP(E2486,'[1]PS Name'!B:B,'[1]PS Name'!D:D)</f>
        <v>Srikakulam Sub-Division</v>
      </c>
      <c r="C2486" s="123" t="str">
        <f>_xlfn.XLOOKUP(E2486,'[1]PS Name'!B:B,'[1]PS Name'!C:C)</f>
        <v>J.R.Puram Circle</v>
      </c>
      <c r="D2486" s="123"/>
      <c r="E2486" s="123" t="s">
        <v>107</v>
      </c>
      <c r="F2486" s="9" t="s">
        <v>3093</v>
      </c>
      <c r="G2486" s="63" t="s">
        <v>264</v>
      </c>
      <c r="H2486" s="137">
        <v>46259</v>
      </c>
      <c r="I2486" s="63" t="str">
        <f t="shared" si="247"/>
        <v>Aug</v>
      </c>
      <c r="J2486" s="63">
        <v>2026</v>
      </c>
      <c r="K2486" s="63" t="s">
        <v>59</v>
      </c>
      <c r="L2486" s="9" t="s">
        <v>265</v>
      </c>
      <c r="M2486" s="9" t="str">
        <f>_xlfn.XLOOKUP(K2486,[1]Heads!A:A,[1]Heads!B:B)</f>
        <v>Missing Cases</v>
      </c>
      <c r="N2486" s="9" t="str">
        <f>_xlfn.XLOOKUP(M2486,[1]Heads!B:B,[1]Heads!C:C)</f>
        <v>Missing</v>
      </c>
      <c r="O2486" s="9" t="s">
        <v>32</v>
      </c>
      <c r="P2486" s="75"/>
      <c r="Q2486" s="9"/>
      <c r="R2486" s="75"/>
      <c r="S2486" s="96" t="s">
        <v>7125</v>
      </c>
      <c r="T2486" s="9"/>
      <c r="U2486" s="75"/>
      <c r="V2486" s="9"/>
      <c r="W2486" s="104" t="s">
        <v>142</v>
      </c>
      <c r="X2486" s="104" t="s">
        <v>2923</v>
      </c>
      <c r="Y2486" s="98"/>
      <c r="Z2486" s="9" t="s">
        <v>6360</v>
      </c>
      <c r="AA2486" s="9" t="s">
        <v>34</v>
      </c>
      <c r="AB2486" s="9" t="str">
        <f t="shared" ca="1" si="242"/>
        <v/>
      </c>
      <c r="AC2486" s="9" t="str">
        <f t="shared" si="243"/>
        <v/>
      </c>
      <c r="AD2486" s="9" t="str">
        <f t="shared" ca="1" si="244"/>
        <v/>
      </c>
      <c r="AE2486" s="9" t="str">
        <f t="shared" ca="1" si="245"/>
        <v/>
      </c>
      <c r="AF2486" s="9"/>
      <c r="AG2486" s="123" t="str">
        <f t="shared" si="248"/>
        <v>G. Sigadam,'59/2026'</v>
      </c>
      <c r="AH2486" s="97" t="str">
        <f t="shared" si="246"/>
        <v/>
      </c>
    </row>
    <row r="2487" spans="1:34" ht="25.5" customHeight="1" x14ac:dyDescent="0.25">
      <c r="A2487" s="96">
        <v>2486</v>
      </c>
      <c r="B2487" s="123" t="str">
        <f>_xlfn.XLOOKUP(E2487,'[1]PS Name'!B:B,'[1]PS Name'!D:D)</f>
        <v>Kasibugga Sub-Division</v>
      </c>
      <c r="C2487" s="123">
        <f>_xlfn.XLOOKUP(E2487,'[1]PS Name'!B:B,'[1]PS Name'!C:C)</f>
        <v>0</v>
      </c>
      <c r="D2487" s="123"/>
      <c r="E2487" s="123" t="s">
        <v>68</v>
      </c>
      <c r="F2487" s="9" t="s">
        <v>6361</v>
      </c>
      <c r="G2487" s="63" t="s">
        <v>6362</v>
      </c>
      <c r="H2487" s="137">
        <v>46259</v>
      </c>
      <c r="I2487" s="63" t="str">
        <f t="shared" ref="I2487:I2525" si="249">TEXT(H2487,"mmm")</f>
        <v>Aug</v>
      </c>
      <c r="J2487" s="63">
        <v>2026</v>
      </c>
      <c r="K2487" s="63" t="s">
        <v>39</v>
      </c>
      <c r="L2487" s="9"/>
      <c r="M2487" s="9" t="str">
        <f>_xlfn.XLOOKUP(K2487,[1]Heads!A:A,[1]Heads!B:B)</f>
        <v>Other IPC</v>
      </c>
      <c r="N2487" s="9" t="str">
        <f>_xlfn.XLOOKUP(M2487,[1]Heads!B:B,[1]Heads!C:C)</f>
        <v>IPC</v>
      </c>
      <c r="O2487" s="9" t="s">
        <v>32</v>
      </c>
      <c r="P2487" s="75"/>
      <c r="Q2487" s="9"/>
      <c r="R2487" s="75"/>
      <c r="S2487" s="96" t="s">
        <v>3196</v>
      </c>
      <c r="T2487" s="9"/>
      <c r="U2487" s="75"/>
      <c r="V2487" s="9"/>
      <c r="W2487" s="104" t="s">
        <v>40</v>
      </c>
      <c r="X2487" s="104" t="s">
        <v>40</v>
      </c>
      <c r="Y2487" s="98"/>
      <c r="Z2487" s="9" t="s">
        <v>6363</v>
      </c>
      <c r="AA2487" s="9" t="s">
        <v>34</v>
      </c>
      <c r="AB2487" s="9">
        <f t="shared" ca="1" si="242"/>
        <v>52</v>
      </c>
      <c r="AC2487" s="9" t="str">
        <f t="shared" ca="1" si="243"/>
        <v>45 to 60 Days</v>
      </c>
      <c r="AD2487" s="9" t="str">
        <f t="shared" ca="1" si="244"/>
        <v/>
      </c>
      <c r="AE2487" s="9" t="str">
        <f t="shared" ca="1" si="245"/>
        <v/>
      </c>
      <c r="AF2487" s="9"/>
      <c r="AG2487" s="123" t="str">
        <f t="shared" ref="AG2487:AG2525" si="250">E2487&amp;","&amp;F2487</f>
        <v>Kasibugga,'280/2026'</v>
      </c>
      <c r="AH2487" s="97" t="str">
        <f t="shared" ca="1" si="246"/>
        <v>45 to 60 Days</v>
      </c>
    </row>
    <row r="2488" spans="1:34" ht="25.5" customHeight="1" x14ac:dyDescent="0.25">
      <c r="A2488" s="96">
        <v>2487</v>
      </c>
      <c r="B2488" s="123" t="str">
        <f>_xlfn.XLOOKUP(E2488,'[1]PS Name'!B:B,'[1]PS Name'!D:D)</f>
        <v>Kasibugga Sub-Division</v>
      </c>
      <c r="C2488" s="123" t="str">
        <f>_xlfn.XLOOKUP(E2488,'[1]PS Name'!B:B,'[1]PS Name'!C:C)</f>
        <v>Itchapuram Circle</v>
      </c>
      <c r="D2488" s="123"/>
      <c r="E2488" s="123" t="s">
        <v>78</v>
      </c>
      <c r="F2488" s="9" t="s">
        <v>3097</v>
      </c>
      <c r="G2488" s="63" t="s">
        <v>6364</v>
      </c>
      <c r="H2488" s="137">
        <v>46259</v>
      </c>
      <c r="I2488" s="63" t="str">
        <f t="shared" si="249"/>
        <v>Aug</v>
      </c>
      <c r="J2488" s="63">
        <v>2026</v>
      </c>
      <c r="K2488" s="63" t="s">
        <v>39</v>
      </c>
      <c r="L2488" s="9"/>
      <c r="M2488" s="9" t="str">
        <f>_xlfn.XLOOKUP(K2488,[1]Heads!A:A,[1]Heads!B:B)</f>
        <v>Other IPC</v>
      </c>
      <c r="N2488" s="9" t="str">
        <f>_xlfn.XLOOKUP(M2488,[1]Heads!B:B,[1]Heads!C:C)</f>
        <v>IPC</v>
      </c>
      <c r="O2488" s="9" t="s">
        <v>32</v>
      </c>
      <c r="P2488" s="75"/>
      <c r="Q2488" s="9"/>
      <c r="R2488" s="75"/>
      <c r="S2488" s="96" t="s">
        <v>3196</v>
      </c>
      <c r="T2488" s="9"/>
      <c r="U2488" s="75"/>
      <c r="V2488" s="9"/>
      <c r="W2488" s="104" t="s">
        <v>177</v>
      </c>
      <c r="X2488" s="104" t="s">
        <v>177</v>
      </c>
      <c r="Y2488" s="98">
        <v>46268</v>
      </c>
      <c r="Z2488" s="9" t="s">
        <v>6365</v>
      </c>
      <c r="AA2488" s="9" t="s">
        <v>34</v>
      </c>
      <c r="AB2488" s="9">
        <f t="shared" ca="1" si="242"/>
        <v>52</v>
      </c>
      <c r="AC2488" s="9" t="str">
        <f t="shared" ca="1" si="243"/>
        <v>45 to 60 Days</v>
      </c>
      <c r="AD2488" s="9">
        <f t="shared" ca="1" si="244"/>
        <v>43</v>
      </c>
      <c r="AE2488" s="9" t="str">
        <f t="shared" ca="1" si="245"/>
        <v>Below 45 Days</v>
      </c>
      <c r="AF2488" s="9"/>
      <c r="AG2488" s="123" t="str">
        <f t="shared" si="250"/>
        <v>Kaviti,'73/2026'</v>
      </c>
      <c r="AH2488" s="97" t="str">
        <f t="shared" ca="1" si="246"/>
        <v>45 to 60 Days</v>
      </c>
    </row>
    <row r="2489" spans="1:34" ht="25.5" customHeight="1" x14ac:dyDescent="0.25">
      <c r="A2489" s="96">
        <v>2488</v>
      </c>
      <c r="B2489" s="123" t="str">
        <f>_xlfn.XLOOKUP(E2489,'[1]PS Name'!B:B,'[1]PS Name'!D:D)</f>
        <v>Srikakulam Sub-Division</v>
      </c>
      <c r="C2489" s="123" t="str">
        <f>_xlfn.XLOOKUP(E2489,'[1]PS Name'!B:B,'[1]PS Name'!C:C)</f>
        <v>Srikakulam Rural Circle</v>
      </c>
      <c r="D2489" s="123"/>
      <c r="E2489" s="123" t="s">
        <v>61</v>
      </c>
      <c r="F2489" s="9" t="s">
        <v>3088</v>
      </c>
      <c r="G2489" s="63" t="s">
        <v>1315</v>
      </c>
      <c r="H2489" s="137">
        <v>46259</v>
      </c>
      <c r="I2489" s="63" t="str">
        <f t="shared" si="249"/>
        <v>Aug</v>
      </c>
      <c r="J2489" s="63">
        <v>2026</v>
      </c>
      <c r="K2489" s="63" t="s">
        <v>70</v>
      </c>
      <c r="L2489" s="9"/>
      <c r="M2489" s="9" t="str">
        <f>_xlfn.XLOOKUP(K2489,[1]Heads!A:A,[1]Heads!B:B)</f>
        <v>174 CrPC</v>
      </c>
      <c r="N2489" s="9" t="str">
        <f>_xlfn.XLOOKUP(M2489,[1]Heads!B:B,[1]Heads!C:C)</f>
        <v>174 CrPC</v>
      </c>
      <c r="O2489" s="9" t="s">
        <v>32</v>
      </c>
      <c r="P2489" s="75"/>
      <c r="Q2489" s="9"/>
      <c r="R2489" s="75"/>
      <c r="S2489" s="96" t="s">
        <v>3196</v>
      </c>
      <c r="T2489" s="9"/>
      <c r="U2489" s="75"/>
      <c r="V2489" s="9"/>
      <c r="W2489" s="104" t="s">
        <v>173</v>
      </c>
      <c r="X2489" s="104" t="s">
        <v>173</v>
      </c>
      <c r="Y2489" s="98">
        <v>46268</v>
      </c>
      <c r="Z2489" s="9" t="s">
        <v>6366</v>
      </c>
      <c r="AA2489" s="9" t="s">
        <v>34</v>
      </c>
      <c r="AB2489" s="9">
        <f t="shared" ca="1" si="242"/>
        <v>52</v>
      </c>
      <c r="AC2489" s="9" t="str">
        <f t="shared" ca="1" si="243"/>
        <v>45 to 60 Days</v>
      </c>
      <c r="AD2489" s="9">
        <f t="shared" ca="1" si="244"/>
        <v>43</v>
      </c>
      <c r="AE2489" s="9" t="str">
        <f t="shared" ca="1" si="245"/>
        <v>Below 45 Days</v>
      </c>
      <c r="AF2489" s="9"/>
      <c r="AG2489" s="123" t="str">
        <f t="shared" si="250"/>
        <v>Srikakulam I Town,'81/2026'</v>
      </c>
      <c r="AH2489" s="97" t="str">
        <f t="shared" ca="1" si="246"/>
        <v>45 to 60 Days</v>
      </c>
    </row>
    <row r="2490" spans="1:34" ht="25.5" customHeight="1" x14ac:dyDescent="0.25">
      <c r="A2490" s="96">
        <v>2489</v>
      </c>
      <c r="B2490" s="123" t="str">
        <f>_xlfn.XLOOKUP(E2490,'[1]PS Name'!B:B,'[1]PS Name'!D:D)</f>
        <v>Kasibugga Sub-Division</v>
      </c>
      <c r="C2490" s="123">
        <f>_xlfn.XLOOKUP(E2490,'[1]PS Name'!B:B,'[1]PS Name'!C:C)</f>
        <v>0</v>
      </c>
      <c r="D2490" s="123"/>
      <c r="E2490" s="123" t="s">
        <v>68</v>
      </c>
      <c r="F2490" s="9" t="s">
        <v>6367</v>
      </c>
      <c r="G2490" s="63" t="s">
        <v>3504</v>
      </c>
      <c r="H2490" s="137">
        <v>46259</v>
      </c>
      <c r="I2490" s="63" t="str">
        <f t="shared" si="249"/>
        <v>Aug</v>
      </c>
      <c r="J2490" s="63">
        <v>2026</v>
      </c>
      <c r="K2490" s="63" t="s">
        <v>75</v>
      </c>
      <c r="L2490" s="9"/>
      <c r="M2490" s="9" t="str">
        <f>_xlfn.XLOOKUP(K2490,[1]Heads!A:A,[1]Heads!B:B)</f>
        <v>Bodily Offiences</v>
      </c>
      <c r="N2490" s="9" t="str">
        <f>_xlfn.XLOOKUP(M2490,[1]Heads!B:B,[1]Heads!C:C)</f>
        <v>IPC</v>
      </c>
      <c r="O2490" s="9" t="s">
        <v>32</v>
      </c>
      <c r="P2490" s="75"/>
      <c r="Q2490" s="9"/>
      <c r="R2490" s="75"/>
      <c r="S2490" s="96" t="s">
        <v>3196</v>
      </c>
      <c r="T2490" s="9"/>
      <c r="U2490" s="75"/>
      <c r="V2490" s="9"/>
      <c r="W2490" s="104" t="s">
        <v>169</v>
      </c>
      <c r="X2490" s="104" t="s">
        <v>33</v>
      </c>
      <c r="Y2490" s="98">
        <v>46307</v>
      </c>
      <c r="Z2490" s="9" t="s">
        <v>6368</v>
      </c>
      <c r="AA2490" s="9" t="s">
        <v>34</v>
      </c>
      <c r="AB2490" s="9">
        <f t="shared" ca="1" si="242"/>
        <v>52</v>
      </c>
      <c r="AC2490" s="9" t="str">
        <f t="shared" ca="1" si="243"/>
        <v>45 to 60 Days</v>
      </c>
      <c r="AD2490" s="9">
        <f t="shared" ca="1" si="244"/>
        <v>4</v>
      </c>
      <c r="AE2490" s="9" t="str">
        <f t="shared" ca="1" si="245"/>
        <v>Below 45 Days</v>
      </c>
      <c r="AF2490" s="9"/>
      <c r="AG2490" s="123" t="str">
        <f t="shared" si="250"/>
        <v>Kasibugga,'281/2026'</v>
      </c>
      <c r="AH2490" s="97" t="str">
        <f t="shared" si="246"/>
        <v/>
      </c>
    </row>
    <row r="2491" spans="1:34" ht="25.5" customHeight="1" x14ac:dyDescent="0.25">
      <c r="A2491" s="96">
        <v>2490</v>
      </c>
      <c r="B2491" s="123" t="str">
        <f>_xlfn.XLOOKUP(E2491,'[1]PS Name'!B:B,'[1]PS Name'!D:D)</f>
        <v>Tekkali Sub-Division</v>
      </c>
      <c r="C2491" s="123" t="str">
        <f>_xlfn.XLOOKUP(E2491,'[1]PS Name'!B:B,'[1]PS Name'!C:C)</f>
        <v>Pathapatnam Circle</v>
      </c>
      <c r="D2491" s="123"/>
      <c r="E2491" s="123" t="s">
        <v>105</v>
      </c>
      <c r="F2491" s="9" t="s">
        <v>3253</v>
      </c>
      <c r="G2491" s="63" t="s">
        <v>1572</v>
      </c>
      <c r="H2491" s="137">
        <v>46259</v>
      </c>
      <c r="I2491" s="63" t="str">
        <f t="shared" si="249"/>
        <v>Aug</v>
      </c>
      <c r="J2491" s="63">
        <v>2026</v>
      </c>
      <c r="K2491" s="63" t="s">
        <v>75</v>
      </c>
      <c r="L2491" s="9"/>
      <c r="M2491" s="9" t="str">
        <f>_xlfn.XLOOKUP(K2491,[1]Heads!A:A,[1]Heads!B:B)</f>
        <v>Bodily Offiences</v>
      </c>
      <c r="N2491" s="9" t="str">
        <f>_xlfn.XLOOKUP(M2491,[1]Heads!B:B,[1]Heads!C:C)</f>
        <v>IPC</v>
      </c>
      <c r="O2491" s="9" t="s">
        <v>32</v>
      </c>
      <c r="P2491" s="75"/>
      <c r="Q2491" s="9"/>
      <c r="R2491" s="75"/>
      <c r="S2491" s="96" t="s">
        <v>7126</v>
      </c>
      <c r="T2491" s="9"/>
      <c r="U2491" s="75"/>
      <c r="V2491" s="9"/>
      <c r="W2491" s="104" t="s">
        <v>142</v>
      </c>
      <c r="X2491" s="104" t="s">
        <v>2923</v>
      </c>
      <c r="Y2491" s="98"/>
      <c r="Z2491" s="9" t="s">
        <v>6369</v>
      </c>
      <c r="AA2491" s="9" t="s">
        <v>34</v>
      </c>
      <c r="AB2491" s="9" t="str">
        <f t="shared" ca="1" si="242"/>
        <v/>
      </c>
      <c r="AC2491" s="9" t="str">
        <f t="shared" si="243"/>
        <v/>
      </c>
      <c r="AD2491" s="9" t="str">
        <f t="shared" ca="1" si="244"/>
        <v/>
      </c>
      <c r="AE2491" s="9" t="str">
        <f t="shared" ca="1" si="245"/>
        <v/>
      </c>
      <c r="AF2491" s="9"/>
      <c r="AG2491" s="123" t="str">
        <f t="shared" si="250"/>
        <v>Pathapatnam,'107/2026'</v>
      </c>
      <c r="AH2491" s="97" t="str">
        <f t="shared" si="246"/>
        <v/>
      </c>
    </row>
    <row r="2492" spans="1:34" ht="25.5" customHeight="1" x14ac:dyDescent="0.25">
      <c r="A2492" s="96">
        <v>2491</v>
      </c>
      <c r="B2492" s="123" t="str">
        <f>_xlfn.XLOOKUP(E2492,'[1]PS Name'!B:B,'[1]PS Name'!D:D)</f>
        <v>Kasibugga Sub-Division</v>
      </c>
      <c r="C2492" s="123" t="str">
        <f>_xlfn.XLOOKUP(E2492,'[1]PS Name'!B:B,'[1]PS Name'!C:C)</f>
        <v>Itchapuram Circle</v>
      </c>
      <c r="D2492" s="123"/>
      <c r="E2492" s="123" t="s">
        <v>66</v>
      </c>
      <c r="F2492" s="9" t="s">
        <v>3305</v>
      </c>
      <c r="G2492" s="63" t="s">
        <v>227</v>
      </c>
      <c r="H2492" s="137">
        <v>46259</v>
      </c>
      <c r="I2492" s="63" t="str">
        <f t="shared" si="249"/>
        <v>Aug</v>
      </c>
      <c r="J2492" s="63">
        <v>2026</v>
      </c>
      <c r="K2492" s="63" t="s">
        <v>59</v>
      </c>
      <c r="L2492" s="9" t="s">
        <v>228</v>
      </c>
      <c r="M2492" s="9" t="str">
        <f>_xlfn.XLOOKUP(K2492,[1]Heads!A:A,[1]Heads!B:B)</f>
        <v>Missing Cases</v>
      </c>
      <c r="N2492" s="9" t="str">
        <f>_xlfn.XLOOKUP(M2492,[1]Heads!B:B,[1]Heads!C:C)</f>
        <v>Missing</v>
      </c>
      <c r="O2492" s="9" t="s">
        <v>32</v>
      </c>
      <c r="P2492" s="75"/>
      <c r="Q2492" s="9"/>
      <c r="R2492" s="75"/>
      <c r="S2492" s="96" t="s">
        <v>3196</v>
      </c>
      <c r="T2492" s="9"/>
      <c r="U2492" s="75"/>
      <c r="V2492" s="9"/>
      <c r="W2492" s="104" t="s">
        <v>142</v>
      </c>
      <c r="X2492" s="104" t="s">
        <v>173</v>
      </c>
      <c r="Y2492" s="98">
        <v>46268</v>
      </c>
      <c r="Z2492" s="9" t="s">
        <v>6370</v>
      </c>
      <c r="AA2492" s="9" t="s">
        <v>34</v>
      </c>
      <c r="AB2492" s="9">
        <f t="shared" ca="1" si="242"/>
        <v>52</v>
      </c>
      <c r="AC2492" s="9" t="str">
        <f t="shared" ca="1" si="243"/>
        <v>45 to 60 Days</v>
      </c>
      <c r="AD2492" s="9">
        <f t="shared" ca="1" si="244"/>
        <v>43</v>
      </c>
      <c r="AE2492" s="9" t="str">
        <f t="shared" ca="1" si="245"/>
        <v>Below 45 Days</v>
      </c>
      <c r="AF2492" s="9"/>
      <c r="AG2492" s="123" t="str">
        <f t="shared" si="250"/>
        <v>Itchapuram Rural,'85/2026'</v>
      </c>
      <c r="AH2492" s="97" t="str">
        <f t="shared" ca="1" si="246"/>
        <v>45 to 60 Days</v>
      </c>
    </row>
    <row r="2493" spans="1:34" ht="25.5" customHeight="1" x14ac:dyDescent="0.25">
      <c r="A2493" s="96">
        <v>2492</v>
      </c>
      <c r="B2493" s="123" t="str">
        <f>_xlfn.XLOOKUP(E2493,'[1]PS Name'!B:B,'[1]PS Name'!D:D)</f>
        <v>Srikakulam Sub-Division</v>
      </c>
      <c r="C2493" s="123" t="str">
        <f>_xlfn.XLOOKUP(E2493,'[1]PS Name'!B:B,'[1]PS Name'!C:C)</f>
        <v>J.R.Puram Circle</v>
      </c>
      <c r="D2493" s="123"/>
      <c r="E2493" s="123" t="s">
        <v>38</v>
      </c>
      <c r="F2493" s="9" t="s">
        <v>5557</v>
      </c>
      <c r="G2493" s="63" t="s">
        <v>707</v>
      </c>
      <c r="H2493" s="137">
        <v>46259</v>
      </c>
      <c r="I2493" s="63" t="str">
        <f t="shared" si="249"/>
        <v>Aug</v>
      </c>
      <c r="J2493" s="63">
        <v>2026</v>
      </c>
      <c r="K2493" s="63" t="s">
        <v>71</v>
      </c>
      <c r="L2493" s="9"/>
      <c r="M2493" s="9" t="str">
        <f>_xlfn.XLOOKUP(K2493,[1]Heads!A:A,[1]Heads!B:B)</f>
        <v>Road Accidents</v>
      </c>
      <c r="N2493" s="9" t="str">
        <f>_xlfn.XLOOKUP(M2493,[1]Heads!B:B,[1]Heads!C:C)</f>
        <v>IPC</v>
      </c>
      <c r="O2493" s="9" t="s">
        <v>32</v>
      </c>
      <c r="P2493" s="75"/>
      <c r="Q2493" s="9"/>
      <c r="R2493" s="75"/>
      <c r="S2493" s="96" t="s">
        <v>3196</v>
      </c>
      <c r="T2493" s="9"/>
      <c r="U2493" s="75"/>
      <c r="V2493" s="9"/>
      <c r="W2493" s="104" t="s">
        <v>141</v>
      </c>
      <c r="X2493" s="104" t="s">
        <v>33</v>
      </c>
      <c r="Y2493" s="98">
        <v>46282</v>
      </c>
      <c r="Z2493" s="9" t="s">
        <v>6371</v>
      </c>
      <c r="AA2493" s="9" t="s">
        <v>34</v>
      </c>
      <c r="AB2493" s="9">
        <f t="shared" ca="1" si="242"/>
        <v>52</v>
      </c>
      <c r="AC2493" s="9" t="str">
        <f t="shared" ca="1" si="243"/>
        <v>45 to 60 Days</v>
      </c>
      <c r="AD2493" s="9">
        <f t="shared" ca="1" si="244"/>
        <v>29</v>
      </c>
      <c r="AE2493" s="9" t="str">
        <f t="shared" ca="1" si="245"/>
        <v>Below 45 Days</v>
      </c>
      <c r="AF2493" s="9"/>
      <c r="AG2493" s="123" t="str">
        <f t="shared" si="250"/>
        <v>Etcherla,'183/2026'</v>
      </c>
      <c r="AH2493" s="97" t="str">
        <f t="shared" si="246"/>
        <v/>
      </c>
    </row>
    <row r="2494" spans="1:34" ht="25.5" customHeight="1" x14ac:dyDescent="0.25">
      <c r="A2494" s="96">
        <v>2493</v>
      </c>
      <c r="B2494" s="123" t="str">
        <f>_xlfn.XLOOKUP(E2494,'[1]PS Name'!B:B,'[1]PS Name'!D:D)</f>
        <v>Srikakulam Sub-Division</v>
      </c>
      <c r="C2494" s="123" t="str">
        <f>_xlfn.XLOOKUP(E2494,'[1]PS Name'!B:B,'[1]PS Name'!C:C)</f>
        <v>Srikakulam Rural Circle</v>
      </c>
      <c r="D2494" s="123"/>
      <c r="E2494" s="123" t="s">
        <v>74</v>
      </c>
      <c r="F2494" s="9" t="s">
        <v>5480</v>
      </c>
      <c r="G2494" s="63" t="s">
        <v>1315</v>
      </c>
      <c r="H2494" s="137">
        <v>46259</v>
      </c>
      <c r="I2494" s="63" t="str">
        <f t="shared" si="249"/>
        <v>Aug</v>
      </c>
      <c r="J2494" s="63">
        <v>2026</v>
      </c>
      <c r="K2494" s="63" t="s">
        <v>70</v>
      </c>
      <c r="L2494" s="9"/>
      <c r="M2494" s="9" t="str">
        <f>_xlfn.XLOOKUP(K2494,[1]Heads!A:A,[1]Heads!B:B)</f>
        <v>174 CrPC</v>
      </c>
      <c r="N2494" s="9" t="str">
        <f>_xlfn.XLOOKUP(M2494,[1]Heads!B:B,[1]Heads!C:C)</f>
        <v>174 CrPC</v>
      </c>
      <c r="O2494" s="9" t="s">
        <v>32</v>
      </c>
      <c r="P2494" s="75"/>
      <c r="Q2494" s="9"/>
      <c r="R2494" s="75"/>
      <c r="S2494" s="96" t="s">
        <v>7125</v>
      </c>
      <c r="T2494" s="9"/>
      <c r="U2494" s="75"/>
      <c r="V2494" s="9"/>
      <c r="W2494" s="104" t="s">
        <v>142</v>
      </c>
      <c r="X2494" s="104" t="s">
        <v>2923</v>
      </c>
      <c r="Y2494" s="98"/>
      <c r="Z2494" s="9" t="s">
        <v>6372</v>
      </c>
      <c r="AA2494" s="9" t="s">
        <v>34</v>
      </c>
      <c r="AB2494" s="9" t="str">
        <f t="shared" ca="1" si="242"/>
        <v/>
      </c>
      <c r="AC2494" s="9" t="str">
        <f t="shared" si="243"/>
        <v/>
      </c>
      <c r="AD2494" s="9" t="str">
        <f t="shared" ca="1" si="244"/>
        <v/>
      </c>
      <c r="AE2494" s="9" t="str">
        <f t="shared" ca="1" si="245"/>
        <v/>
      </c>
      <c r="AF2494" s="9"/>
      <c r="AG2494" s="123" t="str">
        <f t="shared" si="250"/>
        <v>Srikakulam Rural,'172/2026'</v>
      </c>
      <c r="AH2494" s="97" t="str">
        <f t="shared" si="246"/>
        <v/>
      </c>
    </row>
    <row r="2495" spans="1:34" ht="25.5" customHeight="1" x14ac:dyDescent="0.25">
      <c r="A2495" s="96">
        <v>2494</v>
      </c>
      <c r="B2495" s="123" t="str">
        <f>_xlfn.XLOOKUP(E2495,'[1]PS Name'!B:B,'[1]PS Name'!D:D)</f>
        <v>Kasibugga Sub-Division</v>
      </c>
      <c r="C2495" s="123" t="str">
        <f>_xlfn.XLOOKUP(E2495,'[1]PS Name'!B:B,'[1]PS Name'!C:C)</f>
        <v>Kasibugga Rural Circle</v>
      </c>
      <c r="D2495" s="123"/>
      <c r="E2495" s="123" t="s">
        <v>114</v>
      </c>
      <c r="F2495" s="9" t="s">
        <v>3597</v>
      </c>
      <c r="G2495" s="63" t="s">
        <v>1315</v>
      </c>
      <c r="H2495" s="137">
        <v>46260</v>
      </c>
      <c r="I2495" s="63" t="str">
        <f t="shared" si="249"/>
        <v>Aug</v>
      </c>
      <c r="J2495" s="63">
        <v>2026</v>
      </c>
      <c r="K2495" s="63" t="s">
        <v>70</v>
      </c>
      <c r="L2495" s="9"/>
      <c r="M2495" s="9" t="str">
        <f>_xlfn.XLOOKUP(K2495,[1]Heads!A:A,[1]Heads!B:B)</f>
        <v>174 CrPC</v>
      </c>
      <c r="N2495" s="9" t="str">
        <f>_xlfn.XLOOKUP(M2495,[1]Heads!B:B,[1]Heads!C:C)</f>
        <v>174 CrPC</v>
      </c>
      <c r="O2495" s="9" t="s">
        <v>32</v>
      </c>
      <c r="P2495" s="75"/>
      <c r="Q2495" s="9"/>
      <c r="R2495" s="75"/>
      <c r="S2495" s="96" t="s">
        <v>3196</v>
      </c>
      <c r="T2495" s="9"/>
      <c r="U2495" s="75"/>
      <c r="V2495" s="9"/>
      <c r="W2495" s="104" t="s">
        <v>168</v>
      </c>
      <c r="X2495" s="104" t="s">
        <v>142</v>
      </c>
      <c r="Y2495" s="98"/>
      <c r="Z2495" s="9" t="s">
        <v>6373</v>
      </c>
      <c r="AA2495" s="9" t="s">
        <v>34</v>
      </c>
      <c r="AB2495" s="9">
        <f t="shared" ca="1" si="242"/>
        <v>51</v>
      </c>
      <c r="AC2495" s="9" t="str">
        <f t="shared" ca="1" si="243"/>
        <v>45 to 60 Days</v>
      </c>
      <c r="AD2495" s="9" t="str">
        <f t="shared" ca="1" si="244"/>
        <v/>
      </c>
      <c r="AE2495" s="9" t="str">
        <f t="shared" ca="1" si="245"/>
        <v/>
      </c>
      <c r="AF2495" s="9"/>
      <c r="AG2495" s="123" t="str">
        <f t="shared" si="250"/>
        <v>Mandasa,'136/2026'</v>
      </c>
      <c r="AH2495" s="97" t="str">
        <f t="shared" ca="1" si="246"/>
        <v>45 to 60 Days</v>
      </c>
    </row>
    <row r="2496" spans="1:34" ht="25.5" customHeight="1" x14ac:dyDescent="0.25">
      <c r="A2496" s="96">
        <v>2495</v>
      </c>
      <c r="B2496" s="123" t="str">
        <f>_xlfn.XLOOKUP(E2496,'[1]PS Name'!B:B,'[1]PS Name'!D:D)</f>
        <v>Kasibugga Sub-Division</v>
      </c>
      <c r="C2496" s="123" t="str">
        <f>_xlfn.XLOOKUP(E2496,'[1]PS Name'!B:B,'[1]PS Name'!C:C)</f>
        <v>Itchapuram Circle</v>
      </c>
      <c r="D2496" s="123"/>
      <c r="E2496" s="123" t="s">
        <v>65</v>
      </c>
      <c r="F2496" s="9" t="s">
        <v>3313</v>
      </c>
      <c r="G2496" s="63" t="s">
        <v>1332</v>
      </c>
      <c r="H2496" s="137">
        <v>46260</v>
      </c>
      <c r="I2496" s="63" t="str">
        <f t="shared" si="249"/>
        <v>Aug</v>
      </c>
      <c r="J2496" s="63">
        <v>2026</v>
      </c>
      <c r="K2496" s="63" t="s">
        <v>71</v>
      </c>
      <c r="L2496" s="9"/>
      <c r="M2496" s="9" t="str">
        <f>_xlfn.XLOOKUP(K2496,[1]Heads!A:A,[1]Heads!B:B)</f>
        <v>Road Accidents</v>
      </c>
      <c r="N2496" s="9" t="str">
        <f>_xlfn.XLOOKUP(M2496,[1]Heads!B:B,[1]Heads!C:C)</f>
        <v>IPC</v>
      </c>
      <c r="O2496" s="9" t="s">
        <v>32</v>
      </c>
      <c r="P2496" s="75"/>
      <c r="Q2496" s="9"/>
      <c r="R2496" s="75"/>
      <c r="S2496" s="96" t="s">
        <v>3196</v>
      </c>
      <c r="T2496" s="9"/>
      <c r="U2496" s="75"/>
      <c r="V2496" s="9"/>
      <c r="W2496" s="104" t="s">
        <v>141</v>
      </c>
      <c r="X2496" s="104" t="s">
        <v>33</v>
      </c>
      <c r="Y2496" s="98">
        <v>46305</v>
      </c>
      <c r="Z2496" s="9" t="s">
        <v>6375</v>
      </c>
      <c r="AA2496" s="9" t="s">
        <v>34</v>
      </c>
      <c r="AB2496" s="9">
        <f t="shared" ca="1" si="242"/>
        <v>51</v>
      </c>
      <c r="AC2496" s="9" t="str">
        <f t="shared" ca="1" si="243"/>
        <v>45 to 60 Days</v>
      </c>
      <c r="AD2496" s="9">
        <f t="shared" ca="1" si="244"/>
        <v>6</v>
      </c>
      <c r="AE2496" s="9" t="str">
        <f t="shared" ca="1" si="245"/>
        <v>Below 45 Days</v>
      </c>
      <c r="AF2496" s="9"/>
      <c r="AG2496" s="123" t="str">
        <f t="shared" si="250"/>
        <v>Itchapuram Town,'109/2026'</v>
      </c>
      <c r="AH2496" s="97" t="str">
        <f t="shared" si="246"/>
        <v/>
      </c>
    </row>
    <row r="2497" spans="1:34" ht="25.5" customHeight="1" x14ac:dyDescent="0.25">
      <c r="A2497" s="96">
        <v>2496</v>
      </c>
      <c r="B2497" s="123" t="str">
        <f>_xlfn.XLOOKUP(E2497,'[1]PS Name'!B:B,'[1]PS Name'!D:D)</f>
        <v>Tekkali Sub-Division</v>
      </c>
      <c r="C2497" s="123" t="str">
        <f>_xlfn.XLOOKUP(E2497,'[1]PS Name'!B:B,'[1]PS Name'!C:C)</f>
        <v>Narasannapeta Circle</v>
      </c>
      <c r="D2497" s="123"/>
      <c r="E2497" s="123" t="s">
        <v>79</v>
      </c>
      <c r="F2497" s="9" t="s">
        <v>3386</v>
      </c>
      <c r="G2497" s="63" t="s">
        <v>1572</v>
      </c>
      <c r="H2497" s="137">
        <v>46260</v>
      </c>
      <c r="I2497" s="63" t="str">
        <f t="shared" si="249"/>
        <v>Aug</v>
      </c>
      <c r="J2497" s="63">
        <v>2026</v>
      </c>
      <c r="K2497" s="63" t="s">
        <v>75</v>
      </c>
      <c r="L2497" s="9"/>
      <c r="M2497" s="9" t="str">
        <f>_xlfn.XLOOKUP(K2497,[1]Heads!A:A,[1]Heads!B:B)</f>
        <v>Bodily Offiences</v>
      </c>
      <c r="N2497" s="9" t="str">
        <f>_xlfn.XLOOKUP(M2497,[1]Heads!B:B,[1]Heads!C:C)</f>
        <v>IPC</v>
      </c>
      <c r="O2497" s="9" t="s">
        <v>32</v>
      </c>
      <c r="P2497" s="75"/>
      <c r="Q2497" s="9"/>
      <c r="R2497" s="75"/>
      <c r="S2497" s="96" t="s">
        <v>7126</v>
      </c>
      <c r="T2497" s="9"/>
      <c r="U2497" s="75"/>
      <c r="V2497" s="9"/>
      <c r="W2497" s="104" t="s">
        <v>141</v>
      </c>
      <c r="X2497" s="104" t="s">
        <v>2923</v>
      </c>
      <c r="Y2497" s="98"/>
      <c r="Z2497" s="9" t="s">
        <v>6376</v>
      </c>
      <c r="AA2497" s="9" t="s">
        <v>34</v>
      </c>
      <c r="AB2497" s="9" t="str">
        <f t="shared" ca="1" si="242"/>
        <v/>
      </c>
      <c r="AC2497" s="9" t="str">
        <f t="shared" si="243"/>
        <v/>
      </c>
      <c r="AD2497" s="9" t="str">
        <f t="shared" ca="1" si="244"/>
        <v/>
      </c>
      <c r="AE2497" s="9" t="str">
        <f t="shared" ca="1" si="245"/>
        <v/>
      </c>
      <c r="AF2497" s="9"/>
      <c r="AG2497" s="123" t="str">
        <f t="shared" si="250"/>
        <v>Polaki,'114/2026'</v>
      </c>
      <c r="AH2497" s="97" t="str">
        <f t="shared" si="246"/>
        <v/>
      </c>
    </row>
    <row r="2498" spans="1:34" ht="25.5" customHeight="1" x14ac:dyDescent="0.25">
      <c r="A2498" s="96">
        <v>2497</v>
      </c>
      <c r="B2498" s="123" t="str">
        <f>_xlfn.XLOOKUP(E2498,'[1]PS Name'!B:B,'[1]PS Name'!D:D)</f>
        <v>Tekkali Sub-Division</v>
      </c>
      <c r="C2498" s="123" t="str">
        <f>_xlfn.XLOOKUP(E2498,'[1]PS Name'!B:B,'[1]PS Name'!C:C)</f>
        <v>Tekkali Rural Circle</v>
      </c>
      <c r="D2498" s="123"/>
      <c r="E2498" s="123" t="s">
        <v>89</v>
      </c>
      <c r="F2498" s="9" t="s">
        <v>3884</v>
      </c>
      <c r="G2498" s="63" t="s">
        <v>264</v>
      </c>
      <c r="H2498" s="137">
        <v>46260</v>
      </c>
      <c r="I2498" s="63" t="str">
        <f t="shared" si="249"/>
        <v>Aug</v>
      </c>
      <c r="J2498" s="63">
        <v>2026</v>
      </c>
      <c r="K2498" s="63" t="s">
        <v>59</v>
      </c>
      <c r="L2498" s="9" t="s">
        <v>265</v>
      </c>
      <c r="M2498" s="9" t="str">
        <f>_xlfn.XLOOKUP(K2498,[1]Heads!A:A,[1]Heads!B:B)</f>
        <v>Missing Cases</v>
      </c>
      <c r="N2498" s="9" t="str">
        <f>_xlfn.XLOOKUP(M2498,[1]Heads!B:B,[1]Heads!C:C)</f>
        <v>Missing</v>
      </c>
      <c r="O2498" s="9" t="s">
        <v>32</v>
      </c>
      <c r="P2498" s="75"/>
      <c r="Q2498" s="9"/>
      <c r="R2498" s="75"/>
      <c r="S2498" s="96" t="s">
        <v>3196</v>
      </c>
      <c r="T2498" s="9"/>
      <c r="U2498" s="75"/>
      <c r="V2498" s="9"/>
      <c r="W2498" s="104" t="s">
        <v>112</v>
      </c>
      <c r="X2498" s="104" t="s">
        <v>112</v>
      </c>
      <c r="Y2498" s="98"/>
      <c r="Z2498" s="9" t="s">
        <v>6377</v>
      </c>
      <c r="AA2498" s="9" t="s">
        <v>34</v>
      </c>
      <c r="AB2498" s="9">
        <f t="shared" ref="AB2498:AB2561" ca="1" si="251">IF(S2498="UI",DATEDIF(H2498,TODAY(),"D"),"")</f>
        <v>51</v>
      </c>
      <c r="AC2498" s="9" t="str">
        <f t="shared" ref="AC2498:AC2561" ca="1" si="252">IF(S2498="UI",IF(AB2498&gt;365,"Above 1 Year",IF(AND(AB2498&lt;=365,AB2498&gt;180),"Above 6 Months",IF(AND(AB2498&lt;=180,AB2498&gt;90),"Above 3 Months",IF(AND(AB2498&lt;=90,AB2498&gt;60),"Above 60 Days",IF(AND(AB2498&lt;=60,AB2498&gt;45),"45 to 60 Days","Below 45 Days"))))),"")</f>
        <v>45 to 60 Days</v>
      </c>
      <c r="AD2498" s="9" t="str">
        <f t="shared" ref="AD2498:AD2561" ca="1" si="253">IF(Y2498&lt;&gt;"",DATEDIF(Y2498,TODAY(),"D"),"")</f>
        <v/>
      </c>
      <c r="AE2498" s="9" t="str">
        <f t="shared" ref="AE2498:AE2561" ca="1" si="254">IF(AD2498&lt;&gt;"",IF(AD2498&gt;365,"Above 1 Year",IF(AND(AD2498&lt;=365,AD2498&gt;180),"Above 6 Months",IF(AND(AD2498&lt;=180,AD2498&gt;90),"Above 3 Months",IF(AND(AD2498&lt;=90,AD2498&gt;60),"Above 60 Days",IF(AND(AD2498&lt;=60,AD2498&gt;45),"45 to 60 Days","Below 45 Days"))))),"")</f>
        <v/>
      </c>
      <c r="AF2498" s="9"/>
      <c r="AG2498" s="123" t="str">
        <f t="shared" si="250"/>
        <v>Kotabommali,'154/2026'</v>
      </c>
      <c r="AH2498" s="97" t="str">
        <f t="shared" ca="1" si="246"/>
        <v>45 to 60 Days</v>
      </c>
    </row>
    <row r="2499" spans="1:34" ht="25.5" customHeight="1" x14ac:dyDescent="0.25">
      <c r="A2499" s="96">
        <v>2498</v>
      </c>
      <c r="B2499" s="123" t="str">
        <f>_xlfn.XLOOKUP(E2499,'[1]PS Name'!B:B,'[1]PS Name'!D:D)</f>
        <v>Tekkali Sub-Division</v>
      </c>
      <c r="C2499" s="123" t="str">
        <f>_xlfn.XLOOKUP(E2499,'[1]PS Name'!B:B,'[1]PS Name'!C:C)</f>
        <v>Narasannapeta Circle</v>
      </c>
      <c r="D2499" s="123"/>
      <c r="E2499" s="123" t="s">
        <v>42</v>
      </c>
      <c r="F2499" s="9" t="s">
        <v>6141</v>
      </c>
      <c r="G2499" s="63" t="s">
        <v>3121</v>
      </c>
      <c r="H2499" s="137">
        <v>46260</v>
      </c>
      <c r="I2499" s="63" t="str">
        <f t="shared" si="249"/>
        <v>Aug</v>
      </c>
      <c r="J2499" s="63">
        <v>2026</v>
      </c>
      <c r="K2499" s="63" t="s">
        <v>59</v>
      </c>
      <c r="L2499" s="9" t="s">
        <v>265</v>
      </c>
      <c r="M2499" s="9" t="str">
        <f>_xlfn.XLOOKUP(K2499,[1]Heads!A:A,[1]Heads!B:B)</f>
        <v>Missing Cases</v>
      </c>
      <c r="N2499" s="9" t="str">
        <f>_xlfn.XLOOKUP(M2499,[1]Heads!B:B,[1]Heads!C:C)</f>
        <v>Missing</v>
      </c>
      <c r="O2499" s="9" t="s">
        <v>32</v>
      </c>
      <c r="P2499" s="75"/>
      <c r="Q2499" s="9"/>
      <c r="R2499" s="75"/>
      <c r="S2499" s="96" t="s">
        <v>7125</v>
      </c>
      <c r="T2499" s="9"/>
      <c r="U2499" s="75"/>
      <c r="V2499" s="9"/>
      <c r="W2499" s="104" t="s">
        <v>142</v>
      </c>
      <c r="X2499" s="104" t="s">
        <v>2923</v>
      </c>
      <c r="Y2499" s="98"/>
      <c r="Z2499" s="9" t="s">
        <v>6378</v>
      </c>
      <c r="AA2499" s="9" t="s">
        <v>34</v>
      </c>
      <c r="AB2499" s="9" t="str">
        <f t="shared" ca="1" si="251"/>
        <v/>
      </c>
      <c r="AC2499" s="9" t="str">
        <f t="shared" si="252"/>
        <v/>
      </c>
      <c r="AD2499" s="9" t="str">
        <f t="shared" ca="1" si="253"/>
        <v/>
      </c>
      <c r="AE2499" s="9" t="str">
        <f t="shared" ca="1" si="254"/>
        <v/>
      </c>
      <c r="AF2499" s="9"/>
      <c r="AG2499" s="123" t="str">
        <f t="shared" si="250"/>
        <v>Narasannapeta,'264/2026'</v>
      </c>
      <c r="AH2499" s="97" t="str">
        <f t="shared" ref="AH2499:AH2562" si="255">IF(X2499="SC/PRC/CC No. Awaited","",AC2499)</f>
        <v/>
      </c>
    </row>
    <row r="2500" spans="1:34" ht="25.5" customHeight="1" x14ac:dyDescent="0.25">
      <c r="A2500" s="96">
        <v>2499</v>
      </c>
      <c r="B2500" s="123" t="str">
        <f>_xlfn.XLOOKUP(E2500,'[1]PS Name'!B:B,'[1]PS Name'!D:D)</f>
        <v>Srikakulam Sub-Division</v>
      </c>
      <c r="C2500" s="123" t="str">
        <f>_xlfn.XLOOKUP(E2500,'[1]PS Name'!B:B,'[1]PS Name'!C:C)</f>
        <v>Amadalavalasa Circle</v>
      </c>
      <c r="D2500" s="123"/>
      <c r="E2500" s="123" t="s">
        <v>67</v>
      </c>
      <c r="F2500" s="9" t="s">
        <v>3278</v>
      </c>
      <c r="G2500" s="63" t="s">
        <v>1315</v>
      </c>
      <c r="H2500" s="137">
        <v>46260</v>
      </c>
      <c r="I2500" s="63" t="str">
        <f t="shared" si="249"/>
        <v>Aug</v>
      </c>
      <c r="J2500" s="63">
        <v>2026</v>
      </c>
      <c r="K2500" s="63" t="s">
        <v>70</v>
      </c>
      <c r="L2500" s="9"/>
      <c r="M2500" s="9" t="str">
        <f>_xlfn.XLOOKUP(K2500,[1]Heads!A:A,[1]Heads!B:B)</f>
        <v>174 CrPC</v>
      </c>
      <c r="N2500" s="9" t="str">
        <f>_xlfn.XLOOKUP(M2500,[1]Heads!B:B,[1]Heads!C:C)</f>
        <v>174 CrPC</v>
      </c>
      <c r="O2500" s="9" t="s">
        <v>32</v>
      </c>
      <c r="P2500" s="75"/>
      <c r="Q2500" s="9"/>
      <c r="R2500" s="75"/>
      <c r="S2500" s="96" t="s">
        <v>3196</v>
      </c>
      <c r="T2500" s="9"/>
      <c r="U2500" s="75"/>
      <c r="V2500" s="9"/>
      <c r="W2500" s="104" t="s">
        <v>173</v>
      </c>
      <c r="X2500" s="104" t="s">
        <v>173</v>
      </c>
      <c r="Y2500" s="98">
        <v>46268</v>
      </c>
      <c r="Z2500" s="9" t="s">
        <v>6379</v>
      </c>
      <c r="AA2500" s="9" t="s">
        <v>34</v>
      </c>
      <c r="AB2500" s="9">
        <f t="shared" ca="1" si="251"/>
        <v>51</v>
      </c>
      <c r="AC2500" s="9" t="str">
        <f t="shared" ca="1" si="252"/>
        <v>45 to 60 Days</v>
      </c>
      <c r="AD2500" s="9">
        <f t="shared" ca="1" si="253"/>
        <v>43</v>
      </c>
      <c r="AE2500" s="9" t="str">
        <f t="shared" ca="1" si="254"/>
        <v>Below 45 Days</v>
      </c>
      <c r="AF2500" s="9"/>
      <c r="AG2500" s="123" t="str">
        <f t="shared" si="250"/>
        <v>Sarubujjili,'82/2026'</v>
      </c>
      <c r="AH2500" s="97" t="str">
        <f t="shared" ca="1" si="255"/>
        <v>45 to 60 Days</v>
      </c>
    </row>
    <row r="2501" spans="1:34" ht="25.5" customHeight="1" x14ac:dyDescent="0.25">
      <c r="A2501" s="96">
        <v>2500</v>
      </c>
      <c r="B2501" s="123" t="str">
        <f>_xlfn.XLOOKUP(E2501,'[1]PS Name'!B:B,'[1]PS Name'!D:D)</f>
        <v>Tekkali Sub-Division</v>
      </c>
      <c r="C2501" s="123" t="str">
        <f>_xlfn.XLOOKUP(E2501,'[1]PS Name'!B:B,'[1]PS Name'!C:C)</f>
        <v>Tekkali Rural Circle</v>
      </c>
      <c r="D2501" s="123"/>
      <c r="E2501" s="123" t="s">
        <v>110</v>
      </c>
      <c r="F2501" s="9" t="s">
        <v>3095</v>
      </c>
      <c r="G2501" s="63" t="s">
        <v>1572</v>
      </c>
      <c r="H2501" s="137">
        <v>46260</v>
      </c>
      <c r="I2501" s="63" t="str">
        <f t="shared" si="249"/>
        <v>Aug</v>
      </c>
      <c r="J2501" s="63">
        <v>2026</v>
      </c>
      <c r="K2501" s="63" t="s">
        <v>75</v>
      </c>
      <c r="L2501" s="9"/>
      <c r="M2501" s="9" t="str">
        <f>_xlfn.XLOOKUP(K2501,[1]Heads!A:A,[1]Heads!B:B)</f>
        <v>Bodily Offiences</v>
      </c>
      <c r="N2501" s="9" t="str">
        <f>_xlfn.XLOOKUP(M2501,[1]Heads!B:B,[1]Heads!C:C)</f>
        <v>IPC</v>
      </c>
      <c r="O2501" s="9" t="s">
        <v>32</v>
      </c>
      <c r="P2501" s="75"/>
      <c r="Q2501" s="9"/>
      <c r="R2501" s="75"/>
      <c r="S2501" s="96" t="s">
        <v>3196</v>
      </c>
      <c r="T2501" s="9"/>
      <c r="U2501" s="75"/>
      <c r="V2501" s="9"/>
      <c r="W2501" s="104" t="s">
        <v>169</v>
      </c>
      <c r="X2501" s="104" t="s">
        <v>141</v>
      </c>
      <c r="Y2501" s="98"/>
      <c r="Z2501" s="9" t="s">
        <v>6380</v>
      </c>
      <c r="AA2501" s="9" t="s">
        <v>34</v>
      </c>
      <c r="AB2501" s="9">
        <f t="shared" ca="1" si="251"/>
        <v>51</v>
      </c>
      <c r="AC2501" s="9" t="str">
        <f t="shared" ca="1" si="252"/>
        <v>45 to 60 Days</v>
      </c>
      <c r="AD2501" s="9" t="str">
        <f t="shared" ca="1" si="253"/>
        <v/>
      </c>
      <c r="AE2501" s="9" t="str">
        <f t="shared" ca="1" si="254"/>
        <v/>
      </c>
      <c r="AF2501" s="9"/>
      <c r="AG2501" s="123" t="str">
        <f t="shared" si="250"/>
        <v>Naupada,'65/2026'</v>
      </c>
      <c r="AH2501" s="97" t="str">
        <f t="shared" ca="1" si="255"/>
        <v>45 to 60 Days</v>
      </c>
    </row>
    <row r="2502" spans="1:34" ht="25.5" customHeight="1" x14ac:dyDescent="0.25">
      <c r="A2502" s="96">
        <v>2501</v>
      </c>
      <c r="B2502" s="123" t="str">
        <f>_xlfn.XLOOKUP(E2502,'[1]PS Name'!B:B,'[1]PS Name'!D:D)</f>
        <v>Srikakulam Sub-Division</v>
      </c>
      <c r="C2502" s="123" t="str">
        <f>_xlfn.XLOOKUP(E2502,'[1]PS Name'!B:B,'[1]PS Name'!C:C)</f>
        <v>Srikakulam Rural Circle</v>
      </c>
      <c r="D2502" s="123"/>
      <c r="E2502" s="123" t="s">
        <v>69</v>
      </c>
      <c r="F2502" s="9" t="s">
        <v>3305</v>
      </c>
      <c r="G2502" s="63" t="s">
        <v>1474</v>
      </c>
      <c r="H2502" s="137">
        <v>46260</v>
      </c>
      <c r="I2502" s="63" t="str">
        <f t="shared" si="249"/>
        <v>Aug</v>
      </c>
      <c r="J2502" s="63">
        <v>2026</v>
      </c>
      <c r="K2502" s="63" t="s">
        <v>103</v>
      </c>
      <c r="L2502" s="9"/>
      <c r="M2502" s="9" t="str">
        <f>_xlfn.XLOOKUP(K2502,[1]Heads!A:A,[1]Heads!B:B)</f>
        <v>Property Offences</v>
      </c>
      <c r="N2502" s="9" t="str">
        <f>_xlfn.XLOOKUP(M2502,[1]Heads!B:B,[1]Heads!C:C)</f>
        <v>IPC</v>
      </c>
      <c r="O2502" s="9" t="s">
        <v>32</v>
      </c>
      <c r="P2502" s="75"/>
      <c r="Q2502" s="9"/>
      <c r="R2502" s="75"/>
      <c r="S2502" s="96" t="s">
        <v>3196</v>
      </c>
      <c r="T2502" s="9"/>
      <c r="U2502" s="75"/>
      <c r="V2502" s="9"/>
      <c r="W2502" s="104" t="s">
        <v>141</v>
      </c>
      <c r="X2502" s="104" t="s">
        <v>33</v>
      </c>
      <c r="Y2502" s="98">
        <v>46281</v>
      </c>
      <c r="Z2502" s="9" t="s">
        <v>6381</v>
      </c>
      <c r="AA2502" s="9" t="s">
        <v>34</v>
      </c>
      <c r="AB2502" s="9">
        <f t="shared" ca="1" si="251"/>
        <v>51</v>
      </c>
      <c r="AC2502" s="9" t="str">
        <f t="shared" ca="1" si="252"/>
        <v>45 to 60 Days</v>
      </c>
      <c r="AD2502" s="9">
        <f t="shared" ca="1" si="253"/>
        <v>30</v>
      </c>
      <c r="AE2502" s="9" t="str">
        <f t="shared" ca="1" si="254"/>
        <v>Below 45 Days</v>
      </c>
      <c r="AF2502" s="9"/>
      <c r="AG2502" s="123" t="str">
        <f t="shared" si="250"/>
        <v>Gara,'85/2026'</v>
      </c>
      <c r="AH2502" s="97" t="str">
        <f t="shared" si="255"/>
        <v/>
      </c>
    </row>
    <row r="2503" spans="1:34" ht="25.5" customHeight="1" x14ac:dyDescent="0.25">
      <c r="A2503" s="96">
        <v>2502</v>
      </c>
      <c r="B2503" s="123" t="str">
        <f>_xlfn.XLOOKUP(E2503,'[1]PS Name'!B:B,'[1]PS Name'!D:D)</f>
        <v>Tekkali Sub-Division</v>
      </c>
      <c r="C2503" s="123" t="str">
        <f>_xlfn.XLOOKUP(E2503,'[1]PS Name'!B:B,'[1]PS Name'!C:C)</f>
        <v>Narasannapeta Circle</v>
      </c>
      <c r="D2503" s="123"/>
      <c r="E2503" s="123" t="s">
        <v>79</v>
      </c>
      <c r="F2503" s="9" t="s">
        <v>3387</v>
      </c>
      <c r="G2503" s="63" t="s">
        <v>6383</v>
      </c>
      <c r="H2503" s="137">
        <v>46260</v>
      </c>
      <c r="I2503" s="63" t="str">
        <f t="shared" si="249"/>
        <v>Aug</v>
      </c>
      <c r="J2503" s="63">
        <v>2026</v>
      </c>
      <c r="K2503" s="63" t="s">
        <v>53</v>
      </c>
      <c r="L2503" s="9"/>
      <c r="M2503" s="9" t="str">
        <f>_xlfn.XLOOKUP(K2503,[1]Heads!A:A,[1]Heads!B:B)</f>
        <v>Bodily Offiences</v>
      </c>
      <c r="N2503" s="9" t="str">
        <f>_xlfn.XLOOKUP(M2503,[1]Heads!B:B,[1]Heads!C:C)</f>
        <v>IPC</v>
      </c>
      <c r="O2503" s="9" t="s">
        <v>32</v>
      </c>
      <c r="P2503" s="75"/>
      <c r="Q2503" s="9"/>
      <c r="R2503" s="75"/>
      <c r="S2503" s="96" t="s">
        <v>3196</v>
      </c>
      <c r="T2503" s="9"/>
      <c r="U2503" s="75"/>
      <c r="V2503" s="9"/>
      <c r="W2503" s="104" t="s">
        <v>40</v>
      </c>
      <c r="X2503" s="104" t="s">
        <v>40</v>
      </c>
      <c r="Y2503" s="98"/>
      <c r="Z2503" s="9" t="s">
        <v>6384</v>
      </c>
      <c r="AA2503" s="9" t="s">
        <v>34</v>
      </c>
      <c r="AB2503" s="9">
        <f t="shared" ca="1" si="251"/>
        <v>51</v>
      </c>
      <c r="AC2503" s="9" t="str">
        <f t="shared" ca="1" si="252"/>
        <v>45 to 60 Days</v>
      </c>
      <c r="AD2503" s="9" t="str">
        <f t="shared" ca="1" si="253"/>
        <v/>
      </c>
      <c r="AE2503" s="9" t="str">
        <f t="shared" ca="1" si="254"/>
        <v/>
      </c>
      <c r="AF2503" s="9"/>
      <c r="AG2503" s="123" t="str">
        <f t="shared" si="250"/>
        <v>Polaki,'113/2026'</v>
      </c>
      <c r="AH2503" s="97" t="str">
        <f t="shared" ca="1" si="255"/>
        <v>45 to 60 Days</v>
      </c>
    </row>
    <row r="2504" spans="1:34" ht="25.5" customHeight="1" x14ac:dyDescent="0.25">
      <c r="A2504" s="96">
        <v>2503</v>
      </c>
      <c r="B2504" s="123" t="str">
        <f>_xlfn.XLOOKUP(E2504,'[1]PS Name'!B:B,'[1]PS Name'!D:D)</f>
        <v>Tekkali Sub-Division</v>
      </c>
      <c r="C2504" s="123" t="str">
        <f>_xlfn.XLOOKUP(E2504,'[1]PS Name'!B:B,'[1]PS Name'!C:C)</f>
        <v>Tekkali Rural Circle</v>
      </c>
      <c r="D2504" s="123"/>
      <c r="E2504" s="123" t="s">
        <v>89</v>
      </c>
      <c r="F2504" s="9" t="s">
        <v>3803</v>
      </c>
      <c r="G2504" s="63" t="s">
        <v>1646</v>
      </c>
      <c r="H2504" s="137">
        <v>46260</v>
      </c>
      <c r="I2504" s="63" t="str">
        <f t="shared" si="249"/>
        <v>Aug</v>
      </c>
      <c r="J2504" s="63">
        <v>2026</v>
      </c>
      <c r="K2504" s="63" t="s">
        <v>80</v>
      </c>
      <c r="L2504" s="9"/>
      <c r="M2504" s="9" t="str">
        <f>_xlfn.XLOOKUP(K2504,[1]Heads!A:A,[1]Heads!B:B)</f>
        <v>Crime  Against Women</v>
      </c>
      <c r="N2504" s="9" t="str">
        <f>_xlfn.XLOOKUP(M2504,[1]Heads!B:B,[1]Heads!C:C)</f>
        <v>IPC</v>
      </c>
      <c r="O2504" s="9" t="s">
        <v>32</v>
      </c>
      <c r="P2504" s="75"/>
      <c r="Q2504" s="9"/>
      <c r="R2504" s="75"/>
      <c r="S2504" s="96" t="s">
        <v>3196</v>
      </c>
      <c r="T2504" s="9"/>
      <c r="U2504" s="75"/>
      <c r="V2504" s="9"/>
      <c r="W2504" s="104" t="s">
        <v>141</v>
      </c>
      <c r="X2504" s="104" t="s">
        <v>33</v>
      </c>
      <c r="Y2504" s="98">
        <v>46281</v>
      </c>
      <c r="Z2504" s="9" t="s">
        <v>6385</v>
      </c>
      <c r="AA2504" s="9" t="s">
        <v>34</v>
      </c>
      <c r="AB2504" s="9">
        <f t="shared" ca="1" si="251"/>
        <v>51</v>
      </c>
      <c r="AC2504" s="9" t="str">
        <f t="shared" ca="1" si="252"/>
        <v>45 to 60 Days</v>
      </c>
      <c r="AD2504" s="9">
        <f t="shared" ca="1" si="253"/>
        <v>30</v>
      </c>
      <c r="AE2504" s="9" t="str">
        <f t="shared" ca="1" si="254"/>
        <v>Below 45 Days</v>
      </c>
      <c r="AF2504" s="9"/>
      <c r="AG2504" s="123" t="str">
        <f t="shared" si="250"/>
        <v>Kotabommali,'153/2026'</v>
      </c>
      <c r="AH2504" s="97" t="str">
        <f t="shared" si="255"/>
        <v/>
      </c>
    </row>
    <row r="2505" spans="1:34" ht="25.5" customHeight="1" x14ac:dyDescent="0.25">
      <c r="A2505" s="96">
        <v>2504</v>
      </c>
      <c r="B2505" s="123" t="str">
        <f>_xlfn.XLOOKUP(E2505,'[1]PS Name'!B:B,'[1]PS Name'!D:D)</f>
        <v>Srikakulam Sub-Division</v>
      </c>
      <c r="C2505" s="123" t="str">
        <f>_xlfn.XLOOKUP(E2505,'[1]PS Name'!B:B,'[1]PS Name'!C:C)</f>
        <v>J.R.Puram Circle</v>
      </c>
      <c r="D2505" s="123"/>
      <c r="E2505" s="123" t="s">
        <v>90</v>
      </c>
      <c r="F2505" s="9" t="s">
        <v>5525</v>
      </c>
      <c r="G2505" s="63" t="s">
        <v>707</v>
      </c>
      <c r="H2505" s="137">
        <v>46260</v>
      </c>
      <c r="I2505" s="63" t="str">
        <f t="shared" si="249"/>
        <v>Aug</v>
      </c>
      <c r="J2505" s="63">
        <v>2026</v>
      </c>
      <c r="K2505" s="63" t="s">
        <v>71</v>
      </c>
      <c r="L2505" s="9"/>
      <c r="M2505" s="9" t="str">
        <f>_xlfn.XLOOKUP(K2505,[1]Heads!A:A,[1]Heads!B:B)</f>
        <v>Road Accidents</v>
      </c>
      <c r="N2505" s="9" t="str">
        <f>_xlfn.XLOOKUP(M2505,[1]Heads!B:B,[1]Heads!C:C)</f>
        <v>IPC</v>
      </c>
      <c r="O2505" s="9" t="s">
        <v>32</v>
      </c>
      <c r="P2505" s="75"/>
      <c r="Q2505" s="9"/>
      <c r="R2505" s="75"/>
      <c r="S2505" s="96" t="s">
        <v>3196</v>
      </c>
      <c r="T2505" s="9"/>
      <c r="U2505" s="75"/>
      <c r="V2505" s="9"/>
      <c r="W2505" s="104" t="s">
        <v>169</v>
      </c>
      <c r="X2505" s="104" t="s">
        <v>169</v>
      </c>
      <c r="Y2505" s="98"/>
      <c r="Z2505" s="9" t="s">
        <v>6386</v>
      </c>
      <c r="AA2505" s="9" t="s">
        <v>34</v>
      </c>
      <c r="AB2505" s="9">
        <f t="shared" ca="1" si="251"/>
        <v>51</v>
      </c>
      <c r="AC2505" s="9" t="str">
        <f t="shared" ca="1" si="252"/>
        <v>45 to 60 Days</v>
      </c>
      <c r="AD2505" s="9" t="str">
        <f t="shared" ca="1" si="253"/>
        <v/>
      </c>
      <c r="AE2505" s="9" t="str">
        <f t="shared" ca="1" si="254"/>
        <v/>
      </c>
      <c r="AF2505" s="9"/>
      <c r="AG2505" s="123" t="str">
        <f t="shared" si="250"/>
        <v>J.R.Puram,'180/2026'</v>
      </c>
      <c r="AH2505" s="97" t="str">
        <f t="shared" ca="1" si="255"/>
        <v>45 to 60 Days</v>
      </c>
    </row>
    <row r="2506" spans="1:34" ht="25.5" customHeight="1" x14ac:dyDescent="0.25">
      <c r="A2506" s="96">
        <v>2505</v>
      </c>
      <c r="B2506" s="123" t="str">
        <f>_xlfn.XLOOKUP(E2506,'[1]PS Name'!B:B,'[1]PS Name'!D:D)</f>
        <v>Tekkali Sub-Division</v>
      </c>
      <c r="C2506" s="123" t="str">
        <f>_xlfn.XLOOKUP(E2506,'[1]PS Name'!B:B,'[1]PS Name'!C:C)</f>
        <v>Pathapatnam Circle</v>
      </c>
      <c r="D2506" s="123"/>
      <c r="E2506" s="123" t="s">
        <v>58</v>
      </c>
      <c r="F2506" s="9" t="s">
        <v>3050</v>
      </c>
      <c r="G2506" s="63" t="s">
        <v>5919</v>
      </c>
      <c r="H2506" s="137">
        <v>46260</v>
      </c>
      <c r="I2506" s="63" t="str">
        <f t="shared" si="249"/>
        <v>Aug</v>
      </c>
      <c r="J2506" s="63">
        <v>2026</v>
      </c>
      <c r="K2506" s="63" t="s">
        <v>71</v>
      </c>
      <c r="L2506" s="9"/>
      <c r="M2506" s="9" t="str">
        <f>_xlfn.XLOOKUP(K2506,[1]Heads!A:A,[1]Heads!B:B)</f>
        <v>Road Accidents</v>
      </c>
      <c r="N2506" s="9" t="str">
        <f>_xlfn.XLOOKUP(M2506,[1]Heads!B:B,[1]Heads!C:C)</f>
        <v>IPC</v>
      </c>
      <c r="O2506" s="9" t="s">
        <v>32</v>
      </c>
      <c r="P2506" s="75"/>
      <c r="Q2506" s="9"/>
      <c r="R2506" s="75"/>
      <c r="S2506" s="96" t="s">
        <v>3196</v>
      </c>
      <c r="T2506" s="9"/>
      <c r="U2506" s="75"/>
      <c r="V2506" s="9"/>
      <c r="W2506" s="104" t="s">
        <v>175</v>
      </c>
      <c r="X2506" s="104" t="s">
        <v>33</v>
      </c>
      <c r="Y2506" s="98">
        <v>46302</v>
      </c>
      <c r="Z2506" s="9" t="s">
        <v>6387</v>
      </c>
      <c r="AA2506" s="9" t="s">
        <v>34</v>
      </c>
      <c r="AB2506" s="9">
        <f t="shared" ca="1" si="251"/>
        <v>51</v>
      </c>
      <c r="AC2506" s="9" t="str">
        <f t="shared" ca="1" si="252"/>
        <v>45 to 60 Days</v>
      </c>
      <c r="AD2506" s="9">
        <f t="shared" ca="1" si="253"/>
        <v>9</v>
      </c>
      <c r="AE2506" s="9" t="str">
        <f t="shared" ca="1" si="254"/>
        <v>Below 45 Days</v>
      </c>
      <c r="AF2506" s="9"/>
      <c r="AG2506" s="123" t="str">
        <f t="shared" si="250"/>
        <v>Meliaputti,'55/2026'</v>
      </c>
      <c r="AH2506" s="97" t="str">
        <f t="shared" si="255"/>
        <v/>
      </c>
    </row>
    <row r="2507" spans="1:34" ht="25.5" customHeight="1" x14ac:dyDescent="0.25">
      <c r="A2507" s="96">
        <v>2506</v>
      </c>
      <c r="B2507" s="123" t="str">
        <f>_xlfn.XLOOKUP(E2507,'[1]PS Name'!B:B,'[1]PS Name'!D:D)</f>
        <v>Srikakulam Sub-Division</v>
      </c>
      <c r="C2507" s="123" t="str">
        <f>_xlfn.XLOOKUP(E2507,'[1]PS Name'!B:B,'[1]PS Name'!C:C)</f>
        <v>Srikakulam Rural Circle</v>
      </c>
      <c r="D2507" s="123"/>
      <c r="E2507" s="123" t="s">
        <v>69</v>
      </c>
      <c r="F2507" s="9" t="s">
        <v>3118</v>
      </c>
      <c r="G2507" s="63" t="s">
        <v>1354</v>
      </c>
      <c r="H2507" s="137">
        <v>46260</v>
      </c>
      <c r="I2507" s="63" t="str">
        <f t="shared" si="249"/>
        <v>Aug</v>
      </c>
      <c r="J2507" s="63">
        <v>2026</v>
      </c>
      <c r="K2507" s="63" t="s">
        <v>103</v>
      </c>
      <c r="L2507" s="9"/>
      <c r="M2507" s="9" t="str">
        <f>_xlfn.XLOOKUP(K2507,[1]Heads!A:A,[1]Heads!B:B)</f>
        <v>Property Offences</v>
      </c>
      <c r="N2507" s="9" t="str">
        <f>_xlfn.XLOOKUP(M2507,[1]Heads!B:B,[1]Heads!C:C)</f>
        <v>IPC</v>
      </c>
      <c r="O2507" s="9" t="s">
        <v>32</v>
      </c>
      <c r="P2507" s="75"/>
      <c r="Q2507" s="9"/>
      <c r="R2507" s="75"/>
      <c r="S2507" s="96" t="s">
        <v>3196</v>
      </c>
      <c r="T2507" s="9"/>
      <c r="U2507" s="75"/>
      <c r="V2507" s="9"/>
      <c r="W2507" s="104" t="s">
        <v>141</v>
      </c>
      <c r="X2507" s="104" t="s">
        <v>33</v>
      </c>
      <c r="Y2507" s="98">
        <v>46287</v>
      </c>
      <c r="Z2507" s="9" t="s">
        <v>6388</v>
      </c>
      <c r="AA2507" s="9" t="s">
        <v>34</v>
      </c>
      <c r="AB2507" s="9">
        <f t="shared" ca="1" si="251"/>
        <v>51</v>
      </c>
      <c r="AC2507" s="9" t="str">
        <f t="shared" ca="1" si="252"/>
        <v>45 to 60 Days</v>
      </c>
      <c r="AD2507" s="9">
        <f t="shared" ca="1" si="253"/>
        <v>24</v>
      </c>
      <c r="AE2507" s="9" t="str">
        <f t="shared" ca="1" si="254"/>
        <v>Below 45 Days</v>
      </c>
      <c r="AF2507" s="9"/>
      <c r="AG2507" s="123" t="str">
        <f t="shared" si="250"/>
        <v>Gara,'86/2026'</v>
      </c>
      <c r="AH2507" s="97" t="str">
        <f t="shared" si="255"/>
        <v/>
      </c>
    </row>
    <row r="2508" spans="1:34" ht="25.5" customHeight="1" x14ac:dyDescent="0.25">
      <c r="A2508" s="96">
        <v>2507</v>
      </c>
      <c r="B2508" s="123" t="str">
        <f>_xlfn.XLOOKUP(E2508,'[1]PS Name'!B:B,'[1]PS Name'!D:D)</f>
        <v>Kasibugga Sub-Division</v>
      </c>
      <c r="C2508" s="123" t="str">
        <f>_xlfn.XLOOKUP(E2508,'[1]PS Name'!B:B,'[1]PS Name'!C:C)</f>
        <v>Kasibugga Rural Circle</v>
      </c>
      <c r="D2508" s="123"/>
      <c r="E2508" s="123" t="s">
        <v>114</v>
      </c>
      <c r="F2508" s="9" t="s">
        <v>3611</v>
      </c>
      <c r="G2508" s="63" t="s">
        <v>1250</v>
      </c>
      <c r="H2508" s="137">
        <v>46260</v>
      </c>
      <c r="I2508" s="63" t="str">
        <f t="shared" si="249"/>
        <v>Aug</v>
      </c>
      <c r="J2508" s="63">
        <v>2026</v>
      </c>
      <c r="K2508" s="63" t="s">
        <v>130</v>
      </c>
      <c r="L2508" s="9"/>
      <c r="M2508" s="9" t="str">
        <f>_xlfn.XLOOKUP(K2508,[1]Heads!A:A,[1]Heads!B:B)</f>
        <v>Enforcement</v>
      </c>
      <c r="N2508" s="9" t="str">
        <f>_xlfn.XLOOKUP(M2508,[1]Heads!B:B,[1]Heads!C:C)</f>
        <v>Enforcement</v>
      </c>
      <c r="O2508" s="9" t="s">
        <v>32</v>
      </c>
      <c r="P2508" s="75"/>
      <c r="Q2508" s="9"/>
      <c r="R2508" s="75"/>
      <c r="S2508" s="96" t="s">
        <v>3196</v>
      </c>
      <c r="T2508" s="9"/>
      <c r="U2508" s="75"/>
      <c r="V2508" s="9"/>
      <c r="W2508" s="104" t="s">
        <v>174</v>
      </c>
      <c r="X2508" s="104" t="s">
        <v>174</v>
      </c>
      <c r="Y2508" s="98">
        <v>46268</v>
      </c>
      <c r="Z2508" s="9" t="s">
        <v>6389</v>
      </c>
      <c r="AA2508" s="9" t="s">
        <v>34</v>
      </c>
      <c r="AB2508" s="9">
        <f t="shared" ca="1" si="251"/>
        <v>51</v>
      </c>
      <c r="AC2508" s="9" t="str">
        <f t="shared" ca="1" si="252"/>
        <v>45 to 60 Days</v>
      </c>
      <c r="AD2508" s="9">
        <f t="shared" ca="1" si="253"/>
        <v>43</v>
      </c>
      <c r="AE2508" s="9" t="str">
        <f t="shared" ca="1" si="254"/>
        <v>Below 45 Days</v>
      </c>
      <c r="AF2508" s="9"/>
      <c r="AG2508" s="123" t="str">
        <f t="shared" si="250"/>
        <v>Mandasa,'137/2026'</v>
      </c>
      <c r="AH2508" s="97" t="str">
        <f t="shared" ca="1" si="255"/>
        <v>45 to 60 Days</v>
      </c>
    </row>
    <row r="2509" spans="1:34" ht="25.5" customHeight="1" x14ac:dyDescent="0.25">
      <c r="A2509" s="96">
        <v>2508</v>
      </c>
      <c r="B2509" s="123" t="str">
        <f>_xlfn.XLOOKUP(E2509,'[1]PS Name'!B:B,'[1]PS Name'!D:D)</f>
        <v>Tekkali Sub-Division</v>
      </c>
      <c r="C2509" s="123" t="str">
        <f>_xlfn.XLOOKUP(E2509,'[1]PS Name'!B:B,'[1]PS Name'!C:C)</f>
        <v>Narasannapeta Circle</v>
      </c>
      <c r="D2509" s="123"/>
      <c r="E2509" s="123" t="s">
        <v>124</v>
      </c>
      <c r="F2509" s="9" t="s">
        <v>3824</v>
      </c>
      <c r="G2509" s="63" t="s">
        <v>1815</v>
      </c>
      <c r="H2509" s="137">
        <v>46260</v>
      </c>
      <c r="I2509" s="63" t="str">
        <f t="shared" si="249"/>
        <v>Aug</v>
      </c>
      <c r="J2509" s="63">
        <v>2026</v>
      </c>
      <c r="K2509" s="63" t="s">
        <v>77</v>
      </c>
      <c r="L2509" s="9"/>
      <c r="M2509" s="9" t="str">
        <f>_xlfn.XLOOKUP(K2509,[1]Heads!A:A,[1]Heads!B:B)</f>
        <v>Road Accidents</v>
      </c>
      <c r="N2509" s="9" t="str">
        <f>_xlfn.XLOOKUP(M2509,[1]Heads!B:B,[1]Heads!C:C)</f>
        <v>IPC</v>
      </c>
      <c r="O2509" s="9" t="s">
        <v>32</v>
      </c>
      <c r="P2509" s="75"/>
      <c r="Q2509" s="9"/>
      <c r="R2509" s="75"/>
      <c r="S2509" s="96" t="s">
        <v>3196</v>
      </c>
      <c r="T2509" s="9"/>
      <c r="U2509" s="75"/>
      <c r="V2509" s="9"/>
      <c r="W2509" s="104" t="s">
        <v>168</v>
      </c>
      <c r="X2509" s="104" t="s">
        <v>169</v>
      </c>
      <c r="Y2509" s="98"/>
      <c r="Z2509" s="9" t="s">
        <v>6390</v>
      </c>
      <c r="AA2509" s="9" t="s">
        <v>34</v>
      </c>
      <c r="AB2509" s="9">
        <f t="shared" ca="1" si="251"/>
        <v>51</v>
      </c>
      <c r="AC2509" s="9" t="str">
        <f t="shared" ca="1" si="252"/>
        <v>45 to 60 Days</v>
      </c>
      <c r="AD2509" s="9" t="str">
        <f t="shared" ca="1" si="253"/>
        <v/>
      </c>
      <c r="AE2509" s="9" t="str">
        <f t="shared" ca="1" si="254"/>
        <v/>
      </c>
      <c r="AF2509" s="9"/>
      <c r="AG2509" s="123" t="str">
        <f t="shared" si="250"/>
        <v>Saravakota,'110/2026'</v>
      </c>
      <c r="AH2509" s="97" t="str">
        <f t="shared" ca="1" si="255"/>
        <v>45 to 60 Days</v>
      </c>
    </row>
    <row r="2510" spans="1:34" ht="25.5" customHeight="1" x14ac:dyDescent="0.25">
      <c r="A2510" s="96">
        <v>2509</v>
      </c>
      <c r="B2510" s="123" t="str">
        <f>_xlfn.XLOOKUP(E2510,'[1]PS Name'!B:B,'[1]PS Name'!D:D)</f>
        <v>Srikakulam Sub-Division</v>
      </c>
      <c r="C2510" s="123" t="str">
        <f>_xlfn.XLOOKUP(E2510,'[1]PS Name'!B:B,'[1]PS Name'!C:C)</f>
        <v>Amadalavalasa Circle</v>
      </c>
      <c r="D2510" s="123"/>
      <c r="E2510" s="123" t="s">
        <v>47</v>
      </c>
      <c r="F2510" s="9" t="s">
        <v>3535</v>
      </c>
      <c r="G2510" s="63" t="s">
        <v>1377</v>
      </c>
      <c r="H2510" s="137">
        <v>46261</v>
      </c>
      <c r="I2510" s="63" t="str">
        <f t="shared" si="249"/>
        <v>Aug</v>
      </c>
      <c r="J2510" s="63">
        <f t="shared" ref="J2510:J2545" si="256">YEAR(H2510)</f>
        <v>2026</v>
      </c>
      <c r="K2510" s="63" t="s">
        <v>75</v>
      </c>
      <c r="L2510" s="9"/>
      <c r="M2510" s="9" t="str">
        <f>_xlfn.XLOOKUP(K2510,[1]Heads!A:A,[1]Heads!B:B)</f>
        <v>Bodily Offiences</v>
      </c>
      <c r="N2510" s="9" t="str">
        <f>_xlfn.XLOOKUP(M2510,[1]Heads!B:B,[1]Heads!C:C)</f>
        <v>IPC</v>
      </c>
      <c r="O2510" s="9" t="s">
        <v>32</v>
      </c>
      <c r="P2510" s="75"/>
      <c r="Q2510" s="9"/>
      <c r="R2510" s="75"/>
      <c r="S2510" s="96" t="s">
        <v>7126</v>
      </c>
      <c r="T2510" s="9"/>
      <c r="U2510" s="75"/>
      <c r="V2510" s="9"/>
      <c r="W2510" s="104" t="s">
        <v>141</v>
      </c>
      <c r="X2510" s="104" t="s">
        <v>2923</v>
      </c>
      <c r="Y2510" s="98"/>
      <c r="Z2510" s="9" t="s">
        <v>6391</v>
      </c>
      <c r="AA2510" s="9" t="s">
        <v>34</v>
      </c>
      <c r="AB2510" s="9" t="str">
        <f t="shared" ca="1" si="251"/>
        <v/>
      </c>
      <c r="AC2510" s="9" t="str">
        <f t="shared" si="252"/>
        <v/>
      </c>
      <c r="AD2510" s="9" t="str">
        <f t="shared" ca="1" si="253"/>
        <v/>
      </c>
      <c r="AE2510" s="9" t="str">
        <f t="shared" ca="1" si="254"/>
        <v/>
      </c>
      <c r="AF2510" s="9"/>
      <c r="AG2510" s="123" t="str">
        <f t="shared" si="250"/>
        <v>Amadalavalasa,'126/2026'</v>
      </c>
      <c r="AH2510" s="97" t="str">
        <f t="shared" si="255"/>
        <v/>
      </c>
    </row>
    <row r="2511" spans="1:34" ht="25.5" customHeight="1" x14ac:dyDescent="0.25">
      <c r="A2511" s="96">
        <v>2510</v>
      </c>
      <c r="B2511" s="123" t="str">
        <f>_xlfn.XLOOKUP(E2511,'[1]PS Name'!B:B,'[1]PS Name'!D:D)</f>
        <v>Kasibugga Sub-Division</v>
      </c>
      <c r="C2511" s="123" t="str">
        <f>_xlfn.XLOOKUP(E2511,'[1]PS Name'!B:B,'[1]PS Name'!C:C)</f>
        <v>Itchapuram Circle</v>
      </c>
      <c r="D2511" s="123"/>
      <c r="E2511" s="123" t="s">
        <v>66</v>
      </c>
      <c r="F2511" s="9" t="s">
        <v>3118</v>
      </c>
      <c r="G2511" s="63" t="s">
        <v>1381</v>
      </c>
      <c r="H2511" s="137">
        <v>46261</v>
      </c>
      <c r="I2511" s="63" t="str">
        <f t="shared" si="249"/>
        <v>Aug</v>
      </c>
      <c r="J2511" s="63">
        <f t="shared" si="256"/>
        <v>2026</v>
      </c>
      <c r="K2511" s="63" t="s">
        <v>80</v>
      </c>
      <c r="L2511" s="9"/>
      <c r="M2511" s="9" t="str">
        <f>_xlfn.XLOOKUP(K2511,[1]Heads!A:A,[1]Heads!B:B)</f>
        <v>Crime  Against Women</v>
      </c>
      <c r="N2511" s="9" t="str">
        <f>_xlfn.XLOOKUP(M2511,[1]Heads!B:B,[1]Heads!C:C)</f>
        <v>IPC</v>
      </c>
      <c r="O2511" s="9" t="s">
        <v>32</v>
      </c>
      <c r="P2511" s="75"/>
      <c r="Q2511" s="9"/>
      <c r="R2511" s="75"/>
      <c r="S2511" s="96" t="s">
        <v>3196</v>
      </c>
      <c r="T2511" s="9"/>
      <c r="U2511" s="75"/>
      <c r="V2511" s="9"/>
      <c r="W2511" s="104" t="s">
        <v>40</v>
      </c>
      <c r="X2511" s="104" t="s">
        <v>141</v>
      </c>
      <c r="Y2511" s="98"/>
      <c r="Z2511" s="9" t="s">
        <v>6393</v>
      </c>
      <c r="AA2511" s="9" t="s">
        <v>34</v>
      </c>
      <c r="AB2511" s="9">
        <f t="shared" ca="1" si="251"/>
        <v>50</v>
      </c>
      <c r="AC2511" s="9" t="str">
        <f t="shared" ca="1" si="252"/>
        <v>45 to 60 Days</v>
      </c>
      <c r="AD2511" s="9" t="str">
        <f t="shared" ca="1" si="253"/>
        <v/>
      </c>
      <c r="AE2511" s="9" t="str">
        <f t="shared" ca="1" si="254"/>
        <v/>
      </c>
      <c r="AF2511" s="9"/>
      <c r="AG2511" s="123" t="str">
        <f t="shared" si="250"/>
        <v>Itchapuram Rural,'86/2026'</v>
      </c>
      <c r="AH2511" s="97" t="str">
        <f t="shared" ca="1" si="255"/>
        <v>45 to 60 Days</v>
      </c>
    </row>
    <row r="2512" spans="1:34" ht="25.5" customHeight="1" x14ac:dyDescent="0.25">
      <c r="A2512" s="96">
        <v>2511</v>
      </c>
      <c r="B2512" s="123" t="str">
        <f>_xlfn.XLOOKUP(E2512,'[1]PS Name'!B:B,'[1]PS Name'!D:D)</f>
        <v>Srikakulam Sub-Division</v>
      </c>
      <c r="C2512" s="123" t="str">
        <f>_xlfn.XLOOKUP(E2512,'[1]PS Name'!B:B,'[1]PS Name'!C:C)</f>
        <v>Srikakulam Rural Circle</v>
      </c>
      <c r="D2512" s="123"/>
      <c r="E2512" s="123" t="s">
        <v>61</v>
      </c>
      <c r="F2512" s="9" t="s">
        <v>3278</v>
      </c>
      <c r="G2512" s="63" t="s">
        <v>1745</v>
      </c>
      <c r="H2512" s="137">
        <v>46261</v>
      </c>
      <c r="I2512" s="63" t="str">
        <f t="shared" si="249"/>
        <v>Aug</v>
      </c>
      <c r="J2512" s="63">
        <f t="shared" si="256"/>
        <v>2026</v>
      </c>
      <c r="K2512" s="63" t="s">
        <v>29</v>
      </c>
      <c r="L2512" s="9"/>
      <c r="M2512" s="9" t="str">
        <f>_xlfn.XLOOKUP(K2512,[1]Heads!A:A,[1]Heads!B:B)</f>
        <v>White Collar Offences</v>
      </c>
      <c r="N2512" s="9" t="str">
        <f>_xlfn.XLOOKUP(M2512,[1]Heads!B:B,[1]Heads!C:C)</f>
        <v>IPC</v>
      </c>
      <c r="O2512" s="9" t="s">
        <v>32</v>
      </c>
      <c r="P2512" s="75"/>
      <c r="Q2512" s="9"/>
      <c r="R2512" s="75"/>
      <c r="S2512" s="96" t="s">
        <v>3196</v>
      </c>
      <c r="T2512" s="9"/>
      <c r="U2512" s="75"/>
      <c r="V2512" s="9"/>
      <c r="W2512" s="104" t="s">
        <v>141</v>
      </c>
      <c r="X2512" s="104" t="s">
        <v>33</v>
      </c>
      <c r="Y2512" s="98">
        <v>46305</v>
      </c>
      <c r="Z2512" s="9" t="s">
        <v>6395</v>
      </c>
      <c r="AA2512" s="9" t="s">
        <v>34</v>
      </c>
      <c r="AB2512" s="9">
        <f t="shared" ca="1" si="251"/>
        <v>50</v>
      </c>
      <c r="AC2512" s="9" t="str">
        <f t="shared" ca="1" si="252"/>
        <v>45 to 60 Days</v>
      </c>
      <c r="AD2512" s="9">
        <f t="shared" ca="1" si="253"/>
        <v>6</v>
      </c>
      <c r="AE2512" s="9" t="str">
        <f t="shared" ca="1" si="254"/>
        <v>Below 45 Days</v>
      </c>
      <c r="AF2512" s="9"/>
      <c r="AG2512" s="123" t="str">
        <f t="shared" si="250"/>
        <v>Srikakulam I Town,'82/2026'</v>
      </c>
      <c r="AH2512" s="97" t="str">
        <f t="shared" si="255"/>
        <v/>
      </c>
    </row>
    <row r="2513" spans="1:34" ht="25.5" customHeight="1" x14ac:dyDescent="0.25">
      <c r="A2513" s="96">
        <v>2512</v>
      </c>
      <c r="B2513" s="123" t="str">
        <f>_xlfn.XLOOKUP(E2513,'[1]PS Name'!B:B,'[1]PS Name'!D:D)</f>
        <v>Srikakulam Sub-Division</v>
      </c>
      <c r="C2513" s="123" t="str">
        <f>_xlfn.XLOOKUP(E2513,'[1]PS Name'!B:B,'[1]PS Name'!C:C)</f>
        <v>J.R.Puram Circle</v>
      </c>
      <c r="D2513" s="123"/>
      <c r="E2513" s="123" t="s">
        <v>104</v>
      </c>
      <c r="F2513" s="9" t="s">
        <v>3415</v>
      </c>
      <c r="G2513" s="63" t="s">
        <v>264</v>
      </c>
      <c r="H2513" s="137">
        <v>46261</v>
      </c>
      <c r="I2513" s="63" t="str">
        <f t="shared" si="249"/>
        <v>Aug</v>
      </c>
      <c r="J2513" s="63">
        <f t="shared" si="256"/>
        <v>2026</v>
      </c>
      <c r="K2513" s="63" t="s">
        <v>59</v>
      </c>
      <c r="L2513" s="9" t="s">
        <v>265</v>
      </c>
      <c r="M2513" s="9" t="str">
        <f>_xlfn.XLOOKUP(K2513,[1]Heads!A:A,[1]Heads!B:B)</f>
        <v>Missing Cases</v>
      </c>
      <c r="N2513" s="9" t="str">
        <f>_xlfn.XLOOKUP(M2513,[1]Heads!B:B,[1]Heads!C:C)</f>
        <v>Missing</v>
      </c>
      <c r="O2513" s="9" t="s">
        <v>32</v>
      </c>
      <c r="P2513" s="75"/>
      <c r="Q2513" s="9"/>
      <c r="R2513" s="75"/>
      <c r="S2513" s="96" t="s">
        <v>3196</v>
      </c>
      <c r="T2513" s="9"/>
      <c r="U2513" s="75"/>
      <c r="V2513" s="9"/>
      <c r="W2513" s="104" t="s">
        <v>112</v>
      </c>
      <c r="X2513" s="104" t="s">
        <v>112</v>
      </c>
      <c r="Y2513" s="98"/>
      <c r="Z2513" s="9" t="s">
        <v>6396</v>
      </c>
      <c r="AA2513" s="9" t="s">
        <v>34</v>
      </c>
      <c r="AB2513" s="9">
        <f t="shared" ca="1" si="251"/>
        <v>50</v>
      </c>
      <c r="AC2513" s="9" t="str">
        <f t="shared" ca="1" si="252"/>
        <v>45 to 60 Days</v>
      </c>
      <c r="AD2513" s="9" t="str">
        <f t="shared" ca="1" si="253"/>
        <v/>
      </c>
      <c r="AE2513" s="9" t="str">
        <f t="shared" ca="1" si="254"/>
        <v/>
      </c>
      <c r="AF2513" s="9"/>
      <c r="AG2513" s="123" t="str">
        <f t="shared" si="250"/>
        <v>Laveru,'117/2026'</v>
      </c>
      <c r="AH2513" s="97" t="str">
        <f t="shared" ca="1" si="255"/>
        <v>45 to 60 Days</v>
      </c>
    </row>
    <row r="2514" spans="1:34" ht="25.5" customHeight="1" x14ac:dyDescent="0.25">
      <c r="A2514" s="96">
        <v>2513</v>
      </c>
      <c r="B2514" s="123" t="str">
        <f>_xlfn.XLOOKUP(E2514,'[1]PS Name'!B:B,'[1]PS Name'!D:D)</f>
        <v>Srikakulam Sub-Division</v>
      </c>
      <c r="C2514" s="123" t="str">
        <f>_xlfn.XLOOKUP(E2514,'[1]PS Name'!B:B,'[1]PS Name'!C:C)</f>
        <v>J.R.Puram Circle</v>
      </c>
      <c r="D2514" s="123"/>
      <c r="E2514" s="123" t="s">
        <v>38</v>
      </c>
      <c r="F2514" s="9" t="s">
        <v>5559</v>
      </c>
      <c r="G2514" s="63" t="s">
        <v>1354</v>
      </c>
      <c r="H2514" s="137">
        <v>46261</v>
      </c>
      <c r="I2514" s="63" t="str">
        <f t="shared" si="249"/>
        <v>Aug</v>
      </c>
      <c r="J2514" s="63">
        <f t="shared" si="256"/>
        <v>2026</v>
      </c>
      <c r="K2514" s="63" t="s">
        <v>103</v>
      </c>
      <c r="L2514" s="9"/>
      <c r="M2514" s="9" t="str">
        <f>_xlfn.XLOOKUP(K2514,[1]Heads!A:A,[1]Heads!B:B)</f>
        <v>Property Offences</v>
      </c>
      <c r="N2514" s="9" t="str">
        <f>_xlfn.XLOOKUP(M2514,[1]Heads!B:B,[1]Heads!C:C)</f>
        <v>IPC</v>
      </c>
      <c r="O2514" s="9" t="s">
        <v>32</v>
      </c>
      <c r="P2514" s="75">
        <v>46274</v>
      </c>
      <c r="Q2514" s="9"/>
      <c r="R2514" s="75"/>
      <c r="S2514" s="96" t="s">
        <v>3196</v>
      </c>
      <c r="T2514" s="9"/>
      <c r="U2514" s="75"/>
      <c r="V2514" s="9"/>
      <c r="W2514" s="104" t="s">
        <v>33</v>
      </c>
      <c r="X2514" s="104" t="s">
        <v>33</v>
      </c>
      <c r="Y2514" s="98">
        <v>46274</v>
      </c>
      <c r="Z2514" s="9" t="s">
        <v>6397</v>
      </c>
      <c r="AA2514" s="9" t="s">
        <v>34</v>
      </c>
      <c r="AB2514" s="9">
        <f t="shared" ca="1" si="251"/>
        <v>50</v>
      </c>
      <c r="AC2514" s="9" t="str">
        <f t="shared" ca="1" si="252"/>
        <v>45 to 60 Days</v>
      </c>
      <c r="AD2514" s="9">
        <f t="shared" ca="1" si="253"/>
        <v>37</v>
      </c>
      <c r="AE2514" s="9" t="str">
        <f t="shared" ca="1" si="254"/>
        <v>Below 45 Days</v>
      </c>
      <c r="AF2514" s="9"/>
      <c r="AG2514" s="123" t="str">
        <f t="shared" si="250"/>
        <v>Etcherla,'184/2026'</v>
      </c>
      <c r="AH2514" s="97" t="str">
        <f t="shared" si="255"/>
        <v/>
      </c>
    </row>
    <row r="2515" spans="1:34" ht="25.5" customHeight="1" x14ac:dyDescent="0.25">
      <c r="A2515" s="96">
        <v>2514</v>
      </c>
      <c r="B2515" s="123" t="str">
        <f>_xlfn.XLOOKUP(E2515,'[1]PS Name'!B:B,'[1]PS Name'!D:D)</f>
        <v>Srikakulam Sub-Division</v>
      </c>
      <c r="C2515" s="123" t="str">
        <f>_xlfn.XLOOKUP(E2515,'[1]PS Name'!B:B,'[1]PS Name'!C:C)</f>
        <v>Srikakulam Rural Circle</v>
      </c>
      <c r="D2515" s="123"/>
      <c r="E2515" s="123" t="s">
        <v>74</v>
      </c>
      <c r="F2515" s="9" t="s">
        <v>5477</v>
      </c>
      <c r="G2515" s="63" t="s">
        <v>1474</v>
      </c>
      <c r="H2515" s="137">
        <v>46261</v>
      </c>
      <c r="I2515" s="63" t="str">
        <f t="shared" si="249"/>
        <v>Aug</v>
      </c>
      <c r="J2515" s="63">
        <f t="shared" si="256"/>
        <v>2026</v>
      </c>
      <c r="K2515" s="63" t="s">
        <v>103</v>
      </c>
      <c r="L2515" s="9"/>
      <c r="M2515" s="9" t="str">
        <f>_xlfn.XLOOKUP(K2515,[1]Heads!A:A,[1]Heads!B:B)</f>
        <v>Property Offences</v>
      </c>
      <c r="N2515" s="9" t="str">
        <f>_xlfn.XLOOKUP(M2515,[1]Heads!B:B,[1]Heads!C:C)</f>
        <v>IPC</v>
      </c>
      <c r="O2515" s="9" t="s">
        <v>32</v>
      </c>
      <c r="P2515" s="75"/>
      <c r="Q2515" s="9"/>
      <c r="R2515" s="75"/>
      <c r="S2515" s="96" t="s">
        <v>3196</v>
      </c>
      <c r="T2515" s="9"/>
      <c r="U2515" s="75"/>
      <c r="V2515" s="9"/>
      <c r="W2515" s="104" t="s">
        <v>141</v>
      </c>
      <c r="X2515" s="104" t="s">
        <v>33</v>
      </c>
      <c r="Y2515" s="98">
        <v>46289</v>
      </c>
      <c r="Z2515" s="9" t="s">
        <v>6398</v>
      </c>
      <c r="AA2515" s="9" t="s">
        <v>34</v>
      </c>
      <c r="AB2515" s="9">
        <f t="shared" ca="1" si="251"/>
        <v>50</v>
      </c>
      <c r="AC2515" s="9" t="str">
        <f t="shared" ca="1" si="252"/>
        <v>45 to 60 Days</v>
      </c>
      <c r="AD2515" s="9">
        <f t="shared" ca="1" si="253"/>
        <v>22</v>
      </c>
      <c r="AE2515" s="9" t="str">
        <f t="shared" ca="1" si="254"/>
        <v>Below 45 Days</v>
      </c>
      <c r="AF2515" s="9"/>
      <c r="AG2515" s="123" t="str">
        <f t="shared" si="250"/>
        <v>Srikakulam Rural,'174/2026'</v>
      </c>
      <c r="AH2515" s="97" t="str">
        <f t="shared" si="255"/>
        <v/>
      </c>
    </row>
    <row r="2516" spans="1:34" ht="25.5" customHeight="1" x14ac:dyDescent="0.25">
      <c r="A2516" s="96">
        <v>2515</v>
      </c>
      <c r="B2516" s="123" t="str">
        <f>_xlfn.XLOOKUP(E2516,'[1]PS Name'!B:B,'[1]PS Name'!D:D)</f>
        <v>Tekkali Sub-Division</v>
      </c>
      <c r="C2516" s="123" t="str">
        <f>_xlfn.XLOOKUP(E2516,'[1]PS Name'!B:B,'[1]PS Name'!C:C)</f>
        <v>Pathapatnam Circle</v>
      </c>
      <c r="D2516" s="123"/>
      <c r="E2516" s="123" t="s">
        <v>105</v>
      </c>
      <c r="F2516" s="9" t="s">
        <v>3313</v>
      </c>
      <c r="G2516" s="63" t="s">
        <v>845</v>
      </c>
      <c r="H2516" s="137">
        <v>46261</v>
      </c>
      <c r="I2516" s="63" t="str">
        <f t="shared" si="249"/>
        <v>Aug</v>
      </c>
      <c r="J2516" s="63">
        <f t="shared" si="256"/>
        <v>2026</v>
      </c>
      <c r="K2516" s="63" t="s">
        <v>116</v>
      </c>
      <c r="L2516" s="9"/>
      <c r="M2516" s="9" t="str">
        <f>_xlfn.XLOOKUP(K2516,[1]Heads!A:A,[1]Heads!B:B)</f>
        <v>NDPS</v>
      </c>
      <c r="N2516" s="9" t="str">
        <f>_xlfn.XLOOKUP(M2516,[1]Heads!B:B,[1]Heads!C:C)</f>
        <v>NDPS</v>
      </c>
      <c r="O2516" s="9" t="s">
        <v>32</v>
      </c>
      <c r="P2516" s="75"/>
      <c r="Q2516" s="9"/>
      <c r="R2516" s="75"/>
      <c r="S2516" s="96" t="s">
        <v>3196</v>
      </c>
      <c r="T2516" s="9"/>
      <c r="U2516" s="75"/>
      <c r="V2516" s="9"/>
      <c r="W2516" s="104" t="s">
        <v>174</v>
      </c>
      <c r="X2516" s="104" t="s">
        <v>174</v>
      </c>
      <c r="Y2516" s="98">
        <v>46268</v>
      </c>
      <c r="Z2516" s="9" t="s">
        <v>6399</v>
      </c>
      <c r="AA2516" s="9" t="s">
        <v>34</v>
      </c>
      <c r="AB2516" s="9">
        <f t="shared" ca="1" si="251"/>
        <v>50</v>
      </c>
      <c r="AC2516" s="9" t="str">
        <f t="shared" ca="1" si="252"/>
        <v>45 to 60 Days</v>
      </c>
      <c r="AD2516" s="9">
        <f t="shared" ca="1" si="253"/>
        <v>43</v>
      </c>
      <c r="AE2516" s="9" t="str">
        <f t="shared" ca="1" si="254"/>
        <v>Below 45 Days</v>
      </c>
      <c r="AF2516" s="9"/>
      <c r="AG2516" s="123" t="str">
        <f t="shared" si="250"/>
        <v>Pathapatnam,'109/2026'</v>
      </c>
      <c r="AH2516" s="97" t="str">
        <f t="shared" ca="1" si="255"/>
        <v>45 to 60 Days</v>
      </c>
    </row>
    <row r="2517" spans="1:34" ht="25.5" customHeight="1" x14ac:dyDescent="0.25">
      <c r="A2517" s="96">
        <v>2516</v>
      </c>
      <c r="B2517" s="123" t="str">
        <f>_xlfn.XLOOKUP(E2517,'[1]PS Name'!B:B,'[1]PS Name'!D:D)</f>
        <v>Tekkali Sub-Division</v>
      </c>
      <c r="C2517" s="123" t="str">
        <f>_xlfn.XLOOKUP(E2517,'[1]PS Name'!B:B,'[1]PS Name'!C:C)</f>
        <v>Pathapatnam Circle</v>
      </c>
      <c r="D2517" s="123"/>
      <c r="E2517" s="123" t="s">
        <v>105</v>
      </c>
      <c r="F2517" s="9" t="s">
        <v>3277</v>
      </c>
      <c r="G2517" s="63" t="s">
        <v>1315</v>
      </c>
      <c r="H2517" s="137">
        <v>46261</v>
      </c>
      <c r="I2517" s="63" t="str">
        <f t="shared" si="249"/>
        <v>Aug</v>
      </c>
      <c r="J2517" s="63">
        <f t="shared" si="256"/>
        <v>2026</v>
      </c>
      <c r="K2517" s="63" t="s">
        <v>70</v>
      </c>
      <c r="L2517" s="9"/>
      <c r="M2517" s="9" t="str">
        <f>_xlfn.XLOOKUP(K2517,[1]Heads!A:A,[1]Heads!B:B)</f>
        <v>174 CrPC</v>
      </c>
      <c r="N2517" s="9" t="str">
        <f>_xlfn.XLOOKUP(M2517,[1]Heads!B:B,[1]Heads!C:C)</f>
        <v>174 CrPC</v>
      </c>
      <c r="O2517" s="9" t="s">
        <v>32</v>
      </c>
      <c r="P2517" s="75"/>
      <c r="Q2517" s="9"/>
      <c r="R2517" s="75"/>
      <c r="S2517" s="96" t="s">
        <v>3196</v>
      </c>
      <c r="T2517" s="9"/>
      <c r="U2517" s="75"/>
      <c r="V2517" s="9"/>
      <c r="W2517" s="104" t="s">
        <v>173</v>
      </c>
      <c r="X2517" s="104" t="s">
        <v>173</v>
      </c>
      <c r="Y2517" s="98">
        <v>46268</v>
      </c>
      <c r="Z2517" s="9" t="s">
        <v>6400</v>
      </c>
      <c r="AA2517" s="9" t="s">
        <v>34</v>
      </c>
      <c r="AB2517" s="9">
        <f t="shared" ca="1" si="251"/>
        <v>50</v>
      </c>
      <c r="AC2517" s="9" t="str">
        <f t="shared" ca="1" si="252"/>
        <v>45 to 60 Days</v>
      </c>
      <c r="AD2517" s="9">
        <f t="shared" ca="1" si="253"/>
        <v>43</v>
      </c>
      <c r="AE2517" s="9" t="str">
        <f t="shared" ca="1" si="254"/>
        <v>Below 45 Days</v>
      </c>
      <c r="AF2517" s="9"/>
      <c r="AG2517" s="123" t="str">
        <f t="shared" si="250"/>
        <v>Pathapatnam,'108/2026'</v>
      </c>
      <c r="AH2517" s="97" t="str">
        <f t="shared" ca="1" si="255"/>
        <v>45 to 60 Days</v>
      </c>
    </row>
    <row r="2518" spans="1:34" ht="25.5" customHeight="1" x14ac:dyDescent="0.25">
      <c r="A2518" s="96">
        <v>2517</v>
      </c>
      <c r="B2518" s="123" t="str">
        <f>_xlfn.XLOOKUP(E2518,'[1]PS Name'!B:B,'[1]PS Name'!D:D)</f>
        <v>Srikakulam Sub-Division</v>
      </c>
      <c r="C2518" s="123" t="str">
        <f>_xlfn.XLOOKUP(E2518,'[1]PS Name'!B:B,'[1]PS Name'!C:C)</f>
        <v>J.R.Puram Circle</v>
      </c>
      <c r="D2518" s="123"/>
      <c r="E2518" s="123" t="s">
        <v>38</v>
      </c>
      <c r="F2518" s="9" t="s">
        <v>5558</v>
      </c>
      <c r="G2518" s="63" t="s">
        <v>6401</v>
      </c>
      <c r="H2518" s="137">
        <v>46262</v>
      </c>
      <c r="I2518" s="63" t="str">
        <f t="shared" si="249"/>
        <v>Aug</v>
      </c>
      <c r="J2518" s="63">
        <f t="shared" si="256"/>
        <v>2026</v>
      </c>
      <c r="K2518" s="63" t="s">
        <v>85</v>
      </c>
      <c r="L2518" s="9"/>
      <c r="M2518" s="9" t="str">
        <f>_xlfn.XLOOKUP(K2518,[1]Heads!A:A,[1]Heads!B:B)</f>
        <v>Enforcement</v>
      </c>
      <c r="N2518" s="9" t="str">
        <f>_xlfn.XLOOKUP(M2518,[1]Heads!B:B,[1]Heads!C:C)</f>
        <v>Enforcement</v>
      </c>
      <c r="O2518" s="9" t="s">
        <v>32</v>
      </c>
      <c r="P2518" s="75"/>
      <c r="Q2518" s="9"/>
      <c r="R2518" s="75"/>
      <c r="S2518" s="96" t="s">
        <v>3196</v>
      </c>
      <c r="T2518" s="9"/>
      <c r="U2518" s="75"/>
      <c r="V2518" s="9"/>
      <c r="W2518" s="104" t="s">
        <v>40</v>
      </c>
      <c r="X2518" s="104" t="s">
        <v>174</v>
      </c>
      <c r="Y2518" s="98">
        <v>46268</v>
      </c>
      <c r="Z2518" s="9" t="s">
        <v>6402</v>
      </c>
      <c r="AA2518" s="9" t="s">
        <v>34</v>
      </c>
      <c r="AB2518" s="9">
        <f t="shared" ca="1" si="251"/>
        <v>49</v>
      </c>
      <c r="AC2518" s="9" t="str">
        <f t="shared" ca="1" si="252"/>
        <v>45 to 60 Days</v>
      </c>
      <c r="AD2518" s="9">
        <f t="shared" ca="1" si="253"/>
        <v>43</v>
      </c>
      <c r="AE2518" s="9" t="str">
        <f t="shared" ca="1" si="254"/>
        <v>Below 45 Days</v>
      </c>
      <c r="AF2518" s="9"/>
      <c r="AG2518" s="123" t="str">
        <f t="shared" si="250"/>
        <v>Etcherla,'185/2026'</v>
      </c>
      <c r="AH2518" s="97" t="str">
        <f t="shared" ca="1" si="255"/>
        <v>45 to 60 Days</v>
      </c>
    </row>
    <row r="2519" spans="1:34" ht="25.5" customHeight="1" x14ac:dyDescent="0.25">
      <c r="A2519" s="96">
        <v>2518</v>
      </c>
      <c r="B2519" s="123" t="str">
        <f>_xlfn.XLOOKUP(E2519,'[1]PS Name'!B:B,'[1]PS Name'!D:D)</f>
        <v>Tekkali Sub-Division</v>
      </c>
      <c r="C2519" s="123" t="str">
        <f>_xlfn.XLOOKUP(E2519,'[1]PS Name'!B:B,'[1]PS Name'!C:C)</f>
        <v>Tekkali Rural Circle</v>
      </c>
      <c r="D2519" s="123"/>
      <c r="E2519" s="123" t="s">
        <v>89</v>
      </c>
      <c r="F2519" s="9" t="s">
        <v>3890</v>
      </c>
      <c r="G2519" s="63" t="s">
        <v>1646</v>
      </c>
      <c r="H2519" s="137">
        <v>46262</v>
      </c>
      <c r="I2519" s="63" t="str">
        <f t="shared" si="249"/>
        <v>Aug</v>
      </c>
      <c r="J2519" s="63">
        <f t="shared" si="256"/>
        <v>2026</v>
      </c>
      <c r="K2519" s="63" t="s">
        <v>80</v>
      </c>
      <c r="L2519" s="9"/>
      <c r="M2519" s="9" t="str">
        <f>_xlfn.XLOOKUP(K2519,[1]Heads!A:A,[1]Heads!B:B)</f>
        <v>Crime  Against Women</v>
      </c>
      <c r="N2519" s="9" t="str">
        <f>_xlfn.XLOOKUP(M2519,[1]Heads!B:B,[1]Heads!C:C)</f>
        <v>IPC</v>
      </c>
      <c r="O2519" s="9" t="s">
        <v>32</v>
      </c>
      <c r="P2519" s="75"/>
      <c r="Q2519" s="9"/>
      <c r="R2519" s="75"/>
      <c r="S2519" s="96" t="s">
        <v>7126</v>
      </c>
      <c r="T2519" s="9"/>
      <c r="U2519" s="75"/>
      <c r="V2519" s="9"/>
      <c r="W2519" s="104" t="s">
        <v>141</v>
      </c>
      <c r="X2519" s="104" t="s">
        <v>2923</v>
      </c>
      <c r="Y2519" s="98"/>
      <c r="Z2519" s="9" t="s">
        <v>6403</v>
      </c>
      <c r="AA2519" s="9" t="s">
        <v>34</v>
      </c>
      <c r="AB2519" s="9" t="str">
        <f t="shared" ca="1" si="251"/>
        <v/>
      </c>
      <c r="AC2519" s="9" t="str">
        <f t="shared" si="252"/>
        <v/>
      </c>
      <c r="AD2519" s="9" t="str">
        <f t="shared" ca="1" si="253"/>
        <v/>
      </c>
      <c r="AE2519" s="9" t="str">
        <f t="shared" ca="1" si="254"/>
        <v/>
      </c>
      <c r="AF2519" s="9"/>
      <c r="AG2519" s="123" t="str">
        <f t="shared" si="250"/>
        <v>Kotabommali,'155/2026'</v>
      </c>
      <c r="AH2519" s="97" t="str">
        <f t="shared" si="255"/>
        <v/>
      </c>
    </row>
    <row r="2520" spans="1:34" ht="25.5" customHeight="1" x14ac:dyDescent="0.25">
      <c r="A2520" s="96">
        <v>2519</v>
      </c>
      <c r="B2520" s="123" t="str">
        <f>_xlfn.XLOOKUP(E2520,'[1]PS Name'!B:B,'[1]PS Name'!D:D)</f>
        <v>Kasibugga Sub-Division</v>
      </c>
      <c r="C2520" s="123" t="str">
        <f>_xlfn.XLOOKUP(E2520,'[1]PS Name'!B:B,'[1]PS Name'!C:C)</f>
        <v>Itchapuram Circle</v>
      </c>
      <c r="D2520" s="123"/>
      <c r="E2520" s="123" t="s">
        <v>66</v>
      </c>
      <c r="F2520" s="9" t="s">
        <v>3134</v>
      </c>
      <c r="G2520" s="63" t="s">
        <v>234</v>
      </c>
      <c r="H2520" s="137">
        <v>46262</v>
      </c>
      <c r="I2520" s="63" t="str">
        <f t="shared" si="249"/>
        <v>Aug</v>
      </c>
      <c r="J2520" s="63">
        <f t="shared" si="256"/>
        <v>2026</v>
      </c>
      <c r="K2520" s="63" t="s">
        <v>59</v>
      </c>
      <c r="L2520" s="9" t="s">
        <v>235</v>
      </c>
      <c r="M2520" s="9" t="str">
        <f>_xlfn.XLOOKUP(K2520,[1]Heads!A:A,[1]Heads!B:B)</f>
        <v>Missing Cases</v>
      </c>
      <c r="N2520" s="9" t="str">
        <f>_xlfn.XLOOKUP(M2520,[1]Heads!B:B,[1]Heads!C:C)</f>
        <v>Missing</v>
      </c>
      <c r="O2520" s="9" t="s">
        <v>32</v>
      </c>
      <c r="P2520" s="75"/>
      <c r="Q2520" s="9"/>
      <c r="R2520" s="75"/>
      <c r="S2520" s="96" t="s">
        <v>7125</v>
      </c>
      <c r="T2520" s="9"/>
      <c r="U2520" s="75"/>
      <c r="V2520" s="9"/>
      <c r="W2520" s="104" t="s">
        <v>142</v>
      </c>
      <c r="X2520" s="104" t="s">
        <v>2923</v>
      </c>
      <c r="Y2520" s="98"/>
      <c r="Z2520" s="9" t="s">
        <v>6404</v>
      </c>
      <c r="AA2520" s="9" t="s">
        <v>34</v>
      </c>
      <c r="AB2520" s="9" t="str">
        <f t="shared" ca="1" si="251"/>
        <v/>
      </c>
      <c r="AC2520" s="9" t="str">
        <f t="shared" si="252"/>
        <v/>
      </c>
      <c r="AD2520" s="9" t="str">
        <f t="shared" ca="1" si="253"/>
        <v/>
      </c>
      <c r="AE2520" s="9" t="str">
        <f t="shared" ca="1" si="254"/>
        <v/>
      </c>
      <c r="AF2520" s="9"/>
      <c r="AG2520" s="123" t="str">
        <f t="shared" si="250"/>
        <v>Itchapuram Rural,'87/2026'</v>
      </c>
      <c r="AH2520" s="97" t="str">
        <f t="shared" si="255"/>
        <v/>
      </c>
    </row>
    <row r="2521" spans="1:34" ht="25.5" customHeight="1" x14ac:dyDescent="0.25">
      <c r="A2521" s="96">
        <v>2520</v>
      </c>
      <c r="B2521" s="123" t="str">
        <f>_xlfn.XLOOKUP(E2521,'[1]PS Name'!B:B,'[1]PS Name'!D:D)</f>
        <v>Srikakulam Sub-Division</v>
      </c>
      <c r="C2521" s="123" t="str">
        <f>_xlfn.XLOOKUP(E2521,'[1]PS Name'!B:B,'[1]PS Name'!C:C)</f>
        <v>Srikakulam Rural Circle</v>
      </c>
      <c r="D2521" s="123"/>
      <c r="E2521" s="123" t="s">
        <v>74</v>
      </c>
      <c r="F2521" s="9" t="s">
        <v>5484</v>
      </c>
      <c r="G2521" s="63" t="s">
        <v>1027</v>
      </c>
      <c r="H2521" s="137">
        <v>46262</v>
      </c>
      <c r="I2521" s="63" t="str">
        <f t="shared" si="249"/>
        <v>Aug</v>
      </c>
      <c r="J2521" s="63">
        <f t="shared" si="256"/>
        <v>2026</v>
      </c>
      <c r="K2521" s="63" t="s">
        <v>48</v>
      </c>
      <c r="L2521" s="9"/>
      <c r="M2521" s="9" t="str">
        <f>_xlfn.XLOOKUP(K2521,[1]Heads!A:A,[1]Heads!B:B)</f>
        <v>Property Offences</v>
      </c>
      <c r="N2521" s="9" t="str">
        <f>_xlfn.XLOOKUP(M2521,[1]Heads!B:B,[1]Heads!C:C)</f>
        <v>IPC</v>
      </c>
      <c r="O2521" s="9" t="s">
        <v>32</v>
      </c>
      <c r="P2521" s="75">
        <v>46275</v>
      </c>
      <c r="Q2521" s="9"/>
      <c r="R2521" s="75"/>
      <c r="S2521" s="96" t="s">
        <v>7126</v>
      </c>
      <c r="T2521" s="9"/>
      <c r="U2521" s="75"/>
      <c r="V2521" s="9"/>
      <c r="W2521" s="104" t="s">
        <v>33</v>
      </c>
      <c r="X2521" s="104" t="s">
        <v>2923</v>
      </c>
      <c r="Y2521" s="98"/>
      <c r="Z2521" s="9" t="s">
        <v>6405</v>
      </c>
      <c r="AA2521" s="9" t="s">
        <v>34</v>
      </c>
      <c r="AB2521" s="9" t="str">
        <f t="shared" ca="1" si="251"/>
        <v/>
      </c>
      <c r="AC2521" s="9" t="str">
        <f t="shared" si="252"/>
        <v/>
      </c>
      <c r="AD2521" s="9" t="str">
        <f t="shared" ca="1" si="253"/>
        <v/>
      </c>
      <c r="AE2521" s="9" t="str">
        <f t="shared" ca="1" si="254"/>
        <v/>
      </c>
      <c r="AF2521" s="9"/>
      <c r="AG2521" s="123" t="str">
        <f t="shared" si="250"/>
        <v>Srikakulam Rural,'175/2026'</v>
      </c>
      <c r="AH2521" s="97" t="str">
        <f t="shared" si="255"/>
        <v/>
      </c>
    </row>
    <row r="2522" spans="1:34" ht="25.5" customHeight="1" x14ac:dyDescent="0.25">
      <c r="A2522" s="96">
        <v>2521</v>
      </c>
      <c r="B2522" s="123" t="str">
        <f>_xlfn.XLOOKUP(E2522,'[1]PS Name'!B:B,'[1]PS Name'!D:D)</f>
        <v>Kasibugga Sub-Division</v>
      </c>
      <c r="C2522" s="123">
        <f>_xlfn.XLOOKUP(E2522,'[1]PS Name'!B:B,'[1]PS Name'!C:C)</f>
        <v>0</v>
      </c>
      <c r="D2522" s="123"/>
      <c r="E2522" s="123" t="s">
        <v>68</v>
      </c>
      <c r="F2522" s="9" t="s">
        <v>6406</v>
      </c>
      <c r="G2522" s="63" t="s">
        <v>1815</v>
      </c>
      <c r="H2522" s="137">
        <v>46262</v>
      </c>
      <c r="I2522" s="63" t="str">
        <f t="shared" si="249"/>
        <v>Aug</v>
      </c>
      <c r="J2522" s="63">
        <f t="shared" si="256"/>
        <v>2026</v>
      </c>
      <c r="K2522" s="63" t="s">
        <v>77</v>
      </c>
      <c r="L2522" s="9"/>
      <c r="M2522" s="9" t="str">
        <f>_xlfn.XLOOKUP(K2522,[1]Heads!A:A,[1]Heads!B:B)</f>
        <v>Road Accidents</v>
      </c>
      <c r="N2522" s="9" t="str">
        <f>_xlfn.XLOOKUP(M2522,[1]Heads!B:B,[1]Heads!C:C)</f>
        <v>IPC</v>
      </c>
      <c r="O2522" s="9" t="s">
        <v>32</v>
      </c>
      <c r="P2522" s="75"/>
      <c r="Q2522" s="9"/>
      <c r="R2522" s="75"/>
      <c r="S2522" s="96" t="s">
        <v>3196</v>
      </c>
      <c r="T2522" s="9"/>
      <c r="U2522" s="75"/>
      <c r="V2522" s="9"/>
      <c r="W2522" s="104" t="s">
        <v>169</v>
      </c>
      <c r="X2522" s="104" t="s">
        <v>33</v>
      </c>
      <c r="Y2522" s="98">
        <v>46307</v>
      </c>
      <c r="Z2522" s="9" t="s">
        <v>6407</v>
      </c>
      <c r="AA2522" s="9" t="s">
        <v>34</v>
      </c>
      <c r="AB2522" s="9">
        <f t="shared" ca="1" si="251"/>
        <v>49</v>
      </c>
      <c r="AC2522" s="9" t="str">
        <f t="shared" ca="1" si="252"/>
        <v>45 to 60 Days</v>
      </c>
      <c r="AD2522" s="9">
        <f t="shared" ca="1" si="253"/>
        <v>4</v>
      </c>
      <c r="AE2522" s="9" t="str">
        <f t="shared" ca="1" si="254"/>
        <v>Below 45 Days</v>
      </c>
      <c r="AF2522" s="9"/>
      <c r="AG2522" s="123" t="str">
        <f t="shared" si="250"/>
        <v>Kasibugga,'286/2026'</v>
      </c>
      <c r="AH2522" s="97" t="str">
        <f t="shared" si="255"/>
        <v/>
      </c>
    </row>
    <row r="2523" spans="1:34" ht="25.5" customHeight="1" x14ac:dyDescent="0.25">
      <c r="A2523" s="96">
        <v>2522</v>
      </c>
      <c r="B2523" s="123" t="str">
        <f>_xlfn.XLOOKUP(E2523,'[1]PS Name'!B:B,'[1]PS Name'!D:D)</f>
        <v>Kasibugga Sub-Division</v>
      </c>
      <c r="C2523" s="123" t="str">
        <f>_xlfn.XLOOKUP(E2523,'[1]PS Name'!B:B,'[1]PS Name'!C:C)</f>
        <v>Kasibugga Rural Circle</v>
      </c>
      <c r="D2523" s="123"/>
      <c r="E2523" s="123" t="s">
        <v>98</v>
      </c>
      <c r="F2523" s="9" t="s">
        <v>3250</v>
      </c>
      <c r="G2523" s="63" t="s">
        <v>1637</v>
      </c>
      <c r="H2523" s="137">
        <v>46262</v>
      </c>
      <c r="I2523" s="63" t="str">
        <f t="shared" si="249"/>
        <v>Aug</v>
      </c>
      <c r="J2523" s="63">
        <f t="shared" si="256"/>
        <v>2026</v>
      </c>
      <c r="K2523" s="63" t="s">
        <v>121</v>
      </c>
      <c r="L2523" s="9"/>
      <c r="M2523" s="9" t="str">
        <f>_xlfn.XLOOKUP(K2523,[1]Heads!A:A,[1]Heads!B:B)</f>
        <v>Property Offences</v>
      </c>
      <c r="N2523" s="9" t="str">
        <f>_xlfn.XLOOKUP(M2523,[1]Heads!B:B,[1]Heads!C:C)</f>
        <v>IPC</v>
      </c>
      <c r="O2523" s="9" t="s">
        <v>32</v>
      </c>
      <c r="P2523" s="75"/>
      <c r="Q2523" s="9"/>
      <c r="R2523" s="75"/>
      <c r="S2523" s="96" t="s">
        <v>3196</v>
      </c>
      <c r="T2523" s="9"/>
      <c r="U2523" s="75"/>
      <c r="V2523" s="9"/>
      <c r="W2523" s="104" t="s">
        <v>141</v>
      </c>
      <c r="X2523" s="104" t="s">
        <v>33</v>
      </c>
      <c r="Y2523" s="98">
        <v>46305</v>
      </c>
      <c r="Z2523" s="9" t="s">
        <v>6408</v>
      </c>
      <c r="AA2523" s="9" t="s">
        <v>34</v>
      </c>
      <c r="AB2523" s="9">
        <f t="shared" ca="1" si="251"/>
        <v>49</v>
      </c>
      <c r="AC2523" s="9" t="str">
        <f t="shared" ca="1" si="252"/>
        <v>45 to 60 Days</v>
      </c>
      <c r="AD2523" s="9">
        <f t="shared" ca="1" si="253"/>
        <v>6</v>
      </c>
      <c r="AE2523" s="9" t="str">
        <f t="shared" ca="1" si="254"/>
        <v>Below 45 Days</v>
      </c>
      <c r="AF2523" s="9"/>
      <c r="AG2523" s="123" t="str">
        <f t="shared" si="250"/>
        <v>Vajrapukothuru,'103/2026'</v>
      </c>
      <c r="AH2523" s="97" t="str">
        <f t="shared" si="255"/>
        <v/>
      </c>
    </row>
    <row r="2524" spans="1:34" ht="25.5" customHeight="1" x14ac:dyDescent="0.25">
      <c r="A2524" s="96">
        <v>2523</v>
      </c>
      <c r="B2524" s="123" t="str">
        <f>_xlfn.XLOOKUP(E2524,'[1]PS Name'!B:B,'[1]PS Name'!D:D)</f>
        <v>Srikakulam Sub-Division</v>
      </c>
      <c r="C2524" s="123" t="str">
        <f>_xlfn.XLOOKUP(E2524,'[1]PS Name'!B:B,'[1]PS Name'!C:C)</f>
        <v>J.R.Puram Circle</v>
      </c>
      <c r="D2524" s="123"/>
      <c r="E2524" s="123" t="s">
        <v>104</v>
      </c>
      <c r="F2524" s="9" t="s">
        <v>3414</v>
      </c>
      <c r="G2524" s="63" t="s">
        <v>980</v>
      </c>
      <c r="H2524" s="137">
        <v>46262</v>
      </c>
      <c r="I2524" s="63" t="str">
        <f t="shared" si="249"/>
        <v>Aug</v>
      </c>
      <c r="J2524" s="63">
        <f t="shared" si="256"/>
        <v>2026</v>
      </c>
      <c r="K2524" s="63" t="s">
        <v>77</v>
      </c>
      <c r="L2524" s="9"/>
      <c r="M2524" s="9" t="str">
        <f>_xlfn.XLOOKUP(K2524,[1]Heads!A:A,[1]Heads!B:B)</f>
        <v>Road Accidents</v>
      </c>
      <c r="N2524" s="9" t="str">
        <f>_xlfn.XLOOKUP(M2524,[1]Heads!B:B,[1]Heads!C:C)</f>
        <v>IPC</v>
      </c>
      <c r="O2524" s="9" t="s">
        <v>32</v>
      </c>
      <c r="P2524" s="75"/>
      <c r="Q2524" s="9"/>
      <c r="R2524" s="75"/>
      <c r="S2524" s="96" t="s">
        <v>7126</v>
      </c>
      <c r="T2524" s="9"/>
      <c r="U2524" s="75"/>
      <c r="V2524" s="9"/>
      <c r="W2524" s="104" t="s">
        <v>175</v>
      </c>
      <c r="X2524" s="104" t="s">
        <v>2923</v>
      </c>
      <c r="Y2524" s="98"/>
      <c r="Z2524" s="9" t="s">
        <v>6409</v>
      </c>
      <c r="AA2524" s="9" t="s">
        <v>34</v>
      </c>
      <c r="AB2524" s="9" t="str">
        <f t="shared" ca="1" si="251"/>
        <v/>
      </c>
      <c r="AC2524" s="9" t="str">
        <f t="shared" si="252"/>
        <v/>
      </c>
      <c r="AD2524" s="9" t="str">
        <f t="shared" ca="1" si="253"/>
        <v/>
      </c>
      <c r="AE2524" s="9" t="str">
        <f t="shared" ca="1" si="254"/>
        <v/>
      </c>
      <c r="AF2524" s="9"/>
      <c r="AG2524" s="123" t="str">
        <f t="shared" si="250"/>
        <v>Laveru,'118/2026'</v>
      </c>
      <c r="AH2524" s="97" t="str">
        <f t="shared" si="255"/>
        <v/>
      </c>
    </row>
    <row r="2525" spans="1:34" ht="25.5" customHeight="1" x14ac:dyDescent="0.25">
      <c r="A2525" s="96">
        <v>2524</v>
      </c>
      <c r="B2525" s="123" t="str">
        <f>_xlfn.XLOOKUP(E2525,'[1]PS Name'!B:B,'[1]PS Name'!D:D)</f>
        <v>Tekkali Sub-Division</v>
      </c>
      <c r="C2525" s="123" t="str">
        <f>_xlfn.XLOOKUP(E2525,'[1]PS Name'!B:B,'[1]PS Name'!C:C)</f>
        <v>Narasannapeta Circle</v>
      </c>
      <c r="D2525" s="123"/>
      <c r="E2525" s="123" t="s">
        <v>124</v>
      </c>
      <c r="F2525" s="9" t="s">
        <v>3315</v>
      </c>
      <c r="G2525" s="63" t="s">
        <v>1157</v>
      </c>
      <c r="H2525" s="137">
        <v>46262</v>
      </c>
      <c r="I2525" s="63" t="str">
        <f t="shared" si="249"/>
        <v>Aug</v>
      </c>
      <c r="J2525" s="63">
        <f t="shared" si="256"/>
        <v>2026</v>
      </c>
      <c r="K2525" s="63" t="s">
        <v>2386</v>
      </c>
      <c r="L2525" s="9"/>
      <c r="M2525" s="9" t="str">
        <f>_xlfn.XLOOKUP(K2525,[1]Heads!A:A,[1]Heads!B:B)</f>
        <v>Enforcement</v>
      </c>
      <c r="N2525" s="9" t="str">
        <f>_xlfn.XLOOKUP(M2525,[1]Heads!B:B,[1]Heads!C:C)</f>
        <v>Enforcement</v>
      </c>
      <c r="O2525" s="9" t="s">
        <v>32</v>
      </c>
      <c r="P2525" s="75"/>
      <c r="Q2525" s="9"/>
      <c r="R2525" s="75"/>
      <c r="S2525" s="96" t="s">
        <v>3196</v>
      </c>
      <c r="T2525" s="9"/>
      <c r="U2525" s="75"/>
      <c r="V2525" s="9"/>
      <c r="W2525" s="104" t="s">
        <v>141</v>
      </c>
      <c r="X2525" s="104" t="s">
        <v>33</v>
      </c>
      <c r="Y2525" s="98">
        <v>46281</v>
      </c>
      <c r="Z2525" s="9" t="s">
        <v>6410</v>
      </c>
      <c r="AA2525" s="9" t="s">
        <v>34</v>
      </c>
      <c r="AB2525" s="9">
        <f t="shared" ca="1" si="251"/>
        <v>49</v>
      </c>
      <c r="AC2525" s="9" t="str">
        <f t="shared" ca="1" si="252"/>
        <v>45 to 60 Days</v>
      </c>
      <c r="AD2525" s="9">
        <f t="shared" ca="1" si="253"/>
        <v>30</v>
      </c>
      <c r="AE2525" s="9" t="str">
        <f t="shared" ca="1" si="254"/>
        <v>Below 45 Days</v>
      </c>
      <c r="AF2525" s="9"/>
      <c r="AG2525" s="123" t="str">
        <f t="shared" si="250"/>
        <v>Saravakota,'111/2026'</v>
      </c>
      <c r="AH2525" s="97" t="str">
        <f t="shared" si="255"/>
        <v/>
      </c>
    </row>
    <row r="2526" spans="1:34" ht="25.5" customHeight="1" x14ac:dyDescent="0.25">
      <c r="A2526" s="96">
        <v>2525</v>
      </c>
      <c r="B2526" s="123" t="str">
        <f>_xlfn.XLOOKUP(E2526,'[1]PS Name'!B:B,'[1]PS Name'!D:D)</f>
        <v>Srikakulam Sub-Division</v>
      </c>
      <c r="C2526" s="123" t="str">
        <f>_xlfn.XLOOKUP(E2526,'[1]PS Name'!B:B,'[1]PS Name'!C:C)</f>
        <v>Amadalavalasa Circle</v>
      </c>
      <c r="D2526" s="123"/>
      <c r="E2526" s="123" t="s">
        <v>64</v>
      </c>
      <c r="F2526" s="9" t="s">
        <v>3414</v>
      </c>
      <c r="G2526" s="63" t="s">
        <v>980</v>
      </c>
      <c r="H2526" s="137">
        <v>46262</v>
      </c>
      <c r="I2526" s="63" t="str">
        <f t="shared" ref="I2526:I2558" si="257">TEXT(H2526,"mmm")</f>
        <v>Aug</v>
      </c>
      <c r="J2526" s="63">
        <f t="shared" si="256"/>
        <v>2026</v>
      </c>
      <c r="K2526" s="63" t="s">
        <v>77</v>
      </c>
      <c r="L2526" s="9"/>
      <c r="M2526" s="9" t="str">
        <f>_xlfn.XLOOKUP(K2526,[1]Heads!A:A,[1]Heads!B:B)</f>
        <v>Road Accidents</v>
      </c>
      <c r="N2526" s="9" t="str">
        <f>_xlfn.XLOOKUP(M2526,[1]Heads!B:B,[1]Heads!C:C)</f>
        <v>IPC</v>
      </c>
      <c r="O2526" s="9" t="s">
        <v>32</v>
      </c>
      <c r="P2526" s="75"/>
      <c r="Q2526" s="9"/>
      <c r="R2526" s="75"/>
      <c r="S2526" s="96" t="s">
        <v>3196</v>
      </c>
      <c r="T2526" s="9"/>
      <c r="U2526" s="75"/>
      <c r="V2526" s="9"/>
      <c r="W2526" s="104" t="s">
        <v>168</v>
      </c>
      <c r="X2526" s="104" t="s">
        <v>141</v>
      </c>
      <c r="Y2526" s="98"/>
      <c r="Z2526" s="9" t="s">
        <v>6411</v>
      </c>
      <c r="AA2526" s="9" t="s">
        <v>34</v>
      </c>
      <c r="AB2526" s="9">
        <f t="shared" ca="1" si="251"/>
        <v>49</v>
      </c>
      <c r="AC2526" s="9" t="str">
        <f t="shared" ca="1" si="252"/>
        <v>45 to 60 Days</v>
      </c>
      <c r="AD2526" s="9" t="str">
        <f t="shared" ca="1" si="253"/>
        <v/>
      </c>
      <c r="AE2526" s="9" t="str">
        <f t="shared" ca="1" si="254"/>
        <v/>
      </c>
      <c r="AF2526" s="9"/>
      <c r="AG2526" s="123" t="str">
        <f t="shared" ref="AG2526:AG2558" si="258">E2526&amp;","&amp;F2526</f>
        <v>Ponduru,'118/2026'</v>
      </c>
      <c r="AH2526" s="97" t="str">
        <f t="shared" ca="1" si="255"/>
        <v>45 to 60 Days</v>
      </c>
    </row>
    <row r="2527" spans="1:34" ht="25.5" customHeight="1" x14ac:dyDescent="0.25">
      <c r="A2527" s="96">
        <v>2526</v>
      </c>
      <c r="B2527" s="123" t="str">
        <f>_xlfn.XLOOKUP(E2527,'[1]PS Name'!B:B,'[1]PS Name'!D:D)</f>
        <v>Kasibugga Sub-Division</v>
      </c>
      <c r="C2527" s="123" t="str">
        <f>_xlfn.XLOOKUP(E2527,'[1]PS Name'!B:B,'[1]PS Name'!C:C)</f>
        <v>Itchapuram Circle</v>
      </c>
      <c r="D2527" s="123"/>
      <c r="E2527" s="123" t="s">
        <v>65</v>
      </c>
      <c r="F2527" s="9" t="s">
        <v>3315</v>
      </c>
      <c r="G2527" s="63" t="s">
        <v>516</v>
      </c>
      <c r="H2527" s="137">
        <v>46262</v>
      </c>
      <c r="I2527" s="63" t="str">
        <f t="shared" si="257"/>
        <v>Aug</v>
      </c>
      <c r="J2527" s="63">
        <f t="shared" si="256"/>
        <v>2026</v>
      </c>
      <c r="K2527" s="63" t="s">
        <v>39</v>
      </c>
      <c r="L2527" s="9"/>
      <c r="M2527" s="9" t="str">
        <f>_xlfn.XLOOKUP(K2527,[1]Heads!A:A,[1]Heads!B:B)</f>
        <v>Other IPC</v>
      </c>
      <c r="N2527" s="9" t="str">
        <f>_xlfn.XLOOKUP(M2527,[1]Heads!B:B,[1]Heads!C:C)</f>
        <v>IPC</v>
      </c>
      <c r="O2527" s="9" t="s">
        <v>32</v>
      </c>
      <c r="P2527" s="75"/>
      <c r="Q2527" s="9"/>
      <c r="R2527" s="75"/>
      <c r="S2527" s="96" t="s">
        <v>3196</v>
      </c>
      <c r="T2527" s="9"/>
      <c r="U2527" s="75"/>
      <c r="V2527" s="9"/>
      <c r="W2527" s="104" t="s">
        <v>169</v>
      </c>
      <c r="X2527" s="104" t="s">
        <v>141</v>
      </c>
      <c r="Y2527" s="98"/>
      <c r="Z2527" s="9" t="s">
        <v>6412</v>
      </c>
      <c r="AA2527" s="9" t="s">
        <v>34</v>
      </c>
      <c r="AB2527" s="9">
        <f t="shared" ca="1" si="251"/>
        <v>49</v>
      </c>
      <c r="AC2527" s="9" t="str">
        <f t="shared" ca="1" si="252"/>
        <v>45 to 60 Days</v>
      </c>
      <c r="AD2527" s="9" t="str">
        <f t="shared" ca="1" si="253"/>
        <v/>
      </c>
      <c r="AE2527" s="9" t="str">
        <f t="shared" ca="1" si="254"/>
        <v/>
      </c>
      <c r="AF2527" s="9"/>
      <c r="AG2527" s="123" t="str">
        <f t="shared" si="258"/>
        <v>Itchapuram Town,'111/2026'</v>
      </c>
      <c r="AH2527" s="97" t="str">
        <f t="shared" ca="1" si="255"/>
        <v>45 to 60 Days</v>
      </c>
    </row>
    <row r="2528" spans="1:34" ht="25.5" customHeight="1" x14ac:dyDescent="0.25">
      <c r="A2528" s="96">
        <v>2527</v>
      </c>
      <c r="B2528" s="123" t="str">
        <f>_xlfn.XLOOKUP(E2528,'[1]PS Name'!B:B,'[1]PS Name'!D:D)</f>
        <v>Kasibugga Sub-Division</v>
      </c>
      <c r="C2528" s="123" t="str">
        <f>_xlfn.XLOOKUP(E2528,'[1]PS Name'!B:B,'[1]PS Name'!C:C)</f>
        <v>Itchapuram Circle</v>
      </c>
      <c r="D2528" s="123"/>
      <c r="E2528" s="123" t="s">
        <v>65</v>
      </c>
      <c r="F2528" s="9" t="s">
        <v>3824</v>
      </c>
      <c r="G2528" s="63" t="s">
        <v>5647</v>
      </c>
      <c r="H2528" s="137">
        <v>46262</v>
      </c>
      <c r="I2528" s="63" t="str">
        <f t="shared" si="257"/>
        <v>Aug</v>
      </c>
      <c r="J2528" s="63">
        <f t="shared" si="256"/>
        <v>2026</v>
      </c>
      <c r="K2528" s="63" t="s">
        <v>39</v>
      </c>
      <c r="L2528" s="9"/>
      <c r="M2528" s="9" t="str">
        <f>_xlfn.XLOOKUP(K2528,[1]Heads!A:A,[1]Heads!B:B)</f>
        <v>Other IPC</v>
      </c>
      <c r="N2528" s="9" t="str">
        <f>_xlfn.XLOOKUP(M2528,[1]Heads!B:B,[1]Heads!C:C)</f>
        <v>IPC</v>
      </c>
      <c r="O2528" s="9" t="s">
        <v>32</v>
      </c>
      <c r="P2528" s="75"/>
      <c r="Q2528" s="9"/>
      <c r="R2528" s="75"/>
      <c r="S2528" s="96" t="s">
        <v>3196</v>
      </c>
      <c r="T2528" s="9"/>
      <c r="U2528" s="75"/>
      <c r="V2528" s="9"/>
      <c r="W2528" s="104" t="s">
        <v>169</v>
      </c>
      <c r="X2528" s="104" t="s">
        <v>141</v>
      </c>
      <c r="Y2528" s="98"/>
      <c r="Z2528" s="9" t="s">
        <v>6413</v>
      </c>
      <c r="AA2528" s="9" t="s">
        <v>34</v>
      </c>
      <c r="AB2528" s="9">
        <f t="shared" ca="1" si="251"/>
        <v>49</v>
      </c>
      <c r="AC2528" s="9" t="str">
        <f t="shared" ca="1" si="252"/>
        <v>45 to 60 Days</v>
      </c>
      <c r="AD2528" s="9" t="str">
        <f t="shared" ca="1" si="253"/>
        <v/>
      </c>
      <c r="AE2528" s="9" t="str">
        <f t="shared" ca="1" si="254"/>
        <v/>
      </c>
      <c r="AF2528" s="9"/>
      <c r="AG2528" s="123" t="str">
        <f t="shared" si="258"/>
        <v>Itchapuram Town,'110/2026'</v>
      </c>
      <c r="AH2528" s="97" t="str">
        <f t="shared" ca="1" si="255"/>
        <v>45 to 60 Days</v>
      </c>
    </row>
    <row r="2529" spans="1:34" ht="25.5" customHeight="1" x14ac:dyDescent="0.25">
      <c r="A2529" s="96">
        <v>2528</v>
      </c>
      <c r="B2529" s="123" t="str">
        <f>_xlfn.XLOOKUP(E2529,'[1]PS Name'!B:B,'[1]PS Name'!D:D)</f>
        <v>Kasibugga Sub-Division</v>
      </c>
      <c r="C2529" s="123" t="str">
        <f>_xlfn.XLOOKUP(E2529,'[1]PS Name'!B:B,'[1]PS Name'!C:C)</f>
        <v>Kasibugga Rural Circle</v>
      </c>
      <c r="D2529" s="123"/>
      <c r="E2529" s="123" t="s">
        <v>114</v>
      </c>
      <c r="F2529" s="9" t="s">
        <v>3610</v>
      </c>
      <c r="G2529" s="63" t="s">
        <v>3082</v>
      </c>
      <c r="H2529" s="137">
        <v>46262</v>
      </c>
      <c r="I2529" s="63" t="str">
        <f t="shared" si="257"/>
        <v>Aug</v>
      </c>
      <c r="J2529" s="63">
        <f t="shared" si="256"/>
        <v>2026</v>
      </c>
      <c r="K2529" s="63" t="s">
        <v>80</v>
      </c>
      <c r="L2529" s="9"/>
      <c r="M2529" s="9" t="str">
        <f>_xlfn.XLOOKUP(K2529,[1]Heads!A:A,[1]Heads!B:B)</f>
        <v>Crime  Against Women</v>
      </c>
      <c r="N2529" s="9" t="str">
        <f>_xlfn.XLOOKUP(M2529,[1]Heads!B:B,[1]Heads!C:C)</f>
        <v>IPC</v>
      </c>
      <c r="O2529" s="9" t="s">
        <v>32</v>
      </c>
      <c r="P2529" s="75"/>
      <c r="Q2529" s="9"/>
      <c r="R2529" s="75"/>
      <c r="S2529" s="96" t="s">
        <v>3196</v>
      </c>
      <c r="T2529" s="9"/>
      <c r="U2529" s="75"/>
      <c r="V2529" s="9"/>
      <c r="W2529" s="104" t="s">
        <v>141</v>
      </c>
      <c r="X2529" s="104" t="s">
        <v>33</v>
      </c>
      <c r="Y2529" s="98">
        <v>46305</v>
      </c>
      <c r="Z2529" s="9" t="s">
        <v>6414</v>
      </c>
      <c r="AA2529" s="9" t="s">
        <v>34</v>
      </c>
      <c r="AB2529" s="9">
        <f t="shared" ca="1" si="251"/>
        <v>49</v>
      </c>
      <c r="AC2529" s="9" t="str">
        <f t="shared" ca="1" si="252"/>
        <v>45 to 60 Days</v>
      </c>
      <c r="AD2529" s="9">
        <f t="shared" ca="1" si="253"/>
        <v>6</v>
      </c>
      <c r="AE2529" s="9" t="str">
        <f t="shared" ca="1" si="254"/>
        <v>Below 45 Days</v>
      </c>
      <c r="AF2529" s="9"/>
      <c r="AG2529" s="123" t="str">
        <f t="shared" si="258"/>
        <v>Mandasa,'138/2026'</v>
      </c>
      <c r="AH2529" s="97" t="str">
        <f t="shared" si="255"/>
        <v/>
      </c>
    </row>
    <row r="2530" spans="1:34" ht="25.5" customHeight="1" x14ac:dyDescent="0.25">
      <c r="A2530" s="96">
        <v>2529</v>
      </c>
      <c r="B2530" s="123" t="str">
        <f>_xlfn.XLOOKUP(E2530,'[1]PS Name'!B:B,'[1]PS Name'!D:D)</f>
        <v>Kasibugga Sub-Division</v>
      </c>
      <c r="C2530" s="123" t="str">
        <f>_xlfn.XLOOKUP(E2530,'[1]PS Name'!B:B,'[1]PS Name'!C:C)</f>
        <v>Itchapuram Circle</v>
      </c>
      <c r="D2530" s="123"/>
      <c r="E2530" s="123" t="s">
        <v>66</v>
      </c>
      <c r="F2530" s="9" t="s">
        <v>3119</v>
      </c>
      <c r="G2530" s="63" t="s">
        <v>1377</v>
      </c>
      <c r="H2530" s="137">
        <v>46262</v>
      </c>
      <c r="I2530" s="63" t="str">
        <f t="shared" si="257"/>
        <v>Aug</v>
      </c>
      <c r="J2530" s="63">
        <f t="shared" si="256"/>
        <v>2026</v>
      </c>
      <c r="K2530" s="63" t="s">
        <v>75</v>
      </c>
      <c r="L2530" s="9"/>
      <c r="M2530" s="9" t="str">
        <f>_xlfn.XLOOKUP(K2530,[1]Heads!A:A,[1]Heads!B:B)</f>
        <v>Bodily Offiences</v>
      </c>
      <c r="N2530" s="9" t="str">
        <f>_xlfn.XLOOKUP(M2530,[1]Heads!B:B,[1]Heads!C:C)</f>
        <v>IPC</v>
      </c>
      <c r="O2530" s="9" t="s">
        <v>32</v>
      </c>
      <c r="P2530" s="75"/>
      <c r="Q2530" s="9"/>
      <c r="R2530" s="75"/>
      <c r="S2530" s="96" t="s">
        <v>3196</v>
      </c>
      <c r="T2530" s="9"/>
      <c r="U2530" s="75"/>
      <c r="V2530" s="9"/>
      <c r="W2530" s="104" t="s">
        <v>169</v>
      </c>
      <c r="X2530" s="104" t="s">
        <v>169</v>
      </c>
      <c r="Y2530" s="98"/>
      <c r="Z2530" s="9" t="s">
        <v>6415</v>
      </c>
      <c r="AA2530" s="9" t="s">
        <v>34</v>
      </c>
      <c r="AB2530" s="9">
        <f t="shared" ca="1" si="251"/>
        <v>49</v>
      </c>
      <c r="AC2530" s="9" t="str">
        <f t="shared" ca="1" si="252"/>
        <v>45 to 60 Days</v>
      </c>
      <c r="AD2530" s="9" t="str">
        <f t="shared" ca="1" si="253"/>
        <v/>
      </c>
      <c r="AE2530" s="9" t="str">
        <f t="shared" ca="1" si="254"/>
        <v/>
      </c>
      <c r="AF2530" s="9"/>
      <c r="AG2530" s="123" t="str">
        <f t="shared" si="258"/>
        <v>Itchapuram Rural,'88/2026'</v>
      </c>
      <c r="AH2530" s="97" t="str">
        <f t="shared" ca="1" si="255"/>
        <v>45 to 60 Days</v>
      </c>
    </row>
    <row r="2531" spans="1:34" ht="25.5" customHeight="1" x14ac:dyDescent="0.25">
      <c r="A2531" s="96">
        <v>2530</v>
      </c>
      <c r="B2531" s="123" t="str">
        <f>_xlfn.XLOOKUP(E2531,'[1]PS Name'!B:B,'[1]PS Name'!D:D)</f>
        <v>Srikakulam Sub-Division</v>
      </c>
      <c r="C2531" s="123" t="str">
        <f>_xlfn.XLOOKUP(E2531,'[1]PS Name'!B:B,'[1]PS Name'!C:C)</f>
        <v>Amadalavalasa Circle</v>
      </c>
      <c r="D2531" s="123"/>
      <c r="E2531" s="123" t="s">
        <v>47</v>
      </c>
      <c r="F2531" s="9" t="s">
        <v>3539</v>
      </c>
      <c r="G2531" s="63" t="s">
        <v>6416</v>
      </c>
      <c r="H2531" s="137">
        <v>46263</v>
      </c>
      <c r="I2531" s="63" t="str">
        <f t="shared" si="257"/>
        <v>Aug</v>
      </c>
      <c r="J2531" s="63">
        <f t="shared" si="256"/>
        <v>2026</v>
      </c>
      <c r="K2531" s="63" t="s">
        <v>39</v>
      </c>
      <c r="L2531" s="9"/>
      <c r="M2531" s="9" t="str">
        <f>_xlfn.XLOOKUP(K2531,[1]Heads!A:A,[1]Heads!B:B)</f>
        <v>Other IPC</v>
      </c>
      <c r="N2531" s="9" t="str">
        <f>_xlfn.XLOOKUP(M2531,[1]Heads!B:B,[1]Heads!C:C)</f>
        <v>IPC</v>
      </c>
      <c r="O2531" s="9" t="s">
        <v>32</v>
      </c>
      <c r="P2531" s="75"/>
      <c r="Q2531" s="9"/>
      <c r="R2531" s="75"/>
      <c r="S2531" s="96" t="s">
        <v>7125</v>
      </c>
      <c r="T2531" s="9"/>
      <c r="U2531" s="75"/>
      <c r="V2531" s="9"/>
      <c r="W2531" s="104" t="s">
        <v>142</v>
      </c>
      <c r="X2531" s="104" t="s">
        <v>2923</v>
      </c>
      <c r="Y2531" s="98"/>
      <c r="Z2531" s="9" t="s">
        <v>6417</v>
      </c>
      <c r="AA2531" s="9" t="s">
        <v>34</v>
      </c>
      <c r="AB2531" s="9" t="str">
        <f t="shared" ca="1" si="251"/>
        <v/>
      </c>
      <c r="AC2531" s="9" t="str">
        <f t="shared" si="252"/>
        <v/>
      </c>
      <c r="AD2531" s="9" t="str">
        <f t="shared" ca="1" si="253"/>
        <v/>
      </c>
      <c r="AE2531" s="9" t="str">
        <f t="shared" ca="1" si="254"/>
        <v/>
      </c>
      <c r="AF2531" s="9"/>
      <c r="AG2531" s="123" t="str">
        <f t="shared" si="258"/>
        <v>Amadalavalasa,'127/2026'</v>
      </c>
      <c r="AH2531" s="97" t="str">
        <f t="shared" si="255"/>
        <v/>
      </c>
    </row>
    <row r="2532" spans="1:34" ht="25.5" customHeight="1" x14ac:dyDescent="0.25">
      <c r="A2532" s="96">
        <v>2531</v>
      </c>
      <c r="B2532" s="123" t="str">
        <f>_xlfn.XLOOKUP(E2532,'[1]PS Name'!B:B,'[1]PS Name'!D:D)</f>
        <v>Kasibugga Sub-Division</v>
      </c>
      <c r="C2532" s="123">
        <f>_xlfn.XLOOKUP(E2532,'[1]PS Name'!B:B,'[1]PS Name'!C:C)</f>
        <v>0</v>
      </c>
      <c r="D2532" s="123"/>
      <c r="E2532" s="123" t="s">
        <v>68</v>
      </c>
      <c r="F2532" s="9" t="s">
        <v>6418</v>
      </c>
      <c r="G2532" s="63" t="s">
        <v>845</v>
      </c>
      <c r="H2532" s="137">
        <v>46263</v>
      </c>
      <c r="I2532" s="63" t="str">
        <f t="shared" si="257"/>
        <v>Aug</v>
      </c>
      <c r="J2532" s="63">
        <f t="shared" si="256"/>
        <v>2026</v>
      </c>
      <c r="K2532" s="63" t="s">
        <v>116</v>
      </c>
      <c r="L2532" s="9"/>
      <c r="M2532" s="9" t="str">
        <f>_xlfn.XLOOKUP(K2532,[1]Heads!A:A,[1]Heads!B:B)</f>
        <v>NDPS</v>
      </c>
      <c r="N2532" s="9" t="str">
        <f>_xlfn.XLOOKUP(M2532,[1]Heads!B:B,[1]Heads!C:C)</f>
        <v>NDPS</v>
      </c>
      <c r="O2532" s="9" t="s">
        <v>32</v>
      </c>
      <c r="P2532" s="75"/>
      <c r="Q2532" s="9"/>
      <c r="R2532" s="75"/>
      <c r="S2532" s="96" t="s">
        <v>3196</v>
      </c>
      <c r="T2532" s="9"/>
      <c r="U2532" s="75"/>
      <c r="V2532" s="9"/>
      <c r="W2532" s="104" t="s">
        <v>174</v>
      </c>
      <c r="X2532" s="104" t="s">
        <v>174</v>
      </c>
      <c r="Y2532" s="98">
        <v>46268</v>
      </c>
      <c r="Z2532" s="9" t="s">
        <v>6419</v>
      </c>
      <c r="AA2532" s="9" t="s">
        <v>34</v>
      </c>
      <c r="AB2532" s="9">
        <f t="shared" ca="1" si="251"/>
        <v>48</v>
      </c>
      <c r="AC2532" s="9" t="str">
        <f t="shared" ca="1" si="252"/>
        <v>45 to 60 Days</v>
      </c>
      <c r="AD2532" s="9">
        <f t="shared" ca="1" si="253"/>
        <v>43</v>
      </c>
      <c r="AE2532" s="9" t="str">
        <f t="shared" ca="1" si="254"/>
        <v>Below 45 Days</v>
      </c>
      <c r="AF2532" s="9"/>
      <c r="AG2532" s="123" t="str">
        <f t="shared" si="258"/>
        <v>Kasibugga,'288/2026'</v>
      </c>
      <c r="AH2532" s="97" t="str">
        <f t="shared" ca="1" si="255"/>
        <v>45 to 60 Days</v>
      </c>
    </row>
    <row r="2533" spans="1:34" ht="25.5" customHeight="1" x14ac:dyDescent="0.25">
      <c r="A2533" s="96">
        <v>2532</v>
      </c>
      <c r="B2533" s="123" t="str">
        <f>_xlfn.XLOOKUP(E2533,'[1]PS Name'!B:B,'[1]PS Name'!D:D)</f>
        <v>Kasibugga Sub-Division</v>
      </c>
      <c r="C2533" s="123" t="str">
        <f>_xlfn.XLOOKUP(E2533,'[1]PS Name'!B:B,'[1]PS Name'!C:C)</f>
        <v>Itchapuram Circle</v>
      </c>
      <c r="D2533" s="123"/>
      <c r="E2533" s="123" t="s">
        <v>78</v>
      </c>
      <c r="F2533" s="9" t="s">
        <v>3086</v>
      </c>
      <c r="G2533" s="63" t="s">
        <v>5835</v>
      </c>
      <c r="H2533" s="137">
        <v>46263</v>
      </c>
      <c r="I2533" s="63" t="str">
        <f t="shared" si="257"/>
        <v>Aug</v>
      </c>
      <c r="J2533" s="63">
        <f t="shared" si="256"/>
        <v>2026</v>
      </c>
      <c r="K2533" s="63" t="s">
        <v>39</v>
      </c>
      <c r="L2533" s="9"/>
      <c r="M2533" s="9" t="str">
        <f>_xlfn.XLOOKUP(K2533,[1]Heads!A:A,[1]Heads!B:B)</f>
        <v>Other IPC</v>
      </c>
      <c r="N2533" s="9" t="str">
        <f>_xlfn.XLOOKUP(M2533,[1]Heads!B:B,[1]Heads!C:C)</f>
        <v>IPC</v>
      </c>
      <c r="O2533" s="9" t="s">
        <v>32</v>
      </c>
      <c r="P2533" s="75"/>
      <c r="Q2533" s="9"/>
      <c r="R2533" s="75"/>
      <c r="S2533" s="96" t="s">
        <v>3196</v>
      </c>
      <c r="T2533" s="9"/>
      <c r="U2533" s="75"/>
      <c r="V2533" s="9"/>
      <c r="W2533" s="104" t="s">
        <v>177</v>
      </c>
      <c r="X2533" s="104" t="s">
        <v>177</v>
      </c>
      <c r="Y2533" s="98">
        <v>46268</v>
      </c>
      <c r="Z2533" s="9" t="s">
        <v>6420</v>
      </c>
      <c r="AA2533" s="9" t="s">
        <v>34</v>
      </c>
      <c r="AB2533" s="9">
        <f t="shared" ca="1" si="251"/>
        <v>48</v>
      </c>
      <c r="AC2533" s="9" t="str">
        <f t="shared" ca="1" si="252"/>
        <v>45 to 60 Days</v>
      </c>
      <c r="AD2533" s="9">
        <f t="shared" ca="1" si="253"/>
        <v>43</v>
      </c>
      <c r="AE2533" s="9" t="str">
        <f t="shared" ca="1" si="254"/>
        <v>Below 45 Days</v>
      </c>
      <c r="AF2533" s="9"/>
      <c r="AG2533" s="123" t="str">
        <f t="shared" si="258"/>
        <v>Kaviti,'76/2026'</v>
      </c>
      <c r="AH2533" s="97" t="str">
        <f t="shared" ca="1" si="255"/>
        <v>45 to 60 Days</v>
      </c>
    </row>
    <row r="2534" spans="1:34" ht="25.5" customHeight="1" x14ac:dyDescent="0.25">
      <c r="A2534" s="96">
        <v>2533</v>
      </c>
      <c r="B2534" s="123" t="str">
        <f>_xlfn.XLOOKUP(E2534,'[1]PS Name'!B:B,'[1]PS Name'!D:D)</f>
        <v>Tekkali Sub-Division</v>
      </c>
      <c r="C2534" s="123" t="str">
        <f>_xlfn.XLOOKUP(E2534,'[1]PS Name'!B:B,'[1]PS Name'!C:C)</f>
        <v>Tekkali Rural Circle</v>
      </c>
      <c r="D2534" s="123"/>
      <c r="E2534" s="123" t="s">
        <v>95</v>
      </c>
      <c r="F2534" s="9" t="s">
        <v>3093</v>
      </c>
      <c r="G2534" s="63" t="s">
        <v>3765</v>
      </c>
      <c r="H2534" s="137">
        <v>46263</v>
      </c>
      <c r="I2534" s="63" t="str">
        <f t="shared" si="257"/>
        <v>Aug</v>
      </c>
      <c r="J2534" s="63">
        <f t="shared" si="256"/>
        <v>2026</v>
      </c>
      <c r="K2534" s="63" t="s">
        <v>39</v>
      </c>
      <c r="L2534" s="9"/>
      <c r="M2534" s="9" t="str">
        <f>_xlfn.XLOOKUP(K2534,[1]Heads!A:A,[1]Heads!B:B)</f>
        <v>Other IPC</v>
      </c>
      <c r="N2534" s="9" t="str">
        <f>_xlfn.XLOOKUP(M2534,[1]Heads!B:B,[1]Heads!C:C)</f>
        <v>IPC</v>
      </c>
      <c r="O2534" s="9" t="s">
        <v>32</v>
      </c>
      <c r="P2534" s="75"/>
      <c r="Q2534" s="9"/>
      <c r="R2534" s="75"/>
      <c r="S2534" s="96" t="s">
        <v>3196</v>
      </c>
      <c r="T2534" s="9"/>
      <c r="U2534" s="75"/>
      <c r="V2534" s="9"/>
      <c r="W2534" s="104" t="s">
        <v>141</v>
      </c>
      <c r="X2534" s="104" t="s">
        <v>33</v>
      </c>
      <c r="Y2534" s="98">
        <v>46282</v>
      </c>
      <c r="Z2534" s="9" t="s">
        <v>6421</v>
      </c>
      <c r="AA2534" s="9" t="s">
        <v>34</v>
      </c>
      <c r="AB2534" s="9">
        <f t="shared" ca="1" si="251"/>
        <v>48</v>
      </c>
      <c r="AC2534" s="9" t="str">
        <f t="shared" ca="1" si="252"/>
        <v>45 to 60 Days</v>
      </c>
      <c r="AD2534" s="9">
        <f t="shared" ca="1" si="253"/>
        <v>29</v>
      </c>
      <c r="AE2534" s="9" t="str">
        <f t="shared" ca="1" si="254"/>
        <v>Below 45 Days</v>
      </c>
      <c r="AF2534" s="9"/>
      <c r="AG2534" s="123" t="str">
        <f t="shared" si="258"/>
        <v>Santhabommali,'59/2026'</v>
      </c>
      <c r="AH2534" s="97" t="str">
        <f t="shared" si="255"/>
        <v/>
      </c>
    </row>
    <row r="2535" spans="1:34" ht="25.5" customHeight="1" x14ac:dyDescent="0.25">
      <c r="A2535" s="96">
        <v>2534</v>
      </c>
      <c r="B2535" s="123" t="str">
        <f>_xlfn.XLOOKUP(E2535,'[1]PS Name'!B:B,'[1]PS Name'!D:D)</f>
        <v>Srikakulam Sub-Division</v>
      </c>
      <c r="C2535" s="123" t="str">
        <f>_xlfn.XLOOKUP(E2535,'[1]PS Name'!B:B,'[1]PS Name'!C:C)</f>
        <v>J.R.Puram Circle</v>
      </c>
      <c r="D2535" s="123"/>
      <c r="E2535" s="123" t="s">
        <v>90</v>
      </c>
      <c r="F2535" s="9" t="s">
        <v>5526</v>
      </c>
      <c r="G2535" s="63" t="s">
        <v>1027</v>
      </c>
      <c r="H2535" s="137">
        <v>46263</v>
      </c>
      <c r="I2535" s="63" t="str">
        <f t="shared" si="257"/>
        <v>Aug</v>
      </c>
      <c r="J2535" s="63">
        <f t="shared" si="256"/>
        <v>2026</v>
      </c>
      <c r="K2535" s="63" t="s">
        <v>48</v>
      </c>
      <c r="L2535" s="9"/>
      <c r="M2535" s="9" t="str">
        <f>_xlfn.XLOOKUP(K2535,[1]Heads!A:A,[1]Heads!B:B)</f>
        <v>Property Offences</v>
      </c>
      <c r="N2535" s="9" t="str">
        <f>_xlfn.XLOOKUP(M2535,[1]Heads!B:B,[1]Heads!C:C)</f>
        <v>IPC</v>
      </c>
      <c r="O2535" s="9" t="s">
        <v>32</v>
      </c>
      <c r="P2535" s="75"/>
      <c r="Q2535" s="9"/>
      <c r="R2535" s="75"/>
      <c r="S2535" s="96" t="s">
        <v>3196</v>
      </c>
      <c r="T2535" s="9"/>
      <c r="U2535" s="75"/>
      <c r="V2535" s="9"/>
      <c r="W2535" s="104" t="s">
        <v>112</v>
      </c>
      <c r="X2535" s="104" t="s">
        <v>50</v>
      </c>
      <c r="Y2535" s="98"/>
      <c r="Z2535" s="9" t="s">
        <v>6422</v>
      </c>
      <c r="AA2535" s="9" t="s">
        <v>34</v>
      </c>
      <c r="AB2535" s="9">
        <f t="shared" ca="1" si="251"/>
        <v>48</v>
      </c>
      <c r="AC2535" s="9" t="str">
        <f t="shared" ca="1" si="252"/>
        <v>45 to 60 Days</v>
      </c>
      <c r="AD2535" s="9" t="str">
        <f t="shared" ca="1" si="253"/>
        <v/>
      </c>
      <c r="AE2535" s="9" t="str">
        <f t="shared" ca="1" si="254"/>
        <v/>
      </c>
      <c r="AF2535" s="9"/>
      <c r="AG2535" s="123" t="str">
        <f t="shared" si="258"/>
        <v>J.R.Puram,'181/2026'</v>
      </c>
      <c r="AH2535" s="97" t="str">
        <f t="shared" ca="1" si="255"/>
        <v>45 to 60 Days</v>
      </c>
    </row>
    <row r="2536" spans="1:34" ht="25.5" customHeight="1" x14ac:dyDescent="0.25">
      <c r="A2536" s="96">
        <v>2535</v>
      </c>
      <c r="B2536" s="123" t="str">
        <f>_xlfn.XLOOKUP(E2536,'[1]PS Name'!B:B,'[1]PS Name'!D:D)</f>
        <v>Tekkali Sub-Division</v>
      </c>
      <c r="C2536" s="123" t="str">
        <f>_xlfn.XLOOKUP(E2536,'[1]PS Name'!B:B,'[1]PS Name'!C:C)</f>
        <v>Kothuru Circle</v>
      </c>
      <c r="D2536" s="123"/>
      <c r="E2536" s="123" t="s">
        <v>73</v>
      </c>
      <c r="F2536" s="9" t="s">
        <v>3206</v>
      </c>
      <c r="G2536" s="63" t="s">
        <v>2818</v>
      </c>
      <c r="H2536" s="137">
        <v>46263</v>
      </c>
      <c r="I2536" s="63" t="str">
        <f t="shared" si="257"/>
        <v>Aug</v>
      </c>
      <c r="J2536" s="63">
        <f t="shared" si="256"/>
        <v>2026</v>
      </c>
      <c r="K2536" s="63" t="s">
        <v>127</v>
      </c>
      <c r="L2536" s="9"/>
      <c r="M2536" s="9" t="str">
        <f>_xlfn.XLOOKUP(K2536,[1]Heads!A:A,[1]Heads!B:B)</f>
        <v>Enforcement</v>
      </c>
      <c r="N2536" s="9" t="str">
        <f>_xlfn.XLOOKUP(M2536,[1]Heads!B:B,[1]Heads!C:C)</f>
        <v>Enforcement</v>
      </c>
      <c r="O2536" s="9" t="s">
        <v>32</v>
      </c>
      <c r="P2536" s="75"/>
      <c r="Q2536" s="9"/>
      <c r="R2536" s="75"/>
      <c r="S2536" s="96" t="s">
        <v>7126</v>
      </c>
      <c r="T2536" s="9"/>
      <c r="U2536" s="75"/>
      <c r="V2536" s="9"/>
      <c r="W2536" s="104" t="s">
        <v>141</v>
      </c>
      <c r="X2536" s="104" t="s">
        <v>2923</v>
      </c>
      <c r="Y2536" s="98"/>
      <c r="Z2536" s="9" t="s">
        <v>6423</v>
      </c>
      <c r="AA2536" s="9" t="s">
        <v>34</v>
      </c>
      <c r="AB2536" s="9" t="str">
        <f t="shared" ca="1" si="251"/>
        <v/>
      </c>
      <c r="AC2536" s="9" t="str">
        <f t="shared" si="252"/>
        <v/>
      </c>
      <c r="AD2536" s="9" t="str">
        <f t="shared" ca="1" si="253"/>
        <v/>
      </c>
      <c r="AE2536" s="9" t="str">
        <f t="shared" ca="1" si="254"/>
        <v/>
      </c>
      <c r="AF2536" s="9"/>
      <c r="AG2536" s="123" t="str">
        <f t="shared" si="258"/>
        <v>Kothuru,'97/2026'</v>
      </c>
      <c r="AH2536" s="97" t="str">
        <f t="shared" si="255"/>
        <v/>
      </c>
    </row>
    <row r="2537" spans="1:34" ht="25.5" customHeight="1" x14ac:dyDescent="0.25">
      <c r="A2537" s="96">
        <v>2536</v>
      </c>
      <c r="B2537" s="123" t="str">
        <f>_xlfn.XLOOKUP(E2537,'[1]PS Name'!B:B,'[1]PS Name'!D:D)</f>
        <v>Kasibugga Sub-Division</v>
      </c>
      <c r="C2537" s="123" t="str">
        <f>_xlfn.XLOOKUP(E2537,'[1]PS Name'!B:B,'[1]PS Name'!C:C)</f>
        <v>Itchapuram Circle</v>
      </c>
      <c r="D2537" s="123"/>
      <c r="E2537" s="123" t="s">
        <v>66</v>
      </c>
      <c r="F2537" s="9" t="s">
        <v>3115</v>
      </c>
      <c r="G2537" s="63" t="s">
        <v>2940</v>
      </c>
      <c r="H2537" s="137">
        <v>46263</v>
      </c>
      <c r="I2537" s="63" t="str">
        <f t="shared" si="257"/>
        <v>Aug</v>
      </c>
      <c r="J2537" s="63">
        <f t="shared" si="256"/>
        <v>2026</v>
      </c>
      <c r="K2537" s="63" t="s">
        <v>149</v>
      </c>
      <c r="L2537" s="9"/>
      <c r="M2537" s="9" t="str">
        <f>_xlfn.XLOOKUP(K2537,[1]Heads!A:A,[1]Heads!B:B)</f>
        <v>Enforcement</v>
      </c>
      <c r="N2537" s="9" t="str">
        <f>_xlfn.XLOOKUP(M2537,[1]Heads!B:B,[1]Heads!C:C)</f>
        <v>Enforcement</v>
      </c>
      <c r="O2537" s="9" t="s">
        <v>32</v>
      </c>
      <c r="P2537" s="75"/>
      <c r="Q2537" s="9"/>
      <c r="R2537" s="75"/>
      <c r="S2537" s="96" t="s">
        <v>7126</v>
      </c>
      <c r="T2537" s="9"/>
      <c r="U2537" s="75"/>
      <c r="V2537" s="9"/>
      <c r="W2537" s="104" t="s">
        <v>141</v>
      </c>
      <c r="X2537" s="104" t="s">
        <v>2923</v>
      </c>
      <c r="Y2537" s="98"/>
      <c r="Z2537" s="9" t="s">
        <v>6424</v>
      </c>
      <c r="AA2537" s="9" t="s">
        <v>34</v>
      </c>
      <c r="AB2537" s="9" t="str">
        <f t="shared" ca="1" si="251"/>
        <v/>
      </c>
      <c r="AC2537" s="9" t="str">
        <f t="shared" si="252"/>
        <v/>
      </c>
      <c r="AD2537" s="9" t="str">
        <f t="shared" ca="1" si="253"/>
        <v/>
      </c>
      <c r="AE2537" s="9" t="str">
        <f t="shared" ca="1" si="254"/>
        <v/>
      </c>
      <c r="AF2537" s="9"/>
      <c r="AG2537" s="123" t="str">
        <f t="shared" si="258"/>
        <v>Itchapuram Rural,'89/2026'</v>
      </c>
      <c r="AH2537" s="97" t="str">
        <f t="shared" si="255"/>
        <v/>
      </c>
    </row>
    <row r="2538" spans="1:34" ht="25.5" customHeight="1" x14ac:dyDescent="0.25">
      <c r="A2538" s="96">
        <v>2537</v>
      </c>
      <c r="B2538" s="123" t="str">
        <f>_xlfn.XLOOKUP(E2538,'[1]PS Name'!B:B,'[1]PS Name'!D:D)</f>
        <v>Srikakulam Sub-Division</v>
      </c>
      <c r="C2538" s="123" t="str">
        <f>_xlfn.XLOOKUP(E2538,'[1]PS Name'!B:B,'[1]PS Name'!C:C)</f>
        <v>Amadalavalasa Circle</v>
      </c>
      <c r="D2538" s="123"/>
      <c r="E2538" s="123" t="s">
        <v>47</v>
      </c>
      <c r="F2538" s="9" t="s">
        <v>3546</v>
      </c>
      <c r="G2538" s="63" t="s">
        <v>6425</v>
      </c>
      <c r="H2538" s="137">
        <v>46263</v>
      </c>
      <c r="I2538" s="63" t="str">
        <f t="shared" si="257"/>
        <v>Aug</v>
      </c>
      <c r="J2538" s="63">
        <f t="shared" si="256"/>
        <v>2026</v>
      </c>
      <c r="K2538" s="63" t="s">
        <v>39</v>
      </c>
      <c r="L2538" s="9"/>
      <c r="M2538" s="9" t="str">
        <f>_xlfn.XLOOKUP(K2538,[1]Heads!A:A,[1]Heads!B:B)</f>
        <v>Other IPC</v>
      </c>
      <c r="N2538" s="9" t="str">
        <f>_xlfn.XLOOKUP(M2538,[1]Heads!B:B,[1]Heads!C:C)</f>
        <v>IPC</v>
      </c>
      <c r="O2538" s="9" t="s">
        <v>32</v>
      </c>
      <c r="P2538" s="75"/>
      <c r="Q2538" s="9"/>
      <c r="R2538" s="75"/>
      <c r="S2538" s="96" t="s">
        <v>3196</v>
      </c>
      <c r="T2538" s="9"/>
      <c r="U2538" s="75"/>
      <c r="V2538" s="9"/>
      <c r="W2538" s="104" t="s">
        <v>141</v>
      </c>
      <c r="X2538" s="104" t="s">
        <v>33</v>
      </c>
      <c r="Y2538" s="98">
        <v>46281</v>
      </c>
      <c r="Z2538" s="9" t="s">
        <v>6426</v>
      </c>
      <c r="AA2538" s="9" t="s">
        <v>34</v>
      </c>
      <c r="AB2538" s="9">
        <f t="shared" ca="1" si="251"/>
        <v>48</v>
      </c>
      <c r="AC2538" s="9" t="str">
        <f t="shared" ca="1" si="252"/>
        <v>45 to 60 Days</v>
      </c>
      <c r="AD2538" s="9">
        <f t="shared" ca="1" si="253"/>
        <v>30</v>
      </c>
      <c r="AE2538" s="9" t="str">
        <f t="shared" ca="1" si="254"/>
        <v>Below 45 Days</v>
      </c>
      <c r="AF2538" s="9"/>
      <c r="AG2538" s="123" t="str">
        <f t="shared" si="258"/>
        <v>Amadalavalasa,'128/2026'</v>
      </c>
      <c r="AH2538" s="97" t="str">
        <f t="shared" si="255"/>
        <v/>
      </c>
    </row>
    <row r="2539" spans="1:34" ht="25.5" customHeight="1" x14ac:dyDescent="0.25">
      <c r="A2539" s="96">
        <v>2538</v>
      </c>
      <c r="B2539" s="123" t="str">
        <f>_xlfn.XLOOKUP(E2539,'[1]PS Name'!B:B,'[1]PS Name'!D:D)</f>
        <v>Kasibugga Sub-Division</v>
      </c>
      <c r="C2539" s="123">
        <f>_xlfn.XLOOKUP(E2539,'[1]PS Name'!B:B,'[1]PS Name'!C:C)</f>
        <v>0</v>
      </c>
      <c r="D2539" s="123"/>
      <c r="E2539" s="123" t="s">
        <v>68</v>
      </c>
      <c r="F2539" s="9" t="s">
        <v>6427</v>
      </c>
      <c r="G2539" s="63" t="s">
        <v>1315</v>
      </c>
      <c r="H2539" s="137">
        <v>46263</v>
      </c>
      <c r="I2539" s="63" t="str">
        <f t="shared" si="257"/>
        <v>Aug</v>
      </c>
      <c r="J2539" s="63">
        <f t="shared" si="256"/>
        <v>2026</v>
      </c>
      <c r="K2539" s="63" t="s">
        <v>70</v>
      </c>
      <c r="L2539" s="9"/>
      <c r="M2539" s="9" t="str">
        <f>_xlfn.XLOOKUP(K2539,[1]Heads!A:A,[1]Heads!B:B)</f>
        <v>174 CrPC</v>
      </c>
      <c r="N2539" s="9" t="str">
        <f>_xlfn.XLOOKUP(M2539,[1]Heads!B:B,[1]Heads!C:C)</f>
        <v>174 CrPC</v>
      </c>
      <c r="O2539" s="9" t="s">
        <v>32</v>
      </c>
      <c r="P2539" s="75"/>
      <c r="Q2539" s="9"/>
      <c r="R2539" s="75"/>
      <c r="S2539" s="96" t="s">
        <v>3196</v>
      </c>
      <c r="T2539" s="9"/>
      <c r="U2539" s="75"/>
      <c r="V2539" s="9"/>
      <c r="W2539" s="104" t="s">
        <v>173</v>
      </c>
      <c r="X2539" s="104" t="s">
        <v>173</v>
      </c>
      <c r="Y2539" s="98">
        <v>46272</v>
      </c>
      <c r="Z2539" s="9" t="s">
        <v>6428</v>
      </c>
      <c r="AA2539" s="9" t="s">
        <v>34</v>
      </c>
      <c r="AB2539" s="9">
        <f t="shared" ca="1" si="251"/>
        <v>48</v>
      </c>
      <c r="AC2539" s="9" t="str">
        <f t="shared" ca="1" si="252"/>
        <v>45 to 60 Days</v>
      </c>
      <c r="AD2539" s="9">
        <f t="shared" ca="1" si="253"/>
        <v>39</v>
      </c>
      <c r="AE2539" s="9" t="str">
        <f t="shared" ca="1" si="254"/>
        <v>Below 45 Days</v>
      </c>
      <c r="AF2539" s="9"/>
      <c r="AG2539" s="123" t="str">
        <f t="shared" si="258"/>
        <v>Kasibugga,'287/2026'</v>
      </c>
      <c r="AH2539" s="97" t="str">
        <f t="shared" ca="1" si="255"/>
        <v>45 to 60 Days</v>
      </c>
    </row>
    <row r="2540" spans="1:34" ht="25.5" customHeight="1" x14ac:dyDescent="0.25">
      <c r="A2540" s="96">
        <v>2539</v>
      </c>
      <c r="B2540" s="123" t="str">
        <f>_xlfn.XLOOKUP(E2540,'[1]PS Name'!B:B,'[1]PS Name'!D:D)</f>
        <v>Tekkali Sub-Division</v>
      </c>
      <c r="C2540" s="123" t="str">
        <f>_xlfn.XLOOKUP(E2540,'[1]PS Name'!B:B,'[1]PS Name'!C:C)</f>
        <v>Pathapatnam Circle</v>
      </c>
      <c r="D2540" s="123"/>
      <c r="E2540" s="123" t="s">
        <v>58</v>
      </c>
      <c r="F2540" s="9" t="s">
        <v>3043</v>
      </c>
      <c r="G2540" s="63" t="s">
        <v>980</v>
      </c>
      <c r="H2540" s="137">
        <v>46263</v>
      </c>
      <c r="I2540" s="63" t="str">
        <f t="shared" si="257"/>
        <v>Aug</v>
      </c>
      <c r="J2540" s="63">
        <f t="shared" si="256"/>
        <v>2026</v>
      </c>
      <c r="K2540" s="63" t="s">
        <v>77</v>
      </c>
      <c r="L2540" s="9"/>
      <c r="M2540" s="9" t="str">
        <f>_xlfn.XLOOKUP(K2540,[1]Heads!A:A,[1]Heads!B:B)</f>
        <v>Road Accidents</v>
      </c>
      <c r="N2540" s="9" t="str">
        <f>_xlfn.XLOOKUP(M2540,[1]Heads!B:B,[1]Heads!C:C)</f>
        <v>IPC</v>
      </c>
      <c r="O2540" s="9" t="s">
        <v>32</v>
      </c>
      <c r="P2540" s="75"/>
      <c r="Q2540" s="9"/>
      <c r="R2540" s="75"/>
      <c r="S2540" s="96" t="s">
        <v>3196</v>
      </c>
      <c r="T2540" s="9"/>
      <c r="U2540" s="75"/>
      <c r="V2540" s="9"/>
      <c r="W2540" s="104" t="s">
        <v>175</v>
      </c>
      <c r="X2540" s="104" t="s">
        <v>33</v>
      </c>
      <c r="Y2540" s="98">
        <v>46302</v>
      </c>
      <c r="Z2540" s="9" t="s">
        <v>6429</v>
      </c>
      <c r="AA2540" s="9" t="s">
        <v>34</v>
      </c>
      <c r="AB2540" s="9">
        <f t="shared" ca="1" si="251"/>
        <v>48</v>
      </c>
      <c r="AC2540" s="9" t="str">
        <f t="shared" ca="1" si="252"/>
        <v>45 to 60 Days</v>
      </c>
      <c r="AD2540" s="9">
        <f t="shared" ca="1" si="253"/>
        <v>9</v>
      </c>
      <c r="AE2540" s="9" t="str">
        <f t="shared" ca="1" si="254"/>
        <v>Below 45 Days</v>
      </c>
      <c r="AF2540" s="9"/>
      <c r="AG2540" s="123" t="str">
        <f t="shared" si="258"/>
        <v>Meliaputti,'57/2026'</v>
      </c>
      <c r="AH2540" s="97" t="str">
        <f t="shared" si="255"/>
        <v/>
      </c>
    </row>
    <row r="2541" spans="1:34" ht="25.5" customHeight="1" x14ac:dyDescent="0.25">
      <c r="A2541" s="96">
        <v>2540</v>
      </c>
      <c r="B2541" s="123" t="str">
        <f>_xlfn.XLOOKUP(E2541,'[1]PS Name'!B:B,'[1]PS Name'!D:D)</f>
        <v>Tekkali Sub-Division</v>
      </c>
      <c r="C2541" s="123" t="str">
        <f>_xlfn.XLOOKUP(E2541,'[1]PS Name'!B:B,'[1]PS Name'!C:C)</f>
        <v>Tekkali Rural Circle</v>
      </c>
      <c r="D2541" s="123"/>
      <c r="E2541" s="123" t="s">
        <v>84</v>
      </c>
      <c r="F2541" s="9" t="s">
        <v>3106</v>
      </c>
      <c r="G2541" s="63" t="s">
        <v>1876</v>
      </c>
      <c r="H2541" s="137">
        <v>46263</v>
      </c>
      <c r="I2541" s="63" t="str">
        <f t="shared" si="257"/>
        <v>Aug</v>
      </c>
      <c r="J2541" s="63">
        <f t="shared" si="256"/>
        <v>2026</v>
      </c>
      <c r="K2541" s="63" t="s">
        <v>39</v>
      </c>
      <c r="L2541" s="9"/>
      <c r="M2541" s="9" t="str">
        <f>_xlfn.XLOOKUP(K2541,[1]Heads!A:A,[1]Heads!B:B)</f>
        <v>Other IPC</v>
      </c>
      <c r="N2541" s="9" t="str">
        <f>_xlfn.XLOOKUP(M2541,[1]Heads!B:B,[1]Heads!C:C)</f>
        <v>IPC</v>
      </c>
      <c r="O2541" s="9" t="s">
        <v>32</v>
      </c>
      <c r="P2541" s="75"/>
      <c r="Q2541" s="9"/>
      <c r="R2541" s="75"/>
      <c r="S2541" s="96" t="s">
        <v>7126</v>
      </c>
      <c r="T2541" s="9"/>
      <c r="U2541" s="75"/>
      <c r="V2541" s="9"/>
      <c r="W2541" s="104" t="s">
        <v>141</v>
      </c>
      <c r="X2541" s="104" t="s">
        <v>2923</v>
      </c>
      <c r="Y2541" s="98"/>
      <c r="Z2541" s="9" t="s">
        <v>6430</v>
      </c>
      <c r="AA2541" s="9" t="s">
        <v>34</v>
      </c>
      <c r="AB2541" s="9" t="str">
        <f t="shared" ca="1" si="251"/>
        <v/>
      </c>
      <c r="AC2541" s="9" t="str">
        <f t="shared" si="252"/>
        <v/>
      </c>
      <c r="AD2541" s="9" t="str">
        <f t="shared" ca="1" si="253"/>
        <v/>
      </c>
      <c r="AE2541" s="9" t="str">
        <f t="shared" ca="1" si="254"/>
        <v/>
      </c>
      <c r="AF2541" s="9"/>
      <c r="AG2541" s="123" t="str">
        <f t="shared" si="258"/>
        <v>Nandigam,'83/2026'</v>
      </c>
      <c r="AH2541" s="97" t="str">
        <f t="shared" si="255"/>
        <v/>
      </c>
    </row>
    <row r="2542" spans="1:34" ht="25.5" customHeight="1" x14ac:dyDescent="0.25">
      <c r="A2542" s="96">
        <v>2541</v>
      </c>
      <c r="B2542" s="123" t="str">
        <f>_xlfn.XLOOKUP(E2542,'[1]PS Name'!B:B,'[1]PS Name'!D:D)</f>
        <v>Kasibugga Sub-Division</v>
      </c>
      <c r="C2542" s="123" t="str">
        <f>_xlfn.XLOOKUP(E2542,'[1]PS Name'!B:B,'[1]PS Name'!C:C)</f>
        <v>Kasibugga Rural Circle</v>
      </c>
      <c r="D2542" s="123"/>
      <c r="E2542" s="123" t="s">
        <v>114</v>
      </c>
      <c r="F2542" s="9" t="s">
        <v>3692</v>
      </c>
      <c r="G2542" s="63" t="s">
        <v>600</v>
      </c>
      <c r="H2542" s="137">
        <v>46263</v>
      </c>
      <c r="I2542" s="63" t="str">
        <f t="shared" si="257"/>
        <v>Aug</v>
      </c>
      <c r="J2542" s="63">
        <f t="shared" si="256"/>
        <v>2026</v>
      </c>
      <c r="K2542" s="63" t="s">
        <v>48</v>
      </c>
      <c r="L2542" s="9"/>
      <c r="M2542" s="9" t="str">
        <f>_xlfn.XLOOKUP(K2542,[1]Heads!A:A,[1]Heads!B:B)</f>
        <v>Property Offences</v>
      </c>
      <c r="N2542" s="9" t="str">
        <f>_xlfn.XLOOKUP(M2542,[1]Heads!B:B,[1]Heads!C:C)</f>
        <v>IPC</v>
      </c>
      <c r="O2542" s="9" t="s">
        <v>32</v>
      </c>
      <c r="P2542" s="75"/>
      <c r="Q2542" s="9"/>
      <c r="R2542" s="75"/>
      <c r="S2542" s="96" t="s">
        <v>3196</v>
      </c>
      <c r="T2542" s="9"/>
      <c r="U2542" s="75"/>
      <c r="V2542" s="9"/>
      <c r="W2542" s="104" t="s">
        <v>112</v>
      </c>
      <c r="X2542" s="104" t="s">
        <v>177</v>
      </c>
      <c r="Y2542" s="98">
        <v>46307</v>
      </c>
      <c r="Z2542" s="9" t="s">
        <v>6431</v>
      </c>
      <c r="AA2542" s="9" t="s">
        <v>34</v>
      </c>
      <c r="AB2542" s="9">
        <f t="shared" ca="1" si="251"/>
        <v>48</v>
      </c>
      <c r="AC2542" s="9" t="str">
        <f t="shared" ca="1" si="252"/>
        <v>45 to 60 Days</v>
      </c>
      <c r="AD2542" s="9">
        <f t="shared" ca="1" si="253"/>
        <v>4</v>
      </c>
      <c r="AE2542" s="9" t="str">
        <f t="shared" ca="1" si="254"/>
        <v>Below 45 Days</v>
      </c>
      <c r="AF2542" s="9"/>
      <c r="AG2542" s="123" t="str">
        <f t="shared" si="258"/>
        <v>Mandasa,'140/2026'</v>
      </c>
      <c r="AH2542" s="97" t="str">
        <f t="shared" ca="1" si="255"/>
        <v>45 to 60 Days</v>
      </c>
    </row>
    <row r="2543" spans="1:34" ht="25.5" customHeight="1" x14ac:dyDescent="0.25">
      <c r="A2543" s="96">
        <v>2542</v>
      </c>
      <c r="B2543" s="123" t="str">
        <f>_xlfn.XLOOKUP(E2543,'[1]PS Name'!B:B,'[1]PS Name'!D:D)</f>
        <v>Srikakulam Sub-Division</v>
      </c>
      <c r="C2543" s="123" t="str">
        <f>_xlfn.XLOOKUP(E2543,'[1]PS Name'!B:B,'[1]PS Name'!C:C)</f>
        <v>Srikakulam Rural Circle</v>
      </c>
      <c r="D2543" s="123"/>
      <c r="E2543" s="123" t="s">
        <v>74</v>
      </c>
      <c r="F2543" s="9" t="s">
        <v>5487</v>
      </c>
      <c r="G2543" s="63" t="s">
        <v>6432</v>
      </c>
      <c r="H2543" s="137">
        <v>46263</v>
      </c>
      <c r="I2543" s="63" t="str">
        <f t="shared" si="257"/>
        <v>Aug</v>
      </c>
      <c r="J2543" s="63">
        <f t="shared" si="256"/>
        <v>2026</v>
      </c>
      <c r="K2543" s="63" t="s">
        <v>39</v>
      </c>
      <c r="L2543" s="9"/>
      <c r="M2543" s="9" t="str">
        <f>_xlfn.XLOOKUP(K2543,[1]Heads!A:A,[1]Heads!B:B)</f>
        <v>Other IPC</v>
      </c>
      <c r="N2543" s="9" t="str">
        <f>_xlfn.XLOOKUP(M2543,[1]Heads!B:B,[1]Heads!C:C)</f>
        <v>IPC</v>
      </c>
      <c r="O2543" s="9" t="s">
        <v>32</v>
      </c>
      <c r="P2543" s="75"/>
      <c r="Q2543" s="9"/>
      <c r="R2543" s="75"/>
      <c r="S2543" s="96" t="s">
        <v>3196</v>
      </c>
      <c r="T2543" s="9"/>
      <c r="U2543" s="75"/>
      <c r="V2543" s="9"/>
      <c r="W2543" s="104" t="s">
        <v>40</v>
      </c>
      <c r="X2543" s="104" t="s">
        <v>50</v>
      </c>
      <c r="Y2543" s="98"/>
      <c r="Z2543" s="9" t="s">
        <v>6433</v>
      </c>
      <c r="AA2543" s="9" t="s">
        <v>34</v>
      </c>
      <c r="AB2543" s="9">
        <f t="shared" ca="1" si="251"/>
        <v>48</v>
      </c>
      <c r="AC2543" s="9" t="str">
        <f t="shared" ca="1" si="252"/>
        <v>45 to 60 Days</v>
      </c>
      <c r="AD2543" s="9" t="str">
        <f t="shared" ca="1" si="253"/>
        <v/>
      </c>
      <c r="AE2543" s="9" t="str">
        <f t="shared" ca="1" si="254"/>
        <v/>
      </c>
      <c r="AF2543" s="9"/>
      <c r="AG2543" s="123" t="str">
        <f t="shared" si="258"/>
        <v>Srikakulam Rural,'176/2026'</v>
      </c>
      <c r="AH2543" s="97" t="str">
        <f t="shared" ca="1" si="255"/>
        <v>45 to 60 Days</v>
      </c>
    </row>
    <row r="2544" spans="1:34" ht="25.5" customHeight="1" x14ac:dyDescent="0.25">
      <c r="A2544" s="96">
        <v>2543</v>
      </c>
      <c r="B2544" s="123" t="str">
        <f>_xlfn.XLOOKUP(E2544,'[1]PS Name'!B:B,'[1]PS Name'!D:D)</f>
        <v>Kasibugga Sub-Division</v>
      </c>
      <c r="C2544" s="123" t="str">
        <f>_xlfn.XLOOKUP(E2544,'[1]PS Name'!B:B,'[1]PS Name'!C:C)</f>
        <v>Sompeta Circle</v>
      </c>
      <c r="D2544" s="123"/>
      <c r="E2544" s="123" t="s">
        <v>106</v>
      </c>
      <c r="F2544" s="9" t="s">
        <v>3051</v>
      </c>
      <c r="G2544" s="63" t="s">
        <v>6434</v>
      </c>
      <c r="H2544" s="137">
        <v>46263</v>
      </c>
      <c r="I2544" s="63" t="str">
        <f t="shared" si="257"/>
        <v>Aug</v>
      </c>
      <c r="J2544" s="63">
        <f t="shared" si="256"/>
        <v>2026</v>
      </c>
      <c r="K2544" s="63" t="s">
        <v>103</v>
      </c>
      <c r="L2544" s="9"/>
      <c r="M2544" s="9" t="str">
        <f>_xlfn.XLOOKUP(K2544,[1]Heads!A:A,[1]Heads!B:B)</f>
        <v>Property Offences</v>
      </c>
      <c r="N2544" s="9" t="str">
        <f>_xlfn.XLOOKUP(M2544,[1]Heads!B:B,[1]Heads!C:C)</f>
        <v>IPC</v>
      </c>
      <c r="O2544" s="9" t="s">
        <v>32</v>
      </c>
      <c r="P2544" s="75"/>
      <c r="Q2544" s="9"/>
      <c r="R2544" s="75"/>
      <c r="S2544" s="96" t="s">
        <v>3196</v>
      </c>
      <c r="T2544" s="9"/>
      <c r="U2544" s="75"/>
      <c r="V2544" s="9"/>
      <c r="W2544" s="104" t="s">
        <v>141</v>
      </c>
      <c r="X2544" s="104" t="s">
        <v>33</v>
      </c>
      <c r="Y2544" s="98">
        <v>46283</v>
      </c>
      <c r="Z2544" s="9" t="s">
        <v>6435</v>
      </c>
      <c r="AA2544" s="9" t="s">
        <v>34</v>
      </c>
      <c r="AB2544" s="9">
        <f t="shared" ca="1" si="251"/>
        <v>48</v>
      </c>
      <c r="AC2544" s="9" t="str">
        <f t="shared" ca="1" si="252"/>
        <v>45 to 60 Days</v>
      </c>
      <c r="AD2544" s="9">
        <f t="shared" ca="1" si="253"/>
        <v>28</v>
      </c>
      <c r="AE2544" s="9" t="str">
        <f t="shared" ca="1" si="254"/>
        <v>Below 45 Days</v>
      </c>
      <c r="AF2544" s="9"/>
      <c r="AG2544" s="123" t="str">
        <f t="shared" si="258"/>
        <v>Sompeta,'58/2026'</v>
      </c>
      <c r="AH2544" s="97" t="str">
        <f t="shared" si="255"/>
        <v/>
      </c>
    </row>
    <row r="2545" spans="1:34" ht="25.5" customHeight="1" x14ac:dyDescent="0.25">
      <c r="A2545" s="96">
        <v>2544</v>
      </c>
      <c r="B2545" s="123" t="str">
        <f>_xlfn.XLOOKUP(E2545,'[1]PS Name'!B:B,'[1]PS Name'!D:D)</f>
        <v>Tekkali Sub-Division</v>
      </c>
      <c r="C2545" s="123" t="str">
        <f>_xlfn.XLOOKUP(E2545,'[1]PS Name'!B:B,'[1]PS Name'!C:C)</f>
        <v>Pathapatnam Circle</v>
      </c>
      <c r="D2545" s="123"/>
      <c r="E2545" s="123" t="s">
        <v>105</v>
      </c>
      <c r="F2545" s="9" t="s">
        <v>3824</v>
      </c>
      <c r="G2545" s="63" t="s">
        <v>1315</v>
      </c>
      <c r="H2545" s="137">
        <v>46264</v>
      </c>
      <c r="I2545" s="63" t="str">
        <f t="shared" si="257"/>
        <v>Aug</v>
      </c>
      <c r="J2545" s="63">
        <f t="shared" si="256"/>
        <v>2026</v>
      </c>
      <c r="K2545" s="63" t="s">
        <v>70</v>
      </c>
      <c r="L2545" s="9"/>
      <c r="M2545" s="9" t="str">
        <f>_xlfn.XLOOKUP(K2545,[1]Heads!A:A,[1]Heads!B:B)</f>
        <v>174 CrPC</v>
      </c>
      <c r="N2545" s="9" t="str">
        <f>_xlfn.XLOOKUP(M2545,[1]Heads!B:B,[1]Heads!C:C)</f>
        <v>174 CrPC</v>
      </c>
      <c r="O2545" s="9" t="s">
        <v>32</v>
      </c>
      <c r="P2545" s="75"/>
      <c r="Q2545" s="9"/>
      <c r="R2545" s="75"/>
      <c r="S2545" s="96" t="s">
        <v>3196</v>
      </c>
      <c r="T2545" s="9"/>
      <c r="U2545" s="75"/>
      <c r="V2545" s="9"/>
      <c r="W2545" s="104" t="s">
        <v>173</v>
      </c>
      <c r="X2545" s="104" t="s">
        <v>173</v>
      </c>
      <c r="Y2545" s="98">
        <v>46272</v>
      </c>
      <c r="Z2545" s="9" t="s">
        <v>6436</v>
      </c>
      <c r="AA2545" s="9" t="s">
        <v>34</v>
      </c>
      <c r="AB2545" s="9">
        <f t="shared" ca="1" si="251"/>
        <v>47</v>
      </c>
      <c r="AC2545" s="9" t="str">
        <f t="shared" ca="1" si="252"/>
        <v>45 to 60 Days</v>
      </c>
      <c r="AD2545" s="9">
        <f t="shared" ca="1" si="253"/>
        <v>39</v>
      </c>
      <c r="AE2545" s="9" t="str">
        <f t="shared" ca="1" si="254"/>
        <v>Below 45 Days</v>
      </c>
      <c r="AF2545" s="9"/>
      <c r="AG2545" s="123" t="str">
        <f t="shared" si="258"/>
        <v>Pathapatnam,'110/2026'</v>
      </c>
      <c r="AH2545" s="97" t="str">
        <f t="shared" ca="1" si="255"/>
        <v>45 to 60 Days</v>
      </c>
    </row>
    <row r="2546" spans="1:34" ht="25.5" customHeight="1" x14ac:dyDescent="0.25">
      <c r="A2546" s="96">
        <v>2545</v>
      </c>
      <c r="B2546" s="123" t="str">
        <f>_xlfn.XLOOKUP(E2546,'[1]PS Name'!B:B,'[1]PS Name'!D:D)</f>
        <v>Tekkali Sub-Division</v>
      </c>
      <c r="C2546" s="123" t="str">
        <f>_xlfn.XLOOKUP(E2546,'[1]PS Name'!B:B,'[1]PS Name'!C:C)</f>
        <v>Kothuru Circle</v>
      </c>
      <c r="D2546" s="123"/>
      <c r="E2546" s="123" t="s">
        <v>55</v>
      </c>
      <c r="F2546" s="9" t="s">
        <v>3096</v>
      </c>
      <c r="G2546" s="63" t="s">
        <v>1315</v>
      </c>
      <c r="H2546" s="137">
        <v>46264</v>
      </c>
      <c r="I2546" s="63" t="str">
        <f t="shared" si="257"/>
        <v>Aug</v>
      </c>
      <c r="J2546" s="63">
        <f t="shared" ref="J2546:J2582" si="259">YEAR(H2546)</f>
        <v>2026</v>
      </c>
      <c r="K2546" s="63" t="s">
        <v>70</v>
      </c>
      <c r="L2546" s="9"/>
      <c r="M2546" s="9" t="str">
        <f>_xlfn.XLOOKUP(K2546,[1]Heads!A:A,[1]Heads!B:B)</f>
        <v>174 CrPC</v>
      </c>
      <c r="N2546" s="9" t="str">
        <f>_xlfn.XLOOKUP(M2546,[1]Heads!B:B,[1]Heads!C:C)</f>
        <v>174 CrPC</v>
      </c>
      <c r="O2546" s="9" t="s">
        <v>32</v>
      </c>
      <c r="P2546" s="75"/>
      <c r="Q2546" s="9"/>
      <c r="R2546" s="75"/>
      <c r="S2546" s="96" t="s">
        <v>3196</v>
      </c>
      <c r="T2546" s="9"/>
      <c r="U2546" s="75"/>
      <c r="V2546" s="9"/>
      <c r="W2546" s="104" t="s">
        <v>173</v>
      </c>
      <c r="X2546" s="104" t="s">
        <v>173</v>
      </c>
      <c r="Y2546" s="98">
        <v>46272</v>
      </c>
      <c r="Z2546" s="9" t="s">
        <v>6437</v>
      </c>
      <c r="AA2546" s="9" t="s">
        <v>34</v>
      </c>
      <c r="AB2546" s="9">
        <f t="shared" ca="1" si="251"/>
        <v>47</v>
      </c>
      <c r="AC2546" s="9" t="str">
        <f t="shared" ca="1" si="252"/>
        <v>45 to 60 Days</v>
      </c>
      <c r="AD2546" s="9">
        <f t="shared" ca="1" si="253"/>
        <v>39</v>
      </c>
      <c r="AE2546" s="9" t="str">
        <f t="shared" ca="1" si="254"/>
        <v>Below 45 Days</v>
      </c>
      <c r="AF2546" s="9"/>
      <c r="AG2546" s="123" t="str">
        <f t="shared" si="258"/>
        <v>Hiramandalam,'69/2026'</v>
      </c>
      <c r="AH2546" s="97" t="str">
        <f t="shared" ca="1" si="255"/>
        <v>45 to 60 Days</v>
      </c>
    </row>
    <row r="2547" spans="1:34" ht="25.5" customHeight="1" x14ac:dyDescent="0.25">
      <c r="A2547" s="96">
        <v>2546</v>
      </c>
      <c r="B2547" s="123" t="str">
        <f>_xlfn.XLOOKUP(E2547,'[1]PS Name'!B:B,'[1]PS Name'!D:D)</f>
        <v>Kasibugga Sub-Division</v>
      </c>
      <c r="C2547" s="123" t="str">
        <f>_xlfn.XLOOKUP(E2547,'[1]PS Name'!B:B,'[1]PS Name'!C:C)</f>
        <v>Sompeta Circle</v>
      </c>
      <c r="D2547" s="123"/>
      <c r="E2547" s="123" t="s">
        <v>63</v>
      </c>
      <c r="F2547" s="9" t="s">
        <v>3148</v>
      </c>
      <c r="G2547" s="63" t="s">
        <v>264</v>
      </c>
      <c r="H2547" s="137">
        <v>46264</v>
      </c>
      <c r="I2547" s="63" t="str">
        <f t="shared" si="257"/>
        <v>Aug</v>
      </c>
      <c r="J2547" s="63">
        <f t="shared" si="259"/>
        <v>2026</v>
      </c>
      <c r="K2547" s="63" t="s">
        <v>59</v>
      </c>
      <c r="L2547" s="9" t="s">
        <v>265</v>
      </c>
      <c r="M2547" s="9" t="str">
        <f>_xlfn.XLOOKUP(K2547,[1]Heads!A:A,[1]Heads!B:B)</f>
        <v>Missing Cases</v>
      </c>
      <c r="N2547" s="9" t="str">
        <f>_xlfn.XLOOKUP(M2547,[1]Heads!B:B,[1]Heads!C:C)</f>
        <v>Missing</v>
      </c>
      <c r="O2547" s="9" t="s">
        <v>32</v>
      </c>
      <c r="P2547" s="75"/>
      <c r="Q2547" s="9"/>
      <c r="R2547" s="75"/>
      <c r="S2547" s="96" t="s">
        <v>7125</v>
      </c>
      <c r="T2547" s="9"/>
      <c r="U2547" s="75"/>
      <c r="V2547" s="9"/>
      <c r="W2547" s="104" t="s">
        <v>142</v>
      </c>
      <c r="X2547" s="104" t="s">
        <v>2923</v>
      </c>
      <c r="Y2547" s="98"/>
      <c r="Z2547" s="9" t="s">
        <v>6438</v>
      </c>
      <c r="AA2547" s="9" t="s">
        <v>34</v>
      </c>
      <c r="AB2547" s="9" t="str">
        <f t="shared" ca="1" si="251"/>
        <v/>
      </c>
      <c r="AC2547" s="9" t="str">
        <f t="shared" si="252"/>
        <v/>
      </c>
      <c r="AD2547" s="9" t="str">
        <f t="shared" ca="1" si="253"/>
        <v/>
      </c>
      <c r="AE2547" s="9" t="str">
        <f t="shared" ca="1" si="254"/>
        <v/>
      </c>
      <c r="AF2547" s="9"/>
      <c r="AG2547" s="123" t="str">
        <f t="shared" si="258"/>
        <v>Baruva,'90/2026'</v>
      </c>
      <c r="AH2547" s="97" t="str">
        <f t="shared" si="255"/>
        <v/>
      </c>
    </row>
    <row r="2548" spans="1:34" ht="25.5" customHeight="1" x14ac:dyDescent="0.25">
      <c r="A2548" s="96">
        <v>2547</v>
      </c>
      <c r="B2548" s="123" t="str">
        <f>_xlfn.XLOOKUP(E2548,'[1]PS Name'!B:B,'[1]PS Name'!D:D)</f>
        <v>Kasibugga Sub-Division</v>
      </c>
      <c r="C2548" s="123" t="str">
        <f>_xlfn.XLOOKUP(E2548,'[1]PS Name'!B:B,'[1]PS Name'!C:C)</f>
        <v>Kasibugga Rural Circle</v>
      </c>
      <c r="D2548" s="123"/>
      <c r="E2548" s="123" t="s">
        <v>98</v>
      </c>
      <c r="F2548" s="9" t="s">
        <v>3258</v>
      </c>
      <c r="G2548" s="63" t="s">
        <v>3307</v>
      </c>
      <c r="H2548" s="137">
        <v>46264</v>
      </c>
      <c r="I2548" s="63" t="str">
        <f t="shared" si="257"/>
        <v>Aug</v>
      </c>
      <c r="J2548" s="63">
        <f t="shared" si="259"/>
        <v>2026</v>
      </c>
      <c r="K2548" s="63" t="s">
        <v>75</v>
      </c>
      <c r="L2548" s="9"/>
      <c r="M2548" s="9" t="str">
        <f>_xlfn.XLOOKUP(K2548,[1]Heads!A:A,[1]Heads!B:B)</f>
        <v>Bodily Offiences</v>
      </c>
      <c r="N2548" s="9" t="str">
        <f>_xlfn.XLOOKUP(M2548,[1]Heads!B:B,[1]Heads!C:C)</f>
        <v>IPC</v>
      </c>
      <c r="O2548" s="9" t="s">
        <v>32</v>
      </c>
      <c r="P2548" s="75"/>
      <c r="Q2548" s="9"/>
      <c r="R2548" s="75"/>
      <c r="S2548" s="96" t="s">
        <v>3196</v>
      </c>
      <c r="T2548" s="9"/>
      <c r="U2548" s="75"/>
      <c r="V2548" s="9"/>
      <c r="W2548" s="104" t="s">
        <v>169</v>
      </c>
      <c r="X2548" s="104" t="s">
        <v>33</v>
      </c>
      <c r="Y2548" s="98">
        <v>46305</v>
      </c>
      <c r="Z2548" s="9" t="s">
        <v>6439</v>
      </c>
      <c r="AA2548" s="9" t="s">
        <v>34</v>
      </c>
      <c r="AB2548" s="9">
        <f t="shared" ca="1" si="251"/>
        <v>47</v>
      </c>
      <c r="AC2548" s="9" t="str">
        <f t="shared" ca="1" si="252"/>
        <v>45 to 60 Days</v>
      </c>
      <c r="AD2548" s="9">
        <f t="shared" ca="1" si="253"/>
        <v>6</v>
      </c>
      <c r="AE2548" s="9" t="str">
        <f t="shared" ca="1" si="254"/>
        <v>Below 45 Days</v>
      </c>
      <c r="AF2548" s="9"/>
      <c r="AG2548" s="123" t="str">
        <f t="shared" si="258"/>
        <v>Vajrapukothuru,'104/2026'</v>
      </c>
      <c r="AH2548" s="97" t="str">
        <f t="shared" si="255"/>
        <v/>
      </c>
    </row>
    <row r="2549" spans="1:34" ht="25.5" customHeight="1" x14ac:dyDescent="0.25">
      <c r="A2549" s="96">
        <v>2548</v>
      </c>
      <c r="B2549" s="123" t="str">
        <f>_xlfn.XLOOKUP(E2549,'[1]PS Name'!B:B,'[1]PS Name'!D:D)</f>
        <v>Srikakulam Sub-Division</v>
      </c>
      <c r="C2549" s="123" t="str">
        <f>_xlfn.XLOOKUP(E2549,'[1]PS Name'!B:B,'[1]PS Name'!C:C)</f>
        <v>Amadalavalasa Circle</v>
      </c>
      <c r="D2549" s="123"/>
      <c r="E2549" s="123" t="s">
        <v>47</v>
      </c>
      <c r="F2549" s="9" t="s">
        <v>3560</v>
      </c>
      <c r="G2549" s="63" t="s">
        <v>2034</v>
      </c>
      <c r="H2549" s="137">
        <v>46264</v>
      </c>
      <c r="I2549" s="63" t="str">
        <f t="shared" si="257"/>
        <v>Aug</v>
      </c>
      <c r="J2549" s="63">
        <f t="shared" si="259"/>
        <v>2026</v>
      </c>
      <c r="K2549" s="63" t="s">
        <v>81</v>
      </c>
      <c r="L2549" s="9"/>
      <c r="M2549" s="9" t="str">
        <f>_xlfn.XLOOKUP(K2549,[1]Heads!A:A,[1]Heads!B:B)</f>
        <v>Enforcement</v>
      </c>
      <c r="N2549" s="9" t="str">
        <f>_xlfn.XLOOKUP(M2549,[1]Heads!B:B,[1]Heads!C:C)</f>
        <v>Enforcement</v>
      </c>
      <c r="O2549" s="9" t="s">
        <v>32</v>
      </c>
      <c r="P2549" s="75">
        <v>46265</v>
      </c>
      <c r="Q2549" s="9"/>
      <c r="R2549" s="75"/>
      <c r="S2549" s="96" t="s">
        <v>3196</v>
      </c>
      <c r="T2549" s="9"/>
      <c r="U2549" s="75"/>
      <c r="V2549" s="9"/>
      <c r="W2549" s="104" t="s">
        <v>33</v>
      </c>
      <c r="X2549" s="104" t="s">
        <v>33</v>
      </c>
      <c r="Y2549" s="98">
        <v>46265</v>
      </c>
      <c r="Z2549" s="9" t="s">
        <v>6440</v>
      </c>
      <c r="AA2549" s="9" t="s">
        <v>34</v>
      </c>
      <c r="AB2549" s="9">
        <f t="shared" ca="1" si="251"/>
        <v>47</v>
      </c>
      <c r="AC2549" s="9" t="str">
        <f t="shared" ca="1" si="252"/>
        <v>45 to 60 Days</v>
      </c>
      <c r="AD2549" s="9">
        <f t="shared" ca="1" si="253"/>
        <v>46</v>
      </c>
      <c r="AE2549" s="9" t="str">
        <f t="shared" ca="1" si="254"/>
        <v>45 to 60 Days</v>
      </c>
      <c r="AF2549" s="9"/>
      <c r="AG2549" s="123" t="str">
        <f t="shared" si="258"/>
        <v>Amadalavalasa,'130/2026'</v>
      </c>
      <c r="AH2549" s="97" t="str">
        <f t="shared" si="255"/>
        <v/>
      </c>
    </row>
    <row r="2550" spans="1:34" ht="25.5" customHeight="1" x14ac:dyDescent="0.25">
      <c r="A2550" s="96">
        <v>2549</v>
      </c>
      <c r="B2550" s="123" t="str">
        <f>_xlfn.XLOOKUP(E2550,'[1]PS Name'!B:B,'[1]PS Name'!D:D)</f>
        <v>Srikakulam Sub-Division</v>
      </c>
      <c r="C2550" s="123" t="str">
        <f>_xlfn.XLOOKUP(E2550,'[1]PS Name'!B:B,'[1]PS Name'!C:C)</f>
        <v>Srikakulam Rural Circle</v>
      </c>
      <c r="D2550" s="123"/>
      <c r="E2550" s="123" t="s">
        <v>74</v>
      </c>
      <c r="F2550" s="9" t="s">
        <v>5507</v>
      </c>
      <c r="G2550" s="63" t="s">
        <v>980</v>
      </c>
      <c r="H2550" s="137">
        <v>46264</v>
      </c>
      <c r="I2550" s="63" t="str">
        <f t="shared" si="257"/>
        <v>Aug</v>
      </c>
      <c r="J2550" s="63">
        <f t="shared" si="259"/>
        <v>2026</v>
      </c>
      <c r="K2550" s="63" t="s">
        <v>77</v>
      </c>
      <c r="L2550" s="9"/>
      <c r="M2550" s="9" t="str">
        <f>_xlfn.XLOOKUP(K2550,[1]Heads!A:A,[1]Heads!B:B)</f>
        <v>Road Accidents</v>
      </c>
      <c r="N2550" s="9" t="str">
        <f>_xlfn.XLOOKUP(M2550,[1]Heads!B:B,[1]Heads!C:C)</f>
        <v>IPC</v>
      </c>
      <c r="O2550" s="9" t="s">
        <v>32</v>
      </c>
      <c r="P2550" s="75"/>
      <c r="Q2550" s="9"/>
      <c r="R2550" s="75"/>
      <c r="S2550" s="96" t="s">
        <v>3196</v>
      </c>
      <c r="T2550" s="9"/>
      <c r="U2550" s="75"/>
      <c r="V2550" s="9"/>
      <c r="W2550" s="104" t="s">
        <v>173</v>
      </c>
      <c r="X2550" s="104" t="s">
        <v>173</v>
      </c>
      <c r="Y2550" s="98">
        <v>46272</v>
      </c>
      <c r="Z2550" s="9" t="s">
        <v>6441</v>
      </c>
      <c r="AA2550" s="9" t="s">
        <v>34</v>
      </c>
      <c r="AB2550" s="9">
        <f t="shared" ca="1" si="251"/>
        <v>47</v>
      </c>
      <c r="AC2550" s="9" t="str">
        <f t="shared" ca="1" si="252"/>
        <v>45 to 60 Days</v>
      </c>
      <c r="AD2550" s="9">
        <f t="shared" ca="1" si="253"/>
        <v>39</v>
      </c>
      <c r="AE2550" s="9" t="str">
        <f t="shared" ca="1" si="254"/>
        <v>Below 45 Days</v>
      </c>
      <c r="AF2550" s="9"/>
      <c r="AG2550" s="123" t="str">
        <f t="shared" si="258"/>
        <v>Srikakulam Rural,'177/2026'</v>
      </c>
      <c r="AH2550" s="97" t="str">
        <f t="shared" ca="1" si="255"/>
        <v>45 to 60 Days</v>
      </c>
    </row>
    <row r="2551" spans="1:34" ht="25.5" customHeight="1" x14ac:dyDescent="0.25">
      <c r="A2551" s="96">
        <v>2550</v>
      </c>
      <c r="B2551" s="123" t="str">
        <f>_xlfn.XLOOKUP(E2551,'[1]PS Name'!B:B,'[1]PS Name'!D:D)</f>
        <v>Srikakulam Sub-Division</v>
      </c>
      <c r="C2551" s="123" t="str">
        <f>_xlfn.XLOOKUP(E2551,'[1]PS Name'!B:B,'[1]PS Name'!C:C)</f>
        <v>J.R.Puram Circle</v>
      </c>
      <c r="D2551" s="123"/>
      <c r="E2551" s="123" t="s">
        <v>38</v>
      </c>
      <c r="F2551" s="9" t="s">
        <v>5571</v>
      </c>
      <c r="G2551" s="63" t="s">
        <v>1963</v>
      </c>
      <c r="H2551" s="137">
        <v>46264</v>
      </c>
      <c r="I2551" s="63" t="str">
        <f t="shared" si="257"/>
        <v>Aug</v>
      </c>
      <c r="J2551" s="63">
        <f t="shared" si="259"/>
        <v>2026</v>
      </c>
      <c r="K2551" s="63" t="s">
        <v>59</v>
      </c>
      <c r="L2551" s="9" t="s">
        <v>1964</v>
      </c>
      <c r="M2551" s="9" t="str">
        <f>_xlfn.XLOOKUP(K2551,[1]Heads!A:A,[1]Heads!B:B)</f>
        <v>Missing Cases</v>
      </c>
      <c r="N2551" s="9" t="str">
        <f>_xlfn.XLOOKUP(M2551,[1]Heads!B:B,[1]Heads!C:C)</f>
        <v>Missing</v>
      </c>
      <c r="O2551" s="9" t="s">
        <v>32</v>
      </c>
      <c r="P2551" s="75"/>
      <c r="Q2551" s="9"/>
      <c r="R2551" s="75"/>
      <c r="S2551" s="96" t="s">
        <v>7125</v>
      </c>
      <c r="T2551" s="9"/>
      <c r="U2551" s="75"/>
      <c r="V2551" s="9"/>
      <c r="W2551" s="104" t="s">
        <v>142</v>
      </c>
      <c r="X2551" s="104" t="s">
        <v>2923</v>
      </c>
      <c r="Y2551" s="98"/>
      <c r="Z2551" s="9" t="s">
        <v>6442</v>
      </c>
      <c r="AA2551" s="9" t="s">
        <v>34</v>
      </c>
      <c r="AB2551" s="9" t="str">
        <f t="shared" ca="1" si="251"/>
        <v/>
      </c>
      <c r="AC2551" s="9" t="str">
        <f t="shared" si="252"/>
        <v/>
      </c>
      <c r="AD2551" s="9" t="str">
        <f t="shared" ca="1" si="253"/>
        <v/>
      </c>
      <c r="AE2551" s="9" t="str">
        <f t="shared" ca="1" si="254"/>
        <v/>
      </c>
      <c r="AF2551" s="9"/>
      <c r="AG2551" s="123" t="str">
        <f t="shared" si="258"/>
        <v>Etcherla,'187/2026'</v>
      </c>
      <c r="AH2551" s="97" t="str">
        <f t="shared" si="255"/>
        <v/>
      </c>
    </row>
    <row r="2552" spans="1:34" ht="25.5" customHeight="1" x14ac:dyDescent="0.25">
      <c r="A2552" s="96">
        <v>2551</v>
      </c>
      <c r="B2552" s="123" t="str">
        <f>_xlfn.XLOOKUP(E2552,'[1]PS Name'!B:B,'[1]PS Name'!D:D)</f>
        <v>Kasibugga Sub-Division</v>
      </c>
      <c r="C2552" s="123">
        <f>_xlfn.XLOOKUP(E2552,'[1]PS Name'!B:B,'[1]PS Name'!C:C)</f>
        <v>0</v>
      </c>
      <c r="D2552" s="123"/>
      <c r="E2552" s="123" t="s">
        <v>68</v>
      </c>
      <c r="F2552" s="9" t="s">
        <v>6443</v>
      </c>
      <c r="G2552" s="63" t="s">
        <v>1315</v>
      </c>
      <c r="H2552" s="137">
        <v>46265</v>
      </c>
      <c r="I2552" s="63" t="str">
        <f t="shared" si="257"/>
        <v>Aug</v>
      </c>
      <c r="J2552" s="63">
        <f t="shared" si="259"/>
        <v>2026</v>
      </c>
      <c r="K2552" s="63" t="s">
        <v>70</v>
      </c>
      <c r="L2552" s="9"/>
      <c r="M2552" s="9" t="str">
        <f>_xlfn.XLOOKUP(K2552,[1]Heads!A:A,[1]Heads!B:B)</f>
        <v>174 CrPC</v>
      </c>
      <c r="N2552" s="9" t="str">
        <f>_xlfn.XLOOKUP(M2552,[1]Heads!B:B,[1]Heads!C:C)</f>
        <v>174 CrPC</v>
      </c>
      <c r="O2552" s="9" t="s">
        <v>32</v>
      </c>
      <c r="P2552" s="75"/>
      <c r="Q2552" s="9"/>
      <c r="R2552" s="75"/>
      <c r="S2552" s="96" t="s">
        <v>7125</v>
      </c>
      <c r="T2552" s="9"/>
      <c r="U2552" s="75"/>
      <c r="V2552" s="9"/>
      <c r="W2552" s="104" t="s">
        <v>142</v>
      </c>
      <c r="X2552" s="104" t="s">
        <v>2923</v>
      </c>
      <c r="Y2552" s="98"/>
      <c r="Z2552" s="9" t="s">
        <v>6444</v>
      </c>
      <c r="AA2552" s="9" t="s">
        <v>34</v>
      </c>
      <c r="AB2552" s="9" t="str">
        <f t="shared" ca="1" si="251"/>
        <v/>
      </c>
      <c r="AC2552" s="9" t="str">
        <f t="shared" si="252"/>
        <v/>
      </c>
      <c r="AD2552" s="9" t="str">
        <f t="shared" ca="1" si="253"/>
        <v/>
      </c>
      <c r="AE2552" s="9" t="str">
        <f t="shared" ca="1" si="254"/>
        <v/>
      </c>
      <c r="AF2552" s="9"/>
      <c r="AG2552" s="123" t="str">
        <f t="shared" si="258"/>
        <v>Kasibugga,'295/2026'</v>
      </c>
      <c r="AH2552" s="97" t="str">
        <f t="shared" si="255"/>
        <v/>
      </c>
    </row>
    <row r="2553" spans="1:34" ht="25.5" customHeight="1" x14ac:dyDescent="0.25">
      <c r="A2553" s="96">
        <v>2552</v>
      </c>
      <c r="B2553" s="123" t="str">
        <f>_xlfn.XLOOKUP(E2553,'[1]PS Name'!B:B,'[1]PS Name'!D:D)</f>
        <v>Srikakulam Sub-Division</v>
      </c>
      <c r="C2553" s="123" t="str">
        <f>_xlfn.XLOOKUP(E2553,'[1]PS Name'!B:B,'[1]PS Name'!C:C)</f>
        <v>Amadalavalasa Circle</v>
      </c>
      <c r="D2553" s="123"/>
      <c r="E2553" s="123" t="s">
        <v>47</v>
      </c>
      <c r="F2553" s="9" t="s">
        <v>3562</v>
      </c>
      <c r="G2553" s="63" t="s">
        <v>845</v>
      </c>
      <c r="H2553" s="137">
        <v>46265</v>
      </c>
      <c r="I2553" s="63" t="str">
        <f t="shared" si="257"/>
        <v>Aug</v>
      </c>
      <c r="J2553" s="63">
        <f t="shared" si="259"/>
        <v>2026</v>
      </c>
      <c r="K2553" s="63" t="s">
        <v>116</v>
      </c>
      <c r="L2553" s="9"/>
      <c r="M2553" s="9" t="str">
        <f>_xlfn.XLOOKUP(K2553,[1]Heads!A:A,[1]Heads!B:B)</f>
        <v>NDPS</v>
      </c>
      <c r="N2553" s="9" t="str">
        <f>_xlfn.XLOOKUP(M2553,[1]Heads!B:B,[1]Heads!C:C)</f>
        <v>NDPS</v>
      </c>
      <c r="O2553" s="9" t="s">
        <v>32</v>
      </c>
      <c r="P2553" s="75"/>
      <c r="Q2553" s="9"/>
      <c r="R2553" s="75"/>
      <c r="S2553" s="96" t="s">
        <v>3196</v>
      </c>
      <c r="T2553" s="9"/>
      <c r="U2553" s="75"/>
      <c r="V2553" s="9"/>
      <c r="W2553" s="104" t="s">
        <v>50</v>
      </c>
      <c r="X2553" s="104" t="s">
        <v>50</v>
      </c>
      <c r="Y2553" s="98"/>
      <c r="Z2553" s="9" t="s">
        <v>6445</v>
      </c>
      <c r="AA2553" s="9" t="s">
        <v>34</v>
      </c>
      <c r="AB2553" s="9">
        <f t="shared" ca="1" si="251"/>
        <v>46</v>
      </c>
      <c r="AC2553" s="9" t="str">
        <f t="shared" ca="1" si="252"/>
        <v>45 to 60 Days</v>
      </c>
      <c r="AD2553" s="9" t="str">
        <f t="shared" ca="1" si="253"/>
        <v/>
      </c>
      <c r="AE2553" s="9" t="str">
        <f t="shared" ca="1" si="254"/>
        <v/>
      </c>
      <c r="AF2553" s="9"/>
      <c r="AG2553" s="123" t="str">
        <f t="shared" si="258"/>
        <v>Amadalavalasa,'131/2026'</v>
      </c>
      <c r="AH2553" s="97" t="str">
        <f t="shared" ca="1" si="255"/>
        <v>45 to 60 Days</v>
      </c>
    </row>
    <row r="2554" spans="1:34" ht="25.5" customHeight="1" x14ac:dyDescent="0.25">
      <c r="A2554" s="96">
        <v>2553</v>
      </c>
      <c r="B2554" s="123" t="str">
        <f>_xlfn.XLOOKUP(E2554,'[1]PS Name'!B:B,'[1]PS Name'!D:D)</f>
        <v>Kasibugga Sub-Division</v>
      </c>
      <c r="C2554" s="123">
        <f>_xlfn.XLOOKUP(E2554,'[1]PS Name'!B:B,'[1]PS Name'!C:C)</f>
        <v>0</v>
      </c>
      <c r="D2554" s="123"/>
      <c r="E2554" s="123" t="s">
        <v>68</v>
      </c>
      <c r="F2554" s="9" t="s">
        <v>6446</v>
      </c>
      <c r="G2554" s="63" t="s">
        <v>6447</v>
      </c>
      <c r="H2554" s="137">
        <v>46265</v>
      </c>
      <c r="I2554" s="63" t="str">
        <f t="shared" si="257"/>
        <v>Aug</v>
      </c>
      <c r="J2554" s="63">
        <f t="shared" si="259"/>
        <v>2026</v>
      </c>
      <c r="K2554" s="63" t="s">
        <v>75</v>
      </c>
      <c r="L2554" s="9"/>
      <c r="M2554" s="9" t="str">
        <f>_xlfn.XLOOKUP(K2554,[1]Heads!A:A,[1]Heads!B:B)</f>
        <v>Bodily Offiences</v>
      </c>
      <c r="N2554" s="9" t="str">
        <f>_xlfn.XLOOKUP(M2554,[1]Heads!B:B,[1]Heads!C:C)</f>
        <v>IPC</v>
      </c>
      <c r="O2554" s="9" t="s">
        <v>32</v>
      </c>
      <c r="P2554" s="75"/>
      <c r="Q2554" s="9"/>
      <c r="R2554" s="75"/>
      <c r="S2554" s="96" t="s">
        <v>3196</v>
      </c>
      <c r="T2554" s="9"/>
      <c r="U2554" s="75"/>
      <c r="V2554" s="9"/>
      <c r="W2554" s="104" t="s">
        <v>169</v>
      </c>
      <c r="X2554" s="104" t="s">
        <v>50</v>
      </c>
      <c r="Y2554" s="98"/>
      <c r="Z2554" s="9" t="s">
        <v>6448</v>
      </c>
      <c r="AA2554" s="9" t="s">
        <v>34</v>
      </c>
      <c r="AB2554" s="9">
        <f t="shared" ca="1" si="251"/>
        <v>46</v>
      </c>
      <c r="AC2554" s="9" t="str">
        <f t="shared" ca="1" si="252"/>
        <v>45 to 60 Days</v>
      </c>
      <c r="AD2554" s="9" t="str">
        <f t="shared" ca="1" si="253"/>
        <v/>
      </c>
      <c r="AE2554" s="9" t="str">
        <f t="shared" ca="1" si="254"/>
        <v/>
      </c>
      <c r="AF2554" s="9"/>
      <c r="AG2554" s="123" t="str">
        <f t="shared" si="258"/>
        <v>Kasibugga,'294/2026'</v>
      </c>
      <c r="AH2554" s="97" t="str">
        <f t="shared" ca="1" si="255"/>
        <v>45 to 60 Days</v>
      </c>
    </row>
    <row r="2555" spans="1:34" ht="25.5" customHeight="1" x14ac:dyDescent="0.25">
      <c r="A2555" s="96">
        <v>2554</v>
      </c>
      <c r="B2555" s="123" t="str">
        <f>_xlfn.XLOOKUP(E2555,'[1]PS Name'!B:B,'[1]PS Name'!D:D)</f>
        <v>Srikakulam Sub-Division</v>
      </c>
      <c r="C2555" s="123" t="str">
        <f>_xlfn.XLOOKUP(E2555,'[1]PS Name'!B:B,'[1]PS Name'!C:C)</f>
        <v>Srikakulam Rural Circle</v>
      </c>
      <c r="D2555" s="123"/>
      <c r="E2555" s="123" t="s">
        <v>74</v>
      </c>
      <c r="F2555" s="9" t="s">
        <v>5520</v>
      </c>
      <c r="G2555" s="63" t="s">
        <v>6449</v>
      </c>
      <c r="H2555" s="137">
        <v>46265</v>
      </c>
      <c r="I2555" s="63" t="str">
        <f t="shared" si="257"/>
        <v>Aug</v>
      </c>
      <c r="J2555" s="63">
        <f t="shared" si="259"/>
        <v>2026</v>
      </c>
      <c r="K2555" s="63" t="s">
        <v>131</v>
      </c>
      <c r="L2555" s="9"/>
      <c r="M2555" s="9" t="str">
        <f>_xlfn.XLOOKUP(K2555,[1]Heads!A:A,[1]Heads!B:B)</f>
        <v>POCSO Cases</v>
      </c>
      <c r="N2555" s="9" t="str">
        <f>_xlfn.XLOOKUP(M2555,[1]Heads!B:B,[1]Heads!C:C)</f>
        <v>IPC</v>
      </c>
      <c r="O2555" s="9" t="s">
        <v>45</v>
      </c>
      <c r="P2555" s="75"/>
      <c r="Q2555" s="9"/>
      <c r="R2555" s="75"/>
      <c r="S2555" s="96" t="s">
        <v>3196</v>
      </c>
      <c r="T2555" s="9"/>
      <c r="U2555" s="75"/>
      <c r="V2555" s="9"/>
      <c r="W2555" s="104" t="s">
        <v>173</v>
      </c>
      <c r="X2555" s="104" t="s">
        <v>173</v>
      </c>
      <c r="Y2555" s="98">
        <v>46272</v>
      </c>
      <c r="Z2555" s="9" t="s">
        <v>6450</v>
      </c>
      <c r="AA2555" s="9" t="s">
        <v>34</v>
      </c>
      <c r="AB2555" s="9">
        <f t="shared" ca="1" si="251"/>
        <v>46</v>
      </c>
      <c r="AC2555" s="9" t="str">
        <f t="shared" ca="1" si="252"/>
        <v>45 to 60 Days</v>
      </c>
      <c r="AD2555" s="9">
        <f t="shared" ca="1" si="253"/>
        <v>39</v>
      </c>
      <c r="AE2555" s="9" t="str">
        <f t="shared" ca="1" si="254"/>
        <v>Below 45 Days</v>
      </c>
      <c r="AF2555" s="9"/>
      <c r="AG2555" s="123" t="str">
        <f t="shared" si="258"/>
        <v>Srikakulam Rural,'179/2026'</v>
      </c>
      <c r="AH2555" s="97" t="str">
        <f t="shared" ca="1" si="255"/>
        <v>45 to 60 Days</v>
      </c>
    </row>
    <row r="2556" spans="1:34" ht="25.5" customHeight="1" x14ac:dyDescent="0.25">
      <c r="A2556" s="96">
        <v>2555</v>
      </c>
      <c r="B2556" s="123" t="str">
        <f>_xlfn.XLOOKUP(E2556,'[1]PS Name'!B:B,'[1]PS Name'!D:D)</f>
        <v>Tekkali Sub-Division</v>
      </c>
      <c r="C2556" s="123" t="str">
        <f>_xlfn.XLOOKUP(E2556,'[1]PS Name'!B:B,'[1]PS Name'!C:C)</f>
        <v>Kothuru Circle</v>
      </c>
      <c r="D2556" s="123"/>
      <c r="E2556" s="123" t="s">
        <v>55</v>
      </c>
      <c r="F2556" s="9" t="s">
        <v>3061</v>
      </c>
      <c r="G2556" s="63" t="s">
        <v>6451</v>
      </c>
      <c r="H2556" s="137">
        <v>46265</v>
      </c>
      <c r="I2556" s="63" t="str">
        <f t="shared" si="257"/>
        <v>Aug</v>
      </c>
      <c r="J2556" s="63">
        <f t="shared" si="259"/>
        <v>2026</v>
      </c>
      <c r="K2556" s="63" t="s">
        <v>86</v>
      </c>
      <c r="L2556" s="9"/>
      <c r="M2556" s="9" t="str">
        <f>_xlfn.XLOOKUP(K2556,[1]Heads!A:A,[1]Heads!B:B)</f>
        <v>Enforcement</v>
      </c>
      <c r="N2556" s="9" t="str">
        <f>_xlfn.XLOOKUP(M2556,[1]Heads!B:B,[1]Heads!C:C)</f>
        <v>Enforcement</v>
      </c>
      <c r="O2556" s="9" t="s">
        <v>32</v>
      </c>
      <c r="P2556" s="75"/>
      <c r="Q2556" s="9"/>
      <c r="R2556" s="75"/>
      <c r="S2556" s="96" t="s">
        <v>3196</v>
      </c>
      <c r="T2556" s="9"/>
      <c r="U2556" s="75"/>
      <c r="V2556" s="9"/>
      <c r="W2556" s="104" t="s">
        <v>141</v>
      </c>
      <c r="X2556" s="104" t="s">
        <v>33</v>
      </c>
      <c r="Y2556" s="98">
        <v>46305</v>
      </c>
      <c r="Z2556" s="9" t="s">
        <v>6452</v>
      </c>
      <c r="AA2556" s="9" t="s">
        <v>34</v>
      </c>
      <c r="AB2556" s="9">
        <f t="shared" ca="1" si="251"/>
        <v>46</v>
      </c>
      <c r="AC2556" s="9" t="str">
        <f t="shared" ca="1" si="252"/>
        <v>45 to 60 Days</v>
      </c>
      <c r="AD2556" s="9">
        <f t="shared" ca="1" si="253"/>
        <v>6</v>
      </c>
      <c r="AE2556" s="9" t="str">
        <f t="shared" ca="1" si="254"/>
        <v>Below 45 Days</v>
      </c>
      <c r="AF2556" s="9"/>
      <c r="AG2556" s="123" t="str">
        <f t="shared" si="258"/>
        <v>Hiramandalam,'70/2026'</v>
      </c>
      <c r="AH2556" s="97" t="str">
        <f t="shared" si="255"/>
        <v/>
      </c>
    </row>
    <row r="2557" spans="1:34" ht="25.5" customHeight="1" x14ac:dyDescent="0.25">
      <c r="A2557" s="96">
        <v>2556</v>
      </c>
      <c r="B2557" s="123" t="str">
        <f>_xlfn.XLOOKUP(E2557,'[1]PS Name'!B:B,'[1]PS Name'!D:D)</f>
        <v>Tekkali Sub-Division</v>
      </c>
      <c r="C2557" s="123">
        <f>_xlfn.XLOOKUP(E2557,'[1]PS Name'!B:B,'[1]PS Name'!C:C)</f>
        <v>0</v>
      </c>
      <c r="D2557" s="123"/>
      <c r="E2557" s="123" t="s">
        <v>51</v>
      </c>
      <c r="F2557" s="9" t="s">
        <v>3803</v>
      </c>
      <c r="G2557" s="63" t="s">
        <v>6453</v>
      </c>
      <c r="H2557" s="137">
        <v>46265</v>
      </c>
      <c r="I2557" s="63" t="str">
        <f t="shared" si="257"/>
        <v>Aug</v>
      </c>
      <c r="J2557" s="63">
        <f t="shared" si="259"/>
        <v>2026</v>
      </c>
      <c r="K2557" s="63" t="s">
        <v>80</v>
      </c>
      <c r="L2557" s="9"/>
      <c r="M2557" s="9" t="str">
        <f>_xlfn.XLOOKUP(K2557,[1]Heads!A:A,[1]Heads!B:B)</f>
        <v>Crime  Against Women</v>
      </c>
      <c r="N2557" s="9" t="str">
        <f>_xlfn.XLOOKUP(M2557,[1]Heads!B:B,[1]Heads!C:C)</f>
        <v>IPC</v>
      </c>
      <c r="O2557" s="9" t="s">
        <v>32</v>
      </c>
      <c r="P2557" s="75"/>
      <c r="Q2557" s="9"/>
      <c r="R2557" s="75"/>
      <c r="S2557" s="96" t="s">
        <v>3196</v>
      </c>
      <c r="T2557" s="9"/>
      <c r="U2557" s="75"/>
      <c r="V2557" s="9"/>
      <c r="W2557" s="104" t="s">
        <v>141</v>
      </c>
      <c r="X2557" s="104" t="s">
        <v>33</v>
      </c>
      <c r="Y2557" s="98">
        <v>46286</v>
      </c>
      <c r="Z2557" s="9" t="s">
        <v>6454</v>
      </c>
      <c r="AA2557" s="9" t="s">
        <v>34</v>
      </c>
      <c r="AB2557" s="9">
        <f t="shared" ca="1" si="251"/>
        <v>46</v>
      </c>
      <c r="AC2557" s="9" t="str">
        <f t="shared" ca="1" si="252"/>
        <v>45 to 60 Days</v>
      </c>
      <c r="AD2557" s="9">
        <f t="shared" ca="1" si="253"/>
        <v>25</v>
      </c>
      <c r="AE2557" s="9" t="str">
        <f t="shared" ca="1" si="254"/>
        <v>Below 45 Days</v>
      </c>
      <c r="AF2557" s="9"/>
      <c r="AG2557" s="123" t="str">
        <f t="shared" si="258"/>
        <v>Tekkali PS,'153/2026'</v>
      </c>
      <c r="AH2557" s="97" t="str">
        <f t="shared" si="255"/>
        <v/>
      </c>
    </row>
    <row r="2558" spans="1:34" ht="25.5" customHeight="1" x14ac:dyDescent="0.25">
      <c r="A2558" s="96">
        <v>2557</v>
      </c>
      <c r="B2558" s="123" t="str">
        <f>_xlfn.XLOOKUP(E2558,'[1]PS Name'!B:B,'[1]PS Name'!D:D)</f>
        <v>Tekkali Sub-Division</v>
      </c>
      <c r="C2558" s="123" t="str">
        <f>_xlfn.XLOOKUP(E2558,'[1]PS Name'!B:B,'[1]PS Name'!C:C)</f>
        <v>Kothuru Circle</v>
      </c>
      <c r="D2558" s="123"/>
      <c r="E2558" s="123" t="s">
        <v>73</v>
      </c>
      <c r="F2558" s="9" t="s">
        <v>3218</v>
      </c>
      <c r="G2558" s="63" t="s">
        <v>6455</v>
      </c>
      <c r="H2558" s="137">
        <v>46265</v>
      </c>
      <c r="I2558" s="63" t="str">
        <f t="shared" si="257"/>
        <v>Aug</v>
      </c>
      <c r="J2558" s="63">
        <f t="shared" si="259"/>
        <v>2026</v>
      </c>
      <c r="K2558" s="63" t="s">
        <v>111</v>
      </c>
      <c r="L2558" s="9" t="s">
        <v>115</v>
      </c>
      <c r="M2558" s="9" t="str">
        <f>_xlfn.XLOOKUP(K2558,[1]Heads!A:A,[1]Heads!B:B)</f>
        <v>SC-ST Cases</v>
      </c>
      <c r="N2558" s="9" t="str">
        <f>_xlfn.XLOOKUP(M2558,[1]Heads!B:B,[1]Heads!C:C)</f>
        <v>IPC</v>
      </c>
      <c r="O2558" s="9" t="s">
        <v>45</v>
      </c>
      <c r="P2558" s="75"/>
      <c r="Q2558" s="9"/>
      <c r="R2558" s="75"/>
      <c r="S2558" s="96" t="s">
        <v>3196</v>
      </c>
      <c r="T2558" s="9"/>
      <c r="U2558" s="75"/>
      <c r="V2558" s="9"/>
      <c r="W2558" s="104" t="s">
        <v>176</v>
      </c>
      <c r="X2558" s="104" t="s">
        <v>141</v>
      </c>
      <c r="Y2558" s="98"/>
      <c r="Z2558" s="9" t="s">
        <v>6456</v>
      </c>
      <c r="AA2558" s="9" t="s">
        <v>34</v>
      </c>
      <c r="AB2558" s="9">
        <f t="shared" ca="1" si="251"/>
        <v>46</v>
      </c>
      <c r="AC2558" s="9" t="str">
        <f t="shared" ca="1" si="252"/>
        <v>45 to 60 Days</v>
      </c>
      <c r="AD2558" s="9" t="str">
        <f t="shared" ca="1" si="253"/>
        <v/>
      </c>
      <c r="AE2558" s="9" t="str">
        <f t="shared" ca="1" si="254"/>
        <v/>
      </c>
      <c r="AF2558" s="9"/>
      <c r="AG2558" s="123" t="str">
        <f t="shared" si="258"/>
        <v>Kothuru,'98/2026'</v>
      </c>
      <c r="AH2558" s="97" t="str">
        <f t="shared" ca="1" si="255"/>
        <v>45 to 60 Days</v>
      </c>
    </row>
    <row r="2559" spans="1:34" ht="25.5" customHeight="1" x14ac:dyDescent="0.25">
      <c r="A2559" s="96">
        <v>2558</v>
      </c>
      <c r="B2559" s="123" t="str">
        <f>_xlfn.XLOOKUP(E2559,'[1]PS Name'!B:B,'[1]PS Name'!D:D)</f>
        <v>Kasibugga Sub-Division</v>
      </c>
      <c r="C2559" s="123" t="str">
        <f>_xlfn.XLOOKUP(E2559,'[1]PS Name'!B:B,'[1]PS Name'!C:C)</f>
        <v>Kasibugga Rural Circle</v>
      </c>
      <c r="D2559" s="123"/>
      <c r="E2559" s="123" t="s">
        <v>114</v>
      </c>
      <c r="F2559" s="9" t="s">
        <v>3728</v>
      </c>
      <c r="G2559" s="63" t="s">
        <v>980</v>
      </c>
      <c r="H2559" s="137">
        <v>46265</v>
      </c>
      <c r="I2559" s="63" t="str">
        <f t="shared" ref="I2559:I2598" si="260">TEXT(H2559,"mmm")</f>
        <v>Aug</v>
      </c>
      <c r="J2559" s="63">
        <f t="shared" si="259"/>
        <v>2026</v>
      </c>
      <c r="K2559" s="63" t="s">
        <v>77</v>
      </c>
      <c r="L2559" s="9"/>
      <c r="M2559" s="9" t="str">
        <f>_xlfn.XLOOKUP(K2559,[1]Heads!A:A,[1]Heads!B:B)</f>
        <v>Road Accidents</v>
      </c>
      <c r="N2559" s="9" t="str">
        <f>_xlfn.XLOOKUP(M2559,[1]Heads!B:B,[1]Heads!C:C)</f>
        <v>IPC</v>
      </c>
      <c r="O2559" s="9" t="s">
        <v>32</v>
      </c>
      <c r="P2559" s="75"/>
      <c r="Q2559" s="9"/>
      <c r="R2559" s="75"/>
      <c r="S2559" s="96" t="s">
        <v>3196</v>
      </c>
      <c r="T2559" s="9"/>
      <c r="U2559" s="75"/>
      <c r="V2559" s="9"/>
      <c r="W2559" s="104" t="s">
        <v>168</v>
      </c>
      <c r="X2559" s="104" t="s">
        <v>168</v>
      </c>
      <c r="Y2559" s="98"/>
      <c r="Z2559" s="9" t="s">
        <v>6457</v>
      </c>
      <c r="AA2559" s="9" t="s">
        <v>34</v>
      </c>
      <c r="AB2559" s="9">
        <f t="shared" ca="1" si="251"/>
        <v>46</v>
      </c>
      <c r="AC2559" s="9" t="str">
        <f t="shared" ca="1" si="252"/>
        <v>45 to 60 Days</v>
      </c>
      <c r="AD2559" s="9" t="str">
        <f t="shared" ca="1" si="253"/>
        <v/>
      </c>
      <c r="AE2559" s="9" t="str">
        <f t="shared" ca="1" si="254"/>
        <v/>
      </c>
      <c r="AF2559" s="9"/>
      <c r="AG2559" s="123" t="str">
        <f t="shared" ref="AG2559:AG2598" si="261">E2559&amp;","&amp;F2559</f>
        <v>Mandasa,'142/2026'</v>
      </c>
      <c r="AH2559" s="97" t="str">
        <f t="shared" ca="1" si="255"/>
        <v>45 to 60 Days</v>
      </c>
    </row>
    <row r="2560" spans="1:34" ht="25.5" customHeight="1" x14ac:dyDescent="0.25">
      <c r="A2560" s="96">
        <v>2559</v>
      </c>
      <c r="B2560" s="123" t="str">
        <f>_xlfn.XLOOKUP(E2560,'[1]PS Name'!B:B,'[1]PS Name'!D:D)</f>
        <v>Srikakulam Sub-Division</v>
      </c>
      <c r="C2560" s="123">
        <f>_xlfn.XLOOKUP(E2560,'[1]PS Name'!B:B,'[1]PS Name'!C:C)</f>
        <v>0</v>
      </c>
      <c r="D2560" s="123"/>
      <c r="E2560" s="123" t="s">
        <v>28</v>
      </c>
      <c r="F2560" s="9" t="s">
        <v>3483</v>
      </c>
      <c r="G2560" s="63" t="s">
        <v>1315</v>
      </c>
      <c r="H2560" s="137">
        <v>46265</v>
      </c>
      <c r="I2560" s="63" t="str">
        <f t="shared" si="260"/>
        <v>Aug</v>
      </c>
      <c r="J2560" s="63">
        <f t="shared" si="259"/>
        <v>2026</v>
      </c>
      <c r="K2560" s="63" t="s">
        <v>70</v>
      </c>
      <c r="L2560" s="9"/>
      <c r="M2560" s="9" t="str">
        <f>_xlfn.XLOOKUP(K2560,[1]Heads!A:A,[1]Heads!B:B)</f>
        <v>174 CrPC</v>
      </c>
      <c r="N2560" s="9" t="str">
        <f>_xlfn.XLOOKUP(M2560,[1]Heads!B:B,[1]Heads!C:C)</f>
        <v>174 CrPC</v>
      </c>
      <c r="O2560" s="9" t="s">
        <v>32</v>
      </c>
      <c r="P2560" s="75"/>
      <c r="Q2560" s="9"/>
      <c r="R2560" s="75"/>
      <c r="S2560" s="96" t="s">
        <v>3196</v>
      </c>
      <c r="T2560" s="9"/>
      <c r="U2560" s="75"/>
      <c r="V2560" s="9"/>
      <c r="W2560" s="104" t="s">
        <v>173</v>
      </c>
      <c r="X2560" s="104" t="s">
        <v>142</v>
      </c>
      <c r="Y2560" s="98"/>
      <c r="Z2560" s="9" t="s">
        <v>6458</v>
      </c>
      <c r="AA2560" s="9" t="s">
        <v>34</v>
      </c>
      <c r="AB2560" s="9">
        <f t="shared" ca="1" si="251"/>
        <v>46</v>
      </c>
      <c r="AC2560" s="9" t="str">
        <f t="shared" ca="1" si="252"/>
        <v>45 to 60 Days</v>
      </c>
      <c r="AD2560" s="9" t="str">
        <f t="shared" ca="1" si="253"/>
        <v/>
      </c>
      <c r="AE2560" s="9" t="str">
        <f t="shared" ca="1" si="254"/>
        <v/>
      </c>
      <c r="AF2560" s="9"/>
      <c r="AG2560" s="123" t="str">
        <f t="shared" si="261"/>
        <v>Srikakulam II Town,'122/2026'</v>
      </c>
      <c r="AH2560" s="97" t="str">
        <f t="shared" ca="1" si="255"/>
        <v>45 to 60 Days</v>
      </c>
    </row>
    <row r="2561" spans="1:34" ht="25.5" customHeight="1" x14ac:dyDescent="0.25">
      <c r="A2561" s="96">
        <v>2560</v>
      </c>
      <c r="B2561" s="123" t="str">
        <f>_xlfn.XLOOKUP(E2561,'[1]PS Name'!B:B,'[1]PS Name'!D:D)</f>
        <v>Kasibugga Sub-Division</v>
      </c>
      <c r="C2561" s="123">
        <f>_xlfn.XLOOKUP(E2561,'[1]PS Name'!B:B,'[1]PS Name'!C:C)</f>
        <v>0</v>
      </c>
      <c r="D2561" s="123"/>
      <c r="E2561" s="123" t="s">
        <v>68</v>
      </c>
      <c r="F2561" s="9" t="s">
        <v>6459</v>
      </c>
      <c r="G2561" s="63" t="s">
        <v>1027</v>
      </c>
      <c r="H2561" s="137">
        <v>46265</v>
      </c>
      <c r="I2561" s="63" t="str">
        <f t="shared" si="260"/>
        <v>Aug</v>
      </c>
      <c r="J2561" s="63">
        <f t="shared" si="259"/>
        <v>2026</v>
      </c>
      <c r="K2561" s="63" t="s">
        <v>48</v>
      </c>
      <c r="L2561" s="9"/>
      <c r="M2561" s="9" t="str">
        <f>_xlfn.XLOOKUP(K2561,[1]Heads!A:A,[1]Heads!B:B)</f>
        <v>Property Offences</v>
      </c>
      <c r="N2561" s="9" t="str">
        <f>_xlfn.XLOOKUP(M2561,[1]Heads!B:B,[1]Heads!C:C)</f>
        <v>IPC</v>
      </c>
      <c r="O2561" s="9" t="s">
        <v>32</v>
      </c>
      <c r="P2561" s="75"/>
      <c r="Q2561" s="9"/>
      <c r="R2561" s="75"/>
      <c r="S2561" s="96" t="s">
        <v>3196</v>
      </c>
      <c r="T2561" s="9"/>
      <c r="U2561" s="75"/>
      <c r="V2561" s="9"/>
      <c r="W2561" s="104" t="s">
        <v>112</v>
      </c>
      <c r="X2561" s="104" t="s">
        <v>141</v>
      </c>
      <c r="Y2561" s="98"/>
      <c r="Z2561" s="9" t="s">
        <v>6460</v>
      </c>
      <c r="AA2561" s="9" t="s">
        <v>34</v>
      </c>
      <c r="AB2561" s="9">
        <f t="shared" ca="1" si="251"/>
        <v>46</v>
      </c>
      <c r="AC2561" s="9" t="str">
        <f t="shared" ca="1" si="252"/>
        <v>45 to 60 Days</v>
      </c>
      <c r="AD2561" s="9" t="str">
        <f t="shared" ca="1" si="253"/>
        <v/>
      </c>
      <c r="AE2561" s="9" t="str">
        <f t="shared" ca="1" si="254"/>
        <v/>
      </c>
      <c r="AF2561" s="9"/>
      <c r="AG2561" s="123" t="str">
        <f t="shared" si="261"/>
        <v>Kasibugga,'293/2026'</v>
      </c>
      <c r="AH2561" s="97" t="str">
        <f t="shared" ca="1" si="255"/>
        <v>45 to 60 Days</v>
      </c>
    </row>
    <row r="2562" spans="1:34" ht="25.5" customHeight="1" x14ac:dyDescent="0.25">
      <c r="A2562" s="96">
        <v>2561</v>
      </c>
      <c r="B2562" s="123" t="str">
        <f>_xlfn.XLOOKUP(E2562,'[1]PS Name'!B:B,'[1]PS Name'!D:D)</f>
        <v>Tekkali Sub-Division</v>
      </c>
      <c r="C2562" s="123" t="str">
        <f>_xlfn.XLOOKUP(E2562,'[1]PS Name'!B:B,'[1]PS Name'!C:C)</f>
        <v>Tekkali Rural Circle</v>
      </c>
      <c r="D2562" s="123"/>
      <c r="E2562" s="123" t="s">
        <v>89</v>
      </c>
      <c r="F2562" s="9" t="s">
        <v>3906</v>
      </c>
      <c r="G2562" s="63" t="s">
        <v>980</v>
      </c>
      <c r="H2562" s="137">
        <v>46265</v>
      </c>
      <c r="I2562" s="63" t="str">
        <f t="shared" si="260"/>
        <v>Aug</v>
      </c>
      <c r="J2562" s="63">
        <f t="shared" si="259"/>
        <v>2026</v>
      </c>
      <c r="K2562" s="63" t="s">
        <v>77</v>
      </c>
      <c r="L2562" s="9"/>
      <c r="M2562" s="9" t="str">
        <f>_xlfn.XLOOKUP(K2562,[1]Heads!A:A,[1]Heads!B:B)</f>
        <v>Road Accidents</v>
      </c>
      <c r="N2562" s="9" t="str">
        <f>_xlfn.XLOOKUP(M2562,[1]Heads!B:B,[1]Heads!C:C)</f>
        <v>IPC</v>
      </c>
      <c r="O2562" s="9" t="s">
        <v>32</v>
      </c>
      <c r="P2562" s="75"/>
      <c r="Q2562" s="9"/>
      <c r="R2562" s="75"/>
      <c r="S2562" s="96" t="s">
        <v>3196</v>
      </c>
      <c r="T2562" s="9"/>
      <c r="U2562" s="75"/>
      <c r="V2562" s="9"/>
      <c r="W2562" s="104" t="s">
        <v>175</v>
      </c>
      <c r="X2562" s="104" t="s">
        <v>141</v>
      </c>
      <c r="Y2562" s="98"/>
      <c r="Z2562" s="9" t="s">
        <v>6461</v>
      </c>
      <c r="AA2562" s="9" t="s">
        <v>34</v>
      </c>
      <c r="AB2562" s="9">
        <f t="shared" ref="AB2562:AB2625" ca="1" si="262">IF(S2562="UI",DATEDIF(H2562,TODAY(),"D"),"")</f>
        <v>46</v>
      </c>
      <c r="AC2562" s="9" t="str">
        <f t="shared" ref="AC2562:AC2625" ca="1" si="263">IF(S2562="UI",IF(AB2562&gt;365,"Above 1 Year",IF(AND(AB2562&lt;=365,AB2562&gt;180),"Above 6 Months",IF(AND(AB2562&lt;=180,AB2562&gt;90),"Above 3 Months",IF(AND(AB2562&lt;=90,AB2562&gt;60),"Above 60 Days",IF(AND(AB2562&lt;=60,AB2562&gt;45),"45 to 60 Days","Below 45 Days"))))),"")</f>
        <v>45 to 60 Days</v>
      </c>
      <c r="AD2562" s="9" t="str">
        <f t="shared" ref="AD2562:AD2625" ca="1" si="264">IF(Y2562&lt;&gt;"",DATEDIF(Y2562,TODAY(),"D"),"")</f>
        <v/>
      </c>
      <c r="AE2562" s="9" t="str">
        <f t="shared" ref="AE2562:AE2625" ca="1" si="265">IF(AD2562&lt;&gt;"",IF(AD2562&gt;365,"Above 1 Year",IF(AND(AD2562&lt;=365,AD2562&gt;180),"Above 6 Months",IF(AND(AD2562&lt;=180,AD2562&gt;90),"Above 3 Months",IF(AND(AD2562&lt;=90,AD2562&gt;60),"Above 60 Days",IF(AND(AD2562&lt;=60,AD2562&gt;45),"45 to 60 Days","Below 45 Days"))))),"")</f>
        <v/>
      </c>
      <c r="AF2562" s="9"/>
      <c r="AG2562" s="123" t="str">
        <f t="shared" si="261"/>
        <v>Kotabommali,'158/2026'</v>
      </c>
      <c r="AH2562" s="97" t="str">
        <f t="shared" ca="1" si="255"/>
        <v>45 to 60 Days</v>
      </c>
    </row>
    <row r="2563" spans="1:34" ht="25.5" customHeight="1" x14ac:dyDescent="0.25">
      <c r="A2563" s="96">
        <v>2562</v>
      </c>
      <c r="B2563" s="123" t="str">
        <f>_xlfn.XLOOKUP(E2563,'[1]PS Name'!B:B,'[1]PS Name'!D:D)</f>
        <v>Srikakulam Sub-Division</v>
      </c>
      <c r="C2563" s="123" t="str">
        <f>_xlfn.XLOOKUP(E2563,'[1]PS Name'!B:B,'[1]PS Name'!C:C)</f>
        <v>Amadalavalasa Circle</v>
      </c>
      <c r="D2563" s="123"/>
      <c r="E2563" s="123" t="s">
        <v>47</v>
      </c>
      <c r="F2563" s="9" t="s">
        <v>3561</v>
      </c>
      <c r="G2563" s="63" t="s">
        <v>5941</v>
      </c>
      <c r="H2563" s="137">
        <v>46265</v>
      </c>
      <c r="I2563" s="63" t="str">
        <f t="shared" si="260"/>
        <v>Aug</v>
      </c>
      <c r="J2563" s="63">
        <f t="shared" si="259"/>
        <v>2026</v>
      </c>
      <c r="K2563" s="63" t="s">
        <v>39</v>
      </c>
      <c r="L2563" s="9"/>
      <c r="M2563" s="9" t="str">
        <f>_xlfn.XLOOKUP(K2563,[1]Heads!A:A,[1]Heads!B:B)</f>
        <v>Other IPC</v>
      </c>
      <c r="N2563" s="9" t="str">
        <f>_xlfn.XLOOKUP(M2563,[1]Heads!B:B,[1]Heads!C:C)</f>
        <v>IPC</v>
      </c>
      <c r="O2563" s="9" t="s">
        <v>32</v>
      </c>
      <c r="P2563" s="75"/>
      <c r="Q2563" s="9"/>
      <c r="R2563" s="75"/>
      <c r="S2563" s="96" t="s">
        <v>7126</v>
      </c>
      <c r="T2563" s="9"/>
      <c r="U2563" s="75"/>
      <c r="V2563" s="9"/>
      <c r="W2563" s="104" t="s">
        <v>141</v>
      </c>
      <c r="X2563" s="104" t="s">
        <v>2923</v>
      </c>
      <c r="Y2563" s="98"/>
      <c r="Z2563" s="9" t="s">
        <v>6462</v>
      </c>
      <c r="AA2563" s="9" t="s">
        <v>34</v>
      </c>
      <c r="AB2563" s="9" t="str">
        <f t="shared" ca="1" si="262"/>
        <v/>
      </c>
      <c r="AC2563" s="9" t="str">
        <f t="shared" si="263"/>
        <v/>
      </c>
      <c r="AD2563" s="9" t="str">
        <f t="shared" ca="1" si="264"/>
        <v/>
      </c>
      <c r="AE2563" s="9" t="str">
        <f t="shared" ca="1" si="265"/>
        <v/>
      </c>
      <c r="AF2563" s="9"/>
      <c r="AG2563" s="123" t="str">
        <f t="shared" si="261"/>
        <v>Amadalavalasa,'132/2026'</v>
      </c>
      <c r="AH2563" s="97" t="str">
        <f t="shared" ref="AH2563:AH2626" si="266">IF(X2563="SC/PRC/CC No. Awaited","",AC2563)</f>
        <v/>
      </c>
    </row>
    <row r="2564" spans="1:34" ht="25.5" customHeight="1" x14ac:dyDescent="0.25">
      <c r="A2564" s="96">
        <v>2563</v>
      </c>
      <c r="B2564" s="123" t="str">
        <f>_xlfn.XLOOKUP(E2564,'[1]PS Name'!B:B,'[1]PS Name'!D:D)</f>
        <v>Kasibugga Sub-Division</v>
      </c>
      <c r="C2564" s="123">
        <f>_xlfn.XLOOKUP(E2564,'[1]PS Name'!B:B,'[1]PS Name'!C:C)</f>
        <v>0</v>
      </c>
      <c r="D2564" s="123"/>
      <c r="E2564" s="123" t="s">
        <v>68</v>
      </c>
      <c r="F2564" s="9" t="s">
        <v>6463</v>
      </c>
      <c r="G2564" s="63" t="s">
        <v>980</v>
      </c>
      <c r="H2564" s="137">
        <v>46265</v>
      </c>
      <c r="I2564" s="63" t="str">
        <f t="shared" si="260"/>
        <v>Aug</v>
      </c>
      <c r="J2564" s="63">
        <f t="shared" si="259"/>
        <v>2026</v>
      </c>
      <c r="K2564" s="63" t="s">
        <v>77</v>
      </c>
      <c r="L2564" s="9"/>
      <c r="M2564" s="9" t="str">
        <f>_xlfn.XLOOKUP(K2564,[1]Heads!A:A,[1]Heads!B:B)</f>
        <v>Road Accidents</v>
      </c>
      <c r="N2564" s="9" t="str">
        <f>_xlfn.XLOOKUP(M2564,[1]Heads!B:B,[1]Heads!C:C)</f>
        <v>IPC</v>
      </c>
      <c r="O2564" s="9" t="s">
        <v>32</v>
      </c>
      <c r="P2564" s="75"/>
      <c r="Q2564" s="9"/>
      <c r="R2564" s="75"/>
      <c r="S2564" s="96" t="s">
        <v>3196</v>
      </c>
      <c r="T2564" s="9"/>
      <c r="U2564" s="75"/>
      <c r="V2564" s="9"/>
      <c r="W2564" s="104" t="s">
        <v>168</v>
      </c>
      <c r="X2564" s="104" t="s">
        <v>50</v>
      </c>
      <c r="Y2564" s="98"/>
      <c r="Z2564" s="9" t="s">
        <v>6464</v>
      </c>
      <c r="AA2564" s="9" t="s">
        <v>34</v>
      </c>
      <c r="AB2564" s="9">
        <f t="shared" ca="1" si="262"/>
        <v>46</v>
      </c>
      <c r="AC2564" s="9" t="str">
        <f t="shared" ca="1" si="263"/>
        <v>45 to 60 Days</v>
      </c>
      <c r="AD2564" s="9" t="str">
        <f t="shared" ca="1" si="264"/>
        <v/>
      </c>
      <c r="AE2564" s="9" t="str">
        <f t="shared" ca="1" si="265"/>
        <v/>
      </c>
      <c r="AF2564" s="9"/>
      <c r="AG2564" s="123" t="str">
        <f t="shared" si="261"/>
        <v>Kasibugga,'296/2026'</v>
      </c>
      <c r="AH2564" s="97" t="str">
        <f t="shared" ca="1" si="266"/>
        <v>45 to 60 Days</v>
      </c>
    </row>
    <row r="2565" spans="1:34" ht="25.5" customHeight="1" x14ac:dyDescent="0.25">
      <c r="A2565" s="96">
        <v>2564</v>
      </c>
      <c r="B2565" s="123" t="str">
        <f>_xlfn.XLOOKUP(E2565,'[1]PS Name'!B:B,'[1]PS Name'!D:D)</f>
        <v>Tekkali Sub-Division</v>
      </c>
      <c r="C2565" s="123" t="str">
        <f>_xlfn.XLOOKUP(E2565,'[1]PS Name'!B:B,'[1]PS Name'!C:C)</f>
        <v>Tekkali Rural Circle</v>
      </c>
      <c r="D2565" s="123"/>
      <c r="E2565" s="123" t="s">
        <v>89</v>
      </c>
      <c r="F2565" s="9" t="s">
        <v>3924</v>
      </c>
      <c r="G2565" s="63" t="s">
        <v>707</v>
      </c>
      <c r="H2565" s="137">
        <v>46265</v>
      </c>
      <c r="I2565" s="63" t="str">
        <f t="shared" si="260"/>
        <v>Aug</v>
      </c>
      <c r="J2565" s="63">
        <f t="shared" si="259"/>
        <v>2026</v>
      </c>
      <c r="K2565" s="63" t="s">
        <v>71</v>
      </c>
      <c r="L2565" s="9"/>
      <c r="M2565" s="9" t="str">
        <f>_xlfn.XLOOKUP(K2565,[1]Heads!A:A,[1]Heads!B:B)</f>
        <v>Road Accidents</v>
      </c>
      <c r="N2565" s="9" t="str">
        <f>_xlfn.XLOOKUP(M2565,[1]Heads!B:B,[1]Heads!C:C)</f>
        <v>IPC</v>
      </c>
      <c r="O2565" s="9" t="s">
        <v>32</v>
      </c>
      <c r="P2565" s="75"/>
      <c r="Q2565" s="9"/>
      <c r="R2565" s="75"/>
      <c r="S2565" s="96" t="s">
        <v>3196</v>
      </c>
      <c r="T2565" s="9"/>
      <c r="U2565" s="75"/>
      <c r="V2565" s="9"/>
      <c r="W2565" s="104" t="s">
        <v>169</v>
      </c>
      <c r="X2565" s="104" t="s">
        <v>141</v>
      </c>
      <c r="Y2565" s="98"/>
      <c r="Z2565" s="9" t="s">
        <v>6465</v>
      </c>
      <c r="AA2565" s="9" t="s">
        <v>34</v>
      </c>
      <c r="AB2565" s="9">
        <f t="shared" ca="1" si="262"/>
        <v>46</v>
      </c>
      <c r="AC2565" s="9" t="str">
        <f t="shared" ca="1" si="263"/>
        <v>45 to 60 Days</v>
      </c>
      <c r="AD2565" s="9" t="str">
        <f t="shared" ca="1" si="264"/>
        <v/>
      </c>
      <c r="AE2565" s="9" t="str">
        <f t="shared" ca="1" si="265"/>
        <v/>
      </c>
      <c r="AF2565" s="9"/>
      <c r="AG2565" s="123" t="str">
        <f t="shared" si="261"/>
        <v>Kotabommali,'159/2026'</v>
      </c>
      <c r="AH2565" s="97" t="str">
        <f t="shared" ca="1" si="266"/>
        <v>45 to 60 Days</v>
      </c>
    </row>
    <row r="2566" spans="1:34" ht="25.5" customHeight="1" x14ac:dyDescent="0.25">
      <c r="A2566" s="96">
        <v>2565</v>
      </c>
      <c r="B2566" s="123" t="str">
        <f>_xlfn.XLOOKUP(E2566,'[1]PS Name'!B:B,'[1]PS Name'!D:D)</f>
        <v>Kasibugga Sub-Division</v>
      </c>
      <c r="C2566" s="123" t="str">
        <f>_xlfn.XLOOKUP(E2566,'[1]PS Name'!B:B,'[1]PS Name'!C:C)</f>
        <v>Kasibugga Rural Circle</v>
      </c>
      <c r="D2566" s="123"/>
      <c r="E2566" s="123" t="s">
        <v>114</v>
      </c>
      <c r="F2566" s="9" t="s">
        <v>3751</v>
      </c>
      <c r="G2566" s="63" t="s">
        <v>1315</v>
      </c>
      <c r="H2566" s="137">
        <v>46266</v>
      </c>
      <c r="I2566" s="63" t="str">
        <f t="shared" si="260"/>
        <v>Sep</v>
      </c>
      <c r="J2566" s="63">
        <f t="shared" si="259"/>
        <v>2026</v>
      </c>
      <c r="K2566" s="63" t="s">
        <v>70</v>
      </c>
      <c r="L2566" s="9"/>
      <c r="M2566" s="9" t="str">
        <f>_xlfn.XLOOKUP(K2566,[1]Heads!A:A,[1]Heads!B:B)</f>
        <v>174 CrPC</v>
      </c>
      <c r="N2566" s="9" t="str">
        <f>_xlfn.XLOOKUP(M2566,[1]Heads!B:B,[1]Heads!C:C)</f>
        <v>174 CrPC</v>
      </c>
      <c r="O2566" s="9" t="s">
        <v>32</v>
      </c>
      <c r="P2566" s="75"/>
      <c r="Q2566" s="9"/>
      <c r="R2566" s="75"/>
      <c r="S2566" s="96" t="s">
        <v>3196</v>
      </c>
      <c r="T2566" s="9"/>
      <c r="U2566" s="75"/>
      <c r="V2566" s="9"/>
      <c r="W2566" s="104" t="s">
        <v>173</v>
      </c>
      <c r="X2566" s="104" t="s">
        <v>173</v>
      </c>
      <c r="Y2566" s="98">
        <v>46272</v>
      </c>
      <c r="Z2566" s="9" t="s">
        <v>6466</v>
      </c>
      <c r="AA2566" s="9" t="s">
        <v>34</v>
      </c>
      <c r="AB2566" s="9">
        <f t="shared" ca="1" si="262"/>
        <v>45</v>
      </c>
      <c r="AC2566" s="9" t="str">
        <f t="shared" ca="1" si="263"/>
        <v>Below 45 Days</v>
      </c>
      <c r="AD2566" s="9">
        <f t="shared" ca="1" si="264"/>
        <v>39</v>
      </c>
      <c r="AE2566" s="9" t="str">
        <f t="shared" ca="1" si="265"/>
        <v>Below 45 Days</v>
      </c>
      <c r="AF2566" s="9"/>
      <c r="AG2566" s="123" t="str">
        <f t="shared" si="261"/>
        <v>Mandasa,'143/2026'</v>
      </c>
      <c r="AH2566" s="97" t="str">
        <f t="shared" ca="1" si="266"/>
        <v>Below 45 Days</v>
      </c>
    </row>
    <row r="2567" spans="1:34" ht="25.5" customHeight="1" x14ac:dyDescent="0.25">
      <c r="A2567" s="96">
        <v>2566</v>
      </c>
      <c r="B2567" s="123" t="str">
        <f>_xlfn.XLOOKUP(E2567,'[1]PS Name'!B:B,'[1]PS Name'!D:D)</f>
        <v>Tekkali Sub-Division</v>
      </c>
      <c r="C2567" s="123" t="str">
        <f>_xlfn.XLOOKUP(E2567,'[1]PS Name'!B:B,'[1]PS Name'!C:C)</f>
        <v>Narasannapeta Circle</v>
      </c>
      <c r="D2567" s="123"/>
      <c r="E2567" s="123" t="s">
        <v>42</v>
      </c>
      <c r="F2567" s="9" t="s">
        <v>6206</v>
      </c>
      <c r="G2567" s="63" t="s">
        <v>980</v>
      </c>
      <c r="H2567" s="137">
        <v>46266</v>
      </c>
      <c r="I2567" s="63" t="str">
        <f t="shared" si="260"/>
        <v>Sep</v>
      </c>
      <c r="J2567" s="63">
        <f t="shared" si="259"/>
        <v>2026</v>
      </c>
      <c r="K2567" s="63" t="s">
        <v>77</v>
      </c>
      <c r="L2567" s="9"/>
      <c r="M2567" s="9" t="str">
        <f>_xlfn.XLOOKUP(K2567,[1]Heads!A:A,[1]Heads!B:B)</f>
        <v>Road Accidents</v>
      </c>
      <c r="N2567" s="9" t="str">
        <f>_xlfn.XLOOKUP(M2567,[1]Heads!B:B,[1]Heads!C:C)</f>
        <v>IPC</v>
      </c>
      <c r="O2567" s="9" t="s">
        <v>32</v>
      </c>
      <c r="P2567" s="75"/>
      <c r="Q2567" s="9"/>
      <c r="R2567" s="75"/>
      <c r="S2567" s="96" t="s">
        <v>3196</v>
      </c>
      <c r="T2567" s="9"/>
      <c r="U2567" s="75"/>
      <c r="V2567" s="9"/>
      <c r="W2567" s="104" t="s">
        <v>168</v>
      </c>
      <c r="X2567" s="104" t="s">
        <v>33</v>
      </c>
      <c r="Y2567" s="98">
        <v>46287</v>
      </c>
      <c r="Z2567" s="9" t="s">
        <v>6467</v>
      </c>
      <c r="AA2567" s="9" t="s">
        <v>34</v>
      </c>
      <c r="AB2567" s="9">
        <f t="shared" ca="1" si="262"/>
        <v>45</v>
      </c>
      <c r="AC2567" s="9" t="str">
        <f t="shared" ca="1" si="263"/>
        <v>Below 45 Days</v>
      </c>
      <c r="AD2567" s="9">
        <f t="shared" ca="1" si="264"/>
        <v>24</v>
      </c>
      <c r="AE2567" s="9" t="str">
        <f t="shared" ca="1" si="265"/>
        <v>Below 45 Days</v>
      </c>
      <c r="AF2567" s="9"/>
      <c r="AG2567" s="123" t="str">
        <f t="shared" si="261"/>
        <v>Narasannapeta,'268/2026'</v>
      </c>
      <c r="AH2567" s="97" t="str">
        <f t="shared" si="266"/>
        <v/>
      </c>
    </row>
    <row r="2568" spans="1:34" ht="25.5" customHeight="1" x14ac:dyDescent="0.25">
      <c r="A2568" s="96">
        <v>2567</v>
      </c>
      <c r="B2568" s="123" t="str">
        <f>_xlfn.XLOOKUP(E2568,'[1]PS Name'!B:B,'[1]PS Name'!D:D)</f>
        <v>Tekkali Sub-Division</v>
      </c>
      <c r="C2568" s="123" t="str">
        <f>_xlfn.XLOOKUP(E2568,'[1]PS Name'!B:B,'[1]PS Name'!C:C)</f>
        <v>Kothuru Circle</v>
      </c>
      <c r="D2568" s="123"/>
      <c r="E2568" s="123" t="s">
        <v>73</v>
      </c>
      <c r="F2568" s="9" t="s">
        <v>3198</v>
      </c>
      <c r="G2568" s="63" t="s">
        <v>1377</v>
      </c>
      <c r="H2568" s="137">
        <v>46266</v>
      </c>
      <c r="I2568" s="63" t="str">
        <f t="shared" si="260"/>
        <v>Sep</v>
      </c>
      <c r="J2568" s="63">
        <f t="shared" si="259"/>
        <v>2026</v>
      </c>
      <c r="K2568" s="63" t="s">
        <v>75</v>
      </c>
      <c r="L2568" s="9"/>
      <c r="M2568" s="9" t="str">
        <f>_xlfn.XLOOKUP(K2568,[1]Heads!A:A,[1]Heads!B:B)</f>
        <v>Bodily Offiences</v>
      </c>
      <c r="N2568" s="9" t="str">
        <f>_xlfn.XLOOKUP(M2568,[1]Heads!B:B,[1]Heads!C:C)</f>
        <v>IPC</v>
      </c>
      <c r="O2568" s="9" t="s">
        <v>32</v>
      </c>
      <c r="P2568" s="75"/>
      <c r="Q2568" s="9"/>
      <c r="R2568" s="75"/>
      <c r="S2568" s="96" t="s">
        <v>3196</v>
      </c>
      <c r="T2568" s="9"/>
      <c r="U2568" s="75"/>
      <c r="V2568" s="9"/>
      <c r="W2568" s="104" t="s">
        <v>169</v>
      </c>
      <c r="X2568" s="104" t="s">
        <v>141</v>
      </c>
      <c r="Y2568" s="98"/>
      <c r="Z2568" s="9" t="s">
        <v>6468</v>
      </c>
      <c r="AA2568" s="9" t="s">
        <v>34</v>
      </c>
      <c r="AB2568" s="9">
        <f t="shared" ca="1" si="262"/>
        <v>45</v>
      </c>
      <c r="AC2568" s="9" t="str">
        <f t="shared" ca="1" si="263"/>
        <v>Below 45 Days</v>
      </c>
      <c r="AD2568" s="9" t="str">
        <f t="shared" ca="1" si="264"/>
        <v/>
      </c>
      <c r="AE2568" s="9" t="str">
        <f t="shared" ca="1" si="265"/>
        <v/>
      </c>
      <c r="AF2568" s="9"/>
      <c r="AG2568" s="123" t="str">
        <f t="shared" si="261"/>
        <v>Kothuru,'99/2026'</v>
      </c>
      <c r="AH2568" s="97" t="str">
        <f t="shared" ca="1" si="266"/>
        <v>Below 45 Days</v>
      </c>
    </row>
    <row r="2569" spans="1:34" ht="25.5" customHeight="1" x14ac:dyDescent="0.25">
      <c r="A2569" s="96">
        <v>2568</v>
      </c>
      <c r="B2569" s="123" t="str">
        <f>_xlfn.XLOOKUP(E2569,'[1]PS Name'!B:B,'[1]PS Name'!D:D)</f>
        <v>Kasibugga Sub-Division</v>
      </c>
      <c r="C2569" s="123" t="str">
        <f>_xlfn.XLOOKUP(E2569,'[1]PS Name'!B:B,'[1]PS Name'!C:C)</f>
        <v>Itchapuram Circle</v>
      </c>
      <c r="D2569" s="123"/>
      <c r="E2569" s="123" t="s">
        <v>78</v>
      </c>
      <c r="F2569" s="9" t="s">
        <v>3241</v>
      </c>
      <c r="G2569" s="63" t="s">
        <v>264</v>
      </c>
      <c r="H2569" s="137">
        <v>46266</v>
      </c>
      <c r="I2569" s="63" t="str">
        <f t="shared" si="260"/>
        <v>Sep</v>
      </c>
      <c r="J2569" s="63">
        <f t="shared" si="259"/>
        <v>2026</v>
      </c>
      <c r="K2569" s="63" t="s">
        <v>59</v>
      </c>
      <c r="L2569" s="9" t="s">
        <v>265</v>
      </c>
      <c r="M2569" s="9" t="str">
        <f>_xlfn.XLOOKUP(K2569,[1]Heads!A:A,[1]Heads!B:B)</f>
        <v>Missing Cases</v>
      </c>
      <c r="N2569" s="9" t="str">
        <f>_xlfn.XLOOKUP(M2569,[1]Heads!B:B,[1]Heads!C:C)</f>
        <v>Missing</v>
      </c>
      <c r="O2569" s="9" t="s">
        <v>32</v>
      </c>
      <c r="P2569" s="75"/>
      <c r="Q2569" s="9"/>
      <c r="R2569" s="75"/>
      <c r="S2569" s="96" t="s">
        <v>7125</v>
      </c>
      <c r="T2569" s="9"/>
      <c r="U2569" s="75"/>
      <c r="V2569" s="9"/>
      <c r="W2569" s="104" t="s">
        <v>142</v>
      </c>
      <c r="X2569" s="104" t="s">
        <v>2923</v>
      </c>
      <c r="Y2569" s="98"/>
      <c r="Z2569" s="9" t="s">
        <v>6469</v>
      </c>
      <c r="AA2569" s="9" t="s">
        <v>34</v>
      </c>
      <c r="AB2569" s="9" t="str">
        <f t="shared" ca="1" si="262"/>
        <v/>
      </c>
      <c r="AC2569" s="9" t="str">
        <f t="shared" si="263"/>
        <v/>
      </c>
      <c r="AD2569" s="9" t="str">
        <f t="shared" ca="1" si="264"/>
        <v/>
      </c>
      <c r="AE2569" s="9" t="str">
        <f t="shared" ca="1" si="265"/>
        <v/>
      </c>
      <c r="AF2569" s="9"/>
      <c r="AG2569" s="123" t="str">
        <f t="shared" si="261"/>
        <v>Kaviti,'80/2026'</v>
      </c>
      <c r="AH2569" s="97" t="str">
        <f t="shared" si="266"/>
        <v/>
      </c>
    </row>
    <row r="2570" spans="1:34" ht="25.5" customHeight="1" x14ac:dyDescent="0.25">
      <c r="A2570" s="96">
        <v>2569</v>
      </c>
      <c r="B2570" s="123" t="str">
        <f>_xlfn.XLOOKUP(E2570,'[1]PS Name'!B:B,'[1]PS Name'!D:D)</f>
        <v>Tekkali Sub-Division</v>
      </c>
      <c r="C2570" s="123" t="str">
        <f>_xlfn.XLOOKUP(E2570,'[1]PS Name'!B:B,'[1]PS Name'!C:C)</f>
        <v>Narasannapeta Circle</v>
      </c>
      <c r="D2570" s="123"/>
      <c r="E2570" s="123" t="s">
        <v>42</v>
      </c>
      <c r="F2570" s="9" t="s">
        <v>6177</v>
      </c>
      <c r="G2570" s="63" t="s">
        <v>1332</v>
      </c>
      <c r="H2570" s="137">
        <v>46266</v>
      </c>
      <c r="I2570" s="63" t="str">
        <f t="shared" si="260"/>
        <v>Sep</v>
      </c>
      <c r="J2570" s="63">
        <f t="shared" si="259"/>
        <v>2026</v>
      </c>
      <c r="K2570" s="63" t="s">
        <v>71</v>
      </c>
      <c r="L2570" s="9"/>
      <c r="M2570" s="9" t="str">
        <f>_xlfn.XLOOKUP(K2570,[1]Heads!A:A,[1]Heads!B:B)</f>
        <v>Road Accidents</v>
      </c>
      <c r="N2570" s="9" t="str">
        <f>_xlfn.XLOOKUP(M2570,[1]Heads!B:B,[1]Heads!C:C)</f>
        <v>IPC</v>
      </c>
      <c r="O2570" s="9" t="s">
        <v>32</v>
      </c>
      <c r="P2570" s="75"/>
      <c r="Q2570" s="9"/>
      <c r="R2570" s="75"/>
      <c r="S2570" s="96" t="s">
        <v>3196</v>
      </c>
      <c r="T2570" s="9"/>
      <c r="U2570" s="75"/>
      <c r="V2570" s="9"/>
      <c r="W2570" s="104" t="s">
        <v>169</v>
      </c>
      <c r="X2570" s="104" t="s">
        <v>33</v>
      </c>
      <c r="Y2570" s="98">
        <v>46287</v>
      </c>
      <c r="Z2570" s="9" t="s">
        <v>6470</v>
      </c>
      <c r="AA2570" s="9" t="s">
        <v>34</v>
      </c>
      <c r="AB2570" s="9">
        <f t="shared" ca="1" si="262"/>
        <v>45</v>
      </c>
      <c r="AC2570" s="9" t="str">
        <f t="shared" ca="1" si="263"/>
        <v>Below 45 Days</v>
      </c>
      <c r="AD2570" s="9">
        <f t="shared" ca="1" si="264"/>
        <v>24</v>
      </c>
      <c r="AE2570" s="9" t="str">
        <f t="shared" ca="1" si="265"/>
        <v>Below 45 Days</v>
      </c>
      <c r="AF2570" s="9"/>
      <c r="AG2570" s="123" t="str">
        <f t="shared" si="261"/>
        <v>Narasannapeta,'267/2026'</v>
      </c>
      <c r="AH2570" s="97" t="str">
        <f t="shared" si="266"/>
        <v/>
      </c>
    </row>
    <row r="2571" spans="1:34" ht="25.5" customHeight="1" x14ac:dyDescent="0.25">
      <c r="A2571" s="96">
        <v>2570</v>
      </c>
      <c r="B2571" s="123" t="str">
        <f>_xlfn.XLOOKUP(E2571,'[1]PS Name'!B:B,'[1]PS Name'!D:D)</f>
        <v>Kasibugga Sub-Division</v>
      </c>
      <c r="C2571" s="123">
        <f>_xlfn.XLOOKUP(E2571,'[1]PS Name'!B:B,'[1]PS Name'!C:C)</f>
        <v>0</v>
      </c>
      <c r="D2571" s="123"/>
      <c r="E2571" s="123" t="s">
        <v>68</v>
      </c>
      <c r="F2571" s="9" t="s">
        <v>6471</v>
      </c>
      <c r="G2571" s="63" t="s">
        <v>6472</v>
      </c>
      <c r="H2571" s="137">
        <v>46266</v>
      </c>
      <c r="I2571" s="63" t="str">
        <f t="shared" si="260"/>
        <v>Sep</v>
      </c>
      <c r="J2571" s="63">
        <f t="shared" si="259"/>
        <v>2026</v>
      </c>
      <c r="K2571" s="63" t="s">
        <v>116</v>
      </c>
      <c r="L2571" s="9"/>
      <c r="M2571" s="9" t="str">
        <f>_xlfn.XLOOKUP(K2571,[1]Heads!A:A,[1]Heads!B:B)</f>
        <v>NDPS</v>
      </c>
      <c r="N2571" s="9" t="str">
        <f>_xlfn.XLOOKUP(M2571,[1]Heads!B:B,[1]Heads!C:C)</f>
        <v>NDPS</v>
      </c>
      <c r="O2571" s="9" t="s">
        <v>32</v>
      </c>
      <c r="P2571" s="75"/>
      <c r="Q2571" s="9"/>
      <c r="R2571" s="75"/>
      <c r="S2571" s="96" t="s">
        <v>3196</v>
      </c>
      <c r="T2571" s="9"/>
      <c r="U2571" s="75"/>
      <c r="V2571" s="9"/>
      <c r="W2571" s="104" t="s">
        <v>50</v>
      </c>
      <c r="X2571" s="104" t="s">
        <v>50</v>
      </c>
      <c r="Y2571" s="98"/>
      <c r="Z2571" s="9" t="s">
        <v>6473</v>
      </c>
      <c r="AA2571" s="9" t="s">
        <v>34</v>
      </c>
      <c r="AB2571" s="9">
        <f t="shared" ca="1" si="262"/>
        <v>45</v>
      </c>
      <c r="AC2571" s="9" t="str">
        <f t="shared" ca="1" si="263"/>
        <v>Below 45 Days</v>
      </c>
      <c r="AD2571" s="9" t="str">
        <f t="shared" ca="1" si="264"/>
        <v/>
      </c>
      <c r="AE2571" s="9" t="str">
        <f t="shared" ca="1" si="265"/>
        <v/>
      </c>
      <c r="AF2571" s="9"/>
      <c r="AG2571" s="123" t="str">
        <f t="shared" si="261"/>
        <v>Kasibugga,'300/2026'</v>
      </c>
      <c r="AH2571" s="97" t="str">
        <f t="shared" ca="1" si="266"/>
        <v>Below 45 Days</v>
      </c>
    </row>
    <row r="2572" spans="1:34" ht="25.5" customHeight="1" x14ac:dyDescent="0.25">
      <c r="A2572" s="96">
        <v>2571</v>
      </c>
      <c r="B2572" s="123" t="str">
        <f>_xlfn.XLOOKUP(E2572,'[1]PS Name'!B:B,'[1]PS Name'!D:D)</f>
        <v>Tekkali Sub-Division</v>
      </c>
      <c r="C2572" s="123" t="str">
        <f>_xlfn.XLOOKUP(E2572,'[1]PS Name'!B:B,'[1]PS Name'!C:C)</f>
        <v>Narasannapeta Circle</v>
      </c>
      <c r="D2572" s="123"/>
      <c r="E2572" s="123" t="s">
        <v>79</v>
      </c>
      <c r="F2572" s="9" t="s">
        <v>3415</v>
      </c>
      <c r="G2572" s="63" t="s">
        <v>6474</v>
      </c>
      <c r="H2572" s="137">
        <v>46266</v>
      </c>
      <c r="I2572" s="63" t="str">
        <f t="shared" si="260"/>
        <v>Sep</v>
      </c>
      <c r="J2572" s="63">
        <f t="shared" si="259"/>
        <v>2026</v>
      </c>
      <c r="K2572" s="63" t="s">
        <v>39</v>
      </c>
      <c r="L2572" s="9"/>
      <c r="M2572" s="9" t="str">
        <f>_xlfn.XLOOKUP(K2572,[1]Heads!A:A,[1]Heads!B:B)</f>
        <v>Other IPC</v>
      </c>
      <c r="N2572" s="9" t="str">
        <f>_xlfn.XLOOKUP(M2572,[1]Heads!B:B,[1]Heads!C:C)</f>
        <v>IPC</v>
      </c>
      <c r="O2572" s="9" t="s">
        <v>32</v>
      </c>
      <c r="P2572" s="75"/>
      <c r="Q2572" s="9"/>
      <c r="R2572" s="75"/>
      <c r="S2572" s="96" t="s">
        <v>3196</v>
      </c>
      <c r="T2572" s="9"/>
      <c r="U2572" s="75"/>
      <c r="V2572" s="9"/>
      <c r="W2572" s="104" t="s">
        <v>177</v>
      </c>
      <c r="X2572" s="104" t="s">
        <v>40</v>
      </c>
      <c r="Y2572" s="98"/>
      <c r="Z2572" s="9" t="s">
        <v>6475</v>
      </c>
      <c r="AA2572" s="9" t="s">
        <v>34</v>
      </c>
      <c r="AB2572" s="9">
        <f t="shared" ca="1" si="262"/>
        <v>45</v>
      </c>
      <c r="AC2572" s="9" t="str">
        <f t="shared" ca="1" si="263"/>
        <v>Below 45 Days</v>
      </c>
      <c r="AD2572" s="9" t="str">
        <f t="shared" ca="1" si="264"/>
        <v/>
      </c>
      <c r="AE2572" s="9" t="str">
        <f t="shared" ca="1" si="265"/>
        <v/>
      </c>
      <c r="AF2572" s="9"/>
      <c r="AG2572" s="123" t="str">
        <f t="shared" si="261"/>
        <v>Polaki,'117/2026'</v>
      </c>
      <c r="AH2572" s="97" t="str">
        <f t="shared" ca="1" si="266"/>
        <v>Below 45 Days</v>
      </c>
    </row>
    <row r="2573" spans="1:34" ht="25.5" customHeight="1" x14ac:dyDescent="0.25">
      <c r="A2573" s="96">
        <v>2572</v>
      </c>
      <c r="B2573" s="123" t="str">
        <f>_xlfn.XLOOKUP(E2573,'[1]PS Name'!B:B,'[1]PS Name'!D:D)</f>
        <v>Srikakulam Sub-Division</v>
      </c>
      <c r="C2573" s="123">
        <f>_xlfn.XLOOKUP(E2573,'[1]PS Name'!B:B,'[1]PS Name'!C:C)</f>
        <v>0</v>
      </c>
      <c r="D2573" s="123"/>
      <c r="E2573" s="123" t="s">
        <v>28</v>
      </c>
      <c r="F2573" s="9" t="s">
        <v>3482</v>
      </c>
      <c r="G2573" s="63" t="s">
        <v>227</v>
      </c>
      <c r="H2573" s="137">
        <v>46266</v>
      </c>
      <c r="I2573" s="63" t="str">
        <f t="shared" si="260"/>
        <v>Sep</v>
      </c>
      <c r="J2573" s="63">
        <f t="shared" si="259"/>
        <v>2026</v>
      </c>
      <c r="K2573" s="63" t="s">
        <v>59</v>
      </c>
      <c r="L2573" s="9" t="s">
        <v>228</v>
      </c>
      <c r="M2573" s="9" t="str">
        <f>_xlfn.XLOOKUP(K2573,[1]Heads!A:A,[1]Heads!B:B)</f>
        <v>Missing Cases</v>
      </c>
      <c r="N2573" s="9" t="str">
        <f>_xlfn.XLOOKUP(M2573,[1]Heads!B:B,[1]Heads!C:C)</f>
        <v>Missing</v>
      </c>
      <c r="O2573" s="9" t="s">
        <v>32</v>
      </c>
      <c r="P2573" s="75"/>
      <c r="Q2573" s="9"/>
      <c r="R2573" s="75"/>
      <c r="S2573" s="96" t="s">
        <v>3196</v>
      </c>
      <c r="T2573" s="9"/>
      <c r="U2573" s="75"/>
      <c r="V2573" s="9"/>
      <c r="W2573" s="104" t="s">
        <v>142</v>
      </c>
      <c r="X2573" s="104" t="s">
        <v>142</v>
      </c>
      <c r="Y2573" s="98"/>
      <c r="Z2573" s="9" t="s">
        <v>6476</v>
      </c>
      <c r="AA2573" s="9" t="s">
        <v>34</v>
      </c>
      <c r="AB2573" s="9">
        <f t="shared" ca="1" si="262"/>
        <v>45</v>
      </c>
      <c r="AC2573" s="9" t="str">
        <f t="shared" ca="1" si="263"/>
        <v>Below 45 Days</v>
      </c>
      <c r="AD2573" s="9" t="str">
        <f t="shared" ca="1" si="264"/>
        <v/>
      </c>
      <c r="AE2573" s="9" t="str">
        <f t="shared" ca="1" si="265"/>
        <v/>
      </c>
      <c r="AF2573" s="9"/>
      <c r="AG2573" s="123" t="str">
        <f t="shared" si="261"/>
        <v>Srikakulam II Town,'123/2026'</v>
      </c>
      <c r="AH2573" s="97" t="str">
        <f t="shared" ca="1" si="266"/>
        <v>Below 45 Days</v>
      </c>
    </row>
    <row r="2574" spans="1:34" ht="25.5" customHeight="1" x14ac:dyDescent="0.25">
      <c r="A2574" s="96">
        <v>2573</v>
      </c>
      <c r="B2574" s="123" t="str">
        <f>_xlfn.XLOOKUP(E2574,'[1]PS Name'!B:B,'[1]PS Name'!D:D)</f>
        <v>Tekkali Sub-Division</v>
      </c>
      <c r="C2574" s="123" t="str">
        <f>_xlfn.XLOOKUP(E2574,'[1]PS Name'!B:B,'[1]PS Name'!C:C)</f>
        <v>Kothuru Circle</v>
      </c>
      <c r="D2574" s="123"/>
      <c r="E2574" s="123" t="s">
        <v>55</v>
      </c>
      <c r="F2574" s="9" t="s">
        <v>3114</v>
      </c>
      <c r="G2574" s="63" t="s">
        <v>1405</v>
      </c>
      <c r="H2574" s="137">
        <v>46266</v>
      </c>
      <c r="I2574" s="63" t="str">
        <f t="shared" si="260"/>
        <v>Sep</v>
      </c>
      <c r="J2574" s="63">
        <f t="shared" si="259"/>
        <v>2026</v>
      </c>
      <c r="K2574" s="63" t="s">
        <v>71</v>
      </c>
      <c r="L2574" s="9"/>
      <c r="M2574" s="9" t="str">
        <f>_xlfn.XLOOKUP(K2574,[1]Heads!A:A,[1]Heads!B:B)</f>
        <v>Road Accidents</v>
      </c>
      <c r="N2574" s="9" t="str">
        <f>_xlfn.XLOOKUP(M2574,[1]Heads!B:B,[1]Heads!C:C)</f>
        <v>IPC</v>
      </c>
      <c r="O2574" s="9" t="s">
        <v>32</v>
      </c>
      <c r="P2574" s="75"/>
      <c r="Q2574" s="9"/>
      <c r="R2574" s="75"/>
      <c r="S2574" s="96" t="s">
        <v>3196</v>
      </c>
      <c r="T2574" s="9"/>
      <c r="U2574" s="75"/>
      <c r="V2574" s="9"/>
      <c r="W2574" s="104" t="s">
        <v>169</v>
      </c>
      <c r="X2574" s="104" t="s">
        <v>141</v>
      </c>
      <c r="Y2574" s="98"/>
      <c r="Z2574" s="9" t="s">
        <v>6477</v>
      </c>
      <c r="AA2574" s="9" t="s">
        <v>34</v>
      </c>
      <c r="AB2574" s="9">
        <f t="shared" ca="1" si="262"/>
        <v>45</v>
      </c>
      <c r="AC2574" s="9" t="str">
        <f t="shared" ca="1" si="263"/>
        <v>Below 45 Days</v>
      </c>
      <c r="AD2574" s="9" t="str">
        <f t="shared" ca="1" si="264"/>
        <v/>
      </c>
      <c r="AE2574" s="9" t="str">
        <f t="shared" ca="1" si="265"/>
        <v/>
      </c>
      <c r="AF2574" s="9"/>
      <c r="AG2574" s="123" t="str">
        <f t="shared" si="261"/>
        <v>Hiramandalam,'71/2026'</v>
      </c>
      <c r="AH2574" s="97" t="str">
        <f t="shared" ca="1" si="266"/>
        <v>Below 45 Days</v>
      </c>
    </row>
    <row r="2575" spans="1:34" ht="25.5" customHeight="1" x14ac:dyDescent="0.25">
      <c r="A2575" s="96">
        <v>2574</v>
      </c>
      <c r="B2575" s="123" t="e">
        <f>_xlfn.XLOOKUP(E2575,'[1]PS Name'!B:B,'[1]PS Name'!D:D)</f>
        <v>#N/A</v>
      </c>
      <c r="C2575" s="123" t="e">
        <f>_xlfn.XLOOKUP(E2575,'[1]PS Name'!B:B,'[1]PS Name'!C:C)</f>
        <v>#N/A</v>
      </c>
      <c r="D2575" s="123"/>
      <c r="E2575" s="123" t="s">
        <v>125</v>
      </c>
      <c r="F2575" s="9" t="s">
        <v>3313</v>
      </c>
      <c r="G2575" s="63" t="s">
        <v>1646</v>
      </c>
      <c r="H2575" s="137">
        <v>46266</v>
      </c>
      <c r="I2575" s="63" t="str">
        <f t="shared" si="260"/>
        <v>Sep</v>
      </c>
      <c r="J2575" s="63">
        <f t="shared" si="259"/>
        <v>2026</v>
      </c>
      <c r="K2575" s="63" t="s">
        <v>80</v>
      </c>
      <c r="L2575" s="9"/>
      <c r="M2575" s="9" t="str">
        <f>_xlfn.XLOOKUP(K2575,[1]Heads!A:A,[1]Heads!B:B)</f>
        <v>Crime  Against Women</v>
      </c>
      <c r="N2575" s="9" t="str">
        <f>_xlfn.XLOOKUP(M2575,[1]Heads!B:B,[1]Heads!C:C)</f>
        <v>IPC</v>
      </c>
      <c r="O2575" s="9" t="s">
        <v>32</v>
      </c>
      <c r="P2575" s="75"/>
      <c r="Q2575" s="9"/>
      <c r="R2575" s="75"/>
      <c r="S2575" s="96" t="s">
        <v>7126</v>
      </c>
      <c r="T2575" s="9"/>
      <c r="U2575" s="75"/>
      <c r="V2575" s="9"/>
      <c r="W2575" s="104" t="s">
        <v>40</v>
      </c>
      <c r="X2575" s="104" t="s">
        <v>2923</v>
      </c>
      <c r="Y2575" s="98"/>
      <c r="Z2575" s="9" t="s">
        <v>6478</v>
      </c>
      <c r="AA2575" s="9" t="s">
        <v>34</v>
      </c>
      <c r="AB2575" s="9" t="str">
        <f t="shared" ca="1" si="262"/>
        <v/>
      </c>
      <c r="AC2575" s="9" t="str">
        <f t="shared" si="263"/>
        <v/>
      </c>
      <c r="AD2575" s="9" t="str">
        <f t="shared" ca="1" si="264"/>
        <v/>
      </c>
      <c r="AE2575" s="9" t="str">
        <f t="shared" ca="1" si="265"/>
        <v/>
      </c>
      <c r="AF2575" s="9"/>
      <c r="AG2575" s="123" t="str">
        <f t="shared" si="261"/>
        <v>Mahila UPS, Srikakulam,'109/2026'</v>
      </c>
      <c r="AH2575" s="97" t="str">
        <f t="shared" si="266"/>
        <v/>
      </c>
    </row>
    <row r="2576" spans="1:34" ht="25.5" customHeight="1" x14ac:dyDescent="0.25">
      <c r="A2576" s="96">
        <v>2575</v>
      </c>
      <c r="B2576" s="123" t="str">
        <f>_xlfn.XLOOKUP(E2576,'[1]PS Name'!B:B,'[1]PS Name'!D:D)</f>
        <v>Srikakulam Sub-Division</v>
      </c>
      <c r="C2576" s="123" t="str">
        <f>_xlfn.XLOOKUP(E2576,'[1]PS Name'!B:B,'[1]PS Name'!C:C)</f>
        <v>Amadalavalasa Circle</v>
      </c>
      <c r="D2576" s="123"/>
      <c r="E2576" s="123" t="s">
        <v>109</v>
      </c>
      <c r="F2576" s="9" t="s">
        <v>3042</v>
      </c>
      <c r="G2576" s="63" t="s">
        <v>980</v>
      </c>
      <c r="H2576" s="137">
        <v>46266</v>
      </c>
      <c r="I2576" s="63" t="str">
        <f t="shared" si="260"/>
        <v>Sep</v>
      </c>
      <c r="J2576" s="63">
        <f t="shared" si="259"/>
        <v>2026</v>
      </c>
      <c r="K2576" s="63" t="s">
        <v>77</v>
      </c>
      <c r="L2576" s="9"/>
      <c r="M2576" s="9" t="str">
        <f>_xlfn.XLOOKUP(K2576,[1]Heads!A:A,[1]Heads!B:B)</f>
        <v>Road Accidents</v>
      </c>
      <c r="N2576" s="9" t="str">
        <f>_xlfn.XLOOKUP(M2576,[1]Heads!B:B,[1]Heads!C:C)</f>
        <v>IPC</v>
      </c>
      <c r="O2576" s="9" t="s">
        <v>32</v>
      </c>
      <c r="P2576" s="75"/>
      <c r="Q2576" s="9"/>
      <c r="R2576" s="75"/>
      <c r="S2576" s="96" t="s">
        <v>3196</v>
      </c>
      <c r="T2576" s="9"/>
      <c r="U2576" s="75"/>
      <c r="V2576" s="9"/>
      <c r="W2576" s="104" t="s">
        <v>141</v>
      </c>
      <c r="X2576" s="104" t="s">
        <v>141</v>
      </c>
      <c r="Y2576" s="98"/>
      <c r="Z2576" s="9" t="s">
        <v>6479</v>
      </c>
      <c r="AA2576" s="9" t="s">
        <v>34</v>
      </c>
      <c r="AB2576" s="9">
        <f t="shared" ca="1" si="262"/>
        <v>45</v>
      </c>
      <c r="AC2576" s="9" t="str">
        <f t="shared" ca="1" si="263"/>
        <v>Below 45 Days</v>
      </c>
      <c r="AD2576" s="9" t="str">
        <f t="shared" ca="1" si="264"/>
        <v/>
      </c>
      <c r="AE2576" s="9" t="str">
        <f t="shared" ca="1" si="265"/>
        <v/>
      </c>
      <c r="AF2576" s="9"/>
      <c r="AG2576" s="123" t="str">
        <f t="shared" si="261"/>
        <v>Burja,'54/2026'</v>
      </c>
      <c r="AH2576" s="97" t="str">
        <f t="shared" ca="1" si="266"/>
        <v>Below 45 Days</v>
      </c>
    </row>
    <row r="2577" spans="1:34" ht="25.5" customHeight="1" x14ac:dyDescent="0.25">
      <c r="A2577" s="96">
        <v>2576</v>
      </c>
      <c r="B2577" s="123" t="str">
        <f>_xlfn.XLOOKUP(E2577,'[1]PS Name'!B:B,'[1]PS Name'!D:D)</f>
        <v>Srikakulam Sub-Division</v>
      </c>
      <c r="C2577" s="123" t="str">
        <f>_xlfn.XLOOKUP(E2577,'[1]PS Name'!B:B,'[1]PS Name'!C:C)</f>
        <v>Srikakulam Rural Circle</v>
      </c>
      <c r="D2577" s="123"/>
      <c r="E2577" s="123" t="s">
        <v>69</v>
      </c>
      <c r="F2577" s="9" t="s">
        <v>3134</v>
      </c>
      <c r="G2577" s="63" t="s">
        <v>264</v>
      </c>
      <c r="H2577" s="137">
        <v>46266</v>
      </c>
      <c r="I2577" s="63" t="str">
        <f t="shared" si="260"/>
        <v>Sep</v>
      </c>
      <c r="J2577" s="63">
        <f t="shared" si="259"/>
        <v>2026</v>
      </c>
      <c r="K2577" s="63" t="s">
        <v>59</v>
      </c>
      <c r="L2577" s="9" t="s">
        <v>265</v>
      </c>
      <c r="M2577" s="9" t="str">
        <f>_xlfn.XLOOKUP(K2577,[1]Heads!A:A,[1]Heads!B:B)</f>
        <v>Missing Cases</v>
      </c>
      <c r="N2577" s="9" t="str">
        <f>_xlfn.XLOOKUP(M2577,[1]Heads!B:B,[1]Heads!C:C)</f>
        <v>Missing</v>
      </c>
      <c r="O2577" s="9" t="s">
        <v>32</v>
      </c>
      <c r="P2577" s="75"/>
      <c r="Q2577" s="9"/>
      <c r="R2577" s="75"/>
      <c r="S2577" s="96" t="s">
        <v>7125</v>
      </c>
      <c r="T2577" s="9"/>
      <c r="U2577" s="75"/>
      <c r="V2577" s="9"/>
      <c r="W2577" s="104" t="s">
        <v>142</v>
      </c>
      <c r="X2577" s="104" t="s">
        <v>2923</v>
      </c>
      <c r="Y2577" s="98"/>
      <c r="Z2577" s="9" t="s">
        <v>6480</v>
      </c>
      <c r="AA2577" s="9" t="s">
        <v>34</v>
      </c>
      <c r="AB2577" s="9" t="str">
        <f t="shared" ca="1" si="262"/>
        <v/>
      </c>
      <c r="AC2577" s="9" t="str">
        <f t="shared" si="263"/>
        <v/>
      </c>
      <c r="AD2577" s="9" t="str">
        <f t="shared" ca="1" si="264"/>
        <v/>
      </c>
      <c r="AE2577" s="9" t="str">
        <f t="shared" ca="1" si="265"/>
        <v/>
      </c>
      <c r="AF2577" s="9"/>
      <c r="AG2577" s="123" t="str">
        <f t="shared" si="261"/>
        <v>Gara,'87/2026'</v>
      </c>
      <c r="AH2577" s="97" t="str">
        <f t="shared" si="266"/>
        <v/>
      </c>
    </row>
    <row r="2578" spans="1:34" ht="25.5" customHeight="1" x14ac:dyDescent="0.25">
      <c r="A2578" s="96">
        <v>2577</v>
      </c>
      <c r="B2578" s="123" t="str">
        <f>_xlfn.XLOOKUP(E2578,'[1]PS Name'!B:B,'[1]PS Name'!D:D)</f>
        <v>Kasibugga Sub-Division</v>
      </c>
      <c r="C2578" s="123">
        <f>_xlfn.XLOOKUP(E2578,'[1]PS Name'!B:B,'[1]PS Name'!C:C)</f>
        <v>0</v>
      </c>
      <c r="D2578" s="123"/>
      <c r="E2578" s="123" t="s">
        <v>68</v>
      </c>
      <c r="F2578" s="9" t="s">
        <v>6481</v>
      </c>
      <c r="G2578" s="63" t="s">
        <v>6482</v>
      </c>
      <c r="H2578" s="137">
        <v>46266</v>
      </c>
      <c r="I2578" s="63" t="str">
        <f t="shared" si="260"/>
        <v>Sep</v>
      </c>
      <c r="J2578" s="63">
        <f t="shared" si="259"/>
        <v>2026</v>
      </c>
      <c r="K2578" s="63" t="s">
        <v>111</v>
      </c>
      <c r="L2578" s="9" t="s">
        <v>1521</v>
      </c>
      <c r="M2578" s="9" t="str">
        <f>_xlfn.XLOOKUP(K2578,[1]Heads!A:A,[1]Heads!B:B)</f>
        <v>SC-ST Cases</v>
      </c>
      <c r="N2578" s="9" t="str">
        <f>_xlfn.XLOOKUP(M2578,[1]Heads!B:B,[1]Heads!C:C)</f>
        <v>IPC</v>
      </c>
      <c r="O2578" s="9" t="s">
        <v>45</v>
      </c>
      <c r="P2578" s="75"/>
      <c r="Q2578" s="9"/>
      <c r="R2578" s="75"/>
      <c r="S2578" s="96" t="s">
        <v>3196</v>
      </c>
      <c r="T2578" s="9"/>
      <c r="U2578" s="75"/>
      <c r="V2578" s="9"/>
      <c r="W2578" s="104" t="s">
        <v>176</v>
      </c>
      <c r="X2578" s="104" t="s">
        <v>177</v>
      </c>
      <c r="Y2578" s="98">
        <v>46267</v>
      </c>
      <c r="Z2578" s="9" t="s">
        <v>6483</v>
      </c>
      <c r="AA2578" s="9" t="s">
        <v>34</v>
      </c>
      <c r="AB2578" s="9">
        <f t="shared" ca="1" si="262"/>
        <v>45</v>
      </c>
      <c r="AC2578" s="9" t="str">
        <f t="shared" ca="1" si="263"/>
        <v>Below 45 Days</v>
      </c>
      <c r="AD2578" s="9">
        <f t="shared" ca="1" si="264"/>
        <v>44</v>
      </c>
      <c r="AE2578" s="9" t="str">
        <f t="shared" ca="1" si="265"/>
        <v>Below 45 Days</v>
      </c>
      <c r="AF2578" s="9"/>
      <c r="AG2578" s="123" t="str">
        <f t="shared" si="261"/>
        <v>Kasibugga,'301/2026'</v>
      </c>
      <c r="AH2578" s="97" t="str">
        <f t="shared" ca="1" si="266"/>
        <v>Below 45 Days</v>
      </c>
    </row>
    <row r="2579" spans="1:34" ht="25.5" customHeight="1" x14ac:dyDescent="0.25">
      <c r="A2579" s="96">
        <v>2578</v>
      </c>
      <c r="B2579" s="123" t="e">
        <f>_xlfn.XLOOKUP(E2579,'[1]PS Name'!B:B,'[1]PS Name'!D:D)</f>
        <v>#N/A</v>
      </c>
      <c r="C2579" s="123" t="e">
        <f>_xlfn.XLOOKUP(E2579,'[1]PS Name'!B:B,'[1]PS Name'!C:C)</f>
        <v>#N/A</v>
      </c>
      <c r="D2579" s="123"/>
      <c r="E2579" s="123" t="s">
        <v>125</v>
      </c>
      <c r="F2579" s="9" t="s">
        <v>3277</v>
      </c>
      <c r="G2579" s="63" t="s">
        <v>1646</v>
      </c>
      <c r="H2579" s="137">
        <v>46266</v>
      </c>
      <c r="I2579" s="63" t="str">
        <f t="shared" si="260"/>
        <v>Sep</v>
      </c>
      <c r="J2579" s="63">
        <f t="shared" si="259"/>
        <v>2026</v>
      </c>
      <c r="K2579" s="63" t="s">
        <v>80</v>
      </c>
      <c r="L2579" s="9"/>
      <c r="M2579" s="9" t="str">
        <f>_xlfn.XLOOKUP(K2579,[1]Heads!A:A,[1]Heads!B:B)</f>
        <v>Crime  Against Women</v>
      </c>
      <c r="N2579" s="9" t="str">
        <f>_xlfn.XLOOKUP(M2579,[1]Heads!B:B,[1]Heads!C:C)</f>
        <v>IPC</v>
      </c>
      <c r="O2579" s="9" t="s">
        <v>32</v>
      </c>
      <c r="P2579" s="75"/>
      <c r="Q2579" s="9"/>
      <c r="R2579" s="75"/>
      <c r="S2579" s="96" t="s">
        <v>3196</v>
      </c>
      <c r="T2579" s="9"/>
      <c r="U2579" s="75"/>
      <c r="V2579" s="9"/>
      <c r="W2579" s="104" t="s">
        <v>40</v>
      </c>
      <c r="X2579" s="104" t="s">
        <v>33</v>
      </c>
      <c r="Y2579" s="98">
        <v>46290</v>
      </c>
      <c r="Z2579" s="9" t="s">
        <v>6484</v>
      </c>
      <c r="AA2579" s="9" t="s">
        <v>34</v>
      </c>
      <c r="AB2579" s="9">
        <f t="shared" ca="1" si="262"/>
        <v>45</v>
      </c>
      <c r="AC2579" s="9" t="str">
        <f t="shared" ca="1" si="263"/>
        <v>Below 45 Days</v>
      </c>
      <c r="AD2579" s="9">
        <f t="shared" ca="1" si="264"/>
        <v>21</v>
      </c>
      <c r="AE2579" s="9" t="str">
        <f t="shared" ca="1" si="265"/>
        <v>Below 45 Days</v>
      </c>
      <c r="AF2579" s="9"/>
      <c r="AG2579" s="123" t="str">
        <f t="shared" si="261"/>
        <v>Mahila UPS, Srikakulam,'108/2026'</v>
      </c>
      <c r="AH2579" s="97" t="str">
        <f t="shared" si="266"/>
        <v/>
      </c>
    </row>
    <row r="2580" spans="1:34" ht="25.5" customHeight="1" x14ac:dyDescent="0.25">
      <c r="A2580" s="96">
        <v>2579</v>
      </c>
      <c r="B2580" s="123" t="str">
        <f>_xlfn.XLOOKUP(E2580,'[1]PS Name'!B:B,'[1]PS Name'!D:D)</f>
        <v>Tekkali Sub-Division</v>
      </c>
      <c r="C2580" s="123" t="str">
        <f>_xlfn.XLOOKUP(E2580,'[1]PS Name'!B:B,'[1]PS Name'!C:C)</f>
        <v>Tekkali Rural Circle</v>
      </c>
      <c r="D2580" s="123"/>
      <c r="E2580" s="123" t="s">
        <v>84</v>
      </c>
      <c r="F2580" s="9" t="s">
        <v>3131</v>
      </c>
      <c r="G2580" s="63" t="s">
        <v>1027</v>
      </c>
      <c r="H2580" s="137">
        <v>46267</v>
      </c>
      <c r="I2580" s="63" t="str">
        <f t="shared" si="260"/>
        <v>Sep</v>
      </c>
      <c r="J2580" s="63">
        <f t="shared" si="259"/>
        <v>2026</v>
      </c>
      <c r="K2580" s="63" t="s">
        <v>48</v>
      </c>
      <c r="L2580" s="9"/>
      <c r="M2580" s="9" t="str">
        <f>_xlfn.XLOOKUP(K2580,[1]Heads!A:A,[1]Heads!B:B)</f>
        <v>Property Offences</v>
      </c>
      <c r="N2580" s="9" t="str">
        <f>_xlfn.XLOOKUP(M2580,[1]Heads!B:B,[1]Heads!C:C)</f>
        <v>IPC</v>
      </c>
      <c r="O2580" s="9" t="s">
        <v>32</v>
      </c>
      <c r="P2580" s="75"/>
      <c r="Q2580" s="9"/>
      <c r="R2580" s="75"/>
      <c r="S2580" s="96" t="s">
        <v>3196</v>
      </c>
      <c r="T2580" s="9"/>
      <c r="U2580" s="75"/>
      <c r="V2580" s="9"/>
      <c r="W2580" s="104" t="s">
        <v>112</v>
      </c>
      <c r="X2580" s="104" t="s">
        <v>112</v>
      </c>
      <c r="Y2580" s="98"/>
      <c r="Z2580" s="9" t="s">
        <v>6485</v>
      </c>
      <c r="AA2580" s="9" t="s">
        <v>34</v>
      </c>
      <c r="AB2580" s="9">
        <f t="shared" ca="1" si="262"/>
        <v>44</v>
      </c>
      <c r="AC2580" s="9" t="str">
        <f t="shared" ca="1" si="263"/>
        <v>Below 45 Days</v>
      </c>
      <c r="AD2580" s="9" t="str">
        <f t="shared" ca="1" si="264"/>
        <v/>
      </c>
      <c r="AE2580" s="9" t="str">
        <f t="shared" ca="1" si="265"/>
        <v/>
      </c>
      <c r="AF2580" s="9"/>
      <c r="AG2580" s="123" t="str">
        <f t="shared" si="261"/>
        <v>Nandigam,'84/2026'</v>
      </c>
      <c r="AH2580" s="97" t="str">
        <f t="shared" ca="1" si="266"/>
        <v>Below 45 Days</v>
      </c>
    </row>
    <row r="2581" spans="1:34" ht="25.5" customHeight="1" x14ac:dyDescent="0.25">
      <c r="A2581" s="96">
        <v>2580</v>
      </c>
      <c r="B2581" s="123" t="str">
        <f>_xlfn.XLOOKUP(E2581,'[1]PS Name'!B:B,'[1]PS Name'!D:D)</f>
        <v>Srikakulam Sub-Division</v>
      </c>
      <c r="C2581" s="123" t="str">
        <f>_xlfn.XLOOKUP(E2581,'[1]PS Name'!B:B,'[1]PS Name'!C:C)</f>
        <v>Srikakulam Rural Circle</v>
      </c>
      <c r="D2581" s="123"/>
      <c r="E2581" s="123" t="s">
        <v>61</v>
      </c>
      <c r="F2581" s="9" t="s">
        <v>3106</v>
      </c>
      <c r="G2581" s="63" t="s">
        <v>2491</v>
      </c>
      <c r="H2581" s="137">
        <v>46267</v>
      </c>
      <c r="I2581" s="63" t="str">
        <f t="shared" si="260"/>
        <v>Sep</v>
      </c>
      <c r="J2581" s="63">
        <f t="shared" si="259"/>
        <v>2026</v>
      </c>
      <c r="K2581" s="63" t="s">
        <v>81</v>
      </c>
      <c r="L2581" s="9"/>
      <c r="M2581" s="9" t="str">
        <f>_xlfn.XLOOKUP(K2581,[1]Heads!A:A,[1]Heads!B:B)</f>
        <v>Enforcement</v>
      </c>
      <c r="N2581" s="9" t="str">
        <f>_xlfn.XLOOKUP(M2581,[1]Heads!B:B,[1]Heads!C:C)</f>
        <v>Enforcement</v>
      </c>
      <c r="O2581" s="9" t="s">
        <v>32</v>
      </c>
      <c r="P2581" s="75"/>
      <c r="Q2581" s="9"/>
      <c r="R2581" s="75"/>
      <c r="S2581" s="96" t="s">
        <v>7126</v>
      </c>
      <c r="T2581" s="9"/>
      <c r="U2581" s="75"/>
      <c r="V2581" s="9"/>
      <c r="W2581" s="104" t="s">
        <v>141</v>
      </c>
      <c r="X2581" s="104" t="s">
        <v>2923</v>
      </c>
      <c r="Y2581" s="98"/>
      <c r="Z2581" s="9" t="s">
        <v>6486</v>
      </c>
      <c r="AA2581" s="9" t="s">
        <v>34</v>
      </c>
      <c r="AB2581" s="9" t="str">
        <f t="shared" ca="1" si="262"/>
        <v/>
      </c>
      <c r="AC2581" s="9" t="str">
        <f t="shared" si="263"/>
        <v/>
      </c>
      <c r="AD2581" s="9" t="str">
        <f t="shared" ca="1" si="264"/>
        <v/>
      </c>
      <c r="AE2581" s="9" t="str">
        <f t="shared" ca="1" si="265"/>
        <v/>
      </c>
      <c r="AF2581" s="9"/>
      <c r="AG2581" s="123" t="str">
        <f t="shared" si="261"/>
        <v>Srikakulam I Town,'83/2026'</v>
      </c>
      <c r="AH2581" s="97" t="str">
        <f t="shared" si="266"/>
        <v/>
      </c>
    </row>
    <row r="2582" spans="1:34" ht="25.5" customHeight="1" x14ac:dyDescent="0.25">
      <c r="A2582" s="96">
        <v>2581</v>
      </c>
      <c r="B2582" s="123" t="str">
        <f>_xlfn.XLOOKUP(E2582,'[1]PS Name'!B:B,'[1]PS Name'!D:D)</f>
        <v>Srikakulam Sub-Division</v>
      </c>
      <c r="C2582" s="123" t="str">
        <f>_xlfn.XLOOKUP(E2582,'[1]PS Name'!B:B,'[1]PS Name'!C:C)</f>
        <v>J.R.Puram Circle</v>
      </c>
      <c r="D2582" s="123"/>
      <c r="E2582" s="123" t="s">
        <v>90</v>
      </c>
      <c r="F2582" s="9" t="s">
        <v>5557</v>
      </c>
      <c r="G2582" s="63" t="s">
        <v>6487</v>
      </c>
      <c r="H2582" s="137">
        <v>46267</v>
      </c>
      <c r="I2582" s="63" t="str">
        <f t="shared" si="260"/>
        <v>Sep</v>
      </c>
      <c r="J2582" s="63">
        <f t="shared" si="259"/>
        <v>2026</v>
      </c>
      <c r="K2582" s="63" t="s">
        <v>77</v>
      </c>
      <c r="L2582" s="9"/>
      <c r="M2582" s="9" t="str">
        <f>_xlfn.XLOOKUP(K2582,[1]Heads!A:A,[1]Heads!B:B)</f>
        <v>Road Accidents</v>
      </c>
      <c r="N2582" s="9" t="str">
        <f>_xlfn.XLOOKUP(M2582,[1]Heads!B:B,[1]Heads!C:C)</f>
        <v>IPC</v>
      </c>
      <c r="O2582" s="9" t="s">
        <v>32</v>
      </c>
      <c r="P2582" s="75"/>
      <c r="Q2582" s="9"/>
      <c r="R2582" s="75"/>
      <c r="S2582" s="96" t="s">
        <v>3196</v>
      </c>
      <c r="T2582" s="9"/>
      <c r="U2582" s="75"/>
      <c r="V2582" s="9"/>
      <c r="W2582" s="104" t="s">
        <v>168</v>
      </c>
      <c r="X2582" s="104" t="s">
        <v>175</v>
      </c>
      <c r="Y2582" s="98"/>
      <c r="Z2582" s="9" t="s">
        <v>6488</v>
      </c>
      <c r="AA2582" s="9" t="s">
        <v>34</v>
      </c>
      <c r="AB2582" s="9">
        <f t="shared" ca="1" si="262"/>
        <v>44</v>
      </c>
      <c r="AC2582" s="9" t="str">
        <f t="shared" ca="1" si="263"/>
        <v>Below 45 Days</v>
      </c>
      <c r="AD2582" s="9" t="str">
        <f t="shared" ca="1" si="264"/>
        <v/>
      </c>
      <c r="AE2582" s="9" t="str">
        <f t="shared" ca="1" si="265"/>
        <v/>
      </c>
      <c r="AF2582" s="9"/>
      <c r="AG2582" s="123" t="str">
        <f t="shared" si="261"/>
        <v>J.R.Puram,'183/2026'</v>
      </c>
      <c r="AH2582" s="97" t="str">
        <f t="shared" ca="1" si="266"/>
        <v>Below 45 Days</v>
      </c>
    </row>
    <row r="2583" spans="1:34" ht="25.5" customHeight="1" x14ac:dyDescent="0.25">
      <c r="A2583" s="96">
        <v>2582</v>
      </c>
      <c r="B2583" s="123" t="str">
        <f>_xlfn.XLOOKUP(E2583,'[1]PS Name'!B:B,'[1]PS Name'!D:D)</f>
        <v>Srikakulam Sub-Division</v>
      </c>
      <c r="C2583" s="123" t="str">
        <f>_xlfn.XLOOKUP(E2583,'[1]PS Name'!B:B,'[1]PS Name'!C:C)</f>
        <v>Amadalavalasa Circle</v>
      </c>
      <c r="D2583" s="123"/>
      <c r="E2583" s="123" t="s">
        <v>64</v>
      </c>
      <c r="F2583" s="9" t="s">
        <v>3427</v>
      </c>
      <c r="G2583" s="63" t="s">
        <v>2486</v>
      </c>
      <c r="H2583" s="137">
        <v>46267</v>
      </c>
      <c r="I2583" s="63" t="str">
        <f t="shared" si="260"/>
        <v>Sep</v>
      </c>
      <c r="J2583" s="63">
        <f t="shared" ref="J2583:J2624" si="267">YEAR(H2583)</f>
        <v>2026</v>
      </c>
      <c r="K2583" s="63" t="s">
        <v>75</v>
      </c>
      <c r="L2583" s="9"/>
      <c r="M2583" s="9" t="str">
        <f>_xlfn.XLOOKUP(K2583,[1]Heads!A:A,[1]Heads!B:B)</f>
        <v>Bodily Offiences</v>
      </c>
      <c r="N2583" s="9" t="str">
        <f>_xlfn.XLOOKUP(M2583,[1]Heads!B:B,[1]Heads!C:C)</f>
        <v>IPC</v>
      </c>
      <c r="O2583" s="9" t="s">
        <v>32</v>
      </c>
      <c r="P2583" s="75"/>
      <c r="Q2583" s="9"/>
      <c r="R2583" s="75"/>
      <c r="S2583" s="96" t="s">
        <v>3196</v>
      </c>
      <c r="T2583" s="9"/>
      <c r="U2583" s="75"/>
      <c r="V2583" s="9"/>
      <c r="W2583" s="104" t="s">
        <v>169</v>
      </c>
      <c r="X2583" s="104" t="s">
        <v>33</v>
      </c>
      <c r="Y2583" s="98">
        <v>46305</v>
      </c>
      <c r="Z2583" s="9" t="s">
        <v>6489</v>
      </c>
      <c r="AA2583" s="9" t="s">
        <v>34</v>
      </c>
      <c r="AB2583" s="9">
        <f t="shared" ca="1" si="262"/>
        <v>44</v>
      </c>
      <c r="AC2583" s="9" t="str">
        <f t="shared" ca="1" si="263"/>
        <v>Below 45 Days</v>
      </c>
      <c r="AD2583" s="9">
        <f t="shared" ca="1" si="264"/>
        <v>6</v>
      </c>
      <c r="AE2583" s="9" t="str">
        <f t="shared" ca="1" si="265"/>
        <v>Below 45 Days</v>
      </c>
      <c r="AF2583" s="9"/>
      <c r="AG2583" s="123" t="str">
        <f t="shared" si="261"/>
        <v>Ponduru,'119/2026'</v>
      </c>
      <c r="AH2583" s="97" t="str">
        <f t="shared" si="266"/>
        <v/>
      </c>
    </row>
    <row r="2584" spans="1:34" ht="25.5" customHeight="1" x14ac:dyDescent="0.25">
      <c r="A2584" s="96">
        <v>2583</v>
      </c>
      <c r="B2584" s="123" t="str">
        <f>_xlfn.XLOOKUP(E2584,'[1]PS Name'!B:B,'[1]PS Name'!D:D)</f>
        <v>Kasibugga Sub-Division</v>
      </c>
      <c r="C2584" s="123" t="str">
        <f>_xlfn.XLOOKUP(E2584,'[1]PS Name'!B:B,'[1]PS Name'!C:C)</f>
        <v>Kasibugga Rural Circle</v>
      </c>
      <c r="D2584" s="123"/>
      <c r="E2584" s="123" t="s">
        <v>98</v>
      </c>
      <c r="F2584" s="9" t="s">
        <v>3282</v>
      </c>
      <c r="G2584" s="63" t="s">
        <v>1572</v>
      </c>
      <c r="H2584" s="137">
        <v>46267</v>
      </c>
      <c r="I2584" s="63" t="str">
        <f t="shared" si="260"/>
        <v>Sep</v>
      </c>
      <c r="J2584" s="63">
        <f t="shared" si="267"/>
        <v>2026</v>
      </c>
      <c r="K2584" s="63" t="s">
        <v>75</v>
      </c>
      <c r="L2584" s="9"/>
      <c r="M2584" s="9" t="str">
        <f>_xlfn.XLOOKUP(K2584,[1]Heads!A:A,[1]Heads!B:B)</f>
        <v>Bodily Offiences</v>
      </c>
      <c r="N2584" s="9" t="str">
        <f>_xlfn.XLOOKUP(M2584,[1]Heads!B:B,[1]Heads!C:C)</f>
        <v>IPC</v>
      </c>
      <c r="O2584" s="9" t="s">
        <v>32</v>
      </c>
      <c r="P2584" s="75"/>
      <c r="Q2584" s="9"/>
      <c r="R2584" s="75"/>
      <c r="S2584" s="96" t="s">
        <v>3196</v>
      </c>
      <c r="T2584" s="9"/>
      <c r="U2584" s="75"/>
      <c r="V2584" s="9"/>
      <c r="W2584" s="104" t="s">
        <v>169</v>
      </c>
      <c r="X2584" s="104" t="s">
        <v>33</v>
      </c>
      <c r="Y2584" s="98">
        <v>46305</v>
      </c>
      <c r="Z2584" s="9" t="s">
        <v>6490</v>
      </c>
      <c r="AA2584" s="9" t="s">
        <v>34</v>
      </c>
      <c r="AB2584" s="9">
        <f t="shared" ca="1" si="262"/>
        <v>44</v>
      </c>
      <c r="AC2584" s="9" t="str">
        <f t="shared" ca="1" si="263"/>
        <v>Below 45 Days</v>
      </c>
      <c r="AD2584" s="9">
        <f t="shared" ca="1" si="264"/>
        <v>6</v>
      </c>
      <c r="AE2584" s="9" t="str">
        <f t="shared" ca="1" si="265"/>
        <v>Below 45 Days</v>
      </c>
      <c r="AF2584" s="9"/>
      <c r="AG2584" s="123" t="str">
        <f t="shared" si="261"/>
        <v>Vajrapukothuru,'106/2026'</v>
      </c>
      <c r="AH2584" s="97" t="str">
        <f t="shared" si="266"/>
        <v/>
      </c>
    </row>
    <row r="2585" spans="1:34" ht="25.5" customHeight="1" x14ac:dyDescent="0.25">
      <c r="A2585" s="96">
        <v>2584</v>
      </c>
      <c r="B2585" s="123" t="str">
        <f>_xlfn.XLOOKUP(E2585,'[1]PS Name'!B:B,'[1]PS Name'!D:D)</f>
        <v>Tekkali Sub-Division</v>
      </c>
      <c r="C2585" s="123" t="str">
        <f>_xlfn.XLOOKUP(E2585,'[1]PS Name'!B:B,'[1]PS Name'!C:C)</f>
        <v>Tekkali Rural Circle</v>
      </c>
      <c r="D2585" s="123"/>
      <c r="E2585" s="123" t="s">
        <v>95</v>
      </c>
      <c r="F2585" s="9" t="s">
        <v>3103</v>
      </c>
      <c r="G2585" s="63" t="s">
        <v>1157</v>
      </c>
      <c r="H2585" s="137">
        <v>46267</v>
      </c>
      <c r="I2585" s="63" t="str">
        <f t="shared" si="260"/>
        <v>Sep</v>
      </c>
      <c r="J2585" s="63">
        <f t="shared" si="267"/>
        <v>2026</v>
      </c>
      <c r="K2585" s="63" t="s">
        <v>2386</v>
      </c>
      <c r="L2585" s="9"/>
      <c r="M2585" s="9" t="str">
        <f>_xlfn.XLOOKUP(K2585,[1]Heads!A:A,[1]Heads!B:B)</f>
        <v>Enforcement</v>
      </c>
      <c r="N2585" s="9" t="str">
        <f>_xlfn.XLOOKUP(M2585,[1]Heads!B:B,[1]Heads!C:C)</f>
        <v>Enforcement</v>
      </c>
      <c r="O2585" s="9" t="s">
        <v>32</v>
      </c>
      <c r="P2585" s="75"/>
      <c r="Q2585" s="9"/>
      <c r="R2585" s="75"/>
      <c r="S2585" s="96" t="s">
        <v>7126</v>
      </c>
      <c r="T2585" s="9"/>
      <c r="U2585" s="75"/>
      <c r="V2585" s="9"/>
      <c r="W2585" s="104" t="s">
        <v>141</v>
      </c>
      <c r="X2585" s="104" t="s">
        <v>2923</v>
      </c>
      <c r="Y2585" s="98"/>
      <c r="Z2585" s="9" t="s">
        <v>6491</v>
      </c>
      <c r="AA2585" s="9" t="s">
        <v>34</v>
      </c>
      <c r="AB2585" s="9" t="str">
        <f t="shared" ca="1" si="262"/>
        <v/>
      </c>
      <c r="AC2585" s="9" t="str">
        <f t="shared" si="263"/>
        <v/>
      </c>
      <c r="AD2585" s="9" t="str">
        <f t="shared" ca="1" si="264"/>
        <v/>
      </c>
      <c r="AE2585" s="9" t="str">
        <f t="shared" ca="1" si="265"/>
        <v/>
      </c>
      <c r="AF2585" s="9"/>
      <c r="AG2585" s="123" t="str">
        <f t="shared" si="261"/>
        <v>Santhabommali,'62/2026'</v>
      </c>
      <c r="AH2585" s="97" t="str">
        <f t="shared" si="266"/>
        <v/>
      </c>
    </row>
    <row r="2586" spans="1:34" ht="25.5" customHeight="1" x14ac:dyDescent="0.25">
      <c r="A2586" s="96">
        <v>2585</v>
      </c>
      <c r="B2586" s="123" t="str">
        <f>_xlfn.XLOOKUP(E2586,'[1]PS Name'!B:B,'[1]PS Name'!D:D)</f>
        <v>Kasibugga Sub-Division</v>
      </c>
      <c r="C2586" s="123">
        <f>_xlfn.XLOOKUP(E2586,'[1]PS Name'!B:B,'[1]PS Name'!C:C)</f>
        <v>0</v>
      </c>
      <c r="D2586" s="123"/>
      <c r="E2586" s="123" t="s">
        <v>68</v>
      </c>
      <c r="F2586" s="9" t="s">
        <v>6492</v>
      </c>
      <c r="G2586" s="63" t="s">
        <v>1458</v>
      </c>
      <c r="H2586" s="137">
        <v>46267</v>
      </c>
      <c r="I2586" s="63" t="str">
        <f t="shared" si="260"/>
        <v>Sep</v>
      </c>
      <c r="J2586" s="63">
        <f t="shared" si="267"/>
        <v>2026</v>
      </c>
      <c r="K2586" s="63" t="s">
        <v>148</v>
      </c>
      <c r="L2586" s="9"/>
      <c r="M2586" s="9" t="str">
        <f>_xlfn.XLOOKUP(K2586,[1]Heads!A:A,[1]Heads!B:B)</f>
        <v>Other IPC</v>
      </c>
      <c r="N2586" s="9" t="str">
        <f>_xlfn.XLOOKUP(M2586,[1]Heads!B:B,[1]Heads!C:C)</f>
        <v>IPC</v>
      </c>
      <c r="O2586" s="9" t="s">
        <v>32</v>
      </c>
      <c r="P2586" s="75"/>
      <c r="Q2586" s="9"/>
      <c r="R2586" s="75"/>
      <c r="S2586" s="96" t="s">
        <v>3196</v>
      </c>
      <c r="T2586" s="9"/>
      <c r="U2586" s="75"/>
      <c r="V2586" s="9"/>
      <c r="W2586" s="104" t="s">
        <v>169</v>
      </c>
      <c r="X2586" s="104" t="s">
        <v>50</v>
      </c>
      <c r="Y2586" s="98"/>
      <c r="Z2586" s="9" t="s">
        <v>6493</v>
      </c>
      <c r="AA2586" s="9" t="s">
        <v>34</v>
      </c>
      <c r="AB2586" s="9">
        <f t="shared" ca="1" si="262"/>
        <v>44</v>
      </c>
      <c r="AC2586" s="9" t="str">
        <f t="shared" ca="1" si="263"/>
        <v>Below 45 Days</v>
      </c>
      <c r="AD2586" s="9" t="str">
        <f t="shared" ca="1" si="264"/>
        <v/>
      </c>
      <c r="AE2586" s="9" t="str">
        <f t="shared" ca="1" si="265"/>
        <v/>
      </c>
      <c r="AF2586" s="9"/>
      <c r="AG2586" s="123" t="str">
        <f t="shared" si="261"/>
        <v>Kasibugga,'302/2026'</v>
      </c>
      <c r="AH2586" s="97" t="str">
        <f t="shared" ca="1" si="266"/>
        <v>Below 45 Days</v>
      </c>
    </row>
    <row r="2587" spans="1:34" ht="25.5" customHeight="1" x14ac:dyDescent="0.25">
      <c r="A2587" s="96">
        <v>2586</v>
      </c>
      <c r="B2587" s="123" t="str">
        <f>_xlfn.XLOOKUP(E2587,'[1]PS Name'!B:B,'[1]PS Name'!D:D)</f>
        <v>Tekkali Sub-Division</v>
      </c>
      <c r="C2587" s="123" t="str">
        <f>_xlfn.XLOOKUP(E2587,'[1]PS Name'!B:B,'[1]PS Name'!C:C)</f>
        <v>Kothuru Circle</v>
      </c>
      <c r="D2587" s="123"/>
      <c r="E2587" s="123" t="s">
        <v>73</v>
      </c>
      <c r="F2587" s="9" t="s">
        <v>3212</v>
      </c>
      <c r="G2587" s="63" t="s">
        <v>6494</v>
      </c>
      <c r="H2587" s="137">
        <v>46267</v>
      </c>
      <c r="I2587" s="63" t="str">
        <f t="shared" si="260"/>
        <v>Sep</v>
      </c>
      <c r="J2587" s="63">
        <f t="shared" si="267"/>
        <v>2026</v>
      </c>
      <c r="K2587" s="63" t="s">
        <v>39</v>
      </c>
      <c r="L2587" s="9"/>
      <c r="M2587" s="9" t="str">
        <f>_xlfn.XLOOKUP(K2587,[1]Heads!A:A,[1]Heads!B:B)</f>
        <v>Other IPC</v>
      </c>
      <c r="N2587" s="9" t="str">
        <f>_xlfn.XLOOKUP(M2587,[1]Heads!B:B,[1]Heads!C:C)</f>
        <v>IPC</v>
      </c>
      <c r="O2587" s="9" t="s">
        <v>32</v>
      </c>
      <c r="P2587" s="75"/>
      <c r="Q2587" s="9"/>
      <c r="R2587" s="75"/>
      <c r="S2587" s="96" t="s">
        <v>3196</v>
      </c>
      <c r="T2587" s="9"/>
      <c r="U2587" s="75"/>
      <c r="V2587" s="9"/>
      <c r="W2587" s="104" t="s">
        <v>169</v>
      </c>
      <c r="X2587" s="104" t="s">
        <v>33</v>
      </c>
      <c r="Y2587" s="98">
        <v>46305</v>
      </c>
      <c r="Z2587" s="9" t="s">
        <v>6495</v>
      </c>
      <c r="AA2587" s="9" t="s">
        <v>34</v>
      </c>
      <c r="AB2587" s="9">
        <f t="shared" ca="1" si="262"/>
        <v>44</v>
      </c>
      <c r="AC2587" s="9" t="str">
        <f t="shared" ca="1" si="263"/>
        <v>Below 45 Days</v>
      </c>
      <c r="AD2587" s="9">
        <f t="shared" ca="1" si="264"/>
        <v>6</v>
      </c>
      <c r="AE2587" s="9" t="str">
        <f t="shared" ca="1" si="265"/>
        <v>Below 45 Days</v>
      </c>
      <c r="AF2587" s="9"/>
      <c r="AG2587" s="123" t="str">
        <f t="shared" si="261"/>
        <v>Kothuru,'100/2026'</v>
      </c>
      <c r="AH2587" s="97" t="str">
        <f t="shared" si="266"/>
        <v/>
      </c>
    </row>
    <row r="2588" spans="1:34" ht="25.5" customHeight="1" x14ac:dyDescent="0.25">
      <c r="A2588" s="96">
        <v>2587</v>
      </c>
      <c r="B2588" s="123" t="str">
        <f>_xlfn.XLOOKUP(E2588,'[1]PS Name'!B:B,'[1]PS Name'!D:D)</f>
        <v>Srikakulam Sub-Division</v>
      </c>
      <c r="C2588" s="123" t="str">
        <f>_xlfn.XLOOKUP(E2588,'[1]PS Name'!B:B,'[1]PS Name'!C:C)</f>
        <v>J.R.Puram Circle</v>
      </c>
      <c r="D2588" s="123"/>
      <c r="E2588" s="123" t="s">
        <v>38</v>
      </c>
      <c r="F2588" s="9" t="s">
        <v>5593</v>
      </c>
      <c r="G2588" s="63" t="s">
        <v>6496</v>
      </c>
      <c r="H2588" s="137">
        <v>46267</v>
      </c>
      <c r="I2588" s="63" t="str">
        <f t="shared" si="260"/>
        <v>Sep</v>
      </c>
      <c r="J2588" s="63">
        <f t="shared" si="267"/>
        <v>2026</v>
      </c>
      <c r="K2588" s="63" t="s">
        <v>75</v>
      </c>
      <c r="L2588" s="9"/>
      <c r="M2588" s="9" t="str">
        <f>_xlfn.XLOOKUP(K2588,[1]Heads!A:A,[1]Heads!B:B)</f>
        <v>Bodily Offiences</v>
      </c>
      <c r="N2588" s="9" t="str">
        <f>_xlfn.XLOOKUP(M2588,[1]Heads!B:B,[1]Heads!C:C)</f>
        <v>IPC</v>
      </c>
      <c r="O2588" s="9" t="s">
        <v>32</v>
      </c>
      <c r="P2588" s="75"/>
      <c r="Q2588" s="9"/>
      <c r="R2588" s="75"/>
      <c r="S2588" s="96" t="s">
        <v>3196</v>
      </c>
      <c r="T2588" s="9"/>
      <c r="U2588" s="75"/>
      <c r="V2588" s="9"/>
      <c r="W2588" s="104" t="s">
        <v>169</v>
      </c>
      <c r="X2588" s="104" t="s">
        <v>141</v>
      </c>
      <c r="Y2588" s="98"/>
      <c r="Z2588" s="9" t="s">
        <v>6497</v>
      </c>
      <c r="AA2588" s="9" t="s">
        <v>34</v>
      </c>
      <c r="AB2588" s="9">
        <f t="shared" ca="1" si="262"/>
        <v>44</v>
      </c>
      <c r="AC2588" s="9" t="str">
        <f t="shared" ca="1" si="263"/>
        <v>Below 45 Days</v>
      </c>
      <c r="AD2588" s="9" t="str">
        <f t="shared" ca="1" si="264"/>
        <v/>
      </c>
      <c r="AE2588" s="9" t="str">
        <f t="shared" ca="1" si="265"/>
        <v/>
      </c>
      <c r="AF2588" s="9"/>
      <c r="AG2588" s="123" t="str">
        <f t="shared" si="261"/>
        <v>Etcherla,'191/2026'</v>
      </c>
      <c r="AH2588" s="97" t="str">
        <f t="shared" ca="1" si="266"/>
        <v>Below 45 Days</v>
      </c>
    </row>
    <row r="2589" spans="1:34" ht="25.5" customHeight="1" x14ac:dyDescent="0.25">
      <c r="A2589" s="96">
        <v>2588</v>
      </c>
      <c r="B2589" s="123" t="str">
        <f>_xlfn.XLOOKUP(E2589,'[1]PS Name'!B:B,'[1]PS Name'!D:D)</f>
        <v>Kasibugga Sub-Division</v>
      </c>
      <c r="C2589" s="123" t="str">
        <f>_xlfn.XLOOKUP(E2589,'[1]PS Name'!B:B,'[1]PS Name'!C:C)</f>
        <v>Itchapuram Circle</v>
      </c>
      <c r="D2589" s="123"/>
      <c r="E2589" s="123" t="s">
        <v>65</v>
      </c>
      <c r="F2589" s="9" t="s">
        <v>3415</v>
      </c>
      <c r="G2589" s="63" t="s">
        <v>845</v>
      </c>
      <c r="H2589" s="137">
        <v>46267</v>
      </c>
      <c r="I2589" s="63" t="str">
        <f t="shared" si="260"/>
        <v>Sep</v>
      </c>
      <c r="J2589" s="63">
        <f t="shared" si="267"/>
        <v>2026</v>
      </c>
      <c r="K2589" s="63" t="s">
        <v>116</v>
      </c>
      <c r="L2589" s="9"/>
      <c r="M2589" s="9" t="str">
        <f>_xlfn.XLOOKUP(K2589,[1]Heads!A:A,[1]Heads!B:B)</f>
        <v>NDPS</v>
      </c>
      <c r="N2589" s="9" t="str">
        <f>_xlfn.XLOOKUP(M2589,[1]Heads!B:B,[1]Heads!C:C)</f>
        <v>NDPS</v>
      </c>
      <c r="O2589" s="9" t="s">
        <v>32</v>
      </c>
      <c r="P2589" s="75"/>
      <c r="Q2589" s="9"/>
      <c r="R2589" s="75"/>
      <c r="S2589" s="96" t="s">
        <v>3196</v>
      </c>
      <c r="T2589" s="9"/>
      <c r="U2589" s="75"/>
      <c r="V2589" s="9"/>
      <c r="W2589" s="104" t="s">
        <v>50</v>
      </c>
      <c r="X2589" s="104" t="s">
        <v>50</v>
      </c>
      <c r="Y2589" s="98"/>
      <c r="Z2589" s="9" t="s">
        <v>6498</v>
      </c>
      <c r="AA2589" s="9" t="s">
        <v>34</v>
      </c>
      <c r="AB2589" s="9">
        <f t="shared" ca="1" si="262"/>
        <v>44</v>
      </c>
      <c r="AC2589" s="9" t="str">
        <f t="shared" ca="1" si="263"/>
        <v>Below 45 Days</v>
      </c>
      <c r="AD2589" s="9" t="str">
        <f t="shared" ca="1" si="264"/>
        <v/>
      </c>
      <c r="AE2589" s="9" t="str">
        <f t="shared" ca="1" si="265"/>
        <v/>
      </c>
      <c r="AF2589" s="9"/>
      <c r="AG2589" s="123" t="str">
        <f t="shared" si="261"/>
        <v>Itchapuram Town,'117/2026'</v>
      </c>
      <c r="AH2589" s="97" t="str">
        <f t="shared" ca="1" si="266"/>
        <v>Below 45 Days</v>
      </c>
    </row>
    <row r="2590" spans="1:34" ht="25.5" customHeight="1" x14ac:dyDescent="0.25">
      <c r="A2590" s="96">
        <v>2589</v>
      </c>
      <c r="B2590" s="123" t="str">
        <f>_xlfn.XLOOKUP(E2590,'[1]PS Name'!B:B,'[1]PS Name'!D:D)</f>
        <v>Srikakulam Sub-Division</v>
      </c>
      <c r="C2590" s="123" t="str">
        <f>_xlfn.XLOOKUP(E2590,'[1]PS Name'!B:B,'[1]PS Name'!C:C)</f>
        <v>J.R.Puram Circle</v>
      </c>
      <c r="D2590" s="123"/>
      <c r="E2590" s="123" t="s">
        <v>38</v>
      </c>
      <c r="F2590" s="9" t="s">
        <v>5583</v>
      </c>
      <c r="G2590" s="63" t="s">
        <v>1315</v>
      </c>
      <c r="H2590" s="137">
        <v>46267</v>
      </c>
      <c r="I2590" s="63" t="str">
        <f t="shared" si="260"/>
        <v>Sep</v>
      </c>
      <c r="J2590" s="63">
        <f t="shared" si="267"/>
        <v>2026</v>
      </c>
      <c r="K2590" s="63" t="s">
        <v>70</v>
      </c>
      <c r="L2590" s="9"/>
      <c r="M2590" s="9" t="str">
        <f>_xlfn.XLOOKUP(K2590,[1]Heads!A:A,[1]Heads!B:B)</f>
        <v>174 CrPC</v>
      </c>
      <c r="N2590" s="9" t="str">
        <f>_xlfn.XLOOKUP(M2590,[1]Heads!B:B,[1]Heads!C:C)</f>
        <v>174 CrPC</v>
      </c>
      <c r="O2590" s="9" t="s">
        <v>32</v>
      </c>
      <c r="P2590" s="75"/>
      <c r="Q2590" s="9"/>
      <c r="R2590" s="75"/>
      <c r="S2590" s="96" t="s">
        <v>3196</v>
      </c>
      <c r="T2590" s="9"/>
      <c r="U2590" s="75"/>
      <c r="V2590" s="9"/>
      <c r="W2590" s="104" t="s">
        <v>168</v>
      </c>
      <c r="X2590" s="104" t="s">
        <v>173</v>
      </c>
      <c r="Y2590" s="98">
        <v>46267</v>
      </c>
      <c r="Z2590" s="9" t="s">
        <v>6499</v>
      </c>
      <c r="AA2590" s="9" t="s">
        <v>34</v>
      </c>
      <c r="AB2590" s="9">
        <f t="shared" ca="1" si="262"/>
        <v>44</v>
      </c>
      <c r="AC2590" s="9" t="str">
        <f t="shared" ca="1" si="263"/>
        <v>Below 45 Days</v>
      </c>
      <c r="AD2590" s="9">
        <f t="shared" ca="1" si="264"/>
        <v>44</v>
      </c>
      <c r="AE2590" s="9" t="str">
        <f t="shared" ca="1" si="265"/>
        <v>Below 45 Days</v>
      </c>
      <c r="AF2590" s="9"/>
      <c r="AG2590" s="123" t="str">
        <f t="shared" si="261"/>
        <v>Etcherla,'190/2026'</v>
      </c>
      <c r="AH2590" s="97" t="str">
        <f t="shared" ca="1" si="266"/>
        <v>Below 45 Days</v>
      </c>
    </row>
    <row r="2591" spans="1:34" ht="25.5" customHeight="1" x14ac:dyDescent="0.25">
      <c r="A2591" s="96">
        <v>2590</v>
      </c>
      <c r="B2591" s="123" t="str">
        <f>_xlfn.XLOOKUP(E2591,'[1]PS Name'!B:B,'[1]PS Name'!D:D)</f>
        <v>Kasibugga Sub-Division</v>
      </c>
      <c r="C2591" s="123" t="str">
        <f>_xlfn.XLOOKUP(E2591,'[1]PS Name'!B:B,'[1]PS Name'!C:C)</f>
        <v>Kasibugga Rural Circle</v>
      </c>
      <c r="D2591" s="123"/>
      <c r="E2591" s="123" t="s">
        <v>114</v>
      </c>
      <c r="F2591" s="9" t="s">
        <v>3763</v>
      </c>
      <c r="G2591" s="63" t="s">
        <v>6500</v>
      </c>
      <c r="H2591" s="137">
        <v>46267</v>
      </c>
      <c r="I2591" s="63" t="str">
        <f t="shared" si="260"/>
        <v>Sep</v>
      </c>
      <c r="J2591" s="63">
        <f t="shared" si="267"/>
        <v>2026</v>
      </c>
      <c r="K2591" s="63" t="s">
        <v>39</v>
      </c>
      <c r="L2591" s="9"/>
      <c r="M2591" s="9" t="str">
        <f>_xlfn.XLOOKUP(K2591,[1]Heads!A:A,[1]Heads!B:B)</f>
        <v>Other IPC</v>
      </c>
      <c r="N2591" s="9" t="str">
        <f>_xlfn.XLOOKUP(M2591,[1]Heads!B:B,[1]Heads!C:C)</f>
        <v>IPC</v>
      </c>
      <c r="O2591" s="9" t="s">
        <v>32</v>
      </c>
      <c r="P2591" s="75"/>
      <c r="Q2591" s="9"/>
      <c r="R2591" s="75"/>
      <c r="S2591" s="96" t="s">
        <v>3196</v>
      </c>
      <c r="T2591" s="9"/>
      <c r="U2591" s="75"/>
      <c r="V2591" s="9"/>
      <c r="W2591" s="104" t="s">
        <v>169</v>
      </c>
      <c r="X2591" s="104" t="s">
        <v>50</v>
      </c>
      <c r="Y2591" s="98"/>
      <c r="Z2591" s="9" t="s">
        <v>6501</v>
      </c>
      <c r="AA2591" s="9" t="s">
        <v>34</v>
      </c>
      <c r="AB2591" s="9">
        <f t="shared" ca="1" si="262"/>
        <v>44</v>
      </c>
      <c r="AC2591" s="9" t="str">
        <f t="shared" ca="1" si="263"/>
        <v>Below 45 Days</v>
      </c>
      <c r="AD2591" s="9" t="str">
        <f t="shared" ca="1" si="264"/>
        <v/>
      </c>
      <c r="AE2591" s="9" t="str">
        <f t="shared" ca="1" si="265"/>
        <v/>
      </c>
      <c r="AF2591" s="9"/>
      <c r="AG2591" s="123" t="str">
        <f t="shared" si="261"/>
        <v>Mandasa,'145/2026'</v>
      </c>
      <c r="AH2591" s="97" t="str">
        <f t="shared" ca="1" si="266"/>
        <v>Below 45 Days</v>
      </c>
    </row>
    <row r="2592" spans="1:34" ht="25.5" customHeight="1" x14ac:dyDescent="0.25">
      <c r="A2592" s="96">
        <v>2591</v>
      </c>
      <c r="B2592" s="123" t="str">
        <f>_xlfn.XLOOKUP(E2592,'[1]PS Name'!B:B,'[1]PS Name'!D:D)</f>
        <v>Kasibugga Sub-Division</v>
      </c>
      <c r="C2592" s="123" t="str">
        <f>_xlfn.XLOOKUP(E2592,'[1]PS Name'!B:B,'[1]PS Name'!C:C)</f>
        <v>Kasibugga Rural Circle</v>
      </c>
      <c r="D2592" s="123"/>
      <c r="E2592" s="123" t="s">
        <v>114</v>
      </c>
      <c r="F2592" s="9" t="s">
        <v>3757</v>
      </c>
      <c r="G2592" s="63" t="s">
        <v>1315</v>
      </c>
      <c r="H2592" s="137">
        <v>46267</v>
      </c>
      <c r="I2592" s="63" t="str">
        <f t="shared" si="260"/>
        <v>Sep</v>
      </c>
      <c r="J2592" s="63">
        <f t="shared" si="267"/>
        <v>2026</v>
      </c>
      <c r="K2592" s="63" t="s">
        <v>70</v>
      </c>
      <c r="L2592" s="9"/>
      <c r="M2592" s="9" t="str">
        <f>_xlfn.XLOOKUP(K2592,[1]Heads!A:A,[1]Heads!B:B)</f>
        <v>174 CrPC</v>
      </c>
      <c r="N2592" s="9" t="str">
        <f>_xlfn.XLOOKUP(M2592,[1]Heads!B:B,[1]Heads!C:C)</f>
        <v>174 CrPC</v>
      </c>
      <c r="O2592" s="9" t="s">
        <v>32</v>
      </c>
      <c r="P2592" s="75"/>
      <c r="Q2592" s="9"/>
      <c r="R2592" s="75"/>
      <c r="S2592" s="96" t="s">
        <v>7125</v>
      </c>
      <c r="T2592" s="9"/>
      <c r="U2592" s="75"/>
      <c r="V2592" s="9"/>
      <c r="W2592" s="104" t="s">
        <v>168</v>
      </c>
      <c r="X2592" s="104" t="s">
        <v>2923</v>
      </c>
      <c r="Y2592" s="98"/>
      <c r="Z2592" s="9" t="s">
        <v>6502</v>
      </c>
      <c r="AA2592" s="9" t="s">
        <v>34</v>
      </c>
      <c r="AB2592" s="9" t="str">
        <f t="shared" ca="1" si="262"/>
        <v/>
      </c>
      <c r="AC2592" s="9" t="str">
        <f t="shared" si="263"/>
        <v/>
      </c>
      <c r="AD2592" s="9" t="str">
        <f t="shared" ca="1" si="264"/>
        <v/>
      </c>
      <c r="AE2592" s="9" t="str">
        <f t="shared" ca="1" si="265"/>
        <v/>
      </c>
      <c r="AF2592" s="9"/>
      <c r="AG2592" s="123" t="str">
        <f t="shared" si="261"/>
        <v>Mandasa,'144/2026'</v>
      </c>
      <c r="AH2592" s="97" t="str">
        <f t="shared" si="266"/>
        <v/>
      </c>
    </row>
    <row r="2593" spans="1:34" ht="25.5" customHeight="1" x14ac:dyDescent="0.25">
      <c r="A2593" s="96">
        <v>2592</v>
      </c>
      <c r="B2593" s="123" t="str">
        <f>_xlfn.XLOOKUP(E2593,'[1]PS Name'!B:B,'[1]PS Name'!D:D)</f>
        <v>Srikakulam Sub-Division</v>
      </c>
      <c r="C2593" s="123">
        <f>_xlfn.XLOOKUP(E2593,'[1]PS Name'!B:B,'[1]PS Name'!C:C)</f>
        <v>0</v>
      </c>
      <c r="D2593" s="123"/>
      <c r="E2593" s="123" t="s">
        <v>28</v>
      </c>
      <c r="F2593" s="9" t="s">
        <v>3486</v>
      </c>
      <c r="G2593" s="63" t="s">
        <v>6503</v>
      </c>
      <c r="H2593" s="137">
        <v>46267</v>
      </c>
      <c r="I2593" s="63" t="str">
        <f t="shared" si="260"/>
        <v>Sep</v>
      </c>
      <c r="J2593" s="63">
        <f t="shared" si="267"/>
        <v>2026</v>
      </c>
      <c r="K2593" s="63" t="s">
        <v>39</v>
      </c>
      <c r="L2593" s="9"/>
      <c r="M2593" s="9" t="str">
        <f>_xlfn.XLOOKUP(K2593,[1]Heads!A:A,[1]Heads!B:B)</f>
        <v>Other IPC</v>
      </c>
      <c r="N2593" s="9" t="str">
        <f>_xlfn.XLOOKUP(M2593,[1]Heads!B:B,[1]Heads!C:C)</f>
        <v>IPC</v>
      </c>
      <c r="O2593" s="9" t="s">
        <v>32</v>
      </c>
      <c r="P2593" s="75"/>
      <c r="Q2593" s="9"/>
      <c r="R2593" s="75"/>
      <c r="S2593" s="96" t="s">
        <v>3196</v>
      </c>
      <c r="T2593" s="9"/>
      <c r="U2593" s="75"/>
      <c r="V2593" s="9"/>
      <c r="W2593" s="104" t="s">
        <v>169</v>
      </c>
      <c r="X2593" s="104" t="s">
        <v>50</v>
      </c>
      <c r="Y2593" s="98"/>
      <c r="Z2593" s="9" t="s">
        <v>6504</v>
      </c>
      <c r="AA2593" s="9" t="s">
        <v>34</v>
      </c>
      <c r="AB2593" s="9">
        <f t="shared" ca="1" si="262"/>
        <v>44</v>
      </c>
      <c r="AC2593" s="9" t="str">
        <f t="shared" ca="1" si="263"/>
        <v>Below 45 Days</v>
      </c>
      <c r="AD2593" s="9" t="str">
        <f t="shared" ca="1" si="264"/>
        <v/>
      </c>
      <c r="AE2593" s="9" t="str">
        <f t="shared" ca="1" si="265"/>
        <v/>
      </c>
      <c r="AF2593" s="9"/>
      <c r="AG2593" s="123" t="str">
        <f t="shared" si="261"/>
        <v>Srikakulam II Town,'124/2026'</v>
      </c>
      <c r="AH2593" s="97" t="str">
        <f t="shared" ca="1" si="266"/>
        <v>Below 45 Days</v>
      </c>
    </row>
    <row r="2594" spans="1:34" ht="25.5" customHeight="1" x14ac:dyDescent="0.25">
      <c r="A2594" s="96">
        <v>2593</v>
      </c>
      <c r="B2594" s="123" t="str">
        <f>_xlfn.XLOOKUP(E2594,'[1]PS Name'!B:B,'[1]PS Name'!D:D)</f>
        <v>Kasibugga Sub-Division</v>
      </c>
      <c r="C2594" s="123" t="str">
        <f>_xlfn.XLOOKUP(E2594,'[1]PS Name'!B:B,'[1]PS Name'!C:C)</f>
        <v>Kasibugga Rural Circle</v>
      </c>
      <c r="D2594" s="123"/>
      <c r="E2594" s="123" t="s">
        <v>114</v>
      </c>
      <c r="F2594" s="9" t="s">
        <v>3771</v>
      </c>
      <c r="G2594" s="63" t="s">
        <v>6505</v>
      </c>
      <c r="H2594" s="137">
        <v>46267</v>
      </c>
      <c r="I2594" s="63" t="str">
        <f t="shared" si="260"/>
        <v>Sep</v>
      </c>
      <c r="J2594" s="63">
        <f t="shared" si="267"/>
        <v>2026</v>
      </c>
      <c r="K2594" s="63" t="s">
        <v>75</v>
      </c>
      <c r="L2594" s="9"/>
      <c r="M2594" s="9" t="str">
        <f>_xlfn.XLOOKUP(K2594,[1]Heads!A:A,[1]Heads!B:B)</f>
        <v>Bodily Offiences</v>
      </c>
      <c r="N2594" s="9" t="str">
        <f>_xlfn.XLOOKUP(M2594,[1]Heads!B:B,[1]Heads!C:C)</f>
        <v>IPC</v>
      </c>
      <c r="O2594" s="9" t="s">
        <v>32</v>
      </c>
      <c r="P2594" s="75"/>
      <c r="Q2594" s="9"/>
      <c r="R2594" s="75"/>
      <c r="S2594" s="96" t="s">
        <v>3196</v>
      </c>
      <c r="T2594" s="9"/>
      <c r="U2594" s="75"/>
      <c r="V2594" s="9"/>
      <c r="W2594" s="104" t="s">
        <v>169</v>
      </c>
      <c r="X2594" s="104" t="s">
        <v>50</v>
      </c>
      <c r="Y2594" s="98"/>
      <c r="Z2594" s="9" t="s">
        <v>6506</v>
      </c>
      <c r="AA2594" s="9" t="s">
        <v>34</v>
      </c>
      <c r="AB2594" s="9">
        <f t="shared" ca="1" si="262"/>
        <v>44</v>
      </c>
      <c r="AC2594" s="9" t="str">
        <f t="shared" ca="1" si="263"/>
        <v>Below 45 Days</v>
      </c>
      <c r="AD2594" s="9" t="str">
        <f t="shared" ca="1" si="264"/>
        <v/>
      </c>
      <c r="AE2594" s="9" t="str">
        <f t="shared" ca="1" si="265"/>
        <v/>
      </c>
      <c r="AF2594" s="9"/>
      <c r="AG2594" s="123" t="str">
        <f t="shared" si="261"/>
        <v>Mandasa,'146/2026'</v>
      </c>
      <c r="AH2594" s="97" t="str">
        <f t="shared" ca="1" si="266"/>
        <v>Below 45 Days</v>
      </c>
    </row>
    <row r="2595" spans="1:34" ht="25.5" customHeight="1" x14ac:dyDescent="0.25">
      <c r="A2595" s="96">
        <v>2594</v>
      </c>
      <c r="B2595" s="123" t="e">
        <f>_xlfn.XLOOKUP(E2595,'[1]PS Name'!B:B,'[1]PS Name'!D:D)</f>
        <v>#N/A</v>
      </c>
      <c r="C2595" s="123" t="e">
        <f>_xlfn.XLOOKUP(E2595,'[1]PS Name'!B:B,'[1]PS Name'!C:C)</f>
        <v>#N/A</v>
      </c>
      <c r="D2595" s="123"/>
      <c r="E2595" s="123" t="s">
        <v>125</v>
      </c>
      <c r="F2595" s="9" t="s">
        <v>3824</v>
      </c>
      <c r="G2595" s="63" t="s">
        <v>1381</v>
      </c>
      <c r="H2595" s="137">
        <v>46268</v>
      </c>
      <c r="I2595" s="63" t="str">
        <f t="shared" si="260"/>
        <v>Sep</v>
      </c>
      <c r="J2595" s="63">
        <f t="shared" si="267"/>
        <v>2026</v>
      </c>
      <c r="K2595" s="63" t="s">
        <v>80</v>
      </c>
      <c r="L2595" s="9"/>
      <c r="M2595" s="9" t="str">
        <f>_xlfn.XLOOKUP(K2595,[1]Heads!A:A,[1]Heads!B:B)</f>
        <v>Crime  Against Women</v>
      </c>
      <c r="N2595" s="9" t="str">
        <f>_xlfn.XLOOKUP(M2595,[1]Heads!B:B,[1]Heads!C:C)</f>
        <v>IPC</v>
      </c>
      <c r="O2595" s="9" t="s">
        <v>32</v>
      </c>
      <c r="P2595" s="75"/>
      <c r="Q2595" s="9"/>
      <c r="R2595" s="75"/>
      <c r="S2595" s="96" t="s">
        <v>7126</v>
      </c>
      <c r="T2595" s="9"/>
      <c r="U2595" s="75"/>
      <c r="V2595" s="9"/>
      <c r="W2595" s="104" t="s">
        <v>40</v>
      </c>
      <c r="X2595" s="104" t="s">
        <v>2923</v>
      </c>
      <c r="Y2595" s="98"/>
      <c r="Z2595" s="9" t="s">
        <v>6507</v>
      </c>
      <c r="AA2595" s="9" t="s">
        <v>34</v>
      </c>
      <c r="AB2595" s="9" t="str">
        <f t="shared" ca="1" si="262"/>
        <v/>
      </c>
      <c r="AC2595" s="9" t="str">
        <f t="shared" si="263"/>
        <v/>
      </c>
      <c r="AD2595" s="9" t="str">
        <f t="shared" ca="1" si="264"/>
        <v/>
      </c>
      <c r="AE2595" s="9" t="str">
        <f t="shared" ca="1" si="265"/>
        <v/>
      </c>
      <c r="AF2595" s="9"/>
      <c r="AG2595" s="123" t="str">
        <f t="shared" si="261"/>
        <v>Mahila UPS, Srikakulam,'110/2026'</v>
      </c>
      <c r="AH2595" s="97" t="str">
        <f t="shared" si="266"/>
        <v/>
      </c>
    </row>
    <row r="2596" spans="1:34" ht="25.5" customHeight="1" x14ac:dyDescent="0.25">
      <c r="A2596" s="96">
        <v>2595</v>
      </c>
      <c r="B2596" s="123" t="str">
        <f>_xlfn.XLOOKUP(E2596,'[1]PS Name'!B:B,'[1]PS Name'!D:D)</f>
        <v>Tekkali Sub-Division</v>
      </c>
      <c r="C2596" s="123">
        <f>_xlfn.XLOOKUP(E2596,'[1]PS Name'!B:B,'[1]PS Name'!C:C)</f>
        <v>0</v>
      </c>
      <c r="D2596" s="123"/>
      <c r="E2596" s="123" t="s">
        <v>51</v>
      </c>
      <c r="F2596" s="9" t="s">
        <v>3890</v>
      </c>
      <c r="G2596" s="63" t="s">
        <v>6508</v>
      </c>
      <c r="H2596" s="137">
        <v>46268</v>
      </c>
      <c r="I2596" s="63" t="str">
        <f t="shared" si="260"/>
        <v>Sep</v>
      </c>
      <c r="J2596" s="63">
        <f t="shared" si="267"/>
        <v>2026</v>
      </c>
      <c r="K2596" s="63" t="s">
        <v>75</v>
      </c>
      <c r="L2596" s="9"/>
      <c r="M2596" s="9" t="str">
        <f>_xlfn.XLOOKUP(K2596,[1]Heads!A:A,[1]Heads!B:B)</f>
        <v>Bodily Offiences</v>
      </c>
      <c r="N2596" s="9" t="str">
        <f>_xlfn.XLOOKUP(M2596,[1]Heads!B:B,[1]Heads!C:C)</f>
        <v>IPC</v>
      </c>
      <c r="O2596" s="9" t="s">
        <v>32</v>
      </c>
      <c r="P2596" s="75"/>
      <c r="Q2596" s="9"/>
      <c r="R2596" s="75"/>
      <c r="S2596" s="96" t="s">
        <v>3196</v>
      </c>
      <c r="T2596" s="9"/>
      <c r="U2596" s="75"/>
      <c r="V2596" s="9"/>
      <c r="W2596" s="104" t="s">
        <v>169</v>
      </c>
      <c r="X2596" s="104" t="s">
        <v>50</v>
      </c>
      <c r="Y2596" s="98"/>
      <c r="Z2596" s="9" t="s">
        <v>6509</v>
      </c>
      <c r="AA2596" s="9" t="s">
        <v>34</v>
      </c>
      <c r="AB2596" s="9">
        <f t="shared" ca="1" si="262"/>
        <v>43</v>
      </c>
      <c r="AC2596" s="9" t="str">
        <f t="shared" ca="1" si="263"/>
        <v>Below 45 Days</v>
      </c>
      <c r="AD2596" s="9" t="str">
        <f t="shared" ca="1" si="264"/>
        <v/>
      </c>
      <c r="AE2596" s="9" t="str">
        <f t="shared" ca="1" si="265"/>
        <v/>
      </c>
      <c r="AF2596" s="9"/>
      <c r="AG2596" s="123" t="str">
        <f t="shared" si="261"/>
        <v>Tekkali PS,'155/2026'</v>
      </c>
      <c r="AH2596" s="97" t="str">
        <f t="shared" ca="1" si="266"/>
        <v>Below 45 Days</v>
      </c>
    </row>
    <row r="2597" spans="1:34" ht="25.5" customHeight="1" x14ac:dyDescent="0.25">
      <c r="A2597" s="96">
        <v>2596</v>
      </c>
      <c r="B2597" s="123" t="str">
        <f>_xlfn.XLOOKUP(E2597,'[1]PS Name'!B:B,'[1]PS Name'!D:D)</f>
        <v>Tekkali Sub-Division</v>
      </c>
      <c r="C2597" s="123" t="str">
        <f>_xlfn.XLOOKUP(E2597,'[1]PS Name'!B:B,'[1]PS Name'!C:C)</f>
        <v>Kothuru Circle</v>
      </c>
      <c r="D2597" s="123"/>
      <c r="E2597" s="123" t="s">
        <v>73</v>
      </c>
      <c r="F2597" s="9" t="s">
        <v>3226</v>
      </c>
      <c r="G2597" s="63" t="s">
        <v>264</v>
      </c>
      <c r="H2597" s="137">
        <v>46268</v>
      </c>
      <c r="I2597" s="63" t="str">
        <f t="shared" si="260"/>
        <v>Sep</v>
      </c>
      <c r="J2597" s="63">
        <f t="shared" si="267"/>
        <v>2026</v>
      </c>
      <c r="K2597" s="63" t="s">
        <v>59</v>
      </c>
      <c r="L2597" s="9" t="s">
        <v>265</v>
      </c>
      <c r="M2597" s="9" t="str">
        <f>_xlfn.XLOOKUP(K2597,[1]Heads!A:A,[1]Heads!B:B)</f>
        <v>Missing Cases</v>
      </c>
      <c r="N2597" s="9" t="str">
        <f>_xlfn.XLOOKUP(M2597,[1]Heads!B:B,[1]Heads!C:C)</f>
        <v>Missing</v>
      </c>
      <c r="O2597" s="9" t="s">
        <v>32</v>
      </c>
      <c r="P2597" s="75"/>
      <c r="Q2597" s="9"/>
      <c r="R2597" s="75"/>
      <c r="S2597" s="96" t="s">
        <v>7125</v>
      </c>
      <c r="T2597" s="9"/>
      <c r="U2597" s="75"/>
      <c r="V2597" s="9"/>
      <c r="W2597" s="104" t="s">
        <v>142</v>
      </c>
      <c r="X2597" s="104" t="s">
        <v>2923</v>
      </c>
      <c r="Y2597" s="98"/>
      <c r="Z2597" s="9" t="s">
        <v>6510</v>
      </c>
      <c r="AA2597" s="9" t="s">
        <v>34</v>
      </c>
      <c r="AB2597" s="9" t="str">
        <f t="shared" ca="1" si="262"/>
        <v/>
      </c>
      <c r="AC2597" s="9" t="str">
        <f t="shared" si="263"/>
        <v/>
      </c>
      <c r="AD2597" s="9" t="str">
        <f t="shared" ca="1" si="264"/>
        <v/>
      </c>
      <c r="AE2597" s="9" t="str">
        <f t="shared" ca="1" si="265"/>
        <v/>
      </c>
      <c r="AF2597" s="9"/>
      <c r="AG2597" s="123" t="str">
        <f t="shared" si="261"/>
        <v>Kothuru,'101/2026'</v>
      </c>
      <c r="AH2597" s="97" t="str">
        <f t="shared" si="266"/>
        <v/>
      </c>
    </row>
    <row r="2598" spans="1:34" ht="25.5" customHeight="1" x14ac:dyDescent="0.25">
      <c r="A2598" s="96">
        <v>2597</v>
      </c>
      <c r="B2598" s="123" t="str">
        <f>_xlfn.XLOOKUP(E2598,'[1]PS Name'!B:B,'[1]PS Name'!D:D)</f>
        <v>Tekkali Sub-Division</v>
      </c>
      <c r="C2598" s="123" t="str">
        <f>_xlfn.XLOOKUP(E2598,'[1]PS Name'!B:B,'[1]PS Name'!C:C)</f>
        <v>Tekkali Rural Circle</v>
      </c>
      <c r="D2598" s="123"/>
      <c r="E2598" s="123" t="s">
        <v>84</v>
      </c>
      <c r="F2598" s="9" t="s">
        <v>3118</v>
      </c>
      <c r="G2598" s="63" t="s">
        <v>2034</v>
      </c>
      <c r="H2598" s="137">
        <v>46268</v>
      </c>
      <c r="I2598" s="63" t="str">
        <f t="shared" si="260"/>
        <v>Sep</v>
      </c>
      <c r="J2598" s="63">
        <f t="shared" si="267"/>
        <v>2026</v>
      </c>
      <c r="K2598" s="63" t="s">
        <v>81</v>
      </c>
      <c r="L2598" s="9"/>
      <c r="M2598" s="9" t="str">
        <f>_xlfn.XLOOKUP(K2598,[1]Heads!A:A,[1]Heads!B:B)</f>
        <v>Enforcement</v>
      </c>
      <c r="N2598" s="9" t="str">
        <f>_xlfn.XLOOKUP(M2598,[1]Heads!B:B,[1]Heads!C:C)</f>
        <v>Enforcement</v>
      </c>
      <c r="O2598" s="9" t="s">
        <v>32</v>
      </c>
      <c r="P2598" s="75"/>
      <c r="Q2598" s="9"/>
      <c r="R2598" s="75"/>
      <c r="S2598" s="96" t="s">
        <v>7126</v>
      </c>
      <c r="T2598" s="9"/>
      <c r="U2598" s="75"/>
      <c r="V2598" s="9"/>
      <c r="W2598" s="104" t="s">
        <v>141</v>
      </c>
      <c r="X2598" s="104" t="s">
        <v>2923</v>
      </c>
      <c r="Y2598" s="98"/>
      <c r="Z2598" s="9" t="s">
        <v>6511</v>
      </c>
      <c r="AA2598" s="9" t="s">
        <v>34</v>
      </c>
      <c r="AB2598" s="9" t="str">
        <f t="shared" ca="1" si="262"/>
        <v/>
      </c>
      <c r="AC2598" s="9" t="str">
        <f t="shared" si="263"/>
        <v/>
      </c>
      <c r="AD2598" s="9" t="str">
        <f t="shared" ca="1" si="264"/>
        <v/>
      </c>
      <c r="AE2598" s="9" t="str">
        <f t="shared" ca="1" si="265"/>
        <v/>
      </c>
      <c r="AF2598" s="9"/>
      <c r="AG2598" s="123" t="str">
        <f t="shared" si="261"/>
        <v>Nandigam,'86/2026'</v>
      </c>
      <c r="AH2598" s="97" t="str">
        <f t="shared" si="266"/>
        <v/>
      </c>
    </row>
    <row r="2599" spans="1:34" ht="25.5" customHeight="1" x14ac:dyDescent="0.25">
      <c r="A2599" s="96">
        <v>2598</v>
      </c>
      <c r="B2599" s="123" t="str">
        <f>_xlfn.XLOOKUP(E2599,'[1]PS Name'!B:B,'[1]PS Name'!D:D)</f>
        <v>Srikakulam Sub-Division</v>
      </c>
      <c r="C2599" s="123" t="str">
        <f>_xlfn.XLOOKUP(E2599,'[1]PS Name'!B:B,'[1]PS Name'!C:C)</f>
        <v>Amadalavalasa Circle</v>
      </c>
      <c r="D2599" s="123"/>
      <c r="E2599" s="123" t="s">
        <v>64</v>
      </c>
      <c r="F2599" s="9" t="s">
        <v>3437</v>
      </c>
      <c r="G2599" s="63" t="s">
        <v>264</v>
      </c>
      <c r="H2599" s="137">
        <v>46268</v>
      </c>
      <c r="I2599" s="63" t="str">
        <f t="shared" ref="I2599:I2638" si="268">TEXT(H2599,"mmm")</f>
        <v>Sep</v>
      </c>
      <c r="J2599" s="63">
        <f t="shared" si="267"/>
        <v>2026</v>
      </c>
      <c r="K2599" s="63" t="s">
        <v>59</v>
      </c>
      <c r="L2599" s="9" t="s">
        <v>265</v>
      </c>
      <c r="M2599" s="9" t="str">
        <f>_xlfn.XLOOKUP(K2599,[1]Heads!A:A,[1]Heads!B:B)</f>
        <v>Missing Cases</v>
      </c>
      <c r="N2599" s="9" t="str">
        <f>_xlfn.XLOOKUP(M2599,[1]Heads!B:B,[1]Heads!C:C)</f>
        <v>Missing</v>
      </c>
      <c r="O2599" s="9" t="s">
        <v>32</v>
      </c>
      <c r="P2599" s="75"/>
      <c r="Q2599" s="9"/>
      <c r="R2599" s="75"/>
      <c r="S2599" s="96" t="s">
        <v>7125</v>
      </c>
      <c r="T2599" s="9"/>
      <c r="U2599" s="75"/>
      <c r="V2599" s="9"/>
      <c r="W2599" s="104" t="s">
        <v>142</v>
      </c>
      <c r="X2599" s="104" t="s">
        <v>2923</v>
      </c>
      <c r="Y2599" s="98"/>
      <c r="Z2599" s="9" t="s">
        <v>6512</v>
      </c>
      <c r="AA2599" s="9" t="s">
        <v>34</v>
      </c>
      <c r="AB2599" s="9" t="str">
        <f t="shared" ca="1" si="262"/>
        <v/>
      </c>
      <c r="AC2599" s="9" t="str">
        <f t="shared" si="263"/>
        <v/>
      </c>
      <c r="AD2599" s="9" t="str">
        <f t="shared" ca="1" si="264"/>
        <v/>
      </c>
      <c r="AE2599" s="9" t="str">
        <f t="shared" ca="1" si="265"/>
        <v/>
      </c>
      <c r="AF2599" s="9"/>
      <c r="AG2599" s="123" t="str">
        <f t="shared" ref="AG2599:AG2638" si="269">E2599&amp;","&amp;F2599</f>
        <v>Ponduru,'120/2026'</v>
      </c>
      <c r="AH2599" s="97" t="str">
        <f t="shared" si="266"/>
        <v/>
      </c>
    </row>
    <row r="2600" spans="1:34" ht="25.5" customHeight="1" x14ac:dyDescent="0.25">
      <c r="A2600" s="96">
        <v>2599</v>
      </c>
      <c r="B2600" s="123" t="str">
        <f>_xlfn.XLOOKUP(E2600,'[1]PS Name'!B:B,'[1]PS Name'!D:D)</f>
        <v>Kasibugga Sub-Division</v>
      </c>
      <c r="C2600" s="123" t="str">
        <f>_xlfn.XLOOKUP(E2600,'[1]PS Name'!B:B,'[1]PS Name'!C:C)</f>
        <v>Kasibugga Rural Circle</v>
      </c>
      <c r="D2600" s="123"/>
      <c r="E2600" s="123" t="s">
        <v>114</v>
      </c>
      <c r="F2600" s="9" t="s">
        <v>3773</v>
      </c>
      <c r="G2600" s="63" t="s">
        <v>980</v>
      </c>
      <c r="H2600" s="137">
        <v>46268</v>
      </c>
      <c r="I2600" s="63" t="str">
        <f t="shared" si="268"/>
        <v>Sep</v>
      </c>
      <c r="J2600" s="63">
        <f t="shared" si="267"/>
        <v>2026</v>
      </c>
      <c r="K2600" s="63" t="s">
        <v>77</v>
      </c>
      <c r="L2600" s="9"/>
      <c r="M2600" s="9" t="str">
        <f>_xlfn.XLOOKUP(K2600,[1]Heads!A:A,[1]Heads!B:B)</f>
        <v>Road Accidents</v>
      </c>
      <c r="N2600" s="9" t="str">
        <f>_xlfn.XLOOKUP(M2600,[1]Heads!B:B,[1]Heads!C:C)</f>
        <v>IPC</v>
      </c>
      <c r="O2600" s="9" t="s">
        <v>32</v>
      </c>
      <c r="P2600" s="75"/>
      <c r="Q2600" s="9"/>
      <c r="R2600" s="75"/>
      <c r="S2600" s="96" t="s">
        <v>3196</v>
      </c>
      <c r="T2600" s="9"/>
      <c r="U2600" s="75"/>
      <c r="V2600" s="9"/>
      <c r="W2600" s="104" t="s">
        <v>168</v>
      </c>
      <c r="X2600" s="104" t="s">
        <v>175</v>
      </c>
      <c r="Y2600" s="98"/>
      <c r="Z2600" s="9" t="s">
        <v>6513</v>
      </c>
      <c r="AA2600" s="9" t="s">
        <v>34</v>
      </c>
      <c r="AB2600" s="9">
        <f t="shared" ca="1" si="262"/>
        <v>43</v>
      </c>
      <c r="AC2600" s="9" t="str">
        <f t="shared" ca="1" si="263"/>
        <v>Below 45 Days</v>
      </c>
      <c r="AD2600" s="9" t="str">
        <f t="shared" ca="1" si="264"/>
        <v/>
      </c>
      <c r="AE2600" s="9" t="str">
        <f t="shared" ca="1" si="265"/>
        <v/>
      </c>
      <c r="AF2600" s="9"/>
      <c r="AG2600" s="123" t="str">
        <f t="shared" si="269"/>
        <v>Mandasa,'147/2026'</v>
      </c>
      <c r="AH2600" s="97" t="str">
        <f t="shared" ca="1" si="266"/>
        <v>Below 45 Days</v>
      </c>
    </row>
    <row r="2601" spans="1:34" ht="25.5" customHeight="1" x14ac:dyDescent="0.25">
      <c r="A2601" s="96">
        <v>2600</v>
      </c>
      <c r="B2601" s="123" t="str">
        <f>_xlfn.XLOOKUP(E2601,'[1]PS Name'!B:B,'[1]PS Name'!D:D)</f>
        <v>Srikakulam Sub-Division</v>
      </c>
      <c r="C2601" s="123" t="str">
        <f>_xlfn.XLOOKUP(E2601,'[1]PS Name'!B:B,'[1]PS Name'!C:C)</f>
        <v>Amadalavalasa Circle</v>
      </c>
      <c r="D2601" s="123"/>
      <c r="E2601" s="123" t="s">
        <v>47</v>
      </c>
      <c r="F2601" s="9" t="s">
        <v>3581</v>
      </c>
      <c r="G2601" s="63" t="s">
        <v>1027</v>
      </c>
      <c r="H2601" s="137">
        <v>46268</v>
      </c>
      <c r="I2601" s="63" t="str">
        <f t="shared" si="268"/>
        <v>Sep</v>
      </c>
      <c r="J2601" s="63">
        <f t="shared" si="267"/>
        <v>2026</v>
      </c>
      <c r="K2601" s="63" t="s">
        <v>48</v>
      </c>
      <c r="L2601" s="9"/>
      <c r="M2601" s="9" t="str">
        <f>_xlfn.XLOOKUP(K2601,[1]Heads!A:A,[1]Heads!B:B)</f>
        <v>Property Offences</v>
      </c>
      <c r="N2601" s="9" t="str">
        <f>_xlfn.XLOOKUP(M2601,[1]Heads!B:B,[1]Heads!C:C)</f>
        <v>IPC</v>
      </c>
      <c r="O2601" s="9" t="s">
        <v>32</v>
      </c>
      <c r="P2601" s="75"/>
      <c r="Q2601" s="9"/>
      <c r="R2601" s="75"/>
      <c r="S2601" s="96" t="s">
        <v>3196</v>
      </c>
      <c r="T2601" s="9"/>
      <c r="U2601" s="75"/>
      <c r="V2601" s="9"/>
      <c r="W2601" s="104" t="s">
        <v>112</v>
      </c>
      <c r="X2601" s="104" t="s">
        <v>112</v>
      </c>
      <c r="Y2601" s="98"/>
      <c r="Z2601" s="9" t="s">
        <v>6514</v>
      </c>
      <c r="AA2601" s="9" t="s">
        <v>34</v>
      </c>
      <c r="AB2601" s="9">
        <f t="shared" ca="1" si="262"/>
        <v>43</v>
      </c>
      <c r="AC2601" s="9" t="str">
        <f t="shared" ca="1" si="263"/>
        <v>Below 45 Days</v>
      </c>
      <c r="AD2601" s="9" t="str">
        <f t="shared" ca="1" si="264"/>
        <v/>
      </c>
      <c r="AE2601" s="9" t="str">
        <f t="shared" ca="1" si="265"/>
        <v/>
      </c>
      <c r="AF2601" s="9"/>
      <c r="AG2601" s="123" t="str">
        <f t="shared" si="269"/>
        <v>Amadalavalasa,'133/2026'</v>
      </c>
      <c r="AH2601" s="97" t="str">
        <f t="shared" ca="1" si="266"/>
        <v>Below 45 Days</v>
      </c>
    </row>
    <row r="2602" spans="1:34" ht="25.5" customHeight="1" x14ac:dyDescent="0.25">
      <c r="A2602" s="96">
        <v>2601</v>
      </c>
      <c r="B2602" s="123" t="str">
        <f>_xlfn.XLOOKUP(E2602,'[1]PS Name'!B:B,'[1]PS Name'!D:D)</f>
        <v>Srikakulam Sub-Division</v>
      </c>
      <c r="C2602" s="123" t="str">
        <f>_xlfn.XLOOKUP(E2602,'[1]PS Name'!B:B,'[1]PS Name'!C:C)</f>
        <v>Amadalavalasa Circle</v>
      </c>
      <c r="D2602" s="123"/>
      <c r="E2602" s="123" t="s">
        <v>67</v>
      </c>
      <c r="F2602" s="9" t="s">
        <v>3106</v>
      </c>
      <c r="G2602" s="63" t="s">
        <v>264</v>
      </c>
      <c r="H2602" s="137">
        <v>46268</v>
      </c>
      <c r="I2602" s="63" t="str">
        <f t="shared" si="268"/>
        <v>Sep</v>
      </c>
      <c r="J2602" s="63">
        <f t="shared" si="267"/>
        <v>2026</v>
      </c>
      <c r="K2602" s="63" t="s">
        <v>59</v>
      </c>
      <c r="L2602" s="9" t="s">
        <v>265</v>
      </c>
      <c r="M2602" s="9" t="str">
        <f>_xlfn.XLOOKUP(K2602,[1]Heads!A:A,[1]Heads!B:B)</f>
        <v>Missing Cases</v>
      </c>
      <c r="N2602" s="9" t="str">
        <f>_xlfn.XLOOKUP(M2602,[1]Heads!B:B,[1]Heads!C:C)</f>
        <v>Missing</v>
      </c>
      <c r="O2602" s="9" t="s">
        <v>32</v>
      </c>
      <c r="P2602" s="75"/>
      <c r="Q2602" s="9"/>
      <c r="R2602" s="75"/>
      <c r="S2602" s="96" t="s">
        <v>7125</v>
      </c>
      <c r="T2602" s="9"/>
      <c r="U2602" s="75"/>
      <c r="V2602" s="9"/>
      <c r="W2602" s="104" t="s">
        <v>142</v>
      </c>
      <c r="X2602" s="104" t="s">
        <v>2923</v>
      </c>
      <c r="Y2602" s="98"/>
      <c r="Z2602" s="9" t="s">
        <v>6515</v>
      </c>
      <c r="AA2602" s="9" t="s">
        <v>34</v>
      </c>
      <c r="AB2602" s="9" t="str">
        <f t="shared" ca="1" si="262"/>
        <v/>
      </c>
      <c r="AC2602" s="9" t="str">
        <f t="shared" si="263"/>
        <v/>
      </c>
      <c r="AD2602" s="9" t="str">
        <f t="shared" ca="1" si="264"/>
        <v/>
      </c>
      <c r="AE2602" s="9" t="str">
        <f t="shared" ca="1" si="265"/>
        <v/>
      </c>
      <c r="AF2602" s="9"/>
      <c r="AG2602" s="123" t="str">
        <f t="shared" si="269"/>
        <v>Sarubujjili,'83/2026'</v>
      </c>
      <c r="AH2602" s="97" t="str">
        <f t="shared" si="266"/>
        <v/>
      </c>
    </row>
    <row r="2603" spans="1:34" ht="25.5" customHeight="1" x14ac:dyDescent="0.25">
      <c r="A2603" s="96">
        <v>2602</v>
      </c>
      <c r="B2603" s="123" t="str">
        <f>_xlfn.XLOOKUP(E2603,'[1]PS Name'!B:B,'[1]PS Name'!D:D)</f>
        <v>Tekkali Sub-Division</v>
      </c>
      <c r="C2603" s="123" t="str">
        <f>_xlfn.XLOOKUP(E2603,'[1]PS Name'!B:B,'[1]PS Name'!C:C)</f>
        <v>Tekkali Rural Circle</v>
      </c>
      <c r="D2603" s="123"/>
      <c r="E2603" s="123" t="s">
        <v>84</v>
      </c>
      <c r="F2603" s="9" t="s">
        <v>3305</v>
      </c>
      <c r="G2603" s="63" t="s">
        <v>2034</v>
      </c>
      <c r="H2603" s="137">
        <v>46268</v>
      </c>
      <c r="I2603" s="63" t="str">
        <f t="shared" si="268"/>
        <v>Sep</v>
      </c>
      <c r="J2603" s="63">
        <f t="shared" si="267"/>
        <v>2026</v>
      </c>
      <c r="K2603" s="63" t="s">
        <v>81</v>
      </c>
      <c r="L2603" s="9"/>
      <c r="M2603" s="9" t="str">
        <f>_xlfn.XLOOKUP(K2603,[1]Heads!A:A,[1]Heads!B:B)</f>
        <v>Enforcement</v>
      </c>
      <c r="N2603" s="9" t="str">
        <f>_xlfn.XLOOKUP(M2603,[1]Heads!B:B,[1]Heads!C:C)</f>
        <v>Enforcement</v>
      </c>
      <c r="O2603" s="9" t="s">
        <v>32</v>
      </c>
      <c r="P2603" s="75"/>
      <c r="Q2603" s="9"/>
      <c r="R2603" s="75"/>
      <c r="S2603" s="96" t="s">
        <v>7126</v>
      </c>
      <c r="T2603" s="9"/>
      <c r="U2603" s="75"/>
      <c r="V2603" s="9"/>
      <c r="W2603" s="104" t="s">
        <v>141</v>
      </c>
      <c r="X2603" s="104" t="s">
        <v>2923</v>
      </c>
      <c r="Y2603" s="98"/>
      <c r="Z2603" s="9" t="s">
        <v>6516</v>
      </c>
      <c r="AA2603" s="9" t="s">
        <v>34</v>
      </c>
      <c r="AB2603" s="9" t="str">
        <f t="shared" ca="1" si="262"/>
        <v/>
      </c>
      <c r="AC2603" s="9" t="str">
        <f t="shared" si="263"/>
        <v/>
      </c>
      <c r="AD2603" s="9" t="str">
        <f t="shared" ca="1" si="264"/>
        <v/>
      </c>
      <c r="AE2603" s="9" t="str">
        <f t="shared" ca="1" si="265"/>
        <v/>
      </c>
      <c r="AF2603" s="9"/>
      <c r="AG2603" s="123" t="str">
        <f t="shared" si="269"/>
        <v>Nandigam,'85/2026'</v>
      </c>
      <c r="AH2603" s="97" t="str">
        <f t="shared" si="266"/>
        <v/>
      </c>
    </row>
    <row r="2604" spans="1:34" ht="25.5" customHeight="1" x14ac:dyDescent="0.25">
      <c r="A2604" s="96">
        <v>2603</v>
      </c>
      <c r="B2604" s="123" t="str">
        <f>_xlfn.XLOOKUP(E2604,'[1]PS Name'!B:B,'[1]PS Name'!D:D)</f>
        <v>Srikakulam Sub-Division</v>
      </c>
      <c r="C2604" s="123" t="str">
        <f>_xlfn.XLOOKUP(E2604,'[1]PS Name'!B:B,'[1]PS Name'!C:C)</f>
        <v>J.R.Puram Circle</v>
      </c>
      <c r="D2604" s="123"/>
      <c r="E2604" s="123" t="s">
        <v>90</v>
      </c>
      <c r="F2604" s="9" t="s">
        <v>5558</v>
      </c>
      <c r="G2604" s="63" t="s">
        <v>1963</v>
      </c>
      <c r="H2604" s="137">
        <v>46268</v>
      </c>
      <c r="I2604" s="63" t="str">
        <f t="shared" si="268"/>
        <v>Sep</v>
      </c>
      <c r="J2604" s="63">
        <f t="shared" si="267"/>
        <v>2026</v>
      </c>
      <c r="K2604" s="63" t="s">
        <v>59</v>
      </c>
      <c r="L2604" s="9" t="s">
        <v>1964</v>
      </c>
      <c r="M2604" s="9" t="str">
        <f>_xlfn.XLOOKUP(K2604,[1]Heads!A:A,[1]Heads!B:B)</f>
        <v>Missing Cases</v>
      </c>
      <c r="N2604" s="9" t="str">
        <f>_xlfn.XLOOKUP(M2604,[1]Heads!B:B,[1]Heads!C:C)</f>
        <v>Missing</v>
      </c>
      <c r="O2604" s="9" t="s">
        <v>32</v>
      </c>
      <c r="P2604" s="75"/>
      <c r="Q2604" s="9"/>
      <c r="R2604" s="75"/>
      <c r="S2604" s="96" t="s">
        <v>7125</v>
      </c>
      <c r="T2604" s="9"/>
      <c r="U2604" s="75"/>
      <c r="V2604" s="9"/>
      <c r="W2604" s="104" t="s">
        <v>112</v>
      </c>
      <c r="X2604" s="104" t="s">
        <v>2923</v>
      </c>
      <c r="Y2604" s="98"/>
      <c r="Z2604" s="9" t="s">
        <v>6517</v>
      </c>
      <c r="AA2604" s="9" t="s">
        <v>34</v>
      </c>
      <c r="AB2604" s="9" t="str">
        <f t="shared" ca="1" si="262"/>
        <v/>
      </c>
      <c r="AC2604" s="9" t="str">
        <f t="shared" si="263"/>
        <v/>
      </c>
      <c r="AD2604" s="9" t="str">
        <f t="shared" ca="1" si="264"/>
        <v/>
      </c>
      <c r="AE2604" s="9" t="str">
        <f t="shared" ca="1" si="265"/>
        <v/>
      </c>
      <c r="AF2604" s="9"/>
      <c r="AG2604" s="123" t="str">
        <f t="shared" si="269"/>
        <v>J.R.Puram,'185/2026'</v>
      </c>
      <c r="AH2604" s="97" t="str">
        <f t="shared" si="266"/>
        <v/>
      </c>
    </row>
    <row r="2605" spans="1:34" ht="25.5" customHeight="1" x14ac:dyDescent="0.25">
      <c r="A2605" s="96">
        <v>2604</v>
      </c>
      <c r="B2605" s="123" t="str">
        <f>_xlfn.XLOOKUP(E2605,'[1]PS Name'!B:B,'[1]PS Name'!D:D)</f>
        <v>Tekkali Sub-Division</v>
      </c>
      <c r="C2605" s="123">
        <f>_xlfn.XLOOKUP(E2605,'[1]PS Name'!B:B,'[1]PS Name'!C:C)</f>
        <v>0</v>
      </c>
      <c r="D2605" s="123"/>
      <c r="E2605" s="123" t="s">
        <v>51</v>
      </c>
      <c r="F2605" s="9" t="s">
        <v>3884</v>
      </c>
      <c r="G2605" s="63" t="s">
        <v>2767</v>
      </c>
      <c r="H2605" s="137">
        <v>46268</v>
      </c>
      <c r="I2605" s="63" t="str">
        <f t="shared" si="268"/>
        <v>Sep</v>
      </c>
      <c r="J2605" s="63">
        <f t="shared" si="267"/>
        <v>2026</v>
      </c>
      <c r="K2605" s="63" t="s">
        <v>75</v>
      </c>
      <c r="L2605" s="9"/>
      <c r="M2605" s="9" t="str">
        <f>_xlfn.XLOOKUP(K2605,[1]Heads!A:A,[1]Heads!B:B)</f>
        <v>Bodily Offiences</v>
      </c>
      <c r="N2605" s="9" t="str">
        <f>_xlfn.XLOOKUP(M2605,[1]Heads!B:B,[1]Heads!C:C)</f>
        <v>IPC</v>
      </c>
      <c r="O2605" s="9" t="s">
        <v>32</v>
      </c>
      <c r="P2605" s="75"/>
      <c r="Q2605" s="9"/>
      <c r="R2605" s="75"/>
      <c r="S2605" s="96" t="s">
        <v>3196</v>
      </c>
      <c r="T2605" s="9"/>
      <c r="U2605" s="75"/>
      <c r="V2605" s="9"/>
      <c r="W2605" s="104" t="s">
        <v>141</v>
      </c>
      <c r="X2605" s="104" t="s">
        <v>33</v>
      </c>
      <c r="Y2605" s="98">
        <v>46286</v>
      </c>
      <c r="Z2605" s="9" t="s">
        <v>6518</v>
      </c>
      <c r="AA2605" s="9" t="s">
        <v>34</v>
      </c>
      <c r="AB2605" s="9">
        <f t="shared" ca="1" si="262"/>
        <v>43</v>
      </c>
      <c r="AC2605" s="9" t="str">
        <f t="shared" ca="1" si="263"/>
        <v>Below 45 Days</v>
      </c>
      <c r="AD2605" s="9">
        <f t="shared" ca="1" si="264"/>
        <v>25</v>
      </c>
      <c r="AE2605" s="9" t="str">
        <f t="shared" ca="1" si="265"/>
        <v>Below 45 Days</v>
      </c>
      <c r="AF2605" s="9"/>
      <c r="AG2605" s="123" t="str">
        <f t="shared" si="269"/>
        <v>Tekkali PS,'154/2026'</v>
      </c>
      <c r="AH2605" s="97" t="str">
        <f t="shared" si="266"/>
        <v/>
      </c>
    </row>
    <row r="2606" spans="1:34" ht="25.5" customHeight="1" x14ac:dyDescent="0.25">
      <c r="A2606" s="96">
        <v>2605</v>
      </c>
      <c r="B2606" s="123" t="str">
        <f>_xlfn.XLOOKUP(E2606,'[1]PS Name'!B:B,'[1]PS Name'!D:D)</f>
        <v>Srikakulam Sub-Division</v>
      </c>
      <c r="C2606" s="123" t="str">
        <f>_xlfn.XLOOKUP(E2606,'[1]PS Name'!B:B,'[1]PS Name'!C:C)</f>
        <v>Srikakulam Rural Circle</v>
      </c>
      <c r="D2606" s="123"/>
      <c r="E2606" s="123" t="s">
        <v>69</v>
      </c>
      <c r="F2606" s="9" t="s">
        <v>3119</v>
      </c>
      <c r="G2606" s="63" t="s">
        <v>1315</v>
      </c>
      <c r="H2606" s="137">
        <v>46268</v>
      </c>
      <c r="I2606" s="63" t="str">
        <f t="shared" si="268"/>
        <v>Sep</v>
      </c>
      <c r="J2606" s="63">
        <f t="shared" si="267"/>
        <v>2026</v>
      </c>
      <c r="K2606" s="63" t="s">
        <v>70</v>
      </c>
      <c r="L2606" s="9"/>
      <c r="M2606" s="9" t="str">
        <f>_xlfn.XLOOKUP(K2606,[1]Heads!A:A,[1]Heads!B:B)</f>
        <v>174 CrPC</v>
      </c>
      <c r="N2606" s="9" t="str">
        <f>_xlfn.XLOOKUP(M2606,[1]Heads!B:B,[1]Heads!C:C)</f>
        <v>174 CrPC</v>
      </c>
      <c r="O2606" s="9" t="s">
        <v>32</v>
      </c>
      <c r="P2606" s="75"/>
      <c r="Q2606" s="9"/>
      <c r="R2606" s="75"/>
      <c r="S2606" s="96" t="s">
        <v>3196</v>
      </c>
      <c r="T2606" s="9"/>
      <c r="U2606" s="75"/>
      <c r="V2606" s="9"/>
      <c r="W2606" s="104" t="s">
        <v>173</v>
      </c>
      <c r="X2606" s="104" t="s">
        <v>173</v>
      </c>
      <c r="Y2606" s="98">
        <v>46272</v>
      </c>
      <c r="Z2606" s="9" t="s">
        <v>6519</v>
      </c>
      <c r="AA2606" s="9" t="s">
        <v>34</v>
      </c>
      <c r="AB2606" s="9">
        <f t="shared" ca="1" si="262"/>
        <v>43</v>
      </c>
      <c r="AC2606" s="9" t="str">
        <f t="shared" ca="1" si="263"/>
        <v>Below 45 Days</v>
      </c>
      <c r="AD2606" s="9">
        <f t="shared" ca="1" si="264"/>
        <v>39</v>
      </c>
      <c r="AE2606" s="9" t="str">
        <f t="shared" ca="1" si="265"/>
        <v>Below 45 Days</v>
      </c>
      <c r="AF2606" s="9"/>
      <c r="AG2606" s="123" t="str">
        <f t="shared" si="269"/>
        <v>Gara,'88/2026'</v>
      </c>
      <c r="AH2606" s="97" t="str">
        <f t="shared" ca="1" si="266"/>
        <v>Below 45 Days</v>
      </c>
    </row>
    <row r="2607" spans="1:34" ht="25.5" customHeight="1" x14ac:dyDescent="0.25">
      <c r="A2607" s="96">
        <v>2606</v>
      </c>
      <c r="B2607" s="123" t="str">
        <f>_xlfn.XLOOKUP(E2607,'[1]PS Name'!B:B,'[1]PS Name'!D:D)</f>
        <v>Kasibugga Sub-Division</v>
      </c>
      <c r="C2607" s="123">
        <f>_xlfn.XLOOKUP(E2607,'[1]PS Name'!B:B,'[1]PS Name'!C:C)</f>
        <v>0</v>
      </c>
      <c r="D2607" s="123"/>
      <c r="E2607" s="123" t="s">
        <v>68</v>
      </c>
      <c r="F2607" s="9" t="s">
        <v>6520</v>
      </c>
      <c r="G2607" s="63" t="s">
        <v>1377</v>
      </c>
      <c r="H2607" s="137">
        <v>46268</v>
      </c>
      <c r="I2607" s="63" t="str">
        <f t="shared" si="268"/>
        <v>Sep</v>
      </c>
      <c r="J2607" s="63">
        <f t="shared" si="267"/>
        <v>2026</v>
      </c>
      <c r="K2607" s="63" t="s">
        <v>75</v>
      </c>
      <c r="L2607" s="9"/>
      <c r="M2607" s="9" t="str">
        <f>_xlfn.XLOOKUP(K2607,[1]Heads!A:A,[1]Heads!B:B)</f>
        <v>Bodily Offiences</v>
      </c>
      <c r="N2607" s="9" t="str">
        <f>_xlfn.XLOOKUP(M2607,[1]Heads!B:B,[1]Heads!C:C)</f>
        <v>IPC</v>
      </c>
      <c r="O2607" s="9" t="s">
        <v>32</v>
      </c>
      <c r="P2607" s="75"/>
      <c r="Q2607" s="9"/>
      <c r="R2607" s="75"/>
      <c r="S2607" s="96" t="s">
        <v>3196</v>
      </c>
      <c r="T2607" s="9"/>
      <c r="U2607" s="75"/>
      <c r="V2607" s="9"/>
      <c r="W2607" s="104" t="s">
        <v>169</v>
      </c>
      <c r="X2607" s="104" t="s">
        <v>33</v>
      </c>
      <c r="Y2607" s="98">
        <v>46307</v>
      </c>
      <c r="Z2607" s="9" t="s">
        <v>6521</v>
      </c>
      <c r="AA2607" s="9" t="s">
        <v>34</v>
      </c>
      <c r="AB2607" s="9">
        <f t="shared" ca="1" si="262"/>
        <v>43</v>
      </c>
      <c r="AC2607" s="9" t="str">
        <f t="shared" ca="1" si="263"/>
        <v>Below 45 Days</v>
      </c>
      <c r="AD2607" s="9">
        <f t="shared" ca="1" si="264"/>
        <v>4</v>
      </c>
      <c r="AE2607" s="9" t="str">
        <f t="shared" ca="1" si="265"/>
        <v>Below 45 Days</v>
      </c>
      <c r="AF2607" s="9"/>
      <c r="AG2607" s="123" t="str">
        <f t="shared" si="269"/>
        <v>Kasibugga,'304/2026'</v>
      </c>
      <c r="AH2607" s="97" t="str">
        <f t="shared" si="266"/>
        <v/>
      </c>
    </row>
    <row r="2608" spans="1:34" ht="25.5" customHeight="1" x14ac:dyDescent="0.25">
      <c r="A2608" s="96">
        <v>2607</v>
      </c>
      <c r="B2608" s="123" t="str">
        <f>_xlfn.XLOOKUP(E2608,'[1]PS Name'!B:B,'[1]PS Name'!D:D)</f>
        <v>Srikakulam Sub-Division</v>
      </c>
      <c r="C2608" s="123" t="str">
        <f>_xlfn.XLOOKUP(E2608,'[1]PS Name'!B:B,'[1]PS Name'!C:C)</f>
        <v>Amadalavalasa Circle</v>
      </c>
      <c r="D2608" s="123"/>
      <c r="E2608" s="123" t="s">
        <v>64</v>
      </c>
      <c r="F2608" s="9" t="s">
        <v>3444</v>
      </c>
      <c r="G2608" s="63" t="s">
        <v>1027</v>
      </c>
      <c r="H2608" s="137">
        <v>46268</v>
      </c>
      <c r="I2608" s="63" t="str">
        <f t="shared" si="268"/>
        <v>Sep</v>
      </c>
      <c r="J2608" s="63">
        <f t="shared" si="267"/>
        <v>2026</v>
      </c>
      <c r="K2608" s="63" t="s">
        <v>48</v>
      </c>
      <c r="L2608" s="9"/>
      <c r="M2608" s="9" t="str">
        <f>_xlfn.XLOOKUP(K2608,[1]Heads!A:A,[1]Heads!B:B)</f>
        <v>Property Offences</v>
      </c>
      <c r="N2608" s="9" t="str">
        <f>_xlfn.XLOOKUP(M2608,[1]Heads!B:B,[1]Heads!C:C)</f>
        <v>IPC</v>
      </c>
      <c r="O2608" s="9" t="s">
        <v>32</v>
      </c>
      <c r="P2608" s="75"/>
      <c r="Q2608" s="9"/>
      <c r="R2608" s="75"/>
      <c r="S2608" s="96" t="s">
        <v>3196</v>
      </c>
      <c r="T2608" s="9"/>
      <c r="U2608" s="75"/>
      <c r="V2608" s="9"/>
      <c r="W2608" s="104" t="s">
        <v>112</v>
      </c>
      <c r="X2608" s="104" t="s">
        <v>112</v>
      </c>
      <c r="Y2608" s="98"/>
      <c r="Z2608" s="9" t="s">
        <v>6522</v>
      </c>
      <c r="AA2608" s="9" t="s">
        <v>34</v>
      </c>
      <c r="AB2608" s="9">
        <f t="shared" ca="1" si="262"/>
        <v>43</v>
      </c>
      <c r="AC2608" s="9" t="str">
        <f t="shared" ca="1" si="263"/>
        <v>Below 45 Days</v>
      </c>
      <c r="AD2608" s="9" t="str">
        <f t="shared" ca="1" si="264"/>
        <v/>
      </c>
      <c r="AE2608" s="9" t="str">
        <f t="shared" ca="1" si="265"/>
        <v/>
      </c>
      <c r="AF2608" s="9"/>
      <c r="AG2608" s="123" t="str">
        <f t="shared" si="269"/>
        <v>Ponduru,'121/2026'</v>
      </c>
      <c r="AH2608" s="97" t="str">
        <f t="shared" ca="1" si="266"/>
        <v>Below 45 Days</v>
      </c>
    </row>
    <row r="2609" spans="1:34" ht="25.5" customHeight="1" x14ac:dyDescent="0.25">
      <c r="A2609" s="96">
        <v>2608</v>
      </c>
      <c r="B2609" s="123" t="str">
        <f>_xlfn.XLOOKUP(E2609,'[1]PS Name'!B:B,'[1]PS Name'!D:D)</f>
        <v>Tekkali Sub-Division</v>
      </c>
      <c r="C2609" s="123">
        <f>_xlfn.XLOOKUP(E2609,'[1]PS Name'!B:B,'[1]PS Name'!C:C)</f>
        <v>0</v>
      </c>
      <c r="D2609" s="123"/>
      <c r="E2609" s="123" t="s">
        <v>51</v>
      </c>
      <c r="F2609" s="9" t="s">
        <v>3900</v>
      </c>
      <c r="G2609" s="63" t="s">
        <v>6523</v>
      </c>
      <c r="H2609" s="137">
        <v>46268</v>
      </c>
      <c r="I2609" s="63" t="str">
        <f t="shared" si="268"/>
        <v>Sep</v>
      </c>
      <c r="J2609" s="63">
        <f t="shared" si="267"/>
        <v>2026</v>
      </c>
      <c r="K2609" s="63" t="s">
        <v>29</v>
      </c>
      <c r="L2609" s="9"/>
      <c r="M2609" s="9" t="str">
        <f>_xlfn.XLOOKUP(K2609,[1]Heads!A:A,[1]Heads!B:B)</f>
        <v>White Collar Offences</v>
      </c>
      <c r="N2609" s="9" t="str">
        <f>_xlfn.XLOOKUP(M2609,[1]Heads!B:B,[1]Heads!C:C)</f>
        <v>IPC</v>
      </c>
      <c r="O2609" s="9" t="s">
        <v>32</v>
      </c>
      <c r="P2609" s="75"/>
      <c r="Q2609" s="9"/>
      <c r="R2609" s="75"/>
      <c r="S2609" s="96" t="s">
        <v>7125</v>
      </c>
      <c r="T2609" s="9"/>
      <c r="U2609" s="75"/>
      <c r="V2609" s="9"/>
      <c r="W2609" s="104" t="s">
        <v>112</v>
      </c>
      <c r="X2609" s="104" t="s">
        <v>2923</v>
      </c>
      <c r="Y2609" s="98"/>
      <c r="Z2609" s="9" t="s">
        <v>6524</v>
      </c>
      <c r="AA2609" s="9" t="s">
        <v>34</v>
      </c>
      <c r="AB2609" s="9" t="str">
        <f t="shared" ca="1" si="262"/>
        <v/>
      </c>
      <c r="AC2609" s="9" t="str">
        <f t="shared" si="263"/>
        <v/>
      </c>
      <c r="AD2609" s="9" t="str">
        <f t="shared" ca="1" si="264"/>
        <v/>
      </c>
      <c r="AE2609" s="9" t="str">
        <f t="shared" ca="1" si="265"/>
        <v/>
      </c>
      <c r="AF2609" s="9"/>
      <c r="AG2609" s="123" t="str">
        <f t="shared" si="269"/>
        <v>Tekkali PS,'156/2026'</v>
      </c>
      <c r="AH2609" s="97" t="str">
        <f t="shared" si="266"/>
        <v/>
      </c>
    </row>
    <row r="2610" spans="1:34" ht="25.5" customHeight="1" x14ac:dyDescent="0.25">
      <c r="A2610" s="96">
        <v>2609</v>
      </c>
      <c r="B2610" s="123" t="str">
        <f>_xlfn.XLOOKUP(E2610,'[1]PS Name'!B:B,'[1]PS Name'!D:D)</f>
        <v>Srikakulam Sub-Division</v>
      </c>
      <c r="C2610" s="123" t="str">
        <f>_xlfn.XLOOKUP(E2610,'[1]PS Name'!B:B,'[1]PS Name'!C:C)</f>
        <v>Srikakulam Rural Circle</v>
      </c>
      <c r="D2610" s="123"/>
      <c r="E2610" s="123" t="s">
        <v>74</v>
      </c>
      <c r="F2610" s="9" t="s">
        <v>5525</v>
      </c>
      <c r="G2610" s="63" t="s">
        <v>1315</v>
      </c>
      <c r="H2610" s="137">
        <v>46268</v>
      </c>
      <c r="I2610" s="63" t="str">
        <f t="shared" si="268"/>
        <v>Sep</v>
      </c>
      <c r="J2610" s="63">
        <f t="shared" si="267"/>
        <v>2026</v>
      </c>
      <c r="K2610" s="63" t="s">
        <v>70</v>
      </c>
      <c r="L2610" s="9"/>
      <c r="M2610" s="9" t="str">
        <f>_xlfn.XLOOKUP(K2610,[1]Heads!A:A,[1]Heads!B:B)</f>
        <v>174 CrPC</v>
      </c>
      <c r="N2610" s="9" t="str">
        <f>_xlfn.XLOOKUP(M2610,[1]Heads!B:B,[1]Heads!C:C)</f>
        <v>174 CrPC</v>
      </c>
      <c r="O2610" s="9" t="s">
        <v>32</v>
      </c>
      <c r="P2610" s="75"/>
      <c r="Q2610" s="9"/>
      <c r="R2610" s="75"/>
      <c r="S2610" s="96" t="s">
        <v>3196</v>
      </c>
      <c r="T2610" s="9"/>
      <c r="U2610" s="75"/>
      <c r="V2610" s="9"/>
      <c r="W2610" s="104" t="s">
        <v>168</v>
      </c>
      <c r="X2610" s="104" t="s">
        <v>173</v>
      </c>
      <c r="Y2610" s="98">
        <v>46284</v>
      </c>
      <c r="Z2610" s="9" t="s">
        <v>6525</v>
      </c>
      <c r="AA2610" s="9" t="s">
        <v>34</v>
      </c>
      <c r="AB2610" s="9">
        <f t="shared" ca="1" si="262"/>
        <v>43</v>
      </c>
      <c r="AC2610" s="9" t="str">
        <f t="shared" ca="1" si="263"/>
        <v>Below 45 Days</v>
      </c>
      <c r="AD2610" s="9">
        <f t="shared" ca="1" si="264"/>
        <v>27</v>
      </c>
      <c r="AE2610" s="9" t="str">
        <f t="shared" ca="1" si="265"/>
        <v>Below 45 Days</v>
      </c>
      <c r="AF2610" s="9"/>
      <c r="AG2610" s="123" t="str">
        <f t="shared" si="269"/>
        <v>Srikakulam Rural,'180/2026'</v>
      </c>
      <c r="AH2610" s="97" t="str">
        <f t="shared" ca="1" si="266"/>
        <v>Below 45 Days</v>
      </c>
    </row>
    <row r="2611" spans="1:34" ht="25.5" customHeight="1" x14ac:dyDescent="0.25">
      <c r="A2611" s="96">
        <v>2610</v>
      </c>
      <c r="B2611" s="123" t="e">
        <f>_xlfn.XLOOKUP(E2611,'[1]PS Name'!B:B,'[1]PS Name'!D:D)</f>
        <v>#N/A</v>
      </c>
      <c r="C2611" s="123" t="e">
        <f>_xlfn.XLOOKUP(E2611,'[1]PS Name'!B:B,'[1]PS Name'!C:C)</f>
        <v>#N/A</v>
      </c>
      <c r="D2611" s="123"/>
      <c r="E2611" s="123" t="s">
        <v>125</v>
      </c>
      <c r="F2611" s="9" t="s">
        <v>3315</v>
      </c>
      <c r="G2611" s="63" t="s">
        <v>1646</v>
      </c>
      <c r="H2611" s="137">
        <v>46268</v>
      </c>
      <c r="I2611" s="63" t="str">
        <f t="shared" si="268"/>
        <v>Sep</v>
      </c>
      <c r="J2611" s="63">
        <f t="shared" si="267"/>
        <v>2026</v>
      </c>
      <c r="K2611" s="63" t="s">
        <v>80</v>
      </c>
      <c r="L2611" s="9"/>
      <c r="M2611" s="9" t="str">
        <f>_xlfn.XLOOKUP(K2611,[1]Heads!A:A,[1]Heads!B:B)</f>
        <v>Crime  Against Women</v>
      </c>
      <c r="N2611" s="9" t="str">
        <f>_xlfn.XLOOKUP(M2611,[1]Heads!B:B,[1]Heads!C:C)</f>
        <v>IPC</v>
      </c>
      <c r="O2611" s="9" t="s">
        <v>32</v>
      </c>
      <c r="P2611" s="75"/>
      <c r="Q2611" s="9"/>
      <c r="R2611" s="75"/>
      <c r="S2611" s="96" t="s">
        <v>7126</v>
      </c>
      <c r="T2611" s="9"/>
      <c r="U2611" s="75"/>
      <c r="V2611" s="9"/>
      <c r="W2611" s="104" t="s">
        <v>141</v>
      </c>
      <c r="X2611" s="104" t="s">
        <v>2923</v>
      </c>
      <c r="Y2611" s="98"/>
      <c r="Z2611" s="9" t="s">
        <v>6526</v>
      </c>
      <c r="AA2611" s="9" t="s">
        <v>34</v>
      </c>
      <c r="AB2611" s="9" t="str">
        <f t="shared" ca="1" si="262"/>
        <v/>
      </c>
      <c r="AC2611" s="9" t="str">
        <f t="shared" si="263"/>
        <v/>
      </c>
      <c r="AD2611" s="9" t="str">
        <f t="shared" ca="1" si="264"/>
        <v/>
      </c>
      <c r="AE2611" s="9" t="str">
        <f t="shared" ca="1" si="265"/>
        <v/>
      </c>
      <c r="AF2611" s="9"/>
      <c r="AG2611" s="123" t="str">
        <f t="shared" si="269"/>
        <v>Mahila UPS, Srikakulam,'111/2026'</v>
      </c>
      <c r="AH2611" s="97" t="str">
        <f t="shared" si="266"/>
        <v/>
      </c>
    </row>
    <row r="2612" spans="1:34" ht="25.5" customHeight="1" x14ac:dyDescent="0.25">
      <c r="A2612" s="96">
        <v>2611</v>
      </c>
      <c r="B2612" s="123" t="str">
        <f>_xlfn.XLOOKUP(E2612,'[1]PS Name'!B:B,'[1]PS Name'!D:D)</f>
        <v>Srikakulam Sub-Division</v>
      </c>
      <c r="C2612" s="123" t="str">
        <f>_xlfn.XLOOKUP(E2612,'[1]PS Name'!B:B,'[1]PS Name'!C:C)</f>
        <v>Srikakulam Rural Circle</v>
      </c>
      <c r="D2612" s="123"/>
      <c r="E2612" s="123" t="s">
        <v>69</v>
      </c>
      <c r="F2612" s="9" t="s">
        <v>3115</v>
      </c>
      <c r="G2612" s="63" t="s">
        <v>6527</v>
      </c>
      <c r="H2612" s="137">
        <v>46268</v>
      </c>
      <c r="I2612" s="63" t="str">
        <f t="shared" si="268"/>
        <v>Sep</v>
      </c>
      <c r="J2612" s="63">
        <f t="shared" si="267"/>
        <v>2026</v>
      </c>
      <c r="K2612" s="63" t="s">
        <v>39</v>
      </c>
      <c r="L2612" s="9"/>
      <c r="M2612" s="9" t="str">
        <f>_xlfn.XLOOKUP(K2612,[1]Heads!A:A,[1]Heads!B:B)</f>
        <v>Other IPC</v>
      </c>
      <c r="N2612" s="9" t="str">
        <f>_xlfn.XLOOKUP(M2612,[1]Heads!B:B,[1]Heads!C:C)</f>
        <v>IPC</v>
      </c>
      <c r="O2612" s="9" t="s">
        <v>32</v>
      </c>
      <c r="P2612" s="75"/>
      <c r="Q2612" s="9"/>
      <c r="R2612" s="75"/>
      <c r="S2612" s="96" t="s">
        <v>3196</v>
      </c>
      <c r="T2612" s="9"/>
      <c r="U2612" s="75"/>
      <c r="V2612" s="9"/>
      <c r="W2612" s="104" t="s">
        <v>169</v>
      </c>
      <c r="X2612" s="104" t="s">
        <v>142</v>
      </c>
      <c r="Y2612" s="98"/>
      <c r="Z2612" s="9" t="s">
        <v>6528</v>
      </c>
      <c r="AA2612" s="9" t="s">
        <v>34</v>
      </c>
      <c r="AB2612" s="9">
        <f t="shared" ca="1" si="262"/>
        <v>43</v>
      </c>
      <c r="AC2612" s="9" t="str">
        <f t="shared" ca="1" si="263"/>
        <v>Below 45 Days</v>
      </c>
      <c r="AD2612" s="9" t="str">
        <f t="shared" ca="1" si="264"/>
        <v/>
      </c>
      <c r="AE2612" s="9" t="str">
        <f t="shared" ca="1" si="265"/>
        <v/>
      </c>
      <c r="AF2612" s="9"/>
      <c r="AG2612" s="123" t="str">
        <f t="shared" si="269"/>
        <v>Gara,'89/2026'</v>
      </c>
      <c r="AH2612" s="97" t="str">
        <f t="shared" ca="1" si="266"/>
        <v>Below 45 Days</v>
      </c>
    </row>
    <row r="2613" spans="1:34" ht="25.5" customHeight="1" x14ac:dyDescent="0.25">
      <c r="A2613" s="96">
        <v>2612</v>
      </c>
      <c r="B2613" s="123" t="str">
        <f>_xlfn.XLOOKUP(E2613,'[1]PS Name'!B:B,'[1]PS Name'!D:D)</f>
        <v>Kasibugga Sub-Division</v>
      </c>
      <c r="C2613" s="123" t="str">
        <f>_xlfn.XLOOKUP(E2613,'[1]PS Name'!B:B,'[1]PS Name'!C:C)</f>
        <v>Sompeta Circle</v>
      </c>
      <c r="D2613" s="123"/>
      <c r="E2613" s="123" t="s">
        <v>63</v>
      </c>
      <c r="F2613" s="9" t="s">
        <v>3149</v>
      </c>
      <c r="G2613" s="63" t="s">
        <v>3082</v>
      </c>
      <c r="H2613" s="137">
        <v>46268</v>
      </c>
      <c r="I2613" s="63" t="str">
        <f t="shared" si="268"/>
        <v>Sep</v>
      </c>
      <c r="J2613" s="63">
        <f t="shared" si="267"/>
        <v>2026</v>
      </c>
      <c r="K2613" s="63" t="s">
        <v>80</v>
      </c>
      <c r="L2613" s="9"/>
      <c r="M2613" s="9" t="str">
        <f>_xlfn.XLOOKUP(K2613,[1]Heads!A:A,[1]Heads!B:B)</f>
        <v>Crime  Against Women</v>
      </c>
      <c r="N2613" s="9" t="str">
        <f>_xlfn.XLOOKUP(M2613,[1]Heads!B:B,[1]Heads!C:C)</f>
        <v>IPC</v>
      </c>
      <c r="O2613" s="9" t="s">
        <v>32</v>
      </c>
      <c r="P2613" s="75"/>
      <c r="Q2613" s="9"/>
      <c r="R2613" s="75"/>
      <c r="S2613" s="96" t="s">
        <v>3196</v>
      </c>
      <c r="T2613" s="9"/>
      <c r="U2613" s="75"/>
      <c r="V2613" s="9"/>
      <c r="W2613" s="104" t="s">
        <v>40</v>
      </c>
      <c r="X2613" s="104" t="s">
        <v>33</v>
      </c>
      <c r="Y2613" s="98">
        <v>46301</v>
      </c>
      <c r="Z2613" s="9" t="s">
        <v>6529</v>
      </c>
      <c r="AA2613" s="9" t="s">
        <v>34</v>
      </c>
      <c r="AB2613" s="9">
        <f t="shared" ca="1" si="262"/>
        <v>43</v>
      </c>
      <c r="AC2613" s="9" t="str">
        <f t="shared" ca="1" si="263"/>
        <v>Below 45 Days</v>
      </c>
      <c r="AD2613" s="9">
        <f t="shared" ca="1" si="264"/>
        <v>10</v>
      </c>
      <c r="AE2613" s="9" t="str">
        <f t="shared" ca="1" si="265"/>
        <v>Below 45 Days</v>
      </c>
      <c r="AF2613" s="9"/>
      <c r="AG2613" s="123" t="str">
        <f t="shared" si="269"/>
        <v>Baruva,'92/2026'</v>
      </c>
      <c r="AH2613" s="97" t="str">
        <f t="shared" si="266"/>
        <v/>
      </c>
    </row>
    <row r="2614" spans="1:34" ht="25.5" customHeight="1" x14ac:dyDescent="0.25">
      <c r="A2614" s="96">
        <v>2613</v>
      </c>
      <c r="B2614" s="123" t="str">
        <f>_xlfn.XLOOKUP(E2614,'[1]PS Name'!B:B,'[1]PS Name'!D:D)</f>
        <v>Srikakulam Sub-Division</v>
      </c>
      <c r="C2614" s="123">
        <f>_xlfn.XLOOKUP(E2614,'[1]PS Name'!B:B,'[1]PS Name'!C:C)</f>
        <v>0</v>
      </c>
      <c r="D2614" s="123"/>
      <c r="E2614" s="123" t="s">
        <v>28</v>
      </c>
      <c r="F2614" s="9" t="s">
        <v>3535</v>
      </c>
      <c r="G2614" s="63" t="s">
        <v>1644</v>
      </c>
      <c r="H2614" s="137">
        <v>46269</v>
      </c>
      <c r="I2614" s="63" t="str">
        <f t="shared" si="268"/>
        <v>Sep</v>
      </c>
      <c r="J2614" s="63">
        <f t="shared" si="267"/>
        <v>2026</v>
      </c>
      <c r="K2614" s="63" t="s">
        <v>94</v>
      </c>
      <c r="L2614" s="9"/>
      <c r="M2614" s="9" t="str">
        <f>_xlfn.XLOOKUP(K2614,[1]Heads!A:A,[1]Heads!B:B)</f>
        <v>Cyber Crime offences</v>
      </c>
      <c r="N2614" s="9" t="str">
        <f>_xlfn.XLOOKUP(M2614,[1]Heads!B:B,[1]Heads!C:C)</f>
        <v>IPC</v>
      </c>
      <c r="O2614" s="9" t="s">
        <v>32</v>
      </c>
      <c r="P2614" s="75"/>
      <c r="Q2614" s="9"/>
      <c r="R2614" s="75"/>
      <c r="S2614" s="96" t="s">
        <v>3196</v>
      </c>
      <c r="T2614" s="9"/>
      <c r="U2614" s="75"/>
      <c r="V2614" s="9"/>
      <c r="W2614" s="104" t="s">
        <v>112</v>
      </c>
      <c r="X2614" s="104" t="s">
        <v>112</v>
      </c>
      <c r="Y2614" s="98"/>
      <c r="Z2614" s="9" t="s">
        <v>6530</v>
      </c>
      <c r="AA2614" s="9" t="s">
        <v>34</v>
      </c>
      <c r="AB2614" s="9">
        <f t="shared" ca="1" si="262"/>
        <v>42</v>
      </c>
      <c r="AC2614" s="9" t="str">
        <f t="shared" ca="1" si="263"/>
        <v>Below 45 Days</v>
      </c>
      <c r="AD2614" s="9" t="str">
        <f t="shared" ca="1" si="264"/>
        <v/>
      </c>
      <c r="AE2614" s="9" t="str">
        <f t="shared" ca="1" si="265"/>
        <v/>
      </c>
      <c r="AF2614" s="9"/>
      <c r="AG2614" s="123" t="str">
        <f t="shared" si="269"/>
        <v>Srikakulam II Town,'126/2026'</v>
      </c>
      <c r="AH2614" s="97" t="str">
        <f t="shared" ca="1" si="266"/>
        <v>Below 45 Days</v>
      </c>
    </row>
    <row r="2615" spans="1:34" ht="25.5" customHeight="1" x14ac:dyDescent="0.25">
      <c r="A2615" s="96">
        <v>2614</v>
      </c>
      <c r="B2615" s="123" t="str">
        <f>_xlfn.XLOOKUP(E2615,'[1]PS Name'!B:B,'[1]PS Name'!D:D)</f>
        <v>Tekkali Sub-Division</v>
      </c>
      <c r="C2615" s="123" t="str">
        <f>_xlfn.XLOOKUP(E2615,'[1]PS Name'!B:B,'[1]PS Name'!C:C)</f>
        <v>Tekkali Rural Circle</v>
      </c>
      <c r="D2615" s="123"/>
      <c r="E2615" s="123" t="s">
        <v>84</v>
      </c>
      <c r="F2615" s="9" t="s">
        <v>3134</v>
      </c>
      <c r="G2615" s="63" t="s">
        <v>2457</v>
      </c>
      <c r="H2615" s="137">
        <v>46269</v>
      </c>
      <c r="I2615" s="63" t="str">
        <f t="shared" si="268"/>
        <v>Sep</v>
      </c>
      <c r="J2615" s="63">
        <f t="shared" si="267"/>
        <v>2026</v>
      </c>
      <c r="K2615" s="63" t="s">
        <v>39</v>
      </c>
      <c r="L2615" s="9"/>
      <c r="M2615" s="9" t="str">
        <f>_xlfn.XLOOKUP(K2615,[1]Heads!A:A,[1]Heads!B:B)</f>
        <v>Other IPC</v>
      </c>
      <c r="N2615" s="9" t="str">
        <f>_xlfn.XLOOKUP(M2615,[1]Heads!B:B,[1]Heads!C:C)</f>
        <v>IPC</v>
      </c>
      <c r="O2615" s="9" t="s">
        <v>32</v>
      </c>
      <c r="P2615" s="75"/>
      <c r="Q2615" s="9"/>
      <c r="R2615" s="75"/>
      <c r="S2615" s="96" t="s">
        <v>3196</v>
      </c>
      <c r="T2615" s="9"/>
      <c r="U2615" s="75"/>
      <c r="V2615" s="9"/>
      <c r="W2615" s="104" t="s">
        <v>169</v>
      </c>
      <c r="X2615" s="104" t="s">
        <v>50</v>
      </c>
      <c r="Y2615" s="98"/>
      <c r="Z2615" s="9" t="s">
        <v>6531</v>
      </c>
      <c r="AA2615" s="9" t="s">
        <v>34</v>
      </c>
      <c r="AB2615" s="9">
        <f t="shared" ca="1" si="262"/>
        <v>42</v>
      </c>
      <c r="AC2615" s="9" t="str">
        <f t="shared" ca="1" si="263"/>
        <v>Below 45 Days</v>
      </c>
      <c r="AD2615" s="9" t="str">
        <f t="shared" ca="1" si="264"/>
        <v/>
      </c>
      <c r="AE2615" s="9" t="str">
        <f t="shared" ca="1" si="265"/>
        <v/>
      </c>
      <c r="AF2615" s="9"/>
      <c r="AG2615" s="123" t="str">
        <f t="shared" si="269"/>
        <v>Nandigam,'87/2026'</v>
      </c>
      <c r="AH2615" s="97" t="str">
        <f t="shared" ca="1" si="266"/>
        <v>Below 45 Days</v>
      </c>
    </row>
    <row r="2616" spans="1:34" ht="25.5" customHeight="1" x14ac:dyDescent="0.25">
      <c r="A2616" s="96">
        <v>2615</v>
      </c>
      <c r="B2616" s="123" t="str">
        <f>_xlfn.XLOOKUP(E2616,'[1]PS Name'!B:B,'[1]PS Name'!D:D)</f>
        <v>Srikakulam Sub-Division</v>
      </c>
      <c r="C2616" s="123" t="str">
        <f>_xlfn.XLOOKUP(E2616,'[1]PS Name'!B:B,'[1]PS Name'!C:C)</f>
        <v>J.R.Puram Circle</v>
      </c>
      <c r="D2616" s="123"/>
      <c r="E2616" s="123" t="s">
        <v>107</v>
      </c>
      <c r="F2616" s="9" t="s">
        <v>3058</v>
      </c>
      <c r="G2616" s="63" t="s">
        <v>1991</v>
      </c>
      <c r="H2616" s="137">
        <v>46269</v>
      </c>
      <c r="I2616" s="63" t="str">
        <f t="shared" si="268"/>
        <v>Sep</v>
      </c>
      <c r="J2616" s="63">
        <f t="shared" si="267"/>
        <v>2026</v>
      </c>
      <c r="K2616" s="63" t="s">
        <v>75</v>
      </c>
      <c r="L2616" s="9"/>
      <c r="M2616" s="9" t="str">
        <f>_xlfn.XLOOKUP(K2616,[1]Heads!A:A,[1]Heads!B:B)</f>
        <v>Bodily Offiences</v>
      </c>
      <c r="N2616" s="9" t="str">
        <f>_xlfn.XLOOKUP(M2616,[1]Heads!B:B,[1]Heads!C:C)</f>
        <v>IPC</v>
      </c>
      <c r="O2616" s="9" t="s">
        <v>32</v>
      </c>
      <c r="P2616" s="75"/>
      <c r="Q2616" s="9"/>
      <c r="R2616" s="75"/>
      <c r="S2616" s="96" t="s">
        <v>3196</v>
      </c>
      <c r="T2616" s="9"/>
      <c r="U2616" s="75"/>
      <c r="V2616" s="9"/>
      <c r="W2616" s="104" t="s">
        <v>169</v>
      </c>
      <c r="X2616" s="104" t="s">
        <v>50</v>
      </c>
      <c r="Y2616" s="98"/>
      <c r="Z2616" s="9" t="s">
        <v>6532</v>
      </c>
      <c r="AA2616" s="9" t="s">
        <v>34</v>
      </c>
      <c r="AB2616" s="9">
        <f t="shared" ca="1" si="262"/>
        <v>42</v>
      </c>
      <c r="AC2616" s="9" t="str">
        <f t="shared" ca="1" si="263"/>
        <v>Below 45 Days</v>
      </c>
      <c r="AD2616" s="9" t="str">
        <f t="shared" ca="1" si="264"/>
        <v/>
      </c>
      <c r="AE2616" s="9" t="str">
        <f t="shared" ca="1" si="265"/>
        <v/>
      </c>
      <c r="AF2616" s="9"/>
      <c r="AG2616" s="123" t="str">
        <f t="shared" si="269"/>
        <v>G. Sigadam,'64/2026'</v>
      </c>
      <c r="AH2616" s="97" t="str">
        <f t="shared" ca="1" si="266"/>
        <v>Below 45 Days</v>
      </c>
    </row>
    <row r="2617" spans="1:34" ht="25.5" customHeight="1" x14ac:dyDescent="0.25">
      <c r="A2617" s="96">
        <v>2616</v>
      </c>
      <c r="B2617" s="123" t="e">
        <f>_xlfn.XLOOKUP(E2617,'[1]PS Name'!B:B,'[1]PS Name'!D:D)</f>
        <v>#N/A</v>
      </c>
      <c r="C2617" s="123" t="e">
        <f>_xlfn.XLOOKUP(E2617,'[1]PS Name'!B:B,'[1]PS Name'!C:C)</f>
        <v>#N/A</v>
      </c>
      <c r="D2617" s="123"/>
      <c r="E2617" s="123" t="s">
        <v>125</v>
      </c>
      <c r="F2617" s="9" t="s">
        <v>3295</v>
      </c>
      <c r="G2617" s="63" t="s">
        <v>2339</v>
      </c>
      <c r="H2617" s="137">
        <v>46269</v>
      </c>
      <c r="I2617" s="63" t="str">
        <f t="shared" si="268"/>
        <v>Sep</v>
      </c>
      <c r="J2617" s="63">
        <f t="shared" si="267"/>
        <v>2026</v>
      </c>
      <c r="K2617" s="63" t="s">
        <v>80</v>
      </c>
      <c r="L2617" s="9"/>
      <c r="M2617" s="9" t="str">
        <f>_xlfn.XLOOKUP(K2617,[1]Heads!A:A,[1]Heads!B:B)</f>
        <v>Crime  Against Women</v>
      </c>
      <c r="N2617" s="9" t="str">
        <f>_xlfn.XLOOKUP(M2617,[1]Heads!B:B,[1]Heads!C:C)</f>
        <v>IPC</v>
      </c>
      <c r="O2617" s="9" t="s">
        <v>32</v>
      </c>
      <c r="P2617" s="75"/>
      <c r="Q2617" s="9"/>
      <c r="R2617" s="75"/>
      <c r="S2617" s="96" t="s">
        <v>3196</v>
      </c>
      <c r="T2617" s="9"/>
      <c r="U2617" s="75"/>
      <c r="V2617" s="9"/>
      <c r="W2617" s="104" t="s">
        <v>40</v>
      </c>
      <c r="X2617" s="104" t="s">
        <v>33</v>
      </c>
      <c r="Y2617" s="98">
        <v>46306</v>
      </c>
      <c r="Z2617" s="9" t="s">
        <v>6533</v>
      </c>
      <c r="AA2617" s="9" t="s">
        <v>34</v>
      </c>
      <c r="AB2617" s="9">
        <f t="shared" ca="1" si="262"/>
        <v>42</v>
      </c>
      <c r="AC2617" s="9" t="str">
        <f t="shared" ca="1" si="263"/>
        <v>Below 45 Days</v>
      </c>
      <c r="AD2617" s="9">
        <f t="shared" ca="1" si="264"/>
        <v>5</v>
      </c>
      <c r="AE2617" s="9" t="str">
        <f t="shared" ca="1" si="265"/>
        <v>Below 45 Days</v>
      </c>
      <c r="AF2617" s="9"/>
      <c r="AG2617" s="123" t="str">
        <f t="shared" si="269"/>
        <v>Mahila UPS, Srikakulam,'112/2026'</v>
      </c>
      <c r="AH2617" s="97" t="str">
        <f t="shared" si="266"/>
        <v/>
      </c>
    </row>
    <row r="2618" spans="1:34" ht="25.5" customHeight="1" x14ac:dyDescent="0.25">
      <c r="A2618" s="96">
        <v>2617</v>
      </c>
      <c r="B2618" s="123" t="str">
        <f>_xlfn.XLOOKUP(E2618,'[1]PS Name'!B:B,'[1]PS Name'!D:D)</f>
        <v>Srikakulam Sub-Division</v>
      </c>
      <c r="C2618" s="123" t="str">
        <f>_xlfn.XLOOKUP(E2618,'[1]PS Name'!B:B,'[1]PS Name'!C:C)</f>
        <v>J.R.Puram Circle</v>
      </c>
      <c r="D2618" s="123"/>
      <c r="E2618" s="123" t="s">
        <v>107</v>
      </c>
      <c r="F2618" s="9" t="s">
        <v>3070</v>
      </c>
      <c r="G2618" s="63" t="s">
        <v>1444</v>
      </c>
      <c r="H2618" s="137">
        <v>46269</v>
      </c>
      <c r="I2618" s="63" t="str">
        <f t="shared" si="268"/>
        <v>Sep</v>
      </c>
      <c r="J2618" s="63">
        <f t="shared" si="267"/>
        <v>2026</v>
      </c>
      <c r="K2618" s="63" t="s">
        <v>75</v>
      </c>
      <c r="L2618" s="9"/>
      <c r="M2618" s="9" t="str">
        <f>_xlfn.XLOOKUP(K2618,[1]Heads!A:A,[1]Heads!B:B)</f>
        <v>Bodily Offiences</v>
      </c>
      <c r="N2618" s="9" t="str">
        <f>_xlfn.XLOOKUP(M2618,[1]Heads!B:B,[1]Heads!C:C)</f>
        <v>IPC</v>
      </c>
      <c r="O2618" s="9" t="s">
        <v>32</v>
      </c>
      <c r="P2618" s="75"/>
      <c r="Q2618" s="9"/>
      <c r="R2618" s="75"/>
      <c r="S2618" s="96" t="s">
        <v>3196</v>
      </c>
      <c r="T2618" s="9"/>
      <c r="U2618" s="75"/>
      <c r="V2618" s="9"/>
      <c r="W2618" s="104" t="s">
        <v>169</v>
      </c>
      <c r="X2618" s="104" t="s">
        <v>141</v>
      </c>
      <c r="Y2618" s="98"/>
      <c r="Z2618" s="9" t="s">
        <v>6534</v>
      </c>
      <c r="AA2618" s="9" t="s">
        <v>34</v>
      </c>
      <c r="AB2618" s="9">
        <f t="shared" ca="1" si="262"/>
        <v>42</v>
      </c>
      <c r="AC2618" s="9" t="str">
        <f t="shared" ca="1" si="263"/>
        <v>Below 45 Days</v>
      </c>
      <c r="AD2618" s="9" t="str">
        <f t="shared" ca="1" si="264"/>
        <v/>
      </c>
      <c r="AE2618" s="9" t="str">
        <f t="shared" ca="1" si="265"/>
        <v/>
      </c>
      <c r="AF2618" s="9"/>
      <c r="AG2618" s="123" t="str">
        <f t="shared" si="269"/>
        <v>G. Sigadam,'63/2026'</v>
      </c>
      <c r="AH2618" s="97" t="str">
        <f t="shared" ca="1" si="266"/>
        <v>Below 45 Days</v>
      </c>
    </row>
    <row r="2619" spans="1:34" ht="25.5" customHeight="1" x14ac:dyDescent="0.25">
      <c r="A2619" s="96">
        <v>2618</v>
      </c>
      <c r="B2619" s="123" t="str">
        <f>_xlfn.XLOOKUP(E2619,'[1]PS Name'!B:B,'[1]PS Name'!D:D)</f>
        <v>Srikakulam Sub-Division</v>
      </c>
      <c r="C2619" s="123">
        <f>_xlfn.XLOOKUP(E2619,'[1]PS Name'!B:B,'[1]PS Name'!C:C)</f>
        <v>0</v>
      </c>
      <c r="D2619" s="123"/>
      <c r="E2619" s="123" t="s">
        <v>28</v>
      </c>
      <c r="F2619" s="9" t="s">
        <v>3532</v>
      </c>
      <c r="G2619" s="63" t="s">
        <v>264</v>
      </c>
      <c r="H2619" s="137">
        <v>46269</v>
      </c>
      <c r="I2619" s="63" t="str">
        <f t="shared" si="268"/>
        <v>Sep</v>
      </c>
      <c r="J2619" s="63">
        <f t="shared" si="267"/>
        <v>2026</v>
      </c>
      <c r="K2619" s="63" t="s">
        <v>59</v>
      </c>
      <c r="L2619" s="9" t="s">
        <v>265</v>
      </c>
      <c r="M2619" s="9" t="str">
        <f>_xlfn.XLOOKUP(K2619,[1]Heads!A:A,[1]Heads!B:B)</f>
        <v>Missing Cases</v>
      </c>
      <c r="N2619" s="9" t="str">
        <f>_xlfn.XLOOKUP(M2619,[1]Heads!B:B,[1]Heads!C:C)</f>
        <v>Missing</v>
      </c>
      <c r="O2619" s="9" t="s">
        <v>32</v>
      </c>
      <c r="P2619" s="75"/>
      <c r="Q2619" s="9"/>
      <c r="R2619" s="75"/>
      <c r="S2619" s="96" t="s">
        <v>7125</v>
      </c>
      <c r="T2619" s="9"/>
      <c r="U2619" s="75"/>
      <c r="V2619" s="9"/>
      <c r="W2619" s="104" t="s">
        <v>142</v>
      </c>
      <c r="X2619" s="104" t="s">
        <v>2923</v>
      </c>
      <c r="Y2619" s="98"/>
      <c r="Z2619" s="9" t="s">
        <v>6535</v>
      </c>
      <c r="AA2619" s="9" t="s">
        <v>34</v>
      </c>
      <c r="AB2619" s="9" t="str">
        <f t="shared" ca="1" si="262"/>
        <v/>
      </c>
      <c r="AC2619" s="9" t="str">
        <f t="shared" si="263"/>
        <v/>
      </c>
      <c r="AD2619" s="9" t="str">
        <f t="shared" ca="1" si="264"/>
        <v/>
      </c>
      <c r="AE2619" s="9" t="str">
        <f t="shared" ca="1" si="265"/>
        <v/>
      </c>
      <c r="AF2619" s="9"/>
      <c r="AG2619" s="123" t="str">
        <f t="shared" si="269"/>
        <v>Srikakulam II Town,'125/2026'</v>
      </c>
      <c r="AH2619" s="97" t="str">
        <f t="shared" si="266"/>
        <v/>
      </c>
    </row>
    <row r="2620" spans="1:34" ht="25.5" customHeight="1" x14ac:dyDescent="0.25">
      <c r="A2620" s="96">
        <v>2619</v>
      </c>
      <c r="B2620" s="123" t="str">
        <f>_xlfn.XLOOKUP(E2620,'[1]PS Name'!B:B,'[1]PS Name'!D:D)</f>
        <v>Tekkali Sub-Division</v>
      </c>
      <c r="C2620" s="123" t="str">
        <f>_xlfn.XLOOKUP(E2620,'[1]PS Name'!B:B,'[1]PS Name'!C:C)</f>
        <v>Narasannapeta Circle</v>
      </c>
      <c r="D2620" s="123"/>
      <c r="E2620" s="123" t="s">
        <v>42</v>
      </c>
      <c r="F2620" s="9" t="s">
        <v>6259</v>
      </c>
      <c r="G2620" s="63" t="s">
        <v>1816</v>
      </c>
      <c r="H2620" s="137">
        <v>46269</v>
      </c>
      <c r="I2620" s="63" t="str">
        <f t="shared" si="268"/>
        <v>Sep</v>
      </c>
      <c r="J2620" s="63">
        <f t="shared" si="267"/>
        <v>2026</v>
      </c>
      <c r="K2620" s="63" t="s">
        <v>85</v>
      </c>
      <c r="L2620" s="9"/>
      <c r="M2620" s="9" t="str">
        <f>_xlfn.XLOOKUP(K2620,[1]Heads!A:A,[1]Heads!B:B)</f>
        <v>Enforcement</v>
      </c>
      <c r="N2620" s="9" t="str">
        <f>_xlfn.XLOOKUP(M2620,[1]Heads!B:B,[1]Heads!C:C)</f>
        <v>Enforcement</v>
      </c>
      <c r="O2620" s="9" t="s">
        <v>32</v>
      </c>
      <c r="P2620" s="75"/>
      <c r="Q2620" s="9"/>
      <c r="R2620" s="75"/>
      <c r="S2620" s="96" t="s">
        <v>3196</v>
      </c>
      <c r="T2620" s="9"/>
      <c r="U2620" s="75"/>
      <c r="V2620" s="9"/>
      <c r="W2620" s="104" t="s">
        <v>174</v>
      </c>
      <c r="X2620" s="104" t="s">
        <v>174</v>
      </c>
      <c r="Y2620" s="98">
        <v>46274</v>
      </c>
      <c r="Z2620" s="9" t="s">
        <v>6536</v>
      </c>
      <c r="AA2620" s="9" t="s">
        <v>34</v>
      </c>
      <c r="AB2620" s="9">
        <f t="shared" ca="1" si="262"/>
        <v>42</v>
      </c>
      <c r="AC2620" s="9" t="str">
        <f t="shared" ca="1" si="263"/>
        <v>Below 45 Days</v>
      </c>
      <c r="AD2620" s="9">
        <f t="shared" ca="1" si="264"/>
        <v>37</v>
      </c>
      <c r="AE2620" s="9" t="str">
        <f t="shared" ca="1" si="265"/>
        <v>Below 45 Days</v>
      </c>
      <c r="AF2620" s="9"/>
      <c r="AG2620" s="123" t="str">
        <f t="shared" si="269"/>
        <v>Narasannapeta,'271/2026'</v>
      </c>
      <c r="AH2620" s="97" t="str">
        <f t="shared" ca="1" si="266"/>
        <v>Below 45 Days</v>
      </c>
    </row>
    <row r="2621" spans="1:34" ht="25.5" customHeight="1" x14ac:dyDescent="0.25">
      <c r="A2621" s="96">
        <v>2620</v>
      </c>
      <c r="B2621" s="123" t="str">
        <f>_xlfn.XLOOKUP(E2621,'[1]PS Name'!B:B,'[1]PS Name'!D:D)</f>
        <v>Srikakulam Sub-Division</v>
      </c>
      <c r="C2621" s="123" t="str">
        <f>_xlfn.XLOOKUP(E2621,'[1]PS Name'!B:B,'[1]PS Name'!C:C)</f>
        <v>Amadalavalasa Circle</v>
      </c>
      <c r="D2621" s="123"/>
      <c r="E2621" s="123" t="s">
        <v>67</v>
      </c>
      <c r="F2621" s="9" t="s">
        <v>3131</v>
      </c>
      <c r="G2621" s="63" t="s">
        <v>1315</v>
      </c>
      <c r="H2621" s="137">
        <v>46269</v>
      </c>
      <c r="I2621" s="63" t="str">
        <f t="shared" si="268"/>
        <v>Sep</v>
      </c>
      <c r="J2621" s="63">
        <f t="shared" si="267"/>
        <v>2026</v>
      </c>
      <c r="K2621" s="63" t="s">
        <v>70</v>
      </c>
      <c r="L2621" s="9"/>
      <c r="M2621" s="9" t="str">
        <f>_xlfn.XLOOKUP(K2621,[1]Heads!A:A,[1]Heads!B:B)</f>
        <v>174 CrPC</v>
      </c>
      <c r="N2621" s="9" t="str">
        <f>_xlfn.XLOOKUP(M2621,[1]Heads!B:B,[1]Heads!C:C)</f>
        <v>174 CrPC</v>
      </c>
      <c r="O2621" s="9" t="s">
        <v>32</v>
      </c>
      <c r="P2621" s="75"/>
      <c r="Q2621" s="9"/>
      <c r="R2621" s="75"/>
      <c r="S2621" s="96" t="s">
        <v>3196</v>
      </c>
      <c r="T2621" s="9"/>
      <c r="U2621" s="75"/>
      <c r="V2621" s="9"/>
      <c r="W2621" s="104" t="s">
        <v>168</v>
      </c>
      <c r="X2621" s="104" t="s">
        <v>173</v>
      </c>
      <c r="Y2621" s="98">
        <v>46284</v>
      </c>
      <c r="Z2621" s="9" t="s">
        <v>6537</v>
      </c>
      <c r="AA2621" s="9" t="s">
        <v>34</v>
      </c>
      <c r="AB2621" s="9">
        <f t="shared" ca="1" si="262"/>
        <v>42</v>
      </c>
      <c r="AC2621" s="9" t="str">
        <f t="shared" ca="1" si="263"/>
        <v>Below 45 Days</v>
      </c>
      <c r="AD2621" s="9">
        <f t="shared" ca="1" si="264"/>
        <v>27</v>
      </c>
      <c r="AE2621" s="9" t="str">
        <f t="shared" ca="1" si="265"/>
        <v>Below 45 Days</v>
      </c>
      <c r="AF2621" s="9"/>
      <c r="AG2621" s="123" t="str">
        <f t="shared" si="269"/>
        <v>Sarubujjili,'84/2026'</v>
      </c>
      <c r="AH2621" s="97" t="str">
        <f t="shared" ca="1" si="266"/>
        <v>Below 45 Days</v>
      </c>
    </row>
    <row r="2622" spans="1:34" ht="25.5" customHeight="1" x14ac:dyDescent="0.25">
      <c r="A2622" s="96">
        <v>2621</v>
      </c>
      <c r="B2622" s="123" t="str">
        <f>_xlfn.XLOOKUP(E2622,'[1]PS Name'!B:B,'[1]PS Name'!D:D)</f>
        <v>Tekkali Sub-Division</v>
      </c>
      <c r="C2622" s="123" t="str">
        <f>_xlfn.XLOOKUP(E2622,'[1]PS Name'!B:B,'[1]PS Name'!C:C)</f>
        <v>Kothuru Circle</v>
      </c>
      <c r="D2622" s="123"/>
      <c r="E2622" s="123" t="s">
        <v>73</v>
      </c>
      <c r="F2622" s="9" t="s">
        <v>3235</v>
      </c>
      <c r="G2622" s="63" t="s">
        <v>6301</v>
      </c>
      <c r="H2622" s="137">
        <v>46269</v>
      </c>
      <c r="I2622" s="63" t="str">
        <f t="shared" si="268"/>
        <v>Sep</v>
      </c>
      <c r="J2622" s="63">
        <f t="shared" si="267"/>
        <v>2026</v>
      </c>
      <c r="K2622" s="63" t="s">
        <v>86</v>
      </c>
      <c r="L2622" s="9"/>
      <c r="M2622" s="9" t="str">
        <f>_xlfn.XLOOKUP(K2622,[1]Heads!A:A,[1]Heads!B:B)</f>
        <v>Enforcement</v>
      </c>
      <c r="N2622" s="9" t="str">
        <f>_xlfn.XLOOKUP(M2622,[1]Heads!B:B,[1]Heads!C:C)</f>
        <v>Enforcement</v>
      </c>
      <c r="O2622" s="9" t="s">
        <v>32</v>
      </c>
      <c r="P2622" s="75"/>
      <c r="Q2622" s="9"/>
      <c r="R2622" s="75"/>
      <c r="S2622" s="96" t="s">
        <v>7126</v>
      </c>
      <c r="T2622" s="9"/>
      <c r="U2622" s="75"/>
      <c r="V2622" s="9"/>
      <c r="W2622" s="104" t="s">
        <v>141</v>
      </c>
      <c r="X2622" s="104" t="s">
        <v>2923</v>
      </c>
      <c r="Y2622" s="98"/>
      <c r="Z2622" s="9" t="s">
        <v>6538</v>
      </c>
      <c r="AA2622" s="9" t="s">
        <v>34</v>
      </c>
      <c r="AB2622" s="9" t="str">
        <f t="shared" ca="1" si="262"/>
        <v/>
      </c>
      <c r="AC2622" s="9" t="str">
        <f t="shared" si="263"/>
        <v/>
      </c>
      <c r="AD2622" s="9" t="str">
        <f t="shared" ca="1" si="264"/>
        <v/>
      </c>
      <c r="AE2622" s="9" t="str">
        <f t="shared" ca="1" si="265"/>
        <v/>
      </c>
      <c r="AF2622" s="9"/>
      <c r="AG2622" s="123" t="str">
        <f t="shared" si="269"/>
        <v>Kothuru,'102/2026'</v>
      </c>
      <c r="AH2622" s="97" t="str">
        <f t="shared" si="266"/>
        <v/>
      </c>
    </row>
    <row r="2623" spans="1:34" ht="25.5" customHeight="1" x14ac:dyDescent="0.25">
      <c r="A2623" s="96">
        <v>2622</v>
      </c>
      <c r="B2623" s="123" t="str">
        <f>_xlfn.XLOOKUP(E2623,'[1]PS Name'!B:B,'[1]PS Name'!D:D)</f>
        <v>Tekkali Sub-Division</v>
      </c>
      <c r="C2623" s="123" t="str">
        <f>_xlfn.XLOOKUP(E2623,'[1]PS Name'!B:B,'[1]PS Name'!C:C)</f>
        <v>Narasannapeta Circle</v>
      </c>
      <c r="D2623" s="123"/>
      <c r="E2623" s="123" t="s">
        <v>42</v>
      </c>
      <c r="F2623" s="9" t="s">
        <v>6264</v>
      </c>
      <c r="G2623" s="63" t="s">
        <v>980</v>
      </c>
      <c r="H2623" s="137">
        <v>46269</v>
      </c>
      <c r="I2623" s="63" t="str">
        <f t="shared" si="268"/>
        <v>Sep</v>
      </c>
      <c r="J2623" s="63">
        <f t="shared" si="267"/>
        <v>2026</v>
      </c>
      <c r="K2623" s="63" t="s">
        <v>77</v>
      </c>
      <c r="L2623" s="9"/>
      <c r="M2623" s="9" t="str">
        <f>_xlfn.XLOOKUP(K2623,[1]Heads!A:A,[1]Heads!B:B)</f>
        <v>Road Accidents</v>
      </c>
      <c r="N2623" s="9" t="str">
        <f>_xlfn.XLOOKUP(M2623,[1]Heads!B:B,[1]Heads!C:C)</f>
        <v>IPC</v>
      </c>
      <c r="O2623" s="9" t="s">
        <v>32</v>
      </c>
      <c r="P2623" s="75"/>
      <c r="Q2623" s="9"/>
      <c r="R2623" s="75"/>
      <c r="S2623" s="96" t="s">
        <v>7125</v>
      </c>
      <c r="T2623" s="9"/>
      <c r="U2623" s="75"/>
      <c r="V2623" s="9"/>
      <c r="W2623" s="104" t="s">
        <v>168</v>
      </c>
      <c r="X2623" s="104" t="s">
        <v>2923</v>
      </c>
      <c r="Y2623" s="98"/>
      <c r="Z2623" s="9" t="s">
        <v>6539</v>
      </c>
      <c r="AA2623" s="9" t="s">
        <v>34</v>
      </c>
      <c r="AB2623" s="9" t="str">
        <f t="shared" ca="1" si="262"/>
        <v/>
      </c>
      <c r="AC2623" s="9" t="str">
        <f t="shared" si="263"/>
        <v/>
      </c>
      <c r="AD2623" s="9" t="str">
        <f t="shared" ca="1" si="264"/>
        <v/>
      </c>
      <c r="AE2623" s="9" t="str">
        <f t="shared" ca="1" si="265"/>
        <v/>
      </c>
      <c r="AF2623" s="9"/>
      <c r="AG2623" s="123" t="str">
        <f t="shared" si="269"/>
        <v>Narasannapeta,'270/2026'</v>
      </c>
      <c r="AH2623" s="97" t="str">
        <f t="shared" si="266"/>
        <v/>
      </c>
    </row>
    <row r="2624" spans="1:34" ht="25.5" customHeight="1" x14ac:dyDescent="0.25">
      <c r="A2624" s="96">
        <v>2623</v>
      </c>
      <c r="B2624" s="123" t="str">
        <f>_xlfn.XLOOKUP(E2624,'[1]PS Name'!B:B,'[1]PS Name'!D:D)</f>
        <v>Kasibugga Sub-Division</v>
      </c>
      <c r="C2624" s="123" t="str">
        <f>_xlfn.XLOOKUP(E2624,'[1]PS Name'!B:B,'[1]PS Name'!C:C)</f>
        <v>Itchapuram Circle</v>
      </c>
      <c r="D2624" s="123"/>
      <c r="E2624" s="123" t="s">
        <v>66</v>
      </c>
      <c r="F2624" s="9" t="s">
        <v>3170</v>
      </c>
      <c r="G2624" s="63" t="s">
        <v>2940</v>
      </c>
      <c r="H2624" s="137">
        <v>46270</v>
      </c>
      <c r="I2624" s="63" t="str">
        <f t="shared" si="268"/>
        <v>Sep</v>
      </c>
      <c r="J2624" s="63">
        <f t="shared" si="267"/>
        <v>2026</v>
      </c>
      <c r="K2624" s="63" t="s">
        <v>86</v>
      </c>
      <c r="L2624" s="9"/>
      <c r="M2624" s="9" t="str">
        <f>_xlfn.XLOOKUP(K2624,[1]Heads!A:A,[1]Heads!B:B)</f>
        <v>Enforcement</v>
      </c>
      <c r="N2624" s="9" t="str">
        <f>_xlfn.XLOOKUP(M2624,[1]Heads!B:B,[1]Heads!C:C)</f>
        <v>Enforcement</v>
      </c>
      <c r="O2624" s="9" t="s">
        <v>32</v>
      </c>
      <c r="P2624" s="75"/>
      <c r="Q2624" s="9"/>
      <c r="R2624" s="75"/>
      <c r="S2624" s="96" t="s">
        <v>7126</v>
      </c>
      <c r="T2624" s="9"/>
      <c r="U2624" s="75"/>
      <c r="V2624" s="9"/>
      <c r="W2624" s="104" t="s">
        <v>141</v>
      </c>
      <c r="X2624" s="104" t="s">
        <v>2923</v>
      </c>
      <c r="Y2624" s="98"/>
      <c r="Z2624" s="9" t="s">
        <v>6540</v>
      </c>
      <c r="AA2624" s="9" t="s">
        <v>34</v>
      </c>
      <c r="AB2624" s="9" t="str">
        <f t="shared" ca="1" si="262"/>
        <v/>
      </c>
      <c r="AC2624" s="9" t="str">
        <f t="shared" si="263"/>
        <v/>
      </c>
      <c r="AD2624" s="9" t="str">
        <f t="shared" ca="1" si="264"/>
        <v/>
      </c>
      <c r="AE2624" s="9" t="str">
        <f t="shared" ca="1" si="265"/>
        <v/>
      </c>
      <c r="AF2624" s="9"/>
      <c r="AG2624" s="123" t="str">
        <f t="shared" si="269"/>
        <v>Itchapuram Rural,'94/2026'</v>
      </c>
      <c r="AH2624" s="97" t="str">
        <f t="shared" si="266"/>
        <v/>
      </c>
    </row>
    <row r="2625" spans="1:34" ht="25.5" customHeight="1" x14ac:dyDescent="0.25">
      <c r="A2625" s="96">
        <v>2624</v>
      </c>
      <c r="B2625" s="123">
        <f>_xlfn.XLOOKUP(E2625,'[1]PS Name'!B:B,'[1]PS Name'!D:D)</f>
        <v>0</v>
      </c>
      <c r="C2625" s="123">
        <f>_xlfn.XLOOKUP(E2625,'[1]PS Name'!B:B,'[1]PS Name'!C:C)</f>
        <v>0</v>
      </c>
      <c r="D2625" s="123"/>
      <c r="E2625" s="123" t="s">
        <v>76</v>
      </c>
      <c r="F2625" s="9" t="s">
        <v>3007</v>
      </c>
      <c r="G2625" s="63" t="s">
        <v>3205</v>
      </c>
      <c r="H2625" s="137">
        <v>46270</v>
      </c>
      <c r="I2625" s="63" t="str">
        <f t="shared" si="268"/>
        <v>Sep</v>
      </c>
      <c r="J2625" s="63">
        <f t="shared" ref="J2625:J2658" si="270">YEAR(H2625)</f>
        <v>2026</v>
      </c>
      <c r="K2625" s="63" t="s">
        <v>71</v>
      </c>
      <c r="L2625" s="9"/>
      <c r="M2625" s="9" t="str">
        <f>_xlfn.XLOOKUP(K2625,[1]Heads!A:A,[1]Heads!B:B)</f>
        <v>Road Accidents</v>
      </c>
      <c r="N2625" s="9" t="str">
        <f>_xlfn.XLOOKUP(M2625,[1]Heads!B:B,[1]Heads!C:C)</f>
        <v>IPC</v>
      </c>
      <c r="O2625" s="9" t="s">
        <v>32</v>
      </c>
      <c r="P2625" s="75"/>
      <c r="Q2625" s="9"/>
      <c r="R2625" s="75"/>
      <c r="S2625" s="96" t="s">
        <v>3196</v>
      </c>
      <c r="T2625" s="9"/>
      <c r="U2625" s="75"/>
      <c r="V2625" s="9"/>
      <c r="W2625" s="104" t="s">
        <v>169</v>
      </c>
      <c r="X2625" s="104" t="s">
        <v>33</v>
      </c>
      <c r="Y2625" s="98">
        <v>46310</v>
      </c>
      <c r="Z2625" s="9" t="s">
        <v>6541</v>
      </c>
      <c r="AA2625" s="9" t="s">
        <v>34</v>
      </c>
      <c r="AB2625" s="9">
        <f t="shared" ca="1" si="262"/>
        <v>41</v>
      </c>
      <c r="AC2625" s="9" t="str">
        <f t="shared" ca="1" si="263"/>
        <v>Below 45 Days</v>
      </c>
      <c r="AD2625" s="9">
        <f t="shared" ca="1" si="264"/>
        <v>1</v>
      </c>
      <c r="AE2625" s="9" t="str">
        <f t="shared" ca="1" si="265"/>
        <v>Below 45 Days</v>
      </c>
      <c r="AF2625" s="9"/>
      <c r="AG2625" s="123" t="str">
        <f t="shared" si="269"/>
        <v>Srikakulam Traffic,'45/2026'</v>
      </c>
      <c r="AH2625" s="97" t="str">
        <f t="shared" si="266"/>
        <v/>
      </c>
    </row>
    <row r="2626" spans="1:34" ht="25.5" customHeight="1" x14ac:dyDescent="0.25">
      <c r="A2626" s="96">
        <v>2625</v>
      </c>
      <c r="B2626" s="123" t="str">
        <f>_xlfn.XLOOKUP(E2626,'[1]PS Name'!B:B,'[1]PS Name'!D:D)</f>
        <v>Srikakulam Sub-Division</v>
      </c>
      <c r="C2626" s="123" t="str">
        <f>_xlfn.XLOOKUP(E2626,'[1]PS Name'!B:B,'[1]PS Name'!C:C)</f>
        <v>J.R.Puram Circle</v>
      </c>
      <c r="D2626" s="123"/>
      <c r="E2626" s="123" t="s">
        <v>107</v>
      </c>
      <c r="F2626" s="9" t="s">
        <v>3095</v>
      </c>
      <c r="G2626" s="63" t="s">
        <v>1637</v>
      </c>
      <c r="H2626" s="137">
        <v>46270</v>
      </c>
      <c r="I2626" s="63" t="str">
        <f t="shared" si="268"/>
        <v>Sep</v>
      </c>
      <c r="J2626" s="63">
        <f t="shared" si="270"/>
        <v>2026</v>
      </c>
      <c r="K2626" s="63" t="s">
        <v>121</v>
      </c>
      <c r="L2626" s="9"/>
      <c r="M2626" s="9" t="str">
        <f>_xlfn.XLOOKUP(K2626,[1]Heads!A:A,[1]Heads!B:B)</f>
        <v>Property Offences</v>
      </c>
      <c r="N2626" s="9" t="str">
        <f>_xlfn.XLOOKUP(M2626,[1]Heads!B:B,[1]Heads!C:C)</f>
        <v>IPC</v>
      </c>
      <c r="O2626" s="9" t="s">
        <v>32</v>
      </c>
      <c r="P2626" s="75"/>
      <c r="Q2626" s="9"/>
      <c r="R2626" s="75"/>
      <c r="S2626" s="96" t="s">
        <v>3196</v>
      </c>
      <c r="T2626" s="9"/>
      <c r="U2626" s="75"/>
      <c r="V2626" s="9"/>
      <c r="W2626" s="104" t="s">
        <v>112</v>
      </c>
      <c r="X2626" s="104" t="s">
        <v>141</v>
      </c>
      <c r="Y2626" s="98"/>
      <c r="Z2626" s="9" t="s">
        <v>6542</v>
      </c>
      <c r="AA2626" s="9" t="s">
        <v>34</v>
      </c>
      <c r="AB2626" s="9">
        <f t="shared" ref="AB2626:AB2689" ca="1" si="271">IF(S2626="UI",DATEDIF(H2626,TODAY(),"D"),"")</f>
        <v>41</v>
      </c>
      <c r="AC2626" s="9" t="str">
        <f t="shared" ref="AC2626:AC2689" ca="1" si="272">IF(S2626="UI",IF(AB2626&gt;365,"Above 1 Year",IF(AND(AB2626&lt;=365,AB2626&gt;180),"Above 6 Months",IF(AND(AB2626&lt;=180,AB2626&gt;90),"Above 3 Months",IF(AND(AB2626&lt;=90,AB2626&gt;60),"Above 60 Days",IF(AND(AB2626&lt;=60,AB2626&gt;45),"45 to 60 Days","Below 45 Days"))))),"")</f>
        <v>Below 45 Days</v>
      </c>
      <c r="AD2626" s="9" t="str">
        <f t="shared" ref="AD2626:AD2689" ca="1" si="273">IF(Y2626&lt;&gt;"",DATEDIF(Y2626,TODAY(),"D"),"")</f>
        <v/>
      </c>
      <c r="AE2626" s="9" t="str">
        <f t="shared" ref="AE2626:AE2689" ca="1" si="274">IF(AD2626&lt;&gt;"",IF(AD2626&gt;365,"Above 1 Year",IF(AND(AD2626&lt;=365,AD2626&gt;180),"Above 6 Months",IF(AND(AD2626&lt;=180,AD2626&gt;90),"Above 3 Months",IF(AND(AD2626&lt;=90,AD2626&gt;60),"Above 60 Days",IF(AND(AD2626&lt;=60,AD2626&gt;45),"45 to 60 Days","Below 45 Days"))))),"")</f>
        <v/>
      </c>
      <c r="AF2626" s="9"/>
      <c r="AG2626" s="123" t="str">
        <f t="shared" si="269"/>
        <v>G. Sigadam,'65/2026'</v>
      </c>
      <c r="AH2626" s="97" t="str">
        <f t="shared" ca="1" si="266"/>
        <v>Below 45 Days</v>
      </c>
    </row>
    <row r="2627" spans="1:34" ht="25.5" customHeight="1" x14ac:dyDescent="0.25">
      <c r="A2627" s="96">
        <v>2626</v>
      </c>
      <c r="B2627" s="123" t="str">
        <f>_xlfn.XLOOKUP(E2627,'[1]PS Name'!B:B,'[1]PS Name'!D:D)</f>
        <v>Tekkali Sub-Division</v>
      </c>
      <c r="C2627" s="123" t="str">
        <f>_xlfn.XLOOKUP(E2627,'[1]PS Name'!B:B,'[1]PS Name'!C:C)</f>
        <v>Narasannapeta Circle</v>
      </c>
      <c r="D2627" s="123"/>
      <c r="E2627" s="123" t="s">
        <v>113</v>
      </c>
      <c r="F2627" s="9" t="s">
        <v>3131</v>
      </c>
      <c r="G2627" s="63" t="s">
        <v>1315</v>
      </c>
      <c r="H2627" s="137">
        <v>46270</v>
      </c>
      <c r="I2627" s="63" t="str">
        <f t="shared" si="268"/>
        <v>Sep</v>
      </c>
      <c r="J2627" s="63">
        <f t="shared" si="270"/>
        <v>2026</v>
      </c>
      <c r="K2627" s="63" t="s">
        <v>70</v>
      </c>
      <c r="L2627" s="9"/>
      <c r="M2627" s="9" t="str">
        <f>_xlfn.XLOOKUP(K2627,[1]Heads!A:A,[1]Heads!B:B)</f>
        <v>174 CrPC</v>
      </c>
      <c r="N2627" s="9" t="str">
        <f>_xlfn.XLOOKUP(M2627,[1]Heads!B:B,[1]Heads!C:C)</f>
        <v>174 CrPC</v>
      </c>
      <c r="O2627" s="9" t="s">
        <v>32</v>
      </c>
      <c r="P2627" s="75"/>
      <c r="Q2627" s="9"/>
      <c r="R2627" s="75"/>
      <c r="S2627" s="96" t="s">
        <v>3196</v>
      </c>
      <c r="T2627" s="9"/>
      <c r="U2627" s="75"/>
      <c r="V2627" s="9"/>
      <c r="W2627" s="104" t="s">
        <v>173</v>
      </c>
      <c r="X2627" s="104" t="s">
        <v>173</v>
      </c>
      <c r="Y2627" s="98">
        <v>46274</v>
      </c>
      <c r="Z2627" s="9" t="s">
        <v>6543</v>
      </c>
      <c r="AA2627" s="9" t="s">
        <v>34</v>
      </c>
      <c r="AB2627" s="9">
        <f t="shared" ca="1" si="271"/>
        <v>41</v>
      </c>
      <c r="AC2627" s="9" t="str">
        <f t="shared" ca="1" si="272"/>
        <v>Below 45 Days</v>
      </c>
      <c r="AD2627" s="9">
        <f t="shared" ca="1" si="273"/>
        <v>37</v>
      </c>
      <c r="AE2627" s="9" t="str">
        <f t="shared" ca="1" si="274"/>
        <v>Below 45 Days</v>
      </c>
      <c r="AF2627" s="9"/>
      <c r="AG2627" s="123" t="str">
        <f t="shared" si="269"/>
        <v>Jalumuru,'84/2026'</v>
      </c>
      <c r="AH2627" s="97" t="str">
        <f t="shared" ref="AH2627:AH2690" ca="1" si="275">IF(X2627="SC/PRC/CC No. Awaited","",AC2627)</f>
        <v>Below 45 Days</v>
      </c>
    </row>
    <row r="2628" spans="1:34" ht="25.5" customHeight="1" x14ac:dyDescent="0.25">
      <c r="A2628" s="96">
        <v>2627</v>
      </c>
      <c r="B2628" s="123" t="str">
        <f>_xlfn.XLOOKUP(E2628,'[1]PS Name'!B:B,'[1]PS Name'!D:D)</f>
        <v>Kasibugga Sub-Division</v>
      </c>
      <c r="C2628" s="123" t="str">
        <f>_xlfn.XLOOKUP(E2628,'[1]PS Name'!B:B,'[1]PS Name'!C:C)</f>
        <v>Sompeta Circle</v>
      </c>
      <c r="D2628" s="123"/>
      <c r="E2628" s="123" t="s">
        <v>118</v>
      </c>
      <c r="F2628" s="9" t="s">
        <v>3099</v>
      </c>
      <c r="G2628" s="63" t="s">
        <v>1458</v>
      </c>
      <c r="H2628" s="137">
        <v>46270</v>
      </c>
      <c r="I2628" s="63" t="str">
        <f t="shared" si="268"/>
        <v>Sep</v>
      </c>
      <c r="J2628" s="63">
        <f t="shared" si="270"/>
        <v>2026</v>
      </c>
      <c r="K2628" s="63" t="s">
        <v>148</v>
      </c>
      <c r="L2628" s="9"/>
      <c r="M2628" s="9" t="str">
        <f>_xlfn.XLOOKUP(K2628,[1]Heads!A:A,[1]Heads!B:B)</f>
        <v>Other IPC</v>
      </c>
      <c r="N2628" s="9" t="str">
        <f>_xlfn.XLOOKUP(M2628,[1]Heads!B:B,[1]Heads!C:C)</f>
        <v>IPC</v>
      </c>
      <c r="O2628" s="9" t="s">
        <v>32</v>
      </c>
      <c r="P2628" s="75"/>
      <c r="Q2628" s="9"/>
      <c r="R2628" s="75"/>
      <c r="S2628" s="96" t="s">
        <v>3196</v>
      </c>
      <c r="T2628" s="9"/>
      <c r="U2628" s="75"/>
      <c r="V2628" s="9"/>
      <c r="W2628" s="104" t="s">
        <v>169</v>
      </c>
      <c r="X2628" s="104" t="s">
        <v>169</v>
      </c>
      <c r="Y2628" s="98"/>
      <c r="Z2628" s="9" t="s">
        <v>6544</v>
      </c>
      <c r="AA2628" s="9" t="s">
        <v>34</v>
      </c>
      <c r="AB2628" s="9">
        <f t="shared" ca="1" si="271"/>
        <v>41</v>
      </c>
      <c r="AC2628" s="9" t="str">
        <f t="shared" ca="1" si="272"/>
        <v>Below 45 Days</v>
      </c>
      <c r="AD2628" s="9" t="str">
        <f t="shared" ca="1" si="273"/>
        <v/>
      </c>
      <c r="AE2628" s="9" t="str">
        <f t="shared" ca="1" si="274"/>
        <v/>
      </c>
      <c r="AF2628" s="9"/>
      <c r="AG2628" s="123" t="str">
        <f t="shared" si="269"/>
        <v>Kanchili,'78/2026'</v>
      </c>
      <c r="AH2628" s="97" t="str">
        <f t="shared" ca="1" si="275"/>
        <v>Below 45 Days</v>
      </c>
    </row>
    <row r="2629" spans="1:34" ht="25.5" customHeight="1" x14ac:dyDescent="0.25">
      <c r="A2629" s="96">
        <v>2628</v>
      </c>
      <c r="B2629" s="123" t="str">
        <f>_xlfn.XLOOKUP(E2629,'[1]PS Name'!B:B,'[1]PS Name'!D:D)</f>
        <v>Srikakulam Sub-Division</v>
      </c>
      <c r="C2629" s="123" t="str">
        <f>_xlfn.XLOOKUP(E2629,'[1]PS Name'!B:B,'[1]PS Name'!C:C)</f>
        <v>J.R.Puram Circle</v>
      </c>
      <c r="D2629" s="123"/>
      <c r="E2629" s="123" t="s">
        <v>107</v>
      </c>
      <c r="F2629" s="9" t="s">
        <v>3059</v>
      </c>
      <c r="G2629" s="63" t="s">
        <v>1637</v>
      </c>
      <c r="H2629" s="137">
        <v>46270</v>
      </c>
      <c r="I2629" s="63" t="str">
        <f t="shared" si="268"/>
        <v>Sep</v>
      </c>
      <c r="J2629" s="63">
        <f t="shared" si="270"/>
        <v>2026</v>
      </c>
      <c r="K2629" s="63" t="s">
        <v>121</v>
      </c>
      <c r="L2629" s="9"/>
      <c r="M2629" s="9" t="str">
        <f>_xlfn.XLOOKUP(K2629,[1]Heads!A:A,[1]Heads!B:B)</f>
        <v>Property Offences</v>
      </c>
      <c r="N2629" s="9" t="str">
        <f>_xlfn.XLOOKUP(M2629,[1]Heads!B:B,[1]Heads!C:C)</f>
        <v>IPC</v>
      </c>
      <c r="O2629" s="9" t="s">
        <v>32</v>
      </c>
      <c r="P2629" s="75"/>
      <c r="Q2629" s="9"/>
      <c r="R2629" s="75"/>
      <c r="S2629" s="96" t="s">
        <v>3196</v>
      </c>
      <c r="T2629" s="9"/>
      <c r="U2629" s="75"/>
      <c r="V2629" s="9"/>
      <c r="W2629" s="104" t="s">
        <v>112</v>
      </c>
      <c r="X2629" s="104" t="s">
        <v>141</v>
      </c>
      <c r="Y2629" s="98"/>
      <c r="Z2629" s="9" t="s">
        <v>6545</v>
      </c>
      <c r="AA2629" s="9" t="s">
        <v>34</v>
      </c>
      <c r="AB2629" s="9">
        <f t="shared" ca="1" si="271"/>
        <v>41</v>
      </c>
      <c r="AC2629" s="9" t="str">
        <f t="shared" ca="1" si="272"/>
        <v>Below 45 Days</v>
      </c>
      <c r="AD2629" s="9" t="str">
        <f t="shared" ca="1" si="273"/>
        <v/>
      </c>
      <c r="AE2629" s="9" t="str">
        <f t="shared" ca="1" si="274"/>
        <v/>
      </c>
      <c r="AF2629" s="9"/>
      <c r="AG2629" s="123" t="str">
        <f t="shared" si="269"/>
        <v>G. Sigadam,'66/2026'</v>
      </c>
      <c r="AH2629" s="97" t="str">
        <f t="shared" ca="1" si="275"/>
        <v>Below 45 Days</v>
      </c>
    </row>
    <row r="2630" spans="1:34" ht="25.5" customHeight="1" x14ac:dyDescent="0.25">
      <c r="A2630" s="96">
        <v>2629</v>
      </c>
      <c r="B2630" s="123" t="str">
        <f>_xlfn.XLOOKUP(E2630,'[1]PS Name'!B:B,'[1]PS Name'!D:D)</f>
        <v>Kasibugga Sub-Division</v>
      </c>
      <c r="C2630" s="123" t="str">
        <f>_xlfn.XLOOKUP(E2630,'[1]PS Name'!B:B,'[1]PS Name'!C:C)</f>
        <v>Itchapuram Circle</v>
      </c>
      <c r="D2630" s="123"/>
      <c r="E2630" s="123" t="s">
        <v>65</v>
      </c>
      <c r="F2630" s="9" t="s">
        <v>3414</v>
      </c>
      <c r="G2630" s="63" t="s">
        <v>845</v>
      </c>
      <c r="H2630" s="137">
        <v>46270</v>
      </c>
      <c r="I2630" s="63" t="str">
        <f t="shared" si="268"/>
        <v>Sep</v>
      </c>
      <c r="J2630" s="63">
        <f t="shared" si="270"/>
        <v>2026</v>
      </c>
      <c r="K2630" s="63" t="s">
        <v>116</v>
      </c>
      <c r="L2630" s="9"/>
      <c r="M2630" s="9" t="str">
        <f>_xlfn.XLOOKUP(K2630,[1]Heads!A:A,[1]Heads!B:B)</f>
        <v>NDPS</v>
      </c>
      <c r="N2630" s="9" t="str">
        <f>_xlfn.XLOOKUP(M2630,[1]Heads!B:B,[1]Heads!C:C)</f>
        <v>NDPS</v>
      </c>
      <c r="O2630" s="9" t="s">
        <v>32</v>
      </c>
      <c r="P2630" s="75"/>
      <c r="Q2630" s="9"/>
      <c r="R2630" s="75"/>
      <c r="S2630" s="96" t="s">
        <v>3196</v>
      </c>
      <c r="T2630" s="9"/>
      <c r="U2630" s="75"/>
      <c r="V2630" s="9"/>
      <c r="W2630" s="104" t="s">
        <v>50</v>
      </c>
      <c r="X2630" s="104" t="s">
        <v>50</v>
      </c>
      <c r="Y2630" s="98"/>
      <c r="Z2630" s="9" t="s">
        <v>6546</v>
      </c>
      <c r="AA2630" s="9" t="s">
        <v>34</v>
      </c>
      <c r="AB2630" s="9">
        <f t="shared" ca="1" si="271"/>
        <v>41</v>
      </c>
      <c r="AC2630" s="9" t="str">
        <f t="shared" ca="1" si="272"/>
        <v>Below 45 Days</v>
      </c>
      <c r="AD2630" s="9" t="str">
        <f t="shared" ca="1" si="273"/>
        <v/>
      </c>
      <c r="AE2630" s="9" t="str">
        <f t="shared" ca="1" si="274"/>
        <v/>
      </c>
      <c r="AF2630" s="9"/>
      <c r="AG2630" s="123" t="str">
        <f t="shared" si="269"/>
        <v>Itchapuram Town,'118/2026'</v>
      </c>
      <c r="AH2630" s="97" t="str">
        <f t="shared" ca="1" si="275"/>
        <v>Below 45 Days</v>
      </c>
    </row>
    <row r="2631" spans="1:34" ht="25.5" customHeight="1" x14ac:dyDescent="0.25">
      <c r="A2631" s="96">
        <v>2630</v>
      </c>
      <c r="B2631" s="123" t="str">
        <f>_xlfn.XLOOKUP(E2631,'[1]PS Name'!B:B,'[1]PS Name'!D:D)</f>
        <v>Tekkali Sub-Division</v>
      </c>
      <c r="C2631" s="123" t="str">
        <f>_xlfn.XLOOKUP(E2631,'[1]PS Name'!B:B,'[1]PS Name'!C:C)</f>
        <v>Tekkali Rural Circle</v>
      </c>
      <c r="D2631" s="123"/>
      <c r="E2631" s="123" t="s">
        <v>95</v>
      </c>
      <c r="F2631" s="9" t="s">
        <v>3095</v>
      </c>
      <c r="G2631" s="63" t="s">
        <v>6547</v>
      </c>
      <c r="H2631" s="137">
        <v>46270</v>
      </c>
      <c r="I2631" s="63" t="str">
        <f t="shared" si="268"/>
        <v>Sep</v>
      </c>
      <c r="J2631" s="63">
        <f t="shared" si="270"/>
        <v>2026</v>
      </c>
      <c r="K2631" s="63" t="s">
        <v>39</v>
      </c>
      <c r="L2631" s="9"/>
      <c r="M2631" s="9" t="str">
        <f>_xlfn.XLOOKUP(K2631,[1]Heads!A:A,[1]Heads!B:B)</f>
        <v>Other IPC</v>
      </c>
      <c r="N2631" s="9" t="str">
        <f>_xlfn.XLOOKUP(M2631,[1]Heads!B:B,[1]Heads!C:C)</f>
        <v>IPC</v>
      </c>
      <c r="O2631" s="9" t="s">
        <v>32</v>
      </c>
      <c r="P2631" s="75"/>
      <c r="Q2631" s="9"/>
      <c r="R2631" s="75"/>
      <c r="S2631" s="96" t="s">
        <v>7126</v>
      </c>
      <c r="T2631" s="9"/>
      <c r="U2631" s="75"/>
      <c r="V2631" s="9"/>
      <c r="W2631" s="104" t="s">
        <v>141</v>
      </c>
      <c r="X2631" s="104" t="s">
        <v>2923</v>
      </c>
      <c r="Y2631" s="98"/>
      <c r="Z2631" s="9" t="s">
        <v>6548</v>
      </c>
      <c r="AA2631" s="9" t="s">
        <v>34</v>
      </c>
      <c r="AB2631" s="9" t="str">
        <f t="shared" ca="1" si="271"/>
        <v/>
      </c>
      <c r="AC2631" s="9" t="str">
        <f t="shared" si="272"/>
        <v/>
      </c>
      <c r="AD2631" s="9" t="str">
        <f t="shared" ca="1" si="273"/>
        <v/>
      </c>
      <c r="AE2631" s="9" t="str">
        <f t="shared" ca="1" si="274"/>
        <v/>
      </c>
      <c r="AF2631" s="9"/>
      <c r="AG2631" s="123" t="str">
        <f t="shared" si="269"/>
        <v>Santhabommali,'65/2026'</v>
      </c>
      <c r="AH2631" s="97" t="str">
        <f t="shared" si="275"/>
        <v/>
      </c>
    </row>
    <row r="2632" spans="1:34" ht="25.5" customHeight="1" x14ac:dyDescent="0.25">
      <c r="A2632" s="96">
        <v>2631</v>
      </c>
      <c r="B2632" s="123" t="str">
        <f>_xlfn.XLOOKUP(E2632,'[1]PS Name'!B:B,'[1]PS Name'!D:D)</f>
        <v>Kasibugga Sub-Division</v>
      </c>
      <c r="C2632" s="123">
        <f>_xlfn.XLOOKUP(E2632,'[1]PS Name'!B:B,'[1]PS Name'!C:C)</f>
        <v>0</v>
      </c>
      <c r="D2632" s="123"/>
      <c r="E2632" s="123" t="s">
        <v>68</v>
      </c>
      <c r="F2632" s="9" t="s">
        <v>6549</v>
      </c>
      <c r="G2632" s="63" t="s">
        <v>264</v>
      </c>
      <c r="H2632" s="137">
        <v>46270</v>
      </c>
      <c r="I2632" s="63" t="str">
        <f t="shared" si="268"/>
        <v>Sep</v>
      </c>
      <c r="J2632" s="63">
        <f t="shared" si="270"/>
        <v>2026</v>
      </c>
      <c r="K2632" s="63" t="s">
        <v>59</v>
      </c>
      <c r="L2632" s="9" t="s">
        <v>265</v>
      </c>
      <c r="M2632" s="9" t="str">
        <f>_xlfn.XLOOKUP(K2632,[1]Heads!A:A,[1]Heads!B:B)</f>
        <v>Missing Cases</v>
      </c>
      <c r="N2632" s="9" t="str">
        <f>_xlfn.XLOOKUP(M2632,[1]Heads!B:B,[1]Heads!C:C)</f>
        <v>Missing</v>
      </c>
      <c r="O2632" s="9" t="s">
        <v>32</v>
      </c>
      <c r="P2632" s="75"/>
      <c r="Q2632" s="9"/>
      <c r="R2632" s="75"/>
      <c r="S2632" s="96" t="s">
        <v>7125</v>
      </c>
      <c r="T2632" s="9"/>
      <c r="U2632" s="75"/>
      <c r="V2632" s="9"/>
      <c r="W2632" s="104" t="s">
        <v>142</v>
      </c>
      <c r="X2632" s="104" t="s">
        <v>2923</v>
      </c>
      <c r="Y2632" s="98"/>
      <c r="Z2632" s="9" t="s">
        <v>6550</v>
      </c>
      <c r="AA2632" s="9" t="s">
        <v>34</v>
      </c>
      <c r="AB2632" s="9" t="str">
        <f t="shared" ca="1" si="271"/>
        <v/>
      </c>
      <c r="AC2632" s="9" t="str">
        <f t="shared" si="272"/>
        <v/>
      </c>
      <c r="AD2632" s="9" t="str">
        <f t="shared" ca="1" si="273"/>
        <v/>
      </c>
      <c r="AE2632" s="9" t="str">
        <f t="shared" ca="1" si="274"/>
        <v/>
      </c>
      <c r="AF2632" s="9"/>
      <c r="AG2632" s="123" t="str">
        <f t="shared" si="269"/>
        <v>Kasibugga,'307/2026'</v>
      </c>
      <c r="AH2632" s="97" t="str">
        <f t="shared" si="275"/>
        <v/>
      </c>
    </row>
    <row r="2633" spans="1:34" ht="25.5" customHeight="1" x14ac:dyDescent="0.25">
      <c r="A2633" s="96">
        <v>2632</v>
      </c>
      <c r="B2633" s="123" t="str">
        <f>_xlfn.XLOOKUP(E2633,'[1]PS Name'!B:B,'[1]PS Name'!D:D)</f>
        <v>Tekkali Sub-Division</v>
      </c>
      <c r="C2633" s="123">
        <f>_xlfn.XLOOKUP(E2633,'[1]PS Name'!B:B,'[1]PS Name'!C:C)</f>
        <v>0</v>
      </c>
      <c r="D2633" s="123"/>
      <c r="E2633" s="123" t="s">
        <v>51</v>
      </c>
      <c r="F2633" s="9" t="s">
        <v>3924</v>
      </c>
      <c r="G2633" s="63" t="s">
        <v>1444</v>
      </c>
      <c r="H2633" s="137">
        <v>46270</v>
      </c>
      <c r="I2633" s="63" t="str">
        <f t="shared" si="268"/>
        <v>Sep</v>
      </c>
      <c r="J2633" s="63">
        <f t="shared" si="270"/>
        <v>2026</v>
      </c>
      <c r="K2633" s="63" t="s">
        <v>75</v>
      </c>
      <c r="L2633" s="9"/>
      <c r="M2633" s="9" t="str">
        <f>_xlfn.XLOOKUP(K2633,[1]Heads!A:A,[1]Heads!B:B)</f>
        <v>Bodily Offiences</v>
      </c>
      <c r="N2633" s="9" t="str">
        <f>_xlfn.XLOOKUP(M2633,[1]Heads!B:B,[1]Heads!C:C)</f>
        <v>IPC</v>
      </c>
      <c r="O2633" s="9" t="s">
        <v>32</v>
      </c>
      <c r="P2633" s="75"/>
      <c r="Q2633" s="9"/>
      <c r="R2633" s="75"/>
      <c r="S2633" s="96" t="s">
        <v>3196</v>
      </c>
      <c r="T2633" s="9"/>
      <c r="U2633" s="75"/>
      <c r="V2633" s="9"/>
      <c r="W2633" s="104" t="s">
        <v>169</v>
      </c>
      <c r="X2633" s="104" t="s">
        <v>50</v>
      </c>
      <c r="Y2633" s="98"/>
      <c r="Z2633" s="9" t="s">
        <v>6551</v>
      </c>
      <c r="AA2633" s="9" t="s">
        <v>34</v>
      </c>
      <c r="AB2633" s="9">
        <f t="shared" ca="1" si="271"/>
        <v>41</v>
      </c>
      <c r="AC2633" s="9" t="str">
        <f t="shared" ca="1" si="272"/>
        <v>Below 45 Days</v>
      </c>
      <c r="AD2633" s="9" t="str">
        <f t="shared" ca="1" si="273"/>
        <v/>
      </c>
      <c r="AE2633" s="9" t="str">
        <f t="shared" ca="1" si="274"/>
        <v/>
      </c>
      <c r="AF2633" s="9"/>
      <c r="AG2633" s="123" t="str">
        <f t="shared" si="269"/>
        <v>Tekkali PS,'159/2026'</v>
      </c>
      <c r="AH2633" s="97" t="str">
        <f t="shared" ca="1" si="275"/>
        <v>Below 45 Days</v>
      </c>
    </row>
    <row r="2634" spans="1:34" ht="25.5" customHeight="1" x14ac:dyDescent="0.25">
      <c r="A2634" s="96">
        <v>2633</v>
      </c>
      <c r="B2634" s="123" t="str">
        <f>_xlfn.XLOOKUP(E2634,'[1]PS Name'!B:B,'[1]PS Name'!D:D)</f>
        <v>Tekkali Sub-Division</v>
      </c>
      <c r="C2634" s="123" t="str">
        <f>_xlfn.XLOOKUP(E2634,'[1]PS Name'!B:B,'[1]PS Name'!C:C)</f>
        <v>Kothuru Circle</v>
      </c>
      <c r="D2634" s="123"/>
      <c r="E2634" s="123" t="s">
        <v>73</v>
      </c>
      <c r="F2634" s="9" t="s">
        <v>3250</v>
      </c>
      <c r="G2634" s="63" t="s">
        <v>6552</v>
      </c>
      <c r="H2634" s="137">
        <v>46270</v>
      </c>
      <c r="I2634" s="63" t="str">
        <f t="shared" si="268"/>
        <v>Sep</v>
      </c>
      <c r="J2634" s="63">
        <f t="shared" si="270"/>
        <v>2026</v>
      </c>
      <c r="K2634" s="63" t="s">
        <v>115</v>
      </c>
      <c r="L2634" s="9"/>
      <c r="M2634" s="9" t="str">
        <f>_xlfn.XLOOKUP(K2634,[1]Heads!A:A,[1]Heads!B:B)</f>
        <v>Crime  Against Women</v>
      </c>
      <c r="N2634" s="9" t="str">
        <f>_xlfn.XLOOKUP(M2634,[1]Heads!B:B,[1]Heads!C:C)</f>
        <v>IPC</v>
      </c>
      <c r="O2634" s="9" t="s">
        <v>32</v>
      </c>
      <c r="P2634" s="75"/>
      <c r="Q2634" s="9"/>
      <c r="R2634" s="75"/>
      <c r="S2634" s="96" t="s">
        <v>3196</v>
      </c>
      <c r="T2634" s="9"/>
      <c r="U2634" s="75"/>
      <c r="V2634" s="9"/>
      <c r="W2634" s="104" t="s">
        <v>40</v>
      </c>
      <c r="X2634" s="104" t="s">
        <v>33</v>
      </c>
      <c r="Y2634" s="98">
        <v>46305</v>
      </c>
      <c r="Z2634" s="9" t="s">
        <v>6553</v>
      </c>
      <c r="AA2634" s="9" t="s">
        <v>34</v>
      </c>
      <c r="AB2634" s="9">
        <f t="shared" ca="1" si="271"/>
        <v>41</v>
      </c>
      <c r="AC2634" s="9" t="str">
        <f t="shared" ca="1" si="272"/>
        <v>Below 45 Days</v>
      </c>
      <c r="AD2634" s="9">
        <f t="shared" ca="1" si="273"/>
        <v>6</v>
      </c>
      <c r="AE2634" s="9" t="str">
        <f t="shared" ca="1" si="274"/>
        <v>Below 45 Days</v>
      </c>
      <c r="AF2634" s="9"/>
      <c r="AG2634" s="123" t="str">
        <f t="shared" si="269"/>
        <v>Kothuru,'103/2026'</v>
      </c>
      <c r="AH2634" s="97" t="str">
        <f t="shared" si="275"/>
        <v/>
      </c>
    </row>
    <row r="2635" spans="1:34" ht="25.5" customHeight="1" x14ac:dyDescent="0.25">
      <c r="A2635" s="96">
        <v>2634</v>
      </c>
      <c r="B2635" s="123" t="str">
        <f>_xlfn.XLOOKUP(E2635,'[1]PS Name'!B:B,'[1]PS Name'!D:D)</f>
        <v>Tekkali Sub-Division</v>
      </c>
      <c r="C2635" s="123" t="str">
        <f>_xlfn.XLOOKUP(E2635,'[1]PS Name'!B:B,'[1]PS Name'!C:C)</f>
        <v>Narasannapeta Circle</v>
      </c>
      <c r="D2635" s="123"/>
      <c r="E2635" s="123" t="s">
        <v>113</v>
      </c>
      <c r="F2635" s="9" t="s">
        <v>3106</v>
      </c>
      <c r="G2635" s="63" t="s">
        <v>6554</v>
      </c>
      <c r="H2635" s="137">
        <v>46270</v>
      </c>
      <c r="I2635" s="63" t="str">
        <f t="shared" si="268"/>
        <v>Sep</v>
      </c>
      <c r="J2635" s="63">
        <f t="shared" si="270"/>
        <v>2026</v>
      </c>
      <c r="K2635" s="63" t="s">
        <v>29</v>
      </c>
      <c r="L2635" s="9"/>
      <c r="M2635" s="9" t="str">
        <f>_xlfn.XLOOKUP(K2635,[1]Heads!A:A,[1]Heads!B:B)</f>
        <v>White Collar Offences</v>
      </c>
      <c r="N2635" s="9" t="str">
        <f>_xlfn.XLOOKUP(M2635,[1]Heads!B:B,[1]Heads!C:C)</f>
        <v>IPC</v>
      </c>
      <c r="O2635" s="9" t="s">
        <v>32</v>
      </c>
      <c r="P2635" s="75"/>
      <c r="Q2635" s="9"/>
      <c r="R2635" s="75"/>
      <c r="S2635" s="96" t="s">
        <v>3196</v>
      </c>
      <c r="T2635" s="9"/>
      <c r="U2635" s="75"/>
      <c r="V2635" s="9"/>
      <c r="W2635" s="104" t="s">
        <v>112</v>
      </c>
      <c r="X2635" s="104" t="s">
        <v>177</v>
      </c>
      <c r="Y2635" s="98">
        <v>46307</v>
      </c>
      <c r="Z2635" s="9" t="s">
        <v>6555</v>
      </c>
      <c r="AA2635" s="9" t="s">
        <v>34</v>
      </c>
      <c r="AB2635" s="9">
        <f t="shared" ca="1" si="271"/>
        <v>41</v>
      </c>
      <c r="AC2635" s="9" t="str">
        <f t="shared" ca="1" si="272"/>
        <v>Below 45 Days</v>
      </c>
      <c r="AD2635" s="9">
        <f t="shared" ca="1" si="273"/>
        <v>4</v>
      </c>
      <c r="AE2635" s="9" t="str">
        <f t="shared" ca="1" si="274"/>
        <v>Below 45 Days</v>
      </c>
      <c r="AF2635" s="9"/>
      <c r="AG2635" s="123" t="str">
        <f t="shared" si="269"/>
        <v>Jalumuru,'83/2026'</v>
      </c>
      <c r="AH2635" s="97" t="str">
        <f t="shared" ca="1" si="275"/>
        <v>Below 45 Days</v>
      </c>
    </row>
    <row r="2636" spans="1:34" ht="25.5" customHeight="1" x14ac:dyDescent="0.25">
      <c r="A2636" s="96">
        <v>2635</v>
      </c>
      <c r="B2636" s="123" t="str">
        <f>_xlfn.XLOOKUP(E2636,'[1]PS Name'!B:B,'[1]PS Name'!D:D)</f>
        <v>Tekkali Sub-Division</v>
      </c>
      <c r="C2636" s="123">
        <f>_xlfn.XLOOKUP(E2636,'[1]PS Name'!B:B,'[1]PS Name'!C:C)</f>
        <v>0</v>
      </c>
      <c r="D2636" s="123"/>
      <c r="E2636" s="123" t="s">
        <v>51</v>
      </c>
      <c r="F2636" s="9" t="s">
        <v>3906</v>
      </c>
      <c r="G2636" s="63" t="s">
        <v>3504</v>
      </c>
      <c r="H2636" s="137">
        <v>46270</v>
      </c>
      <c r="I2636" s="63" t="str">
        <f t="shared" si="268"/>
        <v>Sep</v>
      </c>
      <c r="J2636" s="63">
        <f t="shared" si="270"/>
        <v>2026</v>
      </c>
      <c r="K2636" s="63" t="s">
        <v>75</v>
      </c>
      <c r="L2636" s="9"/>
      <c r="M2636" s="9" t="str">
        <f>_xlfn.XLOOKUP(K2636,[1]Heads!A:A,[1]Heads!B:B)</f>
        <v>Bodily Offiences</v>
      </c>
      <c r="N2636" s="9" t="str">
        <f>_xlfn.XLOOKUP(M2636,[1]Heads!B:B,[1]Heads!C:C)</f>
        <v>IPC</v>
      </c>
      <c r="O2636" s="9" t="s">
        <v>32</v>
      </c>
      <c r="P2636" s="75"/>
      <c r="Q2636" s="9"/>
      <c r="R2636" s="75"/>
      <c r="S2636" s="96" t="s">
        <v>3196</v>
      </c>
      <c r="T2636" s="9"/>
      <c r="U2636" s="75"/>
      <c r="V2636" s="9"/>
      <c r="W2636" s="104" t="s">
        <v>169</v>
      </c>
      <c r="X2636" s="104" t="s">
        <v>50</v>
      </c>
      <c r="Y2636" s="98"/>
      <c r="Z2636" s="9" t="s">
        <v>6556</v>
      </c>
      <c r="AA2636" s="9" t="s">
        <v>34</v>
      </c>
      <c r="AB2636" s="9">
        <f t="shared" ca="1" si="271"/>
        <v>41</v>
      </c>
      <c r="AC2636" s="9" t="str">
        <f t="shared" ca="1" si="272"/>
        <v>Below 45 Days</v>
      </c>
      <c r="AD2636" s="9" t="str">
        <f t="shared" ca="1" si="273"/>
        <v/>
      </c>
      <c r="AE2636" s="9" t="str">
        <f t="shared" ca="1" si="274"/>
        <v/>
      </c>
      <c r="AF2636" s="9"/>
      <c r="AG2636" s="123" t="str">
        <f t="shared" si="269"/>
        <v>Tekkali PS,'158/2026'</v>
      </c>
      <c r="AH2636" s="97" t="str">
        <f t="shared" ca="1" si="275"/>
        <v>Below 45 Days</v>
      </c>
    </row>
    <row r="2637" spans="1:34" ht="25.5" customHeight="1" x14ac:dyDescent="0.25">
      <c r="A2637" s="96">
        <v>2636</v>
      </c>
      <c r="B2637" s="123" t="str">
        <f>_xlfn.XLOOKUP(E2637,'[1]PS Name'!B:B,'[1]PS Name'!D:D)</f>
        <v>Kasibugga Sub-Division</v>
      </c>
      <c r="C2637" s="123" t="str">
        <f>_xlfn.XLOOKUP(E2637,'[1]PS Name'!B:B,'[1]PS Name'!C:C)</f>
        <v>Itchapuram Circle</v>
      </c>
      <c r="D2637" s="123"/>
      <c r="E2637" s="123" t="s">
        <v>66</v>
      </c>
      <c r="F2637" s="9" t="s">
        <v>3164</v>
      </c>
      <c r="G2637" s="63" t="s">
        <v>2940</v>
      </c>
      <c r="H2637" s="137">
        <v>46270</v>
      </c>
      <c r="I2637" s="63" t="str">
        <f t="shared" si="268"/>
        <v>Sep</v>
      </c>
      <c r="J2637" s="63">
        <f t="shared" si="270"/>
        <v>2026</v>
      </c>
      <c r="K2637" s="63" t="s">
        <v>149</v>
      </c>
      <c r="L2637" s="9"/>
      <c r="M2637" s="9" t="str">
        <f>_xlfn.XLOOKUP(K2637,[1]Heads!A:A,[1]Heads!B:B)</f>
        <v>Enforcement</v>
      </c>
      <c r="N2637" s="9" t="str">
        <f>_xlfn.XLOOKUP(M2637,[1]Heads!B:B,[1]Heads!C:C)</f>
        <v>Enforcement</v>
      </c>
      <c r="O2637" s="9" t="s">
        <v>32</v>
      </c>
      <c r="P2637" s="75"/>
      <c r="Q2637" s="9"/>
      <c r="R2637" s="75"/>
      <c r="S2637" s="96" t="s">
        <v>7126</v>
      </c>
      <c r="T2637" s="9"/>
      <c r="U2637" s="75"/>
      <c r="V2637" s="9"/>
      <c r="W2637" s="104" t="s">
        <v>141</v>
      </c>
      <c r="X2637" s="104" t="s">
        <v>2923</v>
      </c>
      <c r="Y2637" s="98"/>
      <c r="Z2637" s="9" t="s">
        <v>6557</v>
      </c>
      <c r="AA2637" s="9" t="s">
        <v>34</v>
      </c>
      <c r="AB2637" s="9" t="str">
        <f t="shared" ca="1" si="271"/>
        <v/>
      </c>
      <c r="AC2637" s="9" t="str">
        <f t="shared" si="272"/>
        <v/>
      </c>
      <c r="AD2637" s="9" t="str">
        <f t="shared" ca="1" si="273"/>
        <v/>
      </c>
      <c r="AE2637" s="9" t="str">
        <f t="shared" ca="1" si="274"/>
        <v/>
      </c>
      <c r="AF2637" s="9"/>
      <c r="AG2637" s="123" t="str">
        <f t="shared" si="269"/>
        <v>Itchapuram Rural,'95/2026'</v>
      </c>
      <c r="AH2637" s="97" t="str">
        <f t="shared" si="275"/>
        <v/>
      </c>
    </row>
    <row r="2638" spans="1:34" ht="25.5" customHeight="1" x14ac:dyDescent="0.25">
      <c r="A2638" s="96">
        <v>2637</v>
      </c>
      <c r="B2638" s="123" t="str">
        <f>_xlfn.XLOOKUP(E2638,'[1]PS Name'!B:B,'[1]PS Name'!D:D)</f>
        <v>Srikakulam Sub-Division</v>
      </c>
      <c r="C2638" s="123" t="str">
        <f>_xlfn.XLOOKUP(E2638,'[1]PS Name'!B:B,'[1]PS Name'!C:C)</f>
        <v>J.R.Puram Circle</v>
      </c>
      <c r="D2638" s="123"/>
      <c r="E2638" s="123" t="s">
        <v>107</v>
      </c>
      <c r="F2638" s="9" t="s">
        <v>3085</v>
      </c>
      <c r="G2638" s="63" t="s">
        <v>6558</v>
      </c>
      <c r="H2638" s="137">
        <v>46270</v>
      </c>
      <c r="I2638" s="63" t="str">
        <f t="shared" si="268"/>
        <v>Sep</v>
      </c>
      <c r="J2638" s="63">
        <f t="shared" si="270"/>
        <v>2026</v>
      </c>
      <c r="K2638" s="63" t="s">
        <v>148</v>
      </c>
      <c r="L2638" s="9"/>
      <c r="M2638" s="9" t="str">
        <f>_xlfn.XLOOKUP(K2638,[1]Heads!A:A,[1]Heads!B:B)</f>
        <v>Other IPC</v>
      </c>
      <c r="N2638" s="9" t="str">
        <f>_xlfn.XLOOKUP(M2638,[1]Heads!B:B,[1]Heads!C:C)</f>
        <v>IPC</v>
      </c>
      <c r="O2638" s="9" t="s">
        <v>32</v>
      </c>
      <c r="P2638" s="75"/>
      <c r="Q2638" s="9"/>
      <c r="R2638" s="75"/>
      <c r="S2638" s="96" t="s">
        <v>3196</v>
      </c>
      <c r="T2638" s="9"/>
      <c r="U2638" s="75"/>
      <c r="V2638" s="9"/>
      <c r="W2638" s="104" t="s">
        <v>141</v>
      </c>
      <c r="X2638" s="104" t="s">
        <v>33</v>
      </c>
      <c r="Y2638" s="98">
        <v>46305</v>
      </c>
      <c r="Z2638" s="9" t="s">
        <v>6559</v>
      </c>
      <c r="AA2638" s="9" t="s">
        <v>34</v>
      </c>
      <c r="AB2638" s="9">
        <f t="shared" ca="1" si="271"/>
        <v>41</v>
      </c>
      <c r="AC2638" s="9" t="str">
        <f t="shared" ca="1" si="272"/>
        <v>Below 45 Days</v>
      </c>
      <c r="AD2638" s="9">
        <f t="shared" ca="1" si="273"/>
        <v>6</v>
      </c>
      <c r="AE2638" s="9" t="str">
        <f t="shared" ca="1" si="274"/>
        <v>Below 45 Days</v>
      </c>
      <c r="AF2638" s="9"/>
      <c r="AG2638" s="123" t="str">
        <f t="shared" si="269"/>
        <v>G. Sigadam,'67/2026'</v>
      </c>
      <c r="AH2638" s="97" t="str">
        <f t="shared" si="275"/>
        <v/>
      </c>
    </row>
    <row r="2639" spans="1:34" ht="25.5" customHeight="1" x14ac:dyDescent="0.25">
      <c r="A2639" s="96">
        <v>2638</v>
      </c>
      <c r="B2639" s="123" t="str">
        <f>_xlfn.XLOOKUP(E2639,'[1]PS Name'!B:B,'[1]PS Name'!D:D)</f>
        <v>Kasibugga Sub-Division</v>
      </c>
      <c r="C2639" s="123" t="str">
        <f>_xlfn.XLOOKUP(E2639,'[1]PS Name'!B:B,'[1]PS Name'!C:C)</f>
        <v>Itchapuram Circle</v>
      </c>
      <c r="D2639" s="123"/>
      <c r="E2639" s="123" t="s">
        <v>78</v>
      </c>
      <c r="F2639" s="9" t="s">
        <v>3088</v>
      </c>
      <c r="G2639" s="63" t="s">
        <v>5411</v>
      </c>
      <c r="H2639" s="137">
        <v>46270</v>
      </c>
      <c r="I2639" s="63" t="str">
        <f t="shared" ref="I2639:I2671" si="276">TEXT(H2639,"mmm")</f>
        <v>Sep</v>
      </c>
      <c r="J2639" s="63">
        <f t="shared" si="270"/>
        <v>2026</v>
      </c>
      <c r="K2639" s="63" t="s">
        <v>75</v>
      </c>
      <c r="L2639" s="9"/>
      <c r="M2639" s="9" t="str">
        <f>_xlfn.XLOOKUP(K2639,[1]Heads!A:A,[1]Heads!B:B)</f>
        <v>Bodily Offiences</v>
      </c>
      <c r="N2639" s="9" t="str">
        <f>_xlfn.XLOOKUP(M2639,[1]Heads!B:B,[1]Heads!C:C)</f>
        <v>IPC</v>
      </c>
      <c r="O2639" s="9" t="s">
        <v>32</v>
      </c>
      <c r="P2639" s="75"/>
      <c r="Q2639" s="9"/>
      <c r="R2639" s="75"/>
      <c r="S2639" s="96" t="s">
        <v>3196</v>
      </c>
      <c r="T2639" s="9"/>
      <c r="U2639" s="75"/>
      <c r="V2639" s="9"/>
      <c r="W2639" s="104" t="s">
        <v>169</v>
      </c>
      <c r="X2639" s="104" t="s">
        <v>141</v>
      </c>
      <c r="Y2639" s="98"/>
      <c r="Z2639" s="9" t="s">
        <v>6560</v>
      </c>
      <c r="AA2639" s="9" t="s">
        <v>34</v>
      </c>
      <c r="AB2639" s="9">
        <f t="shared" ca="1" si="271"/>
        <v>41</v>
      </c>
      <c r="AC2639" s="9" t="str">
        <f t="shared" ca="1" si="272"/>
        <v>Below 45 Days</v>
      </c>
      <c r="AD2639" s="9" t="str">
        <f t="shared" ca="1" si="273"/>
        <v/>
      </c>
      <c r="AE2639" s="9" t="str">
        <f t="shared" ca="1" si="274"/>
        <v/>
      </c>
      <c r="AF2639" s="9"/>
      <c r="AG2639" s="123" t="str">
        <f t="shared" ref="AG2639:AG2671" si="277">E2639&amp;","&amp;F2639</f>
        <v>Kaviti,'81/2026'</v>
      </c>
      <c r="AH2639" s="97" t="str">
        <f t="shared" ca="1" si="275"/>
        <v>Below 45 Days</v>
      </c>
    </row>
    <row r="2640" spans="1:34" ht="25.5" customHeight="1" x14ac:dyDescent="0.25">
      <c r="A2640" s="96">
        <v>2639</v>
      </c>
      <c r="B2640" s="123" t="str">
        <f>_xlfn.XLOOKUP(E2640,'[1]PS Name'!B:B,'[1]PS Name'!D:D)</f>
        <v>Srikakulam Sub-Division</v>
      </c>
      <c r="C2640" s="123" t="str">
        <f>_xlfn.XLOOKUP(E2640,'[1]PS Name'!B:B,'[1]PS Name'!C:C)</f>
        <v>Amadalavalasa Circle</v>
      </c>
      <c r="D2640" s="123"/>
      <c r="E2640" s="123" t="s">
        <v>64</v>
      </c>
      <c r="F2640" s="9" t="s">
        <v>3483</v>
      </c>
      <c r="G2640" s="63" t="s">
        <v>1392</v>
      </c>
      <c r="H2640" s="137">
        <v>46270</v>
      </c>
      <c r="I2640" s="63" t="str">
        <f t="shared" si="276"/>
        <v>Sep</v>
      </c>
      <c r="J2640" s="63">
        <f t="shared" si="270"/>
        <v>2026</v>
      </c>
      <c r="K2640" s="63" t="s">
        <v>77</v>
      </c>
      <c r="L2640" s="9"/>
      <c r="M2640" s="9" t="str">
        <f>_xlfn.XLOOKUP(K2640,[1]Heads!A:A,[1]Heads!B:B)</f>
        <v>Road Accidents</v>
      </c>
      <c r="N2640" s="9" t="str">
        <f>_xlfn.XLOOKUP(M2640,[1]Heads!B:B,[1]Heads!C:C)</f>
        <v>IPC</v>
      </c>
      <c r="O2640" s="9" t="s">
        <v>32</v>
      </c>
      <c r="P2640" s="75"/>
      <c r="Q2640" s="9"/>
      <c r="R2640" s="75"/>
      <c r="S2640" s="96" t="s">
        <v>3196</v>
      </c>
      <c r="T2640" s="9"/>
      <c r="U2640" s="75"/>
      <c r="V2640" s="9"/>
      <c r="W2640" s="104" t="s">
        <v>168</v>
      </c>
      <c r="X2640" s="104" t="s">
        <v>169</v>
      </c>
      <c r="Y2640" s="98"/>
      <c r="Z2640" s="9" t="s">
        <v>6561</v>
      </c>
      <c r="AA2640" s="9" t="s">
        <v>34</v>
      </c>
      <c r="AB2640" s="9">
        <f t="shared" ca="1" si="271"/>
        <v>41</v>
      </c>
      <c r="AC2640" s="9" t="str">
        <f t="shared" ca="1" si="272"/>
        <v>Below 45 Days</v>
      </c>
      <c r="AD2640" s="9" t="str">
        <f t="shared" ca="1" si="273"/>
        <v/>
      </c>
      <c r="AE2640" s="9" t="str">
        <f t="shared" ca="1" si="274"/>
        <v/>
      </c>
      <c r="AF2640" s="9"/>
      <c r="AG2640" s="123" t="str">
        <f t="shared" si="277"/>
        <v>Ponduru,'122/2026'</v>
      </c>
      <c r="AH2640" s="97" t="str">
        <f t="shared" ca="1" si="275"/>
        <v>Below 45 Days</v>
      </c>
    </row>
    <row r="2641" spans="1:34" ht="25.5" customHeight="1" x14ac:dyDescent="0.25">
      <c r="A2641" s="96">
        <v>2640</v>
      </c>
      <c r="B2641" s="123" t="str">
        <f>_xlfn.XLOOKUP(E2641,'[1]PS Name'!B:B,'[1]PS Name'!D:D)</f>
        <v>Srikakulam Sub-Division</v>
      </c>
      <c r="C2641" s="123">
        <f>_xlfn.XLOOKUP(E2641,'[1]PS Name'!B:B,'[1]PS Name'!C:C)</f>
        <v>0</v>
      </c>
      <c r="D2641" s="123"/>
      <c r="E2641" s="123" t="s">
        <v>28</v>
      </c>
      <c r="F2641" s="9" t="s">
        <v>3539</v>
      </c>
      <c r="G2641" s="63" t="s">
        <v>2771</v>
      </c>
      <c r="H2641" s="137">
        <v>46271</v>
      </c>
      <c r="I2641" s="63" t="str">
        <f t="shared" si="276"/>
        <v>Sep</v>
      </c>
      <c r="J2641" s="63">
        <f t="shared" si="270"/>
        <v>2026</v>
      </c>
      <c r="K2641" s="63" t="s">
        <v>29</v>
      </c>
      <c r="L2641" s="9"/>
      <c r="M2641" s="9" t="str">
        <f>_xlfn.XLOOKUP(K2641,[1]Heads!A:A,[1]Heads!B:B)</f>
        <v>White Collar Offences</v>
      </c>
      <c r="N2641" s="9" t="str">
        <f>_xlfn.XLOOKUP(M2641,[1]Heads!B:B,[1]Heads!C:C)</f>
        <v>IPC</v>
      </c>
      <c r="O2641" s="9" t="s">
        <v>32</v>
      </c>
      <c r="P2641" s="75"/>
      <c r="Q2641" s="9"/>
      <c r="R2641" s="75"/>
      <c r="S2641" s="96" t="s">
        <v>3196</v>
      </c>
      <c r="T2641" s="9"/>
      <c r="U2641" s="75"/>
      <c r="V2641" s="9"/>
      <c r="W2641" s="104" t="s">
        <v>112</v>
      </c>
      <c r="X2641" s="104" t="s">
        <v>141</v>
      </c>
      <c r="Y2641" s="98"/>
      <c r="Z2641" s="9" t="s">
        <v>6562</v>
      </c>
      <c r="AA2641" s="9" t="s">
        <v>34</v>
      </c>
      <c r="AB2641" s="9">
        <f t="shared" ca="1" si="271"/>
        <v>40</v>
      </c>
      <c r="AC2641" s="9" t="str">
        <f t="shared" ca="1" si="272"/>
        <v>Below 45 Days</v>
      </c>
      <c r="AD2641" s="9" t="str">
        <f t="shared" ca="1" si="273"/>
        <v/>
      </c>
      <c r="AE2641" s="9" t="str">
        <f t="shared" ca="1" si="274"/>
        <v/>
      </c>
      <c r="AF2641" s="9"/>
      <c r="AG2641" s="123" t="str">
        <f t="shared" si="277"/>
        <v>Srikakulam II Town,'127/2026'</v>
      </c>
      <c r="AH2641" s="97" t="str">
        <f t="shared" ca="1" si="275"/>
        <v>Below 45 Days</v>
      </c>
    </row>
    <row r="2642" spans="1:34" ht="25.5" customHeight="1" x14ac:dyDescent="0.25">
      <c r="A2642" s="96">
        <v>2641</v>
      </c>
      <c r="B2642" s="123" t="str">
        <f>_xlfn.XLOOKUP(E2642,'[1]PS Name'!B:B,'[1]PS Name'!D:D)</f>
        <v>Tekkali Sub-Division</v>
      </c>
      <c r="C2642" s="123" t="str">
        <f>_xlfn.XLOOKUP(E2642,'[1]PS Name'!B:B,'[1]PS Name'!C:C)</f>
        <v>Narasannapeta Circle</v>
      </c>
      <c r="D2642" s="123"/>
      <c r="E2642" s="123" t="s">
        <v>124</v>
      </c>
      <c r="F2642" s="9" t="s">
        <v>3295</v>
      </c>
      <c r="G2642" s="63" t="s">
        <v>1637</v>
      </c>
      <c r="H2642" s="137">
        <v>46271</v>
      </c>
      <c r="I2642" s="63" t="str">
        <f t="shared" si="276"/>
        <v>Sep</v>
      </c>
      <c r="J2642" s="63">
        <f t="shared" si="270"/>
        <v>2026</v>
      </c>
      <c r="K2642" s="63" t="s">
        <v>121</v>
      </c>
      <c r="L2642" s="9"/>
      <c r="M2642" s="9" t="str">
        <f>_xlfn.XLOOKUP(K2642,[1]Heads!A:A,[1]Heads!B:B)</f>
        <v>Property Offences</v>
      </c>
      <c r="N2642" s="9" t="str">
        <f>_xlfn.XLOOKUP(M2642,[1]Heads!B:B,[1]Heads!C:C)</f>
        <v>IPC</v>
      </c>
      <c r="O2642" s="9" t="s">
        <v>32</v>
      </c>
      <c r="P2642" s="75"/>
      <c r="Q2642" s="9"/>
      <c r="R2642" s="75"/>
      <c r="S2642" s="96" t="s">
        <v>3196</v>
      </c>
      <c r="T2642" s="9"/>
      <c r="U2642" s="75"/>
      <c r="V2642" s="9"/>
      <c r="W2642" s="104" t="s">
        <v>112</v>
      </c>
      <c r="X2642" s="104" t="s">
        <v>141</v>
      </c>
      <c r="Y2642" s="98"/>
      <c r="Z2642" s="9" t="s">
        <v>6563</v>
      </c>
      <c r="AA2642" s="9" t="s">
        <v>34</v>
      </c>
      <c r="AB2642" s="9">
        <f t="shared" ca="1" si="271"/>
        <v>40</v>
      </c>
      <c r="AC2642" s="9" t="str">
        <f t="shared" ca="1" si="272"/>
        <v>Below 45 Days</v>
      </c>
      <c r="AD2642" s="9" t="str">
        <f t="shared" ca="1" si="273"/>
        <v/>
      </c>
      <c r="AE2642" s="9" t="str">
        <f t="shared" ca="1" si="274"/>
        <v/>
      </c>
      <c r="AF2642" s="9"/>
      <c r="AG2642" s="123" t="str">
        <f t="shared" si="277"/>
        <v>Saravakota,'112/2026'</v>
      </c>
      <c r="AH2642" s="97" t="str">
        <f t="shared" ca="1" si="275"/>
        <v>Below 45 Days</v>
      </c>
    </row>
    <row r="2643" spans="1:34" ht="25.5" customHeight="1" x14ac:dyDescent="0.25">
      <c r="A2643" s="96">
        <v>2642</v>
      </c>
      <c r="B2643" s="123" t="str">
        <f>_xlfn.XLOOKUP(E2643,'[1]PS Name'!B:B,'[1]PS Name'!D:D)</f>
        <v>Srikakulam Sub-Division</v>
      </c>
      <c r="C2643" s="123" t="str">
        <f>_xlfn.XLOOKUP(E2643,'[1]PS Name'!B:B,'[1]PS Name'!C:C)</f>
        <v>J.R.Puram Circle</v>
      </c>
      <c r="D2643" s="123"/>
      <c r="E2643" s="123" t="s">
        <v>107</v>
      </c>
      <c r="F2643" s="9" t="s">
        <v>3113</v>
      </c>
      <c r="G2643" s="63" t="s">
        <v>1315</v>
      </c>
      <c r="H2643" s="137">
        <v>46271</v>
      </c>
      <c r="I2643" s="63" t="str">
        <f t="shared" si="276"/>
        <v>Sep</v>
      </c>
      <c r="J2643" s="63">
        <f t="shared" si="270"/>
        <v>2026</v>
      </c>
      <c r="K2643" s="63" t="s">
        <v>70</v>
      </c>
      <c r="L2643" s="9"/>
      <c r="M2643" s="9" t="str">
        <f>_xlfn.XLOOKUP(K2643,[1]Heads!A:A,[1]Heads!B:B)</f>
        <v>174 CrPC</v>
      </c>
      <c r="N2643" s="9" t="str">
        <f>_xlfn.XLOOKUP(M2643,[1]Heads!B:B,[1]Heads!C:C)</f>
        <v>174 CrPC</v>
      </c>
      <c r="O2643" s="9" t="s">
        <v>32</v>
      </c>
      <c r="P2643" s="75"/>
      <c r="Q2643" s="9"/>
      <c r="R2643" s="75"/>
      <c r="S2643" s="96" t="s">
        <v>3196</v>
      </c>
      <c r="T2643" s="9"/>
      <c r="U2643" s="75"/>
      <c r="V2643" s="9"/>
      <c r="W2643" s="104" t="s">
        <v>168</v>
      </c>
      <c r="X2643" s="104" t="s">
        <v>173</v>
      </c>
      <c r="Y2643" s="98">
        <v>46274</v>
      </c>
      <c r="Z2643" s="9" t="s">
        <v>6564</v>
      </c>
      <c r="AA2643" s="9" t="s">
        <v>34</v>
      </c>
      <c r="AB2643" s="9">
        <f t="shared" ca="1" si="271"/>
        <v>40</v>
      </c>
      <c r="AC2643" s="9" t="str">
        <f t="shared" ca="1" si="272"/>
        <v>Below 45 Days</v>
      </c>
      <c r="AD2643" s="9">
        <f t="shared" ca="1" si="273"/>
        <v>37</v>
      </c>
      <c r="AE2643" s="9" t="str">
        <f t="shared" ca="1" si="274"/>
        <v>Below 45 Days</v>
      </c>
      <c r="AF2643" s="9"/>
      <c r="AG2643" s="123" t="str">
        <f t="shared" si="277"/>
        <v>G. Sigadam,'68/2026'</v>
      </c>
      <c r="AH2643" s="97" t="str">
        <f t="shared" ca="1" si="275"/>
        <v>Below 45 Days</v>
      </c>
    </row>
    <row r="2644" spans="1:34" ht="25.5" customHeight="1" x14ac:dyDescent="0.25">
      <c r="A2644" s="96">
        <v>2643</v>
      </c>
      <c r="B2644" s="123" t="str">
        <f>_xlfn.XLOOKUP(E2644,'[1]PS Name'!B:B,'[1]PS Name'!D:D)</f>
        <v>Tekkali Sub-Division</v>
      </c>
      <c r="C2644" s="123" t="str">
        <f>_xlfn.XLOOKUP(E2644,'[1]PS Name'!B:B,'[1]PS Name'!C:C)</f>
        <v>Narasannapeta Circle</v>
      </c>
      <c r="D2644" s="123"/>
      <c r="E2644" s="123" t="s">
        <v>42</v>
      </c>
      <c r="F2644" s="9" t="s">
        <v>6332</v>
      </c>
      <c r="G2644" s="63" t="s">
        <v>264</v>
      </c>
      <c r="H2644" s="137">
        <v>46271</v>
      </c>
      <c r="I2644" s="63" t="str">
        <f t="shared" si="276"/>
        <v>Sep</v>
      </c>
      <c r="J2644" s="63">
        <f t="shared" si="270"/>
        <v>2026</v>
      </c>
      <c r="K2644" s="63" t="s">
        <v>59</v>
      </c>
      <c r="L2644" s="9" t="s">
        <v>265</v>
      </c>
      <c r="M2644" s="9" t="str">
        <f>_xlfn.XLOOKUP(K2644,[1]Heads!A:A,[1]Heads!B:B)</f>
        <v>Missing Cases</v>
      </c>
      <c r="N2644" s="9" t="str">
        <f>_xlfn.XLOOKUP(M2644,[1]Heads!B:B,[1]Heads!C:C)</f>
        <v>Missing</v>
      </c>
      <c r="O2644" s="9" t="s">
        <v>32</v>
      </c>
      <c r="P2644" s="75"/>
      <c r="Q2644" s="9"/>
      <c r="R2644" s="75"/>
      <c r="S2644" s="96" t="s">
        <v>3196</v>
      </c>
      <c r="T2644" s="9"/>
      <c r="U2644" s="75"/>
      <c r="V2644" s="9"/>
      <c r="W2644" s="104" t="s">
        <v>112</v>
      </c>
      <c r="X2644" s="104" t="s">
        <v>112</v>
      </c>
      <c r="Y2644" s="98"/>
      <c r="Z2644" s="9" t="s">
        <v>6565</v>
      </c>
      <c r="AA2644" s="9" t="s">
        <v>34</v>
      </c>
      <c r="AB2644" s="9">
        <f t="shared" ca="1" si="271"/>
        <v>40</v>
      </c>
      <c r="AC2644" s="9" t="str">
        <f t="shared" ca="1" si="272"/>
        <v>Below 45 Days</v>
      </c>
      <c r="AD2644" s="9" t="str">
        <f t="shared" ca="1" si="273"/>
        <v/>
      </c>
      <c r="AE2644" s="9" t="str">
        <f t="shared" ca="1" si="274"/>
        <v/>
      </c>
      <c r="AF2644" s="9"/>
      <c r="AG2644" s="123" t="str">
        <f t="shared" si="277"/>
        <v>Narasannapeta,'275/2026'</v>
      </c>
      <c r="AH2644" s="97" t="str">
        <f t="shared" ca="1" si="275"/>
        <v>Below 45 Days</v>
      </c>
    </row>
    <row r="2645" spans="1:34" ht="25.5" customHeight="1" x14ac:dyDescent="0.25">
      <c r="A2645" s="96">
        <v>2644</v>
      </c>
      <c r="B2645" s="123" t="str">
        <f>_xlfn.XLOOKUP(E2645,'[1]PS Name'!B:B,'[1]PS Name'!D:D)</f>
        <v>Tekkali Sub-Division</v>
      </c>
      <c r="C2645" s="123" t="str">
        <f>_xlfn.XLOOKUP(E2645,'[1]PS Name'!B:B,'[1]PS Name'!C:C)</f>
        <v>Kothuru Circle</v>
      </c>
      <c r="D2645" s="123"/>
      <c r="E2645" s="123" t="s">
        <v>73</v>
      </c>
      <c r="F2645" s="9" t="s">
        <v>3258</v>
      </c>
      <c r="G2645" s="63" t="s">
        <v>6451</v>
      </c>
      <c r="H2645" s="137">
        <v>46271</v>
      </c>
      <c r="I2645" s="63" t="str">
        <f t="shared" si="276"/>
        <v>Sep</v>
      </c>
      <c r="J2645" s="63">
        <f t="shared" si="270"/>
        <v>2026</v>
      </c>
      <c r="K2645" s="63" t="s">
        <v>86</v>
      </c>
      <c r="L2645" s="9"/>
      <c r="M2645" s="9" t="str">
        <f>_xlfn.XLOOKUP(K2645,[1]Heads!A:A,[1]Heads!B:B)</f>
        <v>Enforcement</v>
      </c>
      <c r="N2645" s="9" t="str">
        <f>_xlfn.XLOOKUP(M2645,[1]Heads!B:B,[1]Heads!C:C)</f>
        <v>Enforcement</v>
      </c>
      <c r="O2645" s="9" t="s">
        <v>32</v>
      </c>
      <c r="P2645" s="75"/>
      <c r="Q2645" s="9"/>
      <c r="R2645" s="75"/>
      <c r="S2645" s="96" t="s">
        <v>7126</v>
      </c>
      <c r="T2645" s="9"/>
      <c r="U2645" s="75"/>
      <c r="V2645" s="9"/>
      <c r="W2645" s="104" t="s">
        <v>141</v>
      </c>
      <c r="X2645" s="104" t="s">
        <v>2923</v>
      </c>
      <c r="Y2645" s="98"/>
      <c r="Z2645" s="9" t="s">
        <v>6566</v>
      </c>
      <c r="AA2645" s="9" t="s">
        <v>34</v>
      </c>
      <c r="AB2645" s="9" t="str">
        <f t="shared" ca="1" si="271"/>
        <v/>
      </c>
      <c r="AC2645" s="9" t="str">
        <f t="shared" si="272"/>
        <v/>
      </c>
      <c r="AD2645" s="9" t="str">
        <f t="shared" ca="1" si="273"/>
        <v/>
      </c>
      <c r="AE2645" s="9" t="str">
        <f t="shared" ca="1" si="274"/>
        <v/>
      </c>
      <c r="AF2645" s="9"/>
      <c r="AG2645" s="123" t="str">
        <f t="shared" si="277"/>
        <v>Kothuru,'104/2026'</v>
      </c>
      <c r="AH2645" s="97" t="str">
        <f t="shared" si="275"/>
        <v/>
      </c>
    </row>
    <row r="2646" spans="1:34" ht="25.5" customHeight="1" x14ac:dyDescent="0.25">
      <c r="A2646" s="96">
        <v>2645</v>
      </c>
      <c r="B2646" s="123" t="str">
        <f>_xlfn.XLOOKUP(E2646,'[1]PS Name'!B:B,'[1]PS Name'!D:D)</f>
        <v>Srikakulam Sub-Division</v>
      </c>
      <c r="C2646" s="123" t="str">
        <f>_xlfn.XLOOKUP(E2646,'[1]PS Name'!B:B,'[1]PS Name'!C:C)</f>
        <v>Amadalavalasa Circle</v>
      </c>
      <c r="D2646" s="123"/>
      <c r="E2646" s="123" t="s">
        <v>47</v>
      </c>
      <c r="F2646" s="9" t="s">
        <v>3577</v>
      </c>
      <c r="G2646" s="63" t="s">
        <v>1315</v>
      </c>
      <c r="H2646" s="137">
        <v>46271</v>
      </c>
      <c r="I2646" s="63" t="str">
        <f t="shared" si="276"/>
        <v>Sep</v>
      </c>
      <c r="J2646" s="63">
        <f t="shared" si="270"/>
        <v>2026</v>
      </c>
      <c r="K2646" s="63" t="s">
        <v>70</v>
      </c>
      <c r="L2646" s="9"/>
      <c r="M2646" s="9" t="str">
        <f>_xlfn.XLOOKUP(K2646,[1]Heads!A:A,[1]Heads!B:B)</f>
        <v>174 CrPC</v>
      </c>
      <c r="N2646" s="9" t="str">
        <f>_xlfn.XLOOKUP(M2646,[1]Heads!B:B,[1]Heads!C:C)</f>
        <v>174 CrPC</v>
      </c>
      <c r="O2646" s="9" t="s">
        <v>32</v>
      </c>
      <c r="P2646" s="75"/>
      <c r="Q2646" s="9"/>
      <c r="R2646" s="75"/>
      <c r="S2646" s="96" t="s">
        <v>7125</v>
      </c>
      <c r="T2646" s="9"/>
      <c r="U2646" s="75"/>
      <c r="V2646" s="9"/>
      <c r="W2646" s="104" t="s">
        <v>168</v>
      </c>
      <c r="X2646" s="104" t="s">
        <v>2923</v>
      </c>
      <c r="Y2646" s="98"/>
      <c r="Z2646" s="9" t="s">
        <v>6567</v>
      </c>
      <c r="AA2646" s="9" t="s">
        <v>34</v>
      </c>
      <c r="AB2646" s="9" t="str">
        <f t="shared" ca="1" si="271"/>
        <v/>
      </c>
      <c r="AC2646" s="9" t="str">
        <f t="shared" si="272"/>
        <v/>
      </c>
      <c r="AD2646" s="9" t="str">
        <f t="shared" ca="1" si="273"/>
        <v/>
      </c>
      <c r="AE2646" s="9" t="str">
        <f t="shared" ca="1" si="274"/>
        <v/>
      </c>
      <c r="AF2646" s="9"/>
      <c r="AG2646" s="123" t="str">
        <f t="shared" si="277"/>
        <v>Amadalavalasa,'134/2026'</v>
      </c>
      <c r="AH2646" s="97" t="str">
        <f t="shared" si="275"/>
        <v/>
      </c>
    </row>
    <row r="2647" spans="1:34" ht="25.5" customHeight="1" x14ac:dyDescent="0.25">
      <c r="A2647" s="96">
        <v>2646</v>
      </c>
      <c r="B2647" s="123" t="str">
        <f>_xlfn.XLOOKUP(E2647,'[1]PS Name'!B:B,'[1]PS Name'!D:D)</f>
        <v>Tekkali Sub-Division</v>
      </c>
      <c r="C2647" s="123" t="str">
        <f>_xlfn.XLOOKUP(E2647,'[1]PS Name'!B:B,'[1]PS Name'!C:C)</f>
        <v>Tekkali Rural Circle</v>
      </c>
      <c r="D2647" s="123"/>
      <c r="E2647" s="123" t="s">
        <v>89</v>
      </c>
      <c r="F2647" s="9" t="s">
        <v>5420</v>
      </c>
      <c r="G2647" s="63" t="s">
        <v>1315</v>
      </c>
      <c r="H2647" s="137">
        <v>46271</v>
      </c>
      <c r="I2647" s="63" t="str">
        <f t="shared" si="276"/>
        <v>Sep</v>
      </c>
      <c r="J2647" s="63">
        <f t="shared" si="270"/>
        <v>2026</v>
      </c>
      <c r="K2647" s="63" t="s">
        <v>70</v>
      </c>
      <c r="L2647" s="9"/>
      <c r="M2647" s="9" t="str">
        <f>_xlfn.XLOOKUP(K2647,[1]Heads!A:A,[1]Heads!B:B)</f>
        <v>174 CrPC</v>
      </c>
      <c r="N2647" s="9" t="str">
        <f>_xlfn.XLOOKUP(M2647,[1]Heads!B:B,[1]Heads!C:C)</f>
        <v>174 CrPC</v>
      </c>
      <c r="O2647" s="9" t="s">
        <v>32</v>
      </c>
      <c r="P2647" s="75"/>
      <c r="Q2647" s="9"/>
      <c r="R2647" s="75"/>
      <c r="S2647" s="96" t="s">
        <v>3196</v>
      </c>
      <c r="T2647" s="9"/>
      <c r="U2647" s="75"/>
      <c r="V2647" s="9"/>
      <c r="W2647" s="104" t="s">
        <v>168</v>
      </c>
      <c r="X2647" s="104" t="s">
        <v>173</v>
      </c>
      <c r="Y2647" s="98">
        <v>46274</v>
      </c>
      <c r="Z2647" s="9" t="s">
        <v>6568</v>
      </c>
      <c r="AA2647" s="9" t="s">
        <v>34</v>
      </c>
      <c r="AB2647" s="9">
        <f t="shared" ca="1" si="271"/>
        <v>40</v>
      </c>
      <c r="AC2647" s="9" t="str">
        <f t="shared" ca="1" si="272"/>
        <v>Below 45 Days</v>
      </c>
      <c r="AD2647" s="9">
        <f t="shared" ca="1" si="273"/>
        <v>37</v>
      </c>
      <c r="AE2647" s="9" t="str">
        <f t="shared" ca="1" si="274"/>
        <v>Below 45 Days</v>
      </c>
      <c r="AF2647" s="9"/>
      <c r="AG2647" s="123" t="str">
        <f t="shared" si="277"/>
        <v>Kotabommali,'166/2026'</v>
      </c>
      <c r="AH2647" s="97" t="str">
        <f t="shared" ca="1" si="275"/>
        <v>Below 45 Days</v>
      </c>
    </row>
    <row r="2648" spans="1:34" ht="25.5" customHeight="1" x14ac:dyDescent="0.25">
      <c r="A2648" s="96">
        <v>2647</v>
      </c>
      <c r="B2648" s="123" t="str">
        <f>_xlfn.XLOOKUP(E2648,'[1]PS Name'!B:B,'[1]PS Name'!D:D)</f>
        <v>Srikakulam Sub-Division</v>
      </c>
      <c r="C2648" s="123" t="str">
        <f>_xlfn.XLOOKUP(E2648,'[1]PS Name'!B:B,'[1]PS Name'!C:C)</f>
        <v>Amadalavalasa Circle</v>
      </c>
      <c r="D2648" s="123"/>
      <c r="E2648" s="123" t="s">
        <v>67</v>
      </c>
      <c r="F2648" s="9" t="s">
        <v>3305</v>
      </c>
      <c r="G2648" s="63" t="s">
        <v>5500</v>
      </c>
      <c r="H2648" s="137">
        <v>46271</v>
      </c>
      <c r="I2648" s="63" t="str">
        <f t="shared" si="276"/>
        <v>Sep</v>
      </c>
      <c r="J2648" s="63">
        <f t="shared" si="270"/>
        <v>2026</v>
      </c>
      <c r="K2648" s="63" t="s">
        <v>81</v>
      </c>
      <c r="L2648" s="9"/>
      <c r="M2648" s="9" t="str">
        <f>_xlfn.XLOOKUP(K2648,[1]Heads!A:A,[1]Heads!B:B)</f>
        <v>Enforcement</v>
      </c>
      <c r="N2648" s="9" t="str">
        <f>_xlfn.XLOOKUP(M2648,[1]Heads!B:B,[1]Heads!C:C)</f>
        <v>Enforcement</v>
      </c>
      <c r="O2648" s="9" t="s">
        <v>32</v>
      </c>
      <c r="P2648" s="75">
        <v>46274</v>
      </c>
      <c r="Q2648" s="9"/>
      <c r="R2648" s="75"/>
      <c r="S2648" s="96" t="s">
        <v>3196</v>
      </c>
      <c r="T2648" s="9"/>
      <c r="U2648" s="75"/>
      <c r="V2648" s="9"/>
      <c r="W2648" s="104" t="s">
        <v>33</v>
      </c>
      <c r="X2648" s="104" t="s">
        <v>33</v>
      </c>
      <c r="Y2648" s="98">
        <v>46274</v>
      </c>
      <c r="Z2648" s="9" t="s">
        <v>6569</v>
      </c>
      <c r="AA2648" s="9" t="s">
        <v>34</v>
      </c>
      <c r="AB2648" s="9">
        <f t="shared" ca="1" si="271"/>
        <v>40</v>
      </c>
      <c r="AC2648" s="9" t="str">
        <f t="shared" ca="1" si="272"/>
        <v>Below 45 Days</v>
      </c>
      <c r="AD2648" s="9">
        <f t="shared" ca="1" si="273"/>
        <v>37</v>
      </c>
      <c r="AE2648" s="9" t="str">
        <f t="shared" ca="1" si="274"/>
        <v>Below 45 Days</v>
      </c>
      <c r="AF2648" s="9"/>
      <c r="AG2648" s="123" t="str">
        <f t="shared" si="277"/>
        <v>Sarubujjili,'85/2026'</v>
      </c>
      <c r="AH2648" s="97" t="str">
        <f t="shared" si="275"/>
        <v/>
      </c>
    </row>
    <row r="2649" spans="1:34" ht="25.5" customHeight="1" x14ac:dyDescent="0.25">
      <c r="A2649" s="96">
        <v>2648</v>
      </c>
      <c r="B2649" s="123" t="str">
        <f>_xlfn.XLOOKUP(E2649,'[1]PS Name'!B:B,'[1]PS Name'!D:D)</f>
        <v>Tekkali Sub-Division</v>
      </c>
      <c r="C2649" s="123" t="str">
        <f>_xlfn.XLOOKUP(E2649,'[1]PS Name'!B:B,'[1]PS Name'!C:C)</f>
        <v>Pathapatnam Circle</v>
      </c>
      <c r="D2649" s="123"/>
      <c r="E2649" s="123" t="s">
        <v>105</v>
      </c>
      <c r="F2649" s="9" t="s">
        <v>3415</v>
      </c>
      <c r="G2649" s="63" t="s">
        <v>1405</v>
      </c>
      <c r="H2649" s="137">
        <v>46271</v>
      </c>
      <c r="I2649" s="63" t="str">
        <f t="shared" si="276"/>
        <v>Sep</v>
      </c>
      <c r="J2649" s="63">
        <f t="shared" si="270"/>
        <v>2026</v>
      </c>
      <c r="K2649" s="63" t="s">
        <v>71</v>
      </c>
      <c r="L2649" s="9"/>
      <c r="M2649" s="9" t="str">
        <f>_xlfn.XLOOKUP(K2649,[1]Heads!A:A,[1]Heads!B:B)</f>
        <v>Road Accidents</v>
      </c>
      <c r="N2649" s="9" t="str">
        <f>_xlfn.XLOOKUP(M2649,[1]Heads!B:B,[1]Heads!C:C)</f>
        <v>IPC</v>
      </c>
      <c r="O2649" s="9" t="s">
        <v>32</v>
      </c>
      <c r="P2649" s="75"/>
      <c r="Q2649" s="9"/>
      <c r="R2649" s="75"/>
      <c r="S2649" s="96" t="s">
        <v>3196</v>
      </c>
      <c r="T2649" s="9"/>
      <c r="U2649" s="75"/>
      <c r="V2649" s="9"/>
      <c r="W2649" s="104" t="s">
        <v>169</v>
      </c>
      <c r="X2649" s="104" t="s">
        <v>175</v>
      </c>
      <c r="Y2649" s="98"/>
      <c r="Z2649" s="9" t="s">
        <v>6570</v>
      </c>
      <c r="AA2649" s="9" t="s">
        <v>34</v>
      </c>
      <c r="AB2649" s="9">
        <f t="shared" ca="1" si="271"/>
        <v>40</v>
      </c>
      <c r="AC2649" s="9" t="str">
        <f t="shared" ca="1" si="272"/>
        <v>Below 45 Days</v>
      </c>
      <c r="AD2649" s="9" t="str">
        <f t="shared" ca="1" si="273"/>
        <v/>
      </c>
      <c r="AE2649" s="9" t="str">
        <f t="shared" ca="1" si="274"/>
        <v/>
      </c>
      <c r="AF2649" s="9"/>
      <c r="AG2649" s="123" t="str">
        <f t="shared" si="277"/>
        <v>Pathapatnam,'117/2026'</v>
      </c>
      <c r="AH2649" s="97" t="str">
        <f t="shared" ca="1" si="275"/>
        <v>Below 45 Days</v>
      </c>
    </row>
    <row r="2650" spans="1:34" ht="25.5" customHeight="1" x14ac:dyDescent="0.25">
      <c r="A2650" s="96">
        <v>2649</v>
      </c>
      <c r="B2650" s="123" t="e">
        <f>_xlfn.XLOOKUP(E2650,'[1]PS Name'!B:B,'[1]PS Name'!D:D)</f>
        <v>#N/A</v>
      </c>
      <c r="C2650" s="123" t="e">
        <f>_xlfn.XLOOKUP(E2650,'[1]PS Name'!B:B,'[1]PS Name'!C:C)</f>
        <v>#N/A</v>
      </c>
      <c r="D2650" s="123"/>
      <c r="E2650" s="123" t="s">
        <v>125</v>
      </c>
      <c r="F2650" s="9" t="s">
        <v>3387</v>
      </c>
      <c r="G2650" s="63" t="s">
        <v>1646</v>
      </c>
      <c r="H2650" s="137">
        <v>46272</v>
      </c>
      <c r="I2650" s="63" t="str">
        <f t="shared" si="276"/>
        <v>Sep</v>
      </c>
      <c r="J2650" s="63">
        <f t="shared" si="270"/>
        <v>2026</v>
      </c>
      <c r="K2650" s="63" t="s">
        <v>80</v>
      </c>
      <c r="L2650" s="9"/>
      <c r="M2650" s="9" t="str">
        <f>_xlfn.XLOOKUP(K2650,[1]Heads!A:A,[1]Heads!B:B)</f>
        <v>Crime  Against Women</v>
      </c>
      <c r="N2650" s="9" t="str">
        <f>_xlfn.XLOOKUP(M2650,[1]Heads!B:B,[1]Heads!C:C)</f>
        <v>IPC</v>
      </c>
      <c r="O2650" s="9" t="s">
        <v>32</v>
      </c>
      <c r="P2650" s="75"/>
      <c r="Q2650" s="9"/>
      <c r="R2650" s="75"/>
      <c r="S2650" s="96" t="s">
        <v>3196</v>
      </c>
      <c r="T2650" s="9"/>
      <c r="U2650" s="75"/>
      <c r="V2650" s="9"/>
      <c r="W2650" s="104" t="s">
        <v>40</v>
      </c>
      <c r="X2650" s="104" t="s">
        <v>141</v>
      </c>
      <c r="Y2650" s="98"/>
      <c r="Z2650" s="9" t="s">
        <v>6571</v>
      </c>
      <c r="AA2650" s="9" t="s">
        <v>34</v>
      </c>
      <c r="AB2650" s="9">
        <f t="shared" ca="1" si="271"/>
        <v>39</v>
      </c>
      <c r="AC2650" s="9" t="str">
        <f t="shared" ca="1" si="272"/>
        <v>Below 45 Days</v>
      </c>
      <c r="AD2650" s="9" t="str">
        <f t="shared" ca="1" si="273"/>
        <v/>
      </c>
      <c r="AE2650" s="9" t="str">
        <f t="shared" ca="1" si="274"/>
        <v/>
      </c>
      <c r="AF2650" s="9"/>
      <c r="AG2650" s="123" t="str">
        <f t="shared" si="277"/>
        <v>Mahila UPS, Srikakulam,'113/2026'</v>
      </c>
      <c r="AH2650" s="97" t="str">
        <f t="shared" ca="1" si="275"/>
        <v>Below 45 Days</v>
      </c>
    </row>
    <row r="2651" spans="1:34" ht="25.5" customHeight="1" x14ac:dyDescent="0.25">
      <c r="A2651" s="96">
        <v>2650</v>
      </c>
      <c r="B2651" s="123" t="str">
        <f>_xlfn.XLOOKUP(E2651,'[1]PS Name'!B:B,'[1]PS Name'!D:D)</f>
        <v>Srikakulam Sub-Division</v>
      </c>
      <c r="C2651" s="123">
        <f>_xlfn.XLOOKUP(E2651,'[1]PS Name'!B:B,'[1]PS Name'!C:C)</f>
        <v>0</v>
      </c>
      <c r="D2651" s="123"/>
      <c r="E2651" s="123" t="s">
        <v>28</v>
      </c>
      <c r="F2651" s="9" t="s">
        <v>3563</v>
      </c>
      <c r="G2651" s="63" t="s">
        <v>1027</v>
      </c>
      <c r="H2651" s="137">
        <v>46272</v>
      </c>
      <c r="I2651" s="63" t="str">
        <f t="shared" si="276"/>
        <v>Sep</v>
      </c>
      <c r="J2651" s="63">
        <f t="shared" si="270"/>
        <v>2026</v>
      </c>
      <c r="K2651" s="63" t="s">
        <v>48</v>
      </c>
      <c r="L2651" s="9"/>
      <c r="M2651" s="9" t="str">
        <f>_xlfn.XLOOKUP(K2651,[1]Heads!A:A,[1]Heads!B:B)</f>
        <v>Property Offences</v>
      </c>
      <c r="N2651" s="9" t="str">
        <f>_xlfn.XLOOKUP(M2651,[1]Heads!B:B,[1]Heads!C:C)</f>
        <v>IPC</v>
      </c>
      <c r="O2651" s="9" t="s">
        <v>32</v>
      </c>
      <c r="P2651" s="75"/>
      <c r="Q2651" s="9"/>
      <c r="R2651" s="75"/>
      <c r="S2651" s="96" t="s">
        <v>3196</v>
      </c>
      <c r="T2651" s="9"/>
      <c r="U2651" s="75"/>
      <c r="V2651" s="9"/>
      <c r="W2651" s="104" t="s">
        <v>112</v>
      </c>
      <c r="X2651" s="104" t="s">
        <v>112</v>
      </c>
      <c r="Y2651" s="98"/>
      <c r="Z2651" s="9" t="s">
        <v>6572</v>
      </c>
      <c r="AA2651" s="9" t="s">
        <v>34</v>
      </c>
      <c r="AB2651" s="9">
        <f t="shared" ca="1" si="271"/>
        <v>39</v>
      </c>
      <c r="AC2651" s="9" t="str">
        <f t="shared" ca="1" si="272"/>
        <v>Below 45 Days</v>
      </c>
      <c r="AD2651" s="9" t="str">
        <f t="shared" ca="1" si="273"/>
        <v/>
      </c>
      <c r="AE2651" s="9" t="str">
        <f t="shared" ca="1" si="274"/>
        <v/>
      </c>
      <c r="AF2651" s="9"/>
      <c r="AG2651" s="123" t="str">
        <f t="shared" si="277"/>
        <v>Srikakulam II Town,'129/2026'</v>
      </c>
      <c r="AH2651" s="97" t="str">
        <f t="shared" ca="1" si="275"/>
        <v>Below 45 Days</v>
      </c>
    </row>
    <row r="2652" spans="1:34" ht="25.5" customHeight="1" x14ac:dyDescent="0.25">
      <c r="A2652" s="96">
        <v>2651</v>
      </c>
      <c r="B2652" s="123" t="str">
        <f>_xlfn.XLOOKUP(E2652,'[1]PS Name'!B:B,'[1]PS Name'!D:D)</f>
        <v>Tekkali Sub-Division</v>
      </c>
      <c r="C2652" s="123" t="str">
        <f>_xlfn.XLOOKUP(E2652,'[1]PS Name'!B:B,'[1]PS Name'!C:C)</f>
        <v>Narasannapeta Circle</v>
      </c>
      <c r="D2652" s="123"/>
      <c r="E2652" s="123" t="s">
        <v>42</v>
      </c>
      <c r="F2652" s="9" t="s">
        <v>6320</v>
      </c>
      <c r="G2652" s="63" t="s">
        <v>707</v>
      </c>
      <c r="H2652" s="137">
        <v>46272</v>
      </c>
      <c r="I2652" s="63" t="str">
        <f t="shared" si="276"/>
        <v>Sep</v>
      </c>
      <c r="J2652" s="63">
        <f t="shared" si="270"/>
        <v>2026</v>
      </c>
      <c r="K2652" s="63" t="s">
        <v>71</v>
      </c>
      <c r="L2652" s="9"/>
      <c r="M2652" s="9" t="str">
        <f>_xlfn.XLOOKUP(K2652,[1]Heads!A:A,[1]Heads!B:B)</f>
        <v>Road Accidents</v>
      </c>
      <c r="N2652" s="9" t="str">
        <f>_xlfn.XLOOKUP(M2652,[1]Heads!B:B,[1]Heads!C:C)</f>
        <v>IPC</v>
      </c>
      <c r="O2652" s="9" t="s">
        <v>32</v>
      </c>
      <c r="P2652" s="75"/>
      <c r="Q2652" s="9"/>
      <c r="R2652" s="75"/>
      <c r="S2652" s="96" t="s">
        <v>3196</v>
      </c>
      <c r="T2652" s="9"/>
      <c r="U2652" s="75"/>
      <c r="V2652" s="9"/>
      <c r="W2652" s="104" t="s">
        <v>169</v>
      </c>
      <c r="X2652" s="104" t="s">
        <v>33</v>
      </c>
      <c r="Y2652" s="98">
        <v>46287</v>
      </c>
      <c r="Z2652" s="9" t="s">
        <v>6573</v>
      </c>
      <c r="AA2652" s="9" t="s">
        <v>34</v>
      </c>
      <c r="AB2652" s="9">
        <f t="shared" ca="1" si="271"/>
        <v>39</v>
      </c>
      <c r="AC2652" s="9" t="str">
        <f t="shared" ca="1" si="272"/>
        <v>Below 45 Days</v>
      </c>
      <c r="AD2652" s="9">
        <f t="shared" ca="1" si="273"/>
        <v>24</v>
      </c>
      <c r="AE2652" s="9" t="str">
        <f t="shared" ca="1" si="274"/>
        <v>Below 45 Days</v>
      </c>
      <c r="AF2652" s="9"/>
      <c r="AG2652" s="123" t="str">
        <f t="shared" si="277"/>
        <v>Narasannapeta,'277/2026'</v>
      </c>
      <c r="AH2652" s="97" t="str">
        <f t="shared" si="275"/>
        <v/>
      </c>
    </row>
    <row r="2653" spans="1:34" ht="25.5" customHeight="1" x14ac:dyDescent="0.25">
      <c r="A2653" s="96">
        <v>2652</v>
      </c>
      <c r="B2653" s="123" t="str">
        <f>_xlfn.XLOOKUP(E2653,'[1]PS Name'!B:B,'[1]PS Name'!D:D)</f>
        <v>Kasibugga Sub-Division</v>
      </c>
      <c r="C2653" s="123" t="str">
        <f>_xlfn.XLOOKUP(E2653,'[1]PS Name'!B:B,'[1]PS Name'!C:C)</f>
        <v>Itchapuram Circle</v>
      </c>
      <c r="D2653" s="123"/>
      <c r="E2653" s="123" t="s">
        <v>65</v>
      </c>
      <c r="F2653" s="9" t="s">
        <v>3444</v>
      </c>
      <c r="G2653" s="63" t="s">
        <v>845</v>
      </c>
      <c r="H2653" s="137">
        <v>46272</v>
      </c>
      <c r="I2653" s="63" t="str">
        <f t="shared" si="276"/>
        <v>Sep</v>
      </c>
      <c r="J2653" s="63">
        <f t="shared" si="270"/>
        <v>2026</v>
      </c>
      <c r="K2653" s="63" t="s">
        <v>116</v>
      </c>
      <c r="L2653" s="9"/>
      <c r="M2653" s="9" t="str">
        <f>_xlfn.XLOOKUP(K2653,[1]Heads!A:A,[1]Heads!B:B)</f>
        <v>NDPS</v>
      </c>
      <c r="N2653" s="9" t="str">
        <f>_xlfn.XLOOKUP(M2653,[1]Heads!B:B,[1]Heads!C:C)</f>
        <v>NDPS</v>
      </c>
      <c r="O2653" s="9" t="s">
        <v>32</v>
      </c>
      <c r="P2653" s="75"/>
      <c r="Q2653" s="9"/>
      <c r="R2653" s="75"/>
      <c r="S2653" s="96" t="s">
        <v>3196</v>
      </c>
      <c r="T2653" s="9"/>
      <c r="U2653" s="75"/>
      <c r="V2653" s="9"/>
      <c r="W2653" s="104" t="s">
        <v>50</v>
      </c>
      <c r="X2653" s="104" t="s">
        <v>50</v>
      </c>
      <c r="Y2653" s="98"/>
      <c r="Z2653" s="9" t="s">
        <v>6574</v>
      </c>
      <c r="AA2653" s="9" t="s">
        <v>34</v>
      </c>
      <c r="AB2653" s="9">
        <f t="shared" ca="1" si="271"/>
        <v>39</v>
      </c>
      <c r="AC2653" s="9" t="str">
        <f t="shared" ca="1" si="272"/>
        <v>Below 45 Days</v>
      </c>
      <c r="AD2653" s="9" t="str">
        <f t="shared" ca="1" si="273"/>
        <v/>
      </c>
      <c r="AE2653" s="9" t="str">
        <f t="shared" ca="1" si="274"/>
        <v/>
      </c>
      <c r="AF2653" s="9"/>
      <c r="AG2653" s="123" t="str">
        <f t="shared" si="277"/>
        <v>Itchapuram Town,'121/2026'</v>
      </c>
      <c r="AH2653" s="97" t="str">
        <f t="shared" ca="1" si="275"/>
        <v>Below 45 Days</v>
      </c>
    </row>
    <row r="2654" spans="1:34" ht="25.5" customHeight="1" x14ac:dyDescent="0.25">
      <c r="A2654" s="96">
        <v>2653</v>
      </c>
      <c r="B2654" s="123" t="str">
        <f>_xlfn.XLOOKUP(E2654,'[1]PS Name'!B:B,'[1]PS Name'!D:D)</f>
        <v>Kasibugga Sub-Division</v>
      </c>
      <c r="C2654" s="123" t="str">
        <f>_xlfn.XLOOKUP(E2654,'[1]PS Name'!B:B,'[1]PS Name'!C:C)</f>
        <v>Kasibugga Rural Circle</v>
      </c>
      <c r="D2654" s="123"/>
      <c r="E2654" s="123" t="s">
        <v>114</v>
      </c>
      <c r="F2654" s="9" t="s">
        <v>3775</v>
      </c>
      <c r="G2654" s="63" t="s">
        <v>3625</v>
      </c>
      <c r="H2654" s="137">
        <v>46272</v>
      </c>
      <c r="I2654" s="63" t="str">
        <f t="shared" si="276"/>
        <v>Sep</v>
      </c>
      <c r="J2654" s="63">
        <f t="shared" si="270"/>
        <v>2026</v>
      </c>
      <c r="K2654" s="63" t="s">
        <v>75</v>
      </c>
      <c r="L2654" s="9"/>
      <c r="M2654" s="9" t="str">
        <f>_xlfn.XLOOKUP(K2654,[1]Heads!A:A,[1]Heads!B:B)</f>
        <v>Bodily Offiences</v>
      </c>
      <c r="N2654" s="9" t="str">
        <f>_xlfn.XLOOKUP(M2654,[1]Heads!B:B,[1]Heads!C:C)</f>
        <v>IPC</v>
      </c>
      <c r="O2654" s="9" t="s">
        <v>32</v>
      </c>
      <c r="P2654" s="75"/>
      <c r="Q2654" s="9"/>
      <c r="R2654" s="75"/>
      <c r="S2654" s="96" t="s">
        <v>3196</v>
      </c>
      <c r="T2654" s="9"/>
      <c r="U2654" s="75"/>
      <c r="V2654" s="9"/>
      <c r="W2654" s="104" t="s">
        <v>169</v>
      </c>
      <c r="X2654" s="104" t="s">
        <v>141</v>
      </c>
      <c r="Y2654" s="98"/>
      <c r="Z2654" s="9" t="s">
        <v>6575</v>
      </c>
      <c r="AA2654" s="9" t="s">
        <v>34</v>
      </c>
      <c r="AB2654" s="9">
        <f t="shared" ca="1" si="271"/>
        <v>39</v>
      </c>
      <c r="AC2654" s="9" t="str">
        <f t="shared" ca="1" si="272"/>
        <v>Below 45 Days</v>
      </c>
      <c r="AD2654" s="9" t="str">
        <f t="shared" ca="1" si="273"/>
        <v/>
      </c>
      <c r="AE2654" s="9" t="str">
        <f t="shared" ca="1" si="274"/>
        <v/>
      </c>
      <c r="AF2654" s="9"/>
      <c r="AG2654" s="123" t="str">
        <f t="shared" si="277"/>
        <v>Mandasa,'148/2026'</v>
      </c>
      <c r="AH2654" s="97" t="str">
        <f t="shared" ca="1" si="275"/>
        <v>Below 45 Days</v>
      </c>
    </row>
    <row r="2655" spans="1:34" ht="25.5" customHeight="1" x14ac:dyDescent="0.25">
      <c r="A2655" s="96">
        <v>2654</v>
      </c>
      <c r="B2655" s="123" t="str">
        <f>_xlfn.XLOOKUP(E2655,'[1]PS Name'!B:B,'[1]PS Name'!D:D)</f>
        <v>Tekkali Sub-Division</v>
      </c>
      <c r="C2655" s="123" t="str">
        <f>_xlfn.XLOOKUP(E2655,'[1]PS Name'!B:B,'[1]PS Name'!C:C)</f>
        <v>Tekkali Rural Circle</v>
      </c>
      <c r="D2655" s="123"/>
      <c r="E2655" s="123" t="s">
        <v>84</v>
      </c>
      <c r="F2655" s="9" t="s">
        <v>3119</v>
      </c>
      <c r="G2655" s="63" t="s">
        <v>1332</v>
      </c>
      <c r="H2655" s="137">
        <v>46272</v>
      </c>
      <c r="I2655" s="63" t="str">
        <f t="shared" si="276"/>
        <v>Sep</v>
      </c>
      <c r="J2655" s="63">
        <f t="shared" si="270"/>
        <v>2026</v>
      </c>
      <c r="K2655" s="63" t="s">
        <v>71</v>
      </c>
      <c r="L2655" s="9"/>
      <c r="M2655" s="9" t="str">
        <f>_xlfn.XLOOKUP(K2655,[1]Heads!A:A,[1]Heads!B:B)</f>
        <v>Road Accidents</v>
      </c>
      <c r="N2655" s="9" t="str">
        <f>_xlfn.XLOOKUP(M2655,[1]Heads!B:B,[1]Heads!C:C)</f>
        <v>IPC</v>
      </c>
      <c r="O2655" s="9" t="s">
        <v>32</v>
      </c>
      <c r="P2655" s="75"/>
      <c r="Q2655" s="9"/>
      <c r="R2655" s="75"/>
      <c r="S2655" s="96" t="s">
        <v>3196</v>
      </c>
      <c r="T2655" s="9"/>
      <c r="U2655" s="75"/>
      <c r="V2655" s="9"/>
      <c r="W2655" s="104" t="s">
        <v>169</v>
      </c>
      <c r="X2655" s="104" t="s">
        <v>169</v>
      </c>
      <c r="Y2655" s="98"/>
      <c r="Z2655" s="9" t="s">
        <v>6576</v>
      </c>
      <c r="AA2655" s="9" t="s">
        <v>34</v>
      </c>
      <c r="AB2655" s="9">
        <f t="shared" ca="1" si="271"/>
        <v>39</v>
      </c>
      <c r="AC2655" s="9" t="str">
        <f t="shared" ca="1" si="272"/>
        <v>Below 45 Days</v>
      </c>
      <c r="AD2655" s="9" t="str">
        <f t="shared" ca="1" si="273"/>
        <v/>
      </c>
      <c r="AE2655" s="9" t="str">
        <f t="shared" ca="1" si="274"/>
        <v/>
      </c>
      <c r="AF2655" s="9"/>
      <c r="AG2655" s="123" t="str">
        <f t="shared" si="277"/>
        <v>Nandigam,'88/2026'</v>
      </c>
      <c r="AH2655" s="97" t="str">
        <f t="shared" ca="1" si="275"/>
        <v>Below 45 Days</v>
      </c>
    </row>
    <row r="2656" spans="1:34" ht="25.5" customHeight="1" x14ac:dyDescent="0.25">
      <c r="A2656" s="96">
        <v>2655</v>
      </c>
      <c r="B2656" s="123" t="str">
        <f>_xlfn.XLOOKUP(E2656,'[1]PS Name'!B:B,'[1]PS Name'!D:D)</f>
        <v>Kasibugga Sub-Division</v>
      </c>
      <c r="C2656" s="123" t="str">
        <f>_xlfn.XLOOKUP(E2656,'[1]PS Name'!B:B,'[1]PS Name'!C:C)</f>
        <v>Itchapuram Circle</v>
      </c>
      <c r="D2656" s="123"/>
      <c r="E2656" s="123" t="s">
        <v>65</v>
      </c>
      <c r="F2656" s="9" t="s">
        <v>3483</v>
      </c>
      <c r="G2656" s="63" t="s">
        <v>1646</v>
      </c>
      <c r="H2656" s="137">
        <v>46272</v>
      </c>
      <c r="I2656" s="63" t="str">
        <f t="shared" si="276"/>
        <v>Sep</v>
      </c>
      <c r="J2656" s="63">
        <f t="shared" si="270"/>
        <v>2026</v>
      </c>
      <c r="K2656" s="63" t="s">
        <v>80</v>
      </c>
      <c r="L2656" s="9"/>
      <c r="M2656" s="9" t="str">
        <f>_xlfn.XLOOKUP(K2656,[1]Heads!A:A,[1]Heads!B:B)</f>
        <v>Crime  Against Women</v>
      </c>
      <c r="N2656" s="9" t="str">
        <f>_xlfn.XLOOKUP(M2656,[1]Heads!B:B,[1]Heads!C:C)</f>
        <v>IPC</v>
      </c>
      <c r="O2656" s="9" t="s">
        <v>32</v>
      </c>
      <c r="P2656" s="75"/>
      <c r="Q2656" s="9"/>
      <c r="R2656" s="75"/>
      <c r="S2656" s="96" t="s">
        <v>3196</v>
      </c>
      <c r="T2656" s="9"/>
      <c r="U2656" s="75"/>
      <c r="V2656" s="9"/>
      <c r="W2656" s="104" t="s">
        <v>40</v>
      </c>
      <c r="X2656" s="104" t="s">
        <v>141</v>
      </c>
      <c r="Y2656" s="98"/>
      <c r="Z2656" s="9" t="s">
        <v>6577</v>
      </c>
      <c r="AA2656" s="9" t="s">
        <v>34</v>
      </c>
      <c r="AB2656" s="9">
        <f t="shared" ca="1" si="271"/>
        <v>39</v>
      </c>
      <c r="AC2656" s="9" t="str">
        <f t="shared" ca="1" si="272"/>
        <v>Below 45 Days</v>
      </c>
      <c r="AD2656" s="9" t="str">
        <f t="shared" ca="1" si="273"/>
        <v/>
      </c>
      <c r="AE2656" s="9" t="str">
        <f t="shared" ca="1" si="274"/>
        <v/>
      </c>
      <c r="AF2656" s="9"/>
      <c r="AG2656" s="123" t="str">
        <f t="shared" si="277"/>
        <v>Itchapuram Town,'122/2026'</v>
      </c>
      <c r="AH2656" s="97" t="str">
        <f t="shared" ca="1" si="275"/>
        <v>Below 45 Days</v>
      </c>
    </row>
    <row r="2657" spans="1:34" ht="25.5" customHeight="1" x14ac:dyDescent="0.25">
      <c r="A2657" s="96">
        <v>2656</v>
      </c>
      <c r="B2657" s="123" t="str">
        <f>_xlfn.XLOOKUP(E2657,'[1]PS Name'!B:B,'[1]PS Name'!D:D)</f>
        <v>Tekkali Sub-Division</v>
      </c>
      <c r="C2657" s="123" t="str">
        <f>_xlfn.XLOOKUP(E2657,'[1]PS Name'!B:B,'[1]PS Name'!C:C)</f>
        <v>Narasannapeta Circle</v>
      </c>
      <c r="D2657" s="123"/>
      <c r="E2657" s="123" t="s">
        <v>42</v>
      </c>
      <c r="F2657" s="9" t="s">
        <v>6344</v>
      </c>
      <c r="G2657" s="63" t="s">
        <v>1315</v>
      </c>
      <c r="H2657" s="137">
        <v>46272</v>
      </c>
      <c r="I2657" s="63" t="str">
        <f t="shared" si="276"/>
        <v>Sep</v>
      </c>
      <c r="J2657" s="63">
        <f t="shared" si="270"/>
        <v>2026</v>
      </c>
      <c r="K2657" s="63" t="s">
        <v>70</v>
      </c>
      <c r="L2657" s="9"/>
      <c r="M2657" s="9" t="str">
        <f>_xlfn.XLOOKUP(K2657,[1]Heads!A:A,[1]Heads!B:B)</f>
        <v>174 CrPC</v>
      </c>
      <c r="N2657" s="9" t="str">
        <f>_xlfn.XLOOKUP(M2657,[1]Heads!B:B,[1]Heads!C:C)</f>
        <v>174 CrPC</v>
      </c>
      <c r="O2657" s="9" t="s">
        <v>32</v>
      </c>
      <c r="P2657" s="75"/>
      <c r="Q2657" s="9"/>
      <c r="R2657" s="75"/>
      <c r="S2657" s="96" t="s">
        <v>3196</v>
      </c>
      <c r="T2657" s="9"/>
      <c r="U2657" s="75"/>
      <c r="V2657" s="9"/>
      <c r="W2657" s="104" t="s">
        <v>168</v>
      </c>
      <c r="X2657" s="104" t="s">
        <v>173</v>
      </c>
      <c r="Y2657" s="98">
        <v>46282</v>
      </c>
      <c r="Z2657" s="9" t="s">
        <v>6578</v>
      </c>
      <c r="AA2657" s="9" t="s">
        <v>34</v>
      </c>
      <c r="AB2657" s="9">
        <f t="shared" ca="1" si="271"/>
        <v>39</v>
      </c>
      <c r="AC2657" s="9" t="str">
        <f t="shared" ca="1" si="272"/>
        <v>Below 45 Days</v>
      </c>
      <c r="AD2657" s="9">
        <f t="shared" ca="1" si="273"/>
        <v>29</v>
      </c>
      <c r="AE2657" s="9" t="str">
        <f t="shared" ca="1" si="274"/>
        <v>Below 45 Days</v>
      </c>
      <c r="AF2657" s="9"/>
      <c r="AG2657" s="123" t="str">
        <f t="shared" si="277"/>
        <v>Narasannapeta,'278/2026'</v>
      </c>
      <c r="AH2657" s="97" t="str">
        <f t="shared" ca="1" si="275"/>
        <v>Below 45 Days</v>
      </c>
    </row>
    <row r="2658" spans="1:34" ht="25.5" customHeight="1" x14ac:dyDescent="0.25">
      <c r="A2658" s="96">
        <v>2657</v>
      </c>
      <c r="B2658" s="123" t="str">
        <f>_xlfn.XLOOKUP(E2658,'[1]PS Name'!B:B,'[1]PS Name'!D:D)</f>
        <v>Kasibugga Sub-Division</v>
      </c>
      <c r="C2658" s="123" t="str">
        <f>_xlfn.XLOOKUP(E2658,'[1]PS Name'!B:B,'[1]PS Name'!C:C)</f>
        <v>Sompeta Circle</v>
      </c>
      <c r="D2658" s="123"/>
      <c r="E2658" s="123" t="s">
        <v>106</v>
      </c>
      <c r="F2658" s="9" t="s">
        <v>3093</v>
      </c>
      <c r="G2658" s="63" t="s">
        <v>264</v>
      </c>
      <c r="H2658" s="137">
        <v>46272</v>
      </c>
      <c r="I2658" s="63" t="str">
        <f t="shared" si="276"/>
        <v>Sep</v>
      </c>
      <c r="J2658" s="63">
        <f t="shared" si="270"/>
        <v>2026</v>
      </c>
      <c r="K2658" s="63" t="s">
        <v>59</v>
      </c>
      <c r="L2658" s="9" t="s">
        <v>265</v>
      </c>
      <c r="M2658" s="9" t="str">
        <f>_xlfn.XLOOKUP(K2658,[1]Heads!A:A,[1]Heads!B:B)</f>
        <v>Missing Cases</v>
      </c>
      <c r="N2658" s="9" t="str">
        <f>_xlfn.XLOOKUP(M2658,[1]Heads!B:B,[1]Heads!C:C)</f>
        <v>Missing</v>
      </c>
      <c r="O2658" s="9" t="s">
        <v>32</v>
      </c>
      <c r="P2658" s="75"/>
      <c r="Q2658" s="9"/>
      <c r="R2658" s="75"/>
      <c r="S2658" s="96" t="s">
        <v>7125</v>
      </c>
      <c r="T2658" s="9"/>
      <c r="U2658" s="75"/>
      <c r="V2658" s="9"/>
      <c r="W2658" s="104" t="s">
        <v>142</v>
      </c>
      <c r="X2658" s="104" t="s">
        <v>2923</v>
      </c>
      <c r="Y2658" s="98"/>
      <c r="Z2658" s="9" t="s">
        <v>6579</v>
      </c>
      <c r="AA2658" s="9" t="s">
        <v>34</v>
      </c>
      <c r="AB2658" s="9" t="str">
        <f t="shared" ca="1" si="271"/>
        <v/>
      </c>
      <c r="AC2658" s="9" t="str">
        <f t="shared" si="272"/>
        <v/>
      </c>
      <c r="AD2658" s="9" t="str">
        <f t="shared" ca="1" si="273"/>
        <v/>
      </c>
      <c r="AE2658" s="9" t="str">
        <f t="shared" ca="1" si="274"/>
        <v/>
      </c>
      <c r="AF2658" s="9"/>
      <c r="AG2658" s="123" t="str">
        <f t="shared" si="277"/>
        <v>Sompeta,'59/2026'</v>
      </c>
      <c r="AH2658" s="97" t="str">
        <f t="shared" si="275"/>
        <v/>
      </c>
    </row>
    <row r="2659" spans="1:34" ht="25.5" customHeight="1" x14ac:dyDescent="0.25">
      <c r="A2659" s="96">
        <v>2658</v>
      </c>
      <c r="B2659" s="123" t="str">
        <f>_xlfn.XLOOKUP(E2659,'[1]PS Name'!B:B,'[1]PS Name'!D:D)</f>
        <v>Srikakulam Sub-Division</v>
      </c>
      <c r="C2659" s="123" t="str">
        <f>_xlfn.XLOOKUP(E2659,'[1]PS Name'!B:B,'[1]PS Name'!C:C)</f>
        <v>Amadalavalasa Circle</v>
      </c>
      <c r="D2659" s="123"/>
      <c r="E2659" s="123" t="s">
        <v>47</v>
      </c>
      <c r="F2659" s="9" t="s">
        <v>3593</v>
      </c>
      <c r="G2659" s="63" t="s">
        <v>6580</v>
      </c>
      <c r="H2659" s="137">
        <v>46273</v>
      </c>
      <c r="I2659" s="63" t="str">
        <f t="shared" si="276"/>
        <v>Sep</v>
      </c>
      <c r="J2659" s="63">
        <f t="shared" ref="J2659:J2702" si="278">YEAR(H2659)</f>
        <v>2026</v>
      </c>
      <c r="K2659" s="63" t="s">
        <v>29</v>
      </c>
      <c r="L2659" s="9"/>
      <c r="M2659" s="9" t="str">
        <f>_xlfn.XLOOKUP(K2659,[1]Heads!A:A,[1]Heads!B:B)</f>
        <v>White Collar Offences</v>
      </c>
      <c r="N2659" s="9" t="str">
        <f>_xlfn.XLOOKUP(M2659,[1]Heads!B:B,[1]Heads!C:C)</f>
        <v>IPC</v>
      </c>
      <c r="O2659" s="9" t="s">
        <v>32</v>
      </c>
      <c r="P2659" s="75"/>
      <c r="Q2659" s="9"/>
      <c r="R2659" s="75"/>
      <c r="S2659" s="96" t="s">
        <v>3196</v>
      </c>
      <c r="T2659" s="9"/>
      <c r="U2659" s="75"/>
      <c r="V2659" s="9"/>
      <c r="W2659" s="104" t="s">
        <v>112</v>
      </c>
      <c r="X2659" s="104" t="s">
        <v>50</v>
      </c>
      <c r="Y2659" s="98"/>
      <c r="Z2659" s="9" t="s">
        <v>6581</v>
      </c>
      <c r="AA2659" s="9" t="s">
        <v>34</v>
      </c>
      <c r="AB2659" s="9">
        <f t="shared" ca="1" si="271"/>
        <v>38</v>
      </c>
      <c r="AC2659" s="9" t="str">
        <f t="shared" ca="1" si="272"/>
        <v>Below 45 Days</v>
      </c>
      <c r="AD2659" s="9" t="str">
        <f t="shared" ca="1" si="273"/>
        <v/>
      </c>
      <c r="AE2659" s="9" t="str">
        <f t="shared" ca="1" si="274"/>
        <v/>
      </c>
      <c r="AF2659" s="9"/>
      <c r="AG2659" s="123" t="str">
        <f t="shared" si="277"/>
        <v>Amadalavalasa,'135/2026'</v>
      </c>
      <c r="AH2659" s="97" t="str">
        <f t="shared" ca="1" si="275"/>
        <v>Below 45 Days</v>
      </c>
    </row>
    <row r="2660" spans="1:34" ht="25.5" customHeight="1" x14ac:dyDescent="0.25">
      <c r="A2660" s="96">
        <v>2659</v>
      </c>
      <c r="B2660" s="123" t="str">
        <f>_xlfn.XLOOKUP(E2660,'[1]PS Name'!B:B,'[1]PS Name'!D:D)</f>
        <v>Srikakulam Sub-Division</v>
      </c>
      <c r="C2660" s="123" t="str">
        <f>_xlfn.XLOOKUP(E2660,'[1]PS Name'!B:B,'[1]PS Name'!C:C)</f>
        <v>J.R.Puram Circle</v>
      </c>
      <c r="D2660" s="123"/>
      <c r="E2660" s="123" t="s">
        <v>38</v>
      </c>
      <c r="F2660" s="9" t="s">
        <v>5613</v>
      </c>
      <c r="G2660" s="63" t="s">
        <v>264</v>
      </c>
      <c r="H2660" s="137">
        <v>46273</v>
      </c>
      <c r="I2660" s="63" t="str">
        <f t="shared" si="276"/>
        <v>Sep</v>
      </c>
      <c r="J2660" s="63">
        <f t="shared" si="278"/>
        <v>2026</v>
      </c>
      <c r="K2660" s="63" t="s">
        <v>59</v>
      </c>
      <c r="L2660" s="9" t="s">
        <v>265</v>
      </c>
      <c r="M2660" s="9" t="str">
        <f>_xlfn.XLOOKUP(K2660,[1]Heads!A:A,[1]Heads!B:B)</f>
        <v>Missing Cases</v>
      </c>
      <c r="N2660" s="9" t="str">
        <f>_xlfn.XLOOKUP(M2660,[1]Heads!B:B,[1]Heads!C:C)</f>
        <v>Missing</v>
      </c>
      <c r="O2660" s="9" t="s">
        <v>32</v>
      </c>
      <c r="P2660" s="75"/>
      <c r="Q2660" s="9"/>
      <c r="R2660" s="75"/>
      <c r="S2660" s="96" t="s">
        <v>7125</v>
      </c>
      <c r="T2660" s="9"/>
      <c r="U2660" s="75"/>
      <c r="V2660" s="9"/>
      <c r="W2660" s="104" t="s">
        <v>142</v>
      </c>
      <c r="X2660" s="104" t="s">
        <v>2923</v>
      </c>
      <c r="Y2660" s="98"/>
      <c r="Z2660" s="9" t="s">
        <v>6582</v>
      </c>
      <c r="AA2660" s="9" t="s">
        <v>34</v>
      </c>
      <c r="AB2660" s="9" t="str">
        <f t="shared" ca="1" si="271"/>
        <v/>
      </c>
      <c r="AC2660" s="9" t="str">
        <f t="shared" si="272"/>
        <v/>
      </c>
      <c r="AD2660" s="9" t="str">
        <f t="shared" ca="1" si="273"/>
        <v/>
      </c>
      <c r="AE2660" s="9" t="str">
        <f t="shared" ca="1" si="274"/>
        <v/>
      </c>
      <c r="AF2660" s="9"/>
      <c r="AG2660" s="123" t="str">
        <f t="shared" si="277"/>
        <v>Etcherla,'193/2026'</v>
      </c>
      <c r="AH2660" s="97" t="str">
        <f t="shared" si="275"/>
        <v/>
      </c>
    </row>
    <row r="2661" spans="1:34" ht="25.5" customHeight="1" x14ac:dyDescent="0.25">
      <c r="A2661" s="96">
        <v>2660</v>
      </c>
      <c r="B2661" s="123" t="str">
        <f>_xlfn.XLOOKUP(E2661,'[1]PS Name'!B:B,'[1]PS Name'!D:D)</f>
        <v>Kasibugga Sub-Division</v>
      </c>
      <c r="C2661" s="123" t="str">
        <f>_xlfn.XLOOKUP(E2661,'[1]PS Name'!B:B,'[1]PS Name'!C:C)</f>
        <v>Itchapuram Circle</v>
      </c>
      <c r="D2661" s="123"/>
      <c r="E2661" s="123" t="s">
        <v>65</v>
      </c>
      <c r="F2661" s="9" t="s">
        <v>3482</v>
      </c>
      <c r="G2661" s="63" t="s">
        <v>1816</v>
      </c>
      <c r="H2661" s="137">
        <v>46273</v>
      </c>
      <c r="I2661" s="63" t="str">
        <f t="shared" si="276"/>
        <v>Sep</v>
      </c>
      <c r="J2661" s="63">
        <f t="shared" si="278"/>
        <v>2026</v>
      </c>
      <c r="K2661" s="63" t="s">
        <v>85</v>
      </c>
      <c r="L2661" s="9"/>
      <c r="M2661" s="9" t="str">
        <f>_xlfn.XLOOKUP(K2661,[1]Heads!A:A,[1]Heads!B:B)</f>
        <v>Enforcement</v>
      </c>
      <c r="N2661" s="9" t="str">
        <f>_xlfn.XLOOKUP(M2661,[1]Heads!B:B,[1]Heads!C:C)</f>
        <v>Enforcement</v>
      </c>
      <c r="O2661" s="9" t="s">
        <v>32</v>
      </c>
      <c r="P2661" s="75"/>
      <c r="Q2661" s="9"/>
      <c r="R2661" s="75"/>
      <c r="S2661" s="96" t="s">
        <v>3196</v>
      </c>
      <c r="T2661" s="9"/>
      <c r="U2661" s="75"/>
      <c r="V2661" s="9"/>
      <c r="W2661" s="104" t="s">
        <v>174</v>
      </c>
      <c r="X2661" s="104" t="s">
        <v>174</v>
      </c>
      <c r="Y2661" s="98">
        <v>46276</v>
      </c>
      <c r="Z2661" s="9" t="s">
        <v>6583</v>
      </c>
      <c r="AA2661" s="9" t="s">
        <v>34</v>
      </c>
      <c r="AB2661" s="9">
        <f t="shared" ca="1" si="271"/>
        <v>38</v>
      </c>
      <c r="AC2661" s="9" t="str">
        <f t="shared" ca="1" si="272"/>
        <v>Below 45 Days</v>
      </c>
      <c r="AD2661" s="9">
        <f t="shared" ca="1" si="273"/>
        <v>35</v>
      </c>
      <c r="AE2661" s="9" t="str">
        <f t="shared" ca="1" si="274"/>
        <v>Below 45 Days</v>
      </c>
      <c r="AF2661" s="9"/>
      <c r="AG2661" s="123" t="str">
        <f t="shared" si="277"/>
        <v>Itchapuram Town,'123/2026'</v>
      </c>
      <c r="AH2661" s="97" t="str">
        <f t="shared" ca="1" si="275"/>
        <v>Below 45 Days</v>
      </c>
    </row>
    <row r="2662" spans="1:34" ht="25.5" customHeight="1" x14ac:dyDescent="0.25">
      <c r="A2662" s="96">
        <v>2661</v>
      </c>
      <c r="B2662" s="123" t="str">
        <f>_xlfn.XLOOKUP(E2662,'[1]PS Name'!B:B,'[1]PS Name'!D:D)</f>
        <v>Tekkali Sub-Division</v>
      </c>
      <c r="C2662" s="123" t="str">
        <f>_xlfn.XLOOKUP(E2662,'[1]PS Name'!B:B,'[1]PS Name'!C:C)</f>
        <v>Narasannapeta Circle</v>
      </c>
      <c r="D2662" s="123"/>
      <c r="E2662" s="123" t="s">
        <v>42</v>
      </c>
      <c r="F2662" s="9" t="s">
        <v>6338</v>
      </c>
      <c r="G2662" s="63" t="s">
        <v>1315</v>
      </c>
      <c r="H2662" s="137">
        <v>46273</v>
      </c>
      <c r="I2662" s="63" t="str">
        <f t="shared" si="276"/>
        <v>Sep</v>
      </c>
      <c r="J2662" s="63">
        <f t="shared" si="278"/>
        <v>2026</v>
      </c>
      <c r="K2662" s="63" t="s">
        <v>70</v>
      </c>
      <c r="L2662" s="9"/>
      <c r="M2662" s="9" t="str">
        <f>_xlfn.XLOOKUP(K2662,[1]Heads!A:A,[1]Heads!B:B)</f>
        <v>174 CrPC</v>
      </c>
      <c r="N2662" s="9" t="str">
        <f>_xlfn.XLOOKUP(M2662,[1]Heads!B:B,[1]Heads!C:C)</f>
        <v>174 CrPC</v>
      </c>
      <c r="O2662" s="9" t="s">
        <v>32</v>
      </c>
      <c r="P2662" s="75"/>
      <c r="Q2662" s="9"/>
      <c r="R2662" s="75"/>
      <c r="S2662" s="96" t="s">
        <v>3196</v>
      </c>
      <c r="T2662" s="9"/>
      <c r="U2662" s="75"/>
      <c r="V2662" s="9"/>
      <c r="W2662" s="104" t="s">
        <v>168</v>
      </c>
      <c r="X2662" s="104" t="s">
        <v>142</v>
      </c>
      <c r="Y2662" s="98"/>
      <c r="Z2662" s="9" t="s">
        <v>6584</v>
      </c>
      <c r="AA2662" s="9" t="s">
        <v>34</v>
      </c>
      <c r="AB2662" s="9">
        <f t="shared" ca="1" si="271"/>
        <v>38</v>
      </c>
      <c r="AC2662" s="9" t="str">
        <f t="shared" ca="1" si="272"/>
        <v>Below 45 Days</v>
      </c>
      <c r="AD2662" s="9" t="str">
        <f t="shared" ca="1" si="273"/>
        <v/>
      </c>
      <c r="AE2662" s="9" t="str">
        <f t="shared" ca="1" si="274"/>
        <v/>
      </c>
      <c r="AF2662" s="9"/>
      <c r="AG2662" s="123" t="str">
        <f t="shared" si="277"/>
        <v>Narasannapeta,'279/2026'</v>
      </c>
      <c r="AH2662" s="97" t="str">
        <f t="shared" ca="1" si="275"/>
        <v>Below 45 Days</v>
      </c>
    </row>
    <row r="2663" spans="1:34" ht="25.5" customHeight="1" x14ac:dyDescent="0.25">
      <c r="A2663" s="96">
        <v>2662</v>
      </c>
      <c r="B2663" s="123" t="str">
        <f>_xlfn.XLOOKUP(E2663,'[1]PS Name'!B:B,'[1]PS Name'!D:D)</f>
        <v>Tekkali Sub-Division</v>
      </c>
      <c r="C2663" s="123">
        <f>_xlfn.XLOOKUP(E2663,'[1]PS Name'!B:B,'[1]PS Name'!C:C)</f>
        <v>0</v>
      </c>
      <c r="D2663" s="123"/>
      <c r="E2663" s="123" t="s">
        <v>51</v>
      </c>
      <c r="F2663" s="9" t="s">
        <v>3925</v>
      </c>
      <c r="G2663" s="63" t="s">
        <v>1315</v>
      </c>
      <c r="H2663" s="137">
        <v>46273</v>
      </c>
      <c r="I2663" s="63" t="str">
        <f t="shared" si="276"/>
        <v>Sep</v>
      </c>
      <c r="J2663" s="63">
        <f t="shared" si="278"/>
        <v>2026</v>
      </c>
      <c r="K2663" s="63" t="s">
        <v>70</v>
      </c>
      <c r="L2663" s="9"/>
      <c r="M2663" s="9" t="str">
        <f>_xlfn.XLOOKUP(K2663,[1]Heads!A:A,[1]Heads!B:B)</f>
        <v>174 CrPC</v>
      </c>
      <c r="N2663" s="9" t="str">
        <f>_xlfn.XLOOKUP(M2663,[1]Heads!B:B,[1]Heads!C:C)</f>
        <v>174 CrPC</v>
      </c>
      <c r="O2663" s="9" t="s">
        <v>32</v>
      </c>
      <c r="P2663" s="75"/>
      <c r="Q2663" s="9"/>
      <c r="R2663" s="75"/>
      <c r="S2663" s="96" t="s">
        <v>3196</v>
      </c>
      <c r="T2663" s="9"/>
      <c r="U2663" s="75"/>
      <c r="V2663" s="9"/>
      <c r="W2663" s="104" t="s">
        <v>173</v>
      </c>
      <c r="X2663" s="104" t="s">
        <v>173</v>
      </c>
      <c r="Y2663" s="98">
        <v>46276</v>
      </c>
      <c r="Z2663" s="9" t="s">
        <v>6585</v>
      </c>
      <c r="AA2663" s="9" t="s">
        <v>34</v>
      </c>
      <c r="AB2663" s="9">
        <f t="shared" ca="1" si="271"/>
        <v>38</v>
      </c>
      <c r="AC2663" s="9" t="str">
        <f t="shared" ca="1" si="272"/>
        <v>Below 45 Days</v>
      </c>
      <c r="AD2663" s="9">
        <f t="shared" ca="1" si="273"/>
        <v>35</v>
      </c>
      <c r="AE2663" s="9" t="str">
        <f t="shared" ca="1" si="274"/>
        <v>Below 45 Days</v>
      </c>
      <c r="AF2663" s="9"/>
      <c r="AG2663" s="123" t="str">
        <f t="shared" si="277"/>
        <v>Tekkali PS,'160/2026'</v>
      </c>
      <c r="AH2663" s="97" t="str">
        <f t="shared" ca="1" si="275"/>
        <v>Below 45 Days</v>
      </c>
    </row>
    <row r="2664" spans="1:34" ht="25.5" customHeight="1" x14ac:dyDescent="0.25">
      <c r="A2664" s="96">
        <v>2663</v>
      </c>
      <c r="B2664" s="123" t="str">
        <f>_xlfn.XLOOKUP(E2664,'[1]PS Name'!B:B,'[1]PS Name'!D:D)</f>
        <v>Srikakulam Sub-Division</v>
      </c>
      <c r="C2664" s="123" t="str">
        <f>_xlfn.XLOOKUP(E2664,'[1]PS Name'!B:B,'[1]PS Name'!C:C)</f>
        <v>J.R.Puram Circle</v>
      </c>
      <c r="D2664" s="123"/>
      <c r="E2664" s="123" t="s">
        <v>104</v>
      </c>
      <c r="F2664" s="9" t="s">
        <v>3437</v>
      </c>
      <c r="G2664" s="63" t="s">
        <v>2827</v>
      </c>
      <c r="H2664" s="137">
        <v>46273</v>
      </c>
      <c r="I2664" s="63" t="str">
        <f t="shared" si="276"/>
        <v>Sep</v>
      </c>
      <c r="J2664" s="63">
        <f t="shared" si="278"/>
        <v>2026</v>
      </c>
      <c r="K2664" s="63" t="s">
        <v>127</v>
      </c>
      <c r="L2664" s="9"/>
      <c r="M2664" s="9" t="str">
        <f>_xlfn.XLOOKUP(K2664,[1]Heads!A:A,[1]Heads!B:B)</f>
        <v>Enforcement</v>
      </c>
      <c r="N2664" s="9" t="str">
        <f>_xlfn.XLOOKUP(M2664,[1]Heads!B:B,[1]Heads!C:C)</f>
        <v>Enforcement</v>
      </c>
      <c r="O2664" s="9" t="s">
        <v>32</v>
      </c>
      <c r="P2664" s="75"/>
      <c r="Q2664" s="9"/>
      <c r="R2664" s="75"/>
      <c r="S2664" s="96" t="s">
        <v>3196</v>
      </c>
      <c r="T2664" s="9"/>
      <c r="U2664" s="75"/>
      <c r="V2664" s="9"/>
      <c r="W2664" s="104" t="s">
        <v>141</v>
      </c>
      <c r="X2664" s="104" t="s">
        <v>33</v>
      </c>
      <c r="Y2664" s="98">
        <v>46305</v>
      </c>
      <c r="Z2664" s="9" t="s">
        <v>6586</v>
      </c>
      <c r="AA2664" s="9" t="s">
        <v>34</v>
      </c>
      <c r="AB2664" s="9">
        <f t="shared" ca="1" si="271"/>
        <v>38</v>
      </c>
      <c r="AC2664" s="9" t="str">
        <f t="shared" ca="1" si="272"/>
        <v>Below 45 Days</v>
      </c>
      <c r="AD2664" s="9">
        <f t="shared" ca="1" si="273"/>
        <v>6</v>
      </c>
      <c r="AE2664" s="9" t="str">
        <f t="shared" ca="1" si="274"/>
        <v>Below 45 Days</v>
      </c>
      <c r="AF2664" s="9"/>
      <c r="AG2664" s="123" t="str">
        <f t="shared" si="277"/>
        <v>Laveru,'120/2026'</v>
      </c>
      <c r="AH2664" s="97" t="str">
        <f t="shared" si="275"/>
        <v/>
      </c>
    </row>
    <row r="2665" spans="1:34" ht="25.5" customHeight="1" x14ac:dyDescent="0.25">
      <c r="A2665" s="96">
        <v>2664</v>
      </c>
      <c r="B2665" s="123" t="str">
        <f>_xlfn.XLOOKUP(E2665,'[1]PS Name'!B:B,'[1]PS Name'!D:D)</f>
        <v>Kasibugga Sub-Division</v>
      </c>
      <c r="C2665" s="123">
        <f>_xlfn.XLOOKUP(E2665,'[1]PS Name'!B:B,'[1]PS Name'!C:C)</f>
        <v>0</v>
      </c>
      <c r="D2665" s="123"/>
      <c r="E2665" s="123" t="s">
        <v>68</v>
      </c>
      <c r="F2665" s="9" t="s">
        <v>6587</v>
      </c>
      <c r="G2665" s="63" t="s">
        <v>1027</v>
      </c>
      <c r="H2665" s="137">
        <v>46273</v>
      </c>
      <c r="I2665" s="63" t="str">
        <f t="shared" si="276"/>
        <v>Sep</v>
      </c>
      <c r="J2665" s="63">
        <f t="shared" si="278"/>
        <v>2026</v>
      </c>
      <c r="K2665" s="63" t="s">
        <v>48</v>
      </c>
      <c r="L2665" s="9"/>
      <c r="M2665" s="9" t="str">
        <f>_xlfn.XLOOKUP(K2665,[1]Heads!A:A,[1]Heads!B:B)</f>
        <v>Property Offences</v>
      </c>
      <c r="N2665" s="9" t="str">
        <f>_xlfn.XLOOKUP(M2665,[1]Heads!B:B,[1]Heads!C:C)</f>
        <v>IPC</v>
      </c>
      <c r="O2665" s="9" t="s">
        <v>32</v>
      </c>
      <c r="P2665" s="75"/>
      <c r="Q2665" s="9"/>
      <c r="R2665" s="75"/>
      <c r="S2665" s="96" t="s">
        <v>3196</v>
      </c>
      <c r="T2665" s="9"/>
      <c r="U2665" s="75"/>
      <c r="V2665" s="9"/>
      <c r="W2665" s="104" t="s">
        <v>112</v>
      </c>
      <c r="X2665" s="104" t="s">
        <v>141</v>
      </c>
      <c r="Y2665" s="98"/>
      <c r="Z2665" s="9" t="s">
        <v>6588</v>
      </c>
      <c r="AA2665" s="9" t="s">
        <v>34</v>
      </c>
      <c r="AB2665" s="9">
        <f t="shared" ca="1" si="271"/>
        <v>38</v>
      </c>
      <c r="AC2665" s="9" t="str">
        <f t="shared" ca="1" si="272"/>
        <v>Below 45 Days</v>
      </c>
      <c r="AD2665" s="9" t="str">
        <f t="shared" ca="1" si="273"/>
        <v/>
      </c>
      <c r="AE2665" s="9" t="str">
        <f t="shared" ca="1" si="274"/>
        <v/>
      </c>
      <c r="AF2665" s="9"/>
      <c r="AG2665" s="123" t="str">
        <f t="shared" si="277"/>
        <v>Kasibugga,'312/2026'</v>
      </c>
      <c r="AH2665" s="97" t="str">
        <f t="shared" ca="1" si="275"/>
        <v>Below 45 Days</v>
      </c>
    </row>
    <row r="2666" spans="1:34" ht="25.5" customHeight="1" x14ac:dyDescent="0.25">
      <c r="A2666" s="96">
        <v>2665</v>
      </c>
      <c r="B2666" s="123" t="str">
        <f>_xlfn.XLOOKUP(E2666,'[1]PS Name'!B:B,'[1]PS Name'!D:D)</f>
        <v>Kasibugga Sub-Division</v>
      </c>
      <c r="C2666" s="123">
        <f>_xlfn.XLOOKUP(E2666,'[1]PS Name'!B:B,'[1]PS Name'!C:C)</f>
        <v>0</v>
      </c>
      <c r="D2666" s="123"/>
      <c r="E2666" s="123" t="s">
        <v>68</v>
      </c>
      <c r="F2666" s="9" t="s">
        <v>6589</v>
      </c>
      <c r="G2666" s="63" t="s">
        <v>3397</v>
      </c>
      <c r="H2666" s="137">
        <v>46273</v>
      </c>
      <c r="I2666" s="63" t="str">
        <f t="shared" si="276"/>
        <v>Sep</v>
      </c>
      <c r="J2666" s="63">
        <f t="shared" si="278"/>
        <v>2026</v>
      </c>
      <c r="K2666" s="63" t="s">
        <v>81</v>
      </c>
      <c r="L2666" s="9"/>
      <c r="M2666" s="9" t="str">
        <f>_xlfn.XLOOKUP(K2666,[1]Heads!A:A,[1]Heads!B:B)</f>
        <v>Enforcement</v>
      </c>
      <c r="N2666" s="9" t="str">
        <f>_xlfn.XLOOKUP(M2666,[1]Heads!B:B,[1]Heads!C:C)</f>
        <v>Enforcement</v>
      </c>
      <c r="O2666" s="9" t="s">
        <v>32</v>
      </c>
      <c r="P2666" s="75"/>
      <c r="Q2666" s="9"/>
      <c r="R2666" s="75"/>
      <c r="S2666" s="96" t="s">
        <v>3196</v>
      </c>
      <c r="T2666" s="9"/>
      <c r="U2666" s="75"/>
      <c r="V2666" s="9"/>
      <c r="W2666" s="104" t="s">
        <v>141</v>
      </c>
      <c r="X2666" s="104" t="s">
        <v>33</v>
      </c>
      <c r="Y2666" s="98">
        <v>46286</v>
      </c>
      <c r="Z2666" s="9" t="s">
        <v>6590</v>
      </c>
      <c r="AA2666" s="9" t="s">
        <v>34</v>
      </c>
      <c r="AB2666" s="9">
        <f t="shared" ca="1" si="271"/>
        <v>38</v>
      </c>
      <c r="AC2666" s="9" t="str">
        <f t="shared" ca="1" si="272"/>
        <v>Below 45 Days</v>
      </c>
      <c r="AD2666" s="9">
        <f t="shared" ca="1" si="273"/>
        <v>25</v>
      </c>
      <c r="AE2666" s="9" t="str">
        <f t="shared" ca="1" si="274"/>
        <v>Below 45 Days</v>
      </c>
      <c r="AF2666" s="9"/>
      <c r="AG2666" s="123" t="str">
        <f t="shared" si="277"/>
        <v>Kasibugga,'313/2026'</v>
      </c>
      <c r="AH2666" s="97" t="str">
        <f t="shared" si="275"/>
        <v/>
      </c>
    </row>
    <row r="2667" spans="1:34" ht="25.5" customHeight="1" x14ac:dyDescent="0.25">
      <c r="A2667" s="96">
        <v>2666</v>
      </c>
      <c r="B2667" s="123" t="str">
        <f>_xlfn.XLOOKUP(E2667,'[1]PS Name'!B:B,'[1]PS Name'!D:D)</f>
        <v>Tekkali Sub-Division</v>
      </c>
      <c r="C2667" s="123" t="str">
        <f>_xlfn.XLOOKUP(E2667,'[1]PS Name'!B:B,'[1]PS Name'!C:C)</f>
        <v>Kothuru Circle</v>
      </c>
      <c r="D2667" s="123"/>
      <c r="E2667" s="123" t="s">
        <v>55</v>
      </c>
      <c r="F2667" s="9" t="s">
        <v>3097</v>
      </c>
      <c r="G2667" s="63" t="s">
        <v>1572</v>
      </c>
      <c r="H2667" s="137">
        <v>46273</v>
      </c>
      <c r="I2667" s="63" t="str">
        <f t="shared" si="276"/>
        <v>Sep</v>
      </c>
      <c r="J2667" s="63">
        <f t="shared" si="278"/>
        <v>2026</v>
      </c>
      <c r="K2667" s="63" t="s">
        <v>75</v>
      </c>
      <c r="L2667" s="9"/>
      <c r="M2667" s="9" t="str">
        <f>_xlfn.XLOOKUP(K2667,[1]Heads!A:A,[1]Heads!B:B)</f>
        <v>Bodily Offiences</v>
      </c>
      <c r="N2667" s="9" t="str">
        <f>_xlfn.XLOOKUP(M2667,[1]Heads!B:B,[1]Heads!C:C)</f>
        <v>IPC</v>
      </c>
      <c r="O2667" s="9" t="s">
        <v>32</v>
      </c>
      <c r="P2667" s="75"/>
      <c r="Q2667" s="9"/>
      <c r="R2667" s="75"/>
      <c r="S2667" s="96" t="s">
        <v>3196</v>
      </c>
      <c r="T2667" s="9"/>
      <c r="U2667" s="75"/>
      <c r="V2667" s="9"/>
      <c r="W2667" s="104" t="s">
        <v>169</v>
      </c>
      <c r="X2667" s="104" t="s">
        <v>137</v>
      </c>
      <c r="Y2667" s="98">
        <v>46304</v>
      </c>
      <c r="Z2667" s="9" t="s">
        <v>6591</v>
      </c>
      <c r="AA2667" s="9" t="s">
        <v>34</v>
      </c>
      <c r="AB2667" s="9">
        <f t="shared" ca="1" si="271"/>
        <v>38</v>
      </c>
      <c r="AC2667" s="9" t="str">
        <f t="shared" ca="1" si="272"/>
        <v>Below 45 Days</v>
      </c>
      <c r="AD2667" s="9">
        <f t="shared" ca="1" si="273"/>
        <v>7</v>
      </c>
      <c r="AE2667" s="9" t="str">
        <f t="shared" ca="1" si="274"/>
        <v>Below 45 Days</v>
      </c>
      <c r="AF2667" s="9"/>
      <c r="AG2667" s="123" t="str">
        <f t="shared" si="277"/>
        <v>Hiramandalam,'73/2026'</v>
      </c>
      <c r="AH2667" s="97" t="str">
        <f t="shared" ca="1" si="275"/>
        <v>Below 45 Days</v>
      </c>
    </row>
    <row r="2668" spans="1:34" ht="25.5" customHeight="1" x14ac:dyDescent="0.25">
      <c r="A2668" s="96">
        <v>2667</v>
      </c>
      <c r="B2668" s="123" t="str">
        <f>_xlfn.XLOOKUP(E2668,'[1]PS Name'!B:B,'[1]PS Name'!D:D)</f>
        <v>Kasibugga Sub-Division</v>
      </c>
      <c r="C2668" s="123">
        <f>_xlfn.XLOOKUP(E2668,'[1]PS Name'!B:B,'[1]PS Name'!C:C)</f>
        <v>0</v>
      </c>
      <c r="D2668" s="123"/>
      <c r="E2668" s="123" t="s">
        <v>68</v>
      </c>
      <c r="F2668" s="9" t="s">
        <v>6592</v>
      </c>
      <c r="G2668" s="63" t="s">
        <v>227</v>
      </c>
      <c r="H2668" s="137">
        <v>46273</v>
      </c>
      <c r="I2668" s="63" t="str">
        <f t="shared" si="276"/>
        <v>Sep</v>
      </c>
      <c r="J2668" s="63">
        <f t="shared" si="278"/>
        <v>2026</v>
      </c>
      <c r="K2668" s="63" t="s">
        <v>59</v>
      </c>
      <c r="L2668" s="9" t="s">
        <v>228</v>
      </c>
      <c r="M2668" s="9" t="str">
        <f>_xlfn.XLOOKUP(K2668,[1]Heads!A:A,[1]Heads!B:B)</f>
        <v>Missing Cases</v>
      </c>
      <c r="N2668" s="9" t="str">
        <f>_xlfn.XLOOKUP(M2668,[1]Heads!B:B,[1]Heads!C:C)</f>
        <v>Missing</v>
      </c>
      <c r="O2668" s="9" t="s">
        <v>32</v>
      </c>
      <c r="P2668" s="75"/>
      <c r="Q2668" s="9"/>
      <c r="R2668" s="75"/>
      <c r="S2668" s="96" t="s">
        <v>3196</v>
      </c>
      <c r="T2668" s="9"/>
      <c r="U2668" s="75"/>
      <c r="V2668" s="9"/>
      <c r="W2668" s="104" t="s">
        <v>112</v>
      </c>
      <c r="X2668" s="104" t="s">
        <v>112</v>
      </c>
      <c r="Y2668" s="98"/>
      <c r="Z2668" s="9" t="s">
        <v>6593</v>
      </c>
      <c r="AA2668" s="9" t="s">
        <v>34</v>
      </c>
      <c r="AB2668" s="9">
        <f t="shared" ca="1" si="271"/>
        <v>38</v>
      </c>
      <c r="AC2668" s="9" t="str">
        <f t="shared" ca="1" si="272"/>
        <v>Below 45 Days</v>
      </c>
      <c r="AD2668" s="9" t="str">
        <f t="shared" ca="1" si="273"/>
        <v/>
      </c>
      <c r="AE2668" s="9" t="str">
        <f t="shared" ca="1" si="274"/>
        <v/>
      </c>
      <c r="AF2668" s="9"/>
      <c r="AG2668" s="123" t="str">
        <f t="shared" si="277"/>
        <v>Kasibugga,'311/2026'</v>
      </c>
      <c r="AH2668" s="97" t="str">
        <f t="shared" ca="1" si="275"/>
        <v>Below 45 Days</v>
      </c>
    </row>
    <row r="2669" spans="1:34" ht="25.5" customHeight="1" x14ac:dyDescent="0.25">
      <c r="A2669" s="96">
        <v>2668</v>
      </c>
      <c r="B2669" s="123" t="str">
        <f>_xlfn.XLOOKUP(E2669,'[1]PS Name'!B:B,'[1]PS Name'!D:D)</f>
        <v>Kasibugga Sub-Division</v>
      </c>
      <c r="C2669" s="123" t="str">
        <f>_xlfn.XLOOKUP(E2669,'[1]PS Name'!B:B,'[1]PS Name'!C:C)</f>
        <v>Kasibugga Rural Circle</v>
      </c>
      <c r="D2669" s="123"/>
      <c r="E2669" s="123" t="s">
        <v>98</v>
      </c>
      <c r="F2669" s="9" t="s">
        <v>3315</v>
      </c>
      <c r="G2669" s="63" t="s">
        <v>1354</v>
      </c>
      <c r="H2669" s="137">
        <v>46273</v>
      </c>
      <c r="I2669" s="63" t="str">
        <f t="shared" si="276"/>
        <v>Sep</v>
      </c>
      <c r="J2669" s="63">
        <f t="shared" si="278"/>
        <v>2026</v>
      </c>
      <c r="K2669" s="63" t="s">
        <v>103</v>
      </c>
      <c r="L2669" s="9"/>
      <c r="M2669" s="9" t="str">
        <f>_xlfn.XLOOKUP(K2669,[1]Heads!A:A,[1]Heads!B:B)</f>
        <v>Property Offences</v>
      </c>
      <c r="N2669" s="9" t="str">
        <f>_xlfn.XLOOKUP(M2669,[1]Heads!B:B,[1]Heads!C:C)</f>
        <v>IPC</v>
      </c>
      <c r="O2669" s="9" t="s">
        <v>32</v>
      </c>
      <c r="P2669" s="75"/>
      <c r="Q2669" s="9"/>
      <c r="R2669" s="75"/>
      <c r="S2669" s="96" t="s">
        <v>3196</v>
      </c>
      <c r="T2669" s="9"/>
      <c r="U2669" s="75"/>
      <c r="V2669" s="9"/>
      <c r="W2669" s="104" t="s">
        <v>112</v>
      </c>
      <c r="X2669" s="104" t="s">
        <v>141</v>
      </c>
      <c r="Y2669" s="98"/>
      <c r="Z2669" s="9" t="s">
        <v>6594</v>
      </c>
      <c r="AA2669" s="9" t="s">
        <v>34</v>
      </c>
      <c r="AB2669" s="9">
        <f t="shared" ca="1" si="271"/>
        <v>38</v>
      </c>
      <c r="AC2669" s="9" t="str">
        <f t="shared" ca="1" si="272"/>
        <v>Below 45 Days</v>
      </c>
      <c r="AD2669" s="9" t="str">
        <f t="shared" ca="1" si="273"/>
        <v/>
      </c>
      <c r="AE2669" s="9" t="str">
        <f t="shared" ca="1" si="274"/>
        <v/>
      </c>
      <c r="AF2669" s="9"/>
      <c r="AG2669" s="123" t="str">
        <f t="shared" si="277"/>
        <v>Vajrapukothuru,'111/2026'</v>
      </c>
      <c r="AH2669" s="97" t="str">
        <f t="shared" ca="1" si="275"/>
        <v>Below 45 Days</v>
      </c>
    </row>
    <row r="2670" spans="1:34" ht="25.5" customHeight="1" x14ac:dyDescent="0.25">
      <c r="A2670" s="96">
        <v>2669</v>
      </c>
      <c r="B2670" s="123" t="str">
        <f>_xlfn.XLOOKUP(E2670,'[1]PS Name'!B:B,'[1]PS Name'!D:D)</f>
        <v>Srikakulam Sub-Division</v>
      </c>
      <c r="C2670" s="123" t="str">
        <f>_xlfn.XLOOKUP(E2670,'[1]PS Name'!B:B,'[1]PS Name'!C:C)</f>
        <v>J.R.Puram Circle</v>
      </c>
      <c r="D2670" s="123"/>
      <c r="E2670" s="123" t="s">
        <v>104</v>
      </c>
      <c r="F2670" s="9" t="s">
        <v>3444</v>
      </c>
      <c r="G2670" s="63" t="s">
        <v>264</v>
      </c>
      <c r="H2670" s="137">
        <v>46273</v>
      </c>
      <c r="I2670" s="63" t="str">
        <f t="shared" si="276"/>
        <v>Sep</v>
      </c>
      <c r="J2670" s="63">
        <f t="shared" si="278"/>
        <v>2026</v>
      </c>
      <c r="K2670" s="63" t="s">
        <v>59</v>
      </c>
      <c r="L2670" s="9" t="s">
        <v>265</v>
      </c>
      <c r="M2670" s="9" t="str">
        <f>_xlfn.XLOOKUP(K2670,[1]Heads!A:A,[1]Heads!B:B)</f>
        <v>Missing Cases</v>
      </c>
      <c r="N2670" s="9" t="str">
        <f>_xlfn.XLOOKUP(M2670,[1]Heads!B:B,[1]Heads!C:C)</f>
        <v>Missing</v>
      </c>
      <c r="O2670" s="9" t="s">
        <v>32</v>
      </c>
      <c r="P2670" s="75"/>
      <c r="Q2670" s="9"/>
      <c r="R2670" s="75"/>
      <c r="S2670" s="96" t="s">
        <v>3196</v>
      </c>
      <c r="T2670" s="9"/>
      <c r="U2670" s="75"/>
      <c r="V2670" s="9"/>
      <c r="W2670" s="104" t="s">
        <v>112</v>
      </c>
      <c r="X2670" s="104" t="s">
        <v>112</v>
      </c>
      <c r="Y2670" s="98"/>
      <c r="Z2670" s="9" t="s">
        <v>6595</v>
      </c>
      <c r="AA2670" s="9" t="s">
        <v>34</v>
      </c>
      <c r="AB2670" s="9">
        <f t="shared" ca="1" si="271"/>
        <v>38</v>
      </c>
      <c r="AC2670" s="9" t="str">
        <f t="shared" ca="1" si="272"/>
        <v>Below 45 Days</v>
      </c>
      <c r="AD2670" s="9" t="str">
        <f t="shared" ca="1" si="273"/>
        <v/>
      </c>
      <c r="AE2670" s="9" t="str">
        <f t="shared" ca="1" si="274"/>
        <v/>
      </c>
      <c r="AF2670" s="9"/>
      <c r="AG2670" s="123" t="str">
        <f t="shared" si="277"/>
        <v>Laveru,'121/2026'</v>
      </c>
      <c r="AH2670" s="97" t="str">
        <f t="shared" ca="1" si="275"/>
        <v>Below 45 Days</v>
      </c>
    </row>
    <row r="2671" spans="1:34" ht="25.5" customHeight="1" x14ac:dyDescent="0.25">
      <c r="A2671" s="96">
        <v>2670</v>
      </c>
      <c r="B2671" s="123" t="str">
        <f>_xlfn.XLOOKUP(E2671,'[1]PS Name'!B:B,'[1]PS Name'!D:D)</f>
        <v>Srikakulam Sub-Division</v>
      </c>
      <c r="C2671" s="123" t="str">
        <f>_xlfn.XLOOKUP(E2671,'[1]PS Name'!B:B,'[1]PS Name'!C:C)</f>
        <v>Srikakulam Rural Circle</v>
      </c>
      <c r="D2671" s="123"/>
      <c r="E2671" s="123" t="s">
        <v>74</v>
      </c>
      <c r="F2671" s="9" t="s">
        <v>5526</v>
      </c>
      <c r="G2671" s="63" t="s">
        <v>1315</v>
      </c>
      <c r="H2671" s="137">
        <v>46274</v>
      </c>
      <c r="I2671" s="63" t="str">
        <f t="shared" si="276"/>
        <v>Sep</v>
      </c>
      <c r="J2671" s="63">
        <f t="shared" si="278"/>
        <v>2026</v>
      </c>
      <c r="K2671" s="63" t="s">
        <v>70</v>
      </c>
      <c r="L2671" s="9"/>
      <c r="M2671" s="9" t="str">
        <f>_xlfn.XLOOKUP(K2671,[1]Heads!A:A,[1]Heads!B:B)</f>
        <v>174 CrPC</v>
      </c>
      <c r="N2671" s="9" t="str">
        <f>_xlfn.XLOOKUP(M2671,[1]Heads!B:B,[1]Heads!C:C)</f>
        <v>174 CrPC</v>
      </c>
      <c r="O2671" s="9" t="s">
        <v>32</v>
      </c>
      <c r="P2671" s="75"/>
      <c r="Q2671" s="9"/>
      <c r="R2671" s="75"/>
      <c r="S2671" s="96" t="s">
        <v>3196</v>
      </c>
      <c r="T2671" s="9"/>
      <c r="U2671" s="75"/>
      <c r="V2671" s="9"/>
      <c r="W2671" s="104" t="s">
        <v>168</v>
      </c>
      <c r="X2671" s="104" t="s">
        <v>173</v>
      </c>
      <c r="Y2671" s="98">
        <v>46284</v>
      </c>
      <c r="Z2671" s="9" t="s">
        <v>6596</v>
      </c>
      <c r="AA2671" s="9" t="s">
        <v>34</v>
      </c>
      <c r="AB2671" s="9">
        <f t="shared" ca="1" si="271"/>
        <v>37</v>
      </c>
      <c r="AC2671" s="9" t="str">
        <f t="shared" ca="1" si="272"/>
        <v>Below 45 Days</v>
      </c>
      <c r="AD2671" s="9">
        <f t="shared" ca="1" si="273"/>
        <v>27</v>
      </c>
      <c r="AE2671" s="9" t="str">
        <f t="shared" ca="1" si="274"/>
        <v>Below 45 Days</v>
      </c>
      <c r="AF2671" s="9"/>
      <c r="AG2671" s="123" t="str">
        <f t="shared" si="277"/>
        <v>Srikakulam Rural,'181/2026'</v>
      </c>
      <c r="AH2671" s="97" t="str">
        <f t="shared" ca="1" si="275"/>
        <v>Below 45 Days</v>
      </c>
    </row>
    <row r="2672" spans="1:34" ht="25.5" customHeight="1" x14ac:dyDescent="0.25">
      <c r="A2672" s="96">
        <v>2671</v>
      </c>
      <c r="B2672" s="123" t="str">
        <f>_xlfn.XLOOKUP(E2672,'[1]PS Name'!B:B,'[1]PS Name'!D:D)</f>
        <v>Tekkali Sub-Division</v>
      </c>
      <c r="C2672" s="123" t="str">
        <f>_xlfn.XLOOKUP(E2672,'[1]PS Name'!B:B,'[1]PS Name'!C:C)</f>
        <v>Narasannapeta Circle</v>
      </c>
      <c r="D2672" s="123"/>
      <c r="E2672" s="123" t="s">
        <v>124</v>
      </c>
      <c r="F2672" s="9" t="s">
        <v>3405</v>
      </c>
      <c r="G2672" s="63" t="s">
        <v>1157</v>
      </c>
      <c r="H2672" s="137">
        <v>46274</v>
      </c>
      <c r="I2672" s="63" t="str">
        <f t="shared" ref="I2672:I2735" si="279">TEXT(H2672,"mmm")</f>
        <v>Sep</v>
      </c>
      <c r="J2672" s="63">
        <f t="shared" si="278"/>
        <v>2026</v>
      </c>
      <c r="K2672" s="63" t="s">
        <v>2386</v>
      </c>
      <c r="L2672" s="9"/>
      <c r="M2672" s="9" t="str">
        <f>_xlfn.XLOOKUP(K2672,[1]Heads!A:A,[1]Heads!B:B)</f>
        <v>Enforcement</v>
      </c>
      <c r="N2672" s="9" t="str">
        <f>_xlfn.XLOOKUP(M2672,[1]Heads!B:B,[1]Heads!C:C)</f>
        <v>Enforcement</v>
      </c>
      <c r="O2672" s="9" t="s">
        <v>32</v>
      </c>
      <c r="P2672" s="75">
        <v>46275</v>
      </c>
      <c r="Q2672" s="9"/>
      <c r="R2672" s="75"/>
      <c r="S2672" s="96" t="s">
        <v>3196</v>
      </c>
      <c r="T2672" s="9"/>
      <c r="U2672" s="75"/>
      <c r="V2672" s="9"/>
      <c r="W2672" s="104" t="s">
        <v>33</v>
      </c>
      <c r="X2672" s="104" t="s">
        <v>33</v>
      </c>
      <c r="Y2672" s="98">
        <v>46275</v>
      </c>
      <c r="Z2672" s="9" t="s">
        <v>6597</v>
      </c>
      <c r="AA2672" s="9" t="s">
        <v>34</v>
      </c>
      <c r="AB2672" s="9">
        <f t="shared" ca="1" si="271"/>
        <v>37</v>
      </c>
      <c r="AC2672" s="9" t="str">
        <f t="shared" ca="1" si="272"/>
        <v>Below 45 Days</v>
      </c>
      <c r="AD2672" s="9">
        <f t="shared" ca="1" si="273"/>
        <v>36</v>
      </c>
      <c r="AE2672" s="9" t="str">
        <f t="shared" ca="1" si="274"/>
        <v>Below 45 Days</v>
      </c>
      <c r="AF2672" s="9"/>
      <c r="AG2672" s="123" t="str">
        <f t="shared" ref="AG2672:AG2735" si="280">E2672&amp;","&amp;F2672</f>
        <v>Saravakota,'115/2026'</v>
      </c>
      <c r="AH2672" s="97" t="str">
        <f t="shared" si="275"/>
        <v/>
      </c>
    </row>
    <row r="2673" spans="1:34" ht="25.5" customHeight="1" x14ac:dyDescent="0.25">
      <c r="A2673" s="96">
        <v>2672</v>
      </c>
      <c r="B2673" s="123" t="str">
        <f>_xlfn.XLOOKUP(E2673,'[1]PS Name'!B:B,'[1]PS Name'!D:D)</f>
        <v>Tekkali Sub-Division</v>
      </c>
      <c r="C2673" s="123" t="str">
        <f>_xlfn.XLOOKUP(E2673,'[1]PS Name'!B:B,'[1]PS Name'!C:C)</f>
        <v>Narasannapeta Circle</v>
      </c>
      <c r="D2673" s="123"/>
      <c r="E2673" s="123" t="s">
        <v>79</v>
      </c>
      <c r="F2673" s="9" t="s">
        <v>3444</v>
      </c>
      <c r="G2673" s="63" t="s">
        <v>1963</v>
      </c>
      <c r="H2673" s="137">
        <v>46274</v>
      </c>
      <c r="I2673" s="63" t="str">
        <f t="shared" si="279"/>
        <v>Sep</v>
      </c>
      <c r="J2673" s="63">
        <f t="shared" si="278"/>
        <v>2026</v>
      </c>
      <c r="K2673" s="63" t="s">
        <v>59</v>
      </c>
      <c r="L2673" s="9" t="s">
        <v>1964</v>
      </c>
      <c r="M2673" s="9" t="str">
        <f>_xlfn.XLOOKUP(K2673,[1]Heads!A:A,[1]Heads!B:B)</f>
        <v>Missing Cases</v>
      </c>
      <c r="N2673" s="9" t="str">
        <f>_xlfn.XLOOKUP(M2673,[1]Heads!B:B,[1]Heads!C:C)</f>
        <v>Missing</v>
      </c>
      <c r="O2673" s="9" t="s">
        <v>32</v>
      </c>
      <c r="P2673" s="75"/>
      <c r="Q2673" s="9"/>
      <c r="R2673" s="75"/>
      <c r="S2673" s="96" t="s">
        <v>7125</v>
      </c>
      <c r="T2673" s="9"/>
      <c r="U2673" s="75"/>
      <c r="V2673" s="9"/>
      <c r="W2673" s="104" t="s">
        <v>142</v>
      </c>
      <c r="X2673" s="104" t="s">
        <v>2923</v>
      </c>
      <c r="Y2673" s="98"/>
      <c r="Z2673" s="9" t="s">
        <v>6598</v>
      </c>
      <c r="AA2673" s="9" t="s">
        <v>34</v>
      </c>
      <c r="AB2673" s="9" t="str">
        <f t="shared" ca="1" si="271"/>
        <v/>
      </c>
      <c r="AC2673" s="9" t="str">
        <f t="shared" si="272"/>
        <v/>
      </c>
      <c r="AD2673" s="9" t="str">
        <f t="shared" ca="1" si="273"/>
        <v/>
      </c>
      <c r="AE2673" s="9" t="str">
        <f t="shared" ca="1" si="274"/>
        <v/>
      </c>
      <c r="AF2673" s="9"/>
      <c r="AG2673" s="123" t="str">
        <f t="shared" si="280"/>
        <v>Polaki,'121/2026'</v>
      </c>
      <c r="AH2673" s="97" t="str">
        <f t="shared" si="275"/>
        <v/>
      </c>
    </row>
    <row r="2674" spans="1:34" ht="25.5" customHeight="1" x14ac:dyDescent="0.25">
      <c r="A2674" s="96">
        <v>2673</v>
      </c>
      <c r="B2674" s="123">
        <f>_xlfn.XLOOKUP(E2674,'[1]PS Name'!B:B,'[1]PS Name'!D:D)</f>
        <v>0</v>
      </c>
      <c r="C2674" s="123">
        <f>_xlfn.XLOOKUP(E2674,'[1]PS Name'!B:B,'[1]PS Name'!C:C)</f>
        <v>0</v>
      </c>
      <c r="D2674" s="123"/>
      <c r="E2674" s="123" t="s">
        <v>76</v>
      </c>
      <c r="F2674" s="9" t="s">
        <v>3017</v>
      </c>
      <c r="G2674" s="63" t="s">
        <v>707</v>
      </c>
      <c r="H2674" s="137">
        <v>46274</v>
      </c>
      <c r="I2674" s="63" t="str">
        <f t="shared" si="279"/>
        <v>Sep</v>
      </c>
      <c r="J2674" s="63">
        <f t="shared" si="278"/>
        <v>2026</v>
      </c>
      <c r="K2674" s="63" t="s">
        <v>71</v>
      </c>
      <c r="L2674" s="9"/>
      <c r="M2674" s="9" t="str">
        <f>_xlfn.XLOOKUP(K2674,[1]Heads!A:A,[1]Heads!B:B)</f>
        <v>Road Accidents</v>
      </c>
      <c r="N2674" s="9" t="str">
        <f>_xlfn.XLOOKUP(M2674,[1]Heads!B:B,[1]Heads!C:C)</f>
        <v>IPC</v>
      </c>
      <c r="O2674" s="9" t="s">
        <v>32</v>
      </c>
      <c r="P2674" s="75"/>
      <c r="Q2674" s="9"/>
      <c r="R2674" s="75"/>
      <c r="S2674" s="96" t="s">
        <v>3196</v>
      </c>
      <c r="T2674" s="9"/>
      <c r="U2674" s="75"/>
      <c r="V2674" s="9"/>
      <c r="W2674" s="104" t="s">
        <v>169</v>
      </c>
      <c r="X2674" s="104" t="s">
        <v>169</v>
      </c>
      <c r="Y2674" s="98"/>
      <c r="Z2674" s="9" t="s">
        <v>6599</v>
      </c>
      <c r="AA2674" s="9" t="s">
        <v>34</v>
      </c>
      <c r="AB2674" s="9">
        <f t="shared" ca="1" si="271"/>
        <v>37</v>
      </c>
      <c r="AC2674" s="9" t="str">
        <f t="shared" ca="1" si="272"/>
        <v>Below 45 Days</v>
      </c>
      <c r="AD2674" s="9" t="str">
        <f t="shared" ca="1" si="273"/>
        <v/>
      </c>
      <c r="AE2674" s="9" t="str">
        <f t="shared" ca="1" si="274"/>
        <v/>
      </c>
      <c r="AF2674" s="9"/>
      <c r="AG2674" s="123" t="str">
        <f t="shared" si="280"/>
        <v>Srikakulam Traffic,'47/2026'</v>
      </c>
      <c r="AH2674" s="97" t="str">
        <f t="shared" ca="1" si="275"/>
        <v>Below 45 Days</v>
      </c>
    </row>
    <row r="2675" spans="1:34" ht="25.5" customHeight="1" x14ac:dyDescent="0.25">
      <c r="A2675" s="96">
        <v>2674</v>
      </c>
      <c r="B2675" s="123" t="str">
        <f>_xlfn.XLOOKUP(E2675,'[1]PS Name'!B:B,'[1]PS Name'!D:D)</f>
        <v>Srikakulam Sub-Division</v>
      </c>
      <c r="C2675" s="123">
        <f>_xlfn.XLOOKUP(E2675,'[1]PS Name'!B:B,'[1]PS Name'!C:C)</f>
        <v>0</v>
      </c>
      <c r="D2675" s="123"/>
      <c r="E2675" s="123" t="s">
        <v>28</v>
      </c>
      <c r="F2675" s="9" t="s">
        <v>3560</v>
      </c>
      <c r="G2675" s="63" t="s">
        <v>1315</v>
      </c>
      <c r="H2675" s="137">
        <v>46274</v>
      </c>
      <c r="I2675" s="63" t="str">
        <f t="shared" si="279"/>
        <v>Sep</v>
      </c>
      <c r="J2675" s="63">
        <f t="shared" si="278"/>
        <v>2026</v>
      </c>
      <c r="K2675" s="63" t="s">
        <v>70</v>
      </c>
      <c r="L2675" s="9"/>
      <c r="M2675" s="9" t="str">
        <f>_xlfn.XLOOKUP(K2675,[1]Heads!A:A,[1]Heads!B:B)</f>
        <v>174 CrPC</v>
      </c>
      <c r="N2675" s="9" t="str">
        <f>_xlfn.XLOOKUP(M2675,[1]Heads!B:B,[1]Heads!C:C)</f>
        <v>174 CrPC</v>
      </c>
      <c r="O2675" s="9" t="s">
        <v>32</v>
      </c>
      <c r="P2675" s="75"/>
      <c r="Q2675" s="9"/>
      <c r="R2675" s="75"/>
      <c r="S2675" s="96" t="s">
        <v>3196</v>
      </c>
      <c r="T2675" s="9"/>
      <c r="U2675" s="75"/>
      <c r="V2675" s="9"/>
      <c r="W2675" s="104" t="s">
        <v>168</v>
      </c>
      <c r="X2675" s="104" t="s">
        <v>173</v>
      </c>
      <c r="Y2675" s="98">
        <v>46284</v>
      </c>
      <c r="Z2675" s="9" t="s">
        <v>6600</v>
      </c>
      <c r="AA2675" s="9" t="s">
        <v>34</v>
      </c>
      <c r="AB2675" s="9">
        <f t="shared" ca="1" si="271"/>
        <v>37</v>
      </c>
      <c r="AC2675" s="9" t="str">
        <f t="shared" ca="1" si="272"/>
        <v>Below 45 Days</v>
      </c>
      <c r="AD2675" s="9">
        <f t="shared" ca="1" si="273"/>
        <v>27</v>
      </c>
      <c r="AE2675" s="9" t="str">
        <f t="shared" ca="1" si="274"/>
        <v>Below 45 Days</v>
      </c>
      <c r="AF2675" s="9"/>
      <c r="AG2675" s="123" t="str">
        <f t="shared" si="280"/>
        <v>Srikakulam II Town,'130/2026'</v>
      </c>
      <c r="AH2675" s="97" t="str">
        <f t="shared" ca="1" si="275"/>
        <v>Below 45 Days</v>
      </c>
    </row>
    <row r="2676" spans="1:34" ht="25.5" customHeight="1" x14ac:dyDescent="0.25">
      <c r="A2676" s="96">
        <v>2675</v>
      </c>
      <c r="B2676" s="123" t="str">
        <f>_xlfn.XLOOKUP(E2676,'[1]PS Name'!B:B,'[1]PS Name'!D:D)</f>
        <v>Tekkali Sub-Division</v>
      </c>
      <c r="C2676" s="123" t="str">
        <f>_xlfn.XLOOKUP(E2676,'[1]PS Name'!B:B,'[1]PS Name'!C:C)</f>
        <v>Tekkali Rural Circle</v>
      </c>
      <c r="D2676" s="123"/>
      <c r="E2676" s="123" t="s">
        <v>89</v>
      </c>
      <c r="F2676" s="9" t="s">
        <v>5458</v>
      </c>
      <c r="G2676" s="63" t="s">
        <v>1027</v>
      </c>
      <c r="H2676" s="137">
        <v>46274</v>
      </c>
      <c r="I2676" s="63" t="str">
        <f t="shared" si="279"/>
        <v>Sep</v>
      </c>
      <c r="J2676" s="63">
        <f t="shared" si="278"/>
        <v>2026</v>
      </c>
      <c r="K2676" s="63" t="s">
        <v>48</v>
      </c>
      <c r="L2676" s="9"/>
      <c r="M2676" s="9" t="str">
        <f>_xlfn.XLOOKUP(K2676,[1]Heads!A:A,[1]Heads!B:B)</f>
        <v>Property Offences</v>
      </c>
      <c r="N2676" s="9" t="str">
        <f>_xlfn.XLOOKUP(M2676,[1]Heads!B:B,[1]Heads!C:C)</f>
        <v>IPC</v>
      </c>
      <c r="O2676" s="9" t="s">
        <v>32</v>
      </c>
      <c r="P2676" s="75"/>
      <c r="Q2676" s="9"/>
      <c r="R2676" s="75"/>
      <c r="S2676" s="96" t="s">
        <v>3196</v>
      </c>
      <c r="T2676" s="9"/>
      <c r="U2676" s="75"/>
      <c r="V2676" s="9"/>
      <c r="W2676" s="104" t="s">
        <v>112</v>
      </c>
      <c r="X2676" s="104" t="s">
        <v>141</v>
      </c>
      <c r="Y2676" s="98"/>
      <c r="Z2676" s="9" t="s">
        <v>6601</v>
      </c>
      <c r="AA2676" s="9" t="s">
        <v>34</v>
      </c>
      <c r="AB2676" s="9">
        <f t="shared" ca="1" si="271"/>
        <v>37</v>
      </c>
      <c r="AC2676" s="9" t="str">
        <f t="shared" ca="1" si="272"/>
        <v>Below 45 Days</v>
      </c>
      <c r="AD2676" s="9" t="str">
        <f t="shared" ca="1" si="273"/>
        <v/>
      </c>
      <c r="AE2676" s="9" t="str">
        <f t="shared" ca="1" si="274"/>
        <v/>
      </c>
      <c r="AF2676" s="9"/>
      <c r="AG2676" s="123" t="str">
        <f t="shared" si="280"/>
        <v>Kotabommali,'170/2026'</v>
      </c>
      <c r="AH2676" s="97" t="str">
        <f t="shared" ca="1" si="275"/>
        <v>Below 45 Days</v>
      </c>
    </row>
    <row r="2677" spans="1:34" ht="25.5" customHeight="1" x14ac:dyDescent="0.25">
      <c r="A2677" s="96">
        <v>2676</v>
      </c>
      <c r="B2677" s="123" t="str">
        <f>_xlfn.XLOOKUP(E2677,'[1]PS Name'!B:B,'[1]PS Name'!D:D)</f>
        <v>Srikakulam Sub-Division</v>
      </c>
      <c r="C2677" s="123" t="str">
        <f>_xlfn.XLOOKUP(E2677,'[1]PS Name'!B:B,'[1]PS Name'!C:C)</f>
        <v>J.R.Puram Circle</v>
      </c>
      <c r="D2677" s="123"/>
      <c r="E2677" s="123" t="s">
        <v>90</v>
      </c>
      <c r="F2677" s="9" t="s">
        <v>5560</v>
      </c>
      <c r="G2677" s="63" t="s">
        <v>1016</v>
      </c>
      <c r="H2677" s="137">
        <v>46274</v>
      </c>
      <c r="I2677" s="63" t="str">
        <f t="shared" si="279"/>
        <v>Sep</v>
      </c>
      <c r="J2677" s="63">
        <f t="shared" si="278"/>
        <v>2026</v>
      </c>
      <c r="K2677" s="63" t="s">
        <v>48</v>
      </c>
      <c r="L2677" s="9"/>
      <c r="M2677" s="9" t="str">
        <f>_xlfn.XLOOKUP(K2677,[1]Heads!A:A,[1]Heads!B:B)</f>
        <v>Property Offences</v>
      </c>
      <c r="N2677" s="9" t="str">
        <f>_xlfn.XLOOKUP(M2677,[1]Heads!B:B,[1]Heads!C:C)</f>
        <v>IPC</v>
      </c>
      <c r="O2677" s="9" t="s">
        <v>32</v>
      </c>
      <c r="P2677" s="75"/>
      <c r="Q2677" s="9"/>
      <c r="R2677" s="75"/>
      <c r="S2677" s="96" t="s">
        <v>3196</v>
      </c>
      <c r="T2677" s="9"/>
      <c r="U2677" s="75"/>
      <c r="V2677" s="9"/>
      <c r="W2677" s="104" t="s">
        <v>112</v>
      </c>
      <c r="X2677" s="104" t="s">
        <v>50</v>
      </c>
      <c r="Y2677" s="98"/>
      <c r="Z2677" s="9" t="s">
        <v>6602</v>
      </c>
      <c r="AA2677" s="9" t="s">
        <v>34</v>
      </c>
      <c r="AB2677" s="9">
        <f t="shared" ca="1" si="271"/>
        <v>37</v>
      </c>
      <c r="AC2677" s="9" t="str">
        <f t="shared" ca="1" si="272"/>
        <v>Below 45 Days</v>
      </c>
      <c r="AD2677" s="9" t="str">
        <f t="shared" ca="1" si="273"/>
        <v/>
      </c>
      <c r="AE2677" s="9" t="str">
        <f t="shared" ca="1" si="274"/>
        <v/>
      </c>
      <c r="AF2677" s="9"/>
      <c r="AG2677" s="123" t="str">
        <f t="shared" si="280"/>
        <v>J.R.Puram,'186/2026'</v>
      </c>
      <c r="AH2677" s="97" t="str">
        <f t="shared" ca="1" si="275"/>
        <v>Below 45 Days</v>
      </c>
    </row>
    <row r="2678" spans="1:34" ht="25.5" customHeight="1" x14ac:dyDescent="0.25">
      <c r="A2678" s="96">
        <v>2677</v>
      </c>
      <c r="B2678" s="123" t="str">
        <f>_xlfn.XLOOKUP(E2678,'[1]PS Name'!B:B,'[1]PS Name'!D:D)</f>
        <v>Srikakulam Sub-Division</v>
      </c>
      <c r="C2678" s="123" t="str">
        <f>_xlfn.XLOOKUP(E2678,'[1]PS Name'!B:B,'[1]PS Name'!C:C)</f>
        <v>J.R.Puram Circle</v>
      </c>
      <c r="D2678" s="123"/>
      <c r="E2678" s="123" t="s">
        <v>38</v>
      </c>
      <c r="F2678" s="9" t="s">
        <v>5611</v>
      </c>
      <c r="G2678" s="63" t="s">
        <v>1572</v>
      </c>
      <c r="H2678" s="137">
        <v>46274</v>
      </c>
      <c r="I2678" s="63" t="str">
        <f t="shared" si="279"/>
        <v>Sep</v>
      </c>
      <c r="J2678" s="63">
        <f t="shared" si="278"/>
        <v>2026</v>
      </c>
      <c r="K2678" s="63" t="s">
        <v>75</v>
      </c>
      <c r="L2678" s="9"/>
      <c r="M2678" s="9" t="str">
        <f>_xlfn.XLOOKUP(K2678,[1]Heads!A:A,[1]Heads!B:B)</f>
        <v>Bodily Offiences</v>
      </c>
      <c r="N2678" s="9" t="str">
        <f>_xlfn.XLOOKUP(M2678,[1]Heads!B:B,[1]Heads!C:C)</f>
        <v>IPC</v>
      </c>
      <c r="O2678" s="9" t="s">
        <v>32</v>
      </c>
      <c r="P2678" s="75"/>
      <c r="Q2678" s="9"/>
      <c r="R2678" s="75"/>
      <c r="S2678" s="96" t="s">
        <v>3196</v>
      </c>
      <c r="T2678" s="9"/>
      <c r="U2678" s="75"/>
      <c r="V2678" s="9"/>
      <c r="W2678" s="104" t="s">
        <v>169</v>
      </c>
      <c r="X2678" s="104" t="s">
        <v>141</v>
      </c>
      <c r="Y2678" s="98"/>
      <c r="Z2678" s="9" t="s">
        <v>6603</v>
      </c>
      <c r="AA2678" s="9" t="s">
        <v>34</v>
      </c>
      <c r="AB2678" s="9">
        <f t="shared" ca="1" si="271"/>
        <v>37</v>
      </c>
      <c r="AC2678" s="9" t="str">
        <f t="shared" ca="1" si="272"/>
        <v>Below 45 Days</v>
      </c>
      <c r="AD2678" s="9" t="str">
        <f t="shared" ca="1" si="273"/>
        <v/>
      </c>
      <c r="AE2678" s="9" t="str">
        <f t="shared" ca="1" si="274"/>
        <v/>
      </c>
      <c r="AF2678" s="9"/>
      <c r="AG2678" s="123" t="str">
        <f t="shared" si="280"/>
        <v>Etcherla,'194/2026'</v>
      </c>
      <c r="AH2678" s="97" t="str">
        <f t="shared" ca="1" si="275"/>
        <v>Below 45 Days</v>
      </c>
    </row>
    <row r="2679" spans="1:34" ht="25.5" customHeight="1" x14ac:dyDescent="0.25">
      <c r="A2679" s="96">
        <v>2678</v>
      </c>
      <c r="B2679" s="123" t="str">
        <f>_xlfn.XLOOKUP(E2679,'[1]PS Name'!B:B,'[1]PS Name'!D:D)</f>
        <v>Kasibugga Sub-Division</v>
      </c>
      <c r="C2679" s="123" t="str">
        <f>_xlfn.XLOOKUP(E2679,'[1]PS Name'!B:B,'[1]PS Name'!C:C)</f>
        <v>Sompeta Circle</v>
      </c>
      <c r="D2679" s="123"/>
      <c r="E2679" s="123" t="s">
        <v>63</v>
      </c>
      <c r="F2679" s="9" t="s">
        <v>3215</v>
      </c>
      <c r="G2679" s="63" t="s">
        <v>1027</v>
      </c>
      <c r="H2679" s="137">
        <v>46274</v>
      </c>
      <c r="I2679" s="63" t="str">
        <f t="shared" si="279"/>
        <v>Sep</v>
      </c>
      <c r="J2679" s="63">
        <f t="shared" si="278"/>
        <v>2026</v>
      </c>
      <c r="K2679" s="63" t="s">
        <v>48</v>
      </c>
      <c r="L2679" s="9"/>
      <c r="M2679" s="9" t="str">
        <f>_xlfn.XLOOKUP(K2679,[1]Heads!A:A,[1]Heads!B:B)</f>
        <v>Property Offences</v>
      </c>
      <c r="N2679" s="9" t="str">
        <f>_xlfn.XLOOKUP(M2679,[1]Heads!B:B,[1]Heads!C:C)</f>
        <v>IPC</v>
      </c>
      <c r="O2679" s="9" t="s">
        <v>32</v>
      </c>
      <c r="P2679" s="75"/>
      <c r="Q2679" s="9"/>
      <c r="R2679" s="75"/>
      <c r="S2679" s="96" t="s">
        <v>3196</v>
      </c>
      <c r="T2679" s="9"/>
      <c r="U2679" s="75"/>
      <c r="V2679" s="9"/>
      <c r="W2679" s="104" t="s">
        <v>112</v>
      </c>
      <c r="X2679" s="104" t="s">
        <v>112</v>
      </c>
      <c r="Y2679" s="98"/>
      <c r="Z2679" s="9" t="s">
        <v>6604</v>
      </c>
      <c r="AA2679" s="9" t="s">
        <v>34</v>
      </c>
      <c r="AB2679" s="9">
        <f t="shared" ca="1" si="271"/>
        <v>37</v>
      </c>
      <c r="AC2679" s="9" t="str">
        <f t="shared" ca="1" si="272"/>
        <v>Below 45 Days</v>
      </c>
      <c r="AD2679" s="9" t="str">
        <f t="shared" ca="1" si="273"/>
        <v/>
      </c>
      <c r="AE2679" s="9" t="str">
        <f t="shared" ca="1" si="274"/>
        <v/>
      </c>
      <c r="AF2679" s="9"/>
      <c r="AG2679" s="123" t="str">
        <f t="shared" si="280"/>
        <v>Baruva,'96/2026'</v>
      </c>
      <c r="AH2679" s="97" t="str">
        <f t="shared" ca="1" si="275"/>
        <v>Below 45 Days</v>
      </c>
    </row>
    <row r="2680" spans="1:34" ht="25.5" customHeight="1" x14ac:dyDescent="0.25">
      <c r="A2680" s="96">
        <v>2679</v>
      </c>
      <c r="B2680" s="123" t="str">
        <f>_xlfn.XLOOKUP(E2680,'[1]PS Name'!B:B,'[1]PS Name'!D:D)</f>
        <v>Tekkali Sub-Division</v>
      </c>
      <c r="C2680" s="123" t="str">
        <f>_xlfn.XLOOKUP(E2680,'[1]PS Name'!B:B,'[1]PS Name'!C:C)</f>
        <v>Tekkali Rural Circle</v>
      </c>
      <c r="D2680" s="123"/>
      <c r="E2680" s="123" t="s">
        <v>89</v>
      </c>
      <c r="F2680" s="9" t="s">
        <v>5472</v>
      </c>
      <c r="G2680" s="63" t="s">
        <v>6605</v>
      </c>
      <c r="H2680" s="137">
        <v>46274</v>
      </c>
      <c r="I2680" s="63" t="str">
        <f t="shared" si="279"/>
        <v>Sep</v>
      </c>
      <c r="J2680" s="63">
        <f t="shared" si="278"/>
        <v>2026</v>
      </c>
      <c r="K2680" s="63" t="s">
        <v>131</v>
      </c>
      <c r="L2680" s="9"/>
      <c r="M2680" s="9" t="str">
        <f>_xlfn.XLOOKUP(K2680,[1]Heads!A:A,[1]Heads!B:B)</f>
        <v>POCSO Cases</v>
      </c>
      <c r="N2680" s="9" t="str">
        <f>_xlfn.XLOOKUP(M2680,[1]Heads!B:B,[1]Heads!C:C)</f>
        <v>IPC</v>
      </c>
      <c r="O2680" s="9" t="s">
        <v>45</v>
      </c>
      <c r="P2680" s="75"/>
      <c r="Q2680" s="9"/>
      <c r="R2680" s="75"/>
      <c r="S2680" s="96" t="s">
        <v>3196</v>
      </c>
      <c r="T2680" s="9"/>
      <c r="U2680" s="75"/>
      <c r="V2680" s="9"/>
      <c r="W2680" s="104" t="s">
        <v>169</v>
      </c>
      <c r="X2680" s="104" t="s">
        <v>173</v>
      </c>
      <c r="Y2680" s="98">
        <v>46274</v>
      </c>
      <c r="Z2680" s="9" t="s">
        <v>6606</v>
      </c>
      <c r="AA2680" s="9" t="s">
        <v>34</v>
      </c>
      <c r="AB2680" s="9">
        <f t="shared" ca="1" si="271"/>
        <v>37</v>
      </c>
      <c r="AC2680" s="9" t="str">
        <f t="shared" ca="1" si="272"/>
        <v>Below 45 Days</v>
      </c>
      <c r="AD2680" s="9">
        <f t="shared" ca="1" si="273"/>
        <v>37</v>
      </c>
      <c r="AE2680" s="9" t="str">
        <f t="shared" ca="1" si="274"/>
        <v>Below 45 Days</v>
      </c>
      <c r="AF2680" s="9"/>
      <c r="AG2680" s="123" t="str">
        <f t="shared" si="280"/>
        <v>Kotabommali,'171/2026'</v>
      </c>
      <c r="AH2680" s="97" t="str">
        <f t="shared" ca="1" si="275"/>
        <v>Below 45 Days</v>
      </c>
    </row>
    <row r="2681" spans="1:34" ht="25.5" customHeight="1" x14ac:dyDescent="0.25">
      <c r="A2681" s="96">
        <v>2680</v>
      </c>
      <c r="B2681" s="123" t="str">
        <f>_xlfn.XLOOKUP(E2681,'[1]PS Name'!B:B,'[1]PS Name'!D:D)</f>
        <v>Tekkali Sub-Division</v>
      </c>
      <c r="C2681" s="123" t="str">
        <f>_xlfn.XLOOKUP(E2681,'[1]PS Name'!B:B,'[1]PS Name'!C:C)</f>
        <v>Pathapatnam Circle</v>
      </c>
      <c r="D2681" s="123"/>
      <c r="E2681" s="123" t="s">
        <v>105</v>
      </c>
      <c r="F2681" s="9" t="s">
        <v>3483</v>
      </c>
      <c r="G2681" s="63" t="s">
        <v>1991</v>
      </c>
      <c r="H2681" s="137">
        <v>46274</v>
      </c>
      <c r="I2681" s="63" t="str">
        <f t="shared" si="279"/>
        <v>Sep</v>
      </c>
      <c r="J2681" s="63">
        <f t="shared" si="278"/>
        <v>2026</v>
      </c>
      <c r="K2681" s="63" t="s">
        <v>75</v>
      </c>
      <c r="L2681" s="9"/>
      <c r="M2681" s="9" t="str">
        <f>_xlfn.XLOOKUP(K2681,[1]Heads!A:A,[1]Heads!B:B)</f>
        <v>Bodily Offiences</v>
      </c>
      <c r="N2681" s="9" t="str">
        <f>_xlfn.XLOOKUP(M2681,[1]Heads!B:B,[1]Heads!C:C)</f>
        <v>IPC</v>
      </c>
      <c r="O2681" s="9" t="s">
        <v>32</v>
      </c>
      <c r="P2681" s="75"/>
      <c r="Q2681" s="9"/>
      <c r="R2681" s="75"/>
      <c r="S2681" s="96" t="s">
        <v>3196</v>
      </c>
      <c r="T2681" s="9"/>
      <c r="U2681" s="75"/>
      <c r="V2681" s="9"/>
      <c r="W2681" s="104" t="s">
        <v>141</v>
      </c>
      <c r="X2681" s="104" t="s">
        <v>33</v>
      </c>
      <c r="Y2681" s="98">
        <v>46281</v>
      </c>
      <c r="Z2681" s="9" t="s">
        <v>6607</v>
      </c>
      <c r="AA2681" s="9" t="s">
        <v>34</v>
      </c>
      <c r="AB2681" s="9">
        <f t="shared" ca="1" si="271"/>
        <v>37</v>
      </c>
      <c r="AC2681" s="9" t="str">
        <f t="shared" ca="1" si="272"/>
        <v>Below 45 Days</v>
      </c>
      <c r="AD2681" s="9">
        <f t="shared" ca="1" si="273"/>
        <v>30</v>
      </c>
      <c r="AE2681" s="9" t="str">
        <f t="shared" ca="1" si="274"/>
        <v>Below 45 Days</v>
      </c>
      <c r="AF2681" s="9"/>
      <c r="AG2681" s="123" t="str">
        <f t="shared" si="280"/>
        <v>Pathapatnam,'122/2026'</v>
      </c>
      <c r="AH2681" s="97" t="str">
        <f t="shared" si="275"/>
        <v/>
      </c>
    </row>
    <row r="2682" spans="1:34" ht="25.5" customHeight="1" x14ac:dyDescent="0.25">
      <c r="A2682" s="96">
        <v>2681</v>
      </c>
      <c r="B2682" s="123">
        <f>_xlfn.XLOOKUP(E2682,'[1]PS Name'!B:B,'[1]PS Name'!D:D)</f>
        <v>0</v>
      </c>
      <c r="C2682" s="123">
        <f>_xlfn.XLOOKUP(E2682,'[1]PS Name'!B:B,'[1]PS Name'!C:C)</f>
        <v>0</v>
      </c>
      <c r="D2682" s="123"/>
      <c r="E2682" s="123" t="s">
        <v>76</v>
      </c>
      <c r="F2682" s="9" t="s">
        <v>3016</v>
      </c>
      <c r="G2682" s="63" t="s">
        <v>2940</v>
      </c>
      <c r="H2682" s="137">
        <v>46274</v>
      </c>
      <c r="I2682" s="63" t="str">
        <f t="shared" si="279"/>
        <v>Sep</v>
      </c>
      <c r="J2682" s="63">
        <f t="shared" si="278"/>
        <v>2026</v>
      </c>
      <c r="K2682" s="63" t="s">
        <v>149</v>
      </c>
      <c r="L2682" s="9"/>
      <c r="M2682" s="9" t="str">
        <f>_xlfn.XLOOKUP(K2682,[1]Heads!A:A,[1]Heads!B:B)</f>
        <v>Enforcement</v>
      </c>
      <c r="N2682" s="9" t="str">
        <f>_xlfn.XLOOKUP(M2682,[1]Heads!B:B,[1]Heads!C:C)</f>
        <v>Enforcement</v>
      </c>
      <c r="O2682" s="9" t="s">
        <v>32</v>
      </c>
      <c r="P2682" s="75">
        <v>46276</v>
      </c>
      <c r="Q2682" s="9"/>
      <c r="R2682" s="75"/>
      <c r="S2682" s="96" t="s">
        <v>16</v>
      </c>
      <c r="T2682" s="9"/>
      <c r="U2682" s="75"/>
      <c r="V2682" s="9"/>
      <c r="W2682" s="104" t="s">
        <v>33</v>
      </c>
      <c r="X2682" s="104" t="s">
        <v>2923</v>
      </c>
      <c r="Y2682" s="98"/>
      <c r="Z2682" s="9" t="s">
        <v>6608</v>
      </c>
      <c r="AA2682" s="9" t="s">
        <v>34</v>
      </c>
      <c r="AB2682" s="9" t="str">
        <f t="shared" ca="1" si="271"/>
        <v/>
      </c>
      <c r="AC2682" s="9" t="str">
        <f t="shared" si="272"/>
        <v/>
      </c>
      <c r="AD2682" s="9" t="str">
        <f t="shared" ca="1" si="273"/>
        <v/>
      </c>
      <c r="AE2682" s="9" t="str">
        <f t="shared" ca="1" si="274"/>
        <v/>
      </c>
      <c r="AF2682" s="9"/>
      <c r="AG2682" s="123" t="str">
        <f t="shared" si="280"/>
        <v>Srikakulam Traffic,'46/2026'</v>
      </c>
      <c r="AH2682" s="97" t="str">
        <f t="shared" si="275"/>
        <v/>
      </c>
    </row>
    <row r="2683" spans="1:34" ht="25.5" customHeight="1" x14ac:dyDescent="0.25">
      <c r="A2683" s="96">
        <v>2682</v>
      </c>
      <c r="B2683" s="123" t="str">
        <f>_xlfn.XLOOKUP(E2683,'[1]PS Name'!B:B,'[1]PS Name'!D:D)</f>
        <v>Tekkali Sub-Division</v>
      </c>
      <c r="C2683" s="123" t="str">
        <f>_xlfn.XLOOKUP(E2683,'[1]PS Name'!B:B,'[1]PS Name'!C:C)</f>
        <v>Kothuru Circle</v>
      </c>
      <c r="D2683" s="123"/>
      <c r="E2683" s="123" t="s">
        <v>55</v>
      </c>
      <c r="F2683" s="9" t="s">
        <v>3062</v>
      </c>
      <c r="G2683" s="63" t="s">
        <v>6609</v>
      </c>
      <c r="H2683" s="137">
        <v>46274</v>
      </c>
      <c r="I2683" s="63" t="str">
        <f t="shared" si="279"/>
        <v>Sep</v>
      </c>
      <c r="J2683" s="63">
        <f t="shared" si="278"/>
        <v>2026</v>
      </c>
      <c r="K2683" s="63" t="s">
        <v>115</v>
      </c>
      <c r="L2683" s="9"/>
      <c r="M2683" s="9" t="str">
        <f>_xlfn.XLOOKUP(K2683,[1]Heads!A:A,[1]Heads!B:B)</f>
        <v>Crime  Against Women</v>
      </c>
      <c r="N2683" s="9" t="str">
        <f>_xlfn.XLOOKUP(M2683,[1]Heads!B:B,[1]Heads!C:C)</f>
        <v>IPC</v>
      </c>
      <c r="O2683" s="9" t="s">
        <v>32</v>
      </c>
      <c r="P2683" s="75"/>
      <c r="Q2683" s="9"/>
      <c r="R2683" s="75"/>
      <c r="S2683" s="96" t="s">
        <v>3196</v>
      </c>
      <c r="T2683" s="9"/>
      <c r="U2683" s="75"/>
      <c r="V2683" s="9"/>
      <c r="W2683" s="104" t="s">
        <v>169</v>
      </c>
      <c r="X2683" s="104" t="s">
        <v>141</v>
      </c>
      <c r="Y2683" s="98"/>
      <c r="Z2683" s="9" t="s">
        <v>6610</v>
      </c>
      <c r="AA2683" s="9" t="s">
        <v>34</v>
      </c>
      <c r="AB2683" s="9">
        <f t="shared" ca="1" si="271"/>
        <v>37</v>
      </c>
      <c r="AC2683" s="9" t="str">
        <f t="shared" ca="1" si="272"/>
        <v>Below 45 Days</v>
      </c>
      <c r="AD2683" s="9" t="str">
        <f t="shared" ca="1" si="273"/>
        <v/>
      </c>
      <c r="AE2683" s="9" t="str">
        <f t="shared" ca="1" si="274"/>
        <v/>
      </c>
      <c r="AF2683" s="9"/>
      <c r="AG2683" s="123" t="str">
        <f t="shared" si="280"/>
        <v>Hiramandalam,'74/2026'</v>
      </c>
      <c r="AH2683" s="97" t="str">
        <f t="shared" ca="1" si="275"/>
        <v>Below 45 Days</v>
      </c>
    </row>
    <row r="2684" spans="1:34" ht="25.5" customHeight="1" x14ac:dyDescent="0.25">
      <c r="A2684" s="96">
        <v>2683</v>
      </c>
      <c r="B2684" s="123" t="str">
        <f>_xlfn.XLOOKUP(E2684,'[1]PS Name'!B:B,'[1]PS Name'!D:D)</f>
        <v>Kasibugga Sub-Division</v>
      </c>
      <c r="C2684" s="123" t="str">
        <f>_xlfn.XLOOKUP(E2684,'[1]PS Name'!B:B,'[1]PS Name'!C:C)</f>
        <v>Sompeta Circle</v>
      </c>
      <c r="D2684" s="123"/>
      <c r="E2684" s="123" t="s">
        <v>63</v>
      </c>
      <c r="F2684" s="9" t="s">
        <v>3164</v>
      </c>
      <c r="G2684" s="63" t="s">
        <v>1315</v>
      </c>
      <c r="H2684" s="137">
        <v>46274</v>
      </c>
      <c r="I2684" s="63" t="str">
        <f t="shared" si="279"/>
        <v>Sep</v>
      </c>
      <c r="J2684" s="63">
        <f t="shared" si="278"/>
        <v>2026</v>
      </c>
      <c r="K2684" s="63" t="s">
        <v>70</v>
      </c>
      <c r="L2684" s="9"/>
      <c r="M2684" s="9" t="str">
        <f>_xlfn.XLOOKUP(K2684,[1]Heads!A:A,[1]Heads!B:B)</f>
        <v>174 CrPC</v>
      </c>
      <c r="N2684" s="9" t="str">
        <f>_xlfn.XLOOKUP(M2684,[1]Heads!B:B,[1]Heads!C:C)</f>
        <v>174 CrPC</v>
      </c>
      <c r="O2684" s="9" t="s">
        <v>32</v>
      </c>
      <c r="P2684" s="75"/>
      <c r="Q2684" s="9"/>
      <c r="R2684" s="75"/>
      <c r="S2684" s="96" t="s">
        <v>3196</v>
      </c>
      <c r="T2684" s="9"/>
      <c r="U2684" s="75"/>
      <c r="V2684" s="9"/>
      <c r="W2684" s="104" t="s">
        <v>168</v>
      </c>
      <c r="X2684" s="104" t="s">
        <v>173</v>
      </c>
      <c r="Y2684" s="98">
        <v>46295</v>
      </c>
      <c r="Z2684" s="9" t="s">
        <v>6611</v>
      </c>
      <c r="AA2684" s="9" t="s">
        <v>34</v>
      </c>
      <c r="AB2684" s="9">
        <f t="shared" ca="1" si="271"/>
        <v>37</v>
      </c>
      <c r="AC2684" s="9" t="str">
        <f t="shared" ca="1" si="272"/>
        <v>Below 45 Days</v>
      </c>
      <c r="AD2684" s="9">
        <f t="shared" ca="1" si="273"/>
        <v>16</v>
      </c>
      <c r="AE2684" s="9" t="str">
        <f t="shared" ca="1" si="274"/>
        <v>Below 45 Days</v>
      </c>
      <c r="AF2684" s="9"/>
      <c r="AG2684" s="123" t="str">
        <f t="shared" si="280"/>
        <v>Baruva,'95/2026'</v>
      </c>
      <c r="AH2684" s="97" t="str">
        <f t="shared" ca="1" si="275"/>
        <v>Below 45 Days</v>
      </c>
    </row>
    <row r="2685" spans="1:34" ht="25.5" customHeight="1" x14ac:dyDescent="0.25">
      <c r="A2685" s="96">
        <v>2684</v>
      </c>
      <c r="B2685" s="123" t="str">
        <f>_xlfn.XLOOKUP(E2685,'[1]PS Name'!B:B,'[1]PS Name'!D:D)</f>
        <v>Kasibugga Sub-Division</v>
      </c>
      <c r="C2685" s="123">
        <f>_xlfn.XLOOKUP(E2685,'[1]PS Name'!B:B,'[1]PS Name'!C:C)</f>
        <v>0</v>
      </c>
      <c r="D2685" s="123"/>
      <c r="E2685" s="123" t="s">
        <v>68</v>
      </c>
      <c r="F2685" s="9" t="s">
        <v>6612</v>
      </c>
      <c r="G2685" s="63" t="s">
        <v>1027</v>
      </c>
      <c r="H2685" s="137">
        <v>46275</v>
      </c>
      <c r="I2685" s="63" t="str">
        <f t="shared" si="279"/>
        <v>Sep</v>
      </c>
      <c r="J2685" s="63">
        <f t="shared" si="278"/>
        <v>2026</v>
      </c>
      <c r="K2685" s="63" t="s">
        <v>48</v>
      </c>
      <c r="L2685" s="9"/>
      <c r="M2685" s="9" t="str">
        <f>_xlfn.XLOOKUP(K2685,[1]Heads!A:A,[1]Heads!B:B)</f>
        <v>Property Offences</v>
      </c>
      <c r="N2685" s="9" t="str">
        <f>_xlfn.XLOOKUP(M2685,[1]Heads!B:B,[1]Heads!C:C)</f>
        <v>IPC</v>
      </c>
      <c r="O2685" s="9" t="s">
        <v>32</v>
      </c>
      <c r="P2685" s="75"/>
      <c r="Q2685" s="9"/>
      <c r="R2685" s="75"/>
      <c r="S2685" s="96" t="s">
        <v>3196</v>
      </c>
      <c r="T2685" s="9"/>
      <c r="U2685" s="75"/>
      <c r="V2685" s="9"/>
      <c r="W2685" s="104" t="s">
        <v>112</v>
      </c>
      <c r="X2685" s="104" t="s">
        <v>141</v>
      </c>
      <c r="Y2685" s="98"/>
      <c r="Z2685" s="9" t="s">
        <v>6613</v>
      </c>
      <c r="AA2685" s="9" t="s">
        <v>34</v>
      </c>
      <c r="AB2685" s="9">
        <f t="shared" ca="1" si="271"/>
        <v>36</v>
      </c>
      <c r="AC2685" s="9" t="str">
        <f t="shared" ca="1" si="272"/>
        <v>Below 45 Days</v>
      </c>
      <c r="AD2685" s="9" t="str">
        <f t="shared" ca="1" si="273"/>
        <v/>
      </c>
      <c r="AE2685" s="9" t="str">
        <f t="shared" ca="1" si="274"/>
        <v/>
      </c>
      <c r="AF2685" s="9"/>
      <c r="AG2685" s="123" t="str">
        <f t="shared" si="280"/>
        <v>Kasibugga,'315/2026'</v>
      </c>
      <c r="AH2685" s="97" t="str">
        <f t="shared" ca="1" si="275"/>
        <v>Below 45 Days</v>
      </c>
    </row>
    <row r="2686" spans="1:34" ht="25.5" customHeight="1" x14ac:dyDescent="0.25">
      <c r="A2686" s="96">
        <v>2685</v>
      </c>
      <c r="B2686" s="123" t="str">
        <f>_xlfn.XLOOKUP(E2686,'[1]PS Name'!B:B,'[1]PS Name'!D:D)</f>
        <v>Tekkali Sub-Division</v>
      </c>
      <c r="C2686" s="123" t="str">
        <f>_xlfn.XLOOKUP(E2686,'[1]PS Name'!B:B,'[1]PS Name'!C:C)</f>
        <v>Narasannapeta Circle</v>
      </c>
      <c r="D2686" s="123"/>
      <c r="E2686" s="123" t="s">
        <v>42</v>
      </c>
      <c r="F2686" s="9" t="s">
        <v>6382</v>
      </c>
      <c r="G2686" s="63" t="s">
        <v>845</v>
      </c>
      <c r="H2686" s="137">
        <v>46275</v>
      </c>
      <c r="I2686" s="63" t="str">
        <f t="shared" si="279"/>
        <v>Sep</v>
      </c>
      <c r="J2686" s="63">
        <f t="shared" si="278"/>
        <v>2026</v>
      </c>
      <c r="K2686" s="63" t="s">
        <v>116</v>
      </c>
      <c r="L2686" s="9"/>
      <c r="M2686" s="9" t="str">
        <f>_xlfn.XLOOKUP(K2686,[1]Heads!A:A,[1]Heads!B:B)</f>
        <v>NDPS</v>
      </c>
      <c r="N2686" s="9" t="str">
        <f>_xlfn.XLOOKUP(M2686,[1]Heads!B:B,[1]Heads!C:C)</f>
        <v>NDPS</v>
      </c>
      <c r="O2686" s="9" t="s">
        <v>32</v>
      </c>
      <c r="P2686" s="75"/>
      <c r="Q2686" s="9"/>
      <c r="R2686" s="75"/>
      <c r="S2686" s="96" t="s">
        <v>3196</v>
      </c>
      <c r="T2686" s="9"/>
      <c r="U2686" s="75"/>
      <c r="V2686" s="9"/>
      <c r="W2686" s="104" t="s">
        <v>50</v>
      </c>
      <c r="X2686" s="104" t="s">
        <v>50</v>
      </c>
      <c r="Y2686" s="98"/>
      <c r="Z2686" s="9" t="s">
        <v>6614</v>
      </c>
      <c r="AA2686" s="9" t="s">
        <v>34</v>
      </c>
      <c r="AB2686" s="9">
        <f t="shared" ca="1" si="271"/>
        <v>36</v>
      </c>
      <c r="AC2686" s="9" t="str">
        <f t="shared" ca="1" si="272"/>
        <v>Below 45 Days</v>
      </c>
      <c r="AD2686" s="9" t="str">
        <f t="shared" ca="1" si="273"/>
        <v/>
      </c>
      <c r="AE2686" s="9" t="str">
        <f t="shared" ca="1" si="274"/>
        <v/>
      </c>
      <c r="AF2686" s="9"/>
      <c r="AG2686" s="123" t="str">
        <f t="shared" si="280"/>
        <v>Narasannapeta,'283/2026'</v>
      </c>
      <c r="AH2686" s="97" t="str">
        <f t="shared" ca="1" si="275"/>
        <v>Below 45 Days</v>
      </c>
    </row>
    <row r="2687" spans="1:34" ht="25.5" customHeight="1" x14ac:dyDescent="0.25">
      <c r="A2687" s="96">
        <v>2686</v>
      </c>
      <c r="B2687" s="123" t="str">
        <f>_xlfn.XLOOKUP(E2687,'[1]PS Name'!B:B,'[1]PS Name'!D:D)</f>
        <v>Kasibugga Sub-Division</v>
      </c>
      <c r="C2687" s="123" t="str">
        <f>_xlfn.XLOOKUP(E2687,'[1]PS Name'!B:B,'[1]PS Name'!C:C)</f>
        <v>Sompeta Circle</v>
      </c>
      <c r="D2687" s="123"/>
      <c r="E2687" s="123" t="s">
        <v>106</v>
      </c>
      <c r="F2687" s="9" t="s">
        <v>3075</v>
      </c>
      <c r="G2687" s="63" t="s">
        <v>1027</v>
      </c>
      <c r="H2687" s="137">
        <v>46275</v>
      </c>
      <c r="I2687" s="63" t="str">
        <f t="shared" si="279"/>
        <v>Sep</v>
      </c>
      <c r="J2687" s="63">
        <f t="shared" si="278"/>
        <v>2026</v>
      </c>
      <c r="K2687" s="63" t="s">
        <v>48</v>
      </c>
      <c r="L2687" s="9"/>
      <c r="M2687" s="9" t="str">
        <f>_xlfn.XLOOKUP(K2687,[1]Heads!A:A,[1]Heads!B:B)</f>
        <v>Property Offences</v>
      </c>
      <c r="N2687" s="9" t="str">
        <f>_xlfn.XLOOKUP(M2687,[1]Heads!B:B,[1]Heads!C:C)</f>
        <v>IPC</v>
      </c>
      <c r="O2687" s="9" t="s">
        <v>32</v>
      </c>
      <c r="P2687" s="75"/>
      <c r="Q2687" s="9"/>
      <c r="R2687" s="75"/>
      <c r="S2687" s="96" t="s">
        <v>3196</v>
      </c>
      <c r="T2687" s="9"/>
      <c r="U2687" s="75"/>
      <c r="V2687" s="9"/>
      <c r="W2687" s="104" t="s">
        <v>112</v>
      </c>
      <c r="X2687" s="104" t="s">
        <v>141</v>
      </c>
      <c r="Y2687" s="98"/>
      <c r="Z2687" s="9" t="s">
        <v>6615</v>
      </c>
      <c r="AA2687" s="9" t="s">
        <v>34</v>
      </c>
      <c r="AB2687" s="9">
        <f t="shared" ca="1" si="271"/>
        <v>36</v>
      </c>
      <c r="AC2687" s="9" t="str">
        <f t="shared" ca="1" si="272"/>
        <v>Below 45 Days</v>
      </c>
      <c r="AD2687" s="9" t="str">
        <f t="shared" ca="1" si="273"/>
        <v/>
      </c>
      <c r="AE2687" s="9" t="str">
        <f t="shared" ca="1" si="274"/>
        <v/>
      </c>
      <c r="AF2687" s="9"/>
      <c r="AG2687" s="123" t="str">
        <f t="shared" si="280"/>
        <v>Sompeta,'60/2026'</v>
      </c>
      <c r="AH2687" s="97" t="str">
        <f t="shared" ca="1" si="275"/>
        <v>Below 45 Days</v>
      </c>
    </row>
    <row r="2688" spans="1:34" ht="25.5" customHeight="1" x14ac:dyDescent="0.25">
      <c r="A2688" s="96">
        <v>2687</v>
      </c>
      <c r="B2688" s="123" t="str">
        <f>_xlfn.XLOOKUP(E2688,'[1]PS Name'!B:B,'[1]PS Name'!D:D)</f>
        <v>Tekkali Sub-Division</v>
      </c>
      <c r="C2688" s="123" t="str">
        <f>_xlfn.XLOOKUP(E2688,'[1]PS Name'!B:B,'[1]PS Name'!C:C)</f>
        <v>Narasannapeta Circle</v>
      </c>
      <c r="D2688" s="123"/>
      <c r="E2688" s="123" t="s">
        <v>42</v>
      </c>
      <c r="F2688" s="9" t="s">
        <v>6394</v>
      </c>
      <c r="G2688" s="63" t="s">
        <v>1816</v>
      </c>
      <c r="H2688" s="137">
        <v>46275</v>
      </c>
      <c r="I2688" s="63" t="str">
        <f t="shared" si="279"/>
        <v>Sep</v>
      </c>
      <c r="J2688" s="63">
        <f t="shared" si="278"/>
        <v>2026</v>
      </c>
      <c r="K2688" s="63" t="s">
        <v>85</v>
      </c>
      <c r="L2688" s="9"/>
      <c r="M2688" s="9" t="str">
        <f>_xlfn.XLOOKUP(K2688,[1]Heads!A:A,[1]Heads!B:B)</f>
        <v>Enforcement</v>
      </c>
      <c r="N2688" s="9" t="str">
        <f>_xlfn.XLOOKUP(M2688,[1]Heads!B:B,[1]Heads!C:C)</f>
        <v>Enforcement</v>
      </c>
      <c r="O2688" s="9" t="s">
        <v>32</v>
      </c>
      <c r="P2688" s="75"/>
      <c r="Q2688" s="9"/>
      <c r="R2688" s="75"/>
      <c r="S2688" s="96" t="s">
        <v>3196</v>
      </c>
      <c r="T2688" s="9"/>
      <c r="U2688" s="75"/>
      <c r="V2688" s="9"/>
      <c r="W2688" s="104" t="s">
        <v>174</v>
      </c>
      <c r="X2688" s="104" t="s">
        <v>174</v>
      </c>
      <c r="Y2688" s="98">
        <v>46277</v>
      </c>
      <c r="Z2688" s="9" t="s">
        <v>6616</v>
      </c>
      <c r="AA2688" s="9" t="s">
        <v>34</v>
      </c>
      <c r="AB2688" s="9">
        <f t="shared" ca="1" si="271"/>
        <v>36</v>
      </c>
      <c r="AC2688" s="9" t="str">
        <f t="shared" ca="1" si="272"/>
        <v>Below 45 Days</v>
      </c>
      <c r="AD2688" s="9">
        <f t="shared" ca="1" si="273"/>
        <v>34</v>
      </c>
      <c r="AE2688" s="9" t="str">
        <f t="shared" ca="1" si="274"/>
        <v>Below 45 Days</v>
      </c>
      <c r="AF2688" s="9"/>
      <c r="AG2688" s="123" t="str">
        <f t="shared" si="280"/>
        <v>Narasannapeta,'284/2026'</v>
      </c>
      <c r="AH2688" s="97" t="str">
        <f t="shared" ca="1" si="275"/>
        <v>Below 45 Days</v>
      </c>
    </row>
    <row r="2689" spans="1:34" ht="25.5" customHeight="1" x14ac:dyDescent="0.25">
      <c r="A2689" s="96">
        <v>2688</v>
      </c>
      <c r="B2689" s="123" t="str">
        <f>_xlfn.XLOOKUP(E2689,'[1]PS Name'!B:B,'[1]PS Name'!D:D)</f>
        <v>Tekkali Sub-Division</v>
      </c>
      <c r="C2689" s="123" t="str">
        <f>_xlfn.XLOOKUP(E2689,'[1]PS Name'!B:B,'[1]PS Name'!C:C)</f>
        <v>Narasannapeta Circle</v>
      </c>
      <c r="D2689" s="123"/>
      <c r="E2689" s="123" t="s">
        <v>42</v>
      </c>
      <c r="F2689" s="9" t="s">
        <v>6374</v>
      </c>
      <c r="G2689" s="63" t="s">
        <v>707</v>
      </c>
      <c r="H2689" s="137">
        <v>46275</v>
      </c>
      <c r="I2689" s="63" t="str">
        <f t="shared" si="279"/>
        <v>Sep</v>
      </c>
      <c r="J2689" s="63">
        <f t="shared" si="278"/>
        <v>2026</v>
      </c>
      <c r="K2689" s="63" t="s">
        <v>71</v>
      </c>
      <c r="L2689" s="9"/>
      <c r="M2689" s="9" t="str">
        <f>_xlfn.XLOOKUP(K2689,[1]Heads!A:A,[1]Heads!B:B)</f>
        <v>Road Accidents</v>
      </c>
      <c r="N2689" s="9" t="str">
        <f>_xlfn.XLOOKUP(M2689,[1]Heads!B:B,[1]Heads!C:C)</f>
        <v>IPC</v>
      </c>
      <c r="O2689" s="9" t="s">
        <v>32</v>
      </c>
      <c r="P2689" s="75"/>
      <c r="Q2689" s="9"/>
      <c r="R2689" s="75"/>
      <c r="S2689" s="96" t="s">
        <v>3196</v>
      </c>
      <c r="T2689" s="9"/>
      <c r="U2689" s="75"/>
      <c r="V2689" s="9"/>
      <c r="W2689" s="104" t="s">
        <v>169</v>
      </c>
      <c r="X2689" s="104" t="s">
        <v>33</v>
      </c>
      <c r="Y2689" s="98">
        <v>46300</v>
      </c>
      <c r="Z2689" s="9" t="s">
        <v>6617</v>
      </c>
      <c r="AA2689" s="9" t="s">
        <v>34</v>
      </c>
      <c r="AB2689" s="9">
        <f t="shared" ca="1" si="271"/>
        <v>36</v>
      </c>
      <c r="AC2689" s="9" t="str">
        <f t="shared" ca="1" si="272"/>
        <v>Below 45 Days</v>
      </c>
      <c r="AD2689" s="9">
        <f t="shared" ca="1" si="273"/>
        <v>11</v>
      </c>
      <c r="AE2689" s="9" t="str">
        <f t="shared" ca="1" si="274"/>
        <v>Below 45 Days</v>
      </c>
      <c r="AF2689" s="9"/>
      <c r="AG2689" s="123" t="str">
        <f t="shared" si="280"/>
        <v>Narasannapeta,'282/2026'</v>
      </c>
      <c r="AH2689" s="97" t="str">
        <f t="shared" si="275"/>
        <v/>
      </c>
    </row>
    <row r="2690" spans="1:34" ht="25.5" customHeight="1" x14ac:dyDescent="0.25">
      <c r="A2690" s="96">
        <v>2689</v>
      </c>
      <c r="B2690" s="123" t="str">
        <f>_xlfn.XLOOKUP(E2690,'[1]PS Name'!B:B,'[1]PS Name'!D:D)</f>
        <v>Srikakulam Sub-Division</v>
      </c>
      <c r="C2690" s="123" t="str">
        <f>_xlfn.XLOOKUP(E2690,'[1]PS Name'!B:B,'[1]PS Name'!C:C)</f>
        <v>Amadalavalasa Circle</v>
      </c>
      <c r="D2690" s="123"/>
      <c r="E2690" s="123" t="s">
        <v>67</v>
      </c>
      <c r="F2690" s="9" t="s">
        <v>3118</v>
      </c>
      <c r="G2690" s="63" t="s">
        <v>1027</v>
      </c>
      <c r="H2690" s="137">
        <v>46275</v>
      </c>
      <c r="I2690" s="63" t="str">
        <f t="shared" si="279"/>
        <v>Sep</v>
      </c>
      <c r="J2690" s="63">
        <f t="shared" si="278"/>
        <v>2026</v>
      </c>
      <c r="K2690" s="63" t="s">
        <v>48</v>
      </c>
      <c r="L2690" s="9"/>
      <c r="M2690" s="9" t="str">
        <f>_xlfn.XLOOKUP(K2690,[1]Heads!A:A,[1]Heads!B:B)</f>
        <v>Property Offences</v>
      </c>
      <c r="N2690" s="9" t="str">
        <f>_xlfn.XLOOKUP(M2690,[1]Heads!B:B,[1]Heads!C:C)</f>
        <v>IPC</v>
      </c>
      <c r="O2690" s="9" t="s">
        <v>32</v>
      </c>
      <c r="P2690" s="75"/>
      <c r="Q2690" s="9"/>
      <c r="R2690" s="75"/>
      <c r="S2690" s="96" t="s">
        <v>3196</v>
      </c>
      <c r="T2690" s="9"/>
      <c r="U2690" s="75"/>
      <c r="V2690" s="9"/>
      <c r="W2690" s="104" t="s">
        <v>112</v>
      </c>
      <c r="X2690" s="104" t="s">
        <v>112</v>
      </c>
      <c r="Y2690" s="98"/>
      <c r="Z2690" s="9" t="s">
        <v>6618</v>
      </c>
      <c r="AA2690" s="9" t="s">
        <v>34</v>
      </c>
      <c r="AB2690" s="9">
        <f t="shared" ref="AB2690:AB2753" ca="1" si="281">IF(S2690="UI",DATEDIF(H2690,TODAY(),"D"),"")</f>
        <v>36</v>
      </c>
      <c r="AC2690" s="9" t="str">
        <f t="shared" ref="AC2690:AC2753" ca="1" si="282">IF(S2690="UI",IF(AB2690&gt;365,"Above 1 Year",IF(AND(AB2690&lt;=365,AB2690&gt;180),"Above 6 Months",IF(AND(AB2690&lt;=180,AB2690&gt;90),"Above 3 Months",IF(AND(AB2690&lt;=90,AB2690&gt;60),"Above 60 Days",IF(AND(AB2690&lt;=60,AB2690&gt;45),"45 to 60 Days","Below 45 Days"))))),"")</f>
        <v>Below 45 Days</v>
      </c>
      <c r="AD2690" s="9" t="str">
        <f t="shared" ref="AD2690:AD2753" ca="1" si="283">IF(Y2690&lt;&gt;"",DATEDIF(Y2690,TODAY(),"D"),"")</f>
        <v/>
      </c>
      <c r="AE2690" s="9" t="str">
        <f t="shared" ref="AE2690:AE2753" ca="1" si="284">IF(AD2690&lt;&gt;"",IF(AD2690&gt;365,"Above 1 Year",IF(AND(AD2690&lt;=365,AD2690&gt;180),"Above 6 Months",IF(AND(AD2690&lt;=180,AD2690&gt;90),"Above 3 Months",IF(AND(AD2690&lt;=90,AD2690&gt;60),"Above 60 Days",IF(AND(AD2690&lt;=60,AD2690&gt;45),"45 to 60 Days","Below 45 Days"))))),"")</f>
        <v/>
      </c>
      <c r="AF2690" s="9"/>
      <c r="AG2690" s="123" t="str">
        <f t="shared" si="280"/>
        <v>Sarubujjili,'86/2026'</v>
      </c>
      <c r="AH2690" s="97" t="str">
        <f t="shared" ca="1" si="275"/>
        <v>Below 45 Days</v>
      </c>
    </row>
    <row r="2691" spans="1:34" ht="25.5" customHeight="1" x14ac:dyDescent="0.25">
      <c r="A2691" s="96">
        <v>2690</v>
      </c>
      <c r="B2691" s="123" t="str">
        <f>_xlfn.XLOOKUP(E2691,'[1]PS Name'!B:B,'[1]PS Name'!D:D)</f>
        <v>Kasibugga Sub-Division</v>
      </c>
      <c r="C2691" s="123" t="str">
        <f>_xlfn.XLOOKUP(E2691,'[1]PS Name'!B:B,'[1]PS Name'!C:C)</f>
        <v>Itchapuram Circle</v>
      </c>
      <c r="D2691" s="123"/>
      <c r="E2691" s="123" t="s">
        <v>78</v>
      </c>
      <c r="F2691" s="9" t="s">
        <v>3106</v>
      </c>
      <c r="G2691" s="63" t="s">
        <v>6619</v>
      </c>
      <c r="H2691" s="137">
        <v>46275</v>
      </c>
      <c r="I2691" s="63" t="str">
        <f t="shared" si="279"/>
        <v>Sep</v>
      </c>
      <c r="J2691" s="63">
        <f t="shared" si="278"/>
        <v>2026</v>
      </c>
      <c r="K2691" s="63" t="s">
        <v>39</v>
      </c>
      <c r="L2691" s="9"/>
      <c r="M2691" s="9" t="str">
        <f>_xlfn.XLOOKUP(K2691,[1]Heads!A:A,[1]Heads!B:B)</f>
        <v>Other IPC</v>
      </c>
      <c r="N2691" s="9" t="str">
        <f>_xlfn.XLOOKUP(M2691,[1]Heads!B:B,[1]Heads!C:C)</f>
        <v>IPC</v>
      </c>
      <c r="O2691" s="9" t="s">
        <v>32</v>
      </c>
      <c r="P2691" s="75"/>
      <c r="Q2691" s="9"/>
      <c r="R2691" s="75"/>
      <c r="S2691" s="96" t="s">
        <v>3196</v>
      </c>
      <c r="T2691" s="9"/>
      <c r="U2691" s="75"/>
      <c r="V2691" s="9"/>
      <c r="W2691" s="104" t="s">
        <v>112</v>
      </c>
      <c r="X2691" s="104" t="s">
        <v>177</v>
      </c>
      <c r="Y2691" s="98">
        <v>46307</v>
      </c>
      <c r="Z2691" s="9" t="s">
        <v>6620</v>
      </c>
      <c r="AA2691" s="9" t="s">
        <v>34</v>
      </c>
      <c r="AB2691" s="9">
        <f t="shared" ca="1" si="281"/>
        <v>36</v>
      </c>
      <c r="AC2691" s="9" t="str">
        <f t="shared" ca="1" si="282"/>
        <v>Below 45 Days</v>
      </c>
      <c r="AD2691" s="9">
        <f t="shared" ca="1" si="283"/>
        <v>4</v>
      </c>
      <c r="AE2691" s="9" t="str">
        <f t="shared" ca="1" si="284"/>
        <v>Below 45 Days</v>
      </c>
      <c r="AF2691" s="9"/>
      <c r="AG2691" s="123" t="str">
        <f t="shared" si="280"/>
        <v>Kaviti,'83/2026'</v>
      </c>
      <c r="AH2691" s="97" t="str">
        <f t="shared" ref="AH2691:AH2754" ca="1" si="285">IF(X2691="SC/PRC/CC No. Awaited","",AC2691)</f>
        <v>Below 45 Days</v>
      </c>
    </row>
    <row r="2692" spans="1:34" ht="25.5" customHeight="1" x14ac:dyDescent="0.25">
      <c r="A2692" s="96">
        <v>2691</v>
      </c>
      <c r="B2692" s="123" t="str">
        <f>_xlfn.XLOOKUP(E2692,'[1]PS Name'!B:B,'[1]PS Name'!D:D)</f>
        <v>Kasibugga Sub-Division</v>
      </c>
      <c r="C2692" s="123">
        <f>_xlfn.XLOOKUP(E2692,'[1]PS Name'!B:B,'[1]PS Name'!C:C)</f>
        <v>0</v>
      </c>
      <c r="D2692" s="123"/>
      <c r="E2692" s="123" t="s">
        <v>68</v>
      </c>
      <c r="F2692" s="9" t="s">
        <v>6621</v>
      </c>
      <c r="G2692" s="63" t="s">
        <v>3291</v>
      </c>
      <c r="H2692" s="137">
        <v>46275</v>
      </c>
      <c r="I2692" s="63" t="str">
        <f t="shared" si="279"/>
        <v>Sep</v>
      </c>
      <c r="J2692" s="63">
        <f t="shared" si="278"/>
        <v>2026</v>
      </c>
      <c r="K2692" s="63" t="s">
        <v>39</v>
      </c>
      <c r="L2692" s="9"/>
      <c r="M2692" s="9" t="str">
        <f>_xlfn.XLOOKUP(K2692,[1]Heads!A:A,[1]Heads!B:B)</f>
        <v>Other IPC</v>
      </c>
      <c r="N2692" s="9" t="str">
        <f>_xlfn.XLOOKUP(M2692,[1]Heads!B:B,[1]Heads!C:C)</f>
        <v>IPC</v>
      </c>
      <c r="O2692" s="9" t="s">
        <v>32</v>
      </c>
      <c r="P2692" s="75"/>
      <c r="Q2692" s="9"/>
      <c r="R2692" s="75"/>
      <c r="S2692" s="96" t="s">
        <v>3196</v>
      </c>
      <c r="T2692" s="9"/>
      <c r="U2692" s="75"/>
      <c r="V2692" s="9"/>
      <c r="W2692" s="104" t="s">
        <v>40</v>
      </c>
      <c r="X2692" s="104" t="s">
        <v>137</v>
      </c>
      <c r="Y2692" s="98">
        <v>46304</v>
      </c>
      <c r="Z2692" s="9" t="s">
        <v>6622</v>
      </c>
      <c r="AA2692" s="9" t="s">
        <v>34</v>
      </c>
      <c r="AB2692" s="9">
        <f t="shared" ca="1" si="281"/>
        <v>36</v>
      </c>
      <c r="AC2692" s="9" t="str">
        <f t="shared" ca="1" si="282"/>
        <v>Below 45 Days</v>
      </c>
      <c r="AD2692" s="9">
        <f t="shared" ca="1" si="283"/>
        <v>7</v>
      </c>
      <c r="AE2692" s="9" t="str">
        <f t="shared" ca="1" si="284"/>
        <v>Below 45 Days</v>
      </c>
      <c r="AF2692" s="9"/>
      <c r="AG2692" s="123" t="str">
        <f t="shared" si="280"/>
        <v>Kasibugga,'314/2026'</v>
      </c>
      <c r="AH2692" s="97" t="str">
        <f t="shared" ca="1" si="285"/>
        <v>Below 45 Days</v>
      </c>
    </row>
    <row r="2693" spans="1:34" ht="25.5" customHeight="1" x14ac:dyDescent="0.25">
      <c r="A2693" s="96">
        <v>2692</v>
      </c>
      <c r="B2693" s="123" t="str">
        <f>_xlfn.XLOOKUP(E2693,'[1]PS Name'!B:B,'[1]PS Name'!D:D)</f>
        <v>Srikakulam Sub-Division</v>
      </c>
      <c r="C2693" s="123" t="str">
        <f>_xlfn.XLOOKUP(E2693,'[1]PS Name'!B:B,'[1]PS Name'!C:C)</f>
        <v>J.R.Puram Circle</v>
      </c>
      <c r="D2693" s="123"/>
      <c r="E2693" s="123" t="s">
        <v>38</v>
      </c>
      <c r="F2693" s="9" t="s">
        <v>5612</v>
      </c>
      <c r="G2693" s="63" t="s">
        <v>2828</v>
      </c>
      <c r="H2693" s="137">
        <v>46275</v>
      </c>
      <c r="I2693" s="63" t="str">
        <f t="shared" si="279"/>
        <v>Sep</v>
      </c>
      <c r="J2693" s="63">
        <f t="shared" si="278"/>
        <v>2026</v>
      </c>
      <c r="K2693" s="63" t="s">
        <v>127</v>
      </c>
      <c r="L2693" s="9"/>
      <c r="M2693" s="9" t="str">
        <f>_xlfn.XLOOKUP(K2693,[1]Heads!A:A,[1]Heads!B:B)</f>
        <v>Enforcement</v>
      </c>
      <c r="N2693" s="9" t="str">
        <f>_xlfn.XLOOKUP(M2693,[1]Heads!B:B,[1]Heads!C:C)</f>
        <v>Enforcement</v>
      </c>
      <c r="O2693" s="9" t="s">
        <v>32</v>
      </c>
      <c r="P2693" s="75"/>
      <c r="Q2693" s="9"/>
      <c r="R2693" s="75"/>
      <c r="S2693" s="96" t="s">
        <v>3196</v>
      </c>
      <c r="T2693" s="9"/>
      <c r="U2693" s="75"/>
      <c r="V2693" s="9"/>
      <c r="W2693" s="104" t="s">
        <v>141</v>
      </c>
      <c r="X2693" s="104" t="s">
        <v>33</v>
      </c>
      <c r="Y2693" s="98">
        <v>46301</v>
      </c>
      <c r="Z2693" s="9" t="s">
        <v>6623</v>
      </c>
      <c r="AA2693" s="9" t="s">
        <v>34</v>
      </c>
      <c r="AB2693" s="9">
        <f t="shared" ca="1" si="281"/>
        <v>36</v>
      </c>
      <c r="AC2693" s="9" t="str">
        <f t="shared" ca="1" si="282"/>
        <v>Below 45 Days</v>
      </c>
      <c r="AD2693" s="9">
        <f t="shared" ca="1" si="283"/>
        <v>10</v>
      </c>
      <c r="AE2693" s="9" t="str">
        <f t="shared" ca="1" si="284"/>
        <v>Below 45 Days</v>
      </c>
      <c r="AF2693" s="9"/>
      <c r="AG2693" s="123" t="str">
        <f t="shared" si="280"/>
        <v>Etcherla,'195/2026'</v>
      </c>
      <c r="AH2693" s="97" t="str">
        <f t="shared" si="285"/>
        <v/>
      </c>
    </row>
    <row r="2694" spans="1:34" ht="25.5" customHeight="1" x14ac:dyDescent="0.25">
      <c r="A2694" s="96">
        <v>2693</v>
      </c>
      <c r="B2694" s="123" t="e">
        <f>_xlfn.XLOOKUP(E2694,'[1]PS Name'!B:B,'[1]PS Name'!D:D)</f>
        <v>#N/A</v>
      </c>
      <c r="C2694" s="123" t="e">
        <f>_xlfn.XLOOKUP(E2694,'[1]PS Name'!B:B,'[1]PS Name'!C:C)</f>
        <v>#N/A</v>
      </c>
      <c r="D2694" s="123"/>
      <c r="E2694" s="123" t="s">
        <v>125</v>
      </c>
      <c r="F2694" s="9" t="s">
        <v>3386</v>
      </c>
      <c r="G2694" s="63" t="s">
        <v>6624</v>
      </c>
      <c r="H2694" s="137">
        <v>46275</v>
      </c>
      <c r="I2694" s="63" t="str">
        <f t="shared" si="279"/>
        <v>Sep</v>
      </c>
      <c r="J2694" s="63">
        <f t="shared" si="278"/>
        <v>2026</v>
      </c>
      <c r="K2694" s="63" t="s">
        <v>120</v>
      </c>
      <c r="L2694" s="9"/>
      <c r="M2694" s="9" t="str">
        <f>_xlfn.XLOOKUP(K2694,[1]Heads!A:A,[1]Heads!B:B)</f>
        <v>POCSO Cases</v>
      </c>
      <c r="N2694" s="9" t="str">
        <f>_xlfn.XLOOKUP(M2694,[1]Heads!B:B,[1]Heads!C:C)</f>
        <v>IPC</v>
      </c>
      <c r="O2694" s="9" t="s">
        <v>45</v>
      </c>
      <c r="P2694" s="75"/>
      <c r="Q2694" s="9"/>
      <c r="R2694" s="75"/>
      <c r="S2694" s="96" t="s">
        <v>3196</v>
      </c>
      <c r="T2694" s="9"/>
      <c r="U2694" s="75"/>
      <c r="V2694" s="9"/>
      <c r="W2694" s="104" t="s">
        <v>169</v>
      </c>
      <c r="X2694" s="104" t="s">
        <v>141</v>
      </c>
      <c r="Y2694" s="98"/>
      <c r="Z2694" s="9" t="s">
        <v>6625</v>
      </c>
      <c r="AA2694" s="9" t="s">
        <v>34</v>
      </c>
      <c r="AB2694" s="9">
        <f t="shared" ca="1" si="281"/>
        <v>36</v>
      </c>
      <c r="AC2694" s="9" t="str">
        <f t="shared" ca="1" si="282"/>
        <v>Below 45 Days</v>
      </c>
      <c r="AD2694" s="9" t="str">
        <f t="shared" ca="1" si="283"/>
        <v/>
      </c>
      <c r="AE2694" s="9" t="str">
        <f t="shared" ca="1" si="284"/>
        <v/>
      </c>
      <c r="AF2694" s="9"/>
      <c r="AG2694" s="123" t="str">
        <f t="shared" si="280"/>
        <v>Mahila UPS, Srikakulam,'114/2026'</v>
      </c>
      <c r="AH2694" s="97" t="str">
        <f t="shared" ca="1" si="285"/>
        <v>Below 45 Days</v>
      </c>
    </row>
    <row r="2695" spans="1:34" ht="25.5" customHeight="1" x14ac:dyDescent="0.25">
      <c r="A2695" s="96">
        <v>2694</v>
      </c>
      <c r="B2695" s="123" t="str">
        <f>_xlfn.XLOOKUP(E2695,'[1]PS Name'!B:B,'[1]PS Name'!D:D)</f>
        <v>Kasibugga Sub-Division</v>
      </c>
      <c r="C2695" s="123" t="str">
        <f>_xlfn.XLOOKUP(E2695,'[1]PS Name'!B:B,'[1]PS Name'!C:C)</f>
        <v>Kasibugga Rural Circle</v>
      </c>
      <c r="D2695" s="123"/>
      <c r="E2695" s="123" t="s">
        <v>114</v>
      </c>
      <c r="F2695" s="9" t="s">
        <v>3783</v>
      </c>
      <c r="G2695" s="63" t="s">
        <v>264</v>
      </c>
      <c r="H2695" s="137">
        <v>46276</v>
      </c>
      <c r="I2695" s="63" t="str">
        <f t="shared" si="279"/>
        <v>Sep</v>
      </c>
      <c r="J2695" s="63">
        <f t="shared" si="278"/>
        <v>2026</v>
      </c>
      <c r="K2695" s="63" t="s">
        <v>59</v>
      </c>
      <c r="L2695" s="9" t="s">
        <v>265</v>
      </c>
      <c r="M2695" s="9" t="str">
        <f>_xlfn.XLOOKUP(K2695,[1]Heads!A:A,[1]Heads!B:B)</f>
        <v>Missing Cases</v>
      </c>
      <c r="N2695" s="9" t="str">
        <f>_xlfn.XLOOKUP(M2695,[1]Heads!B:B,[1]Heads!C:C)</f>
        <v>Missing</v>
      </c>
      <c r="O2695" s="9" t="s">
        <v>32</v>
      </c>
      <c r="P2695" s="75"/>
      <c r="Q2695" s="9"/>
      <c r="R2695" s="75"/>
      <c r="S2695" s="96" t="s">
        <v>3196</v>
      </c>
      <c r="T2695" s="9"/>
      <c r="U2695" s="75"/>
      <c r="V2695" s="9"/>
      <c r="W2695" s="104" t="s">
        <v>112</v>
      </c>
      <c r="X2695" s="104" t="s">
        <v>112</v>
      </c>
      <c r="Y2695" s="98"/>
      <c r="Z2695" s="9" t="s">
        <v>6626</v>
      </c>
      <c r="AA2695" s="9" t="s">
        <v>34</v>
      </c>
      <c r="AB2695" s="9">
        <f t="shared" ca="1" si="281"/>
        <v>35</v>
      </c>
      <c r="AC2695" s="9" t="str">
        <f t="shared" ca="1" si="282"/>
        <v>Below 45 Days</v>
      </c>
      <c r="AD2695" s="9" t="str">
        <f t="shared" ca="1" si="283"/>
        <v/>
      </c>
      <c r="AE2695" s="9" t="str">
        <f t="shared" ca="1" si="284"/>
        <v/>
      </c>
      <c r="AF2695" s="9"/>
      <c r="AG2695" s="123" t="str">
        <f t="shared" si="280"/>
        <v>Mandasa,'149/2026'</v>
      </c>
      <c r="AH2695" s="97" t="str">
        <f t="shared" ca="1" si="285"/>
        <v>Below 45 Days</v>
      </c>
    </row>
    <row r="2696" spans="1:34" ht="25.5" customHeight="1" x14ac:dyDescent="0.25">
      <c r="A2696" s="96">
        <v>2695</v>
      </c>
      <c r="B2696" s="123" t="str">
        <f>_xlfn.XLOOKUP(E2696,'[1]PS Name'!B:B,'[1]PS Name'!D:D)</f>
        <v>Kasibugga Sub-Division</v>
      </c>
      <c r="C2696" s="123">
        <f>_xlfn.XLOOKUP(E2696,'[1]PS Name'!B:B,'[1]PS Name'!C:C)</f>
        <v>0</v>
      </c>
      <c r="D2696" s="123"/>
      <c r="E2696" s="123" t="s">
        <v>68</v>
      </c>
      <c r="F2696" s="9" t="s">
        <v>6627</v>
      </c>
      <c r="G2696" s="63" t="s">
        <v>1315</v>
      </c>
      <c r="H2696" s="137">
        <v>46276</v>
      </c>
      <c r="I2696" s="63" t="str">
        <f t="shared" si="279"/>
        <v>Sep</v>
      </c>
      <c r="J2696" s="63">
        <f t="shared" si="278"/>
        <v>2026</v>
      </c>
      <c r="K2696" s="63" t="s">
        <v>70</v>
      </c>
      <c r="L2696" s="9"/>
      <c r="M2696" s="9" t="str">
        <f>_xlfn.XLOOKUP(K2696,[1]Heads!A:A,[1]Heads!B:B)</f>
        <v>174 CrPC</v>
      </c>
      <c r="N2696" s="9" t="str">
        <f>_xlfn.XLOOKUP(M2696,[1]Heads!B:B,[1]Heads!C:C)</f>
        <v>174 CrPC</v>
      </c>
      <c r="O2696" s="9" t="s">
        <v>32</v>
      </c>
      <c r="P2696" s="75"/>
      <c r="Q2696" s="9"/>
      <c r="R2696" s="75"/>
      <c r="S2696" s="96" t="s">
        <v>3196</v>
      </c>
      <c r="T2696" s="9"/>
      <c r="U2696" s="75"/>
      <c r="V2696" s="9"/>
      <c r="W2696" s="104" t="s">
        <v>168</v>
      </c>
      <c r="X2696" s="104" t="s">
        <v>173</v>
      </c>
      <c r="Y2696" s="98">
        <v>46286</v>
      </c>
      <c r="Z2696" s="9" t="s">
        <v>6628</v>
      </c>
      <c r="AA2696" s="9" t="s">
        <v>34</v>
      </c>
      <c r="AB2696" s="9">
        <f t="shared" ca="1" si="281"/>
        <v>35</v>
      </c>
      <c r="AC2696" s="9" t="str">
        <f t="shared" ca="1" si="282"/>
        <v>Below 45 Days</v>
      </c>
      <c r="AD2696" s="9">
        <f t="shared" ca="1" si="283"/>
        <v>25</v>
      </c>
      <c r="AE2696" s="9" t="str">
        <f t="shared" ca="1" si="284"/>
        <v>Below 45 Days</v>
      </c>
      <c r="AF2696" s="9"/>
      <c r="AG2696" s="123" t="str">
        <f t="shared" si="280"/>
        <v>Kasibugga,'317/2026'</v>
      </c>
      <c r="AH2696" s="97" t="str">
        <f t="shared" ca="1" si="285"/>
        <v>Below 45 Days</v>
      </c>
    </row>
    <row r="2697" spans="1:34" ht="25.5" customHeight="1" x14ac:dyDescent="0.25">
      <c r="A2697" s="96">
        <v>2696</v>
      </c>
      <c r="B2697" s="123" t="str">
        <f>_xlfn.XLOOKUP(E2697,'[1]PS Name'!B:B,'[1]PS Name'!D:D)</f>
        <v>Srikakulam Sub-Division</v>
      </c>
      <c r="C2697" s="123" t="str">
        <f>_xlfn.XLOOKUP(E2697,'[1]PS Name'!B:B,'[1]PS Name'!C:C)</f>
        <v>Amadalavalasa Circle</v>
      </c>
      <c r="D2697" s="123"/>
      <c r="E2697" s="123" t="s">
        <v>47</v>
      </c>
      <c r="F2697" s="9" t="s">
        <v>3610</v>
      </c>
      <c r="G2697" s="63" t="s">
        <v>1315</v>
      </c>
      <c r="H2697" s="137">
        <v>46276</v>
      </c>
      <c r="I2697" s="63" t="str">
        <f t="shared" si="279"/>
        <v>Sep</v>
      </c>
      <c r="J2697" s="63">
        <f t="shared" si="278"/>
        <v>2026</v>
      </c>
      <c r="K2697" s="63" t="s">
        <v>70</v>
      </c>
      <c r="L2697" s="9"/>
      <c r="M2697" s="9" t="str">
        <f>_xlfn.XLOOKUP(K2697,[1]Heads!A:A,[1]Heads!B:B)</f>
        <v>174 CrPC</v>
      </c>
      <c r="N2697" s="9" t="str">
        <f>_xlfn.XLOOKUP(M2697,[1]Heads!B:B,[1]Heads!C:C)</f>
        <v>174 CrPC</v>
      </c>
      <c r="O2697" s="9" t="s">
        <v>32</v>
      </c>
      <c r="P2697" s="75"/>
      <c r="Q2697" s="9"/>
      <c r="R2697" s="75"/>
      <c r="S2697" s="96" t="s">
        <v>3196</v>
      </c>
      <c r="T2697" s="9"/>
      <c r="U2697" s="75"/>
      <c r="V2697" s="9"/>
      <c r="W2697" s="104" t="s">
        <v>168</v>
      </c>
      <c r="X2697" s="104" t="s">
        <v>173</v>
      </c>
      <c r="Y2697" s="98">
        <v>46286</v>
      </c>
      <c r="Z2697" s="9" t="s">
        <v>6629</v>
      </c>
      <c r="AA2697" s="9" t="s">
        <v>34</v>
      </c>
      <c r="AB2697" s="9">
        <f t="shared" ca="1" si="281"/>
        <v>35</v>
      </c>
      <c r="AC2697" s="9" t="str">
        <f t="shared" ca="1" si="282"/>
        <v>Below 45 Days</v>
      </c>
      <c r="AD2697" s="9">
        <f t="shared" ca="1" si="283"/>
        <v>25</v>
      </c>
      <c r="AE2697" s="9" t="str">
        <f t="shared" ca="1" si="284"/>
        <v>Below 45 Days</v>
      </c>
      <c r="AF2697" s="9"/>
      <c r="AG2697" s="123" t="str">
        <f t="shared" si="280"/>
        <v>Amadalavalasa,'138/2026'</v>
      </c>
      <c r="AH2697" s="97" t="str">
        <f t="shared" ca="1" si="285"/>
        <v>Below 45 Days</v>
      </c>
    </row>
    <row r="2698" spans="1:34" ht="25.5" customHeight="1" x14ac:dyDescent="0.25">
      <c r="A2698" s="96">
        <v>2697</v>
      </c>
      <c r="B2698" s="123" t="str">
        <f>_xlfn.XLOOKUP(E2698,'[1]PS Name'!B:B,'[1]PS Name'!D:D)</f>
        <v>Srikakulam Sub-Division</v>
      </c>
      <c r="C2698" s="123" t="str">
        <f>_xlfn.XLOOKUP(E2698,'[1]PS Name'!B:B,'[1]PS Name'!C:C)</f>
        <v>Srikakulam Rural Circle</v>
      </c>
      <c r="D2698" s="123"/>
      <c r="E2698" s="123" t="s">
        <v>69</v>
      </c>
      <c r="F2698" s="9" t="s">
        <v>3120</v>
      </c>
      <c r="G2698" s="63" t="s">
        <v>1315</v>
      </c>
      <c r="H2698" s="137">
        <v>46276</v>
      </c>
      <c r="I2698" s="63" t="str">
        <f t="shared" si="279"/>
        <v>Sep</v>
      </c>
      <c r="J2698" s="63">
        <f t="shared" si="278"/>
        <v>2026</v>
      </c>
      <c r="K2698" s="63" t="s">
        <v>70</v>
      </c>
      <c r="L2698" s="9"/>
      <c r="M2698" s="9" t="str">
        <f>_xlfn.XLOOKUP(K2698,[1]Heads!A:A,[1]Heads!B:B)</f>
        <v>174 CrPC</v>
      </c>
      <c r="N2698" s="9" t="str">
        <f>_xlfn.XLOOKUP(M2698,[1]Heads!B:B,[1]Heads!C:C)</f>
        <v>174 CrPC</v>
      </c>
      <c r="O2698" s="9" t="s">
        <v>32</v>
      </c>
      <c r="P2698" s="75"/>
      <c r="Q2698" s="9"/>
      <c r="R2698" s="75"/>
      <c r="S2698" s="96" t="s">
        <v>3196</v>
      </c>
      <c r="T2698" s="9"/>
      <c r="U2698" s="75"/>
      <c r="V2698" s="9"/>
      <c r="W2698" s="104" t="s">
        <v>168</v>
      </c>
      <c r="X2698" s="104" t="s">
        <v>173</v>
      </c>
      <c r="Y2698" s="98">
        <v>46286</v>
      </c>
      <c r="Z2698" s="9" t="s">
        <v>6630</v>
      </c>
      <c r="AA2698" s="9" t="s">
        <v>34</v>
      </c>
      <c r="AB2698" s="9">
        <f t="shared" ca="1" si="281"/>
        <v>35</v>
      </c>
      <c r="AC2698" s="9" t="str">
        <f t="shared" ca="1" si="282"/>
        <v>Below 45 Days</v>
      </c>
      <c r="AD2698" s="9">
        <f t="shared" ca="1" si="283"/>
        <v>25</v>
      </c>
      <c r="AE2698" s="9" t="str">
        <f t="shared" ca="1" si="284"/>
        <v>Below 45 Days</v>
      </c>
      <c r="AF2698" s="9"/>
      <c r="AG2698" s="123" t="str">
        <f t="shared" si="280"/>
        <v>Gara,'91/2026'</v>
      </c>
      <c r="AH2698" s="97" t="str">
        <f t="shared" ca="1" si="285"/>
        <v>Below 45 Days</v>
      </c>
    </row>
    <row r="2699" spans="1:34" ht="25.5" customHeight="1" x14ac:dyDescent="0.25">
      <c r="A2699" s="96">
        <v>2698</v>
      </c>
      <c r="B2699" s="123" t="str">
        <f>_xlfn.XLOOKUP(E2699,'[1]PS Name'!B:B,'[1]PS Name'!D:D)</f>
        <v>Srikakulam Sub-Division</v>
      </c>
      <c r="C2699" s="123" t="str">
        <f>_xlfn.XLOOKUP(E2699,'[1]PS Name'!B:B,'[1]PS Name'!C:C)</f>
        <v>Srikakulam Rural Circle</v>
      </c>
      <c r="D2699" s="123"/>
      <c r="E2699" s="123" t="s">
        <v>69</v>
      </c>
      <c r="F2699" s="9" t="s">
        <v>3149</v>
      </c>
      <c r="G2699" s="63" t="s">
        <v>2034</v>
      </c>
      <c r="H2699" s="137">
        <v>46276</v>
      </c>
      <c r="I2699" s="63" t="str">
        <f t="shared" si="279"/>
        <v>Sep</v>
      </c>
      <c r="J2699" s="63">
        <f t="shared" si="278"/>
        <v>2026</v>
      </c>
      <c r="K2699" s="63" t="s">
        <v>81</v>
      </c>
      <c r="L2699" s="9"/>
      <c r="M2699" s="9" t="str">
        <f>_xlfn.XLOOKUP(K2699,[1]Heads!A:A,[1]Heads!B:B)</f>
        <v>Enforcement</v>
      </c>
      <c r="N2699" s="9" t="str">
        <f>_xlfn.XLOOKUP(M2699,[1]Heads!B:B,[1]Heads!C:C)</f>
        <v>Enforcement</v>
      </c>
      <c r="O2699" s="9" t="s">
        <v>32</v>
      </c>
      <c r="P2699" s="75"/>
      <c r="Q2699" s="9"/>
      <c r="R2699" s="75"/>
      <c r="S2699" s="96" t="s">
        <v>7126</v>
      </c>
      <c r="T2699" s="9"/>
      <c r="U2699" s="75"/>
      <c r="V2699" s="9"/>
      <c r="W2699" s="104" t="s">
        <v>141</v>
      </c>
      <c r="X2699" s="104" t="s">
        <v>2923</v>
      </c>
      <c r="Y2699" s="98"/>
      <c r="Z2699" s="9" t="s">
        <v>6631</v>
      </c>
      <c r="AA2699" s="9" t="s">
        <v>34</v>
      </c>
      <c r="AB2699" s="9" t="str">
        <f t="shared" ca="1" si="281"/>
        <v/>
      </c>
      <c r="AC2699" s="9" t="str">
        <f t="shared" si="282"/>
        <v/>
      </c>
      <c r="AD2699" s="9" t="str">
        <f t="shared" ca="1" si="283"/>
        <v/>
      </c>
      <c r="AE2699" s="9" t="str">
        <f t="shared" ca="1" si="284"/>
        <v/>
      </c>
      <c r="AF2699" s="9"/>
      <c r="AG2699" s="123" t="str">
        <f t="shared" si="280"/>
        <v>Gara,'92/2026'</v>
      </c>
      <c r="AH2699" s="97" t="str">
        <f t="shared" si="285"/>
        <v/>
      </c>
    </row>
    <row r="2700" spans="1:34" ht="25.5" customHeight="1" x14ac:dyDescent="0.25">
      <c r="A2700" s="96">
        <v>2699</v>
      </c>
      <c r="B2700" s="123" t="str">
        <f>_xlfn.XLOOKUP(E2700,'[1]PS Name'!B:B,'[1]PS Name'!D:D)</f>
        <v>Kasibugga Sub-Division</v>
      </c>
      <c r="C2700" s="123" t="str">
        <f>_xlfn.XLOOKUP(E2700,'[1]PS Name'!B:B,'[1]PS Name'!C:C)</f>
        <v>Sompeta Circle</v>
      </c>
      <c r="D2700" s="123"/>
      <c r="E2700" s="123" t="s">
        <v>118</v>
      </c>
      <c r="F2700" s="9" t="s">
        <v>3087</v>
      </c>
      <c r="G2700" s="63" t="s">
        <v>1027</v>
      </c>
      <c r="H2700" s="137">
        <v>46276</v>
      </c>
      <c r="I2700" s="63" t="str">
        <f t="shared" si="279"/>
        <v>Sep</v>
      </c>
      <c r="J2700" s="63">
        <f t="shared" si="278"/>
        <v>2026</v>
      </c>
      <c r="K2700" s="63" t="s">
        <v>48</v>
      </c>
      <c r="L2700" s="9"/>
      <c r="M2700" s="9" t="str">
        <f>_xlfn.XLOOKUP(K2700,[1]Heads!A:A,[1]Heads!B:B)</f>
        <v>Property Offences</v>
      </c>
      <c r="N2700" s="9" t="str">
        <f>_xlfn.XLOOKUP(M2700,[1]Heads!B:B,[1]Heads!C:C)</f>
        <v>IPC</v>
      </c>
      <c r="O2700" s="9" t="s">
        <v>32</v>
      </c>
      <c r="P2700" s="75"/>
      <c r="Q2700" s="9"/>
      <c r="R2700" s="75"/>
      <c r="S2700" s="96" t="s">
        <v>3196</v>
      </c>
      <c r="T2700" s="9"/>
      <c r="U2700" s="75"/>
      <c r="V2700" s="9"/>
      <c r="W2700" s="104" t="s">
        <v>112</v>
      </c>
      <c r="X2700" s="104" t="s">
        <v>50</v>
      </c>
      <c r="Y2700" s="98"/>
      <c r="Z2700" s="9" t="s">
        <v>6632</v>
      </c>
      <c r="AA2700" s="9" t="s">
        <v>34</v>
      </c>
      <c r="AB2700" s="9">
        <f t="shared" ca="1" si="281"/>
        <v>35</v>
      </c>
      <c r="AC2700" s="9" t="str">
        <f t="shared" ca="1" si="282"/>
        <v>Below 45 Days</v>
      </c>
      <c r="AD2700" s="9" t="str">
        <f t="shared" ca="1" si="283"/>
        <v/>
      </c>
      <c r="AE2700" s="9" t="str">
        <f t="shared" ca="1" si="284"/>
        <v/>
      </c>
      <c r="AF2700" s="9"/>
      <c r="AG2700" s="123" t="str">
        <f t="shared" si="280"/>
        <v>Kanchili,'79/2026'</v>
      </c>
      <c r="AH2700" s="97" t="str">
        <f t="shared" ca="1" si="285"/>
        <v>Below 45 Days</v>
      </c>
    </row>
    <row r="2701" spans="1:34" ht="25.5" customHeight="1" x14ac:dyDescent="0.25">
      <c r="A2701" s="96">
        <v>2700</v>
      </c>
      <c r="B2701" s="123" t="str">
        <f>_xlfn.XLOOKUP(E2701,'[1]PS Name'!B:B,'[1]PS Name'!D:D)</f>
        <v>Tekkali Sub-Division</v>
      </c>
      <c r="C2701" s="123" t="str">
        <f>_xlfn.XLOOKUP(E2701,'[1]PS Name'!B:B,'[1]PS Name'!C:C)</f>
        <v>Narasannapeta Circle</v>
      </c>
      <c r="D2701" s="123"/>
      <c r="E2701" s="123" t="s">
        <v>42</v>
      </c>
      <c r="F2701" s="9" t="s">
        <v>6392</v>
      </c>
      <c r="G2701" s="63" t="s">
        <v>1027</v>
      </c>
      <c r="H2701" s="137">
        <v>46276</v>
      </c>
      <c r="I2701" s="63" t="str">
        <f t="shared" si="279"/>
        <v>Sep</v>
      </c>
      <c r="J2701" s="63">
        <f t="shared" si="278"/>
        <v>2026</v>
      </c>
      <c r="K2701" s="63" t="s">
        <v>48</v>
      </c>
      <c r="L2701" s="9"/>
      <c r="M2701" s="9" t="str">
        <f>_xlfn.XLOOKUP(K2701,[1]Heads!A:A,[1]Heads!B:B)</f>
        <v>Property Offences</v>
      </c>
      <c r="N2701" s="9" t="str">
        <f>_xlfn.XLOOKUP(M2701,[1]Heads!B:B,[1]Heads!C:C)</f>
        <v>IPC</v>
      </c>
      <c r="O2701" s="9" t="s">
        <v>32</v>
      </c>
      <c r="P2701" s="75"/>
      <c r="Q2701" s="9"/>
      <c r="R2701" s="75"/>
      <c r="S2701" s="96" t="s">
        <v>3196</v>
      </c>
      <c r="T2701" s="9"/>
      <c r="U2701" s="75"/>
      <c r="V2701" s="9"/>
      <c r="W2701" s="104" t="s">
        <v>112</v>
      </c>
      <c r="X2701" s="104" t="s">
        <v>112</v>
      </c>
      <c r="Y2701" s="98"/>
      <c r="Z2701" s="9" t="s">
        <v>6633</v>
      </c>
      <c r="AA2701" s="9" t="s">
        <v>34</v>
      </c>
      <c r="AB2701" s="9">
        <f t="shared" ca="1" si="281"/>
        <v>35</v>
      </c>
      <c r="AC2701" s="9" t="str">
        <f t="shared" ca="1" si="282"/>
        <v>Below 45 Days</v>
      </c>
      <c r="AD2701" s="9" t="str">
        <f t="shared" ca="1" si="283"/>
        <v/>
      </c>
      <c r="AE2701" s="9" t="str">
        <f t="shared" ca="1" si="284"/>
        <v/>
      </c>
      <c r="AF2701" s="9"/>
      <c r="AG2701" s="123" t="str">
        <f t="shared" si="280"/>
        <v>Narasannapeta,'285/2026'</v>
      </c>
      <c r="AH2701" s="97" t="str">
        <f t="shared" ca="1" si="285"/>
        <v>Below 45 Days</v>
      </c>
    </row>
    <row r="2702" spans="1:34" ht="25.5" customHeight="1" x14ac:dyDescent="0.25">
      <c r="A2702" s="96">
        <v>2701</v>
      </c>
      <c r="B2702" s="123" t="str">
        <f>_xlfn.XLOOKUP(E2702,'[1]PS Name'!B:B,'[1]PS Name'!D:D)</f>
        <v>Kasibugga Sub-Division</v>
      </c>
      <c r="C2702" s="123">
        <f>_xlfn.XLOOKUP(E2702,'[1]PS Name'!B:B,'[1]PS Name'!C:C)</f>
        <v>0</v>
      </c>
      <c r="D2702" s="123"/>
      <c r="E2702" s="123" t="s">
        <v>68</v>
      </c>
      <c r="F2702" s="9" t="s">
        <v>6634</v>
      </c>
      <c r="G2702" s="63" t="s">
        <v>6635</v>
      </c>
      <c r="H2702" s="137">
        <v>46276</v>
      </c>
      <c r="I2702" s="63" t="str">
        <f t="shared" si="279"/>
        <v>Sep</v>
      </c>
      <c r="J2702" s="63">
        <f t="shared" si="278"/>
        <v>2026</v>
      </c>
      <c r="K2702" s="63" t="s">
        <v>39</v>
      </c>
      <c r="L2702" s="9"/>
      <c r="M2702" s="9" t="str">
        <f>_xlfn.XLOOKUP(K2702,[1]Heads!A:A,[1]Heads!B:B)</f>
        <v>Other IPC</v>
      </c>
      <c r="N2702" s="9" t="str">
        <f>_xlfn.XLOOKUP(M2702,[1]Heads!B:B,[1]Heads!C:C)</f>
        <v>IPC</v>
      </c>
      <c r="O2702" s="9" t="s">
        <v>32</v>
      </c>
      <c r="P2702" s="75"/>
      <c r="Q2702" s="9"/>
      <c r="R2702" s="75"/>
      <c r="S2702" s="96" t="s">
        <v>3196</v>
      </c>
      <c r="T2702" s="9"/>
      <c r="U2702" s="75"/>
      <c r="V2702" s="9"/>
      <c r="W2702" s="104" t="s">
        <v>141</v>
      </c>
      <c r="X2702" s="104" t="s">
        <v>40</v>
      </c>
      <c r="Y2702" s="98"/>
      <c r="Z2702" s="9" t="s">
        <v>6636</v>
      </c>
      <c r="AA2702" s="9" t="s">
        <v>34</v>
      </c>
      <c r="AB2702" s="9">
        <f t="shared" ca="1" si="281"/>
        <v>35</v>
      </c>
      <c r="AC2702" s="9" t="str">
        <f t="shared" ca="1" si="282"/>
        <v>Below 45 Days</v>
      </c>
      <c r="AD2702" s="9" t="str">
        <f t="shared" ca="1" si="283"/>
        <v/>
      </c>
      <c r="AE2702" s="9" t="str">
        <f t="shared" ca="1" si="284"/>
        <v/>
      </c>
      <c r="AF2702" s="9"/>
      <c r="AG2702" s="123" t="str">
        <f t="shared" si="280"/>
        <v>Kasibugga,'316/2026'</v>
      </c>
      <c r="AH2702" s="97" t="str">
        <f t="shared" ca="1" si="285"/>
        <v>Below 45 Days</v>
      </c>
    </row>
    <row r="2703" spans="1:34" ht="25.5" customHeight="1" x14ac:dyDescent="0.25">
      <c r="A2703" s="96">
        <v>2702</v>
      </c>
      <c r="B2703" s="123" t="str">
        <f>_xlfn.XLOOKUP(E2703,'[1]PS Name'!B:B,'[1]PS Name'!D:D)</f>
        <v>Srikakulam Sub-Division</v>
      </c>
      <c r="C2703" s="123">
        <f>_xlfn.XLOOKUP(E2703,'[1]PS Name'!B:B,'[1]PS Name'!C:C)</f>
        <v>0</v>
      </c>
      <c r="D2703" s="123"/>
      <c r="E2703" s="123" t="s">
        <v>28</v>
      </c>
      <c r="F2703" s="9" t="s">
        <v>3562</v>
      </c>
      <c r="G2703" s="63" t="s">
        <v>6637</v>
      </c>
      <c r="H2703" s="137">
        <v>46276</v>
      </c>
      <c r="I2703" s="63" t="str">
        <f t="shared" si="279"/>
        <v>Sep</v>
      </c>
      <c r="J2703" s="63">
        <f t="shared" ref="J2703:J2766" si="286">YEAR(H2703)</f>
        <v>2026</v>
      </c>
      <c r="K2703" s="63" t="s">
        <v>75</v>
      </c>
      <c r="L2703" s="9"/>
      <c r="M2703" s="9" t="str">
        <f>_xlfn.XLOOKUP(K2703,[1]Heads!A:A,[1]Heads!B:B)</f>
        <v>Bodily Offiences</v>
      </c>
      <c r="N2703" s="9" t="str">
        <f>_xlfn.XLOOKUP(M2703,[1]Heads!B:B,[1]Heads!C:C)</f>
        <v>IPC</v>
      </c>
      <c r="O2703" s="9" t="s">
        <v>32</v>
      </c>
      <c r="P2703" s="75"/>
      <c r="Q2703" s="9"/>
      <c r="R2703" s="75"/>
      <c r="S2703" s="96" t="s">
        <v>7126</v>
      </c>
      <c r="T2703" s="9"/>
      <c r="U2703" s="75"/>
      <c r="V2703" s="9"/>
      <c r="W2703" s="104" t="s">
        <v>169</v>
      </c>
      <c r="X2703" s="104" t="s">
        <v>2923</v>
      </c>
      <c r="Y2703" s="98"/>
      <c r="Z2703" s="9" t="s">
        <v>6638</v>
      </c>
      <c r="AA2703" s="9" t="s">
        <v>34</v>
      </c>
      <c r="AB2703" s="9" t="str">
        <f t="shared" ca="1" si="281"/>
        <v/>
      </c>
      <c r="AC2703" s="9" t="str">
        <f t="shared" si="282"/>
        <v/>
      </c>
      <c r="AD2703" s="9" t="str">
        <f t="shared" ca="1" si="283"/>
        <v/>
      </c>
      <c r="AE2703" s="9" t="str">
        <f t="shared" ca="1" si="284"/>
        <v/>
      </c>
      <c r="AF2703" s="9"/>
      <c r="AG2703" s="123" t="str">
        <f t="shared" si="280"/>
        <v>Srikakulam II Town,'131/2026'</v>
      </c>
      <c r="AH2703" s="97" t="str">
        <f t="shared" si="285"/>
        <v/>
      </c>
    </row>
    <row r="2704" spans="1:34" ht="25.5" customHeight="1" x14ac:dyDescent="0.25">
      <c r="A2704" s="96">
        <v>2703</v>
      </c>
      <c r="B2704" s="123" t="str">
        <f>_xlfn.XLOOKUP(E2704,'[1]PS Name'!B:B,'[1]PS Name'!D:D)</f>
        <v>Srikakulam Sub-Division</v>
      </c>
      <c r="C2704" s="123" t="str">
        <f>_xlfn.XLOOKUP(E2704,'[1]PS Name'!B:B,'[1]PS Name'!C:C)</f>
        <v>J.R.Puram Circle</v>
      </c>
      <c r="D2704" s="123"/>
      <c r="E2704" s="123" t="s">
        <v>38</v>
      </c>
      <c r="F2704" s="9" t="s">
        <v>5628</v>
      </c>
      <c r="G2704" s="63" t="s">
        <v>2034</v>
      </c>
      <c r="H2704" s="137">
        <v>46276</v>
      </c>
      <c r="I2704" s="63" t="str">
        <f t="shared" si="279"/>
        <v>Sep</v>
      </c>
      <c r="J2704" s="63">
        <f t="shared" si="286"/>
        <v>2026</v>
      </c>
      <c r="K2704" s="63" t="s">
        <v>81</v>
      </c>
      <c r="L2704" s="9"/>
      <c r="M2704" s="9" t="str">
        <f>_xlfn.XLOOKUP(K2704,[1]Heads!A:A,[1]Heads!B:B)</f>
        <v>Enforcement</v>
      </c>
      <c r="N2704" s="9" t="str">
        <f>_xlfn.XLOOKUP(M2704,[1]Heads!B:B,[1]Heads!C:C)</f>
        <v>Enforcement</v>
      </c>
      <c r="O2704" s="9" t="s">
        <v>32</v>
      </c>
      <c r="P2704" s="75"/>
      <c r="Q2704" s="9"/>
      <c r="R2704" s="75"/>
      <c r="S2704" s="96" t="s">
        <v>7126</v>
      </c>
      <c r="T2704" s="9"/>
      <c r="U2704" s="75"/>
      <c r="V2704" s="9"/>
      <c r="W2704" s="104" t="s">
        <v>141</v>
      </c>
      <c r="X2704" s="104" t="s">
        <v>2923</v>
      </c>
      <c r="Y2704" s="98"/>
      <c r="Z2704" s="9" t="s">
        <v>6639</v>
      </c>
      <c r="AA2704" s="9" t="s">
        <v>34</v>
      </c>
      <c r="AB2704" s="9" t="str">
        <f t="shared" ca="1" si="281"/>
        <v/>
      </c>
      <c r="AC2704" s="9" t="str">
        <f t="shared" si="282"/>
        <v/>
      </c>
      <c r="AD2704" s="9" t="str">
        <f t="shared" ca="1" si="283"/>
        <v/>
      </c>
      <c r="AE2704" s="9" t="str">
        <f t="shared" ca="1" si="284"/>
        <v/>
      </c>
      <c r="AF2704" s="9"/>
      <c r="AG2704" s="123" t="str">
        <f t="shared" si="280"/>
        <v>Etcherla,'198/2026'</v>
      </c>
      <c r="AH2704" s="97" t="str">
        <f t="shared" si="285"/>
        <v/>
      </c>
    </row>
    <row r="2705" spans="1:34" ht="25.5" customHeight="1" x14ac:dyDescent="0.25">
      <c r="A2705" s="96">
        <v>2704</v>
      </c>
      <c r="B2705" s="123" t="str">
        <f>_xlfn.XLOOKUP(E2705,'[1]PS Name'!B:B,'[1]PS Name'!D:D)</f>
        <v>Kasibugga Sub-Division</v>
      </c>
      <c r="C2705" s="123">
        <f>_xlfn.XLOOKUP(E2705,'[1]PS Name'!B:B,'[1]PS Name'!C:C)</f>
        <v>0</v>
      </c>
      <c r="D2705" s="123"/>
      <c r="E2705" s="123" t="s">
        <v>68</v>
      </c>
      <c r="F2705" s="9" t="s">
        <v>6640</v>
      </c>
      <c r="G2705" s="63" t="s">
        <v>1405</v>
      </c>
      <c r="H2705" s="137">
        <v>46277</v>
      </c>
      <c r="I2705" s="63" t="str">
        <f t="shared" si="279"/>
        <v>Sep</v>
      </c>
      <c r="J2705" s="63">
        <f t="shared" si="286"/>
        <v>2026</v>
      </c>
      <c r="K2705" s="63" t="s">
        <v>71</v>
      </c>
      <c r="L2705" s="9"/>
      <c r="M2705" s="9" t="str">
        <f>_xlfn.XLOOKUP(K2705,[1]Heads!A:A,[1]Heads!B:B)</f>
        <v>Road Accidents</v>
      </c>
      <c r="N2705" s="9" t="str">
        <f>_xlfn.XLOOKUP(M2705,[1]Heads!B:B,[1]Heads!C:C)</f>
        <v>IPC</v>
      </c>
      <c r="O2705" s="9" t="s">
        <v>32</v>
      </c>
      <c r="P2705" s="75"/>
      <c r="Q2705" s="9"/>
      <c r="R2705" s="75"/>
      <c r="S2705" s="96" t="s">
        <v>3196</v>
      </c>
      <c r="T2705" s="9"/>
      <c r="U2705" s="75"/>
      <c r="V2705" s="9"/>
      <c r="W2705" s="104" t="s">
        <v>169</v>
      </c>
      <c r="X2705" s="104" t="s">
        <v>169</v>
      </c>
      <c r="Y2705" s="98"/>
      <c r="Z2705" s="9" t="s">
        <v>6641</v>
      </c>
      <c r="AA2705" s="9" t="s">
        <v>34</v>
      </c>
      <c r="AB2705" s="9">
        <f t="shared" ca="1" si="281"/>
        <v>34</v>
      </c>
      <c r="AC2705" s="9" t="str">
        <f t="shared" ca="1" si="282"/>
        <v>Below 45 Days</v>
      </c>
      <c r="AD2705" s="9" t="str">
        <f t="shared" ca="1" si="283"/>
        <v/>
      </c>
      <c r="AE2705" s="9" t="str">
        <f t="shared" ca="1" si="284"/>
        <v/>
      </c>
      <c r="AF2705" s="9"/>
      <c r="AG2705" s="123" t="str">
        <f t="shared" si="280"/>
        <v>Kasibugga,'318/2026'</v>
      </c>
      <c r="AH2705" s="97" t="str">
        <f t="shared" ca="1" si="285"/>
        <v>Below 45 Days</v>
      </c>
    </row>
    <row r="2706" spans="1:34" ht="25.5" customHeight="1" x14ac:dyDescent="0.25">
      <c r="A2706" s="96">
        <v>2705</v>
      </c>
      <c r="B2706" s="123" t="str">
        <f>_xlfn.XLOOKUP(E2706,'[1]PS Name'!B:B,'[1]PS Name'!D:D)</f>
        <v>Tekkali Sub-Division</v>
      </c>
      <c r="C2706" s="123" t="str">
        <f>_xlfn.XLOOKUP(E2706,'[1]PS Name'!B:B,'[1]PS Name'!C:C)</f>
        <v>Pathapatnam Circle</v>
      </c>
      <c r="D2706" s="123"/>
      <c r="E2706" s="123" t="s">
        <v>105</v>
      </c>
      <c r="F2706" s="9" t="s">
        <v>3482</v>
      </c>
      <c r="G2706" s="63" t="s">
        <v>1474</v>
      </c>
      <c r="H2706" s="137">
        <v>46277</v>
      </c>
      <c r="I2706" s="63" t="str">
        <f t="shared" si="279"/>
        <v>Sep</v>
      </c>
      <c r="J2706" s="63">
        <f t="shared" si="286"/>
        <v>2026</v>
      </c>
      <c r="K2706" s="63" t="s">
        <v>103</v>
      </c>
      <c r="L2706" s="9"/>
      <c r="M2706" s="9" t="str">
        <f>_xlfn.XLOOKUP(K2706,[1]Heads!A:A,[1]Heads!B:B)</f>
        <v>Property Offences</v>
      </c>
      <c r="N2706" s="9" t="str">
        <f>_xlfn.XLOOKUP(M2706,[1]Heads!B:B,[1]Heads!C:C)</f>
        <v>IPC</v>
      </c>
      <c r="O2706" s="9" t="s">
        <v>32</v>
      </c>
      <c r="P2706" s="75"/>
      <c r="Q2706" s="9"/>
      <c r="R2706" s="75"/>
      <c r="S2706" s="96" t="s">
        <v>3196</v>
      </c>
      <c r="T2706" s="9"/>
      <c r="U2706" s="75"/>
      <c r="V2706" s="9"/>
      <c r="W2706" s="104" t="s">
        <v>112</v>
      </c>
      <c r="X2706" s="104" t="s">
        <v>177</v>
      </c>
      <c r="Y2706" s="98">
        <v>46307</v>
      </c>
      <c r="Z2706" s="9" t="s">
        <v>6642</v>
      </c>
      <c r="AA2706" s="9" t="s">
        <v>34</v>
      </c>
      <c r="AB2706" s="9">
        <f t="shared" ca="1" si="281"/>
        <v>34</v>
      </c>
      <c r="AC2706" s="9" t="str">
        <f t="shared" ca="1" si="282"/>
        <v>Below 45 Days</v>
      </c>
      <c r="AD2706" s="9">
        <f t="shared" ca="1" si="283"/>
        <v>4</v>
      </c>
      <c r="AE2706" s="9" t="str">
        <f t="shared" ca="1" si="284"/>
        <v>Below 45 Days</v>
      </c>
      <c r="AF2706" s="9"/>
      <c r="AG2706" s="123" t="str">
        <f t="shared" si="280"/>
        <v>Pathapatnam,'123/2026'</v>
      </c>
      <c r="AH2706" s="97" t="str">
        <f t="shared" ca="1" si="285"/>
        <v>Below 45 Days</v>
      </c>
    </row>
    <row r="2707" spans="1:34" ht="25.5" customHeight="1" x14ac:dyDescent="0.25">
      <c r="A2707" s="96">
        <v>2706</v>
      </c>
      <c r="B2707" s="123" t="str">
        <f>_xlfn.XLOOKUP(E2707,'[1]PS Name'!B:B,'[1]PS Name'!D:D)</f>
        <v>Tekkali Sub-Division</v>
      </c>
      <c r="C2707" s="123">
        <f>_xlfn.XLOOKUP(E2707,'[1]PS Name'!B:B,'[1]PS Name'!C:C)</f>
        <v>0</v>
      </c>
      <c r="D2707" s="123"/>
      <c r="E2707" s="123" t="s">
        <v>51</v>
      </c>
      <c r="F2707" s="9" t="s">
        <v>3932</v>
      </c>
      <c r="G2707" s="63" t="s">
        <v>1815</v>
      </c>
      <c r="H2707" s="137">
        <v>46277</v>
      </c>
      <c r="I2707" s="63" t="str">
        <f t="shared" si="279"/>
        <v>Sep</v>
      </c>
      <c r="J2707" s="63">
        <f t="shared" si="286"/>
        <v>2026</v>
      </c>
      <c r="K2707" s="63" t="s">
        <v>77</v>
      </c>
      <c r="L2707" s="9"/>
      <c r="M2707" s="9" t="str">
        <f>_xlfn.XLOOKUP(K2707,[1]Heads!A:A,[1]Heads!B:B)</f>
        <v>Road Accidents</v>
      </c>
      <c r="N2707" s="9" t="str">
        <f>_xlfn.XLOOKUP(M2707,[1]Heads!B:B,[1]Heads!C:C)</f>
        <v>IPC</v>
      </c>
      <c r="O2707" s="9" t="s">
        <v>32</v>
      </c>
      <c r="P2707" s="75"/>
      <c r="Q2707" s="9"/>
      <c r="R2707" s="75"/>
      <c r="S2707" s="96" t="s">
        <v>3196</v>
      </c>
      <c r="T2707" s="9"/>
      <c r="U2707" s="75"/>
      <c r="V2707" s="9"/>
      <c r="W2707" s="104" t="s">
        <v>168</v>
      </c>
      <c r="X2707" s="104" t="s">
        <v>141</v>
      </c>
      <c r="Y2707" s="98"/>
      <c r="Z2707" s="9" t="s">
        <v>6643</v>
      </c>
      <c r="AA2707" s="9" t="s">
        <v>34</v>
      </c>
      <c r="AB2707" s="9">
        <f t="shared" ca="1" si="281"/>
        <v>34</v>
      </c>
      <c r="AC2707" s="9" t="str">
        <f t="shared" ca="1" si="282"/>
        <v>Below 45 Days</v>
      </c>
      <c r="AD2707" s="9" t="str">
        <f t="shared" ca="1" si="283"/>
        <v/>
      </c>
      <c r="AE2707" s="9" t="str">
        <f t="shared" ca="1" si="284"/>
        <v/>
      </c>
      <c r="AF2707" s="9"/>
      <c r="AG2707" s="123" t="str">
        <f t="shared" si="280"/>
        <v>Tekkali PS,'161/2026'</v>
      </c>
      <c r="AH2707" s="97" t="str">
        <f t="shared" ca="1" si="285"/>
        <v>Below 45 Days</v>
      </c>
    </row>
    <row r="2708" spans="1:34" ht="25.5" customHeight="1" x14ac:dyDescent="0.25">
      <c r="A2708" s="96">
        <v>2707</v>
      </c>
      <c r="B2708" s="123" t="str">
        <f>_xlfn.XLOOKUP(E2708,'[1]PS Name'!B:B,'[1]PS Name'!D:D)</f>
        <v>Kasibugga Sub-Division</v>
      </c>
      <c r="C2708" s="123" t="str">
        <f>_xlfn.XLOOKUP(E2708,'[1]PS Name'!B:B,'[1]PS Name'!C:C)</f>
        <v>Itchapuram Circle</v>
      </c>
      <c r="D2708" s="123"/>
      <c r="E2708" s="123" t="s">
        <v>78</v>
      </c>
      <c r="F2708" s="9" t="s">
        <v>3131</v>
      </c>
      <c r="G2708" s="63" t="s">
        <v>2034</v>
      </c>
      <c r="H2708" s="137">
        <v>46277</v>
      </c>
      <c r="I2708" s="63" t="str">
        <f t="shared" si="279"/>
        <v>Sep</v>
      </c>
      <c r="J2708" s="63">
        <f t="shared" si="286"/>
        <v>2026</v>
      </c>
      <c r="K2708" s="63" t="s">
        <v>81</v>
      </c>
      <c r="L2708" s="9"/>
      <c r="M2708" s="9" t="str">
        <f>_xlfn.XLOOKUP(K2708,[1]Heads!A:A,[1]Heads!B:B)</f>
        <v>Enforcement</v>
      </c>
      <c r="N2708" s="9" t="str">
        <f>_xlfn.XLOOKUP(M2708,[1]Heads!B:B,[1]Heads!C:C)</f>
        <v>Enforcement</v>
      </c>
      <c r="O2708" s="9" t="s">
        <v>32</v>
      </c>
      <c r="P2708" s="75"/>
      <c r="Q2708" s="9"/>
      <c r="R2708" s="75"/>
      <c r="S2708" s="96" t="s">
        <v>3196</v>
      </c>
      <c r="T2708" s="9"/>
      <c r="U2708" s="75"/>
      <c r="V2708" s="9"/>
      <c r="W2708" s="104" t="s">
        <v>141</v>
      </c>
      <c r="X2708" s="104" t="s">
        <v>33</v>
      </c>
      <c r="Y2708" s="98">
        <v>46305</v>
      </c>
      <c r="Z2708" s="9" t="s">
        <v>6644</v>
      </c>
      <c r="AA2708" s="9" t="s">
        <v>34</v>
      </c>
      <c r="AB2708" s="9">
        <f t="shared" ca="1" si="281"/>
        <v>34</v>
      </c>
      <c r="AC2708" s="9" t="str">
        <f t="shared" ca="1" si="282"/>
        <v>Below 45 Days</v>
      </c>
      <c r="AD2708" s="9">
        <f t="shared" ca="1" si="283"/>
        <v>6</v>
      </c>
      <c r="AE2708" s="9" t="str">
        <f t="shared" ca="1" si="284"/>
        <v>Below 45 Days</v>
      </c>
      <c r="AF2708" s="9"/>
      <c r="AG2708" s="123" t="str">
        <f t="shared" si="280"/>
        <v>Kaviti,'84/2026'</v>
      </c>
      <c r="AH2708" s="97" t="str">
        <f t="shared" si="285"/>
        <v/>
      </c>
    </row>
    <row r="2709" spans="1:34" ht="25.5" customHeight="1" x14ac:dyDescent="0.25">
      <c r="A2709" s="96">
        <v>2708</v>
      </c>
      <c r="B2709" s="123" t="str">
        <f>_xlfn.XLOOKUP(E2709,'[1]PS Name'!B:B,'[1]PS Name'!D:D)</f>
        <v>Srikakulam Sub-Division</v>
      </c>
      <c r="C2709" s="123" t="str">
        <f>_xlfn.XLOOKUP(E2709,'[1]PS Name'!B:B,'[1]PS Name'!C:C)</f>
        <v>J.R.Puram Circle</v>
      </c>
      <c r="D2709" s="123"/>
      <c r="E2709" s="123" t="s">
        <v>38</v>
      </c>
      <c r="F2709" s="9" t="s">
        <v>5627</v>
      </c>
      <c r="G2709" s="63" t="s">
        <v>3397</v>
      </c>
      <c r="H2709" s="137">
        <v>46277</v>
      </c>
      <c r="I2709" s="63" t="str">
        <f t="shared" si="279"/>
        <v>Sep</v>
      </c>
      <c r="J2709" s="63">
        <f t="shared" si="286"/>
        <v>2026</v>
      </c>
      <c r="K2709" s="63" t="s">
        <v>81</v>
      </c>
      <c r="L2709" s="9"/>
      <c r="M2709" s="9" t="str">
        <f>_xlfn.XLOOKUP(K2709,[1]Heads!A:A,[1]Heads!B:B)</f>
        <v>Enforcement</v>
      </c>
      <c r="N2709" s="9" t="str">
        <f>_xlfn.XLOOKUP(M2709,[1]Heads!B:B,[1]Heads!C:C)</f>
        <v>Enforcement</v>
      </c>
      <c r="O2709" s="9" t="s">
        <v>32</v>
      </c>
      <c r="P2709" s="75"/>
      <c r="Q2709" s="9"/>
      <c r="R2709" s="75"/>
      <c r="S2709" s="96" t="s">
        <v>3196</v>
      </c>
      <c r="T2709" s="9"/>
      <c r="U2709" s="75"/>
      <c r="V2709" s="9"/>
      <c r="W2709" s="104" t="s">
        <v>141</v>
      </c>
      <c r="X2709" s="104" t="s">
        <v>33</v>
      </c>
      <c r="Y2709" s="98">
        <v>46305</v>
      </c>
      <c r="Z2709" s="9" t="s">
        <v>6645</v>
      </c>
      <c r="AA2709" s="9" t="s">
        <v>34</v>
      </c>
      <c r="AB2709" s="9">
        <f t="shared" ca="1" si="281"/>
        <v>34</v>
      </c>
      <c r="AC2709" s="9" t="str">
        <f t="shared" ca="1" si="282"/>
        <v>Below 45 Days</v>
      </c>
      <c r="AD2709" s="9">
        <f t="shared" ca="1" si="283"/>
        <v>6</v>
      </c>
      <c r="AE2709" s="9" t="str">
        <f t="shared" ca="1" si="284"/>
        <v>Below 45 Days</v>
      </c>
      <c r="AF2709" s="9"/>
      <c r="AG2709" s="123" t="str">
        <f t="shared" si="280"/>
        <v>Etcherla,'199/2026'</v>
      </c>
      <c r="AH2709" s="97" t="str">
        <f t="shared" si="285"/>
        <v/>
      </c>
    </row>
    <row r="2710" spans="1:34" ht="25.5" customHeight="1" x14ac:dyDescent="0.25">
      <c r="A2710" s="96">
        <v>2709</v>
      </c>
      <c r="B2710" s="123" t="str">
        <f>_xlfn.XLOOKUP(E2710,'[1]PS Name'!B:B,'[1]PS Name'!D:D)</f>
        <v>Kasibugga Sub-Division</v>
      </c>
      <c r="C2710" s="123">
        <f>_xlfn.XLOOKUP(E2710,'[1]PS Name'!B:B,'[1]PS Name'!C:C)</f>
        <v>0</v>
      </c>
      <c r="D2710" s="123"/>
      <c r="E2710" s="123" t="s">
        <v>68</v>
      </c>
      <c r="F2710" s="9" t="s">
        <v>6646</v>
      </c>
      <c r="G2710" s="63" t="s">
        <v>264</v>
      </c>
      <c r="H2710" s="137">
        <v>46277</v>
      </c>
      <c r="I2710" s="63" t="str">
        <f t="shared" si="279"/>
        <v>Sep</v>
      </c>
      <c r="J2710" s="63">
        <f t="shared" si="286"/>
        <v>2026</v>
      </c>
      <c r="K2710" s="63" t="s">
        <v>59</v>
      </c>
      <c r="L2710" s="9" t="s">
        <v>265</v>
      </c>
      <c r="M2710" s="9" t="str">
        <f>_xlfn.XLOOKUP(K2710,[1]Heads!A:A,[1]Heads!B:B)</f>
        <v>Missing Cases</v>
      </c>
      <c r="N2710" s="9" t="str">
        <f>_xlfn.XLOOKUP(M2710,[1]Heads!B:B,[1]Heads!C:C)</f>
        <v>Missing</v>
      </c>
      <c r="O2710" s="9" t="s">
        <v>32</v>
      </c>
      <c r="P2710" s="75"/>
      <c r="Q2710" s="9"/>
      <c r="R2710" s="75"/>
      <c r="S2710" s="96" t="s">
        <v>7125</v>
      </c>
      <c r="T2710" s="9"/>
      <c r="U2710" s="75"/>
      <c r="V2710" s="9"/>
      <c r="W2710" s="104" t="s">
        <v>112</v>
      </c>
      <c r="X2710" s="104" t="s">
        <v>2923</v>
      </c>
      <c r="Y2710" s="98"/>
      <c r="Z2710" s="9" t="s">
        <v>6647</v>
      </c>
      <c r="AA2710" s="9" t="s">
        <v>34</v>
      </c>
      <c r="AB2710" s="9" t="str">
        <f t="shared" ca="1" si="281"/>
        <v/>
      </c>
      <c r="AC2710" s="9" t="str">
        <f t="shared" si="282"/>
        <v/>
      </c>
      <c r="AD2710" s="9" t="str">
        <f t="shared" ca="1" si="283"/>
        <v/>
      </c>
      <c r="AE2710" s="9" t="str">
        <f t="shared" ca="1" si="284"/>
        <v/>
      </c>
      <c r="AF2710" s="9"/>
      <c r="AG2710" s="123" t="str">
        <f t="shared" si="280"/>
        <v>Kasibugga,'319/2026'</v>
      </c>
      <c r="AH2710" s="97" t="str">
        <f t="shared" si="285"/>
        <v/>
      </c>
    </row>
    <row r="2711" spans="1:34" ht="25.5" customHeight="1" x14ac:dyDescent="0.25">
      <c r="A2711" s="96">
        <v>2710</v>
      </c>
      <c r="B2711" s="123" t="str">
        <f>_xlfn.XLOOKUP(E2711,'[1]PS Name'!B:B,'[1]PS Name'!D:D)</f>
        <v>Srikakulam Sub-Division</v>
      </c>
      <c r="C2711" s="123" t="str">
        <f>_xlfn.XLOOKUP(E2711,'[1]PS Name'!B:B,'[1]PS Name'!C:C)</f>
        <v>Srikakulam Rural Circle</v>
      </c>
      <c r="D2711" s="123"/>
      <c r="E2711" s="123" t="s">
        <v>74</v>
      </c>
      <c r="F2711" s="9" t="s">
        <v>5543</v>
      </c>
      <c r="G2711" s="63" t="s">
        <v>2034</v>
      </c>
      <c r="H2711" s="137">
        <v>46277</v>
      </c>
      <c r="I2711" s="63" t="str">
        <f t="shared" si="279"/>
        <v>Sep</v>
      </c>
      <c r="J2711" s="63">
        <f t="shared" si="286"/>
        <v>2026</v>
      </c>
      <c r="K2711" s="63" t="s">
        <v>81</v>
      </c>
      <c r="L2711" s="9"/>
      <c r="M2711" s="9" t="str">
        <f>_xlfn.XLOOKUP(K2711,[1]Heads!A:A,[1]Heads!B:B)</f>
        <v>Enforcement</v>
      </c>
      <c r="N2711" s="9" t="str">
        <f>_xlfn.XLOOKUP(M2711,[1]Heads!B:B,[1]Heads!C:C)</f>
        <v>Enforcement</v>
      </c>
      <c r="O2711" s="9" t="s">
        <v>32</v>
      </c>
      <c r="P2711" s="75"/>
      <c r="Q2711" s="9"/>
      <c r="R2711" s="75"/>
      <c r="S2711" s="96" t="s">
        <v>16</v>
      </c>
      <c r="T2711" s="9"/>
      <c r="U2711" s="75"/>
      <c r="V2711" s="9"/>
      <c r="W2711" s="104" t="s">
        <v>141</v>
      </c>
      <c r="X2711" s="104" t="s">
        <v>2923</v>
      </c>
      <c r="Y2711" s="98"/>
      <c r="Z2711" s="9" t="s">
        <v>6648</v>
      </c>
      <c r="AA2711" s="9" t="s">
        <v>34</v>
      </c>
      <c r="AB2711" s="9" t="str">
        <f t="shared" ca="1" si="281"/>
        <v/>
      </c>
      <c r="AC2711" s="9" t="str">
        <f t="shared" si="282"/>
        <v/>
      </c>
      <c r="AD2711" s="9" t="str">
        <f t="shared" ca="1" si="283"/>
        <v/>
      </c>
      <c r="AE2711" s="9" t="str">
        <f t="shared" ca="1" si="284"/>
        <v/>
      </c>
      <c r="AF2711" s="9"/>
      <c r="AG2711" s="123" t="str">
        <f t="shared" si="280"/>
        <v>Srikakulam Rural,'182/2026'</v>
      </c>
      <c r="AH2711" s="97" t="str">
        <f t="shared" si="285"/>
        <v/>
      </c>
    </row>
    <row r="2712" spans="1:34" ht="25.5" customHeight="1" x14ac:dyDescent="0.25">
      <c r="A2712" s="96">
        <v>2711</v>
      </c>
      <c r="B2712" s="123" t="str">
        <f>_xlfn.XLOOKUP(E2712,'[1]PS Name'!B:B,'[1]PS Name'!D:D)</f>
        <v>Tekkali Sub-Division</v>
      </c>
      <c r="C2712" s="123" t="str">
        <f>_xlfn.XLOOKUP(E2712,'[1]PS Name'!B:B,'[1]PS Name'!C:C)</f>
        <v>Narasannapeta Circle</v>
      </c>
      <c r="D2712" s="123"/>
      <c r="E2712" s="123" t="s">
        <v>124</v>
      </c>
      <c r="F2712" s="9" t="s">
        <v>3404</v>
      </c>
      <c r="G2712" s="63" t="s">
        <v>1157</v>
      </c>
      <c r="H2712" s="137">
        <v>46277</v>
      </c>
      <c r="I2712" s="63" t="str">
        <f t="shared" si="279"/>
        <v>Sep</v>
      </c>
      <c r="J2712" s="63">
        <f t="shared" si="286"/>
        <v>2026</v>
      </c>
      <c r="K2712" s="63" t="s">
        <v>2386</v>
      </c>
      <c r="L2712" s="9"/>
      <c r="M2712" s="9" t="str">
        <f>_xlfn.XLOOKUP(K2712,[1]Heads!A:A,[1]Heads!B:B)</f>
        <v>Enforcement</v>
      </c>
      <c r="N2712" s="9" t="str">
        <f>_xlfn.XLOOKUP(M2712,[1]Heads!B:B,[1]Heads!C:C)</f>
        <v>Enforcement</v>
      </c>
      <c r="O2712" s="9" t="s">
        <v>32</v>
      </c>
      <c r="P2712" s="75"/>
      <c r="Q2712" s="9"/>
      <c r="R2712" s="75"/>
      <c r="S2712" s="96" t="s">
        <v>3196</v>
      </c>
      <c r="T2712" s="9"/>
      <c r="U2712" s="75"/>
      <c r="V2712" s="9"/>
      <c r="W2712" s="104" t="s">
        <v>141</v>
      </c>
      <c r="X2712" s="104" t="s">
        <v>33</v>
      </c>
      <c r="Y2712" s="98">
        <v>46281</v>
      </c>
      <c r="Z2712" s="9" t="s">
        <v>6649</v>
      </c>
      <c r="AA2712" s="9" t="s">
        <v>34</v>
      </c>
      <c r="AB2712" s="9">
        <f t="shared" ca="1" si="281"/>
        <v>34</v>
      </c>
      <c r="AC2712" s="9" t="str">
        <f t="shared" ca="1" si="282"/>
        <v>Below 45 Days</v>
      </c>
      <c r="AD2712" s="9">
        <f t="shared" ca="1" si="283"/>
        <v>30</v>
      </c>
      <c r="AE2712" s="9" t="str">
        <f t="shared" ca="1" si="284"/>
        <v>Below 45 Days</v>
      </c>
      <c r="AF2712" s="9"/>
      <c r="AG2712" s="123" t="str">
        <f t="shared" si="280"/>
        <v>Saravakota,'116/2026'</v>
      </c>
      <c r="AH2712" s="97" t="str">
        <f t="shared" si="285"/>
        <v/>
      </c>
    </row>
    <row r="2713" spans="1:34" ht="25.5" customHeight="1" x14ac:dyDescent="0.25">
      <c r="A2713" s="96">
        <v>2712</v>
      </c>
      <c r="B2713" s="123" t="str">
        <f>_xlfn.XLOOKUP(E2713,'[1]PS Name'!B:B,'[1]PS Name'!D:D)</f>
        <v>Srikakulam Sub-Division</v>
      </c>
      <c r="C2713" s="123" t="str">
        <f>_xlfn.XLOOKUP(E2713,'[1]PS Name'!B:B,'[1]PS Name'!C:C)</f>
        <v>J.R.Puram Circle</v>
      </c>
      <c r="D2713" s="123"/>
      <c r="E2713" s="123" t="s">
        <v>104</v>
      </c>
      <c r="F2713" s="9" t="s">
        <v>3483</v>
      </c>
      <c r="G2713" s="63" t="s">
        <v>707</v>
      </c>
      <c r="H2713" s="137">
        <v>46277</v>
      </c>
      <c r="I2713" s="63" t="str">
        <f t="shared" si="279"/>
        <v>Sep</v>
      </c>
      <c r="J2713" s="63">
        <f t="shared" si="286"/>
        <v>2026</v>
      </c>
      <c r="K2713" s="63" t="s">
        <v>71</v>
      </c>
      <c r="L2713" s="9"/>
      <c r="M2713" s="9" t="str">
        <f>_xlfn.XLOOKUP(K2713,[1]Heads!A:A,[1]Heads!B:B)</f>
        <v>Road Accidents</v>
      </c>
      <c r="N2713" s="9" t="str">
        <f>_xlfn.XLOOKUP(M2713,[1]Heads!B:B,[1]Heads!C:C)</f>
        <v>IPC</v>
      </c>
      <c r="O2713" s="9" t="s">
        <v>32</v>
      </c>
      <c r="P2713" s="75"/>
      <c r="Q2713" s="9"/>
      <c r="R2713" s="75"/>
      <c r="S2713" s="96" t="s">
        <v>3196</v>
      </c>
      <c r="T2713" s="9"/>
      <c r="U2713" s="75"/>
      <c r="V2713" s="9"/>
      <c r="W2713" s="104" t="s">
        <v>169</v>
      </c>
      <c r="X2713" s="104" t="s">
        <v>175</v>
      </c>
      <c r="Y2713" s="98"/>
      <c r="Z2713" s="9" t="s">
        <v>6650</v>
      </c>
      <c r="AA2713" s="9" t="s">
        <v>34</v>
      </c>
      <c r="AB2713" s="9">
        <f t="shared" ca="1" si="281"/>
        <v>34</v>
      </c>
      <c r="AC2713" s="9" t="str">
        <f t="shared" ca="1" si="282"/>
        <v>Below 45 Days</v>
      </c>
      <c r="AD2713" s="9" t="str">
        <f t="shared" ca="1" si="283"/>
        <v/>
      </c>
      <c r="AE2713" s="9" t="str">
        <f t="shared" ca="1" si="284"/>
        <v/>
      </c>
      <c r="AF2713" s="9"/>
      <c r="AG2713" s="123" t="str">
        <f t="shared" si="280"/>
        <v>Laveru,'122/2026'</v>
      </c>
      <c r="AH2713" s="97" t="str">
        <f t="shared" ca="1" si="285"/>
        <v>Below 45 Days</v>
      </c>
    </row>
    <row r="2714" spans="1:34" ht="25.5" customHeight="1" x14ac:dyDescent="0.25">
      <c r="A2714" s="96">
        <v>2713</v>
      </c>
      <c r="B2714" s="123" t="str">
        <f>_xlfn.XLOOKUP(E2714,'[1]PS Name'!B:B,'[1]PS Name'!D:D)</f>
        <v>Tekkali Sub-Division</v>
      </c>
      <c r="C2714" s="123" t="str">
        <f>_xlfn.XLOOKUP(E2714,'[1]PS Name'!B:B,'[1]PS Name'!C:C)</f>
        <v>Narasannapeta Circle</v>
      </c>
      <c r="D2714" s="123"/>
      <c r="E2714" s="123" t="s">
        <v>79</v>
      </c>
      <c r="F2714" s="9" t="s">
        <v>3483</v>
      </c>
      <c r="G2714" s="63" t="s">
        <v>1157</v>
      </c>
      <c r="H2714" s="137">
        <v>46277</v>
      </c>
      <c r="I2714" s="63" t="str">
        <f t="shared" si="279"/>
        <v>Sep</v>
      </c>
      <c r="J2714" s="63">
        <f t="shared" si="286"/>
        <v>2026</v>
      </c>
      <c r="K2714" s="63" t="s">
        <v>2386</v>
      </c>
      <c r="L2714" s="9"/>
      <c r="M2714" s="9" t="str">
        <f>_xlfn.XLOOKUP(K2714,[1]Heads!A:A,[1]Heads!B:B)</f>
        <v>Enforcement</v>
      </c>
      <c r="N2714" s="9" t="str">
        <f>_xlfn.XLOOKUP(M2714,[1]Heads!B:B,[1]Heads!C:C)</f>
        <v>Enforcement</v>
      </c>
      <c r="O2714" s="9" t="s">
        <v>32</v>
      </c>
      <c r="P2714" s="75"/>
      <c r="Q2714" s="9"/>
      <c r="R2714" s="75"/>
      <c r="S2714" s="96" t="s">
        <v>7126</v>
      </c>
      <c r="T2714" s="9"/>
      <c r="U2714" s="75"/>
      <c r="V2714" s="9"/>
      <c r="W2714" s="104" t="s">
        <v>141</v>
      </c>
      <c r="X2714" s="104" t="s">
        <v>2923</v>
      </c>
      <c r="Y2714" s="98"/>
      <c r="Z2714" s="9" t="s">
        <v>6651</v>
      </c>
      <c r="AA2714" s="9" t="s">
        <v>34</v>
      </c>
      <c r="AB2714" s="9" t="str">
        <f t="shared" ca="1" si="281"/>
        <v/>
      </c>
      <c r="AC2714" s="9" t="str">
        <f t="shared" si="282"/>
        <v/>
      </c>
      <c r="AD2714" s="9" t="str">
        <f t="shared" ca="1" si="283"/>
        <v/>
      </c>
      <c r="AE2714" s="9" t="str">
        <f t="shared" ca="1" si="284"/>
        <v/>
      </c>
      <c r="AF2714" s="9"/>
      <c r="AG2714" s="123" t="str">
        <f t="shared" si="280"/>
        <v>Polaki,'122/2026'</v>
      </c>
      <c r="AH2714" s="97" t="str">
        <f t="shared" si="285"/>
        <v/>
      </c>
    </row>
    <row r="2715" spans="1:34" ht="25.5" customHeight="1" x14ac:dyDescent="0.25">
      <c r="A2715" s="96">
        <v>2714</v>
      </c>
      <c r="B2715" s="123" t="str">
        <f>_xlfn.XLOOKUP(E2715,'[1]PS Name'!B:B,'[1]PS Name'!D:D)</f>
        <v>Srikakulam Sub-Division</v>
      </c>
      <c r="C2715" s="123" t="str">
        <f>_xlfn.XLOOKUP(E2715,'[1]PS Name'!B:B,'[1]PS Name'!C:C)</f>
        <v>J.R.Puram Circle</v>
      </c>
      <c r="D2715" s="123"/>
      <c r="E2715" s="123" t="s">
        <v>38</v>
      </c>
      <c r="F2715" s="9" t="s">
        <v>5629</v>
      </c>
      <c r="G2715" s="63" t="s">
        <v>2818</v>
      </c>
      <c r="H2715" s="137">
        <v>46277</v>
      </c>
      <c r="I2715" s="63" t="str">
        <f t="shared" si="279"/>
        <v>Sep</v>
      </c>
      <c r="J2715" s="63">
        <f t="shared" si="286"/>
        <v>2026</v>
      </c>
      <c r="K2715" s="63" t="s">
        <v>127</v>
      </c>
      <c r="L2715" s="9"/>
      <c r="M2715" s="9" t="str">
        <f>_xlfn.XLOOKUP(K2715,[1]Heads!A:A,[1]Heads!B:B)</f>
        <v>Enforcement</v>
      </c>
      <c r="N2715" s="9" t="str">
        <f>_xlfn.XLOOKUP(M2715,[1]Heads!B:B,[1]Heads!C:C)</f>
        <v>Enforcement</v>
      </c>
      <c r="O2715" s="9" t="s">
        <v>32</v>
      </c>
      <c r="P2715" s="75"/>
      <c r="Q2715" s="9"/>
      <c r="R2715" s="75"/>
      <c r="S2715" s="96" t="s">
        <v>3196</v>
      </c>
      <c r="T2715" s="9"/>
      <c r="U2715" s="75"/>
      <c r="V2715" s="9"/>
      <c r="W2715" s="104" t="s">
        <v>141</v>
      </c>
      <c r="X2715" s="104" t="s">
        <v>33</v>
      </c>
      <c r="Y2715" s="98">
        <v>46305</v>
      </c>
      <c r="Z2715" s="9" t="s">
        <v>6652</v>
      </c>
      <c r="AA2715" s="9" t="s">
        <v>34</v>
      </c>
      <c r="AB2715" s="9">
        <f t="shared" ca="1" si="281"/>
        <v>34</v>
      </c>
      <c r="AC2715" s="9" t="str">
        <f t="shared" ca="1" si="282"/>
        <v>Below 45 Days</v>
      </c>
      <c r="AD2715" s="9">
        <f t="shared" ca="1" si="283"/>
        <v>6</v>
      </c>
      <c r="AE2715" s="9" t="str">
        <f t="shared" ca="1" si="284"/>
        <v>Below 45 Days</v>
      </c>
      <c r="AF2715" s="9"/>
      <c r="AG2715" s="123" t="str">
        <f t="shared" si="280"/>
        <v>Etcherla,'200/2026'</v>
      </c>
      <c r="AH2715" s="97" t="str">
        <f t="shared" si="285"/>
        <v/>
      </c>
    </row>
    <row r="2716" spans="1:34" ht="25.5" customHeight="1" x14ac:dyDescent="0.25">
      <c r="A2716" s="96">
        <v>2715</v>
      </c>
      <c r="B2716" s="123" t="str">
        <f>_xlfn.XLOOKUP(E2716,'[1]PS Name'!B:B,'[1]PS Name'!D:D)</f>
        <v>Srikakulam Sub-Division</v>
      </c>
      <c r="C2716" s="123" t="str">
        <f>_xlfn.XLOOKUP(E2716,'[1]PS Name'!B:B,'[1]PS Name'!C:C)</f>
        <v>Srikakulam Rural Circle</v>
      </c>
      <c r="D2716" s="123"/>
      <c r="E2716" s="123" t="s">
        <v>69</v>
      </c>
      <c r="F2716" s="9" t="s">
        <v>3159</v>
      </c>
      <c r="G2716" s="63" t="s">
        <v>6653</v>
      </c>
      <c r="H2716" s="137">
        <v>46277</v>
      </c>
      <c r="I2716" s="63" t="str">
        <f t="shared" si="279"/>
        <v>Sep</v>
      </c>
      <c r="J2716" s="63">
        <f t="shared" si="286"/>
        <v>2026</v>
      </c>
      <c r="K2716" s="63" t="s">
        <v>29</v>
      </c>
      <c r="L2716" s="9"/>
      <c r="M2716" s="9" t="str">
        <f>_xlfn.XLOOKUP(K2716,[1]Heads!A:A,[1]Heads!B:B)</f>
        <v>White Collar Offences</v>
      </c>
      <c r="N2716" s="9" t="str">
        <f>_xlfn.XLOOKUP(M2716,[1]Heads!B:B,[1]Heads!C:C)</f>
        <v>IPC</v>
      </c>
      <c r="O2716" s="9" t="s">
        <v>32</v>
      </c>
      <c r="P2716" s="75"/>
      <c r="Q2716" s="9"/>
      <c r="R2716" s="75"/>
      <c r="S2716" s="96" t="s">
        <v>3196</v>
      </c>
      <c r="T2716" s="9"/>
      <c r="U2716" s="75"/>
      <c r="V2716" s="9"/>
      <c r="W2716" s="104" t="s">
        <v>40</v>
      </c>
      <c r="X2716" s="104" t="s">
        <v>50</v>
      </c>
      <c r="Y2716" s="98"/>
      <c r="Z2716" s="9" t="s">
        <v>6654</v>
      </c>
      <c r="AA2716" s="9" t="s">
        <v>34</v>
      </c>
      <c r="AB2716" s="9">
        <f t="shared" ca="1" si="281"/>
        <v>34</v>
      </c>
      <c r="AC2716" s="9" t="str">
        <f t="shared" ca="1" si="282"/>
        <v>Below 45 Days</v>
      </c>
      <c r="AD2716" s="9" t="str">
        <f t="shared" ca="1" si="283"/>
        <v/>
      </c>
      <c r="AE2716" s="9" t="str">
        <f t="shared" ca="1" si="284"/>
        <v/>
      </c>
      <c r="AF2716" s="9"/>
      <c r="AG2716" s="123" t="str">
        <f t="shared" si="280"/>
        <v>Gara,'93/2026'</v>
      </c>
      <c r="AH2716" s="97" t="str">
        <f t="shared" ca="1" si="285"/>
        <v>Below 45 Days</v>
      </c>
    </row>
    <row r="2717" spans="1:34" ht="25.5" customHeight="1" x14ac:dyDescent="0.25">
      <c r="A2717" s="96">
        <v>2716</v>
      </c>
      <c r="B2717" s="123" t="str">
        <f>_xlfn.XLOOKUP(E2717,'[1]PS Name'!B:B,'[1]PS Name'!D:D)</f>
        <v>Srikakulam Sub-Division</v>
      </c>
      <c r="C2717" s="123" t="str">
        <f>_xlfn.XLOOKUP(E2717,'[1]PS Name'!B:B,'[1]PS Name'!C:C)</f>
        <v>Amadalavalasa Circle</v>
      </c>
      <c r="D2717" s="123"/>
      <c r="E2717" s="123" t="s">
        <v>64</v>
      </c>
      <c r="F2717" s="9" t="s">
        <v>3482</v>
      </c>
      <c r="G2717" s="63" t="s">
        <v>1377</v>
      </c>
      <c r="H2717" s="137">
        <v>46277</v>
      </c>
      <c r="I2717" s="63" t="str">
        <f t="shared" si="279"/>
        <v>Sep</v>
      </c>
      <c r="J2717" s="63">
        <f t="shared" si="286"/>
        <v>2026</v>
      </c>
      <c r="K2717" s="63" t="s">
        <v>75</v>
      </c>
      <c r="L2717" s="9"/>
      <c r="M2717" s="9" t="str">
        <f>_xlfn.XLOOKUP(K2717,[1]Heads!A:A,[1]Heads!B:B)</f>
        <v>Bodily Offiences</v>
      </c>
      <c r="N2717" s="9" t="str">
        <f>_xlfn.XLOOKUP(M2717,[1]Heads!B:B,[1]Heads!C:C)</f>
        <v>IPC</v>
      </c>
      <c r="O2717" s="9" t="s">
        <v>32</v>
      </c>
      <c r="P2717" s="75"/>
      <c r="Q2717" s="9"/>
      <c r="R2717" s="75"/>
      <c r="S2717" s="96" t="s">
        <v>3196</v>
      </c>
      <c r="T2717" s="9"/>
      <c r="U2717" s="75"/>
      <c r="V2717" s="9"/>
      <c r="W2717" s="104" t="s">
        <v>169</v>
      </c>
      <c r="X2717" s="104" t="s">
        <v>169</v>
      </c>
      <c r="Y2717" s="98"/>
      <c r="Z2717" s="9" t="s">
        <v>6655</v>
      </c>
      <c r="AA2717" s="9" t="s">
        <v>34</v>
      </c>
      <c r="AB2717" s="9">
        <f t="shared" ca="1" si="281"/>
        <v>34</v>
      </c>
      <c r="AC2717" s="9" t="str">
        <f t="shared" ca="1" si="282"/>
        <v>Below 45 Days</v>
      </c>
      <c r="AD2717" s="9" t="str">
        <f t="shared" ca="1" si="283"/>
        <v/>
      </c>
      <c r="AE2717" s="9" t="str">
        <f t="shared" ca="1" si="284"/>
        <v/>
      </c>
      <c r="AF2717" s="9"/>
      <c r="AG2717" s="123" t="str">
        <f t="shared" si="280"/>
        <v>Ponduru,'123/2026'</v>
      </c>
      <c r="AH2717" s="97" t="str">
        <f t="shared" ca="1" si="285"/>
        <v>Below 45 Days</v>
      </c>
    </row>
    <row r="2718" spans="1:34" ht="25.5" customHeight="1" x14ac:dyDescent="0.25">
      <c r="A2718" s="96">
        <v>2717</v>
      </c>
      <c r="B2718" s="123" t="str">
        <f>_xlfn.XLOOKUP(E2718,'[1]PS Name'!B:B,'[1]PS Name'!D:D)</f>
        <v>Tekkali Sub-Division</v>
      </c>
      <c r="C2718" s="123" t="str">
        <f>_xlfn.XLOOKUP(E2718,'[1]PS Name'!B:B,'[1]PS Name'!C:C)</f>
        <v>Tekkali Rural Circle</v>
      </c>
      <c r="D2718" s="123"/>
      <c r="E2718" s="123" t="s">
        <v>89</v>
      </c>
      <c r="F2718" s="9" t="s">
        <v>5477</v>
      </c>
      <c r="G2718" s="63" t="s">
        <v>980</v>
      </c>
      <c r="H2718" s="137">
        <v>46277</v>
      </c>
      <c r="I2718" s="63" t="str">
        <f t="shared" si="279"/>
        <v>Sep</v>
      </c>
      <c r="J2718" s="63">
        <f t="shared" si="286"/>
        <v>2026</v>
      </c>
      <c r="K2718" s="63" t="s">
        <v>77</v>
      </c>
      <c r="L2718" s="9"/>
      <c r="M2718" s="9" t="str">
        <f>_xlfn.XLOOKUP(K2718,[1]Heads!A:A,[1]Heads!B:B)</f>
        <v>Road Accidents</v>
      </c>
      <c r="N2718" s="9" t="str">
        <f>_xlfn.XLOOKUP(M2718,[1]Heads!B:B,[1]Heads!C:C)</f>
        <v>IPC</v>
      </c>
      <c r="O2718" s="9" t="s">
        <v>32</v>
      </c>
      <c r="P2718" s="75"/>
      <c r="Q2718" s="9"/>
      <c r="R2718" s="75"/>
      <c r="S2718" s="96" t="s">
        <v>3196</v>
      </c>
      <c r="T2718" s="9"/>
      <c r="U2718" s="75"/>
      <c r="V2718" s="9"/>
      <c r="W2718" s="104" t="s">
        <v>168</v>
      </c>
      <c r="X2718" s="104" t="s">
        <v>112</v>
      </c>
      <c r="Y2718" s="98"/>
      <c r="Z2718" s="9" t="s">
        <v>6656</v>
      </c>
      <c r="AA2718" s="9" t="s">
        <v>34</v>
      </c>
      <c r="AB2718" s="9">
        <f t="shared" ca="1" si="281"/>
        <v>34</v>
      </c>
      <c r="AC2718" s="9" t="str">
        <f t="shared" ca="1" si="282"/>
        <v>Below 45 Days</v>
      </c>
      <c r="AD2718" s="9" t="str">
        <f t="shared" ca="1" si="283"/>
        <v/>
      </c>
      <c r="AE2718" s="9" t="str">
        <f t="shared" ca="1" si="284"/>
        <v/>
      </c>
      <c r="AF2718" s="9"/>
      <c r="AG2718" s="123" t="str">
        <f t="shared" si="280"/>
        <v>Kotabommali,'174/2026'</v>
      </c>
      <c r="AH2718" s="97" t="str">
        <f t="shared" ca="1" si="285"/>
        <v>Below 45 Days</v>
      </c>
    </row>
    <row r="2719" spans="1:34" ht="25.5" customHeight="1" x14ac:dyDescent="0.25">
      <c r="A2719" s="96">
        <v>2718</v>
      </c>
      <c r="B2719" s="123" t="str">
        <f>_xlfn.XLOOKUP(E2719,'[1]PS Name'!B:B,'[1]PS Name'!D:D)</f>
        <v>Tekkali Sub-Division</v>
      </c>
      <c r="C2719" s="123" t="str">
        <f>_xlfn.XLOOKUP(E2719,'[1]PS Name'!B:B,'[1]PS Name'!C:C)</f>
        <v>Tekkali Rural Circle</v>
      </c>
      <c r="D2719" s="123"/>
      <c r="E2719" s="123" t="s">
        <v>95</v>
      </c>
      <c r="F2719" s="9" t="s">
        <v>3105</v>
      </c>
      <c r="G2719" s="63" t="s">
        <v>1157</v>
      </c>
      <c r="H2719" s="137">
        <v>46277</v>
      </c>
      <c r="I2719" s="63" t="str">
        <f t="shared" si="279"/>
        <v>Sep</v>
      </c>
      <c r="J2719" s="63">
        <f t="shared" si="286"/>
        <v>2026</v>
      </c>
      <c r="K2719" s="63" t="s">
        <v>2386</v>
      </c>
      <c r="L2719" s="9"/>
      <c r="M2719" s="9" t="str">
        <f>_xlfn.XLOOKUP(K2719,[1]Heads!A:A,[1]Heads!B:B)</f>
        <v>Enforcement</v>
      </c>
      <c r="N2719" s="9" t="str">
        <f>_xlfn.XLOOKUP(M2719,[1]Heads!B:B,[1]Heads!C:C)</f>
        <v>Enforcement</v>
      </c>
      <c r="O2719" s="9" t="s">
        <v>32</v>
      </c>
      <c r="P2719" s="75"/>
      <c r="Q2719" s="9"/>
      <c r="R2719" s="75"/>
      <c r="S2719" s="96" t="s">
        <v>7126</v>
      </c>
      <c r="T2719" s="9"/>
      <c r="U2719" s="75"/>
      <c r="V2719" s="9"/>
      <c r="W2719" s="104" t="s">
        <v>141</v>
      </c>
      <c r="X2719" s="104" t="s">
        <v>2923</v>
      </c>
      <c r="Y2719" s="98"/>
      <c r="Z2719" s="9" t="s">
        <v>6657</v>
      </c>
      <c r="AA2719" s="9" t="s">
        <v>34</v>
      </c>
      <c r="AB2719" s="9" t="str">
        <f t="shared" ca="1" si="281"/>
        <v/>
      </c>
      <c r="AC2719" s="9" t="str">
        <f t="shared" si="282"/>
        <v/>
      </c>
      <c r="AD2719" s="9" t="str">
        <f t="shared" ca="1" si="283"/>
        <v/>
      </c>
      <c r="AE2719" s="9" t="str">
        <f t="shared" ca="1" si="284"/>
        <v/>
      </c>
      <c r="AF2719" s="9"/>
      <c r="AG2719" s="123" t="str">
        <f t="shared" si="280"/>
        <v>Santhabommali,'72/2026'</v>
      </c>
      <c r="AH2719" s="97" t="str">
        <f t="shared" si="285"/>
        <v/>
      </c>
    </row>
    <row r="2720" spans="1:34" ht="25.5" customHeight="1" x14ac:dyDescent="0.25">
      <c r="A2720" s="96">
        <v>2719</v>
      </c>
      <c r="B2720" s="123" t="str">
        <f>_xlfn.XLOOKUP(E2720,'[1]PS Name'!B:B,'[1]PS Name'!D:D)</f>
        <v>Tekkali Sub-Division</v>
      </c>
      <c r="C2720" s="123" t="str">
        <f>_xlfn.XLOOKUP(E2720,'[1]PS Name'!B:B,'[1]PS Name'!C:C)</f>
        <v>Narasannapeta Circle</v>
      </c>
      <c r="D2720" s="123"/>
      <c r="E2720" s="123" t="s">
        <v>42</v>
      </c>
      <c r="F2720" s="9" t="s">
        <v>6427</v>
      </c>
      <c r="G2720" s="63" t="s">
        <v>1157</v>
      </c>
      <c r="H2720" s="137">
        <v>46277</v>
      </c>
      <c r="I2720" s="63" t="str">
        <f t="shared" si="279"/>
        <v>Sep</v>
      </c>
      <c r="J2720" s="63">
        <f t="shared" si="286"/>
        <v>2026</v>
      </c>
      <c r="K2720" s="63" t="s">
        <v>2386</v>
      </c>
      <c r="L2720" s="9"/>
      <c r="M2720" s="9" t="str">
        <f>_xlfn.XLOOKUP(K2720,[1]Heads!A:A,[1]Heads!B:B)</f>
        <v>Enforcement</v>
      </c>
      <c r="N2720" s="9" t="str">
        <f>_xlfn.XLOOKUP(M2720,[1]Heads!B:B,[1]Heads!C:C)</f>
        <v>Enforcement</v>
      </c>
      <c r="O2720" s="9" t="s">
        <v>32</v>
      </c>
      <c r="P2720" s="75"/>
      <c r="Q2720" s="9"/>
      <c r="R2720" s="75"/>
      <c r="S2720" s="96" t="s">
        <v>3196</v>
      </c>
      <c r="T2720" s="9"/>
      <c r="U2720" s="75"/>
      <c r="V2720" s="9"/>
      <c r="W2720" s="104" t="s">
        <v>141</v>
      </c>
      <c r="X2720" s="104" t="s">
        <v>33</v>
      </c>
      <c r="Y2720" s="98">
        <v>46281</v>
      </c>
      <c r="Z2720" s="9" t="s">
        <v>6658</v>
      </c>
      <c r="AA2720" s="9" t="s">
        <v>34</v>
      </c>
      <c r="AB2720" s="9">
        <f t="shared" ca="1" si="281"/>
        <v>34</v>
      </c>
      <c r="AC2720" s="9" t="str">
        <f t="shared" ca="1" si="282"/>
        <v>Below 45 Days</v>
      </c>
      <c r="AD2720" s="9">
        <f t="shared" ca="1" si="283"/>
        <v>30</v>
      </c>
      <c r="AE2720" s="9" t="str">
        <f t="shared" ca="1" si="284"/>
        <v>Below 45 Days</v>
      </c>
      <c r="AF2720" s="9"/>
      <c r="AG2720" s="123" t="str">
        <f t="shared" si="280"/>
        <v>Narasannapeta,'287/2026'</v>
      </c>
      <c r="AH2720" s="97" t="str">
        <f t="shared" si="285"/>
        <v/>
      </c>
    </row>
    <row r="2721" spans="1:34" ht="25.5" customHeight="1" x14ac:dyDescent="0.25">
      <c r="A2721" s="96">
        <v>2720</v>
      </c>
      <c r="B2721" s="123" t="str">
        <f>_xlfn.XLOOKUP(E2721,'[1]PS Name'!B:B,'[1]PS Name'!D:D)</f>
        <v>Tekkali Sub-Division</v>
      </c>
      <c r="C2721" s="123" t="str">
        <f>_xlfn.XLOOKUP(E2721,'[1]PS Name'!B:B,'[1]PS Name'!C:C)</f>
        <v>Tekkali Rural Circle</v>
      </c>
      <c r="D2721" s="123"/>
      <c r="E2721" s="123" t="s">
        <v>89</v>
      </c>
      <c r="F2721" s="9" t="s">
        <v>5482</v>
      </c>
      <c r="G2721" s="63" t="s">
        <v>1315</v>
      </c>
      <c r="H2721" s="137">
        <v>46277</v>
      </c>
      <c r="I2721" s="63" t="str">
        <f t="shared" si="279"/>
        <v>Sep</v>
      </c>
      <c r="J2721" s="63">
        <f t="shared" si="286"/>
        <v>2026</v>
      </c>
      <c r="K2721" s="63" t="s">
        <v>70</v>
      </c>
      <c r="L2721" s="9"/>
      <c r="M2721" s="9" t="str">
        <f>_xlfn.XLOOKUP(K2721,[1]Heads!A:A,[1]Heads!B:B)</f>
        <v>174 CrPC</v>
      </c>
      <c r="N2721" s="9" t="str">
        <f>_xlfn.XLOOKUP(M2721,[1]Heads!B:B,[1]Heads!C:C)</f>
        <v>174 CrPC</v>
      </c>
      <c r="O2721" s="9" t="s">
        <v>32</v>
      </c>
      <c r="P2721" s="75"/>
      <c r="Q2721" s="9"/>
      <c r="R2721" s="75"/>
      <c r="S2721" s="96" t="s">
        <v>3196</v>
      </c>
      <c r="T2721" s="9"/>
      <c r="U2721" s="75"/>
      <c r="V2721" s="9"/>
      <c r="W2721" s="104" t="s">
        <v>168</v>
      </c>
      <c r="X2721" s="104" t="s">
        <v>173</v>
      </c>
      <c r="Y2721" s="98">
        <v>46283</v>
      </c>
      <c r="Z2721" s="9" t="s">
        <v>6659</v>
      </c>
      <c r="AA2721" s="9" t="s">
        <v>34</v>
      </c>
      <c r="AB2721" s="9">
        <f t="shared" ca="1" si="281"/>
        <v>34</v>
      </c>
      <c r="AC2721" s="9" t="str">
        <f t="shared" ca="1" si="282"/>
        <v>Below 45 Days</v>
      </c>
      <c r="AD2721" s="9">
        <f t="shared" ca="1" si="283"/>
        <v>28</v>
      </c>
      <c r="AE2721" s="9" t="str">
        <f t="shared" ca="1" si="284"/>
        <v>Below 45 Days</v>
      </c>
      <c r="AF2721" s="9"/>
      <c r="AG2721" s="123" t="str">
        <f t="shared" si="280"/>
        <v>Kotabommali,'173/2026'</v>
      </c>
      <c r="AH2721" s="97" t="str">
        <f t="shared" ca="1" si="285"/>
        <v>Below 45 Days</v>
      </c>
    </row>
    <row r="2722" spans="1:34" ht="25.5" customHeight="1" x14ac:dyDescent="0.25">
      <c r="A2722" s="96">
        <v>2721</v>
      </c>
      <c r="B2722" s="123" t="str">
        <f>_xlfn.XLOOKUP(E2722,'[1]PS Name'!B:B,'[1]PS Name'!D:D)</f>
        <v>Srikakulam Sub-Division</v>
      </c>
      <c r="C2722" s="123">
        <f>_xlfn.XLOOKUP(E2722,'[1]PS Name'!B:B,'[1]PS Name'!C:C)</f>
        <v>0</v>
      </c>
      <c r="D2722" s="123"/>
      <c r="E2722" s="123" t="s">
        <v>28</v>
      </c>
      <c r="F2722" s="9" t="s">
        <v>3561</v>
      </c>
      <c r="G2722" s="63" t="s">
        <v>1027</v>
      </c>
      <c r="H2722" s="137">
        <v>46277</v>
      </c>
      <c r="I2722" s="63" t="str">
        <f t="shared" si="279"/>
        <v>Sep</v>
      </c>
      <c r="J2722" s="63">
        <f t="shared" si="286"/>
        <v>2026</v>
      </c>
      <c r="K2722" s="63" t="s">
        <v>48</v>
      </c>
      <c r="L2722" s="9"/>
      <c r="M2722" s="9" t="str">
        <f>_xlfn.XLOOKUP(K2722,[1]Heads!A:A,[1]Heads!B:B)</f>
        <v>Property Offences</v>
      </c>
      <c r="N2722" s="9" t="str">
        <f>_xlfn.XLOOKUP(M2722,[1]Heads!B:B,[1]Heads!C:C)</f>
        <v>IPC</v>
      </c>
      <c r="O2722" s="9" t="s">
        <v>32</v>
      </c>
      <c r="P2722" s="75"/>
      <c r="Q2722" s="9"/>
      <c r="R2722" s="75"/>
      <c r="S2722" s="96" t="s">
        <v>3196</v>
      </c>
      <c r="T2722" s="9"/>
      <c r="U2722" s="75"/>
      <c r="V2722" s="9"/>
      <c r="W2722" s="104" t="s">
        <v>112</v>
      </c>
      <c r="X2722" s="104" t="s">
        <v>50</v>
      </c>
      <c r="Y2722" s="98"/>
      <c r="Z2722" s="9" t="s">
        <v>6660</v>
      </c>
      <c r="AA2722" s="9" t="s">
        <v>34</v>
      </c>
      <c r="AB2722" s="9">
        <f t="shared" ca="1" si="281"/>
        <v>34</v>
      </c>
      <c r="AC2722" s="9" t="str">
        <f t="shared" ca="1" si="282"/>
        <v>Below 45 Days</v>
      </c>
      <c r="AD2722" s="9" t="str">
        <f t="shared" ca="1" si="283"/>
        <v/>
      </c>
      <c r="AE2722" s="9" t="str">
        <f t="shared" ca="1" si="284"/>
        <v/>
      </c>
      <c r="AF2722" s="9"/>
      <c r="AG2722" s="123" t="str">
        <f t="shared" si="280"/>
        <v>Srikakulam II Town,'132/2026'</v>
      </c>
      <c r="AH2722" s="97" t="str">
        <f t="shared" ca="1" si="285"/>
        <v>Below 45 Days</v>
      </c>
    </row>
    <row r="2723" spans="1:34" ht="25.5" customHeight="1" x14ac:dyDescent="0.25">
      <c r="A2723" s="96">
        <v>2722</v>
      </c>
      <c r="B2723" s="123" t="str">
        <f>_xlfn.XLOOKUP(E2723,'[1]PS Name'!B:B,'[1]PS Name'!D:D)</f>
        <v>Kasibugga Sub-Division</v>
      </c>
      <c r="C2723" s="123" t="str">
        <f>_xlfn.XLOOKUP(E2723,'[1]PS Name'!B:B,'[1]PS Name'!C:C)</f>
        <v>Kasibugga Rural Circle</v>
      </c>
      <c r="D2723" s="123"/>
      <c r="E2723" s="123" t="s">
        <v>98</v>
      </c>
      <c r="F2723" s="9" t="s">
        <v>3295</v>
      </c>
      <c r="G2723" s="63" t="s">
        <v>264</v>
      </c>
      <c r="H2723" s="137">
        <v>46277</v>
      </c>
      <c r="I2723" s="63" t="str">
        <f t="shared" si="279"/>
        <v>Sep</v>
      </c>
      <c r="J2723" s="63">
        <f t="shared" si="286"/>
        <v>2026</v>
      </c>
      <c r="K2723" s="63" t="s">
        <v>59</v>
      </c>
      <c r="L2723" s="9" t="s">
        <v>265</v>
      </c>
      <c r="M2723" s="9" t="str">
        <f>_xlfn.XLOOKUP(K2723,[1]Heads!A:A,[1]Heads!B:B)</f>
        <v>Missing Cases</v>
      </c>
      <c r="N2723" s="9" t="str">
        <f>_xlfn.XLOOKUP(M2723,[1]Heads!B:B,[1]Heads!C:C)</f>
        <v>Missing</v>
      </c>
      <c r="O2723" s="9" t="s">
        <v>32</v>
      </c>
      <c r="P2723" s="75"/>
      <c r="Q2723" s="9"/>
      <c r="R2723" s="75"/>
      <c r="S2723" s="96" t="s">
        <v>3196</v>
      </c>
      <c r="T2723" s="9"/>
      <c r="U2723" s="75"/>
      <c r="V2723" s="9"/>
      <c r="W2723" s="104" t="s">
        <v>112</v>
      </c>
      <c r="X2723" s="104" t="s">
        <v>112</v>
      </c>
      <c r="Y2723" s="98"/>
      <c r="Z2723" s="9" t="s">
        <v>6661</v>
      </c>
      <c r="AA2723" s="9" t="s">
        <v>34</v>
      </c>
      <c r="AB2723" s="9">
        <f t="shared" ca="1" si="281"/>
        <v>34</v>
      </c>
      <c r="AC2723" s="9" t="str">
        <f t="shared" ca="1" si="282"/>
        <v>Below 45 Days</v>
      </c>
      <c r="AD2723" s="9" t="str">
        <f t="shared" ca="1" si="283"/>
        <v/>
      </c>
      <c r="AE2723" s="9" t="str">
        <f t="shared" ca="1" si="284"/>
        <v/>
      </c>
      <c r="AF2723" s="9"/>
      <c r="AG2723" s="123" t="str">
        <f t="shared" si="280"/>
        <v>Vajrapukothuru,'112/2026'</v>
      </c>
      <c r="AH2723" s="97" t="str">
        <f t="shared" ca="1" si="285"/>
        <v>Below 45 Days</v>
      </c>
    </row>
    <row r="2724" spans="1:34" ht="25.5" customHeight="1" x14ac:dyDescent="0.25">
      <c r="A2724" s="96">
        <v>2723</v>
      </c>
      <c r="B2724" s="123" t="str">
        <f>_xlfn.XLOOKUP(E2724,'[1]PS Name'!B:B,'[1]PS Name'!D:D)</f>
        <v>Kasibugga Sub-Division</v>
      </c>
      <c r="C2724" s="123" t="str">
        <f>_xlfn.XLOOKUP(E2724,'[1]PS Name'!B:B,'[1]PS Name'!C:C)</f>
        <v>Kasibugga Rural Circle</v>
      </c>
      <c r="D2724" s="123"/>
      <c r="E2724" s="123" t="s">
        <v>114</v>
      </c>
      <c r="F2724" s="9" t="s">
        <v>3784</v>
      </c>
      <c r="G2724" s="63" t="s">
        <v>1027</v>
      </c>
      <c r="H2724" s="137">
        <v>46277</v>
      </c>
      <c r="I2724" s="63" t="str">
        <f t="shared" si="279"/>
        <v>Sep</v>
      </c>
      <c r="J2724" s="63">
        <f t="shared" si="286"/>
        <v>2026</v>
      </c>
      <c r="K2724" s="63" t="s">
        <v>48</v>
      </c>
      <c r="L2724" s="9"/>
      <c r="M2724" s="9" t="str">
        <f>_xlfn.XLOOKUP(K2724,[1]Heads!A:A,[1]Heads!B:B)</f>
        <v>Property Offences</v>
      </c>
      <c r="N2724" s="9" t="str">
        <f>_xlfn.XLOOKUP(M2724,[1]Heads!B:B,[1]Heads!C:C)</f>
        <v>IPC</v>
      </c>
      <c r="O2724" s="9" t="s">
        <v>32</v>
      </c>
      <c r="P2724" s="75"/>
      <c r="Q2724" s="9"/>
      <c r="R2724" s="75"/>
      <c r="S2724" s="96" t="s">
        <v>3196</v>
      </c>
      <c r="T2724" s="9"/>
      <c r="U2724" s="75"/>
      <c r="V2724" s="9"/>
      <c r="W2724" s="104" t="s">
        <v>112</v>
      </c>
      <c r="X2724" s="104" t="s">
        <v>141</v>
      </c>
      <c r="Y2724" s="98"/>
      <c r="Z2724" s="9" t="s">
        <v>6662</v>
      </c>
      <c r="AA2724" s="9" t="s">
        <v>34</v>
      </c>
      <c r="AB2724" s="9">
        <f t="shared" ca="1" si="281"/>
        <v>34</v>
      </c>
      <c r="AC2724" s="9" t="str">
        <f t="shared" ca="1" si="282"/>
        <v>Below 45 Days</v>
      </c>
      <c r="AD2724" s="9" t="str">
        <f t="shared" ca="1" si="283"/>
        <v/>
      </c>
      <c r="AE2724" s="9" t="str">
        <f t="shared" ca="1" si="284"/>
        <v/>
      </c>
      <c r="AF2724" s="9"/>
      <c r="AG2724" s="123" t="str">
        <f t="shared" si="280"/>
        <v>Mandasa,'150/2026'</v>
      </c>
      <c r="AH2724" s="97" t="str">
        <f t="shared" ca="1" si="285"/>
        <v>Below 45 Days</v>
      </c>
    </row>
    <row r="2725" spans="1:34" ht="25.5" customHeight="1" x14ac:dyDescent="0.25">
      <c r="A2725" s="9">
        <v>1</v>
      </c>
      <c r="B2725" s="123" t="str">
        <f>_xlfn.XLOOKUP(E2725,'[1]PS Name'!B:B,'[1]PS Name'!D:D)</f>
        <v>Srikakulam Sub-Division</v>
      </c>
      <c r="C2725" s="123" t="str">
        <f>_xlfn.XLOOKUP(E2725,'[1]PS Name'!B:B,'[1]PS Name'!C:C)</f>
        <v>Srikakulam Rural Circle</v>
      </c>
      <c r="D2725" s="123"/>
      <c r="E2725" s="123" t="s">
        <v>74</v>
      </c>
      <c r="F2725" s="9" t="s">
        <v>5557</v>
      </c>
      <c r="G2725" s="63" t="s">
        <v>2034</v>
      </c>
      <c r="H2725" s="137">
        <v>46278</v>
      </c>
      <c r="I2725" s="63" t="str">
        <f t="shared" si="279"/>
        <v>Sep</v>
      </c>
      <c r="J2725" s="63">
        <f t="shared" si="286"/>
        <v>2026</v>
      </c>
      <c r="K2725" s="63" t="s">
        <v>81</v>
      </c>
      <c r="L2725" s="9"/>
      <c r="M2725" s="9" t="str">
        <f>_xlfn.XLOOKUP(K2725,[1]Heads!A:A,[1]Heads!B:B)</f>
        <v>Enforcement</v>
      </c>
      <c r="N2725" s="9" t="str">
        <f>_xlfn.XLOOKUP(M2725,[1]Heads!B:B,[1]Heads!C:C)</f>
        <v>Enforcement</v>
      </c>
      <c r="O2725" s="9" t="s">
        <v>32</v>
      </c>
      <c r="P2725" s="75"/>
      <c r="Q2725" s="9"/>
      <c r="R2725" s="75"/>
      <c r="S2725" s="96" t="s">
        <v>16</v>
      </c>
      <c r="T2725" s="9"/>
      <c r="U2725" s="75"/>
      <c r="V2725" s="9"/>
      <c r="W2725" s="75" t="s">
        <v>2553</v>
      </c>
      <c r="X2725" s="104" t="s">
        <v>2923</v>
      </c>
      <c r="Y2725" s="98"/>
      <c r="Z2725" s="9" t="s">
        <v>6675</v>
      </c>
      <c r="AA2725" s="9" t="s">
        <v>34</v>
      </c>
      <c r="AB2725" s="9" t="str">
        <f t="shared" ca="1" si="281"/>
        <v/>
      </c>
      <c r="AC2725" s="9" t="str">
        <f t="shared" si="282"/>
        <v/>
      </c>
      <c r="AD2725" s="9" t="str">
        <f t="shared" ca="1" si="283"/>
        <v/>
      </c>
      <c r="AE2725" s="9" t="str">
        <f t="shared" ca="1" si="284"/>
        <v/>
      </c>
      <c r="AF2725" s="9"/>
      <c r="AG2725" s="123" t="str">
        <f t="shared" si="280"/>
        <v>Srikakulam Rural,'183/2026'</v>
      </c>
      <c r="AH2725" s="97" t="str">
        <f t="shared" si="285"/>
        <v/>
      </c>
    </row>
    <row r="2726" spans="1:34" ht="25.5" customHeight="1" x14ac:dyDescent="0.25">
      <c r="A2726" s="9">
        <v>2</v>
      </c>
      <c r="B2726" s="123" t="str">
        <f>_xlfn.XLOOKUP(E2726,'[1]PS Name'!B:B,'[1]PS Name'!D:D)</f>
        <v>Kasibugga Sub-Division</v>
      </c>
      <c r="C2726" s="123" t="str">
        <f>_xlfn.XLOOKUP(E2726,'[1]PS Name'!B:B,'[1]PS Name'!C:C)</f>
        <v>Sompeta Circle</v>
      </c>
      <c r="D2726" s="123"/>
      <c r="E2726" s="123" t="s">
        <v>63</v>
      </c>
      <c r="F2726" s="9" t="s">
        <v>3206</v>
      </c>
      <c r="G2726" s="63" t="s">
        <v>1099</v>
      </c>
      <c r="H2726" s="137">
        <v>46278</v>
      </c>
      <c r="I2726" s="63" t="str">
        <f t="shared" si="279"/>
        <v>Sep</v>
      </c>
      <c r="J2726" s="63">
        <f t="shared" si="286"/>
        <v>2026</v>
      </c>
      <c r="K2726" s="63" t="s">
        <v>77</v>
      </c>
      <c r="L2726" s="9"/>
      <c r="M2726" s="9" t="str">
        <f>_xlfn.XLOOKUP(K2726,[1]Heads!A:A,[1]Heads!B:B)</f>
        <v>Road Accidents</v>
      </c>
      <c r="N2726" s="9" t="str">
        <f>_xlfn.XLOOKUP(M2726,[1]Heads!B:B,[1]Heads!C:C)</f>
        <v>IPC</v>
      </c>
      <c r="O2726" s="9" t="s">
        <v>32</v>
      </c>
      <c r="P2726" s="75"/>
      <c r="Q2726" s="9"/>
      <c r="R2726" s="75"/>
      <c r="S2726" s="96" t="s">
        <v>3196</v>
      </c>
      <c r="T2726" s="9"/>
      <c r="U2726" s="75"/>
      <c r="V2726" s="9"/>
      <c r="W2726" s="75" t="s">
        <v>2553</v>
      </c>
      <c r="X2726" s="104" t="s">
        <v>50</v>
      </c>
      <c r="Y2726" s="98"/>
      <c r="Z2726" s="9" t="s">
        <v>6676</v>
      </c>
      <c r="AA2726" s="9" t="s">
        <v>34</v>
      </c>
      <c r="AB2726" s="9">
        <f t="shared" ca="1" si="281"/>
        <v>33</v>
      </c>
      <c r="AC2726" s="9" t="str">
        <f t="shared" ca="1" si="282"/>
        <v>Below 45 Days</v>
      </c>
      <c r="AD2726" s="9" t="str">
        <f t="shared" ca="1" si="283"/>
        <v/>
      </c>
      <c r="AE2726" s="9" t="str">
        <f t="shared" ca="1" si="284"/>
        <v/>
      </c>
      <c r="AF2726" s="9"/>
      <c r="AG2726" s="123" t="str">
        <f t="shared" si="280"/>
        <v>Baruva,'97/2026'</v>
      </c>
      <c r="AH2726" s="97" t="str">
        <f t="shared" ca="1" si="285"/>
        <v>Below 45 Days</v>
      </c>
    </row>
    <row r="2727" spans="1:34" ht="25.5" customHeight="1" x14ac:dyDescent="0.25">
      <c r="A2727" s="9">
        <v>3</v>
      </c>
      <c r="B2727" s="123" t="str">
        <f>_xlfn.XLOOKUP(E2727,'[1]PS Name'!B:B,'[1]PS Name'!D:D)</f>
        <v>Tekkali Sub-Division</v>
      </c>
      <c r="C2727" s="123" t="str">
        <f>_xlfn.XLOOKUP(E2727,'[1]PS Name'!B:B,'[1]PS Name'!C:C)</f>
        <v>Narasannapeta Circle</v>
      </c>
      <c r="D2727" s="123"/>
      <c r="E2727" s="123" t="s">
        <v>42</v>
      </c>
      <c r="F2727" s="9" t="s">
        <v>6418</v>
      </c>
      <c r="G2727" s="63" t="s">
        <v>1315</v>
      </c>
      <c r="H2727" s="137">
        <v>46278</v>
      </c>
      <c r="I2727" s="63" t="str">
        <f t="shared" si="279"/>
        <v>Sep</v>
      </c>
      <c r="J2727" s="63">
        <f t="shared" si="286"/>
        <v>2026</v>
      </c>
      <c r="K2727" s="63" t="s">
        <v>70</v>
      </c>
      <c r="L2727" s="9"/>
      <c r="M2727" s="9" t="str">
        <f>_xlfn.XLOOKUP(K2727,[1]Heads!A:A,[1]Heads!B:B)</f>
        <v>174 CrPC</v>
      </c>
      <c r="N2727" s="9" t="str">
        <f>_xlfn.XLOOKUP(M2727,[1]Heads!B:B,[1]Heads!C:C)</f>
        <v>174 CrPC</v>
      </c>
      <c r="O2727" s="9" t="s">
        <v>32</v>
      </c>
      <c r="P2727" s="75"/>
      <c r="Q2727" s="9"/>
      <c r="R2727" s="75"/>
      <c r="S2727" s="96" t="s">
        <v>3196</v>
      </c>
      <c r="T2727" s="9"/>
      <c r="U2727" s="75"/>
      <c r="V2727" s="9"/>
      <c r="W2727" s="75" t="s">
        <v>2553</v>
      </c>
      <c r="X2727" s="104" t="s">
        <v>173</v>
      </c>
      <c r="Y2727" s="98">
        <v>46289</v>
      </c>
      <c r="Z2727" s="9" t="s">
        <v>6677</v>
      </c>
      <c r="AA2727" s="9" t="s">
        <v>34</v>
      </c>
      <c r="AB2727" s="9">
        <f t="shared" ca="1" si="281"/>
        <v>33</v>
      </c>
      <c r="AC2727" s="9" t="str">
        <f t="shared" ca="1" si="282"/>
        <v>Below 45 Days</v>
      </c>
      <c r="AD2727" s="9">
        <f t="shared" ca="1" si="283"/>
        <v>22</v>
      </c>
      <c r="AE2727" s="9" t="str">
        <f t="shared" ca="1" si="284"/>
        <v>Below 45 Days</v>
      </c>
      <c r="AF2727" s="9"/>
      <c r="AG2727" s="123" t="str">
        <f t="shared" si="280"/>
        <v>Narasannapeta,'288/2026'</v>
      </c>
      <c r="AH2727" s="97" t="str">
        <f t="shared" ca="1" si="285"/>
        <v>Below 45 Days</v>
      </c>
    </row>
    <row r="2728" spans="1:34" ht="25.5" customHeight="1" x14ac:dyDescent="0.25">
      <c r="A2728" s="9">
        <v>4</v>
      </c>
      <c r="B2728" s="123" t="str">
        <f>_xlfn.XLOOKUP(E2728,'[1]PS Name'!B:B,'[1]PS Name'!D:D)</f>
        <v>Srikakulam Sub-Division</v>
      </c>
      <c r="C2728" s="123" t="str">
        <f>_xlfn.XLOOKUP(E2728,'[1]PS Name'!B:B,'[1]PS Name'!C:C)</f>
        <v>Srikakulam Rural Circle</v>
      </c>
      <c r="D2728" s="123"/>
      <c r="E2728" s="123" t="s">
        <v>74</v>
      </c>
      <c r="F2728" s="9" t="s">
        <v>5559</v>
      </c>
      <c r="G2728" s="63" t="s">
        <v>5601</v>
      </c>
      <c r="H2728" s="137">
        <v>46278</v>
      </c>
      <c r="I2728" s="63" t="str">
        <f t="shared" si="279"/>
        <v>Sep</v>
      </c>
      <c r="J2728" s="63">
        <f t="shared" si="286"/>
        <v>2026</v>
      </c>
      <c r="K2728" s="63" t="s">
        <v>116</v>
      </c>
      <c r="L2728" s="9"/>
      <c r="M2728" s="9" t="str">
        <f>_xlfn.XLOOKUP(K2728,[1]Heads!A:A,[1]Heads!B:B)</f>
        <v>NDPS</v>
      </c>
      <c r="N2728" s="9" t="str">
        <f>_xlfn.XLOOKUP(M2728,[1]Heads!B:B,[1]Heads!C:C)</f>
        <v>NDPS</v>
      </c>
      <c r="O2728" s="9" t="s">
        <v>45</v>
      </c>
      <c r="P2728" s="75"/>
      <c r="Q2728" s="9"/>
      <c r="R2728" s="75"/>
      <c r="S2728" s="96" t="s">
        <v>3196</v>
      </c>
      <c r="T2728" s="9"/>
      <c r="U2728" s="75"/>
      <c r="V2728" s="9"/>
      <c r="W2728" s="75" t="s">
        <v>2553</v>
      </c>
      <c r="X2728" s="104" t="s">
        <v>174</v>
      </c>
      <c r="Y2728" s="98">
        <v>46296</v>
      </c>
      <c r="Z2728" s="9" t="s">
        <v>6678</v>
      </c>
      <c r="AA2728" s="9" t="s">
        <v>34</v>
      </c>
      <c r="AB2728" s="9">
        <f t="shared" ca="1" si="281"/>
        <v>33</v>
      </c>
      <c r="AC2728" s="9" t="str">
        <f t="shared" ca="1" si="282"/>
        <v>Below 45 Days</v>
      </c>
      <c r="AD2728" s="9">
        <f t="shared" ca="1" si="283"/>
        <v>15</v>
      </c>
      <c r="AE2728" s="9" t="str">
        <f t="shared" ca="1" si="284"/>
        <v>Below 45 Days</v>
      </c>
      <c r="AF2728" s="9"/>
      <c r="AG2728" s="123" t="str">
        <f t="shared" si="280"/>
        <v>Srikakulam Rural,'184/2026'</v>
      </c>
      <c r="AH2728" s="97" t="str">
        <f t="shared" ca="1" si="285"/>
        <v>Below 45 Days</v>
      </c>
    </row>
    <row r="2729" spans="1:34" ht="25.5" customHeight="1" x14ac:dyDescent="0.25">
      <c r="A2729" s="9">
        <v>5</v>
      </c>
      <c r="B2729" s="123" t="str">
        <f>_xlfn.XLOOKUP(E2729,'[1]PS Name'!B:B,'[1]PS Name'!D:D)</f>
        <v>Tekkali Sub-Division</v>
      </c>
      <c r="C2729" s="123" t="str">
        <f>_xlfn.XLOOKUP(E2729,'[1]PS Name'!B:B,'[1]PS Name'!C:C)</f>
        <v>Tekkali Rural Circle</v>
      </c>
      <c r="D2729" s="123"/>
      <c r="E2729" s="123" t="s">
        <v>95</v>
      </c>
      <c r="F2729" s="9" t="s">
        <v>3097</v>
      </c>
      <c r="G2729" s="63" t="s">
        <v>1157</v>
      </c>
      <c r="H2729" s="137">
        <v>46278</v>
      </c>
      <c r="I2729" s="63" t="str">
        <f t="shared" si="279"/>
        <v>Sep</v>
      </c>
      <c r="J2729" s="63">
        <f t="shared" si="286"/>
        <v>2026</v>
      </c>
      <c r="K2729" s="63" t="s">
        <v>2386</v>
      </c>
      <c r="L2729" s="9"/>
      <c r="M2729" s="9" t="str">
        <f>_xlfn.XLOOKUP(K2729,[1]Heads!A:A,[1]Heads!B:B)</f>
        <v>Enforcement</v>
      </c>
      <c r="N2729" s="9" t="str">
        <f>_xlfn.XLOOKUP(M2729,[1]Heads!B:B,[1]Heads!C:C)</f>
        <v>Enforcement</v>
      </c>
      <c r="O2729" s="9" t="s">
        <v>32</v>
      </c>
      <c r="P2729" s="75"/>
      <c r="Q2729" s="9"/>
      <c r="R2729" s="75"/>
      <c r="S2729" s="96" t="s">
        <v>7126</v>
      </c>
      <c r="T2729" s="9"/>
      <c r="U2729" s="75"/>
      <c r="V2729" s="9"/>
      <c r="W2729" s="75" t="s">
        <v>2553</v>
      </c>
      <c r="X2729" s="104" t="s">
        <v>2923</v>
      </c>
      <c r="Y2729" s="98"/>
      <c r="Z2729" s="9" t="s">
        <v>6679</v>
      </c>
      <c r="AA2729" s="9" t="s">
        <v>34</v>
      </c>
      <c r="AB2729" s="9" t="str">
        <f t="shared" ca="1" si="281"/>
        <v/>
      </c>
      <c r="AC2729" s="9" t="str">
        <f t="shared" si="282"/>
        <v/>
      </c>
      <c r="AD2729" s="9" t="str">
        <f t="shared" ca="1" si="283"/>
        <v/>
      </c>
      <c r="AE2729" s="9" t="str">
        <f t="shared" ca="1" si="284"/>
        <v/>
      </c>
      <c r="AF2729" s="9"/>
      <c r="AG2729" s="123" t="str">
        <f t="shared" si="280"/>
        <v>Santhabommali,'73/2026'</v>
      </c>
      <c r="AH2729" s="97" t="str">
        <f t="shared" si="285"/>
        <v/>
      </c>
    </row>
    <row r="2730" spans="1:34" ht="25.5" customHeight="1" x14ac:dyDescent="0.25">
      <c r="A2730" s="9">
        <v>6</v>
      </c>
      <c r="B2730" s="123" t="str">
        <f>_xlfn.XLOOKUP(E2730,'[1]PS Name'!B:B,'[1]PS Name'!D:D)</f>
        <v>Srikakulam Sub-Division</v>
      </c>
      <c r="C2730" s="123">
        <f>_xlfn.XLOOKUP(E2730,'[1]PS Name'!B:B,'[1]PS Name'!C:C)</f>
        <v>0</v>
      </c>
      <c r="D2730" s="123"/>
      <c r="E2730" s="123" t="s">
        <v>28</v>
      </c>
      <c r="F2730" s="9" t="s">
        <v>3581</v>
      </c>
      <c r="G2730" s="63" t="s">
        <v>227</v>
      </c>
      <c r="H2730" s="137">
        <v>46278</v>
      </c>
      <c r="I2730" s="63" t="str">
        <f t="shared" si="279"/>
        <v>Sep</v>
      </c>
      <c r="J2730" s="63">
        <f t="shared" si="286"/>
        <v>2026</v>
      </c>
      <c r="K2730" s="63" t="s">
        <v>59</v>
      </c>
      <c r="L2730" s="9" t="s">
        <v>228</v>
      </c>
      <c r="M2730" s="9" t="str">
        <f>_xlfn.XLOOKUP(K2730,[1]Heads!A:A,[1]Heads!B:B)</f>
        <v>Missing Cases</v>
      </c>
      <c r="N2730" s="9" t="str">
        <f>_xlfn.XLOOKUP(M2730,[1]Heads!B:B,[1]Heads!C:C)</f>
        <v>Missing</v>
      </c>
      <c r="O2730" s="9" t="s">
        <v>32</v>
      </c>
      <c r="P2730" s="75"/>
      <c r="Q2730" s="9"/>
      <c r="R2730" s="75"/>
      <c r="S2730" s="96" t="s">
        <v>7125</v>
      </c>
      <c r="T2730" s="9"/>
      <c r="U2730" s="75"/>
      <c r="V2730" s="9"/>
      <c r="W2730" s="75" t="s">
        <v>2553</v>
      </c>
      <c r="X2730" s="104" t="s">
        <v>2923</v>
      </c>
      <c r="Y2730" s="98"/>
      <c r="Z2730" s="9" t="s">
        <v>6680</v>
      </c>
      <c r="AA2730" s="9" t="s">
        <v>34</v>
      </c>
      <c r="AB2730" s="9" t="str">
        <f t="shared" ca="1" si="281"/>
        <v/>
      </c>
      <c r="AC2730" s="9" t="str">
        <f t="shared" si="282"/>
        <v/>
      </c>
      <c r="AD2730" s="9" t="str">
        <f t="shared" ca="1" si="283"/>
        <v/>
      </c>
      <c r="AE2730" s="9" t="str">
        <f t="shared" ca="1" si="284"/>
        <v/>
      </c>
      <c r="AF2730" s="9"/>
      <c r="AG2730" s="123" t="str">
        <f t="shared" si="280"/>
        <v>Srikakulam II Town,'133/2026'</v>
      </c>
      <c r="AH2730" s="97" t="str">
        <f t="shared" si="285"/>
        <v/>
      </c>
    </row>
    <row r="2731" spans="1:34" ht="25.5" customHeight="1" x14ac:dyDescent="0.25">
      <c r="A2731" s="9">
        <v>7</v>
      </c>
      <c r="B2731" s="123" t="str">
        <f>_xlfn.XLOOKUP(E2731,'[1]PS Name'!B:B,'[1]PS Name'!D:D)</f>
        <v>Kasibugga Sub-Division</v>
      </c>
      <c r="C2731" s="123" t="str">
        <f>_xlfn.XLOOKUP(E2731,'[1]PS Name'!B:B,'[1]PS Name'!C:C)</f>
        <v>Itchapuram Circle</v>
      </c>
      <c r="D2731" s="123"/>
      <c r="E2731" s="123" t="s">
        <v>66</v>
      </c>
      <c r="F2731" s="9" t="s">
        <v>3215</v>
      </c>
      <c r="G2731" s="63" t="s">
        <v>1315</v>
      </c>
      <c r="H2731" s="137">
        <v>46278</v>
      </c>
      <c r="I2731" s="63" t="str">
        <f t="shared" si="279"/>
        <v>Sep</v>
      </c>
      <c r="J2731" s="63">
        <f t="shared" si="286"/>
        <v>2026</v>
      </c>
      <c r="K2731" s="63" t="s">
        <v>70</v>
      </c>
      <c r="L2731" s="9"/>
      <c r="M2731" s="9" t="str">
        <f>_xlfn.XLOOKUP(K2731,[1]Heads!A:A,[1]Heads!B:B)</f>
        <v>174 CrPC</v>
      </c>
      <c r="N2731" s="9" t="str">
        <f>_xlfn.XLOOKUP(M2731,[1]Heads!B:B,[1]Heads!C:C)</f>
        <v>174 CrPC</v>
      </c>
      <c r="O2731" s="9" t="s">
        <v>32</v>
      </c>
      <c r="P2731" s="75"/>
      <c r="Q2731" s="9"/>
      <c r="R2731" s="75"/>
      <c r="S2731" s="96" t="s">
        <v>3196</v>
      </c>
      <c r="T2731" s="9"/>
      <c r="U2731" s="75"/>
      <c r="V2731" s="9"/>
      <c r="W2731" s="75" t="s">
        <v>2553</v>
      </c>
      <c r="X2731" s="104" t="s">
        <v>168</v>
      </c>
      <c r="Y2731" s="98"/>
      <c r="Z2731" s="9" t="s">
        <v>6681</v>
      </c>
      <c r="AA2731" s="9" t="s">
        <v>34</v>
      </c>
      <c r="AB2731" s="9">
        <f t="shared" ca="1" si="281"/>
        <v>33</v>
      </c>
      <c r="AC2731" s="9" t="str">
        <f t="shared" ca="1" si="282"/>
        <v>Below 45 Days</v>
      </c>
      <c r="AD2731" s="9" t="str">
        <f t="shared" ca="1" si="283"/>
        <v/>
      </c>
      <c r="AE2731" s="9" t="str">
        <f t="shared" ca="1" si="284"/>
        <v/>
      </c>
      <c r="AF2731" s="9"/>
      <c r="AG2731" s="123" t="str">
        <f t="shared" si="280"/>
        <v>Itchapuram Rural,'96/2026'</v>
      </c>
      <c r="AH2731" s="97" t="str">
        <f t="shared" ca="1" si="285"/>
        <v>Below 45 Days</v>
      </c>
    </row>
    <row r="2732" spans="1:34" ht="25.5" customHeight="1" x14ac:dyDescent="0.25">
      <c r="A2732" s="9">
        <v>8</v>
      </c>
      <c r="B2732" s="123" t="str">
        <f>_xlfn.XLOOKUP(E2732,'[1]PS Name'!B:B,'[1]PS Name'!D:D)</f>
        <v>Tekkali Sub-Division</v>
      </c>
      <c r="C2732" s="123" t="str">
        <f>_xlfn.XLOOKUP(E2732,'[1]PS Name'!B:B,'[1]PS Name'!C:C)</f>
        <v>Narasannapeta Circle</v>
      </c>
      <c r="D2732" s="123"/>
      <c r="E2732" s="123" t="s">
        <v>42</v>
      </c>
      <c r="F2732" s="9" t="s">
        <v>6682</v>
      </c>
      <c r="G2732" s="63" t="s">
        <v>1157</v>
      </c>
      <c r="H2732" s="137">
        <v>46279</v>
      </c>
      <c r="I2732" s="63" t="str">
        <f t="shared" si="279"/>
        <v>Sep</v>
      </c>
      <c r="J2732" s="63">
        <f t="shared" si="286"/>
        <v>2026</v>
      </c>
      <c r="K2732" s="63" t="s">
        <v>2386</v>
      </c>
      <c r="L2732" s="9"/>
      <c r="M2732" s="9" t="str">
        <f>_xlfn.XLOOKUP(K2732,[1]Heads!A:A,[1]Heads!B:B)</f>
        <v>Enforcement</v>
      </c>
      <c r="N2732" s="9" t="str">
        <f>_xlfn.XLOOKUP(M2732,[1]Heads!B:B,[1]Heads!C:C)</f>
        <v>Enforcement</v>
      </c>
      <c r="O2732" s="9" t="s">
        <v>32</v>
      </c>
      <c r="P2732" s="75"/>
      <c r="Q2732" s="9"/>
      <c r="R2732" s="75"/>
      <c r="S2732" s="96" t="s">
        <v>7126</v>
      </c>
      <c r="T2732" s="9"/>
      <c r="U2732" s="75"/>
      <c r="V2732" s="9"/>
      <c r="W2732" s="75" t="s">
        <v>2553</v>
      </c>
      <c r="X2732" s="104" t="s">
        <v>2923</v>
      </c>
      <c r="Y2732" s="98"/>
      <c r="Z2732" s="9" t="s">
        <v>6683</v>
      </c>
      <c r="AA2732" s="9" t="s">
        <v>34</v>
      </c>
      <c r="AB2732" s="9" t="str">
        <f t="shared" ca="1" si="281"/>
        <v/>
      </c>
      <c r="AC2732" s="9" t="str">
        <f t="shared" si="282"/>
        <v/>
      </c>
      <c r="AD2732" s="9" t="str">
        <f t="shared" ca="1" si="283"/>
        <v/>
      </c>
      <c r="AE2732" s="9" t="str">
        <f t="shared" ca="1" si="284"/>
        <v/>
      </c>
      <c r="AF2732" s="9"/>
      <c r="AG2732" s="123" t="str">
        <f t="shared" si="280"/>
        <v>Narasannapeta,'289/2026'</v>
      </c>
      <c r="AH2732" s="97" t="str">
        <f t="shared" si="285"/>
        <v/>
      </c>
    </row>
    <row r="2733" spans="1:34" ht="25.5" customHeight="1" x14ac:dyDescent="0.25">
      <c r="A2733" s="9">
        <v>9</v>
      </c>
      <c r="B2733" s="123" t="str">
        <f>_xlfn.XLOOKUP(E2733,'[1]PS Name'!B:B,'[1]PS Name'!D:D)</f>
        <v>Srikakulam Sub-Division</v>
      </c>
      <c r="C2733" s="123" t="str">
        <f>_xlfn.XLOOKUP(E2733,'[1]PS Name'!B:B,'[1]PS Name'!C:C)</f>
        <v>J.R.Puram Circle</v>
      </c>
      <c r="D2733" s="123"/>
      <c r="E2733" s="123" t="s">
        <v>90</v>
      </c>
      <c r="F2733" s="9" t="s">
        <v>5571</v>
      </c>
      <c r="G2733" s="63" t="s">
        <v>1315</v>
      </c>
      <c r="H2733" s="137">
        <v>46279</v>
      </c>
      <c r="I2733" s="63" t="str">
        <f t="shared" si="279"/>
        <v>Sep</v>
      </c>
      <c r="J2733" s="63">
        <f t="shared" si="286"/>
        <v>2026</v>
      </c>
      <c r="K2733" s="63" t="s">
        <v>70</v>
      </c>
      <c r="L2733" s="9"/>
      <c r="M2733" s="9" t="str">
        <f>_xlfn.XLOOKUP(K2733,[1]Heads!A:A,[1]Heads!B:B)</f>
        <v>174 CrPC</v>
      </c>
      <c r="N2733" s="9" t="str">
        <f>_xlfn.XLOOKUP(M2733,[1]Heads!B:B,[1]Heads!C:C)</f>
        <v>174 CrPC</v>
      </c>
      <c r="O2733" s="9" t="s">
        <v>32</v>
      </c>
      <c r="P2733" s="75"/>
      <c r="Q2733" s="9"/>
      <c r="R2733" s="75"/>
      <c r="S2733" s="96" t="s">
        <v>3196</v>
      </c>
      <c r="T2733" s="9"/>
      <c r="U2733" s="75"/>
      <c r="V2733" s="9"/>
      <c r="W2733" s="75" t="s">
        <v>2553</v>
      </c>
      <c r="X2733" s="104" t="s">
        <v>173</v>
      </c>
      <c r="Y2733" s="98">
        <v>46289</v>
      </c>
      <c r="Z2733" s="9" t="s">
        <v>6684</v>
      </c>
      <c r="AA2733" s="9" t="s">
        <v>34</v>
      </c>
      <c r="AB2733" s="9">
        <f t="shared" ca="1" si="281"/>
        <v>32</v>
      </c>
      <c r="AC2733" s="9" t="str">
        <f t="shared" ca="1" si="282"/>
        <v>Below 45 Days</v>
      </c>
      <c r="AD2733" s="9">
        <f t="shared" ca="1" si="283"/>
        <v>22</v>
      </c>
      <c r="AE2733" s="9" t="str">
        <f t="shared" ca="1" si="284"/>
        <v>Below 45 Days</v>
      </c>
      <c r="AF2733" s="9"/>
      <c r="AG2733" s="123" t="str">
        <f t="shared" si="280"/>
        <v>J.R.Puram,'187/2026'</v>
      </c>
      <c r="AH2733" s="97" t="str">
        <f t="shared" ca="1" si="285"/>
        <v>Below 45 Days</v>
      </c>
    </row>
    <row r="2734" spans="1:34" ht="25.5" customHeight="1" x14ac:dyDescent="0.25">
      <c r="A2734" s="9">
        <v>10</v>
      </c>
      <c r="B2734" s="123" t="str">
        <f>_xlfn.XLOOKUP(E2734,'[1]PS Name'!B:B,'[1]PS Name'!D:D)</f>
        <v>Kasibugga Sub-Division</v>
      </c>
      <c r="C2734" s="123" t="str">
        <f>_xlfn.XLOOKUP(E2734,'[1]PS Name'!B:B,'[1]PS Name'!C:C)</f>
        <v>Kasibugga Rural Circle</v>
      </c>
      <c r="D2734" s="123"/>
      <c r="E2734" s="123" t="s">
        <v>114</v>
      </c>
      <c r="F2734" s="9" t="s">
        <v>3785</v>
      </c>
      <c r="G2734" s="63" t="s">
        <v>1418</v>
      </c>
      <c r="H2734" s="137">
        <v>46279</v>
      </c>
      <c r="I2734" s="63" t="str">
        <f t="shared" si="279"/>
        <v>Sep</v>
      </c>
      <c r="J2734" s="63">
        <f t="shared" si="286"/>
        <v>2026</v>
      </c>
      <c r="K2734" s="63" t="s">
        <v>127</v>
      </c>
      <c r="L2734" s="9"/>
      <c r="M2734" s="9" t="str">
        <f>_xlfn.XLOOKUP(K2734,[1]Heads!A:A,[1]Heads!B:B)</f>
        <v>Enforcement</v>
      </c>
      <c r="N2734" s="9" t="str">
        <f>_xlfn.XLOOKUP(M2734,[1]Heads!B:B,[1]Heads!C:C)</f>
        <v>Enforcement</v>
      </c>
      <c r="O2734" s="9" t="s">
        <v>32</v>
      </c>
      <c r="P2734" s="75"/>
      <c r="Q2734" s="9"/>
      <c r="R2734" s="75"/>
      <c r="S2734" s="96" t="s">
        <v>3196</v>
      </c>
      <c r="T2734" s="9"/>
      <c r="U2734" s="75"/>
      <c r="V2734" s="9"/>
      <c r="W2734" s="75" t="s">
        <v>2553</v>
      </c>
      <c r="X2734" s="104" t="s">
        <v>141</v>
      </c>
      <c r="Y2734" s="98"/>
      <c r="Z2734" s="9" t="s">
        <v>6685</v>
      </c>
      <c r="AA2734" s="9" t="s">
        <v>34</v>
      </c>
      <c r="AB2734" s="9">
        <f t="shared" ca="1" si="281"/>
        <v>32</v>
      </c>
      <c r="AC2734" s="9" t="str">
        <f t="shared" ca="1" si="282"/>
        <v>Below 45 Days</v>
      </c>
      <c r="AD2734" s="9" t="str">
        <f t="shared" ca="1" si="283"/>
        <v/>
      </c>
      <c r="AE2734" s="9" t="str">
        <f t="shared" ca="1" si="284"/>
        <v/>
      </c>
      <c r="AF2734" s="9"/>
      <c r="AG2734" s="123" t="str">
        <f t="shared" si="280"/>
        <v>Mandasa,'151/2026'</v>
      </c>
      <c r="AH2734" s="97" t="str">
        <f t="shared" ca="1" si="285"/>
        <v>Below 45 Days</v>
      </c>
    </row>
    <row r="2735" spans="1:34" ht="25.5" customHeight="1" x14ac:dyDescent="0.25">
      <c r="A2735" s="9">
        <v>11</v>
      </c>
      <c r="B2735" s="123" t="str">
        <f>_xlfn.XLOOKUP(E2735,'[1]PS Name'!B:B,'[1]PS Name'!D:D)</f>
        <v>Srikakulam Sub-Division</v>
      </c>
      <c r="C2735" s="123" t="str">
        <f>_xlfn.XLOOKUP(E2735,'[1]PS Name'!B:B,'[1]PS Name'!C:C)</f>
        <v>Srikakulam Rural Circle</v>
      </c>
      <c r="D2735" s="123"/>
      <c r="E2735" s="123" t="s">
        <v>74</v>
      </c>
      <c r="F2735" s="9" t="s">
        <v>5558</v>
      </c>
      <c r="G2735" s="63" t="s">
        <v>1819</v>
      </c>
      <c r="H2735" s="137">
        <v>46279</v>
      </c>
      <c r="I2735" s="63" t="str">
        <f t="shared" si="279"/>
        <v>Sep</v>
      </c>
      <c r="J2735" s="63">
        <f t="shared" si="286"/>
        <v>2026</v>
      </c>
      <c r="K2735" s="63" t="s">
        <v>116</v>
      </c>
      <c r="L2735" s="9"/>
      <c r="M2735" s="9" t="str">
        <f>_xlfn.XLOOKUP(K2735,[1]Heads!A:A,[1]Heads!B:B)</f>
        <v>NDPS</v>
      </c>
      <c r="N2735" s="9" t="str">
        <f>_xlfn.XLOOKUP(M2735,[1]Heads!B:B,[1]Heads!C:C)</f>
        <v>NDPS</v>
      </c>
      <c r="O2735" s="9" t="s">
        <v>45</v>
      </c>
      <c r="P2735" s="75"/>
      <c r="Q2735" s="9"/>
      <c r="R2735" s="75"/>
      <c r="S2735" s="96" t="s">
        <v>3196</v>
      </c>
      <c r="T2735" s="9"/>
      <c r="U2735" s="75"/>
      <c r="V2735" s="9"/>
      <c r="W2735" s="75" t="s">
        <v>2553</v>
      </c>
      <c r="X2735" s="104" t="s">
        <v>174</v>
      </c>
      <c r="Y2735" s="98">
        <v>46289</v>
      </c>
      <c r="Z2735" s="9" t="s">
        <v>6686</v>
      </c>
      <c r="AA2735" s="9" t="s">
        <v>34</v>
      </c>
      <c r="AB2735" s="9">
        <f t="shared" ca="1" si="281"/>
        <v>32</v>
      </c>
      <c r="AC2735" s="9" t="str">
        <f t="shared" ca="1" si="282"/>
        <v>Below 45 Days</v>
      </c>
      <c r="AD2735" s="9">
        <f t="shared" ca="1" si="283"/>
        <v>22</v>
      </c>
      <c r="AE2735" s="9" t="str">
        <f t="shared" ca="1" si="284"/>
        <v>Below 45 Days</v>
      </c>
      <c r="AF2735" s="9"/>
      <c r="AG2735" s="123" t="str">
        <f t="shared" si="280"/>
        <v>Srikakulam Rural,'185/2026'</v>
      </c>
      <c r="AH2735" s="97" t="str">
        <f t="shared" ca="1" si="285"/>
        <v>Below 45 Days</v>
      </c>
    </row>
    <row r="2736" spans="1:34" ht="25.5" customHeight="1" x14ac:dyDescent="0.25">
      <c r="A2736" s="9">
        <v>12</v>
      </c>
      <c r="B2736" s="123" t="str">
        <f>_xlfn.XLOOKUP(E2736,'[1]PS Name'!B:B,'[1]PS Name'!D:D)</f>
        <v>Kasibugga Sub-Division</v>
      </c>
      <c r="C2736" s="123" t="str">
        <f>_xlfn.XLOOKUP(E2736,'[1]PS Name'!B:B,'[1]PS Name'!C:C)</f>
        <v>Itchapuram Circle</v>
      </c>
      <c r="D2736" s="123"/>
      <c r="E2736" s="123" t="s">
        <v>65</v>
      </c>
      <c r="F2736" s="9" t="s">
        <v>3486</v>
      </c>
      <c r="G2736" s="63" t="s">
        <v>1027</v>
      </c>
      <c r="H2736" s="137">
        <v>46279</v>
      </c>
      <c r="I2736" s="63" t="str">
        <f t="shared" ref="I2736:I2799" si="287">TEXT(H2736,"mmm")</f>
        <v>Sep</v>
      </c>
      <c r="J2736" s="63">
        <f t="shared" si="286"/>
        <v>2026</v>
      </c>
      <c r="K2736" s="63" t="s">
        <v>48</v>
      </c>
      <c r="L2736" s="9"/>
      <c r="M2736" s="9" t="str">
        <f>_xlfn.XLOOKUP(K2736,[1]Heads!A:A,[1]Heads!B:B)</f>
        <v>Property Offences</v>
      </c>
      <c r="N2736" s="9" t="str">
        <f>_xlfn.XLOOKUP(M2736,[1]Heads!B:B,[1]Heads!C:C)</f>
        <v>IPC</v>
      </c>
      <c r="O2736" s="9" t="s">
        <v>32</v>
      </c>
      <c r="P2736" s="75"/>
      <c r="Q2736" s="9"/>
      <c r="R2736" s="75"/>
      <c r="S2736" s="96" t="s">
        <v>3196</v>
      </c>
      <c r="T2736" s="9"/>
      <c r="U2736" s="75"/>
      <c r="V2736" s="9"/>
      <c r="W2736" s="75" t="s">
        <v>2553</v>
      </c>
      <c r="X2736" s="104" t="s">
        <v>141</v>
      </c>
      <c r="Y2736" s="98"/>
      <c r="Z2736" s="9" t="s">
        <v>6687</v>
      </c>
      <c r="AA2736" s="9" t="s">
        <v>34</v>
      </c>
      <c r="AB2736" s="9">
        <f t="shared" ca="1" si="281"/>
        <v>32</v>
      </c>
      <c r="AC2736" s="9" t="str">
        <f t="shared" ca="1" si="282"/>
        <v>Below 45 Days</v>
      </c>
      <c r="AD2736" s="9" t="str">
        <f t="shared" ca="1" si="283"/>
        <v/>
      </c>
      <c r="AE2736" s="9" t="str">
        <f t="shared" ca="1" si="284"/>
        <v/>
      </c>
      <c r="AF2736" s="9"/>
      <c r="AG2736" s="123" t="str">
        <f t="shared" ref="AG2736:AG2799" si="288">E2736&amp;","&amp;F2736</f>
        <v>Itchapuram Town,'124/2026'</v>
      </c>
      <c r="AH2736" s="97" t="str">
        <f t="shared" ca="1" si="285"/>
        <v>Below 45 Days</v>
      </c>
    </row>
    <row r="2737" spans="1:34" ht="25.5" customHeight="1" x14ac:dyDescent="0.25">
      <c r="A2737" s="9">
        <v>13</v>
      </c>
      <c r="B2737" s="123" t="str">
        <f>_xlfn.XLOOKUP(E2737,'[1]PS Name'!B:B,'[1]PS Name'!D:D)</f>
        <v>Srikakulam Sub-Division</v>
      </c>
      <c r="C2737" s="123" t="str">
        <f>_xlfn.XLOOKUP(E2737,'[1]PS Name'!B:B,'[1]PS Name'!C:C)</f>
        <v>Amadalavalasa Circle</v>
      </c>
      <c r="D2737" s="123"/>
      <c r="E2737" s="123" t="s">
        <v>64</v>
      </c>
      <c r="F2737" s="9" t="s">
        <v>3486</v>
      </c>
      <c r="G2737" s="63" t="s">
        <v>3504</v>
      </c>
      <c r="H2737" s="137">
        <v>46279</v>
      </c>
      <c r="I2737" s="63" t="str">
        <f t="shared" si="287"/>
        <v>Sep</v>
      </c>
      <c r="J2737" s="63">
        <f t="shared" si="286"/>
        <v>2026</v>
      </c>
      <c r="K2737" s="63" t="s">
        <v>75</v>
      </c>
      <c r="L2737" s="9"/>
      <c r="M2737" s="9" t="str">
        <f>_xlfn.XLOOKUP(K2737,[1]Heads!A:A,[1]Heads!B:B)</f>
        <v>Bodily Offiences</v>
      </c>
      <c r="N2737" s="9" t="str">
        <f>_xlfn.XLOOKUP(M2737,[1]Heads!B:B,[1]Heads!C:C)</f>
        <v>IPC</v>
      </c>
      <c r="O2737" s="9" t="s">
        <v>32</v>
      </c>
      <c r="P2737" s="75"/>
      <c r="Q2737" s="9"/>
      <c r="R2737" s="75"/>
      <c r="S2737" s="96" t="s">
        <v>3196</v>
      </c>
      <c r="T2737" s="9"/>
      <c r="U2737" s="75"/>
      <c r="V2737" s="9"/>
      <c r="W2737" s="75" t="s">
        <v>2553</v>
      </c>
      <c r="X2737" s="104" t="s">
        <v>169</v>
      </c>
      <c r="Y2737" s="98"/>
      <c r="Z2737" s="9" t="s">
        <v>6688</v>
      </c>
      <c r="AA2737" s="9" t="s">
        <v>34</v>
      </c>
      <c r="AB2737" s="9">
        <f t="shared" ca="1" si="281"/>
        <v>32</v>
      </c>
      <c r="AC2737" s="9" t="str">
        <f t="shared" ca="1" si="282"/>
        <v>Below 45 Days</v>
      </c>
      <c r="AD2737" s="9" t="str">
        <f t="shared" ca="1" si="283"/>
        <v/>
      </c>
      <c r="AE2737" s="9" t="str">
        <f t="shared" ca="1" si="284"/>
        <v/>
      </c>
      <c r="AF2737" s="9"/>
      <c r="AG2737" s="123" t="str">
        <f t="shared" si="288"/>
        <v>Ponduru,'124/2026'</v>
      </c>
      <c r="AH2737" s="97" t="str">
        <f t="shared" ca="1" si="285"/>
        <v>Below 45 Days</v>
      </c>
    </row>
    <row r="2738" spans="1:34" ht="25.5" customHeight="1" x14ac:dyDescent="0.25">
      <c r="A2738" s="9">
        <v>14</v>
      </c>
      <c r="B2738" s="123" t="str">
        <f>_xlfn.XLOOKUP(E2738,'[1]PS Name'!B:B,'[1]PS Name'!D:D)</f>
        <v>Tekkali Sub-Division</v>
      </c>
      <c r="C2738" s="123">
        <f>_xlfn.XLOOKUP(E2738,'[1]PS Name'!B:B,'[1]PS Name'!C:C)</f>
        <v>0</v>
      </c>
      <c r="D2738" s="123"/>
      <c r="E2738" s="123" t="s">
        <v>51</v>
      </c>
      <c r="F2738" s="9" t="s">
        <v>3931</v>
      </c>
      <c r="G2738" s="63" t="s">
        <v>3397</v>
      </c>
      <c r="H2738" s="137">
        <v>46279</v>
      </c>
      <c r="I2738" s="63" t="str">
        <f t="shared" si="287"/>
        <v>Sep</v>
      </c>
      <c r="J2738" s="63">
        <f t="shared" si="286"/>
        <v>2026</v>
      </c>
      <c r="K2738" s="63" t="s">
        <v>81</v>
      </c>
      <c r="L2738" s="9"/>
      <c r="M2738" s="9" t="str">
        <f>_xlfn.XLOOKUP(K2738,[1]Heads!A:A,[1]Heads!B:B)</f>
        <v>Enforcement</v>
      </c>
      <c r="N2738" s="9" t="str">
        <f>_xlfn.XLOOKUP(M2738,[1]Heads!B:B,[1]Heads!C:C)</f>
        <v>Enforcement</v>
      </c>
      <c r="O2738" s="9" t="s">
        <v>32</v>
      </c>
      <c r="P2738" s="75"/>
      <c r="Q2738" s="9"/>
      <c r="R2738" s="75"/>
      <c r="S2738" s="96" t="s">
        <v>3196</v>
      </c>
      <c r="T2738" s="9"/>
      <c r="U2738" s="75"/>
      <c r="V2738" s="9"/>
      <c r="W2738" s="75" t="s">
        <v>2553</v>
      </c>
      <c r="X2738" s="104" t="s">
        <v>33</v>
      </c>
      <c r="Y2738" s="98">
        <v>46293</v>
      </c>
      <c r="Z2738" s="9" t="s">
        <v>6689</v>
      </c>
      <c r="AA2738" s="9" t="s">
        <v>34</v>
      </c>
      <c r="AB2738" s="9">
        <f t="shared" ca="1" si="281"/>
        <v>32</v>
      </c>
      <c r="AC2738" s="9" t="str">
        <f t="shared" ca="1" si="282"/>
        <v>Below 45 Days</v>
      </c>
      <c r="AD2738" s="9">
        <f t="shared" ca="1" si="283"/>
        <v>18</v>
      </c>
      <c r="AE2738" s="9" t="str">
        <f t="shared" ca="1" si="284"/>
        <v>Below 45 Days</v>
      </c>
      <c r="AF2738" s="9"/>
      <c r="AG2738" s="123" t="str">
        <f t="shared" si="288"/>
        <v>Tekkali PS,'162/2026'</v>
      </c>
      <c r="AH2738" s="97" t="str">
        <f t="shared" si="285"/>
        <v/>
      </c>
    </row>
    <row r="2739" spans="1:34" ht="25.5" customHeight="1" x14ac:dyDescent="0.25">
      <c r="A2739" s="9">
        <v>15</v>
      </c>
      <c r="B2739" s="123" t="str">
        <f>_xlfn.XLOOKUP(E2739,'[1]PS Name'!B:B,'[1]PS Name'!D:D)</f>
        <v>Tekkali Sub-Division</v>
      </c>
      <c r="C2739" s="123" t="str">
        <f>_xlfn.XLOOKUP(E2739,'[1]PS Name'!B:B,'[1]PS Name'!C:C)</f>
        <v>Tekkali Rural Circle</v>
      </c>
      <c r="D2739" s="123"/>
      <c r="E2739" s="123" t="s">
        <v>95</v>
      </c>
      <c r="F2739" s="9" t="s">
        <v>3062</v>
      </c>
      <c r="G2739" s="63" t="s">
        <v>1157</v>
      </c>
      <c r="H2739" s="137">
        <v>46279</v>
      </c>
      <c r="I2739" s="63" t="str">
        <f t="shared" si="287"/>
        <v>Sep</v>
      </c>
      <c r="J2739" s="63">
        <f t="shared" si="286"/>
        <v>2026</v>
      </c>
      <c r="K2739" s="63" t="s">
        <v>2386</v>
      </c>
      <c r="L2739" s="9"/>
      <c r="M2739" s="9" t="str">
        <f>_xlfn.XLOOKUP(K2739,[1]Heads!A:A,[1]Heads!B:B)</f>
        <v>Enforcement</v>
      </c>
      <c r="N2739" s="9" t="str">
        <f>_xlfn.XLOOKUP(M2739,[1]Heads!B:B,[1]Heads!C:C)</f>
        <v>Enforcement</v>
      </c>
      <c r="O2739" s="9" t="s">
        <v>32</v>
      </c>
      <c r="P2739" s="75"/>
      <c r="Q2739" s="9"/>
      <c r="R2739" s="75"/>
      <c r="S2739" s="96" t="s">
        <v>7126</v>
      </c>
      <c r="T2739" s="9"/>
      <c r="U2739" s="75"/>
      <c r="V2739" s="9"/>
      <c r="W2739" s="75" t="s">
        <v>2553</v>
      </c>
      <c r="X2739" s="104" t="s">
        <v>2923</v>
      </c>
      <c r="Y2739" s="98"/>
      <c r="Z2739" s="9" t="s">
        <v>6690</v>
      </c>
      <c r="AA2739" s="9" t="s">
        <v>34</v>
      </c>
      <c r="AB2739" s="9" t="str">
        <f t="shared" ca="1" si="281"/>
        <v/>
      </c>
      <c r="AC2739" s="9" t="str">
        <f t="shared" si="282"/>
        <v/>
      </c>
      <c r="AD2739" s="9" t="str">
        <f t="shared" ca="1" si="283"/>
        <v/>
      </c>
      <c r="AE2739" s="9" t="str">
        <f t="shared" ca="1" si="284"/>
        <v/>
      </c>
      <c r="AF2739" s="9"/>
      <c r="AG2739" s="123" t="str">
        <f t="shared" si="288"/>
        <v>Santhabommali,'74/2026'</v>
      </c>
      <c r="AH2739" s="97" t="str">
        <f t="shared" si="285"/>
        <v/>
      </c>
    </row>
    <row r="2740" spans="1:34" ht="25.5" customHeight="1" x14ac:dyDescent="0.25">
      <c r="A2740" s="9">
        <v>16</v>
      </c>
      <c r="B2740" s="123" t="str">
        <f>_xlfn.XLOOKUP(E2740,'[1]PS Name'!B:B,'[1]PS Name'!D:D)</f>
        <v>Tekkali Sub-Division</v>
      </c>
      <c r="C2740" s="123" t="str">
        <f>_xlfn.XLOOKUP(E2740,'[1]PS Name'!B:B,'[1]PS Name'!C:C)</f>
        <v>Narasannapeta Circle</v>
      </c>
      <c r="D2740" s="123"/>
      <c r="E2740" s="123" t="s">
        <v>79</v>
      </c>
      <c r="F2740" s="9" t="s">
        <v>3482</v>
      </c>
      <c r="G2740" s="63" t="s">
        <v>1157</v>
      </c>
      <c r="H2740" s="137">
        <v>46280</v>
      </c>
      <c r="I2740" s="63" t="str">
        <f t="shared" si="287"/>
        <v>Sep</v>
      </c>
      <c r="J2740" s="63">
        <f t="shared" si="286"/>
        <v>2026</v>
      </c>
      <c r="K2740" s="63" t="s">
        <v>2386</v>
      </c>
      <c r="L2740" s="9"/>
      <c r="M2740" s="9" t="str">
        <f>_xlfn.XLOOKUP(K2740,[1]Heads!A:A,[1]Heads!B:B)</f>
        <v>Enforcement</v>
      </c>
      <c r="N2740" s="9" t="str">
        <f>_xlfn.XLOOKUP(M2740,[1]Heads!B:B,[1]Heads!C:C)</f>
        <v>Enforcement</v>
      </c>
      <c r="O2740" s="9" t="s">
        <v>32</v>
      </c>
      <c r="P2740" s="75"/>
      <c r="Q2740" s="9"/>
      <c r="R2740" s="75"/>
      <c r="S2740" s="96" t="s">
        <v>7126</v>
      </c>
      <c r="T2740" s="9"/>
      <c r="U2740" s="75"/>
      <c r="V2740" s="9"/>
      <c r="W2740" s="75" t="s">
        <v>2553</v>
      </c>
      <c r="X2740" s="104" t="s">
        <v>2923</v>
      </c>
      <c r="Y2740" s="98"/>
      <c r="Z2740" s="9" t="s">
        <v>6691</v>
      </c>
      <c r="AA2740" s="9" t="s">
        <v>34</v>
      </c>
      <c r="AB2740" s="9" t="str">
        <f t="shared" ca="1" si="281"/>
        <v/>
      </c>
      <c r="AC2740" s="9" t="str">
        <f t="shared" si="282"/>
        <v/>
      </c>
      <c r="AD2740" s="9" t="str">
        <f t="shared" ca="1" si="283"/>
        <v/>
      </c>
      <c r="AE2740" s="9" t="str">
        <f t="shared" ca="1" si="284"/>
        <v/>
      </c>
      <c r="AF2740" s="9"/>
      <c r="AG2740" s="123" t="str">
        <f t="shared" si="288"/>
        <v>Polaki,'123/2026'</v>
      </c>
      <c r="AH2740" s="97" t="str">
        <f t="shared" si="285"/>
        <v/>
      </c>
    </row>
    <row r="2741" spans="1:34" ht="25.5" customHeight="1" x14ac:dyDescent="0.25">
      <c r="A2741" s="9">
        <v>17</v>
      </c>
      <c r="B2741" s="123" t="str">
        <f>_xlfn.XLOOKUP(E2741,'[1]PS Name'!B:B,'[1]PS Name'!D:D)</f>
        <v>Tekkali Sub-Division</v>
      </c>
      <c r="C2741" s="123" t="str">
        <f>_xlfn.XLOOKUP(E2741,'[1]PS Name'!B:B,'[1]PS Name'!C:C)</f>
        <v>Pathapatnam Circle</v>
      </c>
      <c r="D2741" s="123"/>
      <c r="E2741" s="123" t="s">
        <v>105</v>
      </c>
      <c r="F2741" s="9" t="s">
        <v>3486</v>
      </c>
      <c r="G2741" s="63" t="s">
        <v>6692</v>
      </c>
      <c r="H2741" s="137">
        <v>46280</v>
      </c>
      <c r="I2741" s="63" t="str">
        <f t="shared" si="287"/>
        <v>Sep</v>
      </c>
      <c r="J2741" s="63">
        <f t="shared" si="286"/>
        <v>2026</v>
      </c>
      <c r="K2741" s="63" t="s">
        <v>75</v>
      </c>
      <c r="L2741" s="9"/>
      <c r="M2741" s="9" t="str">
        <f>_xlfn.XLOOKUP(K2741,[1]Heads!A:A,[1]Heads!B:B)</f>
        <v>Bodily Offiences</v>
      </c>
      <c r="N2741" s="9" t="str">
        <f>_xlfn.XLOOKUP(M2741,[1]Heads!B:B,[1]Heads!C:C)</f>
        <v>IPC</v>
      </c>
      <c r="O2741" s="9" t="s">
        <v>32</v>
      </c>
      <c r="P2741" s="75"/>
      <c r="Q2741" s="9"/>
      <c r="R2741" s="75"/>
      <c r="S2741" s="96" t="s">
        <v>3196</v>
      </c>
      <c r="T2741" s="9"/>
      <c r="U2741" s="75"/>
      <c r="V2741" s="9"/>
      <c r="W2741" s="75" t="s">
        <v>2553</v>
      </c>
      <c r="X2741" s="104" t="s">
        <v>33</v>
      </c>
      <c r="Y2741" s="98">
        <v>46284</v>
      </c>
      <c r="Z2741" s="9" t="s">
        <v>6693</v>
      </c>
      <c r="AA2741" s="9" t="s">
        <v>34</v>
      </c>
      <c r="AB2741" s="9">
        <f t="shared" ca="1" si="281"/>
        <v>31</v>
      </c>
      <c r="AC2741" s="9" t="str">
        <f t="shared" ca="1" si="282"/>
        <v>Below 45 Days</v>
      </c>
      <c r="AD2741" s="9">
        <f t="shared" ca="1" si="283"/>
        <v>27</v>
      </c>
      <c r="AE2741" s="9" t="str">
        <f t="shared" ca="1" si="284"/>
        <v>Below 45 Days</v>
      </c>
      <c r="AF2741" s="9"/>
      <c r="AG2741" s="123" t="str">
        <f t="shared" si="288"/>
        <v>Pathapatnam,'124/2026'</v>
      </c>
      <c r="AH2741" s="97" t="str">
        <f t="shared" si="285"/>
        <v/>
      </c>
    </row>
    <row r="2742" spans="1:34" ht="25.5" customHeight="1" x14ac:dyDescent="0.25">
      <c r="A2742" s="9">
        <v>18</v>
      </c>
      <c r="B2742" s="123">
        <f>_xlfn.XLOOKUP(E2742,'[1]PS Name'!B:B,'[1]PS Name'!D:D)</f>
        <v>0</v>
      </c>
      <c r="C2742" s="123">
        <f>_xlfn.XLOOKUP(E2742,'[1]PS Name'!B:B,'[1]PS Name'!C:C)</f>
        <v>0</v>
      </c>
      <c r="D2742" s="123"/>
      <c r="E2742" s="123" t="s">
        <v>76</v>
      </c>
      <c r="F2742" s="9" t="s">
        <v>3022</v>
      </c>
      <c r="G2742" s="63" t="s">
        <v>980</v>
      </c>
      <c r="H2742" s="137">
        <v>46280</v>
      </c>
      <c r="I2742" s="63" t="str">
        <f t="shared" si="287"/>
        <v>Sep</v>
      </c>
      <c r="J2742" s="63">
        <f t="shared" si="286"/>
        <v>2026</v>
      </c>
      <c r="K2742" s="63" t="s">
        <v>77</v>
      </c>
      <c r="L2742" s="9"/>
      <c r="M2742" s="9" t="str">
        <f>_xlfn.XLOOKUP(K2742,[1]Heads!A:A,[1]Heads!B:B)</f>
        <v>Road Accidents</v>
      </c>
      <c r="N2742" s="9" t="str">
        <f>_xlfn.XLOOKUP(M2742,[1]Heads!B:B,[1]Heads!C:C)</f>
        <v>IPC</v>
      </c>
      <c r="O2742" s="9" t="s">
        <v>32</v>
      </c>
      <c r="P2742" s="75"/>
      <c r="Q2742" s="9"/>
      <c r="R2742" s="75"/>
      <c r="S2742" s="96" t="s">
        <v>3196</v>
      </c>
      <c r="T2742" s="9"/>
      <c r="U2742" s="75"/>
      <c r="V2742" s="9"/>
      <c r="W2742" s="75" t="s">
        <v>2553</v>
      </c>
      <c r="X2742" s="104" t="s">
        <v>169</v>
      </c>
      <c r="Y2742" s="98"/>
      <c r="Z2742" s="9" t="s">
        <v>6694</v>
      </c>
      <c r="AA2742" s="9" t="s">
        <v>34</v>
      </c>
      <c r="AB2742" s="9">
        <f t="shared" ca="1" si="281"/>
        <v>31</v>
      </c>
      <c r="AC2742" s="9" t="str">
        <f t="shared" ca="1" si="282"/>
        <v>Below 45 Days</v>
      </c>
      <c r="AD2742" s="9" t="str">
        <f t="shared" ca="1" si="283"/>
        <v/>
      </c>
      <c r="AE2742" s="9" t="str">
        <f t="shared" ca="1" si="284"/>
        <v/>
      </c>
      <c r="AF2742" s="9"/>
      <c r="AG2742" s="123" t="str">
        <f t="shared" si="288"/>
        <v>Srikakulam Traffic,'48/2026'</v>
      </c>
      <c r="AH2742" s="97" t="str">
        <f t="shared" ca="1" si="285"/>
        <v>Below 45 Days</v>
      </c>
    </row>
    <row r="2743" spans="1:34" ht="25.5" customHeight="1" x14ac:dyDescent="0.25">
      <c r="A2743" s="9">
        <v>19</v>
      </c>
      <c r="B2743" s="123" t="str">
        <f>_xlfn.XLOOKUP(E2743,'[1]PS Name'!B:B,'[1]PS Name'!D:D)</f>
        <v>Tekkali Sub-Division</v>
      </c>
      <c r="C2743" s="123" t="str">
        <f>_xlfn.XLOOKUP(E2743,'[1]PS Name'!B:B,'[1]PS Name'!C:C)</f>
        <v>Narasannapeta Circle</v>
      </c>
      <c r="D2743" s="123"/>
      <c r="E2743" s="123" t="s">
        <v>113</v>
      </c>
      <c r="F2743" s="9" t="s">
        <v>3134</v>
      </c>
      <c r="G2743" s="63" t="s">
        <v>1157</v>
      </c>
      <c r="H2743" s="137">
        <v>46280</v>
      </c>
      <c r="I2743" s="63" t="str">
        <f t="shared" si="287"/>
        <v>Sep</v>
      </c>
      <c r="J2743" s="63">
        <f t="shared" si="286"/>
        <v>2026</v>
      </c>
      <c r="K2743" s="63" t="s">
        <v>2386</v>
      </c>
      <c r="L2743" s="9"/>
      <c r="M2743" s="9" t="str">
        <f>_xlfn.XLOOKUP(K2743,[1]Heads!A:A,[1]Heads!B:B)</f>
        <v>Enforcement</v>
      </c>
      <c r="N2743" s="9" t="str">
        <f>_xlfn.XLOOKUP(M2743,[1]Heads!B:B,[1]Heads!C:C)</f>
        <v>Enforcement</v>
      </c>
      <c r="O2743" s="9" t="s">
        <v>32</v>
      </c>
      <c r="P2743" s="75"/>
      <c r="Q2743" s="9"/>
      <c r="R2743" s="75"/>
      <c r="S2743" s="96" t="s">
        <v>7126</v>
      </c>
      <c r="T2743" s="9"/>
      <c r="U2743" s="75"/>
      <c r="V2743" s="9"/>
      <c r="W2743" s="75" t="s">
        <v>2553</v>
      </c>
      <c r="X2743" s="104" t="s">
        <v>2923</v>
      </c>
      <c r="Y2743" s="98"/>
      <c r="Z2743" s="9" t="s">
        <v>6695</v>
      </c>
      <c r="AA2743" s="9" t="s">
        <v>34</v>
      </c>
      <c r="AB2743" s="9" t="str">
        <f t="shared" ca="1" si="281"/>
        <v/>
      </c>
      <c r="AC2743" s="9" t="str">
        <f t="shared" si="282"/>
        <v/>
      </c>
      <c r="AD2743" s="9" t="str">
        <f t="shared" ca="1" si="283"/>
        <v/>
      </c>
      <c r="AE2743" s="9" t="str">
        <f t="shared" ca="1" si="284"/>
        <v/>
      </c>
      <c r="AF2743" s="9"/>
      <c r="AG2743" s="123" t="str">
        <f t="shared" si="288"/>
        <v>Jalumuru,'87/2026'</v>
      </c>
      <c r="AH2743" s="97" t="str">
        <f t="shared" si="285"/>
        <v/>
      </c>
    </row>
    <row r="2744" spans="1:34" ht="25.5" customHeight="1" x14ac:dyDescent="0.25">
      <c r="A2744" s="9">
        <v>20</v>
      </c>
      <c r="B2744" s="123" t="str">
        <f>_xlfn.XLOOKUP(E2744,'[1]PS Name'!B:B,'[1]PS Name'!D:D)</f>
        <v>Tekkali Sub-Division</v>
      </c>
      <c r="C2744" s="123" t="str">
        <f>_xlfn.XLOOKUP(E2744,'[1]PS Name'!B:B,'[1]PS Name'!C:C)</f>
        <v>Pathapatnam Circle</v>
      </c>
      <c r="D2744" s="123"/>
      <c r="E2744" s="123" t="s">
        <v>58</v>
      </c>
      <c r="F2744" s="9" t="s">
        <v>3051</v>
      </c>
      <c r="G2744" s="63" t="s">
        <v>5597</v>
      </c>
      <c r="H2744" s="137">
        <v>46280</v>
      </c>
      <c r="I2744" s="63" t="str">
        <f t="shared" si="287"/>
        <v>Sep</v>
      </c>
      <c r="J2744" s="63">
        <f t="shared" si="286"/>
        <v>2026</v>
      </c>
      <c r="K2744" s="63" t="s">
        <v>86</v>
      </c>
      <c r="L2744" s="9"/>
      <c r="M2744" s="9" t="str">
        <f>_xlfn.XLOOKUP(K2744,[1]Heads!A:A,[1]Heads!B:B)</f>
        <v>Enforcement</v>
      </c>
      <c r="N2744" s="9" t="str">
        <f>_xlfn.XLOOKUP(M2744,[1]Heads!B:B,[1]Heads!C:C)</f>
        <v>Enforcement</v>
      </c>
      <c r="O2744" s="9" t="s">
        <v>32</v>
      </c>
      <c r="P2744" s="75"/>
      <c r="Q2744" s="9"/>
      <c r="R2744" s="75"/>
      <c r="S2744" s="96" t="s">
        <v>3196</v>
      </c>
      <c r="T2744" s="9"/>
      <c r="U2744" s="75"/>
      <c r="V2744" s="9"/>
      <c r="W2744" s="75" t="s">
        <v>2553</v>
      </c>
      <c r="X2744" s="104" t="s">
        <v>33</v>
      </c>
      <c r="Y2744" s="98">
        <v>46287</v>
      </c>
      <c r="Z2744" s="9" t="s">
        <v>6696</v>
      </c>
      <c r="AA2744" s="9" t="s">
        <v>34</v>
      </c>
      <c r="AB2744" s="9">
        <f t="shared" ca="1" si="281"/>
        <v>31</v>
      </c>
      <c r="AC2744" s="9" t="str">
        <f t="shared" ca="1" si="282"/>
        <v>Below 45 Days</v>
      </c>
      <c r="AD2744" s="9">
        <f t="shared" ca="1" si="283"/>
        <v>24</v>
      </c>
      <c r="AE2744" s="9" t="str">
        <f t="shared" ca="1" si="284"/>
        <v>Below 45 Days</v>
      </c>
      <c r="AF2744" s="9"/>
      <c r="AG2744" s="123" t="str">
        <f t="shared" si="288"/>
        <v>Meliaputti,'58/2026'</v>
      </c>
      <c r="AH2744" s="97" t="str">
        <f t="shared" si="285"/>
        <v/>
      </c>
    </row>
    <row r="2745" spans="1:34" ht="25.5" customHeight="1" x14ac:dyDescent="0.25">
      <c r="A2745" s="9">
        <v>21</v>
      </c>
      <c r="B2745" s="123" t="str">
        <f>_xlfn.XLOOKUP(E2745,'[1]PS Name'!B:B,'[1]PS Name'!D:D)</f>
        <v>Srikakulam Sub-Division</v>
      </c>
      <c r="C2745" s="123" t="str">
        <f>_xlfn.XLOOKUP(E2745,'[1]PS Name'!B:B,'[1]PS Name'!C:C)</f>
        <v>J.R.Puram Circle</v>
      </c>
      <c r="D2745" s="123"/>
      <c r="E2745" s="123" t="s">
        <v>90</v>
      </c>
      <c r="F2745" s="9" t="s">
        <v>5572</v>
      </c>
      <c r="G2745" s="63" t="s">
        <v>1484</v>
      </c>
      <c r="H2745" s="137">
        <v>46280</v>
      </c>
      <c r="I2745" s="63" t="str">
        <f t="shared" si="287"/>
        <v>Sep</v>
      </c>
      <c r="J2745" s="63">
        <f t="shared" si="286"/>
        <v>2026</v>
      </c>
      <c r="K2745" s="63" t="s">
        <v>77</v>
      </c>
      <c r="L2745" s="9"/>
      <c r="M2745" s="9" t="str">
        <f>_xlfn.XLOOKUP(K2745,[1]Heads!A:A,[1]Heads!B:B)</f>
        <v>Road Accidents</v>
      </c>
      <c r="N2745" s="9" t="str">
        <f>_xlfn.XLOOKUP(M2745,[1]Heads!B:B,[1]Heads!C:C)</f>
        <v>IPC</v>
      </c>
      <c r="O2745" s="9" t="s">
        <v>32</v>
      </c>
      <c r="P2745" s="75"/>
      <c r="Q2745" s="9"/>
      <c r="R2745" s="75"/>
      <c r="S2745" s="96" t="s">
        <v>3196</v>
      </c>
      <c r="T2745" s="9"/>
      <c r="U2745" s="75"/>
      <c r="V2745" s="9"/>
      <c r="W2745" s="75" t="s">
        <v>2553</v>
      </c>
      <c r="X2745" s="104" t="s">
        <v>175</v>
      </c>
      <c r="Y2745" s="98"/>
      <c r="Z2745" s="9" t="s">
        <v>6697</v>
      </c>
      <c r="AA2745" s="9" t="s">
        <v>34</v>
      </c>
      <c r="AB2745" s="9">
        <f t="shared" ca="1" si="281"/>
        <v>31</v>
      </c>
      <c r="AC2745" s="9" t="str">
        <f t="shared" ca="1" si="282"/>
        <v>Below 45 Days</v>
      </c>
      <c r="AD2745" s="9" t="str">
        <f t="shared" ca="1" si="283"/>
        <v/>
      </c>
      <c r="AE2745" s="9" t="str">
        <f t="shared" ca="1" si="284"/>
        <v/>
      </c>
      <c r="AF2745" s="9"/>
      <c r="AG2745" s="123" t="str">
        <f t="shared" si="288"/>
        <v>J.R.Puram,'188/2026'</v>
      </c>
      <c r="AH2745" s="97" t="str">
        <f t="shared" ca="1" si="285"/>
        <v>Below 45 Days</v>
      </c>
    </row>
    <row r="2746" spans="1:34" ht="25.5" customHeight="1" x14ac:dyDescent="0.25">
      <c r="A2746" s="9">
        <v>22</v>
      </c>
      <c r="B2746" s="123" t="str">
        <f>_xlfn.XLOOKUP(E2746,'[1]PS Name'!B:B,'[1]PS Name'!D:D)</f>
        <v>Tekkali Sub-Division</v>
      </c>
      <c r="C2746" s="123" t="str">
        <f>_xlfn.XLOOKUP(E2746,'[1]PS Name'!B:B,'[1]PS Name'!C:C)</f>
        <v>Tekkali Rural Circle</v>
      </c>
      <c r="D2746" s="123"/>
      <c r="E2746" s="123" t="s">
        <v>95</v>
      </c>
      <c r="F2746" s="9" t="s">
        <v>3098</v>
      </c>
      <c r="G2746" s="63" t="s">
        <v>1157</v>
      </c>
      <c r="H2746" s="137">
        <v>46280</v>
      </c>
      <c r="I2746" s="63" t="str">
        <f t="shared" si="287"/>
        <v>Sep</v>
      </c>
      <c r="J2746" s="63">
        <f t="shared" si="286"/>
        <v>2026</v>
      </c>
      <c r="K2746" s="63" t="s">
        <v>2386</v>
      </c>
      <c r="L2746" s="9"/>
      <c r="M2746" s="9" t="str">
        <f>_xlfn.XLOOKUP(K2746,[1]Heads!A:A,[1]Heads!B:B)</f>
        <v>Enforcement</v>
      </c>
      <c r="N2746" s="9" t="str">
        <f>_xlfn.XLOOKUP(M2746,[1]Heads!B:B,[1]Heads!C:C)</f>
        <v>Enforcement</v>
      </c>
      <c r="O2746" s="9" t="s">
        <v>32</v>
      </c>
      <c r="P2746" s="75"/>
      <c r="Q2746" s="9"/>
      <c r="R2746" s="75"/>
      <c r="S2746" s="96" t="s">
        <v>7126</v>
      </c>
      <c r="T2746" s="9"/>
      <c r="U2746" s="75"/>
      <c r="V2746" s="9"/>
      <c r="W2746" s="75" t="s">
        <v>2553</v>
      </c>
      <c r="X2746" s="104" t="s">
        <v>2923</v>
      </c>
      <c r="Y2746" s="98"/>
      <c r="Z2746" s="9" t="s">
        <v>6698</v>
      </c>
      <c r="AA2746" s="9" t="s">
        <v>34</v>
      </c>
      <c r="AB2746" s="9" t="str">
        <f t="shared" ca="1" si="281"/>
        <v/>
      </c>
      <c r="AC2746" s="9" t="str">
        <f t="shared" si="282"/>
        <v/>
      </c>
      <c r="AD2746" s="9" t="str">
        <f t="shared" ca="1" si="283"/>
        <v/>
      </c>
      <c r="AE2746" s="9" t="str">
        <f t="shared" ca="1" si="284"/>
        <v/>
      </c>
      <c r="AF2746" s="9"/>
      <c r="AG2746" s="123" t="str">
        <f t="shared" si="288"/>
        <v>Santhabommali,'75/2026'</v>
      </c>
      <c r="AH2746" s="97" t="str">
        <f t="shared" si="285"/>
        <v/>
      </c>
    </row>
    <row r="2747" spans="1:34" ht="25.5" customHeight="1" x14ac:dyDescent="0.25">
      <c r="A2747" s="9">
        <v>23</v>
      </c>
      <c r="B2747" s="123" t="str">
        <f>_xlfn.XLOOKUP(E2747,'[1]PS Name'!B:B,'[1]PS Name'!D:D)</f>
        <v>Tekkali Sub-Division</v>
      </c>
      <c r="C2747" s="123" t="str">
        <f>_xlfn.XLOOKUP(E2747,'[1]PS Name'!B:B,'[1]PS Name'!C:C)</f>
        <v>Tekkali Rural Circle</v>
      </c>
      <c r="D2747" s="123"/>
      <c r="E2747" s="123" t="s">
        <v>89</v>
      </c>
      <c r="F2747" s="9" t="s">
        <v>5484</v>
      </c>
      <c r="G2747" s="63" t="s">
        <v>6699</v>
      </c>
      <c r="H2747" s="137">
        <v>46280</v>
      </c>
      <c r="I2747" s="63" t="str">
        <f t="shared" si="287"/>
        <v>Sep</v>
      </c>
      <c r="J2747" s="63">
        <f t="shared" si="286"/>
        <v>2026</v>
      </c>
      <c r="K2747" s="63" t="s">
        <v>111</v>
      </c>
      <c r="L2747" s="9" t="s">
        <v>6700</v>
      </c>
      <c r="M2747" s="9" t="str">
        <f>_xlfn.XLOOKUP(K2747,[1]Heads!A:A,[1]Heads!B:B)</f>
        <v>SC-ST Cases</v>
      </c>
      <c r="N2747" s="9" t="str">
        <f>_xlfn.XLOOKUP(M2747,[1]Heads!B:B,[1]Heads!C:C)</f>
        <v>IPC</v>
      </c>
      <c r="O2747" s="9" t="s">
        <v>45</v>
      </c>
      <c r="P2747" s="75"/>
      <c r="Q2747" s="9"/>
      <c r="R2747" s="75"/>
      <c r="S2747" s="96" t="s">
        <v>3196</v>
      </c>
      <c r="T2747" s="9"/>
      <c r="U2747" s="75"/>
      <c r="V2747" s="9"/>
      <c r="W2747" s="75" t="s">
        <v>2553</v>
      </c>
      <c r="X2747" s="104" t="s">
        <v>33</v>
      </c>
      <c r="Y2747" s="98">
        <v>46295</v>
      </c>
      <c r="Z2747" s="9" t="s">
        <v>6701</v>
      </c>
      <c r="AA2747" s="9" t="s">
        <v>34</v>
      </c>
      <c r="AB2747" s="9">
        <f t="shared" ca="1" si="281"/>
        <v>31</v>
      </c>
      <c r="AC2747" s="9" t="str">
        <f t="shared" ca="1" si="282"/>
        <v>Below 45 Days</v>
      </c>
      <c r="AD2747" s="9">
        <f t="shared" ca="1" si="283"/>
        <v>16</v>
      </c>
      <c r="AE2747" s="9" t="str">
        <f t="shared" ca="1" si="284"/>
        <v>Below 45 Days</v>
      </c>
      <c r="AF2747" s="9"/>
      <c r="AG2747" s="123" t="str">
        <f t="shared" si="288"/>
        <v>Kotabommali,'175/2026'</v>
      </c>
      <c r="AH2747" s="97" t="str">
        <f t="shared" si="285"/>
        <v/>
      </c>
    </row>
    <row r="2748" spans="1:34" ht="25.5" customHeight="1" x14ac:dyDescent="0.25">
      <c r="A2748" s="9">
        <v>24</v>
      </c>
      <c r="B2748" s="123" t="str">
        <f>_xlfn.XLOOKUP(E2748,'[1]PS Name'!B:B,'[1]PS Name'!D:D)</f>
        <v>Kasibugga Sub-Division</v>
      </c>
      <c r="C2748" s="123" t="str">
        <f>_xlfn.XLOOKUP(E2748,'[1]PS Name'!B:B,'[1]PS Name'!C:C)</f>
        <v>Kasibugga Rural Circle</v>
      </c>
      <c r="D2748" s="123"/>
      <c r="E2748" s="123" t="s">
        <v>98</v>
      </c>
      <c r="F2748" s="9" t="s">
        <v>3387</v>
      </c>
      <c r="G2748" s="63" t="s">
        <v>1816</v>
      </c>
      <c r="H2748" s="137">
        <v>46280</v>
      </c>
      <c r="I2748" s="63" t="str">
        <f t="shared" si="287"/>
        <v>Sep</v>
      </c>
      <c r="J2748" s="63">
        <f t="shared" si="286"/>
        <v>2026</v>
      </c>
      <c r="K2748" s="63" t="s">
        <v>85</v>
      </c>
      <c r="L2748" s="9"/>
      <c r="M2748" s="9" t="str">
        <f>_xlfn.XLOOKUP(K2748,[1]Heads!A:A,[1]Heads!B:B)</f>
        <v>Enforcement</v>
      </c>
      <c r="N2748" s="9" t="str">
        <f>_xlfn.XLOOKUP(M2748,[1]Heads!B:B,[1]Heads!C:C)</f>
        <v>Enforcement</v>
      </c>
      <c r="O2748" s="9" t="s">
        <v>32</v>
      </c>
      <c r="P2748" s="75"/>
      <c r="Q2748" s="9"/>
      <c r="R2748" s="75"/>
      <c r="S2748" s="96" t="s">
        <v>3196</v>
      </c>
      <c r="T2748" s="9"/>
      <c r="U2748" s="75"/>
      <c r="V2748" s="9"/>
      <c r="W2748" s="75" t="s">
        <v>2553</v>
      </c>
      <c r="X2748" s="104" t="s">
        <v>174</v>
      </c>
      <c r="Y2748" s="98">
        <v>46304</v>
      </c>
      <c r="Z2748" s="9" t="s">
        <v>6702</v>
      </c>
      <c r="AA2748" s="9" t="s">
        <v>34</v>
      </c>
      <c r="AB2748" s="9">
        <f t="shared" ca="1" si="281"/>
        <v>31</v>
      </c>
      <c r="AC2748" s="9" t="str">
        <f t="shared" ca="1" si="282"/>
        <v>Below 45 Days</v>
      </c>
      <c r="AD2748" s="9">
        <f t="shared" ca="1" si="283"/>
        <v>7</v>
      </c>
      <c r="AE2748" s="9" t="str">
        <f t="shared" ca="1" si="284"/>
        <v>Below 45 Days</v>
      </c>
      <c r="AF2748" s="9"/>
      <c r="AG2748" s="123" t="str">
        <f t="shared" si="288"/>
        <v>Vajrapukothuru,'113/2026'</v>
      </c>
      <c r="AH2748" s="97" t="str">
        <f t="shared" ca="1" si="285"/>
        <v>Below 45 Days</v>
      </c>
    </row>
    <row r="2749" spans="1:34" ht="25.5" customHeight="1" x14ac:dyDescent="0.25">
      <c r="A2749" s="9">
        <v>25</v>
      </c>
      <c r="B2749" s="123" t="str">
        <f>_xlfn.XLOOKUP(E2749,'[1]PS Name'!B:B,'[1]PS Name'!D:D)</f>
        <v>Tekkali Sub-Division</v>
      </c>
      <c r="C2749" s="123" t="str">
        <f>_xlfn.XLOOKUP(E2749,'[1]PS Name'!B:B,'[1]PS Name'!C:C)</f>
        <v>Narasannapeta Circle</v>
      </c>
      <c r="D2749" s="123"/>
      <c r="E2749" s="123" t="s">
        <v>124</v>
      </c>
      <c r="F2749" s="9" t="s">
        <v>3414</v>
      </c>
      <c r="G2749" s="63" t="s">
        <v>1157</v>
      </c>
      <c r="H2749" s="137">
        <v>46281</v>
      </c>
      <c r="I2749" s="63" t="str">
        <f t="shared" si="287"/>
        <v>Sep</v>
      </c>
      <c r="J2749" s="63">
        <f t="shared" si="286"/>
        <v>2026</v>
      </c>
      <c r="K2749" s="63" t="s">
        <v>2386</v>
      </c>
      <c r="L2749" s="9"/>
      <c r="M2749" s="9" t="str">
        <f>_xlfn.XLOOKUP(K2749,[1]Heads!A:A,[1]Heads!B:B)</f>
        <v>Enforcement</v>
      </c>
      <c r="N2749" s="9" t="str">
        <f>_xlfn.XLOOKUP(M2749,[1]Heads!B:B,[1]Heads!C:C)</f>
        <v>Enforcement</v>
      </c>
      <c r="O2749" s="9" t="s">
        <v>32</v>
      </c>
      <c r="P2749" s="75"/>
      <c r="Q2749" s="9"/>
      <c r="R2749" s="75"/>
      <c r="S2749" s="96" t="s">
        <v>3196</v>
      </c>
      <c r="T2749" s="9"/>
      <c r="U2749" s="75"/>
      <c r="V2749" s="9"/>
      <c r="W2749" s="75" t="s">
        <v>2553</v>
      </c>
      <c r="X2749" s="104" t="s">
        <v>33</v>
      </c>
      <c r="Y2749" s="98">
        <v>46283</v>
      </c>
      <c r="Z2749" s="9" t="s">
        <v>6703</v>
      </c>
      <c r="AA2749" s="9" t="s">
        <v>34</v>
      </c>
      <c r="AB2749" s="9">
        <f t="shared" ca="1" si="281"/>
        <v>30</v>
      </c>
      <c r="AC2749" s="9" t="str">
        <f t="shared" ca="1" si="282"/>
        <v>Below 45 Days</v>
      </c>
      <c r="AD2749" s="9">
        <f t="shared" ca="1" si="283"/>
        <v>28</v>
      </c>
      <c r="AE2749" s="9" t="str">
        <f t="shared" ca="1" si="284"/>
        <v>Below 45 Days</v>
      </c>
      <c r="AF2749" s="9"/>
      <c r="AG2749" s="123" t="str">
        <f t="shared" si="288"/>
        <v>Saravakota,'118/2026'</v>
      </c>
      <c r="AH2749" s="97" t="str">
        <f t="shared" si="285"/>
        <v/>
      </c>
    </row>
    <row r="2750" spans="1:34" ht="25.5" customHeight="1" x14ac:dyDescent="0.25">
      <c r="A2750" s="9">
        <v>26</v>
      </c>
      <c r="B2750" s="123" t="str">
        <f>_xlfn.XLOOKUP(E2750,'[1]PS Name'!B:B,'[1]PS Name'!D:D)</f>
        <v>Tekkali Sub-Division</v>
      </c>
      <c r="C2750" s="123" t="str">
        <f>_xlfn.XLOOKUP(E2750,'[1]PS Name'!B:B,'[1]PS Name'!C:C)</f>
        <v>Pathapatnam Circle</v>
      </c>
      <c r="D2750" s="123"/>
      <c r="E2750" s="123" t="s">
        <v>58</v>
      </c>
      <c r="F2750" s="9" t="s">
        <v>3093</v>
      </c>
      <c r="G2750" s="63" t="s">
        <v>1718</v>
      </c>
      <c r="H2750" s="137">
        <v>46281</v>
      </c>
      <c r="I2750" s="63" t="str">
        <f t="shared" si="287"/>
        <v>Sep</v>
      </c>
      <c r="J2750" s="63">
        <f t="shared" si="286"/>
        <v>2026</v>
      </c>
      <c r="K2750" s="63" t="s">
        <v>85</v>
      </c>
      <c r="L2750" s="9"/>
      <c r="M2750" s="9" t="str">
        <f>_xlfn.XLOOKUP(K2750,[1]Heads!A:A,[1]Heads!B:B)</f>
        <v>Enforcement</v>
      </c>
      <c r="N2750" s="9" t="str">
        <f>_xlfn.XLOOKUP(M2750,[1]Heads!B:B,[1]Heads!C:C)</f>
        <v>Enforcement</v>
      </c>
      <c r="O2750" s="9" t="s">
        <v>32</v>
      </c>
      <c r="P2750" s="75"/>
      <c r="Q2750" s="9"/>
      <c r="R2750" s="75"/>
      <c r="S2750" s="96" t="s">
        <v>3196</v>
      </c>
      <c r="T2750" s="9"/>
      <c r="U2750" s="75"/>
      <c r="V2750" s="9"/>
      <c r="W2750" s="75" t="s">
        <v>2553</v>
      </c>
      <c r="X2750" s="104" t="s">
        <v>174</v>
      </c>
      <c r="Y2750" s="98">
        <v>46304</v>
      </c>
      <c r="Z2750" s="9" t="s">
        <v>6704</v>
      </c>
      <c r="AA2750" s="9" t="s">
        <v>34</v>
      </c>
      <c r="AB2750" s="9">
        <f t="shared" ca="1" si="281"/>
        <v>30</v>
      </c>
      <c r="AC2750" s="9" t="str">
        <f t="shared" ca="1" si="282"/>
        <v>Below 45 Days</v>
      </c>
      <c r="AD2750" s="9">
        <f t="shared" ca="1" si="283"/>
        <v>7</v>
      </c>
      <c r="AE2750" s="9" t="str">
        <f t="shared" ca="1" si="284"/>
        <v>Below 45 Days</v>
      </c>
      <c r="AF2750" s="9"/>
      <c r="AG2750" s="123" t="str">
        <f t="shared" si="288"/>
        <v>Meliaputti,'59/2026'</v>
      </c>
      <c r="AH2750" s="97" t="str">
        <f t="shared" ca="1" si="285"/>
        <v>Below 45 Days</v>
      </c>
    </row>
    <row r="2751" spans="1:34" ht="25.5" customHeight="1" x14ac:dyDescent="0.25">
      <c r="A2751" s="9">
        <v>27</v>
      </c>
      <c r="B2751" s="123" t="str">
        <f>_xlfn.XLOOKUP(E2751,'[1]PS Name'!B:B,'[1]PS Name'!D:D)</f>
        <v>Tekkali Sub-Division</v>
      </c>
      <c r="C2751" s="123" t="str">
        <f>_xlfn.XLOOKUP(E2751,'[1]PS Name'!B:B,'[1]PS Name'!C:C)</f>
        <v>Narasannapeta Circle</v>
      </c>
      <c r="D2751" s="123"/>
      <c r="E2751" s="123" t="s">
        <v>79</v>
      </c>
      <c r="F2751" s="9" t="s">
        <v>3486</v>
      </c>
      <c r="G2751" s="63" t="s">
        <v>1157</v>
      </c>
      <c r="H2751" s="137">
        <v>46281</v>
      </c>
      <c r="I2751" s="63" t="str">
        <f t="shared" si="287"/>
        <v>Sep</v>
      </c>
      <c r="J2751" s="63">
        <f t="shared" si="286"/>
        <v>2026</v>
      </c>
      <c r="K2751" s="63" t="s">
        <v>2386</v>
      </c>
      <c r="L2751" s="9"/>
      <c r="M2751" s="9" t="str">
        <f>_xlfn.XLOOKUP(K2751,[1]Heads!A:A,[1]Heads!B:B)</f>
        <v>Enforcement</v>
      </c>
      <c r="N2751" s="9" t="str">
        <f>_xlfn.XLOOKUP(M2751,[1]Heads!B:B,[1]Heads!C:C)</f>
        <v>Enforcement</v>
      </c>
      <c r="O2751" s="9" t="s">
        <v>32</v>
      </c>
      <c r="P2751" s="75"/>
      <c r="Q2751" s="9"/>
      <c r="R2751" s="75"/>
      <c r="S2751" s="96" t="s">
        <v>3196</v>
      </c>
      <c r="T2751" s="9"/>
      <c r="U2751" s="75"/>
      <c r="V2751" s="9"/>
      <c r="W2751" s="75" t="s">
        <v>2553</v>
      </c>
      <c r="X2751" s="104" t="s">
        <v>33</v>
      </c>
      <c r="Y2751" s="98">
        <v>46305</v>
      </c>
      <c r="Z2751" s="9" t="s">
        <v>6705</v>
      </c>
      <c r="AA2751" s="9" t="s">
        <v>34</v>
      </c>
      <c r="AB2751" s="9">
        <f t="shared" ca="1" si="281"/>
        <v>30</v>
      </c>
      <c r="AC2751" s="9" t="str">
        <f t="shared" ca="1" si="282"/>
        <v>Below 45 Days</v>
      </c>
      <c r="AD2751" s="9">
        <f t="shared" ca="1" si="283"/>
        <v>6</v>
      </c>
      <c r="AE2751" s="9" t="str">
        <f t="shared" ca="1" si="284"/>
        <v>Below 45 Days</v>
      </c>
      <c r="AF2751" s="9"/>
      <c r="AG2751" s="123" t="str">
        <f t="shared" si="288"/>
        <v>Polaki,'124/2026'</v>
      </c>
      <c r="AH2751" s="97" t="str">
        <f t="shared" si="285"/>
        <v/>
      </c>
    </row>
    <row r="2752" spans="1:34" ht="25.5" customHeight="1" x14ac:dyDescent="0.25">
      <c r="A2752" s="9">
        <v>28</v>
      </c>
      <c r="B2752" s="123" t="str">
        <f>_xlfn.XLOOKUP(E2752,'[1]PS Name'!B:B,'[1]PS Name'!D:D)</f>
        <v>Srikakulam Sub-Division</v>
      </c>
      <c r="C2752" s="123" t="str">
        <f>_xlfn.XLOOKUP(E2752,'[1]PS Name'!B:B,'[1]PS Name'!C:C)</f>
        <v>Amadalavalasa Circle</v>
      </c>
      <c r="D2752" s="123"/>
      <c r="E2752" s="123" t="s">
        <v>64</v>
      </c>
      <c r="F2752" s="9" t="s">
        <v>3532</v>
      </c>
      <c r="G2752" s="63" t="s">
        <v>1315</v>
      </c>
      <c r="H2752" s="137">
        <v>46281</v>
      </c>
      <c r="I2752" s="63" t="str">
        <f t="shared" si="287"/>
        <v>Sep</v>
      </c>
      <c r="J2752" s="63">
        <f t="shared" si="286"/>
        <v>2026</v>
      </c>
      <c r="K2752" s="63" t="s">
        <v>70</v>
      </c>
      <c r="L2752" s="9"/>
      <c r="M2752" s="9" t="str">
        <f>_xlfn.XLOOKUP(K2752,[1]Heads!A:A,[1]Heads!B:B)</f>
        <v>174 CrPC</v>
      </c>
      <c r="N2752" s="9" t="str">
        <f>_xlfn.XLOOKUP(M2752,[1]Heads!B:B,[1]Heads!C:C)</f>
        <v>174 CrPC</v>
      </c>
      <c r="O2752" s="9" t="s">
        <v>32</v>
      </c>
      <c r="P2752" s="75"/>
      <c r="Q2752" s="9"/>
      <c r="R2752" s="75"/>
      <c r="S2752" s="96" t="s">
        <v>3196</v>
      </c>
      <c r="T2752" s="9"/>
      <c r="U2752" s="75"/>
      <c r="V2752" s="9"/>
      <c r="W2752" s="75" t="s">
        <v>2553</v>
      </c>
      <c r="X2752" s="104" t="s">
        <v>173</v>
      </c>
      <c r="Y2752" s="98">
        <v>46289</v>
      </c>
      <c r="Z2752" s="9" t="s">
        <v>6706</v>
      </c>
      <c r="AA2752" s="9" t="s">
        <v>34</v>
      </c>
      <c r="AB2752" s="9">
        <f t="shared" ca="1" si="281"/>
        <v>30</v>
      </c>
      <c r="AC2752" s="9" t="str">
        <f t="shared" ca="1" si="282"/>
        <v>Below 45 Days</v>
      </c>
      <c r="AD2752" s="9">
        <f t="shared" ca="1" si="283"/>
        <v>22</v>
      </c>
      <c r="AE2752" s="9" t="str">
        <f t="shared" ca="1" si="284"/>
        <v>Below 45 Days</v>
      </c>
      <c r="AF2752" s="9"/>
      <c r="AG2752" s="123" t="str">
        <f t="shared" si="288"/>
        <v>Ponduru,'125/2026'</v>
      </c>
      <c r="AH2752" s="97" t="str">
        <f t="shared" ca="1" si="285"/>
        <v>Below 45 Days</v>
      </c>
    </row>
    <row r="2753" spans="1:34" ht="25.5" customHeight="1" x14ac:dyDescent="0.25">
      <c r="A2753" s="9">
        <v>29</v>
      </c>
      <c r="B2753" s="123" t="str">
        <f>_xlfn.XLOOKUP(E2753,'[1]PS Name'!B:B,'[1]PS Name'!D:D)</f>
        <v>Srikakulam Sub-Division</v>
      </c>
      <c r="C2753" s="123" t="str">
        <f>_xlfn.XLOOKUP(E2753,'[1]PS Name'!B:B,'[1]PS Name'!C:C)</f>
        <v>Amadalavalasa Circle</v>
      </c>
      <c r="D2753" s="123"/>
      <c r="E2753" s="123" t="s">
        <v>67</v>
      </c>
      <c r="F2753" s="9" t="s">
        <v>3134</v>
      </c>
      <c r="G2753" s="63" t="s">
        <v>1099</v>
      </c>
      <c r="H2753" s="137">
        <v>46281</v>
      </c>
      <c r="I2753" s="63" t="str">
        <f t="shared" si="287"/>
        <v>Sep</v>
      </c>
      <c r="J2753" s="63">
        <f t="shared" si="286"/>
        <v>2026</v>
      </c>
      <c r="K2753" s="63" t="s">
        <v>77</v>
      </c>
      <c r="L2753" s="9"/>
      <c r="M2753" s="9" t="str">
        <f>_xlfn.XLOOKUP(K2753,[1]Heads!A:A,[1]Heads!B:B)</f>
        <v>Road Accidents</v>
      </c>
      <c r="N2753" s="9" t="str">
        <f>_xlfn.XLOOKUP(M2753,[1]Heads!B:B,[1]Heads!C:C)</f>
        <v>IPC</v>
      </c>
      <c r="O2753" s="9" t="s">
        <v>45</v>
      </c>
      <c r="P2753" s="75"/>
      <c r="Q2753" s="9"/>
      <c r="R2753" s="75"/>
      <c r="S2753" s="96" t="s">
        <v>3196</v>
      </c>
      <c r="T2753" s="9"/>
      <c r="U2753" s="75"/>
      <c r="V2753" s="9"/>
      <c r="W2753" s="75" t="s">
        <v>2553</v>
      </c>
      <c r="X2753" s="104" t="s">
        <v>168</v>
      </c>
      <c r="Y2753" s="98"/>
      <c r="Z2753" s="9" t="s">
        <v>6707</v>
      </c>
      <c r="AA2753" s="9" t="s">
        <v>34</v>
      </c>
      <c r="AB2753" s="9">
        <f t="shared" ca="1" si="281"/>
        <v>30</v>
      </c>
      <c r="AC2753" s="9" t="str">
        <f t="shared" ca="1" si="282"/>
        <v>Below 45 Days</v>
      </c>
      <c r="AD2753" s="9" t="str">
        <f t="shared" ca="1" si="283"/>
        <v/>
      </c>
      <c r="AE2753" s="9" t="str">
        <f t="shared" ca="1" si="284"/>
        <v/>
      </c>
      <c r="AF2753" s="9"/>
      <c r="AG2753" s="123" t="str">
        <f t="shared" si="288"/>
        <v>Sarubujjili,'87/2026'</v>
      </c>
      <c r="AH2753" s="97" t="str">
        <f t="shared" ca="1" si="285"/>
        <v>Below 45 Days</v>
      </c>
    </row>
    <row r="2754" spans="1:34" ht="25.5" customHeight="1" x14ac:dyDescent="0.25">
      <c r="A2754" s="9">
        <v>30</v>
      </c>
      <c r="B2754" s="123" t="str">
        <f>_xlfn.XLOOKUP(E2754,'[1]PS Name'!B:B,'[1]PS Name'!D:D)</f>
        <v>Tekkali Sub-Division</v>
      </c>
      <c r="C2754" s="123">
        <f>_xlfn.XLOOKUP(E2754,'[1]PS Name'!B:B,'[1]PS Name'!C:C)</f>
        <v>0</v>
      </c>
      <c r="D2754" s="123"/>
      <c r="E2754" s="123" t="s">
        <v>51</v>
      </c>
      <c r="F2754" s="9" t="s">
        <v>5409</v>
      </c>
      <c r="G2754" s="63" t="s">
        <v>6708</v>
      </c>
      <c r="H2754" s="137">
        <v>46281</v>
      </c>
      <c r="I2754" s="63" t="str">
        <f t="shared" si="287"/>
        <v>Sep</v>
      </c>
      <c r="J2754" s="63">
        <f t="shared" si="286"/>
        <v>2026</v>
      </c>
      <c r="K2754" s="63" t="s">
        <v>39</v>
      </c>
      <c r="L2754" s="9"/>
      <c r="M2754" s="9" t="str">
        <f>_xlfn.XLOOKUP(K2754,[1]Heads!A:A,[1]Heads!B:B)</f>
        <v>Other IPC</v>
      </c>
      <c r="N2754" s="9" t="str">
        <f>_xlfn.XLOOKUP(M2754,[1]Heads!B:B,[1]Heads!C:C)</f>
        <v>IPC</v>
      </c>
      <c r="O2754" s="9" t="s">
        <v>32</v>
      </c>
      <c r="P2754" s="75"/>
      <c r="Q2754" s="9"/>
      <c r="R2754" s="75"/>
      <c r="S2754" s="96" t="s">
        <v>3196</v>
      </c>
      <c r="T2754" s="9"/>
      <c r="U2754" s="75"/>
      <c r="V2754" s="9"/>
      <c r="W2754" s="75" t="s">
        <v>2553</v>
      </c>
      <c r="X2754" s="104" t="s">
        <v>50</v>
      </c>
      <c r="Y2754" s="98"/>
      <c r="Z2754" s="9" t="s">
        <v>6709</v>
      </c>
      <c r="AA2754" s="9" t="s">
        <v>34</v>
      </c>
      <c r="AB2754" s="9">
        <f t="shared" ref="AB2754:AB2817" ca="1" si="289">IF(S2754="UI",DATEDIF(H2754,TODAY(),"D"),"")</f>
        <v>30</v>
      </c>
      <c r="AC2754" s="9" t="str">
        <f t="shared" ref="AC2754:AC2817" ca="1" si="290">IF(S2754="UI",IF(AB2754&gt;365,"Above 1 Year",IF(AND(AB2754&lt;=365,AB2754&gt;180),"Above 6 Months",IF(AND(AB2754&lt;=180,AB2754&gt;90),"Above 3 Months",IF(AND(AB2754&lt;=90,AB2754&gt;60),"Above 60 Days",IF(AND(AB2754&lt;=60,AB2754&gt;45),"45 to 60 Days","Below 45 Days"))))),"")</f>
        <v>Below 45 Days</v>
      </c>
      <c r="AD2754" s="9" t="str">
        <f t="shared" ref="AD2754:AD2817" ca="1" si="291">IF(Y2754&lt;&gt;"",DATEDIF(Y2754,TODAY(),"D"),"")</f>
        <v/>
      </c>
      <c r="AE2754" s="9" t="str">
        <f t="shared" ref="AE2754:AE2817" ca="1" si="292">IF(AD2754&lt;&gt;"",IF(AD2754&gt;365,"Above 1 Year",IF(AND(AD2754&lt;=365,AD2754&gt;180),"Above 6 Months",IF(AND(AD2754&lt;=180,AD2754&gt;90),"Above 3 Months",IF(AND(AD2754&lt;=90,AD2754&gt;60),"Above 60 Days",IF(AND(AD2754&lt;=60,AD2754&gt;45),"45 to 60 Days","Below 45 Days"))))),"")</f>
        <v/>
      </c>
      <c r="AF2754" s="9"/>
      <c r="AG2754" s="123" t="str">
        <f t="shared" si="288"/>
        <v>Tekkali PS,'163/2026'</v>
      </c>
      <c r="AH2754" s="97" t="str">
        <f t="shared" ca="1" si="285"/>
        <v>Below 45 Days</v>
      </c>
    </row>
    <row r="2755" spans="1:34" ht="25.5" customHeight="1" x14ac:dyDescent="0.25">
      <c r="A2755" s="9">
        <v>31</v>
      </c>
      <c r="B2755" s="123" t="str">
        <f>_xlfn.XLOOKUP(E2755,'[1]PS Name'!B:B,'[1]PS Name'!D:D)</f>
        <v>Tekkali Sub-Division</v>
      </c>
      <c r="C2755" s="123" t="str">
        <f>_xlfn.XLOOKUP(E2755,'[1]PS Name'!B:B,'[1]PS Name'!C:C)</f>
        <v>Narasannapeta Circle</v>
      </c>
      <c r="D2755" s="123"/>
      <c r="E2755" s="123" t="s">
        <v>124</v>
      </c>
      <c r="F2755" s="9" t="s">
        <v>3415</v>
      </c>
      <c r="G2755" s="63" t="s">
        <v>707</v>
      </c>
      <c r="H2755" s="137">
        <v>46281</v>
      </c>
      <c r="I2755" s="63" t="str">
        <f t="shared" si="287"/>
        <v>Sep</v>
      </c>
      <c r="J2755" s="63">
        <f t="shared" si="286"/>
        <v>2026</v>
      </c>
      <c r="K2755" s="63" t="s">
        <v>71</v>
      </c>
      <c r="L2755" s="9"/>
      <c r="M2755" s="9" t="str">
        <f>_xlfn.XLOOKUP(K2755,[1]Heads!A:A,[1]Heads!B:B)</f>
        <v>Road Accidents</v>
      </c>
      <c r="N2755" s="9" t="str">
        <f>_xlfn.XLOOKUP(M2755,[1]Heads!B:B,[1]Heads!C:C)</f>
        <v>IPC</v>
      </c>
      <c r="O2755" s="9" t="s">
        <v>32</v>
      </c>
      <c r="P2755" s="75"/>
      <c r="Q2755" s="9"/>
      <c r="R2755" s="75"/>
      <c r="S2755" s="96" t="s">
        <v>3196</v>
      </c>
      <c r="T2755" s="9"/>
      <c r="U2755" s="75"/>
      <c r="V2755" s="9"/>
      <c r="W2755" s="75" t="s">
        <v>2553</v>
      </c>
      <c r="X2755" s="104" t="s">
        <v>169</v>
      </c>
      <c r="Y2755" s="98"/>
      <c r="Z2755" s="9" t="s">
        <v>6710</v>
      </c>
      <c r="AA2755" s="9" t="s">
        <v>34</v>
      </c>
      <c r="AB2755" s="9">
        <f t="shared" ca="1" si="289"/>
        <v>30</v>
      </c>
      <c r="AC2755" s="9" t="str">
        <f t="shared" ca="1" si="290"/>
        <v>Below 45 Days</v>
      </c>
      <c r="AD2755" s="9" t="str">
        <f t="shared" ca="1" si="291"/>
        <v/>
      </c>
      <c r="AE2755" s="9" t="str">
        <f t="shared" ca="1" si="292"/>
        <v/>
      </c>
      <c r="AF2755" s="9"/>
      <c r="AG2755" s="123" t="str">
        <f t="shared" si="288"/>
        <v>Saravakota,'117/2026'</v>
      </c>
      <c r="AH2755" s="97" t="str">
        <f t="shared" ref="AH2755:AH2818" ca="1" si="293">IF(X2755="SC/PRC/CC No. Awaited","",AC2755)</f>
        <v>Below 45 Days</v>
      </c>
    </row>
    <row r="2756" spans="1:34" ht="25.5" customHeight="1" x14ac:dyDescent="0.25">
      <c r="A2756" s="9">
        <v>32</v>
      </c>
      <c r="B2756" s="123" t="str">
        <f>_xlfn.XLOOKUP(E2756,'[1]PS Name'!B:B,'[1]PS Name'!D:D)</f>
        <v>Srikakulam Sub-Division</v>
      </c>
      <c r="C2756" s="123" t="str">
        <f>_xlfn.XLOOKUP(E2756,'[1]PS Name'!B:B,'[1]PS Name'!C:C)</f>
        <v>Amadalavalasa Circle</v>
      </c>
      <c r="D2756" s="123"/>
      <c r="E2756" s="123" t="s">
        <v>47</v>
      </c>
      <c r="F2756" s="9" t="s">
        <v>3691</v>
      </c>
      <c r="G2756" s="63" t="s">
        <v>2034</v>
      </c>
      <c r="H2756" s="137">
        <v>46282</v>
      </c>
      <c r="I2756" s="63" t="str">
        <f t="shared" si="287"/>
        <v>Sep</v>
      </c>
      <c r="J2756" s="63">
        <f t="shared" si="286"/>
        <v>2026</v>
      </c>
      <c r="K2756" s="63" t="s">
        <v>81</v>
      </c>
      <c r="L2756" s="9"/>
      <c r="M2756" s="9" t="str">
        <f>_xlfn.XLOOKUP(K2756,[1]Heads!A:A,[1]Heads!B:B)</f>
        <v>Enforcement</v>
      </c>
      <c r="N2756" s="9" t="str">
        <f>_xlfn.XLOOKUP(M2756,[1]Heads!B:B,[1]Heads!C:C)</f>
        <v>Enforcement</v>
      </c>
      <c r="O2756" s="9" t="s">
        <v>32</v>
      </c>
      <c r="P2756" s="75"/>
      <c r="Q2756" s="9"/>
      <c r="R2756" s="75"/>
      <c r="S2756" s="96" t="s">
        <v>3196</v>
      </c>
      <c r="T2756" s="9"/>
      <c r="U2756" s="75"/>
      <c r="V2756" s="9"/>
      <c r="W2756" s="75" t="s">
        <v>2553</v>
      </c>
      <c r="X2756" s="104" t="s">
        <v>33</v>
      </c>
      <c r="Y2756" s="98">
        <v>46283</v>
      </c>
      <c r="Z2756" s="9" t="s">
        <v>6711</v>
      </c>
      <c r="AA2756" s="9" t="s">
        <v>34</v>
      </c>
      <c r="AB2756" s="9">
        <f t="shared" ca="1" si="289"/>
        <v>29</v>
      </c>
      <c r="AC2756" s="9" t="str">
        <f t="shared" ca="1" si="290"/>
        <v>Below 45 Days</v>
      </c>
      <c r="AD2756" s="9">
        <f t="shared" ca="1" si="291"/>
        <v>28</v>
      </c>
      <c r="AE2756" s="9" t="str">
        <f t="shared" ca="1" si="292"/>
        <v>Below 45 Days</v>
      </c>
      <c r="AF2756" s="9"/>
      <c r="AG2756" s="123" t="str">
        <f t="shared" si="288"/>
        <v>Amadalavalasa,'139/2026'</v>
      </c>
      <c r="AH2756" s="97" t="str">
        <f t="shared" si="293"/>
        <v/>
      </c>
    </row>
    <row r="2757" spans="1:34" ht="25.5" customHeight="1" x14ac:dyDescent="0.25">
      <c r="A2757" s="9">
        <v>33</v>
      </c>
      <c r="B2757" s="123" t="str">
        <f>_xlfn.XLOOKUP(E2757,'[1]PS Name'!B:B,'[1]PS Name'!D:D)</f>
        <v>Tekkali Sub-Division</v>
      </c>
      <c r="C2757" s="123">
        <f>_xlfn.XLOOKUP(E2757,'[1]PS Name'!B:B,'[1]PS Name'!C:C)</f>
        <v>0</v>
      </c>
      <c r="D2757" s="123"/>
      <c r="E2757" s="123" t="s">
        <v>51</v>
      </c>
      <c r="F2757" s="9" t="s">
        <v>5415</v>
      </c>
      <c r="G2757" s="63" t="s">
        <v>1377</v>
      </c>
      <c r="H2757" s="137">
        <v>46282</v>
      </c>
      <c r="I2757" s="63" t="str">
        <f t="shared" si="287"/>
        <v>Sep</v>
      </c>
      <c r="J2757" s="63">
        <f t="shared" si="286"/>
        <v>2026</v>
      </c>
      <c r="K2757" s="63" t="s">
        <v>75</v>
      </c>
      <c r="L2757" s="9"/>
      <c r="M2757" s="9" t="str">
        <f>_xlfn.XLOOKUP(K2757,[1]Heads!A:A,[1]Heads!B:B)</f>
        <v>Bodily Offiences</v>
      </c>
      <c r="N2757" s="9" t="str">
        <f>_xlfn.XLOOKUP(M2757,[1]Heads!B:B,[1]Heads!C:C)</f>
        <v>IPC</v>
      </c>
      <c r="O2757" s="9" t="s">
        <v>32</v>
      </c>
      <c r="P2757" s="75"/>
      <c r="Q2757" s="9"/>
      <c r="R2757" s="75"/>
      <c r="S2757" s="96" t="s">
        <v>3196</v>
      </c>
      <c r="T2757" s="9"/>
      <c r="U2757" s="75"/>
      <c r="V2757" s="9"/>
      <c r="W2757" s="75" t="s">
        <v>2553</v>
      </c>
      <c r="X2757" s="104" t="s">
        <v>50</v>
      </c>
      <c r="Y2757" s="98"/>
      <c r="Z2757" s="9" t="s">
        <v>6712</v>
      </c>
      <c r="AA2757" s="9" t="s">
        <v>34</v>
      </c>
      <c r="AB2757" s="9">
        <f t="shared" ca="1" si="289"/>
        <v>29</v>
      </c>
      <c r="AC2757" s="9" t="str">
        <f t="shared" ca="1" si="290"/>
        <v>Below 45 Days</v>
      </c>
      <c r="AD2757" s="9" t="str">
        <f t="shared" ca="1" si="291"/>
        <v/>
      </c>
      <c r="AE2757" s="9" t="str">
        <f t="shared" ca="1" si="292"/>
        <v/>
      </c>
      <c r="AF2757" s="9"/>
      <c r="AG2757" s="123" t="str">
        <f t="shared" si="288"/>
        <v>Tekkali PS,'165/2026'</v>
      </c>
      <c r="AH2757" s="97" t="str">
        <f t="shared" ca="1" si="293"/>
        <v>Below 45 Days</v>
      </c>
    </row>
    <row r="2758" spans="1:34" ht="25.5" customHeight="1" x14ac:dyDescent="0.25">
      <c r="A2758" s="9">
        <v>34</v>
      </c>
      <c r="B2758" s="123" t="str">
        <f>_xlfn.XLOOKUP(E2758,'[1]PS Name'!B:B,'[1]PS Name'!D:D)</f>
        <v>Tekkali Sub-Division</v>
      </c>
      <c r="C2758" s="123" t="str">
        <f>_xlfn.XLOOKUP(E2758,'[1]PS Name'!B:B,'[1]PS Name'!C:C)</f>
        <v>Pathapatnam Circle</v>
      </c>
      <c r="D2758" s="123"/>
      <c r="E2758" s="123" t="s">
        <v>58</v>
      </c>
      <c r="F2758" s="9" t="s">
        <v>3075</v>
      </c>
      <c r="G2758" s="63" t="s">
        <v>1572</v>
      </c>
      <c r="H2758" s="137">
        <v>46282</v>
      </c>
      <c r="I2758" s="63" t="str">
        <f t="shared" si="287"/>
        <v>Sep</v>
      </c>
      <c r="J2758" s="63">
        <f t="shared" si="286"/>
        <v>2026</v>
      </c>
      <c r="K2758" s="63" t="s">
        <v>75</v>
      </c>
      <c r="L2758" s="9"/>
      <c r="M2758" s="9" t="str">
        <f>_xlfn.XLOOKUP(K2758,[1]Heads!A:A,[1]Heads!B:B)</f>
        <v>Bodily Offiences</v>
      </c>
      <c r="N2758" s="9" t="str">
        <f>_xlfn.XLOOKUP(M2758,[1]Heads!B:B,[1]Heads!C:C)</f>
        <v>IPC</v>
      </c>
      <c r="O2758" s="9" t="s">
        <v>32</v>
      </c>
      <c r="P2758" s="75"/>
      <c r="Q2758" s="9"/>
      <c r="R2758" s="75"/>
      <c r="S2758" s="96" t="s">
        <v>3196</v>
      </c>
      <c r="T2758" s="9"/>
      <c r="U2758" s="75"/>
      <c r="V2758" s="9"/>
      <c r="W2758" s="75" t="s">
        <v>2553</v>
      </c>
      <c r="X2758" s="104" t="s">
        <v>33</v>
      </c>
      <c r="Y2758" s="98">
        <v>46302</v>
      </c>
      <c r="Z2758" s="9" t="s">
        <v>6713</v>
      </c>
      <c r="AA2758" s="9" t="s">
        <v>34</v>
      </c>
      <c r="AB2758" s="9">
        <f t="shared" ca="1" si="289"/>
        <v>29</v>
      </c>
      <c r="AC2758" s="9" t="str">
        <f t="shared" ca="1" si="290"/>
        <v>Below 45 Days</v>
      </c>
      <c r="AD2758" s="9">
        <f t="shared" ca="1" si="291"/>
        <v>9</v>
      </c>
      <c r="AE2758" s="9" t="str">
        <f t="shared" ca="1" si="292"/>
        <v>Below 45 Days</v>
      </c>
      <c r="AF2758" s="9"/>
      <c r="AG2758" s="123" t="str">
        <f t="shared" si="288"/>
        <v>Meliaputti,'60/2026'</v>
      </c>
      <c r="AH2758" s="97" t="str">
        <f t="shared" si="293"/>
        <v/>
      </c>
    </row>
    <row r="2759" spans="1:34" ht="25.5" customHeight="1" x14ac:dyDescent="0.25">
      <c r="A2759" s="9">
        <v>35</v>
      </c>
      <c r="B2759" s="123" t="str">
        <f>_xlfn.XLOOKUP(E2759,'[1]PS Name'!B:B,'[1]PS Name'!D:D)</f>
        <v>Srikakulam Sub-Division</v>
      </c>
      <c r="C2759" s="123" t="str">
        <f>_xlfn.XLOOKUP(E2759,'[1]PS Name'!B:B,'[1]PS Name'!C:C)</f>
        <v>Amadalavalasa Circle</v>
      </c>
      <c r="D2759" s="123"/>
      <c r="E2759" s="123" t="s">
        <v>64</v>
      </c>
      <c r="F2759" s="9" t="s">
        <v>3535</v>
      </c>
      <c r="G2759" s="63" t="s">
        <v>2034</v>
      </c>
      <c r="H2759" s="137">
        <v>46282</v>
      </c>
      <c r="I2759" s="63" t="str">
        <f t="shared" si="287"/>
        <v>Sep</v>
      </c>
      <c r="J2759" s="63">
        <f t="shared" si="286"/>
        <v>2026</v>
      </c>
      <c r="K2759" s="63" t="s">
        <v>81</v>
      </c>
      <c r="L2759" s="9"/>
      <c r="M2759" s="9" t="str">
        <f>_xlfn.XLOOKUP(K2759,[1]Heads!A:A,[1]Heads!B:B)</f>
        <v>Enforcement</v>
      </c>
      <c r="N2759" s="9" t="str">
        <f>_xlfn.XLOOKUP(M2759,[1]Heads!B:B,[1]Heads!C:C)</f>
        <v>Enforcement</v>
      </c>
      <c r="O2759" s="9" t="s">
        <v>32</v>
      </c>
      <c r="P2759" s="75"/>
      <c r="Q2759" s="9"/>
      <c r="R2759" s="75"/>
      <c r="S2759" s="96" t="s">
        <v>3196</v>
      </c>
      <c r="T2759" s="9"/>
      <c r="U2759" s="75"/>
      <c r="V2759" s="9"/>
      <c r="W2759" s="75" t="s">
        <v>2553</v>
      </c>
      <c r="X2759" s="104" t="s">
        <v>33</v>
      </c>
      <c r="Y2759" s="98">
        <v>46305</v>
      </c>
      <c r="Z2759" s="9" t="s">
        <v>6714</v>
      </c>
      <c r="AA2759" s="9" t="s">
        <v>34</v>
      </c>
      <c r="AB2759" s="9">
        <f t="shared" ca="1" si="289"/>
        <v>29</v>
      </c>
      <c r="AC2759" s="9" t="str">
        <f t="shared" ca="1" si="290"/>
        <v>Below 45 Days</v>
      </c>
      <c r="AD2759" s="9">
        <f t="shared" ca="1" si="291"/>
        <v>6</v>
      </c>
      <c r="AE2759" s="9" t="str">
        <f t="shared" ca="1" si="292"/>
        <v>Below 45 Days</v>
      </c>
      <c r="AF2759" s="9"/>
      <c r="AG2759" s="123" t="str">
        <f t="shared" si="288"/>
        <v>Ponduru,'126/2026'</v>
      </c>
      <c r="AH2759" s="97" t="str">
        <f t="shared" si="293"/>
        <v/>
      </c>
    </row>
    <row r="2760" spans="1:34" ht="25.5" customHeight="1" x14ac:dyDescent="0.25">
      <c r="A2760" s="9">
        <v>36</v>
      </c>
      <c r="B2760" s="123" t="str">
        <f>_xlfn.XLOOKUP(E2760,'[1]PS Name'!B:B,'[1]PS Name'!D:D)</f>
        <v>Srikakulam Sub-Division</v>
      </c>
      <c r="C2760" s="123" t="str">
        <f>_xlfn.XLOOKUP(E2760,'[1]PS Name'!B:B,'[1]PS Name'!C:C)</f>
        <v>Amadalavalasa Circle</v>
      </c>
      <c r="D2760" s="123"/>
      <c r="E2760" s="123" t="s">
        <v>64</v>
      </c>
      <c r="F2760" s="9" t="s">
        <v>3539</v>
      </c>
      <c r="G2760" s="63" t="s">
        <v>2034</v>
      </c>
      <c r="H2760" s="137">
        <v>46282</v>
      </c>
      <c r="I2760" s="63" t="str">
        <f t="shared" si="287"/>
        <v>Sep</v>
      </c>
      <c r="J2760" s="63">
        <f t="shared" si="286"/>
        <v>2026</v>
      </c>
      <c r="K2760" s="63" t="s">
        <v>81</v>
      </c>
      <c r="L2760" s="9"/>
      <c r="M2760" s="9" t="str">
        <f>_xlfn.XLOOKUP(K2760,[1]Heads!A:A,[1]Heads!B:B)</f>
        <v>Enforcement</v>
      </c>
      <c r="N2760" s="9" t="str">
        <f>_xlfn.XLOOKUP(M2760,[1]Heads!B:B,[1]Heads!C:C)</f>
        <v>Enforcement</v>
      </c>
      <c r="O2760" s="9" t="s">
        <v>32</v>
      </c>
      <c r="P2760" s="75"/>
      <c r="Q2760" s="9"/>
      <c r="R2760" s="75"/>
      <c r="S2760" s="96" t="s">
        <v>3196</v>
      </c>
      <c r="T2760" s="9"/>
      <c r="U2760" s="75"/>
      <c r="V2760" s="9"/>
      <c r="W2760" s="75" t="s">
        <v>2553</v>
      </c>
      <c r="X2760" s="104" t="s">
        <v>33</v>
      </c>
      <c r="Y2760" s="98">
        <v>46305</v>
      </c>
      <c r="Z2760" s="9" t="s">
        <v>6715</v>
      </c>
      <c r="AA2760" s="9" t="s">
        <v>34</v>
      </c>
      <c r="AB2760" s="9">
        <f t="shared" ca="1" si="289"/>
        <v>29</v>
      </c>
      <c r="AC2760" s="9" t="str">
        <f t="shared" ca="1" si="290"/>
        <v>Below 45 Days</v>
      </c>
      <c r="AD2760" s="9">
        <f t="shared" ca="1" si="291"/>
        <v>6</v>
      </c>
      <c r="AE2760" s="9" t="str">
        <f t="shared" ca="1" si="292"/>
        <v>Below 45 Days</v>
      </c>
      <c r="AF2760" s="9"/>
      <c r="AG2760" s="123" t="str">
        <f t="shared" si="288"/>
        <v>Ponduru,'127/2026'</v>
      </c>
      <c r="AH2760" s="97" t="str">
        <f t="shared" si="293"/>
        <v/>
      </c>
    </row>
    <row r="2761" spans="1:34" ht="25.5" customHeight="1" x14ac:dyDescent="0.25">
      <c r="A2761" s="9">
        <v>37</v>
      </c>
      <c r="B2761" s="123" t="str">
        <f>_xlfn.XLOOKUP(E2761,'[1]PS Name'!B:B,'[1]PS Name'!D:D)</f>
        <v>Srikakulam Sub-Division</v>
      </c>
      <c r="C2761" s="123" t="str">
        <f>_xlfn.XLOOKUP(E2761,'[1]PS Name'!B:B,'[1]PS Name'!C:C)</f>
        <v>Srikakulam Rural Circle</v>
      </c>
      <c r="D2761" s="123"/>
      <c r="E2761" s="123" t="s">
        <v>74</v>
      </c>
      <c r="F2761" s="9" t="s">
        <v>5572</v>
      </c>
      <c r="G2761" s="63" t="s">
        <v>2034</v>
      </c>
      <c r="H2761" s="137">
        <v>46282</v>
      </c>
      <c r="I2761" s="63" t="str">
        <f t="shared" si="287"/>
        <v>Sep</v>
      </c>
      <c r="J2761" s="63">
        <f t="shared" si="286"/>
        <v>2026</v>
      </c>
      <c r="K2761" s="63" t="s">
        <v>81</v>
      </c>
      <c r="L2761" s="9"/>
      <c r="M2761" s="9" t="str">
        <f>_xlfn.XLOOKUP(K2761,[1]Heads!A:A,[1]Heads!B:B)</f>
        <v>Enforcement</v>
      </c>
      <c r="N2761" s="9" t="str">
        <f>_xlfn.XLOOKUP(M2761,[1]Heads!B:B,[1]Heads!C:C)</f>
        <v>Enforcement</v>
      </c>
      <c r="O2761" s="9" t="s">
        <v>32</v>
      </c>
      <c r="P2761" s="75"/>
      <c r="Q2761" s="9"/>
      <c r="R2761" s="75"/>
      <c r="S2761" s="96" t="s">
        <v>16</v>
      </c>
      <c r="T2761" s="9"/>
      <c r="U2761" s="75"/>
      <c r="V2761" s="9"/>
      <c r="W2761" s="75" t="s">
        <v>2553</v>
      </c>
      <c r="X2761" s="104" t="s">
        <v>2923</v>
      </c>
      <c r="Y2761" s="98"/>
      <c r="Z2761" s="9" t="s">
        <v>6716</v>
      </c>
      <c r="AA2761" s="9" t="s">
        <v>34</v>
      </c>
      <c r="AB2761" s="9" t="str">
        <f t="shared" ca="1" si="289"/>
        <v/>
      </c>
      <c r="AC2761" s="9" t="str">
        <f t="shared" si="290"/>
        <v/>
      </c>
      <c r="AD2761" s="9" t="str">
        <f t="shared" ca="1" si="291"/>
        <v/>
      </c>
      <c r="AE2761" s="9" t="str">
        <f t="shared" ca="1" si="292"/>
        <v/>
      </c>
      <c r="AF2761" s="9"/>
      <c r="AG2761" s="123" t="str">
        <f t="shared" si="288"/>
        <v>Srikakulam Rural,'188/2026'</v>
      </c>
      <c r="AH2761" s="97" t="str">
        <f t="shared" si="293"/>
        <v/>
      </c>
    </row>
    <row r="2762" spans="1:34" ht="25.5" customHeight="1" x14ac:dyDescent="0.25">
      <c r="A2762" s="9">
        <v>38</v>
      </c>
      <c r="B2762" s="123" t="str">
        <f>_xlfn.XLOOKUP(E2762,'[1]PS Name'!B:B,'[1]PS Name'!D:D)</f>
        <v>Tekkali Sub-Division</v>
      </c>
      <c r="C2762" s="123" t="str">
        <f>_xlfn.XLOOKUP(E2762,'[1]PS Name'!B:B,'[1]PS Name'!C:C)</f>
        <v>Narasannapeta Circle</v>
      </c>
      <c r="D2762" s="123"/>
      <c r="E2762" s="123" t="s">
        <v>79</v>
      </c>
      <c r="F2762" s="9" t="s">
        <v>3532</v>
      </c>
      <c r="G2762" s="63" t="s">
        <v>1157</v>
      </c>
      <c r="H2762" s="137">
        <v>46282</v>
      </c>
      <c r="I2762" s="63" t="str">
        <f t="shared" si="287"/>
        <v>Sep</v>
      </c>
      <c r="J2762" s="63">
        <f t="shared" si="286"/>
        <v>2026</v>
      </c>
      <c r="K2762" s="63" t="s">
        <v>2386</v>
      </c>
      <c r="L2762" s="9"/>
      <c r="M2762" s="9" t="str">
        <f>_xlfn.XLOOKUP(K2762,[1]Heads!A:A,[1]Heads!B:B)</f>
        <v>Enforcement</v>
      </c>
      <c r="N2762" s="9" t="str">
        <f>_xlfn.XLOOKUP(M2762,[1]Heads!B:B,[1]Heads!C:C)</f>
        <v>Enforcement</v>
      </c>
      <c r="O2762" s="9" t="s">
        <v>32</v>
      </c>
      <c r="P2762" s="75"/>
      <c r="Q2762" s="9"/>
      <c r="R2762" s="75"/>
      <c r="S2762" s="96" t="s">
        <v>7126</v>
      </c>
      <c r="T2762" s="9"/>
      <c r="U2762" s="75"/>
      <c r="V2762" s="9"/>
      <c r="W2762" s="75" t="s">
        <v>2553</v>
      </c>
      <c r="X2762" s="104" t="s">
        <v>2923</v>
      </c>
      <c r="Y2762" s="98"/>
      <c r="Z2762" s="9" t="s">
        <v>6717</v>
      </c>
      <c r="AA2762" s="9" t="s">
        <v>34</v>
      </c>
      <c r="AB2762" s="9" t="str">
        <f t="shared" ca="1" si="289"/>
        <v/>
      </c>
      <c r="AC2762" s="9" t="str">
        <f t="shared" si="290"/>
        <v/>
      </c>
      <c r="AD2762" s="9" t="str">
        <f t="shared" ca="1" si="291"/>
        <v/>
      </c>
      <c r="AE2762" s="9" t="str">
        <f t="shared" ca="1" si="292"/>
        <v/>
      </c>
      <c r="AF2762" s="9"/>
      <c r="AG2762" s="123" t="str">
        <f t="shared" si="288"/>
        <v>Polaki,'125/2026'</v>
      </c>
      <c r="AH2762" s="97" t="str">
        <f t="shared" si="293"/>
        <v/>
      </c>
    </row>
    <row r="2763" spans="1:34" ht="25.5" customHeight="1" x14ac:dyDescent="0.25">
      <c r="A2763" s="9">
        <v>39</v>
      </c>
      <c r="B2763" s="123" t="str">
        <f>_xlfn.XLOOKUP(E2763,'[1]PS Name'!B:B,'[1]PS Name'!D:D)</f>
        <v>Srikakulam Sub-Division</v>
      </c>
      <c r="C2763" s="123" t="str">
        <f>_xlfn.XLOOKUP(E2763,'[1]PS Name'!B:B,'[1]PS Name'!C:C)</f>
        <v>Srikakulam Rural Circle</v>
      </c>
      <c r="D2763" s="123"/>
      <c r="E2763" s="123" t="s">
        <v>74</v>
      </c>
      <c r="F2763" s="9" t="s">
        <v>5571</v>
      </c>
      <c r="G2763" s="63" t="s">
        <v>1377</v>
      </c>
      <c r="H2763" s="137">
        <v>46282</v>
      </c>
      <c r="I2763" s="63" t="str">
        <f t="shared" si="287"/>
        <v>Sep</v>
      </c>
      <c r="J2763" s="63">
        <f t="shared" si="286"/>
        <v>2026</v>
      </c>
      <c r="K2763" s="63" t="s">
        <v>75</v>
      </c>
      <c r="L2763" s="9"/>
      <c r="M2763" s="9" t="str">
        <f>_xlfn.XLOOKUP(K2763,[1]Heads!A:A,[1]Heads!B:B)</f>
        <v>Bodily Offiences</v>
      </c>
      <c r="N2763" s="9" t="str">
        <f>_xlfn.XLOOKUP(M2763,[1]Heads!B:B,[1]Heads!C:C)</f>
        <v>IPC</v>
      </c>
      <c r="O2763" s="9" t="s">
        <v>32</v>
      </c>
      <c r="P2763" s="75"/>
      <c r="Q2763" s="9"/>
      <c r="R2763" s="75"/>
      <c r="S2763" s="96" t="s">
        <v>3196</v>
      </c>
      <c r="T2763" s="9"/>
      <c r="U2763" s="75"/>
      <c r="V2763" s="9"/>
      <c r="W2763" s="75" t="s">
        <v>2553</v>
      </c>
      <c r="X2763" s="104" t="s">
        <v>40</v>
      </c>
      <c r="Y2763" s="98"/>
      <c r="Z2763" s="9" t="s">
        <v>6718</v>
      </c>
      <c r="AA2763" s="9" t="s">
        <v>34</v>
      </c>
      <c r="AB2763" s="9">
        <f t="shared" ca="1" si="289"/>
        <v>29</v>
      </c>
      <c r="AC2763" s="9" t="str">
        <f t="shared" ca="1" si="290"/>
        <v>Below 45 Days</v>
      </c>
      <c r="AD2763" s="9" t="str">
        <f t="shared" ca="1" si="291"/>
        <v/>
      </c>
      <c r="AE2763" s="9" t="str">
        <f t="shared" ca="1" si="292"/>
        <v/>
      </c>
      <c r="AF2763" s="9"/>
      <c r="AG2763" s="123" t="str">
        <f t="shared" si="288"/>
        <v>Srikakulam Rural,'187/2026'</v>
      </c>
      <c r="AH2763" s="97" t="str">
        <f t="shared" ca="1" si="293"/>
        <v>Below 45 Days</v>
      </c>
    </row>
    <row r="2764" spans="1:34" ht="25.5" customHeight="1" x14ac:dyDescent="0.25">
      <c r="A2764" s="9">
        <v>40</v>
      </c>
      <c r="B2764" s="123" t="str">
        <f>_xlfn.XLOOKUP(E2764,'[1]PS Name'!B:B,'[1]PS Name'!D:D)</f>
        <v>Tekkali Sub-Division</v>
      </c>
      <c r="C2764" s="123">
        <f>_xlfn.XLOOKUP(E2764,'[1]PS Name'!B:B,'[1]PS Name'!C:C)</f>
        <v>0</v>
      </c>
      <c r="D2764" s="123"/>
      <c r="E2764" s="123" t="s">
        <v>51</v>
      </c>
      <c r="F2764" s="9" t="s">
        <v>5405</v>
      </c>
      <c r="G2764" s="63" t="s">
        <v>2872</v>
      </c>
      <c r="H2764" s="137">
        <v>46282</v>
      </c>
      <c r="I2764" s="63" t="str">
        <f t="shared" si="287"/>
        <v>Sep</v>
      </c>
      <c r="J2764" s="63">
        <f t="shared" si="286"/>
        <v>2026</v>
      </c>
      <c r="K2764" s="63" t="s">
        <v>75</v>
      </c>
      <c r="L2764" s="9"/>
      <c r="M2764" s="9" t="str">
        <f>_xlfn.XLOOKUP(K2764,[1]Heads!A:A,[1]Heads!B:B)</f>
        <v>Bodily Offiences</v>
      </c>
      <c r="N2764" s="9" t="str">
        <f>_xlfn.XLOOKUP(M2764,[1]Heads!B:B,[1]Heads!C:C)</f>
        <v>IPC</v>
      </c>
      <c r="O2764" s="9" t="s">
        <v>32</v>
      </c>
      <c r="P2764" s="75"/>
      <c r="Q2764" s="9"/>
      <c r="R2764" s="75"/>
      <c r="S2764" s="96" t="s">
        <v>3196</v>
      </c>
      <c r="T2764" s="9"/>
      <c r="U2764" s="75"/>
      <c r="V2764" s="9"/>
      <c r="W2764" s="75" t="s">
        <v>2553</v>
      </c>
      <c r="X2764" s="104" t="s">
        <v>50</v>
      </c>
      <c r="Y2764" s="98"/>
      <c r="Z2764" s="9" t="s">
        <v>6719</v>
      </c>
      <c r="AA2764" s="9" t="s">
        <v>34</v>
      </c>
      <c r="AB2764" s="9">
        <f t="shared" ca="1" si="289"/>
        <v>29</v>
      </c>
      <c r="AC2764" s="9" t="str">
        <f t="shared" ca="1" si="290"/>
        <v>Below 45 Days</v>
      </c>
      <c r="AD2764" s="9" t="str">
        <f t="shared" ca="1" si="291"/>
        <v/>
      </c>
      <c r="AE2764" s="9" t="str">
        <f t="shared" ca="1" si="292"/>
        <v/>
      </c>
      <c r="AF2764" s="9"/>
      <c r="AG2764" s="123" t="str">
        <f t="shared" si="288"/>
        <v>Tekkali PS,'164/2026'</v>
      </c>
      <c r="AH2764" s="97" t="str">
        <f t="shared" ca="1" si="293"/>
        <v>Below 45 Days</v>
      </c>
    </row>
    <row r="2765" spans="1:34" ht="25.5" customHeight="1" x14ac:dyDescent="0.25">
      <c r="A2765" s="9">
        <v>41</v>
      </c>
      <c r="B2765" s="123" t="str">
        <f>_xlfn.XLOOKUP(E2765,'[1]PS Name'!B:B,'[1]PS Name'!D:D)</f>
        <v>Srikakulam Sub-Division</v>
      </c>
      <c r="C2765" s="123" t="str">
        <f>_xlfn.XLOOKUP(E2765,'[1]PS Name'!B:B,'[1]PS Name'!C:C)</f>
        <v>Amadalavalasa Circle</v>
      </c>
      <c r="D2765" s="123"/>
      <c r="E2765" s="123" t="s">
        <v>47</v>
      </c>
      <c r="F2765" s="9" t="s">
        <v>3692</v>
      </c>
      <c r="G2765" s="63" t="s">
        <v>2034</v>
      </c>
      <c r="H2765" s="137">
        <v>46282</v>
      </c>
      <c r="I2765" s="63" t="str">
        <f t="shared" si="287"/>
        <v>Sep</v>
      </c>
      <c r="J2765" s="63">
        <f t="shared" si="286"/>
        <v>2026</v>
      </c>
      <c r="K2765" s="63" t="s">
        <v>81</v>
      </c>
      <c r="L2765" s="9"/>
      <c r="M2765" s="9" t="str">
        <f>_xlfn.XLOOKUP(K2765,[1]Heads!A:A,[1]Heads!B:B)</f>
        <v>Enforcement</v>
      </c>
      <c r="N2765" s="9" t="str">
        <f>_xlfn.XLOOKUP(M2765,[1]Heads!B:B,[1]Heads!C:C)</f>
        <v>Enforcement</v>
      </c>
      <c r="O2765" s="9" t="s">
        <v>32</v>
      </c>
      <c r="P2765" s="75"/>
      <c r="Q2765" s="9"/>
      <c r="R2765" s="75"/>
      <c r="S2765" s="96" t="s">
        <v>3196</v>
      </c>
      <c r="T2765" s="9"/>
      <c r="U2765" s="75"/>
      <c r="V2765" s="9"/>
      <c r="W2765" s="75" t="s">
        <v>2553</v>
      </c>
      <c r="X2765" s="104" t="s">
        <v>33</v>
      </c>
      <c r="Y2765" s="98">
        <v>46283</v>
      </c>
      <c r="Z2765" s="9" t="s">
        <v>6720</v>
      </c>
      <c r="AA2765" s="9" t="s">
        <v>34</v>
      </c>
      <c r="AB2765" s="9">
        <f t="shared" ca="1" si="289"/>
        <v>29</v>
      </c>
      <c r="AC2765" s="9" t="str">
        <f t="shared" ca="1" si="290"/>
        <v>Below 45 Days</v>
      </c>
      <c r="AD2765" s="9">
        <f t="shared" ca="1" si="291"/>
        <v>28</v>
      </c>
      <c r="AE2765" s="9" t="str">
        <f t="shared" ca="1" si="292"/>
        <v>Below 45 Days</v>
      </c>
      <c r="AF2765" s="9"/>
      <c r="AG2765" s="123" t="str">
        <f t="shared" si="288"/>
        <v>Amadalavalasa,'140/2026'</v>
      </c>
      <c r="AH2765" s="97" t="str">
        <f t="shared" si="293"/>
        <v/>
      </c>
    </row>
    <row r="2766" spans="1:34" ht="25.5" customHeight="1" x14ac:dyDescent="0.25">
      <c r="A2766" s="9">
        <v>42</v>
      </c>
      <c r="B2766" s="123" t="str">
        <f>_xlfn.XLOOKUP(E2766,'[1]PS Name'!B:B,'[1]PS Name'!D:D)</f>
        <v>Kasibugga Sub-Division</v>
      </c>
      <c r="C2766" s="123">
        <f>_xlfn.XLOOKUP(E2766,'[1]PS Name'!B:B,'[1]PS Name'!C:C)</f>
        <v>0</v>
      </c>
      <c r="D2766" s="123"/>
      <c r="E2766" s="123" t="s">
        <v>68</v>
      </c>
      <c r="F2766" s="9" t="s">
        <v>6721</v>
      </c>
      <c r="G2766" s="63" t="s">
        <v>845</v>
      </c>
      <c r="H2766" s="137">
        <v>46282</v>
      </c>
      <c r="I2766" s="63" t="str">
        <f t="shared" si="287"/>
        <v>Sep</v>
      </c>
      <c r="J2766" s="63">
        <f t="shared" si="286"/>
        <v>2026</v>
      </c>
      <c r="K2766" s="63" t="s">
        <v>116</v>
      </c>
      <c r="L2766" s="9"/>
      <c r="M2766" s="9" t="str">
        <f>_xlfn.XLOOKUP(K2766,[1]Heads!A:A,[1]Heads!B:B)</f>
        <v>NDPS</v>
      </c>
      <c r="N2766" s="9" t="str">
        <f>_xlfn.XLOOKUP(M2766,[1]Heads!B:B,[1]Heads!C:C)</f>
        <v>NDPS</v>
      </c>
      <c r="O2766" s="9" t="s">
        <v>45</v>
      </c>
      <c r="P2766" s="75"/>
      <c r="Q2766" s="9"/>
      <c r="R2766" s="75"/>
      <c r="S2766" s="96" t="s">
        <v>3196</v>
      </c>
      <c r="T2766" s="9"/>
      <c r="U2766" s="75"/>
      <c r="V2766" s="9"/>
      <c r="W2766" s="75" t="s">
        <v>2553</v>
      </c>
      <c r="X2766" s="104" t="s">
        <v>50</v>
      </c>
      <c r="Y2766" s="98"/>
      <c r="Z2766" s="9" t="s">
        <v>6722</v>
      </c>
      <c r="AA2766" s="9" t="s">
        <v>34</v>
      </c>
      <c r="AB2766" s="9">
        <f t="shared" ca="1" si="289"/>
        <v>29</v>
      </c>
      <c r="AC2766" s="9" t="str">
        <f t="shared" ca="1" si="290"/>
        <v>Below 45 Days</v>
      </c>
      <c r="AD2766" s="9" t="str">
        <f t="shared" ca="1" si="291"/>
        <v/>
      </c>
      <c r="AE2766" s="9" t="str">
        <f t="shared" ca="1" si="292"/>
        <v/>
      </c>
      <c r="AF2766" s="9"/>
      <c r="AG2766" s="123" t="str">
        <f t="shared" si="288"/>
        <v>Kasibugga,'320/2026'</v>
      </c>
      <c r="AH2766" s="97" t="str">
        <f t="shared" ca="1" si="293"/>
        <v>Below 45 Days</v>
      </c>
    </row>
    <row r="2767" spans="1:34" ht="25.5" customHeight="1" x14ac:dyDescent="0.25">
      <c r="A2767" s="9">
        <v>43</v>
      </c>
      <c r="B2767" s="123" t="str">
        <f>_xlfn.XLOOKUP(E2767,'[1]PS Name'!B:B,'[1]PS Name'!D:D)</f>
        <v>Kasibugga Sub-Division</v>
      </c>
      <c r="C2767" s="123">
        <f>_xlfn.XLOOKUP(E2767,'[1]PS Name'!B:B,'[1]PS Name'!C:C)</f>
        <v>0</v>
      </c>
      <c r="D2767" s="123"/>
      <c r="E2767" s="123" t="s">
        <v>68</v>
      </c>
      <c r="F2767" s="9" t="s">
        <v>6723</v>
      </c>
      <c r="G2767" s="63" t="s">
        <v>1963</v>
      </c>
      <c r="H2767" s="137">
        <v>46282</v>
      </c>
      <c r="I2767" s="63" t="str">
        <f t="shared" si="287"/>
        <v>Sep</v>
      </c>
      <c r="J2767" s="63">
        <f t="shared" ref="J2767:J2830" si="294">YEAR(H2767)</f>
        <v>2026</v>
      </c>
      <c r="K2767" s="63" t="s">
        <v>59</v>
      </c>
      <c r="L2767" s="9" t="s">
        <v>1964</v>
      </c>
      <c r="M2767" s="9" t="str">
        <f>_xlfn.XLOOKUP(K2767,[1]Heads!A:A,[1]Heads!B:B)</f>
        <v>Missing Cases</v>
      </c>
      <c r="N2767" s="9" t="str">
        <f>_xlfn.XLOOKUP(M2767,[1]Heads!B:B,[1]Heads!C:C)</f>
        <v>Missing</v>
      </c>
      <c r="O2767" s="9" t="s">
        <v>32</v>
      </c>
      <c r="P2767" s="75"/>
      <c r="Q2767" s="9"/>
      <c r="R2767" s="75"/>
      <c r="S2767" s="96" t="s">
        <v>7125</v>
      </c>
      <c r="T2767" s="9"/>
      <c r="U2767" s="75"/>
      <c r="V2767" s="9"/>
      <c r="W2767" s="75" t="s">
        <v>2553</v>
      </c>
      <c r="X2767" s="104" t="s">
        <v>2923</v>
      </c>
      <c r="Y2767" s="98"/>
      <c r="Z2767" s="9" t="s">
        <v>6724</v>
      </c>
      <c r="AA2767" s="9" t="s">
        <v>34</v>
      </c>
      <c r="AB2767" s="9" t="str">
        <f t="shared" ca="1" si="289"/>
        <v/>
      </c>
      <c r="AC2767" s="9" t="str">
        <f t="shared" si="290"/>
        <v/>
      </c>
      <c r="AD2767" s="9" t="str">
        <f t="shared" ca="1" si="291"/>
        <v/>
      </c>
      <c r="AE2767" s="9" t="str">
        <f t="shared" ca="1" si="292"/>
        <v/>
      </c>
      <c r="AF2767" s="9"/>
      <c r="AG2767" s="123" t="str">
        <f t="shared" si="288"/>
        <v>Kasibugga,'321/2026'</v>
      </c>
      <c r="AH2767" s="97" t="str">
        <f t="shared" si="293"/>
        <v/>
      </c>
    </row>
    <row r="2768" spans="1:34" ht="25.5" customHeight="1" x14ac:dyDescent="0.25">
      <c r="A2768" s="9">
        <v>44</v>
      </c>
      <c r="B2768" s="123" t="str">
        <f>_xlfn.XLOOKUP(E2768,'[1]PS Name'!B:B,'[1]PS Name'!D:D)</f>
        <v>Srikakulam Sub-Division</v>
      </c>
      <c r="C2768" s="123" t="str">
        <f>_xlfn.XLOOKUP(E2768,'[1]PS Name'!B:B,'[1]PS Name'!C:C)</f>
        <v>Srikakulam Rural Circle</v>
      </c>
      <c r="D2768" s="123"/>
      <c r="E2768" s="123" t="s">
        <v>74</v>
      </c>
      <c r="F2768" s="9" t="s">
        <v>5560</v>
      </c>
      <c r="G2768" s="63" t="s">
        <v>6725</v>
      </c>
      <c r="H2768" s="137">
        <v>46282</v>
      </c>
      <c r="I2768" s="63" t="str">
        <f t="shared" si="287"/>
        <v>Sep</v>
      </c>
      <c r="J2768" s="63">
        <f t="shared" si="294"/>
        <v>2026</v>
      </c>
      <c r="K2768" s="63" t="s">
        <v>111</v>
      </c>
      <c r="L2768" s="9" t="s">
        <v>39</v>
      </c>
      <c r="M2768" s="9" t="str">
        <f>_xlfn.XLOOKUP(K2768,[1]Heads!A:A,[1]Heads!B:B)</f>
        <v>SC-ST Cases</v>
      </c>
      <c r="N2768" s="9" t="str">
        <f>_xlfn.XLOOKUP(M2768,[1]Heads!B:B,[1]Heads!C:C)</f>
        <v>IPC</v>
      </c>
      <c r="O2768" s="9" t="s">
        <v>45</v>
      </c>
      <c r="P2768" s="75"/>
      <c r="Q2768" s="9"/>
      <c r="R2768" s="75"/>
      <c r="S2768" s="96" t="s">
        <v>3196</v>
      </c>
      <c r="T2768" s="9"/>
      <c r="U2768" s="75"/>
      <c r="V2768" s="9"/>
      <c r="W2768" s="75" t="s">
        <v>2553</v>
      </c>
      <c r="X2768" s="104" t="s">
        <v>177</v>
      </c>
      <c r="Y2768" s="98">
        <v>46285</v>
      </c>
      <c r="Z2768" s="9" t="s">
        <v>6726</v>
      </c>
      <c r="AA2768" s="9" t="s">
        <v>34</v>
      </c>
      <c r="AB2768" s="9">
        <f t="shared" ca="1" si="289"/>
        <v>29</v>
      </c>
      <c r="AC2768" s="9" t="str">
        <f t="shared" ca="1" si="290"/>
        <v>Below 45 Days</v>
      </c>
      <c r="AD2768" s="9">
        <f t="shared" ca="1" si="291"/>
        <v>26</v>
      </c>
      <c r="AE2768" s="9" t="str">
        <f t="shared" ca="1" si="292"/>
        <v>Below 45 Days</v>
      </c>
      <c r="AF2768" s="9"/>
      <c r="AG2768" s="123" t="str">
        <f t="shared" si="288"/>
        <v>Srikakulam Rural,'186/2026'</v>
      </c>
      <c r="AH2768" s="97" t="str">
        <f t="shared" ca="1" si="293"/>
        <v>Below 45 Days</v>
      </c>
    </row>
    <row r="2769" spans="1:34" ht="25.5" customHeight="1" x14ac:dyDescent="0.25">
      <c r="A2769" s="9">
        <v>45</v>
      </c>
      <c r="B2769" s="123" t="str">
        <f>_xlfn.XLOOKUP(E2769,'[1]PS Name'!B:B,'[1]PS Name'!D:D)</f>
        <v>Tekkali Sub-Division</v>
      </c>
      <c r="C2769" s="123" t="str">
        <f>_xlfn.XLOOKUP(E2769,'[1]PS Name'!B:B,'[1]PS Name'!C:C)</f>
        <v>Tekkali Rural Circle</v>
      </c>
      <c r="D2769" s="123"/>
      <c r="E2769" s="123" t="s">
        <v>89</v>
      </c>
      <c r="F2769" s="9" t="s">
        <v>5487</v>
      </c>
      <c r="G2769" s="63" t="s">
        <v>980</v>
      </c>
      <c r="H2769" s="137">
        <v>46282</v>
      </c>
      <c r="I2769" s="63" t="str">
        <f t="shared" si="287"/>
        <v>Sep</v>
      </c>
      <c r="J2769" s="63">
        <f t="shared" si="294"/>
        <v>2026</v>
      </c>
      <c r="K2769" s="63" t="s">
        <v>77</v>
      </c>
      <c r="L2769" s="9"/>
      <c r="M2769" s="9" t="str">
        <f>_xlfn.XLOOKUP(K2769,[1]Heads!A:A,[1]Heads!B:B)</f>
        <v>Road Accidents</v>
      </c>
      <c r="N2769" s="9" t="str">
        <f>_xlfn.XLOOKUP(M2769,[1]Heads!B:B,[1]Heads!C:C)</f>
        <v>IPC</v>
      </c>
      <c r="O2769" s="9" t="s">
        <v>32</v>
      </c>
      <c r="P2769" s="75"/>
      <c r="Q2769" s="9"/>
      <c r="R2769" s="75"/>
      <c r="S2769" s="96" t="s">
        <v>3196</v>
      </c>
      <c r="T2769" s="9"/>
      <c r="U2769" s="75"/>
      <c r="V2769" s="9"/>
      <c r="W2769" s="75" t="s">
        <v>2553</v>
      </c>
      <c r="X2769" s="104" t="s">
        <v>112</v>
      </c>
      <c r="Y2769" s="98"/>
      <c r="Z2769" s="9" t="s">
        <v>6727</v>
      </c>
      <c r="AA2769" s="9" t="s">
        <v>34</v>
      </c>
      <c r="AB2769" s="9">
        <f t="shared" ca="1" si="289"/>
        <v>29</v>
      </c>
      <c r="AC2769" s="9" t="str">
        <f t="shared" ca="1" si="290"/>
        <v>Below 45 Days</v>
      </c>
      <c r="AD2769" s="9" t="str">
        <f t="shared" ca="1" si="291"/>
        <v/>
      </c>
      <c r="AE2769" s="9" t="str">
        <f t="shared" ca="1" si="292"/>
        <v/>
      </c>
      <c r="AF2769" s="9"/>
      <c r="AG2769" s="123" t="str">
        <f t="shared" si="288"/>
        <v>Kotabommali,'176/2026'</v>
      </c>
      <c r="AH2769" s="97" t="str">
        <f t="shared" ca="1" si="293"/>
        <v>Below 45 Days</v>
      </c>
    </row>
    <row r="2770" spans="1:34" ht="25.5" customHeight="1" x14ac:dyDescent="0.25">
      <c r="A2770" s="9">
        <v>46</v>
      </c>
      <c r="B2770" s="123">
        <f>_xlfn.XLOOKUP(E2770,'[1]PS Name'!B:B,'[1]PS Name'!D:D)</f>
        <v>0</v>
      </c>
      <c r="C2770" s="123">
        <f>_xlfn.XLOOKUP(E2770,'[1]PS Name'!B:B,'[1]PS Name'!C:C)</f>
        <v>0</v>
      </c>
      <c r="D2770" s="123"/>
      <c r="E2770" s="123" t="s">
        <v>76</v>
      </c>
      <c r="F2770" s="9" t="s">
        <v>3021</v>
      </c>
      <c r="G2770" s="63" t="s">
        <v>3205</v>
      </c>
      <c r="H2770" s="137">
        <v>46282</v>
      </c>
      <c r="I2770" s="63" t="str">
        <f t="shared" si="287"/>
        <v>Sep</v>
      </c>
      <c r="J2770" s="63">
        <f t="shared" si="294"/>
        <v>2026</v>
      </c>
      <c r="K2770" s="63" t="s">
        <v>71</v>
      </c>
      <c r="L2770" s="9"/>
      <c r="M2770" s="9" t="str">
        <f>_xlfn.XLOOKUP(K2770,[1]Heads!A:A,[1]Heads!B:B)</f>
        <v>Road Accidents</v>
      </c>
      <c r="N2770" s="9" t="str">
        <f>_xlfn.XLOOKUP(M2770,[1]Heads!B:B,[1]Heads!C:C)</f>
        <v>IPC</v>
      </c>
      <c r="O2770" s="9" t="s">
        <v>32</v>
      </c>
      <c r="P2770" s="75"/>
      <c r="Q2770" s="9"/>
      <c r="R2770" s="75"/>
      <c r="S2770" s="96" t="s">
        <v>3196</v>
      </c>
      <c r="T2770" s="9"/>
      <c r="U2770" s="75"/>
      <c r="V2770" s="9"/>
      <c r="W2770" s="75" t="s">
        <v>2553</v>
      </c>
      <c r="X2770" s="104" t="s">
        <v>169</v>
      </c>
      <c r="Y2770" s="98"/>
      <c r="Z2770" s="9" t="s">
        <v>6728</v>
      </c>
      <c r="AA2770" s="9" t="s">
        <v>34</v>
      </c>
      <c r="AB2770" s="9">
        <f t="shared" ca="1" si="289"/>
        <v>29</v>
      </c>
      <c r="AC2770" s="9" t="str">
        <f t="shared" ca="1" si="290"/>
        <v>Below 45 Days</v>
      </c>
      <c r="AD2770" s="9" t="str">
        <f t="shared" ca="1" si="291"/>
        <v/>
      </c>
      <c r="AE2770" s="9" t="str">
        <f t="shared" ca="1" si="292"/>
        <v/>
      </c>
      <c r="AF2770" s="9"/>
      <c r="AG2770" s="123" t="str">
        <f t="shared" si="288"/>
        <v>Srikakulam Traffic,'49/2026'</v>
      </c>
      <c r="AH2770" s="97" t="str">
        <f t="shared" ca="1" si="293"/>
        <v>Below 45 Days</v>
      </c>
    </row>
    <row r="2771" spans="1:34" ht="25.5" customHeight="1" x14ac:dyDescent="0.25">
      <c r="A2771" s="9">
        <v>47</v>
      </c>
      <c r="B2771" s="123" t="str">
        <f>_xlfn.XLOOKUP(E2771,'[1]PS Name'!B:B,'[1]PS Name'!D:D)</f>
        <v>Tekkali Sub-Division</v>
      </c>
      <c r="C2771" s="123" t="str">
        <f>_xlfn.XLOOKUP(E2771,'[1]PS Name'!B:B,'[1]PS Name'!C:C)</f>
        <v>Pathapatnam Circle</v>
      </c>
      <c r="D2771" s="123"/>
      <c r="E2771" s="123" t="s">
        <v>105</v>
      </c>
      <c r="F2771" s="9" t="s">
        <v>3532</v>
      </c>
      <c r="G2771" s="63" t="s">
        <v>1332</v>
      </c>
      <c r="H2771" s="137">
        <v>46283</v>
      </c>
      <c r="I2771" s="63" t="str">
        <f t="shared" si="287"/>
        <v>Sep</v>
      </c>
      <c r="J2771" s="63">
        <f t="shared" si="294"/>
        <v>2026</v>
      </c>
      <c r="K2771" s="63" t="s">
        <v>71</v>
      </c>
      <c r="L2771" s="9"/>
      <c r="M2771" s="9" t="str">
        <f>_xlfn.XLOOKUP(K2771,[1]Heads!A:A,[1]Heads!B:B)</f>
        <v>Road Accidents</v>
      </c>
      <c r="N2771" s="9" t="str">
        <f>_xlfn.XLOOKUP(M2771,[1]Heads!B:B,[1]Heads!C:C)</f>
        <v>IPC</v>
      </c>
      <c r="O2771" s="9" t="s">
        <v>32</v>
      </c>
      <c r="P2771" s="75"/>
      <c r="Q2771" s="9"/>
      <c r="R2771" s="75"/>
      <c r="S2771" s="96" t="s">
        <v>3196</v>
      </c>
      <c r="T2771" s="9"/>
      <c r="U2771" s="75"/>
      <c r="V2771" s="9"/>
      <c r="W2771" s="75" t="s">
        <v>2553</v>
      </c>
      <c r="X2771" s="104" t="s">
        <v>169</v>
      </c>
      <c r="Y2771" s="98"/>
      <c r="Z2771" s="9" t="s">
        <v>6729</v>
      </c>
      <c r="AA2771" s="9" t="s">
        <v>34</v>
      </c>
      <c r="AB2771" s="9">
        <f t="shared" ca="1" si="289"/>
        <v>28</v>
      </c>
      <c r="AC2771" s="9" t="str">
        <f t="shared" ca="1" si="290"/>
        <v>Below 45 Days</v>
      </c>
      <c r="AD2771" s="9" t="str">
        <f t="shared" ca="1" si="291"/>
        <v/>
      </c>
      <c r="AE2771" s="9" t="str">
        <f t="shared" ca="1" si="292"/>
        <v/>
      </c>
      <c r="AF2771" s="9"/>
      <c r="AG2771" s="123" t="str">
        <f t="shared" si="288"/>
        <v>Pathapatnam,'125/2026'</v>
      </c>
      <c r="AH2771" s="97" t="str">
        <f t="shared" ca="1" si="293"/>
        <v>Below 45 Days</v>
      </c>
    </row>
    <row r="2772" spans="1:34" ht="25.5" customHeight="1" x14ac:dyDescent="0.25">
      <c r="A2772" s="9">
        <v>48</v>
      </c>
      <c r="B2772" s="123" t="str">
        <f>_xlfn.XLOOKUP(E2772,'[1]PS Name'!B:B,'[1]PS Name'!D:D)</f>
        <v>Srikakulam Sub-Division</v>
      </c>
      <c r="C2772" s="123" t="str">
        <f>_xlfn.XLOOKUP(E2772,'[1]PS Name'!B:B,'[1]PS Name'!C:C)</f>
        <v>Srikakulam Rural Circle</v>
      </c>
      <c r="D2772" s="123"/>
      <c r="E2772" s="123" t="s">
        <v>61</v>
      </c>
      <c r="F2772" s="9" t="s">
        <v>3305</v>
      </c>
      <c r="G2772" s="63" t="s">
        <v>1396</v>
      </c>
      <c r="H2772" s="137">
        <v>46283</v>
      </c>
      <c r="I2772" s="63" t="str">
        <f t="shared" si="287"/>
        <v>Sep</v>
      </c>
      <c r="J2772" s="63">
        <f t="shared" si="294"/>
        <v>2026</v>
      </c>
      <c r="K2772" s="63" t="s">
        <v>39</v>
      </c>
      <c r="L2772" s="9"/>
      <c r="M2772" s="9" t="str">
        <f>_xlfn.XLOOKUP(K2772,[1]Heads!A:A,[1]Heads!B:B)</f>
        <v>Other IPC</v>
      </c>
      <c r="N2772" s="9" t="str">
        <f>_xlfn.XLOOKUP(M2772,[1]Heads!B:B,[1]Heads!C:C)</f>
        <v>IPC</v>
      </c>
      <c r="O2772" s="9" t="s">
        <v>32</v>
      </c>
      <c r="P2772" s="75"/>
      <c r="Q2772" s="9"/>
      <c r="R2772" s="75"/>
      <c r="S2772" s="96" t="s">
        <v>3196</v>
      </c>
      <c r="T2772" s="9"/>
      <c r="U2772" s="75"/>
      <c r="V2772" s="9"/>
      <c r="W2772" s="75" t="s">
        <v>2553</v>
      </c>
      <c r="X2772" s="104" t="s">
        <v>33</v>
      </c>
      <c r="Y2772" s="98">
        <v>46305</v>
      </c>
      <c r="Z2772" s="9" t="s">
        <v>6730</v>
      </c>
      <c r="AA2772" s="9" t="s">
        <v>34</v>
      </c>
      <c r="AB2772" s="9">
        <f t="shared" ca="1" si="289"/>
        <v>28</v>
      </c>
      <c r="AC2772" s="9" t="str">
        <f t="shared" ca="1" si="290"/>
        <v>Below 45 Days</v>
      </c>
      <c r="AD2772" s="9">
        <f t="shared" ca="1" si="291"/>
        <v>6</v>
      </c>
      <c r="AE2772" s="9" t="str">
        <f t="shared" ca="1" si="292"/>
        <v>Below 45 Days</v>
      </c>
      <c r="AF2772" s="9"/>
      <c r="AG2772" s="123" t="str">
        <f t="shared" si="288"/>
        <v>Srikakulam I Town,'85/2026'</v>
      </c>
      <c r="AH2772" s="97" t="str">
        <f t="shared" si="293"/>
        <v/>
      </c>
    </row>
    <row r="2773" spans="1:34" ht="25.5" customHeight="1" x14ac:dyDescent="0.25">
      <c r="A2773" s="9">
        <v>49</v>
      </c>
      <c r="B2773" s="123" t="str">
        <f>_xlfn.XLOOKUP(E2773,'[1]PS Name'!B:B,'[1]PS Name'!D:D)</f>
        <v>Tekkali Sub-Division</v>
      </c>
      <c r="C2773" s="123" t="str">
        <f>_xlfn.XLOOKUP(E2773,'[1]PS Name'!B:B,'[1]PS Name'!C:C)</f>
        <v>Tekkali Rural Circle</v>
      </c>
      <c r="D2773" s="123"/>
      <c r="E2773" s="123" t="s">
        <v>84</v>
      </c>
      <c r="F2773" s="9" t="s">
        <v>3149</v>
      </c>
      <c r="G2773" s="63" t="s">
        <v>3882</v>
      </c>
      <c r="H2773" s="137">
        <v>46283</v>
      </c>
      <c r="I2773" s="63" t="str">
        <f t="shared" si="287"/>
        <v>Sep</v>
      </c>
      <c r="J2773" s="63">
        <f t="shared" si="294"/>
        <v>2026</v>
      </c>
      <c r="K2773" s="63" t="s">
        <v>39</v>
      </c>
      <c r="L2773" s="9"/>
      <c r="M2773" s="9" t="str">
        <f>_xlfn.XLOOKUP(K2773,[1]Heads!A:A,[1]Heads!B:B)</f>
        <v>Other IPC</v>
      </c>
      <c r="N2773" s="9" t="str">
        <f>_xlfn.XLOOKUP(M2773,[1]Heads!B:B,[1]Heads!C:C)</f>
        <v>IPC</v>
      </c>
      <c r="O2773" s="9" t="s">
        <v>32</v>
      </c>
      <c r="P2773" s="75"/>
      <c r="Q2773" s="9"/>
      <c r="R2773" s="75"/>
      <c r="S2773" s="96" t="s">
        <v>3196</v>
      </c>
      <c r="T2773" s="9"/>
      <c r="U2773" s="75"/>
      <c r="V2773" s="9"/>
      <c r="W2773" s="75" t="s">
        <v>2553</v>
      </c>
      <c r="X2773" s="104" t="s">
        <v>50</v>
      </c>
      <c r="Y2773" s="98"/>
      <c r="Z2773" s="9" t="s">
        <v>6731</v>
      </c>
      <c r="AA2773" s="9" t="s">
        <v>34</v>
      </c>
      <c r="AB2773" s="9">
        <f t="shared" ca="1" si="289"/>
        <v>28</v>
      </c>
      <c r="AC2773" s="9" t="str">
        <f t="shared" ca="1" si="290"/>
        <v>Below 45 Days</v>
      </c>
      <c r="AD2773" s="9" t="str">
        <f t="shared" ca="1" si="291"/>
        <v/>
      </c>
      <c r="AE2773" s="9" t="str">
        <f t="shared" ca="1" si="292"/>
        <v/>
      </c>
      <c r="AF2773" s="9"/>
      <c r="AG2773" s="123" t="str">
        <f t="shared" si="288"/>
        <v>Nandigam,'92/2026'</v>
      </c>
      <c r="AH2773" s="97" t="str">
        <f t="shared" ca="1" si="293"/>
        <v>Below 45 Days</v>
      </c>
    </row>
    <row r="2774" spans="1:34" ht="25.5" customHeight="1" x14ac:dyDescent="0.25">
      <c r="A2774" s="9">
        <v>50</v>
      </c>
      <c r="B2774" s="123" t="str">
        <f>_xlfn.XLOOKUP(E2774,'[1]PS Name'!B:B,'[1]PS Name'!D:D)</f>
        <v>Srikakulam Sub-Division</v>
      </c>
      <c r="C2774" s="123" t="str">
        <f>_xlfn.XLOOKUP(E2774,'[1]PS Name'!B:B,'[1]PS Name'!C:C)</f>
        <v>Amadalavalasa Circle</v>
      </c>
      <c r="D2774" s="123"/>
      <c r="E2774" s="123" t="s">
        <v>47</v>
      </c>
      <c r="F2774" s="9" t="s">
        <v>3728</v>
      </c>
      <c r="G2774" s="63" t="s">
        <v>2034</v>
      </c>
      <c r="H2774" s="137">
        <v>46283</v>
      </c>
      <c r="I2774" s="63" t="str">
        <f t="shared" si="287"/>
        <v>Sep</v>
      </c>
      <c r="J2774" s="63">
        <f t="shared" si="294"/>
        <v>2026</v>
      </c>
      <c r="K2774" s="63" t="s">
        <v>81</v>
      </c>
      <c r="L2774" s="9"/>
      <c r="M2774" s="9" t="str">
        <f>_xlfn.XLOOKUP(K2774,[1]Heads!A:A,[1]Heads!B:B)</f>
        <v>Enforcement</v>
      </c>
      <c r="N2774" s="9" t="str">
        <f>_xlfn.XLOOKUP(M2774,[1]Heads!B:B,[1]Heads!C:C)</f>
        <v>Enforcement</v>
      </c>
      <c r="O2774" s="9" t="s">
        <v>32</v>
      </c>
      <c r="P2774" s="75"/>
      <c r="Q2774" s="9"/>
      <c r="R2774" s="75"/>
      <c r="S2774" s="96" t="s">
        <v>3196</v>
      </c>
      <c r="T2774" s="9"/>
      <c r="U2774" s="75"/>
      <c r="V2774" s="9"/>
      <c r="W2774" s="75" t="s">
        <v>2553</v>
      </c>
      <c r="X2774" s="104" t="s">
        <v>33</v>
      </c>
      <c r="Y2774" s="98">
        <v>46284</v>
      </c>
      <c r="Z2774" s="9" t="s">
        <v>6732</v>
      </c>
      <c r="AA2774" s="9" t="s">
        <v>34</v>
      </c>
      <c r="AB2774" s="9">
        <f t="shared" ca="1" si="289"/>
        <v>28</v>
      </c>
      <c r="AC2774" s="9" t="str">
        <f t="shared" ca="1" si="290"/>
        <v>Below 45 Days</v>
      </c>
      <c r="AD2774" s="9">
        <f t="shared" ca="1" si="291"/>
        <v>27</v>
      </c>
      <c r="AE2774" s="9" t="str">
        <f t="shared" ca="1" si="292"/>
        <v>Below 45 Days</v>
      </c>
      <c r="AF2774" s="9"/>
      <c r="AG2774" s="123" t="str">
        <f t="shared" si="288"/>
        <v>Amadalavalasa,'142/2026'</v>
      </c>
      <c r="AH2774" s="97" t="str">
        <f t="shared" si="293"/>
        <v/>
      </c>
    </row>
    <row r="2775" spans="1:34" ht="25.5" customHeight="1" x14ac:dyDescent="0.25">
      <c r="A2775" s="9">
        <v>51</v>
      </c>
      <c r="B2775" s="123" t="str">
        <f>_xlfn.XLOOKUP(E2775,'[1]PS Name'!B:B,'[1]PS Name'!D:D)</f>
        <v>Srikakulam Sub-Division</v>
      </c>
      <c r="C2775" s="123">
        <f>_xlfn.XLOOKUP(E2775,'[1]PS Name'!B:B,'[1]PS Name'!C:C)</f>
        <v>0</v>
      </c>
      <c r="D2775" s="123"/>
      <c r="E2775" s="123" t="s">
        <v>28</v>
      </c>
      <c r="F2775" s="9" t="s">
        <v>3577</v>
      </c>
      <c r="G2775" s="63" t="s">
        <v>1745</v>
      </c>
      <c r="H2775" s="137">
        <v>46283</v>
      </c>
      <c r="I2775" s="63" t="str">
        <f t="shared" si="287"/>
        <v>Sep</v>
      </c>
      <c r="J2775" s="63">
        <f t="shared" si="294"/>
        <v>2026</v>
      </c>
      <c r="K2775" s="63" t="s">
        <v>29</v>
      </c>
      <c r="L2775" s="9"/>
      <c r="M2775" s="9" t="str">
        <f>_xlfn.XLOOKUP(K2775,[1]Heads!A:A,[1]Heads!B:B)</f>
        <v>White Collar Offences</v>
      </c>
      <c r="N2775" s="9" t="str">
        <f>_xlfn.XLOOKUP(M2775,[1]Heads!B:B,[1]Heads!C:C)</f>
        <v>IPC</v>
      </c>
      <c r="O2775" s="9" t="s">
        <v>32</v>
      </c>
      <c r="P2775" s="75"/>
      <c r="Q2775" s="9"/>
      <c r="R2775" s="75"/>
      <c r="S2775" s="96" t="s">
        <v>3196</v>
      </c>
      <c r="T2775" s="9"/>
      <c r="U2775" s="75"/>
      <c r="V2775" s="9"/>
      <c r="W2775" s="75" t="s">
        <v>2553</v>
      </c>
      <c r="X2775" s="104" t="s">
        <v>50</v>
      </c>
      <c r="Y2775" s="98"/>
      <c r="Z2775" s="9" t="s">
        <v>6733</v>
      </c>
      <c r="AA2775" s="9" t="s">
        <v>34</v>
      </c>
      <c r="AB2775" s="9">
        <f t="shared" ca="1" si="289"/>
        <v>28</v>
      </c>
      <c r="AC2775" s="9" t="str">
        <f t="shared" ca="1" si="290"/>
        <v>Below 45 Days</v>
      </c>
      <c r="AD2775" s="9" t="str">
        <f t="shared" ca="1" si="291"/>
        <v/>
      </c>
      <c r="AE2775" s="9" t="str">
        <f t="shared" ca="1" si="292"/>
        <v/>
      </c>
      <c r="AF2775" s="9"/>
      <c r="AG2775" s="123" t="str">
        <f t="shared" si="288"/>
        <v>Srikakulam II Town,'134/2026'</v>
      </c>
      <c r="AH2775" s="97" t="str">
        <f t="shared" ca="1" si="293"/>
        <v>Below 45 Days</v>
      </c>
    </row>
    <row r="2776" spans="1:34" ht="25.5" customHeight="1" x14ac:dyDescent="0.25">
      <c r="A2776" s="9">
        <v>52</v>
      </c>
      <c r="B2776" s="123" t="str">
        <f>_xlfn.XLOOKUP(E2776,'[1]PS Name'!B:B,'[1]PS Name'!D:D)</f>
        <v>Kasibugga Sub-Division</v>
      </c>
      <c r="C2776" s="123">
        <f>_xlfn.XLOOKUP(E2776,'[1]PS Name'!B:B,'[1]PS Name'!C:C)</f>
        <v>0</v>
      </c>
      <c r="D2776" s="123"/>
      <c r="E2776" s="123" t="s">
        <v>68</v>
      </c>
      <c r="F2776" s="9" t="s">
        <v>6734</v>
      </c>
      <c r="G2776" s="63" t="s">
        <v>1418</v>
      </c>
      <c r="H2776" s="137">
        <v>46283</v>
      </c>
      <c r="I2776" s="63" t="str">
        <f t="shared" si="287"/>
        <v>Sep</v>
      </c>
      <c r="J2776" s="63">
        <f t="shared" si="294"/>
        <v>2026</v>
      </c>
      <c r="K2776" s="63" t="s">
        <v>127</v>
      </c>
      <c r="L2776" s="9"/>
      <c r="M2776" s="9" t="str">
        <f>_xlfn.XLOOKUP(K2776,[1]Heads!A:A,[1]Heads!B:B)</f>
        <v>Enforcement</v>
      </c>
      <c r="N2776" s="9" t="str">
        <f>_xlfn.XLOOKUP(M2776,[1]Heads!B:B,[1]Heads!C:C)</f>
        <v>Enforcement</v>
      </c>
      <c r="O2776" s="9" t="s">
        <v>32</v>
      </c>
      <c r="P2776" s="75"/>
      <c r="Q2776" s="9"/>
      <c r="R2776" s="75"/>
      <c r="S2776" s="96" t="s">
        <v>3196</v>
      </c>
      <c r="T2776" s="9"/>
      <c r="U2776" s="75"/>
      <c r="V2776" s="9"/>
      <c r="W2776" s="75" t="s">
        <v>2553</v>
      </c>
      <c r="X2776" s="104" t="s">
        <v>33</v>
      </c>
      <c r="Y2776" s="98">
        <v>46307</v>
      </c>
      <c r="Z2776" s="9" t="s">
        <v>6735</v>
      </c>
      <c r="AA2776" s="9" t="s">
        <v>34</v>
      </c>
      <c r="AB2776" s="9">
        <f t="shared" ca="1" si="289"/>
        <v>28</v>
      </c>
      <c r="AC2776" s="9" t="str">
        <f t="shared" ca="1" si="290"/>
        <v>Below 45 Days</v>
      </c>
      <c r="AD2776" s="9">
        <f t="shared" ca="1" si="291"/>
        <v>4</v>
      </c>
      <c r="AE2776" s="9" t="str">
        <f t="shared" ca="1" si="292"/>
        <v>Below 45 Days</v>
      </c>
      <c r="AF2776" s="9"/>
      <c r="AG2776" s="123" t="str">
        <f t="shared" si="288"/>
        <v>Kasibugga,'323/2026'</v>
      </c>
      <c r="AH2776" s="97" t="str">
        <f t="shared" si="293"/>
        <v/>
      </c>
    </row>
    <row r="2777" spans="1:34" ht="25.5" customHeight="1" x14ac:dyDescent="0.25">
      <c r="A2777" s="9">
        <v>53</v>
      </c>
      <c r="B2777" s="123" t="str">
        <f>_xlfn.XLOOKUP(E2777,'[1]PS Name'!B:B,'[1]PS Name'!D:D)</f>
        <v>Kasibugga Sub-Division</v>
      </c>
      <c r="C2777" s="123" t="str">
        <f>_xlfn.XLOOKUP(E2777,'[1]PS Name'!B:B,'[1]PS Name'!C:C)</f>
        <v>Kasibugga Rural Circle</v>
      </c>
      <c r="D2777" s="123"/>
      <c r="E2777" s="123" t="s">
        <v>114</v>
      </c>
      <c r="F2777" s="9" t="s">
        <v>3794</v>
      </c>
      <c r="G2777" s="63" t="s">
        <v>1816</v>
      </c>
      <c r="H2777" s="137">
        <v>46283</v>
      </c>
      <c r="I2777" s="63" t="str">
        <f t="shared" si="287"/>
        <v>Sep</v>
      </c>
      <c r="J2777" s="63">
        <f t="shared" si="294"/>
        <v>2026</v>
      </c>
      <c r="K2777" s="63" t="s">
        <v>85</v>
      </c>
      <c r="L2777" s="9"/>
      <c r="M2777" s="9" t="str">
        <f>_xlfn.XLOOKUP(K2777,[1]Heads!A:A,[1]Heads!B:B)</f>
        <v>Enforcement</v>
      </c>
      <c r="N2777" s="9" t="str">
        <f>_xlfn.XLOOKUP(M2777,[1]Heads!B:B,[1]Heads!C:C)</f>
        <v>Enforcement</v>
      </c>
      <c r="O2777" s="9" t="s">
        <v>32</v>
      </c>
      <c r="P2777" s="75"/>
      <c r="Q2777" s="9"/>
      <c r="R2777" s="75"/>
      <c r="S2777" s="96" t="s">
        <v>3196</v>
      </c>
      <c r="T2777" s="9"/>
      <c r="U2777" s="75"/>
      <c r="V2777" s="9"/>
      <c r="W2777" s="75" t="s">
        <v>2553</v>
      </c>
      <c r="X2777" s="104" t="s">
        <v>174</v>
      </c>
      <c r="Y2777" s="98">
        <v>46304</v>
      </c>
      <c r="Z2777" s="9" t="s">
        <v>6736</v>
      </c>
      <c r="AA2777" s="9" t="s">
        <v>34</v>
      </c>
      <c r="AB2777" s="9">
        <f t="shared" ca="1" si="289"/>
        <v>28</v>
      </c>
      <c r="AC2777" s="9" t="str">
        <f t="shared" ca="1" si="290"/>
        <v>Below 45 Days</v>
      </c>
      <c r="AD2777" s="9">
        <f t="shared" ca="1" si="291"/>
        <v>7</v>
      </c>
      <c r="AE2777" s="9" t="str">
        <f t="shared" ca="1" si="292"/>
        <v>Below 45 Days</v>
      </c>
      <c r="AF2777" s="9"/>
      <c r="AG2777" s="123" t="str">
        <f t="shared" si="288"/>
        <v>Mandasa,'152/2026'</v>
      </c>
      <c r="AH2777" s="97" t="str">
        <f t="shared" ca="1" si="293"/>
        <v>Below 45 Days</v>
      </c>
    </row>
    <row r="2778" spans="1:34" ht="25.5" customHeight="1" x14ac:dyDescent="0.25">
      <c r="A2778" s="9">
        <v>54</v>
      </c>
      <c r="B2778" s="123" t="str">
        <f>_xlfn.XLOOKUP(E2778,'[1]PS Name'!B:B,'[1]PS Name'!D:D)</f>
        <v>Tekkali Sub-Division</v>
      </c>
      <c r="C2778" s="123" t="str">
        <f>_xlfn.XLOOKUP(E2778,'[1]PS Name'!B:B,'[1]PS Name'!C:C)</f>
        <v>Narasannapeta Circle</v>
      </c>
      <c r="D2778" s="123"/>
      <c r="E2778" s="123" t="s">
        <v>113</v>
      </c>
      <c r="F2778" s="9" t="s">
        <v>3119</v>
      </c>
      <c r="G2778" s="63" t="s">
        <v>1396</v>
      </c>
      <c r="H2778" s="137">
        <v>46283</v>
      </c>
      <c r="I2778" s="63" t="str">
        <f t="shared" si="287"/>
        <v>Sep</v>
      </c>
      <c r="J2778" s="63">
        <f t="shared" si="294"/>
        <v>2026</v>
      </c>
      <c r="K2778" s="63" t="s">
        <v>39</v>
      </c>
      <c r="L2778" s="9"/>
      <c r="M2778" s="9" t="str">
        <f>_xlfn.XLOOKUP(K2778,[1]Heads!A:A,[1]Heads!B:B)</f>
        <v>Other IPC</v>
      </c>
      <c r="N2778" s="9" t="str">
        <f>_xlfn.XLOOKUP(M2778,[1]Heads!B:B,[1]Heads!C:C)</f>
        <v>IPC</v>
      </c>
      <c r="O2778" s="9" t="s">
        <v>32</v>
      </c>
      <c r="P2778" s="75"/>
      <c r="Q2778" s="9"/>
      <c r="R2778" s="75"/>
      <c r="S2778" s="96" t="s">
        <v>3196</v>
      </c>
      <c r="T2778" s="9"/>
      <c r="U2778" s="75"/>
      <c r="V2778" s="9"/>
      <c r="W2778" s="75" t="s">
        <v>2553</v>
      </c>
      <c r="X2778" s="104" t="s">
        <v>141</v>
      </c>
      <c r="Y2778" s="98"/>
      <c r="Z2778" s="9" t="s">
        <v>6737</v>
      </c>
      <c r="AA2778" s="9" t="s">
        <v>34</v>
      </c>
      <c r="AB2778" s="9">
        <f t="shared" ca="1" si="289"/>
        <v>28</v>
      </c>
      <c r="AC2778" s="9" t="str">
        <f t="shared" ca="1" si="290"/>
        <v>Below 45 Days</v>
      </c>
      <c r="AD2778" s="9" t="str">
        <f t="shared" ca="1" si="291"/>
        <v/>
      </c>
      <c r="AE2778" s="9" t="str">
        <f t="shared" ca="1" si="292"/>
        <v/>
      </c>
      <c r="AF2778" s="9"/>
      <c r="AG2778" s="123" t="str">
        <f t="shared" si="288"/>
        <v>Jalumuru,'88/2026'</v>
      </c>
      <c r="AH2778" s="97" t="str">
        <f t="shared" ca="1" si="293"/>
        <v>Below 45 Days</v>
      </c>
    </row>
    <row r="2779" spans="1:34" ht="25.5" customHeight="1" x14ac:dyDescent="0.25">
      <c r="A2779" s="9">
        <v>55</v>
      </c>
      <c r="B2779" s="123" t="str">
        <f>_xlfn.XLOOKUP(E2779,'[1]PS Name'!B:B,'[1]PS Name'!D:D)</f>
        <v>Srikakulam Sub-Division</v>
      </c>
      <c r="C2779" s="123" t="str">
        <f>_xlfn.XLOOKUP(E2779,'[1]PS Name'!B:B,'[1]PS Name'!C:C)</f>
        <v>Amadalavalasa Circle</v>
      </c>
      <c r="D2779" s="123"/>
      <c r="E2779" s="123" t="s">
        <v>47</v>
      </c>
      <c r="F2779" s="9" t="s">
        <v>3724</v>
      </c>
      <c r="G2779" s="63" t="s">
        <v>1315</v>
      </c>
      <c r="H2779" s="137">
        <v>46283</v>
      </c>
      <c r="I2779" s="63" t="str">
        <f t="shared" si="287"/>
        <v>Sep</v>
      </c>
      <c r="J2779" s="63">
        <f t="shared" si="294"/>
        <v>2026</v>
      </c>
      <c r="K2779" s="63" t="s">
        <v>70</v>
      </c>
      <c r="L2779" s="9"/>
      <c r="M2779" s="9" t="str">
        <f>_xlfn.XLOOKUP(K2779,[1]Heads!A:A,[1]Heads!B:B)</f>
        <v>174 CrPC</v>
      </c>
      <c r="N2779" s="9" t="str">
        <f>_xlfn.XLOOKUP(M2779,[1]Heads!B:B,[1]Heads!C:C)</f>
        <v>174 CrPC</v>
      </c>
      <c r="O2779" s="9" t="s">
        <v>32</v>
      </c>
      <c r="P2779" s="75"/>
      <c r="Q2779" s="9"/>
      <c r="R2779" s="75"/>
      <c r="S2779" s="96" t="s">
        <v>3196</v>
      </c>
      <c r="T2779" s="9"/>
      <c r="U2779" s="75"/>
      <c r="V2779" s="9"/>
      <c r="W2779" s="75" t="s">
        <v>2553</v>
      </c>
      <c r="X2779" s="104" t="s">
        <v>173</v>
      </c>
      <c r="Y2779" s="98">
        <v>46289</v>
      </c>
      <c r="Z2779" s="9" t="s">
        <v>6738</v>
      </c>
      <c r="AA2779" s="9" t="s">
        <v>34</v>
      </c>
      <c r="AB2779" s="9">
        <f t="shared" ca="1" si="289"/>
        <v>28</v>
      </c>
      <c r="AC2779" s="9" t="str">
        <f t="shared" ca="1" si="290"/>
        <v>Below 45 Days</v>
      </c>
      <c r="AD2779" s="9">
        <f t="shared" ca="1" si="291"/>
        <v>22</v>
      </c>
      <c r="AE2779" s="9" t="str">
        <f t="shared" ca="1" si="292"/>
        <v>Below 45 Days</v>
      </c>
      <c r="AF2779" s="9"/>
      <c r="AG2779" s="123" t="str">
        <f t="shared" si="288"/>
        <v>Amadalavalasa,'141/2026'</v>
      </c>
      <c r="AH2779" s="97" t="str">
        <f t="shared" ca="1" si="293"/>
        <v>Below 45 Days</v>
      </c>
    </row>
    <row r="2780" spans="1:34" ht="25.5" customHeight="1" x14ac:dyDescent="0.25">
      <c r="A2780" s="9">
        <v>56</v>
      </c>
      <c r="B2780" s="123" t="str">
        <f>_xlfn.XLOOKUP(E2780,'[1]PS Name'!B:B,'[1]PS Name'!D:D)</f>
        <v>Srikakulam Sub-Division</v>
      </c>
      <c r="C2780" s="123" t="str">
        <f>_xlfn.XLOOKUP(E2780,'[1]PS Name'!B:B,'[1]PS Name'!C:C)</f>
        <v>J.R.Puram Circle</v>
      </c>
      <c r="D2780" s="123"/>
      <c r="E2780" s="123" t="s">
        <v>38</v>
      </c>
      <c r="F2780" s="9" t="s">
        <v>6739</v>
      </c>
      <c r="G2780" s="63" t="s">
        <v>2034</v>
      </c>
      <c r="H2780" s="137">
        <v>46283</v>
      </c>
      <c r="I2780" s="63" t="str">
        <f t="shared" si="287"/>
        <v>Sep</v>
      </c>
      <c r="J2780" s="63">
        <f t="shared" si="294"/>
        <v>2026</v>
      </c>
      <c r="K2780" s="63" t="s">
        <v>81</v>
      </c>
      <c r="L2780" s="9"/>
      <c r="M2780" s="9" t="str">
        <f>_xlfn.XLOOKUP(K2780,[1]Heads!A:A,[1]Heads!B:B)</f>
        <v>Enforcement</v>
      </c>
      <c r="N2780" s="9" t="str">
        <f>_xlfn.XLOOKUP(M2780,[1]Heads!B:B,[1]Heads!C:C)</f>
        <v>Enforcement</v>
      </c>
      <c r="O2780" s="9" t="s">
        <v>32</v>
      </c>
      <c r="P2780" s="75"/>
      <c r="Q2780" s="9"/>
      <c r="R2780" s="75"/>
      <c r="S2780" s="96" t="s">
        <v>7126</v>
      </c>
      <c r="T2780" s="9"/>
      <c r="U2780" s="75"/>
      <c r="V2780" s="9"/>
      <c r="W2780" s="75" t="s">
        <v>2553</v>
      </c>
      <c r="X2780" s="104" t="s">
        <v>2923</v>
      </c>
      <c r="Y2780" s="98"/>
      <c r="Z2780" s="9" t="s">
        <v>6740</v>
      </c>
      <c r="AA2780" s="9" t="s">
        <v>34</v>
      </c>
      <c r="AB2780" s="9" t="str">
        <f t="shared" ca="1" si="289"/>
        <v/>
      </c>
      <c r="AC2780" s="9" t="str">
        <f t="shared" si="290"/>
        <v/>
      </c>
      <c r="AD2780" s="9" t="str">
        <f t="shared" ca="1" si="291"/>
        <v/>
      </c>
      <c r="AE2780" s="9" t="str">
        <f t="shared" ca="1" si="292"/>
        <v/>
      </c>
      <c r="AF2780" s="9"/>
      <c r="AG2780" s="123" t="str">
        <f t="shared" si="288"/>
        <v>Etcherla,'201/2026'</v>
      </c>
      <c r="AH2780" s="97" t="str">
        <f t="shared" si="293"/>
        <v/>
      </c>
    </row>
    <row r="2781" spans="1:34" ht="25.5" customHeight="1" x14ac:dyDescent="0.25">
      <c r="A2781" s="9">
        <v>57</v>
      </c>
      <c r="B2781" s="123" t="str">
        <f>_xlfn.XLOOKUP(E2781,'[1]PS Name'!B:B,'[1]PS Name'!D:D)</f>
        <v>Srikakulam Sub-Division</v>
      </c>
      <c r="C2781" s="123" t="str">
        <f>_xlfn.XLOOKUP(E2781,'[1]PS Name'!B:B,'[1]PS Name'!C:C)</f>
        <v>Amadalavalasa Circle</v>
      </c>
      <c r="D2781" s="123"/>
      <c r="E2781" s="123" t="s">
        <v>64</v>
      </c>
      <c r="F2781" s="9" t="s">
        <v>3546</v>
      </c>
      <c r="G2781" s="63" t="s">
        <v>1315</v>
      </c>
      <c r="H2781" s="137">
        <v>46283</v>
      </c>
      <c r="I2781" s="63" t="str">
        <f t="shared" si="287"/>
        <v>Sep</v>
      </c>
      <c r="J2781" s="63">
        <f t="shared" si="294"/>
        <v>2026</v>
      </c>
      <c r="K2781" s="63" t="s">
        <v>70</v>
      </c>
      <c r="L2781" s="9"/>
      <c r="M2781" s="9" t="str">
        <f>_xlfn.XLOOKUP(K2781,[1]Heads!A:A,[1]Heads!B:B)</f>
        <v>174 CrPC</v>
      </c>
      <c r="N2781" s="9" t="str">
        <f>_xlfn.XLOOKUP(M2781,[1]Heads!B:B,[1]Heads!C:C)</f>
        <v>174 CrPC</v>
      </c>
      <c r="O2781" s="9" t="s">
        <v>32</v>
      </c>
      <c r="P2781" s="75"/>
      <c r="Q2781" s="9"/>
      <c r="R2781" s="75"/>
      <c r="S2781" s="96" t="s">
        <v>3196</v>
      </c>
      <c r="T2781" s="9"/>
      <c r="U2781" s="75"/>
      <c r="V2781" s="9"/>
      <c r="W2781" s="75" t="s">
        <v>2553</v>
      </c>
      <c r="X2781" s="104" t="s">
        <v>173</v>
      </c>
      <c r="Y2781" s="98">
        <v>46289</v>
      </c>
      <c r="Z2781" s="9" t="s">
        <v>6741</v>
      </c>
      <c r="AA2781" s="9" t="s">
        <v>34</v>
      </c>
      <c r="AB2781" s="9">
        <f t="shared" ca="1" si="289"/>
        <v>28</v>
      </c>
      <c r="AC2781" s="9" t="str">
        <f t="shared" ca="1" si="290"/>
        <v>Below 45 Days</v>
      </c>
      <c r="AD2781" s="9">
        <f t="shared" ca="1" si="291"/>
        <v>22</v>
      </c>
      <c r="AE2781" s="9" t="str">
        <f t="shared" ca="1" si="292"/>
        <v>Below 45 Days</v>
      </c>
      <c r="AF2781" s="9"/>
      <c r="AG2781" s="123" t="str">
        <f t="shared" si="288"/>
        <v>Ponduru,'128/2026'</v>
      </c>
      <c r="AH2781" s="97" t="str">
        <f t="shared" ca="1" si="293"/>
        <v>Below 45 Days</v>
      </c>
    </row>
    <row r="2782" spans="1:34" ht="25.5" customHeight="1" x14ac:dyDescent="0.25">
      <c r="A2782" s="9">
        <v>58</v>
      </c>
      <c r="B2782" s="123" t="str">
        <f>_xlfn.XLOOKUP(E2782,'[1]PS Name'!B:B,'[1]PS Name'!D:D)</f>
        <v>Tekkali Sub-Division</v>
      </c>
      <c r="C2782" s="123" t="str">
        <f>_xlfn.XLOOKUP(E2782,'[1]PS Name'!B:B,'[1]PS Name'!C:C)</f>
        <v>Tekkali Rural Circle</v>
      </c>
      <c r="D2782" s="123"/>
      <c r="E2782" s="123" t="s">
        <v>84</v>
      </c>
      <c r="F2782" s="9" t="s">
        <v>3120</v>
      </c>
      <c r="G2782" s="63" t="s">
        <v>1377</v>
      </c>
      <c r="H2782" s="137">
        <v>46283</v>
      </c>
      <c r="I2782" s="63" t="str">
        <f t="shared" si="287"/>
        <v>Sep</v>
      </c>
      <c r="J2782" s="63">
        <f t="shared" si="294"/>
        <v>2026</v>
      </c>
      <c r="K2782" s="63" t="s">
        <v>75</v>
      </c>
      <c r="L2782" s="9"/>
      <c r="M2782" s="9" t="str">
        <f>_xlfn.XLOOKUP(K2782,[1]Heads!A:A,[1]Heads!B:B)</f>
        <v>Bodily Offiences</v>
      </c>
      <c r="N2782" s="9" t="str">
        <f>_xlfn.XLOOKUP(M2782,[1]Heads!B:B,[1]Heads!C:C)</f>
        <v>IPC</v>
      </c>
      <c r="O2782" s="9" t="s">
        <v>32</v>
      </c>
      <c r="P2782" s="75"/>
      <c r="Q2782" s="9"/>
      <c r="R2782" s="75"/>
      <c r="S2782" s="96" t="s">
        <v>3196</v>
      </c>
      <c r="T2782" s="9"/>
      <c r="U2782" s="75"/>
      <c r="V2782" s="9"/>
      <c r="W2782" s="75" t="s">
        <v>2553</v>
      </c>
      <c r="X2782" s="104" t="s">
        <v>50</v>
      </c>
      <c r="Y2782" s="98"/>
      <c r="Z2782" s="9" t="s">
        <v>6742</v>
      </c>
      <c r="AA2782" s="9" t="s">
        <v>34</v>
      </c>
      <c r="AB2782" s="9">
        <f t="shared" ca="1" si="289"/>
        <v>28</v>
      </c>
      <c r="AC2782" s="9" t="str">
        <f t="shared" ca="1" si="290"/>
        <v>Below 45 Days</v>
      </c>
      <c r="AD2782" s="9" t="str">
        <f t="shared" ca="1" si="291"/>
        <v/>
      </c>
      <c r="AE2782" s="9" t="str">
        <f t="shared" ca="1" si="292"/>
        <v/>
      </c>
      <c r="AF2782" s="9"/>
      <c r="AG2782" s="123" t="str">
        <f t="shared" si="288"/>
        <v>Nandigam,'91/2026'</v>
      </c>
      <c r="AH2782" s="97" t="str">
        <f t="shared" ca="1" si="293"/>
        <v>Below 45 Days</v>
      </c>
    </row>
    <row r="2783" spans="1:34" ht="25.5" customHeight="1" x14ac:dyDescent="0.25">
      <c r="A2783" s="9">
        <v>59</v>
      </c>
      <c r="B2783" s="123" t="str">
        <f>_xlfn.XLOOKUP(E2783,'[1]PS Name'!B:B,'[1]PS Name'!D:D)</f>
        <v>Kasibugga Sub-Division</v>
      </c>
      <c r="C2783" s="123" t="str">
        <f>_xlfn.XLOOKUP(E2783,'[1]PS Name'!B:B,'[1]PS Name'!C:C)</f>
        <v>Itchapuram Circle</v>
      </c>
      <c r="D2783" s="123"/>
      <c r="E2783" s="123" t="s">
        <v>65</v>
      </c>
      <c r="F2783" s="9" t="s">
        <v>3532</v>
      </c>
      <c r="G2783" s="63" t="s">
        <v>2835</v>
      </c>
      <c r="H2783" s="137">
        <v>46283</v>
      </c>
      <c r="I2783" s="63" t="str">
        <f t="shared" si="287"/>
        <v>Sep</v>
      </c>
      <c r="J2783" s="63">
        <f t="shared" si="294"/>
        <v>2026</v>
      </c>
      <c r="K2783" s="63" t="s">
        <v>127</v>
      </c>
      <c r="L2783" s="9"/>
      <c r="M2783" s="9" t="str">
        <f>_xlfn.XLOOKUP(K2783,[1]Heads!A:A,[1]Heads!B:B)</f>
        <v>Enforcement</v>
      </c>
      <c r="N2783" s="9" t="str">
        <f>_xlfn.XLOOKUP(M2783,[1]Heads!B:B,[1]Heads!C:C)</f>
        <v>Enforcement</v>
      </c>
      <c r="O2783" s="9" t="s">
        <v>32</v>
      </c>
      <c r="P2783" s="75"/>
      <c r="Q2783" s="9"/>
      <c r="R2783" s="75"/>
      <c r="S2783" s="96" t="s">
        <v>3196</v>
      </c>
      <c r="T2783" s="9"/>
      <c r="U2783" s="75"/>
      <c r="V2783" s="9"/>
      <c r="W2783" s="75" t="s">
        <v>2553</v>
      </c>
      <c r="X2783" s="104" t="s">
        <v>141</v>
      </c>
      <c r="Y2783" s="98"/>
      <c r="Z2783" s="9" t="s">
        <v>6743</v>
      </c>
      <c r="AA2783" s="9" t="s">
        <v>34</v>
      </c>
      <c r="AB2783" s="9">
        <f t="shared" ca="1" si="289"/>
        <v>28</v>
      </c>
      <c r="AC2783" s="9" t="str">
        <f t="shared" ca="1" si="290"/>
        <v>Below 45 Days</v>
      </c>
      <c r="AD2783" s="9" t="str">
        <f t="shared" ca="1" si="291"/>
        <v/>
      </c>
      <c r="AE2783" s="9" t="str">
        <f t="shared" ca="1" si="292"/>
        <v/>
      </c>
      <c r="AF2783" s="9"/>
      <c r="AG2783" s="123" t="str">
        <f t="shared" si="288"/>
        <v>Itchapuram Town,'125/2026'</v>
      </c>
      <c r="AH2783" s="97" t="str">
        <f t="shared" ca="1" si="293"/>
        <v>Below 45 Days</v>
      </c>
    </row>
    <row r="2784" spans="1:34" ht="25.5" customHeight="1" x14ac:dyDescent="0.25">
      <c r="A2784" s="9">
        <v>60</v>
      </c>
      <c r="B2784" s="123" t="str">
        <f>_xlfn.XLOOKUP(E2784,'[1]PS Name'!B:B,'[1]PS Name'!D:D)</f>
        <v>Tekkali Sub-Division</v>
      </c>
      <c r="C2784" s="123" t="str">
        <f>_xlfn.XLOOKUP(E2784,'[1]PS Name'!B:B,'[1]PS Name'!C:C)</f>
        <v>Tekkali Rural Circle</v>
      </c>
      <c r="D2784" s="123"/>
      <c r="E2784" s="123" t="s">
        <v>84</v>
      </c>
      <c r="F2784" s="9" t="s">
        <v>3148</v>
      </c>
      <c r="G2784" s="63" t="s">
        <v>3489</v>
      </c>
      <c r="H2784" s="137">
        <v>46283</v>
      </c>
      <c r="I2784" s="63" t="str">
        <f t="shared" si="287"/>
        <v>Sep</v>
      </c>
      <c r="J2784" s="63">
        <f t="shared" si="294"/>
        <v>2026</v>
      </c>
      <c r="K2784" s="63" t="s">
        <v>75</v>
      </c>
      <c r="L2784" s="9"/>
      <c r="M2784" s="9" t="str">
        <f>_xlfn.XLOOKUP(K2784,[1]Heads!A:A,[1]Heads!B:B)</f>
        <v>Bodily Offiences</v>
      </c>
      <c r="N2784" s="9" t="str">
        <f>_xlfn.XLOOKUP(M2784,[1]Heads!B:B,[1]Heads!C:C)</f>
        <v>IPC</v>
      </c>
      <c r="O2784" s="9" t="s">
        <v>32</v>
      </c>
      <c r="P2784" s="75"/>
      <c r="Q2784" s="9"/>
      <c r="R2784" s="75"/>
      <c r="S2784" s="96" t="s">
        <v>3196</v>
      </c>
      <c r="T2784" s="9"/>
      <c r="U2784" s="75"/>
      <c r="V2784" s="9"/>
      <c r="W2784" s="75" t="s">
        <v>2553</v>
      </c>
      <c r="X2784" s="104" t="s">
        <v>50</v>
      </c>
      <c r="Y2784" s="98"/>
      <c r="Z2784" s="9" t="s">
        <v>6744</v>
      </c>
      <c r="AA2784" s="9" t="s">
        <v>34</v>
      </c>
      <c r="AB2784" s="9">
        <f t="shared" ca="1" si="289"/>
        <v>28</v>
      </c>
      <c r="AC2784" s="9" t="str">
        <f t="shared" ca="1" si="290"/>
        <v>Below 45 Days</v>
      </c>
      <c r="AD2784" s="9" t="str">
        <f t="shared" ca="1" si="291"/>
        <v/>
      </c>
      <c r="AE2784" s="9" t="str">
        <f t="shared" ca="1" si="292"/>
        <v/>
      </c>
      <c r="AF2784" s="9"/>
      <c r="AG2784" s="123" t="str">
        <f t="shared" si="288"/>
        <v>Nandigam,'90/2026'</v>
      </c>
      <c r="AH2784" s="97" t="str">
        <f t="shared" ca="1" si="293"/>
        <v>Below 45 Days</v>
      </c>
    </row>
    <row r="2785" spans="1:34" ht="25.5" customHeight="1" x14ac:dyDescent="0.25">
      <c r="A2785" s="9">
        <v>61</v>
      </c>
      <c r="B2785" s="123" t="str">
        <f>_xlfn.XLOOKUP(E2785,'[1]PS Name'!B:B,'[1]PS Name'!D:D)</f>
        <v>Kasibugga Sub-Division</v>
      </c>
      <c r="C2785" s="123">
        <f>_xlfn.XLOOKUP(E2785,'[1]PS Name'!B:B,'[1]PS Name'!C:C)</f>
        <v>0</v>
      </c>
      <c r="D2785" s="123"/>
      <c r="E2785" s="123" t="s">
        <v>68</v>
      </c>
      <c r="F2785" s="9" t="s">
        <v>6745</v>
      </c>
      <c r="G2785" s="63" t="s">
        <v>1418</v>
      </c>
      <c r="H2785" s="137">
        <v>46283</v>
      </c>
      <c r="I2785" s="63" t="str">
        <f t="shared" si="287"/>
        <v>Sep</v>
      </c>
      <c r="J2785" s="63">
        <f t="shared" si="294"/>
        <v>2026</v>
      </c>
      <c r="K2785" s="63" t="s">
        <v>127</v>
      </c>
      <c r="L2785" s="9"/>
      <c r="M2785" s="9" t="str">
        <f>_xlfn.XLOOKUP(K2785,[1]Heads!A:A,[1]Heads!B:B)</f>
        <v>Enforcement</v>
      </c>
      <c r="N2785" s="9" t="str">
        <f>_xlfn.XLOOKUP(M2785,[1]Heads!B:B,[1]Heads!C:C)</f>
        <v>Enforcement</v>
      </c>
      <c r="O2785" s="9" t="s">
        <v>32</v>
      </c>
      <c r="P2785" s="75"/>
      <c r="Q2785" s="9"/>
      <c r="R2785" s="75"/>
      <c r="S2785" s="96" t="s">
        <v>3196</v>
      </c>
      <c r="T2785" s="9"/>
      <c r="U2785" s="75"/>
      <c r="V2785" s="9"/>
      <c r="W2785" s="75" t="s">
        <v>2553</v>
      </c>
      <c r="X2785" s="104" t="s">
        <v>141</v>
      </c>
      <c r="Y2785" s="98"/>
      <c r="Z2785" s="9" t="s">
        <v>6746</v>
      </c>
      <c r="AA2785" s="9" t="s">
        <v>34</v>
      </c>
      <c r="AB2785" s="9">
        <f t="shared" ca="1" si="289"/>
        <v>28</v>
      </c>
      <c r="AC2785" s="9" t="str">
        <f t="shared" ca="1" si="290"/>
        <v>Below 45 Days</v>
      </c>
      <c r="AD2785" s="9" t="str">
        <f t="shared" ca="1" si="291"/>
        <v/>
      </c>
      <c r="AE2785" s="9" t="str">
        <f t="shared" ca="1" si="292"/>
        <v/>
      </c>
      <c r="AF2785" s="9"/>
      <c r="AG2785" s="123" t="str">
        <f t="shared" si="288"/>
        <v>Kasibugga,'322/2026'</v>
      </c>
      <c r="AH2785" s="97" t="str">
        <f t="shared" ca="1" si="293"/>
        <v>Below 45 Days</v>
      </c>
    </row>
    <row r="2786" spans="1:34" ht="25.5" customHeight="1" x14ac:dyDescent="0.25">
      <c r="A2786" s="9">
        <v>62</v>
      </c>
      <c r="B2786" s="123" t="str">
        <f>_xlfn.XLOOKUP(E2786,'[1]PS Name'!B:B,'[1]PS Name'!D:D)</f>
        <v>Srikakulam Sub-Division</v>
      </c>
      <c r="C2786" s="123" t="str">
        <f>_xlfn.XLOOKUP(E2786,'[1]PS Name'!B:B,'[1]PS Name'!C:C)</f>
        <v>Srikakulam Rural Circle</v>
      </c>
      <c r="D2786" s="123"/>
      <c r="E2786" s="123" t="s">
        <v>61</v>
      </c>
      <c r="F2786" s="9" t="s">
        <v>3131</v>
      </c>
      <c r="G2786" s="63" t="s">
        <v>6747</v>
      </c>
      <c r="H2786" s="137">
        <v>46283</v>
      </c>
      <c r="I2786" s="63" t="str">
        <f t="shared" si="287"/>
        <v>Sep</v>
      </c>
      <c r="J2786" s="63">
        <f t="shared" si="294"/>
        <v>2026</v>
      </c>
      <c r="K2786" s="63" t="s">
        <v>75</v>
      </c>
      <c r="L2786" s="9"/>
      <c r="M2786" s="9" t="str">
        <f>_xlfn.XLOOKUP(K2786,[1]Heads!A:A,[1]Heads!B:B)</f>
        <v>Bodily Offiences</v>
      </c>
      <c r="N2786" s="9" t="str">
        <f>_xlfn.XLOOKUP(M2786,[1]Heads!B:B,[1]Heads!C:C)</f>
        <v>IPC</v>
      </c>
      <c r="O2786" s="9" t="s">
        <v>32</v>
      </c>
      <c r="P2786" s="75"/>
      <c r="Q2786" s="9"/>
      <c r="R2786" s="75"/>
      <c r="S2786" s="96" t="s">
        <v>3196</v>
      </c>
      <c r="T2786" s="9"/>
      <c r="U2786" s="75"/>
      <c r="V2786" s="9"/>
      <c r="W2786" s="75" t="s">
        <v>2553</v>
      </c>
      <c r="X2786" s="104" t="s">
        <v>33</v>
      </c>
      <c r="Y2786" s="98">
        <v>46305</v>
      </c>
      <c r="Z2786" s="9" t="s">
        <v>6748</v>
      </c>
      <c r="AA2786" s="9" t="s">
        <v>34</v>
      </c>
      <c r="AB2786" s="9">
        <f t="shared" ca="1" si="289"/>
        <v>28</v>
      </c>
      <c r="AC2786" s="9" t="str">
        <f t="shared" ca="1" si="290"/>
        <v>Below 45 Days</v>
      </c>
      <c r="AD2786" s="9">
        <f t="shared" ca="1" si="291"/>
        <v>6</v>
      </c>
      <c r="AE2786" s="9" t="str">
        <f t="shared" ca="1" si="292"/>
        <v>Below 45 Days</v>
      </c>
      <c r="AF2786" s="9"/>
      <c r="AG2786" s="123" t="str">
        <f t="shared" si="288"/>
        <v>Srikakulam I Town,'84/2026'</v>
      </c>
      <c r="AH2786" s="97" t="str">
        <f t="shared" si="293"/>
        <v/>
      </c>
    </row>
    <row r="2787" spans="1:34" ht="25.5" customHeight="1" x14ac:dyDescent="0.25">
      <c r="A2787" s="9">
        <v>63</v>
      </c>
      <c r="B2787" s="123" t="str">
        <f>_xlfn.XLOOKUP(E2787,'[1]PS Name'!B:B,'[1]PS Name'!D:D)</f>
        <v>Tekkali Sub-Division</v>
      </c>
      <c r="C2787" s="123" t="str">
        <f>_xlfn.XLOOKUP(E2787,'[1]PS Name'!B:B,'[1]PS Name'!C:C)</f>
        <v>Narasannapeta Circle</v>
      </c>
      <c r="D2787" s="123"/>
      <c r="E2787" s="123" t="s">
        <v>42</v>
      </c>
      <c r="F2787" s="9" t="s">
        <v>6749</v>
      </c>
      <c r="G2787" s="63" t="s">
        <v>1157</v>
      </c>
      <c r="H2787" s="137">
        <v>46284</v>
      </c>
      <c r="I2787" s="63" t="str">
        <f t="shared" si="287"/>
        <v>Sep</v>
      </c>
      <c r="J2787" s="63">
        <f t="shared" si="294"/>
        <v>2026</v>
      </c>
      <c r="K2787" s="63" t="s">
        <v>2386</v>
      </c>
      <c r="L2787" s="9"/>
      <c r="M2787" s="9" t="str">
        <f>_xlfn.XLOOKUP(K2787,[1]Heads!A:A,[1]Heads!B:B)</f>
        <v>Enforcement</v>
      </c>
      <c r="N2787" s="9" t="str">
        <f>_xlfn.XLOOKUP(M2787,[1]Heads!B:B,[1]Heads!C:C)</f>
        <v>Enforcement</v>
      </c>
      <c r="O2787" s="9" t="s">
        <v>32</v>
      </c>
      <c r="P2787" s="75"/>
      <c r="Q2787" s="9"/>
      <c r="R2787" s="75"/>
      <c r="S2787" s="96" t="s">
        <v>7126</v>
      </c>
      <c r="T2787" s="9"/>
      <c r="U2787" s="75"/>
      <c r="V2787" s="9"/>
      <c r="W2787" s="75" t="s">
        <v>2553</v>
      </c>
      <c r="X2787" s="104" t="s">
        <v>2923</v>
      </c>
      <c r="Y2787" s="98"/>
      <c r="Z2787" s="9" t="s">
        <v>6750</v>
      </c>
      <c r="AA2787" s="9" t="s">
        <v>34</v>
      </c>
      <c r="AB2787" s="9" t="str">
        <f t="shared" ca="1" si="289"/>
        <v/>
      </c>
      <c r="AC2787" s="9" t="str">
        <f t="shared" si="290"/>
        <v/>
      </c>
      <c r="AD2787" s="9" t="str">
        <f t="shared" ca="1" si="291"/>
        <v/>
      </c>
      <c r="AE2787" s="9" t="str">
        <f t="shared" ca="1" si="292"/>
        <v/>
      </c>
      <c r="AF2787" s="9"/>
      <c r="AG2787" s="123" t="str">
        <f t="shared" si="288"/>
        <v>Narasannapeta,'291/2026'</v>
      </c>
      <c r="AH2787" s="97" t="str">
        <f t="shared" si="293"/>
        <v/>
      </c>
    </row>
    <row r="2788" spans="1:34" ht="25.5" customHeight="1" x14ac:dyDescent="0.25">
      <c r="A2788" s="9">
        <v>64</v>
      </c>
      <c r="B2788" s="123" t="str">
        <f>_xlfn.XLOOKUP(E2788,'[1]PS Name'!B:B,'[1]PS Name'!D:D)</f>
        <v>Tekkali Sub-Division</v>
      </c>
      <c r="C2788" s="123" t="str">
        <f>_xlfn.XLOOKUP(E2788,'[1]PS Name'!B:B,'[1]PS Name'!C:C)</f>
        <v>Tekkali Rural Circle</v>
      </c>
      <c r="D2788" s="123"/>
      <c r="E2788" s="123" t="s">
        <v>95</v>
      </c>
      <c r="F2788" s="9" t="s">
        <v>3086</v>
      </c>
      <c r="G2788" s="63" t="s">
        <v>1157</v>
      </c>
      <c r="H2788" s="137">
        <v>46284</v>
      </c>
      <c r="I2788" s="63" t="str">
        <f t="shared" si="287"/>
        <v>Sep</v>
      </c>
      <c r="J2788" s="63">
        <f t="shared" si="294"/>
        <v>2026</v>
      </c>
      <c r="K2788" s="63" t="s">
        <v>2386</v>
      </c>
      <c r="L2788" s="9"/>
      <c r="M2788" s="9" t="str">
        <f>_xlfn.XLOOKUP(K2788,[1]Heads!A:A,[1]Heads!B:B)</f>
        <v>Enforcement</v>
      </c>
      <c r="N2788" s="9" t="str">
        <f>_xlfn.XLOOKUP(M2788,[1]Heads!B:B,[1]Heads!C:C)</f>
        <v>Enforcement</v>
      </c>
      <c r="O2788" s="9" t="s">
        <v>32</v>
      </c>
      <c r="P2788" s="75"/>
      <c r="Q2788" s="9"/>
      <c r="R2788" s="75"/>
      <c r="S2788" s="96" t="s">
        <v>7126</v>
      </c>
      <c r="T2788" s="9"/>
      <c r="U2788" s="75"/>
      <c r="V2788" s="9"/>
      <c r="W2788" s="75" t="s">
        <v>2553</v>
      </c>
      <c r="X2788" s="104" t="s">
        <v>2923</v>
      </c>
      <c r="Y2788" s="98"/>
      <c r="Z2788" s="9" t="s">
        <v>6751</v>
      </c>
      <c r="AA2788" s="9" t="s">
        <v>34</v>
      </c>
      <c r="AB2788" s="9" t="str">
        <f t="shared" ca="1" si="289"/>
        <v/>
      </c>
      <c r="AC2788" s="9" t="str">
        <f t="shared" si="290"/>
        <v/>
      </c>
      <c r="AD2788" s="9" t="str">
        <f t="shared" ca="1" si="291"/>
        <v/>
      </c>
      <c r="AE2788" s="9" t="str">
        <f t="shared" ca="1" si="292"/>
        <v/>
      </c>
      <c r="AF2788" s="9"/>
      <c r="AG2788" s="123" t="str">
        <f t="shared" si="288"/>
        <v>Santhabommali,'76/2026'</v>
      </c>
      <c r="AH2788" s="97" t="str">
        <f t="shared" si="293"/>
        <v/>
      </c>
    </row>
    <row r="2789" spans="1:34" ht="25.5" customHeight="1" x14ac:dyDescent="0.25">
      <c r="A2789" s="9">
        <v>65</v>
      </c>
      <c r="B2789" s="123" t="str">
        <f>_xlfn.XLOOKUP(E2789,'[1]PS Name'!B:B,'[1]PS Name'!D:D)</f>
        <v>Srikakulam Sub-Division</v>
      </c>
      <c r="C2789" s="123" t="str">
        <f>_xlfn.XLOOKUP(E2789,'[1]PS Name'!B:B,'[1]PS Name'!C:C)</f>
        <v>Srikakulam Rural Circle</v>
      </c>
      <c r="D2789" s="123"/>
      <c r="E2789" s="123" t="s">
        <v>74</v>
      </c>
      <c r="F2789" s="9" t="s">
        <v>6752</v>
      </c>
      <c r="G2789" s="63" t="s">
        <v>6753</v>
      </c>
      <c r="H2789" s="137">
        <v>46284</v>
      </c>
      <c r="I2789" s="63" t="str">
        <f t="shared" si="287"/>
        <v>Sep</v>
      </c>
      <c r="J2789" s="63">
        <f t="shared" si="294"/>
        <v>2026</v>
      </c>
      <c r="K2789" s="63" t="s">
        <v>29</v>
      </c>
      <c r="L2789" s="9"/>
      <c r="M2789" s="9" t="str">
        <f>_xlfn.XLOOKUP(K2789,[1]Heads!A:A,[1]Heads!B:B)</f>
        <v>White Collar Offences</v>
      </c>
      <c r="N2789" s="9" t="str">
        <f>_xlfn.XLOOKUP(M2789,[1]Heads!B:B,[1]Heads!C:C)</f>
        <v>IPC</v>
      </c>
      <c r="O2789" s="9" t="s">
        <v>32</v>
      </c>
      <c r="P2789" s="75"/>
      <c r="Q2789" s="9"/>
      <c r="R2789" s="75"/>
      <c r="S2789" s="96" t="s">
        <v>3196</v>
      </c>
      <c r="T2789" s="9"/>
      <c r="U2789" s="75"/>
      <c r="V2789" s="9"/>
      <c r="W2789" s="75" t="s">
        <v>2553</v>
      </c>
      <c r="X2789" s="104" t="s">
        <v>50</v>
      </c>
      <c r="Y2789" s="98"/>
      <c r="Z2789" s="9" t="s">
        <v>6754</v>
      </c>
      <c r="AA2789" s="9" t="s">
        <v>34</v>
      </c>
      <c r="AB2789" s="9">
        <f t="shared" ca="1" si="289"/>
        <v>27</v>
      </c>
      <c r="AC2789" s="9" t="str">
        <f t="shared" ca="1" si="290"/>
        <v>Below 45 Days</v>
      </c>
      <c r="AD2789" s="9" t="str">
        <f t="shared" ca="1" si="291"/>
        <v/>
      </c>
      <c r="AE2789" s="9" t="str">
        <f t="shared" ca="1" si="292"/>
        <v/>
      </c>
      <c r="AF2789" s="9"/>
      <c r="AG2789" s="123" t="str">
        <f t="shared" si="288"/>
        <v>Srikakulam Rural,'189/2026'</v>
      </c>
      <c r="AH2789" s="97" t="str">
        <f t="shared" ca="1" si="293"/>
        <v>Below 45 Days</v>
      </c>
    </row>
    <row r="2790" spans="1:34" ht="25.5" customHeight="1" x14ac:dyDescent="0.25">
      <c r="A2790" s="9">
        <v>66</v>
      </c>
      <c r="B2790" s="123" t="str">
        <f>_xlfn.XLOOKUP(E2790,'[1]PS Name'!B:B,'[1]PS Name'!D:D)</f>
        <v>Srikakulam Sub-Division</v>
      </c>
      <c r="C2790" s="123">
        <f>_xlfn.XLOOKUP(E2790,'[1]PS Name'!B:B,'[1]PS Name'!C:C)</f>
        <v>0</v>
      </c>
      <c r="D2790" s="123"/>
      <c r="E2790" s="123" t="s">
        <v>28</v>
      </c>
      <c r="F2790" s="9" t="s">
        <v>3593</v>
      </c>
      <c r="G2790" s="63" t="s">
        <v>1315</v>
      </c>
      <c r="H2790" s="137">
        <v>46284</v>
      </c>
      <c r="I2790" s="63" t="str">
        <f t="shared" si="287"/>
        <v>Sep</v>
      </c>
      <c r="J2790" s="63">
        <f t="shared" si="294"/>
        <v>2026</v>
      </c>
      <c r="K2790" s="63" t="s">
        <v>70</v>
      </c>
      <c r="L2790" s="9"/>
      <c r="M2790" s="9" t="str">
        <f>_xlfn.XLOOKUP(K2790,[1]Heads!A:A,[1]Heads!B:B)</f>
        <v>174 CrPC</v>
      </c>
      <c r="N2790" s="9" t="str">
        <f>_xlfn.XLOOKUP(M2790,[1]Heads!B:B,[1]Heads!C:C)</f>
        <v>174 CrPC</v>
      </c>
      <c r="O2790" s="9" t="s">
        <v>32</v>
      </c>
      <c r="P2790" s="75"/>
      <c r="Q2790" s="9"/>
      <c r="R2790" s="75"/>
      <c r="S2790" s="96" t="s">
        <v>3196</v>
      </c>
      <c r="T2790" s="9"/>
      <c r="U2790" s="75"/>
      <c r="V2790" s="9"/>
      <c r="W2790" s="75" t="s">
        <v>2553</v>
      </c>
      <c r="X2790" s="104" t="s">
        <v>142</v>
      </c>
      <c r="Y2790" s="98"/>
      <c r="Z2790" s="9" t="s">
        <v>6755</v>
      </c>
      <c r="AA2790" s="9" t="s">
        <v>34</v>
      </c>
      <c r="AB2790" s="9">
        <f t="shared" ca="1" si="289"/>
        <v>27</v>
      </c>
      <c r="AC2790" s="9" t="str">
        <f t="shared" ca="1" si="290"/>
        <v>Below 45 Days</v>
      </c>
      <c r="AD2790" s="9" t="str">
        <f t="shared" ca="1" si="291"/>
        <v/>
      </c>
      <c r="AE2790" s="9" t="str">
        <f t="shared" ca="1" si="292"/>
        <v/>
      </c>
      <c r="AF2790" s="9"/>
      <c r="AG2790" s="123" t="str">
        <f t="shared" si="288"/>
        <v>Srikakulam II Town,'135/2026'</v>
      </c>
      <c r="AH2790" s="97" t="str">
        <f t="shared" ca="1" si="293"/>
        <v>Below 45 Days</v>
      </c>
    </row>
    <row r="2791" spans="1:34" ht="25.5" customHeight="1" x14ac:dyDescent="0.25">
      <c r="A2791" s="9">
        <v>67</v>
      </c>
      <c r="B2791" s="123" t="str">
        <f>_xlfn.XLOOKUP(E2791,'[1]PS Name'!B:B,'[1]PS Name'!D:D)</f>
        <v>Tekkali Sub-Division</v>
      </c>
      <c r="C2791" s="123" t="str">
        <f>_xlfn.XLOOKUP(E2791,'[1]PS Name'!B:B,'[1]PS Name'!C:C)</f>
        <v>Narasannapeta Circle</v>
      </c>
      <c r="D2791" s="123"/>
      <c r="E2791" s="123" t="s">
        <v>42</v>
      </c>
      <c r="F2791" s="9" t="s">
        <v>6756</v>
      </c>
      <c r="G2791" s="63" t="s">
        <v>6757</v>
      </c>
      <c r="H2791" s="137">
        <v>46284</v>
      </c>
      <c r="I2791" s="63" t="str">
        <f t="shared" si="287"/>
        <v>Sep</v>
      </c>
      <c r="J2791" s="63">
        <f t="shared" si="294"/>
        <v>2026</v>
      </c>
      <c r="K2791" s="63" t="s">
        <v>148</v>
      </c>
      <c r="L2791" s="9"/>
      <c r="M2791" s="9" t="str">
        <f>_xlfn.XLOOKUP(K2791,[1]Heads!A:A,[1]Heads!B:B)</f>
        <v>Other IPC</v>
      </c>
      <c r="N2791" s="9" t="str">
        <f>_xlfn.XLOOKUP(M2791,[1]Heads!B:B,[1]Heads!C:C)</f>
        <v>IPC</v>
      </c>
      <c r="O2791" s="9" t="s">
        <v>32</v>
      </c>
      <c r="P2791" s="75"/>
      <c r="Q2791" s="9"/>
      <c r="R2791" s="75"/>
      <c r="S2791" s="96" t="s">
        <v>3196</v>
      </c>
      <c r="T2791" s="9"/>
      <c r="U2791" s="75"/>
      <c r="V2791" s="9"/>
      <c r="W2791" s="75" t="s">
        <v>2553</v>
      </c>
      <c r="X2791" s="104" t="s">
        <v>175</v>
      </c>
      <c r="Y2791" s="98"/>
      <c r="Z2791" s="9" t="s">
        <v>6758</v>
      </c>
      <c r="AA2791" s="9" t="s">
        <v>34</v>
      </c>
      <c r="AB2791" s="9">
        <f t="shared" ca="1" si="289"/>
        <v>27</v>
      </c>
      <c r="AC2791" s="9" t="str">
        <f t="shared" ca="1" si="290"/>
        <v>Below 45 Days</v>
      </c>
      <c r="AD2791" s="9" t="str">
        <f t="shared" ca="1" si="291"/>
        <v/>
      </c>
      <c r="AE2791" s="9" t="str">
        <f t="shared" ca="1" si="292"/>
        <v/>
      </c>
      <c r="AF2791" s="9"/>
      <c r="AG2791" s="123" t="str">
        <f t="shared" si="288"/>
        <v>Narasannapeta,'290/2026'</v>
      </c>
      <c r="AH2791" s="97" t="str">
        <f t="shared" ca="1" si="293"/>
        <v>Below 45 Days</v>
      </c>
    </row>
    <row r="2792" spans="1:34" ht="25.5" customHeight="1" x14ac:dyDescent="0.25">
      <c r="A2792" s="9">
        <v>68</v>
      </c>
      <c r="B2792" s="123" t="str">
        <f>_xlfn.XLOOKUP(E2792,'[1]PS Name'!B:B,'[1]PS Name'!D:D)</f>
        <v>Srikakulam Sub-Division</v>
      </c>
      <c r="C2792" s="123">
        <f>_xlfn.XLOOKUP(E2792,'[1]PS Name'!B:B,'[1]PS Name'!C:C)</f>
        <v>0</v>
      </c>
      <c r="D2792" s="123"/>
      <c r="E2792" s="123" t="s">
        <v>28</v>
      </c>
      <c r="F2792" s="9" t="s">
        <v>3611</v>
      </c>
      <c r="G2792" s="63" t="s">
        <v>1027</v>
      </c>
      <c r="H2792" s="137">
        <v>46284</v>
      </c>
      <c r="I2792" s="63" t="str">
        <f t="shared" si="287"/>
        <v>Sep</v>
      </c>
      <c r="J2792" s="63">
        <f t="shared" si="294"/>
        <v>2026</v>
      </c>
      <c r="K2792" s="63" t="s">
        <v>48</v>
      </c>
      <c r="L2792" s="9"/>
      <c r="M2792" s="9" t="str">
        <f>_xlfn.XLOOKUP(K2792,[1]Heads!A:A,[1]Heads!B:B)</f>
        <v>Property Offences</v>
      </c>
      <c r="N2792" s="9" t="str">
        <f>_xlfn.XLOOKUP(M2792,[1]Heads!B:B,[1]Heads!C:C)</f>
        <v>IPC</v>
      </c>
      <c r="O2792" s="9" t="s">
        <v>32</v>
      </c>
      <c r="P2792" s="75"/>
      <c r="Q2792" s="9"/>
      <c r="R2792" s="75"/>
      <c r="S2792" s="96" t="s">
        <v>3196</v>
      </c>
      <c r="T2792" s="9"/>
      <c r="U2792" s="75"/>
      <c r="V2792" s="9"/>
      <c r="W2792" s="75" t="s">
        <v>2553</v>
      </c>
      <c r="X2792" s="104" t="s">
        <v>141</v>
      </c>
      <c r="Y2792" s="98"/>
      <c r="Z2792" s="9" t="s">
        <v>6759</v>
      </c>
      <c r="AA2792" s="9" t="s">
        <v>34</v>
      </c>
      <c r="AB2792" s="9">
        <f t="shared" ca="1" si="289"/>
        <v>27</v>
      </c>
      <c r="AC2792" s="9" t="str">
        <f t="shared" ca="1" si="290"/>
        <v>Below 45 Days</v>
      </c>
      <c r="AD2792" s="9" t="str">
        <f t="shared" ca="1" si="291"/>
        <v/>
      </c>
      <c r="AE2792" s="9" t="str">
        <f t="shared" ca="1" si="292"/>
        <v/>
      </c>
      <c r="AF2792" s="9"/>
      <c r="AG2792" s="123" t="str">
        <f t="shared" si="288"/>
        <v>Srikakulam II Town,'137/2026'</v>
      </c>
      <c r="AH2792" s="97" t="str">
        <f t="shared" ca="1" si="293"/>
        <v>Below 45 Days</v>
      </c>
    </row>
    <row r="2793" spans="1:34" ht="25.5" customHeight="1" x14ac:dyDescent="0.25">
      <c r="A2793" s="9">
        <v>69</v>
      </c>
      <c r="B2793" s="123" t="str">
        <f>_xlfn.XLOOKUP(E2793,'[1]PS Name'!B:B,'[1]PS Name'!D:D)</f>
        <v>Srikakulam Sub-Division</v>
      </c>
      <c r="C2793" s="123">
        <f>_xlfn.XLOOKUP(E2793,'[1]PS Name'!B:B,'[1]PS Name'!C:C)</f>
        <v>0</v>
      </c>
      <c r="D2793" s="123"/>
      <c r="E2793" s="123" t="s">
        <v>28</v>
      </c>
      <c r="F2793" s="9" t="s">
        <v>3597</v>
      </c>
      <c r="G2793" s="63" t="s">
        <v>1027</v>
      </c>
      <c r="H2793" s="137">
        <v>46284</v>
      </c>
      <c r="I2793" s="63" t="str">
        <f t="shared" si="287"/>
        <v>Sep</v>
      </c>
      <c r="J2793" s="63">
        <f t="shared" si="294"/>
        <v>2026</v>
      </c>
      <c r="K2793" s="63" t="s">
        <v>48</v>
      </c>
      <c r="L2793" s="9"/>
      <c r="M2793" s="9" t="str">
        <f>_xlfn.XLOOKUP(K2793,[1]Heads!A:A,[1]Heads!B:B)</f>
        <v>Property Offences</v>
      </c>
      <c r="N2793" s="9" t="str">
        <f>_xlfn.XLOOKUP(M2793,[1]Heads!B:B,[1]Heads!C:C)</f>
        <v>IPC</v>
      </c>
      <c r="O2793" s="9" t="s">
        <v>32</v>
      </c>
      <c r="P2793" s="75"/>
      <c r="Q2793" s="9"/>
      <c r="R2793" s="75"/>
      <c r="S2793" s="96" t="s">
        <v>3196</v>
      </c>
      <c r="T2793" s="9"/>
      <c r="U2793" s="75"/>
      <c r="V2793" s="9"/>
      <c r="W2793" s="75" t="s">
        <v>2553</v>
      </c>
      <c r="X2793" s="104" t="s">
        <v>141</v>
      </c>
      <c r="Y2793" s="98"/>
      <c r="Z2793" s="9" t="s">
        <v>6760</v>
      </c>
      <c r="AA2793" s="9" t="s">
        <v>34</v>
      </c>
      <c r="AB2793" s="9">
        <f t="shared" ca="1" si="289"/>
        <v>27</v>
      </c>
      <c r="AC2793" s="9" t="str">
        <f t="shared" ca="1" si="290"/>
        <v>Below 45 Days</v>
      </c>
      <c r="AD2793" s="9" t="str">
        <f t="shared" ca="1" si="291"/>
        <v/>
      </c>
      <c r="AE2793" s="9" t="str">
        <f t="shared" ca="1" si="292"/>
        <v/>
      </c>
      <c r="AF2793" s="9"/>
      <c r="AG2793" s="123" t="str">
        <f t="shared" si="288"/>
        <v>Srikakulam II Town,'136/2026'</v>
      </c>
      <c r="AH2793" s="97" t="str">
        <f t="shared" ca="1" si="293"/>
        <v>Below 45 Days</v>
      </c>
    </row>
    <row r="2794" spans="1:34" ht="25.5" customHeight="1" x14ac:dyDescent="0.25">
      <c r="A2794" s="9">
        <v>70</v>
      </c>
      <c r="B2794" s="123" t="str">
        <f>_xlfn.XLOOKUP(E2794,'[1]PS Name'!B:B,'[1]PS Name'!D:D)</f>
        <v>Srikakulam Sub-Division</v>
      </c>
      <c r="C2794" s="123" t="str">
        <f>_xlfn.XLOOKUP(E2794,'[1]PS Name'!B:B,'[1]PS Name'!C:C)</f>
        <v>J.R.Puram Circle</v>
      </c>
      <c r="D2794" s="123"/>
      <c r="E2794" s="123" t="s">
        <v>38</v>
      </c>
      <c r="F2794" s="9" t="s">
        <v>6761</v>
      </c>
      <c r="G2794" s="63" t="s">
        <v>1572</v>
      </c>
      <c r="H2794" s="137">
        <v>46284</v>
      </c>
      <c r="I2794" s="63" t="str">
        <f t="shared" si="287"/>
        <v>Sep</v>
      </c>
      <c r="J2794" s="63">
        <f t="shared" si="294"/>
        <v>2026</v>
      </c>
      <c r="K2794" s="63" t="s">
        <v>75</v>
      </c>
      <c r="L2794" s="9"/>
      <c r="M2794" s="9" t="str">
        <f>_xlfn.XLOOKUP(K2794,[1]Heads!A:A,[1]Heads!B:B)</f>
        <v>Bodily Offiences</v>
      </c>
      <c r="N2794" s="9" t="str">
        <f>_xlfn.XLOOKUP(M2794,[1]Heads!B:B,[1]Heads!C:C)</f>
        <v>IPC</v>
      </c>
      <c r="O2794" s="9" t="s">
        <v>32</v>
      </c>
      <c r="P2794" s="75"/>
      <c r="Q2794" s="9"/>
      <c r="R2794" s="75"/>
      <c r="S2794" s="96" t="s">
        <v>3196</v>
      </c>
      <c r="T2794" s="9"/>
      <c r="U2794" s="75"/>
      <c r="V2794" s="9"/>
      <c r="W2794" s="75" t="s">
        <v>2553</v>
      </c>
      <c r="X2794" s="104" t="s">
        <v>169</v>
      </c>
      <c r="Y2794" s="98"/>
      <c r="Z2794" s="9" t="s">
        <v>6762</v>
      </c>
      <c r="AA2794" s="9" t="s">
        <v>34</v>
      </c>
      <c r="AB2794" s="9">
        <f t="shared" ca="1" si="289"/>
        <v>27</v>
      </c>
      <c r="AC2794" s="9" t="str">
        <f t="shared" ca="1" si="290"/>
        <v>Below 45 Days</v>
      </c>
      <c r="AD2794" s="9" t="str">
        <f t="shared" ca="1" si="291"/>
        <v/>
      </c>
      <c r="AE2794" s="9" t="str">
        <f t="shared" ca="1" si="292"/>
        <v/>
      </c>
      <c r="AF2794" s="9"/>
      <c r="AG2794" s="123" t="str">
        <f t="shared" si="288"/>
        <v>Etcherla,'202/2026'</v>
      </c>
      <c r="AH2794" s="97" t="str">
        <f t="shared" ca="1" si="293"/>
        <v>Below 45 Days</v>
      </c>
    </row>
    <row r="2795" spans="1:34" ht="25.5" customHeight="1" x14ac:dyDescent="0.25">
      <c r="A2795" s="9">
        <v>71</v>
      </c>
      <c r="B2795" s="123" t="str">
        <f>_xlfn.XLOOKUP(E2795,'[1]PS Name'!B:B,'[1]PS Name'!D:D)</f>
        <v>Tekkali Sub-Division</v>
      </c>
      <c r="C2795" s="123" t="str">
        <f>_xlfn.XLOOKUP(E2795,'[1]PS Name'!B:B,'[1]PS Name'!C:C)</f>
        <v>Narasannapeta Circle</v>
      </c>
      <c r="D2795" s="123"/>
      <c r="E2795" s="123" t="s">
        <v>79</v>
      </c>
      <c r="F2795" s="9" t="s">
        <v>3535</v>
      </c>
      <c r="G2795" s="63" t="s">
        <v>6763</v>
      </c>
      <c r="H2795" s="137">
        <v>46284</v>
      </c>
      <c r="I2795" s="63" t="str">
        <f t="shared" si="287"/>
        <v>Sep</v>
      </c>
      <c r="J2795" s="63">
        <f t="shared" si="294"/>
        <v>2026</v>
      </c>
      <c r="K2795" s="63" t="s">
        <v>2386</v>
      </c>
      <c r="L2795" s="9"/>
      <c r="M2795" s="9" t="str">
        <f>_xlfn.XLOOKUP(K2795,[1]Heads!A:A,[1]Heads!B:B)</f>
        <v>Enforcement</v>
      </c>
      <c r="N2795" s="9" t="str">
        <f>_xlfn.XLOOKUP(M2795,[1]Heads!B:B,[1]Heads!C:C)</f>
        <v>Enforcement</v>
      </c>
      <c r="O2795" s="9" t="s">
        <v>32</v>
      </c>
      <c r="P2795" s="75"/>
      <c r="Q2795" s="9"/>
      <c r="R2795" s="75"/>
      <c r="S2795" s="96" t="s">
        <v>7126</v>
      </c>
      <c r="T2795" s="9"/>
      <c r="U2795" s="75"/>
      <c r="V2795" s="9"/>
      <c r="W2795" s="75" t="s">
        <v>2553</v>
      </c>
      <c r="X2795" s="104" t="s">
        <v>2923</v>
      </c>
      <c r="Y2795" s="98"/>
      <c r="Z2795" s="9" t="s">
        <v>6764</v>
      </c>
      <c r="AA2795" s="9" t="s">
        <v>34</v>
      </c>
      <c r="AB2795" s="9" t="str">
        <f t="shared" ca="1" si="289"/>
        <v/>
      </c>
      <c r="AC2795" s="9" t="str">
        <f t="shared" si="290"/>
        <v/>
      </c>
      <c r="AD2795" s="9" t="str">
        <f t="shared" ca="1" si="291"/>
        <v/>
      </c>
      <c r="AE2795" s="9" t="str">
        <f t="shared" ca="1" si="292"/>
        <v/>
      </c>
      <c r="AF2795" s="9"/>
      <c r="AG2795" s="123" t="str">
        <f t="shared" si="288"/>
        <v>Polaki,'126/2026'</v>
      </c>
      <c r="AH2795" s="97" t="str">
        <f t="shared" si="293"/>
        <v/>
      </c>
    </row>
    <row r="2796" spans="1:34" ht="25.5" customHeight="1" x14ac:dyDescent="0.25">
      <c r="A2796" s="9">
        <v>72</v>
      </c>
      <c r="B2796" s="123" t="str">
        <f>_xlfn.XLOOKUP(E2796,'[1]PS Name'!B:B,'[1]PS Name'!D:D)</f>
        <v>Srikakulam Sub-Division</v>
      </c>
      <c r="C2796" s="123" t="str">
        <f>_xlfn.XLOOKUP(E2796,'[1]PS Name'!B:B,'[1]PS Name'!C:C)</f>
        <v>J.R.Puram Circle</v>
      </c>
      <c r="D2796" s="123"/>
      <c r="E2796" s="123" t="s">
        <v>104</v>
      </c>
      <c r="F2796" s="9" t="s">
        <v>3486</v>
      </c>
      <c r="G2796" s="63" t="s">
        <v>3760</v>
      </c>
      <c r="H2796" s="137">
        <v>46284</v>
      </c>
      <c r="I2796" s="63" t="str">
        <f t="shared" si="287"/>
        <v>Sep</v>
      </c>
      <c r="J2796" s="63">
        <f t="shared" si="294"/>
        <v>2026</v>
      </c>
      <c r="K2796" s="63" t="s">
        <v>75</v>
      </c>
      <c r="L2796" s="9"/>
      <c r="M2796" s="9" t="str">
        <f>_xlfn.XLOOKUP(K2796,[1]Heads!A:A,[1]Heads!B:B)</f>
        <v>Bodily Offiences</v>
      </c>
      <c r="N2796" s="9" t="str">
        <f>_xlfn.XLOOKUP(M2796,[1]Heads!B:B,[1]Heads!C:C)</f>
        <v>IPC</v>
      </c>
      <c r="O2796" s="9" t="s">
        <v>32</v>
      </c>
      <c r="P2796" s="75"/>
      <c r="Q2796" s="9"/>
      <c r="R2796" s="75"/>
      <c r="S2796" s="96" t="s">
        <v>3196</v>
      </c>
      <c r="T2796" s="9"/>
      <c r="U2796" s="75"/>
      <c r="V2796" s="9"/>
      <c r="W2796" s="75" t="s">
        <v>2553</v>
      </c>
      <c r="X2796" s="104" t="s">
        <v>169</v>
      </c>
      <c r="Y2796" s="98"/>
      <c r="Z2796" s="9" t="s">
        <v>6765</v>
      </c>
      <c r="AA2796" s="9" t="s">
        <v>34</v>
      </c>
      <c r="AB2796" s="9">
        <f t="shared" ca="1" si="289"/>
        <v>27</v>
      </c>
      <c r="AC2796" s="9" t="str">
        <f t="shared" ca="1" si="290"/>
        <v>Below 45 Days</v>
      </c>
      <c r="AD2796" s="9" t="str">
        <f t="shared" ca="1" si="291"/>
        <v/>
      </c>
      <c r="AE2796" s="9" t="str">
        <f t="shared" ca="1" si="292"/>
        <v/>
      </c>
      <c r="AF2796" s="9"/>
      <c r="AG2796" s="123" t="str">
        <f t="shared" si="288"/>
        <v>Laveru,'124/2026'</v>
      </c>
      <c r="AH2796" s="97" t="str">
        <f t="shared" ca="1" si="293"/>
        <v>Below 45 Days</v>
      </c>
    </row>
    <row r="2797" spans="1:34" ht="25.5" customHeight="1" x14ac:dyDescent="0.25">
      <c r="A2797" s="9">
        <v>73</v>
      </c>
      <c r="B2797" s="123" t="str">
        <f>_xlfn.XLOOKUP(E2797,'[1]PS Name'!B:B,'[1]PS Name'!D:D)</f>
        <v>Kasibugga Sub-Division</v>
      </c>
      <c r="C2797" s="123" t="str">
        <f>_xlfn.XLOOKUP(E2797,'[1]PS Name'!B:B,'[1]PS Name'!C:C)</f>
        <v>Kasibugga Rural Circle</v>
      </c>
      <c r="D2797" s="123"/>
      <c r="E2797" s="123" t="s">
        <v>114</v>
      </c>
      <c r="F2797" s="9" t="s">
        <v>3803</v>
      </c>
      <c r="G2797" s="63" t="s">
        <v>6766</v>
      </c>
      <c r="H2797" s="137">
        <v>46284</v>
      </c>
      <c r="I2797" s="63" t="str">
        <f t="shared" si="287"/>
        <v>Sep</v>
      </c>
      <c r="J2797" s="63">
        <f t="shared" si="294"/>
        <v>2026</v>
      </c>
      <c r="K2797" s="63" t="s">
        <v>39</v>
      </c>
      <c r="L2797" s="9"/>
      <c r="M2797" s="9" t="str">
        <f>_xlfn.XLOOKUP(K2797,[1]Heads!A:A,[1]Heads!B:B)</f>
        <v>Other IPC</v>
      </c>
      <c r="N2797" s="9" t="str">
        <f>_xlfn.XLOOKUP(M2797,[1]Heads!B:B,[1]Heads!C:C)</f>
        <v>IPC</v>
      </c>
      <c r="O2797" s="9" t="s">
        <v>32</v>
      </c>
      <c r="P2797" s="75"/>
      <c r="Q2797" s="9"/>
      <c r="R2797" s="75"/>
      <c r="S2797" s="96" t="s">
        <v>3196</v>
      </c>
      <c r="T2797" s="9"/>
      <c r="U2797" s="75"/>
      <c r="V2797" s="9"/>
      <c r="W2797" s="75" t="s">
        <v>2553</v>
      </c>
      <c r="X2797" s="104" t="s">
        <v>176</v>
      </c>
      <c r="Y2797" s="98">
        <v>46307</v>
      </c>
      <c r="Z2797" s="9" t="s">
        <v>6767</v>
      </c>
      <c r="AA2797" s="9" t="s">
        <v>34</v>
      </c>
      <c r="AB2797" s="9">
        <f t="shared" ca="1" si="289"/>
        <v>27</v>
      </c>
      <c r="AC2797" s="9" t="str">
        <f t="shared" ca="1" si="290"/>
        <v>Below 45 Days</v>
      </c>
      <c r="AD2797" s="9">
        <f t="shared" ca="1" si="291"/>
        <v>4</v>
      </c>
      <c r="AE2797" s="9" t="str">
        <f t="shared" ca="1" si="292"/>
        <v>Below 45 Days</v>
      </c>
      <c r="AF2797" s="9"/>
      <c r="AG2797" s="123" t="str">
        <f t="shared" si="288"/>
        <v>Mandasa,'153/2026'</v>
      </c>
      <c r="AH2797" s="97" t="str">
        <f t="shared" ca="1" si="293"/>
        <v>Below 45 Days</v>
      </c>
    </row>
    <row r="2798" spans="1:34" ht="25.5" customHeight="1" x14ac:dyDescent="0.25">
      <c r="A2798" s="9">
        <v>74</v>
      </c>
      <c r="B2798" s="123" t="str">
        <f>_xlfn.XLOOKUP(E2798,'[1]PS Name'!B:B,'[1]PS Name'!D:D)</f>
        <v>Srikakulam Sub-Division</v>
      </c>
      <c r="C2798" s="123" t="str">
        <f>_xlfn.XLOOKUP(E2798,'[1]PS Name'!B:B,'[1]PS Name'!C:C)</f>
        <v>J.R.Puram Circle</v>
      </c>
      <c r="D2798" s="123"/>
      <c r="E2798" s="123" t="s">
        <v>104</v>
      </c>
      <c r="F2798" s="9" t="s">
        <v>3482</v>
      </c>
      <c r="G2798" s="63" t="s">
        <v>1332</v>
      </c>
      <c r="H2798" s="137">
        <v>46284</v>
      </c>
      <c r="I2798" s="63" t="str">
        <f t="shared" si="287"/>
        <v>Sep</v>
      </c>
      <c r="J2798" s="63">
        <f t="shared" si="294"/>
        <v>2026</v>
      </c>
      <c r="K2798" s="63" t="s">
        <v>71</v>
      </c>
      <c r="L2798" s="9"/>
      <c r="M2798" s="9" t="str">
        <f>_xlfn.XLOOKUP(K2798,[1]Heads!A:A,[1]Heads!B:B)</f>
        <v>Road Accidents</v>
      </c>
      <c r="N2798" s="9" t="str">
        <f>_xlfn.XLOOKUP(M2798,[1]Heads!B:B,[1]Heads!C:C)</f>
        <v>IPC</v>
      </c>
      <c r="O2798" s="9" t="s">
        <v>32</v>
      </c>
      <c r="P2798" s="75"/>
      <c r="Q2798" s="9"/>
      <c r="R2798" s="75"/>
      <c r="S2798" s="96" t="s">
        <v>3196</v>
      </c>
      <c r="T2798" s="9"/>
      <c r="U2798" s="75"/>
      <c r="V2798" s="9"/>
      <c r="W2798" s="75" t="s">
        <v>2553</v>
      </c>
      <c r="X2798" s="104" t="s">
        <v>169</v>
      </c>
      <c r="Y2798" s="98"/>
      <c r="Z2798" s="9" t="s">
        <v>6768</v>
      </c>
      <c r="AA2798" s="9" t="s">
        <v>34</v>
      </c>
      <c r="AB2798" s="9">
        <f t="shared" ca="1" si="289"/>
        <v>27</v>
      </c>
      <c r="AC2798" s="9" t="str">
        <f t="shared" ca="1" si="290"/>
        <v>Below 45 Days</v>
      </c>
      <c r="AD2798" s="9" t="str">
        <f t="shared" ca="1" si="291"/>
        <v/>
      </c>
      <c r="AE2798" s="9" t="str">
        <f t="shared" ca="1" si="292"/>
        <v/>
      </c>
      <c r="AF2798" s="9"/>
      <c r="AG2798" s="123" t="str">
        <f t="shared" si="288"/>
        <v>Laveru,'123/2026'</v>
      </c>
      <c r="AH2798" s="97" t="str">
        <f t="shared" ca="1" si="293"/>
        <v>Below 45 Days</v>
      </c>
    </row>
    <row r="2799" spans="1:34" ht="25.5" customHeight="1" x14ac:dyDescent="0.25">
      <c r="A2799" s="9">
        <v>75</v>
      </c>
      <c r="B2799" s="123" t="str">
        <f>_xlfn.XLOOKUP(E2799,'[1]PS Name'!B:B,'[1]PS Name'!D:D)</f>
        <v>Srikakulam Sub-Division</v>
      </c>
      <c r="C2799" s="123" t="str">
        <f>_xlfn.XLOOKUP(E2799,'[1]PS Name'!B:B,'[1]PS Name'!C:C)</f>
        <v>Srikakulam Rural Circle</v>
      </c>
      <c r="D2799" s="123"/>
      <c r="E2799" s="123" t="s">
        <v>74</v>
      </c>
      <c r="F2799" s="9" t="s">
        <v>5583</v>
      </c>
      <c r="G2799" s="63" t="s">
        <v>6769</v>
      </c>
      <c r="H2799" s="137">
        <v>46285</v>
      </c>
      <c r="I2799" s="63" t="str">
        <f t="shared" si="287"/>
        <v>Sep</v>
      </c>
      <c r="J2799" s="63">
        <f t="shared" si="294"/>
        <v>2026</v>
      </c>
      <c r="K2799" s="63" t="s">
        <v>115</v>
      </c>
      <c r="L2799" s="9"/>
      <c r="M2799" s="9" t="str">
        <f>_xlfn.XLOOKUP(K2799,[1]Heads!A:A,[1]Heads!B:B)</f>
        <v>Crime  Against Women</v>
      </c>
      <c r="N2799" s="9" t="str">
        <f>_xlfn.XLOOKUP(M2799,[1]Heads!B:B,[1]Heads!C:C)</f>
        <v>IPC</v>
      </c>
      <c r="O2799" s="9" t="s">
        <v>32</v>
      </c>
      <c r="P2799" s="75"/>
      <c r="Q2799" s="9"/>
      <c r="R2799" s="75"/>
      <c r="S2799" s="96" t="s">
        <v>3196</v>
      </c>
      <c r="T2799" s="9"/>
      <c r="U2799" s="75"/>
      <c r="V2799" s="9"/>
      <c r="W2799" s="75" t="s">
        <v>2553</v>
      </c>
      <c r="X2799" s="104" t="s">
        <v>50</v>
      </c>
      <c r="Y2799" s="98"/>
      <c r="Z2799" s="9" t="s">
        <v>6770</v>
      </c>
      <c r="AA2799" s="9" t="s">
        <v>34</v>
      </c>
      <c r="AB2799" s="9">
        <f t="shared" ca="1" si="289"/>
        <v>26</v>
      </c>
      <c r="AC2799" s="9" t="str">
        <f t="shared" ca="1" si="290"/>
        <v>Below 45 Days</v>
      </c>
      <c r="AD2799" s="9" t="str">
        <f t="shared" ca="1" si="291"/>
        <v/>
      </c>
      <c r="AE2799" s="9" t="str">
        <f t="shared" ca="1" si="292"/>
        <v/>
      </c>
      <c r="AF2799" s="9"/>
      <c r="AG2799" s="123" t="str">
        <f t="shared" si="288"/>
        <v>Srikakulam Rural,'190/2026'</v>
      </c>
      <c r="AH2799" s="97" t="str">
        <f t="shared" ca="1" si="293"/>
        <v>Below 45 Days</v>
      </c>
    </row>
    <row r="2800" spans="1:34" ht="25.5" customHeight="1" x14ac:dyDescent="0.25">
      <c r="A2800" s="9">
        <v>76</v>
      </c>
      <c r="B2800" s="123">
        <f>_xlfn.XLOOKUP(E2800,'[1]PS Name'!B:B,'[1]PS Name'!D:D)</f>
        <v>0</v>
      </c>
      <c r="C2800" s="123">
        <f>_xlfn.XLOOKUP(E2800,'[1]PS Name'!B:B,'[1]PS Name'!C:C)</f>
        <v>0</v>
      </c>
      <c r="D2800" s="123"/>
      <c r="E2800" s="123" t="s">
        <v>76</v>
      </c>
      <c r="F2800" s="9" t="s">
        <v>3025</v>
      </c>
      <c r="G2800" s="63" t="s">
        <v>707</v>
      </c>
      <c r="H2800" s="137">
        <v>46285</v>
      </c>
      <c r="I2800" s="63" t="str">
        <f t="shared" ref="I2800:I2863" si="295">TEXT(H2800,"mmm")</f>
        <v>Sep</v>
      </c>
      <c r="J2800" s="63">
        <f t="shared" si="294"/>
        <v>2026</v>
      </c>
      <c r="K2800" s="63" t="s">
        <v>71</v>
      </c>
      <c r="L2800" s="9"/>
      <c r="M2800" s="9" t="str">
        <f>_xlfn.XLOOKUP(K2800,[1]Heads!A:A,[1]Heads!B:B)</f>
        <v>Road Accidents</v>
      </c>
      <c r="N2800" s="9" t="str">
        <f>_xlfn.XLOOKUP(M2800,[1]Heads!B:B,[1]Heads!C:C)</f>
        <v>IPC</v>
      </c>
      <c r="O2800" s="9" t="s">
        <v>32</v>
      </c>
      <c r="P2800" s="75"/>
      <c r="Q2800" s="9"/>
      <c r="R2800" s="75"/>
      <c r="S2800" s="96" t="s">
        <v>3196</v>
      </c>
      <c r="T2800" s="9"/>
      <c r="U2800" s="75"/>
      <c r="V2800" s="9"/>
      <c r="W2800" s="75" t="s">
        <v>2553</v>
      </c>
      <c r="X2800" s="104" t="s">
        <v>169</v>
      </c>
      <c r="Y2800" s="98"/>
      <c r="Z2800" s="9" t="s">
        <v>6771</v>
      </c>
      <c r="AA2800" s="9" t="s">
        <v>34</v>
      </c>
      <c r="AB2800" s="9">
        <f t="shared" ca="1" si="289"/>
        <v>26</v>
      </c>
      <c r="AC2800" s="9" t="str">
        <f t="shared" ca="1" si="290"/>
        <v>Below 45 Days</v>
      </c>
      <c r="AD2800" s="9" t="str">
        <f t="shared" ca="1" si="291"/>
        <v/>
      </c>
      <c r="AE2800" s="9" t="str">
        <f t="shared" ca="1" si="292"/>
        <v/>
      </c>
      <c r="AF2800" s="9"/>
      <c r="AG2800" s="123" t="str">
        <f t="shared" ref="AG2800:AG2863" si="296">E2800&amp;","&amp;F2800</f>
        <v>Srikakulam Traffic,'50/2026'</v>
      </c>
      <c r="AH2800" s="97" t="str">
        <f t="shared" ca="1" si="293"/>
        <v>Below 45 Days</v>
      </c>
    </row>
    <row r="2801" spans="1:34" ht="25.5" customHeight="1" x14ac:dyDescent="0.25">
      <c r="A2801" s="9">
        <v>77</v>
      </c>
      <c r="B2801" s="123" t="str">
        <f>_xlfn.XLOOKUP(E2801,'[1]PS Name'!B:B,'[1]PS Name'!D:D)</f>
        <v>Tekkali Sub-Division</v>
      </c>
      <c r="C2801" s="123" t="str">
        <f>_xlfn.XLOOKUP(E2801,'[1]PS Name'!B:B,'[1]PS Name'!C:C)</f>
        <v>Narasannapeta Circle</v>
      </c>
      <c r="D2801" s="123"/>
      <c r="E2801" s="123" t="s">
        <v>79</v>
      </c>
      <c r="F2801" s="9" t="s">
        <v>3539</v>
      </c>
      <c r="G2801" s="63" t="s">
        <v>1157</v>
      </c>
      <c r="H2801" s="137">
        <v>46285</v>
      </c>
      <c r="I2801" s="63" t="str">
        <f t="shared" si="295"/>
        <v>Sep</v>
      </c>
      <c r="J2801" s="63">
        <f t="shared" si="294"/>
        <v>2026</v>
      </c>
      <c r="K2801" s="63" t="s">
        <v>2386</v>
      </c>
      <c r="L2801" s="9"/>
      <c r="M2801" s="9" t="str">
        <f>_xlfn.XLOOKUP(K2801,[1]Heads!A:A,[1]Heads!B:B)</f>
        <v>Enforcement</v>
      </c>
      <c r="N2801" s="9" t="str">
        <f>_xlfn.XLOOKUP(M2801,[1]Heads!B:B,[1]Heads!C:C)</f>
        <v>Enforcement</v>
      </c>
      <c r="O2801" s="9" t="s">
        <v>32</v>
      </c>
      <c r="P2801" s="75"/>
      <c r="Q2801" s="9"/>
      <c r="R2801" s="75"/>
      <c r="S2801" s="96" t="s">
        <v>3196</v>
      </c>
      <c r="T2801" s="9"/>
      <c r="U2801" s="75"/>
      <c r="V2801" s="9"/>
      <c r="W2801" s="75" t="s">
        <v>2553</v>
      </c>
      <c r="X2801" s="104" t="s">
        <v>141</v>
      </c>
      <c r="Y2801" s="98"/>
      <c r="Z2801" s="9" t="s">
        <v>6772</v>
      </c>
      <c r="AA2801" s="9" t="s">
        <v>34</v>
      </c>
      <c r="AB2801" s="9">
        <f t="shared" ca="1" si="289"/>
        <v>26</v>
      </c>
      <c r="AC2801" s="9" t="str">
        <f t="shared" ca="1" si="290"/>
        <v>Below 45 Days</v>
      </c>
      <c r="AD2801" s="9" t="str">
        <f t="shared" ca="1" si="291"/>
        <v/>
      </c>
      <c r="AE2801" s="9" t="str">
        <f t="shared" ca="1" si="292"/>
        <v/>
      </c>
      <c r="AF2801" s="9"/>
      <c r="AG2801" s="123" t="str">
        <f t="shared" si="296"/>
        <v>Polaki,'127/2026'</v>
      </c>
      <c r="AH2801" s="97" t="str">
        <f t="shared" ca="1" si="293"/>
        <v>Below 45 Days</v>
      </c>
    </row>
    <row r="2802" spans="1:34" ht="25.5" customHeight="1" x14ac:dyDescent="0.25">
      <c r="A2802" s="9">
        <v>78</v>
      </c>
      <c r="B2802" s="123" t="str">
        <f>_xlfn.XLOOKUP(E2802,'[1]PS Name'!B:B,'[1]PS Name'!D:D)</f>
        <v>Srikakulam Sub-Division</v>
      </c>
      <c r="C2802" s="123" t="str">
        <f>_xlfn.XLOOKUP(E2802,'[1]PS Name'!B:B,'[1]PS Name'!C:C)</f>
        <v>Amadalavalasa Circle</v>
      </c>
      <c r="D2802" s="123"/>
      <c r="E2802" s="123" t="s">
        <v>47</v>
      </c>
      <c r="F2802" s="9" t="s">
        <v>3751</v>
      </c>
      <c r="G2802" s="63" t="s">
        <v>1572</v>
      </c>
      <c r="H2802" s="137">
        <v>46285</v>
      </c>
      <c r="I2802" s="63" t="str">
        <f t="shared" si="295"/>
        <v>Sep</v>
      </c>
      <c r="J2802" s="63">
        <f t="shared" si="294"/>
        <v>2026</v>
      </c>
      <c r="K2802" s="63" t="s">
        <v>75</v>
      </c>
      <c r="L2802" s="9"/>
      <c r="M2802" s="9" t="str">
        <f>_xlfn.XLOOKUP(K2802,[1]Heads!A:A,[1]Heads!B:B)</f>
        <v>Bodily Offiences</v>
      </c>
      <c r="N2802" s="9" t="str">
        <f>_xlfn.XLOOKUP(M2802,[1]Heads!B:B,[1]Heads!C:C)</f>
        <v>IPC</v>
      </c>
      <c r="O2802" s="9" t="s">
        <v>32</v>
      </c>
      <c r="P2802" s="75"/>
      <c r="Q2802" s="9"/>
      <c r="R2802" s="75"/>
      <c r="S2802" s="96" t="s">
        <v>3196</v>
      </c>
      <c r="T2802" s="9"/>
      <c r="U2802" s="75"/>
      <c r="V2802" s="9"/>
      <c r="W2802" s="75" t="s">
        <v>2553</v>
      </c>
      <c r="X2802" s="104" t="s">
        <v>141</v>
      </c>
      <c r="Y2802" s="98"/>
      <c r="Z2802" s="9" t="s">
        <v>6773</v>
      </c>
      <c r="AA2802" s="9" t="s">
        <v>34</v>
      </c>
      <c r="AB2802" s="9">
        <f t="shared" ca="1" si="289"/>
        <v>26</v>
      </c>
      <c r="AC2802" s="9" t="str">
        <f t="shared" ca="1" si="290"/>
        <v>Below 45 Days</v>
      </c>
      <c r="AD2802" s="9" t="str">
        <f t="shared" ca="1" si="291"/>
        <v/>
      </c>
      <c r="AE2802" s="9" t="str">
        <f t="shared" ca="1" si="292"/>
        <v/>
      </c>
      <c r="AF2802" s="9"/>
      <c r="AG2802" s="123" t="str">
        <f t="shared" si="296"/>
        <v>Amadalavalasa,'143/2026'</v>
      </c>
      <c r="AH2802" s="97" t="str">
        <f t="shared" ca="1" si="293"/>
        <v>Below 45 Days</v>
      </c>
    </row>
    <row r="2803" spans="1:34" ht="25.5" customHeight="1" x14ac:dyDescent="0.25">
      <c r="A2803" s="9">
        <v>79</v>
      </c>
      <c r="B2803" s="123" t="str">
        <f>_xlfn.XLOOKUP(E2803,'[1]PS Name'!B:B,'[1]PS Name'!D:D)</f>
        <v>Srikakulam Sub-Division</v>
      </c>
      <c r="C2803" s="123" t="str">
        <f>_xlfn.XLOOKUP(E2803,'[1]PS Name'!B:B,'[1]PS Name'!C:C)</f>
        <v>Srikakulam Rural Circle</v>
      </c>
      <c r="D2803" s="123"/>
      <c r="E2803" s="123" t="s">
        <v>74</v>
      </c>
      <c r="F2803" s="9" t="s">
        <v>5593</v>
      </c>
      <c r="G2803" s="63" t="s">
        <v>6774</v>
      </c>
      <c r="H2803" s="137">
        <v>46285</v>
      </c>
      <c r="I2803" s="63" t="str">
        <f t="shared" si="295"/>
        <v>Sep</v>
      </c>
      <c r="J2803" s="63">
        <f t="shared" si="294"/>
        <v>2026</v>
      </c>
      <c r="K2803" s="63" t="s">
        <v>39</v>
      </c>
      <c r="L2803" s="9"/>
      <c r="M2803" s="9" t="str">
        <f>_xlfn.XLOOKUP(K2803,[1]Heads!A:A,[1]Heads!B:B)</f>
        <v>Other IPC</v>
      </c>
      <c r="N2803" s="9" t="str">
        <f>_xlfn.XLOOKUP(M2803,[1]Heads!B:B,[1]Heads!C:C)</f>
        <v>IPC</v>
      </c>
      <c r="O2803" s="9" t="s">
        <v>32</v>
      </c>
      <c r="P2803" s="75"/>
      <c r="Q2803" s="9"/>
      <c r="R2803" s="75"/>
      <c r="S2803" s="96" t="s">
        <v>3196</v>
      </c>
      <c r="T2803" s="9"/>
      <c r="U2803" s="75"/>
      <c r="V2803" s="9"/>
      <c r="W2803" s="75" t="s">
        <v>2553</v>
      </c>
      <c r="X2803" s="104" t="s">
        <v>33</v>
      </c>
      <c r="Y2803" s="98">
        <v>46307</v>
      </c>
      <c r="Z2803" s="9" t="s">
        <v>6775</v>
      </c>
      <c r="AA2803" s="9" t="s">
        <v>34</v>
      </c>
      <c r="AB2803" s="9">
        <f t="shared" ca="1" si="289"/>
        <v>26</v>
      </c>
      <c r="AC2803" s="9" t="str">
        <f t="shared" ca="1" si="290"/>
        <v>Below 45 Days</v>
      </c>
      <c r="AD2803" s="9">
        <f t="shared" ca="1" si="291"/>
        <v>4</v>
      </c>
      <c r="AE2803" s="9" t="str">
        <f t="shared" ca="1" si="292"/>
        <v>Below 45 Days</v>
      </c>
      <c r="AF2803" s="9"/>
      <c r="AG2803" s="123" t="str">
        <f t="shared" si="296"/>
        <v>Srikakulam Rural,'191/2026'</v>
      </c>
      <c r="AH2803" s="97" t="str">
        <f t="shared" si="293"/>
        <v/>
      </c>
    </row>
    <row r="2804" spans="1:34" ht="25.5" customHeight="1" x14ac:dyDescent="0.25">
      <c r="A2804" s="9">
        <v>80</v>
      </c>
      <c r="B2804" s="123" t="str">
        <f>_xlfn.XLOOKUP(E2804,'[1]PS Name'!B:B,'[1]PS Name'!D:D)</f>
        <v>Srikakulam Sub-Division</v>
      </c>
      <c r="C2804" s="123">
        <f>_xlfn.XLOOKUP(E2804,'[1]PS Name'!B:B,'[1]PS Name'!C:C)</f>
        <v>0</v>
      </c>
      <c r="D2804" s="123"/>
      <c r="E2804" s="123" t="s">
        <v>28</v>
      </c>
      <c r="F2804" s="9" t="s">
        <v>3610</v>
      </c>
      <c r="G2804" s="63" t="s">
        <v>1027</v>
      </c>
      <c r="H2804" s="137">
        <v>46285</v>
      </c>
      <c r="I2804" s="63" t="str">
        <f t="shared" si="295"/>
        <v>Sep</v>
      </c>
      <c r="J2804" s="63">
        <f t="shared" si="294"/>
        <v>2026</v>
      </c>
      <c r="K2804" s="63" t="s">
        <v>48</v>
      </c>
      <c r="L2804" s="9"/>
      <c r="M2804" s="9" t="str">
        <f>_xlfn.XLOOKUP(K2804,[1]Heads!A:A,[1]Heads!B:B)</f>
        <v>Property Offences</v>
      </c>
      <c r="N2804" s="9" t="str">
        <f>_xlfn.XLOOKUP(M2804,[1]Heads!B:B,[1]Heads!C:C)</f>
        <v>IPC</v>
      </c>
      <c r="O2804" s="9" t="s">
        <v>32</v>
      </c>
      <c r="P2804" s="75"/>
      <c r="Q2804" s="9"/>
      <c r="R2804" s="75"/>
      <c r="S2804" s="96" t="s">
        <v>3196</v>
      </c>
      <c r="T2804" s="9"/>
      <c r="U2804" s="75"/>
      <c r="V2804" s="9"/>
      <c r="W2804" s="75" t="s">
        <v>2553</v>
      </c>
      <c r="X2804" s="104" t="s">
        <v>141</v>
      </c>
      <c r="Y2804" s="98"/>
      <c r="Z2804" s="9" t="s">
        <v>6776</v>
      </c>
      <c r="AA2804" s="9" t="s">
        <v>34</v>
      </c>
      <c r="AB2804" s="9">
        <f t="shared" ca="1" si="289"/>
        <v>26</v>
      </c>
      <c r="AC2804" s="9" t="str">
        <f t="shared" ca="1" si="290"/>
        <v>Below 45 Days</v>
      </c>
      <c r="AD2804" s="9" t="str">
        <f t="shared" ca="1" si="291"/>
        <v/>
      </c>
      <c r="AE2804" s="9" t="str">
        <f t="shared" ca="1" si="292"/>
        <v/>
      </c>
      <c r="AF2804" s="9"/>
      <c r="AG2804" s="123" t="str">
        <f t="shared" si="296"/>
        <v>Srikakulam II Town,'138/2026'</v>
      </c>
      <c r="AH2804" s="97" t="str">
        <f t="shared" ca="1" si="293"/>
        <v>Below 45 Days</v>
      </c>
    </row>
    <row r="2805" spans="1:34" ht="25.5" customHeight="1" x14ac:dyDescent="0.25">
      <c r="A2805" s="9">
        <v>81</v>
      </c>
      <c r="B2805" s="123" t="str">
        <f>_xlfn.XLOOKUP(E2805,'[1]PS Name'!B:B,'[1]PS Name'!D:D)</f>
        <v>Srikakulam Sub-Division</v>
      </c>
      <c r="C2805" s="123">
        <f>_xlfn.XLOOKUP(E2805,'[1]PS Name'!B:B,'[1]PS Name'!C:C)</f>
        <v>0</v>
      </c>
      <c r="D2805" s="123"/>
      <c r="E2805" s="123" t="s">
        <v>28</v>
      </c>
      <c r="F2805" s="9" t="s">
        <v>3691</v>
      </c>
      <c r="G2805" s="63" t="s">
        <v>1027</v>
      </c>
      <c r="H2805" s="137">
        <v>46285</v>
      </c>
      <c r="I2805" s="63" t="str">
        <f t="shared" si="295"/>
        <v>Sep</v>
      </c>
      <c r="J2805" s="63">
        <f t="shared" si="294"/>
        <v>2026</v>
      </c>
      <c r="K2805" s="63" t="s">
        <v>48</v>
      </c>
      <c r="L2805" s="9"/>
      <c r="M2805" s="9" t="str">
        <f>_xlfn.XLOOKUP(K2805,[1]Heads!A:A,[1]Heads!B:B)</f>
        <v>Property Offences</v>
      </c>
      <c r="N2805" s="9" t="str">
        <f>_xlfn.XLOOKUP(M2805,[1]Heads!B:B,[1]Heads!C:C)</f>
        <v>IPC</v>
      </c>
      <c r="O2805" s="9" t="s">
        <v>32</v>
      </c>
      <c r="P2805" s="75"/>
      <c r="Q2805" s="9"/>
      <c r="R2805" s="75"/>
      <c r="S2805" s="96" t="s">
        <v>3196</v>
      </c>
      <c r="T2805" s="9"/>
      <c r="U2805" s="75"/>
      <c r="V2805" s="9"/>
      <c r="W2805" s="75" t="s">
        <v>2553</v>
      </c>
      <c r="X2805" s="104" t="s">
        <v>141</v>
      </c>
      <c r="Y2805" s="98"/>
      <c r="Z2805" s="9" t="s">
        <v>6777</v>
      </c>
      <c r="AA2805" s="9" t="s">
        <v>34</v>
      </c>
      <c r="AB2805" s="9">
        <f t="shared" ca="1" si="289"/>
        <v>26</v>
      </c>
      <c r="AC2805" s="9" t="str">
        <f t="shared" ca="1" si="290"/>
        <v>Below 45 Days</v>
      </c>
      <c r="AD2805" s="9" t="str">
        <f t="shared" ca="1" si="291"/>
        <v/>
      </c>
      <c r="AE2805" s="9" t="str">
        <f t="shared" ca="1" si="292"/>
        <v/>
      </c>
      <c r="AF2805" s="9"/>
      <c r="AG2805" s="123" t="str">
        <f t="shared" si="296"/>
        <v>Srikakulam II Town,'139/2026'</v>
      </c>
      <c r="AH2805" s="97" t="str">
        <f t="shared" ca="1" si="293"/>
        <v>Below 45 Days</v>
      </c>
    </row>
    <row r="2806" spans="1:34" ht="25.5" customHeight="1" x14ac:dyDescent="0.25">
      <c r="A2806" s="9">
        <v>82</v>
      </c>
      <c r="B2806" s="123" t="str">
        <f>_xlfn.XLOOKUP(E2806,'[1]PS Name'!B:B,'[1]PS Name'!D:D)</f>
        <v>Srikakulam Sub-Division</v>
      </c>
      <c r="C2806" s="123" t="str">
        <f>_xlfn.XLOOKUP(E2806,'[1]PS Name'!B:B,'[1]PS Name'!C:C)</f>
        <v>Srikakulam Rural Circle</v>
      </c>
      <c r="D2806" s="123"/>
      <c r="E2806" s="123" t="s">
        <v>74</v>
      </c>
      <c r="F2806" s="9" t="s">
        <v>6778</v>
      </c>
      <c r="G2806" s="63" t="s">
        <v>2828</v>
      </c>
      <c r="H2806" s="137">
        <v>46285</v>
      </c>
      <c r="I2806" s="63" t="str">
        <f t="shared" si="295"/>
        <v>Sep</v>
      </c>
      <c r="J2806" s="63">
        <f t="shared" si="294"/>
        <v>2026</v>
      </c>
      <c r="K2806" s="63" t="s">
        <v>127</v>
      </c>
      <c r="L2806" s="9"/>
      <c r="M2806" s="9" t="str">
        <f>_xlfn.XLOOKUP(K2806,[1]Heads!A:A,[1]Heads!B:B)</f>
        <v>Enforcement</v>
      </c>
      <c r="N2806" s="9" t="str">
        <f>_xlfn.XLOOKUP(M2806,[1]Heads!B:B,[1]Heads!C:C)</f>
        <v>Enforcement</v>
      </c>
      <c r="O2806" s="9" t="s">
        <v>32</v>
      </c>
      <c r="P2806" s="75"/>
      <c r="Q2806" s="9"/>
      <c r="R2806" s="75"/>
      <c r="S2806" s="96" t="s">
        <v>3196</v>
      </c>
      <c r="T2806" s="9"/>
      <c r="U2806" s="75"/>
      <c r="V2806" s="9"/>
      <c r="W2806" s="75" t="s">
        <v>2553</v>
      </c>
      <c r="X2806" s="104" t="s">
        <v>33</v>
      </c>
      <c r="Y2806" s="98">
        <v>46289</v>
      </c>
      <c r="Z2806" s="9" t="s">
        <v>6779</v>
      </c>
      <c r="AA2806" s="9" t="s">
        <v>34</v>
      </c>
      <c r="AB2806" s="9">
        <f t="shared" ca="1" si="289"/>
        <v>26</v>
      </c>
      <c r="AC2806" s="9" t="str">
        <f t="shared" ca="1" si="290"/>
        <v>Below 45 Days</v>
      </c>
      <c r="AD2806" s="9">
        <f t="shared" ca="1" si="291"/>
        <v>22</v>
      </c>
      <c r="AE2806" s="9" t="str">
        <f t="shared" ca="1" si="292"/>
        <v>Below 45 Days</v>
      </c>
      <c r="AF2806" s="9"/>
      <c r="AG2806" s="123" t="str">
        <f t="shared" si="296"/>
        <v>Srikakulam Rural,'192/2026'</v>
      </c>
      <c r="AH2806" s="97" t="str">
        <f t="shared" si="293"/>
        <v/>
      </c>
    </row>
    <row r="2807" spans="1:34" ht="25.5" customHeight="1" x14ac:dyDescent="0.25">
      <c r="A2807" s="9">
        <v>83</v>
      </c>
      <c r="B2807" s="123" t="str">
        <f>_xlfn.XLOOKUP(E2807,'[1]PS Name'!B:B,'[1]PS Name'!D:D)</f>
        <v>Tekkali Sub-Division</v>
      </c>
      <c r="C2807" s="123" t="str">
        <f>_xlfn.XLOOKUP(E2807,'[1]PS Name'!B:B,'[1]PS Name'!C:C)</f>
        <v>Kothuru Circle</v>
      </c>
      <c r="D2807" s="123"/>
      <c r="E2807" s="123" t="s">
        <v>55</v>
      </c>
      <c r="F2807" s="9" t="s">
        <v>3098</v>
      </c>
      <c r="G2807" s="63" t="s">
        <v>2034</v>
      </c>
      <c r="H2807" s="137">
        <v>46285</v>
      </c>
      <c r="I2807" s="63" t="str">
        <f t="shared" si="295"/>
        <v>Sep</v>
      </c>
      <c r="J2807" s="63">
        <f t="shared" si="294"/>
        <v>2026</v>
      </c>
      <c r="K2807" s="63" t="s">
        <v>81</v>
      </c>
      <c r="L2807" s="9"/>
      <c r="M2807" s="9" t="str">
        <f>_xlfn.XLOOKUP(K2807,[1]Heads!A:A,[1]Heads!B:B)</f>
        <v>Enforcement</v>
      </c>
      <c r="N2807" s="9" t="str">
        <f>_xlfn.XLOOKUP(M2807,[1]Heads!B:B,[1]Heads!C:C)</f>
        <v>Enforcement</v>
      </c>
      <c r="O2807" s="9" t="s">
        <v>32</v>
      </c>
      <c r="P2807" s="75"/>
      <c r="Q2807" s="9"/>
      <c r="R2807" s="75"/>
      <c r="S2807" s="96" t="s">
        <v>3196</v>
      </c>
      <c r="T2807" s="9"/>
      <c r="U2807" s="75"/>
      <c r="V2807" s="9"/>
      <c r="W2807" s="75" t="s">
        <v>2553</v>
      </c>
      <c r="X2807" s="104" t="s">
        <v>33</v>
      </c>
      <c r="Y2807" s="98">
        <v>46305</v>
      </c>
      <c r="Z2807" s="9" t="s">
        <v>6780</v>
      </c>
      <c r="AA2807" s="9" t="s">
        <v>34</v>
      </c>
      <c r="AB2807" s="9">
        <f t="shared" ca="1" si="289"/>
        <v>26</v>
      </c>
      <c r="AC2807" s="9" t="str">
        <f t="shared" ca="1" si="290"/>
        <v>Below 45 Days</v>
      </c>
      <c r="AD2807" s="9">
        <f t="shared" ca="1" si="291"/>
        <v>6</v>
      </c>
      <c r="AE2807" s="9" t="str">
        <f t="shared" ca="1" si="292"/>
        <v>Below 45 Days</v>
      </c>
      <c r="AF2807" s="9"/>
      <c r="AG2807" s="123" t="str">
        <f t="shared" si="296"/>
        <v>Hiramandalam,'75/2026'</v>
      </c>
      <c r="AH2807" s="97" t="str">
        <f t="shared" si="293"/>
        <v/>
      </c>
    </row>
    <row r="2808" spans="1:34" ht="25.5" customHeight="1" x14ac:dyDescent="0.25">
      <c r="A2808" s="9">
        <v>84</v>
      </c>
      <c r="B2808" s="123" t="str">
        <f>_xlfn.XLOOKUP(E2808,'[1]PS Name'!B:B,'[1]PS Name'!D:D)</f>
        <v>Srikakulam Sub-Division</v>
      </c>
      <c r="C2808" s="123" t="str">
        <f>_xlfn.XLOOKUP(E2808,'[1]PS Name'!B:B,'[1]PS Name'!C:C)</f>
        <v>J.R.Puram Circle</v>
      </c>
      <c r="D2808" s="123"/>
      <c r="E2808" s="123" t="s">
        <v>90</v>
      </c>
      <c r="F2808" s="9" t="s">
        <v>6752</v>
      </c>
      <c r="G2808" s="63" t="s">
        <v>2034</v>
      </c>
      <c r="H2808" s="137">
        <v>46285</v>
      </c>
      <c r="I2808" s="63" t="str">
        <f t="shared" si="295"/>
        <v>Sep</v>
      </c>
      <c r="J2808" s="63">
        <f t="shared" si="294"/>
        <v>2026</v>
      </c>
      <c r="K2808" s="63" t="s">
        <v>81</v>
      </c>
      <c r="L2808" s="9"/>
      <c r="M2808" s="9" t="str">
        <f>_xlfn.XLOOKUP(K2808,[1]Heads!A:A,[1]Heads!B:B)</f>
        <v>Enforcement</v>
      </c>
      <c r="N2808" s="9" t="str">
        <f>_xlfn.XLOOKUP(M2808,[1]Heads!B:B,[1]Heads!C:C)</f>
        <v>Enforcement</v>
      </c>
      <c r="O2808" s="9" t="s">
        <v>32</v>
      </c>
      <c r="P2808" s="75"/>
      <c r="Q2808" s="9"/>
      <c r="R2808" s="75"/>
      <c r="S2808" s="96" t="s">
        <v>3196</v>
      </c>
      <c r="T2808" s="9"/>
      <c r="U2808" s="75"/>
      <c r="V2808" s="9"/>
      <c r="W2808" s="75" t="s">
        <v>2553</v>
      </c>
      <c r="X2808" s="104" t="s">
        <v>33</v>
      </c>
      <c r="Y2808" s="98">
        <v>46305</v>
      </c>
      <c r="Z2808" s="9" t="s">
        <v>6781</v>
      </c>
      <c r="AA2808" s="9" t="s">
        <v>34</v>
      </c>
      <c r="AB2808" s="9">
        <f t="shared" ca="1" si="289"/>
        <v>26</v>
      </c>
      <c r="AC2808" s="9" t="str">
        <f t="shared" ca="1" si="290"/>
        <v>Below 45 Days</v>
      </c>
      <c r="AD2808" s="9">
        <f t="shared" ca="1" si="291"/>
        <v>6</v>
      </c>
      <c r="AE2808" s="9" t="str">
        <f t="shared" ca="1" si="292"/>
        <v>Below 45 Days</v>
      </c>
      <c r="AF2808" s="9"/>
      <c r="AG2808" s="123" t="str">
        <f t="shared" si="296"/>
        <v>J.R.Puram,'189/2026'</v>
      </c>
      <c r="AH2808" s="97" t="str">
        <f t="shared" si="293"/>
        <v/>
      </c>
    </row>
    <row r="2809" spans="1:34" ht="25.5" customHeight="1" x14ac:dyDescent="0.25">
      <c r="A2809" s="9">
        <v>85</v>
      </c>
      <c r="B2809" s="123" t="str">
        <f>_xlfn.XLOOKUP(E2809,'[1]PS Name'!B:B,'[1]PS Name'!D:D)</f>
        <v>Tekkali Sub-Division</v>
      </c>
      <c r="C2809" s="123" t="str">
        <f>_xlfn.XLOOKUP(E2809,'[1]PS Name'!B:B,'[1]PS Name'!C:C)</f>
        <v>Tekkali Rural Circle</v>
      </c>
      <c r="D2809" s="123"/>
      <c r="E2809" s="123" t="s">
        <v>95</v>
      </c>
      <c r="F2809" s="9" t="s">
        <v>3063</v>
      </c>
      <c r="G2809" s="63" t="s">
        <v>1157</v>
      </c>
      <c r="H2809" s="137">
        <v>46285</v>
      </c>
      <c r="I2809" s="63" t="str">
        <f t="shared" si="295"/>
        <v>Sep</v>
      </c>
      <c r="J2809" s="63">
        <f t="shared" si="294"/>
        <v>2026</v>
      </c>
      <c r="K2809" s="63" t="s">
        <v>2386</v>
      </c>
      <c r="L2809" s="9"/>
      <c r="M2809" s="9" t="str">
        <f>_xlfn.XLOOKUP(K2809,[1]Heads!A:A,[1]Heads!B:B)</f>
        <v>Enforcement</v>
      </c>
      <c r="N2809" s="9" t="str">
        <f>_xlfn.XLOOKUP(M2809,[1]Heads!B:B,[1]Heads!C:C)</f>
        <v>Enforcement</v>
      </c>
      <c r="O2809" s="9" t="s">
        <v>32</v>
      </c>
      <c r="P2809" s="75"/>
      <c r="Q2809" s="9"/>
      <c r="R2809" s="75"/>
      <c r="S2809" s="96" t="s">
        <v>7126</v>
      </c>
      <c r="T2809" s="9"/>
      <c r="U2809" s="75"/>
      <c r="V2809" s="9"/>
      <c r="W2809" s="75" t="s">
        <v>2553</v>
      </c>
      <c r="X2809" s="104" t="s">
        <v>2923</v>
      </c>
      <c r="Y2809" s="98"/>
      <c r="Z2809" s="9" t="s">
        <v>6782</v>
      </c>
      <c r="AA2809" s="9" t="s">
        <v>34</v>
      </c>
      <c r="AB2809" s="9" t="str">
        <f t="shared" ca="1" si="289"/>
        <v/>
      </c>
      <c r="AC2809" s="9" t="str">
        <f t="shared" si="290"/>
        <v/>
      </c>
      <c r="AD2809" s="9" t="str">
        <f t="shared" ca="1" si="291"/>
        <v/>
      </c>
      <c r="AE2809" s="9" t="str">
        <f t="shared" ca="1" si="292"/>
        <v/>
      </c>
      <c r="AF2809" s="9"/>
      <c r="AG2809" s="123" t="str">
        <f t="shared" si="296"/>
        <v>Santhabommali,'77/2026'</v>
      </c>
      <c r="AH2809" s="97" t="str">
        <f t="shared" si="293"/>
        <v/>
      </c>
    </row>
    <row r="2810" spans="1:34" ht="25.5" customHeight="1" x14ac:dyDescent="0.25">
      <c r="A2810" s="9">
        <v>86</v>
      </c>
      <c r="B2810" s="123" t="str">
        <f>_xlfn.XLOOKUP(E2810,'[1]PS Name'!B:B,'[1]PS Name'!D:D)</f>
        <v>Kasibugga Sub-Division</v>
      </c>
      <c r="C2810" s="123" t="str">
        <f>_xlfn.XLOOKUP(E2810,'[1]PS Name'!B:B,'[1]PS Name'!C:C)</f>
        <v>Itchapuram Circle</v>
      </c>
      <c r="D2810" s="123"/>
      <c r="E2810" s="123" t="s">
        <v>65</v>
      </c>
      <c r="F2810" s="9" t="s">
        <v>3535</v>
      </c>
      <c r="G2810" s="63" t="s">
        <v>845</v>
      </c>
      <c r="H2810" s="137">
        <v>46286</v>
      </c>
      <c r="I2810" s="63" t="str">
        <f t="shared" si="295"/>
        <v>Sep</v>
      </c>
      <c r="J2810" s="63">
        <f t="shared" si="294"/>
        <v>2026</v>
      </c>
      <c r="K2810" s="63" t="s">
        <v>116</v>
      </c>
      <c r="L2810" s="9"/>
      <c r="M2810" s="9" t="str">
        <f>_xlfn.XLOOKUP(K2810,[1]Heads!A:A,[1]Heads!B:B)</f>
        <v>NDPS</v>
      </c>
      <c r="N2810" s="9" t="str">
        <f>_xlfn.XLOOKUP(M2810,[1]Heads!B:B,[1]Heads!C:C)</f>
        <v>NDPS</v>
      </c>
      <c r="O2810" s="9" t="s">
        <v>45</v>
      </c>
      <c r="P2810" s="75"/>
      <c r="Q2810" s="9"/>
      <c r="R2810" s="75"/>
      <c r="S2810" s="96" t="s">
        <v>3196</v>
      </c>
      <c r="T2810" s="9"/>
      <c r="U2810" s="75"/>
      <c r="V2810" s="9"/>
      <c r="W2810" s="75" t="s">
        <v>2553</v>
      </c>
      <c r="X2810" s="104" t="s">
        <v>50</v>
      </c>
      <c r="Y2810" s="98"/>
      <c r="Z2810" s="9" t="s">
        <v>6783</v>
      </c>
      <c r="AA2810" s="9" t="s">
        <v>34</v>
      </c>
      <c r="AB2810" s="9">
        <f t="shared" ca="1" si="289"/>
        <v>25</v>
      </c>
      <c r="AC2810" s="9" t="str">
        <f t="shared" ca="1" si="290"/>
        <v>Below 45 Days</v>
      </c>
      <c r="AD2810" s="9" t="str">
        <f t="shared" ca="1" si="291"/>
        <v/>
      </c>
      <c r="AE2810" s="9" t="str">
        <f t="shared" ca="1" si="292"/>
        <v/>
      </c>
      <c r="AF2810" s="9"/>
      <c r="AG2810" s="123" t="str">
        <f t="shared" si="296"/>
        <v>Itchapuram Town,'126/2026'</v>
      </c>
      <c r="AH2810" s="97" t="str">
        <f t="shared" ca="1" si="293"/>
        <v>Below 45 Days</v>
      </c>
    </row>
    <row r="2811" spans="1:34" ht="25.5" customHeight="1" x14ac:dyDescent="0.25">
      <c r="A2811" s="9">
        <v>87</v>
      </c>
      <c r="B2811" s="123" t="str">
        <f>_xlfn.XLOOKUP(E2811,'[1]PS Name'!B:B,'[1]PS Name'!D:D)</f>
        <v>Srikakulam Sub-Division</v>
      </c>
      <c r="C2811" s="123">
        <f>_xlfn.XLOOKUP(E2811,'[1]PS Name'!B:B,'[1]PS Name'!C:C)</f>
        <v>0</v>
      </c>
      <c r="D2811" s="123"/>
      <c r="E2811" s="123" t="s">
        <v>28</v>
      </c>
      <c r="F2811" s="9" t="s">
        <v>3692</v>
      </c>
      <c r="G2811" s="63" t="s">
        <v>1027</v>
      </c>
      <c r="H2811" s="137">
        <v>46286</v>
      </c>
      <c r="I2811" s="63" t="str">
        <f t="shared" si="295"/>
        <v>Sep</v>
      </c>
      <c r="J2811" s="63">
        <f t="shared" si="294"/>
        <v>2026</v>
      </c>
      <c r="K2811" s="63" t="s">
        <v>48</v>
      </c>
      <c r="L2811" s="9"/>
      <c r="M2811" s="9" t="str">
        <f>_xlfn.XLOOKUP(K2811,[1]Heads!A:A,[1]Heads!B:B)</f>
        <v>Property Offences</v>
      </c>
      <c r="N2811" s="9" t="str">
        <f>_xlfn.XLOOKUP(M2811,[1]Heads!B:B,[1]Heads!C:C)</f>
        <v>IPC</v>
      </c>
      <c r="O2811" s="9" t="s">
        <v>32</v>
      </c>
      <c r="P2811" s="75"/>
      <c r="Q2811" s="9"/>
      <c r="R2811" s="75"/>
      <c r="S2811" s="96" t="s">
        <v>3196</v>
      </c>
      <c r="T2811" s="9"/>
      <c r="U2811" s="75"/>
      <c r="V2811" s="9"/>
      <c r="W2811" s="75" t="s">
        <v>2553</v>
      </c>
      <c r="X2811" s="104" t="s">
        <v>141</v>
      </c>
      <c r="Y2811" s="98"/>
      <c r="Z2811" s="9" t="s">
        <v>6784</v>
      </c>
      <c r="AA2811" s="9" t="s">
        <v>34</v>
      </c>
      <c r="AB2811" s="9">
        <f t="shared" ca="1" si="289"/>
        <v>25</v>
      </c>
      <c r="AC2811" s="9" t="str">
        <f t="shared" ca="1" si="290"/>
        <v>Below 45 Days</v>
      </c>
      <c r="AD2811" s="9" t="str">
        <f t="shared" ca="1" si="291"/>
        <v/>
      </c>
      <c r="AE2811" s="9" t="str">
        <f t="shared" ca="1" si="292"/>
        <v/>
      </c>
      <c r="AF2811" s="9"/>
      <c r="AG2811" s="123" t="str">
        <f t="shared" si="296"/>
        <v>Srikakulam II Town,'140/2026'</v>
      </c>
      <c r="AH2811" s="97" t="str">
        <f t="shared" ca="1" si="293"/>
        <v>Below 45 Days</v>
      </c>
    </row>
    <row r="2812" spans="1:34" ht="25.5" customHeight="1" x14ac:dyDescent="0.25">
      <c r="A2812" s="9">
        <v>88</v>
      </c>
      <c r="B2812" s="123" t="e">
        <f>_xlfn.XLOOKUP(E2812,'[1]PS Name'!B:B,'[1]PS Name'!D:D)</f>
        <v>#N/A</v>
      </c>
      <c r="C2812" s="123" t="e">
        <f>_xlfn.XLOOKUP(E2812,'[1]PS Name'!B:B,'[1]PS Name'!C:C)</f>
        <v>#N/A</v>
      </c>
      <c r="D2812" s="123"/>
      <c r="E2812" s="123" t="s">
        <v>125</v>
      </c>
      <c r="F2812" s="9" t="s">
        <v>3405</v>
      </c>
      <c r="G2812" s="63" t="s">
        <v>6785</v>
      </c>
      <c r="H2812" s="137">
        <v>46286</v>
      </c>
      <c r="I2812" s="63" t="str">
        <f t="shared" si="295"/>
        <v>Sep</v>
      </c>
      <c r="J2812" s="63">
        <f t="shared" si="294"/>
        <v>2026</v>
      </c>
      <c r="K2812" s="63" t="s">
        <v>80</v>
      </c>
      <c r="L2812" s="9"/>
      <c r="M2812" s="9" t="str">
        <f>_xlfn.XLOOKUP(K2812,[1]Heads!A:A,[1]Heads!B:B)</f>
        <v>Crime  Against Women</v>
      </c>
      <c r="N2812" s="9" t="str">
        <f>_xlfn.XLOOKUP(M2812,[1]Heads!B:B,[1]Heads!C:C)</f>
        <v>IPC</v>
      </c>
      <c r="O2812" s="9" t="s">
        <v>32</v>
      </c>
      <c r="P2812" s="75"/>
      <c r="Q2812" s="9"/>
      <c r="R2812" s="75"/>
      <c r="S2812" s="96" t="s">
        <v>3196</v>
      </c>
      <c r="T2812" s="9"/>
      <c r="U2812" s="75"/>
      <c r="V2812" s="9"/>
      <c r="W2812" s="75" t="s">
        <v>2553</v>
      </c>
      <c r="X2812" s="104" t="s">
        <v>141</v>
      </c>
      <c r="Y2812" s="98"/>
      <c r="Z2812" s="9" t="s">
        <v>6786</v>
      </c>
      <c r="AA2812" s="9" t="s">
        <v>34</v>
      </c>
      <c r="AB2812" s="9">
        <f t="shared" ca="1" si="289"/>
        <v>25</v>
      </c>
      <c r="AC2812" s="9" t="str">
        <f t="shared" ca="1" si="290"/>
        <v>Below 45 Days</v>
      </c>
      <c r="AD2812" s="9" t="str">
        <f t="shared" ca="1" si="291"/>
        <v/>
      </c>
      <c r="AE2812" s="9" t="str">
        <f t="shared" ca="1" si="292"/>
        <v/>
      </c>
      <c r="AF2812" s="9"/>
      <c r="AG2812" s="123" t="str">
        <f t="shared" si="296"/>
        <v>Mahila UPS, Srikakulam,'115/2026'</v>
      </c>
      <c r="AH2812" s="97" t="str">
        <f t="shared" ca="1" si="293"/>
        <v>Below 45 Days</v>
      </c>
    </row>
    <row r="2813" spans="1:34" ht="25.5" customHeight="1" x14ac:dyDescent="0.25">
      <c r="A2813" s="9">
        <v>89</v>
      </c>
      <c r="B2813" s="123" t="str">
        <f>_xlfn.XLOOKUP(E2813,'[1]PS Name'!B:B,'[1]PS Name'!D:D)</f>
        <v>Tekkali Sub-Division</v>
      </c>
      <c r="C2813" s="123" t="str">
        <f>_xlfn.XLOOKUP(E2813,'[1]PS Name'!B:B,'[1]PS Name'!C:C)</f>
        <v>Pathapatnam Circle</v>
      </c>
      <c r="D2813" s="123"/>
      <c r="E2813" s="123" t="s">
        <v>58</v>
      </c>
      <c r="F2813" s="9" t="s">
        <v>3080</v>
      </c>
      <c r="G2813" s="63" t="s">
        <v>1157</v>
      </c>
      <c r="H2813" s="137">
        <v>46286</v>
      </c>
      <c r="I2813" s="63" t="str">
        <f t="shared" si="295"/>
        <v>Sep</v>
      </c>
      <c r="J2813" s="63">
        <f t="shared" si="294"/>
        <v>2026</v>
      </c>
      <c r="K2813" s="63" t="s">
        <v>2386</v>
      </c>
      <c r="L2813" s="9"/>
      <c r="M2813" s="9" t="str">
        <f>_xlfn.XLOOKUP(K2813,[1]Heads!A:A,[1]Heads!B:B)</f>
        <v>Enforcement</v>
      </c>
      <c r="N2813" s="9" t="str">
        <f>_xlfn.XLOOKUP(M2813,[1]Heads!B:B,[1]Heads!C:C)</f>
        <v>Enforcement</v>
      </c>
      <c r="O2813" s="9" t="s">
        <v>32</v>
      </c>
      <c r="P2813" s="75"/>
      <c r="Q2813" s="9"/>
      <c r="R2813" s="75"/>
      <c r="S2813" s="96" t="s">
        <v>3196</v>
      </c>
      <c r="T2813" s="9"/>
      <c r="U2813" s="75"/>
      <c r="V2813" s="9"/>
      <c r="W2813" s="75" t="s">
        <v>2553</v>
      </c>
      <c r="X2813" s="104" t="s">
        <v>33</v>
      </c>
      <c r="Y2813" s="98">
        <v>46302</v>
      </c>
      <c r="Z2813" s="9" t="s">
        <v>6787</v>
      </c>
      <c r="AA2813" s="9" t="s">
        <v>34</v>
      </c>
      <c r="AB2813" s="9">
        <f t="shared" ca="1" si="289"/>
        <v>25</v>
      </c>
      <c r="AC2813" s="9" t="str">
        <f t="shared" ca="1" si="290"/>
        <v>Below 45 Days</v>
      </c>
      <c r="AD2813" s="9">
        <f t="shared" ca="1" si="291"/>
        <v>9</v>
      </c>
      <c r="AE2813" s="9" t="str">
        <f t="shared" ca="1" si="292"/>
        <v>Below 45 Days</v>
      </c>
      <c r="AF2813" s="9"/>
      <c r="AG2813" s="123" t="str">
        <f t="shared" si="296"/>
        <v>Meliaputti,'61/2026'</v>
      </c>
      <c r="AH2813" s="97" t="str">
        <f t="shared" si="293"/>
        <v/>
      </c>
    </row>
    <row r="2814" spans="1:34" ht="25.5" customHeight="1" x14ac:dyDescent="0.25">
      <c r="A2814" s="9">
        <v>90</v>
      </c>
      <c r="B2814" s="123" t="str">
        <f>_xlfn.XLOOKUP(E2814,'[1]PS Name'!B:B,'[1]PS Name'!D:D)</f>
        <v>Srikakulam Sub-Division</v>
      </c>
      <c r="C2814" s="123" t="str">
        <f>_xlfn.XLOOKUP(E2814,'[1]PS Name'!B:B,'[1]PS Name'!C:C)</f>
        <v>Amadalavalasa Circle</v>
      </c>
      <c r="D2814" s="123"/>
      <c r="E2814" s="123" t="s">
        <v>64</v>
      </c>
      <c r="F2814" s="9" t="s">
        <v>3562</v>
      </c>
      <c r="G2814" s="63" t="s">
        <v>264</v>
      </c>
      <c r="H2814" s="137">
        <v>46286</v>
      </c>
      <c r="I2814" s="63" t="str">
        <f t="shared" si="295"/>
        <v>Sep</v>
      </c>
      <c r="J2814" s="63">
        <f t="shared" si="294"/>
        <v>2026</v>
      </c>
      <c r="K2814" s="63" t="s">
        <v>59</v>
      </c>
      <c r="L2814" s="9" t="s">
        <v>265</v>
      </c>
      <c r="M2814" s="9" t="str">
        <f>_xlfn.XLOOKUP(K2814,[1]Heads!A:A,[1]Heads!B:B)</f>
        <v>Missing Cases</v>
      </c>
      <c r="N2814" s="9" t="str">
        <f>_xlfn.XLOOKUP(M2814,[1]Heads!B:B,[1]Heads!C:C)</f>
        <v>Missing</v>
      </c>
      <c r="O2814" s="9" t="s">
        <v>32</v>
      </c>
      <c r="P2814" s="75"/>
      <c r="Q2814" s="9"/>
      <c r="R2814" s="75"/>
      <c r="S2814" s="96" t="s">
        <v>3196</v>
      </c>
      <c r="T2814" s="9"/>
      <c r="U2814" s="75"/>
      <c r="V2814" s="9"/>
      <c r="W2814" s="75" t="s">
        <v>2553</v>
      </c>
      <c r="X2814" s="104" t="s">
        <v>142</v>
      </c>
      <c r="Y2814" s="98"/>
      <c r="Z2814" s="9" t="s">
        <v>6788</v>
      </c>
      <c r="AA2814" s="9" t="s">
        <v>34</v>
      </c>
      <c r="AB2814" s="9">
        <f t="shared" ca="1" si="289"/>
        <v>25</v>
      </c>
      <c r="AC2814" s="9" t="str">
        <f t="shared" ca="1" si="290"/>
        <v>Below 45 Days</v>
      </c>
      <c r="AD2814" s="9" t="str">
        <f t="shared" ca="1" si="291"/>
        <v/>
      </c>
      <c r="AE2814" s="9" t="str">
        <f t="shared" ca="1" si="292"/>
        <v/>
      </c>
      <c r="AF2814" s="9"/>
      <c r="AG2814" s="123" t="str">
        <f t="shared" si="296"/>
        <v>Ponduru,'131/2026'</v>
      </c>
      <c r="AH2814" s="97" t="str">
        <f t="shared" ca="1" si="293"/>
        <v>Below 45 Days</v>
      </c>
    </row>
    <row r="2815" spans="1:34" ht="25.5" customHeight="1" x14ac:dyDescent="0.25">
      <c r="A2815" s="9">
        <v>91</v>
      </c>
      <c r="B2815" s="123" t="str">
        <f>_xlfn.XLOOKUP(E2815,'[1]PS Name'!B:B,'[1]PS Name'!D:D)</f>
        <v>Tekkali Sub-Division</v>
      </c>
      <c r="C2815" s="123" t="str">
        <f>_xlfn.XLOOKUP(E2815,'[1]PS Name'!B:B,'[1]PS Name'!C:C)</f>
        <v>Kothuru Circle</v>
      </c>
      <c r="D2815" s="123"/>
      <c r="E2815" s="123" t="s">
        <v>55</v>
      </c>
      <c r="F2815" s="9" t="s">
        <v>3086</v>
      </c>
      <c r="G2815" s="63" t="s">
        <v>2034</v>
      </c>
      <c r="H2815" s="137">
        <v>46286</v>
      </c>
      <c r="I2815" s="63" t="str">
        <f t="shared" si="295"/>
        <v>Sep</v>
      </c>
      <c r="J2815" s="63">
        <f t="shared" si="294"/>
        <v>2026</v>
      </c>
      <c r="K2815" s="63" t="s">
        <v>81</v>
      </c>
      <c r="L2815" s="9"/>
      <c r="M2815" s="9" t="str">
        <f>_xlfn.XLOOKUP(K2815,[1]Heads!A:A,[1]Heads!B:B)</f>
        <v>Enforcement</v>
      </c>
      <c r="N2815" s="9" t="str">
        <f>_xlfn.XLOOKUP(M2815,[1]Heads!B:B,[1]Heads!C:C)</f>
        <v>Enforcement</v>
      </c>
      <c r="O2815" s="9" t="s">
        <v>32</v>
      </c>
      <c r="P2815" s="75"/>
      <c r="Q2815" s="9"/>
      <c r="R2815" s="75"/>
      <c r="S2815" s="96" t="s">
        <v>3196</v>
      </c>
      <c r="T2815" s="9"/>
      <c r="U2815" s="75"/>
      <c r="V2815" s="9"/>
      <c r="W2815" s="75" t="s">
        <v>2553</v>
      </c>
      <c r="X2815" s="104" t="s">
        <v>33</v>
      </c>
      <c r="Y2815" s="98">
        <v>46305</v>
      </c>
      <c r="Z2815" s="9" t="s">
        <v>6789</v>
      </c>
      <c r="AA2815" s="9" t="s">
        <v>34</v>
      </c>
      <c r="AB2815" s="9">
        <f t="shared" ca="1" si="289"/>
        <v>25</v>
      </c>
      <c r="AC2815" s="9" t="str">
        <f t="shared" ca="1" si="290"/>
        <v>Below 45 Days</v>
      </c>
      <c r="AD2815" s="9">
        <f t="shared" ca="1" si="291"/>
        <v>6</v>
      </c>
      <c r="AE2815" s="9" t="str">
        <f t="shared" ca="1" si="292"/>
        <v>Below 45 Days</v>
      </c>
      <c r="AF2815" s="9"/>
      <c r="AG2815" s="123" t="str">
        <f t="shared" si="296"/>
        <v>Hiramandalam,'76/2026'</v>
      </c>
      <c r="AH2815" s="97" t="str">
        <f t="shared" si="293"/>
        <v/>
      </c>
    </row>
    <row r="2816" spans="1:34" ht="25.5" customHeight="1" x14ac:dyDescent="0.25">
      <c r="A2816" s="9">
        <v>92</v>
      </c>
      <c r="B2816" s="123" t="str">
        <f>_xlfn.XLOOKUP(E2816,'[1]PS Name'!B:B,'[1]PS Name'!D:D)</f>
        <v>Srikakulam Sub-Division</v>
      </c>
      <c r="C2816" s="123" t="str">
        <f>_xlfn.XLOOKUP(E2816,'[1]PS Name'!B:B,'[1]PS Name'!C:C)</f>
        <v>Srikakulam Rural Circle</v>
      </c>
      <c r="D2816" s="123"/>
      <c r="E2816" s="123" t="s">
        <v>74</v>
      </c>
      <c r="F2816" s="9" t="s">
        <v>5613</v>
      </c>
      <c r="G2816" s="63" t="s">
        <v>6790</v>
      </c>
      <c r="H2816" s="137">
        <v>46286</v>
      </c>
      <c r="I2816" s="63" t="str">
        <f t="shared" si="295"/>
        <v>Sep</v>
      </c>
      <c r="J2816" s="63">
        <f t="shared" si="294"/>
        <v>2026</v>
      </c>
      <c r="K2816" s="63" t="s">
        <v>71</v>
      </c>
      <c r="L2816" s="9"/>
      <c r="M2816" s="9" t="str">
        <f>_xlfn.XLOOKUP(K2816,[1]Heads!A:A,[1]Heads!B:B)</f>
        <v>Road Accidents</v>
      </c>
      <c r="N2816" s="9" t="str">
        <f>_xlfn.XLOOKUP(M2816,[1]Heads!B:B,[1]Heads!C:C)</f>
        <v>IPC</v>
      </c>
      <c r="O2816" s="9" t="s">
        <v>32</v>
      </c>
      <c r="P2816" s="75"/>
      <c r="Q2816" s="9"/>
      <c r="R2816" s="75"/>
      <c r="S2816" s="96" t="s">
        <v>3196</v>
      </c>
      <c r="T2816" s="9"/>
      <c r="U2816" s="75"/>
      <c r="V2816" s="9"/>
      <c r="W2816" s="75" t="s">
        <v>2553</v>
      </c>
      <c r="X2816" s="104" t="s">
        <v>169</v>
      </c>
      <c r="Y2816" s="98"/>
      <c r="Z2816" s="9" t="s">
        <v>6791</v>
      </c>
      <c r="AA2816" s="9" t="s">
        <v>34</v>
      </c>
      <c r="AB2816" s="9">
        <f t="shared" ca="1" si="289"/>
        <v>25</v>
      </c>
      <c r="AC2816" s="9" t="str">
        <f t="shared" ca="1" si="290"/>
        <v>Below 45 Days</v>
      </c>
      <c r="AD2816" s="9" t="str">
        <f t="shared" ca="1" si="291"/>
        <v/>
      </c>
      <c r="AE2816" s="9" t="str">
        <f t="shared" ca="1" si="292"/>
        <v/>
      </c>
      <c r="AF2816" s="9"/>
      <c r="AG2816" s="123" t="str">
        <f t="shared" si="296"/>
        <v>Srikakulam Rural,'193/2026'</v>
      </c>
      <c r="AH2816" s="97" t="str">
        <f t="shared" ca="1" si="293"/>
        <v>Below 45 Days</v>
      </c>
    </row>
    <row r="2817" spans="1:34" ht="25.5" customHeight="1" x14ac:dyDescent="0.25">
      <c r="A2817" s="9">
        <v>93</v>
      </c>
      <c r="B2817" s="123" t="str">
        <f>_xlfn.XLOOKUP(E2817,'[1]PS Name'!B:B,'[1]PS Name'!D:D)</f>
        <v>Tekkali Sub-Division</v>
      </c>
      <c r="C2817" s="123">
        <f>_xlfn.XLOOKUP(E2817,'[1]PS Name'!B:B,'[1]PS Name'!C:C)</f>
        <v>0</v>
      </c>
      <c r="D2817" s="123"/>
      <c r="E2817" s="123" t="s">
        <v>51</v>
      </c>
      <c r="F2817" s="9" t="s">
        <v>5420</v>
      </c>
      <c r="G2817" s="63" t="s">
        <v>227</v>
      </c>
      <c r="H2817" s="137">
        <v>46286</v>
      </c>
      <c r="I2817" s="63" t="str">
        <f t="shared" si="295"/>
        <v>Sep</v>
      </c>
      <c r="J2817" s="63">
        <f t="shared" si="294"/>
        <v>2026</v>
      </c>
      <c r="K2817" s="63" t="s">
        <v>59</v>
      </c>
      <c r="L2817" s="9" t="s">
        <v>228</v>
      </c>
      <c r="M2817" s="9" t="str">
        <f>_xlfn.XLOOKUP(K2817,[1]Heads!A:A,[1]Heads!B:B)</f>
        <v>Missing Cases</v>
      </c>
      <c r="N2817" s="9" t="str">
        <f>_xlfn.XLOOKUP(M2817,[1]Heads!B:B,[1]Heads!C:C)</f>
        <v>Missing</v>
      </c>
      <c r="O2817" s="9" t="s">
        <v>32</v>
      </c>
      <c r="P2817" s="75"/>
      <c r="Q2817" s="9"/>
      <c r="R2817" s="75"/>
      <c r="S2817" s="96" t="s">
        <v>3196</v>
      </c>
      <c r="T2817" s="9"/>
      <c r="U2817" s="75"/>
      <c r="V2817" s="9"/>
      <c r="W2817" s="75" t="s">
        <v>2553</v>
      </c>
      <c r="X2817" s="104" t="s">
        <v>142</v>
      </c>
      <c r="Y2817" s="98"/>
      <c r="Z2817" s="9" t="s">
        <v>6792</v>
      </c>
      <c r="AA2817" s="9" t="s">
        <v>34</v>
      </c>
      <c r="AB2817" s="9">
        <f t="shared" ca="1" si="289"/>
        <v>25</v>
      </c>
      <c r="AC2817" s="9" t="str">
        <f t="shared" ca="1" si="290"/>
        <v>Below 45 Days</v>
      </c>
      <c r="AD2817" s="9" t="str">
        <f t="shared" ca="1" si="291"/>
        <v/>
      </c>
      <c r="AE2817" s="9" t="str">
        <f t="shared" ca="1" si="292"/>
        <v/>
      </c>
      <c r="AF2817" s="9"/>
      <c r="AG2817" s="123" t="str">
        <f t="shared" si="296"/>
        <v>Tekkali PS,'166/2026'</v>
      </c>
      <c r="AH2817" s="97" t="str">
        <f t="shared" ca="1" si="293"/>
        <v>Below 45 Days</v>
      </c>
    </row>
    <row r="2818" spans="1:34" ht="25.5" customHeight="1" x14ac:dyDescent="0.25">
      <c r="A2818" s="9">
        <v>94</v>
      </c>
      <c r="B2818" s="123" t="str">
        <f>_xlfn.XLOOKUP(E2818,'[1]PS Name'!B:B,'[1]PS Name'!D:D)</f>
        <v>Tekkali Sub-Division</v>
      </c>
      <c r="C2818" s="123" t="str">
        <f>_xlfn.XLOOKUP(E2818,'[1]PS Name'!B:B,'[1]PS Name'!C:C)</f>
        <v>Tekkali Rural Circle</v>
      </c>
      <c r="D2818" s="123"/>
      <c r="E2818" s="123" t="s">
        <v>95</v>
      </c>
      <c r="F2818" s="9" t="s">
        <v>3099</v>
      </c>
      <c r="G2818" s="63" t="s">
        <v>1315</v>
      </c>
      <c r="H2818" s="137">
        <v>46286</v>
      </c>
      <c r="I2818" s="63" t="str">
        <f t="shared" si="295"/>
        <v>Sep</v>
      </c>
      <c r="J2818" s="63">
        <f t="shared" si="294"/>
        <v>2026</v>
      </c>
      <c r="K2818" s="63" t="s">
        <v>70</v>
      </c>
      <c r="L2818" s="9"/>
      <c r="M2818" s="9" t="str">
        <f>_xlfn.XLOOKUP(K2818,[1]Heads!A:A,[1]Heads!B:B)</f>
        <v>174 CrPC</v>
      </c>
      <c r="N2818" s="9" t="str">
        <f>_xlfn.XLOOKUP(M2818,[1]Heads!B:B,[1]Heads!C:C)</f>
        <v>174 CrPC</v>
      </c>
      <c r="O2818" s="9" t="s">
        <v>32</v>
      </c>
      <c r="P2818" s="75"/>
      <c r="Q2818" s="9"/>
      <c r="R2818" s="75"/>
      <c r="S2818" s="96" t="s">
        <v>3196</v>
      </c>
      <c r="T2818" s="9"/>
      <c r="U2818" s="75"/>
      <c r="V2818" s="9"/>
      <c r="W2818" s="75" t="s">
        <v>2553</v>
      </c>
      <c r="X2818" s="104" t="s">
        <v>173</v>
      </c>
      <c r="Y2818" s="98">
        <v>46290</v>
      </c>
      <c r="Z2818" s="9" t="s">
        <v>6793</v>
      </c>
      <c r="AA2818" s="9" t="s">
        <v>34</v>
      </c>
      <c r="AB2818" s="9">
        <f t="shared" ref="AB2818:AB2881" ca="1" si="297">IF(S2818="UI",DATEDIF(H2818,TODAY(),"D"),"")</f>
        <v>25</v>
      </c>
      <c r="AC2818" s="9" t="str">
        <f t="shared" ref="AC2818:AC2881" ca="1" si="298">IF(S2818="UI",IF(AB2818&gt;365,"Above 1 Year",IF(AND(AB2818&lt;=365,AB2818&gt;180),"Above 6 Months",IF(AND(AB2818&lt;=180,AB2818&gt;90),"Above 3 Months",IF(AND(AB2818&lt;=90,AB2818&gt;60),"Above 60 Days",IF(AND(AB2818&lt;=60,AB2818&gt;45),"45 to 60 Days","Below 45 Days"))))),"")</f>
        <v>Below 45 Days</v>
      </c>
      <c r="AD2818" s="9">
        <f t="shared" ref="AD2818:AD2881" ca="1" si="299">IF(Y2818&lt;&gt;"",DATEDIF(Y2818,TODAY(),"D"),"")</f>
        <v>21</v>
      </c>
      <c r="AE2818" s="9" t="str">
        <f t="shared" ref="AE2818:AE2881" ca="1" si="300">IF(AD2818&lt;&gt;"",IF(AD2818&gt;365,"Above 1 Year",IF(AND(AD2818&lt;=365,AD2818&gt;180),"Above 6 Months",IF(AND(AD2818&lt;=180,AD2818&gt;90),"Above 3 Months",IF(AND(AD2818&lt;=90,AD2818&gt;60),"Above 60 Days",IF(AND(AD2818&lt;=60,AD2818&gt;45),"45 to 60 Days","Below 45 Days"))))),"")</f>
        <v>Below 45 Days</v>
      </c>
      <c r="AF2818" s="9"/>
      <c r="AG2818" s="123" t="str">
        <f t="shared" si="296"/>
        <v>Santhabommali,'78/2026'</v>
      </c>
      <c r="AH2818" s="97" t="str">
        <f t="shared" ca="1" si="293"/>
        <v>Below 45 Days</v>
      </c>
    </row>
    <row r="2819" spans="1:34" ht="25.5" customHeight="1" x14ac:dyDescent="0.25">
      <c r="A2819" s="9">
        <v>95</v>
      </c>
      <c r="B2819" s="123" t="str">
        <f>_xlfn.XLOOKUP(E2819,'[1]PS Name'!B:B,'[1]PS Name'!D:D)</f>
        <v>Srikakulam Sub-Division</v>
      </c>
      <c r="C2819" s="123">
        <f>_xlfn.XLOOKUP(E2819,'[1]PS Name'!B:B,'[1]PS Name'!C:C)</f>
        <v>0</v>
      </c>
      <c r="D2819" s="123"/>
      <c r="E2819" s="123" t="s">
        <v>28</v>
      </c>
      <c r="F2819" s="9" t="s">
        <v>3728</v>
      </c>
      <c r="G2819" s="63" t="s">
        <v>6794</v>
      </c>
      <c r="H2819" s="137">
        <v>46286</v>
      </c>
      <c r="I2819" s="63" t="str">
        <f t="shared" si="295"/>
        <v>Sep</v>
      </c>
      <c r="J2819" s="63">
        <f t="shared" si="294"/>
        <v>2026</v>
      </c>
      <c r="K2819" s="63" t="s">
        <v>39</v>
      </c>
      <c r="L2819" s="9"/>
      <c r="M2819" s="9" t="str">
        <f>_xlfn.XLOOKUP(K2819,[1]Heads!A:A,[1]Heads!B:B)</f>
        <v>Other IPC</v>
      </c>
      <c r="N2819" s="9" t="str">
        <f>_xlfn.XLOOKUP(M2819,[1]Heads!B:B,[1]Heads!C:C)</f>
        <v>IPC</v>
      </c>
      <c r="O2819" s="9" t="s">
        <v>32</v>
      </c>
      <c r="P2819" s="75"/>
      <c r="Q2819" s="9"/>
      <c r="R2819" s="75"/>
      <c r="S2819" s="96" t="s">
        <v>3196</v>
      </c>
      <c r="T2819" s="9"/>
      <c r="U2819" s="75"/>
      <c r="V2819" s="9"/>
      <c r="W2819" s="75" t="s">
        <v>2553</v>
      </c>
      <c r="X2819" s="104" t="s">
        <v>141</v>
      </c>
      <c r="Y2819" s="98"/>
      <c r="Z2819" s="9" t="s">
        <v>6795</v>
      </c>
      <c r="AA2819" s="9" t="s">
        <v>34</v>
      </c>
      <c r="AB2819" s="9">
        <f t="shared" ca="1" si="297"/>
        <v>25</v>
      </c>
      <c r="AC2819" s="9" t="str">
        <f t="shared" ca="1" si="298"/>
        <v>Below 45 Days</v>
      </c>
      <c r="AD2819" s="9" t="str">
        <f t="shared" ca="1" si="299"/>
        <v/>
      </c>
      <c r="AE2819" s="9" t="str">
        <f t="shared" ca="1" si="300"/>
        <v/>
      </c>
      <c r="AF2819" s="9"/>
      <c r="AG2819" s="123" t="str">
        <f t="shared" si="296"/>
        <v>Srikakulam II Town,'142/2026'</v>
      </c>
      <c r="AH2819" s="97" t="str">
        <f t="shared" ref="AH2819:AH2882" ca="1" si="301">IF(X2819="SC/PRC/CC No. Awaited","",AC2819)</f>
        <v>Below 45 Days</v>
      </c>
    </row>
    <row r="2820" spans="1:34" ht="25.5" customHeight="1" x14ac:dyDescent="0.25">
      <c r="A2820" s="9">
        <v>96</v>
      </c>
      <c r="B2820" s="123" t="str">
        <f>_xlfn.XLOOKUP(E2820,'[1]PS Name'!B:B,'[1]PS Name'!D:D)</f>
        <v>Kasibugga Sub-Division</v>
      </c>
      <c r="C2820" s="123" t="str">
        <f>_xlfn.XLOOKUP(E2820,'[1]PS Name'!B:B,'[1]PS Name'!C:C)</f>
        <v>Sompeta Circle</v>
      </c>
      <c r="D2820" s="123"/>
      <c r="E2820" s="123" t="s">
        <v>118</v>
      </c>
      <c r="F2820" s="9" t="s">
        <v>3088</v>
      </c>
      <c r="G2820" s="63" t="s">
        <v>1963</v>
      </c>
      <c r="H2820" s="137">
        <v>46286</v>
      </c>
      <c r="I2820" s="63" t="str">
        <f t="shared" si="295"/>
        <v>Sep</v>
      </c>
      <c r="J2820" s="63">
        <f t="shared" si="294"/>
        <v>2026</v>
      </c>
      <c r="K2820" s="63" t="s">
        <v>59</v>
      </c>
      <c r="L2820" s="9" t="s">
        <v>1964</v>
      </c>
      <c r="M2820" s="9" t="str">
        <f>_xlfn.XLOOKUP(K2820,[1]Heads!A:A,[1]Heads!B:B)</f>
        <v>Missing Cases</v>
      </c>
      <c r="N2820" s="9" t="str">
        <f>_xlfn.XLOOKUP(M2820,[1]Heads!B:B,[1]Heads!C:C)</f>
        <v>Missing</v>
      </c>
      <c r="O2820" s="9" t="s">
        <v>32</v>
      </c>
      <c r="P2820" s="75"/>
      <c r="Q2820" s="9"/>
      <c r="R2820" s="75"/>
      <c r="S2820" s="96" t="s">
        <v>7125</v>
      </c>
      <c r="T2820" s="9"/>
      <c r="U2820" s="75"/>
      <c r="V2820" s="9"/>
      <c r="W2820" s="75" t="s">
        <v>2553</v>
      </c>
      <c r="X2820" s="104" t="s">
        <v>2923</v>
      </c>
      <c r="Y2820" s="98"/>
      <c r="Z2820" s="9" t="s">
        <v>6796</v>
      </c>
      <c r="AA2820" s="9" t="s">
        <v>34</v>
      </c>
      <c r="AB2820" s="9" t="str">
        <f t="shared" ca="1" si="297"/>
        <v/>
      </c>
      <c r="AC2820" s="9" t="str">
        <f t="shared" si="298"/>
        <v/>
      </c>
      <c r="AD2820" s="9" t="str">
        <f t="shared" ca="1" si="299"/>
        <v/>
      </c>
      <c r="AE2820" s="9" t="str">
        <f t="shared" ca="1" si="300"/>
        <v/>
      </c>
      <c r="AF2820" s="9"/>
      <c r="AG2820" s="123" t="str">
        <f t="shared" si="296"/>
        <v>Kanchili,'81/2026'</v>
      </c>
      <c r="AH2820" s="97" t="str">
        <f t="shared" si="301"/>
        <v/>
      </c>
    </row>
    <row r="2821" spans="1:34" ht="25.5" customHeight="1" x14ac:dyDescent="0.25">
      <c r="A2821" s="9">
        <v>97</v>
      </c>
      <c r="B2821" s="123" t="str">
        <f>_xlfn.XLOOKUP(E2821,'[1]PS Name'!B:B,'[1]PS Name'!D:D)</f>
        <v>Tekkali Sub-Division</v>
      </c>
      <c r="C2821" s="123" t="str">
        <f>_xlfn.XLOOKUP(E2821,'[1]PS Name'!B:B,'[1]PS Name'!C:C)</f>
        <v>Pathapatnam Circle</v>
      </c>
      <c r="D2821" s="123"/>
      <c r="E2821" s="123" t="s">
        <v>105</v>
      </c>
      <c r="F2821" s="9" t="s">
        <v>3535</v>
      </c>
      <c r="G2821" s="63" t="s">
        <v>6797</v>
      </c>
      <c r="H2821" s="137">
        <v>46286</v>
      </c>
      <c r="I2821" s="63" t="str">
        <f t="shared" si="295"/>
        <v>Sep</v>
      </c>
      <c r="J2821" s="63">
        <f t="shared" si="294"/>
        <v>2026</v>
      </c>
      <c r="K2821" s="63" t="s">
        <v>93</v>
      </c>
      <c r="L2821" s="9" t="s">
        <v>92</v>
      </c>
      <c r="M2821" s="9" t="str">
        <f>_xlfn.XLOOKUP(K2821,[1]Heads!A:A,[1]Heads!B:B)</f>
        <v>POCSO Cases</v>
      </c>
      <c r="N2821" s="9" t="str">
        <f>_xlfn.XLOOKUP(M2821,[1]Heads!B:B,[1]Heads!C:C)</f>
        <v>IPC</v>
      </c>
      <c r="O2821" s="9" t="s">
        <v>45</v>
      </c>
      <c r="P2821" s="75"/>
      <c r="Q2821" s="9"/>
      <c r="R2821" s="75"/>
      <c r="S2821" s="96" t="s">
        <v>3196</v>
      </c>
      <c r="T2821" s="9"/>
      <c r="U2821" s="75"/>
      <c r="V2821" s="9"/>
      <c r="W2821" s="75" t="s">
        <v>2553</v>
      </c>
      <c r="X2821" s="104" t="s">
        <v>173</v>
      </c>
      <c r="Y2821" s="98">
        <v>46290</v>
      </c>
      <c r="Z2821" s="9" t="s">
        <v>6798</v>
      </c>
      <c r="AA2821" s="9" t="s">
        <v>34</v>
      </c>
      <c r="AB2821" s="9">
        <f t="shared" ca="1" si="297"/>
        <v>25</v>
      </c>
      <c r="AC2821" s="9" t="str">
        <f t="shared" ca="1" si="298"/>
        <v>Below 45 Days</v>
      </c>
      <c r="AD2821" s="9">
        <f t="shared" ca="1" si="299"/>
        <v>21</v>
      </c>
      <c r="AE2821" s="9" t="str">
        <f t="shared" ca="1" si="300"/>
        <v>Below 45 Days</v>
      </c>
      <c r="AF2821" s="9"/>
      <c r="AG2821" s="123" t="str">
        <f t="shared" si="296"/>
        <v>Pathapatnam,'126/2026'</v>
      </c>
      <c r="AH2821" s="97" t="str">
        <f t="shared" ca="1" si="301"/>
        <v>Below 45 Days</v>
      </c>
    </row>
    <row r="2822" spans="1:34" ht="25.5" customHeight="1" x14ac:dyDescent="0.25">
      <c r="A2822" s="9">
        <v>98</v>
      </c>
      <c r="B2822" s="123" t="str">
        <f>_xlfn.XLOOKUP(E2822,'[1]PS Name'!B:B,'[1]PS Name'!D:D)</f>
        <v>Srikakulam Sub-Division</v>
      </c>
      <c r="C2822" s="123" t="str">
        <f>_xlfn.XLOOKUP(E2822,'[1]PS Name'!B:B,'[1]PS Name'!C:C)</f>
        <v>Amadalavalasa Circle</v>
      </c>
      <c r="D2822" s="123"/>
      <c r="E2822" s="123" t="s">
        <v>47</v>
      </c>
      <c r="F2822" s="9" t="s">
        <v>3757</v>
      </c>
      <c r="G2822" s="63" t="s">
        <v>6799</v>
      </c>
      <c r="H2822" s="137">
        <v>46286</v>
      </c>
      <c r="I2822" s="63" t="str">
        <f t="shared" si="295"/>
        <v>Sep</v>
      </c>
      <c r="J2822" s="63">
        <f t="shared" si="294"/>
        <v>2026</v>
      </c>
      <c r="K2822" s="63" t="s">
        <v>75</v>
      </c>
      <c r="L2822" s="9"/>
      <c r="M2822" s="9" t="str">
        <f>_xlfn.XLOOKUP(K2822,[1]Heads!A:A,[1]Heads!B:B)</f>
        <v>Bodily Offiences</v>
      </c>
      <c r="N2822" s="9" t="str">
        <f>_xlfn.XLOOKUP(M2822,[1]Heads!B:B,[1]Heads!C:C)</f>
        <v>IPC</v>
      </c>
      <c r="O2822" s="9" t="s">
        <v>32</v>
      </c>
      <c r="P2822" s="75"/>
      <c r="Q2822" s="9"/>
      <c r="R2822" s="75"/>
      <c r="S2822" s="96" t="s">
        <v>3196</v>
      </c>
      <c r="T2822" s="9"/>
      <c r="U2822" s="75"/>
      <c r="V2822" s="9"/>
      <c r="W2822" s="75" t="s">
        <v>2553</v>
      </c>
      <c r="X2822" s="104" t="s">
        <v>33</v>
      </c>
      <c r="Y2822" s="98">
        <v>46300</v>
      </c>
      <c r="Z2822" s="9" t="s">
        <v>6800</v>
      </c>
      <c r="AA2822" s="9" t="s">
        <v>34</v>
      </c>
      <c r="AB2822" s="9">
        <f t="shared" ca="1" si="297"/>
        <v>25</v>
      </c>
      <c r="AC2822" s="9" t="str">
        <f t="shared" ca="1" si="298"/>
        <v>Below 45 Days</v>
      </c>
      <c r="AD2822" s="9">
        <f t="shared" ca="1" si="299"/>
        <v>11</v>
      </c>
      <c r="AE2822" s="9" t="str">
        <f t="shared" ca="1" si="300"/>
        <v>Below 45 Days</v>
      </c>
      <c r="AF2822" s="9"/>
      <c r="AG2822" s="123" t="str">
        <f t="shared" si="296"/>
        <v>Amadalavalasa,'144/2026'</v>
      </c>
      <c r="AH2822" s="97" t="str">
        <f t="shared" si="301"/>
        <v/>
      </c>
    </row>
    <row r="2823" spans="1:34" ht="25.5" customHeight="1" x14ac:dyDescent="0.25">
      <c r="A2823" s="9">
        <v>99</v>
      </c>
      <c r="B2823" s="123" t="str">
        <f>_xlfn.XLOOKUP(E2823,'[1]PS Name'!B:B,'[1]PS Name'!D:D)</f>
        <v>Kasibugga Sub-Division</v>
      </c>
      <c r="C2823" s="123" t="str">
        <f>_xlfn.XLOOKUP(E2823,'[1]PS Name'!B:B,'[1]PS Name'!C:C)</f>
        <v>Sompeta Circle</v>
      </c>
      <c r="D2823" s="123"/>
      <c r="E2823" s="123" t="s">
        <v>106</v>
      </c>
      <c r="F2823" s="9" t="s">
        <v>3080</v>
      </c>
      <c r="G2823" s="63" t="s">
        <v>6801</v>
      </c>
      <c r="H2823" s="137">
        <v>46286</v>
      </c>
      <c r="I2823" s="63" t="str">
        <f t="shared" si="295"/>
        <v>Sep</v>
      </c>
      <c r="J2823" s="63">
        <f t="shared" si="294"/>
        <v>2026</v>
      </c>
      <c r="K2823" s="63" t="s">
        <v>91</v>
      </c>
      <c r="L2823" s="9"/>
      <c r="M2823" s="9" t="str">
        <f>_xlfn.XLOOKUP(K2823,[1]Heads!A:A,[1]Heads!B:B)</f>
        <v>Bodily Offiences</v>
      </c>
      <c r="N2823" s="9" t="str">
        <f>_xlfn.XLOOKUP(M2823,[1]Heads!B:B,[1]Heads!C:C)</f>
        <v>IPC</v>
      </c>
      <c r="O2823" s="9" t="s">
        <v>32</v>
      </c>
      <c r="P2823" s="75"/>
      <c r="Q2823" s="9"/>
      <c r="R2823" s="75"/>
      <c r="S2823" s="96" t="s">
        <v>3196</v>
      </c>
      <c r="T2823" s="9"/>
      <c r="U2823" s="75"/>
      <c r="V2823" s="9"/>
      <c r="W2823" s="75" t="s">
        <v>2553</v>
      </c>
      <c r="X2823" s="104" t="s">
        <v>141</v>
      </c>
      <c r="Y2823" s="98"/>
      <c r="Z2823" s="9" t="s">
        <v>6802</v>
      </c>
      <c r="AA2823" s="9" t="s">
        <v>34</v>
      </c>
      <c r="AB2823" s="9">
        <f t="shared" ca="1" si="297"/>
        <v>25</v>
      </c>
      <c r="AC2823" s="9" t="str">
        <f t="shared" ca="1" si="298"/>
        <v>Below 45 Days</v>
      </c>
      <c r="AD2823" s="9" t="str">
        <f t="shared" ca="1" si="299"/>
        <v/>
      </c>
      <c r="AE2823" s="9" t="str">
        <f t="shared" ca="1" si="300"/>
        <v/>
      </c>
      <c r="AF2823" s="9"/>
      <c r="AG2823" s="123" t="str">
        <f t="shared" si="296"/>
        <v>Sompeta,'61/2026'</v>
      </c>
      <c r="AH2823" s="97" t="str">
        <f t="shared" ca="1" si="301"/>
        <v>Below 45 Days</v>
      </c>
    </row>
    <row r="2824" spans="1:34" ht="25.5" customHeight="1" x14ac:dyDescent="0.25">
      <c r="A2824" s="9">
        <v>100</v>
      </c>
      <c r="B2824" s="123" t="str">
        <f>_xlfn.XLOOKUP(E2824,'[1]PS Name'!B:B,'[1]PS Name'!D:D)</f>
        <v>Srikakulam Sub-Division</v>
      </c>
      <c r="C2824" s="123">
        <f>_xlfn.XLOOKUP(E2824,'[1]PS Name'!B:B,'[1]PS Name'!C:C)</f>
        <v>0</v>
      </c>
      <c r="D2824" s="123"/>
      <c r="E2824" s="123" t="s">
        <v>28</v>
      </c>
      <c r="F2824" s="9" t="s">
        <v>3724</v>
      </c>
      <c r="G2824" s="63" t="s">
        <v>1027</v>
      </c>
      <c r="H2824" s="137">
        <v>46286</v>
      </c>
      <c r="I2824" s="63" t="str">
        <f t="shared" si="295"/>
        <v>Sep</v>
      </c>
      <c r="J2824" s="63">
        <f t="shared" si="294"/>
        <v>2026</v>
      </c>
      <c r="K2824" s="63" t="s">
        <v>48</v>
      </c>
      <c r="L2824" s="9"/>
      <c r="M2824" s="9" t="str">
        <f>_xlfn.XLOOKUP(K2824,[1]Heads!A:A,[1]Heads!B:B)</f>
        <v>Property Offences</v>
      </c>
      <c r="N2824" s="9" t="str">
        <f>_xlfn.XLOOKUP(M2824,[1]Heads!B:B,[1]Heads!C:C)</f>
        <v>IPC</v>
      </c>
      <c r="O2824" s="9" t="s">
        <v>32</v>
      </c>
      <c r="P2824" s="75"/>
      <c r="Q2824" s="9"/>
      <c r="R2824" s="75"/>
      <c r="S2824" s="96" t="s">
        <v>3196</v>
      </c>
      <c r="T2824" s="9"/>
      <c r="U2824" s="75"/>
      <c r="V2824" s="9"/>
      <c r="W2824" s="75" t="s">
        <v>2553</v>
      </c>
      <c r="X2824" s="104" t="s">
        <v>141</v>
      </c>
      <c r="Y2824" s="98"/>
      <c r="Z2824" s="9" t="s">
        <v>6803</v>
      </c>
      <c r="AA2824" s="9" t="s">
        <v>34</v>
      </c>
      <c r="AB2824" s="9">
        <f t="shared" ca="1" si="297"/>
        <v>25</v>
      </c>
      <c r="AC2824" s="9" t="str">
        <f t="shared" ca="1" si="298"/>
        <v>Below 45 Days</v>
      </c>
      <c r="AD2824" s="9" t="str">
        <f t="shared" ca="1" si="299"/>
        <v/>
      </c>
      <c r="AE2824" s="9" t="str">
        <f t="shared" ca="1" si="300"/>
        <v/>
      </c>
      <c r="AF2824" s="9"/>
      <c r="AG2824" s="123" t="str">
        <f t="shared" si="296"/>
        <v>Srikakulam II Town,'141/2026'</v>
      </c>
      <c r="AH2824" s="97" t="str">
        <f t="shared" ca="1" si="301"/>
        <v>Below 45 Days</v>
      </c>
    </row>
    <row r="2825" spans="1:34" ht="25.5" customHeight="1" x14ac:dyDescent="0.25">
      <c r="A2825" s="9">
        <v>101</v>
      </c>
      <c r="B2825" s="123" t="str">
        <f>_xlfn.XLOOKUP(E2825,'[1]PS Name'!B:B,'[1]PS Name'!D:D)</f>
        <v>Kasibugga Sub-Division</v>
      </c>
      <c r="C2825" s="123" t="str">
        <f>_xlfn.XLOOKUP(E2825,'[1]PS Name'!B:B,'[1]PS Name'!C:C)</f>
        <v>Kasibugga Rural Circle</v>
      </c>
      <c r="D2825" s="123"/>
      <c r="E2825" s="123" t="s">
        <v>98</v>
      </c>
      <c r="F2825" s="9" t="s">
        <v>3386</v>
      </c>
      <c r="G2825" s="63" t="s">
        <v>1315</v>
      </c>
      <c r="H2825" s="137">
        <v>46286</v>
      </c>
      <c r="I2825" s="63" t="str">
        <f t="shared" si="295"/>
        <v>Sep</v>
      </c>
      <c r="J2825" s="63">
        <f t="shared" si="294"/>
        <v>2026</v>
      </c>
      <c r="K2825" s="63" t="s">
        <v>70</v>
      </c>
      <c r="L2825" s="9"/>
      <c r="M2825" s="9" t="str">
        <f>_xlfn.XLOOKUP(K2825,[1]Heads!A:A,[1]Heads!B:B)</f>
        <v>174 CrPC</v>
      </c>
      <c r="N2825" s="9" t="str">
        <f>_xlfn.XLOOKUP(M2825,[1]Heads!B:B,[1]Heads!C:C)</f>
        <v>174 CrPC</v>
      </c>
      <c r="O2825" s="9" t="s">
        <v>32</v>
      </c>
      <c r="P2825" s="75"/>
      <c r="Q2825" s="9"/>
      <c r="R2825" s="75"/>
      <c r="S2825" s="96" t="s">
        <v>3196</v>
      </c>
      <c r="T2825" s="9"/>
      <c r="U2825" s="75"/>
      <c r="V2825" s="9"/>
      <c r="W2825" s="75" t="s">
        <v>2553</v>
      </c>
      <c r="X2825" s="104" t="s">
        <v>173</v>
      </c>
      <c r="Y2825" s="98">
        <v>46290</v>
      </c>
      <c r="Z2825" s="9" t="s">
        <v>6804</v>
      </c>
      <c r="AA2825" s="9" t="s">
        <v>34</v>
      </c>
      <c r="AB2825" s="9">
        <f t="shared" ca="1" si="297"/>
        <v>25</v>
      </c>
      <c r="AC2825" s="9" t="str">
        <f t="shared" ca="1" si="298"/>
        <v>Below 45 Days</v>
      </c>
      <c r="AD2825" s="9">
        <f t="shared" ca="1" si="299"/>
        <v>21</v>
      </c>
      <c r="AE2825" s="9" t="str">
        <f t="shared" ca="1" si="300"/>
        <v>Below 45 Days</v>
      </c>
      <c r="AF2825" s="9"/>
      <c r="AG2825" s="123" t="str">
        <f t="shared" si="296"/>
        <v>Vajrapukothuru,'114/2026'</v>
      </c>
      <c r="AH2825" s="97" t="str">
        <f t="shared" ca="1" si="301"/>
        <v>Below 45 Days</v>
      </c>
    </row>
    <row r="2826" spans="1:34" ht="25.5" customHeight="1" x14ac:dyDescent="0.25">
      <c r="A2826" s="9">
        <v>102</v>
      </c>
      <c r="B2826" s="123" t="str">
        <f>_xlfn.XLOOKUP(E2826,'[1]PS Name'!B:B,'[1]PS Name'!D:D)</f>
        <v>Tekkali Sub-Division</v>
      </c>
      <c r="C2826" s="123" t="str">
        <f>_xlfn.XLOOKUP(E2826,'[1]PS Name'!B:B,'[1]PS Name'!C:C)</f>
        <v>Tekkali Rural Circle</v>
      </c>
      <c r="D2826" s="123"/>
      <c r="E2826" s="123" t="s">
        <v>89</v>
      </c>
      <c r="F2826" s="9" t="s">
        <v>5504</v>
      </c>
      <c r="G2826" s="63" t="s">
        <v>1637</v>
      </c>
      <c r="H2826" s="137">
        <v>46286</v>
      </c>
      <c r="I2826" s="63" t="str">
        <f t="shared" si="295"/>
        <v>Sep</v>
      </c>
      <c r="J2826" s="63">
        <f t="shared" si="294"/>
        <v>2026</v>
      </c>
      <c r="K2826" s="63" t="s">
        <v>121</v>
      </c>
      <c r="L2826" s="9"/>
      <c r="M2826" s="9" t="str">
        <f>_xlfn.XLOOKUP(K2826,[1]Heads!A:A,[1]Heads!B:B)</f>
        <v>Property Offences</v>
      </c>
      <c r="N2826" s="9" t="str">
        <f>_xlfn.XLOOKUP(M2826,[1]Heads!B:B,[1]Heads!C:C)</f>
        <v>IPC</v>
      </c>
      <c r="O2826" s="9" t="s">
        <v>32</v>
      </c>
      <c r="P2826" s="75"/>
      <c r="Q2826" s="9"/>
      <c r="R2826" s="75"/>
      <c r="S2826" s="96" t="s">
        <v>3196</v>
      </c>
      <c r="T2826" s="9"/>
      <c r="U2826" s="75"/>
      <c r="V2826" s="9"/>
      <c r="W2826" s="75" t="s">
        <v>2553</v>
      </c>
      <c r="X2826" s="104" t="s">
        <v>50</v>
      </c>
      <c r="Y2826" s="98"/>
      <c r="Z2826" s="9" t="s">
        <v>6805</v>
      </c>
      <c r="AA2826" s="9" t="s">
        <v>34</v>
      </c>
      <c r="AB2826" s="9">
        <f t="shared" ca="1" si="297"/>
        <v>25</v>
      </c>
      <c r="AC2826" s="9" t="str">
        <f t="shared" ca="1" si="298"/>
        <v>Below 45 Days</v>
      </c>
      <c r="AD2826" s="9" t="str">
        <f t="shared" ca="1" si="299"/>
        <v/>
      </c>
      <c r="AE2826" s="9" t="str">
        <f t="shared" ca="1" si="300"/>
        <v/>
      </c>
      <c r="AF2826" s="9"/>
      <c r="AG2826" s="123" t="str">
        <f t="shared" si="296"/>
        <v>Kotabommali,'178/2026'</v>
      </c>
      <c r="AH2826" s="97" t="str">
        <f t="shared" ca="1" si="301"/>
        <v>Below 45 Days</v>
      </c>
    </row>
    <row r="2827" spans="1:34" ht="25.5" customHeight="1" x14ac:dyDescent="0.25">
      <c r="A2827" s="9">
        <v>103</v>
      </c>
      <c r="B2827" s="123" t="str">
        <f>_xlfn.XLOOKUP(E2827,'[1]PS Name'!B:B,'[1]PS Name'!D:D)</f>
        <v>Kasibugga Sub-Division</v>
      </c>
      <c r="C2827" s="123">
        <f>_xlfn.XLOOKUP(E2827,'[1]PS Name'!B:B,'[1]PS Name'!C:C)</f>
        <v>0</v>
      </c>
      <c r="D2827" s="123"/>
      <c r="E2827" s="123" t="s">
        <v>68</v>
      </c>
      <c r="F2827" s="9" t="s">
        <v>6806</v>
      </c>
      <c r="G2827" s="63" t="s">
        <v>6807</v>
      </c>
      <c r="H2827" s="137">
        <v>46286</v>
      </c>
      <c r="I2827" s="63" t="str">
        <f t="shared" si="295"/>
        <v>Sep</v>
      </c>
      <c r="J2827" s="63">
        <f t="shared" si="294"/>
        <v>2026</v>
      </c>
      <c r="K2827" s="63" t="s">
        <v>91</v>
      </c>
      <c r="L2827" s="9"/>
      <c r="M2827" s="9" t="str">
        <f>_xlfn.XLOOKUP(K2827,[1]Heads!A:A,[1]Heads!B:B)</f>
        <v>Bodily Offiences</v>
      </c>
      <c r="N2827" s="9" t="str">
        <f>_xlfn.XLOOKUP(M2827,[1]Heads!B:B,[1]Heads!C:C)</f>
        <v>IPC</v>
      </c>
      <c r="O2827" s="9" t="s">
        <v>32</v>
      </c>
      <c r="P2827" s="75"/>
      <c r="Q2827" s="9"/>
      <c r="R2827" s="75"/>
      <c r="S2827" s="96" t="s">
        <v>3196</v>
      </c>
      <c r="T2827" s="9"/>
      <c r="U2827" s="75"/>
      <c r="V2827" s="9"/>
      <c r="W2827" s="75" t="s">
        <v>2553</v>
      </c>
      <c r="X2827" s="104" t="s">
        <v>33</v>
      </c>
      <c r="Y2827" s="98">
        <v>46307</v>
      </c>
      <c r="Z2827" s="9" t="s">
        <v>6808</v>
      </c>
      <c r="AA2827" s="9" t="s">
        <v>34</v>
      </c>
      <c r="AB2827" s="9">
        <f t="shared" ca="1" si="297"/>
        <v>25</v>
      </c>
      <c r="AC2827" s="9" t="str">
        <f t="shared" ca="1" si="298"/>
        <v>Below 45 Days</v>
      </c>
      <c r="AD2827" s="9">
        <f t="shared" ca="1" si="299"/>
        <v>4</v>
      </c>
      <c r="AE2827" s="9" t="str">
        <f t="shared" ca="1" si="300"/>
        <v>Below 45 Days</v>
      </c>
      <c r="AF2827" s="9"/>
      <c r="AG2827" s="123" t="str">
        <f t="shared" si="296"/>
        <v>Kasibugga,'324/2026'</v>
      </c>
      <c r="AH2827" s="97" t="str">
        <f t="shared" si="301"/>
        <v/>
      </c>
    </row>
    <row r="2828" spans="1:34" ht="25.5" customHeight="1" x14ac:dyDescent="0.25">
      <c r="A2828" s="9">
        <v>104</v>
      </c>
      <c r="B2828" s="123" t="str">
        <f>_xlfn.XLOOKUP(E2828,'[1]PS Name'!B:B,'[1]PS Name'!D:D)</f>
        <v>Srikakulam Sub-Division</v>
      </c>
      <c r="C2828" s="123" t="str">
        <f>_xlfn.XLOOKUP(E2828,'[1]PS Name'!B:B,'[1]PS Name'!C:C)</f>
        <v>Amadalavalasa Circle</v>
      </c>
      <c r="D2828" s="123"/>
      <c r="E2828" s="123" t="s">
        <v>64</v>
      </c>
      <c r="F2828" s="9" t="s">
        <v>3560</v>
      </c>
      <c r="G2828" s="63" t="s">
        <v>1535</v>
      </c>
      <c r="H2828" s="137">
        <v>46286</v>
      </c>
      <c r="I2828" s="63" t="str">
        <f t="shared" si="295"/>
        <v>Sep</v>
      </c>
      <c r="J2828" s="63">
        <f t="shared" si="294"/>
        <v>2026</v>
      </c>
      <c r="K2828" s="63" t="s">
        <v>75</v>
      </c>
      <c r="L2828" s="9"/>
      <c r="M2828" s="9" t="str">
        <f>_xlfn.XLOOKUP(K2828,[1]Heads!A:A,[1]Heads!B:B)</f>
        <v>Bodily Offiences</v>
      </c>
      <c r="N2828" s="9" t="str">
        <f>_xlfn.XLOOKUP(M2828,[1]Heads!B:B,[1]Heads!C:C)</f>
        <v>IPC</v>
      </c>
      <c r="O2828" s="9" t="s">
        <v>32</v>
      </c>
      <c r="P2828" s="75"/>
      <c r="Q2828" s="9"/>
      <c r="R2828" s="75"/>
      <c r="S2828" s="96" t="s">
        <v>3196</v>
      </c>
      <c r="T2828" s="9"/>
      <c r="U2828" s="75"/>
      <c r="V2828" s="9"/>
      <c r="W2828" s="75" t="s">
        <v>2553</v>
      </c>
      <c r="X2828" s="104" t="s">
        <v>169</v>
      </c>
      <c r="Y2828" s="98"/>
      <c r="Z2828" s="9" t="s">
        <v>6809</v>
      </c>
      <c r="AA2828" s="9" t="s">
        <v>34</v>
      </c>
      <c r="AB2828" s="9">
        <f t="shared" ca="1" si="297"/>
        <v>25</v>
      </c>
      <c r="AC2828" s="9" t="str">
        <f t="shared" ca="1" si="298"/>
        <v>Below 45 Days</v>
      </c>
      <c r="AD2828" s="9" t="str">
        <f t="shared" ca="1" si="299"/>
        <v/>
      </c>
      <c r="AE2828" s="9" t="str">
        <f t="shared" ca="1" si="300"/>
        <v/>
      </c>
      <c r="AF2828" s="9"/>
      <c r="AG2828" s="123" t="str">
        <f t="shared" si="296"/>
        <v>Ponduru,'130/2026'</v>
      </c>
      <c r="AH2828" s="97" t="str">
        <f t="shared" ca="1" si="301"/>
        <v>Below 45 Days</v>
      </c>
    </row>
    <row r="2829" spans="1:34" ht="25.5" customHeight="1" x14ac:dyDescent="0.25">
      <c r="A2829" s="9">
        <v>105</v>
      </c>
      <c r="B2829" s="123" t="str">
        <f>_xlfn.XLOOKUP(E2829,'[1]PS Name'!B:B,'[1]PS Name'!D:D)</f>
        <v>Srikakulam Sub-Division</v>
      </c>
      <c r="C2829" s="123" t="str">
        <f>_xlfn.XLOOKUP(E2829,'[1]PS Name'!B:B,'[1]PS Name'!C:C)</f>
        <v>Amadalavalasa Circle</v>
      </c>
      <c r="D2829" s="123"/>
      <c r="E2829" s="123" t="s">
        <v>64</v>
      </c>
      <c r="F2829" s="9" t="s">
        <v>3563</v>
      </c>
      <c r="G2829" s="63" t="s">
        <v>1315</v>
      </c>
      <c r="H2829" s="137">
        <v>46286</v>
      </c>
      <c r="I2829" s="63" t="str">
        <f t="shared" si="295"/>
        <v>Sep</v>
      </c>
      <c r="J2829" s="63">
        <f t="shared" si="294"/>
        <v>2026</v>
      </c>
      <c r="K2829" s="63" t="s">
        <v>70</v>
      </c>
      <c r="L2829" s="9"/>
      <c r="M2829" s="9" t="str">
        <f>_xlfn.XLOOKUP(K2829,[1]Heads!A:A,[1]Heads!B:B)</f>
        <v>174 CrPC</v>
      </c>
      <c r="N2829" s="9" t="str">
        <f>_xlfn.XLOOKUP(M2829,[1]Heads!B:B,[1]Heads!C:C)</f>
        <v>174 CrPC</v>
      </c>
      <c r="O2829" s="9" t="s">
        <v>32</v>
      </c>
      <c r="P2829" s="75"/>
      <c r="Q2829" s="9"/>
      <c r="R2829" s="75"/>
      <c r="S2829" s="96" t="s">
        <v>3196</v>
      </c>
      <c r="T2829" s="9"/>
      <c r="U2829" s="75"/>
      <c r="V2829" s="9"/>
      <c r="W2829" s="75" t="s">
        <v>2553</v>
      </c>
      <c r="X2829" s="104" t="s">
        <v>173</v>
      </c>
      <c r="Y2829" s="98">
        <v>46290</v>
      </c>
      <c r="Z2829" s="9" t="s">
        <v>6810</v>
      </c>
      <c r="AA2829" s="9" t="s">
        <v>34</v>
      </c>
      <c r="AB2829" s="9">
        <f t="shared" ca="1" si="297"/>
        <v>25</v>
      </c>
      <c r="AC2829" s="9" t="str">
        <f t="shared" ca="1" si="298"/>
        <v>Below 45 Days</v>
      </c>
      <c r="AD2829" s="9">
        <f t="shared" ca="1" si="299"/>
        <v>21</v>
      </c>
      <c r="AE2829" s="9" t="str">
        <f t="shared" ca="1" si="300"/>
        <v>Below 45 Days</v>
      </c>
      <c r="AF2829" s="9"/>
      <c r="AG2829" s="123" t="str">
        <f t="shared" si="296"/>
        <v>Ponduru,'129/2026'</v>
      </c>
      <c r="AH2829" s="97" t="str">
        <f t="shared" ca="1" si="301"/>
        <v>Below 45 Days</v>
      </c>
    </row>
    <row r="2830" spans="1:34" ht="25.5" customHeight="1" x14ac:dyDescent="0.25">
      <c r="A2830" s="9">
        <v>106</v>
      </c>
      <c r="B2830" s="123" t="str">
        <f>_xlfn.XLOOKUP(E2830,'[1]PS Name'!B:B,'[1]PS Name'!D:D)</f>
        <v>Srikakulam Sub-Division</v>
      </c>
      <c r="C2830" s="123">
        <f>_xlfn.XLOOKUP(E2830,'[1]PS Name'!B:B,'[1]PS Name'!C:C)</f>
        <v>0</v>
      </c>
      <c r="D2830" s="123"/>
      <c r="E2830" s="123" t="s">
        <v>28</v>
      </c>
      <c r="F2830" s="9" t="s">
        <v>3751</v>
      </c>
      <c r="G2830" s="63" t="s">
        <v>6811</v>
      </c>
      <c r="H2830" s="137">
        <v>46286</v>
      </c>
      <c r="I2830" s="63" t="str">
        <f t="shared" si="295"/>
        <v>Sep</v>
      </c>
      <c r="J2830" s="63">
        <f t="shared" si="294"/>
        <v>2026</v>
      </c>
      <c r="K2830" s="63" t="s">
        <v>119</v>
      </c>
      <c r="L2830" s="9"/>
      <c r="M2830" s="9" t="str">
        <f>_xlfn.XLOOKUP(K2830,[1]Heads!A:A,[1]Heads!B:B)</f>
        <v>Crime  Against Women</v>
      </c>
      <c r="N2830" s="9" t="str">
        <f>_xlfn.XLOOKUP(M2830,[1]Heads!B:B,[1]Heads!C:C)</f>
        <v>IPC</v>
      </c>
      <c r="O2830" s="9" t="s">
        <v>45</v>
      </c>
      <c r="P2830" s="75"/>
      <c r="Q2830" s="9"/>
      <c r="R2830" s="75"/>
      <c r="S2830" s="96" t="s">
        <v>3196</v>
      </c>
      <c r="T2830" s="9"/>
      <c r="U2830" s="75"/>
      <c r="V2830" s="9"/>
      <c r="W2830" s="75" t="s">
        <v>2553</v>
      </c>
      <c r="X2830" s="104" t="s">
        <v>173</v>
      </c>
      <c r="Y2830" s="98">
        <v>46290</v>
      </c>
      <c r="Z2830" s="9" t="s">
        <v>6812</v>
      </c>
      <c r="AA2830" s="9" t="s">
        <v>34</v>
      </c>
      <c r="AB2830" s="9">
        <f t="shared" ca="1" si="297"/>
        <v>25</v>
      </c>
      <c r="AC2830" s="9" t="str">
        <f t="shared" ca="1" si="298"/>
        <v>Below 45 Days</v>
      </c>
      <c r="AD2830" s="9">
        <f t="shared" ca="1" si="299"/>
        <v>21</v>
      </c>
      <c r="AE2830" s="9" t="str">
        <f t="shared" ca="1" si="300"/>
        <v>Below 45 Days</v>
      </c>
      <c r="AF2830" s="9"/>
      <c r="AG2830" s="123" t="str">
        <f t="shared" si="296"/>
        <v>Srikakulam II Town,'143/2026'</v>
      </c>
      <c r="AH2830" s="97" t="str">
        <f t="shared" ca="1" si="301"/>
        <v>Below 45 Days</v>
      </c>
    </row>
    <row r="2831" spans="1:34" ht="25.5" customHeight="1" x14ac:dyDescent="0.25">
      <c r="A2831" s="9">
        <v>107</v>
      </c>
      <c r="B2831" s="123" t="str">
        <f>_xlfn.XLOOKUP(E2831,'[1]PS Name'!B:B,'[1]PS Name'!D:D)</f>
        <v>Kasibugga Sub-Division</v>
      </c>
      <c r="C2831" s="123" t="str">
        <f>_xlfn.XLOOKUP(E2831,'[1]PS Name'!B:B,'[1]PS Name'!C:C)</f>
        <v>Sompeta Circle</v>
      </c>
      <c r="D2831" s="123"/>
      <c r="E2831" s="123" t="s">
        <v>118</v>
      </c>
      <c r="F2831" s="9" t="s">
        <v>3241</v>
      </c>
      <c r="G2831" s="63" t="s">
        <v>1411</v>
      </c>
      <c r="H2831" s="137">
        <v>46286</v>
      </c>
      <c r="I2831" s="63" t="str">
        <f t="shared" si="295"/>
        <v>Sep</v>
      </c>
      <c r="J2831" s="63">
        <f t="shared" ref="J2831:J2894" si="302">YEAR(H2831)</f>
        <v>2026</v>
      </c>
      <c r="K2831" s="63" t="s">
        <v>75</v>
      </c>
      <c r="L2831" s="9"/>
      <c r="M2831" s="9" t="str">
        <f>_xlfn.XLOOKUP(K2831,[1]Heads!A:A,[1]Heads!B:B)</f>
        <v>Bodily Offiences</v>
      </c>
      <c r="N2831" s="9" t="str">
        <f>_xlfn.XLOOKUP(M2831,[1]Heads!B:B,[1]Heads!C:C)</f>
        <v>IPC</v>
      </c>
      <c r="O2831" s="9" t="s">
        <v>32</v>
      </c>
      <c r="P2831" s="75"/>
      <c r="Q2831" s="9"/>
      <c r="R2831" s="75"/>
      <c r="S2831" s="96" t="s">
        <v>3196</v>
      </c>
      <c r="T2831" s="9"/>
      <c r="U2831" s="75"/>
      <c r="V2831" s="9"/>
      <c r="W2831" s="75" t="s">
        <v>2553</v>
      </c>
      <c r="X2831" s="104" t="s">
        <v>169</v>
      </c>
      <c r="Y2831" s="98"/>
      <c r="Z2831" s="9" t="s">
        <v>6813</v>
      </c>
      <c r="AA2831" s="9" t="s">
        <v>34</v>
      </c>
      <c r="AB2831" s="9">
        <f t="shared" ca="1" si="297"/>
        <v>25</v>
      </c>
      <c r="AC2831" s="9" t="str">
        <f t="shared" ca="1" si="298"/>
        <v>Below 45 Days</v>
      </c>
      <c r="AD2831" s="9" t="str">
        <f t="shared" ca="1" si="299"/>
        <v/>
      </c>
      <c r="AE2831" s="9" t="str">
        <f t="shared" ca="1" si="300"/>
        <v/>
      </c>
      <c r="AF2831" s="9"/>
      <c r="AG2831" s="123" t="str">
        <f t="shared" si="296"/>
        <v>Kanchili,'80/2026'</v>
      </c>
      <c r="AH2831" s="97" t="str">
        <f t="shared" ca="1" si="301"/>
        <v>Below 45 Days</v>
      </c>
    </row>
    <row r="2832" spans="1:34" ht="25.5" customHeight="1" x14ac:dyDescent="0.25">
      <c r="A2832" s="9">
        <v>108</v>
      </c>
      <c r="B2832" s="123" t="str">
        <f>_xlfn.XLOOKUP(E2832,'[1]PS Name'!B:B,'[1]PS Name'!D:D)</f>
        <v>Tekkali Sub-Division</v>
      </c>
      <c r="C2832" s="123" t="str">
        <f>_xlfn.XLOOKUP(E2832,'[1]PS Name'!B:B,'[1]PS Name'!C:C)</f>
        <v>Tekkali Rural Circle</v>
      </c>
      <c r="D2832" s="123"/>
      <c r="E2832" s="123" t="s">
        <v>89</v>
      </c>
      <c r="F2832" s="9" t="s">
        <v>5507</v>
      </c>
      <c r="G2832" s="63" t="s">
        <v>1545</v>
      </c>
      <c r="H2832" s="137">
        <v>46286</v>
      </c>
      <c r="I2832" s="63" t="str">
        <f t="shared" si="295"/>
        <v>Sep</v>
      </c>
      <c r="J2832" s="63">
        <f t="shared" si="302"/>
        <v>2026</v>
      </c>
      <c r="K2832" s="63" t="s">
        <v>121</v>
      </c>
      <c r="L2832" s="9"/>
      <c r="M2832" s="9" t="str">
        <f>_xlfn.XLOOKUP(K2832,[1]Heads!A:A,[1]Heads!B:B)</f>
        <v>Property Offences</v>
      </c>
      <c r="N2832" s="9" t="str">
        <f>_xlfn.XLOOKUP(M2832,[1]Heads!B:B,[1]Heads!C:C)</f>
        <v>IPC</v>
      </c>
      <c r="O2832" s="9" t="s">
        <v>32</v>
      </c>
      <c r="P2832" s="75"/>
      <c r="Q2832" s="9"/>
      <c r="R2832" s="75"/>
      <c r="S2832" s="96" t="s">
        <v>3196</v>
      </c>
      <c r="T2832" s="9"/>
      <c r="U2832" s="75"/>
      <c r="V2832" s="9"/>
      <c r="W2832" s="75" t="s">
        <v>2553</v>
      </c>
      <c r="X2832" s="104" t="s">
        <v>50</v>
      </c>
      <c r="Y2832" s="98"/>
      <c r="Z2832" s="9" t="s">
        <v>6814</v>
      </c>
      <c r="AA2832" s="9" t="s">
        <v>34</v>
      </c>
      <c r="AB2832" s="9">
        <f t="shared" ca="1" si="297"/>
        <v>25</v>
      </c>
      <c r="AC2832" s="9" t="str">
        <f t="shared" ca="1" si="298"/>
        <v>Below 45 Days</v>
      </c>
      <c r="AD2832" s="9" t="str">
        <f t="shared" ca="1" si="299"/>
        <v/>
      </c>
      <c r="AE2832" s="9" t="str">
        <f t="shared" ca="1" si="300"/>
        <v/>
      </c>
      <c r="AF2832" s="9"/>
      <c r="AG2832" s="123" t="str">
        <f t="shared" si="296"/>
        <v>Kotabommali,'177/2026'</v>
      </c>
      <c r="AH2832" s="97" t="str">
        <f t="shared" ca="1" si="301"/>
        <v>Below 45 Days</v>
      </c>
    </row>
    <row r="2833" spans="1:34" ht="25.5" customHeight="1" x14ac:dyDescent="0.25">
      <c r="A2833" s="9">
        <v>109</v>
      </c>
      <c r="B2833" s="123" t="str">
        <f>_xlfn.XLOOKUP(E2833,'[1]PS Name'!B:B,'[1]PS Name'!D:D)</f>
        <v>Kasibugga Sub-Division</v>
      </c>
      <c r="C2833" s="123" t="str">
        <f>_xlfn.XLOOKUP(E2833,'[1]PS Name'!B:B,'[1]PS Name'!C:C)</f>
        <v>Itchapuram Circle</v>
      </c>
      <c r="D2833" s="123"/>
      <c r="E2833" s="123" t="s">
        <v>65</v>
      </c>
      <c r="F2833" s="9" t="s">
        <v>3539</v>
      </c>
      <c r="G2833" s="63" t="s">
        <v>6815</v>
      </c>
      <c r="H2833" s="137">
        <v>46286</v>
      </c>
      <c r="I2833" s="63" t="str">
        <f t="shared" si="295"/>
        <v>Sep</v>
      </c>
      <c r="J2833" s="63">
        <f t="shared" si="302"/>
        <v>2026</v>
      </c>
      <c r="K2833" s="63" t="s">
        <v>130</v>
      </c>
      <c r="L2833" s="9"/>
      <c r="M2833" s="9" t="str">
        <f>_xlfn.XLOOKUP(K2833,[1]Heads!A:A,[1]Heads!B:B)</f>
        <v>Enforcement</v>
      </c>
      <c r="N2833" s="9" t="str">
        <f>_xlfn.XLOOKUP(M2833,[1]Heads!B:B,[1]Heads!C:C)</f>
        <v>Enforcement</v>
      </c>
      <c r="O2833" s="9" t="s">
        <v>32</v>
      </c>
      <c r="P2833" s="75"/>
      <c r="Q2833" s="9"/>
      <c r="R2833" s="75"/>
      <c r="S2833" s="96" t="s">
        <v>3196</v>
      </c>
      <c r="T2833" s="9"/>
      <c r="U2833" s="75"/>
      <c r="V2833" s="9"/>
      <c r="W2833" s="75" t="s">
        <v>2553</v>
      </c>
      <c r="X2833" s="104" t="s">
        <v>174</v>
      </c>
      <c r="Y2833" s="98">
        <v>46304</v>
      </c>
      <c r="Z2833" s="9" t="s">
        <v>6816</v>
      </c>
      <c r="AA2833" s="9" t="s">
        <v>34</v>
      </c>
      <c r="AB2833" s="9">
        <f t="shared" ca="1" si="297"/>
        <v>25</v>
      </c>
      <c r="AC2833" s="9" t="str">
        <f t="shared" ca="1" si="298"/>
        <v>Below 45 Days</v>
      </c>
      <c r="AD2833" s="9">
        <f t="shared" ca="1" si="299"/>
        <v>7</v>
      </c>
      <c r="AE2833" s="9" t="str">
        <f t="shared" ca="1" si="300"/>
        <v>Below 45 Days</v>
      </c>
      <c r="AF2833" s="9"/>
      <c r="AG2833" s="123" t="str">
        <f t="shared" si="296"/>
        <v>Itchapuram Town,'127/2026'</v>
      </c>
      <c r="AH2833" s="97" t="str">
        <f t="shared" ca="1" si="301"/>
        <v>Below 45 Days</v>
      </c>
    </row>
    <row r="2834" spans="1:34" ht="25.5" customHeight="1" x14ac:dyDescent="0.25">
      <c r="A2834" s="9">
        <v>110</v>
      </c>
      <c r="B2834" s="123" t="str">
        <f>_xlfn.XLOOKUP(E2834,'[1]PS Name'!B:B,'[1]PS Name'!D:D)</f>
        <v>Tekkali Sub-Division</v>
      </c>
      <c r="C2834" s="123" t="str">
        <f>_xlfn.XLOOKUP(E2834,'[1]PS Name'!B:B,'[1]PS Name'!C:C)</f>
        <v>Tekkali Rural Circle</v>
      </c>
      <c r="D2834" s="123"/>
      <c r="E2834" s="123" t="s">
        <v>95</v>
      </c>
      <c r="F2834" s="9" t="s">
        <v>3087</v>
      </c>
      <c r="G2834" s="63" t="s">
        <v>1315</v>
      </c>
      <c r="H2834" s="137">
        <v>46287</v>
      </c>
      <c r="I2834" s="63" t="str">
        <f t="shared" si="295"/>
        <v>Sep</v>
      </c>
      <c r="J2834" s="63">
        <f t="shared" si="302"/>
        <v>2026</v>
      </c>
      <c r="K2834" s="63" t="s">
        <v>70</v>
      </c>
      <c r="L2834" s="9"/>
      <c r="M2834" s="9" t="str">
        <f>_xlfn.XLOOKUP(K2834,[1]Heads!A:A,[1]Heads!B:B)</f>
        <v>174 CrPC</v>
      </c>
      <c r="N2834" s="9" t="str">
        <f>_xlfn.XLOOKUP(M2834,[1]Heads!B:B,[1]Heads!C:C)</f>
        <v>174 CrPC</v>
      </c>
      <c r="O2834" s="9" t="s">
        <v>32</v>
      </c>
      <c r="P2834" s="75"/>
      <c r="Q2834" s="9"/>
      <c r="R2834" s="75"/>
      <c r="S2834" s="96" t="s">
        <v>3196</v>
      </c>
      <c r="T2834" s="9"/>
      <c r="U2834" s="75"/>
      <c r="V2834" s="9"/>
      <c r="W2834" s="75" t="s">
        <v>2553</v>
      </c>
      <c r="X2834" s="104" t="s">
        <v>172</v>
      </c>
      <c r="Y2834" s="98">
        <v>46295</v>
      </c>
      <c r="Z2834" s="9" t="s">
        <v>6817</v>
      </c>
      <c r="AA2834" s="9" t="s">
        <v>34</v>
      </c>
      <c r="AB2834" s="9">
        <f t="shared" ca="1" si="297"/>
        <v>24</v>
      </c>
      <c r="AC2834" s="9" t="str">
        <f t="shared" ca="1" si="298"/>
        <v>Below 45 Days</v>
      </c>
      <c r="AD2834" s="9">
        <f t="shared" ca="1" si="299"/>
        <v>16</v>
      </c>
      <c r="AE2834" s="9" t="str">
        <f t="shared" ca="1" si="300"/>
        <v>Below 45 Days</v>
      </c>
      <c r="AF2834" s="9"/>
      <c r="AG2834" s="123" t="str">
        <f t="shared" si="296"/>
        <v>Santhabommali,'79/2026'</v>
      </c>
      <c r="AH2834" s="97" t="str">
        <f t="shared" ca="1" si="301"/>
        <v>Below 45 Days</v>
      </c>
    </row>
    <row r="2835" spans="1:34" ht="25.5" customHeight="1" x14ac:dyDescent="0.25">
      <c r="A2835" s="9">
        <v>111</v>
      </c>
      <c r="B2835" s="123" t="str">
        <f>_xlfn.XLOOKUP(E2835,'[1]PS Name'!B:B,'[1]PS Name'!D:D)</f>
        <v>Srikakulam Sub-Division</v>
      </c>
      <c r="C2835" s="123" t="str">
        <f>_xlfn.XLOOKUP(E2835,'[1]PS Name'!B:B,'[1]PS Name'!C:C)</f>
        <v>Amadalavalasa Circle</v>
      </c>
      <c r="D2835" s="123"/>
      <c r="E2835" s="123" t="s">
        <v>47</v>
      </c>
      <c r="F2835" s="9" t="s">
        <v>3763</v>
      </c>
      <c r="G2835" s="63" t="s">
        <v>980</v>
      </c>
      <c r="H2835" s="137">
        <v>46287</v>
      </c>
      <c r="I2835" s="63" t="str">
        <f t="shared" si="295"/>
        <v>Sep</v>
      </c>
      <c r="J2835" s="63">
        <f t="shared" si="302"/>
        <v>2026</v>
      </c>
      <c r="K2835" s="63" t="s">
        <v>77</v>
      </c>
      <c r="L2835" s="9"/>
      <c r="M2835" s="9" t="str">
        <f>_xlfn.XLOOKUP(K2835,[1]Heads!A:A,[1]Heads!B:B)</f>
        <v>Road Accidents</v>
      </c>
      <c r="N2835" s="9" t="str">
        <f>_xlfn.XLOOKUP(M2835,[1]Heads!B:B,[1]Heads!C:C)</f>
        <v>IPC</v>
      </c>
      <c r="O2835" s="9" t="s">
        <v>32</v>
      </c>
      <c r="P2835" s="75"/>
      <c r="Q2835" s="9"/>
      <c r="R2835" s="75"/>
      <c r="S2835" s="96" t="s">
        <v>3196</v>
      </c>
      <c r="T2835" s="9"/>
      <c r="U2835" s="75"/>
      <c r="V2835" s="9"/>
      <c r="W2835" s="75" t="s">
        <v>2553</v>
      </c>
      <c r="X2835" s="104" t="s">
        <v>175</v>
      </c>
      <c r="Y2835" s="98"/>
      <c r="Z2835" s="9" t="s">
        <v>6818</v>
      </c>
      <c r="AA2835" s="9" t="s">
        <v>34</v>
      </c>
      <c r="AB2835" s="9">
        <f t="shared" ca="1" si="297"/>
        <v>24</v>
      </c>
      <c r="AC2835" s="9" t="str">
        <f t="shared" ca="1" si="298"/>
        <v>Below 45 Days</v>
      </c>
      <c r="AD2835" s="9" t="str">
        <f t="shared" ca="1" si="299"/>
        <v/>
      </c>
      <c r="AE2835" s="9" t="str">
        <f t="shared" ca="1" si="300"/>
        <v/>
      </c>
      <c r="AF2835" s="9"/>
      <c r="AG2835" s="123" t="str">
        <f t="shared" si="296"/>
        <v>Amadalavalasa,'145/2026'</v>
      </c>
      <c r="AH2835" s="97" t="str">
        <f t="shared" ca="1" si="301"/>
        <v>Below 45 Days</v>
      </c>
    </row>
    <row r="2836" spans="1:34" ht="25.5" customHeight="1" x14ac:dyDescent="0.25">
      <c r="A2836" s="9">
        <v>112</v>
      </c>
      <c r="B2836" s="123" t="str">
        <f>_xlfn.XLOOKUP(E2836,'[1]PS Name'!B:B,'[1]PS Name'!D:D)</f>
        <v>Srikakulam Sub-Division</v>
      </c>
      <c r="C2836" s="123" t="str">
        <f>_xlfn.XLOOKUP(E2836,'[1]PS Name'!B:B,'[1]PS Name'!C:C)</f>
        <v>Amadalavalasa Circle</v>
      </c>
      <c r="D2836" s="123"/>
      <c r="E2836" s="123" t="s">
        <v>64</v>
      </c>
      <c r="F2836" s="9" t="s">
        <v>3561</v>
      </c>
      <c r="G2836" s="63" t="s">
        <v>980</v>
      </c>
      <c r="H2836" s="137">
        <v>46287</v>
      </c>
      <c r="I2836" s="63" t="str">
        <f t="shared" si="295"/>
        <v>Sep</v>
      </c>
      <c r="J2836" s="63">
        <f t="shared" si="302"/>
        <v>2026</v>
      </c>
      <c r="K2836" s="63" t="s">
        <v>77</v>
      </c>
      <c r="L2836" s="9"/>
      <c r="M2836" s="9" t="str">
        <f>_xlfn.XLOOKUP(K2836,[1]Heads!A:A,[1]Heads!B:B)</f>
        <v>Road Accidents</v>
      </c>
      <c r="N2836" s="9" t="str">
        <f>_xlfn.XLOOKUP(M2836,[1]Heads!B:B,[1]Heads!C:C)</f>
        <v>IPC</v>
      </c>
      <c r="O2836" s="9" t="s">
        <v>32</v>
      </c>
      <c r="P2836" s="75"/>
      <c r="Q2836" s="9"/>
      <c r="R2836" s="75"/>
      <c r="S2836" s="96" t="s">
        <v>3196</v>
      </c>
      <c r="T2836" s="9"/>
      <c r="U2836" s="75"/>
      <c r="V2836" s="9"/>
      <c r="W2836" s="75" t="s">
        <v>2553</v>
      </c>
      <c r="X2836" s="104" t="s">
        <v>175</v>
      </c>
      <c r="Y2836" s="98"/>
      <c r="Z2836" s="9" t="s">
        <v>6819</v>
      </c>
      <c r="AA2836" s="9" t="s">
        <v>34</v>
      </c>
      <c r="AB2836" s="9">
        <f t="shared" ca="1" si="297"/>
        <v>24</v>
      </c>
      <c r="AC2836" s="9" t="str">
        <f t="shared" ca="1" si="298"/>
        <v>Below 45 Days</v>
      </c>
      <c r="AD2836" s="9" t="str">
        <f t="shared" ca="1" si="299"/>
        <v/>
      </c>
      <c r="AE2836" s="9" t="str">
        <f t="shared" ca="1" si="300"/>
        <v/>
      </c>
      <c r="AF2836" s="9"/>
      <c r="AG2836" s="123" t="str">
        <f t="shared" si="296"/>
        <v>Ponduru,'132/2026'</v>
      </c>
      <c r="AH2836" s="97" t="str">
        <f t="shared" ca="1" si="301"/>
        <v>Below 45 Days</v>
      </c>
    </row>
    <row r="2837" spans="1:34" ht="25.5" customHeight="1" x14ac:dyDescent="0.25">
      <c r="A2837" s="9">
        <v>113</v>
      </c>
      <c r="B2837" s="123" t="str">
        <f>_xlfn.XLOOKUP(E2837,'[1]PS Name'!B:B,'[1]PS Name'!D:D)</f>
        <v>Tekkali Sub-Division</v>
      </c>
      <c r="C2837" s="123" t="str">
        <f>_xlfn.XLOOKUP(E2837,'[1]PS Name'!B:B,'[1]PS Name'!C:C)</f>
        <v>Pathapatnam Circle</v>
      </c>
      <c r="D2837" s="123"/>
      <c r="E2837" s="123" t="s">
        <v>105</v>
      </c>
      <c r="F2837" s="9" t="s">
        <v>3539</v>
      </c>
      <c r="G2837" s="63" t="s">
        <v>1392</v>
      </c>
      <c r="H2837" s="137">
        <v>46287</v>
      </c>
      <c r="I2837" s="63" t="str">
        <f t="shared" si="295"/>
        <v>Sep</v>
      </c>
      <c r="J2837" s="63">
        <f t="shared" si="302"/>
        <v>2026</v>
      </c>
      <c r="K2837" s="63" t="s">
        <v>77</v>
      </c>
      <c r="L2837" s="9"/>
      <c r="M2837" s="9" t="str">
        <f>_xlfn.XLOOKUP(K2837,[1]Heads!A:A,[1]Heads!B:B)</f>
        <v>Road Accidents</v>
      </c>
      <c r="N2837" s="9" t="str">
        <f>_xlfn.XLOOKUP(M2837,[1]Heads!B:B,[1]Heads!C:C)</f>
        <v>IPC</v>
      </c>
      <c r="O2837" s="9" t="s">
        <v>32</v>
      </c>
      <c r="P2837" s="75"/>
      <c r="Q2837" s="9"/>
      <c r="R2837" s="75"/>
      <c r="S2837" s="96" t="s">
        <v>3196</v>
      </c>
      <c r="T2837" s="9"/>
      <c r="U2837" s="75"/>
      <c r="V2837" s="9"/>
      <c r="W2837" s="75" t="s">
        <v>2553</v>
      </c>
      <c r="X2837" s="104" t="s">
        <v>168</v>
      </c>
      <c r="Y2837" s="98"/>
      <c r="Z2837" s="9" t="s">
        <v>6820</v>
      </c>
      <c r="AA2837" s="9" t="s">
        <v>34</v>
      </c>
      <c r="AB2837" s="9">
        <f t="shared" ca="1" si="297"/>
        <v>24</v>
      </c>
      <c r="AC2837" s="9" t="str">
        <f t="shared" ca="1" si="298"/>
        <v>Below 45 Days</v>
      </c>
      <c r="AD2837" s="9" t="str">
        <f t="shared" ca="1" si="299"/>
        <v/>
      </c>
      <c r="AE2837" s="9" t="str">
        <f t="shared" ca="1" si="300"/>
        <v/>
      </c>
      <c r="AF2837" s="9"/>
      <c r="AG2837" s="123" t="str">
        <f t="shared" si="296"/>
        <v>Pathapatnam,'127/2026'</v>
      </c>
      <c r="AH2837" s="97" t="str">
        <f t="shared" ca="1" si="301"/>
        <v>Below 45 Days</v>
      </c>
    </row>
    <row r="2838" spans="1:34" ht="25.5" customHeight="1" x14ac:dyDescent="0.25">
      <c r="A2838" s="9">
        <v>114</v>
      </c>
      <c r="B2838" s="123" t="str">
        <f>_xlfn.XLOOKUP(E2838,'[1]PS Name'!B:B,'[1]PS Name'!D:D)</f>
        <v>Srikakulam Sub-Division</v>
      </c>
      <c r="C2838" s="123" t="str">
        <f>_xlfn.XLOOKUP(E2838,'[1]PS Name'!B:B,'[1]PS Name'!C:C)</f>
        <v>Srikakulam Rural Circle</v>
      </c>
      <c r="D2838" s="123"/>
      <c r="E2838" s="123" t="s">
        <v>61</v>
      </c>
      <c r="F2838" s="9" t="s">
        <v>3118</v>
      </c>
      <c r="G2838" s="63" t="s">
        <v>1016</v>
      </c>
      <c r="H2838" s="137">
        <v>46287</v>
      </c>
      <c r="I2838" s="63" t="str">
        <f t="shared" si="295"/>
        <v>Sep</v>
      </c>
      <c r="J2838" s="63">
        <f t="shared" si="302"/>
        <v>2026</v>
      </c>
      <c r="K2838" s="63" t="s">
        <v>48</v>
      </c>
      <c r="L2838" s="9"/>
      <c r="M2838" s="9" t="str">
        <f>_xlfn.XLOOKUP(K2838,[1]Heads!A:A,[1]Heads!B:B)</f>
        <v>Property Offences</v>
      </c>
      <c r="N2838" s="9" t="str">
        <f>_xlfn.XLOOKUP(M2838,[1]Heads!B:B,[1]Heads!C:C)</f>
        <v>IPC</v>
      </c>
      <c r="O2838" s="9" t="s">
        <v>32</v>
      </c>
      <c r="P2838" s="75"/>
      <c r="Q2838" s="9"/>
      <c r="R2838" s="75"/>
      <c r="S2838" s="96" t="s">
        <v>3196</v>
      </c>
      <c r="T2838" s="9"/>
      <c r="U2838" s="75"/>
      <c r="V2838" s="9"/>
      <c r="W2838" s="75" t="s">
        <v>2553</v>
      </c>
      <c r="X2838" s="104" t="s">
        <v>112</v>
      </c>
      <c r="Y2838" s="98"/>
      <c r="Z2838" s="9" t="s">
        <v>6821</v>
      </c>
      <c r="AA2838" s="9" t="s">
        <v>34</v>
      </c>
      <c r="AB2838" s="9">
        <f t="shared" ca="1" si="297"/>
        <v>24</v>
      </c>
      <c r="AC2838" s="9" t="str">
        <f t="shared" ca="1" si="298"/>
        <v>Below 45 Days</v>
      </c>
      <c r="AD2838" s="9" t="str">
        <f t="shared" ca="1" si="299"/>
        <v/>
      </c>
      <c r="AE2838" s="9" t="str">
        <f t="shared" ca="1" si="300"/>
        <v/>
      </c>
      <c r="AF2838" s="9"/>
      <c r="AG2838" s="123" t="str">
        <f t="shared" si="296"/>
        <v>Srikakulam I Town,'86/2026'</v>
      </c>
      <c r="AH2838" s="97" t="str">
        <f t="shared" ca="1" si="301"/>
        <v>Below 45 Days</v>
      </c>
    </row>
    <row r="2839" spans="1:34" ht="25.5" customHeight="1" x14ac:dyDescent="0.25">
      <c r="A2839" s="9">
        <v>115</v>
      </c>
      <c r="B2839" s="123" t="str">
        <f>_xlfn.XLOOKUP(E2839,'[1]PS Name'!B:B,'[1]PS Name'!D:D)</f>
        <v>Srikakulam Sub-Division</v>
      </c>
      <c r="C2839" s="123" t="str">
        <f>_xlfn.XLOOKUP(E2839,'[1]PS Name'!B:B,'[1]PS Name'!C:C)</f>
        <v>Amadalavalasa Circle</v>
      </c>
      <c r="D2839" s="123"/>
      <c r="E2839" s="123" t="s">
        <v>67</v>
      </c>
      <c r="F2839" s="9" t="s">
        <v>3119</v>
      </c>
      <c r="G2839" s="63" t="s">
        <v>1315</v>
      </c>
      <c r="H2839" s="137">
        <v>46287</v>
      </c>
      <c r="I2839" s="63" t="str">
        <f t="shared" si="295"/>
        <v>Sep</v>
      </c>
      <c r="J2839" s="63">
        <f t="shared" si="302"/>
        <v>2026</v>
      </c>
      <c r="K2839" s="63" t="s">
        <v>70</v>
      </c>
      <c r="L2839" s="9"/>
      <c r="M2839" s="9" t="str">
        <f>_xlfn.XLOOKUP(K2839,[1]Heads!A:A,[1]Heads!B:B)</f>
        <v>174 CrPC</v>
      </c>
      <c r="N2839" s="9" t="str">
        <f>_xlfn.XLOOKUP(M2839,[1]Heads!B:B,[1]Heads!C:C)</f>
        <v>174 CrPC</v>
      </c>
      <c r="O2839" s="9" t="s">
        <v>32</v>
      </c>
      <c r="P2839" s="75"/>
      <c r="Q2839" s="9"/>
      <c r="R2839" s="75"/>
      <c r="S2839" s="96" t="s">
        <v>3196</v>
      </c>
      <c r="T2839" s="9"/>
      <c r="U2839" s="75"/>
      <c r="V2839" s="9"/>
      <c r="W2839" s="75" t="s">
        <v>2553</v>
      </c>
      <c r="X2839" s="104" t="s">
        <v>173</v>
      </c>
      <c r="Y2839" s="98">
        <v>46290</v>
      </c>
      <c r="Z2839" s="9" t="s">
        <v>6822</v>
      </c>
      <c r="AA2839" s="9" t="s">
        <v>34</v>
      </c>
      <c r="AB2839" s="9">
        <f t="shared" ca="1" si="297"/>
        <v>24</v>
      </c>
      <c r="AC2839" s="9" t="str">
        <f t="shared" ca="1" si="298"/>
        <v>Below 45 Days</v>
      </c>
      <c r="AD2839" s="9">
        <f t="shared" ca="1" si="299"/>
        <v>21</v>
      </c>
      <c r="AE2839" s="9" t="str">
        <f t="shared" ca="1" si="300"/>
        <v>Below 45 Days</v>
      </c>
      <c r="AF2839" s="9"/>
      <c r="AG2839" s="123" t="str">
        <f t="shared" si="296"/>
        <v>Sarubujjili,'88/2026'</v>
      </c>
      <c r="AH2839" s="97" t="str">
        <f t="shared" ca="1" si="301"/>
        <v>Below 45 Days</v>
      </c>
    </row>
    <row r="2840" spans="1:34" ht="25.5" customHeight="1" x14ac:dyDescent="0.25">
      <c r="A2840" s="9">
        <v>116</v>
      </c>
      <c r="B2840" s="123" t="str">
        <f>_xlfn.XLOOKUP(E2840,'[1]PS Name'!B:B,'[1]PS Name'!D:D)</f>
        <v>Tekkali Sub-Division</v>
      </c>
      <c r="C2840" s="123" t="str">
        <f>_xlfn.XLOOKUP(E2840,'[1]PS Name'!B:B,'[1]PS Name'!C:C)</f>
        <v>Pathapatnam Circle</v>
      </c>
      <c r="D2840" s="123"/>
      <c r="E2840" s="123" t="s">
        <v>58</v>
      </c>
      <c r="F2840" s="9" t="s">
        <v>3103</v>
      </c>
      <c r="G2840" s="63" t="s">
        <v>707</v>
      </c>
      <c r="H2840" s="137">
        <v>46287</v>
      </c>
      <c r="I2840" s="63" t="str">
        <f t="shared" si="295"/>
        <v>Sep</v>
      </c>
      <c r="J2840" s="63">
        <f t="shared" si="302"/>
        <v>2026</v>
      </c>
      <c r="K2840" s="63" t="s">
        <v>71</v>
      </c>
      <c r="L2840" s="9"/>
      <c r="M2840" s="9" t="str">
        <f>_xlfn.XLOOKUP(K2840,[1]Heads!A:A,[1]Heads!B:B)</f>
        <v>Road Accidents</v>
      </c>
      <c r="N2840" s="9" t="str">
        <f>_xlfn.XLOOKUP(M2840,[1]Heads!B:B,[1]Heads!C:C)</f>
        <v>IPC</v>
      </c>
      <c r="O2840" s="9" t="s">
        <v>32</v>
      </c>
      <c r="P2840" s="75"/>
      <c r="Q2840" s="9"/>
      <c r="R2840" s="75"/>
      <c r="S2840" s="96" t="s">
        <v>3196</v>
      </c>
      <c r="T2840" s="9"/>
      <c r="U2840" s="75"/>
      <c r="V2840" s="9"/>
      <c r="W2840" s="75" t="s">
        <v>2553</v>
      </c>
      <c r="X2840" s="104" t="s">
        <v>169</v>
      </c>
      <c r="Y2840" s="98"/>
      <c r="Z2840" s="9" t="s">
        <v>6823</v>
      </c>
      <c r="AA2840" s="9" t="s">
        <v>34</v>
      </c>
      <c r="AB2840" s="9">
        <f t="shared" ca="1" si="297"/>
        <v>24</v>
      </c>
      <c r="AC2840" s="9" t="str">
        <f t="shared" ca="1" si="298"/>
        <v>Below 45 Days</v>
      </c>
      <c r="AD2840" s="9" t="str">
        <f t="shared" ca="1" si="299"/>
        <v/>
      </c>
      <c r="AE2840" s="9" t="str">
        <f t="shared" ca="1" si="300"/>
        <v/>
      </c>
      <c r="AF2840" s="9"/>
      <c r="AG2840" s="123" t="str">
        <f t="shared" si="296"/>
        <v>Meliaputti,'62/2026'</v>
      </c>
      <c r="AH2840" s="97" t="str">
        <f t="shared" ca="1" si="301"/>
        <v>Below 45 Days</v>
      </c>
    </row>
    <row r="2841" spans="1:34" ht="25.5" customHeight="1" x14ac:dyDescent="0.25">
      <c r="A2841" s="9">
        <v>117</v>
      </c>
      <c r="B2841" s="123" t="str">
        <f>_xlfn.XLOOKUP(E2841,'[1]PS Name'!B:B,'[1]PS Name'!D:D)</f>
        <v>Srikakulam Sub-Division</v>
      </c>
      <c r="C2841" s="123" t="str">
        <f>_xlfn.XLOOKUP(E2841,'[1]PS Name'!B:B,'[1]PS Name'!C:C)</f>
        <v>Amadalavalasa Circle</v>
      </c>
      <c r="D2841" s="123"/>
      <c r="E2841" s="123" t="s">
        <v>67</v>
      </c>
      <c r="F2841" s="9" t="s">
        <v>3115</v>
      </c>
      <c r="G2841" s="63" t="s">
        <v>1315</v>
      </c>
      <c r="H2841" s="137">
        <v>46287</v>
      </c>
      <c r="I2841" s="63" t="str">
        <f t="shared" si="295"/>
        <v>Sep</v>
      </c>
      <c r="J2841" s="63">
        <f t="shared" si="302"/>
        <v>2026</v>
      </c>
      <c r="K2841" s="63" t="s">
        <v>70</v>
      </c>
      <c r="L2841" s="9"/>
      <c r="M2841" s="9" t="str">
        <f>_xlfn.XLOOKUP(K2841,[1]Heads!A:A,[1]Heads!B:B)</f>
        <v>174 CrPC</v>
      </c>
      <c r="N2841" s="9" t="str">
        <f>_xlfn.XLOOKUP(M2841,[1]Heads!B:B,[1]Heads!C:C)</f>
        <v>174 CrPC</v>
      </c>
      <c r="O2841" s="9" t="s">
        <v>32</v>
      </c>
      <c r="P2841" s="75"/>
      <c r="Q2841" s="9"/>
      <c r="R2841" s="75"/>
      <c r="S2841" s="96" t="s">
        <v>3196</v>
      </c>
      <c r="T2841" s="9"/>
      <c r="U2841" s="75"/>
      <c r="V2841" s="9"/>
      <c r="W2841" s="75" t="s">
        <v>2553</v>
      </c>
      <c r="X2841" s="104" t="s">
        <v>173</v>
      </c>
      <c r="Y2841" s="98">
        <v>46290</v>
      </c>
      <c r="Z2841" s="9" t="s">
        <v>6824</v>
      </c>
      <c r="AA2841" s="9" t="s">
        <v>34</v>
      </c>
      <c r="AB2841" s="9">
        <f t="shared" ca="1" si="297"/>
        <v>24</v>
      </c>
      <c r="AC2841" s="9" t="str">
        <f t="shared" ca="1" si="298"/>
        <v>Below 45 Days</v>
      </c>
      <c r="AD2841" s="9">
        <f t="shared" ca="1" si="299"/>
        <v>21</v>
      </c>
      <c r="AE2841" s="9" t="str">
        <f t="shared" ca="1" si="300"/>
        <v>Below 45 Days</v>
      </c>
      <c r="AF2841" s="9"/>
      <c r="AG2841" s="123" t="str">
        <f t="shared" si="296"/>
        <v>Sarubujjili,'89/2026'</v>
      </c>
      <c r="AH2841" s="97" t="str">
        <f t="shared" ca="1" si="301"/>
        <v>Below 45 Days</v>
      </c>
    </row>
    <row r="2842" spans="1:34" ht="25.5" customHeight="1" x14ac:dyDescent="0.25">
      <c r="A2842" s="9">
        <v>118</v>
      </c>
      <c r="B2842" s="123" t="str">
        <f>_xlfn.XLOOKUP(E2842,'[1]PS Name'!B:B,'[1]PS Name'!D:D)</f>
        <v>Srikakulam Sub-Division</v>
      </c>
      <c r="C2842" s="123">
        <f>_xlfn.XLOOKUP(E2842,'[1]PS Name'!B:B,'[1]PS Name'!C:C)</f>
        <v>0</v>
      </c>
      <c r="D2842" s="123"/>
      <c r="E2842" s="123" t="s">
        <v>28</v>
      </c>
      <c r="F2842" s="9" t="s">
        <v>3757</v>
      </c>
      <c r="G2842" s="63" t="s">
        <v>1027</v>
      </c>
      <c r="H2842" s="137">
        <v>46287</v>
      </c>
      <c r="I2842" s="63" t="str">
        <f t="shared" si="295"/>
        <v>Sep</v>
      </c>
      <c r="J2842" s="63">
        <f t="shared" si="302"/>
        <v>2026</v>
      </c>
      <c r="K2842" s="63" t="s">
        <v>48</v>
      </c>
      <c r="L2842" s="9"/>
      <c r="M2842" s="9" t="str">
        <f>_xlfn.XLOOKUP(K2842,[1]Heads!A:A,[1]Heads!B:B)</f>
        <v>Property Offences</v>
      </c>
      <c r="N2842" s="9" t="str">
        <f>_xlfn.XLOOKUP(M2842,[1]Heads!B:B,[1]Heads!C:C)</f>
        <v>IPC</v>
      </c>
      <c r="O2842" s="9" t="s">
        <v>32</v>
      </c>
      <c r="P2842" s="75"/>
      <c r="Q2842" s="9"/>
      <c r="R2842" s="75"/>
      <c r="S2842" s="96" t="s">
        <v>3196</v>
      </c>
      <c r="T2842" s="9"/>
      <c r="U2842" s="75"/>
      <c r="V2842" s="9"/>
      <c r="W2842" s="75" t="s">
        <v>2553</v>
      </c>
      <c r="X2842" s="104" t="s">
        <v>141</v>
      </c>
      <c r="Y2842" s="98"/>
      <c r="Z2842" s="9" t="s">
        <v>6825</v>
      </c>
      <c r="AA2842" s="9" t="s">
        <v>34</v>
      </c>
      <c r="AB2842" s="9">
        <f t="shared" ca="1" si="297"/>
        <v>24</v>
      </c>
      <c r="AC2842" s="9" t="str">
        <f t="shared" ca="1" si="298"/>
        <v>Below 45 Days</v>
      </c>
      <c r="AD2842" s="9" t="str">
        <f t="shared" ca="1" si="299"/>
        <v/>
      </c>
      <c r="AE2842" s="9" t="str">
        <f t="shared" ca="1" si="300"/>
        <v/>
      </c>
      <c r="AF2842" s="9"/>
      <c r="AG2842" s="123" t="str">
        <f t="shared" si="296"/>
        <v>Srikakulam II Town,'144/2026'</v>
      </c>
      <c r="AH2842" s="97" t="str">
        <f t="shared" ca="1" si="301"/>
        <v>Below 45 Days</v>
      </c>
    </row>
    <row r="2843" spans="1:34" ht="25.5" customHeight="1" x14ac:dyDescent="0.25">
      <c r="A2843" s="9">
        <v>119</v>
      </c>
      <c r="B2843" s="123" t="str">
        <f>_xlfn.XLOOKUP(E2843,'[1]PS Name'!B:B,'[1]PS Name'!D:D)</f>
        <v>Tekkali Sub-Division</v>
      </c>
      <c r="C2843" s="123" t="str">
        <f>_xlfn.XLOOKUP(E2843,'[1]PS Name'!B:B,'[1]PS Name'!C:C)</f>
        <v>Tekkali Rural Circle</v>
      </c>
      <c r="D2843" s="123"/>
      <c r="E2843" s="123" t="s">
        <v>84</v>
      </c>
      <c r="F2843" s="9" t="s">
        <v>3159</v>
      </c>
      <c r="G2843" s="63" t="s">
        <v>980</v>
      </c>
      <c r="H2843" s="137">
        <v>46288</v>
      </c>
      <c r="I2843" s="63" t="str">
        <f t="shared" si="295"/>
        <v>Sep</v>
      </c>
      <c r="J2843" s="63">
        <f t="shared" si="302"/>
        <v>2026</v>
      </c>
      <c r="K2843" s="63" t="s">
        <v>77</v>
      </c>
      <c r="L2843" s="9"/>
      <c r="M2843" s="9" t="str">
        <f>_xlfn.XLOOKUP(K2843,[1]Heads!A:A,[1]Heads!B:B)</f>
        <v>Road Accidents</v>
      </c>
      <c r="N2843" s="9" t="str">
        <f>_xlfn.XLOOKUP(M2843,[1]Heads!B:B,[1]Heads!C:C)</f>
        <v>IPC</v>
      </c>
      <c r="O2843" s="9" t="s">
        <v>32</v>
      </c>
      <c r="P2843" s="75"/>
      <c r="Q2843" s="9"/>
      <c r="R2843" s="75"/>
      <c r="S2843" s="96" t="s">
        <v>3196</v>
      </c>
      <c r="T2843" s="9"/>
      <c r="U2843" s="75"/>
      <c r="V2843" s="9"/>
      <c r="W2843" s="75" t="s">
        <v>2553</v>
      </c>
      <c r="X2843" s="104" t="s">
        <v>175</v>
      </c>
      <c r="Y2843" s="98"/>
      <c r="Z2843" s="9" t="s">
        <v>6826</v>
      </c>
      <c r="AA2843" s="9" t="s">
        <v>34</v>
      </c>
      <c r="AB2843" s="9">
        <f t="shared" ca="1" si="297"/>
        <v>23</v>
      </c>
      <c r="AC2843" s="9" t="str">
        <f t="shared" ca="1" si="298"/>
        <v>Below 45 Days</v>
      </c>
      <c r="AD2843" s="9" t="str">
        <f t="shared" ca="1" si="299"/>
        <v/>
      </c>
      <c r="AE2843" s="9" t="str">
        <f t="shared" ca="1" si="300"/>
        <v/>
      </c>
      <c r="AF2843" s="9"/>
      <c r="AG2843" s="123" t="str">
        <f t="shared" si="296"/>
        <v>Nandigam,'93/2026'</v>
      </c>
      <c r="AH2843" s="97" t="str">
        <f t="shared" ca="1" si="301"/>
        <v>Below 45 Days</v>
      </c>
    </row>
    <row r="2844" spans="1:34" ht="25.5" customHeight="1" x14ac:dyDescent="0.25">
      <c r="A2844" s="9">
        <v>120</v>
      </c>
      <c r="B2844" s="123" t="str">
        <f>_xlfn.XLOOKUP(E2844,'[1]PS Name'!B:B,'[1]PS Name'!D:D)</f>
        <v>Srikakulam Sub-Division</v>
      </c>
      <c r="C2844" s="123" t="str">
        <f>_xlfn.XLOOKUP(E2844,'[1]PS Name'!B:B,'[1]PS Name'!C:C)</f>
        <v>Srikakulam Rural Circle</v>
      </c>
      <c r="D2844" s="123"/>
      <c r="E2844" s="123" t="s">
        <v>61</v>
      </c>
      <c r="F2844" s="9" t="s">
        <v>3134</v>
      </c>
      <c r="G2844" s="63" t="s">
        <v>6827</v>
      </c>
      <c r="H2844" s="137">
        <v>46288</v>
      </c>
      <c r="I2844" s="63" t="str">
        <f t="shared" si="295"/>
        <v>Sep</v>
      </c>
      <c r="J2844" s="63">
        <f t="shared" si="302"/>
        <v>2026</v>
      </c>
      <c r="K2844" s="63" t="s">
        <v>111</v>
      </c>
      <c r="L2844" s="9" t="s">
        <v>39</v>
      </c>
      <c r="M2844" s="9" t="str">
        <f>_xlfn.XLOOKUP(K2844,[1]Heads!A:A,[1]Heads!B:B)</f>
        <v>SC-ST Cases</v>
      </c>
      <c r="N2844" s="9" t="str">
        <f>_xlfn.XLOOKUP(M2844,[1]Heads!B:B,[1]Heads!C:C)</f>
        <v>IPC</v>
      </c>
      <c r="O2844" s="9" t="s">
        <v>45</v>
      </c>
      <c r="P2844" s="75"/>
      <c r="Q2844" s="9"/>
      <c r="R2844" s="75"/>
      <c r="S2844" s="96" t="s">
        <v>3196</v>
      </c>
      <c r="T2844" s="9"/>
      <c r="U2844" s="75"/>
      <c r="V2844" s="9"/>
      <c r="W2844" s="75" t="s">
        <v>2553</v>
      </c>
      <c r="X2844" s="104" t="s">
        <v>177</v>
      </c>
      <c r="Y2844" s="98">
        <v>46307</v>
      </c>
      <c r="Z2844" s="9" t="s">
        <v>6828</v>
      </c>
      <c r="AA2844" s="9" t="s">
        <v>34</v>
      </c>
      <c r="AB2844" s="9">
        <f t="shared" ca="1" si="297"/>
        <v>23</v>
      </c>
      <c r="AC2844" s="9" t="str">
        <f t="shared" ca="1" si="298"/>
        <v>Below 45 Days</v>
      </c>
      <c r="AD2844" s="9">
        <f t="shared" ca="1" si="299"/>
        <v>4</v>
      </c>
      <c r="AE2844" s="9" t="str">
        <f t="shared" ca="1" si="300"/>
        <v>Below 45 Days</v>
      </c>
      <c r="AF2844" s="9"/>
      <c r="AG2844" s="123" t="str">
        <f t="shared" si="296"/>
        <v>Srikakulam I Town,'87/2026'</v>
      </c>
      <c r="AH2844" s="97" t="str">
        <f t="shared" ca="1" si="301"/>
        <v>Below 45 Days</v>
      </c>
    </row>
    <row r="2845" spans="1:34" ht="25.5" customHeight="1" x14ac:dyDescent="0.25">
      <c r="A2845" s="9">
        <v>121</v>
      </c>
      <c r="B2845" s="123" t="str">
        <f>_xlfn.XLOOKUP(E2845,'[1]PS Name'!B:B,'[1]PS Name'!D:D)</f>
        <v>Kasibugga Sub-Division</v>
      </c>
      <c r="C2845" s="123" t="str">
        <f>_xlfn.XLOOKUP(E2845,'[1]PS Name'!B:B,'[1]PS Name'!C:C)</f>
        <v>Itchapuram Circle</v>
      </c>
      <c r="D2845" s="123"/>
      <c r="E2845" s="123" t="s">
        <v>78</v>
      </c>
      <c r="F2845" s="9" t="s">
        <v>3305</v>
      </c>
      <c r="G2845" s="63" t="s">
        <v>1315</v>
      </c>
      <c r="H2845" s="137">
        <v>46288</v>
      </c>
      <c r="I2845" s="63" t="str">
        <f t="shared" si="295"/>
        <v>Sep</v>
      </c>
      <c r="J2845" s="63">
        <f t="shared" si="302"/>
        <v>2026</v>
      </c>
      <c r="K2845" s="63" t="s">
        <v>70</v>
      </c>
      <c r="L2845" s="9"/>
      <c r="M2845" s="9" t="str">
        <f>_xlfn.XLOOKUP(K2845,[1]Heads!A:A,[1]Heads!B:B)</f>
        <v>174 CrPC</v>
      </c>
      <c r="N2845" s="9" t="str">
        <f>_xlfn.XLOOKUP(M2845,[1]Heads!B:B,[1]Heads!C:C)</f>
        <v>174 CrPC</v>
      </c>
      <c r="O2845" s="9" t="s">
        <v>32</v>
      </c>
      <c r="P2845" s="75"/>
      <c r="Q2845" s="9"/>
      <c r="R2845" s="75"/>
      <c r="S2845" s="96" t="s">
        <v>3196</v>
      </c>
      <c r="T2845" s="9"/>
      <c r="U2845" s="75"/>
      <c r="V2845" s="9"/>
      <c r="W2845" s="75" t="s">
        <v>2553</v>
      </c>
      <c r="X2845" s="104" t="s">
        <v>168</v>
      </c>
      <c r="Y2845" s="98"/>
      <c r="Z2845" s="9" t="s">
        <v>6829</v>
      </c>
      <c r="AA2845" s="9" t="s">
        <v>34</v>
      </c>
      <c r="AB2845" s="9">
        <f t="shared" ca="1" si="297"/>
        <v>23</v>
      </c>
      <c r="AC2845" s="9" t="str">
        <f t="shared" ca="1" si="298"/>
        <v>Below 45 Days</v>
      </c>
      <c r="AD2845" s="9" t="str">
        <f t="shared" ca="1" si="299"/>
        <v/>
      </c>
      <c r="AE2845" s="9" t="str">
        <f t="shared" ca="1" si="300"/>
        <v/>
      </c>
      <c r="AF2845" s="9"/>
      <c r="AG2845" s="123" t="str">
        <f t="shared" si="296"/>
        <v>Kaviti,'85/2026'</v>
      </c>
      <c r="AH2845" s="97" t="str">
        <f t="shared" ca="1" si="301"/>
        <v>Below 45 Days</v>
      </c>
    </row>
    <row r="2846" spans="1:34" ht="25.5" customHeight="1" x14ac:dyDescent="0.25">
      <c r="A2846" s="9">
        <v>122</v>
      </c>
      <c r="B2846" s="123" t="str">
        <f>_xlfn.XLOOKUP(E2846,'[1]PS Name'!B:B,'[1]PS Name'!D:D)</f>
        <v>Srikakulam Sub-Division</v>
      </c>
      <c r="C2846" s="123" t="str">
        <f>_xlfn.XLOOKUP(E2846,'[1]PS Name'!B:B,'[1]PS Name'!C:C)</f>
        <v>Srikakulam Rural Circle</v>
      </c>
      <c r="D2846" s="123"/>
      <c r="E2846" s="123" t="s">
        <v>74</v>
      </c>
      <c r="F2846" s="9" t="s">
        <v>5611</v>
      </c>
      <c r="G2846" s="63" t="s">
        <v>1315</v>
      </c>
      <c r="H2846" s="137">
        <v>46288</v>
      </c>
      <c r="I2846" s="63" t="str">
        <f t="shared" si="295"/>
        <v>Sep</v>
      </c>
      <c r="J2846" s="63">
        <f t="shared" si="302"/>
        <v>2026</v>
      </c>
      <c r="K2846" s="63" t="s">
        <v>70</v>
      </c>
      <c r="L2846" s="9"/>
      <c r="M2846" s="9" t="str">
        <f>_xlfn.XLOOKUP(K2846,[1]Heads!A:A,[1]Heads!B:B)</f>
        <v>174 CrPC</v>
      </c>
      <c r="N2846" s="9" t="str">
        <f>_xlfn.XLOOKUP(M2846,[1]Heads!B:B,[1]Heads!C:C)</f>
        <v>174 CrPC</v>
      </c>
      <c r="O2846" s="9" t="s">
        <v>32</v>
      </c>
      <c r="P2846" s="75"/>
      <c r="Q2846" s="9"/>
      <c r="R2846" s="75"/>
      <c r="S2846" s="96" t="s">
        <v>3196</v>
      </c>
      <c r="T2846" s="9"/>
      <c r="U2846" s="75"/>
      <c r="V2846" s="9"/>
      <c r="W2846" s="75" t="s">
        <v>2553</v>
      </c>
      <c r="X2846" s="104" t="s">
        <v>173</v>
      </c>
      <c r="Y2846" s="98">
        <v>46300</v>
      </c>
      <c r="Z2846" s="9" t="s">
        <v>6830</v>
      </c>
      <c r="AA2846" s="9" t="s">
        <v>34</v>
      </c>
      <c r="AB2846" s="9">
        <f t="shared" ca="1" si="297"/>
        <v>23</v>
      </c>
      <c r="AC2846" s="9" t="str">
        <f t="shared" ca="1" si="298"/>
        <v>Below 45 Days</v>
      </c>
      <c r="AD2846" s="9">
        <f t="shared" ca="1" si="299"/>
        <v>11</v>
      </c>
      <c r="AE2846" s="9" t="str">
        <f t="shared" ca="1" si="300"/>
        <v>Below 45 Days</v>
      </c>
      <c r="AF2846" s="9"/>
      <c r="AG2846" s="123" t="str">
        <f t="shared" si="296"/>
        <v>Srikakulam Rural,'194/2026'</v>
      </c>
      <c r="AH2846" s="97" t="str">
        <f t="shared" ca="1" si="301"/>
        <v>Below 45 Days</v>
      </c>
    </row>
    <row r="2847" spans="1:34" ht="25.5" customHeight="1" x14ac:dyDescent="0.25">
      <c r="A2847" s="9">
        <v>123</v>
      </c>
      <c r="B2847" s="123" t="str">
        <f>_xlfn.XLOOKUP(E2847,'[1]PS Name'!B:B,'[1]PS Name'!D:D)</f>
        <v>Kasibugga Sub-Division</v>
      </c>
      <c r="C2847" s="123">
        <f>_xlfn.XLOOKUP(E2847,'[1]PS Name'!B:B,'[1]PS Name'!C:C)</f>
        <v>0</v>
      </c>
      <c r="D2847" s="123"/>
      <c r="E2847" s="123" t="s">
        <v>68</v>
      </c>
      <c r="F2847" s="9" t="s">
        <v>6831</v>
      </c>
      <c r="G2847" s="63" t="s">
        <v>1315</v>
      </c>
      <c r="H2847" s="137">
        <v>46288</v>
      </c>
      <c r="I2847" s="63" t="str">
        <f t="shared" si="295"/>
        <v>Sep</v>
      </c>
      <c r="J2847" s="63">
        <f t="shared" si="302"/>
        <v>2026</v>
      </c>
      <c r="K2847" s="63" t="s">
        <v>70</v>
      </c>
      <c r="L2847" s="9"/>
      <c r="M2847" s="9" t="str">
        <f>_xlfn.XLOOKUP(K2847,[1]Heads!A:A,[1]Heads!B:B)</f>
        <v>174 CrPC</v>
      </c>
      <c r="N2847" s="9" t="str">
        <f>_xlfn.XLOOKUP(M2847,[1]Heads!B:B,[1]Heads!C:C)</f>
        <v>174 CrPC</v>
      </c>
      <c r="O2847" s="9" t="s">
        <v>32</v>
      </c>
      <c r="P2847" s="75"/>
      <c r="Q2847" s="9"/>
      <c r="R2847" s="75"/>
      <c r="S2847" s="96" t="s">
        <v>3196</v>
      </c>
      <c r="T2847" s="9"/>
      <c r="U2847" s="75"/>
      <c r="V2847" s="9"/>
      <c r="W2847" s="75" t="s">
        <v>2553</v>
      </c>
      <c r="X2847" s="104" t="s">
        <v>142</v>
      </c>
      <c r="Y2847" s="98"/>
      <c r="Z2847" s="9" t="s">
        <v>6832</v>
      </c>
      <c r="AA2847" s="9" t="s">
        <v>34</v>
      </c>
      <c r="AB2847" s="9">
        <f t="shared" ca="1" si="297"/>
        <v>23</v>
      </c>
      <c r="AC2847" s="9" t="str">
        <f t="shared" ca="1" si="298"/>
        <v>Below 45 Days</v>
      </c>
      <c r="AD2847" s="9" t="str">
        <f t="shared" ca="1" si="299"/>
        <v/>
      </c>
      <c r="AE2847" s="9" t="str">
        <f t="shared" ca="1" si="300"/>
        <v/>
      </c>
      <c r="AF2847" s="9"/>
      <c r="AG2847" s="123" t="str">
        <f t="shared" si="296"/>
        <v>Kasibugga,'325/2026'</v>
      </c>
      <c r="AH2847" s="97" t="str">
        <f t="shared" ca="1" si="301"/>
        <v>Below 45 Days</v>
      </c>
    </row>
    <row r="2848" spans="1:34" ht="25.5" customHeight="1" x14ac:dyDescent="0.25">
      <c r="A2848" s="9">
        <v>124</v>
      </c>
      <c r="B2848" s="123" t="str">
        <f>_xlfn.XLOOKUP(E2848,'[1]PS Name'!B:B,'[1]PS Name'!D:D)</f>
        <v>Tekkali Sub-Division</v>
      </c>
      <c r="C2848" s="123" t="str">
        <f>_xlfn.XLOOKUP(E2848,'[1]PS Name'!B:B,'[1]PS Name'!C:C)</f>
        <v>Kothuru Circle</v>
      </c>
      <c r="D2848" s="123"/>
      <c r="E2848" s="123" t="s">
        <v>73</v>
      </c>
      <c r="F2848" s="9" t="s">
        <v>3261</v>
      </c>
      <c r="G2848" s="63" t="s">
        <v>264</v>
      </c>
      <c r="H2848" s="137">
        <v>46288</v>
      </c>
      <c r="I2848" s="63" t="str">
        <f t="shared" si="295"/>
        <v>Sep</v>
      </c>
      <c r="J2848" s="63">
        <f t="shared" si="302"/>
        <v>2026</v>
      </c>
      <c r="K2848" s="63" t="s">
        <v>59</v>
      </c>
      <c r="L2848" s="9" t="s">
        <v>265</v>
      </c>
      <c r="M2848" s="9" t="str">
        <f>_xlfn.XLOOKUP(K2848,[1]Heads!A:A,[1]Heads!B:B)</f>
        <v>Missing Cases</v>
      </c>
      <c r="N2848" s="9" t="str">
        <f>_xlfn.XLOOKUP(M2848,[1]Heads!B:B,[1]Heads!C:C)</f>
        <v>Missing</v>
      </c>
      <c r="O2848" s="9" t="s">
        <v>32</v>
      </c>
      <c r="P2848" s="75"/>
      <c r="Q2848" s="9"/>
      <c r="R2848" s="75"/>
      <c r="S2848" s="96" t="s">
        <v>3196</v>
      </c>
      <c r="T2848" s="9"/>
      <c r="U2848" s="75"/>
      <c r="V2848" s="9"/>
      <c r="W2848" s="75" t="s">
        <v>2553</v>
      </c>
      <c r="X2848" s="104" t="s">
        <v>142</v>
      </c>
      <c r="Y2848" s="98"/>
      <c r="Z2848" s="9" t="s">
        <v>6833</v>
      </c>
      <c r="AA2848" s="9" t="s">
        <v>34</v>
      </c>
      <c r="AB2848" s="9">
        <f t="shared" ca="1" si="297"/>
        <v>23</v>
      </c>
      <c r="AC2848" s="9" t="str">
        <f t="shared" ca="1" si="298"/>
        <v>Below 45 Days</v>
      </c>
      <c r="AD2848" s="9" t="str">
        <f t="shared" ca="1" si="299"/>
        <v/>
      </c>
      <c r="AE2848" s="9" t="str">
        <f t="shared" ca="1" si="300"/>
        <v/>
      </c>
      <c r="AF2848" s="9"/>
      <c r="AG2848" s="123" t="str">
        <f t="shared" si="296"/>
        <v>Kothuru,'105/2026'</v>
      </c>
      <c r="AH2848" s="97" t="str">
        <f t="shared" ca="1" si="301"/>
        <v>Below 45 Days</v>
      </c>
    </row>
    <row r="2849" spans="1:34" ht="25.5" customHeight="1" x14ac:dyDescent="0.25">
      <c r="A2849" s="9">
        <v>125</v>
      </c>
      <c r="B2849" s="123" t="str">
        <f>_xlfn.XLOOKUP(E2849,'[1]PS Name'!B:B,'[1]PS Name'!D:D)</f>
        <v>Tekkali Sub-Division</v>
      </c>
      <c r="C2849" s="123" t="str">
        <f>_xlfn.XLOOKUP(E2849,'[1]PS Name'!B:B,'[1]PS Name'!C:C)</f>
        <v>Narasannapeta Circle</v>
      </c>
      <c r="D2849" s="123"/>
      <c r="E2849" s="123" t="s">
        <v>42</v>
      </c>
      <c r="F2849" s="9" t="s">
        <v>6834</v>
      </c>
      <c r="G2849" s="63" t="s">
        <v>1027</v>
      </c>
      <c r="H2849" s="137">
        <v>46289</v>
      </c>
      <c r="I2849" s="63" t="str">
        <f t="shared" si="295"/>
        <v>Sep</v>
      </c>
      <c r="J2849" s="63">
        <f t="shared" si="302"/>
        <v>2026</v>
      </c>
      <c r="K2849" s="63" t="s">
        <v>48</v>
      </c>
      <c r="L2849" s="9"/>
      <c r="M2849" s="9" t="str">
        <f>_xlfn.XLOOKUP(K2849,[1]Heads!A:A,[1]Heads!B:B)</f>
        <v>Property Offences</v>
      </c>
      <c r="N2849" s="9" t="str">
        <f>_xlfn.XLOOKUP(M2849,[1]Heads!B:B,[1]Heads!C:C)</f>
        <v>IPC</v>
      </c>
      <c r="O2849" s="9" t="s">
        <v>32</v>
      </c>
      <c r="P2849" s="75"/>
      <c r="Q2849" s="9"/>
      <c r="R2849" s="75"/>
      <c r="S2849" s="96" t="s">
        <v>3196</v>
      </c>
      <c r="T2849" s="9"/>
      <c r="U2849" s="75"/>
      <c r="V2849" s="9"/>
      <c r="W2849" s="75" t="s">
        <v>2553</v>
      </c>
      <c r="X2849" s="104" t="s">
        <v>33</v>
      </c>
      <c r="Y2849" s="98">
        <v>46300</v>
      </c>
      <c r="Z2849" s="9" t="s">
        <v>6835</v>
      </c>
      <c r="AA2849" s="9" t="s">
        <v>34</v>
      </c>
      <c r="AB2849" s="9">
        <f t="shared" ca="1" si="297"/>
        <v>22</v>
      </c>
      <c r="AC2849" s="9" t="str">
        <f t="shared" ca="1" si="298"/>
        <v>Below 45 Days</v>
      </c>
      <c r="AD2849" s="9">
        <f t="shared" ca="1" si="299"/>
        <v>11</v>
      </c>
      <c r="AE2849" s="9" t="str">
        <f t="shared" ca="1" si="300"/>
        <v>Below 45 Days</v>
      </c>
      <c r="AF2849" s="9"/>
      <c r="AG2849" s="123" t="str">
        <f t="shared" si="296"/>
        <v>Narasannapeta,'292/2026'</v>
      </c>
      <c r="AH2849" s="97" t="str">
        <f t="shared" si="301"/>
        <v/>
      </c>
    </row>
    <row r="2850" spans="1:34" ht="25.5" customHeight="1" x14ac:dyDescent="0.25">
      <c r="A2850" s="9">
        <v>126</v>
      </c>
      <c r="B2850" s="123" t="str">
        <f>_xlfn.XLOOKUP(E2850,'[1]PS Name'!B:B,'[1]PS Name'!D:D)</f>
        <v>Tekkali Sub-Division</v>
      </c>
      <c r="C2850" s="123" t="str">
        <f>_xlfn.XLOOKUP(E2850,'[1]PS Name'!B:B,'[1]PS Name'!C:C)</f>
        <v>Tekkali Rural Circle</v>
      </c>
      <c r="D2850" s="123"/>
      <c r="E2850" s="123" t="s">
        <v>84</v>
      </c>
      <c r="F2850" s="9" t="s">
        <v>3170</v>
      </c>
      <c r="G2850" s="63" t="s">
        <v>1649</v>
      </c>
      <c r="H2850" s="137">
        <v>46289</v>
      </c>
      <c r="I2850" s="63" t="str">
        <f t="shared" si="295"/>
        <v>Sep</v>
      </c>
      <c r="J2850" s="63">
        <f t="shared" si="302"/>
        <v>2026</v>
      </c>
      <c r="K2850" s="63" t="s">
        <v>80</v>
      </c>
      <c r="L2850" s="9"/>
      <c r="M2850" s="9" t="str">
        <f>_xlfn.XLOOKUP(K2850,[1]Heads!A:A,[1]Heads!B:B)</f>
        <v>Crime  Against Women</v>
      </c>
      <c r="N2850" s="9" t="str">
        <f>_xlfn.XLOOKUP(M2850,[1]Heads!B:B,[1]Heads!C:C)</f>
        <v>IPC</v>
      </c>
      <c r="O2850" s="9" t="s">
        <v>32</v>
      </c>
      <c r="P2850" s="75"/>
      <c r="Q2850" s="9"/>
      <c r="R2850" s="75"/>
      <c r="S2850" s="96" t="s">
        <v>3196</v>
      </c>
      <c r="T2850" s="9"/>
      <c r="U2850" s="75"/>
      <c r="V2850" s="9"/>
      <c r="W2850" s="75" t="s">
        <v>2553</v>
      </c>
      <c r="X2850" s="104" t="s">
        <v>50</v>
      </c>
      <c r="Y2850" s="98"/>
      <c r="Z2850" s="9" t="s">
        <v>6836</v>
      </c>
      <c r="AA2850" s="9" t="s">
        <v>34</v>
      </c>
      <c r="AB2850" s="9">
        <f t="shared" ca="1" si="297"/>
        <v>22</v>
      </c>
      <c r="AC2850" s="9" t="str">
        <f t="shared" ca="1" si="298"/>
        <v>Below 45 Days</v>
      </c>
      <c r="AD2850" s="9" t="str">
        <f t="shared" ca="1" si="299"/>
        <v/>
      </c>
      <c r="AE2850" s="9" t="str">
        <f t="shared" ca="1" si="300"/>
        <v/>
      </c>
      <c r="AF2850" s="9"/>
      <c r="AG2850" s="123" t="str">
        <f t="shared" si="296"/>
        <v>Nandigam,'94/2026'</v>
      </c>
      <c r="AH2850" s="97" t="str">
        <f t="shared" ca="1" si="301"/>
        <v>Below 45 Days</v>
      </c>
    </row>
    <row r="2851" spans="1:34" ht="25.5" customHeight="1" x14ac:dyDescent="0.25">
      <c r="A2851" s="9">
        <v>127</v>
      </c>
      <c r="B2851" s="123" t="str">
        <f>_xlfn.XLOOKUP(E2851,'[1]PS Name'!B:B,'[1]PS Name'!D:D)</f>
        <v>Kasibugga Sub-Division</v>
      </c>
      <c r="C2851" s="123">
        <f>_xlfn.XLOOKUP(E2851,'[1]PS Name'!B:B,'[1]PS Name'!C:C)</f>
        <v>0</v>
      </c>
      <c r="D2851" s="123"/>
      <c r="E2851" s="123" t="s">
        <v>68</v>
      </c>
      <c r="F2851" s="9" t="s">
        <v>6837</v>
      </c>
      <c r="G2851" s="63" t="s">
        <v>264</v>
      </c>
      <c r="H2851" s="137">
        <v>46289</v>
      </c>
      <c r="I2851" s="63" t="str">
        <f t="shared" si="295"/>
        <v>Sep</v>
      </c>
      <c r="J2851" s="63">
        <f t="shared" si="302"/>
        <v>2026</v>
      </c>
      <c r="K2851" s="63" t="s">
        <v>59</v>
      </c>
      <c r="L2851" s="9" t="s">
        <v>265</v>
      </c>
      <c r="M2851" s="9" t="str">
        <f>_xlfn.XLOOKUP(K2851,[1]Heads!A:A,[1]Heads!B:B)</f>
        <v>Missing Cases</v>
      </c>
      <c r="N2851" s="9" t="str">
        <f>_xlfn.XLOOKUP(M2851,[1]Heads!B:B,[1]Heads!C:C)</f>
        <v>Missing</v>
      </c>
      <c r="O2851" s="9" t="s">
        <v>32</v>
      </c>
      <c r="P2851" s="75"/>
      <c r="Q2851" s="9"/>
      <c r="R2851" s="75"/>
      <c r="S2851" s="96" t="s">
        <v>7125</v>
      </c>
      <c r="T2851" s="9"/>
      <c r="U2851" s="75"/>
      <c r="V2851" s="9"/>
      <c r="W2851" s="75" t="s">
        <v>2553</v>
      </c>
      <c r="X2851" s="104" t="s">
        <v>2923</v>
      </c>
      <c r="Y2851" s="98"/>
      <c r="Z2851" s="9" t="s">
        <v>6838</v>
      </c>
      <c r="AA2851" s="9" t="s">
        <v>34</v>
      </c>
      <c r="AB2851" s="9" t="str">
        <f t="shared" ca="1" si="297"/>
        <v/>
      </c>
      <c r="AC2851" s="9" t="str">
        <f t="shared" si="298"/>
        <v/>
      </c>
      <c r="AD2851" s="9" t="str">
        <f t="shared" ca="1" si="299"/>
        <v/>
      </c>
      <c r="AE2851" s="9" t="str">
        <f t="shared" ca="1" si="300"/>
        <v/>
      </c>
      <c r="AF2851" s="9"/>
      <c r="AG2851" s="123" t="str">
        <f t="shared" si="296"/>
        <v>Kasibugga,'326/2026'</v>
      </c>
      <c r="AH2851" s="97" t="str">
        <f t="shared" si="301"/>
        <v/>
      </c>
    </row>
    <row r="2852" spans="1:34" ht="25.5" customHeight="1" x14ac:dyDescent="0.25">
      <c r="A2852" s="9">
        <v>128</v>
      </c>
      <c r="B2852" s="123" t="str">
        <f>_xlfn.XLOOKUP(E2852,'[1]PS Name'!B:B,'[1]PS Name'!D:D)</f>
        <v>Kasibugga Sub-Division</v>
      </c>
      <c r="C2852" s="123" t="str">
        <f>_xlfn.XLOOKUP(E2852,'[1]PS Name'!B:B,'[1]PS Name'!C:C)</f>
        <v>Kasibugga Rural Circle</v>
      </c>
      <c r="D2852" s="123"/>
      <c r="E2852" s="123" t="s">
        <v>98</v>
      </c>
      <c r="F2852" s="9" t="s">
        <v>3405</v>
      </c>
      <c r="G2852" s="63" t="s">
        <v>1377</v>
      </c>
      <c r="H2852" s="137">
        <v>46289</v>
      </c>
      <c r="I2852" s="63" t="str">
        <f t="shared" si="295"/>
        <v>Sep</v>
      </c>
      <c r="J2852" s="63">
        <f t="shared" si="302"/>
        <v>2026</v>
      </c>
      <c r="K2852" s="63" t="s">
        <v>75</v>
      </c>
      <c r="L2852" s="9"/>
      <c r="M2852" s="9" t="str">
        <f>_xlfn.XLOOKUP(K2852,[1]Heads!A:A,[1]Heads!B:B)</f>
        <v>Bodily Offiences</v>
      </c>
      <c r="N2852" s="9" t="str">
        <f>_xlfn.XLOOKUP(M2852,[1]Heads!B:B,[1]Heads!C:C)</f>
        <v>IPC</v>
      </c>
      <c r="O2852" s="9" t="s">
        <v>32</v>
      </c>
      <c r="P2852" s="75"/>
      <c r="Q2852" s="9"/>
      <c r="R2852" s="75"/>
      <c r="S2852" s="96" t="s">
        <v>3196</v>
      </c>
      <c r="T2852" s="9"/>
      <c r="U2852" s="75"/>
      <c r="V2852" s="9"/>
      <c r="W2852" s="75" t="s">
        <v>2553</v>
      </c>
      <c r="X2852" s="104" t="s">
        <v>169</v>
      </c>
      <c r="Y2852" s="98"/>
      <c r="Z2852" s="9" t="s">
        <v>6839</v>
      </c>
      <c r="AA2852" s="9" t="s">
        <v>34</v>
      </c>
      <c r="AB2852" s="9">
        <f t="shared" ca="1" si="297"/>
        <v>22</v>
      </c>
      <c r="AC2852" s="9" t="str">
        <f t="shared" ca="1" si="298"/>
        <v>Below 45 Days</v>
      </c>
      <c r="AD2852" s="9" t="str">
        <f t="shared" ca="1" si="299"/>
        <v/>
      </c>
      <c r="AE2852" s="9" t="str">
        <f t="shared" ca="1" si="300"/>
        <v/>
      </c>
      <c r="AF2852" s="9"/>
      <c r="AG2852" s="123" t="str">
        <f t="shared" si="296"/>
        <v>Vajrapukothuru,'115/2026'</v>
      </c>
      <c r="AH2852" s="97" t="str">
        <f t="shared" ca="1" si="301"/>
        <v>Below 45 Days</v>
      </c>
    </row>
    <row r="2853" spans="1:34" ht="25.5" customHeight="1" x14ac:dyDescent="0.25">
      <c r="A2853" s="9">
        <v>129</v>
      </c>
      <c r="B2853" s="123" t="str">
        <f>_xlfn.XLOOKUP(E2853,'[1]PS Name'!B:B,'[1]PS Name'!D:D)</f>
        <v>Kasibugga Sub-Division</v>
      </c>
      <c r="C2853" s="123" t="str">
        <f>_xlfn.XLOOKUP(E2853,'[1]PS Name'!B:B,'[1]PS Name'!C:C)</f>
        <v>Sompeta Circle</v>
      </c>
      <c r="D2853" s="123"/>
      <c r="E2853" s="123" t="s">
        <v>118</v>
      </c>
      <c r="F2853" s="9" t="s">
        <v>3278</v>
      </c>
      <c r="G2853" s="63" t="s">
        <v>1474</v>
      </c>
      <c r="H2853" s="137">
        <v>46289</v>
      </c>
      <c r="I2853" s="63" t="str">
        <f t="shared" si="295"/>
        <v>Sep</v>
      </c>
      <c r="J2853" s="63">
        <f t="shared" si="302"/>
        <v>2026</v>
      </c>
      <c r="K2853" s="63" t="s">
        <v>102</v>
      </c>
      <c r="L2853" s="9"/>
      <c r="M2853" s="9" t="str">
        <f>_xlfn.XLOOKUP(K2853,[1]Heads!A:A,[1]Heads!B:B)</f>
        <v>Property Offences</v>
      </c>
      <c r="N2853" s="9" t="str">
        <f>_xlfn.XLOOKUP(M2853,[1]Heads!B:B,[1]Heads!C:C)</f>
        <v>IPC</v>
      </c>
      <c r="O2853" s="9" t="s">
        <v>32</v>
      </c>
      <c r="P2853" s="75"/>
      <c r="Q2853" s="9"/>
      <c r="R2853" s="75"/>
      <c r="S2853" s="96" t="s">
        <v>3196</v>
      </c>
      <c r="T2853" s="9"/>
      <c r="U2853" s="75"/>
      <c r="V2853" s="9"/>
      <c r="W2853" s="75" t="s">
        <v>2553</v>
      </c>
      <c r="X2853" s="104" t="s">
        <v>112</v>
      </c>
      <c r="Y2853" s="98"/>
      <c r="Z2853" s="9" t="s">
        <v>6840</v>
      </c>
      <c r="AA2853" s="9" t="s">
        <v>34</v>
      </c>
      <c r="AB2853" s="9">
        <f t="shared" ca="1" si="297"/>
        <v>22</v>
      </c>
      <c r="AC2853" s="9" t="str">
        <f t="shared" ca="1" si="298"/>
        <v>Below 45 Days</v>
      </c>
      <c r="AD2853" s="9" t="str">
        <f t="shared" ca="1" si="299"/>
        <v/>
      </c>
      <c r="AE2853" s="9" t="str">
        <f t="shared" ca="1" si="300"/>
        <v/>
      </c>
      <c r="AF2853" s="9"/>
      <c r="AG2853" s="123" t="str">
        <f t="shared" si="296"/>
        <v>Kanchili,'82/2026'</v>
      </c>
      <c r="AH2853" s="97" t="str">
        <f t="shared" ca="1" si="301"/>
        <v>Below 45 Days</v>
      </c>
    </row>
    <row r="2854" spans="1:34" ht="25.5" customHeight="1" x14ac:dyDescent="0.25">
      <c r="A2854" s="9">
        <v>130</v>
      </c>
      <c r="B2854" s="123" t="str">
        <f>_xlfn.XLOOKUP(E2854,'[1]PS Name'!B:B,'[1]PS Name'!D:D)</f>
        <v>Tekkali Sub-Division</v>
      </c>
      <c r="C2854" s="123" t="str">
        <f>_xlfn.XLOOKUP(E2854,'[1]PS Name'!B:B,'[1]PS Name'!C:C)</f>
        <v>Narasannapeta Circle</v>
      </c>
      <c r="D2854" s="123"/>
      <c r="E2854" s="123" t="s">
        <v>42</v>
      </c>
      <c r="F2854" s="9" t="s">
        <v>6459</v>
      </c>
      <c r="G2854" s="63" t="s">
        <v>1157</v>
      </c>
      <c r="H2854" s="137">
        <v>46289</v>
      </c>
      <c r="I2854" s="63" t="str">
        <f t="shared" si="295"/>
        <v>Sep</v>
      </c>
      <c r="J2854" s="63">
        <f t="shared" si="302"/>
        <v>2026</v>
      </c>
      <c r="K2854" s="63" t="s">
        <v>2386</v>
      </c>
      <c r="L2854" s="9"/>
      <c r="M2854" s="9" t="str">
        <f>_xlfn.XLOOKUP(K2854,[1]Heads!A:A,[1]Heads!B:B)</f>
        <v>Enforcement</v>
      </c>
      <c r="N2854" s="9" t="str">
        <f>_xlfn.XLOOKUP(M2854,[1]Heads!B:B,[1]Heads!C:C)</f>
        <v>Enforcement</v>
      </c>
      <c r="O2854" s="9" t="s">
        <v>32</v>
      </c>
      <c r="P2854" s="75"/>
      <c r="Q2854" s="9"/>
      <c r="R2854" s="75"/>
      <c r="S2854" s="96" t="s">
        <v>7126</v>
      </c>
      <c r="T2854" s="9"/>
      <c r="U2854" s="75"/>
      <c r="V2854" s="9"/>
      <c r="W2854" s="75" t="s">
        <v>2553</v>
      </c>
      <c r="X2854" s="104" t="s">
        <v>2923</v>
      </c>
      <c r="Y2854" s="98"/>
      <c r="Z2854" s="9" t="s">
        <v>6841</v>
      </c>
      <c r="AA2854" s="9" t="s">
        <v>34</v>
      </c>
      <c r="AB2854" s="9" t="str">
        <f t="shared" ca="1" si="297"/>
        <v/>
      </c>
      <c r="AC2854" s="9" t="str">
        <f t="shared" si="298"/>
        <v/>
      </c>
      <c r="AD2854" s="9" t="str">
        <f t="shared" ca="1" si="299"/>
        <v/>
      </c>
      <c r="AE2854" s="9" t="str">
        <f t="shared" ca="1" si="300"/>
        <v/>
      </c>
      <c r="AF2854" s="9"/>
      <c r="AG2854" s="123" t="str">
        <f t="shared" si="296"/>
        <v>Narasannapeta,'293/2026'</v>
      </c>
      <c r="AH2854" s="97" t="str">
        <f t="shared" si="301"/>
        <v/>
      </c>
    </row>
    <row r="2855" spans="1:34" ht="25.5" customHeight="1" x14ac:dyDescent="0.25">
      <c r="A2855" s="9">
        <v>131</v>
      </c>
      <c r="B2855" s="123" t="str">
        <f>_xlfn.XLOOKUP(E2855,'[1]PS Name'!B:B,'[1]PS Name'!D:D)</f>
        <v>Srikakulam Sub-Division</v>
      </c>
      <c r="C2855" s="123">
        <f>_xlfn.XLOOKUP(E2855,'[1]PS Name'!B:B,'[1]PS Name'!C:C)</f>
        <v>0</v>
      </c>
      <c r="D2855" s="123"/>
      <c r="E2855" s="123" t="s">
        <v>28</v>
      </c>
      <c r="F2855" s="9" t="s">
        <v>3763</v>
      </c>
      <c r="G2855" s="63" t="s">
        <v>6842</v>
      </c>
      <c r="H2855" s="137">
        <v>46289</v>
      </c>
      <c r="I2855" s="63" t="str">
        <f t="shared" si="295"/>
        <v>Sep</v>
      </c>
      <c r="J2855" s="63">
        <f t="shared" si="302"/>
        <v>2026</v>
      </c>
      <c r="K2855" s="63" t="s">
        <v>39</v>
      </c>
      <c r="L2855" s="9"/>
      <c r="M2855" s="9" t="str">
        <f>_xlfn.XLOOKUP(K2855,[1]Heads!A:A,[1]Heads!B:B)</f>
        <v>Other IPC</v>
      </c>
      <c r="N2855" s="9" t="str">
        <f>_xlfn.XLOOKUP(M2855,[1]Heads!B:B,[1]Heads!C:C)</f>
        <v>IPC</v>
      </c>
      <c r="O2855" s="9" t="s">
        <v>45</v>
      </c>
      <c r="P2855" s="75"/>
      <c r="Q2855" s="9"/>
      <c r="R2855" s="75"/>
      <c r="S2855" s="96" t="s">
        <v>3196</v>
      </c>
      <c r="T2855" s="9"/>
      <c r="U2855" s="75"/>
      <c r="V2855" s="9"/>
      <c r="W2855" s="75" t="s">
        <v>2553</v>
      </c>
      <c r="X2855" s="104" t="s">
        <v>40</v>
      </c>
      <c r="Y2855" s="98"/>
      <c r="Z2855" s="9" t="s">
        <v>6843</v>
      </c>
      <c r="AA2855" s="9" t="s">
        <v>34</v>
      </c>
      <c r="AB2855" s="9">
        <f t="shared" ca="1" si="297"/>
        <v>22</v>
      </c>
      <c r="AC2855" s="9" t="str">
        <f t="shared" ca="1" si="298"/>
        <v>Below 45 Days</v>
      </c>
      <c r="AD2855" s="9" t="str">
        <f t="shared" ca="1" si="299"/>
        <v/>
      </c>
      <c r="AE2855" s="9" t="str">
        <f t="shared" ca="1" si="300"/>
        <v/>
      </c>
      <c r="AF2855" s="9"/>
      <c r="AG2855" s="123" t="str">
        <f t="shared" si="296"/>
        <v>Srikakulam II Town,'145/2026'</v>
      </c>
      <c r="AH2855" s="97" t="str">
        <f t="shared" ca="1" si="301"/>
        <v>Below 45 Days</v>
      </c>
    </row>
    <row r="2856" spans="1:34" ht="25.5" customHeight="1" x14ac:dyDescent="0.25">
      <c r="A2856" s="9">
        <v>132</v>
      </c>
      <c r="B2856" s="123" t="str">
        <f>_xlfn.XLOOKUP(E2856,'[1]PS Name'!B:B,'[1]PS Name'!D:D)</f>
        <v>Kasibugga Sub-Division</v>
      </c>
      <c r="C2856" s="123" t="str">
        <f>_xlfn.XLOOKUP(E2856,'[1]PS Name'!B:B,'[1]PS Name'!C:C)</f>
        <v>Itchapuram Circle</v>
      </c>
      <c r="D2856" s="123"/>
      <c r="E2856" s="123" t="s">
        <v>78</v>
      </c>
      <c r="F2856" s="9" t="s">
        <v>3118</v>
      </c>
      <c r="G2856" s="63" t="s">
        <v>6844</v>
      </c>
      <c r="H2856" s="137">
        <v>46289</v>
      </c>
      <c r="I2856" s="63" t="str">
        <f t="shared" si="295"/>
        <v>Sep</v>
      </c>
      <c r="J2856" s="63">
        <f t="shared" si="302"/>
        <v>2026</v>
      </c>
      <c r="K2856" s="63" t="s">
        <v>127</v>
      </c>
      <c r="L2856" s="9"/>
      <c r="M2856" s="9" t="str">
        <f>_xlfn.XLOOKUP(K2856,[1]Heads!A:A,[1]Heads!B:B)</f>
        <v>Enforcement</v>
      </c>
      <c r="N2856" s="9" t="str">
        <f>_xlfn.XLOOKUP(M2856,[1]Heads!B:B,[1]Heads!C:C)</f>
        <v>Enforcement</v>
      </c>
      <c r="O2856" s="9" t="s">
        <v>32</v>
      </c>
      <c r="P2856" s="75"/>
      <c r="Q2856" s="9"/>
      <c r="R2856" s="75"/>
      <c r="S2856" s="96" t="s">
        <v>16</v>
      </c>
      <c r="T2856" s="9"/>
      <c r="U2856" s="75"/>
      <c r="V2856" s="9"/>
      <c r="W2856" s="75" t="s">
        <v>2553</v>
      </c>
      <c r="X2856" s="104" t="s">
        <v>2923</v>
      </c>
      <c r="Y2856" s="98"/>
      <c r="Z2856" s="9" t="s">
        <v>6845</v>
      </c>
      <c r="AA2856" s="9" t="s">
        <v>34</v>
      </c>
      <c r="AB2856" s="9" t="str">
        <f t="shared" ca="1" si="297"/>
        <v/>
      </c>
      <c r="AC2856" s="9" t="str">
        <f t="shared" si="298"/>
        <v/>
      </c>
      <c r="AD2856" s="9" t="str">
        <f t="shared" ca="1" si="299"/>
        <v/>
      </c>
      <c r="AE2856" s="9" t="str">
        <f t="shared" ca="1" si="300"/>
        <v/>
      </c>
      <c r="AF2856" s="9"/>
      <c r="AG2856" s="123" t="str">
        <f t="shared" si="296"/>
        <v>Kaviti,'86/2026'</v>
      </c>
      <c r="AH2856" s="97" t="str">
        <f t="shared" si="301"/>
        <v/>
      </c>
    </row>
    <row r="2857" spans="1:34" ht="25.5" customHeight="1" x14ac:dyDescent="0.25">
      <c r="A2857" s="9">
        <v>133</v>
      </c>
      <c r="B2857" s="123" t="str">
        <f>_xlfn.XLOOKUP(E2857,'[1]PS Name'!B:B,'[1]PS Name'!D:D)</f>
        <v>Srikakulam Sub-Division</v>
      </c>
      <c r="C2857" s="123" t="str">
        <f>_xlfn.XLOOKUP(E2857,'[1]PS Name'!B:B,'[1]PS Name'!C:C)</f>
        <v>J.R.Puram Circle</v>
      </c>
      <c r="D2857" s="123"/>
      <c r="E2857" s="123" t="s">
        <v>38</v>
      </c>
      <c r="F2857" s="9" t="s">
        <v>6846</v>
      </c>
      <c r="G2857" s="63" t="s">
        <v>1315</v>
      </c>
      <c r="H2857" s="137">
        <v>46289</v>
      </c>
      <c r="I2857" s="63" t="str">
        <f t="shared" si="295"/>
        <v>Sep</v>
      </c>
      <c r="J2857" s="63">
        <f t="shared" si="302"/>
        <v>2026</v>
      </c>
      <c r="K2857" s="63" t="s">
        <v>70</v>
      </c>
      <c r="L2857" s="9"/>
      <c r="M2857" s="9" t="str">
        <f>_xlfn.XLOOKUP(K2857,[1]Heads!A:A,[1]Heads!B:B)</f>
        <v>174 CrPC</v>
      </c>
      <c r="N2857" s="9" t="str">
        <f>_xlfn.XLOOKUP(M2857,[1]Heads!B:B,[1]Heads!C:C)</f>
        <v>174 CrPC</v>
      </c>
      <c r="O2857" s="9" t="s">
        <v>32</v>
      </c>
      <c r="P2857" s="75"/>
      <c r="Q2857" s="9"/>
      <c r="R2857" s="75"/>
      <c r="S2857" s="96" t="s">
        <v>3196</v>
      </c>
      <c r="T2857" s="9"/>
      <c r="U2857" s="75"/>
      <c r="V2857" s="9"/>
      <c r="W2857" s="75" t="s">
        <v>2553</v>
      </c>
      <c r="X2857" s="104" t="s">
        <v>173</v>
      </c>
      <c r="Y2857" s="98">
        <v>46300</v>
      </c>
      <c r="Z2857" s="9" t="s">
        <v>6847</v>
      </c>
      <c r="AA2857" s="9" t="s">
        <v>34</v>
      </c>
      <c r="AB2857" s="9">
        <f t="shared" ca="1" si="297"/>
        <v>22</v>
      </c>
      <c r="AC2857" s="9" t="str">
        <f t="shared" ca="1" si="298"/>
        <v>Below 45 Days</v>
      </c>
      <c r="AD2857" s="9">
        <f t="shared" ca="1" si="299"/>
        <v>11</v>
      </c>
      <c r="AE2857" s="9" t="str">
        <f t="shared" ca="1" si="300"/>
        <v>Below 45 Days</v>
      </c>
      <c r="AF2857" s="9"/>
      <c r="AG2857" s="123" t="str">
        <f t="shared" si="296"/>
        <v>Etcherla,'203/2026'</v>
      </c>
      <c r="AH2857" s="97" t="str">
        <f t="shared" ca="1" si="301"/>
        <v>Below 45 Days</v>
      </c>
    </row>
    <row r="2858" spans="1:34" ht="25.5" customHeight="1" x14ac:dyDescent="0.25">
      <c r="A2858" s="9">
        <v>134</v>
      </c>
      <c r="B2858" s="123" t="str">
        <f>_xlfn.XLOOKUP(E2858,'[1]PS Name'!B:B,'[1]PS Name'!D:D)</f>
        <v>Tekkali Sub-Division</v>
      </c>
      <c r="C2858" s="123" t="str">
        <f>_xlfn.XLOOKUP(E2858,'[1]PS Name'!B:B,'[1]PS Name'!C:C)</f>
        <v>Tekkali Rural Circle</v>
      </c>
      <c r="D2858" s="123"/>
      <c r="E2858" s="123" t="s">
        <v>95</v>
      </c>
      <c r="F2858" s="9" t="s">
        <v>3241</v>
      </c>
      <c r="G2858" s="63" t="s">
        <v>1157</v>
      </c>
      <c r="H2858" s="137">
        <v>46290</v>
      </c>
      <c r="I2858" s="63" t="str">
        <f t="shared" si="295"/>
        <v>Sep</v>
      </c>
      <c r="J2858" s="63">
        <f t="shared" si="302"/>
        <v>2026</v>
      </c>
      <c r="K2858" s="63" t="s">
        <v>2386</v>
      </c>
      <c r="L2858" s="9"/>
      <c r="M2858" s="9" t="str">
        <f>_xlfn.XLOOKUP(K2858,[1]Heads!A:A,[1]Heads!B:B)</f>
        <v>Enforcement</v>
      </c>
      <c r="N2858" s="9" t="str">
        <f>_xlfn.XLOOKUP(M2858,[1]Heads!B:B,[1]Heads!C:C)</f>
        <v>Enforcement</v>
      </c>
      <c r="O2858" s="9" t="s">
        <v>32</v>
      </c>
      <c r="P2858" s="75"/>
      <c r="Q2858" s="9"/>
      <c r="R2858" s="75"/>
      <c r="S2858" s="96" t="s">
        <v>7126</v>
      </c>
      <c r="T2858" s="9"/>
      <c r="U2858" s="75"/>
      <c r="V2858" s="9"/>
      <c r="W2858" s="75" t="s">
        <v>2553</v>
      </c>
      <c r="X2858" s="104" t="s">
        <v>2923</v>
      </c>
      <c r="Y2858" s="98"/>
      <c r="Z2858" s="9" t="s">
        <v>6848</v>
      </c>
      <c r="AA2858" s="9" t="s">
        <v>34</v>
      </c>
      <c r="AB2858" s="9" t="str">
        <f t="shared" ca="1" si="297"/>
        <v/>
      </c>
      <c r="AC2858" s="9" t="str">
        <f t="shared" si="298"/>
        <v/>
      </c>
      <c r="AD2858" s="9" t="str">
        <f t="shared" ca="1" si="299"/>
        <v/>
      </c>
      <c r="AE2858" s="9" t="str">
        <f t="shared" ca="1" si="300"/>
        <v/>
      </c>
      <c r="AF2858" s="9"/>
      <c r="AG2858" s="123" t="str">
        <f t="shared" si="296"/>
        <v>Santhabommali,'80/2026'</v>
      </c>
      <c r="AH2858" s="97" t="str">
        <f t="shared" si="301"/>
        <v/>
      </c>
    </row>
    <row r="2859" spans="1:34" ht="25.5" customHeight="1" x14ac:dyDescent="0.25">
      <c r="A2859" s="9">
        <v>135</v>
      </c>
      <c r="B2859" s="123" t="str">
        <f>_xlfn.XLOOKUP(E2859,'[1]PS Name'!B:B,'[1]PS Name'!D:D)</f>
        <v>Srikakulam Sub-Division</v>
      </c>
      <c r="C2859" s="123" t="str">
        <f>_xlfn.XLOOKUP(E2859,'[1]PS Name'!B:B,'[1]PS Name'!C:C)</f>
        <v>Srikakulam Rural Circle</v>
      </c>
      <c r="D2859" s="123"/>
      <c r="E2859" s="123" t="s">
        <v>74</v>
      </c>
      <c r="F2859" s="9" t="s">
        <v>5612</v>
      </c>
      <c r="G2859" s="63" t="s">
        <v>6849</v>
      </c>
      <c r="H2859" s="137">
        <v>46290</v>
      </c>
      <c r="I2859" s="63" t="str">
        <f t="shared" si="295"/>
        <v>Sep</v>
      </c>
      <c r="J2859" s="63">
        <f t="shared" si="302"/>
        <v>2026</v>
      </c>
      <c r="K2859" s="63" t="s">
        <v>71</v>
      </c>
      <c r="L2859" s="9"/>
      <c r="M2859" s="9" t="str">
        <f>_xlfn.XLOOKUP(K2859,[1]Heads!A:A,[1]Heads!B:B)</f>
        <v>Road Accidents</v>
      </c>
      <c r="N2859" s="9" t="str">
        <f>_xlfn.XLOOKUP(M2859,[1]Heads!B:B,[1]Heads!C:C)</f>
        <v>IPC</v>
      </c>
      <c r="O2859" s="9" t="s">
        <v>32</v>
      </c>
      <c r="P2859" s="75"/>
      <c r="Q2859" s="9"/>
      <c r="R2859" s="75"/>
      <c r="S2859" s="96" t="s">
        <v>3196</v>
      </c>
      <c r="T2859" s="9"/>
      <c r="U2859" s="75"/>
      <c r="V2859" s="9"/>
      <c r="W2859" s="75" t="s">
        <v>2553</v>
      </c>
      <c r="X2859" s="104" t="s">
        <v>169</v>
      </c>
      <c r="Y2859" s="98"/>
      <c r="Z2859" s="9" t="s">
        <v>6850</v>
      </c>
      <c r="AA2859" s="9" t="s">
        <v>34</v>
      </c>
      <c r="AB2859" s="9">
        <f t="shared" ca="1" si="297"/>
        <v>21</v>
      </c>
      <c r="AC2859" s="9" t="str">
        <f t="shared" ca="1" si="298"/>
        <v>Below 45 Days</v>
      </c>
      <c r="AD2859" s="9" t="str">
        <f t="shared" ca="1" si="299"/>
        <v/>
      </c>
      <c r="AE2859" s="9" t="str">
        <f t="shared" ca="1" si="300"/>
        <v/>
      </c>
      <c r="AF2859" s="9"/>
      <c r="AG2859" s="123" t="str">
        <f t="shared" si="296"/>
        <v>Srikakulam Rural,'195/2026'</v>
      </c>
      <c r="AH2859" s="97" t="str">
        <f t="shared" ca="1" si="301"/>
        <v>Below 45 Days</v>
      </c>
    </row>
    <row r="2860" spans="1:34" ht="25.5" customHeight="1" x14ac:dyDescent="0.25">
      <c r="A2860" s="9">
        <v>136</v>
      </c>
      <c r="B2860" s="123" t="str">
        <f>_xlfn.XLOOKUP(E2860,'[1]PS Name'!B:B,'[1]PS Name'!D:D)</f>
        <v>Tekkali Sub-Division</v>
      </c>
      <c r="C2860" s="123" t="str">
        <f>_xlfn.XLOOKUP(E2860,'[1]PS Name'!B:B,'[1]PS Name'!C:C)</f>
        <v>Pathapatnam Circle</v>
      </c>
      <c r="D2860" s="123"/>
      <c r="E2860" s="123" t="s">
        <v>58</v>
      </c>
      <c r="F2860" s="9" t="s">
        <v>3070</v>
      </c>
      <c r="G2860" s="63" t="s">
        <v>1157</v>
      </c>
      <c r="H2860" s="137">
        <v>46290</v>
      </c>
      <c r="I2860" s="63" t="str">
        <f t="shared" si="295"/>
        <v>Sep</v>
      </c>
      <c r="J2860" s="63">
        <f t="shared" si="302"/>
        <v>2026</v>
      </c>
      <c r="K2860" s="63" t="s">
        <v>2386</v>
      </c>
      <c r="L2860" s="9"/>
      <c r="M2860" s="9" t="str">
        <f>_xlfn.XLOOKUP(K2860,[1]Heads!A:A,[1]Heads!B:B)</f>
        <v>Enforcement</v>
      </c>
      <c r="N2860" s="9" t="str">
        <f>_xlfn.XLOOKUP(M2860,[1]Heads!B:B,[1]Heads!C:C)</f>
        <v>Enforcement</v>
      </c>
      <c r="O2860" s="9" t="s">
        <v>32</v>
      </c>
      <c r="P2860" s="75"/>
      <c r="Q2860" s="9"/>
      <c r="R2860" s="75"/>
      <c r="S2860" s="96" t="s">
        <v>3196</v>
      </c>
      <c r="T2860" s="9"/>
      <c r="U2860" s="75"/>
      <c r="V2860" s="9"/>
      <c r="W2860" s="75" t="s">
        <v>2553</v>
      </c>
      <c r="X2860" s="104" t="s">
        <v>141</v>
      </c>
      <c r="Y2860" s="98"/>
      <c r="Z2860" s="9" t="s">
        <v>6851</v>
      </c>
      <c r="AA2860" s="9" t="s">
        <v>34</v>
      </c>
      <c r="AB2860" s="9">
        <f t="shared" ca="1" si="297"/>
        <v>21</v>
      </c>
      <c r="AC2860" s="9" t="str">
        <f t="shared" ca="1" si="298"/>
        <v>Below 45 Days</v>
      </c>
      <c r="AD2860" s="9" t="str">
        <f t="shared" ca="1" si="299"/>
        <v/>
      </c>
      <c r="AE2860" s="9" t="str">
        <f t="shared" ca="1" si="300"/>
        <v/>
      </c>
      <c r="AF2860" s="9"/>
      <c r="AG2860" s="123" t="str">
        <f t="shared" si="296"/>
        <v>Meliaputti,'63/2026'</v>
      </c>
      <c r="AH2860" s="97" t="str">
        <f t="shared" ca="1" si="301"/>
        <v>Below 45 Days</v>
      </c>
    </row>
    <row r="2861" spans="1:34" ht="25.5" customHeight="1" x14ac:dyDescent="0.25">
      <c r="A2861" s="9">
        <v>137</v>
      </c>
      <c r="B2861" s="123" t="str">
        <f>_xlfn.XLOOKUP(E2861,'[1]PS Name'!B:B,'[1]PS Name'!D:D)</f>
        <v>Tekkali Sub-Division</v>
      </c>
      <c r="C2861" s="123" t="str">
        <f>_xlfn.XLOOKUP(E2861,'[1]PS Name'!B:B,'[1]PS Name'!C:C)</f>
        <v>Narasannapeta Circle</v>
      </c>
      <c r="D2861" s="123"/>
      <c r="E2861" s="123" t="s">
        <v>42</v>
      </c>
      <c r="F2861" s="9" t="s">
        <v>6446</v>
      </c>
      <c r="G2861" s="63" t="s">
        <v>845</v>
      </c>
      <c r="H2861" s="137">
        <v>46290</v>
      </c>
      <c r="I2861" s="63" t="str">
        <f t="shared" si="295"/>
        <v>Sep</v>
      </c>
      <c r="J2861" s="63">
        <f t="shared" si="302"/>
        <v>2026</v>
      </c>
      <c r="K2861" s="63" t="s">
        <v>116</v>
      </c>
      <c r="L2861" s="9"/>
      <c r="M2861" s="9" t="str">
        <f>_xlfn.XLOOKUP(K2861,[1]Heads!A:A,[1]Heads!B:B)</f>
        <v>NDPS</v>
      </c>
      <c r="N2861" s="9" t="str">
        <f>_xlfn.XLOOKUP(M2861,[1]Heads!B:B,[1]Heads!C:C)</f>
        <v>NDPS</v>
      </c>
      <c r="O2861" s="9" t="s">
        <v>45</v>
      </c>
      <c r="P2861" s="75"/>
      <c r="Q2861" s="9"/>
      <c r="R2861" s="75"/>
      <c r="S2861" s="96" t="s">
        <v>3196</v>
      </c>
      <c r="T2861" s="9"/>
      <c r="U2861" s="75"/>
      <c r="V2861" s="9"/>
      <c r="W2861" s="75" t="s">
        <v>2553</v>
      </c>
      <c r="X2861" s="104" t="s">
        <v>50</v>
      </c>
      <c r="Y2861" s="98"/>
      <c r="Z2861" s="9" t="s">
        <v>6852</v>
      </c>
      <c r="AA2861" s="9" t="s">
        <v>34</v>
      </c>
      <c r="AB2861" s="9">
        <f t="shared" ca="1" si="297"/>
        <v>21</v>
      </c>
      <c r="AC2861" s="9" t="str">
        <f t="shared" ca="1" si="298"/>
        <v>Below 45 Days</v>
      </c>
      <c r="AD2861" s="9" t="str">
        <f t="shared" ca="1" si="299"/>
        <v/>
      </c>
      <c r="AE2861" s="9" t="str">
        <f t="shared" ca="1" si="300"/>
        <v/>
      </c>
      <c r="AF2861" s="9"/>
      <c r="AG2861" s="123" t="str">
        <f t="shared" si="296"/>
        <v>Narasannapeta,'294/2026'</v>
      </c>
      <c r="AH2861" s="97" t="str">
        <f t="shared" ca="1" si="301"/>
        <v>Below 45 Days</v>
      </c>
    </row>
    <row r="2862" spans="1:34" ht="25.5" customHeight="1" x14ac:dyDescent="0.25">
      <c r="A2862" s="9">
        <v>138</v>
      </c>
      <c r="B2862" s="123" t="str">
        <f>_xlfn.XLOOKUP(E2862,'[1]PS Name'!B:B,'[1]PS Name'!D:D)</f>
        <v>Srikakulam Sub-Division</v>
      </c>
      <c r="C2862" s="123">
        <f>_xlfn.XLOOKUP(E2862,'[1]PS Name'!B:B,'[1]PS Name'!C:C)</f>
        <v>0</v>
      </c>
      <c r="D2862" s="123"/>
      <c r="E2862" s="123" t="s">
        <v>28</v>
      </c>
      <c r="F2862" s="9" t="s">
        <v>3771</v>
      </c>
      <c r="G2862" s="63" t="s">
        <v>227</v>
      </c>
      <c r="H2862" s="137">
        <v>46291</v>
      </c>
      <c r="I2862" s="63" t="str">
        <f t="shared" si="295"/>
        <v>Sep</v>
      </c>
      <c r="J2862" s="63">
        <f t="shared" si="302"/>
        <v>2026</v>
      </c>
      <c r="K2862" s="63" t="s">
        <v>59</v>
      </c>
      <c r="L2862" s="9" t="s">
        <v>228</v>
      </c>
      <c r="M2862" s="9" t="str">
        <f>_xlfn.XLOOKUP(K2862,[1]Heads!A:A,[1]Heads!B:B)</f>
        <v>Missing Cases</v>
      </c>
      <c r="N2862" s="9" t="str">
        <f>_xlfn.XLOOKUP(M2862,[1]Heads!B:B,[1]Heads!C:C)</f>
        <v>Missing</v>
      </c>
      <c r="O2862" s="9" t="s">
        <v>32</v>
      </c>
      <c r="P2862" s="75"/>
      <c r="Q2862" s="9"/>
      <c r="R2862" s="75"/>
      <c r="S2862" s="96" t="s">
        <v>3196</v>
      </c>
      <c r="T2862" s="9"/>
      <c r="U2862" s="75"/>
      <c r="V2862" s="9"/>
      <c r="W2862" s="75" t="s">
        <v>2553</v>
      </c>
      <c r="X2862" s="104" t="s">
        <v>112</v>
      </c>
      <c r="Y2862" s="98"/>
      <c r="Z2862" s="9" t="s">
        <v>6853</v>
      </c>
      <c r="AA2862" s="9" t="s">
        <v>34</v>
      </c>
      <c r="AB2862" s="9">
        <f t="shared" ca="1" si="297"/>
        <v>20</v>
      </c>
      <c r="AC2862" s="9" t="str">
        <f t="shared" ca="1" si="298"/>
        <v>Below 45 Days</v>
      </c>
      <c r="AD2862" s="9" t="str">
        <f t="shared" ca="1" si="299"/>
        <v/>
      </c>
      <c r="AE2862" s="9" t="str">
        <f t="shared" ca="1" si="300"/>
        <v/>
      </c>
      <c r="AF2862" s="9"/>
      <c r="AG2862" s="123" t="str">
        <f t="shared" si="296"/>
        <v>Srikakulam II Town,'146/2026'</v>
      </c>
      <c r="AH2862" s="97" t="str">
        <f t="shared" ca="1" si="301"/>
        <v>Below 45 Days</v>
      </c>
    </row>
    <row r="2863" spans="1:34" ht="25.5" customHeight="1" x14ac:dyDescent="0.25">
      <c r="A2863" s="9">
        <v>139</v>
      </c>
      <c r="B2863" s="123" t="str">
        <f>_xlfn.XLOOKUP(E2863,'[1]PS Name'!B:B,'[1]PS Name'!D:D)</f>
        <v>Tekkali Sub-Division</v>
      </c>
      <c r="C2863" s="123" t="str">
        <f>_xlfn.XLOOKUP(E2863,'[1]PS Name'!B:B,'[1]PS Name'!C:C)</f>
        <v>Narasannapeta Circle</v>
      </c>
      <c r="D2863" s="123"/>
      <c r="E2863" s="123" t="s">
        <v>113</v>
      </c>
      <c r="F2863" s="9" t="s">
        <v>3115</v>
      </c>
      <c r="G2863" s="63" t="s">
        <v>1016</v>
      </c>
      <c r="H2863" s="137">
        <v>46291</v>
      </c>
      <c r="I2863" s="63" t="str">
        <f t="shared" si="295"/>
        <v>Sep</v>
      </c>
      <c r="J2863" s="63">
        <f t="shared" si="302"/>
        <v>2026</v>
      </c>
      <c r="K2863" s="63" t="s">
        <v>48</v>
      </c>
      <c r="L2863" s="9"/>
      <c r="M2863" s="9" t="str">
        <f>_xlfn.XLOOKUP(K2863,[1]Heads!A:A,[1]Heads!B:B)</f>
        <v>Property Offences</v>
      </c>
      <c r="N2863" s="9" t="str">
        <f>_xlfn.XLOOKUP(M2863,[1]Heads!B:B,[1]Heads!C:C)</f>
        <v>IPC</v>
      </c>
      <c r="O2863" s="9" t="s">
        <v>32</v>
      </c>
      <c r="P2863" s="75"/>
      <c r="Q2863" s="9"/>
      <c r="R2863" s="75"/>
      <c r="S2863" s="96" t="s">
        <v>3196</v>
      </c>
      <c r="T2863" s="9"/>
      <c r="U2863" s="75"/>
      <c r="V2863" s="9"/>
      <c r="W2863" s="75" t="s">
        <v>2553</v>
      </c>
      <c r="X2863" s="104" t="s">
        <v>112</v>
      </c>
      <c r="Y2863" s="98"/>
      <c r="Z2863" s="9" t="s">
        <v>6854</v>
      </c>
      <c r="AA2863" s="9" t="s">
        <v>34</v>
      </c>
      <c r="AB2863" s="9">
        <f t="shared" ca="1" si="297"/>
        <v>20</v>
      </c>
      <c r="AC2863" s="9" t="str">
        <f t="shared" ca="1" si="298"/>
        <v>Below 45 Days</v>
      </c>
      <c r="AD2863" s="9" t="str">
        <f t="shared" ca="1" si="299"/>
        <v/>
      </c>
      <c r="AE2863" s="9" t="str">
        <f t="shared" ca="1" si="300"/>
        <v/>
      </c>
      <c r="AF2863" s="9"/>
      <c r="AG2863" s="123" t="str">
        <f t="shared" si="296"/>
        <v>Jalumuru,'89/2026'</v>
      </c>
      <c r="AH2863" s="97" t="str">
        <f t="shared" ca="1" si="301"/>
        <v>Below 45 Days</v>
      </c>
    </row>
    <row r="2864" spans="1:34" ht="25.5" customHeight="1" x14ac:dyDescent="0.25">
      <c r="A2864" s="9">
        <v>140</v>
      </c>
      <c r="B2864" s="123" t="str">
        <f>_xlfn.XLOOKUP(E2864,'[1]PS Name'!B:B,'[1]PS Name'!D:D)</f>
        <v>Kasibugga Sub-Division</v>
      </c>
      <c r="C2864" s="123">
        <f>_xlfn.XLOOKUP(E2864,'[1]PS Name'!B:B,'[1]PS Name'!C:C)</f>
        <v>0</v>
      </c>
      <c r="D2864" s="123"/>
      <c r="E2864" s="123" t="s">
        <v>68</v>
      </c>
      <c r="F2864" s="9" t="s">
        <v>6855</v>
      </c>
      <c r="G2864" s="63" t="s">
        <v>1315</v>
      </c>
      <c r="H2864" s="137">
        <v>46291</v>
      </c>
      <c r="I2864" s="63" t="str">
        <f t="shared" ref="I2864:I2927" si="303">TEXT(H2864,"mmm")</f>
        <v>Sep</v>
      </c>
      <c r="J2864" s="63">
        <f t="shared" si="302"/>
        <v>2026</v>
      </c>
      <c r="K2864" s="63" t="s">
        <v>70</v>
      </c>
      <c r="L2864" s="9"/>
      <c r="M2864" s="9" t="str">
        <f>_xlfn.XLOOKUP(K2864,[1]Heads!A:A,[1]Heads!B:B)</f>
        <v>174 CrPC</v>
      </c>
      <c r="N2864" s="9" t="str">
        <f>_xlfn.XLOOKUP(M2864,[1]Heads!B:B,[1]Heads!C:C)</f>
        <v>174 CrPC</v>
      </c>
      <c r="O2864" s="9" t="s">
        <v>32</v>
      </c>
      <c r="P2864" s="75"/>
      <c r="Q2864" s="9"/>
      <c r="R2864" s="75"/>
      <c r="S2864" s="96" t="s">
        <v>7125</v>
      </c>
      <c r="T2864" s="9"/>
      <c r="U2864" s="75"/>
      <c r="V2864" s="9"/>
      <c r="W2864" s="75" t="s">
        <v>2553</v>
      </c>
      <c r="X2864" s="104" t="s">
        <v>2923</v>
      </c>
      <c r="Y2864" s="98"/>
      <c r="Z2864" s="9" t="s">
        <v>6856</v>
      </c>
      <c r="AA2864" s="9" t="s">
        <v>34</v>
      </c>
      <c r="AB2864" s="9" t="str">
        <f t="shared" ca="1" si="297"/>
        <v/>
      </c>
      <c r="AC2864" s="9" t="str">
        <f t="shared" si="298"/>
        <v/>
      </c>
      <c r="AD2864" s="9" t="str">
        <f t="shared" ca="1" si="299"/>
        <v/>
      </c>
      <c r="AE2864" s="9" t="str">
        <f t="shared" ca="1" si="300"/>
        <v/>
      </c>
      <c r="AF2864" s="9"/>
      <c r="AG2864" s="123" t="str">
        <f t="shared" ref="AG2864:AG2927" si="304">E2864&amp;","&amp;F2864</f>
        <v>Kasibugga,'327/2026'</v>
      </c>
      <c r="AH2864" s="97" t="str">
        <f t="shared" si="301"/>
        <v/>
      </c>
    </row>
    <row r="2865" spans="1:34" ht="25.5" customHeight="1" x14ac:dyDescent="0.25">
      <c r="A2865" s="9">
        <v>141</v>
      </c>
      <c r="B2865" s="123" t="e">
        <f>_xlfn.XLOOKUP(E2865,'[1]PS Name'!B:B,'[1]PS Name'!D:D)</f>
        <v>#N/A</v>
      </c>
      <c r="C2865" s="123" t="e">
        <f>_xlfn.XLOOKUP(E2865,'[1]PS Name'!B:B,'[1]PS Name'!C:C)</f>
        <v>#N/A</v>
      </c>
      <c r="D2865" s="123"/>
      <c r="E2865" s="123" t="s">
        <v>125</v>
      </c>
      <c r="F2865" s="9" t="s">
        <v>3404</v>
      </c>
      <c r="G2865" s="63" t="s">
        <v>1381</v>
      </c>
      <c r="H2865" s="137">
        <v>46291</v>
      </c>
      <c r="I2865" s="63" t="str">
        <f t="shared" si="303"/>
        <v>Sep</v>
      </c>
      <c r="J2865" s="63">
        <f t="shared" si="302"/>
        <v>2026</v>
      </c>
      <c r="K2865" s="63" t="s">
        <v>80</v>
      </c>
      <c r="L2865" s="9"/>
      <c r="M2865" s="9" t="str">
        <f>_xlfn.XLOOKUP(K2865,[1]Heads!A:A,[1]Heads!B:B)</f>
        <v>Crime  Against Women</v>
      </c>
      <c r="N2865" s="9" t="str">
        <f>_xlfn.XLOOKUP(M2865,[1]Heads!B:B,[1]Heads!C:C)</f>
        <v>IPC</v>
      </c>
      <c r="O2865" s="9" t="s">
        <v>32</v>
      </c>
      <c r="P2865" s="75"/>
      <c r="Q2865" s="9"/>
      <c r="R2865" s="75"/>
      <c r="S2865" s="96" t="s">
        <v>3196</v>
      </c>
      <c r="T2865" s="9"/>
      <c r="U2865" s="75"/>
      <c r="V2865" s="9"/>
      <c r="W2865" s="75" t="s">
        <v>2553</v>
      </c>
      <c r="X2865" s="104" t="s">
        <v>141</v>
      </c>
      <c r="Y2865" s="98"/>
      <c r="Z2865" s="9" t="s">
        <v>6857</v>
      </c>
      <c r="AA2865" s="9" t="s">
        <v>34</v>
      </c>
      <c r="AB2865" s="9">
        <f t="shared" ca="1" si="297"/>
        <v>20</v>
      </c>
      <c r="AC2865" s="9" t="str">
        <f t="shared" ca="1" si="298"/>
        <v>Below 45 Days</v>
      </c>
      <c r="AD2865" s="9" t="str">
        <f t="shared" ca="1" si="299"/>
        <v/>
      </c>
      <c r="AE2865" s="9" t="str">
        <f t="shared" ca="1" si="300"/>
        <v/>
      </c>
      <c r="AF2865" s="9"/>
      <c r="AG2865" s="123" t="str">
        <f t="shared" si="304"/>
        <v>Mahila UPS, Srikakulam,'116/2026'</v>
      </c>
      <c r="AH2865" s="97" t="str">
        <f t="shared" ca="1" si="301"/>
        <v>Below 45 Days</v>
      </c>
    </row>
    <row r="2866" spans="1:34" ht="25.5" customHeight="1" x14ac:dyDescent="0.25">
      <c r="A2866" s="9">
        <v>142</v>
      </c>
      <c r="B2866" s="123" t="str">
        <f>_xlfn.XLOOKUP(E2866,'[1]PS Name'!B:B,'[1]PS Name'!D:D)</f>
        <v>Tekkali Sub-Division</v>
      </c>
      <c r="C2866" s="123" t="str">
        <f>_xlfn.XLOOKUP(E2866,'[1]PS Name'!B:B,'[1]PS Name'!C:C)</f>
        <v>Narasannapeta Circle</v>
      </c>
      <c r="D2866" s="123"/>
      <c r="E2866" s="123" t="s">
        <v>42</v>
      </c>
      <c r="F2866" s="9" t="s">
        <v>6443</v>
      </c>
      <c r="G2866" s="63" t="s">
        <v>707</v>
      </c>
      <c r="H2866" s="137">
        <v>46291</v>
      </c>
      <c r="I2866" s="63" t="str">
        <f t="shared" si="303"/>
        <v>Sep</v>
      </c>
      <c r="J2866" s="63">
        <f t="shared" si="302"/>
        <v>2026</v>
      </c>
      <c r="K2866" s="63" t="s">
        <v>71</v>
      </c>
      <c r="L2866" s="9"/>
      <c r="M2866" s="9" t="str">
        <f>_xlfn.XLOOKUP(K2866,[1]Heads!A:A,[1]Heads!B:B)</f>
        <v>Road Accidents</v>
      </c>
      <c r="N2866" s="9" t="str">
        <f>_xlfn.XLOOKUP(M2866,[1]Heads!B:B,[1]Heads!C:C)</f>
        <v>IPC</v>
      </c>
      <c r="O2866" s="9" t="s">
        <v>32</v>
      </c>
      <c r="P2866" s="75"/>
      <c r="Q2866" s="9"/>
      <c r="R2866" s="75"/>
      <c r="S2866" s="96" t="s">
        <v>3196</v>
      </c>
      <c r="T2866" s="9"/>
      <c r="U2866" s="75"/>
      <c r="V2866" s="9"/>
      <c r="W2866" s="75" t="s">
        <v>2553</v>
      </c>
      <c r="X2866" s="104" t="s">
        <v>169</v>
      </c>
      <c r="Y2866" s="98"/>
      <c r="Z2866" s="9" t="s">
        <v>6858</v>
      </c>
      <c r="AA2866" s="9" t="s">
        <v>34</v>
      </c>
      <c r="AB2866" s="9">
        <f t="shared" ca="1" si="297"/>
        <v>20</v>
      </c>
      <c r="AC2866" s="9" t="str">
        <f t="shared" ca="1" si="298"/>
        <v>Below 45 Days</v>
      </c>
      <c r="AD2866" s="9" t="str">
        <f t="shared" ca="1" si="299"/>
        <v/>
      </c>
      <c r="AE2866" s="9" t="str">
        <f t="shared" ca="1" si="300"/>
        <v/>
      </c>
      <c r="AF2866" s="9"/>
      <c r="AG2866" s="123" t="str">
        <f t="shared" si="304"/>
        <v>Narasannapeta,'295/2026'</v>
      </c>
      <c r="AH2866" s="97" t="str">
        <f t="shared" ca="1" si="301"/>
        <v>Below 45 Days</v>
      </c>
    </row>
    <row r="2867" spans="1:34" ht="25.5" customHeight="1" x14ac:dyDescent="0.25">
      <c r="A2867" s="9">
        <v>143</v>
      </c>
      <c r="B2867" s="123" t="str">
        <f>_xlfn.XLOOKUP(E2867,'[1]PS Name'!B:B,'[1]PS Name'!D:D)</f>
        <v>Kasibugga Sub-Division</v>
      </c>
      <c r="C2867" s="123" t="str">
        <f>_xlfn.XLOOKUP(E2867,'[1]PS Name'!B:B,'[1]PS Name'!C:C)</f>
        <v>Kasibugga Rural Circle</v>
      </c>
      <c r="D2867" s="123"/>
      <c r="E2867" s="123" t="s">
        <v>98</v>
      </c>
      <c r="F2867" s="9" t="s">
        <v>3404</v>
      </c>
      <c r="G2867" s="63" t="s">
        <v>1816</v>
      </c>
      <c r="H2867" s="137">
        <v>46291</v>
      </c>
      <c r="I2867" s="63" t="str">
        <f t="shared" si="303"/>
        <v>Sep</v>
      </c>
      <c r="J2867" s="63">
        <f t="shared" si="302"/>
        <v>2026</v>
      </c>
      <c r="K2867" s="63" t="s">
        <v>85</v>
      </c>
      <c r="L2867" s="9"/>
      <c r="M2867" s="9" t="str">
        <f>_xlfn.XLOOKUP(K2867,[1]Heads!A:A,[1]Heads!B:B)</f>
        <v>Enforcement</v>
      </c>
      <c r="N2867" s="9" t="str">
        <f>_xlfn.XLOOKUP(M2867,[1]Heads!B:B,[1]Heads!C:C)</f>
        <v>Enforcement</v>
      </c>
      <c r="O2867" s="9" t="s">
        <v>32</v>
      </c>
      <c r="P2867" s="75"/>
      <c r="Q2867" s="9"/>
      <c r="R2867" s="75"/>
      <c r="S2867" s="96" t="s">
        <v>3196</v>
      </c>
      <c r="T2867" s="9"/>
      <c r="U2867" s="75"/>
      <c r="V2867" s="9"/>
      <c r="W2867" s="75" t="s">
        <v>2553</v>
      </c>
      <c r="X2867" s="104" t="s">
        <v>174</v>
      </c>
      <c r="Y2867" s="98">
        <v>46304</v>
      </c>
      <c r="Z2867" s="9" t="s">
        <v>6859</v>
      </c>
      <c r="AA2867" s="9" t="s">
        <v>34</v>
      </c>
      <c r="AB2867" s="9">
        <f t="shared" ca="1" si="297"/>
        <v>20</v>
      </c>
      <c r="AC2867" s="9" t="str">
        <f t="shared" ca="1" si="298"/>
        <v>Below 45 Days</v>
      </c>
      <c r="AD2867" s="9">
        <f t="shared" ca="1" si="299"/>
        <v>7</v>
      </c>
      <c r="AE2867" s="9" t="str">
        <f t="shared" ca="1" si="300"/>
        <v>Below 45 Days</v>
      </c>
      <c r="AF2867" s="9"/>
      <c r="AG2867" s="123" t="str">
        <f t="shared" si="304"/>
        <v>Vajrapukothuru,'116/2026'</v>
      </c>
      <c r="AH2867" s="97" t="str">
        <f t="shared" ca="1" si="301"/>
        <v>Below 45 Days</v>
      </c>
    </row>
    <row r="2868" spans="1:34" ht="25.5" customHeight="1" x14ac:dyDescent="0.25">
      <c r="A2868" s="9">
        <v>144</v>
      </c>
      <c r="B2868" s="123" t="str">
        <f>_xlfn.XLOOKUP(E2868,'[1]PS Name'!B:B,'[1]PS Name'!D:D)</f>
        <v>Kasibugga Sub-Division</v>
      </c>
      <c r="C2868" s="123" t="str">
        <f>_xlfn.XLOOKUP(E2868,'[1]PS Name'!B:B,'[1]PS Name'!C:C)</f>
        <v>Kasibugga Rural Circle</v>
      </c>
      <c r="D2868" s="123"/>
      <c r="E2868" s="123" t="s">
        <v>114</v>
      </c>
      <c r="F2868" s="9" t="s">
        <v>3884</v>
      </c>
      <c r="G2868" s="63" t="s">
        <v>2034</v>
      </c>
      <c r="H2868" s="137">
        <v>46291</v>
      </c>
      <c r="I2868" s="63" t="str">
        <f t="shared" si="303"/>
        <v>Sep</v>
      </c>
      <c r="J2868" s="63">
        <f t="shared" si="302"/>
        <v>2026</v>
      </c>
      <c r="K2868" s="63" t="s">
        <v>81</v>
      </c>
      <c r="L2868" s="9"/>
      <c r="M2868" s="9" t="str">
        <f>_xlfn.XLOOKUP(K2868,[1]Heads!A:A,[1]Heads!B:B)</f>
        <v>Enforcement</v>
      </c>
      <c r="N2868" s="9" t="str">
        <f>_xlfn.XLOOKUP(M2868,[1]Heads!B:B,[1]Heads!C:C)</f>
        <v>Enforcement</v>
      </c>
      <c r="O2868" s="9" t="s">
        <v>32</v>
      </c>
      <c r="P2868" s="75"/>
      <c r="Q2868" s="9"/>
      <c r="R2868" s="75"/>
      <c r="S2868" s="96" t="s">
        <v>3196</v>
      </c>
      <c r="T2868" s="9"/>
      <c r="U2868" s="75"/>
      <c r="V2868" s="9"/>
      <c r="W2868" s="75" t="s">
        <v>2553</v>
      </c>
      <c r="X2868" s="104" t="s">
        <v>141</v>
      </c>
      <c r="Y2868" s="98"/>
      <c r="Z2868" s="9" t="s">
        <v>6860</v>
      </c>
      <c r="AA2868" s="9" t="s">
        <v>34</v>
      </c>
      <c r="AB2868" s="9">
        <f t="shared" ca="1" si="297"/>
        <v>20</v>
      </c>
      <c r="AC2868" s="9" t="str">
        <f t="shared" ca="1" si="298"/>
        <v>Below 45 Days</v>
      </c>
      <c r="AD2868" s="9" t="str">
        <f t="shared" ca="1" si="299"/>
        <v/>
      </c>
      <c r="AE2868" s="9" t="str">
        <f t="shared" ca="1" si="300"/>
        <v/>
      </c>
      <c r="AF2868" s="9"/>
      <c r="AG2868" s="123" t="str">
        <f t="shared" si="304"/>
        <v>Mandasa,'154/2026'</v>
      </c>
      <c r="AH2868" s="97" t="str">
        <f t="shared" ca="1" si="301"/>
        <v>Below 45 Days</v>
      </c>
    </row>
    <row r="2869" spans="1:34" ht="25.5" customHeight="1" x14ac:dyDescent="0.25">
      <c r="A2869" s="9">
        <v>145</v>
      </c>
      <c r="B2869" s="123" t="str">
        <f>_xlfn.XLOOKUP(E2869,'[1]PS Name'!B:B,'[1]PS Name'!D:D)</f>
        <v>Srikakulam Sub-Division</v>
      </c>
      <c r="C2869" s="123" t="str">
        <f>_xlfn.XLOOKUP(E2869,'[1]PS Name'!B:B,'[1]PS Name'!C:C)</f>
        <v>J.R.Puram Circle</v>
      </c>
      <c r="D2869" s="123"/>
      <c r="E2869" s="123" t="s">
        <v>38</v>
      </c>
      <c r="F2869" s="9" t="s">
        <v>6861</v>
      </c>
      <c r="G2869" s="63" t="s">
        <v>2034</v>
      </c>
      <c r="H2869" s="137">
        <v>46291</v>
      </c>
      <c r="I2869" s="63" t="str">
        <f t="shared" si="303"/>
        <v>Sep</v>
      </c>
      <c r="J2869" s="63">
        <f t="shared" si="302"/>
        <v>2026</v>
      </c>
      <c r="K2869" s="63" t="s">
        <v>81</v>
      </c>
      <c r="L2869" s="9"/>
      <c r="M2869" s="9" t="str">
        <f>_xlfn.XLOOKUP(K2869,[1]Heads!A:A,[1]Heads!B:B)</f>
        <v>Enforcement</v>
      </c>
      <c r="N2869" s="9" t="str">
        <f>_xlfn.XLOOKUP(M2869,[1]Heads!B:B,[1]Heads!C:C)</f>
        <v>Enforcement</v>
      </c>
      <c r="O2869" s="9" t="s">
        <v>32</v>
      </c>
      <c r="P2869" s="75"/>
      <c r="Q2869" s="9"/>
      <c r="R2869" s="75"/>
      <c r="S2869" s="96" t="s">
        <v>3196</v>
      </c>
      <c r="T2869" s="9"/>
      <c r="U2869" s="75"/>
      <c r="V2869" s="9"/>
      <c r="W2869" s="75" t="s">
        <v>2553</v>
      </c>
      <c r="X2869" s="104" t="s">
        <v>33</v>
      </c>
      <c r="Y2869" s="98">
        <v>46301</v>
      </c>
      <c r="Z2869" s="9" t="s">
        <v>6862</v>
      </c>
      <c r="AA2869" s="9" t="s">
        <v>34</v>
      </c>
      <c r="AB2869" s="9">
        <f t="shared" ca="1" si="297"/>
        <v>20</v>
      </c>
      <c r="AC2869" s="9" t="str">
        <f t="shared" ca="1" si="298"/>
        <v>Below 45 Days</v>
      </c>
      <c r="AD2869" s="9">
        <f t="shared" ca="1" si="299"/>
        <v>10</v>
      </c>
      <c r="AE2869" s="9" t="str">
        <f t="shared" ca="1" si="300"/>
        <v>Below 45 Days</v>
      </c>
      <c r="AF2869" s="9"/>
      <c r="AG2869" s="123" t="str">
        <f t="shared" si="304"/>
        <v>Etcherla,'204/2026'</v>
      </c>
      <c r="AH2869" s="97" t="str">
        <f t="shared" si="301"/>
        <v/>
      </c>
    </row>
    <row r="2870" spans="1:34" ht="25.5" customHeight="1" x14ac:dyDescent="0.25">
      <c r="A2870" s="9">
        <v>146</v>
      </c>
      <c r="B2870" s="123" t="str">
        <f>_xlfn.XLOOKUP(E2870,'[1]PS Name'!B:B,'[1]PS Name'!D:D)</f>
        <v>Kasibugga Sub-Division</v>
      </c>
      <c r="C2870" s="123" t="str">
        <f>_xlfn.XLOOKUP(E2870,'[1]PS Name'!B:B,'[1]PS Name'!C:C)</f>
        <v>Sompeta Circle</v>
      </c>
      <c r="D2870" s="123"/>
      <c r="E2870" s="123" t="s">
        <v>63</v>
      </c>
      <c r="F2870" s="9" t="s">
        <v>3212</v>
      </c>
      <c r="G2870" s="63" t="s">
        <v>6863</v>
      </c>
      <c r="H2870" s="137">
        <v>46292</v>
      </c>
      <c r="I2870" s="63" t="str">
        <f t="shared" si="303"/>
        <v>Sep</v>
      </c>
      <c r="J2870" s="63">
        <f t="shared" si="302"/>
        <v>2026</v>
      </c>
      <c r="K2870" s="63" t="s">
        <v>127</v>
      </c>
      <c r="L2870" s="9"/>
      <c r="M2870" s="9" t="str">
        <f>_xlfn.XLOOKUP(K2870,[1]Heads!A:A,[1]Heads!B:B)</f>
        <v>Enforcement</v>
      </c>
      <c r="N2870" s="9" t="str">
        <f>_xlfn.XLOOKUP(M2870,[1]Heads!B:B,[1]Heads!C:C)</f>
        <v>Enforcement</v>
      </c>
      <c r="O2870" s="9" t="s">
        <v>32</v>
      </c>
      <c r="P2870" s="75"/>
      <c r="Q2870" s="9"/>
      <c r="R2870" s="75"/>
      <c r="S2870" s="96" t="s">
        <v>16</v>
      </c>
      <c r="T2870" s="9"/>
      <c r="U2870" s="75"/>
      <c r="V2870" s="9"/>
      <c r="W2870" s="75" t="s">
        <v>2553</v>
      </c>
      <c r="X2870" s="104" t="s">
        <v>2923</v>
      </c>
      <c r="Y2870" s="98"/>
      <c r="Z2870" s="9" t="s">
        <v>6864</v>
      </c>
      <c r="AA2870" s="9" t="s">
        <v>34</v>
      </c>
      <c r="AB2870" s="9" t="str">
        <f t="shared" ca="1" si="297"/>
        <v/>
      </c>
      <c r="AC2870" s="9" t="str">
        <f t="shared" si="298"/>
        <v/>
      </c>
      <c r="AD2870" s="9" t="str">
        <f t="shared" ca="1" si="299"/>
        <v/>
      </c>
      <c r="AE2870" s="9" t="str">
        <f t="shared" ca="1" si="300"/>
        <v/>
      </c>
      <c r="AF2870" s="9"/>
      <c r="AG2870" s="123" t="str">
        <f t="shared" si="304"/>
        <v>Baruva,'100/2026'</v>
      </c>
      <c r="AH2870" s="97" t="str">
        <f t="shared" si="301"/>
        <v/>
      </c>
    </row>
    <row r="2871" spans="1:34" ht="25.5" customHeight="1" x14ac:dyDescent="0.25">
      <c r="A2871" s="9">
        <v>147</v>
      </c>
      <c r="B2871" s="123" t="str">
        <f>_xlfn.XLOOKUP(E2871,'[1]PS Name'!B:B,'[1]PS Name'!D:D)</f>
        <v>Tekkali Sub-Division</v>
      </c>
      <c r="C2871" s="123" t="str">
        <f>_xlfn.XLOOKUP(E2871,'[1]PS Name'!B:B,'[1]PS Name'!C:C)</f>
        <v>Pathapatnam Circle</v>
      </c>
      <c r="D2871" s="123"/>
      <c r="E2871" s="123" t="s">
        <v>105</v>
      </c>
      <c r="F2871" s="9" t="s">
        <v>3546</v>
      </c>
      <c r="G2871" s="63" t="s">
        <v>1315</v>
      </c>
      <c r="H2871" s="137">
        <v>46292</v>
      </c>
      <c r="I2871" s="63" t="str">
        <f t="shared" si="303"/>
        <v>Sep</v>
      </c>
      <c r="J2871" s="63">
        <f t="shared" si="302"/>
        <v>2026</v>
      </c>
      <c r="K2871" s="63" t="s">
        <v>70</v>
      </c>
      <c r="L2871" s="9"/>
      <c r="M2871" s="9" t="str">
        <f>_xlfn.XLOOKUP(K2871,[1]Heads!A:A,[1]Heads!B:B)</f>
        <v>174 CrPC</v>
      </c>
      <c r="N2871" s="9" t="str">
        <f>_xlfn.XLOOKUP(M2871,[1]Heads!B:B,[1]Heads!C:C)</f>
        <v>174 CrPC</v>
      </c>
      <c r="O2871" s="9" t="s">
        <v>32</v>
      </c>
      <c r="P2871" s="75"/>
      <c r="Q2871" s="9"/>
      <c r="R2871" s="75"/>
      <c r="S2871" s="96" t="s">
        <v>3196</v>
      </c>
      <c r="T2871" s="9"/>
      <c r="U2871" s="75"/>
      <c r="V2871" s="9"/>
      <c r="W2871" s="75" t="s">
        <v>2553</v>
      </c>
      <c r="X2871" s="104" t="s">
        <v>173</v>
      </c>
      <c r="Y2871" s="98">
        <v>46300</v>
      </c>
      <c r="Z2871" s="9" t="s">
        <v>6865</v>
      </c>
      <c r="AA2871" s="9" t="s">
        <v>34</v>
      </c>
      <c r="AB2871" s="9">
        <f t="shared" ca="1" si="297"/>
        <v>19</v>
      </c>
      <c r="AC2871" s="9" t="str">
        <f t="shared" ca="1" si="298"/>
        <v>Below 45 Days</v>
      </c>
      <c r="AD2871" s="9">
        <f t="shared" ca="1" si="299"/>
        <v>11</v>
      </c>
      <c r="AE2871" s="9" t="str">
        <f t="shared" ca="1" si="300"/>
        <v>Below 45 Days</v>
      </c>
      <c r="AF2871" s="9"/>
      <c r="AG2871" s="123" t="str">
        <f t="shared" si="304"/>
        <v>Pathapatnam,'128/2026'</v>
      </c>
      <c r="AH2871" s="97" t="str">
        <f t="shared" ca="1" si="301"/>
        <v>Below 45 Days</v>
      </c>
    </row>
    <row r="2872" spans="1:34" ht="25.5" customHeight="1" x14ac:dyDescent="0.25">
      <c r="A2872" s="9">
        <v>148</v>
      </c>
      <c r="B2872" s="123" t="str">
        <f>_xlfn.XLOOKUP(E2872,'[1]PS Name'!B:B,'[1]PS Name'!D:D)</f>
        <v>Srikakulam Sub-Division</v>
      </c>
      <c r="C2872" s="123" t="str">
        <f>_xlfn.XLOOKUP(E2872,'[1]PS Name'!B:B,'[1]PS Name'!C:C)</f>
        <v>J.R.Puram Circle</v>
      </c>
      <c r="D2872" s="123"/>
      <c r="E2872" s="123" t="s">
        <v>90</v>
      </c>
      <c r="F2872" s="9" t="s">
        <v>5583</v>
      </c>
      <c r="G2872" s="63" t="s">
        <v>6866</v>
      </c>
      <c r="H2872" s="137">
        <v>46292</v>
      </c>
      <c r="I2872" s="63" t="str">
        <f t="shared" si="303"/>
        <v>Sep</v>
      </c>
      <c r="J2872" s="63">
        <f t="shared" si="302"/>
        <v>2026</v>
      </c>
      <c r="K2872" s="63" t="s">
        <v>39</v>
      </c>
      <c r="L2872" s="9"/>
      <c r="M2872" s="9" t="str">
        <f>_xlfn.XLOOKUP(K2872,[1]Heads!A:A,[1]Heads!B:B)</f>
        <v>Other IPC</v>
      </c>
      <c r="N2872" s="9" t="str">
        <f>_xlfn.XLOOKUP(M2872,[1]Heads!B:B,[1]Heads!C:C)</f>
        <v>IPC</v>
      </c>
      <c r="O2872" s="9" t="s">
        <v>32</v>
      </c>
      <c r="P2872" s="75"/>
      <c r="Q2872" s="9"/>
      <c r="R2872" s="75"/>
      <c r="S2872" s="96" t="s">
        <v>3196</v>
      </c>
      <c r="T2872" s="9"/>
      <c r="U2872" s="75"/>
      <c r="V2872" s="9"/>
      <c r="W2872" s="75" t="s">
        <v>2553</v>
      </c>
      <c r="X2872" s="104" t="s">
        <v>50</v>
      </c>
      <c r="Y2872" s="98"/>
      <c r="Z2872" s="9" t="s">
        <v>6867</v>
      </c>
      <c r="AA2872" s="9" t="s">
        <v>34</v>
      </c>
      <c r="AB2872" s="9">
        <f t="shared" ca="1" si="297"/>
        <v>19</v>
      </c>
      <c r="AC2872" s="9" t="str">
        <f t="shared" ca="1" si="298"/>
        <v>Below 45 Days</v>
      </c>
      <c r="AD2872" s="9" t="str">
        <f t="shared" ca="1" si="299"/>
        <v/>
      </c>
      <c r="AE2872" s="9" t="str">
        <f t="shared" ca="1" si="300"/>
        <v/>
      </c>
      <c r="AF2872" s="9"/>
      <c r="AG2872" s="123" t="str">
        <f t="shared" si="304"/>
        <v>J.R.Puram,'190/2026'</v>
      </c>
      <c r="AH2872" s="97" t="str">
        <f t="shared" ca="1" si="301"/>
        <v>Below 45 Days</v>
      </c>
    </row>
    <row r="2873" spans="1:34" ht="25.5" customHeight="1" x14ac:dyDescent="0.25">
      <c r="A2873" s="9">
        <v>149</v>
      </c>
      <c r="B2873" s="123" t="str">
        <f>_xlfn.XLOOKUP(E2873,'[1]PS Name'!B:B,'[1]PS Name'!D:D)</f>
        <v>Kasibugga Sub-Division</v>
      </c>
      <c r="C2873" s="123">
        <f>_xlfn.XLOOKUP(E2873,'[1]PS Name'!B:B,'[1]PS Name'!C:C)</f>
        <v>0</v>
      </c>
      <c r="D2873" s="123"/>
      <c r="E2873" s="123" t="s">
        <v>68</v>
      </c>
      <c r="F2873" s="9" t="s">
        <v>6868</v>
      </c>
      <c r="G2873" s="63" t="s">
        <v>6869</v>
      </c>
      <c r="H2873" s="137">
        <v>46292</v>
      </c>
      <c r="I2873" s="63" t="str">
        <f t="shared" si="303"/>
        <v>Sep</v>
      </c>
      <c r="J2873" s="63">
        <f t="shared" si="302"/>
        <v>2026</v>
      </c>
      <c r="K2873" s="63" t="s">
        <v>48</v>
      </c>
      <c r="L2873" s="9"/>
      <c r="M2873" s="9" t="str">
        <f>_xlfn.XLOOKUP(K2873,[1]Heads!A:A,[1]Heads!B:B)</f>
        <v>Property Offences</v>
      </c>
      <c r="N2873" s="9" t="str">
        <f>_xlfn.XLOOKUP(M2873,[1]Heads!B:B,[1]Heads!C:C)</f>
        <v>IPC</v>
      </c>
      <c r="O2873" s="9" t="s">
        <v>32</v>
      </c>
      <c r="P2873" s="75"/>
      <c r="Q2873" s="9"/>
      <c r="R2873" s="75"/>
      <c r="S2873" s="96" t="s">
        <v>3196</v>
      </c>
      <c r="T2873" s="9"/>
      <c r="U2873" s="75"/>
      <c r="V2873" s="9"/>
      <c r="W2873" s="75" t="s">
        <v>2553</v>
      </c>
      <c r="X2873" s="104" t="s">
        <v>141</v>
      </c>
      <c r="Y2873" s="98"/>
      <c r="Z2873" s="9" t="s">
        <v>6870</v>
      </c>
      <c r="AA2873" s="9" t="s">
        <v>34</v>
      </c>
      <c r="AB2873" s="9">
        <f t="shared" ca="1" si="297"/>
        <v>19</v>
      </c>
      <c r="AC2873" s="9" t="str">
        <f t="shared" ca="1" si="298"/>
        <v>Below 45 Days</v>
      </c>
      <c r="AD2873" s="9" t="str">
        <f t="shared" ca="1" si="299"/>
        <v/>
      </c>
      <c r="AE2873" s="9" t="str">
        <f t="shared" ca="1" si="300"/>
        <v/>
      </c>
      <c r="AF2873" s="9"/>
      <c r="AG2873" s="123" t="str">
        <f t="shared" si="304"/>
        <v>Kasibugga,'328/2026'</v>
      </c>
      <c r="AH2873" s="97" t="str">
        <f t="shared" ca="1" si="301"/>
        <v>Below 45 Days</v>
      </c>
    </row>
    <row r="2874" spans="1:34" ht="25.5" customHeight="1" x14ac:dyDescent="0.25">
      <c r="A2874" s="9">
        <v>150</v>
      </c>
      <c r="B2874" s="123" t="str">
        <f>_xlfn.XLOOKUP(E2874,'[1]PS Name'!B:B,'[1]PS Name'!D:D)</f>
        <v>Srikakulam Sub-Division</v>
      </c>
      <c r="C2874" s="123" t="str">
        <f>_xlfn.XLOOKUP(E2874,'[1]PS Name'!B:B,'[1]PS Name'!C:C)</f>
        <v>Srikakulam Rural Circle</v>
      </c>
      <c r="D2874" s="123"/>
      <c r="E2874" s="123" t="s">
        <v>74</v>
      </c>
      <c r="F2874" s="9" t="s">
        <v>6871</v>
      </c>
      <c r="G2874" s="63" t="s">
        <v>707</v>
      </c>
      <c r="H2874" s="137">
        <v>46292</v>
      </c>
      <c r="I2874" s="63" t="str">
        <f t="shared" si="303"/>
        <v>Sep</v>
      </c>
      <c r="J2874" s="63">
        <f t="shared" si="302"/>
        <v>2026</v>
      </c>
      <c r="K2874" s="63" t="s">
        <v>71</v>
      </c>
      <c r="L2874" s="9"/>
      <c r="M2874" s="9" t="str">
        <f>_xlfn.XLOOKUP(K2874,[1]Heads!A:A,[1]Heads!B:B)</f>
        <v>Road Accidents</v>
      </c>
      <c r="N2874" s="9" t="str">
        <f>_xlfn.XLOOKUP(M2874,[1]Heads!B:B,[1]Heads!C:C)</f>
        <v>IPC</v>
      </c>
      <c r="O2874" s="9" t="s">
        <v>32</v>
      </c>
      <c r="P2874" s="75"/>
      <c r="Q2874" s="9"/>
      <c r="R2874" s="75"/>
      <c r="S2874" s="96" t="s">
        <v>3196</v>
      </c>
      <c r="T2874" s="9"/>
      <c r="U2874" s="75"/>
      <c r="V2874" s="9"/>
      <c r="W2874" s="75" t="s">
        <v>2553</v>
      </c>
      <c r="X2874" s="104" t="s">
        <v>169</v>
      </c>
      <c r="Y2874" s="98"/>
      <c r="Z2874" s="9" t="s">
        <v>6872</v>
      </c>
      <c r="AA2874" s="9" t="s">
        <v>34</v>
      </c>
      <c r="AB2874" s="9">
        <f t="shared" ca="1" si="297"/>
        <v>19</v>
      </c>
      <c r="AC2874" s="9" t="str">
        <f t="shared" ca="1" si="298"/>
        <v>Below 45 Days</v>
      </c>
      <c r="AD2874" s="9" t="str">
        <f t="shared" ca="1" si="299"/>
        <v/>
      </c>
      <c r="AE2874" s="9" t="str">
        <f t="shared" ca="1" si="300"/>
        <v/>
      </c>
      <c r="AF2874" s="9"/>
      <c r="AG2874" s="123" t="str">
        <f t="shared" si="304"/>
        <v>Srikakulam Rural,'196/2026'</v>
      </c>
      <c r="AH2874" s="97" t="str">
        <f t="shared" ca="1" si="301"/>
        <v>Below 45 Days</v>
      </c>
    </row>
    <row r="2875" spans="1:34" ht="25.5" customHeight="1" x14ac:dyDescent="0.25">
      <c r="A2875" s="9">
        <v>151</v>
      </c>
      <c r="B2875" s="123" t="str">
        <f>_xlfn.XLOOKUP(E2875,'[1]PS Name'!B:B,'[1]PS Name'!D:D)</f>
        <v>Tekkali Sub-Division</v>
      </c>
      <c r="C2875" s="123" t="str">
        <f>_xlfn.XLOOKUP(E2875,'[1]PS Name'!B:B,'[1]PS Name'!C:C)</f>
        <v>Tekkali Rural Circle</v>
      </c>
      <c r="D2875" s="123"/>
      <c r="E2875" s="123" t="s">
        <v>95</v>
      </c>
      <c r="F2875" s="9" t="s">
        <v>3088</v>
      </c>
      <c r="G2875" s="63" t="s">
        <v>1157</v>
      </c>
      <c r="H2875" s="137">
        <v>46292</v>
      </c>
      <c r="I2875" s="63" t="str">
        <f t="shared" si="303"/>
        <v>Sep</v>
      </c>
      <c r="J2875" s="63">
        <f t="shared" si="302"/>
        <v>2026</v>
      </c>
      <c r="K2875" s="63" t="s">
        <v>2386</v>
      </c>
      <c r="L2875" s="9"/>
      <c r="M2875" s="9" t="str">
        <f>_xlfn.XLOOKUP(K2875,[1]Heads!A:A,[1]Heads!B:B)</f>
        <v>Enforcement</v>
      </c>
      <c r="N2875" s="9" t="str">
        <f>_xlfn.XLOOKUP(M2875,[1]Heads!B:B,[1]Heads!C:C)</f>
        <v>Enforcement</v>
      </c>
      <c r="O2875" s="9" t="s">
        <v>32</v>
      </c>
      <c r="P2875" s="75"/>
      <c r="Q2875" s="9"/>
      <c r="R2875" s="75"/>
      <c r="S2875" s="96" t="s">
        <v>3196</v>
      </c>
      <c r="T2875" s="9"/>
      <c r="U2875" s="75"/>
      <c r="V2875" s="9"/>
      <c r="W2875" s="75" t="s">
        <v>2553</v>
      </c>
      <c r="X2875" s="104" t="s">
        <v>33</v>
      </c>
      <c r="Y2875" s="98">
        <v>46293</v>
      </c>
      <c r="Z2875" s="9" t="s">
        <v>6873</v>
      </c>
      <c r="AA2875" s="9" t="s">
        <v>34</v>
      </c>
      <c r="AB2875" s="9">
        <f t="shared" ca="1" si="297"/>
        <v>19</v>
      </c>
      <c r="AC2875" s="9" t="str">
        <f t="shared" ca="1" si="298"/>
        <v>Below 45 Days</v>
      </c>
      <c r="AD2875" s="9">
        <f t="shared" ca="1" si="299"/>
        <v>18</v>
      </c>
      <c r="AE2875" s="9" t="str">
        <f t="shared" ca="1" si="300"/>
        <v>Below 45 Days</v>
      </c>
      <c r="AF2875" s="9"/>
      <c r="AG2875" s="123" t="str">
        <f t="shared" si="304"/>
        <v>Santhabommali,'81/2026'</v>
      </c>
      <c r="AH2875" s="97" t="str">
        <f t="shared" si="301"/>
        <v/>
      </c>
    </row>
    <row r="2876" spans="1:34" ht="25.5" customHeight="1" x14ac:dyDescent="0.25">
      <c r="A2876" s="9">
        <v>152</v>
      </c>
      <c r="B2876" s="123" t="str">
        <f>_xlfn.XLOOKUP(E2876,'[1]PS Name'!B:B,'[1]PS Name'!D:D)</f>
        <v>Kasibugga Sub-Division</v>
      </c>
      <c r="C2876" s="123" t="str">
        <f>_xlfn.XLOOKUP(E2876,'[1]PS Name'!B:B,'[1]PS Name'!C:C)</f>
        <v>Sompeta Circle</v>
      </c>
      <c r="D2876" s="123"/>
      <c r="E2876" s="123" t="s">
        <v>63</v>
      </c>
      <c r="F2876" s="9" t="s">
        <v>3198</v>
      </c>
      <c r="G2876" s="63" t="s">
        <v>2818</v>
      </c>
      <c r="H2876" s="137">
        <v>46292</v>
      </c>
      <c r="I2876" s="63" t="str">
        <f t="shared" si="303"/>
        <v>Sep</v>
      </c>
      <c r="J2876" s="63">
        <f t="shared" si="302"/>
        <v>2026</v>
      </c>
      <c r="K2876" s="63" t="s">
        <v>127</v>
      </c>
      <c r="L2876" s="9"/>
      <c r="M2876" s="9" t="str">
        <f>_xlfn.XLOOKUP(K2876,[1]Heads!A:A,[1]Heads!B:B)</f>
        <v>Enforcement</v>
      </c>
      <c r="N2876" s="9" t="str">
        <f>_xlfn.XLOOKUP(M2876,[1]Heads!B:B,[1]Heads!C:C)</f>
        <v>Enforcement</v>
      </c>
      <c r="O2876" s="9" t="s">
        <v>32</v>
      </c>
      <c r="P2876" s="75"/>
      <c r="Q2876" s="9"/>
      <c r="R2876" s="75"/>
      <c r="S2876" s="96" t="s">
        <v>16</v>
      </c>
      <c r="T2876" s="9"/>
      <c r="U2876" s="75"/>
      <c r="V2876" s="9"/>
      <c r="W2876" s="75" t="s">
        <v>2553</v>
      </c>
      <c r="X2876" s="104" t="s">
        <v>2923</v>
      </c>
      <c r="Y2876" s="98"/>
      <c r="Z2876" s="9" t="s">
        <v>6874</v>
      </c>
      <c r="AA2876" s="9" t="s">
        <v>34</v>
      </c>
      <c r="AB2876" s="9" t="str">
        <f t="shared" ca="1" si="297"/>
        <v/>
      </c>
      <c r="AC2876" s="9" t="str">
        <f t="shared" si="298"/>
        <v/>
      </c>
      <c r="AD2876" s="9" t="str">
        <f t="shared" ca="1" si="299"/>
        <v/>
      </c>
      <c r="AE2876" s="9" t="str">
        <f t="shared" ca="1" si="300"/>
        <v/>
      </c>
      <c r="AF2876" s="9"/>
      <c r="AG2876" s="123" t="str">
        <f t="shared" si="304"/>
        <v>Baruva,'99/2026'</v>
      </c>
      <c r="AH2876" s="97" t="str">
        <f t="shared" si="301"/>
        <v/>
      </c>
    </row>
    <row r="2877" spans="1:34" ht="25.5" customHeight="1" x14ac:dyDescent="0.25">
      <c r="A2877" s="9">
        <v>153</v>
      </c>
      <c r="B2877" s="123" t="str">
        <f>_xlfn.XLOOKUP(E2877,'[1]PS Name'!B:B,'[1]PS Name'!D:D)</f>
        <v>Srikakulam Sub-Division</v>
      </c>
      <c r="C2877" s="123" t="str">
        <f>_xlfn.XLOOKUP(E2877,'[1]PS Name'!B:B,'[1]PS Name'!C:C)</f>
        <v>Amadalavalasa Circle</v>
      </c>
      <c r="D2877" s="123"/>
      <c r="E2877" s="123" t="s">
        <v>109</v>
      </c>
      <c r="F2877" s="9" t="s">
        <v>3046</v>
      </c>
      <c r="G2877" s="63" t="s">
        <v>2034</v>
      </c>
      <c r="H2877" s="137">
        <v>46292</v>
      </c>
      <c r="I2877" s="63" t="str">
        <f t="shared" si="303"/>
        <v>Sep</v>
      </c>
      <c r="J2877" s="63">
        <f t="shared" si="302"/>
        <v>2026</v>
      </c>
      <c r="K2877" s="63" t="s">
        <v>81</v>
      </c>
      <c r="L2877" s="9"/>
      <c r="M2877" s="9" t="str">
        <f>_xlfn.XLOOKUP(K2877,[1]Heads!A:A,[1]Heads!B:B)</f>
        <v>Enforcement</v>
      </c>
      <c r="N2877" s="9" t="str">
        <f>_xlfn.XLOOKUP(M2877,[1]Heads!B:B,[1]Heads!C:C)</f>
        <v>Enforcement</v>
      </c>
      <c r="O2877" s="9" t="s">
        <v>32</v>
      </c>
      <c r="P2877" s="75"/>
      <c r="Q2877" s="9"/>
      <c r="R2877" s="75"/>
      <c r="S2877" s="96" t="s">
        <v>16</v>
      </c>
      <c r="T2877" s="9"/>
      <c r="U2877" s="75"/>
      <c r="V2877" s="9"/>
      <c r="W2877" s="75" t="s">
        <v>2553</v>
      </c>
      <c r="X2877" s="104" t="s">
        <v>2923</v>
      </c>
      <c r="Y2877" s="98"/>
      <c r="Z2877" s="9" t="s">
        <v>6875</v>
      </c>
      <c r="AA2877" s="9" t="s">
        <v>34</v>
      </c>
      <c r="AB2877" s="9" t="str">
        <f t="shared" ca="1" si="297"/>
        <v/>
      </c>
      <c r="AC2877" s="9" t="str">
        <f t="shared" si="298"/>
        <v/>
      </c>
      <c r="AD2877" s="9" t="str">
        <f t="shared" ca="1" si="299"/>
        <v/>
      </c>
      <c r="AE2877" s="9" t="str">
        <f t="shared" ca="1" si="300"/>
        <v/>
      </c>
      <c r="AF2877" s="9"/>
      <c r="AG2877" s="123" t="str">
        <f t="shared" si="304"/>
        <v>Burja,'56/2026'</v>
      </c>
      <c r="AH2877" s="97" t="str">
        <f t="shared" si="301"/>
        <v/>
      </c>
    </row>
    <row r="2878" spans="1:34" ht="25.5" customHeight="1" x14ac:dyDescent="0.25">
      <c r="A2878" s="9">
        <v>154</v>
      </c>
      <c r="B2878" s="123" t="str">
        <f>_xlfn.XLOOKUP(E2878,'[1]PS Name'!B:B,'[1]PS Name'!D:D)</f>
        <v>Srikakulam Sub-Division</v>
      </c>
      <c r="C2878" s="123">
        <f>_xlfn.XLOOKUP(E2878,'[1]PS Name'!B:B,'[1]PS Name'!C:C)</f>
        <v>0</v>
      </c>
      <c r="D2878" s="123"/>
      <c r="E2878" s="123" t="s">
        <v>28</v>
      </c>
      <c r="F2878" s="9" t="s">
        <v>3773</v>
      </c>
      <c r="G2878" s="63" t="s">
        <v>227</v>
      </c>
      <c r="H2878" s="137">
        <v>46292</v>
      </c>
      <c r="I2878" s="63" t="str">
        <f t="shared" si="303"/>
        <v>Sep</v>
      </c>
      <c r="J2878" s="63">
        <f t="shared" si="302"/>
        <v>2026</v>
      </c>
      <c r="K2878" s="63" t="s">
        <v>59</v>
      </c>
      <c r="L2878" s="9" t="s">
        <v>228</v>
      </c>
      <c r="M2878" s="9" t="str">
        <f>_xlfn.XLOOKUP(K2878,[1]Heads!A:A,[1]Heads!B:B)</f>
        <v>Missing Cases</v>
      </c>
      <c r="N2878" s="9" t="str">
        <f>_xlfn.XLOOKUP(M2878,[1]Heads!B:B,[1]Heads!C:C)</f>
        <v>Missing</v>
      </c>
      <c r="O2878" s="9" t="s">
        <v>32</v>
      </c>
      <c r="P2878" s="75"/>
      <c r="Q2878" s="9"/>
      <c r="R2878" s="75"/>
      <c r="S2878" s="96" t="s">
        <v>3196</v>
      </c>
      <c r="T2878" s="9"/>
      <c r="U2878" s="75"/>
      <c r="V2878" s="9"/>
      <c r="W2878" s="75" t="s">
        <v>2553</v>
      </c>
      <c r="X2878" s="104" t="s">
        <v>173</v>
      </c>
      <c r="Y2878" s="98">
        <v>46300</v>
      </c>
      <c r="Z2878" s="9" t="s">
        <v>6876</v>
      </c>
      <c r="AA2878" s="9" t="s">
        <v>34</v>
      </c>
      <c r="AB2878" s="9">
        <f t="shared" ca="1" si="297"/>
        <v>19</v>
      </c>
      <c r="AC2878" s="9" t="str">
        <f t="shared" ca="1" si="298"/>
        <v>Below 45 Days</v>
      </c>
      <c r="AD2878" s="9">
        <f t="shared" ca="1" si="299"/>
        <v>11</v>
      </c>
      <c r="AE2878" s="9" t="str">
        <f t="shared" ca="1" si="300"/>
        <v>Below 45 Days</v>
      </c>
      <c r="AF2878" s="9"/>
      <c r="AG2878" s="123" t="str">
        <f t="shared" si="304"/>
        <v>Srikakulam II Town,'147/2026'</v>
      </c>
      <c r="AH2878" s="97" t="str">
        <f t="shared" ca="1" si="301"/>
        <v>Below 45 Days</v>
      </c>
    </row>
    <row r="2879" spans="1:34" ht="25.5" customHeight="1" x14ac:dyDescent="0.25">
      <c r="A2879" s="9">
        <v>155</v>
      </c>
      <c r="B2879" s="123" t="str">
        <f>_xlfn.XLOOKUP(E2879,'[1]PS Name'!B:B,'[1]PS Name'!D:D)</f>
        <v>Kasibugga Sub-Division</v>
      </c>
      <c r="C2879" s="123" t="str">
        <f>_xlfn.XLOOKUP(E2879,'[1]PS Name'!B:B,'[1]PS Name'!C:C)</f>
        <v>Sompeta Circle</v>
      </c>
      <c r="D2879" s="123"/>
      <c r="E2879" s="123" t="s">
        <v>63</v>
      </c>
      <c r="F2879" s="9" t="s">
        <v>3226</v>
      </c>
      <c r="G2879" s="63" t="s">
        <v>2818</v>
      </c>
      <c r="H2879" s="137">
        <v>46292</v>
      </c>
      <c r="I2879" s="63" t="str">
        <f t="shared" si="303"/>
        <v>Sep</v>
      </c>
      <c r="J2879" s="63">
        <f t="shared" si="302"/>
        <v>2026</v>
      </c>
      <c r="K2879" s="63" t="s">
        <v>127</v>
      </c>
      <c r="L2879" s="9"/>
      <c r="M2879" s="9" t="str">
        <f>_xlfn.XLOOKUP(K2879,[1]Heads!A:A,[1]Heads!B:B)</f>
        <v>Enforcement</v>
      </c>
      <c r="N2879" s="9" t="str">
        <f>_xlfn.XLOOKUP(M2879,[1]Heads!B:B,[1]Heads!C:C)</f>
        <v>Enforcement</v>
      </c>
      <c r="O2879" s="9" t="s">
        <v>32</v>
      </c>
      <c r="P2879" s="75"/>
      <c r="Q2879" s="9"/>
      <c r="R2879" s="75"/>
      <c r="S2879" s="96" t="s">
        <v>16</v>
      </c>
      <c r="T2879" s="9"/>
      <c r="U2879" s="75"/>
      <c r="V2879" s="9"/>
      <c r="W2879" s="75" t="s">
        <v>2553</v>
      </c>
      <c r="X2879" s="104" t="s">
        <v>2923</v>
      </c>
      <c r="Y2879" s="98"/>
      <c r="Z2879" s="9" t="s">
        <v>6877</v>
      </c>
      <c r="AA2879" s="9" t="s">
        <v>34</v>
      </c>
      <c r="AB2879" s="9" t="str">
        <f t="shared" ca="1" si="297"/>
        <v/>
      </c>
      <c r="AC2879" s="9" t="str">
        <f t="shared" si="298"/>
        <v/>
      </c>
      <c r="AD2879" s="9" t="str">
        <f t="shared" ca="1" si="299"/>
        <v/>
      </c>
      <c r="AE2879" s="9" t="str">
        <f t="shared" ca="1" si="300"/>
        <v/>
      </c>
      <c r="AF2879" s="9"/>
      <c r="AG2879" s="123" t="str">
        <f t="shared" si="304"/>
        <v>Baruva,'101/2026'</v>
      </c>
      <c r="AH2879" s="97" t="str">
        <f t="shared" si="301"/>
        <v/>
      </c>
    </row>
    <row r="2880" spans="1:34" ht="25.5" customHeight="1" x14ac:dyDescent="0.25">
      <c r="A2880" s="9">
        <v>156</v>
      </c>
      <c r="B2880" s="123" t="str">
        <f>_xlfn.XLOOKUP(E2880,'[1]PS Name'!B:B,'[1]PS Name'!D:D)</f>
        <v>Srikakulam Sub-Division</v>
      </c>
      <c r="C2880" s="123" t="str">
        <f>_xlfn.XLOOKUP(E2880,'[1]PS Name'!B:B,'[1]PS Name'!C:C)</f>
        <v>J.R.Puram Circle</v>
      </c>
      <c r="D2880" s="123"/>
      <c r="E2880" s="123" t="s">
        <v>107</v>
      </c>
      <c r="F2880" s="9" t="s">
        <v>3096</v>
      </c>
      <c r="G2880" s="63" t="s">
        <v>1807</v>
      </c>
      <c r="H2880" s="137">
        <v>46293</v>
      </c>
      <c r="I2880" s="63" t="str">
        <f t="shared" si="303"/>
        <v>Sep</v>
      </c>
      <c r="J2880" s="63">
        <f t="shared" si="302"/>
        <v>2026</v>
      </c>
      <c r="K2880" s="63" t="s">
        <v>85</v>
      </c>
      <c r="L2880" s="9"/>
      <c r="M2880" s="9" t="str">
        <f>_xlfn.XLOOKUP(K2880,[1]Heads!A:A,[1]Heads!B:B)</f>
        <v>Enforcement</v>
      </c>
      <c r="N2880" s="9" t="str">
        <f>_xlfn.XLOOKUP(M2880,[1]Heads!B:B,[1]Heads!C:C)</f>
        <v>Enforcement</v>
      </c>
      <c r="O2880" s="9" t="s">
        <v>32</v>
      </c>
      <c r="P2880" s="75"/>
      <c r="Q2880" s="9"/>
      <c r="R2880" s="75"/>
      <c r="S2880" s="96" t="s">
        <v>3196</v>
      </c>
      <c r="T2880" s="9"/>
      <c r="U2880" s="75"/>
      <c r="V2880" s="9"/>
      <c r="W2880" s="75" t="s">
        <v>2553</v>
      </c>
      <c r="X2880" s="104" t="s">
        <v>174</v>
      </c>
      <c r="Y2880" s="98">
        <v>46304</v>
      </c>
      <c r="Z2880" s="9" t="s">
        <v>6878</v>
      </c>
      <c r="AA2880" s="9" t="s">
        <v>34</v>
      </c>
      <c r="AB2880" s="9">
        <f t="shared" ca="1" si="297"/>
        <v>18</v>
      </c>
      <c r="AC2880" s="9" t="str">
        <f t="shared" ca="1" si="298"/>
        <v>Below 45 Days</v>
      </c>
      <c r="AD2880" s="9">
        <f t="shared" ca="1" si="299"/>
        <v>7</v>
      </c>
      <c r="AE2880" s="9" t="str">
        <f t="shared" ca="1" si="300"/>
        <v>Below 45 Days</v>
      </c>
      <c r="AF2880" s="9"/>
      <c r="AG2880" s="123" t="str">
        <f t="shared" si="304"/>
        <v>G. Sigadam,'69/2026'</v>
      </c>
      <c r="AH2880" s="97" t="str">
        <f t="shared" ca="1" si="301"/>
        <v>Below 45 Days</v>
      </c>
    </row>
    <row r="2881" spans="1:34" ht="25.5" customHeight="1" x14ac:dyDescent="0.25">
      <c r="A2881" s="9">
        <v>157</v>
      </c>
      <c r="B2881" s="123" t="e">
        <f>_xlfn.XLOOKUP(E2881,'[1]PS Name'!B:B,'[1]PS Name'!D:D)</f>
        <v>#N/A</v>
      </c>
      <c r="C2881" s="123" t="e">
        <f>_xlfn.XLOOKUP(E2881,'[1]PS Name'!B:B,'[1]PS Name'!C:C)</f>
        <v>#N/A</v>
      </c>
      <c r="D2881" s="123"/>
      <c r="E2881" s="123" t="s">
        <v>125</v>
      </c>
      <c r="F2881" s="9" t="s">
        <v>3415</v>
      </c>
      <c r="G2881" s="63" t="s">
        <v>1646</v>
      </c>
      <c r="H2881" s="137">
        <v>46293</v>
      </c>
      <c r="I2881" s="63" t="str">
        <f t="shared" si="303"/>
        <v>Sep</v>
      </c>
      <c r="J2881" s="63">
        <f t="shared" si="302"/>
        <v>2026</v>
      </c>
      <c r="K2881" s="63" t="s">
        <v>80</v>
      </c>
      <c r="L2881" s="9"/>
      <c r="M2881" s="9" t="str">
        <f>_xlfn.XLOOKUP(K2881,[1]Heads!A:A,[1]Heads!B:B)</f>
        <v>Crime  Against Women</v>
      </c>
      <c r="N2881" s="9" t="str">
        <f>_xlfn.XLOOKUP(M2881,[1]Heads!B:B,[1]Heads!C:C)</f>
        <v>IPC</v>
      </c>
      <c r="O2881" s="9" t="s">
        <v>32</v>
      </c>
      <c r="P2881" s="75"/>
      <c r="Q2881" s="9"/>
      <c r="R2881" s="75"/>
      <c r="S2881" s="96" t="s">
        <v>3196</v>
      </c>
      <c r="T2881" s="9"/>
      <c r="U2881" s="75"/>
      <c r="V2881" s="9"/>
      <c r="W2881" s="75" t="s">
        <v>2553</v>
      </c>
      <c r="X2881" s="104" t="s">
        <v>50</v>
      </c>
      <c r="Y2881" s="98"/>
      <c r="Z2881" s="9" t="s">
        <v>6879</v>
      </c>
      <c r="AA2881" s="9" t="s">
        <v>34</v>
      </c>
      <c r="AB2881" s="9">
        <f t="shared" ca="1" si="297"/>
        <v>18</v>
      </c>
      <c r="AC2881" s="9" t="str">
        <f t="shared" ca="1" si="298"/>
        <v>Below 45 Days</v>
      </c>
      <c r="AD2881" s="9" t="str">
        <f t="shared" ca="1" si="299"/>
        <v/>
      </c>
      <c r="AE2881" s="9" t="str">
        <f t="shared" ca="1" si="300"/>
        <v/>
      </c>
      <c r="AF2881" s="9"/>
      <c r="AG2881" s="123" t="str">
        <f t="shared" si="304"/>
        <v>Mahila UPS, Srikakulam,'117/2026'</v>
      </c>
      <c r="AH2881" s="97" t="str">
        <f t="shared" ca="1" si="301"/>
        <v>Below 45 Days</v>
      </c>
    </row>
    <row r="2882" spans="1:34" ht="25.5" customHeight="1" x14ac:dyDescent="0.25">
      <c r="A2882" s="9">
        <v>158</v>
      </c>
      <c r="B2882" s="123" t="str">
        <f>_xlfn.XLOOKUP(E2882,'[1]PS Name'!B:B,'[1]PS Name'!D:D)</f>
        <v>Srikakulam Sub-Division</v>
      </c>
      <c r="C2882" s="123" t="str">
        <f>_xlfn.XLOOKUP(E2882,'[1]PS Name'!B:B,'[1]PS Name'!C:C)</f>
        <v>Amadalavalasa Circle</v>
      </c>
      <c r="D2882" s="123"/>
      <c r="E2882" s="123" t="s">
        <v>47</v>
      </c>
      <c r="F2882" s="9" t="s">
        <v>3771</v>
      </c>
      <c r="G2882" s="63" t="s">
        <v>1431</v>
      </c>
      <c r="H2882" s="137">
        <v>46293</v>
      </c>
      <c r="I2882" s="63" t="str">
        <f t="shared" si="303"/>
        <v>Sep</v>
      </c>
      <c r="J2882" s="63">
        <f t="shared" si="302"/>
        <v>2026</v>
      </c>
      <c r="K2882" s="63" t="s">
        <v>71</v>
      </c>
      <c r="L2882" s="9"/>
      <c r="M2882" s="9" t="str">
        <f>_xlfn.XLOOKUP(K2882,[1]Heads!A:A,[1]Heads!B:B)</f>
        <v>Road Accidents</v>
      </c>
      <c r="N2882" s="9" t="str">
        <f>_xlfn.XLOOKUP(M2882,[1]Heads!B:B,[1]Heads!C:C)</f>
        <v>IPC</v>
      </c>
      <c r="O2882" s="9" t="s">
        <v>32</v>
      </c>
      <c r="P2882" s="75"/>
      <c r="Q2882" s="9"/>
      <c r="R2882" s="75"/>
      <c r="S2882" s="96" t="s">
        <v>3196</v>
      </c>
      <c r="T2882" s="9"/>
      <c r="U2882" s="75"/>
      <c r="V2882" s="9"/>
      <c r="W2882" s="75" t="s">
        <v>2553</v>
      </c>
      <c r="X2882" s="104" t="s">
        <v>169</v>
      </c>
      <c r="Y2882" s="98"/>
      <c r="Z2882" s="9" t="s">
        <v>6880</v>
      </c>
      <c r="AA2882" s="9" t="s">
        <v>34</v>
      </c>
      <c r="AB2882" s="9">
        <f t="shared" ref="AB2882:AB2945" ca="1" si="305">IF(S2882="UI",DATEDIF(H2882,TODAY(),"D"),"")</f>
        <v>18</v>
      </c>
      <c r="AC2882" s="9" t="str">
        <f t="shared" ref="AC2882:AC2945" ca="1" si="306">IF(S2882="UI",IF(AB2882&gt;365,"Above 1 Year",IF(AND(AB2882&lt;=365,AB2882&gt;180),"Above 6 Months",IF(AND(AB2882&lt;=180,AB2882&gt;90),"Above 3 Months",IF(AND(AB2882&lt;=90,AB2882&gt;60),"Above 60 Days",IF(AND(AB2882&lt;=60,AB2882&gt;45),"45 to 60 Days","Below 45 Days"))))),"")</f>
        <v>Below 45 Days</v>
      </c>
      <c r="AD2882" s="9" t="str">
        <f t="shared" ref="AD2882:AD2945" ca="1" si="307">IF(Y2882&lt;&gt;"",DATEDIF(Y2882,TODAY(),"D"),"")</f>
        <v/>
      </c>
      <c r="AE2882" s="9" t="str">
        <f t="shared" ref="AE2882:AE2945" ca="1" si="308">IF(AD2882&lt;&gt;"",IF(AD2882&gt;365,"Above 1 Year",IF(AND(AD2882&lt;=365,AD2882&gt;180),"Above 6 Months",IF(AND(AD2882&lt;=180,AD2882&gt;90),"Above 3 Months",IF(AND(AD2882&lt;=90,AD2882&gt;60),"Above 60 Days",IF(AND(AD2882&lt;=60,AD2882&gt;45),"45 to 60 Days","Below 45 Days"))))),"")</f>
        <v/>
      </c>
      <c r="AF2882" s="9"/>
      <c r="AG2882" s="123" t="str">
        <f t="shared" si="304"/>
        <v>Amadalavalasa,'146/2026'</v>
      </c>
      <c r="AH2882" s="97" t="str">
        <f t="shared" ca="1" si="301"/>
        <v>Below 45 Days</v>
      </c>
    </row>
    <row r="2883" spans="1:34" ht="25.5" customHeight="1" x14ac:dyDescent="0.25">
      <c r="A2883" s="9">
        <v>159</v>
      </c>
      <c r="B2883" s="123" t="str">
        <f>_xlfn.XLOOKUP(E2883,'[1]PS Name'!B:B,'[1]PS Name'!D:D)</f>
        <v>Tekkali Sub-Division</v>
      </c>
      <c r="C2883" s="123" t="str">
        <f>_xlfn.XLOOKUP(E2883,'[1]PS Name'!B:B,'[1]PS Name'!C:C)</f>
        <v>Narasannapeta Circle</v>
      </c>
      <c r="D2883" s="123"/>
      <c r="E2883" s="123" t="s">
        <v>79</v>
      </c>
      <c r="F2883" s="9" t="s">
        <v>3546</v>
      </c>
      <c r="G2883" s="63" t="s">
        <v>1157</v>
      </c>
      <c r="H2883" s="137">
        <v>46293</v>
      </c>
      <c r="I2883" s="63" t="str">
        <f t="shared" si="303"/>
        <v>Sep</v>
      </c>
      <c r="J2883" s="63">
        <f t="shared" si="302"/>
        <v>2026</v>
      </c>
      <c r="K2883" s="63" t="s">
        <v>2386</v>
      </c>
      <c r="L2883" s="9"/>
      <c r="M2883" s="9" t="str">
        <f>_xlfn.XLOOKUP(K2883,[1]Heads!A:A,[1]Heads!B:B)</f>
        <v>Enforcement</v>
      </c>
      <c r="N2883" s="9" t="str">
        <f>_xlfn.XLOOKUP(M2883,[1]Heads!B:B,[1]Heads!C:C)</f>
        <v>Enforcement</v>
      </c>
      <c r="O2883" s="9" t="s">
        <v>32</v>
      </c>
      <c r="P2883" s="75"/>
      <c r="Q2883" s="9"/>
      <c r="R2883" s="75"/>
      <c r="S2883" s="96" t="s">
        <v>3196</v>
      </c>
      <c r="T2883" s="9"/>
      <c r="U2883" s="75"/>
      <c r="V2883" s="9"/>
      <c r="W2883" s="75" t="s">
        <v>2553</v>
      </c>
      <c r="X2883" s="104" t="s">
        <v>141</v>
      </c>
      <c r="Y2883" s="98"/>
      <c r="Z2883" s="9" t="s">
        <v>6881</v>
      </c>
      <c r="AA2883" s="9" t="s">
        <v>34</v>
      </c>
      <c r="AB2883" s="9">
        <f t="shared" ca="1" si="305"/>
        <v>18</v>
      </c>
      <c r="AC2883" s="9" t="str">
        <f t="shared" ca="1" si="306"/>
        <v>Below 45 Days</v>
      </c>
      <c r="AD2883" s="9" t="str">
        <f t="shared" ca="1" si="307"/>
        <v/>
      </c>
      <c r="AE2883" s="9" t="str">
        <f t="shared" ca="1" si="308"/>
        <v/>
      </c>
      <c r="AF2883" s="9"/>
      <c r="AG2883" s="123" t="str">
        <f t="shared" si="304"/>
        <v>Polaki,'128/2026'</v>
      </c>
      <c r="AH2883" s="97" t="str">
        <f t="shared" ref="AH2883:AH2946" ca="1" si="309">IF(X2883="SC/PRC/CC No. Awaited","",AC2883)</f>
        <v>Below 45 Days</v>
      </c>
    </row>
    <row r="2884" spans="1:34" ht="25.5" customHeight="1" x14ac:dyDescent="0.25">
      <c r="A2884" s="9">
        <v>160</v>
      </c>
      <c r="B2884" s="123" t="str">
        <f>_xlfn.XLOOKUP(E2884,'[1]PS Name'!B:B,'[1]PS Name'!D:D)</f>
        <v>Srikakulam Sub-Division</v>
      </c>
      <c r="C2884" s="123" t="str">
        <f>_xlfn.XLOOKUP(E2884,'[1]PS Name'!B:B,'[1]PS Name'!C:C)</f>
        <v>Srikakulam Rural Circle</v>
      </c>
      <c r="D2884" s="123"/>
      <c r="E2884" s="123" t="s">
        <v>74</v>
      </c>
      <c r="F2884" s="9" t="s">
        <v>6882</v>
      </c>
      <c r="G2884" s="63" t="s">
        <v>1315</v>
      </c>
      <c r="H2884" s="137">
        <v>46293</v>
      </c>
      <c r="I2884" s="63" t="str">
        <f t="shared" si="303"/>
        <v>Sep</v>
      </c>
      <c r="J2884" s="63">
        <f t="shared" si="302"/>
        <v>2026</v>
      </c>
      <c r="K2884" s="63" t="s">
        <v>70</v>
      </c>
      <c r="L2884" s="9"/>
      <c r="M2884" s="9" t="str">
        <f>_xlfn.XLOOKUP(K2884,[1]Heads!A:A,[1]Heads!B:B)</f>
        <v>174 CrPC</v>
      </c>
      <c r="N2884" s="9" t="str">
        <f>_xlfn.XLOOKUP(M2884,[1]Heads!B:B,[1]Heads!C:C)</f>
        <v>174 CrPC</v>
      </c>
      <c r="O2884" s="9" t="s">
        <v>32</v>
      </c>
      <c r="P2884" s="75"/>
      <c r="Q2884" s="9"/>
      <c r="R2884" s="75"/>
      <c r="S2884" s="96" t="s">
        <v>3196</v>
      </c>
      <c r="T2884" s="9"/>
      <c r="U2884" s="75"/>
      <c r="V2884" s="9"/>
      <c r="W2884" s="75" t="s">
        <v>2553</v>
      </c>
      <c r="X2884" s="104" t="s">
        <v>173</v>
      </c>
      <c r="Y2884" s="98">
        <v>46300</v>
      </c>
      <c r="Z2884" s="9" t="s">
        <v>6883</v>
      </c>
      <c r="AA2884" s="9" t="s">
        <v>34</v>
      </c>
      <c r="AB2884" s="9">
        <f t="shared" ca="1" si="305"/>
        <v>18</v>
      </c>
      <c r="AC2884" s="9" t="str">
        <f t="shared" ca="1" si="306"/>
        <v>Below 45 Days</v>
      </c>
      <c r="AD2884" s="9">
        <f t="shared" ca="1" si="307"/>
        <v>11</v>
      </c>
      <c r="AE2884" s="9" t="str">
        <f t="shared" ca="1" si="308"/>
        <v>Below 45 Days</v>
      </c>
      <c r="AF2884" s="9"/>
      <c r="AG2884" s="123" t="str">
        <f t="shared" si="304"/>
        <v>Srikakulam Rural,'197/2026'</v>
      </c>
      <c r="AH2884" s="97" t="str">
        <f t="shared" ca="1" si="309"/>
        <v>Below 45 Days</v>
      </c>
    </row>
    <row r="2885" spans="1:34" ht="25.5" customHeight="1" x14ac:dyDescent="0.25">
      <c r="A2885" s="9">
        <v>161</v>
      </c>
      <c r="B2885" s="123" t="str">
        <f>_xlfn.XLOOKUP(E2885,'[1]PS Name'!B:B,'[1]PS Name'!D:D)</f>
        <v>Srikakulam Sub-Division</v>
      </c>
      <c r="C2885" s="123" t="str">
        <f>_xlfn.XLOOKUP(E2885,'[1]PS Name'!B:B,'[1]PS Name'!C:C)</f>
        <v>Amadalavalasa Circle</v>
      </c>
      <c r="D2885" s="123"/>
      <c r="E2885" s="123" t="s">
        <v>67</v>
      </c>
      <c r="F2885" s="9" t="s">
        <v>3148</v>
      </c>
      <c r="G2885" s="63" t="s">
        <v>1230</v>
      </c>
      <c r="H2885" s="137">
        <v>46293</v>
      </c>
      <c r="I2885" s="63" t="str">
        <f t="shared" si="303"/>
        <v>Sep</v>
      </c>
      <c r="J2885" s="63">
        <f t="shared" si="302"/>
        <v>2026</v>
      </c>
      <c r="K2885" s="63" t="s">
        <v>39</v>
      </c>
      <c r="L2885" s="9"/>
      <c r="M2885" s="9" t="str">
        <f>_xlfn.XLOOKUP(K2885,[1]Heads!A:A,[1]Heads!B:B)</f>
        <v>Other IPC</v>
      </c>
      <c r="N2885" s="9" t="str">
        <f>_xlfn.XLOOKUP(M2885,[1]Heads!B:B,[1]Heads!C:C)</f>
        <v>IPC</v>
      </c>
      <c r="O2885" s="9" t="s">
        <v>32</v>
      </c>
      <c r="P2885" s="75"/>
      <c r="Q2885" s="9"/>
      <c r="R2885" s="75"/>
      <c r="S2885" s="96" t="s">
        <v>3196</v>
      </c>
      <c r="T2885" s="9"/>
      <c r="U2885" s="75"/>
      <c r="V2885" s="9"/>
      <c r="W2885" s="75" t="s">
        <v>2553</v>
      </c>
      <c r="X2885" s="104" t="s">
        <v>176</v>
      </c>
      <c r="Y2885" s="98">
        <v>46305</v>
      </c>
      <c r="Z2885" s="9" t="s">
        <v>6884</v>
      </c>
      <c r="AA2885" s="9" t="s">
        <v>34</v>
      </c>
      <c r="AB2885" s="9">
        <f t="shared" ca="1" si="305"/>
        <v>18</v>
      </c>
      <c r="AC2885" s="9" t="str">
        <f t="shared" ca="1" si="306"/>
        <v>Below 45 Days</v>
      </c>
      <c r="AD2885" s="9">
        <f t="shared" ca="1" si="307"/>
        <v>6</v>
      </c>
      <c r="AE2885" s="9" t="str">
        <f t="shared" ca="1" si="308"/>
        <v>Below 45 Days</v>
      </c>
      <c r="AF2885" s="9"/>
      <c r="AG2885" s="123" t="str">
        <f t="shared" si="304"/>
        <v>Sarubujjili,'90/2026'</v>
      </c>
      <c r="AH2885" s="97" t="str">
        <f t="shared" ca="1" si="309"/>
        <v>Below 45 Days</v>
      </c>
    </row>
    <row r="2886" spans="1:34" ht="25.5" customHeight="1" x14ac:dyDescent="0.25">
      <c r="A2886" s="9">
        <v>162</v>
      </c>
      <c r="B2886" s="123" t="str">
        <f>_xlfn.XLOOKUP(E2886,'[1]PS Name'!B:B,'[1]PS Name'!D:D)</f>
        <v>Kasibugga Sub-Division</v>
      </c>
      <c r="C2886" s="123" t="str">
        <f>_xlfn.XLOOKUP(E2886,'[1]PS Name'!B:B,'[1]PS Name'!C:C)</f>
        <v>Kasibugga Rural Circle</v>
      </c>
      <c r="D2886" s="123"/>
      <c r="E2886" s="123" t="s">
        <v>98</v>
      </c>
      <c r="F2886" s="9" t="s">
        <v>3415</v>
      </c>
      <c r="G2886" s="63" t="s">
        <v>2034</v>
      </c>
      <c r="H2886" s="137">
        <v>46293</v>
      </c>
      <c r="I2886" s="63" t="str">
        <f t="shared" si="303"/>
        <v>Sep</v>
      </c>
      <c r="J2886" s="63">
        <f t="shared" si="302"/>
        <v>2026</v>
      </c>
      <c r="K2886" s="63" t="s">
        <v>81</v>
      </c>
      <c r="L2886" s="9"/>
      <c r="M2886" s="9" t="str">
        <f>_xlfn.XLOOKUP(K2886,[1]Heads!A:A,[1]Heads!B:B)</f>
        <v>Enforcement</v>
      </c>
      <c r="N2886" s="9" t="str">
        <f>_xlfn.XLOOKUP(M2886,[1]Heads!B:B,[1]Heads!C:C)</f>
        <v>Enforcement</v>
      </c>
      <c r="O2886" s="9" t="s">
        <v>32</v>
      </c>
      <c r="P2886" s="75"/>
      <c r="Q2886" s="9"/>
      <c r="R2886" s="75"/>
      <c r="S2886" s="96" t="s">
        <v>3196</v>
      </c>
      <c r="T2886" s="9"/>
      <c r="U2886" s="75"/>
      <c r="V2886" s="9"/>
      <c r="W2886" s="75" t="s">
        <v>2553</v>
      </c>
      <c r="X2886" s="104" t="s">
        <v>141</v>
      </c>
      <c r="Y2886" s="98"/>
      <c r="Z2886" s="9" t="s">
        <v>6885</v>
      </c>
      <c r="AA2886" s="9" t="s">
        <v>34</v>
      </c>
      <c r="AB2886" s="9">
        <f t="shared" ca="1" si="305"/>
        <v>18</v>
      </c>
      <c r="AC2886" s="9" t="str">
        <f t="shared" ca="1" si="306"/>
        <v>Below 45 Days</v>
      </c>
      <c r="AD2886" s="9" t="str">
        <f t="shared" ca="1" si="307"/>
        <v/>
      </c>
      <c r="AE2886" s="9" t="str">
        <f t="shared" ca="1" si="308"/>
        <v/>
      </c>
      <c r="AF2886" s="9"/>
      <c r="AG2886" s="123" t="str">
        <f t="shared" si="304"/>
        <v>Vajrapukothuru,'117/2026'</v>
      </c>
      <c r="AH2886" s="97" t="str">
        <f t="shared" ca="1" si="309"/>
        <v>Below 45 Days</v>
      </c>
    </row>
    <row r="2887" spans="1:34" ht="25.5" customHeight="1" x14ac:dyDescent="0.25">
      <c r="A2887" s="9">
        <v>163</v>
      </c>
      <c r="B2887" s="123" t="str">
        <f>_xlfn.XLOOKUP(E2887,'[1]PS Name'!B:B,'[1]PS Name'!D:D)</f>
        <v>Srikakulam Sub-Division</v>
      </c>
      <c r="C2887" s="123">
        <f>_xlfn.XLOOKUP(E2887,'[1]PS Name'!B:B,'[1]PS Name'!C:C)</f>
        <v>0</v>
      </c>
      <c r="D2887" s="123"/>
      <c r="E2887" s="123" t="s">
        <v>28</v>
      </c>
      <c r="F2887" s="9" t="s">
        <v>3775</v>
      </c>
      <c r="G2887" s="63" t="s">
        <v>264</v>
      </c>
      <c r="H2887" s="137">
        <v>46293</v>
      </c>
      <c r="I2887" s="63" t="str">
        <f t="shared" si="303"/>
        <v>Sep</v>
      </c>
      <c r="J2887" s="63">
        <f t="shared" si="302"/>
        <v>2026</v>
      </c>
      <c r="K2887" s="63" t="s">
        <v>59</v>
      </c>
      <c r="L2887" s="9" t="s">
        <v>265</v>
      </c>
      <c r="M2887" s="9" t="str">
        <f>_xlfn.XLOOKUP(K2887,[1]Heads!A:A,[1]Heads!B:B)</f>
        <v>Missing Cases</v>
      </c>
      <c r="N2887" s="9" t="str">
        <f>_xlfn.XLOOKUP(M2887,[1]Heads!B:B,[1]Heads!C:C)</f>
        <v>Missing</v>
      </c>
      <c r="O2887" s="9" t="s">
        <v>32</v>
      </c>
      <c r="P2887" s="75"/>
      <c r="Q2887" s="9"/>
      <c r="R2887" s="75"/>
      <c r="S2887" s="96" t="s">
        <v>3196</v>
      </c>
      <c r="T2887" s="9"/>
      <c r="U2887" s="75"/>
      <c r="V2887" s="9"/>
      <c r="W2887" s="75" t="s">
        <v>2553</v>
      </c>
      <c r="X2887" s="104" t="s">
        <v>112</v>
      </c>
      <c r="Y2887" s="98"/>
      <c r="Z2887" s="9" t="s">
        <v>6886</v>
      </c>
      <c r="AA2887" s="9" t="s">
        <v>34</v>
      </c>
      <c r="AB2887" s="9">
        <f t="shared" ca="1" si="305"/>
        <v>18</v>
      </c>
      <c r="AC2887" s="9" t="str">
        <f t="shared" ca="1" si="306"/>
        <v>Below 45 Days</v>
      </c>
      <c r="AD2887" s="9" t="str">
        <f t="shared" ca="1" si="307"/>
        <v/>
      </c>
      <c r="AE2887" s="9" t="str">
        <f t="shared" ca="1" si="308"/>
        <v/>
      </c>
      <c r="AF2887" s="9"/>
      <c r="AG2887" s="123" t="str">
        <f t="shared" si="304"/>
        <v>Srikakulam II Town,'148/2026'</v>
      </c>
      <c r="AH2887" s="97" t="str">
        <f t="shared" ca="1" si="309"/>
        <v>Below 45 Days</v>
      </c>
    </row>
    <row r="2888" spans="1:34" ht="25.5" customHeight="1" x14ac:dyDescent="0.25">
      <c r="A2888" s="9">
        <v>164</v>
      </c>
      <c r="B2888" s="123" t="str">
        <f>_xlfn.XLOOKUP(E2888,'[1]PS Name'!B:B,'[1]PS Name'!D:D)</f>
        <v>Kasibugga Sub-Division</v>
      </c>
      <c r="C2888" s="123" t="str">
        <f>_xlfn.XLOOKUP(E2888,'[1]PS Name'!B:B,'[1]PS Name'!C:C)</f>
        <v>Itchapuram Circle</v>
      </c>
      <c r="D2888" s="123"/>
      <c r="E2888" s="123" t="s">
        <v>65</v>
      </c>
      <c r="F2888" s="9" t="s">
        <v>3563</v>
      </c>
      <c r="G2888" s="63" t="s">
        <v>2034</v>
      </c>
      <c r="H2888" s="137">
        <v>46293</v>
      </c>
      <c r="I2888" s="63" t="str">
        <f t="shared" si="303"/>
        <v>Sep</v>
      </c>
      <c r="J2888" s="63">
        <f t="shared" si="302"/>
        <v>2026</v>
      </c>
      <c r="K2888" s="63" t="s">
        <v>81</v>
      </c>
      <c r="L2888" s="9"/>
      <c r="M2888" s="9" t="str">
        <f>_xlfn.XLOOKUP(K2888,[1]Heads!A:A,[1]Heads!B:B)</f>
        <v>Enforcement</v>
      </c>
      <c r="N2888" s="9" t="str">
        <f>_xlfn.XLOOKUP(M2888,[1]Heads!B:B,[1]Heads!C:C)</f>
        <v>Enforcement</v>
      </c>
      <c r="O2888" s="9" t="s">
        <v>32</v>
      </c>
      <c r="P2888" s="75"/>
      <c r="Q2888" s="9"/>
      <c r="R2888" s="75"/>
      <c r="S2888" s="96" t="s">
        <v>3196</v>
      </c>
      <c r="T2888" s="9"/>
      <c r="U2888" s="75"/>
      <c r="V2888" s="9"/>
      <c r="W2888" s="75" t="s">
        <v>2553</v>
      </c>
      <c r="X2888" s="104" t="s">
        <v>141</v>
      </c>
      <c r="Y2888" s="98"/>
      <c r="Z2888" s="9" t="s">
        <v>6887</v>
      </c>
      <c r="AA2888" s="9" t="s">
        <v>34</v>
      </c>
      <c r="AB2888" s="9">
        <f t="shared" ca="1" si="305"/>
        <v>18</v>
      </c>
      <c r="AC2888" s="9" t="str">
        <f t="shared" ca="1" si="306"/>
        <v>Below 45 Days</v>
      </c>
      <c r="AD2888" s="9" t="str">
        <f t="shared" ca="1" si="307"/>
        <v/>
      </c>
      <c r="AE2888" s="9" t="str">
        <f t="shared" ca="1" si="308"/>
        <v/>
      </c>
      <c r="AF2888" s="9"/>
      <c r="AG2888" s="123" t="str">
        <f t="shared" si="304"/>
        <v>Itchapuram Town,'129/2026'</v>
      </c>
      <c r="AH2888" s="97" t="str">
        <f t="shared" ca="1" si="309"/>
        <v>Below 45 Days</v>
      </c>
    </row>
    <row r="2889" spans="1:34" ht="25.5" customHeight="1" x14ac:dyDescent="0.25">
      <c r="A2889" s="9">
        <v>165</v>
      </c>
      <c r="B2889" s="123" t="str">
        <f>_xlfn.XLOOKUP(E2889,'[1]PS Name'!B:B,'[1]PS Name'!D:D)</f>
        <v>Srikakulam Sub-Division</v>
      </c>
      <c r="C2889" s="123" t="str">
        <f>_xlfn.XLOOKUP(E2889,'[1]PS Name'!B:B,'[1]PS Name'!C:C)</f>
        <v>Amadalavalasa Circle</v>
      </c>
      <c r="D2889" s="123"/>
      <c r="E2889" s="123" t="s">
        <v>64</v>
      </c>
      <c r="F2889" s="9" t="s">
        <v>3581</v>
      </c>
      <c r="G2889" s="63" t="s">
        <v>2034</v>
      </c>
      <c r="H2889" s="137">
        <v>46293</v>
      </c>
      <c r="I2889" s="63" t="str">
        <f t="shared" si="303"/>
        <v>Sep</v>
      </c>
      <c r="J2889" s="63">
        <f t="shared" si="302"/>
        <v>2026</v>
      </c>
      <c r="K2889" s="63" t="s">
        <v>81</v>
      </c>
      <c r="L2889" s="9"/>
      <c r="M2889" s="9" t="str">
        <f>_xlfn.XLOOKUP(K2889,[1]Heads!A:A,[1]Heads!B:B)</f>
        <v>Enforcement</v>
      </c>
      <c r="N2889" s="9" t="str">
        <f>_xlfn.XLOOKUP(M2889,[1]Heads!B:B,[1]Heads!C:C)</f>
        <v>Enforcement</v>
      </c>
      <c r="O2889" s="9" t="s">
        <v>32</v>
      </c>
      <c r="P2889" s="75"/>
      <c r="Q2889" s="9"/>
      <c r="R2889" s="75"/>
      <c r="S2889" s="96" t="s">
        <v>3196</v>
      </c>
      <c r="T2889" s="9"/>
      <c r="U2889" s="75"/>
      <c r="V2889" s="9"/>
      <c r="W2889" s="75" t="s">
        <v>2553</v>
      </c>
      <c r="X2889" s="104" t="s">
        <v>141</v>
      </c>
      <c r="Y2889" s="98"/>
      <c r="Z2889" s="9" t="s">
        <v>6888</v>
      </c>
      <c r="AA2889" s="9" t="s">
        <v>34</v>
      </c>
      <c r="AB2889" s="9">
        <f t="shared" ca="1" si="305"/>
        <v>18</v>
      </c>
      <c r="AC2889" s="9" t="str">
        <f t="shared" ca="1" si="306"/>
        <v>Below 45 Days</v>
      </c>
      <c r="AD2889" s="9" t="str">
        <f t="shared" ca="1" si="307"/>
        <v/>
      </c>
      <c r="AE2889" s="9" t="str">
        <f t="shared" ca="1" si="308"/>
        <v/>
      </c>
      <c r="AF2889" s="9"/>
      <c r="AG2889" s="123" t="str">
        <f t="shared" si="304"/>
        <v>Ponduru,'133/2026'</v>
      </c>
      <c r="AH2889" s="97" t="str">
        <f t="shared" ca="1" si="309"/>
        <v>Below 45 Days</v>
      </c>
    </row>
    <row r="2890" spans="1:34" ht="25.5" customHeight="1" x14ac:dyDescent="0.25">
      <c r="A2890" s="9">
        <v>166</v>
      </c>
      <c r="B2890" s="123" t="str">
        <f>_xlfn.XLOOKUP(E2890,'[1]PS Name'!B:B,'[1]PS Name'!D:D)</f>
        <v>Tekkali Sub-Division</v>
      </c>
      <c r="C2890" s="123" t="str">
        <f>_xlfn.XLOOKUP(E2890,'[1]PS Name'!B:B,'[1]PS Name'!C:C)</f>
        <v>Pathapatnam Circle</v>
      </c>
      <c r="D2890" s="123"/>
      <c r="E2890" s="123" t="s">
        <v>105</v>
      </c>
      <c r="F2890" s="9" t="s">
        <v>3563</v>
      </c>
      <c r="G2890" s="63" t="s">
        <v>2832</v>
      </c>
      <c r="H2890" s="137">
        <v>46293</v>
      </c>
      <c r="I2890" s="63" t="str">
        <f t="shared" si="303"/>
        <v>Sep</v>
      </c>
      <c r="J2890" s="63">
        <f t="shared" si="302"/>
        <v>2026</v>
      </c>
      <c r="K2890" s="63" t="s">
        <v>39</v>
      </c>
      <c r="L2890" s="9"/>
      <c r="M2890" s="9" t="str">
        <f>_xlfn.XLOOKUP(K2890,[1]Heads!A:A,[1]Heads!B:B)</f>
        <v>Other IPC</v>
      </c>
      <c r="N2890" s="9" t="str">
        <f>_xlfn.XLOOKUP(M2890,[1]Heads!B:B,[1]Heads!C:C)</f>
        <v>IPC</v>
      </c>
      <c r="O2890" s="9" t="s">
        <v>32</v>
      </c>
      <c r="P2890" s="75"/>
      <c r="Q2890" s="9"/>
      <c r="R2890" s="75"/>
      <c r="S2890" s="96" t="s">
        <v>3196</v>
      </c>
      <c r="T2890" s="9"/>
      <c r="U2890" s="75"/>
      <c r="V2890" s="9"/>
      <c r="W2890" s="75" t="s">
        <v>2553</v>
      </c>
      <c r="X2890" s="104" t="s">
        <v>169</v>
      </c>
      <c r="Y2890" s="98"/>
      <c r="Z2890" s="9" t="s">
        <v>6889</v>
      </c>
      <c r="AA2890" s="9" t="s">
        <v>34</v>
      </c>
      <c r="AB2890" s="9">
        <f t="shared" ca="1" si="305"/>
        <v>18</v>
      </c>
      <c r="AC2890" s="9" t="str">
        <f t="shared" ca="1" si="306"/>
        <v>Below 45 Days</v>
      </c>
      <c r="AD2890" s="9" t="str">
        <f t="shared" ca="1" si="307"/>
        <v/>
      </c>
      <c r="AE2890" s="9" t="str">
        <f t="shared" ca="1" si="308"/>
        <v/>
      </c>
      <c r="AF2890" s="9"/>
      <c r="AG2890" s="123" t="str">
        <f t="shared" si="304"/>
        <v>Pathapatnam,'129/2026'</v>
      </c>
      <c r="AH2890" s="97" t="str">
        <f t="shared" ca="1" si="309"/>
        <v>Below 45 Days</v>
      </c>
    </row>
    <row r="2891" spans="1:34" ht="25.5" customHeight="1" x14ac:dyDescent="0.25">
      <c r="A2891" s="9">
        <v>167</v>
      </c>
      <c r="B2891" s="123" t="str">
        <f>_xlfn.XLOOKUP(E2891,'[1]PS Name'!B:B,'[1]PS Name'!D:D)</f>
        <v>Tekkali Sub-Division</v>
      </c>
      <c r="C2891" s="123" t="str">
        <f>_xlfn.XLOOKUP(E2891,'[1]PS Name'!B:B,'[1]PS Name'!C:C)</f>
        <v>Kothuru Circle</v>
      </c>
      <c r="D2891" s="123"/>
      <c r="E2891" s="123" t="s">
        <v>73</v>
      </c>
      <c r="F2891" s="9" t="s">
        <v>3282</v>
      </c>
      <c r="G2891" s="63" t="s">
        <v>2034</v>
      </c>
      <c r="H2891" s="137">
        <v>46293</v>
      </c>
      <c r="I2891" s="63" t="str">
        <f t="shared" si="303"/>
        <v>Sep</v>
      </c>
      <c r="J2891" s="63">
        <f t="shared" si="302"/>
        <v>2026</v>
      </c>
      <c r="K2891" s="63" t="s">
        <v>81</v>
      </c>
      <c r="L2891" s="9"/>
      <c r="M2891" s="9" t="str">
        <f>_xlfn.XLOOKUP(K2891,[1]Heads!A:A,[1]Heads!B:B)</f>
        <v>Enforcement</v>
      </c>
      <c r="N2891" s="9" t="str">
        <f>_xlfn.XLOOKUP(M2891,[1]Heads!B:B,[1]Heads!C:C)</f>
        <v>Enforcement</v>
      </c>
      <c r="O2891" s="9" t="s">
        <v>32</v>
      </c>
      <c r="P2891" s="75"/>
      <c r="Q2891" s="9"/>
      <c r="R2891" s="75"/>
      <c r="S2891" s="96" t="s">
        <v>3196</v>
      </c>
      <c r="T2891" s="9"/>
      <c r="U2891" s="75"/>
      <c r="V2891" s="9"/>
      <c r="W2891" s="75" t="s">
        <v>2553</v>
      </c>
      <c r="X2891" s="104" t="s">
        <v>33</v>
      </c>
      <c r="Y2891" s="98">
        <v>46305</v>
      </c>
      <c r="Z2891" s="9" t="s">
        <v>6890</v>
      </c>
      <c r="AA2891" s="9" t="s">
        <v>34</v>
      </c>
      <c r="AB2891" s="9">
        <f t="shared" ca="1" si="305"/>
        <v>18</v>
      </c>
      <c r="AC2891" s="9" t="str">
        <f t="shared" ca="1" si="306"/>
        <v>Below 45 Days</v>
      </c>
      <c r="AD2891" s="9">
        <f t="shared" ca="1" si="307"/>
        <v>6</v>
      </c>
      <c r="AE2891" s="9" t="str">
        <f t="shared" ca="1" si="308"/>
        <v>Below 45 Days</v>
      </c>
      <c r="AF2891" s="9"/>
      <c r="AG2891" s="123" t="str">
        <f t="shared" si="304"/>
        <v>Kothuru,'106/2026'</v>
      </c>
      <c r="AH2891" s="97" t="str">
        <f t="shared" si="309"/>
        <v/>
      </c>
    </row>
    <row r="2892" spans="1:34" ht="25.5" customHeight="1" x14ac:dyDescent="0.25">
      <c r="A2892" s="9">
        <v>168</v>
      </c>
      <c r="B2892" s="123" t="str">
        <f>_xlfn.XLOOKUP(E2892,'[1]PS Name'!B:B,'[1]PS Name'!D:D)</f>
        <v>Srikakulam Sub-Division</v>
      </c>
      <c r="C2892" s="123" t="str">
        <f>_xlfn.XLOOKUP(E2892,'[1]PS Name'!B:B,'[1]PS Name'!C:C)</f>
        <v>Amadalavalasa Circle</v>
      </c>
      <c r="D2892" s="123"/>
      <c r="E2892" s="123" t="s">
        <v>47</v>
      </c>
      <c r="F2892" s="9" t="s">
        <v>3773</v>
      </c>
      <c r="G2892" s="63" t="s">
        <v>1315</v>
      </c>
      <c r="H2892" s="137">
        <v>46293</v>
      </c>
      <c r="I2892" s="63" t="str">
        <f t="shared" si="303"/>
        <v>Sep</v>
      </c>
      <c r="J2892" s="63">
        <f t="shared" si="302"/>
        <v>2026</v>
      </c>
      <c r="K2892" s="63" t="s">
        <v>70</v>
      </c>
      <c r="L2892" s="9"/>
      <c r="M2892" s="9" t="str">
        <f>_xlfn.XLOOKUP(K2892,[1]Heads!A:A,[1]Heads!B:B)</f>
        <v>174 CrPC</v>
      </c>
      <c r="N2892" s="9" t="str">
        <f>_xlfn.XLOOKUP(M2892,[1]Heads!B:B,[1]Heads!C:C)</f>
        <v>174 CrPC</v>
      </c>
      <c r="O2892" s="9" t="s">
        <v>32</v>
      </c>
      <c r="P2892" s="75"/>
      <c r="Q2892" s="9"/>
      <c r="R2892" s="75"/>
      <c r="S2892" s="96" t="s">
        <v>3196</v>
      </c>
      <c r="T2892" s="9"/>
      <c r="U2892" s="75"/>
      <c r="V2892" s="9"/>
      <c r="W2892" s="75" t="s">
        <v>2553</v>
      </c>
      <c r="X2892" s="104" t="s">
        <v>142</v>
      </c>
      <c r="Y2892" s="98"/>
      <c r="Z2892" s="9" t="s">
        <v>6891</v>
      </c>
      <c r="AA2892" s="9" t="s">
        <v>34</v>
      </c>
      <c r="AB2892" s="9">
        <f t="shared" ca="1" si="305"/>
        <v>18</v>
      </c>
      <c r="AC2892" s="9" t="str">
        <f t="shared" ca="1" si="306"/>
        <v>Below 45 Days</v>
      </c>
      <c r="AD2892" s="9" t="str">
        <f t="shared" ca="1" si="307"/>
        <v/>
      </c>
      <c r="AE2892" s="9" t="str">
        <f t="shared" ca="1" si="308"/>
        <v/>
      </c>
      <c r="AF2892" s="9"/>
      <c r="AG2892" s="123" t="str">
        <f t="shared" si="304"/>
        <v>Amadalavalasa,'147/2026'</v>
      </c>
      <c r="AH2892" s="97" t="str">
        <f t="shared" ca="1" si="309"/>
        <v>Below 45 Days</v>
      </c>
    </row>
    <row r="2893" spans="1:34" ht="25.5" customHeight="1" x14ac:dyDescent="0.25">
      <c r="A2893" s="9">
        <v>169</v>
      </c>
      <c r="B2893" s="123" t="str">
        <f>_xlfn.XLOOKUP(E2893,'[1]PS Name'!B:B,'[1]PS Name'!D:D)</f>
        <v>Kasibugga Sub-Division</v>
      </c>
      <c r="C2893" s="123" t="str">
        <f>_xlfn.XLOOKUP(E2893,'[1]PS Name'!B:B,'[1]PS Name'!C:C)</f>
        <v>Itchapuram Circle</v>
      </c>
      <c r="D2893" s="123"/>
      <c r="E2893" s="123" t="s">
        <v>65</v>
      </c>
      <c r="F2893" s="9" t="s">
        <v>3546</v>
      </c>
      <c r="G2893" s="63" t="s">
        <v>6892</v>
      </c>
      <c r="H2893" s="137">
        <v>46293</v>
      </c>
      <c r="I2893" s="63" t="str">
        <f t="shared" si="303"/>
        <v>Sep</v>
      </c>
      <c r="J2893" s="63">
        <f t="shared" si="302"/>
        <v>2026</v>
      </c>
      <c r="K2893" s="63" t="s">
        <v>115</v>
      </c>
      <c r="L2893" s="9"/>
      <c r="M2893" s="9" t="str">
        <f>_xlfn.XLOOKUP(K2893,[1]Heads!A:A,[1]Heads!B:B)</f>
        <v>Crime  Against Women</v>
      </c>
      <c r="N2893" s="9" t="str">
        <f>_xlfn.XLOOKUP(M2893,[1]Heads!B:B,[1]Heads!C:C)</f>
        <v>IPC</v>
      </c>
      <c r="O2893" s="9" t="s">
        <v>32</v>
      </c>
      <c r="P2893" s="75"/>
      <c r="Q2893" s="9"/>
      <c r="R2893" s="75"/>
      <c r="S2893" s="96" t="s">
        <v>3196</v>
      </c>
      <c r="T2893" s="9"/>
      <c r="U2893" s="75"/>
      <c r="V2893" s="9"/>
      <c r="W2893" s="75" t="s">
        <v>2553</v>
      </c>
      <c r="X2893" s="104" t="s">
        <v>169</v>
      </c>
      <c r="Y2893" s="98"/>
      <c r="Z2893" s="9" t="s">
        <v>6893</v>
      </c>
      <c r="AA2893" s="9" t="s">
        <v>34</v>
      </c>
      <c r="AB2893" s="9">
        <f t="shared" ca="1" si="305"/>
        <v>18</v>
      </c>
      <c r="AC2893" s="9" t="str">
        <f t="shared" ca="1" si="306"/>
        <v>Below 45 Days</v>
      </c>
      <c r="AD2893" s="9" t="str">
        <f t="shared" ca="1" si="307"/>
        <v/>
      </c>
      <c r="AE2893" s="9" t="str">
        <f t="shared" ca="1" si="308"/>
        <v/>
      </c>
      <c r="AF2893" s="9"/>
      <c r="AG2893" s="123" t="str">
        <f t="shared" si="304"/>
        <v>Itchapuram Town,'128/2026'</v>
      </c>
      <c r="AH2893" s="97" t="str">
        <f t="shared" ca="1" si="309"/>
        <v>Below 45 Days</v>
      </c>
    </row>
    <row r="2894" spans="1:34" ht="25.5" customHeight="1" x14ac:dyDescent="0.25">
      <c r="A2894" s="9">
        <v>170</v>
      </c>
      <c r="B2894" s="123" t="str">
        <f>_xlfn.XLOOKUP(E2894,'[1]PS Name'!B:B,'[1]PS Name'!D:D)</f>
        <v>Tekkali Sub-Division</v>
      </c>
      <c r="C2894" s="123">
        <f>_xlfn.XLOOKUP(E2894,'[1]PS Name'!B:B,'[1]PS Name'!C:C)</f>
        <v>0</v>
      </c>
      <c r="D2894" s="123"/>
      <c r="E2894" s="123" t="s">
        <v>51</v>
      </c>
      <c r="F2894" s="9" t="s">
        <v>5452</v>
      </c>
      <c r="G2894" s="63" t="s">
        <v>1807</v>
      </c>
      <c r="H2894" s="137">
        <v>46294</v>
      </c>
      <c r="I2894" s="63" t="str">
        <f t="shared" si="303"/>
        <v>Sep</v>
      </c>
      <c r="J2894" s="63">
        <f t="shared" si="302"/>
        <v>2026</v>
      </c>
      <c r="K2894" s="63" t="s">
        <v>85</v>
      </c>
      <c r="L2894" s="9"/>
      <c r="M2894" s="9" t="str">
        <f>_xlfn.XLOOKUP(K2894,[1]Heads!A:A,[1]Heads!B:B)</f>
        <v>Enforcement</v>
      </c>
      <c r="N2894" s="9" t="str">
        <f>_xlfn.XLOOKUP(M2894,[1]Heads!B:B,[1]Heads!C:C)</f>
        <v>Enforcement</v>
      </c>
      <c r="O2894" s="9" t="s">
        <v>32</v>
      </c>
      <c r="P2894" s="75"/>
      <c r="Q2894" s="9"/>
      <c r="R2894" s="75"/>
      <c r="S2894" s="96" t="s">
        <v>3196</v>
      </c>
      <c r="T2894" s="9"/>
      <c r="U2894" s="75"/>
      <c r="V2894" s="9"/>
      <c r="W2894" s="75" t="s">
        <v>2553</v>
      </c>
      <c r="X2894" s="104" t="s">
        <v>174</v>
      </c>
      <c r="Y2894" s="98">
        <v>46304</v>
      </c>
      <c r="Z2894" s="9" t="s">
        <v>6894</v>
      </c>
      <c r="AA2894" s="9" t="s">
        <v>34</v>
      </c>
      <c r="AB2894" s="9">
        <f t="shared" ca="1" si="305"/>
        <v>17</v>
      </c>
      <c r="AC2894" s="9" t="str">
        <f t="shared" ca="1" si="306"/>
        <v>Below 45 Days</v>
      </c>
      <c r="AD2894" s="9">
        <f t="shared" ca="1" si="307"/>
        <v>7</v>
      </c>
      <c r="AE2894" s="9" t="str">
        <f t="shared" ca="1" si="308"/>
        <v>Below 45 Days</v>
      </c>
      <c r="AF2894" s="9"/>
      <c r="AG2894" s="123" t="str">
        <f t="shared" si="304"/>
        <v>Tekkali PS,'167/2026'</v>
      </c>
      <c r="AH2894" s="97" t="str">
        <f t="shared" ca="1" si="309"/>
        <v>Below 45 Days</v>
      </c>
    </row>
    <row r="2895" spans="1:34" ht="25.5" customHeight="1" x14ac:dyDescent="0.25">
      <c r="A2895" s="9">
        <v>171</v>
      </c>
      <c r="B2895" s="123" t="str">
        <f>_xlfn.XLOOKUP(E2895,'[1]PS Name'!B:B,'[1]PS Name'!D:D)</f>
        <v>Tekkali Sub-Division</v>
      </c>
      <c r="C2895" s="123" t="str">
        <f>_xlfn.XLOOKUP(E2895,'[1]PS Name'!B:B,'[1]PS Name'!C:C)</f>
        <v>Narasannapeta Circle</v>
      </c>
      <c r="D2895" s="123"/>
      <c r="E2895" s="123" t="s">
        <v>113</v>
      </c>
      <c r="F2895" s="9" t="s">
        <v>3148</v>
      </c>
      <c r="G2895" s="63" t="s">
        <v>6895</v>
      </c>
      <c r="H2895" s="137">
        <v>46294</v>
      </c>
      <c r="I2895" s="63" t="str">
        <f t="shared" si="303"/>
        <v>Sep</v>
      </c>
      <c r="J2895" s="63">
        <f t="shared" ref="J2895:J2958" si="310">YEAR(H2895)</f>
        <v>2026</v>
      </c>
      <c r="K2895" s="63" t="s">
        <v>39</v>
      </c>
      <c r="L2895" s="9"/>
      <c r="M2895" s="9" t="str">
        <f>_xlfn.XLOOKUP(K2895,[1]Heads!A:A,[1]Heads!B:B)</f>
        <v>Other IPC</v>
      </c>
      <c r="N2895" s="9" t="str">
        <f>_xlfn.XLOOKUP(M2895,[1]Heads!B:B,[1]Heads!C:C)</f>
        <v>IPC</v>
      </c>
      <c r="O2895" s="9" t="s">
        <v>32</v>
      </c>
      <c r="P2895" s="75"/>
      <c r="Q2895" s="9"/>
      <c r="R2895" s="75"/>
      <c r="S2895" s="96" t="s">
        <v>3196</v>
      </c>
      <c r="T2895" s="9"/>
      <c r="U2895" s="75"/>
      <c r="V2895" s="9"/>
      <c r="W2895" s="75" t="s">
        <v>2553</v>
      </c>
      <c r="X2895" s="104" t="s">
        <v>141</v>
      </c>
      <c r="Y2895" s="98"/>
      <c r="Z2895" s="9" t="s">
        <v>6896</v>
      </c>
      <c r="AA2895" s="9" t="s">
        <v>34</v>
      </c>
      <c r="AB2895" s="9">
        <f t="shared" ca="1" si="305"/>
        <v>17</v>
      </c>
      <c r="AC2895" s="9" t="str">
        <f t="shared" ca="1" si="306"/>
        <v>Below 45 Days</v>
      </c>
      <c r="AD2895" s="9" t="str">
        <f t="shared" ca="1" si="307"/>
        <v/>
      </c>
      <c r="AE2895" s="9" t="str">
        <f t="shared" ca="1" si="308"/>
        <v/>
      </c>
      <c r="AF2895" s="9"/>
      <c r="AG2895" s="123" t="str">
        <f t="shared" si="304"/>
        <v>Jalumuru,'90/2026'</v>
      </c>
      <c r="AH2895" s="97" t="str">
        <f t="shared" ca="1" si="309"/>
        <v>Below 45 Days</v>
      </c>
    </row>
    <row r="2896" spans="1:34" ht="25.5" customHeight="1" x14ac:dyDescent="0.25">
      <c r="A2896" s="9">
        <v>172</v>
      </c>
      <c r="B2896" s="123" t="str">
        <f>_xlfn.XLOOKUP(E2896,'[1]PS Name'!B:B,'[1]PS Name'!D:D)</f>
        <v>Kasibugga Sub-Division</v>
      </c>
      <c r="C2896" s="123" t="str">
        <f>_xlfn.XLOOKUP(E2896,'[1]PS Name'!B:B,'[1]PS Name'!C:C)</f>
        <v>Itchapuram Circle</v>
      </c>
      <c r="D2896" s="123"/>
      <c r="E2896" s="123" t="s">
        <v>78</v>
      </c>
      <c r="F2896" s="9" t="s">
        <v>3134</v>
      </c>
      <c r="G2896" s="63" t="s">
        <v>264</v>
      </c>
      <c r="H2896" s="137">
        <v>46294</v>
      </c>
      <c r="I2896" s="63" t="str">
        <f t="shared" si="303"/>
        <v>Sep</v>
      </c>
      <c r="J2896" s="63">
        <f t="shared" si="310"/>
        <v>2026</v>
      </c>
      <c r="K2896" s="63" t="s">
        <v>59</v>
      </c>
      <c r="L2896" s="9" t="s">
        <v>265</v>
      </c>
      <c r="M2896" s="9" t="str">
        <f>_xlfn.XLOOKUP(K2896,[1]Heads!A:A,[1]Heads!B:B)</f>
        <v>Missing Cases</v>
      </c>
      <c r="N2896" s="9" t="str">
        <f>_xlfn.XLOOKUP(M2896,[1]Heads!B:B,[1]Heads!C:C)</f>
        <v>Missing</v>
      </c>
      <c r="O2896" s="9" t="s">
        <v>32</v>
      </c>
      <c r="P2896" s="75"/>
      <c r="Q2896" s="9"/>
      <c r="R2896" s="75"/>
      <c r="S2896" s="96" t="s">
        <v>3196</v>
      </c>
      <c r="T2896" s="9"/>
      <c r="U2896" s="75"/>
      <c r="V2896" s="9"/>
      <c r="W2896" s="75" t="s">
        <v>2553</v>
      </c>
      <c r="X2896" s="104" t="s">
        <v>112</v>
      </c>
      <c r="Y2896" s="98"/>
      <c r="Z2896" s="9" t="s">
        <v>6897</v>
      </c>
      <c r="AA2896" s="9" t="s">
        <v>34</v>
      </c>
      <c r="AB2896" s="9">
        <f t="shared" ca="1" si="305"/>
        <v>17</v>
      </c>
      <c r="AC2896" s="9" t="str">
        <f t="shared" ca="1" si="306"/>
        <v>Below 45 Days</v>
      </c>
      <c r="AD2896" s="9" t="str">
        <f t="shared" ca="1" si="307"/>
        <v/>
      </c>
      <c r="AE2896" s="9" t="str">
        <f t="shared" ca="1" si="308"/>
        <v/>
      </c>
      <c r="AF2896" s="9"/>
      <c r="AG2896" s="123" t="str">
        <f t="shared" si="304"/>
        <v>Kaviti,'87/2026'</v>
      </c>
      <c r="AH2896" s="97" t="str">
        <f t="shared" ca="1" si="309"/>
        <v>Below 45 Days</v>
      </c>
    </row>
    <row r="2897" spans="1:34" ht="25.5" customHeight="1" x14ac:dyDescent="0.25">
      <c r="A2897" s="9">
        <v>173</v>
      </c>
      <c r="B2897" s="123" t="str">
        <f>_xlfn.XLOOKUP(E2897,'[1]PS Name'!B:B,'[1]PS Name'!D:D)</f>
        <v>Tekkali Sub-Division</v>
      </c>
      <c r="C2897" s="123" t="str">
        <f>_xlfn.XLOOKUP(E2897,'[1]PS Name'!B:B,'[1]PS Name'!C:C)</f>
        <v>Tekkali Rural Circle</v>
      </c>
      <c r="D2897" s="123"/>
      <c r="E2897" s="123" t="s">
        <v>95</v>
      </c>
      <c r="F2897" s="9" t="s">
        <v>3106</v>
      </c>
      <c r="G2897" s="63" t="s">
        <v>1157</v>
      </c>
      <c r="H2897" s="137">
        <v>46294</v>
      </c>
      <c r="I2897" s="63" t="str">
        <f t="shared" si="303"/>
        <v>Sep</v>
      </c>
      <c r="J2897" s="63">
        <f t="shared" si="310"/>
        <v>2026</v>
      </c>
      <c r="K2897" s="63" t="s">
        <v>2386</v>
      </c>
      <c r="L2897" s="9"/>
      <c r="M2897" s="9" t="str">
        <f>_xlfn.XLOOKUP(K2897,[1]Heads!A:A,[1]Heads!B:B)</f>
        <v>Enforcement</v>
      </c>
      <c r="N2897" s="9" t="str">
        <f>_xlfn.XLOOKUP(M2897,[1]Heads!B:B,[1]Heads!C:C)</f>
        <v>Enforcement</v>
      </c>
      <c r="O2897" s="9" t="s">
        <v>32</v>
      </c>
      <c r="P2897" s="75"/>
      <c r="Q2897" s="9"/>
      <c r="R2897" s="75"/>
      <c r="S2897" s="96" t="s">
        <v>3196</v>
      </c>
      <c r="T2897" s="9"/>
      <c r="U2897" s="75"/>
      <c r="V2897" s="9"/>
      <c r="W2897" s="75" t="s">
        <v>2553</v>
      </c>
      <c r="X2897" s="104" t="s">
        <v>33</v>
      </c>
      <c r="Y2897" s="98">
        <v>46295</v>
      </c>
      <c r="Z2897" s="9" t="s">
        <v>6898</v>
      </c>
      <c r="AA2897" s="9" t="s">
        <v>34</v>
      </c>
      <c r="AB2897" s="9">
        <f t="shared" ca="1" si="305"/>
        <v>17</v>
      </c>
      <c r="AC2897" s="9" t="str">
        <f t="shared" ca="1" si="306"/>
        <v>Below 45 Days</v>
      </c>
      <c r="AD2897" s="9">
        <f t="shared" ca="1" si="307"/>
        <v>16</v>
      </c>
      <c r="AE2897" s="9" t="str">
        <f t="shared" ca="1" si="308"/>
        <v>Below 45 Days</v>
      </c>
      <c r="AF2897" s="9"/>
      <c r="AG2897" s="123" t="str">
        <f t="shared" si="304"/>
        <v>Santhabommali,'83/2026'</v>
      </c>
      <c r="AH2897" s="97" t="str">
        <f t="shared" si="309"/>
        <v/>
      </c>
    </row>
    <row r="2898" spans="1:34" ht="25.5" customHeight="1" x14ac:dyDescent="0.25">
      <c r="A2898" s="9">
        <v>174</v>
      </c>
      <c r="B2898" s="123" t="str">
        <f>_xlfn.XLOOKUP(E2898,'[1]PS Name'!B:B,'[1]PS Name'!D:D)</f>
        <v>Kasibugga Sub-Division</v>
      </c>
      <c r="C2898" s="123" t="str">
        <f>_xlfn.XLOOKUP(E2898,'[1]PS Name'!B:B,'[1]PS Name'!C:C)</f>
        <v>Kasibugga Rural Circle</v>
      </c>
      <c r="D2898" s="123"/>
      <c r="E2898" s="123" t="s">
        <v>98</v>
      </c>
      <c r="F2898" s="9" t="s">
        <v>3414</v>
      </c>
      <c r="G2898" s="63" t="s">
        <v>707</v>
      </c>
      <c r="H2898" s="137">
        <v>46294</v>
      </c>
      <c r="I2898" s="63" t="str">
        <f t="shared" si="303"/>
        <v>Sep</v>
      </c>
      <c r="J2898" s="63">
        <f t="shared" si="310"/>
        <v>2026</v>
      </c>
      <c r="K2898" s="63" t="s">
        <v>71</v>
      </c>
      <c r="L2898" s="9"/>
      <c r="M2898" s="9" t="str">
        <f>_xlfn.XLOOKUP(K2898,[1]Heads!A:A,[1]Heads!B:B)</f>
        <v>Road Accidents</v>
      </c>
      <c r="N2898" s="9" t="str">
        <f>_xlfn.XLOOKUP(M2898,[1]Heads!B:B,[1]Heads!C:C)</f>
        <v>IPC</v>
      </c>
      <c r="O2898" s="9" t="s">
        <v>32</v>
      </c>
      <c r="P2898" s="75"/>
      <c r="Q2898" s="9"/>
      <c r="R2898" s="75"/>
      <c r="S2898" s="96" t="s">
        <v>3196</v>
      </c>
      <c r="T2898" s="9"/>
      <c r="U2898" s="75"/>
      <c r="V2898" s="9"/>
      <c r="W2898" s="75" t="s">
        <v>2553</v>
      </c>
      <c r="X2898" s="104" t="s">
        <v>169</v>
      </c>
      <c r="Y2898" s="98"/>
      <c r="Z2898" s="9" t="s">
        <v>6899</v>
      </c>
      <c r="AA2898" s="9" t="s">
        <v>34</v>
      </c>
      <c r="AB2898" s="9">
        <f t="shared" ca="1" si="305"/>
        <v>17</v>
      </c>
      <c r="AC2898" s="9" t="str">
        <f t="shared" ca="1" si="306"/>
        <v>Below 45 Days</v>
      </c>
      <c r="AD2898" s="9" t="str">
        <f t="shared" ca="1" si="307"/>
        <v/>
      </c>
      <c r="AE2898" s="9" t="str">
        <f t="shared" ca="1" si="308"/>
        <v/>
      </c>
      <c r="AF2898" s="9"/>
      <c r="AG2898" s="123" t="str">
        <f t="shared" si="304"/>
        <v>Vajrapukothuru,'118/2026'</v>
      </c>
      <c r="AH2898" s="97" t="str">
        <f t="shared" ca="1" si="309"/>
        <v>Below 45 Days</v>
      </c>
    </row>
    <row r="2899" spans="1:34" ht="25.5" customHeight="1" x14ac:dyDescent="0.25">
      <c r="A2899" s="9">
        <v>175</v>
      </c>
      <c r="B2899" s="123" t="str">
        <f>_xlfn.XLOOKUP(E2899,'[1]PS Name'!B:B,'[1]PS Name'!D:D)</f>
        <v>Tekkali Sub-Division</v>
      </c>
      <c r="C2899" s="123" t="str">
        <f>_xlfn.XLOOKUP(E2899,'[1]PS Name'!B:B,'[1]PS Name'!C:C)</f>
        <v>Narasannapeta Circle</v>
      </c>
      <c r="D2899" s="123"/>
      <c r="E2899" s="123" t="s">
        <v>42</v>
      </c>
      <c r="F2899" s="9" t="s">
        <v>6463</v>
      </c>
      <c r="G2899" s="63" t="s">
        <v>1315</v>
      </c>
      <c r="H2899" s="137">
        <v>46294</v>
      </c>
      <c r="I2899" s="63" t="str">
        <f t="shared" si="303"/>
        <v>Sep</v>
      </c>
      <c r="J2899" s="63">
        <f t="shared" si="310"/>
        <v>2026</v>
      </c>
      <c r="K2899" s="63" t="s">
        <v>70</v>
      </c>
      <c r="L2899" s="9"/>
      <c r="M2899" s="9" t="str">
        <f>_xlfn.XLOOKUP(K2899,[1]Heads!A:A,[1]Heads!B:B)</f>
        <v>174 CrPC</v>
      </c>
      <c r="N2899" s="9" t="str">
        <f>_xlfn.XLOOKUP(M2899,[1]Heads!B:B,[1]Heads!C:C)</f>
        <v>174 CrPC</v>
      </c>
      <c r="O2899" s="9" t="s">
        <v>32</v>
      </c>
      <c r="P2899" s="75"/>
      <c r="Q2899" s="9"/>
      <c r="R2899" s="75"/>
      <c r="S2899" s="96" t="s">
        <v>3196</v>
      </c>
      <c r="T2899" s="9"/>
      <c r="U2899" s="75"/>
      <c r="V2899" s="9"/>
      <c r="W2899" s="75" t="s">
        <v>2553</v>
      </c>
      <c r="X2899" s="104" t="s">
        <v>173</v>
      </c>
      <c r="Y2899" s="98">
        <v>46302</v>
      </c>
      <c r="Z2899" s="9" t="s">
        <v>6900</v>
      </c>
      <c r="AA2899" s="9" t="s">
        <v>34</v>
      </c>
      <c r="AB2899" s="9">
        <f t="shared" ca="1" si="305"/>
        <v>17</v>
      </c>
      <c r="AC2899" s="9" t="str">
        <f t="shared" ca="1" si="306"/>
        <v>Below 45 Days</v>
      </c>
      <c r="AD2899" s="9">
        <f t="shared" ca="1" si="307"/>
        <v>9</v>
      </c>
      <c r="AE2899" s="9" t="str">
        <f t="shared" ca="1" si="308"/>
        <v>Below 45 Days</v>
      </c>
      <c r="AF2899" s="9"/>
      <c r="AG2899" s="123" t="str">
        <f t="shared" si="304"/>
        <v>Narasannapeta,'296/2026'</v>
      </c>
      <c r="AH2899" s="97" t="str">
        <f t="shared" ca="1" si="309"/>
        <v>Below 45 Days</v>
      </c>
    </row>
    <row r="2900" spans="1:34" ht="25.5" customHeight="1" x14ac:dyDescent="0.25">
      <c r="A2900" s="9">
        <v>176</v>
      </c>
      <c r="B2900" s="123" t="str">
        <f>_xlfn.XLOOKUP(E2900,'[1]PS Name'!B:B,'[1]PS Name'!D:D)</f>
        <v>Kasibugga Sub-Division</v>
      </c>
      <c r="C2900" s="123" t="str">
        <f>_xlfn.XLOOKUP(E2900,'[1]PS Name'!B:B,'[1]PS Name'!C:C)</f>
        <v>Sompeta Circle</v>
      </c>
      <c r="D2900" s="123"/>
      <c r="E2900" s="123" t="s">
        <v>118</v>
      </c>
      <c r="F2900" s="9" t="s">
        <v>3106</v>
      </c>
      <c r="G2900" s="63" t="s">
        <v>6901</v>
      </c>
      <c r="H2900" s="137">
        <v>46294</v>
      </c>
      <c r="I2900" s="63" t="str">
        <f t="shared" si="303"/>
        <v>Sep</v>
      </c>
      <c r="J2900" s="63">
        <f t="shared" si="310"/>
        <v>2026</v>
      </c>
      <c r="K2900" s="63" t="s">
        <v>56</v>
      </c>
      <c r="L2900" s="9"/>
      <c r="M2900" s="9" t="str">
        <f>_xlfn.XLOOKUP(K2900,[1]Heads!A:A,[1]Heads!B:B)</f>
        <v>Bodily Offiences</v>
      </c>
      <c r="N2900" s="9" t="str">
        <f>_xlfn.XLOOKUP(M2900,[1]Heads!B:B,[1]Heads!C:C)</f>
        <v>IPC</v>
      </c>
      <c r="O2900" s="9" t="s">
        <v>32</v>
      </c>
      <c r="P2900" s="75"/>
      <c r="Q2900" s="9"/>
      <c r="R2900" s="75"/>
      <c r="S2900" s="96" t="s">
        <v>3196</v>
      </c>
      <c r="T2900" s="9"/>
      <c r="U2900" s="75"/>
      <c r="V2900" s="9"/>
      <c r="W2900" s="75" t="s">
        <v>2553</v>
      </c>
      <c r="X2900" s="104" t="s">
        <v>169</v>
      </c>
      <c r="Y2900" s="98"/>
      <c r="Z2900" s="9" t="s">
        <v>6902</v>
      </c>
      <c r="AA2900" s="9" t="s">
        <v>34</v>
      </c>
      <c r="AB2900" s="9">
        <f t="shared" ca="1" si="305"/>
        <v>17</v>
      </c>
      <c r="AC2900" s="9" t="str">
        <f t="shared" ca="1" si="306"/>
        <v>Below 45 Days</v>
      </c>
      <c r="AD2900" s="9" t="str">
        <f t="shared" ca="1" si="307"/>
        <v/>
      </c>
      <c r="AE2900" s="9" t="str">
        <f t="shared" ca="1" si="308"/>
        <v/>
      </c>
      <c r="AF2900" s="9"/>
      <c r="AG2900" s="123" t="str">
        <f t="shared" si="304"/>
        <v>Kanchili,'83/2026'</v>
      </c>
      <c r="AH2900" s="97" t="str">
        <f t="shared" ca="1" si="309"/>
        <v>Below 45 Days</v>
      </c>
    </row>
    <row r="2901" spans="1:34" ht="25.5" customHeight="1" x14ac:dyDescent="0.25">
      <c r="A2901" s="9">
        <v>177</v>
      </c>
      <c r="B2901" s="123" t="str">
        <f>_xlfn.XLOOKUP(E2901,'[1]PS Name'!B:B,'[1]PS Name'!D:D)</f>
        <v>Kasibugga Sub-Division</v>
      </c>
      <c r="C2901" s="123" t="str">
        <f>_xlfn.XLOOKUP(E2901,'[1]PS Name'!B:B,'[1]PS Name'!C:C)</f>
        <v>Itchapuram Circle</v>
      </c>
      <c r="D2901" s="123"/>
      <c r="E2901" s="123" t="s">
        <v>66</v>
      </c>
      <c r="F2901" s="9" t="s">
        <v>3206</v>
      </c>
      <c r="G2901" s="63" t="s">
        <v>1377</v>
      </c>
      <c r="H2901" s="137">
        <v>46294</v>
      </c>
      <c r="I2901" s="63" t="str">
        <f t="shared" si="303"/>
        <v>Sep</v>
      </c>
      <c r="J2901" s="63">
        <f t="shared" si="310"/>
        <v>2026</v>
      </c>
      <c r="K2901" s="63" t="s">
        <v>75</v>
      </c>
      <c r="L2901" s="9"/>
      <c r="M2901" s="9" t="str">
        <f>_xlfn.XLOOKUP(K2901,[1]Heads!A:A,[1]Heads!B:B)</f>
        <v>Bodily Offiences</v>
      </c>
      <c r="N2901" s="9" t="str">
        <f>_xlfn.XLOOKUP(M2901,[1]Heads!B:B,[1]Heads!C:C)</f>
        <v>IPC</v>
      </c>
      <c r="O2901" s="9" t="s">
        <v>32</v>
      </c>
      <c r="P2901" s="75"/>
      <c r="Q2901" s="9"/>
      <c r="R2901" s="75"/>
      <c r="S2901" s="96" t="s">
        <v>3196</v>
      </c>
      <c r="T2901" s="9"/>
      <c r="U2901" s="75"/>
      <c r="V2901" s="9"/>
      <c r="W2901" s="75" t="s">
        <v>2553</v>
      </c>
      <c r="X2901" s="104" t="s">
        <v>169</v>
      </c>
      <c r="Y2901" s="98"/>
      <c r="Z2901" s="9" t="s">
        <v>6903</v>
      </c>
      <c r="AA2901" s="9" t="s">
        <v>34</v>
      </c>
      <c r="AB2901" s="9">
        <f t="shared" ca="1" si="305"/>
        <v>17</v>
      </c>
      <c r="AC2901" s="9" t="str">
        <f t="shared" ca="1" si="306"/>
        <v>Below 45 Days</v>
      </c>
      <c r="AD2901" s="9" t="str">
        <f t="shared" ca="1" si="307"/>
        <v/>
      </c>
      <c r="AE2901" s="9" t="str">
        <f t="shared" ca="1" si="308"/>
        <v/>
      </c>
      <c r="AF2901" s="9"/>
      <c r="AG2901" s="123" t="str">
        <f t="shared" si="304"/>
        <v>Itchapuram Rural,'97/2026'</v>
      </c>
      <c r="AH2901" s="97" t="str">
        <f t="shared" ca="1" si="309"/>
        <v>Below 45 Days</v>
      </c>
    </row>
    <row r="2902" spans="1:34" ht="25.5" customHeight="1" x14ac:dyDescent="0.25">
      <c r="A2902" s="9">
        <v>178</v>
      </c>
      <c r="B2902" s="123" t="str">
        <f>_xlfn.XLOOKUP(E2902,'[1]PS Name'!B:B,'[1]PS Name'!D:D)</f>
        <v>Tekkali Sub-Division</v>
      </c>
      <c r="C2902" s="123" t="str">
        <f>_xlfn.XLOOKUP(E2902,'[1]PS Name'!B:B,'[1]PS Name'!C:C)</f>
        <v>Tekkali Rural Circle</v>
      </c>
      <c r="D2902" s="123"/>
      <c r="E2902" s="123" t="s">
        <v>95</v>
      </c>
      <c r="F2902" s="9" t="s">
        <v>3278</v>
      </c>
      <c r="G2902" s="63" t="s">
        <v>227</v>
      </c>
      <c r="H2902" s="137">
        <v>46294</v>
      </c>
      <c r="I2902" s="63" t="str">
        <f t="shared" si="303"/>
        <v>Sep</v>
      </c>
      <c r="J2902" s="63">
        <f t="shared" si="310"/>
        <v>2026</v>
      </c>
      <c r="K2902" s="63" t="s">
        <v>59</v>
      </c>
      <c r="L2902" s="9" t="s">
        <v>228</v>
      </c>
      <c r="M2902" s="9" t="str">
        <f>_xlfn.XLOOKUP(K2902,[1]Heads!A:A,[1]Heads!B:B)</f>
        <v>Missing Cases</v>
      </c>
      <c r="N2902" s="9" t="str">
        <f>_xlfn.XLOOKUP(M2902,[1]Heads!B:B,[1]Heads!C:C)</f>
        <v>Missing</v>
      </c>
      <c r="O2902" s="9" t="s">
        <v>32</v>
      </c>
      <c r="P2902" s="75"/>
      <c r="Q2902" s="9"/>
      <c r="R2902" s="75"/>
      <c r="S2902" s="96" t="s">
        <v>3196</v>
      </c>
      <c r="T2902" s="9"/>
      <c r="U2902" s="75"/>
      <c r="V2902" s="9"/>
      <c r="W2902" s="75" t="s">
        <v>2553</v>
      </c>
      <c r="X2902" s="104" t="s">
        <v>142</v>
      </c>
      <c r="Y2902" s="98"/>
      <c r="Z2902" s="9" t="s">
        <v>6904</v>
      </c>
      <c r="AA2902" s="9" t="s">
        <v>34</v>
      </c>
      <c r="AB2902" s="9">
        <f t="shared" ca="1" si="305"/>
        <v>17</v>
      </c>
      <c r="AC2902" s="9" t="str">
        <f t="shared" ca="1" si="306"/>
        <v>Below 45 Days</v>
      </c>
      <c r="AD2902" s="9" t="str">
        <f t="shared" ca="1" si="307"/>
        <v/>
      </c>
      <c r="AE2902" s="9" t="str">
        <f t="shared" ca="1" si="308"/>
        <v/>
      </c>
      <c r="AF2902" s="9"/>
      <c r="AG2902" s="123" t="str">
        <f t="shared" si="304"/>
        <v>Santhabommali,'82/2026'</v>
      </c>
      <c r="AH2902" s="97" t="str">
        <f t="shared" ca="1" si="309"/>
        <v>Below 45 Days</v>
      </c>
    </row>
    <row r="2903" spans="1:34" ht="25.5" customHeight="1" x14ac:dyDescent="0.25">
      <c r="A2903" s="9">
        <v>179</v>
      </c>
      <c r="B2903" s="123" t="str">
        <f>_xlfn.XLOOKUP(E2903,'[1]PS Name'!B:B,'[1]PS Name'!D:D)</f>
        <v>Kasibugga Sub-Division</v>
      </c>
      <c r="C2903" s="123">
        <f>_xlfn.XLOOKUP(E2903,'[1]PS Name'!B:B,'[1]PS Name'!C:C)</f>
        <v>0</v>
      </c>
      <c r="D2903" s="123"/>
      <c r="E2903" s="123" t="s">
        <v>68</v>
      </c>
      <c r="F2903" s="9" t="s">
        <v>6905</v>
      </c>
      <c r="G2903" s="63" t="s">
        <v>1685</v>
      </c>
      <c r="H2903" s="137">
        <v>46295</v>
      </c>
      <c r="I2903" s="63" t="str">
        <f t="shared" si="303"/>
        <v>Sep</v>
      </c>
      <c r="J2903" s="63">
        <f t="shared" si="310"/>
        <v>2026</v>
      </c>
      <c r="K2903" s="63" t="s">
        <v>108</v>
      </c>
      <c r="L2903" s="9"/>
      <c r="M2903" s="9" t="str">
        <f>_xlfn.XLOOKUP(K2903,[1]Heads!A:A,[1]Heads!B:B)</f>
        <v>Bodily Offiences</v>
      </c>
      <c r="N2903" s="9" t="str">
        <f>_xlfn.XLOOKUP(M2903,[1]Heads!B:B,[1]Heads!C:C)</f>
        <v>IPC</v>
      </c>
      <c r="O2903" s="9" t="s">
        <v>45</v>
      </c>
      <c r="P2903" s="75"/>
      <c r="Q2903" s="9"/>
      <c r="R2903" s="75"/>
      <c r="S2903" s="96" t="s">
        <v>3196</v>
      </c>
      <c r="T2903" s="9"/>
      <c r="U2903" s="75"/>
      <c r="V2903" s="9"/>
      <c r="W2903" s="75" t="s">
        <v>2553</v>
      </c>
      <c r="X2903" s="104" t="s">
        <v>112</v>
      </c>
      <c r="Y2903" s="98"/>
      <c r="Z2903" s="9" t="s">
        <v>6906</v>
      </c>
      <c r="AA2903" s="9" t="s">
        <v>34</v>
      </c>
      <c r="AB2903" s="9">
        <f t="shared" ca="1" si="305"/>
        <v>16</v>
      </c>
      <c r="AC2903" s="9" t="str">
        <f t="shared" ca="1" si="306"/>
        <v>Below 45 Days</v>
      </c>
      <c r="AD2903" s="9" t="str">
        <f t="shared" ca="1" si="307"/>
        <v/>
      </c>
      <c r="AE2903" s="9" t="str">
        <f t="shared" ca="1" si="308"/>
        <v/>
      </c>
      <c r="AF2903" s="9"/>
      <c r="AG2903" s="123" t="str">
        <f t="shared" si="304"/>
        <v>Kasibugga,'330/2026'</v>
      </c>
      <c r="AH2903" s="97" t="str">
        <f t="shared" ca="1" si="309"/>
        <v>Below 45 Days</v>
      </c>
    </row>
    <row r="2904" spans="1:34" ht="25.5" customHeight="1" x14ac:dyDescent="0.25">
      <c r="A2904" s="9">
        <v>180</v>
      </c>
      <c r="B2904" s="123" t="str">
        <f>_xlfn.XLOOKUP(E2904,'[1]PS Name'!B:B,'[1]PS Name'!D:D)</f>
        <v>Srikakulam Sub-Division</v>
      </c>
      <c r="C2904" s="123" t="str">
        <f>_xlfn.XLOOKUP(E2904,'[1]PS Name'!B:B,'[1]PS Name'!C:C)</f>
        <v>Srikakulam Rural Circle</v>
      </c>
      <c r="D2904" s="123"/>
      <c r="E2904" s="123" t="s">
        <v>61</v>
      </c>
      <c r="F2904" s="9" t="s">
        <v>3115</v>
      </c>
      <c r="G2904" s="63" t="s">
        <v>1315</v>
      </c>
      <c r="H2904" s="137">
        <v>46295</v>
      </c>
      <c r="I2904" s="63" t="str">
        <f t="shared" si="303"/>
        <v>Sep</v>
      </c>
      <c r="J2904" s="63">
        <f t="shared" si="310"/>
        <v>2026</v>
      </c>
      <c r="K2904" s="63" t="s">
        <v>70</v>
      </c>
      <c r="L2904" s="9"/>
      <c r="M2904" s="9" t="str">
        <f>_xlfn.XLOOKUP(K2904,[1]Heads!A:A,[1]Heads!B:B)</f>
        <v>174 CrPC</v>
      </c>
      <c r="N2904" s="9" t="str">
        <f>_xlfn.XLOOKUP(M2904,[1]Heads!B:B,[1]Heads!C:C)</f>
        <v>174 CrPC</v>
      </c>
      <c r="O2904" s="9" t="s">
        <v>32</v>
      </c>
      <c r="P2904" s="75"/>
      <c r="Q2904" s="9"/>
      <c r="R2904" s="75"/>
      <c r="S2904" s="96" t="s">
        <v>3196</v>
      </c>
      <c r="T2904" s="9"/>
      <c r="U2904" s="75"/>
      <c r="V2904" s="9"/>
      <c r="W2904" s="75" t="s">
        <v>2553</v>
      </c>
      <c r="X2904" s="104" t="s">
        <v>173</v>
      </c>
      <c r="Y2904" s="98">
        <v>46302</v>
      </c>
      <c r="Z2904" s="9" t="s">
        <v>6907</v>
      </c>
      <c r="AA2904" s="9" t="s">
        <v>34</v>
      </c>
      <c r="AB2904" s="9">
        <f t="shared" ca="1" si="305"/>
        <v>16</v>
      </c>
      <c r="AC2904" s="9" t="str">
        <f t="shared" ca="1" si="306"/>
        <v>Below 45 Days</v>
      </c>
      <c r="AD2904" s="9">
        <f t="shared" ca="1" si="307"/>
        <v>9</v>
      </c>
      <c r="AE2904" s="9" t="str">
        <f t="shared" ca="1" si="308"/>
        <v>Below 45 Days</v>
      </c>
      <c r="AF2904" s="9"/>
      <c r="AG2904" s="123" t="str">
        <f t="shared" si="304"/>
        <v>Srikakulam I Town,'89/2026'</v>
      </c>
      <c r="AH2904" s="97" t="str">
        <f t="shared" ca="1" si="309"/>
        <v>Below 45 Days</v>
      </c>
    </row>
    <row r="2905" spans="1:34" ht="25.5" customHeight="1" x14ac:dyDescent="0.25">
      <c r="A2905" s="9">
        <v>181</v>
      </c>
      <c r="B2905" s="123" t="str">
        <f>_xlfn.XLOOKUP(E2905,'[1]PS Name'!B:B,'[1]PS Name'!D:D)</f>
        <v>Kasibugga Sub-Division</v>
      </c>
      <c r="C2905" s="123" t="str">
        <f>_xlfn.XLOOKUP(E2905,'[1]PS Name'!B:B,'[1]PS Name'!C:C)</f>
        <v>Itchapuram Circle</v>
      </c>
      <c r="D2905" s="123"/>
      <c r="E2905" s="123" t="s">
        <v>78</v>
      </c>
      <c r="F2905" s="9" t="s">
        <v>3119</v>
      </c>
      <c r="G2905" s="63" t="s">
        <v>264</v>
      </c>
      <c r="H2905" s="137">
        <v>46295</v>
      </c>
      <c r="I2905" s="63" t="str">
        <f t="shared" si="303"/>
        <v>Sep</v>
      </c>
      <c r="J2905" s="63">
        <f t="shared" si="310"/>
        <v>2026</v>
      </c>
      <c r="K2905" s="63" t="s">
        <v>59</v>
      </c>
      <c r="L2905" s="9" t="s">
        <v>265</v>
      </c>
      <c r="M2905" s="9" t="str">
        <f>_xlfn.XLOOKUP(K2905,[1]Heads!A:A,[1]Heads!B:B)</f>
        <v>Missing Cases</v>
      </c>
      <c r="N2905" s="9" t="str">
        <f>_xlfn.XLOOKUP(M2905,[1]Heads!B:B,[1]Heads!C:C)</f>
        <v>Missing</v>
      </c>
      <c r="O2905" s="9" t="s">
        <v>32</v>
      </c>
      <c r="P2905" s="75"/>
      <c r="Q2905" s="9"/>
      <c r="R2905" s="75"/>
      <c r="S2905" s="96" t="s">
        <v>3196</v>
      </c>
      <c r="T2905" s="9"/>
      <c r="U2905" s="75"/>
      <c r="V2905" s="9"/>
      <c r="W2905" s="75" t="s">
        <v>2553</v>
      </c>
      <c r="X2905" s="104" t="s">
        <v>112</v>
      </c>
      <c r="Y2905" s="98"/>
      <c r="Z2905" s="9" t="s">
        <v>6908</v>
      </c>
      <c r="AA2905" s="9" t="s">
        <v>34</v>
      </c>
      <c r="AB2905" s="9">
        <f t="shared" ca="1" si="305"/>
        <v>16</v>
      </c>
      <c r="AC2905" s="9" t="str">
        <f t="shared" ca="1" si="306"/>
        <v>Below 45 Days</v>
      </c>
      <c r="AD2905" s="9" t="str">
        <f t="shared" ca="1" si="307"/>
        <v/>
      </c>
      <c r="AE2905" s="9" t="str">
        <f t="shared" ca="1" si="308"/>
        <v/>
      </c>
      <c r="AF2905" s="9"/>
      <c r="AG2905" s="123" t="str">
        <f t="shared" si="304"/>
        <v>Kaviti,'88/2026'</v>
      </c>
      <c r="AH2905" s="97" t="str">
        <f t="shared" ca="1" si="309"/>
        <v>Below 45 Days</v>
      </c>
    </row>
    <row r="2906" spans="1:34" ht="25.5" customHeight="1" x14ac:dyDescent="0.25">
      <c r="A2906" s="9">
        <v>182</v>
      </c>
      <c r="B2906" s="123" t="str">
        <f>_xlfn.XLOOKUP(E2906,'[1]PS Name'!B:B,'[1]PS Name'!D:D)</f>
        <v>Kasibugga Sub-Division</v>
      </c>
      <c r="C2906" s="123">
        <f>_xlfn.XLOOKUP(E2906,'[1]PS Name'!B:B,'[1]PS Name'!C:C)</f>
        <v>0</v>
      </c>
      <c r="D2906" s="123"/>
      <c r="E2906" s="123" t="s">
        <v>68</v>
      </c>
      <c r="F2906" s="9" t="s">
        <v>6909</v>
      </c>
      <c r="G2906" s="63" t="s">
        <v>707</v>
      </c>
      <c r="H2906" s="137">
        <v>46295</v>
      </c>
      <c r="I2906" s="63" t="str">
        <f t="shared" si="303"/>
        <v>Sep</v>
      </c>
      <c r="J2906" s="63">
        <f t="shared" si="310"/>
        <v>2026</v>
      </c>
      <c r="K2906" s="63" t="s">
        <v>71</v>
      </c>
      <c r="L2906" s="9"/>
      <c r="M2906" s="9" t="str">
        <f>_xlfn.XLOOKUP(K2906,[1]Heads!A:A,[1]Heads!B:B)</f>
        <v>Road Accidents</v>
      </c>
      <c r="N2906" s="9" t="str">
        <f>_xlfn.XLOOKUP(M2906,[1]Heads!B:B,[1]Heads!C:C)</f>
        <v>IPC</v>
      </c>
      <c r="O2906" s="9" t="s">
        <v>32</v>
      </c>
      <c r="P2906" s="75"/>
      <c r="Q2906" s="9"/>
      <c r="R2906" s="75"/>
      <c r="S2906" s="96" t="s">
        <v>3196</v>
      </c>
      <c r="T2906" s="9"/>
      <c r="U2906" s="75"/>
      <c r="V2906" s="9"/>
      <c r="W2906" s="75" t="s">
        <v>2553</v>
      </c>
      <c r="X2906" s="104" t="s">
        <v>175</v>
      </c>
      <c r="Y2906" s="98"/>
      <c r="Z2906" s="9" t="s">
        <v>6910</v>
      </c>
      <c r="AA2906" s="9" t="s">
        <v>34</v>
      </c>
      <c r="AB2906" s="9">
        <f t="shared" ca="1" si="305"/>
        <v>16</v>
      </c>
      <c r="AC2906" s="9" t="str">
        <f t="shared" ca="1" si="306"/>
        <v>Below 45 Days</v>
      </c>
      <c r="AD2906" s="9" t="str">
        <f t="shared" ca="1" si="307"/>
        <v/>
      </c>
      <c r="AE2906" s="9" t="str">
        <f t="shared" ca="1" si="308"/>
        <v/>
      </c>
      <c r="AF2906" s="9"/>
      <c r="AG2906" s="123" t="str">
        <f t="shared" si="304"/>
        <v>Kasibugga,'329/2026'</v>
      </c>
      <c r="AH2906" s="97" t="str">
        <f t="shared" ca="1" si="309"/>
        <v>Below 45 Days</v>
      </c>
    </row>
    <row r="2907" spans="1:34" ht="25.5" customHeight="1" x14ac:dyDescent="0.25">
      <c r="A2907" s="9">
        <v>183</v>
      </c>
      <c r="B2907" s="123" t="str">
        <f>_xlfn.XLOOKUP(E2907,'[1]PS Name'!B:B,'[1]PS Name'!D:D)</f>
        <v>Tekkali Sub-Division</v>
      </c>
      <c r="C2907" s="123" t="str">
        <f>_xlfn.XLOOKUP(E2907,'[1]PS Name'!B:B,'[1]PS Name'!C:C)</f>
        <v>Narasannapeta Circle</v>
      </c>
      <c r="D2907" s="123"/>
      <c r="E2907" s="123" t="s">
        <v>79</v>
      </c>
      <c r="F2907" s="9" t="s">
        <v>3563</v>
      </c>
      <c r="G2907" s="63" t="s">
        <v>1157</v>
      </c>
      <c r="H2907" s="137">
        <v>46295</v>
      </c>
      <c r="I2907" s="63" t="str">
        <f t="shared" si="303"/>
        <v>Sep</v>
      </c>
      <c r="J2907" s="63">
        <f t="shared" si="310"/>
        <v>2026</v>
      </c>
      <c r="K2907" s="63" t="s">
        <v>2386</v>
      </c>
      <c r="L2907" s="9"/>
      <c r="M2907" s="9" t="str">
        <f>_xlfn.XLOOKUP(K2907,[1]Heads!A:A,[1]Heads!B:B)</f>
        <v>Enforcement</v>
      </c>
      <c r="N2907" s="9" t="str">
        <f>_xlfn.XLOOKUP(M2907,[1]Heads!B:B,[1]Heads!C:C)</f>
        <v>Enforcement</v>
      </c>
      <c r="O2907" s="9" t="s">
        <v>32</v>
      </c>
      <c r="P2907" s="75"/>
      <c r="Q2907" s="9"/>
      <c r="R2907" s="75"/>
      <c r="S2907" s="96" t="s">
        <v>3196</v>
      </c>
      <c r="T2907" s="9"/>
      <c r="U2907" s="75"/>
      <c r="V2907" s="9"/>
      <c r="W2907" s="75" t="s">
        <v>2553</v>
      </c>
      <c r="X2907" s="104" t="s">
        <v>141</v>
      </c>
      <c r="Y2907" s="98"/>
      <c r="Z2907" s="9" t="s">
        <v>6911</v>
      </c>
      <c r="AA2907" s="9" t="s">
        <v>34</v>
      </c>
      <c r="AB2907" s="9">
        <f t="shared" ca="1" si="305"/>
        <v>16</v>
      </c>
      <c r="AC2907" s="9" t="str">
        <f t="shared" ca="1" si="306"/>
        <v>Below 45 Days</v>
      </c>
      <c r="AD2907" s="9" t="str">
        <f t="shared" ca="1" si="307"/>
        <v/>
      </c>
      <c r="AE2907" s="9" t="str">
        <f t="shared" ca="1" si="308"/>
        <v/>
      </c>
      <c r="AF2907" s="9"/>
      <c r="AG2907" s="123" t="str">
        <f t="shared" si="304"/>
        <v>Polaki,'129/2026'</v>
      </c>
      <c r="AH2907" s="97" t="str">
        <f t="shared" ca="1" si="309"/>
        <v>Below 45 Days</v>
      </c>
    </row>
    <row r="2908" spans="1:34" ht="25.5" customHeight="1" x14ac:dyDescent="0.25">
      <c r="A2908" s="9">
        <v>184</v>
      </c>
      <c r="B2908" s="123" t="str">
        <f>_xlfn.XLOOKUP(E2908,'[1]PS Name'!B:B,'[1]PS Name'!D:D)</f>
        <v>Kasibugga Sub-Division</v>
      </c>
      <c r="C2908" s="123" t="str">
        <f>_xlfn.XLOOKUP(E2908,'[1]PS Name'!B:B,'[1]PS Name'!C:C)</f>
        <v>Kasibugga Rural Circle</v>
      </c>
      <c r="D2908" s="123"/>
      <c r="E2908" s="123" t="s">
        <v>114</v>
      </c>
      <c r="F2908" s="9" t="s">
        <v>3890</v>
      </c>
      <c r="G2908" s="63" t="s">
        <v>2828</v>
      </c>
      <c r="H2908" s="137">
        <v>46295</v>
      </c>
      <c r="I2908" s="63" t="str">
        <f t="shared" si="303"/>
        <v>Sep</v>
      </c>
      <c r="J2908" s="63">
        <f t="shared" si="310"/>
        <v>2026</v>
      </c>
      <c r="K2908" s="63" t="s">
        <v>127</v>
      </c>
      <c r="L2908" s="9"/>
      <c r="M2908" s="9" t="str">
        <f>_xlfn.XLOOKUP(K2908,[1]Heads!A:A,[1]Heads!B:B)</f>
        <v>Enforcement</v>
      </c>
      <c r="N2908" s="9" t="str">
        <f>_xlfn.XLOOKUP(M2908,[1]Heads!B:B,[1]Heads!C:C)</f>
        <v>Enforcement</v>
      </c>
      <c r="O2908" s="9" t="s">
        <v>32</v>
      </c>
      <c r="P2908" s="75"/>
      <c r="Q2908" s="9"/>
      <c r="R2908" s="75"/>
      <c r="S2908" s="96" t="s">
        <v>3196</v>
      </c>
      <c r="T2908" s="9"/>
      <c r="U2908" s="75"/>
      <c r="V2908" s="9"/>
      <c r="W2908" s="75" t="s">
        <v>2553</v>
      </c>
      <c r="X2908" s="104" t="s">
        <v>141</v>
      </c>
      <c r="Y2908" s="98"/>
      <c r="Z2908" s="9" t="s">
        <v>6912</v>
      </c>
      <c r="AA2908" s="9" t="s">
        <v>34</v>
      </c>
      <c r="AB2908" s="9">
        <f t="shared" ca="1" si="305"/>
        <v>16</v>
      </c>
      <c r="AC2908" s="9" t="str">
        <f t="shared" ca="1" si="306"/>
        <v>Below 45 Days</v>
      </c>
      <c r="AD2908" s="9" t="str">
        <f t="shared" ca="1" si="307"/>
        <v/>
      </c>
      <c r="AE2908" s="9" t="str">
        <f t="shared" ca="1" si="308"/>
        <v/>
      </c>
      <c r="AF2908" s="9"/>
      <c r="AG2908" s="123" t="str">
        <f t="shared" si="304"/>
        <v>Mandasa,'155/2026'</v>
      </c>
      <c r="AH2908" s="97" t="str">
        <f t="shared" ca="1" si="309"/>
        <v>Below 45 Days</v>
      </c>
    </row>
    <row r="2909" spans="1:34" ht="25.5" customHeight="1" x14ac:dyDescent="0.25">
      <c r="A2909" s="9">
        <v>185</v>
      </c>
      <c r="B2909" s="123" t="str">
        <f>_xlfn.XLOOKUP(E2909,'[1]PS Name'!B:B,'[1]PS Name'!D:D)</f>
        <v>Srikakulam Sub-Division</v>
      </c>
      <c r="C2909" s="123" t="str">
        <f>_xlfn.XLOOKUP(E2909,'[1]PS Name'!B:B,'[1]PS Name'!C:C)</f>
        <v>Srikakulam Rural Circle</v>
      </c>
      <c r="D2909" s="123"/>
      <c r="E2909" s="123" t="s">
        <v>74</v>
      </c>
      <c r="F2909" s="9" t="s">
        <v>5628</v>
      </c>
      <c r="G2909" s="63" t="s">
        <v>980</v>
      </c>
      <c r="H2909" s="137">
        <v>46295</v>
      </c>
      <c r="I2909" s="63" t="str">
        <f t="shared" si="303"/>
        <v>Sep</v>
      </c>
      <c r="J2909" s="63">
        <f t="shared" si="310"/>
        <v>2026</v>
      </c>
      <c r="K2909" s="63" t="s">
        <v>77</v>
      </c>
      <c r="L2909" s="9"/>
      <c r="M2909" s="9" t="str">
        <f>_xlfn.XLOOKUP(K2909,[1]Heads!A:A,[1]Heads!B:B)</f>
        <v>Road Accidents</v>
      </c>
      <c r="N2909" s="9" t="str">
        <f>_xlfn.XLOOKUP(M2909,[1]Heads!B:B,[1]Heads!C:C)</f>
        <v>IPC</v>
      </c>
      <c r="O2909" s="9" t="s">
        <v>32</v>
      </c>
      <c r="P2909" s="75"/>
      <c r="Q2909" s="9"/>
      <c r="R2909" s="75"/>
      <c r="S2909" s="96" t="s">
        <v>3196</v>
      </c>
      <c r="T2909" s="9"/>
      <c r="U2909" s="75"/>
      <c r="V2909" s="9"/>
      <c r="W2909" s="75" t="s">
        <v>2553</v>
      </c>
      <c r="X2909" s="104" t="s">
        <v>112</v>
      </c>
      <c r="Y2909" s="98"/>
      <c r="Z2909" s="9" t="s">
        <v>6913</v>
      </c>
      <c r="AA2909" s="9" t="s">
        <v>34</v>
      </c>
      <c r="AB2909" s="9">
        <f t="shared" ca="1" si="305"/>
        <v>16</v>
      </c>
      <c r="AC2909" s="9" t="str">
        <f t="shared" ca="1" si="306"/>
        <v>Below 45 Days</v>
      </c>
      <c r="AD2909" s="9" t="str">
        <f t="shared" ca="1" si="307"/>
        <v/>
      </c>
      <c r="AE2909" s="9" t="str">
        <f t="shared" ca="1" si="308"/>
        <v/>
      </c>
      <c r="AF2909" s="9"/>
      <c r="AG2909" s="123" t="str">
        <f t="shared" si="304"/>
        <v>Srikakulam Rural,'198/2026'</v>
      </c>
      <c r="AH2909" s="97" t="str">
        <f t="shared" ca="1" si="309"/>
        <v>Below 45 Days</v>
      </c>
    </row>
    <row r="2910" spans="1:34" ht="25.5" customHeight="1" x14ac:dyDescent="0.25">
      <c r="A2910" s="9">
        <v>186</v>
      </c>
      <c r="B2910" s="123" t="str">
        <f>_xlfn.XLOOKUP(E2910,'[1]PS Name'!B:B,'[1]PS Name'!D:D)</f>
        <v>Tekkali Sub-Division</v>
      </c>
      <c r="C2910" s="123" t="str">
        <f>_xlfn.XLOOKUP(E2910,'[1]PS Name'!B:B,'[1]PS Name'!C:C)</f>
        <v>Tekkali Rural Circle</v>
      </c>
      <c r="D2910" s="123"/>
      <c r="E2910" s="123" t="s">
        <v>95</v>
      </c>
      <c r="F2910" s="9" t="s">
        <v>3131</v>
      </c>
      <c r="G2910" s="63" t="s">
        <v>1157</v>
      </c>
      <c r="H2910" s="137">
        <v>46295</v>
      </c>
      <c r="I2910" s="63" t="str">
        <f t="shared" si="303"/>
        <v>Sep</v>
      </c>
      <c r="J2910" s="63">
        <f t="shared" si="310"/>
        <v>2026</v>
      </c>
      <c r="K2910" s="63" t="s">
        <v>2386</v>
      </c>
      <c r="L2910" s="9"/>
      <c r="M2910" s="9" t="str">
        <f>_xlfn.XLOOKUP(K2910,[1]Heads!A:A,[1]Heads!B:B)</f>
        <v>Enforcement</v>
      </c>
      <c r="N2910" s="9" t="str">
        <f>_xlfn.XLOOKUP(M2910,[1]Heads!B:B,[1]Heads!C:C)</f>
        <v>Enforcement</v>
      </c>
      <c r="O2910" s="9" t="s">
        <v>32</v>
      </c>
      <c r="P2910" s="75"/>
      <c r="Q2910" s="9"/>
      <c r="R2910" s="75"/>
      <c r="S2910" s="96" t="s">
        <v>3196</v>
      </c>
      <c r="T2910" s="9"/>
      <c r="U2910" s="75"/>
      <c r="V2910" s="9"/>
      <c r="W2910" s="75" t="s">
        <v>2553</v>
      </c>
      <c r="X2910" s="104" t="s">
        <v>33</v>
      </c>
      <c r="Y2910" s="98">
        <v>46296</v>
      </c>
      <c r="Z2910" s="9" t="s">
        <v>6914</v>
      </c>
      <c r="AA2910" s="9" t="s">
        <v>34</v>
      </c>
      <c r="AB2910" s="9">
        <f t="shared" ca="1" si="305"/>
        <v>16</v>
      </c>
      <c r="AC2910" s="9" t="str">
        <f t="shared" ca="1" si="306"/>
        <v>Below 45 Days</v>
      </c>
      <c r="AD2910" s="9">
        <f t="shared" ca="1" si="307"/>
        <v>15</v>
      </c>
      <c r="AE2910" s="9" t="str">
        <f t="shared" ca="1" si="308"/>
        <v>Below 45 Days</v>
      </c>
      <c r="AF2910" s="9"/>
      <c r="AG2910" s="123" t="str">
        <f t="shared" si="304"/>
        <v>Santhabommali,'84/2026'</v>
      </c>
      <c r="AH2910" s="97" t="str">
        <f t="shared" si="309"/>
        <v/>
      </c>
    </row>
    <row r="2911" spans="1:34" ht="25.5" customHeight="1" x14ac:dyDescent="0.25">
      <c r="A2911" s="9">
        <v>187</v>
      </c>
      <c r="B2911" s="123" t="str">
        <f>_xlfn.XLOOKUP(E2911,'[1]PS Name'!B:B,'[1]PS Name'!D:D)</f>
        <v>Tekkali Sub-Division</v>
      </c>
      <c r="C2911" s="123" t="str">
        <f>_xlfn.XLOOKUP(E2911,'[1]PS Name'!B:B,'[1]PS Name'!C:C)</f>
        <v>Tekkali Rural Circle</v>
      </c>
      <c r="D2911" s="123"/>
      <c r="E2911" s="123" t="s">
        <v>110</v>
      </c>
      <c r="F2911" s="9" t="s">
        <v>3113</v>
      </c>
      <c r="G2911" s="63" t="s">
        <v>1315</v>
      </c>
      <c r="H2911" s="137">
        <v>46295</v>
      </c>
      <c r="I2911" s="63" t="str">
        <f t="shared" si="303"/>
        <v>Sep</v>
      </c>
      <c r="J2911" s="63">
        <f t="shared" si="310"/>
        <v>2026</v>
      </c>
      <c r="K2911" s="63" t="s">
        <v>70</v>
      </c>
      <c r="L2911" s="9"/>
      <c r="M2911" s="9" t="str">
        <f>_xlfn.XLOOKUP(K2911,[1]Heads!A:A,[1]Heads!B:B)</f>
        <v>174 CrPC</v>
      </c>
      <c r="N2911" s="9" t="str">
        <f>_xlfn.XLOOKUP(M2911,[1]Heads!B:B,[1]Heads!C:C)</f>
        <v>174 CrPC</v>
      </c>
      <c r="O2911" s="9" t="s">
        <v>32</v>
      </c>
      <c r="P2911" s="75"/>
      <c r="Q2911" s="9"/>
      <c r="R2911" s="75"/>
      <c r="S2911" s="96" t="s">
        <v>3196</v>
      </c>
      <c r="T2911" s="9"/>
      <c r="U2911" s="75"/>
      <c r="V2911" s="9"/>
      <c r="W2911" s="75" t="s">
        <v>2553</v>
      </c>
      <c r="X2911" s="104" t="s">
        <v>173</v>
      </c>
      <c r="Y2911" s="98">
        <v>46302</v>
      </c>
      <c r="Z2911" s="9" t="s">
        <v>6915</v>
      </c>
      <c r="AA2911" s="9" t="s">
        <v>34</v>
      </c>
      <c r="AB2911" s="9">
        <f t="shared" ca="1" si="305"/>
        <v>16</v>
      </c>
      <c r="AC2911" s="9" t="str">
        <f t="shared" ca="1" si="306"/>
        <v>Below 45 Days</v>
      </c>
      <c r="AD2911" s="9">
        <f t="shared" ca="1" si="307"/>
        <v>9</v>
      </c>
      <c r="AE2911" s="9" t="str">
        <f t="shared" ca="1" si="308"/>
        <v>Below 45 Days</v>
      </c>
      <c r="AF2911" s="9"/>
      <c r="AG2911" s="123" t="str">
        <f t="shared" si="304"/>
        <v>Naupada,'68/2026'</v>
      </c>
      <c r="AH2911" s="97" t="str">
        <f t="shared" ca="1" si="309"/>
        <v>Below 45 Days</v>
      </c>
    </row>
    <row r="2912" spans="1:34" ht="25.5" customHeight="1" x14ac:dyDescent="0.25">
      <c r="A2912" s="9">
        <v>188</v>
      </c>
      <c r="B2912" s="123" t="str">
        <f>_xlfn.XLOOKUP(E2912,'[1]PS Name'!B:B,'[1]PS Name'!D:D)</f>
        <v>Srikakulam Sub-Division</v>
      </c>
      <c r="C2912" s="123" t="str">
        <f>_xlfn.XLOOKUP(E2912,'[1]PS Name'!B:B,'[1]PS Name'!C:C)</f>
        <v>Amadalavalasa Circle</v>
      </c>
      <c r="D2912" s="123"/>
      <c r="E2912" s="123" t="s">
        <v>67</v>
      </c>
      <c r="F2912" s="9" t="s">
        <v>3120</v>
      </c>
      <c r="G2912" s="63" t="s">
        <v>1315</v>
      </c>
      <c r="H2912" s="137">
        <v>46295</v>
      </c>
      <c r="I2912" s="63" t="str">
        <f t="shared" si="303"/>
        <v>Sep</v>
      </c>
      <c r="J2912" s="63">
        <f t="shared" si="310"/>
        <v>2026</v>
      </c>
      <c r="K2912" s="63" t="s">
        <v>70</v>
      </c>
      <c r="L2912" s="9"/>
      <c r="M2912" s="9" t="str">
        <f>_xlfn.XLOOKUP(K2912,[1]Heads!A:A,[1]Heads!B:B)</f>
        <v>174 CrPC</v>
      </c>
      <c r="N2912" s="9" t="str">
        <f>_xlfn.XLOOKUP(M2912,[1]Heads!B:B,[1]Heads!C:C)</f>
        <v>174 CrPC</v>
      </c>
      <c r="O2912" s="9" t="s">
        <v>32</v>
      </c>
      <c r="P2912" s="75"/>
      <c r="Q2912" s="9"/>
      <c r="R2912" s="75"/>
      <c r="S2912" s="96" t="s">
        <v>3196</v>
      </c>
      <c r="T2912" s="9"/>
      <c r="U2912" s="75"/>
      <c r="V2912" s="9"/>
      <c r="W2912" s="75" t="s">
        <v>2553</v>
      </c>
      <c r="X2912" s="104" t="s">
        <v>168</v>
      </c>
      <c r="Y2912" s="98"/>
      <c r="Z2912" s="9" t="s">
        <v>6916</v>
      </c>
      <c r="AA2912" s="9" t="s">
        <v>34</v>
      </c>
      <c r="AB2912" s="9">
        <f t="shared" ca="1" si="305"/>
        <v>16</v>
      </c>
      <c r="AC2912" s="9" t="str">
        <f t="shared" ca="1" si="306"/>
        <v>Below 45 Days</v>
      </c>
      <c r="AD2912" s="9" t="str">
        <f t="shared" ca="1" si="307"/>
        <v/>
      </c>
      <c r="AE2912" s="9" t="str">
        <f t="shared" ca="1" si="308"/>
        <v/>
      </c>
      <c r="AF2912" s="9"/>
      <c r="AG2912" s="123" t="str">
        <f t="shared" si="304"/>
        <v>Sarubujjili,'91/2026'</v>
      </c>
      <c r="AH2912" s="97" t="str">
        <f t="shared" ca="1" si="309"/>
        <v>Below 45 Days</v>
      </c>
    </row>
    <row r="2913" spans="1:34" ht="25.5" customHeight="1" x14ac:dyDescent="0.25">
      <c r="A2913" s="9">
        <v>189</v>
      </c>
      <c r="B2913" s="123" t="str">
        <f>_xlfn.XLOOKUP(E2913,'[1]PS Name'!B:B,'[1]PS Name'!D:D)</f>
        <v>Kasibugga Sub-Division</v>
      </c>
      <c r="C2913" s="123">
        <f>_xlfn.XLOOKUP(E2913,'[1]PS Name'!B:B,'[1]PS Name'!C:C)</f>
        <v>0</v>
      </c>
      <c r="D2913" s="123"/>
      <c r="E2913" s="123" t="s">
        <v>68</v>
      </c>
      <c r="F2913" s="9" t="s">
        <v>6917</v>
      </c>
      <c r="G2913" s="63" t="s">
        <v>1315</v>
      </c>
      <c r="H2913" s="137">
        <v>46295</v>
      </c>
      <c r="I2913" s="63" t="str">
        <f t="shared" si="303"/>
        <v>Sep</v>
      </c>
      <c r="J2913" s="63">
        <f t="shared" si="310"/>
        <v>2026</v>
      </c>
      <c r="K2913" s="63" t="s">
        <v>70</v>
      </c>
      <c r="L2913" s="9"/>
      <c r="M2913" s="9" t="str">
        <f>_xlfn.XLOOKUP(K2913,[1]Heads!A:A,[1]Heads!B:B)</f>
        <v>174 CrPC</v>
      </c>
      <c r="N2913" s="9" t="str">
        <f>_xlfn.XLOOKUP(M2913,[1]Heads!B:B,[1]Heads!C:C)</f>
        <v>174 CrPC</v>
      </c>
      <c r="O2913" s="9" t="s">
        <v>32</v>
      </c>
      <c r="P2913" s="75"/>
      <c r="Q2913" s="9"/>
      <c r="R2913" s="75"/>
      <c r="S2913" s="96" t="s">
        <v>3196</v>
      </c>
      <c r="T2913" s="9"/>
      <c r="U2913" s="75"/>
      <c r="V2913" s="9"/>
      <c r="W2913" s="75" t="s">
        <v>2553</v>
      </c>
      <c r="X2913" s="104" t="s">
        <v>173</v>
      </c>
      <c r="Y2913" s="98">
        <v>46302</v>
      </c>
      <c r="Z2913" s="9" t="s">
        <v>6918</v>
      </c>
      <c r="AA2913" s="9" t="s">
        <v>34</v>
      </c>
      <c r="AB2913" s="9">
        <f t="shared" ca="1" si="305"/>
        <v>16</v>
      </c>
      <c r="AC2913" s="9" t="str">
        <f t="shared" ca="1" si="306"/>
        <v>Below 45 Days</v>
      </c>
      <c r="AD2913" s="9">
        <f t="shared" ca="1" si="307"/>
        <v>9</v>
      </c>
      <c r="AE2913" s="9" t="str">
        <f t="shared" ca="1" si="308"/>
        <v>Below 45 Days</v>
      </c>
      <c r="AF2913" s="9"/>
      <c r="AG2913" s="123" t="str">
        <f t="shared" si="304"/>
        <v>Kasibugga,'331/2026'</v>
      </c>
      <c r="AH2913" s="97" t="str">
        <f t="shared" ca="1" si="309"/>
        <v>Below 45 Days</v>
      </c>
    </row>
    <row r="2914" spans="1:34" ht="25.5" customHeight="1" x14ac:dyDescent="0.25">
      <c r="A2914" s="9">
        <v>190</v>
      </c>
      <c r="B2914" s="123" t="str">
        <f>_xlfn.XLOOKUP(E2914,'[1]PS Name'!B:B,'[1]PS Name'!D:D)</f>
        <v>Srikakulam Sub-Division</v>
      </c>
      <c r="C2914" s="123" t="str">
        <f>_xlfn.XLOOKUP(E2914,'[1]PS Name'!B:B,'[1]PS Name'!C:C)</f>
        <v>Srikakulam Rural Circle</v>
      </c>
      <c r="D2914" s="123"/>
      <c r="E2914" s="123" t="s">
        <v>61</v>
      </c>
      <c r="F2914" s="9" t="s">
        <v>3119</v>
      </c>
      <c r="G2914" s="63" t="s">
        <v>1315</v>
      </c>
      <c r="H2914" s="137">
        <v>46295</v>
      </c>
      <c r="I2914" s="63" t="str">
        <f t="shared" si="303"/>
        <v>Sep</v>
      </c>
      <c r="J2914" s="63">
        <f t="shared" si="310"/>
        <v>2026</v>
      </c>
      <c r="K2914" s="63" t="s">
        <v>70</v>
      </c>
      <c r="L2914" s="9"/>
      <c r="M2914" s="9" t="str">
        <f>_xlfn.XLOOKUP(K2914,[1]Heads!A:A,[1]Heads!B:B)</f>
        <v>174 CrPC</v>
      </c>
      <c r="N2914" s="9" t="str">
        <f>_xlfn.XLOOKUP(M2914,[1]Heads!B:B,[1]Heads!C:C)</f>
        <v>174 CrPC</v>
      </c>
      <c r="O2914" s="9" t="s">
        <v>32</v>
      </c>
      <c r="P2914" s="75"/>
      <c r="Q2914" s="9"/>
      <c r="R2914" s="75"/>
      <c r="S2914" s="96" t="s">
        <v>3196</v>
      </c>
      <c r="T2914" s="9"/>
      <c r="U2914" s="75"/>
      <c r="V2914" s="9"/>
      <c r="W2914" s="75" t="s">
        <v>2553</v>
      </c>
      <c r="X2914" s="104" t="s">
        <v>173</v>
      </c>
      <c r="Y2914" s="98">
        <v>46302</v>
      </c>
      <c r="Z2914" s="9" t="s">
        <v>6919</v>
      </c>
      <c r="AA2914" s="9" t="s">
        <v>34</v>
      </c>
      <c r="AB2914" s="9">
        <f t="shared" ca="1" si="305"/>
        <v>16</v>
      </c>
      <c r="AC2914" s="9" t="str">
        <f t="shared" ca="1" si="306"/>
        <v>Below 45 Days</v>
      </c>
      <c r="AD2914" s="9">
        <f t="shared" ca="1" si="307"/>
        <v>9</v>
      </c>
      <c r="AE2914" s="9" t="str">
        <f t="shared" ca="1" si="308"/>
        <v>Below 45 Days</v>
      </c>
      <c r="AF2914" s="9"/>
      <c r="AG2914" s="123" t="str">
        <f t="shared" si="304"/>
        <v>Srikakulam I Town,'88/2026'</v>
      </c>
      <c r="AH2914" s="97" t="str">
        <f t="shared" ca="1" si="309"/>
        <v>Below 45 Days</v>
      </c>
    </row>
    <row r="2915" spans="1:34" ht="25.5" customHeight="1" x14ac:dyDescent="0.25">
      <c r="A2915" s="9">
        <v>191</v>
      </c>
      <c r="B2915" s="123" t="str">
        <f>_xlfn.XLOOKUP(E2915,'[1]PS Name'!B:B,'[1]PS Name'!D:D)</f>
        <v>Tekkali Sub-Division</v>
      </c>
      <c r="C2915" s="123" t="str">
        <f>_xlfn.XLOOKUP(E2915,'[1]PS Name'!B:B,'[1]PS Name'!C:C)</f>
        <v>Narasannapeta Circle</v>
      </c>
      <c r="D2915" s="123"/>
      <c r="E2915" s="123" t="s">
        <v>42</v>
      </c>
      <c r="F2915" s="9" t="s">
        <v>6920</v>
      </c>
      <c r="G2915" s="63" t="s">
        <v>1157</v>
      </c>
      <c r="H2915" s="137">
        <v>46296</v>
      </c>
      <c r="I2915" s="63" t="str">
        <f t="shared" si="303"/>
        <v>Oct</v>
      </c>
      <c r="J2915" s="63">
        <f t="shared" si="310"/>
        <v>2026</v>
      </c>
      <c r="K2915" s="63" t="s">
        <v>2386</v>
      </c>
      <c r="L2915" s="9"/>
      <c r="M2915" s="9" t="str">
        <f>_xlfn.XLOOKUP(K2915,[1]Heads!A:A,[1]Heads!B:B)</f>
        <v>Enforcement</v>
      </c>
      <c r="N2915" s="9" t="str">
        <f>_xlfn.XLOOKUP(M2915,[1]Heads!B:B,[1]Heads!C:C)</f>
        <v>Enforcement</v>
      </c>
      <c r="O2915" s="9" t="s">
        <v>32</v>
      </c>
      <c r="P2915" s="75"/>
      <c r="Q2915" s="9"/>
      <c r="R2915" s="75"/>
      <c r="S2915" s="96" t="s">
        <v>7126</v>
      </c>
      <c r="T2915" s="9"/>
      <c r="U2915" s="75"/>
      <c r="V2915" s="9"/>
      <c r="W2915" s="75" t="s">
        <v>2553</v>
      </c>
      <c r="X2915" s="104" t="s">
        <v>2923</v>
      </c>
      <c r="Y2915" s="98"/>
      <c r="Z2915" s="9" t="s">
        <v>6921</v>
      </c>
      <c r="AA2915" s="9" t="s">
        <v>34</v>
      </c>
      <c r="AB2915" s="9" t="str">
        <f t="shared" ca="1" si="305"/>
        <v/>
      </c>
      <c r="AC2915" s="9" t="str">
        <f t="shared" si="306"/>
        <v/>
      </c>
      <c r="AD2915" s="9" t="str">
        <f t="shared" ca="1" si="307"/>
        <v/>
      </c>
      <c r="AE2915" s="9" t="str">
        <f t="shared" ca="1" si="308"/>
        <v/>
      </c>
      <c r="AF2915" s="9"/>
      <c r="AG2915" s="123" t="str">
        <f t="shared" si="304"/>
        <v>Narasannapeta,'297/2026'</v>
      </c>
      <c r="AH2915" s="97" t="str">
        <f t="shared" si="309"/>
        <v/>
      </c>
    </row>
    <row r="2916" spans="1:34" ht="25.5" customHeight="1" x14ac:dyDescent="0.25">
      <c r="A2916" s="9">
        <v>192</v>
      </c>
      <c r="B2916" s="123" t="str">
        <f>_xlfn.XLOOKUP(E2916,'[1]PS Name'!B:B,'[1]PS Name'!D:D)</f>
        <v>Tekkali Sub-Division</v>
      </c>
      <c r="C2916" s="123" t="str">
        <f>_xlfn.XLOOKUP(E2916,'[1]PS Name'!B:B,'[1]PS Name'!C:C)</f>
        <v>Tekkali Rural Circle</v>
      </c>
      <c r="D2916" s="123"/>
      <c r="E2916" s="123" t="s">
        <v>95</v>
      </c>
      <c r="F2916" s="9" t="s">
        <v>3305</v>
      </c>
      <c r="G2916" s="63" t="s">
        <v>1099</v>
      </c>
      <c r="H2916" s="137">
        <v>46296</v>
      </c>
      <c r="I2916" s="63" t="str">
        <f t="shared" si="303"/>
        <v>Oct</v>
      </c>
      <c r="J2916" s="63">
        <f t="shared" si="310"/>
        <v>2026</v>
      </c>
      <c r="K2916" s="63" t="s">
        <v>77</v>
      </c>
      <c r="L2916" s="9"/>
      <c r="M2916" s="9" t="str">
        <f>_xlfn.XLOOKUP(K2916,[1]Heads!A:A,[1]Heads!B:B)</f>
        <v>Road Accidents</v>
      </c>
      <c r="N2916" s="9" t="str">
        <f>_xlfn.XLOOKUP(M2916,[1]Heads!B:B,[1]Heads!C:C)</f>
        <v>IPC</v>
      </c>
      <c r="O2916" s="9" t="s">
        <v>32</v>
      </c>
      <c r="P2916" s="75"/>
      <c r="Q2916" s="9"/>
      <c r="R2916" s="75"/>
      <c r="S2916" s="96" t="s">
        <v>3196</v>
      </c>
      <c r="T2916" s="9"/>
      <c r="U2916" s="75"/>
      <c r="V2916" s="9"/>
      <c r="W2916" s="75" t="s">
        <v>2553</v>
      </c>
      <c r="X2916" s="104" t="s">
        <v>169</v>
      </c>
      <c r="Y2916" s="98"/>
      <c r="Z2916" s="9" t="s">
        <v>6922</v>
      </c>
      <c r="AA2916" s="9" t="s">
        <v>34</v>
      </c>
      <c r="AB2916" s="9">
        <f t="shared" ca="1" si="305"/>
        <v>15</v>
      </c>
      <c r="AC2916" s="9" t="str">
        <f t="shared" ca="1" si="306"/>
        <v>Below 45 Days</v>
      </c>
      <c r="AD2916" s="9" t="str">
        <f t="shared" ca="1" si="307"/>
        <v/>
      </c>
      <c r="AE2916" s="9" t="str">
        <f t="shared" ca="1" si="308"/>
        <v/>
      </c>
      <c r="AF2916" s="9"/>
      <c r="AG2916" s="123" t="str">
        <f t="shared" si="304"/>
        <v>Santhabommali,'85/2026'</v>
      </c>
      <c r="AH2916" s="97" t="str">
        <f t="shared" ca="1" si="309"/>
        <v>Below 45 Days</v>
      </c>
    </row>
    <row r="2917" spans="1:34" ht="25.5" customHeight="1" x14ac:dyDescent="0.25">
      <c r="A2917" s="9">
        <v>193</v>
      </c>
      <c r="B2917" s="123" t="str">
        <f>_xlfn.XLOOKUP(E2917,'[1]PS Name'!B:B,'[1]PS Name'!D:D)</f>
        <v>Tekkali Sub-Division</v>
      </c>
      <c r="C2917" s="123" t="str">
        <f>_xlfn.XLOOKUP(E2917,'[1]PS Name'!B:B,'[1]PS Name'!C:C)</f>
        <v>Tekkali Rural Circle</v>
      </c>
      <c r="D2917" s="123"/>
      <c r="E2917" s="123" t="s">
        <v>89</v>
      </c>
      <c r="F2917" s="9" t="s">
        <v>5525</v>
      </c>
      <c r="G2917" s="63" t="s">
        <v>707</v>
      </c>
      <c r="H2917" s="137">
        <v>46296</v>
      </c>
      <c r="I2917" s="63" t="str">
        <f t="shared" si="303"/>
        <v>Oct</v>
      </c>
      <c r="J2917" s="63">
        <f t="shared" si="310"/>
        <v>2026</v>
      </c>
      <c r="K2917" s="63" t="s">
        <v>71</v>
      </c>
      <c r="L2917" s="9"/>
      <c r="M2917" s="9" t="str">
        <f>_xlfn.XLOOKUP(K2917,[1]Heads!A:A,[1]Heads!B:B)</f>
        <v>Road Accidents</v>
      </c>
      <c r="N2917" s="9" t="str">
        <f>_xlfn.XLOOKUP(M2917,[1]Heads!B:B,[1]Heads!C:C)</f>
        <v>IPC</v>
      </c>
      <c r="O2917" s="9" t="s">
        <v>32</v>
      </c>
      <c r="P2917" s="75"/>
      <c r="Q2917" s="9"/>
      <c r="R2917" s="75"/>
      <c r="S2917" s="96" t="s">
        <v>3196</v>
      </c>
      <c r="T2917" s="9"/>
      <c r="U2917" s="75"/>
      <c r="V2917" s="9"/>
      <c r="W2917" s="75" t="s">
        <v>2553</v>
      </c>
      <c r="X2917" s="104" t="s">
        <v>169</v>
      </c>
      <c r="Y2917" s="98"/>
      <c r="Z2917" s="9" t="s">
        <v>6923</v>
      </c>
      <c r="AA2917" s="9" t="s">
        <v>34</v>
      </c>
      <c r="AB2917" s="9">
        <f t="shared" ca="1" si="305"/>
        <v>15</v>
      </c>
      <c r="AC2917" s="9" t="str">
        <f t="shared" ca="1" si="306"/>
        <v>Below 45 Days</v>
      </c>
      <c r="AD2917" s="9" t="str">
        <f t="shared" ca="1" si="307"/>
        <v/>
      </c>
      <c r="AE2917" s="9" t="str">
        <f t="shared" ca="1" si="308"/>
        <v/>
      </c>
      <c r="AF2917" s="9"/>
      <c r="AG2917" s="123" t="str">
        <f t="shared" si="304"/>
        <v>Kotabommali,'180/2026'</v>
      </c>
      <c r="AH2917" s="97" t="str">
        <f t="shared" ca="1" si="309"/>
        <v>Below 45 Days</v>
      </c>
    </row>
    <row r="2918" spans="1:34" ht="25.5" customHeight="1" x14ac:dyDescent="0.25">
      <c r="A2918" s="9">
        <v>194</v>
      </c>
      <c r="B2918" s="123" t="str">
        <f>_xlfn.XLOOKUP(E2918,'[1]PS Name'!B:B,'[1]PS Name'!D:D)</f>
        <v>Tekkali Sub-Division</v>
      </c>
      <c r="C2918" s="123" t="str">
        <f>_xlfn.XLOOKUP(E2918,'[1]PS Name'!B:B,'[1]PS Name'!C:C)</f>
        <v>Narasannapeta Circle</v>
      </c>
      <c r="D2918" s="123"/>
      <c r="E2918" s="123" t="s">
        <v>79</v>
      </c>
      <c r="F2918" s="9" t="s">
        <v>3560</v>
      </c>
      <c r="G2918" s="63" t="s">
        <v>1157</v>
      </c>
      <c r="H2918" s="137">
        <v>46296</v>
      </c>
      <c r="I2918" s="63" t="str">
        <f t="shared" si="303"/>
        <v>Oct</v>
      </c>
      <c r="J2918" s="63">
        <f t="shared" si="310"/>
        <v>2026</v>
      </c>
      <c r="K2918" s="63" t="s">
        <v>2386</v>
      </c>
      <c r="L2918" s="9"/>
      <c r="M2918" s="9" t="str">
        <f>_xlfn.XLOOKUP(K2918,[1]Heads!A:A,[1]Heads!B:B)</f>
        <v>Enforcement</v>
      </c>
      <c r="N2918" s="9" t="str">
        <f>_xlfn.XLOOKUP(M2918,[1]Heads!B:B,[1]Heads!C:C)</f>
        <v>Enforcement</v>
      </c>
      <c r="O2918" s="9" t="s">
        <v>32</v>
      </c>
      <c r="P2918" s="75"/>
      <c r="Q2918" s="9"/>
      <c r="R2918" s="75"/>
      <c r="S2918" s="96" t="s">
        <v>3196</v>
      </c>
      <c r="T2918" s="9"/>
      <c r="U2918" s="75"/>
      <c r="V2918" s="9"/>
      <c r="W2918" s="75" t="s">
        <v>2553</v>
      </c>
      <c r="X2918" s="104" t="s">
        <v>141</v>
      </c>
      <c r="Y2918" s="98"/>
      <c r="Z2918" s="9" t="s">
        <v>6924</v>
      </c>
      <c r="AA2918" s="9" t="s">
        <v>34</v>
      </c>
      <c r="AB2918" s="9">
        <f t="shared" ca="1" si="305"/>
        <v>15</v>
      </c>
      <c r="AC2918" s="9" t="str">
        <f t="shared" ca="1" si="306"/>
        <v>Below 45 Days</v>
      </c>
      <c r="AD2918" s="9" t="str">
        <f t="shared" ca="1" si="307"/>
        <v/>
      </c>
      <c r="AE2918" s="9" t="str">
        <f t="shared" ca="1" si="308"/>
        <v/>
      </c>
      <c r="AF2918" s="9"/>
      <c r="AG2918" s="123" t="str">
        <f t="shared" si="304"/>
        <v>Polaki,'130/2026'</v>
      </c>
      <c r="AH2918" s="97" t="str">
        <f t="shared" ca="1" si="309"/>
        <v>Below 45 Days</v>
      </c>
    </row>
    <row r="2919" spans="1:34" ht="25.5" customHeight="1" x14ac:dyDescent="0.25">
      <c r="A2919" s="9">
        <v>195</v>
      </c>
      <c r="B2919" s="123" t="str">
        <f>_xlfn.XLOOKUP(E2919,'[1]PS Name'!B:B,'[1]PS Name'!D:D)</f>
        <v>Kasibugga Sub-Division</v>
      </c>
      <c r="C2919" s="123" t="str">
        <f>_xlfn.XLOOKUP(E2919,'[1]PS Name'!B:B,'[1]PS Name'!C:C)</f>
        <v>Sompeta Circle</v>
      </c>
      <c r="D2919" s="123"/>
      <c r="E2919" s="123" t="s">
        <v>63</v>
      </c>
      <c r="F2919" s="9" t="s">
        <v>3235</v>
      </c>
      <c r="G2919" s="63" t="s">
        <v>845</v>
      </c>
      <c r="H2919" s="137">
        <v>46296</v>
      </c>
      <c r="I2919" s="63" t="str">
        <f t="shared" si="303"/>
        <v>Oct</v>
      </c>
      <c r="J2919" s="63">
        <f t="shared" si="310"/>
        <v>2026</v>
      </c>
      <c r="K2919" s="63" t="s">
        <v>116</v>
      </c>
      <c r="L2919" s="9"/>
      <c r="M2919" s="9" t="str">
        <f>_xlfn.XLOOKUP(K2919,[1]Heads!A:A,[1]Heads!B:B)</f>
        <v>NDPS</v>
      </c>
      <c r="N2919" s="9" t="str">
        <f>_xlfn.XLOOKUP(M2919,[1]Heads!B:B,[1]Heads!C:C)</f>
        <v>NDPS</v>
      </c>
      <c r="O2919" s="9" t="s">
        <v>32</v>
      </c>
      <c r="P2919" s="75"/>
      <c r="Q2919" s="9"/>
      <c r="R2919" s="75"/>
      <c r="S2919" s="96" t="s">
        <v>3196</v>
      </c>
      <c r="T2919" s="9"/>
      <c r="U2919" s="75"/>
      <c r="V2919" s="9"/>
      <c r="W2919" s="75" t="s">
        <v>2553</v>
      </c>
      <c r="X2919" s="104" t="s">
        <v>50</v>
      </c>
      <c r="Y2919" s="98"/>
      <c r="Z2919" s="9" t="s">
        <v>6925</v>
      </c>
      <c r="AA2919" s="9" t="s">
        <v>34</v>
      </c>
      <c r="AB2919" s="9">
        <f t="shared" ca="1" si="305"/>
        <v>15</v>
      </c>
      <c r="AC2919" s="9" t="str">
        <f t="shared" ca="1" si="306"/>
        <v>Below 45 Days</v>
      </c>
      <c r="AD2919" s="9" t="str">
        <f t="shared" ca="1" si="307"/>
        <v/>
      </c>
      <c r="AE2919" s="9" t="str">
        <f t="shared" ca="1" si="308"/>
        <v/>
      </c>
      <c r="AF2919" s="9"/>
      <c r="AG2919" s="123" t="str">
        <f t="shared" si="304"/>
        <v>Baruva,'102/2026'</v>
      </c>
      <c r="AH2919" s="97" t="str">
        <f t="shared" ca="1" si="309"/>
        <v>Below 45 Days</v>
      </c>
    </row>
    <row r="2920" spans="1:34" ht="25.5" customHeight="1" x14ac:dyDescent="0.25">
      <c r="A2920" s="9">
        <v>196</v>
      </c>
      <c r="B2920" s="123" t="str">
        <f>_xlfn.XLOOKUP(E2920,'[1]PS Name'!B:B,'[1]PS Name'!D:D)</f>
        <v>Tekkali Sub-Division</v>
      </c>
      <c r="C2920" s="123">
        <f>_xlfn.XLOOKUP(E2920,'[1]PS Name'!B:B,'[1]PS Name'!C:C)</f>
        <v>0</v>
      </c>
      <c r="D2920" s="123"/>
      <c r="E2920" s="123" t="s">
        <v>51</v>
      </c>
      <c r="F2920" s="9" t="s">
        <v>5455</v>
      </c>
      <c r="G2920" s="63" t="s">
        <v>1315</v>
      </c>
      <c r="H2920" s="137">
        <v>46296</v>
      </c>
      <c r="I2920" s="63" t="str">
        <f t="shared" si="303"/>
        <v>Oct</v>
      </c>
      <c r="J2920" s="63">
        <f t="shared" si="310"/>
        <v>2026</v>
      </c>
      <c r="K2920" s="63" t="s">
        <v>70</v>
      </c>
      <c r="L2920" s="9"/>
      <c r="M2920" s="9" t="str">
        <f>_xlfn.XLOOKUP(K2920,[1]Heads!A:A,[1]Heads!B:B)</f>
        <v>174 CrPC</v>
      </c>
      <c r="N2920" s="9" t="str">
        <f>_xlfn.XLOOKUP(M2920,[1]Heads!B:B,[1]Heads!C:C)</f>
        <v>174 CrPC</v>
      </c>
      <c r="O2920" s="9" t="s">
        <v>32</v>
      </c>
      <c r="P2920" s="75"/>
      <c r="Q2920" s="9"/>
      <c r="R2920" s="75"/>
      <c r="S2920" s="96" t="s">
        <v>3196</v>
      </c>
      <c r="T2920" s="9"/>
      <c r="U2920" s="75"/>
      <c r="V2920" s="9"/>
      <c r="W2920" s="75" t="s">
        <v>2553</v>
      </c>
      <c r="X2920" s="104" t="s">
        <v>173</v>
      </c>
      <c r="Y2920" s="98">
        <v>46304</v>
      </c>
      <c r="Z2920" s="9" t="s">
        <v>6926</v>
      </c>
      <c r="AA2920" s="9" t="s">
        <v>34</v>
      </c>
      <c r="AB2920" s="9">
        <f t="shared" ca="1" si="305"/>
        <v>15</v>
      </c>
      <c r="AC2920" s="9" t="str">
        <f t="shared" ca="1" si="306"/>
        <v>Below 45 Days</v>
      </c>
      <c r="AD2920" s="9">
        <f t="shared" ca="1" si="307"/>
        <v>7</v>
      </c>
      <c r="AE2920" s="9" t="str">
        <f t="shared" ca="1" si="308"/>
        <v>Below 45 Days</v>
      </c>
      <c r="AF2920" s="9"/>
      <c r="AG2920" s="123" t="str">
        <f t="shared" si="304"/>
        <v>Tekkali PS,'168/2026'</v>
      </c>
      <c r="AH2920" s="97" t="str">
        <f t="shared" ca="1" si="309"/>
        <v>Below 45 Days</v>
      </c>
    </row>
    <row r="2921" spans="1:34" ht="25.5" customHeight="1" x14ac:dyDescent="0.25">
      <c r="A2921" s="9">
        <v>197</v>
      </c>
      <c r="B2921" s="123" t="str">
        <f>_xlfn.XLOOKUP(E2921,'[1]PS Name'!B:B,'[1]PS Name'!D:D)</f>
        <v>Srikakulam Sub-Division</v>
      </c>
      <c r="C2921" s="123" t="str">
        <f>_xlfn.XLOOKUP(E2921,'[1]PS Name'!B:B,'[1]PS Name'!C:C)</f>
        <v>J.R.Puram Circle</v>
      </c>
      <c r="D2921" s="123"/>
      <c r="E2921" s="123" t="s">
        <v>38</v>
      </c>
      <c r="F2921" s="9" t="s">
        <v>6927</v>
      </c>
      <c r="G2921" s="63" t="s">
        <v>5840</v>
      </c>
      <c r="H2921" s="137">
        <v>46296</v>
      </c>
      <c r="I2921" s="63" t="str">
        <f t="shared" si="303"/>
        <v>Oct</v>
      </c>
      <c r="J2921" s="63">
        <f t="shared" si="310"/>
        <v>2026</v>
      </c>
      <c r="K2921" s="63" t="s">
        <v>70</v>
      </c>
      <c r="L2921" s="9"/>
      <c r="M2921" s="9" t="str">
        <f>_xlfn.XLOOKUP(K2921,[1]Heads!A:A,[1]Heads!B:B)</f>
        <v>174 CrPC</v>
      </c>
      <c r="N2921" s="9" t="str">
        <f>_xlfn.XLOOKUP(M2921,[1]Heads!B:B,[1]Heads!C:C)</f>
        <v>174 CrPC</v>
      </c>
      <c r="O2921" s="9" t="s">
        <v>32</v>
      </c>
      <c r="P2921" s="75"/>
      <c r="Q2921" s="9"/>
      <c r="R2921" s="75"/>
      <c r="S2921" s="96" t="s">
        <v>3196</v>
      </c>
      <c r="T2921" s="9"/>
      <c r="U2921" s="75"/>
      <c r="V2921" s="9"/>
      <c r="W2921" s="75" t="s">
        <v>2553</v>
      </c>
      <c r="X2921" s="104" t="s">
        <v>173</v>
      </c>
      <c r="Y2921" s="98">
        <v>46302</v>
      </c>
      <c r="Z2921" s="9" t="s">
        <v>6928</v>
      </c>
      <c r="AA2921" s="9" t="s">
        <v>34</v>
      </c>
      <c r="AB2921" s="9">
        <f t="shared" ca="1" si="305"/>
        <v>15</v>
      </c>
      <c r="AC2921" s="9" t="str">
        <f t="shared" ca="1" si="306"/>
        <v>Below 45 Days</v>
      </c>
      <c r="AD2921" s="9">
        <f t="shared" ca="1" si="307"/>
        <v>9</v>
      </c>
      <c r="AE2921" s="9" t="str">
        <f t="shared" ca="1" si="308"/>
        <v>Below 45 Days</v>
      </c>
      <c r="AF2921" s="9"/>
      <c r="AG2921" s="123" t="str">
        <f t="shared" si="304"/>
        <v>Etcherla,'205/2026'</v>
      </c>
      <c r="AH2921" s="97" t="str">
        <f t="shared" ca="1" si="309"/>
        <v>Below 45 Days</v>
      </c>
    </row>
    <row r="2922" spans="1:34" ht="25.5" customHeight="1" x14ac:dyDescent="0.25">
      <c r="A2922" s="9">
        <v>198</v>
      </c>
      <c r="B2922" s="123" t="str">
        <f>_xlfn.XLOOKUP(E2922,'[1]PS Name'!B:B,'[1]PS Name'!D:D)</f>
        <v>Srikakulam Sub-Division</v>
      </c>
      <c r="C2922" s="123" t="str">
        <f>_xlfn.XLOOKUP(E2922,'[1]PS Name'!B:B,'[1]PS Name'!C:C)</f>
        <v>Srikakulam Rural Circle</v>
      </c>
      <c r="D2922" s="123"/>
      <c r="E2922" s="123" t="s">
        <v>74</v>
      </c>
      <c r="F2922" s="9" t="s">
        <v>5627</v>
      </c>
      <c r="G2922" s="63" t="s">
        <v>1315</v>
      </c>
      <c r="H2922" s="137">
        <v>46296</v>
      </c>
      <c r="I2922" s="63" t="str">
        <f t="shared" si="303"/>
        <v>Oct</v>
      </c>
      <c r="J2922" s="63">
        <f t="shared" si="310"/>
        <v>2026</v>
      </c>
      <c r="K2922" s="63" t="s">
        <v>70</v>
      </c>
      <c r="L2922" s="9"/>
      <c r="M2922" s="9" t="str">
        <f>_xlfn.XLOOKUP(K2922,[1]Heads!A:A,[1]Heads!B:B)</f>
        <v>174 CrPC</v>
      </c>
      <c r="N2922" s="9" t="str">
        <f>_xlfn.XLOOKUP(M2922,[1]Heads!B:B,[1]Heads!C:C)</f>
        <v>174 CrPC</v>
      </c>
      <c r="O2922" s="9" t="s">
        <v>32</v>
      </c>
      <c r="P2922" s="75"/>
      <c r="Q2922" s="9"/>
      <c r="R2922" s="75"/>
      <c r="S2922" s="96" t="s">
        <v>3196</v>
      </c>
      <c r="T2922" s="9"/>
      <c r="U2922" s="75"/>
      <c r="V2922" s="9"/>
      <c r="W2922" s="75" t="s">
        <v>2553</v>
      </c>
      <c r="X2922" s="104" t="s">
        <v>168</v>
      </c>
      <c r="Y2922" s="98"/>
      <c r="Z2922" s="9" t="s">
        <v>6929</v>
      </c>
      <c r="AA2922" s="9" t="s">
        <v>34</v>
      </c>
      <c r="AB2922" s="9">
        <f t="shared" ca="1" si="305"/>
        <v>15</v>
      </c>
      <c r="AC2922" s="9" t="str">
        <f t="shared" ca="1" si="306"/>
        <v>Below 45 Days</v>
      </c>
      <c r="AD2922" s="9" t="str">
        <f t="shared" ca="1" si="307"/>
        <v/>
      </c>
      <c r="AE2922" s="9" t="str">
        <f t="shared" ca="1" si="308"/>
        <v/>
      </c>
      <c r="AF2922" s="9"/>
      <c r="AG2922" s="123" t="str">
        <f t="shared" si="304"/>
        <v>Srikakulam Rural,'199/2026'</v>
      </c>
      <c r="AH2922" s="97" t="str">
        <f t="shared" ca="1" si="309"/>
        <v>Below 45 Days</v>
      </c>
    </row>
    <row r="2923" spans="1:34" ht="25.5" customHeight="1" x14ac:dyDescent="0.25">
      <c r="A2923" s="9">
        <v>199</v>
      </c>
      <c r="B2923" s="123" t="str">
        <f>_xlfn.XLOOKUP(E2923,'[1]PS Name'!B:B,'[1]PS Name'!D:D)</f>
        <v>Tekkali Sub-Division</v>
      </c>
      <c r="C2923" s="123" t="str">
        <f>_xlfn.XLOOKUP(E2923,'[1]PS Name'!B:B,'[1]PS Name'!C:C)</f>
        <v>Tekkali Rural Circle</v>
      </c>
      <c r="D2923" s="123"/>
      <c r="E2923" s="123" t="s">
        <v>89</v>
      </c>
      <c r="F2923" s="9" t="s">
        <v>5520</v>
      </c>
      <c r="G2923" s="63" t="s">
        <v>1315</v>
      </c>
      <c r="H2923" s="137">
        <v>46296</v>
      </c>
      <c r="I2923" s="63" t="str">
        <f t="shared" si="303"/>
        <v>Oct</v>
      </c>
      <c r="J2923" s="63">
        <f t="shared" si="310"/>
        <v>2026</v>
      </c>
      <c r="K2923" s="63" t="s">
        <v>70</v>
      </c>
      <c r="L2923" s="9"/>
      <c r="M2923" s="9" t="str">
        <f>_xlfn.XLOOKUP(K2923,[1]Heads!A:A,[1]Heads!B:B)</f>
        <v>174 CrPC</v>
      </c>
      <c r="N2923" s="9" t="str">
        <f>_xlfn.XLOOKUP(M2923,[1]Heads!B:B,[1]Heads!C:C)</f>
        <v>174 CrPC</v>
      </c>
      <c r="O2923" s="9" t="s">
        <v>32</v>
      </c>
      <c r="P2923" s="75"/>
      <c r="Q2923" s="9"/>
      <c r="R2923" s="75"/>
      <c r="S2923" s="96" t="s">
        <v>3196</v>
      </c>
      <c r="T2923" s="9"/>
      <c r="U2923" s="75"/>
      <c r="V2923" s="9"/>
      <c r="W2923" s="75" t="s">
        <v>2553</v>
      </c>
      <c r="X2923" s="104" t="s">
        <v>168</v>
      </c>
      <c r="Y2923" s="98"/>
      <c r="Z2923" s="9" t="s">
        <v>6930</v>
      </c>
      <c r="AA2923" s="9" t="s">
        <v>34</v>
      </c>
      <c r="AB2923" s="9">
        <f t="shared" ca="1" si="305"/>
        <v>15</v>
      </c>
      <c r="AC2923" s="9" t="str">
        <f t="shared" ca="1" si="306"/>
        <v>Below 45 Days</v>
      </c>
      <c r="AD2923" s="9" t="str">
        <f t="shared" ca="1" si="307"/>
        <v/>
      </c>
      <c r="AE2923" s="9" t="str">
        <f t="shared" ca="1" si="308"/>
        <v/>
      </c>
      <c r="AF2923" s="9"/>
      <c r="AG2923" s="123" t="str">
        <f t="shared" si="304"/>
        <v>Kotabommali,'179/2026'</v>
      </c>
      <c r="AH2923" s="97" t="str">
        <f t="shared" ca="1" si="309"/>
        <v>Below 45 Days</v>
      </c>
    </row>
    <row r="2924" spans="1:34" ht="25.5" customHeight="1" x14ac:dyDescent="0.25">
      <c r="A2924" s="9">
        <v>200</v>
      </c>
      <c r="B2924" s="123" t="str">
        <f>_xlfn.XLOOKUP(E2924,'[1]PS Name'!B:B,'[1]PS Name'!D:D)</f>
        <v>Kasibugga Sub-Division</v>
      </c>
      <c r="C2924" s="123" t="str">
        <f>_xlfn.XLOOKUP(E2924,'[1]PS Name'!B:B,'[1]PS Name'!C:C)</f>
        <v>Kasibugga Rural Circle</v>
      </c>
      <c r="D2924" s="123"/>
      <c r="E2924" s="123" t="s">
        <v>98</v>
      </c>
      <c r="F2924" s="9" t="s">
        <v>3427</v>
      </c>
      <c r="G2924" s="63" t="s">
        <v>1315</v>
      </c>
      <c r="H2924" s="137">
        <v>46297</v>
      </c>
      <c r="I2924" s="63" t="str">
        <f t="shared" si="303"/>
        <v>Oct</v>
      </c>
      <c r="J2924" s="63">
        <f t="shared" si="310"/>
        <v>2026</v>
      </c>
      <c r="K2924" s="63" t="s">
        <v>70</v>
      </c>
      <c r="L2924" s="9"/>
      <c r="M2924" s="9" t="str">
        <f>_xlfn.XLOOKUP(K2924,[1]Heads!A:A,[1]Heads!B:B)</f>
        <v>174 CrPC</v>
      </c>
      <c r="N2924" s="9" t="str">
        <f>_xlfn.XLOOKUP(M2924,[1]Heads!B:B,[1]Heads!C:C)</f>
        <v>174 CrPC</v>
      </c>
      <c r="O2924" s="9" t="s">
        <v>32</v>
      </c>
      <c r="P2924" s="75"/>
      <c r="Q2924" s="9"/>
      <c r="R2924" s="75"/>
      <c r="S2924" s="96" t="s">
        <v>3196</v>
      </c>
      <c r="T2924" s="9"/>
      <c r="U2924" s="75"/>
      <c r="V2924" s="9"/>
      <c r="W2924" s="75" t="s">
        <v>2553</v>
      </c>
      <c r="X2924" s="104" t="s">
        <v>173</v>
      </c>
      <c r="Y2924" s="98">
        <v>46302</v>
      </c>
      <c r="Z2924" s="9" t="s">
        <v>6931</v>
      </c>
      <c r="AA2924" s="9" t="s">
        <v>34</v>
      </c>
      <c r="AB2924" s="9">
        <f t="shared" ca="1" si="305"/>
        <v>14</v>
      </c>
      <c r="AC2924" s="9" t="str">
        <f t="shared" ca="1" si="306"/>
        <v>Below 45 Days</v>
      </c>
      <c r="AD2924" s="9">
        <f t="shared" ca="1" si="307"/>
        <v>9</v>
      </c>
      <c r="AE2924" s="9" t="str">
        <f t="shared" ca="1" si="308"/>
        <v>Below 45 Days</v>
      </c>
      <c r="AF2924" s="9"/>
      <c r="AG2924" s="123" t="str">
        <f t="shared" si="304"/>
        <v>Vajrapukothuru,'119/2026'</v>
      </c>
      <c r="AH2924" s="97" t="str">
        <f t="shared" ca="1" si="309"/>
        <v>Below 45 Days</v>
      </c>
    </row>
    <row r="2925" spans="1:34" ht="25.5" customHeight="1" x14ac:dyDescent="0.25">
      <c r="A2925" s="9">
        <v>201</v>
      </c>
      <c r="B2925" s="123" t="str">
        <f>_xlfn.XLOOKUP(E2925,'[1]PS Name'!B:B,'[1]PS Name'!D:D)</f>
        <v>Tekkali Sub-Division</v>
      </c>
      <c r="C2925" s="123" t="str">
        <f>_xlfn.XLOOKUP(E2925,'[1]PS Name'!B:B,'[1]PS Name'!C:C)</f>
        <v>Tekkali Rural Circle</v>
      </c>
      <c r="D2925" s="123"/>
      <c r="E2925" s="123" t="s">
        <v>84</v>
      </c>
      <c r="F2925" s="9" t="s">
        <v>3164</v>
      </c>
      <c r="G2925" s="63" t="s">
        <v>1377</v>
      </c>
      <c r="H2925" s="137">
        <v>46297</v>
      </c>
      <c r="I2925" s="63" t="str">
        <f t="shared" si="303"/>
        <v>Oct</v>
      </c>
      <c r="J2925" s="63">
        <f t="shared" si="310"/>
        <v>2026</v>
      </c>
      <c r="K2925" s="63" t="s">
        <v>75</v>
      </c>
      <c r="L2925" s="9"/>
      <c r="M2925" s="9" t="str">
        <f>_xlfn.XLOOKUP(K2925,[1]Heads!A:A,[1]Heads!B:B)</f>
        <v>Bodily Offiences</v>
      </c>
      <c r="N2925" s="9" t="str">
        <f>_xlfn.XLOOKUP(M2925,[1]Heads!B:B,[1]Heads!C:C)</f>
        <v>IPC</v>
      </c>
      <c r="O2925" s="9" t="s">
        <v>32</v>
      </c>
      <c r="P2925" s="75"/>
      <c r="Q2925" s="9"/>
      <c r="R2925" s="75"/>
      <c r="S2925" s="96" t="s">
        <v>3196</v>
      </c>
      <c r="T2925" s="9"/>
      <c r="U2925" s="75"/>
      <c r="V2925" s="9"/>
      <c r="W2925" s="75" t="s">
        <v>2553</v>
      </c>
      <c r="X2925" s="104" t="s">
        <v>169</v>
      </c>
      <c r="Y2925" s="98"/>
      <c r="Z2925" s="9" t="s">
        <v>6932</v>
      </c>
      <c r="AA2925" s="9" t="s">
        <v>34</v>
      </c>
      <c r="AB2925" s="9">
        <f t="shared" ca="1" si="305"/>
        <v>14</v>
      </c>
      <c r="AC2925" s="9" t="str">
        <f t="shared" ca="1" si="306"/>
        <v>Below 45 Days</v>
      </c>
      <c r="AD2925" s="9" t="str">
        <f t="shared" ca="1" si="307"/>
        <v/>
      </c>
      <c r="AE2925" s="9" t="str">
        <f t="shared" ca="1" si="308"/>
        <v/>
      </c>
      <c r="AF2925" s="9"/>
      <c r="AG2925" s="123" t="str">
        <f t="shared" si="304"/>
        <v>Nandigam,'95/2026'</v>
      </c>
      <c r="AH2925" s="97" t="str">
        <f t="shared" ca="1" si="309"/>
        <v>Below 45 Days</v>
      </c>
    </row>
    <row r="2926" spans="1:34" ht="25.5" customHeight="1" x14ac:dyDescent="0.25">
      <c r="A2926" s="9">
        <v>202</v>
      </c>
      <c r="B2926" s="123" t="str">
        <f>_xlfn.XLOOKUP(E2926,'[1]PS Name'!B:B,'[1]PS Name'!D:D)</f>
        <v>Srikakulam Sub-Division</v>
      </c>
      <c r="C2926" s="123" t="str">
        <f>_xlfn.XLOOKUP(E2926,'[1]PS Name'!B:B,'[1]PS Name'!C:C)</f>
        <v>Amadalavalasa Circle</v>
      </c>
      <c r="D2926" s="123"/>
      <c r="E2926" s="123" t="s">
        <v>64</v>
      </c>
      <c r="F2926" s="9" t="s">
        <v>3593</v>
      </c>
      <c r="G2926" s="63" t="s">
        <v>1315</v>
      </c>
      <c r="H2926" s="137">
        <v>46297</v>
      </c>
      <c r="I2926" s="63" t="str">
        <f t="shared" si="303"/>
        <v>Oct</v>
      </c>
      <c r="J2926" s="63">
        <f t="shared" si="310"/>
        <v>2026</v>
      </c>
      <c r="K2926" s="63" t="s">
        <v>70</v>
      </c>
      <c r="L2926" s="9"/>
      <c r="M2926" s="9" t="str">
        <f>_xlfn.XLOOKUP(K2926,[1]Heads!A:A,[1]Heads!B:B)</f>
        <v>174 CrPC</v>
      </c>
      <c r="N2926" s="9" t="str">
        <f>_xlfn.XLOOKUP(M2926,[1]Heads!B:B,[1]Heads!C:C)</f>
        <v>174 CrPC</v>
      </c>
      <c r="O2926" s="9" t="s">
        <v>32</v>
      </c>
      <c r="P2926" s="75"/>
      <c r="Q2926" s="9"/>
      <c r="R2926" s="75"/>
      <c r="S2926" s="96" t="s">
        <v>3196</v>
      </c>
      <c r="T2926" s="9"/>
      <c r="U2926" s="75"/>
      <c r="V2926" s="9"/>
      <c r="W2926" s="75" t="s">
        <v>2553</v>
      </c>
      <c r="X2926" s="104" t="s">
        <v>168</v>
      </c>
      <c r="Y2926" s="98"/>
      <c r="Z2926" s="9" t="s">
        <v>6933</v>
      </c>
      <c r="AA2926" s="9" t="s">
        <v>34</v>
      </c>
      <c r="AB2926" s="9">
        <f t="shared" ca="1" si="305"/>
        <v>14</v>
      </c>
      <c r="AC2926" s="9" t="str">
        <f t="shared" ca="1" si="306"/>
        <v>Below 45 Days</v>
      </c>
      <c r="AD2926" s="9" t="str">
        <f t="shared" ca="1" si="307"/>
        <v/>
      </c>
      <c r="AE2926" s="9" t="str">
        <f t="shared" ca="1" si="308"/>
        <v/>
      </c>
      <c r="AF2926" s="9"/>
      <c r="AG2926" s="123" t="str">
        <f t="shared" si="304"/>
        <v>Ponduru,'135/2026'</v>
      </c>
      <c r="AH2926" s="97" t="str">
        <f t="shared" ca="1" si="309"/>
        <v>Below 45 Days</v>
      </c>
    </row>
    <row r="2927" spans="1:34" ht="25.5" customHeight="1" x14ac:dyDescent="0.25">
      <c r="A2927" s="9">
        <v>203</v>
      </c>
      <c r="B2927" s="123" t="str">
        <f>_xlfn.XLOOKUP(E2927,'[1]PS Name'!B:B,'[1]PS Name'!D:D)</f>
        <v>Tekkali Sub-Division</v>
      </c>
      <c r="C2927" s="123" t="str">
        <f>_xlfn.XLOOKUP(E2927,'[1]PS Name'!B:B,'[1]PS Name'!C:C)</f>
        <v>Narasannapeta Circle</v>
      </c>
      <c r="D2927" s="123"/>
      <c r="E2927" s="123" t="s">
        <v>124</v>
      </c>
      <c r="F2927" s="9" t="s">
        <v>3437</v>
      </c>
      <c r="G2927" s="63" t="s">
        <v>6934</v>
      </c>
      <c r="H2927" s="137">
        <v>46297</v>
      </c>
      <c r="I2927" s="63" t="str">
        <f t="shared" si="303"/>
        <v>Oct</v>
      </c>
      <c r="J2927" s="63">
        <f t="shared" si="310"/>
        <v>2026</v>
      </c>
      <c r="K2927" s="63" t="s">
        <v>115</v>
      </c>
      <c r="L2927" s="9"/>
      <c r="M2927" s="9" t="str">
        <f>_xlfn.XLOOKUP(K2927,[1]Heads!A:A,[1]Heads!B:B)</f>
        <v>Crime  Against Women</v>
      </c>
      <c r="N2927" s="9" t="str">
        <f>_xlfn.XLOOKUP(M2927,[1]Heads!B:B,[1]Heads!C:C)</f>
        <v>IPC</v>
      </c>
      <c r="O2927" s="9" t="s">
        <v>32</v>
      </c>
      <c r="P2927" s="75"/>
      <c r="Q2927" s="9"/>
      <c r="R2927" s="75"/>
      <c r="S2927" s="96" t="s">
        <v>3196</v>
      </c>
      <c r="T2927" s="9"/>
      <c r="U2927" s="75"/>
      <c r="V2927" s="9"/>
      <c r="W2927" s="75" t="s">
        <v>2553</v>
      </c>
      <c r="X2927" s="104" t="s">
        <v>169</v>
      </c>
      <c r="Y2927" s="98"/>
      <c r="Z2927" s="9" t="s">
        <v>6935</v>
      </c>
      <c r="AA2927" s="9" t="s">
        <v>34</v>
      </c>
      <c r="AB2927" s="9">
        <f t="shared" ca="1" si="305"/>
        <v>14</v>
      </c>
      <c r="AC2927" s="9" t="str">
        <f t="shared" ca="1" si="306"/>
        <v>Below 45 Days</v>
      </c>
      <c r="AD2927" s="9" t="str">
        <f t="shared" ca="1" si="307"/>
        <v/>
      </c>
      <c r="AE2927" s="9" t="str">
        <f t="shared" ca="1" si="308"/>
        <v/>
      </c>
      <c r="AF2927" s="9"/>
      <c r="AG2927" s="123" t="str">
        <f t="shared" si="304"/>
        <v>Saravakota,'120/2026'</v>
      </c>
      <c r="AH2927" s="97" t="str">
        <f t="shared" ca="1" si="309"/>
        <v>Below 45 Days</v>
      </c>
    </row>
    <row r="2928" spans="1:34" ht="25.5" customHeight="1" x14ac:dyDescent="0.25">
      <c r="A2928" s="9">
        <v>204</v>
      </c>
      <c r="B2928" s="123" t="str">
        <f>_xlfn.XLOOKUP(E2928,'[1]PS Name'!B:B,'[1]PS Name'!D:D)</f>
        <v>Srikakulam Sub-Division</v>
      </c>
      <c r="C2928" s="123" t="str">
        <f>_xlfn.XLOOKUP(E2928,'[1]PS Name'!B:B,'[1]PS Name'!C:C)</f>
        <v>Amadalavalasa Circle</v>
      </c>
      <c r="D2928" s="123"/>
      <c r="E2928" s="123" t="s">
        <v>64</v>
      </c>
      <c r="F2928" s="9" t="s">
        <v>3577</v>
      </c>
      <c r="G2928" s="63" t="s">
        <v>1425</v>
      </c>
      <c r="H2928" s="137">
        <v>46297</v>
      </c>
      <c r="I2928" s="63" t="str">
        <f t="shared" ref="I2928:I2991" si="311">TEXT(H2928,"mmm")</f>
        <v>Oct</v>
      </c>
      <c r="J2928" s="63">
        <f t="shared" si="310"/>
        <v>2026</v>
      </c>
      <c r="K2928" s="63" t="s">
        <v>39</v>
      </c>
      <c r="L2928" s="9"/>
      <c r="M2928" s="9" t="str">
        <f>_xlfn.XLOOKUP(K2928,[1]Heads!A:A,[1]Heads!B:B)</f>
        <v>Other IPC</v>
      </c>
      <c r="N2928" s="9" t="str">
        <f>_xlfn.XLOOKUP(M2928,[1]Heads!B:B,[1]Heads!C:C)</f>
        <v>IPC</v>
      </c>
      <c r="O2928" s="9" t="s">
        <v>32</v>
      </c>
      <c r="P2928" s="75"/>
      <c r="Q2928" s="9"/>
      <c r="R2928" s="75"/>
      <c r="S2928" s="96" t="s">
        <v>3196</v>
      </c>
      <c r="T2928" s="9"/>
      <c r="U2928" s="75"/>
      <c r="V2928" s="9"/>
      <c r="W2928" s="75" t="s">
        <v>2553</v>
      </c>
      <c r="X2928" s="104" t="s">
        <v>112</v>
      </c>
      <c r="Y2928" s="98"/>
      <c r="Z2928" s="9" t="s">
        <v>6936</v>
      </c>
      <c r="AA2928" s="9" t="s">
        <v>34</v>
      </c>
      <c r="AB2928" s="9">
        <f t="shared" ca="1" si="305"/>
        <v>14</v>
      </c>
      <c r="AC2928" s="9" t="str">
        <f t="shared" ca="1" si="306"/>
        <v>Below 45 Days</v>
      </c>
      <c r="AD2928" s="9" t="str">
        <f t="shared" ca="1" si="307"/>
        <v/>
      </c>
      <c r="AE2928" s="9" t="str">
        <f t="shared" ca="1" si="308"/>
        <v/>
      </c>
      <c r="AF2928" s="9"/>
      <c r="AG2928" s="123" t="str">
        <f t="shared" ref="AG2928:AG2991" si="312">E2928&amp;","&amp;F2928</f>
        <v>Ponduru,'134/2026'</v>
      </c>
      <c r="AH2928" s="97" t="str">
        <f t="shared" ca="1" si="309"/>
        <v>Below 45 Days</v>
      </c>
    </row>
    <row r="2929" spans="1:34" ht="25.5" customHeight="1" x14ac:dyDescent="0.25">
      <c r="A2929" s="9">
        <v>205</v>
      </c>
      <c r="B2929" s="123" t="str">
        <f>_xlfn.XLOOKUP(E2929,'[1]PS Name'!B:B,'[1]PS Name'!D:D)</f>
        <v>Tekkali Sub-Division</v>
      </c>
      <c r="C2929" s="123" t="str">
        <f>_xlfn.XLOOKUP(E2929,'[1]PS Name'!B:B,'[1]PS Name'!C:C)</f>
        <v>Narasannapeta Circle</v>
      </c>
      <c r="D2929" s="123"/>
      <c r="E2929" s="123" t="s">
        <v>124</v>
      </c>
      <c r="F2929" s="9" t="s">
        <v>3427</v>
      </c>
      <c r="G2929" s="63" t="s">
        <v>1919</v>
      </c>
      <c r="H2929" s="137">
        <v>46297</v>
      </c>
      <c r="I2929" s="63" t="str">
        <f t="shared" si="311"/>
        <v>Oct</v>
      </c>
      <c r="J2929" s="63">
        <f t="shared" si="310"/>
        <v>2026</v>
      </c>
      <c r="K2929" s="63" t="s">
        <v>75</v>
      </c>
      <c r="L2929" s="9"/>
      <c r="M2929" s="9" t="str">
        <f>_xlfn.XLOOKUP(K2929,[1]Heads!A:A,[1]Heads!B:B)</f>
        <v>Bodily Offiences</v>
      </c>
      <c r="N2929" s="9" t="str">
        <f>_xlfn.XLOOKUP(M2929,[1]Heads!B:B,[1]Heads!C:C)</f>
        <v>IPC</v>
      </c>
      <c r="O2929" s="9" t="s">
        <v>32</v>
      </c>
      <c r="P2929" s="75"/>
      <c r="Q2929" s="9"/>
      <c r="R2929" s="75"/>
      <c r="S2929" s="96" t="s">
        <v>3196</v>
      </c>
      <c r="T2929" s="9"/>
      <c r="U2929" s="75"/>
      <c r="V2929" s="9"/>
      <c r="W2929" s="75" t="s">
        <v>2553</v>
      </c>
      <c r="X2929" s="104" t="s">
        <v>169</v>
      </c>
      <c r="Y2929" s="98"/>
      <c r="Z2929" s="9" t="s">
        <v>6937</v>
      </c>
      <c r="AA2929" s="9" t="s">
        <v>34</v>
      </c>
      <c r="AB2929" s="9">
        <f t="shared" ca="1" si="305"/>
        <v>14</v>
      </c>
      <c r="AC2929" s="9" t="str">
        <f t="shared" ca="1" si="306"/>
        <v>Below 45 Days</v>
      </c>
      <c r="AD2929" s="9" t="str">
        <f t="shared" ca="1" si="307"/>
        <v/>
      </c>
      <c r="AE2929" s="9" t="str">
        <f t="shared" ca="1" si="308"/>
        <v/>
      </c>
      <c r="AF2929" s="9"/>
      <c r="AG2929" s="123" t="str">
        <f t="shared" si="312"/>
        <v>Saravakota,'119/2026'</v>
      </c>
      <c r="AH2929" s="97" t="str">
        <f t="shared" ca="1" si="309"/>
        <v>Below 45 Days</v>
      </c>
    </row>
    <row r="2930" spans="1:34" ht="25.5" customHeight="1" x14ac:dyDescent="0.25">
      <c r="A2930" s="9">
        <v>206</v>
      </c>
      <c r="B2930" s="123" t="str">
        <f>_xlfn.XLOOKUP(E2930,'[1]PS Name'!B:B,'[1]PS Name'!D:D)</f>
        <v>Kasibugga Sub-Division</v>
      </c>
      <c r="C2930" s="123" t="str">
        <f>_xlfn.XLOOKUP(E2930,'[1]PS Name'!B:B,'[1]PS Name'!C:C)</f>
        <v>Sompeta Circle</v>
      </c>
      <c r="D2930" s="123"/>
      <c r="E2930" s="123" t="s">
        <v>106</v>
      </c>
      <c r="F2930" s="9" t="s">
        <v>3103</v>
      </c>
      <c r="G2930" s="63" t="s">
        <v>2069</v>
      </c>
      <c r="H2930" s="137">
        <v>46297</v>
      </c>
      <c r="I2930" s="63" t="str">
        <f t="shared" si="311"/>
        <v>Oct</v>
      </c>
      <c r="J2930" s="63">
        <f t="shared" si="310"/>
        <v>2026</v>
      </c>
      <c r="K2930" s="63" t="s">
        <v>39</v>
      </c>
      <c r="L2930" s="9"/>
      <c r="M2930" s="9" t="str">
        <f>_xlfn.XLOOKUP(K2930,[1]Heads!A:A,[1]Heads!B:B)</f>
        <v>Other IPC</v>
      </c>
      <c r="N2930" s="9" t="str">
        <f>_xlfn.XLOOKUP(M2930,[1]Heads!B:B,[1]Heads!C:C)</f>
        <v>IPC</v>
      </c>
      <c r="O2930" s="9" t="s">
        <v>32</v>
      </c>
      <c r="P2930" s="75"/>
      <c r="Q2930" s="9"/>
      <c r="R2930" s="75"/>
      <c r="S2930" s="96" t="s">
        <v>3196</v>
      </c>
      <c r="T2930" s="9"/>
      <c r="U2930" s="75"/>
      <c r="V2930" s="9"/>
      <c r="W2930" s="75" t="s">
        <v>2553</v>
      </c>
      <c r="X2930" s="104" t="s">
        <v>50</v>
      </c>
      <c r="Y2930" s="98"/>
      <c r="Z2930" s="9" t="s">
        <v>6938</v>
      </c>
      <c r="AA2930" s="9" t="s">
        <v>34</v>
      </c>
      <c r="AB2930" s="9">
        <f t="shared" ca="1" si="305"/>
        <v>14</v>
      </c>
      <c r="AC2930" s="9" t="str">
        <f t="shared" ca="1" si="306"/>
        <v>Below 45 Days</v>
      </c>
      <c r="AD2930" s="9" t="str">
        <f t="shared" ca="1" si="307"/>
        <v/>
      </c>
      <c r="AE2930" s="9" t="str">
        <f t="shared" ca="1" si="308"/>
        <v/>
      </c>
      <c r="AF2930" s="9"/>
      <c r="AG2930" s="123" t="str">
        <f t="shared" si="312"/>
        <v>Sompeta,'62/2026'</v>
      </c>
      <c r="AH2930" s="97" t="str">
        <f t="shared" ca="1" si="309"/>
        <v>Below 45 Days</v>
      </c>
    </row>
    <row r="2931" spans="1:34" ht="25.5" customHeight="1" x14ac:dyDescent="0.25">
      <c r="A2931" s="9">
        <v>207</v>
      </c>
      <c r="B2931" s="123" t="str">
        <f>_xlfn.XLOOKUP(E2931,'[1]PS Name'!B:B,'[1]PS Name'!D:D)</f>
        <v>Kasibugga Sub-Division</v>
      </c>
      <c r="C2931" s="123" t="str">
        <f>_xlfn.XLOOKUP(E2931,'[1]PS Name'!B:B,'[1]PS Name'!C:C)</f>
        <v>Kasibugga Rural Circle</v>
      </c>
      <c r="D2931" s="123"/>
      <c r="E2931" s="123" t="s">
        <v>114</v>
      </c>
      <c r="F2931" s="9" t="s">
        <v>3908</v>
      </c>
      <c r="G2931" s="63" t="s">
        <v>1816</v>
      </c>
      <c r="H2931" s="137">
        <v>46297</v>
      </c>
      <c r="I2931" s="63" t="str">
        <f t="shared" si="311"/>
        <v>Oct</v>
      </c>
      <c r="J2931" s="63">
        <f t="shared" si="310"/>
        <v>2026</v>
      </c>
      <c r="K2931" s="63" t="s">
        <v>85</v>
      </c>
      <c r="L2931" s="9"/>
      <c r="M2931" s="9" t="str">
        <f>_xlfn.XLOOKUP(K2931,[1]Heads!A:A,[1]Heads!B:B)</f>
        <v>Enforcement</v>
      </c>
      <c r="N2931" s="9" t="str">
        <f>_xlfn.XLOOKUP(M2931,[1]Heads!B:B,[1]Heads!C:C)</f>
        <v>Enforcement</v>
      </c>
      <c r="O2931" s="9" t="s">
        <v>32</v>
      </c>
      <c r="P2931" s="75"/>
      <c r="Q2931" s="9"/>
      <c r="R2931" s="75"/>
      <c r="S2931" s="96" t="s">
        <v>3196</v>
      </c>
      <c r="T2931" s="9"/>
      <c r="U2931" s="75"/>
      <c r="V2931" s="9"/>
      <c r="W2931" s="75" t="s">
        <v>2553</v>
      </c>
      <c r="X2931" s="104" t="s">
        <v>174</v>
      </c>
      <c r="Y2931" s="98">
        <v>46304</v>
      </c>
      <c r="Z2931" s="9" t="s">
        <v>6939</v>
      </c>
      <c r="AA2931" s="9" t="s">
        <v>34</v>
      </c>
      <c r="AB2931" s="9">
        <f t="shared" ca="1" si="305"/>
        <v>14</v>
      </c>
      <c r="AC2931" s="9" t="str">
        <f t="shared" ca="1" si="306"/>
        <v>Below 45 Days</v>
      </c>
      <c r="AD2931" s="9">
        <f t="shared" ca="1" si="307"/>
        <v>7</v>
      </c>
      <c r="AE2931" s="9" t="str">
        <f t="shared" ca="1" si="308"/>
        <v>Below 45 Days</v>
      </c>
      <c r="AF2931" s="9"/>
      <c r="AG2931" s="123" t="str">
        <f t="shared" si="312"/>
        <v>Mandasa,'157/2026'</v>
      </c>
      <c r="AH2931" s="97" t="str">
        <f t="shared" ca="1" si="309"/>
        <v>Below 45 Days</v>
      </c>
    </row>
    <row r="2932" spans="1:34" ht="25.5" customHeight="1" x14ac:dyDescent="0.25">
      <c r="A2932" s="9">
        <v>208</v>
      </c>
      <c r="B2932" s="123" t="str">
        <f>_xlfn.XLOOKUP(E2932,'[1]PS Name'!B:B,'[1]PS Name'!D:D)</f>
        <v>Srikakulam Sub-Division</v>
      </c>
      <c r="C2932" s="123" t="str">
        <f>_xlfn.XLOOKUP(E2932,'[1]PS Name'!B:B,'[1]PS Name'!C:C)</f>
        <v>Srikakulam Rural Circle</v>
      </c>
      <c r="D2932" s="123"/>
      <c r="E2932" s="123" t="s">
        <v>61</v>
      </c>
      <c r="F2932" s="9" t="s">
        <v>3148</v>
      </c>
      <c r="G2932" s="63" t="s">
        <v>1816</v>
      </c>
      <c r="H2932" s="137">
        <v>46297</v>
      </c>
      <c r="I2932" s="63" t="str">
        <f t="shared" si="311"/>
        <v>Oct</v>
      </c>
      <c r="J2932" s="63">
        <f t="shared" si="310"/>
        <v>2026</v>
      </c>
      <c r="K2932" s="63" t="s">
        <v>85</v>
      </c>
      <c r="L2932" s="9"/>
      <c r="M2932" s="9" t="str">
        <f>_xlfn.XLOOKUP(K2932,[1]Heads!A:A,[1]Heads!B:B)</f>
        <v>Enforcement</v>
      </c>
      <c r="N2932" s="9" t="str">
        <f>_xlfn.XLOOKUP(M2932,[1]Heads!B:B,[1]Heads!C:C)</f>
        <v>Enforcement</v>
      </c>
      <c r="O2932" s="9" t="s">
        <v>32</v>
      </c>
      <c r="P2932" s="75"/>
      <c r="Q2932" s="9"/>
      <c r="R2932" s="75"/>
      <c r="S2932" s="96" t="s">
        <v>3196</v>
      </c>
      <c r="T2932" s="9"/>
      <c r="U2932" s="75"/>
      <c r="V2932" s="9"/>
      <c r="W2932" s="75" t="s">
        <v>2553</v>
      </c>
      <c r="X2932" s="104" t="s">
        <v>174</v>
      </c>
      <c r="Y2932" s="98">
        <v>46304</v>
      </c>
      <c r="Z2932" s="9" t="s">
        <v>6940</v>
      </c>
      <c r="AA2932" s="9" t="s">
        <v>34</v>
      </c>
      <c r="AB2932" s="9">
        <f t="shared" ca="1" si="305"/>
        <v>14</v>
      </c>
      <c r="AC2932" s="9" t="str">
        <f t="shared" ca="1" si="306"/>
        <v>Below 45 Days</v>
      </c>
      <c r="AD2932" s="9">
        <f t="shared" ca="1" si="307"/>
        <v>7</v>
      </c>
      <c r="AE2932" s="9" t="str">
        <f t="shared" ca="1" si="308"/>
        <v>Below 45 Days</v>
      </c>
      <c r="AF2932" s="9"/>
      <c r="AG2932" s="123" t="str">
        <f t="shared" si="312"/>
        <v>Srikakulam I Town,'90/2026'</v>
      </c>
      <c r="AH2932" s="97" t="str">
        <f t="shared" ca="1" si="309"/>
        <v>Below 45 Days</v>
      </c>
    </row>
    <row r="2933" spans="1:34" ht="25.5" customHeight="1" x14ac:dyDescent="0.25">
      <c r="A2933" s="9">
        <v>209</v>
      </c>
      <c r="B2933" s="123" t="str">
        <f>_xlfn.XLOOKUP(E2933,'[1]PS Name'!B:B,'[1]PS Name'!D:D)</f>
        <v>Tekkali Sub-Division</v>
      </c>
      <c r="C2933" s="123" t="str">
        <f>_xlfn.XLOOKUP(E2933,'[1]PS Name'!B:B,'[1]PS Name'!C:C)</f>
        <v>Pathapatnam Circle</v>
      </c>
      <c r="D2933" s="123"/>
      <c r="E2933" s="123" t="s">
        <v>58</v>
      </c>
      <c r="F2933" s="9" t="s">
        <v>3058</v>
      </c>
      <c r="G2933" s="63" t="s">
        <v>1876</v>
      </c>
      <c r="H2933" s="137">
        <v>46297</v>
      </c>
      <c r="I2933" s="63" t="str">
        <f t="shared" si="311"/>
        <v>Oct</v>
      </c>
      <c r="J2933" s="63">
        <f t="shared" si="310"/>
        <v>2026</v>
      </c>
      <c r="K2933" s="63" t="s">
        <v>39</v>
      </c>
      <c r="L2933" s="9"/>
      <c r="M2933" s="9" t="str">
        <f>_xlfn.XLOOKUP(K2933,[1]Heads!A:A,[1]Heads!B:B)</f>
        <v>Other IPC</v>
      </c>
      <c r="N2933" s="9" t="str">
        <f>_xlfn.XLOOKUP(M2933,[1]Heads!B:B,[1]Heads!C:C)</f>
        <v>IPC</v>
      </c>
      <c r="O2933" s="9" t="s">
        <v>32</v>
      </c>
      <c r="P2933" s="75"/>
      <c r="Q2933" s="9"/>
      <c r="R2933" s="75"/>
      <c r="S2933" s="96" t="s">
        <v>3196</v>
      </c>
      <c r="T2933" s="9"/>
      <c r="U2933" s="75"/>
      <c r="V2933" s="9"/>
      <c r="W2933" s="75" t="s">
        <v>2553</v>
      </c>
      <c r="X2933" s="104" t="s">
        <v>40</v>
      </c>
      <c r="Y2933" s="98"/>
      <c r="Z2933" s="9" t="s">
        <v>6941</v>
      </c>
      <c r="AA2933" s="9" t="s">
        <v>34</v>
      </c>
      <c r="AB2933" s="9">
        <f t="shared" ca="1" si="305"/>
        <v>14</v>
      </c>
      <c r="AC2933" s="9" t="str">
        <f t="shared" ca="1" si="306"/>
        <v>Below 45 Days</v>
      </c>
      <c r="AD2933" s="9" t="str">
        <f t="shared" ca="1" si="307"/>
        <v/>
      </c>
      <c r="AE2933" s="9" t="str">
        <f t="shared" ca="1" si="308"/>
        <v/>
      </c>
      <c r="AF2933" s="9"/>
      <c r="AG2933" s="123" t="str">
        <f t="shared" si="312"/>
        <v>Meliaputti,'64/2026'</v>
      </c>
      <c r="AH2933" s="97" t="str">
        <f t="shared" ca="1" si="309"/>
        <v>Below 45 Days</v>
      </c>
    </row>
    <row r="2934" spans="1:34" ht="25.5" customHeight="1" x14ac:dyDescent="0.25">
      <c r="A2934" s="9">
        <v>210</v>
      </c>
      <c r="B2934" s="123" t="str">
        <f>_xlfn.XLOOKUP(E2934,'[1]PS Name'!B:B,'[1]PS Name'!D:D)</f>
        <v>Tekkali Sub-Division</v>
      </c>
      <c r="C2934" s="123" t="str">
        <f>_xlfn.XLOOKUP(E2934,'[1]PS Name'!B:B,'[1]PS Name'!C:C)</f>
        <v>Narasannapeta Circle</v>
      </c>
      <c r="D2934" s="123"/>
      <c r="E2934" s="123" t="s">
        <v>79</v>
      </c>
      <c r="F2934" s="9" t="s">
        <v>3562</v>
      </c>
      <c r="G2934" s="63" t="s">
        <v>2034</v>
      </c>
      <c r="H2934" s="137">
        <v>46297</v>
      </c>
      <c r="I2934" s="63" t="str">
        <f t="shared" si="311"/>
        <v>Oct</v>
      </c>
      <c r="J2934" s="63">
        <f t="shared" si="310"/>
        <v>2026</v>
      </c>
      <c r="K2934" s="63" t="s">
        <v>81</v>
      </c>
      <c r="L2934" s="9"/>
      <c r="M2934" s="9" t="str">
        <f>_xlfn.XLOOKUP(K2934,[1]Heads!A:A,[1]Heads!B:B)</f>
        <v>Enforcement</v>
      </c>
      <c r="N2934" s="9" t="str">
        <f>_xlfn.XLOOKUP(M2934,[1]Heads!B:B,[1]Heads!C:C)</f>
        <v>Enforcement</v>
      </c>
      <c r="O2934" s="9" t="s">
        <v>32</v>
      </c>
      <c r="P2934" s="75"/>
      <c r="Q2934" s="9"/>
      <c r="R2934" s="75"/>
      <c r="S2934" s="96" t="s">
        <v>3196</v>
      </c>
      <c r="T2934" s="9"/>
      <c r="U2934" s="75"/>
      <c r="V2934" s="9"/>
      <c r="W2934" s="75" t="s">
        <v>2553</v>
      </c>
      <c r="X2934" s="104" t="s">
        <v>141</v>
      </c>
      <c r="Y2934" s="98"/>
      <c r="Z2934" s="9" t="s">
        <v>6942</v>
      </c>
      <c r="AA2934" s="9" t="s">
        <v>34</v>
      </c>
      <c r="AB2934" s="9">
        <f t="shared" ca="1" si="305"/>
        <v>14</v>
      </c>
      <c r="AC2934" s="9" t="str">
        <f t="shared" ca="1" si="306"/>
        <v>Below 45 Days</v>
      </c>
      <c r="AD2934" s="9" t="str">
        <f t="shared" ca="1" si="307"/>
        <v/>
      </c>
      <c r="AE2934" s="9" t="str">
        <f t="shared" ca="1" si="308"/>
        <v/>
      </c>
      <c r="AF2934" s="9"/>
      <c r="AG2934" s="123" t="str">
        <f t="shared" si="312"/>
        <v>Polaki,'131/2026'</v>
      </c>
      <c r="AH2934" s="97" t="str">
        <f t="shared" ca="1" si="309"/>
        <v>Below 45 Days</v>
      </c>
    </row>
    <row r="2935" spans="1:34" ht="25.5" customHeight="1" x14ac:dyDescent="0.25">
      <c r="A2935" s="9">
        <v>211</v>
      </c>
      <c r="B2935" s="123" t="str">
        <f>_xlfn.XLOOKUP(E2935,'[1]PS Name'!B:B,'[1]PS Name'!D:D)</f>
        <v>Tekkali Sub-Division</v>
      </c>
      <c r="C2935" s="123" t="str">
        <f>_xlfn.XLOOKUP(E2935,'[1]PS Name'!B:B,'[1]PS Name'!C:C)</f>
        <v>Narasannapeta Circle</v>
      </c>
      <c r="D2935" s="123"/>
      <c r="E2935" s="123" t="s">
        <v>79</v>
      </c>
      <c r="F2935" s="9" t="s">
        <v>3581</v>
      </c>
      <c r="G2935" s="63" t="s">
        <v>1157</v>
      </c>
      <c r="H2935" s="137">
        <v>46297</v>
      </c>
      <c r="I2935" s="63" t="str">
        <f t="shared" si="311"/>
        <v>Oct</v>
      </c>
      <c r="J2935" s="63">
        <f t="shared" si="310"/>
        <v>2026</v>
      </c>
      <c r="K2935" s="63" t="s">
        <v>2386</v>
      </c>
      <c r="L2935" s="9"/>
      <c r="M2935" s="9" t="str">
        <f>_xlfn.XLOOKUP(K2935,[1]Heads!A:A,[1]Heads!B:B)</f>
        <v>Enforcement</v>
      </c>
      <c r="N2935" s="9" t="str">
        <f>_xlfn.XLOOKUP(M2935,[1]Heads!B:B,[1]Heads!C:C)</f>
        <v>Enforcement</v>
      </c>
      <c r="O2935" s="9" t="s">
        <v>32</v>
      </c>
      <c r="P2935" s="75"/>
      <c r="Q2935" s="9"/>
      <c r="R2935" s="75"/>
      <c r="S2935" s="96" t="s">
        <v>3196</v>
      </c>
      <c r="T2935" s="9"/>
      <c r="U2935" s="75"/>
      <c r="V2935" s="9"/>
      <c r="W2935" s="75" t="s">
        <v>2553</v>
      </c>
      <c r="X2935" s="104" t="s">
        <v>141</v>
      </c>
      <c r="Y2935" s="98"/>
      <c r="Z2935" s="9" t="s">
        <v>6943</v>
      </c>
      <c r="AA2935" s="9" t="s">
        <v>34</v>
      </c>
      <c r="AB2935" s="9">
        <f t="shared" ca="1" si="305"/>
        <v>14</v>
      </c>
      <c r="AC2935" s="9" t="str">
        <f t="shared" ca="1" si="306"/>
        <v>Below 45 Days</v>
      </c>
      <c r="AD2935" s="9" t="str">
        <f t="shared" ca="1" si="307"/>
        <v/>
      </c>
      <c r="AE2935" s="9" t="str">
        <f t="shared" ca="1" si="308"/>
        <v/>
      </c>
      <c r="AF2935" s="9"/>
      <c r="AG2935" s="123" t="str">
        <f t="shared" si="312"/>
        <v>Polaki,'133/2026'</v>
      </c>
      <c r="AH2935" s="97" t="str">
        <f t="shared" ca="1" si="309"/>
        <v>Below 45 Days</v>
      </c>
    </row>
    <row r="2936" spans="1:34" ht="25.5" customHeight="1" x14ac:dyDescent="0.25">
      <c r="A2936" s="9">
        <v>212</v>
      </c>
      <c r="B2936" s="123" t="str">
        <f>_xlfn.XLOOKUP(E2936,'[1]PS Name'!B:B,'[1]PS Name'!D:D)</f>
        <v>Srikakulam Sub-Division</v>
      </c>
      <c r="C2936" s="123" t="str">
        <f>_xlfn.XLOOKUP(E2936,'[1]PS Name'!B:B,'[1]PS Name'!C:C)</f>
        <v>Amadalavalasa Circle</v>
      </c>
      <c r="D2936" s="123"/>
      <c r="E2936" s="123" t="s">
        <v>109</v>
      </c>
      <c r="F2936" s="9" t="s">
        <v>3043</v>
      </c>
      <c r="G2936" s="63" t="s">
        <v>1315</v>
      </c>
      <c r="H2936" s="137">
        <v>46297</v>
      </c>
      <c r="I2936" s="63" t="str">
        <f t="shared" si="311"/>
        <v>Oct</v>
      </c>
      <c r="J2936" s="63">
        <f t="shared" si="310"/>
        <v>2026</v>
      </c>
      <c r="K2936" s="63" t="s">
        <v>70</v>
      </c>
      <c r="L2936" s="9"/>
      <c r="M2936" s="9" t="str">
        <f>_xlfn.XLOOKUP(K2936,[1]Heads!A:A,[1]Heads!B:B)</f>
        <v>174 CrPC</v>
      </c>
      <c r="N2936" s="9" t="str">
        <f>_xlfn.XLOOKUP(M2936,[1]Heads!B:B,[1]Heads!C:C)</f>
        <v>174 CrPC</v>
      </c>
      <c r="O2936" s="9" t="s">
        <v>32</v>
      </c>
      <c r="P2936" s="75"/>
      <c r="Q2936" s="9"/>
      <c r="R2936" s="75"/>
      <c r="S2936" s="96" t="s">
        <v>3196</v>
      </c>
      <c r="T2936" s="9"/>
      <c r="U2936" s="75"/>
      <c r="V2936" s="9"/>
      <c r="W2936" s="75" t="s">
        <v>2553</v>
      </c>
      <c r="X2936" s="104" t="s">
        <v>173</v>
      </c>
      <c r="Y2936" s="98">
        <v>46302</v>
      </c>
      <c r="Z2936" s="9" t="s">
        <v>6944</v>
      </c>
      <c r="AA2936" s="9" t="s">
        <v>34</v>
      </c>
      <c r="AB2936" s="9">
        <f t="shared" ca="1" si="305"/>
        <v>14</v>
      </c>
      <c r="AC2936" s="9" t="str">
        <f t="shared" ca="1" si="306"/>
        <v>Below 45 Days</v>
      </c>
      <c r="AD2936" s="9">
        <f t="shared" ca="1" si="307"/>
        <v>9</v>
      </c>
      <c r="AE2936" s="9" t="str">
        <f t="shared" ca="1" si="308"/>
        <v>Below 45 Days</v>
      </c>
      <c r="AF2936" s="9"/>
      <c r="AG2936" s="123" t="str">
        <f t="shared" si="312"/>
        <v>Burja,'57/2026'</v>
      </c>
      <c r="AH2936" s="97" t="str">
        <f t="shared" ca="1" si="309"/>
        <v>Below 45 Days</v>
      </c>
    </row>
    <row r="2937" spans="1:34" ht="25.5" customHeight="1" x14ac:dyDescent="0.25">
      <c r="A2937" s="9">
        <v>213</v>
      </c>
      <c r="B2937" s="123" t="str">
        <f>_xlfn.XLOOKUP(E2937,'[1]PS Name'!B:B,'[1]PS Name'!D:D)</f>
        <v>Tekkali Sub-Division</v>
      </c>
      <c r="C2937" s="123">
        <f>_xlfn.XLOOKUP(E2937,'[1]PS Name'!B:B,'[1]PS Name'!C:C)</f>
        <v>0</v>
      </c>
      <c r="D2937" s="123"/>
      <c r="E2937" s="123" t="s">
        <v>51</v>
      </c>
      <c r="F2937" s="9" t="s">
        <v>5451</v>
      </c>
      <c r="G2937" s="63" t="s">
        <v>6945</v>
      </c>
      <c r="H2937" s="137">
        <v>46297</v>
      </c>
      <c r="I2937" s="63" t="str">
        <f t="shared" si="311"/>
        <v>Oct</v>
      </c>
      <c r="J2937" s="63">
        <f t="shared" si="310"/>
        <v>2026</v>
      </c>
      <c r="K2937" s="63" t="s">
        <v>39</v>
      </c>
      <c r="L2937" s="9"/>
      <c r="M2937" s="9" t="str">
        <f>_xlfn.XLOOKUP(K2937,[1]Heads!A:A,[1]Heads!B:B)</f>
        <v>Other IPC</v>
      </c>
      <c r="N2937" s="9" t="str">
        <f>_xlfn.XLOOKUP(M2937,[1]Heads!B:B,[1]Heads!C:C)</f>
        <v>IPC</v>
      </c>
      <c r="O2937" s="9" t="s">
        <v>32</v>
      </c>
      <c r="P2937" s="75"/>
      <c r="Q2937" s="9"/>
      <c r="R2937" s="75"/>
      <c r="S2937" s="96" t="s">
        <v>3196</v>
      </c>
      <c r="T2937" s="9"/>
      <c r="U2937" s="75"/>
      <c r="V2937" s="9"/>
      <c r="W2937" s="75" t="s">
        <v>2553</v>
      </c>
      <c r="X2937" s="104" t="s">
        <v>141</v>
      </c>
      <c r="Y2937" s="98"/>
      <c r="Z2937" s="9" t="s">
        <v>6946</v>
      </c>
      <c r="AA2937" s="9" t="s">
        <v>34</v>
      </c>
      <c r="AB2937" s="9">
        <f t="shared" ca="1" si="305"/>
        <v>14</v>
      </c>
      <c r="AC2937" s="9" t="str">
        <f t="shared" ca="1" si="306"/>
        <v>Below 45 Days</v>
      </c>
      <c r="AD2937" s="9" t="str">
        <f t="shared" ca="1" si="307"/>
        <v/>
      </c>
      <c r="AE2937" s="9" t="str">
        <f t="shared" ca="1" si="308"/>
        <v/>
      </c>
      <c r="AF2937" s="9"/>
      <c r="AG2937" s="123" t="str">
        <f t="shared" si="312"/>
        <v>Tekkali PS,'169/2026'</v>
      </c>
      <c r="AH2937" s="97" t="str">
        <f t="shared" ca="1" si="309"/>
        <v>Below 45 Days</v>
      </c>
    </row>
    <row r="2938" spans="1:34" ht="25.5" customHeight="1" x14ac:dyDescent="0.25">
      <c r="A2938" s="9">
        <v>214</v>
      </c>
      <c r="B2938" s="123" t="str">
        <f>_xlfn.XLOOKUP(E2938,'[1]PS Name'!B:B,'[1]PS Name'!D:D)</f>
        <v>Tekkali Sub-Division</v>
      </c>
      <c r="C2938" s="123">
        <f>_xlfn.XLOOKUP(E2938,'[1]PS Name'!B:B,'[1]PS Name'!C:C)</f>
        <v>0</v>
      </c>
      <c r="D2938" s="123"/>
      <c r="E2938" s="123" t="s">
        <v>51</v>
      </c>
      <c r="F2938" s="9" t="s">
        <v>5458</v>
      </c>
      <c r="G2938" s="63" t="s">
        <v>1876</v>
      </c>
      <c r="H2938" s="137">
        <v>46297</v>
      </c>
      <c r="I2938" s="63" t="str">
        <f t="shared" si="311"/>
        <v>Oct</v>
      </c>
      <c r="J2938" s="63">
        <f t="shared" si="310"/>
        <v>2026</v>
      </c>
      <c r="K2938" s="63" t="s">
        <v>39</v>
      </c>
      <c r="L2938" s="9"/>
      <c r="M2938" s="9" t="str">
        <f>_xlfn.XLOOKUP(K2938,[1]Heads!A:A,[1]Heads!B:B)</f>
        <v>Other IPC</v>
      </c>
      <c r="N2938" s="9" t="str">
        <f>_xlfn.XLOOKUP(M2938,[1]Heads!B:B,[1]Heads!C:C)</f>
        <v>IPC</v>
      </c>
      <c r="O2938" s="9" t="s">
        <v>32</v>
      </c>
      <c r="P2938" s="75"/>
      <c r="Q2938" s="9"/>
      <c r="R2938" s="75"/>
      <c r="S2938" s="96" t="s">
        <v>3196</v>
      </c>
      <c r="T2938" s="9"/>
      <c r="U2938" s="75"/>
      <c r="V2938" s="9"/>
      <c r="W2938" s="75" t="s">
        <v>2553</v>
      </c>
      <c r="X2938" s="104" t="s">
        <v>141</v>
      </c>
      <c r="Y2938" s="98"/>
      <c r="Z2938" s="9" t="s">
        <v>6947</v>
      </c>
      <c r="AA2938" s="9" t="s">
        <v>34</v>
      </c>
      <c r="AB2938" s="9">
        <f t="shared" ca="1" si="305"/>
        <v>14</v>
      </c>
      <c r="AC2938" s="9" t="str">
        <f t="shared" ca="1" si="306"/>
        <v>Below 45 Days</v>
      </c>
      <c r="AD2938" s="9" t="str">
        <f t="shared" ca="1" si="307"/>
        <v/>
      </c>
      <c r="AE2938" s="9" t="str">
        <f t="shared" ca="1" si="308"/>
        <v/>
      </c>
      <c r="AF2938" s="9"/>
      <c r="AG2938" s="123" t="str">
        <f t="shared" si="312"/>
        <v>Tekkali PS,'170/2026'</v>
      </c>
      <c r="AH2938" s="97" t="str">
        <f t="shared" ca="1" si="309"/>
        <v>Below 45 Days</v>
      </c>
    </row>
    <row r="2939" spans="1:34" ht="25.5" customHeight="1" x14ac:dyDescent="0.25">
      <c r="A2939" s="9">
        <v>215</v>
      </c>
      <c r="B2939" s="123" t="str">
        <f>_xlfn.XLOOKUP(E2939,'[1]PS Name'!B:B,'[1]PS Name'!D:D)</f>
        <v>Tekkali Sub-Division</v>
      </c>
      <c r="C2939" s="123" t="str">
        <f>_xlfn.XLOOKUP(E2939,'[1]PS Name'!B:B,'[1]PS Name'!C:C)</f>
        <v>Narasannapeta Circle</v>
      </c>
      <c r="D2939" s="123"/>
      <c r="E2939" s="123" t="s">
        <v>79</v>
      </c>
      <c r="F2939" s="9" t="s">
        <v>3561</v>
      </c>
      <c r="G2939" s="63" t="s">
        <v>2034</v>
      </c>
      <c r="H2939" s="137">
        <v>46297</v>
      </c>
      <c r="I2939" s="63" t="str">
        <f t="shared" si="311"/>
        <v>Oct</v>
      </c>
      <c r="J2939" s="63">
        <f t="shared" si="310"/>
        <v>2026</v>
      </c>
      <c r="K2939" s="63" t="s">
        <v>81</v>
      </c>
      <c r="L2939" s="9"/>
      <c r="M2939" s="9" t="str">
        <f>_xlfn.XLOOKUP(K2939,[1]Heads!A:A,[1]Heads!B:B)</f>
        <v>Enforcement</v>
      </c>
      <c r="N2939" s="9" t="str">
        <f>_xlfn.XLOOKUP(M2939,[1]Heads!B:B,[1]Heads!C:C)</f>
        <v>Enforcement</v>
      </c>
      <c r="O2939" s="9" t="s">
        <v>32</v>
      </c>
      <c r="P2939" s="75"/>
      <c r="Q2939" s="9"/>
      <c r="R2939" s="75"/>
      <c r="S2939" s="96" t="s">
        <v>3196</v>
      </c>
      <c r="T2939" s="9"/>
      <c r="U2939" s="75"/>
      <c r="V2939" s="9"/>
      <c r="W2939" s="75" t="s">
        <v>2553</v>
      </c>
      <c r="X2939" s="104" t="s">
        <v>141</v>
      </c>
      <c r="Y2939" s="98"/>
      <c r="Z2939" s="9" t="s">
        <v>6948</v>
      </c>
      <c r="AA2939" s="9" t="s">
        <v>34</v>
      </c>
      <c r="AB2939" s="9">
        <f t="shared" ca="1" si="305"/>
        <v>14</v>
      </c>
      <c r="AC2939" s="9" t="str">
        <f t="shared" ca="1" si="306"/>
        <v>Below 45 Days</v>
      </c>
      <c r="AD2939" s="9" t="str">
        <f t="shared" ca="1" si="307"/>
        <v/>
      </c>
      <c r="AE2939" s="9" t="str">
        <f t="shared" ca="1" si="308"/>
        <v/>
      </c>
      <c r="AF2939" s="9"/>
      <c r="AG2939" s="123" t="str">
        <f t="shared" si="312"/>
        <v>Polaki,'132/2026'</v>
      </c>
      <c r="AH2939" s="97" t="str">
        <f t="shared" ca="1" si="309"/>
        <v>Below 45 Days</v>
      </c>
    </row>
    <row r="2940" spans="1:34" ht="25.5" customHeight="1" x14ac:dyDescent="0.25">
      <c r="A2940" s="9">
        <v>216</v>
      </c>
      <c r="B2940" s="123" t="str">
        <f>_xlfn.XLOOKUP(E2940,'[1]PS Name'!B:B,'[1]PS Name'!D:D)</f>
        <v>Kasibugga Sub-Division</v>
      </c>
      <c r="C2940" s="123" t="str">
        <f>_xlfn.XLOOKUP(E2940,'[1]PS Name'!B:B,'[1]PS Name'!C:C)</f>
        <v>Kasibugga Rural Circle</v>
      </c>
      <c r="D2940" s="123"/>
      <c r="E2940" s="123" t="s">
        <v>114</v>
      </c>
      <c r="F2940" s="9" t="s">
        <v>3900</v>
      </c>
      <c r="G2940" s="63" t="s">
        <v>1315</v>
      </c>
      <c r="H2940" s="137">
        <v>46297</v>
      </c>
      <c r="I2940" s="63" t="str">
        <f t="shared" si="311"/>
        <v>Oct</v>
      </c>
      <c r="J2940" s="63">
        <f t="shared" si="310"/>
        <v>2026</v>
      </c>
      <c r="K2940" s="63" t="s">
        <v>70</v>
      </c>
      <c r="L2940" s="9"/>
      <c r="M2940" s="9" t="str">
        <f>_xlfn.XLOOKUP(K2940,[1]Heads!A:A,[1]Heads!B:B)</f>
        <v>174 CrPC</v>
      </c>
      <c r="N2940" s="9" t="str">
        <f>_xlfn.XLOOKUP(M2940,[1]Heads!B:B,[1]Heads!C:C)</f>
        <v>174 CrPC</v>
      </c>
      <c r="O2940" s="9" t="s">
        <v>32</v>
      </c>
      <c r="P2940" s="75"/>
      <c r="Q2940" s="9"/>
      <c r="R2940" s="75"/>
      <c r="S2940" s="96" t="s">
        <v>3196</v>
      </c>
      <c r="T2940" s="9"/>
      <c r="U2940" s="75"/>
      <c r="V2940" s="9"/>
      <c r="W2940" s="75" t="s">
        <v>2553</v>
      </c>
      <c r="X2940" s="104" t="s">
        <v>168</v>
      </c>
      <c r="Y2940" s="98"/>
      <c r="Z2940" s="9" t="s">
        <v>6949</v>
      </c>
      <c r="AA2940" s="9" t="s">
        <v>34</v>
      </c>
      <c r="AB2940" s="9">
        <f t="shared" ca="1" si="305"/>
        <v>14</v>
      </c>
      <c r="AC2940" s="9" t="str">
        <f t="shared" ca="1" si="306"/>
        <v>Below 45 Days</v>
      </c>
      <c r="AD2940" s="9" t="str">
        <f t="shared" ca="1" si="307"/>
        <v/>
      </c>
      <c r="AE2940" s="9" t="str">
        <f t="shared" ca="1" si="308"/>
        <v/>
      </c>
      <c r="AF2940" s="9"/>
      <c r="AG2940" s="123" t="str">
        <f t="shared" si="312"/>
        <v>Mandasa,'156/2026'</v>
      </c>
      <c r="AH2940" s="97" t="str">
        <f t="shared" ca="1" si="309"/>
        <v>Below 45 Days</v>
      </c>
    </row>
    <row r="2941" spans="1:34" ht="25.5" customHeight="1" x14ac:dyDescent="0.25">
      <c r="A2941" s="9">
        <v>217</v>
      </c>
      <c r="B2941" s="123" t="str">
        <f>_xlfn.XLOOKUP(E2941,'[1]PS Name'!B:B,'[1]PS Name'!D:D)</f>
        <v>Kasibugga Sub-Division</v>
      </c>
      <c r="C2941" s="123" t="str">
        <f>_xlfn.XLOOKUP(E2941,'[1]PS Name'!B:B,'[1]PS Name'!C:C)</f>
        <v>Sompeta Circle</v>
      </c>
      <c r="D2941" s="123"/>
      <c r="E2941" s="123" t="s">
        <v>118</v>
      </c>
      <c r="F2941" s="9" t="s">
        <v>3131</v>
      </c>
      <c r="G2941" s="63" t="s">
        <v>2818</v>
      </c>
      <c r="H2941" s="137">
        <v>46297</v>
      </c>
      <c r="I2941" s="63" t="str">
        <f t="shared" si="311"/>
        <v>Oct</v>
      </c>
      <c r="J2941" s="63">
        <f t="shared" si="310"/>
        <v>2026</v>
      </c>
      <c r="K2941" s="63" t="s">
        <v>127</v>
      </c>
      <c r="L2941" s="9"/>
      <c r="M2941" s="9" t="str">
        <f>_xlfn.XLOOKUP(K2941,[1]Heads!A:A,[1]Heads!B:B)</f>
        <v>Enforcement</v>
      </c>
      <c r="N2941" s="9" t="str">
        <f>_xlfn.XLOOKUP(M2941,[1]Heads!B:B,[1]Heads!C:C)</f>
        <v>Enforcement</v>
      </c>
      <c r="O2941" s="9" t="s">
        <v>32</v>
      </c>
      <c r="P2941" s="75"/>
      <c r="Q2941" s="9"/>
      <c r="R2941" s="75"/>
      <c r="S2941" s="96" t="s">
        <v>3196</v>
      </c>
      <c r="T2941" s="9"/>
      <c r="U2941" s="75"/>
      <c r="V2941" s="9"/>
      <c r="W2941" s="75" t="s">
        <v>2553</v>
      </c>
      <c r="X2941" s="104" t="s">
        <v>141</v>
      </c>
      <c r="Y2941" s="98"/>
      <c r="Z2941" s="9" t="s">
        <v>6950</v>
      </c>
      <c r="AA2941" s="9" t="s">
        <v>34</v>
      </c>
      <c r="AB2941" s="9">
        <f t="shared" ca="1" si="305"/>
        <v>14</v>
      </c>
      <c r="AC2941" s="9" t="str">
        <f t="shared" ca="1" si="306"/>
        <v>Below 45 Days</v>
      </c>
      <c r="AD2941" s="9" t="str">
        <f t="shared" ca="1" si="307"/>
        <v/>
      </c>
      <c r="AE2941" s="9" t="str">
        <f t="shared" ca="1" si="308"/>
        <v/>
      </c>
      <c r="AF2941" s="9"/>
      <c r="AG2941" s="123" t="str">
        <f t="shared" si="312"/>
        <v>Kanchili,'84/2026'</v>
      </c>
      <c r="AH2941" s="97" t="str">
        <f t="shared" ca="1" si="309"/>
        <v>Below 45 Days</v>
      </c>
    </row>
    <row r="2942" spans="1:34" ht="25.5" customHeight="1" x14ac:dyDescent="0.25">
      <c r="A2942" s="9">
        <v>218</v>
      </c>
      <c r="B2942" s="123" t="str">
        <f>_xlfn.XLOOKUP(E2942,'[1]PS Name'!B:B,'[1]PS Name'!D:D)</f>
        <v>Tekkali Sub-Division</v>
      </c>
      <c r="C2942" s="123">
        <f>_xlfn.XLOOKUP(E2942,'[1]PS Name'!B:B,'[1]PS Name'!C:C)</f>
        <v>0</v>
      </c>
      <c r="D2942" s="123"/>
      <c r="E2942" s="123" t="s">
        <v>51</v>
      </c>
      <c r="F2942" s="9" t="s">
        <v>5480</v>
      </c>
      <c r="G2942" s="63" t="s">
        <v>1807</v>
      </c>
      <c r="H2942" s="137">
        <v>46297</v>
      </c>
      <c r="I2942" s="63" t="str">
        <f t="shared" si="311"/>
        <v>Oct</v>
      </c>
      <c r="J2942" s="63">
        <f t="shared" si="310"/>
        <v>2026</v>
      </c>
      <c r="K2942" s="63" t="s">
        <v>85</v>
      </c>
      <c r="L2942" s="9"/>
      <c r="M2942" s="9" t="str">
        <f>_xlfn.XLOOKUP(K2942,[1]Heads!A:A,[1]Heads!B:B)</f>
        <v>Enforcement</v>
      </c>
      <c r="N2942" s="9" t="str">
        <f>_xlfn.XLOOKUP(M2942,[1]Heads!B:B,[1]Heads!C:C)</f>
        <v>Enforcement</v>
      </c>
      <c r="O2942" s="9" t="s">
        <v>32</v>
      </c>
      <c r="P2942" s="75"/>
      <c r="Q2942" s="9"/>
      <c r="R2942" s="75"/>
      <c r="S2942" s="96" t="s">
        <v>3196</v>
      </c>
      <c r="T2942" s="9"/>
      <c r="U2942" s="75"/>
      <c r="V2942" s="9"/>
      <c r="W2942" s="75" t="s">
        <v>2553</v>
      </c>
      <c r="X2942" s="104" t="s">
        <v>174</v>
      </c>
      <c r="Y2942" s="98">
        <v>46304</v>
      </c>
      <c r="Z2942" s="9" t="s">
        <v>6951</v>
      </c>
      <c r="AA2942" s="9" t="s">
        <v>34</v>
      </c>
      <c r="AB2942" s="9">
        <f t="shared" ca="1" si="305"/>
        <v>14</v>
      </c>
      <c r="AC2942" s="9" t="str">
        <f t="shared" ca="1" si="306"/>
        <v>Below 45 Days</v>
      </c>
      <c r="AD2942" s="9">
        <f t="shared" ca="1" si="307"/>
        <v>7</v>
      </c>
      <c r="AE2942" s="9" t="str">
        <f t="shared" ca="1" si="308"/>
        <v>Below 45 Days</v>
      </c>
      <c r="AF2942" s="9"/>
      <c r="AG2942" s="123" t="str">
        <f t="shared" si="312"/>
        <v>Tekkali PS,'172/2026'</v>
      </c>
      <c r="AH2942" s="97" t="str">
        <f t="shared" ca="1" si="309"/>
        <v>Below 45 Days</v>
      </c>
    </row>
    <row r="2943" spans="1:34" ht="25.5" customHeight="1" x14ac:dyDescent="0.25">
      <c r="A2943" s="9">
        <v>219</v>
      </c>
      <c r="B2943" s="123" t="str">
        <f>_xlfn.XLOOKUP(E2943,'[1]PS Name'!B:B,'[1]PS Name'!D:D)</f>
        <v>Kasibugga Sub-Division</v>
      </c>
      <c r="C2943" s="123" t="str">
        <f>_xlfn.XLOOKUP(E2943,'[1]PS Name'!B:B,'[1]PS Name'!C:C)</f>
        <v>Sompeta Circle</v>
      </c>
      <c r="D2943" s="123"/>
      <c r="E2943" s="123" t="s">
        <v>118</v>
      </c>
      <c r="F2943" s="9" t="s">
        <v>3305</v>
      </c>
      <c r="G2943" s="63" t="s">
        <v>2828</v>
      </c>
      <c r="H2943" s="137">
        <v>46297</v>
      </c>
      <c r="I2943" s="63" t="str">
        <f t="shared" si="311"/>
        <v>Oct</v>
      </c>
      <c r="J2943" s="63">
        <f t="shared" si="310"/>
        <v>2026</v>
      </c>
      <c r="K2943" s="63" t="s">
        <v>127</v>
      </c>
      <c r="L2943" s="9"/>
      <c r="M2943" s="9" t="str">
        <f>_xlfn.XLOOKUP(K2943,[1]Heads!A:A,[1]Heads!B:B)</f>
        <v>Enforcement</v>
      </c>
      <c r="N2943" s="9" t="str">
        <f>_xlfn.XLOOKUP(M2943,[1]Heads!B:B,[1]Heads!C:C)</f>
        <v>Enforcement</v>
      </c>
      <c r="O2943" s="9" t="s">
        <v>32</v>
      </c>
      <c r="P2943" s="75"/>
      <c r="Q2943" s="9"/>
      <c r="R2943" s="75"/>
      <c r="S2943" s="96" t="s">
        <v>3196</v>
      </c>
      <c r="T2943" s="9"/>
      <c r="U2943" s="75"/>
      <c r="V2943" s="9"/>
      <c r="W2943" s="75" t="s">
        <v>2553</v>
      </c>
      <c r="X2943" s="104" t="s">
        <v>141</v>
      </c>
      <c r="Y2943" s="98"/>
      <c r="Z2943" s="9" t="s">
        <v>6952</v>
      </c>
      <c r="AA2943" s="9" t="s">
        <v>34</v>
      </c>
      <c r="AB2943" s="9">
        <f t="shared" ca="1" si="305"/>
        <v>14</v>
      </c>
      <c r="AC2943" s="9" t="str">
        <f t="shared" ca="1" si="306"/>
        <v>Below 45 Days</v>
      </c>
      <c r="AD2943" s="9" t="str">
        <f t="shared" ca="1" si="307"/>
        <v/>
      </c>
      <c r="AE2943" s="9" t="str">
        <f t="shared" ca="1" si="308"/>
        <v/>
      </c>
      <c r="AF2943" s="9"/>
      <c r="AG2943" s="123" t="str">
        <f t="shared" si="312"/>
        <v>Kanchili,'85/2026'</v>
      </c>
      <c r="AH2943" s="97" t="str">
        <f t="shared" ca="1" si="309"/>
        <v>Below 45 Days</v>
      </c>
    </row>
    <row r="2944" spans="1:34" ht="25.5" customHeight="1" x14ac:dyDescent="0.25">
      <c r="A2944" s="9">
        <v>220</v>
      </c>
      <c r="B2944" s="123" t="str">
        <f>_xlfn.XLOOKUP(E2944,'[1]PS Name'!B:B,'[1]PS Name'!D:D)</f>
        <v>Tekkali Sub-Division</v>
      </c>
      <c r="C2944" s="123">
        <f>_xlfn.XLOOKUP(E2944,'[1]PS Name'!B:B,'[1]PS Name'!C:C)</f>
        <v>0</v>
      </c>
      <c r="D2944" s="123"/>
      <c r="E2944" s="123" t="s">
        <v>51</v>
      </c>
      <c r="F2944" s="9" t="s">
        <v>5472</v>
      </c>
      <c r="G2944" s="63" t="s">
        <v>1807</v>
      </c>
      <c r="H2944" s="137">
        <v>46297</v>
      </c>
      <c r="I2944" s="63" t="str">
        <f t="shared" si="311"/>
        <v>Oct</v>
      </c>
      <c r="J2944" s="63">
        <f t="shared" si="310"/>
        <v>2026</v>
      </c>
      <c r="K2944" s="63" t="s">
        <v>85</v>
      </c>
      <c r="L2944" s="9"/>
      <c r="M2944" s="9" t="str">
        <f>_xlfn.XLOOKUP(K2944,[1]Heads!A:A,[1]Heads!B:B)</f>
        <v>Enforcement</v>
      </c>
      <c r="N2944" s="9" t="str">
        <f>_xlfn.XLOOKUP(M2944,[1]Heads!B:B,[1]Heads!C:C)</f>
        <v>Enforcement</v>
      </c>
      <c r="O2944" s="9" t="s">
        <v>32</v>
      </c>
      <c r="P2944" s="75"/>
      <c r="Q2944" s="9"/>
      <c r="R2944" s="75"/>
      <c r="S2944" s="96" t="s">
        <v>3196</v>
      </c>
      <c r="T2944" s="9"/>
      <c r="U2944" s="75"/>
      <c r="V2944" s="9"/>
      <c r="W2944" s="75" t="s">
        <v>2553</v>
      </c>
      <c r="X2944" s="104" t="s">
        <v>174</v>
      </c>
      <c r="Y2944" s="98">
        <v>46304</v>
      </c>
      <c r="Z2944" s="9" t="s">
        <v>6953</v>
      </c>
      <c r="AA2944" s="9" t="s">
        <v>34</v>
      </c>
      <c r="AB2944" s="9">
        <f t="shared" ca="1" si="305"/>
        <v>14</v>
      </c>
      <c r="AC2944" s="9" t="str">
        <f t="shared" ca="1" si="306"/>
        <v>Below 45 Days</v>
      </c>
      <c r="AD2944" s="9">
        <f t="shared" ca="1" si="307"/>
        <v>7</v>
      </c>
      <c r="AE2944" s="9" t="str">
        <f t="shared" ca="1" si="308"/>
        <v>Below 45 Days</v>
      </c>
      <c r="AF2944" s="9"/>
      <c r="AG2944" s="123" t="str">
        <f t="shared" si="312"/>
        <v>Tekkali PS,'171/2026'</v>
      </c>
      <c r="AH2944" s="97" t="str">
        <f t="shared" ca="1" si="309"/>
        <v>Below 45 Days</v>
      </c>
    </row>
    <row r="2945" spans="1:34" ht="25.5" customHeight="1" x14ac:dyDescent="0.25">
      <c r="A2945" s="9">
        <v>221</v>
      </c>
      <c r="B2945" s="123" t="str">
        <f>_xlfn.XLOOKUP(E2945,'[1]PS Name'!B:B,'[1]PS Name'!D:D)</f>
        <v>Kasibugga Sub-Division</v>
      </c>
      <c r="C2945" s="123" t="str">
        <f>_xlfn.XLOOKUP(E2945,'[1]PS Name'!B:B,'[1]PS Name'!C:C)</f>
        <v>Sompeta Circle</v>
      </c>
      <c r="D2945" s="123"/>
      <c r="E2945" s="123" t="s">
        <v>106</v>
      </c>
      <c r="F2945" s="9" t="s">
        <v>3070</v>
      </c>
      <c r="G2945" s="63" t="s">
        <v>1807</v>
      </c>
      <c r="H2945" s="137">
        <v>46298</v>
      </c>
      <c r="I2945" s="63" t="str">
        <f t="shared" si="311"/>
        <v>Oct</v>
      </c>
      <c r="J2945" s="63">
        <f t="shared" si="310"/>
        <v>2026</v>
      </c>
      <c r="K2945" s="63" t="s">
        <v>85</v>
      </c>
      <c r="L2945" s="9"/>
      <c r="M2945" s="9" t="str">
        <f>_xlfn.XLOOKUP(K2945,[1]Heads!A:A,[1]Heads!B:B)</f>
        <v>Enforcement</v>
      </c>
      <c r="N2945" s="9" t="str">
        <f>_xlfn.XLOOKUP(M2945,[1]Heads!B:B,[1]Heads!C:C)</f>
        <v>Enforcement</v>
      </c>
      <c r="O2945" s="9" t="s">
        <v>32</v>
      </c>
      <c r="P2945" s="75"/>
      <c r="Q2945" s="9"/>
      <c r="R2945" s="75"/>
      <c r="S2945" s="96" t="s">
        <v>3196</v>
      </c>
      <c r="T2945" s="9"/>
      <c r="U2945" s="75"/>
      <c r="V2945" s="9"/>
      <c r="W2945" s="75" t="s">
        <v>2553</v>
      </c>
      <c r="X2945" s="104" t="s">
        <v>141</v>
      </c>
      <c r="Y2945" s="98"/>
      <c r="Z2945" s="9" t="s">
        <v>6954</v>
      </c>
      <c r="AA2945" s="9" t="s">
        <v>34</v>
      </c>
      <c r="AB2945" s="9">
        <f t="shared" ca="1" si="305"/>
        <v>13</v>
      </c>
      <c r="AC2945" s="9" t="str">
        <f t="shared" ca="1" si="306"/>
        <v>Below 45 Days</v>
      </c>
      <c r="AD2945" s="9" t="str">
        <f t="shared" ca="1" si="307"/>
        <v/>
      </c>
      <c r="AE2945" s="9" t="str">
        <f t="shared" ca="1" si="308"/>
        <v/>
      </c>
      <c r="AF2945" s="9"/>
      <c r="AG2945" s="123" t="str">
        <f t="shared" si="312"/>
        <v>Sompeta,'63/2026'</v>
      </c>
      <c r="AH2945" s="97" t="str">
        <f t="shared" ca="1" si="309"/>
        <v>Below 45 Days</v>
      </c>
    </row>
    <row r="2946" spans="1:34" ht="25.5" customHeight="1" x14ac:dyDescent="0.25">
      <c r="A2946" s="9">
        <v>222</v>
      </c>
      <c r="B2946" s="123" t="str">
        <f>_xlfn.XLOOKUP(E2946,'[1]PS Name'!B:B,'[1]PS Name'!D:D)</f>
        <v>Srikakulam Sub-Division</v>
      </c>
      <c r="C2946" s="123" t="str">
        <f>_xlfn.XLOOKUP(E2946,'[1]PS Name'!B:B,'[1]PS Name'!C:C)</f>
        <v>Amadalavalasa Circle</v>
      </c>
      <c r="D2946" s="123"/>
      <c r="E2946" s="123" t="s">
        <v>67</v>
      </c>
      <c r="F2946" s="9" t="s">
        <v>3159</v>
      </c>
      <c r="G2946" s="63" t="s">
        <v>6955</v>
      </c>
      <c r="H2946" s="137">
        <v>46298</v>
      </c>
      <c r="I2946" s="63" t="str">
        <f t="shared" si="311"/>
        <v>Oct</v>
      </c>
      <c r="J2946" s="63">
        <f t="shared" si="310"/>
        <v>2026</v>
      </c>
      <c r="K2946" s="63" t="s">
        <v>39</v>
      </c>
      <c r="L2946" s="9"/>
      <c r="M2946" s="9" t="str">
        <f>_xlfn.XLOOKUP(K2946,[1]Heads!A:A,[1]Heads!B:B)</f>
        <v>Other IPC</v>
      </c>
      <c r="N2946" s="9" t="str">
        <f>_xlfn.XLOOKUP(M2946,[1]Heads!B:B,[1]Heads!C:C)</f>
        <v>IPC</v>
      </c>
      <c r="O2946" s="9" t="s">
        <v>32</v>
      </c>
      <c r="P2946" s="75"/>
      <c r="Q2946" s="9"/>
      <c r="R2946" s="75"/>
      <c r="S2946" s="96" t="s">
        <v>3196</v>
      </c>
      <c r="T2946" s="9"/>
      <c r="U2946" s="75"/>
      <c r="V2946" s="9"/>
      <c r="W2946" s="75" t="s">
        <v>2553</v>
      </c>
      <c r="X2946" s="104" t="s">
        <v>169</v>
      </c>
      <c r="Y2946" s="98"/>
      <c r="Z2946" s="9" t="s">
        <v>6956</v>
      </c>
      <c r="AA2946" s="9" t="s">
        <v>34</v>
      </c>
      <c r="AB2946" s="9">
        <f t="shared" ref="AB2946:AB3009" ca="1" si="313">IF(S2946="UI",DATEDIF(H2946,TODAY(),"D"),"")</f>
        <v>13</v>
      </c>
      <c r="AC2946" s="9" t="str">
        <f t="shared" ref="AC2946:AC3009" ca="1" si="314">IF(S2946="UI",IF(AB2946&gt;365,"Above 1 Year",IF(AND(AB2946&lt;=365,AB2946&gt;180),"Above 6 Months",IF(AND(AB2946&lt;=180,AB2946&gt;90),"Above 3 Months",IF(AND(AB2946&lt;=90,AB2946&gt;60),"Above 60 Days",IF(AND(AB2946&lt;=60,AB2946&gt;45),"45 to 60 Days","Below 45 Days"))))),"")</f>
        <v>Below 45 Days</v>
      </c>
      <c r="AD2946" s="9" t="str">
        <f t="shared" ref="AD2946:AD3009" ca="1" si="315">IF(Y2946&lt;&gt;"",DATEDIF(Y2946,TODAY(),"D"),"")</f>
        <v/>
      </c>
      <c r="AE2946" s="9" t="str">
        <f t="shared" ref="AE2946:AE3009" ca="1" si="316">IF(AD2946&lt;&gt;"",IF(AD2946&gt;365,"Above 1 Year",IF(AND(AD2946&lt;=365,AD2946&gt;180),"Above 6 Months",IF(AND(AD2946&lt;=180,AD2946&gt;90),"Above 3 Months",IF(AND(AD2946&lt;=90,AD2946&gt;60),"Above 60 Days",IF(AND(AD2946&lt;=60,AD2946&gt;45),"45 to 60 Days","Below 45 Days"))))),"")</f>
        <v/>
      </c>
      <c r="AF2946" s="9"/>
      <c r="AG2946" s="123" t="str">
        <f t="shared" si="312"/>
        <v>Sarubujjili,'93/2026'</v>
      </c>
      <c r="AH2946" s="97" t="str">
        <f t="shared" ca="1" si="309"/>
        <v>Below 45 Days</v>
      </c>
    </row>
    <row r="2947" spans="1:34" ht="25.5" customHeight="1" x14ac:dyDescent="0.25">
      <c r="A2947" s="9">
        <v>223</v>
      </c>
      <c r="B2947" s="123" t="str">
        <f>_xlfn.XLOOKUP(E2947,'[1]PS Name'!B:B,'[1]PS Name'!D:D)</f>
        <v>Tekkali Sub-Division</v>
      </c>
      <c r="C2947" s="123" t="str">
        <f>_xlfn.XLOOKUP(E2947,'[1]PS Name'!B:B,'[1]PS Name'!C:C)</f>
        <v>Narasannapeta Circle</v>
      </c>
      <c r="D2947" s="123"/>
      <c r="E2947" s="123" t="s">
        <v>124</v>
      </c>
      <c r="F2947" s="9" t="s">
        <v>3444</v>
      </c>
      <c r="G2947" s="63" t="s">
        <v>6957</v>
      </c>
      <c r="H2947" s="137">
        <v>46298</v>
      </c>
      <c r="I2947" s="63" t="str">
        <f t="shared" si="311"/>
        <v>Oct</v>
      </c>
      <c r="J2947" s="63">
        <f t="shared" si="310"/>
        <v>2026</v>
      </c>
      <c r="K2947" s="63" t="s">
        <v>115</v>
      </c>
      <c r="L2947" s="9"/>
      <c r="M2947" s="9" t="str">
        <f>_xlfn.XLOOKUP(K2947,[1]Heads!A:A,[1]Heads!B:B)</f>
        <v>Crime  Against Women</v>
      </c>
      <c r="N2947" s="9" t="str">
        <f>_xlfn.XLOOKUP(M2947,[1]Heads!B:B,[1]Heads!C:C)</f>
        <v>IPC</v>
      </c>
      <c r="O2947" s="9" t="s">
        <v>32</v>
      </c>
      <c r="P2947" s="75"/>
      <c r="Q2947" s="9"/>
      <c r="R2947" s="75"/>
      <c r="S2947" s="96" t="s">
        <v>3196</v>
      </c>
      <c r="T2947" s="9"/>
      <c r="U2947" s="75"/>
      <c r="V2947" s="9"/>
      <c r="W2947" s="75" t="s">
        <v>2553</v>
      </c>
      <c r="X2947" s="104" t="s">
        <v>169</v>
      </c>
      <c r="Y2947" s="98"/>
      <c r="Z2947" s="9" t="s">
        <v>6958</v>
      </c>
      <c r="AA2947" s="9" t="s">
        <v>34</v>
      </c>
      <c r="AB2947" s="9">
        <f t="shared" ca="1" si="313"/>
        <v>13</v>
      </c>
      <c r="AC2947" s="9" t="str">
        <f t="shared" ca="1" si="314"/>
        <v>Below 45 Days</v>
      </c>
      <c r="AD2947" s="9" t="str">
        <f t="shared" ca="1" si="315"/>
        <v/>
      </c>
      <c r="AE2947" s="9" t="str">
        <f t="shared" ca="1" si="316"/>
        <v/>
      </c>
      <c r="AF2947" s="9"/>
      <c r="AG2947" s="123" t="str">
        <f t="shared" si="312"/>
        <v>Saravakota,'121/2026'</v>
      </c>
      <c r="AH2947" s="97" t="str">
        <f t="shared" ref="AH2947:AH3010" ca="1" si="317">IF(X2947="SC/PRC/CC No. Awaited","",AC2947)</f>
        <v>Below 45 Days</v>
      </c>
    </row>
    <row r="2948" spans="1:34" ht="25.5" customHeight="1" x14ac:dyDescent="0.25">
      <c r="A2948" s="9">
        <v>224</v>
      </c>
      <c r="B2948" s="123" t="str">
        <f>_xlfn.XLOOKUP(E2948,'[1]PS Name'!B:B,'[1]PS Name'!D:D)</f>
        <v>Tekkali Sub-Division</v>
      </c>
      <c r="C2948" s="123">
        <f>_xlfn.XLOOKUP(E2948,'[1]PS Name'!B:B,'[1]PS Name'!C:C)</f>
        <v>0</v>
      </c>
      <c r="D2948" s="123"/>
      <c r="E2948" s="123" t="s">
        <v>51</v>
      </c>
      <c r="F2948" s="9" t="s">
        <v>5487</v>
      </c>
      <c r="G2948" s="63" t="s">
        <v>1535</v>
      </c>
      <c r="H2948" s="137">
        <v>46298</v>
      </c>
      <c r="I2948" s="63" t="str">
        <f t="shared" si="311"/>
        <v>Oct</v>
      </c>
      <c r="J2948" s="63">
        <f t="shared" si="310"/>
        <v>2026</v>
      </c>
      <c r="K2948" s="63" t="s">
        <v>75</v>
      </c>
      <c r="L2948" s="9"/>
      <c r="M2948" s="9" t="str">
        <f>_xlfn.XLOOKUP(K2948,[1]Heads!A:A,[1]Heads!B:B)</f>
        <v>Bodily Offiences</v>
      </c>
      <c r="N2948" s="9" t="str">
        <f>_xlfn.XLOOKUP(M2948,[1]Heads!B:B,[1]Heads!C:C)</f>
        <v>IPC</v>
      </c>
      <c r="O2948" s="9" t="s">
        <v>32</v>
      </c>
      <c r="P2948" s="75"/>
      <c r="Q2948" s="9"/>
      <c r="R2948" s="75"/>
      <c r="S2948" s="96" t="s">
        <v>3196</v>
      </c>
      <c r="T2948" s="9"/>
      <c r="U2948" s="75"/>
      <c r="V2948" s="9"/>
      <c r="W2948" s="75" t="s">
        <v>2553</v>
      </c>
      <c r="X2948" s="104" t="s">
        <v>50</v>
      </c>
      <c r="Y2948" s="98"/>
      <c r="Z2948" s="9" t="s">
        <v>6959</v>
      </c>
      <c r="AA2948" s="9" t="s">
        <v>34</v>
      </c>
      <c r="AB2948" s="9">
        <f t="shared" ca="1" si="313"/>
        <v>13</v>
      </c>
      <c r="AC2948" s="9" t="str">
        <f t="shared" ca="1" si="314"/>
        <v>Below 45 Days</v>
      </c>
      <c r="AD2948" s="9" t="str">
        <f t="shared" ca="1" si="315"/>
        <v/>
      </c>
      <c r="AE2948" s="9" t="str">
        <f t="shared" ca="1" si="316"/>
        <v/>
      </c>
      <c r="AF2948" s="9"/>
      <c r="AG2948" s="123" t="str">
        <f t="shared" si="312"/>
        <v>Tekkali PS,'176/2026'</v>
      </c>
      <c r="AH2948" s="97" t="str">
        <f t="shared" ca="1" si="317"/>
        <v>Below 45 Days</v>
      </c>
    </row>
    <row r="2949" spans="1:34" ht="25.5" customHeight="1" x14ac:dyDescent="0.25">
      <c r="A2949" s="9">
        <v>225</v>
      </c>
      <c r="B2949" s="123" t="e">
        <f>_xlfn.XLOOKUP(E2949,'[1]PS Name'!B:B,'[1]PS Name'!D:D)</f>
        <v>#N/A</v>
      </c>
      <c r="C2949" s="123" t="e">
        <f>_xlfn.XLOOKUP(E2949,'[1]PS Name'!B:B,'[1]PS Name'!C:C)</f>
        <v>#N/A</v>
      </c>
      <c r="D2949" s="123"/>
      <c r="E2949" s="123" t="s">
        <v>125</v>
      </c>
      <c r="F2949" s="9" t="s">
        <v>3414</v>
      </c>
      <c r="G2949" s="63" t="s">
        <v>2339</v>
      </c>
      <c r="H2949" s="137">
        <v>46298</v>
      </c>
      <c r="I2949" s="63" t="str">
        <f t="shared" si="311"/>
        <v>Oct</v>
      </c>
      <c r="J2949" s="63">
        <f t="shared" si="310"/>
        <v>2026</v>
      </c>
      <c r="K2949" s="63" t="s">
        <v>80</v>
      </c>
      <c r="L2949" s="9"/>
      <c r="M2949" s="9" t="str">
        <f>_xlfn.XLOOKUP(K2949,[1]Heads!A:A,[1]Heads!B:B)</f>
        <v>Crime  Against Women</v>
      </c>
      <c r="N2949" s="9" t="str">
        <f>_xlfn.XLOOKUP(M2949,[1]Heads!B:B,[1]Heads!C:C)</f>
        <v>IPC</v>
      </c>
      <c r="O2949" s="9" t="s">
        <v>32</v>
      </c>
      <c r="P2949" s="75"/>
      <c r="Q2949" s="9"/>
      <c r="R2949" s="75"/>
      <c r="S2949" s="96" t="s">
        <v>3196</v>
      </c>
      <c r="T2949" s="9"/>
      <c r="U2949" s="75"/>
      <c r="V2949" s="9"/>
      <c r="W2949" s="75" t="s">
        <v>2553</v>
      </c>
      <c r="X2949" s="104" t="s">
        <v>40</v>
      </c>
      <c r="Y2949" s="98"/>
      <c r="Z2949" s="9" t="s">
        <v>6960</v>
      </c>
      <c r="AA2949" s="9" t="s">
        <v>34</v>
      </c>
      <c r="AB2949" s="9">
        <f t="shared" ca="1" si="313"/>
        <v>13</v>
      </c>
      <c r="AC2949" s="9" t="str">
        <f t="shared" ca="1" si="314"/>
        <v>Below 45 Days</v>
      </c>
      <c r="AD2949" s="9" t="str">
        <f t="shared" ca="1" si="315"/>
        <v/>
      </c>
      <c r="AE2949" s="9" t="str">
        <f t="shared" ca="1" si="316"/>
        <v/>
      </c>
      <c r="AF2949" s="9"/>
      <c r="AG2949" s="123" t="str">
        <f t="shared" si="312"/>
        <v>Mahila UPS, Srikakulam,'118/2026'</v>
      </c>
      <c r="AH2949" s="97" t="str">
        <f t="shared" ca="1" si="317"/>
        <v>Below 45 Days</v>
      </c>
    </row>
    <row r="2950" spans="1:34" ht="25.5" customHeight="1" x14ac:dyDescent="0.25">
      <c r="A2950" s="9">
        <v>226</v>
      </c>
      <c r="B2950" s="123" t="str">
        <f>_xlfn.XLOOKUP(E2950,'[1]PS Name'!B:B,'[1]PS Name'!D:D)</f>
        <v>Tekkali Sub-Division</v>
      </c>
      <c r="C2950" s="123" t="str">
        <f>_xlfn.XLOOKUP(E2950,'[1]PS Name'!B:B,'[1]PS Name'!C:C)</f>
        <v>Narasannapeta Circle</v>
      </c>
      <c r="D2950" s="123"/>
      <c r="E2950" s="123" t="s">
        <v>42</v>
      </c>
      <c r="F2950" s="9" t="s">
        <v>6961</v>
      </c>
      <c r="G2950" s="63" t="s">
        <v>1315</v>
      </c>
      <c r="H2950" s="137">
        <v>46298</v>
      </c>
      <c r="I2950" s="63" t="str">
        <f t="shared" si="311"/>
        <v>Oct</v>
      </c>
      <c r="J2950" s="63">
        <f t="shared" si="310"/>
        <v>2026</v>
      </c>
      <c r="K2950" s="63" t="s">
        <v>70</v>
      </c>
      <c r="L2950" s="9"/>
      <c r="M2950" s="9" t="str">
        <f>_xlfn.XLOOKUP(K2950,[1]Heads!A:A,[1]Heads!B:B)</f>
        <v>174 CrPC</v>
      </c>
      <c r="N2950" s="9" t="str">
        <f>_xlfn.XLOOKUP(M2950,[1]Heads!B:B,[1]Heads!C:C)</f>
        <v>174 CrPC</v>
      </c>
      <c r="O2950" s="9" t="s">
        <v>32</v>
      </c>
      <c r="P2950" s="75"/>
      <c r="Q2950" s="9"/>
      <c r="R2950" s="75"/>
      <c r="S2950" s="96" t="s">
        <v>3196</v>
      </c>
      <c r="T2950" s="9"/>
      <c r="U2950" s="75"/>
      <c r="V2950" s="9"/>
      <c r="W2950" s="75" t="s">
        <v>2553</v>
      </c>
      <c r="X2950" s="104" t="s">
        <v>168</v>
      </c>
      <c r="Y2950" s="98"/>
      <c r="Z2950" s="9" t="s">
        <v>6962</v>
      </c>
      <c r="AA2950" s="9" t="s">
        <v>34</v>
      </c>
      <c r="AB2950" s="9">
        <f t="shared" ca="1" si="313"/>
        <v>13</v>
      </c>
      <c r="AC2950" s="9" t="str">
        <f t="shared" ca="1" si="314"/>
        <v>Below 45 Days</v>
      </c>
      <c r="AD2950" s="9" t="str">
        <f t="shared" ca="1" si="315"/>
        <v/>
      </c>
      <c r="AE2950" s="9" t="str">
        <f t="shared" ca="1" si="316"/>
        <v/>
      </c>
      <c r="AF2950" s="9"/>
      <c r="AG2950" s="123" t="str">
        <f t="shared" si="312"/>
        <v>Narasannapeta,'298/2026'</v>
      </c>
      <c r="AH2950" s="97" t="str">
        <f t="shared" ca="1" si="317"/>
        <v>Below 45 Days</v>
      </c>
    </row>
    <row r="2951" spans="1:34" ht="25.5" customHeight="1" x14ac:dyDescent="0.25">
      <c r="A2951" s="9">
        <v>227</v>
      </c>
      <c r="B2951" s="123" t="str">
        <f>_xlfn.XLOOKUP(E2951,'[1]PS Name'!B:B,'[1]PS Name'!D:D)</f>
        <v>Tekkali Sub-Division</v>
      </c>
      <c r="C2951" s="123" t="str">
        <f>_xlfn.XLOOKUP(E2951,'[1]PS Name'!B:B,'[1]PS Name'!C:C)</f>
        <v>Tekkali Rural Circle</v>
      </c>
      <c r="D2951" s="123"/>
      <c r="E2951" s="123" t="s">
        <v>110</v>
      </c>
      <c r="F2951" s="9" t="s">
        <v>3096</v>
      </c>
      <c r="G2951" s="63" t="s">
        <v>1807</v>
      </c>
      <c r="H2951" s="137">
        <v>46298</v>
      </c>
      <c r="I2951" s="63" t="str">
        <f t="shared" si="311"/>
        <v>Oct</v>
      </c>
      <c r="J2951" s="63">
        <f t="shared" si="310"/>
        <v>2026</v>
      </c>
      <c r="K2951" s="63" t="s">
        <v>85</v>
      </c>
      <c r="L2951" s="9"/>
      <c r="M2951" s="9" t="str">
        <f>_xlfn.XLOOKUP(K2951,[1]Heads!A:A,[1]Heads!B:B)</f>
        <v>Enforcement</v>
      </c>
      <c r="N2951" s="9" t="str">
        <f>_xlfn.XLOOKUP(M2951,[1]Heads!B:B,[1]Heads!C:C)</f>
        <v>Enforcement</v>
      </c>
      <c r="O2951" s="9" t="s">
        <v>32</v>
      </c>
      <c r="P2951" s="75"/>
      <c r="Q2951" s="9"/>
      <c r="R2951" s="75"/>
      <c r="S2951" s="96" t="s">
        <v>3196</v>
      </c>
      <c r="T2951" s="9"/>
      <c r="U2951" s="75"/>
      <c r="V2951" s="9"/>
      <c r="W2951" s="75" t="s">
        <v>2553</v>
      </c>
      <c r="X2951" s="104" t="s">
        <v>174</v>
      </c>
      <c r="Y2951" s="98">
        <v>46304</v>
      </c>
      <c r="Z2951" s="9" t="s">
        <v>6963</v>
      </c>
      <c r="AA2951" s="9" t="s">
        <v>34</v>
      </c>
      <c r="AB2951" s="9">
        <f t="shared" ca="1" si="313"/>
        <v>13</v>
      </c>
      <c r="AC2951" s="9" t="str">
        <f t="shared" ca="1" si="314"/>
        <v>Below 45 Days</v>
      </c>
      <c r="AD2951" s="9">
        <f t="shared" ca="1" si="315"/>
        <v>7</v>
      </c>
      <c r="AE2951" s="9" t="str">
        <f t="shared" ca="1" si="316"/>
        <v>Below 45 Days</v>
      </c>
      <c r="AF2951" s="9"/>
      <c r="AG2951" s="123" t="str">
        <f t="shared" si="312"/>
        <v>Naupada,'69/2026'</v>
      </c>
      <c r="AH2951" s="97" t="str">
        <f t="shared" ca="1" si="317"/>
        <v>Below 45 Days</v>
      </c>
    </row>
    <row r="2952" spans="1:34" ht="25.5" customHeight="1" x14ac:dyDescent="0.25">
      <c r="A2952" s="9">
        <v>228</v>
      </c>
      <c r="B2952" s="123" t="str">
        <f>_xlfn.XLOOKUP(E2952,'[1]PS Name'!B:B,'[1]PS Name'!D:D)</f>
        <v>Srikakulam Sub-Division</v>
      </c>
      <c r="C2952" s="123" t="str">
        <f>_xlfn.XLOOKUP(E2952,'[1]PS Name'!B:B,'[1]PS Name'!C:C)</f>
        <v>Amadalavalasa Circle</v>
      </c>
      <c r="D2952" s="123"/>
      <c r="E2952" s="123" t="s">
        <v>67</v>
      </c>
      <c r="F2952" s="9" t="s">
        <v>3149</v>
      </c>
      <c r="G2952" s="63" t="s">
        <v>2034</v>
      </c>
      <c r="H2952" s="137">
        <v>46298</v>
      </c>
      <c r="I2952" s="63" t="str">
        <f t="shared" si="311"/>
        <v>Oct</v>
      </c>
      <c r="J2952" s="63">
        <f t="shared" si="310"/>
        <v>2026</v>
      </c>
      <c r="K2952" s="63" t="s">
        <v>81</v>
      </c>
      <c r="L2952" s="9"/>
      <c r="M2952" s="9" t="str">
        <f>_xlfn.XLOOKUP(K2952,[1]Heads!A:A,[1]Heads!B:B)</f>
        <v>Enforcement</v>
      </c>
      <c r="N2952" s="9" t="str">
        <f>_xlfn.XLOOKUP(M2952,[1]Heads!B:B,[1]Heads!C:C)</f>
        <v>Enforcement</v>
      </c>
      <c r="O2952" s="9" t="s">
        <v>32</v>
      </c>
      <c r="P2952" s="75"/>
      <c r="Q2952" s="9"/>
      <c r="R2952" s="75"/>
      <c r="S2952" s="96" t="s">
        <v>16</v>
      </c>
      <c r="T2952" s="9"/>
      <c r="U2952" s="75"/>
      <c r="V2952" s="9"/>
      <c r="W2952" s="75" t="s">
        <v>2553</v>
      </c>
      <c r="X2952" s="104" t="s">
        <v>2923</v>
      </c>
      <c r="Y2952" s="98"/>
      <c r="Z2952" s="9" t="s">
        <v>6964</v>
      </c>
      <c r="AA2952" s="9" t="s">
        <v>34</v>
      </c>
      <c r="AB2952" s="9" t="str">
        <f t="shared" ca="1" si="313"/>
        <v/>
      </c>
      <c r="AC2952" s="9" t="str">
        <f t="shared" si="314"/>
        <v/>
      </c>
      <c r="AD2952" s="9" t="str">
        <f t="shared" ca="1" si="315"/>
        <v/>
      </c>
      <c r="AE2952" s="9" t="str">
        <f t="shared" ca="1" si="316"/>
        <v/>
      </c>
      <c r="AF2952" s="9"/>
      <c r="AG2952" s="123" t="str">
        <f t="shared" si="312"/>
        <v>Sarubujjili,'92/2026'</v>
      </c>
      <c r="AH2952" s="97" t="str">
        <f t="shared" si="317"/>
        <v/>
      </c>
    </row>
    <row r="2953" spans="1:34" ht="25.5" customHeight="1" x14ac:dyDescent="0.25">
      <c r="A2953" s="9">
        <v>229</v>
      </c>
      <c r="B2953" s="123" t="str">
        <f>_xlfn.XLOOKUP(E2953,'[1]PS Name'!B:B,'[1]PS Name'!D:D)</f>
        <v>Kasibugga Sub-Division</v>
      </c>
      <c r="C2953" s="123" t="str">
        <f>_xlfn.XLOOKUP(E2953,'[1]PS Name'!B:B,'[1]PS Name'!C:C)</f>
        <v>Itchapuram Circle</v>
      </c>
      <c r="D2953" s="123"/>
      <c r="E2953" s="123" t="s">
        <v>66</v>
      </c>
      <c r="F2953" s="9" t="s">
        <v>3218</v>
      </c>
      <c r="G2953" s="63" t="s">
        <v>6844</v>
      </c>
      <c r="H2953" s="137">
        <v>46298</v>
      </c>
      <c r="I2953" s="63" t="str">
        <f t="shared" si="311"/>
        <v>Oct</v>
      </c>
      <c r="J2953" s="63">
        <f t="shared" si="310"/>
        <v>2026</v>
      </c>
      <c r="K2953" s="63" t="s">
        <v>127</v>
      </c>
      <c r="L2953" s="9"/>
      <c r="M2953" s="9" t="str">
        <f>_xlfn.XLOOKUP(K2953,[1]Heads!A:A,[1]Heads!B:B)</f>
        <v>Enforcement</v>
      </c>
      <c r="N2953" s="9" t="str">
        <f>_xlfn.XLOOKUP(M2953,[1]Heads!B:B,[1]Heads!C:C)</f>
        <v>Enforcement</v>
      </c>
      <c r="O2953" s="9" t="s">
        <v>32</v>
      </c>
      <c r="P2953" s="75"/>
      <c r="Q2953" s="9"/>
      <c r="R2953" s="75"/>
      <c r="S2953" s="96" t="s">
        <v>3196</v>
      </c>
      <c r="T2953" s="9"/>
      <c r="U2953" s="75"/>
      <c r="V2953" s="9"/>
      <c r="W2953" s="75" t="s">
        <v>2553</v>
      </c>
      <c r="X2953" s="104" t="s">
        <v>141</v>
      </c>
      <c r="Y2953" s="98"/>
      <c r="Z2953" s="9" t="s">
        <v>6965</v>
      </c>
      <c r="AA2953" s="9" t="s">
        <v>34</v>
      </c>
      <c r="AB2953" s="9">
        <f t="shared" ca="1" si="313"/>
        <v>13</v>
      </c>
      <c r="AC2953" s="9" t="str">
        <f t="shared" ca="1" si="314"/>
        <v>Below 45 Days</v>
      </c>
      <c r="AD2953" s="9" t="str">
        <f t="shared" ca="1" si="315"/>
        <v/>
      </c>
      <c r="AE2953" s="9" t="str">
        <f t="shared" ca="1" si="316"/>
        <v/>
      </c>
      <c r="AF2953" s="9"/>
      <c r="AG2953" s="123" t="str">
        <f t="shared" si="312"/>
        <v>Itchapuram Rural,'98/2026'</v>
      </c>
      <c r="AH2953" s="97" t="str">
        <f t="shared" ca="1" si="317"/>
        <v>Below 45 Days</v>
      </c>
    </row>
    <row r="2954" spans="1:34" ht="25.5" customHeight="1" x14ac:dyDescent="0.25">
      <c r="A2954" s="9">
        <v>230</v>
      </c>
      <c r="B2954" s="123" t="str">
        <f>_xlfn.XLOOKUP(E2954,'[1]PS Name'!B:B,'[1]PS Name'!D:D)</f>
        <v>Tekkali Sub-Division</v>
      </c>
      <c r="C2954" s="123" t="str">
        <f>_xlfn.XLOOKUP(E2954,'[1]PS Name'!B:B,'[1]PS Name'!C:C)</f>
        <v>Narasannapeta Circle</v>
      </c>
      <c r="D2954" s="123"/>
      <c r="E2954" s="123" t="s">
        <v>124</v>
      </c>
      <c r="F2954" s="9" t="s">
        <v>3483</v>
      </c>
      <c r="G2954" s="63" t="s">
        <v>6966</v>
      </c>
      <c r="H2954" s="137">
        <v>46298</v>
      </c>
      <c r="I2954" s="63" t="str">
        <f t="shared" si="311"/>
        <v>Oct</v>
      </c>
      <c r="J2954" s="63">
        <f t="shared" si="310"/>
        <v>2026</v>
      </c>
      <c r="K2954" s="63" t="s">
        <v>115</v>
      </c>
      <c r="L2954" s="9"/>
      <c r="M2954" s="9" t="str">
        <f>_xlfn.XLOOKUP(K2954,[1]Heads!A:A,[1]Heads!B:B)</f>
        <v>Crime  Against Women</v>
      </c>
      <c r="N2954" s="9" t="str">
        <f>_xlfn.XLOOKUP(M2954,[1]Heads!B:B,[1]Heads!C:C)</f>
        <v>IPC</v>
      </c>
      <c r="O2954" s="9" t="s">
        <v>32</v>
      </c>
      <c r="P2954" s="75"/>
      <c r="Q2954" s="9"/>
      <c r="R2954" s="75"/>
      <c r="S2954" s="96" t="s">
        <v>3196</v>
      </c>
      <c r="T2954" s="9"/>
      <c r="U2954" s="75"/>
      <c r="V2954" s="9"/>
      <c r="W2954" s="75" t="s">
        <v>2553</v>
      </c>
      <c r="X2954" s="104" t="s">
        <v>141</v>
      </c>
      <c r="Y2954" s="98"/>
      <c r="Z2954" s="9" t="s">
        <v>6967</v>
      </c>
      <c r="AA2954" s="9" t="s">
        <v>34</v>
      </c>
      <c r="AB2954" s="9">
        <f t="shared" ca="1" si="313"/>
        <v>13</v>
      </c>
      <c r="AC2954" s="9" t="str">
        <f t="shared" ca="1" si="314"/>
        <v>Below 45 Days</v>
      </c>
      <c r="AD2954" s="9" t="str">
        <f t="shared" ca="1" si="315"/>
        <v/>
      </c>
      <c r="AE2954" s="9" t="str">
        <f t="shared" ca="1" si="316"/>
        <v/>
      </c>
      <c r="AF2954" s="9"/>
      <c r="AG2954" s="123" t="str">
        <f t="shared" si="312"/>
        <v>Saravakota,'122/2026'</v>
      </c>
      <c r="AH2954" s="97" t="str">
        <f t="shared" ca="1" si="317"/>
        <v>Below 45 Days</v>
      </c>
    </row>
    <row r="2955" spans="1:34" ht="25.5" customHeight="1" x14ac:dyDescent="0.25">
      <c r="A2955" s="9">
        <v>231</v>
      </c>
      <c r="B2955" s="123" t="str">
        <f>_xlfn.XLOOKUP(E2955,'[1]PS Name'!B:B,'[1]PS Name'!D:D)</f>
        <v>Tekkali Sub-Division</v>
      </c>
      <c r="C2955" s="123">
        <f>_xlfn.XLOOKUP(E2955,'[1]PS Name'!B:B,'[1]PS Name'!C:C)</f>
        <v>0</v>
      </c>
      <c r="D2955" s="123"/>
      <c r="E2955" s="123" t="s">
        <v>51</v>
      </c>
      <c r="F2955" s="9" t="s">
        <v>5484</v>
      </c>
      <c r="G2955" s="63" t="s">
        <v>1377</v>
      </c>
      <c r="H2955" s="137">
        <v>46298</v>
      </c>
      <c r="I2955" s="63" t="str">
        <f t="shared" si="311"/>
        <v>Oct</v>
      </c>
      <c r="J2955" s="63">
        <f t="shared" si="310"/>
        <v>2026</v>
      </c>
      <c r="K2955" s="63" t="s">
        <v>75</v>
      </c>
      <c r="L2955" s="9"/>
      <c r="M2955" s="9" t="str">
        <f>_xlfn.XLOOKUP(K2955,[1]Heads!A:A,[1]Heads!B:B)</f>
        <v>Bodily Offiences</v>
      </c>
      <c r="N2955" s="9" t="str">
        <f>_xlfn.XLOOKUP(M2955,[1]Heads!B:B,[1]Heads!C:C)</f>
        <v>IPC</v>
      </c>
      <c r="O2955" s="9" t="s">
        <v>32</v>
      </c>
      <c r="P2955" s="75"/>
      <c r="Q2955" s="9"/>
      <c r="R2955" s="75"/>
      <c r="S2955" s="96" t="s">
        <v>3196</v>
      </c>
      <c r="T2955" s="9"/>
      <c r="U2955" s="75"/>
      <c r="V2955" s="9"/>
      <c r="W2955" s="75" t="s">
        <v>2553</v>
      </c>
      <c r="X2955" s="104" t="s">
        <v>169</v>
      </c>
      <c r="Y2955" s="98"/>
      <c r="Z2955" s="9" t="s">
        <v>6968</v>
      </c>
      <c r="AA2955" s="9" t="s">
        <v>34</v>
      </c>
      <c r="AB2955" s="9">
        <f t="shared" ca="1" si="313"/>
        <v>13</v>
      </c>
      <c r="AC2955" s="9" t="str">
        <f t="shared" ca="1" si="314"/>
        <v>Below 45 Days</v>
      </c>
      <c r="AD2955" s="9" t="str">
        <f t="shared" ca="1" si="315"/>
        <v/>
      </c>
      <c r="AE2955" s="9" t="str">
        <f t="shared" ca="1" si="316"/>
        <v/>
      </c>
      <c r="AF2955" s="9"/>
      <c r="AG2955" s="123" t="str">
        <f t="shared" si="312"/>
        <v>Tekkali PS,'175/2026'</v>
      </c>
      <c r="AH2955" s="97" t="str">
        <f t="shared" ca="1" si="317"/>
        <v>Below 45 Days</v>
      </c>
    </row>
    <row r="2956" spans="1:34" ht="25.5" customHeight="1" x14ac:dyDescent="0.25">
      <c r="A2956" s="9">
        <v>232</v>
      </c>
      <c r="B2956" s="123" t="str">
        <f>_xlfn.XLOOKUP(E2956,'[1]PS Name'!B:B,'[1]PS Name'!D:D)</f>
        <v>Srikakulam Sub-Division</v>
      </c>
      <c r="C2956" s="123" t="str">
        <f>_xlfn.XLOOKUP(E2956,'[1]PS Name'!B:B,'[1]PS Name'!C:C)</f>
        <v>J.R.Puram Circle</v>
      </c>
      <c r="D2956" s="123"/>
      <c r="E2956" s="123" t="s">
        <v>90</v>
      </c>
      <c r="F2956" s="9" t="s">
        <v>5593</v>
      </c>
      <c r="G2956" s="63" t="s">
        <v>980</v>
      </c>
      <c r="H2956" s="137">
        <v>46298</v>
      </c>
      <c r="I2956" s="63" t="str">
        <f t="shared" si="311"/>
        <v>Oct</v>
      </c>
      <c r="J2956" s="63">
        <f t="shared" si="310"/>
        <v>2026</v>
      </c>
      <c r="K2956" s="63" t="s">
        <v>77</v>
      </c>
      <c r="L2956" s="9"/>
      <c r="M2956" s="9" t="str">
        <f>_xlfn.XLOOKUP(K2956,[1]Heads!A:A,[1]Heads!B:B)</f>
        <v>Road Accidents</v>
      </c>
      <c r="N2956" s="9" t="str">
        <f>_xlfn.XLOOKUP(M2956,[1]Heads!B:B,[1]Heads!C:C)</f>
        <v>IPC</v>
      </c>
      <c r="O2956" s="9" t="s">
        <v>32</v>
      </c>
      <c r="P2956" s="75"/>
      <c r="Q2956" s="9"/>
      <c r="R2956" s="75"/>
      <c r="S2956" s="96" t="s">
        <v>3196</v>
      </c>
      <c r="T2956" s="9"/>
      <c r="U2956" s="75"/>
      <c r="V2956" s="9"/>
      <c r="W2956" s="75" t="s">
        <v>2553</v>
      </c>
      <c r="X2956" s="104" t="s">
        <v>168</v>
      </c>
      <c r="Y2956" s="98"/>
      <c r="Z2956" s="9" t="s">
        <v>6969</v>
      </c>
      <c r="AA2956" s="9" t="s">
        <v>34</v>
      </c>
      <c r="AB2956" s="9">
        <f t="shared" ca="1" si="313"/>
        <v>13</v>
      </c>
      <c r="AC2956" s="9" t="str">
        <f t="shared" ca="1" si="314"/>
        <v>Below 45 Days</v>
      </c>
      <c r="AD2956" s="9" t="str">
        <f t="shared" ca="1" si="315"/>
        <v/>
      </c>
      <c r="AE2956" s="9" t="str">
        <f t="shared" ca="1" si="316"/>
        <v/>
      </c>
      <c r="AF2956" s="9"/>
      <c r="AG2956" s="123" t="str">
        <f t="shared" si="312"/>
        <v>J.R.Puram,'191/2026'</v>
      </c>
      <c r="AH2956" s="97" t="str">
        <f t="shared" ca="1" si="317"/>
        <v>Below 45 Days</v>
      </c>
    </row>
    <row r="2957" spans="1:34" ht="25.5" customHeight="1" x14ac:dyDescent="0.25">
      <c r="A2957" s="9">
        <v>233</v>
      </c>
      <c r="B2957" s="123" t="str">
        <f>_xlfn.XLOOKUP(E2957,'[1]PS Name'!B:B,'[1]PS Name'!D:D)</f>
        <v>Tekkali Sub-Division</v>
      </c>
      <c r="C2957" s="123" t="str">
        <f>_xlfn.XLOOKUP(E2957,'[1]PS Name'!B:B,'[1]PS Name'!C:C)</f>
        <v>Narasannapeta Circle</v>
      </c>
      <c r="D2957" s="123"/>
      <c r="E2957" s="123" t="s">
        <v>124</v>
      </c>
      <c r="F2957" s="9" t="s">
        <v>3482</v>
      </c>
      <c r="G2957" s="63" t="s">
        <v>1157</v>
      </c>
      <c r="H2957" s="137">
        <v>46298</v>
      </c>
      <c r="I2957" s="63" t="str">
        <f t="shared" si="311"/>
        <v>Oct</v>
      </c>
      <c r="J2957" s="63">
        <f t="shared" si="310"/>
        <v>2026</v>
      </c>
      <c r="K2957" s="63" t="s">
        <v>2386</v>
      </c>
      <c r="L2957" s="9"/>
      <c r="M2957" s="9" t="str">
        <f>_xlfn.XLOOKUP(K2957,[1]Heads!A:A,[1]Heads!B:B)</f>
        <v>Enforcement</v>
      </c>
      <c r="N2957" s="9" t="str">
        <f>_xlfn.XLOOKUP(M2957,[1]Heads!B:B,[1]Heads!C:C)</f>
        <v>Enforcement</v>
      </c>
      <c r="O2957" s="9" t="s">
        <v>32</v>
      </c>
      <c r="P2957" s="75"/>
      <c r="Q2957" s="9"/>
      <c r="R2957" s="75"/>
      <c r="S2957" s="96" t="s">
        <v>3196</v>
      </c>
      <c r="T2957" s="9"/>
      <c r="U2957" s="75"/>
      <c r="V2957" s="9"/>
      <c r="W2957" s="75" t="s">
        <v>2553</v>
      </c>
      <c r="X2957" s="104" t="s">
        <v>141</v>
      </c>
      <c r="Y2957" s="98"/>
      <c r="Z2957" s="9" t="s">
        <v>6970</v>
      </c>
      <c r="AA2957" s="9" t="s">
        <v>34</v>
      </c>
      <c r="AB2957" s="9">
        <f t="shared" ca="1" si="313"/>
        <v>13</v>
      </c>
      <c r="AC2957" s="9" t="str">
        <f t="shared" ca="1" si="314"/>
        <v>Below 45 Days</v>
      </c>
      <c r="AD2957" s="9" t="str">
        <f t="shared" ca="1" si="315"/>
        <v/>
      </c>
      <c r="AE2957" s="9" t="str">
        <f t="shared" ca="1" si="316"/>
        <v/>
      </c>
      <c r="AF2957" s="9"/>
      <c r="AG2957" s="123" t="str">
        <f t="shared" si="312"/>
        <v>Saravakota,'123/2026'</v>
      </c>
      <c r="AH2957" s="97" t="str">
        <f t="shared" ca="1" si="317"/>
        <v>Below 45 Days</v>
      </c>
    </row>
    <row r="2958" spans="1:34" ht="25.5" customHeight="1" x14ac:dyDescent="0.25">
      <c r="A2958" s="9">
        <v>234</v>
      </c>
      <c r="B2958" s="123" t="str">
        <f>_xlfn.XLOOKUP(E2958,'[1]PS Name'!B:B,'[1]PS Name'!D:D)</f>
        <v>Tekkali Sub-Division</v>
      </c>
      <c r="C2958" s="123">
        <f>_xlfn.XLOOKUP(E2958,'[1]PS Name'!B:B,'[1]PS Name'!C:C)</f>
        <v>0</v>
      </c>
      <c r="D2958" s="123"/>
      <c r="E2958" s="123" t="s">
        <v>51</v>
      </c>
      <c r="F2958" s="9" t="s">
        <v>5507</v>
      </c>
      <c r="G2958" s="63" t="s">
        <v>1315</v>
      </c>
      <c r="H2958" s="137">
        <v>46298</v>
      </c>
      <c r="I2958" s="63" t="str">
        <f t="shared" si="311"/>
        <v>Oct</v>
      </c>
      <c r="J2958" s="63">
        <f t="shared" si="310"/>
        <v>2026</v>
      </c>
      <c r="K2958" s="63" t="s">
        <v>70</v>
      </c>
      <c r="L2958" s="9"/>
      <c r="M2958" s="9" t="str">
        <f>_xlfn.XLOOKUP(K2958,[1]Heads!A:A,[1]Heads!B:B)</f>
        <v>174 CrPC</v>
      </c>
      <c r="N2958" s="9" t="str">
        <f>_xlfn.XLOOKUP(M2958,[1]Heads!B:B,[1]Heads!C:C)</f>
        <v>174 CrPC</v>
      </c>
      <c r="O2958" s="9" t="s">
        <v>32</v>
      </c>
      <c r="P2958" s="75"/>
      <c r="Q2958" s="9"/>
      <c r="R2958" s="75"/>
      <c r="S2958" s="96" t="s">
        <v>3196</v>
      </c>
      <c r="T2958" s="9"/>
      <c r="U2958" s="75"/>
      <c r="V2958" s="9"/>
      <c r="W2958" s="75" t="s">
        <v>2553</v>
      </c>
      <c r="X2958" s="104" t="s">
        <v>173</v>
      </c>
      <c r="Y2958" s="98">
        <v>46302</v>
      </c>
      <c r="Z2958" s="9" t="s">
        <v>6971</v>
      </c>
      <c r="AA2958" s="9" t="s">
        <v>34</v>
      </c>
      <c r="AB2958" s="9">
        <f t="shared" ca="1" si="313"/>
        <v>13</v>
      </c>
      <c r="AC2958" s="9" t="str">
        <f t="shared" ca="1" si="314"/>
        <v>Below 45 Days</v>
      </c>
      <c r="AD2958" s="9">
        <f t="shared" ca="1" si="315"/>
        <v>9</v>
      </c>
      <c r="AE2958" s="9" t="str">
        <f t="shared" ca="1" si="316"/>
        <v>Below 45 Days</v>
      </c>
      <c r="AF2958" s="9"/>
      <c r="AG2958" s="123" t="str">
        <f t="shared" si="312"/>
        <v>Tekkali PS,'177/2026'</v>
      </c>
      <c r="AH2958" s="97" t="str">
        <f t="shared" ca="1" si="317"/>
        <v>Below 45 Days</v>
      </c>
    </row>
    <row r="2959" spans="1:34" ht="25.5" customHeight="1" x14ac:dyDescent="0.25">
      <c r="A2959" s="9">
        <v>235</v>
      </c>
      <c r="B2959" s="123" t="str">
        <f>_xlfn.XLOOKUP(E2959,'[1]PS Name'!B:B,'[1]PS Name'!D:D)</f>
        <v>Kasibugga Sub-Division</v>
      </c>
      <c r="C2959" s="123" t="str">
        <f>_xlfn.XLOOKUP(E2959,'[1]PS Name'!B:B,'[1]PS Name'!C:C)</f>
        <v>Kasibugga Rural Circle</v>
      </c>
      <c r="D2959" s="123"/>
      <c r="E2959" s="123" t="s">
        <v>98</v>
      </c>
      <c r="F2959" s="9" t="s">
        <v>3437</v>
      </c>
      <c r="G2959" s="63" t="s">
        <v>1315</v>
      </c>
      <c r="H2959" s="137">
        <v>46298</v>
      </c>
      <c r="I2959" s="63" t="str">
        <f t="shared" si="311"/>
        <v>Oct</v>
      </c>
      <c r="J2959" s="63">
        <f t="shared" ref="J2959:J3022" si="318">YEAR(H2959)</f>
        <v>2026</v>
      </c>
      <c r="K2959" s="63" t="s">
        <v>70</v>
      </c>
      <c r="L2959" s="9"/>
      <c r="M2959" s="9" t="str">
        <f>_xlfn.XLOOKUP(K2959,[1]Heads!A:A,[1]Heads!B:B)</f>
        <v>174 CrPC</v>
      </c>
      <c r="N2959" s="9" t="str">
        <f>_xlfn.XLOOKUP(M2959,[1]Heads!B:B,[1]Heads!C:C)</f>
        <v>174 CrPC</v>
      </c>
      <c r="O2959" s="9" t="s">
        <v>32</v>
      </c>
      <c r="P2959" s="75"/>
      <c r="Q2959" s="9"/>
      <c r="R2959" s="75"/>
      <c r="S2959" s="96" t="s">
        <v>3196</v>
      </c>
      <c r="T2959" s="9"/>
      <c r="U2959" s="75"/>
      <c r="V2959" s="9"/>
      <c r="W2959" s="75" t="s">
        <v>2553</v>
      </c>
      <c r="X2959" s="104" t="s">
        <v>168</v>
      </c>
      <c r="Y2959" s="98"/>
      <c r="Z2959" s="9" t="s">
        <v>6972</v>
      </c>
      <c r="AA2959" s="9" t="s">
        <v>34</v>
      </c>
      <c r="AB2959" s="9">
        <f t="shared" ca="1" si="313"/>
        <v>13</v>
      </c>
      <c r="AC2959" s="9" t="str">
        <f t="shared" ca="1" si="314"/>
        <v>Below 45 Days</v>
      </c>
      <c r="AD2959" s="9" t="str">
        <f t="shared" ca="1" si="315"/>
        <v/>
      </c>
      <c r="AE2959" s="9" t="str">
        <f t="shared" ca="1" si="316"/>
        <v/>
      </c>
      <c r="AF2959" s="9"/>
      <c r="AG2959" s="123" t="str">
        <f t="shared" si="312"/>
        <v>Vajrapukothuru,'120/2026'</v>
      </c>
      <c r="AH2959" s="97" t="str">
        <f t="shared" ca="1" si="317"/>
        <v>Below 45 Days</v>
      </c>
    </row>
    <row r="2960" spans="1:34" ht="25.5" customHeight="1" x14ac:dyDescent="0.25">
      <c r="A2960" s="9">
        <v>236</v>
      </c>
      <c r="B2960" s="123" t="str">
        <f>_xlfn.XLOOKUP(E2960,'[1]PS Name'!B:B,'[1]PS Name'!D:D)</f>
        <v>Tekkali Sub-Division</v>
      </c>
      <c r="C2960" s="123" t="str">
        <f>_xlfn.XLOOKUP(E2960,'[1]PS Name'!B:B,'[1]PS Name'!C:C)</f>
        <v>Tekkali Rural Circle</v>
      </c>
      <c r="D2960" s="123"/>
      <c r="E2960" s="123" t="s">
        <v>89</v>
      </c>
      <c r="F2960" s="9" t="s">
        <v>5526</v>
      </c>
      <c r="G2960" s="63" t="s">
        <v>1646</v>
      </c>
      <c r="H2960" s="137">
        <v>46298</v>
      </c>
      <c r="I2960" s="63" t="str">
        <f t="shared" si="311"/>
        <v>Oct</v>
      </c>
      <c r="J2960" s="63">
        <f t="shared" si="318"/>
        <v>2026</v>
      </c>
      <c r="K2960" s="63" t="s">
        <v>80</v>
      </c>
      <c r="L2960" s="9"/>
      <c r="M2960" s="9" t="str">
        <f>_xlfn.XLOOKUP(K2960,[1]Heads!A:A,[1]Heads!B:B)</f>
        <v>Crime  Against Women</v>
      </c>
      <c r="N2960" s="9" t="str">
        <f>_xlfn.XLOOKUP(M2960,[1]Heads!B:B,[1]Heads!C:C)</f>
        <v>IPC</v>
      </c>
      <c r="O2960" s="9" t="s">
        <v>32</v>
      </c>
      <c r="P2960" s="75"/>
      <c r="Q2960" s="9"/>
      <c r="R2960" s="75"/>
      <c r="S2960" s="96" t="s">
        <v>3196</v>
      </c>
      <c r="T2960" s="9"/>
      <c r="U2960" s="75"/>
      <c r="V2960" s="9"/>
      <c r="W2960" s="75" t="s">
        <v>2553</v>
      </c>
      <c r="X2960" s="104" t="s">
        <v>50</v>
      </c>
      <c r="Y2960" s="98"/>
      <c r="Z2960" s="9" t="s">
        <v>6973</v>
      </c>
      <c r="AA2960" s="9" t="s">
        <v>34</v>
      </c>
      <c r="AB2960" s="9">
        <f t="shared" ca="1" si="313"/>
        <v>13</v>
      </c>
      <c r="AC2960" s="9" t="str">
        <f t="shared" ca="1" si="314"/>
        <v>Below 45 Days</v>
      </c>
      <c r="AD2960" s="9" t="str">
        <f t="shared" ca="1" si="315"/>
        <v/>
      </c>
      <c r="AE2960" s="9" t="str">
        <f t="shared" ca="1" si="316"/>
        <v/>
      </c>
      <c r="AF2960" s="9"/>
      <c r="AG2960" s="123" t="str">
        <f t="shared" si="312"/>
        <v>Kotabommali,'181/2026'</v>
      </c>
      <c r="AH2960" s="97" t="str">
        <f t="shared" ca="1" si="317"/>
        <v>Below 45 Days</v>
      </c>
    </row>
    <row r="2961" spans="1:34" ht="25.5" customHeight="1" x14ac:dyDescent="0.25">
      <c r="A2961" s="9">
        <v>237</v>
      </c>
      <c r="B2961" s="123" t="str">
        <f>_xlfn.XLOOKUP(E2961,'[1]PS Name'!B:B,'[1]PS Name'!D:D)</f>
        <v>Tekkali Sub-Division</v>
      </c>
      <c r="C2961" s="123" t="str">
        <f>_xlfn.XLOOKUP(E2961,'[1]PS Name'!B:B,'[1]PS Name'!C:C)</f>
        <v>Pathapatnam Circle</v>
      </c>
      <c r="D2961" s="123"/>
      <c r="E2961" s="123" t="s">
        <v>58</v>
      </c>
      <c r="F2961" s="9" t="s">
        <v>3095</v>
      </c>
      <c r="G2961" s="63" t="s">
        <v>2387</v>
      </c>
      <c r="H2961" s="137">
        <v>46298</v>
      </c>
      <c r="I2961" s="63" t="str">
        <f t="shared" si="311"/>
        <v>Oct</v>
      </c>
      <c r="J2961" s="63">
        <f t="shared" si="318"/>
        <v>2026</v>
      </c>
      <c r="K2961" s="63" t="s">
        <v>39</v>
      </c>
      <c r="L2961" s="9"/>
      <c r="M2961" s="9" t="str">
        <f>_xlfn.XLOOKUP(K2961,[1]Heads!A:A,[1]Heads!B:B)</f>
        <v>Other IPC</v>
      </c>
      <c r="N2961" s="9" t="str">
        <f>_xlfn.XLOOKUP(M2961,[1]Heads!B:B,[1]Heads!C:C)</f>
        <v>IPC</v>
      </c>
      <c r="O2961" s="9" t="s">
        <v>32</v>
      </c>
      <c r="P2961" s="75"/>
      <c r="Q2961" s="9"/>
      <c r="R2961" s="75"/>
      <c r="S2961" s="96" t="s">
        <v>3196</v>
      </c>
      <c r="T2961" s="9"/>
      <c r="U2961" s="75"/>
      <c r="V2961" s="9"/>
      <c r="W2961" s="75" t="s">
        <v>2553</v>
      </c>
      <c r="X2961" s="104" t="s">
        <v>40</v>
      </c>
      <c r="Y2961" s="98"/>
      <c r="Z2961" s="9" t="s">
        <v>6974</v>
      </c>
      <c r="AA2961" s="9" t="s">
        <v>34</v>
      </c>
      <c r="AB2961" s="9">
        <f t="shared" ca="1" si="313"/>
        <v>13</v>
      </c>
      <c r="AC2961" s="9" t="str">
        <f t="shared" ca="1" si="314"/>
        <v>Below 45 Days</v>
      </c>
      <c r="AD2961" s="9" t="str">
        <f t="shared" ca="1" si="315"/>
        <v/>
      </c>
      <c r="AE2961" s="9" t="str">
        <f t="shared" ca="1" si="316"/>
        <v/>
      </c>
      <c r="AF2961" s="9"/>
      <c r="AG2961" s="123" t="str">
        <f t="shared" si="312"/>
        <v>Meliaputti,'65/2026'</v>
      </c>
      <c r="AH2961" s="97" t="str">
        <f t="shared" ca="1" si="317"/>
        <v>Below 45 Days</v>
      </c>
    </row>
    <row r="2962" spans="1:34" ht="25.5" customHeight="1" x14ac:dyDescent="0.25">
      <c r="A2962" s="9">
        <v>238</v>
      </c>
      <c r="B2962" s="123" t="str">
        <f>_xlfn.XLOOKUP(E2962,'[1]PS Name'!B:B,'[1]PS Name'!D:D)</f>
        <v>Tekkali Sub-Division</v>
      </c>
      <c r="C2962" s="123">
        <f>_xlfn.XLOOKUP(E2962,'[1]PS Name'!B:B,'[1]PS Name'!C:C)</f>
        <v>0</v>
      </c>
      <c r="D2962" s="123"/>
      <c r="E2962" s="123" t="s">
        <v>51</v>
      </c>
      <c r="F2962" s="9" t="s">
        <v>5482</v>
      </c>
      <c r="G2962" s="63" t="s">
        <v>1807</v>
      </c>
      <c r="H2962" s="137">
        <v>46298</v>
      </c>
      <c r="I2962" s="63" t="str">
        <f t="shared" si="311"/>
        <v>Oct</v>
      </c>
      <c r="J2962" s="63">
        <f t="shared" si="318"/>
        <v>2026</v>
      </c>
      <c r="K2962" s="63" t="s">
        <v>85</v>
      </c>
      <c r="L2962" s="9"/>
      <c r="M2962" s="9" t="str">
        <f>_xlfn.XLOOKUP(K2962,[1]Heads!A:A,[1]Heads!B:B)</f>
        <v>Enforcement</v>
      </c>
      <c r="N2962" s="9" t="str">
        <f>_xlfn.XLOOKUP(M2962,[1]Heads!B:B,[1]Heads!C:C)</f>
        <v>Enforcement</v>
      </c>
      <c r="O2962" s="9" t="s">
        <v>32</v>
      </c>
      <c r="P2962" s="75"/>
      <c r="Q2962" s="9"/>
      <c r="R2962" s="75"/>
      <c r="S2962" s="96" t="s">
        <v>3196</v>
      </c>
      <c r="T2962" s="9"/>
      <c r="U2962" s="75"/>
      <c r="V2962" s="9"/>
      <c r="W2962" s="75" t="s">
        <v>2553</v>
      </c>
      <c r="X2962" s="104" t="s">
        <v>174</v>
      </c>
      <c r="Y2962" s="98">
        <v>46304</v>
      </c>
      <c r="Z2962" s="9" t="s">
        <v>6975</v>
      </c>
      <c r="AA2962" s="9" t="s">
        <v>34</v>
      </c>
      <c r="AB2962" s="9">
        <f t="shared" ca="1" si="313"/>
        <v>13</v>
      </c>
      <c r="AC2962" s="9" t="str">
        <f t="shared" ca="1" si="314"/>
        <v>Below 45 Days</v>
      </c>
      <c r="AD2962" s="9">
        <f t="shared" ca="1" si="315"/>
        <v>7</v>
      </c>
      <c r="AE2962" s="9" t="str">
        <f t="shared" ca="1" si="316"/>
        <v>Below 45 Days</v>
      </c>
      <c r="AF2962" s="9"/>
      <c r="AG2962" s="123" t="str">
        <f t="shared" si="312"/>
        <v>Tekkali PS,'173/2026'</v>
      </c>
      <c r="AH2962" s="97" t="str">
        <f t="shared" ca="1" si="317"/>
        <v>Below 45 Days</v>
      </c>
    </row>
    <row r="2963" spans="1:34" ht="25.5" customHeight="1" x14ac:dyDescent="0.25">
      <c r="A2963" s="9">
        <v>239</v>
      </c>
      <c r="B2963" s="123" t="str">
        <f>_xlfn.XLOOKUP(E2963,'[1]PS Name'!B:B,'[1]PS Name'!D:D)</f>
        <v>Srikakulam Sub-Division</v>
      </c>
      <c r="C2963" s="123" t="str">
        <f>_xlfn.XLOOKUP(E2963,'[1]PS Name'!B:B,'[1]PS Name'!C:C)</f>
        <v>Amadalavalasa Circle</v>
      </c>
      <c r="D2963" s="123"/>
      <c r="E2963" s="123" t="s">
        <v>47</v>
      </c>
      <c r="F2963" s="9" t="s">
        <v>3775</v>
      </c>
      <c r="G2963" s="63" t="s">
        <v>1315</v>
      </c>
      <c r="H2963" s="137">
        <v>46298</v>
      </c>
      <c r="I2963" s="63" t="str">
        <f t="shared" si="311"/>
        <v>Oct</v>
      </c>
      <c r="J2963" s="63">
        <f t="shared" si="318"/>
        <v>2026</v>
      </c>
      <c r="K2963" s="63" t="s">
        <v>70</v>
      </c>
      <c r="L2963" s="9"/>
      <c r="M2963" s="9" t="str">
        <f>_xlfn.XLOOKUP(K2963,[1]Heads!A:A,[1]Heads!B:B)</f>
        <v>174 CrPC</v>
      </c>
      <c r="N2963" s="9" t="str">
        <f>_xlfn.XLOOKUP(M2963,[1]Heads!B:B,[1]Heads!C:C)</f>
        <v>174 CrPC</v>
      </c>
      <c r="O2963" s="9" t="s">
        <v>32</v>
      </c>
      <c r="P2963" s="75"/>
      <c r="Q2963" s="9"/>
      <c r="R2963" s="75"/>
      <c r="S2963" s="96" t="s">
        <v>3196</v>
      </c>
      <c r="T2963" s="9"/>
      <c r="U2963" s="75"/>
      <c r="V2963" s="9"/>
      <c r="W2963" s="75" t="s">
        <v>2553</v>
      </c>
      <c r="X2963" s="104" t="s">
        <v>173</v>
      </c>
      <c r="Y2963" s="98">
        <v>46302</v>
      </c>
      <c r="Z2963" s="9" t="s">
        <v>6976</v>
      </c>
      <c r="AA2963" s="9" t="s">
        <v>34</v>
      </c>
      <c r="AB2963" s="9">
        <f t="shared" ca="1" si="313"/>
        <v>13</v>
      </c>
      <c r="AC2963" s="9" t="str">
        <f t="shared" ca="1" si="314"/>
        <v>Below 45 Days</v>
      </c>
      <c r="AD2963" s="9">
        <f t="shared" ca="1" si="315"/>
        <v>9</v>
      </c>
      <c r="AE2963" s="9" t="str">
        <f t="shared" ca="1" si="316"/>
        <v>Below 45 Days</v>
      </c>
      <c r="AF2963" s="9"/>
      <c r="AG2963" s="123" t="str">
        <f t="shared" si="312"/>
        <v>Amadalavalasa,'148/2026'</v>
      </c>
      <c r="AH2963" s="97" t="str">
        <f t="shared" ca="1" si="317"/>
        <v>Below 45 Days</v>
      </c>
    </row>
    <row r="2964" spans="1:34" ht="25.5" customHeight="1" x14ac:dyDescent="0.25">
      <c r="A2964" s="9">
        <v>240</v>
      </c>
      <c r="B2964" s="123" t="str">
        <f>_xlfn.XLOOKUP(E2964,'[1]PS Name'!B:B,'[1]PS Name'!D:D)</f>
        <v>Kasibugga Sub-Division</v>
      </c>
      <c r="C2964" s="123">
        <f>_xlfn.XLOOKUP(E2964,'[1]PS Name'!B:B,'[1]PS Name'!C:C)</f>
        <v>0</v>
      </c>
      <c r="D2964" s="123"/>
      <c r="E2964" s="123" t="s">
        <v>68</v>
      </c>
      <c r="F2964" s="9" t="s">
        <v>6977</v>
      </c>
      <c r="G2964" s="63" t="s">
        <v>5804</v>
      </c>
      <c r="H2964" s="137">
        <v>46298</v>
      </c>
      <c r="I2964" s="63" t="str">
        <f t="shared" si="311"/>
        <v>Oct</v>
      </c>
      <c r="J2964" s="63">
        <f t="shared" si="318"/>
        <v>2026</v>
      </c>
      <c r="K2964" s="63" t="s">
        <v>71</v>
      </c>
      <c r="L2964" s="9"/>
      <c r="M2964" s="9" t="str">
        <f>_xlfn.XLOOKUP(K2964,[1]Heads!A:A,[1]Heads!B:B)</f>
        <v>Road Accidents</v>
      </c>
      <c r="N2964" s="9" t="str">
        <f>_xlfn.XLOOKUP(M2964,[1]Heads!B:B,[1]Heads!C:C)</f>
        <v>IPC</v>
      </c>
      <c r="O2964" s="9" t="s">
        <v>32</v>
      </c>
      <c r="P2964" s="75"/>
      <c r="Q2964" s="9"/>
      <c r="R2964" s="75"/>
      <c r="S2964" s="96" t="s">
        <v>3196</v>
      </c>
      <c r="T2964" s="9"/>
      <c r="U2964" s="75"/>
      <c r="V2964" s="9"/>
      <c r="W2964" s="75" t="s">
        <v>2553</v>
      </c>
      <c r="X2964" s="104" t="s">
        <v>169</v>
      </c>
      <c r="Y2964" s="98"/>
      <c r="Z2964" s="9" t="s">
        <v>6978</v>
      </c>
      <c r="AA2964" s="9" t="s">
        <v>34</v>
      </c>
      <c r="AB2964" s="9">
        <f t="shared" ca="1" si="313"/>
        <v>13</v>
      </c>
      <c r="AC2964" s="9" t="str">
        <f t="shared" ca="1" si="314"/>
        <v>Below 45 Days</v>
      </c>
      <c r="AD2964" s="9" t="str">
        <f t="shared" ca="1" si="315"/>
        <v/>
      </c>
      <c r="AE2964" s="9" t="str">
        <f t="shared" ca="1" si="316"/>
        <v/>
      </c>
      <c r="AF2964" s="9"/>
      <c r="AG2964" s="123" t="str">
        <f t="shared" si="312"/>
        <v>Kasibugga,'332/2026'</v>
      </c>
      <c r="AH2964" s="97" t="str">
        <f t="shared" ca="1" si="317"/>
        <v>Below 45 Days</v>
      </c>
    </row>
    <row r="2965" spans="1:34" ht="25.5" customHeight="1" x14ac:dyDescent="0.25">
      <c r="A2965" s="9">
        <v>241</v>
      </c>
      <c r="B2965" s="123" t="str">
        <f>_xlfn.XLOOKUP(E2965,'[1]PS Name'!B:B,'[1]PS Name'!D:D)</f>
        <v>Srikakulam Sub-Division</v>
      </c>
      <c r="C2965" s="123" t="str">
        <f>_xlfn.XLOOKUP(E2965,'[1]PS Name'!B:B,'[1]PS Name'!C:C)</f>
        <v>Amadalavalasa Circle</v>
      </c>
      <c r="D2965" s="123"/>
      <c r="E2965" s="123" t="s">
        <v>67</v>
      </c>
      <c r="F2965" s="9" t="s">
        <v>3170</v>
      </c>
      <c r="G2965" s="63" t="s">
        <v>516</v>
      </c>
      <c r="H2965" s="137">
        <v>46298</v>
      </c>
      <c r="I2965" s="63" t="str">
        <f t="shared" si="311"/>
        <v>Oct</v>
      </c>
      <c r="J2965" s="63">
        <f t="shared" si="318"/>
        <v>2026</v>
      </c>
      <c r="K2965" s="63" t="s">
        <v>39</v>
      </c>
      <c r="L2965" s="9"/>
      <c r="M2965" s="9" t="str">
        <f>_xlfn.XLOOKUP(K2965,[1]Heads!A:A,[1]Heads!B:B)</f>
        <v>Other IPC</v>
      </c>
      <c r="N2965" s="9" t="str">
        <f>_xlfn.XLOOKUP(M2965,[1]Heads!B:B,[1]Heads!C:C)</f>
        <v>IPC</v>
      </c>
      <c r="O2965" s="9" t="s">
        <v>32</v>
      </c>
      <c r="P2965" s="75"/>
      <c r="Q2965" s="9"/>
      <c r="R2965" s="75"/>
      <c r="S2965" s="96" t="s">
        <v>3196</v>
      </c>
      <c r="T2965" s="9"/>
      <c r="U2965" s="75"/>
      <c r="V2965" s="9"/>
      <c r="W2965" s="75" t="s">
        <v>2553</v>
      </c>
      <c r="X2965" s="104" t="s">
        <v>169</v>
      </c>
      <c r="Y2965" s="98"/>
      <c r="Z2965" s="9" t="s">
        <v>6979</v>
      </c>
      <c r="AA2965" s="9" t="s">
        <v>34</v>
      </c>
      <c r="AB2965" s="9">
        <f t="shared" ca="1" si="313"/>
        <v>13</v>
      </c>
      <c r="AC2965" s="9" t="str">
        <f t="shared" ca="1" si="314"/>
        <v>Below 45 Days</v>
      </c>
      <c r="AD2965" s="9" t="str">
        <f t="shared" ca="1" si="315"/>
        <v/>
      </c>
      <c r="AE2965" s="9" t="str">
        <f t="shared" ca="1" si="316"/>
        <v/>
      </c>
      <c r="AF2965" s="9"/>
      <c r="AG2965" s="123" t="str">
        <f t="shared" si="312"/>
        <v>Sarubujjili,'94/2026'</v>
      </c>
      <c r="AH2965" s="97" t="str">
        <f t="shared" ca="1" si="317"/>
        <v>Below 45 Days</v>
      </c>
    </row>
    <row r="2966" spans="1:34" ht="25.5" customHeight="1" x14ac:dyDescent="0.25">
      <c r="A2966" s="9">
        <v>242</v>
      </c>
      <c r="B2966" s="123" t="str">
        <f>_xlfn.XLOOKUP(E2966,'[1]PS Name'!B:B,'[1]PS Name'!D:D)</f>
        <v>Tekkali Sub-Division</v>
      </c>
      <c r="C2966" s="123">
        <f>_xlfn.XLOOKUP(E2966,'[1]PS Name'!B:B,'[1]PS Name'!C:C)</f>
        <v>0</v>
      </c>
      <c r="D2966" s="123"/>
      <c r="E2966" s="123" t="s">
        <v>51</v>
      </c>
      <c r="F2966" s="9" t="s">
        <v>5477</v>
      </c>
      <c r="G2966" s="63" t="s">
        <v>1027</v>
      </c>
      <c r="H2966" s="137">
        <v>46298</v>
      </c>
      <c r="I2966" s="63" t="str">
        <f t="shared" si="311"/>
        <v>Oct</v>
      </c>
      <c r="J2966" s="63">
        <f t="shared" si="318"/>
        <v>2026</v>
      </c>
      <c r="K2966" s="63" t="s">
        <v>48</v>
      </c>
      <c r="L2966" s="9"/>
      <c r="M2966" s="9" t="str">
        <f>_xlfn.XLOOKUP(K2966,[1]Heads!A:A,[1]Heads!B:B)</f>
        <v>Property Offences</v>
      </c>
      <c r="N2966" s="9" t="str">
        <f>_xlfn.XLOOKUP(M2966,[1]Heads!B:B,[1]Heads!C:C)</f>
        <v>IPC</v>
      </c>
      <c r="O2966" s="9" t="s">
        <v>32</v>
      </c>
      <c r="P2966" s="75"/>
      <c r="Q2966" s="9"/>
      <c r="R2966" s="75"/>
      <c r="S2966" s="96" t="s">
        <v>3196</v>
      </c>
      <c r="T2966" s="9"/>
      <c r="U2966" s="75"/>
      <c r="V2966" s="9"/>
      <c r="W2966" s="75" t="s">
        <v>2553</v>
      </c>
      <c r="X2966" s="104" t="s">
        <v>112</v>
      </c>
      <c r="Y2966" s="98"/>
      <c r="Z2966" s="9" t="s">
        <v>6980</v>
      </c>
      <c r="AA2966" s="9" t="s">
        <v>34</v>
      </c>
      <c r="AB2966" s="9">
        <f t="shared" ca="1" si="313"/>
        <v>13</v>
      </c>
      <c r="AC2966" s="9" t="str">
        <f t="shared" ca="1" si="314"/>
        <v>Below 45 Days</v>
      </c>
      <c r="AD2966" s="9" t="str">
        <f t="shared" ca="1" si="315"/>
        <v/>
      </c>
      <c r="AE2966" s="9" t="str">
        <f t="shared" ca="1" si="316"/>
        <v/>
      </c>
      <c r="AF2966" s="9"/>
      <c r="AG2966" s="123" t="str">
        <f t="shared" si="312"/>
        <v>Tekkali PS,'174/2026'</v>
      </c>
      <c r="AH2966" s="97" t="str">
        <f t="shared" ca="1" si="317"/>
        <v>Below 45 Days</v>
      </c>
    </row>
    <row r="2967" spans="1:34" ht="25.5" customHeight="1" x14ac:dyDescent="0.25">
      <c r="A2967" s="9">
        <v>243</v>
      </c>
      <c r="B2967" s="123" t="str">
        <f>_xlfn.XLOOKUP(E2967,'[1]PS Name'!B:B,'[1]PS Name'!D:D)</f>
        <v>Srikakulam Sub-Division</v>
      </c>
      <c r="C2967" s="123">
        <f>_xlfn.XLOOKUP(E2967,'[1]PS Name'!B:B,'[1]PS Name'!C:C)</f>
        <v>0</v>
      </c>
      <c r="D2967" s="123"/>
      <c r="E2967" s="123" t="s">
        <v>28</v>
      </c>
      <c r="F2967" s="9" t="s">
        <v>3783</v>
      </c>
      <c r="G2967" s="63" t="s">
        <v>1027</v>
      </c>
      <c r="H2967" s="137">
        <v>46299</v>
      </c>
      <c r="I2967" s="63" t="str">
        <f t="shared" si="311"/>
        <v>Oct</v>
      </c>
      <c r="J2967" s="63">
        <f t="shared" si="318"/>
        <v>2026</v>
      </c>
      <c r="K2967" s="63" t="s">
        <v>48</v>
      </c>
      <c r="L2967" s="9"/>
      <c r="M2967" s="9" t="str">
        <f>_xlfn.XLOOKUP(K2967,[1]Heads!A:A,[1]Heads!B:B)</f>
        <v>Property Offences</v>
      </c>
      <c r="N2967" s="9" t="str">
        <f>_xlfn.XLOOKUP(M2967,[1]Heads!B:B,[1]Heads!C:C)</f>
        <v>IPC</v>
      </c>
      <c r="O2967" s="9" t="s">
        <v>32</v>
      </c>
      <c r="P2967" s="75"/>
      <c r="Q2967" s="9"/>
      <c r="R2967" s="75"/>
      <c r="S2967" s="96" t="s">
        <v>3196</v>
      </c>
      <c r="T2967" s="9"/>
      <c r="U2967" s="75"/>
      <c r="V2967" s="9"/>
      <c r="W2967" s="75" t="s">
        <v>2553</v>
      </c>
      <c r="X2967" s="104" t="s">
        <v>141</v>
      </c>
      <c r="Y2967" s="98"/>
      <c r="Z2967" s="9" t="s">
        <v>6981</v>
      </c>
      <c r="AA2967" s="9" t="s">
        <v>34</v>
      </c>
      <c r="AB2967" s="9">
        <f t="shared" ca="1" si="313"/>
        <v>12</v>
      </c>
      <c r="AC2967" s="9" t="str">
        <f t="shared" ca="1" si="314"/>
        <v>Below 45 Days</v>
      </c>
      <c r="AD2967" s="9" t="str">
        <f t="shared" ca="1" si="315"/>
        <v/>
      </c>
      <c r="AE2967" s="9" t="str">
        <f t="shared" ca="1" si="316"/>
        <v/>
      </c>
      <c r="AF2967" s="9"/>
      <c r="AG2967" s="123" t="str">
        <f t="shared" si="312"/>
        <v>Srikakulam II Town,'149/2026'</v>
      </c>
      <c r="AH2967" s="97" t="str">
        <f t="shared" ca="1" si="317"/>
        <v>Below 45 Days</v>
      </c>
    </row>
    <row r="2968" spans="1:34" ht="25.5" customHeight="1" x14ac:dyDescent="0.25">
      <c r="A2968" s="9">
        <v>244</v>
      </c>
      <c r="B2968" s="123" t="str">
        <f>_xlfn.XLOOKUP(E2968,'[1]PS Name'!B:B,'[1]PS Name'!D:D)</f>
        <v>Tekkali Sub-Division</v>
      </c>
      <c r="C2968" s="123" t="str">
        <f>_xlfn.XLOOKUP(E2968,'[1]PS Name'!B:B,'[1]PS Name'!C:C)</f>
        <v>Tekkali Rural Circle</v>
      </c>
      <c r="D2968" s="123"/>
      <c r="E2968" s="123" t="s">
        <v>89</v>
      </c>
      <c r="F2968" s="9" t="s">
        <v>5543</v>
      </c>
      <c r="G2968" s="63" t="s">
        <v>1315</v>
      </c>
      <c r="H2968" s="137">
        <v>46299</v>
      </c>
      <c r="I2968" s="63" t="str">
        <f t="shared" si="311"/>
        <v>Oct</v>
      </c>
      <c r="J2968" s="63">
        <f t="shared" si="318"/>
        <v>2026</v>
      </c>
      <c r="K2968" s="63" t="s">
        <v>70</v>
      </c>
      <c r="L2968" s="9"/>
      <c r="M2968" s="9" t="str">
        <f>_xlfn.XLOOKUP(K2968,[1]Heads!A:A,[1]Heads!B:B)</f>
        <v>174 CrPC</v>
      </c>
      <c r="N2968" s="9" t="str">
        <f>_xlfn.XLOOKUP(M2968,[1]Heads!B:B,[1]Heads!C:C)</f>
        <v>174 CrPC</v>
      </c>
      <c r="O2968" s="9" t="s">
        <v>32</v>
      </c>
      <c r="P2968" s="75"/>
      <c r="Q2968" s="9"/>
      <c r="R2968" s="75"/>
      <c r="S2968" s="96" t="s">
        <v>3196</v>
      </c>
      <c r="T2968" s="9"/>
      <c r="U2968" s="75"/>
      <c r="V2968" s="9"/>
      <c r="W2968" s="75" t="s">
        <v>2553</v>
      </c>
      <c r="X2968" s="104" t="s">
        <v>168</v>
      </c>
      <c r="Y2968" s="98"/>
      <c r="Z2968" s="9" t="s">
        <v>6982</v>
      </c>
      <c r="AA2968" s="9" t="s">
        <v>34</v>
      </c>
      <c r="AB2968" s="9">
        <f t="shared" ca="1" si="313"/>
        <v>12</v>
      </c>
      <c r="AC2968" s="9" t="str">
        <f t="shared" ca="1" si="314"/>
        <v>Below 45 Days</v>
      </c>
      <c r="AD2968" s="9" t="str">
        <f t="shared" ca="1" si="315"/>
        <v/>
      </c>
      <c r="AE2968" s="9" t="str">
        <f t="shared" ca="1" si="316"/>
        <v/>
      </c>
      <c r="AF2968" s="9"/>
      <c r="AG2968" s="123" t="str">
        <f t="shared" si="312"/>
        <v>Kotabommali,'182/2026'</v>
      </c>
      <c r="AH2968" s="97" t="str">
        <f t="shared" ca="1" si="317"/>
        <v>Below 45 Days</v>
      </c>
    </row>
    <row r="2969" spans="1:34" ht="25.5" customHeight="1" x14ac:dyDescent="0.25">
      <c r="A2969" s="9">
        <v>245</v>
      </c>
      <c r="B2969" s="123" t="str">
        <f>_xlfn.XLOOKUP(E2969,'[1]PS Name'!B:B,'[1]PS Name'!D:D)</f>
        <v>Kasibugga Sub-Division</v>
      </c>
      <c r="C2969" s="123" t="str">
        <f>_xlfn.XLOOKUP(E2969,'[1]PS Name'!B:B,'[1]PS Name'!C:C)</f>
        <v>Sompeta Circle</v>
      </c>
      <c r="D2969" s="123"/>
      <c r="E2969" s="123" t="s">
        <v>63</v>
      </c>
      <c r="F2969" s="9" t="s">
        <v>3250</v>
      </c>
      <c r="G2969" s="63" t="s">
        <v>227</v>
      </c>
      <c r="H2969" s="137">
        <v>46299</v>
      </c>
      <c r="I2969" s="63" t="str">
        <f t="shared" si="311"/>
        <v>Oct</v>
      </c>
      <c r="J2969" s="63">
        <f t="shared" si="318"/>
        <v>2026</v>
      </c>
      <c r="K2969" s="63" t="s">
        <v>59</v>
      </c>
      <c r="L2969" s="9" t="s">
        <v>228</v>
      </c>
      <c r="M2969" s="9" t="str">
        <f>_xlfn.XLOOKUP(K2969,[1]Heads!A:A,[1]Heads!B:B)</f>
        <v>Missing Cases</v>
      </c>
      <c r="N2969" s="9" t="str">
        <f>_xlfn.XLOOKUP(M2969,[1]Heads!B:B,[1]Heads!C:C)</f>
        <v>Missing</v>
      </c>
      <c r="O2969" s="9" t="s">
        <v>32</v>
      </c>
      <c r="P2969" s="75"/>
      <c r="Q2969" s="9"/>
      <c r="R2969" s="75"/>
      <c r="S2969" s="96" t="s">
        <v>3196</v>
      </c>
      <c r="T2969" s="9"/>
      <c r="U2969" s="75"/>
      <c r="V2969" s="9"/>
      <c r="W2969" s="75" t="s">
        <v>2553</v>
      </c>
      <c r="X2969" s="104" t="s">
        <v>142</v>
      </c>
      <c r="Y2969" s="98"/>
      <c r="Z2969" s="9" t="s">
        <v>6983</v>
      </c>
      <c r="AA2969" s="9" t="s">
        <v>34</v>
      </c>
      <c r="AB2969" s="9">
        <f t="shared" ca="1" si="313"/>
        <v>12</v>
      </c>
      <c r="AC2969" s="9" t="str">
        <f t="shared" ca="1" si="314"/>
        <v>Below 45 Days</v>
      </c>
      <c r="AD2969" s="9" t="str">
        <f t="shared" ca="1" si="315"/>
        <v/>
      </c>
      <c r="AE2969" s="9" t="str">
        <f t="shared" ca="1" si="316"/>
        <v/>
      </c>
      <c r="AF2969" s="9"/>
      <c r="AG2969" s="123" t="str">
        <f t="shared" si="312"/>
        <v>Baruva,'103/2026'</v>
      </c>
      <c r="AH2969" s="97" t="str">
        <f t="shared" ca="1" si="317"/>
        <v>Below 45 Days</v>
      </c>
    </row>
    <row r="2970" spans="1:34" ht="25.5" customHeight="1" x14ac:dyDescent="0.25">
      <c r="A2970" s="9">
        <v>246</v>
      </c>
      <c r="B2970" s="123" t="str">
        <f>_xlfn.XLOOKUP(E2970,'[1]PS Name'!B:B,'[1]PS Name'!D:D)</f>
        <v>Tekkali Sub-Division</v>
      </c>
      <c r="C2970" s="123" t="str">
        <f>_xlfn.XLOOKUP(E2970,'[1]PS Name'!B:B,'[1]PS Name'!C:C)</f>
        <v>Kothuru Circle</v>
      </c>
      <c r="D2970" s="123"/>
      <c r="E2970" s="123" t="s">
        <v>55</v>
      </c>
      <c r="F2970" s="9" t="s">
        <v>3063</v>
      </c>
      <c r="G2970" s="63" t="s">
        <v>2034</v>
      </c>
      <c r="H2970" s="137">
        <v>46299</v>
      </c>
      <c r="I2970" s="63" t="str">
        <f t="shared" si="311"/>
        <v>Oct</v>
      </c>
      <c r="J2970" s="63">
        <f t="shared" si="318"/>
        <v>2026</v>
      </c>
      <c r="K2970" s="63" t="s">
        <v>81</v>
      </c>
      <c r="L2970" s="9"/>
      <c r="M2970" s="9" t="str">
        <f>_xlfn.XLOOKUP(K2970,[1]Heads!A:A,[1]Heads!B:B)</f>
        <v>Enforcement</v>
      </c>
      <c r="N2970" s="9" t="str">
        <f>_xlfn.XLOOKUP(M2970,[1]Heads!B:B,[1]Heads!C:C)</f>
        <v>Enforcement</v>
      </c>
      <c r="O2970" s="9" t="s">
        <v>32</v>
      </c>
      <c r="P2970" s="75"/>
      <c r="Q2970" s="9"/>
      <c r="R2970" s="75"/>
      <c r="S2970" s="96" t="s">
        <v>3196</v>
      </c>
      <c r="T2970" s="9"/>
      <c r="U2970" s="75"/>
      <c r="V2970" s="9"/>
      <c r="W2970" s="75" t="s">
        <v>2553</v>
      </c>
      <c r="X2970" s="104" t="s">
        <v>141</v>
      </c>
      <c r="Y2970" s="98"/>
      <c r="Z2970" s="9" t="s">
        <v>6984</v>
      </c>
      <c r="AA2970" s="9" t="s">
        <v>34</v>
      </c>
      <c r="AB2970" s="9">
        <f t="shared" ca="1" si="313"/>
        <v>12</v>
      </c>
      <c r="AC2970" s="9" t="str">
        <f t="shared" ca="1" si="314"/>
        <v>Below 45 Days</v>
      </c>
      <c r="AD2970" s="9" t="str">
        <f t="shared" ca="1" si="315"/>
        <v/>
      </c>
      <c r="AE2970" s="9" t="str">
        <f t="shared" ca="1" si="316"/>
        <v/>
      </c>
      <c r="AF2970" s="9"/>
      <c r="AG2970" s="123" t="str">
        <f t="shared" si="312"/>
        <v>Hiramandalam,'77/2026'</v>
      </c>
      <c r="AH2970" s="97" t="str">
        <f t="shared" ca="1" si="317"/>
        <v>Below 45 Days</v>
      </c>
    </row>
    <row r="2971" spans="1:34" ht="25.5" customHeight="1" x14ac:dyDescent="0.25">
      <c r="A2971" s="9">
        <v>247</v>
      </c>
      <c r="B2971" s="123" t="str">
        <f>_xlfn.XLOOKUP(E2971,'[1]PS Name'!B:B,'[1]PS Name'!D:D)</f>
        <v>Kasibugga Sub-Division</v>
      </c>
      <c r="C2971" s="123">
        <f>_xlfn.XLOOKUP(E2971,'[1]PS Name'!B:B,'[1]PS Name'!C:C)</f>
        <v>0</v>
      </c>
      <c r="D2971" s="123"/>
      <c r="E2971" s="123" t="s">
        <v>68</v>
      </c>
      <c r="F2971" s="9" t="s">
        <v>6985</v>
      </c>
      <c r="G2971" s="63" t="s">
        <v>1315</v>
      </c>
      <c r="H2971" s="137">
        <v>46299</v>
      </c>
      <c r="I2971" s="63" t="str">
        <f t="shared" si="311"/>
        <v>Oct</v>
      </c>
      <c r="J2971" s="63">
        <f t="shared" si="318"/>
        <v>2026</v>
      </c>
      <c r="K2971" s="63" t="s">
        <v>70</v>
      </c>
      <c r="L2971" s="9"/>
      <c r="M2971" s="9" t="str">
        <f>_xlfn.XLOOKUP(K2971,[1]Heads!A:A,[1]Heads!B:B)</f>
        <v>174 CrPC</v>
      </c>
      <c r="N2971" s="9" t="str">
        <f>_xlfn.XLOOKUP(M2971,[1]Heads!B:B,[1]Heads!C:C)</f>
        <v>174 CrPC</v>
      </c>
      <c r="O2971" s="9" t="s">
        <v>32</v>
      </c>
      <c r="P2971" s="75"/>
      <c r="Q2971" s="9"/>
      <c r="R2971" s="75"/>
      <c r="S2971" s="96" t="s">
        <v>3196</v>
      </c>
      <c r="T2971" s="9"/>
      <c r="U2971" s="75"/>
      <c r="V2971" s="9"/>
      <c r="W2971" s="75" t="s">
        <v>2553</v>
      </c>
      <c r="X2971" s="104" t="s">
        <v>173</v>
      </c>
      <c r="Y2971" s="98">
        <v>46307</v>
      </c>
      <c r="Z2971" s="9" t="s">
        <v>6986</v>
      </c>
      <c r="AA2971" s="9" t="s">
        <v>34</v>
      </c>
      <c r="AB2971" s="9">
        <f t="shared" ca="1" si="313"/>
        <v>12</v>
      </c>
      <c r="AC2971" s="9" t="str">
        <f t="shared" ca="1" si="314"/>
        <v>Below 45 Days</v>
      </c>
      <c r="AD2971" s="9">
        <f t="shared" ca="1" si="315"/>
        <v>4</v>
      </c>
      <c r="AE2971" s="9" t="str">
        <f t="shared" ca="1" si="316"/>
        <v>Below 45 Days</v>
      </c>
      <c r="AF2971" s="9"/>
      <c r="AG2971" s="123" t="str">
        <f t="shared" si="312"/>
        <v>Kasibugga,'333/2026'</v>
      </c>
      <c r="AH2971" s="97" t="str">
        <f t="shared" ca="1" si="317"/>
        <v>Below 45 Days</v>
      </c>
    </row>
    <row r="2972" spans="1:34" ht="25.5" customHeight="1" x14ac:dyDescent="0.25">
      <c r="A2972" s="9">
        <v>248</v>
      </c>
      <c r="B2972" s="123" t="str">
        <f>_xlfn.XLOOKUP(E2972,'[1]PS Name'!B:B,'[1]PS Name'!D:D)</f>
        <v>Tekkali Sub-Division</v>
      </c>
      <c r="C2972" s="123" t="str">
        <f>_xlfn.XLOOKUP(E2972,'[1]PS Name'!B:B,'[1]PS Name'!C:C)</f>
        <v>Narasannapeta Circle</v>
      </c>
      <c r="D2972" s="123"/>
      <c r="E2972" s="123" t="s">
        <v>79</v>
      </c>
      <c r="F2972" s="9" t="s">
        <v>3577</v>
      </c>
      <c r="G2972" s="63" t="s">
        <v>1315</v>
      </c>
      <c r="H2972" s="137">
        <v>46299</v>
      </c>
      <c r="I2972" s="63" t="str">
        <f t="shared" si="311"/>
        <v>Oct</v>
      </c>
      <c r="J2972" s="63">
        <f t="shared" si="318"/>
        <v>2026</v>
      </c>
      <c r="K2972" s="63" t="s">
        <v>70</v>
      </c>
      <c r="L2972" s="9"/>
      <c r="M2972" s="9" t="str">
        <f>_xlfn.XLOOKUP(K2972,[1]Heads!A:A,[1]Heads!B:B)</f>
        <v>174 CrPC</v>
      </c>
      <c r="N2972" s="9" t="str">
        <f>_xlfn.XLOOKUP(M2972,[1]Heads!B:B,[1]Heads!C:C)</f>
        <v>174 CrPC</v>
      </c>
      <c r="O2972" s="9" t="s">
        <v>32</v>
      </c>
      <c r="P2972" s="75"/>
      <c r="Q2972" s="9"/>
      <c r="R2972" s="75"/>
      <c r="S2972" s="96" t="s">
        <v>3196</v>
      </c>
      <c r="T2972" s="9"/>
      <c r="U2972" s="75"/>
      <c r="V2972" s="9"/>
      <c r="W2972" s="75" t="s">
        <v>2553</v>
      </c>
      <c r="X2972" s="104" t="s">
        <v>168</v>
      </c>
      <c r="Y2972" s="98"/>
      <c r="Z2972" s="9" t="s">
        <v>6987</v>
      </c>
      <c r="AA2972" s="9" t="s">
        <v>34</v>
      </c>
      <c r="AB2972" s="9">
        <f t="shared" ca="1" si="313"/>
        <v>12</v>
      </c>
      <c r="AC2972" s="9" t="str">
        <f t="shared" ca="1" si="314"/>
        <v>Below 45 Days</v>
      </c>
      <c r="AD2972" s="9" t="str">
        <f t="shared" ca="1" si="315"/>
        <v/>
      </c>
      <c r="AE2972" s="9" t="str">
        <f t="shared" ca="1" si="316"/>
        <v/>
      </c>
      <c r="AF2972" s="9"/>
      <c r="AG2972" s="123" t="str">
        <f t="shared" si="312"/>
        <v>Polaki,'134/2026'</v>
      </c>
      <c r="AH2972" s="97" t="str">
        <f t="shared" ca="1" si="317"/>
        <v>Below 45 Days</v>
      </c>
    </row>
    <row r="2973" spans="1:34" ht="25.5" customHeight="1" x14ac:dyDescent="0.25">
      <c r="A2973" s="9">
        <v>249</v>
      </c>
      <c r="B2973" s="123" t="str">
        <f>_xlfn.XLOOKUP(E2973,'[1]PS Name'!B:B,'[1]PS Name'!D:D)</f>
        <v>Tekkali Sub-Division</v>
      </c>
      <c r="C2973" s="123" t="str">
        <f>_xlfn.XLOOKUP(E2973,'[1]PS Name'!B:B,'[1]PS Name'!C:C)</f>
        <v>Tekkali Rural Circle</v>
      </c>
      <c r="D2973" s="123"/>
      <c r="E2973" s="123" t="s">
        <v>95</v>
      </c>
      <c r="F2973" s="9" t="s">
        <v>3118</v>
      </c>
      <c r="G2973" s="63" t="s">
        <v>1157</v>
      </c>
      <c r="H2973" s="137">
        <v>46299</v>
      </c>
      <c r="I2973" s="63" t="str">
        <f t="shared" si="311"/>
        <v>Oct</v>
      </c>
      <c r="J2973" s="63">
        <f t="shared" si="318"/>
        <v>2026</v>
      </c>
      <c r="K2973" s="63" t="s">
        <v>2386</v>
      </c>
      <c r="L2973" s="9"/>
      <c r="M2973" s="9" t="str">
        <f>_xlfn.XLOOKUP(K2973,[1]Heads!A:A,[1]Heads!B:B)</f>
        <v>Enforcement</v>
      </c>
      <c r="N2973" s="9" t="str">
        <f>_xlfn.XLOOKUP(M2973,[1]Heads!B:B,[1]Heads!C:C)</f>
        <v>Enforcement</v>
      </c>
      <c r="O2973" s="9" t="s">
        <v>32</v>
      </c>
      <c r="P2973" s="75"/>
      <c r="Q2973" s="9"/>
      <c r="R2973" s="75"/>
      <c r="S2973" s="96" t="s">
        <v>3196</v>
      </c>
      <c r="T2973" s="9"/>
      <c r="U2973" s="75"/>
      <c r="V2973" s="9"/>
      <c r="W2973" s="75" t="s">
        <v>2553</v>
      </c>
      <c r="X2973" s="104" t="s">
        <v>33</v>
      </c>
      <c r="Y2973" s="98">
        <v>46300</v>
      </c>
      <c r="Z2973" s="9" t="s">
        <v>6988</v>
      </c>
      <c r="AA2973" s="9" t="s">
        <v>34</v>
      </c>
      <c r="AB2973" s="9">
        <f t="shared" ca="1" si="313"/>
        <v>12</v>
      </c>
      <c r="AC2973" s="9" t="str">
        <f t="shared" ca="1" si="314"/>
        <v>Below 45 Days</v>
      </c>
      <c r="AD2973" s="9">
        <f t="shared" ca="1" si="315"/>
        <v>11</v>
      </c>
      <c r="AE2973" s="9" t="str">
        <f t="shared" ca="1" si="316"/>
        <v>Below 45 Days</v>
      </c>
      <c r="AF2973" s="9"/>
      <c r="AG2973" s="123" t="str">
        <f t="shared" si="312"/>
        <v>Santhabommali,'86/2026'</v>
      </c>
      <c r="AH2973" s="97" t="str">
        <f t="shared" si="317"/>
        <v/>
      </c>
    </row>
    <row r="2974" spans="1:34" ht="25.5" customHeight="1" x14ac:dyDescent="0.25">
      <c r="A2974" s="9">
        <v>250</v>
      </c>
      <c r="B2974" s="123" t="str">
        <f>_xlfn.XLOOKUP(E2974,'[1]PS Name'!B:B,'[1]PS Name'!D:D)</f>
        <v>Kasibugga Sub-Division</v>
      </c>
      <c r="C2974" s="123" t="str">
        <f>_xlfn.XLOOKUP(E2974,'[1]PS Name'!B:B,'[1]PS Name'!C:C)</f>
        <v>Itchapuram Circle</v>
      </c>
      <c r="D2974" s="123"/>
      <c r="E2974" s="123" t="s">
        <v>66</v>
      </c>
      <c r="F2974" s="9" t="s">
        <v>3198</v>
      </c>
      <c r="G2974" s="63" t="s">
        <v>264</v>
      </c>
      <c r="H2974" s="137">
        <v>46299</v>
      </c>
      <c r="I2974" s="63" t="str">
        <f t="shared" si="311"/>
        <v>Oct</v>
      </c>
      <c r="J2974" s="63">
        <f t="shared" si="318"/>
        <v>2026</v>
      </c>
      <c r="K2974" s="63" t="s">
        <v>59</v>
      </c>
      <c r="L2974" s="9" t="s">
        <v>265</v>
      </c>
      <c r="M2974" s="9" t="str">
        <f>_xlfn.XLOOKUP(K2974,[1]Heads!A:A,[1]Heads!B:B)</f>
        <v>Missing Cases</v>
      </c>
      <c r="N2974" s="9" t="str">
        <f>_xlfn.XLOOKUP(M2974,[1]Heads!B:B,[1]Heads!C:C)</f>
        <v>Missing</v>
      </c>
      <c r="O2974" s="9" t="s">
        <v>32</v>
      </c>
      <c r="P2974" s="75"/>
      <c r="Q2974" s="9"/>
      <c r="R2974" s="75"/>
      <c r="S2974" s="96" t="s">
        <v>3196</v>
      </c>
      <c r="T2974" s="9"/>
      <c r="U2974" s="75"/>
      <c r="V2974" s="9"/>
      <c r="W2974" s="75" t="s">
        <v>2553</v>
      </c>
      <c r="X2974" s="104" t="s">
        <v>142</v>
      </c>
      <c r="Y2974" s="98"/>
      <c r="Z2974" s="9" t="s">
        <v>6989</v>
      </c>
      <c r="AA2974" s="9" t="s">
        <v>34</v>
      </c>
      <c r="AB2974" s="9">
        <f t="shared" ca="1" si="313"/>
        <v>12</v>
      </c>
      <c r="AC2974" s="9" t="str">
        <f t="shared" ca="1" si="314"/>
        <v>Below 45 Days</v>
      </c>
      <c r="AD2974" s="9" t="str">
        <f t="shared" ca="1" si="315"/>
        <v/>
      </c>
      <c r="AE2974" s="9" t="str">
        <f t="shared" ca="1" si="316"/>
        <v/>
      </c>
      <c r="AF2974" s="9"/>
      <c r="AG2974" s="123" t="str">
        <f t="shared" si="312"/>
        <v>Itchapuram Rural,'99/2026'</v>
      </c>
      <c r="AH2974" s="97" t="str">
        <f t="shared" ca="1" si="317"/>
        <v>Below 45 Days</v>
      </c>
    </row>
    <row r="2975" spans="1:34" ht="25.5" customHeight="1" x14ac:dyDescent="0.25">
      <c r="A2975" s="9">
        <v>251</v>
      </c>
      <c r="B2975" s="123" t="str">
        <f>_xlfn.XLOOKUP(E2975,'[1]PS Name'!B:B,'[1]PS Name'!D:D)</f>
        <v>Tekkali Sub-Division</v>
      </c>
      <c r="C2975" s="123" t="str">
        <f>_xlfn.XLOOKUP(E2975,'[1]PS Name'!B:B,'[1]PS Name'!C:C)</f>
        <v>Narasannapeta Circle</v>
      </c>
      <c r="D2975" s="123"/>
      <c r="E2975" s="123" t="s">
        <v>42</v>
      </c>
      <c r="F2975" s="9" t="s">
        <v>6990</v>
      </c>
      <c r="G2975" s="63" t="s">
        <v>2818</v>
      </c>
      <c r="H2975" s="137">
        <v>46299</v>
      </c>
      <c r="I2975" s="63" t="str">
        <f t="shared" si="311"/>
        <v>Oct</v>
      </c>
      <c r="J2975" s="63">
        <f t="shared" si="318"/>
        <v>2026</v>
      </c>
      <c r="K2975" s="63" t="s">
        <v>127</v>
      </c>
      <c r="L2975" s="9"/>
      <c r="M2975" s="9" t="str">
        <f>_xlfn.XLOOKUP(K2975,[1]Heads!A:A,[1]Heads!B:B)</f>
        <v>Enforcement</v>
      </c>
      <c r="N2975" s="9" t="str">
        <f>_xlfn.XLOOKUP(M2975,[1]Heads!B:B,[1]Heads!C:C)</f>
        <v>Enforcement</v>
      </c>
      <c r="O2975" s="9" t="s">
        <v>32</v>
      </c>
      <c r="P2975" s="75"/>
      <c r="Q2975" s="9"/>
      <c r="R2975" s="75"/>
      <c r="S2975" s="96" t="s">
        <v>7126</v>
      </c>
      <c r="T2975" s="9"/>
      <c r="U2975" s="75"/>
      <c r="V2975" s="9"/>
      <c r="W2975" s="75" t="s">
        <v>2553</v>
      </c>
      <c r="X2975" s="104" t="s">
        <v>2923</v>
      </c>
      <c r="Y2975" s="98"/>
      <c r="Z2975" s="9" t="s">
        <v>6991</v>
      </c>
      <c r="AA2975" s="9" t="s">
        <v>34</v>
      </c>
      <c r="AB2975" s="9" t="str">
        <f t="shared" ca="1" si="313"/>
        <v/>
      </c>
      <c r="AC2975" s="9" t="str">
        <f t="shared" si="314"/>
        <v/>
      </c>
      <c r="AD2975" s="9" t="str">
        <f t="shared" ca="1" si="315"/>
        <v/>
      </c>
      <c r="AE2975" s="9" t="str">
        <f t="shared" ca="1" si="316"/>
        <v/>
      </c>
      <c r="AF2975" s="9"/>
      <c r="AG2975" s="123" t="str">
        <f t="shared" si="312"/>
        <v>Narasannapeta,'299/2026'</v>
      </c>
      <c r="AH2975" s="97" t="str">
        <f t="shared" si="317"/>
        <v/>
      </c>
    </row>
    <row r="2976" spans="1:34" ht="25.5" customHeight="1" x14ac:dyDescent="0.25">
      <c r="A2976" s="9">
        <v>252</v>
      </c>
      <c r="B2976" s="123" t="str">
        <f>_xlfn.XLOOKUP(E2976,'[1]PS Name'!B:B,'[1]PS Name'!D:D)</f>
        <v>Kasibugga Sub-Division</v>
      </c>
      <c r="C2976" s="123" t="str">
        <f>_xlfn.XLOOKUP(E2976,'[1]PS Name'!B:B,'[1]PS Name'!C:C)</f>
        <v>Itchapuram Circle</v>
      </c>
      <c r="D2976" s="123"/>
      <c r="E2976" s="123" t="s">
        <v>66</v>
      </c>
      <c r="F2976" s="9" t="s">
        <v>3212</v>
      </c>
      <c r="G2976" s="63" t="s">
        <v>2034</v>
      </c>
      <c r="H2976" s="137">
        <v>46299</v>
      </c>
      <c r="I2976" s="63" t="str">
        <f t="shared" si="311"/>
        <v>Oct</v>
      </c>
      <c r="J2976" s="63">
        <f t="shared" si="318"/>
        <v>2026</v>
      </c>
      <c r="K2976" s="63" t="s">
        <v>81</v>
      </c>
      <c r="L2976" s="9"/>
      <c r="M2976" s="9" t="str">
        <f>_xlfn.XLOOKUP(K2976,[1]Heads!A:A,[1]Heads!B:B)</f>
        <v>Enforcement</v>
      </c>
      <c r="N2976" s="9" t="str">
        <f>_xlfn.XLOOKUP(M2976,[1]Heads!B:B,[1]Heads!C:C)</f>
        <v>Enforcement</v>
      </c>
      <c r="O2976" s="9" t="s">
        <v>32</v>
      </c>
      <c r="P2976" s="75"/>
      <c r="Q2976" s="9"/>
      <c r="R2976" s="75"/>
      <c r="S2976" s="96" t="s">
        <v>3196</v>
      </c>
      <c r="T2976" s="9"/>
      <c r="U2976" s="75"/>
      <c r="V2976" s="9"/>
      <c r="W2976" s="75" t="s">
        <v>2553</v>
      </c>
      <c r="X2976" s="104" t="s">
        <v>141</v>
      </c>
      <c r="Y2976" s="98"/>
      <c r="Z2976" s="9" t="s">
        <v>6992</v>
      </c>
      <c r="AA2976" s="9" t="s">
        <v>34</v>
      </c>
      <c r="AB2976" s="9">
        <f t="shared" ca="1" si="313"/>
        <v>12</v>
      </c>
      <c r="AC2976" s="9" t="str">
        <f t="shared" ca="1" si="314"/>
        <v>Below 45 Days</v>
      </c>
      <c r="AD2976" s="9" t="str">
        <f t="shared" ca="1" si="315"/>
        <v/>
      </c>
      <c r="AE2976" s="9" t="str">
        <f t="shared" ca="1" si="316"/>
        <v/>
      </c>
      <c r="AF2976" s="9"/>
      <c r="AG2976" s="123" t="str">
        <f t="shared" si="312"/>
        <v>Itchapuram Rural,'100/2026'</v>
      </c>
      <c r="AH2976" s="97" t="str">
        <f t="shared" ca="1" si="317"/>
        <v>Below 45 Days</v>
      </c>
    </row>
    <row r="2977" spans="1:34" ht="25.5" customHeight="1" x14ac:dyDescent="0.25">
      <c r="A2977" s="9">
        <v>253</v>
      </c>
      <c r="B2977" s="123" t="str">
        <f>_xlfn.XLOOKUP(E2977,'[1]PS Name'!B:B,'[1]PS Name'!D:D)</f>
        <v>Tekkali Sub-Division</v>
      </c>
      <c r="C2977" s="123" t="str">
        <f>_xlfn.XLOOKUP(E2977,'[1]PS Name'!B:B,'[1]PS Name'!C:C)</f>
        <v>Narasannapeta Circle</v>
      </c>
      <c r="D2977" s="123"/>
      <c r="E2977" s="123" t="s">
        <v>113</v>
      </c>
      <c r="F2977" s="9" t="s">
        <v>3120</v>
      </c>
      <c r="G2977" s="63" t="s">
        <v>5835</v>
      </c>
      <c r="H2977" s="137">
        <v>46299</v>
      </c>
      <c r="I2977" s="63" t="str">
        <f t="shared" si="311"/>
        <v>Oct</v>
      </c>
      <c r="J2977" s="63">
        <f t="shared" si="318"/>
        <v>2026</v>
      </c>
      <c r="K2977" s="63" t="s">
        <v>39</v>
      </c>
      <c r="L2977" s="9"/>
      <c r="M2977" s="9" t="str">
        <f>_xlfn.XLOOKUP(K2977,[1]Heads!A:A,[1]Heads!B:B)</f>
        <v>Other IPC</v>
      </c>
      <c r="N2977" s="9" t="str">
        <f>_xlfn.XLOOKUP(M2977,[1]Heads!B:B,[1]Heads!C:C)</f>
        <v>IPC</v>
      </c>
      <c r="O2977" s="9" t="s">
        <v>32</v>
      </c>
      <c r="P2977" s="75"/>
      <c r="Q2977" s="9"/>
      <c r="R2977" s="75"/>
      <c r="S2977" s="96" t="s">
        <v>3196</v>
      </c>
      <c r="T2977" s="9"/>
      <c r="U2977" s="75"/>
      <c r="V2977" s="9"/>
      <c r="W2977" s="75" t="s">
        <v>2553</v>
      </c>
      <c r="X2977" s="104" t="s">
        <v>141</v>
      </c>
      <c r="Y2977" s="98"/>
      <c r="Z2977" s="9" t="s">
        <v>6993</v>
      </c>
      <c r="AA2977" s="9" t="s">
        <v>34</v>
      </c>
      <c r="AB2977" s="9">
        <f t="shared" ca="1" si="313"/>
        <v>12</v>
      </c>
      <c r="AC2977" s="9" t="str">
        <f t="shared" ca="1" si="314"/>
        <v>Below 45 Days</v>
      </c>
      <c r="AD2977" s="9" t="str">
        <f t="shared" ca="1" si="315"/>
        <v/>
      </c>
      <c r="AE2977" s="9" t="str">
        <f t="shared" ca="1" si="316"/>
        <v/>
      </c>
      <c r="AF2977" s="9"/>
      <c r="AG2977" s="123" t="str">
        <f t="shared" si="312"/>
        <v>Jalumuru,'91/2026'</v>
      </c>
      <c r="AH2977" s="97" t="str">
        <f t="shared" ca="1" si="317"/>
        <v>Below 45 Days</v>
      </c>
    </row>
    <row r="2978" spans="1:34" ht="25.5" customHeight="1" x14ac:dyDescent="0.25">
      <c r="A2978" s="9">
        <v>254</v>
      </c>
      <c r="B2978" s="123" t="str">
        <f>_xlfn.XLOOKUP(E2978,'[1]PS Name'!B:B,'[1]PS Name'!D:D)</f>
        <v>Tekkali Sub-Division</v>
      </c>
      <c r="C2978" s="123" t="str">
        <f>_xlfn.XLOOKUP(E2978,'[1]PS Name'!B:B,'[1]PS Name'!C:C)</f>
        <v>Narasannapeta Circle</v>
      </c>
      <c r="D2978" s="123"/>
      <c r="E2978" s="123" t="s">
        <v>113</v>
      </c>
      <c r="F2978" s="9" t="s">
        <v>3149</v>
      </c>
      <c r="G2978" s="63" t="s">
        <v>1157</v>
      </c>
      <c r="H2978" s="137">
        <v>46299</v>
      </c>
      <c r="I2978" s="63" t="str">
        <f t="shared" si="311"/>
        <v>Oct</v>
      </c>
      <c r="J2978" s="63">
        <f t="shared" si="318"/>
        <v>2026</v>
      </c>
      <c r="K2978" s="63" t="s">
        <v>2386</v>
      </c>
      <c r="L2978" s="9"/>
      <c r="M2978" s="9" t="str">
        <f>_xlfn.XLOOKUP(K2978,[1]Heads!A:A,[1]Heads!B:B)</f>
        <v>Enforcement</v>
      </c>
      <c r="N2978" s="9" t="str">
        <f>_xlfn.XLOOKUP(M2978,[1]Heads!B:B,[1]Heads!C:C)</f>
        <v>Enforcement</v>
      </c>
      <c r="O2978" s="9" t="s">
        <v>32</v>
      </c>
      <c r="P2978" s="75"/>
      <c r="Q2978" s="9"/>
      <c r="R2978" s="75"/>
      <c r="S2978" s="96" t="s">
        <v>3196</v>
      </c>
      <c r="T2978" s="9"/>
      <c r="U2978" s="75"/>
      <c r="V2978" s="9"/>
      <c r="W2978" s="75" t="s">
        <v>2553</v>
      </c>
      <c r="X2978" s="104" t="s">
        <v>141</v>
      </c>
      <c r="Y2978" s="98"/>
      <c r="Z2978" s="9" t="s">
        <v>6994</v>
      </c>
      <c r="AA2978" s="9" t="s">
        <v>34</v>
      </c>
      <c r="AB2978" s="9">
        <f t="shared" ca="1" si="313"/>
        <v>12</v>
      </c>
      <c r="AC2978" s="9" t="str">
        <f t="shared" ca="1" si="314"/>
        <v>Below 45 Days</v>
      </c>
      <c r="AD2978" s="9" t="str">
        <f t="shared" ca="1" si="315"/>
        <v/>
      </c>
      <c r="AE2978" s="9" t="str">
        <f t="shared" ca="1" si="316"/>
        <v/>
      </c>
      <c r="AF2978" s="9"/>
      <c r="AG2978" s="123" t="str">
        <f t="shared" si="312"/>
        <v>Jalumuru,'92/2026'</v>
      </c>
      <c r="AH2978" s="97" t="str">
        <f t="shared" ca="1" si="317"/>
        <v>Below 45 Days</v>
      </c>
    </row>
    <row r="2979" spans="1:34" ht="25.5" customHeight="1" x14ac:dyDescent="0.25">
      <c r="A2979" s="9">
        <v>255</v>
      </c>
      <c r="B2979" s="123" t="str">
        <f>_xlfn.XLOOKUP(E2979,'[1]PS Name'!B:B,'[1]PS Name'!D:D)</f>
        <v>Kasibugga Sub-Division</v>
      </c>
      <c r="C2979" s="123" t="str">
        <f>_xlfn.XLOOKUP(E2979,'[1]PS Name'!B:B,'[1]PS Name'!C:C)</f>
        <v>Kasibugga Rural Circle</v>
      </c>
      <c r="D2979" s="123"/>
      <c r="E2979" s="123" t="s">
        <v>114</v>
      </c>
      <c r="F2979" s="9" t="s">
        <v>3906</v>
      </c>
      <c r="G2979" s="63" t="s">
        <v>1963</v>
      </c>
      <c r="H2979" s="137">
        <v>46299</v>
      </c>
      <c r="I2979" s="63" t="str">
        <f t="shared" si="311"/>
        <v>Oct</v>
      </c>
      <c r="J2979" s="63">
        <f t="shared" si="318"/>
        <v>2026</v>
      </c>
      <c r="K2979" s="63" t="s">
        <v>59</v>
      </c>
      <c r="L2979" s="9" t="s">
        <v>1964</v>
      </c>
      <c r="M2979" s="9" t="str">
        <f>_xlfn.XLOOKUP(K2979,[1]Heads!A:A,[1]Heads!B:B)</f>
        <v>Missing Cases</v>
      </c>
      <c r="N2979" s="9" t="str">
        <f>_xlfn.XLOOKUP(M2979,[1]Heads!B:B,[1]Heads!C:C)</f>
        <v>Missing</v>
      </c>
      <c r="O2979" s="9" t="s">
        <v>32</v>
      </c>
      <c r="P2979" s="75"/>
      <c r="Q2979" s="9"/>
      <c r="R2979" s="75"/>
      <c r="S2979" s="96" t="s">
        <v>3196</v>
      </c>
      <c r="T2979" s="9"/>
      <c r="U2979" s="75"/>
      <c r="V2979" s="9"/>
      <c r="W2979" s="75" t="s">
        <v>2553</v>
      </c>
      <c r="X2979" s="104" t="s">
        <v>142</v>
      </c>
      <c r="Y2979" s="98"/>
      <c r="Z2979" s="9" t="s">
        <v>6995</v>
      </c>
      <c r="AA2979" s="9" t="s">
        <v>34</v>
      </c>
      <c r="AB2979" s="9">
        <f t="shared" ca="1" si="313"/>
        <v>12</v>
      </c>
      <c r="AC2979" s="9" t="str">
        <f t="shared" ca="1" si="314"/>
        <v>Below 45 Days</v>
      </c>
      <c r="AD2979" s="9" t="str">
        <f t="shared" ca="1" si="315"/>
        <v/>
      </c>
      <c r="AE2979" s="9" t="str">
        <f t="shared" ca="1" si="316"/>
        <v/>
      </c>
      <c r="AF2979" s="9"/>
      <c r="AG2979" s="123" t="str">
        <f t="shared" si="312"/>
        <v>Mandasa,'158/2026'</v>
      </c>
      <c r="AH2979" s="97" t="str">
        <f t="shared" ca="1" si="317"/>
        <v>Below 45 Days</v>
      </c>
    </row>
    <row r="2980" spans="1:34" ht="25.5" customHeight="1" x14ac:dyDescent="0.25">
      <c r="A2980" s="9">
        <v>256</v>
      </c>
      <c r="B2980" s="123" t="str">
        <f>_xlfn.XLOOKUP(E2980,'[1]PS Name'!B:B,'[1]PS Name'!D:D)</f>
        <v>Srikakulam Sub-Division</v>
      </c>
      <c r="C2980" s="123" t="str">
        <f>_xlfn.XLOOKUP(E2980,'[1]PS Name'!B:B,'[1]PS Name'!C:C)</f>
        <v>Srikakulam Rural Circle</v>
      </c>
      <c r="D2980" s="123"/>
      <c r="E2980" s="123" t="s">
        <v>74</v>
      </c>
      <c r="F2980" s="9" t="s">
        <v>5629</v>
      </c>
      <c r="G2980" s="63" t="s">
        <v>1676</v>
      </c>
      <c r="H2980" s="137">
        <v>46299</v>
      </c>
      <c r="I2980" s="63" t="str">
        <f t="shared" si="311"/>
        <v>Oct</v>
      </c>
      <c r="J2980" s="63">
        <f t="shared" si="318"/>
        <v>2026</v>
      </c>
      <c r="K2980" s="63" t="s">
        <v>96</v>
      </c>
      <c r="L2980" s="9"/>
      <c r="M2980" s="9" t="str">
        <f>_xlfn.XLOOKUP(K2980,[1]Heads!A:A,[1]Heads!B:B)</f>
        <v>Crime  Against Women</v>
      </c>
      <c r="N2980" s="9" t="str">
        <f>_xlfn.XLOOKUP(M2980,[1]Heads!B:B,[1]Heads!C:C)</f>
        <v>IPC</v>
      </c>
      <c r="O2980" s="9" t="s">
        <v>45</v>
      </c>
      <c r="P2980" s="75"/>
      <c r="Q2980" s="9"/>
      <c r="R2980" s="75"/>
      <c r="S2980" s="96" t="s">
        <v>3196</v>
      </c>
      <c r="T2980" s="9"/>
      <c r="U2980" s="75"/>
      <c r="V2980" s="9"/>
      <c r="W2980" s="75" t="s">
        <v>2553</v>
      </c>
      <c r="X2980" s="104" t="s">
        <v>168</v>
      </c>
      <c r="Y2980" s="98"/>
      <c r="Z2980" s="9" t="s">
        <v>6996</v>
      </c>
      <c r="AA2980" s="9" t="s">
        <v>34</v>
      </c>
      <c r="AB2980" s="9">
        <f t="shared" ca="1" si="313"/>
        <v>12</v>
      </c>
      <c r="AC2980" s="9" t="str">
        <f t="shared" ca="1" si="314"/>
        <v>Below 45 Days</v>
      </c>
      <c r="AD2980" s="9" t="str">
        <f t="shared" ca="1" si="315"/>
        <v/>
      </c>
      <c r="AE2980" s="9" t="str">
        <f t="shared" ca="1" si="316"/>
        <v/>
      </c>
      <c r="AF2980" s="9"/>
      <c r="AG2980" s="123" t="str">
        <f t="shared" si="312"/>
        <v>Srikakulam Rural,'200/2026'</v>
      </c>
      <c r="AH2980" s="97" t="str">
        <f t="shared" ca="1" si="317"/>
        <v>Below 45 Days</v>
      </c>
    </row>
    <row r="2981" spans="1:34" ht="25.5" customHeight="1" x14ac:dyDescent="0.25">
      <c r="A2981" s="9">
        <v>257</v>
      </c>
      <c r="B2981" s="123" t="str">
        <f>_xlfn.XLOOKUP(E2981,'[1]PS Name'!B:B,'[1]PS Name'!D:D)</f>
        <v>Tekkali Sub-Division</v>
      </c>
      <c r="C2981" s="123" t="str">
        <f>_xlfn.XLOOKUP(E2981,'[1]PS Name'!B:B,'[1]PS Name'!C:C)</f>
        <v>Tekkali Rural Circle</v>
      </c>
      <c r="D2981" s="123"/>
      <c r="E2981" s="123" t="s">
        <v>95</v>
      </c>
      <c r="F2981" s="9" t="s">
        <v>3134</v>
      </c>
      <c r="G2981" s="63" t="s">
        <v>1157</v>
      </c>
      <c r="H2981" s="137">
        <v>46300</v>
      </c>
      <c r="I2981" s="63" t="str">
        <f t="shared" si="311"/>
        <v>Oct</v>
      </c>
      <c r="J2981" s="63">
        <f t="shared" si="318"/>
        <v>2026</v>
      </c>
      <c r="K2981" s="63" t="s">
        <v>2386</v>
      </c>
      <c r="L2981" s="9"/>
      <c r="M2981" s="9" t="str">
        <f>_xlfn.XLOOKUP(K2981,[1]Heads!A:A,[1]Heads!B:B)</f>
        <v>Enforcement</v>
      </c>
      <c r="N2981" s="9" t="str">
        <f>_xlfn.XLOOKUP(M2981,[1]Heads!B:B,[1]Heads!C:C)</f>
        <v>Enforcement</v>
      </c>
      <c r="O2981" s="9" t="s">
        <v>32</v>
      </c>
      <c r="P2981" s="75"/>
      <c r="Q2981" s="9"/>
      <c r="R2981" s="75"/>
      <c r="S2981" s="96" t="s">
        <v>3196</v>
      </c>
      <c r="T2981" s="9"/>
      <c r="U2981" s="75"/>
      <c r="V2981" s="9"/>
      <c r="W2981" s="75" t="s">
        <v>2553</v>
      </c>
      <c r="X2981" s="104" t="s">
        <v>33</v>
      </c>
      <c r="Y2981" s="98">
        <v>46301</v>
      </c>
      <c r="Z2981" s="9" t="s">
        <v>6997</v>
      </c>
      <c r="AA2981" s="9" t="s">
        <v>34</v>
      </c>
      <c r="AB2981" s="9">
        <f t="shared" ca="1" si="313"/>
        <v>11</v>
      </c>
      <c r="AC2981" s="9" t="str">
        <f t="shared" ca="1" si="314"/>
        <v>Below 45 Days</v>
      </c>
      <c r="AD2981" s="9">
        <f t="shared" ca="1" si="315"/>
        <v>10</v>
      </c>
      <c r="AE2981" s="9" t="str">
        <f t="shared" ca="1" si="316"/>
        <v>Below 45 Days</v>
      </c>
      <c r="AF2981" s="9"/>
      <c r="AG2981" s="123" t="str">
        <f t="shared" si="312"/>
        <v>Santhabommali,'87/2026'</v>
      </c>
      <c r="AH2981" s="97" t="str">
        <f t="shared" si="317"/>
        <v/>
      </c>
    </row>
    <row r="2982" spans="1:34" ht="25.5" customHeight="1" x14ac:dyDescent="0.25">
      <c r="A2982" s="9">
        <v>258</v>
      </c>
      <c r="B2982" s="123" t="str">
        <f>_xlfn.XLOOKUP(E2982,'[1]PS Name'!B:B,'[1]PS Name'!D:D)</f>
        <v>Tekkali Sub-Division</v>
      </c>
      <c r="C2982" s="123" t="str">
        <f>_xlfn.XLOOKUP(E2982,'[1]PS Name'!B:B,'[1]PS Name'!C:C)</f>
        <v>Pathapatnam Circle</v>
      </c>
      <c r="D2982" s="123"/>
      <c r="E2982" s="123" t="s">
        <v>105</v>
      </c>
      <c r="F2982" s="9" t="s">
        <v>3560</v>
      </c>
      <c r="G2982" s="63" t="s">
        <v>3839</v>
      </c>
      <c r="H2982" s="137">
        <v>46300</v>
      </c>
      <c r="I2982" s="63" t="str">
        <f t="shared" si="311"/>
        <v>Oct</v>
      </c>
      <c r="J2982" s="63">
        <f t="shared" si="318"/>
        <v>2026</v>
      </c>
      <c r="K2982" s="63" t="s">
        <v>71</v>
      </c>
      <c r="L2982" s="9"/>
      <c r="M2982" s="9" t="str">
        <f>_xlfn.XLOOKUP(K2982,[1]Heads!A:A,[1]Heads!B:B)</f>
        <v>Road Accidents</v>
      </c>
      <c r="N2982" s="9" t="str">
        <f>_xlfn.XLOOKUP(M2982,[1]Heads!B:B,[1]Heads!C:C)</f>
        <v>IPC</v>
      </c>
      <c r="O2982" s="9" t="s">
        <v>32</v>
      </c>
      <c r="P2982" s="75"/>
      <c r="Q2982" s="9"/>
      <c r="R2982" s="75"/>
      <c r="S2982" s="96" t="s">
        <v>3196</v>
      </c>
      <c r="T2982" s="9"/>
      <c r="U2982" s="75"/>
      <c r="V2982" s="9"/>
      <c r="W2982" s="75" t="s">
        <v>2553</v>
      </c>
      <c r="X2982" s="104" t="s">
        <v>169</v>
      </c>
      <c r="Y2982" s="98"/>
      <c r="Z2982" s="9" t="s">
        <v>6998</v>
      </c>
      <c r="AA2982" s="9" t="s">
        <v>34</v>
      </c>
      <c r="AB2982" s="9">
        <f t="shared" ca="1" si="313"/>
        <v>11</v>
      </c>
      <c r="AC2982" s="9" t="str">
        <f t="shared" ca="1" si="314"/>
        <v>Below 45 Days</v>
      </c>
      <c r="AD2982" s="9" t="str">
        <f t="shared" ca="1" si="315"/>
        <v/>
      </c>
      <c r="AE2982" s="9" t="str">
        <f t="shared" ca="1" si="316"/>
        <v/>
      </c>
      <c r="AF2982" s="9"/>
      <c r="AG2982" s="123" t="str">
        <f t="shared" si="312"/>
        <v>Pathapatnam,'130/2026'</v>
      </c>
      <c r="AH2982" s="97" t="str">
        <f t="shared" ca="1" si="317"/>
        <v>Below 45 Days</v>
      </c>
    </row>
    <row r="2983" spans="1:34" ht="25.5" customHeight="1" x14ac:dyDescent="0.25">
      <c r="A2983" s="9">
        <v>259</v>
      </c>
      <c r="B2983" s="123" t="str">
        <f>_xlfn.XLOOKUP(E2983,'[1]PS Name'!B:B,'[1]PS Name'!D:D)</f>
        <v>Tekkali Sub-Division</v>
      </c>
      <c r="C2983" s="123" t="str">
        <f>_xlfn.XLOOKUP(E2983,'[1]PS Name'!B:B,'[1]PS Name'!C:C)</f>
        <v>Kothuru Circle</v>
      </c>
      <c r="D2983" s="123"/>
      <c r="E2983" s="123" t="s">
        <v>55</v>
      </c>
      <c r="F2983" s="9" t="s">
        <v>3099</v>
      </c>
      <c r="G2983" s="63" t="s">
        <v>6999</v>
      </c>
      <c r="H2983" s="137">
        <v>46300</v>
      </c>
      <c r="I2983" s="63" t="str">
        <f t="shared" si="311"/>
        <v>Oct</v>
      </c>
      <c r="J2983" s="63">
        <f t="shared" si="318"/>
        <v>2026</v>
      </c>
      <c r="K2983" s="63" t="s">
        <v>119</v>
      </c>
      <c r="L2983" s="9"/>
      <c r="M2983" s="9" t="str">
        <f>_xlfn.XLOOKUP(K2983,[1]Heads!A:A,[1]Heads!B:B)</f>
        <v>Crime  Against Women</v>
      </c>
      <c r="N2983" s="9" t="str">
        <f>_xlfn.XLOOKUP(M2983,[1]Heads!B:B,[1]Heads!C:C)</f>
        <v>IPC</v>
      </c>
      <c r="O2983" s="9" t="s">
        <v>45</v>
      </c>
      <c r="P2983" s="75"/>
      <c r="Q2983" s="9"/>
      <c r="R2983" s="75"/>
      <c r="S2983" s="96" t="s">
        <v>3196</v>
      </c>
      <c r="T2983" s="9"/>
      <c r="U2983" s="75"/>
      <c r="V2983" s="9"/>
      <c r="W2983" s="75" t="s">
        <v>2553</v>
      </c>
      <c r="X2983" s="104" t="s">
        <v>173</v>
      </c>
      <c r="Y2983" s="98">
        <v>46307</v>
      </c>
      <c r="Z2983" s="9" t="s">
        <v>7000</v>
      </c>
      <c r="AA2983" s="9" t="s">
        <v>34</v>
      </c>
      <c r="AB2983" s="9">
        <f t="shared" ca="1" si="313"/>
        <v>11</v>
      </c>
      <c r="AC2983" s="9" t="str">
        <f t="shared" ca="1" si="314"/>
        <v>Below 45 Days</v>
      </c>
      <c r="AD2983" s="9">
        <f t="shared" ca="1" si="315"/>
        <v>4</v>
      </c>
      <c r="AE2983" s="9" t="str">
        <f t="shared" ca="1" si="316"/>
        <v>Below 45 Days</v>
      </c>
      <c r="AF2983" s="9"/>
      <c r="AG2983" s="123" t="str">
        <f t="shared" si="312"/>
        <v>Hiramandalam,'78/2026'</v>
      </c>
      <c r="AH2983" s="97" t="str">
        <f t="shared" ca="1" si="317"/>
        <v>Below 45 Days</v>
      </c>
    </row>
    <row r="2984" spans="1:34" ht="25.5" customHeight="1" x14ac:dyDescent="0.25">
      <c r="A2984" s="9">
        <v>260</v>
      </c>
      <c r="B2984" s="123" t="str">
        <f>_xlfn.XLOOKUP(E2984,'[1]PS Name'!B:B,'[1]PS Name'!D:D)</f>
        <v>Srikakulam Sub-Division</v>
      </c>
      <c r="C2984" s="123" t="str">
        <f>_xlfn.XLOOKUP(E2984,'[1]PS Name'!B:B,'[1]PS Name'!C:C)</f>
        <v>Amadalavalasa Circle</v>
      </c>
      <c r="D2984" s="123"/>
      <c r="E2984" s="123" t="s">
        <v>109</v>
      </c>
      <c r="F2984" s="9" t="s">
        <v>3051</v>
      </c>
      <c r="G2984" s="63" t="s">
        <v>227</v>
      </c>
      <c r="H2984" s="137">
        <v>46300</v>
      </c>
      <c r="I2984" s="63" t="str">
        <f t="shared" si="311"/>
        <v>Oct</v>
      </c>
      <c r="J2984" s="63">
        <f t="shared" si="318"/>
        <v>2026</v>
      </c>
      <c r="K2984" s="63" t="s">
        <v>59</v>
      </c>
      <c r="L2984" s="9" t="s">
        <v>228</v>
      </c>
      <c r="M2984" s="9" t="str">
        <f>_xlfn.XLOOKUP(K2984,[1]Heads!A:A,[1]Heads!B:B)</f>
        <v>Missing Cases</v>
      </c>
      <c r="N2984" s="9" t="str">
        <f>_xlfn.XLOOKUP(M2984,[1]Heads!B:B,[1]Heads!C:C)</f>
        <v>Missing</v>
      </c>
      <c r="O2984" s="9" t="s">
        <v>32</v>
      </c>
      <c r="P2984" s="75"/>
      <c r="Q2984" s="9"/>
      <c r="R2984" s="75"/>
      <c r="S2984" s="96" t="s">
        <v>3196</v>
      </c>
      <c r="T2984" s="9"/>
      <c r="U2984" s="75"/>
      <c r="V2984" s="9"/>
      <c r="W2984" s="75" t="s">
        <v>2553</v>
      </c>
      <c r="X2984" s="104" t="s">
        <v>112</v>
      </c>
      <c r="Y2984" s="98"/>
      <c r="Z2984" s="9" t="s">
        <v>7001</v>
      </c>
      <c r="AA2984" s="9" t="s">
        <v>34</v>
      </c>
      <c r="AB2984" s="9">
        <f t="shared" ca="1" si="313"/>
        <v>11</v>
      </c>
      <c r="AC2984" s="9" t="str">
        <f t="shared" ca="1" si="314"/>
        <v>Below 45 Days</v>
      </c>
      <c r="AD2984" s="9" t="str">
        <f t="shared" ca="1" si="315"/>
        <v/>
      </c>
      <c r="AE2984" s="9" t="str">
        <f t="shared" ca="1" si="316"/>
        <v/>
      </c>
      <c r="AF2984" s="9"/>
      <c r="AG2984" s="123" t="str">
        <f t="shared" si="312"/>
        <v>Burja,'58/2026'</v>
      </c>
      <c r="AH2984" s="97" t="str">
        <f t="shared" ca="1" si="317"/>
        <v>Below 45 Days</v>
      </c>
    </row>
    <row r="2985" spans="1:34" ht="25.5" customHeight="1" x14ac:dyDescent="0.25">
      <c r="A2985" s="9">
        <v>261</v>
      </c>
      <c r="B2985" s="123" t="str">
        <f>_xlfn.XLOOKUP(E2985,'[1]PS Name'!B:B,'[1]PS Name'!D:D)</f>
        <v>Kasibugga Sub-Division</v>
      </c>
      <c r="C2985" s="123" t="str">
        <f>_xlfn.XLOOKUP(E2985,'[1]PS Name'!B:B,'[1]PS Name'!C:C)</f>
        <v>Itchapuram Circle</v>
      </c>
      <c r="D2985" s="123"/>
      <c r="E2985" s="123" t="s">
        <v>66</v>
      </c>
      <c r="F2985" s="9" t="s">
        <v>3226</v>
      </c>
      <c r="G2985" s="63" t="s">
        <v>2835</v>
      </c>
      <c r="H2985" s="137">
        <v>46300</v>
      </c>
      <c r="I2985" s="63" t="str">
        <f t="shared" si="311"/>
        <v>Oct</v>
      </c>
      <c r="J2985" s="63">
        <f t="shared" si="318"/>
        <v>2026</v>
      </c>
      <c r="K2985" s="63" t="s">
        <v>127</v>
      </c>
      <c r="L2985" s="9"/>
      <c r="M2985" s="9" t="str">
        <f>_xlfn.XLOOKUP(K2985,[1]Heads!A:A,[1]Heads!B:B)</f>
        <v>Enforcement</v>
      </c>
      <c r="N2985" s="9" t="str">
        <f>_xlfn.XLOOKUP(M2985,[1]Heads!B:B,[1]Heads!C:C)</f>
        <v>Enforcement</v>
      </c>
      <c r="O2985" s="9" t="s">
        <v>32</v>
      </c>
      <c r="P2985" s="75"/>
      <c r="Q2985" s="9"/>
      <c r="R2985" s="75"/>
      <c r="S2985" s="96" t="s">
        <v>3196</v>
      </c>
      <c r="T2985" s="9"/>
      <c r="U2985" s="75"/>
      <c r="V2985" s="9"/>
      <c r="W2985" s="75" t="s">
        <v>2553</v>
      </c>
      <c r="X2985" s="104" t="s">
        <v>141</v>
      </c>
      <c r="Y2985" s="98"/>
      <c r="Z2985" s="9" t="s">
        <v>7002</v>
      </c>
      <c r="AA2985" s="9" t="s">
        <v>34</v>
      </c>
      <c r="AB2985" s="9">
        <f t="shared" ca="1" si="313"/>
        <v>11</v>
      </c>
      <c r="AC2985" s="9" t="str">
        <f t="shared" ca="1" si="314"/>
        <v>Below 45 Days</v>
      </c>
      <c r="AD2985" s="9" t="str">
        <f t="shared" ca="1" si="315"/>
        <v/>
      </c>
      <c r="AE2985" s="9" t="str">
        <f t="shared" ca="1" si="316"/>
        <v/>
      </c>
      <c r="AF2985" s="9"/>
      <c r="AG2985" s="123" t="str">
        <f t="shared" si="312"/>
        <v>Itchapuram Rural,'101/2026'</v>
      </c>
      <c r="AH2985" s="97" t="str">
        <f t="shared" ca="1" si="317"/>
        <v>Below 45 Days</v>
      </c>
    </row>
    <row r="2986" spans="1:34" ht="25.5" customHeight="1" x14ac:dyDescent="0.25">
      <c r="A2986" s="9">
        <v>262</v>
      </c>
      <c r="B2986" s="123" t="str">
        <f>_xlfn.XLOOKUP(E2986,'[1]PS Name'!B:B,'[1]PS Name'!D:D)</f>
        <v>Srikakulam Sub-Division</v>
      </c>
      <c r="C2986" s="123" t="str">
        <f>_xlfn.XLOOKUP(E2986,'[1]PS Name'!B:B,'[1]PS Name'!C:C)</f>
        <v>Amadalavalasa Circle</v>
      </c>
      <c r="D2986" s="123"/>
      <c r="E2986" s="123" t="s">
        <v>64</v>
      </c>
      <c r="F2986" s="9" t="s">
        <v>3597</v>
      </c>
      <c r="G2986" s="63" t="s">
        <v>1572</v>
      </c>
      <c r="H2986" s="137">
        <v>46300</v>
      </c>
      <c r="I2986" s="63" t="str">
        <f t="shared" si="311"/>
        <v>Oct</v>
      </c>
      <c r="J2986" s="63">
        <f t="shared" si="318"/>
        <v>2026</v>
      </c>
      <c r="K2986" s="63" t="s">
        <v>75</v>
      </c>
      <c r="L2986" s="9"/>
      <c r="M2986" s="9" t="str">
        <f>_xlfn.XLOOKUP(K2986,[1]Heads!A:A,[1]Heads!B:B)</f>
        <v>Bodily Offiences</v>
      </c>
      <c r="N2986" s="9" t="str">
        <f>_xlfn.XLOOKUP(M2986,[1]Heads!B:B,[1]Heads!C:C)</f>
        <v>IPC</v>
      </c>
      <c r="O2986" s="9" t="s">
        <v>32</v>
      </c>
      <c r="P2986" s="75"/>
      <c r="Q2986" s="9"/>
      <c r="R2986" s="75"/>
      <c r="S2986" s="96" t="s">
        <v>3196</v>
      </c>
      <c r="T2986" s="9"/>
      <c r="U2986" s="75"/>
      <c r="V2986" s="9"/>
      <c r="W2986" s="75" t="s">
        <v>2553</v>
      </c>
      <c r="X2986" s="104" t="s">
        <v>169</v>
      </c>
      <c r="Y2986" s="98"/>
      <c r="Z2986" s="9" t="s">
        <v>7003</v>
      </c>
      <c r="AA2986" s="9" t="s">
        <v>34</v>
      </c>
      <c r="AB2986" s="9">
        <f t="shared" ca="1" si="313"/>
        <v>11</v>
      </c>
      <c r="AC2986" s="9" t="str">
        <f t="shared" ca="1" si="314"/>
        <v>Below 45 Days</v>
      </c>
      <c r="AD2986" s="9" t="str">
        <f t="shared" ca="1" si="315"/>
        <v/>
      </c>
      <c r="AE2986" s="9" t="str">
        <f t="shared" ca="1" si="316"/>
        <v/>
      </c>
      <c r="AF2986" s="9"/>
      <c r="AG2986" s="123" t="str">
        <f t="shared" si="312"/>
        <v>Ponduru,'136/2026'</v>
      </c>
      <c r="AH2986" s="97" t="str">
        <f t="shared" ca="1" si="317"/>
        <v>Below 45 Days</v>
      </c>
    </row>
    <row r="2987" spans="1:34" ht="25.5" customHeight="1" x14ac:dyDescent="0.25">
      <c r="A2987" s="9">
        <v>263</v>
      </c>
      <c r="B2987" s="123" t="str">
        <f>_xlfn.XLOOKUP(E2987,'[1]PS Name'!B:B,'[1]PS Name'!D:D)</f>
        <v>Srikakulam Sub-Division</v>
      </c>
      <c r="C2987" s="123" t="str">
        <f>_xlfn.XLOOKUP(E2987,'[1]PS Name'!B:B,'[1]PS Name'!C:C)</f>
        <v>J.R.Puram Circle</v>
      </c>
      <c r="D2987" s="123"/>
      <c r="E2987" s="123" t="s">
        <v>38</v>
      </c>
      <c r="F2987" s="9" t="s">
        <v>7004</v>
      </c>
      <c r="G2987" s="63" t="s">
        <v>2818</v>
      </c>
      <c r="H2987" s="137">
        <v>46300</v>
      </c>
      <c r="I2987" s="63" t="str">
        <f t="shared" si="311"/>
        <v>Oct</v>
      </c>
      <c r="J2987" s="63">
        <f t="shared" si="318"/>
        <v>2026</v>
      </c>
      <c r="K2987" s="63" t="s">
        <v>127</v>
      </c>
      <c r="L2987" s="9"/>
      <c r="M2987" s="9" t="str">
        <f>_xlfn.XLOOKUP(K2987,[1]Heads!A:A,[1]Heads!B:B)</f>
        <v>Enforcement</v>
      </c>
      <c r="N2987" s="9" t="str">
        <f>_xlfn.XLOOKUP(M2987,[1]Heads!B:B,[1]Heads!C:C)</f>
        <v>Enforcement</v>
      </c>
      <c r="O2987" s="9" t="s">
        <v>32</v>
      </c>
      <c r="P2987" s="75"/>
      <c r="Q2987" s="9"/>
      <c r="R2987" s="75"/>
      <c r="S2987" s="96" t="s">
        <v>3196</v>
      </c>
      <c r="T2987" s="9"/>
      <c r="U2987" s="75"/>
      <c r="V2987" s="9"/>
      <c r="W2987" s="75" t="s">
        <v>2553</v>
      </c>
      <c r="X2987" s="104" t="s">
        <v>141</v>
      </c>
      <c r="Y2987" s="98"/>
      <c r="Z2987" s="9" t="s">
        <v>7005</v>
      </c>
      <c r="AA2987" s="9" t="s">
        <v>34</v>
      </c>
      <c r="AB2987" s="9">
        <f t="shared" ca="1" si="313"/>
        <v>11</v>
      </c>
      <c r="AC2987" s="9" t="str">
        <f t="shared" ca="1" si="314"/>
        <v>Below 45 Days</v>
      </c>
      <c r="AD2987" s="9" t="str">
        <f t="shared" ca="1" si="315"/>
        <v/>
      </c>
      <c r="AE2987" s="9" t="str">
        <f t="shared" ca="1" si="316"/>
        <v/>
      </c>
      <c r="AF2987" s="9"/>
      <c r="AG2987" s="123" t="str">
        <f t="shared" si="312"/>
        <v>Etcherla,'206/2026'</v>
      </c>
      <c r="AH2987" s="97" t="str">
        <f t="shared" ca="1" si="317"/>
        <v>Below 45 Days</v>
      </c>
    </row>
    <row r="2988" spans="1:34" ht="25.5" customHeight="1" x14ac:dyDescent="0.25">
      <c r="A2988" s="9">
        <v>264</v>
      </c>
      <c r="B2988" s="123" t="str">
        <f>_xlfn.XLOOKUP(E2988,'[1]PS Name'!B:B,'[1]PS Name'!D:D)</f>
        <v>Srikakulam Sub-Division</v>
      </c>
      <c r="C2988" s="123">
        <f>_xlfn.XLOOKUP(E2988,'[1]PS Name'!B:B,'[1]PS Name'!C:C)</f>
        <v>0</v>
      </c>
      <c r="D2988" s="123"/>
      <c r="E2988" s="123" t="s">
        <v>28</v>
      </c>
      <c r="F2988" s="9" t="s">
        <v>3784</v>
      </c>
      <c r="G2988" s="63" t="s">
        <v>264</v>
      </c>
      <c r="H2988" s="137">
        <v>46300</v>
      </c>
      <c r="I2988" s="63" t="str">
        <f t="shared" si="311"/>
        <v>Oct</v>
      </c>
      <c r="J2988" s="63">
        <f t="shared" si="318"/>
        <v>2026</v>
      </c>
      <c r="K2988" s="63" t="s">
        <v>59</v>
      </c>
      <c r="L2988" s="9" t="s">
        <v>265</v>
      </c>
      <c r="M2988" s="9" t="str">
        <f>_xlfn.XLOOKUP(K2988,[1]Heads!A:A,[1]Heads!B:B)</f>
        <v>Missing Cases</v>
      </c>
      <c r="N2988" s="9" t="str">
        <f>_xlfn.XLOOKUP(M2988,[1]Heads!B:B,[1]Heads!C:C)</f>
        <v>Missing</v>
      </c>
      <c r="O2988" s="9" t="s">
        <v>32</v>
      </c>
      <c r="P2988" s="75"/>
      <c r="Q2988" s="9"/>
      <c r="R2988" s="75"/>
      <c r="S2988" s="96" t="s">
        <v>3196</v>
      </c>
      <c r="T2988" s="9"/>
      <c r="U2988" s="75"/>
      <c r="V2988" s="9"/>
      <c r="W2988" s="75" t="s">
        <v>2553</v>
      </c>
      <c r="X2988" s="104" t="s">
        <v>112</v>
      </c>
      <c r="Y2988" s="98"/>
      <c r="Z2988" s="9" t="s">
        <v>7006</v>
      </c>
      <c r="AA2988" s="9" t="s">
        <v>34</v>
      </c>
      <c r="AB2988" s="9">
        <f t="shared" ca="1" si="313"/>
        <v>11</v>
      </c>
      <c r="AC2988" s="9" t="str">
        <f t="shared" ca="1" si="314"/>
        <v>Below 45 Days</v>
      </c>
      <c r="AD2988" s="9" t="str">
        <f t="shared" ca="1" si="315"/>
        <v/>
      </c>
      <c r="AE2988" s="9" t="str">
        <f t="shared" ca="1" si="316"/>
        <v/>
      </c>
      <c r="AF2988" s="9"/>
      <c r="AG2988" s="123" t="str">
        <f t="shared" si="312"/>
        <v>Srikakulam II Town,'150/2026'</v>
      </c>
      <c r="AH2988" s="97" t="str">
        <f t="shared" ca="1" si="317"/>
        <v>Below 45 Days</v>
      </c>
    </row>
    <row r="2989" spans="1:34" ht="25.5" customHeight="1" x14ac:dyDescent="0.25">
      <c r="A2989" s="9">
        <v>265</v>
      </c>
      <c r="B2989" s="123" t="str">
        <f>_xlfn.XLOOKUP(E2989,'[1]PS Name'!B:B,'[1]PS Name'!D:D)</f>
        <v>Srikakulam Sub-Division</v>
      </c>
      <c r="C2989" s="123">
        <f>_xlfn.XLOOKUP(E2989,'[1]PS Name'!B:B,'[1]PS Name'!C:C)</f>
        <v>0</v>
      </c>
      <c r="D2989" s="123"/>
      <c r="E2989" s="123" t="s">
        <v>28</v>
      </c>
      <c r="F2989" s="9" t="s">
        <v>3785</v>
      </c>
      <c r="G2989" s="63" t="s">
        <v>7007</v>
      </c>
      <c r="H2989" s="137">
        <v>46300</v>
      </c>
      <c r="I2989" s="63" t="str">
        <f t="shared" si="311"/>
        <v>Oct</v>
      </c>
      <c r="J2989" s="63">
        <f t="shared" si="318"/>
        <v>2026</v>
      </c>
      <c r="K2989" s="63" t="s">
        <v>75</v>
      </c>
      <c r="L2989" s="9"/>
      <c r="M2989" s="9" t="str">
        <f>_xlfn.XLOOKUP(K2989,[1]Heads!A:A,[1]Heads!B:B)</f>
        <v>Bodily Offiences</v>
      </c>
      <c r="N2989" s="9" t="str">
        <f>_xlfn.XLOOKUP(M2989,[1]Heads!B:B,[1]Heads!C:C)</f>
        <v>IPC</v>
      </c>
      <c r="O2989" s="9" t="s">
        <v>32</v>
      </c>
      <c r="P2989" s="75"/>
      <c r="Q2989" s="9"/>
      <c r="R2989" s="75"/>
      <c r="S2989" s="96" t="s">
        <v>3196</v>
      </c>
      <c r="T2989" s="9"/>
      <c r="U2989" s="75"/>
      <c r="V2989" s="9"/>
      <c r="W2989" s="75" t="s">
        <v>2553</v>
      </c>
      <c r="X2989" s="104" t="s">
        <v>50</v>
      </c>
      <c r="Y2989" s="98"/>
      <c r="Z2989" s="9" t="s">
        <v>7008</v>
      </c>
      <c r="AA2989" s="9" t="s">
        <v>34</v>
      </c>
      <c r="AB2989" s="9">
        <f t="shared" ca="1" si="313"/>
        <v>11</v>
      </c>
      <c r="AC2989" s="9" t="str">
        <f t="shared" ca="1" si="314"/>
        <v>Below 45 Days</v>
      </c>
      <c r="AD2989" s="9" t="str">
        <f t="shared" ca="1" si="315"/>
        <v/>
      </c>
      <c r="AE2989" s="9" t="str">
        <f t="shared" ca="1" si="316"/>
        <v/>
      </c>
      <c r="AF2989" s="9"/>
      <c r="AG2989" s="123" t="str">
        <f t="shared" si="312"/>
        <v>Srikakulam II Town,'151/2026'</v>
      </c>
      <c r="AH2989" s="97" t="str">
        <f t="shared" ca="1" si="317"/>
        <v>Below 45 Days</v>
      </c>
    </row>
    <row r="2990" spans="1:34" ht="25.5" customHeight="1" x14ac:dyDescent="0.25">
      <c r="A2990" s="9">
        <v>266</v>
      </c>
      <c r="B2990" s="123" t="str">
        <f>_xlfn.XLOOKUP(E2990,'[1]PS Name'!B:B,'[1]PS Name'!D:D)</f>
        <v>Kasibugga Sub-Division</v>
      </c>
      <c r="C2990" s="123" t="str">
        <f>_xlfn.XLOOKUP(E2990,'[1]PS Name'!B:B,'[1]PS Name'!C:C)</f>
        <v>Itchapuram Circle</v>
      </c>
      <c r="D2990" s="123"/>
      <c r="E2990" s="123" t="s">
        <v>65</v>
      </c>
      <c r="F2990" s="9" t="s">
        <v>3560</v>
      </c>
      <c r="G2990" s="63" t="s">
        <v>845</v>
      </c>
      <c r="H2990" s="137">
        <v>46300</v>
      </c>
      <c r="I2990" s="63" t="str">
        <f t="shared" si="311"/>
        <v>Oct</v>
      </c>
      <c r="J2990" s="63">
        <f t="shared" si="318"/>
        <v>2026</v>
      </c>
      <c r="K2990" s="63" t="s">
        <v>116</v>
      </c>
      <c r="L2990" s="9"/>
      <c r="M2990" s="9" t="str">
        <f>_xlfn.XLOOKUP(K2990,[1]Heads!A:A,[1]Heads!B:B)</f>
        <v>NDPS</v>
      </c>
      <c r="N2990" s="9" t="str">
        <f>_xlfn.XLOOKUP(M2990,[1]Heads!B:B,[1]Heads!C:C)</f>
        <v>NDPS</v>
      </c>
      <c r="O2990" s="9" t="s">
        <v>32</v>
      </c>
      <c r="P2990" s="75"/>
      <c r="Q2990" s="9"/>
      <c r="R2990" s="75"/>
      <c r="S2990" s="96" t="s">
        <v>3196</v>
      </c>
      <c r="T2990" s="9"/>
      <c r="U2990" s="75"/>
      <c r="V2990" s="9"/>
      <c r="W2990" s="75" t="s">
        <v>2553</v>
      </c>
      <c r="X2990" s="104" t="s">
        <v>50</v>
      </c>
      <c r="Y2990" s="98"/>
      <c r="Z2990" s="9" t="s">
        <v>7009</v>
      </c>
      <c r="AA2990" s="9" t="s">
        <v>34</v>
      </c>
      <c r="AB2990" s="9">
        <f t="shared" ca="1" si="313"/>
        <v>11</v>
      </c>
      <c r="AC2990" s="9" t="str">
        <f t="shared" ca="1" si="314"/>
        <v>Below 45 Days</v>
      </c>
      <c r="AD2990" s="9" t="str">
        <f t="shared" ca="1" si="315"/>
        <v/>
      </c>
      <c r="AE2990" s="9" t="str">
        <f t="shared" ca="1" si="316"/>
        <v/>
      </c>
      <c r="AF2990" s="9"/>
      <c r="AG2990" s="123" t="str">
        <f t="shared" si="312"/>
        <v>Itchapuram Town,'130/2026'</v>
      </c>
      <c r="AH2990" s="97" t="str">
        <f t="shared" ca="1" si="317"/>
        <v>Below 45 Days</v>
      </c>
    </row>
    <row r="2991" spans="1:34" ht="25.5" customHeight="1" x14ac:dyDescent="0.25">
      <c r="A2991" s="9">
        <v>267</v>
      </c>
      <c r="B2991" s="123" t="str">
        <f>_xlfn.XLOOKUP(E2991,'[1]PS Name'!B:B,'[1]PS Name'!D:D)</f>
        <v>Tekkali Sub-Division</v>
      </c>
      <c r="C2991" s="123">
        <f>_xlfn.XLOOKUP(E2991,'[1]PS Name'!B:B,'[1]PS Name'!C:C)</f>
        <v>0</v>
      </c>
      <c r="D2991" s="123"/>
      <c r="E2991" s="123" t="s">
        <v>51</v>
      </c>
      <c r="F2991" s="9" t="s">
        <v>5504</v>
      </c>
      <c r="G2991" s="63" t="s">
        <v>7010</v>
      </c>
      <c r="H2991" s="137">
        <v>46300</v>
      </c>
      <c r="I2991" s="63" t="str">
        <f t="shared" si="311"/>
        <v>Oct</v>
      </c>
      <c r="J2991" s="63">
        <f t="shared" si="318"/>
        <v>2026</v>
      </c>
      <c r="K2991" s="63" t="s">
        <v>111</v>
      </c>
      <c r="L2991" s="9" t="s">
        <v>1521</v>
      </c>
      <c r="M2991" s="9" t="str">
        <f>_xlfn.XLOOKUP(K2991,[1]Heads!A:A,[1]Heads!B:B)</f>
        <v>SC-ST Cases</v>
      </c>
      <c r="N2991" s="9" t="str">
        <f>_xlfn.XLOOKUP(M2991,[1]Heads!B:B,[1]Heads!C:C)</f>
        <v>IPC</v>
      </c>
      <c r="O2991" s="9" t="s">
        <v>45</v>
      </c>
      <c r="P2991" s="75"/>
      <c r="Q2991" s="9"/>
      <c r="R2991" s="75"/>
      <c r="S2991" s="96" t="s">
        <v>3196</v>
      </c>
      <c r="T2991" s="9"/>
      <c r="U2991" s="75"/>
      <c r="V2991" s="9"/>
      <c r="W2991" s="75" t="s">
        <v>2553</v>
      </c>
      <c r="X2991" s="104" t="s">
        <v>177</v>
      </c>
      <c r="Y2991" s="98">
        <v>46302</v>
      </c>
      <c r="Z2991" s="9" t="s">
        <v>7011</v>
      </c>
      <c r="AA2991" s="9" t="s">
        <v>34</v>
      </c>
      <c r="AB2991" s="9">
        <f t="shared" ca="1" si="313"/>
        <v>11</v>
      </c>
      <c r="AC2991" s="9" t="str">
        <f t="shared" ca="1" si="314"/>
        <v>Below 45 Days</v>
      </c>
      <c r="AD2991" s="9">
        <f t="shared" ca="1" si="315"/>
        <v>9</v>
      </c>
      <c r="AE2991" s="9" t="str">
        <f t="shared" ca="1" si="316"/>
        <v>Below 45 Days</v>
      </c>
      <c r="AF2991" s="9"/>
      <c r="AG2991" s="123" t="str">
        <f t="shared" si="312"/>
        <v>Tekkali PS,'178/2026'</v>
      </c>
      <c r="AH2991" s="97" t="str">
        <f t="shared" ca="1" si="317"/>
        <v>Below 45 Days</v>
      </c>
    </row>
    <row r="2992" spans="1:34" ht="25.5" customHeight="1" x14ac:dyDescent="0.25">
      <c r="A2992" s="9">
        <v>268</v>
      </c>
      <c r="B2992" s="123">
        <f>_xlfn.XLOOKUP(E2992,'[1]PS Name'!B:B,'[1]PS Name'!D:D)</f>
        <v>0</v>
      </c>
      <c r="C2992" s="123">
        <f>_xlfn.XLOOKUP(E2992,'[1]PS Name'!B:B,'[1]PS Name'!C:C)</f>
        <v>0</v>
      </c>
      <c r="D2992" s="123"/>
      <c r="E2992" s="123" t="s">
        <v>76</v>
      </c>
      <c r="F2992" s="9" t="s">
        <v>3049</v>
      </c>
      <c r="G2992" s="63" t="s">
        <v>1332</v>
      </c>
      <c r="H2992" s="137">
        <v>46300</v>
      </c>
      <c r="I2992" s="63" t="str">
        <f t="shared" ref="I2992:I3055" si="319">TEXT(H2992,"mmm")</f>
        <v>Oct</v>
      </c>
      <c r="J2992" s="63">
        <f t="shared" si="318"/>
        <v>2026</v>
      </c>
      <c r="K2992" s="63" t="s">
        <v>71</v>
      </c>
      <c r="L2992" s="9"/>
      <c r="M2992" s="9" t="str">
        <f>_xlfn.XLOOKUP(K2992,[1]Heads!A:A,[1]Heads!B:B)</f>
        <v>Road Accidents</v>
      </c>
      <c r="N2992" s="9" t="str">
        <f>_xlfn.XLOOKUP(M2992,[1]Heads!B:B,[1]Heads!C:C)</f>
        <v>IPC</v>
      </c>
      <c r="O2992" s="9" t="s">
        <v>32</v>
      </c>
      <c r="P2992" s="75"/>
      <c r="Q2992" s="9"/>
      <c r="R2992" s="75"/>
      <c r="S2992" s="96" t="s">
        <v>3196</v>
      </c>
      <c r="T2992" s="9"/>
      <c r="U2992" s="75"/>
      <c r="V2992" s="9"/>
      <c r="W2992" s="75" t="s">
        <v>2553</v>
      </c>
      <c r="X2992" s="104" t="s">
        <v>169</v>
      </c>
      <c r="Y2992" s="98"/>
      <c r="Z2992" s="9" t="s">
        <v>7012</v>
      </c>
      <c r="AA2992" s="9" t="s">
        <v>34</v>
      </c>
      <c r="AB2992" s="9">
        <f t="shared" ca="1" si="313"/>
        <v>11</v>
      </c>
      <c r="AC2992" s="9" t="str">
        <f t="shared" ca="1" si="314"/>
        <v>Below 45 Days</v>
      </c>
      <c r="AD2992" s="9" t="str">
        <f t="shared" ca="1" si="315"/>
        <v/>
      </c>
      <c r="AE2992" s="9" t="str">
        <f t="shared" ca="1" si="316"/>
        <v/>
      </c>
      <c r="AF2992" s="9"/>
      <c r="AG2992" s="123" t="str">
        <f t="shared" ref="AG2992:AG3055" si="320">E2992&amp;","&amp;F2992</f>
        <v>Srikakulam Traffic,'51/2026'</v>
      </c>
      <c r="AH2992" s="97" t="str">
        <f t="shared" ca="1" si="317"/>
        <v>Below 45 Days</v>
      </c>
    </row>
    <row r="2993" spans="1:34" ht="25.5" customHeight="1" x14ac:dyDescent="0.25">
      <c r="A2993" s="9">
        <v>269</v>
      </c>
      <c r="B2993" s="123" t="str">
        <f>_xlfn.XLOOKUP(E2993,'[1]PS Name'!B:B,'[1]PS Name'!D:D)</f>
        <v>Srikakulam Sub-Division</v>
      </c>
      <c r="C2993" s="123" t="str">
        <f>_xlfn.XLOOKUP(E2993,'[1]PS Name'!B:B,'[1]PS Name'!C:C)</f>
        <v>Srikakulam Rural Circle</v>
      </c>
      <c r="D2993" s="123"/>
      <c r="E2993" s="123" t="s">
        <v>74</v>
      </c>
      <c r="F2993" s="9" t="s">
        <v>6739</v>
      </c>
      <c r="G2993" s="63" t="s">
        <v>704</v>
      </c>
      <c r="H2993" s="137">
        <v>46301</v>
      </c>
      <c r="I2993" s="63" t="str">
        <f t="shared" si="319"/>
        <v>Oct</v>
      </c>
      <c r="J2993" s="63">
        <f t="shared" si="318"/>
        <v>2026</v>
      </c>
      <c r="K2993" s="63" t="s">
        <v>108</v>
      </c>
      <c r="L2993" s="9"/>
      <c r="M2993" s="9" t="str">
        <f>_xlfn.XLOOKUP(K2993,[1]Heads!A:A,[1]Heads!B:B)</f>
        <v>Bodily Offiences</v>
      </c>
      <c r="N2993" s="9" t="str">
        <f>_xlfn.XLOOKUP(M2993,[1]Heads!B:B,[1]Heads!C:C)</f>
        <v>IPC</v>
      </c>
      <c r="O2993" s="9" t="s">
        <v>45</v>
      </c>
      <c r="P2993" s="75"/>
      <c r="Q2993" s="9"/>
      <c r="R2993" s="75"/>
      <c r="S2993" s="96" t="s">
        <v>3196</v>
      </c>
      <c r="T2993" s="9"/>
      <c r="U2993" s="75"/>
      <c r="V2993" s="9"/>
      <c r="W2993" s="75" t="s">
        <v>2553</v>
      </c>
      <c r="X2993" s="104" t="s">
        <v>168</v>
      </c>
      <c r="Y2993" s="98"/>
      <c r="Z2993" s="9" t="s">
        <v>7013</v>
      </c>
      <c r="AA2993" s="9" t="s">
        <v>34</v>
      </c>
      <c r="AB2993" s="9">
        <f t="shared" ca="1" si="313"/>
        <v>10</v>
      </c>
      <c r="AC2993" s="9" t="str">
        <f t="shared" ca="1" si="314"/>
        <v>Below 45 Days</v>
      </c>
      <c r="AD2993" s="9" t="str">
        <f t="shared" ca="1" si="315"/>
        <v/>
      </c>
      <c r="AE2993" s="9" t="str">
        <f t="shared" ca="1" si="316"/>
        <v/>
      </c>
      <c r="AF2993" s="9"/>
      <c r="AG2993" s="123" t="str">
        <f t="shared" si="320"/>
        <v>Srikakulam Rural,'201/2026'</v>
      </c>
      <c r="AH2993" s="97" t="str">
        <f t="shared" ca="1" si="317"/>
        <v>Below 45 Days</v>
      </c>
    </row>
    <row r="2994" spans="1:34" ht="25.5" customHeight="1" x14ac:dyDescent="0.25">
      <c r="A2994" s="9">
        <v>270</v>
      </c>
      <c r="B2994" s="123" t="str">
        <f>_xlfn.XLOOKUP(E2994,'[1]PS Name'!B:B,'[1]PS Name'!D:D)</f>
        <v>Srikakulam Sub-Division</v>
      </c>
      <c r="C2994" s="123" t="str">
        <f>_xlfn.XLOOKUP(E2994,'[1]PS Name'!B:B,'[1]PS Name'!C:C)</f>
        <v>J.R.Puram Circle</v>
      </c>
      <c r="D2994" s="123"/>
      <c r="E2994" s="123" t="s">
        <v>38</v>
      </c>
      <c r="F2994" s="9" t="s">
        <v>7014</v>
      </c>
      <c r="G2994" s="63" t="s">
        <v>1411</v>
      </c>
      <c r="H2994" s="137">
        <v>46301</v>
      </c>
      <c r="I2994" s="63" t="str">
        <f t="shared" si="319"/>
        <v>Oct</v>
      </c>
      <c r="J2994" s="63">
        <f t="shared" si="318"/>
        <v>2026</v>
      </c>
      <c r="K2994" s="63" t="s">
        <v>75</v>
      </c>
      <c r="L2994" s="9"/>
      <c r="M2994" s="9" t="str">
        <f>_xlfn.XLOOKUP(K2994,[1]Heads!A:A,[1]Heads!B:B)</f>
        <v>Bodily Offiences</v>
      </c>
      <c r="N2994" s="9" t="str">
        <f>_xlfn.XLOOKUP(M2994,[1]Heads!B:B,[1]Heads!C:C)</f>
        <v>IPC</v>
      </c>
      <c r="O2994" s="9" t="s">
        <v>32</v>
      </c>
      <c r="P2994" s="75"/>
      <c r="Q2994" s="9"/>
      <c r="R2994" s="75"/>
      <c r="S2994" s="96" t="s">
        <v>3196</v>
      </c>
      <c r="T2994" s="9"/>
      <c r="U2994" s="75"/>
      <c r="V2994" s="9"/>
      <c r="W2994" s="75" t="s">
        <v>2553</v>
      </c>
      <c r="X2994" s="104" t="s">
        <v>169</v>
      </c>
      <c r="Y2994" s="98"/>
      <c r="Z2994" s="9" t="s">
        <v>7015</v>
      </c>
      <c r="AA2994" s="9" t="s">
        <v>34</v>
      </c>
      <c r="AB2994" s="9">
        <f t="shared" ca="1" si="313"/>
        <v>10</v>
      </c>
      <c r="AC2994" s="9" t="str">
        <f t="shared" ca="1" si="314"/>
        <v>Below 45 Days</v>
      </c>
      <c r="AD2994" s="9" t="str">
        <f t="shared" ca="1" si="315"/>
        <v/>
      </c>
      <c r="AE2994" s="9" t="str">
        <f t="shared" ca="1" si="316"/>
        <v/>
      </c>
      <c r="AF2994" s="9"/>
      <c r="AG2994" s="123" t="str">
        <f t="shared" si="320"/>
        <v>Etcherla,'208/2026'</v>
      </c>
      <c r="AH2994" s="97" t="str">
        <f t="shared" ca="1" si="317"/>
        <v>Below 45 Days</v>
      </c>
    </row>
    <row r="2995" spans="1:34" ht="25.5" customHeight="1" x14ac:dyDescent="0.25">
      <c r="A2995" s="9">
        <v>271</v>
      </c>
      <c r="B2995" s="123" t="str">
        <f>_xlfn.XLOOKUP(E2995,'[1]PS Name'!B:B,'[1]PS Name'!D:D)</f>
        <v>Tekkali Sub-Division</v>
      </c>
      <c r="C2995" s="123" t="str">
        <f>_xlfn.XLOOKUP(E2995,'[1]PS Name'!B:B,'[1]PS Name'!C:C)</f>
        <v>Narasannapeta Circle</v>
      </c>
      <c r="D2995" s="123"/>
      <c r="E2995" s="123" t="s">
        <v>79</v>
      </c>
      <c r="F2995" s="9" t="s">
        <v>3593</v>
      </c>
      <c r="G2995" s="63" t="s">
        <v>707</v>
      </c>
      <c r="H2995" s="137">
        <v>46301</v>
      </c>
      <c r="I2995" s="63" t="str">
        <f t="shared" si="319"/>
        <v>Oct</v>
      </c>
      <c r="J2995" s="63">
        <f t="shared" si="318"/>
        <v>2026</v>
      </c>
      <c r="K2995" s="63" t="s">
        <v>71</v>
      </c>
      <c r="L2995" s="9"/>
      <c r="M2995" s="9" t="str">
        <f>_xlfn.XLOOKUP(K2995,[1]Heads!A:A,[1]Heads!B:B)</f>
        <v>Road Accidents</v>
      </c>
      <c r="N2995" s="9" t="str">
        <f>_xlfn.XLOOKUP(M2995,[1]Heads!B:B,[1]Heads!C:C)</f>
        <v>IPC</v>
      </c>
      <c r="O2995" s="9" t="s">
        <v>32</v>
      </c>
      <c r="P2995" s="75"/>
      <c r="Q2995" s="9"/>
      <c r="R2995" s="75"/>
      <c r="S2995" s="96" t="s">
        <v>3196</v>
      </c>
      <c r="T2995" s="9"/>
      <c r="U2995" s="75"/>
      <c r="V2995" s="9"/>
      <c r="W2995" s="75" t="s">
        <v>2553</v>
      </c>
      <c r="X2995" s="104" t="s">
        <v>169</v>
      </c>
      <c r="Y2995" s="98"/>
      <c r="Z2995" s="9" t="s">
        <v>7016</v>
      </c>
      <c r="AA2995" s="9" t="s">
        <v>34</v>
      </c>
      <c r="AB2995" s="9">
        <f t="shared" ca="1" si="313"/>
        <v>10</v>
      </c>
      <c r="AC2995" s="9" t="str">
        <f t="shared" ca="1" si="314"/>
        <v>Below 45 Days</v>
      </c>
      <c r="AD2995" s="9" t="str">
        <f t="shared" ca="1" si="315"/>
        <v/>
      </c>
      <c r="AE2995" s="9" t="str">
        <f t="shared" ca="1" si="316"/>
        <v/>
      </c>
      <c r="AF2995" s="9"/>
      <c r="AG2995" s="123" t="str">
        <f t="shared" si="320"/>
        <v>Polaki,'135/2026'</v>
      </c>
      <c r="AH2995" s="97" t="str">
        <f t="shared" ca="1" si="317"/>
        <v>Below 45 Days</v>
      </c>
    </row>
    <row r="2996" spans="1:34" ht="25.5" customHeight="1" x14ac:dyDescent="0.25">
      <c r="A2996" s="9">
        <v>272</v>
      </c>
      <c r="B2996" s="123" t="str">
        <f>_xlfn.XLOOKUP(E2996,'[1]PS Name'!B:B,'[1]PS Name'!D:D)</f>
        <v>Srikakulam Sub-Division</v>
      </c>
      <c r="C2996" s="123" t="str">
        <f>_xlfn.XLOOKUP(E2996,'[1]PS Name'!B:B,'[1]PS Name'!C:C)</f>
        <v>Amadalavalasa Circle</v>
      </c>
      <c r="D2996" s="123"/>
      <c r="E2996" s="123" t="s">
        <v>47</v>
      </c>
      <c r="F2996" s="9" t="s">
        <v>3783</v>
      </c>
      <c r="G2996" s="63" t="s">
        <v>227</v>
      </c>
      <c r="H2996" s="137">
        <v>46301</v>
      </c>
      <c r="I2996" s="63" t="str">
        <f t="shared" si="319"/>
        <v>Oct</v>
      </c>
      <c r="J2996" s="63">
        <f t="shared" si="318"/>
        <v>2026</v>
      </c>
      <c r="K2996" s="63" t="s">
        <v>59</v>
      </c>
      <c r="L2996" s="9" t="s">
        <v>228</v>
      </c>
      <c r="M2996" s="9" t="str">
        <f>_xlfn.XLOOKUP(K2996,[1]Heads!A:A,[1]Heads!B:B)</f>
        <v>Missing Cases</v>
      </c>
      <c r="N2996" s="9" t="str">
        <f>_xlfn.XLOOKUP(M2996,[1]Heads!B:B,[1]Heads!C:C)</f>
        <v>Missing</v>
      </c>
      <c r="O2996" s="9" t="s">
        <v>32</v>
      </c>
      <c r="P2996" s="75"/>
      <c r="Q2996" s="9"/>
      <c r="R2996" s="75"/>
      <c r="S2996" s="96" t="s">
        <v>3196</v>
      </c>
      <c r="T2996" s="9"/>
      <c r="U2996" s="75"/>
      <c r="V2996" s="9"/>
      <c r="W2996" s="75" t="s">
        <v>2553</v>
      </c>
      <c r="X2996" s="104" t="s">
        <v>112</v>
      </c>
      <c r="Y2996" s="98"/>
      <c r="Z2996" s="9" t="s">
        <v>7017</v>
      </c>
      <c r="AA2996" s="9" t="s">
        <v>34</v>
      </c>
      <c r="AB2996" s="9">
        <f t="shared" ca="1" si="313"/>
        <v>10</v>
      </c>
      <c r="AC2996" s="9" t="str">
        <f t="shared" ca="1" si="314"/>
        <v>Below 45 Days</v>
      </c>
      <c r="AD2996" s="9" t="str">
        <f t="shared" ca="1" si="315"/>
        <v/>
      </c>
      <c r="AE2996" s="9" t="str">
        <f t="shared" ca="1" si="316"/>
        <v/>
      </c>
      <c r="AF2996" s="9"/>
      <c r="AG2996" s="123" t="str">
        <f t="shared" si="320"/>
        <v>Amadalavalasa,'149/2026'</v>
      </c>
      <c r="AH2996" s="97" t="str">
        <f t="shared" ca="1" si="317"/>
        <v>Below 45 Days</v>
      </c>
    </row>
    <row r="2997" spans="1:34" ht="25.5" customHeight="1" x14ac:dyDescent="0.25">
      <c r="A2997" s="9">
        <v>273</v>
      </c>
      <c r="B2997" s="123" t="str">
        <f>_xlfn.XLOOKUP(E2997,'[1]PS Name'!B:B,'[1]PS Name'!D:D)</f>
        <v>Srikakulam Sub-Division</v>
      </c>
      <c r="C2997" s="123" t="str">
        <f>_xlfn.XLOOKUP(E2997,'[1]PS Name'!B:B,'[1]PS Name'!C:C)</f>
        <v>J.R.Puram Circle</v>
      </c>
      <c r="D2997" s="123"/>
      <c r="E2997" s="123" t="s">
        <v>38</v>
      </c>
      <c r="F2997" s="9" t="s">
        <v>5654</v>
      </c>
      <c r="G2997" s="63" t="s">
        <v>1315</v>
      </c>
      <c r="H2997" s="137">
        <v>46301</v>
      </c>
      <c r="I2997" s="63" t="str">
        <f t="shared" si="319"/>
        <v>Oct</v>
      </c>
      <c r="J2997" s="63">
        <f t="shared" si="318"/>
        <v>2026</v>
      </c>
      <c r="K2997" s="63" t="s">
        <v>70</v>
      </c>
      <c r="L2997" s="9"/>
      <c r="M2997" s="9" t="str">
        <f>_xlfn.XLOOKUP(K2997,[1]Heads!A:A,[1]Heads!B:B)</f>
        <v>174 CrPC</v>
      </c>
      <c r="N2997" s="9" t="str">
        <f>_xlfn.XLOOKUP(M2997,[1]Heads!B:B,[1]Heads!C:C)</f>
        <v>174 CrPC</v>
      </c>
      <c r="O2997" s="9" t="s">
        <v>32</v>
      </c>
      <c r="P2997" s="75"/>
      <c r="Q2997" s="9"/>
      <c r="R2997" s="75"/>
      <c r="S2997" s="96" t="s">
        <v>3196</v>
      </c>
      <c r="T2997" s="9"/>
      <c r="U2997" s="75"/>
      <c r="V2997" s="9"/>
      <c r="W2997" s="75" t="s">
        <v>2553</v>
      </c>
      <c r="X2997" s="104" t="s">
        <v>168</v>
      </c>
      <c r="Y2997" s="98"/>
      <c r="Z2997" s="9" t="s">
        <v>7018</v>
      </c>
      <c r="AA2997" s="9" t="s">
        <v>34</v>
      </c>
      <c r="AB2997" s="9">
        <f t="shared" ca="1" si="313"/>
        <v>10</v>
      </c>
      <c r="AC2997" s="9" t="str">
        <f t="shared" ca="1" si="314"/>
        <v>Below 45 Days</v>
      </c>
      <c r="AD2997" s="9" t="str">
        <f t="shared" ca="1" si="315"/>
        <v/>
      </c>
      <c r="AE2997" s="9" t="str">
        <f t="shared" ca="1" si="316"/>
        <v/>
      </c>
      <c r="AF2997" s="9"/>
      <c r="AG2997" s="123" t="str">
        <f t="shared" si="320"/>
        <v>Etcherla,'207/2026'</v>
      </c>
      <c r="AH2997" s="97" t="str">
        <f t="shared" ca="1" si="317"/>
        <v>Below 45 Days</v>
      </c>
    </row>
    <row r="2998" spans="1:34" ht="25.5" customHeight="1" x14ac:dyDescent="0.25">
      <c r="A2998" s="9">
        <v>274</v>
      </c>
      <c r="B2998" s="123" t="str">
        <f>_xlfn.XLOOKUP(E2998,'[1]PS Name'!B:B,'[1]PS Name'!D:D)</f>
        <v>Tekkali Sub-Division</v>
      </c>
      <c r="C2998" s="123">
        <f>_xlfn.XLOOKUP(E2998,'[1]PS Name'!B:B,'[1]PS Name'!C:C)</f>
        <v>0</v>
      </c>
      <c r="D2998" s="123"/>
      <c r="E2998" s="123" t="s">
        <v>51</v>
      </c>
      <c r="F2998" s="9" t="s">
        <v>5520</v>
      </c>
      <c r="G2998" s="63" t="s">
        <v>7019</v>
      </c>
      <c r="H2998" s="137">
        <v>46301</v>
      </c>
      <c r="I2998" s="63" t="str">
        <f t="shared" si="319"/>
        <v>Oct</v>
      </c>
      <c r="J2998" s="63">
        <f t="shared" si="318"/>
        <v>2026</v>
      </c>
      <c r="K2998" s="63" t="s">
        <v>29</v>
      </c>
      <c r="L2998" s="9"/>
      <c r="M2998" s="9" t="str">
        <f>_xlfn.XLOOKUP(K2998,[1]Heads!A:A,[1]Heads!B:B)</f>
        <v>White Collar Offences</v>
      </c>
      <c r="N2998" s="9" t="str">
        <f>_xlfn.XLOOKUP(M2998,[1]Heads!B:B,[1]Heads!C:C)</f>
        <v>IPC</v>
      </c>
      <c r="O2998" s="9" t="s">
        <v>32</v>
      </c>
      <c r="P2998" s="75"/>
      <c r="Q2998" s="9"/>
      <c r="R2998" s="75"/>
      <c r="S2998" s="96" t="s">
        <v>3196</v>
      </c>
      <c r="T2998" s="9"/>
      <c r="U2998" s="75"/>
      <c r="V2998" s="9"/>
      <c r="W2998" s="75" t="s">
        <v>2553</v>
      </c>
      <c r="X2998" s="104" t="s">
        <v>50</v>
      </c>
      <c r="Y2998" s="98"/>
      <c r="Z2998" s="9" t="s">
        <v>7020</v>
      </c>
      <c r="AA2998" s="9" t="s">
        <v>34</v>
      </c>
      <c r="AB2998" s="9">
        <f t="shared" ca="1" si="313"/>
        <v>10</v>
      </c>
      <c r="AC2998" s="9" t="str">
        <f t="shared" ca="1" si="314"/>
        <v>Below 45 Days</v>
      </c>
      <c r="AD2998" s="9" t="str">
        <f t="shared" ca="1" si="315"/>
        <v/>
      </c>
      <c r="AE2998" s="9" t="str">
        <f t="shared" ca="1" si="316"/>
        <v/>
      </c>
      <c r="AF2998" s="9"/>
      <c r="AG2998" s="123" t="str">
        <f t="shared" si="320"/>
        <v>Tekkali PS,'179/2026'</v>
      </c>
      <c r="AH2998" s="97" t="str">
        <f t="shared" ca="1" si="317"/>
        <v>Below 45 Days</v>
      </c>
    </row>
    <row r="2999" spans="1:34" ht="25.5" customHeight="1" x14ac:dyDescent="0.25">
      <c r="A2999" s="9">
        <v>275</v>
      </c>
      <c r="B2999" s="123" t="str">
        <f>_xlfn.XLOOKUP(E2999,'[1]PS Name'!B:B,'[1]PS Name'!D:D)</f>
        <v>Tekkali Sub-Division</v>
      </c>
      <c r="C2999" s="123" t="str">
        <f>_xlfn.XLOOKUP(E2999,'[1]PS Name'!B:B,'[1]PS Name'!C:C)</f>
        <v>Tekkali Rural Circle</v>
      </c>
      <c r="D2999" s="123"/>
      <c r="E2999" s="123" t="s">
        <v>89</v>
      </c>
      <c r="F2999" s="9" t="s">
        <v>5557</v>
      </c>
      <c r="G2999" s="63" t="s">
        <v>1315</v>
      </c>
      <c r="H2999" s="137">
        <v>46301</v>
      </c>
      <c r="I2999" s="63" t="str">
        <f t="shared" si="319"/>
        <v>Oct</v>
      </c>
      <c r="J2999" s="63">
        <f t="shared" si="318"/>
        <v>2026</v>
      </c>
      <c r="K2999" s="63" t="s">
        <v>70</v>
      </c>
      <c r="L2999" s="9"/>
      <c r="M2999" s="9" t="str">
        <f>_xlfn.XLOOKUP(K2999,[1]Heads!A:A,[1]Heads!B:B)</f>
        <v>174 CrPC</v>
      </c>
      <c r="N2999" s="9" t="str">
        <f>_xlfn.XLOOKUP(M2999,[1]Heads!B:B,[1]Heads!C:C)</f>
        <v>174 CrPC</v>
      </c>
      <c r="O2999" s="9" t="s">
        <v>32</v>
      </c>
      <c r="P2999" s="75"/>
      <c r="Q2999" s="9"/>
      <c r="R2999" s="75"/>
      <c r="S2999" s="96" t="s">
        <v>3196</v>
      </c>
      <c r="T2999" s="9"/>
      <c r="U2999" s="75"/>
      <c r="V2999" s="9"/>
      <c r="W2999" s="75" t="s">
        <v>2553</v>
      </c>
      <c r="X2999" s="104" t="s">
        <v>168</v>
      </c>
      <c r="Y2999" s="98"/>
      <c r="Z2999" s="9" t="s">
        <v>7021</v>
      </c>
      <c r="AA2999" s="9" t="s">
        <v>34</v>
      </c>
      <c r="AB2999" s="9">
        <f t="shared" ca="1" si="313"/>
        <v>10</v>
      </c>
      <c r="AC2999" s="9" t="str">
        <f t="shared" ca="1" si="314"/>
        <v>Below 45 Days</v>
      </c>
      <c r="AD2999" s="9" t="str">
        <f t="shared" ca="1" si="315"/>
        <v/>
      </c>
      <c r="AE2999" s="9" t="str">
        <f t="shared" ca="1" si="316"/>
        <v/>
      </c>
      <c r="AF2999" s="9"/>
      <c r="AG2999" s="123" t="str">
        <f t="shared" si="320"/>
        <v>Kotabommali,'183/2026'</v>
      </c>
      <c r="AH2999" s="97" t="str">
        <f t="shared" ca="1" si="317"/>
        <v>Below 45 Days</v>
      </c>
    </row>
    <row r="3000" spans="1:34" ht="25.5" customHeight="1" x14ac:dyDescent="0.25">
      <c r="A3000" s="9">
        <v>276</v>
      </c>
      <c r="B3000" s="123" t="str">
        <f>_xlfn.XLOOKUP(E3000,'[1]PS Name'!B:B,'[1]PS Name'!D:D)</f>
        <v>Kasibugga Sub-Division</v>
      </c>
      <c r="C3000" s="123" t="str">
        <f>_xlfn.XLOOKUP(E3000,'[1]PS Name'!B:B,'[1]PS Name'!C:C)</f>
        <v>Sompeta Circle</v>
      </c>
      <c r="D3000" s="123"/>
      <c r="E3000" s="123" t="s">
        <v>118</v>
      </c>
      <c r="F3000" s="9" t="s">
        <v>3118</v>
      </c>
      <c r="G3000" s="63" t="s">
        <v>1315</v>
      </c>
      <c r="H3000" s="137">
        <v>46301</v>
      </c>
      <c r="I3000" s="63" t="str">
        <f t="shared" si="319"/>
        <v>Oct</v>
      </c>
      <c r="J3000" s="63">
        <f t="shared" si="318"/>
        <v>2026</v>
      </c>
      <c r="K3000" s="63" t="s">
        <v>70</v>
      </c>
      <c r="L3000" s="9"/>
      <c r="M3000" s="9" t="str">
        <f>_xlfn.XLOOKUP(K3000,[1]Heads!A:A,[1]Heads!B:B)</f>
        <v>174 CrPC</v>
      </c>
      <c r="N3000" s="9" t="str">
        <f>_xlfn.XLOOKUP(M3000,[1]Heads!B:B,[1]Heads!C:C)</f>
        <v>174 CrPC</v>
      </c>
      <c r="O3000" s="9" t="s">
        <v>32</v>
      </c>
      <c r="P3000" s="75"/>
      <c r="Q3000" s="9"/>
      <c r="R3000" s="75"/>
      <c r="S3000" s="96" t="s">
        <v>3196</v>
      </c>
      <c r="T3000" s="9"/>
      <c r="U3000" s="75"/>
      <c r="V3000" s="9"/>
      <c r="W3000" s="75" t="s">
        <v>2553</v>
      </c>
      <c r="X3000" s="104" t="s">
        <v>173</v>
      </c>
      <c r="Y3000" s="98">
        <v>46307</v>
      </c>
      <c r="Z3000" s="9" t="s">
        <v>7022</v>
      </c>
      <c r="AA3000" s="9" t="s">
        <v>34</v>
      </c>
      <c r="AB3000" s="9">
        <f t="shared" ca="1" si="313"/>
        <v>10</v>
      </c>
      <c r="AC3000" s="9" t="str">
        <f t="shared" ca="1" si="314"/>
        <v>Below 45 Days</v>
      </c>
      <c r="AD3000" s="9">
        <f t="shared" ca="1" si="315"/>
        <v>4</v>
      </c>
      <c r="AE3000" s="9" t="str">
        <f t="shared" ca="1" si="316"/>
        <v>Below 45 Days</v>
      </c>
      <c r="AF3000" s="9"/>
      <c r="AG3000" s="123" t="str">
        <f t="shared" si="320"/>
        <v>Kanchili,'86/2026'</v>
      </c>
      <c r="AH3000" s="97" t="str">
        <f t="shared" ca="1" si="317"/>
        <v>Below 45 Days</v>
      </c>
    </row>
    <row r="3001" spans="1:34" ht="25.5" customHeight="1" x14ac:dyDescent="0.25">
      <c r="A3001" s="9">
        <v>277</v>
      </c>
      <c r="B3001" s="123" t="str">
        <f>_xlfn.XLOOKUP(E3001,'[1]PS Name'!B:B,'[1]PS Name'!D:D)</f>
        <v>Tekkali Sub-Division</v>
      </c>
      <c r="C3001" s="123" t="str">
        <f>_xlfn.XLOOKUP(E3001,'[1]PS Name'!B:B,'[1]PS Name'!C:C)</f>
        <v>Narasannapeta Circle</v>
      </c>
      <c r="D3001" s="123"/>
      <c r="E3001" s="123" t="s">
        <v>113</v>
      </c>
      <c r="F3001" s="9" t="s">
        <v>3159</v>
      </c>
      <c r="G3001" s="63" t="s">
        <v>1157</v>
      </c>
      <c r="H3001" s="137">
        <v>46301</v>
      </c>
      <c r="I3001" s="63" t="str">
        <f t="shared" si="319"/>
        <v>Oct</v>
      </c>
      <c r="J3001" s="63">
        <f t="shared" si="318"/>
        <v>2026</v>
      </c>
      <c r="K3001" s="63" t="s">
        <v>2386</v>
      </c>
      <c r="L3001" s="9"/>
      <c r="M3001" s="9" t="str">
        <f>_xlfn.XLOOKUP(K3001,[1]Heads!A:A,[1]Heads!B:B)</f>
        <v>Enforcement</v>
      </c>
      <c r="N3001" s="9" t="str">
        <f>_xlfn.XLOOKUP(M3001,[1]Heads!B:B,[1]Heads!C:C)</f>
        <v>Enforcement</v>
      </c>
      <c r="O3001" s="9" t="s">
        <v>32</v>
      </c>
      <c r="P3001" s="75"/>
      <c r="Q3001" s="9"/>
      <c r="R3001" s="75"/>
      <c r="S3001" s="96" t="s">
        <v>3196</v>
      </c>
      <c r="T3001" s="9"/>
      <c r="U3001" s="75"/>
      <c r="V3001" s="9"/>
      <c r="W3001" s="75" t="s">
        <v>2553</v>
      </c>
      <c r="X3001" s="104" t="s">
        <v>141</v>
      </c>
      <c r="Y3001" s="98"/>
      <c r="Z3001" s="9" t="s">
        <v>7023</v>
      </c>
      <c r="AA3001" s="9" t="s">
        <v>34</v>
      </c>
      <c r="AB3001" s="9">
        <f t="shared" ca="1" si="313"/>
        <v>10</v>
      </c>
      <c r="AC3001" s="9" t="str">
        <f t="shared" ca="1" si="314"/>
        <v>Below 45 Days</v>
      </c>
      <c r="AD3001" s="9" t="str">
        <f t="shared" ca="1" si="315"/>
        <v/>
      </c>
      <c r="AE3001" s="9" t="str">
        <f t="shared" ca="1" si="316"/>
        <v/>
      </c>
      <c r="AF3001" s="9"/>
      <c r="AG3001" s="123" t="str">
        <f t="shared" si="320"/>
        <v>Jalumuru,'93/2026'</v>
      </c>
      <c r="AH3001" s="97" t="str">
        <f t="shared" ca="1" si="317"/>
        <v>Below 45 Days</v>
      </c>
    </row>
    <row r="3002" spans="1:34" ht="25.5" customHeight="1" x14ac:dyDescent="0.25">
      <c r="A3002" s="9">
        <v>278</v>
      </c>
      <c r="B3002" s="123" t="str">
        <f>_xlfn.XLOOKUP(E3002,'[1]PS Name'!B:B,'[1]PS Name'!D:D)</f>
        <v>Tekkali Sub-Division</v>
      </c>
      <c r="C3002" s="123" t="str">
        <f>_xlfn.XLOOKUP(E3002,'[1]PS Name'!B:B,'[1]PS Name'!C:C)</f>
        <v>Pathapatnam Circle</v>
      </c>
      <c r="D3002" s="123"/>
      <c r="E3002" s="123" t="s">
        <v>105</v>
      </c>
      <c r="F3002" s="9" t="s">
        <v>3562</v>
      </c>
      <c r="G3002" s="63" t="s">
        <v>2034</v>
      </c>
      <c r="H3002" s="137">
        <v>46301</v>
      </c>
      <c r="I3002" s="63" t="str">
        <f t="shared" si="319"/>
        <v>Oct</v>
      </c>
      <c r="J3002" s="63">
        <f t="shared" si="318"/>
        <v>2026</v>
      </c>
      <c r="K3002" s="63" t="s">
        <v>81</v>
      </c>
      <c r="L3002" s="9"/>
      <c r="M3002" s="9" t="str">
        <f>_xlfn.XLOOKUP(K3002,[1]Heads!A:A,[1]Heads!B:B)</f>
        <v>Enforcement</v>
      </c>
      <c r="N3002" s="9" t="str">
        <f>_xlfn.XLOOKUP(M3002,[1]Heads!B:B,[1]Heads!C:C)</f>
        <v>Enforcement</v>
      </c>
      <c r="O3002" s="9" t="s">
        <v>32</v>
      </c>
      <c r="P3002" s="75"/>
      <c r="Q3002" s="9"/>
      <c r="R3002" s="75"/>
      <c r="S3002" s="96" t="s">
        <v>3196</v>
      </c>
      <c r="T3002" s="9"/>
      <c r="U3002" s="75"/>
      <c r="V3002" s="9"/>
      <c r="W3002" s="75" t="s">
        <v>2553</v>
      </c>
      <c r="X3002" s="104" t="s">
        <v>141</v>
      </c>
      <c r="Y3002" s="98"/>
      <c r="Z3002" s="9" t="s">
        <v>7024</v>
      </c>
      <c r="AA3002" s="9" t="s">
        <v>34</v>
      </c>
      <c r="AB3002" s="9">
        <f t="shared" ca="1" si="313"/>
        <v>10</v>
      </c>
      <c r="AC3002" s="9" t="str">
        <f t="shared" ca="1" si="314"/>
        <v>Below 45 Days</v>
      </c>
      <c r="AD3002" s="9" t="str">
        <f t="shared" ca="1" si="315"/>
        <v/>
      </c>
      <c r="AE3002" s="9" t="str">
        <f t="shared" ca="1" si="316"/>
        <v/>
      </c>
      <c r="AF3002" s="9"/>
      <c r="AG3002" s="123" t="str">
        <f t="shared" si="320"/>
        <v>Pathapatnam,'131/2026'</v>
      </c>
      <c r="AH3002" s="97" t="str">
        <f t="shared" ca="1" si="317"/>
        <v>Below 45 Days</v>
      </c>
    </row>
    <row r="3003" spans="1:34" ht="25.5" customHeight="1" x14ac:dyDescent="0.25">
      <c r="A3003" s="9">
        <v>279</v>
      </c>
      <c r="B3003" s="123" t="str">
        <f>_xlfn.XLOOKUP(E3003,'[1]PS Name'!B:B,'[1]PS Name'!D:D)</f>
        <v>Tekkali Sub-Division</v>
      </c>
      <c r="C3003" s="123" t="str">
        <f>_xlfn.XLOOKUP(E3003,'[1]PS Name'!B:B,'[1]PS Name'!C:C)</f>
        <v>Tekkali Rural Circle</v>
      </c>
      <c r="D3003" s="123"/>
      <c r="E3003" s="123" t="s">
        <v>95</v>
      </c>
      <c r="F3003" s="9" t="s">
        <v>3119</v>
      </c>
      <c r="G3003" s="63" t="s">
        <v>1157</v>
      </c>
      <c r="H3003" s="137">
        <v>46301</v>
      </c>
      <c r="I3003" s="63" t="str">
        <f t="shared" si="319"/>
        <v>Oct</v>
      </c>
      <c r="J3003" s="63">
        <f t="shared" si="318"/>
        <v>2026</v>
      </c>
      <c r="K3003" s="63" t="s">
        <v>2386</v>
      </c>
      <c r="L3003" s="9"/>
      <c r="M3003" s="9" t="str">
        <f>_xlfn.XLOOKUP(K3003,[1]Heads!A:A,[1]Heads!B:B)</f>
        <v>Enforcement</v>
      </c>
      <c r="N3003" s="9" t="str">
        <f>_xlfn.XLOOKUP(M3003,[1]Heads!B:B,[1]Heads!C:C)</f>
        <v>Enforcement</v>
      </c>
      <c r="O3003" s="9" t="s">
        <v>32</v>
      </c>
      <c r="P3003" s="75"/>
      <c r="Q3003" s="9"/>
      <c r="R3003" s="75"/>
      <c r="S3003" s="96" t="s">
        <v>3196</v>
      </c>
      <c r="T3003" s="9"/>
      <c r="U3003" s="75"/>
      <c r="V3003" s="9"/>
      <c r="W3003" s="75" t="s">
        <v>2553</v>
      </c>
      <c r="X3003" s="104" t="s">
        <v>33</v>
      </c>
      <c r="Y3003" s="98">
        <v>46302</v>
      </c>
      <c r="Z3003" s="9" t="s">
        <v>7025</v>
      </c>
      <c r="AA3003" s="9" t="s">
        <v>34</v>
      </c>
      <c r="AB3003" s="9">
        <f t="shared" ca="1" si="313"/>
        <v>10</v>
      </c>
      <c r="AC3003" s="9" t="str">
        <f t="shared" ca="1" si="314"/>
        <v>Below 45 Days</v>
      </c>
      <c r="AD3003" s="9">
        <f t="shared" ca="1" si="315"/>
        <v>9</v>
      </c>
      <c r="AE3003" s="9" t="str">
        <f t="shared" ca="1" si="316"/>
        <v>Below 45 Days</v>
      </c>
      <c r="AF3003" s="9"/>
      <c r="AG3003" s="123" t="str">
        <f t="shared" si="320"/>
        <v>Santhabommali,'88/2026'</v>
      </c>
      <c r="AH3003" s="97" t="str">
        <f t="shared" si="317"/>
        <v/>
      </c>
    </row>
    <row r="3004" spans="1:34" ht="25.5" customHeight="1" x14ac:dyDescent="0.25">
      <c r="A3004" s="9">
        <v>280</v>
      </c>
      <c r="B3004" s="123" t="str">
        <f>_xlfn.XLOOKUP(E3004,'[1]PS Name'!B:B,'[1]PS Name'!D:D)</f>
        <v>Srikakulam Sub-Division</v>
      </c>
      <c r="C3004" s="123" t="str">
        <f>_xlfn.XLOOKUP(E3004,'[1]PS Name'!B:B,'[1]PS Name'!C:C)</f>
        <v>Amadalavalasa Circle</v>
      </c>
      <c r="D3004" s="123"/>
      <c r="E3004" s="123" t="s">
        <v>67</v>
      </c>
      <c r="F3004" s="9" t="s">
        <v>3164</v>
      </c>
      <c r="G3004" s="63" t="s">
        <v>1572</v>
      </c>
      <c r="H3004" s="137">
        <v>46301</v>
      </c>
      <c r="I3004" s="63" t="str">
        <f t="shared" si="319"/>
        <v>Oct</v>
      </c>
      <c r="J3004" s="63">
        <f t="shared" si="318"/>
        <v>2026</v>
      </c>
      <c r="K3004" s="63" t="s">
        <v>75</v>
      </c>
      <c r="L3004" s="9"/>
      <c r="M3004" s="9" t="str">
        <f>_xlfn.XLOOKUP(K3004,[1]Heads!A:A,[1]Heads!B:B)</f>
        <v>Bodily Offiences</v>
      </c>
      <c r="N3004" s="9" t="str">
        <f>_xlfn.XLOOKUP(M3004,[1]Heads!B:B,[1]Heads!C:C)</f>
        <v>IPC</v>
      </c>
      <c r="O3004" s="9" t="s">
        <v>32</v>
      </c>
      <c r="P3004" s="75"/>
      <c r="Q3004" s="9"/>
      <c r="R3004" s="75"/>
      <c r="S3004" s="96" t="s">
        <v>3196</v>
      </c>
      <c r="T3004" s="9"/>
      <c r="U3004" s="75"/>
      <c r="V3004" s="9"/>
      <c r="W3004" s="75" t="s">
        <v>2553</v>
      </c>
      <c r="X3004" s="104" t="s">
        <v>169</v>
      </c>
      <c r="Y3004" s="98"/>
      <c r="Z3004" s="9" t="s">
        <v>7026</v>
      </c>
      <c r="AA3004" s="9" t="s">
        <v>34</v>
      </c>
      <c r="AB3004" s="9">
        <f t="shared" ca="1" si="313"/>
        <v>10</v>
      </c>
      <c r="AC3004" s="9" t="str">
        <f t="shared" ca="1" si="314"/>
        <v>Below 45 Days</v>
      </c>
      <c r="AD3004" s="9" t="str">
        <f t="shared" ca="1" si="315"/>
        <v/>
      </c>
      <c r="AE3004" s="9" t="str">
        <f t="shared" ca="1" si="316"/>
        <v/>
      </c>
      <c r="AF3004" s="9"/>
      <c r="AG3004" s="123" t="str">
        <f t="shared" si="320"/>
        <v>Sarubujjili,'95/2026'</v>
      </c>
      <c r="AH3004" s="97" t="str">
        <f t="shared" ca="1" si="317"/>
        <v>Below 45 Days</v>
      </c>
    </row>
    <row r="3005" spans="1:34" ht="25.5" customHeight="1" x14ac:dyDescent="0.25">
      <c r="A3005" s="9">
        <v>281</v>
      </c>
      <c r="B3005" s="123" t="str">
        <f>_xlfn.XLOOKUP(E3005,'[1]PS Name'!B:B,'[1]PS Name'!D:D)</f>
        <v>Tekkali Sub-Division</v>
      </c>
      <c r="C3005" s="123" t="str">
        <f>_xlfn.XLOOKUP(E3005,'[1]PS Name'!B:B,'[1]PS Name'!C:C)</f>
        <v>Pathapatnam Circle</v>
      </c>
      <c r="D3005" s="123"/>
      <c r="E3005" s="123" t="s">
        <v>105</v>
      </c>
      <c r="F3005" s="9" t="s">
        <v>3561</v>
      </c>
      <c r="G3005" s="63" t="s">
        <v>227</v>
      </c>
      <c r="H3005" s="137">
        <v>46302</v>
      </c>
      <c r="I3005" s="63" t="str">
        <f t="shared" si="319"/>
        <v>Oct</v>
      </c>
      <c r="J3005" s="63">
        <f t="shared" si="318"/>
        <v>2026</v>
      </c>
      <c r="K3005" s="63" t="s">
        <v>59</v>
      </c>
      <c r="L3005" s="9" t="s">
        <v>228</v>
      </c>
      <c r="M3005" s="9" t="str">
        <f>_xlfn.XLOOKUP(K3005,[1]Heads!A:A,[1]Heads!B:B)</f>
        <v>Missing Cases</v>
      </c>
      <c r="N3005" s="9" t="str">
        <f>_xlfn.XLOOKUP(M3005,[1]Heads!B:B,[1]Heads!C:C)</f>
        <v>Missing</v>
      </c>
      <c r="O3005" s="9" t="s">
        <v>32</v>
      </c>
      <c r="P3005" s="75"/>
      <c r="Q3005" s="9"/>
      <c r="R3005" s="75"/>
      <c r="S3005" s="96" t="s">
        <v>3196</v>
      </c>
      <c r="T3005" s="9"/>
      <c r="U3005" s="75"/>
      <c r="V3005" s="9"/>
      <c r="W3005" s="75" t="s">
        <v>2553</v>
      </c>
      <c r="X3005" s="104" t="s">
        <v>112</v>
      </c>
      <c r="Y3005" s="98"/>
      <c r="Z3005" s="9" t="s">
        <v>7027</v>
      </c>
      <c r="AA3005" s="9" t="s">
        <v>34</v>
      </c>
      <c r="AB3005" s="9">
        <f t="shared" ca="1" si="313"/>
        <v>9</v>
      </c>
      <c r="AC3005" s="9" t="str">
        <f t="shared" ca="1" si="314"/>
        <v>Below 45 Days</v>
      </c>
      <c r="AD3005" s="9" t="str">
        <f t="shared" ca="1" si="315"/>
        <v/>
      </c>
      <c r="AE3005" s="9" t="str">
        <f t="shared" ca="1" si="316"/>
        <v/>
      </c>
      <c r="AF3005" s="9"/>
      <c r="AG3005" s="123" t="str">
        <f t="shared" si="320"/>
        <v>Pathapatnam,'132/2026'</v>
      </c>
      <c r="AH3005" s="97" t="str">
        <f t="shared" ca="1" si="317"/>
        <v>Below 45 Days</v>
      </c>
    </row>
    <row r="3006" spans="1:34" ht="25.5" customHeight="1" x14ac:dyDescent="0.25">
      <c r="A3006" s="9">
        <v>282</v>
      </c>
      <c r="B3006" s="123" t="str">
        <f>_xlfn.XLOOKUP(E3006,'[1]PS Name'!B:B,'[1]PS Name'!D:D)</f>
        <v>Srikakulam Sub-Division</v>
      </c>
      <c r="C3006" s="123" t="str">
        <f>_xlfn.XLOOKUP(E3006,'[1]PS Name'!B:B,'[1]PS Name'!C:C)</f>
        <v>Srikakulam Rural Circle</v>
      </c>
      <c r="D3006" s="123"/>
      <c r="E3006" s="123" t="s">
        <v>74</v>
      </c>
      <c r="F3006" s="9" t="s">
        <v>6761</v>
      </c>
      <c r="G3006" s="63" t="s">
        <v>6189</v>
      </c>
      <c r="H3006" s="137">
        <v>46302</v>
      </c>
      <c r="I3006" s="63" t="str">
        <f t="shared" si="319"/>
        <v>Oct</v>
      </c>
      <c r="J3006" s="63">
        <f t="shared" si="318"/>
        <v>2026</v>
      </c>
      <c r="K3006" s="63" t="s">
        <v>100</v>
      </c>
      <c r="L3006" s="9"/>
      <c r="M3006" s="9" t="str">
        <f>_xlfn.XLOOKUP(K3006,[1]Heads!A:A,[1]Heads!B:B)</f>
        <v>SLL</v>
      </c>
      <c r="N3006" s="9" t="str">
        <f>_xlfn.XLOOKUP(M3006,[1]Heads!B:B,[1]Heads!C:C)</f>
        <v>SLL</v>
      </c>
      <c r="O3006" s="9" t="s">
        <v>32</v>
      </c>
      <c r="P3006" s="75"/>
      <c r="Q3006" s="9"/>
      <c r="R3006" s="75"/>
      <c r="S3006" s="96" t="s">
        <v>3196</v>
      </c>
      <c r="T3006" s="9"/>
      <c r="U3006" s="75"/>
      <c r="V3006" s="9"/>
      <c r="W3006" s="75" t="s">
        <v>2553</v>
      </c>
      <c r="X3006" s="104" t="s">
        <v>50</v>
      </c>
      <c r="Y3006" s="98"/>
      <c r="Z3006" s="9" t="s">
        <v>7028</v>
      </c>
      <c r="AA3006" s="9" t="s">
        <v>34</v>
      </c>
      <c r="AB3006" s="9">
        <f t="shared" ca="1" si="313"/>
        <v>9</v>
      </c>
      <c r="AC3006" s="9" t="str">
        <f t="shared" ca="1" si="314"/>
        <v>Below 45 Days</v>
      </c>
      <c r="AD3006" s="9" t="str">
        <f t="shared" ca="1" si="315"/>
        <v/>
      </c>
      <c r="AE3006" s="9" t="str">
        <f t="shared" ca="1" si="316"/>
        <v/>
      </c>
      <c r="AF3006" s="9"/>
      <c r="AG3006" s="123" t="str">
        <f t="shared" si="320"/>
        <v>Srikakulam Rural,'202/2026'</v>
      </c>
      <c r="AH3006" s="97" t="str">
        <f t="shared" ca="1" si="317"/>
        <v>Below 45 Days</v>
      </c>
    </row>
    <row r="3007" spans="1:34" ht="25.5" customHeight="1" x14ac:dyDescent="0.25">
      <c r="A3007" s="9">
        <v>283</v>
      </c>
      <c r="B3007" s="123" t="str">
        <f>_xlfn.XLOOKUP(E3007,'[1]PS Name'!B:B,'[1]PS Name'!D:D)</f>
        <v>Kasibugga Sub-Division</v>
      </c>
      <c r="C3007" s="123">
        <f>_xlfn.XLOOKUP(E3007,'[1]PS Name'!B:B,'[1]PS Name'!C:C)</f>
        <v>0</v>
      </c>
      <c r="D3007" s="123"/>
      <c r="E3007" s="123" t="s">
        <v>68</v>
      </c>
      <c r="F3007" s="9" t="s">
        <v>7029</v>
      </c>
      <c r="G3007" s="63" t="s">
        <v>264</v>
      </c>
      <c r="H3007" s="137">
        <v>46302</v>
      </c>
      <c r="I3007" s="63" t="str">
        <f t="shared" si="319"/>
        <v>Oct</v>
      </c>
      <c r="J3007" s="63">
        <f t="shared" si="318"/>
        <v>2026</v>
      </c>
      <c r="K3007" s="63" t="s">
        <v>59</v>
      </c>
      <c r="L3007" s="9" t="s">
        <v>265</v>
      </c>
      <c r="M3007" s="9" t="str">
        <f>_xlfn.XLOOKUP(K3007,[1]Heads!A:A,[1]Heads!B:B)</f>
        <v>Missing Cases</v>
      </c>
      <c r="N3007" s="9" t="str">
        <f>_xlfn.XLOOKUP(M3007,[1]Heads!B:B,[1]Heads!C:C)</f>
        <v>Missing</v>
      </c>
      <c r="O3007" s="9" t="s">
        <v>32</v>
      </c>
      <c r="P3007" s="75"/>
      <c r="Q3007" s="9"/>
      <c r="R3007" s="75"/>
      <c r="S3007" s="96" t="s">
        <v>3196</v>
      </c>
      <c r="T3007" s="9"/>
      <c r="U3007" s="75"/>
      <c r="V3007" s="9"/>
      <c r="W3007" s="75" t="s">
        <v>2553</v>
      </c>
      <c r="X3007" s="104" t="s">
        <v>112</v>
      </c>
      <c r="Y3007" s="98"/>
      <c r="Z3007" s="9" t="s">
        <v>7030</v>
      </c>
      <c r="AA3007" s="9" t="s">
        <v>34</v>
      </c>
      <c r="AB3007" s="9">
        <f t="shared" ca="1" si="313"/>
        <v>9</v>
      </c>
      <c r="AC3007" s="9" t="str">
        <f t="shared" ca="1" si="314"/>
        <v>Below 45 Days</v>
      </c>
      <c r="AD3007" s="9" t="str">
        <f t="shared" ca="1" si="315"/>
        <v/>
      </c>
      <c r="AE3007" s="9" t="str">
        <f t="shared" ca="1" si="316"/>
        <v/>
      </c>
      <c r="AF3007" s="9"/>
      <c r="AG3007" s="123" t="str">
        <f t="shared" si="320"/>
        <v>Kasibugga,'334/2026'</v>
      </c>
      <c r="AH3007" s="97" t="str">
        <f t="shared" ca="1" si="317"/>
        <v>Below 45 Days</v>
      </c>
    </row>
    <row r="3008" spans="1:34" ht="25.5" customHeight="1" x14ac:dyDescent="0.25">
      <c r="A3008" s="9">
        <v>284</v>
      </c>
      <c r="B3008" s="123" t="str">
        <f>_xlfn.XLOOKUP(E3008,'[1]PS Name'!B:B,'[1]PS Name'!D:D)</f>
        <v>Tekkali Sub-Division</v>
      </c>
      <c r="C3008" s="123">
        <f>_xlfn.XLOOKUP(E3008,'[1]PS Name'!B:B,'[1]PS Name'!C:C)</f>
        <v>0</v>
      </c>
      <c r="D3008" s="123"/>
      <c r="E3008" s="123" t="s">
        <v>51</v>
      </c>
      <c r="F3008" s="9" t="s">
        <v>5525</v>
      </c>
      <c r="G3008" s="63" t="s">
        <v>1027</v>
      </c>
      <c r="H3008" s="137">
        <v>46302</v>
      </c>
      <c r="I3008" s="63" t="str">
        <f t="shared" si="319"/>
        <v>Oct</v>
      </c>
      <c r="J3008" s="63">
        <f t="shared" si="318"/>
        <v>2026</v>
      </c>
      <c r="K3008" s="63" t="s">
        <v>48</v>
      </c>
      <c r="L3008" s="9"/>
      <c r="M3008" s="9" t="str">
        <f>_xlfn.XLOOKUP(K3008,[1]Heads!A:A,[1]Heads!B:B)</f>
        <v>Property Offences</v>
      </c>
      <c r="N3008" s="9" t="str">
        <f>_xlfn.XLOOKUP(M3008,[1]Heads!B:B,[1]Heads!C:C)</f>
        <v>IPC</v>
      </c>
      <c r="O3008" s="9" t="s">
        <v>32</v>
      </c>
      <c r="P3008" s="75"/>
      <c r="Q3008" s="9"/>
      <c r="R3008" s="75"/>
      <c r="S3008" s="96" t="s">
        <v>3196</v>
      </c>
      <c r="T3008" s="9"/>
      <c r="U3008" s="75"/>
      <c r="V3008" s="9"/>
      <c r="W3008" s="75" t="s">
        <v>2553</v>
      </c>
      <c r="X3008" s="104" t="s">
        <v>112</v>
      </c>
      <c r="Y3008" s="98"/>
      <c r="Z3008" s="9" t="s">
        <v>7031</v>
      </c>
      <c r="AA3008" s="9" t="s">
        <v>34</v>
      </c>
      <c r="AB3008" s="9">
        <f t="shared" ca="1" si="313"/>
        <v>9</v>
      </c>
      <c r="AC3008" s="9" t="str">
        <f t="shared" ca="1" si="314"/>
        <v>Below 45 Days</v>
      </c>
      <c r="AD3008" s="9" t="str">
        <f t="shared" ca="1" si="315"/>
        <v/>
      </c>
      <c r="AE3008" s="9" t="str">
        <f t="shared" ca="1" si="316"/>
        <v/>
      </c>
      <c r="AF3008" s="9"/>
      <c r="AG3008" s="123" t="str">
        <f t="shared" si="320"/>
        <v>Tekkali PS,'180/2026'</v>
      </c>
      <c r="AH3008" s="97" t="str">
        <f t="shared" ca="1" si="317"/>
        <v>Below 45 Days</v>
      </c>
    </row>
    <row r="3009" spans="1:34" ht="25.5" customHeight="1" x14ac:dyDescent="0.25">
      <c r="A3009" s="9">
        <v>285</v>
      </c>
      <c r="B3009" s="123" t="str">
        <f>_xlfn.XLOOKUP(E3009,'[1]PS Name'!B:B,'[1]PS Name'!D:D)</f>
        <v>Srikakulam Sub-Division</v>
      </c>
      <c r="C3009" s="123" t="str">
        <f>_xlfn.XLOOKUP(E3009,'[1]PS Name'!B:B,'[1]PS Name'!C:C)</f>
        <v>Amadalavalasa Circle</v>
      </c>
      <c r="D3009" s="123"/>
      <c r="E3009" s="123" t="s">
        <v>64</v>
      </c>
      <c r="F3009" s="9" t="s">
        <v>3611</v>
      </c>
      <c r="G3009" s="63" t="s">
        <v>1315</v>
      </c>
      <c r="H3009" s="137">
        <v>46302</v>
      </c>
      <c r="I3009" s="63" t="str">
        <f t="shared" si="319"/>
        <v>Oct</v>
      </c>
      <c r="J3009" s="63">
        <f t="shared" si="318"/>
        <v>2026</v>
      </c>
      <c r="K3009" s="63" t="s">
        <v>70</v>
      </c>
      <c r="L3009" s="9"/>
      <c r="M3009" s="9" t="str">
        <f>_xlfn.XLOOKUP(K3009,[1]Heads!A:A,[1]Heads!B:B)</f>
        <v>174 CrPC</v>
      </c>
      <c r="N3009" s="9" t="str">
        <f>_xlfn.XLOOKUP(M3009,[1]Heads!B:B,[1]Heads!C:C)</f>
        <v>174 CrPC</v>
      </c>
      <c r="O3009" s="9" t="s">
        <v>32</v>
      </c>
      <c r="P3009" s="75"/>
      <c r="Q3009" s="9"/>
      <c r="R3009" s="75"/>
      <c r="S3009" s="96" t="s">
        <v>3196</v>
      </c>
      <c r="T3009" s="9"/>
      <c r="U3009" s="75"/>
      <c r="V3009" s="9"/>
      <c r="W3009" s="75" t="s">
        <v>2553</v>
      </c>
      <c r="X3009" s="104" t="s">
        <v>168</v>
      </c>
      <c r="Y3009" s="98"/>
      <c r="Z3009" s="9" t="s">
        <v>7032</v>
      </c>
      <c r="AA3009" s="9" t="s">
        <v>34</v>
      </c>
      <c r="AB3009" s="9">
        <f t="shared" ca="1" si="313"/>
        <v>9</v>
      </c>
      <c r="AC3009" s="9" t="str">
        <f t="shared" ca="1" si="314"/>
        <v>Below 45 Days</v>
      </c>
      <c r="AD3009" s="9" t="str">
        <f t="shared" ca="1" si="315"/>
        <v/>
      </c>
      <c r="AE3009" s="9" t="str">
        <f t="shared" ca="1" si="316"/>
        <v/>
      </c>
      <c r="AF3009" s="9"/>
      <c r="AG3009" s="123" t="str">
        <f t="shared" si="320"/>
        <v>Ponduru,'137/2026'</v>
      </c>
      <c r="AH3009" s="97" t="str">
        <f t="shared" ca="1" si="317"/>
        <v>Below 45 Days</v>
      </c>
    </row>
    <row r="3010" spans="1:34" ht="25.5" customHeight="1" x14ac:dyDescent="0.25">
      <c r="A3010" s="9">
        <v>286</v>
      </c>
      <c r="B3010" s="123" t="str">
        <f>_xlfn.XLOOKUP(E3010,'[1]PS Name'!B:B,'[1]PS Name'!D:D)</f>
        <v>Srikakulam Sub-Division</v>
      </c>
      <c r="C3010" s="123" t="str">
        <f>_xlfn.XLOOKUP(E3010,'[1]PS Name'!B:B,'[1]PS Name'!C:C)</f>
        <v>J.R.Puram Circle</v>
      </c>
      <c r="D3010" s="123"/>
      <c r="E3010" s="123" t="s">
        <v>107</v>
      </c>
      <c r="F3010" s="9" t="s">
        <v>3061</v>
      </c>
      <c r="G3010" s="63" t="s">
        <v>2034</v>
      </c>
      <c r="H3010" s="137">
        <v>46302</v>
      </c>
      <c r="I3010" s="63" t="str">
        <f t="shared" si="319"/>
        <v>Oct</v>
      </c>
      <c r="J3010" s="63">
        <f t="shared" si="318"/>
        <v>2026</v>
      </c>
      <c r="K3010" s="63" t="s">
        <v>81</v>
      </c>
      <c r="L3010" s="9"/>
      <c r="M3010" s="9" t="str">
        <f>_xlfn.XLOOKUP(K3010,[1]Heads!A:A,[1]Heads!B:B)</f>
        <v>Enforcement</v>
      </c>
      <c r="N3010" s="9" t="str">
        <f>_xlfn.XLOOKUP(M3010,[1]Heads!B:B,[1]Heads!C:C)</f>
        <v>Enforcement</v>
      </c>
      <c r="O3010" s="9" t="s">
        <v>32</v>
      </c>
      <c r="P3010" s="75"/>
      <c r="Q3010" s="9"/>
      <c r="R3010" s="75"/>
      <c r="S3010" s="96" t="s">
        <v>3196</v>
      </c>
      <c r="T3010" s="9"/>
      <c r="U3010" s="75"/>
      <c r="V3010" s="9"/>
      <c r="W3010" s="75" t="s">
        <v>2553</v>
      </c>
      <c r="X3010" s="104" t="s">
        <v>141</v>
      </c>
      <c r="Y3010" s="98"/>
      <c r="Z3010" s="9" t="s">
        <v>7033</v>
      </c>
      <c r="AA3010" s="9" t="s">
        <v>34</v>
      </c>
      <c r="AB3010" s="9">
        <f t="shared" ref="AB3010:AB3073" ca="1" si="321">IF(S3010="UI",DATEDIF(H3010,TODAY(),"D"),"")</f>
        <v>9</v>
      </c>
      <c r="AC3010" s="9" t="str">
        <f t="shared" ref="AC3010:AC3073" ca="1" si="322">IF(S3010="UI",IF(AB3010&gt;365,"Above 1 Year",IF(AND(AB3010&lt;=365,AB3010&gt;180),"Above 6 Months",IF(AND(AB3010&lt;=180,AB3010&gt;90),"Above 3 Months",IF(AND(AB3010&lt;=90,AB3010&gt;60),"Above 60 Days",IF(AND(AB3010&lt;=60,AB3010&gt;45),"45 to 60 Days","Below 45 Days"))))),"")</f>
        <v>Below 45 Days</v>
      </c>
      <c r="AD3010" s="9" t="str">
        <f t="shared" ref="AD3010:AD3073" ca="1" si="323">IF(Y3010&lt;&gt;"",DATEDIF(Y3010,TODAY(),"D"),"")</f>
        <v/>
      </c>
      <c r="AE3010" s="9" t="str">
        <f t="shared" ref="AE3010:AE3073" ca="1" si="324">IF(AD3010&lt;&gt;"",IF(AD3010&gt;365,"Above 1 Year",IF(AND(AD3010&lt;=365,AD3010&gt;180),"Above 6 Months",IF(AND(AD3010&lt;=180,AD3010&gt;90),"Above 3 Months",IF(AND(AD3010&lt;=90,AD3010&gt;60),"Above 60 Days",IF(AND(AD3010&lt;=60,AD3010&gt;45),"45 to 60 Days","Below 45 Days"))))),"")</f>
        <v/>
      </c>
      <c r="AF3010" s="9"/>
      <c r="AG3010" s="123" t="str">
        <f t="shared" si="320"/>
        <v>G. Sigadam,'70/2026'</v>
      </c>
      <c r="AH3010" s="97" t="str">
        <f t="shared" ca="1" si="317"/>
        <v>Below 45 Days</v>
      </c>
    </row>
    <row r="3011" spans="1:34" ht="25.5" customHeight="1" x14ac:dyDescent="0.25">
      <c r="A3011" s="9">
        <v>287</v>
      </c>
      <c r="B3011" s="123" t="str">
        <f>_xlfn.XLOOKUP(E3011,'[1]PS Name'!B:B,'[1]PS Name'!D:D)</f>
        <v>Srikakulam Sub-Division</v>
      </c>
      <c r="C3011" s="123" t="str">
        <f>_xlfn.XLOOKUP(E3011,'[1]PS Name'!B:B,'[1]PS Name'!C:C)</f>
        <v>Amadalavalasa Circle</v>
      </c>
      <c r="D3011" s="123"/>
      <c r="E3011" s="123" t="s">
        <v>67</v>
      </c>
      <c r="F3011" s="9" t="s">
        <v>3215</v>
      </c>
      <c r="G3011" s="63" t="s">
        <v>1315</v>
      </c>
      <c r="H3011" s="137">
        <v>46302</v>
      </c>
      <c r="I3011" s="63" t="str">
        <f t="shared" si="319"/>
        <v>Oct</v>
      </c>
      <c r="J3011" s="63">
        <f t="shared" si="318"/>
        <v>2026</v>
      </c>
      <c r="K3011" s="63" t="s">
        <v>70</v>
      </c>
      <c r="L3011" s="9"/>
      <c r="M3011" s="9" t="str">
        <f>_xlfn.XLOOKUP(K3011,[1]Heads!A:A,[1]Heads!B:B)</f>
        <v>174 CrPC</v>
      </c>
      <c r="N3011" s="9" t="str">
        <f>_xlfn.XLOOKUP(M3011,[1]Heads!B:B,[1]Heads!C:C)</f>
        <v>174 CrPC</v>
      </c>
      <c r="O3011" s="9" t="s">
        <v>32</v>
      </c>
      <c r="P3011" s="75"/>
      <c r="Q3011" s="9"/>
      <c r="R3011" s="75"/>
      <c r="S3011" s="96" t="s">
        <v>3196</v>
      </c>
      <c r="T3011" s="9"/>
      <c r="U3011" s="75"/>
      <c r="V3011" s="9"/>
      <c r="W3011" s="75" t="s">
        <v>2553</v>
      </c>
      <c r="X3011" s="104" t="s">
        <v>168</v>
      </c>
      <c r="Y3011" s="98"/>
      <c r="Z3011" s="9" t="s">
        <v>7034</v>
      </c>
      <c r="AA3011" s="9" t="s">
        <v>34</v>
      </c>
      <c r="AB3011" s="9">
        <f t="shared" ca="1" si="321"/>
        <v>9</v>
      </c>
      <c r="AC3011" s="9" t="str">
        <f t="shared" ca="1" si="322"/>
        <v>Below 45 Days</v>
      </c>
      <c r="AD3011" s="9" t="str">
        <f t="shared" ca="1" si="323"/>
        <v/>
      </c>
      <c r="AE3011" s="9" t="str">
        <f t="shared" ca="1" si="324"/>
        <v/>
      </c>
      <c r="AF3011" s="9"/>
      <c r="AG3011" s="123" t="str">
        <f t="shared" si="320"/>
        <v>Sarubujjili,'96/2026'</v>
      </c>
      <c r="AH3011" s="97" t="str">
        <f t="shared" ref="AH3011:AH3074" ca="1" si="325">IF(X3011="SC/PRC/CC No. Awaited","",AC3011)</f>
        <v>Below 45 Days</v>
      </c>
    </row>
    <row r="3012" spans="1:34" ht="25.5" customHeight="1" x14ac:dyDescent="0.25">
      <c r="A3012" s="9">
        <v>288</v>
      </c>
      <c r="B3012" s="123" t="str">
        <f>_xlfn.XLOOKUP(E3012,'[1]PS Name'!B:B,'[1]PS Name'!D:D)</f>
        <v>Tekkali Sub-Division</v>
      </c>
      <c r="C3012" s="123" t="str">
        <f>_xlfn.XLOOKUP(E3012,'[1]PS Name'!B:B,'[1]PS Name'!C:C)</f>
        <v>Narasannapeta Circle</v>
      </c>
      <c r="D3012" s="123"/>
      <c r="E3012" s="123" t="s">
        <v>124</v>
      </c>
      <c r="F3012" s="9" t="s">
        <v>3486</v>
      </c>
      <c r="G3012" s="63" t="s">
        <v>1157</v>
      </c>
      <c r="H3012" s="137">
        <v>46302</v>
      </c>
      <c r="I3012" s="63" t="str">
        <f t="shared" si="319"/>
        <v>Oct</v>
      </c>
      <c r="J3012" s="63">
        <f t="shared" si="318"/>
        <v>2026</v>
      </c>
      <c r="K3012" s="63" t="s">
        <v>2386</v>
      </c>
      <c r="L3012" s="9"/>
      <c r="M3012" s="9" t="str">
        <f>_xlfn.XLOOKUP(K3012,[1]Heads!A:A,[1]Heads!B:B)</f>
        <v>Enforcement</v>
      </c>
      <c r="N3012" s="9" t="str">
        <f>_xlfn.XLOOKUP(M3012,[1]Heads!B:B,[1]Heads!C:C)</f>
        <v>Enforcement</v>
      </c>
      <c r="O3012" s="9" t="s">
        <v>32</v>
      </c>
      <c r="P3012" s="75"/>
      <c r="Q3012" s="9"/>
      <c r="R3012" s="75"/>
      <c r="S3012" s="96" t="s">
        <v>3196</v>
      </c>
      <c r="T3012" s="9"/>
      <c r="U3012" s="75"/>
      <c r="V3012" s="9"/>
      <c r="W3012" s="75" t="s">
        <v>2553</v>
      </c>
      <c r="X3012" s="104" t="s">
        <v>141</v>
      </c>
      <c r="Y3012" s="98"/>
      <c r="Z3012" s="9" t="s">
        <v>7035</v>
      </c>
      <c r="AA3012" s="9" t="s">
        <v>34</v>
      </c>
      <c r="AB3012" s="9">
        <f t="shared" ca="1" si="321"/>
        <v>9</v>
      </c>
      <c r="AC3012" s="9" t="str">
        <f t="shared" ca="1" si="322"/>
        <v>Below 45 Days</v>
      </c>
      <c r="AD3012" s="9" t="str">
        <f t="shared" ca="1" si="323"/>
        <v/>
      </c>
      <c r="AE3012" s="9" t="str">
        <f t="shared" ca="1" si="324"/>
        <v/>
      </c>
      <c r="AF3012" s="9"/>
      <c r="AG3012" s="123" t="str">
        <f t="shared" si="320"/>
        <v>Saravakota,'124/2026'</v>
      </c>
      <c r="AH3012" s="97" t="str">
        <f t="shared" ca="1" si="325"/>
        <v>Below 45 Days</v>
      </c>
    </row>
    <row r="3013" spans="1:34" ht="25.5" customHeight="1" x14ac:dyDescent="0.25">
      <c r="A3013" s="9">
        <v>289</v>
      </c>
      <c r="B3013" s="123" t="str">
        <f>_xlfn.XLOOKUP(E3013,'[1]PS Name'!B:B,'[1]PS Name'!D:D)</f>
        <v>Kasibugga Sub-Division</v>
      </c>
      <c r="C3013" s="123" t="str">
        <f>_xlfn.XLOOKUP(E3013,'[1]PS Name'!B:B,'[1]PS Name'!C:C)</f>
        <v>Itchapuram Circle</v>
      </c>
      <c r="D3013" s="123"/>
      <c r="E3013" s="123" t="s">
        <v>66</v>
      </c>
      <c r="F3013" s="9" t="s">
        <v>3235</v>
      </c>
      <c r="G3013" s="63" t="s">
        <v>1315</v>
      </c>
      <c r="H3013" s="137">
        <v>46302</v>
      </c>
      <c r="I3013" s="63" t="str">
        <f t="shared" si="319"/>
        <v>Oct</v>
      </c>
      <c r="J3013" s="63">
        <f t="shared" si="318"/>
        <v>2026</v>
      </c>
      <c r="K3013" s="63" t="s">
        <v>70</v>
      </c>
      <c r="L3013" s="9"/>
      <c r="M3013" s="9" t="str">
        <f>_xlfn.XLOOKUP(K3013,[1]Heads!A:A,[1]Heads!B:B)</f>
        <v>174 CrPC</v>
      </c>
      <c r="N3013" s="9" t="str">
        <f>_xlfn.XLOOKUP(M3013,[1]Heads!B:B,[1]Heads!C:C)</f>
        <v>174 CrPC</v>
      </c>
      <c r="O3013" s="9" t="s">
        <v>32</v>
      </c>
      <c r="P3013" s="75"/>
      <c r="Q3013" s="9"/>
      <c r="R3013" s="75"/>
      <c r="S3013" s="96" t="s">
        <v>3196</v>
      </c>
      <c r="T3013" s="9"/>
      <c r="U3013" s="75"/>
      <c r="V3013" s="9"/>
      <c r="W3013" s="75" t="s">
        <v>2553</v>
      </c>
      <c r="X3013" s="104" t="s">
        <v>173</v>
      </c>
      <c r="Y3013" s="98">
        <v>46307</v>
      </c>
      <c r="Z3013" s="9" t="s">
        <v>7036</v>
      </c>
      <c r="AA3013" s="9" t="s">
        <v>34</v>
      </c>
      <c r="AB3013" s="9">
        <f t="shared" ca="1" si="321"/>
        <v>9</v>
      </c>
      <c r="AC3013" s="9" t="str">
        <f t="shared" ca="1" si="322"/>
        <v>Below 45 Days</v>
      </c>
      <c r="AD3013" s="9">
        <f t="shared" ca="1" si="323"/>
        <v>4</v>
      </c>
      <c r="AE3013" s="9" t="str">
        <f t="shared" ca="1" si="324"/>
        <v>Below 45 Days</v>
      </c>
      <c r="AF3013" s="9"/>
      <c r="AG3013" s="123" t="str">
        <f t="shared" si="320"/>
        <v>Itchapuram Rural,'102/2026'</v>
      </c>
      <c r="AH3013" s="97" t="str">
        <f t="shared" ca="1" si="325"/>
        <v>Below 45 Days</v>
      </c>
    </row>
    <row r="3014" spans="1:34" ht="25.5" customHeight="1" x14ac:dyDescent="0.25">
      <c r="A3014" s="9">
        <v>290</v>
      </c>
      <c r="B3014" s="123" t="str">
        <f>_xlfn.XLOOKUP(E3014,'[1]PS Name'!B:B,'[1]PS Name'!D:D)</f>
        <v>Srikakulam Sub-Division</v>
      </c>
      <c r="C3014" s="123" t="str">
        <f>_xlfn.XLOOKUP(E3014,'[1]PS Name'!B:B,'[1]PS Name'!C:C)</f>
        <v>J.R.Puram Circle</v>
      </c>
      <c r="D3014" s="123"/>
      <c r="E3014" s="123" t="s">
        <v>107</v>
      </c>
      <c r="F3014" s="9" t="s">
        <v>3114</v>
      </c>
      <c r="G3014" s="63" t="s">
        <v>2034</v>
      </c>
      <c r="H3014" s="137">
        <v>46302</v>
      </c>
      <c r="I3014" s="63" t="str">
        <f t="shared" si="319"/>
        <v>Oct</v>
      </c>
      <c r="J3014" s="63">
        <f t="shared" si="318"/>
        <v>2026</v>
      </c>
      <c r="K3014" s="63" t="s">
        <v>81</v>
      </c>
      <c r="L3014" s="9"/>
      <c r="M3014" s="9" t="str">
        <f>_xlfn.XLOOKUP(K3014,[1]Heads!A:A,[1]Heads!B:B)</f>
        <v>Enforcement</v>
      </c>
      <c r="N3014" s="9" t="str">
        <f>_xlfn.XLOOKUP(M3014,[1]Heads!B:B,[1]Heads!C:C)</f>
        <v>Enforcement</v>
      </c>
      <c r="O3014" s="9" t="s">
        <v>32</v>
      </c>
      <c r="P3014" s="75"/>
      <c r="Q3014" s="9"/>
      <c r="R3014" s="75"/>
      <c r="S3014" s="96" t="s">
        <v>3196</v>
      </c>
      <c r="T3014" s="9"/>
      <c r="U3014" s="75"/>
      <c r="V3014" s="9"/>
      <c r="W3014" s="75" t="s">
        <v>2553</v>
      </c>
      <c r="X3014" s="104" t="s">
        <v>141</v>
      </c>
      <c r="Y3014" s="98"/>
      <c r="Z3014" s="9" t="s">
        <v>7037</v>
      </c>
      <c r="AA3014" s="9" t="s">
        <v>34</v>
      </c>
      <c r="AB3014" s="9">
        <f t="shared" ca="1" si="321"/>
        <v>9</v>
      </c>
      <c r="AC3014" s="9" t="str">
        <f t="shared" ca="1" si="322"/>
        <v>Below 45 Days</v>
      </c>
      <c r="AD3014" s="9" t="str">
        <f t="shared" ca="1" si="323"/>
        <v/>
      </c>
      <c r="AE3014" s="9" t="str">
        <f t="shared" ca="1" si="324"/>
        <v/>
      </c>
      <c r="AF3014" s="9"/>
      <c r="AG3014" s="123" t="str">
        <f t="shared" si="320"/>
        <v>G. Sigadam,'71/2026'</v>
      </c>
      <c r="AH3014" s="97" t="str">
        <f t="shared" ca="1" si="325"/>
        <v>Below 45 Days</v>
      </c>
    </row>
    <row r="3015" spans="1:34" ht="25.5" customHeight="1" x14ac:dyDescent="0.25">
      <c r="A3015" s="9">
        <v>291</v>
      </c>
      <c r="B3015" s="123" t="str">
        <f>_xlfn.XLOOKUP(E3015,'[1]PS Name'!B:B,'[1]PS Name'!D:D)</f>
        <v>Srikakulam Sub-Division</v>
      </c>
      <c r="C3015" s="123" t="str">
        <f>_xlfn.XLOOKUP(E3015,'[1]PS Name'!B:B,'[1]PS Name'!C:C)</f>
        <v>J.R.Puram Circle</v>
      </c>
      <c r="D3015" s="123"/>
      <c r="E3015" s="123" t="s">
        <v>90</v>
      </c>
      <c r="F3015" s="9" t="s">
        <v>6778</v>
      </c>
      <c r="G3015" s="63" t="s">
        <v>1027</v>
      </c>
      <c r="H3015" s="137">
        <v>46302</v>
      </c>
      <c r="I3015" s="63" t="str">
        <f t="shared" si="319"/>
        <v>Oct</v>
      </c>
      <c r="J3015" s="63">
        <f t="shared" si="318"/>
        <v>2026</v>
      </c>
      <c r="K3015" s="63" t="s">
        <v>48</v>
      </c>
      <c r="L3015" s="9"/>
      <c r="M3015" s="9" t="str">
        <f>_xlfn.XLOOKUP(K3015,[1]Heads!A:A,[1]Heads!B:B)</f>
        <v>Property Offences</v>
      </c>
      <c r="N3015" s="9" t="str">
        <f>_xlfn.XLOOKUP(M3015,[1]Heads!B:B,[1]Heads!C:C)</f>
        <v>IPC</v>
      </c>
      <c r="O3015" s="9" t="s">
        <v>32</v>
      </c>
      <c r="P3015" s="75"/>
      <c r="Q3015" s="9"/>
      <c r="R3015" s="75"/>
      <c r="S3015" s="96" t="s">
        <v>3196</v>
      </c>
      <c r="T3015" s="9"/>
      <c r="U3015" s="75"/>
      <c r="V3015" s="9"/>
      <c r="W3015" s="75" t="s">
        <v>2553</v>
      </c>
      <c r="X3015" s="104" t="s">
        <v>112</v>
      </c>
      <c r="Y3015" s="98"/>
      <c r="Z3015" s="9" t="s">
        <v>7038</v>
      </c>
      <c r="AA3015" s="9" t="s">
        <v>34</v>
      </c>
      <c r="AB3015" s="9">
        <f t="shared" ca="1" si="321"/>
        <v>9</v>
      </c>
      <c r="AC3015" s="9" t="str">
        <f t="shared" ca="1" si="322"/>
        <v>Below 45 Days</v>
      </c>
      <c r="AD3015" s="9" t="str">
        <f t="shared" ca="1" si="323"/>
        <v/>
      </c>
      <c r="AE3015" s="9" t="str">
        <f t="shared" ca="1" si="324"/>
        <v/>
      </c>
      <c r="AF3015" s="9"/>
      <c r="AG3015" s="123" t="str">
        <f t="shared" si="320"/>
        <v>J.R.Puram,'192/2026'</v>
      </c>
      <c r="AH3015" s="97" t="str">
        <f t="shared" ca="1" si="325"/>
        <v>Below 45 Days</v>
      </c>
    </row>
    <row r="3016" spans="1:34" ht="25.5" customHeight="1" x14ac:dyDescent="0.25">
      <c r="A3016" s="9">
        <v>292</v>
      </c>
      <c r="B3016" s="123" t="str">
        <f>_xlfn.XLOOKUP(E3016,'[1]PS Name'!B:B,'[1]PS Name'!D:D)</f>
        <v>Tekkali Sub-Division</v>
      </c>
      <c r="C3016" s="123" t="str">
        <f>_xlfn.XLOOKUP(E3016,'[1]PS Name'!B:B,'[1]PS Name'!C:C)</f>
        <v>Tekkali Rural Circle</v>
      </c>
      <c r="D3016" s="123"/>
      <c r="E3016" s="123" t="s">
        <v>95</v>
      </c>
      <c r="F3016" s="9" t="s">
        <v>3115</v>
      </c>
      <c r="G3016" s="63" t="s">
        <v>1157</v>
      </c>
      <c r="H3016" s="137">
        <v>46302</v>
      </c>
      <c r="I3016" s="63" t="str">
        <f t="shared" si="319"/>
        <v>Oct</v>
      </c>
      <c r="J3016" s="63">
        <f t="shared" si="318"/>
        <v>2026</v>
      </c>
      <c r="K3016" s="63" t="s">
        <v>2386</v>
      </c>
      <c r="L3016" s="9"/>
      <c r="M3016" s="9" t="str">
        <f>_xlfn.XLOOKUP(K3016,[1]Heads!A:A,[1]Heads!B:B)</f>
        <v>Enforcement</v>
      </c>
      <c r="N3016" s="9" t="str">
        <f>_xlfn.XLOOKUP(M3016,[1]Heads!B:B,[1]Heads!C:C)</f>
        <v>Enforcement</v>
      </c>
      <c r="O3016" s="9" t="s">
        <v>32</v>
      </c>
      <c r="P3016" s="75"/>
      <c r="Q3016" s="9"/>
      <c r="R3016" s="75"/>
      <c r="S3016" s="96" t="s">
        <v>3196</v>
      </c>
      <c r="T3016" s="9"/>
      <c r="U3016" s="75"/>
      <c r="V3016" s="9"/>
      <c r="W3016" s="75" t="s">
        <v>2553</v>
      </c>
      <c r="X3016" s="104" t="s">
        <v>33</v>
      </c>
      <c r="Y3016" s="98">
        <v>46303</v>
      </c>
      <c r="Z3016" s="9" t="s">
        <v>7039</v>
      </c>
      <c r="AA3016" s="9" t="s">
        <v>34</v>
      </c>
      <c r="AB3016" s="9">
        <f t="shared" ca="1" si="321"/>
        <v>9</v>
      </c>
      <c r="AC3016" s="9" t="str">
        <f t="shared" ca="1" si="322"/>
        <v>Below 45 Days</v>
      </c>
      <c r="AD3016" s="9">
        <f t="shared" ca="1" si="323"/>
        <v>8</v>
      </c>
      <c r="AE3016" s="9" t="str">
        <f t="shared" ca="1" si="324"/>
        <v>Below 45 Days</v>
      </c>
      <c r="AF3016" s="9"/>
      <c r="AG3016" s="123" t="str">
        <f t="shared" si="320"/>
        <v>Santhabommali,'89/2026'</v>
      </c>
      <c r="AH3016" s="97" t="str">
        <f t="shared" si="325"/>
        <v/>
      </c>
    </row>
    <row r="3017" spans="1:34" ht="25.5" customHeight="1" x14ac:dyDescent="0.25">
      <c r="A3017" s="9">
        <v>293</v>
      </c>
      <c r="B3017" s="123" t="str">
        <f>_xlfn.XLOOKUP(E3017,'[1]PS Name'!B:B,'[1]PS Name'!D:D)</f>
        <v>Tekkali Sub-Division</v>
      </c>
      <c r="C3017" s="123" t="str">
        <f>_xlfn.XLOOKUP(E3017,'[1]PS Name'!B:B,'[1]PS Name'!C:C)</f>
        <v>Tekkali Rural Circle</v>
      </c>
      <c r="D3017" s="123"/>
      <c r="E3017" s="123" t="s">
        <v>89</v>
      </c>
      <c r="F3017" s="9" t="s">
        <v>5559</v>
      </c>
      <c r="G3017" s="63" t="s">
        <v>1332</v>
      </c>
      <c r="H3017" s="137">
        <v>46302</v>
      </c>
      <c r="I3017" s="63" t="str">
        <f t="shared" si="319"/>
        <v>Oct</v>
      </c>
      <c r="J3017" s="63">
        <f t="shared" si="318"/>
        <v>2026</v>
      </c>
      <c r="K3017" s="63" t="s">
        <v>71</v>
      </c>
      <c r="L3017" s="9"/>
      <c r="M3017" s="9" t="str">
        <f>_xlfn.XLOOKUP(K3017,[1]Heads!A:A,[1]Heads!B:B)</f>
        <v>Road Accidents</v>
      </c>
      <c r="N3017" s="9" t="str">
        <f>_xlfn.XLOOKUP(M3017,[1]Heads!B:B,[1]Heads!C:C)</f>
        <v>IPC</v>
      </c>
      <c r="O3017" s="9" t="s">
        <v>32</v>
      </c>
      <c r="P3017" s="75"/>
      <c r="Q3017" s="9"/>
      <c r="R3017" s="75"/>
      <c r="S3017" s="96" t="s">
        <v>3196</v>
      </c>
      <c r="T3017" s="9"/>
      <c r="U3017" s="75"/>
      <c r="V3017" s="9"/>
      <c r="W3017" s="75" t="s">
        <v>2553</v>
      </c>
      <c r="X3017" s="104" t="s">
        <v>112</v>
      </c>
      <c r="Y3017" s="98"/>
      <c r="Z3017" s="9" t="s">
        <v>7040</v>
      </c>
      <c r="AA3017" s="9" t="s">
        <v>34</v>
      </c>
      <c r="AB3017" s="9">
        <f t="shared" ca="1" si="321"/>
        <v>9</v>
      </c>
      <c r="AC3017" s="9" t="str">
        <f t="shared" ca="1" si="322"/>
        <v>Below 45 Days</v>
      </c>
      <c r="AD3017" s="9" t="str">
        <f t="shared" ca="1" si="323"/>
        <v/>
      </c>
      <c r="AE3017" s="9" t="str">
        <f t="shared" ca="1" si="324"/>
        <v/>
      </c>
      <c r="AF3017" s="9"/>
      <c r="AG3017" s="123" t="str">
        <f t="shared" si="320"/>
        <v>Kotabommali,'184/2026'</v>
      </c>
      <c r="AH3017" s="97" t="str">
        <f t="shared" ca="1" si="325"/>
        <v>Below 45 Days</v>
      </c>
    </row>
    <row r="3018" spans="1:34" ht="25.5" customHeight="1" x14ac:dyDescent="0.25">
      <c r="A3018" s="9">
        <v>294</v>
      </c>
      <c r="B3018" s="123" t="str">
        <f>_xlfn.XLOOKUP(E3018,'[1]PS Name'!B:B,'[1]PS Name'!D:D)</f>
        <v>Tekkali Sub-Division</v>
      </c>
      <c r="C3018" s="123">
        <f>_xlfn.XLOOKUP(E3018,'[1]PS Name'!B:B,'[1]PS Name'!C:C)</f>
        <v>0</v>
      </c>
      <c r="D3018" s="123"/>
      <c r="E3018" s="123" t="s">
        <v>51</v>
      </c>
      <c r="F3018" s="9" t="s">
        <v>5526</v>
      </c>
      <c r="G3018" s="63" t="s">
        <v>1807</v>
      </c>
      <c r="H3018" s="137">
        <v>46302</v>
      </c>
      <c r="I3018" s="63" t="str">
        <f t="shared" si="319"/>
        <v>Oct</v>
      </c>
      <c r="J3018" s="63">
        <f t="shared" si="318"/>
        <v>2026</v>
      </c>
      <c r="K3018" s="63" t="s">
        <v>85</v>
      </c>
      <c r="L3018" s="9"/>
      <c r="M3018" s="9" t="str">
        <f>_xlfn.XLOOKUP(K3018,[1]Heads!A:A,[1]Heads!B:B)</f>
        <v>Enforcement</v>
      </c>
      <c r="N3018" s="9" t="str">
        <f>_xlfn.XLOOKUP(M3018,[1]Heads!B:B,[1]Heads!C:C)</f>
        <v>Enforcement</v>
      </c>
      <c r="O3018" s="9" t="s">
        <v>32</v>
      </c>
      <c r="P3018" s="75"/>
      <c r="Q3018" s="9"/>
      <c r="R3018" s="75"/>
      <c r="S3018" s="96" t="s">
        <v>3196</v>
      </c>
      <c r="T3018" s="9"/>
      <c r="U3018" s="75"/>
      <c r="V3018" s="9"/>
      <c r="W3018" s="75" t="s">
        <v>2553</v>
      </c>
      <c r="X3018" s="104" t="s">
        <v>174</v>
      </c>
      <c r="Y3018" s="98">
        <v>46304</v>
      </c>
      <c r="Z3018" s="9" t="s">
        <v>7041</v>
      </c>
      <c r="AA3018" s="9" t="s">
        <v>34</v>
      </c>
      <c r="AB3018" s="9">
        <f t="shared" ca="1" si="321"/>
        <v>9</v>
      </c>
      <c r="AC3018" s="9" t="str">
        <f t="shared" ca="1" si="322"/>
        <v>Below 45 Days</v>
      </c>
      <c r="AD3018" s="9">
        <f t="shared" ca="1" si="323"/>
        <v>7</v>
      </c>
      <c r="AE3018" s="9" t="str">
        <f t="shared" ca="1" si="324"/>
        <v>Below 45 Days</v>
      </c>
      <c r="AF3018" s="9"/>
      <c r="AG3018" s="123" t="str">
        <f t="shared" si="320"/>
        <v>Tekkali PS,'181/2026'</v>
      </c>
      <c r="AH3018" s="97" t="str">
        <f t="shared" ca="1" si="325"/>
        <v>Below 45 Days</v>
      </c>
    </row>
    <row r="3019" spans="1:34" ht="25.5" customHeight="1" x14ac:dyDescent="0.25">
      <c r="A3019" s="9">
        <v>295</v>
      </c>
      <c r="B3019" s="123" t="str">
        <f>_xlfn.XLOOKUP(E3019,'[1]PS Name'!B:B,'[1]PS Name'!D:D)</f>
        <v>Tekkali Sub-Division</v>
      </c>
      <c r="C3019" s="123" t="str">
        <f>_xlfn.XLOOKUP(E3019,'[1]PS Name'!B:B,'[1]PS Name'!C:C)</f>
        <v>Narasannapeta Circle</v>
      </c>
      <c r="D3019" s="123"/>
      <c r="E3019" s="123" t="s">
        <v>42</v>
      </c>
      <c r="F3019" s="9" t="s">
        <v>6471</v>
      </c>
      <c r="G3019" s="63" t="s">
        <v>7042</v>
      </c>
      <c r="H3019" s="137">
        <v>46303</v>
      </c>
      <c r="I3019" s="63" t="str">
        <f t="shared" si="319"/>
        <v>Oct</v>
      </c>
      <c r="J3019" s="63">
        <f t="shared" si="318"/>
        <v>2026</v>
      </c>
      <c r="K3019" s="63" t="s">
        <v>75</v>
      </c>
      <c r="L3019" s="9"/>
      <c r="M3019" s="9" t="str">
        <f>_xlfn.XLOOKUP(K3019,[1]Heads!A:A,[1]Heads!B:B)</f>
        <v>Bodily Offiences</v>
      </c>
      <c r="N3019" s="9" t="str">
        <f>_xlfn.XLOOKUP(M3019,[1]Heads!B:B,[1]Heads!C:C)</f>
        <v>IPC</v>
      </c>
      <c r="O3019" s="9" t="s">
        <v>32</v>
      </c>
      <c r="P3019" s="75"/>
      <c r="Q3019" s="9"/>
      <c r="R3019" s="75"/>
      <c r="S3019" s="96" t="s">
        <v>3196</v>
      </c>
      <c r="T3019" s="9"/>
      <c r="U3019" s="75"/>
      <c r="V3019" s="9"/>
      <c r="W3019" s="75" t="s">
        <v>2553</v>
      </c>
      <c r="X3019" s="104" t="s">
        <v>169</v>
      </c>
      <c r="Y3019" s="98"/>
      <c r="Z3019" s="9" t="s">
        <v>7043</v>
      </c>
      <c r="AA3019" s="9" t="s">
        <v>34</v>
      </c>
      <c r="AB3019" s="9">
        <f t="shared" ca="1" si="321"/>
        <v>8</v>
      </c>
      <c r="AC3019" s="9" t="str">
        <f t="shared" ca="1" si="322"/>
        <v>Below 45 Days</v>
      </c>
      <c r="AD3019" s="9" t="str">
        <f t="shared" ca="1" si="323"/>
        <v/>
      </c>
      <c r="AE3019" s="9" t="str">
        <f t="shared" ca="1" si="324"/>
        <v/>
      </c>
      <c r="AF3019" s="9"/>
      <c r="AG3019" s="123" t="str">
        <f t="shared" si="320"/>
        <v>Narasannapeta,'300/2026'</v>
      </c>
      <c r="AH3019" s="97" t="str">
        <f t="shared" ca="1" si="325"/>
        <v>Below 45 Days</v>
      </c>
    </row>
    <row r="3020" spans="1:34" ht="25.5" customHeight="1" x14ac:dyDescent="0.25">
      <c r="A3020" s="9">
        <v>296</v>
      </c>
      <c r="B3020" s="123" t="str">
        <f>_xlfn.XLOOKUP(E3020,'[1]PS Name'!B:B,'[1]PS Name'!D:D)</f>
        <v>Srikakulam Sub-Division</v>
      </c>
      <c r="C3020" s="123" t="str">
        <f>_xlfn.XLOOKUP(E3020,'[1]PS Name'!B:B,'[1]PS Name'!C:C)</f>
        <v>J.R.Puram Circle</v>
      </c>
      <c r="D3020" s="123"/>
      <c r="E3020" s="123" t="s">
        <v>38</v>
      </c>
      <c r="F3020" s="9" t="s">
        <v>5659</v>
      </c>
      <c r="G3020" s="63" t="s">
        <v>2828</v>
      </c>
      <c r="H3020" s="137">
        <v>46303</v>
      </c>
      <c r="I3020" s="63" t="str">
        <f t="shared" si="319"/>
        <v>Oct</v>
      </c>
      <c r="J3020" s="63">
        <f t="shared" si="318"/>
        <v>2026</v>
      </c>
      <c r="K3020" s="63" t="s">
        <v>127</v>
      </c>
      <c r="L3020" s="9"/>
      <c r="M3020" s="9" t="str">
        <f>_xlfn.XLOOKUP(K3020,[1]Heads!A:A,[1]Heads!B:B)</f>
        <v>Enforcement</v>
      </c>
      <c r="N3020" s="9" t="str">
        <f>_xlfn.XLOOKUP(M3020,[1]Heads!B:B,[1]Heads!C:C)</f>
        <v>Enforcement</v>
      </c>
      <c r="O3020" s="9" t="s">
        <v>32</v>
      </c>
      <c r="P3020" s="75"/>
      <c r="Q3020" s="9"/>
      <c r="R3020" s="75"/>
      <c r="S3020" s="96" t="s">
        <v>3196</v>
      </c>
      <c r="T3020" s="9"/>
      <c r="U3020" s="75"/>
      <c r="V3020" s="9"/>
      <c r="W3020" s="75" t="s">
        <v>2553</v>
      </c>
      <c r="X3020" s="104" t="s">
        <v>33</v>
      </c>
      <c r="Y3020" s="98">
        <v>46307</v>
      </c>
      <c r="Z3020" s="9" t="s">
        <v>7044</v>
      </c>
      <c r="AA3020" s="9" t="s">
        <v>34</v>
      </c>
      <c r="AB3020" s="9">
        <f t="shared" ca="1" si="321"/>
        <v>8</v>
      </c>
      <c r="AC3020" s="9" t="str">
        <f t="shared" ca="1" si="322"/>
        <v>Below 45 Days</v>
      </c>
      <c r="AD3020" s="9">
        <f t="shared" ca="1" si="323"/>
        <v>4</v>
      </c>
      <c r="AE3020" s="9" t="str">
        <f t="shared" ca="1" si="324"/>
        <v>Below 45 Days</v>
      </c>
      <c r="AF3020" s="9"/>
      <c r="AG3020" s="123" t="str">
        <f t="shared" si="320"/>
        <v>Etcherla,'210/2026'</v>
      </c>
      <c r="AH3020" s="97" t="str">
        <f t="shared" si="325"/>
        <v/>
      </c>
    </row>
    <row r="3021" spans="1:34" ht="25.5" customHeight="1" x14ac:dyDescent="0.25">
      <c r="A3021" s="9">
        <v>297</v>
      </c>
      <c r="B3021" s="123" t="str">
        <f>_xlfn.XLOOKUP(E3021,'[1]PS Name'!B:B,'[1]PS Name'!D:D)</f>
        <v>Tekkali Sub-Division</v>
      </c>
      <c r="C3021" s="123" t="str">
        <f>_xlfn.XLOOKUP(E3021,'[1]PS Name'!B:B,'[1]PS Name'!C:C)</f>
        <v>Tekkali Rural Circle</v>
      </c>
      <c r="D3021" s="123"/>
      <c r="E3021" s="123" t="s">
        <v>95</v>
      </c>
      <c r="F3021" s="9" t="s">
        <v>3148</v>
      </c>
      <c r="G3021" s="63" t="s">
        <v>1157</v>
      </c>
      <c r="H3021" s="137">
        <v>46303</v>
      </c>
      <c r="I3021" s="63" t="str">
        <f t="shared" si="319"/>
        <v>Oct</v>
      </c>
      <c r="J3021" s="63">
        <f t="shared" si="318"/>
        <v>2026</v>
      </c>
      <c r="K3021" s="63" t="s">
        <v>2386</v>
      </c>
      <c r="L3021" s="9"/>
      <c r="M3021" s="9" t="str">
        <f>_xlfn.XLOOKUP(K3021,[1]Heads!A:A,[1]Heads!B:B)</f>
        <v>Enforcement</v>
      </c>
      <c r="N3021" s="9" t="str">
        <f>_xlfn.XLOOKUP(M3021,[1]Heads!B:B,[1]Heads!C:C)</f>
        <v>Enforcement</v>
      </c>
      <c r="O3021" s="9" t="s">
        <v>32</v>
      </c>
      <c r="P3021" s="75"/>
      <c r="Q3021" s="9"/>
      <c r="R3021" s="75"/>
      <c r="S3021" s="96" t="s">
        <v>3196</v>
      </c>
      <c r="T3021" s="9"/>
      <c r="U3021" s="75"/>
      <c r="V3021" s="9"/>
      <c r="W3021" s="75" t="s">
        <v>2553</v>
      </c>
      <c r="X3021" s="104" t="s">
        <v>33</v>
      </c>
      <c r="Y3021" s="98">
        <v>46304</v>
      </c>
      <c r="Z3021" s="9" t="s">
        <v>7045</v>
      </c>
      <c r="AA3021" s="9" t="s">
        <v>34</v>
      </c>
      <c r="AB3021" s="9">
        <f t="shared" ca="1" si="321"/>
        <v>8</v>
      </c>
      <c r="AC3021" s="9" t="str">
        <f t="shared" ca="1" si="322"/>
        <v>Below 45 Days</v>
      </c>
      <c r="AD3021" s="9">
        <f t="shared" ca="1" si="323"/>
        <v>7</v>
      </c>
      <c r="AE3021" s="9" t="str">
        <f t="shared" ca="1" si="324"/>
        <v>Below 45 Days</v>
      </c>
      <c r="AF3021" s="9"/>
      <c r="AG3021" s="123" t="str">
        <f t="shared" si="320"/>
        <v>Santhabommali,'90/2026'</v>
      </c>
      <c r="AH3021" s="97" t="str">
        <f t="shared" si="325"/>
        <v/>
      </c>
    </row>
    <row r="3022" spans="1:34" ht="25.5" customHeight="1" x14ac:dyDescent="0.25">
      <c r="A3022" s="9">
        <v>298</v>
      </c>
      <c r="B3022" s="123" t="str">
        <f>_xlfn.XLOOKUP(E3022,'[1]PS Name'!B:B,'[1]PS Name'!D:D)</f>
        <v>Srikakulam Sub-Division</v>
      </c>
      <c r="C3022" s="123">
        <f>_xlfn.XLOOKUP(E3022,'[1]PS Name'!B:B,'[1]PS Name'!C:C)</f>
        <v>0</v>
      </c>
      <c r="D3022" s="123"/>
      <c r="E3022" s="123" t="s">
        <v>28</v>
      </c>
      <c r="F3022" s="9" t="s">
        <v>3794</v>
      </c>
      <c r="G3022" s="63" t="s">
        <v>1315</v>
      </c>
      <c r="H3022" s="137">
        <v>46303</v>
      </c>
      <c r="I3022" s="63" t="str">
        <f t="shared" si="319"/>
        <v>Oct</v>
      </c>
      <c r="J3022" s="63">
        <f t="shared" si="318"/>
        <v>2026</v>
      </c>
      <c r="K3022" s="63" t="s">
        <v>70</v>
      </c>
      <c r="L3022" s="9"/>
      <c r="M3022" s="9" t="str">
        <f>_xlfn.XLOOKUP(K3022,[1]Heads!A:A,[1]Heads!B:B)</f>
        <v>174 CrPC</v>
      </c>
      <c r="N3022" s="9" t="str">
        <f>_xlfn.XLOOKUP(M3022,[1]Heads!B:B,[1]Heads!C:C)</f>
        <v>174 CrPC</v>
      </c>
      <c r="O3022" s="9" t="s">
        <v>32</v>
      </c>
      <c r="P3022" s="75"/>
      <c r="Q3022" s="9"/>
      <c r="R3022" s="75"/>
      <c r="S3022" s="96" t="s">
        <v>3196</v>
      </c>
      <c r="T3022" s="9"/>
      <c r="U3022" s="75"/>
      <c r="V3022" s="9"/>
      <c r="W3022" s="75" t="s">
        <v>2553</v>
      </c>
      <c r="X3022" s="104" t="s">
        <v>173</v>
      </c>
      <c r="Y3022" s="98">
        <v>46307</v>
      </c>
      <c r="Z3022" s="9" t="s">
        <v>7046</v>
      </c>
      <c r="AA3022" s="9" t="s">
        <v>34</v>
      </c>
      <c r="AB3022" s="9">
        <f t="shared" ca="1" si="321"/>
        <v>8</v>
      </c>
      <c r="AC3022" s="9" t="str">
        <f t="shared" ca="1" si="322"/>
        <v>Below 45 Days</v>
      </c>
      <c r="AD3022" s="9">
        <f t="shared" ca="1" si="323"/>
        <v>4</v>
      </c>
      <c r="AE3022" s="9" t="str">
        <f t="shared" ca="1" si="324"/>
        <v>Below 45 Days</v>
      </c>
      <c r="AF3022" s="9"/>
      <c r="AG3022" s="123" t="str">
        <f t="shared" si="320"/>
        <v>Srikakulam II Town,'152/2026'</v>
      </c>
      <c r="AH3022" s="97" t="str">
        <f t="shared" ca="1" si="325"/>
        <v>Below 45 Days</v>
      </c>
    </row>
    <row r="3023" spans="1:34" ht="25.5" customHeight="1" x14ac:dyDescent="0.25">
      <c r="A3023" s="9">
        <v>299</v>
      </c>
      <c r="B3023" s="123" t="str">
        <f>_xlfn.XLOOKUP(E3023,'[1]PS Name'!B:B,'[1]PS Name'!D:D)</f>
        <v>Srikakulam Sub-Division</v>
      </c>
      <c r="C3023" s="123" t="str">
        <f>_xlfn.XLOOKUP(E3023,'[1]PS Name'!B:B,'[1]PS Name'!C:C)</f>
        <v>Srikakulam Rural Circle</v>
      </c>
      <c r="D3023" s="123"/>
      <c r="E3023" s="123" t="s">
        <v>74</v>
      </c>
      <c r="F3023" s="9" t="s">
        <v>6846</v>
      </c>
      <c r="G3023" s="63" t="s">
        <v>600</v>
      </c>
      <c r="H3023" s="137">
        <v>46303</v>
      </c>
      <c r="I3023" s="63" t="str">
        <f t="shared" si="319"/>
        <v>Oct</v>
      </c>
      <c r="J3023" s="63">
        <f t="shared" ref="J3023:J3076" si="326">YEAR(H3023)</f>
        <v>2026</v>
      </c>
      <c r="K3023" s="63" t="s">
        <v>48</v>
      </c>
      <c r="L3023" s="9"/>
      <c r="M3023" s="9" t="str">
        <f>_xlfn.XLOOKUP(K3023,[1]Heads!A:A,[1]Heads!B:B)</f>
        <v>Property Offences</v>
      </c>
      <c r="N3023" s="9" t="str">
        <f>_xlfn.XLOOKUP(M3023,[1]Heads!B:B,[1]Heads!C:C)</f>
        <v>IPC</v>
      </c>
      <c r="O3023" s="9" t="s">
        <v>32</v>
      </c>
      <c r="P3023" s="75"/>
      <c r="Q3023" s="9"/>
      <c r="R3023" s="75"/>
      <c r="S3023" s="96" t="s">
        <v>3196</v>
      </c>
      <c r="T3023" s="9"/>
      <c r="U3023" s="75"/>
      <c r="V3023" s="9"/>
      <c r="W3023" s="75" t="s">
        <v>2553</v>
      </c>
      <c r="X3023" s="104" t="s">
        <v>141</v>
      </c>
      <c r="Y3023" s="98"/>
      <c r="Z3023" s="9" t="s">
        <v>7047</v>
      </c>
      <c r="AA3023" s="9" t="s">
        <v>34</v>
      </c>
      <c r="AB3023" s="9">
        <f t="shared" ca="1" si="321"/>
        <v>8</v>
      </c>
      <c r="AC3023" s="9" t="str">
        <f t="shared" ca="1" si="322"/>
        <v>Below 45 Days</v>
      </c>
      <c r="AD3023" s="9" t="str">
        <f t="shared" ca="1" si="323"/>
        <v/>
      </c>
      <c r="AE3023" s="9" t="str">
        <f t="shared" ca="1" si="324"/>
        <v/>
      </c>
      <c r="AF3023" s="9"/>
      <c r="AG3023" s="123" t="str">
        <f t="shared" si="320"/>
        <v>Srikakulam Rural,'203/2026'</v>
      </c>
      <c r="AH3023" s="97" t="str">
        <f t="shared" ca="1" si="325"/>
        <v>Below 45 Days</v>
      </c>
    </row>
    <row r="3024" spans="1:34" ht="25.5" customHeight="1" x14ac:dyDescent="0.25">
      <c r="A3024" s="9">
        <v>300</v>
      </c>
      <c r="B3024" s="123" t="str">
        <f>_xlfn.XLOOKUP(E3024,'[1]PS Name'!B:B,'[1]PS Name'!D:D)</f>
        <v>Srikakulam Sub-Division</v>
      </c>
      <c r="C3024" s="123" t="str">
        <f>_xlfn.XLOOKUP(E3024,'[1]PS Name'!B:B,'[1]PS Name'!C:C)</f>
        <v>J.R.Puram Circle</v>
      </c>
      <c r="D3024" s="123"/>
      <c r="E3024" s="123" t="s">
        <v>38</v>
      </c>
      <c r="F3024" s="9" t="s">
        <v>5656</v>
      </c>
      <c r="G3024" s="63" t="s">
        <v>264</v>
      </c>
      <c r="H3024" s="137">
        <v>46303</v>
      </c>
      <c r="I3024" s="63" t="str">
        <f t="shared" si="319"/>
        <v>Oct</v>
      </c>
      <c r="J3024" s="63">
        <f t="shared" si="326"/>
        <v>2026</v>
      </c>
      <c r="K3024" s="63" t="s">
        <v>59</v>
      </c>
      <c r="L3024" s="9" t="s">
        <v>265</v>
      </c>
      <c r="M3024" s="9" t="str">
        <f>_xlfn.XLOOKUP(K3024,[1]Heads!A:A,[1]Heads!B:B)</f>
        <v>Missing Cases</v>
      </c>
      <c r="N3024" s="9" t="str">
        <f>_xlfn.XLOOKUP(M3024,[1]Heads!B:B,[1]Heads!C:C)</f>
        <v>Missing</v>
      </c>
      <c r="O3024" s="9" t="s">
        <v>32</v>
      </c>
      <c r="P3024" s="75"/>
      <c r="Q3024" s="9"/>
      <c r="R3024" s="75"/>
      <c r="S3024" s="96" t="s">
        <v>3196</v>
      </c>
      <c r="T3024" s="9"/>
      <c r="U3024" s="75"/>
      <c r="V3024" s="9"/>
      <c r="W3024" s="75" t="s">
        <v>2553</v>
      </c>
      <c r="X3024" s="104" t="s">
        <v>112</v>
      </c>
      <c r="Y3024" s="98"/>
      <c r="Z3024" s="9" t="s">
        <v>7048</v>
      </c>
      <c r="AA3024" s="9" t="s">
        <v>34</v>
      </c>
      <c r="AB3024" s="9">
        <f t="shared" ca="1" si="321"/>
        <v>8</v>
      </c>
      <c r="AC3024" s="9" t="str">
        <f t="shared" ca="1" si="322"/>
        <v>Below 45 Days</v>
      </c>
      <c r="AD3024" s="9" t="str">
        <f t="shared" ca="1" si="323"/>
        <v/>
      </c>
      <c r="AE3024" s="9" t="str">
        <f t="shared" ca="1" si="324"/>
        <v/>
      </c>
      <c r="AF3024" s="9"/>
      <c r="AG3024" s="123" t="str">
        <f t="shared" si="320"/>
        <v>Etcherla,'209/2026'</v>
      </c>
      <c r="AH3024" s="97" t="str">
        <f t="shared" ca="1" si="325"/>
        <v>Below 45 Days</v>
      </c>
    </row>
    <row r="3025" spans="1:34" ht="25.5" customHeight="1" x14ac:dyDescent="0.25">
      <c r="A3025" s="9">
        <v>301</v>
      </c>
      <c r="B3025" s="123" t="str">
        <f>_xlfn.XLOOKUP(E3025,'[1]PS Name'!B:B,'[1]PS Name'!D:D)</f>
        <v>Tekkali Sub-Division</v>
      </c>
      <c r="C3025" s="123" t="str">
        <f>_xlfn.XLOOKUP(E3025,'[1]PS Name'!B:B,'[1]PS Name'!C:C)</f>
        <v>Narasannapeta Circle</v>
      </c>
      <c r="D3025" s="123"/>
      <c r="E3025" s="123" t="s">
        <v>79</v>
      </c>
      <c r="F3025" s="9" t="s">
        <v>3597</v>
      </c>
      <c r="G3025" s="63" t="s">
        <v>2347</v>
      </c>
      <c r="H3025" s="137">
        <v>46303</v>
      </c>
      <c r="I3025" s="63" t="str">
        <f t="shared" si="319"/>
        <v>Oct</v>
      </c>
      <c r="J3025" s="63">
        <f t="shared" si="326"/>
        <v>2026</v>
      </c>
      <c r="K3025" s="63" t="s">
        <v>119</v>
      </c>
      <c r="L3025" s="9"/>
      <c r="M3025" s="9" t="str">
        <f>_xlfn.XLOOKUP(K3025,[1]Heads!A:A,[1]Heads!B:B)</f>
        <v>Crime  Against Women</v>
      </c>
      <c r="N3025" s="9" t="str">
        <f>_xlfn.XLOOKUP(M3025,[1]Heads!B:B,[1]Heads!C:C)</f>
        <v>IPC</v>
      </c>
      <c r="O3025" s="9" t="s">
        <v>32</v>
      </c>
      <c r="P3025" s="75"/>
      <c r="Q3025" s="9"/>
      <c r="R3025" s="75"/>
      <c r="S3025" s="96" t="s">
        <v>3196</v>
      </c>
      <c r="T3025" s="9"/>
      <c r="U3025" s="75"/>
      <c r="V3025" s="9"/>
      <c r="W3025" s="75" t="s">
        <v>2553</v>
      </c>
      <c r="X3025" s="104" t="s">
        <v>169</v>
      </c>
      <c r="Y3025" s="98"/>
      <c r="Z3025" s="9" t="s">
        <v>7049</v>
      </c>
      <c r="AA3025" s="9" t="s">
        <v>34</v>
      </c>
      <c r="AB3025" s="9">
        <f t="shared" ca="1" si="321"/>
        <v>8</v>
      </c>
      <c r="AC3025" s="9" t="str">
        <f t="shared" ca="1" si="322"/>
        <v>Below 45 Days</v>
      </c>
      <c r="AD3025" s="9" t="str">
        <f t="shared" ca="1" si="323"/>
        <v/>
      </c>
      <c r="AE3025" s="9" t="str">
        <f t="shared" ca="1" si="324"/>
        <v/>
      </c>
      <c r="AF3025" s="9"/>
      <c r="AG3025" s="123" t="str">
        <f t="shared" si="320"/>
        <v>Polaki,'136/2026'</v>
      </c>
      <c r="AH3025" s="97" t="str">
        <f t="shared" ca="1" si="325"/>
        <v>Below 45 Days</v>
      </c>
    </row>
    <row r="3026" spans="1:34" ht="25.5" customHeight="1" x14ac:dyDescent="0.25">
      <c r="A3026" s="9">
        <v>302</v>
      </c>
      <c r="B3026" s="123" t="str">
        <f>_xlfn.XLOOKUP(E3026,'[1]PS Name'!B:B,'[1]PS Name'!D:D)</f>
        <v>Tekkali Sub-Division</v>
      </c>
      <c r="C3026" s="123" t="str">
        <f>_xlfn.XLOOKUP(E3026,'[1]PS Name'!B:B,'[1]PS Name'!C:C)</f>
        <v>Tekkali Rural Circle</v>
      </c>
      <c r="D3026" s="123"/>
      <c r="E3026" s="123" t="s">
        <v>84</v>
      </c>
      <c r="F3026" s="9" t="s">
        <v>3215</v>
      </c>
      <c r="G3026" s="63" t="s">
        <v>1572</v>
      </c>
      <c r="H3026" s="137">
        <v>46303</v>
      </c>
      <c r="I3026" s="63" t="str">
        <f t="shared" si="319"/>
        <v>Oct</v>
      </c>
      <c r="J3026" s="63">
        <f t="shared" si="326"/>
        <v>2026</v>
      </c>
      <c r="K3026" s="63" t="s">
        <v>75</v>
      </c>
      <c r="L3026" s="9"/>
      <c r="M3026" s="9" t="str">
        <f>_xlfn.XLOOKUP(K3026,[1]Heads!A:A,[1]Heads!B:B)</f>
        <v>Bodily Offiences</v>
      </c>
      <c r="N3026" s="9" t="str">
        <f>_xlfn.XLOOKUP(M3026,[1]Heads!B:B,[1]Heads!C:C)</f>
        <v>IPC</v>
      </c>
      <c r="O3026" s="9" t="s">
        <v>32</v>
      </c>
      <c r="P3026" s="75"/>
      <c r="Q3026" s="9"/>
      <c r="R3026" s="75"/>
      <c r="S3026" s="96" t="s">
        <v>3196</v>
      </c>
      <c r="T3026" s="9"/>
      <c r="U3026" s="75"/>
      <c r="V3026" s="9"/>
      <c r="W3026" s="75" t="s">
        <v>2553</v>
      </c>
      <c r="X3026" s="104" t="s">
        <v>169</v>
      </c>
      <c r="Y3026" s="98"/>
      <c r="Z3026" s="9" t="s">
        <v>7050</v>
      </c>
      <c r="AA3026" s="9" t="s">
        <v>34</v>
      </c>
      <c r="AB3026" s="9">
        <f t="shared" ca="1" si="321"/>
        <v>8</v>
      </c>
      <c r="AC3026" s="9" t="str">
        <f t="shared" ca="1" si="322"/>
        <v>Below 45 Days</v>
      </c>
      <c r="AD3026" s="9" t="str">
        <f t="shared" ca="1" si="323"/>
        <v/>
      </c>
      <c r="AE3026" s="9" t="str">
        <f t="shared" ca="1" si="324"/>
        <v/>
      </c>
      <c r="AF3026" s="9"/>
      <c r="AG3026" s="123" t="str">
        <f t="shared" si="320"/>
        <v>Nandigam,'96/2026'</v>
      </c>
      <c r="AH3026" s="97" t="str">
        <f t="shared" ca="1" si="325"/>
        <v>Below 45 Days</v>
      </c>
    </row>
    <row r="3027" spans="1:34" ht="25.5" customHeight="1" x14ac:dyDescent="0.25">
      <c r="A3027" s="9">
        <v>303</v>
      </c>
      <c r="B3027" s="123" t="str">
        <f>_xlfn.XLOOKUP(E3027,'[1]PS Name'!B:B,'[1]PS Name'!D:D)</f>
        <v>Tekkali Sub-Division</v>
      </c>
      <c r="C3027" s="123" t="str">
        <f>_xlfn.XLOOKUP(E3027,'[1]PS Name'!B:B,'[1]PS Name'!C:C)</f>
        <v>Tekkali Rural Circle</v>
      </c>
      <c r="D3027" s="123"/>
      <c r="E3027" s="123" t="s">
        <v>89</v>
      </c>
      <c r="F3027" s="9" t="s">
        <v>5558</v>
      </c>
      <c r="G3027" s="63" t="s">
        <v>707</v>
      </c>
      <c r="H3027" s="137">
        <v>46304</v>
      </c>
      <c r="I3027" s="63" t="str">
        <f t="shared" si="319"/>
        <v>Oct</v>
      </c>
      <c r="J3027" s="63">
        <f t="shared" si="326"/>
        <v>2026</v>
      </c>
      <c r="K3027" s="63" t="s">
        <v>71</v>
      </c>
      <c r="L3027" s="9"/>
      <c r="M3027" s="9" t="str">
        <f>_xlfn.XLOOKUP(K3027,[1]Heads!A:A,[1]Heads!B:B)</f>
        <v>Road Accidents</v>
      </c>
      <c r="N3027" s="9" t="str">
        <f>_xlfn.XLOOKUP(M3027,[1]Heads!B:B,[1]Heads!C:C)</f>
        <v>IPC</v>
      </c>
      <c r="O3027" s="9" t="s">
        <v>32</v>
      </c>
      <c r="P3027" s="75"/>
      <c r="Q3027" s="9"/>
      <c r="R3027" s="75"/>
      <c r="S3027" s="96" t="s">
        <v>3196</v>
      </c>
      <c r="T3027" s="9"/>
      <c r="U3027" s="75"/>
      <c r="V3027" s="9"/>
      <c r="W3027" s="75" t="s">
        <v>2553</v>
      </c>
      <c r="X3027" s="104" t="s">
        <v>169</v>
      </c>
      <c r="Y3027" s="98"/>
      <c r="Z3027" s="9" t="s">
        <v>7051</v>
      </c>
      <c r="AA3027" s="9" t="s">
        <v>34</v>
      </c>
      <c r="AB3027" s="9">
        <f t="shared" ca="1" si="321"/>
        <v>7</v>
      </c>
      <c r="AC3027" s="9" t="str">
        <f t="shared" ca="1" si="322"/>
        <v>Below 45 Days</v>
      </c>
      <c r="AD3027" s="9" t="str">
        <f t="shared" ca="1" si="323"/>
        <v/>
      </c>
      <c r="AE3027" s="9" t="str">
        <f t="shared" ca="1" si="324"/>
        <v/>
      </c>
      <c r="AF3027" s="9"/>
      <c r="AG3027" s="123" t="str">
        <f t="shared" si="320"/>
        <v>Kotabommali,'185/2026'</v>
      </c>
      <c r="AH3027" s="97" t="str">
        <f t="shared" ca="1" si="325"/>
        <v>Below 45 Days</v>
      </c>
    </row>
    <row r="3028" spans="1:34" ht="25.5" customHeight="1" x14ac:dyDescent="0.25">
      <c r="A3028" s="9">
        <v>304</v>
      </c>
      <c r="B3028" s="123" t="str">
        <f>_xlfn.XLOOKUP(E3028,'[1]PS Name'!B:B,'[1]PS Name'!D:D)</f>
        <v>Tekkali Sub-Division</v>
      </c>
      <c r="C3028" s="123" t="str">
        <f>_xlfn.XLOOKUP(E3028,'[1]PS Name'!B:B,'[1]PS Name'!C:C)</f>
        <v>Narasannapeta Circle</v>
      </c>
      <c r="D3028" s="123"/>
      <c r="E3028" s="123" t="s">
        <v>124</v>
      </c>
      <c r="F3028" s="9" t="s">
        <v>3532</v>
      </c>
      <c r="G3028" s="63" t="s">
        <v>1157</v>
      </c>
      <c r="H3028" s="137">
        <v>46304</v>
      </c>
      <c r="I3028" s="63" t="str">
        <f t="shared" si="319"/>
        <v>Oct</v>
      </c>
      <c r="J3028" s="63">
        <f t="shared" si="326"/>
        <v>2026</v>
      </c>
      <c r="K3028" s="63" t="s">
        <v>2386</v>
      </c>
      <c r="L3028" s="9"/>
      <c r="M3028" s="9" t="str">
        <f>_xlfn.XLOOKUP(K3028,[1]Heads!A:A,[1]Heads!B:B)</f>
        <v>Enforcement</v>
      </c>
      <c r="N3028" s="9" t="str">
        <f>_xlfn.XLOOKUP(M3028,[1]Heads!B:B,[1]Heads!C:C)</f>
        <v>Enforcement</v>
      </c>
      <c r="O3028" s="9" t="s">
        <v>32</v>
      </c>
      <c r="P3028" s="75"/>
      <c r="Q3028" s="9"/>
      <c r="R3028" s="75"/>
      <c r="S3028" s="96" t="s">
        <v>3196</v>
      </c>
      <c r="T3028" s="9"/>
      <c r="U3028" s="75"/>
      <c r="V3028" s="9"/>
      <c r="W3028" s="75" t="s">
        <v>2553</v>
      </c>
      <c r="X3028" s="104" t="s">
        <v>141</v>
      </c>
      <c r="Y3028" s="98"/>
      <c r="Z3028" s="9" t="s">
        <v>7052</v>
      </c>
      <c r="AA3028" s="9" t="s">
        <v>34</v>
      </c>
      <c r="AB3028" s="9">
        <f t="shared" ca="1" si="321"/>
        <v>7</v>
      </c>
      <c r="AC3028" s="9" t="str">
        <f t="shared" ca="1" si="322"/>
        <v>Below 45 Days</v>
      </c>
      <c r="AD3028" s="9" t="str">
        <f t="shared" ca="1" si="323"/>
        <v/>
      </c>
      <c r="AE3028" s="9" t="str">
        <f t="shared" ca="1" si="324"/>
        <v/>
      </c>
      <c r="AF3028" s="9"/>
      <c r="AG3028" s="123" t="str">
        <f t="shared" si="320"/>
        <v>Saravakota,'125/2026'</v>
      </c>
      <c r="AH3028" s="97" t="str">
        <f t="shared" ca="1" si="325"/>
        <v>Below 45 Days</v>
      </c>
    </row>
    <row r="3029" spans="1:34" ht="25.5" customHeight="1" x14ac:dyDescent="0.25">
      <c r="A3029" s="9">
        <v>305</v>
      </c>
      <c r="B3029" s="123" t="str">
        <f>_xlfn.XLOOKUP(E3029,'[1]PS Name'!B:B,'[1]PS Name'!D:D)</f>
        <v>Tekkali Sub-Division</v>
      </c>
      <c r="C3029" s="123" t="str">
        <f>_xlfn.XLOOKUP(E3029,'[1]PS Name'!B:B,'[1]PS Name'!C:C)</f>
        <v>Narasannapeta Circle</v>
      </c>
      <c r="D3029" s="123"/>
      <c r="E3029" s="123" t="s">
        <v>113</v>
      </c>
      <c r="F3029" s="9" t="s">
        <v>3170</v>
      </c>
      <c r="G3029" s="63" t="s">
        <v>1157</v>
      </c>
      <c r="H3029" s="137">
        <v>46304</v>
      </c>
      <c r="I3029" s="63" t="str">
        <f t="shared" si="319"/>
        <v>Oct</v>
      </c>
      <c r="J3029" s="63">
        <f t="shared" si="326"/>
        <v>2026</v>
      </c>
      <c r="K3029" s="63" t="s">
        <v>2386</v>
      </c>
      <c r="L3029" s="9"/>
      <c r="M3029" s="9" t="str">
        <f>_xlfn.XLOOKUP(K3029,[1]Heads!A:A,[1]Heads!B:B)</f>
        <v>Enforcement</v>
      </c>
      <c r="N3029" s="9" t="str">
        <f>_xlfn.XLOOKUP(M3029,[1]Heads!B:B,[1]Heads!C:C)</f>
        <v>Enforcement</v>
      </c>
      <c r="O3029" s="9" t="s">
        <v>32</v>
      </c>
      <c r="P3029" s="75"/>
      <c r="Q3029" s="9"/>
      <c r="R3029" s="75"/>
      <c r="S3029" s="96" t="s">
        <v>3196</v>
      </c>
      <c r="T3029" s="9"/>
      <c r="U3029" s="75"/>
      <c r="V3029" s="9"/>
      <c r="W3029" s="75" t="s">
        <v>2553</v>
      </c>
      <c r="X3029" s="104" t="s">
        <v>141</v>
      </c>
      <c r="Y3029" s="98"/>
      <c r="Z3029" s="9" t="s">
        <v>7053</v>
      </c>
      <c r="AA3029" s="9" t="s">
        <v>34</v>
      </c>
      <c r="AB3029" s="9">
        <f t="shared" ca="1" si="321"/>
        <v>7</v>
      </c>
      <c r="AC3029" s="9" t="str">
        <f t="shared" ca="1" si="322"/>
        <v>Below 45 Days</v>
      </c>
      <c r="AD3029" s="9" t="str">
        <f t="shared" ca="1" si="323"/>
        <v/>
      </c>
      <c r="AE3029" s="9" t="str">
        <f t="shared" ca="1" si="324"/>
        <v/>
      </c>
      <c r="AF3029" s="9"/>
      <c r="AG3029" s="123" t="str">
        <f t="shared" si="320"/>
        <v>Jalumuru,'94/2026'</v>
      </c>
      <c r="AH3029" s="97" t="str">
        <f t="shared" ca="1" si="325"/>
        <v>Below 45 Days</v>
      </c>
    </row>
    <row r="3030" spans="1:34" ht="25.5" customHeight="1" x14ac:dyDescent="0.25">
      <c r="A3030" s="9">
        <v>306</v>
      </c>
      <c r="B3030" s="123" t="str">
        <f>_xlfn.XLOOKUP(E3030,'[1]PS Name'!B:B,'[1]PS Name'!D:D)</f>
        <v>Srikakulam Sub-Division</v>
      </c>
      <c r="C3030" s="123" t="str">
        <f>_xlfn.XLOOKUP(E3030,'[1]PS Name'!B:B,'[1]PS Name'!C:C)</f>
        <v>Srikakulam Rural Circle</v>
      </c>
      <c r="D3030" s="123"/>
      <c r="E3030" s="123" t="s">
        <v>61</v>
      </c>
      <c r="F3030" s="9" t="s">
        <v>3120</v>
      </c>
      <c r="G3030" s="63" t="s">
        <v>5500</v>
      </c>
      <c r="H3030" s="137">
        <v>46304</v>
      </c>
      <c r="I3030" s="63" t="str">
        <f t="shared" si="319"/>
        <v>Oct</v>
      </c>
      <c r="J3030" s="63">
        <f t="shared" si="326"/>
        <v>2026</v>
      </c>
      <c r="K3030" s="63" t="s">
        <v>81</v>
      </c>
      <c r="L3030" s="9"/>
      <c r="M3030" s="9" t="str">
        <f>_xlfn.XLOOKUP(K3030,[1]Heads!A:A,[1]Heads!B:B)</f>
        <v>Enforcement</v>
      </c>
      <c r="N3030" s="9" t="str">
        <f>_xlfn.XLOOKUP(M3030,[1]Heads!B:B,[1]Heads!C:C)</f>
        <v>Enforcement</v>
      </c>
      <c r="O3030" s="9" t="s">
        <v>32</v>
      </c>
      <c r="P3030" s="75"/>
      <c r="Q3030" s="9"/>
      <c r="R3030" s="75"/>
      <c r="S3030" s="96" t="s">
        <v>3196</v>
      </c>
      <c r="T3030" s="9"/>
      <c r="U3030" s="75"/>
      <c r="V3030" s="9"/>
      <c r="W3030" s="75" t="s">
        <v>2553</v>
      </c>
      <c r="X3030" s="104" t="s">
        <v>141</v>
      </c>
      <c r="Y3030" s="98"/>
      <c r="Z3030" s="9" t="s">
        <v>7054</v>
      </c>
      <c r="AA3030" s="9" t="s">
        <v>34</v>
      </c>
      <c r="AB3030" s="9">
        <f t="shared" ca="1" si="321"/>
        <v>7</v>
      </c>
      <c r="AC3030" s="9" t="str">
        <f t="shared" ca="1" si="322"/>
        <v>Below 45 Days</v>
      </c>
      <c r="AD3030" s="9" t="str">
        <f t="shared" ca="1" si="323"/>
        <v/>
      </c>
      <c r="AE3030" s="9" t="str">
        <f t="shared" ca="1" si="324"/>
        <v/>
      </c>
      <c r="AF3030" s="9"/>
      <c r="AG3030" s="123" t="str">
        <f t="shared" si="320"/>
        <v>Srikakulam I Town,'91/2026'</v>
      </c>
      <c r="AH3030" s="97" t="str">
        <f t="shared" ca="1" si="325"/>
        <v>Below 45 Days</v>
      </c>
    </row>
    <row r="3031" spans="1:34" ht="25.5" customHeight="1" x14ac:dyDescent="0.25">
      <c r="A3031" s="9">
        <v>307</v>
      </c>
      <c r="B3031" s="123" t="str">
        <f>_xlfn.XLOOKUP(E3031,'[1]PS Name'!B:B,'[1]PS Name'!D:D)</f>
        <v>Tekkali Sub-Division</v>
      </c>
      <c r="C3031" s="123" t="str">
        <f>_xlfn.XLOOKUP(E3031,'[1]PS Name'!B:B,'[1]PS Name'!C:C)</f>
        <v>Tekkali Rural Circle</v>
      </c>
      <c r="D3031" s="123"/>
      <c r="E3031" s="123" t="s">
        <v>89</v>
      </c>
      <c r="F3031" s="9" t="s">
        <v>5560</v>
      </c>
      <c r="G3031" s="63" t="s">
        <v>264</v>
      </c>
      <c r="H3031" s="137">
        <v>46304</v>
      </c>
      <c r="I3031" s="63" t="str">
        <f t="shared" si="319"/>
        <v>Oct</v>
      </c>
      <c r="J3031" s="63">
        <f t="shared" si="326"/>
        <v>2026</v>
      </c>
      <c r="K3031" s="63" t="s">
        <v>59</v>
      </c>
      <c r="L3031" s="9" t="s">
        <v>265</v>
      </c>
      <c r="M3031" s="9" t="str">
        <f>_xlfn.XLOOKUP(K3031,[1]Heads!A:A,[1]Heads!B:B)</f>
        <v>Missing Cases</v>
      </c>
      <c r="N3031" s="9" t="str">
        <f>_xlfn.XLOOKUP(M3031,[1]Heads!B:B,[1]Heads!C:C)</f>
        <v>Missing</v>
      </c>
      <c r="O3031" s="9" t="s">
        <v>32</v>
      </c>
      <c r="P3031" s="75"/>
      <c r="Q3031" s="9"/>
      <c r="R3031" s="75"/>
      <c r="S3031" s="96" t="s">
        <v>3196</v>
      </c>
      <c r="T3031" s="9"/>
      <c r="U3031" s="75"/>
      <c r="V3031" s="9"/>
      <c r="W3031" s="75" t="s">
        <v>2553</v>
      </c>
      <c r="X3031" s="104" t="s">
        <v>142</v>
      </c>
      <c r="Y3031" s="98"/>
      <c r="Z3031" s="9" t="s">
        <v>7055</v>
      </c>
      <c r="AA3031" s="9" t="s">
        <v>34</v>
      </c>
      <c r="AB3031" s="9">
        <f t="shared" ca="1" si="321"/>
        <v>7</v>
      </c>
      <c r="AC3031" s="9" t="str">
        <f t="shared" ca="1" si="322"/>
        <v>Below 45 Days</v>
      </c>
      <c r="AD3031" s="9" t="str">
        <f t="shared" ca="1" si="323"/>
        <v/>
      </c>
      <c r="AE3031" s="9" t="str">
        <f t="shared" ca="1" si="324"/>
        <v/>
      </c>
      <c r="AF3031" s="9"/>
      <c r="AG3031" s="123" t="str">
        <f t="shared" si="320"/>
        <v>Kotabommali,'186/2026'</v>
      </c>
      <c r="AH3031" s="97" t="str">
        <f t="shared" ca="1" si="325"/>
        <v>Below 45 Days</v>
      </c>
    </row>
    <row r="3032" spans="1:34" ht="25.5" customHeight="1" x14ac:dyDescent="0.25">
      <c r="A3032" s="9">
        <v>308</v>
      </c>
      <c r="B3032" s="123" t="str">
        <f>_xlfn.XLOOKUP(E3032,'[1]PS Name'!B:B,'[1]PS Name'!D:D)</f>
        <v>Tekkali Sub-Division</v>
      </c>
      <c r="C3032" s="123" t="str">
        <f>_xlfn.XLOOKUP(E3032,'[1]PS Name'!B:B,'[1]PS Name'!C:C)</f>
        <v>Tekkali Rural Circle</v>
      </c>
      <c r="D3032" s="123"/>
      <c r="E3032" s="123" t="s">
        <v>95</v>
      </c>
      <c r="F3032" s="9" t="s">
        <v>3120</v>
      </c>
      <c r="G3032" s="63" t="s">
        <v>1157</v>
      </c>
      <c r="H3032" s="137">
        <v>46304</v>
      </c>
      <c r="I3032" s="63" t="str">
        <f t="shared" si="319"/>
        <v>Oct</v>
      </c>
      <c r="J3032" s="63">
        <f t="shared" si="326"/>
        <v>2026</v>
      </c>
      <c r="K3032" s="63" t="s">
        <v>2386</v>
      </c>
      <c r="L3032" s="9"/>
      <c r="M3032" s="9" t="str">
        <f>_xlfn.XLOOKUP(K3032,[1]Heads!A:A,[1]Heads!B:B)</f>
        <v>Enforcement</v>
      </c>
      <c r="N3032" s="9" t="str">
        <f>_xlfn.XLOOKUP(M3032,[1]Heads!B:B,[1]Heads!C:C)</f>
        <v>Enforcement</v>
      </c>
      <c r="O3032" s="9" t="s">
        <v>32</v>
      </c>
      <c r="P3032" s="75"/>
      <c r="Q3032" s="9"/>
      <c r="R3032" s="75"/>
      <c r="S3032" s="96" t="s">
        <v>3196</v>
      </c>
      <c r="T3032" s="9"/>
      <c r="U3032" s="75"/>
      <c r="V3032" s="9"/>
      <c r="W3032" s="75" t="s">
        <v>2553</v>
      </c>
      <c r="X3032" s="104" t="s">
        <v>33</v>
      </c>
      <c r="Y3032" s="98">
        <v>46305</v>
      </c>
      <c r="Z3032" s="9" t="s">
        <v>7056</v>
      </c>
      <c r="AA3032" s="9" t="s">
        <v>34</v>
      </c>
      <c r="AB3032" s="9">
        <f t="shared" ca="1" si="321"/>
        <v>7</v>
      </c>
      <c r="AC3032" s="9" t="str">
        <f t="shared" ca="1" si="322"/>
        <v>Below 45 Days</v>
      </c>
      <c r="AD3032" s="9">
        <f t="shared" ca="1" si="323"/>
        <v>6</v>
      </c>
      <c r="AE3032" s="9" t="str">
        <f t="shared" ca="1" si="324"/>
        <v>Below 45 Days</v>
      </c>
      <c r="AF3032" s="9"/>
      <c r="AG3032" s="123" t="str">
        <f t="shared" si="320"/>
        <v>Santhabommali,'91/2026'</v>
      </c>
      <c r="AH3032" s="97" t="str">
        <f t="shared" si="325"/>
        <v/>
      </c>
    </row>
    <row r="3033" spans="1:34" ht="25.5" customHeight="1" x14ac:dyDescent="0.25">
      <c r="A3033" s="9">
        <v>309</v>
      </c>
      <c r="B3033" s="123" t="str">
        <f>_xlfn.XLOOKUP(E3033,'[1]PS Name'!B:B,'[1]PS Name'!D:D)</f>
        <v>Srikakulam Sub-Division</v>
      </c>
      <c r="C3033" s="123" t="str">
        <f>_xlfn.XLOOKUP(E3033,'[1]PS Name'!B:B,'[1]PS Name'!C:C)</f>
        <v>Amadalavalasa Circle</v>
      </c>
      <c r="D3033" s="123"/>
      <c r="E3033" s="123" t="s">
        <v>67</v>
      </c>
      <c r="F3033" s="9" t="s">
        <v>3206</v>
      </c>
      <c r="G3033" s="63" t="s">
        <v>264</v>
      </c>
      <c r="H3033" s="137">
        <v>46304</v>
      </c>
      <c r="I3033" s="63" t="str">
        <f t="shared" si="319"/>
        <v>Oct</v>
      </c>
      <c r="J3033" s="63">
        <f t="shared" si="326"/>
        <v>2026</v>
      </c>
      <c r="K3033" s="63" t="s">
        <v>59</v>
      </c>
      <c r="L3033" s="9" t="s">
        <v>265</v>
      </c>
      <c r="M3033" s="9" t="str">
        <f>_xlfn.XLOOKUP(K3033,[1]Heads!A:A,[1]Heads!B:B)</f>
        <v>Missing Cases</v>
      </c>
      <c r="N3033" s="9" t="str">
        <f>_xlfn.XLOOKUP(M3033,[1]Heads!B:B,[1]Heads!C:C)</f>
        <v>Missing</v>
      </c>
      <c r="O3033" s="9" t="s">
        <v>32</v>
      </c>
      <c r="P3033" s="75"/>
      <c r="Q3033" s="9"/>
      <c r="R3033" s="75"/>
      <c r="S3033" s="96" t="s">
        <v>3196</v>
      </c>
      <c r="T3033" s="9"/>
      <c r="U3033" s="75"/>
      <c r="V3033" s="9"/>
      <c r="W3033" s="75" t="s">
        <v>2553</v>
      </c>
      <c r="X3033" s="104" t="s">
        <v>112</v>
      </c>
      <c r="Y3033" s="98"/>
      <c r="Z3033" s="9" t="s">
        <v>7057</v>
      </c>
      <c r="AA3033" s="9" t="s">
        <v>34</v>
      </c>
      <c r="AB3033" s="9">
        <f t="shared" ca="1" si="321"/>
        <v>7</v>
      </c>
      <c r="AC3033" s="9" t="str">
        <f t="shared" ca="1" si="322"/>
        <v>Below 45 Days</v>
      </c>
      <c r="AD3033" s="9" t="str">
        <f t="shared" ca="1" si="323"/>
        <v/>
      </c>
      <c r="AE3033" s="9" t="str">
        <f t="shared" ca="1" si="324"/>
        <v/>
      </c>
      <c r="AF3033" s="9"/>
      <c r="AG3033" s="123" t="str">
        <f t="shared" si="320"/>
        <v>Sarubujjili,'97/2026'</v>
      </c>
      <c r="AH3033" s="97" t="str">
        <f t="shared" ca="1" si="325"/>
        <v>Below 45 Days</v>
      </c>
    </row>
    <row r="3034" spans="1:34" ht="25.5" customHeight="1" x14ac:dyDescent="0.25">
      <c r="A3034" s="9">
        <v>310</v>
      </c>
      <c r="B3034" s="123" t="str">
        <f>_xlfn.XLOOKUP(E3034,'[1]PS Name'!B:B,'[1]PS Name'!D:D)</f>
        <v>Kasibugga Sub-Division</v>
      </c>
      <c r="C3034" s="123" t="str">
        <f>_xlfn.XLOOKUP(E3034,'[1]PS Name'!B:B,'[1]PS Name'!C:C)</f>
        <v>Itchapuram Circle</v>
      </c>
      <c r="D3034" s="123"/>
      <c r="E3034" s="123" t="s">
        <v>65</v>
      </c>
      <c r="F3034" s="9" t="s">
        <v>3562</v>
      </c>
      <c r="G3034" s="63" t="s">
        <v>845</v>
      </c>
      <c r="H3034" s="137">
        <v>46304</v>
      </c>
      <c r="I3034" s="63" t="str">
        <f t="shared" si="319"/>
        <v>Oct</v>
      </c>
      <c r="J3034" s="63">
        <f t="shared" si="326"/>
        <v>2026</v>
      </c>
      <c r="K3034" s="63" t="s">
        <v>116</v>
      </c>
      <c r="L3034" s="9"/>
      <c r="M3034" s="9" t="str">
        <f>_xlfn.XLOOKUP(K3034,[1]Heads!A:A,[1]Heads!B:B)</f>
        <v>NDPS</v>
      </c>
      <c r="N3034" s="9" t="str">
        <f>_xlfn.XLOOKUP(M3034,[1]Heads!B:B,[1]Heads!C:C)</f>
        <v>NDPS</v>
      </c>
      <c r="O3034" s="9" t="s">
        <v>32</v>
      </c>
      <c r="P3034" s="75"/>
      <c r="Q3034" s="9"/>
      <c r="R3034" s="75"/>
      <c r="S3034" s="96" t="s">
        <v>3196</v>
      </c>
      <c r="T3034" s="9"/>
      <c r="U3034" s="75"/>
      <c r="V3034" s="9"/>
      <c r="W3034" s="75" t="s">
        <v>2553</v>
      </c>
      <c r="X3034" s="104" t="s">
        <v>50</v>
      </c>
      <c r="Y3034" s="98"/>
      <c r="Z3034" s="9" t="s">
        <v>7058</v>
      </c>
      <c r="AA3034" s="9" t="s">
        <v>34</v>
      </c>
      <c r="AB3034" s="9">
        <f t="shared" ca="1" si="321"/>
        <v>7</v>
      </c>
      <c r="AC3034" s="9" t="str">
        <f t="shared" ca="1" si="322"/>
        <v>Below 45 Days</v>
      </c>
      <c r="AD3034" s="9" t="str">
        <f t="shared" ca="1" si="323"/>
        <v/>
      </c>
      <c r="AE3034" s="9" t="str">
        <f t="shared" ca="1" si="324"/>
        <v/>
      </c>
      <c r="AF3034" s="9"/>
      <c r="AG3034" s="123" t="str">
        <f t="shared" si="320"/>
        <v>Itchapuram Town,'131/2026'</v>
      </c>
      <c r="AH3034" s="97" t="str">
        <f t="shared" ca="1" si="325"/>
        <v>Below 45 Days</v>
      </c>
    </row>
    <row r="3035" spans="1:34" ht="25.5" customHeight="1" x14ac:dyDescent="0.25">
      <c r="A3035" s="9">
        <v>311</v>
      </c>
      <c r="B3035" s="123" t="str">
        <f>_xlfn.XLOOKUP(E3035,'[1]PS Name'!B:B,'[1]PS Name'!D:D)</f>
        <v>Srikakulam Sub-Division</v>
      </c>
      <c r="C3035" s="123" t="str">
        <f>_xlfn.XLOOKUP(E3035,'[1]PS Name'!B:B,'[1]PS Name'!C:C)</f>
        <v>Amadalavalasa Circle</v>
      </c>
      <c r="D3035" s="123"/>
      <c r="E3035" s="123" t="s">
        <v>109</v>
      </c>
      <c r="F3035" s="9" t="s">
        <v>3093</v>
      </c>
      <c r="G3035" s="63" t="s">
        <v>7059</v>
      </c>
      <c r="H3035" s="137">
        <v>46304</v>
      </c>
      <c r="I3035" s="63" t="str">
        <f t="shared" si="319"/>
        <v>Oct</v>
      </c>
      <c r="J3035" s="63">
        <f t="shared" si="326"/>
        <v>2026</v>
      </c>
      <c r="K3035" s="63" t="s">
        <v>131</v>
      </c>
      <c r="L3035" s="9"/>
      <c r="M3035" s="9" t="str">
        <f>_xlfn.XLOOKUP(K3035,[1]Heads!A:A,[1]Heads!B:B)</f>
        <v>POCSO Cases</v>
      </c>
      <c r="N3035" s="9" t="str">
        <f>_xlfn.XLOOKUP(M3035,[1]Heads!B:B,[1]Heads!C:C)</f>
        <v>IPC</v>
      </c>
      <c r="O3035" s="9" t="s">
        <v>45</v>
      </c>
      <c r="P3035" s="75"/>
      <c r="Q3035" s="9"/>
      <c r="R3035" s="75"/>
      <c r="S3035" s="96" t="s">
        <v>3196</v>
      </c>
      <c r="T3035" s="9"/>
      <c r="U3035" s="75"/>
      <c r="V3035" s="9"/>
      <c r="W3035" s="75" t="s">
        <v>2553</v>
      </c>
      <c r="X3035" s="104" t="s">
        <v>172</v>
      </c>
      <c r="Y3035" s="98">
        <v>46307</v>
      </c>
      <c r="Z3035" s="9" t="s">
        <v>7060</v>
      </c>
      <c r="AA3035" s="9" t="s">
        <v>34</v>
      </c>
      <c r="AB3035" s="9">
        <f t="shared" ca="1" si="321"/>
        <v>7</v>
      </c>
      <c r="AC3035" s="9" t="str">
        <f t="shared" ca="1" si="322"/>
        <v>Below 45 Days</v>
      </c>
      <c r="AD3035" s="9">
        <f t="shared" ca="1" si="323"/>
        <v>4</v>
      </c>
      <c r="AE3035" s="9" t="str">
        <f t="shared" ca="1" si="324"/>
        <v>Below 45 Days</v>
      </c>
      <c r="AF3035" s="9"/>
      <c r="AG3035" s="123" t="str">
        <f t="shared" si="320"/>
        <v>Burja,'59/2026'</v>
      </c>
      <c r="AH3035" s="97" t="str">
        <f t="shared" ca="1" si="325"/>
        <v>Below 45 Days</v>
      </c>
    </row>
    <row r="3036" spans="1:34" ht="25.5" customHeight="1" x14ac:dyDescent="0.25">
      <c r="A3036" s="9">
        <v>312</v>
      </c>
      <c r="B3036" s="123" t="str">
        <f>_xlfn.XLOOKUP(E3036,'[1]PS Name'!B:B,'[1]PS Name'!D:D)</f>
        <v>Srikakulam Sub-Division</v>
      </c>
      <c r="C3036" s="123" t="str">
        <f>_xlfn.XLOOKUP(E3036,'[1]PS Name'!B:B,'[1]PS Name'!C:C)</f>
        <v>J.R.Puram Circle</v>
      </c>
      <c r="D3036" s="123"/>
      <c r="E3036" s="123" t="s">
        <v>38</v>
      </c>
      <c r="F3036" s="9" t="s">
        <v>5665</v>
      </c>
      <c r="G3036" s="63" t="s">
        <v>7061</v>
      </c>
      <c r="H3036" s="137">
        <v>46304</v>
      </c>
      <c r="I3036" s="63" t="str">
        <f t="shared" si="319"/>
        <v>Oct</v>
      </c>
      <c r="J3036" s="63">
        <f t="shared" si="326"/>
        <v>2026</v>
      </c>
      <c r="K3036" s="63" t="s">
        <v>93</v>
      </c>
      <c r="L3036" s="9" t="s">
        <v>1854</v>
      </c>
      <c r="M3036" s="9" t="str">
        <f>_xlfn.XLOOKUP(K3036,[1]Heads!A:A,[1]Heads!B:B)</f>
        <v>POCSO Cases</v>
      </c>
      <c r="N3036" s="9" t="str">
        <f>_xlfn.XLOOKUP(M3036,[1]Heads!B:B,[1]Heads!C:C)</f>
        <v>IPC</v>
      </c>
      <c r="O3036" s="9" t="s">
        <v>32</v>
      </c>
      <c r="P3036" s="75"/>
      <c r="Q3036" s="9"/>
      <c r="R3036" s="75"/>
      <c r="S3036" s="96" t="s">
        <v>3196</v>
      </c>
      <c r="T3036" s="9"/>
      <c r="U3036" s="75"/>
      <c r="V3036" s="9"/>
      <c r="W3036" s="75" t="s">
        <v>2553</v>
      </c>
      <c r="X3036" s="104" t="s">
        <v>173</v>
      </c>
      <c r="Y3036" s="98">
        <v>46307</v>
      </c>
      <c r="Z3036" s="9" t="s">
        <v>7062</v>
      </c>
      <c r="AA3036" s="9" t="s">
        <v>34</v>
      </c>
      <c r="AB3036" s="9">
        <f t="shared" ca="1" si="321"/>
        <v>7</v>
      </c>
      <c r="AC3036" s="9" t="str">
        <f t="shared" ca="1" si="322"/>
        <v>Below 45 Days</v>
      </c>
      <c r="AD3036" s="9">
        <f t="shared" ca="1" si="323"/>
        <v>4</v>
      </c>
      <c r="AE3036" s="9" t="str">
        <f t="shared" ca="1" si="324"/>
        <v>Below 45 Days</v>
      </c>
      <c r="AF3036" s="9"/>
      <c r="AG3036" s="123" t="str">
        <f t="shared" si="320"/>
        <v>Etcherla,'211/2026'</v>
      </c>
      <c r="AH3036" s="97" t="str">
        <f t="shared" ca="1" si="325"/>
        <v>Below 45 Days</v>
      </c>
    </row>
    <row r="3037" spans="1:34" ht="25.5" customHeight="1" x14ac:dyDescent="0.25">
      <c r="A3037" s="9">
        <v>313</v>
      </c>
      <c r="B3037" s="123" t="str">
        <f>_xlfn.XLOOKUP(E3037,'[1]PS Name'!B:B,'[1]PS Name'!D:D)</f>
        <v>Tekkali Sub-Division</v>
      </c>
      <c r="C3037" s="123" t="str">
        <f>_xlfn.XLOOKUP(E3037,'[1]PS Name'!B:B,'[1]PS Name'!C:C)</f>
        <v>Narasannapeta Circle</v>
      </c>
      <c r="D3037" s="123"/>
      <c r="E3037" s="123" t="s">
        <v>79</v>
      </c>
      <c r="F3037" s="9" t="s">
        <v>3611</v>
      </c>
      <c r="G3037" s="63" t="s">
        <v>1381</v>
      </c>
      <c r="H3037" s="137">
        <v>46304</v>
      </c>
      <c r="I3037" s="63" t="str">
        <f t="shared" si="319"/>
        <v>Oct</v>
      </c>
      <c r="J3037" s="63">
        <f t="shared" si="326"/>
        <v>2026</v>
      </c>
      <c r="K3037" s="63" t="s">
        <v>80</v>
      </c>
      <c r="L3037" s="9"/>
      <c r="M3037" s="9" t="str">
        <f>_xlfn.XLOOKUP(K3037,[1]Heads!A:A,[1]Heads!B:B)</f>
        <v>Crime  Against Women</v>
      </c>
      <c r="N3037" s="9" t="str">
        <f>_xlfn.XLOOKUP(M3037,[1]Heads!B:B,[1]Heads!C:C)</f>
        <v>IPC</v>
      </c>
      <c r="O3037" s="9" t="s">
        <v>32</v>
      </c>
      <c r="P3037" s="75"/>
      <c r="Q3037" s="9"/>
      <c r="R3037" s="75"/>
      <c r="S3037" s="96" t="s">
        <v>3196</v>
      </c>
      <c r="T3037" s="9"/>
      <c r="U3037" s="75"/>
      <c r="V3037" s="9"/>
      <c r="W3037" s="75" t="s">
        <v>2553</v>
      </c>
      <c r="X3037" s="104" t="s">
        <v>40</v>
      </c>
      <c r="Y3037" s="98"/>
      <c r="Z3037" s="9" t="s">
        <v>7063</v>
      </c>
      <c r="AA3037" s="9" t="s">
        <v>34</v>
      </c>
      <c r="AB3037" s="9">
        <f t="shared" ca="1" si="321"/>
        <v>7</v>
      </c>
      <c r="AC3037" s="9" t="str">
        <f t="shared" ca="1" si="322"/>
        <v>Below 45 Days</v>
      </c>
      <c r="AD3037" s="9" t="str">
        <f t="shared" ca="1" si="323"/>
        <v/>
      </c>
      <c r="AE3037" s="9" t="str">
        <f t="shared" ca="1" si="324"/>
        <v/>
      </c>
      <c r="AF3037" s="9"/>
      <c r="AG3037" s="123" t="str">
        <f t="shared" si="320"/>
        <v>Polaki,'137/2026'</v>
      </c>
      <c r="AH3037" s="97" t="str">
        <f t="shared" ca="1" si="325"/>
        <v>Below 45 Days</v>
      </c>
    </row>
    <row r="3038" spans="1:34" ht="25.5" customHeight="1" x14ac:dyDescent="0.25">
      <c r="A3038" s="9">
        <v>314</v>
      </c>
      <c r="B3038" s="123" t="str">
        <f>_xlfn.XLOOKUP(E3038,'[1]PS Name'!B:B,'[1]PS Name'!D:D)</f>
        <v>Tekkali Sub-Division</v>
      </c>
      <c r="C3038" s="123" t="str">
        <f>_xlfn.XLOOKUP(E3038,'[1]PS Name'!B:B,'[1]PS Name'!C:C)</f>
        <v>Narasannapeta Circle</v>
      </c>
      <c r="D3038" s="123"/>
      <c r="E3038" s="123" t="s">
        <v>42</v>
      </c>
      <c r="F3038" s="9" t="s">
        <v>6481</v>
      </c>
      <c r="G3038" s="63" t="s">
        <v>1646</v>
      </c>
      <c r="H3038" s="137">
        <v>46304</v>
      </c>
      <c r="I3038" s="63" t="str">
        <f t="shared" si="319"/>
        <v>Oct</v>
      </c>
      <c r="J3038" s="63">
        <f t="shared" si="326"/>
        <v>2026</v>
      </c>
      <c r="K3038" s="63" t="s">
        <v>80</v>
      </c>
      <c r="L3038" s="9"/>
      <c r="M3038" s="9" t="str">
        <f>_xlfn.XLOOKUP(K3038,[1]Heads!A:A,[1]Heads!B:B)</f>
        <v>Crime  Against Women</v>
      </c>
      <c r="N3038" s="9" t="str">
        <f>_xlfn.XLOOKUP(M3038,[1]Heads!B:B,[1]Heads!C:C)</f>
        <v>IPC</v>
      </c>
      <c r="O3038" s="9" t="s">
        <v>32</v>
      </c>
      <c r="P3038" s="75"/>
      <c r="Q3038" s="9"/>
      <c r="R3038" s="75"/>
      <c r="S3038" s="96" t="s">
        <v>3196</v>
      </c>
      <c r="T3038" s="9"/>
      <c r="U3038" s="75"/>
      <c r="V3038" s="9"/>
      <c r="W3038" s="75" t="s">
        <v>2553</v>
      </c>
      <c r="X3038" s="104" t="s">
        <v>50</v>
      </c>
      <c r="Y3038" s="98"/>
      <c r="Z3038" s="9" t="s">
        <v>7064</v>
      </c>
      <c r="AA3038" s="9" t="s">
        <v>34</v>
      </c>
      <c r="AB3038" s="9">
        <f t="shared" ca="1" si="321"/>
        <v>7</v>
      </c>
      <c r="AC3038" s="9" t="str">
        <f t="shared" ca="1" si="322"/>
        <v>Below 45 Days</v>
      </c>
      <c r="AD3038" s="9" t="str">
        <f t="shared" ca="1" si="323"/>
        <v/>
      </c>
      <c r="AE3038" s="9" t="str">
        <f t="shared" ca="1" si="324"/>
        <v/>
      </c>
      <c r="AF3038" s="9"/>
      <c r="AG3038" s="123" t="str">
        <f t="shared" si="320"/>
        <v>Narasannapeta,'301/2026'</v>
      </c>
      <c r="AH3038" s="97" t="str">
        <f t="shared" ca="1" si="325"/>
        <v>Below 45 Days</v>
      </c>
    </row>
    <row r="3039" spans="1:34" ht="25.5" customHeight="1" x14ac:dyDescent="0.25">
      <c r="A3039" s="9">
        <v>315</v>
      </c>
      <c r="B3039" s="123" t="str">
        <f>_xlfn.XLOOKUP(E3039,'[1]PS Name'!B:B,'[1]PS Name'!D:D)</f>
        <v>Tekkali Sub-Division</v>
      </c>
      <c r="C3039" s="123" t="str">
        <f>_xlfn.XLOOKUP(E3039,'[1]PS Name'!B:B,'[1]PS Name'!C:C)</f>
        <v>Tekkali Rural Circle</v>
      </c>
      <c r="D3039" s="123"/>
      <c r="E3039" s="123" t="s">
        <v>84</v>
      </c>
      <c r="F3039" s="9" t="s">
        <v>3206</v>
      </c>
      <c r="G3039" s="63" t="s">
        <v>980</v>
      </c>
      <c r="H3039" s="137">
        <v>46304</v>
      </c>
      <c r="I3039" s="63" t="str">
        <f t="shared" si="319"/>
        <v>Oct</v>
      </c>
      <c r="J3039" s="63">
        <f t="shared" si="326"/>
        <v>2026</v>
      </c>
      <c r="K3039" s="63" t="s">
        <v>77</v>
      </c>
      <c r="L3039" s="9"/>
      <c r="M3039" s="9" t="str">
        <f>_xlfn.XLOOKUP(K3039,[1]Heads!A:A,[1]Heads!B:B)</f>
        <v>Road Accidents</v>
      </c>
      <c r="N3039" s="9" t="str">
        <f>_xlfn.XLOOKUP(M3039,[1]Heads!B:B,[1]Heads!C:C)</f>
        <v>IPC</v>
      </c>
      <c r="O3039" s="9" t="s">
        <v>32</v>
      </c>
      <c r="P3039" s="75"/>
      <c r="Q3039" s="9"/>
      <c r="R3039" s="75"/>
      <c r="S3039" s="96" t="s">
        <v>3196</v>
      </c>
      <c r="T3039" s="9"/>
      <c r="U3039" s="75"/>
      <c r="V3039" s="9"/>
      <c r="W3039" s="75" t="s">
        <v>2553</v>
      </c>
      <c r="X3039" s="104" t="s">
        <v>168</v>
      </c>
      <c r="Y3039" s="98"/>
      <c r="Z3039" s="9" t="s">
        <v>7065</v>
      </c>
      <c r="AA3039" s="9" t="s">
        <v>34</v>
      </c>
      <c r="AB3039" s="9">
        <f t="shared" ca="1" si="321"/>
        <v>7</v>
      </c>
      <c r="AC3039" s="9" t="str">
        <f t="shared" ca="1" si="322"/>
        <v>Below 45 Days</v>
      </c>
      <c r="AD3039" s="9" t="str">
        <f t="shared" ca="1" si="323"/>
        <v/>
      </c>
      <c r="AE3039" s="9" t="str">
        <f t="shared" ca="1" si="324"/>
        <v/>
      </c>
      <c r="AF3039" s="9"/>
      <c r="AG3039" s="123" t="str">
        <f t="shared" si="320"/>
        <v>Nandigam,'97/2026'</v>
      </c>
      <c r="AH3039" s="97" t="str">
        <f t="shared" ca="1" si="325"/>
        <v>Below 45 Days</v>
      </c>
    </row>
    <row r="3040" spans="1:34" ht="25.5" customHeight="1" x14ac:dyDescent="0.25">
      <c r="A3040" s="9">
        <v>316</v>
      </c>
      <c r="B3040" s="123" t="str">
        <f>_xlfn.XLOOKUP(E3040,'[1]PS Name'!B:B,'[1]PS Name'!D:D)</f>
        <v>Srikakulam Sub-Division</v>
      </c>
      <c r="C3040" s="123">
        <f>_xlfn.XLOOKUP(E3040,'[1]PS Name'!B:B,'[1]PS Name'!C:C)</f>
        <v>0</v>
      </c>
      <c r="D3040" s="123"/>
      <c r="E3040" s="123" t="s">
        <v>28</v>
      </c>
      <c r="F3040" s="9" t="s">
        <v>3884</v>
      </c>
      <c r="G3040" s="63" t="s">
        <v>2771</v>
      </c>
      <c r="H3040" s="137">
        <v>46305</v>
      </c>
      <c r="I3040" s="63" t="str">
        <f t="shared" si="319"/>
        <v>Oct</v>
      </c>
      <c r="J3040" s="63">
        <f t="shared" si="326"/>
        <v>2026</v>
      </c>
      <c r="K3040" s="63" t="s">
        <v>29</v>
      </c>
      <c r="L3040" s="9"/>
      <c r="M3040" s="9" t="str">
        <f>_xlfn.XLOOKUP(K3040,[1]Heads!A:A,[1]Heads!B:B)</f>
        <v>White Collar Offences</v>
      </c>
      <c r="N3040" s="9" t="str">
        <f>_xlfn.XLOOKUP(M3040,[1]Heads!B:B,[1]Heads!C:C)</f>
        <v>IPC</v>
      </c>
      <c r="O3040" s="9" t="s">
        <v>32</v>
      </c>
      <c r="P3040" s="75"/>
      <c r="Q3040" s="9"/>
      <c r="R3040" s="75"/>
      <c r="S3040" s="96" t="s">
        <v>3196</v>
      </c>
      <c r="T3040" s="9"/>
      <c r="U3040" s="75"/>
      <c r="V3040" s="9"/>
      <c r="W3040" s="75" t="s">
        <v>2553</v>
      </c>
      <c r="X3040" s="104" t="s">
        <v>50</v>
      </c>
      <c r="Y3040" s="98"/>
      <c r="Z3040" s="9" t="s">
        <v>7066</v>
      </c>
      <c r="AA3040" s="9" t="s">
        <v>34</v>
      </c>
      <c r="AB3040" s="9">
        <f t="shared" ca="1" si="321"/>
        <v>6</v>
      </c>
      <c r="AC3040" s="9" t="str">
        <f t="shared" ca="1" si="322"/>
        <v>Below 45 Days</v>
      </c>
      <c r="AD3040" s="9" t="str">
        <f t="shared" ca="1" si="323"/>
        <v/>
      </c>
      <c r="AE3040" s="9" t="str">
        <f t="shared" ca="1" si="324"/>
        <v/>
      </c>
      <c r="AF3040" s="9"/>
      <c r="AG3040" s="123" t="str">
        <f t="shared" si="320"/>
        <v>Srikakulam II Town,'154/2026'</v>
      </c>
      <c r="AH3040" s="97" t="str">
        <f t="shared" ca="1" si="325"/>
        <v>Below 45 Days</v>
      </c>
    </row>
    <row r="3041" spans="1:34" ht="25.5" customHeight="1" x14ac:dyDescent="0.25">
      <c r="A3041" s="9">
        <v>317</v>
      </c>
      <c r="B3041" s="123" t="str">
        <f>_xlfn.XLOOKUP(E3041,'[1]PS Name'!B:B,'[1]PS Name'!D:D)</f>
        <v>Srikakulam Sub-Division</v>
      </c>
      <c r="C3041" s="123" t="str">
        <f>_xlfn.XLOOKUP(E3041,'[1]PS Name'!B:B,'[1]PS Name'!C:C)</f>
        <v>J.R.Puram Circle</v>
      </c>
      <c r="D3041" s="123"/>
      <c r="E3041" s="123" t="s">
        <v>90</v>
      </c>
      <c r="F3041" s="9" t="s">
        <v>5611</v>
      </c>
      <c r="G3041" s="63" t="s">
        <v>7067</v>
      </c>
      <c r="H3041" s="137">
        <v>46305</v>
      </c>
      <c r="I3041" s="63" t="str">
        <f t="shared" si="319"/>
        <v>Oct</v>
      </c>
      <c r="J3041" s="63">
        <f t="shared" si="326"/>
        <v>2026</v>
      </c>
      <c r="K3041" s="63" t="s">
        <v>29</v>
      </c>
      <c r="L3041" s="9"/>
      <c r="M3041" s="9" t="str">
        <f>_xlfn.XLOOKUP(K3041,[1]Heads!A:A,[1]Heads!B:B)</f>
        <v>White Collar Offences</v>
      </c>
      <c r="N3041" s="9" t="str">
        <f>_xlfn.XLOOKUP(M3041,[1]Heads!B:B,[1]Heads!C:C)</f>
        <v>IPC</v>
      </c>
      <c r="O3041" s="9" t="s">
        <v>32</v>
      </c>
      <c r="P3041" s="75"/>
      <c r="Q3041" s="9"/>
      <c r="R3041" s="75"/>
      <c r="S3041" s="96" t="s">
        <v>3196</v>
      </c>
      <c r="T3041" s="9"/>
      <c r="U3041" s="75"/>
      <c r="V3041" s="9"/>
      <c r="W3041" s="75" t="s">
        <v>2553</v>
      </c>
      <c r="X3041" s="104" t="s">
        <v>50</v>
      </c>
      <c r="Y3041" s="98"/>
      <c r="Z3041" s="9" t="s">
        <v>7068</v>
      </c>
      <c r="AA3041" s="9" t="s">
        <v>34</v>
      </c>
      <c r="AB3041" s="9">
        <f t="shared" ca="1" si="321"/>
        <v>6</v>
      </c>
      <c r="AC3041" s="9" t="str">
        <f t="shared" ca="1" si="322"/>
        <v>Below 45 Days</v>
      </c>
      <c r="AD3041" s="9" t="str">
        <f t="shared" ca="1" si="323"/>
        <v/>
      </c>
      <c r="AE3041" s="9" t="str">
        <f t="shared" ca="1" si="324"/>
        <v/>
      </c>
      <c r="AF3041" s="9"/>
      <c r="AG3041" s="123" t="str">
        <f t="shared" si="320"/>
        <v>J.R.Puram,'194/2026'</v>
      </c>
      <c r="AH3041" s="97" t="str">
        <f t="shared" ca="1" si="325"/>
        <v>Below 45 Days</v>
      </c>
    </row>
    <row r="3042" spans="1:34" ht="25.5" customHeight="1" x14ac:dyDescent="0.25">
      <c r="A3042" s="9">
        <v>318</v>
      </c>
      <c r="B3042" s="123" t="str">
        <f>_xlfn.XLOOKUP(E3042,'[1]PS Name'!B:B,'[1]PS Name'!D:D)</f>
        <v>Srikakulam Sub-Division</v>
      </c>
      <c r="C3042" s="123" t="str">
        <f>_xlfn.XLOOKUP(E3042,'[1]PS Name'!B:B,'[1]PS Name'!C:C)</f>
        <v>J.R.Puram Circle</v>
      </c>
      <c r="D3042" s="123"/>
      <c r="E3042" s="123" t="s">
        <v>90</v>
      </c>
      <c r="F3042" s="9" t="s">
        <v>5613</v>
      </c>
      <c r="G3042" s="63" t="s">
        <v>264</v>
      </c>
      <c r="H3042" s="137">
        <v>46305</v>
      </c>
      <c r="I3042" s="63" t="str">
        <f t="shared" si="319"/>
        <v>Oct</v>
      </c>
      <c r="J3042" s="63">
        <f t="shared" si="326"/>
        <v>2026</v>
      </c>
      <c r="K3042" s="63" t="s">
        <v>59</v>
      </c>
      <c r="L3042" s="9" t="s">
        <v>265</v>
      </c>
      <c r="M3042" s="9" t="str">
        <f>_xlfn.XLOOKUP(K3042,[1]Heads!A:A,[1]Heads!B:B)</f>
        <v>Missing Cases</v>
      </c>
      <c r="N3042" s="9" t="str">
        <f>_xlfn.XLOOKUP(M3042,[1]Heads!B:B,[1]Heads!C:C)</f>
        <v>Missing</v>
      </c>
      <c r="O3042" s="9" t="s">
        <v>32</v>
      </c>
      <c r="P3042" s="75"/>
      <c r="Q3042" s="9"/>
      <c r="R3042" s="75"/>
      <c r="S3042" s="96" t="s">
        <v>3196</v>
      </c>
      <c r="T3042" s="9"/>
      <c r="U3042" s="75"/>
      <c r="V3042" s="9"/>
      <c r="W3042" s="75" t="s">
        <v>2553</v>
      </c>
      <c r="X3042" s="104" t="s">
        <v>112</v>
      </c>
      <c r="Y3042" s="98"/>
      <c r="Z3042" s="9" t="s">
        <v>7069</v>
      </c>
      <c r="AA3042" s="9" t="s">
        <v>34</v>
      </c>
      <c r="AB3042" s="9">
        <f t="shared" ca="1" si="321"/>
        <v>6</v>
      </c>
      <c r="AC3042" s="9" t="str">
        <f t="shared" ca="1" si="322"/>
        <v>Below 45 Days</v>
      </c>
      <c r="AD3042" s="9" t="str">
        <f t="shared" ca="1" si="323"/>
        <v/>
      </c>
      <c r="AE3042" s="9" t="str">
        <f t="shared" ca="1" si="324"/>
        <v/>
      </c>
      <c r="AF3042" s="9"/>
      <c r="AG3042" s="123" t="str">
        <f t="shared" si="320"/>
        <v>J.R.Puram,'193/2026'</v>
      </c>
      <c r="AH3042" s="97" t="str">
        <f t="shared" ca="1" si="325"/>
        <v>Below 45 Days</v>
      </c>
    </row>
    <row r="3043" spans="1:34" ht="25.5" customHeight="1" x14ac:dyDescent="0.25">
      <c r="A3043" s="9">
        <v>319</v>
      </c>
      <c r="B3043" s="123" t="str">
        <f>_xlfn.XLOOKUP(E3043,'[1]PS Name'!B:B,'[1]PS Name'!D:D)</f>
        <v>Tekkali Sub-Division</v>
      </c>
      <c r="C3043" s="123" t="str">
        <f>_xlfn.XLOOKUP(E3043,'[1]PS Name'!B:B,'[1]PS Name'!C:C)</f>
        <v>Pathapatnam Circle</v>
      </c>
      <c r="D3043" s="123"/>
      <c r="E3043" s="123" t="s">
        <v>58</v>
      </c>
      <c r="F3043" s="9" t="s">
        <v>3059</v>
      </c>
      <c r="G3043" s="63" t="s">
        <v>264</v>
      </c>
      <c r="H3043" s="137">
        <v>46305</v>
      </c>
      <c r="I3043" s="63" t="str">
        <f t="shared" si="319"/>
        <v>Oct</v>
      </c>
      <c r="J3043" s="63">
        <f t="shared" si="326"/>
        <v>2026</v>
      </c>
      <c r="K3043" s="63" t="s">
        <v>59</v>
      </c>
      <c r="L3043" s="9" t="s">
        <v>265</v>
      </c>
      <c r="M3043" s="9" t="str">
        <f>_xlfn.XLOOKUP(K3043,[1]Heads!A:A,[1]Heads!B:B)</f>
        <v>Missing Cases</v>
      </c>
      <c r="N3043" s="9" t="str">
        <f>_xlfn.XLOOKUP(M3043,[1]Heads!B:B,[1]Heads!C:C)</f>
        <v>Missing</v>
      </c>
      <c r="O3043" s="9" t="s">
        <v>32</v>
      </c>
      <c r="P3043" s="75"/>
      <c r="Q3043" s="9"/>
      <c r="R3043" s="75"/>
      <c r="S3043" s="96" t="s">
        <v>3196</v>
      </c>
      <c r="T3043" s="9"/>
      <c r="U3043" s="75"/>
      <c r="V3043" s="9"/>
      <c r="W3043" s="75" t="s">
        <v>2553</v>
      </c>
      <c r="X3043" s="104" t="s">
        <v>112</v>
      </c>
      <c r="Y3043" s="98"/>
      <c r="Z3043" s="9" t="s">
        <v>7070</v>
      </c>
      <c r="AA3043" s="9" t="s">
        <v>34</v>
      </c>
      <c r="AB3043" s="9">
        <f t="shared" ca="1" si="321"/>
        <v>6</v>
      </c>
      <c r="AC3043" s="9" t="str">
        <f t="shared" ca="1" si="322"/>
        <v>Below 45 Days</v>
      </c>
      <c r="AD3043" s="9" t="str">
        <f t="shared" ca="1" si="323"/>
        <v/>
      </c>
      <c r="AE3043" s="9" t="str">
        <f t="shared" ca="1" si="324"/>
        <v/>
      </c>
      <c r="AF3043" s="9"/>
      <c r="AG3043" s="123" t="str">
        <f t="shared" si="320"/>
        <v>Meliaputti,'66/2026'</v>
      </c>
      <c r="AH3043" s="97" t="str">
        <f t="shared" ca="1" si="325"/>
        <v>Below 45 Days</v>
      </c>
    </row>
    <row r="3044" spans="1:34" ht="25.5" customHeight="1" x14ac:dyDescent="0.25">
      <c r="A3044" s="9">
        <v>320</v>
      </c>
      <c r="B3044" s="123" t="str">
        <f>_xlfn.XLOOKUP(E3044,'[1]PS Name'!B:B,'[1]PS Name'!D:D)</f>
        <v>Srikakulam Sub-Division</v>
      </c>
      <c r="C3044" s="123">
        <f>_xlfn.XLOOKUP(E3044,'[1]PS Name'!B:B,'[1]PS Name'!C:C)</f>
        <v>0</v>
      </c>
      <c r="D3044" s="123"/>
      <c r="E3044" s="123" t="s">
        <v>28</v>
      </c>
      <c r="F3044" s="9" t="s">
        <v>3803</v>
      </c>
      <c r="G3044" s="63" t="s">
        <v>264</v>
      </c>
      <c r="H3044" s="137">
        <v>46305</v>
      </c>
      <c r="I3044" s="63" t="str">
        <f t="shared" si="319"/>
        <v>Oct</v>
      </c>
      <c r="J3044" s="63">
        <f t="shared" si="326"/>
        <v>2026</v>
      </c>
      <c r="K3044" s="63" t="s">
        <v>59</v>
      </c>
      <c r="L3044" s="9" t="s">
        <v>265</v>
      </c>
      <c r="M3044" s="9" t="str">
        <f>_xlfn.XLOOKUP(K3044,[1]Heads!A:A,[1]Heads!B:B)</f>
        <v>Missing Cases</v>
      </c>
      <c r="N3044" s="9" t="str">
        <f>_xlfn.XLOOKUP(M3044,[1]Heads!B:B,[1]Heads!C:C)</f>
        <v>Missing</v>
      </c>
      <c r="O3044" s="9" t="s">
        <v>32</v>
      </c>
      <c r="P3044" s="75"/>
      <c r="Q3044" s="9"/>
      <c r="R3044" s="75"/>
      <c r="S3044" s="96" t="s">
        <v>3196</v>
      </c>
      <c r="T3044" s="9"/>
      <c r="U3044" s="75"/>
      <c r="V3044" s="9"/>
      <c r="W3044" s="75" t="s">
        <v>2553</v>
      </c>
      <c r="X3044" s="104" t="s">
        <v>112</v>
      </c>
      <c r="Y3044" s="98"/>
      <c r="Z3044" s="9" t="s">
        <v>7071</v>
      </c>
      <c r="AA3044" s="9" t="s">
        <v>34</v>
      </c>
      <c r="AB3044" s="9">
        <f t="shared" ca="1" si="321"/>
        <v>6</v>
      </c>
      <c r="AC3044" s="9" t="str">
        <f t="shared" ca="1" si="322"/>
        <v>Below 45 Days</v>
      </c>
      <c r="AD3044" s="9" t="str">
        <f t="shared" ca="1" si="323"/>
        <v/>
      </c>
      <c r="AE3044" s="9" t="str">
        <f t="shared" ca="1" si="324"/>
        <v/>
      </c>
      <c r="AF3044" s="9"/>
      <c r="AG3044" s="123" t="str">
        <f t="shared" si="320"/>
        <v>Srikakulam II Town,'153/2026'</v>
      </c>
      <c r="AH3044" s="97" t="str">
        <f t="shared" ca="1" si="325"/>
        <v>Below 45 Days</v>
      </c>
    </row>
    <row r="3045" spans="1:34" ht="25.5" customHeight="1" x14ac:dyDescent="0.25">
      <c r="A3045" s="9">
        <v>321</v>
      </c>
      <c r="B3045" s="123" t="str">
        <f>_xlfn.XLOOKUP(E3045,'[1]PS Name'!B:B,'[1]PS Name'!D:D)</f>
        <v>Kasibugga Sub-Division</v>
      </c>
      <c r="C3045" s="123" t="str">
        <f>_xlfn.XLOOKUP(E3045,'[1]PS Name'!B:B,'[1]PS Name'!C:C)</f>
        <v>Sompeta Circle</v>
      </c>
      <c r="D3045" s="123"/>
      <c r="E3045" s="123" t="s">
        <v>63</v>
      </c>
      <c r="F3045" s="9" t="s">
        <v>3258</v>
      </c>
      <c r="G3045" s="63" t="s">
        <v>7072</v>
      </c>
      <c r="H3045" s="137">
        <v>46305</v>
      </c>
      <c r="I3045" s="63" t="str">
        <f t="shared" si="319"/>
        <v>Oct</v>
      </c>
      <c r="J3045" s="63">
        <f t="shared" si="326"/>
        <v>2026</v>
      </c>
      <c r="K3045" s="63" t="s">
        <v>80</v>
      </c>
      <c r="L3045" s="9"/>
      <c r="M3045" s="9" t="str">
        <f>_xlfn.XLOOKUP(K3045,[1]Heads!A:A,[1]Heads!B:B)</f>
        <v>Crime  Against Women</v>
      </c>
      <c r="N3045" s="9" t="str">
        <f>_xlfn.XLOOKUP(M3045,[1]Heads!B:B,[1]Heads!C:C)</f>
        <v>IPC</v>
      </c>
      <c r="O3045" s="9" t="s">
        <v>32</v>
      </c>
      <c r="P3045" s="75"/>
      <c r="Q3045" s="9"/>
      <c r="R3045" s="75"/>
      <c r="S3045" s="96" t="s">
        <v>3196</v>
      </c>
      <c r="T3045" s="9"/>
      <c r="U3045" s="75"/>
      <c r="V3045" s="9"/>
      <c r="W3045" s="75" t="s">
        <v>2553</v>
      </c>
      <c r="X3045" s="104" t="s">
        <v>40</v>
      </c>
      <c r="Y3045" s="98"/>
      <c r="Z3045" s="9" t="s">
        <v>7073</v>
      </c>
      <c r="AA3045" s="9" t="s">
        <v>34</v>
      </c>
      <c r="AB3045" s="9">
        <f t="shared" ca="1" si="321"/>
        <v>6</v>
      </c>
      <c r="AC3045" s="9" t="str">
        <f t="shared" ca="1" si="322"/>
        <v>Below 45 Days</v>
      </c>
      <c r="AD3045" s="9" t="str">
        <f t="shared" ca="1" si="323"/>
        <v/>
      </c>
      <c r="AE3045" s="9" t="str">
        <f t="shared" ca="1" si="324"/>
        <v/>
      </c>
      <c r="AF3045" s="9"/>
      <c r="AG3045" s="123" t="str">
        <f t="shared" si="320"/>
        <v>Baruva,'104/2026'</v>
      </c>
      <c r="AH3045" s="97" t="str">
        <f t="shared" ca="1" si="325"/>
        <v>Below 45 Days</v>
      </c>
    </row>
    <row r="3046" spans="1:34" ht="25.5" customHeight="1" x14ac:dyDescent="0.25">
      <c r="A3046" s="9">
        <v>322</v>
      </c>
      <c r="B3046" s="123" t="str">
        <f>_xlfn.XLOOKUP(E3046,'[1]PS Name'!B:B,'[1]PS Name'!D:D)</f>
        <v>Tekkali Sub-Division</v>
      </c>
      <c r="C3046" s="123" t="str">
        <f>_xlfn.XLOOKUP(E3046,'[1]PS Name'!B:B,'[1]PS Name'!C:C)</f>
        <v>Tekkali Rural Circle</v>
      </c>
      <c r="D3046" s="123"/>
      <c r="E3046" s="123" t="s">
        <v>110</v>
      </c>
      <c r="F3046" s="9" t="s">
        <v>3061</v>
      </c>
      <c r="G3046" s="63" t="s">
        <v>264</v>
      </c>
      <c r="H3046" s="137">
        <v>46305</v>
      </c>
      <c r="I3046" s="63" t="str">
        <f t="shared" si="319"/>
        <v>Oct</v>
      </c>
      <c r="J3046" s="63">
        <f t="shared" si="326"/>
        <v>2026</v>
      </c>
      <c r="K3046" s="63" t="s">
        <v>59</v>
      </c>
      <c r="L3046" s="9" t="s">
        <v>265</v>
      </c>
      <c r="M3046" s="9" t="str">
        <f>_xlfn.XLOOKUP(K3046,[1]Heads!A:A,[1]Heads!B:B)</f>
        <v>Missing Cases</v>
      </c>
      <c r="N3046" s="9" t="str">
        <f>_xlfn.XLOOKUP(M3046,[1]Heads!B:B,[1]Heads!C:C)</f>
        <v>Missing</v>
      </c>
      <c r="O3046" s="9" t="s">
        <v>32</v>
      </c>
      <c r="P3046" s="75"/>
      <c r="Q3046" s="9"/>
      <c r="R3046" s="75"/>
      <c r="S3046" s="96" t="s">
        <v>3196</v>
      </c>
      <c r="T3046" s="9"/>
      <c r="U3046" s="75"/>
      <c r="V3046" s="9"/>
      <c r="W3046" s="75" t="s">
        <v>2553</v>
      </c>
      <c r="X3046" s="104" t="s">
        <v>142</v>
      </c>
      <c r="Y3046" s="98"/>
      <c r="Z3046" s="9" t="s">
        <v>7074</v>
      </c>
      <c r="AA3046" s="9" t="s">
        <v>34</v>
      </c>
      <c r="AB3046" s="9">
        <f t="shared" ca="1" si="321"/>
        <v>6</v>
      </c>
      <c r="AC3046" s="9" t="str">
        <f t="shared" ca="1" si="322"/>
        <v>Below 45 Days</v>
      </c>
      <c r="AD3046" s="9" t="str">
        <f t="shared" ca="1" si="323"/>
        <v/>
      </c>
      <c r="AE3046" s="9" t="str">
        <f t="shared" ca="1" si="324"/>
        <v/>
      </c>
      <c r="AF3046" s="9"/>
      <c r="AG3046" s="123" t="str">
        <f t="shared" si="320"/>
        <v>Naupada,'70/2026'</v>
      </c>
      <c r="AH3046" s="97" t="str">
        <f t="shared" ca="1" si="325"/>
        <v>Below 45 Days</v>
      </c>
    </row>
    <row r="3047" spans="1:34" ht="25.5" customHeight="1" x14ac:dyDescent="0.25">
      <c r="A3047" s="9">
        <v>323</v>
      </c>
      <c r="B3047" s="123" t="str">
        <f>_xlfn.XLOOKUP(E3047,'[1]PS Name'!B:B,'[1]PS Name'!D:D)</f>
        <v>Tekkali Sub-Division</v>
      </c>
      <c r="C3047" s="123" t="str">
        <f>_xlfn.XLOOKUP(E3047,'[1]PS Name'!B:B,'[1]PS Name'!C:C)</f>
        <v>Narasannapeta Circle</v>
      </c>
      <c r="D3047" s="123"/>
      <c r="E3047" s="123" t="s">
        <v>124</v>
      </c>
      <c r="F3047" s="9" t="s">
        <v>3535</v>
      </c>
      <c r="G3047" s="63" t="s">
        <v>7075</v>
      </c>
      <c r="H3047" s="137">
        <v>46305</v>
      </c>
      <c r="I3047" s="63" t="str">
        <f t="shared" si="319"/>
        <v>Oct</v>
      </c>
      <c r="J3047" s="63">
        <f t="shared" si="326"/>
        <v>2026</v>
      </c>
      <c r="K3047" s="63" t="s">
        <v>39</v>
      </c>
      <c r="L3047" s="9"/>
      <c r="M3047" s="9" t="str">
        <f>_xlfn.XLOOKUP(K3047,[1]Heads!A:A,[1]Heads!B:B)</f>
        <v>Other IPC</v>
      </c>
      <c r="N3047" s="9" t="str">
        <f>_xlfn.XLOOKUP(M3047,[1]Heads!B:B,[1]Heads!C:C)</f>
        <v>IPC</v>
      </c>
      <c r="O3047" s="9" t="s">
        <v>32</v>
      </c>
      <c r="P3047" s="75"/>
      <c r="Q3047" s="9"/>
      <c r="R3047" s="75"/>
      <c r="S3047" s="96" t="s">
        <v>3196</v>
      </c>
      <c r="T3047" s="9"/>
      <c r="U3047" s="75"/>
      <c r="V3047" s="9"/>
      <c r="W3047" s="75" t="s">
        <v>2553</v>
      </c>
      <c r="X3047" s="104" t="s">
        <v>142</v>
      </c>
      <c r="Y3047" s="98"/>
      <c r="Z3047" s="9" t="s">
        <v>7076</v>
      </c>
      <c r="AA3047" s="9" t="s">
        <v>34</v>
      </c>
      <c r="AB3047" s="9">
        <f t="shared" ca="1" si="321"/>
        <v>6</v>
      </c>
      <c r="AC3047" s="9" t="str">
        <f t="shared" ca="1" si="322"/>
        <v>Below 45 Days</v>
      </c>
      <c r="AD3047" s="9" t="str">
        <f t="shared" ca="1" si="323"/>
        <v/>
      </c>
      <c r="AE3047" s="9" t="str">
        <f t="shared" ca="1" si="324"/>
        <v/>
      </c>
      <c r="AF3047" s="9"/>
      <c r="AG3047" s="123" t="str">
        <f t="shared" si="320"/>
        <v>Saravakota,'126/2026'</v>
      </c>
      <c r="AH3047" s="97" t="str">
        <f t="shared" ca="1" si="325"/>
        <v>Below 45 Days</v>
      </c>
    </row>
    <row r="3048" spans="1:34" ht="25.5" customHeight="1" x14ac:dyDescent="0.25">
      <c r="A3048" s="9">
        <v>324</v>
      </c>
      <c r="B3048" s="123" t="str">
        <f>_xlfn.XLOOKUP(E3048,'[1]PS Name'!B:B,'[1]PS Name'!D:D)</f>
        <v>Tekkali Sub-Division</v>
      </c>
      <c r="C3048" s="123" t="str">
        <f>_xlfn.XLOOKUP(E3048,'[1]PS Name'!B:B,'[1]PS Name'!C:C)</f>
        <v>Narasannapeta Circle</v>
      </c>
      <c r="D3048" s="123"/>
      <c r="E3048" s="123" t="s">
        <v>42</v>
      </c>
      <c r="F3048" s="9" t="s">
        <v>6492</v>
      </c>
      <c r="G3048" s="63" t="s">
        <v>707</v>
      </c>
      <c r="H3048" s="137">
        <v>46305</v>
      </c>
      <c r="I3048" s="63" t="str">
        <f t="shared" si="319"/>
        <v>Oct</v>
      </c>
      <c r="J3048" s="63">
        <f t="shared" si="326"/>
        <v>2026</v>
      </c>
      <c r="K3048" s="63" t="s">
        <v>71</v>
      </c>
      <c r="L3048" s="9"/>
      <c r="M3048" s="9" t="str">
        <f>_xlfn.XLOOKUP(K3048,[1]Heads!A:A,[1]Heads!B:B)</f>
        <v>Road Accidents</v>
      </c>
      <c r="N3048" s="9" t="str">
        <f>_xlfn.XLOOKUP(M3048,[1]Heads!B:B,[1]Heads!C:C)</f>
        <v>IPC</v>
      </c>
      <c r="O3048" s="9" t="s">
        <v>32</v>
      </c>
      <c r="P3048" s="75"/>
      <c r="Q3048" s="9"/>
      <c r="R3048" s="75"/>
      <c r="S3048" s="96" t="s">
        <v>3196</v>
      </c>
      <c r="T3048" s="9"/>
      <c r="U3048" s="75"/>
      <c r="V3048" s="9"/>
      <c r="W3048" s="75" t="s">
        <v>2553</v>
      </c>
      <c r="X3048" s="104" t="s">
        <v>169</v>
      </c>
      <c r="Y3048" s="98"/>
      <c r="Z3048" s="9" t="s">
        <v>7077</v>
      </c>
      <c r="AA3048" s="9" t="s">
        <v>34</v>
      </c>
      <c r="AB3048" s="9">
        <f t="shared" ca="1" si="321"/>
        <v>6</v>
      </c>
      <c r="AC3048" s="9" t="str">
        <f t="shared" ca="1" si="322"/>
        <v>Below 45 Days</v>
      </c>
      <c r="AD3048" s="9" t="str">
        <f t="shared" ca="1" si="323"/>
        <v/>
      </c>
      <c r="AE3048" s="9" t="str">
        <f t="shared" ca="1" si="324"/>
        <v/>
      </c>
      <c r="AF3048" s="9"/>
      <c r="AG3048" s="123" t="str">
        <f t="shared" si="320"/>
        <v>Narasannapeta,'302/2026'</v>
      </c>
      <c r="AH3048" s="97" t="str">
        <f t="shared" ca="1" si="325"/>
        <v>Below 45 Days</v>
      </c>
    </row>
    <row r="3049" spans="1:34" ht="25.5" customHeight="1" x14ac:dyDescent="0.25">
      <c r="A3049" s="9">
        <v>325</v>
      </c>
      <c r="B3049" s="123" t="str">
        <f>_xlfn.XLOOKUP(E3049,'[1]PS Name'!B:B,'[1]PS Name'!D:D)</f>
        <v>Tekkali Sub-Division</v>
      </c>
      <c r="C3049" s="123" t="str">
        <f>_xlfn.XLOOKUP(E3049,'[1]PS Name'!B:B,'[1]PS Name'!C:C)</f>
        <v>Pathapatnam Circle</v>
      </c>
      <c r="D3049" s="123"/>
      <c r="E3049" s="123" t="s">
        <v>58</v>
      </c>
      <c r="F3049" s="9" t="s">
        <v>3085</v>
      </c>
      <c r="G3049" s="63" t="s">
        <v>1157</v>
      </c>
      <c r="H3049" s="137">
        <v>46305</v>
      </c>
      <c r="I3049" s="63" t="str">
        <f t="shared" si="319"/>
        <v>Oct</v>
      </c>
      <c r="J3049" s="63">
        <f t="shared" si="326"/>
        <v>2026</v>
      </c>
      <c r="K3049" s="63" t="s">
        <v>2386</v>
      </c>
      <c r="L3049" s="9"/>
      <c r="M3049" s="9" t="str">
        <f>_xlfn.XLOOKUP(K3049,[1]Heads!A:A,[1]Heads!B:B)</f>
        <v>Enforcement</v>
      </c>
      <c r="N3049" s="9" t="str">
        <f>_xlfn.XLOOKUP(M3049,[1]Heads!B:B,[1]Heads!C:C)</f>
        <v>Enforcement</v>
      </c>
      <c r="O3049" s="9" t="s">
        <v>32</v>
      </c>
      <c r="P3049" s="75"/>
      <c r="Q3049" s="9"/>
      <c r="R3049" s="75"/>
      <c r="S3049" s="96" t="s">
        <v>3196</v>
      </c>
      <c r="T3049" s="9"/>
      <c r="U3049" s="75"/>
      <c r="V3049" s="9"/>
      <c r="W3049" s="75" t="s">
        <v>2553</v>
      </c>
      <c r="X3049" s="104" t="s">
        <v>141</v>
      </c>
      <c r="Y3049" s="98"/>
      <c r="Z3049" s="9" t="s">
        <v>7078</v>
      </c>
      <c r="AA3049" s="9" t="s">
        <v>34</v>
      </c>
      <c r="AB3049" s="9">
        <f t="shared" ca="1" si="321"/>
        <v>6</v>
      </c>
      <c r="AC3049" s="9" t="str">
        <f t="shared" ca="1" si="322"/>
        <v>Below 45 Days</v>
      </c>
      <c r="AD3049" s="9" t="str">
        <f t="shared" ca="1" si="323"/>
        <v/>
      </c>
      <c r="AE3049" s="9" t="str">
        <f t="shared" ca="1" si="324"/>
        <v/>
      </c>
      <c r="AF3049" s="9"/>
      <c r="AG3049" s="123" t="str">
        <f t="shared" si="320"/>
        <v>Meliaputti,'67/2026'</v>
      </c>
      <c r="AH3049" s="97" t="str">
        <f t="shared" ca="1" si="325"/>
        <v>Below 45 Days</v>
      </c>
    </row>
    <row r="3050" spans="1:34" ht="25.5" customHeight="1" x14ac:dyDescent="0.25">
      <c r="A3050" s="9">
        <v>326</v>
      </c>
      <c r="B3050" s="123" t="str">
        <f>_xlfn.XLOOKUP(E3050,'[1]PS Name'!B:B,'[1]PS Name'!D:D)</f>
        <v>Tekkali Sub-Division</v>
      </c>
      <c r="C3050" s="123" t="str">
        <f>_xlfn.XLOOKUP(E3050,'[1]PS Name'!B:B,'[1]PS Name'!C:C)</f>
        <v>Narasannapeta Circle</v>
      </c>
      <c r="D3050" s="123"/>
      <c r="E3050" s="123" t="s">
        <v>113</v>
      </c>
      <c r="F3050" s="9" t="s">
        <v>3164</v>
      </c>
      <c r="G3050" s="63" t="s">
        <v>1742</v>
      </c>
      <c r="H3050" s="137">
        <v>46305</v>
      </c>
      <c r="I3050" s="63" t="str">
        <f t="shared" si="319"/>
        <v>Oct</v>
      </c>
      <c r="J3050" s="63">
        <f t="shared" si="326"/>
        <v>2026</v>
      </c>
      <c r="K3050" s="63" t="s">
        <v>115</v>
      </c>
      <c r="L3050" s="9"/>
      <c r="M3050" s="9" t="str">
        <f>_xlfn.XLOOKUP(K3050,[1]Heads!A:A,[1]Heads!B:B)</f>
        <v>Crime  Against Women</v>
      </c>
      <c r="N3050" s="9" t="str">
        <f>_xlfn.XLOOKUP(M3050,[1]Heads!B:B,[1]Heads!C:C)</f>
        <v>IPC</v>
      </c>
      <c r="O3050" s="9" t="s">
        <v>32</v>
      </c>
      <c r="P3050" s="75"/>
      <c r="Q3050" s="9"/>
      <c r="R3050" s="75"/>
      <c r="S3050" s="96" t="s">
        <v>3196</v>
      </c>
      <c r="T3050" s="9"/>
      <c r="U3050" s="75"/>
      <c r="V3050" s="9"/>
      <c r="W3050" s="75" t="s">
        <v>2553</v>
      </c>
      <c r="X3050" s="104" t="s">
        <v>169</v>
      </c>
      <c r="Y3050" s="98"/>
      <c r="Z3050" s="9" t="s">
        <v>7079</v>
      </c>
      <c r="AA3050" s="9" t="s">
        <v>34</v>
      </c>
      <c r="AB3050" s="9">
        <f t="shared" ca="1" si="321"/>
        <v>6</v>
      </c>
      <c r="AC3050" s="9" t="str">
        <f t="shared" ca="1" si="322"/>
        <v>Below 45 Days</v>
      </c>
      <c r="AD3050" s="9" t="str">
        <f t="shared" ca="1" si="323"/>
        <v/>
      </c>
      <c r="AE3050" s="9" t="str">
        <f t="shared" ca="1" si="324"/>
        <v/>
      </c>
      <c r="AF3050" s="9"/>
      <c r="AG3050" s="123" t="str">
        <f t="shared" si="320"/>
        <v>Jalumuru,'95/2026'</v>
      </c>
      <c r="AH3050" s="97" t="str">
        <f t="shared" ca="1" si="325"/>
        <v>Below 45 Days</v>
      </c>
    </row>
    <row r="3051" spans="1:34" ht="25.5" customHeight="1" x14ac:dyDescent="0.25">
      <c r="A3051" s="9">
        <v>327</v>
      </c>
      <c r="B3051" s="123" t="str">
        <f>_xlfn.XLOOKUP(E3051,'[1]PS Name'!B:B,'[1]PS Name'!D:D)</f>
        <v>Tekkali Sub-Division</v>
      </c>
      <c r="C3051" s="123" t="str">
        <f>_xlfn.XLOOKUP(E3051,'[1]PS Name'!B:B,'[1]PS Name'!C:C)</f>
        <v>Tekkali Rural Circle</v>
      </c>
      <c r="D3051" s="123"/>
      <c r="E3051" s="123" t="s">
        <v>95</v>
      </c>
      <c r="F3051" s="9" t="s">
        <v>3149</v>
      </c>
      <c r="G3051" s="63" t="s">
        <v>1157</v>
      </c>
      <c r="H3051" s="137">
        <v>46305</v>
      </c>
      <c r="I3051" s="63" t="str">
        <f t="shared" si="319"/>
        <v>Oct</v>
      </c>
      <c r="J3051" s="63">
        <f t="shared" si="326"/>
        <v>2026</v>
      </c>
      <c r="K3051" s="63" t="s">
        <v>2386</v>
      </c>
      <c r="L3051" s="9"/>
      <c r="M3051" s="9" t="str">
        <f>_xlfn.XLOOKUP(K3051,[1]Heads!A:A,[1]Heads!B:B)</f>
        <v>Enforcement</v>
      </c>
      <c r="N3051" s="9" t="str">
        <f>_xlfn.XLOOKUP(M3051,[1]Heads!B:B,[1]Heads!C:C)</f>
        <v>Enforcement</v>
      </c>
      <c r="O3051" s="9" t="s">
        <v>32</v>
      </c>
      <c r="P3051" s="75"/>
      <c r="Q3051" s="9"/>
      <c r="R3051" s="75"/>
      <c r="S3051" s="96" t="s">
        <v>3196</v>
      </c>
      <c r="T3051" s="9"/>
      <c r="U3051" s="75"/>
      <c r="V3051" s="9"/>
      <c r="W3051" s="75" t="s">
        <v>2553</v>
      </c>
      <c r="X3051" s="104" t="s">
        <v>33</v>
      </c>
      <c r="Y3051" s="98">
        <v>46306</v>
      </c>
      <c r="Z3051" s="9" t="s">
        <v>7080</v>
      </c>
      <c r="AA3051" s="9" t="s">
        <v>34</v>
      </c>
      <c r="AB3051" s="9">
        <f t="shared" ca="1" si="321"/>
        <v>6</v>
      </c>
      <c r="AC3051" s="9" t="str">
        <f t="shared" ca="1" si="322"/>
        <v>Below 45 Days</v>
      </c>
      <c r="AD3051" s="9">
        <f t="shared" ca="1" si="323"/>
        <v>5</v>
      </c>
      <c r="AE3051" s="9" t="str">
        <f t="shared" ca="1" si="324"/>
        <v>Below 45 Days</v>
      </c>
      <c r="AF3051" s="9"/>
      <c r="AG3051" s="123" t="str">
        <f t="shared" si="320"/>
        <v>Santhabommali,'92/2026'</v>
      </c>
      <c r="AH3051" s="97" t="str">
        <f t="shared" si="325"/>
        <v/>
      </c>
    </row>
    <row r="3052" spans="1:34" ht="25.5" customHeight="1" x14ac:dyDescent="0.25">
      <c r="A3052" s="9">
        <v>328</v>
      </c>
      <c r="B3052" s="123" t="str">
        <f>_xlfn.XLOOKUP(E3052,'[1]PS Name'!B:B,'[1]PS Name'!D:D)</f>
        <v>Tekkali Sub-Division</v>
      </c>
      <c r="C3052" s="123">
        <f>_xlfn.XLOOKUP(E3052,'[1]PS Name'!B:B,'[1]PS Name'!C:C)</f>
        <v>0</v>
      </c>
      <c r="D3052" s="123"/>
      <c r="E3052" s="123" t="s">
        <v>51</v>
      </c>
      <c r="F3052" s="9" t="s">
        <v>5543</v>
      </c>
      <c r="G3052" s="63" t="s">
        <v>1332</v>
      </c>
      <c r="H3052" s="137">
        <v>46305</v>
      </c>
      <c r="I3052" s="63" t="str">
        <f t="shared" si="319"/>
        <v>Oct</v>
      </c>
      <c r="J3052" s="63">
        <f t="shared" si="326"/>
        <v>2026</v>
      </c>
      <c r="K3052" s="63" t="s">
        <v>71</v>
      </c>
      <c r="L3052" s="9"/>
      <c r="M3052" s="9" t="str">
        <f>_xlfn.XLOOKUP(K3052,[1]Heads!A:A,[1]Heads!B:B)</f>
        <v>Road Accidents</v>
      </c>
      <c r="N3052" s="9" t="str">
        <f>_xlfn.XLOOKUP(M3052,[1]Heads!B:B,[1]Heads!C:C)</f>
        <v>IPC</v>
      </c>
      <c r="O3052" s="9" t="s">
        <v>32</v>
      </c>
      <c r="P3052" s="75"/>
      <c r="Q3052" s="9"/>
      <c r="R3052" s="75"/>
      <c r="S3052" s="96" t="s">
        <v>3196</v>
      </c>
      <c r="T3052" s="9"/>
      <c r="U3052" s="75"/>
      <c r="V3052" s="9"/>
      <c r="W3052" s="75" t="s">
        <v>2553</v>
      </c>
      <c r="X3052" s="104" t="s">
        <v>169</v>
      </c>
      <c r="Y3052" s="98"/>
      <c r="Z3052" s="9" t="s">
        <v>7081</v>
      </c>
      <c r="AA3052" s="9" t="s">
        <v>34</v>
      </c>
      <c r="AB3052" s="9">
        <f t="shared" ca="1" si="321"/>
        <v>6</v>
      </c>
      <c r="AC3052" s="9" t="str">
        <f t="shared" ca="1" si="322"/>
        <v>Below 45 Days</v>
      </c>
      <c r="AD3052" s="9" t="str">
        <f t="shared" ca="1" si="323"/>
        <v/>
      </c>
      <c r="AE3052" s="9" t="str">
        <f t="shared" ca="1" si="324"/>
        <v/>
      </c>
      <c r="AF3052" s="9"/>
      <c r="AG3052" s="123" t="str">
        <f t="shared" si="320"/>
        <v>Tekkali PS,'182/2026'</v>
      </c>
      <c r="AH3052" s="97" t="str">
        <f t="shared" ca="1" si="325"/>
        <v>Below 45 Days</v>
      </c>
    </row>
    <row r="3053" spans="1:34" ht="25.5" customHeight="1" x14ac:dyDescent="0.25">
      <c r="A3053" s="9">
        <v>329</v>
      </c>
      <c r="B3053" s="123">
        <f>_xlfn.XLOOKUP(E3053,'[1]PS Name'!B:B,'[1]PS Name'!D:D)</f>
        <v>0</v>
      </c>
      <c r="C3053" s="123">
        <f>_xlfn.XLOOKUP(E3053,'[1]PS Name'!B:B,'[1]PS Name'!C:C)</f>
        <v>0</v>
      </c>
      <c r="D3053" s="123"/>
      <c r="E3053" s="123" t="s">
        <v>76</v>
      </c>
      <c r="F3053" s="9" t="s">
        <v>3045</v>
      </c>
      <c r="G3053" s="63" t="s">
        <v>707</v>
      </c>
      <c r="H3053" s="137">
        <v>46305</v>
      </c>
      <c r="I3053" s="63" t="str">
        <f t="shared" si="319"/>
        <v>Oct</v>
      </c>
      <c r="J3053" s="63">
        <f t="shared" si="326"/>
        <v>2026</v>
      </c>
      <c r="K3053" s="63" t="s">
        <v>71</v>
      </c>
      <c r="L3053" s="9"/>
      <c r="M3053" s="9" t="str">
        <f>_xlfn.XLOOKUP(K3053,[1]Heads!A:A,[1]Heads!B:B)</f>
        <v>Road Accidents</v>
      </c>
      <c r="N3053" s="9" t="str">
        <f>_xlfn.XLOOKUP(M3053,[1]Heads!B:B,[1]Heads!C:C)</f>
        <v>IPC</v>
      </c>
      <c r="O3053" s="9" t="s">
        <v>32</v>
      </c>
      <c r="P3053" s="75"/>
      <c r="Q3053" s="9"/>
      <c r="R3053" s="75"/>
      <c r="S3053" s="96" t="s">
        <v>3196</v>
      </c>
      <c r="T3053" s="9"/>
      <c r="U3053" s="75"/>
      <c r="V3053" s="9"/>
      <c r="W3053" s="75" t="s">
        <v>2553</v>
      </c>
      <c r="X3053" s="104" t="s">
        <v>169</v>
      </c>
      <c r="Y3053" s="98"/>
      <c r="Z3053" s="9" t="s">
        <v>7082</v>
      </c>
      <c r="AA3053" s="9" t="s">
        <v>34</v>
      </c>
      <c r="AB3053" s="9">
        <f t="shared" ca="1" si="321"/>
        <v>6</v>
      </c>
      <c r="AC3053" s="9" t="str">
        <f t="shared" ca="1" si="322"/>
        <v>Below 45 Days</v>
      </c>
      <c r="AD3053" s="9" t="str">
        <f t="shared" ca="1" si="323"/>
        <v/>
      </c>
      <c r="AE3053" s="9" t="str">
        <f t="shared" ca="1" si="324"/>
        <v/>
      </c>
      <c r="AF3053" s="9"/>
      <c r="AG3053" s="123" t="str">
        <f t="shared" si="320"/>
        <v>Srikakulam Traffic,'52/2026'</v>
      </c>
      <c r="AH3053" s="97" t="str">
        <f t="shared" ca="1" si="325"/>
        <v>Below 45 Days</v>
      </c>
    </row>
    <row r="3054" spans="1:34" ht="25.5" customHeight="1" x14ac:dyDescent="0.25">
      <c r="A3054" s="9">
        <v>330</v>
      </c>
      <c r="B3054" s="123" t="str">
        <f>_xlfn.XLOOKUP(E3054,'[1]PS Name'!B:B,'[1]PS Name'!D:D)</f>
        <v>Srikakulam Sub-Division</v>
      </c>
      <c r="C3054" s="123" t="str">
        <f>_xlfn.XLOOKUP(E3054,'[1]PS Name'!B:B,'[1]PS Name'!C:C)</f>
        <v>Amadalavalasa Circle</v>
      </c>
      <c r="D3054" s="123"/>
      <c r="E3054" s="123" t="s">
        <v>64</v>
      </c>
      <c r="F3054" s="9" t="s">
        <v>3691</v>
      </c>
      <c r="G3054" s="63" t="s">
        <v>7083</v>
      </c>
      <c r="H3054" s="137">
        <v>46306</v>
      </c>
      <c r="I3054" s="63" t="str">
        <f t="shared" si="319"/>
        <v>Oct</v>
      </c>
      <c r="J3054" s="63">
        <f t="shared" si="326"/>
        <v>2026</v>
      </c>
      <c r="K3054" s="63" t="s">
        <v>39</v>
      </c>
      <c r="L3054" s="9"/>
      <c r="M3054" s="9" t="str">
        <f>_xlfn.XLOOKUP(K3054,[1]Heads!A:A,[1]Heads!B:B)</f>
        <v>Other IPC</v>
      </c>
      <c r="N3054" s="9" t="str">
        <f>_xlfn.XLOOKUP(M3054,[1]Heads!B:B,[1]Heads!C:C)</f>
        <v>IPC</v>
      </c>
      <c r="O3054" s="9" t="s">
        <v>32</v>
      </c>
      <c r="P3054" s="75"/>
      <c r="Q3054" s="9"/>
      <c r="R3054" s="75"/>
      <c r="S3054" s="96" t="s">
        <v>3196</v>
      </c>
      <c r="T3054" s="9"/>
      <c r="U3054" s="75"/>
      <c r="V3054" s="9"/>
      <c r="W3054" s="75" t="s">
        <v>2553</v>
      </c>
      <c r="X3054" s="104" t="s">
        <v>177</v>
      </c>
      <c r="Y3054" s="98">
        <v>46307</v>
      </c>
      <c r="Z3054" s="9" t="s">
        <v>7084</v>
      </c>
      <c r="AA3054" s="9" t="s">
        <v>34</v>
      </c>
      <c r="AB3054" s="9">
        <f t="shared" ca="1" si="321"/>
        <v>5</v>
      </c>
      <c r="AC3054" s="9" t="str">
        <f t="shared" ca="1" si="322"/>
        <v>Below 45 Days</v>
      </c>
      <c r="AD3054" s="9">
        <f t="shared" ca="1" si="323"/>
        <v>4</v>
      </c>
      <c r="AE3054" s="9" t="str">
        <f t="shared" ca="1" si="324"/>
        <v>Below 45 Days</v>
      </c>
      <c r="AF3054" s="9"/>
      <c r="AG3054" s="123" t="str">
        <f t="shared" si="320"/>
        <v>Ponduru,'139/2026'</v>
      </c>
      <c r="AH3054" s="97" t="str">
        <f t="shared" ca="1" si="325"/>
        <v>Below 45 Days</v>
      </c>
    </row>
    <row r="3055" spans="1:34" ht="25.5" customHeight="1" x14ac:dyDescent="0.25">
      <c r="A3055" s="9">
        <v>331</v>
      </c>
      <c r="B3055" s="123" t="str">
        <f>_xlfn.XLOOKUP(E3055,'[1]PS Name'!B:B,'[1]PS Name'!D:D)</f>
        <v>Kasibugga Sub-Division</v>
      </c>
      <c r="C3055" s="123">
        <f>_xlfn.XLOOKUP(E3055,'[1]PS Name'!B:B,'[1]PS Name'!C:C)</f>
        <v>0</v>
      </c>
      <c r="D3055" s="123"/>
      <c r="E3055" s="123" t="s">
        <v>68</v>
      </c>
      <c r="F3055" s="9" t="s">
        <v>7085</v>
      </c>
      <c r="G3055" s="63" t="s">
        <v>7086</v>
      </c>
      <c r="H3055" s="137">
        <v>46306</v>
      </c>
      <c r="I3055" s="63" t="str">
        <f t="shared" si="319"/>
        <v>Oct</v>
      </c>
      <c r="J3055" s="63">
        <f t="shared" si="326"/>
        <v>2026</v>
      </c>
      <c r="K3055" s="63" t="s">
        <v>91</v>
      </c>
      <c r="L3055" s="9"/>
      <c r="M3055" s="9" t="str">
        <f>_xlfn.XLOOKUP(K3055,[1]Heads!A:A,[1]Heads!B:B)</f>
        <v>Bodily Offiences</v>
      </c>
      <c r="N3055" s="9" t="str">
        <f>_xlfn.XLOOKUP(M3055,[1]Heads!B:B,[1]Heads!C:C)</f>
        <v>IPC</v>
      </c>
      <c r="O3055" s="9" t="s">
        <v>32</v>
      </c>
      <c r="P3055" s="75"/>
      <c r="Q3055" s="9"/>
      <c r="R3055" s="75"/>
      <c r="S3055" s="96" t="s">
        <v>3196</v>
      </c>
      <c r="T3055" s="9"/>
      <c r="U3055" s="75"/>
      <c r="V3055" s="9"/>
      <c r="W3055" s="75" t="s">
        <v>2553</v>
      </c>
      <c r="X3055" s="104" t="s">
        <v>50</v>
      </c>
      <c r="Y3055" s="98"/>
      <c r="Z3055" s="9" t="s">
        <v>7087</v>
      </c>
      <c r="AA3055" s="9" t="s">
        <v>34</v>
      </c>
      <c r="AB3055" s="9">
        <f t="shared" ca="1" si="321"/>
        <v>5</v>
      </c>
      <c r="AC3055" s="9" t="str">
        <f t="shared" ca="1" si="322"/>
        <v>Below 45 Days</v>
      </c>
      <c r="AD3055" s="9" t="str">
        <f t="shared" ca="1" si="323"/>
        <v/>
      </c>
      <c r="AE3055" s="9" t="str">
        <f t="shared" ca="1" si="324"/>
        <v/>
      </c>
      <c r="AF3055" s="9"/>
      <c r="AG3055" s="123" t="str">
        <f t="shared" si="320"/>
        <v>Kasibugga,'335/2026'</v>
      </c>
      <c r="AH3055" s="97" t="str">
        <f t="shared" ca="1" si="325"/>
        <v>Below 45 Days</v>
      </c>
    </row>
    <row r="3056" spans="1:34" ht="25.5" customHeight="1" x14ac:dyDescent="0.25">
      <c r="A3056" s="9">
        <v>332</v>
      </c>
      <c r="B3056" s="123" t="str">
        <f>_xlfn.XLOOKUP(E3056,'[1]PS Name'!B:B,'[1]PS Name'!D:D)</f>
        <v>Srikakulam Sub-Division</v>
      </c>
      <c r="C3056" s="123" t="str">
        <f>_xlfn.XLOOKUP(E3056,'[1]PS Name'!B:B,'[1]PS Name'!C:C)</f>
        <v>Amadalavalasa Circle</v>
      </c>
      <c r="D3056" s="123"/>
      <c r="E3056" s="123" t="s">
        <v>64</v>
      </c>
      <c r="F3056" s="9" t="s">
        <v>3610</v>
      </c>
      <c r="G3056" s="63" t="s">
        <v>7088</v>
      </c>
      <c r="H3056" s="137">
        <v>46306</v>
      </c>
      <c r="I3056" s="63" t="str">
        <f t="shared" ref="I3056:I3077" si="327">TEXT(H3056,"mmm")</f>
        <v>Oct</v>
      </c>
      <c r="J3056" s="63">
        <f t="shared" si="326"/>
        <v>2026</v>
      </c>
      <c r="K3056" s="63" t="s">
        <v>115</v>
      </c>
      <c r="L3056" s="9"/>
      <c r="M3056" s="9" t="str">
        <f>_xlfn.XLOOKUP(K3056,[1]Heads!A:A,[1]Heads!B:B)</f>
        <v>Crime  Against Women</v>
      </c>
      <c r="N3056" s="9" t="str">
        <f>_xlfn.XLOOKUP(M3056,[1]Heads!B:B,[1]Heads!C:C)</f>
        <v>IPC</v>
      </c>
      <c r="O3056" s="9" t="s">
        <v>32</v>
      </c>
      <c r="P3056" s="75"/>
      <c r="Q3056" s="9"/>
      <c r="R3056" s="75"/>
      <c r="S3056" s="96" t="s">
        <v>3196</v>
      </c>
      <c r="T3056" s="9"/>
      <c r="U3056" s="75"/>
      <c r="V3056" s="9"/>
      <c r="W3056" s="75" t="s">
        <v>2553</v>
      </c>
      <c r="X3056" s="104" t="s">
        <v>169</v>
      </c>
      <c r="Y3056" s="98"/>
      <c r="Z3056" s="9" t="s">
        <v>7089</v>
      </c>
      <c r="AA3056" s="9" t="s">
        <v>34</v>
      </c>
      <c r="AB3056" s="9">
        <f t="shared" ca="1" si="321"/>
        <v>5</v>
      </c>
      <c r="AC3056" s="9" t="str">
        <f t="shared" ca="1" si="322"/>
        <v>Below 45 Days</v>
      </c>
      <c r="AD3056" s="9" t="str">
        <f t="shared" ca="1" si="323"/>
        <v/>
      </c>
      <c r="AE3056" s="9" t="str">
        <f t="shared" ca="1" si="324"/>
        <v/>
      </c>
      <c r="AF3056" s="9"/>
      <c r="AG3056" s="123" t="str">
        <f t="shared" ref="AG3056:AG3077" si="328">E3056&amp;","&amp;F3056</f>
        <v>Ponduru,'138/2026'</v>
      </c>
      <c r="AH3056" s="97" t="str">
        <f t="shared" ca="1" si="325"/>
        <v>Below 45 Days</v>
      </c>
    </row>
    <row r="3057" spans="1:34" ht="25.5" customHeight="1" x14ac:dyDescent="0.25">
      <c r="A3057" s="9">
        <v>333</v>
      </c>
      <c r="B3057" s="123" t="str">
        <f>_xlfn.XLOOKUP(E3057,'[1]PS Name'!B:B,'[1]PS Name'!D:D)</f>
        <v>Srikakulam Sub-Division</v>
      </c>
      <c r="C3057" s="123" t="str">
        <f>_xlfn.XLOOKUP(E3057,'[1]PS Name'!B:B,'[1]PS Name'!C:C)</f>
        <v>J.R.Puram Circle</v>
      </c>
      <c r="D3057" s="123"/>
      <c r="E3057" s="123" t="s">
        <v>104</v>
      </c>
      <c r="F3057" s="9" t="s">
        <v>3532</v>
      </c>
      <c r="G3057" s="63" t="s">
        <v>845</v>
      </c>
      <c r="H3057" s="137">
        <v>46306</v>
      </c>
      <c r="I3057" s="63" t="str">
        <f t="shared" si="327"/>
        <v>Oct</v>
      </c>
      <c r="J3057" s="63">
        <f t="shared" si="326"/>
        <v>2026</v>
      </c>
      <c r="K3057" s="63" t="s">
        <v>116</v>
      </c>
      <c r="L3057" s="9"/>
      <c r="M3057" s="9" t="str">
        <f>_xlfn.XLOOKUP(K3057,[1]Heads!A:A,[1]Heads!B:B)</f>
        <v>NDPS</v>
      </c>
      <c r="N3057" s="9" t="str">
        <f>_xlfn.XLOOKUP(M3057,[1]Heads!B:B,[1]Heads!C:C)</f>
        <v>NDPS</v>
      </c>
      <c r="O3057" s="9" t="s">
        <v>32</v>
      </c>
      <c r="P3057" s="75"/>
      <c r="Q3057" s="9"/>
      <c r="R3057" s="75"/>
      <c r="S3057" s="96" t="s">
        <v>3196</v>
      </c>
      <c r="T3057" s="9"/>
      <c r="U3057" s="75"/>
      <c r="V3057" s="9"/>
      <c r="W3057" s="75" t="s">
        <v>2553</v>
      </c>
      <c r="X3057" s="104" t="s">
        <v>50</v>
      </c>
      <c r="Y3057" s="98"/>
      <c r="Z3057" s="9" t="s">
        <v>7090</v>
      </c>
      <c r="AA3057" s="9" t="s">
        <v>34</v>
      </c>
      <c r="AB3057" s="9">
        <f t="shared" ca="1" si="321"/>
        <v>5</v>
      </c>
      <c r="AC3057" s="9" t="str">
        <f t="shared" ca="1" si="322"/>
        <v>Below 45 Days</v>
      </c>
      <c r="AD3057" s="9" t="str">
        <f t="shared" ca="1" si="323"/>
        <v/>
      </c>
      <c r="AE3057" s="9" t="str">
        <f t="shared" ca="1" si="324"/>
        <v/>
      </c>
      <c r="AF3057" s="9"/>
      <c r="AG3057" s="123" t="str">
        <f t="shared" si="328"/>
        <v>Laveru,'125/2026'</v>
      </c>
      <c r="AH3057" s="97" t="str">
        <f t="shared" ca="1" si="325"/>
        <v>Below 45 Days</v>
      </c>
    </row>
    <row r="3058" spans="1:34" ht="25.5" customHeight="1" x14ac:dyDescent="0.25">
      <c r="A3058" s="9">
        <v>334</v>
      </c>
      <c r="B3058" s="123" t="str">
        <f>_xlfn.XLOOKUP(E3058,'[1]PS Name'!B:B,'[1]PS Name'!D:D)</f>
        <v>Srikakulam Sub-Division</v>
      </c>
      <c r="C3058" s="123" t="str">
        <f>_xlfn.XLOOKUP(E3058,'[1]PS Name'!B:B,'[1]PS Name'!C:C)</f>
        <v>J.R.Puram Circle</v>
      </c>
      <c r="D3058" s="123"/>
      <c r="E3058" s="123" t="s">
        <v>107</v>
      </c>
      <c r="F3058" s="9" t="s">
        <v>3105</v>
      </c>
      <c r="G3058" s="63" t="s">
        <v>2034</v>
      </c>
      <c r="H3058" s="137">
        <v>46306</v>
      </c>
      <c r="I3058" s="63" t="str">
        <f t="shared" si="327"/>
        <v>Oct</v>
      </c>
      <c r="J3058" s="63">
        <f t="shared" si="326"/>
        <v>2026</v>
      </c>
      <c r="K3058" s="63" t="s">
        <v>81</v>
      </c>
      <c r="L3058" s="9"/>
      <c r="M3058" s="9" t="str">
        <f>_xlfn.XLOOKUP(K3058,[1]Heads!A:A,[1]Heads!B:B)</f>
        <v>Enforcement</v>
      </c>
      <c r="N3058" s="9" t="str">
        <f>_xlfn.XLOOKUP(M3058,[1]Heads!B:B,[1]Heads!C:C)</f>
        <v>Enforcement</v>
      </c>
      <c r="O3058" s="9" t="s">
        <v>32</v>
      </c>
      <c r="P3058" s="75"/>
      <c r="Q3058" s="9"/>
      <c r="R3058" s="75"/>
      <c r="S3058" s="96" t="s">
        <v>3196</v>
      </c>
      <c r="T3058" s="9"/>
      <c r="U3058" s="75"/>
      <c r="V3058" s="9"/>
      <c r="W3058" s="75" t="s">
        <v>2553</v>
      </c>
      <c r="X3058" s="104" t="s">
        <v>141</v>
      </c>
      <c r="Y3058" s="98"/>
      <c r="Z3058" s="9" t="s">
        <v>7091</v>
      </c>
      <c r="AA3058" s="9" t="s">
        <v>34</v>
      </c>
      <c r="AB3058" s="9">
        <f t="shared" ca="1" si="321"/>
        <v>5</v>
      </c>
      <c r="AC3058" s="9" t="str">
        <f t="shared" ca="1" si="322"/>
        <v>Below 45 Days</v>
      </c>
      <c r="AD3058" s="9" t="str">
        <f t="shared" ca="1" si="323"/>
        <v/>
      </c>
      <c r="AE3058" s="9" t="str">
        <f t="shared" ca="1" si="324"/>
        <v/>
      </c>
      <c r="AF3058" s="9"/>
      <c r="AG3058" s="123" t="str">
        <f t="shared" si="328"/>
        <v>G. Sigadam,'72/2026'</v>
      </c>
      <c r="AH3058" s="97" t="str">
        <f t="shared" ca="1" si="325"/>
        <v>Below 45 Days</v>
      </c>
    </row>
    <row r="3059" spans="1:34" ht="25.5" customHeight="1" x14ac:dyDescent="0.25">
      <c r="A3059" s="9">
        <v>335</v>
      </c>
      <c r="B3059" s="123" t="str">
        <f>_xlfn.XLOOKUP(E3059,'[1]PS Name'!B:B,'[1]PS Name'!D:D)</f>
        <v>Srikakulam Sub-Division</v>
      </c>
      <c r="C3059" s="123">
        <f>_xlfn.XLOOKUP(E3059,'[1]PS Name'!B:B,'[1]PS Name'!C:C)</f>
        <v>0</v>
      </c>
      <c r="D3059" s="123"/>
      <c r="E3059" s="123" t="s">
        <v>28</v>
      </c>
      <c r="F3059" s="9" t="s">
        <v>3890</v>
      </c>
      <c r="G3059" s="63" t="s">
        <v>1315</v>
      </c>
      <c r="H3059" s="137">
        <v>46306</v>
      </c>
      <c r="I3059" s="63" t="str">
        <f t="shared" si="327"/>
        <v>Oct</v>
      </c>
      <c r="J3059" s="63">
        <f t="shared" si="326"/>
        <v>2026</v>
      </c>
      <c r="K3059" s="63" t="s">
        <v>70</v>
      </c>
      <c r="L3059" s="9"/>
      <c r="M3059" s="9" t="str">
        <f>_xlfn.XLOOKUP(K3059,[1]Heads!A:A,[1]Heads!B:B)</f>
        <v>174 CrPC</v>
      </c>
      <c r="N3059" s="9" t="str">
        <f>_xlfn.XLOOKUP(M3059,[1]Heads!B:B,[1]Heads!C:C)</f>
        <v>174 CrPC</v>
      </c>
      <c r="O3059" s="9" t="s">
        <v>32</v>
      </c>
      <c r="P3059" s="75"/>
      <c r="Q3059" s="9"/>
      <c r="R3059" s="75"/>
      <c r="S3059" s="96" t="s">
        <v>3196</v>
      </c>
      <c r="T3059" s="9"/>
      <c r="U3059" s="75"/>
      <c r="V3059" s="9"/>
      <c r="W3059" s="75" t="s">
        <v>2553</v>
      </c>
      <c r="X3059" s="104" t="s">
        <v>168</v>
      </c>
      <c r="Y3059" s="98"/>
      <c r="Z3059" s="9" t="s">
        <v>7092</v>
      </c>
      <c r="AA3059" s="9" t="s">
        <v>34</v>
      </c>
      <c r="AB3059" s="9">
        <f t="shared" ca="1" si="321"/>
        <v>5</v>
      </c>
      <c r="AC3059" s="9" t="str">
        <f t="shared" ca="1" si="322"/>
        <v>Below 45 Days</v>
      </c>
      <c r="AD3059" s="9" t="str">
        <f t="shared" ca="1" si="323"/>
        <v/>
      </c>
      <c r="AE3059" s="9" t="str">
        <f t="shared" ca="1" si="324"/>
        <v/>
      </c>
      <c r="AF3059" s="9"/>
      <c r="AG3059" s="123" t="str">
        <f t="shared" si="328"/>
        <v>Srikakulam II Town,'155/2026'</v>
      </c>
      <c r="AH3059" s="97" t="str">
        <f t="shared" ca="1" si="325"/>
        <v>Below 45 Days</v>
      </c>
    </row>
    <row r="3060" spans="1:34" ht="25.5" customHeight="1" x14ac:dyDescent="0.25">
      <c r="A3060" s="9">
        <v>336</v>
      </c>
      <c r="B3060" s="123" t="str">
        <f>_xlfn.XLOOKUP(E3060,'[1]PS Name'!B:B,'[1]PS Name'!D:D)</f>
        <v>Tekkali Sub-Division</v>
      </c>
      <c r="C3060" s="123" t="str">
        <f>_xlfn.XLOOKUP(E3060,'[1]PS Name'!B:B,'[1]PS Name'!C:C)</f>
        <v>Narasannapeta Circle</v>
      </c>
      <c r="D3060" s="123"/>
      <c r="E3060" s="123" t="s">
        <v>42</v>
      </c>
      <c r="F3060" s="9" t="s">
        <v>7093</v>
      </c>
      <c r="G3060" s="63" t="s">
        <v>1157</v>
      </c>
      <c r="H3060" s="137">
        <v>46306</v>
      </c>
      <c r="I3060" s="63" t="str">
        <f t="shared" si="327"/>
        <v>Oct</v>
      </c>
      <c r="J3060" s="63">
        <f t="shared" si="326"/>
        <v>2026</v>
      </c>
      <c r="K3060" s="63" t="s">
        <v>2386</v>
      </c>
      <c r="L3060" s="9"/>
      <c r="M3060" s="9" t="str">
        <f>_xlfn.XLOOKUP(K3060,[1]Heads!A:A,[1]Heads!B:B)</f>
        <v>Enforcement</v>
      </c>
      <c r="N3060" s="9" t="str">
        <f>_xlfn.XLOOKUP(M3060,[1]Heads!B:B,[1]Heads!C:C)</f>
        <v>Enforcement</v>
      </c>
      <c r="O3060" s="9" t="s">
        <v>32</v>
      </c>
      <c r="P3060" s="75"/>
      <c r="Q3060" s="9"/>
      <c r="R3060" s="75"/>
      <c r="S3060" s="96" t="s">
        <v>7126</v>
      </c>
      <c r="T3060" s="9"/>
      <c r="U3060" s="75"/>
      <c r="V3060" s="9"/>
      <c r="W3060" s="75" t="s">
        <v>2553</v>
      </c>
      <c r="X3060" s="104" t="s">
        <v>2923</v>
      </c>
      <c r="Y3060" s="98"/>
      <c r="Z3060" s="9" t="s">
        <v>7094</v>
      </c>
      <c r="AA3060" s="9" t="s">
        <v>34</v>
      </c>
      <c r="AB3060" s="9" t="str">
        <f t="shared" ca="1" si="321"/>
        <v/>
      </c>
      <c r="AC3060" s="9" t="str">
        <f t="shared" si="322"/>
        <v/>
      </c>
      <c r="AD3060" s="9" t="str">
        <f t="shared" ca="1" si="323"/>
        <v/>
      </c>
      <c r="AE3060" s="9" t="str">
        <f t="shared" ca="1" si="324"/>
        <v/>
      </c>
      <c r="AF3060" s="9"/>
      <c r="AG3060" s="123" t="str">
        <f t="shared" si="328"/>
        <v>Narasannapeta,'303/2026'</v>
      </c>
      <c r="AH3060" s="97" t="str">
        <f t="shared" si="325"/>
        <v/>
      </c>
    </row>
    <row r="3061" spans="1:34" ht="25.5" customHeight="1" x14ac:dyDescent="0.25">
      <c r="A3061" s="9">
        <v>337</v>
      </c>
      <c r="B3061" s="123" t="str">
        <f>_xlfn.XLOOKUP(E3061,'[1]PS Name'!B:B,'[1]PS Name'!D:D)</f>
        <v>Srikakulam Sub-Division</v>
      </c>
      <c r="C3061" s="123" t="str">
        <f>_xlfn.XLOOKUP(E3061,'[1]PS Name'!B:B,'[1]PS Name'!C:C)</f>
        <v>Srikakulam Rural Circle</v>
      </c>
      <c r="D3061" s="123"/>
      <c r="E3061" s="123" t="s">
        <v>69</v>
      </c>
      <c r="F3061" s="9" t="s">
        <v>3170</v>
      </c>
      <c r="G3061" s="63" t="s">
        <v>1099</v>
      </c>
      <c r="H3061" s="137">
        <v>46306</v>
      </c>
      <c r="I3061" s="63" t="str">
        <f t="shared" si="327"/>
        <v>Oct</v>
      </c>
      <c r="J3061" s="63">
        <f t="shared" si="326"/>
        <v>2026</v>
      </c>
      <c r="K3061" s="63" t="s">
        <v>77</v>
      </c>
      <c r="L3061" s="9"/>
      <c r="M3061" s="9" t="str">
        <f>_xlfn.XLOOKUP(K3061,[1]Heads!A:A,[1]Heads!B:B)</f>
        <v>Road Accidents</v>
      </c>
      <c r="N3061" s="9" t="str">
        <f>_xlfn.XLOOKUP(M3061,[1]Heads!B:B,[1]Heads!C:C)</f>
        <v>IPC</v>
      </c>
      <c r="O3061" s="9" t="s">
        <v>32</v>
      </c>
      <c r="P3061" s="75"/>
      <c r="Q3061" s="9"/>
      <c r="R3061" s="75"/>
      <c r="S3061" s="96" t="s">
        <v>3196</v>
      </c>
      <c r="T3061" s="9"/>
      <c r="U3061" s="75"/>
      <c r="V3061" s="9"/>
      <c r="W3061" s="75" t="s">
        <v>2553</v>
      </c>
      <c r="X3061" s="104" t="s">
        <v>168</v>
      </c>
      <c r="Y3061" s="98"/>
      <c r="Z3061" s="9" t="s">
        <v>7095</v>
      </c>
      <c r="AA3061" s="9" t="s">
        <v>34</v>
      </c>
      <c r="AB3061" s="9">
        <f t="shared" ca="1" si="321"/>
        <v>5</v>
      </c>
      <c r="AC3061" s="9" t="str">
        <f t="shared" ca="1" si="322"/>
        <v>Below 45 Days</v>
      </c>
      <c r="AD3061" s="9" t="str">
        <f t="shared" ca="1" si="323"/>
        <v/>
      </c>
      <c r="AE3061" s="9" t="str">
        <f t="shared" ca="1" si="324"/>
        <v/>
      </c>
      <c r="AF3061" s="9"/>
      <c r="AG3061" s="123" t="str">
        <f t="shared" si="328"/>
        <v>Gara,'94/2026'</v>
      </c>
      <c r="AH3061" s="97" t="str">
        <f t="shared" ca="1" si="325"/>
        <v>Below 45 Days</v>
      </c>
    </row>
    <row r="3062" spans="1:34" ht="25.5" customHeight="1" x14ac:dyDescent="0.25">
      <c r="A3062" s="9">
        <v>338</v>
      </c>
      <c r="B3062" s="123" t="str">
        <f>_xlfn.XLOOKUP(E3062,'[1]PS Name'!B:B,'[1]PS Name'!D:D)</f>
        <v>Tekkali Sub-Division</v>
      </c>
      <c r="C3062" s="123">
        <f>_xlfn.XLOOKUP(E3062,'[1]PS Name'!B:B,'[1]PS Name'!C:C)</f>
        <v>0</v>
      </c>
      <c r="D3062" s="123"/>
      <c r="E3062" s="123" t="s">
        <v>51</v>
      </c>
      <c r="F3062" s="9" t="s">
        <v>5557</v>
      </c>
      <c r="G3062" s="63" t="s">
        <v>1315</v>
      </c>
      <c r="H3062" s="137">
        <v>46306</v>
      </c>
      <c r="I3062" s="63" t="str">
        <f t="shared" si="327"/>
        <v>Oct</v>
      </c>
      <c r="J3062" s="63">
        <f t="shared" si="326"/>
        <v>2026</v>
      </c>
      <c r="K3062" s="63" t="s">
        <v>70</v>
      </c>
      <c r="L3062" s="9"/>
      <c r="M3062" s="9" t="str">
        <f>_xlfn.XLOOKUP(K3062,[1]Heads!A:A,[1]Heads!B:B)</f>
        <v>174 CrPC</v>
      </c>
      <c r="N3062" s="9" t="str">
        <f>_xlfn.XLOOKUP(M3062,[1]Heads!B:B,[1]Heads!C:C)</f>
        <v>174 CrPC</v>
      </c>
      <c r="O3062" s="9" t="s">
        <v>32</v>
      </c>
      <c r="P3062" s="75"/>
      <c r="Q3062" s="9"/>
      <c r="R3062" s="75"/>
      <c r="S3062" s="96" t="s">
        <v>3196</v>
      </c>
      <c r="T3062" s="9"/>
      <c r="U3062" s="75"/>
      <c r="V3062" s="9"/>
      <c r="W3062" s="75" t="s">
        <v>2553</v>
      </c>
      <c r="X3062" s="104" t="s">
        <v>168</v>
      </c>
      <c r="Y3062" s="98"/>
      <c r="Z3062" s="9" t="s">
        <v>7096</v>
      </c>
      <c r="AA3062" s="9" t="s">
        <v>34</v>
      </c>
      <c r="AB3062" s="9">
        <f t="shared" ca="1" si="321"/>
        <v>5</v>
      </c>
      <c r="AC3062" s="9" t="str">
        <f t="shared" ca="1" si="322"/>
        <v>Below 45 Days</v>
      </c>
      <c r="AD3062" s="9" t="str">
        <f t="shared" ca="1" si="323"/>
        <v/>
      </c>
      <c r="AE3062" s="9" t="str">
        <f t="shared" ca="1" si="324"/>
        <v/>
      </c>
      <c r="AF3062" s="9"/>
      <c r="AG3062" s="123" t="str">
        <f t="shared" si="328"/>
        <v>Tekkali PS,'183/2026'</v>
      </c>
      <c r="AH3062" s="97" t="str">
        <f t="shared" ca="1" si="325"/>
        <v>Below 45 Days</v>
      </c>
    </row>
    <row r="3063" spans="1:34" ht="25.5" customHeight="1" x14ac:dyDescent="0.25">
      <c r="A3063" s="9">
        <v>339</v>
      </c>
      <c r="B3063" s="123" t="str">
        <f>_xlfn.XLOOKUP(E3063,'[1]PS Name'!B:B,'[1]PS Name'!D:D)</f>
        <v>Kasibugga Sub-Division</v>
      </c>
      <c r="C3063" s="123">
        <f>_xlfn.XLOOKUP(E3063,'[1]PS Name'!B:B,'[1]PS Name'!C:C)</f>
        <v>0</v>
      </c>
      <c r="D3063" s="123"/>
      <c r="E3063" s="123" t="s">
        <v>68</v>
      </c>
      <c r="F3063" s="9" t="s">
        <v>7097</v>
      </c>
      <c r="G3063" s="63" t="s">
        <v>7098</v>
      </c>
      <c r="H3063" s="137">
        <v>46307</v>
      </c>
      <c r="I3063" s="63" t="str">
        <f t="shared" si="327"/>
        <v>Oct</v>
      </c>
      <c r="J3063" s="63">
        <f t="shared" si="326"/>
        <v>2026</v>
      </c>
      <c r="K3063" s="63" t="s">
        <v>144</v>
      </c>
      <c r="L3063" s="9"/>
      <c r="M3063" s="9" t="str">
        <f>_xlfn.XLOOKUP(K3063,[1]Heads!A:A,[1]Heads!B:B)</f>
        <v>Property Offences</v>
      </c>
      <c r="N3063" s="9" t="str">
        <f>_xlfn.XLOOKUP(M3063,[1]Heads!B:B,[1]Heads!C:C)</f>
        <v>IPC</v>
      </c>
      <c r="O3063" s="9" t="s">
        <v>45</v>
      </c>
      <c r="P3063" s="75"/>
      <c r="Q3063" s="9"/>
      <c r="R3063" s="75"/>
      <c r="S3063" s="96" t="s">
        <v>3196</v>
      </c>
      <c r="T3063" s="9"/>
      <c r="U3063" s="75"/>
      <c r="V3063" s="9"/>
      <c r="W3063" s="75" t="s">
        <v>2553</v>
      </c>
      <c r="X3063" s="104" t="s">
        <v>169</v>
      </c>
      <c r="Y3063" s="98"/>
      <c r="Z3063" s="9" t="s">
        <v>7099</v>
      </c>
      <c r="AA3063" s="9" t="s">
        <v>34</v>
      </c>
      <c r="AB3063" s="9">
        <f t="shared" ca="1" si="321"/>
        <v>4</v>
      </c>
      <c r="AC3063" s="9" t="str">
        <f t="shared" ca="1" si="322"/>
        <v>Below 45 Days</v>
      </c>
      <c r="AD3063" s="9" t="str">
        <f t="shared" ca="1" si="323"/>
        <v/>
      </c>
      <c r="AE3063" s="9" t="str">
        <f t="shared" ca="1" si="324"/>
        <v/>
      </c>
      <c r="AF3063" s="9"/>
      <c r="AG3063" s="123" t="str">
        <f t="shared" si="328"/>
        <v>Kasibugga,'337/2026'</v>
      </c>
      <c r="AH3063" s="97" t="str">
        <f t="shared" ca="1" si="325"/>
        <v>Below 45 Days</v>
      </c>
    </row>
    <row r="3064" spans="1:34" ht="25.5" customHeight="1" x14ac:dyDescent="0.25">
      <c r="A3064" s="9">
        <v>340</v>
      </c>
      <c r="B3064" s="123" t="str">
        <f>_xlfn.XLOOKUP(E3064,'[1]PS Name'!B:B,'[1]PS Name'!D:D)</f>
        <v>Srikakulam Sub-Division</v>
      </c>
      <c r="C3064" s="123" t="str">
        <f>_xlfn.XLOOKUP(E3064,'[1]PS Name'!B:B,'[1]PS Name'!C:C)</f>
        <v>J.R.Puram Circle</v>
      </c>
      <c r="D3064" s="123"/>
      <c r="E3064" s="123" t="s">
        <v>107</v>
      </c>
      <c r="F3064" s="9" t="s">
        <v>3097</v>
      </c>
      <c r="G3064" s="63" t="s">
        <v>1405</v>
      </c>
      <c r="H3064" s="137">
        <v>46307</v>
      </c>
      <c r="I3064" s="63" t="str">
        <f t="shared" si="327"/>
        <v>Oct</v>
      </c>
      <c r="J3064" s="63">
        <f t="shared" si="326"/>
        <v>2026</v>
      </c>
      <c r="K3064" s="63" t="s">
        <v>71</v>
      </c>
      <c r="L3064" s="9"/>
      <c r="M3064" s="9" t="str">
        <f>_xlfn.XLOOKUP(K3064,[1]Heads!A:A,[1]Heads!B:B)</f>
        <v>Road Accidents</v>
      </c>
      <c r="N3064" s="9" t="str">
        <f>_xlfn.XLOOKUP(M3064,[1]Heads!B:B,[1]Heads!C:C)</f>
        <v>IPC</v>
      </c>
      <c r="O3064" s="9" t="s">
        <v>32</v>
      </c>
      <c r="P3064" s="75"/>
      <c r="Q3064" s="9"/>
      <c r="R3064" s="75"/>
      <c r="S3064" s="96" t="s">
        <v>3196</v>
      </c>
      <c r="T3064" s="9"/>
      <c r="U3064" s="75"/>
      <c r="V3064" s="9"/>
      <c r="W3064" s="75" t="s">
        <v>2553</v>
      </c>
      <c r="X3064" s="104" t="s">
        <v>169</v>
      </c>
      <c r="Y3064" s="98"/>
      <c r="Z3064" s="9" t="s">
        <v>7100</v>
      </c>
      <c r="AA3064" s="9" t="s">
        <v>34</v>
      </c>
      <c r="AB3064" s="9">
        <f t="shared" ca="1" si="321"/>
        <v>4</v>
      </c>
      <c r="AC3064" s="9" t="str">
        <f t="shared" ca="1" si="322"/>
        <v>Below 45 Days</v>
      </c>
      <c r="AD3064" s="9" t="str">
        <f t="shared" ca="1" si="323"/>
        <v/>
      </c>
      <c r="AE3064" s="9" t="str">
        <f t="shared" ca="1" si="324"/>
        <v/>
      </c>
      <c r="AF3064" s="9"/>
      <c r="AG3064" s="123" t="str">
        <f t="shared" si="328"/>
        <v>G. Sigadam,'73/2026'</v>
      </c>
      <c r="AH3064" s="97" t="str">
        <f t="shared" ca="1" si="325"/>
        <v>Below 45 Days</v>
      </c>
    </row>
    <row r="3065" spans="1:34" ht="25.5" customHeight="1" x14ac:dyDescent="0.25">
      <c r="A3065" s="9">
        <v>341</v>
      </c>
      <c r="B3065" s="123" t="str">
        <f>_xlfn.XLOOKUP(E3065,'[1]PS Name'!B:B,'[1]PS Name'!D:D)</f>
        <v>Tekkali Sub-Division</v>
      </c>
      <c r="C3065" s="123" t="str">
        <f>_xlfn.XLOOKUP(E3065,'[1]PS Name'!B:B,'[1]PS Name'!C:C)</f>
        <v>Kothuru Circle</v>
      </c>
      <c r="D3065" s="123"/>
      <c r="E3065" s="123" t="s">
        <v>73</v>
      </c>
      <c r="F3065" s="9" t="s">
        <v>3253</v>
      </c>
      <c r="G3065" s="63" t="s">
        <v>1354</v>
      </c>
      <c r="H3065" s="137">
        <v>46307</v>
      </c>
      <c r="I3065" s="63" t="str">
        <f t="shared" si="327"/>
        <v>Oct</v>
      </c>
      <c r="J3065" s="63">
        <f t="shared" si="326"/>
        <v>2026</v>
      </c>
      <c r="K3065" s="63" t="s">
        <v>102</v>
      </c>
      <c r="L3065" s="9"/>
      <c r="M3065" s="9" t="str">
        <f>_xlfn.XLOOKUP(K3065,[1]Heads!A:A,[1]Heads!B:B)</f>
        <v>Property Offences</v>
      </c>
      <c r="N3065" s="9" t="str">
        <f>_xlfn.XLOOKUP(M3065,[1]Heads!B:B,[1]Heads!C:C)</f>
        <v>IPC</v>
      </c>
      <c r="O3065" s="9" t="s">
        <v>32</v>
      </c>
      <c r="P3065" s="75"/>
      <c r="Q3065" s="9"/>
      <c r="R3065" s="75"/>
      <c r="S3065" s="96" t="s">
        <v>3196</v>
      </c>
      <c r="T3065" s="9"/>
      <c r="U3065" s="75"/>
      <c r="V3065" s="9"/>
      <c r="W3065" s="75" t="s">
        <v>2553</v>
      </c>
      <c r="X3065" s="104" t="s">
        <v>177</v>
      </c>
      <c r="Y3065" s="98">
        <v>46309</v>
      </c>
      <c r="Z3065" s="9" t="s">
        <v>7101</v>
      </c>
      <c r="AA3065" s="9" t="s">
        <v>34</v>
      </c>
      <c r="AB3065" s="9">
        <f t="shared" ca="1" si="321"/>
        <v>4</v>
      </c>
      <c r="AC3065" s="9" t="str">
        <f t="shared" ca="1" si="322"/>
        <v>Below 45 Days</v>
      </c>
      <c r="AD3065" s="9">
        <f t="shared" ca="1" si="323"/>
        <v>2</v>
      </c>
      <c r="AE3065" s="9" t="str">
        <f t="shared" ca="1" si="324"/>
        <v>Below 45 Days</v>
      </c>
      <c r="AF3065" s="9"/>
      <c r="AG3065" s="123" t="str">
        <f t="shared" si="328"/>
        <v>Kothuru,'107/2026'</v>
      </c>
      <c r="AH3065" s="97" t="str">
        <f t="shared" ca="1" si="325"/>
        <v>Below 45 Days</v>
      </c>
    </row>
    <row r="3066" spans="1:34" ht="25.5" customHeight="1" x14ac:dyDescent="0.25">
      <c r="A3066" s="9">
        <v>342</v>
      </c>
      <c r="B3066" s="123" t="str">
        <f>_xlfn.XLOOKUP(E3066,'[1]PS Name'!B:B,'[1]PS Name'!D:D)</f>
        <v>Kasibugga Sub-Division</v>
      </c>
      <c r="C3066" s="123">
        <f>_xlfn.XLOOKUP(E3066,'[1]PS Name'!B:B,'[1]PS Name'!C:C)</f>
        <v>0</v>
      </c>
      <c r="D3066" s="123"/>
      <c r="E3066" s="123" t="s">
        <v>68</v>
      </c>
      <c r="F3066" s="9" t="s">
        <v>7102</v>
      </c>
      <c r="G3066" s="63" t="s">
        <v>1864</v>
      </c>
      <c r="H3066" s="137">
        <v>46307</v>
      </c>
      <c r="I3066" s="63" t="str">
        <f t="shared" si="327"/>
        <v>Oct</v>
      </c>
      <c r="J3066" s="63">
        <f t="shared" si="326"/>
        <v>2026</v>
      </c>
      <c r="K3066" s="63" t="s">
        <v>75</v>
      </c>
      <c r="L3066" s="9"/>
      <c r="M3066" s="9" t="str">
        <f>_xlfn.XLOOKUP(K3066,[1]Heads!A:A,[1]Heads!B:B)</f>
        <v>Bodily Offiences</v>
      </c>
      <c r="N3066" s="9" t="str">
        <f>_xlfn.XLOOKUP(M3066,[1]Heads!B:B,[1]Heads!C:C)</f>
        <v>IPC</v>
      </c>
      <c r="O3066" s="9" t="s">
        <v>32</v>
      </c>
      <c r="P3066" s="75"/>
      <c r="Q3066" s="9"/>
      <c r="R3066" s="75"/>
      <c r="S3066" s="96" t="s">
        <v>3196</v>
      </c>
      <c r="T3066" s="9"/>
      <c r="U3066" s="75"/>
      <c r="V3066" s="9"/>
      <c r="W3066" s="75" t="s">
        <v>2553</v>
      </c>
      <c r="X3066" s="104" t="s">
        <v>50</v>
      </c>
      <c r="Y3066" s="98"/>
      <c r="Z3066" s="9" t="s">
        <v>7103</v>
      </c>
      <c r="AA3066" s="9" t="s">
        <v>34</v>
      </c>
      <c r="AB3066" s="9">
        <f t="shared" ca="1" si="321"/>
        <v>4</v>
      </c>
      <c r="AC3066" s="9" t="str">
        <f t="shared" ca="1" si="322"/>
        <v>Below 45 Days</v>
      </c>
      <c r="AD3066" s="9" t="str">
        <f t="shared" ca="1" si="323"/>
        <v/>
      </c>
      <c r="AE3066" s="9" t="str">
        <f t="shared" ca="1" si="324"/>
        <v/>
      </c>
      <c r="AF3066" s="9"/>
      <c r="AG3066" s="123" t="str">
        <f t="shared" si="328"/>
        <v>Kasibugga,'336/2026'</v>
      </c>
      <c r="AH3066" s="97" t="str">
        <f t="shared" ca="1" si="325"/>
        <v>Below 45 Days</v>
      </c>
    </row>
    <row r="3067" spans="1:34" ht="25.5" customHeight="1" x14ac:dyDescent="0.25">
      <c r="A3067" s="9">
        <v>343</v>
      </c>
      <c r="B3067" s="123" t="str">
        <f>_xlfn.XLOOKUP(E3067,'[1]PS Name'!B:B,'[1]PS Name'!D:D)</f>
        <v>Srikakulam Sub-Division</v>
      </c>
      <c r="C3067" s="123" t="str">
        <f>_xlfn.XLOOKUP(E3067,'[1]PS Name'!B:B,'[1]PS Name'!C:C)</f>
        <v>Srikakulam Rural Circle</v>
      </c>
      <c r="D3067" s="123"/>
      <c r="E3067" s="123" t="s">
        <v>61</v>
      </c>
      <c r="F3067" s="9" t="s">
        <v>3149</v>
      </c>
      <c r="G3067" s="63" t="s">
        <v>3882</v>
      </c>
      <c r="H3067" s="137">
        <v>46307</v>
      </c>
      <c r="I3067" s="63" t="str">
        <f t="shared" si="327"/>
        <v>Oct</v>
      </c>
      <c r="J3067" s="63">
        <f t="shared" si="326"/>
        <v>2026</v>
      </c>
      <c r="K3067" s="63" t="s">
        <v>39</v>
      </c>
      <c r="L3067" s="9"/>
      <c r="M3067" s="9" t="str">
        <f>_xlfn.XLOOKUP(K3067,[1]Heads!A:A,[1]Heads!B:B)</f>
        <v>Other IPC</v>
      </c>
      <c r="N3067" s="9" t="str">
        <f>_xlfn.XLOOKUP(M3067,[1]Heads!B:B,[1]Heads!C:C)</f>
        <v>IPC</v>
      </c>
      <c r="O3067" s="9" t="s">
        <v>32</v>
      </c>
      <c r="P3067" s="75"/>
      <c r="Q3067" s="9"/>
      <c r="R3067" s="75"/>
      <c r="S3067" s="96" t="s">
        <v>3196</v>
      </c>
      <c r="T3067" s="9"/>
      <c r="U3067" s="75"/>
      <c r="V3067" s="9"/>
      <c r="W3067" s="75" t="s">
        <v>2553</v>
      </c>
      <c r="X3067" s="104" t="s">
        <v>40</v>
      </c>
      <c r="Y3067" s="98"/>
      <c r="Z3067" s="9" t="s">
        <v>7104</v>
      </c>
      <c r="AA3067" s="9" t="s">
        <v>34</v>
      </c>
      <c r="AB3067" s="9">
        <f t="shared" ca="1" si="321"/>
        <v>4</v>
      </c>
      <c r="AC3067" s="9" t="str">
        <f t="shared" ca="1" si="322"/>
        <v>Below 45 Days</v>
      </c>
      <c r="AD3067" s="9" t="str">
        <f t="shared" ca="1" si="323"/>
        <v/>
      </c>
      <c r="AE3067" s="9" t="str">
        <f t="shared" ca="1" si="324"/>
        <v/>
      </c>
      <c r="AF3067" s="9"/>
      <c r="AG3067" s="123" t="str">
        <f t="shared" si="328"/>
        <v>Srikakulam I Town,'92/2026'</v>
      </c>
      <c r="AH3067" s="97" t="str">
        <f t="shared" ca="1" si="325"/>
        <v>Below 45 Days</v>
      </c>
    </row>
    <row r="3068" spans="1:34" ht="25.5" customHeight="1" x14ac:dyDescent="0.25">
      <c r="A3068" s="9">
        <v>344</v>
      </c>
      <c r="B3068" s="123" t="str">
        <f>_xlfn.XLOOKUP(E3068,'[1]PS Name'!B:B,'[1]PS Name'!D:D)</f>
        <v>Tekkali Sub-Division</v>
      </c>
      <c r="C3068" s="123" t="str">
        <f>_xlfn.XLOOKUP(E3068,'[1]PS Name'!B:B,'[1]PS Name'!C:C)</f>
        <v>Narasannapeta Circle</v>
      </c>
      <c r="D3068" s="123"/>
      <c r="E3068" s="123" t="s">
        <v>79</v>
      </c>
      <c r="F3068" s="9" t="s">
        <v>3610</v>
      </c>
      <c r="G3068" s="63" t="s">
        <v>1535</v>
      </c>
      <c r="H3068" s="137">
        <v>46307</v>
      </c>
      <c r="I3068" s="63" t="str">
        <f t="shared" si="327"/>
        <v>Oct</v>
      </c>
      <c r="J3068" s="63">
        <f t="shared" si="326"/>
        <v>2026</v>
      </c>
      <c r="K3068" s="63" t="s">
        <v>75</v>
      </c>
      <c r="L3068" s="9"/>
      <c r="M3068" s="9" t="str">
        <f>_xlfn.XLOOKUP(K3068,[1]Heads!A:A,[1]Heads!B:B)</f>
        <v>Bodily Offiences</v>
      </c>
      <c r="N3068" s="9" t="str">
        <f>_xlfn.XLOOKUP(M3068,[1]Heads!B:B,[1]Heads!C:C)</f>
        <v>IPC</v>
      </c>
      <c r="O3068" s="9" t="s">
        <v>32</v>
      </c>
      <c r="P3068" s="75"/>
      <c r="Q3068" s="9"/>
      <c r="R3068" s="75"/>
      <c r="S3068" s="96" t="s">
        <v>3196</v>
      </c>
      <c r="T3068" s="9"/>
      <c r="U3068" s="75"/>
      <c r="V3068" s="9"/>
      <c r="W3068" s="75" t="s">
        <v>2553</v>
      </c>
      <c r="X3068" s="104" t="s">
        <v>169</v>
      </c>
      <c r="Y3068" s="98"/>
      <c r="Z3068" s="9" t="s">
        <v>7105</v>
      </c>
      <c r="AA3068" s="9" t="s">
        <v>34</v>
      </c>
      <c r="AB3068" s="9">
        <f t="shared" ca="1" si="321"/>
        <v>4</v>
      </c>
      <c r="AC3068" s="9" t="str">
        <f t="shared" ca="1" si="322"/>
        <v>Below 45 Days</v>
      </c>
      <c r="AD3068" s="9" t="str">
        <f t="shared" ca="1" si="323"/>
        <v/>
      </c>
      <c r="AE3068" s="9" t="str">
        <f t="shared" ca="1" si="324"/>
        <v/>
      </c>
      <c r="AF3068" s="9"/>
      <c r="AG3068" s="123" t="str">
        <f t="shared" si="328"/>
        <v>Polaki,'138/2026'</v>
      </c>
      <c r="AH3068" s="97" t="str">
        <f t="shared" ca="1" si="325"/>
        <v>Below 45 Days</v>
      </c>
    </row>
    <row r="3069" spans="1:34" ht="25.5" customHeight="1" x14ac:dyDescent="0.25">
      <c r="A3069" s="9">
        <v>345</v>
      </c>
      <c r="B3069" s="123" t="str">
        <f>_xlfn.XLOOKUP(E3069,'[1]PS Name'!B:B,'[1]PS Name'!D:D)</f>
        <v>Srikakulam Sub-Division</v>
      </c>
      <c r="C3069" s="123" t="str">
        <f>_xlfn.XLOOKUP(E3069,'[1]PS Name'!B:B,'[1]PS Name'!C:C)</f>
        <v>Amadalavalasa Circle</v>
      </c>
      <c r="D3069" s="123"/>
      <c r="E3069" s="123" t="s">
        <v>47</v>
      </c>
      <c r="F3069" s="9" t="s">
        <v>3784</v>
      </c>
      <c r="G3069" s="63" t="s">
        <v>1315</v>
      </c>
      <c r="H3069" s="137">
        <v>46308</v>
      </c>
      <c r="I3069" s="63" t="str">
        <f t="shared" si="327"/>
        <v>Oct</v>
      </c>
      <c r="J3069" s="63">
        <f t="shared" si="326"/>
        <v>2026</v>
      </c>
      <c r="K3069" s="63" t="s">
        <v>70</v>
      </c>
      <c r="L3069" s="9"/>
      <c r="M3069" s="9" t="str">
        <f>_xlfn.XLOOKUP(K3069,[1]Heads!A:A,[1]Heads!B:B)</f>
        <v>174 CrPC</v>
      </c>
      <c r="N3069" s="9" t="str">
        <f>_xlfn.XLOOKUP(M3069,[1]Heads!B:B,[1]Heads!C:C)</f>
        <v>174 CrPC</v>
      </c>
      <c r="O3069" s="9" t="s">
        <v>32</v>
      </c>
      <c r="P3069" s="75"/>
      <c r="Q3069" s="9"/>
      <c r="R3069" s="75"/>
      <c r="S3069" s="96" t="s">
        <v>3196</v>
      </c>
      <c r="T3069" s="9"/>
      <c r="U3069" s="75"/>
      <c r="V3069" s="9"/>
      <c r="W3069" s="75" t="s">
        <v>2553</v>
      </c>
      <c r="X3069" s="104" t="s">
        <v>168</v>
      </c>
      <c r="Y3069" s="98"/>
      <c r="Z3069" s="9" t="s">
        <v>7106</v>
      </c>
      <c r="AA3069" s="9" t="s">
        <v>34</v>
      </c>
      <c r="AB3069" s="9">
        <f t="shared" ca="1" si="321"/>
        <v>3</v>
      </c>
      <c r="AC3069" s="9" t="str">
        <f t="shared" ca="1" si="322"/>
        <v>Below 45 Days</v>
      </c>
      <c r="AD3069" s="9" t="str">
        <f t="shared" ca="1" si="323"/>
        <v/>
      </c>
      <c r="AE3069" s="9" t="str">
        <f t="shared" ca="1" si="324"/>
        <v/>
      </c>
      <c r="AF3069" s="9"/>
      <c r="AG3069" s="123" t="str">
        <f t="shared" si="328"/>
        <v>Amadalavalasa,'150/2026'</v>
      </c>
      <c r="AH3069" s="97" t="str">
        <f t="shared" ca="1" si="325"/>
        <v>Below 45 Days</v>
      </c>
    </row>
    <row r="3070" spans="1:34" ht="25.5" customHeight="1" x14ac:dyDescent="0.25">
      <c r="A3070" s="9">
        <v>346</v>
      </c>
      <c r="B3070" s="123" t="str">
        <f>_xlfn.XLOOKUP(E3070,'[1]PS Name'!B:B,'[1]PS Name'!D:D)</f>
        <v>Srikakulam Sub-Division</v>
      </c>
      <c r="C3070" s="123" t="str">
        <f>_xlfn.XLOOKUP(E3070,'[1]PS Name'!B:B,'[1]PS Name'!C:C)</f>
        <v>Srikakulam Rural Circle</v>
      </c>
      <c r="D3070" s="123"/>
      <c r="E3070" s="123" t="s">
        <v>69</v>
      </c>
      <c r="F3070" s="9" t="s">
        <v>3164</v>
      </c>
      <c r="G3070" s="63" t="s">
        <v>1315</v>
      </c>
      <c r="H3070" s="137">
        <v>46308</v>
      </c>
      <c r="I3070" s="63" t="str">
        <f t="shared" si="327"/>
        <v>Oct</v>
      </c>
      <c r="J3070" s="63">
        <f t="shared" si="326"/>
        <v>2026</v>
      </c>
      <c r="K3070" s="63" t="s">
        <v>7107</v>
      </c>
      <c r="L3070" s="9"/>
      <c r="M3070" s="9" t="str">
        <f>_xlfn.XLOOKUP(K3070,[1]Heads!A:A,[1]Heads!B:B)</f>
        <v>174 CrPC</v>
      </c>
      <c r="N3070" s="9" t="str">
        <f>_xlfn.XLOOKUP(M3070,[1]Heads!B:B,[1]Heads!C:C)</f>
        <v>174 CrPC</v>
      </c>
      <c r="O3070" s="9" t="s">
        <v>32</v>
      </c>
      <c r="P3070" s="75"/>
      <c r="Q3070" s="9"/>
      <c r="R3070" s="75"/>
      <c r="S3070" s="96" t="s">
        <v>3196</v>
      </c>
      <c r="T3070" s="9"/>
      <c r="U3070" s="75"/>
      <c r="V3070" s="9"/>
      <c r="W3070" s="75" t="s">
        <v>2553</v>
      </c>
      <c r="X3070" s="104" t="s">
        <v>168</v>
      </c>
      <c r="Y3070" s="98"/>
      <c r="Z3070" s="9" t="s">
        <v>7108</v>
      </c>
      <c r="AA3070" s="9" t="s">
        <v>34</v>
      </c>
      <c r="AB3070" s="9">
        <f t="shared" ca="1" si="321"/>
        <v>3</v>
      </c>
      <c r="AC3070" s="9" t="str">
        <f t="shared" ca="1" si="322"/>
        <v>Below 45 Days</v>
      </c>
      <c r="AD3070" s="9" t="str">
        <f t="shared" ca="1" si="323"/>
        <v/>
      </c>
      <c r="AE3070" s="9" t="str">
        <f t="shared" ca="1" si="324"/>
        <v/>
      </c>
      <c r="AF3070" s="9"/>
      <c r="AG3070" s="123" t="str">
        <f t="shared" si="328"/>
        <v>Gara,'95/2026'</v>
      </c>
      <c r="AH3070" s="97" t="str">
        <f t="shared" ca="1" si="325"/>
        <v>Below 45 Days</v>
      </c>
    </row>
    <row r="3071" spans="1:34" ht="25.5" customHeight="1" x14ac:dyDescent="0.25">
      <c r="A3071" s="9">
        <v>347</v>
      </c>
      <c r="B3071" s="123" t="str">
        <f>_xlfn.XLOOKUP(E3071,'[1]PS Name'!B:B,'[1]PS Name'!D:D)</f>
        <v>Kasibugga Sub-Division</v>
      </c>
      <c r="C3071" s="123" t="str">
        <f>_xlfn.XLOOKUP(E3071,'[1]PS Name'!B:B,'[1]PS Name'!C:C)</f>
        <v>Itchapuram Circle</v>
      </c>
      <c r="D3071" s="123"/>
      <c r="E3071" s="123" t="s">
        <v>66</v>
      </c>
      <c r="F3071" s="9" t="s">
        <v>3250</v>
      </c>
      <c r="G3071" s="63" t="s">
        <v>6844</v>
      </c>
      <c r="H3071" s="137">
        <v>46308</v>
      </c>
      <c r="I3071" s="63" t="str">
        <f t="shared" si="327"/>
        <v>Oct</v>
      </c>
      <c r="J3071" s="63">
        <f t="shared" si="326"/>
        <v>2026</v>
      </c>
      <c r="K3071" s="63" t="s">
        <v>127</v>
      </c>
      <c r="L3071" s="9"/>
      <c r="M3071" s="9" t="str">
        <f>_xlfn.XLOOKUP(K3071,[1]Heads!A:A,[1]Heads!B:B)</f>
        <v>Enforcement</v>
      </c>
      <c r="N3071" s="9" t="str">
        <f>_xlfn.XLOOKUP(M3071,[1]Heads!B:B,[1]Heads!C:C)</f>
        <v>Enforcement</v>
      </c>
      <c r="O3071" s="9" t="s">
        <v>32</v>
      </c>
      <c r="P3071" s="75"/>
      <c r="Q3071" s="9"/>
      <c r="R3071" s="75"/>
      <c r="S3071" s="96" t="s">
        <v>3196</v>
      </c>
      <c r="T3071" s="9"/>
      <c r="U3071" s="75"/>
      <c r="V3071" s="9"/>
      <c r="W3071" s="75" t="s">
        <v>2553</v>
      </c>
      <c r="X3071" s="104" t="s">
        <v>141</v>
      </c>
      <c r="Y3071" s="98"/>
      <c r="Z3071" s="9" t="s">
        <v>7109</v>
      </c>
      <c r="AA3071" s="9" t="s">
        <v>34</v>
      </c>
      <c r="AB3071" s="9">
        <f t="shared" ca="1" si="321"/>
        <v>3</v>
      </c>
      <c r="AC3071" s="9" t="str">
        <f t="shared" ca="1" si="322"/>
        <v>Below 45 Days</v>
      </c>
      <c r="AD3071" s="9" t="str">
        <f t="shared" ca="1" si="323"/>
        <v/>
      </c>
      <c r="AE3071" s="9" t="str">
        <f t="shared" ca="1" si="324"/>
        <v/>
      </c>
      <c r="AF3071" s="9"/>
      <c r="AG3071" s="123" t="str">
        <f t="shared" si="328"/>
        <v>Itchapuram Rural,'103/2026'</v>
      </c>
      <c r="AH3071" s="97" t="str">
        <f t="shared" ca="1" si="325"/>
        <v>Below 45 Days</v>
      </c>
    </row>
    <row r="3072" spans="1:34" ht="25.5" customHeight="1" x14ac:dyDescent="0.25">
      <c r="A3072" s="9">
        <v>348</v>
      </c>
      <c r="B3072" s="123" t="str">
        <f>_xlfn.XLOOKUP(E3072,'[1]PS Name'!B:B,'[1]PS Name'!D:D)</f>
        <v>Kasibugga Sub-Division</v>
      </c>
      <c r="C3072" s="123" t="str">
        <f>_xlfn.XLOOKUP(E3072,'[1]PS Name'!B:B,'[1]PS Name'!C:C)</f>
        <v>Kasibugga Rural Circle</v>
      </c>
      <c r="D3072" s="123"/>
      <c r="E3072" s="123" t="s">
        <v>114</v>
      </c>
      <c r="F3072" s="9" t="s">
        <v>3924</v>
      </c>
      <c r="G3072" s="63" t="s">
        <v>7110</v>
      </c>
      <c r="H3072" s="137">
        <v>46308</v>
      </c>
      <c r="I3072" s="63" t="str">
        <f t="shared" si="327"/>
        <v>Oct</v>
      </c>
      <c r="J3072" s="63">
        <f t="shared" si="326"/>
        <v>2026</v>
      </c>
      <c r="K3072" s="63" t="s">
        <v>120</v>
      </c>
      <c r="L3072" s="9"/>
      <c r="M3072" s="9" t="str">
        <f>_xlfn.XLOOKUP(K3072,[1]Heads!A:A,[1]Heads!B:B)</f>
        <v>POCSO Cases</v>
      </c>
      <c r="N3072" s="9" t="str">
        <f>_xlfn.XLOOKUP(M3072,[1]Heads!B:B,[1]Heads!C:C)</f>
        <v>IPC</v>
      </c>
      <c r="O3072" s="9" t="s">
        <v>45</v>
      </c>
      <c r="P3072" s="75"/>
      <c r="Q3072" s="9"/>
      <c r="R3072" s="75"/>
      <c r="S3072" s="96" t="s">
        <v>3196</v>
      </c>
      <c r="T3072" s="9"/>
      <c r="U3072" s="75"/>
      <c r="V3072" s="9"/>
      <c r="W3072" s="75" t="s">
        <v>2553</v>
      </c>
      <c r="X3072" s="104" t="s">
        <v>50</v>
      </c>
      <c r="Y3072" s="98"/>
      <c r="Z3072" s="9" t="s">
        <v>7111</v>
      </c>
      <c r="AA3072" s="9" t="s">
        <v>34</v>
      </c>
      <c r="AB3072" s="9">
        <f t="shared" ca="1" si="321"/>
        <v>3</v>
      </c>
      <c r="AC3072" s="9" t="str">
        <f t="shared" ca="1" si="322"/>
        <v>Below 45 Days</v>
      </c>
      <c r="AD3072" s="9" t="str">
        <f t="shared" ca="1" si="323"/>
        <v/>
      </c>
      <c r="AE3072" s="9" t="str">
        <f t="shared" ca="1" si="324"/>
        <v/>
      </c>
      <c r="AF3072" s="9"/>
      <c r="AG3072" s="123" t="str">
        <f t="shared" si="328"/>
        <v>Mandasa,'159/2026'</v>
      </c>
      <c r="AH3072" s="97" t="str">
        <f t="shared" ca="1" si="325"/>
        <v>Below 45 Days</v>
      </c>
    </row>
    <row r="3073" spans="1:34" ht="25.5" customHeight="1" x14ac:dyDescent="0.25">
      <c r="A3073" s="9">
        <v>349</v>
      </c>
      <c r="B3073" s="123" t="str">
        <f>_xlfn.XLOOKUP(E3073,'[1]PS Name'!B:B,'[1]PS Name'!D:D)</f>
        <v>Tekkali Sub-Division</v>
      </c>
      <c r="C3073" s="123" t="str">
        <f>_xlfn.XLOOKUP(E3073,'[1]PS Name'!B:B,'[1]PS Name'!C:C)</f>
        <v>Pathapatnam Circle</v>
      </c>
      <c r="D3073" s="123"/>
      <c r="E3073" s="123" t="s">
        <v>58</v>
      </c>
      <c r="F3073" s="9" t="s">
        <v>3113</v>
      </c>
      <c r="G3073" s="63" t="s">
        <v>1332</v>
      </c>
      <c r="H3073" s="137">
        <v>46308</v>
      </c>
      <c r="I3073" s="63" t="str">
        <f t="shared" si="327"/>
        <v>Oct</v>
      </c>
      <c r="J3073" s="63">
        <f t="shared" si="326"/>
        <v>2026</v>
      </c>
      <c r="K3073" s="63" t="s">
        <v>71</v>
      </c>
      <c r="L3073" s="9"/>
      <c r="M3073" s="9" t="str">
        <f>_xlfn.XLOOKUP(K3073,[1]Heads!A:A,[1]Heads!B:B)</f>
        <v>Road Accidents</v>
      </c>
      <c r="N3073" s="9" t="str">
        <f>_xlfn.XLOOKUP(M3073,[1]Heads!B:B,[1]Heads!C:C)</f>
        <v>IPC</v>
      </c>
      <c r="O3073" s="9" t="s">
        <v>32</v>
      </c>
      <c r="P3073" s="75"/>
      <c r="Q3073" s="9"/>
      <c r="R3073" s="75"/>
      <c r="S3073" s="96" t="s">
        <v>3196</v>
      </c>
      <c r="T3073" s="9"/>
      <c r="U3073" s="75"/>
      <c r="V3073" s="9"/>
      <c r="W3073" s="75" t="s">
        <v>2553</v>
      </c>
      <c r="X3073" s="104" t="s">
        <v>169</v>
      </c>
      <c r="Y3073" s="98"/>
      <c r="Z3073" s="9" t="s">
        <v>7112</v>
      </c>
      <c r="AA3073" s="9" t="s">
        <v>34</v>
      </c>
      <c r="AB3073" s="9">
        <f t="shared" ca="1" si="321"/>
        <v>3</v>
      </c>
      <c r="AC3073" s="9" t="str">
        <f t="shared" ca="1" si="322"/>
        <v>Below 45 Days</v>
      </c>
      <c r="AD3073" s="9" t="str">
        <f t="shared" ca="1" si="323"/>
        <v/>
      </c>
      <c r="AE3073" s="9" t="str">
        <f t="shared" ca="1" si="324"/>
        <v/>
      </c>
      <c r="AF3073" s="9"/>
      <c r="AG3073" s="123" t="str">
        <f t="shared" si="328"/>
        <v>Meliaputti,'68/2026'</v>
      </c>
      <c r="AH3073" s="97" t="str">
        <f t="shared" ca="1" si="325"/>
        <v>Below 45 Days</v>
      </c>
    </row>
    <row r="3074" spans="1:34" ht="25.5" customHeight="1" x14ac:dyDescent="0.25">
      <c r="A3074" s="9">
        <v>350</v>
      </c>
      <c r="B3074" s="123" t="str">
        <f>_xlfn.XLOOKUP(E3074,'[1]PS Name'!B:B,'[1]PS Name'!D:D)</f>
        <v>Srikakulam Sub-Division</v>
      </c>
      <c r="C3074" s="123" t="str">
        <f>_xlfn.XLOOKUP(E3074,'[1]PS Name'!B:B,'[1]PS Name'!C:C)</f>
        <v>Srikakulam Rural Circle</v>
      </c>
      <c r="D3074" s="123"/>
      <c r="E3074" s="123" t="s">
        <v>74</v>
      </c>
      <c r="F3074" s="9" t="s">
        <v>6861</v>
      </c>
      <c r="G3074" s="63" t="s">
        <v>1332</v>
      </c>
      <c r="H3074" s="137">
        <v>46308</v>
      </c>
      <c r="I3074" s="63" t="str">
        <f t="shared" si="327"/>
        <v>Oct</v>
      </c>
      <c r="J3074" s="63">
        <f t="shared" si="326"/>
        <v>2026</v>
      </c>
      <c r="K3074" s="63" t="s">
        <v>71</v>
      </c>
      <c r="L3074" s="9"/>
      <c r="M3074" s="9" t="str">
        <f>_xlfn.XLOOKUP(K3074,[1]Heads!A:A,[1]Heads!B:B)</f>
        <v>Road Accidents</v>
      </c>
      <c r="N3074" s="9" t="str">
        <f>_xlfn.XLOOKUP(M3074,[1]Heads!B:B,[1]Heads!C:C)</f>
        <v>IPC</v>
      </c>
      <c r="O3074" s="9" t="s">
        <v>32</v>
      </c>
      <c r="P3074" s="75"/>
      <c r="Q3074" s="9"/>
      <c r="R3074" s="75"/>
      <c r="S3074" s="96" t="s">
        <v>3196</v>
      </c>
      <c r="T3074" s="9"/>
      <c r="U3074" s="75"/>
      <c r="V3074" s="9"/>
      <c r="W3074" s="75" t="s">
        <v>2553</v>
      </c>
      <c r="X3074" s="104" t="s">
        <v>50</v>
      </c>
      <c r="Y3074" s="98"/>
      <c r="Z3074" s="9" t="s">
        <v>7113</v>
      </c>
      <c r="AA3074" s="9" t="s">
        <v>34</v>
      </c>
      <c r="AB3074" s="9">
        <f t="shared" ref="AB3074:AB3079" ca="1" si="329">IF(S3074="UI",DATEDIF(H3074,TODAY(),"D"),"")</f>
        <v>3</v>
      </c>
      <c r="AC3074" s="9" t="str">
        <f t="shared" ref="AC3074:AC3079" ca="1" si="330">IF(S3074="UI",IF(AB3074&gt;365,"Above 1 Year",IF(AND(AB3074&lt;=365,AB3074&gt;180),"Above 6 Months",IF(AND(AB3074&lt;=180,AB3074&gt;90),"Above 3 Months",IF(AND(AB3074&lt;=90,AB3074&gt;60),"Above 60 Days",IF(AND(AB3074&lt;=60,AB3074&gt;45),"45 to 60 Days","Below 45 Days"))))),"")</f>
        <v>Below 45 Days</v>
      </c>
      <c r="AD3074" s="9" t="str">
        <f t="shared" ref="AD3074:AD3079" ca="1" si="331">IF(Y3074&lt;&gt;"",DATEDIF(Y3074,TODAY(),"D"),"")</f>
        <v/>
      </c>
      <c r="AE3074" s="9" t="str">
        <f t="shared" ref="AE3074:AE3079" ca="1" si="332">IF(AD3074&lt;&gt;"",IF(AD3074&gt;365,"Above 1 Year",IF(AND(AD3074&lt;=365,AD3074&gt;180),"Above 6 Months",IF(AND(AD3074&lt;=180,AD3074&gt;90),"Above 3 Months",IF(AND(AD3074&lt;=90,AD3074&gt;60),"Above 60 Days",IF(AND(AD3074&lt;=60,AD3074&gt;45),"45 to 60 Days","Below 45 Days"))))),"")</f>
        <v/>
      </c>
      <c r="AF3074" s="9"/>
      <c r="AG3074" s="123" t="str">
        <f t="shared" si="328"/>
        <v>Srikakulam Rural,'204/2026'</v>
      </c>
      <c r="AH3074" s="97" t="str">
        <f t="shared" ca="1" si="325"/>
        <v>Below 45 Days</v>
      </c>
    </row>
    <row r="3075" spans="1:34" ht="25.5" customHeight="1" x14ac:dyDescent="0.25">
      <c r="A3075" s="9">
        <v>351</v>
      </c>
      <c r="B3075" s="123" t="e">
        <f>_xlfn.XLOOKUP(E3075,'[1]PS Name'!B:B,'[1]PS Name'!D:D)</f>
        <v>#N/A</v>
      </c>
      <c r="C3075" s="123" t="e">
        <f>_xlfn.XLOOKUP(E3075,'[1]PS Name'!B:B,'[1]PS Name'!C:C)</f>
        <v>#N/A</v>
      </c>
      <c r="D3075" s="123"/>
      <c r="E3075" s="123" t="s">
        <v>125</v>
      </c>
      <c r="F3075" s="9" t="s">
        <v>3427</v>
      </c>
      <c r="G3075" s="63" t="s">
        <v>7114</v>
      </c>
      <c r="H3075" s="137">
        <v>46308</v>
      </c>
      <c r="I3075" s="63" t="str">
        <f t="shared" si="327"/>
        <v>Oct</v>
      </c>
      <c r="J3075" s="63">
        <f t="shared" si="326"/>
        <v>2026</v>
      </c>
      <c r="K3075" s="63" t="s">
        <v>111</v>
      </c>
      <c r="L3075" s="9" t="s">
        <v>1521</v>
      </c>
      <c r="M3075" s="9" t="str">
        <f>_xlfn.XLOOKUP(K3075,[1]Heads!A:A,[1]Heads!B:B)</f>
        <v>SC-ST Cases</v>
      </c>
      <c r="N3075" s="9" t="str">
        <f>_xlfn.XLOOKUP(M3075,[1]Heads!B:B,[1]Heads!C:C)</f>
        <v>IPC</v>
      </c>
      <c r="O3075" s="9" t="s">
        <v>45</v>
      </c>
      <c r="P3075" s="75"/>
      <c r="Q3075" s="9"/>
      <c r="R3075" s="75"/>
      <c r="S3075" s="96" t="s">
        <v>3196</v>
      </c>
      <c r="T3075" s="9"/>
      <c r="U3075" s="75"/>
      <c r="V3075" s="9"/>
      <c r="W3075" s="75" t="s">
        <v>2553</v>
      </c>
      <c r="X3075" s="104" t="s">
        <v>177</v>
      </c>
      <c r="Y3075" s="98">
        <v>46309</v>
      </c>
      <c r="Z3075" s="9" t="s">
        <v>7115</v>
      </c>
      <c r="AA3075" s="9" t="s">
        <v>34</v>
      </c>
      <c r="AB3075" s="9">
        <f t="shared" ca="1" si="329"/>
        <v>3</v>
      </c>
      <c r="AC3075" s="9" t="str">
        <f t="shared" ca="1" si="330"/>
        <v>Below 45 Days</v>
      </c>
      <c r="AD3075" s="9">
        <f t="shared" ca="1" si="331"/>
        <v>2</v>
      </c>
      <c r="AE3075" s="9" t="str">
        <f t="shared" ca="1" si="332"/>
        <v>Below 45 Days</v>
      </c>
      <c r="AF3075" s="9"/>
      <c r="AG3075" s="123" t="str">
        <f t="shared" si="328"/>
        <v>Mahila UPS, Srikakulam,'119/2026'</v>
      </c>
      <c r="AH3075" s="97" t="str">
        <f t="shared" ref="AH3075:AH3079" ca="1" si="333">IF(X3075="SC/PRC/CC No. Awaited","",AC3075)</f>
        <v>Below 45 Days</v>
      </c>
    </row>
    <row r="3076" spans="1:34" ht="25.5" customHeight="1" x14ac:dyDescent="0.25">
      <c r="A3076" s="9">
        <v>352</v>
      </c>
      <c r="B3076" s="123" t="str">
        <f>_xlfn.XLOOKUP(E3076,'[1]PS Name'!B:B,'[1]PS Name'!D:D)</f>
        <v>Kasibugga Sub-Division</v>
      </c>
      <c r="C3076" s="123">
        <f>_xlfn.XLOOKUP(E3076,'[1]PS Name'!B:B,'[1]PS Name'!C:C)</f>
        <v>0</v>
      </c>
      <c r="D3076" s="123"/>
      <c r="E3076" s="123" t="s">
        <v>68</v>
      </c>
      <c r="F3076" s="9" t="s">
        <v>7116</v>
      </c>
      <c r="G3076" s="63" t="s">
        <v>7117</v>
      </c>
      <c r="H3076" s="137">
        <v>46308</v>
      </c>
      <c r="I3076" s="63" t="str">
        <f t="shared" si="327"/>
        <v>Oct</v>
      </c>
      <c r="J3076" s="63">
        <f t="shared" si="326"/>
        <v>2026</v>
      </c>
      <c r="K3076" s="63" t="s">
        <v>111</v>
      </c>
      <c r="L3076" s="9" t="s">
        <v>997</v>
      </c>
      <c r="M3076" s="9" t="str">
        <f>_xlfn.XLOOKUP(K3076,[1]Heads!A:A,[1]Heads!B:B)</f>
        <v>SC-ST Cases</v>
      </c>
      <c r="N3076" s="9" t="str">
        <f>_xlfn.XLOOKUP(M3076,[1]Heads!B:B,[1]Heads!C:C)</f>
        <v>IPC</v>
      </c>
      <c r="O3076" s="9" t="s">
        <v>45</v>
      </c>
      <c r="P3076" s="75"/>
      <c r="Q3076" s="9"/>
      <c r="R3076" s="75"/>
      <c r="S3076" s="96" t="s">
        <v>3196</v>
      </c>
      <c r="T3076" s="9"/>
      <c r="U3076" s="75"/>
      <c r="V3076" s="9"/>
      <c r="W3076" s="75" t="s">
        <v>2553</v>
      </c>
      <c r="X3076" s="104" t="s">
        <v>177</v>
      </c>
      <c r="Y3076" s="98">
        <v>46309</v>
      </c>
      <c r="Z3076" s="9" t="s">
        <v>7118</v>
      </c>
      <c r="AA3076" s="9" t="s">
        <v>34</v>
      </c>
      <c r="AB3076" s="9">
        <f t="shared" ca="1" si="329"/>
        <v>3</v>
      </c>
      <c r="AC3076" s="9" t="str">
        <f t="shared" ca="1" si="330"/>
        <v>Below 45 Days</v>
      </c>
      <c r="AD3076" s="9">
        <f t="shared" ca="1" si="331"/>
        <v>2</v>
      </c>
      <c r="AE3076" s="9" t="str">
        <f t="shared" ca="1" si="332"/>
        <v>Below 45 Days</v>
      </c>
      <c r="AF3076" s="9"/>
      <c r="AG3076" s="123" t="str">
        <f t="shared" si="328"/>
        <v>Kasibugga,'338/2026'</v>
      </c>
      <c r="AH3076" s="97" t="str">
        <f t="shared" ca="1" si="333"/>
        <v>Below 45 Days</v>
      </c>
    </row>
    <row r="3077" spans="1:34" ht="25.5" customHeight="1" x14ac:dyDescent="0.25">
      <c r="A3077" s="9">
        <v>1</v>
      </c>
      <c r="B3077" s="123" t="str">
        <f>_xlfn.XLOOKUP(E3077,'[1]PS Name'!B:B,'[1]PS Name'!D:D)</f>
        <v>Tekkali Sub-Division</v>
      </c>
      <c r="C3077" s="123" t="str">
        <f>_xlfn.XLOOKUP(E3077,'[1]PS Name'!B:B,'[1]PS Name'!C:C)</f>
        <v>Pathapatnam Circle</v>
      </c>
      <c r="D3077" s="9"/>
      <c r="E3077" s="123" t="s">
        <v>58</v>
      </c>
      <c r="F3077" s="136" t="s">
        <v>2821</v>
      </c>
      <c r="G3077" s="63" t="s">
        <v>1745</v>
      </c>
      <c r="H3077" s="137">
        <v>46062</v>
      </c>
      <c r="I3077" s="63" t="str">
        <f t="shared" si="327"/>
        <v>Feb</v>
      </c>
      <c r="J3077" s="63">
        <v>2026</v>
      </c>
      <c r="K3077" s="63" t="s">
        <v>29</v>
      </c>
      <c r="L3077" s="9"/>
      <c r="M3077" s="9" t="str">
        <f>_xlfn.XLOOKUP(K3077,[1]Heads!A:A,[1]Heads!B:B)</f>
        <v>White Collar Offences</v>
      </c>
      <c r="N3077" s="9" t="str">
        <f>_xlfn.XLOOKUP(M3077,[1]Heads!B:B,[1]Heads!C:C)</f>
        <v>IPC</v>
      </c>
      <c r="O3077" s="9" t="s">
        <v>32</v>
      </c>
      <c r="P3077" s="75">
        <v>46262</v>
      </c>
      <c r="Q3077" s="9"/>
      <c r="R3077" s="75"/>
      <c r="S3077" s="96" t="s">
        <v>3196</v>
      </c>
      <c r="T3077" s="9"/>
      <c r="U3077" s="75"/>
      <c r="V3077" s="9"/>
      <c r="W3077" s="75" t="s">
        <v>141</v>
      </c>
      <c r="X3077" s="104" t="s">
        <v>33</v>
      </c>
      <c r="Y3077" s="98">
        <v>46262</v>
      </c>
      <c r="Z3077" s="9" t="s">
        <v>7120</v>
      </c>
      <c r="AA3077" s="9" t="s">
        <v>34</v>
      </c>
      <c r="AB3077" s="9">
        <f t="shared" ca="1" si="329"/>
        <v>249</v>
      </c>
      <c r="AC3077" s="9" t="str">
        <f t="shared" ca="1" si="330"/>
        <v>Above 6 Months</v>
      </c>
      <c r="AD3077" s="9">
        <f t="shared" ca="1" si="331"/>
        <v>49</v>
      </c>
      <c r="AE3077" s="9" t="str">
        <f t="shared" ca="1" si="332"/>
        <v>45 to 60 Days</v>
      </c>
      <c r="AF3077" s="9"/>
      <c r="AG3077" s="9" t="str">
        <f t="shared" si="328"/>
        <v>Meliaputti,'6/2026'</v>
      </c>
      <c r="AH3077" s="97" t="str">
        <f t="shared" si="333"/>
        <v/>
      </c>
    </row>
    <row r="3078" spans="1:34" ht="25.5" customHeight="1" x14ac:dyDescent="0.25">
      <c r="A3078" s="9">
        <v>2</v>
      </c>
      <c r="B3078" s="123" t="s">
        <v>2810</v>
      </c>
      <c r="C3078" s="123" t="s">
        <v>186</v>
      </c>
      <c r="D3078" s="9" t="s">
        <v>3035</v>
      </c>
      <c r="E3078" s="123" t="s">
        <v>65</v>
      </c>
      <c r="F3078" s="136" t="s">
        <v>194</v>
      </c>
      <c r="G3078" s="63" t="s">
        <v>845</v>
      </c>
      <c r="H3078" s="137">
        <v>45591</v>
      </c>
      <c r="I3078" s="63" t="s">
        <v>232</v>
      </c>
      <c r="J3078" s="63">
        <v>2024</v>
      </c>
      <c r="K3078" s="63" t="s">
        <v>116</v>
      </c>
      <c r="L3078" s="9"/>
      <c r="M3078" s="9" t="s">
        <v>116</v>
      </c>
      <c r="N3078" s="9" t="s">
        <v>116</v>
      </c>
      <c r="O3078" s="9" t="s">
        <v>32</v>
      </c>
      <c r="P3078" s="75">
        <v>45952</v>
      </c>
      <c r="Q3078" s="9" t="s">
        <v>191</v>
      </c>
      <c r="R3078" s="75"/>
      <c r="S3078" s="96" t="s">
        <v>3196</v>
      </c>
      <c r="T3078" s="9"/>
      <c r="U3078" s="75"/>
      <c r="V3078" s="9"/>
      <c r="W3078" s="75" t="s">
        <v>33</v>
      </c>
      <c r="X3078" s="104" t="s">
        <v>2664</v>
      </c>
      <c r="Y3078" s="98">
        <v>45952</v>
      </c>
      <c r="Z3078" s="9" t="s">
        <v>7123</v>
      </c>
      <c r="AA3078" s="9" t="s">
        <v>34</v>
      </c>
      <c r="AB3078" s="9">
        <f t="shared" ca="1" si="329"/>
        <v>720</v>
      </c>
      <c r="AC3078" s="9" t="str">
        <f t="shared" ca="1" si="330"/>
        <v>Above 1 Year</v>
      </c>
      <c r="AD3078" s="9">
        <f t="shared" ca="1" si="331"/>
        <v>359</v>
      </c>
      <c r="AE3078" s="9" t="str">
        <f t="shared" ca="1" si="332"/>
        <v>Above 6 Months</v>
      </c>
      <c r="AF3078" s="9" t="s">
        <v>402</v>
      </c>
      <c r="AG3078" s="9" t="s">
        <v>7121</v>
      </c>
      <c r="AH3078" s="97" t="str">
        <f t="shared" ca="1" si="333"/>
        <v>Above 1 Year</v>
      </c>
    </row>
    <row r="3079" spans="1:34" ht="25.5" customHeight="1" x14ac:dyDescent="0.25">
      <c r="A3079" s="9">
        <v>3</v>
      </c>
      <c r="B3079" s="123" t="s">
        <v>2810</v>
      </c>
      <c r="C3079" s="123">
        <v>0</v>
      </c>
      <c r="D3079" s="9" t="s">
        <v>2689</v>
      </c>
      <c r="E3079" s="123" t="s">
        <v>68</v>
      </c>
      <c r="F3079" s="136" t="s">
        <v>1942</v>
      </c>
      <c r="G3079" s="63" t="s">
        <v>845</v>
      </c>
      <c r="H3079" s="137">
        <v>45738</v>
      </c>
      <c r="I3079" s="63" t="s">
        <v>210</v>
      </c>
      <c r="J3079" s="63">
        <v>2025</v>
      </c>
      <c r="K3079" s="63" t="s">
        <v>116</v>
      </c>
      <c r="L3079" s="9"/>
      <c r="M3079" s="9" t="s">
        <v>116</v>
      </c>
      <c r="N3079" s="9" t="s">
        <v>116</v>
      </c>
      <c r="O3079" s="9" t="s">
        <v>32</v>
      </c>
      <c r="P3079" s="75">
        <v>45965</v>
      </c>
      <c r="Q3079" s="9" t="s">
        <v>191</v>
      </c>
      <c r="R3079" s="75"/>
      <c r="S3079" s="96" t="s">
        <v>3196</v>
      </c>
      <c r="T3079" s="9"/>
      <c r="U3079" s="75"/>
      <c r="V3079" s="9"/>
      <c r="W3079" s="75" t="s">
        <v>33</v>
      </c>
      <c r="X3079" s="104" t="s">
        <v>2664</v>
      </c>
      <c r="Y3079" s="98">
        <v>45965</v>
      </c>
      <c r="Z3079" s="9" t="s">
        <v>7124</v>
      </c>
      <c r="AA3079" s="9" t="s">
        <v>34</v>
      </c>
      <c r="AB3079" s="9">
        <f t="shared" ca="1" si="329"/>
        <v>573</v>
      </c>
      <c r="AC3079" s="9" t="str">
        <f t="shared" ca="1" si="330"/>
        <v>Above 1 Year</v>
      </c>
      <c r="AD3079" s="9">
        <f t="shared" ca="1" si="331"/>
        <v>346</v>
      </c>
      <c r="AE3079" s="9" t="str">
        <f t="shared" ca="1" si="332"/>
        <v>Above 6 Months</v>
      </c>
      <c r="AF3079" s="9" t="s">
        <v>402</v>
      </c>
      <c r="AG3079" s="9" t="s">
        <v>7122</v>
      </c>
      <c r="AH3079" s="97" t="str">
        <f t="shared" ca="1" si="333"/>
        <v>Above 1 Year</v>
      </c>
    </row>
  </sheetData>
  <autoFilter ref="A1:AH3079" xr:uid="{1CF6D187-A3CA-453C-AD26-03E58EE22A00}"/>
  <sortState xmlns:xlrd2="http://schemas.microsoft.com/office/spreadsheetml/2017/richdata2" ref="A66:AG1126">
    <sortCondition ref="E2:E1126"/>
    <sortCondition ref="H2:H112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F3E6A-AD0B-424A-A21F-73BF4E02F9DE}">
  <dimension ref="A1:AC1856"/>
  <sheetViews>
    <sheetView zoomScale="106" zoomScaleNormal="106" workbookViewId="0">
      <pane ySplit="1" topLeftCell="A2" activePane="bottomLeft" state="frozen"/>
      <selection activeCell="D21" sqref="D21"/>
      <selection pane="bottomLeft" activeCell="J1" sqref="J1:K1048576"/>
    </sheetView>
  </sheetViews>
  <sheetFormatPr defaultRowHeight="25.5" customHeight="1" x14ac:dyDescent="0.25"/>
  <cols>
    <col min="1" max="1" width="7.42578125" style="2" customWidth="1"/>
    <col min="2" max="2" width="18.7109375" customWidth="1"/>
    <col min="3" max="3" width="12.5703125" customWidth="1"/>
    <col min="4" max="4" width="25.7109375" style="3" customWidth="1"/>
    <col min="5" max="5" width="13" style="50" customWidth="1"/>
    <col min="6" max="7" width="9.140625" style="1" hidden="1" customWidth="1"/>
    <col min="8" max="8" width="24.7109375" style="29" customWidth="1"/>
    <col min="9" max="9" width="25.85546875" style="27" customWidth="1"/>
    <col min="10" max="10" width="15.5703125" style="1" hidden="1" customWidth="1"/>
    <col min="11" max="11" width="13.140625" style="50" hidden="1" customWidth="1"/>
    <col min="12" max="12" width="14.7109375" style="1" hidden="1" customWidth="1"/>
    <col min="13" max="13" width="14.28515625" style="1" hidden="1" customWidth="1"/>
    <col min="14" max="14" width="14.7109375" style="1" hidden="1" customWidth="1"/>
    <col min="15" max="15" width="10.7109375" style="1" hidden="1" customWidth="1"/>
    <col min="16" max="16" width="13" hidden="1" customWidth="1"/>
    <col min="17" max="17" width="11.85546875" hidden="1" customWidth="1"/>
    <col min="18" max="18" width="21" style="68" customWidth="1"/>
    <col min="19" max="19" width="26.85546875" style="30" customWidth="1"/>
    <col min="20" max="20" width="15.28515625" style="39" customWidth="1"/>
    <col min="21" max="21" width="22.42578125" style="3" hidden="1" customWidth="1"/>
    <col min="22" max="22" width="9.140625" style="1" hidden="1" customWidth="1"/>
    <col min="23" max="23" width="11.42578125" style="1" hidden="1" customWidth="1"/>
    <col min="24" max="24" width="16.85546875" hidden="1" customWidth="1"/>
    <col min="25" max="25" width="13.42578125" style="1" hidden="1" customWidth="1"/>
    <col min="26" max="27" width="16.85546875" hidden="1" customWidth="1"/>
    <col min="28" max="28" width="34" hidden="1" customWidth="1"/>
    <col min="29" max="29" width="15.5703125" customWidth="1"/>
  </cols>
  <sheetData>
    <row r="1" spans="1:29" s="3" customFormat="1" ht="44.25" customHeight="1" x14ac:dyDescent="0.25">
      <c r="A1" s="34" t="s">
        <v>3240</v>
      </c>
      <c r="B1" s="34" t="s">
        <v>4</v>
      </c>
      <c r="C1" s="34" t="s">
        <v>5</v>
      </c>
      <c r="D1" s="34" t="s">
        <v>6</v>
      </c>
      <c r="E1" s="38" t="s">
        <v>7</v>
      </c>
      <c r="F1" s="34" t="s">
        <v>8</v>
      </c>
      <c r="G1" s="34" t="s">
        <v>9</v>
      </c>
      <c r="H1" s="34" t="s">
        <v>178</v>
      </c>
      <c r="I1" s="34" t="s">
        <v>11</v>
      </c>
      <c r="J1" s="34" t="s">
        <v>12</v>
      </c>
      <c r="K1" s="49" t="s">
        <v>14</v>
      </c>
      <c r="L1" s="34" t="s">
        <v>170</v>
      </c>
      <c r="M1" s="34" t="s">
        <v>171</v>
      </c>
      <c r="N1" s="36" t="s">
        <v>15</v>
      </c>
      <c r="O1" s="34" t="s">
        <v>16</v>
      </c>
      <c r="P1" s="36" t="s">
        <v>17</v>
      </c>
      <c r="Q1" s="34" t="s">
        <v>18</v>
      </c>
      <c r="R1" s="67" t="s">
        <v>5397</v>
      </c>
      <c r="S1" s="36" t="s">
        <v>19</v>
      </c>
      <c r="T1" s="38" t="s">
        <v>20</v>
      </c>
      <c r="U1" s="34" t="s">
        <v>21</v>
      </c>
      <c r="V1" s="37" t="s">
        <v>22</v>
      </c>
      <c r="W1" s="37" t="s">
        <v>23</v>
      </c>
      <c r="X1" s="37" t="s">
        <v>24</v>
      </c>
      <c r="Y1" s="37" t="s">
        <v>25</v>
      </c>
      <c r="Z1" s="37" t="s">
        <v>24</v>
      </c>
      <c r="AA1" s="37" t="s">
        <v>26</v>
      </c>
      <c r="AB1" s="37" t="s">
        <v>27</v>
      </c>
      <c r="AC1" s="34" t="s">
        <v>5398</v>
      </c>
    </row>
    <row r="2" spans="1:29" s="24" customFormat="1" ht="25.5" customHeight="1" x14ac:dyDescent="0.25">
      <c r="A2" s="96">
        <v>1</v>
      </c>
      <c r="B2" s="97" t="s">
        <v>55</v>
      </c>
      <c r="C2" s="97" t="s">
        <v>217</v>
      </c>
      <c r="D2" s="96" t="s">
        <v>218</v>
      </c>
      <c r="E2" s="98">
        <v>42428</v>
      </c>
      <c r="F2" s="96" t="s">
        <v>219</v>
      </c>
      <c r="G2" s="96">
        <v>2016</v>
      </c>
      <c r="H2" s="97" t="s">
        <v>56</v>
      </c>
      <c r="I2" s="97" t="s">
        <v>54</v>
      </c>
      <c r="J2" s="96" t="s">
        <v>31</v>
      </c>
      <c r="K2" s="98"/>
      <c r="L2" s="96"/>
      <c r="M2" s="96"/>
      <c r="N2" s="96" t="s">
        <v>3196</v>
      </c>
      <c r="O2" s="96"/>
      <c r="P2" s="97"/>
      <c r="Q2" s="97"/>
      <c r="R2" s="104" t="s">
        <v>50</v>
      </c>
      <c r="S2" s="104" t="s">
        <v>50</v>
      </c>
      <c r="T2" s="98"/>
      <c r="U2" s="97" t="s">
        <v>220</v>
      </c>
      <c r="V2" s="96" t="s">
        <v>34</v>
      </c>
      <c r="W2" s="9">
        <f t="shared" ref="W2:W65" ca="1" si="0">IF(N2="UI",DATEDIF(E2,TODAY(),"D"),"")</f>
        <v>3883</v>
      </c>
      <c r="X2" s="9" t="str">
        <f t="shared" ref="X2:X65" ca="1" si="1">IF(N2="UI",IF(W2&gt;365,"Above 1 Year",IF(AND(W2&lt;=365,W2&gt;180),"Above 6 Months",IF(AND(W2&lt;=180,W2&gt;90),"Above 3 Months",IF(AND(W2&lt;=90,W2&gt;60),"Above 60 Days",IF(AND(W2&lt;=60,W2&gt;45),"45 to 60 Days","Below 45 Days"))))),"")</f>
        <v>Above 1 Year</v>
      </c>
      <c r="Y2" s="9" t="str">
        <f t="shared" ref="Y2:Y58" ca="1" si="2">IF(T2&lt;&gt;"",DATEDIF(T2,TODAY(),"D"),"")</f>
        <v/>
      </c>
      <c r="Z2" s="9" t="str">
        <f t="shared" ref="Z2:Z58" ca="1" si="3">IF(Y2&lt;&gt;"",IF(Y2&gt;365,"Above 1 Year",IF(AND(Y2&lt;=365,Y2&gt;180),"Above 6 Months",IF(AND(Y2&lt;=180,Y2&gt;90),"Above 3 Months",IF(AND(Y2&lt;=90,Y2&gt;60),"Above 60 Days",IF(AND(Y2&lt;=60,Y2&gt;45),"45 to 60 Days","Below 45 Days"))))),"")</f>
        <v/>
      </c>
      <c r="AA2" s="97" t="s">
        <v>216</v>
      </c>
      <c r="AB2" s="97" t="s">
        <v>3937</v>
      </c>
      <c r="AC2" s="97" t="str">
        <f ca="1">IF(S2="SC/PRC/CC No. Awaited","",X2)</f>
        <v>Above 1 Year</v>
      </c>
    </row>
    <row r="3" spans="1:29" s="24" customFormat="1" ht="25.5" customHeight="1" x14ac:dyDescent="0.25">
      <c r="A3" s="96">
        <v>2</v>
      </c>
      <c r="B3" s="97" t="s">
        <v>55</v>
      </c>
      <c r="C3" s="97" t="s">
        <v>223</v>
      </c>
      <c r="D3" s="96" t="s">
        <v>224</v>
      </c>
      <c r="E3" s="98">
        <v>42957</v>
      </c>
      <c r="F3" s="96" t="s">
        <v>225</v>
      </c>
      <c r="G3" s="96">
        <v>2017</v>
      </c>
      <c r="H3" s="97" t="s">
        <v>56</v>
      </c>
      <c r="I3" s="97" t="s">
        <v>54</v>
      </c>
      <c r="J3" s="96" t="s">
        <v>31</v>
      </c>
      <c r="K3" s="98"/>
      <c r="L3" s="96"/>
      <c r="M3" s="96"/>
      <c r="N3" s="96" t="s">
        <v>3196</v>
      </c>
      <c r="O3" s="96"/>
      <c r="P3" s="97"/>
      <c r="Q3" s="97"/>
      <c r="R3" s="104" t="s">
        <v>50</v>
      </c>
      <c r="S3" s="104" t="s">
        <v>50</v>
      </c>
      <c r="T3" s="98"/>
      <c r="U3" s="97" t="s">
        <v>226</v>
      </c>
      <c r="V3" s="96" t="s">
        <v>34</v>
      </c>
      <c r="W3" s="9">
        <f t="shared" ca="1" si="0"/>
        <v>3354</v>
      </c>
      <c r="X3" s="9" t="str">
        <f t="shared" ca="1" si="1"/>
        <v>Above 1 Year</v>
      </c>
      <c r="Y3" s="9" t="str">
        <f t="shared" ca="1" si="2"/>
        <v/>
      </c>
      <c r="Z3" s="9" t="str">
        <f t="shared" ca="1" si="3"/>
        <v/>
      </c>
      <c r="AA3" s="97" t="s">
        <v>216</v>
      </c>
      <c r="AB3" s="97" t="s">
        <v>3940</v>
      </c>
      <c r="AC3" s="97" t="str">
        <f t="shared" ref="AC3:AC58" ca="1" si="4">IF(S3="SC/PRC/CC No. Awaited","",X3)</f>
        <v>Above 1 Year</v>
      </c>
    </row>
    <row r="4" spans="1:29" s="24" customFormat="1" ht="25.5" customHeight="1" x14ac:dyDescent="0.25">
      <c r="A4" s="96">
        <v>3</v>
      </c>
      <c r="B4" s="97" t="s">
        <v>55</v>
      </c>
      <c r="C4" s="97" t="s">
        <v>677</v>
      </c>
      <c r="D4" s="96" t="s">
        <v>678</v>
      </c>
      <c r="E4" s="98">
        <v>42963</v>
      </c>
      <c r="F4" s="96" t="s">
        <v>225</v>
      </c>
      <c r="G4" s="96">
        <v>2017</v>
      </c>
      <c r="H4" s="97" t="s">
        <v>56</v>
      </c>
      <c r="I4" s="97" t="s">
        <v>54</v>
      </c>
      <c r="J4" s="96" t="s">
        <v>31</v>
      </c>
      <c r="K4" s="98"/>
      <c r="L4" s="96"/>
      <c r="M4" s="96"/>
      <c r="N4" s="96" t="s">
        <v>3196</v>
      </c>
      <c r="O4" s="96"/>
      <c r="P4" s="97"/>
      <c r="Q4" s="97"/>
      <c r="R4" s="104" t="s">
        <v>50</v>
      </c>
      <c r="S4" s="104" t="s">
        <v>50</v>
      </c>
      <c r="T4" s="98"/>
      <c r="U4" s="97" t="s">
        <v>679</v>
      </c>
      <c r="V4" s="96" t="s">
        <v>34</v>
      </c>
      <c r="W4" s="9">
        <f t="shared" ca="1" si="0"/>
        <v>3348</v>
      </c>
      <c r="X4" s="9" t="str">
        <f t="shared" ca="1" si="1"/>
        <v>Above 1 Year</v>
      </c>
      <c r="Y4" s="9" t="str">
        <f t="shared" ca="1" si="2"/>
        <v/>
      </c>
      <c r="Z4" s="9" t="str">
        <f t="shared" ca="1" si="3"/>
        <v/>
      </c>
      <c r="AA4" s="97" t="s">
        <v>216</v>
      </c>
      <c r="AB4" s="97" t="s">
        <v>3941</v>
      </c>
      <c r="AC4" s="97" t="str">
        <f t="shared" ca="1" si="4"/>
        <v>Above 1 Year</v>
      </c>
    </row>
    <row r="5" spans="1:29" s="24" customFormat="1" ht="25.5" customHeight="1" x14ac:dyDescent="0.25">
      <c r="A5" s="96">
        <v>4</v>
      </c>
      <c r="B5" s="97" t="s">
        <v>55</v>
      </c>
      <c r="C5" s="97" t="s">
        <v>770</v>
      </c>
      <c r="D5" s="96" t="s">
        <v>771</v>
      </c>
      <c r="E5" s="98">
        <v>42963</v>
      </c>
      <c r="F5" s="96" t="s">
        <v>225</v>
      </c>
      <c r="G5" s="96">
        <v>2017</v>
      </c>
      <c r="H5" s="97" t="s">
        <v>56</v>
      </c>
      <c r="I5" s="97" t="s">
        <v>54</v>
      </c>
      <c r="J5" s="96" t="s">
        <v>31</v>
      </c>
      <c r="K5" s="98"/>
      <c r="L5" s="96"/>
      <c r="M5" s="96"/>
      <c r="N5" s="96" t="s">
        <v>3196</v>
      </c>
      <c r="O5" s="96"/>
      <c r="P5" s="97"/>
      <c r="Q5" s="97"/>
      <c r="R5" s="104" t="s">
        <v>50</v>
      </c>
      <c r="S5" s="104" t="s">
        <v>50</v>
      </c>
      <c r="T5" s="98"/>
      <c r="U5" s="97" t="s">
        <v>772</v>
      </c>
      <c r="V5" s="96" t="s">
        <v>34</v>
      </c>
      <c r="W5" s="9">
        <f t="shared" ca="1" si="0"/>
        <v>3348</v>
      </c>
      <c r="X5" s="9" t="str">
        <f t="shared" ca="1" si="1"/>
        <v>Above 1 Year</v>
      </c>
      <c r="Y5" s="9" t="str">
        <f t="shared" ca="1" si="2"/>
        <v/>
      </c>
      <c r="Z5" s="9" t="str">
        <f t="shared" ca="1" si="3"/>
        <v/>
      </c>
      <c r="AA5" s="97" t="s">
        <v>216</v>
      </c>
      <c r="AB5" s="97" t="s">
        <v>3942</v>
      </c>
      <c r="AC5" s="97" t="str">
        <f t="shared" ca="1" si="4"/>
        <v>Above 1 Year</v>
      </c>
    </row>
    <row r="6" spans="1:29" s="24" customFormat="1" ht="25.5" customHeight="1" x14ac:dyDescent="0.25">
      <c r="A6" s="96">
        <v>5</v>
      </c>
      <c r="B6" s="97" t="s">
        <v>38</v>
      </c>
      <c r="C6" s="97" t="s">
        <v>230</v>
      </c>
      <c r="D6" s="96" t="s">
        <v>227</v>
      </c>
      <c r="E6" s="98">
        <v>43000</v>
      </c>
      <c r="F6" s="96" t="s">
        <v>190</v>
      </c>
      <c r="G6" s="96">
        <v>2017</v>
      </c>
      <c r="H6" s="97" t="s">
        <v>59</v>
      </c>
      <c r="I6" s="97" t="s">
        <v>59</v>
      </c>
      <c r="J6" s="96" t="s">
        <v>60</v>
      </c>
      <c r="K6" s="98"/>
      <c r="L6" s="96"/>
      <c r="M6" s="96"/>
      <c r="N6" s="96" t="s">
        <v>3196</v>
      </c>
      <c r="O6" s="96"/>
      <c r="P6" s="97"/>
      <c r="Q6" s="97"/>
      <c r="R6" s="104" t="s">
        <v>177</v>
      </c>
      <c r="S6" s="104" t="s">
        <v>177</v>
      </c>
      <c r="T6" s="98">
        <v>46030</v>
      </c>
      <c r="U6" s="97" t="s">
        <v>231</v>
      </c>
      <c r="V6" s="96" t="s">
        <v>34</v>
      </c>
      <c r="W6" s="9">
        <f t="shared" ca="1" si="0"/>
        <v>3311</v>
      </c>
      <c r="X6" s="9" t="str">
        <f t="shared" ca="1" si="1"/>
        <v>Above 1 Year</v>
      </c>
      <c r="Y6" s="9">
        <f t="shared" ca="1" si="2"/>
        <v>281</v>
      </c>
      <c r="Z6" s="9" t="str">
        <f t="shared" ca="1" si="3"/>
        <v>Above 6 Months</v>
      </c>
      <c r="AA6" s="97" t="s">
        <v>229</v>
      </c>
      <c r="AB6" s="97" t="s">
        <v>3943</v>
      </c>
      <c r="AC6" s="97" t="str">
        <f t="shared" ca="1" si="4"/>
        <v>Above 1 Year</v>
      </c>
    </row>
    <row r="7" spans="1:29" s="24" customFormat="1" ht="25.5" customHeight="1" x14ac:dyDescent="0.25">
      <c r="A7" s="96">
        <v>6</v>
      </c>
      <c r="B7" s="97" t="s">
        <v>61</v>
      </c>
      <c r="C7" s="97" t="s">
        <v>242</v>
      </c>
      <c r="D7" s="96" t="s">
        <v>243</v>
      </c>
      <c r="E7" s="98">
        <v>43483</v>
      </c>
      <c r="F7" s="96" t="s">
        <v>221</v>
      </c>
      <c r="G7" s="96">
        <v>2019</v>
      </c>
      <c r="H7" s="97" t="s">
        <v>94</v>
      </c>
      <c r="I7" s="97" t="s">
        <v>94</v>
      </c>
      <c r="J7" s="96" t="s">
        <v>31</v>
      </c>
      <c r="K7" s="98"/>
      <c r="L7" s="96"/>
      <c r="M7" s="96"/>
      <c r="N7" s="96" t="s">
        <v>3196</v>
      </c>
      <c r="O7" s="96"/>
      <c r="P7" s="97"/>
      <c r="Q7" s="97"/>
      <c r="R7" s="104" t="s">
        <v>112</v>
      </c>
      <c r="S7" s="104" t="s">
        <v>112</v>
      </c>
      <c r="T7" s="98"/>
      <c r="U7" s="97" t="s">
        <v>244</v>
      </c>
      <c r="V7" s="96" t="s">
        <v>34</v>
      </c>
      <c r="W7" s="9">
        <f t="shared" ca="1" si="0"/>
        <v>2828</v>
      </c>
      <c r="X7" s="9" t="str">
        <f t="shared" ca="1" si="1"/>
        <v>Above 1 Year</v>
      </c>
      <c r="Y7" s="9" t="str">
        <f t="shared" ca="1" si="2"/>
        <v/>
      </c>
      <c r="Z7" s="9" t="str">
        <f t="shared" ca="1" si="3"/>
        <v/>
      </c>
      <c r="AA7" s="97" t="s">
        <v>245</v>
      </c>
      <c r="AB7" s="97" t="s">
        <v>3946</v>
      </c>
      <c r="AC7" s="97" t="str">
        <f t="shared" ca="1" si="4"/>
        <v>Above 1 Year</v>
      </c>
    </row>
    <row r="8" spans="1:29" s="24" customFormat="1" ht="25.5" customHeight="1" x14ac:dyDescent="0.25">
      <c r="A8" s="96">
        <v>7</v>
      </c>
      <c r="B8" s="97" t="s">
        <v>74</v>
      </c>
      <c r="C8" s="97" t="s">
        <v>246</v>
      </c>
      <c r="D8" s="96" t="s">
        <v>247</v>
      </c>
      <c r="E8" s="98">
        <v>43503</v>
      </c>
      <c r="F8" s="96" t="s">
        <v>219</v>
      </c>
      <c r="G8" s="96">
        <v>2019</v>
      </c>
      <c r="H8" s="97" t="s">
        <v>126</v>
      </c>
      <c r="I8" s="97" t="s">
        <v>49</v>
      </c>
      <c r="J8" s="96" t="s">
        <v>31</v>
      </c>
      <c r="K8" s="98"/>
      <c r="L8" s="96"/>
      <c r="M8" s="96"/>
      <c r="N8" s="96" t="s">
        <v>3196</v>
      </c>
      <c r="O8" s="96"/>
      <c r="P8" s="97"/>
      <c r="Q8" s="97"/>
      <c r="R8" s="104" t="s">
        <v>50</v>
      </c>
      <c r="S8" s="104" t="s">
        <v>50</v>
      </c>
      <c r="T8" s="98"/>
      <c r="U8" s="97" t="s">
        <v>248</v>
      </c>
      <c r="V8" s="96" t="s">
        <v>34</v>
      </c>
      <c r="W8" s="9">
        <f t="shared" ca="1" si="0"/>
        <v>2808</v>
      </c>
      <c r="X8" s="9" t="str">
        <f t="shared" ca="1" si="1"/>
        <v>Above 1 Year</v>
      </c>
      <c r="Y8" s="9" t="str">
        <f t="shared" ca="1" si="2"/>
        <v/>
      </c>
      <c r="Z8" s="9" t="str">
        <f t="shared" ca="1" si="3"/>
        <v/>
      </c>
      <c r="AA8" s="97" t="s">
        <v>249</v>
      </c>
      <c r="AB8" s="97" t="s">
        <v>3947</v>
      </c>
      <c r="AC8" s="97" t="str">
        <f t="shared" ca="1" si="4"/>
        <v>Above 1 Year</v>
      </c>
    </row>
    <row r="9" spans="1:29" s="24" customFormat="1" ht="25.5" customHeight="1" x14ac:dyDescent="0.25">
      <c r="A9" s="96">
        <v>8</v>
      </c>
      <c r="B9" s="97" t="s">
        <v>28</v>
      </c>
      <c r="C9" s="97" t="s">
        <v>250</v>
      </c>
      <c r="D9" s="96" t="s">
        <v>243</v>
      </c>
      <c r="E9" s="98">
        <v>43506</v>
      </c>
      <c r="F9" s="96" t="s">
        <v>219</v>
      </c>
      <c r="G9" s="96">
        <v>2019</v>
      </c>
      <c r="H9" s="97" t="s">
        <v>94</v>
      </c>
      <c r="I9" s="97" t="s">
        <v>94</v>
      </c>
      <c r="J9" s="96" t="s">
        <v>31</v>
      </c>
      <c r="K9" s="98"/>
      <c r="L9" s="96"/>
      <c r="M9" s="96"/>
      <c r="N9" s="96" t="s">
        <v>3196</v>
      </c>
      <c r="O9" s="96"/>
      <c r="P9" s="97"/>
      <c r="Q9" s="97"/>
      <c r="R9" s="104" t="s">
        <v>128</v>
      </c>
      <c r="S9" s="104" t="s">
        <v>112</v>
      </c>
      <c r="T9" s="98"/>
      <c r="U9" s="97" t="s">
        <v>251</v>
      </c>
      <c r="V9" s="96" t="s">
        <v>34</v>
      </c>
      <c r="W9" s="9">
        <f t="shared" ca="1" si="0"/>
        <v>2805</v>
      </c>
      <c r="X9" s="9" t="str">
        <f t="shared" ca="1" si="1"/>
        <v>Above 1 Year</v>
      </c>
      <c r="Y9" s="9" t="str">
        <f t="shared" ca="1" si="2"/>
        <v/>
      </c>
      <c r="Z9" s="9" t="str">
        <f t="shared" ca="1" si="3"/>
        <v/>
      </c>
      <c r="AA9" s="97" t="s">
        <v>245</v>
      </c>
      <c r="AB9" s="97" t="s">
        <v>3948</v>
      </c>
      <c r="AC9" s="97" t="str">
        <f t="shared" ca="1" si="4"/>
        <v>Above 1 Year</v>
      </c>
    </row>
    <row r="10" spans="1:29" s="24" customFormat="1" ht="25.5" customHeight="1" x14ac:dyDescent="0.25">
      <c r="A10" s="96">
        <v>9</v>
      </c>
      <c r="B10" s="97" t="s">
        <v>106</v>
      </c>
      <c r="C10" s="97" t="s">
        <v>252</v>
      </c>
      <c r="D10" s="96" t="s">
        <v>70</v>
      </c>
      <c r="E10" s="98">
        <v>43549</v>
      </c>
      <c r="F10" s="96" t="s">
        <v>210</v>
      </c>
      <c r="G10" s="96">
        <v>2019</v>
      </c>
      <c r="H10" s="97" t="s">
        <v>70</v>
      </c>
      <c r="I10" s="97" t="s">
        <v>70</v>
      </c>
      <c r="J10" s="96" t="s">
        <v>70</v>
      </c>
      <c r="K10" s="98"/>
      <c r="L10" s="96"/>
      <c r="M10" s="96"/>
      <c r="N10" s="96" t="s">
        <v>3196</v>
      </c>
      <c r="O10" s="96"/>
      <c r="P10" s="97"/>
      <c r="Q10" s="97"/>
      <c r="R10" s="104" t="s">
        <v>177</v>
      </c>
      <c r="S10" s="104" t="s">
        <v>177</v>
      </c>
      <c r="T10" s="98">
        <v>45432</v>
      </c>
      <c r="U10" s="97" t="s">
        <v>253</v>
      </c>
      <c r="V10" s="96" t="s">
        <v>34</v>
      </c>
      <c r="W10" s="9">
        <f t="shared" ca="1" si="0"/>
        <v>2762</v>
      </c>
      <c r="X10" s="9" t="str">
        <f t="shared" ca="1" si="1"/>
        <v>Above 1 Year</v>
      </c>
      <c r="Y10" s="9">
        <f t="shared" ca="1" si="2"/>
        <v>879</v>
      </c>
      <c r="Z10" s="9" t="str">
        <f t="shared" ca="1" si="3"/>
        <v>Above 1 Year</v>
      </c>
      <c r="AA10" s="97" t="s">
        <v>254</v>
      </c>
      <c r="AB10" s="97" t="s">
        <v>3949</v>
      </c>
      <c r="AC10" s="97" t="str">
        <f t="shared" ca="1" si="4"/>
        <v>Above 1 Year</v>
      </c>
    </row>
    <row r="11" spans="1:29" s="24" customFormat="1" ht="25.5" customHeight="1" x14ac:dyDescent="0.25">
      <c r="A11" s="96">
        <v>10</v>
      </c>
      <c r="B11" s="97" t="s">
        <v>79</v>
      </c>
      <c r="C11" s="97" t="s">
        <v>255</v>
      </c>
      <c r="D11" s="96" t="s">
        <v>227</v>
      </c>
      <c r="E11" s="98">
        <v>43558</v>
      </c>
      <c r="F11" s="96" t="s">
        <v>256</v>
      </c>
      <c r="G11" s="96">
        <v>2019</v>
      </c>
      <c r="H11" s="97" t="s">
        <v>59</v>
      </c>
      <c r="I11" s="97" t="s">
        <v>59</v>
      </c>
      <c r="J11" s="96" t="s">
        <v>60</v>
      </c>
      <c r="K11" s="98"/>
      <c r="L11" s="96"/>
      <c r="M11" s="96"/>
      <c r="N11" s="96" t="s">
        <v>3196</v>
      </c>
      <c r="O11" s="96"/>
      <c r="P11" s="97"/>
      <c r="Q11" s="97"/>
      <c r="R11" s="104" t="s">
        <v>112</v>
      </c>
      <c r="S11" s="104" t="s">
        <v>112</v>
      </c>
      <c r="T11" s="98"/>
      <c r="U11" s="97" t="s">
        <v>257</v>
      </c>
      <c r="V11" s="96" t="s">
        <v>34</v>
      </c>
      <c r="W11" s="9">
        <f t="shared" ca="1" si="0"/>
        <v>2753</v>
      </c>
      <c r="X11" s="9" t="str">
        <f t="shared" ca="1" si="1"/>
        <v>Above 1 Year</v>
      </c>
      <c r="Y11" s="9" t="str">
        <f t="shared" ca="1" si="2"/>
        <v/>
      </c>
      <c r="Z11" s="9" t="str">
        <f t="shared" ca="1" si="3"/>
        <v/>
      </c>
      <c r="AA11" s="97" t="s">
        <v>229</v>
      </c>
      <c r="AB11" s="97" t="s">
        <v>3950</v>
      </c>
      <c r="AC11" s="97" t="str">
        <f t="shared" ca="1" si="4"/>
        <v>Above 1 Year</v>
      </c>
    </row>
    <row r="12" spans="1:29" s="24" customFormat="1" ht="25.5" customHeight="1" x14ac:dyDescent="0.25">
      <c r="A12" s="96">
        <v>11</v>
      </c>
      <c r="B12" s="97" t="s">
        <v>28</v>
      </c>
      <c r="C12" s="97" t="s">
        <v>258</v>
      </c>
      <c r="D12" s="96" t="s">
        <v>243</v>
      </c>
      <c r="E12" s="98">
        <v>43575</v>
      </c>
      <c r="F12" s="96" t="s">
        <v>256</v>
      </c>
      <c r="G12" s="96">
        <v>2019</v>
      </c>
      <c r="H12" s="97" t="s">
        <v>94</v>
      </c>
      <c r="I12" s="97" t="s">
        <v>94</v>
      </c>
      <c r="J12" s="96" t="s">
        <v>31</v>
      </c>
      <c r="K12" s="98"/>
      <c r="L12" s="96"/>
      <c r="M12" s="96"/>
      <c r="N12" s="96" t="s">
        <v>3196</v>
      </c>
      <c r="O12" s="96"/>
      <c r="P12" s="97"/>
      <c r="Q12" s="97"/>
      <c r="R12" s="104" t="s">
        <v>128</v>
      </c>
      <c r="S12" s="104" t="s">
        <v>112</v>
      </c>
      <c r="T12" s="98"/>
      <c r="U12" s="97" t="s">
        <v>259</v>
      </c>
      <c r="V12" s="96" t="s">
        <v>34</v>
      </c>
      <c r="W12" s="9">
        <f t="shared" ca="1" si="0"/>
        <v>2736</v>
      </c>
      <c r="X12" s="9" t="str">
        <f t="shared" ca="1" si="1"/>
        <v>Above 1 Year</v>
      </c>
      <c r="Y12" s="9" t="str">
        <f t="shared" ca="1" si="2"/>
        <v/>
      </c>
      <c r="Z12" s="9" t="str">
        <f t="shared" ca="1" si="3"/>
        <v/>
      </c>
      <c r="AA12" s="97" t="s">
        <v>245</v>
      </c>
      <c r="AB12" s="97" t="s">
        <v>3951</v>
      </c>
      <c r="AC12" s="97" t="str">
        <f t="shared" ca="1" si="4"/>
        <v>Above 1 Year</v>
      </c>
    </row>
    <row r="13" spans="1:29" s="24" customFormat="1" ht="25.5" customHeight="1" x14ac:dyDescent="0.25">
      <c r="A13" s="96">
        <v>12</v>
      </c>
      <c r="B13" s="97" t="s">
        <v>28</v>
      </c>
      <c r="C13" s="97" t="s">
        <v>260</v>
      </c>
      <c r="D13" s="96" t="s">
        <v>261</v>
      </c>
      <c r="E13" s="98">
        <v>43578</v>
      </c>
      <c r="F13" s="96" t="s">
        <v>256</v>
      </c>
      <c r="G13" s="96">
        <v>2019</v>
      </c>
      <c r="H13" s="97" t="s">
        <v>94</v>
      </c>
      <c r="I13" s="97" t="s">
        <v>94</v>
      </c>
      <c r="J13" s="96" t="s">
        <v>31</v>
      </c>
      <c r="K13" s="98"/>
      <c r="L13" s="96"/>
      <c r="M13" s="96"/>
      <c r="N13" s="96" t="s">
        <v>3196</v>
      </c>
      <c r="O13" s="96"/>
      <c r="P13" s="97"/>
      <c r="Q13" s="97"/>
      <c r="R13" s="104" t="s">
        <v>128</v>
      </c>
      <c r="S13" s="104" t="s">
        <v>112</v>
      </c>
      <c r="T13" s="98"/>
      <c r="U13" s="97" t="s">
        <v>262</v>
      </c>
      <c r="V13" s="96" t="s">
        <v>34</v>
      </c>
      <c r="W13" s="9">
        <f t="shared" ca="1" si="0"/>
        <v>2733</v>
      </c>
      <c r="X13" s="9" t="str">
        <f t="shared" ca="1" si="1"/>
        <v>Above 1 Year</v>
      </c>
      <c r="Y13" s="9" t="str">
        <f t="shared" ca="1" si="2"/>
        <v/>
      </c>
      <c r="Z13" s="9" t="str">
        <f t="shared" ca="1" si="3"/>
        <v/>
      </c>
      <c r="AA13" s="97" t="s">
        <v>245</v>
      </c>
      <c r="AB13" s="97" t="s">
        <v>3952</v>
      </c>
      <c r="AC13" s="97" t="str">
        <f t="shared" ca="1" si="4"/>
        <v>Above 1 Year</v>
      </c>
    </row>
    <row r="14" spans="1:29" s="24" customFormat="1" ht="25.5" customHeight="1" x14ac:dyDescent="0.25">
      <c r="A14" s="96">
        <v>13</v>
      </c>
      <c r="B14" s="97" t="s">
        <v>69</v>
      </c>
      <c r="C14" s="97" t="s">
        <v>263</v>
      </c>
      <c r="D14" s="96" t="s">
        <v>264</v>
      </c>
      <c r="E14" s="98">
        <v>43593</v>
      </c>
      <c r="F14" s="96" t="s">
        <v>201</v>
      </c>
      <c r="G14" s="96">
        <v>2019</v>
      </c>
      <c r="H14" s="97" t="s">
        <v>59</v>
      </c>
      <c r="I14" s="97" t="s">
        <v>59</v>
      </c>
      <c r="J14" s="96" t="s">
        <v>60</v>
      </c>
      <c r="K14" s="98"/>
      <c r="L14" s="96"/>
      <c r="M14" s="96"/>
      <c r="N14" s="96" t="s">
        <v>3196</v>
      </c>
      <c r="O14" s="96"/>
      <c r="P14" s="97"/>
      <c r="Q14" s="97"/>
      <c r="R14" s="104" t="s">
        <v>112</v>
      </c>
      <c r="S14" s="104" t="s">
        <v>112</v>
      </c>
      <c r="T14" s="98"/>
      <c r="U14" s="97" t="s">
        <v>266</v>
      </c>
      <c r="V14" s="96" t="s">
        <v>34</v>
      </c>
      <c r="W14" s="9">
        <f t="shared" ca="1" si="0"/>
        <v>2718</v>
      </c>
      <c r="X14" s="9" t="str">
        <f t="shared" ca="1" si="1"/>
        <v>Above 1 Year</v>
      </c>
      <c r="Y14" s="9" t="str">
        <f t="shared" ca="1" si="2"/>
        <v/>
      </c>
      <c r="Z14" s="9" t="str">
        <f t="shared" ca="1" si="3"/>
        <v/>
      </c>
      <c r="AA14" s="97" t="s">
        <v>229</v>
      </c>
      <c r="AB14" s="97" t="s">
        <v>3953</v>
      </c>
      <c r="AC14" s="97" t="str">
        <f t="shared" ca="1" si="4"/>
        <v>Above 1 Year</v>
      </c>
    </row>
    <row r="15" spans="1:29" s="24" customFormat="1" ht="25.5" customHeight="1" x14ac:dyDescent="0.25">
      <c r="A15" s="96">
        <v>14</v>
      </c>
      <c r="B15" s="97" t="s">
        <v>98</v>
      </c>
      <c r="C15" s="97" t="s">
        <v>267</v>
      </c>
      <c r="D15" s="96" t="s">
        <v>268</v>
      </c>
      <c r="E15" s="98">
        <v>43596</v>
      </c>
      <c r="F15" s="96" t="s">
        <v>201</v>
      </c>
      <c r="G15" s="96">
        <v>2019</v>
      </c>
      <c r="H15" s="103" t="s">
        <v>59</v>
      </c>
      <c r="I15" s="97" t="s">
        <v>59</v>
      </c>
      <c r="J15" s="96" t="s">
        <v>60</v>
      </c>
      <c r="K15" s="98"/>
      <c r="L15" s="96"/>
      <c r="M15" s="96"/>
      <c r="N15" s="96" t="s">
        <v>3196</v>
      </c>
      <c r="O15" s="96"/>
      <c r="P15" s="97"/>
      <c r="Q15" s="97"/>
      <c r="R15" s="104" t="s">
        <v>112</v>
      </c>
      <c r="S15" s="104" t="s">
        <v>112</v>
      </c>
      <c r="T15" s="98"/>
      <c r="U15" s="97" t="s">
        <v>269</v>
      </c>
      <c r="V15" s="96" t="s">
        <v>34</v>
      </c>
      <c r="W15" s="9">
        <f t="shared" ca="1" si="0"/>
        <v>2715</v>
      </c>
      <c r="X15" s="9" t="str">
        <f t="shared" ca="1" si="1"/>
        <v>Above 1 Year</v>
      </c>
      <c r="Y15" s="9" t="str">
        <f t="shared" ca="1" si="2"/>
        <v/>
      </c>
      <c r="Z15" s="9" t="str">
        <f t="shared" ca="1" si="3"/>
        <v/>
      </c>
      <c r="AA15" s="97" t="s">
        <v>229</v>
      </c>
      <c r="AB15" s="97" t="s">
        <v>3954</v>
      </c>
      <c r="AC15" s="97" t="str">
        <f t="shared" ca="1" si="4"/>
        <v>Above 1 Year</v>
      </c>
    </row>
    <row r="16" spans="1:29" s="24" customFormat="1" ht="25.5" customHeight="1" x14ac:dyDescent="0.25">
      <c r="A16" s="96">
        <v>15</v>
      </c>
      <c r="B16" s="97" t="s">
        <v>79</v>
      </c>
      <c r="C16" s="97" t="s">
        <v>270</v>
      </c>
      <c r="D16" s="96" t="s">
        <v>227</v>
      </c>
      <c r="E16" s="98">
        <v>43603</v>
      </c>
      <c r="F16" s="96" t="s">
        <v>201</v>
      </c>
      <c r="G16" s="96">
        <v>2019</v>
      </c>
      <c r="H16" s="97" t="s">
        <v>59</v>
      </c>
      <c r="I16" s="97" t="s">
        <v>59</v>
      </c>
      <c r="J16" s="96" t="s">
        <v>60</v>
      </c>
      <c r="K16" s="98"/>
      <c r="L16" s="96"/>
      <c r="M16" s="96"/>
      <c r="N16" s="96" t="s">
        <v>3196</v>
      </c>
      <c r="O16" s="96"/>
      <c r="P16" s="97"/>
      <c r="Q16" s="97"/>
      <c r="R16" s="104" t="s">
        <v>112</v>
      </c>
      <c r="S16" s="104" t="s">
        <v>112</v>
      </c>
      <c r="T16" s="98"/>
      <c r="U16" s="97" t="s">
        <v>271</v>
      </c>
      <c r="V16" s="96" t="s">
        <v>34</v>
      </c>
      <c r="W16" s="9">
        <f t="shared" ca="1" si="0"/>
        <v>2708</v>
      </c>
      <c r="X16" s="9" t="str">
        <f t="shared" ca="1" si="1"/>
        <v>Above 1 Year</v>
      </c>
      <c r="Y16" s="9" t="str">
        <f t="shared" ca="1" si="2"/>
        <v/>
      </c>
      <c r="Z16" s="9" t="str">
        <f t="shared" ca="1" si="3"/>
        <v/>
      </c>
      <c r="AA16" s="97" t="s">
        <v>229</v>
      </c>
      <c r="AB16" s="97" t="s">
        <v>3955</v>
      </c>
      <c r="AC16" s="97" t="str">
        <f t="shared" ca="1" si="4"/>
        <v>Above 1 Year</v>
      </c>
    </row>
    <row r="17" spans="1:29" s="24" customFormat="1" ht="25.5" customHeight="1" x14ac:dyDescent="0.25">
      <c r="A17" s="96">
        <v>16</v>
      </c>
      <c r="B17" s="97" t="s">
        <v>73</v>
      </c>
      <c r="C17" s="97" t="s">
        <v>272</v>
      </c>
      <c r="D17" s="96" t="s">
        <v>227</v>
      </c>
      <c r="E17" s="98">
        <v>43612</v>
      </c>
      <c r="F17" s="96" t="s">
        <v>201</v>
      </c>
      <c r="G17" s="96">
        <v>2019</v>
      </c>
      <c r="H17" s="97" t="s">
        <v>59</v>
      </c>
      <c r="I17" s="97" t="s">
        <v>59</v>
      </c>
      <c r="J17" s="96" t="s">
        <v>60</v>
      </c>
      <c r="K17" s="98"/>
      <c r="L17" s="96"/>
      <c r="M17" s="96"/>
      <c r="N17" s="96" t="s">
        <v>3196</v>
      </c>
      <c r="O17" s="96"/>
      <c r="P17" s="97"/>
      <c r="Q17" s="97"/>
      <c r="R17" s="104" t="s">
        <v>112</v>
      </c>
      <c r="S17" s="104" t="s">
        <v>112</v>
      </c>
      <c r="T17" s="98"/>
      <c r="U17" s="97" t="s">
        <v>273</v>
      </c>
      <c r="V17" s="96" t="s">
        <v>34</v>
      </c>
      <c r="W17" s="9">
        <f t="shared" ca="1" si="0"/>
        <v>2699</v>
      </c>
      <c r="X17" s="9" t="str">
        <f t="shared" ca="1" si="1"/>
        <v>Above 1 Year</v>
      </c>
      <c r="Y17" s="9" t="str">
        <f t="shared" ca="1" si="2"/>
        <v/>
      </c>
      <c r="Z17" s="9" t="str">
        <f t="shared" ca="1" si="3"/>
        <v/>
      </c>
      <c r="AA17" s="97" t="s">
        <v>229</v>
      </c>
      <c r="AB17" s="97" t="s">
        <v>3956</v>
      </c>
      <c r="AC17" s="97" t="str">
        <f t="shared" ca="1" si="4"/>
        <v>Above 1 Year</v>
      </c>
    </row>
    <row r="18" spans="1:29" s="24" customFormat="1" ht="25.5" customHeight="1" x14ac:dyDescent="0.25">
      <c r="A18" s="96">
        <v>17</v>
      </c>
      <c r="B18" s="97" t="s">
        <v>63</v>
      </c>
      <c r="C18" s="97" t="s">
        <v>274</v>
      </c>
      <c r="D18" s="96" t="s">
        <v>227</v>
      </c>
      <c r="E18" s="98">
        <v>43614</v>
      </c>
      <c r="F18" s="96" t="s">
        <v>201</v>
      </c>
      <c r="G18" s="96">
        <v>2019</v>
      </c>
      <c r="H18" s="97" t="s">
        <v>59</v>
      </c>
      <c r="I18" s="97" t="s">
        <v>59</v>
      </c>
      <c r="J18" s="96" t="s">
        <v>60</v>
      </c>
      <c r="K18" s="98"/>
      <c r="L18" s="96"/>
      <c r="M18" s="96"/>
      <c r="N18" s="96" t="s">
        <v>3196</v>
      </c>
      <c r="O18" s="96"/>
      <c r="P18" s="97"/>
      <c r="Q18" s="97"/>
      <c r="R18" s="104" t="s">
        <v>112</v>
      </c>
      <c r="S18" s="104" t="s">
        <v>112</v>
      </c>
      <c r="T18" s="98"/>
      <c r="U18" s="97" t="s">
        <v>275</v>
      </c>
      <c r="V18" s="96" t="s">
        <v>34</v>
      </c>
      <c r="W18" s="9">
        <f t="shared" ca="1" si="0"/>
        <v>2697</v>
      </c>
      <c r="X18" s="9" t="str">
        <f t="shared" ca="1" si="1"/>
        <v>Above 1 Year</v>
      </c>
      <c r="Y18" s="9" t="str">
        <f t="shared" ca="1" si="2"/>
        <v/>
      </c>
      <c r="Z18" s="9" t="str">
        <f t="shared" ca="1" si="3"/>
        <v/>
      </c>
      <c r="AA18" s="97" t="s">
        <v>229</v>
      </c>
      <c r="AB18" s="97" t="s">
        <v>3957</v>
      </c>
      <c r="AC18" s="97" t="str">
        <f t="shared" ca="1" si="4"/>
        <v>Above 1 Year</v>
      </c>
    </row>
    <row r="19" spans="1:29" s="24" customFormat="1" ht="25.5" customHeight="1" x14ac:dyDescent="0.25">
      <c r="A19" s="96">
        <v>18</v>
      </c>
      <c r="B19" s="97" t="s">
        <v>28</v>
      </c>
      <c r="C19" s="97" t="s">
        <v>276</v>
      </c>
      <c r="D19" s="96" t="s">
        <v>243</v>
      </c>
      <c r="E19" s="98">
        <v>43622</v>
      </c>
      <c r="F19" s="96" t="s">
        <v>196</v>
      </c>
      <c r="G19" s="96">
        <v>2019</v>
      </c>
      <c r="H19" s="97" t="s">
        <v>94</v>
      </c>
      <c r="I19" s="97" t="s">
        <v>94</v>
      </c>
      <c r="J19" s="96" t="s">
        <v>31</v>
      </c>
      <c r="K19" s="98"/>
      <c r="L19" s="96"/>
      <c r="M19" s="96"/>
      <c r="N19" s="96" t="s">
        <v>3196</v>
      </c>
      <c r="O19" s="96"/>
      <c r="P19" s="97"/>
      <c r="Q19" s="97"/>
      <c r="R19" s="104" t="s">
        <v>128</v>
      </c>
      <c r="S19" s="104" t="s">
        <v>112</v>
      </c>
      <c r="T19" s="98"/>
      <c r="U19" s="97" t="s">
        <v>277</v>
      </c>
      <c r="V19" s="96" t="s">
        <v>34</v>
      </c>
      <c r="W19" s="9">
        <f t="shared" ca="1" si="0"/>
        <v>2689</v>
      </c>
      <c r="X19" s="9" t="str">
        <f t="shared" ca="1" si="1"/>
        <v>Above 1 Year</v>
      </c>
      <c r="Y19" s="9" t="str">
        <f t="shared" ca="1" si="2"/>
        <v/>
      </c>
      <c r="Z19" s="9" t="str">
        <f t="shared" ca="1" si="3"/>
        <v/>
      </c>
      <c r="AA19" s="97" t="s">
        <v>245</v>
      </c>
      <c r="AB19" s="97" t="s">
        <v>3958</v>
      </c>
      <c r="AC19" s="97" t="str">
        <f t="shared" ca="1" si="4"/>
        <v>Above 1 Year</v>
      </c>
    </row>
    <row r="20" spans="1:29" s="24" customFormat="1" ht="25.5" customHeight="1" x14ac:dyDescent="0.25">
      <c r="A20" s="96">
        <v>19</v>
      </c>
      <c r="B20" s="99" t="s">
        <v>79</v>
      </c>
      <c r="C20" s="99" t="s">
        <v>280</v>
      </c>
      <c r="D20" s="100" t="s">
        <v>281</v>
      </c>
      <c r="E20" s="101">
        <v>43639</v>
      </c>
      <c r="F20" s="100" t="s">
        <v>196</v>
      </c>
      <c r="G20" s="100">
        <v>2019</v>
      </c>
      <c r="H20" s="102" t="s">
        <v>53</v>
      </c>
      <c r="I20" s="99" t="s">
        <v>54</v>
      </c>
      <c r="J20" s="100" t="s">
        <v>31</v>
      </c>
      <c r="K20" s="101">
        <v>44188</v>
      </c>
      <c r="L20" s="100" t="s">
        <v>191</v>
      </c>
      <c r="M20" s="100"/>
      <c r="N20" s="96" t="s">
        <v>3196</v>
      </c>
      <c r="O20" s="100"/>
      <c r="P20" s="99"/>
      <c r="Q20" s="99"/>
      <c r="R20" s="104" t="s">
        <v>2664</v>
      </c>
      <c r="S20" s="104" t="s">
        <v>2664</v>
      </c>
      <c r="T20" s="98">
        <v>44188</v>
      </c>
      <c r="U20" s="99" t="s">
        <v>282</v>
      </c>
      <c r="V20" s="100" t="s">
        <v>34</v>
      </c>
      <c r="W20" s="9">
        <f t="shared" ca="1" si="0"/>
        <v>2672</v>
      </c>
      <c r="X20" s="9" t="str">
        <f t="shared" ca="1" si="1"/>
        <v>Above 1 Year</v>
      </c>
      <c r="Y20" s="9">
        <f t="shared" ca="1" si="2"/>
        <v>2123</v>
      </c>
      <c r="Z20" s="9" t="str">
        <f t="shared" ca="1" si="3"/>
        <v>Above 1 Year</v>
      </c>
      <c r="AA20" s="100" t="s">
        <v>216</v>
      </c>
      <c r="AB20" s="97" t="s">
        <v>3960</v>
      </c>
      <c r="AC20" s="97" t="str">
        <f t="shared" ca="1" si="4"/>
        <v>Above 1 Year</v>
      </c>
    </row>
    <row r="21" spans="1:29" s="24" customFormat="1" ht="25.5" customHeight="1" x14ac:dyDescent="0.25">
      <c r="A21" s="96">
        <v>20</v>
      </c>
      <c r="B21" s="97" t="s">
        <v>74</v>
      </c>
      <c r="C21" s="97" t="s">
        <v>283</v>
      </c>
      <c r="D21" s="96" t="s">
        <v>264</v>
      </c>
      <c r="E21" s="98">
        <v>43669</v>
      </c>
      <c r="F21" s="96" t="s">
        <v>215</v>
      </c>
      <c r="G21" s="96">
        <v>2019</v>
      </c>
      <c r="H21" s="97" t="s">
        <v>59</v>
      </c>
      <c r="I21" s="97" t="s">
        <v>59</v>
      </c>
      <c r="J21" s="96" t="s">
        <v>60</v>
      </c>
      <c r="K21" s="98"/>
      <c r="L21" s="96"/>
      <c r="M21" s="96"/>
      <c r="N21" s="96" t="s">
        <v>3196</v>
      </c>
      <c r="O21" s="96"/>
      <c r="P21" s="97"/>
      <c r="Q21" s="97"/>
      <c r="R21" s="104" t="s">
        <v>112</v>
      </c>
      <c r="S21" s="104" t="s">
        <v>112</v>
      </c>
      <c r="T21" s="98"/>
      <c r="U21" s="97" t="s">
        <v>284</v>
      </c>
      <c r="V21" s="96" t="s">
        <v>34</v>
      </c>
      <c r="W21" s="9">
        <f t="shared" ca="1" si="0"/>
        <v>2642</v>
      </c>
      <c r="X21" s="9" t="str">
        <f t="shared" ca="1" si="1"/>
        <v>Above 1 Year</v>
      </c>
      <c r="Y21" s="9" t="str">
        <f t="shared" ca="1" si="2"/>
        <v/>
      </c>
      <c r="Z21" s="9" t="str">
        <f t="shared" ca="1" si="3"/>
        <v/>
      </c>
      <c r="AA21" s="97" t="s">
        <v>229</v>
      </c>
      <c r="AB21" s="97" t="s">
        <v>3961</v>
      </c>
      <c r="AC21" s="97" t="str">
        <f t="shared" ca="1" si="4"/>
        <v>Above 1 Year</v>
      </c>
    </row>
    <row r="22" spans="1:29" s="24" customFormat="1" ht="25.5" customHeight="1" x14ac:dyDescent="0.25">
      <c r="A22" s="96">
        <v>21</v>
      </c>
      <c r="B22" s="97" t="s">
        <v>74</v>
      </c>
      <c r="C22" s="97" t="s">
        <v>285</v>
      </c>
      <c r="D22" s="96" t="s">
        <v>286</v>
      </c>
      <c r="E22" s="98">
        <v>43679</v>
      </c>
      <c r="F22" s="96" t="s">
        <v>225</v>
      </c>
      <c r="G22" s="96">
        <v>2019</v>
      </c>
      <c r="H22" s="97" t="s">
        <v>94</v>
      </c>
      <c r="I22" s="97" t="s">
        <v>94</v>
      </c>
      <c r="J22" s="96" t="s">
        <v>31</v>
      </c>
      <c r="K22" s="98"/>
      <c r="L22" s="96"/>
      <c r="M22" s="96"/>
      <c r="N22" s="96" t="s">
        <v>3196</v>
      </c>
      <c r="O22" s="96"/>
      <c r="P22" s="97"/>
      <c r="Q22" s="97"/>
      <c r="R22" s="104" t="s">
        <v>128</v>
      </c>
      <c r="S22" s="104" t="s">
        <v>128</v>
      </c>
      <c r="T22" s="98"/>
      <c r="U22" s="97" t="s">
        <v>287</v>
      </c>
      <c r="V22" s="96" t="s">
        <v>34</v>
      </c>
      <c r="W22" s="9">
        <f t="shared" ca="1" si="0"/>
        <v>2632</v>
      </c>
      <c r="X22" s="9" t="str">
        <f t="shared" ca="1" si="1"/>
        <v>Above 1 Year</v>
      </c>
      <c r="Y22" s="9" t="str">
        <f t="shared" ca="1" si="2"/>
        <v/>
      </c>
      <c r="Z22" s="9" t="str">
        <f t="shared" ca="1" si="3"/>
        <v/>
      </c>
      <c r="AA22" s="97" t="s">
        <v>245</v>
      </c>
      <c r="AB22" s="97" t="s">
        <v>3962</v>
      </c>
      <c r="AC22" s="97" t="str">
        <f t="shared" ca="1" si="4"/>
        <v>Above 1 Year</v>
      </c>
    </row>
    <row r="23" spans="1:29" s="24" customFormat="1" ht="25.5" customHeight="1" x14ac:dyDescent="0.25">
      <c r="A23" s="96">
        <v>22</v>
      </c>
      <c r="B23" s="99" t="s">
        <v>38</v>
      </c>
      <c r="C23" s="99" t="s">
        <v>288</v>
      </c>
      <c r="D23" s="100" t="s">
        <v>264</v>
      </c>
      <c r="E23" s="101">
        <v>43686</v>
      </c>
      <c r="F23" s="100" t="s">
        <v>225</v>
      </c>
      <c r="G23" s="100">
        <v>2019</v>
      </c>
      <c r="H23" s="102" t="s">
        <v>59</v>
      </c>
      <c r="I23" s="99" t="s">
        <v>59</v>
      </c>
      <c r="J23" s="100" t="s">
        <v>60</v>
      </c>
      <c r="K23" s="101"/>
      <c r="L23" s="100"/>
      <c r="M23" s="100"/>
      <c r="N23" s="96" t="s">
        <v>3196</v>
      </c>
      <c r="O23" s="100"/>
      <c r="P23" s="99"/>
      <c r="Q23" s="99"/>
      <c r="R23" s="104" t="s">
        <v>112</v>
      </c>
      <c r="S23" s="104" t="s">
        <v>112</v>
      </c>
      <c r="T23" s="98"/>
      <c r="U23" s="99" t="s">
        <v>289</v>
      </c>
      <c r="V23" s="100" t="s">
        <v>34</v>
      </c>
      <c r="W23" s="9">
        <f t="shared" ca="1" si="0"/>
        <v>2625</v>
      </c>
      <c r="X23" s="9" t="str">
        <f t="shared" ca="1" si="1"/>
        <v>Above 1 Year</v>
      </c>
      <c r="Y23" s="9" t="str">
        <f t="shared" ca="1" si="2"/>
        <v/>
      </c>
      <c r="Z23" s="9" t="str">
        <f t="shared" ca="1" si="3"/>
        <v/>
      </c>
      <c r="AA23" s="100" t="s">
        <v>229</v>
      </c>
      <c r="AB23" s="97" t="s">
        <v>3963</v>
      </c>
      <c r="AC23" s="97" t="str">
        <f t="shared" ca="1" si="4"/>
        <v>Above 1 Year</v>
      </c>
    </row>
    <row r="24" spans="1:29" s="24" customFormat="1" ht="25.5" customHeight="1" x14ac:dyDescent="0.25">
      <c r="A24" s="96">
        <v>23</v>
      </c>
      <c r="B24" s="99" t="s">
        <v>38</v>
      </c>
      <c r="C24" s="99" t="s">
        <v>292</v>
      </c>
      <c r="D24" s="100" t="s">
        <v>227</v>
      </c>
      <c r="E24" s="101">
        <v>43701</v>
      </c>
      <c r="F24" s="100" t="s">
        <v>225</v>
      </c>
      <c r="G24" s="100">
        <v>2019</v>
      </c>
      <c r="H24" s="102" t="s">
        <v>59</v>
      </c>
      <c r="I24" s="99" t="s">
        <v>59</v>
      </c>
      <c r="J24" s="100" t="s">
        <v>60</v>
      </c>
      <c r="K24" s="101"/>
      <c r="L24" s="100"/>
      <c r="M24" s="100"/>
      <c r="N24" s="96" t="s">
        <v>3196</v>
      </c>
      <c r="O24" s="100"/>
      <c r="P24" s="99"/>
      <c r="Q24" s="99"/>
      <c r="R24" s="104" t="s">
        <v>112</v>
      </c>
      <c r="S24" s="104" t="s">
        <v>112</v>
      </c>
      <c r="T24" s="98"/>
      <c r="U24" s="99" t="s">
        <v>293</v>
      </c>
      <c r="V24" s="100" t="s">
        <v>34</v>
      </c>
      <c r="W24" s="9">
        <f t="shared" ca="1" si="0"/>
        <v>2610</v>
      </c>
      <c r="X24" s="9" t="str">
        <f t="shared" ca="1" si="1"/>
        <v>Above 1 Year</v>
      </c>
      <c r="Y24" s="9" t="str">
        <f t="shared" ca="1" si="2"/>
        <v/>
      </c>
      <c r="Z24" s="9" t="str">
        <f t="shared" ca="1" si="3"/>
        <v/>
      </c>
      <c r="AA24" s="100" t="s">
        <v>229</v>
      </c>
      <c r="AB24" s="97" t="s">
        <v>3964</v>
      </c>
      <c r="AC24" s="97" t="str">
        <f t="shared" ca="1" si="4"/>
        <v>Above 1 Year</v>
      </c>
    </row>
    <row r="25" spans="1:29" s="24" customFormat="1" ht="25.5" customHeight="1" x14ac:dyDescent="0.25">
      <c r="A25" s="96">
        <v>24</v>
      </c>
      <c r="B25" s="97" t="s">
        <v>38</v>
      </c>
      <c r="C25" s="97" t="s">
        <v>283</v>
      </c>
      <c r="D25" s="96" t="s">
        <v>227</v>
      </c>
      <c r="E25" s="98">
        <v>43714</v>
      </c>
      <c r="F25" s="96" t="s">
        <v>190</v>
      </c>
      <c r="G25" s="96">
        <v>2019</v>
      </c>
      <c r="H25" s="97" t="s">
        <v>59</v>
      </c>
      <c r="I25" s="97" t="s">
        <v>59</v>
      </c>
      <c r="J25" s="96" t="s">
        <v>60</v>
      </c>
      <c r="K25" s="98"/>
      <c r="L25" s="96"/>
      <c r="M25" s="96"/>
      <c r="N25" s="96" t="s">
        <v>3196</v>
      </c>
      <c r="O25" s="96"/>
      <c r="P25" s="97"/>
      <c r="Q25" s="97"/>
      <c r="R25" s="104" t="s">
        <v>112</v>
      </c>
      <c r="S25" s="104" t="s">
        <v>112</v>
      </c>
      <c r="T25" s="98"/>
      <c r="U25" s="97" t="s">
        <v>297</v>
      </c>
      <c r="V25" s="96" t="s">
        <v>34</v>
      </c>
      <c r="W25" s="9">
        <f t="shared" ca="1" si="0"/>
        <v>2597</v>
      </c>
      <c r="X25" s="9" t="str">
        <f t="shared" ca="1" si="1"/>
        <v>Above 1 Year</v>
      </c>
      <c r="Y25" s="9" t="str">
        <f t="shared" ca="1" si="2"/>
        <v/>
      </c>
      <c r="Z25" s="9" t="str">
        <f t="shared" ca="1" si="3"/>
        <v/>
      </c>
      <c r="AA25" s="97" t="s">
        <v>229</v>
      </c>
      <c r="AB25" s="97" t="s">
        <v>3966</v>
      </c>
      <c r="AC25" s="97" t="str">
        <f t="shared" ca="1" si="4"/>
        <v>Above 1 Year</v>
      </c>
    </row>
    <row r="26" spans="1:29" s="24" customFormat="1" ht="25.5" customHeight="1" x14ac:dyDescent="0.25">
      <c r="A26" s="96">
        <v>25</v>
      </c>
      <c r="B26" s="97" t="s">
        <v>28</v>
      </c>
      <c r="C26" s="97" t="s">
        <v>298</v>
      </c>
      <c r="D26" s="96" t="s">
        <v>299</v>
      </c>
      <c r="E26" s="98">
        <v>43721</v>
      </c>
      <c r="F26" s="96" t="s">
        <v>190</v>
      </c>
      <c r="G26" s="96">
        <v>2019</v>
      </c>
      <c r="H26" s="97" t="s">
        <v>94</v>
      </c>
      <c r="I26" s="97" t="s">
        <v>94</v>
      </c>
      <c r="J26" s="96" t="s">
        <v>31</v>
      </c>
      <c r="K26" s="98"/>
      <c r="L26" s="96"/>
      <c r="M26" s="96"/>
      <c r="N26" s="96" t="s">
        <v>3196</v>
      </c>
      <c r="O26" s="96"/>
      <c r="P26" s="97"/>
      <c r="Q26" s="97"/>
      <c r="R26" s="104" t="s">
        <v>128</v>
      </c>
      <c r="S26" s="104" t="s">
        <v>112</v>
      </c>
      <c r="T26" s="98"/>
      <c r="U26" s="97" t="s">
        <v>300</v>
      </c>
      <c r="V26" s="96" t="s">
        <v>34</v>
      </c>
      <c r="W26" s="9">
        <f t="shared" ca="1" si="0"/>
        <v>2590</v>
      </c>
      <c r="X26" s="9" t="str">
        <f t="shared" ca="1" si="1"/>
        <v>Above 1 Year</v>
      </c>
      <c r="Y26" s="9" t="str">
        <f t="shared" ca="1" si="2"/>
        <v/>
      </c>
      <c r="Z26" s="9" t="str">
        <f t="shared" ca="1" si="3"/>
        <v/>
      </c>
      <c r="AA26" s="97" t="s">
        <v>245</v>
      </c>
      <c r="AB26" s="97" t="s">
        <v>3967</v>
      </c>
      <c r="AC26" s="97" t="str">
        <f t="shared" ca="1" si="4"/>
        <v>Above 1 Year</v>
      </c>
    </row>
    <row r="27" spans="1:29" s="24" customFormat="1" ht="25.5" customHeight="1" x14ac:dyDescent="0.25">
      <c r="A27" s="96">
        <v>26</v>
      </c>
      <c r="B27" s="97" t="s">
        <v>74</v>
      </c>
      <c r="C27" s="97" t="s">
        <v>301</v>
      </c>
      <c r="D27" s="96" t="s">
        <v>302</v>
      </c>
      <c r="E27" s="98">
        <v>43721</v>
      </c>
      <c r="F27" s="96" t="s">
        <v>190</v>
      </c>
      <c r="G27" s="96">
        <v>2019</v>
      </c>
      <c r="H27" s="97" t="s">
        <v>94</v>
      </c>
      <c r="I27" s="97" t="s">
        <v>94</v>
      </c>
      <c r="J27" s="96" t="s">
        <v>31</v>
      </c>
      <c r="K27" s="98"/>
      <c r="L27" s="96"/>
      <c r="M27" s="96"/>
      <c r="N27" s="96" t="s">
        <v>3196</v>
      </c>
      <c r="O27" s="96"/>
      <c r="P27" s="97"/>
      <c r="Q27" s="97"/>
      <c r="R27" s="104" t="s">
        <v>128</v>
      </c>
      <c r="S27" s="104" t="s">
        <v>128</v>
      </c>
      <c r="T27" s="98"/>
      <c r="U27" s="97" t="s">
        <v>303</v>
      </c>
      <c r="V27" s="96" t="s">
        <v>34</v>
      </c>
      <c r="W27" s="9">
        <f t="shared" ca="1" si="0"/>
        <v>2590</v>
      </c>
      <c r="X27" s="9" t="str">
        <f t="shared" ca="1" si="1"/>
        <v>Above 1 Year</v>
      </c>
      <c r="Y27" s="9" t="str">
        <f t="shared" ca="1" si="2"/>
        <v/>
      </c>
      <c r="Z27" s="9" t="str">
        <f t="shared" ca="1" si="3"/>
        <v/>
      </c>
      <c r="AA27" s="97" t="s">
        <v>245</v>
      </c>
      <c r="AB27" s="97" t="s">
        <v>3968</v>
      </c>
      <c r="AC27" s="97" t="str">
        <f t="shared" ca="1" si="4"/>
        <v>Above 1 Year</v>
      </c>
    </row>
    <row r="28" spans="1:29" s="24" customFormat="1" ht="25.5" customHeight="1" x14ac:dyDescent="0.25">
      <c r="A28" s="96">
        <v>27</v>
      </c>
      <c r="B28" s="97" t="s">
        <v>28</v>
      </c>
      <c r="C28" s="97" t="s">
        <v>304</v>
      </c>
      <c r="D28" s="96" t="s">
        <v>305</v>
      </c>
      <c r="E28" s="98">
        <v>43722</v>
      </c>
      <c r="F28" s="96" t="s">
        <v>190</v>
      </c>
      <c r="G28" s="96">
        <v>2019</v>
      </c>
      <c r="H28" s="97" t="s">
        <v>94</v>
      </c>
      <c r="I28" s="97" t="s">
        <v>94</v>
      </c>
      <c r="J28" s="96" t="s">
        <v>31</v>
      </c>
      <c r="K28" s="98"/>
      <c r="L28" s="96"/>
      <c r="M28" s="96"/>
      <c r="N28" s="96" t="s">
        <v>3196</v>
      </c>
      <c r="O28" s="96"/>
      <c r="P28" s="97"/>
      <c r="Q28" s="97"/>
      <c r="R28" s="104" t="s">
        <v>128</v>
      </c>
      <c r="S28" s="104" t="s">
        <v>112</v>
      </c>
      <c r="T28" s="98"/>
      <c r="U28" s="97" t="s">
        <v>306</v>
      </c>
      <c r="V28" s="96" t="s">
        <v>34</v>
      </c>
      <c r="W28" s="9">
        <f t="shared" ca="1" si="0"/>
        <v>2589</v>
      </c>
      <c r="X28" s="9" t="str">
        <f t="shared" ca="1" si="1"/>
        <v>Above 1 Year</v>
      </c>
      <c r="Y28" s="9" t="str">
        <f t="shared" ca="1" si="2"/>
        <v/>
      </c>
      <c r="Z28" s="9" t="str">
        <f t="shared" ca="1" si="3"/>
        <v/>
      </c>
      <c r="AA28" s="97" t="s">
        <v>245</v>
      </c>
      <c r="AB28" s="97" t="s">
        <v>3969</v>
      </c>
      <c r="AC28" s="97" t="str">
        <f t="shared" ca="1" si="4"/>
        <v>Above 1 Year</v>
      </c>
    </row>
    <row r="29" spans="1:29" s="24" customFormat="1" ht="25.5" customHeight="1" x14ac:dyDescent="0.25">
      <c r="A29" s="96">
        <v>28</v>
      </c>
      <c r="B29" s="97" t="s">
        <v>74</v>
      </c>
      <c r="C29" s="97" t="s">
        <v>307</v>
      </c>
      <c r="D29" s="96" t="s">
        <v>302</v>
      </c>
      <c r="E29" s="98">
        <v>43723</v>
      </c>
      <c r="F29" s="96" t="s">
        <v>190</v>
      </c>
      <c r="G29" s="96">
        <v>2019</v>
      </c>
      <c r="H29" s="97" t="s">
        <v>94</v>
      </c>
      <c r="I29" s="97" t="s">
        <v>94</v>
      </c>
      <c r="J29" s="96" t="s">
        <v>31</v>
      </c>
      <c r="K29" s="98"/>
      <c r="L29" s="96"/>
      <c r="M29" s="96"/>
      <c r="N29" s="96" t="s">
        <v>3196</v>
      </c>
      <c r="O29" s="96"/>
      <c r="P29" s="97"/>
      <c r="Q29" s="97"/>
      <c r="R29" s="104" t="s">
        <v>128</v>
      </c>
      <c r="S29" s="104" t="s">
        <v>128</v>
      </c>
      <c r="T29" s="98"/>
      <c r="U29" s="97" t="s">
        <v>308</v>
      </c>
      <c r="V29" s="96" t="s">
        <v>34</v>
      </c>
      <c r="W29" s="9">
        <f t="shared" ca="1" si="0"/>
        <v>2588</v>
      </c>
      <c r="X29" s="9" t="str">
        <f t="shared" ca="1" si="1"/>
        <v>Above 1 Year</v>
      </c>
      <c r="Y29" s="9" t="str">
        <f t="shared" ca="1" si="2"/>
        <v/>
      </c>
      <c r="Z29" s="9" t="str">
        <f t="shared" ca="1" si="3"/>
        <v/>
      </c>
      <c r="AA29" s="97" t="s">
        <v>245</v>
      </c>
      <c r="AB29" s="97" t="s">
        <v>3970</v>
      </c>
      <c r="AC29" s="97" t="str">
        <f t="shared" ca="1" si="4"/>
        <v>Above 1 Year</v>
      </c>
    </row>
    <row r="30" spans="1:29" s="24" customFormat="1" ht="25.5" customHeight="1" x14ac:dyDescent="0.25">
      <c r="A30" s="96">
        <v>29</v>
      </c>
      <c r="B30" s="97" t="s">
        <v>38</v>
      </c>
      <c r="C30" s="97" t="s">
        <v>309</v>
      </c>
      <c r="D30" s="96" t="s">
        <v>310</v>
      </c>
      <c r="E30" s="98">
        <v>43731</v>
      </c>
      <c r="F30" s="96" t="s">
        <v>190</v>
      </c>
      <c r="G30" s="96">
        <v>2019</v>
      </c>
      <c r="H30" s="97" t="s">
        <v>311</v>
      </c>
      <c r="I30" s="97" t="s">
        <v>82</v>
      </c>
      <c r="J30" s="96" t="s">
        <v>82</v>
      </c>
      <c r="K30" s="98"/>
      <c r="L30" s="96"/>
      <c r="M30" s="96"/>
      <c r="N30" s="96" t="s">
        <v>3196</v>
      </c>
      <c r="O30" s="96"/>
      <c r="P30" s="97"/>
      <c r="Q30" s="97"/>
      <c r="R30" s="104" t="s">
        <v>138</v>
      </c>
      <c r="S30" s="104" t="s">
        <v>138</v>
      </c>
      <c r="T30" s="98">
        <v>43731</v>
      </c>
      <c r="U30" s="97" t="s">
        <v>312</v>
      </c>
      <c r="V30" s="96" t="s">
        <v>34</v>
      </c>
      <c r="W30" s="9">
        <f t="shared" ca="1" si="0"/>
        <v>2580</v>
      </c>
      <c r="X30" s="9" t="str">
        <f t="shared" ca="1" si="1"/>
        <v>Above 1 Year</v>
      </c>
      <c r="Y30" s="9">
        <f t="shared" ca="1" si="2"/>
        <v>2580</v>
      </c>
      <c r="Z30" s="9" t="str">
        <f t="shared" ca="1" si="3"/>
        <v>Above 1 Year</v>
      </c>
      <c r="AA30" s="97" t="s">
        <v>198</v>
      </c>
      <c r="AB30" s="97" t="s">
        <v>3971</v>
      </c>
      <c r="AC30" s="97" t="str">
        <f t="shared" ca="1" si="4"/>
        <v>Above 1 Year</v>
      </c>
    </row>
    <row r="31" spans="1:29" s="24" customFormat="1" ht="25.5" customHeight="1" x14ac:dyDescent="0.25">
      <c r="A31" s="96">
        <v>30</v>
      </c>
      <c r="B31" s="97" t="s">
        <v>61</v>
      </c>
      <c r="C31" s="97" t="s">
        <v>313</v>
      </c>
      <c r="D31" s="96" t="s">
        <v>314</v>
      </c>
      <c r="E31" s="98">
        <v>43749</v>
      </c>
      <c r="F31" s="96" t="s">
        <v>232</v>
      </c>
      <c r="G31" s="96">
        <v>2019</v>
      </c>
      <c r="H31" s="97" t="s">
        <v>103</v>
      </c>
      <c r="I31" s="97" t="s">
        <v>49</v>
      </c>
      <c r="J31" s="96" t="s">
        <v>31</v>
      </c>
      <c r="K31" s="98">
        <v>45989</v>
      </c>
      <c r="L31" s="96" t="s">
        <v>191</v>
      </c>
      <c r="M31" s="96"/>
      <c r="N31" s="96" t="s">
        <v>3196</v>
      </c>
      <c r="O31" s="96"/>
      <c r="P31" s="97"/>
      <c r="Q31" s="97"/>
      <c r="R31" s="104" t="s">
        <v>2664</v>
      </c>
      <c r="S31" s="104" t="s">
        <v>2664</v>
      </c>
      <c r="T31" s="98">
        <v>45989</v>
      </c>
      <c r="U31" s="97" t="s">
        <v>315</v>
      </c>
      <c r="V31" s="96" t="s">
        <v>34</v>
      </c>
      <c r="W31" s="9">
        <f t="shared" ca="1" si="0"/>
        <v>2562</v>
      </c>
      <c r="X31" s="9" t="str">
        <f t="shared" ca="1" si="1"/>
        <v>Above 1 Year</v>
      </c>
      <c r="Y31" s="9">
        <f t="shared" ca="1" si="2"/>
        <v>322</v>
      </c>
      <c r="Z31" s="9" t="str">
        <f t="shared" ca="1" si="3"/>
        <v>Above 6 Months</v>
      </c>
      <c r="AA31" s="97" t="s">
        <v>207</v>
      </c>
      <c r="AB31" s="97" t="s">
        <v>3972</v>
      </c>
      <c r="AC31" s="97" t="str">
        <f t="shared" ca="1" si="4"/>
        <v>Above 1 Year</v>
      </c>
    </row>
    <row r="32" spans="1:29" s="24" customFormat="1" ht="25.5" customHeight="1" x14ac:dyDescent="0.25">
      <c r="A32" s="96">
        <v>31</v>
      </c>
      <c r="B32" s="97" t="s">
        <v>67</v>
      </c>
      <c r="C32" s="97" t="s">
        <v>316</v>
      </c>
      <c r="D32" s="96" t="s">
        <v>317</v>
      </c>
      <c r="E32" s="98">
        <v>43753</v>
      </c>
      <c r="F32" s="96" t="s">
        <v>232</v>
      </c>
      <c r="G32" s="96">
        <v>2019</v>
      </c>
      <c r="H32" s="97" t="s">
        <v>94</v>
      </c>
      <c r="I32" s="97" t="s">
        <v>94</v>
      </c>
      <c r="J32" s="96" t="s">
        <v>31</v>
      </c>
      <c r="K32" s="98"/>
      <c r="L32" s="96"/>
      <c r="M32" s="96"/>
      <c r="N32" s="96" t="s">
        <v>3196</v>
      </c>
      <c r="O32" s="96"/>
      <c r="P32" s="97"/>
      <c r="Q32" s="97"/>
      <c r="R32" s="104" t="s">
        <v>112</v>
      </c>
      <c r="S32" s="104" t="s">
        <v>112</v>
      </c>
      <c r="T32" s="98"/>
      <c r="U32" s="97" t="s">
        <v>318</v>
      </c>
      <c r="V32" s="96" t="s">
        <v>34</v>
      </c>
      <c r="W32" s="9">
        <f t="shared" ca="1" si="0"/>
        <v>2558</v>
      </c>
      <c r="X32" s="9" t="str">
        <f t="shared" ca="1" si="1"/>
        <v>Above 1 Year</v>
      </c>
      <c r="Y32" s="9" t="str">
        <f t="shared" ca="1" si="2"/>
        <v/>
      </c>
      <c r="Z32" s="9" t="str">
        <f t="shared" ca="1" si="3"/>
        <v/>
      </c>
      <c r="AA32" s="97" t="s">
        <v>245</v>
      </c>
      <c r="AB32" s="97" t="s">
        <v>3973</v>
      </c>
      <c r="AC32" s="97" t="str">
        <f t="shared" ca="1" si="4"/>
        <v>Above 1 Year</v>
      </c>
    </row>
    <row r="33" spans="1:29" s="24" customFormat="1" ht="25.5" customHeight="1" x14ac:dyDescent="0.25">
      <c r="A33" s="96">
        <v>32</v>
      </c>
      <c r="B33" s="97" t="s">
        <v>79</v>
      </c>
      <c r="C33" s="97" t="s">
        <v>319</v>
      </c>
      <c r="D33" s="96" t="s">
        <v>227</v>
      </c>
      <c r="E33" s="98">
        <v>43758</v>
      </c>
      <c r="F33" s="96" t="s">
        <v>232</v>
      </c>
      <c r="G33" s="96">
        <v>2019</v>
      </c>
      <c r="H33" s="97" t="s">
        <v>59</v>
      </c>
      <c r="I33" s="97" t="s">
        <v>59</v>
      </c>
      <c r="J33" s="96" t="s">
        <v>60</v>
      </c>
      <c r="K33" s="98"/>
      <c r="L33" s="96"/>
      <c r="M33" s="96"/>
      <c r="N33" s="96" t="s">
        <v>3196</v>
      </c>
      <c r="O33" s="96"/>
      <c r="P33" s="97"/>
      <c r="Q33" s="97"/>
      <c r="R33" s="104" t="s">
        <v>112</v>
      </c>
      <c r="S33" s="104" t="s">
        <v>112</v>
      </c>
      <c r="T33" s="98"/>
      <c r="U33" s="97" t="s">
        <v>320</v>
      </c>
      <c r="V33" s="96" t="s">
        <v>34</v>
      </c>
      <c r="W33" s="9">
        <f t="shared" ca="1" si="0"/>
        <v>2553</v>
      </c>
      <c r="X33" s="9" t="str">
        <f t="shared" ca="1" si="1"/>
        <v>Above 1 Year</v>
      </c>
      <c r="Y33" s="9" t="str">
        <f t="shared" ca="1" si="2"/>
        <v/>
      </c>
      <c r="Z33" s="9" t="str">
        <f t="shared" ca="1" si="3"/>
        <v/>
      </c>
      <c r="AA33" s="97" t="s">
        <v>229</v>
      </c>
      <c r="AB33" s="97" t="s">
        <v>3974</v>
      </c>
      <c r="AC33" s="97" t="str">
        <f t="shared" ca="1" si="4"/>
        <v>Above 1 Year</v>
      </c>
    </row>
    <row r="34" spans="1:29" s="24" customFormat="1" ht="25.5" customHeight="1" x14ac:dyDescent="0.25">
      <c r="A34" s="96">
        <v>33</v>
      </c>
      <c r="B34" s="97" t="s">
        <v>55</v>
      </c>
      <c r="C34" s="97" t="s">
        <v>321</v>
      </c>
      <c r="D34" s="96" t="s">
        <v>264</v>
      </c>
      <c r="E34" s="98">
        <v>43763</v>
      </c>
      <c r="F34" s="96" t="s">
        <v>232</v>
      </c>
      <c r="G34" s="96">
        <v>2019</v>
      </c>
      <c r="H34" s="97" t="s">
        <v>59</v>
      </c>
      <c r="I34" s="97" t="s">
        <v>59</v>
      </c>
      <c r="J34" s="96" t="s">
        <v>60</v>
      </c>
      <c r="K34" s="98"/>
      <c r="L34" s="96"/>
      <c r="M34" s="96"/>
      <c r="N34" s="96" t="s">
        <v>3196</v>
      </c>
      <c r="O34" s="96"/>
      <c r="P34" s="97"/>
      <c r="Q34" s="97"/>
      <c r="R34" s="104" t="s">
        <v>112</v>
      </c>
      <c r="S34" s="104" t="s">
        <v>112</v>
      </c>
      <c r="T34" s="98"/>
      <c r="U34" s="97" t="s">
        <v>322</v>
      </c>
      <c r="V34" s="96" t="s">
        <v>34</v>
      </c>
      <c r="W34" s="9">
        <f t="shared" ca="1" si="0"/>
        <v>2548</v>
      </c>
      <c r="X34" s="9" t="str">
        <f t="shared" ca="1" si="1"/>
        <v>Above 1 Year</v>
      </c>
      <c r="Y34" s="9" t="str">
        <f t="shared" ca="1" si="2"/>
        <v/>
      </c>
      <c r="Z34" s="9" t="str">
        <f t="shared" ca="1" si="3"/>
        <v/>
      </c>
      <c r="AA34" s="97" t="s">
        <v>229</v>
      </c>
      <c r="AB34" s="97" t="s">
        <v>3975</v>
      </c>
      <c r="AC34" s="97" t="str">
        <f t="shared" ca="1" si="4"/>
        <v>Above 1 Year</v>
      </c>
    </row>
    <row r="35" spans="1:29" s="24" customFormat="1" ht="25.5" customHeight="1" x14ac:dyDescent="0.25">
      <c r="A35" s="96">
        <v>34</v>
      </c>
      <c r="B35" s="97" t="s">
        <v>61</v>
      </c>
      <c r="C35" s="97" t="s">
        <v>323</v>
      </c>
      <c r="D35" s="96" t="s">
        <v>286</v>
      </c>
      <c r="E35" s="98">
        <v>43763</v>
      </c>
      <c r="F35" s="96" t="s">
        <v>232</v>
      </c>
      <c r="G35" s="96">
        <v>2019</v>
      </c>
      <c r="H35" s="97" t="s">
        <v>94</v>
      </c>
      <c r="I35" s="97" t="s">
        <v>94</v>
      </c>
      <c r="J35" s="96" t="s">
        <v>31</v>
      </c>
      <c r="K35" s="98"/>
      <c r="L35" s="96"/>
      <c r="M35" s="96"/>
      <c r="N35" s="96" t="s">
        <v>3196</v>
      </c>
      <c r="O35" s="96"/>
      <c r="P35" s="97"/>
      <c r="Q35" s="97"/>
      <c r="R35" s="104" t="s">
        <v>112</v>
      </c>
      <c r="S35" s="104" t="s">
        <v>112</v>
      </c>
      <c r="T35" s="98"/>
      <c r="U35" s="97" t="s">
        <v>324</v>
      </c>
      <c r="V35" s="96" t="s">
        <v>34</v>
      </c>
      <c r="W35" s="9">
        <f t="shared" ca="1" si="0"/>
        <v>2548</v>
      </c>
      <c r="X35" s="9" t="str">
        <f t="shared" ca="1" si="1"/>
        <v>Above 1 Year</v>
      </c>
      <c r="Y35" s="9" t="str">
        <f t="shared" ca="1" si="2"/>
        <v/>
      </c>
      <c r="Z35" s="9" t="str">
        <f t="shared" ca="1" si="3"/>
        <v/>
      </c>
      <c r="AA35" s="97" t="s">
        <v>245</v>
      </c>
      <c r="AB35" s="97" t="s">
        <v>3976</v>
      </c>
      <c r="AC35" s="97" t="str">
        <f t="shared" ca="1" si="4"/>
        <v>Above 1 Year</v>
      </c>
    </row>
    <row r="36" spans="1:29" s="24" customFormat="1" ht="25.5" customHeight="1" x14ac:dyDescent="0.25">
      <c r="A36" s="96">
        <v>35</v>
      </c>
      <c r="B36" s="99" t="s">
        <v>28</v>
      </c>
      <c r="C36" s="99" t="s">
        <v>325</v>
      </c>
      <c r="D36" s="100" t="s">
        <v>227</v>
      </c>
      <c r="E36" s="101">
        <v>43799</v>
      </c>
      <c r="F36" s="100" t="s">
        <v>206</v>
      </c>
      <c r="G36" s="100">
        <v>2019</v>
      </c>
      <c r="H36" s="102" t="s">
        <v>59</v>
      </c>
      <c r="I36" s="99" t="s">
        <v>59</v>
      </c>
      <c r="J36" s="100" t="s">
        <v>60</v>
      </c>
      <c r="K36" s="101"/>
      <c r="L36" s="100"/>
      <c r="M36" s="100"/>
      <c r="N36" s="96" t="s">
        <v>3196</v>
      </c>
      <c r="O36" s="100"/>
      <c r="P36" s="99"/>
      <c r="Q36" s="99"/>
      <c r="R36" s="104" t="s">
        <v>112</v>
      </c>
      <c r="S36" s="104" t="s">
        <v>112</v>
      </c>
      <c r="T36" s="98"/>
      <c r="U36" s="99" t="s">
        <v>326</v>
      </c>
      <c r="V36" s="100" t="s">
        <v>34</v>
      </c>
      <c r="W36" s="9">
        <f t="shared" ca="1" si="0"/>
        <v>2512</v>
      </c>
      <c r="X36" s="9" t="str">
        <f t="shared" ca="1" si="1"/>
        <v>Above 1 Year</v>
      </c>
      <c r="Y36" s="9" t="str">
        <f t="shared" ca="1" si="2"/>
        <v/>
      </c>
      <c r="Z36" s="9" t="str">
        <f t="shared" ca="1" si="3"/>
        <v/>
      </c>
      <c r="AA36" s="100" t="s">
        <v>229</v>
      </c>
      <c r="AB36" s="97" t="s">
        <v>3977</v>
      </c>
      <c r="AC36" s="97" t="str">
        <f t="shared" ca="1" si="4"/>
        <v>Above 1 Year</v>
      </c>
    </row>
    <row r="37" spans="1:29" s="24" customFormat="1" ht="25.5" customHeight="1" x14ac:dyDescent="0.25">
      <c r="A37" s="96">
        <v>36</v>
      </c>
      <c r="B37" s="97" t="s">
        <v>28</v>
      </c>
      <c r="C37" s="97" t="s">
        <v>327</v>
      </c>
      <c r="D37" s="96" t="s">
        <v>243</v>
      </c>
      <c r="E37" s="98">
        <v>43809</v>
      </c>
      <c r="F37" s="96" t="s">
        <v>233</v>
      </c>
      <c r="G37" s="96">
        <v>2019</v>
      </c>
      <c r="H37" s="97" t="s">
        <v>94</v>
      </c>
      <c r="I37" s="97" t="s">
        <v>94</v>
      </c>
      <c r="J37" s="96" t="s">
        <v>31</v>
      </c>
      <c r="K37" s="98"/>
      <c r="L37" s="96"/>
      <c r="M37" s="96"/>
      <c r="N37" s="96" t="s">
        <v>3196</v>
      </c>
      <c r="O37" s="96"/>
      <c r="P37" s="97"/>
      <c r="Q37" s="97"/>
      <c r="R37" s="104" t="s">
        <v>128</v>
      </c>
      <c r="S37" s="104" t="s">
        <v>112</v>
      </c>
      <c r="T37" s="98"/>
      <c r="U37" s="97" t="s">
        <v>328</v>
      </c>
      <c r="V37" s="96" t="s">
        <v>34</v>
      </c>
      <c r="W37" s="9">
        <f t="shared" ca="1" si="0"/>
        <v>2502</v>
      </c>
      <c r="X37" s="9" t="str">
        <f t="shared" ca="1" si="1"/>
        <v>Above 1 Year</v>
      </c>
      <c r="Y37" s="9" t="str">
        <f t="shared" ca="1" si="2"/>
        <v/>
      </c>
      <c r="Z37" s="9" t="str">
        <f t="shared" ca="1" si="3"/>
        <v/>
      </c>
      <c r="AA37" s="97" t="s">
        <v>245</v>
      </c>
      <c r="AB37" s="97" t="s">
        <v>3978</v>
      </c>
      <c r="AC37" s="97" t="str">
        <f t="shared" ca="1" si="4"/>
        <v>Above 1 Year</v>
      </c>
    </row>
    <row r="38" spans="1:29" s="24" customFormat="1" ht="25.5" customHeight="1" x14ac:dyDescent="0.25">
      <c r="A38" s="96">
        <v>37</v>
      </c>
      <c r="B38" s="97" t="s">
        <v>28</v>
      </c>
      <c r="C38" s="97" t="s">
        <v>329</v>
      </c>
      <c r="D38" s="96" t="s">
        <v>317</v>
      </c>
      <c r="E38" s="98">
        <v>43819</v>
      </c>
      <c r="F38" s="96" t="s">
        <v>233</v>
      </c>
      <c r="G38" s="96">
        <v>2019</v>
      </c>
      <c r="H38" s="97" t="s">
        <v>94</v>
      </c>
      <c r="I38" s="97" t="s">
        <v>94</v>
      </c>
      <c r="J38" s="96" t="s">
        <v>31</v>
      </c>
      <c r="K38" s="98"/>
      <c r="L38" s="96"/>
      <c r="M38" s="96"/>
      <c r="N38" s="96" t="s">
        <v>3196</v>
      </c>
      <c r="O38" s="96"/>
      <c r="P38" s="97"/>
      <c r="Q38" s="97"/>
      <c r="R38" s="104" t="s">
        <v>128</v>
      </c>
      <c r="S38" s="104" t="s">
        <v>112</v>
      </c>
      <c r="T38" s="98"/>
      <c r="U38" s="97" t="s">
        <v>330</v>
      </c>
      <c r="V38" s="96" t="s">
        <v>34</v>
      </c>
      <c r="W38" s="9">
        <f t="shared" ca="1" si="0"/>
        <v>2492</v>
      </c>
      <c r="X38" s="9" t="str">
        <f t="shared" ca="1" si="1"/>
        <v>Above 1 Year</v>
      </c>
      <c r="Y38" s="9" t="str">
        <f t="shared" ca="1" si="2"/>
        <v/>
      </c>
      <c r="Z38" s="9" t="str">
        <f t="shared" ca="1" si="3"/>
        <v/>
      </c>
      <c r="AA38" s="97" t="s">
        <v>245</v>
      </c>
      <c r="AB38" s="97" t="s">
        <v>3979</v>
      </c>
      <c r="AC38" s="97" t="str">
        <f t="shared" ca="1" si="4"/>
        <v>Above 1 Year</v>
      </c>
    </row>
    <row r="39" spans="1:29" s="24" customFormat="1" ht="25.5" customHeight="1" x14ac:dyDescent="0.25">
      <c r="A39" s="96">
        <v>38</v>
      </c>
      <c r="B39" s="97" t="s">
        <v>28</v>
      </c>
      <c r="C39" s="97" t="s">
        <v>331</v>
      </c>
      <c r="D39" s="96" t="s">
        <v>314</v>
      </c>
      <c r="E39" s="98">
        <v>43847</v>
      </c>
      <c r="F39" s="96" t="s">
        <v>221</v>
      </c>
      <c r="G39" s="96">
        <v>2020</v>
      </c>
      <c r="H39" s="97" t="s">
        <v>102</v>
      </c>
      <c r="I39" s="97" t="s">
        <v>49</v>
      </c>
      <c r="J39" s="96" t="s">
        <v>31</v>
      </c>
      <c r="K39" s="98"/>
      <c r="L39" s="96"/>
      <c r="M39" s="96"/>
      <c r="N39" s="96" t="s">
        <v>3196</v>
      </c>
      <c r="O39" s="96"/>
      <c r="P39" s="97"/>
      <c r="Q39" s="97"/>
      <c r="R39" s="104" t="s">
        <v>112</v>
      </c>
      <c r="S39" s="104" t="s">
        <v>112</v>
      </c>
      <c r="T39" s="98"/>
      <c r="U39" s="97" t="s">
        <v>332</v>
      </c>
      <c r="V39" s="96" t="s">
        <v>34</v>
      </c>
      <c r="W39" s="9">
        <f t="shared" ca="1" si="0"/>
        <v>2464</v>
      </c>
      <c r="X39" s="9" t="str">
        <f t="shared" ca="1" si="1"/>
        <v>Above 1 Year</v>
      </c>
      <c r="Y39" s="9" t="str">
        <f t="shared" ca="1" si="2"/>
        <v/>
      </c>
      <c r="Z39" s="9" t="str">
        <f t="shared" ca="1" si="3"/>
        <v/>
      </c>
      <c r="AA39" s="97" t="s">
        <v>207</v>
      </c>
      <c r="AB39" s="97" t="s">
        <v>3980</v>
      </c>
      <c r="AC39" s="97" t="str">
        <f t="shared" ca="1" si="4"/>
        <v>Above 1 Year</v>
      </c>
    </row>
    <row r="40" spans="1:29" s="24" customFormat="1" ht="25.5" customHeight="1" x14ac:dyDescent="0.25">
      <c r="A40" s="96">
        <v>39</v>
      </c>
      <c r="B40" s="97" t="s">
        <v>28</v>
      </c>
      <c r="C40" s="97" t="s">
        <v>333</v>
      </c>
      <c r="D40" s="96" t="s">
        <v>314</v>
      </c>
      <c r="E40" s="98">
        <v>43847</v>
      </c>
      <c r="F40" s="96" t="s">
        <v>221</v>
      </c>
      <c r="G40" s="96">
        <v>2020</v>
      </c>
      <c r="H40" s="97" t="s">
        <v>102</v>
      </c>
      <c r="I40" s="97" t="s">
        <v>49</v>
      </c>
      <c r="J40" s="96" t="s">
        <v>31</v>
      </c>
      <c r="K40" s="98"/>
      <c r="L40" s="96"/>
      <c r="M40" s="96"/>
      <c r="N40" s="96" t="s">
        <v>3196</v>
      </c>
      <c r="O40" s="96"/>
      <c r="P40" s="97"/>
      <c r="Q40" s="97"/>
      <c r="R40" s="104" t="s">
        <v>112</v>
      </c>
      <c r="S40" s="104" t="s">
        <v>112</v>
      </c>
      <c r="T40" s="98"/>
      <c r="U40" s="97" t="s">
        <v>334</v>
      </c>
      <c r="V40" s="96" t="s">
        <v>34</v>
      </c>
      <c r="W40" s="9">
        <f t="shared" ca="1" si="0"/>
        <v>2464</v>
      </c>
      <c r="X40" s="9" t="str">
        <f t="shared" ca="1" si="1"/>
        <v>Above 1 Year</v>
      </c>
      <c r="Y40" s="9" t="str">
        <f t="shared" ca="1" si="2"/>
        <v/>
      </c>
      <c r="Z40" s="9" t="str">
        <f t="shared" ca="1" si="3"/>
        <v/>
      </c>
      <c r="AA40" s="97" t="s">
        <v>207</v>
      </c>
      <c r="AB40" s="97" t="s">
        <v>3981</v>
      </c>
      <c r="AC40" s="97" t="str">
        <f t="shared" ca="1" si="4"/>
        <v>Above 1 Year</v>
      </c>
    </row>
    <row r="41" spans="1:29" s="24" customFormat="1" ht="25.5" customHeight="1" x14ac:dyDescent="0.25">
      <c r="A41" s="96">
        <v>40</v>
      </c>
      <c r="B41" s="97" t="s">
        <v>67</v>
      </c>
      <c r="C41" s="97" t="s">
        <v>337</v>
      </c>
      <c r="D41" s="96" t="s">
        <v>243</v>
      </c>
      <c r="E41" s="98">
        <v>43854</v>
      </c>
      <c r="F41" s="96" t="s">
        <v>221</v>
      </c>
      <c r="G41" s="96">
        <v>2020</v>
      </c>
      <c r="H41" s="97" t="s">
        <v>94</v>
      </c>
      <c r="I41" s="97" t="s">
        <v>94</v>
      </c>
      <c r="J41" s="96" t="s">
        <v>31</v>
      </c>
      <c r="K41" s="98"/>
      <c r="L41" s="96"/>
      <c r="M41" s="96"/>
      <c r="N41" s="96" t="s">
        <v>3196</v>
      </c>
      <c r="O41" s="96"/>
      <c r="P41" s="97"/>
      <c r="Q41" s="97"/>
      <c r="R41" s="104" t="s">
        <v>112</v>
      </c>
      <c r="S41" s="104" t="s">
        <v>112</v>
      </c>
      <c r="T41" s="98"/>
      <c r="U41" s="97" t="s">
        <v>338</v>
      </c>
      <c r="V41" s="96" t="s">
        <v>34</v>
      </c>
      <c r="W41" s="9">
        <f t="shared" ca="1" si="0"/>
        <v>2457</v>
      </c>
      <c r="X41" s="9" t="str">
        <f t="shared" ca="1" si="1"/>
        <v>Above 1 Year</v>
      </c>
      <c r="Y41" s="9" t="str">
        <f t="shared" ca="1" si="2"/>
        <v/>
      </c>
      <c r="Z41" s="9" t="str">
        <f t="shared" ca="1" si="3"/>
        <v/>
      </c>
      <c r="AA41" s="97" t="s">
        <v>245</v>
      </c>
      <c r="AB41" s="97" t="s">
        <v>3983</v>
      </c>
      <c r="AC41" s="97" t="str">
        <f t="shared" ca="1" si="4"/>
        <v>Above 1 Year</v>
      </c>
    </row>
    <row r="42" spans="1:29" s="24" customFormat="1" ht="25.5" customHeight="1" x14ac:dyDescent="0.25">
      <c r="A42" s="96">
        <v>41</v>
      </c>
      <c r="B42" s="97" t="s">
        <v>28</v>
      </c>
      <c r="C42" s="97" t="s">
        <v>339</v>
      </c>
      <c r="D42" s="96" t="s">
        <v>317</v>
      </c>
      <c r="E42" s="98">
        <v>43854</v>
      </c>
      <c r="F42" s="96" t="s">
        <v>221</v>
      </c>
      <c r="G42" s="96">
        <v>2020</v>
      </c>
      <c r="H42" s="97" t="s">
        <v>94</v>
      </c>
      <c r="I42" s="97" t="s">
        <v>94</v>
      </c>
      <c r="J42" s="96" t="s">
        <v>31</v>
      </c>
      <c r="K42" s="98"/>
      <c r="L42" s="96"/>
      <c r="M42" s="96"/>
      <c r="N42" s="96" t="s">
        <v>3196</v>
      </c>
      <c r="O42" s="96"/>
      <c r="P42" s="97"/>
      <c r="Q42" s="97"/>
      <c r="R42" s="104" t="s">
        <v>128</v>
      </c>
      <c r="S42" s="104" t="s">
        <v>112</v>
      </c>
      <c r="T42" s="98"/>
      <c r="U42" s="97" t="s">
        <v>340</v>
      </c>
      <c r="V42" s="96" t="s">
        <v>34</v>
      </c>
      <c r="W42" s="9">
        <f t="shared" ca="1" si="0"/>
        <v>2457</v>
      </c>
      <c r="X42" s="9" t="str">
        <f t="shared" ca="1" si="1"/>
        <v>Above 1 Year</v>
      </c>
      <c r="Y42" s="9" t="str">
        <f t="shared" ca="1" si="2"/>
        <v/>
      </c>
      <c r="Z42" s="9" t="str">
        <f t="shared" ca="1" si="3"/>
        <v/>
      </c>
      <c r="AA42" s="97" t="s">
        <v>245</v>
      </c>
      <c r="AB42" s="97" t="s">
        <v>3984</v>
      </c>
      <c r="AC42" s="97" t="str">
        <f t="shared" ca="1" si="4"/>
        <v>Above 1 Year</v>
      </c>
    </row>
    <row r="43" spans="1:29" s="24" customFormat="1" ht="25.5" customHeight="1" x14ac:dyDescent="0.25">
      <c r="A43" s="96">
        <v>42</v>
      </c>
      <c r="B43" s="97" t="s">
        <v>74</v>
      </c>
      <c r="C43" s="97" t="s">
        <v>341</v>
      </c>
      <c r="D43" s="96" t="s">
        <v>342</v>
      </c>
      <c r="E43" s="98">
        <v>43878</v>
      </c>
      <c r="F43" s="96" t="s">
        <v>219</v>
      </c>
      <c r="G43" s="96">
        <v>2020</v>
      </c>
      <c r="H43" s="97" t="s">
        <v>94</v>
      </c>
      <c r="I43" s="97" t="s">
        <v>94</v>
      </c>
      <c r="J43" s="96" t="s">
        <v>31</v>
      </c>
      <c r="K43" s="98"/>
      <c r="L43" s="96"/>
      <c r="M43" s="96"/>
      <c r="N43" s="96" t="s">
        <v>3196</v>
      </c>
      <c r="O43" s="96"/>
      <c r="P43" s="97"/>
      <c r="Q43" s="97"/>
      <c r="R43" s="104" t="s">
        <v>128</v>
      </c>
      <c r="S43" s="104" t="s">
        <v>128</v>
      </c>
      <c r="T43" s="98"/>
      <c r="U43" s="97" t="s">
        <v>343</v>
      </c>
      <c r="V43" s="96" t="s">
        <v>34</v>
      </c>
      <c r="W43" s="9">
        <f t="shared" ca="1" si="0"/>
        <v>2433</v>
      </c>
      <c r="X43" s="9" t="str">
        <f t="shared" ca="1" si="1"/>
        <v>Above 1 Year</v>
      </c>
      <c r="Y43" s="9" t="str">
        <f t="shared" ca="1" si="2"/>
        <v/>
      </c>
      <c r="Z43" s="9" t="str">
        <f t="shared" ca="1" si="3"/>
        <v/>
      </c>
      <c r="AA43" s="97" t="s">
        <v>245</v>
      </c>
      <c r="AB43" s="97" t="s">
        <v>3985</v>
      </c>
      <c r="AC43" s="97" t="str">
        <f t="shared" ca="1" si="4"/>
        <v>Above 1 Year</v>
      </c>
    </row>
    <row r="44" spans="1:29" s="24" customFormat="1" ht="25.5" customHeight="1" x14ac:dyDescent="0.25">
      <c r="A44" s="96">
        <v>43</v>
      </c>
      <c r="B44" s="97" t="s">
        <v>42</v>
      </c>
      <c r="C44" s="97" t="s">
        <v>344</v>
      </c>
      <c r="D44" s="96" t="s">
        <v>264</v>
      </c>
      <c r="E44" s="98">
        <v>43889</v>
      </c>
      <c r="F44" s="96" t="s">
        <v>219</v>
      </c>
      <c r="G44" s="96">
        <v>2020</v>
      </c>
      <c r="H44" s="97" t="s">
        <v>59</v>
      </c>
      <c r="I44" s="97" t="s">
        <v>59</v>
      </c>
      <c r="J44" s="96" t="s">
        <v>60</v>
      </c>
      <c r="K44" s="98"/>
      <c r="L44" s="96"/>
      <c r="M44" s="96"/>
      <c r="N44" s="96" t="s">
        <v>3196</v>
      </c>
      <c r="O44" s="96"/>
      <c r="P44" s="97"/>
      <c r="Q44" s="97"/>
      <c r="R44" s="104" t="s">
        <v>112</v>
      </c>
      <c r="S44" s="104" t="s">
        <v>112</v>
      </c>
      <c r="T44" s="98"/>
      <c r="U44" s="97" t="s">
        <v>345</v>
      </c>
      <c r="V44" s="96" t="s">
        <v>34</v>
      </c>
      <c r="W44" s="9">
        <f t="shared" ca="1" si="0"/>
        <v>2422</v>
      </c>
      <c r="X44" s="9" t="str">
        <f t="shared" ca="1" si="1"/>
        <v>Above 1 Year</v>
      </c>
      <c r="Y44" s="9" t="str">
        <f t="shared" ca="1" si="2"/>
        <v/>
      </c>
      <c r="Z44" s="9" t="str">
        <f t="shared" ca="1" si="3"/>
        <v/>
      </c>
      <c r="AA44" s="97" t="s">
        <v>229</v>
      </c>
      <c r="AB44" s="97" t="s">
        <v>3986</v>
      </c>
      <c r="AC44" s="97" t="str">
        <f t="shared" ca="1" si="4"/>
        <v>Above 1 Year</v>
      </c>
    </row>
    <row r="45" spans="1:29" s="24" customFormat="1" ht="25.5" customHeight="1" x14ac:dyDescent="0.25">
      <c r="A45" s="96">
        <v>44</v>
      </c>
      <c r="B45" s="97" t="s">
        <v>89</v>
      </c>
      <c r="C45" s="97" t="s">
        <v>346</v>
      </c>
      <c r="D45" s="96" t="s">
        <v>70</v>
      </c>
      <c r="E45" s="98">
        <v>43903</v>
      </c>
      <c r="F45" s="96" t="s">
        <v>210</v>
      </c>
      <c r="G45" s="96">
        <v>2020</v>
      </c>
      <c r="H45" s="97" t="s">
        <v>70</v>
      </c>
      <c r="I45" s="97" t="s">
        <v>70</v>
      </c>
      <c r="J45" s="96" t="s">
        <v>70</v>
      </c>
      <c r="K45" s="98"/>
      <c r="L45" s="96"/>
      <c r="M45" s="96"/>
      <c r="N45" s="96" t="s">
        <v>3196</v>
      </c>
      <c r="O45" s="96"/>
      <c r="P45" s="97"/>
      <c r="Q45" s="97"/>
      <c r="R45" s="104" t="s">
        <v>112</v>
      </c>
      <c r="S45" s="104" t="s">
        <v>112</v>
      </c>
      <c r="T45" s="98"/>
      <c r="U45" s="97" t="s">
        <v>347</v>
      </c>
      <c r="V45" s="96" t="s">
        <v>34</v>
      </c>
      <c r="W45" s="9">
        <f t="shared" ca="1" si="0"/>
        <v>2408</v>
      </c>
      <c r="X45" s="9" t="str">
        <f t="shared" ca="1" si="1"/>
        <v>Above 1 Year</v>
      </c>
      <c r="Y45" s="9" t="str">
        <f t="shared" ca="1" si="2"/>
        <v/>
      </c>
      <c r="Z45" s="9" t="str">
        <f t="shared" ca="1" si="3"/>
        <v/>
      </c>
      <c r="AA45" s="97" t="s">
        <v>254</v>
      </c>
      <c r="AB45" s="97" t="s">
        <v>3987</v>
      </c>
      <c r="AC45" s="97" t="str">
        <f t="shared" ca="1" si="4"/>
        <v>Above 1 Year</v>
      </c>
    </row>
    <row r="46" spans="1:29" s="24" customFormat="1" ht="25.5" customHeight="1" x14ac:dyDescent="0.25">
      <c r="A46" s="96">
        <v>45</v>
      </c>
      <c r="B46" s="97" t="s">
        <v>42</v>
      </c>
      <c r="C46" s="97" t="s">
        <v>348</v>
      </c>
      <c r="D46" s="96" t="s">
        <v>227</v>
      </c>
      <c r="E46" s="98">
        <v>43936</v>
      </c>
      <c r="F46" s="96" t="s">
        <v>256</v>
      </c>
      <c r="G46" s="96">
        <v>2020</v>
      </c>
      <c r="H46" s="97" t="s">
        <v>59</v>
      </c>
      <c r="I46" s="97" t="s">
        <v>59</v>
      </c>
      <c r="J46" s="96" t="s">
        <v>60</v>
      </c>
      <c r="K46" s="98"/>
      <c r="L46" s="96"/>
      <c r="M46" s="96"/>
      <c r="N46" s="96" t="s">
        <v>3196</v>
      </c>
      <c r="O46" s="96"/>
      <c r="P46" s="97"/>
      <c r="Q46" s="97"/>
      <c r="R46" s="104" t="s">
        <v>112</v>
      </c>
      <c r="S46" s="104" t="s">
        <v>112</v>
      </c>
      <c r="T46" s="98"/>
      <c r="U46" s="97" t="s">
        <v>349</v>
      </c>
      <c r="V46" s="96" t="s">
        <v>34</v>
      </c>
      <c r="W46" s="9">
        <f t="shared" ca="1" si="0"/>
        <v>2375</v>
      </c>
      <c r="X46" s="9" t="str">
        <f t="shared" ca="1" si="1"/>
        <v>Above 1 Year</v>
      </c>
      <c r="Y46" s="9" t="str">
        <f t="shared" ca="1" si="2"/>
        <v/>
      </c>
      <c r="Z46" s="9" t="str">
        <f t="shared" ca="1" si="3"/>
        <v/>
      </c>
      <c r="AA46" s="97" t="s">
        <v>229</v>
      </c>
      <c r="AB46" s="97" t="s">
        <v>3988</v>
      </c>
      <c r="AC46" s="97" t="str">
        <f t="shared" ca="1" si="4"/>
        <v>Above 1 Year</v>
      </c>
    </row>
    <row r="47" spans="1:29" s="24" customFormat="1" ht="25.5" customHeight="1" x14ac:dyDescent="0.25">
      <c r="A47" s="96">
        <v>46</v>
      </c>
      <c r="B47" s="97" t="s">
        <v>47</v>
      </c>
      <c r="C47" s="97" t="s">
        <v>350</v>
      </c>
      <c r="D47" s="96" t="s">
        <v>227</v>
      </c>
      <c r="E47" s="98">
        <v>43950</v>
      </c>
      <c r="F47" s="96" t="s">
        <v>256</v>
      </c>
      <c r="G47" s="96">
        <v>2020</v>
      </c>
      <c r="H47" s="97" t="s">
        <v>59</v>
      </c>
      <c r="I47" s="97" t="s">
        <v>59</v>
      </c>
      <c r="J47" s="96" t="s">
        <v>60</v>
      </c>
      <c r="K47" s="98"/>
      <c r="L47" s="96"/>
      <c r="M47" s="96"/>
      <c r="N47" s="96" t="s">
        <v>3196</v>
      </c>
      <c r="O47" s="96"/>
      <c r="P47" s="97"/>
      <c r="Q47" s="97"/>
      <c r="R47" s="104" t="s">
        <v>112</v>
      </c>
      <c r="S47" s="104" t="s">
        <v>112</v>
      </c>
      <c r="T47" s="98"/>
      <c r="U47" s="97" t="s">
        <v>351</v>
      </c>
      <c r="V47" s="96" t="s">
        <v>34</v>
      </c>
      <c r="W47" s="9">
        <f t="shared" ca="1" si="0"/>
        <v>2361</v>
      </c>
      <c r="X47" s="9" t="str">
        <f t="shared" ca="1" si="1"/>
        <v>Above 1 Year</v>
      </c>
      <c r="Y47" s="9" t="str">
        <f t="shared" ca="1" si="2"/>
        <v/>
      </c>
      <c r="Z47" s="9" t="str">
        <f t="shared" ca="1" si="3"/>
        <v/>
      </c>
      <c r="AA47" s="97" t="s">
        <v>229</v>
      </c>
      <c r="AB47" s="97" t="s">
        <v>3989</v>
      </c>
      <c r="AC47" s="97" t="str">
        <f t="shared" ca="1" si="4"/>
        <v>Above 1 Year</v>
      </c>
    </row>
    <row r="48" spans="1:29" s="24" customFormat="1" ht="25.5" customHeight="1" x14ac:dyDescent="0.25">
      <c r="A48" s="96">
        <v>47</v>
      </c>
      <c r="B48" s="97" t="s">
        <v>61</v>
      </c>
      <c r="C48" s="97" t="s">
        <v>352</v>
      </c>
      <c r="D48" s="96" t="s">
        <v>243</v>
      </c>
      <c r="E48" s="98">
        <v>43954</v>
      </c>
      <c r="F48" s="96" t="s">
        <v>201</v>
      </c>
      <c r="G48" s="96">
        <v>2020</v>
      </c>
      <c r="H48" s="97" t="s">
        <v>94</v>
      </c>
      <c r="I48" s="97" t="s">
        <v>94</v>
      </c>
      <c r="J48" s="96" t="s">
        <v>31</v>
      </c>
      <c r="K48" s="98"/>
      <c r="L48" s="96"/>
      <c r="M48" s="96"/>
      <c r="N48" s="96" t="s">
        <v>3196</v>
      </c>
      <c r="O48" s="96"/>
      <c r="P48" s="97"/>
      <c r="Q48" s="97"/>
      <c r="R48" s="104" t="s">
        <v>112</v>
      </c>
      <c r="S48" s="104" t="s">
        <v>112</v>
      </c>
      <c r="T48" s="98"/>
      <c r="U48" s="97" t="s">
        <v>353</v>
      </c>
      <c r="V48" s="96" t="s">
        <v>34</v>
      </c>
      <c r="W48" s="9">
        <f t="shared" ca="1" si="0"/>
        <v>2357</v>
      </c>
      <c r="X48" s="9" t="str">
        <f t="shared" ca="1" si="1"/>
        <v>Above 1 Year</v>
      </c>
      <c r="Y48" s="9" t="str">
        <f t="shared" ca="1" si="2"/>
        <v/>
      </c>
      <c r="Z48" s="9" t="str">
        <f t="shared" ca="1" si="3"/>
        <v/>
      </c>
      <c r="AA48" s="97" t="s">
        <v>245</v>
      </c>
      <c r="AB48" s="97" t="s">
        <v>3990</v>
      </c>
      <c r="AC48" s="97" t="str">
        <f t="shared" ca="1" si="4"/>
        <v>Above 1 Year</v>
      </c>
    </row>
    <row r="49" spans="1:29" s="24" customFormat="1" ht="25.5" customHeight="1" x14ac:dyDescent="0.25">
      <c r="A49" s="96">
        <v>48</v>
      </c>
      <c r="B49" s="97" t="s">
        <v>61</v>
      </c>
      <c r="C49" s="97" t="s">
        <v>354</v>
      </c>
      <c r="D49" s="96" t="s">
        <v>286</v>
      </c>
      <c r="E49" s="98">
        <v>43973</v>
      </c>
      <c r="F49" s="96" t="s">
        <v>201</v>
      </c>
      <c r="G49" s="96">
        <v>2020</v>
      </c>
      <c r="H49" s="97" t="s">
        <v>94</v>
      </c>
      <c r="I49" s="97" t="s">
        <v>94</v>
      </c>
      <c r="J49" s="96" t="s">
        <v>31</v>
      </c>
      <c r="K49" s="98"/>
      <c r="L49" s="96"/>
      <c r="M49" s="96"/>
      <c r="N49" s="96" t="s">
        <v>3196</v>
      </c>
      <c r="O49" s="96"/>
      <c r="P49" s="97"/>
      <c r="Q49" s="97"/>
      <c r="R49" s="104" t="s">
        <v>112</v>
      </c>
      <c r="S49" s="104" t="s">
        <v>112</v>
      </c>
      <c r="T49" s="98"/>
      <c r="U49" s="97" t="s">
        <v>355</v>
      </c>
      <c r="V49" s="96" t="s">
        <v>34</v>
      </c>
      <c r="W49" s="9">
        <f t="shared" ca="1" si="0"/>
        <v>2338</v>
      </c>
      <c r="X49" s="9" t="str">
        <f t="shared" ca="1" si="1"/>
        <v>Above 1 Year</v>
      </c>
      <c r="Y49" s="9" t="str">
        <f t="shared" ca="1" si="2"/>
        <v/>
      </c>
      <c r="Z49" s="9" t="str">
        <f t="shared" ca="1" si="3"/>
        <v/>
      </c>
      <c r="AA49" s="97" t="s">
        <v>245</v>
      </c>
      <c r="AB49" s="97" t="s">
        <v>3991</v>
      </c>
      <c r="AC49" s="97" t="str">
        <f t="shared" ca="1" si="4"/>
        <v>Above 1 Year</v>
      </c>
    </row>
    <row r="50" spans="1:29" s="24" customFormat="1" ht="25.5" customHeight="1" x14ac:dyDescent="0.25">
      <c r="A50" s="96">
        <v>49</v>
      </c>
      <c r="B50" s="97" t="s">
        <v>74</v>
      </c>
      <c r="C50" s="97" t="s">
        <v>356</v>
      </c>
      <c r="D50" s="96" t="s">
        <v>302</v>
      </c>
      <c r="E50" s="98">
        <v>43973</v>
      </c>
      <c r="F50" s="96" t="s">
        <v>201</v>
      </c>
      <c r="G50" s="96">
        <v>2020</v>
      </c>
      <c r="H50" s="97" t="s">
        <v>94</v>
      </c>
      <c r="I50" s="97" t="s">
        <v>94</v>
      </c>
      <c r="J50" s="96" t="s">
        <v>31</v>
      </c>
      <c r="K50" s="98"/>
      <c r="L50" s="96"/>
      <c r="M50" s="96"/>
      <c r="N50" s="96" t="s">
        <v>3196</v>
      </c>
      <c r="O50" s="96"/>
      <c r="P50" s="97"/>
      <c r="Q50" s="97"/>
      <c r="R50" s="104" t="s">
        <v>128</v>
      </c>
      <c r="S50" s="104" t="s">
        <v>128</v>
      </c>
      <c r="T50" s="98"/>
      <c r="U50" s="97" t="s">
        <v>357</v>
      </c>
      <c r="V50" s="96" t="s">
        <v>34</v>
      </c>
      <c r="W50" s="9">
        <f t="shared" ca="1" si="0"/>
        <v>2338</v>
      </c>
      <c r="X50" s="9" t="str">
        <f t="shared" ca="1" si="1"/>
        <v>Above 1 Year</v>
      </c>
      <c r="Y50" s="9" t="str">
        <f t="shared" ca="1" si="2"/>
        <v/>
      </c>
      <c r="Z50" s="9" t="str">
        <f t="shared" ca="1" si="3"/>
        <v/>
      </c>
      <c r="AA50" s="97" t="s">
        <v>245</v>
      </c>
      <c r="AB50" s="97" t="s">
        <v>3992</v>
      </c>
      <c r="AC50" s="97" t="str">
        <f t="shared" ca="1" si="4"/>
        <v>Above 1 Year</v>
      </c>
    </row>
    <row r="51" spans="1:29" s="24" customFormat="1" ht="25.5" customHeight="1" x14ac:dyDescent="0.25">
      <c r="A51" s="96">
        <v>50</v>
      </c>
      <c r="B51" s="97" t="s">
        <v>47</v>
      </c>
      <c r="C51" s="97" t="s">
        <v>358</v>
      </c>
      <c r="D51" s="96" t="s">
        <v>317</v>
      </c>
      <c r="E51" s="98">
        <v>43986</v>
      </c>
      <c r="F51" s="96" t="s">
        <v>196</v>
      </c>
      <c r="G51" s="96">
        <v>2020</v>
      </c>
      <c r="H51" s="97" t="s">
        <v>94</v>
      </c>
      <c r="I51" s="97" t="s">
        <v>94</v>
      </c>
      <c r="J51" s="96" t="s">
        <v>31</v>
      </c>
      <c r="K51" s="98"/>
      <c r="L51" s="96"/>
      <c r="M51" s="96"/>
      <c r="N51" s="96" t="s">
        <v>3196</v>
      </c>
      <c r="O51" s="96"/>
      <c r="P51" s="97"/>
      <c r="Q51" s="97"/>
      <c r="R51" s="104" t="s">
        <v>128</v>
      </c>
      <c r="S51" s="104" t="s">
        <v>128</v>
      </c>
      <c r="T51" s="98"/>
      <c r="U51" s="97" t="s">
        <v>359</v>
      </c>
      <c r="V51" s="96" t="s">
        <v>34</v>
      </c>
      <c r="W51" s="9">
        <f t="shared" ca="1" si="0"/>
        <v>2325</v>
      </c>
      <c r="X51" s="9" t="str">
        <f t="shared" ca="1" si="1"/>
        <v>Above 1 Year</v>
      </c>
      <c r="Y51" s="9" t="str">
        <f t="shared" ca="1" si="2"/>
        <v/>
      </c>
      <c r="Z51" s="9" t="str">
        <f t="shared" ca="1" si="3"/>
        <v/>
      </c>
      <c r="AA51" s="97" t="s">
        <v>245</v>
      </c>
      <c r="AB51" s="97" t="s">
        <v>3993</v>
      </c>
      <c r="AC51" s="97" t="str">
        <f t="shared" ca="1" si="4"/>
        <v>Above 1 Year</v>
      </c>
    </row>
    <row r="52" spans="1:29" s="24" customFormat="1" ht="25.5" customHeight="1" x14ac:dyDescent="0.25">
      <c r="A52" s="96">
        <v>51</v>
      </c>
      <c r="B52" s="97" t="s">
        <v>28</v>
      </c>
      <c r="C52" s="97" t="s">
        <v>360</v>
      </c>
      <c r="D52" s="96" t="s">
        <v>317</v>
      </c>
      <c r="E52" s="98">
        <v>43994</v>
      </c>
      <c r="F52" s="96" t="s">
        <v>196</v>
      </c>
      <c r="G52" s="96">
        <v>2020</v>
      </c>
      <c r="H52" s="97" t="s">
        <v>94</v>
      </c>
      <c r="I52" s="97" t="s">
        <v>94</v>
      </c>
      <c r="J52" s="96" t="s">
        <v>31</v>
      </c>
      <c r="K52" s="98"/>
      <c r="L52" s="96"/>
      <c r="M52" s="96"/>
      <c r="N52" s="96" t="s">
        <v>3196</v>
      </c>
      <c r="O52" s="96"/>
      <c r="P52" s="97"/>
      <c r="Q52" s="97"/>
      <c r="R52" s="104" t="s">
        <v>128</v>
      </c>
      <c r="S52" s="104" t="s">
        <v>112</v>
      </c>
      <c r="T52" s="98"/>
      <c r="U52" s="97" t="s">
        <v>361</v>
      </c>
      <c r="V52" s="96" t="s">
        <v>34</v>
      </c>
      <c r="W52" s="9">
        <f t="shared" ca="1" si="0"/>
        <v>2317</v>
      </c>
      <c r="X52" s="9" t="str">
        <f t="shared" ca="1" si="1"/>
        <v>Above 1 Year</v>
      </c>
      <c r="Y52" s="9" t="str">
        <f t="shared" ca="1" si="2"/>
        <v/>
      </c>
      <c r="Z52" s="9" t="str">
        <f t="shared" ca="1" si="3"/>
        <v/>
      </c>
      <c r="AA52" s="97" t="s">
        <v>245</v>
      </c>
      <c r="AB52" s="97" t="s">
        <v>3994</v>
      </c>
      <c r="AC52" s="97" t="str">
        <f t="shared" ca="1" si="4"/>
        <v>Above 1 Year</v>
      </c>
    </row>
    <row r="53" spans="1:29" s="24" customFormat="1" ht="25.5" customHeight="1" x14ac:dyDescent="0.25">
      <c r="A53" s="96">
        <v>52</v>
      </c>
      <c r="B53" s="97" t="s">
        <v>42</v>
      </c>
      <c r="C53" s="97" t="s">
        <v>362</v>
      </c>
      <c r="D53" s="96" t="s">
        <v>227</v>
      </c>
      <c r="E53" s="98">
        <v>43998</v>
      </c>
      <c r="F53" s="96" t="s">
        <v>196</v>
      </c>
      <c r="G53" s="96">
        <v>2020</v>
      </c>
      <c r="H53" s="97" t="s">
        <v>59</v>
      </c>
      <c r="I53" s="97" t="s">
        <v>59</v>
      </c>
      <c r="J53" s="96" t="s">
        <v>60</v>
      </c>
      <c r="K53" s="98"/>
      <c r="L53" s="96"/>
      <c r="M53" s="96"/>
      <c r="N53" s="96" t="s">
        <v>3196</v>
      </c>
      <c r="O53" s="96"/>
      <c r="P53" s="97"/>
      <c r="Q53" s="97"/>
      <c r="R53" s="104" t="s">
        <v>112</v>
      </c>
      <c r="S53" s="104" t="s">
        <v>112</v>
      </c>
      <c r="T53" s="98"/>
      <c r="U53" s="97" t="s">
        <v>363</v>
      </c>
      <c r="V53" s="96" t="s">
        <v>34</v>
      </c>
      <c r="W53" s="9">
        <f t="shared" ca="1" si="0"/>
        <v>2313</v>
      </c>
      <c r="X53" s="9" t="str">
        <f t="shared" ca="1" si="1"/>
        <v>Above 1 Year</v>
      </c>
      <c r="Y53" s="9" t="str">
        <f t="shared" ca="1" si="2"/>
        <v/>
      </c>
      <c r="Z53" s="9" t="str">
        <f t="shared" ca="1" si="3"/>
        <v/>
      </c>
      <c r="AA53" s="97" t="s">
        <v>229</v>
      </c>
      <c r="AB53" s="97" t="s">
        <v>3995</v>
      </c>
      <c r="AC53" s="97" t="str">
        <f t="shared" ca="1" si="4"/>
        <v>Above 1 Year</v>
      </c>
    </row>
    <row r="54" spans="1:29" s="24" customFormat="1" ht="25.5" customHeight="1" x14ac:dyDescent="0.25">
      <c r="A54" s="96">
        <v>53</v>
      </c>
      <c r="B54" s="97" t="s">
        <v>69</v>
      </c>
      <c r="C54" s="97" t="s">
        <v>364</v>
      </c>
      <c r="D54" s="96" t="s">
        <v>365</v>
      </c>
      <c r="E54" s="98">
        <v>44007</v>
      </c>
      <c r="F54" s="96" t="s">
        <v>196</v>
      </c>
      <c r="G54" s="96">
        <v>2020</v>
      </c>
      <c r="H54" s="97" t="s">
        <v>94</v>
      </c>
      <c r="I54" s="97" t="s">
        <v>94</v>
      </c>
      <c r="J54" s="96" t="s">
        <v>31</v>
      </c>
      <c r="K54" s="98"/>
      <c r="L54" s="96"/>
      <c r="M54" s="96"/>
      <c r="N54" s="96" t="s">
        <v>3196</v>
      </c>
      <c r="O54" s="96"/>
      <c r="P54" s="97"/>
      <c r="Q54" s="97"/>
      <c r="R54" s="104" t="s">
        <v>112</v>
      </c>
      <c r="S54" s="104" t="s">
        <v>112</v>
      </c>
      <c r="T54" s="98"/>
      <c r="U54" s="97" t="s">
        <v>366</v>
      </c>
      <c r="V54" s="96" t="s">
        <v>34</v>
      </c>
      <c r="W54" s="9">
        <f t="shared" ca="1" si="0"/>
        <v>2304</v>
      </c>
      <c r="X54" s="9" t="str">
        <f t="shared" ca="1" si="1"/>
        <v>Above 1 Year</v>
      </c>
      <c r="Y54" s="9" t="str">
        <f t="shared" ca="1" si="2"/>
        <v/>
      </c>
      <c r="Z54" s="9" t="str">
        <f t="shared" ca="1" si="3"/>
        <v/>
      </c>
      <c r="AA54" s="97" t="s">
        <v>245</v>
      </c>
      <c r="AB54" s="97" t="s">
        <v>3996</v>
      </c>
      <c r="AC54" s="97" t="str">
        <f t="shared" ca="1" si="4"/>
        <v>Above 1 Year</v>
      </c>
    </row>
    <row r="55" spans="1:29" s="24" customFormat="1" ht="25.5" customHeight="1" x14ac:dyDescent="0.25">
      <c r="A55" s="96">
        <v>54</v>
      </c>
      <c r="B55" s="97" t="s">
        <v>78</v>
      </c>
      <c r="C55" s="97" t="s">
        <v>367</v>
      </c>
      <c r="D55" s="96" t="s">
        <v>227</v>
      </c>
      <c r="E55" s="98">
        <v>44035</v>
      </c>
      <c r="F55" s="96" t="s">
        <v>215</v>
      </c>
      <c r="G55" s="96">
        <v>2020</v>
      </c>
      <c r="H55" s="97" t="s">
        <v>59</v>
      </c>
      <c r="I55" s="97" t="s">
        <v>59</v>
      </c>
      <c r="J55" s="96" t="s">
        <v>60</v>
      </c>
      <c r="K55" s="98"/>
      <c r="L55" s="96"/>
      <c r="M55" s="96"/>
      <c r="N55" s="96" t="s">
        <v>3196</v>
      </c>
      <c r="O55" s="96"/>
      <c r="P55" s="97"/>
      <c r="Q55" s="97"/>
      <c r="R55" s="104" t="s">
        <v>112</v>
      </c>
      <c r="S55" s="104" t="s">
        <v>112</v>
      </c>
      <c r="T55" s="98"/>
      <c r="U55" s="97" t="s">
        <v>368</v>
      </c>
      <c r="V55" s="96" t="s">
        <v>34</v>
      </c>
      <c r="W55" s="9">
        <f t="shared" ca="1" si="0"/>
        <v>2276</v>
      </c>
      <c r="X55" s="9" t="str">
        <f t="shared" ca="1" si="1"/>
        <v>Above 1 Year</v>
      </c>
      <c r="Y55" s="9" t="str">
        <f t="shared" ca="1" si="2"/>
        <v/>
      </c>
      <c r="Z55" s="9" t="str">
        <f t="shared" ca="1" si="3"/>
        <v/>
      </c>
      <c r="AA55" s="97" t="s">
        <v>229</v>
      </c>
      <c r="AB55" s="97" t="s">
        <v>3997</v>
      </c>
      <c r="AC55" s="97" t="str">
        <f t="shared" ca="1" si="4"/>
        <v>Above 1 Year</v>
      </c>
    </row>
    <row r="56" spans="1:29" s="24" customFormat="1" ht="25.5" customHeight="1" x14ac:dyDescent="0.25">
      <c r="A56" s="96">
        <v>55</v>
      </c>
      <c r="B56" s="97" t="s">
        <v>74</v>
      </c>
      <c r="C56" s="97" t="s">
        <v>369</v>
      </c>
      <c r="D56" s="96" t="s">
        <v>302</v>
      </c>
      <c r="E56" s="98">
        <v>44041</v>
      </c>
      <c r="F56" s="96" t="s">
        <v>215</v>
      </c>
      <c r="G56" s="96">
        <v>2020</v>
      </c>
      <c r="H56" s="97" t="s">
        <v>94</v>
      </c>
      <c r="I56" s="97" t="s">
        <v>94</v>
      </c>
      <c r="J56" s="96" t="s">
        <v>31</v>
      </c>
      <c r="K56" s="98"/>
      <c r="L56" s="96"/>
      <c r="M56" s="96"/>
      <c r="N56" s="96" t="s">
        <v>3196</v>
      </c>
      <c r="O56" s="96"/>
      <c r="P56" s="97"/>
      <c r="Q56" s="97"/>
      <c r="R56" s="104" t="s">
        <v>128</v>
      </c>
      <c r="S56" s="104" t="s">
        <v>128</v>
      </c>
      <c r="T56" s="98"/>
      <c r="U56" s="97" t="s">
        <v>370</v>
      </c>
      <c r="V56" s="96" t="s">
        <v>34</v>
      </c>
      <c r="W56" s="9">
        <f t="shared" ca="1" si="0"/>
        <v>2270</v>
      </c>
      <c r="X56" s="9" t="str">
        <f t="shared" ca="1" si="1"/>
        <v>Above 1 Year</v>
      </c>
      <c r="Y56" s="9" t="str">
        <f t="shared" ca="1" si="2"/>
        <v/>
      </c>
      <c r="Z56" s="9" t="str">
        <f t="shared" ca="1" si="3"/>
        <v/>
      </c>
      <c r="AA56" s="97" t="s">
        <v>245</v>
      </c>
      <c r="AB56" s="97" t="s">
        <v>3998</v>
      </c>
      <c r="AC56" s="97" t="str">
        <f t="shared" ca="1" si="4"/>
        <v>Above 1 Year</v>
      </c>
    </row>
    <row r="57" spans="1:29" s="24" customFormat="1" ht="25.5" customHeight="1" x14ac:dyDescent="0.25">
      <c r="A57" s="96">
        <v>56</v>
      </c>
      <c r="B57" s="97" t="s">
        <v>74</v>
      </c>
      <c r="C57" s="97" t="s">
        <v>371</v>
      </c>
      <c r="D57" s="96" t="s">
        <v>302</v>
      </c>
      <c r="E57" s="98">
        <v>44049</v>
      </c>
      <c r="F57" s="96" t="s">
        <v>225</v>
      </c>
      <c r="G57" s="96">
        <v>2020</v>
      </c>
      <c r="H57" s="97" t="s">
        <v>94</v>
      </c>
      <c r="I57" s="97" t="s">
        <v>94</v>
      </c>
      <c r="J57" s="96" t="s">
        <v>31</v>
      </c>
      <c r="K57" s="98"/>
      <c r="L57" s="96"/>
      <c r="M57" s="96"/>
      <c r="N57" s="96" t="s">
        <v>3196</v>
      </c>
      <c r="O57" s="96"/>
      <c r="P57" s="97"/>
      <c r="Q57" s="97"/>
      <c r="R57" s="104" t="s">
        <v>128</v>
      </c>
      <c r="S57" s="104" t="s">
        <v>128</v>
      </c>
      <c r="T57" s="98"/>
      <c r="U57" s="97" t="s">
        <v>372</v>
      </c>
      <c r="V57" s="96" t="s">
        <v>34</v>
      </c>
      <c r="W57" s="9">
        <f t="shared" ca="1" si="0"/>
        <v>2262</v>
      </c>
      <c r="X57" s="9" t="str">
        <f t="shared" ca="1" si="1"/>
        <v>Above 1 Year</v>
      </c>
      <c r="Y57" s="9" t="str">
        <f t="shared" ca="1" si="2"/>
        <v/>
      </c>
      <c r="Z57" s="9" t="str">
        <f t="shared" ca="1" si="3"/>
        <v/>
      </c>
      <c r="AA57" s="97" t="s">
        <v>245</v>
      </c>
      <c r="AB57" s="97" t="s">
        <v>3999</v>
      </c>
      <c r="AC57" s="97" t="str">
        <f t="shared" ca="1" si="4"/>
        <v>Above 1 Year</v>
      </c>
    </row>
    <row r="58" spans="1:29" s="24" customFormat="1" ht="25.5" customHeight="1" x14ac:dyDescent="0.25">
      <c r="A58" s="96">
        <v>57</v>
      </c>
      <c r="B58" s="97" t="s">
        <v>51</v>
      </c>
      <c r="C58" s="97" t="s">
        <v>373</v>
      </c>
      <c r="D58" s="96" t="s">
        <v>70</v>
      </c>
      <c r="E58" s="98">
        <v>44050</v>
      </c>
      <c r="F58" s="96" t="s">
        <v>225</v>
      </c>
      <c r="G58" s="96">
        <v>2020</v>
      </c>
      <c r="H58" s="97" t="s">
        <v>70</v>
      </c>
      <c r="I58" s="97" t="s">
        <v>70</v>
      </c>
      <c r="J58" s="96" t="s">
        <v>70</v>
      </c>
      <c r="K58" s="98"/>
      <c r="L58" s="96"/>
      <c r="M58" s="96"/>
      <c r="N58" s="96" t="s">
        <v>3196</v>
      </c>
      <c r="O58" s="96"/>
      <c r="P58" s="97"/>
      <c r="Q58" s="97"/>
      <c r="R58" s="104" t="s">
        <v>112</v>
      </c>
      <c r="S58" s="104" t="s">
        <v>112</v>
      </c>
      <c r="T58" s="98"/>
      <c r="U58" s="97" t="s">
        <v>374</v>
      </c>
      <c r="V58" s="96" t="s">
        <v>34</v>
      </c>
      <c r="W58" s="9">
        <f t="shared" ca="1" si="0"/>
        <v>2261</v>
      </c>
      <c r="X58" s="9" t="str">
        <f t="shared" ca="1" si="1"/>
        <v>Above 1 Year</v>
      </c>
      <c r="Y58" s="9" t="str">
        <f t="shared" ca="1" si="2"/>
        <v/>
      </c>
      <c r="Z58" s="9" t="str">
        <f t="shared" ca="1" si="3"/>
        <v/>
      </c>
      <c r="AA58" s="97" t="s">
        <v>254</v>
      </c>
      <c r="AB58" s="97" t="s">
        <v>4000</v>
      </c>
      <c r="AC58" s="97" t="str">
        <f t="shared" ca="1" si="4"/>
        <v>Above 1 Year</v>
      </c>
    </row>
    <row r="59" spans="1:29" s="24" customFormat="1" ht="25.5" customHeight="1" x14ac:dyDescent="0.25">
      <c r="A59" s="96">
        <v>58</v>
      </c>
      <c r="B59" s="97" t="s">
        <v>64</v>
      </c>
      <c r="C59" s="97" t="s">
        <v>379</v>
      </c>
      <c r="D59" s="96" t="s">
        <v>380</v>
      </c>
      <c r="E59" s="98">
        <v>44067</v>
      </c>
      <c r="F59" s="96" t="s">
        <v>225</v>
      </c>
      <c r="G59" s="96">
        <v>2020</v>
      </c>
      <c r="H59" s="97" t="s">
        <v>115</v>
      </c>
      <c r="I59" s="97" t="s">
        <v>154</v>
      </c>
      <c r="J59" s="96" t="s">
        <v>31</v>
      </c>
      <c r="K59" s="98"/>
      <c r="L59" s="96"/>
      <c r="M59" s="96"/>
      <c r="N59" s="96" t="s">
        <v>3196</v>
      </c>
      <c r="O59" s="96"/>
      <c r="P59" s="97"/>
      <c r="Q59" s="97"/>
      <c r="R59" s="104" t="s">
        <v>139</v>
      </c>
      <c r="S59" s="104" t="s">
        <v>139</v>
      </c>
      <c r="T59" s="98">
        <v>45899</v>
      </c>
      <c r="U59" s="97" t="s">
        <v>381</v>
      </c>
      <c r="V59" s="96" t="s">
        <v>34</v>
      </c>
      <c r="W59" s="9">
        <f t="shared" ca="1" si="0"/>
        <v>2244</v>
      </c>
      <c r="X59" s="9" t="str">
        <f t="shared" ca="1" si="1"/>
        <v>Above 1 Year</v>
      </c>
      <c r="Y59" s="9">
        <f t="shared" ref="Y59:Y111" ca="1" si="5">IF(T59&lt;&gt;"",DATEDIF(T59,TODAY(),"D"),"")</f>
        <v>412</v>
      </c>
      <c r="Z59" s="9" t="str">
        <f t="shared" ref="Z59:Z111" ca="1" si="6">IF(Y59&lt;&gt;"",IF(Y59&gt;365,"Above 1 Year",IF(AND(Y59&lt;=365,Y59&gt;180),"Above 6 Months",IF(AND(Y59&lt;=180,Y59&gt;90),"Above 3 Months",IF(AND(Y59&lt;=90,Y59&gt;60),"Above 60 Days",IF(AND(Y59&lt;=60,Y59&gt;45),"45 to 60 Days","Below 45 Days"))))),"")</f>
        <v>Above 1 Year</v>
      </c>
      <c r="AA59" s="97" t="s">
        <v>291</v>
      </c>
      <c r="AB59" s="97" t="s">
        <v>4002</v>
      </c>
      <c r="AC59" s="97" t="str">
        <f t="shared" ref="AC59:AC112" ca="1" si="7">IF(S59="SC/PRC/CC No. Awaited","",X59)</f>
        <v>Above 1 Year</v>
      </c>
    </row>
    <row r="60" spans="1:29" s="24" customFormat="1" ht="25.5" customHeight="1" x14ac:dyDescent="0.25">
      <c r="A60" s="96">
        <v>59</v>
      </c>
      <c r="B60" s="97" t="s">
        <v>47</v>
      </c>
      <c r="C60" s="97" t="s">
        <v>382</v>
      </c>
      <c r="D60" s="96" t="s">
        <v>243</v>
      </c>
      <c r="E60" s="98">
        <v>44087</v>
      </c>
      <c r="F60" s="96" t="s">
        <v>190</v>
      </c>
      <c r="G60" s="96">
        <v>2020</v>
      </c>
      <c r="H60" s="97" t="s">
        <v>94</v>
      </c>
      <c r="I60" s="97" t="s">
        <v>94</v>
      </c>
      <c r="J60" s="96" t="s">
        <v>31</v>
      </c>
      <c r="K60" s="98"/>
      <c r="L60" s="96"/>
      <c r="M60" s="96"/>
      <c r="N60" s="96" t="s">
        <v>3196</v>
      </c>
      <c r="O60" s="96"/>
      <c r="P60" s="97"/>
      <c r="Q60" s="97"/>
      <c r="R60" s="104" t="s">
        <v>112</v>
      </c>
      <c r="S60" s="104" t="s">
        <v>112</v>
      </c>
      <c r="T60" s="98"/>
      <c r="U60" s="97" t="s">
        <v>383</v>
      </c>
      <c r="V60" s="96" t="s">
        <v>34</v>
      </c>
      <c r="W60" s="9">
        <f t="shared" ca="1" si="0"/>
        <v>2224</v>
      </c>
      <c r="X60" s="9" t="str">
        <f t="shared" ca="1" si="1"/>
        <v>Above 1 Year</v>
      </c>
      <c r="Y60" s="9" t="str">
        <f t="shared" ca="1" si="5"/>
        <v/>
      </c>
      <c r="Z60" s="9" t="str">
        <f t="shared" ca="1" si="6"/>
        <v/>
      </c>
      <c r="AA60" s="97" t="s">
        <v>245</v>
      </c>
      <c r="AB60" s="97" t="s">
        <v>4003</v>
      </c>
      <c r="AC60" s="97" t="str">
        <f t="shared" ca="1" si="7"/>
        <v>Above 1 Year</v>
      </c>
    </row>
    <row r="61" spans="1:29" s="24" customFormat="1" ht="25.5" customHeight="1" x14ac:dyDescent="0.25">
      <c r="A61" s="96">
        <v>60</v>
      </c>
      <c r="B61" s="97" t="s">
        <v>61</v>
      </c>
      <c r="C61" s="97" t="s">
        <v>384</v>
      </c>
      <c r="D61" s="96" t="s">
        <v>385</v>
      </c>
      <c r="E61" s="98">
        <v>44102</v>
      </c>
      <c r="F61" s="96" t="s">
        <v>190</v>
      </c>
      <c r="G61" s="96">
        <v>2020</v>
      </c>
      <c r="H61" s="97" t="s">
        <v>94</v>
      </c>
      <c r="I61" s="97" t="s">
        <v>94</v>
      </c>
      <c r="J61" s="96" t="s">
        <v>31</v>
      </c>
      <c r="K61" s="98"/>
      <c r="L61" s="96"/>
      <c r="M61" s="96"/>
      <c r="N61" s="96" t="s">
        <v>3196</v>
      </c>
      <c r="O61" s="96"/>
      <c r="P61" s="97"/>
      <c r="Q61" s="97"/>
      <c r="R61" s="104" t="s">
        <v>112</v>
      </c>
      <c r="S61" s="104" t="s">
        <v>112</v>
      </c>
      <c r="T61" s="98"/>
      <c r="U61" s="97" t="s">
        <v>386</v>
      </c>
      <c r="V61" s="96" t="s">
        <v>34</v>
      </c>
      <c r="W61" s="9">
        <f t="shared" ca="1" si="0"/>
        <v>2209</v>
      </c>
      <c r="X61" s="9" t="str">
        <f t="shared" ca="1" si="1"/>
        <v>Above 1 Year</v>
      </c>
      <c r="Y61" s="9" t="str">
        <f t="shared" ca="1" si="5"/>
        <v/>
      </c>
      <c r="Z61" s="9" t="str">
        <f t="shared" ca="1" si="6"/>
        <v/>
      </c>
      <c r="AA61" s="97" t="s">
        <v>245</v>
      </c>
      <c r="AB61" s="97" t="s">
        <v>4004</v>
      </c>
      <c r="AC61" s="97" t="str">
        <f t="shared" ca="1" si="7"/>
        <v>Above 1 Year</v>
      </c>
    </row>
    <row r="62" spans="1:29" s="24" customFormat="1" ht="25.5" customHeight="1" x14ac:dyDescent="0.25">
      <c r="A62" s="96">
        <v>61</v>
      </c>
      <c r="B62" s="97" t="s">
        <v>61</v>
      </c>
      <c r="C62" s="97" t="s">
        <v>387</v>
      </c>
      <c r="D62" s="96" t="s">
        <v>227</v>
      </c>
      <c r="E62" s="98">
        <v>44114</v>
      </c>
      <c r="F62" s="96" t="s">
        <v>232</v>
      </c>
      <c r="G62" s="96">
        <v>2020</v>
      </c>
      <c r="H62" s="97" t="s">
        <v>59</v>
      </c>
      <c r="I62" s="97" t="s">
        <v>59</v>
      </c>
      <c r="J62" s="96" t="s">
        <v>60</v>
      </c>
      <c r="K62" s="98"/>
      <c r="L62" s="96"/>
      <c r="M62" s="96"/>
      <c r="N62" s="96" t="s">
        <v>3196</v>
      </c>
      <c r="O62" s="96"/>
      <c r="P62" s="97"/>
      <c r="Q62" s="97"/>
      <c r="R62" s="104" t="s">
        <v>112</v>
      </c>
      <c r="S62" s="104" t="s">
        <v>112</v>
      </c>
      <c r="T62" s="98"/>
      <c r="U62" s="97" t="s">
        <v>388</v>
      </c>
      <c r="V62" s="96" t="s">
        <v>34</v>
      </c>
      <c r="W62" s="9">
        <f t="shared" ca="1" si="0"/>
        <v>2197</v>
      </c>
      <c r="X62" s="9" t="str">
        <f t="shared" ca="1" si="1"/>
        <v>Above 1 Year</v>
      </c>
      <c r="Y62" s="9" t="str">
        <f t="shared" ca="1" si="5"/>
        <v/>
      </c>
      <c r="Z62" s="9" t="str">
        <f t="shared" ca="1" si="6"/>
        <v/>
      </c>
      <c r="AA62" s="97" t="s">
        <v>229</v>
      </c>
      <c r="AB62" s="97" t="s">
        <v>4005</v>
      </c>
      <c r="AC62" s="97" t="str">
        <f t="shared" ca="1" si="7"/>
        <v>Above 1 Year</v>
      </c>
    </row>
    <row r="63" spans="1:29" s="24" customFormat="1" ht="25.5" customHeight="1" x14ac:dyDescent="0.25">
      <c r="A63" s="96">
        <v>62</v>
      </c>
      <c r="B63" s="97" t="s">
        <v>55</v>
      </c>
      <c r="C63" s="97" t="s">
        <v>389</v>
      </c>
      <c r="D63" s="96" t="s">
        <v>264</v>
      </c>
      <c r="E63" s="98">
        <v>44115</v>
      </c>
      <c r="F63" s="96" t="s">
        <v>232</v>
      </c>
      <c r="G63" s="96">
        <v>2020</v>
      </c>
      <c r="H63" s="97" t="s">
        <v>59</v>
      </c>
      <c r="I63" s="97" t="s">
        <v>59</v>
      </c>
      <c r="J63" s="96" t="s">
        <v>60</v>
      </c>
      <c r="K63" s="98"/>
      <c r="L63" s="96"/>
      <c r="M63" s="96"/>
      <c r="N63" s="96" t="s">
        <v>3196</v>
      </c>
      <c r="O63" s="96"/>
      <c r="P63" s="97"/>
      <c r="Q63" s="97"/>
      <c r="R63" s="104" t="s">
        <v>112</v>
      </c>
      <c r="S63" s="104" t="s">
        <v>112</v>
      </c>
      <c r="T63" s="98"/>
      <c r="U63" s="97" t="s">
        <v>390</v>
      </c>
      <c r="V63" s="96" t="s">
        <v>34</v>
      </c>
      <c r="W63" s="9">
        <f t="shared" ca="1" si="0"/>
        <v>2196</v>
      </c>
      <c r="X63" s="9" t="str">
        <f t="shared" ca="1" si="1"/>
        <v>Above 1 Year</v>
      </c>
      <c r="Y63" s="9" t="str">
        <f t="shared" ca="1" si="5"/>
        <v/>
      </c>
      <c r="Z63" s="9" t="str">
        <f t="shared" ca="1" si="6"/>
        <v/>
      </c>
      <c r="AA63" s="97" t="s">
        <v>229</v>
      </c>
      <c r="AB63" s="97" t="s">
        <v>4006</v>
      </c>
      <c r="AC63" s="97" t="str">
        <f t="shared" ca="1" si="7"/>
        <v>Above 1 Year</v>
      </c>
    </row>
    <row r="64" spans="1:29" s="24" customFormat="1" ht="25.5" customHeight="1" x14ac:dyDescent="0.25">
      <c r="A64" s="96">
        <v>63</v>
      </c>
      <c r="B64" s="97" t="s">
        <v>61</v>
      </c>
      <c r="C64" s="97" t="s">
        <v>391</v>
      </c>
      <c r="D64" s="96" t="s">
        <v>302</v>
      </c>
      <c r="E64" s="98">
        <v>44159</v>
      </c>
      <c r="F64" s="96" t="s">
        <v>206</v>
      </c>
      <c r="G64" s="96">
        <v>2020</v>
      </c>
      <c r="H64" s="97" t="s">
        <v>94</v>
      </c>
      <c r="I64" s="97" t="s">
        <v>94</v>
      </c>
      <c r="J64" s="96" t="s">
        <v>31</v>
      </c>
      <c r="K64" s="98"/>
      <c r="L64" s="96"/>
      <c r="M64" s="96"/>
      <c r="N64" s="96" t="s">
        <v>3196</v>
      </c>
      <c r="O64" s="96"/>
      <c r="P64" s="97"/>
      <c r="Q64" s="97"/>
      <c r="R64" s="104" t="s">
        <v>112</v>
      </c>
      <c r="S64" s="104" t="s">
        <v>112</v>
      </c>
      <c r="T64" s="98"/>
      <c r="U64" s="97" t="s">
        <v>392</v>
      </c>
      <c r="V64" s="96" t="s">
        <v>34</v>
      </c>
      <c r="W64" s="9">
        <f t="shared" ca="1" si="0"/>
        <v>2152</v>
      </c>
      <c r="X64" s="9" t="str">
        <f t="shared" ca="1" si="1"/>
        <v>Above 1 Year</v>
      </c>
      <c r="Y64" s="9" t="str">
        <f t="shared" ca="1" si="5"/>
        <v/>
      </c>
      <c r="Z64" s="9" t="str">
        <f t="shared" ca="1" si="6"/>
        <v/>
      </c>
      <c r="AA64" s="97" t="s">
        <v>245</v>
      </c>
      <c r="AB64" s="97" t="s">
        <v>4007</v>
      </c>
      <c r="AC64" s="97" t="str">
        <f t="shared" ca="1" si="7"/>
        <v>Above 1 Year</v>
      </c>
    </row>
    <row r="65" spans="1:29" s="24" customFormat="1" ht="25.5" customHeight="1" x14ac:dyDescent="0.25">
      <c r="A65" s="96">
        <v>64</v>
      </c>
      <c r="B65" s="97" t="s">
        <v>42</v>
      </c>
      <c r="C65" s="97" t="s">
        <v>393</v>
      </c>
      <c r="D65" s="96" t="s">
        <v>227</v>
      </c>
      <c r="E65" s="98">
        <v>44194</v>
      </c>
      <c r="F65" s="96" t="s">
        <v>233</v>
      </c>
      <c r="G65" s="96">
        <v>2020</v>
      </c>
      <c r="H65" s="97" t="s">
        <v>59</v>
      </c>
      <c r="I65" s="97" t="s">
        <v>59</v>
      </c>
      <c r="J65" s="96" t="s">
        <v>60</v>
      </c>
      <c r="K65" s="98"/>
      <c r="L65" s="96"/>
      <c r="M65" s="96"/>
      <c r="N65" s="96" t="s">
        <v>3196</v>
      </c>
      <c r="O65" s="96"/>
      <c r="P65" s="97"/>
      <c r="Q65" s="97"/>
      <c r="R65" s="104" t="s">
        <v>112</v>
      </c>
      <c r="S65" s="104" t="s">
        <v>112</v>
      </c>
      <c r="T65" s="98"/>
      <c r="U65" s="97" t="s">
        <v>394</v>
      </c>
      <c r="V65" s="96" t="s">
        <v>34</v>
      </c>
      <c r="W65" s="9">
        <f t="shared" ca="1" si="0"/>
        <v>2117</v>
      </c>
      <c r="X65" s="9" t="str">
        <f t="shared" ca="1" si="1"/>
        <v>Above 1 Year</v>
      </c>
      <c r="Y65" s="9" t="str">
        <f t="shared" ca="1" si="5"/>
        <v/>
      </c>
      <c r="Z65" s="9" t="str">
        <f t="shared" ca="1" si="6"/>
        <v/>
      </c>
      <c r="AA65" s="97" t="s">
        <v>229</v>
      </c>
      <c r="AB65" s="97" t="s">
        <v>4008</v>
      </c>
      <c r="AC65" s="97" t="str">
        <f t="shared" ca="1" si="7"/>
        <v>Above 1 Year</v>
      </c>
    </row>
    <row r="66" spans="1:29" s="24" customFormat="1" ht="25.5" customHeight="1" x14ac:dyDescent="0.25">
      <c r="A66" s="96">
        <v>65</v>
      </c>
      <c r="B66" s="97" t="s">
        <v>68</v>
      </c>
      <c r="C66" s="97" t="s">
        <v>395</v>
      </c>
      <c r="D66" s="96" t="s">
        <v>317</v>
      </c>
      <c r="E66" s="98">
        <v>44195</v>
      </c>
      <c r="F66" s="96" t="s">
        <v>233</v>
      </c>
      <c r="G66" s="96">
        <v>2020</v>
      </c>
      <c r="H66" s="97" t="s">
        <v>94</v>
      </c>
      <c r="I66" s="97" t="s">
        <v>94</v>
      </c>
      <c r="J66" s="96" t="s">
        <v>31</v>
      </c>
      <c r="K66" s="98"/>
      <c r="L66" s="96"/>
      <c r="M66" s="96"/>
      <c r="N66" s="96" t="s">
        <v>3196</v>
      </c>
      <c r="O66" s="96"/>
      <c r="P66" s="97"/>
      <c r="Q66" s="97"/>
      <c r="R66" s="104" t="s">
        <v>137</v>
      </c>
      <c r="S66" s="104" t="s">
        <v>137</v>
      </c>
      <c r="T66" s="98">
        <v>45930</v>
      </c>
      <c r="U66" s="97" t="s">
        <v>396</v>
      </c>
      <c r="V66" s="96" t="s">
        <v>34</v>
      </c>
      <c r="W66" s="9">
        <f t="shared" ref="W66:W129" ca="1" si="8">IF(N66="UI",DATEDIF(E66,TODAY(),"D"),"")</f>
        <v>2116</v>
      </c>
      <c r="X66" s="9" t="str">
        <f t="shared" ref="X66:X129" ca="1" si="9">IF(N66="UI",IF(W66&gt;365,"Above 1 Year",IF(AND(W66&lt;=365,W66&gt;180),"Above 6 Months",IF(AND(W66&lt;=180,W66&gt;90),"Above 3 Months",IF(AND(W66&lt;=90,W66&gt;60),"Above 60 Days",IF(AND(W66&lt;=60,W66&gt;45),"45 to 60 Days","Below 45 Days"))))),"")</f>
        <v>Above 1 Year</v>
      </c>
      <c r="Y66" s="9">
        <f t="shared" ca="1" si="5"/>
        <v>381</v>
      </c>
      <c r="Z66" s="9" t="str">
        <f t="shared" ca="1" si="6"/>
        <v>Above 1 Year</v>
      </c>
      <c r="AA66" s="97" t="s">
        <v>245</v>
      </c>
      <c r="AB66" s="97" t="s">
        <v>4009</v>
      </c>
      <c r="AC66" s="97" t="str">
        <f t="shared" ca="1" si="7"/>
        <v>Above 1 Year</v>
      </c>
    </row>
    <row r="67" spans="1:29" s="24" customFormat="1" ht="25.5" customHeight="1" x14ac:dyDescent="0.25">
      <c r="A67" s="96">
        <v>66</v>
      </c>
      <c r="B67" s="97" t="s">
        <v>42</v>
      </c>
      <c r="C67" s="97" t="s">
        <v>397</v>
      </c>
      <c r="D67" s="96" t="s">
        <v>227</v>
      </c>
      <c r="E67" s="98">
        <v>44201</v>
      </c>
      <c r="F67" s="96" t="s">
        <v>221</v>
      </c>
      <c r="G67" s="96">
        <v>2021</v>
      </c>
      <c r="H67" s="97" t="s">
        <v>59</v>
      </c>
      <c r="I67" s="97" t="s">
        <v>59</v>
      </c>
      <c r="J67" s="96" t="s">
        <v>60</v>
      </c>
      <c r="K67" s="98"/>
      <c r="L67" s="96"/>
      <c r="M67" s="96"/>
      <c r="N67" s="96" t="s">
        <v>3196</v>
      </c>
      <c r="O67" s="96"/>
      <c r="P67" s="97"/>
      <c r="Q67" s="97"/>
      <c r="R67" s="104" t="s">
        <v>112</v>
      </c>
      <c r="S67" s="104" t="s">
        <v>112</v>
      </c>
      <c r="T67" s="98"/>
      <c r="U67" s="97" t="s">
        <v>398</v>
      </c>
      <c r="V67" s="96" t="s">
        <v>34</v>
      </c>
      <c r="W67" s="9">
        <f t="shared" ca="1" si="8"/>
        <v>2110</v>
      </c>
      <c r="X67" s="9" t="str">
        <f t="shared" ca="1" si="9"/>
        <v>Above 1 Year</v>
      </c>
      <c r="Y67" s="9" t="str">
        <f t="shared" ca="1" si="5"/>
        <v/>
      </c>
      <c r="Z67" s="9" t="str">
        <f t="shared" ca="1" si="6"/>
        <v/>
      </c>
      <c r="AA67" s="97" t="s">
        <v>229</v>
      </c>
      <c r="AB67" s="97" t="s">
        <v>4010</v>
      </c>
      <c r="AC67" s="97" t="str">
        <f t="shared" ca="1" si="7"/>
        <v>Above 1 Year</v>
      </c>
    </row>
    <row r="68" spans="1:29" s="24" customFormat="1" ht="25.5" customHeight="1" x14ac:dyDescent="0.25">
      <c r="A68" s="96">
        <v>67</v>
      </c>
      <c r="B68" s="97" t="s">
        <v>68</v>
      </c>
      <c r="C68" s="97" t="s">
        <v>399</v>
      </c>
      <c r="D68" s="96" t="s">
        <v>400</v>
      </c>
      <c r="E68" s="98">
        <v>44208</v>
      </c>
      <c r="F68" s="96" t="s">
        <v>221</v>
      </c>
      <c r="G68" s="96">
        <v>2021</v>
      </c>
      <c r="H68" s="97" t="s">
        <v>116</v>
      </c>
      <c r="I68" s="97" t="s">
        <v>116</v>
      </c>
      <c r="J68" s="96" t="s">
        <v>116</v>
      </c>
      <c r="K68" s="98">
        <v>45915</v>
      </c>
      <c r="L68" s="96" t="s">
        <v>191</v>
      </c>
      <c r="M68" s="96"/>
      <c r="N68" s="96" t="s">
        <v>3196</v>
      </c>
      <c r="O68" s="96"/>
      <c r="P68" s="97"/>
      <c r="Q68" s="97"/>
      <c r="R68" s="104" t="s">
        <v>2664</v>
      </c>
      <c r="S68" s="104" t="s">
        <v>2664</v>
      </c>
      <c r="T68" s="98">
        <v>45915</v>
      </c>
      <c r="U68" s="97" t="s">
        <v>401</v>
      </c>
      <c r="V68" s="96" t="s">
        <v>34</v>
      </c>
      <c r="W68" s="9">
        <f t="shared" ca="1" si="8"/>
        <v>2103</v>
      </c>
      <c r="X68" s="9" t="str">
        <f t="shared" ca="1" si="9"/>
        <v>Above 1 Year</v>
      </c>
      <c r="Y68" s="9">
        <f t="shared" ca="1" si="5"/>
        <v>396</v>
      </c>
      <c r="Z68" s="9" t="str">
        <f t="shared" ca="1" si="6"/>
        <v>Above 1 Year</v>
      </c>
      <c r="AA68" s="97" t="s">
        <v>402</v>
      </c>
      <c r="AB68" s="97" t="s">
        <v>4011</v>
      </c>
      <c r="AC68" s="97" t="str">
        <f t="shared" ca="1" si="7"/>
        <v>Above 1 Year</v>
      </c>
    </row>
    <row r="69" spans="1:29" s="24" customFormat="1" ht="25.5" customHeight="1" x14ac:dyDescent="0.25">
      <c r="A69" s="96">
        <v>68</v>
      </c>
      <c r="B69" s="97" t="s">
        <v>68</v>
      </c>
      <c r="C69" s="97" t="s">
        <v>1126</v>
      </c>
      <c r="D69" s="96" t="s">
        <v>593</v>
      </c>
      <c r="E69" s="98">
        <v>44213</v>
      </c>
      <c r="F69" s="96" t="s">
        <v>221</v>
      </c>
      <c r="G69" s="96">
        <v>2021</v>
      </c>
      <c r="H69" s="97" t="s">
        <v>39</v>
      </c>
      <c r="I69" s="97" t="s">
        <v>39</v>
      </c>
      <c r="J69" s="96" t="s">
        <v>31</v>
      </c>
      <c r="K69" s="98"/>
      <c r="L69" s="96"/>
      <c r="M69" s="96"/>
      <c r="N69" s="96" t="s">
        <v>3196</v>
      </c>
      <c r="O69" s="96"/>
      <c r="P69" s="97"/>
      <c r="Q69" s="97"/>
      <c r="R69" s="104" t="s">
        <v>177</v>
      </c>
      <c r="S69" s="104" t="s">
        <v>176</v>
      </c>
      <c r="T69" s="98">
        <v>46182</v>
      </c>
      <c r="U69" s="97" t="s">
        <v>1127</v>
      </c>
      <c r="V69" s="96" t="s">
        <v>34</v>
      </c>
      <c r="W69" s="9">
        <f t="shared" ca="1" si="8"/>
        <v>2098</v>
      </c>
      <c r="X69" s="9" t="str">
        <f t="shared" ca="1" si="9"/>
        <v>Above 1 Year</v>
      </c>
      <c r="Y69" s="9">
        <f t="shared" ca="1" si="5"/>
        <v>129</v>
      </c>
      <c r="Z69" s="9" t="str">
        <f t="shared" ca="1" si="6"/>
        <v>Above 3 Months</v>
      </c>
      <c r="AA69" s="97" t="s">
        <v>203</v>
      </c>
      <c r="AB69" s="97" t="s">
        <v>4012</v>
      </c>
      <c r="AC69" s="97" t="str">
        <f t="shared" ca="1" si="7"/>
        <v>Above 1 Year</v>
      </c>
    </row>
    <row r="70" spans="1:29" s="24" customFormat="1" ht="25.5" customHeight="1" x14ac:dyDescent="0.25">
      <c r="A70" s="96">
        <v>69</v>
      </c>
      <c r="B70" s="97" t="s">
        <v>69</v>
      </c>
      <c r="C70" s="97" t="s">
        <v>399</v>
      </c>
      <c r="D70" s="96" t="s">
        <v>302</v>
      </c>
      <c r="E70" s="98">
        <v>44216</v>
      </c>
      <c r="F70" s="96" t="s">
        <v>221</v>
      </c>
      <c r="G70" s="96">
        <v>2021</v>
      </c>
      <c r="H70" s="97" t="s">
        <v>94</v>
      </c>
      <c r="I70" s="97" t="s">
        <v>94</v>
      </c>
      <c r="J70" s="96" t="s">
        <v>31</v>
      </c>
      <c r="K70" s="98"/>
      <c r="L70" s="96"/>
      <c r="M70" s="96"/>
      <c r="N70" s="96" t="s">
        <v>3196</v>
      </c>
      <c r="O70" s="96"/>
      <c r="P70" s="97"/>
      <c r="Q70" s="97"/>
      <c r="R70" s="104" t="s">
        <v>128</v>
      </c>
      <c r="S70" s="104" t="s">
        <v>128</v>
      </c>
      <c r="T70" s="98"/>
      <c r="U70" s="97" t="s">
        <v>404</v>
      </c>
      <c r="V70" s="96" t="s">
        <v>34</v>
      </c>
      <c r="W70" s="9">
        <f t="shared" ca="1" si="8"/>
        <v>2095</v>
      </c>
      <c r="X70" s="9" t="str">
        <f t="shared" ca="1" si="9"/>
        <v>Above 1 Year</v>
      </c>
      <c r="Y70" s="9" t="str">
        <f t="shared" ca="1" si="5"/>
        <v/>
      </c>
      <c r="Z70" s="9" t="str">
        <f t="shared" ca="1" si="6"/>
        <v/>
      </c>
      <c r="AA70" s="97" t="s">
        <v>245</v>
      </c>
      <c r="AB70" s="97" t="s">
        <v>4013</v>
      </c>
      <c r="AC70" s="97" t="str">
        <f t="shared" ca="1" si="7"/>
        <v>Above 1 Year</v>
      </c>
    </row>
    <row r="71" spans="1:29" s="24" customFormat="1" ht="25.5" customHeight="1" x14ac:dyDescent="0.25">
      <c r="A71" s="96">
        <v>70</v>
      </c>
      <c r="B71" s="97" t="s">
        <v>69</v>
      </c>
      <c r="C71" s="97" t="s">
        <v>417</v>
      </c>
      <c r="D71" s="96" t="s">
        <v>227</v>
      </c>
      <c r="E71" s="98">
        <v>44280</v>
      </c>
      <c r="F71" s="96" t="s">
        <v>210</v>
      </c>
      <c r="G71" s="96">
        <v>2021</v>
      </c>
      <c r="H71" s="97" t="s">
        <v>59</v>
      </c>
      <c r="I71" s="97" t="s">
        <v>59</v>
      </c>
      <c r="J71" s="96" t="s">
        <v>60</v>
      </c>
      <c r="K71" s="98"/>
      <c r="L71" s="96"/>
      <c r="M71" s="96"/>
      <c r="N71" s="96" t="s">
        <v>3196</v>
      </c>
      <c r="O71" s="96"/>
      <c r="P71" s="97"/>
      <c r="Q71" s="97"/>
      <c r="R71" s="104" t="s">
        <v>112</v>
      </c>
      <c r="S71" s="104" t="s">
        <v>112</v>
      </c>
      <c r="T71" s="98"/>
      <c r="U71" s="97" t="s">
        <v>418</v>
      </c>
      <c r="V71" s="96" t="s">
        <v>34</v>
      </c>
      <c r="W71" s="9">
        <f t="shared" ca="1" si="8"/>
        <v>2031</v>
      </c>
      <c r="X71" s="9" t="str">
        <f t="shared" ca="1" si="9"/>
        <v>Above 1 Year</v>
      </c>
      <c r="Y71" s="9" t="str">
        <f t="shared" ca="1" si="5"/>
        <v/>
      </c>
      <c r="Z71" s="9" t="str">
        <f t="shared" ca="1" si="6"/>
        <v/>
      </c>
      <c r="AA71" s="97" t="s">
        <v>229</v>
      </c>
      <c r="AB71" s="97" t="s">
        <v>4018</v>
      </c>
      <c r="AC71" s="97" t="str">
        <f t="shared" ca="1" si="7"/>
        <v>Above 1 Year</v>
      </c>
    </row>
    <row r="72" spans="1:29" s="24" customFormat="1" ht="25.5" customHeight="1" x14ac:dyDescent="0.25">
      <c r="A72" s="96">
        <v>71</v>
      </c>
      <c r="B72" s="97" t="s">
        <v>74</v>
      </c>
      <c r="C72" s="97" t="s">
        <v>420</v>
      </c>
      <c r="D72" s="96" t="s">
        <v>302</v>
      </c>
      <c r="E72" s="98">
        <v>44310</v>
      </c>
      <c r="F72" s="96" t="s">
        <v>256</v>
      </c>
      <c r="G72" s="96">
        <v>2021</v>
      </c>
      <c r="H72" s="97" t="s">
        <v>94</v>
      </c>
      <c r="I72" s="97" t="s">
        <v>94</v>
      </c>
      <c r="J72" s="96" t="s">
        <v>31</v>
      </c>
      <c r="K72" s="98"/>
      <c r="L72" s="96"/>
      <c r="M72" s="96"/>
      <c r="N72" s="96" t="s">
        <v>3196</v>
      </c>
      <c r="O72" s="96"/>
      <c r="P72" s="97"/>
      <c r="Q72" s="97"/>
      <c r="R72" s="104" t="s">
        <v>128</v>
      </c>
      <c r="S72" s="104" t="s">
        <v>128</v>
      </c>
      <c r="T72" s="98"/>
      <c r="U72" s="97" t="s">
        <v>421</v>
      </c>
      <c r="V72" s="96" t="s">
        <v>34</v>
      </c>
      <c r="W72" s="9">
        <f t="shared" ca="1" si="8"/>
        <v>2001</v>
      </c>
      <c r="X72" s="9" t="str">
        <f t="shared" ca="1" si="9"/>
        <v>Above 1 Year</v>
      </c>
      <c r="Y72" s="9" t="str">
        <f t="shared" ca="1" si="5"/>
        <v/>
      </c>
      <c r="Z72" s="9" t="str">
        <f t="shared" ca="1" si="6"/>
        <v/>
      </c>
      <c r="AA72" s="97" t="s">
        <v>245</v>
      </c>
      <c r="AB72" s="97" t="s">
        <v>4019</v>
      </c>
      <c r="AC72" s="97" t="str">
        <f t="shared" ca="1" si="7"/>
        <v>Above 1 Year</v>
      </c>
    </row>
    <row r="73" spans="1:29" s="24" customFormat="1" ht="25.5" customHeight="1" x14ac:dyDescent="0.25">
      <c r="A73" s="96">
        <v>72</v>
      </c>
      <c r="B73" s="97" t="s">
        <v>47</v>
      </c>
      <c r="C73" s="97" t="s">
        <v>425</v>
      </c>
      <c r="D73" s="96" t="s">
        <v>227</v>
      </c>
      <c r="E73" s="98">
        <v>44333</v>
      </c>
      <c r="F73" s="96" t="s">
        <v>201</v>
      </c>
      <c r="G73" s="96">
        <v>2021</v>
      </c>
      <c r="H73" s="97" t="s">
        <v>59</v>
      </c>
      <c r="I73" s="97" t="s">
        <v>59</v>
      </c>
      <c r="J73" s="96" t="s">
        <v>60</v>
      </c>
      <c r="K73" s="98"/>
      <c r="L73" s="96"/>
      <c r="M73" s="96"/>
      <c r="N73" s="96" t="s">
        <v>3196</v>
      </c>
      <c r="O73" s="96"/>
      <c r="P73" s="97"/>
      <c r="Q73" s="97"/>
      <c r="R73" s="104" t="s">
        <v>112</v>
      </c>
      <c r="S73" s="104" t="s">
        <v>112</v>
      </c>
      <c r="T73" s="98"/>
      <c r="U73" s="97" t="s">
        <v>426</v>
      </c>
      <c r="V73" s="96" t="s">
        <v>34</v>
      </c>
      <c r="W73" s="9">
        <f t="shared" ca="1" si="8"/>
        <v>1978</v>
      </c>
      <c r="X73" s="9" t="str">
        <f t="shared" ca="1" si="9"/>
        <v>Above 1 Year</v>
      </c>
      <c r="Y73" s="9" t="str">
        <f t="shared" ca="1" si="5"/>
        <v/>
      </c>
      <c r="Z73" s="9" t="str">
        <f t="shared" ca="1" si="6"/>
        <v/>
      </c>
      <c r="AA73" s="97" t="s">
        <v>229</v>
      </c>
      <c r="AB73" s="97" t="s">
        <v>4021</v>
      </c>
      <c r="AC73" s="97" t="str">
        <f t="shared" ca="1" si="7"/>
        <v>Above 1 Year</v>
      </c>
    </row>
    <row r="74" spans="1:29" s="24" customFormat="1" ht="25.5" customHeight="1" x14ac:dyDescent="0.25">
      <c r="A74" s="96">
        <v>73</v>
      </c>
      <c r="B74" s="97" t="s">
        <v>73</v>
      </c>
      <c r="C74" s="97" t="s">
        <v>429</v>
      </c>
      <c r="D74" s="96" t="s">
        <v>430</v>
      </c>
      <c r="E74" s="98">
        <v>44347</v>
      </c>
      <c r="F74" s="96" t="s">
        <v>201</v>
      </c>
      <c r="G74" s="96">
        <v>2021</v>
      </c>
      <c r="H74" s="97" t="s">
        <v>94</v>
      </c>
      <c r="I74" s="97" t="s">
        <v>94</v>
      </c>
      <c r="J74" s="96" t="s">
        <v>31</v>
      </c>
      <c r="K74" s="98"/>
      <c r="L74" s="96"/>
      <c r="M74" s="96"/>
      <c r="N74" s="96" t="s">
        <v>3196</v>
      </c>
      <c r="O74" s="96"/>
      <c r="P74" s="97"/>
      <c r="Q74" s="97"/>
      <c r="R74" s="104" t="s">
        <v>112</v>
      </c>
      <c r="S74" s="104" t="s">
        <v>112</v>
      </c>
      <c r="T74" s="98"/>
      <c r="U74" s="97" t="s">
        <v>431</v>
      </c>
      <c r="V74" s="96" t="s">
        <v>34</v>
      </c>
      <c r="W74" s="9">
        <f t="shared" ca="1" si="8"/>
        <v>1964</v>
      </c>
      <c r="X74" s="9" t="str">
        <f t="shared" ca="1" si="9"/>
        <v>Above 1 Year</v>
      </c>
      <c r="Y74" s="9" t="str">
        <f t="shared" ca="1" si="5"/>
        <v/>
      </c>
      <c r="Z74" s="9" t="str">
        <f t="shared" ca="1" si="6"/>
        <v/>
      </c>
      <c r="AA74" s="97" t="s">
        <v>245</v>
      </c>
      <c r="AB74" s="97" t="s">
        <v>4023</v>
      </c>
      <c r="AC74" s="97" t="str">
        <f t="shared" ca="1" si="7"/>
        <v>Above 1 Year</v>
      </c>
    </row>
    <row r="75" spans="1:29" s="24" customFormat="1" ht="25.5" customHeight="1" x14ac:dyDescent="0.25">
      <c r="A75" s="96">
        <v>74</v>
      </c>
      <c r="B75" s="97" t="s">
        <v>69</v>
      </c>
      <c r="C75" s="97" t="s">
        <v>432</v>
      </c>
      <c r="D75" s="96" t="s">
        <v>299</v>
      </c>
      <c r="E75" s="98">
        <v>44357</v>
      </c>
      <c r="F75" s="96" t="s">
        <v>196</v>
      </c>
      <c r="G75" s="96">
        <v>2021</v>
      </c>
      <c r="H75" s="97" t="s">
        <v>94</v>
      </c>
      <c r="I75" s="97" t="s">
        <v>94</v>
      </c>
      <c r="J75" s="96" t="s">
        <v>31</v>
      </c>
      <c r="K75" s="98"/>
      <c r="L75" s="96"/>
      <c r="M75" s="96"/>
      <c r="N75" s="96" t="s">
        <v>3196</v>
      </c>
      <c r="O75" s="96"/>
      <c r="P75" s="97"/>
      <c r="Q75" s="97"/>
      <c r="R75" s="104" t="s">
        <v>112</v>
      </c>
      <c r="S75" s="104" t="s">
        <v>112</v>
      </c>
      <c r="T75" s="98"/>
      <c r="U75" s="97" t="s">
        <v>433</v>
      </c>
      <c r="V75" s="96" t="s">
        <v>34</v>
      </c>
      <c r="W75" s="9">
        <f t="shared" ca="1" si="8"/>
        <v>1954</v>
      </c>
      <c r="X75" s="9" t="str">
        <f t="shared" ca="1" si="9"/>
        <v>Above 1 Year</v>
      </c>
      <c r="Y75" s="9" t="str">
        <f t="shared" ca="1" si="5"/>
        <v/>
      </c>
      <c r="Z75" s="9" t="str">
        <f t="shared" ca="1" si="6"/>
        <v/>
      </c>
      <c r="AA75" s="97" t="s">
        <v>245</v>
      </c>
      <c r="AB75" s="97" t="s">
        <v>4024</v>
      </c>
      <c r="AC75" s="97" t="str">
        <f t="shared" ca="1" si="7"/>
        <v>Above 1 Year</v>
      </c>
    </row>
    <row r="76" spans="1:29" s="24" customFormat="1" ht="25.5" customHeight="1" x14ac:dyDescent="0.25">
      <c r="A76" s="96">
        <v>75</v>
      </c>
      <c r="B76" s="97" t="s">
        <v>79</v>
      </c>
      <c r="C76" s="97" t="s">
        <v>436</v>
      </c>
      <c r="D76" s="96" t="s">
        <v>437</v>
      </c>
      <c r="E76" s="98">
        <v>44374</v>
      </c>
      <c r="F76" s="96" t="s">
        <v>196</v>
      </c>
      <c r="G76" s="96">
        <v>2021</v>
      </c>
      <c r="H76" s="97" t="s">
        <v>53</v>
      </c>
      <c r="I76" s="97" t="s">
        <v>54</v>
      </c>
      <c r="J76" s="96" t="s">
        <v>31</v>
      </c>
      <c r="K76" s="98">
        <v>44655</v>
      </c>
      <c r="L76" s="96" t="s">
        <v>191</v>
      </c>
      <c r="M76" s="96"/>
      <c r="N76" s="96" t="s">
        <v>3196</v>
      </c>
      <c r="O76" s="96"/>
      <c r="P76" s="97"/>
      <c r="Q76" s="97"/>
      <c r="R76" s="104" t="s">
        <v>2664</v>
      </c>
      <c r="S76" s="104" t="s">
        <v>2664</v>
      </c>
      <c r="T76" s="98">
        <v>44655</v>
      </c>
      <c r="U76" s="97" t="s">
        <v>438</v>
      </c>
      <c r="V76" s="96" t="s">
        <v>34</v>
      </c>
      <c r="W76" s="9">
        <f t="shared" ca="1" si="8"/>
        <v>1937</v>
      </c>
      <c r="X76" s="9" t="str">
        <f t="shared" ca="1" si="9"/>
        <v>Above 1 Year</v>
      </c>
      <c r="Y76" s="9">
        <f t="shared" ca="1" si="5"/>
        <v>1656</v>
      </c>
      <c r="Z76" s="9" t="str">
        <f t="shared" ca="1" si="6"/>
        <v>Above 1 Year</v>
      </c>
      <c r="AA76" s="97" t="s">
        <v>216</v>
      </c>
      <c r="AB76" s="97" t="s">
        <v>4025</v>
      </c>
      <c r="AC76" s="97" t="str">
        <f t="shared" ca="1" si="7"/>
        <v>Above 1 Year</v>
      </c>
    </row>
    <row r="77" spans="1:29" s="24" customFormat="1" ht="25.5" customHeight="1" x14ac:dyDescent="0.25">
      <c r="A77" s="96">
        <v>76</v>
      </c>
      <c r="B77" s="97" t="s">
        <v>74</v>
      </c>
      <c r="C77" s="97" t="s">
        <v>440</v>
      </c>
      <c r="D77" s="96" t="s">
        <v>441</v>
      </c>
      <c r="E77" s="98">
        <v>44375</v>
      </c>
      <c r="F77" s="96" t="s">
        <v>196</v>
      </c>
      <c r="G77" s="96">
        <v>2021</v>
      </c>
      <c r="H77" s="97" t="s">
        <v>29</v>
      </c>
      <c r="I77" s="97" t="s">
        <v>30</v>
      </c>
      <c r="J77" s="96" t="s">
        <v>31</v>
      </c>
      <c r="K77" s="98">
        <v>45756</v>
      </c>
      <c r="L77" s="96" t="s">
        <v>191</v>
      </c>
      <c r="M77" s="96"/>
      <c r="N77" s="96" t="s">
        <v>3196</v>
      </c>
      <c r="O77" s="96"/>
      <c r="P77" s="97"/>
      <c r="Q77" s="97"/>
      <c r="R77" s="104" t="s">
        <v>2664</v>
      </c>
      <c r="S77" s="104" t="s">
        <v>2664</v>
      </c>
      <c r="T77" s="98">
        <v>45756</v>
      </c>
      <c r="U77" s="97" t="s">
        <v>442</v>
      </c>
      <c r="V77" s="96" t="s">
        <v>34</v>
      </c>
      <c r="W77" s="9">
        <f t="shared" ca="1" si="8"/>
        <v>1936</v>
      </c>
      <c r="X77" s="9" t="str">
        <f t="shared" ca="1" si="9"/>
        <v>Above 1 Year</v>
      </c>
      <c r="Y77" s="9">
        <f t="shared" ca="1" si="5"/>
        <v>555</v>
      </c>
      <c r="Z77" s="9" t="str">
        <f t="shared" ca="1" si="6"/>
        <v>Above 1 Year</v>
      </c>
      <c r="AA77" s="97" t="s">
        <v>193</v>
      </c>
      <c r="AB77" s="97" t="s">
        <v>4026</v>
      </c>
      <c r="AC77" s="97" t="str">
        <f t="shared" ca="1" si="7"/>
        <v>Above 1 Year</v>
      </c>
    </row>
    <row r="78" spans="1:29" s="24" customFormat="1" ht="25.5" customHeight="1" x14ac:dyDescent="0.25">
      <c r="A78" s="96">
        <v>77</v>
      </c>
      <c r="B78" s="97" t="s">
        <v>74</v>
      </c>
      <c r="C78" s="97" t="s">
        <v>443</v>
      </c>
      <c r="D78" s="96" t="s">
        <v>302</v>
      </c>
      <c r="E78" s="98">
        <v>44376</v>
      </c>
      <c r="F78" s="96" t="s">
        <v>196</v>
      </c>
      <c r="G78" s="96">
        <v>2021</v>
      </c>
      <c r="H78" s="97" t="s">
        <v>94</v>
      </c>
      <c r="I78" s="97" t="s">
        <v>94</v>
      </c>
      <c r="J78" s="96" t="s">
        <v>31</v>
      </c>
      <c r="K78" s="98"/>
      <c r="L78" s="96"/>
      <c r="M78" s="96"/>
      <c r="N78" s="96" t="s">
        <v>3196</v>
      </c>
      <c r="O78" s="96"/>
      <c r="P78" s="97"/>
      <c r="Q78" s="97"/>
      <c r="R78" s="104" t="s">
        <v>128</v>
      </c>
      <c r="S78" s="104" t="s">
        <v>128</v>
      </c>
      <c r="T78" s="98"/>
      <c r="U78" s="97" t="s">
        <v>444</v>
      </c>
      <c r="V78" s="96" t="s">
        <v>34</v>
      </c>
      <c r="W78" s="9">
        <f t="shared" ca="1" si="8"/>
        <v>1935</v>
      </c>
      <c r="X78" s="9" t="str">
        <f t="shared" ca="1" si="9"/>
        <v>Above 1 Year</v>
      </c>
      <c r="Y78" s="9" t="str">
        <f t="shared" ca="1" si="5"/>
        <v/>
      </c>
      <c r="Z78" s="9" t="str">
        <f t="shared" ca="1" si="6"/>
        <v/>
      </c>
      <c r="AA78" s="97" t="s">
        <v>245</v>
      </c>
      <c r="AB78" s="97" t="s">
        <v>4027</v>
      </c>
      <c r="AC78" s="97" t="str">
        <f t="shared" ca="1" si="7"/>
        <v>Above 1 Year</v>
      </c>
    </row>
    <row r="79" spans="1:29" s="24" customFormat="1" ht="25.5" customHeight="1" x14ac:dyDescent="0.25">
      <c r="A79" s="96">
        <v>78</v>
      </c>
      <c r="B79" s="97" t="s">
        <v>90</v>
      </c>
      <c r="C79" s="97" t="s">
        <v>445</v>
      </c>
      <c r="D79" s="96" t="s">
        <v>227</v>
      </c>
      <c r="E79" s="98">
        <v>44379</v>
      </c>
      <c r="F79" s="96" t="s">
        <v>215</v>
      </c>
      <c r="G79" s="96">
        <v>2021</v>
      </c>
      <c r="H79" s="97" t="s">
        <v>59</v>
      </c>
      <c r="I79" s="97" t="s">
        <v>59</v>
      </c>
      <c r="J79" s="96" t="s">
        <v>60</v>
      </c>
      <c r="K79" s="98"/>
      <c r="L79" s="96"/>
      <c r="M79" s="96"/>
      <c r="N79" s="96" t="s">
        <v>3196</v>
      </c>
      <c r="O79" s="96"/>
      <c r="P79" s="97"/>
      <c r="Q79" s="97"/>
      <c r="R79" s="104" t="s">
        <v>112</v>
      </c>
      <c r="S79" s="104" t="s">
        <v>112</v>
      </c>
      <c r="T79" s="98"/>
      <c r="U79" s="97" t="s">
        <v>446</v>
      </c>
      <c r="V79" s="96" t="s">
        <v>34</v>
      </c>
      <c r="W79" s="9">
        <f t="shared" ca="1" si="8"/>
        <v>1932</v>
      </c>
      <c r="X79" s="9" t="str">
        <f t="shared" ca="1" si="9"/>
        <v>Above 1 Year</v>
      </c>
      <c r="Y79" s="9" t="str">
        <f t="shared" ca="1" si="5"/>
        <v/>
      </c>
      <c r="Z79" s="9" t="str">
        <f t="shared" ca="1" si="6"/>
        <v/>
      </c>
      <c r="AA79" s="97" t="s">
        <v>229</v>
      </c>
      <c r="AB79" s="97" t="s">
        <v>4028</v>
      </c>
      <c r="AC79" s="97" t="str">
        <f t="shared" ca="1" si="7"/>
        <v>Above 1 Year</v>
      </c>
    </row>
    <row r="80" spans="1:29" s="24" customFormat="1" ht="25.5" customHeight="1" x14ac:dyDescent="0.25">
      <c r="A80" s="96">
        <v>79</v>
      </c>
      <c r="B80" s="97" t="s">
        <v>61</v>
      </c>
      <c r="C80" s="97" t="s">
        <v>449</v>
      </c>
      <c r="D80" s="96" t="s">
        <v>302</v>
      </c>
      <c r="E80" s="98">
        <v>44381</v>
      </c>
      <c r="F80" s="96" t="s">
        <v>215</v>
      </c>
      <c r="G80" s="96">
        <v>2021</v>
      </c>
      <c r="H80" s="97" t="s">
        <v>94</v>
      </c>
      <c r="I80" s="97" t="s">
        <v>94</v>
      </c>
      <c r="J80" s="96" t="s">
        <v>31</v>
      </c>
      <c r="K80" s="98"/>
      <c r="L80" s="96"/>
      <c r="M80" s="96"/>
      <c r="N80" s="96" t="s">
        <v>3196</v>
      </c>
      <c r="O80" s="96"/>
      <c r="P80" s="97"/>
      <c r="Q80" s="97"/>
      <c r="R80" s="104" t="s">
        <v>112</v>
      </c>
      <c r="S80" s="104" t="s">
        <v>112</v>
      </c>
      <c r="T80" s="98"/>
      <c r="U80" s="97" t="s">
        <v>450</v>
      </c>
      <c r="V80" s="96" t="s">
        <v>34</v>
      </c>
      <c r="W80" s="9">
        <f t="shared" ca="1" si="8"/>
        <v>1930</v>
      </c>
      <c r="X80" s="9" t="str">
        <f t="shared" ca="1" si="9"/>
        <v>Above 1 Year</v>
      </c>
      <c r="Y80" s="9" t="str">
        <f t="shared" ca="1" si="5"/>
        <v/>
      </c>
      <c r="Z80" s="9" t="str">
        <f t="shared" ca="1" si="6"/>
        <v/>
      </c>
      <c r="AA80" s="97" t="s">
        <v>245</v>
      </c>
      <c r="AB80" s="97" t="s">
        <v>4030</v>
      </c>
      <c r="AC80" s="97" t="str">
        <f t="shared" ca="1" si="7"/>
        <v>Above 1 Year</v>
      </c>
    </row>
    <row r="81" spans="1:29" s="24" customFormat="1" ht="25.5" customHeight="1" x14ac:dyDescent="0.25">
      <c r="A81" s="96">
        <v>80</v>
      </c>
      <c r="B81" s="97" t="s">
        <v>47</v>
      </c>
      <c r="C81" s="97" t="s">
        <v>451</v>
      </c>
      <c r="D81" s="96" t="s">
        <v>227</v>
      </c>
      <c r="E81" s="98">
        <v>44385</v>
      </c>
      <c r="F81" s="96" t="s">
        <v>215</v>
      </c>
      <c r="G81" s="96">
        <v>2021</v>
      </c>
      <c r="H81" s="97" t="s">
        <v>59</v>
      </c>
      <c r="I81" s="97" t="s">
        <v>59</v>
      </c>
      <c r="J81" s="96" t="s">
        <v>60</v>
      </c>
      <c r="K81" s="98"/>
      <c r="L81" s="96"/>
      <c r="M81" s="96"/>
      <c r="N81" s="96" t="s">
        <v>3196</v>
      </c>
      <c r="O81" s="96"/>
      <c r="P81" s="97"/>
      <c r="Q81" s="97"/>
      <c r="R81" s="104" t="s">
        <v>112</v>
      </c>
      <c r="S81" s="104" t="s">
        <v>112</v>
      </c>
      <c r="T81" s="98"/>
      <c r="U81" s="97" t="s">
        <v>452</v>
      </c>
      <c r="V81" s="96" t="s">
        <v>34</v>
      </c>
      <c r="W81" s="9">
        <f t="shared" ca="1" si="8"/>
        <v>1926</v>
      </c>
      <c r="X81" s="9" t="str">
        <f t="shared" ca="1" si="9"/>
        <v>Above 1 Year</v>
      </c>
      <c r="Y81" s="9" t="str">
        <f t="shared" ca="1" si="5"/>
        <v/>
      </c>
      <c r="Z81" s="9" t="str">
        <f t="shared" ca="1" si="6"/>
        <v/>
      </c>
      <c r="AA81" s="97" t="s">
        <v>229</v>
      </c>
      <c r="AB81" s="97" t="s">
        <v>4031</v>
      </c>
      <c r="AC81" s="97" t="str">
        <f t="shared" ca="1" si="7"/>
        <v>Above 1 Year</v>
      </c>
    </row>
    <row r="82" spans="1:29" s="24" customFormat="1" ht="25.5" customHeight="1" x14ac:dyDescent="0.25">
      <c r="A82" s="96">
        <v>81</v>
      </c>
      <c r="B82" s="97" t="s">
        <v>64</v>
      </c>
      <c r="C82" s="97" t="s">
        <v>453</v>
      </c>
      <c r="D82" s="96" t="s">
        <v>222</v>
      </c>
      <c r="E82" s="98">
        <v>44388</v>
      </c>
      <c r="F82" s="96" t="s">
        <v>215</v>
      </c>
      <c r="G82" s="96">
        <v>2021</v>
      </c>
      <c r="H82" s="97" t="s">
        <v>29</v>
      </c>
      <c r="I82" s="97" t="s">
        <v>30</v>
      </c>
      <c r="J82" s="96" t="s">
        <v>31</v>
      </c>
      <c r="K82" s="98"/>
      <c r="L82" s="96"/>
      <c r="M82" s="96"/>
      <c r="N82" s="96" t="s">
        <v>3196</v>
      </c>
      <c r="O82" s="96"/>
      <c r="P82" s="97"/>
      <c r="Q82" s="97"/>
      <c r="R82" s="104" t="s">
        <v>50</v>
      </c>
      <c r="S82" s="104" t="s">
        <v>50</v>
      </c>
      <c r="T82" s="98"/>
      <c r="U82" s="97" t="s">
        <v>454</v>
      </c>
      <c r="V82" s="96" t="s">
        <v>34</v>
      </c>
      <c r="W82" s="9">
        <f t="shared" ca="1" si="8"/>
        <v>1923</v>
      </c>
      <c r="X82" s="9" t="str">
        <f t="shared" ca="1" si="9"/>
        <v>Above 1 Year</v>
      </c>
      <c r="Y82" s="9" t="str">
        <f t="shared" ca="1" si="5"/>
        <v/>
      </c>
      <c r="Z82" s="9" t="str">
        <f t="shared" ca="1" si="6"/>
        <v/>
      </c>
      <c r="AA82" s="97" t="s">
        <v>193</v>
      </c>
      <c r="AB82" s="97" t="s">
        <v>4032</v>
      </c>
      <c r="AC82" s="97" t="str">
        <f t="shared" ca="1" si="7"/>
        <v>Above 1 Year</v>
      </c>
    </row>
    <row r="83" spans="1:29" s="24" customFormat="1" ht="25.5" customHeight="1" x14ac:dyDescent="0.25">
      <c r="A83" s="96">
        <v>82</v>
      </c>
      <c r="B83" s="97" t="s">
        <v>69</v>
      </c>
      <c r="C83" s="97" t="s">
        <v>455</v>
      </c>
      <c r="D83" s="96" t="s">
        <v>302</v>
      </c>
      <c r="E83" s="98">
        <v>44403</v>
      </c>
      <c r="F83" s="96" t="s">
        <v>215</v>
      </c>
      <c r="G83" s="96">
        <v>2021</v>
      </c>
      <c r="H83" s="103" t="s">
        <v>94</v>
      </c>
      <c r="I83" s="97" t="s">
        <v>94</v>
      </c>
      <c r="J83" s="96" t="s">
        <v>31</v>
      </c>
      <c r="K83" s="98"/>
      <c r="L83" s="96"/>
      <c r="M83" s="96"/>
      <c r="N83" s="96" t="s">
        <v>3196</v>
      </c>
      <c r="O83" s="96"/>
      <c r="P83" s="97"/>
      <c r="Q83" s="97"/>
      <c r="R83" s="104" t="s">
        <v>128</v>
      </c>
      <c r="S83" s="104" t="s">
        <v>128</v>
      </c>
      <c r="T83" s="98"/>
      <c r="U83" s="97" t="s">
        <v>456</v>
      </c>
      <c r="V83" s="96" t="s">
        <v>34</v>
      </c>
      <c r="W83" s="9">
        <f t="shared" ca="1" si="8"/>
        <v>1908</v>
      </c>
      <c r="X83" s="9" t="str">
        <f t="shared" ca="1" si="9"/>
        <v>Above 1 Year</v>
      </c>
      <c r="Y83" s="9" t="str">
        <f t="shared" ca="1" si="5"/>
        <v/>
      </c>
      <c r="Z83" s="9" t="str">
        <f t="shared" ca="1" si="6"/>
        <v/>
      </c>
      <c r="AA83" s="97" t="s">
        <v>245</v>
      </c>
      <c r="AB83" s="97" t="s">
        <v>4033</v>
      </c>
      <c r="AC83" s="97" t="str">
        <f t="shared" ca="1" si="7"/>
        <v>Above 1 Year</v>
      </c>
    </row>
    <row r="84" spans="1:29" s="24" customFormat="1" ht="25.5" customHeight="1" x14ac:dyDescent="0.25">
      <c r="A84" s="96">
        <v>83</v>
      </c>
      <c r="B84" s="97" t="s">
        <v>68</v>
      </c>
      <c r="C84" s="97" t="s">
        <v>457</v>
      </c>
      <c r="D84" s="96" t="s">
        <v>458</v>
      </c>
      <c r="E84" s="98">
        <v>44405</v>
      </c>
      <c r="F84" s="96" t="s">
        <v>215</v>
      </c>
      <c r="G84" s="96">
        <v>2021</v>
      </c>
      <c r="H84" s="97" t="s">
        <v>115</v>
      </c>
      <c r="I84" s="97" t="s">
        <v>154</v>
      </c>
      <c r="J84" s="96" t="s">
        <v>31</v>
      </c>
      <c r="K84" s="98"/>
      <c r="L84" s="96"/>
      <c r="M84" s="96"/>
      <c r="N84" s="96" t="s">
        <v>3196</v>
      </c>
      <c r="O84" s="96"/>
      <c r="P84" s="97"/>
      <c r="Q84" s="97"/>
      <c r="R84" s="104" t="s">
        <v>112</v>
      </c>
      <c r="S84" s="104" t="s">
        <v>112</v>
      </c>
      <c r="T84" s="98"/>
      <c r="U84" s="97" t="s">
        <v>459</v>
      </c>
      <c r="V84" s="96" t="s">
        <v>34</v>
      </c>
      <c r="W84" s="9">
        <f t="shared" ca="1" si="8"/>
        <v>1906</v>
      </c>
      <c r="X84" s="9" t="str">
        <f t="shared" ca="1" si="9"/>
        <v>Above 1 Year</v>
      </c>
      <c r="Y84" s="9" t="str">
        <f t="shared" ca="1" si="5"/>
        <v/>
      </c>
      <c r="Z84" s="9" t="str">
        <f t="shared" ca="1" si="6"/>
        <v/>
      </c>
      <c r="AA84" s="97" t="s">
        <v>291</v>
      </c>
      <c r="AB84" s="97" t="s">
        <v>4034</v>
      </c>
      <c r="AC84" s="97" t="str">
        <f t="shared" ca="1" si="7"/>
        <v>Above 1 Year</v>
      </c>
    </row>
    <row r="85" spans="1:29" s="24" customFormat="1" ht="25.5" customHeight="1" x14ac:dyDescent="0.25">
      <c r="A85" s="96">
        <v>84</v>
      </c>
      <c r="B85" s="97" t="s">
        <v>58</v>
      </c>
      <c r="C85" s="97" t="s">
        <v>460</v>
      </c>
      <c r="D85" s="96" t="s">
        <v>227</v>
      </c>
      <c r="E85" s="98">
        <v>44407</v>
      </c>
      <c r="F85" s="96" t="s">
        <v>215</v>
      </c>
      <c r="G85" s="96">
        <v>2021</v>
      </c>
      <c r="H85" s="97" t="s">
        <v>59</v>
      </c>
      <c r="I85" s="97" t="s">
        <v>59</v>
      </c>
      <c r="J85" s="96" t="s">
        <v>60</v>
      </c>
      <c r="K85" s="98"/>
      <c r="L85" s="96"/>
      <c r="M85" s="96"/>
      <c r="N85" s="96" t="s">
        <v>3196</v>
      </c>
      <c r="O85" s="96"/>
      <c r="P85" s="97"/>
      <c r="Q85" s="97"/>
      <c r="R85" s="104" t="s">
        <v>112</v>
      </c>
      <c r="S85" s="104" t="s">
        <v>112</v>
      </c>
      <c r="T85" s="98"/>
      <c r="U85" s="97" t="s">
        <v>461</v>
      </c>
      <c r="V85" s="96" t="s">
        <v>34</v>
      </c>
      <c r="W85" s="9">
        <f t="shared" ca="1" si="8"/>
        <v>1904</v>
      </c>
      <c r="X85" s="9" t="str">
        <f t="shared" ca="1" si="9"/>
        <v>Above 1 Year</v>
      </c>
      <c r="Y85" s="9" t="str">
        <f t="shared" ca="1" si="5"/>
        <v/>
      </c>
      <c r="Z85" s="9" t="str">
        <f t="shared" ca="1" si="6"/>
        <v/>
      </c>
      <c r="AA85" s="97" t="s">
        <v>229</v>
      </c>
      <c r="AB85" s="97" t="s">
        <v>4035</v>
      </c>
      <c r="AC85" s="97" t="str">
        <f t="shared" ca="1" si="7"/>
        <v>Above 1 Year</v>
      </c>
    </row>
    <row r="86" spans="1:29" s="24" customFormat="1" ht="25.5" customHeight="1" x14ac:dyDescent="0.25">
      <c r="A86" s="96">
        <v>85</v>
      </c>
      <c r="B86" s="97" t="s">
        <v>68</v>
      </c>
      <c r="C86" s="97" t="s">
        <v>463</v>
      </c>
      <c r="D86" s="96" t="s">
        <v>464</v>
      </c>
      <c r="E86" s="98">
        <v>44409</v>
      </c>
      <c r="F86" s="96" t="s">
        <v>225</v>
      </c>
      <c r="G86" s="96">
        <v>2021</v>
      </c>
      <c r="H86" s="97" t="s">
        <v>116</v>
      </c>
      <c r="I86" s="97" t="s">
        <v>116</v>
      </c>
      <c r="J86" s="96" t="s">
        <v>116</v>
      </c>
      <c r="K86" s="98">
        <v>45915</v>
      </c>
      <c r="L86" s="96" t="s">
        <v>191</v>
      </c>
      <c r="M86" s="96"/>
      <c r="N86" s="96" t="s">
        <v>3196</v>
      </c>
      <c r="O86" s="96"/>
      <c r="P86" s="97"/>
      <c r="Q86" s="97"/>
      <c r="R86" s="104" t="s">
        <v>2664</v>
      </c>
      <c r="S86" s="104" t="s">
        <v>2664</v>
      </c>
      <c r="T86" s="98">
        <v>45915</v>
      </c>
      <c r="U86" s="97" t="s">
        <v>465</v>
      </c>
      <c r="V86" s="96" t="s">
        <v>34</v>
      </c>
      <c r="W86" s="9">
        <f t="shared" ca="1" si="8"/>
        <v>1902</v>
      </c>
      <c r="X86" s="9" t="str">
        <f t="shared" ca="1" si="9"/>
        <v>Above 1 Year</v>
      </c>
      <c r="Y86" s="9">
        <f t="shared" ca="1" si="5"/>
        <v>396</v>
      </c>
      <c r="Z86" s="9" t="str">
        <f t="shared" ca="1" si="6"/>
        <v>Above 1 Year</v>
      </c>
      <c r="AA86" s="97" t="s">
        <v>402</v>
      </c>
      <c r="AB86" s="97" t="s">
        <v>4036</v>
      </c>
      <c r="AC86" s="97" t="str">
        <f t="shared" ca="1" si="7"/>
        <v>Above 1 Year</v>
      </c>
    </row>
    <row r="87" spans="1:29" s="24" customFormat="1" ht="25.5" customHeight="1" x14ac:dyDescent="0.25">
      <c r="A87" s="96">
        <v>86</v>
      </c>
      <c r="B87" s="97" t="s">
        <v>42</v>
      </c>
      <c r="C87" s="97" t="s">
        <v>466</v>
      </c>
      <c r="D87" s="96" t="s">
        <v>70</v>
      </c>
      <c r="E87" s="98">
        <v>44409</v>
      </c>
      <c r="F87" s="96" t="s">
        <v>225</v>
      </c>
      <c r="G87" s="96">
        <v>2021</v>
      </c>
      <c r="H87" s="97" t="s">
        <v>70</v>
      </c>
      <c r="I87" s="97" t="s">
        <v>70</v>
      </c>
      <c r="J87" s="96" t="s">
        <v>70</v>
      </c>
      <c r="K87" s="98"/>
      <c r="L87" s="96"/>
      <c r="M87" s="96"/>
      <c r="N87" s="96" t="s">
        <v>3196</v>
      </c>
      <c r="O87" s="96"/>
      <c r="P87" s="97"/>
      <c r="Q87" s="97"/>
      <c r="R87" s="104" t="s">
        <v>112</v>
      </c>
      <c r="S87" s="104" t="s">
        <v>112</v>
      </c>
      <c r="T87" s="98"/>
      <c r="U87" s="97" t="s">
        <v>467</v>
      </c>
      <c r="V87" s="96" t="s">
        <v>34</v>
      </c>
      <c r="W87" s="9">
        <f t="shared" ca="1" si="8"/>
        <v>1902</v>
      </c>
      <c r="X87" s="9" t="str">
        <f t="shared" ca="1" si="9"/>
        <v>Above 1 Year</v>
      </c>
      <c r="Y87" s="9" t="str">
        <f t="shared" ca="1" si="5"/>
        <v/>
      </c>
      <c r="Z87" s="9" t="str">
        <f t="shared" ca="1" si="6"/>
        <v/>
      </c>
      <c r="AA87" s="97" t="s">
        <v>254</v>
      </c>
      <c r="AB87" s="97" t="s">
        <v>4037</v>
      </c>
      <c r="AC87" s="97" t="str">
        <f t="shared" ca="1" si="7"/>
        <v>Above 1 Year</v>
      </c>
    </row>
    <row r="88" spans="1:29" s="24" customFormat="1" ht="25.5" customHeight="1" x14ac:dyDescent="0.25">
      <c r="A88" s="96">
        <v>87</v>
      </c>
      <c r="B88" s="97" t="s">
        <v>67</v>
      </c>
      <c r="C88" s="97" t="s">
        <v>471</v>
      </c>
      <c r="D88" s="96" t="s">
        <v>227</v>
      </c>
      <c r="E88" s="98">
        <v>44442</v>
      </c>
      <c r="F88" s="96" t="s">
        <v>190</v>
      </c>
      <c r="G88" s="96">
        <v>2021</v>
      </c>
      <c r="H88" s="97" t="s">
        <v>59</v>
      </c>
      <c r="I88" s="97" t="s">
        <v>59</v>
      </c>
      <c r="J88" s="96" t="s">
        <v>60</v>
      </c>
      <c r="K88" s="98"/>
      <c r="L88" s="96"/>
      <c r="M88" s="96"/>
      <c r="N88" s="96" t="s">
        <v>3196</v>
      </c>
      <c r="O88" s="96"/>
      <c r="P88" s="97"/>
      <c r="Q88" s="97"/>
      <c r="R88" s="104" t="s">
        <v>112</v>
      </c>
      <c r="S88" s="104" t="s">
        <v>112</v>
      </c>
      <c r="T88" s="98"/>
      <c r="U88" s="97" t="s">
        <v>472</v>
      </c>
      <c r="V88" s="96" t="s">
        <v>34</v>
      </c>
      <c r="W88" s="9">
        <f t="shared" ca="1" si="8"/>
        <v>1869</v>
      </c>
      <c r="X88" s="9" t="str">
        <f t="shared" ca="1" si="9"/>
        <v>Above 1 Year</v>
      </c>
      <c r="Y88" s="9" t="str">
        <f t="shared" ca="1" si="5"/>
        <v/>
      </c>
      <c r="Z88" s="9" t="str">
        <f t="shared" ca="1" si="6"/>
        <v/>
      </c>
      <c r="AA88" s="97" t="s">
        <v>229</v>
      </c>
      <c r="AB88" s="97" t="s">
        <v>4039</v>
      </c>
      <c r="AC88" s="97" t="str">
        <f t="shared" ca="1" si="7"/>
        <v>Above 1 Year</v>
      </c>
    </row>
    <row r="89" spans="1:29" s="24" customFormat="1" ht="25.5" customHeight="1" x14ac:dyDescent="0.25">
      <c r="A89" s="96">
        <v>88</v>
      </c>
      <c r="B89" s="97" t="s">
        <v>69</v>
      </c>
      <c r="C89" s="97" t="s">
        <v>473</v>
      </c>
      <c r="D89" s="96" t="s">
        <v>227</v>
      </c>
      <c r="E89" s="98">
        <v>44461</v>
      </c>
      <c r="F89" s="96" t="s">
        <v>190</v>
      </c>
      <c r="G89" s="96">
        <v>2021</v>
      </c>
      <c r="H89" s="97" t="s">
        <v>59</v>
      </c>
      <c r="I89" s="97" t="s">
        <v>59</v>
      </c>
      <c r="J89" s="96" t="s">
        <v>60</v>
      </c>
      <c r="K89" s="98"/>
      <c r="L89" s="96"/>
      <c r="M89" s="96"/>
      <c r="N89" s="96" t="s">
        <v>3196</v>
      </c>
      <c r="O89" s="96"/>
      <c r="P89" s="97"/>
      <c r="Q89" s="97"/>
      <c r="R89" s="104" t="s">
        <v>112</v>
      </c>
      <c r="S89" s="104" t="s">
        <v>112</v>
      </c>
      <c r="T89" s="98"/>
      <c r="U89" s="97" t="s">
        <v>474</v>
      </c>
      <c r="V89" s="96" t="s">
        <v>34</v>
      </c>
      <c r="W89" s="9">
        <f t="shared" ca="1" si="8"/>
        <v>1850</v>
      </c>
      <c r="X89" s="9" t="str">
        <f t="shared" ca="1" si="9"/>
        <v>Above 1 Year</v>
      </c>
      <c r="Y89" s="9" t="str">
        <f t="shared" ca="1" si="5"/>
        <v/>
      </c>
      <c r="Z89" s="9" t="str">
        <f t="shared" ca="1" si="6"/>
        <v/>
      </c>
      <c r="AA89" s="97" t="s">
        <v>229</v>
      </c>
      <c r="AB89" s="97" t="s">
        <v>4040</v>
      </c>
      <c r="AC89" s="97" t="str">
        <f t="shared" ca="1" si="7"/>
        <v>Above 1 Year</v>
      </c>
    </row>
    <row r="90" spans="1:29" s="24" customFormat="1" ht="25.5" customHeight="1" x14ac:dyDescent="0.25">
      <c r="A90" s="96">
        <v>89</v>
      </c>
      <c r="B90" s="99" t="s">
        <v>38</v>
      </c>
      <c r="C90" s="99" t="s">
        <v>476</v>
      </c>
      <c r="D90" s="100" t="s">
        <v>227</v>
      </c>
      <c r="E90" s="101">
        <v>44476</v>
      </c>
      <c r="F90" s="100" t="s">
        <v>232</v>
      </c>
      <c r="G90" s="100">
        <v>2021</v>
      </c>
      <c r="H90" s="102" t="s">
        <v>59</v>
      </c>
      <c r="I90" s="99" t="s">
        <v>59</v>
      </c>
      <c r="J90" s="100" t="s">
        <v>60</v>
      </c>
      <c r="K90" s="101"/>
      <c r="L90" s="100"/>
      <c r="M90" s="100"/>
      <c r="N90" s="96" t="s">
        <v>3196</v>
      </c>
      <c r="O90" s="100"/>
      <c r="P90" s="99"/>
      <c r="Q90" s="99"/>
      <c r="R90" s="104" t="s">
        <v>112</v>
      </c>
      <c r="S90" s="104" t="s">
        <v>112</v>
      </c>
      <c r="T90" s="98"/>
      <c r="U90" s="99" t="s">
        <v>477</v>
      </c>
      <c r="V90" s="100" t="s">
        <v>34</v>
      </c>
      <c r="W90" s="9">
        <f t="shared" ca="1" si="8"/>
        <v>1835</v>
      </c>
      <c r="X90" s="9" t="str">
        <f t="shared" ca="1" si="9"/>
        <v>Above 1 Year</v>
      </c>
      <c r="Y90" s="9" t="str">
        <f t="shared" ca="1" si="5"/>
        <v/>
      </c>
      <c r="Z90" s="9" t="str">
        <f t="shared" ca="1" si="6"/>
        <v/>
      </c>
      <c r="AA90" s="100" t="s">
        <v>229</v>
      </c>
      <c r="AB90" s="97" t="s">
        <v>4041</v>
      </c>
      <c r="AC90" s="97" t="str">
        <f t="shared" ca="1" si="7"/>
        <v>Above 1 Year</v>
      </c>
    </row>
    <row r="91" spans="1:29" s="24" customFormat="1" ht="25.5" customHeight="1" x14ac:dyDescent="0.25">
      <c r="A91" s="96">
        <v>90</v>
      </c>
      <c r="B91" s="99" t="s">
        <v>68</v>
      </c>
      <c r="C91" s="99" t="s">
        <v>478</v>
      </c>
      <c r="D91" s="100" t="s">
        <v>400</v>
      </c>
      <c r="E91" s="101">
        <v>44486</v>
      </c>
      <c r="F91" s="100" t="s">
        <v>232</v>
      </c>
      <c r="G91" s="100">
        <v>2021</v>
      </c>
      <c r="H91" s="102" t="s">
        <v>116</v>
      </c>
      <c r="I91" s="99" t="s">
        <v>116</v>
      </c>
      <c r="J91" s="100" t="s">
        <v>116</v>
      </c>
      <c r="K91" s="101">
        <v>45915</v>
      </c>
      <c r="L91" s="100" t="s">
        <v>191</v>
      </c>
      <c r="M91" s="100"/>
      <c r="N91" s="96" t="s">
        <v>3196</v>
      </c>
      <c r="O91" s="100"/>
      <c r="P91" s="99"/>
      <c r="Q91" s="99"/>
      <c r="R91" s="104" t="s">
        <v>2664</v>
      </c>
      <c r="S91" s="104" t="s">
        <v>2664</v>
      </c>
      <c r="T91" s="98">
        <v>45915</v>
      </c>
      <c r="U91" s="99" t="s">
        <v>479</v>
      </c>
      <c r="V91" s="100" t="s">
        <v>34</v>
      </c>
      <c r="W91" s="9">
        <f t="shared" ca="1" si="8"/>
        <v>1825</v>
      </c>
      <c r="X91" s="9" t="str">
        <f t="shared" ca="1" si="9"/>
        <v>Above 1 Year</v>
      </c>
      <c r="Y91" s="9">
        <f t="shared" ca="1" si="5"/>
        <v>396</v>
      </c>
      <c r="Z91" s="9" t="str">
        <f t="shared" ca="1" si="6"/>
        <v>Above 1 Year</v>
      </c>
      <c r="AA91" s="100" t="s">
        <v>402</v>
      </c>
      <c r="AB91" s="97" t="s">
        <v>4042</v>
      </c>
      <c r="AC91" s="97" t="str">
        <f t="shared" ca="1" si="7"/>
        <v>Above 1 Year</v>
      </c>
    </row>
    <row r="92" spans="1:29" s="24" customFormat="1" ht="25.5" customHeight="1" x14ac:dyDescent="0.25">
      <c r="A92" s="96">
        <v>91</v>
      </c>
      <c r="B92" s="97" t="s">
        <v>73</v>
      </c>
      <c r="C92" s="97" t="s">
        <v>482</v>
      </c>
      <c r="D92" s="96" t="s">
        <v>302</v>
      </c>
      <c r="E92" s="98">
        <v>44496</v>
      </c>
      <c r="F92" s="96" t="s">
        <v>232</v>
      </c>
      <c r="G92" s="96">
        <v>2021</v>
      </c>
      <c r="H92" s="97" t="s">
        <v>94</v>
      </c>
      <c r="I92" s="97" t="s">
        <v>94</v>
      </c>
      <c r="J92" s="96" t="s">
        <v>31</v>
      </c>
      <c r="K92" s="98"/>
      <c r="L92" s="96"/>
      <c r="M92" s="96"/>
      <c r="N92" s="96" t="s">
        <v>3196</v>
      </c>
      <c r="O92" s="96"/>
      <c r="P92" s="97"/>
      <c r="Q92" s="97"/>
      <c r="R92" s="104" t="s">
        <v>112</v>
      </c>
      <c r="S92" s="104" t="s">
        <v>112</v>
      </c>
      <c r="T92" s="98"/>
      <c r="U92" s="97" t="s">
        <v>483</v>
      </c>
      <c r="V92" s="96" t="s">
        <v>34</v>
      </c>
      <c r="W92" s="9">
        <f t="shared" ca="1" si="8"/>
        <v>1815</v>
      </c>
      <c r="X92" s="9" t="str">
        <f t="shared" ca="1" si="9"/>
        <v>Above 1 Year</v>
      </c>
      <c r="Y92" s="9" t="str">
        <f t="shared" ca="1" si="5"/>
        <v/>
      </c>
      <c r="Z92" s="9" t="str">
        <f t="shared" ca="1" si="6"/>
        <v/>
      </c>
      <c r="AA92" s="97" t="s">
        <v>245</v>
      </c>
      <c r="AB92" s="97" t="s">
        <v>4044</v>
      </c>
      <c r="AC92" s="97" t="str">
        <f t="shared" ca="1" si="7"/>
        <v>Above 1 Year</v>
      </c>
    </row>
    <row r="93" spans="1:29" s="24" customFormat="1" ht="25.5" customHeight="1" x14ac:dyDescent="0.25">
      <c r="A93" s="96">
        <v>92</v>
      </c>
      <c r="B93" s="97" t="s">
        <v>47</v>
      </c>
      <c r="C93" s="97" t="s">
        <v>484</v>
      </c>
      <c r="D93" s="96" t="s">
        <v>243</v>
      </c>
      <c r="E93" s="98">
        <v>44503</v>
      </c>
      <c r="F93" s="96" t="s">
        <v>206</v>
      </c>
      <c r="G93" s="96">
        <v>2021</v>
      </c>
      <c r="H93" s="97" t="s">
        <v>94</v>
      </c>
      <c r="I93" s="97" t="s">
        <v>94</v>
      </c>
      <c r="J93" s="96" t="s">
        <v>31</v>
      </c>
      <c r="K93" s="98"/>
      <c r="L93" s="96"/>
      <c r="M93" s="96"/>
      <c r="N93" s="96" t="s">
        <v>3196</v>
      </c>
      <c r="O93" s="96"/>
      <c r="P93" s="97"/>
      <c r="Q93" s="97"/>
      <c r="R93" s="104" t="s">
        <v>112</v>
      </c>
      <c r="S93" s="104" t="s">
        <v>112</v>
      </c>
      <c r="T93" s="98"/>
      <c r="U93" s="97" t="s">
        <v>485</v>
      </c>
      <c r="V93" s="96" t="s">
        <v>34</v>
      </c>
      <c r="W93" s="9">
        <f t="shared" ca="1" si="8"/>
        <v>1808</v>
      </c>
      <c r="X93" s="9" t="str">
        <f t="shared" ca="1" si="9"/>
        <v>Above 1 Year</v>
      </c>
      <c r="Y93" s="9" t="str">
        <f t="shared" ca="1" si="5"/>
        <v/>
      </c>
      <c r="Z93" s="9" t="str">
        <f t="shared" ca="1" si="6"/>
        <v/>
      </c>
      <c r="AA93" s="97" t="s">
        <v>245</v>
      </c>
      <c r="AB93" s="97" t="s">
        <v>4045</v>
      </c>
      <c r="AC93" s="97" t="str">
        <f t="shared" ca="1" si="7"/>
        <v>Above 1 Year</v>
      </c>
    </row>
    <row r="94" spans="1:29" s="24" customFormat="1" ht="25.5" customHeight="1" x14ac:dyDescent="0.25">
      <c r="A94" s="96">
        <v>93</v>
      </c>
      <c r="B94" s="97" t="s">
        <v>74</v>
      </c>
      <c r="C94" s="97" t="s">
        <v>486</v>
      </c>
      <c r="D94" s="96" t="s">
        <v>227</v>
      </c>
      <c r="E94" s="98">
        <v>44503</v>
      </c>
      <c r="F94" s="96" t="s">
        <v>206</v>
      </c>
      <c r="G94" s="96">
        <v>2021</v>
      </c>
      <c r="H94" s="97" t="s">
        <v>59</v>
      </c>
      <c r="I94" s="97" t="s">
        <v>59</v>
      </c>
      <c r="J94" s="96" t="s">
        <v>60</v>
      </c>
      <c r="K94" s="98"/>
      <c r="L94" s="96"/>
      <c r="M94" s="96"/>
      <c r="N94" s="96" t="s">
        <v>3196</v>
      </c>
      <c r="O94" s="96"/>
      <c r="P94" s="97"/>
      <c r="Q94" s="97"/>
      <c r="R94" s="104" t="s">
        <v>112</v>
      </c>
      <c r="S94" s="104" t="s">
        <v>112</v>
      </c>
      <c r="T94" s="98"/>
      <c r="U94" s="97" t="s">
        <v>487</v>
      </c>
      <c r="V94" s="96" t="s">
        <v>34</v>
      </c>
      <c r="W94" s="9">
        <f t="shared" ca="1" si="8"/>
        <v>1808</v>
      </c>
      <c r="X94" s="9" t="str">
        <f t="shared" ca="1" si="9"/>
        <v>Above 1 Year</v>
      </c>
      <c r="Y94" s="9" t="str">
        <f t="shared" ca="1" si="5"/>
        <v/>
      </c>
      <c r="Z94" s="9" t="str">
        <f t="shared" ca="1" si="6"/>
        <v/>
      </c>
      <c r="AA94" s="97" t="s">
        <v>229</v>
      </c>
      <c r="AB94" s="97" t="s">
        <v>4046</v>
      </c>
      <c r="AC94" s="97" t="str">
        <f t="shared" ca="1" si="7"/>
        <v>Above 1 Year</v>
      </c>
    </row>
    <row r="95" spans="1:29" s="24" customFormat="1" ht="25.5" customHeight="1" x14ac:dyDescent="0.25">
      <c r="A95" s="96">
        <v>94</v>
      </c>
      <c r="B95" s="97" t="s">
        <v>38</v>
      </c>
      <c r="C95" s="97" t="s">
        <v>488</v>
      </c>
      <c r="D95" s="96" t="s">
        <v>302</v>
      </c>
      <c r="E95" s="98">
        <v>44505</v>
      </c>
      <c r="F95" s="96" t="s">
        <v>206</v>
      </c>
      <c r="G95" s="96">
        <v>2021</v>
      </c>
      <c r="H95" s="97" t="s">
        <v>94</v>
      </c>
      <c r="I95" s="97" t="s">
        <v>94</v>
      </c>
      <c r="J95" s="96" t="s">
        <v>31</v>
      </c>
      <c r="K95" s="98"/>
      <c r="L95" s="96"/>
      <c r="M95" s="96"/>
      <c r="N95" s="96" t="s">
        <v>3196</v>
      </c>
      <c r="O95" s="96"/>
      <c r="P95" s="97"/>
      <c r="Q95" s="97"/>
      <c r="R95" s="104" t="s">
        <v>112</v>
      </c>
      <c r="S95" s="104" t="s">
        <v>112</v>
      </c>
      <c r="T95" s="98"/>
      <c r="U95" s="97" t="s">
        <v>489</v>
      </c>
      <c r="V95" s="96" t="s">
        <v>34</v>
      </c>
      <c r="W95" s="9">
        <f t="shared" ca="1" si="8"/>
        <v>1806</v>
      </c>
      <c r="X95" s="9" t="str">
        <f t="shared" ca="1" si="9"/>
        <v>Above 1 Year</v>
      </c>
      <c r="Y95" s="9" t="str">
        <f t="shared" ca="1" si="5"/>
        <v/>
      </c>
      <c r="Z95" s="9" t="str">
        <f t="shared" ca="1" si="6"/>
        <v/>
      </c>
      <c r="AA95" s="97" t="s">
        <v>245</v>
      </c>
      <c r="AB95" s="97" t="s">
        <v>4047</v>
      </c>
      <c r="AC95" s="97" t="str">
        <f t="shared" ca="1" si="7"/>
        <v>Above 1 Year</v>
      </c>
    </row>
    <row r="96" spans="1:29" s="24" customFormat="1" ht="25.5" customHeight="1" x14ac:dyDescent="0.25">
      <c r="A96" s="96">
        <v>95</v>
      </c>
      <c r="B96" s="97" t="s">
        <v>110</v>
      </c>
      <c r="C96" s="97" t="s">
        <v>490</v>
      </c>
      <c r="D96" s="96" t="s">
        <v>317</v>
      </c>
      <c r="E96" s="98">
        <v>44505</v>
      </c>
      <c r="F96" s="96" t="s">
        <v>206</v>
      </c>
      <c r="G96" s="96">
        <v>2021</v>
      </c>
      <c r="H96" s="97" t="s">
        <v>94</v>
      </c>
      <c r="I96" s="97" t="s">
        <v>94</v>
      </c>
      <c r="J96" s="96" t="s">
        <v>31</v>
      </c>
      <c r="K96" s="98"/>
      <c r="L96" s="96"/>
      <c r="M96" s="96"/>
      <c r="N96" s="96" t="s">
        <v>3196</v>
      </c>
      <c r="O96" s="96"/>
      <c r="P96" s="97"/>
      <c r="Q96" s="97"/>
      <c r="R96" s="104" t="s">
        <v>112</v>
      </c>
      <c r="S96" s="104" t="s">
        <v>112</v>
      </c>
      <c r="T96" s="98"/>
      <c r="U96" s="97" t="s">
        <v>491</v>
      </c>
      <c r="V96" s="96" t="s">
        <v>34</v>
      </c>
      <c r="W96" s="9">
        <f t="shared" ca="1" si="8"/>
        <v>1806</v>
      </c>
      <c r="X96" s="9" t="str">
        <f t="shared" ca="1" si="9"/>
        <v>Above 1 Year</v>
      </c>
      <c r="Y96" s="9" t="str">
        <f t="shared" ca="1" si="5"/>
        <v/>
      </c>
      <c r="Z96" s="9" t="str">
        <f t="shared" ca="1" si="6"/>
        <v/>
      </c>
      <c r="AA96" s="97" t="s">
        <v>245</v>
      </c>
      <c r="AB96" s="97" t="s">
        <v>4048</v>
      </c>
      <c r="AC96" s="97" t="str">
        <f t="shared" ca="1" si="7"/>
        <v>Above 1 Year</v>
      </c>
    </row>
    <row r="97" spans="1:29" s="24" customFormat="1" ht="25.5" customHeight="1" x14ac:dyDescent="0.25">
      <c r="A97" s="96">
        <v>96</v>
      </c>
      <c r="B97" s="97" t="s">
        <v>68</v>
      </c>
      <c r="C97" s="97" t="s">
        <v>492</v>
      </c>
      <c r="D97" s="96" t="s">
        <v>493</v>
      </c>
      <c r="E97" s="98">
        <v>44508</v>
      </c>
      <c r="F97" s="96" t="s">
        <v>206</v>
      </c>
      <c r="G97" s="96">
        <v>2021</v>
      </c>
      <c r="H97" s="97" t="s">
        <v>116</v>
      </c>
      <c r="I97" s="97" t="s">
        <v>116</v>
      </c>
      <c r="J97" s="96" t="s">
        <v>116</v>
      </c>
      <c r="K97" s="98">
        <v>45915</v>
      </c>
      <c r="L97" s="96" t="s">
        <v>191</v>
      </c>
      <c r="M97" s="96"/>
      <c r="N97" s="96" t="s">
        <v>3196</v>
      </c>
      <c r="O97" s="96"/>
      <c r="P97" s="97"/>
      <c r="Q97" s="97"/>
      <c r="R97" s="104" t="s">
        <v>2664</v>
      </c>
      <c r="S97" s="104" t="s">
        <v>2664</v>
      </c>
      <c r="T97" s="98">
        <v>45915</v>
      </c>
      <c r="U97" s="97" t="s">
        <v>494</v>
      </c>
      <c r="V97" s="96" t="s">
        <v>34</v>
      </c>
      <c r="W97" s="9">
        <f t="shared" ca="1" si="8"/>
        <v>1803</v>
      </c>
      <c r="X97" s="9" t="str">
        <f t="shared" ca="1" si="9"/>
        <v>Above 1 Year</v>
      </c>
      <c r="Y97" s="9">
        <f t="shared" ca="1" si="5"/>
        <v>396</v>
      </c>
      <c r="Z97" s="9" t="str">
        <f t="shared" ca="1" si="6"/>
        <v>Above 1 Year</v>
      </c>
      <c r="AA97" s="97" t="s">
        <v>402</v>
      </c>
      <c r="AB97" s="97" t="s">
        <v>4049</v>
      </c>
      <c r="AC97" s="97" t="str">
        <f t="shared" ca="1" si="7"/>
        <v>Above 1 Year</v>
      </c>
    </row>
    <row r="98" spans="1:29" s="24" customFormat="1" ht="25.5" customHeight="1" x14ac:dyDescent="0.25">
      <c r="A98" s="96">
        <v>97</v>
      </c>
      <c r="B98" s="97" t="s">
        <v>38</v>
      </c>
      <c r="C98" s="97" t="s">
        <v>495</v>
      </c>
      <c r="D98" s="96" t="s">
        <v>302</v>
      </c>
      <c r="E98" s="98">
        <v>44510</v>
      </c>
      <c r="F98" s="96" t="s">
        <v>206</v>
      </c>
      <c r="G98" s="96">
        <v>2021</v>
      </c>
      <c r="H98" s="97" t="s">
        <v>94</v>
      </c>
      <c r="I98" s="97" t="s">
        <v>94</v>
      </c>
      <c r="J98" s="96" t="s">
        <v>31</v>
      </c>
      <c r="K98" s="98"/>
      <c r="L98" s="96"/>
      <c r="M98" s="96"/>
      <c r="N98" s="96" t="s">
        <v>3196</v>
      </c>
      <c r="O98" s="96"/>
      <c r="P98" s="97"/>
      <c r="Q98" s="97"/>
      <c r="R98" s="104" t="s">
        <v>112</v>
      </c>
      <c r="S98" s="104" t="s">
        <v>112</v>
      </c>
      <c r="T98" s="98"/>
      <c r="U98" s="97" t="s">
        <v>496</v>
      </c>
      <c r="V98" s="96" t="s">
        <v>34</v>
      </c>
      <c r="W98" s="9">
        <f t="shared" ca="1" si="8"/>
        <v>1801</v>
      </c>
      <c r="X98" s="9" t="str">
        <f t="shared" ca="1" si="9"/>
        <v>Above 1 Year</v>
      </c>
      <c r="Y98" s="9" t="str">
        <f t="shared" ca="1" si="5"/>
        <v/>
      </c>
      <c r="Z98" s="9" t="str">
        <f t="shared" ca="1" si="6"/>
        <v/>
      </c>
      <c r="AA98" s="97" t="s">
        <v>245</v>
      </c>
      <c r="AB98" s="97" t="s">
        <v>4050</v>
      </c>
      <c r="AC98" s="97" t="str">
        <f t="shared" ca="1" si="7"/>
        <v>Above 1 Year</v>
      </c>
    </row>
    <row r="99" spans="1:29" s="24" customFormat="1" ht="25.5" customHeight="1" x14ac:dyDescent="0.25">
      <c r="A99" s="96">
        <v>98</v>
      </c>
      <c r="B99" s="97" t="s">
        <v>61</v>
      </c>
      <c r="C99" s="97" t="s">
        <v>497</v>
      </c>
      <c r="D99" s="96" t="s">
        <v>302</v>
      </c>
      <c r="E99" s="98">
        <v>44510</v>
      </c>
      <c r="F99" s="96" t="s">
        <v>206</v>
      </c>
      <c r="G99" s="96">
        <v>2021</v>
      </c>
      <c r="H99" s="97" t="s">
        <v>94</v>
      </c>
      <c r="I99" s="97" t="s">
        <v>94</v>
      </c>
      <c r="J99" s="96" t="s">
        <v>31</v>
      </c>
      <c r="K99" s="98"/>
      <c r="L99" s="96"/>
      <c r="M99" s="96"/>
      <c r="N99" s="96" t="s">
        <v>3196</v>
      </c>
      <c r="O99" s="96"/>
      <c r="P99" s="97"/>
      <c r="Q99" s="97"/>
      <c r="R99" s="104" t="s">
        <v>112</v>
      </c>
      <c r="S99" s="104" t="s">
        <v>112</v>
      </c>
      <c r="T99" s="98"/>
      <c r="U99" s="97" t="s">
        <v>498</v>
      </c>
      <c r="V99" s="96" t="s">
        <v>34</v>
      </c>
      <c r="W99" s="9">
        <f t="shared" ca="1" si="8"/>
        <v>1801</v>
      </c>
      <c r="X99" s="9" t="str">
        <f t="shared" ca="1" si="9"/>
        <v>Above 1 Year</v>
      </c>
      <c r="Y99" s="9" t="str">
        <f t="shared" ca="1" si="5"/>
        <v/>
      </c>
      <c r="Z99" s="9" t="str">
        <f t="shared" ca="1" si="6"/>
        <v/>
      </c>
      <c r="AA99" s="97" t="s">
        <v>245</v>
      </c>
      <c r="AB99" s="97" t="s">
        <v>4051</v>
      </c>
      <c r="AC99" s="97" t="str">
        <f t="shared" ca="1" si="7"/>
        <v>Above 1 Year</v>
      </c>
    </row>
    <row r="100" spans="1:29" s="24" customFormat="1" ht="25.5" customHeight="1" x14ac:dyDescent="0.25">
      <c r="A100" s="96">
        <v>99</v>
      </c>
      <c r="B100" s="97" t="s">
        <v>113</v>
      </c>
      <c r="C100" s="97" t="s">
        <v>419</v>
      </c>
      <c r="D100" s="96" t="s">
        <v>227</v>
      </c>
      <c r="E100" s="98">
        <v>44519</v>
      </c>
      <c r="F100" s="96" t="s">
        <v>206</v>
      </c>
      <c r="G100" s="96">
        <v>2021</v>
      </c>
      <c r="H100" s="97" t="s">
        <v>59</v>
      </c>
      <c r="I100" s="97" t="s">
        <v>59</v>
      </c>
      <c r="J100" s="96" t="s">
        <v>60</v>
      </c>
      <c r="K100" s="98"/>
      <c r="L100" s="96"/>
      <c r="M100" s="96"/>
      <c r="N100" s="96" t="s">
        <v>3196</v>
      </c>
      <c r="O100" s="96"/>
      <c r="P100" s="97"/>
      <c r="Q100" s="97"/>
      <c r="R100" s="104" t="s">
        <v>112</v>
      </c>
      <c r="S100" s="104" t="s">
        <v>112</v>
      </c>
      <c r="T100" s="98"/>
      <c r="U100" s="97" t="s">
        <v>500</v>
      </c>
      <c r="V100" s="96" t="s">
        <v>34</v>
      </c>
      <c r="W100" s="9">
        <f t="shared" ca="1" si="8"/>
        <v>1792</v>
      </c>
      <c r="X100" s="9" t="str">
        <f t="shared" ca="1" si="9"/>
        <v>Above 1 Year</v>
      </c>
      <c r="Y100" s="9" t="str">
        <f t="shared" ca="1" si="5"/>
        <v/>
      </c>
      <c r="Z100" s="9" t="str">
        <f t="shared" ca="1" si="6"/>
        <v/>
      </c>
      <c r="AA100" s="97" t="s">
        <v>229</v>
      </c>
      <c r="AB100" s="97" t="s">
        <v>4053</v>
      </c>
      <c r="AC100" s="97" t="str">
        <f t="shared" ca="1" si="7"/>
        <v>Above 1 Year</v>
      </c>
    </row>
    <row r="101" spans="1:29" s="24" customFormat="1" ht="25.5" customHeight="1" x14ac:dyDescent="0.25">
      <c r="A101" s="96">
        <v>100</v>
      </c>
      <c r="B101" s="97" t="s">
        <v>68</v>
      </c>
      <c r="C101" s="97" t="s">
        <v>501</v>
      </c>
      <c r="D101" s="96" t="s">
        <v>70</v>
      </c>
      <c r="E101" s="98">
        <v>44525</v>
      </c>
      <c r="F101" s="96" t="s">
        <v>206</v>
      </c>
      <c r="G101" s="96">
        <v>2021</v>
      </c>
      <c r="H101" s="97" t="s">
        <v>70</v>
      </c>
      <c r="I101" s="97" t="s">
        <v>70</v>
      </c>
      <c r="J101" s="96" t="s">
        <v>70</v>
      </c>
      <c r="K101" s="98"/>
      <c r="L101" s="96"/>
      <c r="M101" s="96"/>
      <c r="N101" s="96" t="s">
        <v>3196</v>
      </c>
      <c r="O101" s="96"/>
      <c r="P101" s="97"/>
      <c r="Q101" s="97"/>
      <c r="R101" s="104" t="s">
        <v>112</v>
      </c>
      <c r="S101" s="104" t="s">
        <v>112</v>
      </c>
      <c r="T101" s="98"/>
      <c r="U101" s="97" t="s">
        <v>502</v>
      </c>
      <c r="V101" s="96" t="s">
        <v>34</v>
      </c>
      <c r="W101" s="9">
        <f t="shared" ca="1" si="8"/>
        <v>1786</v>
      </c>
      <c r="X101" s="9" t="str">
        <f t="shared" ca="1" si="9"/>
        <v>Above 1 Year</v>
      </c>
      <c r="Y101" s="9" t="str">
        <f t="shared" ca="1" si="5"/>
        <v/>
      </c>
      <c r="Z101" s="9" t="str">
        <f t="shared" ca="1" si="6"/>
        <v/>
      </c>
      <c r="AA101" s="97" t="s">
        <v>254</v>
      </c>
      <c r="AB101" s="97" t="s">
        <v>4054</v>
      </c>
      <c r="AC101" s="97" t="str">
        <f t="shared" ca="1" si="7"/>
        <v>Above 1 Year</v>
      </c>
    </row>
    <row r="102" spans="1:29" s="24" customFormat="1" ht="25.5" customHeight="1" x14ac:dyDescent="0.25">
      <c r="A102" s="96">
        <v>101</v>
      </c>
      <c r="B102" s="97" t="s">
        <v>42</v>
      </c>
      <c r="C102" s="97" t="s">
        <v>503</v>
      </c>
      <c r="D102" s="96" t="s">
        <v>464</v>
      </c>
      <c r="E102" s="98">
        <v>44527</v>
      </c>
      <c r="F102" s="96" t="s">
        <v>206</v>
      </c>
      <c r="G102" s="96">
        <v>2021</v>
      </c>
      <c r="H102" s="97" t="s">
        <v>116</v>
      </c>
      <c r="I102" s="97" t="s">
        <v>116</v>
      </c>
      <c r="J102" s="96" t="s">
        <v>116</v>
      </c>
      <c r="K102" s="98"/>
      <c r="L102" s="96"/>
      <c r="M102" s="96"/>
      <c r="N102" s="96" t="s">
        <v>3196</v>
      </c>
      <c r="O102" s="96"/>
      <c r="P102" s="97"/>
      <c r="Q102" s="97"/>
      <c r="R102" s="104" t="s">
        <v>50</v>
      </c>
      <c r="S102" s="104" t="s">
        <v>50</v>
      </c>
      <c r="T102" s="98"/>
      <c r="U102" s="97" t="s">
        <v>504</v>
      </c>
      <c r="V102" s="96" t="s">
        <v>34</v>
      </c>
      <c r="W102" s="9">
        <f t="shared" ca="1" si="8"/>
        <v>1784</v>
      </c>
      <c r="X102" s="9" t="str">
        <f t="shared" ca="1" si="9"/>
        <v>Above 1 Year</v>
      </c>
      <c r="Y102" s="9" t="str">
        <f t="shared" ca="1" si="5"/>
        <v/>
      </c>
      <c r="Z102" s="9" t="str">
        <f t="shared" ca="1" si="6"/>
        <v/>
      </c>
      <c r="AA102" s="97" t="s">
        <v>402</v>
      </c>
      <c r="AB102" s="97" t="s">
        <v>4055</v>
      </c>
      <c r="AC102" s="97" t="str">
        <f t="shared" ca="1" si="7"/>
        <v>Above 1 Year</v>
      </c>
    </row>
    <row r="103" spans="1:29" s="24" customFormat="1" ht="25.5" customHeight="1" x14ac:dyDescent="0.25">
      <c r="A103" s="96">
        <v>102</v>
      </c>
      <c r="B103" s="97" t="s">
        <v>68</v>
      </c>
      <c r="C103" s="97" t="s">
        <v>505</v>
      </c>
      <c r="D103" s="96" t="s">
        <v>227</v>
      </c>
      <c r="E103" s="98">
        <v>44529</v>
      </c>
      <c r="F103" s="96" t="s">
        <v>206</v>
      </c>
      <c r="G103" s="96">
        <v>2021</v>
      </c>
      <c r="H103" s="97" t="s">
        <v>59</v>
      </c>
      <c r="I103" s="97" t="s">
        <v>59</v>
      </c>
      <c r="J103" s="96" t="s">
        <v>60</v>
      </c>
      <c r="K103" s="98"/>
      <c r="L103" s="96"/>
      <c r="M103" s="96"/>
      <c r="N103" s="96" t="s">
        <v>3196</v>
      </c>
      <c r="O103" s="96"/>
      <c r="P103" s="97"/>
      <c r="Q103" s="97"/>
      <c r="R103" s="104" t="s">
        <v>112</v>
      </c>
      <c r="S103" s="104" t="s">
        <v>112</v>
      </c>
      <c r="T103" s="98"/>
      <c r="U103" s="97" t="s">
        <v>506</v>
      </c>
      <c r="V103" s="96" t="s">
        <v>34</v>
      </c>
      <c r="W103" s="9">
        <f t="shared" ca="1" si="8"/>
        <v>1782</v>
      </c>
      <c r="X103" s="9" t="str">
        <f t="shared" ca="1" si="9"/>
        <v>Above 1 Year</v>
      </c>
      <c r="Y103" s="9" t="str">
        <f t="shared" ca="1" si="5"/>
        <v/>
      </c>
      <c r="Z103" s="9" t="str">
        <f t="shared" ca="1" si="6"/>
        <v/>
      </c>
      <c r="AA103" s="97" t="s">
        <v>229</v>
      </c>
      <c r="AB103" s="97" t="s">
        <v>4056</v>
      </c>
      <c r="AC103" s="97" t="str">
        <f t="shared" ca="1" si="7"/>
        <v>Above 1 Year</v>
      </c>
    </row>
    <row r="104" spans="1:29" s="24" customFormat="1" ht="25.5" customHeight="1" x14ac:dyDescent="0.25">
      <c r="A104" s="96">
        <v>103</v>
      </c>
      <c r="B104" s="97" t="s">
        <v>74</v>
      </c>
      <c r="C104" s="97" t="s">
        <v>507</v>
      </c>
      <c r="D104" s="96" t="s">
        <v>508</v>
      </c>
      <c r="E104" s="98">
        <v>44529</v>
      </c>
      <c r="F104" s="96" t="s">
        <v>206</v>
      </c>
      <c r="G104" s="96">
        <v>2021</v>
      </c>
      <c r="H104" s="97" t="s">
        <v>94</v>
      </c>
      <c r="I104" s="97" t="s">
        <v>94</v>
      </c>
      <c r="J104" s="96" t="s">
        <v>31</v>
      </c>
      <c r="K104" s="98"/>
      <c r="L104" s="96"/>
      <c r="M104" s="96"/>
      <c r="N104" s="96" t="s">
        <v>3196</v>
      </c>
      <c r="O104" s="96"/>
      <c r="P104" s="97"/>
      <c r="Q104" s="97"/>
      <c r="R104" s="104" t="s">
        <v>128</v>
      </c>
      <c r="S104" s="104" t="s">
        <v>128</v>
      </c>
      <c r="T104" s="98"/>
      <c r="U104" s="97" t="s">
        <v>509</v>
      </c>
      <c r="V104" s="96" t="s">
        <v>34</v>
      </c>
      <c r="W104" s="9">
        <f t="shared" ca="1" si="8"/>
        <v>1782</v>
      </c>
      <c r="X104" s="9" t="str">
        <f t="shared" ca="1" si="9"/>
        <v>Above 1 Year</v>
      </c>
      <c r="Y104" s="9" t="str">
        <f t="shared" ca="1" si="5"/>
        <v/>
      </c>
      <c r="Z104" s="9" t="str">
        <f t="shared" ca="1" si="6"/>
        <v/>
      </c>
      <c r="AA104" s="97" t="s">
        <v>245</v>
      </c>
      <c r="AB104" s="97" t="s">
        <v>4057</v>
      </c>
      <c r="AC104" s="97" t="str">
        <f t="shared" ca="1" si="7"/>
        <v>Above 1 Year</v>
      </c>
    </row>
    <row r="105" spans="1:29" s="24" customFormat="1" ht="25.5" customHeight="1" x14ac:dyDescent="0.25">
      <c r="A105" s="96">
        <v>104</v>
      </c>
      <c r="B105" s="97" t="s">
        <v>68</v>
      </c>
      <c r="C105" s="97" t="s">
        <v>510</v>
      </c>
      <c r="D105" s="96" t="s">
        <v>511</v>
      </c>
      <c r="E105" s="98">
        <v>44533</v>
      </c>
      <c r="F105" s="96" t="s">
        <v>233</v>
      </c>
      <c r="G105" s="96">
        <v>2021</v>
      </c>
      <c r="H105" s="97" t="s">
        <v>39</v>
      </c>
      <c r="I105" s="97" t="s">
        <v>39</v>
      </c>
      <c r="J105" s="96" t="s">
        <v>31</v>
      </c>
      <c r="K105" s="98"/>
      <c r="L105" s="96"/>
      <c r="M105" s="96"/>
      <c r="N105" s="96" t="s">
        <v>3196</v>
      </c>
      <c r="O105" s="96"/>
      <c r="P105" s="97"/>
      <c r="Q105" s="97"/>
      <c r="R105" s="104" t="s">
        <v>176</v>
      </c>
      <c r="S105" s="104" t="s">
        <v>176</v>
      </c>
      <c r="T105" s="98">
        <v>46182</v>
      </c>
      <c r="U105" s="97" t="s">
        <v>512</v>
      </c>
      <c r="V105" s="96" t="s">
        <v>34</v>
      </c>
      <c r="W105" s="9">
        <f t="shared" ca="1" si="8"/>
        <v>1778</v>
      </c>
      <c r="X105" s="9" t="str">
        <f t="shared" ca="1" si="9"/>
        <v>Above 1 Year</v>
      </c>
      <c r="Y105" s="9">
        <f t="shared" ca="1" si="5"/>
        <v>129</v>
      </c>
      <c r="Z105" s="9" t="str">
        <f t="shared" ca="1" si="6"/>
        <v>Above 3 Months</v>
      </c>
      <c r="AA105" s="97" t="s">
        <v>203</v>
      </c>
      <c r="AB105" s="97" t="s">
        <v>4058</v>
      </c>
      <c r="AC105" s="97" t="str">
        <f t="shared" ca="1" si="7"/>
        <v>Above 1 Year</v>
      </c>
    </row>
    <row r="106" spans="1:29" s="24" customFormat="1" ht="25.5" customHeight="1" x14ac:dyDescent="0.25">
      <c r="A106" s="96">
        <v>105</v>
      </c>
      <c r="B106" s="97" t="s">
        <v>68</v>
      </c>
      <c r="C106" s="97" t="s">
        <v>517</v>
      </c>
      <c r="D106" s="96" t="s">
        <v>518</v>
      </c>
      <c r="E106" s="98">
        <v>44534</v>
      </c>
      <c r="F106" s="96" t="s">
        <v>233</v>
      </c>
      <c r="G106" s="96">
        <v>2021</v>
      </c>
      <c r="H106" s="97" t="s">
        <v>39</v>
      </c>
      <c r="I106" s="97" t="s">
        <v>39</v>
      </c>
      <c r="J106" s="96" t="s">
        <v>31</v>
      </c>
      <c r="K106" s="98"/>
      <c r="L106" s="96"/>
      <c r="M106" s="96"/>
      <c r="N106" s="96" t="s">
        <v>3196</v>
      </c>
      <c r="O106" s="96"/>
      <c r="P106" s="97"/>
      <c r="Q106" s="97"/>
      <c r="R106" s="104" t="s">
        <v>176</v>
      </c>
      <c r="S106" s="104" t="s">
        <v>176</v>
      </c>
      <c r="T106" s="98">
        <v>46182</v>
      </c>
      <c r="U106" s="97" t="s">
        <v>519</v>
      </c>
      <c r="V106" s="96" t="s">
        <v>34</v>
      </c>
      <c r="W106" s="9">
        <f t="shared" ca="1" si="8"/>
        <v>1777</v>
      </c>
      <c r="X106" s="9" t="str">
        <f t="shared" ca="1" si="9"/>
        <v>Above 1 Year</v>
      </c>
      <c r="Y106" s="9">
        <f t="shared" ca="1" si="5"/>
        <v>129</v>
      </c>
      <c r="Z106" s="9" t="str">
        <f t="shared" ca="1" si="6"/>
        <v>Above 3 Months</v>
      </c>
      <c r="AA106" s="97" t="s">
        <v>203</v>
      </c>
      <c r="AB106" s="97" t="s">
        <v>4059</v>
      </c>
      <c r="AC106" s="97" t="str">
        <f t="shared" ca="1" si="7"/>
        <v>Above 1 Year</v>
      </c>
    </row>
    <row r="107" spans="1:29" s="24" customFormat="1" ht="25.5" customHeight="1" x14ac:dyDescent="0.25">
      <c r="A107" s="96">
        <v>106</v>
      </c>
      <c r="B107" s="97" t="s">
        <v>28</v>
      </c>
      <c r="C107" s="97" t="s">
        <v>466</v>
      </c>
      <c r="D107" s="96" t="s">
        <v>264</v>
      </c>
      <c r="E107" s="98">
        <v>44539</v>
      </c>
      <c r="F107" s="96" t="s">
        <v>233</v>
      </c>
      <c r="G107" s="96">
        <v>2021</v>
      </c>
      <c r="H107" s="97" t="s">
        <v>59</v>
      </c>
      <c r="I107" s="97" t="s">
        <v>59</v>
      </c>
      <c r="J107" s="96" t="s">
        <v>60</v>
      </c>
      <c r="K107" s="98"/>
      <c r="L107" s="96"/>
      <c r="M107" s="96"/>
      <c r="N107" s="96" t="s">
        <v>3196</v>
      </c>
      <c r="O107" s="96"/>
      <c r="P107" s="97"/>
      <c r="Q107" s="97"/>
      <c r="R107" s="104" t="s">
        <v>112</v>
      </c>
      <c r="S107" s="104" t="s">
        <v>112</v>
      </c>
      <c r="T107" s="98"/>
      <c r="U107" s="97" t="s">
        <v>520</v>
      </c>
      <c r="V107" s="96" t="s">
        <v>34</v>
      </c>
      <c r="W107" s="9">
        <f t="shared" ca="1" si="8"/>
        <v>1772</v>
      </c>
      <c r="X107" s="9" t="str">
        <f t="shared" ca="1" si="9"/>
        <v>Above 1 Year</v>
      </c>
      <c r="Y107" s="9" t="str">
        <f t="shared" ca="1" si="5"/>
        <v/>
      </c>
      <c r="Z107" s="9" t="str">
        <f t="shared" ca="1" si="6"/>
        <v/>
      </c>
      <c r="AA107" s="97" t="s">
        <v>229</v>
      </c>
      <c r="AB107" s="97" t="s">
        <v>4060</v>
      </c>
      <c r="AC107" s="97" t="str">
        <f t="shared" ca="1" si="7"/>
        <v>Above 1 Year</v>
      </c>
    </row>
    <row r="108" spans="1:29" s="24" customFormat="1" ht="25.5" customHeight="1" x14ac:dyDescent="0.25">
      <c r="A108" s="96">
        <v>107</v>
      </c>
      <c r="B108" s="97" t="s">
        <v>38</v>
      </c>
      <c r="C108" s="97" t="s">
        <v>521</v>
      </c>
      <c r="D108" s="96" t="s">
        <v>302</v>
      </c>
      <c r="E108" s="98">
        <v>44540</v>
      </c>
      <c r="F108" s="96" t="s">
        <v>233</v>
      </c>
      <c r="G108" s="96">
        <v>2021</v>
      </c>
      <c r="H108" s="97" t="s">
        <v>94</v>
      </c>
      <c r="I108" s="97" t="s">
        <v>94</v>
      </c>
      <c r="J108" s="96" t="s">
        <v>31</v>
      </c>
      <c r="K108" s="98"/>
      <c r="L108" s="96"/>
      <c r="M108" s="96"/>
      <c r="N108" s="96" t="s">
        <v>3196</v>
      </c>
      <c r="O108" s="96"/>
      <c r="P108" s="97"/>
      <c r="Q108" s="97"/>
      <c r="R108" s="104" t="s">
        <v>112</v>
      </c>
      <c r="S108" s="104" t="s">
        <v>112</v>
      </c>
      <c r="T108" s="98"/>
      <c r="U108" s="97" t="s">
        <v>522</v>
      </c>
      <c r="V108" s="96" t="s">
        <v>34</v>
      </c>
      <c r="W108" s="9">
        <f t="shared" ca="1" si="8"/>
        <v>1771</v>
      </c>
      <c r="X108" s="9" t="str">
        <f t="shared" ca="1" si="9"/>
        <v>Above 1 Year</v>
      </c>
      <c r="Y108" s="9" t="str">
        <f t="shared" ca="1" si="5"/>
        <v/>
      </c>
      <c r="Z108" s="9" t="str">
        <f t="shared" ca="1" si="6"/>
        <v/>
      </c>
      <c r="AA108" s="97" t="s">
        <v>245</v>
      </c>
      <c r="AB108" s="97" t="s">
        <v>4061</v>
      </c>
      <c r="AC108" s="97" t="str">
        <f t="shared" ca="1" si="7"/>
        <v>Above 1 Year</v>
      </c>
    </row>
    <row r="109" spans="1:29" s="24" customFormat="1" ht="25.5" customHeight="1" x14ac:dyDescent="0.25">
      <c r="A109" s="96">
        <v>108</v>
      </c>
      <c r="B109" s="97" t="s">
        <v>38</v>
      </c>
      <c r="C109" s="97" t="s">
        <v>523</v>
      </c>
      <c r="D109" s="96" t="s">
        <v>227</v>
      </c>
      <c r="E109" s="98">
        <v>44544</v>
      </c>
      <c r="F109" s="96" t="s">
        <v>233</v>
      </c>
      <c r="G109" s="96">
        <v>2021</v>
      </c>
      <c r="H109" s="97" t="s">
        <v>59</v>
      </c>
      <c r="I109" s="97" t="s">
        <v>59</v>
      </c>
      <c r="J109" s="96" t="s">
        <v>60</v>
      </c>
      <c r="K109" s="98"/>
      <c r="L109" s="96"/>
      <c r="M109" s="96"/>
      <c r="N109" s="96" t="s">
        <v>3196</v>
      </c>
      <c r="O109" s="96"/>
      <c r="P109" s="97"/>
      <c r="Q109" s="97"/>
      <c r="R109" s="104" t="s">
        <v>112</v>
      </c>
      <c r="S109" s="104" t="s">
        <v>112</v>
      </c>
      <c r="T109" s="98"/>
      <c r="U109" s="97" t="s">
        <v>524</v>
      </c>
      <c r="V109" s="96" t="s">
        <v>34</v>
      </c>
      <c r="W109" s="9">
        <f t="shared" ca="1" si="8"/>
        <v>1767</v>
      </c>
      <c r="X109" s="9" t="str">
        <f t="shared" ca="1" si="9"/>
        <v>Above 1 Year</v>
      </c>
      <c r="Y109" s="9" t="str">
        <f t="shared" ca="1" si="5"/>
        <v/>
      </c>
      <c r="Z109" s="9" t="str">
        <f t="shared" ca="1" si="6"/>
        <v/>
      </c>
      <c r="AA109" s="97" t="s">
        <v>229</v>
      </c>
      <c r="AB109" s="97" t="s">
        <v>4062</v>
      </c>
      <c r="AC109" s="97" t="str">
        <f t="shared" ca="1" si="7"/>
        <v>Above 1 Year</v>
      </c>
    </row>
    <row r="110" spans="1:29" s="24" customFormat="1" ht="25.5" customHeight="1" x14ac:dyDescent="0.25">
      <c r="A110" s="96">
        <v>109</v>
      </c>
      <c r="B110" s="97" t="s">
        <v>67</v>
      </c>
      <c r="C110" s="97" t="s">
        <v>525</v>
      </c>
      <c r="D110" s="96" t="s">
        <v>243</v>
      </c>
      <c r="E110" s="98">
        <v>44544</v>
      </c>
      <c r="F110" s="96" t="s">
        <v>233</v>
      </c>
      <c r="G110" s="96">
        <v>2021</v>
      </c>
      <c r="H110" s="97" t="s">
        <v>94</v>
      </c>
      <c r="I110" s="97" t="s">
        <v>94</v>
      </c>
      <c r="J110" s="96" t="s">
        <v>31</v>
      </c>
      <c r="K110" s="98"/>
      <c r="L110" s="96"/>
      <c r="M110" s="96"/>
      <c r="N110" s="96" t="s">
        <v>3196</v>
      </c>
      <c r="O110" s="96"/>
      <c r="P110" s="97"/>
      <c r="Q110" s="97"/>
      <c r="R110" s="104" t="s">
        <v>128</v>
      </c>
      <c r="S110" s="104" t="s">
        <v>128</v>
      </c>
      <c r="T110" s="98"/>
      <c r="U110" s="97" t="s">
        <v>526</v>
      </c>
      <c r="V110" s="96" t="s">
        <v>34</v>
      </c>
      <c r="W110" s="9">
        <f t="shared" ca="1" si="8"/>
        <v>1767</v>
      </c>
      <c r="X110" s="9" t="str">
        <f t="shared" ca="1" si="9"/>
        <v>Above 1 Year</v>
      </c>
      <c r="Y110" s="9" t="str">
        <f t="shared" ca="1" si="5"/>
        <v/>
      </c>
      <c r="Z110" s="9" t="str">
        <f t="shared" ca="1" si="6"/>
        <v/>
      </c>
      <c r="AA110" s="97" t="s">
        <v>245</v>
      </c>
      <c r="AB110" s="97" t="s">
        <v>4063</v>
      </c>
      <c r="AC110" s="97" t="str">
        <f t="shared" ca="1" si="7"/>
        <v>Above 1 Year</v>
      </c>
    </row>
    <row r="111" spans="1:29" s="24" customFormat="1" ht="25.5" customHeight="1" x14ac:dyDescent="0.25">
      <c r="A111" s="96">
        <v>110</v>
      </c>
      <c r="B111" s="97" t="s">
        <v>61</v>
      </c>
      <c r="C111" s="97" t="s">
        <v>527</v>
      </c>
      <c r="D111" s="96" t="s">
        <v>385</v>
      </c>
      <c r="E111" s="98">
        <v>44545</v>
      </c>
      <c r="F111" s="96" t="s">
        <v>233</v>
      </c>
      <c r="G111" s="96">
        <v>2021</v>
      </c>
      <c r="H111" s="97" t="s">
        <v>94</v>
      </c>
      <c r="I111" s="97" t="s">
        <v>94</v>
      </c>
      <c r="J111" s="96" t="s">
        <v>31</v>
      </c>
      <c r="K111" s="98"/>
      <c r="L111" s="96"/>
      <c r="M111" s="96"/>
      <c r="N111" s="96" t="s">
        <v>3196</v>
      </c>
      <c r="O111" s="96"/>
      <c r="P111" s="97"/>
      <c r="Q111" s="97"/>
      <c r="R111" s="104" t="s">
        <v>112</v>
      </c>
      <c r="S111" s="104" t="s">
        <v>112</v>
      </c>
      <c r="T111" s="98"/>
      <c r="U111" s="97" t="s">
        <v>528</v>
      </c>
      <c r="V111" s="96" t="s">
        <v>34</v>
      </c>
      <c r="W111" s="9">
        <f t="shared" ca="1" si="8"/>
        <v>1766</v>
      </c>
      <c r="X111" s="9" t="str">
        <f t="shared" ca="1" si="9"/>
        <v>Above 1 Year</v>
      </c>
      <c r="Y111" s="9" t="str">
        <f t="shared" ca="1" si="5"/>
        <v/>
      </c>
      <c r="Z111" s="9" t="str">
        <f t="shared" ca="1" si="6"/>
        <v/>
      </c>
      <c r="AA111" s="97" t="s">
        <v>245</v>
      </c>
      <c r="AB111" s="97" t="s">
        <v>4064</v>
      </c>
      <c r="AC111" s="97" t="str">
        <f t="shared" ca="1" si="7"/>
        <v>Above 1 Year</v>
      </c>
    </row>
    <row r="112" spans="1:29" s="24" customFormat="1" ht="25.5" customHeight="1" x14ac:dyDescent="0.25">
      <c r="A112" s="96">
        <v>111</v>
      </c>
      <c r="B112" s="99" t="s">
        <v>61</v>
      </c>
      <c r="C112" s="99" t="s">
        <v>529</v>
      </c>
      <c r="D112" s="100" t="s">
        <v>385</v>
      </c>
      <c r="E112" s="101">
        <v>44546</v>
      </c>
      <c r="F112" s="100" t="s">
        <v>233</v>
      </c>
      <c r="G112" s="100">
        <v>2021</v>
      </c>
      <c r="H112" s="102" t="s">
        <v>94</v>
      </c>
      <c r="I112" s="99" t="s">
        <v>94</v>
      </c>
      <c r="J112" s="100" t="s">
        <v>31</v>
      </c>
      <c r="K112" s="101"/>
      <c r="L112" s="100"/>
      <c r="M112" s="100"/>
      <c r="N112" s="96" t="s">
        <v>3196</v>
      </c>
      <c r="O112" s="100"/>
      <c r="P112" s="99"/>
      <c r="Q112" s="99"/>
      <c r="R112" s="104" t="s">
        <v>112</v>
      </c>
      <c r="S112" s="104" t="s">
        <v>112</v>
      </c>
      <c r="T112" s="98"/>
      <c r="U112" s="99" t="s">
        <v>530</v>
      </c>
      <c r="V112" s="100" t="s">
        <v>34</v>
      </c>
      <c r="W112" s="9">
        <f t="shared" ca="1" si="8"/>
        <v>1765</v>
      </c>
      <c r="X112" s="9" t="str">
        <f t="shared" ca="1" si="9"/>
        <v>Above 1 Year</v>
      </c>
      <c r="Y112" s="9" t="str">
        <f t="shared" ref="Y112:Y170" ca="1" si="10">IF(T112&lt;&gt;"",DATEDIF(T112,TODAY(),"D"),"")</f>
        <v/>
      </c>
      <c r="Z112" s="9" t="str">
        <f t="shared" ref="Z112:Z170" ca="1" si="11">IF(Y112&lt;&gt;"",IF(Y112&gt;365,"Above 1 Year",IF(AND(Y112&lt;=365,Y112&gt;180),"Above 6 Months",IF(AND(Y112&lt;=180,Y112&gt;90),"Above 3 Months",IF(AND(Y112&lt;=90,Y112&gt;60),"Above 60 Days",IF(AND(Y112&lt;=60,Y112&gt;45),"45 to 60 Days","Below 45 Days"))))),"")</f>
        <v/>
      </c>
      <c r="AA112" s="100" t="s">
        <v>245</v>
      </c>
      <c r="AB112" s="97" t="s">
        <v>4065</v>
      </c>
      <c r="AC112" s="97" t="str">
        <f t="shared" ca="1" si="7"/>
        <v>Above 1 Year</v>
      </c>
    </row>
    <row r="113" spans="1:29" s="24" customFormat="1" ht="25.5" customHeight="1" x14ac:dyDescent="0.25">
      <c r="A113" s="96">
        <v>112</v>
      </c>
      <c r="B113" s="97" t="s">
        <v>106</v>
      </c>
      <c r="C113" s="97" t="s">
        <v>531</v>
      </c>
      <c r="D113" s="96" t="s">
        <v>227</v>
      </c>
      <c r="E113" s="98">
        <v>44547</v>
      </c>
      <c r="F113" s="96" t="s">
        <v>233</v>
      </c>
      <c r="G113" s="96">
        <v>2021</v>
      </c>
      <c r="H113" s="97" t="s">
        <v>59</v>
      </c>
      <c r="I113" s="97" t="s">
        <v>59</v>
      </c>
      <c r="J113" s="96" t="s">
        <v>60</v>
      </c>
      <c r="K113" s="98"/>
      <c r="L113" s="96"/>
      <c r="M113" s="96"/>
      <c r="N113" s="96" t="s">
        <v>3196</v>
      </c>
      <c r="O113" s="96"/>
      <c r="P113" s="97"/>
      <c r="Q113" s="97"/>
      <c r="R113" s="104" t="s">
        <v>112</v>
      </c>
      <c r="S113" s="104" t="s">
        <v>112</v>
      </c>
      <c r="T113" s="98"/>
      <c r="U113" s="97" t="s">
        <v>532</v>
      </c>
      <c r="V113" s="96" t="s">
        <v>34</v>
      </c>
      <c r="W113" s="9">
        <f t="shared" ca="1" si="8"/>
        <v>1764</v>
      </c>
      <c r="X113" s="9" t="str">
        <f t="shared" ca="1" si="9"/>
        <v>Above 1 Year</v>
      </c>
      <c r="Y113" s="9" t="str">
        <f t="shared" ca="1" si="10"/>
        <v/>
      </c>
      <c r="Z113" s="9" t="str">
        <f t="shared" ca="1" si="11"/>
        <v/>
      </c>
      <c r="AA113" s="97" t="s">
        <v>229</v>
      </c>
      <c r="AB113" s="97" t="s">
        <v>4066</v>
      </c>
      <c r="AC113" s="97" t="str">
        <f t="shared" ref="AC113:AC171" ca="1" si="12">IF(S113="SC/PRC/CC No. Awaited","",X113)</f>
        <v>Above 1 Year</v>
      </c>
    </row>
    <row r="114" spans="1:29" s="24" customFormat="1" ht="25.5" customHeight="1" x14ac:dyDescent="0.25">
      <c r="A114" s="96">
        <v>113</v>
      </c>
      <c r="B114" s="97" t="s">
        <v>61</v>
      </c>
      <c r="C114" s="97" t="s">
        <v>434</v>
      </c>
      <c r="D114" s="96" t="s">
        <v>385</v>
      </c>
      <c r="E114" s="98">
        <v>44557</v>
      </c>
      <c r="F114" s="96" t="s">
        <v>233</v>
      </c>
      <c r="G114" s="96">
        <v>2021</v>
      </c>
      <c r="H114" s="97" t="s">
        <v>94</v>
      </c>
      <c r="I114" s="97" t="s">
        <v>94</v>
      </c>
      <c r="J114" s="96" t="s">
        <v>31</v>
      </c>
      <c r="K114" s="98"/>
      <c r="L114" s="96"/>
      <c r="M114" s="96"/>
      <c r="N114" s="96" t="s">
        <v>3196</v>
      </c>
      <c r="O114" s="96"/>
      <c r="P114" s="97"/>
      <c r="Q114" s="97"/>
      <c r="R114" s="104" t="s">
        <v>112</v>
      </c>
      <c r="S114" s="104" t="s">
        <v>112</v>
      </c>
      <c r="T114" s="98"/>
      <c r="U114" s="97" t="s">
        <v>533</v>
      </c>
      <c r="V114" s="96" t="s">
        <v>34</v>
      </c>
      <c r="W114" s="9">
        <f t="shared" ca="1" si="8"/>
        <v>1754</v>
      </c>
      <c r="X114" s="9" t="str">
        <f t="shared" ca="1" si="9"/>
        <v>Above 1 Year</v>
      </c>
      <c r="Y114" s="9" t="str">
        <f t="shared" ca="1" si="10"/>
        <v/>
      </c>
      <c r="Z114" s="9" t="str">
        <f t="shared" ca="1" si="11"/>
        <v/>
      </c>
      <c r="AA114" s="97" t="s">
        <v>245</v>
      </c>
      <c r="AB114" s="97" t="s">
        <v>4067</v>
      </c>
      <c r="AC114" s="97" t="str">
        <f t="shared" ca="1" si="12"/>
        <v>Above 1 Year</v>
      </c>
    </row>
    <row r="115" spans="1:29" s="24" customFormat="1" ht="25.5" customHeight="1" x14ac:dyDescent="0.25">
      <c r="A115" s="96">
        <v>114</v>
      </c>
      <c r="B115" s="97" t="s">
        <v>68</v>
      </c>
      <c r="C115" s="97" t="s">
        <v>534</v>
      </c>
      <c r="D115" s="96" t="s">
        <v>70</v>
      </c>
      <c r="E115" s="98">
        <v>44572</v>
      </c>
      <c r="F115" s="96" t="s">
        <v>221</v>
      </c>
      <c r="G115" s="96">
        <v>2022</v>
      </c>
      <c r="H115" s="97" t="s">
        <v>70</v>
      </c>
      <c r="I115" s="97" t="s">
        <v>70</v>
      </c>
      <c r="J115" s="96" t="s">
        <v>70</v>
      </c>
      <c r="K115" s="98"/>
      <c r="L115" s="96"/>
      <c r="M115" s="96"/>
      <c r="N115" s="96" t="s">
        <v>3196</v>
      </c>
      <c r="O115" s="96"/>
      <c r="P115" s="97"/>
      <c r="Q115" s="97"/>
      <c r="R115" s="104" t="s">
        <v>142</v>
      </c>
      <c r="S115" s="104" t="s">
        <v>142</v>
      </c>
      <c r="T115" s="98"/>
      <c r="U115" s="97" t="s">
        <v>535</v>
      </c>
      <c r="V115" s="96" t="s">
        <v>34</v>
      </c>
      <c r="W115" s="9">
        <f t="shared" ca="1" si="8"/>
        <v>1739</v>
      </c>
      <c r="X115" s="9" t="str">
        <f t="shared" ca="1" si="9"/>
        <v>Above 1 Year</v>
      </c>
      <c r="Y115" s="9" t="str">
        <f t="shared" ca="1" si="10"/>
        <v/>
      </c>
      <c r="Z115" s="9" t="str">
        <f t="shared" ca="1" si="11"/>
        <v/>
      </c>
      <c r="AA115" s="97" t="s">
        <v>254</v>
      </c>
      <c r="AB115" s="97" t="s">
        <v>4068</v>
      </c>
      <c r="AC115" s="97" t="str">
        <f t="shared" ca="1" si="12"/>
        <v>Above 1 Year</v>
      </c>
    </row>
    <row r="116" spans="1:29" s="24" customFormat="1" ht="25.5" customHeight="1" x14ac:dyDescent="0.25">
      <c r="A116" s="96">
        <v>115</v>
      </c>
      <c r="B116" s="97" t="s">
        <v>64</v>
      </c>
      <c r="C116" s="97" t="s">
        <v>536</v>
      </c>
      <c r="D116" s="96" t="s">
        <v>317</v>
      </c>
      <c r="E116" s="98">
        <v>44572</v>
      </c>
      <c r="F116" s="96" t="s">
        <v>221</v>
      </c>
      <c r="G116" s="96">
        <v>2022</v>
      </c>
      <c r="H116" s="97" t="s">
        <v>94</v>
      </c>
      <c r="I116" s="97" t="s">
        <v>94</v>
      </c>
      <c r="J116" s="96" t="s">
        <v>31</v>
      </c>
      <c r="K116" s="98"/>
      <c r="L116" s="96"/>
      <c r="M116" s="96"/>
      <c r="N116" s="96" t="s">
        <v>3196</v>
      </c>
      <c r="O116" s="96"/>
      <c r="P116" s="97"/>
      <c r="Q116" s="97"/>
      <c r="R116" s="104" t="s">
        <v>112</v>
      </c>
      <c r="S116" s="104" t="s">
        <v>128</v>
      </c>
      <c r="T116" s="98"/>
      <c r="U116" s="97" t="s">
        <v>537</v>
      </c>
      <c r="V116" s="96" t="s">
        <v>34</v>
      </c>
      <c r="W116" s="9">
        <f t="shared" ca="1" si="8"/>
        <v>1739</v>
      </c>
      <c r="X116" s="9" t="str">
        <f t="shared" ca="1" si="9"/>
        <v>Above 1 Year</v>
      </c>
      <c r="Y116" s="9" t="str">
        <f t="shared" ca="1" si="10"/>
        <v/>
      </c>
      <c r="Z116" s="9" t="str">
        <f t="shared" ca="1" si="11"/>
        <v/>
      </c>
      <c r="AA116" s="97" t="s">
        <v>245</v>
      </c>
      <c r="AB116" s="97" t="s">
        <v>4069</v>
      </c>
      <c r="AC116" s="97" t="str">
        <f t="shared" ca="1" si="12"/>
        <v>Above 1 Year</v>
      </c>
    </row>
    <row r="117" spans="1:29" s="24" customFormat="1" ht="25.5" customHeight="1" x14ac:dyDescent="0.25">
      <c r="A117" s="96">
        <v>116</v>
      </c>
      <c r="B117" s="99" t="s">
        <v>68</v>
      </c>
      <c r="C117" s="99" t="s">
        <v>538</v>
      </c>
      <c r="D117" s="100" t="s">
        <v>264</v>
      </c>
      <c r="E117" s="101">
        <v>44574</v>
      </c>
      <c r="F117" s="100" t="s">
        <v>221</v>
      </c>
      <c r="G117" s="100">
        <v>2022</v>
      </c>
      <c r="H117" s="102" t="s">
        <v>59</v>
      </c>
      <c r="I117" s="99" t="s">
        <v>59</v>
      </c>
      <c r="J117" s="100" t="s">
        <v>60</v>
      </c>
      <c r="K117" s="101"/>
      <c r="L117" s="100"/>
      <c r="M117" s="100"/>
      <c r="N117" s="96" t="s">
        <v>3196</v>
      </c>
      <c r="O117" s="100"/>
      <c r="P117" s="99"/>
      <c r="Q117" s="99"/>
      <c r="R117" s="104" t="s">
        <v>112</v>
      </c>
      <c r="S117" s="104" t="s">
        <v>112</v>
      </c>
      <c r="T117" s="98"/>
      <c r="U117" s="99" t="s">
        <v>539</v>
      </c>
      <c r="V117" s="100" t="s">
        <v>34</v>
      </c>
      <c r="W117" s="9">
        <f t="shared" ca="1" si="8"/>
        <v>1737</v>
      </c>
      <c r="X117" s="9" t="str">
        <f t="shared" ca="1" si="9"/>
        <v>Above 1 Year</v>
      </c>
      <c r="Y117" s="9" t="str">
        <f t="shared" ca="1" si="10"/>
        <v/>
      </c>
      <c r="Z117" s="9" t="str">
        <f t="shared" ca="1" si="11"/>
        <v/>
      </c>
      <c r="AA117" s="100" t="s">
        <v>229</v>
      </c>
      <c r="AB117" s="97" t="s">
        <v>4070</v>
      </c>
      <c r="AC117" s="97" t="str">
        <f t="shared" ca="1" si="12"/>
        <v>Above 1 Year</v>
      </c>
    </row>
    <row r="118" spans="1:29" s="24" customFormat="1" ht="25.5" customHeight="1" x14ac:dyDescent="0.25">
      <c r="A118" s="96">
        <v>117</v>
      </c>
      <c r="B118" s="97" t="s">
        <v>67</v>
      </c>
      <c r="C118" s="97" t="s">
        <v>540</v>
      </c>
      <c r="D118" s="96" t="s">
        <v>243</v>
      </c>
      <c r="E118" s="98">
        <v>44574</v>
      </c>
      <c r="F118" s="96" t="s">
        <v>221</v>
      </c>
      <c r="G118" s="96">
        <v>2022</v>
      </c>
      <c r="H118" s="97" t="s">
        <v>94</v>
      </c>
      <c r="I118" s="97" t="s">
        <v>94</v>
      </c>
      <c r="J118" s="96" t="s">
        <v>31</v>
      </c>
      <c r="K118" s="98"/>
      <c r="L118" s="96"/>
      <c r="M118" s="96"/>
      <c r="N118" s="96" t="s">
        <v>3196</v>
      </c>
      <c r="O118" s="96"/>
      <c r="P118" s="97"/>
      <c r="Q118" s="97"/>
      <c r="R118" s="104" t="s">
        <v>112</v>
      </c>
      <c r="S118" s="104" t="s">
        <v>112</v>
      </c>
      <c r="T118" s="98"/>
      <c r="U118" s="97" t="s">
        <v>541</v>
      </c>
      <c r="V118" s="96" t="s">
        <v>34</v>
      </c>
      <c r="W118" s="9">
        <f t="shared" ca="1" si="8"/>
        <v>1737</v>
      </c>
      <c r="X118" s="9" t="str">
        <f t="shared" ca="1" si="9"/>
        <v>Above 1 Year</v>
      </c>
      <c r="Y118" s="9" t="str">
        <f t="shared" ca="1" si="10"/>
        <v/>
      </c>
      <c r="Z118" s="9" t="str">
        <f t="shared" ca="1" si="11"/>
        <v/>
      </c>
      <c r="AA118" s="97" t="s">
        <v>245</v>
      </c>
      <c r="AB118" s="97" t="s">
        <v>4071</v>
      </c>
      <c r="AC118" s="97" t="str">
        <f t="shared" ca="1" si="12"/>
        <v>Above 1 Year</v>
      </c>
    </row>
    <row r="119" spans="1:29" s="24" customFormat="1" ht="25.5" customHeight="1" x14ac:dyDescent="0.25">
      <c r="A119" s="96">
        <v>118</v>
      </c>
      <c r="B119" s="97" t="s">
        <v>28</v>
      </c>
      <c r="C119" s="97" t="s">
        <v>542</v>
      </c>
      <c r="D119" s="96" t="s">
        <v>227</v>
      </c>
      <c r="E119" s="98">
        <v>44574</v>
      </c>
      <c r="F119" s="96" t="s">
        <v>221</v>
      </c>
      <c r="G119" s="96">
        <v>2022</v>
      </c>
      <c r="H119" s="97" t="s">
        <v>59</v>
      </c>
      <c r="I119" s="97" t="s">
        <v>59</v>
      </c>
      <c r="J119" s="96" t="s">
        <v>60</v>
      </c>
      <c r="K119" s="98"/>
      <c r="L119" s="96"/>
      <c r="M119" s="96"/>
      <c r="N119" s="96" t="s">
        <v>3196</v>
      </c>
      <c r="O119" s="96"/>
      <c r="P119" s="97"/>
      <c r="Q119" s="97"/>
      <c r="R119" s="104" t="s">
        <v>112</v>
      </c>
      <c r="S119" s="104" t="s">
        <v>112</v>
      </c>
      <c r="T119" s="98"/>
      <c r="U119" s="97" t="s">
        <v>543</v>
      </c>
      <c r="V119" s="96" t="s">
        <v>34</v>
      </c>
      <c r="W119" s="9">
        <f t="shared" ca="1" si="8"/>
        <v>1737</v>
      </c>
      <c r="X119" s="9" t="str">
        <f t="shared" ca="1" si="9"/>
        <v>Above 1 Year</v>
      </c>
      <c r="Y119" s="9" t="str">
        <f t="shared" ca="1" si="10"/>
        <v/>
      </c>
      <c r="Z119" s="9" t="str">
        <f t="shared" ca="1" si="11"/>
        <v/>
      </c>
      <c r="AA119" s="97" t="s">
        <v>229</v>
      </c>
      <c r="AB119" s="97" t="s">
        <v>4072</v>
      </c>
      <c r="AC119" s="97" t="str">
        <f t="shared" ca="1" si="12"/>
        <v>Above 1 Year</v>
      </c>
    </row>
    <row r="120" spans="1:29" s="24" customFormat="1" ht="25.5" customHeight="1" x14ac:dyDescent="0.25">
      <c r="A120" s="96">
        <v>119</v>
      </c>
      <c r="B120" s="97" t="s">
        <v>84</v>
      </c>
      <c r="C120" s="97" t="s">
        <v>542</v>
      </c>
      <c r="D120" s="96" t="s">
        <v>264</v>
      </c>
      <c r="E120" s="98">
        <v>44593</v>
      </c>
      <c r="F120" s="96" t="s">
        <v>219</v>
      </c>
      <c r="G120" s="96">
        <v>2022</v>
      </c>
      <c r="H120" s="97" t="s">
        <v>59</v>
      </c>
      <c r="I120" s="97" t="s">
        <v>59</v>
      </c>
      <c r="J120" s="96" t="s">
        <v>60</v>
      </c>
      <c r="K120" s="98"/>
      <c r="L120" s="96"/>
      <c r="M120" s="96"/>
      <c r="N120" s="96" t="s">
        <v>3196</v>
      </c>
      <c r="O120" s="96"/>
      <c r="P120" s="97"/>
      <c r="Q120" s="97"/>
      <c r="R120" s="104" t="s">
        <v>112</v>
      </c>
      <c r="S120" s="104" t="s">
        <v>112</v>
      </c>
      <c r="T120" s="98"/>
      <c r="U120" s="97" t="s">
        <v>544</v>
      </c>
      <c r="V120" s="96" t="s">
        <v>34</v>
      </c>
      <c r="W120" s="9">
        <f t="shared" ca="1" si="8"/>
        <v>1718</v>
      </c>
      <c r="X120" s="9" t="str">
        <f t="shared" ca="1" si="9"/>
        <v>Above 1 Year</v>
      </c>
      <c r="Y120" s="9" t="str">
        <f t="shared" ca="1" si="10"/>
        <v/>
      </c>
      <c r="Z120" s="9" t="str">
        <f t="shared" ca="1" si="11"/>
        <v/>
      </c>
      <c r="AA120" s="97" t="s">
        <v>229</v>
      </c>
      <c r="AB120" s="97" t="s">
        <v>4073</v>
      </c>
      <c r="AC120" s="97" t="str">
        <f t="shared" ca="1" si="12"/>
        <v>Above 1 Year</v>
      </c>
    </row>
    <row r="121" spans="1:29" s="24" customFormat="1" ht="25.5" customHeight="1" x14ac:dyDescent="0.25">
      <c r="A121" s="96">
        <v>120</v>
      </c>
      <c r="B121" s="97" t="s">
        <v>38</v>
      </c>
      <c r="C121" s="97" t="s">
        <v>546</v>
      </c>
      <c r="D121" s="96" t="s">
        <v>547</v>
      </c>
      <c r="E121" s="98">
        <v>44595</v>
      </c>
      <c r="F121" s="96" t="s">
        <v>219</v>
      </c>
      <c r="G121" s="96">
        <v>2022</v>
      </c>
      <c r="H121" s="97" t="s">
        <v>29</v>
      </c>
      <c r="I121" s="97" t="s">
        <v>30</v>
      </c>
      <c r="J121" s="96" t="s">
        <v>31</v>
      </c>
      <c r="K121" s="98"/>
      <c r="L121" s="96"/>
      <c r="M121" s="96"/>
      <c r="N121" s="96" t="s">
        <v>3196</v>
      </c>
      <c r="O121" s="96"/>
      <c r="P121" s="97"/>
      <c r="Q121" s="97"/>
      <c r="R121" s="104" t="s">
        <v>112</v>
      </c>
      <c r="S121" s="104" t="s">
        <v>112</v>
      </c>
      <c r="T121" s="98"/>
      <c r="U121" s="97" t="s">
        <v>548</v>
      </c>
      <c r="V121" s="96" t="s">
        <v>34</v>
      </c>
      <c r="W121" s="9">
        <f t="shared" ca="1" si="8"/>
        <v>1716</v>
      </c>
      <c r="X121" s="9" t="str">
        <f t="shared" ca="1" si="9"/>
        <v>Above 1 Year</v>
      </c>
      <c r="Y121" s="9" t="str">
        <f t="shared" ca="1" si="10"/>
        <v/>
      </c>
      <c r="Z121" s="9" t="str">
        <f t="shared" ca="1" si="11"/>
        <v/>
      </c>
      <c r="AA121" s="97" t="s">
        <v>193</v>
      </c>
      <c r="AB121" s="97" t="s">
        <v>4074</v>
      </c>
      <c r="AC121" s="97" t="str">
        <f t="shared" ca="1" si="12"/>
        <v>Above 1 Year</v>
      </c>
    </row>
    <row r="122" spans="1:29" s="24" customFormat="1" ht="25.5" customHeight="1" x14ac:dyDescent="0.25">
      <c r="A122" s="96">
        <v>121</v>
      </c>
      <c r="B122" s="97" t="s">
        <v>89</v>
      </c>
      <c r="C122" s="97" t="s">
        <v>549</v>
      </c>
      <c r="D122" s="96" t="s">
        <v>302</v>
      </c>
      <c r="E122" s="98">
        <v>44595</v>
      </c>
      <c r="F122" s="96" t="s">
        <v>219</v>
      </c>
      <c r="G122" s="96">
        <v>2022</v>
      </c>
      <c r="H122" s="97" t="s">
        <v>94</v>
      </c>
      <c r="I122" s="97" t="s">
        <v>94</v>
      </c>
      <c r="J122" s="96" t="s">
        <v>31</v>
      </c>
      <c r="K122" s="98"/>
      <c r="L122" s="96"/>
      <c r="M122" s="96"/>
      <c r="N122" s="96" t="s">
        <v>3196</v>
      </c>
      <c r="O122" s="96"/>
      <c r="P122" s="97"/>
      <c r="Q122" s="97"/>
      <c r="R122" s="104" t="s">
        <v>112</v>
      </c>
      <c r="S122" s="104" t="s">
        <v>112</v>
      </c>
      <c r="T122" s="98"/>
      <c r="U122" s="97" t="s">
        <v>550</v>
      </c>
      <c r="V122" s="96" t="s">
        <v>34</v>
      </c>
      <c r="W122" s="9">
        <f t="shared" ca="1" si="8"/>
        <v>1716</v>
      </c>
      <c r="X122" s="9" t="str">
        <f t="shared" ca="1" si="9"/>
        <v>Above 1 Year</v>
      </c>
      <c r="Y122" s="9" t="str">
        <f t="shared" ca="1" si="10"/>
        <v/>
      </c>
      <c r="Z122" s="9" t="str">
        <f t="shared" ca="1" si="11"/>
        <v/>
      </c>
      <c r="AA122" s="97" t="s">
        <v>245</v>
      </c>
      <c r="AB122" s="97" t="s">
        <v>4075</v>
      </c>
      <c r="AC122" s="97" t="str">
        <f t="shared" ca="1" si="12"/>
        <v>Above 1 Year</v>
      </c>
    </row>
    <row r="123" spans="1:29" s="24" customFormat="1" ht="25.5" customHeight="1" x14ac:dyDescent="0.25">
      <c r="A123" s="96">
        <v>122</v>
      </c>
      <c r="B123" s="97" t="s">
        <v>64</v>
      </c>
      <c r="C123" s="97" t="s">
        <v>551</v>
      </c>
      <c r="D123" s="96" t="s">
        <v>317</v>
      </c>
      <c r="E123" s="98">
        <v>44607</v>
      </c>
      <c r="F123" s="96" t="s">
        <v>219</v>
      </c>
      <c r="G123" s="96">
        <v>2022</v>
      </c>
      <c r="H123" s="97" t="s">
        <v>94</v>
      </c>
      <c r="I123" s="97" t="s">
        <v>94</v>
      </c>
      <c r="J123" s="96" t="s">
        <v>31</v>
      </c>
      <c r="K123" s="98"/>
      <c r="L123" s="96"/>
      <c r="M123" s="96"/>
      <c r="N123" s="96" t="s">
        <v>3196</v>
      </c>
      <c r="O123" s="96"/>
      <c r="P123" s="97"/>
      <c r="Q123" s="97"/>
      <c r="R123" s="104" t="s">
        <v>128</v>
      </c>
      <c r="S123" s="104" t="s">
        <v>128</v>
      </c>
      <c r="T123" s="98"/>
      <c r="U123" s="97" t="s">
        <v>552</v>
      </c>
      <c r="V123" s="96" t="s">
        <v>34</v>
      </c>
      <c r="W123" s="9">
        <f t="shared" ca="1" si="8"/>
        <v>1704</v>
      </c>
      <c r="X123" s="9" t="str">
        <f t="shared" ca="1" si="9"/>
        <v>Above 1 Year</v>
      </c>
      <c r="Y123" s="9" t="str">
        <f t="shared" ca="1" si="10"/>
        <v/>
      </c>
      <c r="Z123" s="9" t="str">
        <f t="shared" ca="1" si="11"/>
        <v/>
      </c>
      <c r="AA123" s="97" t="s">
        <v>245</v>
      </c>
      <c r="AB123" s="97" t="s">
        <v>4076</v>
      </c>
      <c r="AC123" s="97" t="str">
        <f t="shared" ca="1" si="12"/>
        <v>Above 1 Year</v>
      </c>
    </row>
    <row r="124" spans="1:29" s="24" customFormat="1" ht="25.5" customHeight="1" x14ac:dyDescent="0.25">
      <c r="A124" s="96">
        <v>123</v>
      </c>
      <c r="B124" s="97" t="s">
        <v>74</v>
      </c>
      <c r="C124" s="97" t="s">
        <v>553</v>
      </c>
      <c r="D124" s="96" t="s">
        <v>508</v>
      </c>
      <c r="E124" s="98">
        <v>44616</v>
      </c>
      <c r="F124" s="96" t="s">
        <v>219</v>
      </c>
      <c r="G124" s="96">
        <v>2022</v>
      </c>
      <c r="H124" s="97" t="s">
        <v>94</v>
      </c>
      <c r="I124" s="97" t="s">
        <v>94</v>
      </c>
      <c r="J124" s="96" t="s">
        <v>31</v>
      </c>
      <c r="K124" s="98"/>
      <c r="L124" s="96"/>
      <c r="M124" s="96"/>
      <c r="N124" s="96" t="s">
        <v>3196</v>
      </c>
      <c r="O124" s="96"/>
      <c r="P124" s="97"/>
      <c r="Q124" s="97"/>
      <c r="R124" s="104" t="s">
        <v>128</v>
      </c>
      <c r="S124" s="104" t="s">
        <v>128</v>
      </c>
      <c r="T124" s="98"/>
      <c r="U124" s="97" t="s">
        <v>554</v>
      </c>
      <c r="V124" s="96" t="s">
        <v>34</v>
      </c>
      <c r="W124" s="9">
        <f t="shared" ca="1" si="8"/>
        <v>1695</v>
      </c>
      <c r="X124" s="9" t="str">
        <f t="shared" ca="1" si="9"/>
        <v>Above 1 Year</v>
      </c>
      <c r="Y124" s="9" t="str">
        <f t="shared" ca="1" si="10"/>
        <v/>
      </c>
      <c r="Z124" s="9" t="str">
        <f t="shared" ca="1" si="11"/>
        <v/>
      </c>
      <c r="AA124" s="97" t="s">
        <v>245</v>
      </c>
      <c r="AB124" s="97" t="s">
        <v>4077</v>
      </c>
      <c r="AC124" s="97" t="str">
        <f t="shared" ca="1" si="12"/>
        <v>Above 1 Year</v>
      </c>
    </row>
    <row r="125" spans="1:29" s="24" customFormat="1" ht="25.5" customHeight="1" x14ac:dyDescent="0.25">
      <c r="A125" s="96">
        <v>124</v>
      </c>
      <c r="B125" s="97" t="s">
        <v>67</v>
      </c>
      <c r="C125" s="97" t="s">
        <v>555</v>
      </c>
      <c r="D125" s="96" t="s">
        <v>317</v>
      </c>
      <c r="E125" s="98">
        <v>44620</v>
      </c>
      <c r="F125" s="96" t="s">
        <v>219</v>
      </c>
      <c r="G125" s="96">
        <v>2022</v>
      </c>
      <c r="H125" s="97" t="s">
        <v>94</v>
      </c>
      <c r="I125" s="97" t="s">
        <v>94</v>
      </c>
      <c r="J125" s="96" t="s">
        <v>31</v>
      </c>
      <c r="K125" s="98">
        <v>45929</v>
      </c>
      <c r="L125" s="96" t="s">
        <v>191</v>
      </c>
      <c r="M125" s="96"/>
      <c r="N125" s="96" t="s">
        <v>3196</v>
      </c>
      <c r="O125" s="96"/>
      <c r="P125" s="97"/>
      <c r="Q125" s="97"/>
      <c r="R125" s="104" t="s">
        <v>2664</v>
      </c>
      <c r="S125" s="104" t="s">
        <v>2664</v>
      </c>
      <c r="T125" s="98">
        <v>45929</v>
      </c>
      <c r="U125" s="97" t="s">
        <v>556</v>
      </c>
      <c r="V125" s="96" t="s">
        <v>34</v>
      </c>
      <c r="W125" s="9">
        <f t="shared" ca="1" si="8"/>
        <v>1691</v>
      </c>
      <c r="X125" s="9" t="str">
        <f t="shared" ca="1" si="9"/>
        <v>Above 1 Year</v>
      </c>
      <c r="Y125" s="9">
        <f t="shared" ca="1" si="10"/>
        <v>382</v>
      </c>
      <c r="Z125" s="9" t="str">
        <f t="shared" ca="1" si="11"/>
        <v>Above 1 Year</v>
      </c>
      <c r="AA125" s="97" t="s">
        <v>245</v>
      </c>
      <c r="AB125" s="97" t="s">
        <v>4078</v>
      </c>
      <c r="AC125" s="97" t="str">
        <f t="shared" ca="1" si="12"/>
        <v>Above 1 Year</v>
      </c>
    </row>
    <row r="126" spans="1:29" s="24" customFormat="1" ht="25.5" customHeight="1" x14ac:dyDescent="0.25">
      <c r="A126" s="96">
        <v>125</v>
      </c>
      <c r="B126" s="97" t="s">
        <v>64</v>
      </c>
      <c r="C126" s="97" t="s">
        <v>557</v>
      </c>
      <c r="D126" s="96" t="s">
        <v>317</v>
      </c>
      <c r="E126" s="98">
        <v>44622</v>
      </c>
      <c r="F126" s="96" t="s">
        <v>210</v>
      </c>
      <c r="G126" s="96">
        <v>2022</v>
      </c>
      <c r="H126" s="97" t="s">
        <v>94</v>
      </c>
      <c r="I126" s="97" t="s">
        <v>94</v>
      </c>
      <c r="J126" s="96" t="s">
        <v>31</v>
      </c>
      <c r="K126" s="98"/>
      <c r="L126" s="96"/>
      <c r="M126" s="96"/>
      <c r="N126" s="96" t="s">
        <v>3196</v>
      </c>
      <c r="O126" s="96"/>
      <c r="P126" s="97"/>
      <c r="Q126" s="97"/>
      <c r="R126" s="104" t="s">
        <v>112</v>
      </c>
      <c r="S126" s="104" t="s">
        <v>128</v>
      </c>
      <c r="T126" s="98"/>
      <c r="U126" s="97" t="s">
        <v>558</v>
      </c>
      <c r="V126" s="96" t="s">
        <v>34</v>
      </c>
      <c r="W126" s="9">
        <f t="shared" ca="1" si="8"/>
        <v>1689</v>
      </c>
      <c r="X126" s="9" t="str">
        <f t="shared" ca="1" si="9"/>
        <v>Above 1 Year</v>
      </c>
      <c r="Y126" s="9" t="str">
        <f t="shared" ca="1" si="10"/>
        <v/>
      </c>
      <c r="Z126" s="9" t="str">
        <f t="shared" ca="1" si="11"/>
        <v/>
      </c>
      <c r="AA126" s="97" t="s">
        <v>245</v>
      </c>
      <c r="AB126" s="97" t="s">
        <v>4079</v>
      </c>
      <c r="AC126" s="97" t="str">
        <f t="shared" ca="1" si="12"/>
        <v>Above 1 Year</v>
      </c>
    </row>
    <row r="127" spans="1:29" s="24" customFormat="1" ht="25.5" customHeight="1" x14ac:dyDescent="0.25">
      <c r="A127" s="96">
        <v>126</v>
      </c>
      <c r="B127" s="97" t="s">
        <v>28</v>
      </c>
      <c r="C127" s="97" t="s">
        <v>559</v>
      </c>
      <c r="D127" s="96" t="s">
        <v>286</v>
      </c>
      <c r="E127" s="98">
        <v>44625</v>
      </c>
      <c r="F127" s="96" t="s">
        <v>210</v>
      </c>
      <c r="G127" s="96">
        <v>2022</v>
      </c>
      <c r="H127" s="97" t="s">
        <v>94</v>
      </c>
      <c r="I127" s="97" t="s">
        <v>94</v>
      </c>
      <c r="J127" s="96" t="s">
        <v>31</v>
      </c>
      <c r="K127" s="98"/>
      <c r="L127" s="96"/>
      <c r="M127" s="96"/>
      <c r="N127" s="96" t="s">
        <v>3196</v>
      </c>
      <c r="O127" s="96"/>
      <c r="P127" s="97"/>
      <c r="Q127" s="97"/>
      <c r="R127" s="104" t="s">
        <v>128</v>
      </c>
      <c r="S127" s="104" t="s">
        <v>112</v>
      </c>
      <c r="T127" s="98"/>
      <c r="U127" s="97" t="s">
        <v>560</v>
      </c>
      <c r="V127" s="96" t="s">
        <v>34</v>
      </c>
      <c r="W127" s="9">
        <f t="shared" ca="1" si="8"/>
        <v>1686</v>
      </c>
      <c r="X127" s="9" t="str">
        <f t="shared" ca="1" si="9"/>
        <v>Above 1 Year</v>
      </c>
      <c r="Y127" s="9" t="str">
        <f t="shared" ca="1" si="10"/>
        <v/>
      </c>
      <c r="Z127" s="9" t="str">
        <f t="shared" ca="1" si="11"/>
        <v/>
      </c>
      <c r="AA127" s="97" t="s">
        <v>245</v>
      </c>
      <c r="AB127" s="97" t="s">
        <v>4080</v>
      </c>
      <c r="AC127" s="97" t="str">
        <f t="shared" ca="1" si="12"/>
        <v>Above 1 Year</v>
      </c>
    </row>
    <row r="128" spans="1:29" s="24" customFormat="1" ht="25.5" customHeight="1" x14ac:dyDescent="0.25">
      <c r="A128" s="96">
        <v>127</v>
      </c>
      <c r="B128" s="97" t="s">
        <v>58</v>
      </c>
      <c r="C128" s="97" t="s">
        <v>545</v>
      </c>
      <c r="D128" s="96" t="s">
        <v>561</v>
      </c>
      <c r="E128" s="98">
        <v>44628</v>
      </c>
      <c r="F128" s="96" t="s">
        <v>210</v>
      </c>
      <c r="G128" s="96">
        <v>2022</v>
      </c>
      <c r="H128" s="97" t="s">
        <v>39</v>
      </c>
      <c r="I128" s="97" t="s">
        <v>39</v>
      </c>
      <c r="J128" s="96" t="s">
        <v>31</v>
      </c>
      <c r="K128" s="98"/>
      <c r="L128" s="96"/>
      <c r="M128" s="96"/>
      <c r="N128" s="96" t="s">
        <v>3196</v>
      </c>
      <c r="O128" s="96"/>
      <c r="P128" s="97"/>
      <c r="Q128" s="97"/>
      <c r="R128" s="104" t="s">
        <v>112</v>
      </c>
      <c r="S128" s="104" t="s">
        <v>112</v>
      </c>
      <c r="T128" s="98"/>
      <c r="U128" s="97" t="s">
        <v>562</v>
      </c>
      <c r="V128" s="96" t="s">
        <v>34</v>
      </c>
      <c r="W128" s="9">
        <f t="shared" ca="1" si="8"/>
        <v>1683</v>
      </c>
      <c r="X128" s="9" t="str">
        <f t="shared" ca="1" si="9"/>
        <v>Above 1 Year</v>
      </c>
      <c r="Y128" s="9" t="str">
        <f t="shared" ca="1" si="10"/>
        <v/>
      </c>
      <c r="Z128" s="9" t="str">
        <f t="shared" ca="1" si="11"/>
        <v/>
      </c>
      <c r="AA128" s="97" t="s">
        <v>563</v>
      </c>
      <c r="AB128" s="97" t="s">
        <v>4081</v>
      </c>
      <c r="AC128" s="97" t="str">
        <f t="shared" ca="1" si="12"/>
        <v>Above 1 Year</v>
      </c>
    </row>
    <row r="129" spans="1:29" s="24" customFormat="1" ht="25.5" customHeight="1" x14ac:dyDescent="0.25">
      <c r="A129" s="96">
        <v>128</v>
      </c>
      <c r="B129" s="97" t="s">
        <v>84</v>
      </c>
      <c r="C129" s="97" t="s">
        <v>564</v>
      </c>
      <c r="D129" s="96" t="s">
        <v>565</v>
      </c>
      <c r="E129" s="98">
        <v>44629</v>
      </c>
      <c r="F129" s="96" t="s">
        <v>210</v>
      </c>
      <c r="G129" s="96">
        <v>2022</v>
      </c>
      <c r="H129" s="97" t="s">
        <v>116</v>
      </c>
      <c r="I129" s="97" t="s">
        <v>116</v>
      </c>
      <c r="J129" s="96" t="s">
        <v>116</v>
      </c>
      <c r="K129" s="98"/>
      <c r="L129" s="96"/>
      <c r="M129" s="96"/>
      <c r="N129" s="96" t="s">
        <v>3196</v>
      </c>
      <c r="O129" s="96"/>
      <c r="P129" s="97"/>
      <c r="Q129" s="97"/>
      <c r="R129" s="104" t="s">
        <v>50</v>
      </c>
      <c r="S129" s="104" t="s">
        <v>50</v>
      </c>
      <c r="T129" s="98"/>
      <c r="U129" s="97" t="s">
        <v>566</v>
      </c>
      <c r="V129" s="96" t="s">
        <v>34</v>
      </c>
      <c r="W129" s="9">
        <f t="shared" ca="1" si="8"/>
        <v>1682</v>
      </c>
      <c r="X129" s="9" t="str">
        <f t="shared" ca="1" si="9"/>
        <v>Above 1 Year</v>
      </c>
      <c r="Y129" s="9" t="str">
        <f t="shared" ca="1" si="10"/>
        <v/>
      </c>
      <c r="Z129" s="9" t="str">
        <f t="shared" ca="1" si="11"/>
        <v/>
      </c>
      <c r="AA129" s="97" t="s">
        <v>402</v>
      </c>
      <c r="AB129" s="97" t="s">
        <v>4082</v>
      </c>
      <c r="AC129" s="97" t="str">
        <f t="shared" ca="1" si="12"/>
        <v>Above 1 Year</v>
      </c>
    </row>
    <row r="130" spans="1:29" s="24" customFormat="1" ht="25.5" customHeight="1" x14ac:dyDescent="0.25">
      <c r="A130" s="96">
        <v>129</v>
      </c>
      <c r="B130" s="97" t="s">
        <v>68</v>
      </c>
      <c r="C130" s="97" t="s">
        <v>567</v>
      </c>
      <c r="D130" s="96" t="s">
        <v>227</v>
      </c>
      <c r="E130" s="98">
        <v>44644</v>
      </c>
      <c r="F130" s="96" t="s">
        <v>210</v>
      </c>
      <c r="G130" s="96">
        <v>2022</v>
      </c>
      <c r="H130" s="97" t="s">
        <v>59</v>
      </c>
      <c r="I130" s="97" t="s">
        <v>59</v>
      </c>
      <c r="J130" s="96" t="s">
        <v>60</v>
      </c>
      <c r="K130" s="98"/>
      <c r="L130" s="96"/>
      <c r="M130" s="96"/>
      <c r="N130" s="96" t="s">
        <v>3196</v>
      </c>
      <c r="O130" s="96"/>
      <c r="P130" s="97"/>
      <c r="Q130" s="97"/>
      <c r="R130" s="104" t="s">
        <v>112</v>
      </c>
      <c r="S130" s="104" t="s">
        <v>112</v>
      </c>
      <c r="T130" s="98"/>
      <c r="U130" s="97" t="s">
        <v>568</v>
      </c>
      <c r="V130" s="96" t="s">
        <v>34</v>
      </c>
      <c r="W130" s="9">
        <f t="shared" ref="W130:W193" ca="1" si="13">IF(N130="UI",DATEDIF(E130,TODAY(),"D"),"")</f>
        <v>1667</v>
      </c>
      <c r="X130" s="9" t="str">
        <f t="shared" ref="X130:X193" ca="1" si="14">IF(N130="UI",IF(W130&gt;365,"Above 1 Year",IF(AND(W130&lt;=365,W130&gt;180),"Above 6 Months",IF(AND(W130&lt;=180,W130&gt;90),"Above 3 Months",IF(AND(W130&lt;=90,W130&gt;60),"Above 60 Days",IF(AND(W130&lt;=60,W130&gt;45),"45 to 60 Days","Below 45 Days"))))),"")</f>
        <v>Above 1 Year</v>
      </c>
      <c r="Y130" s="9" t="str">
        <f t="shared" ca="1" si="10"/>
        <v/>
      </c>
      <c r="Z130" s="9" t="str">
        <f t="shared" ca="1" si="11"/>
        <v/>
      </c>
      <c r="AA130" s="97" t="s">
        <v>229</v>
      </c>
      <c r="AB130" s="97" t="s">
        <v>4083</v>
      </c>
      <c r="AC130" s="97" t="str">
        <f t="shared" ca="1" si="12"/>
        <v>Above 1 Year</v>
      </c>
    </row>
    <row r="131" spans="1:29" s="24" customFormat="1" ht="25.5" customHeight="1" x14ac:dyDescent="0.25">
      <c r="A131" s="96">
        <v>130</v>
      </c>
      <c r="B131" s="97" t="s">
        <v>98</v>
      </c>
      <c r="C131" s="97" t="s">
        <v>545</v>
      </c>
      <c r="D131" s="96" t="s">
        <v>264</v>
      </c>
      <c r="E131" s="98">
        <v>44649</v>
      </c>
      <c r="F131" s="96" t="s">
        <v>210</v>
      </c>
      <c r="G131" s="96">
        <v>2022</v>
      </c>
      <c r="H131" s="97" t="s">
        <v>59</v>
      </c>
      <c r="I131" s="97" t="s">
        <v>59</v>
      </c>
      <c r="J131" s="96" t="s">
        <v>60</v>
      </c>
      <c r="K131" s="98"/>
      <c r="L131" s="96"/>
      <c r="M131" s="96"/>
      <c r="N131" s="96" t="s">
        <v>3196</v>
      </c>
      <c r="O131" s="96"/>
      <c r="P131" s="97"/>
      <c r="Q131" s="97"/>
      <c r="R131" s="104" t="s">
        <v>112</v>
      </c>
      <c r="S131" s="104" t="s">
        <v>112</v>
      </c>
      <c r="T131" s="98"/>
      <c r="U131" s="97" t="s">
        <v>570</v>
      </c>
      <c r="V131" s="96" t="s">
        <v>34</v>
      </c>
      <c r="W131" s="9">
        <f t="shared" ca="1" si="13"/>
        <v>1662</v>
      </c>
      <c r="X131" s="9" t="str">
        <f t="shared" ca="1" si="14"/>
        <v>Above 1 Year</v>
      </c>
      <c r="Y131" s="9" t="str">
        <f t="shared" ca="1" si="10"/>
        <v/>
      </c>
      <c r="Z131" s="9" t="str">
        <f t="shared" ca="1" si="11"/>
        <v/>
      </c>
      <c r="AA131" s="97" t="s">
        <v>229</v>
      </c>
      <c r="AB131" s="97" t="s">
        <v>4084</v>
      </c>
      <c r="AC131" s="97" t="str">
        <f t="shared" ca="1" si="12"/>
        <v>Above 1 Year</v>
      </c>
    </row>
    <row r="132" spans="1:29" s="24" customFormat="1" ht="25.5" customHeight="1" x14ac:dyDescent="0.25">
      <c r="A132" s="96">
        <v>131</v>
      </c>
      <c r="B132" s="97" t="s">
        <v>74</v>
      </c>
      <c r="C132" s="97" t="s">
        <v>571</v>
      </c>
      <c r="D132" s="96" t="s">
        <v>508</v>
      </c>
      <c r="E132" s="98">
        <v>44650</v>
      </c>
      <c r="F132" s="96" t="s">
        <v>210</v>
      </c>
      <c r="G132" s="96">
        <v>2022</v>
      </c>
      <c r="H132" s="97" t="s">
        <v>94</v>
      </c>
      <c r="I132" s="97" t="s">
        <v>94</v>
      </c>
      <c r="J132" s="96" t="s">
        <v>31</v>
      </c>
      <c r="K132" s="98"/>
      <c r="L132" s="96"/>
      <c r="M132" s="96"/>
      <c r="N132" s="96" t="s">
        <v>3196</v>
      </c>
      <c r="O132" s="96"/>
      <c r="P132" s="97"/>
      <c r="Q132" s="97"/>
      <c r="R132" s="104" t="s">
        <v>128</v>
      </c>
      <c r="S132" s="104" t="s">
        <v>128</v>
      </c>
      <c r="T132" s="98"/>
      <c r="U132" s="97" t="s">
        <v>572</v>
      </c>
      <c r="V132" s="96" t="s">
        <v>34</v>
      </c>
      <c r="W132" s="9">
        <f t="shared" ca="1" si="13"/>
        <v>1661</v>
      </c>
      <c r="X132" s="9" t="str">
        <f t="shared" ca="1" si="14"/>
        <v>Above 1 Year</v>
      </c>
      <c r="Y132" s="9" t="str">
        <f t="shared" ca="1" si="10"/>
        <v/>
      </c>
      <c r="Z132" s="9" t="str">
        <f t="shared" ca="1" si="11"/>
        <v/>
      </c>
      <c r="AA132" s="97" t="s">
        <v>245</v>
      </c>
      <c r="AB132" s="97" t="s">
        <v>4085</v>
      </c>
      <c r="AC132" s="97" t="str">
        <f t="shared" ca="1" si="12"/>
        <v>Above 1 Year</v>
      </c>
    </row>
    <row r="133" spans="1:29" s="24" customFormat="1" ht="25.5" customHeight="1" x14ac:dyDescent="0.25">
      <c r="A133" s="96">
        <v>132</v>
      </c>
      <c r="B133" s="97" t="s">
        <v>28</v>
      </c>
      <c r="C133" s="97" t="s">
        <v>573</v>
      </c>
      <c r="D133" s="96" t="s">
        <v>227</v>
      </c>
      <c r="E133" s="98">
        <v>44657</v>
      </c>
      <c r="F133" s="96" t="s">
        <v>256</v>
      </c>
      <c r="G133" s="96">
        <v>2022</v>
      </c>
      <c r="H133" s="97" t="s">
        <v>59</v>
      </c>
      <c r="I133" s="97" t="s">
        <v>59</v>
      </c>
      <c r="J133" s="96" t="s">
        <v>60</v>
      </c>
      <c r="K133" s="98"/>
      <c r="L133" s="96"/>
      <c r="M133" s="96"/>
      <c r="N133" s="96" t="s">
        <v>3196</v>
      </c>
      <c r="O133" s="96"/>
      <c r="P133" s="97"/>
      <c r="Q133" s="97"/>
      <c r="R133" s="104" t="s">
        <v>112</v>
      </c>
      <c r="S133" s="104" t="s">
        <v>112</v>
      </c>
      <c r="T133" s="98"/>
      <c r="U133" s="97" t="s">
        <v>574</v>
      </c>
      <c r="V133" s="96" t="s">
        <v>34</v>
      </c>
      <c r="W133" s="9">
        <f t="shared" ca="1" si="13"/>
        <v>1654</v>
      </c>
      <c r="X133" s="9" t="str">
        <f t="shared" ca="1" si="14"/>
        <v>Above 1 Year</v>
      </c>
      <c r="Y133" s="9" t="str">
        <f t="shared" ca="1" si="10"/>
        <v/>
      </c>
      <c r="Z133" s="9" t="str">
        <f t="shared" ca="1" si="11"/>
        <v/>
      </c>
      <c r="AA133" s="97" t="s">
        <v>229</v>
      </c>
      <c r="AB133" s="97" t="s">
        <v>4086</v>
      </c>
      <c r="AC133" s="97" t="str">
        <f t="shared" ca="1" si="12"/>
        <v>Above 1 Year</v>
      </c>
    </row>
    <row r="134" spans="1:29" s="24" customFormat="1" ht="25.5" customHeight="1" x14ac:dyDescent="0.25">
      <c r="A134" s="96">
        <v>133</v>
      </c>
      <c r="B134" s="97" t="s">
        <v>104</v>
      </c>
      <c r="C134" s="97" t="s">
        <v>564</v>
      </c>
      <c r="D134" s="96" t="s">
        <v>575</v>
      </c>
      <c r="E134" s="98">
        <v>44660</v>
      </c>
      <c r="F134" s="96" t="s">
        <v>256</v>
      </c>
      <c r="G134" s="96">
        <v>2022</v>
      </c>
      <c r="H134" s="97" t="s">
        <v>29</v>
      </c>
      <c r="I134" s="97" t="s">
        <v>30</v>
      </c>
      <c r="J134" s="96" t="s">
        <v>31</v>
      </c>
      <c r="K134" s="98"/>
      <c r="L134" s="96"/>
      <c r="M134" s="96"/>
      <c r="N134" s="96" t="s">
        <v>3196</v>
      </c>
      <c r="O134" s="96"/>
      <c r="P134" s="97"/>
      <c r="Q134" s="97"/>
      <c r="R134" s="104" t="s">
        <v>138</v>
      </c>
      <c r="S134" s="104" t="s">
        <v>139</v>
      </c>
      <c r="T134" s="98">
        <v>44867</v>
      </c>
      <c r="U134" s="97" t="s">
        <v>576</v>
      </c>
      <c r="V134" s="96" t="s">
        <v>34</v>
      </c>
      <c r="W134" s="9">
        <f t="shared" ca="1" si="13"/>
        <v>1651</v>
      </c>
      <c r="X134" s="9" t="str">
        <f t="shared" ca="1" si="14"/>
        <v>Above 1 Year</v>
      </c>
      <c r="Y134" s="9">
        <f t="shared" ca="1" si="10"/>
        <v>1444</v>
      </c>
      <c r="Z134" s="9" t="str">
        <f t="shared" ca="1" si="11"/>
        <v>Above 1 Year</v>
      </c>
      <c r="AA134" s="97" t="s">
        <v>193</v>
      </c>
      <c r="AB134" s="97" t="s">
        <v>4087</v>
      </c>
      <c r="AC134" s="97" t="str">
        <f t="shared" ca="1" si="12"/>
        <v>Above 1 Year</v>
      </c>
    </row>
    <row r="135" spans="1:29" s="24" customFormat="1" ht="25.5" customHeight="1" x14ac:dyDescent="0.25">
      <c r="A135" s="96">
        <v>134</v>
      </c>
      <c r="B135" s="97" t="s">
        <v>61</v>
      </c>
      <c r="C135" s="97" t="s">
        <v>577</v>
      </c>
      <c r="D135" s="96" t="s">
        <v>302</v>
      </c>
      <c r="E135" s="98">
        <v>44662</v>
      </c>
      <c r="F135" s="96" t="s">
        <v>256</v>
      </c>
      <c r="G135" s="96">
        <v>2022</v>
      </c>
      <c r="H135" s="97" t="s">
        <v>94</v>
      </c>
      <c r="I135" s="97" t="s">
        <v>94</v>
      </c>
      <c r="J135" s="96" t="s">
        <v>31</v>
      </c>
      <c r="K135" s="98"/>
      <c r="L135" s="96"/>
      <c r="M135" s="96"/>
      <c r="N135" s="96" t="s">
        <v>3196</v>
      </c>
      <c r="O135" s="96"/>
      <c r="P135" s="97"/>
      <c r="Q135" s="97"/>
      <c r="R135" s="104" t="s">
        <v>112</v>
      </c>
      <c r="S135" s="104" t="s">
        <v>112</v>
      </c>
      <c r="T135" s="98"/>
      <c r="U135" s="97" t="s">
        <v>578</v>
      </c>
      <c r="V135" s="96" t="s">
        <v>34</v>
      </c>
      <c r="W135" s="9">
        <f t="shared" ca="1" si="13"/>
        <v>1649</v>
      </c>
      <c r="X135" s="9" t="str">
        <f t="shared" ca="1" si="14"/>
        <v>Above 1 Year</v>
      </c>
      <c r="Y135" s="9" t="str">
        <f t="shared" ca="1" si="10"/>
        <v/>
      </c>
      <c r="Z135" s="9" t="str">
        <f t="shared" ca="1" si="11"/>
        <v/>
      </c>
      <c r="AA135" s="97" t="s">
        <v>245</v>
      </c>
      <c r="AB135" s="97" t="s">
        <v>4088</v>
      </c>
      <c r="AC135" s="97" t="str">
        <f t="shared" ca="1" si="12"/>
        <v>Above 1 Year</v>
      </c>
    </row>
    <row r="136" spans="1:29" s="24" customFormat="1" ht="25.5" customHeight="1" x14ac:dyDescent="0.25">
      <c r="A136" s="96">
        <v>135</v>
      </c>
      <c r="B136" s="97" t="s">
        <v>79</v>
      </c>
      <c r="C136" s="97" t="s">
        <v>549</v>
      </c>
      <c r="D136" s="96" t="s">
        <v>579</v>
      </c>
      <c r="E136" s="98">
        <v>44663</v>
      </c>
      <c r="F136" s="96" t="s">
        <v>256</v>
      </c>
      <c r="G136" s="96">
        <v>2022</v>
      </c>
      <c r="H136" s="97" t="s">
        <v>29</v>
      </c>
      <c r="I136" s="97" t="s">
        <v>30</v>
      </c>
      <c r="J136" s="96" t="s">
        <v>31</v>
      </c>
      <c r="K136" s="98"/>
      <c r="L136" s="96"/>
      <c r="M136" s="96"/>
      <c r="N136" s="96" t="s">
        <v>3196</v>
      </c>
      <c r="O136" s="96"/>
      <c r="P136" s="97"/>
      <c r="Q136" s="97"/>
      <c r="R136" s="104" t="s">
        <v>172</v>
      </c>
      <c r="S136" s="104" t="s">
        <v>172</v>
      </c>
      <c r="T136" s="98">
        <v>45804</v>
      </c>
      <c r="U136" s="97" t="s">
        <v>580</v>
      </c>
      <c r="V136" s="96" t="s">
        <v>34</v>
      </c>
      <c r="W136" s="9">
        <f t="shared" ca="1" si="13"/>
        <v>1648</v>
      </c>
      <c r="X136" s="9" t="str">
        <f t="shared" ca="1" si="14"/>
        <v>Above 1 Year</v>
      </c>
      <c r="Y136" s="9">
        <f t="shared" ca="1" si="10"/>
        <v>507</v>
      </c>
      <c r="Z136" s="9" t="str">
        <f t="shared" ca="1" si="11"/>
        <v>Above 1 Year</v>
      </c>
      <c r="AA136" s="97" t="s">
        <v>193</v>
      </c>
      <c r="AB136" s="97" t="s">
        <v>4089</v>
      </c>
      <c r="AC136" s="97" t="str">
        <f t="shared" ca="1" si="12"/>
        <v>Above 1 Year</v>
      </c>
    </row>
    <row r="137" spans="1:29" s="24" customFormat="1" ht="25.5" customHeight="1" x14ac:dyDescent="0.25">
      <c r="A137" s="96">
        <v>136</v>
      </c>
      <c r="B137" s="97" t="s">
        <v>28</v>
      </c>
      <c r="C137" s="97" t="s">
        <v>581</v>
      </c>
      <c r="D137" s="96" t="s">
        <v>317</v>
      </c>
      <c r="E137" s="98">
        <v>44669</v>
      </c>
      <c r="F137" s="96" t="s">
        <v>256</v>
      </c>
      <c r="G137" s="96">
        <v>2022</v>
      </c>
      <c r="H137" s="97" t="s">
        <v>94</v>
      </c>
      <c r="I137" s="97" t="s">
        <v>94</v>
      </c>
      <c r="J137" s="96" t="s">
        <v>31</v>
      </c>
      <c r="K137" s="98"/>
      <c r="L137" s="96"/>
      <c r="M137" s="96"/>
      <c r="N137" s="96" t="s">
        <v>3196</v>
      </c>
      <c r="O137" s="96"/>
      <c r="P137" s="97"/>
      <c r="Q137" s="97"/>
      <c r="R137" s="104" t="s">
        <v>128</v>
      </c>
      <c r="S137" s="104" t="s">
        <v>112</v>
      </c>
      <c r="T137" s="98"/>
      <c r="U137" s="97" t="s">
        <v>582</v>
      </c>
      <c r="V137" s="96" t="s">
        <v>34</v>
      </c>
      <c r="W137" s="9">
        <f t="shared" ca="1" si="13"/>
        <v>1642</v>
      </c>
      <c r="X137" s="9" t="str">
        <f t="shared" ca="1" si="14"/>
        <v>Above 1 Year</v>
      </c>
      <c r="Y137" s="9" t="str">
        <f t="shared" ca="1" si="10"/>
        <v/>
      </c>
      <c r="Z137" s="9" t="str">
        <f t="shared" ca="1" si="11"/>
        <v/>
      </c>
      <c r="AA137" s="97" t="s">
        <v>245</v>
      </c>
      <c r="AB137" s="97" t="s">
        <v>4090</v>
      </c>
      <c r="AC137" s="97" t="str">
        <f t="shared" ca="1" si="12"/>
        <v>Above 1 Year</v>
      </c>
    </row>
    <row r="138" spans="1:29" s="24" customFormat="1" ht="25.5" customHeight="1" x14ac:dyDescent="0.25">
      <c r="A138" s="96">
        <v>137</v>
      </c>
      <c r="B138" s="97" t="s">
        <v>51</v>
      </c>
      <c r="C138" s="97" t="s">
        <v>583</v>
      </c>
      <c r="D138" s="96" t="s">
        <v>227</v>
      </c>
      <c r="E138" s="98">
        <v>44677</v>
      </c>
      <c r="F138" s="96" t="s">
        <v>256</v>
      </c>
      <c r="G138" s="96">
        <v>2022</v>
      </c>
      <c r="H138" s="97" t="s">
        <v>59</v>
      </c>
      <c r="I138" s="97" t="s">
        <v>59</v>
      </c>
      <c r="J138" s="96" t="s">
        <v>60</v>
      </c>
      <c r="K138" s="98"/>
      <c r="L138" s="96"/>
      <c r="M138" s="96"/>
      <c r="N138" s="96" t="s">
        <v>3196</v>
      </c>
      <c r="O138" s="96"/>
      <c r="P138" s="97"/>
      <c r="Q138" s="97"/>
      <c r="R138" s="104" t="s">
        <v>112</v>
      </c>
      <c r="S138" s="104" t="s">
        <v>112</v>
      </c>
      <c r="T138" s="98"/>
      <c r="U138" s="97" t="s">
        <v>584</v>
      </c>
      <c r="V138" s="96" t="s">
        <v>34</v>
      </c>
      <c r="W138" s="9">
        <f t="shared" ca="1" si="13"/>
        <v>1634</v>
      </c>
      <c r="X138" s="9" t="str">
        <f t="shared" ca="1" si="14"/>
        <v>Above 1 Year</v>
      </c>
      <c r="Y138" s="9" t="str">
        <f t="shared" ca="1" si="10"/>
        <v/>
      </c>
      <c r="Z138" s="9" t="str">
        <f t="shared" ca="1" si="11"/>
        <v/>
      </c>
      <c r="AA138" s="97" t="s">
        <v>229</v>
      </c>
      <c r="AB138" s="97" t="s">
        <v>4091</v>
      </c>
      <c r="AC138" s="97" t="str">
        <f t="shared" ca="1" si="12"/>
        <v>Above 1 Year</v>
      </c>
    </row>
    <row r="139" spans="1:29" s="24" customFormat="1" ht="25.5" customHeight="1" x14ac:dyDescent="0.25">
      <c r="A139" s="96">
        <v>138</v>
      </c>
      <c r="B139" s="97" t="s">
        <v>90</v>
      </c>
      <c r="C139" s="97" t="s">
        <v>569</v>
      </c>
      <c r="D139" s="96" t="s">
        <v>234</v>
      </c>
      <c r="E139" s="98">
        <v>44678</v>
      </c>
      <c r="F139" s="96" t="s">
        <v>256</v>
      </c>
      <c r="G139" s="96">
        <v>2022</v>
      </c>
      <c r="H139" s="97" t="s">
        <v>59</v>
      </c>
      <c r="I139" s="97" t="s">
        <v>59</v>
      </c>
      <c r="J139" s="96" t="s">
        <v>60</v>
      </c>
      <c r="K139" s="98"/>
      <c r="L139" s="96"/>
      <c r="M139" s="96"/>
      <c r="N139" s="96" t="s">
        <v>3196</v>
      </c>
      <c r="O139" s="96"/>
      <c r="P139" s="97"/>
      <c r="Q139" s="97"/>
      <c r="R139" s="104" t="s">
        <v>112</v>
      </c>
      <c r="S139" s="104" t="s">
        <v>112</v>
      </c>
      <c r="T139" s="98"/>
      <c r="U139" s="97" t="s">
        <v>585</v>
      </c>
      <c r="V139" s="96" t="s">
        <v>34</v>
      </c>
      <c r="W139" s="9">
        <f t="shared" ca="1" si="13"/>
        <v>1633</v>
      </c>
      <c r="X139" s="9" t="str">
        <f t="shared" ca="1" si="14"/>
        <v>Above 1 Year</v>
      </c>
      <c r="Y139" s="9" t="str">
        <f t="shared" ca="1" si="10"/>
        <v/>
      </c>
      <c r="Z139" s="9" t="str">
        <f t="shared" ca="1" si="11"/>
        <v/>
      </c>
      <c r="AA139" s="97" t="s">
        <v>229</v>
      </c>
      <c r="AB139" s="97" t="s">
        <v>4092</v>
      </c>
      <c r="AC139" s="97" t="str">
        <f t="shared" ca="1" si="12"/>
        <v>Above 1 Year</v>
      </c>
    </row>
    <row r="140" spans="1:29" s="24" customFormat="1" ht="25.5" customHeight="1" x14ac:dyDescent="0.25">
      <c r="A140" s="96">
        <v>139</v>
      </c>
      <c r="B140" s="97" t="s">
        <v>68</v>
      </c>
      <c r="C140" s="97" t="s">
        <v>586</v>
      </c>
      <c r="D140" s="96" t="s">
        <v>227</v>
      </c>
      <c r="E140" s="98">
        <v>44683</v>
      </c>
      <c r="F140" s="96" t="s">
        <v>201</v>
      </c>
      <c r="G140" s="96">
        <v>2022</v>
      </c>
      <c r="H140" s="97" t="s">
        <v>59</v>
      </c>
      <c r="I140" s="97" t="s">
        <v>59</v>
      </c>
      <c r="J140" s="96" t="s">
        <v>60</v>
      </c>
      <c r="K140" s="98"/>
      <c r="L140" s="96"/>
      <c r="M140" s="96"/>
      <c r="N140" s="96" t="s">
        <v>3196</v>
      </c>
      <c r="O140" s="96"/>
      <c r="P140" s="97"/>
      <c r="Q140" s="97"/>
      <c r="R140" s="104" t="s">
        <v>112</v>
      </c>
      <c r="S140" s="104" t="s">
        <v>112</v>
      </c>
      <c r="T140" s="98"/>
      <c r="U140" s="97" t="s">
        <v>587</v>
      </c>
      <c r="V140" s="96" t="s">
        <v>34</v>
      </c>
      <c r="W140" s="9">
        <f t="shared" ca="1" si="13"/>
        <v>1628</v>
      </c>
      <c r="X140" s="9" t="str">
        <f t="shared" ca="1" si="14"/>
        <v>Above 1 Year</v>
      </c>
      <c r="Y140" s="9" t="str">
        <f t="shared" ca="1" si="10"/>
        <v/>
      </c>
      <c r="Z140" s="9" t="str">
        <f t="shared" ca="1" si="11"/>
        <v/>
      </c>
      <c r="AA140" s="97" t="s">
        <v>229</v>
      </c>
      <c r="AB140" s="97" t="s">
        <v>4093</v>
      </c>
      <c r="AC140" s="97" t="str">
        <f t="shared" ca="1" si="12"/>
        <v>Above 1 Year</v>
      </c>
    </row>
    <row r="141" spans="1:29" s="24" customFormat="1" ht="25.5" customHeight="1" x14ac:dyDescent="0.25">
      <c r="A141" s="96">
        <v>140</v>
      </c>
      <c r="B141" s="97" t="s">
        <v>68</v>
      </c>
      <c r="C141" s="97" t="s">
        <v>588</v>
      </c>
      <c r="D141" s="96" t="s">
        <v>400</v>
      </c>
      <c r="E141" s="98">
        <v>44685</v>
      </c>
      <c r="F141" s="96" t="s">
        <v>201</v>
      </c>
      <c r="G141" s="96">
        <v>2022</v>
      </c>
      <c r="H141" s="97" t="s">
        <v>116</v>
      </c>
      <c r="I141" s="97" t="s">
        <v>116</v>
      </c>
      <c r="J141" s="96" t="s">
        <v>116</v>
      </c>
      <c r="K141" s="98">
        <v>45559</v>
      </c>
      <c r="L141" s="96" t="s">
        <v>191</v>
      </c>
      <c r="M141" s="96"/>
      <c r="N141" s="96" t="s">
        <v>3196</v>
      </c>
      <c r="O141" s="96"/>
      <c r="P141" s="97"/>
      <c r="Q141" s="97"/>
      <c r="R141" s="104" t="s">
        <v>2664</v>
      </c>
      <c r="S141" s="104" t="s">
        <v>2664</v>
      </c>
      <c r="T141" s="98">
        <v>45559</v>
      </c>
      <c r="U141" s="97" t="s">
        <v>589</v>
      </c>
      <c r="V141" s="96" t="s">
        <v>34</v>
      </c>
      <c r="W141" s="9">
        <f t="shared" ca="1" si="13"/>
        <v>1626</v>
      </c>
      <c r="X141" s="9" t="str">
        <f t="shared" ca="1" si="14"/>
        <v>Above 1 Year</v>
      </c>
      <c r="Y141" s="9">
        <f t="shared" ca="1" si="10"/>
        <v>752</v>
      </c>
      <c r="Z141" s="9" t="str">
        <f t="shared" ca="1" si="11"/>
        <v>Above 1 Year</v>
      </c>
      <c r="AA141" s="97" t="s">
        <v>402</v>
      </c>
      <c r="AB141" s="97" t="s">
        <v>4094</v>
      </c>
      <c r="AC141" s="97" t="str">
        <f t="shared" ca="1" si="12"/>
        <v>Above 1 Year</v>
      </c>
    </row>
    <row r="142" spans="1:29" s="24" customFormat="1" ht="25.5" customHeight="1" x14ac:dyDescent="0.25">
      <c r="A142" s="96">
        <v>141</v>
      </c>
      <c r="B142" s="97" t="s">
        <v>38</v>
      </c>
      <c r="C142" s="97" t="s">
        <v>590</v>
      </c>
      <c r="D142" s="96" t="s">
        <v>227</v>
      </c>
      <c r="E142" s="98">
        <v>44690</v>
      </c>
      <c r="F142" s="96" t="s">
        <v>201</v>
      </c>
      <c r="G142" s="96">
        <v>2022</v>
      </c>
      <c r="H142" s="97" t="s">
        <v>59</v>
      </c>
      <c r="I142" s="97" t="s">
        <v>59</v>
      </c>
      <c r="J142" s="96" t="s">
        <v>60</v>
      </c>
      <c r="K142" s="98"/>
      <c r="L142" s="96"/>
      <c r="M142" s="96"/>
      <c r="N142" s="96" t="s">
        <v>3196</v>
      </c>
      <c r="O142" s="96"/>
      <c r="P142" s="97"/>
      <c r="Q142" s="97"/>
      <c r="R142" s="104" t="s">
        <v>112</v>
      </c>
      <c r="S142" s="104" t="s">
        <v>112</v>
      </c>
      <c r="T142" s="98"/>
      <c r="U142" s="97" t="s">
        <v>591</v>
      </c>
      <c r="V142" s="96" t="s">
        <v>34</v>
      </c>
      <c r="W142" s="9">
        <f t="shared" ca="1" si="13"/>
        <v>1621</v>
      </c>
      <c r="X142" s="9" t="str">
        <f t="shared" ca="1" si="14"/>
        <v>Above 1 Year</v>
      </c>
      <c r="Y142" s="9" t="str">
        <f t="shared" ca="1" si="10"/>
        <v/>
      </c>
      <c r="Z142" s="9" t="str">
        <f t="shared" ca="1" si="11"/>
        <v/>
      </c>
      <c r="AA142" s="97" t="s">
        <v>229</v>
      </c>
      <c r="AB142" s="97" t="s">
        <v>4095</v>
      </c>
      <c r="AC142" s="97" t="str">
        <f t="shared" ca="1" si="12"/>
        <v>Above 1 Year</v>
      </c>
    </row>
    <row r="143" spans="1:29" s="24" customFormat="1" ht="25.5" customHeight="1" x14ac:dyDescent="0.25">
      <c r="A143" s="96">
        <v>142</v>
      </c>
      <c r="B143" s="97" t="s">
        <v>74</v>
      </c>
      <c r="C143" s="97" t="s">
        <v>597</v>
      </c>
      <c r="D143" s="96" t="s">
        <v>508</v>
      </c>
      <c r="E143" s="98">
        <v>44697</v>
      </c>
      <c r="F143" s="96" t="s">
        <v>201</v>
      </c>
      <c r="G143" s="96">
        <v>2022</v>
      </c>
      <c r="H143" s="97" t="s">
        <v>94</v>
      </c>
      <c r="I143" s="97" t="s">
        <v>94</v>
      </c>
      <c r="J143" s="96" t="s">
        <v>31</v>
      </c>
      <c r="K143" s="98"/>
      <c r="L143" s="96"/>
      <c r="M143" s="96"/>
      <c r="N143" s="96" t="s">
        <v>3196</v>
      </c>
      <c r="O143" s="96"/>
      <c r="P143" s="97"/>
      <c r="Q143" s="97"/>
      <c r="R143" s="104" t="s">
        <v>128</v>
      </c>
      <c r="S143" s="104" t="s">
        <v>128</v>
      </c>
      <c r="T143" s="98"/>
      <c r="U143" s="97" t="s">
        <v>598</v>
      </c>
      <c r="V143" s="96" t="s">
        <v>34</v>
      </c>
      <c r="W143" s="9">
        <f t="shared" ca="1" si="13"/>
        <v>1614</v>
      </c>
      <c r="X143" s="9" t="str">
        <f t="shared" ca="1" si="14"/>
        <v>Above 1 Year</v>
      </c>
      <c r="Y143" s="9" t="str">
        <f t="shared" ca="1" si="10"/>
        <v/>
      </c>
      <c r="Z143" s="9" t="str">
        <f t="shared" ca="1" si="11"/>
        <v/>
      </c>
      <c r="AA143" s="97" t="s">
        <v>245</v>
      </c>
      <c r="AB143" s="97" t="s">
        <v>4098</v>
      </c>
      <c r="AC143" s="97" t="str">
        <f t="shared" ca="1" si="12"/>
        <v>Above 1 Year</v>
      </c>
    </row>
    <row r="144" spans="1:29" s="24" customFormat="1" ht="25.5" customHeight="1" x14ac:dyDescent="0.25">
      <c r="A144" s="96">
        <v>143</v>
      </c>
      <c r="B144" s="99" t="s">
        <v>90</v>
      </c>
      <c r="C144" s="99" t="s">
        <v>602</v>
      </c>
      <c r="D144" s="100" t="s">
        <v>227</v>
      </c>
      <c r="E144" s="101">
        <v>44703</v>
      </c>
      <c r="F144" s="100" t="s">
        <v>201</v>
      </c>
      <c r="G144" s="100">
        <v>2022</v>
      </c>
      <c r="H144" s="102" t="s">
        <v>59</v>
      </c>
      <c r="I144" s="99" t="s">
        <v>59</v>
      </c>
      <c r="J144" s="100" t="s">
        <v>60</v>
      </c>
      <c r="K144" s="101"/>
      <c r="L144" s="100"/>
      <c r="M144" s="100"/>
      <c r="N144" s="96" t="s">
        <v>3196</v>
      </c>
      <c r="O144" s="100"/>
      <c r="P144" s="99"/>
      <c r="Q144" s="99"/>
      <c r="R144" s="104" t="s">
        <v>112</v>
      </c>
      <c r="S144" s="104" t="s">
        <v>112</v>
      </c>
      <c r="T144" s="98"/>
      <c r="U144" s="99" t="s">
        <v>603</v>
      </c>
      <c r="V144" s="100" t="s">
        <v>34</v>
      </c>
      <c r="W144" s="9">
        <f t="shared" ca="1" si="13"/>
        <v>1608</v>
      </c>
      <c r="X144" s="9" t="str">
        <f t="shared" ca="1" si="14"/>
        <v>Above 1 Year</v>
      </c>
      <c r="Y144" s="9" t="str">
        <f t="shared" ca="1" si="10"/>
        <v/>
      </c>
      <c r="Z144" s="9" t="str">
        <f t="shared" ca="1" si="11"/>
        <v/>
      </c>
      <c r="AA144" s="100" t="s">
        <v>229</v>
      </c>
      <c r="AB144" s="97" t="s">
        <v>4100</v>
      </c>
      <c r="AC144" s="97" t="str">
        <f t="shared" ca="1" si="12"/>
        <v>Above 1 Year</v>
      </c>
    </row>
    <row r="145" spans="1:29" s="24" customFormat="1" ht="25.5" customHeight="1" x14ac:dyDescent="0.25">
      <c r="A145" s="96">
        <v>144</v>
      </c>
      <c r="B145" s="97" t="s">
        <v>74</v>
      </c>
      <c r="C145" s="97" t="s">
        <v>604</v>
      </c>
      <c r="D145" s="96" t="s">
        <v>508</v>
      </c>
      <c r="E145" s="98">
        <v>44710</v>
      </c>
      <c r="F145" s="96" t="s">
        <v>201</v>
      </c>
      <c r="G145" s="96">
        <v>2022</v>
      </c>
      <c r="H145" s="103" t="s">
        <v>94</v>
      </c>
      <c r="I145" s="97" t="s">
        <v>94</v>
      </c>
      <c r="J145" s="96" t="s">
        <v>31</v>
      </c>
      <c r="K145" s="98"/>
      <c r="L145" s="96"/>
      <c r="M145" s="96"/>
      <c r="N145" s="96" t="s">
        <v>3196</v>
      </c>
      <c r="O145" s="96"/>
      <c r="P145" s="97"/>
      <c r="Q145" s="97"/>
      <c r="R145" s="104" t="s">
        <v>128</v>
      </c>
      <c r="S145" s="104" t="s">
        <v>128</v>
      </c>
      <c r="T145" s="98"/>
      <c r="U145" s="97" t="s">
        <v>605</v>
      </c>
      <c r="V145" s="96" t="s">
        <v>34</v>
      </c>
      <c r="W145" s="9">
        <f t="shared" ca="1" si="13"/>
        <v>1601</v>
      </c>
      <c r="X145" s="9" t="str">
        <f t="shared" ca="1" si="14"/>
        <v>Above 1 Year</v>
      </c>
      <c r="Y145" s="9" t="str">
        <f t="shared" ca="1" si="10"/>
        <v/>
      </c>
      <c r="Z145" s="9" t="str">
        <f t="shared" ca="1" si="11"/>
        <v/>
      </c>
      <c r="AA145" s="97" t="s">
        <v>245</v>
      </c>
      <c r="AB145" s="97" t="s">
        <v>4101</v>
      </c>
      <c r="AC145" s="97" t="str">
        <f t="shared" ca="1" si="12"/>
        <v>Above 1 Year</v>
      </c>
    </row>
    <row r="146" spans="1:29" s="24" customFormat="1" ht="25.5" customHeight="1" x14ac:dyDescent="0.25">
      <c r="A146" s="96">
        <v>145</v>
      </c>
      <c r="B146" s="97" t="s">
        <v>90</v>
      </c>
      <c r="C146" s="97" t="s">
        <v>606</v>
      </c>
      <c r="D146" s="96" t="s">
        <v>222</v>
      </c>
      <c r="E146" s="98">
        <v>44719</v>
      </c>
      <c r="F146" s="96" t="s">
        <v>196</v>
      </c>
      <c r="G146" s="96">
        <v>2022</v>
      </c>
      <c r="H146" s="97" t="s">
        <v>29</v>
      </c>
      <c r="I146" s="97" t="s">
        <v>30</v>
      </c>
      <c r="J146" s="96" t="s">
        <v>31</v>
      </c>
      <c r="K146" s="98"/>
      <c r="L146" s="96"/>
      <c r="M146" s="96"/>
      <c r="N146" s="96" t="s">
        <v>3196</v>
      </c>
      <c r="O146" s="96"/>
      <c r="P146" s="97"/>
      <c r="Q146" s="97"/>
      <c r="R146" s="104" t="s">
        <v>138</v>
      </c>
      <c r="S146" s="104" t="s">
        <v>138</v>
      </c>
      <c r="T146" s="98">
        <v>44747</v>
      </c>
      <c r="U146" s="97" t="s">
        <v>607</v>
      </c>
      <c r="V146" s="96" t="s">
        <v>34</v>
      </c>
      <c r="W146" s="9">
        <f t="shared" ca="1" si="13"/>
        <v>1592</v>
      </c>
      <c r="X146" s="9" t="str">
        <f t="shared" ca="1" si="14"/>
        <v>Above 1 Year</v>
      </c>
      <c r="Y146" s="9">
        <f t="shared" ca="1" si="10"/>
        <v>1564</v>
      </c>
      <c r="Z146" s="9" t="str">
        <f t="shared" ca="1" si="11"/>
        <v>Above 1 Year</v>
      </c>
      <c r="AA146" s="97" t="s">
        <v>193</v>
      </c>
      <c r="AB146" s="97" t="s">
        <v>4102</v>
      </c>
      <c r="AC146" s="97" t="str">
        <f t="shared" ca="1" si="12"/>
        <v>Above 1 Year</v>
      </c>
    </row>
    <row r="147" spans="1:29" s="24" customFormat="1" ht="25.5" customHeight="1" x14ac:dyDescent="0.25">
      <c r="A147" s="96">
        <v>146</v>
      </c>
      <c r="B147" s="97" t="s">
        <v>104</v>
      </c>
      <c r="C147" s="97" t="s">
        <v>581</v>
      </c>
      <c r="D147" s="96" t="s">
        <v>70</v>
      </c>
      <c r="E147" s="98">
        <v>44722</v>
      </c>
      <c r="F147" s="96" t="s">
        <v>196</v>
      </c>
      <c r="G147" s="96">
        <v>2022</v>
      </c>
      <c r="H147" s="97" t="s">
        <v>70</v>
      </c>
      <c r="I147" s="97" t="s">
        <v>70</v>
      </c>
      <c r="J147" s="96" t="s">
        <v>70</v>
      </c>
      <c r="K147" s="98"/>
      <c r="L147" s="96"/>
      <c r="M147" s="96"/>
      <c r="N147" s="96" t="s">
        <v>3196</v>
      </c>
      <c r="O147" s="96"/>
      <c r="P147" s="97"/>
      <c r="Q147" s="97"/>
      <c r="R147" s="104" t="s">
        <v>142</v>
      </c>
      <c r="S147" s="104" t="s">
        <v>142</v>
      </c>
      <c r="T147" s="98"/>
      <c r="U147" s="97" t="s">
        <v>608</v>
      </c>
      <c r="V147" s="96" t="s">
        <v>34</v>
      </c>
      <c r="W147" s="9">
        <f t="shared" ca="1" si="13"/>
        <v>1589</v>
      </c>
      <c r="X147" s="9" t="str">
        <f t="shared" ca="1" si="14"/>
        <v>Above 1 Year</v>
      </c>
      <c r="Y147" s="9" t="str">
        <f t="shared" ca="1" si="10"/>
        <v/>
      </c>
      <c r="Z147" s="9" t="str">
        <f t="shared" ca="1" si="11"/>
        <v/>
      </c>
      <c r="AA147" s="97" t="s">
        <v>254</v>
      </c>
      <c r="AB147" s="97" t="s">
        <v>4103</v>
      </c>
      <c r="AC147" s="97" t="str">
        <f t="shared" ca="1" si="12"/>
        <v>Above 1 Year</v>
      </c>
    </row>
    <row r="148" spans="1:29" s="24" customFormat="1" ht="25.5" customHeight="1" x14ac:dyDescent="0.25">
      <c r="A148" s="96">
        <v>147</v>
      </c>
      <c r="B148" s="97" t="s">
        <v>68</v>
      </c>
      <c r="C148" s="97" t="s">
        <v>609</v>
      </c>
      <c r="D148" s="96" t="s">
        <v>264</v>
      </c>
      <c r="E148" s="98">
        <v>44723</v>
      </c>
      <c r="F148" s="96" t="s">
        <v>196</v>
      </c>
      <c r="G148" s="96">
        <v>2022</v>
      </c>
      <c r="H148" s="97" t="s">
        <v>59</v>
      </c>
      <c r="I148" s="97" t="s">
        <v>59</v>
      </c>
      <c r="J148" s="96" t="s">
        <v>60</v>
      </c>
      <c r="K148" s="98"/>
      <c r="L148" s="96"/>
      <c r="M148" s="96"/>
      <c r="N148" s="96" t="s">
        <v>3196</v>
      </c>
      <c r="O148" s="96"/>
      <c r="P148" s="97"/>
      <c r="Q148" s="97"/>
      <c r="R148" s="104" t="s">
        <v>112</v>
      </c>
      <c r="S148" s="104" t="s">
        <v>112</v>
      </c>
      <c r="T148" s="98"/>
      <c r="U148" s="97" t="s">
        <v>610</v>
      </c>
      <c r="V148" s="96" t="s">
        <v>34</v>
      </c>
      <c r="W148" s="9">
        <f t="shared" ca="1" si="13"/>
        <v>1588</v>
      </c>
      <c r="X148" s="9" t="str">
        <f t="shared" ca="1" si="14"/>
        <v>Above 1 Year</v>
      </c>
      <c r="Y148" s="9" t="str">
        <f t="shared" ca="1" si="10"/>
        <v/>
      </c>
      <c r="Z148" s="9" t="str">
        <f t="shared" ca="1" si="11"/>
        <v/>
      </c>
      <c r="AA148" s="97" t="s">
        <v>229</v>
      </c>
      <c r="AB148" s="97" t="s">
        <v>4104</v>
      </c>
      <c r="AC148" s="97" t="str">
        <f t="shared" ca="1" si="12"/>
        <v>Above 1 Year</v>
      </c>
    </row>
    <row r="149" spans="1:29" s="24" customFormat="1" ht="25.5" customHeight="1" x14ac:dyDescent="0.25">
      <c r="A149" s="96">
        <v>148</v>
      </c>
      <c r="B149" s="97" t="s">
        <v>47</v>
      </c>
      <c r="C149" s="97" t="s">
        <v>611</v>
      </c>
      <c r="D149" s="96" t="s">
        <v>227</v>
      </c>
      <c r="E149" s="98">
        <v>44726</v>
      </c>
      <c r="F149" s="96" t="s">
        <v>196</v>
      </c>
      <c r="G149" s="96">
        <v>2022</v>
      </c>
      <c r="H149" s="97" t="s">
        <v>59</v>
      </c>
      <c r="I149" s="97" t="s">
        <v>59</v>
      </c>
      <c r="J149" s="96" t="s">
        <v>60</v>
      </c>
      <c r="K149" s="98"/>
      <c r="L149" s="96"/>
      <c r="M149" s="96"/>
      <c r="N149" s="96" t="s">
        <v>3196</v>
      </c>
      <c r="O149" s="96"/>
      <c r="P149" s="97"/>
      <c r="Q149" s="97"/>
      <c r="R149" s="104" t="s">
        <v>112</v>
      </c>
      <c r="S149" s="104" t="s">
        <v>112</v>
      </c>
      <c r="T149" s="98"/>
      <c r="U149" s="97" t="s">
        <v>612</v>
      </c>
      <c r="V149" s="96" t="s">
        <v>34</v>
      </c>
      <c r="W149" s="9">
        <f t="shared" ca="1" si="13"/>
        <v>1585</v>
      </c>
      <c r="X149" s="9" t="str">
        <f t="shared" ca="1" si="14"/>
        <v>Above 1 Year</v>
      </c>
      <c r="Y149" s="9" t="str">
        <f t="shared" ca="1" si="10"/>
        <v/>
      </c>
      <c r="Z149" s="9" t="str">
        <f t="shared" ca="1" si="11"/>
        <v/>
      </c>
      <c r="AA149" s="97" t="s">
        <v>229</v>
      </c>
      <c r="AB149" s="97" t="s">
        <v>4105</v>
      </c>
      <c r="AC149" s="97" t="str">
        <f t="shared" ca="1" si="12"/>
        <v>Above 1 Year</v>
      </c>
    </row>
    <row r="150" spans="1:29" s="24" customFormat="1" ht="25.5" customHeight="1" x14ac:dyDescent="0.25">
      <c r="A150" s="96">
        <v>149</v>
      </c>
      <c r="B150" s="97" t="s">
        <v>90</v>
      </c>
      <c r="C150" s="97" t="s">
        <v>613</v>
      </c>
      <c r="D150" s="96" t="s">
        <v>614</v>
      </c>
      <c r="E150" s="98">
        <v>44727</v>
      </c>
      <c r="F150" s="96" t="s">
        <v>196</v>
      </c>
      <c r="G150" s="96">
        <v>2022</v>
      </c>
      <c r="H150" s="97" t="s">
        <v>29</v>
      </c>
      <c r="I150" s="97" t="s">
        <v>30</v>
      </c>
      <c r="J150" s="96" t="s">
        <v>31</v>
      </c>
      <c r="K150" s="98"/>
      <c r="L150" s="96"/>
      <c r="M150" s="96"/>
      <c r="N150" s="96" t="s">
        <v>3196</v>
      </c>
      <c r="O150" s="96"/>
      <c r="P150" s="97"/>
      <c r="Q150" s="97"/>
      <c r="R150" s="104" t="s">
        <v>177</v>
      </c>
      <c r="S150" s="104" t="s">
        <v>177</v>
      </c>
      <c r="T150" s="98">
        <v>45602</v>
      </c>
      <c r="U150" s="97" t="s">
        <v>615</v>
      </c>
      <c r="V150" s="96" t="s">
        <v>34</v>
      </c>
      <c r="W150" s="9">
        <f t="shared" ca="1" si="13"/>
        <v>1584</v>
      </c>
      <c r="X150" s="9" t="str">
        <f t="shared" ca="1" si="14"/>
        <v>Above 1 Year</v>
      </c>
      <c r="Y150" s="9">
        <f t="shared" ca="1" si="10"/>
        <v>709</v>
      </c>
      <c r="Z150" s="9" t="str">
        <f t="shared" ca="1" si="11"/>
        <v>Above 1 Year</v>
      </c>
      <c r="AA150" s="97" t="s">
        <v>193</v>
      </c>
      <c r="AB150" s="97" t="s">
        <v>4106</v>
      </c>
      <c r="AC150" s="97" t="str">
        <f t="shared" ca="1" si="12"/>
        <v>Above 1 Year</v>
      </c>
    </row>
    <row r="151" spans="1:29" s="24" customFormat="1" ht="25.5" customHeight="1" x14ac:dyDescent="0.25">
      <c r="A151" s="96">
        <v>150</v>
      </c>
      <c r="B151" s="99" t="s">
        <v>74</v>
      </c>
      <c r="C151" s="99" t="s">
        <v>616</v>
      </c>
      <c r="D151" s="100" t="s">
        <v>299</v>
      </c>
      <c r="E151" s="101">
        <v>44730</v>
      </c>
      <c r="F151" s="100" t="s">
        <v>196</v>
      </c>
      <c r="G151" s="100">
        <v>2022</v>
      </c>
      <c r="H151" s="102" t="s">
        <v>94</v>
      </c>
      <c r="I151" s="99" t="s">
        <v>94</v>
      </c>
      <c r="J151" s="100" t="s">
        <v>31</v>
      </c>
      <c r="K151" s="101"/>
      <c r="L151" s="100"/>
      <c r="M151" s="100"/>
      <c r="N151" s="96" t="s">
        <v>3196</v>
      </c>
      <c r="O151" s="100"/>
      <c r="P151" s="99"/>
      <c r="Q151" s="99"/>
      <c r="R151" s="104" t="s">
        <v>128</v>
      </c>
      <c r="S151" s="104" t="s">
        <v>128</v>
      </c>
      <c r="T151" s="98"/>
      <c r="U151" s="99" t="s">
        <v>617</v>
      </c>
      <c r="V151" s="100" t="s">
        <v>34</v>
      </c>
      <c r="W151" s="9">
        <f t="shared" ca="1" si="13"/>
        <v>1581</v>
      </c>
      <c r="X151" s="9" t="str">
        <f t="shared" ca="1" si="14"/>
        <v>Above 1 Year</v>
      </c>
      <c r="Y151" s="9" t="str">
        <f t="shared" ca="1" si="10"/>
        <v/>
      </c>
      <c r="Z151" s="9" t="str">
        <f t="shared" ca="1" si="11"/>
        <v/>
      </c>
      <c r="AA151" s="100" t="s">
        <v>245</v>
      </c>
      <c r="AB151" s="97" t="s">
        <v>4107</v>
      </c>
      <c r="AC151" s="97" t="str">
        <f t="shared" ca="1" si="12"/>
        <v>Above 1 Year</v>
      </c>
    </row>
    <row r="152" spans="1:29" s="24" customFormat="1" ht="25.5" customHeight="1" x14ac:dyDescent="0.25">
      <c r="A152" s="96">
        <v>151</v>
      </c>
      <c r="B152" s="97" t="s">
        <v>95</v>
      </c>
      <c r="C152" s="97" t="s">
        <v>618</v>
      </c>
      <c r="D152" s="96" t="s">
        <v>227</v>
      </c>
      <c r="E152" s="98">
        <v>44733</v>
      </c>
      <c r="F152" s="96" t="s">
        <v>196</v>
      </c>
      <c r="G152" s="96">
        <v>2022</v>
      </c>
      <c r="H152" s="97" t="s">
        <v>59</v>
      </c>
      <c r="I152" s="97" t="s">
        <v>59</v>
      </c>
      <c r="J152" s="96" t="s">
        <v>60</v>
      </c>
      <c r="K152" s="98"/>
      <c r="L152" s="96"/>
      <c r="M152" s="96"/>
      <c r="N152" s="96" t="s">
        <v>3196</v>
      </c>
      <c r="O152" s="96"/>
      <c r="P152" s="97"/>
      <c r="Q152" s="97"/>
      <c r="R152" s="104" t="s">
        <v>112</v>
      </c>
      <c r="S152" s="104" t="s">
        <v>112</v>
      </c>
      <c r="T152" s="98"/>
      <c r="U152" s="97" t="s">
        <v>619</v>
      </c>
      <c r="V152" s="96" t="s">
        <v>34</v>
      </c>
      <c r="W152" s="9">
        <f t="shared" ca="1" si="13"/>
        <v>1578</v>
      </c>
      <c r="X152" s="9" t="str">
        <f t="shared" ca="1" si="14"/>
        <v>Above 1 Year</v>
      </c>
      <c r="Y152" s="9" t="str">
        <f t="shared" ca="1" si="10"/>
        <v/>
      </c>
      <c r="Z152" s="9" t="str">
        <f t="shared" ca="1" si="11"/>
        <v/>
      </c>
      <c r="AA152" s="97" t="s">
        <v>229</v>
      </c>
      <c r="AB152" s="97" t="s">
        <v>4108</v>
      </c>
      <c r="AC152" s="97" t="str">
        <f t="shared" ca="1" si="12"/>
        <v>Above 1 Year</v>
      </c>
    </row>
    <row r="153" spans="1:29" s="24" customFormat="1" ht="25.5" customHeight="1" x14ac:dyDescent="0.25">
      <c r="A153" s="96">
        <v>152</v>
      </c>
      <c r="B153" s="97" t="s">
        <v>74</v>
      </c>
      <c r="C153" s="97" t="s">
        <v>620</v>
      </c>
      <c r="D153" s="96" t="s">
        <v>302</v>
      </c>
      <c r="E153" s="98">
        <v>44737</v>
      </c>
      <c r="F153" s="96" t="s">
        <v>196</v>
      </c>
      <c r="G153" s="96">
        <v>2022</v>
      </c>
      <c r="H153" s="97" t="s">
        <v>94</v>
      </c>
      <c r="I153" s="97" t="s">
        <v>94</v>
      </c>
      <c r="J153" s="96" t="s">
        <v>31</v>
      </c>
      <c r="K153" s="98"/>
      <c r="L153" s="96"/>
      <c r="M153" s="96"/>
      <c r="N153" s="96" t="s">
        <v>3196</v>
      </c>
      <c r="O153" s="96"/>
      <c r="P153" s="97"/>
      <c r="Q153" s="97"/>
      <c r="R153" s="104" t="s">
        <v>128</v>
      </c>
      <c r="S153" s="104" t="s">
        <v>128</v>
      </c>
      <c r="T153" s="98"/>
      <c r="U153" s="97" t="s">
        <v>621</v>
      </c>
      <c r="V153" s="96" t="s">
        <v>34</v>
      </c>
      <c r="W153" s="9">
        <f t="shared" ca="1" si="13"/>
        <v>1574</v>
      </c>
      <c r="X153" s="9" t="str">
        <f t="shared" ca="1" si="14"/>
        <v>Above 1 Year</v>
      </c>
      <c r="Y153" s="9" t="str">
        <f t="shared" ca="1" si="10"/>
        <v/>
      </c>
      <c r="Z153" s="9" t="str">
        <f t="shared" ca="1" si="11"/>
        <v/>
      </c>
      <c r="AA153" s="97" t="s">
        <v>245</v>
      </c>
      <c r="AB153" s="97" t="s">
        <v>4109</v>
      </c>
      <c r="AC153" s="97" t="str">
        <f t="shared" ca="1" si="12"/>
        <v>Above 1 Year</v>
      </c>
    </row>
    <row r="154" spans="1:29" s="24" customFormat="1" ht="25.5" customHeight="1" x14ac:dyDescent="0.25">
      <c r="A154" s="96">
        <v>153</v>
      </c>
      <c r="B154" s="97" t="s">
        <v>68</v>
      </c>
      <c r="C154" s="97" t="s">
        <v>1307</v>
      </c>
      <c r="D154" s="96" t="s">
        <v>1308</v>
      </c>
      <c r="E154" s="98">
        <v>44742</v>
      </c>
      <c r="F154" s="96" t="s">
        <v>196</v>
      </c>
      <c r="G154" s="96">
        <v>2022</v>
      </c>
      <c r="H154" s="97" t="s">
        <v>29</v>
      </c>
      <c r="I154" s="97" t="s">
        <v>30</v>
      </c>
      <c r="J154" s="96" t="s">
        <v>31</v>
      </c>
      <c r="K154" s="98"/>
      <c r="L154" s="96"/>
      <c r="M154" s="96"/>
      <c r="N154" s="96" t="s">
        <v>3196</v>
      </c>
      <c r="O154" s="96"/>
      <c r="P154" s="97"/>
      <c r="Q154" s="97"/>
      <c r="R154" s="104" t="s">
        <v>50</v>
      </c>
      <c r="S154" s="104" t="s">
        <v>50</v>
      </c>
      <c r="T154" s="98"/>
      <c r="U154" s="97" t="s">
        <v>1309</v>
      </c>
      <c r="V154" s="96" t="s">
        <v>34</v>
      </c>
      <c r="W154" s="9">
        <f t="shared" ca="1" si="13"/>
        <v>1569</v>
      </c>
      <c r="X154" s="9" t="str">
        <f t="shared" ca="1" si="14"/>
        <v>Above 1 Year</v>
      </c>
      <c r="Y154" s="9" t="str">
        <f t="shared" ca="1" si="10"/>
        <v/>
      </c>
      <c r="Z154" s="9" t="str">
        <f t="shared" ca="1" si="11"/>
        <v/>
      </c>
      <c r="AA154" s="97" t="s">
        <v>193</v>
      </c>
      <c r="AB154" s="97" t="s">
        <v>4110</v>
      </c>
      <c r="AC154" s="97" t="str">
        <f t="shared" ca="1" si="12"/>
        <v>Above 1 Year</v>
      </c>
    </row>
    <row r="155" spans="1:29" s="24" customFormat="1" ht="25.5" customHeight="1" x14ac:dyDescent="0.25">
      <c r="A155" s="96">
        <v>154</v>
      </c>
      <c r="B155" s="97" t="s">
        <v>68</v>
      </c>
      <c r="C155" s="97" t="s">
        <v>622</v>
      </c>
      <c r="D155" s="96" t="s">
        <v>623</v>
      </c>
      <c r="E155" s="98">
        <v>44744</v>
      </c>
      <c r="F155" s="96" t="s">
        <v>215</v>
      </c>
      <c r="G155" s="96">
        <v>2022</v>
      </c>
      <c r="H155" s="97" t="s">
        <v>71</v>
      </c>
      <c r="I155" s="97" t="s">
        <v>72</v>
      </c>
      <c r="J155" s="96" t="s">
        <v>31</v>
      </c>
      <c r="K155" s="98"/>
      <c r="L155" s="96"/>
      <c r="M155" s="96"/>
      <c r="N155" s="96" t="s">
        <v>3196</v>
      </c>
      <c r="O155" s="96"/>
      <c r="P155" s="97"/>
      <c r="Q155" s="97"/>
      <c r="R155" s="104" t="s">
        <v>112</v>
      </c>
      <c r="S155" s="104" t="s">
        <v>112</v>
      </c>
      <c r="T155" s="98"/>
      <c r="U155" s="97" t="s">
        <v>624</v>
      </c>
      <c r="V155" s="96" t="s">
        <v>34</v>
      </c>
      <c r="W155" s="9">
        <f t="shared" ca="1" si="13"/>
        <v>1567</v>
      </c>
      <c r="X155" s="9" t="str">
        <f t="shared" ca="1" si="14"/>
        <v>Above 1 Year</v>
      </c>
      <c r="Y155" s="9" t="str">
        <f t="shared" ca="1" si="10"/>
        <v/>
      </c>
      <c r="Z155" s="9" t="str">
        <f t="shared" ca="1" si="11"/>
        <v/>
      </c>
      <c r="AA155" s="97" t="s">
        <v>378</v>
      </c>
      <c r="AB155" s="97" t="s">
        <v>4111</v>
      </c>
      <c r="AC155" s="97" t="str">
        <f t="shared" ca="1" si="12"/>
        <v>Above 1 Year</v>
      </c>
    </row>
    <row r="156" spans="1:29" s="24" customFormat="1" ht="25.5" customHeight="1" x14ac:dyDescent="0.25">
      <c r="A156" s="96">
        <v>155</v>
      </c>
      <c r="B156" s="97" t="s">
        <v>61</v>
      </c>
      <c r="C156" s="97" t="s">
        <v>626</v>
      </c>
      <c r="D156" s="96" t="s">
        <v>302</v>
      </c>
      <c r="E156" s="98">
        <v>44764</v>
      </c>
      <c r="F156" s="96" t="s">
        <v>215</v>
      </c>
      <c r="G156" s="96">
        <v>2022</v>
      </c>
      <c r="H156" s="97" t="s">
        <v>94</v>
      </c>
      <c r="I156" s="97" t="s">
        <v>94</v>
      </c>
      <c r="J156" s="96" t="s">
        <v>31</v>
      </c>
      <c r="K156" s="98"/>
      <c r="L156" s="96"/>
      <c r="M156" s="96"/>
      <c r="N156" s="96" t="s">
        <v>3196</v>
      </c>
      <c r="O156" s="96"/>
      <c r="P156" s="97"/>
      <c r="Q156" s="97"/>
      <c r="R156" s="104" t="s">
        <v>112</v>
      </c>
      <c r="S156" s="104" t="s">
        <v>112</v>
      </c>
      <c r="T156" s="98"/>
      <c r="U156" s="97" t="s">
        <v>627</v>
      </c>
      <c r="V156" s="96" t="s">
        <v>34</v>
      </c>
      <c r="W156" s="9">
        <f t="shared" ca="1" si="13"/>
        <v>1547</v>
      </c>
      <c r="X156" s="9" t="str">
        <f t="shared" ca="1" si="14"/>
        <v>Above 1 Year</v>
      </c>
      <c r="Y156" s="9" t="str">
        <f t="shared" ca="1" si="10"/>
        <v/>
      </c>
      <c r="Z156" s="9" t="str">
        <f t="shared" ca="1" si="11"/>
        <v/>
      </c>
      <c r="AA156" s="97" t="s">
        <v>245</v>
      </c>
      <c r="AB156" s="97" t="s">
        <v>4112</v>
      </c>
      <c r="AC156" s="97" t="str">
        <f t="shared" ca="1" si="12"/>
        <v>Above 1 Year</v>
      </c>
    </row>
    <row r="157" spans="1:29" s="24" customFormat="1" ht="25.5" customHeight="1" x14ac:dyDescent="0.25">
      <c r="A157" s="96">
        <v>156</v>
      </c>
      <c r="B157" s="97" t="s">
        <v>38</v>
      </c>
      <c r="C157" s="97" t="s">
        <v>629</v>
      </c>
      <c r="D157" s="96" t="s">
        <v>630</v>
      </c>
      <c r="E157" s="98">
        <v>44773</v>
      </c>
      <c r="F157" s="96" t="s">
        <v>215</v>
      </c>
      <c r="G157" s="96">
        <v>2022</v>
      </c>
      <c r="H157" s="97" t="s">
        <v>48</v>
      </c>
      <c r="I157" s="97" t="s">
        <v>49</v>
      </c>
      <c r="J157" s="96" t="s">
        <v>31</v>
      </c>
      <c r="K157" s="98"/>
      <c r="L157" s="96"/>
      <c r="M157" s="96"/>
      <c r="N157" s="96" t="s">
        <v>3196</v>
      </c>
      <c r="O157" s="96"/>
      <c r="P157" s="97"/>
      <c r="Q157" s="97"/>
      <c r="R157" s="104" t="s">
        <v>112</v>
      </c>
      <c r="S157" s="104" t="s">
        <v>112</v>
      </c>
      <c r="T157" s="98"/>
      <c r="U157" s="97" t="s">
        <v>631</v>
      </c>
      <c r="V157" s="96" t="s">
        <v>34</v>
      </c>
      <c r="W157" s="9">
        <f t="shared" ca="1" si="13"/>
        <v>1538</v>
      </c>
      <c r="X157" s="9" t="str">
        <f t="shared" ca="1" si="14"/>
        <v>Above 1 Year</v>
      </c>
      <c r="Y157" s="9" t="str">
        <f t="shared" ca="1" si="10"/>
        <v/>
      </c>
      <c r="Z157" s="9" t="str">
        <f t="shared" ca="1" si="11"/>
        <v/>
      </c>
      <c r="AA157" s="97" t="s">
        <v>207</v>
      </c>
      <c r="AB157" s="97" t="s">
        <v>4113</v>
      </c>
      <c r="AC157" s="97" t="str">
        <f t="shared" ca="1" si="12"/>
        <v>Above 1 Year</v>
      </c>
    </row>
    <row r="158" spans="1:29" s="24" customFormat="1" ht="25.5" customHeight="1" x14ac:dyDescent="0.25">
      <c r="A158" s="96">
        <v>157</v>
      </c>
      <c r="B158" s="97" t="s">
        <v>110</v>
      </c>
      <c r="C158" s="97" t="s">
        <v>577</v>
      </c>
      <c r="D158" s="96" t="s">
        <v>227</v>
      </c>
      <c r="E158" s="98">
        <v>44776</v>
      </c>
      <c r="F158" s="96" t="s">
        <v>225</v>
      </c>
      <c r="G158" s="96">
        <v>2022</v>
      </c>
      <c r="H158" s="97" t="s">
        <v>59</v>
      </c>
      <c r="I158" s="97" t="s">
        <v>59</v>
      </c>
      <c r="J158" s="96" t="s">
        <v>60</v>
      </c>
      <c r="K158" s="98"/>
      <c r="L158" s="96"/>
      <c r="M158" s="96"/>
      <c r="N158" s="96" t="s">
        <v>3196</v>
      </c>
      <c r="O158" s="96"/>
      <c r="P158" s="97"/>
      <c r="Q158" s="97"/>
      <c r="R158" s="104" t="s">
        <v>112</v>
      </c>
      <c r="S158" s="104" t="s">
        <v>112</v>
      </c>
      <c r="T158" s="98"/>
      <c r="U158" s="97" t="s">
        <v>632</v>
      </c>
      <c r="V158" s="96" t="s">
        <v>34</v>
      </c>
      <c r="W158" s="9">
        <f t="shared" ca="1" si="13"/>
        <v>1535</v>
      </c>
      <c r="X158" s="9" t="str">
        <f t="shared" ca="1" si="14"/>
        <v>Above 1 Year</v>
      </c>
      <c r="Y158" s="9" t="str">
        <f t="shared" ca="1" si="10"/>
        <v/>
      </c>
      <c r="Z158" s="9" t="str">
        <f t="shared" ca="1" si="11"/>
        <v/>
      </c>
      <c r="AA158" s="97" t="s">
        <v>229</v>
      </c>
      <c r="AB158" s="97" t="s">
        <v>4114</v>
      </c>
      <c r="AC158" s="97" t="str">
        <f t="shared" ca="1" si="12"/>
        <v>Above 1 Year</v>
      </c>
    </row>
    <row r="159" spans="1:29" s="24" customFormat="1" ht="25.5" customHeight="1" x14ac:dyDescent="0.25">
      <c r="A159" s="96">
        <v>158</v>
      </c>
      <c r="B159" s="97" t="s">
        <v>61</v>
      </c>
      <c r="C159" s="97" t="s">
        <v>633</v>
      </c>
      <c r="D159" s="96" t="s">
        <v>302</v>
      </c>
      <c r="E159" s="98">
        <v>44787</v>
      </c>
      <c r="F159" s="96" t="s">
        <v>225</v>
      </c>
      <c r="G159" s="96">
        <v>2022</v>
      </c>
      <c r="H159" s="97" t="s">
        <v>94</v>
      </c>
      <c r="I159" s="97" t="s">
        <v>94</v>
      </c>
      <c r="J159" s="96" t="s">
        <v>31</v>
      </c>
      <c r="K159" s="98"/>
      <c r="L159" s="96"/>
      <c r="M159" s="96"/>
      <c r="N159" s="96" t="s">
        <v>3196</v>
      </c>
      <c r="O159" s="96"/>
      <c r="P159" s="97"/>
      <c r="Q159" s="97"/>
      <c r="R159" s="104" t="s">
        <v>112</v>
      </c>
      <c r="S159" s="104" t="s">
        <v>112</v>
      </c>
      <c r="T159" s="98"/>
      <c r="U159" s="97" t="s">
        <v>634</v>
      </c>
      <c r="V159" s="96" t="s">
        <v>34</v>
      </c>
      <c r="W159" s="9">
        <f t="shared" ca="1" si="13"/>
        <v>1524</v>
      </c>
      <c r="X159" s="9" t="str">
        <f t="shared" ca="1" si="14"/>
        <v>Above 1 Year</v>
      </c>
      <c r="Y159" s="9" t="str">
        <f t="shared" ca="1" si="10"/>
        <v/>
      </c>
      <c r="Z159" s="9" t="str">
        <f t="shared" ca="1" si="11"/>
        <v/>
      </c>
      <c r="AA159" s="97" t="s">
        <v>245</v>
      </c>
      <c r="AB159" s="97" t="s">
        <v>4115</v>
      </c>
      <c r="AC159" s="97" t="str">
        <f t="shared" ca="1" si="12"/>
        <v>Above 1 Year</v>
      </c>
    </row>
    <row r="160" spans="1:29" s="24" customFormat="1" ht="25.5" customHeight="1" x14ac:dyDescent="0.25">
      <c r="A160" s="96">
        <v>159</v>
      </c>
      <c r="B160" s="97" t="s">
        <v>74</v>
      </c>
      <c r="C160" s="97" t="s">
        <v>637</v>
      </c>
      <c r="D160" s="96" t="s">
        <v>302</v>
      </c>
      <c r="E160" s="98">
        <v>44789</v>
      </c>
      <c r="F160" s="96" t="s">
        <v>225</v>
      </c>
      <c r="G160" s="96">
        <v>2022</v>
      </c>
      <c r="H160" s="97" t="s">
        <v>94</v>
      </c>
      <c r="I160" s="97" t="s">
        <v>94</v>
      </c>
      <c r="J160" s="96" t="s">
        <v>31</v>
      </c>
      <c r="K160" s="98"/>
      <c r="L160" s="96"/>
      <c r="M160" s="96"/>
      <c r="N160" s="96" t="s">
        <v>3196</v>
      </c>
      <c r="O160" s="96"/>
      <c r="P160" s="97"/>
      <c r="Q160" s="97"/>
      <c r="R160" s="104" t="s">
        <v>128</v>
      </c>
      <c r="S160" s="104" t="s">
        <v>128</v>
      </c>
      <c r="T160" s="98"/>
      <c r="U160" s="97" t="s">
        <v>638</v>
      </c>
      <c r="V160" s="96" t="s">
        <v>34</v>
      </c>
      <c r="W160" s="9">
        <f t="shared" ca="1" si="13"/>
        <v>1522</v>
      </c>
      <c r="X160" s="9" t="str">
        <f t="shared" ca="1" si="14"/>
        <v>Above 1 Year</v>
      </c>
      <c r="Y160" s="9" t="str">
        <f t="shared" ca="1" si="10"/>
        <v/>
      </c>
      <c r="Z160" s="9" t="str">
        <f t="shared" ca="1" si="11"/>
        <v/>
      </c>
      <c r="AA160" s="97" t="s">
        <v>245</v>
      </c>
      <c r="AB160" s="97" t="s">
        <v>4117</v>
      </c>
      <c r="AC160" s="97" t="str">
        <f t="shared" ca="1" si="12"/>
        <v>Above 1 Year</v>
      </c>
    </row>
    <row r="161" spans="1:29" s="24" customFormat="1" ht="25.5" customHeight="1" x14ac:dyDescent="0.25">
      <c r="A161" s="96">
        <v>160</v>
      </c>
      <c r="B161" s="97" t="s">
        <v>38</v>
      </c>
      <c r="C161" s="97" t="s">
        <v>639</v>
      </c>
      <c r="D161" s="96" t="s">
        <v>302</v>
      </c>
      <c r="E161" s="98">
        <v>44790</v>
      </c>
      <c r="F161" s="96" t="s">
        <v>225</v>
      </c>
      <c r="G161" s="96">
        <v>2022</v>
      </c>
      <c r="H161" s="97" t="s">
        <v>94</v>
      </c>
      <c r="I161" s="97" t="s">
        <v>94</v>
      </c>
      <c r="J161" s="96" t="s">
        <v>31</v>
      </c>
      <c r="K161" s="98"/>
      <c r="L161" s="96"/>
      <c r="M161" s="96"/>
      <c r="N161" s="96" t="s">
        <v>3196</v>
      </c>
      <c r="O161" s="96"/>
      <c r="P161" s="97"/>
      <c r="Q161" s="97"/>
      <c r="R161" s="104" t="s">
        <v>112</v>
      </c>
      <c r="S161" s="104" t="s">
        <v>112</v>
      </c>
      <c r="T161" s="98"/>
      <c r="U161" s="97" t="s">
        <v>640</v>
      </c>
      <c r="V161" s="96" t="s">
        <v>34</v>
      </c>
      <c r="W161" s="9">
        <f t="shared" ca="1" si="13"/>
        <v>1521</v>
      </c>
      <c r="X161" s="9" t="str">
        <f t="shared" ca="1" si="14"/>
        <v>Above 1 Year</v>
      </c>
      <c r="Y161" s="9" t="str">
        <f t="shared" ca="1" si="10"/>
        <v/>
      </c>
      <c r="Z161" s="9" t="str">
        <f t="shared" ca="1" si="11"/>
        <v/>
      </c>
      <c r="AA161" s="97" t="s">
        <v>245</v>
      </c>
      <c r="AB161" s="97" t="s">
        <v>4118</v>
      </c>
      <c r="AC161" s="97" t="str">
        <f t="shared" ca="1" si="12"/>
        <v>Above 1 Year</v>
      </c>
    </row>
    <row r="162" spans="1:29" s="24" customFormat="1" ht="25.5" customHeight="1" x14ac:dyDescent="0.25">
      <c r="A162" s="96">
        <v>161</v>
      </c>
      <c r="B162" s="97" t="s">
        <v>61</v>
      </c>
      <c r="C162" s="97" t="s">
        <v>641</v>
      </c>
      <c r="D162" s="96" t="s">
        <v>302</v>
      </c>
      <c r="E162" s="98">
        <v>44790</v>
      </c>
      <c r="F162" s="96" t="s">
        <v>225</v>
      </c>
      <c r="G162" s="96">
        <v>2022</v>
      </c>
      <c r="H162" s="97" t="s">
        <v>94</v>
      </c>
      <c r="I162" s="97" t="s">
        <v>94</v>
      </c>
      <c r="J162" s="96" t="s">
        <v>31</v>
      </c>
      <c r="K162" s="98"/>
      <c r="L162" s="96"/>
      <c r="M162" s="96"/>
      <c r="N162" s="96" t="s">
        <v>3196</v>
      </c>
      <c r="O162" s="96"/>
      <c r="P162" s="97"/>
      <c r="Q162" s="97"/>
      <c r="R162" s="104" t="s">
        <v>112</v>
      </c>
      <c r="S162" s="104" t="s">
        <v>112</v>
      </c>
      <c r="T162" s="98"/>
      <c r="U162" s="97" t="s">
        <v>642</v>
      </c>
      <c r="V162" s="96" t="s">
        <v>34</v>
      </c>
      <c r="W162" s="9">
        <f t="shared" ca="1" si="13"/>
        <v>1521</v>
      </c>
      <c r="X162" s="9" t="str">
        <f t="shared" ca="1" si="14"/>
        <v>Above 1 Year</v>
      </c>
      <c r="Y162" s="9" t="str">
        <f t="shared" ca="1" si="10"/>
        <v/>
      </c>
      <c r="Z162" s="9" t="str">
        <f t="shared" ca="1" si="11"/>
        <v/>
      </c>
      <c r="AA162" s="97" t="s">
        <v>245</v>
      </c>
      <c r="AB162" s="97" t="s">
        <v>4119</v>
      </c>
      <c r="AC162" s="97" t="str">
        <f t="shared" ca="1" si="12"/>
        <v>Above 1 Year</v>
      </c>
    </row>
    <row r="163" spans="1:29" s="24" customFormat="1" ht="25.5" customHeight="1" x14ac:dyDescent="0.25">
      <c r="A163" s="96">
        <v>162</v>
      </c>
      <c r="B163" s="97" t="s">
        <v>109</v>
      </c>
      <c r="C163" s="97" t="s">
        <v>643</v>
      </c>
      <c r="D163" s="96" t="s">
        <v>264</v>
      </c>
      <c r="E163" s="98">
        <v>44795</v>
      </c>
      <c r="F163" s="96" t="s">
        <v>225</v>
      </c>
      <c r="G163" s="96">
        <v>2022</v>
      </c>
      <c r="H163" s="97" t="s">
        <v>59</v>
      </c>
      <c r="I163" s="97" t="s">
        <v>59</v>
      </c>
      <c r="J163" s="96" t="s">
        <v>60</v>
      </c>
      <c r="K163" s="98"/>
      <c r="L163" s="96"/>
      <c r="M163" s="96"/>
      <c r="N163" s="96" t="s">
        <v>3196</v>
      </c>
      <c r="O163" s="96"/>
      <c r="P163" s="97"/>
      <c r="Q163" s="97"/>
      <c r="R163" s="104" t="s">
        <v>112</v>
      </c>
      <c r="S163" s="104" t="s">
        <v>112</v>
      </c>
      <c r="T163" s="98"/>
      <c r="U163" s="97" t="s">
        <v>644</v>
      </c>
      <c r="V163" s="96" t="s">
        <v>34</v>
      </c>
      <c r="W163" s="9">
        <f t="shared" ca="1" si="13"/>
        <v>1516</v>
      </c>
      <c r="X163" s="9" t="str">
        <f t="shared" ca="1" si="14"/>
        <v>Above 1 Year</v>
      </c>
      <c r="Y163" s="9" t="str">
        <f t="shared" ca="1" si="10"/>
        <v/>
      </c>
      <c r="Z163" s="9" t="str">
        <f t="shared" ca="1" si="11"/>
        <v/>
      </c>
      <c r="AA163" s="97" t="s">
        <v>229</v>
      </c>
      <c r="AB163" s="97" t="s">
        <v>4120</v>
      </c>
      <c r="AC163" s="97" t="str">
        <f t="shared" ca="1" si="12"/>
        <v>Above 1 Year</v>
      </c>
    </row>
    <row r="164" spans="1:29" s="24" customFormat="1" ht="25.5" customHeight="1" x14ac:dyDescent="0.25">
      <c r="A164" s="96">
        <v>163</v>
      </c>
      <c r="B164" s="97" t="s">
        <v>58</v>
      </c>
      <c r="C164" s="97" t="s">
        <v>1592</v>
      </c>
      <c r="D164" s="96" t="s">
        <v>365</v>
      </c>
      <c r="E164" s="98">
        <v>44799</v>
      </c>
      <c r="F164" s="96" t="s">
        <v>225</v>
      </c>
      <c r="G164" s="96">
        <v>2022</v>
      </c>
      <c r="H164" s="97" t="s">
        <v>94</v>
      </c>
      <c r="I164" s="97" t="s">
        <v>94</v>
      </c>
      <c r="J164" s="96" t="s">
        <v>31</v>
      </c>
      <c r="K164" s="98"/>
      <c r="L164" s="96"/>
      <c r="M164" s="96"/>
      <c r="N164" s="96" t="s">
        <v>3196</v>
      </c>
      <c r="O164" s="96"/>
      <c r="P164" s="97"/>
      <c r="Q164" s="97"/>
      <c r="R164" s="104" t="s">
        <v>50</v>
      </c>
      <c r="S164" s="104" t="s">
        <v>50</v>
      </c>
      <c r="T164" s="98"/>
      <c r="U164" s="97" t="s">
        <v>1593</v>
      </c>
      <c r="V164" s="96" t="s">
        <v>34</v>
      </c>
      <c r="W164" s="9">
        <f t="shared" ca="1" si="13"/>
        <v>1512</v>
      </c>
      <c r="X164" s="9" t="str">
        <f t="shared" ca="1" si="14"/>
        <v>Above 1 Year</v>
      </c>
      <c r="Y164" s="9" t="str">
        <f t="shared" ca="1" si="10"/>
        <v/>
      </c>
      <c r="Z164" s="9" t="str">
        <f t="shared" ca="1" si="11"/>
        <v/>
      </c>
      <c r="AA164" s="97" t="s">
        <v>245</v>
      </c>
      <c r="AB164" s="97" t="s">
        <v>4121</v>
      </c>
      <c r="AC164" s="97" t="str">
        <f t="shared" ca="1" si="12"/>
        <v>Above 1 Year</v>
      </c>
    </row>
    <row r="165" spans="1:29" s="24" customFormat="1" ht="25.5" customHeight="1" x14ac:dyDescent="0.25">
      <c r="A165" s="96">
        <v>164</v>
      </c>
      <c r="B165" s="97" t="s">
        <v>28</v>
      </c>
      <c r="C165" s="97" t="s">
        <v>646</v>
      </c>
      <c r="D165" s="96" t="s">
        <v>317</v>
      </c>
      <c r="E165" s="98">
        <v>44802</v>
      </c>
      <c r="F165" s="96" t="s">
        <v>225</v>
      </c>
      <c r="G165" s="96">
        <v>2022</v>
      </c>
      <c r="H165" s="97" t="s">
        <v>94</v>
      </c>
      <c r="I165" s="97" t="s">
        <v>94</v>
      </c>
      <c r="J165" s="96" t="s">
        <v>31</v>
      </c>
      <c r="K165" s="98"/>
      <c r="L165" s="96"/>
      <c r="M165" s="96"/>
      <c r="N165" s="96" t="s">
        <v>3196</v>
      </c>
      <c r="O165" s="96"/>
      <c r="P165" s="97"/>
      <c r="Q165" s="97"/>
      <c r="R165" s="104" t="s">
        <v>128</v>
      </c>
      <c r="S165" s="104" t="s">
        <v>112</v>
      </c>
      <c r="T165" s="98"/>
      <c r="U165" s="97" t="s">
        <v>647</v>
      </c>
      <c r="V165" s="96" t="s">
        <v>34</v>
      </c>
      <c r="W165" s="9">
        <f t="shared" ca="1" si="13"/>
        <v>1509</v>
      </c>
      <c r="X165" s="9" t="str">
        <f t="shared" ca="1" si="14"/>
        <v>Above 1 Year</v>
      </c>
      <c r="Y165" s="9" t="str">
        <f t="shared" ca="1" si="10"/>
        <v/>
      </c>
      <c r="Z165" s="9" t="str">
        <f t="shared" ca="1" si="11"/>
        <v/>
      </c>
      <c r="AA165" s="97" t="s">
        <v>245</v>
      </c>
      <c r="AB165" s="97" t="s">
        <v>4122</v>
      </c>
      <c r="AC165" s="97" t="str">
        <f t="shared" ca="1" si="12"/>
        <v>Above 1 Year</v>
      </c>
    </row>
    <row r="166" spans="1:29" s="24" customFormat="1" ht="25.5" customHeight="1" x14ac:dyDescent="0.25">
      <c r="A166" s="96">
        <v>165</v>
      </c>
      <c r="B166" s="97" t="s">
        <v>38</v>
      </c>
      <c r="C166" s="97" t="s">
        <v>649</v>
      </c>
      <c r="D166" s="96" t="s">
        <v>70</v>
      </c>
      <c r="E166" s="98">
        <v>44811</v>
      </c>
      <c r="F166" s="96" t="s">
        <v>190</v>
      </c>
      <c r="G166" s="96">
        <v>2022</v>
      </c>
      <c r="H166" s="97" t="s">
        <v>70</v>
      </c>
      <c r="I166" s="97" t="s">
        <v>70</v>
      </c>
      <c r="J166" s="96" t="s">
        <v>70</v>
      </c>
      <c r="K166" s="98"/>
      <c r="L166" s="96"/>
      <c r="M166" s="96"/>
      <c r="N166" s="96" t="s">
        <v>3196</v>
      </c>
      <c r="O166" s="96"/>
      <c r="P166" s="97"/>
      <c r="Q166" s="97"/>
      <c r="R166" s="104" t="s">
        <v>112</v>
      </c>
      <c r="S166" s="104" t="s">
        <v>112</v>
      </c>
      <c r="T166" s="98"/>
      <c r="U166" s="97" t="s">
        <v>650</v>
      </c>
      <c r="V166" s="96" t="s">
        <v>34</v>
      </c>
      <c r="W166" s="9">
        <f t="shared" ca="1" si="13"/>
        <v>1500</v>
      </c>
      <c r="X166" s="9" t="str">
        <f t="shared" ca="1" si="14"/>
        <v>Above 1 Year</v>
      </c>
      <c r="Y166" s="9" t="str">
        <f t="shared" ca="1" si="10"/>
        <v/>
      </c>
      <c r="Z166" s="9" t="str">
        <f t="shared" ca="1" si="11"/>
        <v/>
      </c>
      <c r="AA166" s="97" t="s">
        <v>254</v>
      </c>
      <c r="AB166" s="97" t="s">
        <v>4123</v>
      </c>
      <c r="AC166" s="97" t="str">
        <f t="shared" ca="1" si="12"/>
        <v>Above 1 Year</v>
      </c>
    </row>
    <row r="167" spans="1:29" s="24" customFormat="1" ht="25.5" customHeight="1" x14ac:dyDescent="0.25">
      <c r="A167" s="96">
        <v>166</v>
      </c>
      <c r="B167" s="97" t="s">
        <v>89</v>
      </c>
      <c r="C167" s="97" t="s">
        <v>651</v>
      </c>
      <c r="D167" s="96" t="s">
        <v>430</v>
      </c>
      <c r="E167" s="98">
        <v>44812</v>
      </c>
      <c r="F167" s="96" t="s">
        <v>190</v>
      </c>
      <c r="G167" s="96">
        <v>2022</v>
      </c>
      <c r="H167" s="97" t="s">
        <v>94</v>
      </c>
      <c r="I167" s="97" t="s">
        <v>94</v>
      </c>
      <c r="J167" s="96" t="s">
        <v>31</v>
      </c>
      <c r="K167" s="98"/>
      <c r="L167" s="96"/>
      <c r="M167" s="96"/>
      <c r="N167" s="96" t="s">
        <v>3196</v>
      </c>
      <c r="O167" s="96"/>
      <c r="P167" s="97"/>
      <c r="Q167" s="97"/>
      <c r="R167" s="104" t="s">
        <v>112</v>
      </c>
      <c r="S167" s="104" t="s">
        <v>112</v>
      </c>
      <c r="T167" s="98"/>
      <c r="U167" s="97" t="s">
        <v>652</v>
      </c>
      <c r="V167" s="96" t="s">
        <v>34</v>
      </c>
      <c r="W167" s="9">
        <f t="shared" ca="1" si="13"/>
        <v>1499</v>
      </c>
      <c r="X167" s="9" t="str">
        <f t="shared" ca="1" si="14"/>
        <v>Above 1 Year</v>
      </c>
      <c r="Y167" s="9" t="str">
        <f t="shared" ca="1" si="10"/>
        <v/>
      </c>
      <c r="Z167" s="9" t="str">
        <f t="shared" ca="1" si="11"/>
        <v/>
      </c>
      <c r="AA167" s="97" t="s">
        <v>245</v>
      </c>
      <c r="AB167" s="97" t="s">
        <v>4124</v>
      </c>
      <c r="AC167" s="97" t="str">
        <f t="shared" ca="1" si="12"/>
        <v>Above 1 Year</v>
      </c>
    </row>
    <row r="168" spans="1:29" s="24" customFormat="1" ht="25.5" customHeight="1" x14ac:dyDescent="0.25">
      <c r="A168" s="96">
        <v>167</v>
      </c>
      <c r="B168" s="97" t="s">
        <v>28</v>
      </c>
      <c r="C168" s="97" t="s">
        <v>656</v>
      </c>
      <c r="D168" s="96" t="s">
        <v>264</v>
      </c>
      <c r="E168" s="98">
        <v>44821</v>
      </c>
      <c r="F168" s="96" t="s">
        <v>190</v>
      </c>
      <c r="G168" s="96">
        <v>2022</v>
      </c>
      <c r="H168" s="97" t="s">
        <v>59</v>
      </c>
      <c r="I168" s="97" t="s">
        <v>59</v>
      </c>
      <c r="J168" s="96" t="s">
        <v>60</v>
      </c>
      <c r="K168" s="98"/>
      <c r="L168" s="96"/>
      <c r="M168" s="96"/>
      <c r="N168" s="96" t="s">
        <v>3196</v>
      </c>
      <c r="O168" s="96"/>
      <c r="P168" s="97"/>
      <c r="Q168" s="97"/>
      <c r="R168" s="104" t="s">
        <v>112</v>
      </c>
      <c r="S168" s="104" t="s">
        <v>112</v>
      </c>
      <c r="T168" s="98"/>
      <c r="U168" s="97" t="s">
        <v>657</v>
      </c>
      <c r="V168" s="96" t="s">
        <v>34</v>
      </c>
      <c r="W168" s="9">
        <f t="shared" ca="1" si="13"/>
        <v>1490</v>
      </c>
      <c r="X168" s="9" t="str">
        <f t="shared" ca="1" si="14"/>
        <v>Above 1 Year</v>
      </c>
      <c r="Y168" s="9" t="str">
        <f t="shared" ca="1" si="10"/>
        <v/>
      </c>
      <c r="Z168" s="9" t="str">
        <f t="shared" ca="1" si="11"/>
        <v/>
      </c>
      <c r="AA168" s="97" t="s">
        <v>229</v>
      </c>
      <c r="AB168" s="97" t="s">
        <v>4126</v>
      </c>
      <c r="AC168" s="97" t="str">
        <f t="shared" ca="1" si="12"/>
        <v>Above 1 Year</v>
      </c>
    </row>
    <row r="169" spans="1:29" s="24" customFormat="1" ht="25.5" customHeight="1" x14ac:dyDescent="0.25">
      <c r="A169" s="96">
        <v>168</v>
      </c>
      <c r="B169" s="97" t="s">
        <v>38</v>
      </c>
      <c r="C169" s="97" t="s">
        <v>658</v>
      </c>
      <c r="D169" s="96" t="s">
        <v>227</v>
      </c>
      <c r="E169" s="98">
        <v>44824</v>
      </c>
      <c r="F169" s="96" t="s">
        <v>190</v>
      </c>
      <c r="G169" s="96">
        <v>2022</v>
      </c>
      <c r="H169" s="97" t="s">
        <v>59</v>
      </c>
      <c r="I169" s="97" t="s">
        <v>59</v>
      </c>
      <c r="J169" s="96" t="s">
        <v>60</v>
      </c>
      <c r="K169" s="98"/>
      <c r="L169" s="96"/>
      <c r="M169" s="96"/>
      <c r="N169" s="96" t="s">
        <v>3196</v>
      </c>
      <c r="O169" s="96"/>
      <c r="P169" s="97"/>
      <c r="Q169" s="97"/>
      <c r="R169" s="104" t="s">
        <v>112</v>
      </c>
      <c r="S169" s="104" t="s">
        <v>112</v>
      </c>
      <c r="T169" s="98"/>
      <c r="U169" s="97" t="s">
        <v>659</v>
      </c>
      <c r="V169" s="96" t="s">
        <v>34</v>
      </c>
      <c r="W169" s="9">
        <f t="shared" ca="1" si="13"/>
        <v>1487</v>
      </c>
      <c r="X169" s="9" t="str">
        <f t="shared" ca="1" si="14"/>
        <v>Above 1 Year</v>
      </c>
      <c r="Y169" s="9" t="str">
        <f t="shared" ca="1" si="10"/>
        <v/>
      </c>
      <c r="Z169" s="9" t="str">
        <f t="shared" ca="1" si="11"/>
        <v/>
      </c>
      <c r="AA169" s="97" t="s">
        <v>229</v>
      </c>
      <c r="AB169" s="97" t="s">
        <v>4127</v>
      </c>
      <c r="AC169" s="97" t="str">
        <f t="shared" ca="1" si="12"/>
        <v>Above 1 Year</v>
      </c>
    </row>
    <row r="170" spans="1:29" s="24" customFormat="1" ht="25.5" customHeight="1" x14ac:dyDescent="0.25">
      <c r="A170" s="96">
        <v>169</v>
      </c>
      <c r="B170" s="97" t="s">
        <v>28</v>
      </c>
      <c r="C170" s="97" t="s">
        <v>616</v>
      </c>
      <c r="D170" s="96" t="s">
        <v>660</v>
      </c>
      <c r="E170" s="98">
        <v>44825</v>
      </c>
      <c r="F170" s="96" t="s">
        <v>190</v>
      </c>
      <c r="G170" s="96">
        <v>2022</v>
      </c>
      <c r="H170" s="97" t="s">
        <v>39</v>
      </c>
      <c r="I170" s="97" t="s">
        <v>39</v>
      </c>
      <c r="J170" s="96" t="s">
        <v>31</v>
      </c>
      <c r="K170" s="98"/>
      <c r="L170" s="96"/>
      <c r="M170" s="96"/>
      <c r="N170" s="96" t="s">
        <v>3196</v>
      </c>
      <c r="O170" s="96"/>
      <c r="P170" s="97"/>
      <c r="Q170" s="97"/>
      <c r="R170" s="104" t="s">
        <v>138</v>
      </c>
      <c r="S170" s="104" t="s">
        <v>138</v>
      </c>
      <c r="T170" s="98">
        <v>44894</v>
      </c>
      <c r="U170" s="97" t="s">
        <v>661</v>
      </c>
      <c r="V170" s="96" t="s">
        <v>34</v>
      </c>
      <c r="W170" s="9">
        <f t="shared" ca="1" si="13"/>
        <v>1486</v>
      </c>
      <c r="X170" s="9" t="str">
        <f t="shared" ca="1" si="14"/>
        <v>Above 1 Year</v>
      </c>
      <c r="Y170" s="9">
        <f t="shared" ca="1" si="10"/>
        <v>1417</v>
      </c>
      <c r="Z170" s="9" t="str">
        <f t="shared" ca="1" si="11"/>
        <v>Above 1 Year</v>
      </c>
      <c r="AA170" s="97" t="s">
        <v>203</v>
      </c>
      <c r="AB170" s="97" t="s">
        <v>4128</v>
      </c>
      <c r="AC170" s="97" t="str">
        <f t="shared" ca="1" si="12"/>
        <v>Above 1 Year</v>
      </c>
    </row>
    <row r="171" spans="1:29" s="24" customFormat="1" ht="25.5" customHeight="1" x14ac:dyDescent="0.25">
      <c r="A171" s="96">
        <v>170</v>
      </c>
      <c r="B171" s="99" t="s">
        <v>28</v>
      </c>
      <c r="C171" s="99" t="s">
        <v>662</v>
      </c>
      <c r="D171" s="100" t="s">
        <v>663</v>
      </c>
      <c r="E171" s="101">
        <v>44825</v>
      </c>
      <c r="F171" s="100" t="s">
        <v>190</v>
      </c>
      <c r="G171" s="100">
        <v>2022</v>
      </c>
      <c r="H171" s="102" t="s">
        <v>39</v>
      </c>
      <c r="I171" s="99" t="s">
        <v>39</v>
      </c>
      <c r="J171" s="100" t="s">
        <v>31</v>
      </c>
      <c r="K171" s="101"/>
      <c r="L171" s="100"/>
      <c r="M171" s="100"/>
      <c r="N171" s="96" t="s">
        <v>3196</v>
      </c>
      <c r="O171" s="100"/>
      <c r="P171" s="99"/>
      <c r="Q171" s="99"/>
      <c r="R171" s="104" t="s">
        <v>112</v>
      </c>
      <c r="S171" s="104" t="s">
        <v>112</v>
      </c>
      <c r="T171" s="98"/>
      <c r="U171" s="99" t="s">
        <v>664</v>
      </c>
      <c r="V171" s="100" t="s">
        <v>34</v>
      </c>
      <c r="W171" s="9">
        <f t="shared" ca="1" si="13"/>
        <v>1486</v>
      </c>
      <c r="X171" s="9" t="str">
        <f t="shared" ca="1" si="14"/>
        <v>Above 1 Year</v>
      </c>
      <c r="Y171" s="9" t="str">
        <f t="shared" ref="Y171:Y224" ca="1" si="15">IF(T171&lt;&gt;"",DATEDIF(T171,TODAY(),"D"),"")</f>
        <v/>
      </c>
      <c r="Z171" s="9" t="str">
        <f t="shared" ref="Z171:Z224" ca="1" si="16">IF(Y171&lt;&gt;"",IF(Y171&gt;365,"Above 1 Year",IF(AND(Y171&lt;=365,Y171&gt;180),"Above 6 Months",IF(AND(Y171&lt;=180,Y171&gt;90),"Above 3 Months",IF(AND(Y171&lt;=90,Y171&gt;60),"Above 60 Days",IF(AND(Y171&lt;=60,Y171&gt;45),"45 to 60 Days","Below 45 Days"))))),"")</f>
        <v/>
      </c>
      <c r="AA171" s="100" t="s">
        <v>203</v>
      </c>
      <c r="AB171" s="97" t="s">
        <v>4129</v>
      </c>
      <c r="AC171" s="97" t="str">
        <f t="shared" ca="1" si="12"/>
        <v>Above 1 Year</v>
      </c>
    </row>
    <row r="172" spans="1:29" s="24" customFormat="1" ht="25.5" customHeight="1" x14ac:dyDescent="0.25">
      <c r="A172" s="96">
        <v>171</v>
      </c>
      <c r="B172" s="97" t="s">
        <v>67</v>
      </c>
      <c r="C172" s="97" t="s">
        <v>668</v>
      </c>
      <c r="D172" s="96" t="s">
        <v>227</v>
      </c>
      <c r="E172" s="98">
        <v>44831</v>
      </c>
      <c r="F172" s="96" t="s">
        <v>190</v>
      </c>
      <c r="G172" s="96">
        <v>2022</v>
      </c>
      <c r="H172" s="97" t="s">
        <v>59</v>
      </c>
      <c r="I172" s="97" t="s">
        <v>59</v>
      </c>
      <c r="J172" s="96" t="s">
        <v>60</v>
      </c>
      <c r="K172" s="98"/>
      <c r="L172" s="96"/>
      <c r="M172" s="96"/>
      <c r="N172" s="96" t="s">
        <v>3196</v>
      </c>
      <c r="O172" s="96"/>
      <c r="P172" s="97"/>
      <c r="Q172" s="97"/>
      <c r="R172" s="104" t="s">
        <v>112</v>
      </c>
      <c r="S172" s="104" t="s">
        <v>112</v>
      </c>
      <c r="T172" s="98"/>
      <c r="U172" s="97" t="s">
        <v>669</v>
      </c>
      <c r="V172" s="96" t="s">
        <v>34</v>
      </c>
      <c r="W172" s="9">
        <f t="shared" ca="1" si="13"/>
        <v>1480</v>
      </c>
      <c r="X172" s="9" t="str">
        <f t="shared" ca="1" si="14"/>
        <v>Above 1 Year</v>
      </c>
      <c r="Y172" s="9" t="str">
        <f t="shared" ca="1" si="15"/>
        <v/>
      </c>
      <c r="Z172" s="9" t="str">
        <f t="shared" ca="1" si="16"/>
        <v/>
      </c>
      <c r="AA172" s="97" t="s">
        <v>229</v>
      </c>
      <c r="AB172" s="97" t="s">
        <v>4130</v>
      </c>
      <c r="AC172" s="97" t="str">
        <f t="shared" ref="AC172:AC225" ca="1" si="17">IF(S172="SC/PRC/CC No. Awaited","",X172)</f>
        <v>Above 1 Year</v>
      </c>
    </row>
    <row r="173" spans="1:29" s="24" customFormat="1" ht="25.5" customHeight="1" x14ac:dyDescent="0.25">
      <c r="A173" s="96">
        <v>172</v>
      </c>
      <c r="B173" s="99" t="s">
        <v>61</v>
      </c>
      <c r="C173" s="99" t="s">
        <v>670</v>
      </c>
      <c r="D173" s="100" t="s">
        <v>302</v>
      </c>
      <c r="E173" s="101">
        <v>44832</v>
      </c>
      <c r="F173" s="100" t="s">
        <v>190</v>
      </c>
      <c r="G173" s="100">
        <v>2022</v>
      </c>
      <c r="H173" s="102" t="s">
        <v>94</v>
      </c>
      <c r="I173" s="99" t="s">
        <v>94</v>
      </c>
      <c r="J173" s="100" t="s">
        <v>31</v>
      </c>
      <c r="K173" s="101"/>
      <c r="L173" s="100"/>
      <c r="M173" s="100"/>
      <c r="N173" s="96" t="s">
        <v>3196</v>
      </c>
      <c r="O173" s="100"/>
      <c r="P173" s="99"/>
      <c r="Q173" s="99"/>
      <c r="R173" s="104" t="s">
        <v>112</v>
      </c>
      <c r="S173" s="104" t="s">
        <v>112</v>
      </c>
      <c r="T173" s="98"/>
      <c r="U173" s="99" t="s">
        <v>671</v>
      </c>
      <c r="V173" s="100" t="s">
        <v>34</v>
      </c>
      <c r="W173" s="9">
        <f t="shared" ca="1" si="13"/>
        <v>1479</v>
      </c>
      <c r="X173" s="9" t="str">
        <f t="shared" ca="1" si="14"/>
        <v>Above 1 Year</v>
      </c>
      <c r="Y173" s="9" t="str">
        <f t="shared" ca="1" si="15"/>
        <v/>
      </c>
      <c r="Z173" s="9" t="str">
        <f t="shared" ca="1" si="16"/>
        <v/>
      </c>
      <c r="AA173" s="100" t="s">
        <v>245</v>
      </c>
      <c r="AB173" s="97" t="s">
        <v>4131</v>
      </c>
      <c r="AC173" s="97" t="str">
        <f t="shared" ca="1" si="17"/>
        <v>Above 1 Year</v>
      </c>
    </row>
    <row r="174" spans="1:29" s="24" customFormat="1" ht="25.5" customHeight="1" x14ac:dyDescent="0.25">
      <c r="A174" s="96">
        <v>173</v>
      </c>
      <c r="B174" s="97" t="s">
        <v>61</v>
      </c>
      <c r="C174" s="97" t="s">
        <v>672</v>
      </c>
      <c r="D174" s="96" t="s">
        <v>227</v>
      </c>
      <c r="E174" s="98">
        <v>44833</v>
      </c>
      <c r="F174" s="96" t="s">
        <v>190</v>
      </c>
      <c r="G174" s="96">
        <v>2022</v>
      </c>
      <c r="H174" s="97" t="s">
        <v>59</v>
      </c>
      <c r="I174" s="97" t="s">
        <v>59</v>
      </c>
      <c r="J174" s="96" t="s">
        <v>60</v>
      </c>
      <c r="K174" s="98"/>
      <c r="L174" s="96"/>
      <c r="M174" s="96"/>
      <c r="N174" s="96" t="s">
        <v>3196</v>
      </c>
      <c r="O174" s="96"/>
      <c r="P174" s="97"/>
      <c r="Q174" s="97"/>
      <c r="R174" s="104" t="s">
        <v>112</v>
      </c>
      <c r="S174" s="104" t="s">
        <v>112</v>
      </c>
      <c r="T174" s="98"/>
      <c r="U174" s="97" t="s">
        <v>673</v>
      </c>
      <c r="V174" s="96" t="s">
        <v>34</v>
      </c>
      <c r="W174" s="9">
        <f t="shared" ca="1" si="13"/>
        <v>1478</v>
      </c>
      <c r="X174" s="9" t="str">
        <f t="shared" ca="1" si="14"/>
        <v>Above 1 Year</v>
      </c>
      <c r="Y174" s="9" t="str">
        <f t="shared" ca="1" si="15"/>
        <v/>
      </c>
      <c r="Z174" s="9" t="str">
        <f t="shared" ca="1" si="16"/>
        <v/>
      </c>
      <c r="AA174" s="97" t="s">
        <v>229</v>
      </c>
      <c r="AB174" s="97" t="s">
        <v>4132</v>
      </c>
      <c r="AC174" s="97" t="str">
        <f t="shared" ca="1" si="17"/>
        <v>Above 1 Year</v>
      </c>
    </row>
    <row r="175" spans="1:29" s="24" customFormat="1" ht="25.5" customHeight="1" x14ac:dyDescent="0.25">
      <c r="A175" s="96">
        <v>174</v>
      </c>
      <c r="B175" s="97" t="s">
        <v>73</v>
      </c>
      <c r="C175" s="97" t="s">
        <v>586</v>
      </c>
      <c r="D175" s="96" t="s">
        <v>227</v>
      </c>
      <c r="E175" s="98">
        <v>44837</v>
      </c>
      <c r="F175" s="96" t="s">
        <v>232</v>
      </c>
      <c r="G175" s="96">
        <v>2022</v>
      </c>
      <c r="H175" s="97" t="s">
        <v>59</v>
      </c>
      <c r="I175" s="97" t="s">
        <v>59</v>
      </c>
      <c r="J175" s="96" t="s">
        <v>60</v>
      </c>
      <c r="K175" s="98"/>
      <c r="L175" s="96"/>
      <c r="M175" s="96"/>
      <c r="N175" s="96" t="s">
        <v>3196</v>
      </c>
      <c r="O175" s="96"/>
      <c r="P175" s="97"/>
      <c r="Q175" s="97"/>
      <c r="R175" s="104" t="s">
        <v>112</v>
      </c>
      <c r="S175" s="104" t="s">
        <v>112</v>
      </c>
      <c r="T175" s="98"/>
      <c r="U175" s="97" t="s">
        <v>674</v>
      </c>
      <c r="V175" s="96" t="s">
        <v>34</v>
      </c>
      <c r="W175" s="9">
        <f t="shared" ca="1" si="13"/>
        <v>1474</v>
      </c>
      <c r="X175" s="9" t="str">
        <f t="shared" ca="1" si="14"/>
        <v>Above 1 Year</v>
      </c>
      <c r="Y175" s="9" t="str">
        <f t="shared" ca="1" si="15"/>
        <v/>
      </c>
      <c r="Z175" s="9" t="str">
        <f t="shared" ca="1" si="16"/>
        <v/>
      </c>
      <c r="AA175" s="97" t="s">
        <v>229</v>
      </c>
      <c r="AB175" s="97" t="s">
        <v>4133</v>
      </c>
      <c r="AC175" s="97" t="str">
        <f t="shared" ca="1" si="17"/>
        <v>Above 1 Year</v>
      </c>
    </row>
    <row r="176" spans="1:29" s="24" customFormat="1" ht="25.5" customHeight="1" x14ac:dyDescent="0.25">
      <c r="A176" s="96">
        <v>175</v>
      </c>
      <c r="B176" s="97" t="s">
        <v>68</v>
      </c>
      <c r="C176" s="97" t="s">
        <v>1344</v>
      </c>
      <c r="D176" s="96" t="s">
        <v>1345</v>
      </c>
      <c r="E176" s="98">
        <v>44838</v>
      </c>
      <c r="F176" s="96" t="s">
        <v>232</v>
      </c>
      <c r="G176" s="96">
        <v>2022</v>
      </c>
      <c r="H176" s="97" t="s">
        <v>39</v>
      </c>
      <c r="I176" s="97" t="s">
        <v>39</v>
      </c>
      <c r="J176" s="96" t="s">
        <v>31</v>
      </c>
      <c r="K176" s="98"/>
      <c r="L176" s="96"/>
      <c r="M176" s="96"/>
      <c r="N176" s="96" t="s">
        <v>3196</v>
      </c>
      <c r="O176" s="96"/>
      <c r="P176" s="97"/>
      <c r="Q176" s="97"/>
      <c r="R176" s="104" t="s">
        <v>112</v>
      </c>
      <c r="S176" s="104" t="s">
        <v>112</v>
      </c>
      <c r="T176" s="98"/>
      <c r="U176" s="97" t="s">
        <v>1346</v>
      </c>
      <c r="V176" s="96" t="s">
        <v>34</v>
      </c>
      <c r="W176" s="9">
        <f t="shared" ca="1" si="13"/>
        <v>1473</v>
      </c>
      <c r="X176" s="9" t="str">
        <f t="shared" ca="1" si="14"/>
        <v>Above 1 Year</v>
      </c>
      <c r="Y176" s="9" t="str">
        <f t="shared" ca="1" si="15"/>
        <v/>
      </c>
      <c r="Z176" s="9" t="str">
        <f t="shared" ca="1" si="16"/>
        <v/>
      </c>
      <c r="AA176" s="97" t="s">
        <v>563</v>
      </c>
      <c r="AB176" s="97" t="s">
        <v>4134</v>
      </c>
      <c r="AC176" s="97" t="str">
        <f t="shared" ca="1" si="17"/>
        <v>Above 1 Year</v>
      </c>
    </row>
    <row r="177" spans="1:29" s="24" customFormat="1" ht="25.5" customHeight="1" x14ac:dyDescent="0.25">
      <c r="A177" s="96">
        <v>176</v>
      </c>
      <c r="B177" s="97" t="s">
        <v>47</v>
      </c>
      <c r="C177" s="97" t="s">
        <v>675</v>
      </c>
      <c r="D177" s="96" t="s">
        <v>376</v>
      </c>
      <c r="E177" s="98">
        <v>44846</v>
      </c>
      <c r="F177" s="96" t="s">
        <v>232</v>
      </c>
      <c r="G177" s="96">
        <v>2022</v>
      </c>
      <c r="H177" s="97" t="s">
        <v>77</v>
      </c>
      <c r="I177" s="97" t="s">
        <v>72</v>
      </c>
      <c r="J177" s="96" t="s">
        <v>31</v>
      </c>
      <c r="K177" s="98"/>
      <c r="L177" s="96"/>
      <c r="M177" s="96"/>
      <c r="N177" s="96" t="s">
        <v>3196</v>
      </c>
      <c r="O177" s="96"/>
      <c r="P177" s="97"/>
      <c r="Q177" s="97"/>
      <c r="R177" s="104" t="s">
        <v>112</v>
      </c>
      <c r="S177" s="104" t="s">
        <v>112</v>
      </c>
      <c r="T177" s="98"/>
      <c r="U177" s="97" t="s">
        <v>676</v>
      </c>
      <c r="V177" s="96" t="s">
        <v>34</v>
      </c>
      <c r="W177" s="9">
        <f t="shared" ca="1" si="13"/>
        <v>1465</v>
      </c>
      <c r="X177" s="9" t="str">
        <f t="shared" ca="1" si="14"/>
        <v>Above 1 Year</v>
      </c>
      <c r="Y177" s="9" t="str">
        <f t="shared" ca="1" si="15"/>
        <v/>
      </c>
      <c r="Z177" s="9" t="str">
        <f t="shared" ca="1" si="16"/>
        <v/>
      </c>
      <c r="AA177" s="97" t="s">
        <v>378</v>
      </c>
      <c r="AB177" s="97" t="s">
        <v>4135</v>
      </c>
      <c r="AC177" s="97" t="str">
        <f t="shared" ca="1" si="17"/>
        <v>Above 1 Year</v>
      </c>
    </row>
    <row r="178" spans="1:29" s="24" customFormat="1" ht="25.5" customHeight="1" x14ac:dyDescent="0.25">
      <c r="A178" s="96">
        <v>177</v>
      </c>
      <c r="B178" s="97" t="s">
        <v>68</v>
      </c>
      <c r="C178" s="97" t="s">
        <v>1415</v>
      </c>
      <c r="D178" s="96" t="s">
        <v>1416</v>
      </c>
      <c r="E178" s="98">
        <v>44847</v>
      </c>
      <c r="F178" s="96" t="s">
        <v>232</v>
      </c>
      <c r="G178" s="96">
        <v>2022</v>
      </c>
      <c r="H178" s="97" t="s">
        <v>39</v>
      </c>
      <c r="I178" s="97" t="s">
        <v>39</v>
      </c>
      <c r="J178" s="96" t="s">
        <v>31</v>
      </c>
      <c r="K178" s="98"/>
      <c r="L178" s="96"/>
      <c r="M178" s="96"/>
      <c r="N178" s="96" t="s">
        <v>3196</v>
      </c>
      <c r="O178" s="96"/>
      <c r="P178" s="97"/>
      <c r="Q178" s="97"/>
      <c r="R178" s="104" t="s">
        <v>112</v>
      </c>
      <c r="S178" s="104" t="s">
        <v>112</v>
      </c>
      <c r="T178" s="98"/>
      <c r="U178" s="97" t="s">
        <v>1417</v>
      </c>
      <c r="V178" s="96" t="s">
        <v>34</v>
      </c>
      <c r="W178" s="9">
        <f t="shared" ca="1" si="13"/>
        <v>1464</v>
      </c>
      <c r="X178" s="9" t="str">
        <f t="shared" ca="1" si="14"/>
        <v>Above 1 Year</v>
      </c>
      <c r="Y178" s="9" t="str">
        <f t="shared" ca="1" si="15"/>
        <v/>
      </c>
      <c r="Z178" s="9" t="str">
        <f t="shared" ca="1" si="16"/>
        <v/>
      </c>
      <c r="AA178" s="97" t="s">
        <v>563</v>
      </c>
      <c r="AB178" s="97" t="s">
        <v>4136</v>
      </c>
      <c r="AC178" s="97" t="str">
        <f t="shared" ca="1" si="17"/>
        <v>Above 1 Year</v>
      </c>
    </row>
    <row r="179" spans="1:29" s="24" customFormat="1" ht="25.5" customHeight="1" x14ac:dyDescent="0.25">
      <c r="A179" s="96">
        <v>178</v>
      </c>
      <c r="B179" s="97" t="s">
        <v>58</v>
      </c>
      <c r="C179" s="97" t="s">
        <v>680</v>
      </c>
      <c r="D179" s="96" t="s">
        <v>222</v>
      </c>
      <c r="E179" s="98">
        <v>44847</v>
      </c>
      <c r="F179" s="96" t="s">
        <v>232</v>
      </c>
      <c r="G179" s="96">
        <v>2022</v>
      </c>
      <c r="H179" s="97" t="s">
        <v>29</v>
      </c>
      <c r="I179" s="97" t="s">
        <v>30</v>
      </c>
      <c r="J179" s="96" t="s">
        <v>31</v>
      </c>
      <c r="K179" s="98"/>
      <c r="L179" s="96"/>
      <c r="M179" s="96"/>
      <c r="N179" s="96" t="s">
        <v>3196</v>
      </c>
      <c r="O179" s="96"/>
      <c r="P179" s="97"/>
      <c r="Q179" s="97"/>
      <c r="R179" s="104" t="s">
        <v>112</v>
      </c>
      <c r="S179" s="104" t="s">
        <v>50</v>
      </c>
      <c r="T179" s="98"/>
      <c r="U179" s="97" t="s">
        <v>681</v>
      </c>
      <c r="V179" s="96" t="s">
        <v>34</v>
      </c>
      <c r="W179" s="9">
        <f t="shared" ca="1" si="13"/>
        <v>1464</v>
      </c>
      <c r="X179" s="9" t="str">
        <f t="shared" ca="1" si="14"/>
        <v>Above 1 Year</v>
      </c>
      <c r="Y179" s="9" t="str">
        <f t="shared" ca="1" si="15"/>
        <v/>
      </c>
      <c r="Z179" s="9" t="str">
        <f t="shared" ca="1" si="16"/>
        <v/>
      </c>
      <c r="AA179" s="97" t="s">
        <v>193</v>
      </c>
      <c r="AB179" s="97" t="s">
        <v>4137</v>
      </c>
      <c r="AC179" s="97" t="str">
        <f t="shared" ca="1" si="17"/>
        <v>Above 1 Year</v>
      </c>
    </row>
    <row r="180" spans="1:29" s="24" customFormat="1" ht="25.5" customHeight="1" x14ac:dyDescent="0.25">
      <c r="A180" s="96">
        <v>179</v>
      </c>
      <c r="B180" s="97" t="s">
        <v>68</v>
      </c>
      <c r="C180" s="97" t="s">
        <v>1155</v>
      </c>
      <c r="D180" s="96" t="s">
        <v>222</v>
      </c>
      <c r="E180" s="98">
        <v>44855</v>
      </c>
      <c r="F180" s="96" t="s">
        <v>232</v>
      </c>
      <c r="G180" s="96">
        <v>2022</v>
      </c>
      <c r="H180" s="97" t="s">
        <v>29</v>
      </c>
      <c r="I180" s="97" t="s">
        <v>30</v>
      </c>
      <c r="J180" s="96" t="s">
        <v>31</v>
      </c>
      <c r="K180" s="98"/>
      <c r="L180" s="96"/>
      <c r="M180" s="96"/>
      <c r="N180" s="96" t="s">
        <v>3196</v>
      </c>
      <c r="O180" s="96"/>
      <c r="P180" s="97"/>
      <c r="Q180" s="97"/>
      <c r="R180" s="104" t="s">
        <v>50</v>
      </c>
      <c r="S180" s="104" t="s">
        <v>50</v>
      </c>
      <c r="T180" s="98"/>
      <c r="U180" s="97" t="s">
        <v>1156</v>
      </c>
      <c r="V180" s="96" t="s">
        <v>34</v>
      </c>
      <c r="W180" s="9">
        <f t="shared" ca="1" si="13"/>
        <v>1456</v>
      </c>
      <c r="X180" s="9" t="str">
        <f t="shared" ca="1" si="14"/>
        <v>Above 1 Year</v>
      </c>
      <c r="Y180" s="9" t="str">
        <f t="shared" ca="1" si="15"/>
        <v/>
      </c>
      <c r="Z180" s="9" t="str">
        <f t="shared" ca="1" si="16"/>
        <v/>
      </c>
      <c r="AA180" s="97" t="s">
        <v>193</v>
      </c>
      <c r="AB180" s="97" t="s">
        <v>4139</v>
      </c>
      <c r="AC180" s="97" t="str">
        <f t="shared" ca="1" si="17"/>
        <v>Above 1 Year</v>
      </c>
    </row>
    <row r="181" spans="1:29" s="24" customFormat="1" ht="25.5" customHeight="1" x14ac:dyDescent="0.25">
      <c r="A181" s="96">
        <v>180</v>
      </c>
      <c r="B181" s="97" t="s">
        <v>28</v>
      </c>
      <c r="C181" s="97" t="s">
        <v>651</v>
      </c>
      <c r="D181" s="96" t="s">
        <v>686</v>
      </c>
      <c r="E181" s="98">
        <v>44855</v>
      </c>
      <c r="F181" s="96" t="s">
        <v>232</v>
      </c>
      <c r="G181" s="96">
        <v>2022</v>
      </c>
      <c r="H181" s="97" t="s">
        <v>94</v>
      </c>
      <c r="I181" s="97" t="s">
        <v>94</v>
      </c>
      <c r="J181" s="96" t="s">
        <v>31</v>
      </c>
      <c r="K181" s="98"/>
      <c r="L181" s="96"/>
      <c r="M181" s="96"/>
      <c r="N181" s="96" t="s">
        <v>3196</v>
      </c>
      <c r="O181" s="96"/>
      <c r="P181" s="97"/>
      <c r="Q181" s="97"/>
      <c r="R181" s="104" t="s">
        <v>128</v>
      </c>
      <c r="S181" s="104" t="s">
        <v>112</v>
      </c>
      <c r="T181" s="98"/>
      <c r="U181" s="97" t="s">
        <v>687</v>
      </c>
      <c r="V181" s="96" t="s">
        <v>34</v>
      </c>
      <c r="W181" s="9">
        <f t="shared" ca="1" si="13"/>
        <v>1456</v>
      </c>
      <c r="X181" s="9" t="str">
        <f t="shared" ca="1" si="14"/>
        <v>Above 1 Year</v>
      </c>
      <c r="Y181" s="9" t="str">
        <f t="shared" ca="1" si="15"/>
        <v/>
      </c>
      <c r="Z181" s="9" t="str">
        <f t="shared" ca="1" si="16"/>
        <v/>
      </c>
      <c r="AA181" s="97" t="s">
        <v>245</v>
      </c>
      <c r="AB181" s="97" t="s">
        <v>4140</v>
      </c>
      <c r="AC181" s="97" t="str">
        <f t="shared" ca="1" si="17"/>
        <v>Above 1 Year</v>
      </c>
    </row>
    <row r="182" spans="1:29" s="24" customFormat="1" ht="25.5" customHeight="1" x14ac:dyDescent="0.25">
      <c r="A182" s="96">
        <v>181</v>
      </c>
      <c r="B182" s="99" t="s">
        <v>68</v>
      </c>
      <c r="C182" s="99" t="s">
        <v>690</v>
      </c>
      <c r="D182" s="100" t="s">
        <v>691</v>
      </c>
      <c r="E182" s="101">
        <v>44857</v>
      </c>
      <c r="F182" s="100" t="s">
        <v>232</v>
      </c>
      <c r="G182" s="100">
        <v>2022</v>
      </c>
      <c r="H182" s="102" t="s">
        <v>94</v>
      </c>
      <c r="I182" s="99" t="s">
        <v>94</v>
      </c>
      <c r="J182" s="100" t="s">
        <v>31</v>
      </c>
      <c r="K182" s="101"/>
      <c r="L182" s="100"/>
      <c r="M182" s="100"/>
      <c r="N182" s="96" t="s">
        <v>3196</v>
      </c>
      <c r="O182" s="100"/>
      <c r="P182" s="99"/>
      <c r="Q182" s="99"/>
      <c r="R182" s="104" t="s">
        <v>112</v>
      </c>
      <c r="S182" s="104" t="s">
        <v>112</v>
      </c>
      <c r="T182" s="98"/>
      <c r="U182" s="99" t="s">
        <v>692</v>
      </c>
      <c r="V182" s="100" t="s">
        <v>34</v>
      </c>
      <c r="W182" s="9">
        <f t="shared" ca="1" si="13"/>
        <v>1454</v>
      </c>
      <c r="X182" s="9" t="str">
        <f t="shared" ca="1" si="14"/>
        <v>Above 1 Year</v>
      </c>
      <c r="Y182" s="9" t="str">
        <f t="shared" ca="1" si="15"/>
        <v/>
      </c>
      <c r="Z182" s="9" t="str">
        <f t="shared" ca="1" si="16"/>
        <v/>
      </c>
      <c r="AA182" s="100" t="s">
        <v>245</v>
      </c>
      <c r="AB182" s="97" t="s">
        <v>4142</v>
      </c>
      <c r="AC182" s="97" t="str">
        <f t="shared" ca="1" si="17"/>
        <v>Above 1 Year</v>
      </c>
    </row>
    <row r="183" spans="1:29" s="24" customFormat="1" ht="25.5" customHeight="1" x14ac:dyDescent="0.25">
      <c r="A183" s="96">
        <v>182</v>
      </c>
      <c r="B183" s="99" t="s">
        <v>28</v>
      </c>
      <c r="C183" s="99" t="s">
        <v>639</v>
      </c>
      <c r="D183" s="100" t="s">
        <v>693</v>
      </c>
      <c r="E183" s="101">
        <v>44859</v>
      </c>
      <c r="F183" s="100" t="s">
        <v>232</v>
      </c>
      <c r="G183" s="100">
        <v>2022</v>
      </c>
      <c r="H183" s="102" t="s">
        <v>94</v>
      </c>
      <c r="I183" s="99" t="s">
        <v>94</v>
      </c>
      <c r="J183" s="100" t="s">
        <v>31</v>
      </c>
      <c r="K183" s="101"/>
      <c r="L183" s="100"/>
      <c r="M183" s="100"/>
      <c r="N183" s="96" t="s">
        <v>3196</v>
      </c>
      <c r="O183" s="100"/>
      <c r="P183" s="99"/>
      <c r="Q183" s="99"/>
      <c r="R183" s="104" t="s">
        <v>128</v>
      </c>
      <c r="S183" s="104" t="s">
        <v>112</v>
      </c>
      <c r="T183" s="98"/>
      <c r="U183" s="99" t="s">
        <v>694</v>
      </c>
      <c r="V183" s="100" t="s">
        <v>34</v>
      </c>
      <c r="W183" s="9">
        <f t="shared" ca="1" si="13"/>
        <v>1452</v>
      </c>
      <c r="X183" s="9" t="str">
        <f t="shared" ca="1" si="14"/>
        <v>Above 1 Year</v>
      </c>
      <c r="Y183" s="9" t="str">
        <f t="shared" ca="1" si="15"/>
        <v/>
      </c>
      <c r="Z183" s="9" t="str">
        <f t="shared" ca="1" si="16"/>
        <v/>
      </c>
      <c r="AA183" s="100" t="s">
        <v>245</v>
      </c>
      <c r="AB183" s="97" t="s">
        <v>4143</v>
      </c>
      <c r="AC183" s="97" t="str">
        <f t="shared" ca="1" si="17"/>
        <v>Above 1 Year</v>
      </c>
    </row>
    <row r="184" spans="1:29" s="24" customFormat="1" ht="25.5" customHeight="1" x14ac:dyDescent="0.25">
      <c r="A184" s="96">
        <v>183</v>
      </c>
      <c r="B184" s="97" t="s">
        <v>89</v>
      </c>
      <c r="C184" s="97" t="s">
        <v>695</v>
      </c>
      <c r="D184" s="96" t="s">
        <v>317</v>
      </c>
      <c r="E184" s="98">
        <v>44860</v>
      </c>
      <c r="F184" s="96" t="s">
        <v>232</v>
      </c>
      <c r="G184" s="96">
        <v>2022</v>
      </c>
      <c r="H184" s="97" t="s">
        <v>94</v>
      </c>
      <c r="I184" s="97" t="s">
        <v>94</v>
      </c>
      <c r="J184" s="96" t="s">
        <v>31</v>
      </c>
      <c r="K184" s="98"/>
      <c r="L184" s="96"/>
      <c r="M184" s="96"/>
      <c r="N184" s="96" t="s">
        <v>3196</v>
      </c>
      <c r="O184" s="96"/>
      <c r="P184" s="97"/>
      <c r="Q184" s="97"/>
      <c r="R184" s="104" t="s">
        <v>112</v>
      </c>
      <c r="S184" s="104" t="s">
        <v>112</v>
      </c>
      <c r="T184" s="98"/>
      <c r="U184" s="97" t="s">
        <v>696</v>
      </c>
      <c r="V184" s="96" t="s">
        <v>34</v>
      </c>
      <c r="W184" s="9">
        <f t="shared" ca="1" si="13"/>
        <v>1451</v>
      </c>
      <c r="X184" s="9" t="str">
        <f t="shared" ca="1" si="14"/>
        <v>Above 1 Year</v>
      </c>
      <c r="Y184" s="9" t="str">
        <f t="shared" ca="1" si="15"/>
        <v/>
      </c>
      <c r="Z184" s="9" t="str">
        <f t="shared" ca="1" si="16"/>
        <v/>
      </c>
      <c r="AA184" s="97" t="s">
        <v>245</v>
      </c>
      <c r="AB184" s="97" t="s">
        <v>4144</v>
      </c>
      <c r="AC184" s="97" t="str">
        <f t="shared" ca="1" si="17"/>
        <v>Above 1 Year</v>
      </c>
    </row>
    <row r="185" spans="1:29" s="24" customFormat="1" ht="25.5" customHeight="1" x14ac:dyDescent="0.25">
      <c r="A185" s="96">
        <v>184</v>
      </c>
      <c r="B185" s="97" t="s">
        <v>28</v>
      </c>
      <c r="C185" s="97" t="s">
        <v>697</v>
      </c>
      <c r="D185" s="96" t="s">
        <v>227</v>
      </c>
      <c r="E185" s="98">
        <v>44860</v>
      </c>
      <c r="F185" s="96" t="s">
        <v>232</v>
      </c>
      <c r="G185" s="96">
        <v>2022</v>
      </c>
      <c r="H185" s="97" t="s">
        <v>59</v>
      </c>
      <c r="I185" s="97" t="s">
        <v>59</v>
      </c>
      <c r="J185" s="96" t="s">
        <v>60</v>
      </c>
      <c r="K185" s="98"/>
      <c r="L185" s="96"/>
      <c r="M185" s="96"/>
      <c r="N185" s="96" t="s">
        <v>3196</v>
      </c>
      <c r="O185" s="96"/>
      <c r="P185" s="97"/>
      <c r="Q185" s="97"/>
      <c r="R185" s="104" t="s">
        <v>112</v>
      </c>
      <c r="S185" s="104" t="s">
        <v>112</v>
      </c>
      <c r="T185" s="98"/>
      <c r="U185" s="97" t="s">
        <v>698</v>
      </c>
      <c r="V185" s="96" t="s">
        <v>34</v>
      </c>
      <c r="W185" s="9">
        <f t="shared" ca="1" si="13"/>
        <v>1451</v>
      </c>
      <c r="X185" s="9" t="str">
        <f t="shared" ca="1" si="14"/>
        <v>Above 1 Year</v>
      </c>
      <c r="Y185" s="9" t="str">
        <f t="shared" ca="1" si="15"/>
        <v/>
      </c>
      <c r="Z185" s="9" t="str">
        <f t="shared" ca="1" si="16"/>
        <v/>
      </c>
      <c r="AA185" s="97" t="s">
        <v>229</v>
      </c>
      <c r="AB185" s="97" t="s">
        <v>4145</v>
      </c>
      <c r="AC185" s="97" t="str">
        <f t="shared" ca="1" si="17"/>
        <v>Above 1 Year</v>
      </c>
    </row>
    <row r="186" spans="1:29" s="24" customFormat="1" ht="25.5" customHeight="1" x14ac:dyDescent="0.25">
      <c r="A186" s="96">
        <v>185</v>
      </c>
      <c r="B186" s="97" t="s">
        <v>114</v>
      </c>
      <c r="C186" s="97" t="s">
        <v>748</v>
      </c>
      <c r="D186" s="96" t="s">
        <v>243</v>
      </c>
      <c r="E186" s="98">
        <v>44863</v>
      </c>
      <c r="F186" s="96" t="s">
        <v>232</v>
      </c>
      <c r="G186" s="96">
        <v>2022</v>
      </c>
      <c r="H186" s="97" t="s">
        <v>94</v>
      </c>
      <c r="I186" s="97" t="s">
        <v>94</v>
      </c>
      <c r="J186" s="96" t="s">
        <v>31</v>
      </c>
      <c r="K186" s="98"/>
      <c r="L186" s="96"/>
      <c r="M186" s="96"/>
      <c r="N186" s="96" t="s">
        <v>3196</v>
      </c>
      <c r="O186" s="96"/>
      <c r="P186" s="97"/>
      <c r="Q186" s="97"/>
      <c r="R186" s="104" t="s">
        <v>128</v>
      </c>
      <c r="S186" s="104" t="s">
        <v>128</v>
      </c>
      <c r="T186" s="98"/>
      <c r="U186" s="97" t="s">
        <v>1532</v>
      </c>
      <c r="V186" s="96" t="s">
        <v>34</v>
      </c>
      <c r="W186" s="9">
        <f t="shared" ca="1" si="13"/>
        <v>1448</v>
      </c>
      <c r="X186" s="9" t="str">
        <f t="shared" ca="1" si="14"/>
        <v>Above 1 Year</v>
      </c>
      <c r="Y186" s="9" t="str">
        <f t="shared" ca="1" si="15"/>
        <v/>
      </c>
      <c r="Z186" s="9" t="str">
        <f t="shared" ca="1" si="16"/>
        <v/>
      </c>
      <c r="AA186" s="97" t="s">
        <v>245</v>
      </c>
      <c r="AB186" s="97" t="s">
        <v>4146</v>
      </c>
      <c r="AC186" s="97" t="str">
        <f t="shared" ca="1" si="17"/>
        <v>Above 1 Year</v>
      </c>
    </row>
    <row r="187" spans="1:29" s="24" customFormat="1" ht="25.5" customHeight="1" x14ac:dyDescent="0.25">
      <c r="A187" s="96">
        <v>186</v>
      </c>
      <c r="B187" s="97" t="s">
        <v>51</v>
      </c>
      <c r="C187" s="97" t="s">
        <v>1929</v>
      </c>
      <c r="D187" s="96" t="s">
        <v>686</v>
      </c>
      <c r="E187" s="98">
        <v>44868</v>
      </c>
      <c r="F187" s="96" t="s">
        <v>206</v>
      </c>
      <c r="G187" s="96">
        <v>2022</v>
      </c>
      <c r="H187" s="97" t="s">
        <v>94</v>
      </c>
      <c r="I187" s="97" t="s">
        <v>94</v>
      </c>
      <c r="J187" s="96" t="s">
        <v>31</v>
      </c>
      <c r="K187" s="98"/>
      <c r="L187" s="96"/>
      <c r="M187" s="96"/>
      <c r="N187" s="96" t="s">
        <v>3196</v>
      </c>
      <c r="O187" s="96"/>
      <c r="P187" s="97"/>
      <c r="Q187" s="97"/>
      <c r="R187" s="104" t="s">
        <v>128</v>
      </c>
      <c r="S187" s="104" t="s">
        <v>128</v>
      </c>
      <c r="T187" s="98"/>
      <c r="U187" s="97" t="s">
        <v>1930</v>
      </c>
      <c r="V187" s="96" t="s">
        <v>34</v>
      </c>
      <c r="W187" s="9">
        <f t="shared" ca="1" si="13"/>
        <v>1443</v>
      </c>
      <c r="X187" s="9" t="str">
        <f t="shared" ca="1" si="14"/>
        <v>Above 1 Year</v>
      </c>
      <c r="Y187" s="9" t="str">
        <f t="shared" ca="1" si="15"/>
        <v/>
      </c>
      <c r="Z187" s="9" t="str">
        <f t="shared" ca="1" si="16"/>
        <v/>
      </c>
      <c r="AA187" s="97" t="s">
        <v>245</v>
      </c>
      <c r="AB187" s="97" t="s">
        <v>4147</v>
      </c>
      <c r="AC187" s="97" t="str">
        <f t="shared" ca="1" si="17"/>
        <v>Above 1 Year</v>
      </c>
    </row>
    <row r="188" spans="1:29" s="24" customFormat="1" ht="25.5" customHeight="1" x14ac:dyDescent="0.25">
      <c r="A188" s="96">
        <v>187</v>
      </c>
      <c r="B188" s="97" t="s">
        <v>28</v>
      </c>
      <c r="C188" s="97" t="s">
        <v>708</v>
      </c>
      <c r="D188" s="96" t="s">
        <v>693</v>
      </c>
      <c r="E188" s="98">
        <v>44873</v>
      </c>
      <c r="F188" s="96" t="s">
        <v>206</v>
      </c>
      <c r="G188" s="96">
        <v>2022</v>
      </c>
      <c r="H188" s="97" t="s">
        <v>94</v>
      </c>
      <c r="I188" s="97" t="s">
        <v>94</v>
      </c>
      <c r="J188" s="96" t="s">
        <v>31</v>
      </c>
      <c r="K188" s="98"/>
      <c r="L188" s="96"/>
      <c r="M188" s="96"/>
      <c r="N188" s="96" t="s">
        <v>3196</v>
      </c>
      <c r="O188" s="96"/>
      <c r="P188" s="97"/>
      <c r="Q188" s="97"/>
      <c r="R188" s="104" t="s">
        <v>128</v>
      </c>
      <c r="S188" s="104" t="s">
        <v>112</v>
      </c>
      <c r="T188" s="98"/>
      <c r="U188" s="97" t="s">
        <v>709</v>
      </c>
      <c r="V188" s="96" t="s">
        <v>34</v>
      </c>
      <c r="W188" s="9">
        <f t="shared" ca="1" si="13"/>
        <v>1438</v>
      </c>
      <c r="X188" s="9" t="str">
        <f t="shared" ca="1" si="14"/>
        <v>Above 1 Year</v>
      </c>
      <c r="Y188" s="9" t="str">
        <f t="shared" ca="1" si="15"/>
        <v/>
      </c>
      <c r="Z188" s="9" t="str">
        <f t="shared" ca="1" si="16"/>
        <v/>
      </c>
      <c r="AA188" s="97" t="s">
        <v>245</v>
      </c>
      <c r="AB188" s="97" t="s">
        <v>4148</v>
      </c>
      <c r="AC188" s="97" t="str">
        <f t="shared" ca="1" si="17"/>
        <v>Above 1 Year</v>
      </c>
    </row>
    <row r="189" spans="1:29" s="24" customFormat="1" ht="25.5" customHeight="1" x14ac:dyDescent="0.25">
      <c r="A189" s="96">
        <v>188</v>
      </c>
      <c r="B189" s="97" t="s">
        <v>68</v>
      </c>
      <c r="C189" s="97" t="s">
        <v>710</v>
      </c>
      <c r="D189" s="96" t="s">
        <v>711</v>
      </c>
      <c r="E189" s="98">
        <v>44875</v>
      </c>
      <c r="F189" s="96" t="s">
        <v>206</v>
      </c>
      <c r="G189" s="96">
        <v>2022</v>
      </c>
      <c r="H189" s="97" t="s">
        <v>94</v>
      </c>
      <c r="I189" s="97" t="s">
        <v>94</v>
      </c>
      <c r="J189" s="96" t="s">
        <v>31</v>
      </c>
      <c r="K189" s="98"/>
      <c r="L189" s="96"/>
      <c r="M189" s="96"/>
      <c r="N189" s="96" t="s">
        <v>3196</v>
      </c>
      <c r="O189" s="96"/>
      <c r="P189" s="97"/>
      <c r="Q189" s="97"/>
      <c r="R189" s="104" t="s">
        <v>112</v>
      </c>
      <c r="S189" s="104" t="s">
        <v>112</v>
      </c>
      <c r="T189" s="98"/>
      <c r="U189" s="97" t="s">
        <v>712</v>
      </c>
      <c r="V189" s="96" t="s">
        <v>34</v>
      </c>
      <c r="W189" s="9">
        <f t="shared" ca="1" si="13"/>
        <v>1436</v>
      </c>
      <c r="X189" s="9" t="str">
        <f t="shared" ca="1" si="14"/>
        <v>Above 1 Year</v>
      </c>
      <c r="Y189" s="9" t="str">
        <f t="shared" ca="1" si="15"/>
        <v/>
      </c>
      <c r="Z189" s="9" t="str">
        <f t="shared" ca="1" si="16"/>
        <v/>
      </c>
      <c r="AA189" s="97" t="s">
        <v>245</v>
      </c>
      <c r="AB189" s="97" t="s">
        <v>4149</v>
      </c>
      <c r="AC189" s="97" t="str">
        <f t="shared" ca="1" si="17"/>
        <v>Above 1 Year</v>
      </c>
    </row>
    <row r="190" spans="1:29" s="24" customFormat="1" ht="25.5" customHeight="1" x14ac:dyDescent="0.25">
      <c r="A190" s="96">
        <v>189</v>
      </c>
      <c r="B190" s="97" t="s">
        <v>68</v>
      </c>
      <c r="C190" s="97" t="s">
        <v>713</v>
      </c>
      <c r="D190" s="96" t="s">
        <v>227</v>
      </c>
      <c r="E190" s="98">
        <v>44876</v>
      </c>
      <c r="F190" s="96" t="s">
        <v>206</v>
      </c>
      <c r="G190" s="96">
        <v>2022</v>
      </c>
      <c r="H190" s="97" t="s">
        <v>59</v>
      </c>
      <c r="I190" s="97" t="s">
        <v>59</v>
      </c>
      <c r="J190" s="96" t="s">
        <v>60</v>
      </c>
      <c r="K190" s="98"/>
      <c r="L190" s="96"/>
      <c r="M190" s="96"/>
      <c r="N190" s="96" t="s">
        <v>3196</v>
      </c>
      <c r="O190" s="96"/>
      <c r="P190" s="97"/>
      <c r="Q190" s="97"/>
      <c r="R190" s="104" t="s">
        <v>112</v>
      </c>
      <c r="S190" s="104" t="s">
        <v>112</v>
      </c>
      <c r="T190" s="98"/>
      <c r="U190" s="97" t="s">
        <v>714</v>
      </c>
      <c r="V190" s="96" t="s">
        <v>34</v>
      </c>
      <c r="W190" s="9">
        <f t="shared" ca="1" si="13"/>
        <v>1435</v>
      </c>
      <c r="X190" s="9" t="str">
        <f t="shared" ca="1" si="14"/>
        <v>Above 1 Year</v>
      </c>
      <c r="Y190" s="9" t="str">
        <f t="shared" ca="1" si="15"/>
        <v/>
      </c>
      <c r="Z190" s="9" t="str">
        <f t="shared" ca="1" si="16"/>
        <v/>
      </c>
      <c r="AA190" s="97" t="s">
        <v>229</v>
      </c>
      <c r="AB190" s="97" t="s">
        <v>4150</v>
      </c>
      <c r="AC190" s="97" t="str">
        <f t="shared" ca="1" si="17"/>
        <v>Above 1 Year</v>
      </c>
    </row>
    <row r="191" spans="1:29" s="24" customFormat="1" ht="25.5" customHeight="1" x14ac:dyDescent="0.25">
      <c r="A191" s="96">
        <v>190</v>
      </c>
      <c r="B191" s="97" t="s">
        <v>38</v>
      </c>
      <c r="C191" s="97" t="s">
        <v>2673</v>
      </c>
      <c r="D191" s="96" t="s">
        <v>2674</v>
      </c>
      <c r="E191" s="98">
        <v>44878</v>
      </c>
      <c r="F191" s="96" t="s">
        <v>206</v>
      </c>
      <c r="G191" s="96">
        <v>2022</v>
      </c>
      <c r="H191" s="97" t="s">
        <v>70</v>
      </c>
      <c r="I191" s="97" t="s">
        <v>70</v>
      </c>
      <c r="J191" s="96" t="s">
        <v>70</v>
      </c>
      <c r="K191" s="98"/>
      <c r="L191" s="96"/>
      <c r="M191" s="96"/>
      <c r="N191" s="96" t="s">
        <v>3196</v>
      </c>
      <c r="O191" s="96"/>
      <c r="P191" s="97"/>
      <c r="Q191" s="97"/>
      <c r="R191" s="104" t="s">
        <v>112</v>
      </c>
      <c r="S191" s="104" t="s">
        <v>112</v>
      </c>
      <c r="T191" s="98"/>
      <c r="U191" s="97" t="s">
        <v>2675</v>
      </c>
      <c r="V191" s="96" t="s">
        <v>34</v>
      </c>
      <c r="W191" s="9">
        <f t="shared" ca="1" si="13"/>
        <v>1433</v>
      </c>
      <c r="X191" s="9" t="str">
        <f t="shared" ca="1" si="14"/>
        <v>Above 1 Year</v>
      </c>
      <c r="Y191" s="9" t="str">
        <f t="shared" ca="1" si="15"/>
        <v/>
      </c>
      <c r="Z191" s="9" t="str">
        <f t="shared" ca="1" si="16"/>
        <v/>
      </c>
      <c r="AA191" s="97" t="s">
        <v>229</v>
      </c>
      <c r="AB191" s="97" t="s">
        <v>4151</v>
      </c>
      <c r="AC191" s="97" t="str">
        <f t="shared" ca="1" si="17"/>
        <v>Above 1 Year</v>
      </c>
    </row>
    <row r="192" spans="1:29" s="24" customFormat="1" ht="25.5" customHeight="1" x14ac:dyDescent="0.25">
      <c r="A192" s="96">
        <v>191</v>
      </c>
      <c r="B192" s="97" t="s">
        <v>61</v>
      </c>
      <c r="C192" s="97" t="s">
        <v>204</v>
      </c>
      <c r="D192" s="96" t="s">
        <v>302</v>
      </c>
      <c r="E192" s="98">
        <v>44879</v>
      </c>
      <c r="F192" s="96" t="s">
        <v>206</v>
      </c>
      <c r="G192" s="96">
        <v>2022</v>
      </c>
      <c r="H192" s="97" t="s">
        <v>94</v>
      </c>
      <c r="I192" s="97" t="s">
        <v>94</v>
      </c>
      <c r="J192" s="96" t="s">
        <v>31</v>
      </c>
      <c r="K192" s="98"/>
      <c r="L192" s="96"/>
      <c r="M192" s="96"/>
      <c r="N192" s="96" t="s">
        <v>3196</v>
      </c>
      <c r="O192" s="96"/>
      <c r="P192" s="97"/>
      <c r="Q192" s="97"/>
      <c r="R192" s="104" t="s">
        <v>112</v>
      </c>
      <c r="S192" s="104" t="s">
        <v>112</v>
      </c>
      <c r="T192" s="98"/>
      <c r="U192" s="97" t="s">
        <v>1890</v>
      </c>
      <c r="V192" s="96" t="s">
        <v>34</v>
      </c>
      <c r="W192" s="9">
        <f t="shared" ca="1" si="13"/>
        <v>1432</v>
      </c>
      <c r="X192" s="9" t="str">
        <f t="shared" ca="1" si="14"/>
        <v>Above 1 Year</v>
      </c>
      <c r="Y192" s="9" t="str">
        <f t="shared" ca="1" si="15"/>
        <v/>
      </c>
      <c r="Z192" s="9" t="str">
        <f t="shared" ca="1" si="16"/>
        <v/>
      </c>
      <c r="AA192" s="97" t="s">
        <v>245</v>
      </c>
      <c r="AB192" s="97" t="s">
        <v>4152</v>
      </c>
      <c r="AC192" s="97" t="str">
        <f t="shared" ca="1" si="17"/>
        <v>Above 1 Year</v>
      </c>
    </row>
    <row r="193" spans="1:29" s="24" customFormat="1" ht="25.5" customHeight="1" x14ac:dyDescent="0.25">
      <c r="A193" s="96">
        <v>192</v>
      </c>
      <c r="B193" s="97" t="s">
        <v>47</v>
      </c>
      <c r="C193" s="97" t="s">
        <v>718</v>
      </c>
      <c r="D193" s="96" t="s">
        <v>243</v>
      </c>
      <c r="E193" s="98">
        <v>44884</v>
      </c>
      <c r="F193" s="96" t="s">
        <v>206</v>
      </c>
      <c r="G193" s="96">
        <v>2022</v>
      </c>
      <c r="H193" s="97" t="s">
        <v>94</v>
      </c>
      <c r="I193" s="97" t="s">
        <v>94</v>
      </c>
      <c r="J193" s="96" t="s">
        <v>31</v>
      </c>
      <c r="K193" s="98"/>
      <c r="L193" s="96"/>
      <c r="M193" s="96"/>
      <c r="N193" s="96" t="s">
        <v>3196</v>
      </c>
      <c r="O193" s="96"/>
      <c r="P193" s="97"/>
      <c r="Q193" s="97"/>
      <c r="R193" s="104" t="s">
        <v>112</v>
      </c>
      <c r="S193" s="104" t="s">
        <v>112</v>
      </c>
      <c r="T193" s="98"/>
      <c r="U193" s="97" t="s">
        <v>719</v>
      </c>
      <c r="V193" s="96" t="s">
        <v>34</v>
      </c>
      <c r="W193" s="9">
        <f t="shared" ca="1" si="13"/>
        <v>1427</v>
      </c>
      <c r="X193" s="9" t="str">
        <f t="shared" ca="1" si="14"/>
        <v>Above 1 Year</v>
      </c>
      <c r="Y193" s="9" t="str">
        <f t="shared" ca="1" si="15"/>
        <v/>
      </c>
      <c r="Z193" s="9" t="str">
        <f t="shared" ca="1" si="16"/>
        <v/>
      </c>
      <c r="AA193" s="97" t="s">
        <v>245</v>
      </c>
      <c r="AB193" s="97" t="s">
        <v>4153</v>
      </c>
      <c r="AC193" s="97" t="str">
        <f t="shared" ca="1" si="17"/>
        <v>Above 1 Year</v>
      </c>
    </row>
    <row r="194" spans="1:29" s="24" customFormat="1" ht="25.5" customHeight="1" x14ac:dyDescent="0.25">
      <c r="A194" s="96">
        <v>193</v>
      </c>
      <c r="B194" s="97" t="s">
        <v>74</v>
      </c>
      <c r="C194" s="97" t="s">
        <v>720</v>
      </c>
      <c r="D194" s="96" t="s">
        <v>302</v>
      </c>
      <c r="E194" s="98">
        <v>44890</v>
      </c>
      <c r="F194" s="96" t="s">
        <v>206</v>
      </c>
      <c r="G194" s="96">
        <v>2022</v>
      </c>
      <c r="H194" s="97" t="s">
        <v>94</v>
      </c>
      <c r="I194" s="97" t="s">
        <v>94</v>
      </c>
      <c r="J194" s="96" t="s">
        <v>31</v>
      </c>
      <c r="K194" s="98"/>
      <c r="L194" s="96"/>
      <c r="M194" s="96"/>
      <c r="N194" s="96" t="s">
        <v>3196</v>
      </c>
      <c r="O194" s="96"/>
      <c r="P194" s="97"/>
      <c r="Q194" s="97"/>
      <c r="R194" s="104" t="s">
        <v>128</v>
      </c>
      <c r="S194" s="104" t="s">
        <v>128</v>
      </c>
      <c r="T194" s="98"/>
      <c r="U194" s="97" t="s">
        <v>721</v>
      </c>
      <c r="V194" s="96" t="s">
        <v>34</v>
      </c>
      <c r="W194" s="9">
        <f t="shared" ref="W194:W257" ca="1" si="18">IF(N194="UI",DATEDIF(E194,TODAY(),"D"),"")</f>
        <v>1421</v>
      </c>
      <c r="X194" s="9" t="str">
        <f t="shared" ref="X194:X257" ca="1" si="19">IF(N194="UI",IF(W194&gt;365,"Above 1 Year",IF(AND(W194&lt;=365,W194&gt;180),"Above 6 Months",IF(AND(W194&lt;=180,W194&gt;90),"Above 3 Months",IF(AND(W194&lt;=90,W194&gt;60),"Above 60 Days",IF(AND(W194&lt;=60,W194&gt;45),"45 to 60 Days","Below 45 Days"))))),"")</f>
        <v>Above 1 Year</v>
      </c>
      <c r="Y194" s="9" t="str">
        <f t="shared" ca="1" si="15"/>
        <v/>
      </c>
      <c r="Z194" s="9" t="str">
        <f t="shared" ca="1" si="16"/>
        <v/>
      </c>
      <c r="AA194" s="97" t="s">
        <v>245</v>
      </c>
      <c r="AB194" s="97" t="s">
        <v>4154</v>
      </c>
      <c r="AC194" s="97" t="str">
        <f t="shared" ca="1" si="17"/>
        <v>Above 1 Year</v>
      </c>
    </row>
    <row r="195" spans="1:29" s="24" customFormat="1" ht="25.5" customHeight="1" x14ac:dyDescent="0.25">
      <c r="A195" s="96">
        <v>194</v>
      </c>
      <c r="B195" s="97" t="s">
        <v>90</v>
      </c>
      <c r="C195" s="97" t="s">
        <v>699</v>
      </c>
      <c r="D195" s="96" t="s">
        <v>514</v>
      </c>
      <c r="E195" s="98">
        <v>44893</v>
      </c>
      <c r="F195" s="96" t="s">
        <v>206</v>
      </c>
      <c r="G195" s="96">
        <v>2022</v>
      </c>
      <c r="H195" s="97" t="s">
        <v>48</v>
      </c>
      <c r="I195" s="97" t="s">
        <v>49</v>
      </c>
      <c r="J195" s="96" t="s">
        <v>31</v>
      </c>
      <c r="K195" s="98"/>
      <c r="L195" s="96"/>
      <c r="M195" s="96"/>
      <c r="N195" s="96" t="s">
        <v>3196</v>
      </c>
      <c r="O195" s="96"/>
      <c r="P195" s="97"/>
      <c r="Q195" s="97"/>
      <c r="R195" s="104" t="s">
        <v>112</v>
      </c>
      <c r="S195" s="104" t="s">
        <v>112</v>
      </c>
      <c r="T195" s="98"/>
      <c r="U195" s="97" t="s">
        <v>722</v>
      </c>
      <c r="V195" s="96" t="s">
        <v>34</v>
      </c>
      <c r="W195" s="9">
        <f t="shared" ca="1" si="18"/>
        <v>1418</v>
      </c>
      <c r="X195" s="9" t="str">
        <f t="shared" ca="1" si="19"/>
        <v>Above 1 Year</v>
      </c>
      <c r="Y195" s="9" t="str">
        <f t="shared" ca="1" si="15"/>
        <v/>
      </c>
      <c r="Z195" s="9" t="str">
        <f t="shared" ca="1" si="16"/>
        <v/>
      </c>
      <c r="AA195" s="97" t="s">
        <v>207</v>
      </c>
      <c r="AB195" s="97" t="s">
        <v>4155</v>
      </c>
      <c r="AC195" s="97" t="str">
        <f t="shared" ca="1" si="17"/>
        <v>Above 1 Year</v>
      </c>
    </row>
    <row r="196" spans="1:29" s="24" customFormat="1" ht="25.5" customHeight="1" x14ac:dyDescent="0.25">
      <c r="A196" s="96">
        <v>195</v>
      </c>
      <c r="B196" s="97" t="s">
        <v>89</v>
      </c>
      <c r="C196" s="97" t="s">
        <v>723</v>
      </c>
      <c r="D196" s="96" t="s">
        <v>462</v>
      </c>
      <c r="E196" s="98">
        <v>44894</v>
      </c>
      <c r="F196" s="96" t="s">
        <v>206</v>
      </c>
      <c r="G196" s="96">
        <v>2022</v>
      </c>
      <c r="H196" s="97" t="s">
        <v>103</v>
      </c>
      <c r="I196" s="97" t="s">
        <v>49</v>
      </c>
      <c r="J196" s="96" t="s">
        <v>31</v>
      </c>
      <c r="K196" s="98"/>
      <c r="L196" s="96"/>
      <c r="M196" s="96"/>
      <c r="N196" s="96" t="s">
        <v>3196</v>
      </c>
      <c r="O196" s="96"/>
      <c r="P196" s="97"/>
      <c r="Q196" s="97"/>
      <c r="R196" s="104" t="s">
        <v>112</v>
      </c>
      <c r="S196" s="104" t="s">
        <v>112</v>
      </c>
      <c r="T196" s="98"/>
      <c r="U196" s="97" t="s">
        <v>724</v>
      </c>
      <c r="V196" s="96" t="s">
        <v>34</v>
      </c>
      <c r="W196" s="9">
        <f t="shared" ca="1" si="18"/>
        <v>1417</v>
      </c>
      <c r="X196" s="9" t="str">
        <f t="shared" ca="1" si="19"/>
        <v>Above 1 Year</v>
      </c>
      <c r="Y196" s="9" t="str">
        <f t="shared" ca="1" si="15"/>
        <v/>
      </c>
      <c r="Z196" s="9" t="str">
        <f t="shared" ca="1" si="16"/>
        <v/>
      </c>
      <c r="AA196" s="97" t="s">
        <v>207</v>
      </c>
      <c r="AB196" s="97" t="s">
        <v>4156</v>
      </c>
      <c r="AC196" s="97" t="str">
        <f t="shared" ca="1" si="17"/>
        <v>Above 1 Year</v>
      </c>
    </row>
    <row r="197" spans="1:29" s="24" customFormat="1" ht="25.5" customHeight="1" x14ac:dyDescent="0.25">
      <c r="A197" s="96">
        <v>196</v>
      </c>
      <c r="B197" s="97" t="s">
        <v>67</v>
      </c>
      <c r="C197" s="97" t="s">
        <v>725</v>
      </c>
      <c r="D197" s="96" t="s">
        <v>227</v>
      </c>
      <c r="E197" s="98">
        <v>44894</v>
      </c>
      <c r="F197" s="96" t="s">
        <v>206</v>
      </c>
      <c r="G197" s="96">
        <v>2022</v>
      </c>
      <c r="H197" s="97" t="s">
        <v>59</v>
      </c>
      <c r="I197" s="97" t="s">
        <v>59</v>
      </c>
      <c r="J197" s="96" t="s">
        <v>60</v>
      </c>
      <c r="K197" s="98"/>
      <c r="L197" s="96"/>
      <c r="M197" s="96"/>
      <c r="N197" s="96" t="s">
        <v>3196</v>
      </c>
      <c r="O197" s="96"/>
      <c r="P197" s="97"/>
      <c r="Q197" s="97"/>
      <c r="R197" s="104" t="s">
        <v>112</v>
      </c>
      <c r="S197" s="104" t="s">
        <v>112</v>
      </c>
      <c r="T197" s="98"/>
      <c r="U197" s="97" t="s">
        <v>726</v>
      </c>
      <c r="V197" s="96" t="s">
        <v>34</v>
      </c>
      <c r="W197" s="9">
        <f t="shared" ca="1" si="18"/>
        <v>1417</v>
      </c>
      <c r="X197" s="9" t="str">
        <f t="shared" ca="1" si="19"/>
        <v>Above 1 Year</v>
      </c>
      <c r="Y197" s="9" t="str">
        <f t="shared" ca="1" si="15"/>
        <v/>
      </c>
      <c r="Z197" s="9" t="str">
        <f t="shared" ca="1" si="16"/>
        <v/>
      </c>
      <c r="AA197" s="97" t="s">
        <v>229</v>
      </c>
      <c r="AB197" s="97" t="s">
        <v>4157</v>
      </c>
      <c r="AC197" s="97" t="str">
        <f t="shared" ca="1" si="17"/>
        <v>Above 1 Year</v>
      </c>
    </row>
    <row r="198" spans="1:29" s="24" customFormat="1" ht="25.5" customHeight="1" x14ac:dyDescent="0.25">
      <c r="A198" s="96">
        <v>197</v>
      </c>
      <c r="B198" s="97" t="s">
        <v>28</v>
      </c>
      <c r="C198" s="97" t="s">
        <v>727</v>
      </c>
      <c r="D198" s="96" t="s">
        <v>728</v>
      </c>
      <c r="E198" s="98">
        <v>44896</v>
      </c>
      <c r="F198" s="96" t="s">
        <v>233</v>
      </c>
      <c r="G198" s="96">
        <v>2022</v>
      </c>
      <c r="H198" s="97" t="s">
        <v>39</v>
      </c>
      <c r="I198" s="97" t="s">
        <v>39</v>
      </c>
      <c r="J198" s="96" t="s">
        <v>31</v>
      </c>
      <c r="K198" s="98"/>
      <c r="L198" s="96"/>
      <c r="M198" s="96"/>
      <c r="N198" s="96" t="s">
        <v>3196</v>
      </c>
      <c r="O198" s="96"/>
      <c r="P198" s="97"/>
      <c r="Q198" s="97"/>
      <c r="R198" s="104" t="s">
        <v>138</v>
      </c>
      <c r="S198" s="104" t="s">
        <v>138</v>
      </c>
      <c r="T198" s="98">
        <v>44901</v>
      </c>
      <c r="U198" s="97" t="s">
        <v>729</v>
      </c>
      <c r="V198" s="96" t="s">
        <v>34</v>
      </c>
      <c r="W198" s="9">
        <f t="shared" ca="1" si="18"/>
        <v>1415</v>
      </c>
      <c r="X198" s="9" t="str">
        <f t="shared" ca="1" si="19"/>
        <v>Above 1 Year</v>
      </c>
      <c r="Y198" s="9">
        <f t="shared" ca="1" si="15"/>
        <v>1410</v>
      </c>
      <c r="Z198" s="9" t="str">
        <f t="shared" ca="1" si="16"/>
        <v>Above 1 Year</v>
      </c>
      <c r="AA198" s="97" t="s">
        <v>203</v>
      </c>
      <c r="AB198" s="97" t="s">
        <v>4158</v>
      </c>
      <c r="AC198" s="97" t="str">
        <f t="shared" ca="1" si="17"/>
        <v>Above 1 Year</v>
      </c>
    </row>
    <row r="199" spans="1:29" s="24" customFormat="1" ht="25.5" customHeight="1" x14ac:dyDescent="0.25">
      <c r="A199" s="96">
        <v>198</v>
      </c>
      <c r="B199" s="97" t="s">
        <v>89</v>
      </c>
      <c r="C199" s="97" t="s">
        <v>648</v>
      </c>
      <c r="D199" s="96" t="s">
        <v>730</v>
      </c>
      <c r="E199" s="98">
        <v>44897</v>
      </c>
      <c r="F199" s="96" t="s">
        <v>233</v>
      </c>
      <c r="G199" s="96">
        <v>2022</v>
      </c>
      <c r="H199" s="97" t="s">
        <v>111</v>
      </c>
      <c r="I199" s="97" t="s">
        <v>111</v>
      </c>
      <c r="J199" s="96" t="s">
        <v>31</v>
      </c>
      <c r="K199" s="98"/>
      <c r="L199" s="96"/>
      <c r="M199" s="96"/>
      <c r="N199" s="96" t="s">
        <v>3196</v>
      </c>
      <c r="O199" s="96"/>
      <c r="P199" s="97"/>
      <c r="Q199" s="97"/>
      <c r="R199" s="104" t="s">
        <v>138</v>
      </c>
      <c r="S199" s="104" t="s">
        <v>138</v>
      </c>
      <c r="T199" s="98">
        <v>44907</v>
      </c>
      <c r="U199" s="97" t="s">
        <v>732</v>
      </c>
      <c r="V199" s="96" t="s">
        <v>34</v>
      </c>
      <c r="W199" s="9">
        <f t="shared" ca="1" si="18"/>
        <v>1414</v>
      </c>
      <c r="X199" s="9" t="str">
        <f t="shared" ca="1" si="19"/>
        <v>Above 1 Year</v>
      </c>
      <c r="Y199" s="9">
        <f t="shared" ca="1" si="15"/>
        <v>1404</v>
      </c>
      <c r="Z199" s="9" t="str">
        <f t="shared" ca="1" si="16"/>
        <v>Above 1 Year</v>
      </c>
      <c r="AA199" s="97" t="s">
        <v>733</v>
      </c>
      <c r="AB199" s="97" t="s">
        <v>4159</v>
      </c>
      <c r="AC199" s="97" t="str">
        <f t="shared" ca="1" si="17"/>
        <v>Above 1 Year</v>
      </c>
    </row>
    <row r="200" spans="1:29" s="24" customFormat="1" ht="25.5" customHeight="1" x14ac:dyDescent="0.25">
      <c r="A200" s="96">
        <v>199</v>
      </c>
      <c r="B200" s="97" t="s">
        <v>114</v>
      </c>
      <c r="C200" s="97" t="s">
        <v>734</v>
      </c>
      <c r="D200" s="96" t="s">
        <v>314</v>
      </c>
      <c r="E200" s="98">
        <v>44900</v>
      </c>
      <c r="F200" s="96" t="s">
        <v>233</v>
      </c>
      <c r="G200" s="96">
        <v>2022</v>
      </c>
      <c r="H200" s="97" t="s">
        <v>103</v>
      </c>
      <c r="I200" s="97" t="s">
        <v>49</v>
      </c>
      <c r="J200" s="96" t="s">
        <v>31</v>
      </c>
      <c r="K200" s="98"/>
      <c r="L200" s="96"/>
      <c r="M200" s="96"/>
      <c r="N200" s="96" t="s">
        <v>3196</v>
      </c>
      <c r="O200" s="96"/>
      <c r="P200" s="97"/>
      <c r="Q200" s="97"/>
      <c r="R200" s="104" t="s">
        <v>112</v>
      </c>
      <c r="S200" s="104" t="s">
        <v>112</v>
      </c>
      <c r="T200" s="98"/>
      <c r="U200" s="97" t="s">
        <v>735</v>
      </c>
      <c r="V200" s="96" t="s">
        <v>34</v>
      </c>
      <c r="W200" s="9">
        <f t="shared" ca="1" si="18"/>
        <v>1411</v>
      </c>
      <c r="X200" s="9" t="str">
        <f t="shared" ca="1" si="19"/>
        <v>Above 1 Year</v>
      </c>
      <c r="Y200" s="9" t="str">
        <f t="shared" ca="1" si="15"/>
        <v/>
      </c>
      <c r="Z200" s="9" t="str">
        <f t="shared" ca="1" si="16"/>
        <v/>
      </c>
      <c r="AA200" s="97" t="s">
        <v>207</v>
      </c>
      <c r="AB200" s="97" t="s">
        <v>4160</v>
      </c>
      <c r="AC200" s="97" t="str">
        <f t="shared" ca="1" si="17"/>
        <v>Above 1 Year</v>
      </c>
    </row>
    <row r="201" spans="1:29" s="24" customFormat="1" ht="25.5" customHeight="1" x14ac:dyDescent="0.25">
      <c r="A201" s="96">
        <v>200</v>
      </c>
      <c r="B201" s="97" t="s">
        <v>64</v>
      </c>
      <c r="C201" s="97" t="s">
        <v>738</v>
      </c>
      <c r="D201" s="96" t="s">
        <v>227</v>
      </c>
      <c r="E201" s="98">
        <v>44904</v>
      </c>
      <c r="F201" s="96" t="s">
        <v>233</v>
      </c>
      <c r="G201" s="96">
        <v>2022</v>
      </c>
      <c r="H201" s="97" t="s">
        <v>59</v>
      </c>
      <c r="I201" s="97" t="s">
        <v>59</v>
      </c>
      <c r="J201" s="96" t="s">
        <v>60</v>
      </c>
      <c r="K201" s="98"/>
      <c r="L201" s="96"/>
      <c r="M201" s="96"/>
      <c r="N201" s="96" t="s">
        <v>3196</v>
      </c>
      <c r="O201" s="96"/>
      <c r="P201" s="97"/>
      <c r="Q201" s="97"/>
      <c r="R201" s="104" t="s">
        <v>112</v>
      </c>
      <c r="S201" s="104" t="s">
        <v>112</v>
      </c>
      <c r="T201" s="98"/>
      <c r="U201" s="97" t="s">
        <v>739</v>
      </c>
      <c r="V201" s="96" t="s">
        <v>34</v>
      </c>
      <c r="W201" s="9">
        <f t="shared" ca="1" si="18"/>
        <v>1407</v>
      </c>
      <c r="X201" s="9" t="str">
        <f t="shared" ca="1" si="19"/>
        <v>Above 1 Year</v>
      </c>
      <c r="Y201" s="9" t="str">
        <f t="shared" ca="1" si="15"/>
        <v/>
      </c>
      <c r="Z201" s="9" t="str">
        <f t="shared" ca="1" si="16"/>
        <v/>
      </c>
      <c r="AA201" s="97" t="s">
        <v>229</v>
      </c>
      <c r="AB201" s="97" t="s">
        <v>4162</v>
      </c>
      <c r="AC201" s="97" t="str">
        <f t="shared" ca="1" si="17"/>
        <v>Above 1 Year</v>
      </c>
    </row>
    <row r="202" spans="1:29" s="24" customFormat="1" ht="25.5" customHeight="1" x14ac:dyDescent="0.25">
      <c r="A202" s="96">
        <v>201</v>
      </c>
      <c r="B202" s="97" t="s">
        <v>90</v>
      </c>
      <c r="C202" s="97" t="s">
        <v>740</v>
      </c>
      <c r="D202" s="96" t="s">
        <v>227</v>
      </c>
      <c r="E202" s="98">
        <v>44911</v>
      </c>
      <c r="F202" s="96" t="s">
        <v>233</v>
      </c>
      <c r="G202" s="96">
        <v>2022</v>
      </c>
      <c r="H202" s="97" t="s">
        <v>59</v>
      </c>
      <c r="I202" s="97" t="s">
        <v>59</v>
      </c>
      <c r="J202" s="96" t="s">
        <v>60</v>
      </c>
      <c r="K202" s="98"/>
      <c r="L202" s="96"/>
      <c r="M202" s="96"/>
      <c r="N202" s="96" t="s">
        <v>3196</v>
      </c>
      <c r="O202" s="96"/>
      <c r="P202" s="97"/>
      <c r="Q202" s="97"/>
      <c r="R202" s="104" t="s">
        <v>112</v>
      </c>
      <c r="S202" s="104" t="s">
        <v>112</v>
      </c>
      <c r="T202" s="98"/>
      <c r="U202" s="97" t="s">
        <v>741</v>
      </c>
      <c r="V202" s="96" t="s">
        <v>34</v>
      </c>
      <c r="W202" s="9">
        <f t="shared" ca="1" si="18"/>
        <v>1400</v>
      </c>
      <c r="X202" s="9" t="str">
        <f t="shared" ca="1" si="19"/>
        <v>Above 1 Year</v>
      </c>
      <c r="Y202" s="9" t="str">
        <f t="shared" ca="1" si="15"/>
        <v/>
      </c>
      <c r="Z202" s="9" t="str">
        <f t="shared" ca="1" si="16"/>
        <v/>
      </c>
      <c r="AA202" s="97" t="s">
        <v>229</v>
      </c>
      <c r="AB202" s="97" t="s">
        <v>4163</v>
      </c>
      <c r="AC202" s="97" t="str">
        <f t="shared" ca="1" si="17"/>
        <v>Above 1 Year</v>
      </c>
    </row>
    <row r="203" spans="1:29" s="24" customFormat="1" ht="25.5" customHeight="1" x14ac:dyDescent="0.25">
      <c r="A203" s="96">
        <v>202</v>
      </c>
      <c r="B203" s="97" t="s">
        <v>67</v>
      </c>
      <c r="C203" s="97" t="s">
        <v>625</v>
      </c>
      <c r="D203" s="96" t="s">
        <v>317</v>
      </c>
      <c r="E203" s="98">
        <v>44912</v>
      </c>
      <c r="F203" s="96" t="s">
        <v>233</v>
      </c>
      <c r="G203" s="96">
        <v>2022</v>
      </c>
      <c r="H203" s="97" t="s">
        <v>94</v>
      </c>
      <c r="I203" s="97" t="s">
        <v>94</v>
      </c>
      <c r="J203" s="96" t="s">
        <v>31</v>
      </c>
      <c r="K203" s="98">
        <v>45929</v>
      </c>
      <c r="L203" s="96" t="s">
        <v>191</v>
      </c>
      <c r="M203" s="96"/>
      <c r="N203" s="96" t="s">
        <v>3196</v>
      </c>
      <c r="O203" s="96"/>
      <c r="P203" s="97"/>
      <c r="Q203" s="97"/>
      <c r="R203" s="104" t="s">
        <v>2664</v>
      </c>
      <c r="S203" s="104" t="s">
        <v>2664</v>
      </c>
      <c r="T203" s="98">
        <v>45929</v>
      </c>
      <c r="U203" s="97" t="s">
        <v>742</v>
      </c>
      <c r="V203" s="96" t="s">
        <v>34</v>
      </c>
      <c r="W203" s="9">
        <f t="shared" ca="1" si="18"/>
        <v>1399</v>
      </c>
      <c r="X203" s="9" t="str">
        <f t="shared" ca="1" si="19"/>
        <v>Above 1 Year</v>
      </c>
      <c r="Y203" s="9">
        <f t="shared" ca="1" si="15"/>
        <v>382</v>
      </c>
      <c r="Z203" s="9" t="str">
        <f t="shared" ca="1" si="16"/>
        <v>Above 1 Year</v>
      </c>
      <c r="AA203" s="97" t="s">
        <v>245</v>
      </c>
      <c r="AB203" s="97" t="s">
        <v>4164</v>
      </c>
      <c r="AC203" s="97" t="str">
        <f t="shared" ca="1" si="17"/>
        <v>Above 1 Year</v>
      </c>
    </row>
    <row r="204" spans="1:29" s="24" customFormat="1" ht="25.5" customHeight="1" x14ac:dyDescent="0.25">
      <c r="A204" s="96">
        <v>203</v>
      </c>
      <c r="B204" s="97" t="s">
        <v>106</v>
      </c>
      <c r="C204" s="97" t="s">
        <v>743</v>
      </c>
      <c r="D204" s="96" t="s">
        <v>70</v>
      </c>
      <c r="E204" s="98">
        <v>44913</v>
      </c>
      <c r="F204" s="96" t="s">
        <v>233</v>
      </c>
      <c r="G204" s="96">
        <v>2022</v>
      </c>
      <c r="H204" s="97" t="s">
        <v>70</v>
      </c>
      <c r="I204" s="97" t="s">
        <v>70</v>
      </c>
      <c r="J204" s="96" t="s">
        <v>70</v>
      </c>
      <c r="K204" s="98"/>
      <c r="L204" s="96"/>
      <c r="M204" s="96"/>
      <c r="N204" s="96" t="s">
        <v>3196</v>
      </c>
      <c r="O204" s="96"/>
      <c r="P204" s="97"/>
      <c r="Q204" s="97"/>
      <c r="R204" s="104" t="s">
        <v>168</v>
      </c>
      <c r="S204" s="104" t="s">
        <v>168</v>
      </c>
      <c r="T204" s="98"/>
      <c r="U204" s="97" t="s">
        <v>744</v>
      </c>
      <c r="V204" s="96" t="s">
        <v>34</v>
      </c>
      <c r="W204" s="9">
        <f t="shared" ca="1" si="18"/>
        <v>1398</v>
      </c>
      <c r="X204" s="9" t="str">
        <f t="shared" ca="1" si="19"/>
        <v>Above 1 Year</v>
      </c>
      <c r="Y204" s="9" t="str">
        <f t="shared" ca="1" si="15"/>
        <v/>
      </c>
      <c r="Z204" s="9" t="str">
        <f t="shared" ca="1" si="16"/>
        <v/>
      </c>
      <c r="AA204" s="97" t="s">
        <v>254</v>
      </c>
      <c r="AB204" s="97" t="s">
        <v>4165</v>
      </c>
      <c r="AC204" s="97" t="str">
        <f t="shared" ca="1" si="17"/>
        <v>Above 1 Year</v>
      </c>
    </row>
    <row r="205" spans="1:29" s="24" customFormat="1" ht="25.5" customHeight="1" x14ac:dyDescent="0.25">
      <c r="A205" s="96">
        <v>204</v>
      </c>
      <c r="B205" s="99" t="s">
        <v>104</v>
      </c>
      <c r="C205" s="99" t="s">
        <v>682</v>
      </c>
      <c r="D205" s="100" t="s">
        <v>317</v>
      </c>
      <c r="E205" s="101">
        <v>44915</v>
      </c>
      <c r="F205" s="100" t="s">
        <v>233</v>
      </c>
      <c r="G205" s="100">
        <v>2022</v>
      </c>
      <c r="H205" s="102" t="s">
        <v>94</v>
      </c>
      <c r="I205" s="99" t="s">
        <v>94</v>
      </c>
      <c r="J205" s="100" t="s">
        <v>31</v>
      </c>
      <c r="K205" s="101"/>
      <c r="L205" s="100"/>
      <c r="M205" s="100"/>
      <c r="N205" s="96" t="s">
        <v>3196</v>
      </c>
      <c r="O205" s="100"/>
      <c r="P205" s="99"/>
      <c r="Q205" s="99"/>
      <c r="R205" s="104" t="s">
        <v>112</v>
      </c>
      <c r="S205" s="104" t="s">
        <v>112</v>
      </c>
      <c r="T205" s="98"/>
      <c r="U205" s="99" t="s">
        <v>745</v>
      </c>
      <c r="V205" s="100" t="s">
        <v>34</v>
      </c>
      <c r="W205" s="9">
        <f t="shared" ca="1" si="18"/>
        <v>1396</v>
      </c>
      <c r="X205" s="9" t="str">
        <f t="shared" ca="1" si="19"/>
        <v>Above 1 Year</v>
      </c>
      <c r="Y205" s="9" t="str">
        <f t="shared" ca="1" si="15"/>
        <v/>
      </c>
      <c r="Z205" s="9" t="str">
        <f t="shared" ca="1" si="16"/>
        <v/>
      </c>
      <c r="AA205" s="100" t="s">
        <v>245</v>
      </c>
      <c r="AB205" s="97" t="s">
        <v>4166</v>
      </c>
      <c r="AC205" s="97" t="str">
        <f t="shared" ca="1" si="17"/>
        <v>Above 1 Year</v>
      </c>
    </row>
    <row r="206" spans="1:29" s="24" customFormat="1" ht="25.5" customHeight="1" x14ac:dyDescent="0.25">
      <c r="A206" s="96">
        <v>205</v>
      </c>
      <c r="B206" s="97" t="s">
        <v>113</v>
      </c>
      <c r="C206" s="97" t="s">
        <v>748</v>
      </c>
      <c r="D206" s="96" t="s">
        <v>227</v>
      </c>
      <c r="E206" s="98">
        <v>44925</v>
      </c>
      <c r="F206" s="96" t="s">
        <v>233</v>
      </c>
      <c r="G206" s="96">
        <v>2022</v>
      </c>
      <c r="H206" s="97" t="s">
        <v>59</v>
      </c>
      <c r="I206" s="97" t="s">
        <v>59</v>
      </c>
      <c r="J206" s="96" t="s">
        <v>60</v>
      </c>
      <c r="K206" s="98"/>
      <c r="L206" s="96"/>
      <c r="M206" s="96"/>
      <c r="N206" s="96" t="s">
        <v>3196</v>
      </c>
      <c r="O206" s="96"/>
      <c r="P206" s="97"/>
      <c r="Q206" s="97"/>
      <c r="R206" s="104" t="s">
        <v>112</v>
      </c>
      <c r="S206" s="104" t="s">
        <v>112</v>
      </c>
      <c r="T206" s="98"/>
      <c r="U206" s="97" t="s">
        <v>749</v>
      </c>
      <c r="V206" s="96" t="s">
        <v>34</v>
      </c>
      <c r="W206" s="9">
        <f t="shared" ca="1" si="18"/>
        <v>1386</v>
      </c>
      <c r="X206" s="9" t="str">
        <f t="shared" ca="1" si="19"/>
        <v>Above 1 Year</v>
      </c>
      <c r="Y206" s="9" t="str">
        <f t="shared" ca="1" si="15"/>
        <v/>
      </c>
      <c r="Z206" s="9" t="str">
        <f t="shared" ca="1" si="16"/>
        <v/>
      </c>
      <c r="AA206" s="97" t="s">
        <v>229</v>
      </c>
      <c r="AB206" s="97" t="s">
        <v>4168</v>
      </c>
      <c r="AC206" s="97" t="str">
        <f t="shared" ca="1" si="17"/>
        <v>Above 1 Year</v>
      </c>
    </row>
    <row r="207" spans="1:29" s="24" customFormat="1" ht="25.5" customHeight="1" x14ac:dyDescent="0.25">
      <c r="A207" s="96">
        <v>206</v>
      </c>
      <c r="B207" s="97" t="s">
        <v>67</v>
      </c>
      <c r="C207" s="97" t="s">
        <v>750</v>
      </c>
      <c r="D207" s="96" t="s">
        <v>317</v>
      </c>
      <c r="E207" s="98">
        <v>44926</v>
      </c>
      <c r="F207" s="96" t="s">
        <v>233</v>
      </c>
      <c r="G207" s="96">
        <v>2022</v>
      </c>
      <c r="H207" s="97" t="s">
        <v>94</v>
      </c>
      <c r="I207" s="97" t="s">
        <v>94</v>
      </c>
      <c r="J207" s="96" t="s">
        <v>31</v>
      </c>
      <c r="K207" s="98"/>
      <c r="L207" s="96"/>
      <c r="M207" s="96"/>
      <c r="N207" s="96" t="s">
        <v>3196</v>
      </c>
      <c r="O207" s="96"/>
      <c r="P207" s="97"/>
      <c r="Q207" s="97"/>
      <c r="R207" s="104" t="s">
        <v>128</v>
      </c>
      <c r="S207" s="104" t="s">
        <v>128</v>
      </c>
      <c r="T207" s="98"/>
      <c r="U207" s="97" t="s">
        <v>751</v>
      </c>
      <c r="V207" s="96" t="s">
        <v>34</v>
      </c>
      <c r="W207" s="9">
        <f t="shared" ca="1" si="18"/>
        <v>1385</v>
      </c>
      <c r="X207" s="9" t="str">
        <f t="shared" ca="1" si="19"/>
        <v>Above 1 Year</v>
      </c>
      <c r="Y207" s="9" t="str">
        <f t="shared" ca="1" si="15"/>
        <v/>
      </c>
      <c r="Z207" s="9" t="str">
        <f t="shared" ca="1" si="16"/>
        <v/>
      </c>
      <c r="AA207" s="97" t="s">
        <v>245</v>
      </c>
      <c r="AB207" s="97" t="s">
        <v>4169</v>
      </c>
      <c r="AC207" s="97" t="str">
        <f t="shared" ca="1" si="17"/>
        <v>Above 1 Year</v>
      </c>
    </row>
    <row r="208" spans="1:29" s="24" customFormat="1" ht="25.5" customHeight="1" x14ac:dyDescent="0.25">
      <c r="A208" s="96">
        <v>207</v>
      </c>
      <c r="B208" s="97" t="s">
        <v>47</v>
      </c>
      <c r="C208" s="97" t="s">
        <v>752</v>
      </c>
      <c r="D208" s="96" t="s">
        <v>243</v>
      </c>
      <c r="E208" s="98">
        <v>44932</v>
      </c>
      <c r="F208" s="96" t="s">
        <v>221</v>
      </c>
      <c r="G208" s="96">
        <v>2023</v>
      </c>
      <c r="H208" s="97" t="s">
        <v>94</v>
      </c>
      <c r="I208" s="97" t="s">
        <v>94</v>
      </c>
      <c r="J208" s="96" t="s">
        <v>31</v>
      </c>
      <c r="K208" s="98"/>
      <c r="L208" s="96"/>
      <c r="M208" s="96"/>
      <c r="N208" s="96" t="s">
        <v>3196</v>
      </c>
      <c r="O208" s="96"/>
      <c r="P208" s="97"/>
      <c r="Q208" s="97"/>
      <c r="R208" s="104" t="s">
        <v>128</v>
      </c>
      <c r="S208" s="104" t="s">
        <v>128</v>
      </c>
      <c r="T208" s="98"/>
      <c r="U208" s="97" t="s">
        <v>755</v>
      </c>
      <c r="V208" s="96" t="s">
        <v>34</v>
      </c>
      <c r="W208" s="9">
        <f t="shared" ca="1" si="18"/>
        <v>1379</v>
      </c>
      <c r="X208" s="9" t="str">
        <f t="shared" ca="1" si="19"/>
        <v>Above 1 Year</v>
      </c>
      <c r="Y208" s="9" t="str">
        <f t="shared" ca="1" si="15"/>
        <v/>
      </c>
      <c r="Z208" s="9" t="str">
        <f t="shared" ca="1" si="16"/>
        <v/>
      </c>
      <c r="AA208" s="97" t="s">
        <v>245</v>
      </c>
      <c r="AB208" s="97" t="s">
        <v>4171</v>
      </c>
      <c r="AC208" s="97" t="str">
        <f t="shared" ca="1" si="17"/>
        <v>Above 1 Year</v>
      </c>
    </row>
    <row r="209" spans="1:29" s="24" customFormat="1" ht="25.5" customHeight="1" x14ac:dyDescent="0.25">
      <c r="A209" s="96">
        <v>208</v>
      </c>
      <c r="B209" s="97" t="s">
        <v>90</v>
      </c>
      <c r="C209" s="97" t="s">
        <v>756</v>
      </c>
      <c r="D209" s="96" t="s">
        <v>514</v>
      </c>
      <c r="E209" s="98">
        <v>44933</v>
      </c>
      <c r="F209" s="96" t="s">
        <v>221</v>
      </c>
      <c r="G209" s="96">
        <v>2023</v>
      </c>
      <c r="H209" s="97" t="s">
        <v>48</v>
      </c>
      <c r="I209" s="97" t="s">
        <v>49</v>
      </c>
      <c r="J209" s="96" t="s">
        <v>31</v>
      </c>
      <c r="K209" s="98"/>
      <c r="L209" s="96"/>
      <c r="M209" s="96"/>
      <c r="N209" s="96" t="s">
        <v>3196</v>
      </c>
      <c r="O209" s="96"/>
      <c r="P209" s="97"/>
      <c r="Q209" s="97"/>
      <c r="R209" s="104" t="s">
        <v>112</v>
      </c>
      <c r="S209" s="104" t="s">
        <v>112</v>
      </c>
      <c r="T209" s="98"/>
      <c r="U209" s="97" t="s">
        <v>757</v>
      </c>
      <c r="V209" s="96" t="s">
        <v>34</v>
      </c>
      <c r="W209" s="9">
        <f t="shared" ca="1" si="18"/>
        <v>1378</v>
      </c>
      <c r="X209" s="9" t="str">
        <f t="shared" ca="1" si="19"/>
        <v>Above 1 Year</v>
      </c>
      <c r="Y209" s="9" t="str">
        <f t="shared" ca="1" si="15"/>
        <v/>
      </c>
      <c r="Z209" s="9" t="str">
        <f t="shared" ca="1" si="16"/>
        <v/>
      </c>
      <c r="AA209" s="97" t="s">
        <v>207</v>
      </c>
      <c r="AB209" s="97" t="s">
        <v>4172</v>
      </c>
      <c r="AC209" s="97" t="str">
        <f t="shared" ca="1" si="17"/>
        <v>Above 1 Year</v>
      </c>
    </row>
    <row r="210" spans="1:29" s="24" customFormat="1" ht="25.5" customHeight="1" x14ac:dyDescent="0.25">
      <c r="A210" s="96">
        <v>209</v>
      </c>
      <c r="B210" s="97" t="s">
        <v>90</v>
      </c>
      <c r="C210" s="97" t="s">
        <v>758</v>
      </c>
      <c r="D210" s="96" t="s">
        <v>759</v>
      </c>
      <c r="E210" s="98">
        <v>44936</v>
      </c>
      <c r="F210" s="96" t="s">
        <v>221</v>
      </c>
      <c r="G210" s="96">
        <v>2023</v>
      </c>
      <c r="H210" s="97" t="s">
        <v>122</v>
      </c>
      <c r="I210" s="97" t="s">
        <v>49</v>
      </c>
      <c r="J210" s="96" t="s">
        <v>31</v>
      </c>
      <c r="K210" s="98"/>
      <c r="L210" s="96"/>
      <c r="M210" s="96"/>
      <c r="N210" s="96" t="s">
        <v>3196</v>
      </c>
      <c r="O210" s="96"/>
      <c r="P210" s="97"/>
      <c r="Q210" s="97"/>
      <c r="R210" s="104" t="s">
        <v>112</v>
      </c>
      <c r="S210" s="104" t="s">
        <v>112</v>
      </c>
      <c r="T210" s="98"/>
      <c r="U210" s="97" t="s">
        <v>760</v>
      </c>
      <c r="V210" s="96" t="s">
        <v>34</v>
      </c>
      <c r="W210" s="9">
        <f t="shared" ca="1" si="18"/>
        <v>1375</v>
      </c>
      <c r="X210" s="9" t="str">
        <f t="shared" ca="1" si="19"/>
        <v>Above 1 Year</v>
      </c>
      <c r="Y210" s="9" t="str">
        <f t="shared" ca="1" si="15"/>
        <v/>
      </c>
      <c r="Z210" s="9" t="str">
        <f t="shared" ca="1" si="16"/>
        <v/>
      </c>
      <c r="AA210" s="97" t="s">
        <v>207</v>
      </c>
      <c r="AB210" s="97" t="s">
        <v>4173</v>
      </c>
      <c r="AC210" s="97" t="str">
        <f t="shared" ca="1" si="17"/>
        <v>Above 1 Year</v>
      </c>
    </row>
    <row r="211" spans="1:29" s="24" customFormat="1" ht="25.5" customHeight="1" x14ac:dyDescent="0.25">
      <c r="A211" s="96">
        <v>210</v>
      </c>
      <c r="B211" s="97" t="s">
        <v>68</v>
      </c>
      <c r="C211" s="97" t="s">
        <v>764</v>
      </c>
      <c r="D211" s="96" t="s">
        <v>765</v>
      </c>
      <c r="E211" s="98">
        <v>44943</v>
      </c>
      <c r="F211" s="96" t="s">
        <v>221</v>
      </c>
      <c r="G211" s="96">
        <v>2023</v>
      </c>
      <c r="H211" s="97" t="s">
        <v>39</v>
      </c>
      <c r="I211" s="97" t="s">
        <v>39</v>
      </c>
      <c r="J211" s="96" t="s">
        <v>31</v>
      </c>
      <c r="K211" s="98"/>
      <c r="L211" s="96"/>
      <c r="M211" s="96"/>
      <c r="N211" s="96" t="s">
        <v>3196</v>
      </c>
      <c r="O211" s="96"/>
      <c r="P211" s="97"/>
      <c r="Q211" s="97"/>
      <c r="R211" s="104" t="s">
        <v>112</v>
      </c>
      <c r="S211" s="104" t="s">
        <v>112</v>
      </c>
      <c r="T211" s="98"/>
      <c r="U211" s="97" t="s">
        <v>766</v>
      </c>
      <c r="V211" s="96" t="s">
        <v>34</v>
      </c>
      <c r="W211" s="9">
        <f t="shared" ca="1" si="18"/>
        <v>1368</v>
      </c>
      <c r="X211" s="9" t="str">
        <f t="shared" ca="1" si="19"/>
        <v>Above 1 Year</v>
      </c>
      <c r="Y211" s="9" t="str">
        <f t="shared" ca="1" si="15"/>
        <v/>
      </c>
      <c r="Z211" s="9" t="str">
        <f t="shared" ca="1" si="16"/>
        <v/>
      </c>
      <c r="AA211" s="97" t="s">
        <v>203</v>
      </c>
      <c r="AB211" s="97" t="s">
        <v>4175</v>
      </c>
      <c r="AC211" s="97" t="str">
        <f t="shared" ca="1" si="17"/>
        <v>Above 1 Year</v>
      </c>
    </row>
    <row r="212" spans="1:29" s="24" customFormat="1" ht="25.5" customHeight="1" x14ac:dyDescent="0.25">
      <c r="A212" s="96">
        <v>211</v>
      </c>
      <c r="B212" s="97" t="s">
        <v>58</v>
      </c>
      <c r="C212" s="97" t="s">
        <v>767</v>
      </c>
      <c r="D212" s="96" t="s">
        <v>768</v>
      </c>
      <c r="E212" s="98">
        <v>44944</v>
      </c>
      <c r="F212" s="96" t="s">
        <v>221</v>
      </c>
      <c r="G212" s="96">
        <v>2023</v>
      </c>
      <c r="H212" s="97" t="s">
        <v>144</v>
      </c>
      <c r="I212" s="97" t="s">
        <v>49</v>
      </c>
      <c r="J212" s="96" t="s">
        <v>31</v>
      </c>
      <c r="K212" s="98"/>
      <c r="L212" s="96"/>
      <c r="M212" s="96"/>
      <c r="N212" s="96" t="s">
        <v>3196</v>
      </c>
      <c r="O212" s="96"/>
      <c r="P212" s="97"/>
      <c r="Q212" s="97"/>
      <c r="R212" s="104" t="s">
        <v>112</v>
      </c>
      <c r="S212" s="104" t="s">
        <v>112</v>
      </c>
      <c r="T212" s="98"/>
      <c r="U212" s="97" t="s">
        <v>769</v>
      </c>
      <c r="V212" s="96" t="s">
        <v>34</v>
      </c>
      <c r="W212" s="9">
        <f t="shared" ca="1" si="18"/>
        <v>1367</v>
      </c>
      <c r="X212" s="9" t="str">
        <f t="shared" ca="1" si="19"/>
        <v>Above 1 Year</v>
      </c>
      <c r="Y212" s="9" t="str">
        <f t="shared" ca="1" si="15"/>
        <v/>
      </c>
      <c r="Z212" s="9" t="str">
        <f t="shared" ca="1" si="16"/>
        <v/>
      </c>
      <c r="AA212" s="97" t="s">
        <v>207</v>
      </c>
      <c r="AB212" s="97" t="s">
        <v>4176</v>
      </c>
      <c r="AC212" s="97" t="str">
        <f t="shared" ca="1" si="17"/>
        <v>Above 1 Year</v>
      </c>
    </row>
    <row r="213" spans="1:29" s="24" customFormat="1" ht="25.5" customHeight="1" x14ac:dyDescent="0.25">
      <c r="A213" s="96">
        <v>212</v>
      </c>
      <c r="B213" s="97" t="s">
        <v>89</v>
      </c>
      <c r="C213" s="97" t="s">
        <v>773</v>
      </c>
      <c r="D213" s="96" t="s">
        <v>1723</v>
      </c>
      <c r="E213" s="98">
        <v>44949</v>
      </c>
      <c r="F213" s="96" t="s">
        <v>221</v>
      </c>
      <c r="G213" s="96">
        <v>2023</v>
      </c>
      <c r="H213" s="97" t="s">
        <v>29</v>
      </c>
      <c r="I213" s="97" t="s">
        <v>30</v>
      </c>
      <c r="J213" s="96" t="s">
        <v>31</v>
      </c>
      <c r="K213" s="98"/>
      <c r="L213" s="96"/>
      <c r="M213" s="96"/>
      <c r="N213" s="96" t="s">
        <v>3196</v>
      </c>
      <c r="O213" s="96"/>
      <c r="P213" s="97"/>
      <c r="Q213" s="97"/>
      <c r="R213" s="104" t="s">
        <v>50</v>
      </c>
      <c r="S213" s="104" t="s">
        <v>50</v>
      </c>
      <c r="T213" s="98"/>
      <c r="U213" s="97" t="s">
        <v>1724</v>
      </c>
      <c r="V213" s="96" t="s">
        <v>34</v>
      </c>
      <c r="W213" s="9">
        <f t="shared" ca="1" si="18"/>
        <v>1362</v>
      </c>
      <c r="X213" s="9" t="str">
        <f t="shared" ca="1" si="19"/>
        <v>Above 1 Year</v>
      </c>
      <c r="Y213" s="9" t="str">
        <f t="shared" ca="1" si="15"/>
        <v/>
      </c>
      <c r="Z213" s="9" t="str">
        <f t="shared" ca="1" si="16"/>
        <v/>
      </c>
      <c r="AA213" s="97" t="s">
        <v>193</v>
      </c>
      <c r="AB213" s="97" t="s">
        <v>4177</v>
      </c>
      <c r="AC213" s="97" t="str">
        <f t="shared" ca="1" si="17"/>
        <v>Above 1 Year</v>
      </c>
    </row>
    <row r="214" spans="1:29" s="24" customFormat="1" ht="25.5" customHeight="1" x14ac:dyDescent="0.25">
      <c r="A214" s="96">
        <v>213</v>
      </c>
      <c r="B214" s="97" t="s">
        <v>68</v>
      </c>
      <c r="C214" s="97" t="s">
        <v>774</v>
      </c>
      <c r="D214" s="96" t="s">
        <v>666</v>
      </c>
      <c r="E214" s="98">
        <v>44958</v>
      </c>
      <c r="F214" s="96" t="s">
        <v>219</v>
      </c>
      <c r="G214" s="96">
        <v>2023</v>
      </c>
      <c r="H214" s="97" t="s">
        <v>48</v>
      </c>
      <c r="I214" s="97" t="s">
        <v>49</v>
      </c>
      <c r="J214" s="96" t="s">
        <v>31</v>
      </c>
      <c r="K214" s="98"/>
      <c r="L214" s="96"/>
      <c r="M214" s="96"/>
      <c r="N214" s="96" t="s">
        <v>3196</v>
      </c>
      <c r="O214" s="96"/>
      <c r="P214" s="97"/>
      <c r="Q214" s="97"/>
      <c r="R214" s="104" t="s">
        <v>112</v>
      </c>
      <c r="S214" s="104" t="s">
        <v>112</v>
      </c>
      <c r="T214" s="98"/>
      <c r="U214" s="97" t="s">
        <v>775</v>
      </c>
      <c r="V214" s="96" t="s">
        <v>34</v>
      </c>
      <c r="W214" s="9">
        <f t="shared" ca="1" si="18"/>
        <v>1353</v>
      </c>
      <c r="X214" s="9" t="str">
        <f t="shared" ca="1" si="19"/>
        <v>Above 1 Year</v>
      </c>
      <c r="Y214" s="9" t="str">
        <f t="shared" ca="1" si="15"/>
        <v/>
      </c>
      <c r="Z214" s="9" t="str">
        <f t="shared" ca="1" si="16"/>
        <v/>
      </c>
      <c r="AA214" s="97" t="s">
        <v>207</v>
      </c>
      <c r="AB214" s="97" t="s">
        <v>4178</v>
      </c>
      <c r="AC214" s="97" t="str">
        <f t="shared" ca="1" si="17"/>
        <v>Above 1 Year</v>
      </c>
    </row>
    <row r="215" spans="1:29" s="24" customFormat="1" ht="25.5" customHeight="1" x14ac:dyDescent="0.25">
      <c r="A215" s="96">
        <v>214</v>
      </c>
      <c r="B215" s="97" t="s">
        <v>79</v>
      </c>
      <c r="C215" s="97" t="s">
        <v>1763</v>
      </c>
      <c r="D215" s="96" t="s">
        <v>317</v>
      </c>
      <c r="E215" s="98">
        <v>44958</v>
      </c>
      <c r="F215" s="96" t="s">
        <v>219</v>
      </c>
      <c r="G215" s="96">
        <v>2023</v>
      </c>
      <c r="H215" s="97" t="s">
        <v>94</v>
      </c>
      <c r="I215" s="97" t="s">
        <v>94</v>
      </c>
      <c r="J215" s="96" t="s">
        <v>31</v>
      </c>
      <c r="K215" s="98"/>
      <c r="L215" s="96"/>
      <c r="M215" s="96"/>
      <c r="N215" s="96" t="s">
        <v>3196</v>
      </c>
      <c r="O215" s="96"/>
      <c r="P215" s="97"/>
      <c r="Q215" s="97"/>
      <c r="R215" s="104" t="s">
        <v>112</v>
      </c>
      <c r="S215" s="104" t="s">
        <v>112</v>
      </c>
      <c r="T215" s="98"/>
      <c r="U215" s="97" t="s">
        <v>1764</v>
      </c>
      <c r="V215" s="96" t="s">
        <v>34</v>
      </c>
      <c r="W215" s="9">
        <f t="shared" ca="1" si="18"/>
        <v>1353</v>
      </c>
      <c r="X215" s="9" t="str">
        <f t="shared" ca="1" si="19"/>
        <v>Above 1 Year</v>
      </c>
      <c r="Y215" s="9" t="str">
        <f t="shared" ca="1" si="15"/>
        <v/>
      </c>
      <c r="Z215" s="9" t="str">
        <f t="shared" ca="1" si="16"/>
        <v/>
      </c>
      <c r="AA215" s="97" t="s">
        <v>245</v>
      </c>
      <c r="AB215" s="97" t="s">
        <v>4179</v>
      </c>
      <c r="AC215" s="97" t="str">
        <f t="shared" ca="1" si="17"/>
        <v>Above 1 Year</v>
      </c>
    </row>
    <row r="216" spans="1:29" s="24" customFormat="1" ht="25.5" customHeight="1" x14ac:dyDescent="0.25">
      <c r="A216" s="96">
        <v>215</v>
      </c>
      <c r="B216" s="97" t="s">
        <v>67</v>
      </c>
      <c r="C216" s="97" t="s">
        <v>776</v>
      </c>
      <c r="D216" s="96" t="s">
        <v>243</v>
      </c>
      <c r="E216" s="98">
        <v>44965</v>
      </c>
      <c r="F216" s="96" t="s">
        <v>219</v>
      </c>
      <c r="G216" s="96">
        <v>2023</v>
      </c>
      <c r="H216" s="97" t="s">
        <v>94</v>
      </c>
      <c r="I216" s="97" t="s">
        <v>94</v>
      </c>
      <c r="J216" s="96" t="s">
        <v>31</v>
      </c>
      <c r="K216" s="98"/>
      <c r="L216" s="96"/>
      <c r="M216" s="96"/>
      <c r="N216" s="96" t="s">
        <v>3196</v>
      </c>
      <c r="O216" s="96"/>
      <c r="P216" s="97"/>
      <c r="Q216" s="97"/>
      <c r="R216" s="104" t="s">
        <v>112</v>
      </c>
      <c r="S216" s="104" t="s">
        <v>112</v>
      </c>
      <c r="T216" s="98"/>
      <c r="U216" s="97" t="s">
        <v>777</v>
      </c>
      <c r="V216" s="96" t="s">
        <v>34</v>
      </c>
      <c r="W216" s="9">
        <f t="shared" ca="1" si="18"/>
        <v>1346</v>
      </c>
      <c r="X216" s="9" t="str">
        <f t="shared" ca="1" si="19"/>
        <v>Above 1 Year</v>
      </c>
      <c r="Y216" s="9" t="str">
        <f t="shared" ca="1" si="15"/>
        <v/>
      </c>
      <c r="Z216" s="9" t="str">
        <f t="shared" ca="1" si="16"/>
        <v/>
      </c>
      <c r="AA216" s="97" t="s">
        <v>245</v>
      </c>
      <c r="AB216" s="97" t="s">
        <v>4180</v>
      </c>
      <c r="AC216" s="97" t="str">
        <f t="shared" ca="1" si="17"/>
        <v>Above 1 Year</v>
      </c>
    </row>
    <row r="217" spans="1:29" s="24" customFormat="1" ht="25.5" customHeight="1" x14ac:dyDescent="0.25">
      <c r="A217" s="96">
        <v>216</v>
      </c>
      <c r="B217" s="97" t="s">
        <v>68</v>
      </c>
      <c r="C217" s="97" t="s">
        <v>779</v>
      </c>
      <c r="D217" s="96" t="s">
        <v>780</v>
      </c>
      <c r="E217" s="98">
        <v>44970</v>
      </c>
      <c r="F217" s="96" t="s">
        <v>219</v>
      </c>
      <c r="G217" s="96">
        <v>2023</v>
      </c>
      <c r="H217" s="97" t="s">
        <v>39</v>
      </c>
      <c r="I217" s="97" t="s">
        <v>39</v>
      </c>
      <c r="J217" s="96" t="s">
        <v>31</v>
      </c>
      <c r="K217" s="98"/>
      <c r="L217" s="96"/>
      <c r="M217" s="96"/>
      <c r="N217" s="96" t="s">
        <v>3196</v>
      </c>
      <c r="O217" s="96"/>
      <c r="P217" s="97"/>
      <c r="Q217" s="97"/>
      <c r="R217" s="104" t="s">
        <v>128</v>
      </c>
      <c r="S217" s="104" t="s">
        <v>128</v>
      </c>
      <c r="T217" s="98"/>
      <c r="U217" s="97" t="s">
        <v>781</v>
      </c>
      <c r="V217" s="96" t="s">
        <v>34</v>
      </c>
      <c r="W217" s="9">
        <f t="shared" ca="1" si="18"/>
        <v>1341</v>
      </c>
      <c r="X217" s="9" t="str">
        <f t="shared" ca="1" si="19"/>
        <v>Above 1 Year</v>
      </c>
      <c r="Y217" s="9" t="str">
        <f t="shared" ca="1" si="15"/>
        <v/>
      </c>
      <c r="Z217" s="9" t="str">
        <f t="shared" ca="1" si="16"/>
        <v/>
      </c>
      <c r="AA217" s="97" t="s">
        <v>563</v>
      </c>
      <c r="AB217" s="97" t="s">
        <v>4182</v>
      </c>
      <c r="AC217" s="97" t="str">
        <f t="shared" ca="1" si="17"/>
        <v>Above 1 Year</v>
      </c>
    </row>
    <row r="218" spans="1:29" s="24" customFormat="1" ht="25.5" customHeight="1" x14ac:dyDescent="0.25">
      <c r="A218" s="96">
        <v>217</v>
      </c>
      <c r="B218" s="97" t="s">
        <v>38</v>
      </c>
      <c r="C218" s="97" t="s">
        <v>782</v>
      </c>
      <c r="D218" s="96" t="s">
        <v>430</v>
      </c>
      <c r="E218" s="98">
        <v>44978</v>
      </c>
      <c r="F218" s="96" t="s">
        <v>219</v>
      </c>
      <c r="G218" s="96">
        <v>2023</v>
      </c>
      <c r="H218" s="97" t="s">
        <v>94</v>
      </c>
      <c r="I218" s="97" t="s">
        <v>94</v>
      </c>
      <c r="J218" s="96" t="s">
        <v>31</v>
      </c>
      <c r="K218" s="98"/>
      <c r="L218" s="96"/>
      <c r="M218" s="96"/>
      <c r="N218" s="96" t="s">
        <v>3196</v>
      </c>
      <c r="O218" s="96"/>
      <c r="P218" s="97"/>
      <c r="Q218" s="97"/>
      <c r="R218" s="104" t="s">
        <v>112</v>
      </c>
      <c r="S218" s="104" t="s">
        <v>112</v>
      </c>
      <c r="T218" s="98"/>
      <c r="U218" s="97" t="s">
        <v>783</v>
      </c>
      <c r="V218" s="96" t="s">
        <v>34</v>
      </c>
      <c r="W218" s="9">
        <f t="shared" ca="1" si="18"/>
        <v>1333</v>
      </c>
      <c r="X218" s="9" t="str">
        <f t="shared" ca="1" si="19"/>
        <v>Above 1 Year</v>
      </c>
      <c r="Y218" s="9" t="str">
        <f t="shared" ca="1" si="15"/>
        <v/>
      </c>
      <c r="Z218" s="9" t="str">
        <f t="shared" ca="1" si="16"/>
        <v/>
      </c>
      <c r="AA218" s="97" t="s">
        <v>245</v>
      </c>
      <c r="AB218" s="97" t="s">
        <v>4183</v>
      </c>
      <c r="AC218" s="97" t="str">
        <f t="shared" ca="1" si="17"/>
        <v>Above 1 Year</v>
      </c>
    </row>
    <row r="219" spans="1:29" s="24" customFormat="1" ht="25.5" customHeight="1" x14ac:dyDescent="0.25">
      <c r="A219" s="96">
        <v>218</v>
      </c>
      <c r="B219" s="97" t="s">
        <v>118</v>
      </c>
      <c r="C219" s="97" t="s">
        <v>784</v>
      </c>
      <c r="D219" s="96" t="s">
        <v>514</v>
      </c>
      <c r="E219" s="98">
        <v>44982</v>
      </c>
      <c r="F219" s="96" t="s">
        <v>219</v>
      </c>
      <c r="G219" s="96">
        <v>2023</v>
      </c>
      <c r="H219" s="97" t="s">
        <v>48</v>
      </c>
      <c r="I219" s="97" t="s">
        <v>49</v>
      </c>
      <c r="J219" s="96" t="s">
        <v>31</v>
      </c>
      <c r="K219" s="98"/>
      <c r="L219" s="96"/>
      <c r="M219" s="96"/>
      <c r="N219" s="96" t="s">
        <v>3196</v>
      </c>
      <c r="O219" s="96"/>
      <c r="P219" s="97"/>
      <c r="Q219" s="97"/>
      <c r="R219" s="104" t="s">
        <v>112</v>
      </c>
      <c r="S219" s="104" t="s">
        <v>112</v>
      </c>
      <c r="T219" s="98"/>
      <c r="U219" s="97" t="s">
        <v>785</v>
      </c>
      <c r="V219" s="96" t="s">
        <v>34</v>
      </c>
      <c r="W219" s="9">
        <f t="shared" ca="1" si="18"/>
        <v>1329</v>
      </c>
      <c r="X219" s="9" t="str">
        <f t="shared" ca="1" si="19"/>
        <v>Above 1 Year</v>
      </c>
      <c r="Y219" s="9" t="str">
        <f t="shared" ca="1" si="15"/>
        <v/>
      </c>
      <c r="Z219" s="9" t="str">
        <f t="shared" ca="1" si="16"/>
        <v/>
      </c>
      <c r="AA219" s="97" t="s">
        <v>207</v>
      </c>
      <c r="AB219" s="97" t="s">
        <v>4184</v>
      </c>
      <c r="AC219" s="97" t="str">
        <f t="shared" ca="1" si="17"/>
        <v>Above 1 Year</v>
      </c>
    </row>
    <row r="220" spans="1:29" s="24" customFormat="1" ht="25.5" customHeight="1" x14ac:dyDescent="0.25">
      <c r="A220" s="96">
        <v>219</v>
      </c>
      <c r="B220" s="97" t="s">
        <v>104</v>
      </c>
      <c r="C220" s="97" t="s">
        <v>790</v>
      </c>
      <c r="D220" s="96" t="s">
        <v>376</v>
      </c>
      <c r="E220" s="98">
        <v>44986</v>
      </c>
      <c r="F220" s="96" t="s">
        <v>210</v>
      </c>
      <c r="G220" s="96">
        <v>2023</v>
      </c>
      <c r="H220" s="97" t="s">
        <v>77</v>
      </c>
      <c r="I220" s="97" t="s">
        <v>72</v>
      </c>
      <c r="J220" s="96" t="s">
        <v>31</v>
      </c>
      <c r="K220" s="98"/>
      <c r="L220" s="96"/>
      <c r="M220" s="96"/>
      <c r="N220" s="96" t="s">
        <v>3196</v>
      </c>
      <c r="O220" s="96"/>
      <c r="P220" s="97"/>
      <c r="Q220" s="97"/>
      <c r="R220" s="104" t="s">
        <v>112</v>
      </c>
      <c r="S220" s="104" t="s">
        <v>112</v>
      </c>
      <c r="T220" s="98"/>
      <c r="U220" s="97" t="s">
        <v>791</v>
      </c>
      <c r="V220" s="96" t="s">
        <v>34</v>
      </c>
      <c r="W220" s="9">
        <f t="shared" ca="1" si="18"/>
        <v>1325</v>
      </c>
      <c r="X220" s="9" t="str">
        <f t="shared" ca="1" si="19"/>
        <v>Above 1 Year</v>
      </c>
      <c r="Y220" s="9" t="str">
        <f t="shared" ca="1" si="15"/>
        <v/>
      </c>
      <c r="Z220" s="9" t="str">
        <f t="shared" ca="1" si="16"/>
        <v/>
      </c>
      <c r="AA220" s="97" t="s">
        <v>378</v>
      </c>
      <c r="AB220" s="97" t="s">
        <v>4186</v>
      </c>
      <c r="AC220" s="97" t="str">
        <f t="shared" ca="1" si="17"/>
        <v>Above 1 Year</v>
      </c>
    </row>
    <row r="221" spans="1:29" s="24" customFormat="1" ht="25.5" customHeight="1" x14ac:dyDescent="0.25">
      <c r="A221" s="96">
        <v>220</v>
      </c>
      <c r="B221" s="97" t="s">
        <v>68</v>
      </c>
      <c r="C221" s="97" t="s">
        <v>812</v>
      </c>
      <c r="D221" s="96" t="s">
        <v>1462</v>
      </c>
      <c r="E221" s="98">
        <v>44992</v>
      </c>
      <c r="F221" s="96" t="s">
        <v>210</v>
      </c>
      <c r="G221" s="96">
        <v>2023</v>
      </c>
      <c r="H221" s="97" t="s">
        <v>29</v>
      </c>
      <c r="I221" s="97" t="s">
        <v>30</v>
      </c>
      <c r="J221" s="96" t="s">
        <v>31</v>
      </c>
      <c r="K221" s="98"/>
      <c r="L221" s="96"/>
      <c r="M221" s="96"/>
      <c r="N221" s="96" t="s">
        <v>3196</v>
      </c>
      <c r="O221" s="96"/>
      <c r="P221" s="97"/>
      <c r="Q221" s="97"/>
      <c r="R221" s="104" t="s">
        <v>177</v>
      </c>
      <c r="S221" s="104" t="s">
        <v>177</v>
      </c>
      <c r="T221" s="98">
        <v>46142</v>
      </c>
      <c r="U221" s="97" t="s">
        <v>1463</v>
      </c>
      <c r="V221" s="96" t="s">
        <v>34</v>
      </c>
      <c r="W221" s="9">
        <f t="shared" ca="1" si="18"/>
        <v>1319</v>
      </c>
      <c r="X221" s="9" t="str">
        <f t="shared" ca="1" si="19"/>
        <v>Above 1 Year</v>
      </c>
      <c r="Y221" s="9">
        <f t="shared" ca="1" si="15"/>
        <v>169</v>
      </c>
      <c r="Z221" s="9" t="str">
        <f t="shared" ca="1" si="16"/>
        <v>Above 3 Months</v>
      </c>
      <c r="AA221" s="97" t="s">
        <v>193</v>
      </c>
      <c r="AB221" s="97" t="s">
        <v>4188</v>
      </c>
      <c r="AC221" s="97" t="str">
        <f t="shared" ca="1" si="17"/>
        <v>Above 1 Year</v>
      </c>
    </row>
    <row r="222" spans="1:29" s="24" customFormat="1" ht="25.5" customHeight="1" x14ac:dyDescent="0.25">
      <c r="A222" s="96">
        <v>221</v>
      </c>
      <c r="B222" s="97" t="s">
        <v>47</v>
      </c>
      <c r="C222" s="97" t="s">
        <v>800</v>
      </c>
      <c r="D222" s="96" t="s">
        <v>376</v>
      </c>
      <c r="E222" s="98">
        <v>45009</v>
      </c>
      <c r="F222" s="96" t="s">
        <v>210</v>
      </c>
      <c r="G222" s="96">
        <v>2023</v>
      </c>
      <c r="H222" s="97" t="s">
        <v>77</v>
      </c>
      <c r="I222" s="97" t="s">
        <v>72</v>
      </c>
      <c r="J222" s="96" t="s">
        <v>31</v>
      </c>
      <c r="K222" s="98"/>
      <c r="L222" s="96"/>
      <c r="M222" s="96"/>
      <c r="N222" s="96" t="s">
        <v>3196</v>
      </c>
      <c r="O222" s="96"/>
      <c r="P222" s="97"/>
      <c r="Q222" s="97"/>
      <c r="R222" s="104" t="s">
        <v>112</v>
      </c>
      <c r="S222" s="104" t="s">
        <v>112</v>
      </c>
      <c r="T222" s="98"/>
      <c r="U222" s="97" t="s">
        <v>801</v>
      </c>
      <c r="V222" s="96" t="s">
        <v>34</v>
      </c>
      <c r="W222" s="9">
        <f t="shared" ca="1" si="18"/>
        <v>1302</v>
      </c>
      <c r="X222" s="9" t="str">
        <f t="shared" ca="1" si="19"/>
        <v>Above 1 Year</v>
      </c>
      <c r="Y222" s="9" t="str">
        <f t="shared" ca="1" si="15"/>
        <v/>
      </c>
      <c r="Z222" s="9" t="str">
        <f t="shared" ca="1" si="16"/>
        <v/>
      </c>
      <c r="AA222" s="97" t="s">
        <v>378</v>
      </c>
      <c r="AB222" s="97" t="s">
        <v>4189</v>
      </c>
      <c r="AC222" s="97" t="str">
        <f t="shared" ca="1" si="17"/>
        <v>Above 1 Year</v>
      </c>
    </row>
    <row r="223" spans="1:29" s="24" customFormat="1" ht="25.5" customHeight="1" x14ac:dyDescent="0.25">
      <c r="A223" s="96">
        <v>222</v>
      </c>
      <c r="B223" s="97" t="s">
        <v>90</v>
      </c>
      <c r="C223" s="97" t="s">
        <v>802</v>
      </c>
      <c r="D223" s="96" t="s">
        <v>793</v>
      </c>
      <c r="E223" s="98">
        <v>45009</v>
      </c>
      <c r="F223" s="96" t="s">
        <v>210</v>
      </c>
      <c r="G223" s="96">
        <v>2023</v>
      </c>
      <c r="H223" s="97" t="s">
        <v>122</v>
      </c>
      <c r="I223" s="97" t="s">
        <v>49</v>
      </c>
      <c r="J223" s="96" t="s">
        <v>31</v>
      </c>
      <c r="K223" s="98"/>
      <c r="L223" s="96"/>
      <c r="M223" s="96"/>
      <c r="N223" s="96" t="s">
        <v>3196</v>
      </c>
      <c r="O223" s="96"/>
      <c r="P223" s="97"/>
      <c r="Q223" s="97"/>
      <c r="R223" s="104" t="s">
        <v>112</v>
      </c>
      <c r="S223" s="104" t="s">
        <v>112</v>
      </c>
      <c r="T223" s="98"/>
      <c r="U223" s="97" t="s">
        <v>803</v>
      </c>
      <c r="V223" s="96" t="s">
        <v>34</v>
      </c>
      <c r="W223" s="9">
        <f t="shared" ca="1" si="18"/>
        <v>1302</v>
      </c>
      <c r="X223" s="9" t="str">
        <f t="shared" ca="1" si="19"/>
        <v>Above 1 Year</v>
      </c>
      <c r="Y223" s="9" t="str">
        <f t="shared" ca="1" si="15"/>
        <v/>
      </c>
      <c r="Z223" s="9" t="str">
        <f t="shared" ca="1" si="16"/>
        <v/>
      </c>
      <c r="AA223" s="97" t="s">
        <v>207</v>
      </c>
      <c r="AB223" s="97" t="s">
        <v>4190</v>
      </c>
      <c r="AC223" s="97" t="str">
        <f t="shared" ca="1" si="17"/>
        <v>Above 1 Year</v>
      </c>
    </row>
    <row r="224" spans="1:29" s="24" customFormat="1" ht="25.5" customHeight="1" x14ac:dyDescent="0.25">
      <c r="A224" s="96">
        <v>223</v>
      </c>
      <c r="B224" s="97" t="s">
        <v>90</v>
      </c>
      <c r="C224" s="97" t="s">
        <v>907</v>
      </c>
      <c r="D224" s="96" t="s">
        <v>222</v>
      </c>
      <c r="E224" s="98">
        <v>45019</v>
      </c>
      <c r="F224" s="96" t="s">
        <v>256</v>
      </c>
      <c r="G224" s="96">
        <v>2023</v>
      </c>
      <c r="H224" s="97" t="s">
        <v>29</v>
      </c>
      <c r="I224" s="97" t="s">
        <v>30</v>
      </c>
      <c r="J224" s="96" t="s">
        <v>31</v>
      </c>
      <c r="K224" s="98"/>
      <c r="L224" s="96"/>
      <c r="M224" s="96"/>
      <c r="N224" s="96" t="s">
        <v>3196</v>
      </c>
      <c r="O224" s="96"/>
      <c r="P224" s="97"/>
      <c r="Q224" s="97"/>
      <c r="R224" s="104" t="s">
        <v>50</v>
      </c>
      <c r="S224" s="104" t="s">
        <v>50</v>
      </c>
      <c r="T224" s="98"/>
      <c r="U224" s="97" t="s">
        <v>908</v>
      </c>
      <c r="V224" s="96" t="s">
        <v>34</v>
      </c>
      <c r="W224" s="9">
        <f t="shared" ca="1" si="18"/>
        <v>1292</v>
      </c>
      <c r="X224" s="9" t="str">
        <f t="shared" ca="1" si="19"/>
        <v>Above 1 Year</v>
      </c>
      <c r="Y224" s="9" t="str">
        <f t="shared" ca="1" si="15"/>
        <v/>
      </c>
      <c r="Z224" s="9" t="str">
        <f t="shared" ca="1" si="16"/>
        <v/>
      </c>
      <c r="AA224" s="97" t="s">
        <v>193</v>
      </c>
      <c r="AB224" s="97" t="s">
        <v>4192</v>
      </c>
      <c r="AC224" s="97" t="str">
        <f t="shared" ca="1" si="17"/>
        <v>Above 1 Year</v>
      </c>
    </row>
    <row r="225" spans="1:29" s="24" customFormat="1" ht="25.5" customHeight="1" x14ac:dyDescent="0.25">
      <c r="A225" s="96">
        <v>224</v>
      </c>
      <c r="B225" s="97" t="s">
        <v>73</v>
      </c>
      <c r="C225" s="97" t="s">
        <v>810</v>
      </c>
      <c r="D225" s="96" t="s">
        <v>222</v>
      </c>
      <c r="E225" s="98">
        <v>45020</v>
      </c>
      <c r="F225" s="96" t="s">
        <v>256</v>
      </c>
      <c r="G225" s="96">
        <v>2023</v>
      </c>
      <c r="H225" s="97" t="s">
        <v>29</v>
      </c>
      <c r="I225" s="97" t="s">
        <v>30</v>
      </c>
      <c r="J225" s="96" t="s">
        <v>31</v>
      </c>
      <c r="K225" s="98"/>
      <c r="L225" s="96"/>
      <c r="M225" s="96"/>
      <c r="N225" s="96" t="s">
        <v>3196</v>
      </c>
      <c r="O225" s="96"/>
      <c r="P225" s="97"/>
      <c r="Q225" s="97"/>
      <c r="R225" s="104" t="s">
        <v>50</v>
      </c>
      <c r="S225" s="104" t="s">
        <v>50</v>
      </c>
      <c r="T225" s="98"/>
      <c r="U225" s="97" t="s">
        <v>811</v>
      </c>
      <c r="V225" s="96" t="s">
        <v>34</v>
      </c>
      <c r="W225" s="9">
        <f t="shared" ca="1" si="18"/>
        <v>1291</v>
      </c>
      <c r="X225" s="9" t="str">
        <f t="shared" ca="1" si="19"/>
        <v>Above 1 Year</v>
      </c>
      <c r="Y225" s="9" t="str">
        <f t="shared" ref="Y225:Y279" ca="1" si="20">IF(T225&lt;&gt;"",DATEDIF(T225,TODAY(),"D"),"")</f>
        <v/>
      </c>
      <c r="Z225" s="9" t="str">
        <f t="shared" ref="Z225:Z279" ca="1" si="21">IF(Y225&lt;&gt;"",IF(Y225&gt;365,"Above 1 Year",IF(AND(Y225&lt;=365,Y225&gt;180),"Above 6 Months",IF(AND(Y225&lt;=180,Y225&gt;90),"Above 3 Months",IF(AND(Y225&lt;=90,Y225&gt;60),"Above 60 Days",IF(AND(Y225&lt;=60,Y225&gt;45),"45 to 60 Days","Below 45 Days"))))),"")</f>
        <v/>
      </c>
      <c r="AA225" s="97" t="s">
        <v>193</v>
      </c>
      <c r="AB225" s="97" t="s">
        <v>4193</v>
      </c>
      <c r="AC225" s="97" t="str">
        <f t="shared" ca="1" si="17"/>
        <v>Above 1 Year</v>
      </c>
    </row>
    <row r="226" spans="1:29" s="24" customFormat="1" ht="25.5" customHeight="1" x14ac:dyDescent="0.25">
      <c r="A226" s="96">
        <v>225</v>
      </c>
      <c r="B226" s="97" t="s">
        <v>74</v>
      </c>
      <c r="C226" s="97" t="s">
        <v>812</v>
      </c>
      <c r="D226" s="96" t="s">
        <v>302</v>
      </c>
      <c r="E226" s="98">
        <v>45021</v>
      </c>
      <c r="F226" s="96" t="s">
        <v>256</v>
      </c>
      <c r="G226" s="96">
        <v>2023</v>
      </c>
      <c r="H226" s="97" t="s">
        <v>94</v>
      </c>
      <c r="I226" s="97" t="s">
        <v>94</v>
      </c>
      <c r="J226" s="96" t="s">
        <v>31</v>
      </c>
      <c r="K226" s="98"/>
      <c r="L226" s="96"/>
      <c r="M226" s="96"/>
      <c r="N226" s="96" t="s">
        <v>3196</v>
      </c>
      <c r="O226" s="96"/>
      <c r="P226" s="97"/>
      <c r="Q226" s="97"/>
      <c r="R226" s="104" t="s">
        <v>128</v>
      </c>
      <c r="S226" s="104" t="s">
        <v>128</v>
      </c>
      <c r="T226" s="98"/>
      <c r="U226" s="97" t="s">
        <v>813</v>
      </c>
      <c r="V226" s="96" t="s">
        <v>34</v>
      </c>
      <c r="W226" s="9">
        <f t="shared" ca="1" si="18"/>
        <v>1290</v>
      </c>
      <c r="X226" s="9" t="str">
        <f t="shared" ca="1" si="19"/>
        <v>Above 1 Year</v>
      </c>
      <c r="Y226" s="9" t="str">
        <f t="shared" ca="1" si="20"/>
        <v/>
      </c>
      <c r="Z226" s="9" t="str">
        <f t="shared" ca="1" si="21"/>
        <v/>
      </c>
      <c r="AA226" s="97" t="s">
        <v>245</v>
      </c>
      <c r="AB226" s="97" t="s">
        <v>4194</v>
      </c>
      <c r="AC226" s="97" t="str">
        <f t="shared" ref="AC226:AC280" ca="1" si="22">IF(S226="SC/PRC/CC No. Awaited","",X226)</f>
        <v>Above 1 Year</v>
      </c>
    </row>
    <row r="227" spans="1:29" s="24" customFormat="1" ht="25.5" customHeight="1" x14ac:dyDescent="0.25">
      <c r="A227" s="96">
        <v>226</v>
      </c>
      <c r="B227" s="97" t="s">
        <v>68</v>
      </c>
      <c r="C227" s="97" t="s">
        <v>817</v>
      </c>
      <c r="D227" s="96" t="s">
        <v>666</v>
      </c>
      <c r="E227" s="98">
        <v>45025</v>
      </c>
      <c r="F227" s="96" t="s">
        <v>256</v>
      </c>
      <c r="G227" s="96">
        <v>2023</v>
      </c>
      <c r="H227" s="97" t="s">
        <v>48</v>
      </c>
      <c r="I227" s="97" t="s">
        <v>49</v>
      </c>
      <c r="J227" s="96" t="s">
        <v>31</v>
      </c>
      <c r="K227" s="98"/>
      <c r="L227" s="96"/>
      <c r="M227" s="96"/>
      <c r="N227" s="96" t="s">
        <v>3196</v>
      </c>
      <c r="O227" s="96"/>
      <c r="P227" s="97"/>
      <c r="Q227" s="97"/>
      <c r="R227" s="104" t="s">
        <v>112</v>
      </c>
      <c r="S227" s="104" t="s">
        <v>112</v>
      </c>
      <c r="T227" s="98"/>
      <c r="U227" s="97" t="s">
        <v>818</v>
      </c>
      <c r="V227" s="96" t="s">
        <v>34</v>
      </c>
      <c r="W227" s="9">
        <f t="shared" ca="1" si="18"/>
        <v>1286</v>
      </c>
      <c r="X227" s="9" t="str">
        <f t="shared" ca="1" si="19"/>
        <v>Above 1 Year</v>
      </c>
      <c r="Y227" s="9" t="str">
        <f t="shared" ca="1" si="20"/>
        <v/>
      </c>
      <c r="Z227" s="9" t="str">
        <f t="shared" ca="1" si="21"/>
        <v/>
      </c>
      <c r="AA227" s="97" t="s">
        <v>207</v>
      </c>
      <c r="AB227" s="97" t="s">
        <v>4196</v>
      </c>
      <c r="AC227" s="97" t="str">
        <f t="shared" ca="1" si="22"/>
        <v>Above 1 Year</v>
      </c>
    </row>
    <row r="228" spans="1:29" s="24" customFormat="1" ht="25.5" customHeight="1" x14ac:dyDescent="0.25">
      <c r="A228" s="96">
        <v>227</v>
      </c>
      <c r="B228" s="97" t="s">
        <v>104</v>
      </c>
      <c r="C228" s="97" t="s">
        <v>800</v>
      </c>
      <c r="D228" s="96" t="s">
        <v>376</v>
      </c>
      <c r="E228" s="98">
        <v>45031</v>
      </c>
      <c r="F228" s="96" t="s">
        <v>256</v>
      </c>
      <c r="G228" s="96">
        <v>2023</v>
      </c>
      <c r="H228" s="97" t="s">
        <v>77</v>
      </c>
      <c r="I228" s="97" t="s">
        <v>72</v>
      </c>
      <c r="J228" s="96" t="s">
        <v>31</v>
      </c>
      <c r="K228" s="98"/>
      <c r="L228" s="96"/>
      <c r="M228" s="96"/>
      <c r="N228" s="96" t="s">
        <v>3196</v>
      </c>
      <c r="O228" s="96"/>
      <c r="P228" s="97"/>
      <c r="Q228" s="97"/>
      <c r="R228" s="104" t="s">
        <v>112</v>
      </c>
      <c r="S228" s="104" t="s">
        <v>112</v>
      </c>
      <c r="T228" s="98"/>
      <c r="U228" s="97" t="s">
        <v>819</v>
      </c>
      <c r="V228" s="96" t="s">
        <v>34</v>
      </c>
      <c r="W228" s="9">
        <f t="shared" ca="1" si="18"/>
        <v>1280</v>
      </c>
      <c r="X228" s="9" t="str">
        <f t="shared" ca="1" si="19"/>
        <v>Above 1 Year</v>
      </c>
      <c r="Y228" s="9" t="str">
        <f t="shared" ca="1" si="20"/>
        <v/>
      </c>
      <c r="Z228" s="9" t="str">
        <f t="shared" ca="1" si="21"/>
        <v/>
      </c>
      <c r="AA228" s="97" t="s">
        <v>378</v>
      </c>
      <c r="AB228" s="97" t="s">
        <v>4197</v>
      </c>
      <c r="AC228" s="97" t="str">
        <f t="shared" ca="1" si="22"/>
        <v>Above 1 Year</v>
      </c>
    </row>
    <row r="229" spans="1:29" s="24" customFormat="1" ht="25.5" customHeight="1" x14ac:dyDescent="0.25">
      <c r="A229" s="96">
        <v>228</v>
      </c>
      <c r="B229" s="97" t="s">
        <v>68</v>
      </c>
      <c r="C229" s="97" t="s">
        <v>821</v>
      </c>
      <c r="D229" s="96" t="s">
        <v>70</v>
      </c>
      <c r="E229" s="98">
        <v>45036</v>
      </c>
      <c r="F229" s="96" t="s">
        <v>256</v>
      </c>
      <c r="G229" s="96">
        <v>2023</v>
      </c>
      <c r="H229" s="97" t="s">
        <v>70</v>
      </c>
      <c r="I229" s="97" t="s">
        <v>70</v>
      </c>
      <c r="J229" s="96" t="s">
        <v>70</v>
      </c>
      <c r="K229" s="98"/>
      <c r="L229" s="96"/>
      <c r="M229" s="96"/>
      <c r="N229" s="96" t="s">
        <v>3196</v>
      </c>
      <c r="O229" s="96"/>
      <c r="P229" s="97"/>
      <c r="Q229" s="97"/>
      <c r="R229" s="104" t="s">
        <v>112</v>
      </c>
      <c r="S229" s="104" t="s">
        <v>112</v>
      </c>
      <c r="T229" s="98"/>
      <c r="U229" s="97" t="s">
        <v>822</v>
      </c>
      <c r="V229" s="96" t="s">
        <v>34</v>
      </c>
      <c r="W229" s="9">
        <f t="shared" ca="1" si="18"/>
        <v>1275</v>
      </c>
      <c r="X229" s="9" t="str">
        <f t="shared" ca="1" si="19"/>
        <v>Above 1 Year</v>
      </c>
      <c r="Y229" s="9" t="str">
        <f t="shared" ca="1" si="20"/>
        <v/>
      </c>
      <c r="Z229" s="9" t="str">
        <f t="shared" ca="1" si="21"/>
        <v/>
      </c>
      <c r="AA229" s="97" t="s">
        <v>254</v>
      </c>
      <c r="AB229" s="97" t="s">
        <v>4198</v>
      </c>
      <c r="AC229" s="97" t="str">
        <f t="shared" ca="1" si="22"/>
        <v>Above 1 Year</v>
      </c>
    </row>
    <row r="230" spans="1:29" s="24" customFormat="1" ht="25.5" customHeight="1" x14ac:dyDescent="0.25">
      <c r="A230" s="96">
        <v>229</v>
      </c>
      <c r="B230" s="97" t="s">
        <v>67</v>
      </c>
      <c r="C230" s="97" t="s">
        <v>823</v>
      </c>
      <c r="D230" s="96" t="s">
        <v>314</v>
      </c>
      <c r="E230" s="98">
        <v>45037</v>
      </c>
      <c r="F230" s="96" t="s">
        <v>256</v>
      </c>
      <c r="G230" s="96">
        <v>2023</v>
      </c>
      <c r="H230" s="97" t="s">
        <v>103</v>
      </c>
      <c r="I230" s="97" t="s">
        <v>49</v>
      </c>
      <c r="J230" s="96" t="s">
        <v>31</v>
      </c>
      <c r="K230" s="98"/>
      <c r="L230" s="96"/>
      <c r="M230" s="96"/>
      <c r="N230" s="96" t="s">
        <v>3196</v>
      </c>
      <c r="O230" s="96"/>
      <c r="P230" s="97"/>
      <c r="Q230" s="97"/>
      <c r="R230" s="104" t="s">
        <v>112</v>
      </c>
      <c r="S230" s="104" t="s">
        <v>112</v>
      </c>
      <c r="T230" s="98"/>
      <c r="U230" s="97" t="s">
        <v>824</v>
      </c>
      <c r="V230" s="96" t="s">
        <v>34</v>
      </c>
      <c r="W230" s="9">
        <f t="shared" ca="1" si="18"/>
        <v>1274</v>
      </c>
      <c r="X230" s="9" t="str">
        <f t="shared" ca="1" si="19"/>
        <v>Above 1 Year</v>
      </c>
      <c r="Y230" s="9" t="str">
        <f t="shared" ca="1" si="20"/>
        <v/>
      </c>
      <c r="Z230" s="9" t="str">
        <f t="shared" ca="1" si="21"/>
        <v/>
      </c>
      <c r="AA230" s="97" t="s">
        <v>207</v>
      </c>
      <c r="AB230" s="97" t="s">
        <v>4199</v>
      </c>
      <c r="AC230" s="97" t="str">
        <f t="shared" ca="1" si="22"/>
        <v>Above 1 Year</v>
      </c>
    </row>
    <row r="231" spans="1:29" s="24" customFormat="1" ht="25.5" customHeight="1" x14ac:dyDescent="0.25">
      <c r="A231" s="96">
        <v>230</v>
      </c>
      <c r="B231" s="97" t="s">
        <v>42</v>
      </c>
      <c r="C231" s="97" t="s">
        <v>827</v>
      </c>
      <c r="D231" s="96" t="s">
        <v>828</v>
      </c>
      <c r="E231" s="98">
        <v>45046</v>
      </c>
      <c r="F231" s="96" t="s">
        <v>256</v>
      </c>
      <c r="G231" s="96">
        <v>2023</v>
      </c>
      <c r="H231" s="97" t="s">
        <v>39</v>
      </c>
      <c r="I231" s="97" t="s">
        <v>39</v>
      </c>
      <c r="J231" s="96" t="s">
        <v>31</v>
      </c>
      <c r="K231" s="98"/>
      <c r="L231" s="96"/>
      <c r="M231" s="96"/>
      <c r="N231" s="96" t="s">
        <v>3196</v>
      </c>
      <c r="O231" s="96"/>
      <c r="P231" s="97"/>
      <c r="Q231" s="97"/>
      <c r="R231" s="104" t="s">
        <v>142</v>
      </c>
      <c r="S231" s="104" t="s">
        <v>137</v>
      </c>
      <c r="T231" s="98">
        <v>46304</v>
      </c>
      <c r="U231" s="97" t="s">
        <v>829</v>
      </c>
      <c r="V231" s="96" t="s">
        <v>34</v>
      </c>
      <c r="W231" s="9">
        <f t="shared" ca="1" si="18"/>
        <v>1265</v>
      </c>
      <c r="X231" s="9" t="str">
        <f t="shared" ca="1" si="19"/>
        <v>Above 1 Year</v>
      </c>
      <c r="Y231" s="9">
        <f t="shared" ca="1" si="20"/>
        <v>7</v>
      </c>
      <c r="Z231" s="9" t="str">
        <f t="shared" ca="1" si="21"/>
        <v>Below 45 Days</v>
      </c>
      <c r="AA231" s="97" t="s">
        <v>203</v>
      </c>
      <c r="AB231" s="97" t="s">
        <v>4201</v>
      </c>
      <c r="AC231" s="97" t="str">
        <f t="shared" ca="1" si="22"/>
        <v>Above 1 Year</v>
      </c>
    </row>
    <row r="232" spans="1:29" s="24" customFormat="1" ht="25.5" customHeight="1" x14ac:dyDescent="0.25">
      <c r="A232" s="96">
        <v>231</v>
      </c>
      <c r="B232" s="99" t="s">
        <v>68</v>
      </c>
      <c r="C232" s="99" t="s">
        <v>830</v>
      </c>
      <c r="D232" s="100" t="s">
        <v>831</v>
      </c>
      <c r="E232" s="101">
        <v>45047</v>
      </c>
      <c r="F232" s="100" t="s">
        <v>201</v>
      </c>
      <c r="G232" s="100">
        <v>2023</v>
      </c>
      <c r="H232" s="102" t="s">
        <v>100</v>
      </c>
      <c r="I232" s="99" t="s">
        <v>100</v>
      </c>
      <c r="J232" s="100" t="s">
        <v>100</v>
      </c>
      <c r="K232" s="101"/>
      <c r="L232" s="100"/>
      <c r="M232" s="100"/>
      <c r="N232" s="96" t="s">
        <v>3196</v>
      </c>
      <c r="O232" s="100"/>
      <c r="P232" s="99"/>
      <c r="Q232" s="99"/>
      <c r="R232" s="104" t="s">
        <v>50</v>
      </c>
      <c r="S232" s="104" t="s">
        <v>50</v>
      </c>
      <c r="T232" s="98"/>
      <c r="U232" s="99" t="s">
        <v>832</v>
      </c>
      <c r="V232" s="100" t="s">
        <v>34</v>
      </c>
      <c r="W232" s="9">
        <f t="shared" ca="1" si="18"/>
        <v>1264</v>
      </c>
      <c r="X232" s="9" t="str">
        <f t="shared" ca="1" si="19"/>
        <v>Above 1 Year</v>
      </c>
      <c r="Y232" s="9" t="str">
        <f t="shared" ca="1" si="20"/>
        <v/>
      </c>
      <c r="Z232" s="9" t="str">
        <f t="shared" ca="1" si="21"/>
        <v/>
      </c>
      <c r="AA232" s="100" t="s">
        <v>833</v>
      </c>
      <c r="AB232" s="97" t="s">
        <v>4202</v>
      </c>
      <c r="AC232" s="97" t="str">
        <f t="shared" ca="1" si="22"/>
        <v>Above 1 Year</v>
      </c>
    </row>
    <row r="233" spans="1:29" s="24" customFormat="1" ht="25.5" customHeight="1" x14ac:dyDescent="0.25">
      <c r="A233" s="96">
        <v>232</v>
      </c>
      <c r="B233" s="97" t="s">
        <v>68</v>
      </c>
      <c r="C233" s="97" t="s">
        <v>1468</v>
      </c>
      <c r="D233" s="96" t="s">
        <v>1469</v>
      </c>
      <c r="E233" s="98">
        <v>45047</v>
      </c>
      <c r="F233" s="96" t="s">
        <v>201</v>
      </c>
      <c r="G233" s="96">
        <v>2023</v>
      </c>
      <c r="H233" s="97" t="s">
        <v>29</v>
      </c>
      <c r="I233" s="97" t="s">
        <v>30</v>
      </c>
      <c r="J233" s="96" t="s">
        <v>31</v>
      </c>
      <c r="K233" s="98"/>
      <c r="L233" s="96"/>
      <c r="M233" s="96"/>
      <c r="N233" s="96" t="s">
        <v>3196</v>
      </c>
      <c r="O233" s="96"/>
      <c r="P233" s="97"/>
      <c r="Q233" s="97"/>
      <c r="R233" s="104" t="s">
        <v>177</v>
      </c>
      <c r="S233" s="104" t="s">
        <v>177</v>
      </c>
      <c r="T233" s="98">
        <v>46142</v>
      </c>
      <c r="U233" s="97" t="s">
        <v>1470</v>
      </c>
      <c r="V233" s="96" t="s">
        <v>34</v>
      </c>
      <c r="W233" s="9">
        <f t="shared" ca="1" si="18"/>
        <v>1264</v>
      </c>
      <c r="X233" s="9" t="str">
        <f t="shared" ca="1" si="19"/>
        <v>Above 1 Year</v>
      </c>
      <c r="Y233" s="9">
        <f t="shared" ca="1" si="20"/>
        <v>169</v>
      </c>
      <c r="Z233" s="9" t="str">
        <f t="shared" ca="1" si="21"/>
        <v>Above 3 Months</v>
      </c>
      <c r="AA233" s="97" t="s">
        <v>193</v>
      </c>
      <c r="AB233" s="97" t="s">
        <v>4203</v>
      </c>
      <c r="AC233" s="97" t="str">
        <f t="shared" ca="1" si="22"/>
        <v>Above 1 Year</v>
      </c>
    </row>
    <row r="234" spans="1:29" s="24" customFormat="1" ht="25.5" customHeight="1" x14ac:dyDescent="0.25">
      <c r="A234" s="96">
        <v>233</v>
      </c>
      <c r="B234" s="97" t="s">
        <v>65</v>
      </c>
      <c r="C234" s="97" t="s">
        <v>835</v>
      </c>
      <c r="D234" s="96" t="s">
        <v>314</v>
      </c>
      <c r="E234" s="98">
        <v>45052</v>
      </c>
      <c r="F234" s="96" t="s">
        <v>201</v>
      </c>
      <c r="G234" s="96">
        <v>2023</v>
      </c>
      <c r="H234" s="97" t="s">
        <v>103</v>
      </c>
      <c r="I234" s="97" t="s">
        <v>49</v>
      </c>
      <c r="J234" s="96" t="s">
        <v>31</v>
      </c>
      <c r="K234" s="98"/>
      <c r="L234" s="96"/>
      <c r="M234" s="96"/>
      <c r="N234" s="96" t="s">
        <v>3196</v>
      </c>
      <c r="O234" s="96"/>
      <c r="P234" s="97"/>
      <c r="Q234" s="97"/>
      <c r="R234" s="104" t="s">
        <v>112</v>
      </c>
      <c r="S234" s="104" t="s">
        <v>112</v>
      </c>
      <c r="T234" s="98"/>
      <c r="U234" s="97" t="s">
        <v>836</v>
      </c>
      <c r="V234" s="96" t="s">
        <v>34</v>
      </c>
      <c r="W234" s="9">
        <f t="shared" ca="1" si="18"/>
        <v>1259</v>
      </c>
      <c r="X234" s="9" t="str">
        <f t="shared" ca="1" si="19"/>
        <v>Above 1 Year</v>
      </c>
      <c r="Y234" s="9" t="str">
        <f t="shared" ca="1" si="20"/>
        <v/>
      </c>
      <c r="Z234" s="9" t="str">
        <f t="shared" ca="1" si="21"/>
        <v/>
      </c>
      <c r="AA234" s="97" t="s">
        <v>207</v>
      </c>
      <c r="AB234" s="97" t="s">
        <v>4204</v>
      </c>
      <c r="AC234" s="97" t="str">
        <f t="shared" ca="1" si="22"/>
        <v>Above 1 Year</v>
      </c>
    </row>
    <row r="235" spans="1:29" s="24" customFormat="1" ht="25.5" customHeight="1" x14ac:dyDescent="0.25">
      <c r="A235" s="96">
        <v>234</v>
      </c>
      <c r="B235" s="97" t="s">
        <v>73</v>
      </c>
      <c r="C235" s="97" t="s">
        <v>838</v>
      </c>
      <c r="D235" s="96" t="s">
        <v>666</v>
      </c>
      <c r="E235" s="98">
        <v>45058</v>
      </c>
      <c r="F235" s="96" t="s">
        <v>201</v>
      </c>
      <c r="G235" s="96">
        <v>2023</v>
      </c>
      <c r="H235" s="97" t="s">
        <v>48</v>
      </c>
      <c r="I235" s="97" t="s">
        <v>49</v>
      </c>
      <c r="J235" s="96" t="s">
        <v>31</v>
      </c>
      <c r="K235" s="98"/>
      <c r="L235" s="96"/>
      <c r="M235" s="96"/>
      <c r="N235" s="96" t="s">
        <v>3196</v>
      </c>
      <c r="O235" s="96"/>
      <c r="P235" s="97"/>
      <c r="Q235" s="97"/>
      <c r="R235" s="104" t="s">
        <v>112</v>
      </c>
      <c r="S235" s="104" t="s">
        <v>112</v>
      </c>
      <c r="T235" s="98"/>
      <c r="U235" s="97" t="s">
        <v>839</v>
      </c>
      <c r="V235" s="96" t="s">
        <v>34</v>
      </c>
      <c r="W235" s="9">
        <f t="shared" ca="1" si="18"/>
        <v>1253</v>
      </c>
      <c r="X235" s="9" t="str">
        <f t="shared" ca="1" si="19"/>
        <v>Above 1 Year</v>
      </c>
      <c r="Y235" s="9" t="str">
        <f t="shared" ca="1" si="20"/>
        <v/>
      </c>
      <c r="Z235" s="9" t="str">
        <f t="shared" ca="1" si="21"/>
        <v/>
      </c>
      <c r="AA235" s="97" t="s">
        <v>207</v>
      </c>
      <c r="AB235" s="97" t="s">
        <v>4207</v>
      </c>
      <c r="AC235" s="97" t="str">
        <f t="shared" ca="1" si="22"/>
        <v>Above 1 Year</v>
      </c>
    </row>
    <row r="236" spans="1:29" s="24" customFormat="1" ht="25.5" customHeight="1" x14ac:dyDescent="0.25">
      <c r="A236" s="96">
        <v>235</v>
      </c>
      <c r="B236" s="97" t="s">
        <v>47</v>
      </c>
      <c r="C236" s="97" t="s">
        <v>838</v>
      </c>
      <c r="D236" s="96" t="s">
        <v>243</v>
      </c>
      <c r="E236" s="98">
        <v>45061</v>
      </c>
      <c r="F236" s="96" t="s">
        <v>201</v>
      </c>
      <c r="G236" s="96">
        <v>2023</v>
      </c>
      <c r="H236" s="97" t="s">
        <v>94</v>
      </c>
      <c r="I236" s="97" t="s">
        <v>94</v>
      </c>
      <c r="J236" s="96" t="s">
        <v>31</v>
      </c>
      <c r="K236" s="98"/>
      <c r="L236" s="96"/>
      <c r="M236" s="96"/>
      <c r="N236" s="96" t="s">
        <v>3196</v>
      </c>
      <c r="O236" s="96"/>
      <c r="P236" s="97"/>
      <c r="Q236" s="97"/>
      <c r="R236" s="104" t="s">
        <v>128</v>
      </c>
      <c r="S236" s="104" t="s">
        <v>128</v>
      </c>
      <c r="T236" s="98"/>
      <c r="U236" s="97" t="s">
        <v>840</v>
      </c>
      <c r="V236" s="96" t="s">
        <v>34</v>
      </c>
      <c r="W236" s="9">
        <f t="shared" ca="1" si="18"/>
        <v>1250</v>
      </c>
      <c r="X236" s="9" t="str">
        <f t="shared" ca="1" si="19"/>
        <v>Above 1 Year</v>
      </c>
      <c r="Y236" s="9" t="str">
        <f t="shared" ca="1" si="20"/>
        <v/>
      </c>
      <c r="Z236" s="9" t="str">
        <f t="shared" ca="1" si="21"/>
        <v/>
      </c>
      <c r="AA236" s="97" t="s">
        <v>245</v>
      </c>
      <c r="AB236" s="97" t="s">
        <v>4208</v>
      </c>
      <c r="AC236" s="97" t="str">
        <f t="shared" ca="1" si="22"/>
        <v>Above 1 Year</v>
      </c>
    </row>
    <row r="237" spans="1:29" s="24" customFormat="1" ht="25.5" customHeight="1" x14ac:dyDescent="0.25">
      <c r="A237" s="96">
        <v>236</v>
      </c>
      <c r="B237" s="97" t="s">
        <v>66</v>
      </c>
      <c r="C237" s="97" t="s">
        <v>835</v>
      </c>
      <c r="D237" s="96" t="s">
        <v>314</v>
      </c>
      <c r="E237" s="98">
        <v>45061</v>
      </c>
      <c r="F237" s="96" t="s">
        <v>201</v>
      </c>
      <c r="G237" s="96">
        <v>2023</v>
      </c>
      <c r="H237" s="97" t="s">
        <v>103</v>
      </c>
      <c r="I237" s="97" t="s">
        <v>49</v>
      </c>
      <c r="J237" s="96" t="s">
        <v>31</v>
      </c>
      <c r="K237" s="98"/>
      <c r="L237" s="96"/>
      <c r="M237" s="96"/>
      <c r="N237" s="96" t="s">
        <v>3196</v>
      </c>
      <c r="O237" s="96"/>
      <c r="P237" s="97"/>
      <c r="Q237" s="97"/>
      <c r="R237" s="104" t="s">
        <v>112</v>
      </c>
      <c r="S237" s="104" t="s">
        <v>112</v>
      </c>
      <c r="T237" s="98"/>
      <c r="U237" s="97" t="s">
        <v>841</v>
      </c>
      <c r="V237" s="96" t="s">
        <v>34</v>
      </c>
      <c r="W237" s="9">
        <f t="shared" ca="1" si="18"/>
        <v>1250</v>
      </c>
      <c r="X237" s="9" t="str">
        <f t="shared" ca="1" si="19"/>
        <v>Above 1 Year</v>
      </c>
      <c r="Y237" s="9" t="str">
        <f t="shared" ca="1" si="20"/>
        <v/>
      </c>
      <c r="Z237" s="9" t="str">
        <f t="shared" ca="1" si="21"/>
        <v/>
      </c>
      <c r="AA237" s="97" t="s">
        <v>207</v>
      </c>
      <c r="AB237" s="97" t="s">
        <v>4209</v>
      </c>
      <c r="AC237" s="97" t="str">
        <f t="shared" ca="1" si="22"/>
        <v>Above 1 Year</v>
      </c>
    </row>
    <row r="238" spans="1:29" s="24" customFormat="1" ht="25.5" customHeight="1" x14ac:dyDescent="0.25">
      <c r="A238" s="96">
        <v>237</v>
      </c>
      <c r="B238" s="97" t="s">
        <v>58</v>
      </c>
      <c r="C238" s="97" t="s">
        <v>820</v>
      </c>
      <c r="D238" s="96" t="s">
        <v>302</v>
      </c>
      <c r="E238" s="98">
        <v>45063</v>
      </c>
      <c r="F238" s="96" t="s">
        <v>201</v>
      </c>
      <c r="G238" s="96">
        <v>2023</v>
      </c>
      <c r="H238" s="97" t="s">
        <v>94</v>
      </c>
      <c r="I238" s="97" t="s">
        <v>94</v>
      </c>
      <c r="J238" s="96" t="s">
        <v>31</v>
      </c>
      <c r="K238" s="98"/>
      <c r="L238" s="96"/>
      <c r="M238" s="96"/>
      <c r="N238" s="96" t="s">
        <v>3196</v>
      </c>
      <c r="O238" s="96"/>
      <c r="P238" s="97"/>
      <c r="Q238" s="97"/>
      <c r="R238" s="104" t="s">
        <v>112</v>
      </c>
      <c r="S238" s="104" t="s">
        <v>112</v>
      </c>
      <c r="T238" s="98"/>
      <c r="U238" s="97" t="s">
        <v>1636</v>
      </c>
      <c r="V238" s="96" t="s">
        <v>34</v>
      </c>
      <c r="W238" s="9">
        <f t="shared" ca="1" si="18"/>
        <v>1248</v>
      </c>
      <c r="X238" s="9" t="str">
        <f t="shared" ca="1" si="19"/>
        <v>Above 1 Year</v>
      </c>
      <c r="Y238" s="9" t="str">
        <f t="shared" ca="1" si="20"/>
        <v/>
      </c>
      <c r="Z238" s="9" t="str">
        <f t="shared" ca="1" si="21"/>
        <v/>
      </c>
      <c r="AA238" s="97" t="s">
        <v>245</v>
      </c>
      <c r="AB238" s="97" t="s">
        <v>4210</v>
      </c>
      <c r="AC238" s="97" t="str">
        <f t="shared" ca="1" si="22"/>
        <v>Above 1 Year</v>
      </c>
    </row>
    <row r="239" spans="1:29" s="24" customFormat="1" ht="25.5" customHeight="1" x14ac:dyDescent="0.25">
      <c r="A239" s="96">
        <v>238</v>
      </c>
      <c r="B239" s="97" t="s">
        <v>42</v>
      </c>
      <c r="C239" s="97" t="s">
        <v>842</v>
      </c>
      <c r="D239" s="96" t="s">
        <v>302</v>
      </c>
      <c r="E239" s="98">
        <v>45063</v>
      </c>
      <c r="F239" s="96" t="s">
        <v>201</v>
      </c>
      <c r="G239" s="96">
        <v>2023</v>
      </c>
      <c r="H239" s="97" t="s">
        <v>94</v>
      </c>
      <c r="I239" s="97" t="s">
        <v>94</v>
      </c>
      <c r="J239" s="96" t="s">
        <v>31</v>
      </c>
      <c r="K239" s="98"/>
      <c r="L239" s="96"/>
      <c r="M239" s="96"/>
      <c r="N239" s="96" t="s">
        <v>3196</v>
      </c>
      <c r="O239" s="96"/>
      <c r="P239" s="97"/>
      <c r="Q239" s="97"/>
      <c r="R239" s="104" t="s">
        <v>112</v>
      </c>
      <c r="S239" s="104" t="s">
        <v>112</v>
      </c>
      <c r="T239" s="98"/>
      <c r="U239" s="97" t="s">
        <v>843</v>
      </c>
      <c r="V239" s="96" t="s">
        <v>34</v>
      </c>
      <c r="W239" s="9">
        <f t="shared" ca="1" si="18"/>
        <v>1248</v>
      </c>
      <c r="X239" s="9" t="str">
        <f t="shared" ca="1" si="19"/>
        <v>Above 1 Year</v>
      </c>
      <c r="Y239" s="9" t="str">
        <f t="shared" ca="1" si="20"/>
        <v/>
      </c>
      <c r="Z239" s="9" t="str">
        <f t="shared" ca="1" si="21"/>
        <v/>
      </c>
      <c r="AA239" s="97" t="s">
        <v>245</v>
      </c>
      <c r="AB239" s="97" t="s">
        <v>4211</v>
      </c>
      <c r="AC239" s="97" t="str">
        <f t="shared" ca="1" si="22"/>
        <v>Above 1 Year</v>
      </c>
    </row>
    <row r="240" spans="1:29" s="24" customFormat="1" ht="25.5" customHeight="1" x14ac:dyDescent="0.25">
      <c r="A240" s="96">
        <v>239</v>
      </c>
      <c r="B240" s="97" t="s">
        <v>68</v>
      </c>
      <c r="C240" s="97" t="s">
        <v>844</v>
      </c>
      <c r="D240" s="96" t="s">
        <v>845</v>
      </c>
      <c r="E240" s="98">
        <v>45064</v>
      </c>
      <c r="F240" s="96" t="s">
        <v>201</v>
      </c>
      <c r="G240" s="96">
        <v>2023</v>
      </c>
      <c r="H240" s="97" t="s">
        <v>116</v>
      </c>
      <c r="I240" s="97" t="s">
        <v>116</v>
      </c>
      <c r="J240" s="96" t="s">
        <v>116</v>
      </c>
      <c r="K240" s="98">
        <v>45965</v>
      </c>
      <c r="L240" s="96" t="s">
        <v>191</v>
      </c>
      <c r="M240" s="96"/>
      <c r="N240" s="96" t="s">
        <v>3196</v>
      </c>
      <c r="O240" s="96"/>
      <c r="P240" s="97"/>
      <c r="Q240" s="97"/>
      <c r="R240" s="104" t="s">
        <v>2664</v>
      </c>
      <c r="S240" s="104" t="s">
        <v>2664</v>
      </c>
      <c r="T240" s="98">
        <v>45965</v>
      </c>
      <c r="U240" s="97" t="s">
        <v>846</v>
      </c>
      <c r="V240" s="96" t="s">
        <v>34</v>
      </c>
      <c r="W240" s="9">
        <f t="shared" ca="1" si="18"/>
        <v>1247</v>
      </c>
      <c r="X240" s="9" t="str">
        <f t="shared" ca="1" si="19"/>
        <v>Above 1 Year</v>
      </c>
      <c r="Y240" s="9">
        <f t="shared" ca="1" si="20"/>
        <v>346</v>
      </c>
      <c r="Z240" s="9" t="str">
        <f t="shared" ca="1" si="21"/>
        <v>Above 6 Months</v>
      </c>
      <c r="AA240" s="97" t="s">
        <v>402</v>
      </c>
      <c r="AB240" s="97" t="s">
        <v>4212</v>
      </c>
      <c r="AC240" s="97" t="str">
        <f t="shared" ca="1" si="22"/>
        <v>Above 1 Year</v>
      </c>
    </row>
    <row r="241" spans="1:29" s="24" customFormat="1" ht="25.5" customHeight="1" x14ac:dyDescent="0.25">
      <c r="A241" s="96">
        <v>240</v>
      </c>
      <c r="B241" s="99" t="s">
        <v>47</v>
      </c>
      <c r="C241" s="99" t="s">
        <v>847</v>
      </c>
      <c r="D241" s="100" t="s">
        <v>736</v>
      </c>
      <c r="E241" s="101">
        <v>45070</v>
      </c>
      <c r="F241" s="100" t="s">
        <v>201</v>
      </c>
      <c r="G241" s="100">
        <v>2023</v>
      </c>
      <c r="H241" s="102" t="s">
        <v>108</v>
      </c>
      <c r="I241" s="99" t="s">
        <v>54</v>
      </c>
      <c r="J241" s="100" t="s">
        <v>31</v>
      </c>
      <c r="K241" s="101"/>
      <c r="L241" s="100"/>
      <c r="M241" s="100"/>
      <c r="N241" s="96" t="s">
        <v>3196</v>
      </c>
      <c r="O241" s="100"/>
      <c r="P241" s="99"/>
      <c r="Q241" s="99"/>
      <c r="R241" s="104" t="s">
        <v>112</v>
      </c>
      <c r="S241" s="104" t="s">
        <v>112</v>
      </c>
      <c r="T241" s="98"/>
      <c r="U241" s="99" t="s">
        <v>848</v>
      </c>
      <c r="V241" s="100" t="s">
        <v>34</v>
      </c>
      <c r="W241" s="9">
        <f t="shared" ca="1" si="18"/>
        <v>1241</v>
      </c>
      <c r="X241" s="9" t="str">
        <f t="shared" ca="1" si="19"/>
        <v>Above 1 Year</v>
      </c>
      <c r="Y241" s="9" t="str">
        <f t="shared" ca="1" si="20"/>
        <v/>
      </c>
      <c r="Z241" s="9" t="str">
        <f t="shared" ca="1" si="21"/>
        <v/>
      </c>
      <c r="AA241" s="100" t="s">
        <v>706</v>
      </c>
      <c r="AB241" s="97" t="s">
        <v>4213</v>
      </c>
      <c r="AC241" s="97" t="str">
        <f t="shared" ca="1" si="22"/>
        <v>Above 1 Year</v>
      </c>
    </row>
    <row r="242" spans="1:29" s="24" customFormat="1" ht="25.5" customHeight="1" x14ac:dyDescent="0.25">
      <c r="A242" s="96">
        <v>241</v>
      </c>
      <c r="B242" s="97" t="s">
        <v>63</v>
      </c>
      <c r="C242" s="97" t="s">
        <v>849</v>
      </c>
      <c r="D242" s="96" t="s">
        <v>70</v>
      </c>
      <c r="E242" s="98">
        <v>45070</v>
      </c>
      <c r="F242" s="96" t="s">
        <v>201</v>
      </c>
      <c r="G242" s="96">
        <v>2023</v>
      </c>
      <c r="H242" s="97" t="s">
        <v>70</v>
      </c>
      <c r="I242" s="97" t="s">
        <v>70</v>
      </c>
      <c r="J242" s="96" t="s">
        <v>70</v>
      </c>
      <c r="K242" s="98"/>
      <c r="L242" s="96"/>
      <c r="M242" s="96"/>
      <c r="N242" s="96" t="s">
        <v>3196</v>
      </c>
      <c r="O242" s="96"/>
      <c r="P242" s="97"/>
      <c r="Q242" s="97"/>
      <c r="R242" s="104" t="s">
        <v>173</v>
      </c>
      <c r="S242" s="104" t="s">
        <v>173</v>
      </c>
      <c r="T242" s="98">
        <v>45070</v>
      </c>
      <c r="U242" s="97" t="s">
        <v>850</v>
      </c>
      <c r="V242" s="96" t="s">
        <v>34</v>
      </c>
      <c r="W242" s="9">
        <f t="shared" ca="1" si="18"/>
        <v>1241</v>
      </c>
      <c r="X242" s="9" t="str">
        <f t="shared" ca="1" si="19"/>
        <v>Above 1 Year</v>
      </c>
      <c r="Y242" s="9">
        <f t="shared" ca="1" si="20"/>
        <v>1241</v>
      </c>
      <c r="Z242" s="9" t="str">
        <f t="shared" ca="1" si="21"/>
        <v>Above 1 Year</v>
      </c>
      <c r="AA242" s="97" t="s">
        <v>254</v>
      </c>
      <c r="AB242" s="97" t="s">
        <v>4214</v>
      </c>
      <c r="AC242" s="97" t="str">
        <f t="shared" ca="1" si="22"/>
        <v>Above 1 Year</v>
      </c>
    </row>
    <row r="243" spans="1:29" s="24" customFormat="1" ht="25.5" customHeight="1" x14ac:dyDescent="0.25">
      <c r="A243" s="96">
        <v>242</v>
      </c>
      <c r="B243" s="97" t="s">
        <v>65</v>
      </c>
      <c r="C243" s="97" t="s">
        <v>779</v>
      </c>
      <c r="D243" s="96" t="s">
        <v>264</v>
      </c>
      <c r="E243" s="98">
        <v>45078</v>
      </c>
      <c r="F243" s="96" t="s">
        <v>196</v>
      </c>
      <c r="G243" s="96">
        <v>2023</v>
      </c>
      <c r="H243" s="97" t="s">
        <v>59</v>
      </c>
      <c r="I243" s="97" t="s">
        <v>59</v>
      </c>
      <c r="J243" s="96" t="s">
        <v>60</v>
      </c>
      <c r="K243" s="98"/>
      <c r="L243" s="96"/>
      <c r="M243" s="96"/>
      <c r="N243" s="96" t="s">
        <v>3196</v>
      </c>
      <c r="O243" s="96"/>
      <c r="P243" s="97"/>
      <c r="Q243" s="97"/>
      <c r="R243" s="104" t="s">
        <v>112</v>
      </c>
      <c r="S243" s="104" t="s">
        <v>112</v>
      </c>
      <c r="T243" s="98"/>
      <c r="U243" s="97" t="s">
        <v>853</v>
      </c>
      <c r="V243" s="96" t="s">
        <v>34</v>
      </c>
      <c r="W243" s="9">
        <f t="shared" ca="1" si="18"/>
        <v>1233</v>
      </c>
      <c r="X243" s="9" t="str">
        <f t="shared" ca="1" si="19"/>
        <v>Above 1 Year</v>
      </c>
      <c r="Y243" s="9" t="str">
        <f t="shared" ca="1" si="20"/>
        <v/>
      </c>
      <c r="Z243" s="9" t="str">
        <f t="shared" ca="1" si="21"/>
        <v/>
      </c>
      <c r="AA243" s="97" t="s">
        <v>229</v>
      </c>
      <c r="AB243" s="97" t="s">
        <v>4215</v>
      </c>
      <c r="AC243" s="97" t="str">
        <f t="shared" ca="1" si="22"/>
        <v>Above 1 Year</v>
      </c>
    </row>
    <row r="244" spans="1:29" s="24" customFormat="1" ht="25.5" customHeight="1" x14ac:dyDescent="0.25">
      <c r="A244" s="96">
        <v>243</v>
      </c>
      <c r="B244" s="97" t="s">
        <v>114</v>
      </c>
      <c r="C244" s="97" t="s">
        <v>1537</v>
      </c>
      <c r="D244" s="96" t="s">
        <v>317</v>
      </c>
      <c r="E244" s="98">
        <v>45079</v>
      </c>
      <c r="F244" s="96" t="s">
        <v>196</v>
      </c>
      <c r="G244" s="96">
        <v>2023</v>
      </c>
      <c r="H244" s="97" t="s">
        <v>94</v>
      </c>
      <c r="I244" s="97" t="s">
        <v>94</v>
      </c>
      <c r="J244" s="96" t="s">
        <v>31</v>
      </c>
      <c r="K244" s="98"/>
      <c r="L244" s="96"/>
      <c r="M244" s="96"/>
      <c r="N244" s="96" t="s">
        <v>3196</v>
      </c>
      <c r="O244" s="96"/>
      <c r="P244" s="97"/>
      <c r="Q244" s="97"/>
      <c r="R244" s="104" t="s">
        <v>112</v>
      </c>
      <c r="S244" s="104" t="s">
        <v>112</v>
      </c>
      <c r="T244" s="98"/>
      <c r="U244" s="97" t="s">
        <v>1538</v>
      </c>
      <c r="V244" s="96" t="s">
        <v>34</v>
      </c>
      <c r="W244" s="9">
        <f t="shared" ca="1" si="18"/>
        <v>1232</v>
      </c>
      <c r="X244" s="9" t="str">
        <f t="shared" ca="1" si="19"/>
        <v>Above 1 Year</v>
      </c>
      <c r="Y244" s="9" t="str">
        <f t="shared" ca="1" si="20"/>
        <v/>
      </c>
      <c r="Z244" s="9" t="str">
        <f t="shared" ca="1" si="21"/>
        <v/>
      </c>
      <c r="AA244" s="97" t="s">
        <v>245</v>
      </c>
      <c r="AB244" s="97" t="s">
        <v>4216</v>
      </c>
      <c r="AC244" s="97" t="str">
        <f t="shared" ca="1" si="22"/>
        <v>Above 1 Year</v>
      </c>
    </row>
    <row r="245" spans="1:29" s="24" customFormat="1" ht="25.5" customHeight="1" x14ac:dyDescent="0.25">
      <c r="A245" s="96">
        <v>244</v>
      </c>
      <c r="B245" s="97" t="s">
        <v>28</v>
      </c>
      <c r="C245" s="97" t="s">
        <v>860</v>
      </c>
      <c r="D245" s="96" t="s">
        <v>264</v>
      </c>
      <c r="E245" s="98">
        <v>45079</v>
      </c>
      <c r="F245" s="96" t="s">
        <v>196</v>
      </c>
      <c r="G245" s="96">
        <v>2023</v>
      </c>
      <c r="H245" s="97" t="s">
        <v>59</v>
      </c>
      <c r="I245" s="97" t="s">
        <v>59</v>
      </c>
      <c r="J245" s="96" t="s">
        <v>60</v>
      </c>
      <c r="K245" s="98"/>
      <c r="L245" s="96"/>
      <c r="M245" s="96"/>
      <c r="N245" s="96" t="s">
        <v>3196</v>
      </c>
      <c r="O245" s="96"/>
      <c r="P245" s="97"/>
      <c r="Q245" s="97"/>
      <c r="R245" s="104" t="s">
        <v>112</v>
      </c>
      <c r="S245" s="104" t="s">
        <v>112</v>
      </c>
      <c r="T245" s="98"/>
      <c r="U245" s="97" t="s">
        <v>861</v>
      </c>
      <c r="V245" s="96" t="s">
        <v>34</v>
      </c>
      <c r="W245" s="9">
        <f t="shared" ca="1" si="18"/>
        <v>1232</v>
      </c>
      <c r="X245" s="9" t="str">
        <f t="shared" ca="1" si="19"/>
        <v>Above 1 Year</v>
      </c>
      <c r="Y245" s="9" t="str">
        <f t="shared" ca="1" si="20"/>
        <v/>
      </c>
      <c r="Z245" s="9" t="str">
        <f t="shared" ca="1" si="21"/>
        <v/>
      </c>
      <c r="AA245" s="97" t="s">
        <v>229</v>
      </c>
      <c r="AB245" s="97" t="s">
        <v>4217</v>
      </c>
      <c r="AC245" s="97" t="str">
        <f t="shared" ca="1" si="22"/>
        <v>Above 1 Year</v>
      </c>
    </row>
    <row r="246" spans="1:29" s="24" customFormat="1" ht="25.5" customHeight="1" x14ac:dyDescent="0.25">
      <c r="A246" s="96">
        <v>245</v>
      </c>
      <c r="B246" s="97" t="s">
        <v>28</v>
      </c>
      <c r="C246" s="97" t="s">
        <v>862</v>
      </c>
      <c r="D246" s="96" t="s">
        <v>863</v>
      </c>
      <c r="E246" s="98">
        <v>45087</v>
      </c>
      <c r="F246" s="96" t="s">
        <v>196</v>
      </c>
      <c r="G246" s="96">
        <v>2023</v>
      </c>
      <c r="H246" s="97" t="s">
        <v>144</v>
      </c>
      <c r="I246" s="97" t="s">
        <v>49</v>
      </c>
      <c r="J246" s="96" t="s">
        <v>31</v>
      </c>
      <c r="K246" s="98"/>
      <c r="L246" s="96"/>
      <c r="M246" s="96"/>
      <c r="N246" s="96" t="s">
        <v>3196</v>
      </c>
      <c r="O246" s="96"/>
      <c r="P246" s="97"/>
      <c r="Q246" s="97"/>
      <c r="R246" s="104" t="s">
        <v>112</v>
      </c>
      <c r="S246" s="104" t="s">
        <v>112</v>
      </c>
      <c r="T246" s="98"/>
      <c r="U246" s="97" t="s">
        <v>864</v>
      </c>
      <c r="V246" s="96" t="s">
        <v>34</v>
      </c>
      <c r="W246" s="9">
        <f t="shared" ca="1" si="18"/>
        <v>1224</v>
      </c>
      <c r="X246" s="9" t="str">
        <f t="shared" ca="1" si="19"/>
        <v>Above 1 Year</v>
      </c>
      <c r="Y246" s="9" t="str">
        <f t="shared" ca="1" si="20"/>
        <v/>
      </c>
      <c r="Z246" s="9" t="str">
        <f t="shared" ca="1" si="21"/>
        <v/>
      </c>
      <c r="AA246" s="97" t="s">
        <v>207</v>
      </c>
      <c r="AB246" s="97" t="s">
        <v>4218</v>
      </c>
      <c r="AC246" s="97" t="str">
        <f t="shared" ca="1" si="22"/>
        <v>Above 1 Year</v>
      </c>
    </row>
    <row r="247" spans="1:29" s="24" customFormat="1" ht="25.5" customHeight="1" x14ac:dyDescent="0.25">
      <c r="A247" s="96">
        <v>246</v>
      </c>
      <c r="B247" s="97" t="s">
        <v>38</v>
      </c>
      <c r="C247" s="97" t="s">
        <v>865</v>
      </c>
      <c r="D247" s="96" t="s">
        <v>666</v>
      </c>
      <c r="E247" s="98">
        <v>45090</v>
      </c>
      <c r="F247" s="96" t="s">
        <v>196</v>
      </c>
      <c r="G247" s="96">
        <v>2023</v>
      </c>
      <c r="H247" s="97" t="s">
        <v>48</v>
      </c>
      <c r="I247" s="97" t="s">
        <v>49</v>
      </c>
      <c r="J247" s="96" t="s">
        <v>31</v>
      </c>
      <c r="K247" s="98"/>
      <c r="L247" s="96"/>
      <c r="M247" s="96"/>
      <c r="N247" s="96" t="s">
        <v>3196</v>
      </c>
      <c r="O247" s="96"/>
      <c r="P247" s="97"/>
      <c r="Q247" s="97"/>
      <c r="R247" s="104" t="s">
        <v>112</v>
      </c>
      <c r="S247" s="104" t="s">
        <v>112</v>
      </c>
      <c r="T247" s="98"/>
      <c r="U247" s="97" t="s">
        <v>866</v>
      </c>
      <c r="V247" s="96" t="s">
        <v>34</v>
      </c>
      <c r="W247" s="9">
        <f t="shared" ca="1" si="18"/>
        <v>1221</v>
      </c>
      <c r="X247" s="9" t="str">
        <f t="shared" ca="1" si="19"/>
        <v>Above 1 Year</v>
      </c>
      <c r="Y247" s="9" t="str">
        <f t="shared" ca="1" si="20"/>
        <v/>
      </c>
      <c r="Z247" s="9" t="str">
        <f t="shared" ca="1" si="21"/>
        <v/>
      </c>
      <c r="AA247" s="97" t="s">
        <v>207</v>
      </c>
      <c r="AB247" s="97" t="s">
        <v>4219</v>
      </c>
      <c r="AC247" s="97" t="str">
        <f t="shared" ca="1" si="22"/>
        <v>Above 1 Year</v>
      </c>
    </row>
    <row r="248" spans="1:29" s="24" customFormat="1" ht="25.5" customHeight="1" x14ac:dyDescent="0.25">
      <c r="A248" s="96">
        <v>247</v>
      </c>
      <c r="B248" s="97" t="s">
        <v>47</v>
      </c>
      <c r="C248" s="97" t="s">
        <v>862</v>
      </c>
      <c r="D248" s="96" t="s">
        <v>243</v>
      </c>
      <c r="E248" s="98">
        <v>45099</v>
      </c>
      <c r="F248" s="96" t="s">
        <v>196</v>
      </c>
      <c r="G248" s="96">
        <v>2023</v>
      </c>
      <c r="H248" s="97" t="s">
        <v>94</v>
      </c>
      <c r="I248" s="97" t="s">
        <v>94</v>
      </c>
      <c r="J248" s="96" t="s">
        <v>31</v>
      </c>
      <c r="K248" s="98"/>
      <c r="L248" s="96"/>
      <c r="M248" s="96"/>
      <c r="N248" s="96" t="s">
        <v>3196</v>
      </c>
      <c r="O248" s="96"/>
      <c r="P248" s="97"/>
      <c r="Q248" s="97"/>
      <c r="R248" s="104" t="s">
        <v>128</v>
      </c>
      <c r="S248" s="104" t="s">
        <v>128</v>
      </c>
      <c r="T248" s="98"/>
      <c r="U248" s="97" t="s">
        <v>867</v>
      </c>
      <c r="V248" s="96" t="s">
        <v>34</v>
      </c>
      <c r="W248" s="9">
        <f t="shared" ca="1" si="18"/>
        <v>1212</v>
      </c>
      <c r="X248" s="9" t="str">
        <f t="shared" ca="1" si="19"/>
        <v>Above 1 Year</v>
      </c>
      <c r="Y248" s="9" t="str">
        <f t="shared" ca="1" si="20"/>
        <v/>
      </c>
      <c r="Z248" s="9" t="str">
        <f t="shared" ca="1" si="21"/>
        <v/>
      </c>
      <c r="AA248" s="97" t="s">
        <v>245</v>
      </c>
      <c r="AB248" s="97" t="s">
        <v>4220</v>
      </c>
      <c r="AC248" s="97" t="str">
        <f t="shared" ca="1" si="22"/>
        <v>Above 1 Year</v>
      </c>
    </row>
    <row r="249" spans="1:29" s="24" customFormat="1" ht="25.5" customHeight="1" x14ac:dyDescent="0.25">
      <c r="A249" s="96">
        <v>248</v>
      </c>
      <c r="B249" s="97" t="s">
        <v>47</v>
      </c>
      <c r="C249" s="97" t="s">
        <v>868</v>
      </c>
      <c r="D249" s="96" t="s">
        <v>845</v>
      </c>
      <c r="E249" s="98">
        <v>45105</v>
      </c>
      <c r="F249" s="96" t="s">
        <v>196</v>
      </c>
      <c r="G249" s="96">
        <v>2023</v>
      </c>
      <c r="H249" s="97" t="s">
        <v>116</v>
      </c>
      <c r="I249" s="97" t="s">
        <v>116</v>
      </c>
      <c r="J249" s="96" t="s">
        <v>116</v>
      </c>
      <c r="K249" s="98">
        <v>46182</v>
      </c>
      <c r="L249" s="96" t="s">
        <v>191</v>
      </c>
      <c r="M249" s="96"/>
      <c r="N249" s="96" t="s">
        <v>3196</v>
      </c>
      <c r="O249" s="96"/>
      <c r="P249" s="97"/>
      <c r="Q249" s="97"/>
      <c r="R249" s="104" t="s">
        <v>2664</v>
      </c>
      <c r="S249" s="104" t="s">
        <v>2664</v>
      </c>
      <c r="T249" s="98">
        <v>46182</v>
      </c>
      <c r="U249" s="97" t="s">
        <v>869</v>
      </c>
      <c r="V249" s="96" t="s">
        <v>34</v>
      </c>
      <c r="W249" s="9">
        <f t="shared" ca="1" si="18"/>
        <v>1206</v>
      </c>
      <c r="X249" s="9" t="str">
        <f t="shared" ca="1" si="19"/>
        <v>Above 1 Year</v>
      </c>
      <c r="Y249" s="9">
        <f t="shared" ca="1" si="20"/>
        <v>129</v>
      </c>
      <c r="Z249" s="9" t="str">
        <f t="shared" ca="1" si="21"/>
        <v>Above 3 Months</v>
      </c>
      <c r="AA249" s="97" t="s">
        <v>402</v>
      </c>
      <c r="AB249" s="97" t="s">
        <v>4221</v>
      </c>
      <c r="AC249" s="97" t="str">
        <f t="shared" ca="1" si="22"/>
        <v>Above 1 Year</v>
      </c>
    </row>
    <row r="250" spans="1:29" s="24" customFormat="1" ht="25.5" customHeight="1" x14ac:dyDescent="0.25">
      <c r="A250" s="96">
        <v>249</v>
      </c>
      <c r="B250" s="97" t="s">
        <v>61</v>
      </c>
      <c r="C250" s="97" t="s">
        <v>870</v>
      </c>
      <c r="D250" s="96" t="s">
        <v>227</v>
      </c>
      <c r="E250" s="98">
        <v>45106</v>
      </c>
      <c r="F250" s="96" t="s">
        <v>196</v>
      </c>
      <c r="G250" s="96">
        <v>2023</v>
      </c>
      <c r="H250" s="97" t="s">
        <v>59</v>
      </c>
      <c r="I250" s="97" t="s">
        <v>59</v>
      </c>
      <c r="J250" s="96" t="s">
        <v>60</v>
      </c>
      <c r="K250" s="98"/>
      <c r="L250" s="96"/>
      <c r="M250" s="96"/>
      <c r="N250" s="96" t="s">
        <v>3196</v>
      </c>
      <c r="O250" s="96"/>
      <c r="P250" s="97"/>
      <c r="Q250" s="97"/>
      <c r="R250" s="104" t="s">
        <v>112</v>
      </c>
      <c r="S250" s="104" t="s">
        <v>112</v>
      </c>
      <c r="T250" s="98"/>
      <c r="U250" s="97" t="s">
        <v>871</v>
      </c>
      <c r="V250" s="96" t="s">
        <v>34</v>
      </c>
      <c r="W250" s="9">
        <f t="shared" ca="1" si="18"/>
        <v>1205</v>
      </c>
      <c r="X250" s="9" t="str">
        <f t="shared" ca="1" si="19"/>
        <v>Above 1 Year</v>
      </c>
      <c r="Y250" s="9" t="str">
        <f t="shared" ca="1" si="20"/>
        <v/>
      </c>
      <c r="Z250" s="9" t="str">
        <f t="shared" ca="1" si="21"/>
        <v/>
      </c>
      <c r="AA250" s="97" t="s">
        <v>229</v>
      </c>
      <c r="AB250" s="97" t="s">
        <v>4222</v>
      </c>
      <c r="AC250" s="97" t="str">
        <f t="shared" ca="1" si="22"/>
        <v>Above 1 Year</v>
      </c>
    </row>
    <row r="251" spans="1:29" s="24" customFormat="1" ht="25.5" customHeight="1" x14ac:dyDescent="0.25">
      <c r="A251" s="96">
        <v>250</v>
      </c>
      <c r="B251" s="97" t="s">
        <v>90</v>
      </c>
      <c r="C251" s="97" t="s">
        <v>875</v>
      </c>
      <c r="D251" s="96" t="s">
        <v>462</v>
      </c>
      <c r="E251" s="98">
        <v>45111</v>
      </c>
      <c r="F251" s="96" t="s">
        <v>215</v>
      </c>
      <c r="G251" s="96">
        <v>2023</v>
      </c>
      <c r="H251" s="97" t="s">
        <v>103</v>
      </c>
      <c r="I251" s="97" t="s">
        <v>49</v>
      </c>
      <c r="J251" s="96" t="s">
        <v>31</v>
      </c>
      <c r="K251" s="98"/>
      <c r="L251" s="96"/>
      <c r="M251" s="96"/>
      <c r="N251" s="96" t="s">
        <v>3196</v>
      </c>
      <c r="O251" s="96"/>
      <c r="P251" s="97"/>
      <c r="Q251" s="97"/>
      <c r="R251" s="104" t="s">
        <v>112</v>
      </c>
      <c r="S251" s="104" t="s">
        <v>50</v>
      </c>
      <c r="T251" s="98"/>
      <c r="U251" s="97" t="s">
        <v>876</v>
      </c>
      <c r="V251" s="96" t="s">
        <v>34</v>
      </c>
      <c r="W251" s="9">
        <f t="shared" ca="1" si="18"/>
        <v>1200</v>
      </c>
      <c r="X251" s="9" t="str">
        <f t="shared" ca="1" si="19"/>
        <v>Above 1 Year</v>
      </c>
      <c r="Y251" s="9" t="str">
        <f t="shared" ca="1" si="20"/>
        <v/>
      </c>
      <c r="Z251" s="9" t="str">
        <f t="shared" ca="1" si="21"/>
        <v/>
      </c>
      <c r="AA251" s="97" t="s">
        <v>207</v>
      </c>
      <c r="AB251" s="97" t="s">
        <v>4224</v>
      </c>
      <c r="AC251" s="97" t="str">
        <f t="shared" ca="1" si="22"/>
        <v>Above 1 Year</v>
      </c>
    </row>
    <row r="252" spans="1:29" s="24" customFormat="1" ht="25.5" customHeight="1" x14ac:dyDescent="0.25">
      <c r="A252" s="96">
        <v>251</v>
      </c>
      <c r="B252" s="97" t="s">
        <v>68</v>
      </c>
      <c r="C252" s="97" t="s">
        <v>877</v>
      </c>
      <c r="D252" s="96" t="s">
        <v>759</v>
      </c>
      <c r="E252" s="98">
        <v>45112</v>
      </c>
      <c r="F252" s="96" t="s">
        <v>215</v>
      </c>
      <c r="G252" s="96">
        <v>2023</v>
      </c>
      <c r="H252" s="97" t="s">
        <v>122</v>
      </c>
      <c r="I252" s="97" t="s">
        <v>49</v>
      </c>
      <c r="J252" s="96" t="s">
        <v>31</v>
      </c>
      <c r="K252" s="98"/>
      <c r="L252" s="96"/>
      <c r="M252" s="96"/>
      <c r="N252" s="96" t="s">
        <v>3196</v>
      </c>
      <c r="O252" s="96"/>
      <c r="P252" s="97"/>
      <c r="Q252" s="97"/>
      <c r="R252" s="104" t="s">
        <v>112</v>
      </c>
      <c r="S252" s="104" t="s">
        <v>112</v>
      </c>
      <c r="T252" s="98"/>
      <c r="U252" s="97" t="s">
        <v>878</v>
      </c>
      <c r="V252" s="96" t="s">
        <v>34</v>
      </c>
      <c r="W252" s="9">
        <f t="shared" ca="1" si="18"/>
        <v>1199</v>
      </c>
      <c r="X252" s="9" t="str">
        <f t="shared" ca="1" si="19"/>
        <v>Above 1 Year</v>
      </c>
      <c r="Y252" s="9" t="str">
        <f t="shared" ca="1" si="20"/>
        <v/>
      </c>
      <c r="Z252" s="9" t="str">
        <f t="shared" ca="1" si="21"/>
        <v/>
      </c>
      <c r="AA252" s="97" t="s">
        <v>207</v>
      </c>
      <c r="AB252" s="97" t="s">
        <v>4225</v>
      </c>
      <c r="AC252" s="97" t="str">
        <f t="shared" ca="1" si="22"/>
        <v>Above 1 Year</v>
      </c>
    </row>
    <row r="253" spans="1:29" s="24" customFormat="1" ht="25.5" customHeight="1" x14ac:dyDescent="0.25">
      <c r="A253" s="96">
        <v>252</v>
      </c>
      <c r="B253" s="97" t="s">
        <v>79</v>
      </c>
      <c r="C253" s="97" t="s">
        <v>834</v>
      </c>
      <c r="D253" s="96" t="s">
        <v>302</v>
      </c>
      <c r="E253" s="98">
        <v>45113</v>
      </c>
      <c r="F253" s="96" t="s">
        <v>215</v>
      </c>
      <c r="G253" s="96">
        <v>2023</v>
      </c>
      <c r="H253" s="97" t="s">
        <v>94</v>
      </c>
      <c r="I253" s="97" t="s">
        <v>94</v>
      </c>
      <c r="J253" s="96" t="s">
        <v>31</v>
      </c>
      <c r="K253" s="98"/>
      <c r="L253" s="96"/>
      <c r="M253" s="96"/>
      <c r="N253" s="96" t="s">
        <v>3196</v>
      </c>
      <c r="O253" s="96"/>
      <c r="P253" s="97"/>
      <c r="Q253" s="97"/>
      <c r="R253" s="104" t="s">
        <v>112</v>
      </c>
      <c r="S253" s="104" t="s">
        <v>139</v>
      </c>
      <c r="T253" s="98">
        <v>46304</v>
      </c>
      <c r="U253" s="97" t="s">
        <v>879</v>
      </c>
      <c r="V253" s="96" t="s">
        <v>34</v>
      </c>
      <c r="W253" s="9">
        <f t="shared" ca="1" si="18"/>
        <v>1198</v>
      </c>
      <c r="X253" s="9" t="str">
        <f t="shared" ca="1" si="19"/>
        <v>Above 1 Year</v>
      </c>
      <c r="Y253" s="9">
        <f t="shared" ca="1" si="20"/>
        <v>7</v>
      </c>
      <c r="Z253" s="9" t="str">
        <f t="shared" ca="1" si="21"/>
        <v>Below 45 Days</v>
      </c>
      <c r="AA253" s="97" t="s">
        <v>245</v>
      </c>
      <c r="AB253" s="97" t="s">
        <v>4226</v>
      </c>
      <c r="AC253" s="97" t="str">
        <f t="shared" ca="1" si="22"/>
        <v>Above 1 Year</v>
      </c>
    </row>
    <row r="254" spans="1:29" s="24" customFormat="1" ht="25.5" customHeight="1" x14ac:dyDescent="0.25">
      <c r="A254" s="96">
        <v>253</v>
      </c>
      <c r="B254" s="97" t="s">
        <v>51</v>
      </c>
      <c r="C254" s="97" t="s">
        <v>880</v>
      </c>
      <c r="D254" s="96" t="s">
        <v>881</v>
      </c>
      <c r="E254" s="98">
        <v>45115</v>
      </c>
      <c r="F254" s="96" t="s">
        <v>215</v>
      </c>
      <c r="G254" s="96">
        <v>2023</v>
      </c>
      <c r="H254" s="97" t="s">
        <v>116</v>
      </c>
      <c r="I254" s="97" t="s">
        <v>116</v>
      </c>
      <c r="J254" s="96" t="s">
        <v>116</v>
      </c>
      <c r="K254" s="98">
        <v>46153</v>
      </c>
      <c r="L254" s="96"/>
      <c r="M254" s="96"/>
      <c r="N254" s="96" t="s">
        <v>3196</v>
      </c>
      <c r="O254" s="96"/>
      <c r="P254" s="97"/>
      <c r="Q254" s="97"/>
      <c r="R254" s="104" t="s">
        <v>2664</v>
      </c>
      <c r="S254" s="104" t="s">
        <v>2664</v>
      </c>
      <c r="T254" s="98">
        <v>46153</v>
      </c>
      <c r="U254" s="97" t="s">
        <v>882</v>
      </c>
      <c r="V254" s="96" t="s">
        <v>34</v>
      </c>
      <c r="W254" s="9">
        <f t="shared" ca="1" si="18"/>
        <v>1196</v>
      </c>
      <c r="X254" s="9" t="str">
        <f t="shared" ca="1" si="19"/>
        <v>Above 1 Year</v>
      </c>
      <c r="Y254" s="9">
        <f t="shared" ca="1" si="20"/>
        <v>158</v>
      </c>
      <c r="Z254" s="9" t="str">
        <f t="shared" ca="1" si="21"/>
        <v>Above 3 Months</v>
      </c>
      <c r="AA254" s="97" t="s">
        <v>402</v>
      </c>
      <c r="AB254" s="97" t="s">
        <v>4227</v>
      </c>
      <c r="AC254" s="97" t="str">
        <f t="shared" ca="1" si="22"/>
        <v>Above 1 Year</v>
      </c>
    </row>
    <row r="255" spans="1:29" s="24" customFormat="1" ht="25.5" customHeight="1" x14ac:dyDescent="0.25">
      <c r="A255" s="96">
        <v>254</v>
      </c>
      <c r="B255" s="97" t="s">
        <v>118</v>
      </c>
      <c r="C255" s="97" t="s">
        <v>883</v>
      </c>
      <c r="D255" s="96" t="s">
        <v>70</v>
      </c>
      <c r="E255" s="98">
        <v>45122</v>
      </c>
      <c r="F255" s="96" t="s">
        <v>215</v>
      </c>
      <c r="G255" s="96">
        <v>2023</v>
      </c>
      <c r="H255" s="97" t="s">
        <v>70</v>
      </c>
      <c r="I255" s="97" t="s">
        <v>70</v>
      </c>
      <c r="J255" s="96" t="s">
        <v>70</v>
      </c>
      <c r="K255" s="98"/>
      <c r="L255" s="96"/>
      <c r="M255" s="96"/>
      <c r="N255" s="96" t="s">
        <v>3196</v>
      </c>
      <c r="O255" s="96"/>
      <c r="P255" s="97"/>
      <c r="Q255" s="97"/>
      <c r="R255" s="104" t="s">
        <v>173</v>
      </c>
      <c r="S255" s="104" t="s">
        <v>173</v>
      </c>
      <c r="T255" s="98">
        <v>45236</v>
      </c>
      <c r="U255" s="97" t="s">
        <v>884</v>
      </c>
      <c r="V255" s="96" t="s">
        <v>34</v>
      </c>
      <c r="W255" s="9">
        <f t="shared" ca="1" si="18"/>
        <v>1189</v>
      </c>
      <c r="X255" s="9" t="str">
        <f t="shared" ca="1" si="19"/>
        <v>Above 1 Year</v>
      </c>
      <c r="Y255" s="9">
        <f t="shared" ca="1" si="20"/>
        <v>1075</v>
      </c>
      <c r="Z255" s="9" t="str">
        <f t="shared" ca="1" si="21"/>
        <v>Above 1 Year</v>
      </c>
      <c r="AA255" s="97" t="s">
        <v>254</v>
      </c>
      <c r="AB255" s="97" t="s">
        <v>4228</v>
      </c>
      <c r="AC255" s="97" t="str">
        <f t="shared" ca="1" si="22"/>
        <v>Above 1 Year</v>
      </c>
    </row>
    <row r="256" spans="1:29" s="24" customFormat="1" ht="25.5" customHeight="1" x14ac:dyDescent="0.25">
      <c r="A256" s="96">
        <v>255</v>
      </c>
      <c r="B256" s="99" t="s">
        <v>66</v>
      </c>
      <c r="C256" s="99" t="s">
        <v>885</v>
      </c>
      <c r="D256" s="100" t="s">
        <v>70</v>
      </c>
      <c r="E256" s="101">
        <v>45124</v>
      </c>
      <c r="F256" s="100" t="s">
        <v>215</v>
      </c>
      <c r="G256" s="100">
        <v>2023</v>
      </c>
      <c r="H256" s="102" t="s">
        <v>70</v>
      </c>
      <c r="I256" s="99" t="s">
        <v>70</v>
      </c>
      <c r="J256" s="100" t="s">
        <v>70</v>
      </c>
      <c r="K256" s="101"/>
      <c r="L256" s="100"/>
      <c r="M256" s="100"/>
      <c r="N256" s="96" t="s">
        <v>3196</v>
      </c>
      <c r="O256" s="100"/>
      <c r="P256" s="99"/>
      <c r="Q256" s="99"/>
      <c r="R256" s="104" t="s">
        <v>112</v>
      </c>
      <c r="S256" s="104" t="s">
        <v>112</v>
      </c>
      <c r="T256" s="98"/>
      <c r="U256" s="99" t="s">
        <v>886</v>
      </c>
      <c r="V256" s="100" t="s">
        <v>34</v>
      </c>
      <c r="W256" s="9">
        <f t="shared" ca="1" si="18"/>
        <v>1187</v>
      </c>
      <c r="X256" s="9" t="str">
        <f t="shared" ca="1" si="19"/>
        <v>Above 1 Year</v>
      </c>
      <c r="Y256" s="9" t="str">
        <f t="shared" ca="1" si="20"/>
        <v/>
      </c>
      <c r="Z256" s="9" t="str">
        <f t="shared" ca="1" si="21"/>
        <v/>
      </c>
      <c r="AA256" s="100" t="s">
        <v>254</v>
      </c>
      <c r="AB256" s="97" t="s">
        <v>4229</v>
      </c>
      <c r="AC256" s="97" t="str">
        <f t="shared" ca="1" si="22"/>
        <v>Above 1 Year</v>
      </c>
    </row>
    <row r="257" spans="1:29" s="24" customFormat="1" ht="25.5" customHeight="1" x14ac:dyDescent="0.25">
      <c r="A257" s="96">
        <v>256</v>
      </c>
      <c r="B257" s="97" t="s">
        <v>68</v>
      </c>
      <c r="C257" s="97" t="s">
        <v>887</v>
      </c>
      <c r="D257" s="96" t="s">
        <v>666</v>
      </c>
      <c r="E257" s="98">
        <v>45125</v>
      </c>
      <c r="F257" s="96" t="s">
        <v>215</v>
      </c>
      <c r="G257" s="96">
        <v>2023</v>
      </c>
      <c r="H257" s="97" t="s">
        <v>48</v>
      </c>
      <c r="I257" s="97" t="s">
        <v>49</v>
      </c>
      <c r="J257" s="96" t="s">
        <v>31</v>
      </c>
      <c r="K257" s="98"/>
      <c r="L257" s="96"/>
      <c r="M257" s="96"/>
      <c r="N257" s="96" t="s">
        <v>3196</v>
      </c>
      <c r="O257" s="96"/>
      <c r="P257" s="97"/>
      <c r="Q257" s="97"/>
      <c r="R257" s="104" t="s">
        <v>112</v>
      </c>
      <c r="S257" s="104" t="s">
        <v>112</v>
      </c>
      <c r="T257" s="98"/>
      <c r="U257" s="97" t="s">
        <v>888</v>
      </c>
      <c r="V257" s="96" t="s">
        <v>34</v>
      </c>
      <c r="W257" s="9">
        <f t="shared" ca="1" si="18"/>
        <v>1186</v>
      </c>
      <c r="X257" s="9" t="str">
        <f t="shared" ca="1" si="19"/>
        <v>Above 1 Year</v>
      </c>
      <c r="Y257" s="9" t="str">
        <f t="shared" ca="1" si="20"/>
        <v/>
      </c>
      <c r="Z257" s="9" t="str">
        <f t="shared" ca="1" si="21"/>
        <v/>
      </c>
      <c r="AA257" s="97" t="s">
        <v>207</v>
      </c>
      <c r="AB257" s="97" t="s">
        <v>4230</v>
      </c>
      <c r="AC257" s="97" t="str">
        <f t="shared" ca="1" si="22"/>
        <v>Above 1 Year</v>
      </c>
    </row>
    <row r="258" spans="1:29" s="24" customFormat="1" ht="25.5" customHeight="1" x14ac:dyDescent="0.25">
      <c r="A258" s="96">
        <v>257</v>
      </c>
      <c r="B258" s="97" t="s">
        <v>68</v>
      </c>
      <c r="C258" s="97" t="s">
        <v>890</v>
      </c>
      <c r="D258" s="96" t="s">
        <v>891</v>
      </c>
      <c r="E258" s="98">
        <v>45130</v>
      </c>
      <c r="F258" s="96" t="s">
        <v>215</v>
      </c>
      <c r="G258" s="96">
        <v>2023</v>
      </c>
      <c r="H258" s="97" t="s">
        <v>29</v>
      </c>
      <c r="I258" s="97" t="s">
        <v>30</v>
      </c>
      <c r="J258" s="96" t="s">
        <v>31</v>
      </c>
      <c r="K258" s="98"/>
      <c r="L258" s="96"/>
      <c r="M258" s="96"/>
      <c r="N258" s="96" t="s">
        <v>3196</v>
      </c>
      <c r="O258" s="96"/>
      <c r="P258" s="97"/>
      <c r="Q258" s="97"/>
      <c r="R258" s="104" t="s">
        <v>176</v>
      </c>
      <c r="S258" s="104" t="s">
        <v>176</v>
      </c>
      <c r="T258" s="98">
        <v>45138</v>
      </c>
      <c r="U258" s="97" t="s">
        <v>892</v>
      </c>
      <c r="V258" s="96" t="s">
        <v>34</v>
      </c>
      <c r="W258" s="9">
        <f t="shared" ref="W258:W321" ca="1" si="23">IF(N258="UI",DATEDIF(E258,TODAY(),"D"),"")</f>
        <v>1181</v>
      </c>
      <c r="X258" s="9" t="str">
        <f t="shared" ref="X258:X321" ca="1" si="24">IF(N258="UI",IF(W258&gt;365,"Above 1 Year",IF(AND(W258&lt;=365,W258&gt;180),"Above 6 Months",IF(AND(W258&lt;=180,W258&gt;90),"Above 3 Months",IF(AND(W258&lt;=90,W258&gt;60),"Above 60 Days",IF(AND(W258&lt;=60,W258&gt;45),"45 to 60 Days","Below 45 Days"))))),"")</f>
        <v>Above 1 Year</v>
      </c>
      <c r="Y258" s="9">
        <f t="shared" ca="1" si="20"/>
        <v>1173</v>
      </c>
      <c r="Z258" s="9" t="str">
        <f t="shared" ca="1" si="21"/>
        <v>Above 1 Year</v>
      </c>
      <c r="AA258" s="97" t="s">
        <v>193</v>
      </c>
      <c r="AB258" s="97" t="s">
        <v>4231</v>
      </c>
      <c r="AC258" s="97" t="str">
        <f t="shared" ca="1" si="22"/>
        <v>Above 1 Year</v>
      </c>
    </row>
    <row r="259" spans="1:29" s="24" customFormat="1" ht="25.5" customHeight="1" x14ac:dyDescent="0.25">
      <c r="A259" s="96">
        <v>258</v>
      </c>
      <c r="B259" s="97" t="s">
        <v>68</v>
      </c>
      <c r="C259" s="97" t="s">
        <v>893</v>
      </c>
      <c r="D259" s="96" t="s">
        <v>894</v>
      </c>
      <c r="E259" s="98">
        <v>45130</v>
      </c>
      <c r="F259" s="96" t="s">
        <v>215</v>
      </c>
      <c r="G259" s="96">
        <v>2023</v>
      </c>
      <c r="H259" s="97" t="s">
        <v>29</v>
      </c>
      <c r="I259" s="97" t="s">
        <v>30</v>
      </c>
      <c r="J259" s="96" t="s">
        <v>31</v>
      </c>
      <c r="K259" s="98"/>
      <c r="L259" s="96"/>
      <c r="M259" s="96"/>
      <c r="N259" s="96" t="s">
        <v>3196</v>
      </c>
      <c r="O259" s="96"/>
      <c r="P259" s="97"/>
      <c r="Q259" s="97"/>
      <c r="R259" s="104" t="s">
        <v>176</v>
      </c>
      <c r="S259" s="104" t="s">
        <v>176</v>
      </c>
      <c r="T259" s="98">
        <v>45138</v>
      </c>
      <c r="U259" s="97" t="s">
        <v>895</v>
      </c>
      <c r="V259" s="96" t="s">
        <v>34</v>
      </c>
      <c r="W259" s="9">
        <f t="shared" ca="1" si="23"/>
        <v>1181</v>
      </c>
      <c r="X259" s="9" t="str">
        <f t="shared" ca="1" si="24"/>
        <v>Above 1 Year</v>
      </c>
      <c r="Y259" s="9">
        <f t="shared" ca="1" si="20"/>
        <v>1173</v>
      </c>
      <c r="Z259" s="9" t="str">
        <f t="shared" ca="1" si="21"/>
        <v>Above 1 Year</v>
      </c>
      <c r="AA259" s="97" t="s">
        <v>193</v>
      </c>
      <c r="AB259" s="97" t="s">
        <v>4232</v>
      </c>
      <c r="AC259" s="97" t="str">
        <f t="shared" ca="1" si="22"/>
        <v>Above 1 Year</v>
      </c>
    </row>
    <row r="260" spans="1:29" s="24" customFormat="1" ht="25.5" customHeight="1" x14ac:dyDescent="0.25">
      <c r="A260" s="96">
        <v>259</v>
      </c>
      <c r="B260" s="97" t="s">
        <v>68</v>
      </c>
      <c r="C260" s="97" t="s">
        <v>896</v>
      </c>
      <c r="D260" s="96" t="s">
        <v>243</v>
      </c>
      <c r="E260" s="98">
        <v>45132</v>
      </c>
      <c r="F260" s="96" t="s">
        <v>215</v>
      </c>
      <c r="G260" s="96">
        <v>2023</v>
      </c>
      <c r="H260" s="97" t="s">
        <v>94</v>
      </c>
      <c r="I260" s="97" t="s">
        <v>94</v>
      </c>
      <c r="J260" s="96" t="s">
        <v>31</v>
      </c>
      <c r="K260" s="98"/>
      <c r="L260" s="96"/>
      <c r="M260" s="96"/>
      <c r="N260" s="96" t="s">
        <v>3196</v>
      </c>
      <c r="O260" s="96"/>
      <c r="P260" s="97"/>
      <c r="Q260" s="97"/>
      <c r="R260" s="104" t="s">
        <v>112</v>
      </c>
      <c r="S260" s="104" t="s">
        <v>112</v>
      </c>
      <c r="T260" s="98"/>
      <c r="U260" s="97" t="s">
        <v>897</v>
      </c>
      <c r="V260" s="96" t="s">
        <v>34</v>
      </c>
      <c r="W260" s="9">
        <f t="shared" ca="1" si="23"/>
        <v>1179</v>
      </c>
      <c r="X260" s="9" t="str">
        <f t="shared" ca="1" si="24"/>
        <v>Above 1 Year</v>
      </c>
      <c r="Y260" s="9" t="str">
        <f t="shared" ca="1" si="20"/>
        <v/>
      </c>
      <c r="Z260" s="9" t="str">
        <f t="shared" ca="1" si="21"/>
        <v/>
      </c>
      <c r="AA260" s="97" t="s">
        <v>245</v>
      </c>
      <c r="AB260" s="97" t="s">
        <v>4233</v>
      </c>
      <c r="AC260" s="97" t="str">
        <f t="shared" ca="1" si="22"/>
        <v>Above 1 Year</v>
      </c>
    </row>
    <row r="261" spans="1:29" s="24" customFormat="1" ht="25.5" customHeight="1" x14ac:dyDescent="0.25">
      <c r="A261" s="96">
        <v>260</v>
      </c>
      <c r="B261" s="97" t="s">
        <v>68</v>
      </c>
      <c r="C261" s="97" t="s">
        <v>975</v>
      </c>
      <c r="D261" s="96" t="s">
        <v>1160</v>
      </c>
      <c r="E261" s="98">
        <v>45133</v>
      </c>
      <c r="F261" s="96" t="s">
        <v>215</v>
      </c>
      <c r="G261" s="96">
        <v>2023</v>
      </c>
      <c r="H261" s="97" t="s">
        <v>39</v>
      </c>
      <c r="I261" s="97" t="s">
        <v>39</v>
      </c>
      <c r="J261" s="96" t="s">
        <v>31</v>
      </c>
      <c r="K261" s="98"/>
      <c r="L261" s="96"/>
      <c r="M261" s="96"/>
      <c r="N261" s="96" t="s">
        <v>3196</v>
      </c>
      <c r="O261" s="96"/>
      <c r="P261" s="97"/>
      <c r="Q261" s="97"/>
      <c r="R261" s="104" t="s">
        <v>177</v>
      </c>
      <c r="S261" s="104" t="s">
        <v>177</v>
      </c>
      <c r="T261" s="98">
        <v>46251</v>
      </c>
      <c r="U261" s="97" t="s">
        <v>1161</v>
      </c>
      <c r="V261" s="96" t="s">
        <v>34</v>
      </c>
      <c r="W261" s="9">
        <f t="shared" ca="1" si="23"/>
        <v>1178</v>
      </c>
      <c r="X261" s="9" t="str">
        <f t="shared" ca="1" si="24"/>
        <v>Above 1 Year</v>
      </c>
      <c r="Y261" s="9">
        <f t="shared" ca="1" si="20"/>
        <v>60</v>
      </c>
      <c r="Z261" s="9" t="str">
        <f t="shared" ca="1" si="21"/>
        <v>45 to 60 Days</v>
      </c>
      <c r="AA261" s="97" t="s">
        <v>203</v>
      </c>
      <c r="AB261" s="97" t="s">
        <v>4235</v>
      </c>
      <c r="AC261" s="97" t="str">
        <f t="shared" ca="1" si="22"/>
        <v>Above 1 Year</v>
      </c>
    </row>
    <row r="262" spans="1:29" s="24" customFormat="1" ht="25.5" customHeight="1" x14ac:dyDescent="0.25">
      <c r="A262" s="96">
        <v>261</v>
      </c>
      <c r="B262" s="97" t="s">
        <v>51</v>
      </c>
      <c r="C262" s="97" t="s">
        <v>903</v>
      </c>
      <c r="D262" s="96" t="s">
        <v>317</v>
      </c>
      <c r="E262" s="98">
        <v>45136</v>
      </c>
      <c r="F262" s="96" t="s">
        <v>215</v>
      </c>
      <c r="G262" s="96">
        <v>2023</v>
      </c>
      <c r="H262" s="97" t="s">
        <v>94</v>
      </c>
      <c r="I262" s="97" t="s">
        <v>94</v>
      </c>
      <c r="J262" s="96" t="s">
        <v>31</v>
      </c>
      <c r="K262" s="98"/>
      <c r="L262" s="96"/>
      <c r="M262" s="96"/>
      <c r="N262" s="96" t="s">
        <v>3196</v>
      </c>
      <c r="O262" s="96"/>
      <c r="P262" s="97"/>
      <c r="Q262" s="97"/>
      <c r="R262" s="104" t="s">
        <v>128</v>
      </c>
      <c r="S262" s="104" t="s">
        <v>128</v>
      </c>
      <c r="T262" s="98"/>
      <c r="U262" s="97" t="s">
        <v>904</v>
      </c>
      <c r="V262" s="96" t="s">
        <v>34</v>
      </c>
      <c r="W262" s="9">
        <f t="shared" ca="1" si="23"/>
        <v>1175</v>
      </c>
      <c r="X262" s="9" t="str">
        <f t="shared" ca="1" si="24"/>
        <v>Above 1 Year</v>
      </c>
      <c r="Y262" s="9" t="str">
        <f t="shared" ca="1" si="20"/>
        <v/>
      </c>
      <c r="Z262" s="9" t="str">
        <f t="shared" ca="1" si="21"/>
        <v/>
      </c>
      <c r="AA262" s="97" t="s">
        <v>245</v>
      </c>
      <c r="AB262" s="97" t="s">
        <v>4236</v>
      </c>
      <c r="AC262" s="97" t="str">
        <f t="shared" ca="1" si="22"/>
        <v>Above 1 Year</v>
      </c>
    </row>
    <row r="263" spans="1:29" s="24" customFormat="1" ht="25.5" customHeight="1" x14ac:dyDescent="0.25">
      <c r="A263" s="96">
        <v>262</v>
      </c>
      <c r="B263" s="97" t="s">
        <v>68</v>
      </c>
      <c r="C263" s="97" t="s">
        <v>905</v>
      </c>
      <c r="D263" s="96" t="s">
        <v>666</v>
      </c>
      <c r="E263" s="98">
        <v>45139</v>
      </c>
      <c r="F263" s="96" t="s">
        <v>225</v>
      </c>
      <c r="G263" s="96">
        <v>2023</v>
      </c>
      <c r="H263" s="97" t="s">
        <v>48</v>
      </c>
      <c r="I263" s="97" t="s">
        <v>49</v>
      </c>
      <c r="J263" s="96" t="s">
        <v>31</v>
      </c>
      <c r="K263" s="98"/>
      <c r="L263" s="96"/>
      <c r="M263" s="96"/>
      <c r="N263" s="96" t="s">
        <v>3196</v>
      </c>
      <c r="O263" s="96"/>
      <c r="P263" s="97"/>
      <c r="Q263" s="97"/>
      <c r="R263" s="104" t="s">
        <v>112</v>
      </c>
      <c r="S263" s="104" t="s">
        <v>112</v>
      </c>
      <c r="T263" s="98"/>
      <c r="U263" s="97" t="s">
        <v>906</v>
      </c>
      <c r="V263" s="96" t="s">
        <v>34</v>
      </c>
      <c r="W263" s="9">
        <f t="shared" ca="1" si="23"/>
        <v>1172</v>
      </c>
      <c r="X263" s="9" t="str">
        <f t="shared" ca="1" si="24"/>
        <v>Above 1 Year</v>
      </c>
      <c r="Y263" s="9" t="str">
        <f t="shared" ca="1" si="20"/>
        <v/>
      </c>
      <c r="Z263" s="9" t="str">
        <f t="shared" ca="1" si="21"/>
        <v/>
      </c>
      <c r="AA263" s="97" t="s">
        <v>207</v>
      </c>
      <c r="AB263" s="97" t="s">
        <v>4237</v>
      </c>
      <c r="AC263" s="97" t="str">
        <f t="shared" ca="1" si="22"/>
        <v>Above 1 Year</v>
      </c>
    </row>
    <row r="264" spans="1:29" s="24" customFormat="1" ht="25.5" customHeight="1" x14ac:dyDescent="0.25">
      <c r="A264" s="96">
        <v>263</v>
      </c>
      <c r="B264" s="97" t="s">
        <v>38</v>
      </c>
      <c r="C264" s="97" t="s">
        <v>909</v>
      </c>
      <c r="D264" s="96" t="s">
        <v>666</v>
      </c>
      <c r="E264" s="98">
        <v>45147</v>
      </c>
      <c r="F264" s="96" t="s">
        <v>225</v>
      </c>
      <c r="G264" s="96">
        <v>2023</v>
      </c>
      <c r="H264" s="97" t="s">
        <v>48</v>
      </c>
      <c r="I264" s="97" t="s">
        <v>49</v>
      </c>
      <c r="J264" s="96" t="s">
        <v>31</v>
      </c>
      <c r="K264" s="98"/>
      <c r="L264" s="96"/>
      <c r="M264" s="96"/>
      <c r="N264" s="96" t="s">
        <v>3196</v>
      </c>
      <c r="O264" s="96"/>
      <c r="P264" s="97"/>
      <c r="Q264" s="97"/>
      <c r="R264" s="104" t="s">
        <v>112</v>
      </c>
      <c r="S264" s="104" t="s">
        <v>112</v>
      </c>
      <c r="T264" s="98"/>
      <c r="U264" s="97" t="s">
        <v>910</v>
      </c>
      <c r="V264" s="96" t="s">
        <v>34</v>
      </c>
      <c r="W264" s="9">
        <f t="shared" ca="1" si="23"/>
        <v>1164</v>
      </c>
      <c r="X264" s="9" t="str">
        <f t="shared" ca="1" si="24"/>
        <v>Above 1 Year</v>
      </c>
      <c r="Y264" s="9" t="str">
        <f t="shared" ca="1" si="20"/>
        <v/>
      </c>
      <c r="Z264" s="9" t="str">
        <f t="shared" ca="1" si="21"/>
        <v/>
      </c>
      <c r="AA264" s="97" t="s">
        <v>207</v>
      </c>
      <c r="AB264" s="97" t="s">
        <v>4238</v>
      </c>
      <c r="AC264" s="97" t="str">
        <f t="shared" ca="1" si="22"/>
        <v>Above 1 Year</v>
      </c>
    </row>
    <row r="265" spans="1:29" s="24" customFormat="1" ht="25.5" customHeight="1" x14ac:dyDescent="0.25">
      <c r="A265" s="96">
        <v>264</v>
      </c>
      <c r="B265" s="97" t="s">
        <v>89</v>
      </c>
      <c r="C265" s="97" t="s">
        <v>951</v>
      </c>
      <c r="D265" s="96" t="s">
        <v>654</v>
      </c>
      <c r="E265" s="98">
        <v>45147</v>
      </c>
      <c r="F265" s="96" t="s">
        <v>225</v>
      </c>
      <c r="G265" s="96">
        <v>2023</v>
      </c>
      <c r="H265" s="103" t="s">
        <v>29</v>
      </c>
      <c r="I265" s="97" t="s">
        <v>30</v>
      </c>
      <c r="J265" s="96" t="s">
        <v>31</v>
      </c>
      <c r="K265" s="98"/>
      <c r="L265" s="96"/>
      <c r="M265" s="96"/>
      <c r="N265" s="96" t="s">
        <v>3196</v>
      </c>
      <c r="O265" s="96"/>
      <c r="P265" s="97"/>
      <c r="Q265" s="97"/>
      <c r="R265" s="104" t="s">
        <v>50</v>
      </c>
      <c r="S265" s="104" t="s">
        <v>50</v>
      </c>
      <c r="T265" s="98"/>
      <c r="U265" s="97" t="s">
        <v>1330</v>
      </c>
      <c r="V265" s="96" t="s">
        <v>34</v>
      </c>
      <c r="W265" s="9">
        <f t="shared" ca="1" si="23"/>
        <v>1164</v>
      </c>
      <c r="X265" s="9" t="str">
        <f t="shared" ca="1" si="24"/>
        <v>Above 1 Year</v>
      </c>
      <c r="Y265" s="9" t="str">
        <f t="shared" ca="1" si="20"/>
        <v/>
      </c>
      <c r="Z265" s="9" t="str">
        <f t="shared" ca="1" si="21"/>
        <v/>
      </c>
      <c r="AA265" s="97" t="s">
        <v>193</v>
      </c>
      <c r="AB265" s="97" t="s">
        <v>4239</v>
      </c>
      <c r="AC265" s="97" t="str">
        <f t="shared" ca="1" si="22"/>
        <v>Above 1 Year</v>
      </c>
    </row>
    <row r="266" spans="1:29" s="24" customFormat="1" ht="25.5" customHeight="1" x14ac:dyDescent="0.25">
      <c r="A266" s="96">
        <v>265</v>
      </c>
      <c r="B266" s="97" t="s">
        <v>68</v>
      </c>
      <c r="C266" s="97" t="s">
        <v>911</v>
      </c>
      <c r="D266" s="96" t="s">
        <v>376</v>
      </c>
      <c r="E266" s="98">
        <v>45149</v>
      </c>
      <c r="F266" s="96" t="s">
        <v>225</v>
      </c>
      <c r="G266" s="96">
        <v>2023</v>
      </c>
      <c r="H266" s="97" t="s">
        <v>77</v>
      </c>
      <c r="I266" s="97" t="s">
        <v>72</v>
      </c>
      <c r="J266" s="96" t="s">
        <v>31</v>
      </c>
      <c r="K266" s="98"/>
      <c r="L266" s="96"/>
      <c r="M266" s="96"/>
      <c r="N266" s="96" t="s">
        <v>3196</v>
      </c>
      <c r="O266" s="96"/>
      <c r="P266" s="97"/>
      <c r="Q266" s="97"/>
      <c r="R266" s="104" t="s">
        <v>112</v>
      </c>
      <c r="S266" s="104" t="s">
        <v>112</v>
      </c>
      <c r="T266" s="98"/>
      <c r="U266" s="97" t="s">
        <v>912</v>
      </c>
      <c r="V266" s="96" t="s">
        <v>34</v>
      </c>
      <c r="W266" s="9">
        <f t="shared" ca="1" si="23"/>
        <v>1162</v>
      </c>
      <c r="X266" s="9" t="str">
        <f t="shared" ca="1" si="24"/>
        <v>Above 1 Year</v>
      </c>
      <c r="Y266" s="9" t="str">
        <f t="shared" ca="1" si="20"/>
        <v/>
      </c>
      <c r="Z266" s="9" t="str">
        <f t="shared" ca="1" si="21"/>
        <v/>
      </c>
      <c r="AA266" s="97" t="s">
        <v>378</v>
      </c>
      <c r="AB266" s="97" t="s">
        <v>4240</v>
      </c>
      <c r="AC266" s="97" t="str">
        <f t="shared" ca="1" si="22"/>
        <v>Above 1 Year</v>
      </c>
    </row>
    <row r="267" spans="1:29" s="24" customFormat="1" ht="25.5" customHeight="1" x14ac:dyDescent="0.25">
      <c r="A267" s="96">
        <v>266</v>
      </c>
      <c r="B267" s="97" t="s">
        <v>42</v>
      </c>
      <c r="C267" s="97" t="s">
        <v>913</v>
      </c>
      <c r="D267" s="96" t="s">
        <v>317</v>
      </c>
      <c r="E267" s="98">
        <v>45149</v>
      </c>
      <c r="F267" s="96" t="s">
        <v>225</v>
      </c>
      <c r="G267" s="96">
        <v>2023</v>
      </c>
      <c r="H267" s="97" t="s">
        <v>94</v>
      </c>
      <c r="I267" s="97" t="s">
        <v>94</v>
      </c>
      <c r="J267" s="96" t="s">
        <v>31</v>
      </c>
      <c r="K267" s="98"/>
      <c r="L267" s="96"/>
      <c r="M267" s="96"/>
      <c r="N267" s="96" t="s">
        <v>3196</v>
      </c>
      <c r="O267" s="96"/>
      <c r="P267" s="97"/>
      <c r="Q267" s="97"/>
      <c r="R267" s="104" t="s">
        <v>112</v>
      </c>
      <c r="S267" s="104" t="s">
        <v>112</v>
      </c>
      <c r="T267" s="98"/>
      <c r="U267" s="97" t="s">
        <v>914</v>
      </c>
      <c r="V267" s="96" t="s">
        <v>34</v>
      </c>
      <c r="W267" s="9">
        <f t="shared" ca="1" si="23"/>
        <v>1162</v>
      </c>
      <c r="X267" s="9" t="str">
        <f t="shared" ca="1" si="24"/>
        <v>Above 1 Year</v>
      </c>
      <c r="Y267" s="9" t="str">
        <f t="shared" ca="1" si="20"/>
        <v/>
      </c>
      <c r="Z267" s="9" t="str">
        <f t="shared" ca="1" si="21"/>
        <v/>
      </c>
      <c r="AA267" s="97" t="s">
        <v>245</v>
      </c>
      <c r="AB267" s="97" t="s">
        <v>4241</v>
      </c>
      <c r="AC267" s="97" t="str">
        <f t="shared" ca="1" si="22"/>
        <v>Above 1 Year</v>
      </c>
    </row>
    <row r="268" spans="1:29" s="24" customFormat="1" ht="25.5" customHeight="1" x14ac:dyDescent="0.25">
      <c r="A268" s="96">
        <v>267</v>
      </c>
      <c r="B268" s="97" t="s">
        <v>47</v>
      </c>
      <c r="C268" s="97" t="s">
        <v>915</v>
      </c>
      <c r="D268" s="96" t="s">
        <v>666</v>
      </c>
      <c r="E268" s="98">
        <v>45152</v>
      </c>
      <c r="F268" s="96" t="s">
        <v>225</v>
      </c>
      <c r="G268" s="96">
        <v>2023</v>
      </c>
      <c r="H268" s="97" t="s">
        <v>48</v>
      </c>
      <c r="I268" s="97" t="s">
        <v>49</v>
      </c>
      <c r="J268" s="96" t="s">
        <v>31</v>
      </c>
      <c r="K268" s="98"/>
      <c r="L268" s="96"/>
      <c r="M268" s="96"/>
      <c r="N268" s="96" t="s">
        <v>3196</v>
      </c>
      <c r="O268" s="96"/>
      <c r="P268" s="97"/>
      <c r="Q268" s="97"/>
      <c r="R268" s="104" t="s">
        <v>112</v>
      </c>
      <c r="S268" s="104" t="s">
        <v>112</v>
      </c>
      <c r="T268" s="98"/>
      <c r="U268" s="97" t="s">
        <v>916</v>
      </c>
      <c r="V268" s="96" t="s">
        <v>34</v>
      </c>
      <c r="W268" s="9">
        <f t="shared" ca="1" si="23"/>
        <v>1159</v>
      </c>
      <c r="X268" s="9" t="str">
        <f t="shared" ca="1" si="24"/>
        <v>Above 1 Year</v>
      </c>
      <c r="Y268" s="9" t="str">
        <f t="shared" ca="1" si="20"/>
        <v/>
      </c>
      <c r="Z268" s="9" t="str">
        <f t="shared" ca="1" si="21"/>
        <v/>
      </c>
      <c r="AA268" s="97" t="s">
        <v>207</v>
      </c>
      <c r="AB268" s="97" t="s">
        <v>4242</v>
      </c>
      <c r="AC268" s="97" t="str">
        <f t="shared" ca="1" si="22"/>
        <v>Above 1 Year</v>
      </c>
    </row>
    <row r="269" spans="1:29" s="24" customFormat="1" ht="25.5" customHeight="1" x14ac:dyDescent="0.25">
      <c r="A269" s="96">
        <v>268</v>
      </c>
      <c r="B269" s="97" t="s">
        <v>38</v>
      </c>
      <c r="C269" s="97" t="s">
        <v>917</v>
      </c>
      <c r="D269" s="96" t="s">
        <v>666</v>
      </c>
      <c r="E269" s="98">
        <v>45152</v>
      </c>
      <c r="F269" s="96" t="s">
        <v>225</v>
      </c>
      <c r="G269" s="96">
        <v>2023</v>
      </c>
      <c r="H269" s="97" t="s">
        <v>48</v>
      </c>
      <c r="I269" s="97" t="s">
        <v>49</v>
      </c>
      <c r="J269" s="96" t="s">
        <v>31</v>
      </c>
      <c r="K269" s="98"/>
      <c r="L269" s="96"/>
      <c r="M269" s="96"/>
      <c r="N269" s="96" t="s">
        <v>3196</v>
      </c>
      <c r="O269" s="96"/>
      <c r="P269" s="97"/>
      <c r="Q269" s="97"/>
      <c r="R269" s="104" t="s">
        <v>112</v>
      </c>
      <c r="S269" s="104" t="s">
        <v>112</v>
      </c>
      <c r="T269" s="98"/>
      <c r="U269" s="97" t="s">
        <v>918</v>
      </c>
      <c r="V269" s="96" t="s">
        <v>34</v>
      </c>
      <c r="W269" s="9">
        <f t="shared" ca="1" si="23"/>
        <v>1159</v>
      </c>
      <c r="X269" s="9" t="str">
        <f t="shared" ca="1" si="24"/>
        <v>Above 1 Year</v>
      </c>
      <c r="Y269" s="9" t="str">
        <f t="shared" ca="1" si="20"/>
        <v/>
      </c>
      <c r="Z269" s="9" t="str">
        <f t="shared" ca="1" si="21"/>
        <v/>
      </c>
      <c r="AA269" s="97" t="s">
        <v>207</v>
      </c>
      <c r="AB269" s="97" t="s">
        <v>4243</v>
      </c>
      <c r="AC269" s="97" t="str">
        <f t="shared" ca="1" si="22"/>
        <v>Above 1 Year</v>
      </c>
    </row>
    <row r="270" spans="1:29" s="24" customFormat="1" ht="25.5" customHeight="1" x14ac:dyDescent="0.25">
      <c r="A270" s="96">
        <v>269</v>
      </c>
      <c r="B270" s="97" t="s">
        <v>90</v>
      </c>
      <c r="C270" s="97" t="s">
        <v>919</v>
      </c>
      <c r="D270" s="96" t="s">
        <v>376</v>
      </c>
      <c r="E270" s="98">
        <v>45154</v>
      </c>
      <c r="F270" s="96" t="s">
        <v>225</v>
      </c>
      <c r="G270" s="96">
        <v>2023</v>
      </c>
      <c r="H270" s="97" t="s">
        <v>77</v>
      </c>
      <c r="I270" s="97" t="s">
        <v>72</v>
      </c>
      <c r="J270" s="96" t="s">
        <v>31</v>
      </c>
      <c r="K270" s="98"/>
      <c r="L270" s="96"/>
      <c r="M270" s="96"/>
      <c r="N270" s="96" t="s">
        <v>3196</v>
      </c>
      <c r="O270" s="96"/>
      <c r="P270" s="97"/>
      <c r="Q270" s="97"/>
      <c r="R270" s="104" t="s">
        <v>112</v>
      </c>
      <c r="S270" s="104" t="s">
        <v>112</v>
      </c>
      <c r="T270" s="98"/>
      <c r="U270" s="97" t="s">
        <v>920</v>
      </c>
      <c r="V270" s="96" t="s">
        <v>34</v>
      </c>
      <c r="W270" s="9">
        <f t="shared" ca="1" si="23"/>
        <v>1157</v>
      </c>
      <c r="X270" s="9" t="str">
        <f t="shared" ca="1" si="24"/>
        <v>Above 1 Year</v>
      </c>
      <c r="Y270" s="9" t="str">
        <f t="shared" ca="1" si="20"/>
        <v/>
      </c>
      <c r="Z270" s="9" t="str">
        <f t="shared" ca="1" si="21"/>
        <v/>
      </c>
      <c r="AA270" s="97" t="s">
        <v>378</v>
      </c>
      <c r="AB270" s="97" t="s">
        <v>4244</v>
      </c>
      <c r="AC270" s="97" t="str">
        <f t="shared" ca="1" si="22"/>
        <v>Above 1 Year</v>
      </c>
    </row>
    <row r="271" spans="1:29" s="24" customFormat="1" ht="25.5" customHeight="1" x14ac:dyDescent="0.25">
      <c r="A271" s="96">
        <v>270</v>
      </c>
      <c r="B271" s="97" t="s">
        <v>74</v>
      </c>
      <c r="C271" s="97" t="s">
        <v>924</v>
      </c>
      <c r="D271" s="96" t="s">
        <v>314</v>
      </c>
      <c r="E271" s="98">
        <v>45158</v>
      </c>
      <c r="F271" s="96" t="s">
        <v>225</v>
      </c>
      <c r="G271" s="96">
        <v>2023</v>
      </c>
      <c r="H271" s="97" t="s">
        <v>103</v>
      </c>
      <c r="I271" s="97" t="s">
        <v>49</v>
      </c>
      <c r="J271" s="96" t="s">
        <v>31</v>
      </c>
      <c r="K271" s="98"/>
      <c r="L271" s="96"/>
      <c r="M271" s="96"/>
      <c r="N271" s="96" t="s">
        <v>3196</v>
      </c>
      <c r="O271" s="96"/>
      <c r="P271" s="97"/>
      <c r="Q271" s="97"/>
      <c r="R271" s="104" t="s">
        <v>112</v>
      </c>
      <c r="S271" s="104" t="s">
        <v>112</v>
      </c>
      <c r="T271" s="98"/>
      <c r="U271" s="97" t="s">
        <v>925</v>
      </c>
      <c r="V271" s="96" t="s">
        <v>34</v>
      </c>
      <c r="W271" s="9">
        <f t="shared" ca="1" si="23"/>
        <v>1153</v>
      </c>
      <c r="X271" s="9" t="str">
        <f t="shared" ca="1" si="24"/>
        <v>Above 1 Year</v>
      </c>
      <c r="Y271" s="9" t="str">
        <f t="shared" ca="1" si="20"/>
        <v/>
      </c>
      <c r="Z271" s="9" t="str">
        <f t="shared" ca="1" si="21"/>
        <v/>
      </c>
      <c r="AA271" s="97" t="s">
        <v>207</v>
      </c>
      <c r="AB271" s="97" t="s">
        <v>4246</v>
      </c>
      <c r="AC271" s="97" t="str">
        <f t="shared" ca="1" si="22"/>
        <v>Above 1 Year</v>
      </c>
    </row>
    <row r="272" spans="1:29" s="24" customFormat="1" ht="25.5" customHeight="1" x14ac:dyDescent="0.25">
      <c r="A272" s="96">
        <v>271</v>
      </c>
      <c r="B272" s="97" t="s">
        <v>68</v>
      </c>
      <c r="C272" s="97" t="s">
        <v>926</v>
      </c>
      <c r="D272" s="96" t="s">
        <v>462</v>
      </c>
      <c r="E272" s="98">
        <v>45159</v>
      </c>
      <c r="F272" s="96" t="s">
        <v>225</v>
      </c>
      <c r="G272" s="96">
        <v>2023</v>
      </c>
      <c r="H272" s="97" t="s">
        <v>103</v>
      </c>
      <c r="I272" s="97" t="s">
        <v>49</v>
      </c>
      <c r="J272" s="96" t="s">
        <v>31</v>
      </c>
      <c r="K272" s="98"/>
      <c r="L272" s="96"/>
      <c r="M272" s="96"/>
      <c r="N272" s="96" t="s">
        <v>3196</v>
      </c>
      <c r="O272" s="96"/>
      <c r="P272" s="97"/>
      <c r="Q272" s="97"/>
      <c r="R272" s="104" t="s">
        <v>112</v>
      </c>
      <c r="S272" s="104" t="s">
        <v>112</v>
      </c>
      <c r="T272" s="98"/>
      <c r="U272" s="97" t="s">
        <v>927</v>
      </c>
      <c r="V272" s="96" t="s">
        <v>34</v>
      </c>
      <c r="W272" s="9">
        <f t="shared" ca="1" si="23"/>
        <v>1152</v>
      </c>
      <c r="X272" s="9" t="str">
        <f t="shared" ca="1" si="24"/>
        <v>Above 1 Year</v>
      </c>
      <c r="Y272" s="9" t="str">
        <f t="shared" ca="1" si="20"/>
        <v/>
      </c>
      <c r="Z272" s="9" t="str">
        <f t="shared" ca="1" si="21"/>
        <v/>
      </c>
      <c r="AA272" s="97" t="s">
        <v>207</v>
      </c>
      <c r="AB272" s="97" t="s">
        <v>4247</v>
      </c>
      <c r="AC272" s="97" t="str">
        <f t="shared" ca="1" si="22"/>
        <v>Above 1 Year</v>
      </c>
    </row>
    <row r="273" spans="1:29" s="24" customFormat="1" ht="25.5" customHeight="1" x14ac:dyDescent="0.25">
      <c r="A273" s="96">
        <v>272</v>
      </c>
      <c r="B273" s="97" t="s">
        <v>38</v>
      </c>
      <c r="C273" s="97" t="s">
        <v>928</v>
      </c>
      <c r="D273" s="96" t="s">
        <v>376</v>
      </c>
      <c r="E273" s="98">
        <v>45161</v>
      </c>
      <c r="F273" s="96" t="s">
        <v>225</v>
      </c>
      <c r="G273" s="96">
        <v>2023</v>
      </c>
      <c r="H273" s="97" t="s">
        <v>77</v>
      </c>
      <c r="I273" s="97" t="s">
        <v>72</v>
      </c>
      <c r="J273" s="96" t="s">
        <v>31</v>
      </c>
      <c r="K273" s="98"/>
      <c r="L273" s="96"/>
      <c r="M273" s="96"/>
      <c r="N273" s="96" t="s">
        <v>3196</v>
      </c>
      <c r="O273" s="96"/>
      <c r="P273" s="97"/>
      <c r="Q273" s="97"/>
      <c r="R273" s="104" t="s">
        <v>112</v>
      </c>
      <c r="S273" s="104" t="s">
        <v>112</v>
      </c>
      <c r="T273" s="98"/>
      <c r="U273" s="97" t="s">
        <v>929</v>
      </c>
      <c r="V273" s="96" t="s">
        <v>34</v>
      </c>
      <c r="W273" s="9">
        <f t="shared" ca="1" si="23"/>
        <v>1150</v>
      </c>
      <c r="X273" s="9" t="str">
        <f t="shared" ca="1" si="24"/>
        <v>Above 1 Year</v>
      </c>
      <c r="Y273" s="9" t="str">
        <f t="shared" ca="1" si="20"/>
        <v/>
      </c>
      <c r="Z273" s="9" t="str">
        <f t="shared" ca="1" si="21"/>
        <v/>
      </c>
      <c r="AA273" s="97" t="s">
        <v>378</v>
      </c>
      <c r="AB273" s="97" t="s">
        <v>4248</v>
      </c>
      <c r="AC273" s="97" t="str">
        <f t="shared" ca="1" si="22"/>
        <v>Above 1 Year</v>
      </c>
    </row>
    <row r="274" spans="1:29" s="24" customFormat="1" ht="25.5" customHeight="1" x14ac:dyDescent="0.25">
      <c r="A274" s="96">
        <v>273</v>
      </c>
      <c r="B274" s="97" t="s">
        <v>78</v>
      </c>
      <c r="C274" s="97" t="s">
        <v>779</v>
      </c>
      <c r="D274" s="96" t="s">
        <v>933</v>
      </c>
      <c r="E274" s="98">
        <v>45162</v>
      </c>
      <c r="F274" s="96" t="s">
        <v>225</v>
      </c>
      <c r="G274" s="96">
        <v>2023</v>
      </c>
      <c r="H274" s="97" t="s">
        <v>43</v>
      </c>
      <c r="I274" s="97" t="s">
        <v>30</v>
      </c>
      <c r="J274" s="96" t="s">
        <v>31</v>
      </c>
      <c r="K274" s="98"/>
      <c r="L274" s="96"/>
      <c r="M274" s="96"/>
      <c r="N274" s="96" t="s">
        <v>3196</v>
      </c>
      <c r="O274" s="96"/>
      <c r="P274" s="97"/>
      <c r="Q274" s="97"/>
      <c r="R274" s="104" t="s">
        <v>177</v>
      </c>
      <c r="S274" s="104" t="s">
        <v>177</v>
      </c>
      <c r="T274" s="98">
        <v>45930</v>
      </c>
      <c r="U274" s="97" t="s">
        <v>934</v>
      </c>
      <c r="V274" s="96" t="s">
        <v>34</v>
      </c>
      <c r="W274" s="9">
        <f t="shared" ca="1" si="23"/>
        <v>1149</v>
      </c>
      <c r="X274" s="9" t="str">
        <f t="shared" ca="1" si="24"/>
        <v>Above 1 Year</v>
      </c>
      <c r="Y274" s="9">
        <f t="shared" ca="1" si="20"/>
        <v>381</v>
      </c>
      <c r="Z274" s="9" t="str">
        <f t="shared" ca="1" si="21"/>
        <v>Above 1 Year</v>
      </c>
      <c r="AA274" s="97" t="s">
        <v>193</v>
      </c>
      <c r="AB274" s="97" t="s">
        <v>4250</v>
      </c>
      <c r="AC274" s="97" t="str">
        <f t="shared" ca="1" si="22"/>
        <v>Above 1 Year</v>
      </c>
    </row>
    <row r="275" spans="1:29" s="24" customFormat="1" ht="25.5" customHeight="1" x14ac:dyDescent="0.25">
      <c r="A275" s="96">
        <v>274</v>
      </c>
      <c r="B275" s="97" t="s">
        <v>104</v>
      </c>
      <c r="C275" s="97" t="s">
        <v>935</v>
      </c>
      <c r="D275" s="96" t="s">
        <v>936</v>
      </c>
      <c r="E275" s="98">
        <v>45162</v>
      </c>
      <c r="F275" s="96" t="s">
        <v>225</v>
      </c>
      <c r="G275" s="96">
        <v>2023</v>
      </c>
      <c r="H275" s="97" t="s">
        <v>43</v>
      </c>
      <c r="I275" s="97" t="s">
        <v>30</v>
      </c>
      <c r="J275" s="96" t="s">
        <v>31</v>
      </c>
      <c r="K275" s="98"/>
      <c r="L275" s="96"/>
      <c r="M275" s="96"/>
      <c r="N275" s="96" t="s">
        <v>3196</v>
      </c>
      <c r="O275" s="96"/>
      <c r="P275" s="97"/>
      <c r="Q275" s="97"/>
      <c r="R275" s="104" t="s">
        <v>172</v>
      </c>
      <c r="S275" s="104" t="s">
        <v>172</v>
      </c>
      <c r="T275" s="98">
        <v>45890</v>
      </c>
      <c r="U275" s="97" t="s">
        <v>937</v>
      </c>
      <c r="V275" s="96" t="s">
        <v>34</v>
      </c>
      <c r="W275" s="9">
        <f t="shared" ca="1" si="23"/>
        <v>1149</v>
      </c>
      <c r="X275" s="9" t="str">
        <f t="shared" ca="1" si="24"/>
        <v>Above 1 Year</v>
      </c>
      <c r="Y275" s="9">
        <f t="shared" ca="1" si="20"/>
        <v>421</v>
      </c>
      <c r="Z275" s="9" t="str">
        <f t="shared" ca="1" si="21"/>
        <v>Above 1 Year</v>
      </c>
      <c r="AA275" s="97" t="s">
        <v>193</v>
      </c>
      <c r="AB275" s="97" t="s">
        <v>4251</v>
      </c>
      <c r="AC275" s="97" t="str">
        <f t="shared" ca="1" si="22"/>
        <v>Above 1 Year</v>
      </c>
    </row>
    <row r="276" spans="1:29" s="24" customFormat="1" ht="25.5" customHeight="1" x14ac:dyDescent="0.25">
      <c r="A276" s="96">
        <v>275</v>
      </c>
      <c r="B276" s="97" t="s">
        <v>42</v>
      </c>
      <c r="C276" s="97" t="s">
        <v>1706</v>
      </c>
      <c r="D276" s="96" t="s">
        <v>240</v>
      </c>
      <c r="E276" s="98">
        <v>45162</v>
      </c>
      <c r="F276" s="96" t="s">
        <v>225</v>
      </c>
      <c r="G276" s="96">
        <v>2023</v>
      </c>
      <c r="H276" s="97" t="s">
        <v>39</v>
      </c>
      <c r="I276" s="97" t="s">
        <v>39</v>
      </c>
      <c r="J276" s="96" t="s">
        <v>31</v>
      </c>
      <c r="K276" s="98"/>
      <c r="L276" s="96"/>
      <c r="M276" s="96"/>
      <c r="N276" s="96" t="s">
        <v>3196</v>
      </c>
      <c r="O276" s="96"/>
      <c r="P276" s="97"/>
      <c r="Q276" s="97"/>
      <c r="R276" s="104" t="s">
        <v>2664</v>
      </c>
      <c r="S276" s="104" t="s">
        <v>2664</v>
      </c>
      <c r="T276" s="98">
        <v>46202</v>
      </c>
      <c r="U276" s="97" t="s">
        <v>1707</v>
      </c>
      <c r="V276" s="96" t="s">
        <v>34</v>
      </c>
      <c r="W276" s="9">
        <f t="shared" ca="1" si="23"/>
        <v>1149</v>
      </c>
      <c r="X276" s="9" t="str">
        <f t="shared" ca="1" si="24"/>
        <v>Above 1 Year</v>
      </c>
      <c r="Y276" s="9">
        <f t="shared" ca="1" si="20"/>
        <v>109</v>
      </c>
      <c r="Z276" s="9" t="str">
        <f t="shared" ca="1" si="21"/>
        <v>Above 3 Months</v>
      </c>
      <c r="AA276" s="97" t="s">
        <v>203</v>
      </c>
      <c r="AB276" s="97" t="s">
        <v>4252</v>
      </c>
      <c r="AC276" s="97" t="str">
        <f t="shared" ca="1" si="22"/>
        <v>Above 1 Year</v>
      </c>
    </row>
    <row r="277" spans="1:29" s="24" customFormat="1" ht="25.5" customHeight="1" x14ac:dyDescent="0.25">
      <c r="A277" s="96">
        <v>276</v>
      </c>
      <c r="B277" s="97" t="s">
        <v>68</v>
      </c>
      <c r="C277" s="97" t="s">
        <v>939</v>
      </c>
      <c r="D277" s="96" t="s">
        <v>940</v>
      </c>
      <c r="E277" s="98">
        <v>45164</v>
      </c>
      <c r="F277" s="96" t="s">
        <v>225</v>
      </c>
      <c r="G277" s="96">
        <v>2023</v>
      </c>
      <c r="H277" s="97" t="s">
        <v>77</v>
      </c>
      <c r="I277" s="97" t="s">
        <v>72</v>
      </c>
      <c r="J277" s="96" t="s">
        <v>31</v>
      </c>
      <c r="K277" s="98"/>
      <c r="L277" s="96"/>
      <c r="M277" s="96"/>
      <c r="N277" s="96" t="s">
        <v>3196</v>
      </c>
      <c r="O277" s="96"/>
      <c r="P277" s="97"/>
      <c r="Q277" s="97"/>
      <c r="R277" s="104" t="s">
        <v>112</v>
      </c>
      <c r="S277" s="104" t="s">
        <v>112</v>
      </c>
      <c r="T277" s="98"/>
      <c r="U277" s="97" t="s">
        <v>941</v>
      </c>
      <c r="V277" s="96" t="s">
        <v>34</v>
      </c>
      <c r="W277" s="9">
        <f t="shared" ca="1" si="23"/>
        <v>1147</v>
      </c>
      <c r="X277" s="9" t="str">
        <f t="shared" ca="1" si="24"/>
        <v>Above 1 Year</v>
      </c>
      <c r="Y277" s="9" t="str">
        <f t="shared" ca="1" si="20"/>
        <v/>
      </c>
      <c r="Z277" s="9" t="str">
        <f t="shared" ca="1" si="21"/>
        <v/>
      </c>
      <c r="AA277" s="97" t="s">
        <v>378</v>
      </c>
      <c r="AB277" s="97" t="s">
        <v>4253</v>
      </c>
      <c r="AC277" s="97" t="str">
        <f t="shared" ca="1" si="22"/>
        <v>Above 1 Year</v>
      </c>
    </row>
    <row r="278" spans="1:29" s="24" customFormat="1" ht="25.5" customHeight="1" x14ac:dyDescent="0.25">
      <c r="A278" s="96">
        <v>277</v>
      </c>
      <c r="B278" s="97" t="s">
        <v>61</v>
      </c>
      <c r="C278" s="97" t="s">
        <v>942</v>
      </c>
      <c r="D278" s="96" t="s">
        <v>302</v>
      </c>
      <c r="E278" s="98">
        <v>45164</v>
      </c>
      <c r="F278" s="96" t="s">
        <v>225</v>
      </c>
      <c r="G278" s="96">
        <v>2023</v>
      </c>
      <c r="H278" s="97" t="s">
        <v>94</v>
      </c>
      <c r="I278" s="97" t="s">
        <v>94</v>
      </c>
      <c r="J278" s="96" t="s">
        <v>31</v>
      </c>
      <c r="K278" s="98"/>
      <c r="L278" s="96"/>
      <c r="M278" s="96"/>
      <c r="N278" s="96" t="s">
        <v>3196</v>
      </c>
      <c r="O278" s="96"/>
      <c r="P278" s="97"/>
      <c r="Q278" s="97"/>
      <c r="R278" s="104" t="s">
        <v>112</v>
      </c>
      <c r="S278" s="104" t="s">
        <v>112</v>
      </c>
      <c r="T278" s="98"/>
      <c r="U278" s="97" t="s">
        <v>943</v>
      </c>
      <c r="V278" s="96" t="s">
        <v>34</v>
      </c>
      <c r="W278" s="9">
        <f t="shared" ca="1" si="23"/>
        <v>1147</v>
      </c>
      <c r="X278" s="9" t="str">
        <f t="shared" ca="1" si="24"/>
        <v>Above 1 Year</v>
      </c>
      <c r="Y278" s="9" t="str">
        <f t="shared" ca="1" si="20"/>
        <v/>
      </c>
      <c r="Z278" s="9" t="str">
        <f t="shared" ca="1" si="21"/>
        <v/>
      </c>
      <c r="AA278" s="97" t="s">
        <v>245</v>
      </c>
      <c r="AB278" s="97" t="s">
        <v>4254</v>
      </c>
      <c r="AC278" s="97" t="str">
        <f t="shared" ca="1" si="22"/>
        <v>Above 1 Year</v>
      </c>
    </row>
    <row r="279" spans="1:29" s="24" customFormat="1" ht="25.5" customHeight="1" x14ac:dyDescent="0.25">
      <c r="A279" s="96">
        <v>278</v>
      </c>
      <c r="B279" s="97" t="s">
        <v>104</v>
      </c>
      <c r="C279" s="97" t="s">
        <v>902</v>
      </c>
      <c r="D279" s="96" t="s">
        <v>70</v>
      </c>
      <c r="E279" s="98">
        <v>45165</v>
      </c>
      <c r="F279" s="96" t="s">
        <v>225</v>
      </c>
      <c r="G279" s="96">
        <v>2023</v>
      </c>
      <c r="H279" s="97" t="s">
        <v>70</v>
      </c>
      <c r="I279" s="97" t="s">
        <v>70</v>
      </c>
      <c r="J279" s="96" t="s">
        <v>70</v>
      </c>
      <c r="K279" s="98"/>
      <c r="L279" s="96"/>
      <c r="M279" s="96"/>
      <c r="N279" s="96" t="s">
        <v>3196</v>
      </c>
      <c r="O279" s="96"/>
      <c r="P279" s="97"/>
      <c r="Q279" s="97"/>
      <c r="R279" s="104" t="s">
        <v>112</v>
      </c>
      <c r="S279" s="104" t="s">
        <v>112</v>
      </c>
      <c r="T279" s="98"/>
      <c r="U279" s="97" t="s">
        <v>945</v>
      </c>
      <c r="V279" s="96" t="s">
        <v>34</v>
      </c>
      <c r="W279" s="9">
        <f t="shared" ca="1" si="23"/>
        <v>1146</v>
      </c>
      <c r="X279" s="9" t="str">
        <f t="shared" ca="1" si="24"/>
        <v>Above 1 Year</v>
      </c>
      <c r="Y279" s="9" t="str">
        <f t="shared" ca="1" si="20"/>
        <v/>
      </c>
      <c r="Z279" s="9" t="str">
        <f t="shared" ca="1" si="21"/>
        <v/>
      </c>
      <c r="AA279" s="97" t="s">
        <v>254</v>
      </c>
      <c r="AB279" s="97" t="s">
        <v>4255</v>
      </c>
      <c r="AC279" s="97" t="str">
        <f t="shared" ca="1" si="22"/>
        <v>Above 1 Year</v>
      </c>
    </row>
    <row r="280" spans="1:29" s="24" customFormat="1" ht="25.5" customHeight="1" x14ac:dyDescent="0.25">
      <c r="A280" s="96">
        <v>279</v>
      </c>
      <c r="B280" s="97" t="s">
        <v>38</v>
      </c>
      <c r="C280" s="97" t="s">
        <v>947</v>
      </c>
      <c r="D280" s="96" t="s">
        <v>462</v>
      </c>
      <c r="E280" s="98">
        <v>45171</v>
      </c>
      <c r="F280" s="96" t="s">
        <v>190</v>
      </c>
      <c r="G280" s="96">
        <v>2023</v>
      </c>
      <c r="H280" s="97" t="s">
        <v>103</v>
      </c>
      <c r="I280" s="97" t="s">
        <v>49</v>
      </c>
      <c r="J280" s="96" t="s">
        <v>31</v>
      </c>
      <c r="K280" s="98"/>
      <c r="L280" s="96"/>
      <c r="M280" s="96"/>
      <c r="N280" s="96" t="s">
        <v>3196</v>
      </c>
      <c r="O280" s="96"/>
      <c r="P280" s="97"/>
      <c r="Q280" s="97"/>
      <c r="R280" s="104" t="s">
        <v>112</v>
      </c>
      <c r="S280" s="104" t="s">
        <v>112</v>
      </c>
      <c r="T280" s="98"/>
      <c r="U280" s="97" t="s">
        <v>948</v>
      </c>
      <c r="V280" s="96" t="s">
        <v>34</v>
      </c>
      <c r="W280" s="9">
        <f t="shared" ca="1" si="23"/>
        <v>1140</v>
      </c>
      <c r="X280" s="9" t="str">
        <f t="shared" ca="1" si="24"/>
        <v>Above 1 Year</v>
      </c>
      <c r="Y280" s="9" t="str">
        <f t="shared" ref="Y280:Y333" ca="1" si="25">IF(T280&lt;&gt;"",DATEDIF(T280,TODAY(),"D"),"")</f>
        <v/>
      </c>
      <c r="Z280" s="9" t="str">
        <f t="shared" ref="Z280:Z333" ca="1" si="26">IF(Y280&lt;&gt;"",IF(Y280&gt;365,"Above 1 Year",IF(AND(Y280&lt;=365,Y280&gt;180),"Above 6 Months",IF(AND(Y280&lt;=180,Y280&gt;90),"Above 3 Months",IF(AND(Y280&lt;=90,Y280&gt;60),"Above 60 Days",IF(AND(Y280&lt;=60,Y280&gt;45),"45 to 60 Days","Below 45 Days"))))),"")</f>
        <v/>
      </c>
      <c r="AA280" s="97" t="s">
        <v>207</v>
      </c>
      <c r="AB280" s="97" t="s">
        <v>4257</v>
      </c>
      <c r="AC280" s="97" t="str">
        <f t="shared" ca="1" si="22"/>
        <v>Above 1 Year</v>
      </c>
    </row>
    <row r="281" spans="1:29" s="24" customFormat="1" ht="25.5" customHeight="1" x14ac:dyDescent="0.25">
      <c r="A281" s="96">
        <v>280</v>
      </c>
      <c r="B281" s="97" t="s">
        <v>90</v>
      </c>
      <c r="C281" s="97" t="s">
        <v>949</v>
      </c>
      <c r="D281" s="96" t="s">
        <v>376</v>
      </c>
      <c r="E281" s="98">
        <v>45171</v>
      </c>
      <c r="F281" s="96" t="s">
        <v>190</v>
      </c>
      <c r="G281" s="96">
        <v>2023</v>
      </c>
      <c r="H281" s="97" t="s">
        <v>77</v>
      </c>
      <c r="I281" s="97" t="s">
        <v>72</v>
      </c>
      <c r="J281" s="96" t="s">
        <v>31</v>
      </c>
      <c r="K281" s="98"/>
      <c r="L281" s="96"/>
      <c r="M281" s="96"/>
      <c r="N281" s="96" t="s">
        <v>3196</v>
      </c>
      <c r="O281" s="96"/>
      <c r="P281" s="97"/>
      <c r="Q281" s="97"/>
      <c r="R281" s="104" t="s">
        <v>112</v>
      </c>
      <c r="S281" s="104" t="s">
        <v>112</v>
      </c>
      <c r="T281" s="98"/>
      <c r="U281" s="97" t="s">
        <v>950</v>
      </c>
      <c r="V281" s="96" t="s">
        <v>34</v>
      </c>
      <c r="W281" s="9">
        <f t="shared" ca="1" si="23"/>
        <v>1140</v>
      </c>
      <c r="X281" s="9" t="str">
        <f t="shared" ca="1" si="24"/>
        <v>Above 1 Year</v>
      </c>
      <c r="Y281" s="9" t="str">
        <f t="shared" ca="1" si="25"/>
        <v/>
      </c>
      <c r="Z281" s="9" t="str">
        <f t="shared" ca="1" si="26"/>
        <v/>
      </c>
      <c r="AA281" s="97" t="s">
        <v>378</v>
      </c>
      <c r="AB281" s="97" t="s">
        <v>4258</v>
      </c>
      <c r="AC281" s="97" t="str">
        <f t="shared" ref="AC281:AC333" ca="1" si="27">IF(S281="SC/PRC/CC No. Awaited","",X281)</f>
        <v>Above 1 Year</v>
      </c>
    </row>
    <row r="282" spans="1:29" s="24" customFormat="1" ht="25.5" customHeight="1" x14ac:dyDescent="0.25">
      <c r="A282" s="96">
        <v>281</v>
      </c>
      <c r="B282" s="97" t="s">
        <v>47</v>
      </c>
      <c r="C282" s="97" t="s">
        <v>954</v>
      </c>
      <c r="D282" s="96" t="s">
        <v>302</v>
      </c>
      <c r="E282" s="98">
        <v>45173</v>
      </c>
      <c r="F282" s="96" t="s">
        <v>190</v>
      </c>
      <c r="G282" s="96">
        <v>2023</v>
      </c>
      <c r="H282" s="97" t="s">
        <v>94</v>
      </c>
      <c r="I282" s="97" t="s">
        <v>94</v>
      </c>
      <c r="J282" s="96" t="s">
        <v>31</v>
      </c>
      <c r="K282" s="98"/>
      <c r="L282" s="96"/>
      <c r="M282" s="96"/>
      <c r="N282" s="96" t="s">
        <v>3196</v>
      </c>
      <c r="O282" s="96"/>
      <c r="P282" s="97"/>
      <c r="Q282" s="97"/>
      <c r="R282" s="104" t="s">
        <v>128</v>
      </c>
      <c r="S282" s="104" t="s">
        <v>128</v>
      </c>
      <c r="T282" s="98"/>
      <c r="U282" s="97" t="s">
        <v>955</v>
      </c>
      <c r="V282" s="96" t="s">
        <v>34</v>
      </c>
      <c r="W282" s="9">
        <f t="shared" ca="1" si="23"/>
        <v>1138</v>
      </c>
      <c r="X282" s="9" t="str">
        <f t="shared" ca="1" si="24"/>
        <v>Above 1 Year</v>
      </c>
      <c r="Y282" s="9" t="str">
        <f t="shared" ca="1" si="25"/>
        <v/>
      </c>
      <c r="Z282" s="9" t="str">
        <f t="shared" ca="1" si="26"/>
        <v/>
      </c>
      <c r="AA282" s="97" t="s">
        <v>245</v>
      </c>
      <c r="AB282" s="97" t="s">
        <v>4260</v>
      </c>
      <c r="AC282" s="97" t="str">
        <f t="shared" ca="1" si="27"/>
        <v>Above 1 Year</v>
      </c>
    </row>
    <row r="283" spans="1:29" s="24" customFormat="1" ht="25.5" customHeight="1" x14ac:dyDescent="0.25">
      <c r="A283" s="96">
        <v>282</v>
      </c>
      <c r="B283" s="97" t="s">
        <v>90</v>
      </c>
      <c r="C283" s="97" t="s">
        <v>956</v>
      </c>
      <c r="D283" s="96" t="s">
        <v>940</v>
      </c>
      <c r="E283" s="98">
        <v>45174</v>
      </c>
      <c r="F283" s="96" t="s">
        <v>190</v>
      </c>
      <c r="G283" s="96">
        <v>2023</v>
      </c>
      <c r="H283" s="97" t="s">
        <v>77</v>
      </c>
      <c r="I283" s="97" t="s">
        <v>72</v>
      </c>
      <c r="J283" s="96" t="s">
        <v>31</v>
      </c>
      <c r="K283" s="98"/>
      <c r="L283" s="96"/>
      <c r="M283" s="96"/>
      <c r="N283" s="96" t="s">
        <v>3196</v>
      </c>
      <c r="O283" s="96"/>
      <c r="P283" s="97"/>
      <c r="Q283" s="97"/>
      <c r="R283" s="104" t="s">
        <v>112</v>
      </c>
      <c r="S283" s="104" t="s">
        <v>112</v>
      </c>
      <c r="T283" s="98"/>
      <c r="U283" s="97" t="s">
        <v>957</v>
      </c>
      <c r="V283" s="96" t="s">
        <v>34</v>
      </c>
      <c r="W283" s="9">
        <f t="shared" ca="1" si="23"/>
        <v>1137</v>
      </c>
      <c r="X283" s="9" t="str">
        <f t="shared" ca="1" si="24"/>
        <v>Above 1 Year</v>
      </c>
      <c r="Y283" s="9" t="str">
        <f t="shared" ca="1" si="25"/>
        <v/>
      </c>
      <c r="Z283" s="9" t="str">
        <f t="shared" ca="1" si="26"/>
        <v/>
      </c>
      <c r="AA283" s="97" t="s">
        <v>378</v>
      </c>
      <c r="AB283" s="97" t="s">
        <v>4261</v>
      </c>
      <c r="AC283" s="97" t="str">
        <f t="shared" ca="1" si="27"/>
        <v>Above 1 Year</v>
      </c>
    </row>
    <row r="284" spans="1:29" s="24" customFormat="1" ht="25.5" customHeight="1" x14ac:dyDescent="0.25">
      <c r="A284" s="96">
        <v>283</v>
      </c>
      <c r="B284" s="97" t="s">
        <v>28</v>
      </c>
      <c r="C284" s="97" t="s">
        <v>960</v>
      </c>
      <c r="D284" s="96" t="s">
        <v>961</v>
      </c>
      <c r="E284" s="98">
        <v>45176</v>
      </c>
      <c r="F284" s="96" t="s">
        <v>190</v>
      </c>
      <c r="G284" s="96">
        <v>2023</v>
      </c>
      <c r="H284" s="97" t="s">
        <v>29</v>
      </c>
      <c r="I284" s="97" t="s">
        <v>30</v>
      </c>
      <c r="J284" s="96" t="s">
        <v>31</v>
      </c>
      <c r="K284" s="98"/>
      <c r="L284" s="96"/>
      <c r="M284" s="96"/>
      <c r="N284" s="96" t="s">
        <v>3196</v>
      </c>
      <c r="O284" s="96"/>
      <c r="P284" s="97"/>
      <c r="Q284" s="97"/>
      <c r="R284" s="104" t="s">
        <v>172</v>
      </c>
      <c r="S284" s="104" t="s">
        <v>172</v>
      </c>
      <c r="T284" s="98">
        <v>45899</v>
      </c>
      <c r="U284" s="97" t="s">
        <v>962</v>
      </c>
      <c r="V284" s="96" t="s">
        <v>34</v>
      </c>
      <c r="W284" s="9">
        <f t="shared" ca="1" si="23"/>
        <v>1135</v>
      </c>
      <c r="X284" s="9" t="str">
        <f t="shared" ca="1" si="24"/>
        <v>Above 1 Year</v>
      </c>
      <c r="Y284" s="9">
        <f t="shared" ca="1" si="25"/>
        <v>412</v>
      </c>
      <c r="Z284" s="9" t="str">
        <f t="shared" ca="1" si="26"/>
        <v>Above 1 Year</v>
      </c>
      <c r="AA284" s="97" t="s">
        <v>193</v>
      </c>
      <c r="AB284" s="97" t="s">
        <v>4263</v>
      </c>
      <c r="AC284" s="97" t="str">
        <f t="shared" ca="1" si="27"/>
        <v>Above 1 Year</v>
      </c>
    </row>
    <row r="285" spans="1:29" s="24" customFormat="1" ht="25.5" customHeight="1" x14ac:dyDescent="0.25">
      <c r="A285" s="96">
        <v>284</v>
      </c>
      <c r="B285" s="97" t="s">
        <v>84</v>
      </c>
      <c r="C285" s="97" t="s">
        <v>963</v>
      </c>
      <c r="D285" s="96" t="s">
        <v>376</v>
      </c>
      <c r="E285" s="98">
        <v>45178</v>
      </c>
      <c r="F285" s="96" t="s">
        <v>190</v>
      </c>
      <c r="G285" s="96">
        <v>2023</v>
      </c>
      <c r="H285" s="97" t="s">
        <v>77</v>
      </c>
      <c r="I285" s="97" t="s">
        <v>72</v>
      </c>
      <c r="J285" s="96" t="s">
        <v>31</v>
      </c>
      <c r="K285" s="98"/>
      <c r="L285" s="96"/>
      <c r="M285" s="96"/>
      <c r="N285" s="96" t="s">
        <v>3196</v>
      </c>
      <c r="O285" s="96"/>
      <c r="P285" s="97"/>
      <c r="Q285" s="97"/>
      <c r="R285" s="104" t="s">
        <v>112</v>
      </c>
      <c r="S285" s="104" t="s">
        <v>112</v>
      </c>
      <c r="T285" s="98"/>
      <c r="U285" s="97" t="s">
        <v>964</v>
      </c>
      <c r="V285" s="96" t="s">
        <v>34</v>
      </c>
      <c r="W285" s="9">
        <f t="shared" ca="1" si="23"/>
        <v>1133</v>
      </c>
      <c r="X285" s="9" t="str">
        <f t="shared" ca="1" si="24"/>
        <v>Above 1 Year</v>
      </c>
      <c r="Y285" s="9" t="str">
        <f t="shared" ca="1" si="25"/>
        <v/>
      </c>
      <c r="Z285" s="9" t="str">
        <f t="shared" ca="1" si="26"/>
        <v/>
      </c>
      <c r="AA285" s="97" t="s">
        <v>378</v>
      </c>
      <c r="AB285" s="97" t="s">
        <v>4264</v>
      </c>
      <c r="AC285" s="97" t="str">
        <f t="shared" ca="1" si="27"/>
        <v>Above 1 Year</v>
      </c>
    </row>
    <row r="286" spans="1:29" s="24" customFormat="1" ht="25.5" customHeight="1" x14ac:dyDescent="0.25">
      <c r="A286" s="96">
        <v>285</v>
      </c>
      <c r="B286" s="97" t="s">
        <v>74</v>
      </c>
      <c r="C286" s="97" t="s">
        <v>965</v>
      </c>
      <c r="D286" s="96" t="s">
        <v>462</v>
      </c>
      <c r="E286" s="98">
        <v>45179</v>
      </c>
      <c r="F286" s="96" t="s">
        <v>190</v>
      </c>
      <c r="G286" s="96">
        <v>2023</v>
      </c>
      <c r="H286" s="97" t="s">
        <v>103</v>
      </c>
      <c r="I286" s="97" t="s">
        <v>49</v>
      </c>
      <c r="J286" s="96" t="s">
        <v>31</v>
      </c>
      <c r="K286" s="98"/>
      <c r="L286" s="96"/>
      <c r="M286" s="96"/>
      <c r="N286" s="96" t="s">
        <v>3196</v>
      </c>
      <c r="O286" s="96"/>
      <c r="P286" s="97"/>
      <c r="Q286" s="97"/>
      <c r="R286" s="104" t="s">
        <v>112</v>
      </c>
      <c r="S286" s="104" t="s">
        <v>112</v>
      </c>
      <c r="T286" s="98"/>
      <c r="U286" s="97" t="s">
        <v>966</v>
      </c>
      <c r="V286" s="96" t="s">
        <v>34</v>
      </c>
      <c r="W286" s="9">
        <f t="shared" ca="1" si="23"/>
        <v>1132</v>
      </c>
      <c r="X286" s="9" t="str">
        <f t="shared" ca="1" si="24"/>
        <v>Above 1 Year</v>
      </c>
      <c r="Y286" s="9" t="str">
        <f t="shared" ca="1" si="25"/>
        <v/>
      </c>
      <c r="Z286" s="9" t="str">
        <f t="shared" ca="1" si="26"/>
        <v/>
      </c>
      <c r="AA286" s="97" t="s">
        <v>207</v>
      </c>
      <c r="AB286" s="97" t="s">
        <v>4265</v>
      </c>
      <c r="AC286" s="97" t="str">
        <f t="shared" ca="1" si="27"/>
        <v>Above 1 Year</v>
      </c>
    </row>
    <row r="287" spans="1:29" s="24" customFormat="1" ht="25.5" customHeight="1" x14ac:dyDescent="0.25">
      <c r="A287" s="96">
        <v>286</v>
      </c>
      <c r="B287" s="97" t="s">
        <v>68</v>
      </c>
      <c r="C287" s="97" t="s">
        <v>967</v>
      </c>
      <c r="D287" s="96" t="s">
        <v>666</v>
      </c>
      <c r="E287" s="98">
        <v>45180</v>
      </c>
      <c r="F287" s="96" t="s">
        <v>190</v>
      </c>
      <c r="G287" s="96">
        <v>2023</v>
      </c>
      <c r="H287" s="97" t="s">
        <v>48</v>
      </c>
      <c r="I287" s="97" t="s">
        <v>49</v>
      </c>
      <c r="J287" s="96" t="s">
        <v>31</v>
      </c>
      <c r="K287" s="98"/>
      <c r="L287" s="96"/>
      <c r="M287" s="96"/>
      <c r="N287" s="96" t="s">
        <v>3196</v>
      </c>
      <c r="O287" s="96"/>
      <c r="P287" s="97"/>
      <c r="Q287" s="97"/>
      <c r="R287" s="104" t="s">
        <v>112</v>
      </c>
      <c r="S287" s="104" t="s">
        <v>112</v>
      </c>
      <c r="T287" s="98"/>
      <c r="U287" s="97" t="s">
        <v>968</v>
      </c>
      <c r="V287" s="96" t="s">
        <v>34</v>
      </c>
      <c r="W287" s="9">
        <f t="shared" ca="1" si="23"/>
        <v>1131</v>
      </c>
      <c r="X287" s="9" t="str">
        <f t="shared" ca="1" si="24"/>
        <v>Above 1 Year</v>
      </c>
      <c r="Y287" s="9" t="str">
        <f t="shared" ca="1" si="25"/>
        <v/>
      </c>
      <c r="Z287" s="9" t="str">
        <f t="shared" ca="1" si="26"/>
        <v/>
      </c>
      <c r="AA287" s="97" t="s">
        <v>207</v>
      </c>
      <c r="AB287" s="97" t="s">
        <v>4266</v>
      </c>
      <c r="AC287" s="97" t="str">
        <f t="shared" ca="1" si="27"/>
        <v>Above 1 Year</v>
      </c>
    </row>
    <row r="288" spans="1:29" s="24" customFormat="1" ht="25.5" customHeight="1" x14ac:dyDescent="0.25">
      <c r="A288" s="96">
        <v>287</v>
      </c>
      <c r="B288" s="97" t="s">
        <v>47</v>
      </c>
      <c r="C288" s="97" t="s">
        <v>969</v>
      </c>
      <c r="D288" s="96" t="s">
        <v>302</v>
      </c>
      <c r="E288" s="98">
        <v>45182</v>
      </c>
      <c r="F288" s="96" t="s">
        <v>190</v>
      </c>
      <c r="G288" s="96">
        <v>2023</v>
      </c>
      <c r="H288" s="97" t="s">
        <v>94</v>
      </c>
      <c r="I288" s="97" t="s">
        <v>94</v>
      </c>
      <c r="J288" s="96" t="s">
        <v>31</v>
      </c>
      <c r="K288" s="98"/>
      <c r="L288" s="96"/>
      <c r="M288" s="96"/>
      <c r="N288" s="96" t="s">
        <v>3196</v>
      </c>
      <c r="O288" s="96"/>
      <c r="P288" s="97"/>
      <c r="Q288" s="97"/>
      <c r="R288" s="104" t="s">
        <v>128</v>
      </c>
      <c r="S288" s="104" t="s">
        <v>128</v>
      </c>
      <c r="T288" s="98"/>
      <c r="U288" s="97" t="s">
        <v>970</v>
      </c>
      <c r="V288" s="96" t="s">
        <v>34</v>
      </c>
      <c r="W288" s="9">
        <f t="shared" ca="1" si="23"/>
        <v>1129</v>
      </c>
      <c r="X288" s="9" t="str">
        <f t="shared" ca="1" si="24"/>
        <v>Above 1 Year</v>
      </c>
      <c r="Y288" s="9" t="str">
        <f t="shared" ca="1" si="25"/>
        <v/>
      </c>
      <c r="Z288" s="9" t="str">
        <f t="shared" ca="1" si="26"/>
        <v/>
      </c>
      <c r="AA288" s="97" t="s">
        <v>245</v>
      </c>
      <c r="AB288" s="97" t="s">
        <v>4267</v>
      </c>
      <c r="AC288" s="97" t="str">
        <f t="shared" ca="1" si="27"/>
        <v>Above 1 Year</v>
      </c>
    </row>
    <row r="289" spans="1:29" s="24" customFormat="1" ht="25.5" customHeight="1" x14ac:dyDescent="0.25">
      <c r="A289" s="96">
        <v>288</v>
      </c>
      <c r="B289" s="97" t="s">
        <v>51</v>
      </c>
      <c r="C289" s="97" t="s">
        <v>971</v>
      </c>
      <c r="D289" s="96" t="s">
        <v>852</v>
      </c>
      <c r="E289" s="98">
        <v>45182</v>
      </c>
      <c r="F289" s="96" t="s">
        <v>190</v>
      </c>
      <c r="G289" s="96">
        <v>2023</v>
      </c>
      <c r="H289" s="97" t="s">
        <v>48</v>
      </c>
      <c r="I289" s="97" t="s">
        <v>49</v>
      </c>
      <c r="J289" s="96" t="s">
        <v>31</v>
      </c>
      <c r="K289" s="98"/>
      <c r="L289" s="96"/>
      <c r="M289" s="96"/>
      <c r="N289" s="96" t="s">
        <v>3196</v>
      </c>
      <c r="O289" s="96"/>
      <c r="P289" s="97"/>
      <c r="Q289" s="97"/>
      <c r="R289" s="104" t="s">
        <v>112</v>
      </c>
      <c r="S289" s="104" t="s">
        <v>112</v>
      </c>
      <c r="T289" s="98"/>
      <c r="U289" s="97" t="s">
        <v>972</v>
      </c>
      <c r="V289" s="96" t="s">
        <v>34</v>
      </c>
      <c r="W289" s="9">
        <f t="shared" ca="1" si="23"/>
        <v>1129</v>
      </c>
      <c r="X289" s="9" t="str">
        <f t="shared" ca="1" si="24"/>
        <v>Above 1 Year</v>
      </c>
      <c r="Y289" s="9" t="str">
        <f t="shared" ca="1" si="25"/>
        <v/>
      </c>
      <c r="Z289" s="9" t="str">
        <f t="shared" ca="1" si="26"/>
        <v/>
      </c>
      <c r="AA289" s="97" t="s">
        <v>207</v>
      </c>
      <c r="AB289" s="97" t="s">
        <v>4268</v>
      </c>
      <c r="AC289" s="97" t="str">
        <f t="shared" ca="1" si="27"/>
        <v>Above 1 Year</v>
      </c>
    </row>
    <row r="290" spans="1:29" s="24" customFormat="1" ht="25.5" customHeight="1" x14ac:dyDescent="0.25">
      <c r="A290" s="96">
        <v>289</v>
      </c>
      <c r="B290" s="97" t="s">
        <v>107</v>
      </c>
      <c r="C290" s="97" t="s">
        <v>973</v>
      </c>
      <c r="D290" s="96" t="s">
        <v>666</v>
      </c>
      <c r="E290" s="98">
        <v>45184</v>
      </c>
      <c r="F290" s="96" t="s">
        <v>190</v>
      </c>
      <c r="G290" s="96">
        <v>2023</v>
      </c>
      <c r="H290" s="97" t="s">
        <v>48</v>
      </c>
      <c r="I290" s="97" t="s">
        <v>49</v>
      </c>
      <c r="J290" s="96" t="s">
        <v>31</v>
      </c>
      <c r="K290" s="98"/>
      <c r="L290" s="96"/>
      <c r="M290" s="96"/>
      <c r="N290" s="96" t="s">
        <v>3196</v>
      </c>
      <c r="O290" s="96"/>
      <c r="P290" s="97"/>
      <c r="Q290" s="97"/>
      <c r="R290" s="104" t="s">
        <v>112</v>
      </c>
      <c r="S290" s="104" t="s">
        <v>112</v>
      </c>
      <c r="T290" s="98"/>
      <c r="U290" s="97" t="s">
        <v>974</v>
      </c>
      <c r="V290" s="96" t="s">
        <v>34</v>
      </c>
      <c r="W290" s="9">
        <f t="shared" ca="1" si="23"/>
        <v>1127</v>
      </c>
      <c r="X290" s="9" t="str">
        <f t="shared" ca="1" si="24"/>
        <v>Above 1 Year</v>
      </c>
      <c r="Y290" s="9" t="str">
        <f t="shared" ca="1" si="25"/>
        <v/>
      </c>
      <c r="Z290" s="9" t="str">
        <f t="shared" ca="1" si="26"/>
        <v/>
      </c>
      <c r="AA290" s="97" t="s">
        <v>207</v>
      </c>
      <c r="AB290" s="97" t="s">
        <v>4269</v>
      </c>
      <c r="AC290" s="97" t="str">
        <f t="shared" ca="1" si="27"/>
        <v>Above 1 Year</v>
      </c>
    </row>
    <row r="291" spans="1:29" s="24" customFormat="1" ht="25.5" customHeight="1" x14ac:dyDescent="0.25">
      <c r="A291" s="96">
        <v>290</v>
      </c>
      <c r="B291" s="97" t="s">
        <v>38</v>
      </c>
      <c r="C291" s="97" t="s">
        <v>944</v>
      </c>
      <c r="D291" s="96" t="s">
        <v>317</v>
      </c>
      <c r="E291" s="98">
        <v>45191</v>
      </c>
      <c r="F291" s="96" t="s">
        <v>190</v>
      </c>
      <c r="G291" s="96">
        <v>2023</v>
      </c>
      <c r="H291" s="97" t="s">
        <v>94</v>
      </c>
      <c r="I291" s="97" t="s">
        <v>94</v>
      </c>
      <c r="J291" s="96" t="s">
        <v>31</v>
      </c>
      <c r="K291" s="98"/>
      <c r="L291" s="96"/>
      <c r="M291" s="96"/>
      <c r="N291" s="96" t="s">
        <v>3196</v>
      </c>
      <c r="O291" s="96"/>
      <c r="P291" s="97"/>
      <c r="Q291" s="97"/>
      <c r="R291" s="104" t="s">
        <v>112</v>
      </c>
      <c r="S291" s="104" t="s">
        <v>112</v>
      </c>
      <c r="T291" s="98"/>
      <c r="U291" s="97" t="s">
        <v>976</v>
      </c>
      <c r="V291" s="96" t="s">
        <v>34</v>
      </c>
      <c r="W291" s="9">
        <f t="shared" ca="1" si="23"/>
        <v>1120</v>
      </c>
      <c r="X291" s="9" t="str">
        <f t="shared" ca="1" si="24"/>
        <v>Above 1 Year</v>
      </c>
      <c r="Y291" s="9" t="str">
        <f t="shared" ca="1" si="25"/>
        <v/>
      </c>
      <c r="Z291" s="9" t="str">
        <f t="shared" ca="1" si="26"/>
        <v/>
      </c>
      <c r="AA291" s="97" t="s">
        <v>245</v>
      </c>
      <c r="AB291" s="97" t="s">
        <v>4270</v>
      </c>
      <c r="AC291" s="97" t="str">
        <f t="shared" ca="1" si="27"/>
        <v>Above 1 Year</v>
      </c>
    </row>
    <row r="292" spans="1:29" s="24" customFormat="1" ht="25.5" customHeight="1" x14ac:dyDescent="0.25">
      <c r="A292" s="96">
        <v>291</v>
      </c>
      <c r="B292" s="97" t="s">
        <v>73</v>
      </c>
      <c r="C292" s="97" t="s">
        <v>977</v>
      </c>
      <c r="D292" s="96" t="s">
        <v>793</v>
      </c>
      <c r="E292" s="98">
        <v>45195</v>
      </c>
      <c r="F292" s="96" t="s">
        <v>190</v>
      </c>
      <c r="G292" s="96">
        <v>2023</v>
      </c>
      <c r="H292" s="97" t="s">
        <v>122</v>
      </c>
      <c r="I292" s="97" t="s">
        <v>49</v>
      </c>
      <c r="J292" s="96" t="s">
        <v>31</v>
      </c>
      <c r="K292" s="98"/>
      <c r="L292" s="96"/>
      <c r="M292" s="96"/>
      <c r="N292" s="96" t="s">
        <v>3196</v>
      </c>
      <c r="O292" s="96"/>
      <c r="P292" s="97"/>
      <c r="Q292" s="97"/>
      <c r="R292" s="104" t="s">
        <v>112</v>
      </c>
      <c r="S292" s="104" t="s">
        <v>112</v>
      </c>
      <c r="T292" s="98"/>
      <c r="U292" s="97" t="s">
        <v>978</v>
      </c>
      <c r="V292" s="96" t="s">
        <v>34</v>
      </c>
      <c r="W292" s="9">
        <f t="shared" ca="1" si="23"/>
        <v>1116</v>
      </c>
      <c r="X292" s="9" t="str">
        <f t="shared" ca="1" si="24"/>
        <v>Above 1 Year</v>
      </c>
      <c r="Y292" s="9" t="str">
        <f t="shared" ca="1" si="25"/>
        <v/>
      </c>
      <c r="Z292" s="9" t="str">
        <f t="shared" ca="1" si="26"/>
        <v/>
      </c>
      <c r="AA292" s="97" t="s">
        <v>207</v>
      </c>
      <c r="AB292" s="97" t="s">
        <v>4271</v>
      </c>
      <c r="AC292" s="97" t="str">
        <f t="shared" ca="1" si="27"/>
        <v>Above 1 Year</v>
      </c>
    </row>
    <row r="293" spans="1:29" s="24" customFormat="1" ht="25.5" customHeight="1" x14ac:dyDescent="0.25">
      <c r="A293" s="96">
        <v>292</v>
      </c>
      <c r="B293" s="97" t="s">
        <v>38</v>
      </c>
      <c r="C293" s="97" t="s">
        <v>887</v>
      </c>
      <c r="D293" s="96" t="s">
        <v>666</v>
      </c>
      <c r="E293" s="98">
        <v>45199</v>
      </c>
      <c r="F293" s="96" t="s">
        <v>190</v>
      </c>
      <c r="G293" s="96">
        <v>2023</v>
      </c>
      <c r="H293" s="97" t="s">
        <v>48</v>
      </c>
      <c r="I293" s="97" t="s">
        <v>49</v>
      </c>
      <c r="J293" s="96" t="s">
        <v>31</v>
      </c>
      <c r="K293" s="98"/>
      <c r="L293" s="96"/>
      <c r="M293" s="96"/>
      <c r="N293" s="96" t="s">
        <v>3196</v>
      </c>
      <c r="O293" s="96"/>
      <c r="P293" s="97"/>
      <c r="Q293" s="97"/>
      <c r="R293" s="104" t="s">
        <v>112</v>
      </c>
      <c r="S293" s="104" t="s">
        <v>112</v>
      </c>
      <c r="T293" s="98"/>
      <c r="U293" s="97" t="s">
        <v>982</v>
      </c>
      <c r="V293" s="96" t="s">
        <v>34</v>
      </c>
      <c r="W293" s="9">
        <f t="shared" ca="1" si="23"/>
        <v>1112</v>
      </c>
      <c r="X293" s="9" t="str">
        <f t="shared" ca="1" si="24"/>
        <v>Above 1 Year</v>
      </c>
      <c r="Y293" s="9" t="str">
        <f t="shared" ca="1" si="25"/>
        <v/>
      </c>
      <c r="Z293" s="9" t="str">
        <f t="shared" ca="1" si="26"/>
        <v/>
      </c>
      <c r="AA293" s="97" t="s">
        <v>207</v>
      </c>
      <c r="AB293" s="97" t="s">
        <v>4272</v>
      </c>
      <c r="AC293" s="97" t="str">
        <f t="shared" ca="1" si="27"/>
        <v>Above 1 Year</v>
      </c>
    </row>
    <row r="294" spans="1:29" s="24" customFormat="1" ht="25.5" customHeight="1" x14ac:dyDescent="0.25">
      <c r="A294" s="96">
        <v>293</v>
      </c>
      <c r="B294" s="97" t="s">
        <v>38</v>
      </c>
      <c r="C294" s="97" t="s">
        <v>984</v>
      </c>
      <c r="D294" s="96" t="s">
        <v>376</v>
      </c>
      <c r="E294" s="98">
        <v>45201</v>
      </c>
      <c r="F294" s="96" t="s">
        <v>232</v>
      </c>
      <c r="G294" s="96">
        <v>2023</v>
      </c>
      <c r="H294" s="97" t="s">
        <v>77</v>
      </c>
      <c r="I294" s="97" t="s">
        <v>72</v>
      </c>
      <c r="J294" s="96" t="s">
        <v>31</v>
      </c>
      <c r="K294" s="98"/>
      <c r="L294" s="96"/>
      <c r="M294" s="96"/>
      <c r="N294" s="96" t="s">
        <v>3196</v>
      </c>
      <c r="O294" s="96"/>
      <c r="P294" s="97"/>
      <c r="Q294" s="97"/>
      <c r="R294" s="104" t="s">
        <v>112</v>
      </c>
      <c r="S294" s="104" t="s">
        <v>112</v>
      </c>
      <c r="T294" s="98"/>
      <c r="U294" s="97" t="s">
        <v>985</v>
      </c>
      <c r="V294" s="96" t="s">
        <v>34</v>
      </c>
      <c r="W294" s="9">
        <f t="shared" ca="1" si="23"/>
        <v>1110</v>
      </c>
      <c r="X294" s="9" t="str">
        <f t="shared" ca="1" si="24"/>
        <v>Above 1 Year</v>
      </c>
      <c r="Y294" s="9" t="str">
        <f t="shared" ca="1" si="25"/>
        <v/>
      </c>
      <c r="Z294" s="9" t="str">
        <f t="shared" ca="1" si="26"/>
        <v/>
      </c>
      <c r="AA294" s="97" t="s">
        <v>378</v>
      </c>
      <c r="AB294" s="97" t="s">
        <v>4273</v>
      </c>
      <c r="AC294" s="97" t="str">
        <f t="shared" ca="1" si="27"/>
        <v>Above 1 Year</v>
      </c>
    </row>
    <row r="295" spans="1:29" s="24" customFormat="1" ht="25.5" customHeight="1" x14ac:dyDescent="0.25">
      <c r="A295" s="96">
        <v>294</v>
      </c>
      <c r="B295" s="97" t="s">
        <v>114</v>
      </c>
      <c r="C295" s="97" t="s">
        <v>956</v>
      </c>
      <c r="D295" s="96" t="s">
        <v>205</v>
      </c>
      <c r="E295" s="98">
        <v>45201</v>
      </c>
      <c r="F295" s="96" t="s">
        <v>232</v>
      </c>
      <c r="G295" s="96">
        <v>2023</v>
      </c>
      <c r="H295" s="97" t="s">
        <v>48</v>
      </c>
      <c r="I295" s="97" t="s">
        <v>49</v>
      </c>
      <c r="J295" s="96" t="s">
        <v>31</v>
      </c>
      <c r="K295" s="98"/>
      <c r="L295" s="96"/>
      <c r="M295" s="96"/>
      <c r="N295" s="96" t="s">
        <v>3196</v>
      </c>
      <c r="O295" s="96"/>
      <c r="P295" s="97"/>
      <c r="Q295" s="97"/>
      <c r="R295" s="104" t="s">
        <v>112</v>
      </c>
      <c r="S295" s="104" t="s">
        <v>112</v>
      </c>
      <c r="T295" s="98"/>
      <c r="U295" s="97" t="s">
        <v>986</v>
      </c>
      <c r="V295" s="96" t="s">
        <v>34</v>
      </c>
      <c r="W295" s="9">
        <f t="shared" ca="1" si="23"/>
        <v>1110</v>
      </c>
      <c r="X295" s="9" t="str">
        <f t="shared" ca="1" si="24"/>
        <v>Above 1 Year</v>
      </c>
      <c r="Y295" s="9" t="str">
        <f t="shared" ca="1" si="25"/>
        <v/>
      </c>
      <c r="Z295" s="9" t="str">
        <f t="shared" ca="1" si="26"/>
        <v/>
      </c>
      <c r="AA295" s="97" t="s">
        <v>207</v>
      </c>
      <c r="AB295" s="97" t="s">
        <v>4274</v>
      </c>
      <c r="AC295" s="97" t="str">
        <f t="shared" ca="1" si="27"/>
        <v>Above 1 Year</v>
      </c>
    </row>
    <row r="296" spans="1:29" s="24" customFormat="1" ht="25.5" customHeight="1" x14ac:dyDescent="0.25">
      <c r="A296" s="96">
        <v>295</v>
      </c>
      <c r="B296" s="97" t="s">
        <v>42</v>
      </c>
      <c r="C296" s="97" t="s">
        <v>947</v>
      </c>
      <c r="D296" s="96" t="s">
        <v>240</v>
      </c>
      <c r="E296" s="98">
        <v>45206</v>
      </c>
      <c r="F296" s="96" t="s">
        <v>232</v>
      </c>
      <c r="G296" s="96">
        <v>2023</v>
      </c>
      <c r="H296" s="97" t="s">
        <v>39</v>
      </c>
      <c r="I296" s="97" t="s">
        <v>39</v>
      </c>
      <c r="J296" s="96" t="s">
        <v>31</v>
      </c>
      <c r="K296" s="98"/>
      <c r="L296" s="96"/>
      <c r="M296" s="96"/>
      <c r="N296" s="96" t="s">
        <v>3196</v>
      </c>
      <c r="O296" s="96"/>
      <c r="P296" s="97"/>
      <c r="Q296" s="97"/>
      <c r="R296" s="104" t="s">
        <v>142</v>
      </c>
      <c r="S296" s="104" t="s">
        <v>50</v>
      </c>
      <c r="T296" s="98"/>
      <c r="U296" s="97" t="s">
        <v>1708</v>
      </c>
      <c r="V296" s="96" t="s">
        <v>34</v>
      </c>
      <c r="W296" s="9">
        <f t="shared" ca="1" si="23"/>
        <v>1105</v>
      </c>
      <c r="X296" s="9" t="str">
        <f t="shared" ca="1" si="24"/>
        <v>Above 1 Year</v>
      </c>
      <c r="Y296" s="9" t="str">
        <f t="shared" ca="1" si="25"/>
        <v/>
      </c>
      <c r="Z296" s="9" t="str">
        <f t="shared" ca="1" si="26"/>
        <v/>
      </c>
      <c r="AA296" s="97" t="s">
        <v>203</v>
      </c>
      <c r="AB296" s="97" t="s">
        <v>4275</v>
      </c>
      <c r="AC296" s="97" t="str">
        <f t="shared" ca="1" si="27"/>
        <v>Above 1 Year</v>
      </c>
    </row>
    <row r="297" spans="1:29" s="24" customFormat="1" ht="25.5" customHeight="1" x14ac:dyDescent="0.25">
      <c r="A297" s="96">
        <v>296</v>
      </c>
      <c r="B297" s="97" t="s">
        <v>107</v>
      </c>
      <c r="C297" s="97" t="s">
        <v>987</v>
      </c>
      <c r="D297" s="96" t="s">
        <v>227</v>
      </c>
      <c r="E297" s="98">
        <v>45211</v>
      </c>
      <c r="F297" s="96" t="s">
        <v>232</v>
      </c>
      <c r="G297" s="96">
        <v>2023</v>
      </c>
      <c r="H297" s="97" t="s">
        <v>59</v>
      </c>
      <c r="I297" s="97" t="s">
        <v>59</v>
      </c>
      <c r="J297" s="96" t="s">
        <v>60</v>
      </c>
      <c r="K297" s="98"/>
      <c r="L297" s="96"/>
      <c r="M297" s="96"/>
      <c r="N297" s="96" t="s">
        <v>3196</v>
      </c>
      <c r="O297" s="96"/>
      <c r="P297" s="97"/>
      <c r="Q297" s="97"/>
      <c r="R297" s="104" t="s">
        <v>112</v>
      </c>
      <c r="S297" s="104" t="s">
        <v>112</v>
      </c>
      <c r="T297" s="98"/>
      <c r="U297" s="97" t="s">
        <v>988</v>
      </c>
      <c r="V297" s="96" t="s">
        <v>34</v>
      </c>
      <c r="W297" s="9">
        <f t="shared" ca="1" si="23"/>
        <v>1100</v>
      </c>
      <c r="X297" s="9" t="str">
        <f t="shared" ca="1" si="24"/>
        <v>Above 1 Year</v>
      </c>
      <c r="Y297" s="9" t="str">
        <f t="shared" ca="1" si="25"/>
        <v/>
      </c>
      <c r="Z297" s="9" t="str">
        <f t="shared" ca="1" si="26"/>
        <v/>
      </c>
      <c r="AA297" s="97" t="s">
        <v>229</v>
      </c>
      <c r="AB297" s="97" t="s">
        <v>4276</v>
      </c>
      <c r="AC297" s="97" t="str">
        <f t="shared" ca="1" si="27"/>
        <v>Above 1 Year</v>
      </c>
    </row>
    <row r="298" spans="1:29" s="24" customFormat="1" ht="25.5" customHeight="1" x14ac:dyDescent="0.25">
      <c r="A298" s="96">
        <v>297</v>
      </c>
      <c r="B298" s="97" t="s">
        <v>61</v>
      </c>
      <c r="C298" s="97" t="s">
        <v>977</v>
      </c>
      <c r="D298" s="96" t="s">
        <v>302</v>
      </c>
      <c r="E298" s="98">
        <v>45213</v>
      </c>
      <c r="F298" s="96" t="s">
        <v>232</v>
      </c>
      <c r="G298" s="96">
        <v>2023</v>
      </c>
      <c r="H298" s="97" t="s">
        <v>94</v>
      </c>
      <c r="I298" s="97" t="s">
        <v>94</v>
      </c>
      <c r="J298" s="96" t="s">
        <v>31</v>
      </c>
      <c r="K298" s="98"/>
      <c r="L298" s="96"/>
      <c r="M298" s="96"/>
      <c r="N298" s="96" t="s">
        <v>3196</v>
      </c>
      <c r="O298" s="96"/>
      <c r="P298" s="97"/>
      <c r="Q298" s="97"/>
      <c r="R298" s="104" t="s">
        <v>112</v>
      </c>
      <c r="S298" s="104" t="s">
        <v>112</v>
      </c>
      <c r="T298" s="98"/>
      <c r="U298" s="97" t="s">
        <v>989</v>
      </c>
      <c r="V298" s="96" t="s">
        <v>34</v>
      </c>
      <c r="W298" s="9">
        <f t="shared" ca="1" si="23"/>
        <v>1098</v>
      </c>
      <c r="X298" s="9" t="str">
        <f t="shared" ca="1" si="24"/>
        <v>Above 1 Year</v>
      </c>
      <c r="Y298" s="9" t="str">
        <f t="shared" ca="1" si="25"/>
        <v/>
      </c>
      <c r="Z298" s="9" t="str">
        <f t="shared" ca="1" si="26"/>
        <v/>
      </c>
      <c r="AA298" s="97" t="s">
        <v>245</v>
      </c>
      <c r="AB298" s="97" t="s">
        <v>4277</v>
      </c>
      <c r="AC298" s="97" t="str">
        <f t="shared" ca="1" si="27"/>
        <v>Above 1 Year</v>
      </c>
    </row>
    <row r="299" spans="1:29" s="24" customFormat="1" ht="25.5" customHeight="1" x14ac:dyDescent="0.25">
      <c r="A299" s="96">
        <v>298</v>
      </c>
      <c r="B299" s="97" t="s">
        <v>42</v>
      </c>
      <c r="C299" s="97" t="s">
        <v>990</v>
      </c>
      <c r="D299" s="96" t="s">
        <v>317</v>
      </c>
      <c r="E299" s="98">
        <v>45215</v>
      </c>
      <c r="F299" s="96" t="s">
        <v>232</v>
      </c>
      <c r="G299" s="96">
        <v>2023</v>
      </c>
      <c r="H299" s="97" t="s">
        <v>94</v>
      </c>
      <c r="I299" s="97" t="s">
        <v>94</v>
      </c>
      <c r="J299" s="96" t="s">
        <v>31</v>
      </c>
      <c r="K299" s="98"/>
      <c r="L299" s="96"/>
      <c r="M299" s="96"/>
      <c r="N299" s="96" t="s">
        <v>3196</v>
      </c>
      <c r="O299" s="96"/>
      <c r="P299" s="97"/>
      <c r="Q299" s="97"/>
      <c r="R299" s="104" t="s">
        <v>112</v>
      </c>
      <c r="S299" s="104" t="s">
        <v>112</v>
      </c>
      <c r="T299" s="98"/>
      <c r="U299" s="97" t="s">
        <v>991</v>
      </c>
      <c r="V299" s="96" t="s">
        <v>34</v>
      </c>
      <c r="W299" s="9">
        <f t="shared" ca="1" si="23"/>
        <v>1096</v>
      </c>
      <c r="X299" s="9" t="str">
        <f t="shared" ca="1" si="24"/>
        <v>Above 1 Year</v>
      </c>
      <c r="Y299" s="9" t="str">
        <f t="shared" ca="1" si="25"/>
        <v/>
      </c>
      <c r="Z299" s="9" t="str">
        <f t="shared" ca="1" si="26"/>
        <v/>
      </c>
      <c r="AA299" s="97" t="s">
        <v>245</v>
      </c>
      <c r="AB299" s="97" t="s">
        <v>4278</v>
      </c>
      <c r="AC299" s="97" t="str">
        <f t="shared" ca="1" si="27"/>
        <v>Above 1 Year</v>
      </c>
    </row>
    <row r="300" spans="1:29" s="24" customFormat="1" ht="25.5" customHeight="1" x14ac:dyDescent="0.25">
      <c r="A300" s="96">
        <v>299</v>
      </c>
      <c r="B300" s="97" t="s">
        <v>78</v>
      </c>
      <c r="C300" s="97" t="s">
        <v>992</v>
      </c>
      <c r="D300" s="96" t="s">
        <v>666</v>
      </c>
      <c r="E300" s="98">
        <v>45216</v>
      </c>
      <c r="F300" s="96" t="s">
        <v>232</v>
      </c>
      <c r="G300" s="96">
        <v>2023</v>
      </c>
      <c r="H300" s="97" t="s">
        <v>48</v>
      </c>
      <c r="I300" s="97" t="s">
        <v>49</v>
      </c>
      <c r="J300" s="96" t="s">
        <v>31</v>
      </c>
      <c r="K300" s="98"/>
      <c r="L300" s="96"/>
      <c r="M300" s="96"/>
      <c r="N300" s="96" t="s">
        <v>3196</v>
      </c>
      <c r="O300" s="96"/>
      <c r="P300" s="97"/>
      <c r="Q300" s="97"/>
      <c r="R300" s="104" t="s">
        <v>112</v>
      </c>
      <c r="S300" s="104" t="s">
        <v>112</v>
      </c>
      <c r="T300" s="98"/>
      <c r="U300" s="97" t="s">
        <v>993</v>
      </c>
      <c r="V300" s="96" t="s">
        <v>34</v>
      </c>
      <c r="W300" s="9">
        <f t="shared" ca="1" si="23"/>
        <v>1095</v>
      </c>
      <c r="X300" s="9" t="str">
        <f t="shared" ca="1" si="24"/>
        <v>Above 1 Year</v>
      </c>
      <c r="Y300" s="9" t="str">
        <f t="shared" ca="1" si="25"/>
        <v/>
      </c>
      <c r="Z300" s="9" t="str">
        <f t="shared" ca="1" si="26"/>
        <v/>
      </c>
      <c r="AA300" s="97" t="s">
        <v>207</v>
      </c>
      <c r="AB300" s="97" t="s">
        <v>4279</v>
      </c>
      <c r="AC300" s="97" t="str">
        <f t="shared" ca="1" si="27"/>
        <v>Above 1 Year</v>
      </c>
    </row>
    <row r="301" spans="1:29" s="24" customFormat="1" ht="25.5" customHeight="1" x14ac:dyDescent="0.25">
      <c r="A301" s="96">
        <v>300</v>
      </c>
      <c r="B301" s="97" t="s">
        <v>74</v>
      </c>
      <c r="C301" s="97" t="s">
        <v>998</v>
      </c>
      <c r="D301" s="96" t="s">
        <v>264</v>
      </c>
      <c r="E301" s="98">
        <v>45229</v>
      </c>
      <c r="F301" s="96" t="s">
        <v>232</v>
      </c>
      <c r="G301" s="96">
        <v>2023</v>
      </c>
      <c r="H301" s="97" t="s">
        <v>59</v>
      </c>
      <c r="I301" s="97" t="s">
        <v>59</v>
      </c>
      <c r="J301" s="96" t="s">
        <v>60</v>
      </c>
      <c r="K301" s="98"/>
      <c r="L301" s="96"/>
      <c r="M301" s="96"/>
      <c r="N301" s="96" t="s">
        <v>3196</v>
      </c>
      <c r="O301" s="96"/>
      <c r="P301" s="97"/>
      <c r="Q301" s="97"/>
      <c r="R301" s="104" t="s">
        <v>112</v>
      </c>
      <c r="S301" s="104" t="s">
        <v>112</v>
      </c>
      <c r="T301" s="98"/>
      <c r="U301" s="97" t="s">
        <v>999</v>
      </c>
      <c r="V301" s="96" t="s">
        <v>34</v>
      </c>
      <c r="W301" s="9">
        <f t="shared" ca="1" si="23"/>
        <v>1082</v>
      </c>
      <c r="X301" s="9" t="str">
        <f t="shared" ca="1" si="24"/>
        <v>Above 1 Year</v>
      </c>
      <c r="Y301" s="9" t="str">
        <f t="shared" ca="1" si="25"/>
        <v/>
      </c>
      <c r="Z301" s="9" t="str">
        <f t="shared" ca="1" si="26"/>
        <v/>
      </c>
      <c r="AA301" s="97" t="s">
        <v>229</v>
      </c>
      <c r="AB301" s="97" t="s">
        <v>4281</v>
      </c>
      <c r="AC301" s="97" t="str">
        <f t="shared" ca="1" si="27"/>
        <v>Above 1 Year</v>
      </c>
    </row>
    <row r="302" spans="1:29" s="24" customFormat="1" ht="25.5" customHeight="1" x14ac:dyDescent="0.25">
      <c r="A302" s="96">
        <v>301</v>
      </c>
      <c r="B302" s="97" t="s">
        <v>107</v>
      </c>
      <c r="C302" s="97" t="s">
        <v>1000</v>
      </c>
      <c r="D302" s="96" t="s">
        <v>70</v>
      </c>
      <c r="E302" s="98">
        <v>45230</v>
      </c>
      <c r="F302" s="96" t="s">
        <v>232</v>
      </c>
      <c r="G302" s="96">
        <v>2023</v>
      </c>
      <c r="H302" s="97" t="s">
        <v>70</v>
      </c>
      <c r="I302" s="97" t="s">
        <v>70</v>
      </c>
      <c r="J302" s="96" t="s">
        <v>70</v>
      </c>
      <c r="K302" s="98"/>
      <c r="L302" s="96"/>
      <c r="M302" s="96"/>
      <c r="N302" s="96" t="s">
        <v>3196</v>
      </c>
      <c r="O302" s="96"/>
      <c r="P302" s="97"/>
      <c r="Q302" s="97"/>
      <c r="R302" s="104" t="s">
        <v>112</v>
      </c>
      <c r="S302" s="104" t="s">
        <v>112</v>
      </c>
      <c r="T302" s="98"/>
      <c r="U302" s="97" t="s">
        <v>1001</v>
      </c>
      <c r="V302" s="96" t="s">
        <v>34</v>
      </c>
      <c r="W302" s="9">
        <f t="shared" ca="1" si="23"/>
        <v>1081</v>
      </c>
      <c r="X302" s="9" t="str">
        <f t="shared" ca="1" si="24"/>
        <v>Above 1 Year</v>
      </c>
      <c r="Y302" s="9" t="str">
        <f t="shared" ca="1" si="25"/>
        <v/>
      </c>
      <c r="Z302" s="9" t="str">
        <f t="shared" ca="1" si="26"/>
        <v/>
      </c>
      <c r="AA302" s="97" t="s">
        <v>254</v>
      </c>
      <c r="AB302" s="97" t="s">
        <v>4282</v>
      </c>
      <c r="AC302" s="97" t="str">
        <f t="shared" ca="1" si="27"/>
        <v>Above 1 Year</v>
      </c>
    </row>
    <row r="303" spans="1:29" s="24" customFormat="1" ht="25.5" customHeight="1" x14ac:dyDescent="0.25">
      <c r="A303" s="96">
        <v>302</v>
      </c>
      <c r="B303" s="97" t="s">
        <v>68</v>
      </c>
      <c r="C303" s="97" t="s">
        <v>1005</v>
      </c>
      <c r="D303" s="96" t="s">
        <v>317</v>
      </c>
      <c r="E303" s="98">
        <v>45237</v>
      </c>
      <c r="F303" s="96" t="s">
        <v>206</v>
      </c>
      <c r="G303" s="96">
        <v>2023</v>
      </c>
      <c r="H303" s="97" t="s">
        <v>94</v>
      </c>
      <c r="I303" s="97" t="s">
        <v>94</v>
      </c>
      <c r="J303" s="96" t="s">
        <v>31</v>
      </c>
      <c r="K303" s="98"/>
      <c r="L303" s="96"/>
      <c r="M303" s="96"/>
      <c r="N303" s="96" t="s">
        <v>3196</v>
      </c>
      <c r="O303" s="96"/>
      <c r="P303" s="97"/>
      <c r="Q303" s="97"/>
      <c r="R303" s="104" t="s">
        <v>112</v>
      </c>
      <c r="S303" s="104" t="s">
        <v>112</v>
      </c>
      <c r="T303" s="98"/>
      <c r="U303" s="97" t="s">
        <v>1006</v>
      </c>
      <c r="V303" s="96" t="s">
        <v>34</v>
      </c>
      <c r="W303" s="9">
        <f t="shared" ca="1" si="23"/>
        <v>1074</v>
      </c>
      <c r="X303" s="9" t="str">
        <f t="shared" ca="1" si="24"/>
        <v>Above 1 Year</v>
      </c>
      <c r="Y303" s="9" t="str">
        <f t="shared" ca="1" si="25"/>
        <v/>
      </c>
      <c r="Z303" s="9" t="str">
        <f t="shared" ca="1" si="26"/>
        <v/>
      </c>
      <c r="AA303" s="97" t="s">
        <v>245</v>
      </c>
      <c r="AB303" s="97" t="s">
        <v>4284</v>
      </c>
      <c r="AC303" s="97" t="str">
        <f t="shared" ca="1" si="27"/>
        <v>Above 1 Year</v>
      </c>
    </row>
    <row r="304" spans="1:29" s="24" customFormat="1" ht="25.5" customHeight="1" x14ac:dyDescent="0.25">
      <c r="A304" s="96">
        <v>303</v>
      </c>
      <c r="B304" s="97" t="s">
        <v>104</v>
      </c>
      <c r="C304" s="97" t="s">
        <v>1007</v>
      </c>
      <c r="D304" s="96" t="s">
        <v>852</v>
      </c>
      <c r="E304" s="98">
        <v>45238</v>
      </c>
      <c r="F304" s="96" t="s">
        <v>206</v>
      </c>
      <c r="G304" s="96">
        <v>2023</v>
      </c>
      <c r="H304" s="97" t="s">
        <v>48</v>
      </c>
      <c r="I304" s="97" t="s">
        <v>49</v>
      </c>
      <c r="J304" s="96" t="s">
        <v>31</v>
      </c>
      <c r="K304" s="98"/>
      <c r="L304" s="96"/>
      <c r="M304" s="96"/>
      <c r="N304" s="96" t="s">
        <v>3196</v>
      </c>
      <c r="O304" s="96"/>
      <c r="P304" s="97"/>
      <c r="Q304" s="97"/>
      <c r="R304" s="104" t="s">
        <v>112</v>
      </c>
      <c r="S304" s="104" t="s">
        <v>112</v>
      </c>
      <c r="T304" s="98"/>
      <c r="U304" s="97" t="s">
        <v>1008</v>
      </c>
      <c r="V304" s="96" t="s">
        <v>34</v>
      </c>
      <c r="W304" s="9">
        <f t="shared" ca="1" si="23"/>
        <v>1073</v>
      </c>
      <c r="X304" s="9" t="str">
        <f t="shared" ca="1" si="24"/>
        <v>Above 1 Year</v>
      </c>
      <c r="Y304" s="9" t="str">
        <f t="shared" ca="1" si="25"/>
        <v/>
      </c>
      <c r="Z304" s="9" t="str">
        <f t="shared" ca="1" si="26"/>
        <v/>
      </c>
      <c r="AA304" s="97" t="s">
        <v>207</v>
      </c>
      <c r="AB304" s="97" t="s">
        <v>4285</v>
      </c>
      <c r="AC304" s="97" t="str">
        <f t="shared" ca="1" si="27"/>
        <v>Above 1 Year</v>
      </c>
    </row>
    <row r="305" spans="1:29" s="24" customFormat="1" ht="25.5" customHeight="1" x14ac:dyDescent="0.25">
      <c r="A305" s="96">
        <v>304</v>
      </c>
      <c r="B305" s="97" t="s">
        <v>68</v>
      </c>
      <c r="C305" s="97" t="s">
        <v>1011</v>
      </c>
      <c r="D305" s="96" t="s">
        <v>264</v>
      </c>
      <c r="E305" s="98">
        <v>45241</v>
      </c>
      <c r="F305" s="96" t="s">
        <v>206</v>
      </c>
      <c r="G305" s="96">
        <v>2023</v>
      </c>
      <c r="H305" s="97" t="s">
        <v>59</v>
      </c>
      <c r="I305" s="97" t="s">
        <v>59</v>
      </c>
      <c r="J305" s="96" t="s">
        <v>60</v>
      </c>
      <c r="K305" s="98"/>
      <c r="L305" s="96"/>
      <c r="M305" s="96"/>
      <c r="N305" s="96" t="s">
        <v>3196</v>
      </c>
      <c r="O305" s="96"/>
      <c r="P305" s="97"/>
      <c r="Q305" s="97"/>
      <c r="R305" s="104" t="s">
        <v>112</v>
      </c>
      <c r="S305" s="104" t="s">
        <v>112</v>
      </c>
      <c r="T305" s="98"/>
      <c r="U305" s="97" t="s">
        <v>1012</v>
      </c>
      <c r="V305" s="96" t="s">
        <v>34</v>
      </c>
      <c r="W305" s="9">
        <f t="shared" ca="1" si="23"/>
        <v>1070</v>
      </c>
      <c r="X305" s="9" t="str">
        <f t="shared" ca="1" si="24"/>
        <v>Above 1 Year</v>
      </c>
      <c r="Y305" s="9" t="str">
        <f t="shared" ca="1" si="25"/>
        <v/>
      </c>
      <c r="Z305" s="9" t="str">
        <f t="shared" ca="1" si="26"/>
        <v/>
      </c>
      <c r="AA305" s="97" t="s">
        <v>229</v>
      </c>
      <c r="AB305" s="97" t="s">
        <v>4287</v>
      </c>
      <c r="AC305" s="97" t="str">
        <f t="shared" ca="1" si="27"/>
        <v>Above 1 Year</v>
      </c>
    </row>
    <row r="306" spans="1:29" s="24" customFormat="1" ht="25.5" customHeight="1" x14ac:dyDescent="0.25">
      <c r="A306" s="96">
        <v>305</v>
      </c>
      <c r="B306" s="97" t="s">
        <v>73</v>
      </c>
      <c r="C306" s="97" t="s">
        <v>975</v>
      </c>
      <c r="D306" s="96" t="s">
        <v>70</v>
      </c>
      <c r="E306" s="98">
        <v>45241</v>
      </c>
      <c r="F306" s="96" t="s">
        <v>206</v>
      </c>
      <c r="G306" s="96">
        <v>2023</v>
      </c>
      <c r="H306" s="97" t="s">
        <v>70</v>
      </c>
      <c r="I306" s="97" t="s">
        <v>70</v>
      </c>
      <c r="J306" s="96" t="s">
        <v>70</v>
      </c>
      <c r="K306" s="98"/>
      <c r="L306" s="96"/>
      <c r="M306" s="96"/>
      <c r="N306" s="96" t="s">
        <v>3196</v>
      </c>
      <c r="O306" s="96"/>
      <c r="P306" s="97"/>
      <c r="Q306" s="97"/>
      <c r="R306" s="104" t="s">
        <v>112</v>
      </c>
      <c r="S306" s="104" t="s">
        <v>112</v>
      </c>
      <c r="T306" s="98"/>
      <c r="U306" s="97" t="s">
        <v>1013</v>
      </c>
      <c r="V306" s="96" t="s">
        <v>34</v>
      </c>
      <c r="W306" s="9">
        <f t="shared" ca="1" si="23"/>
        <v>1070</v>
      </c>
      <c r="X306" s="9" t="str">
        <f t="shared" ca="1" si="24"/>
        <v>Above 1 Year</v>
      </c>
      <c r="Y306" s="9" t="str">
        <f t="shared" ca="1" si="25"/>
        <v/>
      </c>
      <c r="Z306" s="9" t="str">
        <f t="shared" ca="1" si="26"/>
        <v/>
      </c>
      <c r="AA306" s="97" t="s">
        <v>254</v>
      </c>
      <c r="AB306" s="97" t="s">
        <v>4288</v>
      </c>
      <c r="AC306" s="97" t="str">
        <f t="shared" ca="1" si="27"/>
        <v>Above 1 Year</v>
      </c>
    </row>
    <row r="307" spans="1:29" s="24" customFormat="1" ht="25.5" customHeight="1" x14ac:dyDescent="0.25">
      <c r="A307" s="96">
        <v>306</v>
      </c>
      <c r="B307" s="97" t="s">
        <v>90</v>
      </c>
      <c r="C307" s="97" t="s">
        <v>1014</v>
      </c>
      <c r="D307" s="96" t="s">
        <v>302</v>
      </c>
      <c r="E307" s="98">
        <v>45243</v>
      </c>
      <c r="F307" s="96" t="s">
        <v>206</v>
      </c>
      <c r="G307" s="96">
        <v>2023</v>
      </c>
      <c r="H307" s="97" t="s">
        <v>94</v>
      </c>
      <c r="I307" s="97" t="s">
        <v>94</v>
      </c>
      <c r="J307" s="96" t="s">
        <v>31</v>
      </c>
      <c r="K307" s="98"/>
      <c r="L307" s="96"/>
      <c r="M307" s="96"/>
      <c r="N307" s="96" t="s">
        <v>3196</v>
      </c>
      <c r="O307" s="96"/>
      <c r="P307" s="97"/>
      <c r="Q307" s="97"/>
      <c r="R307" s="104" t="s">
        <v>112</v>
      </c>
      <c r="S307" s="104" t="s">
        <v>112</v>
      </c>
      <c r="T307" s="98"/>
      <c r="U307" s="97" t="s">
        <v>1015</v>
      </c>
      <c r="V307" s="96" t="s">
        <v>34</v>
      </c>
      <c r="W307" s="9">
        <f t="shared" ca="1" si="23"/>
        <v>1068</v>
      </c>
      <c r="X307" s="9" t="str">
        <f t="shared" ca="1" si="24"/>
        <v>Above 1 Year</v>
      </c>
      <c r="Y307" s="9" t="str">
        <f t="shared" ca="1" si="25"/>
        <v/>
      </c>
      <c r="Z307" s="9" t="str">
        <f t="shared" ca="1" si="26"/>
        <v/>
      </c>
      <c r="AA307" s="97" t="s">
        <v>245</v>
      </c>
      <c r="AB307" s="97" t="s">
        <v>4289</v>
      </c>
      <c r="AC307" s="97" t="str">
        <f t="shared" ca="1" si="27"/>
        <v>Above 1 Year</v>
      </c>
    </row>
    <row r="308" spans="1:29" s="24" customFormat="1" ht="25.5" customHeight="1" x14ac:dyDescent="0.25">
      <c r="A308" s="96">
        <v>307</v>
      </c>
      <c r="B308" s="97" t="s">
        <v>73</v>
      </c>
      <c r="C308" s="97" t="s">
        <v>1510</v>
      </c>
      <c r="D308" s="96" t="s">
        <v>759</v>
      </c>
      <c r="E308" s="98">
        <v>45245</v>
      </c>
      <c r="F308" s="96" t="s">
        <v>206</v>
      </c>
      <c r="G308" s="96">
        <v>2023</v>
      </c>
      <c r="H308" s="97" t="s">
        <v>122</v>
      </c>
      <c r="I308" s="97" t="s">
        <v>49</v>
      </c>
      <c r="J308" s="96" t="s">
        <v>31</v>
      </c>
      <c r="K308" s="98"/>
      <c r="L308" s="96"/>
      <c r="M308" s="96"/>
      <c r="N308" s="96" t="s">
        <v>3196</v>
      </c>
      <c r="O308" s="96"/>
      <c r="P308" s="97"/>
      <c r="Q308" s="97"/>
      <c r="R308" s="104" t="s">
        <v>112</v>
      </c>
      <c r="S308" s="104" t="s">
        <v>112</v>
      </c>
      <c r="T308" s="98"/>
      <c r="U308" s="97" t="s">
        <v>1511</v>
      </c>
      <c r="V308" s="96" t="s">
        <v>34</v>
      </c>
      <c r="W308" s="9">
        <f t="shared" ca="1" si="23"/>
        <v>1066</v>
      </c>
      <c r="X308" s="9" t="str">
        <f t="shared" ca="1" si="24"/>
        <v>Above 1 Year</v>
      </c>
      <c r="Y308" s="9" t="str">
        <f t="shared" ca="1" si="25"/>
        <v/>
      </c>
      <c r="Z308" s="9" t="str">
        <f t="shared" ca="1" si="26"/>
        <v/>
      </c>
      <c r="AA308" s="97" t="s">
        <v>207</v>
      </c>
      <c r="AB308" s="97" t="s">
        <v>4290</v>
      </c>
      <c r="AC308" s="97" t="str">
        <f t="shared" ca="1" si="27"/>
        <v>Above 1 Year</v>
      </c>
    </row>
    <row r="309" spans="1:29" s="24" customFormat="1" ht="25.5" customHeight="1" x14ac:dyDescent="0.25">
      <c r="A309" s="96">
        <v>308</v>
      </c>
      <c r="B309" s="97" t="s">
        <v>51</v>
      </c>
      <c r="C309" s="97" t="s">
        <v>1937</v>
      </c>
      <c r="D309" s="96" t="s">
        <v>302</v>
      </c>
      <c r="E309" s="98">
        <v>45245</v>
      </c>
      <c r="F309" s="96" t="s">
        <v>206</v>
      </c>
      <c r="G309" s="96">
        <v>2023</v>
      </c>
      <c r="H309" s="97" t="s">
        <v>94</v>
      </c>
      <c r="I309" s="97" t="s">
        <v>94</v>
      </c>
      <c r="J309" s="96" t="s">
        <v>31</v>
      </c>
      <c r="K309" s="98"/>
      <c r="L309" s="96"/>
      <c r="M309" s="96"/>
      <c r="N309" s="96" t="s">
        <v>3196</v>
      </c>
      <c r="O309" s="96"/>
      <c r="P309" s="97"/>
      <c r="Q309" s="97"/>
      <c r="R309" s="104" t="s">
        <v>128</v>
      </c>
      <c r="S309" s="104" t="s">
        <v>128</v>
      </c>
      <c r="T309" s="98"/>
      <c r="U309" s="97" t="s">
        <v>1938</v>
      </c>
      <c r="V309" s="96" t="s">
        <v>34</v>
      </c>
      <c r="W309" s="9">
        <f t="shared" ca="1" si="23"/>
        <v>1066</v>
      </c>
      <c r="X309" s="9" t="str">
        <f t="shared" ca="1" si="24"/>
        <v>Above 1 Year</v>
      </c>
      <c r="Y309" s="9" t="str">
        <f t="shared" ca="1" si="25"/>
        <v/>
      </c>
      <c r="Z309" s="9" t="str">
        <f t="shared" ca="1" si="26"/>
        <v/>
      </c>
      <c r="AA309" s="97" t="s">
        <v>245</v>
      </c>
      <c r="AB309" s="97" t="s">
        <v>4291</v>
      </c>
      <c r="AC309" s="97" t="str">
        <f t="shared" ca="1" si="27"/>
        <v>Above 1 Year</v>
      </c>
    </row>
    <row r="310" spans="1:29" s="24" customFormat="1" ht="25.5" customHeight="1" x14ac:dyDescent="0.25">
      <c r="A310" s="96">
        <v>309</v>
      </c>
      <c r="B310" s="97" t="s">
        <v>84</v>
      </c>
      <c r="C310" s="97" t="s">
        <v>1017</v>
      </c>
      <c r="D310" s="96" t="s">
        <v>302</v>
      </c>
      <c r="E310" s="98">
        <v>45248</v>
      </c>
      <c r="F310" s="96" t="s">
        <v>206</v>
      </c>
      <c r="G310" s="96">
        <v>2023</v>
      </c>
      <c r="H310" s="97" t="s">
        <v>94</v>
      </c>
      <c r="I310" s="97" t="s">
        <v>94</v>
      </c>
      <c r="J310" s="96" t="s">
        <v>31</v>
      </c>
      <c r="K310" s="98"/>
      <c r="L310" s="96"/>
      <c r="M310" s="96"/>
      <c r="N310" s="96" t="s">
        <v>3196</v>
      </c>
      <c r="O310" s="96"/>
      <c r="P310" s="97"/>
      <c r="Q310" s="97"/>
      <c r="R310" s="104" t="s">
        <v>112</v>
      </c>
      <c r="S310" s="104" t="s">
        <v>112</v>
      </c>
      <c r="T310" s="98"/>
      <c r="U310" s="97" t="s">
        <v>1018</v>
      </c>
      <c r="V310" s="96" t="s">
        <v>34</v>
      </c>
      <c r="W310" s="9">
        <f t="shared" ca="1" si="23"/>
        <v>1063</v>
      </c>
      <c r="X310" s="9" t="str">
        <f t="shared" ca="1" si="24"/>
        <v>Above 1 Year</v>
      </c>
      <c r="Y310" s="9" t="str">
        <f t="shared" ca="1" si="25"/>
        <v/>
      </c>
      <c r="Z310" s="9" t="str">
        <f t="shared" ca="1" si="26"/>
        <v/>
      </c>
      <c r="AA310" s="97" t="s">
        <v>245</v>
      </c>
      <c r="AB310" s="97" t="s">
        <v>4292</v>
      </c>
      <c r="AC310" s="97" t="str">
        <f t="shared" ca="1" si="27"/>
        <v>Above 1 Year</v>
      </c>
    </row>
    <row r="311" spans="1:29" s="24" customFormat="1" ht="25.5" customHeight="1" x14ac:dyDescent="0.25">
      <c r="A311" s="96">
        <v>310</v>
      </c>
      <c r="B311" s="97" t="s">
        <v>89</v>
      </c>
      <c r="C311" s="97" t="s">
        <v>1023</v>
      </c>
      <c r="D311" s="96" t="s">
        <v>1024</v>
      </c>
      <c r="E311" s="98">
        <v>45256</v>
      </c>
      <c r="F311" s="96" t="s">
        <v>206</v>
      </c>
      <c r="G311" s="96">
        <v>2023</v>
      </c>
      <c r="H311" s="97" t="s">
        <v>115</v>
      </c>
      <c r="I311" s="97" t="s">
        <v>154</v>
      </c>
      <c r="J311" s="96" t="s">
        <v>31</v>
      </c>
      <c r="K311" s="98"/>
      <c r="L311" s="96"/>
      <c r="M311" s="96"/>
      <c r="N311" s="96" t="s">
        <v>3196</v>
      </c>
      <c r="O311" s="96"/>
      <c r="P311" s="97"/>
      <c r="Q311" s="97"/>
      <c r="R311" s="104" t="s">
        <v>141</v>
      </c>
      <c r="S311" s="104" t="s">
        <v>141</v>
      </c>
      <c r="T311" s="98"/>
      <c r="U311" s="97" t="s">
        <v>1025</v>
      </c>
      <c r="V311" s="96" t="s">
        <v>34</v>
      </c>
      <c r="W311" s="9">
        <f t="shared" ca="1" si="23"/>
        <v>1055</v>
      </c>
      <c r="X311" s="9" t="str">
        <f t="shared" ca="1" si="24"/>
        <v>Above 1 Year</v>
      </c>
      <c r="Y311" s="9" t="str">
        <f t="shared" ca="1" si="25"/>
        <v/>
      </c>
      <c r="Z311" s="9" t="str">
        <f t="shared" ca="1" si="26"/>
        <v/>
      </c>
      <c r="AA311" s="97" t="s">
        <v>291</v>
      </c>
      <c r="AB311" s="97" t="s">
        <v>4294</v>
      </c>
      <c r="AC311" s="97" t="str">
        <f t="shared" ca="1" si="27"/>
        <v>Above 1 Year</v>
      </c>
    </row>
    <row r="312" spans="1:29" s="24" customFormat="1" ht="25.5" customHeight="1" x14ac:dyDescent="0.25">
      <c r="A312" s="96">
        <v>311</v>
      </c>
      <c r="B312" s="97" t="s">
        <v>68</v>
      </c>
      <c r="C312" s="97" t="s">
        <v>1031</v>
      </c>
      <c r="D312" s="96" t="s">
        <v>376</v>
      </c>
      <c r="E312" s="98">
        <v>45260</v>
      </c>
      <c r="F312" s="96" t="s">
        <v>206</v>
      </c>
      <c r="G312" s="96">
        <v>2023</v>
      </c>
      <c r="H312" s="97" t="s">
        <v>77</v>
      </c>
      <c r="I312" s="97" t="s">
        <v>72</v>
      </c>
      <c r="J312" s="96" t="s">
        <v>31</v>
      </c>
      <c r="K312" s="98"/>
      <c r="L312" s="96"/>
      <c r="M312" s="96"/>
      <c r="N312" s="96" t="s">
        <v>3196</v>
      </c>
      <c r="O312" s="96"/>
      <c r="P312" s="97"/>
      <c r="Q312" s="97"/>
      <c r="R312" s="104" t="s">
        <v>112</v>
      </c>
      <c r="S312" s="104" t="s">
        <v>112</v>
      </c>
      <c r="T312" s="98"/>
      <c r="U312" s="97" t="s">
        <v>1032</v>
      </c>
      <c r="V312" s="96" t="s">
        <v>34</v>
      </c>
      <c r="W312" s="9">
        <f t="shared" ca="1" si="23"/>
        <v>1051</v>
      </c>
      <c r="X312" s="9" t="str">
        <f t="shared" ca="1" si="24"/>
        <v>Above 1 Year</v>
      </c>
      <c r="Y312" s="9" t="str">
        <f t="shared" ca="1" si="25"/>
        <v/>
      </c>
      <c r="Z312" s="9" t="str">
        <f t="shared" ca="1" si="26"/>
        <v/>
      </c>
      <c r="AA312" s="97" t="s">
        <v>378</v>
      </c>
      <c r="AB312" s="97" t="s">
        <v>4296</v>
      </c>
      <c r="AC312" s="97" t="str">
        <f t="shared" ca="1" si="27"/>
        <v>Above 1 Year</v>
      </c>
    </row>
    <row r="313" spans="1:29" s="24" customFormat="1" ht="25.5" customHeight="1" x14ac:dyDescent="0.25">
      <c r="A313" s="96">
        <v>312</v>
      </c>
      <c r="B313" s="97" t="s">
        <v>64</v>
      </c>
      <c r="C313" s="97" t="s">
        <v>1034</v>
      </c>
      <c r="D313" s="96" t="s">
        <v>302</v>
      </c>
      <c r="E313" s="98">
        <v>45261</v>
      </c>
      <c r="F313" s="96" t="s">
        <v>233</v>
      </c>
      <c r="G313" s="96">
        <v>2023</v>
      </c>
      <c r="H313" s="97" t="s">
        <v>94</v>
      </c>
      <c r="I313" s="97" t="s">
        <v>94</v>
      </c>
      <c r="J313" s="96" t="s">
        <v>31</v>
      </c>
      <c r="K313" s="98"/>
      <c r="L313" s="96"/>
      <c r="M313" s="96"/>
      <c r="N313" s="96" t="s">
        <v>3196</v>
      </c>
      <c r="O313" s="96"/>
      <c r="P313" s="97"/>
      <c r="Q313" s="97"/>
      <c r="R313" s="104" t="s">
        <v>128</v>
      </c>
      <c r="S313" s="104" t="s">
        <v>128</v>
      </c>
      <c r="T313" s="98"/>
      <c r="U313" s="97" t="s">
        <v>1035</v>
      </c>
      <c r="V313" s="96" t="s">
        <v>34</v>
      </c>
      <c r="W313" s="9">
        <f t="shared" ca="1" si="23"/>
        <v>1050</v>
      </c>
      <c r="X313" s="9" t="str">
        <f t="shared" ca="1" si="24"/>
        <v>Above 1 Year</v>
      </c>
      <c r="Y313" s="9" t="str">
        <f t="shared" ca="1" si="25"/>
        <v/>
      </c>
      <c r="Z313" s="9" t="str">
        <f t="shared" ca="1" si="26"/>
        <v/>
      </c>
      <c r="AA313" s="97" t="s">
        <v>245</v>
      </c>
      <c r="AB313" s="97" t="s">
        <v>4297</v>
      </c>
      <c r="AC313" s="97" t="str">
        <f t="shared" ca="1" si="27"/>
        <v>Above 1 Year</v>
      </c>
    </row>
    <row r="314" spans="1:29" s="24" customFormat="1" ht="25.5" customHeight="1" x14ac:dyDescent="0.25">
      <c r="A314" s="96">
        <v>313</v>
      </c>
      <c r="B314" s="97" t="s">
        <v>28</v>
      </c>
      <c r="C314" s="97" t="s">
        <v>1005</v>
      </c>
      <c r="D314" s="96" t="s">
        <v>317</v>
      </c>
      <c r="E314" s="98">
        <v>45262</v>
      </c>
      <c r="F314" s="96" t="s">
        <v>233</v>
      </c>
      <c r="G314" s="96">
        <v>2023</v>
      </c>
      <c r="H314" s="97" t="s">
        <v>94</v>
      </c>
      <c r="I314" s="97" t="s">
        <v>94</v>
      </c>
      <c r="J314" s="96" t="s">
        <v>31</v>
      </c>
      <c r="K314" s="98"/>
      <c r="L314" s="96"/>
      <c r="M314" s="96"/>
      <c r="N314" s="96" t="s">
        <v>3196</v>
      </c>
      <c r="O314" s="96"/>
      <c r="P314" s="97"/>
      <c r="Q314" s="97"/>
      <c r="R314" s="104" t="s">
        <v>128</v>
      </c>
      <c r="S314" s="104" t="s">
        <v>112</v>
      </c>
      <c r="T314" s="98"/>
      <c r="U314" s="97" t="s">
        <v>1036</v>
      </c>
      <c r="V314" s="96" t="s">
        <v>34</v>
      </c>
      <c r="W314" s="9">
        <f t="shared" ca="1" si="23"/>
        <v>1049</v>
      </c>
      <c r="X314" s="9" t="str">
        <f t="shared" ca="1" si="24"/>
        <v>Above 1 Year</v>
      </c>
      <c r="Y314" s="9" t="str">
        <f t="shared" ca="1" si="25"/>
        <v/>
      </c>
      <c r="Z314" s="9" t="str">
        <f t="shared" ca="1" si="26"/>
        <v/>
      </c>
      <c r="AA314" s="97" t="s">
        <v>245</v>
      </c>
      <c r="AB314" s="97" t="s">
        <v>4298</v>
      </c>
      <c r="AC314" s="97" t="str">
        <f t="shared" ca="1" si="27"/>
        <v>Above 1 Year</v>
      </c>
    </row>
    <row r="315" spans="1:29" s="24" customFormat="1" ht="25.5" customHeight="1" x14ac:dyDescent="0.25">
      <c r="A315" s="96">
        <v>314</v>
      </c>
      <c r="B315" s="97" t="s">
        <v>42</v>
      </c>
      <c r="C315" s="97" t="s">
        <v>1709</v>
      </c>
      <c r="D315" s="96" t="s">
        <v>462</v>
      </c>
      <c r="E315" s="98">
        <v>45264</v>
      </c>
      <c r="F315" s="96" t="s">
        <v>233</v>
      </c>
      <c r="G315" s="96">
        <v>2023</v>
      </c>
      <c r="H315" s="97" t="s">
        <v>103</v>
      </c>
      <c r="I315" s="97" t="s">
        <v>49</v>
      </c>
      <c r="J315" s="96" t="s">
        <v>31</v>
      </c>
      <c r="K315" s="98"/>
      <c r="L315" s="96"/>
      <c r="M315" s="96"/>
      <c r="N315" s="96" t="s">
        <v>3196</v>
      </c>
      <c r="O315" s="96"/>
      <c r="P315" s="97"/>
      <c r="Q315" s="97"/>
      <c r="R315" s="104" t="s">
        <v>50</v>
      </c>
      <c r="S315" s="104" t="s">
        <v>50</v>
      </c>
      <c r="T315" s="98"/>
      <c r="U315" s="97" t="s">
        <v>1710</v>
      </c>
      <c r="V315" s="96" t="s">
        <v>34</v>
      </c>
      <c r="W315" s="9">
        <f t="shared" ca="1" si="23"/>
        <v>1047</v>
      </c>
      <c r="X315" s="9" t="str">
        <f t="shared" ca="1" si="24"/>
        <v>Above 1 Year</v>
      </c>
      <c r="Y315" s="9" t="str">
        <f t="shared" ca="1" si="25"/>
        <v/>
      </c>
      <c r="Z315" s="9" t="str">
        <f t="shared" ca="1" si="26"/>
        <v/>
      </c>
      <c r="AA315" s="97" t="s">
        <v>207</v>
      </c>
      <c r="AB315" s="97" t="s">
        <v>4299</v>
      </c>
      <c r="AC315" s="97" t="str">
        <f t="shared" ca="1" si="27"/>
        <v>Above 1 Year</v>
      </c>
    </row>
    <row r="316" spans="1:29" s="24" customFormat="1" ht="25.5" customHeight="1" x14ac:dyDescent="0.25">
      <c r="A316" s="96">
        <v>315</v>
      </c>
      <c r="B316" s="97" t="s">
        <v>58</v>
      </c>
      <c r="C316" s="97" t="s">
        <v>1040</v>
      </c>
      <c r="D316" s="96" t="s">
        <v>666</v>
      </c>
      <c r="E316" s="98">
        <v>45266</v>
      </c>
      <c r="F316" s="96" t="s">
        <v>233</v>
      </c>
      <c r="G316" s="96">
        <v>2023</v>
      </c>
      <c r="H316" s="97" t="s">
        <v>48</v>
      </c>
      <c r="I316" s="97" t="s">
        <v>49</v>
      </c>
      <c r="J316" s="96" t="s">
        <v>31</v>
      </c>
      <c r="K316" s="98"/>
      <c r="L316" s="96"/>
      <c r="M316" s="96"/>
      <c r="N316" s="96" t="s">
        <v>3196</v>
      </c>
      <c r="O316" s="96"/>
      <c r="P316" s="97"/>
      <c r="Q316" s="97"/>
      <c r="R316" s="104" t="s">
        <v>112</v>
      </c>
      <c r="S316" s="104" t="s">
        <v>112</v>
      </c>
      <c r="T316" s="98"/>
      <c r="U316" s="97" t="s">
        <v>1041</v>
      </c>
      <c r="V316" s="96" t="s">
        <v>34</v>
      </c>
      <c r="W316" s="9">
        <f t="shared" ca="1" si="23"/>
        <v>1045</v>
      </c>
      <c r="X316" s="9" t="str">
        <f t="shared" ca="1" si="24"/>
        <v>Above 1 Year</v>
      </c>
      <c r="Y316" s="9" t="str">
        <f t="shared" ca="1" si="25"/>
        <v/>
      </c>
      <c r="Z316" s="9" t="str">
        <f t="shared" ca="1" si="26"/>
        <v/>
      </c>
      <c r="AA316" s="97" t="s">
        <v>207</v>
      </c>
      <c r="AB316" s="97" t="s">
        <v>4300</v>
      </c>
      <c r="AC316" s="97" t="str">
        <f t="shared" ca="1" si="27"/>
        <v>Above 1 Year</v>
      </c>
    </row>
    <row r="317" spans="1:29" s="24" customFormat="1" ht="25.5" customHeight="1" x14ac:dyDescent="0.25">
      <c r="A317" s="96">
        <v>316</v>
      </c>
      <c r="B317" s="99" t="s">
        <v>78</v>
      </c>
      <c r="C317" s="99" t="s">
        <v>838</v>
      </c>
      <c r="D317" s="100" t="s">
        <v>514</v>
      </c>
      <c r="E317" s="101">
        <v>45275</v>
      </c>
      <c r="F317" s="100" t="s">
        <v>233</v>
      </c>
      <c r="G317" s="100">
        <v>2023</v>
      </c>
      <c r="H317" s="102" t="s">
        <v>48</v>
      </c>
      <c r="I317" s="99" t="s">
        <v>49</v>
      </c>
      <c r="J317" s="100" t="s">
        <v>31</v>
      </c>
      <c r="K317" s="101"/>
      <c r="L317" s="100"/>
      <c r="M317" s="100"/>
      <c r="N317" s="96" t="s">
        <v>3196</v>
      </c>
      <c r="O317" s="100"/>
      <c r="P317" s="99"/>
      <c r="Q317" s="99"/>
      <c r="R317" s="104" t="s">
        <v>112</v>
      </c>
      <c r="S317" s="104" t="s">
        <v>112</v>
      </c>
      <c r="T317" s="98"/>
      <c r="U317" s="99" t="s">
        <v>1042</v>
      </c>
      <c r="V317" s="100" t="s">
        <v>34</v>
      </c>
      <c r="W317" s="9">
        <f t="shared" ca="1" si="23"/>
        <v>1036</v>
      </c>
      <c r="X317" s="9" t="str">
        <f t="shared" ca="1" si="24"/>
        <v>Above 1 Year</v>
      </c>
      <c r="Y317" s="9" t="str">
        <f t="shared" ca="1" si="25"/>
        <v/>
      </c>
      <c r="Z317" s="9" t="str">
        <f t="shared" ca="1" si="26"/>
        <v/>
      </c>
      <c r="AA317" s="100" t="s">
        <v>207</v>
      </c>
      <c r="AB317" s="97" t="s">
        <v>4301</v>
      </c>
      <c r="AC317" s="97" t="str">
        <f t="shared" ca="1" si="27"/>
        <v>Above 1 Year</v>
      </c>
    </row>
    <row r="318" spans="1:29" s="24" customFormat="1" ht="25.5" customHeight="1" x14ac:dyDescent="0.25">
      <c r="A318" s="96">
        <v>317</v>
      </c>
      <c r="B318" s="99" t="s">
        <v>69</v>
      </c>
      <c r="C318" s="99" t="s">
        <v>1044</v>
      </c>
      <c r="D318" s="100" t="s">
        <v>227</v>
      </c>
      <c r="E318" s="101">
        <v>45276</v>
      </c>
      <c r="F318" s="100" t="s">
        <v>233</v>
      </c>
      <c r="G318" s="100">
        <v>2023</v>
      </c>
      <c r="H318" s="102" t="s">
        <v>59</v>
      </c>
      <c r="I318" s="99" t="s">
        <v>59</v>
      </c>
      <c r="J318" s="100" t="s">
        <v>60</v>
      </c>
      <c r="K318" s="101"/>
      <c r="L318" s="100"/>
      <c r="M318" s="100"/>
      <c r="N318" s="96" t="s">
        <v>3196</v>
      </c>
      <c r="O318" s="100"/>
      <c r="P318" s="99"/>
      <c r="Q318" s="99"/>
      <c r="R318" s="104" t="s">
        <v>112</v>
      </c>
      <c r="S318" s="104" t="s">
        <v>112</v>
      </c>
      <c r="T318" s="98"/>
      <c r="U318" s="99" t="s">
        <v>1045</v>
      </c>
      <c r="V318" s="100" t="s">
        <v>34</v>
      </c>
      <c r="W318" s="9">
        <f t="shared" ca="1" si="23"/>
        <v>1035</v>
      </c>
      <c r="X318" s="9" t="str">
        <f t="shared" ca="1" si="24"/>
        <v>Above 1 Year</v>
      </c>
      <c r="Y318" s="9" t="str">
        <f t="shared" ca="1" si="25"/>
        <v/>
      </c>
      <c r="Z318" s="9" t="str">
        <f t="shared" ca="1" si="26"/>
        <v/>
      </c>
      <c r="AA318" s="100" t="s">
        <v>229</v>
      </c>
      <c r="AB318" s="97" t="s">
        <v>4302</v>
      </c>
      <c r="AC318" s="97" t="str">
        <f t="shared" ca="1" si="27"/>
        <v>Above 1 Year</v>
      </c>
    </row>
    <row r="319" spans="1:29" s="24" customFormat="1" ht="25.5" customHeight="1" x14ac:dyDescent="0.25">
      <c r="A319" s="96">
        <v>318</v>
      </c>
      <c r="B319" s="99" t="s">
        <v>42</v>
      </c>
      <c r="C319" s="99" t="s">
        <v>983</v>
      </c>
      <c r="D319" s="100" t="s">
        <v>793</v>
      </c>
      <c r="E319" s="101">
        <v>45276</v>
      </c>
      <c r="F319" s="100" t="s">
        <v>233</v>
      </c>
      <c r="G319" s="100">
        <v>2023</v>
      </c>
      <c r="H319" s="102" t="s">
        <v>122</v>
      </c>
      <c r="I319" s="99" t="s">
        <v>49</v>
      </c>
      <c r="J319" s="100" t="s">
        <v>31</v>
      </c>
      <c r="K319" s="101"/>
      <c r="L319" s="100"/>
      <c r="M319" s="100"/>
      <c r="N319" s="96" t="s">
        <v>3196</v>
      </c>
      <c r="O319" s="100"/>
      <c r="P319" s="99"/>
      <c r="Q319" s="99"/>
      <c r="R319" s="104" t="s">
        <v>112</v>
      </c>
      <c r="S319" s="104" t="s">
        <v>112</v>
      </c>
      <c r="T319" s="98"/>
      <c r="U319" s="99" t="s">
        <v>1046</v>
      </c>
      <c r="V319" s="100" t="s">
        <v>34</v>
      </c>
      <c r="W319" s="9">
        <f t="shared" ca="1" si="23"/>
        <v>1035</v>
      </c>
      <c r="X319" s="9" t="str">
        <f t="shared" ca="1" si="24"/>
        <v>Above 1 Year</v>
      </c>
      <c r="Y319" s="9" t="str">
        <f t="shared" ca="1" si="25"/>
        <v/>
      </c>
      <c r="Z319" s="9" t="str">
        <f t="shared" ca="1" si="26"/>
        <v/>
      </c>
      <c r="AA319" s="100" t="s">
        <v>207</v>
      </c>
      <c r="AB319" s="97" t="s">
        <v>4303</v>
      </c>
      <c r="AC319" s="97" t="str">
        <f t="shared" ca="1" si="27"/>
        <v>Above 1 Year</v>
      </c>
    </row>
    <row r="320" spans="1:29" s="24" customFormat="1" ht="25.5" customHeight="1" x14ac:dyDescent="0.25">
      <c r="A320" s="96">
        <v>319</v>
      </c>
      <c r="B320" s="97" t="s">
        <v>47</v>
      </c>
      <c r="C320" s="97" t="s">
        <v>1019</v>
      </c>
      <c r="D320" s="96" t="s">
        <v>302</v>
      </c>
      <c r="E320" s="98">
        <v>45278</v>
      </c>
      <c r="F320" s="96" t="s">
        <v>233</v>
      </c>
      <c r="G320" s="96">
        <v>2023</v>
      </c>
      <c r="H320" s="97" t="s">
        <v>94</v>
      </c>
      <c r="I320" s="97" t="s">
        <v>94</v>
      </c>
      <c r="J320" s="96" t="s">
        <v>31</v>
      </c>
      <c r="K320" s="98"/>
      <c r="L320" s="96"/>
      <c r="M320" s="96"/>
      <c r="N320" s="96" t="s">
        <v>3196</v>
      </c>
      <c r="O320" s="96"/>
      <c r="P320" s="97"/>
      <c r="Q320" s="97"/>
      <c r="R320" s="104" t="s">
        <v>128</v>
      </c>
      <c r="S320" s="104" t="s">
        <v>128</v>
      </c>
      <c r="T320" s="98"/>
      <c r="U320" s="97" t="s">
        <v>1047</v>
      </c>
      <c r="V320" s="96" t="s">
        <v>34</v>
      </c>
      <c r="W320" s="9">
        <f t="shared" ca="1" si="23"/>
        <v>1033</v>
      </c>
      <c r="X320" s="9" t="str">
        <f t="shared" ca="1" si="24"/>
        <v>Above 1 Year</v>
      </c>
      <c r="Y320" s="9" t="str">
        <f t="shared" ca="1" si="25"/>
        <v/>
      </c>
      <c r="Z320" s="9" t="str">
        <f t="shared" ca="1" si="26"/>
        <v/>
      </c>
      <c r="AA320" s="97" t="s">
        <v>245</v>
      </c>
      <c r="AB320" s="97" t="s">
        <v>4304</v>
      </c>
      <c r="AC320" s="97" t="str">
        <f t="shared" ca="1" si="27"/>
        <v>Above 1 Year</v>
      </c>
    </row>
    <row r="321" spans="1:29" s="24" customFormat="1" ht="25.5" customHeight="1" x14ac:dyDescent="0.25">
      <c r="A321" s="96">
        <v>320</v>
      </c>
      <c r="B321" s="97" t="s">
        <v>67</v>
      </c>
      <c r="C321" s="97" t="s">
        <v>1033</v>
      </c>
      <c r="D321" s="96" t="s">
        <v>205</v>
      </c>
      <c r="E321" s="98">
        <v>45279</v>
      </c>
      <c r="F321" s="96" t="s">
        <v>233</v>
      </c>
      <c r="G321" s="96">
        <v>2023</v>
      </c>
      <c r="H321" s="97" t="s">
        <v>48</v>
      </c>
      <c r="I321" s="97" t="s">
        <v>49</v>
      </c>
      <c r="J321" s="96" t="s">
        <v>31</v>
      </c>
      <c r="K321" s="98"/>
      <c r="L321" s="96"/>
      <c r="M321" s="96"/>
      <c r="N321" s="96" t="s">
        <v>3196</v>
      </c>
      <c r="O321" s="96"/>
      <c r="P321" s="97"/>
      <c r="Q321" s="97"/>
      <c r="R321" s="104" t="s">
        <v>112</v>
      </c>
      <c r="S321" s="104" t="s">
        <v>112</v>
      </c>
      <c r="T321" s="98"/>
      <c r="U321" s="97" t="s">
        <v>1048</v>
      </c>
      <c r="V321" s="96" t="s">
        <v>34</v>
      </c>
      <c r="W321" s="9">
        <f t="shared" ca="1" si="23"/>
        <v>1032</v>
      </c>
      <c r="X321" s="9" t="str">
        <f t="shared" ca="1" si="24"/>
        <v>Above 1 Year</v>
      </c>
      <c r="Y321" s="9" t="str">
        <f t="shared" ca="1" si="25"/>
        <v/>
      </c>
      <c r="Z321" s="9" t="str">
        <f t="shared" ca="1" si="26"/>
        <v/>
      </c>
      <c r="AA321" s="97" t="s">
        <v>207</v>
      </c>
      <c r="AB321" s="97" t="s">
        <v>4305</v>
      </c>
      <c r="AC321" s="97" t="str">
        <f t="shared" ca="1" si="27"/>
        <v>Above 1 Year</v>
      </c>
    </row>
    <row r="322" spans="1:29" s="24" customFormat="1" ht="25.5" customHeight="1" x14ac:dyDescent="0.25">
      <c r="A322" s="96">
        <v>321</v>
      </c>
      <c r="B322" s="97" t="s">
        <v>90</v>
      </c>
      <c r="C322" s="97" t="s">
        <v>1049</v>
      </c>
      <c r="D322" s="96" t="s">
        <v>462</v>
      </c>
      <c r="E322" s="98">
        <v>45280</v>
      </c>
      <c r="F322" s="96" t="s">
        <v>233</v>
      </c>
      <c r="G322" s="96">
        <v>2023</v>
      </c>
      <c r="H322" s="97" t="s">
        <v>103</v>
      </c>
      <c r="I322" s="97" t="s">
        <v>49</v>
      </c>
      <c r="J322" s="96" t="s">
        <v>31</v>
      </c>
      <c r="K322" s="98"/>
      <c r="L322" s="96"/>
      <c r="M322" s="96"/>
      <c r="N322" s="96" t="s">
        <v>3196</v>
      </c>
      <c r="O322" s="96"/>
      <c r="P322" s="97"/>
      <c r="Q322" s="97"/>
      <c r="R322" s="104" t="s">
        <v>112</v>
      </c>
      <c r="S322" s="104" t="s">
        <v>112</v>
      </c>
      <c r="T322" s="98"/>
      <c r="U322" s="97" t="s">
        <v>1050</v>
      </c>
      <c r="V322" s="96" t="s">
        <v>34</v>
      </c>
      <c r="W322" s="9">
        <f t="shared" ref="W322:W385" ca="1" si="28">IF(N322="UI",DATEDIF(E322,TODAY(),"D"),"")</f>
        <v>1031</v>
      </c>
      <c r="X322" s="9" t="str">
        <f t="shared" ref="X322:X385" ca="1" si="29">IF(N322="UI",IF(W322&gt;365,"Above 1 Year",IF(AND(W322&lt;=365,W322&gt;180),"Above 6 Months",IF(AND(W322&lt;=180,W322&gt;90),"Above 3 Months",IF(AND(W322&lt;=90,W322&gt;60),"Above 60 Days",IF(AND(W322&lt;=60,W322&gt;45),"45 to 60 Days","Below 45 Days"))))),"")</f>
        <v>Above 1 Year</v>
      </c>
      <c r="Y322" s="9" t="str">
        <f t="shared" ca="1" si="25"/>
        <v/>
      </c>
      <c r="Z322" s="9" t="str">
        <f t="shared" ca="1" si="26"/>
        <v/>
      </c>
      <c r="AA322" s="97" t="s">
        <v>207</v>
      </c>
      <c r="AB322" s="97" t="s">
        <v>4306</v>
      </c>
      <c r="AC322" s="97" t="str">
        <f t="shared" ca="1" si="27"/>
        <v>Above 1 Year</v>
      </c>
    </row>
    <row r="323" spans="1:29" s="24" customFormat="1" ht="25.5" customHeight="1" x14ac:dyDescent="0.25">
      <c r="A323" s="96">
        <v>322</v>
      </c>
      <c r="B323" s="97" t="s">
        <v>84</v>
      </c>
      <c r="C323" s="97" t="s">
        <v>1053</v>
      </c>
      <c r="D323" s="96" t="s">
        <v>227</v>
      </c>
      <c r="E323" s="98">
        <v>45285</v>
      </c>
      <c r="F323" s="96" t="s">
        <v>233</v>
      </c>
      <c r="G323" s="96">
        <v>2023</v>
      </c>
      <c r="H323" s="97" t="s">
        <v>59</v>
      </c>
      <c r="I323" s="97" t="s">
        <v>59</v>
      </c>
      <c r="J323" s="96" t="s">
        <v>60</v>
      </c>
      <c r="K323" s="98"/>
      <c r="L323" s="96"/>
      <c r="M323" s="96"/>
      <c r="N323" s="96" t="s">
        <v>3196</v>
      </c>
      <c r="O323" s="96"/>
      <c r="P323" s="97"/>
      <c r="Q323" s="97"/>
      <c r="R323" s="104" t="s">
        <v>112</v>
      </c>
      <c r="S323" s="104" t="s">
        <v>112</v>
      </c>
      <c r="T323" s="98"/>
      <c r="U323" s="97" t="s">
        <v>1054</v>
      </c>
      <c r="V323" s="96" t="s">
        <v>34</v>
      </c>
      <c r="W323" s="9">
        <f t="shared" ca="1" si="28"/>
        <v>1026</v>
      </c>
      <c r="X323" s="9" t="str">
        <f t="shared" ca="1" si="29"/>
        <v>Above 1 Year</v>
      </c>
      <c r="Y323" s="9" t="str">
        <f t="shared" ca="1" si="25"/>
        <v/>
      </c>
      <c r="Z323" s="9" t="str">
        <f t="shared" ca="1" si="26"/>
        <v/>
      </c>
      <c r="AA323" s="97" t="s">
        <v>229</v>
      </c>
      <c r="AB323" s="97" t="s">
        <v>4307</v>
      </c>
      <c r="AC323" s="97" t="str">
        <f t="shared" ca="1" si="27"/>
        <v>Above 1 Year</v>
      </c>
    </row>
    <row r="324" spans="1:29" s="24" customFormat="1" ht="25.5" customHeight="1" x14ac:dyDescent="0.25">
      <c r="A324" s="96">
        <v>323</v>
      </c>
      <c r="B324" s="97" t="s">
        <v>90</v>
      </c>
      <c r="C324" s="97" t="s">
        <v>1055</v>
      </c>
      <c r="D324" s="96" t="s">
        <v>70</v>
      </c>
      <c r="E324" s="98">
        <v>45287</v>
      </c>
      <c r="F324" s="96" t="s">
        <v>233</v>
      </c>
      <c r="G324" s="96">
        <v>2023</v>
      </c>
      <c r="H324" s="97" t="s">
        <v>70</v>
      </c>
      <c r="I324" s="97" t="s">
        <v>70</v>
      </c>
      <c r="J324" s="96" t="s">
        <v>70</v>
      </c>
      <c r="K324" s="98"/>
      <c r="L324" s="96"/>
      <c r="M324" s="96"/>
      <c r="N324" s="96" t="s">
        <v>3196</v>
      </c>
      <c r="O324" s="96"/>
      <c r="P324" s="97"/>
      <c r="Q324" s="97"/>
      <c r="R324" s="104" t="s">
        <v>137</v>
      </c>
      <c r="S324" s="104" t="s">
        <v>137</v>
      </c>
      <c r="T324" s="98">
        <v>46193</v>
      </c>
      <c r="U324" s="97" t="s">
        <v>1056</v>
      </c>
      <c r="V324" s="96" t="s">
        <v>34</v>
      </c>
      <c r="W324" s="9">
        <f t="shared" ca="1" si="28"/>
        <v>1024</v>
      </c>
      <c r="X324" s="9" t="str">
        <f t="shared" ca="1" si="29"/>
        <v>Above 1 Year</v>
      </c>
      <c r="Y324" s="9">
        <f t="shared" ca="1" si="25"/>
        <v>118</v>
      </c>
      <c r="Z324" s="9" t="str">
        <f t="shared" ca="1" si="26"/>
        <v>Above 3 Months</v>
      </c>
      <c r="AA324" s="97" t="s">
        <v>254</v>
      </c>
      <c r="AB324" s="97" t="s">
        <v>4308</v>
      </c>
      <c r="AC324" s="97" t="str">
        <f t="shared" ca="1" si="27"/>
        <v>Above 1 Year</v>
      </c>
    </row>
    <row r="325" spans="1:29" s="24" customFormat="1" ht="25.5" customHeight="1" x14ac:dyDescent="0.25">
      <c r="A325" s="96">
        <v>324</v>
      </c>
      <c r="B325" s="99" t="s">
        <v>73</v>
      </c>
      <c r="C325" s="99" t="s">
        <v>1516</v>
      </c>
      <c r="D325" s="100" t="s">
        <v>222</v>
      </c>
      <c r="E325" s="101">
        <v>45287</v>
      </c>
      <c r="F325" s="100" t="s">
        <v>233</v>
      </c>
      <c r="G325" s="100">
        <v>2023</v>
      </c>
      <c r="H325" s="102" t="s">
        <v>29</v>
      </c>
      <c r="I325" s="99" t="s">
        <v>30</v>
      </c>
      <c r="J325" s="100" t="s">
        <v>31</v>
      </c>
      <c r="K325" s="101"/>
      <c r="L325" s="100"/>
      <c r="M325" s="100"/>
      <c r="N325" s="96" t="s">
        <v>3196</v>
      </c>
      <c r="O325" s="100"/>
      <c r="P325" s="99"/>
      <c r="Q325" s="99"/>
      <c r="R325" s="104" t="s">
        <v>50</v>
      </c>
      <c r="S325" s="104" t="s">
        <v>50</v>
      </c>
      <c r="T325" s="98"/>
      <c r="U325" s="99" t="s">
        <v>1517</v>
      </c>
      <c r="V325" s="100" t="s">
        <v>34</v>
      </c>
      <c r="W325" s="9">
        <f t="shared" ca="1" si="28"/>
        <v>1024</v>
      </c>
      <c r="X325" s="9" t="str">
        <f t="shared" ca="1" si="29"/>
        <v>Above 1 Year</v>
      </c>
      <c r="Y325" s="9" t="str">
        <f t="shared" ca="1" si="25"/>
        <v/>
      </c>
      <c r="Z325" s="9" t="str">
        <f t="shared" ca="1" si="26"/>
        <v/>
      </c>
      <c r="AA325" s="100" t="s">
        <v>193</v>
      </c>
      <c r="AB325" s="97" t="s">
        <v>4309</v>
      </c>
      <c r="AC325" s="97" t="str">
        <f t="shared" ca="1" si="27"/>
        <v>Above 1 Year</v>
      </c>
    </row>
    <row r="326" spans="1:29" s="24" customFormat="1" ht="25.5" customHeight="1" x14ac:dyDescent="0.25">
      <c r="A326" s="96">
        <v>325</v>
      </c>
      <c r="B326" s="97" t="s">
        <v>58</v>
      </c>
      <c r="C326" s="97" t="s">
        <v>1057</v>
      </c>
      <c r="D326" s="96" t="s">
        <v>314</v>
      </c>
      <c r="E326" s="98">
        <v>45291</v>
      </c>
      <c r="F326" s="96" t="s">
        <v>233</v>
      </c>
      <c r="G326" s="96">
        <v>2023</v>
      </c>
      <c r="H326" s="97" t="s">
        <v>103</v>
      </c>
      <c r="I326" s="97" t="s">
        <v>49</v>
      </c>
      <c r="J326" s="96" t="s">
        <v>31</v>
      </c>
      <c r="K326" s="98"/>
      <c r="L326" s="96"/>
      <c r="M326" s="96"/>
      <c r="N326" s="96" t="s">
        <v>3196</v>
      </c>
      <c r="O326" s="96"/>
      <c r="P326" s="97"/>
      <c r="Q326" s="97"/>
      <c r="R326" s="104" t="s">
        <v>112</v>
      </c>
      <c r="S326" s="104" t="s">
        <v>112</v>
      </c>
      <c r="T326" s="98"/>
      <c r="U326" s="97" t="s">
        <v>1058</v>
      </c>
      <c r="V326" s="96" t="s">
        <v>34</v>
      </c>
      <c r="W326" s="9">
        <f t="shared" ca="1" si="28"/>
        <v>1020</v>
      </c>
      <c r="X326" s="9" t="str">
        <f t="shared" ca="1" si="29"/>
        <v>Above 1 Year</v>
      </c>
      <c r="Y326" s="9" t="str">
        <f t="shared" ca="1" si="25"/>
        <v/>
      </c>
      <c r="Z326" s="9" t="str">
        <f t="shared" ca="1" si="26"/>
        <v/>
      </c>
      <c r="AA326" s="97" t="s">
        <v>207</v>
      </c>
      <c r="AB326" s="97" t="s">
        <v>4310</v>
      </c>
      <c r="AC326" s="97" t="str">
        <f t="shared" ca="1" si="27"/>
        <v>Above 1 Year</v>
      </c>
    </row>
    <row r="327" spans="1:29" s="24" customFormat="1" ht="25.5" customHeight="1" x14ac:dyDescent="0.25">
      <c r="A327" s="96">
        <v>326</v>
      </c>
      <c r="B327" s="97" t="s">
        <v>90</v>
      </c>
      <c r="C327" s="97" t="s">
        <v>1060</v>
      </c>
      <c r="D327" s="96" t="s">
        <v>852</v>
      </c>
      <c r="E327" s="98">
        <v>45295</v>
      </c>
      <c r="F327" s="96" t="s">
        <v>221</v>
      </c>
      <c r="G327" s="96">
        <v>2024</v>
      </c>
      <c r="H327" s="97" t="s">
        <v>48</v>
      </c>
      <c r="I327" s="97" t="s">
        <v>49</v>
      </c>
      <c r="J327" s="96" t="s">
        <v>31</v>
      </c>
      <c r="K327" s="98"/>
      <c r="L327" s="96"/>
      <c r="M327" s="96"/>
      <c r="N327" s="96" t="s">
        <v>3196</v>
      </c>
      <c r="O327" s="96"/>
      <c r="P327" s="97"/>
      <c r="Q327" s="97"/>
      <c r="R327" s="104" t="s">
        <v>112</v>
      </c>
      <c r="S327" s="104" t="s">
        <v>112</v>
      </c>
      <c r="T327" s="98"/>
      <c r="U327" s="97" t="s">
        <v>1061</v>
      </c>
      <c r="V327" s="96" t="s">
        <v>34</v>
      </c>
      <c r="W327" s="9">
        <f t="shared" ca="1" si="28"/>
        <v>1016</v>
      </c>
      <c r="X327" s="9" t="str">
        <f t="shared" ca="1" si="29"/>
        <v>Above 1 Year</v>
      </c>
      <c r="Y327" s="9" t="str">
        <f t="shared" ca="1" si="25"/>
        <v/>
      </c>
      <c r="Z327" s="9" t="str">
        <f t="shared" ca="1" si="26"/>
        <v/>
      </c>
      <c r="AA327" s="97" t="s">
        <v>207</v>
      </c>
      <c r="AB327" s="97" t="s">
        <v>4311</v>
      </c>
      <c r="AC327" s="97" t="str">
        <f t="shared" ca="1" si="27"/>
        <v>Above 1 Year</v>
      </c>
    </row>
    <row r="328" spans="1:29" s="24" customFormat="1" ht="25.5" customHeight="1" x14ac:dyDescent="0.25">
      <c r="A328" s="96">
        <v>327</v>
      </c>
      <c r="B328" s="97" t="s">
        <v>68</v>
      </c>
      <c r="C328" s="97" t="s">
        <v>1059</v>
      </c>
      <c r="D328" s="96" t="s">
        <v>462</v>
      </c>
      <c r="E328" s="98">
        <v>45295</v>
      </c>
      <c r="F328" s="96" t="s">
        <v>221</v>
      </c>
      <c r="G328" s="96">
        <v>2024</v>
      </c>
      <c r="H328" s="97" t="s">
        <v>103</v>
      </c>
      <c r="I328" s="97" t="s">
        <v>49</v>
      </c>
      <c r="J328" s="96" t="s">
        <v>31</v>
      </c>
      <c r="K328" s="98"/>
      <c r="L328" s="96"/>
      <c r="M328" s="96"/>
      <c r="N328" s="96" t="s">
        <v>3196</v>
      </c>
      <c r="O328" s="96"/>
      <c r="P328" s="97"/>
      <c r="Q328" s="97"/>
      <c r="R328" s="104" t="s">
        <v>112</v>
      </c>
      <c r="S328" s="104" t="s">
        <v>112</v>
      </c>
      <c r="T328" s="98"/>
      <c r="U328" s="97" t="s">
        <v>1062</v>
      </c>
      <c r="V328" s="96" t="s">
        <v>34</v>
      </c>
      <c r="W328" s="9">
        <f t="shared" ca="1" si="28"/>
        <v>1016</v>
      </c>
      <c r="X328" s="9" t="str">
        <f t="shared" ca="1" si="29"/>
        <v>Above 1 Year</v>
      </c>
      <c r="Y328" s="9" t="str">
        <f t="shared" ca="1" si="25"/>
        <v/>
      </c>
      <c r="Z328" s="9" t="str">
        <f t="shared" ca="1" si="26"/>
        <v/>
      </c>
      <c r="AA328" s="97" t="s">
        <v>207</v>
      </c>
      <c r="AB328" s="97" t="s">
        <v>4312</v>
      </c>
      <c r="AC328" s="97" t="str">
        <f t="shared" ca="1" si="27"/>
        <v>Above 1 Year</v>
      </c>
    </row>
    <row r="329" spans="1:29" s="24" customFormat="1" ht="25.5" customHeight="1" x14ac:dyDescent="0.25">
      <c r="A329" s="96">
        <v>328</v>
      </c>
      <c r="B329" s="97" t="s">
        <v>47</v>
      </c>
      <c r="C329" s="97" t="s">
        <v>938</v>
      </c>
      <c r="D329" s="96" t="s">
        <v>302</v>
      </c>
      <c r="E329" s="98">
        <v>45297</v>
      </c>
      <c r="F329" s="96" t="s">
        <v>221</v>
      </c>
      <c r="G329" s="96">
        <v>2024</v>
      </c>
      <c r="H329" s="97" t="s">
        <v>94</v>
      </c>
      <c r="I329" s="97" t="s">
        <v>94</v>
      </c>
      <c r="J329" s="96" t="s">
        <v>31</v>
      </c>
      <c r="K329" s="98"/>
      <c r="L329" s="96"/>
      <c r="M329" s="96"/>
      <c r="N329" s="96" t="s">
        <v>3196</v>
      </c>
      <c r="O329" s="96"/>
      <c r="P329" s="97"/>
      <c r="Q329" s="97"/>
      <c r="R329" s="104" t="s">
        <v>128</v>
      </c>
      <c r="S329" s="104" t="s">
        <v>128</v>
      </c>
      <c r="T329" s="98"/>
      <c r="U329" s="97" t="s">
        <v>1063</v>
      </c>
      <c r="V329" s="96" t="s">
        <v>34</v>
      </c>
      <c r="W329" s="9">
        <f t="shared" ca="1" si="28"/>
        <v>1014</v>
      </c>
      <c r="X329" s="9" t="str">
        <f t="shared" ca="1" si="29"/>
        <v>Above 1 Year</v>
      </c>
      <c r="Y329" s="9" t="str">
        <f t="shared" ca="1" si="25"/>
        <v/>
      </c>
      <c r="Z329" s="9" t="str">
        <f t="shared" ca="1" si="26"/>
        <v/>
      </c>
      <c r="AA329" s="97" t="s">
        <v>245</v>
      </c>
      <c r="AB329" s="97" t="s">
        <v>4314</v>
      </c>
      <c r="AC329" s="97" t="str">
        <f t="shared" ca="1" si="27"/>
        <v>Above 1 Year</v>
      </c>
    </row>
    <row r="330" spans="1:29" s="24" customFormat="1" ht="25.5" customHeight="1" x14ac:dyDescent="0.25">
      <c r="A330" s="96">
        <v>329</v>
      </c>
      <c r="B330" s="97" t="s">
        <v>55</v>
      </c>
      <c r="C330" s="97" t="s">
        <v>1069</v>
      </c>
      <c r="D330" s="96" t="s">
        <v>1070</v>
      </c>
      <c r="E330" s="98">
        <v>45302</v>
      </c>
      <c r="F330" s="96" t="s">
        <v>221</v>
      </c>
      <c r="G330" s="96">
        <v>2024</v>
      </c>
      <c r="H330" s="97" t="s">
        <v>94</v>
      </c>
      <c r="I330" s="97" t="s">
        <v>94</v>
      </c>
      <c r="J330" s="96" t="s">
        <v>31</v>
      </c>
      <c r="K330" s="98"/>
      <c r="L330" s="96"/>
      <c r="M330" s="96"/>
      <c r="N330" s="96" t="s">
        <v>3196</v>
      </c>
      <c r="O330" s="96"/>
      <c r="P330" s="97"/>
      <c r="Q330" s="97"/>
      <c r="R330" s="104" t="s">
        <v>128</v>
      </c>
      <c r="S330" s="104" t="s">
        <v>128</v>
      </c>
      <c r="T330" s="98"/>
      <c r="U330" s="97" t="s">
        <v>1071</v>
      </c>
      <c r="V330" s="96" t="s">
        <v>34</v>
      </c>
      <c r="W330" s="9">
        <f t="shared" ca="1" si="28"/>
        <v>1009</v>
      </c>
      <c r="X330" s="9" t="str">
        <f t="shared" ca="1" si="29"/>
        <v>Above 1 Year</v>
      </c>
      <c r="Y330" s="9" t="str">
        <f t="shared" ca="1" si="25"/>
        <v/>
      </c>
      <c r="Z330" s="9" t="str">
        <f t="shared" ca="1" si="26"/>
        <v/>
      </c>
      <c r="AA330" s="97" t="s">
        <v>245</v>
      </c>
      <c r="AB330" s="97" t="s">
        <v>4316</v>
      </c>
      <c r="AC330" s="97" t="str">
        <f t="shared" ca="1" si="27"/>
        <v>Above 1 Year</v>
      </c>
    </row>
    <row r="331" spans="1:29" s="24" customFormat="1" ht="25.5" customHeight="1" x14ac:dyDescent="0.25">
      <c r="A331" s="96">
        <v>330</v>
      </c>
      <c r="B331" s="97" t="s">
        <v>89</v>
      </c>
      <c r="C331" s="97" t="s">
        <v>1072</v>
      </c>
      <c r="D331" s="96" t="s">
        <v>1073</v>
      </c>
      <c r="E331" s="98">
        <v>45302</v>
      </c>
      <c r="F331" s="96" t="s">
        <v>221</v>
      </c>
      <c r="G331" s="96">
        <v>2024</v>
      </c>
      <c r="H331" s="97" t="s">
        <v>94</v>
      </c>
      <c r="I331" s="97" t="s">
        <v>94</v>
      </c>
      <c r="J331" s="96" t="s">
        <v>31</v>
      </c>
      <c r="K331" s="98"/>
      <c r="L331" s="96"/>
      <c r="M331" s="96"/>
      <c r="N331" s="96" t="s">
        <v>3196</v>
      </c>
      <c r="O331" s="96"/>
      <c r="P331" s="97"/>
      <c r="Q331" s="97"/>
      <c r="R331" s="104" t="s">
        <v>141</v>
      </c>
      <c r="S331" s="104" t="s">
        <v>141</v>
      </c>
      <c r="T331" s="98"/>
      <c r="U331" s="97" t="s">
        <v>1074</v>
      </c>
      <c r="V331" s="96" t="s">
        <v>34</v>
      </c>
      <c r="W331" s="9">
        <f t="shared" ca="1" si="28"/>
        <v>1009</v>
      </c>
      <c r="X331" s="9" t="str">
        <f t="shared" ca="1" si="29"/>
        <v>Above 1 Year</v>
      </c>
      <c r="Y331" s="9" t="str">
        <f t="shared" ca="1" si="25"/>
        <v/>
      </c>
      <c r="Z331" s="9" t="str">
        <f t="shared" ca="1" si="26"/>
        <v/>
      </c>
      <c r="AA331" s="97" t="s">
        <v>245</v>
      </c>
      <c r="AB331" s="97" t="s">
        <v>4317</v>
      </c>
      <c r="AC331" s="97" t="str">
        <f t="shared" ca="1" si="27"/>
        <v>Above 1 Year</v>
      </c>
    </row>
    <row r="332" spans="1:29" s="24" customFormat="1" ht="25.5" customHeight="1" x14ac:dyDescent="0.25">
      <c r="A332" s="96">
        <v>331</v>
      </c>
      <c r="B332" s="97" t="s">
        <v>90</v>
      </c>
      <c r="C332" s="97" t="s">
        <v>1069</v>
      </c>
      <c r="D332" s="96" t="s">
        <v>376</v>
      </c>
      <c r="E332" s="98">
        <v>45303</v>
      </c>
      <c r="F332" s="96" t="s">
        <v>221</v>
      </c>
      <c r="G332" s="96">
        <v>2024</v>
      </c>
      <c r="H332" s="97" t="s">
        <v>77</v>
      </c>
      <c r="I332" s="97" t="s">
        <v>72</v>
      </c>
      <c r="J332" s="96" t="s">
        <v>31</v>
      </c>
      <c r="K332" s="98"/>
      <c r="L332" s="96"/>
      <c r="M332" s="96"/>
      <c r="N332" s="96" t="s">
        <v>3196</v>
      </c>
      <c r="O332" s="96"/>
      <c r="P332" s="97"/>
      <c r="Q332" s="97"/>
      <c r="R332" s="104" t="s">
        <v>112</v>
      </c>
      <c r="S332" s="104" t="s">
        <v>112</v>
      </c>
      <c r="T332" s="98"/>
      <c r="U332" s="97" t="s">
        <v>1078</v>
      </c>
      <c r="V332" s="96" t="s">
        <v>34</v>
      </c>
      <c r="W332" s="9">
        <f t="shared" ca="1" si="28"/>
        <v>1008</v>
      </c>
      <c r="X332" s="9" t="str">
        <f t="shared" ca="1" si="29"/>
        <v>Above 1 Year</v>
      </c>
      <c r="Y332" s="9" t="str">
        <f t="shared" ca="1" si="25"/>
        <v/>
      </c>
      <c r="Z332" s="9" t="str">
        <f t="shared" ca="1" si="26"/>
        <v/>
      </c>
      <c r="AA332" s="97" t="s">
        <v>378</v>
      </c>
      <c r="AB332" s="97" t="s">
        <v>4319</v>
      </c>
      <c r="AC332" s="97" t="str">
        <f t="shared" ca="1" si="27"/>
        <v>Above 1 Year</v>
      </c>
    </row>
    <row r="333" spans="1:29" s="24" customFormat="1" ht="25.5" customHeight="1" x14ac:dyDescent="0.25">
      <c r="A333" s="96">
        <v>332</v>
      </c>
      <c r="B333" s="97" t="s">
        <v>55</v>
      </c>
      <c r="C333" s="97" t="s">
        <v>1068</v>
      </c>
      <c r="D333" s="96" t="s">
        <v>264</v>
      </c>
      <c r="E333" s="98">
        <v>45304</v>
      </c>
      <c r="F333" s="96" t="s">
        <v>221</v>
      </c>
      <c r="G333" s="96">
        <v>2024</v>
      </c>
      <c r="H333" s="97" t="s">
        <v>59</v>
      </c>
      <c r="I333" s="97" t="s">
        <v>59</v>
      </c>
      <c r="J333" s="96" t="s">
        <v>60</v>
      </c>
      <c r="K333" s="98"/>
      <c r="L333" s="96"/>
      <c r="M333" s="96"/>
      <c r="N333" s="96" t="s">
        <v>3196</v>
      </c>
      <c r="O333" s="96"/>
      <c r="P333" s="97"/>
      <c r="Q333" s="97"/>
      <c r="R333" s="104" t="s">
        <v>112</v>
      </c>
      <c r="S333" s="104" t="s">
        <v>112</v>
      </c>
      <c r="T333" s="98"/>
      <c r="U333" s="97" t="s">
        <v>1079</v>
      </c>
      <c r="V333" s="96" t="s">
        <v>34</v>
      </c>
      <c r="W333" s="9">
        <f t="shared" ca="1" si="28"/>
        <v>1007</v>
      </c>
      <c r="X333" s="9" t="str">
        <f t="shared" ca="1" si="29"/>
        <v>Above 1 Year</v>
      </c>
      <c r="Y333" s="9" t="str">
        <f t="shared" ca="1" si="25"/>
        <v/>
      </c>
      <c r="Z333" s="9" t="str">
        <f t="shared" ca="1" si="26"/>
        <v/>
      </c>
      <c r="AA333" s="97" t="s">
        <v>229</v>
      </c>
      <c r="AB333" s="97" t="s">
        <v>4320</v>
      </c>
      <c r="AC333" s="97" t="str">
        <f t="shared" ca="1" si="27"/>
        <v>Above 1 Year</v>
      </c>
    </row>
    <row r="334" spans="1:29" s="24" customFormat="1" ht="25.5" customHeight="1" x14ac:dyDescent="0.25">
      <c r="A334" s="96">
        <v>333</v>
      </c>
      <c r="B334" s="97" t="s">
        <v>66</v>
      </c>
      <c r="C334" s="97" t="s">
        <v>808</v>
      </c>
      <c r="D334" s="96" t="s">
        <v>243</v>
      </c>
      <c r="E334" s="98">
        <v>45307</v>
      </c>
      <c r="F334" s="96" t="s">
        <v>221</v>
      </c>
      <c r="G334" s="96">
        <v>2024</v>
      </c>
      <c r="H334" s="97" t="s">
        <v>94</v>
      </c>
      <c r="I334" s="97" t="s">
        <v>94</v>
      </c>
      <c r="J334" s="96" t="s">
        <v>31</v>
      </c>
      <c r="K334" s="98"/>
      <c r="L334" s="96"/>
      <c r="M334" s="96"/>
      <c r="N334" s="96" t="s">
        <v>3196</v>
      </c>
      <c r="O334" s="96"/>
      <c r="P334" s="97"/>
      <c r="Q334" s="97"/>
      <c r="R334" s="104" t="s">
        <v>112</v>
      </c>
      <c r="S334" s="104" t="s">
        <v>112</v>
      </c>
      <c r="T334" s="98"/>
      <c r="U334" s="97" t="s">
        <v>809</v>
      </c>
      <c r="V334" s="96" t="s">
        <v>34</v>
      </c>
      <c r="W334" s="9">
        <f t="shared" ca="1" si="28"/>
        <v>1004</v>
      </c>
      <c r="X334" s="9" t="str">
        <f t="shared" ca="1" si="29"/>
        <v>Above 1 Year</v>
      </c>
      <c r="Y334" s="9" t="str">
        <f t="shared" ref="Y334:Y387" ca="1" si="30">IF(T334&lt;&gt;"",DATEDIF(T334,TODAY(),"D"),"")</f>
        <v/>
      </c>
      <c r="Z334" s="9" t="str">
        <f t="shared" ref="Z334:Z387" ca="1" si="31">IF(Y334&lt;&gt;"",IF(Y334&gt;365,"Above 1 Year",IF(AND(Y334&lt;=365,Y334&gt;180),"Above 6 Months",IF(AND(Y334&lt;=180,Y334&gt;90),"Above 3 Months",IF(AND(Y334&lt;=90,Y334&gt;60),"Above 60 Days",IF(AND(Y334&lt;=60,Y334&gt;45),"45 to 60 Days","Below 45 Days"))))),"")</f>
        <v/>
      </c>
      <c r="AA334" s="97" t="s">
        <v>245</v>
      </c>
      <c r="AB334" s="97" t="s">
        <v>4322</v>
      </c>
      <c r="AC334" s="97" t="str">
        <f t="shared" ref="AC334:AC388" ca="1" si="32">IF(S334="SC/PRC/CC No. Awaited","",X334)</f>
        <v>Above 1 Year</v>
      </c>
    </row>
    <row r="335" spans="1:29" s="24" customFormat="1" ht="25.5" customHeight="1" x14ac:dyDescent="0.25">
      <c r="A335" s="96">
        <v>334</v>
      </c>
      <c r="B335" s="99" t="s">
        <v>89</v>
      </c>
      <c r="C335" s="99" t="s">
        <v>1085</v>
      </c>
      <c r="D335" s="100" t="s">
        <v>302</v>
      </c>
      <c r="E335" s="101">
        <v>45309</v>
      </c>
      <c r="F335" s="100" t="s">
        <v>221</v>
      </c>
      <c r="G335" s="100">
        <v>2024</v>
      </c>
      <c r="H335" s="102" t="s">
        <v>94</v>
      </c>
      <c r="I335" s="99" t="s">
        <v>94</v>
      </c>
      <c r="J335" s="100" t="s">
        <v>31</v>
      </c>
      <c r="K335" s="101"/>
      <c r="L335" s="100"/>
      <c r="M335" s="100"/>
      <c r="N335" s="96" t="s">
        <v>3196</v>
      </c>
      <c r="O335" s="100"/>
      <c r="P335" s="99"/>
      <c r="Q335" s="99"/>
      <c r="R335" s="104" t="s">
        <v>112</v>
      </c>
      <c r="S335" s="104" t="s">
        <v>112</v>
      </c>
      <c r="T335" s="98"/>
      <c r="U335" s="99" t="s">
        <v>1086</v>
      </c>
      <c r="V335" s="100" t="s">
        <v>34</v>
      </c>
      <c r="W335" s="9">
        <f t="shared" ca="1" si="28"/>
        <v>1002</v>
      </c>
      <c r="X335" s="9" t="str">
        <f t="shared" ca="1" si="29"/>
        <v>Above 1 Year</v>
      </c>
      <c r="Y335" s="9" t="str">
        <f t="shared" ca="1" si="30"/>
        <v/>
      </c>
      <c r="Z335" s="9" t="str">
        <f t="shared" ca="1" si="31"/>
        <v/>
      </c>
      <c r="AA335" s="100" t="s">
        <v>245</v>
      </c>
      <c r="AB335" s="97" t="s">
        <v>4323</v>
      </c>
      <c r="AC335" s="97" t="str">
        <f t="shared" ca="1" si="32"/>
        <v>Above 1 Year</v>
      </c>
    </row>
    <row r="336" spans="1:29" s="24" customFormat="1" ht="25.5" customHeight="1" x14ac:dyDescent="0.25">
      <c r="A336" s="96">
        <v>335</v>
      </c>
      <c r="B336" s="97" t="s">
        <v>106</v>
      </c>
      <c r="C336" s="97" t="s">
        <v>808</v>
      </c>
      <c r="D336" s="96" t="s">
        <v>666</v>
      </c>
      <c r="E336" s="98">
        <v>45309</v>
      </c>
      <c r="F336" s="96" t="s">
        <v>221</v>
      </c>
      <c r="G336" s="96">
        <v>2024</v>
      </c>
      <c r="H336" s="97" t="s">
        <v>48</v>
      </c>
      <c r="I336" s="97" t="s">
        <v>49</v>
      </c>
      <c r="J336" s="96" t="s">
        <v>31</v>
      </c>
      <c r="K336" s="98"/>
      <c r="L336" s="96"/>
      <c r="M336" s="96"/>
      <c r="N336" s="96" t="s">
        <v>3196</v>
      </c>
      <c r="O336" s="96"/>
      <c r="P336" s="97"/>
      <c r="Q336" s="97"/>
      <c r="R336" s="104" t="s">
        <v>112</v>
      </c>
      <c r="S336" s="104" t="s">
        <v>112</v>
      </c>
      <c r="T336" s="98"/>
      <c r="U336" s="97" t="s">
        <v>1087</v>
      </c>
      <c r="V336" s="96" t="s">
        <v>34</v>
      </c>
      <c r="W336" s="9">
        <f t="shared" ca="1" si="28"/>
        <v>1002</v>
      </c>
      <c r="X336" s="9" t="str">
        <f t="shared" ca="1" si="29"/>
        <v>Above 1 Year</v>
      </c>
      <c r="Y336" s="9" t="str">
        <f t="shared" ca="1" si="30"/>
        <v/>
      </c>
      <c r="Z336" s="9" t="str">
        <f t="shared" ca="1" si="31"/>
        <v/>
      </c>
      <c r="AA336" s="97" t="s">
        <v>207</v>
      </c>
      <c r="AB336" s="97" t="s">
        <v>4324</v>
      </c>
      <c r="AC336" s="97" t="str">
        <f t="shared" ca="1" si="32"/>
        <v>Above 1 Year</v>
      </c>
    </row>
    <row r="337" spans="1:29" s="24" customFormat="1" ht="25.5" customHeight="1" x14ac:dyDescent="0.25">
      <c r="A337" s="96">
        <v>336</v>
      </c>
      <c r="B337" s="97" t="s">
        <v>68</v>
      </c>
      <c r="C337" s="97" t="s">
        <v>1089</v>
      </c>
      <c r="D337" s="96" t="s">
        <v>666</v>
      </c>
      <c r="E337" s="98">
        <v>45310</v>
      </c>
      <c r="F337" s="96" t="s">
        <v>221</v>
      </c>
      <c r="G337" s="96">
        <v>2024</v>
      </c>
      <c r="H337" s="97" t="s">
        <v>48</v>
      </c>
      <c r="I337" s="97" t="s">
        <v>49</v>
      </c>
      <c r="J337" s="96" t="s">
        <v>31</v>
      </c>
      <c r="K337" s="98"/>
      <c r="L337" s="96"/>
      <c r="M337" s="96"/>
      <c r="N337" s="96" t="s">
        <v>3196</v>
      </c>
      <c r="O337" s="96"/>
      <c r="P337" s="97"/>
      <c r="Q337" s="97"/>
      <c r="R337" s="104" t="s">
        <v>112</v>
      </c>
      <c r="S337" s="104" t="s">
        <v>112</v>
      </c>
      <c r="T337" s="98"/>
      <c r="U337" s="97" t="s">
        <v>1090</v>
      </c>
      <c r="V337" s="96" t="s">
        <v>34</v>
      </c>
      <c r="W337" s="9">
        <f t="shared" ca="1" si="28"/>
        <v>1001</v>
      </c>
      <c r="X337" s="9" t="str">
        <f t="shared" ca="1" si="29"/>
        <v>Above 1 Year</v>
      </c>
      <c r="Y337" s="9" t="str">
        <f t="shared" ca="1" si="30"/>
        <v/>
      </c>
      <c r="Z337" s="9" t="str">
        <f t="shared" ca="1" si="31"/>
        <v/>
      </c>
      <c r="AA337" s="97" t="s">
        <v>207</v>
      </c>
      <c r="AB337" s="97" t="s">
        <v>4326</v>
      </c>
      <c r="AC337" s="97" t="str">
        <f t="shared" ca="1" si="32"/>
        <v>Above 1 Year</v>
      </c>
    </row>
    <row r="338" spans="1:29" s="24" customFormat="1" ht="25.5" customHeight="1" x14ac:dyDescent="0.25">
      <c r="A338" s="96">
        <v>337</v>
      </c>
      <c r="B338" s="97" t="s">
        <v>74</v>
      </c>
      <c r="C338" s="97" t="s">
        <v>1092</v>
      </c>
      <c r="D338" s="96" t="s">
        <v>1051</v>
      </c>
      <c r="E338" s="98">
        <v>45310</v>
      </c>
      <c r="F338" s="96" t="s">
        <v>221</v>
      </c>
      <c r="G338" s="96">
        <v>2024</v>
      </c>
      <c r="H338" s="97" t="s">
        <v>117</v>
      </c>
      <c r="I338" s="97" t="s">
        <v>117</v>
      </c>
      <c r="J338" s="96" t="s">
        <v>117</v>
      </c>
      <c r="K338" s="98"/>
      <c r="L338" s="96"/>
      <c r="M338" s="96"/>
      <c r="N338" s="96" t="s">
        <v>3196</v>
      </c>
      <c r="O338" s="96"/>
      <c r="P338" s="97"/>
      <c r="Q338" s="97"/>
      <c r="R338" s="104" t="s">
        <v>112</v>
      </c>
      <c r="S338" s="104" t="s">
        <v>112</v>
      </c>
      <c r="T338" s="98"/>
      <c r="U338" s="97" t="s">
        <v>1093</v>
      </c>
      <c r="V338" s="96" t="s">
        <v>34</v>
      </c>
      <c r="W338" s="9">
        <f t="shared" ca="1" si="28"/>
        <v>1001</v>
      </c>
      <c r="X338" s="9" t="str">
        <f t="shared" ca="1" si="29"/>
        <v>Above 1 Year</v>
      </c>
      <c r="Y338" s="9" t="str">
        <f t="shared" ca="1" si="30"/>
        <v/>
      </c>
      <c r="Z338" s="9" t="str">
        <f t="shared" ca="1" si="31"/>
        <v/>
      </c>
      <c r="AA338" s="97" t="s">
        <v>1052</v>
      </c>
      <c r="AB338" s="97" t="s">
        <v>4327</v>
      </c>
      <c r="AC338" s="97" t="str">
        <f t="shared" ca="1" si="32"/>
        <v>Above 1 Year</v>
      </c>
    </row>
    <row r="339" spans="1:29" s="24" customFormat="1" ht="25.5" customHeight="1" x14ac:dyDescent="0.25">
      <c r="A339" s="96">
        <v>338</v>
      </c>
      <c r="B339" s="97" t="s">
        <v>89</v>
      </c>
      <c r="C339" s="97" t="s">
        <v>1089</v>
      </c>
      <c r="D339" s="96" t="s">
        <v>666</v>
      </c>
      <c r="E339" s="98">
        <v>45311</v>
      </c>
      <c r="F339" s="96" t="s">
        <v>221</v>
      </c>
      <c r="G339" s="96">
        <v>2024</v>
      </c>
      <c r="H339" s="97" t="s">
        <v>48</v>
      </c>
      <c r="I339" s="97" t="s">
        <v>49</v>
      </c>
      <c r="J339" s="96" t="s">
        <v>31</v>
      </c>
      <c r="K339" s="98"/>
      <c r="L339" s="96"/>
      <c r="M339" s="96"/>
      <c r="N339" s="96" t="s">
        <v>3196</v>
      </c>
      <c r="O339" s="96"/>
      <c r="P339" s="97"/>
      <c r="Q339" s="97"/>
      <c r="R339" s="104" t="s">
        <v>141</v>
      </c>
      <c r="S339" s="104" t="s">
        <v>141</v>
      </c>
      <c r="T339" s="98"/>
      <c r="U339" s="97" t="s">
        <v>1094</v>
      </c>
      <c r="V339" s="96" t="s">
        <v>34</v>
      </c>
      <c r="W339" s="9">
        <f t="shared" ca="1" si="28"/>
        <v>1000</v>
      </c>
      <c r="X339" s="9" t="str">
        <f t="shared" ca="1" si="29"/>
        <v>Above 1 Year</v>
      </c>
      <c r="Y339" s="9" t="str">
        <f t="shared" ca="1" si="30"/>
        <v/>
      </c>
      <c r="Z339" s="9" t="str">
        <f t="shared" ca="1" si="31"/>
        <v/>
      </c>
      <c r="AA339" s="97" t="s">
        <v>207</v>
      </c>
      <c r="AB339" s="97" t="s">
        <v>4328</v>
      </c>
      <c r="AC339" s="97" t="str">
        <f t="shared" ca="1" si="32"/>
        <v>Above 1 Year</v>
      </c>
    </row>
    <row r="340" spans="1:29" s="24" customFormat="1" ht="25.5" customHeight="1" x14ac:dyDescent="0.25">
      <c r="A340" s="96">
        <v>339</v>
      </c>
      <c r="B340" s="97" t="s">
        <v>68</v>
      </c>
      <c r="C340" s="97" t="s">
        <v>1102</v>
      </c>
      <c r="D340" s="96" t="s">
        <v>1103</v>
      </c>
      <c r="E340" s="98">
        <v>45316</v>
      </c>
      <c r="F340" s="96" t="s">
        <v>221</v>
      </c>
      <c r="G340" s="96">
        <v>2024</v>
      </c>
      <c r="H340" s="97" t="s">
        <v>39</v>
      </c>
      <c r="I340" s="97" t="s">
        <v>39</v>
      </c>
      <c r="J340" s="96" t="s">
        <v>31</v>
      </c>
      <c r="K340" s="98"/>
      <c r="L340" s="96"/>
      <c r="M340" s="96"/>
      <c r="N340" s="96" t="s">
        <v>3196</v>
      </c>
      <c r="O340" s="96"/>
      <c r="P340" s="97"/>
      <c r="Q340" s="97"/>
      <c r="R340" s="104" t="s">
        <v>112</v>
      </c>
      <c r="S340" s="104" t="s">
        <v>112</v>
      </c>
      <c r="T340" s="98"/>
      <c r="U340" s="97" t="s">
        <v>1104</v>
      </c>
      <c r="V340" s="96" t="s">
        <v>34</v>
      </c>
      <c r="W340" s="9">
        <f t="shared" ca="1" si="28"/>
        <v>995</v>
      </c>
      <c r="X340" s="9" t="str">
        <f t="shared" ca="1" si="29"/>
        <v>Above 1 Year</v>
      </c>
      <c r="Y340" s="9" t="str">
        <f t="shared" ca="1" si="30"/>
        <v/>
      </c>
      <c r="Z340" s="9" t="str">
        <f t="shared" ca="1" si="31"/>
        <v/>
      </c>
      <c r="AA340" s="97" t="s">
        <v>203</v>
      </c>
      <c r="AB340" s="97" t="s">
        <v>4331</v>
      </c>
      <c r="AC340" s="97" t="str">
        <f t="shared" ca="1" si="32"/>
        <v>Above 1 Year</v>
      </c>
    </row>
    <row r="341" spans="1:29" s="24" customFormat="1" ht="25.5" customHeight="1" x14ac:dyDescent="0.25">
      <c r="A341" s="96">
        <v>340</v>
      </c>
      <c r="B341" s="97" t="s">
        <v>42</v>
      </c>
      <c r="C341" s="97" t="s">
        <v>1105</v>
      </c>
      <c r="D341" s="96" t="s">
        <v>759</v>
      </c>
      <c r="E341" s="98">
        <v>45316</v>
      </c>
      <c r="F341" s="96" t="s">
        <v>221</v>
      </c>
      <c r="G341" s="96">
        <v>2024</v>
      </c>
      <c r="H341" s="97" t="s">
        <v>122</v>
      </c>
      <c r="I341" s="97" t="s">
        <v>49</v>
      </c>
      <c r="J341" s="96" t="s">
        <v>31</v>
      </c>
      <c r="K341" s="98"/>
      <c r="L341" s="96"/>
      <c r="M341" s="96"/>
      <c r="N341" s="96" t="s">
        <v>3196</v>
      </c>
      <c r="O341" s="96"/>
      <c r="P341" s="97"/>
      <c r="Q341" s="97"/>
      <c r="R341" s="104" t="s">
        <v>112</v>
      </c>
      <c r="S341" s="104" t="s">
        <v>112</v>
      </c>
      <c r="T341" s="98"/>
      <c r="U341" s="97" t="s">
        <v>1106</v>
      </c>
      <c r="V341" s="96" t="s">
        <v>34</v>
      </c>
      <c r="W341" s="9">
        <f t="shared" ca="1" si="28"/>
        <v>995</v>
      </c>
      <c r="X341" s="9" t="str">
        <f t="shared" ca="1" si="29"/>
        <v>Above 1 Year</v>
      </c>
      <c r="Y341" s="9" t="str">
        <f t="shared" ca="1" si="30"/>
        <v/>
      </c>
      <c r="Z341" s="9" t="str">
        <f t="shared" ca="1" si="31"/>
        <v/>
      </c>
      <c r="AA341" s="97" t="s">
        <v>207</v>
      </c>
      <c r="AB341" s="97" t="s">
        <v>4332</v>
      </c>
      <c r="AC341" s="97" t="str">
        <f t="shared" ca="1" si="32"/>
        <v>Above 1 Year</v>
      </c>
    </row>
    <row r="342" spans="1:29" s="24" customFormat="1" ht="25.5" customHeight="1" x14ac:dyDescent="0.25">
      <c r="A342" s="96">
        <v>341</v>
      </c>
      <c r="B342" s="97" t="s">
        <v>63</v>
      </c>
      <c r="C342" s="97" t="s">
        <v>1072</v>
      </c>
      <c r="D342" s="96" t="s">
        <v>376</v>
      </c>
      <c r="E342" s="98">
        <v>45317</v>
      </c>
      <c r="F342" s="96" t="s">
        <v>221</v>
      </c>
      <c r="G342" s="96">
        <v>2024</v>
      </c>
      <c r="H342" s="97" t="s">
        <v>77</v>
      </c>
      <c r="I342" s="97" t="s">
        <v>72</v>
      </c>
      <c r="J342" s="96" t="s">
        <v>31</v>
      </c>
      <c r="K342" s="98"/>
      <c r="L342" s="96"/>
      <c r="M342" s="96"/>
      <c r="N342" s="96" t="s">
        <v>3196</v>
      </c>
      <c r="O342" s="96"/>
      <c r="P342" s="97"/>
      <c r="Q342" s="97"/>
      <c r="R342" s="104" t="s">
        <v>112</v>
      </c>
      <c r="S342" s="104" t="s">
        <v>112</v>
      </c>
      <c r="T342" s="98"/>
      <c r="U342" s="97" t="s">
        <v>1107</v>
      </c>
      <c r="V342" s="96" t="s">
        <v>34</v>
      </c>
      <c r="W342" s="9">
        <f t="shared" ca="1" si="28"/>
        <v>994</v>
      </c>
      <c r="X342" s="9" t="str">
        <f t="shared" ca="1" si="29"/>
        <v>Above 1 Year</v>
      </c>
      <c r="Y342" s="9" t="str">
        <f t="shared" ca="1" si="30"/>
        <v/>
      </c>
      <c r="Z342" s="9" t="str">
        <f t="shared" ca="1" si="31"/>
        <v/>
      </c>
      <c r="AA342" s="97" t="s">
        <v>378</v>
      </c>
      <c r="AB342" s="97" t="s">
        <v>4333</v>
      </c>
      <c r="AC342" s="97" t="str">
        <f t="shared" ca="1" si="32"/>
        <v>Above 1 Year</v>
      </c>
    </row>
    <row r="343" spans="1:29" s="24" customFormat="1" ht="25.5" customHeight="1" x14ac:dyDescent="0.25">
      <c r="A343" s="96">
        <v>342</v>
      </c>
      <c r="B343" s="97" t="s">
        <v>42</v>
      </c>
      <c r="C343" s="97" t="s">
        <v>1108</v>
      </c>
      <c r="D343" s="96" t="s">
        <v>376</v>
      </c>
      <c r="E343" s="98">
        <v>45317</v>
      </c>
      <c r="F343" s="96" t="s">
        <v>221</v>
      </c>
      <c r="G343" s="96">
        <v>2024</v>
      </c>
      <c r="H343" s="97" t="s">
        <v>77</v>
      </c>
      <c r="I343" s="97" t="s">
        <v>72</v>
      </c>
      <c r="J343" s="96" t="s">
        <v>31</v>
      </c>
      <c r="K343" s="98"/>
      <c r="L343" s="96"/>
      <c r="M343" s="96"/>
      <c r="N343" s="96" t="s">
        <v>3196</v>
      </c>
      <c r="O343" s="96"/>
      <c r="P343" s="97"/>
      <c r="Q343" s="97"/>
      <c r="R343" s="104" t="s">
        <v>112</v>
      </c>
      <c r="S343" s="104" t="s">
        <v>112</v>
      </c>
      <c r="T343" s="98"/>
      <c r="U343" s="97" t="s">
        <v>1109</v>
      </c>
      <c r="V343" s="96" t="s">
        <v>34</v>
      </c>
      <c r="W343" s="9">
        <f t="shared" ca="1" si="28"/>
        <v>994</v>
      </c>
      <c r="X343" s="9" t="str">
        <f t="shared" ca="1" si="29"/>
        <v>Above 1 Year</v>
      </c>
      <c r="Y343" s="9" t="str">
        <f t="shared" ca="1" si="30"/>
        <v/>
      </c>
      <c r="Z343" s="9" t="str">
        <f t="shared" ca="1" si="31"/>
        <v/>
      </c>
      <c r="AA343" s="97" t="s">
        <v>378</v>
      </c>
      <c r="AB343" s="97" t="s">
        <v>4334</v>
      </c>
      <c r="AC343" s="97" t="str">
        <f t="shared" ca="1" si="32"/>
        <v>Above 1 Year</v>
      </c>
    </row>
    <row r="344" spans="1:29" s="24" customFormat="1" ht="25.5" customHeight="1" x14ac:dyDescent="0.25">
      <c r="A344" s="96">
        <v>343</v>
      </c>
      <c r="B344" s="97" t="s">
        <v>65</v>
      </c>
      <c r="C344" s="97" t="s">
        <v>1108</v>
      </c>
      <c r="D344" s="96" t="s">
        <v>666</v>
      </c>
      <c r="E344" s="98">
        <v>45318</v>
      </c>
      <c r="F344" s="96" t="s">
        <v>221</v>
      </c>
      <c r="G344" s="96">
        <v>2024</v>
      </c>
      <c r="H344" s="97" t="s">
        <v>48</v>
      </c>
      <c r="I344" s="97" t="s">
        <v>49</v>
      </c>
      <c r="J344" s="96" t="s">
        <v>31</v>
      </c>
      <c r="K344" s="98"/>
      <c r="L344" s="96"/>
      <c r="M344" s="96"/>
      <c r="N344" s="96" t="s">
        <v>3196</v>
      </c>
      <c r="O344" s="96"/>
      <c r="P344" s="97"/>
      <c r="Q344" s="97"/>
      <c r="R344" s="104" t="s">
        <v>112</v>
      </c>
      <c r="S344" s="104" t="s">
        <v>112</v>
      </c>
      <c r="T344" s="98"/>
      <c r="U344" s="97" t="s">
        <v>1111</v>
      </c>
      <c r="V344" s="96" t="s">
        <v>34</v>
      </c>
      <c r="W344" s="9">
        <f t="shared" ca="1" si="28"/>
        <v>993</v>
      </c>
      <c r="X344" s="9" t="str">
        <f t="shared" ca="1" si="29"/>
        <v>Above 1 Year</v>
      </c>
      <c r="Y344" s="9" t="str">
        <f t="shared" ca="1" si="30"/>
        <v/>
      </c>
      <c r="Z344" s="9" t="str">
        <f t="shared" ca="1" si="31"/>
        <v/>
      </c>
      <c r="AA344" s="97" t="s">
        <v>207</v>
      </c>
      <c r="AB344" s="97" t="s">
        <v>4335</v>
      </c>
      <c r="AC344" s="97" t="str">
        <f t="shared" ca="1" si="32"/>
        <v>Above 1 Year</v>
      </c>
    </row>
    <row r="345" spans="1:29" s="24" customFormat="1" ht="25.5" customHeight="1" x14ac:dyDescent="0.25">
      <c r="A345" s="96">
        <v>344</v>
      </c>
      <c r="B345" s="97" t="s">
        <v>90</v>
      </c>
      <c r="C345" s="97" t="s">
        <v>1091</v>
      </c>
      <c r="D345" s="96" t="s">
        <v>666</v>
      </c>
      <c r="E345" s="98">
        <v>45320</v>
      </c>
      <c r="F345" s="96" t="s">
        <v>221</v>
      </c>
      <c r="G345" s="96">
        <v>2024</v>
      </c>
      <c r="H345" s="97" t="s">
        <v>48</v>
      </c>
      <c r="I345" s="97" t="s">
        <v>49</v>
      </c>
      <c r="J345" s="96" t="s">
        <v>31</v>
      </c>
      <c r="K345" s="98">
        <v>45807</v>
      </c>
      <c r="L345" s="96" t="s">
        <v>191</v>
      </c>
      <c r="M345" s="96"/>
      <c r="N345" s="96" t="s">
        <v>3196</v>
      </c>
      <c r="O345" s="96"/>
      <c r="P345" s="97"/>
      <c r="Q345" s="97"/>
      <c r="R345" s="104" t="s">
        <v>2664</v>
      </c>
      <c r="S345" s="104" t="s">
        <v>2664</v>
      </c>
      <c r="T345" s="98">
        <v>45807</v>
      </c>
      <c r="U345" s="97" t="s">
        <v>1112</v>
      </c>
      <c r="V345" s="96" t="s">
        <v>34</v>
      </c>
      <c r="W345" s="9">
        <f t="shared" ca="1" si="28"/>
        <v>991</v>
      </c>
      <c r="X345" s="9" t="str">
        <f t="shared" ca="1" si="29"/>
        <v>Above 1 Year</v>
      </c>
      <c r="Y345" s="9">
        <f t="shared" ca="1" si="30"/>
        <v>504</v>
      </c>
      <c r="Z345" s="9" t="str">
        <f t="shared" ca="1" si="31"/>
        <v>Above 1 Year</v>
      </c>
      <c r="AA345" s="97" t="s">
        <v>207</v>
      </c>
      <c r="AB345" s="97" t="s">
        <v>4336</v>
      </c>
      <c r="AC345" s="97" t="str">
        <f t="shared" ca="1" si="32"/>
        <v>Above 1 Year</v>
      </c>
    </row>
    <row r="346" spans="1:29" s="24" customFormat="1" ht="25.5" customHeight="1" x14ac:dyDescent="0.25">
      <c r="A346" s="96">
        <v>345</v>
      </c>
      <c r="B346" s="97" t="s">
        <v>63</v>
      </c>
      <c r="C346" s="97" t="s">
        <v>1064</v>
      </c>
      <c r="D346" s="96" t="s">
        <v>227</v>
      </c>
      <c r="E346" s="98">
        <v>45321</v>
      </c>
      <c r="F346" s="96" t="s">
        <v>221</v>
      </c>
      <c r="G346" s="96">
        <v>2024</v>
      </c>
      <c r="H346" s="97" t="s">
        <v>59</v>
      </c>
      <c r="I346" s="97" t="s">
        <v>59</v>
      </c>
      <c r="J346" s="96" t="s">
        <v>60</v>
      </c>
      <c r="K346" s="98"/>
      <c r="L346" s="96"/>
      <c r="M346" s="96"/>
      <c r="N346" s="96" t="s">
        <v>3196</v>
      </c>
      <c r="O346" s="96"/>
      <c r="P346" s="97"/>
      <c r="Q346" s="97"/>
      <c r="R346" s="104" t="s">
        <v>112</v>
      </c>
      <c r="S346" s="104" t="s">
        <v>112</v>
      </c>
      <c r="T346" s="98"/>
      <c r="U346" s="97" t="s">
        <v>1113</v>
      </c>
      <c r="V346" s="96" t="s">
        <v>34</v>
      </c>
      <c r="W346" s="9">
        <f t="shared" ca="1" si="28"/>
        <v>990</v>
      </c>
      <c r="X346" s="9" t="str">
        <f t="shared" ca="1" si="29"/>
        <v>Above 1 Year</v>
      </c>
      <c r="Y346" s="9" t="str">
        <f t="shared" ca="1" si="30"/>
        <v/>
      </c>
      <c r="Z346" s="9" t="str">
        <f t="shared" ca="1" si="31"/>
        <v/>
      </c>
      <c r="AA346" s="97" t="s">
        <v>229</v>
      </c>
      <c r="AB346" s="97" t="s">
        <v>4337</v>
      </c>
      <c r="AC346" s="97" t="str">
        <f t="shared" ca="1" si="32"/>
        <v>Above 1 Year</v>
      </c>
    </row>
    <row r="347" spans="1:29" s="24" customFormat="1" ht="25.5" customHeight="1" x14ac:dyDescent="0.25">
      <c r="A347" s="96">
        <v>346</v>
      </c>
      <c r="B347" s="97" t="s">
        <v>113</v>
      </c>
      <c r="C347" s="97" t="s">
        <v>1085</v>
      </c>
      <c r="D347" s="96" t="s">
        <v>666</v>
      </c>
      <c r="E347" s="98">
        <v>45322</v>
      </c>
      <c r="F347" s="96" t="s">
        <v>221</v>
      </c>
      <c r="G347" s="96">
        <v>2024</v>
      </c>
      <c r="H347" s="97" t="s">
        <v>48</v>
      </c>
      <c r="I347" s="97" t="s">
        <v>49</v>
      </c>
      <c r="J347" s="96" t="s">
        <v>31</v>
      </c>
      <c r="K347" s="98"/>
      <c r="L347" s="96"/>
      <c r="M347" s="96"/>
      <c r="N347" s="96" t="s">
        <v>3196</v>
      </c>
      <c r="O347" s="96"/>
      <c r="P347" s="97"/>
      <c r="Q347" s="97"/>
      <c r="R347" s="104" t="s">
        <v>112</v>
      </c>
      <c r="S347" s="104" t="s">
        <v>112</v>
      </c>
      <c r="T347" s="98"/>
      <c r="U347" s="97" t="s">
        <v>1114</v>
      </c>
      <c r="V347" s="96" t="s">
        <v>34</v>
      </c>
      <c r="W347" s="9">
        <f t="shared" ca="1" si="28"/>
        <v>989</v>
      </c>
      <c r="X347" s="9" t="str">
        <f t="shared" ca="1" si="29"/>
        <v>Above 1 Year</v>
      </c>
      <c r="Y347" s="9" t="str">
        <f t="shared" ca="1" si="30"/>
        <v/>
      </c>
      <c r="Z347" s="9" t="str">
        <f t="shared" ca="1" si="31"/>
        <v/>
      </c>
      <c r="AA347" s="97" t="s">
        <v>207</v>
      </c>
      <c r="AB347" s="97" t="s">
        <v>4338</v>
      </c>
      <c r="AC347" s="97" t="str">
        <f t="shared" ca="1" si="32"/>
        <v>Above 1 Year</v>
      </c>
    </row>
    <row r="348" spans="1:29" s="24" customFormat="1" ht="25.5" customHeight="1" x14ac:dyDescent="0.25">
      <c r="A348" s="96">
        <v>347</v>
      </c>
      <c r="B348" s="97" t="s">
        <v>113</v>
      </c>
      <c r="C348" s="97" t="s">
        <v>1084</v>
      </c>
      <c r="D348" s="96" t="s">
        <v>666</v>
      </c>
      <c r="E348" s="98">
        <v>45322</v>
      </c>
      <c r="F348" s="96" t="s">
        <v>221</v>
      </c>
      <c r="G348" s="96">
        <v>2024</v>
      </c>
      <c r="H348" s="97" t="s">
        <v>48</v>
      </c>
      <c r="I348" s="97" t="s">
        <v>49</v>
      </c>
      <c r="J348" s="96" t="s">
        <v>31</v>
      </c>
      <c r="K348" s="98"/>
      <c r="L348" s="96"/>
      <c r="M348" s="96"/>
      <c r="N348" s="96" t="s">
        <v>3196</v>
      </c>
      <c r="O348" s="96"/>
      <c r="P348" s="97"/>
      <c r="Q348" s="97"/>
      <c r="R348" s="104" t="s">
        <v>112</v>
      </c>
      <c r="S348" s="104" t="s">
        <v>112</v>
      </c>
      <c r="T348" s="98"/>
      <c r="U348" s="97" t="s">
        <v>1115</v>
      </c>
      <c r="V348" s="96" t="s">
        <v>34</v>
      </c>
      <c r="W348" s="9">
        <f t="shared" ca="1" si="28"/>
        <v>989</v>
      </c>
      <c r="X348" s="9" t="str">
        <f t="shared" ca="1" si="29"/>
        <v>Above 1 Year</v>
      </c>
      <c r="Y348" s="9" t="str">
        <f t="shared" ca="1" si="30"/>
        <v/>
      </c>
      <c r="Z348" s="9" t="str">
        <f t="shared" ca="1" si="31"/>
        <v/>
      </c>
      <c r="AA348" s="97" t="s">
        <v>207</v>
      </c>
      <c r="AB348" s="97" t="s">
        <v>4339</v>
      </c>
      <c r="AC348" s="97" t="str">
        <f t="shared" ca="1" si="32"/>
        <v>Above 1 Year</v>
      </c>
    </row>
    <row r="349" spans="1:29" s="24" customFormat="1" ht="25.5" customHeight="1" x14ac:dyDescent="0.25">
      <c r="A349" s="96">
        <v>348</v>
      </c>
      <c r="B349" s="97" t="s">
        <v>104</v>
      </c>
      <c r="C349" s="97" t="s">
        <v>1116</v>
      </c>
      <c r="D349" s="96" t="s">
        <v>376</v>
      </c>
      <c r="E349" s="98">
        <v>45322</v>
      </c>
      <c r="F349" s="96" t="s">
        <v>221</v>
      </c>
      <c r="G349" s="96">
        <v>2024</v>
      </c>
      <c r="H349" s="97" t="s">
        <v>77</v>
      </c>
      <c r="I349" s="97" t="s">
        <v>72</v>
      </c>
      <c r="J349" s="96" t="s">
        <v>31</v>
      </c>
      <c r="K349" s="98"/>
      <c r="L349" s="96"/>
      <c r="M349" s="96"/>
      <c r="N349" s="96" t="s">
        <v>3196</v>
      </c>
      <c r="O349" s="96"/>
      <c r="P349" s="97"/>
      <c r="Q349" s="97"/>
      <c r="R349" s="104" t="s">
        <v>112</v>
      </c>
      <c r="S349" s="104" t="s">
        <v>112</v>
      </c>
      <c r="T349" s="98"/>
      <c r="U349" s="97" t="s">
        <v>1117</v>
      </c>
      <c r="V349" s="96" t="s">
        <v>34</v>
      </c>
      <c r="W349" s="9">
        <f t="shared" ca="1" si="28"/>
        <v>989</v>
      </c>
      <c r="X349" s="9" t="str">
        <f t="shared" ca="1" si="29"/>
        <v>Above 1 Year</v>
      </c>
      <c r="Y349" s="9" t="str">
        <f t="shared" ca="1" si="30"/>
        <v/>
      </c>
      <c r="Z349" s="9" t="str">
        <f t="shared" ca="1" si="31"/>
        <v/>
      </c>
      <c r="AA349" s="97" t="s">
        <v>378</v>
      </c>
      <c r="AB349" s="97" t="s">
        <v>4340</v>
      </c>
      <c r="AC349" s="97" t="str">
        <f t="shared" ca="1" si="32"/>
        <v>Above 1 Year</v>
      </c>
    </row>
    <row r="350" spans="1:29" s="24" customFormat="1" ht="25.5" customHeight="1" x14ac:dyDescent="0.25">
      <c r="A350" s="96">
        <v>349</v>
      </c>
      <c r="B350" s="99" t="s">
        <v>68</v>
      </c>
      <c r="C350" s="99" t="s">
        <v>1121</v>
      </c>
      <c r="D350" s="100" t="s">
        <v>376</v>
      </c>
      <c r="E350" s="101">
        <v>45327</v>
      </c>
      <c r="F350" s="100" t="s">
        <v>219</v>
      </c>
      <c r="G350" s="100">
        <v>2024</v>
      </c>
      <c r="H350" s="102" t="s">
        <v>77</v>
      </c>
      <c r="I350" s="99" t="s">
        <v>72</v>
      </c>
      <c r="J350" s="100" t="s">
        <v>31</v>
      </c>
      <c r="K350" s="101"/>
      <c r="L350" s="100"/>
      <c r="M350" s="100"/>
      <c r="N350" s="96" t="s">
        <v>3196</v>
      </c>
      <c r="O350" s="100"/>
      <c r="P350" s="99"/>
      <c r="Q350" s="99"/>
      <c r="R350" s="104" t="s">
        <v>112</v>
      </c>
      <c r="S350" s="104" t="s">
        <v>112</v>
      </c>
      <c r="T350" s="98"/>
      <c r="U350" s="99" t="s">
        <v>1122</v>
      </c>
      <c r="V350" s="100" t="s">
        <v>34</v>
      </c>
      <c r="W350" s="9">
        <f t="shared" ca="1" si="28"/>
        <v>984</v>
      </c>
      <c r="X350" s="9" t="str">
        <f t="shared" ca="1" si="29"/>
        <v>Above 1 Year</v>
      </c>
      <c r="Y350" s="9" t="str">
        <f t="shared" ca="1" si="30"/>
        <v/>
      </c>
      <c r="Z350" s="9" t="str">
        <f t="shared" ca="1" si="31"/>
        <v/>
      </c>
      <c r="AA350" s="100" t="s">
        <v>378</v>
      </c>
      <c r="AB350" s="97" t="s">
        <v>4341</v>
      </c>
      <c r="AC350" s="97" t="str">
        <f t="shared" ca="1" si="32"/>
        <v>Above 1 Year</v>
      </c>
    </row>
    <row r="351" spans="1:29" s="24" customFormat="1" ht="25.5" customHeight="1" x14ac:dyDescent="0.25">
      <c r="A351" s="96">
        <v>350</v>
      </c>
      <c r="B351" s="99" t="s">
        <v>89</v>
      </c>
      <c r="C351" s="99" t="s">
        <v>1118</v>
      </c>
      <c r="D351" s="100" t="s">
        <v>666</v>
      </c>
      <c r="E351" s="101">
        <v>45327</v>
      </c>
      <c r="F351" s="100" t="s">
        <v>219</v>
      </c>
      <c r="G351" s="100">
        <v>2024</v>
      </c>
      <c r="H351" s="102" t="s">
        <v>48</v>
      </c>
      <c r="I351" s="99" t="s">
        <v>49</v>
      </c>
      <c r="J351" s="100" t="s">
        <v>31</v>
      </c>
      <c r="K351" s="101"/>
      <c r="L351" s="100"/>
      <c r="M351" s="100"/>
      <c r="N351" s="96" t="s">
        <v>3196</v>
      </c>
      <c r="O351" s="100"/>
      <c r="P351" s="99"/>
      <c r="Q351" s="99"/>
      <c r="R351" s="104" t="s">
        <v>141</v>
      </c>
      <c r="S351" s="104" t="s">
        <v>141</v>
      </c>
      <c r="T351" s="98"/>
      <c r="U351" s="99" t="s">
        <v>1123</v>
      </c>
      <c r="V351" s="100" t="s">
        <v>34</v>
      </c>
      <c r="W351" s="9">
        <f t="shared" ca="1" si="28"/>
        <v>984</v>
      </c>
      <c r="X351" s="9" t="str">
        <f t="shared" ca="1" si="29"/>
        <v>Above 1 Year</v>
      </c>
      <c r="Y351" s="9" t="str">
        <f t="shared" ca="1" si="30"/>
        <v/>
      </c>
      <c r="Z351" s="9" t="str">
        <f t="shared" ca="1" si="31"/>
        <v/>
      </c>
      <c r="AA351" s="100" t="s">
        <v>207</v>
      </c>
      <c r="AB351" s="97" t="s">
        <v>4342</v>
      </c>
      <c r="AC351" s="97" t="str">
        <f t="shared" ca="1" si="32"/>
        <v>Above 1 Year</v>
      </c>
    </row>
    <row r="352" spans="1:29" s="24" customFormat="1" ht="25.5" customHeight="1" x14ac:dyDescent="0.25">
      <c r="A352" s="96">
        <v>351</v>
      </c>
      <c r="B352" s="99" t="s">
        <v>68</v>
      </c>
      <c r="C352" s="99" t="s">
        <v>1124</v>
      </c>
      <c r="D352" s="100" t="s">
        <v>666</v>
      </c>
      <c r="E352" s="101">
        <v>45328</v>
      </c>
      <c r="F352" s="100" t="s">
        <v>219</v>
      </c>
      <c r="G352" s="100">
        <v>2024</v>
      </c>
      <c r="H352" s="102" t="s">
        <v>48</v>
      </c>
      <c r="I352" s="99" t="s">
        <v>49</v>
      </c>
      <c r="J352" s="100" t="s">
        <v>31</v>
      </c>
      <c r="K352" s="101"/>
      <c r="L352" s="100"/>
      <c r="M352" s="100"/>
      <c r="N352" s="96" t="s">
        <v>3196</v>
      </c>
      <c r="O352" s="100"/>
      <c r="P352" s="99"/>
      <c r="Q352" s="99"/>
      <c r="R352" s="104" t="s">
        <v>112</v>
      </c>
      <c r="S352" s="104" t="s">
        <v>112</v>
      </c>
      <c r="T352" s="98"/>
      <c r="U352" s="99" t="s">
        <v>1125</v>
      </c>
      <c r="V352" s="100" t="s">
        <v>34</v>
      </c>
      <c r="W352" s="9">
        <f t="shared" ca="1" si="28"/>
        <v>983</v>
      </c>
      <c r="X352" s="9" t="str">
        <f t="shared" ca="1" si="29"/>
        <v>Above 1 Year</v>
      </c>
      <c r="Y352" s="9" t="str">
        <f t="shared" ca="1" si="30"/>
        <v/>
      </c>
      <c r="Z352" s="9" t="str">
        <f t="shared" ca="1" si="31"/>
        <v/>
      </c>
      <c r="AA352" s="100" t="s">
        <v>207</v>
      </c>
      <c r="AB352" s="97" t="s">
        <v>4343</v>
      </c>
      <c r="AC352" s="97" t="str">
        <f t="shared" ca="1" si="32"/>
        <v>Above 1 Year</v>
      </c>
    </row>
    <row r="353" spans="1:29" s="24" customFormat="1" ht="25.5" customHeight="1" x14ac:dyDescent="0.25">
      <c r="A353" s="96">
        <v>352</v>
      </c>
      <c r="B353" s="97" t="s">
        <v>28</v>
      </c>
      <c r="C353" s="97" t="s">
        <v>1128</v>
      </c>
      <c r="D353" s="96" t="s">
        <v>666</v>
      </c>
      <c r="E353" s="98">
        <v>45328</v>
      </c>
      <c r="F353" s="96" t="s">
        <v>219</v>
      </c>
      <c r="G353" s="96">
        <v>2024</v>
      </c>
      <c r="H353" s="97" t="s">
        <v>48</v>
      </c>
      <c r="I353" s="97" t="s">
        <v>49</v>
      </c>
      <c r="J353" s="96" t="s">
        <v>31</v>
      </c>
      <c r="K353" s="98"/>
      <c r="L353" s="96"/>
      <c r="M353" s="96"/>
      <c r="N353" s="96" t="s">
        <v>3196</v>
      </c>
      <c r="O353" s="96"/>
      <c r="P353" s="97"/>
      <c r="Q353" s="97"/>
      <c r="R353" s="104" t="s">
        <v>141</v>
      </c>
      <c r="S353" s="104" t="s">
        <v>112</v>
      </c>
      <c r="T353" s="98"/>
      <c r="U353" s="97" t="s">
        <v>1129</v>
      </c>
      <c r="V353" s="96" t="s">
        <v>34</v>
      </c>
      <c r="W353" s="9">
        <f t="shared" ca="1" si="28"/>
        <v>983</v>
      </c>
      <c r="X353" s="9" t="str">
        <f t="shared" ca="1" si="29"/>
        <v>Above 1 Year</v>
      </c>
      <c r="Y353" s="9" t="str">
        <f t="shared" ca="1" si="30"/>
        <v/>
      </c>
      <c r="Z353" s="9" t="str">
        <f t="shared" ca="1" si="31"/>
        <v/>
      </c>
      <c r="AA353" s="97" t="s">
        <v>207</v>
      </c>
      <c r="AB353" s="97" t="s">
        <v>4344</v>
      </c>
      <c r="AC353" s="97" t="str">
        <f t="shared" ca="1" si="32"/>
        <v>Above 1 Year</v>
      </c>
    </row>
    <row r="354" spans="1:29" s="24" customFormat="1" ht="25.5" customHeight="1" x14ac:dyDescent="0.25">
      <c r="A354" s="96">
        <v>353</v>
      </c>
      <c r="B354" s="97" t="s">
        <v>65</v>
      </c>
      <c r="C354" s="97" t="s">
        <v>1100</v>
      </c>
      <c r="D354" s="96" t="s">
        <v>1131</v>
      </c>
      <c r="E354" s="98">
        <v>45329</v>
      </c>
      <c r="F354" s="96" t="s">
        <v>219</v>
      </c>
      <c r="G354" s="96">
        <v>2024</v>
      </c>
      <c r="H354" s="97" t="s">
        <v>116</v>
      </c>
      <c r="I354" s="97" t="s">
        <v>116</v>
      </c>
      <c r="J354" s="96" t="s">
        <v>116</v>
      </c>
      <c r="K354" s="98"/>
      <c r="L354" s="96"/>
      <c r="M354" s="96"/>
      <c r="N354" s="96" t="s">
        <v>3196</v>
      </c>
      <c r="O354" s="96"/>
      <c r="P354" s="97"/>
      <c r="Q354" s="97"/>
      <c r="R354" s="104" t="s">
        <v>50</v>
      </c>
      <c r="S354" s="104" t="s">
        <v>50</v>
      </c>
      <c r="T354" s="98"/>
      <c r="U354" s="97" t="s">
        <v>1132</v>
      </c>
      <c r="V354" s="96" t="s">
        <v>34</v>
      </c>
      <c r="W354" s="9">
        <f t="shared" ca="1" si="28"/>
        <v>982</v>
      </c>
      <c r="X354" s="9" t="str">
        <f t="shared" ca="1" si="29"/>
        <v>Above 1 Year</v>
      </c>
      <c r="Y354" s="9" t="str">
        <f t="shared" ca="1" si="30"/>
        <v/>
      </c>
      <c r="Z354" s="9" t="str">
        <f t="shared" ca="1" si="31"/>
        <v/>
      </c>
      <c r="AA354" s="97" t="s">
        <v>402</v>
      </c>
      <c r="AB354" s="97" t="s">
        <v>4345</v>
      </c>
      <c r="AC354" s="97" t="str">
        <f t="shared" ca="1" si="32"/>
        <v>Above 1 Year</v>
      </c>
    </row>
    <row r="355" spans="1:29" s="24" customFormat="1" ht="25.5" customHeight="1" x14ac:dyDescent="0.25">
      <c r="A355" s="96">
        <v>354</v>
      </c>
      <c r="B355" s="97" t="s">
        <v>28</v>
      </c>
      <c r="C355" s="97" t="s">
        <v>1100</v>
      </c>
      <c r="D355" s="96" t="s">
        <v>1133</v>
      </c>
      <c r="E355" s="98">
        <v>45329</v>
      </c>
      <c r="F355" s="96" t="s">
        <v>219</v>
      </c>
      <c r="G355" s="96">
        <v>2024</v>
      </c>
      <c r="H355" s="97" t="s">
        <v>94</v>
      </c>
      <c r="I355" s="97" t="s">
        <v>94</v>
      </c>
      <c r="J355" s="96" t="s">
        <v>31</v>
      </c>
      <c r="K355" s="98"/>
      <c r="L355" s="96"/>
      <c r="M355" s="96"/>
      <c r="N355" s="96" t="s">
        <v>3196</v>
      </c>
      <c r="O355" s="96"/>
      <c r="P355" s="97"/>
      <c r="Q355" s="97"/>
      <c r="R355" s="104" t="s">
        <v>128</v>
      </c>
      <c r="S355" s="104" t="s">
        <v>112</v>
      </c>
      <c r="T355" s="98"/>
      <c r="U355" s="97" t="s">
        <v>1134</v>
      </c>
      <c r="V355" s="96" t="s">
        <v>34</v>
      </c>
      <c r="W355" s="9">
        <f t="shared" ca="1" si="28"/>
        <v>982</v>
      </c>
      <c r="X355" s="9" t="str">
        <f t="shared" ca="1" si="29"/>
        <v>Above 1 Year</v>
      </c>
      <c r="Y355" s="9" t="str">
        <f t="shared" ca="1" si="30"/>
        <v/>
      </c>
      <c r="Z355" s="9" t="str">
        <f t="shared" ca="1" si="31"/>
        <v/>
      </c>
      <c r="AA355" s="97" t="s">
        <v>245</v>
      </c>
      <c r="AB355" s="97" t="s">
        <v>4346</v>
      </c>
      <c r="AC355" s="97" t="str">
        <f t="shared" ca="1" si="32"/>
        <v>Above 1 Year</v>
      </c>
    </row>
    <row r="356" spans="1:29" s="24" customFormat="1" ht="25.5" customHeight="1" x14ac:dyDescent="0.25">
      <c r="A356" s="96">
        <v>355</v>
      </c>
      <c r="B356" s="97" t="s">
        <v>38</v>
      </c>
      <c r="C356" s="97" t="s">
        <v>1135</v>
      </c>
      <c r="D356" s="96" t="s">
        <v>514</v>
      </c>
      <c r="E356" s="98">
        <v>45330</v>
      </c>
      <c r="F356" s="96" t="s">
        <v>219</v>
      </c>
      <c r="G356" s="96">
        <v>2024</v>
      </c>
      <c r="H356" s="103" t="s">
        <v>48</v>
      </c>
      <c r="I356" s="97" t="s">
        <v>49</v>
      </c>
      <c r="J356" s="96" t="s">
        <v>31</v>
      </c>
      <c r="K356" s="98"/>
      <c r="L356" s="96"/>
      <c r="M356" s="96"/>
      <c r="N356" s="96" t="s">
        <v>3196</v>
      </c>
      <c r="O356" s="96"/>
      <c r="P356" s="97"/>
      <c r="Q356" s="97"/>
      <c r="R356" s="104" t="s">
        <v>112</v>
      </c>
      <c r="S356" s="104" t="s">
        <v>112</v>
      </c>
      <c r="T356" s="98"/>
      <c r="U356" s="97" t="s">
        <v>1136</v>
      </c>
      <c r="V356" s="96" t="s">
        <v>34</v>
      </c>
      <c r="W356" s="9">
        <f t="shared" ca="1" si="28"/>
        <v>981</v>
      </c>
      <c r="X356" s="9" t="str">
        <f t="shared" ca="1" si="29"/>
        <v>Above 1 Year</v>
      </c>
      <c r="Y356" s="9" t="str">
        <f t="shared" ca="1" si="30"/>
        <v/>
      </c>
      <c r="Z356" s="9" t="str">
        <f t="shared" ca="1" si="31"/>
        <v/>
      </c>
      <c r="AA356" s="97" t="s">
        <v>207</v>
      </c>
      <c r="AB356" s="97" t="s">
        <v>4347</v>
      </c>
      <c r="AC356" s="97" t="str">
        <f t="shared" ca="1" si="32"/>
        <v>Above 1 Year</v>
      </c>
    </row>
    <row r="357" spans="1:29" s="24" customFormat="1" ht="25.5" customHeight="1" x14ac:dyDescent="0.25">
      <c r="A357" s="96">
        <v>356</v>
      </c>
      <c r="B357" s="97" t="s">
        <v>38</v>
      </c>
      <c r="C357" s="97" t="s">
        <v>1137</v>
      </c>
      <c r="D357" s="96" t="s">
        <v>1138</v>
      </c>
      <c r="E357" s="98">
        <v>45331</v>
      </c>
      <c r="F357" s="96" t="s">
        <v>219</v>
      </c>
      <c r="G357" s="96">
        <v>2024</v>
      </c>
      <c r="H357" s="97" t="s">
        <v>53</v>
      </c>
      <c r="I357" s="97" t="s">
        <v>54</v>
      </c>
      <c r="J357" s="96" t="s">
        <v>31</v>
      </c>
      <c r="K357" s="98"/>
      <c r="L357" s="96"/>
      <c r="M357" s="96"/>
      <c r="N357" s="96" t="s">
        <v>3196</v>
      </c>
      <c r="O357" s="96"/>
      <c r="P357" s="97"/>
      <c r="Q357" s="97"/>
      <c r="R357" s="104" t="s">
        <v>128</v>
      </c>
      <c r="S357" s="104" t="s">
        <v>137</v>
      </c>
      <c r="T357" s="98">
        <v>46304</v>
      </c>
      <c r="U357" s="97" t="s">
        <v>1139</v>
      </c>
      <c r="V357" s="96" t="s">
        <v>34</v>
      </c>
      <c r="W357" s="9">
        <f t="shared" ca="1" si="28"/>
        <v>980</v>
      </c>
      <c r="X357" s="9" t="str">
        <f t="shared" ca="1" si="29"/>
        <v>Above 1 Year</v>
      </c>
      <c r="Y357" s="9">
        <f t="shared" ca="1" si="30"/>
        <v>7</v>
      </c>
      <c r="Z357" s="9" t="str">
        <f t="shared" ca="1" si="31"/>
        <v>Below 45 Days</v>
      </c>
      <c r="AA357" s="97" t="s">
        <v>216</v>
      </c>
      <c r="AB357" s="97" t="s">
        <v>4348</v>
      </c>
      <c r="AC357" s="97" t="str">
        <f t="shared" ca="1" si="32"/>
        <v>Above 1 Year</v>
      </c>
    </row>
    <row r="358" spans="1:29" s="24" customFormat="1" ht="25.5" customHeight="1" x14ac:dyDescent="0.25">
      <c r="A358" s="96">
        <v>357</v>
      </c>
      <c r="B358" s="97" t="s">
        <v>113</v>
      </c>
      <c r="C358" s="97" t="s">
        <v>1092</v>
      </c>
      <c r="D358" s="96" t="s">
        <v>305</v>
      </c>
      <c r="E358" s="98">
        <v>45331</v>
      </c>
      <c r="F358" s="96" t="s">
        <v>219</v>
      </c>
      <c r="G358" s="96">
        <v>2024</v>
      </c>
      <c r="H358" s="97" t="s">
        <v>94</v>
      </c>
      <c r="I358" s="97" t="s">
        <v>94</v>
      </c>
      <c r="J358" s="96" t="s">
        <v>31</v>
      </c>
      <c r="K358" s="98"/>
      <c r="L358" s="96"/>
      <c r="M358" s="96"/>
      <c r="N358" s="96" t="s">
        <v>3196</v>
      </c>
      <c r="O358" s="96"/>
      <c r="P358" s="97"/>
      <c r="Q358" s="97"/>
      <c r="R358" s="104" t="s">
        <v>128</v>
      </c>
      <c r="S358" s="104" t="s">
        <v>128</v>
      </c>
      <c r="T358" s="98"/>
      <c r="U358" s="97" t="s">
        <v>1140</v>
      </c>
      <c r="V358" s="96" t="s">
        <v>34</v>
      </c>
      <c r="W358" s="9">
        <f t="shared" ca="1" si="28"/>
        <v>980</v>
      </c>
      <c r="X358" s="9" t="str">
        <f t="shared" ca="1" si="29"/>
        <v>Above 1 Year</v>
      </c>
      <c r="Y358" s="9" t="str">
        <f t="shared" ca="1" si="30"/>
        <v/>
      </c>
      <c r="Z358" s="9" t="str">
        <f t="shared" ca="1" si="31"/>
        <v/>
      </c>
      <c r="AA358" s="97" t="s">
        <v>245</v>
      </c>
      <c r="AB358" s="97" t="s">
        <v>4349</v>
      </c>
      <c r="AC358" s="97" t="str">
        <f t="shared" ca="1" si="32"/>
        <v>Above 1 Year</v>
      </c>
    </row>
    <row r="359" spans="1:29" s="24" customFormat="1" ht="25.5" customHeight="1" x14ac:dyDescent="0.25">
      <c r="A359" s="96">
        <v>358</v>
      </c>
      <c r="B359" s="97" t="s">
        <v>68</v>
      </c>
      <c r="C359" s="97" t="s">
        <v>1142</v>
      </c>
      <c r="D359" s="96" t="s">
        <v>1143</v>
      </c>
      <c r="E359" s="98">
        <v>45333</v>
      </c>
      <c r="F359" s="96" t="s">
        <v>219</v>
      </c>
      <c r="G359" s="96">
        <v>2024</v>
      </c>
      <c r="H359" s="97" t="s">
        <v>94</v>
      </c>
      <c r="I359" s="97" t="s">
        <v>94</v>
      </c>
      <c r="J359" s="96" t="s">
        <v>31</v>
      </c>
      <c r="K359" s="98"/>
      <c r="L359" s="96"/>
      <c r="M359" s="96"/>
      <c r="N359" s="96" t="s">
        <v>3196</v>
      </c>
      <c r="O359" s="96"/>
      <c r="P359" s="97"/>
      <c r="Q359" s="97"/>
      <c r="R359" s="104" t="s">
        <v>112</v>
      </c>
      <c r="S359" s="104" t="s">
        <v>112</v>
      </c>
      <c r="T359" s="98"/>
      <c r="U359" s="97" t="s">
        <v>1144</v>
      </c>
      <c r="V359" s="96" t="s">
        <v>34</v>
      </c>
      <c r="W359" s="9">
        <f t="shared" ca="1" si="28"/>
        <v>978</v>
      </c>
      <c r="X359" s="9" t="str">
        <f t="shared" ca="1" si="29"/>
        <v>Above 1 Year</v>
      </c>
      <c r="Y359" s="9" t="str">
        <f t="shared" ca="1" si="30"/>
        <v/>
      </c>
      <c r="Z359" s="9" t="str">
        <f t="shared" ca="1" si="31"/>
        <v/>
      </c>
      <c r="AA359" s="97" t="s">
        <v>245</v>
      </c>
      <c r="AB359" s="97" t="s">
        <v>4350</v>
      </c>
      <c r="AC359" s="97" t="str">
        <f t="shared" ca="1" si="32"/>
        <v>Above 1 Year</v>
      </c>
    </row>
    <row r="360" spans="1:29" s="24" customFormat="1" ht="25.5" customHeight="1" x14ac:dyDescent="0.25">
      <c r="A360" s="96">
        <v>359</v>
      </c>
      <c r="B360" s="97" t="s">
        <v>104</v>
      </c>
      <c r="C360" s="97" t="s">
        <v>1145</v>
      </c>
      <c r="D360" s="96" t="s">
        <v>376</v>
      </c>
      <c r="E360" s="98">
        <v>45333</v>
      </c>
      <c r="F360" s="96" t="s">
        <v>219</v>
      </c>
      <c r="G360" s="96">
        <v>2024</v>
      </c>
      <c r="H360" s="97" t="s">
        <v>77</v>
      </c>
      <c r="I360" s="97" t="s">
        <v>72</v>
      </c>
      <c r="J360" s="96" t="s">
        <v>31</v>
      </c>
      <c r="K360" s="98"/>
      <c r="L360" s="96"/>
      <c r="M360" s="96"/>
      <c r="N360" s="96" t="s">
        <v>3196</v>
      </c>
      <c r="O360" s="96"/>
      <c r="P360" s="97"/>
      <c r="Q360" s="97"/>
      <c r="R360" s="104" t="s">
        <v>112</v>
      </c>
      <c r="S360" s="104" t="s">
        <v>112</v>
      </c>
      <c r="T360" s="98"/>
      <c r="U360" s="97" t="s">
        <v>1146</v>
      </c>
      <c r="V360" s="96" t="s">
        <v>34</v>
      </c>
      <c r="W360" s="9">
        <f t="shared" ca="1" si="28"/>
        <v>978</v>
      </c>
      <c r="X360" s="9" t="str">
        <f t="shared" ca="1" si="29"/>
        <v>Above 1 Year</v>
      </c>
      <c r="Y360" s="9" t="str">
        <f t="shared" ca="1" si="30"/>
        <v/>
      </c>
      <c r="Z360" s="9" t="str">
        <f t="shared" ca="1" si="31"/>
        <v/>
      </c>
      <c r="AA360" s="97" t="s">
        <v>378</v>
      </c>
      <c r="AB360" s="97" t="s">
        <v>4351</v>
      </c>
      <c r="AC360" s="97" t="str">
        <f t="shared" ca="1" si="32"/>
        <v>Above 1 Year</v>
      </c>
    </row>
    <row r="361" spans="1:29" s="24" customFormat="1" ht="25.5" customHeight="1" x14ac:dyDescent="0.25">
      <c r="A361" s="96">
        <v>360</v>
      </c>
      <c r="B361" s="97" t="s">
        <v>42</v>
      </c>
      <c r="C361" s="97" t="s">
        <v>1147</v>
      </c>
      <c r="D361" s="96" t="s">
        <v>376</v>
      </c>
      <c r="E361" s="98">
        <v>45337</v>
      </c>
      <c r="F361" s="96" t="s">
        <v>219</v>
      </c>
      <c r="G361" s="96">
        <v>2024</v>
      </c>
      <c r="H361" s="97" t="s">
        <v>77</v>
      </c>
      <c r="I361" s="97" t="s">
        <v>72</v>
      </c>
      <c r="J361" s="96" t="s">
        <v>31</v>
      </c>
      <c r="K361" s="98"/>
      <c r="L361" s="96"/>
      <c r="M361" s="96"/>
      <c r="N361" s="96" t="s">
        <v>3196</v>
      </c>
      <c r="O361" s="96"/>
      <c r="P361" s="97"/>
      <c r="Q361" s="97"/>
      <c r="R361" s="104" t="s">
        <v>112</v>
      </c>
      <c r="S361" s="104" t="s">
        <v>112</v>
      </c>
      <c r="T361" s="98"/>
      <c r="U361" s="97" t="s">
        <v>1148</v>
      </c>
      <c r="V361" s="96" t="s">
        <v>34</v>
      </c>
      <c r="W361" s="9">
        <f t="shared" ca="1" si="28"/>
        <v>974</v>
      </c>
      <c r="X361" s="9" t="str">
        <f t="shared" ca="1" si="29"/>
        <v>Above 1 Year</v>
      </c>
      <c r="Y361" s="9" t="str">
        <f t="shared" ca="1" si="30"/>
        <v/>
      </c>
      <c r="Z361" s="9" t="str">
        <f t="shared" ca="1" si="31"/>
        <v/>
      </c>
      <c r="AA361" s="97" t="s">
        <v>378</v>
      </c>
      <c r="AB361" s="97" t="s">
        <v>4352</v>
      </c>
      <c r="AC361" s="97" t="str">
        <f t="shared" ca="1" si="32"/>
        <v>Above 1 Year</v>
      </c>
    </row>
    <row r="362" spans="1:29" s="24" customFormat="1" ht="25.5" customHeight="1" x14ac:dyDescent="0.25">
      <c r="A362" s="96">
        <v>361</v>
      </c>
      <c r="B362" s="97" t="s">
        <v>63</v>
      </c>
      <c r="C362" s="97" t="s">
        <v>1149</v>
      </c>
      <c r="D362" s="96" t="s">
        <v>403</v>
      </c>
      <c r="E362" s="98">
        <v>45338</v>
      </c>
      <c r="F362" s="96" t="s">
        <v>219</v>
      </c>
      <c r="G362" s="96">
        <v>2024</v>
      </c>
      <c r="H362" s="97" t="s">
        <v>71</v>
      </c>
      <c r="I362" s="97" t="s">
        <v>72</v>
      </c>
      <c r="J362" s="96" t="s">
        <v>31</v>
      </c>
      <c r="K362" s="98"/>
      <c r="L362" s="96"/>
      <c r="M362" s="96"/>
      <c r="N362" s="96" t="s">
        <v>3196</v>
      </c>
      <c r="O362" s="96"/>
      <c r="P362" s="97"/>
      <c r="Q362" s="97"/>
      <c r="R362" s="104" t="s">
        <v>112</v>
      </c>
      <c r="S362" s="104" t="s">
        <v>112</v>
      </c>
      <c r="T362" s="98"/>
      <c r="U362" s="97" t="s">
        <v>1150</v>
      </c>
      <c r="V362" s="96" t="s">
        <v>34</v>
      </c>
      <c r="W362" s="9">
        <f t="shared" ca="1" si="28"/>
        <v>973</v>
      </c>
      <c r="X362" s="9" t="str">
        <f t="shared" ca="1" si="29"/>
        <v>Above 1 Year</v>
      </c>
      <c r="Y362" s="9" t="str">
        <f t="shared" ca="1" si="30"/>
        <v/>
      </c>
      <c r="Z362" s="9" t="str">
        <f t="shared" ca="1" si="31"/>
        <v/>
      </c>
      <c r="AA362" s="97" t="s">
        <v>378</v>
      </c>
      <c r="AB362" s="97" t="s">
        <v>4353</v>
      </c>
      <c r="AC362" s="97" t="str">
        <f t="shared" ca="1" si="32"/>
        <v>Above 1 Year</v>
      </c>
    </row>
    <row r="363" spans="1:29" s="24" customFormat="1" ht="25.5" customHeight="1" x14ac:dyDescent="0.25">
      <c r="A363" s="96">
        <v>362</v>
      </c>
      <c r="B363" s="99" t="s">
        <v>67</v>
      </c>
      <c r="C363" s="99" t="s">
        <v>1151</v>
      </c>
      <c r="D363" s="100" t="s">
        <v>462</v>
      </c>
      <c r="E363" s="101">
        <v>45341</v>
      </c>
      <c r="F363" s="100" t="s">
        <v>219</v>
      </c>
      <c r="G363" s="100">
        <v>2024</v>
      </c>
      <c r="H363" s="102" t="s">
        <v>103</v>
      </c>
      <c r="I363" s="99" t="s">
        <v>49</v>
      </c>
      <c r="J363" s="100" t="s">
        <v>31</v>
      </c>
      <c r="K363" s="101"/>
      <c r="L363" s="100"/>
      <c r="M363" s="100"/>
      <c r="N363" s="96" t="s">
        <v>3196</v>
      </c>
      <c r="O363" s="100"/>
      <c r="P363" s="99"/>
      <c r="Q363" s="99"/>
      <c r="R363" s="104" t="s">
        <v>112</v>
      </c>
      <c r="S363" s="104" t="s">
        <v>112</v>
      </c>
      <c r="T363" s="98"/>
      <c r="U363" s="99" t="s">
        <v>1152</v>
      </c>
      <c r="V363" s="100" t="s">
        <v>34</v>
      </c>
      <c r="W363" s="9">
        <f t="shared" ca="1" si="28"/>
        <v>970</v>
      </c>
      <c r="X363" s="9" t="str">
        <f t="shared" ca="1" si="29"/>
        <v>Above 1 Year</v>
      </c>
      <c r="Y363" s="9" t="str">
        <f t="shared" ca="1" si="30"/>
        <v/>
      </c>
      <c r="Z363" s="9" t="str">
        <f t="shared" ca="1" si="31"/>
        <v/>
      </c>
      <c r="AA363" s="100" t="s">
        <v>207</v>
      </c>
      <c r="AB363" s="97" t="s">
        <v>4354</v>
      </c>
      <c r="AC363" s="97" t="str">
        <f t="shared" ca="1" si="32"/>
        <v>Above 1 Year</v>
      </c>
    </row>
    <row r="364" spans="1:29" s="24" customFormat="1" ht="25.5" customHeight="1" x14ac:dyDescent="0.25">
      <c r="A364" s="96">
        <v>363</v>
      </c>
      <c r="B364" s="99" t="s">
        <v>68</v>
      </c>
      <c r="C364" s="99" t="s">
        <v>1153</v>
      </c>
      <c r="D364" s="100" t="s">
        <v>666</v>
      </c>
      <c r="E364" s="101">
        <v>45343</v>
      </c>
      <c r="F364" s="100" t="s">
        <v>219</v>
      </c>
      <c r="G364" s="100">
        <v>2024</v>
      </c>
      <c r="H364" s="102" t="s">
        <v>48</v>
      </c>
      <c r="I364" s="99" t="s">
        <v>49</v>
      </c>
      <c r="J364" s="100" t="s">
        <v>31</v>
      </c>
      <c r="K364" s="101"/>
      <c r="L364" s="100"/>
      <c r="M364" s="100"/>
      <c r="N364" s="96" t="s">
        <v>3196</v>
      </c>
      <c r="O364" s="100"/>
      <c r="P364" s="99"/>
      <c r="Q364" s="99"/>
      <c r="R364" s="104" t="s">
        <v>112</v>
      </c>
      <c r="S364" s="104" t="s">
        <v>112</v>
      </c>
      <c r="T364" s="98"/>
      <c r="U364" s="99" t="s">
        <v>1154</v>
      </c>
      <c r="V364" s="100" t="s">
        <v>34</v>
      </c>
      <c r="W364" s="9">
        <f t="shared" ca="1" si="28"/>
        <v>968</v>
      </c>
      <c r="X364" s="9" t="str">
        <f t="shared" ca="1" si="29"/>
        <v>Above 1 Year</v>
      </c>
      <c r="Y364" s="9" t="str">
        <f t="shared" ca="1" si="30"/>
        <v/>
      </c>
      <c r="Z364" s="9" t="str">
        <f t="shared" ca="1" si="31"/>
        <v/>
      </c>
      <c r="AA364" s="100" t="s">
        <v>207</v>
      </c>
      <c r="AB364" s="97" t="s">
        <v>4355</v>
      </c>
      <c r="AC364" s="97" t="str">
        <f t="shared" ca="1" si="32"/>
        <v>Above 1 Year</v>
      </c>
    </row>
    <row r="365" spans="1:29" s="24" customFormat="1" ht="25.5" customHeight="1" x14ac:dyDescent="0.25">
      <c r="A365" s="96">
        <v>364</v>
      </c>
      <c r="B365" s="97" t="s">
        <v>64</v>
      </c>
      <c r="C365" s="97" t="s">
        <v>1158</v>
      </c>
      <c r="D365" s="96" t="s">
        <v>302</v>
      </c>
      <c r="E365" s="98">
        <v>45346</v>
      </c>
      <c r="F365" s="96" t="s">
        <v>219</v>
      </c>
      <c r="G365" s="96">
        <v>2024</v>
      </c>
      <c r="H365" s="97" t="s">
        <v>94</v>
      </c>
      <c r="I365" s="97" t="s">
        <v>94</v>
      </c>
      <c r="J365" s="96" t="s">
        <v>31</v>
      </c>
      <c r="K365" s="98"/>
      <c r="L365" s="96"/>
      <c r="M365" s="96"/>
      <c r="N365" s="96" t="s">
        <v>3196</v>
      </c>
      <c r="O365" s="96"/>
      <c r="P365" s="97"/>
      <c r="Q365" s="97"/>
      <c r="R365" s="104" t="s">
        <v>128</v>
      </c>
      <c r="S365" s="104" t="s">
        <v>128</v>
      </c>
      <c r="T365" s="98"/>
      <c r="U365" s="97" t="s">
        <v>1159</v>
      </c>
      <c r="V365" s="96" t="s">
        <v>34</v>
      </c>
      <c r="W365" s="9">
        <f t="shared" ca="1" si="28"/>
        <v>965</v>
      </c>
      <c r="X365" s="9" t="str">
        <f t="shared" ca="1" si="29"/>
        <v>Above 1 Year</v>
      </c>
      <c r="Y365" s="9" t="str">
        <f t="shared" ca="1" si="30"/>
        <v/>
      </c>
      <c r="Z365" s="9" t="str">
        <f t="shared" ca="1" si="31"/>
        <v/>
      </c>
      <c r="AA365" s="97" t="s">
        <v>245</v>
      </c>
      <c r="AB365" s="97" t="s">
        <v>4356</v>
      </c>
      <c r="AC365" s="97" t="str">
        <f t="shared" ca="1" si="32"/>
        <v>Above 1 Year</v>
      </c>
    </row>
    <row r="366" spans="1:29" s="24" customFormat="1" ht="25.5" customHeight="1" x14ac:dyDescent="0.25">
      <c r="A366" s="96">
        <v>365</v>
      </c>
      <c r="B366" s="97" t="s">
        <v>28</v>
      </c>
      <c r="C366" s="97" t="s">
        <v>1135</v>
      </c>
      <c r="D366" s="96" t="s">
        <v>430</v>
      </c>
      <c r="E366" s="98">
        <v>45349</v>
      </c>
      <c r="F366" s="96" t="s">
        <v>219</v>
      </c>
      <c r="G366" s="96">
        <v>2024</v>
      </c>
      <c r="H366" s="97" t="s">
        <v>94</v>
      </c>
      <c r="I366" s="97" t="s">
        <v>94</v>
      </c>
      <c r="J366" s="96" t="s">
        <v>31</v>
      </c>
      <c r="K366" s="98"/>
      <c r="L366" s="96"/>
      <c r="M366" s="96"/>
      <c r="N366" s="96" t="s">
        <v>3196</v>
      </c>
      <c r="O366" s="96"/>
      <c r="P366" s="97"/>
      <c r="Q366" s="97"/>
      <c r="R366" s="104" t="s">
        <v>128</v>
      </c>
      <c r="S366" s="104" t="s">
        <v>112</v>
      </c>
      <c r="T366" s="98"/>
      <c r="U366" s="97" t="s">
        <v>1162</v>
      </c>
      <c r="V366" s="96" t="s">
        <v>34</v>
      </c>
      <c r="W366" s="9">
        <f t="shared" ca="1" si="28"/>
        <v>962</v>
      </c>
      <c r="X366" s="9" t="str">
        <f t="shared" ca="1" si="29"/>
        <v>Above 1 Year</v>
      </c>
      <c r="Y366" s="9" t="str">
        <f t="shared" ca="1" si="30"/>
        <v/>
      </c>
      <c r="Z366" s="9" t="str">
        <f t="shared" ca="1" si="31"/>
        <v/>
      </c>
      <c r="AA366" s="97" t="s">
        <v>245</v>
      </c>
      <c r="AB366" s="97" t="s">
        <v>4357</v>
      </c>
      <c r="AC366" s="97" t="str">
        <f t="shared" ca="1" si="32"/>
        <v>Above 1 Year</v>
      </c>
    </row>
    <row r="367" spans="1:29" s="24" customFormat="1" ht="25.5" customHeight="1" x14ac:dyDescent="0.25">
      <c r="A367" s="96">
        <v>366</v>
      </c>
      <c r="B367" s="97" t="s">
        <v>95</v>
      </c>
      <c r="C367" s="97" t="s">
        <v>1110</v>
      </c>
      <c r="D367" s="96" t="s">
        <v>227</v>
      </c>
      <c r="E367" s="98">
        <v>45351</v>
      </c>
      <c r="F367" s="96" t="s">
        <v>219</v>
      </c>
      <c r="G367" s="96">
        <v>2024</v>
      </c>
      <c r="H367" s="97" t="s">
        <v>59</v>
      </c>
      <c r="I367" s="97" t="s">
        <v>59</v>
      </c>
      <c r="J367" s="96" t="s">
        <v>60</v>
      </c>
      <c r="K367" s="98"/>
      <c r="L367" s="96"/>
      <c r="M367" s="96"/>
      <c r="N367" s="96" t="s">
        <v>3196</v>
      </c>
      <c r="O367" s="96"/>
      <c r="P367" s="97"/>
      <c r="Q367" s="97"/>
      <c r="R367" s="104" t="s">
        <v>112</v>
      </c>
      <c r="S367" s="104" t="s">
        <v>112</v>
      </c>
      <c r="T367" s="98"/>
      <c r="U367" s="97" t="s">
        <v>1163</v>
      </c>
      <c r="V367" s="96" t="s">
        <v>34</v>
      </c>
      <c r="W367" s="9">
        <f t="shared" ca="1" si="28"/>
        <v>960</v>
      </c>
      <c r="X367" s="9" t="str">
        <f t="shared" ca="1" si="29"/>
        <v>Above 1 Year</v>
      </c>
      <c r="Y367" s="9" t="str">
        <f t="shared" ca="1" si="30"/>
        <v/>
      </c>
      <c r="Z367" s="9" t="str">
        <f t="shared" ca="1" si="31"/>
        <v/>
      </c>
      <c r="AA367" s="97" t="s">
        <v>229</v>
      </c>
      <c r="AB367" s="97" t="s">
        <v>4358</v>
      </c>
      <c r="AC367" s="97" t="str">
        <f t="shared" ca="1" si="32"/>
        <v>Above 1 Year</v>
      </c>
    </row>
    <row r="368" spans="1:29" s="24" customFormat="1" ht="25.5" customHeight="1" x14ac:dyDescent="0.25">
      <c r="A368" s="96">
        <v>367</v>
      </c>
      <c r="B368" s="99" t="s">
        <v>58</v>
      </c>
      <c r="C368" s="99" t="s">
        <v>1151</v>
      </c>
      <c r="D368" s="100" t="s">
        <v>1165</v>
      </c>
      <c r="E368" s="101">
        <v>45357</v>
      </c>
      <c r="F368" s="100" t="s">
        <v>210</v>
      </c>
      <c r="G368" s="100">
        <v>2024</v>
      </c>
      <c r="H368" s="102" t="s">
        <v>48</v>
      </c>
      <c r="I368" s="99" t="s">
        <v>49</v>
      </c>
      <c r="J368" s="100" t="s">
        <v>31</v>
      </c>
      <c r="K368" s="101"/>
      <c r="L368" s="100"/>
      <c r="M368" s="100"/>
      <c r="N368" s="96" t="s">
        <v>3196</v>
      </c>
      <c r="O368" s="100"/>
      <c r="P368" s="99"/>
      <c r="Q368" s="99"/>
      <c r="R368" s="104" t="s">
        <v>112</v>
      </c>
      <c r="S368" s="104" t="s">
        <v>112</v>
      </c>
      <c r="T368" s="98"/>
      <c r="U368" s="99" t="s">
        <v>1166</v>
      </c>
      <c r="V368" s="100" t="s">
        <v>34</v>
      </c>
      <c r="W368" s="9">
        <f t="shared" ca="1" si="28"/>
        <v>954</v>
      </c>
      <c r="X368" s="9" t="str">
        <f t="shared" ca="1" si="29"/>
        <v>Above 1 Year</v>
      </c>
      <c r="Y368" s="9" t="str">
        <f t="shared" ca="1" si="30"/>
        <v/>
      </c>
      <c r="Z368" s="9" t="str">
        <f t="shared" ca="1" si="31"/>
        <v/>
      </c>
      <c r="AA368" s="100" t="s">
        <v>207</v>
      </c>
      <c r="AB368" s="97" t="s">
        <v>4359</v>
      </c>
      <c r="AC368" s="97" t="str">
        <f t="shared" ca="1" si="32"/>
        <v>Above 1 Year</v>
      </c>
    </row>
    <row r="369" spans="1:29" s="24" customFormat="1" ht="25.5" customHeight="1" x14ac:dyDescent="0.25">
      <c r="A369" s="96">
        <v>368</v>
      </c>
      <c r="B369" s="97" t="s">
        <v>118</v>
      </c>
      <c r="C369" s="97" t="s">
        <v>1167</v>
      </c>
      <c r="D369" s="96" t="s">
        <v>435</v>
      </c>
      <c r="E369" s="98">
        <v>45359</v>
      </c>
      <c r="F369" s="96" t="s">
        <v>210</v>
      </c>
      <c r="G369" s="96">
        <v>2024</v>
      </c>
      <c r="H369" s="97" t="s">
        <v>39</v>
      </c>
      <c r="I369" s="97" t="s">
        <v>39</v>
      </c>
      <c r="J369" s="96" t="s">
        <v>31</v>
      </c>
      <c r="K369" s="98"/>
      <c r="L369" s="96"/>
      <c r="M369" s="96"/>
      <c r="N369" s="96" t="s">
        <v>3196</v>
      </c>
      <c r="O369" s="96"/>
      <c r="P369" s="97"/>
      <c r="Q369" s="97"/>
      <c r="R369" s="104" t="s">
        <v>176</v>
      </c>
      <c r="S369" s="104" t="s">
        <v>176</v>
      </c>
      <c r="T369" s="98">
        <v>45363</v>
      </c>
      <c r="U369" s="97" t="s">
        <v>1168</v>
      </c>
      <c r="V369" s="96" t="s">
        <v>34</v>
      </c>
      <c r="W369" s="9">
        <f t="shared" ca="1" si="28"/>
        <v>952</v>
      </c>
      <c r="X369" s="9" t="str">
        <f t="shared" ca="1" si="29"/>
        <v>Above 1 Year</v>
      </c>
      <c r="Y369" s="9">
        <f t="shared" ca="1" si="30"/>
        <v>948</v>
      </c>
      <c r="Z369" s="9" t="str">
        <f t="shared" ca="1" si="31"/>
        <v>Above 1 Year</v>
      </c>
      <c r="AA369" s="97" t="s">
        <v>203</v>
      </c>
      <c r="AB369" s="97" t="s">
        <v>4360</v>
      </c>
      <c r="AC369" s="97" t="str">
        <f t="shared" ca="1" si="32"/>
        <v>Above 1 Year</v>
      </c>
    </row>
    <row r="370" spans="1:29" s="24" customFormat="1" ht="25.5" customHeight="1" x14ac:dyDescent="0.25">
      <c r="A370" s="96">
        <v>369</v>
      </c>
      <c r="B370" s="97" t="s">
        <v>65</v>
      </c>
      <c r="C370" s="97" t="s">
        <v>1121</v>
      </c>
      <c r="D370" s="96" t="s">
        <v>666</v>
      </c>
      <c r="E370" s="98">
        <v>45366</v>
      </c>
      <c r="F370" s="96" t="s">
        <v>210</v>
      </c>
      <c r="G370" s="96">
        <v>2024</v>
      </c>
      <c r="H370" s="97" t="s">
        <v>48</v>
      </c>
      <c r="I370" s="97" t="s">
        <v>49</v>
      </c>
      <c r="J370" s="96" t="s">
        <v>31</v>
      </c>
      <c r="K370" s="98"/>
      <c r="L370" s="96"/>
      <c r="M370" s="96"/>
      <c r="N370" s="96" t="s">
        <v>3196</v>
      </c>
      <c r="O370" s="96"/>
      <c r="P370" s="97"/>
      <c r="Q370" s="97"/>
      <c r="R370" s="104" t="s">
        <v>112</v>
      </c>
      <c r="S370" s="104" t="s">
        <v>112</v>
      </c>
      <c r="T370" s="98"/>
      <c r="U370" s="97" t="s">
        <v>1170</v>
      </c>
      <c r="V370" s="96" t="s">
        <v>34</v>
      </c>
      <c r="W370" s="9">
        <f t="shared" ca="1" si="28"/>
        <v>945</v>
      </c>
      <c r="X370" s="9" t="str">
        <f t="shared" ca="1" si="29"/>
        <v>Above 1 Year</v>
      </c>
      <c r="Y370" s="9" t="str">
        <f t="shared" ca="1" si="30"/>
        <v/>
      </c>
      <c r="Z370" s="9" t="str">
        <f t="shared" ca="1" si="31"/>
        <v/>
      </c>
      <c r="AA370" s="97" t="s">
        <v>207</v>
      </c>
      <c r="AB370" s="97" t="s">
        <v>4361</v>
      </c>
      <c r="AC370" s="97" t="str">
        <f t="shared" ca="1" si="32"/>
        <v>Above 1 Year</v>
      </c>
    </row>
    <row r="371" spans="1:29" s="24" customFormat="1" ht="25.5" customHeight="1" x14ac:dyDescent="0.25">
      <c r="A371" s="96">
        <v>370</v>
      </c>
      <c r="B371" s="99" t="s">
        <v>89</v>
      </c>
      <c r="C371" s="99" t="s">
        <v>1183</v>
      </c>
      <c r="D371" s="100" t="s">
        <v>222</v>
      </c>
      <c r="E371" s="101">
        <v>45366</v>
      </c>
      <c r="F371" s="100" t="s">
        <v>210</v>
      </c>
      <c r="G371" s="100">
        <v>2024</v>
      </c>
      <c r="H371" s="102" t="s">
        <v>29</v>
      </c>
      <c r="I371" s="99" t="s">
        <v>30</v>
      </c>
      <c r="J371" s="100" t="s">
        <v>31</v>
      </c>
      <c r="K371" s="101"/>
      <c r="L371" s="100"/>
      <c r="M371" s="100"/>
      <c r="N371" s="96" t="s">
        <v>3196</v>
      </c>
      <c r="O371" s="100"/>
      <c r="P371" s="99"/>
      <c r="Q371" s="99"/>
      <c r="R371" s="104" t="s">
        <v>50</v>
      </c>
      <c r="S371" s="104" t="s">
        <v>50</v>
      </c>
      <c r="T371" s="98"/>
      <c r="U371" s="99" t="s">
        <v>1347</v>
      </c>
      <c r="V371" s="100" t="s">
        <v>34</v>
      </c>
      <c r="W371" s="9">
        <f t="shared" ca="1" si="28"/>
        <v>945</v>
      </c>
      <c r="X371" s="9" t="str">
        <f t="shared" ca="1" si="29"/>
        <v>Above 1 Year</v>
      </c>
      <c r="Y371" s="9" t="str">
        <f t="shared" ca="1" si="30"/>
        <v/>
      </c>
      <c r="Z371" s="9" t="str">
        <f t="shared" ca="1" si="31"/>
        <v/>
      </c>
      <c r="AA371" s="100" t="s">
        <v>193</v>
      </c>
      <c r="AB371" s="97" t="s">
        <v>4362</v>
      </c>
      <c r="AC371" s="97" t="str">
        <f t="shared" ca="1" si="32"/>
        <v>Above 1 Year</v>
      </c>
    </row>
    <row r="372" spans="1:29" s="24" customFormat="1" ht="25.5" customHeight="1" x14ac:dyDescent="0.25">
      <c r="A372" s="96">
        <v>371</v>
      </c>
      <c r="B372" s="99" t="s">
        <v>68</v>
      </c>
      <c r="C372" s="99" t="s">
        <v>513</v>
      </c>
      <c r="D372" s="100" t="s">
        <v>845</v>
      </c>
      <c r="E372" s="101">
        <v>45369</v>
      </c>
      <c r="F372" s="100" t="s">
        <v>210</v>
      </c>
      <c r="G372" s="100">
        <v>2024</v>
      </c>
      <c r="H372" s="102" t="s">
        <v>116</v>
      </c>
      <c r="I372" s="99" t="s">
        <v>116</v>
      </c>
      <c r="J372" s="100" t="s">
        <v>116</v>
      </c>
      <c r="K372" s="101">
        <v>45965</v>
      </c>
      <c r="L372" s="100" t="s">
        <v>191</v>
      </c>
      <c r="M372" s="100"/>
      <c r="N372" s="96" t="s">
        <v>3196</v>
      </c>
      <c r="O372" s="100"/>
      <c r="P372" s="99"/>
      <c r="Q372" s="99"/>
      <c r="R372" s="104" t="s">
        <v>2664</v>
      </c>
      <c r="S372" s="104" t="s">
        <v>2664</v>
      </c>
      <c r="T372" s="98">
        <v>45965</v>
      </c>
      <c r="U372" s="99" t="s">
        <v>1171</v>
      </c>
      <c r="V372" s="100" t="s">
        <v>34</v>
      </c>
      <c r="W372" s="9">
        <f t="shared" ca="1" si="28"/>
        <v>942</v>
      </c>
      <c r="X372" s="9" t="str">
        <f t="shared" ca="1" si="29"/>
        <v>Above 1 Year</v>
      </c>
      <c r="Y372" s="9">
        <f t="shared" ca="1" si="30"/>
        <v>346</v>
      </c>
      <c r="Z372" s="9" t="str">
        <f t="shared" ca="1" si="31"/>
        <v>Above 6 Months</v>
      </c>
      <c r="AA372" s="100" t="s">
        <v>402</v>
      </c>
      <c r="AB372" s="97" t="s">
        <v>4363</v>
      </c>
      <c r="AC372" s="97" t="str">
        <f t="shared" ca="1" si="32"/>
        <v>Above 1 Year</v>
      </c>
    </row>
    <row r="373" spans="1:29" s="24" customFormat="1" ht="25.5" customHeight="1" x14ac:dyDescent="0.25">
      <c r="A373" s="96">
        <v>372</v>
      </c>
      <c r="B373" s="97" t="s">
        <v>42</v>
      </c>
      <c r="C373" s="97" t="s">
        <v>1121</v>
      </c>
      <c r="D373" s="96" t="s">
        <v>227</v>
      </c>
      <c r="E373" s="98">
        <v>45371</v>
      </c>
      <c r="F373" s="96" t="s">
        <v>210</v>
      </c>
      <c r="G373" s="96">
        <v>2024</v>
      </c>
      <c r="H373" s="97" t="s">
        <v>59</v>
      </c>
      <c r="I373" s="97" t="s">
        <v>59</v>
      </c>
      <c r="J373" s="96" t="s">
        <v>60</v>
      </c>
      <c r="K373" s="98"/>
      <c r="L373" s="96"/>
      <c r="M373" s="96"/>
      <c r="N373" s="96" t="s">
        <v>3196</v>
      </c>
      <c r="O373" s="96"/>
      <c r="P373" s="97"/>
      <c r="Q373" s="97"/>
      <c r="R373" s="104" t="s">
        <v>112</v>
      </c>
      <c r="S373" s="104" t="s">
        <v>112</v>
      </c>
      <c r="T373" s="98"/>
      <c r="U373" s="97" t="s">
        <v>1173</v>
      </c>
      <c r="V373" s="96" t="s">
        <v>34</v>
      </c>
      <c r="W373" s="9">
        <f t="shared" ca="1" si="28"/>
        <v>940</v>
      </c>
      <c r="X373" s="9" t="str">
        <f t="shared" ca="1" si="29"/>
        <v>Above 1 Year</v>
      </c>
      <c r="Y373" s="9" t="str">
        <f t="shared" ca="1" si="30"/>
        <v/>
      </c>
      <c r="Z373" s="9" t="str">
        <f t="shared" ca="1" si="31"/>
        <v/>
      </c>
      <c r="AA373" s="97" t="s">
        <v>229</v>
      </c>
      <c r="AB373" s="97" t="s">
        <v>4364</v>
      </c>
      <c r="AC373" s="97" t="str">
        <f t="shared" ca="1" si="32"/>
        <v>Above 1 Year</v>
      </c>
    </row>
    <row r="374" spans="1:29" s="24" customFormat="1" ht="25.5" customHeight="1" x14ac:dyDescent="0.25">
      <c r="A374" s="96">
        <v>373</v>
      </c>
      <c r="B374" s="97" t="s">
        <v>68</v>
      </c>
      <c r="C374" s="97" t="s">
        <v>1174</v>
      </c>
      <c r="D374" s="96" t="s">
        <v>845</v>
      </c>
      <c r="E374" s="98">
        <v>45372</v>
      </c>
      <c r="F374" s="96" t="s">
        <v>210</v>
      </c>
      <c r="G374" s="96">
        <v>2024</v>
      </c>
      <c r="H374" s="97" t="s">
        <v>116</v>
      </c>
      <c r="I374" s="97" t="s">
        <v>116</v>
      </c>
      <c r="J374" s="96" t="s">
        <v>116</v>
      </c>
      <c r="K374" s="98">
        <v>45965</v>
      </c>
      <c r="L374" s="96" t="s">
        <v>191</v>
      </c>
      <c r="M374" s="96"/>
      <c r="N374" s="96" t="s">
        <v>3196</v>
      </c>
      <c r="O374" s="96"/>
      <c r="P374" s="97"/>
      <c r="Q374" s="97"/>
      <c r="R374" s="104" t="s">
        <v>2664</v>
      </c>
      <c r="S374" s="104" t="s">
        <v>2664</v>
      </c>
      <c r="T374" s="98">
        <v>45965</v>
      </c>
      <c r="U374" s="97" t="s">
        <v>1175</v>
      </c>
      <c r="V374" s="96" t="s">
        <v>34</v>
      </c>
      <c r="W374" s="9">
        <f t="shared" ca="1" si="28"/>
        <v>939</v>
      </c>
      <c r="X374" s="9" t="str">
        <f t="shared" ca="1" si="29"/>
        <v>Above 1 Year</v>
      </c>
      <c r="Y374" s="9">
        <f t="shared" ca="1" si="30"/>
        <v>346</v>
      </c>
      <c r="Z374" s="9" t="str">
        <f t="shared" ca="1" si="31"/>
        <v>Above 6 Months</v>
      </c>
      <c r="AA374" s="97" t="s">
        <v>402</v>
      </c>
      <c r="AB374" s="97" t="s">
        <v>4365</v>
      </c>
      <c r="AC374" s="97" t="str">
        <f t="shared" ca="1" si="32"/>
        <v>Above 1 Year</v>
      </c>
    </row>
    <row r="375" spans="1:29" s="24" customFormat="1" ht="25.5" customHeight="1" x14ac:dyDescent="0.25">
      <c r="A375" s="96">
        <v>374</v>
      </c>
      <c r="B375" s="97" t="s">
        <v>89</v>
      </c>
      <c r="C375" s="97" t="s">
        <v>1176</v>
      </c>
      <c r="D375" s="96" t="s">
        <v>70</v>
      </c>
      <c r="E375" s="98">
        <v>45372</v>
      </c>
      <c r="F375" s="96" t="s">
        <v>210</v>
      </c>
      <c r="G375" s="96">
        <v>2024</v>
      </c>
      <c r="H375" s="97" t="s">
        <v>70</v>
      </c>
      <c r="I375" s="97" t="s">
        <v>70</v>
      </c>
      <c r="J375" s="96" t="s">
        <v>70</v>
      </c>
      <c r="K375" s="98"/>
      <c r="L375" s="96"/>
      <c r="M375" s="96"/>
      <c r="N375" s="96" t="s">
        <v>3196</v>
      </c>
      <c r="O375" s="96"/>
      <c r="P375" s="97"/>
      <c r="Q375" s="97"/>
      <c r="R375" s="104" t="s">
        <v>112</v>
      </c>
      <c r="S375" s="104" t="s">
        <v>112</v>
      </c>
      <c r="T375" s="98"/>
      <c r="U375" s="97" t="s">
        <v>1177</v>
      </c>
      <c r="V375" s="96" t="s">
        <v>34</v>
      </c>
      <c r="W375" s="9">
        <f t="shared" ca="1" si="28"/>
        <v>939</v>
      </c>
      <c r="X375" s="9" t="str">
        <f t="shared" ca="1" si="29"/>
        <v>Above 1 Year</v>
      </c>
      <c r="Y375" s="9" t="str">
        <f t="shared" ca="1" si="30"/>
        <v/>
      </c>
      <c r="Z375" s="9" t="str">
        <f t="shared" ca="1" si="31"/>
        <v/>
      </c>
      <c r="AA375" s="97" t="s">
        <v>254</v>
      </c>
      <c r="AB375" s="97" t="s">
        <v>4366</v>
      </c>
      <c r="AC375" s="97" t="str">
        <f t="shared" ca="1" si="32"/>
        <v>Above 1 Year</v>
      </c>
    </row>
    <row r="376" spans="1:29" s="24" customFormat="1" ht="25.5" customHeight="1" x14ac:dyDescent="0.25">
      <c r="A376" s="96">
        <v>375</v>
      </c>
      <c r="B376" s="97" t="s">
        <v>89</v>
      </c>
      <c r="C376" s="97" t="s">
        <v>645</v>
      </c>
      <c r="D376" s="96" t="s">
        <v>227</v>
      </c>
      <c r="E376" s="98">
        <v>45373</v>
      </c>
      <c r="F376" s="96" t="s">
        <v>210</v>
      </c>
      <c r="G376" s="96">
        <v>2024</v>
      </c>
      <c r="H376" s="97" t="s">
        <v>59</v>
      </c>
      <c r="I376" s="97" t="s">
        <v>59</v>
      </c>
      <c r="J376" s="96" t="s">
        <v>60</v>
      </c>
      <c r="K376" s="98"/>
      <c r="L376" s="96"/>
      <c r="M376" s="96"/>
      <c r="N376" s="96" t="s">
        <v>3196</v>
      </c>
      <c r="O376" s="96"/>
      <c r="P376" s="97"/>
      <c r="Q376" s="97"/>
      <c r="R376" s="104" t="s">
        <v>112</v>
      </c>
      <c r="S376" s="104" t="s">
        <v>112</v>
      </c>
      <c r="T376" s="98"/>
      <c r="U376" s="97" t="s">
        <v>1178</v>
      </c>
      <c r="V376" s="96" t="s">
        <v>34</v>
      </c>
      <c r="W376" s="9">
        <f t="shared" ca="1" si="28"/>
        <v>938</v>
      </c>
      <c r="X376" s="9" t="str">
        <f t="shared" ca="1" si="29"/>
        <v>Above 1 Year</v>
      </c>
      <c r="Y376" s="9" t="str">
        <f t="shared" ca="1" si="30"/>
        <v/>
      </c>
      <c r="Z376" s="9" t="str">
        <f t="shared" ca="1" si="31"/>
        <v/>
      </c>
      <c r="AA376" s="97" t="s">
        <v>229</v>
      </c>
      <c r="AB376" s="97" t="s">
        <v>4367</v>
      </c>
      <c r="AC376" s="97" t="str">
        <f t="shared" ca="1" si="32"/>
        <v>Above 1 Year</v>
      </c>
    </row>
    <row r="377" spans="1:29" s="24" customFormat="1" ht="25.5" customHeight="1" x14ac:dyDescent="0.25">
      <c r="A377" s="96">
        <v>376</v>
      </c>
      <c r="B377" s="97" t="s">
        <v>64</v>
      </c>
      <c r="C377" s="97" t="s">
        <v>1176</v>
      </c>
      <c r="D377" s="96" t="s">
        <v>666</v>
      </c>
      <c r="E377" s="98">
        <v>45373</v>
      </c>
      <c r="F377" s="96" t="s">
        <v>210</v>
      </c>
      <c r="G377" s="96">
        <v>2024</v>
      </c>
      <c r="H377" s="97" t="s">
        <v>48</v>
      </c>
      <c r="I377" s="97" t="s">
        <v>49</v>
      </c>
      <c r="J377" s="96" t="s">
        <v>31</v>
      </c>
      <c r="K377" s="98"/>
      <c r="L377" s="96"/>
      <c r="M377" s="96"/>
      <c r="N377" s="96" t="s">
        <v>3196</v>
      </c>
      <c r="O377" s="96"/>
      <c r="P377" s="97"/>
      <c r="Q377" s="97"/>
      <c r="R377" s="104" t="s">
        <v>112</v>
      </c>
      <c r="S377" s="104" t="s">
        <v>112</v>
      </c>
      <c r="T377" s="98"/>
      <c r="U377" s="97" t="s">
        <v>1180</v>
      </c>
      <c r="V377" s="96" t="s">
        <v>34</v>
      </c>
      <c r="W377" s="9">
        <f t="shared" ca="1" si="28"/>
        <v>938</v>
      </c>
      <c r="X377" s="9" t="str">
        <f t="shared" ca="1" si="29"/>
        <v>Above 1 Year</v>
      </c>
      <c r="Y377" s="9" t="str">
        <f t="shared" ca="1" si="30"/>
        <v/>
      </c>
      <c r="Z377" s="9" t="str">
        <f t="shared" ca="1" si="31"/>
        <v/>
      </c>
      <c r="AA377" s="97" t="s">
        <v>207</v>
      </c>
      <c r="AB377" s="97" t="s">
        <v>4369</v>
      </c>
      <c r="AC377" s="97" t="str">
        <f t="shared" ca="1" si="32"/>
        <v>Above 1 Year</v>
      </c>
    </row>
    <row r="378" spans="1:29" s="24" customFormat="1" ht="25.5" customHeight="1" x14ac:dyDescent="0.25">
      <c r="A378" s="96">
        <v>377</v>
      </c>
      <c r="B378" s="97" t="s">
        <v>67</v>
      </c>
      <c r="C378" s="97" t="s">
        <v>1181</v>
      </c>
      <c r="D378" s="96" t="s">
        <v>302</v>
      </c>
      <c r="E378" s="98">
        <v>45374</v>
      </c>
      <c r="F378" s="96" t="s">
        <v>210</v>
      </c>
      <c r="G378" s="96">
        <v>2024</v>
      </c>
      <c r="H378" s="97" t="s">
        <v>94</v>
      </c>
      <c r="I378" s="97" t="s">
        <v>94</v>
      </c>
      <c r="J378" s="96" t="s">
        <v>31</v>
      </c>
      <c r="K378" s="98"/>
      <c r="L378" s="96"/>
      <c r="M378" s="96"/>
      <c r="N378" s="96" t="s">
        <v>3196</v>
      </c>
      <c r="O378" s="96"/>
      <c r="P378" s="97"/>
      <c r="Q378" s="97"/>
      <c r="R378" s="104" t="s">
        <v>128</v>
      </c>
      <c r="S378" s="104" t="s">
        <v>128</v>
      </c>
      <c r="T378" s="98"/>
      <c r="U378" s="97" t="s">
        <v>1182</v>
      </c>
      <c r="V378" s="96" t="s">
        <v>34</v>
      </c>
      <c r="W378" s="9">
        <f t="shared" ca="1" si="28"/>
        <v>937</v>
      </c>
      <c r="X378" s="9" t="str">
        <f t="shared" ca="1" si="29"/>
        <v>Above 1 Year</v>
      </c>
      <c r="Y378" s="9" t="str">
        <f t="shared" ca="1" si="30"/>
        <v/>
      </c>
      <c r="Z378" s="9" t="str">
        <f t="shared" ca="1" si="31"/>
        <v/>
      </c>
      <c r="AA378" s="97" t="s">
        <v>245</v>
      </c>
      <c r="AB378" s="97" t="s">
        <v>4370</v>
      </c>
      <c r="AC378" s="97" t="str">
        <f t="shared" ca="1" si="32"/>
        <v>Above 1 Year</v>
      </c>
    </row>
    <row r="379" spans="1:29" s="24" customFormat="1" ht="25.5" customHeight="1" x14ac:dyDescent="0.25">
      <c r="A379" s="96">
        <v>378</v>
      </c>
      <c r="B379" s="97" t="s">
        <v>105</v>
      </c>
      <c r="C379" s="97" t="s">
        <v>1185</v>
      </c>
      <c r="D379" s="96" t="s">
        <v>901</v>
      </c>
      <c r="E379" s="98">
        <v>45375</v>
      </c>
      <c r="F379" s="96" t="s">
        <v>210</v>
      </c>
      <c r="G379" s="96">
        <v>2024</v>
      </c>
      <c r="H379" s="97" t="s">
        <v>116</v>
      </c>
      <c r="I379" s="97" t="s">
        <v>116</v>
      </c>
      <c r="J379" s="96" t="s">
        <v>116</v>
      </c>
      <c r="K379" s="98"/>
      <c r="L379" s="96"/>
      <c r="M379" s="96"/>
      <c r="N379" s="96" t="s">
        <v>3196</v>
      </c>
      <c r="O379" s="96"/>
      <c r="P379" s="97"/>
      <c r="Q379" s="97"/>
      <c r="R379" s="104" t="s">
        <v>50</v>
      </c>
      <c r="S379" s="104" t="s">
        <v>50</v>
      </c>
      <c r="T379" s="98"/>
      <c r="U379" s="97" t="s">
        <v>1186</v>
      </c>
      <c r="V379" s="96" t="s">
        <v>34</v>
      </c>
      <c r="W379" s="9">
        <f t="shared" ca="1" si="28"/>
        <v>936</v>
      </c>
      <c r="X379" s="9" t="str">
        <f t="shared" ca="1" si="29"/>
        <v>Above 1 Year</v>
      </c>
      <c r="Y379" s="9" t="str">
        <f t="shared" ca="1" si="30"/>
        <v/>
      </c>
      <c r="Z379" s="9" t="str">
        <f t="shared" ca="1" si="31"/>
        <v/>
      </c>
      <c r="AA379" s="97" t="s">
        <v>402</v>
      </c>
      <c r="AB379" s="97" t="s">
        <v>4372</v>
      </c>
      <c r="AC379" s="97" t="str">
        <f t="shared" ca="1" si="32"/>
        <v>Above 1 Year</v>
      </c>
    </row>
    <row r="380" spans="1:29" s="24" customFormat="1" ht="25.5" customHeight="1" x14ac:dyDescent="0.25">
      <c r="A380" s="96">
        <v>379</v>
      </c>
      <c r="B380" s="97" t="s">
        <v>90</v>
      </c>
      <c r="C380" s="97" t="s">
        <v>1187</v>
      </c>
      <c r="D380" s="96" t="s">
        <v>666</v>
      </c>
      <c r="E380" s="98">
        <v>45376</v>
      </c>
      <c r="F380" s="96" t="s">
        <v>210</v>
      </c>
      <c r="G380" s="96">
        <v>2024</v>
      </c>
      <c r="H380" s="97" t="s">
        <v>48</v>
      </c>
      <c r="I380" s="97" t="s">
        <v>49</v>
      </c>
      <c r="J380" s="96" t="s">
        <v>31</v>
      </c>
      <c r="K380" s="98"/>
      <c r="L380" s="96"/>
      <c r="M380" s="96"/>
      <c r="N380" s="96" t="s">
        <v>3196</v>
      </c>
      <c r="O380" s="96"/>
      <c r="P380" s="97"/>
      <c r="Q380" s="97"/>
      <c r="R380" s="104" t="s">
        <v>112</v>
      </c>
      <c r="S380" s="104" t="s">
        <v>112</v>
      </c>
      <c r="T380" s="98"/>
      <c r="U380" s="97" t="s">
        <v>1188</v>
      </c>
      <c r="V380" s="96" t="s">
        <v>34</v>
      </c>
      <c r="W380" s="9">
        <f t="shared" ca="1" si="28"/>
        <v>935</v>
      </c>
      <c r="X380" s="9" t="str">
        <f t="shared" ca="1" si="29"/>
        <v>Above 1 Year</v>
      </c>
      <c r="Y380" s="9" t="str">
        <f t="shared" ca="1" si="30"/>
        <v/>
      </c>
      <c r="Z380" s="9" t="str">
        <f t="shared" ca="1" si="31"/>
        <v/>
      </c>
      <c r="AA380" s="97" t="s">
        <v>207</v>
      </c>
      <c r="AB380" s="97" t="s">
        <v>4373</v>
      </c>
      <c r="AC380" s="97" t="str">
        <f t="shared" ca="1" si="32"/>
        <v>Above 1 Year</v>
      </c>
    </row>
    <row r="381" spans="1:29" s="24" customFormat="1" ht="25.5" customHeight="1" x14ac:dyDescent="0.25">
      <c r="A381" s="96">
        <v>380</v>
      </c>
      <c r="B381" s="97" t="s">
        <v>74</v>
      </c>
      <c r="C381" s="97" t="s">
        <v>1191</v>
      </c>
      <c r="D381" s="96" t="s">
        <v>302</v>
      </c>
      <c r="E381" s="98">
        <v>45380</v>
      </c>
      <c r="F381" s="96" t="s">
        <v>210</v>
      </c>
      <c r="G381" s="96">
        <v>2024</v>
      </c>
      <c r="H381" s="97" t="s">
        <v>94</v>
      </c>
      <c r="I381" s="97" t="s">
        <v>94</v>
      </c>
      <c r="J381" s="96" t="s">
        <v>31</v>
      </c>
      <c r="K381" s="98"/>
      <c r="L381" s="96"/>
      <c r="M381" s="96"/>
      <c r="N381" s="96" t="s">
        <v>3196</v>
      </c>
      <c r="O381" s="96"/>
      <c r="P381" s="97"/>
      <c r="Q381" s="97"/>
      <c r="R381" s="104" t="s">
        <v>128</v>
      </c>
      <c r="S381" s="104" t="s">
        <v>128</v>
      </c>
      <c r="T381" s="98"/>
      <c r="U381" s="97" t="s">
        <v>1192</v>
      </c>
      <c r="V381" s="96" t="s">
        <v>34</v>
      </c>
      <c r="W381" s="9">
        <f t="shared" ca="1" si="28"/>
        <v>931</v>
      </c>
      <c r="X381" s="9" t="str">
        <f t="shared" ca="1" si="29"/>
        <v>Above 1 Year</v>
      </c>
      <c r="Y381" s="9" t="str">
        <f t="shared" ca="1" si="30"/>
        <v/>
      </c>
      <c r="Z381" s="9" t="str">
        <f t="shared" ca="1" si="31"/>
        <v/>
      </c>
      <c r="AA381" s="97" t="s">
        <v>245</v>
      </c>
      <c r="AB381" s="97" t="s">
        <v>4375</v>
      </c>
      <c r="AC381" s="97" t="str">
        <f t="shared" ca="1" si="32"/>
        <v>Above 1 Year</v>
      </c>
    </row>
    <row r="382" spans="1:29" s="24" customFormat="1" ht="25.5" customHeight="1" x14ac:dyDescent="0.25">
      <c r="A382" s="96">
        <v>381</v>
      </c>
      <c r="B382" s="97" t="s">
        <v>58</v>
      </c>
      <c r="C382" s="97" t="s">
        <v>1187</v>
      </c>
      <c r="D382" s="96" t="s">
        <v>314</v>
      </c>
      <c r="E382" s="98">
        <v>45381</v>
      </c>
      <c r="F382" s="96" t="s">
        <v>210</v>
      </c>
      <c r="G382" s="96">
        <v>2024</v>
      </c>
      <c r="H382" s="97" t="s">
        <v>103</v>
      </c>
      <c r="I382" s="97" t="s">
        <v>49</v>
      </c>
      <c r="J382" s="96" t="s">
        <v>31</v>
      </c>
      <c r="K382" s="98"/>
      <c r="L382" s="96"/>
      <c r="M382" s="96"/>
      <c r="N382" s="96" t="s">
        <v>3196</v>
      </c>
      <c r="O382" s="96"/>
      <c r="P382" s="97"/>
      <c r="Q382" s="97"/>
      <c r="R382" s="104" t="s">
        <v>112</v>
      </c>
      <c r="S382" s="104" t="s">
        <v>112</v>
      </c>
      <c r="T382" s="98"/>
      <c r="U382" s="97" t="s">
        <v>1196</v>
      </c>
      <c r="V382" s="96" t="s">
        <v>34</v>
      </c>
      <c r="W382" s="9">
        <f t="shared" ca="1" si="28"/>
        <v>930</v>
      </c>
      <c r="X382" s="9" t="str">
        <f t="shared" ca="1" si="29"/>
        <v>Above 1 Year</v>
      </c>
      <c r="Y382" s="9" t="str">
        <f t="shared" ca="1" si="30"/>
        <v/>
      </c>
      <c r="Z382" s="9" t="str">
        <f t="shared" ca="1" si="31"/>
        <v/>
      </c>
      <c r="AA382" s="97" t="s">
        <v>207</v>
      </c>
      <c r="AB382" s="97" t="s">
        <v>4377</v>
      </c>
      <c r="AC382" s="97" t="str">
        <f t="shared" ca="1" si="32"/>
        <v>Above 1 Year</v>
      </c>
    </row>
    <row r="383" spans="1:29" s="24" customFormat="1" ht="25.5" customHeight="1" x14ac:dyDescent="0.25">
      <c r="A383" s="96">
        <v>382</v>
      </c>
      <c r="B383" s="97" t="s">
        <v>74</v>
      </c>
      <c r="C383" s="97" t="s">
        <v>1198</v>
      </c>
      <c r="D383" s="96" t="s">
        <v>666</v>
      </c>
      <c r="E383" s="98">
        <v>45383</v>
      </c>
      <c r="F383" s="96" t="s">
        <v>256</v>
      </c>
      <c r="G383" s="96">
        <v>2024</v>
      </c>
      <c r="H383" s="97" t="s">
        <v>48</v>
      </c>
      <c r="I383" s="97" t="s">
        <v>49</v>
      </c>
      <c r="J383" s="96" t="s">
        <v>31</v>
      </c>
      <c r="K383" s="98"/>
      <c r="L383" s="96"/>
      <c r="M383" s="96"/>
      <c r="N383" s="96" t="s">
        <v>3196</v>
      </c>
      <c r="O383" s="96"/>
      <c r="P383" s="97"/>
      <c r="Q383" s="97"/>
      <c r="R383" s="104" t="s">
        <v>112</v>
      </c>
      <c r="S383" s="104" t="s">
        <v>112</v>
      </c>
      <c r="T383" s="98"/>
      <c r="U383" s="97" t="s">
        <v>1199</v>
      </c>
      <c r="V383" s="96" t="s">
        <v>34</v>
      </c>
      <c r="W383" s="9">
        <f t="shared" ca="1" si="28"/>
        <v>928</v>
      </c>
      <c r="X383" s="9" t="str">
        <f t="shared" ca="1" si="29"/>
        <v>Above 1 Year</v>
      </c>
      <c r="Y383" s="9" t="str">
        <f t="shared" ca="1" si="30"/>
        <v/>
      </c>
      <c r="Z383" s="9" t="str">
        <f t="shared" ca="1" si="31"/>
        <v/>
      </c>
      <c r="AA383" s="97" t="s">
        <v>207</v>
      </c>
      <c r="AB383" s="97" t="s">
        <v>4378</v>
      </c>
      <c r="AC383" s="97" t="str">
        <f t="shared" ca="1" si="32"/>
        <v>Above 1 Year</v>
      </c>
    </row>
    <row r="384" spans="1:29" s="24" customFormat="1" ht="25.5" customHeight="1" x14ac:dyDescent="0.25">
      <c r="A384" s="96">
        <v>383</v>
      </c>
      <c r="B384" s="97" t="s">
        <v>74</v>
      </c>
      <c r="C384" s="97" t="s">
        <v>1169</v>
      </c>
      <c r="D384" s="96" t="s">
        <v>302</v>
      </c>
      <c r="E384" s="98">
        <v>45385</v>
      </c>
      <c r="F384" s="96" t="s">
        <v>256</v>
      </c>
      <c r="G384" s="96">
        <v>2024</v>
      </c>
      <c r="H384" s="97" t="s">
        <v>94</v>
      </c>
      <c r="I384" s="97" t="s">
        <v>94</v>
      </c>
      <c r="J384" s="96" t="s">
        <v>31</v>
      </c>
      <c r="K384" s="98"/>
      <c r="L384" s="96"/>
      <c r="M384" s="96"/>
      <c r="N384" s="96" t="s">
        <v>3196</v>
      </c>
      <c r="O384" s="96"/>
      <c r="P384" s="97"/>
      <c r="Q384" s="97"/>
      <c r="R384" s="104" t="s">
        <v>128</v>
      </c>
      <c r="S384" s="104" t="s">
        <v>128</v>
      </c>
      <c r="T384" s="98"/>
      <c r="U384" s="97" t="s">
        <v>1200</v>
      </c>
      <c r="V384" s="96" t="s">
        <v>34</v>
      </c>
      <c r="W384" s="9">
        <f t="shared" ca="1" si="28"/>
        <v>926</v>
      </c>
      <c r="X384" s="9" t="str">
        <f t="shared" ca="1" si="29"/>
        <v>Above 1 Year</v>
      </c>
      <c r="Y384" s="9" t="str">
        <f t="shared" ca="1" si="30"/>
        <v/>
      </c>
      <c r="Z384" s="9" t="str">
        <f t="shared" ca="1" si="31"/>
        <v/>
      </c>
      <c r="AA384" s="97" t="s">
        <v>245</v>
      </c>
      <c r="AB384" s="97" t="s">
        <v>4379</v>
      </c>
      <c r="AC384" s="97" t="str">
        <f t="shared" ca="1" si="32"/>
        <v>Above 1 Year</v>
      </c>
    </row>
    <row r="385" spans="1:29" s="24" customFormat="1" ht="25.5" customHeight="1" x14ac:dyDescent="0.25">
      <c r="A385" s="96">
        <v>384</v>
      </c>
      <c r="B385" s="97" t="s">
        <v>38</v>
      </c>
      <c r="C385" s="97" t="s">
        <v>797</v>
      </c>
      <c r="D385" s="96" t="s">
        <v>439</v>
      </c>
      <c r="E385" s="98">
        <v>45387</v>
      </c>
      <c r="F385" s="96" t="s">
        <v>256</v>
      </c>
      <c r="G385" s="96">
        <v>2024</v>
      </c>
      <c r="H385" s="97" t="s">
        <v>75</v>
      </c>
      <c r="I385" s="97" t="s">
        <v>54</v>
      </c>
      <c r="J385" s="96" t="s">
        <v>31</v>
      </c>
      <c r="K385" s="98">
        <v>45995</v>
      </c>
      <c r="L385" s="96"/>
      <c r="M385" s="96"/>
      <c r="N385" s="96" t="s">
        <v>3196</v>
      </c>
      <c r="O385" s="96"/>
      <c r="P385" s="97"/>
      <c r="Q385" s="97"/>
      <c r="R385" s="104" t="s">
        <v>2664</v>
      </c>
      <c r="S385" s="104" t="s">
        <v>2664</v>
      </c>
      <c r="T385" s="98">
        <v>45995</v>
      </c>
      <c r="U385" s="97" t="s">
        <v>1201</v>
      </c>
      <c r="V385" s="96" t="s">
        <v>34</v>
      </c>
      <c r="W385" s="9">
        <f t="shared" ca="1" si="28"/>
        <v>924</v>
      </c>
      <c r="X385" s="9" t="str">
        <f t="shared" ca="1" si="29"/>
        <v>Above 1 Year</v>
      </c>
      <c r="Y385" s="9">
        <f t="shared" ca="1" si="30"/>
        <v>316</v>
      </c>
      <c r="Z385" s="9" t="str">
        <f t="shared" ca="1" si="31"/>
        <v>Above 6 Months</v>
      </c>
      <c r="AA385" s="97" t="s">
        <v>216</v>
      </c>
      <c r="AB385" s="97" t="s">
        <v>4380</v>
      </c>
      <c r="AC385" s="97" t="str">
        <f t="shared" ca="1" si="32"/>
        <v>Above 1 Year</v>
      </c>
    </row>
    <row r="386" spans="1:29" s="24" customFormat="1" ht="25.5" customHeight="1" x14ac:dyDescent="0.25">
      <c r="A386" s="96">
        <v>385</v>
      </c>
      <c r="B386" s="99" t="s">
        <v>118</v>
      </c>
      <c r="C386" s="99" t="s">
        <v>1202</v>
      </c>
      <c r="D386" s="100" t="s">
        <v>1203</v>
      </c>
      <c r="E386" s="101">
        <v>45387</v>
      </c>
      <c r="F386" s="100" t="s">
        <v>256</v>
      </c>
      <c r="G386" s="100">
        <v>2024</v>
      </c>
      <c r="H386" s="102" t="s">
        <v>39</v>
      </c>
      <c r="I386" s="99" t="s">
        <v>39</v>
      </c>
      <c r="J386" s="100" t="s">
        <v>31</v>
      </c>
      <c r="K386" s="101"/>
      <c r="L386" s="100"/>
      <c r="M386" s="100"/>
      <c r="N386" s="96" t="s">
        <v>3196</v>
      </c>
      <c r="O386" s="100"/>
      <c r="P386" s="99"/>
      <c r="Q386" s="99"/>
      <c r="R386" s="104" t="s">
        <v>176</v>
      </c>
      <c r="S386" s="104" t="s">
        <v>176</v>
      </c>
      <c r="T386" s="98">
        <v>45388</v>
      </c>
      <c r="U386" s="99" t="s">
        <v>1204</v>
      </c>
      <c r="V386" s="100" t="s">
        <v>34</v>
      </c>
      <c r="W386" s="9">
        <f t="shared" ref="W386:W449" ca="1" si="33">IF(N386="UI",DATEDIF(E386,TODAY(),"D"),"")</f>
        <v>924</v>
      </c>
      <c r="X386" s="9" t="str">
        <f t="shared" ref="X386:X449" ca="1" si="34">IF(N386="UI",IF(W386&gt;365,"Above 1 Year",IF(AND(W386&lt;=365,W386&gt;180),"Above 6 Months",IF(AND(W386&lt;=180,W386&gt;90),"Above 3 Months",IF(AND(W386&lt;=90,W386&gt;60),"Above 60 Days",IF(AND(W386&lt;=60,W386&gt;45),"45 to 60 Days","Below 45 Days"))))),"")</f>
        <v>Above 1 Year</v>
      </c>
      <c r="Y386" s="9">
        <f t="shared" ca="1" si="30"/>
        <v>923</v>
      </c>
      <c r="Z386" s="9" t="str">
        <f t="shared" ca="1" si="31"/>
        <v>Above 1 Year</v>
      </c>
      <c r="AA386" s="100" t="s">
        <v>203</v>
      </c>
      <c r="AB386" s="97" t="s">
        <v>4381</v>
      </c>
      <c r="AC386" s="97" t="str">
        <f t="shared" ca="1" si="32"/>
        <v>Above 1 Year</v>
      </c>
    </row>
    <row r="387" spans="1:29" s="24" customFormat="1" ht="25.5" customHeight="1" x14ac:dyDescent="0.25">
      <c r="A387" s="96">
        <v>386</v>
      </c>
      <c r="B387" s="97" t="s">
        <v>28</v>
      </c>
      <c r="C387" s="97" t="s">
        <v>1141</v>
      </c>
      <c r="D387" s="96" t="s">
        <v>1205</v>
      </c>
      <c r="E387" s="98">
        <v>45387</v>
      </c>
      <c r="F387" s="96" t="s">
        <v>256</v>
      </c>
      <c r="G387" s="96">
        <v>2024</v>
      </c>
      <c r="H387" s="97" t="s">
        <v>94</v>
      </c>
      <c r="I387" s="97" t="s">
        <v>94</v>
      </c>
      <c r="J387" s="96" t="s">
        <v>31</v>
      </c>
      <c r="K387" s="98"/>
      <c r="L387" s="96"/>
      <c r="M387" s="96"/>
      <c r="N387" s="96" t="s">
        <v>3196</v>
      </c>
      <c r="O387" s="96"/>
      <c r="P387" s="97"/>
      <c r="Q387" s="97"/>
      <c r="R387" s="104" t="s">
        <v>128</v>
      </c>
      <c r="S387" s="104" t="s">
        <v>112</v>
      </c>
      <c r="T387" s="98"/>
      <c r="U387" s="97" t="s">
        <v>1206</v>
      </c>
      <c r="V387" s="96" t="s">
        <v>34</v>
      </c>
      <c r="W387" s="9">
        <f t="shared" ca="1" si="33"/>
        <v>924</v>
      </c>
      <c r="X387" s="9" t="str">
        <f t="shared" ca="1" si="34"/>
        <v>Above 1 Year</v>
      </c>
      <c r="Y387" s="9" t="str">
        <f t="shared" ca="1" si="30"/>
        <v/>
      </c>
      <c r="Z387" s="9" t="str">
        <f t="shared" ca="1" si="31"/>
        <v/>
      </c>
      <c r="AA387" s="97" t="s">
        <v>245</v>
      </c>
      <c r="AB387" s="97" t="s">
        <v>4382</v>
      </c>
      <c r="AC387" s="97" t="str">
        <f t="shared" ca="1" si="32"/>
        <v>Above 1 Year</v>
      </c>
    </row>
    <row r="388" spans="1:29" s="24" customFormat="1" ht="25.5" customHeight="1" x14ac:dyDescent="0.25">
      <c r="A388" s="96">
        <v>387</v>
      </c>
      <c r="B388" s="99" t="s">
        <v>113</v>
      </c>
      <c r="C388" s="99" t="s">
        <v>1209</v>
      </c>
      <c r="D388" s="100" t="s">
        <v>227</v>
      </c>
      <c r="E388" s="101">
        <v>45393</v>
      </c>
      <c r="F388" s="100" t="s">
        <v>256</v>
      </c>
      <c r="G388" s="100">
        <v>2024</v>
      </c>
      <c r="H388" s="102" t="s">
        <v>59</v>
      </c>
      <c r="I388" s="99" t="s">
        <v>59</v>
      </c>
      <c r="J388" s="100" t="s">
        <v>60</v>
      </c>
      <c r="K388" s="101"/>
      <c r="L388" s="100"/>
      <c r="M388" s="100"/>
      <c r="N388" s="96" t="s">
        <v>3196</v>
      </c>
      <c r="O388" s="100"/>
      <c r="P388" s="99"/>
      <c r="Q388" s="99"/>
      <c r="R388" s="104" t="s">
        <v>112</v>
      </c>
      <c r="S388" s="104" t="s">
        <v>112</v>
      </c>
      <c r="T388" s="98"/>
      <c r="U388" s="99" t="s">
        <v>1210</v>
      </c>
      <c r="V388" s="100" t="s">
        <v>34</v>
      </c>
      <c r="W388" s="9">
        <f t="shared" ca="1" si="33"/>
        <v>918</v>
      </c>
      <c r="X388" s="9" t="str">
        <f t="shared" ca="1" si="34"/>
        <v>Above 1 Year</v>
      </c>
      <c r="Y388" s="9" t="str">
        <f t="shared" ref="Y388:Y437" ca="1" si="35">IF(T388&lt;&gt;"",DATEDIF(T388,TODAY(),"D"),"")</f>
        <v/>
      </c>
      <c r="Z388" s="9" t="str">
        <f t="shared" ref="Z388:Z437" ca="1" si="36">IF(Y388&lt;&gt;"",IF(Y388&gt;365,"Above 1 Year",IF(AND(Y388&lt;=365,Y388&gt;180),"Above 6 Months",IF(AND(Y388&lt;=180,Y388&gt;90),"Above 3 Months",IF(AND(Y388&lt;=90,Y388&gt;60),"Above 60 Days",IF(AND(Y388&lt;=60,Y388&gt;45),"45 to 60 Days","Below 45 Days"))))),"")</f>
        <v/>
      </c>
      <c r="AA388" s="100" t="s">
        <v>229</v>
      </c>
      <c r="AB388" s="97" t="s">
        <v>4384</v>
      </c>
      <c r="AC388" s="97" t="str">
        <f t="shared" ca="1" si="32"/>
        <v>Above 1 Year</v>
      </c>
    </row>
    <row r="389" spans="1:29" s="24" customFormat="1" ht="25.5" customHeight="1" x14ac:dyDescent="0.25">
      <c r="A389" s="96">
        <v>388</v>
      </c>
      <c r="B389" s="99" t="s">
        <v>118</v>
      </c>
      <c r="C389" s="99" t="s">
        <v>1135</v>
      </c>
      <c r="D389" s="100" t="s">
        <v>1211</v>
      </c>
      <c r="E389" s="101">
        <v>45393</v>
      </c>
      <c r="F389" s="100" t="s">
        <v>256</v>
      </c>
      <c r="G389" s="100">
        <v>2024</v>
      </c>
      <c r="H389" s="102" t="s">
        <v>39</v>
      </c>
      <c r="I389" s="99" t="s">
        <v>39</v>
      </c>
      <c r="J389" s="100" t="s">
        <v>31</v>
      </c>
      <c r="K389" s="101"/>
      <c r="L389" s="100"/>
      <c r="M389" s="100"/>
      <c r="N389" s="96" t="s">
        <v>3196</v>
      </c>
      <c r="O389" s="100"/>
      <c r="P389" s="99"/>
      <c r="Q389" s="99"/>
      <c r="R389" s="104" t="s">
        <v>176</v>
      </c>
      <c r="S389" s="104" t="s">
        <v>176</v>
      </c>
      <c r="T389" s="98">
        <v>45403</v>
      </c>
      <c r="U389" s="99" t="s">
        <v>1212</v>
      </c>
      <c r="V389" s="100" t="s">
        <v>34</v>
      </c>
      <c r="W389" s="9">
        <f t="shared" ca="1" si="33"/>
        <v>918</v>
      </c>
      <c r="X389" s="9" t="str">
        <f t="shared" ca="1" si="34"/>
        <v>Above 1 Year</v>
      </c>
      <c r="Y389" s="9">
        <f t="shared" ca="1" si="35"/>
        <v>908</v>
      </c>
      <c r="Z389" s="9" t="str">
        <f t="shared" ca="1" si="36"/>
        <v>Above 1 Year</v>
      </c>
      <c r="AA389" s="100" t="s">
        <v>203</v>
      </c>
      <c r="AB389" s="97" t="s">
        <v>4385</v>
      </c>
      <c r="AC389" s="97" t="str">
        <f t="shared" ref="AC389:AC437" ca="1" si="37">IF(S389="SC/PRC/CC No. Awaited","",X389)</f>
        <v>Above 1 Year</v>
      </c>
    </row>
    <row r="390" spans="1:29" s="24" customFormat="1" ht="25.5" customHeight="1" x14ac:dyDescent="0.25">
      <c r="A390" s="96">
        <v>389</v>
      </c>
      <c r="B390" s="97" t="s">
        <v>68</v>
      </c>
      <c r="C390" s="97" t="s">
        <v>1223</v>
      </c>
      <c r="D390" s="96" t="s">
        <v>666</v>
      </c>
      <c r="E390" s="98">
        <v>45400</v>
      </c>
      <c r="F390" s="96" t="s">
        <v>256</v>
      </c>
      <c r="G390" s="96">
        <v>2024</v>
      </c>
      <c r="H390" s="97" t="s">
        <v>48</v>
      </c>
      <c r="I390" s="97" t="s">
        <v>49</v>
      </c>
      <c r="J390" s="96" t="s">
        <v>31</v>
      </c>
      <c r="K390" s="98"/>
      <c r="L390" s="96"/>
      <c r="M390" s="96"/>
      <c r="N390" s="96" t="s">
        <v>3196</v>
      </c>
      <c r="O390" s="96"/>
      <c r="P390" s="97"/>
      <c r="Q390" s="97"/>
      <c r="R390" s="104" t="s">
        <v>112</v>
      </c>
      <c r="S390" s="104" t="s">
        <v>112</v>
      </c>
      <c r="T390" s="98"/>
      <c r="U390" s="97" t="s">
        <v>1224</v>
      </c>
      <c r="V390" s="96" t="s">
        <v>34</v>
      </c>
      <c r="W390" s="9">
        <f t="shared" ca="1" si="33"/>
        <v>911</v>
      </c>
      <c r="X390" s="9" t="str">
        <f t="shared" ca="1" si="34"/>
        <v>Above 1 Year</v>
      </c>
      <c r="Y390" s="9" t="str">
        <f t="shared" ca="1" si="35"/>
        <v/>
      </c>
      <c r="Z390" s="9" t="str">
        <f t="shared" ca="1" si="36"/>
        <v/>
      </c>
      <c r="AA390" s="97" t="s">
        <v>207</v>
      </c>
      <c r="AB390" s="97" t="s">
        <v>4388</v>
      </c>
      <c r="AC390" s="97" t="str">
        <f t="shared" ca="1" si="37"/>
        <v>Above 1 Year</v>
      </c>
    </row>
    <row r="391" spans="1:29" s="24" customFormat="1" ht="25.5" customHeight="1" x14ac:dyDescent="0.25">
      <c r="A391" s="96">
        <v>390</v>
      </c>
      <c r="B391" s="97" t="s">
        <v>84</v>
      </c>
      <c r="C391" s="97" t="s">
        <v>1225</v>
      </c>
      <c r="D391" s="96" t="s">
        <v>1226</v>
      </c>
      <c r="E391" s="98">
        <v>45400</v>
      </c>
      <c r="F391" s="96" t="s">
        <v>256</v>
      </c>
      <c r="G391" s="96">
        <v>2024</v>
      </c>
      <c r="H391" s="97" t="s">
        <v>39</v>
      </c>
      <c r="I391" s="97" t="s">
        <v>39</v>
      </c>
      <c r="J391" s="96" t="s">
        <v>31</v>
      </c>
      <c r="K391" s="98"/>
      <c r="L391" s="96"/>
      <c r="M391" s="96"/>
      <c r="N391" s="96" t="s">
        <v>3196</v>
      </c>
      <c r="O391" s="96"/>
      <c r="P391" s="97"/>
      <c r="Q391" s="97"/>
      <c r="R391" s="104" t="s">
        <v>112</v>
      </c>
      <c r="S391" s="104" t="s">
        <v>112</v>
      </c>
      <c r="T391" s="98"/>
      <c r="U391" s="97" t="s">
        <v>1227</v>
      </c>
      <c r="V391" s="96" t="s">
        <v>34</v>
      </c>
      <c r="W391" s="9">
        <f t="shared" ca="1" si="33"/>
        <v>911</v>
      </c>
      <c r="X391" s="9" t="str">
        <f t="shared" ca="1" si="34"/>
        <v>Above 1 Year</v>
      </c>
      <c r="Y391" s="9" t="str">
        <f t="shared" ca="1" si="35"/>
        <v/>
      </c>
      <c r="Z391" s="9" t="str">
        <f t="shared" ca="1" si="36"/>
        <v/>
      </c>
      <c r="AA391" s="97" t="s">
        <v>203</v>
      </c>
      <c r="AB391" s="97" t="s">
        <v>4389</v>
      </c>
      <c r="AC391" s="97" t="str">
        <f t="shared" ca="1" si="37"/>
        <v>Above 1 Year</v>
      </c>
    </row>
    <row r="392" spans="1:29" s="24" customFormat="1" ht="25.5" customHeight="1" x14ac:dyDescent="0.25">
      <c r="A392" s="96">
        <v>391</v>
      </c>
      <c r="B392" s="97" t="s">
        <v>51</v>
      </c>
      <c r="C392" s="97" t="s">
        <v>854</v>
      </c>
      <c r="D392" s="96" t="s">
        <v>227</v>
      </c>
      <c r="E392" s="98">
        <v>45402</v>
      </c>
      <c r="F392" s="96" t="s">
        <v>256</v>
      </c>
      <c r="G392" s="96">
        <v>2024</v>
      </c>
      <c r="H392" s="97" t="s">
        <v>59</v>
      </c>
      <c r="I392" s="97" t="s">
        <v>59</v>
      </c>
      <c r="J392" s="96" t="s">
        <v>60</v>
      </c>
      <c r="K392" s="98"/>
      <c r="L392" s="96"/>
      <c r="M392" s="96"/>
      <c r="N392" s="96" t="s">
        <v>3196</v>
      </c>
      <c r="O392" s="96"/>
      <c r="P392" s="97"/>
      <c r="Q392" s="97"/>
      <c r="R392" s="104" t="s">
        <v>112</v>
      </c>
      <c r="S392" s="104" t="s">
        <v>112</v>
      </c>
      <c r="T392" s="98"/>
      <c r="U392" s="97" t="s">
        <v>1228</v>
      </c>
      <c r="V392" s="96" t="s">
        <v>34</v>
      </c>
      <c r="W392" s="9">
        <f t="shared" ca="1" si="33"/>
        <v>909</v>
      </c>
      <c r="X392" s="9" t="str">
        <f t="shared" ca="1" si="34"/>
        <v>Above 1 Year</v>
      </c>
      <c r="Y392" s="9" t="str">
        <f t="shared" ca="1" si="35"/>
        <v/>
      </c>
      <c r="Z392" s="9" t="str">
        <f t="shared" ca="1" si="36"/>
        <v/>
      </c>
      <c r="AA392" s="97" t="s">
        <v>229</v>
      </c>
      <c r="AB392" s="97" t="s">
        <v>4390</v>
      </c>
      <c r="AC392" s="97" t="str">
        <f t="shared" ca="1" si="37"/>
        <v>Above 1 Year</v>
      </c>
    </row>
    <row r="393" spans="1:29" s="24" customFormat="1" ht="25.5" customHeight="1" x14ac:dyDescent="0.25">
      <c r="A393" s="96">
        <v>392</v>
      </c>
      <c r="B393" s="97" t="s">
        <v>63</v>
      </c>
      <c r="C393" s="97" t="s">
        <v>1135</v>
      </c>
      <c r="D393" s="96" t="s">
        <v>901</v>
      </c>
      <c r="E393" s="98">
        <v>45410</v>
      </c>
      <c r="F393" s="96" t="s">
        <v>256</v>
      </c>
      <c r="G393" s="96">
        <v>2024</v>
      </c>
      <c r="H393" s="97" t="s">
        <v>116</v>
      </c>
      <c r="I393" s="97" t="s">
        <v>116</v>
      </c>
      <c r="J393" s="96" t="s">
        <v>116</v>
      </c>
      <c r="K393" s="98"/>
      <c r="L393" s="96"/>
      <c r="M393" s="96"/>
      <c r="N393" s="96" t="s">
        <v>3196</v>
      </c>
      <c r="O393" s="96"/>
      <c r="P393" s="97"/>
      <c r="Q393" s="97"/>
      <c r="R393" s="104" t="s">
        <v>50</v>
      </c>
      <c r="S393" s="104" t="s">
        <v>50</v>
      </c>
      <c r="T393" s="98"/>
      <c r="U393" s="97" t="s">
        <v>1236</v>
      </c>
      <c r="V393" s="96" t="s">
        <v>34</v>
      </c>
      <c r="W393" s="9">
        <f t="shared" ca="1" si="33"/>
        <v>901</v>
      </c>
      <c r="X393" s="9" t="str">
        <f t="shared" ca="1" si="34"/>
        <v>Above 1 Year</v>
      </c>
      <c r="Y393" s="9" t="str">
        <f t="shared" ca="1" si="35"/>
        <v/>
      </c>
      <c r="Z393" s="9" t="str">
        <f t="shared" ca="1" si="36"/>
        <v/>
      </c>
      <c r="AA393" s="97" t="s">
        <v>402</v>
      </c>
      <c r="AB393" s="97" t="s">
        <v>4393</v>
      </c>
      <c r="AC393" s="97" t="str">
        <f t="shared" ca="1" si="37"/>
        <v>Above 1 Year</v>
      </c>
    </row>
    <row r="394" spans="1:29" s="24" customFormat="1" ht="25.5" customHeight="1" x14ac:dyDescent="0.25">
      <c r="A394" s="96">
        <v>393</v>
      </c>
      <c r="B394" s="97" t="s">
        <v>69</v>
      </c>
      <c r="C394" s="97" t="s">
        <v>1238</v>
      </c>
      <c r="D394" s="96" t="s">
        <v>70</v>
      </c>
      <c r="E394" s="98">
        <v>45412</v>
      </c>
      <c r="F394" s="96" t="s">
        <v>256</v>
      </c>
      <c r="G394" s="96">
        <v>2024</v>
      </c>
      <c r="H394" s="97" t="s">
        <v>70</v>
      </c>
      <c r="I394" s="97" t="s">
        <v>70</v>
      </c>
      <c r="J394" s="96" t="s">
        <v>70</v>
      </c>
      <c r="K394" s="98"/>
      <c r="L394" s="96"/>
      <c r="M394" s="96"/>
      <c r="N394" s="96" t="s">
        <v>3196</v>
      </c>
      <c r="O394" s="96"/>
      <c r="P394" s="97"/>
      <c r="Q394" s="97"/>
      <c r="R394" s="104" t="s">
        <v>112</v>
      </c>
      <c r="S394" s="104" t="s">
        <v>112</v>
      </c>
      <c r="T394" s="98"/>
      <c r="U394" s="97" t="s">
        <v>1239</v>
      </c>
      <c r="V394" s="96" t="s">
        <v>34</v>
      </c>
      <c r="W394" s="9">
        <f t="shared" ca="1" si="33"/>
        <v>899</v>
      </c>
      <c r="X394" s="9" t="str">
        <f t="shared" ca="1" si="34"/>
        <v>Above 1 Year</v>
      </c>
      <c r="Y394" s="9" t="str">
        <f t="shared" ca="1" si="35"/>
        <v/>
      </c>
      <c r="Z394" s="9" t="str">
        <f t="shared" ca="1" si="36"/>
        <v/>
      </c>
      <c r="AA394" s="97" t="s">
        <v>254</v>
      </c>
      <c r="AB394" s="97" t="s">
        <v>4394</v>
      </c>
      <c r="AC394" s="97" t="str">
        <f t="shared" ca="1" si="37"/>
        <v>Above 1 Year</v>
      </c>
    </row>
    <row r="395" spans="1:29" s="24" customFormat="1" ht="25.5" customHeight="1" x14ac:dyDescent="0.25">
      <c r="A395" s="96">
        <v>394</v>
      </c>
      <c r="B395" s="97" t="s">
        <v>68</v>
      </c>
      <c r="C395" s="97" t="s">
        <v>1241</v>
      </c>
      <c r="D395" s="96" t="s">
        <v>901</v>
      </c>
      <c r="E395" s="98">
        <v>45413</v>
      </c>
      <c r="F395" s="96" t="s">
        <v>201</v>
      </c>
      <c r="G395" s="96">
        <v>2024</v>
      </c>
      <c r="H395" s="97" t="s">
        <v>116</v>
      </c>
      <c r="I395" s="97" t="s">
        <v>116</v>
      </c>
      <c r="J395" s="96" t="s">
        <v>116</v>
      </c>
      <c r="K395" s="98">
        <v>45965</v>
      </c>
      <c r="L395" s="96" t="s">
        <v>191</v>
      </c>
      <c r="M395" s="96"/>
      <c r="N395" s="96" t="s">
        <v>3196</v>
      </c>
      <c r="O395" s="96"/>
      <c r="P395" s="97"/>
      <c r="Q395" s="97"/>
      <c r="R395" s="104" t="s">
        <v>2664</v>
      </c>
      <c r="S395" s="104" t="s">
        <v>2664</v>
      </c>
      <c r="T395" s="98">
        <v>45965</v>
      </c>
      <c r="U395" s="97" t="s">
        <v>1242</v>
      </c>
      <c r="V395" s="96" t="s">
        <v>34</v>
      </c>
      <c r="W395" s="9">
        <f t="shared" ca="1" si="33"/>
        <v>898</v>
      </c>
      <c r="X395" s="9" t="str">
        <f t="shared" ca="1" si="34"/>
        <v>Above 1 Year</v>
      </c>
      <c r="Y395" s="9">
        <f t="shared" ca="1" si="35"/>
        <v>346</v>
      </c>
      <c r="Z395" s="9" t="str">
        <f t="shared" ca="1" si="36"/>
        <v>Above 6 Months</v>
      </c>
      <c r="AA395" s="97" t="s">
        <v>402</v>
      </c>
      <c r="AB395" s="97" t="s">
        <v>4395</v>
      </c>
      <c r="AC395" s="97" t="str">
        <f t="shared" ca="1" si="37"/>
        <v>Above 1 Year</v>
      </c>
    </row>
    <row r="396" spans="1:29" s="24" customFormat="1" ht="25.5" customHeight="1" x14ac:dyDescent="0.25">
      <c r="A396" s="96">
        <v>395</v>
      </c>
      <c r="B396" s="99" t="s">
        <v>66</v>
      </c>
      <c r="C396" s="99" t="s">
        <v>1243</v>
      </c>
      <c r="D396" s="100" t="s">
        <v>227</v>
      </c>
      <c r="E396" s="101">
        <v>45414</v>
      </c>
      <c r="F396" s="100" t="s">
        <v>201</v>
      </c>
      <c r="G396" s="100">
        <v>2024</v>
      </c>
      <c r="H396" s="102" t="s">
        <v>59</v>
      </c>
      <c r="I396" s="99" t="s">
        <v>59</v>
      </c>
      <c r="J396" s="100" t="s">
        <v>60</v>
      </c>
      <c r="K396" s="101"/>
      <c r="L396" s="100"/>
      <c r="M396" s="100"/>
      <c r="N396" s="96" t="s">
        <v>3196</v>
      </c>
      <c r="O396" s="100"/>
      <c r="P396" s="99"/>
      <c r="Q396" s="99"/>
      <c r="R396" s="104" t="s">
        <v>112</v>
      </c>
      <c r="S396" s="104" t="s">
        <v>112</v>
      </c>
      <c r="T396" s="98"/>
      <c r="U396" s="99" t="s">
        <v>1244</v>
      </c>
      <c r="V396" s="100" t="s">
        <v>34</v>
      </c>
      <c r="W396" s="9">
        <f t="shared" ca="1" si="33"/>
        <v>897</v>
      </c>
      <c r="X396" s="9" t="str">
        <f t="shared" ca="1" si="34"/>
        <v>Above 1 Year</v>
      </c>
      <c r="Y396" s="9" t="str">
        <f t="shared" ca="1" si="35"/>
        <v/>
      </c>
      <c r="Z396" s="9" t="str">
        <f t="shared" ca="1" si="36"/>
        <v/>
      </c>
      <c r="AA396" s="100" t="s">
        <v>229</v>
      </c>
      <c r="AB396" s="97" t="s">
        <v>4396</v>
      </c>
      <c r="AC396" s="97" t="str">
        <f t="shared" ca="1" si="37"/>
        <v>Above 1 Year</v>
      </c>
    </row>
    <row r="397" spans="1:29" s="24" customFormat="1" ht="25.5" customHeight="1" x14ac:dyDescent="0.25">
      <c r="A397" s="96">
        <v>396</v>
      </c>
      <c r="B397" s="97" t="s">
        <v>51</v>
      </c>
      <c r="C397" s="97" t="s">
        <v>1245</v>
      </c>
      <c r="D397" s="96" t="s">
        <v>376</v>
      </c>
      <c r="E397" s="98">
        <v>45414</v>
      </c>
      <c r="F397" s="96" t="s">
        <v>201</v>
      </c>
      <c r="G397" s="96">
        <v>2024</v>
      </c>
      <c r="H397" s="97" t="s">
        <v>77</v>
      </c>
      <c r="I397" s="97" t="s">
        <v>72</v>
      </c>
      <c r="J397" s="96" t="s">
        <v>31</v>
      </c>
      <c r="K397" s="98"/>
      <c r="L397" s="96"/>
      <c r="M397" s="96"/>
      <c r="N397" s="96" t="s">
        <v>3196</v>
      </c>
      <c r="O397" s="96"/>
      <c r="P397" s="97"/>
      <c r="Q397" s="97"/>
      <c r="R397" s="104" t="s">
        <v>112</v>
      </c>
      <c r="S397" s="104" t="s">
        <v>112</v>
      </c>
      <c r="T397" s="98"/>
      <c r="U397" s="97" t="s">
        <v>1246</v>
      </c>
      <c r="V397" s="96" t="s">
        <v>34</v>
      </c>
      <c r="W397" s="9">
        <f t="shared" ca="1" si="33"/>
        <v>897</v>
      </c>
      <c r="X397" s="9" t="str">
        <f t="shared" ca="1" si="34"/>
        <v>Above 1 Year</v>
      </c>
      <c r="Y397" s="9" t="str">
        <f t="shared" ca="1" si="35"/>
        <v/>
      </c>
      <c r="Z397" s="9" t="str">
        <f t="shared" ca="1" si="36"/>
        <v/>
      </c>
      <c r="AA397" s="97" t="s">
        <v>378</v>
      </c>
      <c r="AB397" s="97" t="s">
        <v>4397</v>
      </c>
      <c r="AC397" s="97" t="str">
        <f t="shared" ca="1" si="37"/>
        <v>Above 1 Year</v>
      </c>
    </row>
    <row r="398" spans="1:29" s="24" customFormat="1" ht="25.5" customHeight="1" x14ac:dyDescent="0.25">
      <c r="A398" s="96">
        <v>397</v>
      </c>
      <c r="B398" s="99" t="s">
        <v>58</v>
      </c>
      <c r="C398" s="99" t="s">
        <v>1247</v>
      </c>
      <c r="D398" s="100" t="s">
        <v>852</v>
      </c>
      <c r="E398" s="101">
        <v>45418</v>
      </c>
      <c r="F398" s="100" t="s">
        <v>201</v>
      </c>
      <c r="G398" s="100">
        <v>2024</v>
      </c>
      <c r="H398" s="102" t="s">
        <v>48</v>
      </c>
      <c r="I398" s="99" t="s">
        <v>49</v>
      </c>
      <c r="J398" s="100" t="s">
        <v>31</v>
      </c>
      <c r="K398" s="101"/>
      <c r="L398" s="100"/>
      <c r="M398" s="100"/>
      <c r="N398" s="96" t="s">
        <v>3196</v>
      </c>
      <c r="O398" s="100"/>
      <c r="P398" s="99"/>
      <c r="Q398" s="99"/>
      <c r="R398" s="104" t="s">
        <v>112</v>
      </c>
      <c r="S398" s="104" t="s">
        <v>112</v>
      </c>
      <c r="T398" s="98"/>
      <c r="U398" s="99" t="s">
        <v>1248</v>
      </c>
      <c r="V398" s="100" t="s">
        <v>34</v>
      </c>
      <c r="W398" s="9">
        <f t="shared" ca="1" si="33"/>
        <v>893</v>
      </c>
      <c r="X398" s="9" t="str">
        <f t="shared" ca="1" si="34"/>
        <v>Above 1 Year</v>
      </c>
      <c r="Y398" s="9" t="str">
        <f t="shared" ca="1" si="35"/>
        <v/>
      </c>
      <c r="Z398" s="9" t="str">
        <f t="shared" ca="1" si="36"/>
        <v/>
      </c>
      <c r="AA398" s="100" t="s">
        <v>207</v>
      </c>
      <c r="AB398" s="97" t="s">
        <v>4398</v>
      </c>
      <c r="AC398" s="97" t="str">
        <f t="shared" ca="1" si="37"/>
        <v>Above 1 Year</v>
      </c>
    </row>
    <row r="399" spans="1:29" s="24" customFormat="1" ht="25.5" customHeight="1" x14ac:dyDescent="0.25">
      <c r="A399" s="96">
        <v>398</v>
      </c>
      <c r="B399" s="99" t="s">
        <v>118</v>
      </c>
      <c r="C399" s="99" t="s">
        <v>1121</v>
      </c>
      <c r="D399" s="100" t="s">
        <v>901</v>
      </c>
      <c r="E399" s="101">
        <v>45419</v>
      </c>
      <c r="F399" s="100" t="s">
        <v>201</v>
      </c>
      <c r="G399" s="100">
        <v>2024</v>
      </c>
      <c r="H399" s="102" t="s">
        <v>116</v>
      </c>
      <c r="I399" s="99" t="s">
        <v>116</v>
      </c>
      <c r="J399" s="100" t="s">
        <v>116</v>
      </c>
      <c r="K399" s="101"/>
      <c r="L399" s="100"/>
      <c r="M399" s="100"/>
      <c r="N399" s="96" t="s">
        <v>3196</v>
      </c>
      <c r="O399" s="100"/>
      <c r="P399" s="99"/>
      <c r="Q399" s="99"/>
      <c r="R399" s="104" t="s">
        <v>50</v>
      </c>
      <c r="S399" s="104" t="s">
        <v>50</v>
      </c>
      <c r="T399" s="98"/>
      <c r="U399" s="99" t="s">
        <v>1249</v>
      </c>
      <c r="V399" s="100" t="s">
        <v>34</v>
      </c>
      <c r="W399" s="9">
        <f t="shared" ca="1" si="33"/>
        <v>892</v>
      </c>
      <c r="X399" s="9" t="str">
        <f t="shared" ca="1" si="34"/>
        <v>Above 1 Year</v>
      </c>
      <c r="Y399" s="9" t="str">
        <f t="shared" ca="1" si="35"/>
        <v/>
      </c>
      <c r="Z399" s="9" t="str">
        <f t="shared" ca="1" si="36"/>
        <v/>
      </c>
      <c r="AA399" s="100" t="s">
        <v>402</v>
      </c>
      <c r="AB399" s="97" t="s">
        <v>4399</v>
      </c>
      <c r="AC399" s="97" t="str">
        <f t="shared" ca="1" si="37"/>
        <v>Above 1 Year</v>
      </c>
    </row>
    <row r="400" spans="1:29" s="24" customFormat="1" ht="25.5" customHeight="1" x14ac:dyDescent="0.25">
      <c r="A400" s="96">
        <v>399</v>
      </c>
      <c r="B400" s="97" t="s">
        <v>84</v>
      </c>
      <c r="C400" s="97" t="s">
        <v>645</v>
      </c>
      <c r="D400" s="96" t="s">
        <v>376</v>
      </c>
      <c r="E400" s="98">
        <v>45423</v>
      </c>
      <c r="F400" s="96" t="s">
        <v>201</v>
      </c>
      <c r="G400" s="96">
        <v>2024</v>
      </c>
      <c r="H400" s="97" t="s">
        <v>77</v>
      </c>
      <c r="I400" s="97" t="s">
        <v>72</v>
      </c>
      <c r="J400" s="96" t="s">
        <v>31</v>
      </c>
      <c r="K400" s="98"/>
      <c r="L400" s="96"/>
      <c r="M400" s="96"/>
      <c r="N400" s="96" t="s">
        <v>3196</v>
      </c>
      <c r="O400" s="96"/>
      <c r="P400" s="97"/>
      <c r="Q400" s="97"/>
      <c r="R400" s="104" t="s">
        <v>112</v>
      </c>
      <c r="S400" s="104" t="s">
        <v>112</v>
      </c>
      <c r="T400" s="98"/>
      <c r="U400" s="97" t="s">
        <v>1251</v>
      </c>
      <c r="V400" s="96" t="s">
        <v>34</v>
      </c>
      <c r="W400" s="9">
        <f t="shared" ca="1" si="33"/>
        <v>888</v>
      </c>
      <c r="X400" s="9" t="str">
        <f t="shared" ca="1" si="34"/>
        <v>Above 1 Year</v>
      </c>
      <c r="Y400" s="9" t="str">
        <f t="shared" ca="1" si="35"/>
        <v/>
      </c>
      <c r="Z400" s="9" t="str">
        <f t="shared" ca="1" si="36"/>
        <v/>
      </c>
      <c r="AA400" s="97" t="s">
        <v>378</v>
      </c>
      <c r="AB400" s="97" t="s">
        <v>4400</v>
      </c>
      <c r="AC400" s="97" t="str">
        <f t="shared" ca="1" si="37"/>
        <v>Above 1 Year</v>
      </c>
    </row>
    <row r="401" spans="1:29" s="24" customFormat="1" ht="25.5" customHeight="1" x14ac:dyDescent="0.25">
      <c r="A401" s="96">
        <v>400</v>
      </c>
      <c r="B401" s="97" t="s">
        <v>28</v>
      </c>
      <c r="C401" s="97" t="s">
        <v>1130</v>
      </c>
      <c r="D401" s="96" t="s">
        <v>666</v>
      </c>
      <c r="E401" s="98">
        <v>45423</v>
      </c>
      <c r="F401" s="96" t="s">
        <v>201</v>
      </c>
      <c r="G401" s="96">
        <v>2024</v>
      </c>
      <c r="H401" s="97" t="s">
        <v>48</v>
      </c>
      <c r="I401" s="97" t="s">
        <v>49</v>
      </c>
      <c r="J401" s="96" t="s">
        <v>31</v>
      </c>
      <c r="K401" s="98"/>
      <c r="L401" s="96"/>
      <c r="M401" s="96"/>
      <c r="N401" s="96" t="s">
        <v>3196</v>
      </c>
      <c r="O401" s="96"/>
      <c r="P401" s="97"/>
      <c r="Q401" s="97"/>
      <c r="R401" s="104" t="s">
        <v>112</v>
      </c>
      <c r="S401" s="104" t="s">
        <v>112</v>
      </c>
      <c r="T401" s="98"/>
      <c r="U401" s="97" t="s">
        <v>1252</v>
      </c>
      <c r="V401" s="96" t="s">
        <v>34</v>
      </c>
      <c r="W401" s="9">
        <f t="shared" ca="1" si="33"/>
        <v>888</v>
      </c>
      <c r="X401" s="9" t="str">
        <f t="shared" ca="1" si="34"/>
        <v>Above 1 Year</v>
      </c>
      <c r="Y401" s="9" t="str">
        <f t="shared" ca="1" si="35"/>
        <v/>
      </c>
      <c r="Z401" s="9" t="str">
        <f t="shared" ca="1" si="36"/>
        <v/>
      </c>
      <c r="AA401" s="97" t="s">
        <v>207</v>
      </c>
      <c r="AB401" s="97" t="s">
        <v>4401</v>
      </c>
      <c r="AC401" s="97" t="str">
        <f t="shared" ca="1" si="37"/>
        <v>Above 1 Year</v>
      </c>
    </row>
    <row r="402" spans="1:29" s="24" customFormat="1" ht="25.5" customHeight="1" x14ac:dyDescent="0.25">
      <c r="A402" s="96">
        <v>401</v>
      </c>
      <c r="B402" s="99" t="s">
        <v>118</v>
      </c>
      <c r="C402" s="99" t="s">
        <v>645</v>
      </c>
      <c r="D402" s="100" t="s">
        <v>243</v>
      </c>
      <c r="E402" s="101">
        <v>45428</v>
      </c>
      <c r="F402" s="100" t="s">
        <v>201</v>
      </c>
      <c r="G402" s="100">
        <v>2024</v>
      </c>
      <c r="H402" s="102" t="s">
        <v>94</v>
      </c>
      <c r="I402" s="99" t="s">
        <v>94</v>
      </c>
      <c r="J402" s="100" t="s">
        <v>31</v>
      </c>
      <c r="K402" s="101"/>
      <c r="L402" s="100"/>
      <c r="M402" s="100"/>
      <c r="N402" s="96" t="s">
        <v>3196</v>
      </c>
      <c r="O402" s="100"/>
      <c r="P402" s="99"/>
      <c r="Q402" s="99"/>
      <c r="R402" s="104" t="s">
        <v>112</v>
      </c>
      <c r="S402" s="104" t="s">
        <v>112</v>
      </c>
      <c r="T402" s="98"/>
      <c r="U402" s="99" t="s">
        <v>1257</v>
      </c>
      <c r="V402" s="100" t="s">
        <v>34</v>
      </c>
      <c r="W402" s="9">
        <f t="shared" ca="1" si="33"/>
        <v>883</v>
      </c>
      <c r="X402" s="9" t="str">
        <f t="shared" ca="1" si="34"/>
        <v>Above 1 Year</v>
      </c>
      <c r="Y402" s="9" t="str">
        <f t="shared" ca="1" si="35"/>
        <v/>
      </c>
      <c r="Z402" s="9" t="str">
        <f t="shared" ca="1" si="36"/>
        <v/>
      </c>
      <c r="AA402" s="100" t="s">
        <v>245</v>
      </c>
      <c r="AB402" s="97" t="s">
        <v>4404</v>
      </c>
      <c r="AC402" s="97" t="str">
        <f t="shared" ca="1" si="37"/>
        <v>Above 1 Year</v>
      </c>
    </row>
    <row r="403" spans="1:29" s="24" customFormat="1" ht="25.5" customHeight="1" x14ac:dyDescent="0.25">
      <c r="A403" s="96">
        <v>402</v>
      </c>
      <c r="B403" s="97" t="s">
        <v>61</v>
      </c>
      <c r="C403" s="97" t="s">
        <v>1272</v>
      </c>
      <c r="D403" s="96" t="s">
        <v>1907</v>
      </c>
      <c r="E403" s="98">
        <v>45429</v>
      </c>
      <c r="F403" s="96" t="s">
        <v>201</v>
      </c>
      <c r="G403" s="96">
        <v>2024</v>
      </c>
      <c r="H403" s="97" t="s">
        <v>108</v>
      </c>
      <c r="I403" s="97" t="s">
        <v>54</v>
      </c>
      <c r="J403" s="96" t="s">
        <v>31</v>
      </c>
      <c r="K403" s="98">
        <v>46098</v>
      </c>
      <c r="L403" s="96" t="s">
        <v>191</v>
      </c>
      <c r="M403" s="96"/>
      <c r="N403" s="96" t="s">
        <v>3196</v>
      </c>
      <c r="O403" s="96"/>
      <c r="P403" s="97"/>
      <c r="Q403" s="97"/>
      <c r="R403" s="104" t="s">
        <v>2664</v>
      </c>
      <c r="S403" s="104" t="s">
        <v>2664</v>
      </c>
      <c r="T403" s="98">
        <v>46098</v>
      </c>
      <c r="U403" s="97" t="s">
        <v>1909</v>
      </c>
      <c r="V403" s="96" t="s">
        <v>34</v>
      </c>
      <c r="W403" s="9">
        <f t="shared" ca="1" si="33"/>
        <v>882</v>
      </c>
      <c r="X403" s="9" t="str">
        <f t="shared" ca="1" si="34"/>
        <v>Above 1 Year</v>
      </c>
      <c r="Y403" s="9">
        <f t="shared" ca="1" si="35"/>
        <v>213</v>
      </c>
      <c r="Z403" s="9" t="str">
        <f t="shared" ca="1" si="36"/>
        <v>Above 6 Months</v>
      </c>
      <c r="AA403" s="97" t="s">
        <v>1910</v>
      </c>
      <c r="AB403" s="97" t="s">
        <v>4405</v>
      </c>
      <c r="AC403" s="97" t="str">
        <f t="shared" ca="1" si="37"/>
        <v>Above 1 Year</v>
      </c>
    </row>
    <row r="404" spans="1:29" s="24" customFormat="1" ht="25.5" customHeight="1" x14ac:dyDescent="0.25">
      <c r="A404" s="96">
        <v>403</v>
      </c>
      <c r="B404" s="97" t="s">
        <v>68</v>
      </c>
      <c r="C404" s="97" t="s">
        <v>1267</v>
      </c>
      <c r="D404" s="96" t="s">
        <v>623</v>
      </c>
      <c r="E404" s="98">
        <v>45432</v>
      </c>
      <c r="F404" s="96" t="s">
        <v>201</v>
      </c>
      <c r="G404" s="96">
        <v>2024</v>
      </c>
      <c r="H404" s="97" t="s">
        <v>71</v>
      </c>
      <c r="I404" s="97" t="s">
        <v>72</v>
      </c>
      <c r="J404" s="96" t="s">
        <v>31</v>
      </c>
      <c r="K404" s="98"/>
      <c r="L404" s="96"/>
      <c r="M404" s="96"/>
      <c r="N404" s="96" t="s">
        <v>3196</v>
      </c>
      <c r="O404" s="96"/>
      <c r="P404" s="97"/>
      <c r="Q404" s="97"/>
      <c r="R404" s="104" t="s">
        <v>112</v>
      </c>
      <c r="S404" s="104" t="s">
        <v>112</v>
      </c>
      <c r="T404" s="98"/>
      <c r="U404" s="97" t="s">
        <v>1268</v>
      </c>
      <c r="V404" s="96" t="s">
        <v>34</v>
      </c>
      <c r="W404" s="9">
        <f t="shared" ca="1" si="33"/>
        <v>879</v>
      </c>
      <c r="X404" s="9" t="str">
        <f t="shared" ca="1" si="34"/>
        <v>Above 1 Year</v>
      </c>
      <c r="Y404" s="9" t="str">
        <f t="shared" ca="1" si="35"/>
        <v/>
      </c>
      <c r="Z404" s="9" t="str">
        <f t="shared" ca="1" si="36"/>
        <v/>
      </c>
      <c r="AA404" s="97" t="s">
        <v>378</v>
      </c>
      <c r="AB404" s="97" t="s">
        <v>4406</v>
      </c>
      <c r="AC404" s="97" t="str">
        <f t="shared" ca="1" si="37"/>
        <v>Above 1 Year</v>
      </c>
    </row>
    <row r="405" spans="1:29" s="24" customFormat="1" ht="25.5" customHeight="1" x14ac:dyDescent="0.25">
      <c r="A405" s="96">
        <v>404</v>
      </c>
      <c r="B405" s="97" t="s">
        <v>68</v>
      </c>
      <c r="C405" s="97" t="s">
        <v>1269</v>
      </c>
      <c r="D405" s="96" t="s">
        <v>666</v>
      </c>
      <c r="E405" s="98">
        <v>45433</v>
      </c>
      <c r="F405" s="96" t="s">
        <v>201</v>
      </c>
      <c r="G405" s="96">
        <v>2024</v>
      </c>
      <c r="H405" s="97" t="s">
        <v>48</v>
      </c>
      <c r="I405" s="97" t="s">
        <v>49</v>
      </c>
      <c r="J405" s="96" t="s">
        <v>31</v>
      </c>
      <c r="K405" s="98"/>
      <c r="L405" s="96"/>
      <c r="M405" s="96"/>
      <c r="N405" s="96" t="s">
        <v>3196</v>
      </c>
      <c r="O405" s="96"/>
      <c r="P405" s="97"/>
      <c r="Q405" s="97"/>
      <c r="R405" s="104" t="s">
        <v>112</v>
      </c>
      <c r="S405" s="104" t="s">
        <v>112</v>
      </c>
      <c r="T405" s="98"/>
      <c r="U405" s="97" t="s">
        <v>1270</v>
      </c>
      <c r="V405" s="96" t="s">
        <v>34</v>
      </c>
      <c r="W405" s="9">
        <f t="shared" ca="1" si="33"/>
        <v>878</v>
      </c>
      <c r="X405" s="9" t="str">
        <f t="shared" ca="1" si="34"/>
        <v>Above 1 Year</v>
      </c>
      <c r="Y405" s="9" t="str">
        <f t="shared" ca="1" si="35"/>
        <v/>
      </c>
      <c r="Z405" s="9" t="str">
        <f t="shared" ca="1" si="36"/>
        <v/>
      </c>
      <c r="AA405" s="97" t="s">
        <v>207</v>
      </c>
      <c r="AB405" s="97" t="s">
        <v>4407</v>
      </c>
      <c r="AC405" s="97" t="str">
        <f t="shared" ca="1" si="37"/>
        <v>Above 1 Year</v>
      </c>
    </row>
    <row r="406" spans="1:29" s="24" customFormat="1" ht="25.5" customHeight="1" x14ac:dyDescent="0.25">
      <c r="A406" s="96">
        <v>405</v>
      </c>
      <c r="B406" s="97" t="s">
        <v>118</v>
      </c>
      <c r="C406" s="97" t="s">
        <v>1141</v>
      </c>
      <c r="D406" s="96" t="s">
        <v>666</v>
      </c>
      <c r="E406" s="98">
        <v>45434</v>
      </c>
      <c r="F406" s="96" t="s">
        <v>201</v>
      </c>
      <c r="G406" s="96">
        <v>2024</v>
      </c>
      <c r="H406" s="97" t="s">
        <v>48</v>
      </c>
      <c r="I406" s="97" t="s">
        <v>49</v>
      </c>
      <c r="J406" s="96" t="s">
        <v>31</v>
      </c>
      <c r="K406" s="98"/>
      <c r="L406" s="96"/>
      <c r="M406" s="96"/>
      <c r="N406" s="96" t="s">
        <v>3196</v>
      </c>
      <c r="O406" s="96"/>
      <c r="P406" s="97"/>
      <c r="Q406" s="97"/>
      <c r="R406" s="104" t="s">
        <v>112</v>
      </c>
      <c r="S406" s="104" t="s">
        <v>112</v>
      </c>
      <c r="T406" s="98"/>
      <c r="U406" s="97" t="s">
        <v>1271</v>
      </c>
      <c r="V406" s="96" t="s">
        <v>34</v>
      </c>
      <c r="W406" s="9">
        <f t="shared" ca="1" si="33"/>
        <v>877</v>
      </c>
      <c r="X406" s="9" t="str">
        <f t="shared" ca="1" si="34"/>
        <v>Above 1 Year</v>
      </c>
      <c r="Y406" s="9" t="str">
        <f t="shared" ca="1" si="35"/>
        <v/>
      </c>
      <c r="Z406" s="9" t="str">
        <f t="shared" ca="1" si="36"/>
        <v/>
      </c>
      <c r="AA406" s="97" t="s">
        <v>207</v>
      </c>
      <c r="AB406" s="97" t="s">
        <v>4408</v>
      </c>
      <c r="AC406" s="97" t="str">
        <f t="shared" ca="1" si="37"/>
        <v>Above 1 Year</v>
      </c>
    </row>
    <row r="407" spans="1:29" s="24" customFormat="1" ht="25.5" customHeight="1" x14ac:dyDescent="0.25">
      <c r="A407" s="96">
        <v>406</v>
      </c>
      <c r="B407" s="97" t="s">
        <v>42</v>
      </c>
      <c r="C407" s="97" t="s">
        <v>1272</v>
      </c>
      <c r="D407" s="96" t="s">
        <v>666</v>
      </c>
      <c r="E407" s="98">
        <v>45435</v>
      </c>
      <c r="F407" s="96" t="s">
        <v>201</v>
      </c>
      <c r="G407" s="96">
        <v>2024</v>
      </c>
      <c r="H407" s="97" t="s">
        <v>48</v>
      </c>
      <c r="I407" s="97" t="s">
        <v>49</v>
      </c>
      <c r="J407" s="96" t="s">
        <v>31</v>
      </c>
      <c r="K407" s="98"/>
      <c r="L407" s="96"/>
      <c r="M407" s="96"/>
      <c r="N407" s="96" t="s">
        <v>3196</v>
      </c>
      <c r="O407" s="96"/>
      <c r="P407" s="97"/>
      <c r="Q407" s="97"/>
      <c r="R407" s="104" t="s">
        <v>112</v>
      </c>
      <c r="S407" s="104" t="s">
        <v>112</v>
      </c>
      <c r="T407" s="98"/>
      <c r="U407" s="97" t="s">
        <v>1273</v>
      </c>
      <c r="V407" s="96" t="s">
        <v>34</v>
      </c>
      <c r="W407" s="9">
        <f t="shared" ca="1" si="33"/>
        <v>876</v>
      </c>
      <c r="X407" s="9" t="str">
        <f t="shared" ca="1" si="34"/>
        <v>Above 1 Year</v>
      </c>
      <c r="Y407" s="9" t="str">
        <f t="shared" ca="1" si="35"/>
        <v/>
      </c>
      <c r="Z407" s="9" t="str">
        <f t="shared" ca="1" si="36"/>
        <v/>
      </c>
      <c r="AA407" s="97" t="s">
        <v>207</v>
      </c>
      <c r="AB407" s="97" t="s">
        <v>4409</v>
      </c>
      <c r="AC407" s="97" t="str">
        <f t="shared" ca="1" si="37"/>
        <v>Above 1 Year</v>
      </c>
    </row>
    <row r="408" spans="1:29" s="24" customFormat="1" ht="25.5" customHeight="1" x14ac:dyDescent="0.25">
      <c r="A408" s="96">
        <v>407</v>
      </c>
      <c r="B408" s="97" t="s">
        <v>79</v>
      </c>
      <c r="C408" s="97" t="s">
        <v>1183</v>
      </c>
      <c r="D408" s="96" t="s">
        <v>70</v>
      </c>
      <c r="E408" s="98">
        <v>45437</v>
      </c>
      <c r="F408" s="96" t="s">
        <v>201</v>
      </c>
      <c r="G408" s="96">
        <v>2024</v>
      </c>
      <c r="H408" s="97" t="s">
        <v>70</v>
      </c>
      <c r="I408" s="97" t="s">
        <v>70</v>
      </c>
      <c r="J408" s="96" t="s">
        <v>70</v>
      </c>
      <c r="K408" s="98"/>
      <c r="L408" s="96"/>
      <c r="M408" s="96"/>
      <c r="N408" s="96" t="s">
        <v>3196</v>
      </c>
      <c r="O408" s="96"/>
      <c r="P408" s="97"/>
      <c r="Q408" s="97"/>
      <c r="R408" s="104" t="s">
        <v>112</v>
      </c>
      <c r="S408" s="104" t="s">
        <v>112</v>
      </c>
      <c r="T408" s="98"/>
      <c r="U408" s="97" t="s">
        <v>1278</v>
      </c>
      <c r="V408" s="96" t="s">
        <v>34</v>
      </c>
      <c r="W408" s="9">
        <f t="shared" ca="1" si="33"/>
        <v>874</v>
      </c>
      <c r="X408" s="9" t="str">
        <f t="shared" ca="1" si="34"/>
        <v>Above 1 Year</v>
      </c>
      <c r="Y408" s="9" t="str">
        <f t="shared" ca="1" si="35"/>
        <v/>
      </c>
      <c r="Z408" s="9" t="str">
        <f t="shared" ca="1" si="36"/>
        <v/>
      </c>
      <c r="AA408" s="97" t="s">
        <v>254</v>
      </c>
      <c r="AB408" s="97" t="s">
        <v>4410</v>
      </c>
      <c r="AC408" s="97" t="str">
        <f t="shared" ca="1" si="37"/>
        <v>Above 1 Year</v>
      </c>
    </row>
    <row r="409" spans="1:29" s="24" customFormat="1" ht="25.5" customHeight="1" x14ac:dyDescent="0.25">
      <c r="A409" s="96">
        <v>408</v>
      </c>
      <c r="B409" s="97" t="s">
        <v>61</v>
      </c>
      <c r="C409" s="97" t="s">
        <v>1280</v>
      </c>
      <c r="D409" s="96" t="s">
        <v>666</v>
      </c>
      <c r="E409" s="98">
        <v>45440</v>
      </c>
      <c r="F409" s="96" t="s">
        <v>201</v>
      </c>
      <c r="G409" s="96">
        <v>2024</v>
      </c>
      <c r="H409" s="97" t="s">
        <v>48</v>
      </c>
      <c r="I409" s="97" t="s">
        <v>49</v>
      </c>
      <c r="J409" s="96" t="s">
        <v>31</v>
      </c>
      <c r="K409" s="98"/>
      <c r="L409" s="96"/>
      <c r="M409" s="96"/>
      <c r="N409" s="96" t="s">
        <v>3196</v>
      </c>
      <c r="O409" s="96"/>
      <c r="P409" s="97"/>
      <c r="Q409" s="97"/>
      <c r="R409" s="104" t="s">
        <v>112</v>
      </c>
      <c r="S409" s="104" t="s">
        <v>112</v>
      </c>
      <c r="T409" s="98"/>
      <c r="U409" s="97" t="s">
        <v>1281</v>
      </c>
      <c r="V409" s="96" t="s">
        <v>34</v>
      </c>
      <c r="W409" s="9">
        <f t="shared" ca="1" si="33"/>
        <v>871</v>
      </c>
      <c r="X409" s="9" t="str">
        <f t="shared" ca="1" si="34"/>
        <v>Above 1 Year</v>
      </c>
      <c r="Y409" s="9" t="str">
        <f t="shared" ca="1" si="35"/>
        <v/>
      </c>
      <c r="Z409" s="9" t="str">
        <f t="shared" ca="1" si="36"/>
        <v/>
      </c>
      <c r="AA409" s="97" t="s">
        <v>207</v>
      </c>
      <c r="AB409" s="97" t="s">
        <v>4411</v>
      </c>
      <c r="AC409" s="97" t="str">
        <f t="shared" ca="1" si="37"/>
        <v>Above 1 Year</v>
      </c>
    </row>
    <row r="410" spans="1:29" s="24" customFormat="1" ht="25.5" customHeight="1" x14ac:dyDescent="0.25">
      <c r="A410" s="96">
        <v>409</v>
      </c>
      <c r="B410" s="97" t="s">
        <v>106</v>
      </c>
      <c r="C410" s="97" t="s">
        <v>1137</v>
      </c>
      <c r="D410" s="96" t="s">
        <v>302</v>
      </c>
      <c r="E410" s="98">
        <v>45445</v>
      </c>
      <c r="F410" s="96" t="s">
        <v>196</v>
      </c>
      <c r="G410" s="96">
        <v>2024</v>
      </c>
      <c r="H410" s="97" t="s">
        <v>94</v>
      </c>
      <c r="I410" s="97" t="s">
        <v>94</v>
      </c>
      <c r="J410" s="96" t="s">
        <v>31</v>
      </c>
      <c r="K410" s="98"/>
      <c r="L410" s="96"/>
      <c r="M410" s="96"/>
      <c r="N410" s="96" t="s">
        <v>3196</v>
      </c>
      <c r="O410" s="96"/>
      <c r="P410" s="97"/>
      <c r="Q410" s="97"/>
      <c r="R410" s="104" t="s">
        <v>112</v>
      </c>
      <c r="S410" s="104" t="s">
        <v>112</v>
      </c>
      <c r="T410" s="98"/>
      <c r="U410" s="97" t="s">
        <v>1865</v>
      </c>
      <c r="V410" s="96" t="s">
        <v>34</v>
      </c>
      <c r="W410" s="9">
        <f t="shared" ca="1" si="33"/>
        <v>866</v>
      </c>
      <c r="X410" s="9" t="str">
        <f t="shared" ca="1" si="34"/>
        <v>Above 1 Year</v>
      </c>
      <c r="Y410" s="9" t="str">
        <f t="shared" ca="1" si="35"/>
        <v/>
      </c>
      <c r="Z410" s="9" t="str">
        <f t="shared" ca="1" si="36"/>
        <v/>
      </c>
      <c r="AA410" s="97" t="s">
        <v>245</v>
      </c>
      <c r="AB410" s="97" t="s">
        <v>4412</v>
      </c>
      <c r="AC410" s="97" t="str">
        <f t="shared" ca="1" si="37"/>
        <v>Above 1 Year</v>
      </c>
    </row>
    <row r="411" spans="1:29" s="24" customFormat="1" ht="25.5" customHeight="1" x14ac:dyDescent="0.25">
      <c r="A411" s="96">
        <v>410</v>
      </c>
      <c r="B411" s="97" t="s">
        <v>89</v>
      </c>
      <c r="C411" s="97" t="s">
        <v>1283</v>
      </c>
      <c r="D411" s="96" t="s">
        <v>302</v>
      </c>
      <c r="E411" s="98">
        <v>45446</v>
      </c>
      <c r="F411" s="96" t="s">
        <v>196</v>
      </c>
      <c r="G411" s="96">
        <v>2024</v>
      </c>
      <c r="H411" s="97" t="s">
        <v>94</v>
      </c>
      <c r="I411" s="97" t="s">
        <v>94</v>
      </c>
      <c r="J411" s="96" t="s">
        <v>31</v>
      </c>
      <c r="K411" s="98"/>
      <c r="L411" s="96"/>
      <c r="M411" s="96"/>
      <c r="N411" s="96" t="s">
        <v>3196</v>
      </c>
      <c r="O411" s="96"/>
      <c r="P411" s="97"/>
      <c r="Q411" s="97"/>
      <c r="R411" s="104" t="s">
        <v>112</v>
      </c>
      <c r="S411" s="104" t="s">
        <v>112</v>
      </c>
      <c r="T411" s="98"/>
      <c r="U411" s="97" t="s">
        <v>1284</v>
      </c>
      <c r="V411" s="96" t="s">
        <v>34</v>
      </c>
      <c r="W411" s="9">
        <f t="shared" ca="1" si="33"/>
        <v>865</v>
      </c>
      <c r="X411" s="9" t="str">
        <f t="shared" ca="1" si="34"/>
        <v>Above 1 Year</v>
      </c>
      <c r="Y411" s="9" t="str">
        <f t="shared" ca="1" si="35"/>
        <v/>
      </c>
      <c r="Z411" s="9" t="str">
        <f t="shared" ca="1" si="36"/>
        <v/>
      </c>
      <c r="AA411" s="97" t="s">
        <v>245</v>
      </c>
      <c r="AB411" s="97" t="s">
        <v>4413</v>
      </c>
      <c r="AC411" s="97" t="str">
        <f t="shared" ca="1" si="37"/>
        <v>Above 1 Year</v>
      </c>
    </row>
    <row r="412" spans="1:29" s="24" customFormat="1" ht="25.5" customHeight="1" x14ac:dyDescent="0.25">
      <c r="A412" s="96">
        <v>411</v>
      </c>
      <c r="B412" s="97" t="s">
        <v>104</v>
      </c>
      <c r="C412" s="97" t="s">
        <v>1285</v>
      </c>
      <c r="D412" s="96" t="s">
        <v>1286</v>
      </c>
      <c r="E412" s="98">
        <v>45446</v>
      </c>
      <c r="F412" s="96" t="s">
        <v>196</v>
      </c>
      <c r="G412" s="96">
        <v>2024</v>
      </c>
      <c r="H412" s="97" t="s">
        <v>77</v>
      </c>
      <c r="I412" s="97" t="s">
        <v>72</v>
      </c>
      <c r="J412" s="96" t="s">
        <v>31</v>
      </c>
      <c r="K412" s="98"/>
      <c r="L412" s="96"/>
      <c r="M412" s="96"/>
      <c r="N412" s="96" t="s">
        <v>3196</v>
      </c>
      <c r="O412" s="96"/>
      <c r="P412" s="97"/>
      <c r="Q412" s="97"/>
      <c r="R412" s="104" t="s">
        <v>112</v>
      </c>
      <c r="S412" s="104" t="s">
        <v>112</v>
      </c>
      <c r="T412" s="98"/>
      <c r="U412" s="97" t="s">
        <v>1287</v>
      </c>
      <c r="V412" s="96" t="s">
        <v>34</v>
      </c>
      <c r="W412" s="9">
        <f t="shared" ca="1" si="33"/>
        <v>865</v>
      </c>
      <c r="X412" s="9" t="str">
        <f t="shared" ca="1" si="34"/>
        <v>Above 1 Year</v>
      </c>
      <c r="Y412" s="9" t="str">
        <f t="shared" ca="1" si="35"/>
        <v/>
      </c>
      <c r="Z412" s="9" t="str">
        <f t="shared" ca="1" si="36"/>
        <v/>
      </c>
      <c r="AA412" s="97" t="s">
        <v>378</v>
      </c>
      <c r="AB412" s="97" t="s">
        <v>4414</v>
      </c>
      <c r="AC412" s="97" t="str">
        <f t="shared" ca="1" si="37"/>
        <v>Above 1 Year</v>
      </c>
    </row>
    <row r="413" spans="1:29" s="24" customFormat="1" ht="25.5" customHeight="1" x14ac:dyDescent="0.25">
      <c r="A413" s="96">
        <v>412</v>
      </c>
      <c r="B413" s="97" t="s">
        <v>61</v>
      </c>
      <c r="C413" s="97" t="s">
        <v>1164</v>
      </c>
      <c r="D413" s="96" t="s">
        <v>227</v>
      </c>
      <c r="E413" s="98">
        <v>45453</v>
      </c>
      <c r="F413" s="96" t="s">
        <v>196</v>
      </c>
      <c r="G413" s="96">
        <v>2024</v>
      </c>
      <c r="H413" s="97" t="s">
        <v>59</v>
      </c>
      <c r="I413" s="97" t="s">
        <v>59</v>
      </c>
      <c r="J413" s="96" t="s">
        <v>60</v>
      </c>
      <c r="K413" s="98"/>
      <c r="L413" s="96"/>
      <c r="M413" s="96"/>
      <c r="N413" s="96" t="s">
        <v>3196</v>
      </c>
      <c r="O413" s="96"/>
      <c r="P413" s="97"/>
      <c r="Q413" s="97"/>
      <c r="R413" s="104" t="s">
        <v>112</v>
      </c>
      <c r="S413" s="104" t="s">
        <v>112</v>
      </c>
      <c r="T413" s="98"/>
      <c r="U413" s="97" t="s">
        <v>1290</v>
      </c>
      <c r="V413" s="96" t="s">
        <v>34</v>
      </c>
      <c r="W413" s="9">
        <f t="shared" ca="1" si="33"/>
        <v>858</v>
      </c>
      <c r="X413" s="9" t="str">
        <f t="shared" ca="1" si="34"/>
        <v>Above 1 Year</v>
      </c>
      <c r="Y413" s="9" t="str">
        <f t="shared" ca="1" si="35"/>
        <v/>
      </c>
      <c r="Z413" s="9" t="str">
        <f t="shared" ca="1" si="36"/>
        <v/>
      </c>
      <c r="AA413" s="97" t="s">
        <v>229</v>
      </c>
      <c r="AB413" s="97" t="s">
        <v>4416</v>
      </c>
      <c r="AC413" s="97" t="str">
        <f t="shared" ca="1" si="37"/>
        <v>Above 1 Year</v>
      </c>
    </row>
    <row r="414" spans="1:29" s="24" customFormat="1" ht="25.5" customHeight="1" x14ac:dyDescent="0.25">
      <c r="A414" s="96">
        <v>413</v>
      </c>
      <c r="B414" s="97" t="s">
        <v>74</v>
      </c>
      <c r="C414" s="97" t="s">
        <v>1291</v>
      </c>
      <c r="D414" s="96" t="s">
        <v>628</v>
      </c>
      <c r="E414" s="98">
        <v>45454</v>
      </c>
      <c r="F414" s="96" t="s">
        <v>196</v>
      </c>
      <c r="G414" s="96">
        <v>2024</v>
      </c>
      <c r="H414" s="97" t="s">
        <v>48</v>
      </c>
      <c r="I414" s="97" t="s">
        <v>49</v>
      </c>
      <c r="J414" s="96" t="s">
        <v>31</v>
      </c>
      <c r="K414" s="98"/>
      <c r="L414" s="96"/>
      <c r="M414" s="96"/>
      <c r="N414" s="96" t="s">
        <v>3196</v>
      </c>
      <c r="O414" s="96"/>
      <c r="P414" s="97"/>
      <c r="Q414" s="97"/>
      <c r="R414" s="104" t="s">
        <v>112</v>
      </c>
      <c r="S414" s="104" t="s">
        <v>112</v>
      </c>
      <c r="T414" s="98"/>
      <c r="U414" s="97" t="s">
        <v>1292</v>
      </c>
      <c r="V414" s="96" t="s">
        <v>34</v>
      </c>
      <c r="W414" s="9">
        <f t="shared" ca="1" si="33"/>
        <v>857</v>
      </c>
      <c r="X414" s="9" t="str">
        <f t="shared" ca="1" si="34"/>
        <v>Above 1 Year</v>
      </c>
      <c r="Y414" s="9" t="str">
        <f t="shared" ca="1" si="35"/>
        <v/>
      </c>
      <c r="Z414" s="9" t="str">
        <f t="shared" ca="1" si="36"/>
        <v/>
      </c>
      <c r="AA414" s="97" t="s">
        <v>207</v>
      </c>
      <c r="AB414" s="97" t="s">
        <v>4417</v>
      </c>
      <c r="AC414" s="97" t="str">
        <f t="shared" ca="1" si="37"/>
        <v>Above 1 Year</v>
      </c>
    </row>
    <row r="415" spans="1:29" s="24" customFormat="1" ht="25.5" customHeight="1" x14ac:dyDescent="0.25">
      <c r="A415" s="96">
        <v>414</v>
      </c>
      <c r="B415" s="97" t="s">
        <v>118</v>
      </c>
      <c r="C415" s="97" t="s">
        <v>1217</v>
      </c>
      <c r="D415" s="96" t="s">
        <v>462</v>
      </c>
      <c r="E415" s="98">
        <v>45459</v>
      </c>
      <c r="F415" s="96" t="s">
        <v>196</v>
      </c>
      <c r="G415" s="96">
        <v>2024</v>
      </c>
      <c r="H415" s="97" t="s">
        <v>103</v>
      </c>
      <c r="I415" s="97" t="s">
        <v>49</v>
      </c>
      <c r="J415" s="96" t="s">
        <v>31</v>
      </c>
      <c r="K415" s="98"/>
      <c r="L415" s="96"/>
      <c r="M415" s="96"/>
      <c r="N415" s="96" t="s">
        <v>3196</v>
      </c>
      <c r="O415" s="96"/>
      <c r="P415" s="97"/>
      <c r="Q415" s="97"/>
      <c r="R415" s="104" t="s">
        <v>112</v>
      </c>
      <c r="S415" s="104" t="s">
        <v>112</v>
      </c>
      <c r="T415" s="98"/>
      <c r="U415" s="97" t="s">
        <v>1297</v>
      </c>
      <c r="V415" s="96" t="s">
        <v>34</v>
      </c>
      <c r="W415" s="9">
        <f t="shared" ca="1" si="33"/>
        <v>852</v>
      </c>
      <c r="X415" s="9" t="str">
        <f t="shared" ca="1" si="34"/>
        <v>Above 1 Year</v>
      </c>
      <c r="Y415" s="9" t="str">
        <f t="shared" ca="1" si="35"/>
        <v/>
      </c>
      <c r="Z415" s="9" t="str">
        <f t="shared" ca="1" si="36"/>
        <v/>
      </c>
      <c r="AA415" s="97" t="s">
        <v>207</v>
      </c>
      <c r="AB415" s="97" t="s">
        <v>4419</v>
      </c>
      <c r="AC415" s="97" t="str">
        <f t="shared" ca="1" si="37"/>
        <v>Above 1 Year</v>
      </c>
    </row>
    <row r="416" spans="1:29" s="24" customFormat="1" ht="25.5" customHeight="1" x14ac:dyDescent="0.25">
      <c r="A416" s="96">
        <v>415</v>
      </c>
      <c r="B416" s="99" t="s">
        <v>89</v>
      </c>
      <c r="C416" s="99" t="s">
        <v>1298</v>
      </c>
      <c r="D416" s="100" t="s">
        <v>666</v>
      </c>
      <c r="E416" s="101">
        <v>45459</v>
      </c>
      <c r="F416" s="100" t="s">
        <v>196</v>
      </c>
      <c r="G416" s="100">
        <v>2024</v>
      </c>
      <c r="H416" s="102" t="s">
        <v>48</v>
      </c>
      <c r="I416" s="99" t="s">
        <v>49</v>
      </c>
      <c r="J416" s="100" t="s">
        <v>31</v>
      </c>
      <c r="K416" s="101"/>
      <c r="L416" s="100"/>
      <c r="M416" s="100"/>
      <c r="N416" s="96" t="s">
        <v>3196</v>
      </c>
      <c r="O416" s="100"/>
      <c r="P416" s="99"/>
      <c r="Q416" s="99"/>
      <c r="R416" s="104" t="s">
        <v>141</v>
      </c>
      <c r="S416" s="104" t="s">
        <v>141</v>
      </c>
      <c r="T416" s="98"/>
      <c r="U416" s="99" t="s">
        <v>1299</v>
      </c>
      <c r="V416" s="100" t="s">
        <v>34</v>
      </c>
      <c r="W416" s="9">
        <f t="shared" ca="1" si="33"/>
        <v>852</v>
      </c>
      <c r="X416" s="9" t="str">
        <f t="shared" ca="1" si="34"/>
        <v>Above 1 Year</v>
      </c>
      <c r="Y416" s="9" t="str">
        <f t="shared" ca="1" si="35"/>
        <v/>
      </c>
      <c r="Z416" s="9" t="str">
        <f t="shared" ca="1" si="36"/>
        <v/>
      </c>
      <c r="AA416" s="100" t="s">
        <v>207</v>
      </c>
      <c r="AB416" s="97" t="s">
        <v>4420</v>
      </c>
      <c r="AC416" s="97" t="str">
        <f t="shared" ca="1" si="37"/>
        <v>Above 1 Year</v>
      </c>
    </row>
    <row r="417" spans="1:29" s="24" customFormat="1" ht="25.5" customHeight="1" x14ac:dyDescent="0.25">
      <c r="A417" s="96">
        <v>416</v>
      </c>
      <c r="B417" s="99" t="s">
        <v>64</v>
      </c>
      <c r="C417" s="99" t="s">
        <v>1300</v>
      </c>
      <c r="D417" s="100" t="s">
        <v>1301</v>
      </c>
      <c r="E417" s="101">
        <v>45460</v>
      </c>
      <c r="F417" s="100" t="s">
        <v>196</v>
      </c>
      <c r="G417" s="100">
        <v>2024</v>
      </c>
      <c r="H417" s="102" t="s">
        <v>94</v>
      </c>
      <c r="I417" s="99" t="s">
        <v>94</v>
      </c>
      <c r="J417" s="100" t="s">
        <v>31</v>
      </c>
      <c r="K417" s="101"/>
      <c r="L417" s="100"/>
      <c r="M417" s="100"/>
      <c r="N417" s="96" t="s">
        <v>3196</v>
      </c>
      <c r="O417" s="100"/>
      <c r="P417" s="99"/>
      <c r="Q417" s="99"/>
      <c r="R417" s="104" t="s">
        <v>128</v>
      </c>
      <c r="S417" s="104" t="s">
        <v>128</v>
      </c>
      <c r="T417" s="98"/>
      <c r="U417" s="99" t="s">
        <v>1302</v>
      </c>
      <c r="V417" s="100" t="s">
        <v>34</v>
      </c>
      <c r="W417" s="9">
        <f t="shared" ca="1" si="33"/>
        <v>851</v>
      </c>
      <c r="X417" s="9" t="str">
        <f t="shared" ca="1" si="34"/>
        <v>Above 1 Year</v>
      </c>
      <c r="Y417" s="9" t="str">
        <f t="shared" ca="1" si="35"/>
        <v/>
      </c>
      <c r="Z417" s="9" t="str">
        <f t="shared" ca="1" si="36"/>
        <v/>
      </c>
      <c r="AA417" s="100" t="s">
        <v>245</v>
      </c>
      <c r="AB417" s="97" t="s">
        <v>4421</v>
      </c>
      <c r="AC417" s="97" t="str">
        <f t="shared" ca="1" si="37"/>
        <v>Above 1 Year</v>
      </c>
    </row>
    <row r="418" spans="1:29" s="24" customFormat="1" ht="25.5" customHeight="1" x14ac:dyDescent="0.25">
      <c r="A418" s="96">
        <v>417</v>
      </c>
      <c r="B418" s="99" t="s">
        <v>104</v>
      </c>
      <c r="C418" s="99" t="s">
        <v>1303</v>
      </c>
      <c r="D418" s="100" t="s">
        <v>243</v>
      </c>
      <c r="E418" s="101">
        <v>45462</v>
      </c>
      <c r="F418" s="100" t="s">
        <v>196</v>
      </c>
      <c r="G418" s="100">
        <v>2024</v>
      </c>
      <c r="H418" s="102" t="s">
        <v>94</v>
      </c>
      <c r="I418" s="99" t="s">
        <v>94</v>
      </c>
      <c r="J418" s="100" t="s">
        <v>31</v>
      </c>
      <c r="K418" s="101"/>
      <c r="L418" s="100"/>
      <c r="M418" s="100"/>
      <c r="N418" s="96" t="s">
        <v>3196</v>
      </c>
      <c r="O418" s="100"/>
      <c r="P418" s="99"/>
      <c r="Q418" s="99"/>
      <c r="R418" s="104" t="s">
        <v>112</v>
      </c>
      <c r="S418" s="104" t="s">
        <v>112</v>
      </c>
      <c r="T418" s="98"/>
      <c r="U418" s="99" t="s">
        <v>1304</v>
      </c>
      <c r="V418" s="100" t="s">
        <v>34</v>
      </c>
      <c r="W418" s="9">
        <f t="shared" ca="1" si="33"/>
        <v>849</v>
      </c>
      <c r="X418" s="9" t="str">
        <f t="shared" ca="1" si="34"/>
        <v>Above 1 Year</v>
      </c>
      <c r="Y418" s="9" t="str">
        <f t="shared" ca="1" si="35"/>
        <v/>
      </c>
      <c r="Z418" s="9" t="str">
        <f t="shared" ca="1" si="36"/>
        <v/>
      </c>
      <c r="AA418" s="100" t="s">
        <v>245</v>
      </c>
      <c r="AB418" s="97" t="s">
        <v>4422</v>
      </c>
      <c r="AC418" s="97" t="str">
        <f t="shared" ca="1" si="37"/>
        <v>Above 1 Year</v>
      </c>
    </row>
    <row r="419" spans="1:29" s="24" customFormat="1" ht="25.5" customHeight="1" x14ac:dyDescent="0.25">
      <c r="A419" s="96">
        <v>418</v>
      </c>
      <c r="B419" s="97" t="s">
        <v>68</v>
      </c>
      <c r="C419" s="97" t="s">
        <v>1310</v>
      </c>
      <c r="D419" s="96" t="s">
        <v>227</v>
      </c>
      <c r="E419" s="98">
        <v>45465</v>
      </c>
      <c r="F419" s="96" t="s">
        <v>196</v>
      </c>
      <c r="G419" s="96">
        <v>2024</v>
      </c>
      <c r="H419" s="97" t="s">
        <v>59</v>
      </c>
      <c r="I419" s="97" t="s">
        <v>59</v>
      </c>
      <c r="J419" s="96" t="s">
        <v>60</v>
      </c>
      <c r="K419" s="98"/>
      <c r="L419" s="96"/>
      <c r="M419" s="96"/>
      <c r="N419" s="96" t="s">
        <v>3196</v>
      </c>
      <c r="O419" s="96"/>
      <c r="P419" s="97"/>
      <c r="Q419" s="97"/>
      <c r="R419" s="104" t="s">
        <v>112</v>
      </c>
      <c r="S419" s="104" t="s">
        <v>112</v>
      </c>
      <c r="T419" s="98"/>
      <c r="U419" s="97" t="s">
        <v>1311</v>
      </c>
      <c r="V419" s="96" t="s">
        <v>34</v>
      </c>
      <c r="W419" s="9">
        <f t="shared" ca="1" si="33"/>
        <v>846</v>
      </c>
      <c r="X419" s="9" t="str">
        <f t="shared" ca="1" si="34"/>
        <v>Above 1 Year</v>
      </c>
      <c r="Y419" s="9" t="str">
        <f t="shared" ca="1" si="35"/>
        <v/>
      </c>
      <c r="Z419" s="9" t="str">
        <f t="shared" ca="1" si="36"/>
        <v/>
      </c>
      <c r="AA419" s="97" t="s">
        <v>229</v>
      </c>
      <c r="AB419" s="97" t="s">
        <v>4424</v>
      </c>
      <c r="AC419" s="97" t="str">
        <f t="shared" ca="1" si="37"/>
        <v>Above 1 Year</v>
      </c>
    </row>
    <row r="420" spans="1:29" s="24" customFormat="1" ht="25.5" customHeight="1" x14ac:dyDescent="0.25">
      <c r="A420" s="96">
        <v>419</v>
      </c>
      <c r="B420" s="97" t="s">
        <v>63</v>
      </c>
      <c r="C420" s="97" t="s">
        <v>1247</v>
      </c>
      <c r="D420" s="96" t="s">
        <v>1315</v>
      </c>
      <c r="E420" s="98">
        <v>45474</v>
      </c>
      <c r="F420" s="96" t="s">
        <v>215</v>
      </c>
      <c r="G420" s="96">
        <v>2024</v>
      </c>
      <c r="H420" s="97" t="s">
        <v>70</v>
      </c>
      <c r="I420" s="97" t="s">
        <v>70</v>
      </c>
      <c r="J420" s="96" t="s">
        <v>70</v>
      </c>
      <c r="K420" s="98"/>
      <c r="L420" s="96"/>
      <c r="M420" s="96"/>
      <c r="N420" s="96" t="s">
        <v>3196</v>
      </c>
      <c r="O420" s="96"/>
      <c r="P420" s="97"/>
      <c r="Q420" s="97"/>
      <c r="R420" s="104" t="s">
        <v>112</v>
      </c>
      <c r="S420" s="104" t="s">
        <v>112</v>
      </c>
      <c r="T420" s="98"/>
      <c r="U420" s="97" t="s">
        <v>1316</v>
      </c>
      <c r="V420" s="96" t="s">
        <v>34</v>
      </c>
      <c r="W420" s="9">
        <f t="shared" ca="1" si="33"/>
        <v>837</v>
      </c>
      <c r="X420" s="9" t="str">
        <f t="shared" ca="1" si="34"/>
        <v>Above 1 Year</v>
      </c>
      <c r="Y420" s="9" t="str">
        <f t="shared" ca="1" si="35"/>
        <v/>
      </c>
      <c r="Z420" s="9" t="str">
        <f t="shared" ca="1" si="36"/>
        <v/>
      </c>
      <c r="AA420" s="97" t="s">
        <v>254</v>
      </c>
      <c r="AB420" s="97" t="s">
        <v>4425</v>
      </c>
      <c r="AC420" s="97" t="str">
        <f t="shared" ca="1" si="37"/>
        <v>Above 1 Year</v>
      </c>
    </row>
    <row r="421" spans="1:29" s="24" customFormat="1" ht="25.5" customHeight="1" x14ac:dyDescent="0.25">
      <c r="A421" s="96">
        <v>420</v>
      </c>
      <c r="B421" s="97" t="s">
        <v>104</v>
      </c>
      <c r="C421" s="97" t="s">
        <v>1320</v>
      </c>
      <c r="D421" s="96" t="s">
        <v>243</v>
      </c>
      <c r="E421" s="98">
        <v>45475</v>
      </c>
      <c r="F421" s="96" t="s">
        <v>215</v>
      </c>
      <c r="G421" s="96">
        <v>2024</v>
      </c>
      <c r="H421" s="97" t="s">
        <v>94</v>
      </c>
      <c r="I421" s="97" t="s">
        <v>94</v>
      </c>
      <c r="J421" s="96" t="s">
        <v>31</v>
      </c>
      <c r="K421" s="98"/>
      <c r="L421" s="96"/>
      <c r="M421" s="96"/>
      <c r="N421" s="96" t="s">
        <v>3196</v>
      </c>
      <c r="O421" s="96"/>
      <c r="P421" s="97"/>
      <c r="Q421" s="97"/>
      <c r="R421" s="104" t="s">
        <v>112</v>
      </c>
      <c r="S421" s="104" t="s">
        <v>112</v>
      </c>
      <c r="T421" s="98"/>
      <c r="U421" s="97" t="s">
        <v>1321</v>
      </c>
      <c r="V421" s="96" t="s">
        <v>34</v>
      </c>
      <c r="W421" s="9">
        <f t="shared" ca="1" si="33"/>
        <v>836</v>
      </c>
      <c r="X421" s="9" t="str">
        <f t="shared" ca="1" si="34"/>
        <v>Above 1 Year</v>
      </c>
      <c r="Y421" s="9" t="str">
        <f t="shared" ca="1" si="35"/>
        <v/>
      </c>
      <c r="Z421" s="9" t="str">
        <f t="shared" ca="1" si="36"/>
        <v/>
      </c>
      <c r="AA421" s="97" t="s">
        <v>245</v>
      </c>
      <c r="AB421" s="97" t="s">
        <v>4427</v>
      </c>
      <c r="AC421" s="97" t="str">
        <f t="shared" ca="1" si="37"/>
        <v>Above 1 Year</v>
      </c>
    </row>
    <row r="422" spans="1:29" s="24" customFormat="1" ht="25.5" customHeight="1" x14ac:dyDescent="0.25">
      <c r="A422" s="96">
        <v>421</v>
      </c>
      <c r="B422" s="97" t="s">
        <v>90</v>
      </c>
      <c r="C422" s="97" t="s">
        <v>979</v>
      </c>
      <c r="D422" s="96" t="s">
        <v>980</v>
      </c>
      <c r="E422" s="98">
        <v>45476</v>
      </c>
      <c r="F422" s="96" t="s">
        <v>215</v>
      </c>
      <c r="G422" s="96">
        <v>2024</v>
      </c>
      <c r="H422" s="97" t="s">
        <v>39</v>
      </c>
      <c r="I422" s="97" t="s">
        <v>39</v>
      </c>
      <c r="J422" s="96" t="s">
        <v>31</v>
      </c>
      <c r="K422" s="98"/>
      <c r="L422" s="96"/>
      <c r="M422" s="96"/>
      <c r="N422" s="96" t="s">
        <v>3196</v>
      </c>
      <c r="O422" s="96"/>
      <c r="P422" s="97"/>
      <c r="Q422" s="97"/>
      <c r="R422" s="104" t="s">
        <v>50</v>
      </c>
      <c r="S422" s="104" t="s">
        <v>50</v>
      </c>
      <c r="T422" s="98"/>
      <c r="U422" s="97" t="s">
        <v>981</v>
      </c>
      <c r="V422" s="96" t="s">
        <v>34</v>
      </c>
      <c r="W422" s="9">
        <f t="shared" ca="1" si="33"/>
        <v>835</v>
      </c>
      <c r="X422" s="9" t="str">
        <f t="shared" ca="1" si="34"/>
        <v>Above 1 Year</v>
      </c>
      <c r="Y422" s="9" t="str">
        <f t="shared" ca="1" si="35"/>
        <v/>
      </c>
      <c r="Z422" s="9" t="str">
        <f t="shared" ca="1" si="36"/>
        <v/>
      </c>
      <c r="AA422" s="97" t="s">
        <v>203</v>
      </c>
      <c r="AB422" s="97" t="s">
        <v>4428</v>
      </c>
      <c r="AC422" s="97" t="str">
        <f t="shared" ca="1" si="37"/>
        <v>Above 1 Year</v>
      </c>
    </row>
    <row r="423" spans="1:29" s="24" customFormat="1" ht="25.5" customHeight="1" x14ac:dyDescent="0.25">
      <c r="A423" s="96">
        <v>422</v>
      </c>
      <c r="B423" s="97" t="s">
        <v>68</v>
      </c>
      <c r="C423" s="97" t="s">
        <v>1322</v>
      </c>
      <c r="D423" s="96" t="s">
        <v>264</v>
      </c>
      <c r="E423" s="98">
        <v>45476</v>
      </c>
      <c r="F423" s="96" t="s">
        <v>215</v>
      </c>
      <c r="G423" s="96">
        <v>2024</v>
      </c>
      <c r="H423" s="97" t="s">
        <v>59</v>
      </c>
      <c r="I423" s="97" t="s">
        <v>59</v>
      </c>
      <c r="J423" s="96" t="s">
        <v>60</v>
      </c>
      <c r="K423" s="98"/>
      <c r="L423" s="96"/>
      <c r="M423" s="96"/>
      <c r="N423" s="96" t="s">
        <v>3196</v>
      </c>
      <c r="O423" s="96"/>
      <c r="P423" s="97"/>
      <c r="Q423" s="97"/>
      <c r="R423" s="104" t="s">
        <v>112</v>
      </c>
      <c r="S423" s="104" t="s">
        <v>112</v>
      </c>
      <c r="T423" s="98"/>
      <c r="U423" s="97" t="s">
        <v>1323</v>
      </c>
      <c r="V423" s="96" t="s">
        <v>34</v>
      </c>
      <c r="W423" s="9">
        <f t="shared" ca="1" si="33"/>
        <v>835</v>
      </c>
      <c r="X423" s="9" t="str">
        <f t="shared" ca="1" si="34"/>
        <v>Above 1 Year</v>
      </c>
      <c r="Y423" s="9" t="str">
        <f t="shared" ca="1" si="35"/>
        <v/>
      </c>
      <c r="Z423" s="9" t="str">
        <f t="shared" ca="1" si="36"/>
        <v/>
      </c>
      <c r="AA423" s="97" t="s">
        <v>229</v>
      </c>
      <c r="AB423" s="97" t="s">
        <v>4429</v>
      </c>
      <c r="AC423" s="97" t="str">
        <f t="shared" ca="1" si="37"/>
        <v>Above 1 Year</v>
      </c>
    </row>
    <row r="424" spans="1:29" s="24" customFormat="1" ht="25.5" customHeight="1" x14ac:dyDescent="0.25">
      <c r="A424" s="96">
        <v>423</v>
      </c>
      <c r="B424" s="97" t="s">
        <v>74</v>
      </c>
      <c r="C424" s="97" t="s">
        <v>1324</v>
      </c>
      <c r="D424" s="96" t="s">
        <v>302</v>
      </c>
      <c r="E424" s="98">
        <v>45476</v>
      </c>
      <c r="F424" s="96" t="s">
        <v>215</v>
      </c>
      <c r="G424" s="96">
        <v>2024</v>
      </c>
      <c r="H424" s="97" t="s">
        <v>94</v>
      </c>
      <c r="I424" s="97" t="s">
        <v>94</v>
      </c>
      <c r="J424" s="96" t="s">
        <v>31</v>
      </c>
      <c r="K424" s="98"/>
      <c r="L424" s="96"/>
      <c r="M424" s="96"/>
      <c r="N424" s="96" t="s">
        <v>3196</v>
      </c>
      <c r="O424" s="96"/>
      <c r="P424" s="97"/>
      <c r="Q424" s="97"/>
      <c r="R424" s="104" t="s">
        <v>128</v>
      </c>
      <c r="S424" s="104" t="s">
        <v>128</v>
      </c>
      <c r="T424" s="98"/>
      <c r="U424" s="97" t="s">
        <v>1325</v>
      </c>
      <c r="V424" s="96" t="s">
        <v>34</v>
      </c>
      <c r="W424" s="9">
        <f t="shared" ca="1" si="33"/>
        <v>835</v>
      </c>
      <c r="X424" s="9" t="str">
        <f t="shared" ca="1" si="34"/>
        <v>Above 1 Year</v>
      </c>
      <c r="Y424" s="9" t="str">
        <f t="shared" ca="1" si="35"/>
        <v/>
      </c>
      <c r="Z424" s="9" t="str">
        <f t="shared" ca="1" si="36"/>
        <v/>
      </c>
      <c r="AA424" s="97" t="s">
        <v>245</v>
      </c>
      <c r="AB424" s="97" t="s">
        <v>4430</v>
      </c>
      <c r="AC424" s="97" t="str">
        <f t="shared" ca="1" si="37"/>
        <v>Above 1 Year</v>
      </c>
    </row>
    <row r="425" spans="1:29" s="24" customFormat="1" ht="25.5" customHeight="1" x14ac:dyDescent="0.25">
      <c r="A425" s="96">
        <v>424</v>
      </c>
      <c r="B425" s="97" t="s">
        <v>74</v>
      </c>
      <c r="C425" s="97" t="s">
        <v>1327</v>
      </c>
      <c r="D425" s="96" t="s">
        <v>1328</v>
      </c>
      <c r="E425" s="98">
        <v>45477</v>
      </c>
      <c r="F425" s="96" t="s">
        <v>215</v>
      </c>
      <c r="G425" s="96">
        <v>2024</v>
      </c>
      <c r="H425" s="97" t="s">
        <v>115</v>
      </c>
      <c r="I425" s="97" t="s">
        <v>154</v>
      </c>
      <c r="J425" s="96" t="s">
        <v>31</v>
      </c>
      <c r="K425" s="98"/>
      <c r="L425" s="96"/>
      <c r="M425" s="96"/>
      <c r="N425" s="96" t="s">
        <v>3196</v>
      </c>
      <c r="O425" s="96"/>
      <c r="P425" s="97"/>
      <c r="Q425" s="97"/>
      <c r="R425" s="104" t="s">
        <v>172</v>
      </c>
      <c r="S425" s="104" t="s">
        <v>128</v>
      </c>
      <c r="T425" s="98"/>
      <c r="U425" s="97" t="s">
        <v>1329</v>
      </c>
      <c r="V425" s="96" t="s">
        <v>34</v>
      </c>
      <c r="W425" s="9">
        <f t="shared" ca="1" si="33"/>
        <v>834</v>
      </c>
      <c r="X425" s="9" t="str">
        <f t="shared" ca="1" si="34"/>
        <v>Above 1 Year</v>
      </c>
      <c r="Y425" s="9" t="str">
        <f t="shared" ca="1" si="35"/>
        <v/>
      </c>
      <c r="Z425" s="9" t="str">
        <f t="shared" ca="1" si="36"/>
        <v/>
      </c>
      <c r="AA425" s="97" t="s">
        <v>291</v>
      </c>
      <c r="AB425" s="97" t="s">
        <v>4431</v>
      </c>
      <c r="AC425" s="97" t="str">
        <f t="shared" ca="1" si="37"/>
        <v>Above 1 Year</v>
      </c>
    </row>
    <row r="426" spans="1:29" s="24" customFormat="1" ht="25.5" customHeight="1" x14ac:dyDescent="0.25">
      <c r="A426" s="96">
        <v>425</v>
      </c>
      <c r="B426" s="97" t="s">
        <v>118</v>
      </c>
      <c r="C426" s="97" t="s">
        <v>1222</v>
      </c>
      <c r="D426" s="96" t="s">
        <v>1332</v>
      </c>
      <c r="E426" s="98">
        <v>45480</v>
      </c>
      <c r="F426" s="96" t="s">
        <v>215</v>
      </c>
      <c r="G426" s="96">
        <v>2024</v>
      </c>
      <c r="H426" s="97" t="s">
        <v>71</v>
      </c>
      <c r="I426" s="97" t="s">
        <v>72</v>
      </c>
      <c r="J426" s="96" t="s">
        <v>31</v>
      </c>
      <c r="K426" s="98"/>
      <c r="L426" s="96"/>
      <c r="M426" s="96"/>
      <c r="N426" s="96" t="s">
        <v>3196</v>
      </c>
      <c r="O426" s="96"/>
      <c r="P426" s="97"/>
      <c r="Q426" s="97"/>
      <c r="R426" s="104" t="s">
        <v>112</v>
      </c>
      <c r="S426" s="104" t="s">
        <v>112</v>
      </c>
      <c r="T426" s="98"/>
      <c r="U426" s="97" t="s">
        <v>1333</v>
      </c>
      <c r="V426" s="96" t="s">
        <v>34</v>
      </c>
      <c r="W426" s="9">
        <f t="shared" ca="1" si="33"/>
        <v>831</v>
      </c>
      <c r="X426" s="9" t="str">
        <f t="shared" ca="1" si="34"/>
        <v>Above 1 Year</v>
      </c>
      <c r="Y426" s="9" t="str">
        <f t="shared" ca="1" si="35"/>
        <v/>
      </c>
      <c r="Z426" s="9" t="str">
        <f t="shared" ca="1" si="36"/>
        <v/>
      </c>
      <c r="AA426" s="97" t="s">
        <v>378</v>
      </c>
      <c r="AB426" s="97" t="s">
        <v>4432</v>
      </c>
      <c r="AC426" s="97" t="str">
        <f t="shared" ca="1" si="37"/>
        <v>Above 1 Year</v>
      </c>
    </row>
    <row r="427" spans="1:29" s="24" customFormat="1" ht="25.5" customHeight="1" x14ac:dyDescent="0.25">
      <c r="A427" s="96">
        <v>426</v>
      </c>
      <c r="B427" s="97" t="s">
        <v>51</v>
      </c>
      <c r="C427" s="97" t="s">
        <v>1322</v>
      </c>
      <c r="D427" s="96" t="s">
        <v>227</v>
      </c>
      <c r="E427" s="98">
        <v>45481</v>
      </c>
      <c r="F427" s="96" t="s">
        <v>215</v>
      </c>
      <c r="G427" s="96">
        <v>2024</v>
      </c>
      <c r="H427" s="97" t="s">
        <v>59</v>
      </c>
      <c r="I427" s="97" t="s">
        <v>59</v>
      </c>
      <c r="J427" s="96" t="s">
        <v>60</v>
      </c>
      <c r="K427" s="98"/>
      <c r="L427" s="96"/>
      <c r="M427" s="96"/>
      <c r="N427" s="96" t="s">
        <v>3196</v>
      </c>
      <c r="O427" s="96"/>
      <c r="P427" s="97"/>
      <c r="Q427" s="97"/>
      <c r="R427" s="104" t="s">
        <v>112</v>
      </c>
      <c r="S427" s="104" t="s">
        <v>112</v>
      </c>
      <c r="T427" s="98"/>
      <c r="U427" s="97" t="s">
        <v>1334</v>
      </c>
      <c r="V427" s="96" t="s">
        <v>34</v>
      </c>
      <c r="W427" s="9">
        <f t="shared" ca="1" si="33"/>
        <v>830</v>
      </c>
      <c r="X427" s="9" t="str">
        <f t="shared" ca="1" si="34"/>
        <v>Above 1 Year</v>
      </c>
      <c r="Y427" s="9" t="str">
        <f t="shared" ca="1" si="35"/>
        <v/>
      </c>
      <c r="Z427" s="9" t="str">
        <f t="shared" ca="1" si="36"/>
        <v/>
      </c>
      <c r="AA427" s="97" t="s">
        <v>229</v>
      </c>
      <c r="AB427" s="97" t="s">
        <v>4433</v>
      </c>
      <c r="AC427" s="97" t="str">
        <f t="shared" ca="1" si="37"/>
        <v>Above 1 Year</v>
      </c>
    </row>
    <row r="428" spans="1:29" s="24" customFormat="1" ht="25.5" customHeight="1" x14ac:dyDescent="0.25">
      <c r="A428" s="96">
        <v>427</v>
      </c>
      <c r="B428" s="97" t="s">
        <v>89</v>
      </c>
      <c r="C428" s="97" t="s">
        <v>1336</v>
      </c>
      <c r="D428" s="96" t="s">
        <v>227</v>
      </c>
      <c r="E428" s="98">
        <v>45483</v>
      </c>
      <c r="F428" s="96" t="s">
        <v>215</v>
      </c>
      <c r="G428" s="96">
        <v>2024</v>
      </c>
      <c r="H428" s="97" t="s">
        <v>59</v>
      </c>
      <c r="I428" s="97" t="s">
        <v>59</v>
      </c>
      <c r="J428" s="96" t="s">
        <v>60</v>
      </c>
      <c r="K428" s="98"/>
      <c r="L428" s="96"/>
      <c r="M428" s="96"/>
      <c r="N428" s="96" t="s">
        <v>3196</v>
      </c>
      <c r="O428" s="96"/>
      <c r="P428" s="97"/>
      <c r="Q428" s="97"/>
      <c r="R428" s="104" t="s">
        <v>112</v>
      </c>
      <c r="S428" s="104" t="s">
        <v>112</v>
      </c>
      <c r="T428" s="98"/>
      <c r="U428" s="97" t="s">
        <v>1337</v>
      </c>
      <c r="V428" s="96" t="s">
        <v>34</v>
      </c>
      <c r="W428" s="9">
        <f t="shared" ca="1" si="33"/>
        <v>828</v>
      </c>
      <c r="X428" s="9" t="str">
        <f t="shared" ca="1" si="34"/>
        <v>Above 1 Year</v>
      </c>
      <c r="Y428" s="9" t="str">
        <f t="shared" ca="1" si="35"/>
        <v/>
      </c>
      <c r="Z428" s="9" t="str">
        <f t="shared" ca="1" si="36"/>
        <v/>
      </c>
      <c r="AA428" s="97" t="s">
        <v>229</v>
      </c>
      <c r="AB428" s="97" t="s">
        <v>4434</v>
      </c>
      <c r="AC428" s="97" t="str">
        <f t="shared" ca="1" si="37"/>
        <v>Above 1 Year</v>
      </c>
    </row>
    <row r="429" spans="1:29" s="24" customFormat="1" ht="25.5" customHeight="1" x14ac:dyDescent="0.25">
      <c r="A429" s="96">
        <v>428</v>
      </c>
      <c r="B429" s="97" t="s">
        <v>51</v>
      </c>
      <c r="C429" s="97" t="s">
        <v>1499</v>
      </c>
      <c r="D429" s="96" t="s">
        <v>1354</v>
      </c>
      <c r="E429" s="98">
        <v>45484</v>
      </c>
      <c r="F429" s="96" t="s">
        <v>215</v>
      </c>
      <c r="G429" s="96">
        <v>2024</v>
      </c>
      <c r="H429" s="97" t="s">
        <v>103</v>
      </c>
      <c r="I429" s="97" t="s">
        <v>49</v>
      </c>
      <c r="J429" s="96" t="s">
        <v>31</v>
      </c>
      <c r="K429" s="98"/>
      <c r="L429" s="96"/>
      <c r="M429" s="96"/>
      <c r="N429" s="96" t="s">
        <v>3196</v>
      </c>
      <c r="O429" s="96"/>
      <c r="P429" s="97"/>
      <c r="Q429" s="97"/>
      <c r="R429" s="104" t="s">
        <v>112</v>
      </c>
      <c r="S429" s="104" t="s">
        <v>112</v>
      </c>
      <c r="T429" s="98"/>
      <c r="U429" s="97" t="s">
        <v>1945</v>
      </c>
      <c r="V429" s="96" t="s">
        <v>34</v>
      </c>
      <c r="W429" s="9">
        <f t="shared" ca="1" si="33"/>
        <v>827</v>
      </c>
      <c r="X429" s="9" t="str">
        <f t="shared" ca="1" si="34"/>
        <v>Above 1 Year</v>
      </c>
      <c r="Y429" s="9" t="str">
        <f t="shared" ca="1" si="35"/>
        <v/>
      </c>
      <c r="Z429" s="9" t="str">
        <f t="shared" ca="1" si="36"/>
        <v/>
      </c>
      <c r="AA429" s="97" t="s">
        <v>207</v>
      </c>
      <c r="AB429" s="97" t="s">
        <v>4436</v>
      </c>
      <c r="AC429" s="97" t="str">
        <f t="shared" ca="1" si="37"/>
        <v>Above 1 Year</v>
      </c>
    </row>
    <row r="430" spans="1:29" s="24" customFormat="1" ht="25.5" customHeight="1" x14ac:dyDescent="0.25">
      <c r="A430" s="96">
        <v>429</v>
      </c>
      <c r="B430" s="97" t="s">
        <v>28</v>
      </c>
      <c r="C430" s="97" t="s">
        <v>1342</v>
      </c>
      <c r="D430" s="96" t="s">
        <v>1205</v>
      </c>
      <c r="E430" s="98">
        <v>45486</v>
      </c>
      <c r="F430" s="96" t="s">
        <v>215</v>
      </c>
      <c r="G430" s="96">
        <v>2024</v>
      </c>
      <c r="H430" s="97" t="s">
        <v>94</v>
      </c>
      <c r="I430" s="97" t="s">
        <v>94</v>
      </c>
      <c r="J430" s="96" t="s">
        <v>31</v>
      </c>
      <c r="K430" s="98"/>
      <c r="L430" s="96"/>
      <c r="M430" s="96"/>
      <c r="N430" s="96" t="s">
        <v>3196</v>
      </c>
      <c r="O430" s="96"/>
      <c r="P430" s="97"/>
      <c r="Q430" s="97"/>
      <c r="R430" s="104" t="s">
        <v>128</v>
      </c>
      <c r="S430" s="104" t="s">
        <v>112</v>
      </c>
      <c r="T430" s="98"/>
      <c r="U430" s="97" t="s">
        <v>1343</v>
      </c>
      <c r="V430" s="96" t="s">
        <v>34</v>
      </c>
      <c r="W430" s="9">
        <f t="shared" ca="1" si="33"/>
        <v>825</v>
      </c>
      <c r="X430" s="9" t="str">
        <f t="shared" ca="1" si="34"/>
        <v>Above 1 Year</v>
      </c>
      <c r="Y430" s="9" t="str">
        <f t="shared" ca="1" si="35"/>
        <v/>
      </c>
      <c r="Z430" s="9" t="str">
        <f t="shared" ca="1" si="36"/>
        <v/>
      </c>
      <c r="AA430" s="97" t="s">
        <v>245</v>
      </c>
      <c r="AB430" s="97" t="s">
        <v>4438</v>
      </c>
      <c r="AC430" s="97" t="str">
        <f t="shared" ca="1" si="37"/>
        <v>Above 1 Year</v>
      </c>
    </row>
    <row r="431" spans="1:29" s="24" customFormat="1" ht="25.5" customHeight="1" x14ac:dyDescent="0.25">
      <c r="A431" s="96">
        <v>430</v>
      </c>
      <c r="B431" s="97" t="s">
        <v>74</v>
      </c>
      <c r="C431" s="97" t="s">
        <v>857</v>
      </c>
      <c r="D431" s="96" t="s">
        <v>1968</v>
      </c>
      <c r="E431" s="98">
        <v>45486</v>
      </c>
      <c r="F431" s="96" t="s">
        <v>215</v>
      </c>
      <c r="G431" s="96">
        <v>2024</v>
      </c>
      <c r="H431" s="97" t="s">
        <v>43</v>
      </c>
      <c r="I431" s="97" t="s">
        <v>30</v>
      </c>
      <c r="J431" s="96" t="s">
        <v>31</v>
      </c>
      <c r="K431" s="98"/>
      <c r="L431" s="96"/>
      <c r="M431" s="96"/>
      <c r="N431" s="96" t="s">
        <v>3196</v>
      </c>
      <c r="O431" s="96"/>
      <c r="P431" s="97"/>
      <c r="Q431" s="97"/>
      <c r="R431" s="104" t="s">
        <v>177</v>
      </c>
      <c r="S431" s="104" t="s">
        <v>177</v>
      </c>
      <c r="T431" s="98">
        <v>45930</v>
      </c>
      <c r="U431" s="97" t="s">
        <v>1969</v>
      </c>
      <c r="V431" s="96" t="s">
        <v>34</v>
      </c>
      <c r="W431" s="9">
        <f t="shared" ca="1" si="33"/>
        <v>825</v>
      </c>
      <c r="X431" s="9" t="str">
        <f t="shared" ca="1" si="34"/>
        <v>Above 1 Year</v>
      </c>
      <c r="Y431" s="9">
        <f t="shared" ca="1" si="35"/>
        <v>381</v>
      </c>
      <c r="Z431" s="9" t="str">
        <f t="shared" ca="1" si="36"/>
        <v>Above 1 Year</v>
      </c>
      <c r="AA431" s="97" t="s">
        <v>193</v>
      </c>
      <c r="AB431" s="97" t="s">
        <v>4439</v>
      </c>
      <c r="AC431" s="97" t="str">
        <f t="shared" ca="1" si="37"/>
        <v>Above 1 Year</v>
      </c>
    </row>
    <row r="432" spans="1:29" s="24" customFormat="1" ht="25.5" customHeight="1" x14ac:dyDescent="0.25">
      <c r="A432" s="96">
        <v>431</v>
      </c>
      <c r="B432" s="97" t="s">
        <v>51</v>
      </c>
      <c r="C432" s="97" t="s">
        <v>1367</v>
      </c>
      <c r="D432" s="96" t="s">
        <v>1354</v>
      </c>
      <c r="E432" s="98">
        <v>45486</v>
      </c>
      <c r="F432" s="96" t="s">
        <v>215</v>
      </c>
      <c r="G432" s="96">
        <v>2024</v>
      </c>
      <c r="H432" s="97" t="s">
        <v>103</v>
      </c>
      <c r="I432" s="97" t="s">
        <v>49</v>
      </c>
      <c r="J432" s="96" t="s">
        <v>31</v>
      </c>
      <c r="K432" s="98"/>
      <c r="L432" s="96"/>
      <c r="M432" s="96"/>
      <c r="N432" s="96" t="s">
        <v>3196</v>
      </c>
      <c r="O432" s="96"/>
      <c r="P432" s="97"/>
      <c r="Q432" s="97"/>
      <c r="R432" s="104" t="s">
        <v>112</v>
      </c>
      <c r="S432" s="104" t="s">
        <v>112</v>
      </c>
      <c r="T432" s="98"/>
      <c r="U432" s="97" t="s">
        <v>1947</v>
      </c>
      <c r="V432" s="96" t="s">
        <v>34</v>
      </c>
      <c r="W432" s="9">
        <f t="shared" ca="1" si="33"/>
        <v>825</v>
      </c>
      <c r="X432" s="9" t="str">
        <f t="shared" ca="1" si="34"/>
        <v>Above 1 Year</v>
      </c>
      <c r="Y432" s="9" t="str">
        <f t="shared" ca="1" si="35"/>
        <v/>
      </c>
      <c r="Z432" s="9" t="str">
        <f t="shared" ca="1" si="36"/>
        <v/>
      </c>
      <c r="AA432" s="97" t="s">
        <v>207</v>
      </c>
      <c r="AB432" s="97" t="s">
        <v>4440</v>
      </c>
      <c r="AC432" s="97" t="str">
        <f t="shared" ca="1" si="37"/>
        <v>Above 1 Year</v>
      </c>
    </row>
    <row r="433" spans="1:29" s="24" customFormat="1" ht="25.5" customHeight="1" x14ac:dyDescent="0.25">
      <c r="A433" s="96">
        <v>432</v>
      </c>
      <c r="B433" s="97" t="s">
        <v>74</v>
      </c>
      <c r="C433" s="97" t="s">
        <v>1350</v>
      </c>
      <c r="D433" s="96" t="s">
        <v>1351</v>
      </c>
      <c r="E433" s="98">
        <v>45487</v>
      </c>
      <c r="F433" s="96" t="s">
        <v>215</v>
      </c>
      <c r="G433" s="96">
        <v>2024</v>
      </c>
      <c r="H433" s="103" t="s">
        <v>94</v>
      </c>
      <c r="I433" s="97" t="s">
        <v>94</v>
      </c>
      <c r="J433" s="96" t="s">
        <v>31</v>
      </c>
      <c r="K433" s="98"/>
      <c r="L433" s="96"/>
      <c r="M433" s="96"/>
      <c r="N433" s="96" t="s">
        <v>3196</v>
      </c>
      <c r="O433" s="96"/>
      <c r="P433" s="97"/>
      <c r="Q433" s="97"/>
      <c r="R433" s="104" t="s">
        <v>128</v>
      </c>
      <c r="S433" s="104" t="s">
        <v>128</v>
      </c>
      <c r="T433" s="98"/>
      <c r="U433" s="97" t="s">
        <v>1352</v>
      </c>
      <c r="V433" s="96" t="s">
        <v>34</v>
      </c>
      <c r="W433" s="9">
        <f t="shared" ca="1" si="33"/>
        <v>824</v>
      </c>
      <c r="X433" s="9" t="str">
        <f t="shared" ca="1" si="34"/>
        <v>Above 1 Year</v>
      </c>
      <c r="Y433" s="9" t="str">
        <f t="shared" ca="1" si="35"/>
        <v/>
      </c>
      <c r="Z433" s="9" t="str">
        <f t="shared" ca="1" si="36"/>
        <v/>
      </c>
      <c r="AA433" s="97" t="s">
        <v>245</v>
      </c>
      <c r="AB433" s="97" t="s">
        <v>4442</v>
      </c>
      <c r="AC433" s="97" t="str">
        <f t="shared" ca="1" si="37"/>
        <v>Above 1 Year</v>
      </c>
    </row>
    <row r="434" spans="1:29" s="24" customFormat="1" ht="25.5" customHeight="1" x14ac:dyDescent="0.25">
      <c r="A434" s="96">
        <v>433</v>
      </c>
      <c r="B434" s="97" t="s">
        <v>89</v>
      </c>
      <c r="C434" s="97" t="s">
        <v>1355</v>
      </c>
      <c r="D434" s="96" t="s">
        <v>1027</v>
      </c>
      <c r="E434" s="98">
        <v>45489</v>
      </c>
      <c r="F434" s="96" t="s">
        <v>215</v>
      </c>
      <c r="G434" s="96">
        <v>2024</v>
      </c>
      <c r="H434" s="97" t="s">
        <v>48</v>
      </c>
      <c r="I434" s="97" t="s">
        <v>49</v>
      </c>
      <c r="J434" s="96" t="s">
        <v>31</v>
      </c>
      <c r="K434" s="98"/>
      <c r="L434" s="96"/>
      <c r="M434" s="96"/>
      <c r="N434" s="96" t="s">
        <v>3196</v>
      </c>
      <c r="O434" s="96"/>
      <c r="P434" s="97"/>
      <c r="Q434" s="97"/>
      <c r="R434" s="104" t="s">
        <v>141</v>
      </c>
      <c r="S434" s="104" t="s">
        <v>141</v>
      </c>
      <c r="T434" s="98"/>
      <c r="U434" s="97" t="s">
        <v>1356</v>
      </c>
      <c r="V434" s="96" t="s">
        <v>34</v>
      </c>
      <c r="W434" s="9">
        <f t="shared" ca="1" si="33"/>
        <v>822</v>
      </c>
      <c r="X434" s="9" t="str">
        <f t="shared" ca="1" si="34"/>
        <v>Above 1 Year</v>
      </c>
      <c r="Y434" s="9" t="str">
        <f t="shared" ca="1" si="35"/>
        <v/>
      </c>
      <c r="Z434" s="9" t="str">
        <f t="shared" ca="1" si="36"/>
        <v/>
      </c>
      <c r="AA434" s="97" t="s">
        <v>207</v>
      </c>
      <c r="AB434" s="97" t="s">
        <v>4443</v>
      </c>
      <c r="AC434" s="97" t="str">
        <f t="shared" ca="1" si="37"/>
        <v>Above 1 Year</v>
      </c>
    </row>
    <row r="435" spans="1:29" s="24" customFormat="1" ht="25.5" customHeight="1" x14ac:dyDescent="0.25">
      <c r="A435" s="96">
        <v>434</v>
      </c>
      <c r="B435" s="97" t="s">
        <v>38</v>
      </c>
      <c r="C435" s="97" t="s">
        <v>1357</v>
      </c>
      <c r="D435" s="96" t="s">
        <v>1358</v>
      </c>
      <c r="E435" s="98">
        <v>45491</v>
      </c>
      <c r="F435" s="96" t="s">
        <v>215</v>
      </c>
      <c r="G435" s="96">
        <v>2024</v>
      </c>
      <c r="H435" s="97" t="s">
        <v>39</v>
      </c>
      <c r="I435" s="97" t="s">
        <v>39</v>
      </c>
      <c r="J435" s="96" t="s">
        <v>31</v>
      </c>
      <c r="K435" s="98"/>
      <c r="L435" s="96"/>
      <c r="M435" s="96"/>
      <c r="N435" s="96" t="s">
        <v>3196</v>
      </c>
      <c r="O435" s="96"/>
      <c r="P435" s="97"/>
      <c r="Q435" s="97"/>
      <c r="R435" s="104" t="s">
        <v>176</v>
      </c>
      <c r="S435" s="104" t="s">
        <v>176</v>
      </c>
      <c r="T435" s="98">
        <v>46251</v>
      </c>
      <c r="U435" s="97" t="s">
        <v>1359</v>
      </c>
      <c r="V435" s="96" t="s">
        <v>34</v>
      </c>
      <c r="W435" s="9">
        <f t="shared" ca="1" si="33"/>
        <v>820</v>
      </c>
      <c r="X435" s="9" t="str">
        <f t="shared" ca="1" si="34"/>
        <v>Above 1 Year</v>
      </c>
      <c r="Y435" s="9">
        <f t="shared" ca="1" si="35"/>
        <v>60</v>
      </c>
      <c r="Z435" s="9" t="str">
        <f t="shared" ca="1" si="36"/>
        <v>45 to 60 Days</v>
      </c>
      <c r="AA435" s="97" t="s">
        <v>203</v>
      </c>
      <c r="AB435" s="97" t="s">
        <v>4444</v>
      </c>
      <c r="AC435" s="97" t="str">
        <f t="shared" ca="1" si="37"/>
        <v>Above 1 Year</v>
      </c>
    </row>
    <row r="436" spans="1:29" s="24" customFormat="1" ht="25.5" customHeight="1" x14ac:dyDescent="0.25">
      <c r="A436" s="96">
        <v>435</v>
      </c>
      <c r="B436" s="97" t="s">
        <v>61</v>
      </c>
      <c r="C436" s="97" t="s">
        <v>1282</v>
      </c>
      <c r="D436" s="96" t="s">
        <v>302</v>
      </c>
      <c r="E436" s="98">
        <v>45492</v>
      </c>
      <c r="F436" s="96" t="s">
        <v>215</v>
      </c>
      <c r="G436" s="96">
        <v>2024</v>
      </c>
      <c r="H436" s="97" t="s">
        <v>94</v>
      </c>
      <c r="I436" s="97" t="s">
        <v>94</v>
      </c>
      <c r="J436" s="96" t="s">
        <v>31</v>
      </c>
      <c r="K436" s="98"/>
      <c r="L436" s="96"/>
      <c r="M436" s="96"/>
      <c r="N436" s="96" t="s">
        <v>3196</v>
      </c>
      <c r="O436" s="96"/>
      <c r="P436" s="97"/>
      <c r="Q436" s="97"/>
      <c r="R436" s="104" t="s">
        <v>112</v>
      </c>
      <c r="S436" s="104" t="s">
        <v>112</v>
      </c>
      <c r="T436" s="98"/>
      <c r="U436" s="97" t="s">
        <v>1361</v>
      </c>
      <c r="V436" s="96" t="s">
        <v>34</v>
      </c>
      <c r="W436" s="9">
        <f t="shared" ca="1" si="33"/>
        <v>819</v>
      </c>
      <c r="X436" s="9" t="str">
        <f t="shared" ca="1" si="34"/>
        <v>Above 1 Year</v>
      </c>
      <c r="Y436" s="9" t="str">
        <f t="shared" ca="1" si="35"/>
        <v/>
      </c>
      <c r="Z436" s="9" t="str">
        <f t="shared" ca="1" si="36"/>
        <v/>
      </c>
      <c r="AA436" s="97" t="s">
        <v>245</v>
      </c>
      <c r="AB436" s="97" t="s">
        <v>4445</v>
      </c>
      <c r="AC436" s="97" t="str">
        <f t="shared" ca="1" si="37"/>
        <v>Above 1 Year</v>
      </c>
    </row>
    <row r="437" spans="1:29" s="24" customFormat="1" ht="25.5" customHeight="1" x14ac:dyDescent="0.25">
      <c r="A437" s="96">
        <v>436</v>
      </c>
      <c r="B437" s="99" t="s">
        <v>38</v>
      </c>
      <c r="C437" s="99" t="s">
        <v>1362</v>
      </c>
      <c r="D437" s="100" t="s">
        <v>227</v>
      </c>
      <c r="E437" s="101">
        <v>45493</v>
      </c>
      <c r="F437" s="100" t="s">
        <v>215</v>
      </c>
      <c r="G437" s="100">
        <v>2024</v>
      </c>
      <c r="H437" s="102" t="s">
        <v>59</v>
      </c>
      <c r="I437" s="99" t="s">
        <v>59</v>
      </c>
      <c r="J437" s="100" t="s">
        <v>60</v>
      </c>
      <c r="K437" s="101"/>
      <c r="L437" s="100"/>
      <c r="M437" s="100"/>
      <c r="N437" s="96" t="s">
        <v>3196</v>
      </c>
      <c r="O437" s="100"/>
      <c r="P437" s="99"/>
      <c r="Q437" s="99"/>
      <c r="R437" s="104" t="s">
        <v>112</v>
      </c>
      <c r="S437" s="104" t="s">
        <v>112</v>
      </c>
      <c r="T437" s="98"/>
      <c r="U437" s="99" t="s">
        <v>1363</v>
      </c>
      <c r="V437" s="100" t="s">
        <v>34</v>
      </c>
      <c r="W437" s="9">
        <f t="shared" ca="1" si="33"/>
        <v>818</v>
      </c>
      <c r="X437" s="9" t="str">
        <f t="shared" ca="1" si="34"/>
        <v>Above 1 Year</v>
      </c>
      <c r="Y437" s="9" t="str">
        <f t="shared" ca="1" si="35"/>
        <v/>
      </c>
      <c r="Z437" s="9" t="str">
        <f t="shared" ca="1" si="36"/>
        <v/>
      </c>
      <c r="AA437" s="100" t="s">
        <v>229</v>
      </c>
      <c r="AB437" s="97" t="s">
        <v>4446</v>
      </c>
      <c r="AC437" s="97" t="str">
        <f t="shared" ca="1" si="37"/>
        <v>Above 1 Year</v>
      </c>
    </row>
    <row r="438" spans="1:29" s="24" customFormat="1" ht="25.5" customHeight="1" x14ac:dyDescent="0.25">
      <c r="A438" s="96">
        <v>437</v>
      </c>
      <c r="B438" s="97" t="s">
        <v>68</v>
      </c>
      <c r="C438" s="97" t="s">
        <v>1367</v>
      </c>
      <c r="D438" s="96" t="s">
        <v>1027</v>
      </c>
      <c r="E438" s="98">
        <v>45496</v>
      </c>
      <c r="F438" s="96" t="s">
        <v>215</v>
      </c>
      <c r="G438" s="96">
        <v>2024</v>
      </c>
      <c r="H438" s="97" t="s">
        <v>48</v>
      </c>
      <c r="I438" s="97" t="s">
        <v>49</v>
      </c>
      <c r="J438" s="96" t="s">
        <v>31</v>
      </c>
      <c r="K438" s="98"/>
      <c r="L438" s="96"/>
      <c r="M438" s="96"/>
      <c r="N438" s="96" t="s">
        <v>3196</v>
      </c>
      <c r="O438" s="96"/>
      <c r="P438" s="97"/>
      <c r="Q438" s="97"/>
      <c r="R438" s="104" t="s">
        <v>112</v>
      </c>
      <c r="S438" s="104" t="s">
        <v>112</v>
      </c>
      <c r="T438" s="98"/>
      <c r="U438" s="97" t="s">
        <v>1368</v>
      </c>
      <c r="V438" s="96" t="s">
        <v>34</v>
      </c>
      <c r="W438" s="9">
        <f t="shared" ca="1" si="33"/>
        <v>815</v>
      </c>
      <c r="X438" s="9" t="str">
        <f t="shared" ca="1" si="34"/>
        <v>Above 1 Year</v>
      </c>
      <c r="Y438" s="9" t="str">
        <f t="shared" ref="Y438:Y491" ca="1" si="38">IF(T438&lt;&gt;"",DATEDIF(T438,TODAY(),"D"),"")</f>
        <v/>
      </c>
      <c r="Z438" s="9" t="str">
        <f t="shared" ref="Z438:Z491" ca="1" si="39">IF(Y438&lt;&gt;"",IF(Y438&gt;365,"Above 1 Year",IF(AND(Y438&lt;=365,Y438&gt;180),"Above 6 Months",IF(AND(Y438&lt;=180,Y438&gt;90),"Above 3 Months",IF(AND(Y438&lt;=90,Y438&gt;60),"Above 60 Days",IF(AND(Y438&lt;=60,Y438&gt;45),"45 to 60 Days","Below 45 Days"))))),"")</f>
        <v/>
      </c>
      <c r="AA438" s="97" t="s">
        <v>207</v>
      </c>
      <c r="AB438" s="97" t="s">
        <v>4449</v>
      </c>
      <c r="AC438" s="97" t="str">
        <f t="shared" ref="AC438:AC492" ca="1" si="40">IF(S438="SC/PRC/CC No. Awaited","",X438)</f>
        <v>Above 1 Year</v>
      </c>
    </row>
    <row r="439" spans="1:29" s="24" customFormat="1" ht="25.5" customHeight="1" x14ac:dyDescent="0.25">
      <c r="A439" s="96">
        <v>438</v>
      </c>
      <c r="B439" s="99" t="s">
        <v>68</v>
      </c>
      <c r="C439" s="99" t="s">
        <v>1371</v>
      </c>
      <c r="D439" s="100" t="s">
        <v>227</v>
      </c>
      <c r="E439" s="101">
        <v>45498</v>
      </c>
      <c r="F439" s="100" t="s">
        <v>215</v>
      </c>
      <c r="G439" s="100">
        <v>2024</v>
      </c>
      <c r="H439" s="102" t="s">
        <v>59</v>
      </c>
      <c r="I439" s="99" t="s">
        <v>59</v>
      </c>
      <c r="J439" s="100" t="s">
        <v>60</v>
      </c>
      <c r="K439" s="101"/>
      <c r="L439" s="100"/>
      <c r="M439" s="100"/>
      <c r="N439" s="96" t="s">
        <v>3196</v>
      </c>
      <c r="O439" s="100"/>
      <c r="P439" s="99"/>
      <c r="Q439" s="99"/>
      <c r="R439" s="104" t="s">
        <v>112</v>
      </c>
      <c r="S439" s="104" t="s">
        <v>112</v>
      </c>
      <c r="T439" s="98"/>
      <c r="U439" s="99" t="s">
        <v>1372</v>
      </c>
      <c r="V439" s="100" t="s">
        <v>34</v>
      </c>
      <c r="W439" s="9">
        <f t="shared" ca="1" si="33"/>
        <v>813</v>
      </c>
      <c r="X439" s="9" t="str">
        <f t="shared" ca="1" si="34"/>
        <v>Above 1 Year</v>
      </c>
      <c r="Y439" s="9" t="str">
        <f t="shared" ca="1" si="38"/>
        <v/>
      </c>
      <c r="Z439" s="9" t="str">
        <f t="shared" ca="1" si="39"/>
        <v/>
      </c>
      <c r="AA439" s="100" t="s">
        <v>229</v>
      </c>
      <c r="AB439" s="97" t="s">
        <v>4451</v>
      </c>
      <c r="AC439" s="97" t="str">
        <f t="shared" ca="1" si="40"/>
        <v>Above 1 Year</v>
      </c>
    </row>
    <row r="440" spans="1:29" s="24" customFormat="1" ht="25.5" customHeight="1" x14ac:dyDescent="0.25">
      <c r="A440" s="96">
        <v>439</v>
      </c>
      <c r="B440" s="97" t="s">
        <v>106</v>
      </c>
      <c r="C440" s="97" t="s">
        <v>1185</v>
      </c>
      <c r="D440" s="96" t="s">
        <v>1027</v>
      </c>
      <c r="E440" s="98">
        <v>45498</v>
      </c>
      <c r="F440" s="96" t="s">
        <v>215</v>
      </c>
      <c r="G440" s="96">
        <v>2024</v>
      </c>
      <c r="H440" s="97" t="s">
        <v>48</v>
      </c>
      <c r="I440" s="97" t="s">
        <v>49</v>
      </c>
      <c r="J440" s="96" t="s">
        <v>31</v>
      </c>
      <c r="K440" s="98"/>
      <c r="L440" s="96"/>
      <c r="M440" s="96"/>
      <c r="N440" s="96" t="s">
        <v>3196</v>
      </c>
      <c r="O440" s="96"/>
      <c r="P440" s="97"/>
      <c r="Q440" s="97"/>
      <c r="R440" s="104" t="s">
        <v>112</v>
      </c>
      <c r="S440" s="104" t="s">
        <v>141</v>
      </c>
      <c r="T440" s="98"/>
      <c r="U440" s="97" t="s">
        <v>1373</v>
      </c>
      <c r="V440" s="96" t="s">
        <v>34</v>
      </c>
      <c r="W440" s="9">
        <f t="shared" ca="1" si="33"/>
        <v>813</v>
      </c>
      <c r="X440" s="9" t="str">
        <f t="shared" ca="1" si="34"/>
        <v>Above 1 Year</v>
      </c>
      <c r="Y440" s="9" t="str">
        <f t="shared" ca="1" si="38"/>
        <v/>
      </c>
      <c r="Z440" s="9" t="str">
        <f t="shared" ca="1" si="39"/>
        <v/>
      </c>
      <c r="AA440" s="97" t="s">
        <v>207</v>
      </c>
      <c r="AB440" s="97" t="s">
        <v>4452</v>
      </c>
      <c r="AC440" s="97" t="str">
        <f t="shared" ca="1" si="40"/>
        <v>Above 1 Year</v>
      </c>
    </row>
    <row r="441" spans="1:29" s="24" customFormat="1" ht="25.5" customHeight="1" x14ac:dyDescent="0.25">
      <c r="A441" s="96">
        <v>440</v>
      </c>
      <c r="B441" s="97" t="s">
        <v>64</v>
      </c>
      <c r="C441" s="97" t="s">
        <v>513</v>
      </c>
      <c r="D441" s="96" t="s">
        <v>1027</v>
      </c>
      <c r="E441" s="98">
        <v>45507</v>
      </c>
      <c r="F441" s="96" t="s">
        <v>225</v>
      </c>
      <c r="G441" s="96">
        <v>2024</v>
      </c>
      <c r="H441" s="97" t="s">
        <v>48</v>
      </c>
      <c r="I441" s="97" t="s">
        <v>49</v>
      </c>
      <c r="J441" s="96" t="s">
        <v>31</v>
      </c>
      <c r="K441" s="98"/>
      <c r="L441" s="96"/>
      <c r="M441" s="96"/>
      <c r="N441" s="96" t="s">
        <v>3196</v>
      </c>
      <c r="O441" s="96"/>
      <c r="P441" s="97"/>
      <c r="Q441" s="97"/>
      <c r="R441" s="104" t="s">
        <v>112</v>
      </c>
      <c r="S441" s="104" t="s">
        <v>112</v>
      </c>
      <c r="T441" s="98"/>
      <c r="U441" s="97" t="s">
        <v>1382</v>
      </c>
      <c r="V441" s="96" t="s">
        <v>34</v>
      </c>
      <c r="W441" s="9">
        <f t="shared" ca="1" si="33"/>
        <v>804</v>
      </c>
      <c r="X441" s="9" t="str">
        <f t="shared" ca="1" si="34"/>
        <v>Above 1 Year</v>
      </c>
      <c r="Y441" s="9" t="str">
        <f t="shared" ca="1" si="38"/>
        <v/>
      </c>
      <c r="Z441" s="9" t="str">
        <f t="shared" ca="1" si="39"/>
        <v/>
      </c>
      <c r="AA441" s="97" t="s">
        <v>207</v>
      </c>
      <c r="AB441" s="97" t="s">
        <v>4455</v>
      </c>
      <c r="AC441" s="97" t="str">
        <f t="shared" ca="1" si="40"/>
        <v>Above 1 Year</v>
      </c>
    </row>
    <row r="442" spans="1:29" s="24" customFormat="1" ht="25.5" customHeight="1" x14ac:dyDescent="0.25">
      <c r="A442" s="96">
        <v>441</v>
      </c>
      <c r="B442" s="97" t="s">
        <v>104</v>
      </c>
      <c r="C442" s="97" t="s">
        <v>1383</v>
      </c>
      <c r="D442" s="96" t="s">
        <v>980</v>
      </c>
      <c r="E442" s="98">
        <v>45508</v>
      </c>
      <c r="F442" s="96" t="s">
        <v>225</v>
      </c>
      <c r="G442" s="96">
        <v>2024</v>
      </c>
      <c r="H442" s="97" t="s">
        <v>77</v>
      </c>
      <c r="I442" s="97" t="s">
        <v>72</v>
      </c>
      <c r="J442" s="96" t="s">
        <v>31</v>
      </c>
      <c r="K442" s="98"/>
      <c r="L442" s="96"/>
      <c r="M442" s="96"/>
      <c r="N442" s="96" t="s">
        <v>3196</v>
      </c>
      <c r="O442" s="96"/>
      <c r="P442" s="97"/>
      <c r="Q442" s="97"/>
      <c r="R442" s="104" t="s">
        <v>112</v>
      </c>
      <c r="S442" s="104" t="s">
        <v>112</v>
      </c>
      <c r="T442" s="98"/>
      <c r="U442" s="97" t="s">
        <v>1384</v>
      </c>
      <c r="V442" s="96" t="s">
        <v>34</v>
      </c>
      <c r="W442" s="9">
        <f t="shared" ca="1" si="33"/>
        <v>803</v>
      </c>
      <c r="X442" s="9" t="str">
        <f t="shared" ca="1" si="34"/>
        <v>Above 1 Year</v>
      </c>
      <c r="Y442" s="9" t="str">
        <f t="shared" ca="1" si="38"/>
        <v/>
      </c>
      <c r="Z442" s="9" t="str">
        <f t="shared" ca="1" si="39"/>
        <v/>
      </c>
      <c r="AA442" s="97" t="s">
        <v>378</v>
      </c>
      <c r="AB442" s="97" t="s">
        <v>4456</v>
      </c>
      <c r="AC442" s="97" t="str">
        <f t="shared" ca="1" si="40"/>
        <v>Above 1 Year</v>
      </c>
    </row>
    <row r="443" spans="1:29" s="24" customFormat="1" ht="25.5" customHeight="1" x14ac:dyDescent="0.25">
      <c r="A443" s="96">
        <v>442</v>
      </c>
      <c r="B443" s="97" t="s">
        <v>90</v>
      </c>
      <c r="C443" s="97" t="s">
        <v>1293</v>
      </c>
      <c r="D443" s="96" t="s">
        <v>980</v>
      </c>
      <c r="E443" s="98">
        <v>45509</v>
      </c>
      <c r="F443" s="96" t="s">
        <v>225</v>
      </c>
      <c r="G443" s="96">
        <v>2024</v>
      </c>
      <c r="H443" s="97" t="s">
        <v>77</v>
      </c>
      <c r="I443" s="97" t="s">
        <v>72</v>
      </c>
      <c r="J443" s="96" t="s">
        <v>31</v>
      </c>
      <c r="K443" s="98"/>
      <c r="L443" s="96"/>
      <c r="M443" s="96"/>
      <c r="N443" s="96" t="s">
        <v>3196</v>
      </c>
      <c r="O443" s="96"/>
      <c r="P443" s="97"/>
      <c r="Q443" s="97"/>
      <c r="R443" s="104" t="s">
        <v>112</v>
      </c>
      <c r="S443" s="104" t="s">
        <v>112</v>
      </c>
      <c r="T443" s="98"/>
      <c r="U443" s="97" t="s">
        <v>1385</v>
      </c>
      <c r="V443" s="96" t="s">
        <v>34</v>
      </c>
      <c r="W443" s="9">
        <f t="shared" ca="1" si="33"/>
        <v>802</v>
      </c>
      <c r="X443" s="9" t="str">
        <f t="shared" ca="1" si="34"/>
        <v>Above 1 Year</v>
      </c>
      <c r="Y443" s="9" t="str">
        <f t="shared" ca="1" si="38"/>
        <v/>
      </c>
      <c r="Z443" s="9" t="str">
        <f t="shared" ca="1" si="39"/>
        <v/>
      </c>
      <c r="AA443" s="97" t="s">
        <v>378</v>
      </c>
      <c r="AB443" s="97" t="s">
        <v>4457</v>
      </c>
      <c r="AC443" s="97" t="str">
        <f t="shared" ca="1" si="40"/>
        <v>Above 1 Year</v>
      </c>
    </row>
    <row r="444" spans="1:29" s="24" customFormat="1" ht="25.5" customHeight="1" x14ac:dyDescent="0.25">
      <c r="A444" s="96">
        <v>443</v>
      </c>
      <c r="B444" s="97" t="s">
        <v>118</v>
      </c>
      <c r="C444" s="97" t="s">
        <v>1386</v>
      </c>
      <c r="D444" s="96" t="s">
        <v>1315</v>
      </c>
      <c r="E444" s="98">
        <v>45510</v>
      </c>
      <c r="F444" s="96" t="s">
        <v>225</v>
      </c>
      <c r="G444" s="96">
        <v>2024</v>
      </c>
      <c r="H444" s="97" t="s">
        <v>70</v>
      </c>
      <c r="I444" s="97" t="s">
        <v>70</v>
      </c>
      <c r="J444" s="96" t="s">
        <v>70</v>
      </c>
      <c r="K444" s="98"/>
      <c r="L444" s="96"/>
      <c r="M444" s="96"/>
      <c r="N444" s="96" t="s">
        <v>3196</v>
      </c>
      <c r="O444" s="96"/>
      <c r="P444" s="97"/>
      <c r="Q444" s="97"/>
      <c r="R444" s="104" t="s">
        <v>112</v>
      </c>
      <c r="S444" s="104" t="s">
        <v>112</v>
      </c>
      <c r="T444" s="98"/>
      <c r="U444" s="97" t="s">
        <v>1387</v>
      </c>
      <c r="V444" s="96" t="s">
        <v>34</v>
      </c>
      <c r="W444" s="9">
        <f t="shared" ca="1" si="33"/>
        <v>801</v>
      </c>
      <c r="X444" s="9" t="str">
        <f t="shared" ca="1" si="34"/>
        <v>Above 1 Year</v>
      </c>
      <c r="Y444" s="9" t="str">
        <f t="shared" ca="1" si="38"/>
        <v/>
      </c>
      <c r="Z444" s="9" t="str">
        <f t="shared" ca="1" si="39"/>
        <v/>
      </c>
      <c r="AA444" s="97" t="s">
        <v>254</v>
      </c>
      <c r="AB444" s="97" t="s">
        <v>4458</v>
      </c>
      <c r="AC444" s="97" t="str">
        <f t="shared" ca="1" si="40"/>
        <v>Above 1 Year</v>
      </c>
    </row>
    <row r="445" spans="1:29" s="24" customFormat="1" ht="25.5" customHeight="1" x14ac:dyDescent="0.25">
      <c r="A445" s="96">
        <v>444</v>
      </c>
      <c r="B445" s="97" t="s">
        <v>47</v>
      </c>
      <c r="C445" s="97" t="s">
        <v>1391</v>
      </c>
      <c r="D445" s="96" t="s">
        <v>1392</v>
      </c>
      <c r="E445" s="98">
        <v>45511</v>
      </c>
      <c r="F445" s="96" t="s">
        <v>225</v>
      </c>
      <c r="G445" s="96">
        <v>2024</v>
      </c>
      <c r="H445" s="97" t="s">
        <v>77</v>
      </c>
      <c r="I445" s="97" t="s">
        <v>72</v>
      </c>
      <c r="J445" s="96" t="s">
        <v>31</v>
      </c>
      <c r="K445" s="98"/>
      <c r="L445" s="96"/>
      <c r="M445" s="96"/>
      <c r="N445" s="96" t="s">
        <v>3196</v>
      </c>
      <c r="O445" s="96"/>
      <c r="P445" s="97"/>
      <c r="Q445" s="97"/>
      <c r="R445" s="104" t="s">
        <v>112</v>
      </c>
      <c r="S445" s="104" t="s">
        <v>112</v>
      </c>
      <c r="T445" s="98"/>
      <c r="U445" s="97" t="s">
        <v>1393</v>
      </c>
      <c r="V445" s="96" t="s">
        <v>34</v>
      </c>
      <c r="W445" s="9">
        <f t="shared" ca="1" si="33"/>
        <v>800</v>
      </c>
      <c r="X445" s="9" t="str">
        <f t="shared" ca="1" si="34"/>
        <v>Above 1 Year</v>
      </c>
      <c r="Y445" s="9" t="str">
        <f t="shared" ca="1" si="38"/>
        <v/>
      </c>
      <c r="Z445" s="9" t="str">
        <f t="shared" ca="1" si="39"/>
        <v/>
      </c>
      <c r="AA445" s="97" t="s">
        <v>378</v>
      </c>
      <c r="AB445" s="97" t="s">
        <v>4459</v>
      </c>
      <c r="AC445" s="97" t="str">
        <f t="shared" ca="1" si="40"/>
        <v>Above 1 Year</v>
      </c>
    </row>
    <row r="446" spans="1:29" s="24" customFormat="1" ht="25.5" customHeight="1" x14ac:dyDescent="0.25">
      <c r="A446" s="96">
        <v>445</v>
      </c>
      <c r="B446" s="97" t="s">
        <v>79</v>
      </c>
      <c r="C446" s="97" t="s">
        <v>1272</v>
      </c>
      <c r="D446" s="96" t="s">
        <v>222</v>
      </c>
      <c r="E446" s="98">
        <v>45516</v>
      </c>
      <c r="F446" s="96" t="s">
        <v>225</v>
      </c>
      <c r="G446" s="96">
        <v>2024</v>
      </c>
      <c r="H446" s="97" t="s">
        <v>29</v>
      </c>
      <c r="I446" s="97" t="s">
        <v>30</v>
      </c>
      <c r="J446" s="96" t="s">
        <v>31</v>
      </c>
      <c r="K446" s="98"/>
      <c r="L446" s="96"/>
      <c r="M446" s="96"/>
      <c r="N446" s="96" t="s">
        <v>3196</v>
      </c>
      <c r="O446" s="96"/>
      <c r="P446" s="97"/>
      <c r="Q446" s="97"/>
      <c r="R446" s="104" t="s">
        <v>50</v>
      </c>
      <c r="S446" s="104" t="s">
        <v>112</v>
      </c>
      <c r="T446" s="98"/>
      <c r="U446" s="97" t="s">
        <v>1787</v>
      </c>
      <c r="V446" s="96" t="s">
        <v>34</v>
      </c>
      <c r="W446" s="9">
        <f t="shared" ca="1" si="33"/>
        <v>795</v>
      </c>
      <c r="X446" s="9" t="str">
        <f t="shared" ca="1" si="34"/>
        <v>Above 1 Year</v>
      </c>
      <c r="Y446" s="9" t="str">
        <f t="shared" ca="1" si="38"/>
        <v/>
      </c>
      <c r="Z446" s="9" t="str">
        <f t="shared" ca="1" si="39"/>
        <v/>
      </c>
      <c r="AA446" s="97" t="s">
        <v>193</v>
      </c>
      <c r="AB446" s="97" t="s">
        <v>4460</v>
      </c>
      <c r="AC446" s="97" t="str">
        <f t="shared" ca="1" si="40"/>
        <v>Above 1 Year</v>
      </c>
    </row>
    <row r="447" spans="1:29" s="24" customFormat="1" ht="25.5" customHeight="1" x14ac:dyDescent="0.25">
      <c r="A447" s="96">
        <v>446</v>
      </c>
      <c r="B447" s="97" t="s">
        <v>28</v>
      </c>
      <c r="C447" s="97" t="s">
        <v>1395</v>
      </c>
      <c r="D447" s="96" t="s">
        <v>1400</v>
      </c>
      <c r="E447" s="98">
        <v>45516</v>
      </c>
      <c r="F447" s="96" t="s">
        <v>225</v>
      </c>
      <c r="G447" s="96">
        <v>2024</v>
      </c>
      <c r="H447" s="97" t="s">
        <v>48</v>
      </c>
      <c r="I447" s="97" t="s">
        <v>49</v>
      </c>
      <c r="J447" s="96" t="s">
        <v>31</v>
      </c>
      <c r="K447" s="98"/>
      <c r="L447" s="96"/>
      <c r="M447" s="96"/>
      <c r="N447" s="96" t="s">
        <v>3196</v>
      </c>
      <c r="O447" s="96"/>
      <c r="P447" s="97"/>
      <c r="Q447" s="97"/>
      <c r="R447" s="104" t="s">
        <v>112</v>
      </c>
      <c r="S447" s="104" t="s">
        <v>112</v>
      </c>
      <c r="T447" s="98"/>
      <c r="U447" s="97" t="s">
        <v>1401</v>
      </c>
      <c r="V447" s="96" t="s">
        <v>34</v>
      </c>
      <c r="W447" s="9">
        <f t="shared" ca="1" si="33"/>
        <v>795</v>
      </c>
      <c r="X447" s="9" t="str">
        <f t="shared" ca="1" si="34"/>
        <v>Above 1 Year</v>
      </c>
      <c r="Y447" s="9" t="str">
        <f t="shared" ca="1" si="38"/>
        <v/>
      </c>
      <c r="Z447" s="9" t="str">
        <f t="shared" ca="1" si="39"/>
        <v/>
      </c>
      <c r="AA447" s="97" t="s">
        <v>207</v>
      </c>
      <c r="AB447" s="97" t="s">
        <v>4461</v>
      </c>
      <c r="AC447" s="97" t="str">
        <f t="shared" ca="1" si="40"/>
        <v>Above 1 Year</v>
      </c>
    </row>
    <row r="448" spans="1:29" s="24" customFormat="1" ht="25.5" customHeight="1" x14ac:dyDescent="0.25">
      <c r="A448" s="96">
        <v>447</v>
      </c>
      <c r="B448" s="97" t="s">
        <v>68</v>
      </c>
      <c r="C448" s="97" t="s">
        <v>1402</v>
      </c>
      <c r="D448" s="96" t="s">
        <v>264</v>
      </c>
      <c r="E448" s="98">
        <v>45518</v>
      </c>
      <c r="F448" s="96" t="s">
        <v>225</v>
      </c>
      <c r="G448" s="96">
        <v>2024</v>
      </c>
      <c r="H448" s="97" t="s">
        <v>59</v>
      </c>
      <c r="I448" s="97" t="s">
        <v>59</v>
      </c>
      <c r="J448" s="96" t="s">
        <v>60</v>
      </c>
      <c r="K448" s="98"/>
      <c r="L448" s="96"/>
      <c r="M448" s="96"/>
      <c r="N448" s="96" t="s">
        <v>3196</v>
      </c>
      <c r="O448" s="96"/>
      <c r="P448" s="97"/>
      <c r="Q448" s="97"/>
      <c r="R448" s="104" t="s">
        <v>112</v>
      </c>
      <c r="S448" s="104" t="s">
        <v>112</v>
      </c>
      <c r="T448" s="98"/>
      <c r="U448" s="97" t="s">
        <v>1403</v>
      </c>
      <c r="V448" s="96" t="s">
        <v>34</v>
      </c>
      <c r="W448" s="9">
        <f t="shared" ca="1" si="33"/>
        <v>793</v>
      </c>
      <c r="X448" s="9" t="str">
        <f t="shared" ca="1" si="34"/>
        <v>Above 1 Year</v>
      </c>
      <c r="Y448" s="9" t="str">
        <f t="shared" ca="1" si="38"/>
        <v/>
      </c>
      <c r="Z448" s="9" t="str">
        <f t="shared" ca="1" si="39"/>
        <v/>
      </c>
      <c r="AA448" s="97" t="s">
        <v>229</v>
      </c>
      <c r="AB448" s="97" t="s">
        <v>4462</v>
      </c>
      <c r="AC448" s="97" t="str">
        <f t="shared" ca="1" si="40"/>
        <v>Above 1 Year</v>
      </c>
    </row>
    <row r="449" spans="1:29" s="24" customFormat="1" ht="25.5" customHeight="1" x14ac:dyDescent="0.25">
      <c r="A449" s="96">
        <v>448</v>
      </c>
      <c r="B449" s="97" t="s">
        <v>68</v>
      </c>
      <c r="C449" s="97" t="s">
        <v>1394</v>
      </c>
      <c r="D449" s="96" t="s">
        <v>1315</v>
      </c>
      <c r="E449" s="98">
        <v>45519</v>
      </c>
      <c r="F449" s="96" t="s">
        <v>225</v>
      </c>
      <c r="G449" s="96">
        <v>2024</v>
      </c>
      <c r="H449" s="97" t="s">
        <v>70</v>
      </c>
      <c r="I449" s="97" t="s">
        <v>70</v>
      </c>
      <c r="J449" s="96" t="s">
        <v>70</v>
      </c>
      <c r="K449" s="98"/>
      <c r="L449" s="96"/>
      <c r="M449" s="96"/>
      <c r="N449" s="96" t="s">
        <v>3196</v>
      </c>
      <c r="O449" s="96"/>
      <c r="P449" s="97"/>
      <c r="Q449" s="97"/>
      <c r="R449" s="104" t="s">
        <v>112</v>
      </c>
      <c r="S449" s="104" t="s">
        <v>112</v>
      </c>
      <c r="T449" s="98"/>
      <c r="U449" s="97" t="s">
        <v>1404</v>
      </c>
      <c r="V449" s="96" t="s">
        <v>34</v>
      </c>
      <c r="W449" s="9">
        <f t="shared" ca="1" si="33"/>
        <v>792</v>
      </c>
      <c r="X449" s="9" t="str">
        <f t="shared" ca="1" si="34"/>
        <v>Above 1 Year</v>
      </c>
      <c r="Y449" s="9" t="str">
        <f t="shared" ca="1" si="38"/>
        <v/>
      </c>
      <c r="Z449" s="9" t="str">
        <f t="shared" ca="1" si="39"/>
        <v/>
      </c>
      <c r="AA449" s="97" t="s">
        <v>254</v>
      </c>
      <c r="AB449" s="97" t="s">
        <v>4463</v>
      </c>
      <c r="AC449" s="97" t="str">
        <f t="shared" ca="1" si="40"/>
        <v>Above 1 Year</v>
      </c>
    </row>
    <row r="450" spans="1:29" s="24" customFormat="1" ht="25.5" customHeight="1" x14ac:dyDescent="0.25">
      <c r="A450" s="96">
        <v>449</v>
      </c>
      <c r="B450" s="97" t="s">
        <v>38</v>
      </c>
      <c r="C450" s="97" t="s">
        <v>703</v>
      </c>
      <c r="D450" s="96" t="s">
        <v>704</v>
      </c>
      <c r="E450" s="98">
        <v>45523</v>
      </c>
      <c r="F450" s="96" t="s">
        <v>225</v>
      </c>
      <c r="G450" s="96">
        <v>2024</v>
      </c>
      <c r="H450" s="97" t="s">
        <v>108</v>
      </c>
      <c r="I450" s="97" t="s">
        <v>54</v>
      </c>
      <c r="J450" s="96" t="s">
        <v>31</v>
      </c>
      <c r="K450" s="98"/>
      <c r="L450" s="96"/>
      <c r="M450" s="96"/>
      <c r="N450" s="96" t="s">
        <v>3196</v>
      </c>
      <c r="O450" s="96"/>
      <c r="P450" s="97"/>
      <c r="Q450" s="97"/>
      <c r="R450" s="104" t="s">
        <v>40</v>
      </c>
      <c r="S450" s="104" t="s">
        <v>137</v>
      </c>
      <c r="T450" s="98">
        <v>46304</v>
      </c>
      <c r="U450" s="97" t="s">
        <v>705</v>
      </c>
      <c r="V450" s="96" t="s">
        <v>34</v>
      </c>
      <c r="W450" s="9">
        <f t="shared" ref="W450:W513" ca="1" si="41">IF(N450="UI",DATEDIF(E450,TODAY(),"D"),"")</f>
        <v>788</v>
      </c>
      <c r="X450" s="9" t="str">
        <f t="shared" ref="X450:X513" ca="1" si="42">IF(N450="UI",IF(W450&gt;365,"Above 1 Year",IF(AND(W450&lt;=365,W450&gt;180),"Above 6 Months",IF(AND(W450&lt;=180,W450&gt;90),"Above 3 Months",IF(AND(W450&lt;=90,W450&gt;60),"Above 60 Days",IF(AND(W450&lt;=60,W450&gt;45),"45 to 60 Days","Below 45 Days"))))),"")</f>
        <v>Above 1 Year</v>
      </c>
      <c r="Y450" s="9">
        <f t="shared" ca="1" si="38"/>
        <v>7</v>
      </c>
      <c r="Z450" s="9" t="str">
        <f t="shared" ca="1" si="39"/>
        <v>Below 45 Days</v>
      </c>
      <c r="AA450" s="97" t="s">
        <v>706</v>
      </c>
      <c r="AB450" s="97" t="s">
        <v>4465</v>
      </c>
      <c r="AC450" s="97" t="str">
        <f t="shared" ca="1" si="40"/>
        <v>Above 1 Year</v>
      </c>
    </row>
    <row r="451" spans="1:29" s="24" customFormat="1" ht="25.5" customHeight="1" x14ac:dyDescent="0.25">
      <c r="A451" s="96">
        <v>450</v>
      </c>
      <c r="B451" s="97" t="s">
        <v>124</v>
      </c>
      <c r="C451" s="97" t="s">
        <v>1293</v>
      </c>
      <c r="D451" s="96" t="s">
        <v>980</v>
      </c>
      <c r="E451" s="98">
        <v>45523</v>
      </c>
      <c r="F451" s="96" t="s">
        <v>225</v>
      </c>
      <c r="G451" s="96">
        <v>2024</v>
      </c>
      <c r="H451" s="97" t="s">
        <v>77</v>
      </c>
      <c r="I451" s="97" t="s">
        <v>72</v>
      </c>
      <c r="J451" s="96" t="s">
        <v>31</v>
      </c>
      <c r="K451" s="98"/>
      <c r="L451" s="96"/>
      <c r="M451" s="96"/>
      <c r="N451" s="96" t="s">
        <v>3196</v>
      </c>
      <c r="O451" s="96"/>
      <c r="P451" s="97"/>
      <c r="Q451" s="97"/>
      <c r="R451" s="104" t="s">
        <v>112</v>
      </c>
      <c r="S451" s="104" t="s">
        <v>112</v>
      </c>
      <c r="T451" s="98"/>
      <c r="U451" s="97" t="s">
        <v>1414</v>
      </c>
      <c r="V451" s="96" t="s">
        <v>34</v>
      </c>
      <c r="W451" s="9">
        <f t="shared" ca="1" si="41"/>
        <v>788</v>
      </c>
      <c r="X451" s="9" t="str">
        <f t="shared" ca="1" si="42"/>
        <v>Above 1 Year</v>
      </c>
      <c r="Y451" s="9" t="str">
        <f t="shared" ca="1" si="38"/>
        <v/>
      </c>
      <c r="Z451" s="9" t="str">
        <f t="shared" ca="1" si="39"/>
        <v/>
      </c>
      <c r="AA451" s="97" t="s">
        <v>378</v>
      </c>
      <c r="AB451" s="97" t="s">
        <v>4467</v>
      </c>
      <c r="AC451" s="97" t="str">
        <f t="shared" ca="1" si="40"/>
        <v>Above 1 Year</v>
      </c>
    </row>
    <row r="452" spans="1:29" s="24" customFormat="1" ht="25.5" customHeight="1" x14ac:dyDescent="0.25">
      <c r="A452" s="96">
        <v>451</v>
      </c>
      <c r="B452" s="97" t="s">
        <v>61</v>
      </c>
      <c r="C452" s="97" t="s">
        <v>1420</v>
      </c>
      <c r="D452" s="96" t="s">
        <v>1351</v>
      </c>
      <c r="E452" s="98">
        <v>45526</v>
      </c>
      <c r="F452" s="96" t="s">
        <v>225</v>
      </c>
      <c r="G452" s="96">
        <v>2024</v>
      </c>
      <c r="H452" s="97" t="s">
        <v>94</v>
      </c>
      <c r="I452" s="97" t="s">
        <v>94</v>
      </c>
      <c r="J452" s="96" t="s">
        <v>31</v>
      </c>
      <c r="K452" s="98"/>
      <c r="L452" s="96"/>
      <c r="M452" s="96"/>
      <c r="N452" s="96" t="s">
        <v>3196</v>
      </c>
      <c r="O452" s="96"/>
      <c r="P452" s="97"/>
      <c r="Q452" s="97"/>
      <c r="R452" s="104" t="s">
        <v>112</v>
      </c>
      <c r="S452" s="104" t="s">
        <v>112</v>
      </c>
      <c r="T452" s="98"/>
      <c r="U452" s="97" t="s">
        <v>1421</v>
      </c>
      <c r="V452" s="96" t="s">
        <v>34</v>
      </c>
      <c r="W452" s="9">
        <f t="shared" ca="1" si="41"/>
        <v>785</v>
      </c>
      <c r="X452" s="9" t="str">
        <f t="shared" ca="1" si="42"/>
        <v>Above 1 Year</v>
      </c>
      <c r="Y452" s="9" t="str">
        <f t="shared" ca="1" si="38"/>
        <v/>
      </c>
      <c r="Z452" s="9" t="str">
        <f t="shared" ca="1" si="39"/>
        <v/>
      </c>
      <c r="AA452" s="97" t="s">
        <v>245</v>
      </c>
      <c r="AB452" s="97" t="s">
        <v>4468</v>
      </c>
      <c r="AC452" s="97" t="str">
        <f t="shared" ca="1" si="40"/>
        <v>Above 1 Year</v>
      </c>
    </row>
    <row r="453" spans="1:29" s="24" customFormat="1" ht="25.5" customHeight="1" x14ac:dyDescent="0.25">
      <c r="A453" s="96">
        <v>452</v>
      </c>
      <c r="B453" s="97" t="s">
        <v>65</v>
      </c>
      <c r="C453" s="97" t="s">
        <v>1303</v>
      </c>
      <c r="D453" s="96" t="s">
        <v>1027</v>
      </c>
      <c r="E453" s="98">
        <v>45527</v>
      </c>
      <c r="F453" s="96" t="s">
        <v>225</v>
      </c>
      <c r="G453" s="96">
        <v>2024</v>
      </c>
      <c r="H453" s="97" t="s">
        <v>48</v>
      </c>
      <c r="I453" s="97" t="s">
        <v>49</v>
      </c>
      <c r="J453" s="96" t="s">
        <v>31</v>
      </c>
      <c r="K453" s="98"/>
      <c r="L453" s="96"/>
      <c r="M453" s="96"/>
      <c r="N453" s="96" t="s">
        <v>3196</v>
      </c>
      <c r="O453" s="96"/>
      <c r="P453" s="97"/>
      <c r="Q453" s="97"/>
      <c r="R453" s="104" t="s">
        <v>112</v>
      </c>
      <c r="S453" s="104" t="s">
        <v>112</v>
      </c>
      <c r="T453" s="98"/>
      <c r="U453" s="97" t="s">
        <v>1422</v>
      </c>
      <c r="V453" s="96" t="s">
        <v>34</v>
      </c>
      <c r="W453" s="9">
        <f t="shared" ca="1" si="41"/>
        <v>784</v>
      </c>
      <c r="X453" s="9" t="str">
        <f t="shared" ca="1" si="42"/>
        <v>Above 1 Year</v>
      </c>
      <c r="Y453" s="9" t="str">
        <f t="shared" ca="1" si="38"/>
        <v/>
      </c>
      <c r="Z453" s="9" t="str">
        <f t="shared" ca="1" si="39"/>
        <v/>
      </c>
      <c r="AA453" s="97" t="s">
        <v>207</v>
      </c>
      <c r="AB453" s="97" t="s">
        <v>4469</v>
      </c>
      <c r="AC453" s="97" t="str">
        <f t="shared" ca="1" si="40"/>
        <v>Above 1 Year</v>
      </c>
    </row>
    <row r="454" spans="1:29" s="24" customFormat="1" ht="25.5" customHeight="1" x14ac:dyDescent="0.25">
      <c r="A454" s="96">
        <v>453</v>
      </c>
      <c r="B454" s="97" t="s">
        <v>63</v>
      </c>
      <c r="C454" s="97" t="s">
        <v>1283</v>
      </c>
      <c r="D454" s="96" t="s">
        <v>1027</v>
      </c>
      <c r="E454" s="98">
        <v>45531</v>
      </c>
      <c r="F454" s="96" t="s">
        <v>225</v>
      </c>
      <c r="G454" s="96">
        <v>2024</v>
      </c>
      <c r="H454" s="97" t="s">
        <v>48</v>
      </c>
      <c r="I454" s="97" t="s">
        <v>49</v>
      </c>
      <c r="J454" s="96" t="s">
        <v>31</v>
      </c>
      <c r="K454" s="98"/>
      <c r="L454" s="96"/>
      <c r="M454" s="96"/>
      <c r="N454" s="96" t="s">
        <v>3196</v>
      </c>
      <c r="O454" s="96"/>
      <c r="P454" s="97"/>
      <c r="Q454" s="97"/>
      <c r="R454" s="104" t="s">
        <v>50</v>
      </c>
      <c r="S454" s="104" t="s">
        <v>141</v>
      </c>
      <c r="T454" s="98"/>
      <c r="U454" s="97" t="s">
        <v>1423</v>
      </c>
      <c r="V454" s="96" t="s">
        <v>34</v>
      </c>
      <c r="W454" s="9">
        <f t="shared" ca="1" si="41"/>
        <v>780</v>
      </c>
      <c r="X454" s="9" t="str">
        <f t="shared" ca="1" si="42"/>
        <v>Above 1 Year</v>
      </c>
      <c r="Y454" s="9" t="str">
        <f t="shared" ca="1" si="38"/>
        <v/>
      </c>
      <c r="Z454" s="9" t="str">
        <f t="shared" ca="1" si="39"/>
        <v/>
      </c>
      <c r="AA454" s="97" t="s">
        <v>207</v>
      </c>
      <c r="AB454" s="97" t="s">
        <v>4470</v>
      </c>
      <c r="AC454" s="97" t="str">
        <f t="shared" ca="1" si="40"/>
        <v>Above 1 Year</v>
      </c>
    </row>
    <row r="455" spans="1:29" s="24" customFormat="1" ht="25.5" customHeight="1" x14ac:dyDescent="0.25">
      <c r="A455" s="96">
        <v>454</v>
      </c>
      <c r="B455" s="97" t="s">
        <v>118</v>
      </c>
      <c r="C455" s="97" t="s">
        <v>1432</v>
      </c>
      <c r="D455" s="96" t="s">
        <v>227</v>
      </c>
      <c r="E455" s="98">
        <v>45536</v>
      </c>
      <c r="F455" s="96" t="s">
        <v>190</v>
      </c>
      <c r="G455" s="96">
        <v>2024</v>
      </c>
      <c r="H455" s="97" t="s">
        <v>59</v>
      </c>
      <c r="I455" s="97" t="s">
        <v>59</v>
      </c>
      <c r="J455" s="96" t="s">
        <v>60</v>
      </c>
      <c r="K455" s="98"/>
      <c r="L455" s="96"/>
      <c r="M455" s="96"/>
      <c r="N455" s="96" t="s">
        <v>3196</v>
      </c>
      <c r="O455" s="96"/>
      <c r="P455" s="97"/>
      <c r="Q455" s="97"/>
      <c r="R455" s="104" t="s">
        <v>112</v>
      </c>
      <c r="S455" s="104" t="s">
        <v>112</v>
      </c>
      <c r="T455" s="98"/>
      <c r="U455" s="97" t="s">
        <v>1433</v>
      </c>
      <c r="V455" s="96" t="s">
        <v>34</v>
      </c>
      <c r="W455" s="9">
        <f t="shared" ca="1" si="41"/>
        <v>775</v>
      </c>
      <c r="X455" s="9" t="str">
        <f t="shared" ca="1" si="42"/>
        <v>Above 1 Year</v>
      </c>
      <c r="Y455" s="9" t="str">
        <f t="shared" ca="1" si="38"/>
        <v/>
      </c>
      <c r="Z455" s="9" t="str">
        <f t="shared" ca="1" si="39"/>
        <v/>
      </c>
      <c r="AA455" s="97" t="s">
        <v>229</v>
      </c>
      <c r="AB455" s="97" t="s">
        <v>4474</v>
      </c>
      <c r="AC455" s="97" t="str">
        <f t="shared" ca="1" si="40"/>
        <v>Above 1 Year</v>
      </c>
    </row>
    <row r="456" spans="1:29" s="24" customFormat="1" ht="25.5" customHeight="1" x14ac:dyDescent="0.25">
      <c r="A456" s="96">
        <v>455</v>
      </c>
      <c r="B456" s="99" t="s">
        <v>114</v>
      </c>
      <c r="C456" s="99" t="s">
        <v>1303</v>
      </c>
      <c r="D456" s="100" t="s">
        <v>1315</v>
      </c>
      <c r="E456" s="101">
        <v>45537</v>
      </c>
      <c r="F456" s="100" t="s">
        <v>190</v>
      </c>
      <c r="G456" s="100">
        <v>2024</v>
      </c>
      <c r="H456" s="102" t="s">
        <v>70</v>
      </c>
      <c r="I456" s="99" t="s">
        <v>70</v>
      </c>
      <c r="J456" s="100" t="s">
        <v>70</v>
      </c>
      <c r="K456" s="101"/>
      <c r="L456" s="100"/>
      <c r="M456" s="100"/>
      <c r="N456" s="96" t="s">
        <v>3196</v>
      </c>
      <c r="O456" s="100"/>
      <c r="P456" s="99"/>
      <c r="Q456" s="99"/>
      <c r="R456" s="104" t="s">
        <v>112</v>
      </c>
      <c r="S456" s="104" t="s">
        <v>112</v>
      </c>
      <c r="T456" s="98"/>
      <c r="U456" s="99" t="s">
        <v>1435</v>
      </c>
      <c r="V456" s="100" t="s">
        <v>34</v>
      </c>
      <c r="W456" s="9">
        <f t="shared" ca="1" si="41"/>
        <v>774</v>
      </c>
      <c r="X456" s="9" t="str">
        <f t="shared" ca="1" si="42"/>
        <v>Above 1 Year</v>
      </c>
      <c r="Y456" s="9" t="str">
        <f t="shared" ca="1" si="38"/>
        <v/>
      </c>
      <c r="Z456" s="9" t="str">
        <f t="shared" ca="1" si="39"/>
        <v/>
      </c>
      <c r="AA456" s="100" t="s">
        <v>254</v>
      </c>
      <c r="AB456" s="97" t="s">
        <v>4475</v>
      </c>
      <c r="AC456" s="97" t="str">
        <f t="shared" ca="1" si="40"/>
        <v>Above 1 Year</v>
      </c>
    </row>
    <row r="457" spans="1:29" s="24" customFormat="1" ht="25.5" customHeight="1" x14ac:dyDescent="0.25">
      <c r="A457" s="96">
        <v>456</v>
      </c>
      <c r="B457" s="97" t="s">
        <v>89</v>
      </c>
      <c r="C457" s="97" t="s">
        <v>1410</v>
      </c>
      <c r="D457" s="96" t="s">
        <v>1351</v>
      </c>
      <c r="E457" s="98">
        <v>45538</v>
      </c>
      <c r="F457" s="96" t="s">
        <v>190</v>
      </c>
      <c r="G457" s="96">
        <v>2024</v>
      </c>
      <c r="H457" s="97" t="s">
        <v>94</v>
      </c>
      <c r="I457" s="97" t="s">
        <v>94</v>
      </c>
      <c r="J457" s="96" t="s">
        <v>31</v>
      </c>
      <c r="K457" s="98"/>
      <c r="L457" s="96"/>
      <c r="M457" s="96"/>
      <c r="N457" s="96" t="s">
        <v>3196</v>
      </c>
      <c r="O457" s="96"/>
      <c r="P457" s="97"/>
      <c r="Q457" s="97"/>
      <c r="R457" s="104" t="s">
        <v>112</v>
      </c>
      <c r="S457" s="104" t="s">
        <v>112</v>
      </c>
      <c r="T457" s="98"/>
      <c r="U457" s="97" t="s">
        <v>1436</v>
      </c>
      <c r="V457" s="96" t="s">
        <v>34</v>
      </c>
      <c r="W457" s="9">
        <f t="shared" ca="1" si="41"/>
        <v>773</v>
      </c>
      <c r="X457" s="9" t="str">
        <f t="shared" ca="1" si="42"/>
        <v>Above 1 Year</v>
      </c>
      <c r="Y457" s="9" t="str">
        <f t="shared" ca="1" si="38"/>
        <v/>
      </c>
      <c r="Z457" s="9" t="str">
        <f t="shared" ca="1" si="39"/>
        <v/>
      </c>
      <c r="AA457" s="97" t="s">
        <v>245</v>
      </c>
      <c r="AB457" s="97" t="s">
        <v>4476</v>
      </c>
      <c r="AC457" s="97" t="str">
        <f t="shared" ca="1" si="40"/>
        <v>Above 1 Year</v>
      </c>
    </row>
    <row r="458" spans="1:29" s="24" customFormat="1" ht="25.5" customHeight="1" x14ac:dyDescent="0.25">
      <c r="A458" s="96">
        <v>457</v>
      </c>
      <c r="B458" s="97" t="s">
        <v>114</v>
      </c>
      <c r="C458" s="97" t="s">
        <v>1282</v>
      </c>
      <c r="D458" s="96" t="s">
        <v>1354</v>
      </c>
      <c r="E458" s="98">
        <v>45539</v>
      </c>
      <c r="F458" s="96" t="s">
        <v>190</v>
      </c>
      <c r="G458" s="96">
        <v>2024</v>
      </c>
      <c r="H458" s="97" t="s">
        <v>103</v>
      </c>
      <c r="I458" s="97" t="s">
        <v>49</v>
      </c>
      <c r="J458" s="96" t="s">
        <v>31</v>
      </c>
      <c r="K458" s="98"/>
      <c r="L458" s="96"/>
      <c r="M458" s="96"/>
      <c r="N458" s="96" t="s">
        <v>3196</v>
      </c>
      <c r="O458" s="96"/>
      <c r="P458" s="97"/>
      <c r="Q458" s="97"/>
      <c r="R458" s="104" t="s">
        <v>112</v>
      </c>
      <c r="S458" s="104" t="s">
        <v>112</v>
      </c>
      <c r="T458" s="98"/>
      <c r="U458" s="97" t="s">
        <v>1437</v>
      </c>
      <c r="V458" s="96" t="s">
        <v>34</v>
      </c>
      <c r="W458" s="9">
        <f t="shared" ca="1" si="41"/>
        <v>772</v>
      </c>
      <c r="X458" s="9" t="str">
        <f t="shared" ca="1" si="42"/>
        <v>Above 1 Year</v>
      </c>
      <c r="Y458" s="9" t="str">
        <f t="shared" ca="1" si="38"/>
        <v/>
      </c>
      <c r="Z458" s="9" t="str">
        <f t="shared" ca="1" si="39"/>
        <v/>
      </c>
      <c r="AA458" s="97" t="s">
        <v>207</v>
      </c>
      <c r="AB458" s="97" t="s">
        <v>4477</v>
      </c>
      <c r="AC458" s="97" t="str">
        <f t="shared" ca="1" si="40"/>
        <v>Above 1 Year</v>
      </c>
    </row>
    <row r="459" spans="1:29" s="24" customFormat="1" ht="25.5" customHeight="1" x14ac:dyDescent="0.25">
      <c r="A459" s="96">
        <v>458</v>
      </c>
      <c r="B459" s="97" t="s">
        <v>68</v>
      </c>
      <c r="C459" s="97" t="s">
        <v>1438</v>
      </c>
      <c r="D459" s="96" t="s">
        <v>845</v>
      </c>
      <c r="E459" s="98">
        <v>45540</v>
      </c>
      <c r="F459" s="96" t="s">
        <v>190</v>
      </c>
      <c r="G459" s="96">
        <v>2024</v>
      </c>
      <c r="H459" s="97" t="s">
        <v>116</v>
      </c>
      <c r="I459" s="97" t="s">
        <v>116</v>
      </c>
      <c r="J459" s="96" t="s">
        <v>116</v>
      </c>
      <c r="K459" s="98">
        <v>45915</v>
      </c>
      <c r="L459" s="96" t="s">
        <v>191</v>
      </c>
      <c r="M459" s="96"/>
      <c r="N459" s="96" t="s">
        <v>3196</v>
      </c>
      <c r="O459" s="96"/>
      <c r="P459" s="97"/>
      <c r="Q459" s="97"/>
      <c r="R459" s="104" t="s">
        <v>2664</v>
      </c>
      <c r="S459" s="104" t="s">
        <v>2664</v>
      </c>
      <c r="T459" s="98">
        <v>45915</v>
      </c>
      <c r="U459" s="97" t="s">
        <v>1439</v>
      </c>
      <c r="V459" s="96" t="s">
        <v>34</v>
      </c>
      <c r="W459" s="9">
        <f t="shared" ca="1" si="41"/>
        <v>771</v>
      </c>
      <c r="X459" s="9" t="str">
        <f t="shared" ca="1" si="42"/>
        <v>Above 1 Year</v>
      </c>
      <c r="Y459" s="9">
        <f t="shared" ca="1" si="38"/>
        <v>396</v>
      </c>
      <c r="Z459" s="9" t="str">
        <f t="shared" ca="1" si="39"/>
        <v>Above 1 Year</v>
      </c>
      <c r="AA459" s="97" t="s">
        <v>402</v>
      </c>
      <c r="AB459" s="97" t="s">
        <v>4478</v>
      </c>
      <c r="AC459" s="97" t="str">
        <f t="shared" ca="1" si="40"/>
        <v>Above 1 Year</v>
      </c>
    </row>
    <row r="460" spans="1:29" s="24" customFormat="1" ht="25.5" customHeight="1" x14ac:dyDescent="0.25">
      <c r="A460" s="96">
        <v>459</v>
      </c>
      <c r="B460" s="97" t="s">
        <v>65</v>
      </c>
      <c r="C460" s="97" t="s">
        <v>1440</v>
      </c>
      <c r="D460" s="96" t="s">
        <v>1027</v>
      </c>
      <c r="E460" s="98">
        <v>45541</v>
      </c>
      <c r="F460" s="96" t="s">
        <v>190</v>
      </c>
      <c r="G460" s="96">
        <v>2024</v>
      </c>
      <c r="H460" s="97" t="s">
        <v>48</v>
      </c>
      <c r="I460" s="97" t="s">
        <v>49</v>
      </c>
      <c r="J460" s="96" t="s">
        <v>31</v>
      </c>
      <c r="K460" s="98"/>
      <c r="L460" s="96"/>
      <c r="M460" s="96"/>
      <c r="N460" s="96" t="s">
        <v>3196</v>
      </c>
      <c r="O460" s="96"/>
      <c r="P460" s="97"/>
      <c r="Q460" s="97"/>
      <c r="R460" s="104" t="s">
        <v>112</v>
      </c>
      <c r="S460" s="104" t="s">
        <v>141</v>
      </c>
      <c r="T460" s="98"/>
      <c r="U460" s="97" t="s">
        <v>1441</v>
      </c>
      <c r="V460" s="96" t="s">
        <v>34</v>
      </c>
      <c r="W460" s="9">
        <f t="shared" ca="1" si="41"/>
        <v>770</v>
      </c>
      <c r="X460" s="9" t="str">
        <f t="shared" ca="1" si="42"/>
        <v>Above 1 Year</v>
      </c>
      <c r="Y460" s="9" t="str">
        <f t="shared" ca="1" si="38"/>
        <v/>
      </c>
      <c r="Z460" s="9" t="str">
        <f t="shared" ca="1" si="39"/>
        <v/>
      </c>
      <c r="AA460" s="97" t="s">
        <v>207</v>
      </c>
      <c r="AB460" s="97" t="s">
        <v>4479</v>
      </c>
      <c r="AC460" s="97" t="str">
        <f t="shared" ca="1" si="40"/>
        <v>Above 1 Year</v>
      </c>
    </row>
    <row r="461" spans="1:29" s="24" customFormat="1" ht="25.5" customHeight="1" x14ac:dyDescent="0.25">
      <c r="A461" s="96">
        <v>460</v>
      </c>
      <c r="B461" s="97" t="s">
        <v>74</v>
      </c>
      <c r="C461" s="97" t="s">
        <v>703</v>
      </c>
      <c r="D461" s="96" t="s">
        <v>666</v>
      </c>
      <c r="E461" s="98">
        <v>45541</v>
      </c>
      <c r="F461" s="96" t="s">
        <v>190</v>
      </c>
      <c r="G461" s="96">
        <v>2024</v>
      </c>
      <c r="H461" s="97" t="s">
        <v>48</v>
      </c>
      <c r="I461" s="97" t="s">
        <v>49</v>
      </c>
      <c r="J461" s="96" t="s">
        <v>31</v>
      </c>
      <c r="K461" s="98"/>
      <c r="L461" s="96"/>
      <c r="M461" s="96"/>
      <c r="N461" s="96" t="s">
        <v>3196</v>
      </c>
      <c r="O461" s="96"/>
      <c r="P461" s="97"/>
      <c r="Q461" s="97"/>
      <c r="R461" s="104" t="s">
        <v>112</v>
      </c>
      <c r="S461" s="104" t="s">
        <v>112</v>
      </c>
      <c r="T461" s="98"/>
      <c r="U461" s="97" t="s">
        <v>1442</v>
      </c>
      <c r="V461" s="96" t="s">
        <v>34</v>
      </c>
      <c r="W461" s="9">
        <f t="shared" ca="1" si="41"/>
        <v>770</v>
      </c>
      <c r="X461" s="9" t="str">
        <f t="shared" ca="1" si="42"/>
        <v>Above 1 Year</v>
      </c>
      <c r="Y461" s="9" t="str">
        <f t="shared" ca="1" si="38"/>
        <v/>
      </c>
      <c r="Z461" s="9" t="str">
        <f t="shared" ca="1" si="39"/>
        <v/>
      </c>
      <c r="AA461" s="97" t="s">
        <v>207</v>
      </c>
      <c r="AB461" s="97" t="s">
        <v>4480</v>
      </c>
      <c r="AC461" s="97" t="str">
        <f t="shared" ca="1" si="40"/>
        <v>Above 1 Year</v>
      </c>
    </row>
    <row r="462" spans="1:29" s="24" customFormat="1" ht="25.5" customHeight="1" x14ac:dyDescent="0.25">
      <c r="A462" s="96">
        <v>461</v>
      </c>
      <c r="B462" s="97" t="s">
        <v>79</v>
      </c>
      <c r="C462" s="97" t="s">
        <v>1219</v>
      </c>
      <c r="D462" s="96" t="s">
        <v>264</v>
      </c>
      <c r="E462" s="98">
        <v>45542</v>
      </c>
      <c r="F462" s="96" t="s">
        <v>190</v>
      </c>
      <c r="G462" s="96">
        <v>2024</v>
      </c>
      <c r="H462" s="97" t="s">
        <v>59</v>
      </c>
      <c r="I462" s="97" t="s">
        <v>59</v>
      </c>
      <c r="J462" s="96" t="s">
        <v>60</v>
      </c>
      <c r="K462" s="98"/>
      <c r="L462" s="96"/>
      <c r="M462" s="96"/>
      <c r="N462" s="96" t="s">
        <v>3196</v>
      </c>
      <c r="O462" s="96"/>
      <c r="P462" s="97"/>
      <c r="Q462" s="97"/>
      <c r="R462" s="104" t="s">
        <v>112</v>
      </c>
      <c r="S462" s="104" t="s">
        <v>112</v>
      </c>
      <c r="T462" s="98"/>
      <c r="U462" s="97" t="s">
        <v>1445</v>
      </c>
      <c r="V462" s="96" t="s">
        <v>34</v>
      </c>
      <c r="W462" s="9">
        <f t="shared" ca="1" si="41"/>
        <v>769</v>
      </c>
      <c r="X462" s="9" t="str">
        <f t="shared" ca="1" si="42"/>
        <v>Above 1 Year</v>
      </c>
      <c r="Y462" s="9" t="str">
        <f t="shared" ca="1" si="38"/>
        <v/>
      </c>
      <c r="Z462" s="9" t="str">
        <f t="shared" ca="1" si="39"/>
        <v/>
      </c>
      <c r="AA462" s="97" t="s">
        <v>229</v>
      </c>
      <c r="AB462" s="97" t="s">
        <v>4481</v>
      </c>
      <c r="AC462" s="97" t="str">
        <f t="shared" ca="1" si="40"/>
        <v>Above 1 Year</v>
      </c>
    </row>
    <row r="463" spans="1:29" s="24" customFormat="1" ht="25.5" customHeight="1" x14ac:dyDescent="0.25">
      <c r="A463" s="96">
        <v>462</v>
      </c>
      <c r="B463" s="97" t="s">
        <v>55</v>
      </c>
      <c r="C463" s="97" t="s">
        <v>1446</v>
      </c>
      <c r="D463" s="96" t="s">
        <v>227</v>
      </c>
      <c r="E463" s="98">
        <v>45543</v>
      </c>
      <c r="F463" s="96" t="s">
        <v>190</v>
      </c>
      <c r="G463" s="96">
        <v>2024</v>
      </c>
      <c r="H463" s="97" t="s">
        <v>59</v>
      </c>
      <c r="I463" s="97" t="s">
        <v>59</v>
      </c>
      <c r="J463" s="96" t="s">
        <v>60</v>
      </c>
      <c r="K463" s="98"/>
      <c r="L463" s="96"/>
      <c r="M463" s="96"/>
      <c r="N463" s="96" t="s">
        <v>3196</v>
      </c>
      <c r="O463" s="96"/>
      <c r="P463" s="97"/>
      <c r="Q463" s="97"/>
      <c r="R463" s="104" t="s">
        <v>112</v>
      </c>
      <c r="S463" s="104" t="s">
        <v>112</v>
      </c>
      <c r="T463" s="98"/>
      <c r="U463" s="97" t="s">
        <v>1447</v>
      </c>
      <c r="V463" s="96" t="s">
        <v>34</v>
      </c>
      <c r="W463" s="9">
        <f t="shared" ca="1" si="41"/>
        <v>768</v>
      </c>
      <c r="X463" s="9" t="str">
        <f t="shared" ca="1" si="42"/>
        <v>Above 1 Year</v>
      </c>
      <c r="Y463" s="9" t="str">
        <f t="shared" ca="1" si="38"/>
        <v/>
      </c>
      <c r="Z463" s="9" t="str">
        <f t="shared" ca="1" si="39"/>
        <v/>
      </c>
      <c r="AA463" s="97" t="s">
        <v>229</v>
      </c>
      <c r="AB463" s="97" t="s">
        <v>4482</v>
      </c>
      <c r="AC463" s="97" t="str">
        <f t="shared" ca="1" si="40"/>
        <v>Above 1 Year</v>
      </c>
    </row>
    <row r="464" spans="1:29" s="24" customFormat="1" ht="25.5" customHeight="1" x14ac:dyDescent="0.25">
      <c r="A464" s="96">
        <v>463</v>
      </c>
      <c r="B464" s="97" t="s">
        <v>28</v>
      </c>
      <c r="C464" s="97" t="s">
        <v>1448</v>
      </c>
      <c r="D464" s="96" t="s">
        <v>1449</v>
      </c>
      <c r="E464" s="98">
        <v>45544</v>
      </c>
      <c r="F464" s="96" t="s">
        <v>190</v>
      </c>
      <c r="G464" s="96">
        <v>2024</v>
      </c>
      <c r="H464" s="97" t="s">
        <v>48</v>
      </c>
      <c r="I464" s="97" t="s">
        <v>49</v>
      </c>
      <c r="J464" s="96" t="s">
        <v>31</v>
      </c>
      <c r="K464" s="98"/>
      <c r="L464" s="96"/>
      <c r="M464" s="96"/>
      <c r="N464" s="96" t="s">
        <v>3196</v>
      </c>
      <c r="O464" s="96"/>
      <c r="P464" s="97"/>
      <c r="Q464" s="97"/>
      <c r="R464" s="104" t="s">
        <v>112</v>
      </c>
      <c r="S464" s="104" t="s">
        <v>112</v>
      </c>
      <c r="T464" s="98"/>
      <c r="U464" s="97" t="s">
        <v>1450</v>
      </c>
      <c r="V464" s="96" t="s">
        <v>34</v>
      </c>
      <c r="W464" s="9">
        <f t="shared" ca="1" si="41"/>
        <v>767</v>
      </c>
      <c r="X464" s="9" t="str">
        <f t="shared" ca="1" si="42"/>
        <v>Above 1 Year</v>
      </c>
      <c r="Y464" s="9" t="str">
        <f t="shared" ca="1" si="38"/>
        <v/>
      </c>
      <c r="Z464" s="9" t="str">
        <f t="shared" ca="1" si="39"/>
        <v/>
      </c>
      <c r="AA464" s="97" t="s">
        <v>207</v>
      </c>
      <c r="AB464" s="97" t="s">
        <v>4483</v>
      </c>
      <c r="AC464" s="97" t="str">
        <f t="shared" ca="1" si="40"/>
        <v>Above 1 Year</v>
      </c>
    </row>
    <row r="465" spans="1:29" s="24" customFormat="1" ht="25.5" customHeight="1" x14ac:dyDescent="0.25">
      <c r="A465" s="96">
        <v>464</v>
      </c>
      <c r="B465" s="97" t="s">
        <v>63</v>
      </c>
      <c r="C465" s="97" t="s">
        <v>1298</v>
      </c>
      <c r="D465" s="96" t="s">
        <v>1027</v>
      </c>
      <c r="E465" s="98">
        <v>45545</v>
      </c>
      <c r="F465" s="96" t="s">
        <v>190</v>
      </c>
      <c r="G465" s="96">
        <v>2024</v>
      </c>
      <c r="H465" s="97" t="s">
        <v>48</v>
      </c>
      <c r="I465" s="97" t="s">
        <v>49</v>
      </c>
      <c r="J465" s="96" t="s">
        <v>31</v>
      </c>
      <c r="K465" s="98"/>
      <c r="L465" s="96"/>
      <c r="M465" s="96"/>
      <c r="N465" s="96" t="s">
        <v>3196</v>
      </c>
      <c r="O465" s="96"/>
      <c r="P465" s="97"/>
      <c r="Q465" s="97"/>
      <c r="R465" s="104" t="s">
        <v>50</v>
      </c>
      <c r="S465" s="104" t="s">
        <v>141</v>
      </c>
      <c r="T465" s="98"/>
      <c r="U465" s="97" t="s">
        <v>1451</v>
      </c>
      <c r="V465" s="96" t="s">
        <v>34</v>
      </c>
      <c r="W465" s="9">
        <f t="shared" ca="1" si="41"/>
        <v>766</v>
      </c>
      <c r="X465" s="9" t="str">
        <f t="shared" ca="1" si="42"/>
        <v>Above 1 Year</v>
      </c>
      <c r="Y465" s="9" t="str">
        <f t="shared" ca="1" si="38"/>
        <v/>
      </c>
      <c r="Z465" s="9" t="str">
        <f t="shared" ca="1" si="39"/>
        <v/>
      </c>
      <c r="AA465" s="97" t="s">
        <v>207</v>
      </c>
      <c r="AB465" s="97" t="s">
        <v>4484</v>
      </c>
      <c r="AC465" s="97" t="str">
        <f t="shared" ca="1" si="40"/>
        <v>Above 1 Year</v>
      </c>
    </row>
    <row r="466" spans="1:29" s="24" customFormat="1" ht="25.5" customHeight="1" x14ac:dyDescent="0.25">
      <c r="A466" s="96">
        <v>465</v>
      </c>
      <c r="B466" s="97" t="s">
        <v>68</v>
      </c>
      <c r="C466" s="97" t="s">
        <v>1452</v>
      </c>
      <c r="D466" s="96" t="s">
        <v>227</v>
      </c>
      <c r="E466" s="98">
        <v>45547</v>
      </c>
      <c r="F466" s="96" t="s">
        <v>190</v>
      </c>
      <c r="G466" s="96">
        <v>2024</v>
      </c>
      <c r="H466" s="97" t="s">
        <v>59</v>
      </c>
      <c r="I466" s="97" t="s">
        <v>59</v>
      </c>
      <c r="J466" s="96" t="s">
        <v>60</v>
      </c>
      <c r="K466" s="98"/>
      <c r="L466" s="96"/>
      <c r="M466" s="96"/>
      <c r="N466" s="96" t="s">
        <v>3196</v>
      </c>
      <c r="O466" s="96"/>
      <c r="P466" s="97"/>
      <c r="Q466" s="97"/>
      <c r="R466" s="104" t="s">
        <v>112</v>
      </c>
      <c r="S466" s="104" t="s">
        <v>112</v>
      </c>
      <c r="T466" s="98"/>
      <c r="U466" s="97" t="s">
        <v>1453</v>
      </c>
      <c r="V466" s="96" t="s">
        <v>34</v>
      </c>
      <c r="W466" s="9">
        <f t="shared" ca="1" si="41"/>
        <v>764</v>
      </c>
      <c r="X466" s="9" t="str">
        <f t="shared" ca="1" si="42"/>
        <v>Above 1 Year</v>
      </c>
      <c r="Y466" s="9" t="str">
        <f t="shared" ca="1" si="38"/>
        <v/>
      </c>
      <c r="Z466" s="9" t="str">
        <f t="shared" ca="1" si="39"/>
        <v/>
      </c>
      <c r="AA466" s="97" t="s">
        <v>229</v>
      </c>
      <c r="AB466" s="97" t="s">
        <v>4485</v>
      </c>
      <c r="AC466" s="97" t="str">
        <f t="shared" ca="1" si="40"/>
        <v>Above 1 Year</v>
      </c>
    </row>
    <row r="467" spans="1:29" s="24" customFormat="1" ht="25.5" customHeight="1" x14ac:dyDescent="0.25">
      <c r="A467" s="96">
        <v>466</v>
      </c>
      <c r="B467" s="97" t="s">
        <v>74</v>
      </c>
      <c r="C467" s="97" t="s">
        <v>1454</v>
      </c>
      <c r="D467" s="96" t="s">
        <v>1455</v>
      </c>
      <c r="E467" s="98">
        <v>45547</v>
      </c>
      <c r="F467" s="96" t="s">
        <v>190</v>
      </c>
      <c r="G467" s="96">
        <v>2024</v>
      </c>
      <c r="H467" s="97" t="s">
        <v>117</v>
      </c>
      <c r="I467" s="97" t="s">
        <v>117</v>
      </c>
      <c r="J467" s="96" t="s">
        <v>117</v>
      </c>
      <c r="K467" s="98"/>
      <c r="L467" s="96"/>
      <c r="M467" s="96"/>
      <c r="N467" s="96" t="s">
        <v>3196</v>
      </c>
      <c r="O467" s="96"/>
      <c r="P467" s="97"/>
      <c r="Q467" s="97"/>
      <c r="R467" s="104" t="s">
        <v>112</v>
      </c>
      <c r="S467" s="104" t="s">
        <v>112</v>
      </c>
      <c r="T467" s="98"/>
      <c r="U467" s="97" t="s">
        <v>1456</v>
      </c>
      <c r="V467" s="96" t="s">
        <v>34</v>
      </c>
      <c r="W467" s="9">
        <f t="shared" ca="1" si="41"/>
        <v>764</v>
      </c>
      <c r="X467" s="9" t="str">
        <f t="shared" ca="1" si="42"/>
        <v>Above 1 Year</v>
      </c>
      <c r="Y467" s="9" t="str">
        <f t="shared" ca="1" si="38"/>
        <v/>
      </c>
      <c r="Z467" s="9" t="str">
        <f t="shared" ca="1" si="39"/>
        <v/>
      </c>
      <c r="AA467" s="97" t="s">
        <v>1052</v>
      </c>
      <c r="AB467" s="97" t="s">
        <v>4486</v>
      </c>
      <c r="AC467" s="97" t="str">
        <f t="shared" ca="1" si="40"/>
        <v>Above 1 Year</v>
      </c>
    </row>
    <row r="468" spans="1:29" s="24" customFormat="1" ht="25.5" customHeight="1" x14ac:dyDescent="0.25">
      <c r="A468" s="96">
        <v>467</v>
      </c>
      <c r="B468" s="99" t="s">
        <v>65</v>
      </c>
      <c r="C468" s="99" t="s">
        <v>1460</v>
      </c>
      <c r="D468" s="100" t="s">
        <v>845</v>
      </c>
      <c r="E468" s="101">
        <v>45549</v>
      </c>
      <c r="F468" s="100" t="s">
        <v>190</v>
      </c>
      <c r="G468" s="100">
        <v>2024</v>
      </c>
      <c r="H468" s="102" t="s">
        <v>116</v>
      </c>
      <c r="I468" s="99" t="s">
        <v>116</v>
      </c>
      <c r="J468" s="100" t="s">
        <v>116</v>
      </c>
      <c r="K468" s="101">
        <v>45952</v>
      </c>
      <c r="L468" s="100" t="s">
        <v>191</v>
      </c>
      <c r="M468" s="100"/>
      <c r="N468" s="96" t="s">
        <v>3196</v>
      </c>
      <c r="O468" s="100"/>
      <c r="P468" s="99"/>
      <c r="Q468" s="99"/>
      <c r="R468" s="104" t="s">
        <v>2664</v>
      </c>
      <c r="S468" s="104" t="s">
        <v>2664</v>
      </c>
      <c r="T468" s="98">
        <v>45952</v>
      </c>
      <c r="U468" s="99" t="s">
        <v>1461</v>
      </c>
      <c r="V468" s="100" t="s">
        <v>34</v>
      </c>
      <c r="W468" s="9">
        <f t="shared" ca="1" si="41"/>
        <v>762</v>
      </c>
      <c r="X468" s="9" t="str">
        <f t="shared" ca="1" si="42"/>
        <v>Above 1 Year</v>
      </c>
      <c r="Y468" s="9">
        <f t="shared" ca="1" si="38"/>
        <v>359</v>
      </c>
      <c r="Z468" s="9" t="str">
        <f t="shared" ca="1" si="39"/>
        <v>Above 6 Months</v>
      </c>
      <c r="AA468" s="100" t="s">
        <v>402</v>
      </c>
      <c r="AB468" s="97" t="s">
        <v>4487</v>
      </c>
      <c r="AC468" s="97" t="str">
        <f t="shared" ca="1" si="40"/>
        <v>Above 1 Year</v>
      </c>
    </row>
    <row r="469" spans="1:29" s="24" customFormat="1" ht="25.5" customHeight="1" x14ac:dyDescent="0.25">
      <c r="A469" s="96">
        <v>468</v>
      </c>
      <c r="B469" s="97" t="s">
        <v>65</v>
      </c>
      <c r="C469" s="97" t="s">
        <v>1448</v>
      </c>
      <c r="D469" s="96" t="s">
        <v>901</v>
      </c>
      <c r="E469" s="98">
        <v>45550</v>
      </c>
      <c r="F469" s="96" t="s">
        <v>190</v>
      </c>
      <c r="G469" s="96">
        <v>2024</v>
      </c>
      <c r="H469" s="97" t="s">
        <v>116</v>
      </c>
      <c r="I469" s="97" t="s">
        <v>116</v>
      </c>
      <c r="J469" s="96" t="s">
        <v>116</v>
      </c>
      <c r="K469" s="98">
        <v>45957</v>
      </c>
      <c r="L469" s="96" t="s">
        <v>191</v>
      </c>
      <c r="M469" s="96"/>
      <c r="N469" s="96" t="s">
        <v>3196</v>
      </c>
      <c r="O469" s="96"/>
      <c r="P469" s="97"/>
      <c r="Q469" s="97"/>
      <c r="R469" s="104" t="s">
        <v>2664</v>
      </c>
      <c r="S469" s="104" t="s">
        <v>2664</v>
      </c>
      <c r="T469" s="98">
        <v>45957</v>
      </c>
      <c r="U469" s="97" t="s">
        <v>1464</v>
      </c>
      <c r="V469" s="96" t="s">
        <v>34</v>
      </c>
      <c r="W469" s="9">
        <f t="shared" ca="1" si="41"/>
        <v>761</v>
      </c>
      <c r="X469" s="9" t="str">
        <f t="shared" ca="1" si="42"/>
        <v>Above 1 Year</v>
      </c>
      <c r="Y469" s="9">
        <f t="shared" ca="1" si="38"/>
        <v>354</v>
      </c>
      <c r="Z469" s="9" t="str">
        <f t="shared" ca="1" si="39"/>
        <v>Above 6 Months</v>
      </c>
      <c r="AA469" s="97" t="s">
        <v>402</v>
      </c>
      <c r="AB469" s="97" t="s">
        <v>4488</v>
      </c>
      <c r="AC469" s="97" t="str">
        <f t="shared" ca="1" si="40"/>
        <v>Above 1 Year</v>
      </c>
    </row>
    <row r="470" spans="1:29" s="24" customFormat="1" ht="25.5" customHeight="1" x14ac:dyDescent="0.25">
      <c r="A470" s="96">
        <v>469</v>
      </c>
      <c r="B470" s="97" t="s">
        <v>118</v>
      </c>
      <c r="C470" s="97" t="s">
        <v>1232</v>
      </c>
      <c r="D470" s="96" t="s">
        <v>1465</v>
      </c>
      <c r="E470" s="98">
        <v>45551</v>
      </c>
      <c r="F470" s="96" t="s">
        <v>190</v>
      </c>
      <c r="G470" s="96">
        <v>2024</v>
      </c>
      <c r="H470" s="97" t="s">
        <v>116</v>
      </c>
      <c r="I470" s="97" t="s">
        <v>116</v>
      </c>
      <c r="J470" s="96" t="s">
        <v>116</v>
      </c>
      <c r="K470" s="98"/>
      <c r="L470" s="96"/>
      <c r="M470" s="96"/>
      <c r="N470" s="96" t="s">
        <v>3196</v>
      </c>
      <c r="O470" s="96"/>
      <c r="P470" s="97"/>
      <c r="Q470" s="97"/>
      <c r="R470" s="104" t="s">
        <v>50</v>
      </c>
      <c r="S470" s="104" t="s">
        <v>50</v>
      </c>
      <c r="T470" s="98"/>
      <c r="U470" s="97" t="s">
        <v>1466</v>
      </c>
      <c r="V470" s="96" t="s">
        <v>34</v>
      </c>
      <c r="W470" s="9">
        <f t="shared" ca="1" si="41"/>
        <v>760</v>
      </c>
      <c r="X470" s="9" t="str">
        <f t="shared" ca="1" si="42"/>
        <v>Above 1 Year</v>
      </c>
      <c r="Y470" s="9" t="str">
        <f t="shared" ca="1" si="38"/>
        <v/>
      </c>
      <c r="Z470" s="9" t="str">
        <f t="shared" ca="1" si="39"/>
        <v/>
      </c>
      <c r="AA470" s="97" t="s">
        <v>402</v>
      </c>
      <c r="AB470" s="97" t="s">
        <v>4489</v>
      </c>
      <c r="AC470" s="97" t="str">
        <f t="shared" ca="1" si="40"/>
        <v>Above 1 Year</v>
      </c>
    </row>
    <row r="471" spans="1:29" s="24" customFormat="1" ht="25.5" customHeight="1" x14ac:dyDescent="0.25">
      <c r="A471" s="96">
        <v>470</v>
      </c>
      <c r="B471" s="97" t="s">
        <v>78</v>
      </c>
      <c r="C471" s="97" t="s">
        <v>1198</v>
      </c>
      <c r="D471" s="96" t="s">
        <v>980</v>
      </c>
      <c r="E471" s="98">
        <v>45553</v>
      </c>
      <c r="F471" s="96" t="s">
        <v>190</v>
      </c>
      <c r="G471" s="96">
        <v>2024</v>
      </c>
      <c r="H471" s="97" t="s">
        <v>77</v>
      </c>
      <c r="I471" s="97" t="s">
        <v>72</v>
      </c>
      <c r="J471" s="96" t="s">
        <v>31</v>
      </c>
      <c r="K471" s="98"/>
      <c r="L471" s="96"/>
      <c r="M471" s="96"/>
      <c r="N471" s="96" t="s">
        <v>3196</v>
      </c>
      <c r="O471" s="96"/>
      <c r="P471" s="97"/>
      <c r="Q471" s="97"/>
      <c r="R471" s="104" t="s">
        <v>112</v>
      </c>
      <c r="S471" s="104" t="s">
        <v>112</v>
      </c>
      <c r="T471" s="98"/>
      <c r="U471" s="97" t="s">
        <v>1471</v>
      </c>
      <c r="V471" s="96" t="s">
        <v>34</v>
      </c>
      <c r="W471" s="9">
        <f t="shared" ca="1" si="41"/>
        <v>758</v>
      </c>
      <c r="X471" s="9" t="str">
        <f t="shared" ca="1" si="42"/>
        <v>Above 1 Year</v>
      </c>
      <c r="Y471" s="9" t="str">
        <f t="shared" ca="1" si="38"/>
        <v/>
      </c>
      <c r="Z471" s="9" t="str">
        <f t="shared" ca="1" si="39"/>
        <v/>
      </c>
      <c r="AA471" s="97" t="s">
        <v>378</v>
      </c>
      <c r="AB471" s="97" t="s">
        <v>4491</v>
      </c>
      <c r="AC471" s="97" t="str">
        <f t="shared" ca="1" si="40"/>
        <v>Above 1 Year</v>
      </c>
    </row>
    <row r="472" spans="1:29" s="24" customFormat="1" ht="25.5" customHeight="1" x14ac:dyDescent="0.25">
      <c r="A472" s="96">
        <v>471</v>
      </c>
      <c r="B472" s="97" t="s">
        <v>68</v>
      </c>
      <c r="C472" s="97" t="s">
        <v>1472</v>
      </c>
      <c r="D472" s="96" t="s">
        <v>980</v>
      </c>
      <c r="E472" s="98">
        <v>45554</v>
      </c>
      <c r="F472" s="96" t="s">
        <v>190</v>
      </c>
      <c r="G472" s="96">
        <v>2024</v>
      </c>
      <c r="H472" s="97" t="s">
        <v>77</v>
      </c>
      <c r="I472" s="97" t="s">
        <v>72</v>
      </c>
      <c r="J472" s="96" t="s">
        <v>31</v>
      </c>
      <c r="K472" s="98"/>
      <c r="L472" s="96"/>
      <c r="M472" s="96"/>
      <c r="N472" s="96" t="s">
        <v>3196</v>
      </c>
      <c r="O472" s="96"/>
      <c r="P472" s="97"/>
      <c r="Q472" s="97"/>
      <c r="R472" s="104" t="s">
        <v>112</v>
      </c>
      <c r="S472" s="104" t="s">
        <v>112</v>
      </c>
      <c r="T472" s="98"/>
      <c r="U472" s="97" t="s">
        <v>1473</v>
      </c>
      <c r="V472" s="96" t="s">
        <v>34</v>
      </c>
      <c r="W472" s="9">
        <f t="shared" ca="1" si="41"/>
        <v>757</v>
      </c>
      <c r="X472" s="9" t="str">
        <f t="shared" ca="1" si="42"/>
        <v>Above 1 Year</v>
      </c>
      <c r="Y472" s="9" t="str">
        <f t="shared" ca="1" si="38"/>
        <v/>
      </c>
      <c r="Z472" s="9" t="str">
        <f t="shared" ca="1" si="39"/>
        <v/>
      </c>
      <c r="AA472" s="97" t="s">
        <v>378</v>
      </c>
      <c r="AB472" s="97" t="s">
        <v>4492</v>
      </c>
      <c r="AC472" s="97" t="str">
        <f t="shared" ca="1" si="40"/>
        <v>Above 1 Year</v>
      </c>
    </row>
    <row r="473" spans="1:29" s="24" customFormat="1" ht="25.5" customHeight="1" x14ac:dyDescent="0.25">
      <c r="A473" s="96">
        <v>472</v>
      </c>
      <c r="B473" s="97" t="s">
        <v>28</v>
      </c>
      <c r="C473" s="97" t="s">
        <v>1419</v>
      </c>
      <c r="D473" s="96" t="s">
        <v>1474</v>
      </c>
      <c r="E473" s="98">
        <v>45555</v>
      </c>
      <c r="F473" s="96" t="s">
        <v>190</v>
      </c>
      <c r="G473" s="96">
        <v>2024</v>
      </c>
      <c r="H473" s="97" t="s">
        <v>103</v>
      </c>
      <c r="I473" s="97" t="s">
        <v>49</v>
      </c>
      <c r="J473" s="96" t="s">
        <v>31</v>
      </c>
      <c r="K473" s="98"/>
      <c r="L473" s="96"/>
      <c r="M473" s="96"/>
      <c r="N473" s="96" t="s">
        <v>3196</v>
      </c>
      <c r="O473" s="96"/>
      <c r="P473" s="97"/>
      <c r="Q473" s="97"/>
      <c r="R473" s="104" t="s">
        <v>112</v>
      </c>
      <c r="S473" s="104" t="s">
        <v>112</v>
      </c>
      <c r="T473" s="98"/>
      <c r="U473" s="97" t="s">
        <v>1475</v>
      </c>
      <c r="V473" s="96" t="s">
        <v>34</v>
      </c>
      <c r="W473" s="9">
        <f t="shared" ca="1" si="41"/>
        <v>756</v>
      </c>
      <c r="X473" s="9" t="str">
        <f t="shared" ca="1" si="42"/>
        <v>Above 1 Year</v>
      </c>
      <c r="Y473" s="9" t="str">
        <f t="shared" ca="1" si="38"/>
        <v/>
      </c>
      <c r="Z473" s="9" t="str">
        <f t="shared" ca="1" si="39"/>
        <v/>
      </c>
      <c r="AA473" s="97" t="s">
        <v>207</v>
      </c>
      <c r="AB473" s="97" t="s">
        <v>4494</v>
      </c>
      <c r="AC473" s="97" t="str">
        <f t="shared" ca="1" si="40"/>
        <v>Above 1 Year</v>
      </c>
    </row>
    <row r="474" spans="1:29" s="24" customFormat="1" ht="25.5" customHeight="1" x14ac:dyDescent="0.25">
      <c r="A474" s="96">
        <v>473</v>
      </c>
      <c r="B474" s="97" t="s">
        <v>98</v>
      </c>
      <c r="C474" s="97" t="s">
        <v>1218</v>
      </c>
      <c r="D474" s="96" t="s">
        <v>227</v>
      </c>
      <c r="E474" s="98">
        <v>45555</v>
      </c>
      <c r="F474" s="96" t="s">
        <v>190</v>
      </c>
      <c r="G474" s="96">
        <v>2024</v>
      </c>
      <c r="H474" s="97" t="s">
        <v>59</v>
      </c>
      <c r="I474" s="97" t="s">
        <v>59</v>
      </c>
      <c r="J474" s="96" t="s">
        <v>60</v>
      </c>
      <c r="K474" s="98"/>
      <c r="L474" s="96"/>
      <c r="M474" s="96"/>
      <c r="N474" s="96" t="s">
        <v>3196</v>
      </c>
      <c r="O474" s="96"/>
      <c r="P474" s="97"/>
      <c r="Q474" s="97"/>
      <c r="R474" s="104" t="s">
        <v>112</v>
      </c>
      <c r="S474" s="104" t="s">
        <v>112</v>
      </c>
      <c r="T474" s="98"/>
      <c r="U474" s="97" t="s">
        <v>1476</v>
      </c>
      <c r="V474" s="96" t="s">
        <v>34</v>
      </c>
      <c r="W474" s="9">
        <f t="shared" ca="1" si="41"/>
        <v>756</v>
      </c>
      <c r="X474" s="9" t="str">
        <f t="shared" ca="1" si="42"/>
        <v>Above 1 Year</v>
      </c>
      <c r="Y474" s="9" t="str">
        <f t="shared" ca="1" si="38"/>
        <v/>
      </c>
      <c r="Z474" s="9" t="str">
        <f t="shared" ca="1" si="39"/>
        <v/>
      </c>
      <c r="AA474" s="97" t="s">
        <v>229</v>
      </c>
      <c r="AB474" s="97" t="s">
        <v>4495</v>
      </c>
      <c r="AC474" s="97" t="str">
        <f t="shared" ca="1" si="40"/>
        <v>Above 1 Year</v>
      </c>
    </row>
    <row r="475" spans="1:29" s="24" customFormat="1" ht="25.5" customHeight="1" x14ac:dyDescent="0.25">
      <c r="A475" s="96">
        <v>474</v>
      </c>
      <c r="B475" s="97" t="s">
        <v>74</v>
      </c>
      <c r="C475" s="97" t="s">
        <v>1477</v>
      </c>
      <c r="D475" s="96" t="s">
        <v>1478</v>
      </c>
      <c r="E475" s="98">
        <v>45556</v>
      </c>
      <c r="F475" s="96" t="s">
        <v>190</v>
      </c>
      <c r="G475" s="96">
        <v>2024</v>
      </c>
      <c r="H475" s="97" t="s">
        <v>39</v>
      </c>
      <c r="I475" s="97" t="s">
        <v>39</v>
      </c>
      <c r="J475" s="96" t="s">
        <v>31</v>
      </c>
      <c r="K475" s="98"/>
      <c r="L475" s="96"/>
      <c r="M475" s="96"/>
      <c r="N475" s="96" t="s">
        <v>3196</v>
      </c>
      <c r="O475" s="96"/>
      <c r="P475" s="97"/>
      <c r="Q475" s="97"/>
      <c r="R475" s="104" t="s">
        <v>137</v>
      </c>
      <c r="S475" s="104" t="s">
        <v>137</v>
      </c>
      <c r="T475" s="98">
        <v>46018</v>
      </c>
      <c r="U475" s="97" t="s">
        <v>1479</v>
      </c>
      <c r="V475" s="96" t="s">
        <v>34</v>
      </c>
      <c r="W475" s="9">
        <f t="shared" ca="1" si="41"/>
        <v>755</v>
      </c>
      <c r="X475" s="9" t="str">
        <f t="shared" ca="1" si="42"/>
        <v>Above 1 Year</v>
      </c>
      <c r="Y475" s="9">
        <f t="shared" ca="1" si="38"/>
        <v>293</v>
      </c>
      <c r="Z475" s="9" t="str">
        <f t="shared" ca="1" si="39"/>
        <v>Above 6 Months</v>
      </c>
      <c r="AA475" s="97" t="s">
        <v>203</v>
      </c>
      <c r="AB475" s="97" t="s">
        <v>4496</v>
      </c>
      <c r="AC475" s="97" t="str">
        <f t="shared" ca="1" si="40"/>
        <v>Above 1 Year</v>
      </c>
    </row>
    <row r="476" spans="1:29" s="24" customFormat="1" ht="25.5" customHeight="1" x14ac:dyDescent="0.25">
      <c r="A476" s="96">
        <v>475</v>
      </c>
      <c r="B476" s="97" t="s">
        <v>65</v>
      </c>
      <c r="C476" s="97" t="s">
        <v>1480</v>
      </c>
      <c r="D476" s="96" t="s">
        <v>845</v>
      </c>
      <c r="E476" s="98">
        <v>45557</v>
      </c>
      <c r="F476" s="96" t="s">
        <v>190</v>
      </c>
      <c r="G476" s="96">
        <v>2024</v>
      </c>
      <c r="H476" s="97" t="s">
        <v>116</v>
      </c>
      <c r="I476" s="97" t="s">
        <v>116</v>
      </c>
      <c r="J476" s="96" t="s">
        <v>116</v>
      </c>
      <c r="K476" s="98"/>
      <c r="L476" s="96"/>
      <c r="M476" s="96"/>
      <c r="N476" s="96" t="s">
        <v>3196</v>
      </c>
      <c r="O476" s="96"/>
      <c r="P476" s="97"/>
      <c r="Q476" s="97"/>
      <c r="R476" s="104" t="s">
        <v>50</v>
      </c>
      <c r="S476" s="104" t="s">
        <v>50</v>
      </c>
      <c r="T476" s="98"/>
      <c r="U476" s="97" t="s">
        <v>1481</v>
      </c>
      <c r="V476" s="96" t="s">
        <v>34</v>
      </c>
      <c r="W476" s="9">
        <f t="shared" ca="1" si="41"/>
        <v>754</v>
      </c>
      <c r="X476" s="9" t="str">
        <f t="shared" ca="1" si="42"/>
        <v>Above 1 Year</v>
      </c>
      <c r="Y476" s="9" t="str">
        <f t="shared" ca="1" si="38"/>
        <v/>
      </c>
      <c r="Z476" s="9" t="str">
        <f t="shared" ca="1" si="39"/>
        <v/>
      </c>
      <c r="AA476" s="97" t="s">
        <v>402</v>
      </c>
      <c r="AB476" s="97" t="s">
        <v>4497</v>
      </c>
      <c r="AC476" s="97" t="str">
        <f t="shared" ca="1" si="40"/>
        <v>Above 1 Year</v>
      </c>
    </row>
    <row r="477" spans="1:29" s="24" customFormat="1" ht="25.5" customHeight="1" x14ac:dyDescent="0.25">
      <c r="A477" s="96">
        <v>476</v>
      </c>
      <c r="B477" s="97" t="s">
        <v>66</v>
      </c>
      <c r="C477" s="97" t="s">
        <v>1295</v>
      </c>
      <c r="D477" s="96" t="s">
        <v>227</v>
      </c>
      <c r="E477" s="98">
        <v>45558</v>
      </c>
      <c r="F477" s="96" t="s">
        <v>190</v>
      </c>
      <c r="G477" s="96">
        <v>2024</v>
      </c>
      <c r="H477" s="97" t="s">
        <v>59</v>
      </c>
      <c r="I477" s="97" t="s">
        <v>59</v>
      </c>
      <c r="J477" s="96" t="s">
        <v>60</v>
      </c>
      <c r="K477" s="98"/>
      <c r="L477" s="96"/>
      <c r="M477" s="96"/>
      <c r="N477" s="96" t="s">
        <v>3196</v>
      </c>
      <c r="O477" s="96"/>
      <c r="P477" s="97"/>
      <c r="Q477" s="97"/>
      <c r="R477" s="104" t="s">
        <v>112</v>
      </c>
      <c r="S477" s="104" t="s">
        <v>142</v>
      </c>
      <c r="T477" s="98"/>
      <c r="U477" s="97" t="s">
        <v>1482</v>
      </c>
      <c r="V477" s="96" t="s">
        <v>34</v>
      </c>
      <c r="W477" s="9">
        <f t="shared" ca="1" si="41"/>
        <v>753</v>
      </c>
      <c r="X477" s="9" t="str">
        <f t="shared" ca="1" si="42"/>
        <v>Above 1 Year</v>
      </c>
      <c r="Y477" s="9" t="str">
        <f t="shared" ca="1" si="38"/>
        <v/>
      </c>
      <c r="Z477" s="9" t="str">
        <f t="shared" ca="1" si="39"/>
        <v/>
      </c>
      <c r="AA477" s="97" t="s">
        <v>229</v>
      </c>
      <c r="AB477" s="97" t="s">
        <v>4498</v>
      </c>
      <c r="AC477" s="97" t="str">
        <f t="shared" ca="1" si="40"/>
        <v>Above 1 Year</v>
      </c>
    </row>
    <row r="478" spans="1:29" s="24" customFormat="1" ht="25.5" customHeight="1" x14ac:dyDescent="0.25">
      <c r="A478" s="96">
        <v>477</v>
      </c>
      <c r="B478" s="97" t="s">
        <v>118</v>
      </c>
      <c r="C478" s="97" t="s">
        <v>1483</v>
      </c>
      <c r="D478" s="96" t="s">
        <v>1484</v>
      </c>
      <c r="E478" s="98">
        <v>45558</v>
      </c>
      <c r="F478" s="96" t="s">
        <v>190</v>
      </c>
      <c r="G478" s="96">
        <v>2024</v>
      </c>
      <c r="H478" s="97" t="s">
        <v>77</v>
      </c>
      <c r="I478" s="97" t="s">
        <v>72</v>
      </c>
      <c r="J478" s="96" t="s">
        <v>31</v>
      </c>
      <c r="K478" s="98"/>
      <c r="L478" s="96"/>
      <c r="M478" s="96"/>
      <c r="N478" s="96" t="s">
        <v>3196</v>
      </c>
      <c r="O478" s="96"/>
      <c r="P478" s="97"/>
      <c r="Q478" s="97"/>
      <c r="R478" s="104" t="s">
        <v>112</v>
      </c>
      <c r="S478" s="104" t="s">
        <v>112</v>
      </c>
      <c r="T478" s="98"/>
      <c r="U478" s="97" t="s">
        <v>1485</v>
      </c>
      <c r="V478" s="96" t="s">
        <v>34</v>
      </c>
      <c r="W478" s="9">
        <f t="shared" ca="1" si="41"/>
        <v>753</v>
      </c>
      <c r="X478" s="9" t="str">
        <f t="shared" ca="1" si="42"/>
        <v>Above 1 Year</v>
      </c>
      <c r="Y478" s="9" t="str">
        <f t="shared" ca="1" si="38"/>
        <v/>
      </c>
      <c r="Z478" s="9" t="str">
        <f t="shared" ca="1" si="39"/>
        <v/>
      </c>
      <c r="AA478" s="97" t="s">
        <v>378</v>
      </c>
      <c r="AB478" s="97" t="s">
        <v>4499</v>
      </c>
      <c r="AC478" s="97" t="str">
        <f t="shared" ca="1" si="40"/>
        <v>Above 1 Year</v>
      </c>
    </row>
    <row r="479" spans="1:29" s="24" customFormat="1" ht="25.5" customHeight="1" x14ac:dyDescent="0.25">
      <c r="A479" s="96">
        <v>478</v>
      </c>
      <c r="B479" s="97" t="s">
        <v>68</v>
      </c>
      <c r="C479" s="97" t="s">
        <v>1486</v>
      </c>
      <c r="D479" s="96" t="s">
        <v>1332</v>
      </c>
      <c r="E479" s="98">
        <v>45558</v>
      </c>
      <c r="F479" s="96" t="s">
        <v>190</v>
      </c>
      <c r="G479" s="96">
        <v>2024</v>
      </c>
      <c r="H479" s="97" t="s">
        <v>71</v>
      </c>
      <c r="I479" s="97" t="s">
        <v>72</v>
      </c>
      <c r="J479" s="96" t="s">
        <v>31</v>
      </c>
      <c r="K479" s="98"/>
      <c r="L479" s="96"/>
      <c r="M479" s="96"/>
      <c r="N479" s="96" t="s">
        <v>3196</v>
      </c>
      <c r="O479" s="96"/>
      <c r="P479" s="97"/>
      <c r="Q479" s="97"/>
      <c r="R479" s="104" t="s">
        <v>112</v>
      </c>
      <c r="S479" s="104" t="s">
        <v>112</v>
      </c>
      <c r="T479" s="98"/>
      <c r="U479" s="97" t="s">
        <v>1487</v>
      </c>
      <c r="V479" s="96" t="s">
        <v>34</v>
      </c>
      <c r="W479" s="9">
        <f t="shared" ca="1" si="41"/>
        <v>753</v>
      </c>
      <c r="X479" s="9" t="str">
        <f t="shared" ca="1" si="42"/>
        <v>Above 1 Year</v>
      </c>
      <c r="Y479" s="9" t="str">
        <f t="shared" ca="1" si="38"/>
        <v/>
      </c>
      <c r="Z479" s="9" t="str">
        <f t="shared" ca="1" si="39"/>
        <v/>
      </c>
      <c r="AA479" s="97" t="s">
        <v>378</v>
      </c>
      <c r="AB479" s="97" t="s">
        <v>4500</v>
      </c>
      <c r="AC479" s="97" t="str">
        <f t="shared" ca="1" si="40"/>
        <v>Above 1 Year</v>
      </c>
    </row>
    <row r="480" spans="1:29" s="24" customFormat="1" ht="25.5" customHeight="1" x14ac:dyDescent="0.25">
      <c r="A480" s="96">
        <v>479</v>
      </c>
      <c r="B480" s="97" t="s">
        <v>38</v>
      </c>
      <c r="C480" s="97" t="s">
        <v>1488</v>
      </c>
      <c r="D480" s="96" t="s">
        <v>980</v>
      </c>
      <c r="E480" s="98">
        <v>45559</v>
      </c>
      <c r="F480" s="96" t="s">
        <v>190</v>
      </c>
      <c r="G480" s="96">
        <v>2024</v>
      </c>
      <c r="H480" s="97" t="s">
        <v>77</v>
      </c>
      <c r="I480" s="97" t="s">
        <v>72</v>
      </c>
      <c r="J480" s="96" t="s">
        <v>31</v>
      </c>
      <c r="K480" s="98"/>
      <c r="L480" s="96"/>
      <c r="M480" s="96"/>
      <c r="N480" s="96" t="s">
        <v>3196</v>
      </c>
      <c r="O480" s="96"/>
      <c r="P480" s="97"/>
      <c r="Q480" s="97"/>
      <c r="R480" s="104" t="s">
        <v>112</v>
      </c>
      <c r="S480" s="104" t="s">
        <v>112</v>
      </c>
      <c r="T480" s="98"/>
      <c r="U480" s="97" t="s">
        <v>1489</v>
      </c>
      <c r="V480" s="96" t="s">
        <v>34</v>
      </c>
      <c r="W480" s="9">
        <f t="shared" ca="1" si="41"/>
        <v>752</v>
      </c>
      <c r="X480" s="9" t="str">
        <f t="shared" ca="1" si="42"/>
        <v>Above 1 Year</v>
      </c>
      <c r="Y480" s="9" t="str">
        <f t="shared" ca="1" si="38"/>
        <v/>
      </c>
      <c r="Z480" s="9" t="str">
        <f t="shared" ca="1" si="39"/>
        <v/>
      </c>
      <c r="AA480" s="97" t="s">
        <v>378</v>
      </c>
      <c r="AB480" s="97" t="s">
        <v>4501</v>
      </c>
      <c r="AC480" s="97" t="str">
        <f t="shared" ca="1" si="40"/>
        <v>Above 1 Year</v>
      </c>
    </row>
    <row r="481" spans="1:29" s="24" customFormat="1" ht="25.5" customHeight="1" x14ac:dyDescent="0.25">
      <c r="A481" s="96">
        <v>480</v>
      </c>
      <c r="B481" s="99" t="s">
        <v>66</v>
      </c>
      <c r="C481" s="99" t="s">
        <v>1483</v>
      </c>
      <c r="D481" s="100" t="s">
        <v>901</v>
      </c>
      <c r="E481" s="101">
        <v>45560</v>
      </c>
      <c r="F481" s="100" t="s">
        <v>190</v>
      </c>
      <c r="G481" s="100">
        <v>2024</v>
      </c>
      <c r="H481" s="102" t="s">
        <v>116</v>
      </c>
      <c r="I481" s="99" t="s">
        <v>116</v>
      </c>
      <c r="J481" s="100" t="s">
        <v>116</v>
      </c>
      <c r="K481" s="101"/>
      <c r="L481" s="100"/>
      <c r="M481" s="100"/>
      <c r="N481" s="96" t="s">
        <v>3196</v>
      </c>
      <c r="O481" s="100"/>
      <c r="P481" s="99"/>
      <c r="Q481" s="99"/>
      <c r="R481" s="104" t="s">
        <v>50</v>
      </c>
      <c r="S481" s="104" t="s">
        <v>50</v>
      </c>
      <c r="T481" s="98"/>
      <c r="U481" s="99" t="s">
        <v>1490</v>
      </c>
      <c r="V481" s="100" t="s">
        <v>34</v>
      </c>
      <c r="W481" s="9">
        <f t="shared" ca="1" si="41"/>
        <v>751</v>
      </c>
      <c r="X481" s="9" t="str">
        <f t="shared" ca="1" si="42"/>
        <v>Above 1 Year</v>
      </c>
      <c r="Y481" s="9" t="str">
        <f t="shared" ca="1" si="38"/>
        <v/>
      </c>
      <c r="Z481" s="9" t="str">
        <f t="shared" ca="1" si="39"/>
        <v/>
      </c>
      <c r="AA481" s="100" t="s">
        <v>402</v>
      </c>
      <c r="AB481" s="97" t="s">
        <v>4502</v>
      </c>
      <c r="AC481" s="97" t="str">
        <f t="shared" ca="1" si="40"/>
        <v>Above 1 Year</v>
      </c>
    </row>
    <row r="482" spans="1:29" s="24" customFormat="1" ht="25.5" customHeight="1" x14ac:dyDescent="0.25">
      <c r="A482" s="96">
        <v>481</v>
      </c>
      <c r="B482" s="97" t="s">
        <v>68</v>
      </c>
      <c r="C482" s="97" t="s">
        <v>1491</v>
      </c>
      <c r="D482" s="96" t="s">
        <v>845</v>
      </c>
      <c r="E482" s="98">
        <v>45560</v>
      </c>
      <c r="F482" s="96" t="s">
        <v>190</v>
      </c>
      <c r="G482" s="96">
        <v>2024</v>
      </c>
      <c r="H482" s="97" t="s">
        <v>116</v>
      </c>
      <c r="I482" s="97" t="s">
        <v>116</v>
      </c>
      <c r="J482" s="96" t="s">
        <v>116</v>
      </c>
      <c r="K482" s="98">
        <v>45965</v>
      </c>
      <c r="L482" s="96" t="s">
        <v>191</v>
      </c>
      <c r="M482" s="96"/>
      <c r="N482" s="96" t="s">
        <v>3196</v>
      </c>
      <c r="O482" s="96"/>
      <c r="P482" s="97"/>
      <c r="Q482" s="97"/>
      <c r="R482" s="104" t="s">
        <v>2664</v>
      </c>
      <c r="S482" s="104" t="s">
        <v>2664</v>
      </c>
      <c r="T482" s="98">
        <v>45965</v>
      </c>
      <c r="U482" s="97" t="s">
        <v>1492</v>
      </c>
      <c r="V482" s="96" t="s">
        <v>34</v>
      </c>
      <c r="W482" s="9">
        <f t="shared" ca="1" si="41"/>
        <v>751</v>
      </c>
      <c r="X482" s="9" t="str">
        <f t="shared" ca="1" si="42"/>
        <v>Above 1 Year</v>
      </c>
      <c r="Y482" s="9">
        <f t="shared" ca="1" si="38"/>
        <v>346</v>
      </c>
      <c r="Z482" s="9" t="str">
        <f t="shared" ca="1" si="39"/>
        <v>Above 6 Months</v>
      </c>
      <c r="AA482" s="97" t="s">
        <v>402</v>
      </c>
      <c r="AB482" s="97" t="s">
        <v>4503</v>
      </c>
      <c r="AC482" s="97" t="str">
        <f t="shared" ca="1" si="40"/>
        <v>Above 1 Year</v>
      </c>
    </row>
    <row r="483" spans="1:29" s="24" customFormat="1" ht="25.5" customHeight="1" x14ac:dyDescent="0.25">
      <c r="A483" s="96">
        <v>482</v>
      </c>
      <c r="B483" s="97" t="s">
        <v>104</v>
      </c>
      <c r="C483" s="97" t="s">
        <v>1493</v>
      </c>
      <c r="D483" s="96" t="s">
        <v>227</v>
      </c>
      <c r="E483" s="98">
        <v>45560</v>
      </c>
      <c r="F483" s="96" t="s">
        <v>190</v>
      </c>
      <c r="G483" s="96">
        <v>2024</v>
      </c>
      <c r="H483" s="97" t="s">
        <v>59</v>
      </c>
      <c r="I483" s="97" t="s">
        <v>59</v>
      </c>
      <c r="J483" s="96" t="s">
        <v>60</v>
      </c>
      <c r="K483" s="98"/>
      <c r="L483" s="96"/>
      <c r="M483" s="96"/>
      <c r="N483" s="96" t="s">
        <v>3196</v>
      </c>
      <c r="O483" s="96"/>
      <c r="P483" s="97"/>
      <c r="Q483" s="97"/>
      <c r="R483" s="104" t="s">
        <v>112</v>
      </c>
      <c r="S483" s="104" t="s">
        <v>112</v>
      </c>
      <c r="T483" s="98"/>
      <c r="U483" s="97" t="s">
        <v>1494</v>
      </c>
      <c r="V483" s="96" t="s">
        <v>34</v>
      </c>
      <c r="W483" s="9">
        <f t="shared" ca="1" si="41"/>
        <v>751</v>
      </c>
      <c r="X483" s="9" t="str">
        <f t="shared" ca="1" si="42"/>
        <v>Above 1 Year</v>
      </c>
      <c r="Y483" s="9" t="str">
        <f t="shared" ca="1" si="38"/>
        <v/>
      </c>
      <c r="Z483" s="9" t="str">
        <f t="shared" ca="1" si="39"/>
        <v/>
      </c>
      <c r="AA483" s="97" t="s">
        <v>229</v>
      </c>
      <c r="AB483" s="97" t="s">
        <v>4504</v>
      </c>
      <c r="AC483" s="97" t="str">
        <f t="shared" ca="1" si="40"/>
        <v>Above 1 Year</v>
      </c>
    </row>
    <row r="484" spans="1:29" s="24" customFormat="1" ht="25.5" customHeight="1" x14ac:dyDescent="0.25">
      <c r="A484" s="96">
        <v>483</v>
      </c>
      <c r="B484" s="97" t="s">
        <v>74</v>
      </c>
      <c r="C484" s="97" t="s">
        <v>1495</v>
      </c>
      <c r="D484" s="96" t="s">
        <v>1496</v>
      </c>
      <c r="E484" s="98">
        <v>45560</v>
      </c>
      <c r="F484" s="96" t="s">
        <v>190</v>
      </c>
      <c r="G484" s="96">
        <v>2024</v>
      </c>
      <c r="H484" s="97" t="s">
        <v>115</v>
      </c>
      <c r="I484" s="97" t="s">
        <v>154</v>
      </c>
      <c r="J484" s="96" t="s">
        <v>31</v>
      </c>
      <c r="K484" s="98"/>
      <c r="L484" s="96"/>
      <c r="M484" s="96"/>
      <c r="N484" s="96" t="s">
        <v>3196</v>
      </c>
      <c r="O484" s="96"/>
      <c r="P484" s="97"/>
      <c r="Q484" s="97"/>
      <c r="R484" s="104" t="s">
        <v>137</v>
      </c>
      <c r="S484" s="104" t="s">
        <v>137</v>
      </c>
      <c r="T484" s="98">
        <v>46018</v>
      </c>
      <c r="U484" s="97" t="s">
        <v>1497</v>
      </c>
      <c r="V484" s="96" t="s">
        <v>34</v>
      </c>
      <c r="W484" s="9">
        <f t="shared" ca="1" si="41"/>
        <v>751</v>
      </c>
      <c r="X484" s="9" t="str">
        <f t="shared" ca="1" si="42"/>
        <v>Above 1 Year</v>
      </c>
      <c r="Y484" s="9">
        <f t="shared" ca="1" si="38"/>
        <v>293</v>
      </c>
      <c r="Z484" s="9" t="str">
        <f t="shared" ca="1" si="39"/>
        <v>Above 6 Months</v>
      </c>
      <c r="AA484" s="97" t="s">
        <v>291</v>
      </c>
      <c r="AB484" s="97" t="s">
        <v>4505</v>
      </c>
      <c r="AC484" s="97" t="str">
        <f t="shared" ca="1" si="40"/>
        <v>Above 1 Year</v>
      </c>
    </row>
    <row r="485" spans="1:29" s="24" customFormat="1" ht="25.5" customHeight="1" x14ac:dyDescent="0.25">
      <c r="A485" s="96">
        <v>484</v>
      </c>
      <c r="B485" s="97" t="s">
        <v>64</v>
      </c>
      <c r="C485" s="97" t="s">
        <v>1172</v>
      </c>
      <c r="D485" s="96" t="s">
        <v>1351</v>
      </c>
      <c r="E485" s="98">
        <v>45561</v>
      </c>
      <c r="F485" s="96" t="s">
        <v>190</v>
      </c>
      <c r="G485" s="96">
        <v>2024</v>
      </c>
      <c r="H485" s="97" t="s">
        <v>94</v>
      </c>
      <c r="I485" s="97" t="s">
        <v>94</v>
      </c>
      <c r="J485" s="96" t="s">
        <v>31</v>
      </c>
      <c r="K485" s="98"/>
      <c r="L485" s="96"/>
      <c r="M485" s="96"/>
      <c r="N485" s="96" t="s">
        <v>3196</v>
      </c>
      <c r="O485" s="96"/>
      <c r="P485" s="97"/>
      <c r="Q485" s="97"/>
      <c r="R485" s="104" t="s">
        <v>128</v>
      </c>
      <c r="S485" s="104" t="s">
        <v>128</v>
      </c>
      <c r="T485" s="98"/>
      <c r="U485" s="97" t="s">
        <v>1498</v>
      </c>
      <c r="V485" s="96" t="s">
        <v>34</v>
      </c>
      <c r="W485" s="9">
        <f t="shared" ca="1" si="41"/>
        <v>750</v>
      </c>
      <c r="X485" s="9" t="str">
        <f t="shared" ca="1" si="42"/>
        <v>Above 1 Year</v>
      </c>
      <c r="Y485" s="9" t="str">
        <f t="shared" ca="1" si="38"/>
        <v/>
      </c>
      <c r="Z485" s="9" t="str">
        <f t="shared" ca="1" si="39"/>
        <v/>
      </c>
      <c r="AA485" s="97" t="s">
        <v>245</v>
      </c>
      <c r="AB485" s="97" t="s">
        <v>4506</v>
      </c>
      <c r="AC485" s="97" t="str">
        <f t="shared" ca="1" si="40"/>
        <v>Above 1 Year</v>
      </c>
    </row>
    <row r="486" spans="1:29" s="24" customFormat="1" ht="25.5" customHeight="1" x14ac:dyDescent="0.25">
      <c r="A486" s="96">
        <v>485</v>
      </c>
      <c r="B486" s="97" t="s">
        <v>74</v>
      </c>
      <c r="C486" s="97" t="s">
        <v>1499</v>
      </c>
      <c r="D486" s="96" t="s">
        <v>1500</v>
      </c>
      <c r="E486" s="98">
        <v>45561</v>
      </c>
      <c r="F486" s="96" t="s">
        <v>190</v>
      </c>
      <c r="G486" s="96">
        <v>2024</v>
      </c>
      <c r="H486" s="97" t="s">
        <v>39</v>
      </c>
      <c r="I486" s="97" t="s">
        <v>39</v>
      </c>
      <c r="J486" s="96" t="s">
        <v>31</v>
      </c>
      <c r="K486" s="98"/>
      <c r="L486" s="96"/>
      <c r="M486" s="96"/>
      <c r="N486" s="96" t="s">
        <v>3196</v>
      </c>
      <c r="O486" s="96"/>
      <c r="P486" s="97"/>
      <c r="Q486" s="97"/>
      <c r="R486" s="104" t="s">
        <v>137</v>
      </c>
      <c r="S486" s="104" t="s">
        <v>137</v>
      </c>
      <c r="T486" s="98">
        <v>46018</v>
      </c>
      <c r="U486" s="97" t="s">
        <v>1501</v>
      </c>
      <c r="V486" s="96" t="s">
        <v>34</v>
      </c>
      <c r="W486" s="9">
        <f t="shared" ca="1" si="41"/>
        <v>750</v>
      </c>
      <c r="X486" s="9" t="str">
        <f t="shared" ca="1" si="42"/>
        <v>Above 1 Year</v>
      </c>
      <c r="Y486" s="9">
        <f t="shared" ca="1" si="38"/>
        <v>293</v>
      </c>
      <c r="Z486" s="9" t="str">
        <f t="shared" ca="1" si="39"/>
        <v>Above 6 Months</v>
      </c>
      <c r="AA486" s="97" t="s">
        <v>203</v>
      </c>
      <c r="AB486" s="97" t="s">
        <v>4507</v>
      </c>
      <c r="AC486" s="97" t="str">
        <f t="shared" ca="1" si="40"/>
        <v>Above 1 Year</v>
      </c>
    </row>
    <row r="487" spans="1:29" s="24" customFormat="1" ht="25.5" customHeight="1" x14ac:dyDescent="0.25">
      <c r="A487" s="96">
        <v>486</v>
      </c>
      <c r="B487" s="97" t="s">
        <v>65</v>
      </c>
      <c r="C487" s="97" t="s">
        <v>1502</v>
      </c>
      <c r="D487" s="96" t="s">
        <v>845</v>
      </c>
      <c r="E487" s="98">
        <v>45562</v>
      </c>
      <c r="F487" s="96" t="s">
        <v>190</v>
      </c>
      <c r="G487" s="96">
        <v>2024</v>
      </c>
      <c r="H487" s="97" t="s">
        <v>116</v>
      </c>
      <c r="I487" s="97" t="s">
        <v>116</v>
      </c>
      <c r="J487" s="96" t="s">
        <v>116</v>
      </c>
      <c r="K487" s="98"/>
      <c r="L487" s="96"/>
      <c r="M487" s="96"/>
      <c r="N487" s="96" t="s">
        <v>3196</v>
      </c>
      <c r="O487" s="96"/>
      <c r="P487" s="97"/>
      <c r="Q487" s="97"/>
      <c r="R487" s="104" t="s">
        <v>50</v>
      </c>
      <c r="S487" s="104" t="s">
        <v>50</v>
      </c>
      <c r="T487" s="98"/>
      <c r="U487" s="97" t="s">
        <v>1503</v>
      </c>
      <c r="V487" s="96" t="s">
        <v>34</v>
      </c>
      <c r="W487" s="9">
        <f t="shared" ca="1" si="41"/>
        <v>749</v>
      </c>
      <c r="X487" s="9" t="str">
        <f t="shared" ca="1" si="42"/>
        <v>Above 1 Year</v>
      </c>
      <c r="Y487" s="9" t="str">
        <f t="shared" ca="1" si="38"/>
        <v/>
      </c>
      <c r="Z487" s="9" t="str">
        <f t="shared" ca="1" si="39"/>
        <v/>
      </c>
      <c r="AA487" s="97" t="s">
        <v>402</v>
      </c>
      <c r="AB487" s="97" t="s">
        <v>4508</v>
      </c>
      <c r="AC487" s="97" t="str">
        <f t="shared" ca="1" si="40"/>
        <v>Above 1 Year</v>
      </c>
    </row>
    <row r="488" spans="1:29" s="24" customFormat="1" ht="25.5" customHeight="1" x14ac:dyDescent="0.25">
      <c r="A488" s="96">
        <v>487</v>
      </c>
      <c r="B488" s="97" t="s">
        <v>66</v>
      </c>
      <c r="C488" s="97" t="s">
        <v>1237</v>
      </c>
      <c r="D488" s="96" t="s">
        <v>845</v>
      </c>
      <c r="E488" s="98">
        <v>45563</v>
      </c>
      <c r="F488" s="96" t="s">
        <v>190</v>
      </c>
      <c r="G488" s="96">
        <v>2024</v>
      </c>
      <c r="H488" s="97" t="s">
        <v>116</v>
      </c>
      <c r="I488" s="97" t="s">
        <v>116</v>
      </c>
      <c r="J488" s="96" t="s">
        <v>116</v>
      </c>
      <c r="K488" s="98"/>
      <c r="L488" s="96"/>
      <c r="M488" s="96"/>
      <c r="N488" s="96" t="s">
        <v>3196</v>
      </c>
      <c r="O488" s="96"/>
      <c r="P488" s="97"/>
      <c r="Q488" s="97"/>
      <c r="R488" s="104" t="s">
        <v>50</v>
      </c>
      <c r="S488" s="104" t="s">
        <v>50</v>
      </c>
      <c r="T488" s="98"/>
      <c r="U488" s="97" t="s">
        <v>1506</v>
      </c>
      <c r="V488" s="96" t="s">
        <v>34</v>
      </c>
      <c r="W488" s="9">
        <f t="shared" ca="1" si="41"/>
        <v>748</v>
      </c>
      <c r="X488" s="9" t="str">
        <f t="shared" ca="1" si="42"/>
        <v>Above 1 Year</v>
      </c>
      <c r="Y488" s="9" t="str">
        <f t="shared" ca="1" si="38"/>
        <v/>
      </c>
      <c r="Z488" s="9" t="str">
        <f t="shared" ca="1" si="39"/>
        <v/>
      </c>
      <c r="AA488" s="97" t="s">
        <v>402</v>
      </c>
      <c r="AB488" s="97" t="s">
        <v>4509</v>
      </c>
      <c r="AC488" s="97" t="str">
        <f t="shared" ca="1" si="40"/>
        <v>Above 1 Year</v>
      </c>
    </row>
    <row r="489" spans="1:29" s="24" customFormat="1" ht="25.5" customHeight="1" x14ac:dyDescent="0.25">
      <c r="A489" s="96">
        <v>488</v>
      </c>
      <c r="B489" s="97" t="s">
        <v>74</v>
      </c>
      <c r="C489" s="97" t="s">
        <v>1367</v>
      </c>
      <c r="D489" s="96" t="s">
        <v>227</v>
      </c>
      <c r="E489" s="98">
        <v>45564</v>
      </c>
      <c r="F489" s="96" t="s">
        <v>190</v>
      </c>
      <c r="G489" s="96">
        <v>2024</v>
      </c>
      <c r="H489" s="97" t="s">
        <v>59</v>
      </c>
      <c r="I489" s="97" t="s">
        <v>59</v>
      </c>
      <c r="J489" s="96" t="s">
        <v>60</v>
      </c>
      <c r="K489" s="98"/>
      <c r="L489" s="96"/>
      <c r="M489" s="96"/>
      <c r="N489" s="96" t="s">
        <v>3196</v>
      </c>
      <c r="O489" s="96"/>
      <c r="P489" s="97"/>
      <c r="Q489" s="97"/>
      <c r="R489" s="104" t="s">
        <v>112</v>
      </c>
      <c r="S489" s="104" t="s">
        <v>112</v>
      </c>
      <c r="T489" s="98"/>
      <c r="U489" s="97" t="s">
        <v>1507</v>
      </c>
      <c r="V489" s="96" t="s">
        <v>34</v>
      </c>
      <c r="W489" s="9">
        <f t="shared" ca="1" si="41"/>
        <v>747</v>
      </c>
      <c r="X489" s="9" t="str">
        <f t="shared" ca="1" si="42"/>
        <v>Above 1 Year</v>
      </c>
      <c r="Y489" s="9" t="str">
        <f t="shared" ca="1" si="38"/>
        <v/>
      </c>
      <c r="Z489" s="9" t="str">
        <f t="shared" ca="1" si="39"/>
        <v/>
      </c>
      <c r="AA489" s="97" t="s">
        <v>229</v>
      </c>
      <c r="AB489" s="97" t="s">
        <v>4510</v>
      </c>
      <c r="AC489" s="97" t="str">
        <f t="shared" ca="1" si="40"/>
        <v>Above 1 Year</v>
      </c>
    </row>
    <row r="490" spans="1:29" s="24" customFormat="1" ht="25.5" customHeight="1" x14ac:dyDescent="0.25">
      <c r="A490" s="96">
        <v>489</v>
      </c>
      <c r="B490" s="97" t="s">
        <v>63</v>
      </c>
      <c r="C490" s="97" t="s">
        <v>599</v>
      </c>
      <c r="D490" s="96" t="s">
        <v>600</v>
      </c>
      <c r="E490" s="98">
        <v>45566</v>
      </c>
      <c r="F490" s="96" t="s">
        <v>232</v>
      </c>
      <c r="G490" s="96">
        <v>2024</v>
      </c>
      <c r="H490" s="97" t="s">
        <v>48</v>
      </c>
      <c r="I490" s="97" t="s">
        <v>49</v>
      </c>
      <c r="J490" s="96" t="s">
        <v>31</v>
      </c>
      <c r="K490" s="98"/>
      <c r="L490" s="96"/>
      <c r="M490" s="96"/>
      <c r="N490" s="96" t="s">
        <v>3196</v>
      </c>
      <c r="O490" s="96"/>
      <c r="P490" s="97"/>
      <c r="Q490" s="97"/>
      <c r="R490" s="104" t="s">
        <v>50</v>
      </c>
      <c r="S490" s="104" t="s">
        <v>50</v>
      </c>
      <c r="T490" s="98"/>
      <c r="U490" s="97" t="s">
        <v>601</v>
      </c>
      <c r="V490" s="96" t="s">
        <v>34</v>
      </c>
      <c r="W490" s="9">
        <f t="shared" ca="1" si="41"/>
        <v>745</v>
      </c>
      <c r="X490" s="9" t="str">
        <f t="shared" ca="1" si="42"/>
        <v>Above 1 Year</v>
      </c>
      <c r="Y490" s="9" t="str">
        <f t="shared" ca="1" si="38"/>
        <v/>
      </c>
      <c r="Z490" s="9" t="str">
        <f t="shared" ca="1" si="39"/>
        <v/>
      </c>
      <c r="AA490" s="97" t="s">
        <v>207</v>
      </c>
      <c r="AB490" s="97" t="s">
        <v>4511</v>
      </c>
      <c r="AC490" s="97" t="str">
        <f t="shared" ca="1" si="40"/>
        <v>Above 1 Year</v>
      </c>
    </row>
    <row r="491" spans="1:29" s="24" customFormat="1" ht="25.5" customHeight="1" x14ac:dyDescent="0.25">
      <c r="A491" s="96">
        <v>490</v>
      </c>
      <c r="B491" s="97" t="s">
        <v>118</v>
      </c>
      <c r="C491" s="97" t="s">
        <v>1065</v>
      </c>
      <c r="D491" s="96" t="s">
        <v>1095</v>
      </c>
      <c r="E491" s="98">
        <v>45566</v>
      </c>
      <c r="F491" s="96" t="s">
        <v>232</v>
      </c>
      <c r="G491" s="96">
        <v>2024</v>
      </c>
      <c r="H491" s="97" t="s">
        <v>48</v>
      </c>
      <c r="I491" s="97" t="s">
        <v>49</v>
      </c>
      <c r="J491" s="96" t="s">
        <v>31</v>
      </c>
      <c r="K491" s="98"/>
      <c r="L491" s="96"/>
      <c r="M491" s="96"/>
      <c r="N491" s="96" t="s">
        <v>3196</v>
      </c>
      <c r="O491" s="96"/>
      <c r="P491" s="97"/>
      <c r="Q491" s="97"/>
      <c r="R491" s="104" t="s">
        <v>50</v>
      </c>
      <c r="S491" s="104" t="s">
        <v>50</v>
      </c>
      <c r="T491" s="98"/>
      <c r="U491" s="97" t="s">
        <v>1096</v>
      </c>
      <c r="V491" s="96" t="s">
        <v>34</v>
      </c>
      <c r="W491" s="9">
        <f t="shared" ca="1" si="41"/>
        <v>745</v>
      </c>
      <c r="X491" s="9" t="str">
        <f t="shared" ca="1" si="42"/>
        <v>Above 1 Year</v>
      </c>
      <c r="Y491" s="9" t="str">
        <f t="shared" ca="1" si="38"/>
        <v/>
      </c>
      <c r="Z491" s="9" t="str">
        <f t="shared" ca="1" si="39"/>
        <v/>
      </c>
      <c r="AA491" s="97" t="s">
        <v>207</v>
      </c>
      <c r="AB491" s="97" t="s">
        <v>4512</v>
      </c>
      <c r="AC491" s="97" t="str">
        <f t="shared" ca="1" si="40"/>
        <v>Above 1 Year</v>
      </c>
    </row>
    <row r="492" spans="1:29" s="24" customFormat="1" ht="25.5" customHeight="1" x14ac:dyDescent="0.25">
      <c r="A492" s="96">
        <v>491</v>
      </c>
      <c r="B492" s="97" t="s">
        <v>105</v>
      </c>
      <c r="C492" s="97" t="s">
        <v>1512</v>
      </c>
      <c r="D492" s="96" t="s">
        <v>845</v>
      </c>
      <c r="E492" s="98">
        <v>45566</v>
      </c>
      <c r="F492" s="96" t="s">
        <v>232</v>
      </c>
      <c r="G492" s="96">
        <v>2024</v>
      </c>
      <c r="H492" s="97" t="s">
        <v>116</v>
      </c>
      <c r="I492" s="97" t="s">
        <v>116</v>
      </c>
      <c r="J492" s="96" t="s">
        <v>116</v>
      </c>
      <c r="K492" s="98"/>
      <c r="L492" s="96"/>
      <c r="M492" s="96"/>
      <c r="N492" s="96" t="s">
        <v>3196</v>
      </c>
      <c r="O492" s="96"/>
      <c r="P492" s="97"/>
      <c r="Q492" s="97"/>
      <c r="R492" s="104" t="s">
        <v>50</v>
      </c>
      <c r="S492" s="104" t="s">
        <v>50</v>
      </c>
      <c r="T492" s="98"/>
      <c r="U492" s="97" t="s">
        <v>1513</v>
      </c>
      <c r="V492" s="96" t="s">
        <v>34</v>
      </c>
      <c r="W492" s="9">
        <f t="shared" ca="1" si="41"/>
        <v>745</v>
      </c>
      <c r="X492" s="9" t="str">
        <f t="shared" ca="1" si="42"/>
        <v>Above 1 Year</v>
      </c>
      <c r="Y492" s="9" t="str">
        <f t="shared" ref="Y492:Y536" ca="1" si="43">IF(T492&lt;&gt;"",DATEDIF(T492,TODAY(),"D"),"")</f>
        <v/>
      </c>
      <c r="Z492" s="9" t="str">
        <f t="shared" ref="Z492:Z536" ca="1" si="44">IF(Y492&lt;&gt;"",IF(Y492&gt;365,"Above 1 Year",IF(AND(Y492&lt;=365,Y492&gt;180),"Above 6 Months",IF(AND(Y492&lt;=180,Y492&gt;90),"Above 3 Months",IF(AND(Y492&lt;=90,Y492&gt;60),"Above 60 Days",IF(AND(Y492&lt;=60,Y492&gt;45),"45 to 60 Days","Below 45 Days"))))),"")</f>
        <v/>
      </c>
      <c r="AA492" s="97" t="s">
        <v>402</v>
      </c>
      <c r="AB492" s="97" t="s">
        <v>4513</v>
      </c>
      <c r="AC492" s="97" t="str">
        <f t="shared" ca="1" si="40"/>
        <v>Above 1 Year</v>
      </c>
    </row>
    <row r="493" spans="1:29" s="24" customFormat="1" ht="25.5" customHeight="1" x14ac:dyDescent="0.25">
      <c r="A493" s="96">
        <v>492</v>
      </c>
      <c r="B493" s="99" t="s">
        <v>74</v>
      </c>
      <c r="C493" s="99" t="s">
        <v>1371</v>
      </c>
      <c r="D493" s="100" t="s">
        <v>1474</v>
      </c>
      <c r="E493" s="101">
        <v>45568</v>
      </c>
      <c r="F493" s="100" t="s">
        <v>232</v>
      </c>
      <c r="G493" s="100">
        <v>2024</v>
      </c>
      <c r="H493" s="102" t="s">
        <v>103</v>
      </c>
      <c r="I493" s="99" t="s">
        <v>49</v>
      </c>
      <c r="J493" s="100" t="s">
        <v>31</v>
      </c>
      <c r="K493" s="101">
        <v>46091</v>
      </c>
      <c r="L493" s="100"/>
      <c r="M493" s="100"/>
      <c r="N493" s="96" t="s">
        <v>3196</v>
      </c>
      <c r="O493" s="100"/>
      <c r="P493" s="99"/>
      <c r="Q493" s="99"/>
      <c r="R493" s="104" t="s">
        <v>33</v>
      </c>
      <c r="S493" s="104" t="s">
        <v>2664</v>
      </c>
      <c r="T493" s="98">
        <v>46091</v>
      </c>
      <c r="U493" s="99" t="s">
        <v>1514</v>
      </c>
      <c r="V493" s="100" t="s">
        <v>34</v>
      </c>
      <c r="W493" s="9">
        <f t="shared" ca="1" si="41"/>
        <v>743</v>
      </c>
      <c r="X493" s="9" t="str">
        <f t="shared" ca="1" si="42"/>
        <v>Above 1 Year</v>
      </c>
      <c r="Y493" s="9">
        <f t="shared" ca="1" si="43"/>
        <v>220</v>
      </c>
      <c r="Z493" s="9" t="str">
        <f t="shared" ca="1" si="44"/>
        <v>Above 6 Months</v>
      </c>
      <c r="AA493" s="100" t="s">
        <v>207</v>
      </c>
      <c r="AB493" s="97" t="s">
        <v>4514</v>
      </c>
      <c r="AC493" s="97" t="str">
        <f t="shared" ref="AC493:AC537" ca="1" si="45">IF(S493="SC/PRC/CC No. Awaited","",X493)</f>
        <v>Above 1 Year</v>
      </c>
    </row>
    <row r="494" spans="1:29" s="24" customFormat="1" ht="25.5" customHeight="1" x14ac:dyDescent="0.25">
      <c r="A494" s="96">
        <v>493</v>
      </c>
      <c r="B494" s="97" t="s">
        <v>55</v>
      </c>
      <c r="C494" s="97" t="s">
        <v>1295</v>
      </c>
      <c r="D494" s="96" t="s">
        <v>222</v>
      </c>
      <c r="E494" s="98">
        <v>45570</v>
      </c>
      <c r="F494" s="96" t="s">
        <v>232</v>
      </c>
      <c r="G494" s="96">
        <v>2024</v>
      </c>
      <c r="H494" s="97" t="s">
        <v>29</v>
      </c>
      <c r="I494" s="97" t="s">
        <v>30</v>
      </c>
      <c r="J494" s="96" t="s">
        <v>31</v>
      </c>
      <c r="K494" s="98"/>
      <c r="L494" s="96"/>
      <c r="M494" s="96"/>
      <c r="N494" s="96" t="s">
        <v>3196</v>
      </c>
      <c r="O494" s="96"/>
      <c r="P494" s="97"/>
      <c r="Q494" s="97"/>
      <c r="R494" s="104" t="s">
        <v>50</v>
      </c>
      <c r="S494" s="104" t="s">
        <v>50</v>
      </c>
      <c r="T494" s="98"/>
      <c r="U494" s="97" t="s">
        <v>1515</v>
      </c>
      <c r="V494" s="96" t="s">
        <v>34</v>
      </c>
      <c r="W494" s="9">
        <f t="shared" ca="1" si="41"/>
        <v>741</v>
      </c>
      <c r="X494" s="9" t="str">
        <f t="shared" ca="1" si="42"/>
        <v>Above 1 Year</v>
      </c>
      <c r="Y494" s="9" t="str">
        <f t="shared" ca="1" si="43"/>
        <v/>
      </c>
      <c r="Z494" s="9" t="str">
        <f t="shared" ca="1" si="44"/>
        <v/>
      </c>
      <c r="AA494" s="97" t="s">
        <v>193</v>
      </c>
      <c r="AB494" s="97" t="s">
        <v>4515</v>
      </c>
      <c r="AC494" s="97" t="str">
        <f t="shared" ca="1" si="45"/>
        <v>Above 1 Year</v>
      </c>
    </row>
    <row r="495" spans="1:29" s="24" customFormat="1" ht="25.5" customHeight="1" x14ac:dyDescent="0.25">
      <c r="A495" s="96">
        <v>494</v>
      </c>
      <c r="B495" s="97" t="s">
        <v>67</v>
      </c>
      <c r="C495" s="97" t="s">
        <v>1395</v>
      </c>
      <c r="D495" s="96" t="s">
        <v>227</v>
      </c>
      <c r="E495" s="98">
        <v>45570</v>
      </c>
      <c r="F495" s="96" t="s">
        <v>232</v>
      </c>
      <c r="G495" s="96">
        <v>2024</v>
      </c>
      <c r="H495" s="97" t="s">
        <v>59</v>
      </c>
      <c r="I495" s="97" t="s">
        <v>59</v>
      </c>
      <c r="J495" s="96" t="s">
        <v>60</v>
      </c>
      <c r="K495" s="98"/>
      <c r="L495" s="96"/>
      <c r="M495" s="96"/>
      <c r="N495" s="96" t="s">
        <v>3196</v>
      </c>
      <c r="O495" s="96"/>
      <c r="P495" s="97"/>
      <c r="Q495" s="97"/>
      <c r="R495" s="104" t="s">
        <v>112</v>
      </c>
      <c r="S495" s="104" t="s">
        <v>112</v>
      </c>
      <c r="T495" s="98"/>
      <c r="U495" s="97" t="s">
        <v>1520</v>
      </c>
      <c r="V495" s="96" t="s">
        <v>34</v>
      </c>
      <c r="W495" s="9">
        <f t="shared" ca="1" si="41"/>
        <v>741</v>
      </c>
      <c r="X495" s="9" t="str">
        <f t="shared" ca="1" si="42"/>
        <v>Above 1 Year</v>
      </c>
      <c r="Y495" s="9" t="str">
        <f t="shared" ca="1" si="43"/>
        <v/>
      </c>
      <c r="Z495" s="9" t="str">
        <f t="shared" ca="1" si="44"/>
        <v/>
      </c>
      <c r="AA495" s="97" t="s">
        <v>229</v>
      </c>
      <c r="AB495" s="97" t="s">
        <v>4518</v>
      </c>
      <c r="AC495" s="97" t="str">
        <f t="shared" ca="1" si="45"/>
        <v>Above 1 Year</v>
      </c>
    </row>
    <row r="496" spans="1:29" s="24" customFormat="1" ht="25.5" customHeight="1" x14ac:dyDescent="0.25">
      <c r="A496" s="96">
        <v>495</v>
      </c>
      <c r="B496" s="97" t="s">
        <v>38</v>
      </c>
      <c r="C496" s="97" t="s">
        <v>1522</v>
      </c>
      <c r="D496" s="96" t="s">
        <v>1027</v>
      </c>
      <c r="E496" s="98">
        <v>45572</v>
      </c>
      <c r="F496" s="96" t="s">
        <v>232</v>
      </c>
      <c r="G496" s="96">
        <v>2024</v>
      </c>
      <c r="H496" s="97" t="s">
        <v>48</v>
      </c>
      <c r="I496" s="97" t="s">
        <v>49</v>
      </c>
      <c r="J496" s="96" t="s">
        <v>31</v>
      </c>
      <c r="K496" s="98"/>
      <c r="L496" s="96"/>
      <c r="M496" s="96"/>
      <c r="N496" s="96" t="s">
        <v>3196</v>
      </c>
      <c r="O496" s="96"/>
      <c r="P496" s="97"/>
      <c r="Q496" s="97"/>
      <c r="R496" s="104" t="s">
        <v>112</v>
      </c>
      <c r="S496" s="104" t="s">
        <v>112</v>
      </c>
      <c r="T496" s="98"/>
      <c r="U496" s="97" t="s">
        <v>1523</v>
      </c>
      <c r="V496" s="96" t="s">
        <v>34</v>
      </c>
      <c r="W496" s="9">
        <f t="shared" ca="1" si="41"/>
        <v>739</v>
      </c>
      <c r="X496" s="9" t="str">
        <f t="shared" ca="1" si="42"/>
        <v>Above 1 Year</v>
      </c>
      <c r="Y496" s="9" t="str">
        <f t="shared" ca="1" si="43"/>
        <v/>
      </c>
      <c r="Z496" s="9" t="str">
        <f t="shared" ca="1" si="44"/>
        <v/>
      </c>
      <c r="AA496" s="97" t="s">
        <v>207</v>
      </c>
      <c r="AB496" s="97" t="s">
        <v>4519</v>
      </c>
      <c r="AC496" s="97" t="str">
        <f t="shared" ca="1" si="45"/>
        <v>Above 1 Year</v>
      </c>
    </row>
    <row r="497" spans="1:29" s="24" customFormat="1" ht="25.5" customHeight="1" x14ac:dyDescent="0.25">
      <c r="A497" s="96">
        <v>496</v>
      </c>
      <c r="B497" s="97" t="s">
        <v>74</v>
      </c>
      <c r="C497" s="97" t="s">
        <v>1524</v>
      </c>
      <c r="D497" s="96" t="s">
        <v>1051</v>
      </c>
      <c r="E497" s="98">
        <v>45572</v>
      </c>
      <c r="F497" s="96" t="s">
        <v>232</v>
      </c>
      <c r="G497" s="96">
        <v>2024</v>
      </c>
      <c r="H497" s="97" t="s">
        <v>117</v>
      </c>
      <c r="I497" s="97" t="s">
        <v>117</v>
      </c>
      <c r="J497" s="96" t="s">
        <v>117</v>
      </c>
      <c r="K497" s="98"/>
      <c r="L497" s="96"/>
      <c r="M497" s="96"/>
      <c r="N497" s="96" t="s">
        <v>3196</v>
      </c>
      <c r="O497" s="96"/>
      <c r="P497" s="97"/>
      <c r="Q497" s="97"/>
      <c r="R497" s="104" t="s">
        <v>112</v>
      </c>
      <c r="S497" s="104" t="s">
        <v>137</v>
      </c>
      <c r="T497" s="98">
        <v>46304</v>
      </c>
      <c r="U497" s="97" t="s">
        <v>1525</v>
      </c>
      <c r="V497" s="96" t="s">
        <v>34</v>
      </c>
      <c r="W497" s="9">
        <f t="shared" ca="1" si="41"/>
        <v>739</v>
      </c>
      <c r="X497" s="9" t="str">
        <f t="shared" ca="1" si="42"/>
        <v>Above 1 Year</v>
      </c>
      <c r="Y497" s="9">
        <f t="shared" ca="1" si="43"/>
        <v>7</v>
      </c>
      <c r="Z497" s="9" t="str">
        <f t="shared" ca="1" si="44"/>
        <v>Below 45 Days</v>
      </c>
      <c r="AA497" s="97" t="s">
        <v>1052</v>
      </c>
      <c r="AB497" s="97" t="s">
        <v>4520</v>
      </c>
      <c r="AC497" s="97" t="str">
        <f t="shared" ca="1" si="45"/>
        <v>Above 1 Year</v>
      </c>
    </row>
    <row r="498" spans="1:29" s="24" customFormat="1" ht="25.5" customHeight="1" x14ac:dyDescent="0.25">
      <c r="A498" s="96">
        <v>497</v>
      </c>
      <c r="B498" s="97" t="s">
        <v>65</v>
      </c>
      <c r="C498" s="97" t="s">
        <v>1223</v>
      </c>
      <c r="D498" s="96" t="s">
        <v>845</v>
      </c>
      <c r="E498" s="98">
        <v>45573</v>
      </c>
      <c r="F498" s="96" t="s">
        <v>232</v>
      </c>
      <c r="G498" s="96">
        <v>2024</v>
      </c>
      <c r="H498" s="97" t="s">
        <v>116</v>
      </c>
      <c r="I498" s="97" t="s">
        <v>116</v>
      </c>
      <c r="J498" s="96" t="s">
        <v>116</v>
      </c>
      <c r="K498" s="98"/>
      <c r="L498" s="96"/>
      <c r="M498" s="96"/>
      <c r="N498" s="96" t="s">
        <v>3196</v>
      </c>
      <c r="O498" s="96"/>
      <c r="P498" s="97"/>
      <c r="Q498" s="97"/>
      <c r="R498" s="104" t="s">
        <v>50</v>
      </c>
      <c r="S498" s="104" t="s">
        <v>50</v>
      </c>
      <c r="T498" s="98"/>
      <c r="U498" s="97" t="s">
        <v>1526</v>
      </c>
      <c r="V498" s="96" t="s">
        <v>34</v>
      </c>
      <c r="W498" s="9">
        <f t="shared" ca="1" si="41"/>
        <v>738</v>
      </c>
      <c r="X498" s="9" t="str">
        <f t="shared" ca="1" si="42"/>
        <v>Above 1 Year</v>
      </c>
      <c r="Y498" s="9" t="str">
        <f t="shared" ca="1" si="43"/>
        <v/>
      </c>
      <c r="Z498" s="9" t="str">
        <f t="shared" ca="1" si="44"/>
        <v/>
      </c>
      <c r="AA498" s="97" t="s">
        <v>402</v>
      </c>
      <c r="AB498" s="97" t="s">
        <v>4521</v>
      </c>
      <c r="AC498" s="97" t="str">
        <f t="shared" ca="1" si="45"/>
        <v>Above 1 Year</v>
      </c>
    </row>
    <row r="499" spans="1:29" s="24" customFormat="1" ht="25.5" customHeight="1" x14ac:dyDescent="0.25">
      <c r="A499" s="96">
        <v>498</v>
      </c>
      <c r="B499" s="97" t="s">
        <v>68</v>
      </c>
      <c r="C499" s="97" t="s">
        <v>1527</v>
      </c>
      <c r="D499" s="96" t="s">
        <v>845</v>
      </c>
      <c r="E499" s="98">
        <v>45573</v>
      </c>
      <c r="F499" s="96" t="s">
        <v>232</v>
      </c>
      <c r="G499" s="96">
        <v>2024</v>
      </c>
      <c r="H499" s="97" t="s">
        <v>116</v>
      </c>
      <c r="I499" s="97" t="s">
        <v>116</v>
      </c>
      <c r="J499" s="96" t="s">
        <v>116</v>
      </c>
      <c r="K499" s="98">
        <v>45915</v>
      </c>
      <c r="L499" s="96" t="s">
        <v>191</v>
      </c>
      <c r="M499" s="96"/>
      <c r="N499" s="96" t="s">
        <v>3196</v>
      </c>
      <c r="O499" s="96"/>
      <c r="P499" s="97"/>
      <c r="Q499" s="97"/>
      <c r="R499" s="104" t="s">
        <v>2664</v>
      </c>
      <c r="S499" s="104" t="s">
        <v>2664</v>
      </c>
      <c r="T499" s="98">
        <v>45915</v>
      </c>
      <c r="U499" s="97" t="s">
        <v>1528</v>
      </c>
      <c r="V499" s="96" t="s">
        <v>34</v>
      </c>
      <c r="W499" s="9">
        <f t="shared" ca="1" si="41"/>
        <v>738</v>
      </c>
      <c r="X499" s="9" t="str">
        <f t="shared" ca="1" si="42"/>
        <v>Above 1 Year</v>
      </c>
      <c r="Y499" s="9">
        <f t="shared" ca="1" si="43"/>
        <v>396</v>
      </c>
      <c r="Z499" s="9" t="str">
        <f t="shared" ca="1" si="44"/>
        <v>Above 1 Year</v>
      </c>
      <c r="AA499" s="97" t="s">
        <v>402</v>
      </c>
      <c r="AB499" s="97" t="s">
        <v>4522</v>
      </c>
      <c r="AC499" s="97" t="str">
        <f t="shared" ca="1" si="45"/>
        <v>Above 1 Year</v>
      </c>
    </row>
    <row r="500" spans="1:29" s="24" customFormat="1" ht="25.5" customHeight="1" x14ac:dyDescent="0.25">
      <c r="A500" s="96">
        <v>499</v>
      </c>
      <c r="B500" s="97" t="s">
        <v>66</v>
      </c>
      <c r="C500" s="97" t="s">
        <v>1410</v>
      </c>
      <c r="D500" s="96" t="s">
        <v>901</v>
      </c>
      <c r="E500" s="98">
        <v>45575</v>
      </c>
      <c r="F500" s="96" t="s">
        <v>232</v>
      </c>
      <c r="G500" s="96">
        <v>2024</v>
      </c>
      <c r="H500" s="97" t="s">
        <v>116</v>
      </c>
      <c r="I500" s="97" t="s">
        <v>116</v>
      </c>
      <c r="J500" s="96" t="s">
        <v>116</v>
      </c>
      <c r="K500" s="98"/>
      <c r="L500" s="96"/>
      <c r="M500" s="96"/>
      <c r="N500" s="96" t="s">
        <v>3196</v>
      </c>
      <c r="O500" s="96"/>
      <c r="P500" s="97"/>
      <c r="Q500" s="97"/>
      <c r="R500" s="104" t="s">
        <v>50</v>
      </c>
      <c r="S500" s="104" t="s">
        <v>50</v>
      </c>
      <c r="T500" s="98"/>
      <c r="U500" s="97" t="s">
        <v>1529</v>
      </c>
      <c r="V500" s="96" t="s">
        <v>34</v>
      </c>
      <c r="W500" s="9">
        <f t="shared" ca="1" si="41"/>
        <v>736</v>
      </c>
      <c r="X500" s="9" t="str">
        <f t="shared" ca="1" si="42"/>
        <v>Above 1 Year</v>
      </c>
      <c r="Y500" s="9" t="str">
        <f t="shared" ca="1" si="43"/>
        <v/>
      </c>
      <c r="Z500" s="9" t="str">
        <f t="shared" ca="1" si="44"/>
        <v/>
      </c>
      <c r="AA500" s="97" t="s">
        <v>402</v>
      </c>
      <c r="AB500" s="97" t="s">
        <v>4523</v>
      </c>
      <c r="AC500" s="97" t="str">
        <f t="shared" ca="1" si="45"/>
        <v>Above 1 Year</v>
      </c>
    </row>
    <row r="501" spans="1:29" s="24" customFormat="1" ht="25.5" customHeight="1" x14ac:dyDescent="0.25">
      <c r="A501" s="96">
        <v>500</v>
      </c>
      <c r="B501" s="97" t="s">
        <v>95</v>
      </c>
      <c r="C501" s="97" t="s">
        <v>1539</v>
      </c>
      <c r="D501" s="96" t="s">
        <v>1530</v>
      </c>
      <c r="E501" s="98">
        <v>45581</v>
      </c>
      <c r="F501" s="96" t="s">
        <v>232</v>
      </c>
      <c r="G501" s="96">
        <v>2024</v>
      </c>
      <c r="H501" s="97" t="s">
        <v>96</v>
      </c>
      <c r="I501" s="97" t="s">
        <v>154</v>
      </c>
      <c r="J501" s="96" t="s">
        <v>31</v>
      </c>
      <c r="K501" s="98">
        <v>45839</v>
      </c>
      <c r="L501" s="96"/>
      <c r="M501" s="96"/>
      <c r="N501" s="96" t="s">
        <v>3196</v>
      </c>
      <c r="O501" s="96"/>
      <c r="P501" s="97"/>
      <c r="Q501" s="97"/>
      <c r="R501" s="104" t="s">
        <v>2664</v>
      </c>
      <c r="S501" s="104" t="s">
        <v>2664</v>
      </c>
      <c r="T501" s="98">
        <v>45839</v>
      </c>
      <c r="U501" s="97" t="s">
        <v>1540</v>
      </c>
      <c r="V501" s="96" t="s">
        <v>34</v>
      </c>
      <c r="W501" s="9">
        <f t="shared" ca="1" si="41"/>
        <v>730</v>
      </c>
      <c r="X501" s="9" t="str">
        <f t="shared" ca="1" si="42"/>
        <v>Above 1 Year</v>
      </c>
      <c r="Y501" s="9">
        <f t="shared" ca="1" si="43"/>
        <v>472</v>
      </c>
      <c r="Z501" s="9" t="str">
        <f t="shared" ca="1" si="44"/>
        <v>Above 1 Year</v>
      </c>
      <c r="AA501" s="97" t="s">
        <v>291</v>
      </c>
      <c r="AB501" s="97" t="s">
        <v>4527</v>
      </c>
      <c r="AC501" s="97" t="str">
        <f t="shared" ca="1" si="45"/>
        <v>Above 1 Year</v>
      </c>
    </row>
    <row r="502" spans="1:29" s="24" customFormat="1" ht="25.5" customHeight="1" x14ac:dyDescent="0.25">
      <c r="A502" s="96">
        <v>501</v>
      </c>
      <c r="B502" s="97" t="s">
        <v>89</v>
      </c>
      <c r="C502" s="97" t="s">
        <v>1738</v>
      </c>
      <c r="D502" s="96" t="s">
        <v>1739</v>
      </c>
      <c r="E502" s="98">
        <v>45582</v>
      </c>
      <c r="F502" s="96" t="s">
        <v>232</v>
      </c>
      <c r="G502" s="96">
        <v>2024</v>
      </c>
      <c r="H502" s="97" t="s">
        <v>115</v>
      </c>
      <c r="I502" s="97" t="s">
        <v>154</v>
      </c>
      <c r="J502" s="96" t="s">
        <v>31</v>
      </c>
      <c r="K502" s="98"/>
      <c r="L502" s="96"/>
      <c r="M502" s="96"/>
      <c r="N502" s="96" t="s">
        <v>3196</v>
      </c>
      <c r="O502" s="96"/>
      <c r="P502" s="97"/>
      <c r="Q502" s="97"/>
      <c r="R502" s="104" t="s">
        <v>141</v>
      </c>
      <c r="S502" s="104" t="s">
        <v>141</v>
      </c>
      <c r="T502" s="98"/>
      <c r="U502" s="97" t="s">
        <v>1740</v>
      </c>
      <c r="V502" s="96" t="s">
        <v>34</v>
      </c>
      <c r="W502" s="9">
        <f t="shared" ca="1" si="41"/>
        <v>729</v>
      </c>
      <c r="X502" s="9" t="str">
        <f t="shared" ca="1" si="42"/>
        <v>Above 1 Year</v>
      </c>
      <c r="Y502" s="9" t="str">
        <f t="shared" ca="1" si="43"/>
        <v/>
      </c>
      <c r="Z502" s="9" t="str">
        <f t="shared" ca="1" si="44"/>
        <v/>
      </c>
      <c r="AA502" s="97" t="s">
        <v>291</v>
      </c>
      <c r="AB502" s="97" t="s">
        <v>4528</v>
      </c>
      <c r="AC502" s="97" t="str">
        <f t="shared" ca="1" si="45"/>
        <v>Above 1 Year</v>
      </c>
    </row>
    <row r="503" spans="1:29" s="24" customFormat="1" ht="25.5" customHeight="1" x14ac:dyDescent="0.25">
      <c r="A503" s="96">
        <v>502</v>
      </c>
      <c r="B503" s="97" t="s">
        <v>113</v>
      </c>
      <c r="C503" s="97" t="s">
        <v>1065</v>
      </c>
      <c r="D503" s="96" t="s">
        <v>1066</v>
      </c>
      <c r="E503" s="98">
        <v>45584</v>
      </c>
      <c r="F503" s="96" t="s">
        <v>232</v>
      </c>
      <c r="G503" s="96">
        <v>2024</v>
      </c>
      <c r="H503" s="97" t="s">
        <v>111</v>
      </c>
      <c r="I503" s="97" t="s">
        <v>111</v>
      </c>
      <c r="J503" s="96" t="s">
        <v>31</v>
      </c>
      <c r="K503" s="98"/>
      <c r="L503" s="96"/>
      <c r="M503" s="96"/>
      <c r="N503" s="96" t="s">
        <v>3196</v>
      </c>
      <c r="O503" s="96"/>
      <c r="P503" s="97"/>
      <c r="Q503" s="97"/>
      <c r="R503" s="104" t="s">
        <v>142</v>
      </c>
      <c r="S503" s="104" t="s">
        <v>142</v>
      </c>
      <c r="T503" s="98"/>
      <c r="U503" s="97" t="s">
        <v>1067</v>
      </c>
      <c r="V503" s="96" t="s">
        <v>34</v>
      </c>
      <c r="W503" s="9">
        <f t="shared" ca="1" si="41"/>
        <v>727</v>
      </c>
      <c r="X503" s="9" t="str">
        <f t="shared" ca="1" si="42"/>
        <v>Above 1 Year</v>
      </c>
      <c r="Y503" s="9" t="str">
        <f t="shared" ca="1" si="43"/>
        <v/>
      </c>
      <c r="Z503" s="9" t="str">
        <f t="shared" ca="1" si="44"/>
        <v/>
      </c>
      <c r="AA503" s="97" t="s">
        <v>733</v>
      </c>
      <c r="AB503" s="97" t="s">
        <v>4530</v>
      </c>
      <c r="AC503" s="97" t="str">
        <f t="shared" ca="1" si="45"/>
        <v>Above 1 Year</v>
      </c>
    </row>
    <row r="504" spans="1:29" s="24" customFormat="1" ht="25.5" customHeight="1" x14ac:dyDescent="0.25">
      <c r="A504" s="96">
        <v>503</v>
      </c>
      <c r="B504" s="97" t="s">
        <v>113</v>
      </c>
      <c r="C504" s="97" t="s">
        <v>1306</v>
      </c>
      <c r="D504" s="96" t="s">
        <v>1543</v>
      </c>
      <c r="E504" s="98">
        <v>45584</v>
      </c>
      <c r="F504" s="96" t="s">
        <v>232</v>
      </c>
      <c r="G504" s="96">
        <v>2024</v>
      </c>
      <c r="H504" s="97" t="s">
        <v>75</v>
      </c>
      <c r="I504" s="97" t="s">
        <v>54</v>
      </c>
      <c r="J504" s="96" t="s">
        <v>31</v>
      </c>
      <c r="K504" s="98"/>
      <c r="L504" s="96"/>
      <c r="M504" s="96"/>
      <c r="N504" s="96" t="s">
        <v>3196</v>
      </c>
      <c r="O504" s="96"/>
      <c r="P504" s="97"/>
      <c r="Q504" s="97"/>
      <c r="R504" s="104" t="s">
        <v>176</v>
      </c>
      <c r="S504" s="104" t="s">
        <v>142</v>
      </c>
      <c r="T504" s="98"/>
      <c r="U504" s="97" t="s">
        <v>1544</v>
      </c>
      <c r="V504" s="96" t="s">
        <v>34</v>
      </c>
      <c r="W504" s="9">
        <f t="shared" ca="1" si="41"/>
        <v>727</v>
      </c>
      <c r="X504" s="9" t="str">
        <f t="shared" ca="1" si="42"/>
        <v>Above 1 Year</v>
      </c>
      <c r="Y504" s="9" t="str">
        <f t="shared" ca="1" si="43"/>
        <v/>
      </c>
      <c r="Z504" s="9" t="str">
        <f t="shared" ca="1" si="44"/>
        <v/>
      </c>
      <c r="AA504" s="97" t="s">
        <v>216</v>
      </c>
      <c r="AB504" s="97" t="s">
        <v>4531</v>
      </c>
      <c r="AC504" s="97" t="str">
        <f t="shared" ca="1" si="45"/>
        <v>Above 1 Year</v>
      </c>
    </row>
    <row r="505" spans="1:29" s="24" customFormat="1" ht="25.5" customHeight="1" x14ac:dyDescent="0.25">
      <c r="A505" s="96">
        <v>504</v>
      </c>
      <c r="B505" s="97" t="s">
        <v>38</v>
      </c>
      <c r="C505" s="97" t="s">
        <v>1546</v>
      </c>
      <c r="D505" s="96" t="s">
        <v>1027</v>
      </c>
      <c r="E505" s="98">
        <v>45585</v>
      </c>
      <c r="F505" s="96" t="s">
        <v>232</v>
      </c>
      <c r="G505" s="96">
        <v>2024</v>
      </c>
      <c r="H505" s="97" t="s">
        <v>48</v>
      </c>
      <c r="I505" s="97" t="s">
        <v>49</v>
      </c>
      <c r="J505" s="96" t="s">
        <v>31</v>
      </c>
      <c r="K505" s="98"/>
      <c r="L505" s="96"/>
      <c r="M505" s="96"/>
      <c r="N505" s="96" t="s">
        <v>3196</v>
      </c>
      <c r="O505" s="96"/>
      <c r="P505" s="97"/>
      <c r="Q505" s="97"/>
      <c r="R505" s="104" t="s">
        <v>112</v>
      </c>
      <c r="S505" s="104" t="s">
        <v>112</v>
      </c>
      <c r="T505" s="98"/>
      <c r="U505" s="97" t="s">
        <v>1547</v>
      </c>
      <c r="V505" s="96" t="s">
        <v>34</v>
      </c>
      <c r="W505" s="9">
        <f t="shared" ca="1" si="41"/>
        <v>726</v>
      </c>
      <c r="X505" s="9" t="str">
        <f t="shared" ca="1" si="42"/>
        <v>Above 1 Year</v>
      </c>
      <c r="Y505" s="9" t="str">
        <f t="shared" ca="1" si="43"/>
        <v/>
      </c>
      <c r="Z505" s="9" t="str">
        <f t="shared" ca="1" si="44"/>
        <v/>
      </c>
      <c r="AA505" s="97" t="s">
        <v>207</v>
      </c>
      <c r="AB505" s="97" t="s">
        <v>4532</v>
      </c>
      <c r="AC505" s="97" t="str">
        <f t="shared" ca="1" si="45"/>
        <v>Above 1 Year</v>
      </c>
    </row>
    <row r="506" spans="1:29" s="24" customFormat="1" ht="25.5" customHeight="1" x14ac:dyDescent="0.25">
      <c r="A506" s="96">
        <v>505</v>
      </c>
      <c r="B506" s="97" t="s">
        <v>105</v>
      </c>
      <c r="C506" s="97" t="s">
        <v>1502</v>
      </c>
      <c r="D506" s="96" t="s">
        <v>845</v>
      </c>
      <c r="E506" s="98">
        <v>45585</v>
      </c>
      <c r="F506" s="96" t="s">
        <v>232</v>
      </c>
      <c r="G506" s="96">
        <v>2024</v>
      </c>
      <c r="H506" s="97" t="s">
        <v>116</v>
      </c>
      <c r="I506" s="97" t="s">
        <v>116</v>
      </c>
      <c r="J506" s="96" t="s">
        <v>116</v>
      </c>
      <c r="K506" s="98"/>
      <c r="L506" s="96"/>
      <c r="M506" s="96"/>
      <c r="N506" s="96" t="s">
        <v>3196</v>
      </c>
      <c r="O506" s="96"/>
      <c r="P506" s="97"/>
      <c r="Q506" s="97"/>
      <c r="R506" s="104" t="s">
        <v>50</v>
      </c>
      <c r="S506" s="104" t="s">
        <v>50</v>
      </c>
      <c r="T506" s="98"/>
      <c r="U506" s="97" t="s">
        <v>1548</v>
      </c>
      <c r="V506" s="96" t="s">
        <v>34</v>
      </c>
      <c r="W506" s="9">
        <f t="shared" ca="1" si="41"/>
        <v>726</v>
      </c>
      <c r="X506" s="9" t="str">
        <f t="shared" ca="1" si="42"/>
        <v>Above 1 Year</v>
      </c>
      <c r="Y506" s="9" t="str">
        <f t="shared" ca="1" si="43"/>
        <v/>
      </c>
      <c r="Z506" s="9" t="str">
        <f t="shared" ca="1" si="44"/>
        <v/>
      </c>
      <c r="AA506" s="97" t="s">
        <v>402</v>
      </c>
      <c r="AB506" s="97" t="s">
        <v>4533</v>
      </c>
      <c r="AC506" s="97" t="str">
        <f t="shared" ca="1" si="45"/>
        <v>Above 1 Year</v>
      </c>
    </row>
    <row r="507" spans="1:29" s="24" customFormat="1" ht="25.5" customHeight="1" x14ac:dyDescent="0.25">
      <c r="A507" s="96">
        <v>506</v>
      </c>
      <c r="B507" s="97" t="s">
        <v>38</v>
      </c>
      <c r="C507" s="97" t="s">
        <v>1549</v>
      </c>
      <c r="D507" s="96" t="s">
        <v>1051</v>
      </c>
      <c r="E507" s="98">
        <v>45587</v>
      </c>
      <c r="F507" s="96" t="s">
        <v>232</v>
      </c>
      <c r="G507" s="96">
        <v>2024</v>
      </c>
      <c r="H507" s="97" t="s">
        <v>117</v>
      </c>
      <c r="I507" s="97" t="s">
        <v>117</v>
      </c>
      <c r="J507" s="96" t="s">
        <v>117</v>
      </c>
      <c r="K507" s="98"/>
      <c r="L507" s="96"/>
      <c r="M507" s="96"/>
      <c r="N507" s="96" t="s">
        <v>3196</v>
      </c>
      <c r="O507" s="96"/>
      <c r="P507" s="97"/>
      <c r="Q507" s="97"/>
      <c r="R507" s="104" t="s">
        <v>112</v>
      </c>
      <c r="S507" s="104" t="s">
        <v>112</v>
      </c>
      <c r="T507" s="98"/>
      <c r="U507" s="97" t="s">
        <v>1550</v>
      </c>
      <c r="V507" s="96" t="s">
        <v>34</v>
      </c>
      <c r="W507" s="9">
        <f t="shared" ca="1" si="41"/>
        <v>724</v>
      </c>
      <c r="X507" s="9" t="str">
        <f t="shared" ca="1" si="42"/>
        <v>Above 1 Year</v>
      </c>
      <c r="Y507" s="9" t="str">
        <f t="shared" ca="1" si="43"/>
        <v/>
      </c>
      <c r="Z507" s="9" t="str">
        <f t="shared" ca="1" si="44"/>
        <v/>
      </c>
      <c r="AA507" s="97" t="s">
        <v>1052</v>
      </c>
      <c r="AB507" s="97" t="s">
        <v>4534</v>
      </c>
      <c r="AC507" s="97" t="str">
        <f t="shared" ca="1" si="45"/>
        <v>Above 1 Year</v>
      </c>
    </row>
    <row r="508" spans="1:29" s="24" customFormat="1" ht="25.5" customHeight="1" x14ac:dyDescent="0.25">
      <c r="A508" s="96">
        <v>507</v>
      </c>
      <c r="B508" s="97" t="s">
        <v>58</v>
      </c>
      <c r="C508" s="97" t="s">
        <v>1237</v>
      </c>
      <c r="D508" s="96" t="s">
        <v>1552</v>
      </c>
      <c r="E508" s="98">
        <v>45589</v>
      </c>
      <c r="F508" s="96" t="s">
        <v>232</v>
      </c>
      <c r="G508" s="96">
        <v>2024</v>
      </c>
      <c r="H508" s="97" t="s">
        <v>116</v>
      </c>
      <c r="I508" s="97" t="s">
        <v>116</v>
      </c>
      <c r="J508" s="96" t="s">
        <v>116</v>
      </c>
      <c r="K508" s="98"/>
      <c r="L508" s="96"/>
      <c r="M508" s="96"/>
      <c r="N508" s="96" t="s">
        <v>3196</v>
      </c>
      <c r="O508" s="96"/>
      <c r="P508" s="97"/>
      <c r="Q508" s="97"/>
      <c r="R508" s="104" t="s">
        <v>50</v>
      </c>
      <c r="S508" s="104" t="s">
        <v>50</v>
      </c>
      <c r="T508" s="98"/>
      <c r="U508" s="97" t="s">
        <v>1553</v>
      </c>
      <c r="V508" s="96" t="s">
        <v>34</v>
      </c>
      <c r="W508" s="9">
        <f t="shared" ca="1" si="41"/>
        <v>722</v>
      </c>
      <c r="X508" s="9" t="str">
        <f t="shared" ca="1" si="42"/>
        <v>Above 1 Year</v>
      </c>
      <c r="Y508" s="9" t="str">
        <f t="shared" ca="1" si="43"/>
        <v/>
      </c>
      <c r="Z508" s="9" t="str">
        <f t="shared" ca="1" si="44"/>
        <v/>
      </c>
      <c r="AA508" s="97" t="s">
        <v>402</v>
      </c>
      <c r="AB508" s="97" t="s">
        <v>4535</v>
      </c>
      <c r="AC508" s="97" t="str">
        <f t="shared" ca="1" si="45"/>
        <v>Above 1 Year</v>
      </c>
    </row>
    <row r="509" spans="1:29" s="24" customFormat="1" ht="25.5" customHeight="1" x14ac:dyDescent="0.25">
      <c r="A509" s="96">
        <v>508</v>
      </c>
      <c r="B509" s="97" t="s">
        <v>74</v>
      </c>
      <c r="C509" s="97" t="s">
        <v>1554</v>
      </c>
      <c r="D509" s="96" t="s">
        <v>1312</v>
      </c>
      <c r="E509" s="98">
        <v>45589</v>
      </c>
      <c r="F509" s="96" t="s">
        <v>232</v>
      </c>
      <c r="G509" s="96">
        <v>2024</v>
      </c>
      <c r="H509" s="97" t="s">
        <v>39</v>
      </c>
      <c r="I509" s="97" t="s">
        <v>39</v>
      </c>
      <c r="J509" s="96" t="s">
        <v>31</v>
      </c>
      <c r="K509" s="98"/>
      <c r="L509" s="96"/>
      <c r="M509" s="96"/>
      <c r="N509" s="96" t="s">
        <v>3196</v>
      </c>
      <c r="O509" s="96"/>
      <c r="P509" s="97"/>
      <c r="Q509" s="97"/>
      <c r="R509" s="104" t="s">
        <v>137</v>
      </c>
      <c r="S509" s="104" t="s">
        <v>137</v>
      </c>
      <c r="T509" s="98">
        <v>46018</v>
      </c>
      <c r="U509" s="97" t="s">
        <v>1555</v>
      </c>
      <c r="V509" s="96" t="s">
        <v>34</v>
      </c>
      <c r="W509" s="9">
        <f t="shared" ca="1" si="41"/>
        <v>722</v>
      </c>
      <c r="X509" s="9" t="str">
        <f t="shared" ca="1" si="42"/>
        <v>Above 1 Year</v>
      </c>
      <c r="Y509" s="9">
        <f t="shared" ca="1" si="43"/>
        <v>293</v>
      </c>
      <c r="Z509" s="9" t="str">
        <f t="shared" ca="1" si="44"/>
        <v>Above 6 Months</v>
      </c>
      <c r="AA509" s="97" t="s">
        <v>203</v>
      </c>
      <c r="AB509" s="97" t="s">
        <v>4536</v>
      </c>
      <c r="AC509" s="97" t="str">
        <f t="shared" ca="1" si="45"/>
        <v>Above 1 Year</v>
      </c>
    </row>
    <row r="510" spans="1:29" s="24" customFormat="1" ht="25.5" customHeight="1" x14ac:dyDescent="0.25">
      <c r="A510" s="96">
        <v>509</v>
      </c>
      <c r="B510" s="97" t="s">
        <v>79</v>
      </c>
      <c r="C510" s="97" t="s">
        <v>1563</v>
      </c>
      <c r="D510" s="96" t="s">
        <v>1564</v>
      </c>
      <c r="E510" s="98">
        <v>45591</v>
      </c>
      <c r="F510" s="96" t="s">
        <v>232</v>
      </c>
      <c r="G510" s="96">
        <v>2024</v>
      </c>
      <c r="H510" s="97" t="s">
        <v>48</v>
      </c>
      <c r="I510" s="97" t="s">
        <v>49</v>
      </c>
      <c r="J510" s="96" t="s">
        <v>31</v>
      </c>
      <c r="K510" s="98"/>
      <c r="L510" s="96"/>
      <c r="M510" s="96"/>
      <c r="N510" s="96" t="s">
        <v>3196</v>
      </c>
      <c r="O510" s="96"/>
      <c r="P510" s="97"/>
      <c r="Q510" s="97"/>
      <c r="R510" s="104" t="s">
        <v>112</v>
      </c>
      <c r="S510" s="104" t="s">
        <v>112</v>
      </c>
      <c r="T510" s="98"/>
      <c r="U510" s="97" t="s">
        <v>1565</v>
      </c>
      <c r="V510" s="96" t="s">
        <v>34</v>
      </c>
      <c r="W510" s="9">
        <f t="shared" ca="1" si="41"/>
        <v>720</v>
      </c>
      <c r="X510" s="9" t="str">
        <f t="shared" ca="1" si="42"/>
        <v>Above 1 Year</v>
      </c>
      <c r="Y510" s="9" t="str">
        <f t="shared" ca="1" si="43"/>
        <v/>
      </c>
      <c r="Z510" s="9" t="str">
        <f t="shared" ca="1" si="44"/>
        <v/>
      </c>
      <c r="AA510" s="97" t="s">
        <v>207</v>
      </c>
      <c r="AB510" s="97" t="s">
        <v>4540</v>
      </c>
      <c r="AC510" s="97" t="str">
        <f t="shared" ca="1" si="45"/>
        <v>Above 1 Year</v>
      </c>
    </row>
    <row r="511" spans="1:29" s="24" customFormat="1" ht="25.5" customHeight="1" x14ac:dyDescent="0.25">
      <c r="A511" s="96">
        <v>510</v>
      </c>
      <c r="B511" s="97" t="s">
        <v>89</v>
      </c>
      <c r="C511" s="97" t="s">
        <v>1388</v>
      </c>
      <c r="D511" s="96" t="s">
        <v>1389</v>
      </c>
      <c r="E511" s="98">
        <v>45592</v>
      </c>
      <c r="F511" s="96" t="s">
        <v>232</v>
      </c>
      <c r="G511" s="96">
        <v>2024</v>
      </c>
      <c r="H511" s="97" t="s">
        <v>111</v>
      </c>
      <c r="I511" s="97" t="s">
        <v>111</v>
      </c>
      <c r="J511" s="96" t="s">
        <v>31</v>
      </c>
      <c r="K511" s="98">
        <v>46164</v>
      </c>
      <c r="L511" s="96"/>
      <c r="M511" s="96"/>
      <c r="N511" s="96" t="s">
        <v>3196</v>
      </c>
      <c r="O511" s="96"/>
      <c r="P511" s="97"/>
      <c r="Q511" s="97"/>
      <c r="R511" s="104" t="s">
        <v>2664</v>
      </c>
      <c r="S511" s="104" t="s">
        <v>2664</v>
      </c>
      <c r="T511" s="98">
        <v>46164</v>
      </c>
      <c r="U511" s="97" t="s">
        <v>1390</v>
      </c>
      <c r="V511" s="96" t="s">
        <v>34</v>
      </c>
      <c r="W511" s="9">
        <f t="shared" ca="1" si="41"/>
        <v>719</v>
      </c>
      <c r="X511" s="9" t="str">
        <f t="shared" ca="1" si="42"/>
        <v>Above 1 Year</v>
      </c>
      <c r="Y511" s="9">
        <f t="shared" ca="1" si="43"/>
        <v>147</v>
      </c>
      <c r="Z511" s="9" t="str">
        <f t="shared" ca="1" si="44"/>
        <v>Above 3 Months</v>
      </c>
      <c r="AA511" s="97" t="s">
        <v>733</v>
      </c>
      <c r="AB511" s="97" t="s">
        <v>4541</v>
      </c>
      <c r="AC511" s="97" t="str">
        <f t="shared" ca="1" si="45"/>
        <v>Above 1 Year</v>
      </c>
    </row>
    <row r="512" spans="1:29" s="24" customFormat="1" ht="25.5" customHeight="1" x14ac:dyDescent="0.25">
      <c r="A512" s="96">
        <v>511</v>
      </c>
      <c r="B512" s="97" t="s">
        <v>68</v>
      </c>
      <c r="C512" s="97" t="s">
        <v>1575</v>
      </c>
      <c r="D512" s="96" t="s">
        <v>1027</v>
      </c>
      <c r="E512" s="98">
        <v>45593</v>
      </c>
      <c r="F512" s="96" t="s">
        <v>232</v>
      </c>
      <c r="G512" s="96">
        <v>2024</v>
      </c>
      <c r="H512" s="97" t="s">
        <v>48</v>
      </c>
      <c r="I512" s="97" t="s">
        <v>49</v>
      </c>
      <c r="J512" s="96" t="s">
        <v>31</v>
      </c>
      <c r="K512" s="98"/>
      <c r="L512" s="96"/>
      <c r="M512" s="96"/>
      <c r="N512" s="96" t="s">
        <v>3196</v>
      </c>
      <c r="O512" s="96"/>
      <c r="P512" s="97"/>
      <c r="Q512" s="97"/>
      <c r="R512" s="104" t="s">
        <v>112</v>
      </c>
      <c r="S512" s="104" t="s">
        <v>112</v>
      </c>
      <c r="T512" s="98"/>
      <c r="U512" s="97" t="s">
        <v>1576</v>
      </c>
      <c r="V512" s="96" t="s">
        <v>34</v>
      </c>
      <c r="W512" s="9">
        <f t="shared" ca="1" si="41"/>
        <v>718</v>
      </c>
      <c r="X512" s="9" t="str">
        <f t="shared" ca="1" si="42"/>
        <v>Above 1 Year</v>
      </c>
      <c r="Y512" s="9" t="str">
        <f t="shared" ca="1" si="43"/>
        <v/>
      </c>
      <c r="Z512" s="9" t="str">
        <f t="shared" ca="1" si="44"/>
        <v/>
      </c>
      <c r="AA512" s="97" t="s">
        <v>207</v>
      </c>
      <c r="AB512" s="97" t="s">
        <v>4545</v>
      </c>
      <c r="AC512" s="97" t="str">
        <f t="shared" ca="1" si="45"/>
        <v>Above 1 Year</v>
      </c>
    </row>
    <row r="513" spans="1:29" s="24" customFormat="1" ht="25.5" customHeight="1" x14ac:dyDescent="0.25">
      <c r="A513" s="96">
        <v>512</v>
      </c>
      <c r="B513" s="97" t="s">
        <v>68</v>
      </c>
      <c r="C513" s="97" t="s">
        <v>1577</v>
      </c>
      <c r="D513" s="96" t="s">
        <v>1027</v>
      </c>
      <c r="E513" s="98">
        <v>45594</v>
      </c>
      <c r="F513" s="96" t="s">
        <v>232</v>
      </c>
      <c r="G513" s="96">
        <v>2024</v>
      </c>
      <c r="H513" s="97" t="s">
        <v>48</v>
      </c>
      <c r="I513" s="97" t="s">
        <v>49</v>
      </c>
      <c r="J513" s="96" t="s">
        <v>31</v>
      </c>
      <c r="K513" s="98"/>
      <c r="L513" s="96"/>
      <c r="M513" s="96"/>
      <c r="N513" s="96" t="s">
        <v>3196</v>
      </c>
      <c r="O513" s="96"/>
      <c r="P513" s="97"/>
      <c r="Q513" s="97"/>
      <c r="R513" s="104" t="s">
        <v>112</v>
      </c>
      <c r="S513" s="104" t="s">
        <v>112</v>
      </c>
      <c r="T513" s="98"/>
      <c r="U513" s="97" t="s">
        <v>1578</v>
      </c>
      <c r="V513" s="96" t="s">
        <v>34</v>
      </c>
      <c r="W513" s="9">
        <f t="shared" ca="1" si="41"/>
        <v>717</v>
      </c>
      <c r="X513" s="9" t="str">
        <f t="shared" ca="1" si="42"/>
        <v>Above 1 Year</v>
      </c>
      <c r="Y513" s="9" t="str">
        <f t="shared" ca="1" si="43"/>
        <v/>
      </c>
      <c r="Z513" s="9" t="str">
        <f t="shared" ca="1" si="44"/>
        <v/>
      </c>
      <c r="AA513" s="97" t="s">
        <v>207</v>
      </c>
      <c r="AB513" s="97" t="s">
        <v>4546</v>
      </c>
      <c r="AC513" s="97" t="str">
        <f t="shared" ca="1" si="45"/>
        <v>Above 1 Year</v>
      </c>
    </row>
    <row r="514" spans="1:29" s="24" customFormat="1" ht="25.5" customHeight="1" x14ac:dyDescent="0.25">
      <c r="A514" s="96">
        <v>513</v>
      </c>
      <c r="B514" s="99" t="s">
        <v>89</v>
      </c>
      <c r="C514" s="99" t="s">
        <v>1397</v>
      </c>
      <c r="D514" s="100" t="s">
        <v>1398</v>
      </c>
      <c r="E514" s="101">
        <v>45595</v>
      </c>
      <c r="F514" s="100" t="s">
        <v>232</v>
      </c>
      <c r="G514" s="100">
        <v>2024</v>
      </c>
      <c r="H514" s="102" t="s">
        <v>29</v>
      </c>
      <c r="I514" s="99" t="s">
        <v>30</v>
      </c>
      <c r="J514" s="100" t="s">
        <v>31</v>
      </c>
      <c r="K514" s="101"/>
      <c r="L514" s="100"/>
      <c r="M514" s="100"/>
      <c r="N514" s="96" t="s">
        <v>3196</v>
      </c>
      <c r="O514" s="100"/>
      <c r="P514" s="99"/>
      <c r="Q514" s="99"/>
      <c r="R514" s="104" t="s">
        <v>139</v>
      </c>
      <c r="S514" s="104" t="s">
        <v>139</v>
      </c>
      <c r="T514" s="98">
        <v>45880</v>
      </c>
      <c r="U514" s="99" t="s">
        <v>1399</v>
      </c>
      <c r="V514" s="100" t="s">
        <v>34</v>
      </c>
      <c r="W514" s="9">
        <f t="shared" ref="W514:W577" ca="1" si="46">IF(N514="UI",DATEDIF(E514,TODAY(),"D"),"")</f>
        <v>716</v>
      </c>
      <c r="X514" s="9" t="str">
        <f t="shared" ref="X514:X577" ca="1" si="47">IF(N514="UI",IF(W514&gt;365,"Above 1 Year",IF(AND(W514&lt;=365,W514&gt;180),"Above 6 Months",IF(AND(W514&lt;=180,W514&gt;90),"Above 3 Months",IF(AND(W514&lt;=90,W514&gt;60),"Above 60 Days",IF(AND(W514&lt;=60,W514&gt;45),"45 to 60 Days","Below 45 Days"))))),"")</f>
        <v>Above 1 Year</v>
      </c>
      <c r="Y514" s="9">
        <f t="shared" ca="1" si="43"/>
        <v>431</v>
      </c>
      <c r="Z514" s="9" t="str">
        <f t="shared" ca="1" si="44"/>
        <v>Above 1 Year</v>
      </c>
      <c r="AA514" s="100" t="s">
        <v>193</v>
      </c>
      <c r="AB514" s="97" t="s">
        <v>4547</v>
      </c>
      <c r="AC514" s="97" t="str">
        <f t="shared" ca="1" si="45"/>
        <v>Above 1 Year</v>
      </c>
    </row>
    <row r="515" spans="1:29" s="24" customFormat="1" ht="25.5" customHeight="1" x14ac:dyDescent="0.25">
      <c r="A515" s="96">
        <v>514</v>
      </c>
      <c r="B515" s="97" t="s">
        <v>106</v>
      </c>
      <c r="C515" s="97" t="s">
        <v>1208</v>
      </c>
      <c r="D515" s="96" t="s">
        <v>1315</v>
      </c>
      <c r="E515" s="98">
        <v>45595</v>
      </c>
      <c r="F515" s="96" t="s">
        <v>232</v>
      </c>
      <c r="G515" s="96">
        <v>2024</v>
      </c>
      <c r="H515" s="97" t="s">
        <v>70</v>
      </c>
      <c r="I515" s="97" t="s">
        <v>70</v>
      </c>
      <c r="J515" s="96" t="s">
        <v>70</v>
      </c>
      <c r="K515" s="98"/>
      <c r="L515" s="96"/>
      <c r="M515" s="96"/>
      <c r="N515" s="96" t="s">
        <v>3196</v>
      </c>
      <c r="O515" s="96"/>
      <c r="P515" s="97"/>
      <c r="Q515" s="97"/>
      <c r="R515" s="104" t="s">
        <v>137</v>
      </c>
      <c r="S515" s="104" t="s">
        <v>137</v>
      </c>
      <c r="T515" s="98">
        <v>46018</v>
      </c>
      <c r="U515" s="97" t="s">
        <v>1580</v>
      </c>
      <c r="V515" s="96" t="s">
        <v>34</v>
      </c>
      <c r="W515" s="9">
        <f t="shared" ca="1" si="46"/>
        <v>716</v>
      </c>
      <c r="X515" s="9" t="str">
        <f t="shared" ca="1" si="47"/>
        <v>Above 1 Year</v>
      </c>
      <c r="Y515" s="9">
        <f t="shared" ca="1" si="43"/>
        <v>293</v>
      </c>
      <c r="Z515" s="9" t="str">
        <f t="shared" ca="1" si="44"/>
        <v>Above 6 Months</v>
      </c>
      <c r="AA515" s="97" t="s">
        <v>254</v>
      </c>
      <c r="AB515" s="97" t="s">
        <v>4548</v>
      </c>
      <c r="AC515" s="97" t="str">
        <f t="shared" ca="1" si="45"/>
        <v>Above 1 Year</v>
      </c>
    </row>
    <row r="516" spans="1:29" s="24" customFormat="1" ht="25.5" customHeight="1" x14ac:dyDescent="0.25">
      <c r="A516" s="96">
        <v>515</v>
      </c>
      <c r="B516" s="97" t="s">
        <v>124</v>
      </c>
      <c r="C516" s="97" t="s">
        <v>1388</v>
      </c>
      <c r="D516" s="96" t="s">
        <v>227</v>
      </c>
      <c r="E516" s="98">
        <v>45599</v>
      </c>
      <c r="F516" s="96" t="s">
        <v>206</v>
      </c>
      <c r="G516" s="96">
        <v>2024</v>
      </c>
      <c r="H516" s="97" t="s">
        <v>59</v>
      </c>
      <c r="I516" s="97" t="s">
        <v>59</v>
      </c>
      <c r="J516" s="96" t="s">
        <v>60</v>
      </c>
      <c r="K516" s="98"/>
      <c r="L516" s="96"/>
      <c r="M516" s="96"/>
      <c r="N516" s="96" t="s">
        <v>3196</v>
      </c>
      <c r="O516" s="96"/>
      <c r="P516" s="97"/>
      <c r="Q516" s="97"/>
      <c r="R516" s="104" t="s">
        <v>112</v>
      </c>
      <c r="S516" s="104" t="s">
        <v>112</v>
      </c>
      <c r="T516" s="98"/>
      <c r="U516" s="97" t="s">
        <v>1587</v>
      </c>
      <c r="V516" s="96" t="s">
        <v>34</v>
      </c>
      <c r="W516" s="9">
        <f t="shared" ca="1" si="46"/>
        <v>712</v>
      </c>
      <c r="X516" s="9" t="str">
        <f t="shared" ca="1" si="47"/>
        <v>Above 1 Year</v>
      </c>
      <c r="Y516" s="9" t="str">
        <f t="shared" ca="1" si="43"/>
        <v/>
      </c>
      <c r="Z516" s="9" t="str">
        <f t="shared" ca="1" si="44"/>
        <v/>
      </c>
      <c r="AA516" s="97" t="s">
        <v>229</v>
      </c>
      <c r="AB516" s="97" t="s">
        <v>4551</v>
      </c>
      <c r="AC516" s="97" t="str">
        <f t="shared" ca="1" si="45"/>
        <v>Above 1 Year</v>
      </c>
    </row>
    <row r="517" spans="1:29" s="24" customFormat="1" ht="25.5" customHeight="1" x14ac:dyDescent="0.25">
      <c r="A517" s="96">
        <v>516</v>
      </c>
      <c r="B517" s="97" t="s">
        <v>74</v>
      </c>
      <c r="C517" s="97" t="s">
        <v>1588</v>
      </c>
      <c r="D517" s="96" t="s">
        <v>1589</v>
      </c>
      <c r="E517" s="98">
        <v>45599</v>
      </c>
      <c r="F517" s="96" t="s">
        <v>206</v>
      </c>
      <c r="G517" s="96">
        <v>2024</v>
      </c>
      <c r="H517" s="97" t="s">
        <v>39</v>
      </c>
      <c r="I517" s="97" t="s">
        <v>39</v>
      </c>
      <c r="J517" s="96" t="s">
        <v>31</v>
      </c>
      <c r="K517" s="98"/>
      <c r="L517" s="96"/>
      <c r="M517" s="96"/>
      <c r="N517" s="96" t="s">
        <v>3196</v>
      </c>
      <c r="O517" s="96"/>
      <c r="P517" s="97"/>
      <c r="Q517" s="97"/>
      <c r="R517" s="104" t="s">
        <v>137</v>
      </c>
      <c r="S517" s="104" t="s">
        <v>137</v>
      </c>
      <c r="T517" s="98">
        <v>46018</v>
      </c>
      <c r="U517" s="97" t="s">
        <v>1590</v>
      </c>
      <c r="V517" s="96" t="s">
        <v>34</v>
      </c>
      <c r="W517" s="9">
        <f t="shared" ca="1" si="46"/>
        <v>712</v>
      </c>
      <c r="X517" s="9" t="str">
        <f t="shared" ca="1" si="47"/>
        <v>Above 1 Year</v>
      </c>
      <c r="Y517" s="9">
        <f t="shared" ca="1" si="43"/>
        <v>293</v>
      </c>
      <c r="Z517" s="9" t="str">
        <f t="shared" ca="1" si="44"/>
        <v>Above 6 Months</v>
      </c>
      <c r="AA517" s="97" t="s">
        <v>203</v>
      </c>
      <c r="AB517" s="97" t="s">
        <v>4552</v>
      </c>
      <c r="AC517" s="97" t="str">
        <f t="shared" ca="1" si="45"/>
        <v>Above 1 Year</v>
      </c>
    </row>
    <row r="518" spans="1:29" s="24" customFormat="1" ht="25.5" customHeight="1" x14ac:dyDescent="0.25">
      <c r="A518" s="96">
        <v>517</v>
      </c>
      <c r="B518" s="97" t="s">
        <v>114</v>
      </c>
      <c r="C518" s="97" t="s">
        <v>1335</v>
      </c>
      <c r="D518" s="96" t="s">
        <v>1315</v>
      </c>
      <c r="E518" s="98">
        <v>45601</v>
      </c>
      <c r="F518" s="96" t="s">
        <v>206</v>
      </c>
      <c r="G518" s="96">
        <v>2024</v>
      </c>
      <c r="H518" s="97" t="s">
        <v>70</v>
      </c>
      <c r="I518" s="97" t="s">
        <v>70</v>
      </c>
      <c r="J518" s="96" t="s">
        <v>70</v>
      </c>
      <c r="K518" s="98"/>
      <c r="L518" s="96"/>
      <c r="M518" s="96"/>
      <c r="N518" s="96" t="s">
        <v>3196</v>
      </c>
      <c r="O518" s="96"/>
      <c r="P518" s="97"/>
      <c r="Q518" s="97"/>
      <c r="R518" s="104" t="s">
        <v>168</v>
      </c>
      <c r="S518" s="104" t="s">
        <v>177</v>
      </c>
      <c r="T518" s="98">
        <v>45930</v>
      </c>
      <c r="U518" s="97" t="s">
        <v>1591</v>
      </c>
      <c r="V518" s="96" t="s">
        <v>34</v>
      </c>
      <c r="W518" s="9">
        <f t="shared" ca="1" si="46"/>
        <v>710</v>
      </c>
      <c r="X518" s="9" t="str">
        <f t="shared" ca="1" si="47"/>
        <v>Above 1 Year</v>
      </c>
      <c r="Y518" s="9">
        <f t="shared" ca="1" si="43"/>
        <v>381</v>
      </c>
      <c r="Z518" s="9" t="str">
        <f t="shared" ca="1" si="44"/>
        <v>Above 1 Year</v>
      </c>
      <c r="AA518" s="97" t="s">
        <v>254</v>
      </c>
      <c r="AB518" s="97" t="s">
        <v>4553</v>
      </c>
      <c r="AC518" s="97" t="str">
        <f t="shared" ca="1" si="45"/>
        <v>Above 1 Year</v>
      </c>
    </row>
    <row r="519" spans="1:29" s="24" customFormat="1" ht="25.5" customHeight="1" x14ac:dyDescent="0.25">
      <c r="A519" s="96">
        <v>518</v>
      </c>
      <c r="B519" s="99" t="s">
        <v>38</v>
      </c>
      <c r="C519" s="99" t="s">
        <v>1430</v>
      </c>
      <c r="D519" s="100" t="s">
        <v>980</v>
      </c>
      <c r="E519" s="101">
        <v>45603</v>
      </c>
      <c r="F519" s="100" t="s">
        <v>206</v>
      </c>
      <c r="G519" s="100">
        <v>2024</v>
      </c>
      <c r="H519" s="102" t="s">
        <v>77</v>
      </c>
      <c r="I519" s="99" t="s">
        <v>72</v>
      </c>
      <c r="J519" s="100" t="s">
        <v>31</v>
      </c>
      <c r="K519" s="101"/>
      <c r="L519" s="100"/>
      <c r="M519" s="100"/>
      <c r="N519" s="96" t="s">
        <v>3196</v>
      </c>
      <c r="O519" s="100"/>
      <c r="P519" s="99"/>
      <c r="Q519" s="99"/>
      <c r="R519" s="104" t="s">
        <v>112</v>
      </c>
      <c r="S519" s="104" t="s">
        <v>112</v>
      </c>
      <c r="T519" s="98"/>
      <c r="U519" s="99" t="s">
        <v>1594</v>
      </c>
      <c r="V519" s="100" t="s">
        <v>34</v>
      </c>
      <c r="W519" s="9">
        <f t="shared" ca="1" si="46"/>
        <v>708</v>
      </c>
      <c r="X519" s="9" t="str">
        <f t="shared" ca="1" si="47"/>
        <v>Above 1 Year</v>
      </c>
      <c r="Y519" s="9" t="str">
        <f t="shared" ca="1" si="43"/>
        <v/>
      </c>
      <c r="Z519" s="9" t="str">
        <f t="shared" ca="1" si="44"/>
        <v/>
      </c>
      <c r="AA519" s="100" t="s">
        <v>378</v>
      </c>
      <c r="AB519" s="97" t="s">
        <v>4554</v>
      </c>
      <c r="AC519" s="97" t="str">
        <f t="shared" ca="1" si="45"/>
        <v>Above 1 Year</v>
      </c>
    </row>
    <row r="520" spans="1:29" s="24" customFormat="1" ht="25.5" customHeight="1" x14ac:dyDescent="0.25">
      <c r="A520" s="96">
        <v>519</v>
      </c>
      <c r="B520" s="99" t="s">
        <v>38</v>
      </c>
      <c r="C520" s="99" t="s">
        <v>1595</v>
      </c>
      <c r="D520" s="100" t="s">
        <v>1596</v>
      </c>
      <c r="E520" s="101">
        <v>45603</v>
      </c>
      <c r="F520" s="100" t="s">
        <v>206</v>
      </c>
      <c r="G520" s="100">
        <v>2024</v>
      </c>
      <c r="H520" s="102" t="s">
        <v>94</v>
      </c>
      <c r="I520" s="99" t="s">
        <v>94</v>
      </c>
      <c r="J520" s="100" t="s">
        <v>31</v>
      </c>
      <c r="K520" s="101"/>
      <c r="L520" s="100"/>
      <c r="M520" s="100"/>
      <c r="N520" s="96" t="s">
        <v>3196</v>
      </c>
      <c r="O520" s="100"/>
      <c r="P520" s="99"/>
      <c r="Q520" s="99"/>
      <c r="R520" s="104" t="s">
        <v>138</v>
      </c>
      <c r="S520" s="104" t="s">
        <v>138</v>
      </c>
      <c r="T520" s="98">
        <v>45991</v>
      </c>
      <c r="U520" s="99" t="s">
        <v>1597</v>
      </c>
      <c r="V520" s="100" t="s">
        <v>34</v>
      </c>
      <c r="W520" s="9">
        <f t="shared" ca="1" si="46"/>
        <v>708</v>
      </c>
      <c r="X520" s="9" t="str">
        <f t="shared" ca="1" si="47"/>
        <v>Above 1 Year</v>
      </c>
      <c r="Y520" s="9">
        <f t="shared" ca="1" si="43"/>
        <v>320</v>
      </c>
      <c r="Z520" s="9" t="str">
        <f t="shared" ca="1" si="44"/>
        <v>Above 6 Months</v>
      </c>
      <c r="AA520" s="100" t="s">
        <v>245</v>
      </c>
      <c r="AB520" s="97" t="s">
        <v>4555</v>
      </c>
      <c r="AC520" s="97" t="str">
        <f t="shared" ca="1" si="45"/>
        <v>Above 1 Year</v>
      </c>
    </row>
    <row r="521" spans="1:29" s="24" customFormat="1" ht="25.5" customHeight="1" x14ac:dyDescent="0.25">
      <c r="A521" s="96">
        <v>520</v>
      </c>
      <c r="B521" s="97" t="s">
        <v>63</v>
      </c>
      <c r="C521" s="97" t="s">
        <v>1539</v>
      </c>
      <c r="D521" s="96" t="s">
        <v>1598</v>
      </c>
      <c r="E521" s="98">
        <v>45604</v>
      </c>
      <c r="F521" s="96" t="s">
        <v>206</v>
      </c>
      <c r="G521" s="96">
        <v>2024</v>
      </c>
      <c r="H521" s="97" t="s">
        <v>94</v>
      </c>
      <c r="I521" s="97" t="s">
        <v>94</v>
      </c>
      <c r="J521" s="96" t="s">
        <v>31</v>
      </c>
      <c r="K521" s="98"/>
      <c r="L521" s="96"/>
      <c r="M521" s="96"/>
      <c r="N521" s="96" t="s">
        <v>3196</v>
      </c>
      <c r="O521" s="96"/>
      <c r="P521" s="97"/>
      <c r="Q521" s="97"/>
      <c r="R521" s="104" t="s">
        <v>141</v>
      </c>
      <c r="S521" s="104" t="s">
        <v>141</v>
      </c>
      <c r="T521" s="98"/>
      <c r="U521" s="97" t="s">
        <v>1600</v>
      </c>
      <c r="V521" s="96" t="s">
        <v>34</v>
      </c>
      <c r="W521" s="9">
        <f t="shared" ca="1" si="46"/>
        <v>707</v>
      </c>
      <c r="X521" s="9" t="str">
        <f t="shared" ca="1" si="47"/>
        <v>Above 1 Year</v>
      </c>
      <c r="Y521" s="9" t="str">
        <f t="shared" ca="1" si="43"/>
        <v/>
      </c>
      <c r="Z521" s="9" t="str">
        <f t="shared" ca="1" si="44"/>
        <v/>
      </c>
      <c r="AA521" s="97" t="s">
        <v>1601</v>
      </c>
      <c r="AB521" s="97" t="s">
        <v>4556</v>
      </c>
      <c r="AC521" s="97" t="str">
        <f t="shared" ca="1" si="45"/>
        <v>Above 1 Year</v>
      </c>
    </row>
    <row r="522" spans="1:29" s="24" customFormat="1" ht="25.5" customHeight="1" x14ac:dyDescent="0.25">
      <c r="A522" s="96">
        <v>521</v>
      </c>
      <c r="B522" s="97" t="s">
        <v>28</v>
      </c>
      <c r="C522" s="97" t="s">
        <v>1604</v>
      </c>
      <c r="D522" s="96" t="s">
        <v>1027</v>
      </c>
      <c r="E522" s="98">
        <v>45604</v>
      </c>
      <c r="F522" s="96" t="s">
        <v>206</v>
      </c>
      <c r="G522" s="96">
        <v>2024</v>
      </c>
      <c r="H522" s="97" t="s">
        <v>48</v>
      </c>
      <c r="I522" s="97" t="s">
        <v>49</v>
      </c>
      <c r="J522" s="96" t="s">
        <v>31</v>
      </c>
      <c r="K522" s="98"/>
      <c r="L522" s="96"/>
      <c r="M522" s="96"/>
      <c r="N522" s="96" t="s">
        <v>3196</v>
      </c>
      <c r="O522" s="96"/>
      <c r="P522" s="97"/>
      <c r="Q522" s="97"/>
      <c r="R522" s="104" t="s">
        <v>112</v>
      </c>
      <c r="S522" s="104" t="s">
        <v>112</v>
      </c>
      <c r="T522" s="98"/>
      <c r="U522" s="97" t="s">
        <v>1605</v>
      </c>
      <c r="V522" s="96" t="s">
        <v>34</v>
      </c>
      <c r="W522" s="9">
        <f t="shared" ca="1" si="46"/>
        <v>707</v>
      </c>
      <c r="X522" s="9" t="str">
        <f t="shared" ca="1" si="47"/>
        <v>Above 1 Year</v>
      </c>
      <c r="Y522" s="9" t="str">
        <f t="shared" ca="1" si="43"/>
        <v/>
      </c>
      <c r="Z522" s="9" t="str">
        <f t="shared" ca="1" si="44"/>
        <v/>
      </c>
      <c r="AA522" s="97" t="s">
        <v>207</v>
      </c>
      <c r="AB522" s="97" t="s">
        <v>4558</v>
      </c>
      <c r="AC522" s="97" t="str">
        <f t="shared" ca="1" si="45"/>
        <v>Above 1 Year</v>
      </c>
    </row>
    <row r="523" spans="1:29" s="24" customFormat="1" ht="25.5" customHeight="1" x14ac:dyDescent="0.25">
      <c r="A523" s="96">
        <v>522</v>
      </c>
      <c r="B523" s="97" t="s">
        <v>55</v>
      </c>
      <c r="C523" s="97" t="s">
        <v>1293</v>
      </c>
      <c r="D523" s="96" t="s">
        <v>1606</v>
      </c>
      <c r="E523" s="98">
        <v>45605</v>
      </c>
      <c r="F523" s="96" t="s">
        <v>206</v>
      </c>
      <c r="G523" s="96">
        <v>2024</v>
      </c>
      <c r="H523" s="97" t="s">
        <v>94</v>
      </c>
      <c r="I523" s="97" t="s">
        <v>94</v>
      </c>
      <c r="J523" s="96" t="s">
        <v>31</v>
      </c>
      <c r="K523" s="98"/>
      <c r="L523" s="96"/>
      <c r="M523" s="96"/>
      <c r="N523" s="96" t="s">
        <v>3196</v>
      </c>
      <c r="O523" s="96"/>
      <c r="P523" s="97"/>
      <c r="Q523" s="97"/>
      <c r="R523" s="104" t="s">
        <v>138</v>
      </c>
      <c r="S523" s="104" t="s">
        <v>138</v>
      </c>
      <c r="T523" s="98">
        <v>46251</v>
      </c>
      <c r="U523" s="97" t="s">
        <v>1607</v>
      </c>
      <c r="V523" s="96" t="s">
        <v>34</v>
      </c>
      <c r="W523" s="9">
        <f t="shared" ca="1" si="46"/>
        <v>706</v>
      </c>
      <c r="X523" s="9" t="str">
        <f t="shared" ca="1" si="47"/>
        <v>Above 1 Year</v>
      </c>
      <c r="Y523" s="9">
        <f t="shared" ca="1" si="43"/>
        <v>60</v>
      </c>
      <c r="Z523" s="9" t="str">
        <f t="shared" ca="1" si="44"/>
        <v>45 to 60 Days</v>
      </c>
      <c r="AA523" s="97" t="s">
        <v>245</v>
      </c>
      <c r="AB523" s="97" t="s">
        <v>4559</v>
      </c>
      <c r="AC523" s="97" t="str">
        <f t="shared" ca="1" si="45"/>
        <v>Above 1 Year</v>
      </c>
    </row>
    <row r="524" spans="1:29" s="24" customFormat="1" ht="25.5" customHeight="1" x14ac:dyDescent="0.25">
      <c r="A524" s="96">
        <v>523</v>
      </c>
      <c r="B524" s="97" t="s">
        <v>90</v>
      </c>
      <c r="C524" s="97" t="s">
        <v>1429</v>
      </c>
      <c r="D524" s="96" t="s">
        <v>1608</v>
      </c>
      <c r="E524" s="98">
        <v>45605</v>
      </c>
      <c r="F524" s="96" t="s">
        <v>206</v>
      </c>
      <c r="G524" s="96">
        <v>2024</v>
      </c>
      <c r="H524" s="97" t="s">
        <v>29</v>
      </c>
      <c r="I524" s="97" t="s">
        <v>30</v>
      </c>
      <c r="J524" s="96" t="s">
        <v>31</v>
      </c>
      <c r="K524" s="98"/>
      <c r="L524" s="96"/>
      <c r="M524" s="96"/>
      <c r="N524" s="96" t="s">
        <v>3196</v>
      </c>
      <c r="O524" s="96"/>
      <c r="P524" s="97"/>
      <c r="Q524" s="97"/>
      <c r="R524" s="104" t="s">
        <v>177</v>
      </c>
      <c r="S524" s="104" t="s">
        <v>177</v>
      </c>
      <c r="T524" s="98">
        <v>45930</v>
      </c>
      <c r="U524" s="97" t="s">
        <v>1609</v>
      </c>
      <c r="V524" s="96" t="s">
        <v>34</v>
      </c>
      <c r="W524" s="9">
        <f t="shared" ca="1" si="46"/>
        <v>706</v>
      </c>
      <c r="X524" s="9" t="str">
        <f t="shared" ca="1" si="47"/>
        <v>Above 1 Year</v>
      </c>
      <c r="Y524" s="9">
        <f t="shared" ca="1" si="43"/>
        <v>381</v>
      </c>
      <c r="Z524" s="9" t="str">
        <f t="shared" ca="1" si="44"/>
        <v>Above 1 Year</v>
      </c>
      <c r="AA524" s="97" t="s">
        <v>193</v>
      </c>
      <c r="AB524" s="97" t="s">
        <v>4560</v>
      </c>
      <c r="AC524" s="97" t="str">
        <f t="shared" ca="1" si="45"/>
        <v>Above 1 Year</v>
      </c>
    </row>
    <row r="525" spans="1:29" s="24" customFormat="1" ht="25.5" customHeight="1" x14ac:dyDescent="0.25">
      <c r="A525" s="96">
        <v>524</v>
      </c>
      <c r="B525" s="97" t="s">
        <v>104</v>
      </c>
      <c r="C525" s="97" t="s">
        <v>1615</v>
      </c>
      <c r="D525" s="96" t="s">
        <v>1616</v>
      </c>
      <c r="E525" s="98">
        <v>45605</v>
      </c>
      <c r="F525" s="96" t="s">
        <v>206</v>
      </c>
      <c r="G525" s="96">
        <v>2024</v>
      </c>
      <c r="H525" s="97" t="s">
        <v>94</v>
      </c>
      <c r="I525" s="97" t="s">
        <v>94</v>
      </c>
      <c r="J525" s="96" t="s">
        <v>31</v>
      </c>
      <c r="K525" s="98"/>
      <c r="L525" s="96"/>
      <c r="M525" s="96"/>
      <c r="N525" s="96" t="s">
        <v>3196</v>
      </c>
      <c r="O525" s="96"/>
      <c r="P525" s="97"/>
      <c r="Q525" s="97"/>
      <c r="R525" s="104" t="s">
        <v>138</v>
      </c>
      <c r="S525" s="104" t="s">
        <v>139</v>
      </c>
      <c r="T525" s="98">
        <v>45797</v>
      </c>
      <c r="U525" s="97" t="s">
        <v>1617</v>
      </c>
      <c r="V525" s="96" t="s">
        <v>34</v>
      </c>
      <c r="W525" s="9">
        <f t="shared" ca="1" si="46"/>
        <v>706</v>
      </c>
      <c r="X525" s="9" t="str">
        <f t="shared" ca="1" si="47"/>
        <v>Above 1 Year</v>
      </c>
      <c r="Y525" s="9">
        <f t="shared" ca="1" si="43"/>
        <v>514</v>
      </c>
      <c r="Z525" s="9" t="str">
        <f t="shared" ca="1" si="44"/>
        <v>Above 1 Year</v>
      </c>
      <c r="AA525" s="97" t="s">
        <v>245</v>
      </c>
      <c r="AB525" s="97" t="s">
        <v>4563</v>
      </c>
      <c r="AC525" s="97" t="str">
        <f t="shared" ca="1" si="45"/>
        <v>Above 1 Year</v>
      </c>
    </row>
    <row r="526" spans="1:29" s="24" customFormat="1" ht="25.5" customHeight="1" x14ac:dyDescent="0.25">
      <c r="A526" s="96">
        <v>525</v>
      </c>
      <c r="B526" s="97" t="s">
        <v>66</v>
      </c>
      <c r="C526" s="97" t="s">
        <v>1618</v>
      </c>
      <c r="D526" s="96" t="s">
        <v>1619</v>
      </c>
      <c r="E526" s="98">
        <v>45606</v>
      </c>
      <c r="F526" s="96" t="s">
        <v>206</v>
      </c>
      <c r="G526" s="96">
        <v>2024</v>
      </c>
      <c r="H526" s="97" t="s">
        <v>94</v>
      </c>
      <c r="I526" s="97" t="s">
        <v>94</v>
      </c>
      <c r="J526" s="96" t="s">
        <v>31</v>
      </c>
      <c r="K526" s="98"/>
      <c r="L526" s="96"/>
      <c r="M526" s="96"/>
      <c r="N526" s="96" t="s">
        <v>3196</v>
      </c>
      <c r="O526" s="96"/>
      <c r="P526" s="97"/>
      <c r="Q526" s="97"/>
      <c r="R526" s="104" t="s">
        <v>50</v>
      </c>
      <c r="S526" s="104" t="s">
        <v>50</v>
      </c>
      <c r="T526" s="98"/>
      <c r="U526" s="97" t="s">
        <v>1620</v>
      </c>
      <c r="V526" s="96" t="s">
        <v>34</v>
      </c>
      <c r="W526" s="9">
        <f t="shared" ca="1" si="46"/>
        <v>705</v>
      </c>
      <c r="X526" s="9" t="str">
        <f t="shared" ca="1" si="47"/>
        <v>Above 1 Year</v>
      </c>
      <c r="Y526" s="9" t="str">
        <f t="shared" ca="1" si="43"/>
        <v/>
      </c>
      <c r="Z526" s="9" t="str">
        <f t="shared" ca="1" si="44"/>
        <v/>
      </c>
      <c r="AA526" s="97" t="s">
        <v>245</v>
      </c>
      <c r="AB526" s="97" t="s">
        <v>4564</v>
      </c>
      <c r="AC526" s="97" t="str">
        <f t="shared" ca="1" si="45"/>
        <v>Above 1 Year</v>
      </c>
    </row>
    <row r="527" spans="1:29" s="24" customFormat="1" ht="25.5" customHeight="1" x14ac:dyDescent="0.25">
      <c r="A527" s="96">
        <v>526</v>
      </c>
      <c r="B527" s="97" t="s">
        <v>118</v>
      </c>
      <c r="C527" s="97" t="s">
        <v>1197</v>
      </c>
      <c r="D527" s="96" t="s">
        <v>980</v>
      </c>
      <c r="E527" s="98">
        <v>45606</v>
      </c>
      <c r="F527" s="96" t="s">
        <v>206</v>
      </c>
      <c r="G527" s="96">
        <v>2024</v>
      </c>
      <c r="H527" s="97" t="s">
        <v>77</v>
      </c>
      <c r="I527" s="97" t="s">
        <v>72</v>
      </c>
      <c r="J527" s="96" t="s">
        <v>31</v>
      </c>
      <c r="K527" s="98"/>
      <c r="L527" s="96"/>
      <c r="M527" s="96"/>
      <c r="N527" s="96" t="s">
        <v>3196</v>
      </c>
      <c r="O527" s="96"/>
      <c r="P527" s="97"/>
      <c r="Q527" s="97"/>
      <c r="R527" s="104" t="s">
        <v>112</v>
      </c>
      <c r="S527" s="104" t="s">
        <v>112</v>
      </c>
      <c r="T527" s="98"/>
      <c r="U527" s="97" t="s">
        <v>1621</v>
      </c>
      <c r="V527" s="96" t="s">
        <v>34</v>
      </c>
      <c r="W527" s="9">
        <f t="shared" ca="1" si="46"/>
        <v>705</v>
      </c>
      <c r="X527" s="9" t="str">
        <f t="shared" ca="1" si="47"/>
        <v>Above 1 Year</v>
      </c>
      <c r="Y527" s="9" t="str">
        <f t="shared" ca="1" si="43"/>
        <v/>
      </c>
      <c r="Z527" s="9" t="str">
        <f t="shared" ca="1" si="44"/>
        <v/>
      </c>
      <c r="AA527" s="97" t="s">
        <v>378</v>
      </c>
      <c r="AB527" s="97" t="s">
        <v>4565</v>
      </c>
      <c r="AC527" s="97" t="str">
        <f t="shared" ca="1" si="45"/>
        <v>Above 1 Year</v>
      </c>
    </row>
    <row r="528" spans="1:29" s="24" customFormat="1" ht="25.5" customHeight="1" x14ac:dyDescent="0.25">
      <c r="A528" s="96">
        <v>527</v>
      </c>
      <c r="B528" s="97" t="s">
        <v>110</v>
      </c>
      <c r="C528" s="97" t="s">
        <v>1240</v>
      </c>
      <c r="D528" s="96" t="s">
        <v>1622</v>
      </c>
      <c r="E528" s="98">
        <v>45606</v>
      </c>
      <c r="F528" s="96" t="s">
        <v>206</v>
      </c>
      <c r="G528" s="96">
        <v>2024</v>
      </c>
      <c r="H528" s="97" t="s">
        <v>94</v>
      </c>
      <c r="I528" s="97" t="s">
        <v>94</v>
      </c>
      <c r="J528" s="96" t="s">
        <v>31</v>
      </c>
      <c r="K528" s="98">
        <v>45881</v>
      </c>
      <c r="L528" s="96" t="s">
        <v>191</v>
      </c>
      <c r="M528" s="96"/>
      <c r="N528" s="96" t="s">
        <v>3196</v>
      </c>
      <c r="O528" s="96"/>
      <c r="P528" s="97"/>
      <c r="Q528" s="97"/>
      <c r="R528" s="104" t="s">
        <v>2664</v>
      </c>
      <c r="S528" s="104" t="s">
        <v>2664</v>
      </c>
      <c r="T528" s="98">
        <v>45881</v>
      </c>
      <c r="U528" s="97" t="s">
        <v>1623</v>
      </c>
      <c r="V528" s="96" t="s">
        <v>34</v>
      </c>
      <c r="W528" s="9">
        <f t="shared" ca="1" si="46"/>
        <v>705</v>
      </c>
      <c r="X528" s="9" t="str">
        <f t="shared" ca="1" si="47"/>
        <v>Above 1 Year</v>
      </c>
      <c r="Y528" s="9">
        <f t="shared" ca="1" si="43"/>
        <v>430</v>
      </c>
      <c r="Z528" s="9" t="str">
        <f t="shared" ca="1" si="44"/>
        <v>Above 1 Year</v>
      </c>
      <c r="AA528" s="97" t="s">
        <v>245</v>
      </c>
      <c r="AB528" s="97" t="s">
        <v>4566</v>
      </c>
      <c r="AC528" s="97" t="str">
        <f t="shared" ca="1" si="45"/>
        <v>Above 1 Year</v>
      </c>
    </row>
    <row r="529" spans="1:29" s="24" customFormat="1" ht="25.5" customHeight="1" x14ac:dyDescent="0.25">
      <c r="A529" s="96">
        <v>528</v>
      </c>
      <c r="B529" s="97" t="s">
        <v>66</v>
      </c>
      <c r="C529" s="97" t="s">
        <v>1190</v>
      </c>
      <c r="D529" s="96" t="s">
        <v>1626</v>
      </c>
      <c r="E529" s="98">
        <v>45607</v>
      </c>
      <c r="F529" s="96" t="s">
        <v>206</v>
      </c>
      <c r="G529" s="96">
        <v>2024</v>
      </c>
      <c r="H529" s="97" t="s">
        <v>116</v>
      </c>
      <c r="I529" s="97" t="s">
        <v>116</v>
      </c>
      <c r="J529" s="96" t="s">
        <v>116</v>
      </c>
      <c r="K529" s="98"/>
      <c r="L529" s="96"/>
      <c r="M529" s="96"/>
      <c r="N529" s="96" t="s">
        <v>3196</v>
      </c>
      <c r="O529" s="96"/>
      <c r="P529" s="97"/>
      <c r="Q529" s="97"/>
      <c r="R529" s="104" t="s">
        <v>50</v>
      </c>
      <c r="S529" s="104" t="s">
        <v>50</v>
      </c>
      <c r="T529" s="98"/>
      <c r="U529" s="97" t="s">
        <v>1627</v>
      </c>
      <c r="V529" s="96" t="s">
        <v>34</v>
      </c>
      <c r="W529" s="9">
        <f t="shared" ca="1" si="46"/>
        <v>704</v>
      </c>
      <c r="X529" s="9" t="str">
        <f t="shared" ca="1" si="47"/>
        <v>Above 1 Year</v>
      </c>
      <c r="Y529" s="9" t="str">
        <f t="shared" ca="1" si="43"/>
        <v/>
      </c>
      <c r="Z529" s="9" t="str">
        <f t="shared" ca="1" si="44"/>
        <v/>
      </c>
      <c r="AA529" s="97" t="s">
        <v>402</v>
      </c>
      <c r="AB529" s="97" t="s">
        <v>4568</v>
      </c>
      <c r="AC529" s="97" t="str">
        <f t="shared" ca="1" si="45"/>
        <v>Above 1 Year</v>
      </c>
    </row>
    <row r="530" spans="1:29" s="24" customFormat="1" ht="25.5" customHeight="1" x14ac:dyDescent="0.25">
      <c r="A530" s="96">
        <v>529</v>
      </c>
      <c r="B530" s="97" t="s">
        <v>118</v>
      </c>
      <c r="C530" s="97" t="s">
        <v>1172</v>
      </c>
      <c r="D530" s="96" t="s">
        <v>1628</v>
      </c>
      <c r="E530" s="98">
        <v>45608</v>
      </c>
      <c r="F530" s="96" t="s">
        <v>206</v>
      </c>
      <c r="G530" s="96">
        <v>2024</v>
      </c>
      <c r="H530" s="97" t="s">
        <v>94</v>
      </c>
      <c r="I530" s="97" t="s">
        <v>94</v>
      </c>
      <c r="J530" s="96" t="s">
        <v>31</v>
      </c>
      <c r="K530" s="98"/>
      <c r="L530" s="96"/>
      <c r="M530" s="96"/>
      <c r="N530" s="96" t="s">
        <v>3196</v>
      </c>
      <c r="O530" s="96"/>
      <c r="P530" s="97"/>
      <c r="Q530" s="97"/>
      <c r="R530" s="104" t="s">
        <v>177</v>
      </c>
      <c r="S530" s="104" t="s">
        <v>177</v>
      </c>
      <c r="T530" s="98">
        <v>45972</v>
      </c>
      <c r="U530" s="97" t="s">
        <v>1629</v>
      </c>
      <c r="V530" s="96" t="s">
        <v>34</v>
      </c>
      <c r="W530" s="9">
        <f t="shared" ca="1" si="46"/>
        <v>703</v>
      </c>
      <c r="X530" s="9" t="str">
        <f t="shared" ca="1" si="47"/>
        <v>Above 1 Year</v>
      </c>
      <c r="Y530" s="9">
        <f t="shared" ca="1" si="43"/>
        <v>339</v>
      </c>
      <c r="Z530" s="9" t="str">
        <f t="shared" ca="1" si="44"/>
        <v>Above 6 Months</v>
      </c>
      <c r="AA530" s="97" t="s">
        <v>245</v>
      </c>
      <c r="AB530" s="97" t="s">
        <v>4569</v>
      </c>
      <c r="AC530" s="97" t="str">
        <f t="shared" ca="1" si="45"/>
        <v>Above 1 Year</v>
      </c>
    </row>
    <row r="531" spans="1:29" s="24" customFormat="1" ht="25.5" customHeight="1" x14ac:dyDescent="0.25">
      <c r="A531" s="96">
        <v>530</v>
      </c>
      <c r="B531" s="99" t="s">
        <v>65</v>
      </c>
      <c r="C531" s="99" t="s">
        <v>1551</v>
      </c>
      <c r="D531" s="100" t="s">
        <v>845</v>
      </c>
      <c r="E531" s="101">
        <v>45610</v>
      </c>
      <c r="F531" s="100" t="s">
        <v>206</v>
      </c>
      <c r="G531" s="100">
        <v>2024</v>
      </c>
      <c r="H531" s="102" t="s">
        <v>116</v>
      </c>
      <c r="I531" s="99" t="s">
        <v>116</v>
      </c>
      <c r="J531" s="100" t="s">
        <v>116</v>
      </c>
      <c r="K531" s="101"/>
      <c r="L531" s="100"/>
      <c r="M531" s="100"/>
      <c r="N531" s="96" t="s">
        <v>3196</v>
      </c>
      <c r="O531" s="100"/>
      <c r="P531" s="99"/>
      <c r="Q531" s="99"/>
      <c r="R531" s="104" t="s">
        <v>50</v>
      </c>
      <c r="S531" s="104" t="s">
        <v>50</v>
      </c>
      <c r="T531" s="98"/>
      <c r="U531" s="99" t="s">
        <v>1630</v>
      </c>
      <c r="V531" s="100" t="s">
        <v>34</v>
      </c>
      <c r="W531" s="9">
        <f t="shared" ca="1" si="46"/>
        <v>701</v>
      </c>
      <c r="X531" s="9" t="str">
        <f t="shared" ca="1" si="47"/>
        <v>Above 1 Year</v>
      </c>
      <c r="Y531" s="9" t="str">
        <f t="shared" ca="1" si="43"/>
        <v/>
      </c>
      <c r="Z531" s="9" t="str">
        <f t="shared" ca="1" si="44"/>
        <v/>
      </c>
      <c r="AA531" s="100" t="s">
        <v>402</v>
      </c>
      <c r="AB531" s="97" t="s">
        <v>4570</v>
      </c>
      <c r="AC531" s="97" t="str">
        <f t="shared" ca="1" si="45"/>
        <v>Above 1 Year</v>
      </c>
    </row>
    <row r="532" spans="1:29" s="24" customFormat="1" ht="25.5" customHeight="1" x14ac:dyDescent="0.25">
      <c r="A532" s="96">
        <v>531</v>
      </c>
      <c r="B532" s="97" t="s">
        <v>105</v>
      </c>
      <c r="C532" s="97" t="s">
        <v>1631</v>
      </c>
      <c r="D532" s="96" t="s">
        <v>1632</v>
      </c>
      <c r="E532" s="98">
        <v>45610</v>
      </c>
      <c r="F532" s="96" t="s">
        <v>206</v>
      </c>
      <c r="G532" s="96">
        <v>2024</v>
      </c>
      <c r="H532" s="97" t="s">
        <v>39</v>
      </c>
      <c r="I532" s="97" t="s">
        <v>39</v>
      </c>
      <c r="J532" s="96" t="s">
        <v>31</v>
      </c>
      <c r="K532" s="98"/>
      <c r="L532" s="96"/>
      <c r="M532" s="96"/>
      <c r="N532" s="96" t="s">
        <v>3196</v>
      </c>
      <c r="O532" s="96"/>
      <c r="P532" s="97"/>
      <c r="Q532" s="97"/>
      <c r="R532" s="104" t="s">
        <v>139</v>
      </c>
      <c r="S532" s="104" t="s">
        <v>138</v>
      </c>
      <c r="T532" s="98">
        <v>45899</v>
      </c>
      <c r="U532" s="97" t="s">
        <v>1633</v>
      </c>
      <c r="V532" s="96" t="s">
        <v>34</v>
      </c>
      <c r="W532" s="9">
        <f t="shared" ca="1" si="46"/>
        <v>701</v>
      </c>
      <c r="X532" s="9" t="str">
        <f t="shared" ca="1" si="47"/>
        <v>Above 1 Year</v>
      </c>
      <c r="Y532" s="9">
        <f t="shared" ca="1" si="43"/>
        <v>412</v>
      </c>
      <c r="Z532" s="9" t="str">
        <f t="shared" ca="1" si="44"/>
        <v>Above 1 Year</v>
      </c>
      <c r="AA532" s="97" t="s">
        <v>563</v>
      </c>
      <c r="AB532" s="97" t="s">
        <v>4571</v>
      </c>
      <c r="AC532" s="97" t="str">
        <f t="shared" ca="1" si="45"/>
        <v>Above 1 Year</v>
      </c>
    </row>
    <row r="533" spans="1:29" s="24" customFormat="1" ht="25.5" customHeight="1" x14ac:dyDescent="0.25">
      <c r="A533" s="96">
        <v>532</v>
      </c>
      <c r="B533" s="97" t="s">
        <v>118</v>
      </c>
      <c r="C533" s="97" t="s">
        <v>1279</v>
      </c>
      <c r="D533" s="96" t="s">
        <v>1634</v>
      </c>
      <c r="E533" s="98">
        <v>45611</v>
      </c>
      <c r="F533" s="96" t="s">
        <v>206</v>
      </c>
      <c r="G533" s="96">
        <v>2024</v>
      </c>
      <c r="H533" s="97" t="s">
        <v>94</v>
      </c>
      <c r="I533" s="97" t="s">
        <v>94</v>
      </c>
      <c r="J533" s="96" t="s">
        <v>31</v>
      </c>
      <c r="K533" s="98"/>
      <c r="L533" s="96"/>
      <c r="M533" s="96"/>
      <c r="N533" s="96" t="s">
        <v>3196</v>
      </c>
      <c r="O533" s="96"/>
      <c r="P533" s="97"/>
      <c r="Q533" s="97"/>
      <c r="R533" s="104" t="s">
        <v>112</v>
      </c>
      <c r="S533" s="104" t="s">
        <v>112</v>
      </c>
      <c r="T533" s="98"/>
      <c r="U533" s="97" t="s">
        <v>1635</v>
      </c>
      <c r="V533" s="96" t="s">
        <v>34</v>
      </c>
      <c r="W533" s="9">
        <f t="shared" ca="1" si="46"/>
        <v>700</v>
      </c>
      <c r="X533" s="9" t="str">
        <f t="shared" ca="1" si="47"/>
        <v>Above 1 Year</v>
      </c>
      <c r="Y533" s="9" t="str">
        <f t="shared" ca="1" si="43"/>
        <v/>
      </c>
      <c r="Z533" s="9" t="str">
        <f t="shared" ca="1" si="44"/>
        <v/>
      </c>
      <c r="AA533" s="97" t="s">
        <v>245</v>
      </c>
      <c r="AB533" s="97" t="s">
        <v>4572</v>
      </c>
      <c r="AC533" s="97" t="str">
        <f t="shared" ca="1" si="45"/>
        <v>Above 1 Year</v>
      </c>
    </row>
    <row r="534" spans="1:29" s="24" customFormat="1" ht="25.5" customHeight="1" x14ac:dyDescent="0.25">
      <c r="A534" s="96">
        <v>533</v>
      </c>
      <c r="B534" s="97" t="s">
        <v>68</v>
      </c>
      <c r="C534" s="97" t="s">
        <v>1258</v>
      </c>
      <c r="D534" s="96" t="s">
        <v>1259</v>
      </c>
      <c r="E534" s="98">
        <v>45612</v>
      </c>
      <c r="F534" s="96" t="s">
        <v>206</v>
      </c>
      <c r="G534" s="96">
        <v>2024</v>
      </c>
      <c r="H534" s="97" t="s">
        <v>94</v>
      </c>
      <c r="I534" s="97" t="s">
        <v>94</v>
      </c>
      <c r="J534" s="96" t="s">
        <v>31</v>
      </c>
      <c r="K534" s="98"/>
      <c r="L534" s="96"/>
      <c r="M534" s="96"/>
      <c r="N534" s="96" t="s">
        <v>3196</v>
      </c>
      <c r="O534" s="96"/>
      <c r="P534" s="97"/>
      <c r="Q534" s="97"/>
      <c r="R534" s="104" t="s">
        <v>138</v>
      </c>
      <c r="S534" s="104" t="s">
        <v>138</v>
      </c>
      <c r="T534" s="98">
        <v>45723</v>
      </c>
      <c r="U534" s="97" t="s">
        <v>1260</v>
      </c>
      <c r="V534" s="96" t="s">
        <v>34</v>
      </c>
      <c r="W534" s="9">
        <f t="shared" ca="1" si="46"/>
        <v>699</v>
      </c>
      <c r="X534" s="9" t="str">
        <f t="shared" ca="1" si="47"/>
        <v>Above 1 Year</v>
      </c>
      <c r="Y534" s="9">
        <f t="shared" ca="1" si="43"/>
        <v>588</v>
      </c>
      <c r="Z534" s="9" t="str">
        <f t="shared" ca="1" si="44"/>
        <v>Above 1 Year</v>
      </c>
      <c r="AA534" s="97" t="s">
        <v>245</v>
      </c>
      <c r="AB534" s="97" t="s">
        <v>4573</v>
      </c>
      <c r="AC534" s="97" t="str">
        <f t="shared" ca="1" si="45"/>
        <v>Above 1 Year</v>
      </c>
    </row>
    <row r="535" spans="1:29" s="24" customFormat="1" ht="25.5" customHeight="1" x14ac:dyDescent="0.25">
      <c r="A535" s="96">
        <v>534</v>
      </c>
      <c r="B535" s="99" t="s">
        <v>42</v>
      </c>
      <c r="C535" s="99" t="s">
        <v>1322</v>
      </c>
      <c r="D535" s="100" t="s">
        <v>1637</v>
      </c>
      <c r="E535" s="101">
        <v>45612</v>
      </c>
      <c r="F535" s="100" t="s">
        <v>206</v>
      </c>
      <c r="G535" s="100">
        <v>2024</v>
      </c>
      <c r="H535" s="102" t="s">
        <v>122</v>
      </c>
      <c r="I535" s="99" t="s">
        <v>49</v>
      </c>
      <c r="J535" s="100" t="s">
        <v>31</v>
      </c>
      <c r="K535" s="101"/>
      <c r="L535" s="100"/>
      <c r="M535" s="100"/>
      <c r="N535" s="96" t="s">
        <v>3196</v>
      </c>
      <c r="O535" s="100"/>
      <c r="P535" s="99"/>
      <c r="Q535" s="99"/>
      <c r="R535" s="104" t="s">
        <v>112</v>
      </c>
      <c r="S535" s="104" t="s">
        <v>141</v>
      </c>
      <c r="T535" s="98"/>
      <c r="U535" s="99" t="s">
        <v>1638</v>
      </c>
      <c r="V535" s="100" t="s">
        <v>34</v>
      </c>
      <c r="W535" s="9">
        <f t="shared" ca="1" si="46"/>
        <v>699</v>
      </c>
      <c r="X535" s="9" t="str">
        <f t="shared" ca="1" si="47"/>
        <v>Above 1 Year</v>
      </c>
      <c r="Y535" s="9" t="str">
        <f t="shared" ca="1" si="43"/>
        <v/>
      </c>
      <c r="Z535" s="9" t="str">
        <f t="shared" ca="1" si="44"/>
        <v/>
      </c>
      <c r="AA535" s="100" t="s">
        <v>207</v>
      </c>
      <c r="AB535" s="97" t="s">
        <v>4574</v>
      </c>
      <c r="AC535" s="97" t="str">
        <f t="shared" ca="1" si="45"/>
        <v>Above 1 Year</v>
      </c>
    </row>
    <row r="536" spans="1:29" s="24" customFormat="1" ht="25.5" customHeight="1" x14ac:dyDescent="0.25">
      <c r="A536" s="96">
        <v>535</v>
      </c>
      <c r="B536" s="99" t="s">
        <v>38</v>
      </c>
      <c r="C536" s="99" t="s">
        <v>1639</v>
      </c>
      <c r="D536" s="100" t="s">
        <v>1027</v>
      </c>
      <c r="E536" s="101">
        <v>45614</v>
      </c>
      <c r="F536" s="100" t="s">
        <v>206</v>
      </c>
      <c r="G536" s="100">
        <v>2024</v>
      </c>
      <c r="H536" s="102" t="s">
        <v>48</v>
      </c>
      <c r="I536" s="99" t="s">
        <v>49</v>
      </c>
      <c r="J536" s="100" t="s">
        <v>31</v>
      </c>
      <c r="K536" s="101">
        <v>45855</v>
      </c>
      <c r="L536" s="100"/>
      <c r="M536" s="100"/>
      <c r="N536" s="96" t="s">
        <v>3196</v>
      </c>
      <c r="O536" s="100"/>
      <c r="P536" s="99"/>
      <c r="Q536" s="99"/>
      <c r="R536" s="104" t="s">
        <v>2664</v>
      </c>
      <c r="S536" s="104" t="s">
        <v>2664</v>
      </c>
      <c r="T536" s="98">
        <v>45855</v>
      </c>
      <c r="U536" s="99" t="s">
        <v>1640</v>
      </c>
      <c r="V536" s="100" t="s">
        <v>34</v>
      </c>
      <c r="W536" s="9">
        <f t="shared" ca="1" si="46"/>
        <v>697</v>
      </c>
      <c r="X536" s="9" t="str">
        <f t="shared" ca="1" si="47"/>
        <v>Above 1 Year</v>
      </c>
      <c r="Y536" s="9">
        <f t="shared" ca="1" si="43"/>
        <v>456</v>
      </c>
      <c r="Z536" s="9" t="str">
        <f t="shared" ca="1" si="44"/>
        <v>Above 1 Year</v>
      </c>
      <c r="AA536" s="100" t="s">
        <v>207</v>
      </c>
      <c r="AB536" s="97" t="s">
        <v>4575</v>
      </c>
      <c r="AC536" s="97" t="str">
        <f t="shared" ca="1" si="45"/>
        <v>Above 1 Year</v>
      </c>
    </row>
    <row r="537" spans="1:29" s="24" customFormat="1" ht="25.5" customHeight="1" x14ac:dyDescent="0.25">
      <c r="A537" s="96">
        <v>536</v>
      </c>
      <c r="B537" s="97" t="s">
        <v>38</v>
      </c>
      <c r="C537" s="97" t="s">
        <v>1641</v>
      </c>
      <c r="D537" s="96" t="s">
        <v>1051</v>
      </c>
      <c r="E537" s="98">
        <v>45615</v>
      </c>
      <c r="F537" s="96" t="s">
        <v>206</v>
      </c>
      <c r="G537" s="96">
        <v>2024</v>
      </c>
      <c r="H537" s="97" t="s">
        <v>117</v>
      </c>
      <c r="I537" s="97" t="s">
        <v>117</v>
      </c>
      <c r="J537" s="96" t="s">
        <v>117</v>
      </c>
      <c r="K537" s="98"/>
      <c r="L537" s="96"/>
      <c r="M537" s="96"/>
      <c r="N537" s="96" t="s">
        <v>3196</v>
      </c>
      <c r="O537" s="96"/>
      <c r="P537" s="97"/>
      <c r="Q537" s="97"/>
      <c r="R537" s="104" t="s">
        <v>112</v>
      </c>
      <c r="S537" s="104" t="s">
        <v>112</v>
      </c>
      <c r="T537" s="98"/>
      <c r="U537" s="97" t="s">
        <v>1642</v>
      </c>
      <c r="V537" s="96" t="s">
        <v>34</v>
      </c>
      <c r="W537" s="9">
        <f t="shared" ca="1" si="46"/>
        <v>696</v>
      </c>
      <c r="X537" s="9" t="str">
        <f t="shared" ca="1" si="47"/>
        <v>Above 1 Year</v>
      </c>
      <c r="Y537" s="9" t="str">
        <f t="shared" ref="Y537:Y583" ca="1" si="48">IF(T537&lt;&gt;"",DATEDIF(T537,TODAY(),"D"),"")</f>
        <v/>
      </c>
      <c r="Z537" s="9" t="str">
        <f t="shared" ref="Z537:Z583" ca="1" si="49">IF(Y537&lt;&gt;"",IF(Y537&gt;365,"Above 1 Year",IF(AND(Y537&lt;=365,Y537&gt;180),"Above 6 Months",IF(AND(Y537&lt;=180,Y537&gt;90),"Above 3 Months",IF(AND(Y537&lt;=90,Y537&gt;60),"Above 60 Days",IF(AND(Y537&lt;=60,Y537&gt;45),"45 to 60 Days","Below 45 Days"))))),"")</f>
        <v/>
      </c>
      <c r="AA537" s="97" t="s">
        <v>1052</v>
      </c>
      <c r="AB537" s="97" t="s">
        <v>4577</v>
      </c>
      <c r="AC537" s="97" t="str">
        <f t="shared" ca="1" si="45"/>
        <v>Above 1 Year</v>
      </c>
    </row>
    <row r="538" spans="1:29" s="24" customFormat="1" ht="25.5" customHeight="1" x14ac:dyDescent="0.25">
      <c r="A538" s="96">
        <v>537</v>
      </c>
      <c r="B538" s="99" t="s">
        <v>65</v>
      </c>
      <c r="C538" s="99" t="s">
        <v>854</v>
      </c>
      <c r="D538" s="100" t="s">
        <v>855</v>
      </c>
      <c r="E538" s="101">
        <v>45615</v>
      </c>
      <c r="F538" s="100" t="s">
        <v>206</v>
      </c>
      <c r="G538" s="100">
        <v>2024</v>
      </c>
      <c r="H538" s="102" t="s">
        <v>94</v>
      </c>
      <c r="I538" s="99" t="s">
        <v>94</v>
      </c>
      <c r="J538" s="100" t="s">
        <v>31</v>
      </c>
      <c r="K538" s="101"/>
      <c r="L538" s="100"/>
      <c r="M538" s="100"/>
      <c r="N538" s="96" t="s">
        <v>3196</v>
      </c>
      <c r="O538" s="100"/>
      <c r="P538" s="99"/>
      <c r="Q538" s="99"/>
      <c r="R538" s="104" t="s">
        <v>50</v>
      </c>
      <c r="S538" s="104" t="s">
        <v>50</v>
      </c>
      <c r="T538" s="98"/>
      <c r="U538" s="99" t="s">
        <v>856</v>
      </c>
      <c r="V538" s="100" t="s">
        <v>34</v>
      </c>
      <c r="W538" s="9">
        <f t="shared" ca="1" si="46"/>
        <v>696</v>
      </c>
      <c r="X538" s="9" t="str">
        <f t="shared" ca="1" si="47"/>
        <v>Above 1 Year</v>
      </c>
      <c r="Y538" s="9" t="str">
        <f t="shared" ca="1" si="48"/>
        <v/>
      </c>
      <c r="Z538" s="9" t="str">
        <f t="shared" ca="1" si="49"/>
        <v/>
      </c>
      <c r="AA538" s="100" t="s">
        <v>245</v>
      </c>
      <c r="AB538" s="97" t="s">
        <v>4578</v>
      </c>
      <c r="AC538" s="97" t="str">
        <f t="shared" ref="AC538:AC584" ca="1" si="50">IF(S538="SC/PRC/CC No. Awaited","",X538)</f>
        <v>Above 1 Year</v>
      </c>
    </row>
    <row r="539" spans="1:29" s="24" customFormat="1" ht="25.5" customHeight="1" x14ac:dyDescent="0.25">
      <c r="A539" s="96">
        <v>538</v>
      </c>
      <c r="B539" s="97" t="s">
        <v>28</v>
      </c>
      <c r="C539" s="97" t="s">
        <v>1245</v>
      </c>
      <c r="D539" s="96" t="s">
        <v>1027</v>
      </c>
      <c r="E539" s="98">
        <v>45615</v>
      </c>
      <c r="F539" s="96" t="s">
        <v>206</v>
      </c>
      <c r="G539" s="96">
        <v>2024</v>
      </c>
      <c r="H539" s="97" t="s">
        <v>48</v>
      </c>
      <c r="I539" s="97" t="s">
        <v>49</v>
      </c>
      <c r="J539" s="96" t="s">
        <v>31</v>
      </c>
      <c r="K539" s="98"/>
      <c r="L539" s="96"/>
      <c r="M539" s="96"/>
      <c r="N539" s="96" t="s">
        <v>3196</v>
      </c>
      <c r="O539" s="96"/>
      <c r="P539" s="97"/>
      <c r="Q539" s="97"/>
      <c r="R539" s="104" t="s">
        <v>112</v>
      </c>
      <c r="S539" s="104" t="s">
        <v>112</v>
      </c>
      <c r="T539" s="98"/>
      <c r="U539" s="97" t="s">
        <v>1643</v>
      </c>
      <c r="V539" s="96" t="s">
        <v>34</v>
      </c>
      <c r="W539" s="9">
        <f t="shared" ca="1" si="46"/>
        <v>696</v>
      </c>
      <c r="X539" s="9" t="str">
        <f t="shared" ca="1" si="47"/>
        <v>Above 1 Year</v>
      </c>
      <c r="Y539" s="9" t="str">
        <f t="shared" ca="1" si="48"/>
        <v/>
      </c>
      <c r="Z539" s="9" t="str">
        <f t="shared" ca="1" si="49"/>
        <v/>
      </c>
      <c r="AA539" s="97" t="s">
        <v>207</v>
      </c>
      <c r="AB539" s="97" t="s">
        <v>4579</v>
      </c>
      <c r="AC539" s="97" t="str">
        <f t="shared" ca="1" si="50"/>
        <v>Above 1 Year</v>
      </c>
    </row>
    <row r="540" spans="1:29" s="24" customFormat="1" ht="25.5" customHeight="1" x14ac:dyDescent="0.25">
      <c r="A540" s="96">
        <v>539</v>
      </c>
      <c r="B540" s="97" t="s">
        <v>95</v>
      </c>
      <c r="C540" s="97" t="s">
        <v>1232</v>
      </c>
      <c r="D540" s="96" t="s">
        <v>1644</v>
      </c>
      <c r="E540" s="98">
        <v>45616</v>
      </c>
      <c r="F540" s="96" t="s">
        <v>206</v>
      </c>
      <c r="G540" s="96">
        <v>2024</v>
      </c>
      <c r="H540" s="97" t="s">
        <v>94</v>
      </c>
      <c r="I540" s="97" t="s">
        <v>94</v>
      </c>
      <c r="J540" s="96" t="s">
        <v>31</v>
      </c>
      <c r="K540" s="98"/>
      <c r="L540" s="96"/>
      <c r="M540" s="96"/>
      <c r="N540" s="96" t="s">
        <v>3196</v>
      </c>
      <c r="O540" s="96"/>
      <c r="P540" s="97"/>
      <c r="Q540" s="97"/>
      <c r="R540" s="104" t="s">
        <v>112</v>
      </c>
      <c r="S540" s="104" t="s">
        <v>112</v>
      </c>
      <c r="T540" s="98"/>
      <c r="U540" s="97" t="s">
        <v>1645</v>
      </c>
      <c r="V540" s="96" t="s">
        <v>34</v>
      </c>
      <c r="W540" s="9">
        <f t="shared" ca="1" si="46"/>
        <v>695</v>
      </c>
      <c r="X540" s="9" t="str">
        <f t="shared" ca="1" si="47"/>
        <v>Above 1 Year</v>
      </c>
      <c r="Y540" s="9" t="str">
        <f t="shared" ca="1" si="48"/>
        <v/>
      </c>
      <c r="Z540" s="9" t="str">
        <f t="shared" ca="1" si="49"/>
        <v/>
      </c>
      <c r="AA540" s="97" t="s">
        <v>245</v>
      </c>
      <c r="AB540" s="97" t="s">
        <v>4580</v>
      </c>
      <c r="AC540" s="97" t="str">
        <f t="shared" ca="1" si="50"/>
        <v>Above 1 Year</v>
      </c>
    </row>
    <row r="541" spans="1:29" s="24" customFormat="1" ht="25.5" customHeight="1" x14ac:dyDescent="0.25">
      <c r="A541" s="96">
        <v>540</v>
      </c>
      <c r="B541" s="97" t="s">
        <v>89</v>
      </c>
      <c r="C541" s="97" t="s">
        <v>1324</v>
      </c>
      <c r="D541" s="96" t="s">
        <v>980</v>
      </c>
      <c r="E541" s="98">
        <v>45620</v>
      </c>
      <c r="F541" s="96" t="s">
        <v>206</v>
      </c>
      <c r="G541" s="96">
        <v>2024</v>
      </c>
      <c r="H541" s="97" t="s">
        <v>77</v>
      </c>
      <c r="I541" s="97" t="s">
        <v>72</v>
      </c>
      <c r="J541" s="96" t="s">
        <v>31</v>
      </c>
      <c r="K541" s="98"/>
      <c r="L541" s="96"/>
      <c r="M541" s="96"/>
      <c r="N541" s="96" t="s">
        <v>3196</v>
      </c>
      <c r="O541" s="96"/>
      <c r="P541" s="97"/>
      <c r="Q541" s="97"/>
      <c r="R541" s="104" t="s">
        <v>112</v>
      </c>
      <c r="S541" s="104" t="s">
        <v>112</v>
      </c>
      <c r="T541" s="98"/>
      <c r="U541" s="97" t="s">
        <v>1406</v>
      </c>
      <c r="V541" s="96" t="s">
        <v>34</v>
      </c>
      <c r="W541" s="9">
        <f t="shared" ca="1" si="46"/>
        <v>691</v>
      </c>
      <c r="X541" s="9" t="str">
        <f t="shared" ca="1" si="47"/>
        <v>Above 1 Year</v>
      </c>
      <c r="Y541" s="9" t="str">
        <f t="shared" ca="1" si="48"/>
        <v/>
      </c>
      <c r="Z541" s="9" t="str">
        <f t="shared" ca="1" si="49"/>
        <v/>
      </c>
      <c r="AA541" s="97" t="s">
        <v>378</v>
      </c>
      <c r="AB541" s="97" t="s">
        <v>4582</v>
      </c>
      <c r="AC541" s="97" t="str">
        <f t="shared" ca="1" si="50"/>
        <v>Above 1 Year</v>
      </c>
    </row>
    <row r="542" spans="1:29" s="24" customFormat="1" ht="25.5" customHeight="1" x14ac:dyDescent="0.25">
      <c r="A542" s="96">
        <v>541</v>
      </c>
      <c r="B542" s="97" t="s">
        <v>76</v>
      </c>
      <c r="C542" s="97" t="s">
        <v>1651</v>
      </c>
      <c r="D542" s="96" t="s">
        <v>795</v>
      </c>
      <c r="E542" s="98">
        <v>45620</v>
      </c>
      <c r="F542" s="96" t="s">
        <v>206</v>
      </c>
      <c r="G542" s="96">
        <v>2024</v>
      </c>
      <c r="H542" s="97" t="s">
        <v>77</v>
      </c>
      <c r="I542" s="97" t="s">
        <v>72</v>
      </c>
      <c r="J542" s="96" t="s">
        <v>31</v>
      </c>
      <c r="K542" s="98"/>
      <c r="L542" s="96"/>
      <c r="M542" s="96"/>
      <c r="N542" s="96" t="s">
        <v>3196</v>
      </c>
      <c r="O542" s="96"/>
      <c r="P542" s="97"/>
      <c r="Q542" s="97"/>
      <c r="R542" s="104" t="s">
        <v>142</v>
      </c>
      <c r="S542" s="104" t="s">
        <v>112</v>
      </c>
      <c r="T542" s="98"/>
      <c r="U542" s="97" t="s">
        <v>1652</v>
      </c>
      <c r="V542" s="96" t="s">
        <v>34</v>
      </c>
      <c r="W542" s="9">
        <f t="shared" ca="1" si="46"/>
        <v>691</v>
      </c>
      <c r="X542" s="9" t="str">
        <f t="shared" ca="1" si="47"/>
        <v>Above 1 Year</v>
      </c>
      <c r="Y542" s="9" t="str">
        <f t="shared" ca="1" si="48"/>
        <v/>
      </c>
      <c r="Z542" s="9" t="str">
        <f t="shared" ca="1" si="49"/>
        <v/>
      </c>
      <c r="AA542" s="97" t="s">
        <v>378</v>
      </c>
      <c r="AB542" s="97" t="s">
        <v>4583</v>
      </c>
      <c r="AC542" s="97" t="str">
        <f t="shared" ca="1" si="50"/>
        <v>Above 1 Year</v>
      </c>
    </row>
    <row r="543" spans="1:29" s="24" customFormat="1" ht="25.5" customHeight="1" x14ac:dyDescent="0.25">
      <c r="A543" s="96">
        <v>542</v>
      </c>
      <c r="B543" s="97" t="s">
        <v>65</v>
      </c>
      <c r="C543" s="97" t="s">
        <v>1241</v>
      </c>
      <c r="D543" s="96" t="s">
        <v>845</v>
      </c>
      <c r="E543" s="98">
        <v>45622</v>
      </c>
      <c r="F543" s="96" t="s">
        <v>206</v>
      </c>
      <c r="G543" s="96">
        <v>2024</v>
      </c>
      <c r="H543" s="97" t="s">
        <v>116</v>
      </c>
      <c r="I543" s="97" t="s">
        <v>116</v>
      </c>
      <c r="J543" s="96" t="s">
        <v>116</v>
      </c>
      <c r="K543" s="98"/>
      <c r="L543" s="96"/>
      <c r="M543" s="96"/>
      <c r="N543" s="96" t="s">
        <v>3196</v>
      </c>
      <c r="O543" s="96"/>
      <c r="P543" s="97"/>
      <c r="Q543" s="97"/>
      <c r="R543" s="104" t="s">
        <v>50</v>
      </c>
      <c r="S543" s="104" t="s">
        <v>50</v>
      </c>
      <c r="T543" s="98"/>
      <c r="U543" s="97" t="s">
        <v>1653</v>
      </c>
      <c r="V543" s="96" t="s">
        <v>34</v>
      </c>
      <c r="W543" s="9">
        <f t="shared" ca="1" si="46"/>
        <v>689</v>
      </c>
      <c r="X543" s="9" t="str">
        <f t="shared" ca="1" si="47"/>
        <v>Above 1 Year</v>
      </c>
      <c r="Y543" s="9" t="str">
        <f t="shared" ca="1" si="48"/>
        <v/>
      </c>
      <c r="Z543" s="9" t="str">
        <f t="shared" ca="1" si="49"/>
        <v/>
      </c>
      <c r="AA543" s="97" t="s">
        <v>402</v>
      </c>
      <c r="AB543" s="97" t="s">
        <v>4584</v>
      </c>
      <c r="AC543" s="97" t="str">
        <f t="shared" ca="1" si="50"/>
        <v>Above 1 Year</v>
      </c>
    </row>
    <row r="544" spans="1:29" s="24" customFormat="1" ht="25.5" customHeight="1" x14ac:dyDescent="0.25">
      <c r="A544" s="96">
        <v>543</v>
      </c>
      <c r="B544" s="97" t="s">
        <v>68</v>
      </c>
      <c r="C544" s="97" t="s">
        <v>1656</v>
      </c>
      <c r="D544" s="96" t="s">
        <v>1027</v>
      </c>
      <c r="E544" s="98">
        <v>45625</v>
      </c>
      <c r="F544" s="96" t="s">
        <v>206</v>
      </c>
      <c r="G544" s="96">
        <v>2024</v>
      </c>
      <c r="H544" s="97" t="s">
        <v>48</v>
      </c>
      <c r="I544" s="97" t="s">
        <v>49</v>
      </c>
      <c r="J544" s="96" t="s">
        <v>31</v>
      </c>
      <c r="K544" s="98"/>
      <c r="L544" s="96"/>
      <c r="M544" s="96"/>
      <c r="N544" s="96" t="s">
        <v>3196</v>
      </c>
      <c r="O544" s="96"/>
      <c r="P544" s="97"/>
      <c r="Q544" s="97"/>
      <c r="R544" s="104" t="s">
        <v>112</v>
      </c>
      <c r="S544" s="104" t="s">
        <v>112</v>
      </c>
      <c r="T544" s="98"/>
      <c r="U544" s="97" t="s">
        <v>1657</v>
      </c>
      <c r="V544" s="96" t="s">
        <v>34</v>
      </c>
      <c r="W544" s="9">
        <f t="shared" ca="1" si="46"/>
        <v>686</v>
      </c>
      <c r="X544" s="9" t="str">
        <f t="shared" ca="1" si="47"/>
        <v>Above 1 Year</v>
      </c>
      <c r="Y544" s="9" t="str">
        <f t="shared" ca="1" si="48"/>
        <v/>
      </c>
      <c r="Z544" s="9" t="str">
        <f t="shared" ca="1" si="49"/>
        <v/>
      </c>
      <c r="AA544" s="97" t="s">
        <v>207</v>
      </c>
      <c r="AB544" s="97" t="s">
        <v>4586</v>
      </c>
      <c r="AC544" s="97" t="str">
        <f t="shared" ca="1" si="50"/>
        <v>Above 1 Year</v>
      </c>
    </row>
    <row r="545" spans="1:29" s="24" customFormat="1" ht="25.5" customHeight="1" x14ac:dyDescent="0.25">
      <c r="A545" s="96">
        <v>544</v>
      </c>
      <c r="B545" s="97" t="s">
        <v>58</v>
      </c>
      <c r="C545" s="97" t="s">
        <v>1374</v>
      </c>
      <c r="D545" s="96" t="s">
        <v>264</v>
      </c>
      <c r="E545" s="98">
        <v>45625</v>
      </c>
      <c r="F545" s="96" t="s">
        <v>206</v>
      </c>
      <c r="G545" s="96">
        <v>2024</v>
      </c>
      <c r="H545" s="97" t="s">
        <v>59</v>
      </c>
      <c r="I545" s="97" t="s">
        <v>59</v>
      </c>
      <c r="J545" s="96" t="s">
        <v>60</v>
      </c>
      <c r="K545" s="98"/>
      <c r="L545" s="96"/>
      <c r="M545" s="96"/>
      <c r="N545" s="96" t="s">
        <v>3196</v>
      </c>
      <c r="O545" s="96"/>
      <c r="P545" s="97"/>
      <c r="Q545" s="97"/>
      <c r="R545" s="104" t="s">
        <v>112</v>
      </c>
      <c r="S545" s="104" t="s">
        <v>112</v>
      </c>
      <c r="T545" s="98"/>
      <c r="U545" s="97" t="s">
        <v>1658</v>
      </c>
      <c r="V545" s="96" t="s">
        <v>34</v>
      </c>
      <c r="W545" s="9">
        <f t="shared" ca="1" si="46"/>
        <v>686</v>
      </c>
      <c r="X545" s="9" t="str">
        <f t="shared" ca="1" si="47"/>
        <v>Above 1 Year</v>
      </c>
      <c r="Y545" s="9" t="str">
        <f t="shared" ca="1" si="48"/>
        <v/>
      </c>
      <c r="Z545" s="9" t="str">
        <f t="shared" ca="1" si="49"/>
        <v/>
      </c>
      <c r="AA545" s="97" t="s">
        <v>229</v>
      </c>
      <c r="AB545" s="97" t="s">
        <v>4587</v>
      </c>
      <c r="AC545" s="97" t="str">
        <f t="shared" ca="1" si="50"/>
        <v>Above 1 Year</v>
      </c>
    </row>
    <row r="546" spans="1:29" s="24" customFormat="1" ht="25.5" customHeight="1" x14ac:dyDescent="0.25">
      <c r="A546" s="96">
        <v>545</v>
      </c>
      <c r="B546" s="97" t="s">
        <v>90</v>
      </c>
      <c r="C546" s="97" t="s">
        <v>1314</v>
      </c>
      <c r="D546" s="96" t="s">
        <v>980</v>
      </c>
      <c r="E546" s="98">
        <v>45626</v>
      </c>
      <c r="F546" s="96" t="s">
        <v>206</v>
      </c>
      <c r="G546" s="96">
        <v>2024</v>
      </c>
      <c r="H546" s="97" t="s">
        <v>77</v>
      </c>
      <c r="I546" s="97" t="s">
        <v>72</v>
      </c>
      <c r="J546" s="96" t="s">
        <v>31</v>
      </c>
      <c r="K546" s="98"/>
      <c r="L546" s="96"/>
      <c r="M546" s="96"/>
      <c r="N546" s="96" t="s">
        <v>3196</v>
      </c>
      <c r="O546" s="96"/>
      <c r="P546" s="97"/>
      <c r="Q546" s="97"/>
      <c r="R546" s="104" t="s">
        <v>112</v>
      </c>
      <c r="S546" s="104" t="s">
        <v>112</v>
      </c>
      <c r="T546" s="98"/>
      <c r="U546" s="97" t="s">
        <v>1660</v>
      </c>
      <c r="V546" s="96" t="s">
        <v>34</v>
      </c>
      <c r="W546" s="9">
        <f t="shared" ca="1" si="46"/>
        <v>685</v>
      </c>
      <c r="X546" s="9" t="str">
        <f t="shared" ca="1" si="47"/>
        <v>Above 1 Year</v>
      </c>
      <c r="Y546" s="9" t="str">
        <f t="shared" ca="1" si="48"/>
        <v/>
      </c>
      <c r="Z546" s="9" t="str">
        <f t="shared" ca="1" si="49"/>
        <v/>
      </c>
      <c r="AA546" s="97" t="s">
        <v>378</v>
      </c>
      <c r="AB546" s="97" t="s">
        <v>4589</v>
      </c>
      <c r="AC546" s="97" t="str">
        <f t="shared" ca="1" si="50"/>
        <v>Above 1 Year</v>
      </c>
    </row>
    <row r="547" spans="1:29" s="24" customFormat="1" ht="25.5" customHeight="1" x14ac:dyDescent="0.25">
      <c r="A547" s="96">
        <v>546</v>
      </c>
      <c r="B547" s="97" t="s">
        <v>68</v>
      </c>
      <c r="C547" s="97" t="s">
        <v>1661</v>
      </c>
      <c r="D547" s="96" t="s">
        <v>1027</v>
      </c>
      <c r="E547" s="98">
        <v>45626</v>
      </c>
      <c r="F547" s="96" t="s">
        <v>206</v>
      </c>
      <c r="G547" s="96">
        <v>2024</v>
      </c>
      <c r="H547" s="97" t="s">
        <v>48</v>
      </c>
      <c r="I547" s="97" t="s">
        <v>49</v>
      </c>
      <c r="J547" s="96" t="s">
        <v>31</v>
      </c>
      <c r="K547" s="98"/>
      <c r="L547" s="96"/>
      <c r="M547" s="96"/>
      <c r="N547" s="96" t="s">
        <v>3196</v>
      </c>
      <c r="O547" s="96"/>
      <c r="P547" s="97"/>
      <c r="Q547" s="97"/>
      <c r="R547" s="104" t="s">
        <v>112</v>
      </c>
      <c r="S547" s="104" t="s">
        <v>112</v>
      </c>
      <c r="T547" s="98"/>
      <c r="U547" s="97" t="s">
        <v>1662</v>
      </c>
      <c r="V547" s="96" t="s">
        <v>34</v>
      </c>
      <c r="W547" s="9">
        <f t="shared" ca="1" si="46"/>
        <v>685</v>
      </c>
      <c r="X547" s="9" t="str">
        <f t="shared" ca="1" si="47"/>
        <v>Above 1 Year</v>
      </c>
      <c r="Y547" s="9" t="str">
        <f t="shared" ca="1" si="48"/>
        <v/>
      </c>
      <c r="Z547" s="9" t="str">
        <f t="shared" ca="1" si="49"/>
        <v/>
      </c>
      <c r="AA547" s="97" t="s">
        <v>207</v>
      </c>
      <c r="AB547" s="97" t="s">
        <v>4590</v>
      </c>
      <c r="AC547" s="97" t="str">
        <f t="shared" ca="1" si="50"/>
        <v>Above 1 Year</v>
      </c>
    </row>
    <row r="548" spans="1:29" s="24" customFormat="1" ht="25.5" customHeight="1" x14ac:dyDescent="0.25">
      <c r="A548" s="96">
        <v>547</v>
      </c>
      <c r="B548" s="97" t="s">
        <v>73</v>
      </c>
      <c r="C548" s="97" t="s">
        <v>1663</v>
      </c>
      <c r="D548" s="96" t="s">
        <v>1027</v>
      </c>
      <c r="E548" s="98">
        <v>45629</v>
      </c>
      <c r="F548" s="96" t="s">
        <v>233</v>
      </c>
      <c r="G548" s="96">
        <v>2024</v>
      </c>
      <c r="H548" s="97" t="s">
        <v>48</v>
      </c>
      <c r="I548" s="97" t="s">
        <v>49</v>
      </c>
      <c r="J548" s="96" t="s">
        <v>31</v>
      </c>
      <c r="K548" s="98"/>
      <c r="L548" s="96"/>
      <c r="M548" s="96"/>
      <c r="N548" s="96" t="s">
        <v>3196</v>
      </c>
      <c r="O548" s="96"/>
      <c r="P548" s="97"/>
      <c r="Q548" s="97"/>
      <c r="R548" s="104" t="s">
        <v>112</v>
      </c>
      <c r="S548" s="104" t="s">
        <v>112</v>
      </c>
      <c r="T548" s="98"/>
      <c r="U548" s="97" t="s">
        <v>1664</v>
      </c>
      <c r="V548" s="96" t="s">
        <v>34</v>
      </c>
      <c r="W548" s="9">
        <f t="shared" ca="1" si="46"/>
        <v>682</v>
      </c>
      <c r="X548" s="9" t="str">
        <f t="shared" ca="1" si="47"/>
        <v>Above 1 Year</v>
      </c>
      <c r="Y548" s="9" t="str">
        <f t="shared" ca="1" si="48"/>
        <v/>
      </c>
      <c r="Z548" s="9" t="str">
        <f t="shared" ca="1" si="49"/>
        <v/>
      </c>
      <c r="AA548" s="97" t="s">
        <v>207</v>
      </c>
      <c r="AB548" s="97" t="s">
        <v>4591</v>
      </c>
      <c r="AC548" s="97" t="str">
        <f t="shared" ca="1" si="50"/>
        <v>Above 1 Year</v>
      </c>
    </row>
    <row r="549" spans="1:29" s="24" customFormat="1" ht="25.5" customHeight="1" x14ac:dyDescent="0.25">
      <c r="A549" s="96">
        <v>548</v>
      </c>
      <c r="B549" s="99" t="s">
        <v>51</v>
      </c>
      <c r="C549" s="99" t="s">
        <v>1665</v>
      </c>
      <c r="D549" s="100" t="s">
        <v>1315</v>
      </c>
      <c r="E549" s="101">
        <v>45631</v>
      </c>
      <c r="F549" s="100" t="s">
        <v>233</v>
      </c>
      <c r="G549" s="100">
        <v>2024</v>
      </c>
      <c r="H549" s="102" t="s">
        <v>70</v>
      </c>
      <c r="I549" s="99" t="s">
        <v>70</v>
      </c>
      <c r="J549" s="100" t="s">
        <v>70</v>
      </c>
      <c r="K549" s="101"/>
      <c r="L549" s="100"/>
      <c r="M549" s="100"/>
      <c r="N549" s="96" t="s">
        <v>3196</v>
      </c>
      <c r="O549" s="100"/>
      <c r="P549" s="99"/>
      <c r="Q549" s="99"/>
      <c r="R549" s="104" t="s">
        <v>112</v>
      </c>
      <c r="S549" s="104" t="s">
        <v>112</v>
      </c>
      <c r="T549" s="98"/>
      <c r="U549" s="99" t="s">
        <v>1666</v>
      </c>
      <c r="V549" s="100" t="s">
        <v>34</v>
      </c>
      <c r="W549" s="9">
        <f t="shared" ca="1" si="46"/>
        <v>680</v>
      </c>
      <c r="X549" s="9" t="str">
        <f t="shared" ca="1" si="47"/>
        <v>Above 1 Year</v>
      </c>
      <c r="Y549" s="9" t="str">
        <f t="shared" ca="1" si="48"/>
        <v/>
      </c>
      <c r="Z549" s="9" t="str">
        <f t="shared" ca="1" si="49"/>
        <v/>
      </c>
      <c r="AA549" s="100" t="s">
        <v>254</v>
      </c>
      <c r="AB549" s="97" t="s">
        <v>4592</v>
      </c>
      <c r="AC549" s="97" t="str">
        <f t="shared" ca="1" si="50"/>
        <v>Above 1 Year</v>
      </c>
    </row>
    <row r="550" spans="1:29" s="24" customFormat="1" ht="25.5" customHeight="1" x14ac:dyDescent="0.25">
      <c r="A550" s="96">
        <v>549</v>
      </c>
      <c r="B550" s="97" t="s">
        <v>65</v>
      </c>
      <c r="C550" s="97" t="s">
        <v>857</v>
      </c>
      <c r="D550" s="96" t="s">
        <v>858</v>
      </c>
      <c r="E550" s="98">
        <v>45632</v>
      </c>
      <c r="F550" s="96" t="s">
        <v>233</v>
      </c>
      <c r="G550" s="96">
        <v>2024</v>
      </c>
      <c r="H550" s="97" t="s">
        <v>94</v>
      </c>
      <c r="I550" s="97" t="s">
        <v>94</v>
      </c>
      <c r="J550" s="96" t="s">
        <v>31</v>
      </c>
      <c r="K550" s="98"/>
      <c r="L550" s="96"/>
      <c r="M550" s="96"/>
      <c r="N550" s="96" t="s">
        <v>3196</v>
      </c>
      <c r="O550" s="96"/>
      <c r="P550" s="97"/>
      <c r="Q550" s="97"/>
      <c r="R550" s="104" t="s">
        <v>112</v>
      </c>
      <c r="S550" s="104" t="s">
        <v>50</v>
      </c>
      <c r="T550" s="98"/>
      <c r="U550" s="97" t="s">
        <v>859</v>
      </c>
      <c r="V550" s="96" t="s">
        <v>34</v>
      </c>
      <c r="W550" s="9">
        <f t="shared" ca="1" si="46"/>
        <v>679</v>
      </c>
      <c r="X550" s="9" t="str">
        <f t="shared" ca="1" si="47"/>
        <v>Above 1 Year</v>
      </c>
      <c r="Y550" s="9" t="str">
        <f t="shared" ca="1" si="48"/>
        <v/>
      </c>
      <c r="Z550" s="9" t="str">
        <f t="shared" ca="1" si="49"/>
        <v/>
      </c>
      <c r="AA550" s="97" t="s">
        <v>245</v>
      </c>
      <c r="AB550" s="97" t="s">
        <v>4593</v>
      </c>
      <c r="AC550" s="97" t="str">
        <f t="shared" ca="1" si="50"/>
        <v>Above 1 Year</v>
      </c>
    </row>
    <row r="551" spans="1:29" s="24" customFormat="1" ht="25.5" customHeight="1" x14ac:dyDescent="0.25">
      <c r="A551" s="96">
        <v>550</v>
      </c>
      <c r="B551" s="97" t="s">
        <v>68</v>
      </c>
      <c r="C551" s="97" t="s">
        <v>1667</v>
      </c>
      <c r="D551" s="96" t="s">
        <v>286</v>
      </c>
      <c r="E551" s="98">
        <v>45633</v>
      </c>
      <c r="F551" s="96" t="s">
        <v>233</v>
      </c>
      <c r="G551" s="96">
        <v>2024</v>
      </c>
      <c r="H551" s="97" t="s">
        <v>94</v>
      </c>
      <c r="I551" s="97" t="s">
        <v>94</v>
      </c>
      <c r="J551" s="96" t="s">
        <v>31</v>
      </c>
      <c r="K551" s="98"/>
      <c r="L551" s="96"/>
      <c r="M551" s="96"/>
      <c r="N551" s="96" t="s">
        <v>3196</v>
      </c>
      <c r="O551" s="96"/>
      <c r="P551" s="97"/>
      <c r="Q551" s="97"/>
      <c r="R551" s="104" t="s">
        <v>50</v>
      </c>
      <c r="S551" s="104" t="s">
        <v>50</v>
      </c>
      <c r="T551" s="98"/>
      <c r="U551" s="97" t="s">
        <v>1668</v>
      </c>
      <c r="V551" s="96" t="s">
        <v>34</v>
      </c>
      <c r="W551" s="9">
        <f t="shared" ca="1" si="46"/>
        <v>678</v>
      </c>
      <c r="X551" s="9" t="str">
        <f t="shared" ca="1" si="47"/>
        <v>Above 1 Year</v>
      </c>
      <c r="Y551" s="9" t="str">
        <f t="shared" ca="1" si="48"/>
        <v/>
      </c>
      <c r="Z551" s="9" t="str">
        <f t="shared" ca="1" si="49"/>
        <v/>
      </c>
      <c r="AA551" s="97" t="s">
        <v>245</v>
      </c>
      <c r="AB551" s="97" t="s">
        <v>4594</v>
      </c>
      <c r="AC551" s="97" t="str">
        <f t="shared" ca="1" si="50"/>
        <v>Above 1 Year</v>
      </c>
    </row>
    <row r="552" spans="1:29" s="24" customFormat="1" ht="25.5" customHeight="1" x14ac:dyDescent="0.25">
      <c r="A552" s="96">
        <v>551</v>
      </c>
      <c r="B552" s="97" t="s">
        <v>66</v>
      </c>
      <c r="C552" s="97" t="s">
        <v>1505</v>
      </c>
      <c r="D552" s="96" t="s">
        <v>845</v>
      </c>
      <c r="E552" s="98">
        <v>45635</v>
      </c>
      <c r="F552" s="96" t="s">
        <v>233</v>
      </c>
      <c r="G552" s="96">
        <v>2024</v>
      </c>
      <c r="H552" s="97" t="s">
        <v>116</v>
      </c>
      <c r="I552" s="97" t="s">
        <v>116</v>
      </c>
      <c r="J552" s="96" t="s">
        <v>116</v>
      </c>
      <c r="K552" s="98"/>
      <c r="L552" s="96"/>
      <c r="M552" s="96"/>
      <c r="N552" s="96" t="s">
        <v>3196</v>
      </c>
      <c r="O552" s="96"/>
      <c r="P552" s="97"/>
      <c r="Q552" s="97"/>
      <c r="R552" s="104" t="s">
        <v>50</v>
      </c>
      <c r="S552" s="104" t="s">
        <v>50</v>
      </c>
      <c r="T552" s="98"/>
      <c r="U552" s="97" t="s">
        <v>1669</v>
      </c>
      <c r="V552" s="96" t="s">
        <v>34</v>
      </c>
      <c r="W552" s="9">
        <f t="shared" ca="1" si="46"/>
        <v>676</v>
      </c>
      <c r="X552" s="9" t="str">
        <f t="shared" ca="1" si="47"/>
        <v>Above 1 Year</v>
      </c>
      <c r="Y552" s="9" t="str">
        <f t="shared" ca="1" si="48"/>
        <v/>
      </c>
      <c r="Z552" s="9" t="str">
        <f t="shared" ca="1" si="49"/>
        <v/>
      </c>
      <c r="AA552" s="97" t="s">
        <v>402</v>
      </c>
      <c r="AB552" s="97" t="s">
        <v>4595</v>
      </c>
      <c r="AC552" s="97" t="str">
        <f t="shared" ca="1" si="50"/>
        <v>Above 1 Year</v>
      </c>
    </row>
    <row r="553" spans="1:29" s="24" customFormat="1" ht="25.5" customHeight="1" x14ac:dyDescent="0.25">
      <c r="A553" s="96">
        <v>552</v>
      </c>
      <c r="B553" s="97" t="s">
        <v>65</v>
      </c>
      <c r="C553" s="97" t="s">
        <v>1353</v>
      </c>
      <c r="D553" s="96" t="s">
        <v>845</v>
      </c>
      <c r="E553" s="98">
        <v>45636</v>
      </c>
      <c r="F553" s="96" t="s">
        <v>233</v>
      </c>
      <c r="G553" s="96">
        <v>2024</v>
      </c>
      <c r="H553" s="97" t="s">
        <v>116</v>
      </c>
      <c r="I553" s="97" t="s">
        <v>116</v>
      </c>
      <c r="J553" s="96" t="s">
        <v>116</v>
      </c>
      <c r="K553" s="98"/>
      <c r="L553" s="96"/>
      <c r="M553" s="96"/>
      <c r="N553" s="96" t="s">
        <v>3196</v>
      </c>
      <c r="O553" s="96"/>
      <c r="P553" s="97"/>
      <c r="Q553" s="97"/>
      <c r="R553" s="104" t="s">
        <v>50</v>
      </c>
      <c r="S553" s="104" t="s">
        <v>50</v>
      </c>
      <c r="T553" s="98"/>
      <c r="U553" s="97" t="s">
        <v>1674</v>
      </c>
      <c r="V553" s="96" t="s">
        <v>34</v>
      </c>
      <c r="W553" s="9">
        <f t="shared" ca="1" si="46"/>
        <v>675</v>
      </c>
      <c r="X553" s="9" t="str">
        <f t="shared" ca="1" si="47"/>
        <v>Above 1 Year</v>
      </c>
      <c r="Y553" s="9" t="str">
        <f t="shared" ca="1" si="48"/>
        <v/>
      </c>
      <c r="Z553" s="9" t="str">
        <f t="shared" ca="1" si="49"/>
        <v/>
      </c>
      <c r="AA553" s="97" t="s">
        <v>402</v>
      </c>
      <c r="AB553" s="97" t="s">
        <v>4598</v>
      </c>
      <c r="AC553" s="97" t="str">
        <f t="shared" ca="1" si="50"/>
        <v>Above 1 Year</v>
      </c>
    </row>
    <row r="554" spans="1:29" s="24" customFormat="1" ht="25.5" customHeight="1" x14ac:dyDescent="0.25">
      <c r="A554" s="96">
        <v>553</v>
      </c>
      <c r="B554" s="97" t="s">
        <v>106</v>
      </c>
      <c r="C554" s="97" t="s">
        <v>1432</v>
      </c>
      <c r="D554" s="96" t="s">
        <v>1354</v>
      </c>
      <c r="E554" s="98">
        <v>45636</v>
      </c>
      <c r="F554" s="96" t="s">
        <v>233</v>
      </c>
      <c r="G554" s="96">
        <v>2024</v>
      </c>
      <c r="H554" s="97" t="s">
        <v>103</v>
      </c>
      <c r="I554" s="97" t="s">
        <v>49</v>
      </c>
      <c r="J554" s="96" t="s">
        <v>31</v>
      </c>
      <c r="K554" s="98"/>
      <c r="L554" s="96"/>
      <c r="M554" s="96"/>
      <c r="N554" s="96" t="s">
        <v>3196</v>
      </c>
      <c r="O554" s="96"/>
      <c r="P554" s="97"/>
      <c r="Q554" s="97"/>
      <c r="R554" s="104" t="s">
        <v>112</v>
      </c>
      <c r="S554" s="104" t="s">
        <v>112</v>
      </c>
      <c r="T554" s="98"/>
      <c r="U554" s="97" t="s">
        <v>1678</v>
      </c>
      <c r="V554" s="96" t="s">
        <v>34</v>
      </c>
      <c r="W554" s="9">
        <f t="shared" ca="1" si="46"/>
        <v>675</v>
      </c>
      <c r="X554" s="9" t="str">
        <f t="shared" ca="1" si="47"/>
        <v>Above 1 Year</v>
      </c>
      <c r="Y554" s="9" t="str">
        <f t="shared" ca="1" si="48"/>
        <v/>
      </c>
      <c r="Z554" s="9" t="str">
        <f t="shared" ca="1" si="49"/>
        <v/>
      </c>
      <c r="AA554" s="97" t="s">
        <v>207</v>
      </c>
      <c r="AB554" s="97" t="s">
        <v>4600</v>
      </c>
      <c r="AC554" s="97" t="str">
        <f t="shared" ca="1" si="50"/>
        <v>Above 1 Year</v>
      </c>
    </row>
    <row r="555" spans="1:29" s="24" customFormat="1" ht="25.5" customHeight="1" x14ac:dyDescent="0.25">
      <c r="A555" s="96">
        <v>554</v>
      </c>
      <c r="B555" s="97" t="s">
        <v>68</v>
      </c>
      <c r="C555" s="97" t="s">
        <v>1679</v>
      </c>
      <c r="D555" s="96" t="s">
        <v>1315</v>
      </c>
      <c r="E555" s="98">
        <v>45637</v>
      </c>
      <c r="F555" s="96" t="s">
        <v>233</v>
      </c>
      <c r="G555" s="96">
        <v>2024</v>
      </c>
      <c r="H555" s="97" t="s">
        <v>70</v>
      </c>
      <c r="I555" s="97" t="s">
        <v>70</v>
      </c>
      <c r="J555" s="96" t="s">
        <v>70</v>
      </c>
      <c r="K555" s="98"/>
      <c r="L555" s="96"/>
      <c r="M555" s="96"/>
      <c r="N555" s="96" t="s">
        <v>3196</v>
      </c>
      <c r="O555" s="96"/>
      <c r="P555" s="97"/>
      <c r="Q555" s="97"/>
      <c r="R555" s="104" t="s">
        <v>112</v>
      </c>
      <c r="S555" s="104" t="s">
        <v>112</v>
      </c>
      <c r="T555" s="98"/>
      <c r="U555" s="97" t="s">
        <v>1680</v>
      </c>
      <c r="V555" s="96" t="s">
        <v>34</v>
      </c>
      <c r="W555" s="9">
        <f t="shared" ca="1" si="46"/>
        <v>674</v>
      </c>
      <c r="X555" s="9" t="str">
        <f t="shared" ca="1" si="47"/>
        <v>Above 1 Year</v>
      </c>
      <c r="Y555" s="9" t="str">
        <f t="shared" ca="1" si="48"/>
        <v/>
      </c>
      <c r="Z555" s="9" t="str">
        <f t="shared" ca="1" si="49"/>
        <v/>
      </c>
      <c r="AA555" s="97" t="s">
        <v>254</v>
      </c>
      <c r="AB555" s="97" t="s">
        <v>4601</v>
      </c>
      <c r="AC555" s="97" t="str">
        <f t="shared" ca="1" si="50"/>
        <v>Above 1 Year</v>
      </c>
    </row>
    <row r="556" spans="1:29" s="24" customFormat="1" ht="25.5" customHeight="1" x14ac:dyDescent="0.25">
      <c r="A556" s="96">
        <v>555</v>
      </c>
      <c r="B556" s="97" t="s">
        <v>107</v>
      </c>
      <c r="C556" s="97" t="s">
        <v>797</v>
      </c>
      <c r="D556" s="96" t="s">
        <v>798</v>
      </c>
      <c r="E556" s="98">
        <v>45638</v>
      </c>
      <c r="F556" s="96" t="s">
        <v>233</v>
      </c>
      <c r="G556" s="96">
        <v>2024</v>
      </c>
      <c r="H556" s="97" t="s">
        <v>29</v>
      </c>
      <c r="I556" s="97" t="s">
        <v>30</v>
      </c>
      <c r="J556" s="96" t="s">
        <v>31</v>
      </c>
      <c r="K556" s="98"/>
      <c r="L556" s="96"/>
      <c r="M556" s="96"/>
      <c r="N556" s="96" t="s">
        <v>3196</v>
      </c>
      <c r="O556" s="96"/>
      <c r="P556" s="97"/>
      <c r="Q556" s="97"/>
      <c r="R556" s="104" t="s">
        <v>50</v>
      </c>
      <c r="S556" s="104" t="s">
        <v>50</v>
      </c>
      <c r="T556" s="98"/>
      <c r="U556" s="97" t="s">
        <v>799</v>
      </c>
      <c r="V556" s="96" t="s">
        <v>34</v>
      </c>
      <c r="W556" s="9">
        <f t="shared" ca="1" si="46"/>
        <v>673</v>
      </c>
      <c r="X556" s="9" t="str">
        <f t="shared" ca="1" si="47"/>
        <v>Above 1 Year</v>
      </c>
      <c r="Y556" s="9" t="str">
        <f t="shared" ca="1" si="48"/>
        <v/>
      </c>
      <c r="Z556" s="9" t="str">
        <f t="shared" ca="1" si="49"/>
        <v/>
      </c>
      <c r="AA556" s="97" t="s">
        <v>563</v>
      </c>
      <c r="AB556" s="97" t="s">
        <v>4602</v>
      </c>
      <c r="AC556" s="97" t="str">
        <f t="shared" ca="1" si="50"/>
        <v>Above 1 Year</v>
      </c>
    </row>
    <row r="557" spans="1:29" s="24" customFormat="1" ht="25.5" customHeight="1" x14ac:dyDescent="0.25">
      <c r="A557" s="96">
        <v>556</v>
      </c>
      <c r="B557" s="97" t="s">
        <v>74</v>
      </c>
      <c r="C557" s="97" t="s">
        <v>1579</v>
      </c>
      <c r="D557" s="96" t="s">
        <v>1051</v>
      </c>
      <c r="E557" s="98">
        <v>45639</v>
      </c>
      <c r="F557" s="96" t="s">
        <v>233</v>
      </c>
      <c r="G557" s="96">
        <v>2024</v>
      </c>
      <c r="H557" s="97" t="s">
        <v>117</v>
      </c>
      <c r="I557" s="97" t="s">
        <v>117</v>
      </c>
      <c r="J557" s="96" t="s">
        <v>117</v>
      </c>
      <c r="K557" s="98"/>
      <c r="L557" s="96"/>
      <c r="M557" s="96"/>
      <c r="N557" s="96" t="s">
        <v>3196</v>
      </c>
      <c r="O557" s="96"/>
      <c r="P557" s="97"/>
      <c r="Q557" s="97"/>
      <c r="R557" s="104" t="s">
        <v>112</v>
      </c>
      <c r="S557" s="104" t="s">
        <v>112</v>
      </c>
      <c r="T557" s="98"/>
      <c r="U557" s="97" t="s">
        <v>1682</v>
      </c>
      <c r="V557" s="96" t="s">
        <v>34</v>
      </c>
      <c r="W557" s="9">
        <f t="shared" ca="1" si="46"/>
        <v>672</v>
      </c>
      <c r="X557" s="9" t="str">
        <f t="shared" ca="1" si="47"/>
        <v>Above 1 Year</v>
      </c>
      <c r="Y557" s="9" t="str">
        <f t="shared" ca="1" si="48"/>
        <v/>
      </c>
      <c r="Z557" s="9" t="str">
        <f t="shared" ca="1" si="49"/>
        <v/>
      </c>
      <c r="AA557" s="97" t="s">
        <v>1052</v>
      </c>
      <c r="AB557" s="97" t="s">
        <v>4604</v>
      </c>
      <c r="AC557" s="97" t="str">
        <f t="shared" ca="1" si="50"/>
        <v>Above 1 Year</v>
      </c>
    </row>
    <row r="558" spans="1:29" s="24" customFormat="1" ht="25.5" customHeight="1" x14ac:dyDescent="0.25">
      <c r="A558" s="96">
        <v>557</v>
      </c>
      <c r="B558" s="97" t="s">
        <v>58</v>
      </c>
      <c r="C558" s="97" t="s">
        <v>1313</v>
      </c>
      <c r="D558" s="96" t="s">
        <v>475</v>
      </c>
      <c r="E558" s="98">
        <v>45640</v>
      </c>
      <c r="F558" s="96" t="s">
        <v>233</v>
      </c>
      <c r="G558" s="96">
        <v>2024</v>
      </c>
      <c r="H558" s="97" t="s">
        <v>116</v>
      </c>
      <c r="I558" s="97" t="s">
        <v>116</v>
      </c>
      <c r="J558" s="96" t="s">
        <v>116</v>
      </c>
      <c r="K558" s="98"/>
      <c r="L558" s="96"/>
      <c r="M558" s="96"/>
      <c r="N558" s="96" t="s">
        <v>3196</v>
      </c>
      <c r="O558" s="96"/>
      <c r="P558" s="97"/>
      <c r="Q558" s="97"/>
      <c r="R558" s="104" t="s">
        <v>50</v>
      </c>
      <c r="S558" s="104" t="s">
        <v>50</v>
      </c>
      <c r="T558" s="98"/>
      <c r="U558" s="97" t="s">
        <v>1683</v>
      </c>
      <c r="V558" s="96" t="s">
        <v>34</v>
      </c>
      <c r="W558" s="9">
        <f t="shared" ca="1" si="46"/>
        <v>671</v>
      </c>
      <c r="X558" s="9" t="str">
        <f t="shared" ca="1" si="47"/>
        <v>Above 1 Year</v>
      </c>
      <c r="Y558" s="9" t="str">
        <f t="shared" ca="1" si="48"/>
        <v/>
      </c>
      <c r="Z558" s="9" t="str">
        <f t="shared" ca="1" si="49"/>
        <v/>
      </c>
      <c r="AA558" s="97" t="s">
        <v>402</v>
      </c>
      <c r="AB558" s="97" t="s">
        <v>4605</v>
      </c>
      <c r="AC558" s="97" t="str">
        <f t="shared" ca="1" si="50"/>
        <v>Above 1 Year</v>
      </c>
    </row>
    <row r="559" spans="1:29" s="24" customFormat="1" ht="25.5" customHeight="1" x14ac:dyDescent="0.25">
      <c r="A559" s="96">
        <v>558</v>
      </c>
      <c r="B559" s="97" t="s">
        <v>90</v>
      </c>
      <c r="C559" s="97" t="s">
        <v>1694</v>
      </c>
      <c r="D559" s="96" t="s">
        <v>1027</v>
      </c>
      <c r="E559" s="98">
        <v>45643</v>
      </c>
      <c r="F559" s="96" t="s">
        <v>233</v>
      </c>
      <c r="G559" s="96">
        <v>2024</v>
      </c>
      <c r="H559" s="97" t="s">
        <v>48</v>
      </c>
      <c r="I559" s="97" t="s">
        <v>49</v>
      </c>
      <c r="J559" s="96" t="s">
        <v>31</v>
      </c>
      <c r="K559" s="98"/>
      <c r="L559" s="96"/>
      <c r="M559" s="96"/>
      <c r="N559" s="96" t="s">
        <v>3196</v>
      </c>
      <c r="O559" s="96"/>
      <c r="P559" s="97"/>
      <c r="Q559" s="97"/>
      <c r="R559" s="104" t="s">
        <v>112</v>
      </c>
      <c r="S559" s="104" t="s">
        <v>112</v>
      </c>
      <c r="T559" s="98"/>
      <c r="U559" s="97" t="s">
        <v>1695</v>
      </c>
      <c r="V559" s="96" t="s">
        <v>34</v>
      </c>
      <c r="W559" s="9">
        <f t="shared" ca="1" si="46"/>
        <v>668</v>
      </c>
      <c r="X559" s="9" t="str">
        <f t="shared" ca="1" si="47"/>
        <v>Above 1 Year</v>
      </c>
      <c r="Y559" s="9" t="str">
        <f t="shared" ca="1" si="48"/>
        <v/>
      </c>
      <c r="Z559" s="9" t="str">
        <f t="shared" ca="1" si="49"/>
        <v/>
      </c>
      <c r="AA559" s="97" t="s">
        <v>207</v>
      </c>
      <c r="AB559" s="97" t="s">
        <v>4610</v>
      </c>
      <c r="AC559" s="97" t="str">
        <f t="shared" ca="1" si="50"/>
        <v>Above 1 Year</v>
      </c>
    </row>
    <row r="560" spans="1:29" s="24" customFormat="1" ht="25.5" customHeight="1" x14ac:dyDescent="0.25">
      <c r="A560" s="96">
        <v>559</v>
      </c>
      <c r="B560" s="97" t="s">
        <v>89</v>
      </c>
      <c r="C560" s="97" t="s">
        <v>1696</v>
      </c>
      <c r="D560" s="96" t="s">
        <v>1392</v>
      </c>
      <c r="E560" s="98">
        <v>45644</v>
      </c>
      <c r="F560" s="96" t="s">
        <v>233</v>
      </c>
      <c r="G560" s="96">
        <v>2024</v>
      </c>
      <c r="H560" s="97" t="s">
        <v>77</v>
      </c>
      <c r="I560" s="97" t="s">
        <v>72</v>
      </c>
      <c r="J560" s="96" t="s">
        <v>31</v>
      </c>
      <c r="K560" s="98"/>
      <c r="L560" s="96"/>
      <c r="M560" s="96"/>
      <c r="N560" s="96" t="s">
        <v>3196</v>
      </c>
      <c r="O560" s="96"/>
      <c r="P560" s="97"/>
      <c r="Q560" s="97"/>
      <c r="R560" s="104" t="s">
        <v>141</v>
      </c>
      <c r="S560" s="104" t="s">
        <v>141</v>
      </c>
      <c r="T560" s="98"/>
      <c r="U560" s="97" t="s">
        <v>1697</v>
      </c>
      <c r="V560" s="96" t="s">
        <v>34</v>
      </c>
      <c r="W560" s="9">
        <f t="shared" ca="1" si="46"/>
        <v>667</v>
      </c>
      <c r="X560" s="9" t="str">
        <f t="shared" ca="1" si="47"/>
        <v>Above 1 Year</v>
      </c>
      <c r="Y560" s="9" t="str">
        <f t="shared" ca="1" si="48"/>
        <v/>
      </c>
      <c r="Z560" s="9" t="str">
        <f t="shared" ca="1" si="49"/>
        <v/>
      </c>
      <c r="AA560" s="97" t="s">
        <v>378</v>
      </c>
      <c r="AB560" s="97" t="s">
        <v>4611</v>
      </c>
      <c r="AC560" s="97" t="str">
        <f t="shared" ca="1" si="50"/>
        <v>Above 1 Year</v>
      </c>
    </row>
    <row r="561" spans="1:29" s="24" customFormat="1" ht="25.5" customHeight="1" x14ac:dyDescent="0.25">
      <c r="A561" s="96">
        <v>560</v>
      </c>
      <c r="B561" s="97" t="s">
        <v>68</v>
      </c>
      <c r="C561" s="97" t="s">
        <v>1698</v>
      </c>
      <c r="D561" s="96" t="s">
        <v>1315</v>
      </c>
      <c r="E561" s="98">
        <v>45646</v>
      </c>
      <c r="F561" s="96" t="s">
        <v>233</v>
      </c>
      <c r="G561" s="96">
        <v>2024</v>
      </c>
      <c r="H561" s="97" t="s">
        <v>70</v>
      </c>
      <c r="I561" s="97" t="s">
        <v>70</v>
      </c>
      <c r="J561" s="96" t="s">
        <v>70</v>
      </c>
      <c r="K561" s="98"/>
      <c r="L561" s="96"/>
      <c r="M561" s="96"/>
      <c r="N561" s="96" t="s">
        <v>3196</v>
      </c>
      <c r="O561" s="96"/>
      <c r="P561" s="97"/>
      <c r="Q561" s="97"/>
      <c r="R561" s="104" t="s">
        <v>142</v>
      </c>
      <c r="S561" s="104" t="s">
        <v>142</v>
      </c>
      <c r="T561" s="98"/>
      <c r="U561" s="97" t="s">
        <v>1699</v>
      </c>
      <c r="V561" s="96" t="s">
        <v>34</v>
      </c>
      <c r="W561" s="9">
        <f t="shared" ca="1" si="46"/>
        <v>665</v>
      </c>
      <c r="X561" s="9" t="str">
        <f t="shared" ca="1" si="47"/>
        <v>Above 1 Year</v>
      </c>
      <c r="Y561" s="9" t="str">
        <f t="shared" ca="1" si="48"/>
        <v/>
      </c>
      <c r="Z561" s="9" t="str">
        <f t="shared" ca="1" si="49"/>
        <v/>
      </c>
      <c r="AA561" s="97" t="s">
        <v>254</v>
      </c>
      <c r="AB561" s="97" t="s">
        <v>4612</v>
      </c>
      <c r="AC561" s="97" t="str">
        <f t="shared" ca="1" si="50"/>
        <v>Above 1 Year</v>
      </c>
    </row>
    <row r="562" spans="1:29" s="24" customFormat="1" ht="25.5" customHeight="1" x14ac:dyDescent="0.25">
      <c r="A562" s="96">
        <v>561</v>
      </c>
      <c r="B562" s="99" t="s">
        <v>68</v>
      </c>
      <c r="C562" s="99" t="s">
        <v>1700</v>
      </c>
      <c r="D562" s="100" t="s">
        <v>1701</v>
      </c>
      <c r="E562" s="101">
        <v>45646</v>
      </c>
      <c r="F562" s="100" t="s">
        <v>233</v>
      </c>
      <c r="G562" s="100">
        <v>2024</v>
      </c>
      <c r="H562" s="102" t="s">
        <v>53</v>
      </c>
      <c r="I562" s="99" t="s">
        <v>54</v>
      </c>
      <c r="J562" s="100" t="s">
        <v>31</v>
      </c>
      <c r="K562" s="101"/>
      <c r="L562" s="100"/>
      <c r="M562" s="100"/>
      <c r="N562" s="96" t="s">
        <v>3196</v>
      </c>
      <c r="O562" s="100"/>
      <c r="P562" s="99"/>
      <c r="Q562" s="99"/>
      <c r="R562" s="104" t="s">
        <v>50</v>
      </c>
      <c r="S562" s="104" t="s">
        <v>50</v>
      </c>
      <c r="T562" s="98"/>
      <c r="U562" s="99" t="s">
        <v>1702</v>
      </c>
      <c r="V562" s="100" t="s">
        <v>34</v>
      </c>
      <c r="W562" s="9">
        <f t="shared" ca="1" si="46"/>
        <v>665</v>
      </c>
      <c r="X562" s="9" t="str">
        <f t="shared" ca="1" si="47"/>
        <v>Above 1 Year</v>
      </c>
      <c r="Y562" s="9" t="str">
        <f t="shared" ca="1" si="48"/>
        <v/>
      </c>
      <c r="Z562" s="9" t="str">
        <f t="shared" ca="1" si="49"/>
        <v/>
      </c>
      <c r="AA562" s="100" t="s">
        <v>706</v>
      </c>
      <c r="AB562" s="97" t="s">
        <v>4613</v>
      </c>
      <c r="AC562" s="97" t="str">
        <f t="shared" ca="1" si="50"/>
        <v>Above 1 Year</v>
      </c>
    </row>
    <row r="563" spans="1:29" s="24" customFormat="1" ht="25.5" customHeight="1" x14ac:dyDescent="0.25">
      <c r="A563" s="96">
        <v>562</v>
      </c>
      <c r="B563" s="97" t="s">
        <v>74</v>
      </c>
      <c r="C563" s="97" t="s">
        <v>1434</v>
      </c>
      <c r="D563" s="96" t="s">
        <v>600</v>
      </c>
      <c r="E563" s="98">
        <v>45648</v>
      </c>
      <c r="F563" s="96" t="s">
        <v>233</v>
      </c>
      <c r="G563" s="96">
        <v>2024</v>
      </c>
      <c r="H563" s="97" t="s">
        <v>48</v>
      </c>
      <c r="I563" s="97" t="s">
        <v>49</v>
      </c>
      <c r="J563" s="96" t="s">
        <v>31</v>
      </c>
      <c r="K563" s="98"/>
      <c r="L563" s="96"/>
      <c r="M563" s="96"/>
      <c r="N563" s="96" t="s">
        <v>3196</v>
      </c>
      <c r="O563" s="96"/>
      <c r="P563" s="97"/>
      <c r="Q563" s="97"/>
      <c r="R563" s="104" t="s">
        <v>112</v>
      </c>
      <c r="S563" s="104" t="s">
        <v>112</v>
      </c>
      <c r="T563" s="98"/>
      <c r="U563" s="97" t="s">
        <v>1703</v>
      </c>
      <c r="V563" s="96" t="s">
        <v>34</v>
      </c>
      <c r="W563" s="9">
        <f t="shared" ca="1" si="46"/>
        <v>663</v>
      </c>
      <c r="X563" s="9" t="str">
        <f t="shared" ca="1" si="47"/>
        <v>Above 1 Year</v>
      </c>
      <c r="Y563" s="9" t="str">
        <f t="shared" ca="1" si="48"/>
        <v/>
      </c>
      <c r="Z563" s="9" t="str">
        <f t="shared" ca="1" si="49"/>
        <v/>
      </c>
      <c r="AA563" s="97" t="s">
        <v>207</v>
      </c>
      <c r="AB563" s="97" t="s">
        <v>4614</v>
      </c>
      <c r="AC563" s="97" t="str">
        <f t="shared" ca="1" si="50"/>
        <v>Above 1 Year</v>
      </c>
    </row>
    <row r="564" spans="1:29" s="24" customFormat="1" ht="25.5" customHeight="1" x14ac:dyDescent="0.25">
      <c r="A564" s="96">
        <v>563</v>
      </c>
      <c r="B564" s="97" t="s">
        <v>51</v>
      </c>
      <c r="C564" s="97" t="s">
        <v>1704</v>
      </c>
      <c r="D564" s="96" t="s">
        <v>1315</v>
      </c>
      <c r="E564" s="98">
        <v>45649</v>
      </c>
      <c r="F564" s="96" t="s">
        <v>233</v>
      </c>
      <c r="G564" s="96">
        <v>2024</v>
      </c>
      <c r="H564" s="97" t="s">
        <v>70</v>
      </c>
      <c r="I564" s="97" t="s">
        <v>70</v>
      </c>
      <c r="J564" s="96" t="s">
        <v>70</v>
      </c>
      <c r="K564" s="98"/>
      <c r="L564" s="96"/>
      <c r="M564" s="96"/>
      <c r="N564" s="96" t="s">
        <v>3196</v>
      </c>
      <c r="O564" s="96"/>
      <c r="P564" s="97"/>
      <c r="Q564" s="97"/>
      <c r="R564" s="104" t="s">
        <v>112</v>
      </c>
      <c r="S564" s="104" t="s">
        <v>112</v>
      </c>
      <c r="T564" s="98"/>
      <c r="U564" s="97" t="s">
        <v>1705</v>
      </c>
      <c r="V564" s="96" t="s">
        <v>34</v>
      </c>
      <c r="W564" s="9">
        <f t="shared" ca="1" si="46"/>
        <v>662</v>
      </c>
      <c r="X564" s="9" t="str">
        <f t="shared" ca="1" si="47"/>
        <v>Above 1 Year</v>
      </c>
      <c r="Y564" s="9" t="str">
        <f t="shared" ca="1" si="48"/>
        <v/>
      </c>
      <c r="Z564" s="9" t="str">
        <f t="shared" ca="1" si="49"/>
        <v/>
      </c>
      <c r="AA564" s="97" t="s">
        <v>254</v>
      </c>
      <c r="AB564" s="97" t="s">
        <v>4615</v>
      </c>
      <c r="AC564" s="97" t="str">
        <f t="shared" ca="1" si="50"/>
        <v>Above 1 Year</v>
      </c>
    </row>
    <row r="565" spans="1:29" s="24" customFormat="1" ht="25.5" customHeight="1" x14ac:dyDescent="0.25">
      <c r="A565" s="96">
        <v>564</v>
      </c>
      <c r="B565" s="97" t="s">
        <v>74</v>
      </c>
      <c r="C565" s="97" t="s">
        <v>1711</v>
      </c>
      <c r="D565" s="96" t="s">
        <v>1027</v>
      </c>
      <c r="E565" s="98">
        <v>45652</v>
      </c>
      <c r="F565" s="96" t="s">
        <v>233</v>
      </c>
      <c r="G565" s="96">
        <v>2024</v>
      </c>
      <c r="H565" s="97" t="s">
        <v>48</v>
      </c>
      <c r="I565" s="97" t="s">
        <v>49</v>
      </c>
      <c r="J565" s="96" t="s">
        <v>31</v>
      </c>
      <c r="K565" s="98"/>
      <c r="L565" s="96"/>
      <c r="M565" s="96"/>
      <c r="N565" s="96" t="s">
        <v>3196</v>
      </c>
      <c r="O565" s="96"/>
      <c r="P565" s="97"/>
      <c r="Q565" s="97"/>
      <c r="R565" s="104" t="s">
        <v>112</v>
      </c>
      <c r="S565" s="104" t="s">
        <v>112</v>
      </c>
      <c r="T565" s="98"/>
      <c r="U565" s="97" t="s">
        <v>1712</v>
      </c>
      <c r="V565" s="96" t="s">
        <v>34</v>
      </c>
      <c r="W565" s="9">
        <f t="shared" ca="1" si="46"/>
        <v>659</v>
      </c>
      <c r="X565" s="9" t="str">
        <f t="shared" ca="1" si="47"/>
        <v>Above 1 Year</v>
      </c>
      <c r="Y565" s="9" t="str">
        <f t="shared" ca="1" si="48"/>
        <v/>
      </c>
      <c r="Z565" s="9" t="str">
        <f t="shared" ca="1" si="49"/>
        <v/>
      </c>
      <c r="AA565" s="97" t="s">
        <v>207</v>
      </c>
      <c r="AB565" s="97" t="s">
        <v>4616</v>
      </c>
      <c r="AC565" s="97" t="str">
        <f t="shared" ca="1" si="50"/>
        <v>Above 1 Year</v>
      </c>
    </row>
    <row r="566" spans="1:29" s="24" customFormat="1" ht="25.5" customHeight="1" x14ac:dyDescent="0.25">
      <c r="A566" s="96">
        <v>565</v>
      </c>
      <c r="B566" s="97" t="s">
        <v>38</v>
      </c>
      <c r="C566" s="97" t="s">
        <v>715</v>
      </c>
      <c r="D566" s="96" t="s">
        <v>716</v>
      </c>
      <c r="E566" s="98">
        <v>45653</v>
      </c>
      <c r="F566" s="96" t="s">
        <v>233</v>
      </c>
      <c r="G566" s="96">
        <v>2024</v>
      </c>
      <c r="H566" s="97" t="s">
        <v>29</v>
      </c>
      <c r="I566" s="97" t="s">
        <v>30</v>
      </c>
      <c r="J566" s="96" t="s">
        <v>31</v>
      </c>
      <c r="K566" s="98"/>
      <c r="L566" s="96"/>
      <c r="M566" s="96"/>
      <c r="N566" s="96" t="s">
        <v>3196</v>
      </c>
      <c r="O566" s="96"/>
      <c r="P566" s="97"/>
      <c r="Q566" s="97"/>
      <c r="R566" s="104" t="s">
        <v>177</v>
      </c>
      <c r="S566" s="104" t="s">
        <v>177</v>
      </c>
      <c r="T566" s="98">
        <v>46021</v>
      </c>
      <c r="U566" s="97" t="s">
        <v>717</v>
      </c>
      <c r="V566" s="96" t="s">
        <v>34</v>
      </c>
      <c r="W566" s="9">
        <f t="shared" ca="1" si="46"/>
        <v>658</v>
      </c>
      <c r="X566" s="9" t="str">
        <f t="shared" ca="1" si="47"/>
        <v>Above 1 Year</v>
      </c>
      <c r="Y566" s="9">
        <f t="shared" ca="1" si="48"/>
        <v>290</v>
      </c>
      <c r="Z566" s="9" t="str">
        <f t="shared" ca="1" si="49"/>
        <v>Above 6 Months</v>
      </c>
      <c r="AA566" s="97" t="s">
        <v>193</v>
      </c>
      <c r="AB566" s="97" t="s">
        <v>4617</v>
      </c>
      <c r="AC566" s="97" t="str">
        <f t="shared" ca="1" si="50"/>
        <v>Above 1 Year</v>
      </c>
    </row>
    <row r="567" spans="1:29" s="24" customFormat="1" ht="25.5" customHeight="1" x14ac:dyDescent="0.25">
      <c r="A567" s="96">
        <v>566</v>
      </c>
      <c r="B567" s="97" t="s">
        <v>66</v>
      </c>
      <c r="C567" s="97" t="s">
        <v>1172</v>
      </c>
      <c r="D567" s="96" t="s">
        <v>845</v>
      </c>
      <c r="E567" s="98">
        <v>45656</v>
      </c>
      <c r="F567" s="96" t="s">
        <v>233</v>
      </c>
      <c r="G567" s="96">
        <v>2024</v>
      </c>
      <c r="H567" s="97" t="s">
        <v>116</v>
      </c>
      <c r="I567" s="97" t="s">
        <v>116</v>
      </c>
      <c r="J567" s="96" t="s">
        <v>116</v>
      </c>
      <c r="K567" s="98"/>
      <c r="L567" s="96"/>
      <c r="M567" s="96"/>
      <c r="N567" s="96" t="s">
        <v>3196</v>
      </c>
      <c r="O567" s="96"/>
      <c r="P567" s="97"/>
      <c r="Q567" s="97"/>
      <c r="R567" s="104" t="s">
        <v>50</v>
      </c>
      <c r="S567" s="104" t="s">
        <v>50</v>
      </c>
      <c r="T567" s="98"/>
      <c r="U567" s="97" t="s">
        <v>1717</v>
      </c>
      <c r="V567" s="96" t="s">
        <v>34</v>
      </c>
      <c r="W567" s="9">
        <f t="shared" ca="1" si="46"/>
        <v>655</v>
      </c>
      <c r="X567" s="9" t="str">
        <f t="shared" ca="1" si="47"/>
        <v>Above 1 Year</v>
      </c>
      <c r="Y567" s="9" t="str">
        <f t="shared" ca="1" si="48"/>
        <v/>
      </c>
      <c r="Z567" s="9" t="str">
        <f t="shared" ca="1" si="49"/>
        <v/>
      </c>
      <c r="AA567" s="97" t="s">
        <v>402</v>
      </c>
      <c r="AB567" s="97" t="s">
        <v>4619</v>
      </c>
      <c r="AC567" s="97" t="str">
        <f t="shared" ca="1" si="50"/>
        <v>Above 1 Year</v>
      </c>
    </row>
    <row r="568" spans="1:29" s="24" customFormat="1" ht="25.5" customHeight="1" x14ac:dyDescent="0.25">
      <c r="A568" s="96">
        <v>567</v>
      </c>
      <c r="B568" s="97" t="s">
        <v>64</v>
      </c>
      <c r="C568" s="97" t="s">
        <v>1719</v>
      </c>
      <c r="D568" s="96" t="s">
        <v>1027</v>
      </c>
      <c r="E568" s="98">
        <v>45656</v>
      </c>
      <c r="F568" s="96" t="s">
        <v>233</v>
      </c>
      <c r="G568" s="96">
        <v>2024</v>
      </c>
      <c r="H568" s="97" t="s">
        <v>48</v>
      </c>
      <c r="I568" s="97" t="s">
        <v>49</v>
      </c>
      <c r="J568" s="96" t="s">
        <v>31</v>
      </c>
      <c r="K568" s="98"/>
      <c r="L568" s="96"/>
      <c r="M568" s="96"/>
      <c r="N568" s="96" t="s">
        <v>3196</v>
      </c>
      <c r="O568" s="96"/>
      <c r="P568" s="97"/>
      <c r="Q568" s="97"/>
      <c r="R568" s="104" t="s">
        <v>112</v>
      </c>
      <c r="S568" s="104" t="s">
        <v>112</v>
      </c>
      <c r="T568" s="98"/>
      <c r="U568" s="97" t="s">
        <v>1720</v>
      </c>
      <c r="V568" s="96" t="s">
        <v>34</v>
      </c>
      <c r="W568" s="9">
        <f t="shared" ca="1" si="46"/>
        <v>655</v>
      </c>
      <c r="X568" s="9" t="str">
        <f t="shared" ca="1" si="47"/>
        <v>Above 1 Year</v>
      </c>
      <c r="Y568" s="9" t="str">
        <f t="shared" ca="1" si="48"/>
        <v/>
      </c>
      <c r="Z568" s="9" t="str">
        <f t="shared" ca="1" si="49"/>
        <v/>
      </c>
      <c r="AA568" s="97" t="s">
        <v>207</v>
      </c>
      <c r="AB568" s="97" t="s">
        <v>4620</v>
      </c>
      <c r="AC568" s="97" t="str">
        <f t="shared" ca="1" si="50"/>
        <v>Above 1 Year</v>
      </c>
    </row>
    <row r="569" spans="1:29" s="24" customFormat="1" ht="25.5" customHeight="1" x14ac:dyDescent="0.25">
      <c r="A569" s="96">
        <v>568</v>
      </c>
      <c r="B569" s="97" t="s">
        <v>66</v>
      </c>
      <c r="C569" s="97" t="s">
        <v>1721</v>
      </c>
      <c r="D569" s="96" t="s">
        <v>845</v>
      </c>
      <c r="E569" s="98">
        <v>45657</v>
      </c>
      <c r="F569" s="96" t="s">
        <v>233</v>
      </c>
      <c r="G569" s="96">
        <v>2024</v>
      </c>
      <c r="H569" s="97" t="s">
        <v>116</v>
      </c>
      <c r="I569" s="97" t="s">
        <v>116</v>
      </c>
      <c r="J569" s="96" t="s">
        <v>116</v>
      </c>
      <c r="K569" s="98"/>
      <c r="L569" s="96"/>
      <c r="M569" s="96"/>
      <c r="N569" s="96" t="s">
        <v>3196</v>
      </c>
      <c r="O569" s="96"/>
      <c r="P569" s="97"/>
      <c r="Q569" s="97"/>
      <c r="R569" s="104" t="s">
        <v>50</v>
      </c>
      <c r="S569" s="104" t="s">
        <v>50</v>
      </c>
      <c r="T569" s="98"/>
      <c r="U569" s="97" t="s">
        <v>1722</v>
      </c>
      <c r="V569" s="96" t="s">
        <v>34</v>
      </c>
      <c r="W569" s="9">
        <f t="shared" ca="1" si="46"/>
        <v>654</v>
      </c>
      <c r="X569" s="9" t="str">
        <f t="shared" ca="1" si="47"/>
        <v>Above 1 Year</v>
      </c>
      <c r="Y569" s="9" t="str">
        <f t="shared" ca="1" si="48"/>
        <v/>
      </c>
      <c r="Z569" s="9" t="str">
        <f t="shared" ca="1" si="49"/>
        <v/>
      </c>
      <c r="AA569" s="97" t="s">
        <v>402</v>
      </c>
      <c r="AB569" s="97" t="s">
        <v>4621</v>
      </c>
      <c r="AC569" s="97" t="str">
        <f t="shared" ca="1" si="50"/>
        <v>Above 1 Year</v>
      </c>
    </row>
    <row r="570" spans="1:29" s="24" customFormat="1" ht="25.5" customHeight="1" x14ac:dyDescent="0.25">
      <c r="A570" s="96">
        <v>569</v>
      </c>
      <c r="B570" s="97" t="s">
        <v>106</v>
      </c>
      <c r="C570" s="97" t="s">
        <v>1732</v>
      </c>
      <c r="D570" s="96" t="s">
        <v>792</v>
      </c>
      <c r="E570" s="98">
        <v>45661</v>
      </c>
      <c r="F570" s="96" t="s">
        <v>221</v>
      </c>
      <c r="G570" s="96">
        <v>2025</v>
      </c>
      <c r="H570" s="97" t="s">
        <v>29</v>
      </c>
      <c r="I570" s="97" t="s">
        <v>30</v>
      </c>
      <c r="J570" s="96" t="s">
        <v>31</v>
      </c>
      <c r="K570" s="98"/>
      <c r="L570" s="96"/>
      <c r="M570" s="96"/>
      <c r="N570" s="96" t="s">
        <v>3196</v>
      </c>
      <c r="O570" s="96"/>
      <c r="P570" s="97"/>
      <c r="Q570" s="97"/>
      <c r="R570" s="104" t="s">
        <v>50</v>
      </c>
      <c r="S570" s="104" t="s">
        <v>50</v>
      </c>
      <c r="T570" s="98"/>
      <c r="U570" s="97" t="s">
        <v>1871</v>
      </c>
      <c r="V570" s="96" t="s">
        <v>34</v>
      </c>
      <c r="W570" s="9">
        <f t="shared" ca="1" si="46"/>
        <v>650</v>
      </c>
      <c r="X570" s="9" t="str">
        <f t="shared" ca="1" si="47"/>
        <v>Above 1 Year</v>
      </c>
      <c r="Y570" s="9" t="str">
        <f t="shared" ca="1" si="48"/>
        <v/>
      </c>
      <c r="Z570" s="9" t="str">
        <f t="shared" ca="1" si="49"/>
        <v/>
      </c>
      <c r="AA570" s="97" t="s">
        <v>193</v>
      </c>
      <c r="AB570" s="97" t="s">
        <v>4622</v>
      </c>
      <c r="AC570" s="97" t="str">
        <f t="shared" ca="1" si="50"/>
        <v>Above 1 Year</v>
      </c>
    </row>
    <row r="571" spans="1:29" s="24" customFormat="1" ht="25.5" customHeight="1" x14ac:dyDescent="0.25">
      <c r="A571" s="96">
        <v>570</v>
      </c>
      <c r="B571" s="97" t="s">
        <v>109</v>
      </c>
      <c r="C571" s="97" t="s">
        <v>1726</v>
      </c>
      <c r="D571" s="96" t="s">
        <v>1027</v>
      </c>
      <c r="E571" s="98">
        <v>45662</v>
      </c>
      <c r="F571" s="96" t="s">
        <v>221</v>
      </c>
      <c r="G571" s="96">
        <v>2025</v>
      </c>
      <c r="H571" s="97" t="s">
        <v>48</v>
      </c>
      <c r="I571" s="97" t="s">
        <v>49</v>
      </c>
      <c r="J571" s="96" t="s">
        <v>31</v>
      </c>
      <c r="K571" s="98"/>
      <c r="L571" s="96"/>
      <c r="M571" s="96"/>
      <c r="N571" s="96" t="s">
        <v>3196</v>
      </c>
      <c r="O571" s="96"/>
      <c r="P571" s="97"/>
      <c r="Q571" s="97"/>
      <c r="R571" s="104" t="s">
        <v>112</v>
      </c>
      <c r="S571" s="104" t="s">
        <v>112</v>
      </c>
      <c r="T571" s="98"/>
      <c r="U571" s="97" t="s">
        <v>1727</v>
      </c>
      <c r="V571" s="96" t="s">
        <v>34</v>
      </c>
      <c r="W571" s="9">
        <f t="shared" ca="1" si="46"/>
        <v>649</v>
      </c>
      <c r="X571" s="9" t="str">
        <f t="shared" ca="1" si="47"/>
        <v>Above 1 Year</v>
      </c>
      <c r="Y571" s="9" t="str">
        <f t="shared" ca="1" si="48"/>
        <v/>
      </c>
      <c r="Z571" s="9" t="str">
        <f t="shared" ca="1" si="49"/>
        <v/>
      </c>
      <c r="AA571" s="97" t="s">
        <v>207</v>
      </c>
      <c r="AB571" s="97" t="s">
        <v>4623</v>
      </c>
      <c r="AC571" s="97" t="str">
        <f t="shared" ca="1" si="50"/>
        <v>Above 1 Year</v>
      </c>
    </row>
    <row r="572" spans="1:29" s="24" customFormat="1" ht="25.5" customHeight="1" x14ac:dyDescent="0.25">
      <c r="A572" s="96">
        <v>571</v>
      </c>
      <c r="B572" s="97" t="s">
        <v>68</v>
      </c>
      <c r="C572" s="97" t="s">
        <v>1728</v>
      </c>
      <c r="D572" s="96" t="s">
        <v>1729</v>
      </c>
      <c r="E572" s="98">
        <v>45662</v>
      </c>
      <c r="F572" s="96" t="s">
        <v>221</v>
      </c>
      <c r="G572" s="96">
        <v>2025</v>
      </c>
      <c r="H572" s="97" t="s">
        <v>93</v>
      </c>
      <c r="I572" s="97" t="s">
        <v>93</v>
      </c>
      <c r="J572" s="96" t="s">
        <v>31</v>
      </c>
      <c r="K572" s="98">
        <v>45849</v>
      </c>
      <c r="L572" s="96" t="s">
        <v>191</v>
      </c>
      <c r="M572" s="96"/>
      <c r="N572" s="96" t="s">
        <v>3196</v>
      </c>
      <c r="O572" s="96"/>
      <c r="P572" s="97"/>
      <c r="Q572" s="97"/>
      <c r="R572" s="104" t="s">
        <v>2664</v>
      </c>
      <c r="S572" s="104" t="s">
        <v>2664</v>
      </c>
      <c r="T572" s="98">
        <v>45849</v>
      </c>
      <c r="U572" s="97" t="s">
        <v>1730</v>
      </c>
      <c r="V572" s="96" t="s">
        <v>34</v>
      </c>
      <c r="W572" s="9">
        <f t="shared" ca="1" si="46"/>
        <v>649</v>
      </c>
      <c r="X572" s="9" t="str">
        <f t="shared" ca="1" si="47"/>
        <v>Above 1 Year</v>
      </c>
      <c r="Y572" s="9">
        <f t="shared" ca="1" si="48"/>
        <v>462</v>
      </c>
      <c r="Z572" s="9" t="str">
        <f t="shared" ca="1" si="49"/>
        <v>Above 1 Year</v>
      </c>
      <c r="AA572" s="97" t="s">
        <v>1274</v>
      </c>
      <c r="AB572" s="97" t="s">
        <v>4624</v>
      </c>
      <c r="AC572" s="97" t="str">
        <f t="shared" ca="1" si="50"/>
        <v>Above 1 Year</v>
      </c>
    </row>
    <row r="573" spans="1:29" s="24" customFormat="1" ht="25.5" customHeight="1" x14ac:dyDescent="0.25">
      <c r="A573" s="96">
        <v>572</v>
      </c>
      <c r="B573" s="97" t="s">
        <v>78</v>
      </c>
      <c r="C573" s="97" t="s">
        <v>1574</v>
      </c>
      <c r="D573" s="96" t="s">
        <v>845</v>
      </c>
      <c r="E573" s="98">
        <v>45662</v>
      </c>
      <c r="F573" s="96" t="s">
        <v>221</v>
      </c>
      <c r="G573" s="96">
        <v>2025</v>
      </c>
      <c r="H573" s="97" t="s">
        <v>116</v>
      </c>
      <c r="I573" s="97" t="s">
        <v>116</v>
      </c>
      <c r="J573" s="96" t="s">
        <v>116</v>
      </c>
      <c r="K573" s="98"/>
      <c r="L573" s="96"/>
      <c r="M573" s="96"/>
      <c r="N573" s="96" t="s">
        <v>3196</v>
      </c>
      <c r="O573" s="96"/>
      <c r="P573" s="97"/>
      <c r="Q573" s="97"/>
      <c r="R573" s="104" t="s">
        <v>50</v>
      </c>
      <c r="S573" s="104" t="s">
        <v>50</v>
      </c>
      <c r="T573" s="98"/>
      <c r="U573" s="97" t="s">
        <v>1731</v>
      </c>
      <c r="V573" s="96" t="s">
        <v>34</v>
      </c>
      <c r="W573" s="9">
        <f t="shared" ca="1" si="46"/>
        <v>649</v>
      </c>
      <c r="X573" s="9" t="str">
        <f t="shared" ca="1" si="47"/>
        <v>Above 1 Year</v>
      </c>
      <c r="Y573" s="9" t="str">
        <f t="shared" ca="1" si="48"/>
        <v/>
      </c>
      <c r="Z573" s="9" t="str">
        <f t="shared" ca="1" si="49"/>
        <v/>
      </c>
      <c r="AA573" s="97" t="s">
        <v>402</v>
      </c>
      <c r="AB573" s="97" t="s">
        <v>4625</v>
      </c>
      <c r="AC573" s="97" t="str">
        <f t="shared" ca="1" si="50"/>
        <v>Above 1 Year</v>
      </c>
    </row>
    <row r="574" spans="1:29" s="24" customFormat="1" ht="25.5" customHeight="1" x14ac:dyDescent="0.25">
      <c r="A574" s="96">
        <v>573</v>
      </c>
      <c r="B574" s="97" t="s">
        <v>66</v>
      </c>
      <c r="C574" s="97" t="s">
        <v>1541</v>
      </c>
      <c r="D574" s="96" t="s">
        <v>845</v>
      </c>
      <c r="E574" s="98">
        <v>45664</v>
      </c>
      <c r="F574" s="96" t="s">
        <v>221</v>
      </c>
      <c r="G574" s="96">
        <v>2025</v>
      </c>
      <c r="H574" s="97" t="s">
        <v>116</v>
      </c>
      <c r="I574" s="97" t="s">
        <v>116</v>
      </c>
      <c r="J574" s="96" t="s">
        <v>116</v>
      </c>
      <c r="K574" s="98"/>
      <c r="L574" s="96"/>
      <c r="M574" s="96"/>
      <c r="N574" s="96" t="s">
        <v>3196</v>
      </c>
      <c r="O574" s="96"/>
      <c r="P574" s="97"/>
      <c r="Q574" s="97"/>
      <c r="R574" s="104" t="s">
        <v>50</v>
      </c>
      <c r="S574" s="104" t="s">
        <v>50</v>
      </c>
      <c r="T574" s="98"/>
      <c r="U574" s="97" t="s">
        <v>1737</v>
      </c>
      <c r="V574" s="96" t="s">
        <v>34</v>
      </c>
      <c r="W574" s="9">
        <f t="shared" ca="1" si="46"/>
        <v>647</v>
      </c>
      <c r="X574" s="9" t="str">
        <f t="shared" ca="1" si="47"/>
        <v>Above 1 Year</v>
      </c>
      <c r="Y574" s="9" t="str">
        <f t="shared" ca="1" si="48"/>
        <v/>
      </c>
      <c r="Z574" s="9" t="str">
        <f t="shared" ca="1" si="49"/>
        <v/>
      </c>
      <c r="AA574" s="97" t="s">
        <v>402</v>
      </c>
      <c r="AB574" s="97" t="s">
        <v>4626</v>
      </c>
      <c r="AC574" s="97" t="str">
        <f t="shared" ca="1" si="50"/>
        <v>Above 1 Year</v>
      </c>
    </row>
    <row r="575" spans="1:29" s="24" customFormat="1" ht="25.5" customHeight="1" x14ac:dyDescent="0.25">
      <c r="A575" s="96">
        <v>574</v>
      </c>
      <c r="B575" s="97" t="s">
        <v>68</v>
      </c>
      <c r="C575" s="97" t="s">
        <v>1264</v>
      </c>
      <c r="D575" s="96" t="s">
        <v>1265</v>
      </c>
      <c r="E575" s="98">
        <v>45665</v>
      </c>
      <c r="F575" s="96" t="s">
        <v>221</v>
      </c>
      <c r="G575" s="96">
        <v>2025</v>
      </c>
      <c r="H575" s="97" t="s">
        <v>39</v>
      </c>
      <c r="I575" s="97" t="s">
        <v>39</v>
      </c>
      <c r="J575" s="96" t="s">
        <v>31</v>
      </c>
      <c r="K575" s="98"/>
      <c r="L575" s="96"/>
      <c r="M575" s="96"/>
      <c r="N575" s="96" t="s">
        <v>3196</v>
      </c>
      <c r="O575" s="96"/>
      <c r="P575" s="97"/>
      <c r="Q575" s="97"/>
      <c r="R575" s="104" t="s">
        <v>112</v>
      </c>
      <c r="S575" s="104" t="s">
        <v>112</v>
      </c>
      <c r="T575" s="98"/>
      <c r="U575" s="97" t="s">
        <v>1266</v>
      </c>
      <c r="V575" s="96" t="s">
        <v>34</v>
      </c>
      <c r="W575" s="9">
        <f t="shared" ca="1" si="46"/>
        <v>646</v>
      </c>
      <c r="X575" s="9" t="str">
        <f t="shared" ca="1" si="47"/>
        <v>Above 1 Year</v>
      </c>
      <c r="Y575" s="9" t="str">
        <f t="shared" ca="1" si="48"/>
        <v/>
      </c>
      <c r="Z575" s="9" t="str">
        <f t="shared" ca="1" si="49"/>
        <v/>
      </c>
      <c r="AA575" s="97" t="s">
        <v>563</v>
      </c>
      <c r="AB575" s="97" t="s">
        <v>4628</v>
      </c>
      <c r="AC575" s="97" t="str">
        <f t="shared" ca="1" si="50"/>
        <v>Above 1 Year</v>
      </c>
    </row>
    <row r="576" spans="1:29" s="24" customFormat="1" ht="25.5" customHeight="1" x14ac:dyDescent="0.25">
      <c r="A576" s="96">
        <v>575</v>
      </c>
      <c r="B576" s="97" t="s">
        <v>68</v>
      </c>
      <c r="C576" s="97" t="s">
        <v>1746</v>
      </c>
      <c r="D576" s="96" t="s">
        <v>1027</v>
      </c>
      <c r="E576" s="98">
        <v>45667</v>
      </c>
      <c r="F576" s="96" t="s">
        <v>221</v>
      </c>
      <c r="G576" s="96">
        <v>2025</v>
      </c>
      <c r="H576" s="97" t="s">
        <v>48</v>
      </c>
      <c r="I576" s="97" t="s">
        <v>49</v>
      </c>
      <c r="J576" s="96" t="s">
        <v>31</v>
      </c>
      <c r="K576" s="98"/>
      <c r="L576" s="96"/>
      <c r="M576" s="96"/>
      <c r="N576" s="96" t="s">
        <v>3196</v>
      </c>
      <c r="O576" s="96"/>
      <c r="P576" s="97"/>
      <c r="Q576" s="97"/>
      <c r="R576" s="104" t="s">
        <v>112</v>
      </c>
      <c r="S576" s="104" t="s">
        <v>112</v>
      </c>
      <c r="T576" s="98"/>
      <c r="U576" s="97" t="s">
        <v>1747</v>
      </c>
      <c r="V576" s="96" t="s">
        <v>34</v>
      </c>
      <c r="W576" s="9">
        <f t="shared" ca="1" si="46"/>
        <v>644</v>
      </c>
      <c r="X576" s="9" t="str">
        <f t="shared" ca="1" si="47"/>
        <v>Above 1 Year</v>
      </c>
      <c r="Y576" s="9" t="str">
        <f t="shared" ca="1" si="48"/>
        <v/>
      </c>
      <c r="Z576" s="9" t="str">
        <f t="shared" ca="1" si="49"/>
        <v/>
      </c>
      <c r="AA576" s="97" t="s">
        <v>207</v>
      </c>
      <c r="AB576" s="97" t="s">
        <v>4629</v>
      </c>
      <c r="AC576" s="97" t="str">
        <f t="shared" ca="1" si="50"/>
        <v>Above 1 Year</v>
      </c>
    </row>
    <row r="577" spans="1:29" s="24" customFormat="1" ht="25.5" customHeight="1" x14ac:dyDescent="0.25">
      <c r="A577" s="96">
        <v>576</v>
      </c>
      <c r="B577" s="97" t="s">
        <v>78</v>
      </c>
      <c r="C577" s="97" t="s">
        <v>1725</v>
      </c>
      <c r="D577" s="96" t="s">
        <v>1027</v>
      </c>
      <c r="E577" s="98">
        <v>45667</v>
      </c>
      <c r="F577" s="96" t="s">
        <v>221</v>
      </c>
      <c r="G577" s="96">
        <v>2025</v>
      </c>
      <c r="H577" s="97" t="s">
        <v>48</v>
      </c>
      <c r="I577" s="97" t="s">
        <v>49</v>
      </c>
      <c r="J577" s="96" t="s">
        <v>31</v>
      </c>
      <c r="K577" s="98"/>
      <c r="L577" s="96"/>
      <c r="M577" s="96"/>
      <c r="N577" s="96" t="s">
        <v>3196</v>
      </c>
      <c r="O577" s="96"/>
      <c r="P577" s="97"/>
      <c r="Q577" s="97"/>
      <c r="R577" s="104" t="s">
        <v>112</v>
      </c>
      <c r="S577" s="104" t="s">
        <v>112</v>
      </c>
      <c r="T577" s="98"/>
      <c r="U577" s="97" t="s">
        <v>1749</v>
      </c>
      <c r="V577" s="96" t="s">
        <v>34</v>
      </c>
      <c r="W577" s="9">
        <f t="shared" ca="1" si="46"/>
        <v>644</v>
      </c>
      <c r="X577" s="9" t="str">
        <f t="shared" ca="1" si="47"/>
        <v>Above 1 Year</v>
      </c>
      <c r="Y577" s="9" t="str">
        <f t="shared" ca="1" si="48"/>
        <v/>
      </c>
      <c r="Z577" s="9" t="str">
        <f t="shared" ca="1" si="49"/>
        <v/>
      </c>
      <c r="AA577" s="97" t="s">
        <v>207</v>
      </c>
      <c r="AB577" s="97" t="s">
        <v>4630</v>
      </c>
      <c r="AC577" s="97" t="str">
        <f t="shared" ca="1" si="50"/>
        <v>Above 1 Year</v>
      </c>
    </row>
    <row r="578" spans="1:29" s="24" customFormat="1" ht="25.5" customHeight="1" x14ac:dyDescent="0.25">
      <c r="A578" s="96">
        <v>577</v>
      </c>
      <c r="B578" s="97" t="s">
        <v>114</v>
      </c>
      <c r="C578" s="97" t="s">
        <v>1752</v>
      </c>
      <c r="D578" s="96" t="s">
        <v>1753</v>
      </c>
      <c r="E578" s="98">
        <v>45671</v>
      </c>
      <c r="F578" s="96" t="s">
        <v>221</v>
      </c>
      <c r="G578" s="96">
        <v>2025</v>
      </c>
      <c r="H578" s="97" t="s">
        <v>117</v>
      </c>
      <c r="I578" s="97" t="s">
        <v>117</v>
      </c>
      <c r="J578" s="96" t="s">
        <v>117</v>
      </c>
      <c r="K578" s="98"/>
      <c r="L578" s="96"/>
      <c r="M578" s="96"/>
      <c r="N578" s="96" t="s">
        <v>3196</v>
      </c>
      <c r="O578" s="96"/>
      <c r="P578" s="97"/>
      <c r="Q578" s="97"/>
      <c r="R578" s="104" t="s">
        <v>177</v>
      </c>
      <c r="S578" s="104" t="s">
        <v>177</v>
      </c>
      <c r="T578" s="98">
        <v>46022</v>
      </c>
      <c r="U578" s="97" t="s">
        <v>1754</v>
      </c>
      <c r="V578" s="96" t="s">
        <v>34</v>
      </c>
      <c r="W578" s="9">
        <f t="shared" ref="W578:W641" ca="1" si="51">IF(N578="UI",DATEDIF(E578,TODAY(),"D"),"")</f>
        <v>640</v>
      </c>
      <c r="X578" s="9" t="str">
        <f t="shared" ref="X578:X641" ca="1" si="52">IF(N578="UI",IF(W578&gt;365,"Above 1 Year",IF(AND(W578&lt;=365,W578&gt;180),"Above 6 Months",IF(AND(W578&lt;=180,W578&gt;90),"Above 3 Months",IF(AND(W578&lt;=90,W578&gt;60),"Above 60 Days",IF(AND(W578&lt;=60,W578&gt;45),"45 to 60 Days","Below 45 Days"))))),"")</f>
        <v>Above 1 Year</v>
      </c>
      <c r="Y578" s="9">
        <f t="shared" ca="1" si="48"/>
        <v>289</v>
      </c>
      <c r="Z578" s="9" t="str">
        <f t="shared" ca="1" si="49"/>
        <v>Above 6 Months</v>
      </c>
      <c r="AA578" s="97" t="s">
        <v>1672</v>
      </c>
      <c r="AB578" s="97" t="s">
        <v>4631</v>
      </c>
      <c r="AC578" s="97" t="str">
        <f t="shared" ca="1" si="50"/>
        <v>Above 1 Year</v>
      </c>
    </row>
    <row r="579" spans="1:29" s="24" customFormat="1" ht="25.5" customHeight="1" x14ac:dyDescent="0.25">
      <c r="A579" s="96">
        <v>578</v>
      </c>
      <c r="B579" s="97" t="s">
        <v>118</v>
      </c>
      <c r="C579" s="97" t="s">
        <v>1583</v>
      </c>
      <c r="D579" s="96" t="s">
        <v>1315</v>
      </c>
      <c r="E579" s="98">
        <v>45674</v>
      </c>
      <c r="F579" s="96" t="s">
        <v>221</v>
      </c>
      <c r="G579" s="96">
        <v>2025</v>
      </c>
      <c r="H579" s="97" t="s">
        <v>70</v>
      </c>
      <c r="I579" s="97" t="s">
        <v>70</v>
      </c>
      <c r="J579" s="96" t="s">
        <v>70</v>
      </c>
      <c r="K579" s="98"/>
      <c r="L579" s="96"/>
      <c r="M579" s="96"/>
      <c r="N579" s="96" t="s">
        <v>3196</v>
      </c>
      <c r="O579" s="96"/>
      <c r="P579" s="97"/>
      <c r="Q579" s="97"/>
      <c r="R579" s="104" t="s">
        <v>112</v>
      </c>
      <c r="S579" s="104" t="s">
        <v>112</v>
      </c>
      <c r="T579" s="98"/>
      <c r="U579" s="97" t="s">
        <v>1755</v>
      </c>
      <c r="V579" s="96" t="s">
        <v>34</v>
      </c>
      <c r="W579" s="9">
        <f t="shared" ca="1" si="51"/>
        <v>637</v>
      </c>
      <c r="X579" s="9" t="str">
        <f t="shared" ca="1" si="52"/>
        <v>Above 1 Year</v>
      </c>
      <c r="Y579" s="9" t="str">
        <f t="shared" ca="1" si="48"/>
        <v/>
      </c>
      <c r="Z579" s="9" t="str">
        <f t="shared" ca="1" si="49"/>
        <v/>
      </c>
      <c r="AA579" s="97" t="s">
        <v>254</v>
      </c>
      <c r="AB579" s="97" t="s">
        <v>4632</v>
      </c>
      <c r="AC579" s="97" t="str">
        <f t="shared" ca="1" si="50"/>
        <v>Above 1 Year</v>
      </c>
    </row>
    <row r="580" spans="1:29" s="24" customFormat="1" ht="25.5" customHeight="1" x14ac:dyDescent="0.25">
      <c r="A580" s="96">
        <v>579</v>
      </c>
      <c r="B580" s="97" t="s">
        <v>38</v>
      </c>
      <c r="C580" s="97" t="s">
        <v>1751</v>
      </c>
      <c r="D580" s="96" t="s">
        <v>1315</v>
      </c>
      <c r="E580" s="98">
        <v>45677</v>
      </c>
      <c r="F580" s="96" t="s">
        <v>221</v>
      </c>
      <c r="G580" s="96">
        <v>2025</v>
      </c>
      <c r="H580" s="97" t="s">
        <v>70</v>
      </c>
      <c r="I580" s="97" t="s">
        <v>70</v>
      </c>
      <c r="J580" s="96" t="s">
        <v>70</v>
      </c>
      <c r="K580" s="98"/>
      <c r="L580" s="96"/>
      <c r="M580" s="96"/>
      <c r="N580" s="96" t="s">
        <v>3196</v>
      </c>
      <c r="O580" s="96"/>
      <c r="P580" s="97"/>
      <c r="Q580" s="97"/>
      <c r="R580" s="104" t="s">
        <v>112</v>
      </c>
      <c r="S580" s="104" t="s">
        <v>112</v>
      </c>
      <c r="T580" s="98"/>
      <c r="U580" s="97" t="s">
        <v>1759</v>
      </c>
      <c r="V580" s="96" t="s">
        <v>34</v>
      </c>
      <c r="W580" s="9">
        <f t="shared" ca="1" si="51"/>
        <v>634</v>
      </c>
      <c r="X580" s="9" t="str">
        <f t="shared" ca="1" si="52"/>
        <v>Above 1 Year</v>
      </c>
      <c r="Y580" s="9" t="str">
        <f t="shared" ca="1" si="48"/>
        <v/>
      </c>
      <c r="Z580" s="9" t="str">
        <f t="shared" ca="1" si="49"/>
        <v/>
      </c>
      <c r="AA580" s="97" t="s">
        <v>254</v>
      </c>
      <c r="AB580" s="97" t="s">
        <v>4633</v>
      </c>
      <c r="AC580" s="97" t="str">
        <f t="shared" ca="1" si="50"/>
        <v>Above 1 Year</v>
      </c>
    </row>
    <row r="581" spans="1:29" s="24" customFormat="1" ht="25.5" customHeight="1" x14ac:dyDescent="0.25">
      <c r="A581" s="96">
        <v>580</v>
      </c>
      <c r="B581" s="97" t="s">
        <v>73</v>
      </c>
      <c r="C581" s="97" t="s">
        <v>1746</v>
      </c>
      <c r="D581" s="96" t="s">
        <v>1644</v>
      </c>
      <c r="E581" s="98">
        <v>45677</v>
      </c>
      <c r="F581" s="96" t="s">
        <v>221</v>
      </c>
      <c r="G581" s="96">
        <v>2025</v>
      </c>
      <c r="H581" s="97" t="s">
        <v>94</v>
      </c>
      <c r="I581" s="97" t="s">
        <v>94</v>
      </c>
      <c r="J581" s="96" t="s">
        <v>31</v>
      </c>
      <c r="K581" s="98"/>
      <c r="L581" s="96"/>
      <c r="M581" s="96"/>
      <c r="N581" s="96" t="s">
        <v>3196</v>
      </c>
      <c r="O581" s="96"/>
      <c r="P581" s="97"/>
      <c r="Q581" s="97"/>
      <c r="R581" s="104" t="s">
        <v>112</v>
      </c>
      <c r="S581" s="104" t="s">
        <v>112</v>
      </c>
      <c r="T581" s="98"/>
      <c r="U581" s="97" t="s">
        <v>1760</v>
      </c>
      <c r="V581" s="96" t="s">
        <v>34</v>
      </c>
      <c r="W581" s="9">
        <f t="shared" ca="1" si="51"/>
        <v>634</v>
      </c>
      <c r="X581" s="9" t="str">
        <f t="shared" ca="1" si="52"/>
        <v>Above 1 Year</v>
      </c>
      <c r="Y581" s="9" t="str">
        <f t="shared" ca="1" si="48"/>
        <v/>
      </c>
      <c r="Z581" s="9" t="str">
        <f t="shared" ca="1" si="49"/>
        <v/>
      </c>
      <c r="AA581" s="97" t="s">
        <v>245</v>
      </c>
      <c r="AB581" s="97" t="s">
        <v>4634</v>
      </c>
      <c r="AC581" s="97" t="str">
        <f t="shared" ca="1" si="50"/>
        <v>Above 1 Year</v>
      </c>
    </row>
    <row r="582" spans="1:29" s="24" customFormat="1" ht="25.5" customHeight="1" x14ac:dyDescent="0.25">
      <c r="A582" s="96">
        <v>581</v>
      </c>
      <c r="B582" s="97" t="s">
        <v>68</v>
      </c>
      <c r="C582" s="97" t="s">
        <v>1772</v>
      </c>
      <c r="D582" s="96" t="s">
        <v>1027</v>
      </c>
      <c r="E582" s="98">
        <v>45680</v>
      </c>
      <c r="F582" s="96" t="s">
        <v>221</v>
      </c>
      <c r="G582" s="96">
        <v>2025</v>
      </c>
      <c r="H582" s="97" t="s">
        <v>48</v>
      </c>
      <c r="I582" s="97" t="s">
        <v>49</v>
      </c>
      <c r="J582" s="96" t="s">
        <v>31</v>
      </c>
      <c r="K582" s="98"/>
      <c r="L582" s="96"/>
      <c r="M582" s="96"/>
      <c r="N582" s="96" t="s">
        <v>3196</v>
      </c>
      <c r="O582" s="96"/>
      <c r="P582" s="97"/>
      <c r="Q582" s="97"/>
      <c r="R582" s="104" t="s">
        <v>112</v>
      </c>
      <c r="S582" s="104" t="s">
        <v>112</v>
      </c>
      <c r="T582" s="98"/>
      <c r="U582" s="97" t="s">
        <v>1773</v>
      </c>
      <c r="V582" s="96" t="s">
        <v>34</v>
      </c>
      <c r="W582" s="9">
        <f t="shared" ca="1" si="51"/>
        <v>631</v>
      </c>
      <c r="X582" s="9" t="str">
        <f t="shared" ca="1" si="52"/>
        <v>Above 1 Year</v>
      </c>
      <c r="Y582" s="9" t="str">
        <f t="shared" ca="1" si="48"/>
        <v/>
      </c>
      <c r="Z582" s="9" t="str">
        <f t="shared" ca="1" si="49"/>
        <v/>
      </c>
      <c r="AA582" s="97" t="s">
        <v>207</v>
      </c>
      <c r="AB582" s="97" t="s">
        <v>4638</v>
      </c>
      <c r="AC582" s="97" t="str">
        <f t="shared" ca="1" si="50"/>
        <v>Above 1 Year</v>
      </c>
    </row>
    <row r="583" spans="1:29" s="24" customFormat="1" ht="25.5" customHeight="1" x14ac:dyDescent="0.25">
      <c r="A583" s="96">
        <v>582</v>
      </c>
      <c r="B583" s="97" t="s">
        <v>78</v>
      </c>
      <c r="C583" s="97" t="s">
        <v>1736</v>
      </c>
      <c r="D583" s="96" t="s">
        <v>845</v>
      </c>
      <c r="E583" s="98">
        <v>45681</v>
      </c>
      <c r="F583" s="96" t="s">
        <v>221</v>
      </c>
      <c r="G583" s="96">
        <v>2025</v>
      </c>
      <c r="H583" s="97" t="s">
        <v>116</v>
      </c>
      <c r="I583" s="97" t="s">
        <v>116</v>
      </c>
      <c r="J583" s="96" t="s">
        <v>116</v>
      </c>
      <c r="K583" s="98"/>
      <c r="L583" s="96"/>
      <c r="M583" s="96"/>
      <c r="N583" s="96" t="s">
        <v>3196</v>
      </c>
      <c r="O583" s="96"/>
      <c r="P583" s="97"/>
      <c r="Q583" s="97"/>
      <c r="R583" s="104" t="s">
        <v>50</v>
      </c>
      <c r="S583" s="104" t="s">
        <v>50</v>
      </c>
      <c r="T583" s="98"/>
      <c r="U583" s="97" t="s">
        <v>1774</v>
      </c>
      <c r="V583" s="96" t="s">
        <v>34</v>
      </c>
      <c r="W583" s="9">
        <f t="shared" ca="1" si="51"/>
        <v>630</v>
      </c>
      <c r="X583" s="9" t="str">
        <f t="shared" ca="1" si="52"/>
        <v>Above 1 Year</v>
      </c>
      <c r="Y583" s="9" t="str">
        <f t="shared" ca="1" si="48"/>
        <v/>
      </c>
      <c r="Z583" s="9" t="str">
        <f t="shared" ca="1" si="49"/>
        <v/>
      </c>
      <c r="AA583" s="97" t="s">
        <v>402</v>
      </c>
      <c r="AB583" s="97" t="s">
        <v>4640</v>
      </c>
      <c r="AC583" s="97" t="str">
        <f t="shared" ca="1" si="50"/>
        <v>Above 1 Year</v>
      </c>
    </row>
    <row r="584" spans="1:29" s="24" customFormat="1" ht="25.5" customHeight="1" x14ac:dyDescent="0.25">
      <c r="A584" s="96">
        <v>583</v>
      </c>
      <c r="B584" s="99" t="s">
        <v>98</v>
      </c>
      <c r="C584" s="99" t="s">
        <v>1746</v>
      </c>
      <c r="D584" s="100" t="s">
        <v>1474</v>
      </c>
      <c r="E584" s="101">
        <v>45681</v>
      </c>
      <c r="F584" s="100" t="s">
        <v>221</v>
      </c>
      <c r="G584" s="100">
        <v>2025</v>
      </c>
      <c r="H584" s="102" t="s">
        <v>103</v>
      </c>
      <c r="I584" s="99" t="s">
        <v>49</v>
      </c>
      <c r="J584" s="100" t="s">
        <v>31</v>
      </c>
      <c r="K584" s="101"/>
      <c r="L584" s="100"/>
      <c r="M584" s="100"/>
      <c r="N584" s="96" t="s">
        <v>3196</v>
      </c>
      <c r="O584" s="100"/>
      <c r="P584" s="99"/>
      <c r="Q584" s="99"/>
      <c r="R584" s="104" t="s">
        <v>112</v>
      </c>
      <c r="S584" s="104" t="s">
        <v>112</v>
      </c>
      <c r="T584" s="98"/>
      <c r="U584" s="99" t="s">
        <v>1776</v>
      </c>
      <c r="V584" s="100" t="s">
        <v>34</v>
      </c>
      <c r="W584" s="9">
        <f t="shared" ca="1" si="51"/>
        <v>630</v>
      </c>
      <c r="X584" s="9" t="str">
        <f t="shared" ca="1" si="52"/>
        <v>Above 1 Year</v>
      </c>
      <c r="Y584" s="9" t="str">
        <f t="shared" ref="Y584:Y637" ca="1" si="53">IF(T584&lt;&gt;"",DATEDIF(T584,TODAY(),"D"),"")</f>
        <v/>
      </c>
      <c r="Z584" s="9" t="str">
        <f t="shared" ref="Z584:Z637" ca="1" si="54">IF(Y584&lt;&gt;"",IF(Y584&gt;365,"Above 1 Year",IF(AND(Y584&lt;=365,Y584&gt;180),"Above 6 Months",IF(AND(Y584&lt;=180,Y584&gt;90),"Above 3 Months",IF(AND(Y584&lt;=90,Y584&gt;60),"Above 60 Days",IF(AND(Y584&lt;=60,Y584&gt;45),"45 to 60 Days","Below 45 Days"))))),"")</f>
        <v/>
      </c>
      <c r="AA584" s="100" t="s">
        <v>207</v>
      </c>
      <c r="AB584" s="97" t="s">
        <v>4641</v>
      </c>
      <c r="AC584" s="97" t="str">
        <f t="shared" ca="1" si="50"/>
        <v>Above 1 Year</v>
      </c>
    </row>
    <row r="585" spans="1:29" s="24" customFormat="1" ht="25.5" customHeight="1" x14ac:dyDescent="0.25">
      <c r="A585" s="96">
        <v>584</v>
      </c>
      <c r="B585" s="97" t="s">
        <v>109</v>
      </c>
      <c r="C585" s="97" t="s">
        <v>1748</v>
      </c>
      <c r="D585" s="96" t="s">
        <v>264</v>
      </c>
      <c r="E585" s="98">
        <v>45682</v>
      </c>
      <c r="F585" s="96" t="s">
        <v>221</v>
      </c>
      <c r="G585" s="96">
        <v>2025</v>
      </c>
      <c r="H585" s="97" t="s">
        <v>59</v>
      </c>
      <c r="I585" s="97" t="s">
        <v>59</v>
      </c>
      <c r="J585" s="96" t="s">
        <v>60</v>
      </c>
      <c r="K585" s="98"/>
      <c r="L585" s="96"/>
      <c r="M585" s="96"/>
      <c r="N585" s="96" t="s">
        <v>3196</v>
      </c>
      <c r="O585" s="96"/>
      <c r="P585" s="97"/>
      <c r="Q585" s="97"/>
      <c r="R585" s="104" t="s">
        <v>112</v>
      </c>
      <c r="S585" s="104" t="s">
        <v>112</v>
      </c>
      <c r="T585" s="98"/>
      <c r="U585" s="97" t="s">
        <v>1777</v>
      </c>
      <c r="V585" s="96" t="s">
        <v>34</v>
      </c>
      <c r="W585" s="9">
        <f t="shared" ca="1" si="51"/>
        <v>629</v>
      </c>
      <c r="X585" s="9" t="str">
        <f t="shared" ca="1" si="52"/>
        <v>Above 1 Year</v>
      </c>
      <c r="Y585" s="9" t="str">
        <f t="shared" ca="1" si="53"/>
        <v/>
      </c>
      <c r="Z585" s="9" t="str">
        <f t="shared" ca="1" si="54"/>
        <v/>
      </c>
      <c r="AA585" s="97" t="s">
        <v>229</v>
      </c>
      <c r="AB585" s="97" t="s">
        <v>4642</v>
      </c>
      <c r="AC585" s="97" t="str">
        <f t="shared" ref="AC585:AC638" ca="1" si="55">IF(S585="SC/PRC/CC No. Awaited","",X585)</f>
        <v>Above 1 Year</v>
      </c>
    </row>
    <row r="586" spans="1:29" s="24" customFormat="1" ht="25.5" customHeight="1" x14ac:dyDescent="0.25">
      <c r="A586" s="96">
        <v>585</v>
      </c>
      <c r="B586" s="97" t="s">
        <v>42</v>
      </c>
      <c r="C586" s="97" t="s">
        <v>1733</v>
      </c>
      <c r="D586" s="96" t="s">
        <v>1734</v>
      </c>
      <c r="E586" s="98">
        <v>45682</v>
      </c>
      <c r="F586" s="96" t="s">
        <v>221</v>
      </c>
      <c r="G586" s="96">
        <v>2025</v>
      </c>
      <c r="H586" s="97" t="s">
        <v>80</v>
      </c>
      <c r="I586" s="97" t="s">
        <v>154</v>
      </c>
      <c r="J586" s="96" t="s">
        <v>31</v>
      </c>
      <c r="K586" s="98"/>
      <c r="L586" s="96"/>
      <c r="M586" s="96"/>
      <c r="N586" s="96" t="s">
        <v>3196</v>
      </c>
      <c r="O586" s="96"/>
      <c r="P586" s="97"/>
      <c r="Q586" s="97"/>
      <c r="R586" s="104" t="s">
        <v>50</v>
      </c>
      <c r="S586" s="104" t="s">
        <v>50</v>
      </c>
      <c r="T586" s="98"/>
      <c r="U586" s="97" t="s">
        <v>1735</v>
      </c>
      <c r="V586" s="96" t="s">
        <v>34</v>
      </c>
      <c r="W586" s="9">
        <f t="shared" ca="1" si="51"/>
        <v>629</v>
      </c>
      <c r="X586" s="9" t="str">
        <f t="shared" ca="1" si="52"/>
        <v>Above 1 Year</v>
      </c>
      <c r="Y586" s="9" t="str">
        <f t="shared" ca="1" si="53"/>
        <v/>
      </c>
      <c r="Z586" s="9" t="str">
        <f t="shared" ca="1" si="54"/>
        <v/>
      </c>
      <c r="AA586" s="97" t="s">
        <v>291</v>
      </c>
      <c r="AB586" s="97" t="s">
        <v>4643</v>
      </c>
      <c r="AC586" s="97" t="str">
        <f t="shared" ca="1" si="55"/>
        <v>Above 1 Year</v>
      </c>
    </row>
    <row r="587" spans="1:29" s="24" customFormat="1" ht="25.5" customHeight="1" x14ac:dyDescent="0.25">
      <c r="A587" s="96">
        <v>586</v>
      </c>
      <c r="B587" s="97" t="s">
        <v>66</v>
      </c>
      <c r="C587" s="97" t="s">
        <v>1752</v>
      </c>
      <c r="D587" s="96" t="s">
        <v>845</v>
      </c>
      <c r="E587" s="98">
        <v>45683</v>
      </c>
      <c r="F587" s="96" t="s">
        <v>221</v>
      </c>
      <c r="G587" s="96">
        <v>2025</v>
      </c>
      <c r="H587" s="97" t="s">
        <v>116</v>
      </c>
      <c r="I587" s="97" t="s">
        <v>116</v>
      </c>
      <c r="J587" s="96" t="s">
        <v>116</v>
      </c>
      <c r="K587" s="98"/>
      <c r="L587" s="96"/>
      <c r="M587" s="96"/>
      <c r="N587" s="96" t="s">
        <v>3196</v>
      </c>
      <c r="O587" s="96"/>
      <c r="P587" s="97"/>
      <c r="Q587" s="97"/>
      <c r="R587" s="104" t="s">
        <v>50</v>
      </c>
      <c r="S587" s="104" t="s">
        <v>50</v>
      </c>
      <c r="T587" s="98"/>
      <c r="U587" s="97" t="s">
        <v>1781</v>
      </c>
      <c r="V587" s="96" t="s">
        <v>34</v>
      </c>
      <c r="W587" s="9">
        <f t="shared" ca="1" si="51"/>
        <v>628</v>
      </c>
      <c r="X587" s="9" t="str">
        <f t="shared" ca="1" si="52"/>
        <v>Above 1 Year</v>
      </c>
      <c r="Y587" s="9" t="str">
        <f t="shared" ca="1" si="53"/>
        <v/>
      </c>
      <c r="Z587" s="9" t="str">
        <f t="shared" ca="1" si="54"/>
        <v/>
      </c>
      <c r="AA587" s="97" t="s">
        <v>402</v>
      </c>
      <c r="AB587" s="97" t="s">
        <v>4644</v>
      </c>
      <c r="AC587" s="97" t="str">
        <f t="shared" ca="1" si="55"/>
        <v>Above 1 Year</v>
      </c>
    </row>
    <row r="588" spans="1:29" s="24" customFormat="1" ht="25.5" customHeight="1" x14ac:dyDescent="0.25">
      <c r="A588" s="96">
        <v>587</v>
      </c>
      <c r="B588" s="97" t="s">
        <v>114</v>
      </c>
      <c r="C588" s="97" t="s">
        <v>1762</v>
      </c>
      <c r="D588" s="96" t="s">
        <v>1027</v>
      </c>
      <c r="E588" s="98">
        <v>45683</v>
      </c>
      <c r="F588" s="96" t="s">
        <v>221</v>
      </c>
      <c r="G588" s="96">
        <v>2025</v>
      </c>
      <c r="H588" s="97" t="s">
        <v>48</v>
      </c>
      <c r="I588" s="97" t="s">
        <v>49</v>
      </c>
      <c r="J588" s="96" t="s">
        <v>31</v>
      </c>
      <c r="K588" s="98"/>
      <c r="L588" s="96"/>
      <c r="M588" s="96"/>
      <c r="N588" s="96" t="s">
        <v>3196</v>
      </c>
      <c r="O588" s="96"/>
      <c r="P588" s="97"/>
      <c r="Q588" s="97"/>
      <c r="R588" s="104" t="s">
        <v>112</v>
      </c>
      <c r="S588" s="104" t="s">
        <v>112</v>
      </c>
      <c r="T588" s="98"/>
      <c r="U588" s="97" t="s">
        <v>1782</v>
      </c>
      <c r="V588" s="96" t="s">
        <v>34</v>
      </c>
      <c r="W588" s="9">
        <f t="shared" ca="1" si="51"/>
        <v>628</v>
      </c>
      <c r="X588" s="9" t="str">
        <f t="shared" ca="1" si="52"/>
        <v>Above 1 Year</v>
      </c>
      <c r="Y588" s="9" t="str">
        <f t="shared" ca="1" si="53"/>
        <v/>
      </c>
      <c r="Z588" s="9" t="str">
        <f t="shared" ca="1" si="54"/>
        <v/>
      </c>
      <c r="AA588" s="97" t="s">
        <v>207</v>
      </c>
      <c r="AB588" s="97" t="s">
        <v>4645</v>
      </c>
      <c r="AC588" s="97" t="str">
        <f t="shared" ca="1" si="55"/>
        <v>Above 1 Year</v>
      </c>
    </row>
    <row r="589" spans="1:29" s="24" customFormat="1" ht="25.5" customHeight="1" x14ac:dyDescent="0.25">
      <c r="A589" s="96">
        <v>588</v>
      </c>
      <c r="B589" s="97" t="s">
        <v>90</v>
      </c>
      <c r="C589" s="97" t="s">
        <v>1785</v>
      </c>
      <c r="D589" s="96" t="s">
        <v>227</v>
      </c>
      <c r="E589" s="98">
        <v>45685</v>
      </c>
      <c r="F589" s="96" t="s">
        <v>221</v>
      </c>
      <c r="G589" s="96">
        <v>2025</v>
      </c>
      <c r="H589" s="97" t="s">
        <v>59</v>
      </c>
      <c r="I589" s="97" t="s">
        <v>59</v>
      </c>
      <c r="J589" s="96" t="s">
        <v>60</v>
      </c>
      <c r="K589" s="98"/>
      <c r="L589" s="96"/>
      <c r="M589" s="96"/>
      <c r="N589" s="96" t="s">
        <v>3196</v>
      </c>
      <c r="O589" s="96"/>
      <c r="P589" s="97"/>
      <c r="Q589" s="97"/>
      <c r="R589" s="104" t="s">
        <v>112</v>
      </c>
      <c r="S589" s="104" t="s">
        <v>112</v>
      </c>
      <c r="T589" s="98"/>
      <c r="U589" s="97" t="s">
        <v>1786</v>
      </c>
      <c r="V589" s="96" t="s">
        <v>34</v>
      </c>
      <c r="W589" s="9">
        <f t="shared" ca="1" si="51"/>
        <v>626</v>
      </c>
      <c r="X589" s="9" t="str">
        <f t="shared" ca="1" si="52"/>
        <v>Above 1 Year</v>
      </c>
      <c r="Y589" s="9" t="str">
        <f t="shared" ca="1" si="53"/>
        <v/>
      </c>
      <c r="Z589" s="9" t="str">
        <f t="shared" ca="1" si="54"/>
        <v/>
      </c>
      <c r="AA589" s="97" t="s">
        <v>229</v>
      </c>
      <c r="AB589" s="97" t="s">
        <v>4647</v>
      </c>
      <c r="AC589" s="97" t="str">
        <f t="shared" ca="1" si="55"/>
        <v>Above 1 Year</v>
      </c>
    </row>
    <row r="590" spans="1:29" s="24" customFormat="1" ht="25.5" customHeight="1" x14ac:dyDescent="0.25">
      <c r="A590" s="96">
        <v>589</v>
      </c>
      <c r="B590" s="97" t="s">
        <v>28</v>
      </c>
      <c r="C590" s="97" t="s">
        <v>1756</v>
      </c>
      <c r="D590" s="96" t="s">
        <v>1634</v>
      </c>
      <c r="E590" s="98">
        <v>45686</v>
      </c>
      <c r="F590" s="96" t="s">
        <v>221</v>
      </c>
      <c r="G590" s="96">
        <v>2025</v>
      </c>
      <c r="H590" s="97" t="s">
        <v>94</v>
      </c>
      <c r="I590" s="97" t="s">
        <v>94</v>
      </c>
      <c r="J590" s="96" t="s">
        <v>31</v>
      </c>
      <c r="K590" s="98"/>
      <c r="L590" s="96"/>
      <c r="M590" s="96"/>
      <c r="N590" s="96" t="s">
        <v>3196</v>
      </c>
      <c r="O590" s="96"/>
      <c r="P590" s="97"/>
      <c r="Q590" s="97"/>
      <c r="R590" s="104" t="s">
        <v>128</v>
      </c>
      <c r="S590" s="104" t="s">
        <v>112</v>
      </c>
      <c r="T590" s="98"/>
      <c r="U590" s="97" t="s">
        <v>1791</v>
      </c>
      <c r="V590" s="96" t="s">
        <v>34</v>
      </c>
      <c r="W590" s="9">
        <f t="shared" ca="1" si="51"/>
        <v>625</v>
      </c>
      <c r="X590" s="9" t="str">
        <f t="shared" ca="1" si="52"/>
        <v>Above 1 Year</v>
      </c>
      <c r="Y590" s="9" t="str">
        <f t="shared" ca="1" si="53"/>
        <v/>
      </c>
      <c r="Z590" s="9" t="str">
        <f t="shared" ca="1" si="54"/>
        <v/>
      </c>
      <c r="AA590" s="97" t="s">
        <v>245</v>
      </c>
      <c r="AB590" s="97" t="s">
        <v>4648</v>
      </c>
      <c r="AC590" s="97" t="str">
        <f t="shared" ca="1" si="55"/>
        <v>Above 1 Year</v>
      </c>
    </row>
    <row r="591" spans="1:29" s="24" customFormat="1" ht="25.5" customHeight="1" x14ac:dyDescent="0.25">
      <c r="A591" s="96">
        <v>590</v>
      </c>
      <c r="B591" s="97" t="s">
        <v>73</v>
      </c>
      <c r="C591" s="97" t="s">
        <v>872</v>
      </c>
      <c r="D591" s="96" t="s">
        <v>1796</v>
      </c>
      <c r="E591" s="98">
        <v>45688</v>
      </c>
      <c r="F591" s="96" t="s">
        <v>221</v>
      </c>
      <c r="G591" s="96">
        <v>2025</v>
      </c>
      <c r="H591" s="97" t="s">
        <v>29</v>
      </c>
      <c r="I591" s="97" t="s">
        <v>30</v>
      </c>
      <c r="J591" s="96" t="s">
        <v>31</v>
      </c>
      <c r="K591" s="98">
        <v>46114</v>
      </c>
      <c r="L591" s="96"/>
      <c r="M591" s="96"/>
      <c r="N591" s="96" t="s">
        <v>3196</v>
      </c>
      <c r="O591" s="96"/>
      <c r="P591" s="97"/>
      <c r="Q591" s="97"/>
      <c r="R591" s="104" t="s">
        <v>2664</v>
      </c>
      <c r="S591" s="104" t="s">
        <v>2664</v>
      </c>
      <c r="T591" s="98">
        <v>46114</v>
      </c>
      <c r="U591" s="97" t="s">
        <v>1797</v>
      </c>
      <c r="V591" s="96" t="s">
        <v>34</v>
      </c>
      <c r="W591" s="9">
        <f t="shared" ca="1" si="51"/>
        <v>623</v>
      </c>
      <c r="X591" s="9" t="str">
        <f t="shared" ca="1" si="52"/>
        <v>Above 1 Year</v>
      </c>
      <c r="Y591" s="9">
        <f t="shared" ca="1" si="53"/>
        <v>197</v>
      </c>
      <c r="Z591" s="9" t="str">
        <f t="shared" ca="1" si="54"/>
        <v>Above 6 Months</v>
      </c>
      <c r="AA591" s="97" t="s">
        <v>193</v>
      </c>
      <c r="AB591" s="97" t="s">
        <v>4650</v>
      </c>
      <c r="AC591" s="97" t="str">
        <f t="shared" ca="1" si="55"/>
        <v>Above 1 Year</v>
      </c>
    </row>
    <row r="592" spans="1:29" s="24" customFormat="1" ht="25.5" customHeight="1" x14ac:dyDescent="0.25">
      <c r="A592" s="96">
        <v>591</v>
      </c>
      <c r="B592" s="97" t="s">
        <v>78</v>
      </c>
      <c r="C592" s="97" t="s">
        <v>1748</v>
      </c>
      <c r="D592" s="96" t="s">
        <v>1027</v>
      </c>
      <c r="E592" s="98">
        <v>45691</v>
      </c>
      <c r="F592" s="96" t="s">
        <v>219</v>
      </c>
      <c r="G592" s="96">
        <v>2025</v>
      </c>
      <c r="H592" s="97" t="s">
        <v>48</v>
      </c>
      <c r="I592" s="97" t="s">
        <v>49</v>
      </c>
      <c r="J592" s="96" t="s">
        <v>31</v>
      </c>
      <c r="K592" s="98"/>
      <c r="L592" s="96"/>
      <c r="M592" s="96"/>
      <c r="N592" s="96" t="s">
        <v>3196</v>
      </c>
      <c r="O592" s="96"/>
      <c r="P592" s="97"/>
      <c r="Q592" s="97"/>
      <c r="R592" s="104" t="s">
        <v>112</v>
      </c>
      <c r="S592" s="104" t="s">
        <v>112</v>
      </c>
      <c r="T592" s="98"/>
      <c r="U592" s="97" t="s">
        <v>1803</v>
      </c>
      <c r="V592" s="96" t="s">
        <v>34</v>
      </c>
      <c r="W592" s="9">
        <f t="shared" ca="1" si="51"/>
        <v>620</v>
      </c>
      <c r="X592" s="9" t="str">
        <f t="shared" ca="1" si="52"/>
        <v>Above 1 Year</v>
      </c>
      <c r="Y592" s="9" t="str">
        <f t="shared" ca="1" si="53"/>
        <v/>
      </c>
      <c r="Z592" s="9" t="str">
        <f t="shared" ca="1" si="54"/>
        <v/>
      </c>
      <c r="AA592" s="97" t="s">
        <v>207</v>
      </c>
      <c r="AB592" s="97" t="s">
        <v>4653</v>
      </c>
      <c r="AC592" s="97" t="str">
        <f t="shared" ca="1" si="55"/>
        <v>Above 1 Year</v>
      </c>
    </row>
    <row r="593" spans="1:29" s="24" customFormat="1" ht="25.5" customHeight="1" x14ac:dyDescent="0.25">
      <c r="A593" s="96">
        <v>592</v>
      </c>
      <c r="B593" s="97" t="s">
        <v>89</v>
      </c>
      <c r="C593" s="97" t="s">
        <v>1778</v>
      </c>
      <c r="D593" s="96" t="s">
        <v>227</v>
      </c>
      <c r="E593" s="98">
        <v>45693</v>
      </c>
      <c r="F593" s="96" t="s">
        <v>219</v>
      </c>
      <c r="G593" s="96">
        <v>2025</v>
      </c>
      <c r="H593" s="97" t="s">
        <v>59</v>
      </c>
      <c r="I593" s="97" t="s">
        <v>59</v>
      </c>
      <c r="J593" s="96" t="s">
        <v>60</v>
      </c>
      <c r="K593" s="98"/>
      <c r="L593" s="96"/>
      <c r="M593" s="96"/>
      <c r="N593" s="96" t="s">
        <v>3196</v>
      </c>
      <c r="O593" s="96"/>
      <c r="P593" s="97"/>
      <c r="Q593" s="97"/>
      <c r="R593" s="104" t="s">
        <v>112</v>
      </c>
      <c r="S593" s="104" t="s">
        <v>112</v>
      </c>
      <c r="T593" s="98"/>
      <c r="U593" s="97" t="s">
        <v>1804</v>
      </c>
      <c r="V593" s="96" t="s">
        <v>34</v>
      </c>
      <c r="W593" s="9">
        <f t="shared" ca="1" si="51"/>
        <v>618</v>
      </c>
      <c r="X593" s="9" t="str">
        <f t="shared" ca="1" si="52"/>
        <v>Above 1 Year</v>
      </c>
      <c r="Y593" s="9" t="str">
        <f t="shared" ca="1" si="53"/>
        <v/>
      </c>
      <c r="Z593" s="9" t="str">
        <f t="shared" ca="1" si="54"/>
        <v/>
      </c>
      <c r="AA593" s="97" t="s">
        <v>229</v>
      </c>
      <c r="AB593" s="97" t="s">
        <v>4654</v>
      </c>
      <c r="AC593" s="97" t="str">
        <f t="shared" ca="1" si="55"/>
        <v>Above 1 Year</v>
      </c>
    </row>
    <row r="594" spans="1:29" s="24" customFormat="1" ht="25.5" customHeight="1" x14ac:dyDescent="0.25">
      <c r="A594" s="96">
        <v>593</v>
      </c>
      <c r="B594" s="97" t="s">
        <v>68</v>
      </c>
      <c r="C594" s="97" t="s">
        <v>1713</v>
      </c>
      <c r="D594" s="96" t="s">
        <v>1714</v>
      </c>
      <c r="E594" s="98">
        <v>45695</v>
      </c>
      <c r="F594" s="96" t="s">
        <v>219</v>
      </c>
      <c r="G594" s="96">
        <v>2025</v>
      </c>
      <c r="H594" s="97" t="s">
        <v>39</v>
      </c>
      <c r="I594" s="97" t="s">
        <v>39</v>
      </c>
      <c r="J594" s="96" t="s">
        <v>31</v>
      </c>
      <c r="K594" s="98"/>
      <c r="L594" s="96"/>
      <c r="M594" s="96"/>
      <c r="N594" s="96" t="s">
        <v>3196</v>
      </c>
      <c r="O594" s="96"/>
      <c r="P594" s="97"/>
      <c r="Q594" s="97"/>
      <c r="R594" s="104" t="s">
        <v>50</v>
      </c>
      <c r="S594" s="104" t="s">
        <v>50</v>
      </c>
      <c r="T594" s="98"/>
      <c r="U594" s="97" t="s">
        <v>1715</v>
      </c>
      <c r="V594" s="96" t="s">
        <v>34</v>
      </c>
      <c r="W594" s="9">
        <f t="shared" ca="1" si="51"/>
        <v>616</v>
      </c>
      <c r="X594" s="9" t="str">
        <f t="shared" ca="1" si="52"/>
        <v>Above 1 Year</v>
      </c>
      <c r="Y594" s="9" t="str">
        <f t="shared" ca="1" si="53"/>
        <v/>
      </c>
      <c r="Z594" s="9" t="str">
        <f t="shared" ca="1" si="54"/>
        <v/>
      </c>
      <c r="AA594" s="97" t="s">
        <v>203</v>
      </c>
      <c r="AB594" s="97" t="s">
        <v>4655</v>
      </c>
      <c r="AC594" s="97" t="str">
        <f t="shared" ca="1" si="55"/>
        <v>Above 1 Year</v>
      </c>
    </row>
    <row r="595" spans="1:29" s="24" customFormat="1" ht="25.5" customHeight="1" x14ac:dyDescent="0.25">
      <c r="A595" s="96">
        <v>594</v>
      </c>
      <c r="B595" s="97" t="s">
        <v>42</v>
      </c>
      <c r="C595" s="97" t="s">
        <v>1808</v>
      </c>
      <c r="D595" s="96" t="s">
        <v>1354</v>
      </c>
      <c r="E595" s="98">
        <v>45695</v>
      </c>
      <c r="F595" s="96" t="s">
        <v>219</v>
      </c>
      <c r="G595" s="96">
        <v>2025</v>
      </c>
      <c r="H595" s="97" t="s">
        <v>102</v>
      </c>
      <c r="I595" s="97" t="s">
        <v>49</v>
      </c>
      <c r="J595" s="96" t="s">
        <v>31</v>
      </c>
      <c r="K595" s="98"/>
      <c r="L595" s="96"/>
      <c r="M595" s="96"/>
      <c r="N595" s="96" t="s">
        <v>3196</v>
      </c>
      <c r="O595" s="96"/>
      <c r="P595" s="97"/>
      <c r="Q595" s="97"/>
      <c r="R595" s="104" t="s">
        <v>112</v>
      </c>
      <c r="S595" s="104" t="s">
        <v>112</v>
      </c>
      <c r="T595" s="98"/>
      <c r="U595" s="97" t="s">
        <v>1809</v>
      </c>
      <c r="V595" s="96" t="s">
        <v>34</v>
      </c>
      <c r="W595" s="9">
        <f t="shared" ca="1" si="51"/>
        <v>616</v>
      </c>
      <c r="X595" s="9" t="str">
        <f t="shared" ca="1" si="52"/>
        <v>Above 1 Year</v>
      </c>
      <c r="Y595" s="9" t="str">
        <f t="shared" ca="1" si="53"/>
        <v/>
      </c>
      <c r="Z595" s="9" t="str">
        <f t="shared" ca="1" si="54"/>
        <v/>
      </c>
      <c r="AA595" s="97" t="s">
        <v>207</v>
      </c>
      <c r="AB595" s="97" t="s">
        <v>4656</v>
      </c>
      <c r="AC595" s="97" t="str">
        <f t="shared" ca="1" si="55"/>
        <v>Above 1 Year</v>
      </c>
    </row>
    <row r="596" spans="1:29" s="24" customFormat="1" ht="25.5" customHeight="1" x14ac:dyDescent="0.25">
      <c r="A596" s="96">
        <v>595</v>
      </c>
      <c r="B596" s="97" t="s">
        <v>28</v>
      </c>
      <c r="C596" s="97" t="s">
        <v>1785</v>
      </c>
      <c r="D596" s="96" t="s">
        <v>600</v>
      </c>
      <c r="E596" s="98">
        <v>45695</v>
      </c>
      <c r="F596" s="96" t="s">
        <v>219</v>
      </c>
      <c r="G596" s="96">
        <v>2025</v>
      </c>
      <c r="H596" s="97" t="s">
        <v>48</v>
      </c>
      <c r="I596" s="97" t="s">
        <v>49</v>
      </c>
      <c r="J596" s="96" t="s">
        <v>31</v>
      </c>
      <c r="K596" s="98"/>
      <c r="L596" s="96"/>
      <c r="M596" s="96"/>
      <c r="N596" s="96" t="s">
        <v>3196</v>
      </c>
      <c r="O596" s="96"/>
      <c r="P596" s="97"/>
      <c r="Q596" s="97"/>
      <c r="R596" s="104" t="s">
        <v>112</v>
      </c>
      <c r="S596" s="104" t="s">
        <v>112</v>
      </c>
      <c r="T596" s="98"/>
      <c r="U596" s="97" t="s">
        <v>1810</v>
      </c>
      <c r="V596" s="96" t="s">
        <v>34</v>
      </c>
      <c r="W596" s="9">
        <f t="shared" ca="1" si="51"/>
        <v>616</v>
      </c>
      <c r="X596" s="9" t="str">
        <f t="shared" ca="1" si="52"/>
        <v>Above 1 Year</v>
      </c>
      <c r="Y596" s="9" t="str">
        <f t="shared" ca="1" si="53"/>
        <v/>
      </c>
      <c r="Z596" s="9" t="str">
        <f t="shared" ca="1" si="54"/>
        <v/>
      </c>
      <c r="AA596" s="97" t="s">
        <v>207</v>
      </c>
      <c r="AB596" s="97" t="s">
        <v>4657</v>
      </c>
      <c r="AC596" s="97" t="str">
        <f t="shared" ca="1" si="55"/>
        <v>Above 1 Year</v>
      </c>
    </row>
    <row r="597" spans="1:29" s="24" customFormat="1" ht="25.5" customHeight="1" x14ac:dyDescent="0.25">
      <c r="A597" s="96">
        <v>596</v>
      </c>
      <c r="B597" s="97" t="s">
        <v>118</v>
      </c>
      <c r="C597" s="97" t="s">
        <v>1751</v>
      </c>
      <c r="D597" s="96" t="s">
        <v>1027</v>
      </c>
      <c r="E597" s="98">
        <v>45701</v>
      </c>
      <c r="F597" s="96" t="s">
        <v>219</v>
      </c>
      <c r="G597" s="96">
        <v>2025</v>
      </c>
      <c r="H597" s="97" t="s">
        <v>48</v>
      </c>
      <c r="I597" s="97" t="s">
        <v>49</v>
      </c>
      <c r="J597" s="96" t="s">
        <v>31</v>
      </c>
      <c r="K597" s="98"/>
      <c r="L597" s="96"/>
      <c r="M597" s="96"/>
      <c r="N597" s="96" t="s">
        <v>3196</v>
      </c>
      <c r="O597" s="96"/>
      <c r="P597" s="97"/>
      <c r="Q597" s="97"/>
      <c r="R597" s="104" t="s">
        <v>112</v>
      </c>
      <c r="S597" s="104" t="s">
        <v>112</v>
      </c>
      <c r="T597" s="98"/>
      <c r="U597" s="97" t="s">
        <v>1817</v>
      </c>
      <c r="V597" s="96" t="s">
        <v>34</v>
      </c>
      <c r="W597" s="9">
        <f t="shared" ca="1" si="51"/>
        <v>610</v>
      </c>
      <c r="X597" s="9" t="str">
        <f t="shared" ca="1" si="52"/>
        <v>Above 1 Year</v>
      </c>
      <c r="Y597" s="9" t="str">
        <f t="shared" ca="1" si="53"/>
        <v/>
      </c>
      <c r="Z597" s="9" t="str">
        <f t="shared" ca="1" si="54"/>
        <v/>
      </c>
      <c r="AA597" s="97" t="s">
        <v>207</v>
      </c>
      <c r="AB597" s="97" t="s">
        <v>4659</v>
      </c>
      <c r="AC597" s="97" t="str">
        <f t="shared" ca="1" si="55"/>
        <v>Above 1 Year</v>
      </c>
    </row>
    <row r="598" spans="1:29" s="24" customFormat="1" ht="25.5" customHeight="1" x14ac:dyDescent="0.25">
      <c r="A598" s="96">
        <v>597</v>
      </c>
      <c r="B598" s="97" t="s">
        <v>65</v>
      </c>
      <c r="C598" s="97" t="s">
        <v>1762</v>
      </c>
      <c r="D598" s="96" t="s">
        <v>845</v>
      </c>
      <c r="E598" s="98">
        <v>45702</v>
      </c>
      <c r="F598" s="96" t="s">
        <v>219</v>
      </c>
      <c r="G598" s="96">
        <v>2025</v>
      </c>
      <c r="H598" s="97" t="s">
        <v>116</v>
      </c>
      <c r="I598" s="97" t="s">
        <v>116</v>
      </c>
      <c r="J598" s="96" t="s">
        <v>116</v>
      </c>
      <c r="K598" s="98"/>
      <c r="L598" s="96"/>
      <c r="M598" s="96"/>
      <c r="N598" s="96" t="s">
        <v>3196</v>
      </c>
      <c r="O598" s="96"/>
      <c r="P598" s="97"/>
      <c r="Q598" s="97"/>
      <c r="R598" s="104" t="s">
        <v>50</v>
      </c>
      <c r="S598" s="104" t="s">
        <v>50</v>
      </c>
      <c r="T598" s="98"/>
      <c r="U598" s="97" t="s">
        <v>1818</v>
      </c>
      <c r="V598" s="96" t="s">
        <v>34</v>
      </c>
      <c r="W598" s="9">
        <f t="shared" ca="1" si="51"/>
        <v>609</v>
      </c>
      <c r="X598" s="9" t="str">
        <f t="shared" ca="1" si="52"/>
        <v>Above 1 Year</v>
      </c>
      <c r="Y598" s="9" t="str">
        <f t="shared" ca="1" si="53"/>
        <v/>
      </c>
      <c r="Z598" s="9" t="str">
        <f t="shared" ca="1" si="54"/>
        <v/>
      </c>
      <c r="AA598" s="97" t="s">
        <v>402</v>
      </c>
      <c r="AB598" s="97" t="s">
        <v>4660</v>
      </c>
      <c r="AC598" s="97" t="str">
        <f t="shared" ca="1" si="55"/>
        <v>Above 1 Year</v>
      </c>
    </row>
    <row r="599" spans="1:29" s="24" customFormat="1" ht="25.5" customHeight="1" x14ac:dyDescent="0.25">
      <c r="A599" s="96">
        <v>598</v>
      </c>
      <c r="B599" s="97" t="s">
        <v>118</v>
      </c>
      <c r="C599" s="97" t="s">
        <v>1792</v>
      </c>
      <c r="D599" s="96" t="s">
        <v>1819</v>
      </c>
      <c r="E599" s="98">
        <v>45702</v>
      </c>
      <c r="F599" s="96" t="s">
        <v>219</v>
      </c>
      <c r="G599" s="96">
        <v>2025</v>
      </c>
      <c r="H599" s="97" t="s">
        <v>116</v>
      </c>
      <c r="I599" s="97" t="s">
        <v>116</v>
      </c>
      <c r="J599" s="96" t="s">
        <v>116</v>
      </c>
      <c r="K599" s="98"/>
      <c r="L599" s="96"/>
      <c r="M599" s="96"/>
      <c r="N599" s="96" t="s">
        <v>3196</v>
      </c>
      <c r="O599" s="96"/>
      <c r="P599" s="97"/>
      <c r="Q599" s="97"/>
      <c r="R599" s="104" t="s">
        <v>50</v>
      </c>
      <c r="S599" s="104" t="s">
        <v>50</v>
      </c>
      <c r="T599" s="98"/>
      <c r="U599" s="97" t="s">
        <v>1820</v>
      </c>
      <c r="V599" s="96" t="s">
        <v>34</v>
      </c>
      <c r="W599" s="9">
        <f t="shared" ca="1" si="51"/>
        <v>609</v>
      </c>
      <c r="X599" s="9" t="str">
        <f t="shared" ca="1" si="52"/>
        <v>Above 1 Year</v>
      </c>
      <c r="Y599" s="9" t="str">
        <f t="shared" ca="1" si="53"/>
        <v/>
      </c>
      <c r="Z599" s="9" t="str">
        <f t="shared" ca="1" si="54"/>
        <v/>
      </c>
      <c r="AA599" s="97" t="s">
        <v>402</v>
      </c>
      <c r="AB599" s="97" t="s">
        <v>4661</v>
      </c>
      <c r="AC599" s="97" t="str">
        <f t="shared" ca="1" si="55"/>
        <v>Above 1 Year</v>
      </c>
    </row>
    <row r="600" spans="1:29" s="24" customFormat="1" ht="25.5" customHeight="1" x14ac:dyDescent="0.25">
      <c r="A600" s="96">
        <v>599</v>
      </c>
      <c r="B600" s="97" t="s">
        <v>114</v>
      </c>
      <c r="C600" s="97" t="s">
        <v>1788</v>
      </c>
      <c r="D600" s="96" t="s">
        <v>845</v>
      </c>
      <c r="E600" s="98">
        <v>45702</v>
      </c>
      <c r="F600" s="96" t="s">
        <v>219</v>
      </c>
      <c r="G600" s="96">
        <v>2025</v>
      </c>
      <c r="H600" s="97" t="s">
        <v>116</v>
      </c>
      <c r="I600" s="97" t="s">
        <v>116</v>
      </c>
      <c r="J600" s="96" t="s">
        <v>116</v>
      </c>
      <c r="K600" s="98"/>
      <c r="L600" s="96"/>
      <c r="M600" s="96"/>
      <c r="N600" s="96" t="s">
        <v>3196</v>
      </c>
      <c r="O600" s="96"/>
      <c r="P600" s="97"/>
      <c r="Q600" s="97"/>
      <c r="R600" s="104" t="s">
        <v>50</v>
      </c>
      <c r="S600" s="104" t="s">
        <v>50</v>
      </c>
      <c r="T600" s="98"/>
      <c r="U600" s="97" t="s">
        <v>1821</v>
      </c>
      <c r="V600" s="96" t="s">
        <v>34</v>
      </c>
      <c r="W600" s="9">
        <f t="shared" ca="1" si="51"/>
        <v>609</v>
      </c>
      <c r="X600" s="9" t="str">
        <f t="shared" ca="1" si="52"/>
        <v>Above 1 Year</v>
      </c>
      <c r="Y600" s="9" t="str">
        <f t="shared" ca="1" si="53"/>
        <v/>
      </c>
      <c r="Z600" s="9" t="str">
        <f t="shared" ca="1" si="54"/>
        <v/>
      </c>
      <c r="AA600" s="97" t="s">
        <v>402</v>
      </c>
      <c r="AB600" s="97" t="s">
        <v>4662</v>
      </c>
      <c r="AC600" s="97" t="str">
        <f t="shared" ca="1" si="55"/>
        <v>Above 1 Year</v>
      </c>
    </row>
    <row r="601" spans="1:29" s="24" customFormat="1" ht="25.5" customHeight="1" x14ac:dyDescent="0.25">
      <c r="A601" s="96">
        <v>600</v>
      </c>
      <c r="B601" s="99" t="s">
        <v>79</v>
      </c>
      <c r="C601" s="99" t="s">
        <v>1789</v>
      </c>
      <c r="D601" s="100" t="s">
        <v>1381</v>
      </c>
      <c r="E601" s="101">
        <v>45702</v>
      </c>
      <c r="F601" s="100" t="s">
        <v>219</v>
      </c>
      <c r="G601" s="100">
        <v>2025</v>
      </c>
      <c r="H601" s="102" t="s">
        <v>80</v>
      </c>
      <c r="I601" s="99" t="s">
        <v>154</v>
      </c>
      <c r="J601" s="100" t="s">
        <v>31</v>
      </c>
      <c r="K601" s="101"/>
      <c r="L601" s="100"/>
      <c r="M601" s="100"/>
      <c r="N601" s="96" t="s">
        <v>3196</v>
      </c>
      <c r="O601" s="100"/>
      <c r="P601" s="99"/>
      <c r="Q601" s="99"/>
      <c r="R601" s="104" t="s">
        <v>50</v>
      </c>
      <c r="S601" s="104" t="s">
        <v>50</v>
      </c>
      <c r="T601" s="98"/>
      <c r="U601" s="99" t="s">
        <v>1790</v>
      </c>
      <c r="V601" s="100" t="s">
        <v>34</v>
      </c>
      <c r="W601" s="9">
        <f t="shared" ca="1" si="51"/>
        <v>609</v>
      </c>
      <c r="X601" s="9" t="str">
        <f t="shared" ca="1" si="52"/>
        <v>Above 1 Year</v>
      </c>
      <c r="Y601" s="9" t="str">
        <f t="shared" ca="1" si="53"/>
        <v/>
      </c>
      <c r="Z601" s="9" t="str">
        <f t="shared" ca="1" si="54"/>
        <v/>
      </c>
      <c r="AA601" s="100" t="s">
        <v>291</v>
      </c>
      <c r="AB601" s="97" t="s">
        <v>4663</v>
      </c>
      <c r="AC601" s="97" t="str">
        <f t="shared" ca="1" si="55"/>
        <v>Above 1 Year</v>
      </c>
    </row>
    <row r="602" spans="1:29" s="24" customFormat="1" ht="25.5" customHeight="1" x14ac:dyDescent="0.25">
      <c r="A602" s="96">
        <v>601</v>
      </c>
      <c r="B602" s="97" t="s">
        <v>65</v>
      </c>
      <c r="C602" s="97" t="s">
        <v>1757</v>
      </c>
      <c r="D602" s="96" t="s">
        <v>845</v>
      </c>
      <c r="E602" s="98">
        <v>45703</v>
      </c>
      <c r="F602" s="96" t="s">
        <v>219</v>
      </c>
      <c r="G602" s="96">
        <v>2025</v>
      </c>
      <c r="H602" s="97" t="s">
        <v>116</v>
      </c>
      <c r="I602" s="97" t="s">
        <v>116</v>
      </c>
      <c r="J602" s="96" t="s">
        <v>116</v>
      </c>
      <c r="K602" s="98"/>
      <c r="L602" s="96"/>
      <c r="M602" s="96"/>
      <c r="N602" s="96" t="s">
        <v>3196</v>
      </c>
      <c r="O602" s="96"/>
      <c r="P602" s="97"/>
      <c r="Q602" s="97"/>
      <c r="R602" s="104" t="s">
        <v>50</v>
      </c>
      <c r="S602" s="104" t="s">
        <v>50</v>
      </c>
      <c r="T602" s="98"/>
      <c r="U602" s="97" t="s">
        <v>1825</v>
      </c>
      <c r="V602" s="96" t="s">
        <v>34</v>
      </c>
      <c r="W602" s="9">
        <f t="shared" ca="1" si="51"/>
        <v>608</v>
      </c>
      <c r="X602" s="9" t="str">
        <f t="shared" ca="1" si="52"/>
        <v>Above 1 Year</v>
      </c>
      <c r="Y602" s="9" t="str">
        <f t="shared" ca="1" si="53"/>
        <v/>
      </c>
      <c r="Z602" s="9" t="str">
        <f t="shared" ca="1" si="54"/>
        <v/>
      </c>
      <c r="AA602" s="97" t="s">
        <v>402</v>
      </c>
      <c r="AB602" s="97" t="s">
        <v>4664</v>
      </c>
      <c r="AC602" s="97" t="str">
        <f t="shared" ca="1" si="55"/>
        <v>Above 1 Year</v>
      </c>
    </row>
    <row r="603" spans="1:29" s="24" customFormat="1" ht="25.5" customHeight="1" x14ac:dyDescent="0.25">
      <c r="A603" s="96">
        <v>602</v>
      </c>
      <c r="B603" s="97" t="s">
        <v>68</v>
      </c>
      <c r="C603" s="97" t="s">
        <v>1826</v>
      </c>
      <c r="D603" s="96" t="s">
        <v>845</v>
      </c>
      <c r="E603" s="98">
        <v>45703</v>
      </c>
      <c r="F603" s="96" t="s">
        <v>219</v>
      </c>
      <c r="G603" s="96">
        <v>2025</v>
      </c>
      <c r="H603" s="97" t="s">
        <v>116</v>
      </c>
      <c r="I603" s="97" t="s">
        <v>116</v>
      </c>
      <c r="J603" s="96" t="s">
        <v>116</v>
      </c>
      <c r="K603" s="98">
        <v>45965</v>
      </c>
      <c r="L603" s="96" t="s">
        <v>191</v>
      </c>
      <c r="M603" s="96"/>
      <c r="N603" s="96" t="s">
        <v>3196</v>
      </c>
      <c r="O603" s="96"/>
      <c r="P603" s="97"/>
      <c r="Q603" s="97"/>
      <c r="R603" s="104" t="s">
        <v>2664</v>
      </c>
      <c r="S603" s="104" t="s">
        <v>2664</v>
      </c>
      <c r="T603" s="98">
        <v>45965</v>
      </c>
      <c r="U603" s="97" t="s">
        <v>1827</v>
      </c>
      <c r="V603" s="96" t="s">
        <v>34</v>
      </c>
      <c r="W603" s="9">
        <f t="shared" ca="1" si="51"/>
        <v>608</v>
      </c>
      <c r="X603" s="9" t="str">
        <f t="shared" ca="1" si="52"/>
        <v>Above 1 Year</v>
      </c>
      <c r="Y603" s="9">
        <f t="shared" ca="1" si="53"/>
        <v>346</v>
      </c>
      <c r="Z603" s="9" t="str">
        <f t="shared" ca="1" si="54"/>
        <v>Above 6 Months</v>
      </c>
      <c r="AA603" s="97" t="s">
        <v>402</v>
      </c>
      <c r="AB603" s="97" t="s">
        <v>4665</v>
      </c>
      <c r="AC603" s="97" t="str">
        <f t="shared" ca="1" si="55"/>
        <v>Above 1 Year</v>
      </c>
    </row>
    <row r="604" spans="1:29" s="24" customFormat="1" ht="25.5" customHeight="1" x14ac:dyDescent="0.25">
      <c r="A604" s="96">
        <v>603</v>
      </c>
      <c r="B604" s="97" t="s">
        <v>68</v>
      </c>
      <c r="C604" s="97" t="s">
        <v>1744</v>
      </c>
      <c r="D604" s="96" t="s">
        <v>845</v>
      </c>
      <c r="E604" s="98">
        <v>45703</v>
      </c>
      <c r="F604" s="96" t="s">
        <v>219</v>
      </c>
      <c r="G604" s="96">
        <v>2025</v>
      </c>
      <c r="H604" s="97" t="s">
        <v>116</v>
      </c>
      <c r="I604" s="97" t="s">
        <v>116</v>
      </c>
      <c r="J604" s="96" t="s">
        <v>116</v>
      </c>
      <c r="K604" s="98">
        <v>45965</v>
      </c>
      <c r="L604" s="96" t="s">
        <v>191</v>
      </c>
      <c r="M604" s="96"/>
      <c r="N604" s="96" t="s">
        <v>3196</v>
      </c>
      <c r="O604" s="96"/>
      <c r="P604" s="97"/>
      <c r="Q604" s="97"/>
      <c r="R604" s="104" t="s">
        <v>2664</v>
      </c>
      <c r="S604" s="104" t="s">
        <v>2664</v>
      </c>
      <c r="T604" s="98">
        <v>45965</v>
      </c>
      <c r="U604" s="97" t="s">
        <v>1828</v>
      </c>
      <c r="V604" s="96" t="s">
        <v>34</v>
      </c>
      <c r="W604" s="9">
        <f t="shared" ca="1" si="51"/>
        <v>608</v>
      </c>
      <c r="X604" s="9" t="str">
        <f t="shared" ca="1" si="52"/>
        <v>Above 1 Year</v>
      </c>
      <c r="Y604" s="9">
        <f t="shared" ca="1" si="53"/>
        <v>346</v>
      </c>
      <c r="Z604" s="9" t="str">
        <f t="shared" ca="1" si="54"/>
        <v>Above 6 Months</v>
      </c>
      <c r="AA604" s="97" t="s">
        <v>402</v>
      </c>
      <c r="AB604" s="97" t="s">
        <v>4666</v>
      </c>
      <c r="AC604" s="97" t="str">
        <f t="shared" ca="1" si="55"/>
        <v>Above 1 Year</v>
      </c>
    </row>
    <row r="605" spans="1:29" s="24" customFormat="1" ht="25.5" customHeight="1" x14ac:dyDescent="0.25">
      <c r="A605" s="96">
        <v>604</v>
      </c>
      <c r="B605" s="97" t="s">
        <v>84</v>
      </c>
      <c r="C605" s="97" t="s">
        <v>1829</v>
      </c>
      <c r="D605" s="96" t="s">
        <v>980</v>
      </c>
      <c r="E605" s="98">
        <v>45703</v>
      </c>
      <c r="F605" s="96" t="s">
        <v>219</v>
      </c>
      <c r="G605" s="96">
        <v>2025</v>
      </c>
      <c r="H605" s="97" t="s">
        <v>77</v>
      </c>
      <c r="I605" s="97" t="s">
        <v>72</v>
      </c>
      <c r="J605" s="96" t="s">
        <v>31</v>
      </c>
      <c r="K605" s="98"/>
      <c r="L605" s="96"/>
      <c r="M605" s="96"/>
      <c r="N605" s="96" t="s">
        <v>3196</v>
      </c>
      <c r="O605" s="96"/>
      <c r="P605" s="97"/>
      <c r="Q605" s="97"/>
      <c r="R605" s="104" t="s">
        <v>112</v>
      </c>
      <c r="S605" s="104" t="s">
        <v>112</v>
      </c>
      <c r="T605" s="98"/>
      <c r="U605" s="97" t="s">
        <v>1830</v>
      </c>
      <c r="V605" s="96" t="s">
        <v>34</v>
      </c>
      <c r="W605" s="9">
        <f t="shared" ca="1" si="51"/>
        <v>608</v>
      </c>
      <c r="X605" s="9" t="str">
        <f t="shared" ca="1" si="52"/>
        <v>Above 1 Year</v>
      </c>
      <c r="Y605" s="9" t="str">
        <f t="shared" ca="1" si="53"/>
        <v/>
      </c>
      <c r="Z605" s="9" t="str">
        <f t="shared" ca="1" si="54"/>
        <v/>
      </c>
      <c r="AA605" s="97" t="s">
        <v>378</v>
      </c>
      <c r="AB605" s="97" t="s">
        <v>4667</v>
      </c>
      <c r="AC605" s="97" t="str">
        <f t="shared" ca="1" si="55"/>
        <v>Above 1 Year</v>
      </c>
    </row>
    <row r="606" spans="1:29" s="24" customFormat="1" ht="25.5" customHeight="1" x14ac:dyDescent="0.25">
      <c r="A606" s="96">
        <v>605</v>
      </c>
      <c r="B606" s="97" t="s">
        <v>90</v>
      </c>
      <c r="C606" s="97" t="s">
        <v>1772</v>
      </c>
      <c r="D606" s="96" t="s">
        <v>1354</v>
      </c>
      <c r="E606" s="98">
        <v>45705</v>
      </c>
      <c r="F606" s="96" t="s">
        <v>219</v>
      </c>
      <c r="G606" s="96">
        <v>2025</v>
      </c>
      <c r="H606" s="97" t="s">
        <v>102</v>
      </c>
      <c r="I606" s="97" t="s">
        <v>49</v>
      </c>
      <c r="J606" s="96" t="s">
        <v>31</v>
      </c>
      <c r="K606" s="98"/>
      <c r="L606" s="96"/>
      <c r="M606" s="96"/>
      <c r="N606" s="96" t="s">
        <v>3196</v>
      </c>
      <c r="O606" s="96"/>
      <c r="P606" s="97"/>
      <c r="Q606" s="97"/>
      <c r="R606" s="104" t="s">
        <v>112</v>
      </c>
      <c r="S606" s="104" t="s">
        <v>112</v>
      </c>
      <c r="T606" s="98"/>
      <c r="U606" s="97" t="s">
        <v>1832</v>
      </c>
      <c r="V606" s="96" t="s">
        <v>34</v>
      </c>
      <c r="W606" s="9">
        <f t="shared" ca="1" si="51"/>
        <v>606</v>
      </c>
      <c r="X606" s="9" t="str">
        <f t="shared" ca="1" si="52"/>
        <v>Above 1 Year</v>
      </c>
      <c r="Y606" s="9" t="str">
        <f t="shared" ca="1" si="53"/>
        <v/>
      </c>
      <c r="Z606" s="9" t="str">
        <f t="shared" ca="1" si="54"/>
        <v/>
      </c>
      <c r="AA606" s="97" t="s">
        <v>207</v>
      </c>
      <c r="AB606" s="97" t="s">
        <v>4668</v>
      </c>
      <c r="AC606" s="97" t="str">
        <f t="shared" ca="1" si="55"/>
        <v>Above 1 Year</v>
      </c>
    </row>
    <row r="607" spans="1:29" s="24" customFormat="1" ht="25.5" customHeight="1" x14ac:dyDescent="0.25">
      <c r="A607" s="96">
        <v>606</v>
      </c>
      <c r="B607" s="97" t="s">
        <v>114</v>
      </c>
      <c r="C607" s="97" t="s">
        <v>1566</v>
      </c>
      <c r="D607" s="96" t="s">
        <v>1567</v>
      </c>
      <c r="E607" s="98">
        <v>45707</v>
      </c>
      <c r="F607" s="96" t="s">
        <v>219</v>
      </c>
      <c r="G607" s="96">
        <v>2025</v>
      </c>
      <c r="H607" s="97" t="s">
        <v>93</v>
      </c>
      <c r="I607" s="97" t="s">
        <v>93</v>
      </c>
      <c r="J607" s="96" t="s">
        <v>31</v>
      </c>
      <c r="K607" s="98">
        <v>45891</v>
      </c>
      <c r="L607" s="96" t="s">
        <v>191</v>
      </c>
      <c r="M607" s="96"/>
      <c r="N607" s="96" t="s">
        <v>3196</v>
      </c>
      <c r="O607" s="96"/>
      <c r="P607" s="97"/>
      <c r="Q607" s="97"/>
      <c r="R607" s="104" t="s">
        <v>2664</v>
      </c>
      <c r="S607" s="104" t="s">
        <v>2664</v>
      </c>
      <c r="T607" s="98">
        <v>45891</v>
      </c>
      <c r="U607" s="97" t="s">
        <v>1569</v>
      </c>
      <c r="V607" s="96" t="s">
        <v>34</v>
      </c>
      <c r="W607" s="9">
        <f t="shared" ca="1" si="51"/>
        <v>604</v>
      </c>
      <c r="X607" s="9" t="str">
        <f t="shared" ca="1" si="52"/>
        <v>Above 1 Year</v>
      </c>
      <c r="Y607" s="9">
        <f t="shared" ca="1" si="53"/>
        <v>420</v>
      </c>
      <c r="Z607" s="9" t="str">
        <f t="shared" ca="1" si="54"/>
        <v>Above 1 Year</v>
      </c>
      <c r="AA607" s="97" t="s">
        <v>1274</v>
      </c>
      <c r="AB607" s="97" t="s">
        <v>4669</v>
      </c>
      <c r="AC607" s="97" t="str">
        <f t="shared" ca="1" si="55"/>
        <v>Above 1 Year</v>
      </c>
    </row>
    <row r="608" spans="1:29" s="24" customFormat="1" ht="25.5" customHeight="1" x14ac:dyDescent="0.25">
      <c r="A608" s="96">
        <v>607</v>
      </c>
      <c r="B608" s="97" t="s">
        <v>73</v>
      </c>
      <c r="C608" s="97" t="s">
        <v>1412</v>
      </c>
      <c r="D608" s="96" t="s">
        <v>1836</v>
      </c>
      <c r="E608" s="98">
        <v>45708</v>
      </c>
      <c r="F608" s="96" t="s">
        <v>219</v>
      </c>
      <c r="G608" s="96">
        <v>2025</v>
      </c>
      <c r="H608" s="97" t="s">
        <v>94</v>
      </c>
      <c r="I608" s="97" t="s">
        <v>94</v>
      </c>
      <c r="J608" s="96" t="s">
        <v>31</v>
      </c>
      <c r="K608" s="98"/>
      <c r="L608" s="96"/>
      <c r="M608" s="96"/>
      <c r="N608" s="96" t="s">
        <v>3196</v>
      </c>
      <c r="O608" s="96"/>
      <c r="P608" s="97"/>
      <c r="Q608" s="97"/>
      <c r="R608" s="104" t="s">
        <v>112</v>
      </c>
      <c r="S608" s="104" t="s">
        <v>2664</v>
      </c>
      <c r="T608" s="98">
        <v>46304</v>
      </c>
      <c r="U608" s="97" t="s">
        <v>1837</v>
      </c>
      <c r="V608" s="96" t="s">
        <v>34</v>
      </c>
      <c r="W608" s="9">
        <f t="shared" ca="1" si="51"/>
        <v>603</v>
      </c>
      <c r="X608" s="9" t="str">
        <f t="shared" ca="1" si="52"/>
        <v>Above 1 Year</v>
      </c>
      <c r="Y608" s="9">
        <f t="shared" ca="1" si="53"/>
        <v>7</v>
      </c>
      <c r="Z608" s="9" t="str">
        <f t="shared" ca="1" si="54"/>
        <v>Below 45 Days</v>
      </c>
      <c r="AA608" s="97" t="s">
        <v>245</v>
      </c>
      <c r="AB608" s="97" t="s">
        <v>4670</v>
      </c>
      <c r="AC608" s="97" t="str">
        <f t="shared" ca="1" si="55"/>
        <v>Above 1 Year</v>
      </c>
    </row>
    <row r="609" spans="1:29" s="24" customFormat="1" ht="25.5" customHeight="1" x14ac:dyDescent="0.25">
      <c r="A609" s="96">
        <v>608</v>
      </c>
      <c r="B609" s="97" t="s">
        <v>65</v>
      </c>
      <c r="C609" s="97" t="s">
        <v>1746</v>
      </c>
      <c r="D609" s="96" t="s">
        <v>901</v>
      </c>
      <c r="E609" s="98">
        <v>45710</v>
      </c>
      <c r="F609" s="96" t="s">
        <v>219</v>
      </c>
      <c r="G609" s="96">
        <v>2025</v>
      </c>
      <c r="H609" s="97" t="s">
        <v>116</v>
      </c>
      <c r="I609" s="97" t="s">
        <v>116</v>
      </c>
      <c r="J609" s="96" t="s">
        <v>116</v>
      </c>
      <c r="K609" s="98"/>
      <c r="L609" s="96"/>
      <c r="M609" s="96"/>
      <c r="N609" s="96" t="s">
        <v>3196</v>
      </c>
      <c r="O609" s="96"/>
      <c r="P609" s="97"/>
      <c r="Q609" s="97"/>
      <c r="R609" s="104" t="s">
        <v>50</v>
      </c>
      <c r="S609" s="104" t="s">
        <v>50</v>
      </c>
      <c r="T609" s="98"/>
      <c r="U609" s="97" t="s">
        <v>1838</v>
      </c>
      <c r="V609" s="96" t="s">
        <v>34</v>
      </c>
      <c r="W609" s="9">
        <f t="shared" ca="1" si="51"/>
        <v>601</v>
      </c>
      <c r="X609" s="9" t="str">
        <f t="shared" ca="1" si="52"/>
        <v>Above 1 Year</v>
      </c>
      <c r="Y609" s="9" t="str">
        <f t="shared" ca="1" si="53"/>
        <v/>
      </c>
      <c r="Z609" s="9" t="str">
        <f t="shared" ca="1" si="54"/>
        <v/>
      </c>
      <c r="AA609" s="97" t="s">
        <v>402</v>
      </c>
      <c r="AB609" s="97" t="s">
        <v>4671</v>
      </c>
      <c r="AC609" s="97" t="str">
        <f t="shared" ca="1" si="55"/>
        <v>Above 1 Year</v>
      </c>
    </row>
    <row r="610" spans="1:29" s="24" customFormat="1" ht="25.5" customHeight="1" x14ac:dyDescent="0.25">
      <c r="A610" s="96">
        <v>609</v>
      </c>
      <c r="B610" s="97" t="s">
        <v>47</v>
      </c>
      <c r="C610" s="97" t="s">
        <v>1829</v>
      </c>
      <c r="D610" s="96" t="s">
        <v>1027</v>
      </c>
      <c r="E610" s="98">
        <v>45712</v>
      </c>
      <c r="F610" s="96" t="s">
        <v>219</v>
      </c>
      <c r="G610" s="96">
        <v>2025</v>
      </c>
      <c r="H610" s="97" t="s">
        <v>48</v>
      </c>
      <c r="I610" s="97" t="s">
        <v>49</v>
      </c>
      <c r="J610" s="96" t="s">
        <v>31</v>
      </c>
      <c r="K610" s="98"/>
      <c r="L610" s="96"/>
      <c r="M610" s="96"/>
      <c r="N610" s="96" t="s">
        <v>3196</v>
      </c>
      <c r="O610" s="96"/>
      <c r="P610" s="97"/>
      <c r="Q610" s="97"/>
      <c r="R610" s="104" t="s">
        <v>112</v>
      </c>
      <c r="S610" s="104" t="s">
        <v>112</v>
      </c>
      <c r="T610" s="98"/>
      <c r="U610" s="97" t="s">
        <v>1842</v>
      </c>
      <c r="V610" s="96" t="s">
        <v>34</v>
      </c>
      <c r="W610" s="9">
        <f t="shared" ca="1" si="51"/>
        <v>599</v>
      </c>
      <c r="X610" s="9" t="str">
        <f t="shared" ca="1" si="52"/>
        <v>Above 1 Year</v>
      </c>
      <c r="Y610" s="9" t="str">
        <f t="shared" ca="1" si="53"/>
        <v/>
      </c>
      <c r="Z610" s="9" t="str">
        <f t="shared" ca="1" si="54"/>
        <v/>
      </c>
      <c r="AA610" s="97" t="s">
        <v>207</v>
      </c>
      <c r="AB610" s="97" t="s">
        <v>4672</v>
      </c>
      <c r="AC610" s="97" t="str">
        <f t="shared" ca="1" si="55"/>
        <v>Above 1 Year</v>
      </c>
    </row>
    <row r="611" spans="1:29" s="24" customFormat="1" ht="25.5" customHeight="1" x14ac:dyDescent="0.25">
      <c r="A611" s="96">
        <v>610</v>
      </c>
      <c r="B611" s="97" t="s">
        <v>78</v>
      </c>
      <c r="C611" s="97" t="s">
        <v>1566</v>
      </c>
      <c r="D611" s="96" t="s">
        <v>901</v>
      </c>
      <c r="E611" s="98">
        <v>45712</v>
      </c>
      <c r="F611" s="96" t="s">
        <v>219</v>
      </c>
      <c r="G611" s="96">
        <v>2025</v>
      </c>
      <c r="H611" s="97" t="s">
        <v>116</v>
      </c>
      <c r="I611" s="97" t="s">
        <v>116</v>
      </c>
      <c r="J611" s="96" t="s">
        <v>116</v>
      </c>
      <c r="K611" s="98"/>
      <c r="L611" s="96"/>
      <c r="M611" s="96"/>
      <c r="N611" s="96" t="s">
        <v>3196</v>
      </c>
      <c r="O611" s="96"/>
      <c r="P611" s="97"/>
      <c r="Q611" s="97"/>
      <c r="R611" s="104" t="s">
        <v>50</v>
      </c>
      <c r="S611" s="104" t="s">
        <v>50</v>
      </c>
      <c r="T611" s="98"/>
      <c r="U611" s="97" t="s">
        <v>1843</v>
      </c>
      <c r="V611" s="96" t="s">
        <v>34</v>
      </c>
      <c r="W611" s="9">
        <f t="shared" ca="1" si="51"/>
        <v>599</v>
      </c>
      <c r="X611" s="9" t="str">
        <f t="shared" ca="1" si="52"/>
        <v>Above 1 Year</v>
      </c>
      <c r="Y611" s="9" t="str">
        <f t="shared" ca="1" si="53"/>
        <v/>
      </c>
      <c r="Z611" s="9" t="str">
        <f t="shared" ca="1" si="54"/>
        <v/>
      </c>
      <c r="AA611" s="97" t="s">
        <v>402</v>
      </c>
      <c r="AB611" s="97" t="s">
        <v>4673</v>
      </c>
      <c r="AC611" s="97" t="str">
        <f t="shared" ca="1" si="55"/>
        <v>Above 1 Year</v>
      </c>
    </row>
    <row r="612" spans="1:29" s="24" customFormat="1" ht="25.5" customHeight="1" x14ac:dyDescent="0.25">
      <c r="A612" s="96">
        <v>611</v>
      </c>
      <c r="B612" s="97" t="s">
        <v>98</v>
      </c>
      <c r="C612" s="97" t="s">
        <v>1412</v>
      </c>
      <c r="D612" s="96" t="s">
        <v>1845</v>
      </c>
      <c r="E612" s="98">
        <v>45712</v>
      </c>
      <c r="F612" s="96" t="s">
        <v>219</v>
      </c>
      <c r="G612" s="96">
        <v>2025</v>
      </c>
      <c r="H612" s="97" t="s">
        <v>116</v>
      </c>
      <c r="I612" s="97" t="s">
        <v>116</v>
      </c>
      <c r="J612" s="96" t="s">
        <v>116</v>
      </c>
      <c r="K612" s="98">
        <v>46182</v>
      </c>
      <c r="L612" s="96" t="s">
        <v>191</v>
      </c>
      <c r="M612" s="96"/>
      <c r="N612" s="96" t="s">
        <v>3196</v>
      </c>
      <c r="O612" s="96"/>
      <c r="P612" s="97"/>
      <c r="Q612" s="97"/>
      <c r="R612" s="104" t="s">
        <v>2664</v>
      </c>
      <c r="S612" s="104" t="s">
        <v>2664</v>
      </c>
      <c r="T612" s="98">
        <v>45939</v>
      </c>
      <c r="U612" s="97" t="s">
        <v>1846</v>
      </c>
      <c r="V612" s="96" t="s">
        <v>34</v>
      </c>
      <c r="W612" s="9">
        <f t="shared" ca="1" si="51"/>
        <v>599</v>
      </c>
      <c r="X612" s="9" t="str">
        <f t="shared" ca="1" si="52"/>
        <v>Above 1 Year</v>
      </c>
      <c r="Y612" s="9">
        <f t="shared" ca="1" si="53"/>
        <v>372</v>
      </c>
      <c r="Z612" s="9" t="str">
        <f t="shared" ca="1" si="54"/>
        <v>Above 1 Year</v>
      </c>
      <c r="AA612" s="97" t="s">
        <v>402</v>
      </c>
      <c r="AB612" s="97" t="s">
        <v>4674</v>
      </c>
      <c r="AC612" s="97" t="str">
        <f t="shared" ca="1" si="55"/>
        <v>Above 1 Year</v>
      </c>
    </row>
    <row r="613" spans="1:29" s="24" customFormat="1" ht="25.5" customHeight="1" x14ac:dyDescent="0.25">
      <c r="A613" s="96">
        <v>612</v>
      </c>
      <c r="B613" s="97" t="s">
        <v>63</v>
      </c>
      <c r="C613" s="97" t="s">
        <v>1751</v>
      </c>
      <c r="D613" s="96" t="s">
        <v>1845</v>
      </c>
      <c r="E613" s="98">
        <v>45713</v>
      </c>
      <c r="F613" s="96" t="s">
        <v>219</v>
      </c>
      <c r="G613" s="96">
        <v>2025</v>
      </c>
      <c r="H613" s="97" t="s">
        <v>116</v>
      </c>
      <c r="I613" s="97" t="s">
        <v>116</v>
      </c>
      <c r="J613" s="96" t="s">
        <v>116</v>
      </c>
      <c r="K613" s="98"/>
      <c r="L613" s="96"/>
      <c r="M613" s="96"/>
      <c r="N613" s="96" t="s">
        <v>3196</v>
      </c>
      <c r="O613" s="96"/>
      <c r="P613" s="97"/>
      <c r="Q613" s="97"/>
      <c r="R613" s="104" t="s">
        <v>50</v>
      </c>
      <c r="S613" s="104" t="s">
        <v>50</v>
      </c>
      <c r="T613" s="98"/>
      <c r="U613" s="97" t="s">
        <v>1847</v>
      </c>
      <c r="V613" s="96" t="s">
        <v>34</v>
      </c>
      <c r="W613" s="9">
        <f t="shared" ca="1" si="51"/>
        <v>598</v>
      </c>
      <c r="X613" s="9" t="str">
        <f t="shared" ca="1" si="52"/>
        <v>Above 1 Year</v>
      </c>
      <c r="Y613" s="9" t="str">
        <f t="shared" ca="1" si="53"/>
        <v/>
      </c>
      <c r="Z613" s="9" t="str">
        <f t="shared" ca="1" si="54"/>
        <v/>
      </c>
      <c r="AA613" s="97" t="s">
        <v>402</v>
      </c>
      <c r="AB613" s="97" t="s">
        <v>4675</v>
      </c>
      <c r="AC613" s="97" t="str">
        <f t="shared" ca="1" si="55"/>
        <v>Above 1 Year</v>
      </c>
    </row>
    <row r="614" spans="1:29" s="24" customFormat="1" ht="25.5" customHeight="1" x14ac:dyDescent="0.25">
      <c r="A614" s="96">
        <v>613</v>
      </c>
      <c r="B614" s="97" t="s">
        <v>38</v>
      </c>
      <c r="C614" s="97" t="s">
        <v>1808</v>
      </c>
      <c r="D614" s="96" t="s">
        <v>1354</v>
      </c>
      <c r="E614" s="98">
        <v>45713</v>
      </c>
      <c r="F614" s="96" t="s">
        <v>219</v>
      </c>
      <c r="G614" s="96">
        <v>2025</v>
      </c>
      <c r="H614" s="97" t="s">
        <v>102</v>
      </c>
      <c r="I614" s="97" t="s">
        <v>49</v>
      </c>
      <c r="J614" s="96" t="s">
        <v>31</v>
      </c>
      <c r="K614" s="98"/>
      <c r="L614" s="96"/>
      <c r="M614" s="96"/>
      <c r="N614" s="96" t="s">
        <v>3196</v>
      </c>
      <c r="O614" s="96"/>
      <c r="P614" s="97"/>
      <c r="Q614" s="97"/>
      <c r="R614" s="104" t="s">
        <v>112</v>
      </c>
      <c r="S614" s="104" t="s">
        <v>139</v>
      </c>
      <c r="T614" s="98">
        <v>46304</v>
      </c>
      <c r="U614" s="97" t="s">
        <v>1850</v>
      </c>
      <c r="V614" s="96" t="s">
        <v>34</v>
      </c>
      <c r="W614" s="9">
        <f t="shared" ca="1" si="51"/>
        <v>598</v>
      </c>
      <c r="X614" s="9" t="str">
        <f t="shared" ca="1" si="52"/>
        <v>Above 1 Year</v>
      </c>
      <c r="Y614" s="9">
        <f t="shared" ca="1" si="53"/>
        <v>7</v>
      </c>
      <c r="Z614" s="9" t="str">
        <f t="shared" ca="1" si="54"/>
        <v>Below 45 Days</v>
      </c>
      <c r="AA614" s="97" t="s">
        <v>207</v>
      </c>
      <c r="AB614" s="97" t="s">
        <v>4677</v>
      </c>
      <c r="AC614" s="97" t="str">
        <f t="shared" ca="1" si="55"/>
        <v>Above 1 Year</v>
      </c>
    </row>
    <row r="615" spans="1:29" s="24" customFormat="1" ht="25.5" customHeight="1" x14ac:dyDescent="0.25">
      <c r="A615" s="96">
        <v>614</v>
      </c>
      <c r="B615" s="97" t="s">
        <v>66</v>
      </c>
      <c r="C615" s="97" t="s">
        <v>1756</v>
      </c>
      <c r="D615" s="96" t="s">
        <v>845</v>
      </c>
      <c r="E615" s="98">
        <v>45713</v>
      </c>
      <c r="F615" s="96" t="s">
        <v>219</v>
      </c>
      <c r="G615" s="96">
        <v>2025</v>
      </c>
      <c r="H615" s="97" t="s">
        <v>116</v>
      </c>
      <c r="I615" s="97" t="s">
        <v>116</v>
      </c>
      <c r="J615" s="96" t="s">
        <v>116</v>
      </c>
      <c r="K615" s="98"/>
      <c r="L615" s="96"/>
      <c r="M615" s="96"/>
      <c r="N615" s="96" t="s">
        <v>3196</v>
      </c>
      <c r="O615" s="96"/>
      <c r="P615" s="97"/>
      <c r="Q615" s="97"/>
      <c r="R615" s="104" t="s">
        <v>50</v>
      </c>
      <c r="S615" s="104" t="s">
        <v>50</v>
      </c>
      <c r="T615" s="98"/>
      <c r="U615" s="97" t="s">
        <v>1851</v>
      </c>
      <c r="V615" s="96" t="s">
        <v>34</v>
      </c>
      <c r="W615" s="9">
        <f t="shared" ca="1" si="51"/>
        <v>598</v>
      </c>
      <c r="X615" s="9" t="str">
        <f t="shared" ca="1" si="52"/>
        <v>Above 1 Year</v>
      </c>
      <c r="Y615" s="9" t="str">
        <f t="shared" ca="1" si="53"/>
        <v/>
      </c>
      <c r="Z615" s="9" t="str">
        <f t="shared" ca="1" si="54"/>
        <v/>
      </c>
      <c r="AA615" s="97" t="s">
        <v>402</v>
      </c>
      <c r="AB615" s="97" t="s">
        <v>4678</v>
      </c>
      <c r="AC615" s="97" t="str">
        <f t="shared" ca="1" si="55"/>
        <v>Above 1 Year</v>
      </c>
    </row>
    <row r="616" spans="1:29" s="24" customFormat="1" ht="25.5" customHeight="1" x14ac:dyDescent="0.25">
      <c r="A616" s="96">
        <v>615</v>
      </c>
      <c r="B616" s="97" t="s">
        <v>68</v>
      </c>
      <c r="C616" s="97" t="s">
        <v>1852</v>
      </c>
      <c r="D616" s="96" t="s">
        <v>901</v>
      </c>
      <c r="E616" s="98">
        <v>45713</v>
      </c>
      <c r="F616" s="96" t="s">
        <v>219</v>
      </c>
      <c r="G616" s="96">
        <v>2025</v>
      </c>
      <c r="H616" s="97" t="s">
        <v>116</v>
      </c>
      <c r="I616" s="97" t="s">
        <v>116</v>
      </c>
      <c r="J616" s="96" t="s">
        <v>116</v>
      </c>
      <c r="K616" s="98">
        <v>45965</v>
      </c>
      <c r="L616" s="96" t="s">
        <v>191</v>
      </c>
      <c r="M616" s="96"/>
      <c r="N616" s="96" t="s">
        <v>3196</v>
      </c>
      <c r="O616" s="96"/>
      <c r="P616" s="97"/>
      <c r="Q616" s="97"/>
      <c r="R616" s="104" t="s">
        <v>2664</v>
      </c>
      <c r="S616" s="104" t="s">
        <v>2664</v>
      </c>
      <c r="T616" s="98">
        <v>45965</v>
      </c>
      <c r="U616" s="97" t="s">
        <v>1853</v>
      </c>
      <c r="V616" s="96" t="s">
        <v>34</v>
      </c>
      <c r="W616" s="9">
        <f t="shared" ca="1" si="51"/>
        <v>598</v>
      </c>
      <c r="X616" s="9" t="str">
        <f t="shared" ca="1" si="52"/>
        <v>Above 1 Year</v>
      </c>
      <c r="Y616" s="9">
        <f t="shared" ca="1" si="53"/>
        <v>346</v>
      </c>
      <c r="Z616" s="9" t="str">
        <f t="shared" ca="1" si="54"/>
        <v>Above 6 Months</v>
      </c>
      <c r="AA616" s="97" t="s">
        <v>402</v>
      </c>
      <c r="AB616" s="97" t="s">
        <v>4679</v>
      </c>
      <c r="AC616" s="97" t="str">
        <f t="shared" ca="1" si="55"/>
        <v>Above 1 Year</v>
      </c>
    </row>
    <row r="617" spans="1:29" s="24" customFormat="1" ht="25.5" customHeight="1" x14ac:dyDescent="0.25">
      <c r="A617" s="96">
        <v>616</v>
      </c>
      <c r="B617" s="97" t="s">
        <v>106</v>
      </c>
      <c r="C617" s="97" t="s">
        <v>1757</v>
      </c>
      <c r="D617" s="96" t="s">
        <v>845</v>
      </c>
      <c r="E617" s="98">
        <v>45713</v>
      </c>
      <c r="F617" s="96" t="s">
        <v>219</v>
      </c>
      <c r="G617" s="96">
        <v>2025</v>
      </c>
      <c r="H617" s="97" t="s">
        <v>116</v>
      </c>
      <c r="I617" s="97" t="s">
        <v>116</v>
      </c>
      <c r="J617" s="96" t="s">
        <v>116</v>
      </c>
      <c r="K617" s="98"/>
      <c r="L617" s="96"/>
      <c r="M617" s="96"/>
      <c r="N617" s="96" t="s">
        <v>3196</v>
      </c>
      <c r="O617" s="96"/>
      <c r="P617" s="97"/>
      <c r="Q617" s="97"/>
      <c r="R617" s="104" t="s">
        <v>50</v>
      </c>
      <c r="S617" s="104" t="s">
        <v>50</v>
      </c>
      <c r="T617" s="98"/>
      <c r="U617" s="97" t="s">
        <v>1855</v>
      </c>
      <c r="V617" s="96" t="s">
        <v>34</v>
      </c>
      <c r="W617" s="9">
        <f t="shared" ca="1" si="51"/>
        <v>598</v>
      </c>
      <c r="X617" s="9" t="str">
        <f t="shared" ca="1" si="52"/>
        <v>Above 1 Year</v>
      </c>
      <c r="Y617" s="9" t="str">
        <f t="shared" ca="1" si="53"/>
        <v/>
      </c>
      <c r="Z617" s="9" t="str">
        <f t="shared" ca="1" si="54"/>
        <v/>
      </c>
      <c r="AA617" s="97" t="s">
        <v>402</v>
      </c>
      <c r="AB617" s="97" t="s">
        <v>4680</v>
      </c>
      <c r="AC617" s="97" t="str">
        <f t="shared" ca="1" si="55"/>
        <v>Above 1 Year</v>
      </c>
    </row>
    <row r="618" spans="1:29" s="24" customFormat="1" ht="25.5" customHeight="1" x14ac:dyDescent="0.25">
      <c r="A618" s="96">
        <v>617</v>
      </c>
      <c r="B618" s="97" t="s">
        <v>98</v>
      </c>
      <c r="C618" s="97" t="s">
        <v>1793</v>
      </c>
      <c r="D618" s="96" t="s">
        <v>845</v>
      </c>
      <c r="E618" s="98">
        <v>45713</v>
      </c>
      <c r="F618" s="96" t="s">
        <v>219</v>
      </c>
      <c r="G618" s="96">
        <v>2025</v>
      </c>
      <c r="H618" s="97" t="s">
        <v>116</v>
      </c>
      <c r="I618" s="97" t="s">
        <v>116</v>
      </c>
      <c r="J618" s="96" t="s">
        <v>116</v>
      </c>
      <c r="K618" s="98">
        <v>46182</v>
      </c>
      <c r="L618" s="96" t="s">
        <v>191</v>
      </c>
      <c r="M618" s="96"/>
      <c r="N618" s="96" t="s">
        <v>3196</v>
      </c>
      <c r="O618" s="96"/>
      <c r="P618" s="97"/>
      <c r="Q618" s="97"/>
      <c r="R618" s="104" t="s">
        <v>2664</v>
      </c>
      <c r="S618" s="104" t="s">
        <v>2664</v>
      </c>
      <c r="T618" s="98">
        <v>45939</v>
      </c>
      <c r="U618" s="97" t="s">
        <v>1857</v>
      </c>
      <c r="V618" s="96" t="s">
        <v>34</v>
      </c>
      <c r="W618" s="9">
        <f t="shared" ca="1" si="51"/>
        <v>598</v>
      </c>
      <c r="X618" s="9" t="str">
        <f t="shared" ca="1" si="52"/>
        <v>Above 1 Year</v>
      </c>
      <c r="Y618" s="9">
        <f t="shared" ca="1" si="53"/>
        <v>372</v>
      </c>
      <c r="Z618" s="9" t="str">
        <f t="shared" ca="1" si="54"/>
        <v>Above 1 Year</v>
      </c>
      <c r="AA618" s="97" t="s">
        <v>402</v>
      </c>
      <c r="AB618" s="97" t="s">
        <v>4681</v>
      </c>
      <c r="AC618" s="97" t="str">
        <f t="shared" ca="1" si="55"/>
        <v>Above 1 Year</v>
      </c>
    </row>
    <row r="619" spans="1:29" s="24" customFormat="1" ht="25.5" customHeight="1" x14ac:dyDescent="0.25">
      <c r="A619" s="96">
        <v>618</v>
      </c>
      <c r="B619" s="97" t="s">
        <v>65</v>
      </c>
      <c r="C619" s="97" t="s">
        <v>1750</v>
      </c>
      <c r="D619" s="96" t="s">
        <v>901</v>
      </c>
      <c r="E619" s="98">
        <v>45714</v>
      </c>
      <c r="F619" s="96" t="s">
        <v>219</v>
      </c>
      <c r="G619" s="96">
        <v>2025</v>
      </c>
      <c r="H619" s="97" t="s">
        <v>116</v>
      </c>
      <c r="I619" s="97" t="s">
        <v>116</v>
      </c>
      <c r="J619" s="96" t="s">
        <v>116</v>
      </c>
      <c r="K619" s="98"/>
      <c r="L619" s="96"/>
      <c r="M619" s="96"/>
      <c r="N619" s="96" t="s">
        <v>3196</v>
      </c>
      <c r="O619" s="96"/>
      <c r="P619" s="97"/>
      <c r="Q619" s="97"/>
      <c r="R619" s="104" t="s">
        <v>50</v>
      </c>
      <c r="S619" s="104" t="s">
        <v>50</v>
      </c>
      <c r="T619" s="98"/>
      <c r="U619" s="97" t="s">
        <v>1858</v>
      </c>
      <c r="V619" s="96" t="s">
        <v>34</v>
      </c>
      <c r="W619" s="9">
        <f t="shared" ca="1" si="51"/>
        <v>597</v>
      </c>
      <c r="X619" s="9" t="str">
        <f t="shared" ca="1" si="52"/>
        <v>Above 1 Year</v>
      </c>
      <c r="Y619" s="9" t="str">
        <f t="shared" ca="1" si="53"/>
        <v/>
      </c>
      <c r="Z619" s="9" t="str">
        <f t="shared" ca="1" si="54"/>
        <v/>
      </c>
      <c r="AA619" s="97" t="s">
        <v>402</v>
      </c>
      <c r="AB619" s="97" t="s">
        <v>4682</v>
      </c>
      <c r="AC619" s="97" t="str">
        <f t="shared" ca="1" si="55"/>
        <v>Above 1 Year</v>
      </c>
    </row>
    <row r="620" spans="1:29" s="24" customFormat="1" ht="25.5" customHeight="1" x14ac:dyDescent="0.25">
      <c r="A620" s="96">
        <v>619</v>
      </c>
      <c r="B620" s="97" t="s">
        <v>74</v>
      </c>
      <c r="C620" s="97" t="s">
        <v>1772</v>
      </c>
      <c r="D620" s="96" t="s">
        <v>1860</v>
      </c>
      <c r="E620" s="98">
        <v>45714</v>
      </c>
      <c r="F620" s="96" t="s">
        <v>219</v>
      </c>
      <c r="G620" s="96">
        <v>2025</v>
      </c>
      <c r="H620" s="97" t="s">
        <v>39</v>
      </c>
      <c r="I620" s="97" t="s">
        <v>39</v>
      </c>
      <c r="J620" s="96" t="s">
        <v>31</v>
      </c>
      <c r="K620" s="98"/>
      <c r="L620" s="96"/>
      <c r="M620" s="96"/>
      <c r="N620" s="96" t="s">
        <v>3196</v>
      </c>
      <c r="O620" s="96"/>
      <c r="P620" s="97"/>
      <c r="Q620" s="97"/>
      <c r="R620" s="104" t="s">
        <v>177</v>
      </c>
      <c r="S620" s="104" t="s">
        <v>177</v>
      </c>
      <c r="T620" s="98">
        <v>46251</v>
      </c>
      <c r="U620" s="97" t="s">
        <v>1861</v>
      </c>
      <c r="V620" s="96" t="s">
        <v>34</v>
      </c>
      <c r="W620" s="9">
        <f t="shared" ca="1" si="51"/>
        <v>597</v>
      </c>
      <c r="X620" s="9" t="str">
        <f t="shared" ca="1" si="52"/>
        <v>Above 1 Year</v>
      </c>
      <c r="Y620" s="9">
        <f t="shared" ca="1" si="53"/>
        <v>60</v>
      </c>
      <c r="Z620" s="9" t="str">
        <f t="shared" ca="1" si="54"/>
        <v>45 to 60 Days</v>
      </c>
      <c r="AA620" s="97" t="s">
        <v>203</v>
      </c>
      <c r="AB620" s="97" t="s">
        <v>4684</v>
      </c>
      <c r="AC620" s="97" t="str">
        <f t="shared" ca="1" si="55"/>
        <v>Above 1 Year</v>
      </c>
    </row>
    <row r="621" spans="1:29" s="24" customFormat="1" ht="25.5" customHeight="1" x14ac:dyDescent="0.25">
      <c r="A621" s="96">
        <v>620</v>
      </c>
      <c r="B621" s="99" t="s">
        <v>74</v>
      </c>
      <c r="C621" s="99" t="s">
        <v>1813</v>
      </c>
      <c r="D621" s="100" t="s">
        <v>1862</v>
      </c>
      <c r="E621" s="101">
        <v>45714</v>
      </c>
      <c r="F621" s="100" t="s">
        <v>219</v>
      </c>
      <c r="G621" s="100">
        <v>2025</v>
      </c>
      <c r="H621" s="102" t="s">
        <v>29</v>
      </c>
      <c r="I621" s="99" t="s">
        <v>30</v>
      </c>
      <c r="J621" s="100" t="s">
        <v>31</v>
      </c>
      <c r="K621" s="101">
        <v>45888</v>
      </c>
      <c r="L621" s="100" t="s">
        <v>191</v>
      </c>
      <c r="M621" s="100"/>
      <c r="N621" s="96" t="s">
        <v>3196</v>
      </c>
      <c r="O621" s="100"/>
      <c r="P621" s="99"/>
      <c r="Q621" s="99"/>
      <c r="R621" s="104" t="s">
        <v>2664</v>
      </c>
      <c r="S621" s="104" t="s">
        <v>2664</v>
      </c>
      <c r="T621" s="98">
        <v>45888</v>
      </c>
      <c r="U621" s="99" t="s">
        <v>1863</v>
      </c>
      <c r="V621" s="100" t="s">
        <v>34</v>
      </c>
      <c r="W621" s="9">
        <f t="shared" ca="1" si="51"/>
        <v>597</v>
      </c>
      <c r="X621" s="9" t="str">
        <f t="shared" ca="1" si="52"/>
        <v>Above 1 Year</v>
      </c>
      <c r="Y621" s="9">
        <f t="shared" ca="1" si="53"/>
        <v>423</v>
      </c>
      <c r="Z621" s="9" t="str">
        <f t="shared" ca="1" si="54"/>
        <v>Above 1 Year</v>
      </c>
      <c r="AA621" s="100" t="s">
        <v>193</v>
      </c>
      <c r="AB621" s="97" t="s">
        <v>4685</v>
      </c>
      <c r="AC621" s="97" t="str">
        <f t="shared" ca="1" si="55"/>
        <v>Above 1 Year</v>
      </c>
    </row>
    <row r="622" spans="1:29" s="24" customFormat="1" ht="25.5" customHeight="1" x14ac:dyDescent="0.25">
      <c r="A622" s="96">
        <v>621</v>
      </c>
      <c r="B622" s="99" t="s">
        <v>65</v>
      </c>
      <c r="C622" s="99" t="s">
        <v>872</v>
      </c>
      <c r="D622" s="100" t="s">
        <v>873</v>
      </c>
      <c r="E622" s="101">
        <v>45716</v>
      </c>
      <c r="F622" s="100" t="s">
        <v>219</v>
      </c>
      <c r="G622" s="100">
        <v>2025</v>
      </c>
      <c r="H622" s="102" t="s">
        <v>29</v>
      </c>
      <c r="I622" s="99" t="s">
        <v>30</v>
      </c>
      <c r="J622" s="100" t="s">
        <v>31</v>
      </c>
      <c r="K622" s="101"/>
      <c r="L622" s="100"/>
      <c r="M622" s="100"/>
      <c r="N622" s="96" t="s">
        <v>3196</v>
      </c>
      <c r="O622" s="100"/>
      <c r="P622" s="99"/>
      <c r="Q622" s="99"/>
      <c r="R622" s="104" t="s">
        <v>50</v>
      </c>
      <c r="S622" s="104" t="s">
        <v>50</v>
      </c>
      <c r="T622" s="98"/>
      <c r="U622" s="99" t="s">
        <v>874</v>
      </c>
      <c r="V622" s="100" t="s">
        <v>34</v>
      </c>
      <c r="W622" s="9">
        <f t="shared" ca="1" si="51"/>
        <v>595</v>
      </c>
      <c r="X622" s="9" t="str">
        <f t="shared" ca="1" si="52"/>
        <v>Above 1 Year</v>
      </c>
      <c r="Y622" s="9" t="str">
        <f t="shared" ca="1" si="53"/>
        <v/>
      </c>
      <c r="Z622" s="9" t="str">
        <f t="shared" ca="1" si="54"/>
        <v/>
      </c>
      <c r="AA622" s="100" t="s">
        <v>193</v>
      </c>
      <c r="AB622" s="97" t="s">
        <v>4686</v>
      </c>
      <c r="AC622" s="97" t="str">
        <f t="shared" ca="1" si="55"/>
        <v>Above 1 Year</v>
      </c>
    </row>
    <row r="623" spans="1:29" s="24" customFormat="1" ht="25.5" customHeight="1" x14ac:dyDescent="0.25">
      <c r="A623" s="96">
        <v>622</v>
      </c>
      <c r="B623" s="97" t="s">
        <v>28</v>
      </c>
      <c r="C623" s="97" t="s">
        <v>1869</v>
      </c>
      <c r="D623" s="96" t="s">
        <v>1027</v>
      </c>
      <c r="E623" s="98">
        <v>45718</v>
      </c>
      <c r="F623" s="96" t="s">
        <v>210</v>
      </c>
      <c r="G623" s="96">
        <v>2025</v>
      </c>
      <c r="H623" s="97" t="s">
        <v>48</v>
      </c>
      <c r="I623" s="97" t="s">
        <v>49</v>
      </c>
      <c r="J623" s="96" t="s">
        <v>31</v>
      </c>
      <c r="K623" s="98"/>
      <c r="L623" s="96"/>
      <c r="M623" s="96"/>
      <c r="N623" s="96" t="s">
        <v>3196</v>
      </c>
      <c r="O623" s="96"/>
      <c r="P623" s="97"/>
      <c r="Q623" s="97"/>
      <c r="R623" s="104" t="s">
        <v>112</v>
      </c>
      <c r="S623" s="104" t="s">
        <v>112</v>
      </c>
      <c r="T623" s="98"/>
      <c r="U623" s="97" t="s">
        <v>1870</v>
      </c>
      <c r="V623" s="96" t="s">
        <v>34</v>
      </c>
      <c r="W623" s="9">
        <f t="shared" ca="1" si="51"/>
        <v>593</v>
      </c>
      <c r="X623" s="9" t="str">
        <f t="shared" ca="1" si="52"/>
        <v>Above 1 Year</v>
      </c>
      <c r="Y623" s="9" t="str">
        <f t="shared" ca="1" si="53"/>
        <v/>
      </c>
      <c r="Z623" s="9" t="str">
        <f t="shared" ca="1" si="54"/>
        <v/>
      </c>
      <c r="AA623" s="97" t="s">
        <v>207</v>
      </c>
      <c r="AB623" s="97" t="s">
        <v>4687</v>
      </c>
      <c r="AC623" s="97" t="str">
        <f t="shared" ca="1" si="55"/>
        <v>Above 1 Year</v>
      </c>
    </row>
    <row r="624" spans="1:29" s="24" customFormat="1" ht="25.5" customHeight="1" x14ac:dyDescent="0.25">
      <c r="A624" s="96">
        <v>623</v>
      </c>
      <c r="B624" s="97" t="s">
        <v>68</v>
      </c>
      <c r="C624" s="97" t="s">
        <v>1443</v>
      </c>
      <c r="D624" s="96" t="s">
        <v>845</v>
      </c>
      <c r="E624" s="98">
        <v>45719</v>
      </c>
      <c r="F624" s="96" t="s">
        <v>210</v>
      </c>
      <c r="G624" s="96">
        <v>2025</v>
      </c>
      <c r="H624" s="97" t="s">
        <v>116</v>
      </c>
      <c r="I624" s="97" t="s">
        <v>116</v>
      </c>
      <c r="J624" s="96" t="s">
        <v>116</v>
      </c>
      <c r="K624" s="98">
        <v>45965</v>
      </c>
      <c r="L624" s="96" t="s">
        <v>191</v>
      </c>
      <c r="M624" s="96"/>
      <c r="N624" s="96" t="s">
        <v>3196</v>
      </c>
      <c r="O624" s="96"/>
      <c r="P624" s="97"/>
      <c r="Q624" s="97"/>
      <c r="R624" s="104" t="s">
        <v>2664</v>
      </c>
      <c r="S624" s="104" t="s">
        <v>2664</v>
      </c>
      <c r="T624" s="98">
        <v>45965</v>
      </c>
      <c r="U624" s="97" t="s">
        <v>1873</v>
      </c>
      <c r="V624" s="96" t="s">
        <v>34</v>
      </c>
      <c r="W624" s="9">
        <f t="shared" ca="1" si="51"/>
        <v>592</v>
      </c>
      <c r="X624" s="9" t="str">
        <f t="shared" ca="1" si="52"/>
        <v>Above 1 Year</v>
      </c>
      <c r="Y624" s="9">
        <f t="shared" ca="1" si="53"/>
        <v>346</v>
      </c>
      <c r="Z624" s="9" t="str">
        <f t="shared" ca="1" si="54"/>
        <v>Above 6 Months</v>
      </c>
      <c r="AA624" s="97" t="s">
        <v>402</v>
      </c>
      <c r="AB624" s="97" t="s">
        <v>4688</v>
      </c>
      <c r="AC624" s="97" t="str">
        <f t="shared" ca="1" si="55"/>
        <v>Above 1 Year</v>
      </c>
    </row>
    <row r="625" spans="1:29" s="24" customFormat="1" ht="25.5" customHeight="1" x14ac:dyDescent="0.25">
      <c r="A625" s="96">
        <v>624</v>
      </c>
      <c r="B625" s="97" t="s">
        <v>68</v>
      </c>
      <c r="C625" s="97" t="s">
        <v>1874</v>
      </c>
      <c r="D625" s="96" t="s">
        <v>901</v>
      </c>
      <c r="E625" s="98">
        <v>45719</v>
      </c>
      <c r="F625" s="96" t="s">
        <v>210</v>
      </c>
      <c r="G625" s="96">
        <v>2025</v>
      </c>
      <c r="H625" s="97" t="s">
        <v>116</v>
      </c>
      <c r="I625" s="97" t="s">
        <v>116</v>
      </c>
      <c r="J625" s="96" t="s">
        <v>116</v>
      </c>
      <c r="K625" s="98">
        <v>45965</v>
      </c>
      <c r="L625" s="96" t="s">
        <v>191</v>
      </c>
      <c r="M625" s="96"/>
      <c r="N625" s="96" t="s">
        <v>3196</v>
      </c>
      <c r="O625" s="96"/>
      <c r="P625" s="97"/>
      <c r="Q625" s="97"/>
      <c r="R625" s="104" t="s">
        <v>2664</v>
      </c>
      <c r="S625" s="104" t="s">
        <v>2664</v>
      </c>
      <c r="T625" s="98">
        <v>45965</v>
      </c>
      <c r="U625" s="97" t="s">
        <v>1875</v>
      </c>
      <c r="V625" s="96" t="s">
        <v>34</v>
      </c>
      <c r="W625" s="9">
        <f t="shared" ca="1" si="51"/>
        <v>592</v>
      </c>
      <c r="X625" s="9" t="str">
        <f t="shared" ca="1" si="52"/>
        <v>Above 1 Year</v>
      </c>
      <c r="Y625" s="9">
        <f t="shared" ca="1" si="53"/>
        <v>346</v>
      </c>
      <c r="Z625" s="9" t="str">
        <f t="shared" ca="1" si="54"/>
        <v>Above 6 Months</v>
      </c>
      <c r="AA625" s="97" t="s">
        <v>402</v>
      </c>
      <c r="AB625" s="97" t="s">
        <v>4689</v>
      </c>
      <c r="AC625" s="97" t="str">
        <f t="shared" ca="1" si="55"/>
        <v>Above 1 Year</v>
      </c>
    </row>
    <row r="626" spans="1:29" s="24" customFormat="1" ht="25.5" customHeight="1" x14ac:dyDescent="0.25">
      <c r="A626" s="96">
        <v>625</v>
      </c>
      <c r="B626" s="97" t="s">
        <v>38</v>
      </c>
      <c r="C626" s="97" t="s">
        <v>1877</v>
      </c>
      <c r="D626" s="96" t="s">
        <v>227</v>
      </c>
      <c r="E626" s="98">
        <v>45720</v>
      </c>
      <c r="F626" s="96" t="s">
        <v>210</v>
      </c>
      <c r="G626" s="96">
        <v>2025</v>
      </c>
      <c r="H626" s="97" t="s">
        <v>59</v>
      </c>
      <c r="I626" s="97" t="s">
        <v>59</v>
      </c>
      <c r="J626" s="96" t="s">
        <v>60</v>
      </c>
      <c r="K626" s="98"/>
      <c r="L626" s="96"/>
      <c r="M626" s="96"/>
      <c r="N626" s="96" t="s">
        <v>3196</v>
      </c>
      <c r="O626" s="96"/>
      <c r="P626" s="97"/>
      <c r="Q626" s="97"/>
      <c r="R626" s="104" t="s">
        <v>112</v>
      </c>
      <c r="S626" s="104" t="s">
        <v>112</v>
      </c>
      <c r="T626" s="98"/>
      <c r="U626" s="97" t="s">
        <v>1878</v>
      </c>
      <c r="V626" s="96" t="s">
        <v>34</v>
      </c>
      <c r="W626" s="9">
        <f t="shared" ca="1" si="51"/>
        <v>591</v>
      </c>
      <c r="X626" s="9" t="str">
        <f t="shared" ca="1" si="52"/>
        <v>Above 1 Year</v>
      </c>
      <c r="Y626" s="9" t="str">
        <f t="shared" ca="1" si="53"/>
        <v/>
      </c>
      <c r="Z626" s="9" t="str">
        <f t="shared" ca="1" si="54"/>
        <v/>
      </c>
      <c r="AA626" s="97" t="s">
        <v>229</v>
      </c>
      <c r="AB626" s="97" t="s">
        <v>4690</v>
      </c>
      <c r="AC626" s="97" t="str">
        <f t="shared" ca="1" si="55"/>
        <v>Above 1 Year</v>
      </c>
    </row>
    <row r="627" spans="1:29" s="24" customFormat="1" ht="25.5" customHeight="1" x14ac:dyDescent="0.25">
      <c r="A627" s="96">
        <v>626</v>
      </c>
      <c r="B627" s="97" t="s">
        <v>73</v>
      </c>
      <c r="C627" s="97" t="s">
        <v>1792</v>
      </c>
      <c r="D627" s="96" t="s">
        <v>1354</v>
      </c>
      <c r="E627" s="98">
        <v>45721</v>
      </c>
      <c r="F627" s="96" t="s">
        <v>210</v>
      </c>
      <c r="G627" s="96">
        <v>2025</v>
      </c>
      <c r="H627" s="97" t="s">
        <v>103</v>
      </c>
      <c r="I627" s="97" t="s">
        <v>49</v>
      </c>
      <c r="J627" s="96" t="s">
        <v>31</v>
      </c>
      <c r="K627" s="98"/>
      <c r="L627" s="96"/>
      <c r="M627" s="96"/>
      <c r="N627" s="96" t="s">
        <v>3196</v>
      </c>
      <c r="O627" s="96"/>
      <c r="P627" s="97"/>
      <c r="Q627" s="97"/>
      <c r="R627" s="104" t="s">
        <v>112</v>
      </c>
      <c r="S627" s="104" t="s">
        <v>112</v>
      </c>
      <c r="T627" s="98"/>
      <c r="U627" s="97" t="s">
        <v>1880</v>
      </c>
      <c r="V627" s="96" t="s">
        <v>34</v>
      </c>
      <c r="W627" s="9">
        <f t="shared" ca="1" si="51"/>
        <v>590</v>
      </c>
      <c r="X627" s="9" t="str">
        <f t="shared" ca="1" si="52"/>
        <v>Above 1 Year</v>
      </c>
      <c r="Y627" s="9" t="str">
        <f t="shared" ca="1" si="53"/>
        <v/>
      </c>
      <c r="Z627" s="9" t="str">
        <f t="shared" ca="1" si="54"/>
        <v/>
      </c>
      <c r="AA627" s="97" t="s">
        <v>207</v>
      </c>
      <c r="AB627" s="97" t="s">
        <v>4691</v>
      </c>
      <c r="AC627" s="97" t="str">
        <f t="shared" ca="1" si="55"/>
        <v>Above 1 Year</v>
      </c>
    </row>
    <row r="628" spans="1:29" s="24" customFormat="1" ht="25.5" customHeight="1" x14ac:dyDescent="0.25">
      <c r="A628" s="96">
        <v>627</v>
      </c>
      <c r="B628" s="97" t="s">
        <v>107</v>
      </c>
      <c r="C628" s="97" t="s">
        <v>872</v>
      </c>
      <c r="D628" s="96" t="s">
        <v>1449</v>
      </c>
      <c r="E628" s="98">
        <v>45722</v>
      </c>
      <c r="F628" s="96" t="s">
        <v>210</v>
      </c>
      <c r="G628" s="96">
        <v>2025</v>
      </c>
      <c r="H628" s="97" t="s">
        <v>48</v>
      </c>
      <c r="I628" s="97" t="s">
        <v>49</v>
      </c>
      <c r="J628" s="96" t="s">
        <v>31</v>
      </c>
      <c r="K628" s="98"/>
      <c r="L628" s="96"/>
      <c r="M628" s="96"/>
      <c r="N628" s="96" t="s">
        <v>3196</v>
      </c>
      <c r="O628" s="96"/>
      <c r="P628" s="97"/>
      <c r="Q628" s="97"/>
      <c r="R628" s="104" t="s">
        <v>112</v>
      </c>
      <c r="S628" s="104" t="s">
        <v>112</v>
      </c>
      <c r="T628" s="98"/>
      <c r="U628" s="97" t="s">
        <v>1882</v>
      </c>
      <c r="V628" s="96" t="s">
        <v>34</v>
      </c>
      <c r="W628" s="9">
        <f t="shared" ca="1" si="51"/>
        <v>589</v>
      </c>
      <c r="X628" s="9" t="str">
        <f t="shared" ca="1" si="52"/>
        <v>Above 1 Year</v>
      </c>
      <c r="Y628" s="9" t="str">
        <f t="shared" ca="1" si="53"/>
        <v/>
      </c>
      <c r="Z628" s="9" t="str">
        <f t="shared" ca="1" si="54"/>
        <v/>
      </c>
      <c r="AA628" s="97" t="s">
        <v>207</v>
      </c>
      <c r="AB628" s="97" t="s">
        <v>4692</v>
      </c>
      <c r="AC628" s="97" t="str">
        <f t="shared" ca="1" si="55"/>
        <v>Above 1 Year</v>
      </c>
    </row>
    <row r="629" spans="1:29" s="24" customFormat="1" ht="25.5" customHeight="1" x14ac:dyDescent="0.25">
      <c r="A629" s="96">
        <v>628</v>
      </c>
      <c r="B629" s="97" t="s">
        <v>65</v>
      </c>
      <c r="C629" s="97" t="s">
        <v>1793</v>
      </c>
      <c r="D629" s="96" t="s">
        <v>845</v>
      </c>
      <c r="E629" s="98">
        <v>45722</v>
      </c>
      <c r="F629" s="96" t="s">
        <v>210</v>
      </c>
      <c r="G629" s="96">
        <v>2025</v>
      </c>
      <c r="H629" s="97" t="s">
        <v>116</v>
      </c>
      <c r="I629" s="97" t="s">
        <v>116</v>
      </c>
      <c r="J629" s="96" t="s">
        <v>116</v>
      </c>
      <c r="K629" s="98"/>
      <c r="L629" s="96"/>
      <c r="M629" s="96"/>
      <c r="N629" s="96" t="s">
        <v>3196</v>
      </c>
      <c r="O629" s="96"/>
      <c r="P629" s="97"/>
      <c r="Q629" s="97"/>
      <c r="R629" s="104" t="s">
        <v>50</v>
      </c>
      <c r="S629" s="104" t="s">
        <v>50</v>
      </c>
      <c r="T629" s="98"/>
      <c r="U629" s="97" t="s">
        <v>1883</v>
      </c>
      <c r="V629" s="96" t="s">
        <v>34</v>
      </c>
      <c r="W629" s="9">
        <f t="shared" ca="1" si="51"/>
        <v>589</v>
      </c>
      <c r="X629" s="9" t="str">
        <f t="shared" ca="1" si="52"/>
        <v>Above 1 Year</v>
      </c>
      <c r="Y629" s="9" t="str">
        <f t="shared" ca="1" si="53"/>
        <v/>
      </c>
      <c r="Z629" s="9" t="str">
        <f t="shared" ca="1" si="54"/>
        <v/>
      </c>
      <c r="AA629" s="97" t="s">
        <v>402</v>
      </c>
      <c r="AB629" s="97" t="s">
        <v>4693</v>
      </c>
      <c r="AC629" s="97" t="str">
        <f t="shared" ca="1" si="55"/>
        <v>Above 1 Year</v>
      </c>
    </row>
    <row r="630" spans="1:29" s="24" customFormat="1" ht="25.5" customHeight="1" x14ac:dyDescent="0.25">
      <c r="A630" s="96">
        <v>629</v>
      </c>
      <c r="B630" s="97" t="s">
        <v>78</v>
      </c>
      <c r="C630" s="97" t="s">
        <v>1792</v>
      </c>
      <c r="D630" s="96" t="s">
        <v>845</v>
      </c>
      <c r="E630" s="98">
        <v>45722</v>
      </c>
      <c r="F630" s="96" t="s">
        <v>210</v>
      </c>
      <c r="G630" s="96">
        <v>2025</v>
      </c>
      <c r="H630" s="97" t="s">
        <v>116</v>
      </c>
      <c r="I630" s="97" t="s">
        <v>116</v>
      </c>
      <c r="J630" s="96" t="s">
        <v>116</v>
      </c>
      <c r="K630" s="98"/>
      <c r="L630" s="96"/>
      <c r="M630" s="96"/>
      <c r="N630" s="96" t="s">
        <v>3196</v>
      </c>
      <c r="O630" s="96"/>
      <c r="P630" s="97"/>
      <c r="Q630" s="97"/>
      <c r="R630" s="104" t="s">
        <v>50</v>
      </c>
      <c r="S630" s="104" t="s">
        <v>50</v>
      </c>
      <c r="T630" s="98"/>
      <c r="U630" s="97" t="s">
        <v>1884</v>
      </c>
      <c r="V630" s="96" t="s">
        <v>34</v>
      </c>
      <c r="W630" s="9">
        <f t="shared" ca="1" si="51"/>
        <v>589</v>
      </c>
      <c r="X630" s="9" t="str">
        <f t="shared" ca="1" si="52"/>
        <v>Above 1 Year</v>
      </c>
      <c r="Y630" s="9" t="str">
        <f t="shared" ca="1" si="53"/>
        <v/>
      </c>
      <c r="Z630" s="9" t="str">
        <f t="shared" ca="1" si="54"/>
        <v/>
      </c>
      <c r="AA630" s="97" t="s">
        <v>402</v>
      </c>
      <c r="AB630" s="97" t="s">
        <v>4694</v>
      </c>
      <c r="AC630" s="97" t="str">
        <f t="shared" ca="1" si="55"/>
        <v>Above 1 Year</v>
      </c>
    </row>
    <row r="631" spans="1:29" s="24" customFormat="1" ht="25.5" customHeight="1" x14ac:dyDescent="0.25">
      <c r="A631" s="96">
        <v>630</v>
      </c>
      <c r="B631" s="97" t="s">
        <v>28</v>
      </c>
      <c r="C631" s="97" t="s">
        <v>1794</v>
      </c>
      <c r="D631" s="96" t="s">
        <v>305</v>
      </c>
      <c r="E631" s="98">
        <v>45722</v>
      </c>
      <c r="F631" s="96" t="s">
        <v>210</v>
      </c>
      <c r="G631" s="96">
        <v>2025</v>
      </c>
      <c r="H631" s="97" t="s">
        <v>94</v>
      </c>
      <c r="I631" s="97" t="s">
        <v>94</v>
      </c>
      <c r="J631" s="96" t="s">
        <v>31</v>
      </c>
      <c r="K631" s="98"/>
      <c r="L631" s="96"/>
      <c r="M631" s="96"/>
      <c r="N631" s="96" t="s">
        <v>3196</v>
      </c>
      <c r="O631" s="96"/>
      <c r="P631" s="97"/>
      <c r="Q631" s="97"/>
      <c r="R631" s="104" t="s">
        <v>128</v>
      </c>
      <c r="S631" s="104" t="s">
        <v>112</v>
      </c>
      <c r="T631" s="98"/>
      <c r="U631" s="97" t="s">
        <v>1885</v>
      </c>
      <c r="V631" s="96" t="s">
        <v>34</v>
      </c>
      <c r="W631" s="9">
        <f t="shared" ca="1" si="51"/>
        <v>589</v>
      </c>
      <c r="X631" s="9" t="str">
        <f t="shared" ca="1" si="52"/>
        <v>Above 1 Year</v>
      </c>
      <c r="Y631" s="9" t="str">
        <f t="shared" ca="1" si="53"/>
        <v/>
      </c>
      <c r="Z631" s="9" t="str">
        <f t="shared" ca="1" si="54"/>
        <v/>
      </c>
      <c r="AA631" s="97" t="s">
        <v>245</v>
      </c>
      <c r="AB631" s="97" t="s">
        <v>4695</v>
      </c>
      <c r="AC631" s="97" t="str">
        <f t="shared" ca="1" si="55"/>
        <v>Above 1 Year</v>
      </c>
    </row>
    <row r="632" spans="1:29" s="24" customFormat="1" ht="25.5" customHeight="1" x14ac:dyDescent="0.25">
      <c r="A632" s="96">
        <v>631</v>
      </c>
      <c r="B632" s="97" t="s">
        <v>28</v>
      </c>
      <c r="C632" s="97" t="s">
        <v>1798</v>
      </c>
      <c r="D632" s="96" t="s">
        <v>1315</v>
      </c>
      <c r="E632" s="98">
        <v>45723</v>
      </c>
      <c r="F632" s="96" t="s">
        <v>210</v>
      </c>
      <c r="G632" s="96">
        <v>2025</v>
      </c>
      <c r="H632" s="97" t="s">
        <v>70</v>
      </c>
      <c r="I632" s="97" t="s">
        <v>70</v>
      </c>
      <c r="J632" s="96" t="s">
        <v>70</v>
      </c>
      <c r="K632" s="98"/>
      <c r="L632" s="96"/>
      <c r="M632" s="96"/>
      <c r="N632" s="96" t="s">
        <v>3196</v>
      </c>
      <c r="O632" s="96"/>
      <c r="P632" s="97"/>
      <c r="Q632" s="97"/>
      <c r="R632" s="104" t="s">
        <v>112</v>
      </c>
      <c r="S632" s="104" t="s">
        <v>112</v>
      </c>
      <c r="T632" s="98"/>
      <c r="U632" s="97" t="s">
        <v>1887</v>
      </c>
      <c r="V632" s="96" t="s">
        <v>34</v>
      </c>
      <c r="W632" s="9">
        <f t="shared" ca="1" si="51"/>
        <v>588</v>
      </c>
      <c r="X632" s="9" t="str">
        <f t="shared" ca="1" si="52"/>
        <v>Above 1 Year</v>
      </c>
      <c r="Y632" s="9" t="str">
        <f t="shared" ca="1" si="53"/>
        <v/>
      </c>
      <c r="Z632" s="9" t="str">
        <f t="shared" ca="1" si="54"/>
        <v/>
      </c>
      <c r="AA632" s="97" t="s">
        <v>254</v>
      </c>
      <c r="AB632" s="97" t="s">
        <v>4696</v>
      </c>
      <c r="AC632" s="97" t="str">
        <f t="shared" ca="1" si="55"/>
        <v>Above 1 Year</v>
      </c>
    </row>
    <row r="633" spans="1:29" s="24" customFormat="1" ht="25.5" customHeight="1" x14ac:dyDescent="0.25">
      <c r="A633" s="96">
        <v>632</v>
      </c>
      <c r="B633" s="97" t="s">
        <v>55</v>
      </c>
      <c r="C633" s="97" t="s">
        <v>1789</v>
      </c>
      <c r="D633" s="96" t="s">
        <v>1888</v>
      </c>
      <c r="E633" s="98">
        <v>45724</v>
      </c>
      <c r="F633" s="96" t="s">
        <v>210</v>
      </c>
      <c r="G633" s="96">
        <v>2025</v>
      </c>
      <c r="H633" s="97" t="s">
        <v>94</v>
      </c>
      <c r="I633" s="97" t="s">
        <v>94</v>
      </c>
      <c r="J633" s="96" t="s">
        <v>31</v>
      </c>
      <c r="K633" s="98"/>
      <c r="L633" s="96"/>
      <c r="M633" s="96"/>
      <c r="N633" s="96" t="s">
        <v>3196</v>
      </c>
      <c r="O633" s="96"/>
      <c r="P633" s="97"/>
      <c r="Q633" s="97"/>
      <c r="R633" s="104" t="s">
        <v>141</v>
      </c>
      <c r="S633" s="104" t="s">
        <v>141</v>
      </c>
      <c r="T633" s="98"/>
      <c r="U633" s="97" t="s">
        <v>1889</v>
      </c>
      <c r="V633" s="96" t="s">
        <v>34</v>
      </c>
      <c r="W633" s="9">
        <f t="shared" ca="1" si="51"/>
        <v>587</v>
      </c>
      <c r="X633" s="9" t="str">
        <f t="shared" ca="1" si="52"/>
        <v>Above 1 Year</v>
      </c>
      <c r="Y633" s="9" t="str">
        <f t="shared" ca="1" si="53"/>
        <v/>
      </c>
      <c r="Z633" s="9" t="str">
        <f t="shared" ca="1" si="54"/>
        <v/>
      </c>
      <c r="AA633" s="97" t="s">
        <v>245</v>
      </c>
      <c r="AB633" s="97" t="s">
        <v>4697</v>
      </c>
      <c r="AC633" s="97" t="str">
        <f t="shared" ca="1" si="55"/>
        <v>Above 1 Year</v>
      </c>
    </row>
    <row r="634" spans="1:29" s="24" customFormat="1" ht="25.5" customHeight="1" x14ac:dyDescent="0.25">
      <c r="A634" s="96">
        <v>633</v>
      </c>
      <c r="B634" s="97" t="s">
        <v>42</v>
      </c>
      <c r="C634" s="97" t="s">
        <v>1891</v>
      </c>
      <c r="D634" s="96" t="s">
        <v>1354</v>
      </c>
      <c r="E634" s="98">
        <v>45724</v>
      </c>
      <c r="F634" s="96" t="s">
        <v>210</v>
      </c>
      <c r="G634" s="96">
        <v>2025</v>
      </c>
      <c r="H634" s="97" t="s">
        <v>103</v>
      </c>
      <c r="I634" s="97" t="s">
        <v>49</v>
      </c>
      <c r="J634" s="96" t="s">
        <v>31</v>
      </c>
      <c r="K634" s="98"/>
      <c r="L634" s="96"/>
      <c r="M634" s="96"/>
      <c r="N634" s="96" t="s">
        <v>3196</v>
      </c>
      <c r="O634" s="96"/>
      <c r="P634" s="97"/>
      <c r="Q634" s="97"/>
      <c r="R634" s="104" t="s">
        <v>112</v>
      </c>
      <c r="S634" s="104" t="s">
        <v>112</v>
      </c>
      <c r="T634" s="98"/>
      <c r="U634" s="97" t="s">
        <v>1892</v>
      </c>
      <c r="V634" s="96" t="s">
        <v>34</v>
      </c>
      <c r="W634" s="9">
        <f t="shared" ca="1" si="51"/>
        <v>587</v>
      </c>
      <c r="X634" s="9" t="str">
        <f t="shared" ca="1" si="52"/>
        <v>Above 1 Year</v>
      </c>
      <c r="Y634" s="9" t="str">
        <f t="shared" ca="1" si="53"/>
        <v/>
      </c>
      <c r="Z634" s="9" t="str">
        <f t="shared" ca="1" si="54"/>
        <v/>
      </c>
      <c r="AA634" s="97" t="s">
        <v>207</v>
      </c>
      <c r="AB634" s="97" t="s">
        <v>4698</v>
      </c>
      <c r="AC634" s="97" t="str">
        <f t="shared" ca="1" si="55"/>
        <v>Above 1 Year</v>
      </c>
    </row>
    <row r="635" spans="1:29" s="24" customFormat="1" ht="25.5" customHeight="1" x14ac:dyDescent="0.25">
      <c r="A635" s="96">
        <v>634</v>
      </c>
      <c r="B635" s="97" t="s">
        <v>105</v>
      </c>
      <c r="C635" s="97" t="s">
        <v>1869</v>
      </c>
      <c r="D635" s="96" t="s">
        <v>1819</v>
      </c>
      <c r="E635" s="98">
        <v>45724</v>
      </c>
      <c r="F635" s="96" t="s">
        <v>210</v>
      </c>
      <c r="G635" s="96">
        <v>2025</v>
      </c>
      <c r="H635" s="97" t="s">
        <v>116</v>
      </c>
      <c r="I635" s="97" t="s">
        <v>116</v>
      </c>
      <c r="J635" s="96" t="s">
        <v>116</v>
      </c>
      <c r="K635" s="98"/>
      <c r="L635" s="96"/>
      <c r="M635" s="96"/>
      <c r="N635" s="96" t="s">
        <v>3196</v>
      </c>
      <c r="O635" s="96"/>
      <c r="P635" s="97"/>
      <c r="Q635" s="97"/>
      <c r="R635" s="104" t="s">
        <v>50</v>
      </c>
      <c r="S635" s="104" t="s">
        <v>50</v>
      </c>
      <c r="T635" s="98"/>
      <c r="U635" s="97" t="s">
        <v>1893</v>
      </c>
      <c r="V635" s="96" t="s">
        <v>34</v>
      </c>
      <c r="W635" s="9">
        <f t="shared" ca="1" si="51"/>
        <v>587</v>
      </c>
      <c r="X635" s="9" t="str">
        <f t="shared" ca="1" si="52"/>
        <v>Above 1 Year</v>
      </c>
      <c r="Y635" s="9" t="str">
        <f t="shared" ca="1" si="53"/>
        <v/>
      </c>
      <c r="Z635" s="9" t="str">
        <f t="shared" ca="1" si="54"/>
        <v/>
      </c>
      <c r="AA635" s="97" t="s">
        <v>402</v>
      </c>
      <c r="AB635" s="97" t="s">
        <v>4699</v>
      </c>
      <c r="AC635" s="97" t="str">
        <f t="shared" ca="1" si="55"/>
        <v>Above 1 Year</v>
      </c>
    </row>
    <row r="636" spans="1:29" s="24" customFormat="1" ht="25.5" customHeight="1" x14ac:dyDescent="0.25">
      <c r="A636" s="96">
        <v>635</v>
      </c>
      <c r="B636" s="97" t="s">
        <v>68</v>
      </c>
      <c r="C636" s="97" t="s">
        <v>1901</v>
      </c>
      <c r="D636" s="96" t="s">
        <v>845</v>
      </c>
      <c r="E636" s="98">
        <v>45726</v>
      </c>
      <c r="F636" s="96" t="s">
        <v>210</v>
      </c>
      <c r="G636" s="96">
        <v>2025</v>
      </c>
      <c r="H636" s="97" t="s">
        <v>116</v>
      </c>
      <c r="I636" s="97" t="s">
        <v>116</v>
      </c>
      <c r="J636" s="96" t="s">
        <v>116</v>
      </c>
      <c r="K636" s="98">
        <v>45965</v>
      </c>
      <c r="L636" s="96" t="s">
        <v>191</v>
      </c>
      <c r="M636" s="96"/>
      <c r="N636" s="96" t="s">
        <v>3196</v>
      </c>
      <c r="O636" s="96"/>
      <c r="P636" s="97"/>
      <c r="Q636" s="97"/>
      <c r="R636" s="104" t="s">
        <v>2664</v>
      </c>
      <c r="S636" s="104" t="s">
        <v>2664</v>
      </c>
      <c r="T636" s="98">
        <v>45965</v>
      </c>
      <c r="U636" s="97" t="s">
        <v>1902</v>
      </c>
      <c r="V636" s="96" t="s">
        <v>34</v>
      </c>
      <c r="W636" s="9">
        <f t="shared" ca="1" si="51"/>
        <v>585</v>
      </c>
      <c r="X636" s="9" t="str">
        <f t="shared" ca="1" si="52"/>
        <v>Above 1 Year</v>
      </c>
      <c r="Y636" s="9">
        <f t="shared" ca="1" si="53"/>
        <v>346</v>
      </c>
      <c r="Z636" s="9" t="str">
        <f t="shared" ca="1" si="54"/>
        <v>Above 6 Months</v>
      </c>
      <c r="AA636" s="97" t="s">
        <v>402</v>
      </c>
      <c r="AB636" s="97" t="s">
        <v>4703</v>
      </c>
      <c r="AC636" s="97" t="str">
        <f t="shared" ca="1" si="55"/>
        <v>Above 1 Year</v>
      </c>
    </row>
    <row r="637" spans="1:29" s="24" customFormat="1" ht="25.5" customHeight="1" x14ac:dyDescent="0.25">
      <c r="A637" s="96">
        <v>636</v>
      </c>
      <c r="B637" s="97" t="s">
        <v>89</v>
      </c>
      <c r="C637" s="97" t="s">
        <v>1457</v>
      </c>
      <c r="D637" s="96" t="s">
        <v>1458</v>
      </c>
      <c r="E637" s="98">
        <v>45726</v>
      </c>
      <c r="F637" s="96" t="s">
        <v>210</v>
      </c>
      <c r="G637" s="96">
        <v>2025</v>
      </c>
      <c r="H637" s="97" t="s">
        <v>148</v>
      </c>
      <c r="I637" s="97" t="s">
        <v>39</v>
      </c>
      <c r="J637" s="96" t="s">
        <v>31</v>
      </c>
      <c r="K637" s="98"/>
      <c r="L637" s="96"/>
      <c r="M637" s="96"/>
      <c r="N637" s="96" t="s">
        <v>3196</v>
      </c>
      <c r="O637" s="96"/>
      <c r="P637" s="97"/>
      <c r="Q637" s="97"/>
      <c r="R637" s="104" t="s">
        <v>141</v>
      </c>
      <c r="S637" s="104" t="s">
        <v>141</v>
      </c>
      <c r="T637" s="98"/>
      <c r="U637" s="97" t="s">
        <v>1459</v>
      </c>
      <c r="V637" s="96" t="s">
        <v>34</v>
      </c>
      <c r="W637" s="9">
        <f t="shared" ca="1" si="51"/>
        <v>585</v>
      </c>
      <c r="X637" s="9" t="str">
        <f t="shared" ca="1" si="52"/>
        <v>Above 1 Year</v>
      </c>
      <c r="Y637" s="9" t="str">
        <f t="shared" ca="1" si="53"/>
        <v/>
      </c>
      <c r="Z637" s="9" t="str">
        <f t="shared" ca="1" si="54"/>
        <v/>
      </c>
      <c r="AA637" s="97" t="s">
        <v>378</v>
      </c>
      <c r="AB637" s="97" t="s">
        <v>4704</v>
      </c>
      <c r="AC637" s="97" t="str">
        <f t="shared" ca="1" si="55"/>
        <v>Above 1 Year</v>
      </c>
    </row>
    <row r="638" spans="1:29" s="24" customFormat="1" ht="25.5" customHeight="1" x14ac:dyDescent="0.25">
      <c r="A638" s="96">
        <v>637</v>
      </c>
      <c r="B638" s="97" t="s">
        <v>65</v>
      </c>
      <c r="C638" s="97" t="s">
        <v>1785</v>
      </c>
      <c r="D638" s="96" t="s">
        <v>845</v>
      </c>
      <c r="E638" s="98">
        <v>45728</v>
      </c>
      <c r="F638" s="96" t="s">
        <v>210</v>
      </c>
      <c r="G638" s="96">
        <v>2025</v>
      </c>
      <c r="H638" s="97" t="s">
        <v>116</v>
      </c>
      <c r="I638" s="97" t="s">
        <v>116</v>
      </c>
      <c r="J638" s="96" t="s">
        <v>116</v>
      </c>
      <c r="K638" s="98"/>
      <c r="L638" s="96"/>
      <c r="M638" s="96"/>
      <c r="N638" s="96" t="s">
        <v>3196</v>
      </c>
      <c r="O638" s="96"/>
      <c r="P638" s="97"/>
      <c r="Q638" s="97"/>
      <c r="R638" s="104" t="s">
        <v>50</v>
      </c>
      <c r="S638" s="104" t="s">
        <v>50</v>
      </c>
      <c r="T638" s="98"/>
      <c r="U638" s="97" t="s">
        <v>1903</v>
      </c>
      <c r="V638" s="96" t="s">
        <v>34</v>
      </c>
      <c r="W638" s="9">
        <f t="shared" ca="1" si="51"/>
        <v>583</v>
      </c>
      <c r="X638" s="9" t="str">
        <f t="shared" ca="1" si="52"/>
        <v>Above 1 Year</v>
      </c>
      <c r="Y638" s="9" t="str">
        <f t="shared" ref="Y638:Y679" ca="1" si="56">IF(T638&lt;&gt;"",DATEDIF(T638,TODAY(),"D"),"")</f>
        <v/>
      </c>
      <c r="Z638" s="9" t="str">
        <f t="shared" ref="Z638:Z679" ca="1" si="57">IF(Y638&lt;&gt;"",IF(Y638&gt;365,"Above 1 Year",IF(AND(Y638&lt;=365,Y638&gt;180),"Above 6 Months",IF(AND(Y638&lt;=180,Y638&gt;90),"Above 3 Months",IF(AND(Y638&lt;=90,Y638&gt;60),"Above 60 Days",IF(AND(Y638&lt;=60,Y638&gt;45),"45 to 60 Days","Below 45 Days"))))),"")</f>
        <v/>
      </c>
      <c r="AA638" s="97" t="s">
        <v>402</v>
      </c>
      <c r="AB638" s="97" t="s">
        <v>4705</v>
      </c>
      <c r="AC638" s="97" t="str">
        <f t="shared" ca="1" si="55"/>
        <v>Above 1 Year</v>
      </c>
    </row>
    <row r="639" spans="1:29" s="24" customFormat="1" ht="25.5" customHeight="1" x14ac:dyDescent="0.25">
      <c r="A639" s="96">
        <v>638</v>
      </c>
      <c r="B639" s="97" t="s">
        <v>114</v>
      </c>
      <c r="C639" s="97" t="s">
        <v>1761</v>
      </c>
      <c r="D639" s="96" t="s">
        <v>845</v>
      </c>
      <c r="E639" s="98">
        <v>45728</v>
      </c>
      <c r="F639" s="96" t="s">
        <v>210</v>
      </c>
      <c r="G639" s="96">
        <v>2025</v>
      </c>
      <c r="H639" s="97" t="s">
        <v>116</v>
      </c>
      <c r="I639" s="97" t="s">
        <v>116</v>
      </c>
      <c r="J639" s="96" t="s">
        <v>116</v>
      </c>
      <c r="K639" s="98"/>
      <c r="L639" s="96"/>
      <c r="M639" s="96"/>
      <c r="N639" s="96" t="s">
        <v>3196</v>
      </c>
      <c r="O639" s="96"/>
      <c r="P639" s="97"/>
      <c r="Q639" s="97"/>
      <c r="R639" s="104" t="s">
        <v>50</v>
      </c>
      <c r="S639" s="104" t="s">
        <v>50</v>
      </c>
      <c r="T639" s="98"/>
      <c r="U639" s="97" t="s">
        <v>1904</v>
      </c>
      <c r="V639" s="96" t="s">
        <v>34</v>
      </c>
      <c r="W639" s="9">
        <f t="shared" ca="1" si="51"/>
        <v>583</v>
      </c>
      <c r="X639" s="9" t="str">
        <f t="shared" ca="1" si="52"/>
        <v>Above 1 Year</v>
      </c>
      <c r="Y639" s="9" t="str">
        <f t="shared" ca="1" si="56"/>
        <v/>
      </c>
      <c r="Z639" s="9" t="str">
        <f t="shared" ca="1" si="57"/>
        <v/>
      </c>
      <c r="AA639" s="97" t="s">
        <v>402</v>
      </c>
      <c r="AB639" s="97" t="s">
        <v>4706</v>
      </c>
      <c r="AC639" s="97" t="str">
        <f t="shared" ref="AC639:AC679" ca="1" si="58">IF(S639="SC/PRC/CC No. Awaited","",X639)</f>
        <v>Above 1 Year</v>
      </c>
    </row>
    <row r="640" spans="1:29" s="24" customFormat="1" ht="25.5" customHeight="1" x14ac:dyDescent="0.25">
      <c r="A640" s="96">
        <v>639</v>
      </c>
      <c r="B640" s="97" t="s">
        <v>42</v>
      </c>
      <c r="C640" s="97" t="s">
        <v>1905</v>
      </c>
      <c r="D640" s="96" t="s">
        <v>901</v>
      </c>
      <c r="E640" s="98">
        <v>45728</v>
      </c>
      <c r="F640" s="96" t="s">
        <v>210</v>
      </c>
      <c r="G640" s="96">
        <v>2025</v>
      </c>
      <c r="H640" s="97" t="s">
        <v>116</v>
      </c>
      <c r="I640" s="97" t="s">
        <v>116</v>
      </c>
      <c r="J640" s="96" t="s">
        <v>116</v>
      </c>
      <c r="K640" s="98"/>
      <c r="L640" s="96"/>
      <c r="M640" s="96"/>
      <c r="N640" s="96" t="s">
        <v>3196</v>
      </c>
      <c r="O640" s="96"/>
      <c r="P640" s="97"/>
      <c r="Q640" s="97"/>
      <c r="R640" s="104" t="s">
        <v>50</v>
      </c>
      <c r="S640" s="104" t="s">
        <v>50</v>
      </c>
      <c r="T640" s="98"/>
      <c r="U640" s="97" t="s">
        <v>1906</v>
      </c>
      <c r="V640" s="96" t="s">
        <v>34</v>
      </c>
      <c r="W640" s="9">
        <f t="shared" ca="1" si="51"/>
        <v>583</v>
      </c>
      <c r="X640" s="9" t="str">
        <f t="shared" ca="1" si="52"/>
        <v>Above 1 Year</v>
      </c>
      <c r="Y640" s="9" t="str">
        <f t="shared" ca="1" si="56"/>
        <v/>
      </c>
      <c r="Z640" s="9" t="str">
        <f t="shared" ca="1" si="57"/>
        <v/>
      </c>
      <c r="AA640" s="97" t="s">
        <v>402</v>
      </c>
      <c r="AB640" s="97" t="s">
        <v>4707</v>
      </c>
      <c r="AC640" s="97" t="str">
        <f t="shared" ca="1" si="58"/>
        <v>Above 1 Year</v>
      </c>
    </row>
    <row r="641" spans="1:29" s="24" customFormat="1" ht="25.5" customHeight="1" x14ac:dyDescent="0.25">
      <c r="A641" s="96">
        <v>640</v>
      </c>
      <c r="B641" s="97" t="s">
        <v>38</v>
      </c>
      <c r="C641" s="97" t="s">
        <v>1911</v>
      </c>
      <c r="D641" s="96" t="s">
        <v>1315</v>
      </c>
      <c r="E641" s="98">
        <v>45729</v>
      </c>
      <c r="F641" s="96" t="s">
        <v>210</v>
      </c>
      <c r="G641" s="96">
        <v>2025</v>
      </c>
      <c r="H641" s="97" t="s">
        <v>70</v>
      </c>
      <c r="I641" s="97" t="s">
        <v>70</v>
      </c>
      <c r="J641" s="96" t="s">
        <v>70</v>
      </c>
      <c r="K641" s="98"/>
      <c r="L641" s="96"/>
      <c r="M641" s="96"/>
      <c r="N641" s="96" t="s">
        <v>3196</v>
      </c>
      <c r="O641" s="96"/>
      <c r="P641" s="97"/>
      <c r="Q641" s="97"/>
      <c r="R641" s="104" t="s">
        <v>142</v>
      </c>
      <c r="S641" s="104" t="s">
        <v>112</v>
      </c>
      <c r="T641" s="98"/>
      <c r="U641" s="97" t="s">
        <v>1912</v>
      </c>
      <c r="V641" s="96" t="s">
        <v>34</v>
      </c>
      <c r="W641" s="9">
        <f t="shared" ca="1" si="51"/>
        <v>582</v>
      </c>
      <c r="X641" s="9" t="str">
        <f t="shared" ca="1" si="52"/>
        <v>Above 1 Year</v>
      </c>
      <c r="Y641" s="9" t="str">
        <f t="shared" ca="1" si="56"/>
        <v/>
      </c>
      <c r="Z641" s="9" t="str">
        <f t="shared" ca="1" si="57"/>
        <v/>
      </c>
      <c r="AA641" s="97" t="s">
        <v>254</v>
      </c>
      <c r="AB641" s="97" t="s">
        <v>4708</v>
      </c>
      <c r="AC641" s="97" t="str">
        <f t="shared" ca="1" si="58"/>
        <v>Above 1 Year</v>
      </c>
    </row>
    <row r="642" spans="1:29" s="24" customFormat="1" ht="25.5" customHeight="1" x14ac:dyDescent="0.25">
      <c r="A642" s="96">
        <v>641</v>
      </c>
      <c r="B642" s="97" t="s">
        <v>42</v>
      </c>
      <c r="C642" s="97" t="s">
        <v>1814</v>
      </c>
      <c r="D642" s="96" t="s">
        <v>901</v>
      </c>
      <c r="E642" s="98">
        <v>45729</v>
      </c>
      <c r="F642" s="96" t="s">
        <v>210</v>
      </c>
      <c r="G642" s="96">
        <v>2025</v>
      </c>
      <c r="H642" s="97" t="s">
        <v>116</v>
      </c>
      <c r="I642" s="97" t="s">
        <v>116</v>
      </c>
      <c r="J642" s="96" t="s">
        <v>116</v>
      </c>
      <c r="K642" s="98"/>
      <c r="L642" s="96"/>
      <c r="M642" s="96"/>
      <c r="N642" s="96" t="s">
        <v>3196</v>
      </c>
      <c r="O642" s="96"/>
      <c r="P642" s="97"/>
      <c r="Q642" s="97"/>
      <c r="R642" s="104" t="s">
        <v>50</v>
      </c>
      <c r="S642" s="104" t="s">
        <v>50</v>
      </c>
      <c r="T642" s="98"/>
      <c r="U642" s="97" t="s">
        <v>1914</v>
      </c>
      <c r="V642" s="96" t="s">
        <v>34</v>
      </c>
      <c r="W642" s="9">
        <f t="shared" ref="W642:W705" ca="1" si="59">IF(N642="UI",DATEDIF(E642,TODAY(),"D"),"")</f>
        <v>582</v>
      </c>
      <c r="X642" s="9" t="str">
        <f t="shared" ref="X642:X705" ca="1" si="60">IF(N642="UI",IF(W642&gt;365,"Above 1 Year",IF(AND(W642&lt;=365,W642&gt;180),"Above 6 Months",IF(AND(W642&lt;=180,W642&gt;90),"Above 3 Months",IF(AND(W642&lt;=90,W642&gt;60),"Above 60 Days",IF(AND(W642&lt;=60,W642&gt;45),"45 to 60 Days","Below 45 Days"))))),"")</f>
        <v>Above 1 Year</v>
      </c>
      <c r="Y642" s="9" t="str">
        <f t="shared" ca="1" si="56"/>
        <v/>
      </c>
      <c r="Z642" s="9" t="str">
        <f t="shared" ca="1" si="57"/>
        <v/>
      </c>
      <c r="AA642" s="97" t="s">
        <v>402</v>
      </c>
      <c r="AB642" s="97" t="s">
        <v>4709</v>
      </c>
      <c r="AC642" s="97" t="str">
        <f t="shared" ca="1" si="58"/>
        <v>Above 1 Year</v>
      </c>
    </row>
    <row r="643" spans="1:29" s="24" customFormat="1" ht="25.5" customHeight="1" x14ac:dyDescent="0.25">
      <c r="A643" s="96">
        <v>642</v>
      </c>
      <c r="B643" s="97" t="s">
        <v>28</v>
      </c>
      <c r="C643" s="97" t="s">
        <v>1898</v>
      </c>
      <c r="D643" s="96" t="s">
        <v>600</v>
      </c>
      <c r="E643" s="98">
        <v>45730</v>
      </c>
      <c r="F643" s="96" t="s">
        <v>210</v>
      </c>
      <c r="G643" s="96">
        <v>2025</v>
      </c>
      <c r="H643" s="97" t="s">
        <v>48</v>
      </c>
      <c r="I643" s="97" t="s">
        <v>49</v>
      </c>
      <c r="J643" s="96" t="s">
        <v>31</v>
      </c>
      <c r="K643" s="98"/>
      <c r="L643" s="96"/>
      <c r="M643" s="96"/>
      <c r="N643" s="96" t="s">
        <v>3196</v>
      </c>
      <c r="O643" s="96"/>
      <c r="P643" s="97"/>
      <c r="Q643" s="97"/>
      <c r="R643" s="104" t="s">
        <v>112</v>
      </c>
      <c r="S643" s="104" t="s">
        <v>112</v>
      </c>
      <c r="T643" s="98"/>
      <c r="U643" s="97" t="s">
        <v>1915</v>
      </c>
      <c r="V643" s="96" t="s">
        <v>34</v>
      </c>
      <c r="W643" s="9">
        <f t="shared" ca="1" si="59"/>
        <v>581</v>
      </c>
      <c r="X643" s="9" t="str">
        <f t="shared" ca="1" si="60"/>
        <v>Above 1 Year</v>
      </c>
      <c r="Y643" s="9" t="str">
        <f t="shared" ca="1" si="56"/>
        <v/>
      </c>
      <c r="Z643" s="9" t="str">
        <f t="shared" ca="1" si="57"/>
        <v/>
      </c>
      <c r="AA643" s="97" t="s">
        <v>207</v>
      </c>
      <c r="AB643" s="97" t="s">
        <v>4710</v>
      </c>
      <c r="AC643" s="97" t="str">
        <f t="shared" ca="1" si="58"/>
        <v>Above 1 Year</v>
      </c>
    </row>
    <row r="644" spans="1:29" s="24" customFormat="1" ht="25.5" customHeight="1" x14ac:dyDescent="0.25">
      <c r="A644" s="96">
        <v>643</v>
      </c>
      <c r="B644" s="97" t="s">
        <v>28</v>
      </c>
      <c r="C644" s="97" t="s">
        <v>1872</v>
      </c>
      <c r="D644" s="96" t="s">
        <v>1315</v>
      </c>
      <c r="E644" s="98">
        <v>45732</v>
      </c>
      <c r="F644" s="96" t="s">
        <v>210</v>
      </c>
      <c r="G644" s="96">
        <v>2025</v>
      </c>
      <c r="H644" s="97" t="s">
        <v>70</v>
      </c>
      <c r="I644" s="97" t="s">
        <v>70</v>
      </c>
      <c r="J644" s="96" t="s">
        <v>70</v>
      </c>
      <c r="K644" s="98"/>
      <c r="L644" s="96"/>
      <c r="M644" s="96"/>
      <c r="N644" s="96" t="s">
        <v>3196</v>
      </c>
      <c r="O644" s="96"/>
      <c r="P644" s="97"/>
      <c r="Q644" s="97"/>
      <c r="R644" s="104" t="s">
        <v>112</v>
      </c>
      <c r="S644" s="104" t="s">
        <v>112</v>
      </c>
      <c r="T644" s="98"/>
      <c r="U644" s="97" t="s">
        <v>1917</v>
      </c>
      <c r="V644" s="96" t="s">
        <v>34</v>
      </c>
      <c r="W644" s="9">
        <f t="shared" ca="1" si="59"/>
        <v>579</v>
      </c>
      <c r="X644" s="9" t="str">
        <f t="shared" ca="1" si="60"/>
        <v>Above 1 Year</v>
      </c>
      <c r="Y644" s="9" t="str">
        <f t="shared" ca="1" si="56"/>
        <v/>
      </c>
      <c r="Z644" s="9" t="str">
        <f t="shared" ca="1" si="57"/>
        <v/>
      </c>
      <c r="AA644" s="97" t="s">
        <v>254</v>
      </c>
      <c r="AB644" s="97" t="s">
        <v>4711</v>
      </c>
      <c r="AC644" s="97" t="str">
        <f t="shared" ca="1" si="58"/>
        <v>Above 1 Year</v>
      </c>
    </row>
    <row r="645" spans="1:29" s="24" customFormat="1" ht="25.5" customHeight="1" x14ac:dyDescent="0.25">
      <c r="A645" s="96">
        <v>644</v>
      </c>
      <c r="B645" s="97" t="s">
        <v>66</v>
      </c>
      <c r="C645" s="97" t="s">
        <v>1761</v>
      </c>
      <c r="D645" s="96" t="s">
        <v>845</v>
      </c>
      <c r="E645" s="98">
        <v>45734</v>
      </c>
      <c r="F645" s="96" t="s">
        <v>210</v>
      </c>
      <c r="G645" s="96">
        <v>2025</v>
      </c>
      <c r="H645" s="97" t="s">
        <v>116</v>
      </c>
      <c r="I645" s="97" t="s">
        <v>116</v>
      </c>
      <c r="J645" s="96" t="s">
        <v>116</v>
      </c>
      <c r="K645" s="98"/>
      <c r="L645" s="96"/>
      <c r="M645" s="96"/>
      <c r="N645" s="96" t="s">
        <v>3196</v>
      </c>
      <c r="O645" s="96"/>
      <c r="P645" s="97"/>
      <c r="Q645" s="97"/>
      <c r="R645" s="104" t="s">
        <v>50</v>
      </c>
      <c r="S645" s="104" t="s">
        <v>50</v>
      </c>
      <c r="T645" s="98"/>
      <c r="U645" s="97" t="s">
        <v>1921</v>
      </c>
      <c r="V645" s="96" t="s">
        <v>34</v>
      </c>
      <c r="W645" s="9">
        <f t="shared" ca="1" si="59"/>
        <v>577</v>
      </c>
      <c r="X645" s="9" t="str">
        <f t="shared" ca="1" si="60"/>
        <v>Above 1 Year</v>
      </c>
      <c r="Y645" s="9" t="str">
        <f t="shared" ca="1" si="56"/>
        <v/>
      </c>
      <c r="Z645" s="9" t="str">
        <f t="shared" ca="1" si="57"/>
        <v/>
      </c>
      <c r="AA645" s="97" t="s">
        <v>402</v>
      </c>
      <c r="AB645" s="97" t="s">
        <v>4713</v>
      </c>
      <c r="AC645" s="97" t="str">
        <f t="shared" ca="1" si="58"/>
        <v>Above 1 Year</v>
      </c>
    </row>
    <row r="646" spans="1:29" s="24" customFormat="1" ht="25.5" customHeight="1" x14ac:dyDescent="0.25">
      <c r="A646" s="96">
        <v>645</v>
      </c>
      <c r="B646" s="97" t="s">
        <v>90</v>
      </c>
      <c r="C646" s="97" t="s">
        <v>1037</v>
      </c>
      <c r="D646" s="96" t="s">
        <v>1038</v>
      </c>
      <c r="E646" s="98">
        <v>45734</v>
      </c>
      <c r="F646" s="96" t="s">
        <v>210</v>
      </c>
      <c r="G646" s="96">
        <v>2025</v>
      </c>
      <c r="H646" s="97" t="s">
        <v>43</v>
      </c>
      <c r="I646" s="97" t="s">
        <v>30</v>
      </c>
      <c r="J646" s="96" t="s">
        <v>31</v>
      </c>
      <c r="K646" s="98"/>
      <c r="L646" s="96"/>
      <c r="M646" s="96"/>
      <c r="N646" s="96" t="s">
        <v>3196</v>
      </c>
      <c r="O646" s="96"/>
      <c r="P646" s="97"/>
      <c r="Q646" s="97"/>
      <c r="R646" s="104" t="s">
        <v>50</v>
      </c>
      <c r="S646" s="104" t="s">
        <v>50</v>
      </c>
      <c r="T646" s="98"/>
      <c r="U646" s="97" t="s">
        <v>1039</v>
      </c>
      <c r="V646" s="96" t="s">
        <v>34</v>
      </c>
      <c r="W646" s="9">
        <f t="shared" ca="1" si="59"/>
        <v>577</v>
      </c>
      <c r="X646" s="9" t="str">
        <f t="shared" ca="1" si="60"/>
        <v>Above 1 Year</v>
      </c>
      <c r="Y646" s="9" t="str">
        <f t="shared" ca="1" si="56"/>
        <v/>
      </c>
      <c r="Z646" s="9" t="str">
        <f t="shared" ca="1" si="57"/>
        <v/>
      </c>
      <c r="AA646" s="97" t="s">
        <v>193</v>
      </c>
      <c r="AB646" s="97" t="s">
        <v>4714</v>
      </c>
      <c r="AC646" s="97" t="str">
        <f t="shared" ca="1" si="58"/>
        <v>Above 1 Year</v>
      </c>
    </row>
    <row r="647" spans="1:29" s="24" customFormat="1" ht="25.5" customHeight="1" x14ac:dyDescent="0.25">
      <c r="A647" s="96">
        <v>646</v>
      </c>
      <c r="B647" s="97" t="s">
        <v>63</v>
      </c>
      <c r="C647" s="97" t="s">
        <v>1869</v>
      </c>
      <c r="D647" s="96" t="s">
        <v>1027</v>
      </c>
      <c r="E647" s="98">
        <v>45735</v>
      </c>
      <c r="F647" s="96" t="s">
        <v>210</v>
      </c>
      <c r="G647" s="96">
        <v>2025</v>
      </c>
      <c r="H647" s="97" t="s">
        <v>48</v>
      </c>
      <c r="I647" s="97" t="s">
        <v>49</v>
      </c>
      <c r="J647" s="96" t="s">
        <v>31</v>
      </c>
      <c r="K647" s="98"/>
      <c r="L647" s="96"/>
      <c r="M647" s="96"/>
      <c r="N647" s="96" t="s">
        <v>3196</v>
      </c>
      <c r="O647" s="96"/>
      <c r="P647" s="97"/>
      <c r="Q647" s="97"/>
      <c r="R647" s="104" t="s">
        <v>112</v>
      </c>
      <c r="S647" s="104" t="s">
        <v>112</v>
      </c>
      <c r="T647" s="98"/>
      <c r="U647" s="97" t="s">
        <v>1928</v>
      </c>
      <c r="V647" s="96" t="s">
        <v>34</v>
      </c>
      <c r="W647" s="9">
        <f t="shared" ca="1" si="59"/>
        <v>576</v>
      </c>
      <c r="X647" s="9" t="str">
        <f t="shared" ca="1" si="60"/>
        <v>Above 1 Year</v>
      </c>
      <c r="Y647" s="9" t="str">
        <f t="shared" ca="1" si="56"/>
        <v/>
      </c>
      <c r="Z647" s="9" t="str">
        <f t="shared" ca="1" si="57"/>
        <v/>
      </c>
      <c r="AA647" s="97" t="s">
        <v>207</v>
      </c>
      <c r="AB647" s="97" t="s">
        <v>4717</v>
      </c>
      <c r="AC647" s="97" t="str">
        <f t="shared" ca="1" si="58"/>
        <v>Above 1 Year</v>
      </c>
    </row>
    <row r="648" spans="1:29" s="24" customFormat="1" ht="25.5" customHeight="1" x14ac:dyDescent="0.25">
      <c r="A648" s="96">
        <v>647</v>
      </c>
      <c r="B648" s="97" t="s">
        <v>104</v>
      </c>
      <c r="C648" s="97" t="s">
        <v>1869</v>
      </c>
      <c r="D648" s="96" t="s">
        <v>1644</v>
      </c>
      <c r="E648" s="98">
        <v>45736</v>
      </c>
      <c r="F648" s="96" t="s">
        <v>210</v>
      </c>
      <c r="G648" s="96">
        <v>2025</v>
      </c>
      <c r="H648" s="97" t="s">
        <v>94</v>
      </c>
      <c r="I648" s="97" t="s">
        <v>94</v>
      </c>
      <c r="J648" s="96" t="s">
        <v>31</v>
      </c>
      <c r="K648" s="98"/>
      <c r="L648" s="96"/>
      <c r="M648" s="96"/>
      <c r="N648" s="96" t="s">
        <v>3196</v>
      </c>
      <c r="O648" s="96"/>
      <c r="P648" s="97"/>
      <c r="Q648" s="97"/>
      <c r="R648" s="104" t="s">
        <v>112</v>
      </c>
      <c r="S648" s="104" t="s">
        <v>112</v>
      </c>
      <c r="T648" s="98"/>
      <c r="U648" s="97" t="s">
        <v>1935</v>
      </c>
      <c r="V648" s="96" t="s">
        <v>34</v>
      </c>
      <c r="W648" s="9">
        <f t="shared" ca="1" si="59"/>
        <v>575</v>
      </c>
      <c r="X648" s="9" t="str">
        <f t="shared" ca="1" si="60"/>
        <v>Above 1 Year</v>
      </c>
      <c r="Y648" s="9" t="str">
        <f t="shared" ca="1" si="56"/>
        <v/>
      </c>
      <c r="Z648" s="9" t="str">
        <f t="shared" ca="1" si="57"/>
        <v/>
      </c>
      <c r="AA648" s="97" t="s">
        <v>245</v>
      </c>
      <c r="AB648" s="97" t="s">
        <v>4720</v>
      </c>
      <c r="AC648" s="97" t="str">
        <f t="shared" ca="1" si="58"/>
        <v>Above 1 Year</v>
      </c>
    </row>
    <row r="649" spans="1:29" s="24" customFormat="1" ht="25.5" customHeight="1" x14ac:dyDescent="0.25">
      <c r="A649" s="96">
        <v>648</v>
      </c>
      <c r="B649" s="97" t="s">
        <v>69</v>
      </c>
      <c r="C649" s="97" t="s">
        <v>1744</v>
      </c>
      <c r="D649" s="96" t="s">
        <v>1315</v>
      </c>
      <c r="E649" s="98">
        <v>45737</v>
      </c>
      <c r="F649" s="96" t="s">
        <v>210</v>
      </c>
      <c r="G649" s="96">
        <v>2025</v>
      </c>
      <c r="H649" s="97" t="s">
        <v>70</v>
      </c>
      <c r="I649" s="97" t="s">
        <v>70</v>
      </c>
      <c r="J649" s="96" t="s">
        <v>70</v>
      </c>
      <c r="K649" s="98"/>
      <c r="L649" s="96"/>
      <c r="M649" s="96"/>
      <c r="N649" s="96" t="s">
        <v>3196</v>
      </c>
      <c r="O649" s="96"/>
      <c r="P649" s="97"/>
      <c r="Q649" s="97"/>
      <c r="R649" s="104" t="s">
        <v>112</v>
      </c>
      <c r="S649" s="104" t="s">
        <v>112</v>
      </c>
      <c r="T649" s="98"/>
      <c r="U649" s="97" t="s">
        <v>1939</v>
      </c>
      <c r="V649" s="96" t="s">
        <v>34</v>
      </c>
      <c r="W649" s="9">
        <f t="shared" ca="1" si="59"/>
        <v>574</v>
      </c>
      <c r="X649" s="9" t="str">
        <f t="shared" ca="1" si="60"/>
        <v>Above 1 Year</v>
      </c>
      <c r="Y649" s="9" t="str">
        <f t="shared" ca="1" si="56"/>
        <v/>
      </c>
      <c r="Z649" s="9" t="str">
        <f t="shared" ca="1" si="57"/>
        <v/>
      </c>
      <c r="AA649" s="97" t="s">
        <v>254</v>
      </c>
      <c r="AB649" s="97" t="s">
        <v>4721</v>
      </c>
      <c r="AC649" s="97" t="str">
        <f t="shared" ca="1" si="58"/>
        <v>Above 1 Year</v>
      </c>
    </row>
    <row r="650" spans="1:29" s="24" customFormat="1" ht="25.5" customHeight="1" x14ac:dyDescent="0.25">
      <c r="A650" s="96">
        <v>649</v>
      </c>
      <c r="B650" s="97" t="s">
        <v>89</v>
      </c>
      <c r="C650" s="97" t="s">
        <v>1940</v>
      </c>
      <c r="D650" s="96" t="s">
        <v>980</v>
      </c>
      <c r="E650" s="98">
        <v>45737</v>
      </c>
      <c r="F650" s="96" t="s">
        <v>210</v>
      </c>
      <c r="G650" s="96">
        <v>2025</v>
      </c>
      <c r="H650" s="97" t="s">
        <v>77</v>
      </c>
      <c r="I650" s="97" t="s">
        <v>72</v>
      </c>
      <c r="J650" s="96" t="s">
        <v>31</v>
      </c>
      <c r="K650" s="98"/>
      <c r="L650" s="96"/>
      <c r="M650" s="96"/>
      <c r="N650" s="96" t="s">
        <v>3196</v>
      </c>
      <c r="O650" s="96"/>
      <c r="P650" s="97"/>
      <c r="Q650" s="97"/>
      <c r="R650" s="104" t="s">
        <v>112</v>
      </c>
      <c r="S650" s="104" t="s">
        <v>112</v>
      </c>
      <c r="T650" s="98"/>
      <c r="U650" s="97" t="s">
        <v>1941</v>
      </c>
      <c r="V650" s="96" t="s">
        <v>34</v>
      </c>
      <c r="W650" s="9">
        <f t="shared" ca="1" si="59"/>
        <v>574</v>
      </c>
      <c r="X650" s="9" t="str">
        <f t="shared" ca="1" si="60"/>
        <v>Above 1 Year</v>
      </c>
      <c r="Y650" s="9" t="str">
        <f t="shared" ca="1" si="56"/>
        <v/>
      </c>
      <c r="Z650" s="9" t="str">
        <f t="shared" ca="1" si="57"/>
        <v/>
      </c>
      <c r="AA650" s="97" t="s">
        <v>378</v>
      </c>
      <c r="AB650" s="97" t="s">
        <v>4722</v>
      </c>
      <c r="AC650" s="97" t="str">
        <f t="shared" ca="1" si="58"/>
        <v>Above 1 Year</v>
      </c>
    </row>
    <row r="651" spans="1:29" s="24" customFormat="1" ht="25.5" customHeight="1" x14ac:dyDescent="0.25">
      <c r="A651" s="96">
        <v>650</v>
      </c>
      <c r="B651" s="97" t="s">
        <v>28</v>
      </c>
      <c r="C651" s="97" t="s">
        <v>1808</v>
      </c>
      <c r="D651" s="96" t="s">
        <v>600</v>
      </c>
      <c r="E651" s="98">
        <v>45739</v>
      </c>
      <c r="F651" s="96" t="s">
        <v>210</v>
      </c>
      <c r="G651" s="96">
        <v>2025</v>
      </c>
      <c r="H651" s="97" t="s">
        <v>48</v>
      </c>
      <c r="I651" s="97" t="s">
        <v>49</v>
      </c>
      <c r="J651" s="96" t="s">
        <v>31</v>
      </c>
      <c r="K651" s="98"/>
      <c r="L651" s="96"/>
      <c r="M651" s="96"/>
      <c r="N651" s="96" t="s">
        <v>3196</v>
      </c>
      <c r="O651" s="96"/>
      <c r="P651" s="97"/>
      <c r="Q651" s="97"/>
      <c r="R651" s="104" t="s">
        <v>112</v>
      </c>
      <c r="S651" s="104" t="s">
        <v>50</v>
      </c>
      <c r="T651" s="98"/>
      <c r="U651" s="97" t="s">
        <v>1948</v>
      </c>
      <c r="V651" s="96" t="s">
        <v>34</v>
      </c>
      <c r="W651" s="9">
        <f t="shared" ca="1" si="59"/>
        <v>572</v>
      </c>
      <c r="X651" s="9" t="str">
        <f t="shared" ca="1" si="60"/>
        <v>Above 1 Year</v>
      </c>
      <c r="Y651" s="9" t="str">
        <f t="shared" ca="1" si="56"/>
        <v/>
      </c>
      <c r="Z651" s="9" t="str">
        <f t="shared" ca="1" si="57"/>
        <v/>
      </c>
      <c r="AA651" s="97" t="s">
        <v>207</v>
      </c>
      <c r="AB651" s="97" t="s">
        <v>4724</v>
      </c>
      <c r="AC651" s="97" t="str">
        <f t="shared" ca="1" si="58"/>
        <v>Above 1 Year</v>
      </c>
    </row>
    <row r="652" spans="1:29" s="24" customFormat="1" ht="25.5" customHeight="1" x14ac:dyDescent="0.25">
      <c r="A652" s="96">
        <v>651</v>
      </c>
      <c r="B652" s="97" t="s">
        <v>68</v>
      </c>
      <c r="C652" s="97" t="s">
        <v>1951</v>
      </c>
      <c r="D652" s="96" t="s">
        <v>901</v>
      </c>
      <c r="E652" s="98">
        <v>45740</v>
      </c>
      <c r="F652" s="96" t="s">
        <v>210</v>
      </c>
      <c r="G652" s="96">
        <v>2025</v>
      </c>
      <c r="H652" s="97" t="s">
        <v>116</v>
      </c>
      <c r="I652" s="97" t="s">
        <v>116</v>
      </c>
      <c r="J652" s="96" t="s">
        <v>116</v>
      </c>
      <c r="K652" s="98"/>
      <c r="L652" s="96"/>
      <c r="M652" s="96"/>
      <c r="N652" s="96" t="s">
        <v>3196</v>
      </c>
      <c r="O652" s="96"/>
      <c r="P652" s="97"/>
      <c r="Q652" s="97"/>
      <c r="R652" s="104" t="s">
        <v>50</v>
      </c>
      <c r="S652" s="104" t="s">
        <v>50</v>
      </c>
      <c r="T652" s="98"/>
      <c r="U652" s="97" t="s">
        <v>1952</v>
      </c>
      <c r="V652" s="96" t="s">
        <v>34</v>
      </c>
      <c r="W652" s="9">
        <f t="shared" ca="1" si="59"/>
        <v>571</v>
      </c>
      <c r="X652" s="9" t="str">
        <f t="shared" ca="1" si="60"/>
        <v>Above 1 Year</v>
      </c>
      <c r="Y652" s="9" t="str">
        <f t="shared" ca="1" si="56"/>
        <v/>
      </c>
      <c r="Z652" s="9" t="str">
        <f t="shared" ca="1" si="57"/>
        <v/>
      </c>
      <c r="AA652" s="97" t="s">
        <v>402</v>
      </c>
      <c r="AB652" s="97" t="s">
        <v>4725</v>
      </c>
      <c r="AC652" s="97" t="str">
        <f t="shared" ca="1" si="58"/>
        <v>Above 1 Year</v>
      </c>
    </row>
    <row r="653" spans="1:29" s="24" customFormat="1" ht="25.5" customHeight="1" x14ac:dyDescent="0.25">
      <c r="A653" s="96">
        <v>652</v>
      </c>
      <c r="B653" s="97" t="s">
        <v>89</v>
      </c>
      <c r="C653" s="97" t="s">
        <v>1954</v>
      </c>
      <c r="D653" s="96" t="s">
        <v>1027</v>
      </c>
      <c r="E653" s="98">
        <v>45741</v>
      </c>
      <c r="F653" s="96" t="s">
        <v>210</v>
      </c>
      <c r="G653" s="96">
        <v>2025</v>
      </c>
      <c r="H653" s="97" t="s">
        <v>48</v>
      </c>
      <c r="I653" s="97" t="s">
        <v>49</v>
      </c>
      <c r="J653" s="96" t="s">
        <v>31</v>
      </c>
      <c r="K653" s="98"/>
      <c r="L653" s="96"/>
      <c r="M653" s="96"/>
      <c r="N653" s="96" t="s">
        <v>3196</v>
      </c>
      <c r="O653" s="96"/>
      <c r="P653" s="97"/>
      <c r="Q653" s="97"/>
      <c r="R653" s="104" t="s">
        <v>112</v>
      </c>
      <c r="S653" s="104" t="s">
        <v>112</v>
      </c>
      <c r="T653" s="98"/>
      <c r="U653" s="97" t="s">
        <v>1955</v>
      </c>
      <c r="V653" s="96" t="s">
        <v>34</v>
      </c>
      <c r="W653" s="9">
        <f t="shared" ca="1" si="59"/>
        <v>570</v>
      </c>
      <c r="X653" s="9" t="str">
        <f t="shared" ca="1" si="60"/>
        <v>Above 1 Year</v>
      </c>
      <c r="Y653" s="9" t="str">
        <f t="shared" ca="1" si="56"/>
        <v/>
      </c>
      <c r="Z653" s="9" t="str">
        <f t="shared" ca="1" si="57"/>
        <v/>
      </c>
      <c r="AA653" s="97" t="s">
        <v>207</v>
      </c>
      <c r="AB653" s="97" t="s">
        <v>4726</v>
      </c>
      <c r="AC653" s="97" t="str">
        <f t="shared" ca="1" si="58"/>
        <v>Above 1 Year</v>
      </c>
    </row>
    <row r="654" spans="1:29" s="24" customFormat="1" ht="25.5" customHeight="1" x14ac:dyDescent="0.25">
      <c r="A654" s="96">
        <v>653</v>
      </c>
      <c r="B654" s="97" t="s">
        <v>79</v>
      </c>
      <c r="C654" s="97" t="s">
        <v>1911</v>
      </c>
      <c r="D654" s="96" t="s">
        <v>1957</v>
      </c>
      <c r="E654" s="98">
        <v>45742</v>
      </c>
      <c r="F654" s="96" t="s">
        <v>210</v>
      </c>
      <c r="G654" s="96">
        <v>2025</v>
      </c>
      <c r="H654" s="97" t="s">
        <v>29</v>
      </c>
      <c r="I654" s="97" t="s">
        <v>30</v>
      </c>
      <c r="J654" s="96" t="s">
        <v>31</v>
      </c>
      <c r="K654" s="98"/>
      <c r="L654" s="96"/>
      <c r="M654" s="96"/>
      <c r="N654" s="96" t="s">
        <v>3196</v>
      </c>
      <c r="O654" s="96"/>
      <c r="P654" s="97"/>
      <c r="Q654" s="97"/>
      <c r="R654" s="104" t="s">
        <v>139</v>
      </c>
      <c r="S654" s="104" t="s">
        <v>139</v>
      </c>
      <c r="T654" s="98">
        <v>45758</v>
      </c>
      <c r="U654" s="97" t="s">
        <v>1958</v>
      </c>
      <c r="V654" s="96" t="s">
        <v>34</v>
      </c>
      <c r="W654" s="9">
        <f t="shared" ca="1" si="59"/>
        <v>569</v>
      </c>
      <c r="X654" s="9" t="str">
        <f t="shared" ca="1" si="60"/>
        <v>Above 1 Year</v>
      </c>
      <c r="Y654" s="9">
        <f t="shared" ca="1" si="56"/>
        <v>553</v>
      </c>
      <c r="Z654" s="9" t="str">
        <f t="shared" ca="1" si="57"/>
        <v>Above 1 Year</v>
      </c>
      <c r="AA654" s="97" t="s">
        <v>193</v>
      </c>
      <c r="AB654" s="97" t="s">
        <v>4728</v>
      </c>
      <c r="AC654" s="97" t="str">
        <f t="shared" ca="1" si="58"/>
        <v>Above 1 Year</v>
      </c>
    </row>
    <row r="655" spans="1:29" s="24" customFormat="1" ht="25.5" customHeight="1" x14ac:dyDescent="0.25">
      <c r="A655" s="96">
        <v>654</v>
      </c>
      <c r="B655" s="97" t="s">
        <v>38</v>
      </c>
      <c r="C655" s="97" t="s">
        <v>1901</v>
      </c>
      <c r="D655" s="96" t="s">
        <v>980</v>
      </c>
      <c r="E655" s="98">
        <v>45743</v>
      </c>
      <c r="F655" s="96" t="s">
        <v>210</v>
      </c>
      <c r="G655" s="96">
        <v>2025</v>
      </c>
      <c r="H655" s="97" t="s">
        <v>77</v>
      </c>
      <c r="I655" s="97" t="s">
        <v>72</v>
      </c>
      <c r="J655" s="96" t="s">
        <v>31</v>
      </c>
      <c r="K655" s="98"/>
      <c r="L655" s="96"/>
      <c r="M655" s="96"/>
      <c r="N655" s="96" t="s">
        <v>3196</v>
      </c>
      <c r="O655" s="96"/>
      <c r="P655" s="97"/>
      <c r="Q655" s="97"/>
      <c r="R655" s="104" t="s">
        <v>112</v>
      </c>
      <c r="S655" s="104" t="s">
        <v>112</v>
      </c>
      <c r="T655" s="98"/>
      <c r="U655" s="97" t="s">
        <v>1959</v>
      </c>
      <c r="V655" s="96" t="s">
        <v>34</v>
      </c>
      <c r="W655" s="9">
        <f t="shared" ca="1" si="59"/>
        <v>568</v>
      </c>
      <c r="X655" s="9" t="str">
        <f t="shared" ca="1" si="60"/>
        <v>Above 1 Year</v>
      </c>
      <c r="Y655" s="9" t="str">
        <f t="shared" ca="1" si="56"/>
        <v/>
      </c>
      <c r="Z655" s="9" t="str">
        <f t="shared" ca="1" si="57"/>
        <v/>
      </c>
      <c r="AA655" s="97" t="s">
        <v>378</v>
      </c>
      <c r="AB655" s="97" t="s">
        <v>4729</v>
      </c>
      <c r="AC655" s="97" t="str">
        <f t="shared" ca="1" si="58"/>
        <v>Above 1 Year</v>
      </c>
    </row>
    <row r="656" spans="1:29" s="24" customFormat="1" ht="25.5" customHeight="1" x14ac:dyDescent="0.25">
      <c r="A656" s="96">
        <v>655</v>
      </c>
      <c r="B656" s="97" t="s">
        <v>65</v>
      </c>
      <c r="C656" s="97" t="s">
        <v>1026</v>
      </c>
      <c r="D656" s="96" t="s">
        <v>845</v>
      </c>
      <c r="E656" s="98">
        <v>45743</v>
      </c>
      <c r="F656" s="96" t="s">
        <v>210</v>
      </c>
      <c r="G656" s="96">
        <v>2025</v>
      </c>
      <c r="H656" s="97" t="s">
        <v>116</v>
      </c>
      <c r="I656" s="97" t="s">
        <v>116</v>
      </c>
      <c r="J656" s="96" t="s">
        <v>116</v>
      </c>
      <c r="K656" s="98"/>
      <c r="L656" s="96"/>
      <c r="M656" s="96"/>
      <c r="N656" s="96" t="s">
        <v>3196</v>
      </c>
      <c r="O656" s="96"/>
      <c r="P656" s="97"/>
      <c r="Q656" s="97"/>
      <c r="R656" s="104" t="s">
        <v>50</v>
      </c>
      <c r="S656" s="104" t="s">
        <v>50</v>
      </c>
      <c r="T656" s="98"/>
      <c r="U656" s="97" t="s">
        <v>1960</v>
      </c>
      <c r="V656" s="96" t="s">
        <v>34</v>
      </c>
      <c r="W656" s="9">
        <f t="shared" ca="1" si="59"/>
        <v>568</v>
      </c>
      <c r="X656" s="9" t="str">
        <f t="shared" ca="1" si="60"/>
        <v>Above 1 Year</v>
      </c>
      <c r="Y656" s="9" t="str">
        <f t="shared" ca="1" si="56"/>
        <v/>
      </c>
      <c r="Z656" s="9" t="str">
        <f t="shared" ca="1" si="57"/>
        <v/>
      </c>
      <c r="AA656" s="97" t="s">
        <v>402</v>
      </c>
      <c r="AB656" s="97" t="s">
        <v>4730</v>
      </c>
      <c r="AC656" s="97" t="str">
        <f t="shared" ca="1" si="58"/>
        <v>Above 1 Year</v>
      </c>
    </row>
    <row r="657" spans="1:29" s="24" customFormat="1" ht="25.5" customHeight="1" x14ac:dyDescent="0.25">
      <c r="A657" s="96">
        <v>656</v>
      </c>
      <c r="B657" s="97" t="s">
        <v>38</v>
      </c>
      <c r="C657" s="97" t="s">
        <v>1962</v>
      </c>
      <c r="D657" s="96" t="s">
        <v>1963</v>
      </c>
      <c r="E657" s="98">
        <v>45744</v>
      </c>
      <c r="F657" s="96" t="s">
        <v>210</v>
      </c>
      <c r="G657" s="96">
        <v>2025</v>
      </c>
      <c r="H657" s="97" t="s">
        <v>59</v>
      </c>
      <c r="I657" s="97" t="s">
        <v>59</v>
      </c>
      <c r="J657" s="96" t="s">
        <v>60</v>
      </c>
      <c r="K657" s="98"/>
      <c r="L657" s="96"/>
      <c r="M657" s="96"/>
      <c r="N657" s="96" t="s">
        <v>3196</v>
      </c>
      <c r="O657" s="96"/>
      <c r="P657" s="97"/>
      <c r="Q657" s="97"/>
      <c r="R657" s="104" t="s">
        <v>112</v>
      </c>
      <c r="S657" s="104" t="s">
        <v>173</v>
      </c>
      <c r="T657" s="98">
        <v>45236</v>
      </c>
      <c r="U657" s="97" t="s">
        <v>1965</v>
      </c>
      <c r="V657" s="96" t="s">
        <v>34</v>
      </c>
      <c r="W657" s="9">
        <f t="shared" ca="1" si="59"/>
        <v>567</v>
      </c>
      <c r="X657" s="9" t="str">
        <f t="shared" ca="1" si="60"/>
        <v>Above 1 Year</v>
      </c>
      <c r="Y657" s="9">
        <f t="shared" ca="1" si="56"/>
        <v>1075</v>
      </c>
      <c r="Z657" s="9" t="str">
        <f t="shared" ca="1" si="57"/>
        <v>Above 1 Year</v>
      </c>
      <c r="AA657" s="97" t="s">
        <v>229</v>
      </c>
      <c r="AB657" s="97" t="s">
        <v>4731</v>
      </c>
      <c r="AC657" s="97" t="str">
        <f t="shared" ca="1" si="58"/>
        <v>Above 1 Year</v>
      </c>
    </row>
    <row r="658" spans="1:29" s="24" customFormat="1" ht="25.5" customHeight="1" x14ac:dyDescent="0.25">
      <c r="A658" s="96">
        <v>657</v>
      </c>
      <c r="B658" s="97" t="s">
        <v>68</v>
      </c>
      <c r="C658" s="97" t="s">
        <v>1275</v>
      </c>
      <c r="D658" s="96" t="s">
        <v>1276</v>
      </c>
      <c r="E658" s="98">
        <v>45744</v>
      </c>
      <c r="F658" s="96" t="s">
        <v>210</v>
      </c>
      <c r="G658" s="96">
        <v>2025</v>
      </c>
      <c r="H658" s="97" t="s">
        <v>39</v>
      </c>
      <c r="I658" s="97" t="s">
        <v>39</v>
      </c>
      <c r="J658" s="96" t="s">
        <v>31</v>
      </c>
      <c r="K658" s="98"/>
      <c r="L658" s="96"/>
      <c r="M658" s="96"/>
      <c r="N658" s="96" t="s">
        <v>3196</v>
      </c>
      <c r="O658" s="96"/>
      <c r="P658" s="97"/>
      <c r="Q658" s="97"/>
      <c r="R658" s="104" t="s">
        <v>50</v>
      </c>
      <c r="S658" s="104" t="s">
        <v>50</v>
      </c>
      <c r="T658" s="98"/>
      <c r="U658" s="97" t="s">
        <v>1277</v>
      </c>
      <c r="V658" s="96" t="s">
        <v>34</v>
      </c>
      <c r="W658" s="9">
        <f t="shared" ca="1" si="59"/>
        <v>567</v>
      </c>
      <c r="X658" s="9" t="str">
        <f t="shared" ca="1" si="60"/>
        <v>Above 1 Year</v>
      </c>
      <c r="Y658" s="9" t="str">
        <f t="shared" ca="1" si="56"/>
        <v/>
      </c>
      <c r="Z658" s="9" t="str">
        <f t="shared" ca="1" si="57"/>
        <v/>
      </c>
      <c r="AA658" s="97" t="s">
        <v>203</v>
      </c>
      <c r="AB658" s="97" t="s">
        <v>4732</v>
      </c>
      <c r="AC658" s="97" t="str">
        <f t="shared" ca="1" si="58"/>
        <v>Above 1 Year</v>
      </c>
    </row>
    <row r="659" spans="1:29" s="24" customFormat="1" ht="25.5" customHeight="1" x14ac:dyDescent="0.25">
      <c r="A659" s="96">
        <v>658</v>
      </c>
      <c r="B659" s="97" t="s">
        <v>68</v>
      </c>
      <c r="C659" s="97" t="s">
        <v>1841</v>
      </c>
      <c r="D659" s="96" t="s">
        <v>261</v>
      </c>
      <c r="E659" s="98">
        <v>45744</v>
      </c>
      <c r="F659" s="96" t="s">
        <v>210</v>
      </c>
      <c r="G659" s="96">
        <v>2025</v>
      </c>
      <c r="H659" s="97" t="s">
        <v>94</v>
      </c>
      <c r="I659" s="97" t="s">
        <v>94</v>
      </c>
      <c r="J659" s="96" t="s">
        <v>31</v>
      </c>
      <c r="K659" s="98"/>
      <c r="L659" s="96"/>
      <c r="M659" s="96"/>
      <c r="N659" s="96" t="s">
        <v>3196</v>
      </c>
      <c r="O659" s="96"/>
      <c r="P659" s="97"/>
      <c r="Q659" s="97"/>
      <c r="R659" s="104" t="s">
        <v>112</v>
      </c>
      <c r="S659" s="104" t="s">
        <v>112</v>
      </c>
      <c r="T659" s="98"/>
      <c r="U659" s="97" t="s">
        <v>1966</v>
      </c>
      <c r="V659" s="96" t="s">
        <v>34</v>
      </c>
      <c r="W659" s="9">
        <f t="shared" ca="1" si="59"/>
        <v>567</v>
      </c>
      <c r="X659" s="9" t="str">
        <f t="shared" ca="1" si="60"/>
        <v>Above 1 Year</v>
      </c>
      <c r="Y659" s="9" t="str">
        <f t="shared" ca="1" si="56"/>
        <v/>
      </c>
      <c r="Z659" s="9" t="str">
        <f t="shared" ca="1" si="57"/>
        <v/>
      </c>
      <c r="AA659" s="97" t="s">
        <v>245</v>
      </c>
      <c r="AB659" s="97" t="s">
        <v>4733</v>
      </c>
      <c r="AC659" s="97" t="str">
        <f t="shared" ca="1" si="58"/>
        <v>Above 1 Year</v>
      </c>
    </row>
    <row r="660" spans="1:29" s="24" customFormat="1" ht="25.5" customHeight="1" x14ac:dyDescent="0.25">
      <c r="A660" s="96">
        <v>659</v>
      </c>
      <c r="B660" s="97" t="s">
        <v>106</v>
      </c>
      <c r="C660" s="97" t="s">
        <v>1785</v>
      </c>
      <c r="D660" s="96" t="s">
        <v>1354</v>
      </c>
      <c r="E660" s="98">
        <v>45745</v>
      </c>
      <c r="F660" s="96" t="s">
        <v>210</v>
      </c>
      <c r="G660" s="96">
        <v>2025</v>
      </c>
      <c r="H660" s="97" t="s">
        <v>102</v>
      </c>
      <c r="I660" s="97" t="s">
        <v>49</v>
      </c>
      <c r="J660" s="96" t="s">
        <v>31</v>
      </c>
      <c r="K660" s="98"/>
      <c r="L660" s="96"/>
      <c r="M660" s="96"/>
      <c r="N660" s="96" t="s">
        <v>3196</v>
      </c>
      <c r="O660" s="96"/>
      <c r="P660" s="97"/>
      <c r="Q660" s="97"/>
      <c r="R660" s="104" t="s">
        <v>112</v>
      </c>
      <c r="S660" s="104" t="s">
        <v>112</v>
      </c>
      <c r="T660" s="98"/>
      <c r="U660" s="97" t="s">
        <v>1975</v>
      </c>
      <c r="V660" s="96" t="s">
        <v>34</v>
      </c>
      <c r="W660" s="9">
        <f t="shared" ca="1" si="59"/>
        <v>566</v>
      </c>
      <c r="X660" s="9" t="str">
        <f t="shared" ca="1" si="60"/>
        <v>Above 1 Year</v>
      </c>
      <c r="Y660" s="9" t="str">
        <f t="shared" ca="1" si="56"/>
        <v/>
      </c>
      <c r="Z660" s="9" t="str">
        <f t="shared" ca="1" si="57"/>
        <v/>
      </c>
      <c r="AA660" s="97" t="s">
        <v>207</v>
      </c>
      <c r="AB660" s="97" t="s">
        <v>4736</v>
      </c>
      <c r="AC660" s="97" t="str">
        <f t="shared" ca="1" si="58"/>
        <v>Above 1 Year</v>
      </c>
    </row>
    <row r="661" spans="1:29" s="24" customFormat="1" ht="25.5" customHeight="1" x14ac:dyDescent="0.25">
      <c r="A661" s="96">
        <v>660</v>
      </c>
      <c r="B661" s="97" t="s">
        <v>106</v>
      </c>
      <c r="C661" s="97" t="s">
        <v>1566</v>
      </c>
      <c r="D661" s="96" t="s">
        <v>1354</v>
      </c>
      <c r="E661" s="98">
        <v>45745</v>
      </c>
      <c r="F661" s="96" t="s">
        <v>210</v>
      </c>
      <c r="G661" s="96">
        <v>2025</v>
      </c>
      <c r="H661" s="97" t="s">
        <v>102</v>
      </c>
      <c r="I661" s="97" t="s">
        <v>49</v>
      </c>
      <c r="J661" s="96" t="s">
        <v>31</v>
      </c>
      <c r="K661" s="98"/>
      <c r="L661" s="96"/>
      <c r="M661" s="96"/>
      <c r="N661" s="96" t="s">
        <v>3196</v>
      </c>
      <c r="O661" s="96"/>
      <c r="P661" s="97"/>
      <c r="Q661" s="97"/>
      <c r="R661" s="104" t="s">
        <v>112</v>
      </c>
      <c r="S661" s="104" t="s">
        <v>112</v>
      </c>
      <c r="T661" s="98"/>
      <c r="U661" s="97" t="s">
        <v>1976</v>
      </c>
      <c r="V661" s="96" t="s">
        <v>34</v>
      </c>
      <c r="W661" s="9">
        <f t="shared" ca="1" si="59"/>
        <v>566</v>
      </c>
      <c r="X661" s="9" t="str">
        <f t="shared" ca="1" si="60"/>
        <v>Above 1 Year</v>
      </c>
      <c r="Y661" s="9" t="str">
        <f t="shared" ca="1" si="56"/>
        <v/>
      </c>
      <c r="Z661" s="9" t="str">
        <f t="shared" ca="1" si="57"/>
        <v/>
      </c>
      <c r="AA661" s="97" t="s">
        <v>207</v>
      </c>
      <c r="AB661" s="97" t="s">
        <v>4737</v>
      </c>
      <c r="AC661" s="97" t="str">
        <f t="shared" ca="1" si="58"/>
        <v>Above 1 Year</v>
      </c>
    </row>
    <row r="662" spans="1:29" s="24" customFormat="1" ht="25.5" customHeight="1" x14ac:dyDescent="0.25">
      <c r="A662" s="96">
        <v>661</v>
      </c>
      <c r="B662" s="97" t="s">
        <v>28</v>
      </c>
      <c r="C662" s="97" t="s">
        <v>1780</v>
      </c>
      <c r="D662" s="96" t="s">
        <v>1977</v>
      </c>
      <c r="E662" s="98">
        <v>45745</v>
      </c>
      <c r="F662" s="96" t="s">
        <v>210</v>
      </c>
      <c r="G662" s="96">
        <v>2025</v>
      </c>
      <c r="H662" s="97" t="s">
        <v>116</v>
      </c>
      <c r="I662" s="97" t="s">
        <v>116</v>
      </c>
      <c r="J662" s="96" t="s">
        <v>116</v>
      </c>
      <c r="K662" s="98"/>
      <c r="L662" s="96"/>
      <c r="M662" s="96"/>
      <c r="N662" s="96" t="s">
        <v>3196</v>
      </c>
      <c r="O662" s="96"/>
      <c r="P662" s="97"/>
      <c r="Q662" s="97"/>
      <c r="R662" s="104" t="s">
        <v>33</v>
      </c>
      <c r="S662" s="104" t="s">
        <v>2664</v>
      </c>
      <c r="T662" s="98">
        <v>46217</v>
      </c>
      <c r="U662" s="97" t="s">
        <v>1978</v>
      </c>
      <c r="V662" s="96" t="s">
        <v>34</v>
      </c>
      <c r="W662" s="9">
        <f t="shared" ca="1" si="59"/>
        <v>566</v>
      </c>
      <c r="X662" s="9" t="str">
        <f t="shared" ca="1" si="60"/>
        <v>Above 1 Year</v>
      </c>
      <c r="Y662" s="9">
        <f t="shared" ca="1" si="56"/>
        <v>94</v>
      </c>
      <c r="Z662" s="9" t="str">
        <f t="shared" ca="1" si="57"/>
        <v>Above 3 Months</v>
      </c>
      <c r="AA662" s="97" t="s">
        <v>402</v>
      </c>
      <c r="AB662" s="97" t="s">
        <v>4738</v>
      </c>
      <c r="AC662" s="97" t="str">
        <f t="shared" ca="1" si="58"/>
        <v>Above 1 Year</v>
      </c>
    </row>
    <row r="663" spans="1:29" s="24" customFormat="1" ht="25.5" customHeight="1" x14ac:dyDescent="0.25">
      <c r="A663" s="96">
        <v>662</v>
      </c>
      <c r="B663" s="97" t="s">
        <v>118</v>
      </c>
      <c r="C663" s="97" t="s">
        <v>1770</v>
      </c>
      <c r="D663" s="96" t="s">
        <v>1979</v>
      </c>
      <c r="E663" s="98">
        <v>45746</v>
      </c>
      <c r="F663" s="96" t="s">
        <v>210</v>
      </c>
      <c r="G663" s="96">
        <v>2025</v>
      </c>
      <c r="H663" s="97" t="s">
        <v>103</v>
      </c>
      <c r="I663" s="97" t="s">
        <v>49</v>
      </c>
      <c r="J663" s="96" t="s">
        <v>31</v>
      </c>
      <c r="K663" s="98"/>
      <c r="L663" s="96"/>
      <c r="M663" s="96"/>
      <c r="N663" s="96" t="s">
        <v>3196</v>
      </c>
      <c r="O663" s="96"/>
      <c r="P663" s="97"/>
      <c r="Q663" s="97"/>
      <c r="R663" s="104" t="s">
        <v>112</v>
      </c>
      <c r="S663" s="104" t="s">
        <v>112</v>
      </c>
      <c r="T663" s="98"/>
      <c r="U663" s="97" t="s">
        <v>1980</v>
      </c>
      <c r="V663" s="96" t="s">
        <v>34</v>
      </c>
      <c r="W663" s="9">
        <f t="shared" ca="1" si="59"/>
        <v>565</v>
      </c>
      <c r="X663" s="9" t="str">
        <f t="shared" ca="1" si="60"/>
        <v>Above 1 Year</v>
      </c>
      <c r="Y663" s="9" t="str">
        <f t="shared" ca="1" si="56"/>
        <v/>
      </c>
      <c r="Z663" s="9" t="str">
        <f t="shared" ca="1" si="57"/>
        <v/>
      </c>
      <c r="AA663" s="97" t="s">
        <v>207</v>
      </c>
      <c r="AB663" s="97" t="s">
        <v>4739</v>
      </c>
      <c r="AC663" s="97" t="str">
        <f t="shared" ca="1" si="58"/>
        <v>Above 1 Year</v>
      </c>
    </row>
    <row r="664" spans="1:29" s="24" customFormat="1" ht="25.5" customHeight="1" x14ac:dyDescent="0.25">
      <c r="A664" s="96">
        <v>663</v>
      </c>
      <c r="B664" s="97" t="s">
        <v>47</v>
      </c>
      <c r="C664" s="97" t="s">
        <v>1867</v>
      </c>
      <c r="D664" s="96" t="s">
        <v>1983</v>
      </c>
      <c r="E664" s="98">
        <v>45749</v>
      </c>
      <c r="F664" s="96" t="s">
        <v>256</v>
      </c>
      <c r="G664" s="96">
        <v>2025</v>
      </c>
      <c r="H664" s="97" t="s">
        <v>94</v>
      </c>
      <c r="I664" s="97" t="s">
        <v>94</v>
      </c>
      <c r="J664" s="96" t="s">
        <v>31</v>
      </c>
      <c r="K664" s="98"/>
      <c r="L664" s="96"/>
      <c r="M664" s="96"/>
      <c r="N664" s="96" t="s">
        <v>3196</v>
      </c>
      <c r="O664" s="96"/>
      <c r="P664" s="97"/>
      <c r="Q664" s="97"/>
      <c r="R664" s="104" t="s">
        <v>112</v>
      </c>
      <c r="S664" s="104" t="s">
        <v>112</v>
      </c>
      <c r="T664" s="98"/>
      <c r="U664" s="97" t="s">
        <v>1984</v>
      </c>
      <c r="V664" s="96" t="s">
        <v>34</v>
      </c>
      <c r="W664" s="9">
        <f t="shared" ca="1" si="59"/>
        <v>562</v>
      </c>
      <c r="X664" s="9" t="str">
        <f t="shared" ca="1" si="60"/>
        <v>Above 1 Year</v>
      </c>
      <c r="Y664" s="9" t="str">
        <f t="shared" ca="1" si="56"/>
        <v/>
      </c>
      <c r="Z664" s="9" t="str">
        <f t="shared" ca="1" si="57"/>
        <v/>
      </c>
      <c r="AA664" s="97" t="s">
        <v>245</v>
      </c>
      <c r="AB664" s="97" t="s">
        <v>4742</v>
      </c>
      <c r="AC664" s="97" t="str">
        <f t="shared" ca="1" si="58"/>
        <v>Above 1 Year</v>
      </c>
    </row>
    <row r="665" spans="1:29" s="24" customFormat="1" ht="25.5" customHeight="1" x14ac:dyDescent="0.25">
      <c r="A665" s="96">
        <v>664</v>
      </c>
      <c r="B665" s="99" t="s">
        <v>63</v>
      </c>
      <c r="C665" s="99" t="s">
        <v>1950</v>
      </c>
      <c r="D665" s="100" t="s">
        <v>1845</v>
      </c>
      <c r="E665" s="101">
        <v>45749</v>
      </c>
      <c r="F665" s="100" t="s">
        <v>256</v>
      </c>
      <c r="G665" s="100">
        <v>2025</v>
      </c>
      <c r="H665" s="102" t="s">
        <v>116</v>
      </c>
      <c r="I665" s="99" t="s">
        <v>116</v>
      </c>
      <c r="J665" s="100" t="s">
        <v>116</v>
      </c>
      <c r="K665" s="101"/>
      <c r="L665" s="100"/>
      <c r="M665" s="100"/>
      <c r="N665" s="96" t="s">
        <v>3196</v>
      </c>
      <c r="O665" s="100"/>
      <c r="P665" s="99"/>
      <c r="Q665" s="99"/>
      <c r="R665" s="104" t="s">
        <v>50</v>
      </c>
      <c r="S665" s="104" t="s">
        <v>50</v>
      </c>
      <c r="T665" s="98"/>
      <c r="U665" s="99" t="s">
        <v>1985</v>
      </c>
      <c r="V665" s="100" t="s">
        <v>34</v>
      </c>
      <c r="W665" s="9">
        <f t="shared" ca="1" si="59"/>
        <v>562</v>
      </c>
      <c r="X665" s="9" t="str">
        <f t="shared" ca="1" si="60"/>
        <v>Above 1 Year</v>
      </c>
      <c r="Y665" s="9" t="str">
        <f t="shared" ca="1" si="56"/>
        <v/>
      </c>
      <c r="Z665" s="9" t="str">
        <f t="shared" ca="1" si="57"/>
        <v/>
      </c>
      <c r="AA665" s="100" t="s">
        <v>402</v>
      </c>
      <c r="AB665" s="97" t="s">
        <v>4743</v>
      </c>
      <c r="AC665" s="97" t="str">
        <f t="shared" ca="1" si="58"/>
        <v>Above 1 Year</v>
      </c>
    </row>
    <row r="666" spans="1:29" s="24" customFormat="1" ht="25.5" customHeight="1" x14ac:dyDescent="0.25">
      <c r="A666" s="96">
        <v>665</v>
      </c>
      <c r="B666" s="97" t="s">
        <v>38</v>
      </c>
      <c r="C666" s="97" t="s">
        <v>1992</v>
      </c>
      <c r="D666" s="96" t="s">
        <v>1354</v>
      </c>
      <c r="E666" s="98">
        <v>45751</v>
      </c>
      <c r="F666" s="96" t="s">
        <v>256</v>
      </c>
      <c r="G666" s="96">
        <v>2025</v>
      </c>
      <c r="H666" s="97" t="s">
        <v>103</v>
      </c>
      <c r="I666" s="97" t="s">
        <v>49</v>
      </c>
      <c r="J666" s="96" t="s">
        <v>31</v>
      </c>
      <c r="K666" s="98"/>
      <c r="L666" s="96"/>
      <c r="M666" s="96"/>
      <c r="N666" s="96" t="s">
        <v>3196</v>
      </c>
      <c r="O666" s="96"/>
      <c r="P666" s="97"/>
      <c r="Q666" s="97"/>
      <c r="R666" s="104" t="s">
        <v>112</v>
      </c>
      <c r="S666" s="104" t="s">
        <v>112</v>
      </c>
      <c r="T666" s="98"/>
      <c r="U666" s="97" t="s">
        <v>1993</v>
      </c>
      <c r="V666" s="96" t="s">
        <v>34</v>
      </c>
      <c r="W666" s="9">
        <f t="shared" ca="1" si="59"/>
        <v>560</v>
      </c>
      <c r="X666" s="9" t="str">
        <f t="shared" ca="1" si="60"/>
        <v>Above 1 Year</v>
      </c>
      <c r="Y666" s="9" t="str">
        <f t="shared" ca="1" si="56"/>
        <v/>
      </c>
      <c r="Z666" s="9" t="str">
        <f t="shared" ca="1" si="57"/>
        <v/>
      </c>
      <c r="AA666" s="97" t="s">
        <v>207</v>
      </c>
      <c r="AB666" s="97" t="s">
        <v>4747</v>
      </c>
      <c r="AC666" s="97" t="str">
        <f t="shared" ca="1" si="58"/>
        <v>Above 1 Year</v>
      </c>
    </row>
    <row r="667" spans="1:29" s="24" customFormat="1" ht="25.5" customHeight="1" x14ac:dyDescent="0.25">
      <c r="A667" s="96">
        <v>666</v>
      </c>
      <c r="B667" s="97" t="s">
        <v>38</v>
      </c>
      <c r="C667" s="97" t="s">
        <v>1805</v>
      </c>
      <c r="D667" s="96" t="s">
        <v>1474</v>
      </c>
      <c r="E667" s="98">
        <v>45751</v>
      </c>
      <c r="F667" s="96" t="s">
        <v>256</v>
      </c>
      <c r="G667" s="96">
        <v>2025</v>
      </c>
      <c r="H667" s="97" t="s">
        <v>103</v>
      </c>
      <c r="I667" s="97" t="s">
        <v>49</v>
      </c>
      <c r="J667" s="96" t="s">
        <v>31</v>
      </c>
      <c r="K667" s="98"/>
      <c r="L667" s="96"/>
      <c r="M667" s="96"/>
      <c r="N667" s="96" t="s">
        <v>3196</v>
      </c>
      <c r="O667" s="96"/>
      <c r="P667" s="97"/>
      <c r="Q667" s="97"/>
      <c r="R667" s="104" t="s">
        <v>112</v>
      </c>
      <c r="S667" s="104" t="s">
        <v>112</v>
      </c>
      <c r="T667" s="98"/>
      <c r="U667" s="97" t="s">
        <v>1994</v>
      </c>
      <c r="V667" s="96" t="s">
        <v>34</v>
      </c>
      <c r="W667" s="9">
        <f t="shared" ca="1" si="59"/>
        <v>560</v>
      </c>
      <c r="X667" s="9" t="str">
        <f t="shared" ca="1" si="60"/>
        <v>Above 1 Year</v>
      </c>
      <c r="Y667" s="9" t="str">
        <f t="shared" ca="1" si="56"/>
        <v/>
      </c>
      <c r="Z667" s="9" t="str">
        <f t="shared" ca="1" si="57"/>
        <v/>
      </c>
      <c r="AA667" s="97" t="s">
        <v>207</v>
      </c>
      <c r="AB667" s="97" t="s">
        <v>4748</v>
      </c>
      <c r="AC667" s="97" t="str">
        <f t="shared" ca="1" si="58"/>
        <v>Above 1 Year</v>
      </c>
    </row>
    <row r="668" spans="1:29" s="24" customFormat="1" ht="25.5" customHeight="1" x14ac:dyDescent="0.25">
      <c r="A668" s="96">
        <v>667</v>
      </c>
      <c r="B668" s="99" t="s">
        <v>69</v>
      </c>
      <c r="C668" s="99" t="s">
        <v>1852</v>
      </c>
      <c r="D668" s="100" t="s">
        <v>1315</v>
      </c>
      <c r="E668" s="101">
        <v>45751</v>
      </c>
      <c r="F668" s="100" t="s">
        <v>256</v>
      </c>
      <c r="G668" s="100">
        <v>2025</v>
      </c>
      <c r="H668" s="102" t="s">
        <v>70</v>
      </c>
      <c r="I668" s="99" t="s">
        <v>70</v>
      </c>
      <c r="J668" s="100" t="s">
        <v>70</v>
      </c>
      <c r="K668" s="101"/>
      <c r="L668" s="100"/>
      <c r="M668" s="100"/>
      <c r="N668" s="96" t="s">
        <v>3196</v>
      </c>
      <c r="O668" s="100"/>
      <c r="P668" s="99"/>
      <c r="Q668" s="99"/>
      <c r="R668" s="104" t="s">
        <v>112</v>
      </c>
      <c r="S668" s="104" t="s">
        <v>112</v>
      </c>
      <c r="T668" s="98"/>
      <c r="U668" s="99" t="s">
        <v>2059</v>
      </c>
      <c r="V668" s="100" t="s">
        <v>34</v>
      </c>
      <c r="W668" s="9">
        <f t="shared" ca="1" si="59"/>
        <v>560</v>
      </c>
      <c r="X668" s="9" t="str">
        <f t="shared" ca="1" si="60"/>
        <v>Above 1 Year</v>
      </c>
      <c r="Y668" s="9" t="str">
        <f t="shared" ca="1" si="56"/>
        <v/>
      </c>
      <c r="Z668" s="9" t="str">
        <f t="shared" ca="1" si="57"/>
        <v/>
      </c>
      <c r="AA668" s="100" t="s">
        <v>254</v>
      </c>
      <c r="AB668" s="97" t="s">
        <v>4749</v>
      </c>
      <c r="AC668" s="97" t="str">
        <f t="shared" ca="1" si="58"/>
        <v>Above 1 Year</v>
      </c>
    </row>
    <row r="669" spans="1:29" s="24" customFormat="1" ht="25.5" customHeight="1" x14ac:dyDescent="0.25">
      <c r="A669" s="96">
        <v>668</v>
      </c>
      <c r="B669" s="97" t="s">
        <v>61</v>
      </c>
      <c r="C669" s="97" t="s">
        <v>1813</v>
      </c>
      <c r="D669" s="96" t="s">
        <v>299</v>
      </c>
      <c r="E669" s="98">
        <v>45754</v>
      </c>
      <c r="F669" s="96" t="s">
        <v>256</v>
      </c>
      <c r="G669" s="96">
        <v>2025</v>
      </c>
      <c r="H669" s="97" t="s">
        <v>94</v>
      </c>
      <c r="I669" s="97" t="s">
        <v>94</v>
      </c>
      <c r="J669" s="96" t="s">
        <v>31</v>
      </c>
      <c r="K669" s="98"/>
      <c r="L669" s="96"/>
      <c r="M669" s="96"/>
      <c r="N669" s="96" t="s">
        <v>3196</v>
      </c>
      <c r="O669" s="96"/>
      <c r="P669" s="97"/>
      <c r="Q669" s="97"/>
      <c r="R669" s="104" t="s">
        <v>112</v>
      </c>
      <c r="S669" s="104" t="s">
        <v>112</v>
      </c>
      <c r="T669" s="98"/>
      <c r="U669" s="97" t="s">
        <v>1999</v>
      </c>
      <c r="V669" s="96" t="s">
        <v>34</v>
      </c>
      <c r="W669" s="9">
        <f t="shared" ca="1" si="59"/>
        <v>557</v>
      </c>
      <c r="X669" s="9" t="str">
        <f t="shared" ca="1" si="60"/>
        <v>Above 1 Year</v>
      </c>
      <c r="Y669" s="9" t="str">
        <f t="shared" ca="1" si="56"/>
        <v/>
      </c>
      <c r="Z669" s="9" t="str">
        <f t="shared" ca="1" si="57"/>
        <v/>
      </c>
      <c r="AA669" s="97" t="s">
        <v>245</v>
      </c>
      <c r="AB669" s="97" t="s">
        <v>4752</v>
      </c>
      <c r="AC669" s="97" t="str">
        <f t="shared" ca="1" si="58"/>
        <v>Above 1 Year</v>
      </c>
    </row>
    <row r="670" spans="1:29" s="24" customFormat="1" ht="25.5" customHeight="1" x14ac:dyDescent="0.25">
      <c r="A670" s="96">
        <v>669</v>
      </c>
      <c r="B670" s="99" t="s">
        <v>65</v>
      </c>
      <c r="C670" s="99" t="s">
        <v>1326</v>
      </c>
      <c r="D670" s="100" t="s">
        <v>845</v>
      </c>
      <c r="E670" s="101">
        <v>45759</v>
      </c>
      <c r="F670" s="100" t="s">
        <v>256</v>
      </c>
      <c r="G670" s="100">
        <v>2025</v>
      </c>
      <c r="H670" s="102" t="s">
        <v>116</v>
      </c>
      <c r="I670" s="99" t="s">
        <v>116</v>
      </c>
      <c r="J670" s="100" t="s">
        <v>116</v>
      </c>
      <c r="K670" s="101"/>
      <c r="L670" s="100"/>
      <c r="M670" s="100"/>
      <c r="N670" s="96" t="s">
        <v>3196</v>
      </c>
      <c r="O670" s="100"/>
      <c r="P670" s="99"/>
      <c r="Q670" s="99"/>
      <c r="R670" s="104" t="s">
        <v>50</v>
      </c>
      <c r="S670" s="104" t="s">
        <v>50</v>
      </c>
      <c r="T670" s="98"/>
      <c r="U670" s="99" t="s">
        <v>2006</v>
      </c>
      <c r="V670" s="100" t="s">
        <v>34</v>
      </c>
      <c r="W670" s="9">
        <f t="shared" ca="1" si="59"/>
        <v>552</v>
      </c>
      <c r="X670" s="9" t="str">
        <f t="shared" ca="1" si="60"/>
        <v>Above 1 Year</v>
      </c>
      <c r="Y670" s="9" t="str">
        <f t="shared" ca="1" si="56"/>
        <v/>
      </c>
      <c r="Z670" s="9" t="str">
        <f t="shared" ca="1" si="57"/>
        <v/>
      </c>
      <c r="AA670" s="100" t="s">
        <v>402</v>
      </c>
      <c r="AB670" s="97" t="s">
        <v>4755</v>
      </c>
      <c r="AC670" s="97" t="str">
        <f t="shared" ca="1" si="58"/>
        <v>Above 1 Year</v>
      </c>
    </row>
    <row r="671" spans="1:29" s="24" customFormat="1" ht="25.5" customHeight="1" x14ac:dyDescent="0.25">
      <c r="A671" s="96">
        <v>670</v>
      </c>
      <c r="B671" s="97" t="s">
        <v>90</v>
      </c>
      <c r="C671" s="97" t="s">
        <v>1457</v>
      </c>
      <c r="D671" s="96" t="s">
        <v>707</v>
      </c>
      <c r="E671" s="98">
        <v>45760</v>
      </c>
      <c r="F671" s="96" t="s">
        <v>256</v>
      </c>
      <c r="G671" s="96">
        <v>2025</v>
      </c>
      <c r="H671" s="97" t="s">
        <v>71</v>
      </c>
      <c r="I671" s="97" t="s">
        <v>72</v>
      </c>
      <c r="J671" s="96" t="s">
        <v>31</v>
      </c>
      <c r="K671" s="98"/>
      <c r="L671" s="96"/>
      <c r="M671" s="96"/>
      <c r="N671" s="96" t="s">
        <v>3196</v>
      </c>
      <c r="O671" s="96"/>
      <c r="P671" s="97"/>
      <c r="Q671" s="97"/>
      <c r="R671" s="104" t="s">
        <v>50</v>
      </c>
      <c r="S671" s="104" t="s">
        <v>50</v>
      </c>
      <c r="T671" s="98"/>
      <c r="U671" s="97" t="s">
        <v>2007</v>
      </c>
      <c r="V671" s="96" t="s">
        <v>34</v>
      </c>
      <c r="W671" s="9">
        <f t="shared" ca="1" si="59"/>
        <v>551</v>
      </c>
      <c r="X671" s="9" t="str">
        <f t="shared" ca="1" si="60"/>
        <v>Above 1 Year</v>
      </c>
      <c r="Y671" s="9" t="str">
        <f t="shared" ca="1" si="56"/>
        <v/>
      </c>
      <c r="Z671" s="9" t="str">
        <f t="shared" ca="1" si="57"/>
        <v/>
      </c>
      <c r="AA671" s="97" t="s">
        <v>378</v>
      </c>
      <c r="AB671" s="97" t="s">
        <v>4756</v>
      </c>
      <c r="AC671" s="97" t="str">
        <f t="shared" ca="1" si="58"/>
        <v>Above 1 Year</v>
      </c>
    </row>
    <row r="672" spans="1:29" s="24" customFormat="1" ht="25.5" customHeight="1" x14ac:dyDescent="0.25">
      <c r="A672" s="96">
        <v>671</v>
      </c>
      <c r="B672" s="97" t="s">
        <v>118</v>
      </c>
      <c r="C672" s="97" t="s">
        <v>515</v>
      </c>
      <c r="D672" s="96" t="s">
        <v>1354</v>
      </c>
      <c r="E672" s="98">
        <v>45760</v>
      </c>
      <c r="F672" s="96" t="s">
        <v>256</v>
      </c>
      <c r="G672" s="96">
        <v>2025</v>
      </c>
      <c r="H672" s="97" t="s">
        <v>103</v>
      </c>
      <c r="I672" s="97" t="s">
        <v>49</v>
      </c>
      <c r="J672" s="96" t="s">
        <v>31</v>
      </c>
      <c r="K672" s="98"/>
      <c r="L672" s="96"/>
      <c r="M672" s="96"/>
      <c r="N672" s="96" t="s">
        <v>3196</v>
      </c>
      <c r="O672" s="96"/>
      <c r="P672" s="97"/>
      <c r="Q672" s="97"/>
      <c r="R672" s="104" t="s">
        <v>112</v>
      </c>
      <c r="S672" s="104" t="s">
        <v>112</v>
      </c>
      <c r="T672" s="98"/>
      <c r="U672" s="97" t="s">
        <v>2008</v>
      </c>
      <c r="V672" s="96" t="s">
        <v>34</v>
      </c>
      <c r="W672" s="9">
        <f t="shared" ca="1" si="59"/>
        <v>551</v>
      </c>
      <c r="X672" s="9" t="str">
        <f t="shared" ca="1" si="60"/>
        <v>Above 1 Year</v>
      </c>
      <c r="Y672" s="9" t="str">
        <f t="shared" ca="1" si="56"/>
        <v/>
      </c>
      <c r="Z672" s="9" t="str">
        <f t="shared" ca="1" si="57"/>
        <v/>
      </c>
      <c r="AA672" s="97" t="s">
        <v>207</v>
      </c>
      <c r="AB672" s="97" t="s">
        <v>4757</v>
      </c>
      <c r="AC672" s="97" t="str">
        <f t="shared" ca="1" si="58"/>
        <v>Above 1 Year</v>
      </c>
    </row>
    <row r="673" spans="1:29" s="24" customFormat="1" ht="25.5" customHeight="1" x14ac:dyDescent="0.25">
      <c r="A673" s="96">
        <v>672</v>
      </c>
      <c r="B673" s="97" t="s">
        <v>118</v>
      </c>
      <c r="C673" s="97" t="s">
        <v>1713</v>
      </c>
      <c r="D673" s="96" t="s">
        <v>1354</v>
      </c>
      <c r="E673" s="98">
        <v>45760</v>
      </c>
      <c r="F673" s="96" t="s">
        <v>256</v>
      </c>
      <c r="G673" s="96">
        <v>2025</v>
      </c>
      <c r="H673" s="97" t="s">
        <v>103</v>
      </c>
      <c r="I673" s="97" t="s">
        <v>49</v>
      </c>
      <c r="J673" s="96" t="s">
        <v>31</v>
      </c>
      <c r="K673" s="98"/>
      <c r="L673" s="96"/>
      <c r="M673" s="96"/>
      <c r="N673" s="96" t="s">
        <v>3196</v>
      </c>
      <c r="O673" s="96"/>
      <c r="P673" s="97"/>
      <c r="Q673" s="97"/>
      <c r="R673" s="104" t="s">
        <v>112</v>
      </c>
      <c r="S673" s="104" t="s">
        <v>112</v>
      </c>
      <c r="T673" s="98"/>
      <c r="U673" s="97" t="s">
        <v>2009</v>
      </c>
      <c r="V673" s="96" t="s">
        <v>34</v>
      </c>
      <c r="W673" s="9">
        <f t="shared" ca="1" si="59"/>
        <v>551</v>
      </c>
      <c r="X673" s="9" t="str">
        <f t="shared" ca="1" si="60"/>
        <v>Above 1 Year</v>
      </c>
      <c r="Y673" s="9" t="str">
        <f t="shared" ca="1" si="56"/>
        <v/>
      </c>
      <c r="Z673" s="9" t="str">
        <f t="shared" ca="1" si="57"/>
        <v/>
      </c>
      <c r="AA673" s="97" t="s">
        <v>207</v>
      </c>
      <c r="AB673" s="97" t="s">
        <v>4758</v>
      </c>
      <c r="AC673" s="97" t="str">
        <f t="shared" ca="1" si="58"/>
        <v>Above 1 Year</v>
      </c>
    </row>
    <row r="674" spans="1:29" s="24" customFormat="1" ht="25.5" customHeight="1" x14ac:dyDescent="0.25">
      <c r="A674" s="96">
        <v>673</v>
      </c>
      <c r="B674" s="99" t="s">
        <v>74</v>
      </c>
      <c r="C674" s="99" t="s">
        <v>1971</v>
      </c>
      <c r="D674" s="100" t="s">
        <v>2010</v>
      </c>
      <c r="E674" s="101">
        <v>45760</v>
      </c>
      <c r="F674" s="100" t="s">
        <v>256</v>
      </c>
      <c r="G674" s="100">
        <v>2025</v>
      </c>
      <c r="H674" s="102" t="s">
        <v>39</v>
      </c>
      <c r="I674" s="99" t="s">
        <v>39</v>
      </c>
      <c r="J674" s="100" t="s">
        <v>31</v>
      </c>
      <c r="K674" s="101"/>
      <c r="L674" s="100"/>
      <c r="M674" s="100"/>
      <c r="N674" s="96" t="s">
        <v>3196</v>
      </c>
      <c r="O674" s="100"/>
      <c r="P674" s="99"/>
      <c r="Q674" s="99"/>
      <c r="R674" s="104" t="s">
        <v>177</v>
      </c>
      <c r="S674" s="104" t="s">
        <v>177</v>
      </c>
      <c r="T674" s="98">
        <v>46251</v>
      </c>
      <c r="U674" s="99" t="s">
        <v>2011</v>
      </c>
      <c r="V674" s="100" t="s">
        <v>34</v>
      </c>
      <c r="W674" s="9">
        <f t="shared" ca="1" si="59"/>
        <v>551</v>
      </c>
      <c r="X674" s="9" t="str">
        <f t="shared" ca="1" si="60"/>
        <v>Above 1 Year</v>
      </c>
      <c r="Y674" s="9">
        <f t="shared" ca="1" si="56"/>
        <v>60</v>
      </c>
      <c r="Z674" s="9" t="str">
        <f t="shared" ca="1" si="57"/>
        <v>45 to 60 Days</v>
      </c>
      <c r="AA674" s="100" t="s">
        <v>203</v>
      </c>
      <c r="AB674" s="97" t="s">
        <v>4759</v>
      </c>
      <c r="AC674" s="97" t="str">
        <f t="shared" ca="1" si="58"/>
        <v>Above 1 Year</v>
      </c>
    </row>
    <row r="675" spans="1:29" s="24" customFormat="1" ht="25.5" customHeight="1" x14ac:dyDescent="0.25">
      <c r="A675" s="96">
        <v>674</v>
      </c>
      <c r="B675" s="97" t="s">
        <v>74</v>
      </c>
      <c r="C675" s="97" t="s">
        <v>1972</v>
      </c>
      <c r="D675" s="96" t="s">
        <v>1230</v>
      </c>
      <c r="E675" s="98">
        <v>45760</v>
      </c>
      <c r="F675" s="96" t="s">
        <v>256</v>
      </c>
      <c r="G675" s="96">
        <v>2025</v>
      </c>
      <c r="H675" s="97" t="s">
        <v>39</v>
      </c>
      <c r="I675" s="97" t="s">
        <v>39</v>
      </c>
      <c r="J675" s="96" t="s">
        <v>31</v>
      </c>
      <c r="K675" s="98"/>
      <c r="L675" s="96"/>
      <c r="M675" s="96"/>
      <c r="N675" s="96" t="s">
        <v>3196</v>
      </c>
      <c r="O675" s="96"/>
      <c r="P675" s="97"/>
      <c r="Q675" s="97"/>
      <c r="R675" s="104" t="s">
        <v>177</v>
      </c>
      <c r="S675" s="104" t="s">
        <v>177</v>
      </c>
      <c r="T675" s="98">
        <v>46251</v>
      </c>
      <c r="U675" s="97" t="s">
        <v>2012</v>
      </c>
      <c r="V675" s="96" t="s">
        <v>34</v>
      </c>
      <c r="W675" s="9">
        <f t="shared" ca="1" si="59"/>
        <v>551</v>
      </c>
      <c r="X675" s="9" t="str">
        <f t="shared" ca="1" si="60"/>
        <v>Above 1 Year</v>
      </c>
      <c r="Y675" s="9">
        <f t="shared" ca="1" si="56"/>
        <v>60</v>
      </c>
      <c r="Z675" s="9" t="str">
        <f t="shared" ca="1" si="57"/>
        <v>45 to 60 Days</v>
      </c>
      <c r="AA675" s="97" t="s">
        <v>203</v>
      </c>
      <c r="AB675" s="97" t="s">
        <v>4760</v>
      </c>
      <c r="AC675" s="97" t="str">
        <f t="shared" ca="1" si="58"/>
        <v>Above 1 Year</v>
      </c>
    </row>
    <row r="676" spans="1:29" s="24" customFormat="1" ht="25.5" customHeight="1" x14ac:dyDescent="0.25">
      <c r="A676" s="96">
        <v>675</v>
      </c>
      <c r="B676" s="97" t="s">
        <v>68</v>
      </c>
      <c r="C676" s="97" t="s">
        <v>1881</v>
      </c>
      <c r="D676" s="96" t="s">
        <v>2013</v>
      </c>
      <c r="E676" s="98">
        <v>45761</v>
      </c>
      <c r="F676" s="96" t="s">
        <v>256</v>
      </c>
      <c r="G676" s="96">
        <v>2025</v>
      </c>
      <c r="H676" s="97" t="s">
        <v>94</v>
      </c>
      <c r="I676" s="97" t="s">
        <v>94</v>
      </c>
      <c r="J676" s="96" t="s">
        <v>31</v>
      </c>
      <c r="K676" s="98"/>
      <c r="L676" s="96"/>
      <c r="M676" s="96"/>
      <c r="N676" s="96" t="s">
        <v>3196</v>
      </c>
      <c r="O676" s="96"/>
      <c r="P676" s="97"/>
      <c r="Q676" s="97"/>
      <c r="R676" s="104" t="s">
        <v>112</v>
      </c>
      <c r="S676" s="104" t="s">
        <v>112</v>
      </c>
      <c r="T676" s="98"/>
      <c r="U676" s="97" t="s">
        <v>2014</v>
      </c>
      <c r="V676" s="96" t="s">
        <v>34</v>
      </c>
      <c r="W676" s="9">
        <f t="shared" ca="1" si="59"/>
        <v>550</v>
      </c>
      <c r="X676" s="9" t="str">
        <f t="shared" ca="1" si="60"/>
        <v>Above 1 Year</v>
      </c>
      <c r="Y676" s="9" t="str">
        <f t="shared" ca="1" si="56"/>
        <v/>
      </c>
      <c r="Z676" s="9" t="str">
        <f t="shared" ca="1" si="57"/>
        <v/>
      </c>
      <c r="AA676" s="97" t="s">
        <v>245</v>
      </c>
      <c r="AB676" s="97" t="s">
        <v>4761</v>
      </c>
      <c r="AC676" s="97" t="str">
        <f t="shared" ca="1" si="58"/>
        <v>Above 1 Year</v>
      </c>
    </row>
    <row r="677" spans="1:29" s="24" customFormat="1" ht="25.5" customHeight="1" x14ac:dyDescent="0.25">
      <c r="A677" s="96">
        <v>676</v>
      </c>
      <c r="B677" s="97" t="s">
        <v>65</v>
      </c>
      <c r="C677" s="97" t="s">
        <v>1772</v>
      </c>
      <c r="D677" s="96" t="s">
        <v>845</v>
      </c>
      <c r="E677" s="98">
        <v>45764</v>
      </c>
      <c r="F677" s="96" t="s">
        <v>256</v>
      </c>
      <c r="G677" s="96">
        <v>2025</v>
      </c>
      <c r="H677" s="97" t="s">
        <v>116</v>
      </c>
      <c r="I677" s="97" t="s">
        <v>116</v>
      </c>
      <c r="J677" s="96" t="s">
        <v>116</v>
      </c>
      <c r="K677" s="98"/>
      <c r="L677" s="96"/>
      <c r="M677" s="96"/>
      <c r="N677" s="96" t="s">
        <v>3196</v>
      </c>
      <c r="O677" s="96"/>
      <c r="P677" s="97"/>
      <c r="Q677" s="97"/>
      <c r="R677" s="104" t="s">
        <v>50</v>
      </c>
      <c r="S677" s="104" t="s">
        <v>50</v>
      </c>
      <c r="T677" s="98"/>
      <c r="U677" s="97" t="s">
        <v>2025</v>
      </c>
      <c r="V677" s="96" t="s">
        <v>34</v>
      </c>
      <c r="W677" s="9">
        <f t="shared" ca="1" si="59"/>
        <v>547</v>
      </c>
      <c r="X677" s="9" t="str">
        <f t="shared" ca="1" si="60"/>
        <v>Above 1 Year</v>
      </c>
      <c r="Y677" s="9" t="str">
        <f t="shared" ca="1" si="56"/>
        <v/>
      </c>
      <c r="Z677" s="9" t="str">
        <f t="shared" ca="1" si="57"/>
        <v/>
      </c>
      <c r="AA677" s="97" t="s">
        <v>402</v>
      </c>
      <c r="AB677" s="97" t="s">
        <v>4765</v>
      </c>
      <c r="AC677" s="97" t="str">
        <f t="shared" ca="1" si="58"/>
        <v>Above 1 Year</v>
      </c>
    </row>
    <row r="678" spans="1:29" s="24" customFormat="1" ht="25.5" customHeight="1" x14ac:dyDescent="0.25">
      <c r="A678" s="96">
        <v>677</v>
      </c>
      <c r="B678" s="97" t="s">
        <v>68</v>
      </c>
      <c r="C678" s="97" t="s">
        <v>1970</v>
      </c>
      <c r="D678" s="96" t="s">
        <v>845</v>
      </c>
      <c r="E678" s="98">
        <v>45765</v>
      </c>
      <c r="F678" s="96" t="s">
        <v>256</v>
      </c>
      <c r="G678" s="96">
        <v>2025</v>
      </c>
      <c r="H678" s="97" t="s">
        <v>116</v>
      </c>
      <c r="I678" s="97" t="s">
        <v>116</v>
      </c>
      <c r="J678" s="96" t="s">
        <v>116</v>
      </c>
      <c r="K678" s="98">
        <v>45965</v>
      </c>
      <c r="L678" s="96" t="s">
        <v>191</v>
      </c>
      <c r="M678" s="96"/>
      <c r="N678" s="96" t="s">
        <v>3196</v>
      </c>
      <c r="O678" s="96"/>
      <c r="P678" s="97"/>
      <c r="Q678" s="97"/>
      <c r="R678" s="104" t="s">
        <v>2664</v>
      </c>
      <c r="S678" s="104" t="s">
        <v>2664</v>
      </c>
      <c r="T678" s="98">
        <v>45965</v>
      </c>
      <c r="U678" s="97" t="s">
        <v>2026</v>
      </c>
      <c r="V678" s="96" t="s">
        <v>34</v>
      </c>
      <c r="W678" s="9">
        <f t="shared" ca="1" si="59"/>
        <v>546</v>
      </c>
      <c r="X678" s="9" t="str">
        <f t="shared" ca="1" si="60"/>
        <v>Above 1 Year</v>
      </c>
      <c r="Y678" s="9">
        <f t="shared" ca="1" si="56"/>
        <v>346</v>
      </c>
      <c r="Z678" s="9" t="str">
        <f t="shared" ca="1" si="57"/>
        <v>Above 6 Months</v>
      </c>
      <c r="AA678" s="97" t="s">
        <v>402</v>
      </c>
      <c r="AB678" s="97" t="s">
        <v>4766</v>
      </c>
      <c r="AC678" s="97" t="str">
        <f t="shared" ca="1" si="58"/>
        <v>Above 1 Year</v>
      </c>
    </row>
    <row r="679" spans="1:29" s="24" customFormat="1" ht="25.5" customHeight="1" x14ac:dyDescent="0.25">
      <c r="A679" s="96">
        <v>678</v>
      </c>
      <c r="B679" s="97" t="s">
        <v>28</v>
      </c>
      <c r="C679" s="97" t="s">
        <v>1986</v>
      </c>
      <c r="D679" s="96" t="s">
        <v>2028</v>
      </c>
      <c r="E679" s="98">
        <v>45765</v>
      </c>
      <c r="F679" s="96" t="s">
        <v>256</v>
      </c>
      <c r="G679" s="96">
        <v>2025</v>
      </c>
      <c r="H679" s="97" t="s">
        <v>94</v>
      </c>
      <c r="I679" s="97" t="s">
        <v>94</v>
      </c>
      <c r="J679" s="96" t="s">
        <v>31</v>
      </c>
      <c r="K679" s="98"/>
      <c r="L679" s="96"/>
      <c r="M679" s="96"/>
      <c r="N679" s="96" t="s">
        <v>3196</v>
      </c>
      <c r="O679" s="96"/>
      <c r="P679" s="97"/>
      <c r="Q679" s="97"/>
      <c r="R679" s="104" t="s">
        <v>128</v>
      </c>
      <c r="S679" s="104" t="s">
        <v>112</v>
      </c>
      <c r="T679" s="98"/>
      <c r="U679" s="97" t="s">
        <v>2029</v>
      </c>
      <c r="V679" s="96" t="s">
        <v>34</v>
      </c>
      <c r="W679" s="9">
        <f t="shared" ca="1" si="59"/>
        <v>546</v>
      </c>
      <c r="X679" s="9" t="str">
        <f t="shared" ca="1" si="60"/>
        <v>Above 1 Year</v>
      </c>
      <c r="Y679" s="9" t="str">
        <f t="shared" ca="1" si="56"/>
        <v/>
      </c>
      <c r="Z679" s="9" t="str">
        <f t="shared" ca="1" si="57"/>
        <v/>
      </c>
      <c r="AA679" s="97" t="s">
        <v>245</v>
      </c>
      <c r="AB679" s="97" t="s">
        <v>4767</v>
      </c>
      <c r="AC679" s="97" t="str">
        <f t="shared" ca="1" si="58"/>
        <v>Above 1 Year</v>
      </c>
    </row>
    <row r="680" spans="1:29" s="24" customFormat="1" ht="25.5" customHeight="1" x14ac:dyDescent="0.25">
      <c r="A680" s="96">
        <v>679</v>
      </c>
      <c r="B680" s="97" t="s">
        <v>28</v>
      </c>
      <c r="C680" s="97" t="s">
        <v>1852</v>
      </c>
      <c r="D680" s="96" t="s">
        <v>1474</v>
      </c>
      <c r="E680" s="98">
        <v>45767</v>
      </c>
      <c r="F680" s="96" t="s">
        <v>256</v>
      </c>
      <c r="G680" s="96">
        <v>2025</v>
      </c>
      <c r="H680" s="97" t="s">
        <v>103</v>
      </c>
      <c r="I680" s="97" t="s">
        <v>49</v>
      </c>
      <c r="J680" s="96" t="s">
        <v>31</v>
      </c>
      <c r="K680" s="98"/>
      <c r="L680" s="96"/>
      <c r="M680" s="96"/>
      <c r="N680" s="96" t="s">
        <v>3196</v>
      </c>
      <c r="O680" s="96"/>
      <c r="P680" s="97"/>
      <c r="Q680" s="97"/>
      <c r="R680" s="104" t="s">
        <v>112</v>
      </c>
      <c r="S680" s="104" t="s">
        <v>112</v>
      </c>
      <c r="T680" s="98"/>
      <c r="U680" s="97" t="s">
        <v>2035</v>
      </c>
      <c r="V680" s="96" t="s">
        <v>34</v>
      </c>
      <c r="W680" s="9">
        <f t="shared" ca="1" si="59"/>
        <v>544</v>
      </c>
      <c r="X680" s="9" t="str">
        <f t="shared" ca="1" si="60"/>
        <v>Above 1 Year</v>
      </c>
      <c r="Y680" s="9" t="str">
        <f t="shared" ref="Y680:Y729" ca="1" si="61">IF(T680&lt;&gt;"",DATEDIF(T680,TODAY(),"D"),"")</f>
        <v/>
      </c>
      <c r="Z680" s="9" t="str">
        <f t="shared" ref="Z680:Z729" ca="1" si="62">IF(Y680&lt;&gt;"",IF(Y680&gt;365,"Above 1 Year",IF(AND(Y680&lt;=365,Y680&gt;180),"Above 6 Months",IF(AND(Y680&lt;=180,Y680&gt;90),"Above 3 Months",IF(AND(Y680&lt;=90,Y680&gt;60),"Above 60 Days",IF(AND(Y680&lt;=60,Y680&gt;45),"45 to 60 Days","Below 45 Days"))))),"")</f>
        <v/>
      </c>
      <c r="AA680" s="97" t="s">
        <v>207</v>
      </c>
      <c r="AB680" s="97" t="s">
        <v>4770</v>
      </c>
      <c r="AC680" s="97" t="str">
        <f t="shared" ref="AC680:AC730" ca="1" si="63">IF(S680="SC/PRC/CC No. Awaited","",X680)</f>
        <v>Above 1 Year</v>
      </c>
    </row>
    <row r="681" spans="1:29" s="24" customFormat="1" ht="25.5" customHeight="1" x14ac:dyDescent="0.25">
      <c r="A681" s="96">
        <v>680</v>
      </c>
      <c r="B681" s="97" t="s">
        <v>105</v>
      </c>
      <c r="C681" s="97" t="s">
        <v>1775</v>
      </c>
      <c r="D681" s="96" t="s">
        <v>1647</v>
      </c>
      <c r="E681" s="98">
        <v>45769</v>
      </c>
      <c r="F681" s="96" t="s">
        <v>256</v>
      </c>
      <c r="G681" s="96">
        <v>2025</v>
      </c>
      <c r="H681" s="97" t="s">
        <v>116</v>
      </c>
      <c r="I681" s="97" t="s">
        <v>116</v>
      </c>
      <c r="J681" s="96" t="s">
        <v>116</v>
      </c>
      <c r="K681" s="98"/>
      <c r="L681" s="96"/>
      <c r="M681" s="96"/>
      <c r="N681" s="96" t="s">
        <v>3196</v>
      </c>
      <c r="O681" s="96"/>
      <c r="P681" s="97"/>
      <c r="Q681" s="97"/>
      <c r="R681" s="104" t="s">
        <v>50</v>
      </c>
      <c r="S681" s="104" t="s">
        <v>50</v>
      </c>
      <c r="T681" s="98"/>
      <c r="U681" s="97" t="s">
        <v>2038</v>
      </c>
      <c r="V681" s="96" t="s">
        <v>34</v>
      </c>
      <c r="W681" s="9">
        <f t="shared" ca="1" si="59"/>
        <v>542</v>
      </c>
      <c r="X681" s="9" t="str">
        <f t="shared" ca="1" si="60"/>
        <v>Above 1 Year</v>
      </c>
      <c r="Y681" s="9" t="str">
        <f t="shared" ca="1" si="61"/>
        <v/>
      </c>
      <c r="Z681" s="9" t="str">
        <f t="shared" ca="1" si="62"/>
        <v/>
      </c>
      <c r="AA681" s="97" t="s">
        <v>402</v>
      </c>
      <c r="AB681" s="97" t="s">
        <v>4772</v>
      </c>
      <c r="AC681" s="97" t="str">
        <f t="shared" ca="1" si="63"/>
        <v>Above 1 Year</v>
      </c>
    </row>
    <row r="682" spans="1:29" s="24" customFormat="1" ht="25.5" customHeight="1" x14ac:dyDescent="0.25">
      <c r="A682" s="96">
        <v>681</v>
      </c>
      <c r="B682" s="97" t="s">
        <v>28</v>
      </c>
      <c r="C682" s="97" t="s">
        <v>1911</v>
      </c>
      <c r="D682" s="96" t="s">
        <v>264</v>
      </c>
      <c r="E682" s="98">
        <v>45769</v>
      </c>
      <c r="F682" s="96" t="s">
        <v>256</v>
      </c>
      <c r="G682" s="96">
        <v>2025</v>
      </c>
      <c r="H682" s="97" t="s">
        <v>59</v>
      </c>
      <c r="I682" s="97" t="s">
        <v>59</v>
      </c>
      <c r="J682" s="96" t="s">
        <v>60</v>
      </c>
      <c r="K682" s="98"/>
      <c r="L682" s="96"/>
      <c r="M682" s="96"/>
      <c r="N682" s="96" t="s">
        <v>3196</v>
      </c>
      <c r="O682" s="96"/>
      <c r="P682" s="97"/>
      <c r="Q682" s="97"/>
      <c r="R682" s="104" t="s">
        <v>112</v>
      </c>
      <c r="S682" s="104" t="s">
        <v>112</v>
      </c>
      <c r="T682" s="98"/>
      <c r="U682" s="97" t="s">
        <v>2062</v>
      </c>
      <c r="V682" s="96" t="s">
        <v>34</v>
      </c>
      <c r="W682" s="9">
        <f t="shared" ca="1" si="59"/>
        <v>542</v>
      </c>
      <c r="X682" s="9" t="str">
        <f t="shared" ca="1" si="60"/>
        <v>Above 1 Year</v>
      </c>
      <c r="Y682" s="9" t="str">
        <f t="shared" ca="1" si="61"/>
        <v/>
      </c>
      <c r="Z682" s="9" t="str">
        <f t="shared" ca="1" si="62"/>
        <v/>
      </c>
      <c r="AA682" s="97" t="s">
        <v>229</v>
      </c>
      <c r="AB682" s="97" t="s">
        <v>4773</v>
      </c>
      <c r="AC682" s="97" t="str">
        <f t="shared" ca="1" si="63"/>
        <v>Above 1 Year</v>
      </c>
    </row>
    <row r="683" spans="1:29" s="24" customFormat="1" ht="25.5" customHeight="1" x14ac:dyDescent="0.25">
      <c r="A683" s="96">
        <v>682</v>
      </c>
      <c r="B683" s="97" t="s">
        <v>38</v>
      </c>
      <c r="C683" s="97" t="s">
        <v>1275</v>
      </c>
      <c r="D683" s="96" t="s">
        <v>1332</v>
      </c>
      <c r="E683" s="98">
        <v>45771</v>
      </c>
      <c r="F683" s="96" t="s">
        <v>256</v>
      </c>
      <c r="G683" s="96">
        <v>2025</v>
      </c>
      <c r="H683" s="97" t="s">
        <v>71</v>
      </c>
      <c r="I683" s="97" t="s">
        <v>72</v>
      </c>
      <c r="J683" s="96" t="s">
        <v>31</v>
      </c>
      <c r="K683" s="98"/>
      <c r="L683" s="96"/>
      <c r="M683" s="96"/>
      <c r="N683" s="96" t="s">
        <v>3196</v>
      </c>
      <c r="O683" s="96"/>
      <c r="P683" s="97"/>
      <c r="Q683" s="97"/>
      <c r="R683" s="104" t="s">
        <v>112</v>
      </c>
      <c r="S683" s="104" t="s">
        <v>112</v>
      </c>
      <c r="T683" s="98"/>
      <c r="U683" s="97" t="s">
        <v>2043</v>
      </c>
      <c r="V683" s="96" t="s">
        <v>34</v>
      </c>
      <c r="W683" s="9">
        <f t="shared" ca="1" si="59"/>
        <v>540</v>
      </c>
      <c r="X683" s="9" t="str">
        <f t="shared" ca="1" si="60"/>
        <v>Above 1 Year</v>
      </c>
      <c r="Y683" s="9" t="str">
        <f t="shared" ca="1" si="61"/>
        <v/>
      </c>
      <c r="Z683" s="9" t="str">
        <f t="shared" ca="1" si="62"/>
        <v/>
      </c>
      <c r="AA683" s="97" t="s">
        <v>378</v>
      </c>
      <c r="AB683" s="97" t="s">
        <v>4775</v>
      </c>
      <c r="AC683" s="97" t="str">
        <f t="shared" ca="1" si="63"/>
        <v>Above 1 Year</v>
      </c>
    </row>
    <row r="684" spans="1:29" s="24" customFormat="1" ht="25.5" customHeight="1" x14ac:dyDescent="0.25">
      <c r="A684" s="96">
        <v>683</v>
      </c>
      <c r="B684" s="97" t="s">
        <v>55</v>
      </c>
      <c r="C684" s="97" t="s">
        <v>1813</v>
      </c>
      <c r="D684" s="96" t="s">
        <v>2044</v>
      </c>
      <c r="E684" s="98">
        <v>45771</v>
      </c>
      <c r="F684" s="96" t="s">
        <v>256</v>
      </c>
      <c r="G684" s="96">
        <v>2025</v>
      </c>
      <c r="H684" s="97" t="s">
        <v>43</v>
      </c>
      <c r="I684" s="97" t="s">
        <v>30</v>
      </c>
      <c r="J684" s="96" t="s">
        <v>31</v>
      </c>
      <c r="K684" s="98"/>
      <c r="L684" s="96"/>
      <c r="M684" s="96"/>
      <c r="N684" s="96" t="s">
        <v>3196</v>
      </c>
      <c r="O684" s="96"/>
      <c r="P684" s="97"/>
      <c r="Q684" s="97"/>
      <c r="R684" s="104" t="s">
        <v>176</v>
      </c>
      <c r="S684" s="104" t="s">
        <v>176</v>
      </c>
      <c r="T684" s="98">
        <v>45802</v>
      </c>
      <c r="U684" s="97" t="s">
        <v>2045</v>
      </c>
      <c r="V684" s="96" t="s">
        <v>34</v>
      </c>
      <c r="W684" s="9">
        <f t="shared" ca="1" si="59"/>
        <v>540</v>
      </c>
      <c r="X684" s="9" t="str">
        <f t="shared" ca="1" si="60"/>
        <v>Above 1 Year</v>
      </c>
      <c r="Y684" s="9">
        <f t="shared" ca="1" si="61"/>
        <v>509</v>
      </c>
      <c r="Z684" s="9" t="str">
        <f t="shared" ca="1" si="62"/>
        <v>Above 1 Year</v>
      </c>
      <c r="AA684" s="97" t="s">
        <v>193</v>
      </c>
      <c r="AB684" s="97" t="s">
        <v>4776</v>
      </c>
      <c r="AC684" s="97" t="str">
        <f t="shared" ca="1" si="63"/>
        <v>Above 1 Year</v>
      </c>
    </row>
    <row r="685" spans="1:29" s="24" customFormat="1" ht="25.5" customHeight="1" x14ac:dyDescent="0.25">
      <c r="A685" s="96">
        <v>684</v>
      </c>
      <c r="B685" s="97" t="s">
        <v>118</v>
      </c>
      <c r="C685" s="97" t="s">
        <v>1877</v>
      </c>
      <c r="D685" s="96" t="s">
        <v>845</v>
      </c>
      <c r="E685" s="98">
        <v>45771</v>
      </c>
      <c r="F685" s="96" t="s">
        <v>256</v>
      </c>
      <c r="G685" s="96">
        <v>2025</v>
      </c>
      <c r="H685" s="97" t="s">
        <v>116</v>
      </c>
      <c r="I685" s="97" t="s">
        <v>116</v>
      </c>
      <c r="J685" s="96" t="s">
        <v>116</v>
      </c>
      <c r="K685" s="98"/>
      <c r="L685" s="96"/>
      <c r="M685" s="96"/>
      <c r="N685" s="96" t="s">
        <v>3196</v>
      </c>
      <c r="O685" s="96"/>
      <c r="P685" s="97"/>
      <c r="Q685" s="97"/>
      <c r="R685" s="104" t="s">
        <v>50</v>
      </c>
      <c r="S685" s="104" t="s">
        <v>50</v>
      </c>
      <c r="T685" s="98"/>
      <c r="U685" s="97" t="s">
        <v>2046</v>
      </c>
      <c r="V685" s="96" t="s">
        <v>34</v>
      </c>
      <c r="W685" s="9">
        <f t="shared" ca="1" si="59"/>
        <v>540</v>
      </c>
      <c r="X685" s="9" t="str">
        <f t="shared" ca="1" si="60"/>
        <v>Above 1 Year</v>
      </c>
      <c r="Y685" s="9" t="str">
        <f t="shared" ca="1" si="61"/>
        <v/>
      </c>
      <c r="Z685" s="9" t="str">
        <f t="shared" ca="1" si="62"/>
        <v/>
      </c>
      <c r="AA685" s="97" t="s">
        <v>402</v>
      </c>
      <c r="AB685" s="97" t="s">
        <v>4777</v>
      </c>
      <c r="AC685" s="97" t="str">
        <f t="shared" ca="1" si="63"/>
        <v>Above 1 Year</v>
      </c>
    </row>
    <row r="686" spans="1:29" s="24" customFormat="1" ht="25.5" customHeight="1" x14ac:dyDescent="0.25">
      <c r="A686" s="96">
        <v>685</v>
      </c>
      <c r="B686" s="97" t="s">
        <v>68</v>
      </c>
      <c r="C686" s="97" t="s">
        <v>2047</v>
      </c>
      <c r="D686" s="96" t="s">
        <v>845</v>
      </c>
      <c r="E686" s="98">
        <v>45771</v>
      </c>
      <c r="F686" s="96" t="s">
        <v>256</v>
      </c>
      <c r="G686" s="96">
        <v>2025</v>
      </c>
      <c r="H686" s="97" t="s">
        <v>116</v>
      </c>
      <c r="I686" s="97" t="s">
        <v>116</v>
      </c>
      <c r="J686" s="96" t="s">
        <v>116</v>
      </c>
      <c r="K686" s="98"/>
      <c r="L686" s="96"/>
      <c r="M686" s="96"/>
      <c r="N686" s="96" t="s">
        <v>3196</v>
      </c>
      <c r="O686" s="96"/>
      <c r="P686" s="97"/>
      <c r="Q686" s="97"/>
      <c r="R686" s="104" t="s">
        <v>50</v>
      </c>
      <c r="S686" s="104" t="s">
        <v>50</v>
      </c>
      <c r="T686" s="98"/>
      <c r="U686" s="97" t="s">
        <v>2048</v>
      </c>
      <c r="V686" s="96" t="s">
        <v>34</v>
      </c>
      <c r="W686" s="9">
        <f t="shared" ca="1" si="59"/>
        <v>540</v>
      </c>
      <c r="X686" s="9" t="str">
        <f t="shared" ca="1" si="60"/>
        <v>Above 1 Year</v>
      </c>
      <c r="Y686" s="9" t="str">
        <f t="shared" ca="1" si="61"/>
        <v/>
      </c>
      <c r="Z686" s="9" t="str">
        <f t="shared" ca="1" si="62"/>
        <v/>
      </c>
      <c r="AA686" s="97" t="s">
        <v>402</v>
      </c>
      <c r="AB686" s="97" t="s">
        <v>4778</v>
      </c>
      <c r="AC686" s="97" t="str">
        <f t="shared" ca="1" si="63"/>
        <v>Above 1 Year</v>
      </c>
    </row>
    <row r="687" spans="1:29" s="24" customFormat="1" ht="25.5" customHeight="1" x14ac:dyDescent="0.25">
      <c r="A687" s="96">
        <v>686</v>
      </c>
      <c r="B687" s="99" t="s">
        <v>55</v>
      </c>
      <c r="C687" s="99" t="s">
        <v>1772</v>
      </c>
      <c r="D687" s="100" t="s">
        <v>1474</v>
      </c>
      <c r="E687" s="101">
        <v>45772</v>
      </c>
      <c r="F687" s="100" t="s">
        <v>256</v>
      </c>
      <c r="G687" s="100">
        <v>2025</v>
      </c>
      <c r="H687" s="102" t="s">
        <v>103</v>
      </c>
      <c r="I687" s="99" t="s">
        <v>49</v>
      </c>
      <c r="J687" s="100" t="s">
        <v>31</v>
      </c>
      <c r="K687" s="101"/>
      <c r="L687" s="100"/>
      <c r="M687" s="100"/>
      <c r="N687" s="96" t="s">
        <v>3196</v>
      </c>
      <c r="O687" s="100"/>
      <c r="P687" s="99"/>
      <c r="Q687" s="99"/>
      <c r="R687" s="104" t="s">
        <v>112</v>
      </c>
      <c r="S687" s="104" t="s">
        <v>112</v>
      </c>
      <c r="T687" s="98"/>
      <c r="U687" s="99" t="s">
        <v>2049</v>
      </c>
      <c r="V687" s="100" t="s">
        <v>34</v>
      </c>
      <c r="W687" s="9">
        <f t="shared" ca="1" si="59"/>
        <v>539</v>
      </c>
      <c r="X687" s="9" t="str">
        <f t="shared" ca="1" si="60"/>
        <v>Above 1 Year</v>
      </c>
      <c r="Y687" s="9" t="str">
        <f t="shared" ca="1" si="61"/>
        <v/>
      </c>
      <c r="Z687" s="9" t="str">
        <f t="shared" ca="1" si="62"/>
        <v/>
      </c>
      <c r="AA687" s="100" t="s">
        <v>207</v>
      </c>
      <c r="AB687" s="97" t="s">
        <v>4779</v>
      </c>
      <c r="AC687" s="97" t="str">
        <f t="shared" ca="1" si="63"/>
        <v>Above 1 Year</v>
      </c>
    </row>
    <row r="688" spans="1:29" s="24" customFormat="1" ht="25.5" customHeight="1" x14ac:dyDescent="0.25">
      <c r="A688" s="96">
        <v>687</v>
      </c>
      <c r="B688" s="97" t="s">
        <v>68</v>
      </c>
      <c r="C688" s="97" t="s">
        <v>2051</v>
      </c>
      <c r="D688" s="96" t="s">
        <v>1027</v>
      </c>
      <c r="E688" s="98">
        <v>45774</v>
      </c>
      <c r="F688" s="96" t="s">
        <v>256</v>
      </c>
      <c r="G688" s="96">
        <v>2025</v>
      </c>
      <c r="H688" s="97" t="s">
        <v>48</v>
      </c>
      <c r="I688" s="97" t="s">
        <v>49</v>
      </c>
      <c r="J688" s="96" t="s">
        <v>31</v>
      </c>
      <c r="K688" s="98"/>
      <c r="L688" s="96"/>
      <c r="M688" s="96"/>
      <c r="N688" s="96" t="s">
        <v>3196</v>
      </c>
      <c r="O688" s="96"/>
      <c r="P688" s="97"/>
      <c r="Q688" s="97"/>
      <c r="R688" s="104" t="s">
        <v>112</v>
      </c>
      <c r="S688" s="104" t="s">
        <v>112</v>
      </c>
      <c r="T688" s="98"/>
      <c r="U688" s="97" t="s">
        <v>2052</v>
      </c>
      <c r="V688" s="96" t="s">
        <v>34</v>
      </c>
      <c r="W688" s="9">
        <f t="shared" ca="1" si="59"/>
        <v>537</v>
      </c>
      <c r="X688" s="9" t="str">
        <f t="shared" ca="1" si="60"/>
        <v>Above 1 Year</v>
      </c>
      <c r="Y688" s="9" t="str">
        <f t="shared" ca="1" si="61"/>
        <v/>
      </c>
      <c r="Z688" s="9" t="str">
        <f t="shared" ca="1" si="62"/>
        <v/>
      </c>
      <c r="AA688" s="97" t="s">
        <v>207</v>
      </c>
      <c r="AB688" s="97" t="s">
        <v>4781</v>
      </c>
      <c r="AC688" s="97" t="str">
        <f t="shared" ca="1" si="63"/>
        <v>Above 1 Year</v>
      </c>
    </row>
    <row r="689" spans="1:29" s="24" customFormat="1" ht="25.5" customHeight="1" x14ac:dyDescent="0.25">
      <c r="A689" s="96">
        <v>688</v>
      </c>
      <c r="B689" s="97" t="s">
        <v>68</v>
      </c>
      <c r="C689" s="97" t="s">
        <v>2041</v>
      </c>
      <c r="D689" s="96" t="s">
        <v>2053</v>
      </c>
      <c r="E689" s="98">
        <v>45776</v>
      </c>
      <c r="F689" s="96" t="s">
        <v>256</v>
      </c>
      <c r="G689" s="96">
        <v>2025</v>
      </c>
      <c r="H689" s="97" t="s">
        <v>43</v>
      </c>
      <c r="I689" s="97" t="s">
        <v>30</v>
      </c>
      <c r="J689" s="96" t="s">
        <v>31</v>
      </c>
      <c r="K689" s="98"/>
      <c r="L689" s="96"/>
      <c r="M689" s="96"/>
      <c r="N689" s="96" t="s">
        <v>3196</v>
      </c>
      <c r="O689" s="96"/>
      <c r="P689" s="97"/>
      <c r="Q689" s="97"/>
      <c r="R689" s="104" t="s">
        <v>50</v>
      </c>
      <c r="S689" s="104" t="s">
        <v>50</v>
      </c>
      <c r="T689" s="98"/>
      <c r="U689" s="97" t="s">
        <v>2054</v>
      </c>
      <c r="V689" s="96" t="s">
        <v>34</v>
      </c>
      <c r="W689" s="9">
        <f t="shared" ca="1" si="59"/>
        <v>535</v>
      </c>
      <c r="X689" s="9" t="str">
        <f t="shared" ca="1" si="60"/>
        <v>Above 1 Year</v>
      </c>
      <c r="Y689" s="9" t="str">
        <f t="shared" ca="1" si="61"/>
        <v/>
      </c>
      <c r="Z689" s="9" t="str">
        <f t="shared" ca="1" si="62"/>
        <v/>
      </c>
      <c r="AA689" s="97" t="s">
        <v>193</v>
      </c>
      <c r="AB689" s="97" t="s">
        <v>4782</v>
      </c>
      <c r="AC689" s="97" t="str">
        <f t="shared" ca="1" si="63"/>
        <v>Above 1 Year</v>
      </c>
    </row>
    <row r="690" spans="1:29" s="24" customFormat="1" ht="25.5" customHeight="1" x14ac:dyDescent="0.25">
      <c r="A690" s="96">
        <v>689</v>
      </c>
      <c r="B690" s="97" t="s">
        <v>106</v>
      </c>
      <c r="C690" s="97" t="s">
        <v>1326</v>
      </c>
      <c r="D690" s="96" t="s">
        <v>1027</v>
      </c>
      <c r="E690" s="98">
        <v>45780</v>
      </c>
      <c r="F690" s="96" t="s">
        <v>201</v>
      </c>
      <c r="G690" s="96">
        <v>2025</v>
      </c>
      <c r="H690" s="97" t="s">
        <v>48</v>
      </c>
      <c r="I690" s="97" t="s">
        <v>49</v>
      </c>
      <c r="J690" s="96" t="s">
        <v>31</v>
      </c>
      <c r="K690" s="98"/>
      <c r="L690" s="96"/>
      <c r="M690" s="96"/>
      <c r="N690" s="96" t="s">
        <v>3196</v>
      </c>
      <c r="O690" s="96"/>
      <c r="P690" s="97"/>
      <c r="Q690" s="97"/>
      <c r="R690" s="104" t="s">
        <v>112</v>
      </c>
      <c r="S690" s="104" t="s">
        <v>112</v>
      </c>
      <c r="T690" s="98"/>
      <c r="U690" s="97" t="s">
        <v>2065</v>
      </c>
      <c r="V690" s="96" t="s">
        <v>34</v>
      </c>
      <c r="W690" s="9">
        <f t="shared" ca="1" si="59"/>
        <v>531</v>
      </c>
      <c r="X690" s="9" t="str">
        <f t="shared" ca="1" si="60"/>
        <v>Above 1 Year</v>
      </c>
      <c r="Y690" s="9" t="str">
        <f t="shared" ca="1" si="61"/>
        <v/>
      </c>
      <c r="Z690" s="9" t="str">
        <f t="shared" ca="1" si="62"/>
        <v/>
      </c>
      <c r="AA690" s="97" t="s">
        <v>207</v>
      </c>
      <c r="AB690" s="97" t="s">
        <v>4785</v>
      </c>
      <c r="AC690" s="97" t="str">
        <f t="shared" ca="1" si="63"/>
        <v>Above 1 Year</v>
      </c>
    </row>
    <row r="691" spans="1:29" s="24" customFormat="1" ht="25.5" customHeight="1" x14ac:dyDescent="0.25">
      <c r="A691" s="96">
        <v>690</v>
      </c>
      <c r="B691" s="97" t="s">
        <v>61</v>
      </c>
      <c r="C691" s="97" t="s">
        <v>1770</v>
      </c>
      <c r="D691" s="96" t="s">
        <v>2066</v>
      </c>
      <c r="E691" s="98">
        <v>45780</v>
      </c>
      <c r="F691" s="96" t="s">
        <v>201</v>
      </c>
      <c r="G691" s="96">
        <v>2025</v>
      </c>
      <c r="H691" s="97" t="s">
        <v>39</v>
      </c>
      <c r="I691" s="97" t="s">
        <v>39</v>
      </c>
      <c r="J691" s="96" t="s">
        <v>31</v>
      </c>
      <c r="K691" s="98"/>
      <c r="L691" s="96"/>
      <c r="M691" s="96"/>
      <c r="N691" s="96" t="s">
        <v>3196</v>
      </c>
      <c r="O691" s="96"/>
      <c r="P691" s="97"/>
      <c r="Q691" s="97"/>
      <c r="R691" s="104" t="s">
        <v>112</v>
      </c>
      <c r="S691" s="104" t="s">
        <v>112</v>
      </c>
      <c r="T691" s="98"/>
      <c r="U691" s="97" t="s">
        <v>2067</v>
      </c>
      <c r="V691" s="96" t="s">
        <v>34</v>
      </c>
      <c r="W691" s="9">
        <f t="shared" ca="1" si="59"/>
        <v>531</v>
      </c>
      <c r="X691" s="9" t="str">
        <f t="shared" ca="1" si="60"/>
        <v>Above 1 Year</v>
      </c>
      <c r="Y691" s="9" t="str">
        <f t="shared" ca="1" si="61"/>
        <v/>
      </c>
      <c r="Z691" s="9" t="str">
        <f t="shared" ca="1" si="62"/>
        <v/>
      </c>
      <c r="AA691" s="97" t="s">
        <v>203</v>
      </c>
      <c r="AB691" s="97" t="s">
        <v>4786</v>
      </c>
      <c r="AC691" s="97" t="str">
        <f t="shared" ca="1" si="63"/>
        <v>Above 1 Year</v>
      </c>
    </row>
    <row r="692" spans="1:29" s="24" customFormat="1" ht="25.5" customHeight="1" x14ac:dyDescent="0.25">
      <c r="A692" s="96">
        <v>691</v>
      </c>
      <c r="B692" s="97" t="s">
        <v>89</v>
      </c>
      <c r="C692" s="97" t="s">
        <v>2068</v>
      </c>
      <c r="D692" s="96" t="s">
        <v>2069</v>
      </c>
      <c r="E692" s="98">
        <v>45782</v>
      </c>
      <c r="F692" s="96" t="s">
        <v>201</v>
      </c>
      <c r="G692" s="96">
        <v>2025</v>
      </c>
      <c r="H692" s="97" t="s">
        <v>39</v>
      </c>
      <c r="I692" s="97" t="s">
        <v>39</v>
      </c>
      <c r="J692" s="96" t="s">
        <v>31</v>
      </c>
      <c r="K692" s="98"/>
      <c r="L692" s="96"/>
      <c r="M692" s="96"/>
      <c r="N692" s="96" t="s">
        <v>3196</v>
      </c>
      <c r="O692" s="96"/>
      <c r="P692" s="97"/>
      <c r="Q692" s="97"/>
      <c r="R692" s="104" t="s">
        <v>50</v>
      </c>
      <c r="S692" s="104" t="s">
        <v>50</v>
      </c>
      <c r="T692" s="98"/>
      <c r="U692" s="97" t="s">
        <v>2070</v>
      </c>
      <c r="V692" s="96" t="s">
        <v>34</v>
      </c>
      <c r="W692" s="9">
        <f t="shared" ca="1" si="59"/>
        <v>529</v>
      </c>
      <c r="X692" s="9" t="str">
        <f t="shared" ca="1" si="60"/>
        <v>Above 1 Year</v>
      </c>
      <c r="Y692" s="9" t="str">
        <f t="shared" ca="1" si="61"/>
        <v/>
      </c>
      <c r="Z692" s="9" t="str">
        <f t="shared" ca="1" si="62"/>
        <v/>
      </c>
      <c r="AA692" s="97" t="s">
        <v>203</v>
      </c>
      <c r="AB692" s="97" t="s">
        <v>4787</v>
      </c>
      <c r="AC692" s="97" t="str">
        <f t="shared" ca="1" si="63"/>
        <v>Above 1 Year</v>
      </c>
    </row>
    <row r="693" spans="1:29" s="24" customFormat="1" ht="25.5" customHeight="1" x14ac:dyDescent="0.25">
      <c r="A693" s="96">
        <v>692</v>
      </c>
      <c r="B693" s="97" t="s">
        <v>51</v>
      </c>
      <c r="C693" s="97" t="s">
        <v>2063</v>
      </c>
      <c r="D693" s="96" t="s">
        <v>1315</v>
      </c>
      <c r="E693" s="98">
        <v>45782</v>
      </c>
      <c r="F693" s="96" t="s">
        <v>201</v>
      </c>
      <c r="G693" s="96">
        <v>2025</v>
      </c>
      <c r="H693" s="97" t="s">
        <v>70</v>
      </c>
      <c r="I693" s="97" t="s">
        <v>70</v>
      </c>
      <c r="J693" s="96" t="s">
        <v>70</v>
      </c>
      <c r="K693" s="98"/>
      <c r="L693" s="96"/>
      <c r="M693" s="96"/>
      <c r="N693" s="96" t="s">
        <v>3196</v>
      </c>
      <c r="O693" s="96"/>
      <c r="P693" s="97"/>
      <c r="Q693" s="97"/>
      <c r="R693" s="104" t="s">
        <v>112</v>
      </c>
      <c r="S693" s="104" t="s">
        <v>112</v>
      </c>
      <c r="T693" s="98"/>
      <c r="U693" s="97" t="s">
        <v>2071</v>
      </c>
      <c r="V693" s="96" t="s">
        <v>34</v>
      </c>
      <c r="W693" s="9">
        <f t="shared" ca="1" si="59"/>
        <v>529</v>
      </c>
      <c r="X693" s="9" t="str">
        <f t="shared" ca="1" si="60"/>
        <v>Above 1 Year</v>
      </c>
      <c r="Y693" s="9" t="str">
        <f t="shared" ca="1" si="61"/>
        <v/>
      </c>
      <c r="Z693" s="9" t="str">
        <f t="shared" ca="1" si="62"/>
        <v/>
      </c>
      <c r="AA693" s="97" t="s">
        <v>254</v>
      </c>
      <c r="AB693" s="97" t="s">
        <v>4788</v>
      </c>
      <c r="AC693" s="97" t="str">
        <f t="shared" ca="1" si="63"/>
        <v>Above 1 Year</v>
      </c>
    </row>
    <row r="694" spans="1:29" s="24" customFormat="1" ht="25.5" customHeight="1" x14ac:dyDescent="0.25">
      <c r="A694" s="96">
        <v>693</v>
      </c>
      <c r="B694" s="97" t="s">
        <v>68</v>
      </c>
      <c r="C694" s="97" t="s">
        <v>2073</v>
      </c>
      <c r="D694" s="96" t="s">
        <v>1474</v>
      </c>
      <c r="E694" s="98">
        <v>45783</v>
      </c>
      <c r="F694" s="96" t="s">
        <v>201</v>
      </c>
      <c r="G694" s="96">
        <v>2025</v>
      </c>
      <c r="H694" s="97" t="s">
        <v>102</v>
      </c>
      <c r="I694" s="97" t="s">
        <v>49</v>
      </c>
      <c r="J694" s="96" t="s">
        <v>31</v>
      </c>
      <c r="K694" s="98"/>
      <c r="L694" s="96"/>
      <c r="M694" s="96"/>
      <c r="N694" s="96" t="s">
        <v>3196</v>
      </c>
      <c r="O694" s="96"/>
      <c r="P694" s="97"/>
      <c r="Q694" s="97"/>
      <c r="R694" s="104" t="s">
        <v>112</v>
      </c>
      <c r="S694" s="104" t="s">
        <v>112</v>
      </c>
      <c r="T694" s="98"/>
      <c r="U694" s="97" t="s">
        <v>2074</v>
      </c>
      <c r="V694" s="96" t="s">
        <v>34</v>
      </c>
      <c r="W694" s="9">
        <f t="shared" ca="1" si="59"/>
        <v>528</v>
      </c>
      <c r="X694" s="9" t="str">
        <f t="shared" ca="1" si="60"/>
        <v>Above 1 Year</v>
      </c>
      <c r="Y694" s="9" t="str">
        <f t="shared" ca="1" si="61"/>
        <v/>
      </c>
      <c r="Z694" s="9" t="str">
        <f t="shared" ca="1" si="62"/>
        <v/>
      </c>
      <c r="AA694" s="97" t="s">
        <v>207</v>
      </c>
      <c r="AB694" s="97" t="s">
        <v>4789</v>
      </c>
      <c r="AC694" s="97" t="str">
        <f t="shared" ca="1" si="63"/>
        <v>Above 1 Year</v>
      </c>
    </row>
    <row r="695" spans="1:29" s="24" customFormat="1" ht="25.5" customHeight="1" x14ac:dyDescent="0.25">
      <c r="A695" s="96">
        <v>694</v>
      </c>
      <c r="B695" s="97" t="s">
        <v>84</v>
      </c>
      <c r="C695" s="97" t="s">
        <v>1839</v>
      </c>
      <c r="D695" s="96" t="s">
        <v>2076</v>
      </c>
      <c r="E695" s="98">
        <v>45786</v>
      </c>
      <c r="F695" s="96" t="s">
        <v>201</v>
      </c>
      <c r="G695" s="96">
        <v>2025</v>
      </c>
      <c r="H695" s="97" t="s">
        <v>39</v>
      </c>
      <c r="I695" s="97" t="s">
        <v>39</v>
      </c>
      <c r="J695" s="96" t="s">
        <v>31</v>
      </c>
      <c r="K695" s="98"/>
      <c r="L695" s="96"/>
      <c r="M695" s="96"/>
      <c r="N695" s="96" t="s">
        <v>3196</v>
      </c>
      <c r="O695" s="96"/>
      <c r="P695" s="97"/>
      <c r="Q695" s="97"/>
      <c r="R695" s="104" t="s">
        <v>112</v>
      </c>
      <c r="S695" s="104" t="s">
        <v>112</v>
      </c>
      <c r="T695" s="98"/>
      <c r="U695" s="97" t="s">
        <v>2077</v>
      </c>
      <c r="V695" s="96" t="s">
        <v>34</v>
      </c>
      <c r="W695" s="9">
        <f t="shared" ca="1" si="59"/>
        <v>525</v>
      </c>
      <c r="X695" s="9" t="str">
        <f t="shared" ca="1" si="60"/>
        <v>Above 1 Year</v>
      </c>
      <c r="Y695" s="9" t="str">
        <f t="shared" ca="1" si="61"/>
        <v/>
      </c>
      <c r="Z695" s="9" t="str">
        <f t="shared" ca="1" si="62"/>
        <v/>
      </c>
      <c r="AA695" s="97" t="s">
        <v>203</v>
      </c>
      <c r="AB695" s="97" t="s">
        <v>4790</v>
      </c>
      <c r="AC695" s="97" t="str">
        <f t="shared" ca="1" si="63"/>
        <v>Above 1 Year</v>
      </c>
    </row>
    <row r="696" spans="1:29" s="24" customFormat="1" ht="25.5" customHeight="1" x14ac:dyDescent="0.25">
      <c r="A696" s="96">
        <v>695</v>
      </c>
      <c r="B696" s="97" t="s">
        <v>109</v>
      </c>
      <c r="C696" s="97" t="s">
        <v>1326</v>
      </c>
      <c r="D696" s="96" t="s">
        <v>227</v>
      </c>
      <c r="E696" s="98">
        <v>45787</v>
      </c>
      <c r="F696" s="96" t="s">
        <v>201</v>
      </c>
      <c r="G696" s="96">
        <v>2025</v>
      </c>
      <c r="H696" s="97" t="s">
        <v>59</v>
      </c>
      <c r="I696" s="97" t="s">
        <v>59</v>
      </c>
      <c r="J696" s="96" t="s">
        <v>60</v>
      </c>
      <c r="K696" s="98"/>
      <c r="L696" s="96"/>
      <c r="M696" s="96"/>
      <c r="N696" s="96" t="s">
        <v>3196</v>
      </c>
      <c r="O696" s="96"/>
      <c r="P696" s="97"/>
      <c r="Q696" s="97"/>
      <c r="R696" s="104" t="s">
        <v>112</v>
      </c>
      <c r="S696" s="104" t="s">
        <v>112</v>
      </c>
      <c r="T696" s="98"/>
      <c r="U696" s="97" t="s">
        <v>2079</v>
      </c>
      <c r="V696" s="96" t="s">
        <v>34</v>
      </c>
      <c r="W696" s="9">
        <f t="shared" ca="1" si="59"/>
        <v>524</v>
      </c>
      <c r="X696" s="9" t="str">
        <f t="shared" ca="1" si="60"/>
        <v>Above 1 Year</v>
      </c>
      <c r="Y696" s="9" t="str">
        <f t="shared" ca="1" si="61"/>
        <v/>
      </c>
      <c r="Z696" s="9" t="str">
        <f t="shared" ca="1" si="62"/>
        <v/>
      </c>
      <c r="AA696" s="97" t="s">
        <v>229</v>
      </c>
      <c r="AB696" s="97" t="s">
        <v>4791</v>
      </c>
      <c r="AC696" s="97" t="str">
        <f t="shared" ca="1" si="63"/>
        <v>Above 1 Year</v>
      </c>
    </row>
    <row r="697" spans="1:29" s="24" customFormat="1" ht="25.5" customHeight="1" x14ac:dyDescent="0.25">
      <c r="A697" s="96">
        <v>696</v>
      </c>
      <c r="B697" s="97" t="s">
        <v>74</v>
      </c>
      <c r="C697" s="97" t="s">
        <v>1509</v>
      </c>
      <c r="D697" s="96" t="s">
        <v>1354</v>
      </c>
      <c r="E697" s="98">
        <v>45788</v>
      </c>
      <c r="F697" s="96" t="s">
        <v>201</v>
      </c>
      <c r="G697" s="96">
        <v>2025</v>
      </c>
      <c r="H697" s="97" t="s">
        <v>102</v>
      </c>
      <c r="I697" s="97" t="s">
        <v>49</v>
      </c>
      <c r="J697" s="96" t="s">
        <v>31</v>
      </c>
      <c r="K697" s="98"/>
      <c r="L697" s="96"/>
      <c r="M697" s="96"/>
      <c r="N697" s="96" t="s">
        <v>3196</v>
      </c>
      <c r="O697" s="96"/>
      <c r="P697" s="97"/>
      <c r="Q697" s="97"/>
      <c r="R697" s="104" t="s">
        <v>112</v>
      </c>
      <c r="S697" s="104" t="s">
        <v>112</v>
      </c>
      <c r="T697" s="98"/>
      <c r="U697" s="97" t="s">
        <v>2082</v>
      </c>
      <c r="V697" s="96" t="s">
        <v>34</v>
      </c>
      <c r="W697" s="9">
        <f t="shared" ca="1" si="59"/>
        <v>523</v>
      </c>
      <c r="X697" s="9" t="str">
        <f t="shared" ca="1" si="60"/>
        <v>Above 1 Year</v>
      </c>
      <c r="Y697" s="9" t="str">
        <f t="shared" ca="1" si="61"/>
        <v/>
      </c>
      <c r="Z697" s="9" t="str">
        <f t="shared" ca="1" si="62"/>
        <v/>
      </c>
      <c r="AA697" s="97" t="s">
        <v>207</v>
      </c>
      <c r="AB697" s="97" t="s">
        <v>4792</v>
      </c>
      <c r="AC697" s="97" t="str">
        <f t="shared" ca="1" si="63"/>
        <v>Above 1 Year</v>
      </c>
    </row>
    <row r="698" spans="1:29" s="24" customFormat="1" ht="25.5" customHeight="1" x14ac:dyDescent="0.25">
      <c r="A698" s="96">
        <v>697</v>
      </c>
      <c r="B698" s="99" t="s">
        <v>107</v>
      </c>
      <c r="C698" s="99" t="s">
        <v>1026</v>
      </c>
      <c r="D698" s="100" t="s">
        <v>845</v>
      </c>
      <c r="E698" s="101">
        <v>45789</v>
      </c>
      <c r="F698" s="100" t="s">
        <v>201</v>
      </c>
      <c r="G698" s="100">
        <v>2025</v>
      </c>
      <c r="H698" s="102" t="s">
        <v>116</v>
      </c>
      <c r="I698" s="99" t="s">
        <v>116</v>
      </c>
      <c r="J698" s="100" t="s">
        <v>116</v>
      </c>
      <c r="K698" s="101"/>
      <c r="L698" s="100"/>
      <c r="M698" s="100"/>
      <c r="N698" s="96" t="s">
        <v>3196</v>
      </c>
      <c r="O698" s="100"/>
      <c r="P698" s="99"/>
      <c r="Q698" s="99"/>
      <c r="R698" s="104" t="s">
        <v>50</v>
      </c>
      <c r="S698" s="104" t="s">
        <v>50</v>
      </c>
      <c r="T698" s="98"/>
      <c r="U698" s="99" t="s">
        <v>2084</v>
      </c>
      <c r="V698" s="100" t="s">
        <v>34</v>
      </c>
      <c r="W698" s="9">
        <f t="shared" ca="1" si="59"/>
        <v>522</v>
      </c>
      <c r="X698" s="9" t="str">
        <f t="shared" ca="1" si="60"/>
        <v>Above 1 Year</v>
      </c>
      <c r="Y698" s="9" t="str">
        <f t="shared" ca="1" si="61"/>
        <v/>
      </c>
      <c r="Z698" s="9" t="str">
        <f t="shared" ca="1" si="62"/>
        <v/>
      </c>
      <c r="AA698" s="100" t="s">
        <v>402</v>
      </c>
      <c r="AB698" s="97" t="s">
        <v>4793</v>
      </c>
      <c r="AC698" s="97" t="str">
        <f t="shared" ca="1" si="63"/>
        <v>Above 1 Year</v>
      </c>
    </row>
    <row r="699" spans="1:29" s="24" customFormat="1" ht="25.5" customHeight="1" x14ac:dyDescent="0.25">
      <c r="A699" s="96">
        <v>698</v>
      </c>
      <c r="B699" s="97" t="s">
        <v>55</v>
      </c>
      <c r="C699" s="97" t="s">
        <v>1950</v>
      </c>
      <c r="D699" s="96" t="s">
        <v>2085</v>
      </c>
      <c r="E699" s="98">
        <v>45789</v>
      </c>
      <c r="F699" s="96" t="s">
        <v>201</v>
      </c>
      <c r="G699" s="96">
        <v>2025</v>
      </c>
      <c r="H699" s="97" t="s">
        <v>94</v>
      </c>
      <c r="I699" s="97" t="s">
        <v>94</v>
      </c>
      <c r="J699" s="96" t="s">
        <v>31</v>
      </c>
      <c r="K699" s="98"/>
      <c r="L699" s="96"/>
      <c r="M699" s="96"/>
      <c r="N699" s="96" t="s">
        <v>3196</v>
      </c>
      <c r="O699" s="96"/>
      <c r="P699" s="97"/>
      <c r="Q699" s="97"/>
      <c r="R699" s="104" t="s">
        <v>128</v>
      </c>
      <c r="S699" s="104" t="s">
        <v>128</v>
      </c>
      <c r="T699" s="98"/>
      <c r="U699" s="97" t="s">
        <v>2086</v>
      </c>
      <c r="V699" s="96" t="s">
        <v>34</v>
      </c>
      <c r="W699" s="9">
        <f t="shared" ca="1" si="59"/>
        <v>522</v>
      </c>
      <c r="X699" s="9" t="str">
        <f t="shared" ca="1" si="60"/>
        <v>Above 1 Year</v>
      </c>
      <c r="Y699" s="9" t="str">
        <f t="shared" ca="1" si="61"/>
        <v/>
      </c>
      <c r="Z699" s="9" t="str">
        <f t="shared" ca="1" si="62"/>
        <v/>
      </c>
      <c r="AA699" s="97" t="s">
        <v>245</v>
      </c>
      <c r="AB699" s="97" t="s">
        <v>4794</v>
      </c>
      <c r="AC699" s="97" t="str">
        <f t="shared" ca="1" si="63"/>
        <v>Above 1 Year</v>
      </c>
    </row>
    <row r="700" spans="1:29" s="24" customFormat="1" ht="25.5" customHeight="1" x14ac:dyDescent="0.25">
      <c r="A700" s="96">
        <v>699</v>
      </c>
      <c r="B700" s="97" t="s">
        <v>68</v>
      </c>
      <c r="C700" s="97" t="s">
        <v>2080</v>
      </c>
      <c r="D700" s="96" t="s">
        <v>845</v>
      </c>
      <c r="E700" s="98">
        <v>45791</v>
      </c>
      <c r="F700" s="96" t="s">
        <v>201</v>
      </c>
      <c r="G700" s="96">
        <v>2025</v>
      </c>
      <c r="H700" s="97" t="s">
        <v>116</v>
      </c>
      <c r="I700" s="97" t="s">
        <v>116</v>
      </c>
      <c r="J700" s="96" t="s">
        <v>116</v>
      </c>
      <c r="K700" s="98"/>
      <c r="L700" s="96"/>
      <c r="M700" s="96"/>
      <c r="N700" s="96" t="s">
        <v>3196</v>
      </c>
      <c r="O700" s="96"/>
      <c r="P700" s="97"/>
      <c r="Q700" s="97"/>
      <c r="R700" s="104" t="s">
        <v>50</v>
      </c>
      <c r="S700" s="104" t="s">
        <v>50</v>
      </c>
      <c r="T700" s="98"/>
      <c r="U700" s="97" t="s">
        <v>2087</v>
      </c>
      <c r="V700" s="96" t="s">
        <v>34</v>
      </c>
      <c r="W700" s="9">
        <f t="shared" ca="1" si="59"/>
        <v>520</v>
      </c>
      <c r="X700" s="9" t="str">
        <f t="shared" ca="1" si="60"/>
        <v>Above 1 Year</v>
      </c>
      <c r="Y700" s="9" t="str">
        <f t="shared" ca="1" si="61"/>
        <v/>
      </c>
      <c r="Z700" s="9" t="str">
        <f t="shared" ca="1" si="62"/>
        <v/>
      </c>
      <c r="AA700" s="97" t="s">
        <v>402</v>
      </c>
      <c r="AB700" s="97" t="s">
        <v>4795</v>
      </c>
      <c r="AC700" s="97" t="str">
        <f t="shared" ca="1" si="63"/>
        <v>Above 1 Year</v>
      </c>
    </row>
    <row r="701" spans="1:29" s="24" customFormat="1" ht="25.5" customHeight="1" x14ac:dyDescent="0.25">
      <c r="A701" s="96">
        <v>700</v>
      </c>
      <c r="B701" s="97" t="s">
        <v>74</v>
      </c>
      <c r="C701" s="97" t="s">
        <v>2036</v>
      </c>
      <c r="D701" s="96" t="s">
        <v>1354</v>
      </c>
      <c r="E701" s="98">
        <v>45791</v>
      </c>
      <c r="F701" s="96" t="s">
        <v>201</v>
      </c>
      <c r="G701" s="96">
        <v>2025</v>
      </c>
      <c r="H701" s="97" t="s">
        <v>102</v>
      </c>
      <c r="I701" s="97" t="s">
        <v>49</v>
      </c>
      <c r="J701" s="96" t="s">
        <v>31</v>
      </c>
      <c r="K701" s="98"/>
      <c r="L701" s="96"/>
      <c r="M701" s="96"/>
      <c r="N701" s="96" t="s">
        <v>3196</v>
      </c>
      <c r="O701" s="96"/>
      <c r="P701" s="97"/>
      <c r="Q701" s="97"/>
      <c r="R701" s="104" t="s">
        <v>112</v>
      </c>
      <c r="S701" s="104" t="s">
        <v>112</v>
      </c>
      <c r="T701" s="98"/>
      <c r="U701" s="97" t="s">
        <v>2088</v>
      </c>
      <c r="V701" s="96" t="s">
        <v>34</v>
      </c>
      <c r="W701" s="9">
        <f t="shared" ca="1" si="59"/>
        <v>520</v>
      </c>
      <c r="X701" s="9" t="str">
        <f t="shared" ca="1" si="60"/>
        <v>Above 1 Year</v>
      </c>
      <c r="Y701" s="9" t="str">
        <f t="shared" ca="1" si="61"/>
        <v/>
      </c>
      <c r="Z701" s="9" t="str">
        <f t="shared" ca="1" si="62"/>
        <v/>
      </c>
      <c r="AA701" s="97" t="s">
        <v>207</v>
      </c>
      <c r="AB701" s="97" t="s">
        <v>4796</v>
      </c>
      <c r="AC701" s="97" t="str">
        <f t="shared" ca="1" si="63"/>
        <v>Above 1 Year</v>
      </c>
    </row>
    <row r="702" spans="1:29" s="24" customFormat="1" ht="25.5" customHeight="1" x14ac:dyDescent="0.25">
      <c r="A702" s="96">
        <v>701</v>
      </c>
      <c r="B702" s="97" t="s">
        <v>68</v>
      </c>
      <c r="C702" s="97" t="s">
        <v>2090</v>
      </c>
      <c r="D702" s="96" t="s">
        <v>1634</v>
      </c>
      <c r="E702" s="98">
        <v>45793</v>
      </c>
      <c r="F702" s="96" t="s">
        <v>201</v>
      </c>
      <c r="G702" s="96">
        <v>2025</v>
      </c>
      <c r="H702" s="97" t="s">
        <v>94</v>
      </c>
      <c r="I702" s="97" t="s">
        <v>94</v>
      </c>
      <c r="J702" s="96" t="s">
        <v>31</v>
      </c>
      <c r="K702" s="98"/>
      <c r="L702" s="96"/>
      <c r="M702" s="96"/>
      <c r="N702" s="96" t="s">
        <v>3196</v>
      </c>
      <c r="O702" s="96"/>
      <c r="P702" s="97"/>
      <c r="Q702" s="97"/>
      <c r="R702" s="104" t="s">
        <v>112</v>
      </c>
      <c r="S702" s="104" t="s">
        <v>112</v>
      </c>
      <c r="T702" s="98"/>
      <c r="U702" s="97" t="s">
        <v>2091</v>
      </c>
      <c r="V702" s="96" t="s">
        <v>34</v>
      </c>
      <c r="W702" s="9">
        <f t="shared" ca="1" si="59"/>
        <v>518</v>
      </c>
      <c r="X702" s="9" t="str">
        <f t="shared" ca="1" si="60"/>
        <v>Above 1 Year</v>
      </c>
      <c r="Y702" s="9" t="str">
        <f t="shared" ca="1" si="61"/>
        <v/>
      </c>
      <c r="Z702" s="9" t="str">
        <f t="shared" ca="1" si="62"/>
        <v/>
      </c>
      <c r="AA702" s="97" t="s">
        <v>245</v>
      </c>
      <c r="AB702" s="97" t="s">
        <v>4797</v>
      </c>
      <c r="AC702" s="97" t="str">
        <f t="shared" ca="1" si="63"/>
        <v>Above 1 Year</v>
      </c>
    </row>
    <row r="703" spans="1:29" s="24" customFormat="1" ht="25.5" customHeight="1" x14ac:dyDescent="0.25">
      <c r="A703" s="96">
        <v>702</v>
      </c>
      <c r="B703" s="97" t="s">
        <v>78</v>
      </c>
      <c r="C703" s="97" t="s">
        <v>1950</v>
      </c>
      <c r="D703" s="96" t="s">
        <v>1474</v>
      </c>
      <c r="E703" s="98">
        <v>45793</v>
      </c>
      <c r="F703" s="96" t="s">
        <v>201</v>
      </c>
      <c r="G703" s="96">
        <v>2025</v>
      </c>
      <c r="H703" s="97" t="s">
        <v>102</v>
      </c>
      <c r="I703" s="97" t="s">
        <v>49</v>
      </c>
      <c r="J703" s="96" t="s">
        <v>31</v>
      </c>
      <c r="K703" s="98"/>
      <c r="L703" s="96"/>
      <c r="M703" s="96"/>
      <c r="N703" s="96" t="s">
        <v>3196</v>
      </c>
      <c r="O703" s="96"/>
      <c r="P703" s="97"/>
      <c r="Q703" s="97"/>
      <c r="R703" s="104" t="s">
        <v>112</v>
      </c>
      <c r="S703" s="104" t="s">
        <v>112</v>
      </c>
      <c r="T703" s="98"/>
      <c r="U703" s="97" t="s">
        <v>2092</v>
      </c>
      <c r="V703" s="96" t="s">
        <v>34</v>
      </c>
      <c r="W703" s="9">
        <f t="shared" ca="1" si="59"/>
        <v>518</v>
      </c>
      <c r="X703" s="9" t="str">
        <f t="shared" ca="1" si="60"/>
        <v>Above 1 Year</v>
      </c>
      <c r="Y703" s="9" t="str">
        <f t="shared" ca="1" si="61"/>
        <v/>
      </c>
      <c r="Z703" s="9" t="str">
        <f t="shared" ca="1" si="62"/>
        <v/>
      </c>
      <c r="AA703" s="97" t="s">
        <v>207</v>
      </c>
      <c r="AB703" s="97" t="s">
        <v>4798</v>
      </c>
      <c r="AC703" s="97" t="str">
        <f t="shared" ca="1" si="63"/>
        <v>Above 1 Year</v>
      </c>
    </row>
    <row r="704" spans="1:29" s="24" customFormat="1" ht="25.5" customHeight="1" x14ac:dyDescent="0.25">
      <c r="A704" s="96">
        <v>703</v>
      </c>
      <c r="B704" s="97" t="s">
        <v>58</v>
      </c>
      <c r="C704" s="97" t="s">
        <v>1869</v>
      </c>
      <c r="D704" s="96" t="s">
        <v>2093</v>
      </c>
      <c r="E704" s="98">
        <v>45794</v>
      </c>
      <c r="F704" s="96" t="s">
        <v>201</v>
      </c>
      <c r="G704" s="96">
        <v>2025</v>
      </c>
      <c r="H704" s="97" t="s">
        <v>39</v>
      </c>
      <c r="I704" s="97" t="s">
        <v>39</v>
      </c>
      <c r="J704" s="96" t="s">
        <v>31</v>
      </c>
      <c r="K704" s="98"/>
      <c r="L704" s="96"/>
      <c r="M704" s="96"/>
      <c r="N704" s="96" t="s">
        <v>3196</v>
      </c>
      <c r="O704" s="96"/>
      <c r="P704" s="97"/>
      <c r="Q704" s="97"/>
      <c r="R704" s="104" t="s">
        <v>50</v>
      </c>
      <c r="S704" s="104" t="s">
        <v>50</v>
      </c>
      <c r="T704" s="98"/>
      <c r="U704" s="97" t="s">
        <v>2094</v>
      </c>
      <c r="V704" s="96" t="s">
        <v>34</v>
      </c>
      <c r="W704" s="9">
        <f t="shared" ca="1" si="59"/>
        <v>517</v>
      </c>
      <c r="X704" s="9" t="str">
        <f t="shared" ca="1" si="60"/>
        <v>Above 1 Year</v>
      </c>
      <c r="Y704" s="9" t="str">
        <f t="shared" ca="1" si="61"/>
        <v/>
      </c>
      <c r="Z704" s="9" t="str">
        <f t="shared" ca="1" si="62"/>
        <v/>
      </c>
      <c r="AA704" s="97" t="s">
        <v>203</v>
      </c>
      <c r="AB704" s="97" t="s">
        <v>4799</v>
      </c>
      <c r="AC704" s="97" t="str">
        <f t="shared" ca="1" si="63"/>
        <v>Above 1 Year</v>
      </c>
    </row>
    <row r="705" spans="1:29" s="24" customFormat="1" ht="25.5" customHeight="1" x14ac:dyDescent="0.25">
      <c r="A705" s="96">
        <v>704</v>
      </c>
      <c r="B705" s="97" t="s">
        <v>74</v>
      </c>
      <c r="C705" s="97" t="s">
        <v>1997</v>
      </c>
      <c r="D705" s="96" t="s">
        <v>1027</v>
      </c>
      <c r="E705" s="98">
        <v>45795</v>
      </c>
      <c r="F705" s="96" t="s">
        <v>201</v>
      </c>
      <c r="G705" s="96">
        <v>2025</v>
      </c>
      <c r="H705" s="97" t="s">
        <v>48</v>
      </c>
      <c r="I705" s="97" t="s">
        <v>49</v>
      </c>
      <c r="J705" s="96" t="s">
        <v>31</v>
      </c>
      <c r="K705" s="98"/>
      <c r="L705" s="96"/>
      <c r="M705" s="96"/>
      <c r="N705" s="96" t="s">
        <v>3196</v>
      </c>
      <c r="O705" s="96"/>
      <c r="P705" s="97"/>
      <c r="Q705" s="97"/>
      <c r="R705" s="104" t="s">
        <v>112</v>
      </c>
      <c r="S705" s="104" t="s">
        <v>112</v>
      </c>
      <c r="T705" s="98"/>
      <c r="U705" s="97" t="s">
        <v>2095</v>
      </c>
      <c r="V705" s="96" t="s">
        <v>34</v>
      </c>
      <c r="W705" s="9">
        <f t="shared" ca="1" si="59"/>
        <v>516</v>
      </c>
      <c r="X705" s="9" t="str">
        <f t="shared" ca="1" si="60"/>
        <v>Above 1 Year</v>
      </c>
      <c r="Y705" s="9" t="str">
        <f t="shared" ca="1" si="61"/>
        <v/>
      </c>
      <c r="Z705" s="9" t="str">
        <f t="shared" ca="1" si="62"/>
        <v/>
      </c>
      <c r="AA705" s="97" t="s">
        <v>207</v>
      </c>
      <c r="AB705" s="97" t="s">
        <v>4800</v>
      </c>
      <c r="AC705" s="97" t="str">
        <f t="shared" ca="1" si="63"/>
        <v>Above 1 Year</v>
      </c>
    </row>
    <row r="706" spans="1:29" s="24" customFormat="1" ht="25.5" customHeight="1" x14ac:dyDescent="0.25">
      <c r="A706" s="96">
        <v>705</v>
      </c>
      <c r="B706" s="97" t="s">
        <v>68</v>
      </c>
      <c r="C706" s="97" t="s">
        <v>2097</v>
      </c>
      <c r="D706" s="96" t="s">
        <v>1315</v>
      </c>
      <c r="E706" s="98">
        <v>45796</v>
      </c>
      <c r="F706" s="96" t="s">
        <v>201</v>
      </c>
      <c r="G706" s="96">
        <v>2025</v>
      </c>
      <c r="H706" s="97" t="s">
        <v>70</v>
      </c>
      <c r="I706" s="97" t="s">
        <v>70</v>
      </c>
      <c r="J706" s="96" t="s">
        <v>70</v>
      </c>
      <c r="K706" s="98"/>
      <c r="L706" s="96"/>
      <c r="M706" s="96"/>
      <c r="N706" s="96" t="s">
        <v>3196</v>
      </c>
      <c r="O706" s="96"/>
      <c r="P706" s="97"/>
      <c r="Q706" s="97"/>
      <c r="R706" s="104" t="s">
        <v>112</v>
      </c>
      <c r="S706" s="104" t="s">
        <v>112</v>
      </c>
      <c r="T706" s="98"/>
      <c r="U706" s="97" t="s">
        <v>2098</v>
      </c>
      <c r="V706" s="96" t="s">
        <v>34</v>
      </c>
      <c r="W706" s="9">
        <f t="shared" ref="W706:W769" ca="1" si="64">IF(N706="UI",DATEDIF(E706,TODAY(),"D"),"")</f>
        <v>515</v>
      </c>
      <c r="X706" s="9" t="str">
        <f t="shared" ref="X706:X769" ca="1" si="65">IF(N706="UI",IF(W706&gt;365,"Above 1 Year",IF(AND(W706&lt;=365,W706&gt;180),"Above 6 Months",IF(AND(W706&lt;=180,W706&gt;90),"Above 3 Months",IF(AND(W706&lt;=90,W706&gt;60),"Above 60 Days",IF(AND(W706&lt;=60,W706&gt;45),"45 to 60 Days","Below 45 Days"))))),"")</f>
        <v>Above 1 Year</v>
      </c>
      <c r="Y706" s="9" t="str">
        <f t="shared" ca="1" si="61"/>
        <v/>
      </c>
      <c r="Z706" s="9" t="str">
        <f t="shared" ca="1" si="62"/>
        <v/>
      </c>
      <c r="AA706" s="97" t="s">
        <v>254</v>
      </c>
      <c r="AB706" s="97" t="s">
        <v>4801</v>
      </c>
      <c r="AC706" s="97" t="str">
        <f t="shared" ca="1" si="63"/>
        <v>Above 1 Year</v>
      </c>
    </row>
    <row r="707" spans="1:29" s="24" customFormat="1" ht="25.5" customHeight="1" x14ac:dyDescent="0.25">
      <c r="A707" s="96">
        <v>706</v>
      </c>
      <c r="B707" s="97" t="s">
        <v>68</v>
      </c>
      <c r="C707" s="97" t="s">
        <v>2100</v>
      </c>
      <c r="D707" s="96" t="s">
        <v>227</v>
      </c>
      <c r="E707" s="98">
        <v>45796</v>
      </c>
      <c r="F707" s="96" t="s">
        <v>201</v>
      </c>
      <c r="G707" s="96">
        <v>2025</v>
      </c>
      <c r="H707" s="97" t="s">
        <v>59</v>
      </c>
      <c r="I707" s="97" t="s">
        <v>59</v>
      </c>
      <c r="J707" s="96" t="s">
        <v>60</v>
      </c>
      <c r="K707" s="98"/>
      <c r="L707" s="96"/>
      <c r="M707" s="96"/>
      <c r="N707" s="96" t="s">
        <v>3196</v>
      </c>
      <c r="O707" s="96"/>
      <c r="P707" s="97"/>
      <c r="Q707" s="97"/>
      <c r="R707" s="104" t="s">
        <v>112</v>
      </c>
      <c r="S707" s="104" t="s">
        <v>112</v>
      </c>
      <c r="T707" s="98"/>
      <c r="U707" s="97" t="s">
        <v>2101</v>
      </c>
      <c r="V707" s="96" t="s">
        <v>34</v>
      </c>
      <c r="W707" s="9">
        <f t="shared" ca="1" si="64"/>
        <v>515</v>
      </c>
      <c r="X707" s="9" t="str">
        <f t="shared" ca="1" si="65"/>
        <v>Above 1 Year</v>
      </c>
      <c r="Y707" s="9" t="str">
        <f t="shared" ca="1" si="61"/>
        <v/>
      </c>
      <c r="Z707" s="9" t="str">
        <f t="shared" ca="1" si="62"/>
        <v/>
      </c>
      <c r="AA707" s="97" t="s">
        <v>229</v>
      </c>
      <c r="AB707" s="97" t="s">
        <v>4802</v>
      </c>
      <c r="AC707" s="97" t="str">
        <f t="shared" ca="1" si="63"/>
        <v>Above 1 Year</v>
      </c>
    </row>
    <row r="708" spans="1:29" s="24" customFormat="1" ht="25.5" customHeight="1" x14ac:dyDescent="0.25">
      <c r="A708" s="96">
        <v>707</v>
      </c>
      <c r="B708" s="97" t="s">
        <v>28</v>
      </c>
      <c r="C708" s="97" t="s">
        <v>1901</v>
      </c>
      <c r="D708" s="96" t="s">
        <v>600</v>
      </c>
      <c r="E708" s="98">
        <v>45796</v>
      </c>
      <c r="F708" s="96" t="s">
        <v>201</v>
      </c>
      <c r="G708" s="96">
        <v>2025</v>
      </c>
      <c r="H708" s="97" t="s">
        <v>48</v>
      </c>
      <c r="I708" s="97" t="s">
        <v>49</v>
      </c>
      <c r="J708" s="96" t="s">
        <v>31</v>
      </c>
      <c r="K708" s="98"/>
      <c r="L708" s="96"/>
      <c r="M708" s="96"/>
      <c r="N708" s="96" t="s">
        <v>3196</v>
      </c>
      <c r="O708" s="96"/>
      <c r="P708" s="97"/>
      <c r="Q708" s="97"/>
      <c r="R708" s="104" t="s">
        <v>112</v>
      </c>
      <c r="S708" s="104" t="s">
        <v>112</v>
      </c>
      <c r="T708" s="98"/>
      <c r="U708" s="97" t="s">
        <v>2099</v>
      </c>
      <c r="V708" s="96" t="s">
        <v>34</v>
      </c>
      <c r="W708" s="9">
        <f t="shared" ca="1" si="64"/>
        <v>515</v>
      </c>
      <c r="X708" s="9" t="str">
        <f t="shared" ca="1" si="65"/>
        <v>Above 1 Year</v>
      </c>
      <c r="Y708" s="9" t="str">
        <f t="shared" ca="1" si="61"/>
        <v/>
      </c>
      <c r="Z708" s="9" t="str">
        <f t="shared" ca="1" si="62"/>
        <v/>
      </c>
      <c r="AA708" s="97" t="s">
        <v>207</v>
      </c>
      <c r="AB708" s="97" t="s">
        <v>4803</v>
      </c>
      <c r="AC708" s="97" t="str">
        <f t="shared" ca="1" si="63"/>
        <v>Above 1 Year</v>
      </c>
    </row>
    <row r="709" spans="1:29" s="24" customFormat="1" ht="25.5" customHeight="1" x14ac:dyDescent="0.25">
      <c r="A709" s="96">
        <v>708</v>
      </c>
      <c r="B709" s="97" t="s">
        <v>90</v>
      </c>
      <c r="C709" s="97" t="s">
        <v>1997</v>
      </c>
      <c r="D709" s="96" t="s">
        <v>2105</v>
      </c>
      <c r="E709" s="98">
        <v>45797</v>
      </c>
      <c r="F709" s="96" t="s">
        <v>201</v>
      </c>
      <c r="G709" s="96">
        <v>2025</v>
      </c>
      <c r="H709" s="97" t="s">
        <v>39</v>
      </c>
      <c r="I709" s="97" t="s">
        <v>39</v>
      </c>
      <c r="J709" s="96" t="s">
        <v>31</v>
      </c>
      <c r="K709" s="98"/>
      <c r="L709" s="96"/>
      <c r="M709" s="96"/>
      <c r="N709" s="96" t="s">
        <v>3196</v>
      </c>
      <c r="O709" s="96"/>
      <c r="P709" s="97"/>
      <c r="Q709" s="97"/>
      <c r="R709" s="104" t="s">
        <v>50</v>
      </c>
      <c r="S709" s="104" t="s">
        <v>50</v>
      </c>
      <c r="T709" s="98"/>
      <c r="U709" s="97" t="s">
        <v>2106</v>
      </c>
      <c r="V709" s="96" t="s">
        <v>34</v>
      </c>
      <c r="W709" s="9">
        <f t="shared" ca="1" si="64"/>
        <v>514</v>
      </c>
      <c r="X709" s="9" t="str">
        <f t="shared" ca="1" si="65"/>
        <v>Above 1 Year</v>
      </c>
      <c r="Y709" s="9" t="str">
        <f t="shared" ca="1" si="61"/>
        <v/>
      </c>
      <c r="Z709" s="9" t="str">
        <f t="shared" ca="1" si="62"/>
        <v/>
      </c>
      <c r="AA709" s="97" t="s">
        <v>203</v>
      </c>
      <c r="AB709" s="97" t="s">
        <v>4804</v>
      </c>
      <c r="AC709" s="97" t="str">
        <f t="shared" ca="1" si="63"/>
        <v>Above 1 Year</v>
      </c>
    </row>
    <row r="710" spans="1:29" s="24" customFormat="1" ht="25.5" customHeight="1" x14ac:dyDescent="0.25">
      <c r="A710" s="96">
        <v>709</v>
      </c>
      <c r="B710" s="97" t="s">
        <v>61</v>
      </c>
      <c r="C710" s="97" t="s">
        <v>515</v>
      </c>
      <c r="D710" s="96" t="s">
        <v>1351</v>
      </c>
      <c r="E710" s="98">
        <v>45797</v>
      </c>
      <c r="F710" s="96" t="s">
        <v>201</v>
      </c>
      <c r="G710" s="96">
        <v>2025</v>
      </c>
      <c r="H710" s="97" t="s">
        <v>94</v>
      </c>
      <c r="I710" s="97" t="s">
        <v>94</v>
      </c>
      <c r="J710" s="96" t="s">
        <v>31</v>
      </c>
      <c r="K710" s="98"/>
      <c r="L710" s="96"/>
      <c r="M710" s="96"/>
      <c r="N710" s="96" t="s">
        <v>3196</v>
      </c>
      <c r="O710" s="96"/>
      <c r="P710" s="97"/>
      <c r="Q710" s="97"/>
      <c r="R710" s="104" t="s">
        <v>112</v>
      </c>
      <c r="S710" s="104" t="s">
        <v>112</v>
      </c>
      <c r="T710" s="98"/>
      <c r="U710" s="97" t="s">
        <v>2104</v>
      </c>
      <c r="V710" s="96" t="s">
        <v>34</v>
      </c>
      <c r="W710" s="9">
        <f t="shared" ca="1" si="64"/>
        <v>514</v>
      </c>
      <c r="X710" s="9" t="str">
        <f t="shared" ca="1" si="65"/>
        <v>Above 1 Year</v>
      </c>
      <c r="Y710" s="9" t="str">
        <f t="shared" ca="1" si="61"/>
        <v/>
      </c>
      <c r="Z710" s="9" t="str">
        <f t="shared" ca="1" si="62"/>
        <v/>
      </c>
      <c r="AA710" s="97" t="s">
        <v>245</v>
      </c>
      <c r="AB710" s="97" t="s">
        <v>4805</v>
      </c>
      <c r="AC710" s="97" t="str">
        <f t="shared" ca="1" si="63"/>
        <v>Above 1 Year</v>
      </c>
    </row>
    <row r="711" spans="1:29" s="24" customFormat="1" ht="25.5" customHeight="1" x14ac:dyDescent="0.25">
      <c r="A711" s="96">
        <v>710</v>
      </c>
      <c r="B711" s="97" t="s">
        <v>65</v>
      </c>
      <c r="C711" s="97" t="s">
        <v>2024</v>
      </c>
      <c r="D711" s="96" t="s">
        <v>845</v>
      </c>
      <c r="E711" s="98">
        <v>45798</v>
      </c>
      <c r="F711" s="96" t="s">
        <v>201</v>
      </c>
      <c r="G711" s="96">
        <v>2025</v>
      </c>
      <c r="H711" s="97" t="s">
        <v>116</v>
      </c>
      <c r="I711" s="97" t="s">
        <v>116</v>
      </c>
      <c r="J711" s="96" t="s">
        <v>116</v>
      </c>
      <c r="K711" s="98"/>
      <c r="L711" s="96"/>
      <c r="M711" s="96"/>
      <c r="N711" s="96" t="s">
        <v>3196</v>
      </c>
      <c r="O711" s="96"/>
      <c r="P711" s="97"/>
      <c r="Q711" s="97"/>
      <c r="R711" s="104" t="s">
        <v>50</v>
      </c>
      <c r="S711" s="104" t="s">
        <v>50</v>
      </c>
      <c r="T711" s="98"/>
      <c r="U711" s="97" t="s">
        <v>2108</v>
      </c>
      <c r="V711" s="96" t="s">
        <v>34</v>
      </c>
      <c r="W711" s="9">
        <f t="shared" ca="1" si="64"/>
        <v>513</v>
      </c>
      <c r="X711" s="9" t="str">
        <f t="shared" ca="1" si="65"/>
        <v>Above 1 Year</v>
      </c>
      <c r="Y711" s="9" t="str">
        <f t="shared" ca="1" si="61"/>
        <v/>
      </c>
      <c r="Z711" s="9" t="str">
        <f t="shared" ca="1" si="62"/>
        <v/>
      </c>
      <c r="AA711" s="97" t="s">
        <v>402</v>
      </c>
      <c r="AB711" s="97" t="s">
        <v>4806</v>
      </c>
      <c r="AC711" s="97" t="str">
        <f t="shared" ca="1" si="63"/>
        <v>Above 1 Year</v>
      </c>
    </row>
    <row r="712" spans="1:29" s="24" customFormat="1" ht="25.5" customHeight="1" x14ac:dyDescent="0.25">
      <c r="A712" s="96">
        <v>711</v>
      </c>
      <c r="B712" s="97" t="s">
        <v>125</v>
      </c>
      <c r="C712" s="97" t="s">
        <v>1772</v>
      </c>
      <c r="D712" s="96" t="s">
        <v>1381</v>
      </c>
      <c r="E712" s="98">
        <v>45799</v>
      </c>
      <c r="F712" s="96" t="s">
        <v>201</v>
      </c>
      <c r="G712" s="96">
        <v>2025</v>
      </c>
      <c r="H712" s="97" t="s">
        <v>80</v>
      </c>
      <c r="I712" s="97" t="s">
        <v>154</v>
      </c>
      <c r="J712" s="96" t="s">
        <v>31</v>
      </c>
      <c r="K712" s="98"/>
      <c r="L712" s="96"/>
      <c r="M712" s="96"/>
      <c r="N712" s="96" t="s">
        <v>3196</v>
      </c>
      <c r="O712" s="96"/>
      <c r="P712" s="97"/>
      <c r="Q712" s="97"/>
      <c r="R712" s="104" t="s">
        <v>141</v>
      </c>
      <c r="S712" s="104" t="s">
        <v>141</v>
      </c>
      <c r="T712" s="98"/>
      <c r="U712" s="97" t="s">
        <v>2111</v>
      </c>
      <c r="V712" s="96" t="s">
        <v>34</v>
      </c>
      <c r="W712" s="9">
        <f t="shared" ca="1" si="64"/>
        <v>512</v>
      </c>
      <c r="X712" s="9" t="str">
        <f t="shared" ca="1" si="65"/>
        <v>Above 1 Year</v>
      </c>
      <c r="Y712" s="9" t="str">
        <f t="shared" ca="1" si="61"/>
        <v/>
      </c>
      <c r="Z712" s="9" t="str">
        <f t="shared" ca="1" si="62"/>
        <v/>
      </c>
      <c r="AA712" s="97" t="s">
        <v>291</v>
      </c>
      <c r="AB712" s="97" t="s">
        <v>4808</v>
      </c>
      <c r="AC712" s="97" t="str">
        <f t="shared" ca="1" si="63"/>
        <v>Above 1 Year</v>
      </c>
    </row>
    <row r="713" spans="1:29" s="24" customFormat="1" ht="25.5" customHeight="1" x14ac:dyDescent="0.25">
      <c r="A713" s="96">
        <v>712</v>
      </c>
      <c r="B713" s="97" t="s">
        <v>98</v>
      </c>
      <c r="C713" s="97" t="s">
        <v>1770</v>
      </c>
      <c r="D713" s="96" t="s">
        <v>2117</v>
      </c>
      <c r="E713" s="98">
        <v>45803</v>
      </c>
      <c r="F713" s="96" t="s">
        <v>201</v>
      </c>
      <c r="G713" s="96">
        <v>2025</v>
      </c>
      <c r="H713" s="97" t="s">
        <v>39</v>
      </c>
      <c r="I713" s="97" t="s">
        <v>39</v>
      </c>
      <c r="J713" s="96" t="s">
        <v>31</v>
      </c>
      <c r="K713" s="98"/>
      <c r="L713" s="96"/>
      <c r="M713" s="96"/>
      <c r="N713" s="96" t="s">
        <v>3196</v>
      </c>
      <c r="O713" s="96"/>
      <c r="P713" s="97"/>
      <c r="Q713" s="97"/>
      <c r="R713" s="104" t="s">
        <v>40</v>
      </c>
      <c r="S713" s="104" t="s">
        <v>40</v>
      </c>
      <c r="T713" s="98"/>
      <c r="U713" s="97" t="s">
        <v>2118</v>
      </c>
      <c r="V713" s="96" t="s">
        <v>34</v>
      </c>
      <c r="W713" s="9">
        <f t="shared" ca="1" si="64"/>
        <v>508</v>
      </c>
      <c r="X713" s="9" t="str">
        <f t="shared" ca="1" si="65"/>
        <v>Above 1 Year</v>
      </c>
      <c r="Y713" s="9" t="str">
        <f t="shared" ca="1" si="61"/>
        <v/>
      </c>
      <c r="Z713" s="9" t="str">
        <f t="shared" ca="1" si="62"/>
        <v/>
      </c>
      <c r="AA713" s="97" t="s">
        <v>203</v>
      </c>
      <c r="AB713" s="97" t="s">
        <v>4810</v>
      </c>
      <c r="AC713" s="97" t="str">
        <f t="shared" ca="1" si="63"/>
        <v>Above 1 Year</v>
      </c>
    </row>
    <row r="714" spans="1:29" s="24" customFormat="1" ht="25.5" customHeight="1" x14ac:dyDescent="0.25">
      <c r="A714" s="96">
        <v>713</v>
      </c>
      <c r="B714" s="97" t="s">
        <v>38</v>
      </c>
      <c r="C714" s="97" t="s">
        <v>2122</v>
      </c>
      <c r="D714" s="96" t="s">
        <v>1332</v>
      </c>
      <c r="E714" s="98">
        <v>45806</v>
      </c>
      <c r="F714" s="96" t="s">
        <v>201</v>
      </c>
      <c r="G714" s="96">
        <v>2025</v>
      </c>
      <c r="H714" s="97" t="s">
        <v>71</v>
      </c>
      <c r="I714" s="97" t="s">
        <v>72</v>
      </c>
      <c r="J714" s="96" t="s">
        <v>31</v>
      </c>
      <c r="K714" s="98"/>
      <c r="L714" s="96"/>
      <c r="M714" s="96"/>
      <c r="N714" s="96" t="s">
        <v>3196</v>
      </c>
      <c r="O714" s="96"/>
      <c r="P714" s="97"/>
      <c r="Q714" s="97"/>
      <c r="R714" s="104" t="s">
        <v>112</v>
      </c>
      <c r="S714" s="104" t="s">
        <v>112</v>
      </c>
      <c r="T714" s="98"/>
      <c r="U714" s="97" t="s">
        <v>2123</v>
      </c>
      <c r="V714" s="96" t="s">
        <v>34</v>
      </c>
      <c r="W714" s="9">
        <f t="shared" ca="1" si="64"/>
        <v>505</v>
      </c>
      <c r="X714" s="9" t="str">
        <f t="shared" ca="1" si="65"/>
        <v>Above 1 Year</v>
      </c>
      <c r="Y714" s="9" t="str">
        <f t="shared" ca="1" si="61"/>
        <v/>
      </c>
      <c r="Z714" s="9" t="str">
        <f t="shared" ca="1" si="62"/>
        <v/>
      </c>
      <c r="AA714" s="97" t="s">
        <v>378</v>
      </c>
      <c r="AB714" s="97" t="s">
        <v>4812</v>
      </c>
      <c r="AC714" s="97" t="str">
        <f t="shared" ca="1" si="63"/>
        <v>Above 1 Year</v>
      </c>
    </row>
    <row r="715" spans="1:29" s="24" customFormat="1" ht="25.5" customHeight="1" x14ac:dyDescent="0.25">
      <c r="A715" s="96">
        <v>714</v>
      </c>
      <c r="B715" s="97" t="s">
        <v>38</v>
      </c>
      <c r="C715" s="97" t="s">
        <v>2041</v>
      </c>
      <c r="D715" s="96" t="s">
        <v>707</v>
      </c>
      <c r="E715" s="98">
        <v>45807</v>
      </c>
      <c r="F715" s="96" t="s">
        <v>201</v>
      </c>
      <c r="G715" s="96">
        <v>2025</v>
      </c>
      <c r="H715" s="97" t="s">
        <v>71</v>
      </c>
      <c r="I715" s="97" t="s">
        <v>72</v>
      </c>
      <c r="J715" s="96" t="s">
        <v>31</v>
      </c>
      <c r="K715" s="98"/>
      <c r="L715" s="96"/>
      <c r="M715" s="96"/>
      <c r="N715" s="96" t="s">
        <v>3196</v>
      </c>
      <c r="O715" s="96"/>
      <c r="P715" s="97"/>
      <c r="Q715" s="97"/>
      <c r="R715" s="104" t="s">
        <v>112</v>
      </c>
      <c r="S715" s="104" t="s">
        <v>112</v>
      </c>
      <c r="T715" s="98"/>
      <c r="U715" s="97" t="s">
        <v>2124</v>
      </c>
      <c r="V715" s="96" t="s">
        <v>34</v>
      </c>
      <c r="W715" s="9">
        <f t="shared" ca="1" si="64"/>
        <v>504</v>
      </c>
      <c r="X715" s="9" t="str">
        <f t="shared" ca="1" si="65"/>
        <v>Above 1 Year</v>
      </c>
      <c r="Y715" s="9" t="str">
        <f t="shared" ca="1" si="61"/>
        <v/>
      </c>
      <c r="Z715" s="9" t="str">
        <f t="shared" ca="1" si="62"/>
        <v/>
      </c>
      <c r="AA715" s="97" t="s">
        <v>378</v>
      </c>
      <c r="AB715" s="97" t="s">
        <v>4813</v>
      </c>
      <c r="AC715" s="97" t="str">
        <f t="shared" ca="1" si="63"/>
        <v>Above 1 Year</v>
      </c>
    </row>
    <row r="716" spans="1:29" s="24" customFormat="1" ht="25.5" customHeight="1" x14ac:dyDescent="0.25">
      <c r="A716" s="96">
        <v>715</v>
      </c>
      <c r="B716" s="97" t="s">
        <v>65</v>
      </c>
      <c r="C716" s="97" t="s">
        <v>1867</v>
      </c>
      <c r="D716" s="96" t="s">
        <v>1027</v>
      </c>
      <c r="E716" s="98">
        <v>45807</v>
      </c>
      <c r="F716" s="96" t="s">
        <v>201</v>
      </c>
      <c r="G716" s="96">
        <v>2025</v>
      </c>
      <c r="H716" s="97" t="s">
        <v>48</v>
      </c>
      <c r="I716" s="97" t="s">
        <v>49</v>
      </c>
      <c r="J716" s="96" t="s">
        <v>31</v>
      </c>
      <c r="K716" s="98"/>
      <c r="L716" s="96"/>
      <c r="M716" s="96"/>
      <c r="N716" s="96" t="s">
        <v>3196</v>
      </c>
      <c r="O716" s="96"/>
      <c r="P716" s="97"/>
      <c r="Q716" s="97"/>
      <c r="R716" s="104" t="s">
        <v>112</v>
      </c>
      <c r="S716" s="104" t="s">
        <v>141</v>
      </c>
      <c r="T716" s="98"/>
      <c r="U716" s="97" t="s">
        <v>2125</v>
      </c>
      <c r="V716" s="96" t="s">
        <v>34</v>
      </c>
      <c r="W716" s="9">
        <f t="shared" ca="1" si="64"/>
        <v>504</v>
      </c>
      <c r="X716" s="9" t="str">
        <f t="shared" ca="1" si="65"/>
        <v>Above 1 Year</v>
      </c>
      <c r="Y716" s="9" t="str">
        <f t="shared" ca="1" si="61"/>
        <v/>
      </c>
      <c r="Z716" s="9" t="str">
        <f t="shared" ca="1" si="62"/>
        <v/>
      </c>
      <c r="AA716" s="97" t="s">
        <v>207</v>
      </c>
      <c r="AB716" s="97" t="s">
        <v>4814</v>
      </c>
      <c r="AC716" s="97" t="str">
        <f t="shared" ca="1" si="63"/>
        <v>Above 1 Year</v>
      </c>
    </row>
    <row r="717" spans="1:29" s="24" customFormat="1" ht="25.5" customHeight="1" x14ac:dyDescent="0.25">
      <c r="A717" s="96">
        <v>716</v>
      </c>
      <c r="B717" s="97" t="s">
        <v>42</v>
      </c>
      <c r="C717" s="97" t="s">
        <v>2127</v>
      </c>
      <c r="D717" s="96" t="s">
        <v>2128</v>
      </c>
      <c r="E717" s="98">
        <v>45808</v>
      </c>
      <c r="F717" s="96" t="s">
        <v>201</v>
      </c>
      <c r="G717" s="96">
        <v>2025</v>
      </c>
      <c r="H717" s="97" t="s">
        <v>116</v>
      </c>
      <c r="I717" s="97" t="s">
        <v>116</v>
      </c>
      <c r="J717" s="96" t="s">
        <v>116</v>
      </c>
      <c r="K717" s="98"/>
      <c r="L717" s="96"/>
      <c r="M717" s="96"/>
      <c r="N717" s="96" t="s">
        <v>3196</v>
      </c>
      <c r="O717" s="96"/>
      <c r="P717" s="97"/>
      <c r="Q717" s="97"/>
      <c r="R717" s="104" t="s">
        <v>50</v>
      </c>
      <c r="S717" s="104" t="s">
        <v>50</v>
      </c>
      <c r="T717" s="98"/>
      <c r="U717" s="97" t="s">
        <v>2129</v>
      </c>
      <c r="V717" s="96" t="s">
        <v>34</v>
      </c>
      <c r="W717" s="9">
        <f t="shared" ca="1" si="64"/>
        <v>503</v>
      </c>
      <c r="X717" s="9" t="str">
        <f t="shared" ca="1" si="65"/>
        <v>Above 1 Year</v>
      </c>
      <c r="Y717" s="9" t="str">
        <f t="shared" ca="1" si="61"/>
        <v/>
      </c>
      <c r="Z717" s="9" t="str">
        <f t="shared" ca="1" si="62"/>
        <v/>
      </c>
      <c r="AA717" s="97" t="s">
        <v>402</v>
      </c>
      <c r="AB717" s="97" t="s">
        <v>4815</v>
      </c>
      <c r="AC717" s="97" t="str">
        <f t="shared" ca="1" si="63"/>
        <v>Above 1 Year</v>
      </c>
    </row>
    <row r="718" spans="1:29" s="24" customFormat="1" ht="25.5" customHeight="1" x14ac:dyDescent="0.25">
      <c r="A718" s="96">
        <v>717</v>
      </c>
      <c r="B718" s="97" t="s">
        <v>42</v>
      </c>
      <c r="C718" s="97" t="s">
        <v>2131</v>
      </c>
      <c r="D718" s="96" t="s">
        <v>1016</v>
      </c>
      <c r="E718" s="98">
        <v>45808</v>
      </c>
      <c r="F718" s="96" t="s">
        <v>201</v>
      </c>
      <c r="G718" s="96">
        <v>2025</v>
      </c>
      <c r="H718" s="97" t="s">
        <v>48</v>
      </c>
      <c r="I718" s="97" t="s">
        <v>49</v>
      </c>
      <c r="J718" s="96" t="s">
        <v>31</v>
      </c>
      <c r="K718" s="98"/>
      <c r="L718" s="96"/>
      <c r="M718" s="96"/>
      <c r="N718" s="96" t="s">
        <v>3196</v>
      </c>
      <c r="O718" s="96"/>
      <c r="P718" s="97"/>
      <c r="Q718" s="97"/>
      <c r="R718" s="104" t="s">
        <v>112</v>
      </c>
      <c r="S718" s="104" t="s">
        <v>112</v>
      </c>
      <c r="T718" s="98"/>
      <c r="U718" s="97" t="s">
        <v>2132</v>
      </c>
      <c r="V718" s="96" t="s">
        <v>34</v>
      </c>
      <c r="W718" s="9">
        <f t="shared" ca="1" si="64"/>
        <v>503</v>
      </c>
      <c r="X718" s="9" t="str">
        <f t="shared" ca="1" si="65"/>
        <v>Above 1 Year</v>
      </c>
      <c r="Y718" s="9" t="str">
        <f t="shared" ca="1" si="61"/>
        <v/>
      </c>
      <c r="Z718" s="9" t="str">
        <f t="shared" ca="1" si="62"/>
        <v/>
      </c>
      <c r="AA718" s="97" t="s">
        <v>207</v>
      </c>
      <c r="AB718" s="97" t="s">
        <v>4816</v>
      </c>
      <c r="AC718" s="97" t="str">
        <f t="shared" ca="1" si="63"/>
        <v>Above 1 Year</v>
      </c>
    </row>
    <row r="719" spans="1:29" s="24" customFormat="1" ht="25.5" customHeight="1" x14ac:dyDescent="0.25">
      <c r="A719" s="96">
        <v>718</v>
      </c>
      <c r="B719" s="97" t="s">
        <v>63</v>
      </c>
      <c r="C719" s="97" t="s">
        <v>1835</v>
      </c>
      <c r="D719" s="96" t="s">
        <v>1027</v>
      </c>
      <c r="E719" s="98">
        <v>45809</v>
      </c>
      <c r="F719" s="96" t="s">
        <v>196</v>
      </c>
      <c r="G719" s="96">
        <v>2025</v>
      </c>
      <c r="H719" s="97" t="s">
        <v>48</v>
      </c>
      <c r="I719" s="97" t="s">
        <v>49</v>
      </c>
      <c r="J719" s="96" t="s">
        <v>31</v>
      </c>
      <c r="K719" s="98"/>
      <c r="L719" s="96"/>
      <c r="M719" s="96"/>
      <c r="N719" s="96" t="s">
        <v>3196</v>
      </c>
      <c r="O719" s="96"/>
      <c r="P719" s="97"/>
      <c r="Q719" s="97"/>
      <c r="R719" s="104" t="s">
        <v>112</v>
      </c>
      <c r="S719" s="104" t="s">
        <v>112</v>
      </c>
      <c r="T719" s="98"/>
      <c r="U719" s="97" t="s">
        <v>2133</v>
      </c>
      <c r="V719" s="96" t="s">
        <v>34</v>
      </c>
      <c r="W719" s="9">
        <f t="shared" ca="1" si="64"/>
        <v>502</v>
      </c>
      <c r="X719" s="9" t="str">
        <f t="shared" ca="1" si="65"/>
        <v>Above 1 Year</v>
      </c>
      <c r="Y719" s="9" t="str">
        <f t="shared" ca="1" si="61"/>
        <v/>
      </c>
      <c r="Z719" s="9" t="str">
        <f t="shared" ca="1" si="62"/>
        <v/>
      </c>
      <c r="AA719" s="97" t="s">
        <v>207</v>
      </c>
      <c r="AB719" s="97" t="s">
        <v>4817</v>
      </c>
      <c r="AC719" s="97" t="str">
        <f t="shared" ca="1" si="63"/>
        <v>Above 1 Year</v>
      </c>
    </row>
    <row r="720" spans="1:29" s="24" customFormat="1" ht="25.5" customHeight="1" x14ac:dyDescent="0.25">
      <c r="A720" s="96">
        <v>719</v>
      </c>
      <c r="B720" s="97" t="s">
        <v>65</v>
      </c>
      <c r="C720" s="97" t="s">
        <v>1831</v>
      </c>
      <c r="D720" s="96" t="s">
        <v>845</v>
      </c>
      <c r="E720" s="98">
        <v>45811</v>
      </c>
      <c r="F720" s="96" t="s">
        <v>196</v>
      </c>
      <c r="G720" s="96">
        <v>2025</v>
      </c>
      <c r="H720" s="97" t="s">
        <v>116</v>
      </c>
      <c r="I720" s="97" t="s">
        <v>116</v>
      </c>
      <c r="J720" s="96" t="s">
        <v>116</v>
      </c>
      <c r="K720" s="98"/>
      <c r="L720" s="96"/>
      <c r="M720" s="96"/>
      <c r="N720" s="96" t="s">
        <v>3196</v>
      </c>
      <c r="O720" s="96"/>
      <c r="P720" s="97"/>
      <c r="Q720" s="97"/>
      <c r="R720" s="104" t="s">
        <v>50</v>
      </c>
      <c r="S720" s="104" t="s">
        <v>50</v>
      </c>
      <c r="T720" s="98"/>
      <c r="U720" s="97" t="s">
        <v>2138</v>
      </c>
      <c r="V720" s="96" t="s">
        <v>34</v>
      </c>
      <c r="W720" s="9">
        <f t="shared" ca="1" si="64"/>
        <v>500</v>
      </c>
      <c r="X720" s="9" t="str">
        <f t="shared" ca="1" si="65"/>
        <v>Above 1 Year</v>
      </c>
      <c r="Y720" s="9" t="str">
        <f t="shared" ca="1" si="61"/>
        <v/>
      </c>
      <c r="Z720" s="9" t="str">
        <f t="shared" ca="1" si="62"/>
        <v/>
      </c>
      <c r="AA720" s="97" t="s">
        <v>402</v>
      </c>
      <c r="AB720" s="97" t="s">
        <v>4819</v>
      </c>
      <c r="AC720" s="97" t="str">
        <f t="shared" ca="1" si="63"/>
        <v>Above 1 Year</v>
      </c>
    </row>
    <row r="721" spans="1:29" s="24" customFormat="1" ht="25.5" customHeight="1" x14ac:dyDescent="0.25">
      <c r="A721" s="96">
        <v>720</v>
      </c>
      <c r="B721" s="97" t="s">
        <v>64</v>
      </c>
      <c r="C721" s="97" t="s">
        <v>1443</v>
      </c>
      <c r="D721" s="96" t="s">
        <v>227</v>
      </c>
      <c r="E721" s="98">
        <v>45811</v>
      </c>
      <c r="F721" s="96" t="s">
        <v>196</v>
      </c>
      <c r="G721" s="96">
        <v>2025</v>
      </c>
      <c r="H721" s="97" t="s">
        <v>59</v>
      </c>
      <c r="I721" s="97" t="s">
        <v>59</v>
      </c>
      <c r="J721" s="96" t="s">
        <v>60</v>
      </c>
      <c r="K721" s="98"/>
      <c r="L721" s="96"/>
      <c r="M721" s="96"/>
      <c r="N721" s="96" t="s">
        <v>3196</v>
      </c>
      <c r="O721" s="96"/>
      <c r="P721" s="97"/>
      <c r="Q721" s="97"/>
      <c r="R721" s="104" t="s">
        <v>112</v>
      </c>
      <c r="S721" s="104" t="s">
        <v>112</v>
      </c>
      <c r="T721" s="98"/>
      <c r="U721" s="97" t="s">
        <v>2139</v>
      </c>
      <c r="V721" s="96" t="s">
        <v>34</v>
      </c>
      <c r="W721" s="9">
        <f t="shared" ca="1" si="64"/>
        <v>500</v>
      </c>
      <c r="X721" s="9" t="str">
        <f t="shared" ca="1" si="65"/>
        <v>Above 1 Year</v>
      </c>
      <c r="Y721" s="9" t="str">
        <f t="shared" ca="1" si="61"/>
        <v/>
      </c>
      <c r="Z721" s="9" t="str">
        <f t="shared" ca="1" si="62"/>
        <v/>
      </c>
      <c r="AA721" s="97" t="s">
        <v>229</v>
      </c>
      <c r="AB721" s="97" t="s">
        <v>4821</v>
      </c>
      <c r="AC721" s="97" t="str">
        <f t="shared" ca="1" si="63"/>
        <v>Above 1 Year</v>
      </c>
    </row>
    <row r="722" spans="1:29" s="24" customFormat="1" ht="25.5" customHeight="1" x14ac:dyDescent="0.25">
      <c r="A722" s="96">
        <v>721</v>
      </c>
      <c r="B722" s="97" t="s">
        <v>38</v>
      </c>
      <c r="C722" s="97" t="s">
        <v>2144</v>
      </c>
      <c r="D722" s="96" t="s">
        <v>1027</v>
      </c>
      <c r="E722" s="98">
        <v>45813</v>
      </c>
      <c r="F722" s="96" t="s">
        <v>196</v>
      </c>
      <c r="G722" s="96">
        <v>2025</v>
      </c>
      <c r="H722" s="97" t="s">
        <v>48</v>
      </c>
      <c r="I722" s="97" t="s">
        <v>49</v>
      </c>
      <c r="J722" s="96" t="s">
        <v>31</v>
      </c>
      <c r="K722" s="98"/>
      <c r="L722" s="96"/>
      <c r="M722" s="96"/>
      <c r="N722" s="96" t="s">
        <v>3196</v>
      </c>
      <c r="O722" s="96"/>
      <c r="P722" s="97"/>
      <c r="Q722" s="97"/>
      <c r="R722" s="104" t="s">
        <v>112</v>
      </c>
      <c r="S722" s="104" t="s">
        <v>112</v>
      </c>
      <c r="T722" s="98"/>
      <c r="U722" s="97" t="s">
        <v>2145</v>
      </c>
      <c r="V722" s="96" t="s">
        <v>34</v>
      </c>
      <c r="W722" s="9">
        <f t="shared" ca="1" si="64"/>
        <v>498</v>
      </c>
      <c r="X722" s="9" t="str">
        <f t="shared" ca="1" si="65"/>
        <v>Above 1 Year</v>
      </c>
      <c r="Y722" s="9" t="str">
        <f t="shared" ca="1" si="61"/>
        <v/>
      </c>
      <c r="Z722" s="9" t="str">
        <f t="shared" ca="1" si="62"/>
        <v/>
      </c>
      <c r="AA722" s="97" t="s">
        <v>207</v>
      </c>
      <c r="AB722" s="97" t="s">
        <v>4822</v>
      </c>
      <c r="AC722" s="97" t="str">
        <f t="shared" ca="1" si="63"/>
        <v>Above 1 Year</v>
      </c>
    </row>
    <row r="723" spans="1:29" s="24" customFormat="1" ht="25.5" customHeight="1" x14ac:dyDescent="0.25">
      <c r="A723" s="96">
        <v>722</v>
      </c>
      <c r="B723" s="97" t="s">
        <v>65</v>
      </c>
      <c r="C723" s="97" t="s">
        <v>1877</v>
      </c>
      <c r="D723" s="96" t="s">
        <v>845</v>
      </c>
      <c r="E723" s="98">
        <v>45813</v>
      </c>
      <c r="F723" s="96" t="s">
        <v>196</v>
      </c>
      <c r="G723" s="96">
        <v>2025</v>
      </c>
      <c r="H723" s="97" t="s">
        <v>116</v>
      </c>
      <c r="I723" s="97" t="s">
        <v>116</v>
      </c>
      <c r="J723" s="96" t="s">
        <v>116</v>
      </c>
      <c r="K723" s="98"/>
      <c r="L723" s="96"/>
      <c r="M723" s="96"/>
      <c r="N723" s="96" t="s">
        <v>3196</v>
      </c>
      <c r="O723" s="96"/>
      <c r="P723" s="97"/>
      <c r="Q723" s="97"/>
      <c r="R723" s="104" t="s">
        <v>50</v>
      </c>
      <c r="S723" s="104" t="s">
        <v>50</v>
      </c>
      <c r="T723" s="98"/>
      <c r="U723" s="97" t="s">
        <v>2143</v>
      </c>
      <c r="V723" s="96" t="s">
        <v>34</v>
      </c>
      <c r="W723" s="9">
        <f t="shared" ca="1" si="64"/>
        <v>498</v>
      </c>
      <c r="X723" s="9" t="str">
        <f t="shared" ca="1" si="65"/>
        <v>Above 1 Year</v>
      </c>
      <c r="Y723" s="9" t="str">
        <f t="shared" ca="1" si="61"/>
        <v/>
      </c>
      <c r="Z723" s="9" t="str">
        <f t="shared" ca="1" si="62"/>
        <v/>
      </c>
      <c r="AA723" s="97" t="s">
        <v>402</v>
      </c>
      <c r="AB723" s="97" t="s">
        <v>4823</v>
      </c>
      <c r="AC723" s="97" t="str">
        <f t="shared" ca="1" si="63"/>
        <v>Above 1 Year</v>
      </c>
    </row>
    <row r="724" spans="1:29" s="24" customFormat="1" ht="25.5" customHeight="1" x14ac:dyDescent="0.25">
      <c r="A724" s="96">
        <v>723</v>
      </c>
      <c r="B724" s="97" t="s">
        <v>65</v>
      </c>
      <c r="C724" s="97" t="s">
        <v>1037</v>
      </c>
      <c r="D724" s="96" t="s">
        <v>2146</v>
      </c>
      <c r="E724" s="98">
        <v>45814</v>
      </c>
      <c r="F724" s="96" t="s">
        <v>196</v>
      </c>
      <c r="G724" s="96">
        <v>2025</v>
      </c>
      <c r="H724" s="97" t="s">
        <v>116</v>
      </c>
      <c r="I724" s="97" t="s">
        <v>116</v>
      </c>
      <c r="J724" s="96" t="s">
        <v>116</v>
      </c>
      <c r="K724" s="98"/>
      <c r="L724" s="96"/>
      <c r="M724" s="96"/>
      <c r="N724" s="96" t="s">
        <v>3196</v>
      </c>
      <c r="O724" s="96"/>
      <c r="P724" s="97"/>
      <c r="Q724" s="97"/>
      <c r="R724" s="104" t="s">
        <v>50</v>
      </c>
      <c r="S724" s="104" t="s">
        <v>50</v>
      </c>
      <c r="T724" s="98"/>
      <c r="U724" s="97" t="s">
        <v>2147</v>
      </c>
      <c r="V724" s="96" t="s">
        <v>34</v>
      </c>
      <c r="W724" s="9">
        <f t="shared" ca="1" si="64"/>
        <v>497</v>
      </c>
      <c r="X724" s="9" t="str">
        <f t="shared" ca="1" si="65"/>
        <v>Above 1 Year</v>
      </c>
      <c r="Y724" s="9" t="str">
        <f t="shared" ca="1" si="61"/>
        <v/>
      </c>
      <c r="Z724" s="9" t="str">
        <f t="shared" ca="1" si="62"/>
        <v/>
      </c>
      <c r="AA724" s="97" t="s">
        <v>402</v>
      </c>
      <c r="AB724" s="97" t="s">
        <v>4824</v>
      </c>
      <c r="AC724" s="97" t="str">
        <f t="shared" ca="1" si="63"/>
        <v>Above 1 Year</v>
      </c>
    </row>
    <row r="725" spans="1:29" s="24" customFormat="1" ht="25.5" customHeight="1" x14ac:dyDescent="0.25">
      <c r="A725" s="96">
        <v>724</v>
      </c>
      <c r="B725" s="97" t="s">
        <v>90</v>
      </c>
      <c r="C725" s="97" t="s">
        <v>2148</v>
      </c>
      <c r="D725" s="96" t="s">
        <v>2149</v>
      </c>
      <c r="E725" s="98">
        <v>45814</v>
      </c>
      <c r="F725" s="96" t="s">
        <v>196</v>
      </c>
      <c r="G725" s="96">
        <v>2025</v>
      </c>
      <c r="H725" s="97" t="s">
        <v>39</v>
      </c>
      <c r="I725" s="97" t="s">
        <v>39</v>
      </c>
      <c r="J725" s="96" t="s">
        <v>31</v>
      </c>
      <c r="K725" s="98"/>
      <c r="L725" s="96"/>
      <c r="M725" s="96"/>
      <c r="N725" s="96" t="s">
        <v>3196</v>
      </c>
      <c r="O725" s="96"/>
      <c r="P725" s="97"/>
      <c r="Q725" s="97"/>
      <c r="R725" s="104" t="s">
        <v>50</v>
      </c>
      <c r="S725" s="104" t="s">
        <v>50</v>
      </c>
      <c r="T725" s="98"/>
      <c r="U725" s="97" t="s">
        <v>2150</v>
      </c>
      <c r="V725" s="96" t="s">
        <v>34</v>
      </c>
      <c r="W725" s="9">
        <f t="shared" ca="1" si="64"/>
        <v>497</v>
      </c>
      <c r="X725" s="9" t="str">
        <f t="shared" ca="1" si="65"/>
        <v>Above 1 Year</v>
      </c>
      <c r="Y725" s="9" t="str">
        <f t="shared" ca="1" si="61"/>
        <v/>
      </c>
      <c r="Z725" s="9" t="str">
        <f t="shared" ca="1" si="62"/>
        <v/>
      </c>
      <c r="AA725" s="97" t="s">
        <v>203</v>
      </c>
      <c r="AB725" s="97" t="s">
        <v>4825</v>
      </c>
      <c r="AC725" s="97" t="str">
        <f t="shared" ca="1" si="63"/>
        <v>Above 1 Year</v>
      </c>
    </row>
    <row r="726" spans="1:29" s="24" customFormat="1" ht="25.5" customHeight="1" x14ac:dyDescent="0.25">
      <c r="A726" s="96">
        <v>725</v>
      </c>
      <c r="B726" s="97" t="s">
        <v>38</v>
      </c>
      <c r="C726" s="97" t="s">
        <v>2080</v>
      </c>
      <c r="D726" s="96" t="s">
        <v>2151</v>
      </c>
      <c r="E726" s="98">
        <v>45815</v>
      </c>
      <c r="F726" s="96" t="s">
        <v>196</v>
      </c>
      <c r="G726" s="96">
        <v>2025</v>
      </c>
      <c r="H726" s="97" t="s">
        <v>39</v>
      </c>
      <c r="I726" s="97" t="s">
        <v>39</v>
      </c>
      <c r="J726" s="96" t="s">
        <v>31</v>
      </c>
      <c r="K726" s="98"/>
      <c r="L726" s="96"/>
      <c r="M726" s="96"/>
      <c r="N726" s="96" t="s">
        <v>3196</v>
      </c>
      <c r="O726" s="96"/>
      <c r="P726" s="97"/>
      <c r="Q726" s="97"/>
      <c r="R726" s="104" t="s">
        <v>138</v>
      </c>
      <c r="S726" s="104" t="s">
        <v>138</v>
      </c>
      <c r="T726" s="98">
        <v>45823</v>
      </c>
      <c r="U726" s="97" t="s">
        <v>2152</v>
      </c>
      <c r="V726" s="96" t="s">
        <v>34</v>
      </c>
      <c r="W726" s="9">
        <f t="shared" ca="1" si="64"/>
        <v>496</v>
      </c>
      <c r="X726" s="9" t="str">
        <f t="shared" ca="1" si="65"/>
        <v>Above 1 Year</v>
      </c>
      <c r="Y726" s="9">
        <f t="shared" ca="1" si="61"/>
        <v>488</v>
      </c>
      <c r="Z726" s="9" t="str">
        <f t="shared" ca="1" si="62"/>
        <v>Above 1 Year</v>
      </c>
      <c r="AA726" s="97" t="s">
        <v>203</v>
      </c>
      <c r="AB726" s="97" t="s">
        <v>4826</v>
      </c>
      <c r="AC726" s="97" t="str">
        <f t="shared" ca="1" si="63"/>
        <v>Above 1 Year</v>
      </c>
    </row>
    <row r="727" spans="1:29" s="24" customFormat="1" ht="25.5" customHeight="1" x14ac:dyDescent="0.25">
      <c r="A727" s="96">
        <v>726</v>
      </c>
      <c r="B727" s="97" t="s">
        <v>74</v>
      </c>
      <c r="C727" s="97" t="s">
        <v>2156</v>
      </c>
      <c r="D727" s="96" t="s">
        <v>2157</v>
      </c>
      <c r="E727" s="98">
        <v>45819</v>
      </c>
      <c r="F727" s="96" t="s">
        <v>196</v>
      </c>
      <c r="G727" s="96">
        <v>2025</v>
      </c>
      <c r="H727" s="97" t="s">
        <v>39</v>
      </c>
      <c r="I727" s="97" t="s">
        <v>39</v>
      </c>
      <c r="J727" s="96" t="s">
        <v>31</v>
      </c>
      <c r="K727" s="98"/>
      <c r="L727" s="96"/>
      <c r="M727" s="96"/>
      <c r="N727" s="96" t="s">
        <v>3196</v>
      </c>
      <c r="O727" s="96"/>
      <c r="P727" s="97"/>
      <c r="Q727" s="97"/>
      <c r="R727" s="104" t="s">
        <v>177</v>
      </c>
      <c r="S727" s="104" t="s">
        <v>177</v>
      </c>
      <c r="T727" s="98">
        <v>46251</v>
      </c>
      <c r="U727" s="97" t="s">
        <v>2158</v>
      </c>
      <c r="V727" s="96" t="s">
        <v>34</v>
      </c>
      <c r="W727" s="9">
        <f t="shared" ca="1" si="64"/>
        <v>492</v>
      </c>
      <c r="X727" s="9" t="str">
        <f t="shared" ca="1" si="65"/>
        <v>Above 1 Year</v>
      </c>
      <c r="Y727" s="9">
        <f t="shared" ca="1" si="61"/>
        <v>60</v>
      </c>
      <c r="Z727" s="9" t="str">
        <f t="shared" ca="1" si="62"/>
        <v>45 to 60 Days</v>
      </c>
      <c r="AA727" s="97" t="s">
        <v>203</v>
      </c>
      <c r="AB727" s="97" t="s">
        <v>4830</v>
      </c>
      <c r="AC727" s="97" t="str">
        <f t="shared" ca="1" si="63"/>
        <v>Above 1 Year</v>
      </c>
    </row>
    <row r="728" spans="1:29" s="24" customFormat="1" ht="25.5" customHeight="1" x14ac:dyDescent="0.25">
      <c r="A728" s="96">
        <v>727</v>
      </c>
      <c r="B728" s="97" t="s">
        <v>74</v>
      </c>
      <c r="C728" s="97" t="s">
        <v>2159</v>
      </c>
      <c r="D728" s="96" t="s">
        <v>2160</v>
      </c>
      <c r="E728" s="98">
        <v>45819</v>
      </c>
      <c r="F728" s="96" t="s">
        <v>196</v>
      </c>
      <c r="G728" s="96">
        <v>2025</v>
      </c>
      <c r="H728" s="97" t="s">
        <v>39</v>
      </c>
      <c r="I728" s="97" t="s">
        <v>39</v>
      </c>
      <c r="J728" s="96" t="s">
        <v>31</v>
      </c>
      <c r="K728" s="98"/>
      <c r="L728" s="96"/>
      <c r="M728" s="96"/>
      <c r="N728" s="96" t="s">
        <v>3196</v>
      </c>
      <c r="O728" s="96"/>
      <c r="P728" s="97"/>
      <c r="Q728" s="97"/>
      <c r="R728" s="104" t="s">
        <v>177</v>
      </c>
      <c r="S728" s="104" t="s">
        <v>177</v>
      </c>
      <c r="T728" s="98">
        <v>45930</v>
      </c>
      <c r="U728" s="97" t="s">
        <v>2161</v>
      </c>
      <c r="V728" s="96" t="s">
        <v>34</v>
      </c>
      <c r="W728" s="9">
        <f t="shared" ca="1" si="64"/>
        <v>492</v>
      </c>
      <c r="X728" s="9" t="str">
        <f t="shared" ca="1" si="65"/>
        <v>Above 1 Year</v>
      </c>
      <c r="Y728" s="9">
        <f t="shared" ca="1" si="61"/>
        <v>381</v>
      </c>
      <c r="Z728" s="9" t="str">
        <f t="shared" ca="1" si="62"/>
        <v>Above 1 Year</v>
      </c>
      <c r="AA728" s="97" t="s">
        <v>203</v>
      </c>
      <c r="AB728" s="97" t="s">
        <v>4831</v>
      </c>
      <c r="AC728" s="97" t="str">
        <f t="shared" ca="1" si="63"/>
        <v>Above 1 Year</v>
      </c>
    </row>
    <row r="729" spans="1:29" s="24" customFormat="1" ht="25.5" customHeight="1" x14ac:dyDescent="0.25">
      <c r="A729" s="96">
        <v>728</v>
      </c>
      <c r="B729" s="97" t="s">
        <v>55</v>
      </c>
      <c r="C729" s="97" t="s">
        <v>1808</v>
      </c>
      <c r="D729" s="96" t="s">
        <v>2167</v>
      </c>
      <c r="E729" s="98">
        <v>45820</v>
      </c>
      <c r="F729" s="96" t="s">
        <v>196</v>
      </c>
      <c r="G729" s="96">
        <v>2025</v>
      </c>
      <c r="H729" s="97" t="s">
        <v>117</v>
      </c>
      <c r="I729" s="97" t="s">
        <v>117</v>
      </c>
      <c r="J729" s="96" t="s">
        <v>117</v>
      </c>
      <c r="K729" s="98"/>
      <c r="L729" s="96"/>
      <c r="M729" s="96"/>
      <c r="N729" s="96" t="s">
        <v>3196</v>
      </c>
      <c r="O729" s="96"/>
      <c r="P729" s="97"/>
      <c r="Q729" s="97"/>
      <c r="R729" s="104" t="s">
        <v>142</v>
      </c>
      <c r="S729" s="104" t="s">
        <v>137</v>
      </c>
      <c r="T729" s="98">
        <v>46304</v>
      </c>
      <c r="U729" s="97" t="s">
        <v>2168</v>
      </c>
      <c r="V729" s="96" t="s">
        <v>34</v>
      </c>
      <c r="W729" s="9">
        <f t="shared" ca="1" si="64"/>
        <v>491</v>
      </c>
      <c r="X729" s="9" t="str">
        <f t="shared" ca="1" si="65"/>
        <v>Above 1 Year</v>
      </c>
      <c r="Y729" s="9">
        <f t="shared" ca="1" si="61"/>
        <v>7</v>
      </c>
      <c r="Z729" s="9" t="str">
        <f t="shared" ca="1" si="62"/>
        <v>Below 45 Days</v>
      </c>
      <c r="AA729" s="97" t="s">
        <v>2169</v>
      </c>
      <c r="AB729" s="97" t="s">
        <v>4833</v>
      </c>
      <c r="AC729" s="97" t="str">
        <f t="shared" ca="1" si="63"/>
        <v>Above 1 Year</v>
      </c>
    </row>
    <row r="730" spans="1:29" s="24" customFormat="1" ht="25.5" customHeight="1" x14ac:dyDescent="0.25">
      <c r="A730" s="96">
        <v>729</v>
      </c>
      <c r="B730" s="97" t="s">
        <v>118</v>
      </c>
      <c r="C730" s="97" t="s">
        <v>1443</v>
      </c>
      <c r="D730" s="96" t="s">
        <v>901</v>
      </c>
      <c r="E730" s="98">
        <v>45820</v>
      </c>
      <c r="F730" s="96" t="s">
        <v>196</v>
      </c>
      <c r="G730" s="96">
        <v>2025</v>
      </c>
      <c r="H730" s="97" t="s">
        <v>116</v>
      </c>
      <c r="I730" s="97" t="s">
        <v>116</v>
      </c>
      <c r="J730" s="96" t="s">
        <v>116</v>
      </c>
      <c r="K730" s="98"/>
      <c r="L730" s="96"/>
      <c r="M730" s="96"/>
      <c r="N730" s="96" t="s">
        <v>3196</v>
      </c>
      <c r="O730" s="96"/>
      <c r="P730" s="97"/>
      <c r="Q730" s="97"/>
      <c r="R730" s="104" t="s">
        <v>50</v>
      </c>
      <c r="S730" s="104" t="s">
        <v>50</v>
      </c>
      <c r="T730" s="98"/>
      <c r="U730" s="97" t="s">
        <v>2164</v>
      </c>
      <c r="V730" s="96" t="s">
        <v>34</v>
      </c>
      <c r="W730" s="9">
        <f t="shared" ca="1" si="64"/>
        <v>491</v>
      </c>
      <c r="X730" s="9" t="str">
        <f t="shared" ca="1" si="65"/>
        <v>Above 1 Year</v>
      </c>
      <c r="Y730" s="9" t="str">
        <f t="shared" ref="Y730:Y775" ca="1" si="66">IF(T730&lt;&gt;"",DATEDIF(T730,TODAY(),"D"),"")</f>
        <v/>
      </c>
      <c r="Z730" s="9" t="str">
        <f t="shared" ref="Z730:Z775" ca="1" si="67">IF(Y730&lt;&gt;"",IF(Y730&gt;365,"Above 1 Year",IF(AND(Y730&lt;=365,Y730&gt;180),"Above 6 Months",IF(AND(Y730&lt;=180,Y730&gt;90),"Above 3 Months",IF(AND(Y730&lt;=90,Y730&gt;60),"Above 60 Days",IF(AND(Y730&lt;=60,Y730&gt;45),"45 to 60 Days","Below 45 Days"))))),"")</f>
        <v/>
      </c>
      <c r="AA730" s="97" t="s">
        <v>402</v>
      </c>
      <c r="AB730" s="97" t="s">
        <v>4834</v>
      </c>
      <c r="AC730" s="97" t="str">
        <f t="shared" ca="1" si="63"/>
        <v>Above 1 Year</v>
      </c>
    </row>
    <row r="731" spans="1:29" s="24" customFormat="1" ht="25.5" customHeight="1" x14ac:dyDescent="0.25">
      <c r="A731" s="96">
        <v>730</v>
      </c>
      <c r="B731" s="97" t="s">
        <v>74</v>
      </c>
      <c r="C731" s="97" t="s">
        <v>2051</v>
      </c>
      <c r="D731" s="96" t="s">
        <v>227</v>
      </c>
      <c r="E731" s="98">
        <v>45820</v>
      </c>
      <c r="F731" s="96" t="s">
        <v>196</v>
      </c>
      <c r="G731" s="96">
        <v>2025</v>
      </c>
      <c r="H731" s="97" t="s">
        <v>59</v>
      </c>
      <c r="I731" s="97" t="s">
        <v>59</v>
      </c>
      <c r="J731" s="96" t="s">
        <v>60</v>
      </c>
      <c r="K731" s="98"/>
      <c r="L731" s="96"/>
      <c r="M731" s="96"/>
      <c r="N731" s="96" t="s">
        <v>3196</v>
      </c>
      <c r="O731" s="96"/>
      <c r="P731" s="97"/>
      <c r="Q731" s="97"/>
      <c r="R731" s="104" t="s">
        <v>112</v>
      </c>
      <c r="S731" s="104" t="s">
        <v>112</v>
      </c>
      <c r="T731" s="98"/>
      <c r="U731" s="97" t="s">
        <v>2162</v>
      </c>
      <c r="V731" s="96" t="s">
        <v>34</v>
      </c>
      <c r="W731" s="9">
        <f t="shared" ca="1" si="64"/>
        <v>491</v>
      </c>
      <c r="X731" s="9" t="str">
        <f t="shared" ca="1" si="65"/>
        <v>Above 1 Year</v>
      </c>
      <c r="Y731" s="9" t="str">
        <f t="shared" ca="1" si="66"/>
        <v/>
      </c>
      <c r="Z731" s="9" t="str">
        <f t="shared" ca="1" si="67"/>
        <v/>
      </c>
      <c r="AA731" s="97" t="s">
        <v>229</v>
      </c>
      <c r="AB731" s="97" t="s">
        <v>4835</v>
      </c>
      <c r="AC731" s="97" t="str">
        <f t="shared" ref="AC731:AC776" ca="1" si="68">IF(S731="SC/PRC/CC No. Awaited","",X731)</f>
        <v>Above 1 Year</v>
      </c>
    </row>
    <row r="732" spans="1:29" s="24" customFormat="1" ht="25.5" customHeight="1" x14ac:dyDescent="0.25">
      <c r="A732" s="96">
        <v>731</v>
      </c>
      <c r="B732" s="97" t="s">
        <v>68</v>
      </c>
      <c r="C732" s="97" t="s">
        <v>2172</v>
      </c>
      <c r="D732" s="96" t="s">
        <v>1027</v>
      </c>
      <c r="E732" s="98">
        <v>45821</v>
      </c>
      <c r="F732" s="96" t="s">
        <v>196</v>
      </c>
      <c r="G732" s="96">
        <v>2025</v>
      </c>
      <c r="H732" s="97" t="s">
        <v>48</v>
      </c>
      <c r="I732" s="97" t="s">
        <v>49</v>
      </c>
      <c r="J732" s="96" t="s">
        <v>31</v>
      </c>
      <c r="K732" s="98"/>
      <c r="L732" s="96"/>
      <c r="M732" s="96"/>
      <c r="N732" s="96" t="s">
        <v>3196</v>
      </c>
      <c r="O732" s="96"/>
      <c r="P732" s="97"/>
      <c r="Q732" s="97"/>
      <c r="R732" s="104" t="s">
        <v>112</v>
      </c>
      <c r="S732" s="104" t="s">
        <v>112</v>
      </c>
      <c r="T732" s="98"/>
      <c r="U732" s="97" t="s">
        <v>2173</v>
      </c>
      <c r="V732" s="96" t="s">
        <v>34</v>
      </c>
      <c r="W732" s="9">
        <f t="shared" ca="1" si="64"/>
        <v>490</v>
      </c>
      <c r="X732" s="9" t="str">
        <f t="shared" ca="1" si="65"/>
        <v>Above 1 Year</v>
      </c>
      <c r="Y732" s="9" t="str">
        <f t="shared" ca="1" si="66"/>
        <v/>
      </c>
      <c r="Z732" s="9" t="str">
        <f t="shared" ca="1" si="67"/>
        <v/>
      </c>
      <c r="AA732" s="97" t="s">
        <v>207</v>
      </c>
      <c r="AB732" s="97" t="s">
        <v>4837</v>
      </c>
      <c r="AC732" s="97" t="str">
        <f t="shared" ca="1" si="68"/>
        <v>Above 1 Year</v>
      </c>
    </row>
    <row r="733" spans="1:29" s="24" customFormat="1" ht="25.5" customHeight="1" x14ac:dyDescent="0.25">
      <c r="A733" s="96">
        <v>732</v>
      </c>
      <c r="B733" s="97" t="s">
        <v>28</v>
      </c>
      <c r="C733" s="97" t="s">
        <v>1509</v>
      </c>
      <c r="D733" s="96" t="s">
        <v>227</v>
      </c>
      <c r="E733" s="98">
        <v>45821</v>
      </c>
      <c r="F733" s="96" t="s">
        <v>196</v>
      </c>
      <c r="G733" s="96">
        <v>2025</v>
      </c>
      <c r="H733" s="97" t="s">
        <v>59</v>
      </c>
      <c r="I733" s="97" t="s">
        <v>59</v>
      </c>
      <c r="J733" s="96" t="s">
        <v>60</v>
      </c>
      <c r="K733" s="98"/>
      <c r="L733" s="96"/>
      <c r="M733" s="96"/>
      <c r="N733" s="96" t="s">
        <v>3196</v>
      </c>
      <c r="O733" s="96"/>
      <c r="P733" s="97"/>
      <c r="Q733" s="97"/>
      <c r="R733" s="104" t="s">
        <v>112</v>
      </c>
      <c r="S733" s="104" t="s">
        <v>112</v>
      </c>
      <c r="T733" s="98"/>
      <c r="U733" s="97" t="s">
        <v>2171</v>
      </c>
      <c r="V733" s="96" t="s">
        <v>34</v>
      </c>
      <c r="W733" s="9">
        <f t="shared" ca="1" si="64"/>
        <v>490</v>
      </c>
      <c r="X733" s="9" t="str">
        <f t="shared" ca="1" si="65"/>
        <v>Above 1 Year</v>
      </c>
      <c r="Y733" s="9" t="str">
        <f t="shared" ca="1" si="66"/>
        <v/>
      </c>
      <c r="Z733" s="9" t="str">
        <f t="shared" ca="1" si="67"/>
        <v/>
      </c>
      <c r="AA733" s="97" t="s">
        <v>229</v>
      </c>
      <c r="AB733" s="97" t="s">
        <v>4838</v>
      </c>
      <c r="AC733" s="97" t="str">
        <f t="shared" ca="1" si="68"/>
        <v>Above 1 Year</v>
      </c>
    </row>
    <row r="734" spans="1:29" s="24" customFormat="1" ht="25.5" customHeight="1" x14ac:dyDescent="0.25">
      <c r="A734" s="96">
        <v>733</v>
      </c>
      <c r="B734" s="97" t="s">
        <v>28</v>
      </c>
      <c r="C734" s="97" t="s">
        <v>1942</v>
      </c>
      <c r="D734" s="96" t="s">
        <v>600</v>
      </c>
      <c r="E734" s="98">
        <v>45821</v>
      </c>
      <c r="F734" s="96" t="s">
        <v>196</v>
      </c>
      <c r="G734" s="96">
        <v>2025</v>
      </c>
      <c r="H734" s="97" t="s">
        <v>48</v>
      </c>
      <c r="I734" s="97" t="s">
        <v>49</v>
      </c>
      <c r="J734" s="96" t="s">
        <v>31</v>
      </c>
      <c r="K734" s="98"/>
      <c r="L734" s="96"/>
      <c r="M734" s="96"/>
      <c r="N734" s="96" t="s">
        <v>3196</v>
      </c>
      <c r="O734" s="96"/>
      <c r="P734" s="97"/>
      <c r="Q734" s="97"/>
      <c r="R734" s="104" t="s">
        <v>112</v>
      </c>
      <c r="S734" s="104" t="s">
        <v>112</v>
      </c>
      <c r="T734" s="98"/>
      <c r="U734" s="97" t="s">
        <v>2175</v>
      </c>
      <c r="V734" s="96" t="s">
        <v>34</v>
      </c>
      <c r="W734" s="9">
        <f t="shared" ca="1" si="64"/>
        <v>490</v>
      </c>
      <c r="X734" s="9" t="str">
        <f t="shared" ca="1" si="65"/>
        <v>Above 1 Year</v>
      </c>
      <c r="Y734" s="9" t="str">
        <f t="shared" ca="1" si="66"/>
        <v/>
      </c>
      <c r="Z734" s="9" t="str">
        <f t="shared" ca="1" si="67"/>
        <v/>
      </c>
      <c r="AA734" s="97" t="s">
        <v>207</v>
      </c>
      <c r="AB734" s="97" t="s">
        <v>4839</v>
      </c>
      <c r="AC734" s="97" t="str">
        <f t="shared" ca="1" si="68"/>
        <v>Above 1 Year</v>
      </c>
    </row>
    <row r="735" spans="1:29" s="24" customFormat="1" ht="25.5" customHeight="1" x14ac:dyDescent="0.25">
      <c r="A735" s="96">
        <v>734</v>
      </c>
      <c r="B735" s="97" t="s">
        <v>58</v>
      </c>
      <c r="C735" s="97" t="s">
        <v>1950</v>
      </c>
      <c r="D735" s="96" t="s">
        <v>1474</v>
      </c>
      <c r="E735" s="98">
        <v>45825</v>
      </c>
      <c r="F735" s="96" t="s">
        <v>196</v>
      </c>
      <c r="G735" s="96">
        <v>2025</v>
      </c>
      <c r="H735" s="97" t="s">
        <v>103</v>
      </c>
      <c r="I735" s="97" t="s">
        <v>49</v>
      </c>
      <c r="J735" s="96" t="s">
        <v>31</v>
      </c>
      <c r="K735" s="98"/>
      <c r="L735" s="96"/>
      <c r="M735" s="96"/>
      <c r="N735" s="96" t="s">
        <v>3196</v>
      </c>
      <c r="O735" s="96"/>
      <c r="P735" s="97"/>
      <c r="Q735" s="97"/>
      <c r="R735" s="104" t="s">
        <v>112</v>
      </c>
      <c r="S735" s="104" t="s">
        <v>112</v>
      </c>
      <c r="T735" s="98"/>
      <c r="U735" s="97" t="s">
        <v>2182</v>
      </c>
      <c r="V735" s="96" t="s">
        <v>34</v>
      </c>
      <c r="W735" s="9">
        <f t="shared" ca="1" si="64"/>
        <v>486</v>
      </c>
      <c r="X735" s="9" t="str">
        <f t="shared" ca="1" si="65"/>
        <v>Above 1 Year</v>
      </c>
      <c r="Y735" s="9" t="str">
        <f t="shared" ca="1" si="66"/>
        <v/>
      </c>
      <c r="Z735" s="9" t="str">
        <f t="shared" ca="1" si="67"/>
        <v/>
      </c>
      <c r="AA735" s="97" t="s">
        <v>207</v>
      </c>
      <c r="AB735" s="97" t="s">
        <v>4841</v>
      </c>
      <c r="AC735" s="97" t="str">
        <f t="shared" ca="1" si="68"/>
        <v>Above 1 Year</v>
      </c>
    </row>
    <row r="736" spans="1:29" s="24" customFormat="1" ht="25.5" customHeight="1" x14ac:dyDescent="0.25">
      <c r="A736" s="96">
        <v>735</v>
      </c>
      <c r="B736" s="97" t="s">
        <v>42</v>
      </c>
      <c r="C736" s="97" t="s">
        <v>2180</v>
      </c>
      <c r="D736" s="96" t="s">
        <v>1354</v>
      </c>
      <c r="E736" s="98">
        <v>45825</v>
      </c>
      <c r="F736" s="96" t="s">
        <v>196</v>
      </c>
      <c r="G736" s="96">
        <v>2025</v>
      </c>
      <c r="H736" s="97" t="s">
        <v>103</v>
      </c>
      <c r="I736" s="97" t="s">
        <v>49</v>
      </c>
      <c r="J736" s="96" t="s">
        <v>31</v>
      </c>
      <c r="K736" s="98"/>
      <c r="L736" s="96"/>
      <c r="M736" s="96"/>
      <c r="N736" s="96" t="s">
        <v>3196</v>
      </c>
      <c r="O736" s="96"/>
      <c r="P736" s="97"/>
      <c r="Q736" s="97"/>
      <c r="R736" s="104" t="s">
        <v>112</v>
      </c>
      <c r="S736" s="104" t="s">
        <v>112</v>
      </c>
      <c r="T736" s="98"/>
      <c r="U736" s="97" t="s">
        <v>2181</v>
      </c>
      <c r="V736" s="96" t="s">
        <v>34</v>
      </c>
      <c r="W736" s="9">
        <f t="shared" ca="1" si="64"/>
        <v>486</v>
      </c>
      <c r="X736" s="9" t="str">
        <f t="shared" ca="1" si="65"/>
        <v>Above 1 Year</v>
      </c>
      <c r="Y736" s="9" t="str">
        <f t="shared" ca="1" si="66"/>
        <v/>
      </c>
      <c r="Z736" s="9" t="str">
        <f t="shared" ca="1" si="67"/>
        <v/>
      </c>
      <c r="AA736" s="97" t="s">
        <v>207</v>
      </c>
      <c r="AB736" s="97" t="s">
        <v>4842</v>
      </c>
      <c r="AC736" s="97" t="str">
        <f t="shared" ca="1" si="68"/>
        <v>Above 1 Year</v>
      </c>
    </row>
    <row r="737" spans="1:29" s="24" customFormat="1" ht="25.5" customHeight="1" x14ac:dyDescent="0.25">
      <c r="A737" s="96">
        <v>736</v>
      </c>
      <c r="B737" s="97" t="s">
        <v>42</v>
      </c>
      <c r="C737" s="97" t="s">
        <v>2184</v>
      </c>
      <c r="D737" s="96" t="s">
        <v>2185</v>
      </c>
      <c r="E737" s="98">
        <v>45825</v>
      </c>
      <c r="F737" s="96" t="s">
        <v>196</v>
      </c>
      <c r="G737" s="96">
        <v>2025</v>
      </c>
      <c r="H737" s="97" t="s">
        <v>103</v>
      </c>
      <c r="I737" s="97" t="s">
        <v>49</v>
      </c>
      <c r="J737" s="96" t="s">
        <v>31</v>
      </c>
      <c r="K737" s="98"/>
      <c r="L737" s="96"/>
      <c r="M737" s="96"/>
      <c r="N737" s="96" t="s">
        <v>3196</v>
      </c>
      <c r="O737" s="96"/>
      <c r="P737" s="97"/>
      <c r="Q737" s="97"/>
      <c r="R737" s="104" t="s">
        <v>112</v>
      </c>
      <c r="S737" s="104" t="s">
        <v>112</v>
      </c>
      <c r="T737" s="98"/>
      <c r="U737" s="97" t="s">
        <v>2186</v>
      </c>
      <c r="V737" s="96" t="s">
        <v>34</v>
      </c>
      <c r="W737" s="9">
        <f t="shared" ca="1" si="64"/>
        <v>486</v>
      </c>
      <c r="X737" s="9" t="str">
        <f t="shared" ca="1" si="65"/>
        <v>Above 1 Year</v>
      </c>
      <c r="Y737" s="9" t="str">
        <f t="shared" ca="1" si="66"/>
        <v/>
      </c>
      <c r="Z737" s="9" t="str">
        <f t="shared" ca="1" si="67"/>
        <v/>
      </c>
      <c r="AA737" s="97" t="s">
        <v>207</v>
      </c>
      <c r="AB737" s="97" t="s">
        <v>4843</v>
      </c>
      <c r="AC737" s="97" t="str">
        <f t="shared" ca="1" si="68"/>
        <v>Above 1 Year</v>
      </c>
    </row>
    <row r="738" spans="1:29" s="24" customFormat="1" ht="25.5" customHeight="1" x14ac:dyDescent="0.25">
      <c r="A738" s="96">
        <v>737</v>
      </c>
      <c r="B738" s="97" t="s">
        <v>106</v>
      </c>
      <c r="C738" s="97" t="s">
        <v>1798</v>
      </c>
      <c r="D738" s="96" t="s">
        <v>1474</v>
      </c>
      <c r="E738" s="98">
        <v>45825</v>
      </c>
      <c r="F738" s="96" t="s">
        <v>196</v>
      </c>
      <c r="G738" s="96">
        <v>2025</v>
      </c>
      <c r="H738" s="97" t="s">
        <v>103</v>
      </c>
      <c r="I738" s="97" t="s">
        <v>49</v>
      </c>
      <c r="J738" s="96" t="s">
        <v>31</v>
      </c>
      <c r="K738" s="98"/>
      <c r="L738" s="96"/>
      <c r="M738" s="96"/>
      <c r="N738" s="96" t="s">
        <v>3196</v>
      </c>
      <c r="O738" s="96"/>
      <c r="P738" s="97"/>
      <c r="Q738" s="97"/>
      <c r="R738" s="104" t="s">
        <v>112</v>
      </c>
      <c r="S738" s="104" t="s">
        <v>112</v>
      </c>
      <c r="T738" s="98"/>
      <c r="U738" s="97" t="s">
        <v>2179</v>
      </c>
      <c r="V738" s="96" t="s">
        <v>34</v>
      </c>
      <c r="W738" s="9">
        <f t="shared" ca="1" si="64"/>
        <v>486</v>
      </c>
      <c r="X738" s="9" t="str">
        <f t="shared" ca="1" si="65"/>
        <v>Above 1 Year</v>
      </c>
      <c r="Y738" s="9" t="str">
        <f t="shared" ca="1" si="66"/>
        <v/>
      </c>
      <c r="Z738" s="9" t="str">
        <f t="shared" ca="1" si="67"/>
        <v/>
      </c>
      <c r="AA738" s="97" t="s">
        <v>207</v>
      </c>
      <c r="AB738" s="97" t="s">
        <v>4844</v>
      </c>
      <c r="AC738" s="97" t="str">
        <f t="shared" ca="1" si="68"/>
        <v>Above 1 Year</v>
      </c>
    </row>
    <row r="739" spans="1:29" s="24" customFormat="1" ht="25.5" customHeight="1" x14ac:dyDescent="0.25">
      <c r="A739" s="96">
        <v>738</v>
      </c>
      <c r="B739" s="97" t="s">
        <v>28</v>
      </c>
      <c r="C739" s="97" t="s">
        <v>1951</v>
      </c>
      <c r="D739" s="96" t="s">
        <v>2187</v>
      </c>
      <c r="E739" s="98">
        <v>45826</v>
      </c>
      <c r="F739" s="96" t="s">
        <v>196</v>
      </c>
      <c r="G739" s="96">
        <v>2025</v>
      </c>
      <c r="H739" s="97" t="s">
        <v>43</v>
      </c>
      <c r="I739" s="97" t="s">
        <v>30</v>
      </c>
      <c r="J739" s="96" t="s">
        <v>31</v>
      </c>
      <c r="K739" s="98"/>
      <c r="L739" s="96"/>
      <c r="M739" s="96"/>
      <c r="N739" s="96" t="s">
        <v>3196</v>
      </c>
      <c r="O739" s="96"/>
      <c r="P739" s="97"/>
      <c r="Q739" s="97"/>
      <c r="R739" s="104" t="s">
        <v>138</v>
      </c>
      <c r="S739" s="104" t="s">
        <v>138</v>
      </c>
      <c r="T739" s="98">
        <v>45839</v>
      </c>
      <c r="U739" s="97" t="s">
        <v>2188</v>
      </c>
      <c r="V739" s="96" t="s">
        <v>34</v>
      </c>
      <c r="W739" s="9">
        <f t="shared" ca="1" si="64"/>
        <v>485</v>
      </c>
      <c r="X739" s="9" t="str">
        <f t="shared" ca="1" si="65"/>
        <v>Above 1 Year</v>
      </c>
      <c r="Y739" s="9">
        <f t="shared" ca="1" si="66"/>
        <v>472</v>
      </c>
      <c r="Z739" s="9" t="str">
        <f t="shared" ca="1" si="67"/>
        <v>Above 1 Year</v>
      </c>
      <c r="AA739" s="97" t="s">
        <v>2165</v>
      </c>
      <c r="AB739" s="97" t="s">
        <v>4845</v>
      </c>
      <c r="AC739" s="97" t="str">
        <f t="shared" ca="1" si="68"/>
        <v>Above 1 Year</v>
      </c>
    </row>
    <row r="740" spans="1:29" s="24" customFormat="1" ht="25.5" customHeight="1" x14ac:dyDescent="0.25">
      <c r="A740" s="96">
        <v>739</v>
      </c>
      <c r="B740" s="97" t="s">
        <v>84</v>
      </c>
      <c r="C740" s="97" t="s">
        <v>2061</v>
      </c>
      <c r="D740" s="96" t="s">
        <v>1027</v>
      </c>
      <c r="E740" s="98">
        <v>45827</v>
      </c>
      <c r="F740" s="96" t="s">
        <v>196</v>
      </c>
      <c r="G740" s="96">
        <v>2025</v>
      </c>
      <c r="H740" s="97" t="s">
        <v>48</v>
      </c>
      <c r="I740" s="97" t="s">
        <v>49</v>
      </c>
      <c r="J740" s="96" t="s">
        <v>31</v>
      </c>
      <c r="K740" s="98"/>
      <c r="L740" s="96"/>
      <c r="M740" s="96"/>
      <c r="N740" s="96" t="s">
        <v>3196</v>
      </c>
      <c r="O740" s="96"/>
      <c r="P740" s="97"/>
      <c r="Q740" s="97"/>
      <c r="R740" s="104" t="s">
        <v>112</v>
      </c>
      <c r="S740" s="104" t="s">
        <v>112</v>
      </c>
      <c r="T740" s="98"/>
      <c r="U740" s="97" t="s">
        <v>2190</v>
      </c>
      <c r="V740" s="96" t="s">
        <v>34</v>
      </c>
      <c r="W740" s="9">
        <f t="shared" ca="1" si="64"/>
        <v>484</v>
      </c>
      <c r="X740" s="9" t="str">
        <f t="shared" ca="1" si="65"/>
        <v>Above 1 Year</v>
      </c>
      <c r="Y740" s="9" t="str">
        <f t="shared" ca="1" si="66"/>
        <v/>
      </c>
      <c r="Z740" s="9" t="str">
        <f t="shared" ca="1" si="67"/>
        <v/>
      </c>
      <c r="AA740" s="97" t="s">
        <v>207</v>
      </c>
      <c r="AB740" s="97" t="s">
        <v>4846</v>
      </c>
      <c r="AC740" s="97" t="str">
        <f t="shared" ca="1" si="68"/>
        <v>Above 1 Year</v>
      </c>
    </row>
    <row r="741" spans="1:29" s="24" customFormat="1" ht="25.5" customHeight="1" x14ac:dyDescent="0.25">
      <c r="A741" s="96">
        <v>740</v>
      </c>
      <c r="B741" s="97" t="s">
        <v>79</v>
      </c>
      <c r="C741" s="97" t="s">
        <v>2100</v>
      </c>
      <c r="D741" s="96" t="s">
        <v>2191</v>
      </c>
      <c r="E741" s="98">
        <v>45828</v>
      </c>
      <c r="F741" s="96" t="s">
        <v>196</v>
      </c>
      <c r="G741" s="96">
        <v>2025</v>
      </c>
      <c r="H741" s="97" t="s">
        <v>29</v>
      </c>
      <c r="I741" s="97" t="s">
        <v>30</v>
      </c>
      <c r="J741" s="96" t="s">
        <v>31</v>
      </c>
      <c r="K741" s="98"/>
      <c r="L741" s="96"/>
      <c r="M741" s="96"/>
      <c r="N741" s="96" t="s">
        <v>3196</v>
      </c>
      <c r="O741" s="96"/>
      <c r="P741" s="97"/>
      <c r="Q741" s="97"/>
      <c r="R741" s="104" t="s">
        <v>112</v>
      </c>
      <c r="S741" s="104" t="s">
        <v>112</v>
      </c>
      <c r="T741" s="98"/>
      <c r="U741" s="97" t="s">
        <v>2192</v>
      </c>
      <c r="V741" s="96" t="s">
        <v>34</v>
      </c>
      <c r="W741" s="9">
        <f t="shared" ca="1" si="64"/>
        <v>483</v>
      </c>
      <c r="X741" s="9" t="str">
        <f t="shared" ca="1" si="65"/>
        <v>Above 1 Year</v>
      </c>
      <c r="Y741" s="9" t="str">
        <f t="shared" ca="1" si="66"/>
        <v/>
      </c>
      <c r="Z741" s="9" t="str">
        <f t="shared" ca="1" si="67"/>
        <v/>
      </c>
      <c r="AA741" s="97" t="s">
        <v>2165</v>
      </c>
      <c r="AB741" s="97" t="s">
        <v>4847</v>
      </c>
      <c r="AC741" s="97" t="str">
        <f t="shared" ca="1" si="68"/>
        <v>Above 1 Year</v>
      </c>
    </row>
    <row r="742" spans="1:29" s="24" customFormat="1" ht="25.5" customHeight="1" x14ac:dyDescent="0.25">
      <c r="A742" s="96">
        <v>741</v>
      </c>
      <c r="B742" s="97" t="s">
        <v>107</v>
      </c>
      <c r="C742" s="97" t="s">
        <v>1770</v>
      </c>
      <c r="D742" s="96" t="s">
        <v>2198</v>
      </c>
      <c r="E742" s="98">
        <v>45834</v>
      </c>
      <c r="F742" s="96" t="s">
        <v>196</v>
      </c>
      <c r="G742" s="96">
        <v>2025</v>
      </c>
      <c r="H742" s="97" t="s">
        <v>39</v>
      </c>
      <c r="I742" s="97" t="s">
        <v>39</v>
      </c>
      <c r="J742" s="96" t="s">
        <v>31</v>
      </c>
      <c r="K742" s="98">
        <v>46006</v>
      </c>
      <c r="L742" s="96" t="s">
        <v>191</v>
      </c>
      <c r="M742" s="96"/>
      <c r="N742" s="96" t="s">
        <v>3196</v>
      </c>
      <c r="O742" s="96"/>
      <c r="P742" s="97"/>
      <c r="Q742" s="97"/>
      <c r="R742" s="104" t="s">
        <v>2664</v>
      </c>
      <c r="S742" s="104" t="s">
        <v>2664</v>
      </c>
      <c r="T742" s="98">
        <v>46006</v>
      </c>
      <c r="U742" s="97" t="s">
        <v>2199</v>
      </c>
      <c r="V742" s="96" t="s">
        <v>34</v>
      </c>
      <c r="W742" s="9">
        <f t="shared" ca="1" si="64"/>
        <v>477</v>
      </c>
      <c r="X742" s="9" t="str">
        <f t="shared" ca="1" si="65"/>
        <v>Above 1 Year</v>
      </c>
      <c r="Y742" s="9">
        <f t="shared" ca="1" si="66"/>
        <v>305</v>
      </c>
      <c r="Z742" s="9" t="str">
        <f t="shared" ca="1" si="67"/>
        <v>Above 6 Months</v>
      </c>
      <c r="AA742" s="97" t="s">
        <v>203</v>
      </c>
      <c r="AB742" s="97" t="s">
        <v>4850</v>
      </c>
      <c r="AC742" s="97" t="str">
        <f t="shared" ca="1" si="68"/>
        <v>Above 1 Year</v>
      </c>
    </row>
    <row r="743" spans="1:29" s="24" customFormat="1" ht="25.5" customHeight="1" x14ac:dyDescent="0.25">
      <c r="A743" s="96">
        <v>742</v>
      </c>
      <c r="B743" s="97" t="s">
        <v>65</v>
      </c>
      <c r="C743" s="97" t="s">
        <v>1835</v>
      </c>
      <c r="D743" s="96" t="s">
        <v>1474</v>
      </c>
      <c r="E743" s="98">
        <v>45834</v>
      </c>
      <c r="F743" s="96" t="s">
        <v>196</v>
      </c>
      <c r="G743" s="96">
        <v>2025</v>
      </c>
      <c r="H743" s="97" t="s">
        <v>103</v>
      </c>
      <c r="I743" s="97" t="s">
        <v>49</v>
      </c>
      <c r="J743" s="96" t="s">
        <v>31</v>
      </c>
      <c r="K743" s="98"/>
      <c r="L743" s="96"/>
      <c r="M743" s="96"/>
      <c r="N743" s="96" t="s">
        <v>3196</v>
      </c>
      <c r="O743" s="96"/>
      <c r="P743" s="97"/>
      <c r="Q743" s="97"/>
      <c r="R743" s="104" t="s">
        <v>112</v>
      </c>
      <c r="S743" s="104" t="s">
        <v>112</v>
      </c>
      <c r="T743" s="98"/>
      <c r="U743" s="97" t="s">
        <v>2197</v>
      </c>
      <c r="V743" s="96" t="s">
        <v>34</v>
      </c>
      <c r="W743" s="9">
        <f t="shared" ca="1" si="64"/>
        <v>477</v>
      </c>
      <c r="X743" s="9" t="str">
        <f t="shared" ca="1" si="65"/>
        <v>Above 1 Year</v>
      </c>
      <c r="Y743" s="9" t="str">
        <f t="shared" ca="1" si="66"/>
        <v/>
      </c>
      <c r="Z743" s="9" t="str">
        <f t="shared" ca="1" si="67"/>
        <v/>
      </c>
      <c r="AA743" s="97" t="s">
        <v>207</v>
      </c>
      <c r="AB743" s="97" t="s">
        <v>4851</v>
      </c>
      <c r="AC743" s="97" t="str">
        <f t="shared" ca="1" si="68"/>
        <v>Above 1 Year</v>
      </c>
    </row>
    <row r="744" spans="1:29" s="24" customFormat="1" ht="25.5" customHeight="1" x14ac:dyDescent="0.25">
      <c r="A744" s="96">
        <v>743</v>
      </c>
      <c r="B744" s="99" t="s">
        <v>68</v>
      </c>
      <c r="C744" s="99" t="s">
        <v>2200</v>
      </c>
      <c r="D744" s="100" t="s">
        <v>1027</v>
      </c>
      <c r="E744" s="101">
        <v>45835</v>
      </c>
      <c r="F744" s="100" t="s">
        <v>196</v>
      </c>
      <c r="G744" s="100">
        <v>2025</v>
      </c>
      <c r="H744" s="102" t="s">
        <v>48</v>
      </c>
      <c r="I744" s="99" t="s">
        <v>49</v>
      </c>
      <c r="J744" s="100" t="s">
        <v>31</v>
      </c>
      <c r="K744" s="101"/>
      <c r="L744" s="100"/>
      <c r="M744" s="100"/>
      <c r="N744" s="96" t="s">
        <v>3196</v>
      </c>
      <c r="O744" s="100"/>
      <c r="P744" s="99"/>
      <c r="Q744" s="99"/>
      <c r="R744" s="104" t="s">
        <v>112</v>
      </c>
      <c r="S744" s="104" t="s">
        <v>112</v>
      </c>
      <c r="T744" s="98"/>
      <c r="U744" s="99" t="s">
        <v>2201</v>
      </c>
      <c r="V744" s="100" t="s">
        <v>34</v>
      </c>
      <c r="W744" s="9">
        <f t="shared" ca="1" si="64"/>
        <v>476</v>
      </c>
      <c r="X744" s="9" t="str">
        <f t="shared" ca="1" si="65"/>
        <v>Above 1 Year</v>
      </c>
      <c r="Y744" s="9" t="str">
        <f t="shared" ca="1" si="66"/>
        <v/>
      </c>
      <c r="Z744" s="9" t="str">
        <f t="shared" ca="1" si="67"/>
        <v/>
      </c>
      <c r="AA744" s="100" t="s">
        <v>207</v>
      </c>
      <c r="AB744" s="97" t="s">
        <v>4852</v>
      </c>
      <c r="AC744" s="97" t="str">
        <f t="shared" ca="1" si="68"/>
        <v>Above 1 Year</v>
      </c>
    </row>
    <row r="745" spans="1:29" s="24" customFormat="1" ht="25.5" customHeight="1" x14ac:dyDescent="0.25">
      <c r="A745" s="96">
        <v>744</v>
      </c>
      <c r="B745" s="97" t="s">
        <v>74</v>
      </c>
      <c r="C745" s="97" t="s">
        <v>2110</v>
      </c>
      <c r="D745" s="96" t="s">
        <v>2213</v>
      </c>
      <c r="E745" s="98">
        <v>45839</v>
      </c>
      <c r="F745" s="96" t="s">
        <v>215</v>
      </c>
      <c r="G745" s="96">
        <v>2025</v>
      </c>
      <c r="H745" s="97" t="s">
        <v>29</v>
      </c>
      <c r="I745" s="97" t="s">
        <v>30</v>
      </c>
      <c r="J745" s="96" t="s">
        <v>31</v>
      </c>
      <c r="K745" s="98"/>
      <c r="L745" s="96"/>
      <c r="M745" s="96"/>
      <c r="N745" s="96" t="s">
        <v>3196</v>
      </c>
      <c r="O745" s="96"/>
      <c r="P745" s="97"/>
      <c r="Q745" s="97"/>
      <c r="R745" s="104" t="s">
        <v>112</v>
      </c>
      <c r="S745" s="104" t="s">
        <v>112</v>
      </c>
      <c r="T745" s="98"/>
      <c r="U745" s="97" t="s">
        <v>2214</v>
      </c>
      <c r="V745" s="96" t="s">
        <v>34</v>
      </c>
      <c r="W745" s="9">
        <f t="shared" ca="1" si="64"/>
        <v>472</v>
      </c>
      <c r="X745" s="9" t="str">
        <f t="shared" ca="1" si="65"/>
        <v>Above 1 Year</v>
      </c>
      <c r="Y745" s="9" t="str">
        <f t="shared" ca="1" si="66"/>
        <v/>
      </c>
      <c r="Z745" s="9" t="str">
        <f t="shared" ca="1" si="67"/>
        <v/>
      </c>
      <c r="AA745" s="97"/>
      <c r="AB745" s="97" t="s">
        <v>4857</v>
      </c>
      <c r="AC745" s="97" t="str">
        <f t="shared" ca="1" si="68"/>
        <v>Above 1 Year</v>
      </c>
    </row>
    <row r="746" spans="1:29" s="24" customFormat="1" ht="25.5" customHeight="1" x14ac:dyDescent="0.25">
      <c r="A746" s="96">
        <v>745</v>
      </c>
      <c r="B746" s="97" t="s">
        <v>38</v>
      </c>
      <c r="C746" s="97" t="s">
        <v>2215</v>
      </c>
      <c r="D746" s="96" t="s">
        <v>980</v>
      </c>
      <c r="E746" s="98">
        <v>45840</v>
      </c>
      <c r="F746" s="96" t="s">
        <v>215</v>
      </c>
      <c r="G746" s="96">
        <v>2025</v>
      </c>
      <c r="H746" s="97" t="s">
        <v>77</v>
      </c>
      <c r="I746" s="97" t="s">
        <v>72</v>
      </c>
      <c r="J746" s="96" t="s">
        <v>31</v>
      </c>
      <c r="K746" s="98"/>
      <c r="L746" s="96"/>
      <c r="M746" s="96"/>
      <c r="N746" s="96" t="s">
        <v>3196</v>
      </c>
      <c r="O746" s="96"/>
      <c r="P746" s="97"/>
      <c r="Q746" s="97"/>
      <c r="R746" s="104" t="s">
        <v>112</v>
      </c>
      <c r="S746" s="104" t="s">
        <v>112</v>
      </c>
      <c r="T746" s="98"/>
      <c r="U746" s="97" t="s">
        <v>2216</v>
      </c>
      <c r="V746" s="96" t="s">
        <v>34</v>
      </c>
      <c r="W746" s="9">
        <f t="shared" ca="1" si="64"/>
        <v>471</v>
      </c>
      <c r="X746" s="9" t="str">
        <f t="shared" ca="1" si="65"/>
        <v>Above 1 Year</v>
      </c>
      <c r="Y746" s="9" t="str">
        <f t="shared" ca="1" si="66"/>
        <v/>
      </c>
      <c r="Z746" s="9" t="str">
        <f t="shared" ca="1" si="67"/>
        <v/>
      </c>
      <c r="AA746" s="97"/>
      <c r="AB746" s="97" t="s">
        <v>4858</v>
      </c>
      <c r="AC746" s="97" t="str">
        <f t="shared" ca="1" si="68"/>
        <v>Above 1 Year</v>
      </c>
    </row>
    <row r="747" spans="1:29" s="24" customFormat="1" ht="25.5" customHeight="1" x14ac:dyDescent="0.25">
      <c r="A747" s="96">
        <v>746</v>
      </c>
      <c r="B747" s="97" t="s">
        <v>90</v>
      </c>
      <c r="C747" s="97" t="s">
        <v>2126</v>
      </c>
      <c r="D747" s="96" t="s">
        <v>1027</v>
      </c>
      <c r="E747" s="98">
        <v>45841</v>
      </c>
      <c r="F747" s="96" t="s">
        <v>215</v>
      </c>
      <c r="G747" s="96">
        <v>2025</v>
      </c>
      <c r="H747" s="97" t="s">
        <v>48</v>
      </c>
      <c r="I747" s="97" t="s">
        <v>49</v>
      </c>
      <c r="J747" s="96" t="s">
        <v>31</v>
      </c>
      <c r="K747" s="98"/>
      <c r="L747" s="96"/>
      <c r="M747" s="96"/>
      <c r="N747" s="96" t="s">
        <v>3196</v>
      </c>
      <c r="O747" s="96"/>
      <c r="P747" s="97"/>
      <c r="Q747" s="97"/>
      <c r="R747" s="104" t="s">
        <v>112</v>
      </c>
      <c r="S747" s="104" t="s">
        <v>112</v>
      </c>
      <c r="T747" s="98"/>
      <c r="U747" s="97" t="s">
        <v>2218</v>
      </c>
      <c r="V747" s="96" t="s">
        <v>34</v>
      </c>
      <c r="W747" s="9">
        <f t="shared" ca="1" si="64"/>
        <v>470</v>
      </c>
      <c r="X747" s="9" t="str">
        <f t="shared" ca="1" si="65"/>
        <v>Above 1 Year</v>
      </c>
      <c r="Y747" s="9" t="str">
        <f t="shared" ca="1" si="66"/>
        <v/>
      </c>
      <c r="Z747" s="9" t="str">
        <f t="shared" ca="1" si="67"/>
        <v/>
      </c>
      <c r="AA747" s="97"/>
      <c r="AB747" s="97" t="s">
        <v>4859</v>
      </c>
      <c r="AC747" s="97" t="str">
        <f t="shared" ca="1" si="68"/>
        <v>Above 1 Year</v>
      </c>
    </row>
    <row r="748" spans="1:29" s="24" customFormat="1" ht="25.5" customHeight="1" x14ac:dyDescent="0.25">
      <c r="A748" s="96">
        <v>747</v>
      </c>
      <c r="B748" s="97" t="s">
        <v>78</v>
      </c>
      <c r="C748" s="97" t="s">
        <v>1831</v>
      </c>
      <c r="D748" s="96" t="s">
        <v>600</v>
      </c>
      <c r="E748" s="98">
        <v>45841</v>
      </c>
      <c r="F748" s="96" t="s">
        <v>215</v>
      </c>
      <c r="G748" s="96">
        <v>2025</v>
      </c>
      <c r="H748" s="97" t="s">
        <v>48</v>
      </c>
      <c r="I748" s="97" t="s">
        <v>49</v>
      </c>
      <c r="J748" s="96" t="s">
        <v>31</v>
      </c>
      <c r="K748" s="98"/>
      <c r="L748" s="96"/>
      <c r="M748" s="96"/>
      <c r="N748" s="96" t="s">
        <v>3196</v>
      </c>
      <c r="O748" s="96"/>
      <c r="P748" s="97"/>
      <c r="Q748" s="97"/>
      <c r="R748" s="104" t="s">
        <v>112</v>
      </c>
      <c r="S748" s="104" t="s">
        <v>112</v>
      </c>
      <c r="T748" s="98"/>
      <c r="U748" s="97" t="s">
        <v>2217</v>
      </c>
      <c r="V748" s="96" t="s">
        <v>34</v>
      </c>
      <c r="W748" s="9">
        <f t="shared" ca="1" si="64"/>
        <v>470</v>
      </c>
      <c r="X748" s="9" t="str">
        <f t="shared" ca="1" si="65"/>
        <v>Above 1 Year</v>
      </c>
      <c r="Y748" s="9" t="str">
        <f t="shared" ca="1" si="66"/>
        <v/>
      </c>
      <c r="Z748" s="9" t="str">
        <f t="shared" ca="1" si="67"/>
        <v/>
      </c>
      <c r="AA748" s="97"/>
      <c r="AB748" s="97" t="s">
        <v>4860</v>
      </c>
      <c r="AC748" s="97" t="str">
        <f t="shared" ca="1" si="68"/>
        <v>Above 1 Year</v>
      </c>
    </row>
    <row r="749" spans="1:29" s="24" customFormat="1" ht="25.5" customHeight="1" x14ac:dyDescent="0.25">
      <c r="A749" s="96">
        <v>748</v>
      </c>
      <c r="B749" s="97" t="s">
        <v>65</v>
      </c>
      <c r="C749" s="97" t="s">
        <v>1659</v>
      </c>
      <c r="D749" s="96" t="s">
        <v>845</v>
      </c>
      <c r="E749" s="98">
        <v>45842</v>
      </c>
      <c r="F749" s="96" t="s">
        <v>215</v>
      </c>
      <c r="G749" s="96">
        <v>2025</v>
      </c>
      <c r="H749" s="97" t="s">
        <v>116</v>
      </c>
      <c r="I749" s="97" t="s">
        <v>116</v>
      </c>
      <c r="J749" s="96" t="s">
        <v>116</v>
      </c>
      <c r="K749" s="98"/>
      <c r="L749" s="96"/>
      <c r="M749" s="96"/>
      <c r="N749" s="96" t="s">
        <v>3196</v>
      </c>
      <c r="O749" s="96"/>
      <c r="P749" s="97"/>
      <c r="Q749" s="97"/>
      <c r="R749" s="104" t="s">
        <v>50</v>
      </c>
      <c r="S749" s="104" t="s">
        <v>50</v>
      </c>
      <c r="T749" s="98"/>
      <c r="U749" s="97" t="s">
        <v>2221</v>
      </c>
      <c r="V749" s="96" t="s">
        <v>34</v>
      </c>
      <c r="W749" s="9">
        <f t="shared" ca="1" si="64"/>
        <v>469</v>
      </c>
      <c r="X749" s="9" t="str">
        <f t="shared" ca="1" si="65"/>
        <v>Above 1 Year</v>
      </c>
      <c r="Y749" s="9" t="str">
        <f t="shared" ca="1" si="66"/>
        <v/>
      </c>
      <c r="Z749" s="9" t="str">
        <f t="shared" ca="1" si="67"/>
        <v/>
      </c>
      <c r="AA749" s="97"/>
      <c r="AB749" s="97" t="s">
        <v>4861</v>
      </c>
      <c r="AC749" s="97" t="str">
        <f t="shared" ca="1" si="68"/>
        <v>Above 1 Year</v>
      </c>
    </row>
    <row r="750" spans="1:29" s="24" customFormat="1" ht="25.5" customHeight="1" x14ac:dyDescent="0.25">
      <c r="A750" s="96">
        <v>749</v>
      </c>
      <c r="B750" s="97" t="s">
        <v>90</v>
      </c>
      <c r="C750" s="97" t="s">
        <v>2137</v>
      </c>
      <c r="D750" s="96" t="s">
        <v>980</v>
      </c>
      <c r="E750" s="98">
        <v>45844</v>
      </c>
      <c r="F750" s="96" t="s">
        <v>215</v>
      </c>
      <c r="G750" s="96">
        <v>2025</v>
      </c>
      <c r="H750" s="97" t="s">
        <v>77</v>
      </c>
      <c r="I750" s="97" t="s">
        <v>72</v>
      </c>
      <c r="J750" s="96" t="s">
        <v>31</v>
      </c>
      <c r="K750" s="98"/>
      <c r="L750" s="96"/>
      <c r="M750" s="96"/>
      <c r="N750" s="96" t="s">
        <v>3196</v>
      </c>
      <c r="O750" s="96"/>
      <c r="P750" s="97"/>
      <c r="Q750" s="97"/>
      <c r="R750" s="104" t="s">
        <v>112</v>
      </c>
      <c r="S750" s="104" t="s">
        <v>112</v>
      </c>
      <c r="T750" s="98"/>
      <c r="U750" s="97" t="s">
        <v>2223</v>
      </c>
      <c r="V750" s="96" t="s">
        <v>34</v>
      </c>
      <c r="W750" s="9">
        <f t="shared" ca="1" si="64"/>
        <v>467</v>
      </c>
      <c r="X750" s="9" t="str">
        <f t="shared" ca="1" si="65"/>
        <v>Above 1 Year</v>
      </c>
      <c r="Y750" s="9" t="str">
        <f t="shared" ca="1" si="66"/>
        <v/>
      </c>
      <c r="Z750" s="9" t="str">
        <f t="shared" ca="1" si="67"/>
        <v/>
      </c>
      <c r="AA750" s="97"/>
      <c r="AB750" s="97" t="s">
        <v>4863</v>
      </c>
      <c r="AC750" s="97" t="str">
        <f t="shared" ca="1" si="68"/>
        <v>Above 1 Year</v>
      </c>
    </row>
    <row r="751" spans="1:29" s="24" customFormat="1" ht="25.5" customHeight="1" x14ac:dyDescent="0.25">
      <c r="A751" s="96">
        <v>750</v>
      </c>
      <c r="B751" s="97" t="s">
        <v>105</v>
      </c>
      <c r="C751" s="97" t="s">
        <v>1953</v>
      </c>
      <c r="D751" s="96" t="s">
        <v>845</v>
      </c>
      <c r="E751" s="98">
        <v>45845</v>
      </c>
      <c r="F751" s="96" t="s">
        <v>215</v>
      </c>
      <c r="G751" s="96">
        <v>2025</v>
      </c>
      <c r="H751" s="97" t="s">
        <v>116</v>
      </c>
      <c r="I751" s="97" t="s">
        <v>116</v>
      </c>
      <c r="J751" s="96" t="s">
        <v>116</v>
      </c>
      <c r="K751" s="98"/>
      <c r="L751" s="96"/>
      <c r="M751" s="96"/>
      <c r="N751" s="96" t="s">
        <v>3196</v>
      </c>
      <c r="O751" s="96"/>
      <c r="P751" s="97"/>
      <c r="Q751" s="97"/>
      <c r="R751" s="104" t="s">
        <v>50</v>
      </c>
      <c r="S751" s="104" t="s">
        <v>50</v>
      </c>
      <c r="T751" s="98"/>
      <c r="U751" s="97" t="s">
        <v>2224</v>
      </c>
      <c r="V751" s="96" t="s">
        <v>34</v>
      </c>
      <c r="W751" s="9">
        <f t="shared" ca="1" si="64"/>
        <v>466</v>
      </c>
      <c r="X751" s="9" t="str">
        <f t="shared" ca="1" si="65"/>
        <v>Above 1 Year</v>
      </c>
      <c r="Y751" s="9" t="str">
        <f t="shared" ca="1" si="66"/>
        <v/>
      </c>
      <c r="Z751" s="9" t="str">
        <f t="shared" ca="1" si="67"/>
        <v/>
      </c>
      <c r="AA751" s="97"/>
      <c r="AB751" s="97" t="s">
        <v>4864</v>
      </c>
      <c r="AC751" s="97" t="str">
        <f t="shared" ca="1" si="68"/>
        <v>Above 1 Year</v>
      </c>
    </row>
    <row r="752" spans="1:29" s="24" customFormat="1" ht="25.5" customHeight="1" x14ac:dyDescent="0.25">
      <c r="A752" s="96">
        <v>751</v>
      </c>
      <c r="B752" s="97" t="s">
        <v>118</v>
      </c>
      <c r="C752" s="97" t="s">
        <v>1905</v>
      </c>
      <c r="D752" s="96" t="s">
        <v>1474</v>
      </c>
      <c r="E752" s="98">
        <v>45846</v>
      </c>
      <c r="F752" s="96" t="s">
        <v>215</v>
      </c>
      <c r="G752" s="96">
        <v>2025</v>
      </c>
      <c r="H752" s="97" t="s">
        <v>103</v>
      </c>
      <c r="I752" s="97" t="s">
        <v>49</v>
      </c>
      <c r="J752" s="96" t="s">
        <v>31</v>
      </c>
      <c r="K752" s="98"/>
      <c r="L752" s="96"/>
      <c r="M752" s="96"/>
      <c r="N752" s="96" t="s">
        <v>3196</v>
      </c>
      <c r="O752" s="96"/>
      <c r="P752" s="97"/>
      <c r="Q752" s="97"/>
      <c r="R752" s="104" t="s">
        <v>50</v>
      </c>
      <c r="S752" s="104" t="s">
        <v>50</v>
      </c>
      <c r="T752" s="98"/>
      <c r="U752" s="97" t="s">
        <v>2228</v>
      </c>
      <c r="V752" s="96" t="s">
        <v>34</v>
      </c>
      <c r="W752" s="9">
        <f t="shared" ca="1" si="64"/>
        <v>465</v>
      </c>
      <c r="X752" s="9" t="str">
        <f t="shared" ca="1" si="65"/>
        <v>Above 1 Year</v>
      </c>
      <c r="Y752" s="9" t="str">
        <f t="shared" ca="1" si="66"/>
        <v/>
      </c>
      <c r="Z752" s="9" t="str">
        <f t="shared" ca="1" si="67"/>
        <v/>
      </c>
      <c r="AA752" s="97"/>
      <c r="AB752" s="97" t="s">
        <v>4865</v>
      </c>
      <c r="AC752" s="97" t="str">
        <f t="shared" ca="1" si="68"/>
        <v>Above 1 Year</v>
      </c>
    </row>
    <row r="753" spans="1:29" s="24" customFormat="1" ht="25.5" customHeight="1" x14ac:dyDescent="0.25">
      <c r="A753" s="96">
        <v>752</v>
      </c>
      <c r="B753" s="97" t="s">
        <v>68</v>
      </c>
      <c r="C753" s="97" t="s">
        <v>2226</v>
      </c>
      <c r="D753" s="96" t="s">
        <v>845</v>
      </c>
      <c r="E753" s="98">
        <v>45846</v>
      </c>
      <c r="F753" s="96" t="s">
        <v>215</v>
      </c>
      <c r="G753" s="96">
        <v>2025</v>
      </c>
      <c r="H753" s="97" t="s">
        <v>116</v>
      </c>
      <c r="I753" s="97" t="s">
        <v>116</v>
      </c>
      <c r="J753" s="96" t="s">
        <v>116</v>
      </c>
      <c r="K753" s="98">
        <v>45965</v>
      </c>
      <c r="L753" s="96" t="s">
        <v>191</v>
      </c>
      <c r="M753" s="96"/>
      <c r="N753" s="96" t="s">
        <v>3196</v>
      </c>
      <c r="O753" s="96"/>
      <c r="P753" s="97"/>
      <c r="Q753" s="97"/>
      <c r="R753" s="104" t="s">
        <v>2664</v>
      </c>
      <c r="S753" s="104" t="s">
        <v>2664</v>
      </c>
      <c r="T753" s="98">
        <v>45965</v>
      </c>
      <c r="U753" s="97" t="s">
        <v>2227</v>
      </c>
      <c r="V753" s="96" t="s">
        <v>34</v>
      </c>
      <c r="W753" s="9">
        <f t="shared" ca="1" si="64"/>
        <v>465</v>
      </c>
      <c r="X753" s="9" t="str">
        <f t="shared" ca="1" si="65"/>
        <v>Above 1 Year</v>
      </c>
      <c r="Y753" s="9">
        <f t="shared" ca="1" si="66"/>
        <v>346</v>
      </c>
      <c r="Z753" s="9" t="str">
        <f t="shared" ca="1" si="67"/>
        <v>Above 6 Months</v>
      </c>
      <c r="AA753" s="97"/>
      <c r="AB753" s="97" t="s">
        <v>4866</v>
      </c>
      <c r="AC753" s="97" t="str">
        <f t="shared" ca="1" si="68"/>
        <v>Above 1 Year</v>
      </c>
    </row>
    <row r="754" spans="1:29" s="24" customFormat="1" ht="25.5" customHeight="1" x14ac:dyDescent="0.25">
      <c r="A754" s="96">
        <v>753</v>
      </c>
      <c r="B754" s="97" t="s">
        <v>68</v>
      </c>
      <c r="C754" s="97" t="s">
        <v>2231</v>
      </c>
      <c r="D754" s="96" t="s">
        <v>845</v>
      </c>
      <c r="E754" s="98">
        <v>45846</v>
      </c>
      <c r="F754" s="96" t="s">
        <v>215</v>
      </c>
      <c r="G754" s="96">
        <v>2025</v>
      </c>
      <c r="H754" s="97" t="s">
        <v>116</v>
      </c>
      <c r="I754" s="97" t="s">
        <v>116</v>
      </c>
      <c r="J754" s="96" t="s">
        <v>116</v>
      </c>
      <c r="K754" s="98"/>
      <c r="L754" s="96"/>
      <c r="M754" s="96"/>
      <c r="N754" s="96" t="s">
        <v>3196</v>
      </c>
      <c r="O754" s="96"/>
      <c r="P754" s="97"/>
      <c r="Q754" s="97"/>
      <c r="R754" s="104" t="s">
        <v>50</v>
      </c>
      <c r="S754" s="104" t="s">
        <v>50</v>
      </c>
      <c r="T754" s="98"/>
      <c r="U754" s="97" t="s">
        <v>2232</v>
      </c>
      <c r="V754" s="96" t="s">
        <v>34</v>
      </c>
      <c r="W754" s="9">
        <f t="shared" ca="1" si="64"/>
        <v>465</v>
      </c>
      <c r="X754" s="9" t="str">
        <f t="shared" ca="1" si="65"/>
        <v>Above 1 Year</v>
      </c>
      <c r="Y754" s="9" t="str">
        <f t="shared" ca="1" si="66"/>
        <v/>
      </c>
      <c r="Z754" s="9" t="str">
        <f t="shared" ca="1" si="67"/>
        <v/>
      </c>
      <c r="AA754" s="97"/>
      <c r="AB754" s="97" t="s">
        <v>4867</v>
      </c>
      <c r="AC754" s="97" t="str">
        <f t="shared" ca="1" si="68"/>
        <v>Above 1 Year</v>
      </c>
    </row>
    <row r="755" spans="1:29" s="24" customFormat="1" ht="25.5" customHeight="1" x14ac:dyDescent="0.25">
      <c r="A755" s="96">
        <v>754</v>
      </c>
      <c r="B755" s="97" t="s">
        <v>42</v>
      </c>
      <c r="C755" s="97" t="s">
        <v>2229</v>
      </c>
      <c r="D755" s="96" t="s">
        <v>2128</v>
      </c>
      <c r="E755" s="98">
        <v>45846</v>
      </c>
      <c r="F755" s="96" t="s">
        <v>215</v>
      </c>
      <c r="G755" s="96">
        <v>2025</v>
      </c>
      <c r="H755" s="97" t="s">
        <v>116</v>
      </c>
      <c r="I755" s="97" t="s">
        <v>116</v>
      </c>
      <c r="J755" s="96" t="s">
        <v>116</v>
      </c>
      <c r="K755" s="98"/>
      <c r="L755" s="96"/>
      <c r="M755" s="96"/>
      <c r="N755" s="96" t="s">
        <v>3196</v>
      </c>
      <c r="O755" s="96"/>
      <c r="P755" s="97"/>
      <c r="Q755" s="97"/>
      <c r="R755" s="104" t="s">
        <v>50</v>
      </c>
      <c r="S755" s="104" t="s">
        <v>50</v>
      </c>
      <c r="T755" s="98"/>
      <c r="U755" s="97" t="s">
        <v>2230</v>
      </c>
      <c r="V755" s="96" t="s">
        <v>34</v>
      </c>
      <c r="W755" s="9">
        <f t="shared" ca="1" si="64"/>
        <v>465</v>
      </c>
      <c r="X755" s="9" t="str">
        <f t="shared" ca="1" si="65"/>
        <v>Above 1 Year</v>
      </c>
      <c r="Y755" s="9" t="str">
        <f t="shared" ca="1" si="66"/>
        <v/>
      </c>
      <c r="Z755" s="9" t="str">
        <f t="shared" ca="1" si="67"/>
        <v/>
      </c>
      <c r="AA755" s="97"/>
      <c r="AB755" s="97" t="s">
        <v>4868</v>
      </c>
      <c r="AC755" s="97" t="str">
        <f t="shared" ca="1" si="68"/>
        <v>Above 1 Year</v>
      </c>
    </row>
    <row r="756" spans="1:29" s="24" customFormat="1" ht="25.5" customHeight="1" x14ac:dyDescent="0.25">
      <c r="A756" s="96">
        <v>755</v>
      </c>
      <c r="B756" s="97" t="s">
        <v>68</v>
      </c>
      <c r="C756" s="97" t="s">
        <v>2233</v>
      </c>
      <c r="D756" s="96" t="s">
        <v>845</v>
      </c>
      <c r="E756" s="98">
        <v>45847</v>
      </c>
      <c r="F756" s="96" t="s">
        <v>215</v>
      </c>
      <c r="G756" s="96">
        <v>2025</v>
      </c>
      <c r="H756" s="97" t="s">
        <v>116</v>
      </c>
      <c r="I756" s="97" t="s">
        <v>116</v>
      </c>
      <c r="J756" s="96" t="s">
        <v>116</v>
      </c>
      <c r="K756" s="98"/>
      <c r="L756" s="96"/>
      <c r="M756" s="96"/>
      <c r="N756" s="96" t="s">
        <v>3196</v>
      </c>
      <c r="O756" s="96"/>
      <c r="P756" s="97"/>
      <c r="Q756" s="97"/>
      <c r="R756" s="104" t="s">
        <v>141</v>
      </c>
      <c r="S756" s="104" t="s">
        <v>2664</v>
      </c>
      <c r="T756" s="98">
        <v>46288</v>
      </c>
      <c r="U756" s="97" t="s">
        <v>2234</v>
      </c>
      <c r="V756" s="96" t="s">
        <v>34</v>
      </c>
      <c r="W756" s="9">
        <f t="shared" ca="1" si="64"/>
        <v>464</v>
      </c>
      <c r="X756" s="9" t="str">
        <f t="shared" ca="1" si="65"/>
        <v>Above 1 Year</v>
      </c>
      <c r="Y756" s="9">
        <f t="shared" ca="1" si="66"/>
        <v>23</v>
      </c>
      <c r="Z756" s="9" t="str">
        <f t="shared" ca="1" si="67"/>
        <v>Below 45 Days</v>
      </c>
      <c r="AA756" s="97"/>
      <c r="AB756" s="97" t="s">
        <v>4869</v>
      </c>
      <c r="AC756" s="97" t="str">
        <f t="shared" ca="1" si="68"/>
        <v>Above 1 Year</v>
      </c>
    </row>
    <row r="757" spans="1:29" s="24" customFormat="1" ht="25.5" customHeight="1" x14ac:dyDescent="0.25">
      <c r="A757" s="96">
        <v>756</v>
      </c>
      <c r="B757" s="99" t="s">
        <v>38</v>
      </c>
      <c r="C757" s="99" t="s">
        <v>2193</v>
      </c>
      <c r="D757" s="100" t="s">
        <v>2236</v>
      </c>
      <c r="E757" s="101">
        <v>45849</v>
      </c>
      <c r="F757" s="100" t="s">
        <v>215</v>
      </c>
      <c r="G757" s="100">
        <v>2025</v>
      </c>
      <c r="H757" s="102" t="s">
        <v>108</v>
      </c>
      <c r="I757" s="99" t="s">
        <v>54</v>
      </c>
      <c r="J757" s="100" t="s">
        <v>31</v>
      </c>
      <c r="K757" s="101"/>
      <c r="L757" s="100"/>
      <c r="M757" s="100"/>
      <c r="N757" s="96" t="s">
        <v>3196</v>
      </c>
      <c r="O757" s="100"/>
      <c r="P757" s="99"/>
      <c r="Q757" s="99"/>
      <c r="R757" s="104" t="s">
        <v>137</v>
      </c>
      <c r="S757" s="104" t="s">
        <v>137</v>
      </c>
      <c r="T757" s="98">
        <v>45868</v>
      </c>
      <c r="U757" s="99" t="s">
        <v>2237</v>
      </c>
      <c r="V757" s="100" t="s">
        <v>34</v>
      </c>
      <c r="W757" s="9">
        <f t="shared" ca="1" si="64"/>
        <v>462</v>
      </c>
      <c r="X757" s="9" t="str">
        <f t="shared" ca="1" si="65"/>
        <v>Above 1 Year</v>
      </c>
      <c r="Y757" s="9">
        <f t="shared" ca="1" si="66"/>
        <v>443</v>
      </c>
      <c r="Z757" s="9" t="str">
        <f t="shared" ca="1" si="67"/>
        <v>Above 1 Year</v>
      </c>
      <c r="AA757" s="100"/>
      <c r="AB757" s="97" t="s">
        <v>4870</v>
      </c>
      <c r="AC757" s="97" t="str">
        <f t="shared" ca="1" si="68"/>
        <v>Above 1 Year</v>
      </c>
    </row>
    <row r="758" spans="1:29" s="24" customFormat="1" ht="25.5" customHeight="1" x14ac:dyDescent="0.25">
      <c r="A758" s="96">
        <v>757</v>
      </c>
      <c r="B758" s="97" t="s">
        <v>90</v>
      </c>
      <c r="C758" s="97" t="s">
        <v>2064</v>
      </c>
      <c r="D758" s="96" t="s">
        <v>1027</v>
      </c>
      <c r="E758" s="98">
        <v>45849</v>
      </c>
      <c r="F758" s="96" t="s">
        <v>215</v>
      </c>
      <c r="G758" s="96">
        <v>2025</v>
      </c>
      <c r="H758" s="97" t="s">
        <v>48</v>
      </c>
      <c r="I758" s="97" t="s">
        <v>49</v>
      </c>
      <c r="J758" s="96" t="s">
        <v>31</v>
      </c>
      <c r="K758" s="98"/>
      <c r="L758" s="96"/>
      <c r="M758" s="96"/>
      <c r="N758" s="96" t="s">
        <v>3196</v>
      </c>
      <c r="O758" s="96"/>
      <c r="P758" s="97"/>
      <c r="Q758" s="97"/>
      <c r="R758" s="104" t="s">
        <v>112</v>
      </c>
      <c r="S758" s="104" t="s">
        <v>112</v>
      </c>
      <c r="T758" s="98"/>
      <c r="U758" s="97" t="s">
        <v>2238</v>
      </c>
      <c r="V758" s="96" t="s">
        <v>34</v>
      </c>
      <c r="W758" s="9">
        <f t="shared" ca="1" si="64"/>
        <v>462</v>
      </c>
      <c r="X758" s="9" t="str">
        <f t="shared" ca="1" si="65"/>
        <v>Above 1 Year</v>
      </c>
      <c r="Y758" s="9" t="str">
        <f t="shared" ca="1" si="66"/>
        <v/>
      </c>
      <c r="Z758" s="9" t="str">
        <f t="shared" ca="1" si="67"/>
        <v/>
      </c>
      <c r="AA758" s="97"/>
      <c r="AB758" s="97" t="s">
        <v>4871</v>
      </c>
      <c r="AC758" s="97" t="str">
        <f t="shared" ca="1" si="68"/>
        <v>Above 1 Year</v>
      </c>
    </row>
    <row r="759" spans="1:29" s="24" customFormat="1" ht="25.5" customHeight="1" x14ac:dyDescent="0.25">
      <c r="A759" s="96">
        <v>758</v>
      </c>
      <c r="B759" s="97" t="s">
        <v>38</v>
      </c>
      <c r="C759" s="97" t="s">
        <v>2240</v>
      </c>
      <c r="D759" s="96" t="s">
        <v>1315</v>
      </c>
      <c r="E759" s="98">
        <v>45850</v>
      </c>
      <c r="F759" s="96" t="s">
        <v>215</v>
      </c>
      <c r="G759" s="96">
        <v>2025</v>
      </c>
      <c r="H759" s="97" t="s">
        <v>70</v>
      </c>
      <c r="I759" s="97" t="s">
        <v>70</v>
      </c>
      <c r="J759" s="96" t="s">
        <v>70</v>
      </c>
      <c r="K759" s="98"/>
      <c r="L759" s="96"/>
      <c r="M759" s="96"/>
      <c r="N759" s="96" t="s">
        <v>3196</v>
      </c>
      <c r="O759" s="96"/>
      <c r="P759" s="97"/>
      <c r="Q759" s="97"/>
      <c r="R759" s="104" t="s">
        <v>173</v>
      </c>
      <c r="S759" s="104" t="s">
        <v>173</v>
      </c>
      <c r="T759" s="98">
        <v>45871</v>
      </c>
      <c r="U759" s="97" t="s">
        <v>2241</v>
      </c>
      <c r="V759" s="96" t="s">
        <v>34</v>
      </c>
      <c r="W759" s="9">
        <f t="shared" ca="1" si="64"/>
        <v>461</v>
      </c>
      <c r="X759" s="9" t="str">
        <f t="shared" ca="1" si="65"/>
        <v>Above 1 Year</v>
      </c>
      <c r="Y759" s="9">
        <f t="shared" ca="1" si="66"/>
        <v>440</v>
      </c>
      <c r="Z759" s="9" t="str">
        <f t="shared" ca="1" si="67"/>
        <v>Above 1 Year</v>
      </c>
      <c r="AA759" s="97"/>
      <c r="AB759" s="97" t="s">
        <v>4873</v>
      </c>
      <c r="AC759" s="97" t="str">
        <f t="shared" ca="1" si="68"/>
        <v>Above 1 Year</v>
      </c>
    </row>
    <row r="760" spans="1:29" s="24" customFormat="1" ht="25.5" customHeight="1" x14ac:dyDescent="0.25">
      <c r="A760" s="96">
        <v>759</v>
      </c>
      <c r="B760" s="97" t="s">
        <v>68</v>
      </c>
      <c r="C760" s="97" t="s">
        <v>2245</v>
      </c>
      <c r="D760" s="96" t="s">
        <v>901</v>
      </c>
      <c r="E760" s="98">
        <v>45852</v>
      </c>
      <c r="F760" s="96" t="s">
        <v>215</v>
      </c>
      <c r="G760" s="96">
        <v>2025</v>
      </c>
      <c r="H760" s="97" t="s">
        <v>116</v>
      </c>
      <c r="I760" s="97" t="s">
        <v>116</v>
      </c>
      <c r="J760" s="96" t="s">
        <v>116</v>
      </c>
      <c r="K760" s="98"/>
      <c r="L760" s="96"/>
      <c r="M760" s="96"/>
      <c r="N760" s="96" t="s">
        <v>3196</v>
      </c>
      <c r="O760" s="96"/>
      <c r="P760" s="97"/>
      <c r="Q760" s="97"/>
      <c r="R760" s="104" t="s">
        <v>50</v>
      </c>
      <c r="S760" s="104" t="s">
        <v>50</v>
      </c>
      <c r="T760" s="98"/>
      <c r="U760" s="97" t="s">
        <v>2246</v>
      </c>
      <c r="V760" s="96" t="s">
        <v>34</v>
      </c>
      <c r="W760" s="9">
        <f t="shared" ca="1" si="64"/>
        <v>459</v>
      </c>
      <c r="X760" s="9" t="str">
        <f t="shared" ca="1" si="65"/>
        <v>Above 1 Year</v>
      </c>
      <c r="Y760" s="9" t="str">
        <f t="shared" ca="1" si="66"/>
        <v/>
      </c>
      <c r="Z760" s="9" t="str">
        <f t="shared" ca="1" si="67"/>
        <v/>
      </c>
      <c r="AA760" s="97"/>
      <c r="AB760" s="97" t="s">
        <v>4875</v>
      </c>
      <c r="AC760" s="97" t="str">
        <f t="shared" ca="1" si="68"/>
        <v>Above 1 Year</v>
      </c>
    </row>
    <row r="761" spans="1:29" s="24" customFormat="1" ht="25.5" customHeight="1" x14ac:dyDescent="0.25">
      <c r="A761" s="96">
        <v>760</v>
      </c>
      <c r="B761" s="97" t="s">
        <v>68</v>
      </c>
      <c r="C761" s="97" t="s">
        <v>2251</v>
      </c>
      <c r="D761" s="96" t="s">
        <v>845</v>
      </c>
      <c r="E761" s="98">
        <v>45852</v>
      </c>
      <c r="F761" s="96" t="s">
        <v>215</v>
      </c>
      <c r="G761" s="96">
        <v>2025</v>
      </c>
      <c r="H761" s="97" t="s">
        <v>116</v>
      </c>
      <c r="I761" s="97" t="s">
        <v>116</v>
      </c>
      <c r="J761" s="96" t="s">
        <v>116</v>
      </c>
      <c r="K761" s="98"/>
      <c r="L761" s="96"/>
      <c r="M761" s="96"/>
      <c r="N761" s="96" t="s">
        <v>3196</v>
      </c>
      <c r="O761" s="96"/>
      <c r="P761" s="97"/>
      <c r="Q761" s="97"/>
      <c r="R761" s="104" t="s">
        <v>50</v>
      </c>
      <c r="S761" s="104" t="s">
        <v>50</v>
      </c>
      <c r="T761" s="98"/>
      <c r="U761" s="97" t="s">
        <v>2252</v>
      </c>
      <c r="V761" s="96" t="s">
        <v>34</v>
      </c>
      <c r="W761" s="9">
        <f t="shared" ca="1" si="64"/>
        <v>459</v>
      </c>
      <c r="X761" s="9" t="str">
        <f t="shared" ca="1" si="65"/>
        <v>Above 1 Year</v>
      </c>
      <c r="Y761" s="9" t="str">
        <f t="shared" ca="1" si="66"/>
        <v/>
      </c>
      <c r="Z761" s="9" t="str">
        <f t="shared" ca="1" si="67"/>
        <v/>
      </c>
      <c r="AA761" s="97"/>
      <c r="AB761" s="97" t="s">
        <v>4876</v>
      </c>
      <c r="AC761" s="97" t="str">
        <f t="shared" ca="1" si="68"/>
        <v>Above 1 Year</v>
      </c>
    </row>
    <row r="762" spans="1:29" s="24" customFormat="1" ht="25.5" customHeight="1" x14ac:dyDescent="0.25">
      <c r="A762" s="96">
        <v>761</v>
      </c>
      <c r="B762" s="97" t="s">
        <v>28</v>
      </c>
      <c r="C762" s="97" t="s">
        <v>2001</v>
      </c>
      <c r="D762" s="96" t="s">
        <v>1027</v>
      </c>
      <c r="E762" s="98">
        <v>45853</v>
      </c>
      <c r="F762" s="96" t="s">
        <v>215</v>
      </c>
      <c r="G762" s="96">
        <v>2025</v>
      </c>
      <c r="H762" s="97" t="s">
        <v>48</v>
      </c>
      <c r="I762" s="97" t="s">
        <v>49</v>
      </c>
      <c r="J762" s="96" t="s">
        <v>31</v>
      </c>
      <c r="K762" s="98"/>
      <c r="L762" s="96"/>
      <c r="M762" s="96"/>
      <c r="N762" s="96" t="s">
        <v>3196</v>
      </c>
      <c r="O762" s="96"/>
      <c r="P762" s="97"/>
      <c r="Q762" s="97"/>
      <c r="R762" s="104" t="s">
        <v>112</v>
      </c>
      <c r="S762" s="104" t="s">
        <v>112</v>
      </c>
      <c r="T762" s="98"/>
      <c r="U762" s="97" t="s">
        <v>2254</v>
      </c>
      <c r="V762" s="96" t="s">
        <v>34</v>
      </c>
      <c r="W762" s="9">
        <f t="shared" ca="1" si="64"/>
        <v>458</v>
      </c>
      <c r="X762" s="9" t="str">
        <f t="shared" ca="1" si="65"/>
        <v>Above 1 Year</v>
      </c>
      <c r="Y762" s="9" t="str">
        <f t="shared" ca="1" si="66"/>
        <v/>
      </c>
      <c r="Z762" s="9" t="str">
        <f t="shared" ca="1" si="67"/>
        <v/>
      </c>
      <c r="AA762" s="97"/>
      <c r="AB762" s="97" t="s">
        <v>4879</v>
      </c>
      <c r="AC762" s="97" t="str">
        <f t="shared" ca="1" si="68"/>
        <v>Above 1 Year</v>
      </c>
    </row>
    <row r="763" spans="1:29" s="24" customFormat="1" ht="25.5" customHeight="1" x14ac:dyDescent="0.25">
      <c r="A763" s="96">
        <v>762</v>
      </c>
      <c r="B763" s="97" t="s">
        <v>68</v>
      </c>
      <c r="C763" s="97" t="s">
        <v>2261</v>
      </c>
      <c r="D763" s="96" t="s">
        <v>1276</v>
      </c>
      <c r="E763" s="98">
        <v>45854</v>
      </c>
      <c r="F763" s="96" t="s">
        <v>215</v>
      </c>
      <c r="G763" s="96">
        <v>2025</v>
      </c>
      <c r="H763" s="97" t="s">
        <v>39</v>
      </c>
      <c r="I763" s="97" t="s">
        <v>39</v>
      </c>
      <c r="J763" s="96" t="s">
        <v>31</v>
      </c>
      <c r="K763" s="98"/>
      <c r="L763" s="96"/>
      <c r="M763" s="96"/>
      <c r="N763" s="96" t="s">
        <v>3196</v>
      </c>
      <c r="O763" s="96"/>
      <c r="P763" s="97"/>
      <c r="Q763" s="97"/>
      <c r="R763" s="104" t="s">
        <v>50</v>
      </c>
      <c r="S763" s="104" t="s">
        <v>50</v>
      </c>
      <c r="T763" s="98"/>
      <c r="U763" s="97" t="s">
        <v>2262</v>
      </c>
      <c r="V763" s="96" t="s">
        <v>34</v>
      </c>
      <c r="W763" s="9">
        <f t="shared" ca="1" si="64"/>
        <v>457</v>
      </c>
      <c r="X763" s="9" t="str">
        <f t="shared" ca="1" si="65"/>
        <v>Above 1 Year</v>
      </c>
      <c r="Y763" s="9" t="str">
        <f t="shared" ca="1" si="66"/>
        <v/>
      </c>
      <c r="Z763" s="9" t="str">
        <f t="shared" ca="1" si="67"/>
        <v/>
      </c>
      <c r="AA763" s="97"/>
      <c r="AB763" s="97" t="s">
        <v>4881</v>
      </c>
      <c r="AC763" s="97" t="str">
        <f t="shared" ca="1" si="68"/>
        <v>Above 1 Year</v>
      </c>
    </row>
    <row r="764" spans="1:29" s="24" customFormat="1" ht="25.5" customHeight="1" x14ac:dyDescent="0.25">
      <c r="A764" s="96">
        <v>763</v>
      </c>
      <c r="B764" s="97" t="s">
        <v>42</v>
      </c>
      <c r="C764" s="97" t="s">
        <v>2263</v>
      </c>
      <c r="D764" s="96" t="s">
        <v>2128</v>
      </c>
      <c r="E764" s="98">
        <v>45855</v>
      </c>
      <c r="F764" s="96" t="s">
        <v>215</v>
      </c>
      <c r="G764" s="96">
        <v>2025</v>
      </c>
      <c r="H764" s="97" t="s">
        <v>116</v>
      </c>
      <c r="I764" s="97" t="s">
        <v>116</v>
      </c>
      <c r="J764" s="96" t="s">
        <v>116</v>
      </c>
      <c r="K764" s="98"/>
      <c r="L764" s="96"/>
      <c r="M764" s="96"/>
      <c r="N764" s="96" t="s">
        <v>3196</v>
      </c>
      <c r="O764" s="96"/>
      <c r="P764" s="97"/>
      <c r="Q764" s="97"/>
      <c r="R764" s="104" t="s">
        <v>50</v>
      </c>
      <c r="S764" s="104" t="s">
        <v>50</v>
      </c>
      <c r="T764" s="98"/>
      <c r="U764" s="97" t="s">
        <v>2264</v>
      </c>
      <c r="V764" s="96" t="s">
        <v>34</v>
      </c>
      <c r="W764" s="9">
        <f t="shared" ca="1" si="64"/>
        <v>456</v>
      </c>
      <c r="X764" s="9" t="str">
        <f t="shared" ca="1" si="65"/>
        <v>Above 1 Year</v>
      </c>
      <c r="Y764" s="9" t="str">
        <f t="shared" ca="1" si="66"/>
        <v/>
      </c>
      <c r="Z764" s="9" t="str">
        <f t="shared" ca="1" si="67"/>
        <v/>
      </c>
      <c r="AA764" s="97"/>
      <c r="AB764" s="97" t="s">
        <v>4883</v>
      </c>
      <c r="AC764" s="97" t="str">
        <f t="shared" ca="1" si="68"/>
        <v>Above 1 Year</v>
      </c>
    </row>
    <row r="765" spans="1:29" s="24" customFormat="1" ht="25.5" customHeight="1" x14ac:dyDescent="0.25">
      <c r="A765" s="96">
        <v>764</v>
      </c>
      <c r="B765" s="97" t="s">
        <v>38</v>
      </c>
      <c r="C765" s="97" t="s">
        <v>2266</v>
      </c>
      <c r="D765" s="96" t="s">
        <v>1449</v>
      </c>
      <c r="E765" s="98">
        <v>45856</v>
      </c>
      <c r="F765" s="96" t="s">
        <v>215</v>
      </c>
      <c r="G765" s="96">
        <v>2025</v>
      </c>
      <c r="H765" s="97" t="s">
        <v>48</v>
      </c>
      <c r="I765" s="97" t="s">
        <v>49</v>
      </c>
      <c r="J765" s="96" t="s">
        <v>31</v>
      </c>
      <c r="K765" s="98"/>
      <c r="L765" s="96"/>
      <c r="M765" s="96"/>
      <c r="N765" s="96" t="s">
        <v>3196</v>
      </c>
      <c r="O765" s="96"/>
      <c r="P765" s="97"/>
      <c r="Q765" s="97"/>
      <c r="R765" s="104" t="s">
        <v>112</v>
      </c>
      <c r="S765" s="104" t="s">
        <v>112</v>
      </c>
      <c r="T765" s="98"/>
      <c r="U765" s="97" t="s">
        <v>2267</v>
      </c>
      <c r="V765" s="96" t="s">
        <v>34</v>
      </c>
      <c r="W765" s="9">
        <f t="shared" ca="1" si="64"/>
        <v>455</v>
      </c>
      <c r="X765" s="9" t="str">
        <f t="shared" ca="1" si="65"/>
        <v>Above 1 Year</v>
      </c>
      <c r="Y765" s="9" t="str">
        <f t="shared" ca="1" si="66"/>
        <v/>
      </c>
      <c r="Z765" s="9" t="str">
        <f t="shared" ca="1" si="67"/>
        <v/>
      </c>
      <c r="AA765" s="97"/>
      <c r="AB765" s="97" t="s">
        <v>4884</v>
      </c>
      <c r="AC765" s="97" t="str">
        <f t="shared" ca="1" si="68"/>
        <v>Above 1 Year</v>
      </c>
    </row>
    <row r="766" spans="1:29" s="24" customFormat="1" ht="25.5" customHeight="1" x14ac:dyDescent="0.25">
      <c r="A766" s="96">
        <v>765</v>
      </c>
      <c r="B766" s="97" t="s">
        <v>65</v>
      </c>
      <c r="C766" s="97" t="s">
        <v>1911</v>
      </c>
      <c r="D766" s="96" t="s">
        <v>845</v>
      </c>
      <c r="E766" s="98">
        <v>45856</v>
      </c>
      <c r="F766" s="96" t="s">
        <v>215</v>
      </c>
      <c r="G766" s="96">
        <v>2025</v>
      </c>
      <c r="H766" s="97" t="s">
        <v>116</v>
      </c>
      <c r="I766" s="97" t="s">
        <v>116</v>
      </c>
      <c r="J766" s="96" t="s">
        <v>116</v>
      </c>
      <c r="K766" s="98"/>
      <c r="L766" s="96"/>
      <c r="M766" s="96"/>
      <c r="N766" s="96" t="s">
        <v>3196</v>
      </c>
      <c r="O766" s="96"/>
      <c r="P766" s="97"/>
      <c r="Q766" s="97"/>
      <c r="R766" s="104" t="s">
        <v>50</v>
      </c>
      <c r="S766" s="104" t="s">
        <v>50</v>
      </c>
      <c r="T766" s="98"/>
      <c r="U766" s="97" t="s">
        <v>2269</v>
      </c>
      <c r="V766" s="96" t="s">
        <v>34</v>
      </c>
      <c r="W766" s="9">
        <f t="shared" ca="1" si="64"/>
        <v>455</v>
      </c>
      <c r="X766" s="9" t="str">
        <f t="shared" ca="1" si="65"/>
        <v>Above 1 Year</v>
      </c>
      <c r="Y766" s="9" t="str">
        <f t="shared" ca="1" si="66"/>
        <v/>
      </c>
      <c r="Z766" s="9" t="str">
        <f t="shared" ca="1" si="67"/>
        <v/>
      </c>
      <c r="AA766" s="97"/>
      <c r="AB766" s="97" t="s">
        <v>4885</v>
      </c>
      <c r="AC766" s="97" t="str">
        <f t="shared" ca="1" si="68"/>
        <v>Above 1 Year</v>
      </c>
    </row>
    <row r="767" spans="1:29" s="24" customFormat="1" ht="25.5" customHeight="1" x14ac:dyDescent="0.25">
      <c r="A767" s="96">
        <v>766</v>
      </c>
      <c r="B767" s="97" t="s">
        <v>90</v>
      </c>
      <c r="C767" s="97" t="s">
        <v>2116</v>
      </c>
      <c r="D767" s="96" t="s">
        <v>1354</v>
      </c>
      <c r="E767" s="98">
        <v>45856</v>
      </c>
      <c r="F767" s="96" t="s">
        <v>215</v>
      </c>
      <c r="G767" s="96">
        <v>2025</v>
      </c>
      <c r="H767" s="97" t="s">
        <v>103</v>
      </c>
      <c r="I767" s="97" t="s">
        <v>49</v>
      </c>
      <c r="J767" s="96" t="s">
        <v>31</v>
      </c>
      <c r="K767" s="98"/>
      <c r="L767" s="96"/>
      <c r="M767" s="96"/>
      <c r="N767" s="96" t="s">
        <v>3196</v>
      </c>
      <c r="O767" s="96"/>
      <c r="P767" s="97"/>
      <c r="Q767" s="97"/>
      <c r="R767" s="104" t="s">
        <v>112</v>
      </c>
      <c r="S767" s="104" t="s">
        <v>50</v>
      </c>
      <c r="T767" s="98"/>
      <c r="U767" s="97" t="s">
        <v>2268</v>
      </c>
      <c r="V767" s="96" t="s">
        <v>34</v>
      </c>
      <c r="W767" s="9">
        <f t="shared" ca="1" si="64"/>
        <v>455</v>
      </c>
      <c r="X767" s="9" t="str">
        <f t="shared" ca="1" si="65"/>
        <v>Above 1 Year</v>
      </c>
      <c r="Y767" s="9" t="str">
        <f t="shared" ca="1" si="66"/>
        <v/>
      </c>
      <c r="Z767" s="9" t="str">
        <f t="shared" ca="1" si="67"/>
        <v/>
      </c>
      <c r="AA767" s="97"/>
      <c r="AB767" s="97" t="s">
        <v>4886</v>
      </c>
      <c r="AC767" s="97" t="str">
        <f t="shared" ca="1" si="68"/>
        <v>Above 1 Year</v>
      </c>
    </row>
    <row r="768" spans="1:29" s="24" customFormat="1" ht="25.5" customHeight="1" x14ac:dyDescent="0.25">
      <c r="A768" s="96">
        <v>767</v>
      </c>
      <c r="B768" s="97" t="s">
        <v>47</v>
      </c>
      <c r="C768" s="97" t="s">
        <v>2112</v>
      </c>
      <c r="D768" s="96" t="s">
        <v>264</v>
      </c>
      <c r="E768" s="98">
        <v>45857</v>
      </c>
      <c r="F768" s="96" t="s">
        <v>215</v>
      </c>
      <c r="G768" s="96">
        <v>2025</v>
      </c>
      <c r="H768" s="97" t="s">
        <v>59</v>
      </c>
      <c r="I768" s="97" t="s">
        <v>59</v>
      </c>
      <c r="J768" s="96" t="s">
        <v>60</v>
      </c>
      <c r="K768" s="98"/>
      <c r="L768" s="96"/>
      <c r="M768" s="96"/>
      <c r="N768" s="96" t="s">
        <v>3196</v>
      </c>
      <c r="O768" s="96"/>
      <c r="P768" s="97"/>
      <c r="Q768" s="97"/>
      <c r="R768" s="104" t="s">
        <v>112</v>
      </c>
      <c r="S768" s="104" t="s">
        <v>112</v>
      </c>
      <c r="T768" s="98"/>
      <c r="U768" s="97" t="s">
        <v>2272</v>
      </c>
      <c r="V768" s="96" t="s">
        <v>34</v>
      </c>
      <c r="W768" s="9">
        <f t="shared" ca="1" si="64"/>
        <v>454</v>
      </c>
      <c r="X768" s="9" t="str">
        <f t="shared" ca="1" si="65"/>
        <v>Above 1 Year</v>
      </c>
      <c r="Y768" s="9" t="str">
        <f t="shared" ca="1" si="66"/>
        <v/>
      </c>
      <c r="Z768" s="9" t="str">
        <f t="shared" ca="1" si="67"/>
        <v/>
      </c>
      <c r="AA768" s="97"/>
      <c r="AB768" s="97" t="s">
        <v>4887</v>
      </c>
      <c r="AC768" s="97" t="str">
        <f t="shared" ca="1" si="68"/>
        <v>Above 1 Year</v>
      </c>
    </row>
    <row r="769" spans="1:29" s="24" customFormat="1" ht="25.5" customHeight="1" x14ac:dyDescent="0.25">
      <c r="A769" s="96">
        <v>768</v>
      </c>
      <c r="B769" s="97" t="s">
        <v>73</v>
      </c>
      <c r="C769" s="97" t="s">
        <v>212</v>
      </c>
      <c r="D769" s="96" t="s">
        <v>1027</v>
      </c>
      <c r="E769" s="98">
        <v>45857</v>
      </c>
      <c r="F769" s="96" t="s">
        <v>215</v>
      </c>
      <c r="G769" s="96">
        <v>2025</v>
      </c>
      <c r="H769" s="97" t="s">
        <v>48</v>
      </c>
      <c r="I769" s="97" t="s">
        <v>49</v>
      </c>
      <c r="J769" s="96" t="s">
        <v>31</v>
      </c>
      <c r="K769" s="98"/>
      <c r="L769" s="96"/>
      <c r="M769" s="96"/>
      <c r="N769" s="96" t="s">
        <v>3196</v>
      </c>
      <c r="O769" s="96"/>
      <c r="P769" s="97"/>
      <c r="Q769" s="97"/>
      <c r="R769" s="104" t="s">
        <v>50</v>
      </c>
      <c r="S769" s="104" t="s">
        <v>50</v>
      </c>
      <c r="T769" s="98"/>
      <c r="U769" s="97" t="s">
        <v>2273</v>
      </c>
      <c r="V769" s="96" t="s">
        <v>34</v>
      </c>
      <c r="W769" s="9">
        <f t="shared" ca="1" si="64"/>
        <v>454</v>
      </c>
      <c r="X769" s="9" t="str">
        <f t="shared" ca="1" si="65"/>
        <v>Above 1 Year</v>
      </c>
      <c r="Y769" s="9" t="str">
        <f t="shared" ca="1" si="66"/>
        <v/>
      </c>
      <c r="Z769" s="9" t="str">
        <f t="shared" ca="1" si="67"/>
        <v/>
      </c>
      <c r="AA769" s="97"/>
      <c r="AB769" s="97" t="s">
        <v>4888</v>
      </c>
      <c r="AC769" s="97" t="str">
        <f t="shared" ca="1" si="68"/>
        <v>Above 1 Year</v>
      </c>
    </row>
    <row r="770" spans="1:29" s="24" customFormat="1" ht="25.5" customHeight="1" x14ac:dyDescent="0.25">
      <c r="A770" s="96">
        <v>769</v>
      </c>
      <c r="B770" s="97" t="s">
        <v>114</v>
      </c>
      <c r="C770" s="97" t="s">
        <v>1940</v>
      </c>
      <c r="D770" s="96" t="s">
        <v>1027</v>
      </c>
      <c r="E770" s="98">
        <v>45857</v>
      </c>
      <c r="F770" s="96" t="s">
        <v>215</v>
      </c>
      <c r="G770" s="96">
        <v>2025</v>
      </c>
      <c r="H770" s="97" t="s">
        <v>48</v>
      </c>
      <c r="I770" s="97" t="s">
        <v>49</v>
      </c>
      <c r="J770" s="96" t="s">
        <v>31</v>
      </c>
      <c r="K770" s="98">
        <v>46145</v>
      </c>
      <c r="L770" s="96"/>
      <c r="M770" s="96"/>
      <c r="N770" s="96" t="s">
        <v>3196</v>
      </c>
      <c r="O770" s="96"/>
      <c r="P770" s="97"/>
      <c r="Q770" s="97"/>
      <c r="R770" s="104" t="s">
        <v>2664</v>
      </c>
      <c r="S770" s="104" t="s">
        <v>2664</v>
      </c>
      <c r="T770" s="98">
        <v>46145</v>
      </c>
      <c r="U770" s="97" t="s">
        <v>2270</v>
      </c>
      <c r="V770" s="96" t="s">
        <v>34</v>
      </c>
      <c r="W770" s="9">
        <f t="shared" ref="W770:W833" ca="1" si="69">IF(N770="UI",DATEDIF(E770,TODAY(),"D"),"")</f>
        <v>454</v>
      </c>
      <c r="X770" s="9" t="str">
        <f t="shared" ref="X770:X833" ca="1" si="70">IF(N770="UI",IF(W770&gt;365,"Above 1 Year",IF(AND(W770&lt;=365,W770&gt;180),"Above 6 Months",IF(AND(W770&lt;=180,W770&gt;90),"Above 3 Months",IF(AND(W770&lt;=90,W770&gt;60),"Above 60 Days",IF(AND(W770&lt;=60,W770&gt;45),"45 to 60 Days","Below 45 Days"))))),"")</f>
        <v>Above 1 Year</v>
      </c>
      <c r="Y770" s="9">
        <f t="shared" ca="1" si="66"/>
        <v>166</v>
      </c>
      <c r="Z770" s="9" t="str">
        <f t="shared" ca="1" si="67"/>
        <v>Above 3 Months</v>
      </c>
      <c r="AA770" s="97"/>
      <c r="AB770" s="97" t="s">
        <v>4889</v>
      </c>
      <c r="AC770" s="97" t="str">
        <f t="shared" ca="1" si="68"/>
        <v>Above 1 Year</v>
      </c>
    </row>
    <row r="771" spans="1:29" s="24" customFormat="1" ht="25.5" customHeight="1" x14ac:dyDescent="0.25">
      <c r="A771" s="96">
        <v>770</v>
      </c>
      <c r="B771" s="97" t="s">
        <v>84</v>
      </c>
      <c r="C771" s="97" t="s">
        <v>2047</v>
      </c>
      <c r="D771" s="96" t="s">
        <v>227</v>
      </c>
      <c r="E771" s="98">
        <v>45857</v>
      </c>
      <c r="F771" s="96" t="s">
        <v>215</v>
      </c>
      <c r="G771" s="96">
        <v>2025</v>
      </c>
      <c r="H771" s="97" t="s">
        <v>59</v>
      </c>
      <c r="I771" s="97" t="s">
        <v>59</v>
      </c>
      <c r="J771" s="96" t="s">
        <v>60</v>
      </c>
      <c r="K771" s="98"/>
      <c r="L771" s="96"/>
      <c r="M771" s="96"/>
      <c r="N771" s="96" t="s">
        <v>3196</v>
      </c>
      <c r="O771" s="96"/>
      <c r="P771" s="97"/>
      <c r="Q771" s="97"/>
      <c r="R771" s="104" t="s">
        <v>112</v>
      </c>
      <c r="S771" s="104" t="s">
        <v>112</v>
      </c>
      <c r="T771" s="98"/>
      <c r="U771" s="97" t="s">
        <v>2271</v>
      </c>
      <c r="V771" s="96" t="s">
        <v>34</v>
      </c>
      <c r="W771" s="9">
        <f t="shared" ca="1" si="69"/>
        <v>454</v>
      </c>
      <c r="X771" s="9" t="str">
        <f t="shared" ca="1" si="70"/>
        <v>Above 1 Year</v>
      </c>
      <c r="Y771" s="9" t="str">
        <f t="shared" ca="1" si="66"/>
        <v/>
      </c>
      <c r="Z771" s="9" t="str">
        <f t="shared" ca="1" si="67"/>
        <v/>
      </c>
      <c r="AA771" s="97"/>
      <c r="AB771" s="97" t="s">
        <v>4890</v>
      </c>
      <c r="AC771" s="97" t="str">
        <f t="shared" ca="1" si="68"/>
        <v>Above 1 Year</v>
      </c>
    </row>
    <row r="772" spans="1:29" s="24" customFormat="1" ht="25.5" customHeight="1" x14ac:dyDescent="0.25">
      <c r="A772" s="96">
        <v>771</v>
      </c>
      <c r="B772" s="97" t="s">
        <v>65</v>
      </c>
      <c r="C772" s="97" t="s">
        <v>1868</v>
      </c>
      <c r="D772" s="96" t="s">
        <v>845</v>
      </c>
      <c r="E772" s="98">
        <v>45862</v>
      </c>
      <c r="F772" s="96" t="s">
        <v>215</v>
      </c>
      <c r="G772" s="96">
        <v>2025</v>
      </c>
      <c r="H772" s="97" t="s">
        <v>116</v>
      </c>
      <c r="I772" s="97" t="s">
        <v>116</v>
      </c>
      <c r="J772" s="96" t="s">
        <v>116</v>
      </c>
      <c r="K772" s="98"/>
      <c r="L772" s="96"/>
      <c r="M772" s="96"/>
      <c r="N772" s="96" t="s">
        <v>3196</v>
      </c>
      <c r="O772" s="96"/>
      <c r="P772" s="97"/>
      <c r="Q772" s="97"/>
      <c r="R772" s="104" t="s">
        <v>50</v>
      </c>
      <c r="S772" s="104" t="s">
        <v>50</v>
      </c>
      <c r="T772" s="98"/>
      <c r="U772" s="97" t="s">
        <v>2276</v>
      </c>
      <c r="V772" s="96" t="s">
        <v>34</v>
      </c>
      <c r="W772" s="9">
        <f t="shared" ca="1" si="69"/>
        <v>449</v>
      </c>
      <c r="X772" s="9" t="str">
        <f t="shared" ca="1" si="70"/>
        <v>Above 1 Year</v>
      </c>
      <c r="Y772" s="9" t="str">
        <f t="shared" ca="1" si="66"/>
        <v/>
      </c>
      <c r="Z772" s="9" t="str">
        <f t="shared" ca="1" si="67"/>
        <v/>
      </c>
      <c r="AA772" s="97"/>
      <c r="AB772" s="97" t="s">
        <v>4891</v>
      </c>
      <c r="AC772" s="97" t="str">
        <f t="shared" ca="1" si="68"/>
        <v>Above 1 Year</v>
      </c>
    </row>
    <row r="773" spans="1:29" s="24" customFormat="1" ht="25.5" customHeight="1" x14ac:dyDescent="0.25">
      <c r="A773" s="96">
        <v>772</v>
      </c>
      <c r="B773" s="97" t="s">
        <v>61</v>
      </c>
      <c r="C773" s="97" t="s">
        <v>1996</v>
      </c>
      <c r="D773" s="96" t="s">
        <v>1315</v>
      </c>
      <c r="E773" s="98">
        <v>45864</v>
      </c>
      <c r="F773" s="96" t="s">
        <v>215</v>
      </c>
      <c r="G773" s="96">
        <v>2025</v>
      </c>
      <c r="H773" s="97" t="s">
        <v>70</v>
      </c>
      <c r="I773" s="97" t="s">
        <v>70</v>
      </c>
      <c r="J773" s="96" t="s">
        <v>70</v>
      </c>
      <c r="K773" s="98"/>
      <c r="L773" s="96"/>
      <c r="M773" s="96"/>
      <c r="N773" s="96" t="s">
        <v>3196</v>
      </c>
      <c r="O773" s="96"/>
      <c r="P773" s="97"/>
      <c r="Q773" s="97"/>
      <c r="R773" s="104" t="s">
        <v>112</v>
      </c>
      <c r="S773" s="104" t="s">
        <v>168</v>
      </c>
      <c r="T773" s="98"/>
      <c r="U773" s="97" t="s">
        <v>2279</v>
      </c>
      <c r="V773" s="96" t="s">
        <v>34</v>
      </c>
      <c r="W773" s="9">
        <f t="shared" ca="1" si="69"/>
        <v>447</v>
      </c>
      <c r="X773" s="9" t="str">
        <f t="shared" ca="1" si="70"/>
        <v>Above 1 Year</v>
      </c>
      <c r="Y773" s="9" t="str">
        <f t="shared" ca="1" si="66"/>
        <v/>
      </c>
      <c r="Z773" s="9" t="str">
        <f t="shared" ca="1" si="67"/>
        <v/>
      </c>
      <c r="AA773" s="97"/>
      <c r="AB773" s="97" t="s">
        <v>4893</v>
      </c>
      <c r="AC773" s="97" t="str">
        <f t="shared" ca="1" si="68"/>
        <v>Above 1 Year</v>
      </c>
    </row>
    <row r="774" spans="1:29" s="24" customFormat="1" ht="25.5" customHeight="1" x14ac:dyDescent="0.25">
      <c r="A774" s="96">
        <v>773</v>
      </c>
      <c r="B774" s="97" t="s">
        <v>90</v>
      </c>
      <c r="C774" s="97" t="s">
        <v>2153</v>
      </c>
      <c r="D774" s="96" t="s">
        <v>227</v>
      </c>
      <c r="E774" s="98">
        <v>45865</v>
      </c>
      <c r="F774" s="96" t="s">
        <v>215</v>
      </c>
      <c r="G774" s="96">
        <v>2025</v>
      </c>
      <c r="H774" s="97" t="s">
        <v>59</v>
      </c>
      <c r="I774" s="97" t="s">
        <v>59</v>
      </c>
      <c r="J774" s="96" t="s">
        <v>60</v>
      </c>
      <c r="K774" s="98"/>
      <c r="L774" s="96"/>
      <c r="M774" s="96"/>
      <c r="N774" s="96" t="s">
        <v>3196</v>
      </c>
      <c r="O774" s="96"/>
      <c r="P774" s="97"/>
      <c r="Q774" s="97"/>
      <c r="R774" s="104" t="s">
        <v>112</v>
      </c>
      <c r="S774" s="104" t="s">
        <v>112</v>
      </c>
      <c r="T774" s="98"/>
      <c r="U774" s="97" t="s">
        <v>2280</v>
      </c>
      <c r="V774" s="96" t="s">
        <v>34</v>
      </c>
      <c r="W774" s="9">
        <f t="shared" ca="1" si="69"/>
        <v>446</v>
      </c>
      <c r="X774" s="9" t="str">
        <f t="shared" ca="1" si="70"/>
        <v>Above 1 Year</v>
      </c>
      <c r="Y774" s="9" t="str">
        <f t="shared" ca="1" si="66"/>
        <v/>
      </c>
      <c r="Z774" s="9" t="str">
        <f t="shared" ca="1" si="67"/>
        <v/>
      </c>
      <c r="AA774" s="97"/>
      <c r="AB774" s="97" t="s">
        <v>4894</v>
      </c>
      <c r="AC774" s="97" t="str">
        <f t="shared" ca="1" si="68"/>
        <v>Above 1 Year</v>
      </c>
    </row>
    <row r="775" spans="1:29" s="24" customFormat="1" ht="25.5" customHeight="1" x14ac:dyDescent="0.25">
      <c r="A775" s="96">
        <v>774</v>
      </c>
      <c r="B775" s="97" t="s">
        <v>38</v>
      </c>
      <c r="C775" s="97" t="s">
        <v>1936</v>
      </c>
      <c r="D775" s="96" t="s">
        <v>1637</v>
      </c>
      <c r="E775" s="98">
        <v>45866</v>
      </c>
      <c r="F775" s="96" t="s">
        <v>215</v>
      </c>
      <c r="G775" s="96">
        <v>2025</v>
      </c>
      <c r="H775" s="97" t="s">
        <v>122</v>
      </c>
      <c r="I775" s="97" t="s">
        <v>49</v>
      </c>
      <c r="J775" s="96" t="s">
        <v>31</v>
      </c>
      <c r="K775" s="98"/>
      <c r="L775" s="96"/>
      <c r="M775" s="96"/>
      <c r="N775" s="96" t="s">
        <v>3196</v>
      </c>
      <c r="O775" s="96"/>
      <c r="P775" s="97"/>
      <c r="Q775" s="97"/>
      <c r="R775" s="104" t="s">
        <v>112</v>
      </c>
      <c r="S775" s="104" t="s">
        <v>139</v>
      </c>
      <c r="T775" s="98">
        <v>46304</v>
      </c>
      <c r="U775" s="97" t="s">
        <v>2286</v>
      </c>
      <c r="V775" s="96" t="s">
        <v>34</v>
      </c>
      <c r="W775" s="9">
        <f t="shared" ca="1" si="69"/>
        <v>445</v>
      </c>
      <c r="X775" s="9" t="str">
        <f t="shared" ca="1" si="70"/>
        <v>Above 1 Year</v>
      </c>
      <c r="Y775" s="9">
        <f t="shared" ca="1" si="66"/>
        <v>7</v>
      </c>
      <c r="Z775" s="9" t="str">
        <f t="shared" ca="1" si="67"/>
        <v>Below 45 Days</v>
      </c>
      <c r="AA775" s="97"/>
      <c r="AB775" s="97" t="s">
        <v>4895</v>
      </c>
      <c r="AC775" s="97" t="str">
        <f t="shared" ca="1" si="68"/>
        <v>Above 1 Year</v>
      </c>
    </row>
    <row r="776" spans="1:29" s="24" customFormat="1" ht="25.5" customHeight="1" x14ac:dyDescent="0.25">
      <c r="A776" s="96">
        <v>775</v>
      </c>
      <c r="B776" s="99" t="s">
        <v>65</v>
      </c>
      <c r="C776" s="99" t="s">
        <v>1443</v>
      </c>
      <c r="D776" s="100" t="s">
        <v>901</v>
      </c>
      <c r="E776" s="101">
        <v>45867</v>
      </c>
      <c r="F776" s="100" t="s">
        <v>215</v>
      </c>
      <c r="G776" s="100">
        <v>2025</v>
      </c>
      <c r="H776" s="102" t="s">
        <v>116</v>
      </c>
      <c r="I776" s="99" t="s">
        <v>116</v>
      </c>
      <c r="J776" s="100" t="s">
        <v>116</v>
      </c>
      <c r="K776" s="101"/>
      <c r="L776" s="100"/>
      <c r="M776" s="100"/>
      <c r="N776" s="96" t="s">
        <v>3196</v>
      </c>
      <c r="O776" s="100"/>
      <c r="P776" s="99"/>
      <c r="Q776" s="99"/>
      <c r="R776" s="104" t="s">
        <v>50</v>
      </c>
      <c r="S776" s="104" t="s">
        <v>50</v>
      </c>
      <c r="T776" s="98"/>
      <c r="U776" s="99" t="s">
        <v>2287</v>
      </c>
      <c r="V776" s="100" t="s">
        <v>34</v>
      </c>
      <c r="W776" s="9">
        <f t="shared" ca="1" si="69"/>
        <v>444</v>
      </c>
      <c r="X776" s="9" t="str">
        <f t="shared" ca="1" si="70"/>
        <v>Above 1 Year</v>
      </c>
      <c r="Y776" s="9" t="str">
        <f t="shared" ref="Y776:Y822" ca="1" si="71">IF(T776&lt;&gt;"",DATEDIF(T776,TODAY(),"D"),"")</f>
        <v/>
      </c>
      <c r="Z776" s="9" t="str">
        <f t="shared" ref="Z776:Z822" ca="1" si="72">IF(Y776&lt;&gt;"",IF(Y776&gt;365,"Above 1 Year",IF(AND(Y776&lt;=365,Y776&gt;180),"Above 6 Months",IF(AND(Y776&lt;=180,Y776&gt;90),"Above 3 Months",IF(AND(Y776&lt;=90,Y776&gt;60),"Above 60 Days",IF(AND(Y776&lt;=60,Y776&gt;45),"45 to 60 Days","Below 45 Days"))))),"")</f>
        <v/>
      </c>
      <c r="AA776" s="100"/>
      <c r="AB776" s="97" t="s">
        <v>4898</v>
      </c>
      <c r="AC776" s="97" t="str">
        <f t="shared" ca="1" si="68"/>
        <v>Above 1 Year</v>
      </c>
    </row>
    <row r="777" spans="1:29" s="24" customFormat="1" ht="25.5" customHeight="1" x14ac:dyDescent="0.25">
      <c r="A777" s="96">
        <v>776</v>
      </c>
      <c r="B777" s="97" t="s">
        <v>84</v>
      </c>
      <c r="C777" s="97" t="s">
        <v>2051</v>
      </c>
      <c r="D777" s="96" t="s">
        <v>1354</v>
      </c>
      <c r="E777" s="98">
        <v>45867</v>
      </c>
      <c r="F777" s="96" t="s">
        <v>215</v>
      </c>
      <c r="G777" s="96">
        <v>2025</v>
      </c>
      <c r="H777" s="97" t="s">
        <v>103</v>
      </c>
      <c r="I777" s="97" t="s">
        <v>49</v>
      </c>
      <c r="J777" s="96" t="s">
        <v>31</v>
      </c>
      <c r="K777" s="98"/>
      <c r="L777" s="96"/>
      <c r="M777" s="96"/>
      <c r="N777" s="96" t="s">
        <v>3196</v>
      </c>
      <c r="O777" s="96"/>
      <c r="P777" s="97"/>
      <c r="Q777" s="97"/>
      <c r="R777" s="104" t="s">
        <v>112</v>
      </c>
      <c r="S777" s="104" t="s">
        <v>112</v>
      </c>
      <c r="T777" s="98"/>
      <c r="U777" s="97" t="s">
        <v>2293</v>
      </c>
      <c r="V777" s="96" t="s">
        <v>34</v>
      </c>
      <c r="W777" s="9">
        <f t="shared" ca="1" si="69"/>
        <v>444</v>
      </c>
      <c r="X777" s="9" t="str">
        <f t="shared" ca="1" si="70"/>
        <v>Above 1 Year</v>
      </c>
      <c r="Y777" s="9" t="str">
        <f t="shared" ca="1" si="71"/>
        <v/>
      </c>
      <c r="Z777" s="9" t="str">
        <f t="shared" ca="1" si="72"/>
        <v/>
      </c>
      <c r="AA777" s="97"/>
      <c r="AB777" s="97" t="s">
        <v>4900</v>
      </c>
      <c r="AC777" s="97" t="str">
        <f t="shared" ref="AC777:AC823" ca="1" si="73">IF(S777="SC/PRC/CC No. Awaited","",X777)</f>
        <v>Above 1 Year</v>
      </c>
    </row>
    <row r="778" spans="1:29" s="24" customFormat="1" ht="25.5" customHeight="1" x14ac:dyDescent="0.25">
      <c r="A778" s="96">
        <v>777</v>
      </c>
      <c r="B778" s="97" t="s">
        <v>105</v>
      </c>
      <c r="C778" s="97" t="s">
        <v>2031</v>
      </c>
      <c r="D778" s="96" t="s">
        <v>2291</v>
      </c>
      <c r="E778" s="98">
        <v>45867</v>
      </c>
      <c r="F778" s="96" t="s">
        <v>215</v>
      </c>
      <c r="G778" s="96">
        <v>2025</v>
      </c>
      <c r="H778" s="97" t="s">
        <v>48</v>
      </c>
      <c r="I778" s="97" t="s">
        <v>49</v>
      </c>
      <c r="J778" s="96" t="s">
        <v>31</v>
      </c>
      <c r="K778" s="98"/>
      <c r="L778" s="96"/>
      <c r="M778" s="96"/>
      <c r="N778" s="96" t="s">
        <v>3196</v>
      </c>
      <c r="O778" s="96"/>
      <c r="P778" s="97"/>
      <c r="Q778" s="97"/>
      <c r="R778" s="104" t="s">
        <v>112</v>
      </c>
      <c r="S778" s="104" t="s">
        <v>112</v>
      </c>
      <c r="T778" s="98"/>
      <c r="U778" s="97" t="s">
        <v>2292</v>
      </c>
      <c r="V778" s="96" t="s">
        <v>34</v>
      </c>
      <c r="W778" s="9">
        <f t="shared" ca="1" si="69"/>
        <v>444</v>
      </c>
      <c r="X778" s="9" t="str">
        <f t="shared" ca="1" si="70"/>
        <v>Above 1 Year</v>
      </c>
      <c r="Y778" s="9" t="str">
        <f t="shared" ca="1" si="71"/>
        <v/>
      </c>
      <c r="Z778" s="9" t="str">
        <f t="shared" ca="1" si="72"/>
        <v/>
      </c>
      <c r="AA778" s="97"/>
      <c r="AB778" s="97" t="s">
        <v>4901</v>
      </c>
      <c r="AC778" s="97" t="str">
        <f t="shared" ca="1" si="73"/>
        <v>Above 1 Year</v>
      </c>
    </row>
    <row r="779" spans="1:29" s="24" customFormat="1" ht="25.5" customHeight="1" x14ac:dyDescent="0.25">
      <c r="A779" s="96">
        <v>778</v>
      </c>
      <c r="B779" s="97" t="s">
        <v>66</v>
      </c>
      <c r="C779" s="97" t="s">
        <v>1744</v>
      </c>
      <c r="D779" s="96" t="s">
        <v>2294</v>
      </c>
      <c r="E779" s="98">
        <v>45868</v>
      </c>
      <c r="F779" s="96" t="s">
        <v>215</v>
      </c>
      <c r="G779" s="96">
        <v>2025</v>
      </c>
      <c r="H779" s="97" t="s">
        <v>2295</v>
      </c>
      <c r="I779" s="97" t="s">
        <v>39</v>
      </c>
      <c r="J779" s="96" t="s">
        <v>31</v>
      </c>
      <c r="K779" s="98"/>
      <c r="L779" s="96"/>
      <c r="M779" s="96"/>
      <c r="N779" s="96" t="s">
        <v>3196</v>
      </c>
      <c r="O779" s="96"/>
      <c r="P779" s="97"/>
      <c r="Q779" s="97"/>
      <c r="R779" s="104" t="s">
        <v>112</v>
      </c>
      <c r="S779" s="104" t="s">
        <v>141</v>
      </c>
      <c r="T779" s="98"/>
      <c r="U779" s="97" t="s">
        <v>2296</v>
      </c>
      <c r="V779" s="96" t="s">
        <v>34</v>
      </c>
      <c r="W779" s="9">
        <f t="shared" ca="1" si="69"/>
        <v>443</v>
      </c>
      <c r="X779" s="9" t="str">
        <f t="shared" ca="1" si="70"/>
        <v>Above 1 Year</v>
      </c>
      <c r="Y779" s="9" t="str">
        <f t="shared" ca="1" si="71"/>
        <v/>
      </c>
      <c r="Z779" s="9" t="str">
        <f t="shared" ca="1" si="72"/>
        <v/>
      </c>
      <c r="AA779" s="97"/>
      <c r="AB779" s="97" t="s">
        <v>4902</v>
      </c>
      <c r="AC779" s="97" t="str">
        <f t="shared" ca="1" si="73"/>
        <v>Above 1 Year</v>
      </c>
    </row>
    <row r="780" spans="1:29" s="24" customFormat="1" ht="25.5" customHeight="1" x14ac:dyDescent="0.25">
      <c r="A780" s="96">
        <v>779</v>
      </c>
      <c r="B780" s="97" t="s">
        <v>28</v>
      </c>
      <c r="C780" s="97" t="s">
        <v>2018</v>
      </c>
      <c r="D780" s="96" t="s">
        <v>1027</v>
      </c>
      <c r="E780" s="98">
        <v>45871</v>
      </c>
      <c r="F780" s="96" t="s">
        <v>225</v>
      </c>
      <c r="G780" s="96">
        <v>2025</v>
      </c>
      <c r="H780" s="97" t="s">
        <v>48</v>
      </c>
      <c r="I780" s="97" t="s">
        <v>49</v>
      </c>
      <c r="J780" s="96" t="s">
        <v>31</v>
      </c>
      <c r="K780" s="98"/>
      <c r="L780" s="96"/>
      <c r="M780" s="96"/>
      <c r="N780" s="96" t="s">
        <v>3196</v>
      </c>
      <c r="O780" s="96"/>
      <c r="P780" s="97"/>
      <c r="Q780" s="97"/>
      <c r="R780" s="104" t="s">
        <v>112</v>
      </c>
      <c r="S780" s="104" t="s">
        <v>112</v>
      </c>
      <c r="T780" s="98"/>
      <c r="U780" s="97" t="s">
        <v>2298</v>
      </c>
      <c r="V780" s="96" t="s">
        <v>34</v>
      </c>
      <c r="W780" s="9">
        <f t="shared" ca="1" si="69"/>
        <v>440</v>
      </c>
      <c r="X780" s="9" t="str">
        <f t="shared" ca="1" si="70"/>
        <v>Above 1 Year</v>
      </c>
      <c r="Y780" s="9" t="str">
        <f t="shared" ca="1" si="71"/>
        <v/>
      </c>
      <c r="Z780" s="9" t="str">
        <f t="shared" ca="1" si="72"/>
        <v/>
      </c>
      <c r="AA780" s="97"/>
      <c r="AB780" s="97" t="s">
        <v>4904</v>
      </c>
      <c r="AC780" s="97" t="str">
        <f t="shared" ca="1" si="73"/>
        <v>Above 1 Year</v>
      </c>
    </row>
    <row r="781" spans="1:29" s="24" customFormat="1" ht="25.5" customHeight="1" x14ac:dyDescent="0.25">
      <c r="A781" s="96">
        <v>780</v>
      </c>
      <c r="B781" s="97" t="s">
        <v>51</v>
      </c>
      <c r="C781" s="97" t="s">
        <v>2184</v>
      </c>
      <c r="D781" s="96" t="s">
        <v>901</v>
      </c>
      <c r="E781" s="98">
        <v>45871</v>
      </c>
      <c r="F781" s="96" t="s">
        <v>225</v>
      </c>
      <c r="G781" s="96">
        <v>2025</v>
      </c>
      <c r="H781" s="97" t="s">
        <v>116</v>
      </c>
      <c r="I781" s="97" t="s">
        <v>116</v>
      </c>
      <c r="J781" s="96" t="s">
        <v>116</v>
      </c>
      <c r="K781" s="98">
        <v>46153</v>
      </c>
      <c r="L781" s="96"/>
      <c r="M781" s="96"/>
      <c r="N781" s="96" t="s">
        <v>3196</v>
      </c>
      <c r="O781" s="96"/>
      <c r="P781" s="97"/>
      <c r="Q781" s="97"/>
      <c r="R781" s="104" t="s">
        <v>2664</v>
      </c>
      <c r="S781" s="104" t="s">
        <v>2664</v>
      </c>
      <c r="T781" s="98">
        <v>46153</v>
      </c>
      <c r="U781" s="97" t="s">
        <v>2299</v>
      </c>
      <c r="V781" s="96" t="s">
        <v>34</v>
      </c>
      <c r="W781" s="9">
        <f t="shared" ca="1" si="69"/>
        <v>440</v>
      </c>
      <c r="X781" s="9" t="str">
        <f t="shared" ca="1" si="70"/>
        <v>Above 1 Year</v>
      </c>
      <c r="Y781" s="9">
        <f t="shared" ca="1" si="71"/>
        <v>158</v>
      </c>
      <c r="Z781" s="9" t="str">
        <f t="shared" ca="1" si="72"/>
        <v>Above 3 Months</v>
      </c>
      <c r="AA781" s="97"/>
      <c r="AB781" s="97" t="s">
        <v>4905</v>
      </c>
      <c r="AC781" s="97" t="str">
        <f t="shared" ca="1" si="73"/>
        <v>Above 1 Year</v>
      </c>
    </row>
    <row r="782" spans="1:29" s="24" customFormat="1" ht="25.5" customHeight="1" x14ac:dyDescent="0.25">
      <c r="A782" s="96">
        <v>781</v>
      </c>
      <c r="B782" s="97" t="s">
        <v>38</v>
      </c>
      <c r="C782" s="97" t="s">
        <v>2301</v>
      </c>
      <c r="D782" s="96" t="s">
        <v>600</v>
      </c>
      <c r="E782" s="98">
        <v>45872</v>
      </c>
      <c r="F782" s="96" t="s">
        <v>225</v>
      </c>
      <c r="G782" s="96">
        <v>2025</v>
      </c>
      <c r="H782" s="97" t="s">
        <v>48</v>
      </c>
      <c r="I782" s="97" t="s">
        <v>49</v>
      </c>
      <c r="J782" s="96" t="s">
        <v>31</v>
      </c>
      <c r="K782" s="98"/>
      <c r="L782" s="96"/>
      <c r="M782" s="96"/>
      <c r="N782" s="96" t="s">
        <v>3196</v>
      </c>
      <c r="O782" s="96"/>
      <c r="P782" s="97"/>
      <c r="Q782" s="97"/>
      <c r="R782" s="104" t="s">
        <v>112</v>
      </c>
      <c r="S782" s="104" t="s">
        <v>112</v>
      </c>
      <c r="T782" s="98"/>
      <c r="U782" s="97" t="s">
        <v>2302</v>
      </c>
      <c r="V782" s="96" t="s">
        <v>34</v>
      </c>
      <c r="W782" s="9">
        <f t="shared" ca="1" si="69"/>
        <v>439</v>
      </c>
      <c r="X782" s="9" t="str">
        <f t="shared" ca="1" si="70"/>
        <v>Above 1 Year</v>
      </c>
      <c r="Y782" s="9" t="str">
        <f t="shared" ca="1" si="71"/>
        <v/>
      </c>
      <c r="Z782" s="9" t="str">
        <f t="shared" ca="1" si="72"/>
        <v/>
      </c>
      <c r="AA782" s="97"/>
      <c r="AB782" s="97" t="s">
        <v>4906</v>
      </c>
      <c r="AC782" s="97" t="str">
        <f t="shared" ca="1" si="73"/>
        <v>Above 1 Year</v>
      </c>
    </row>
    <row r="783" spans="1:29" s="24" customFormat="1" ht="25.5" customHeight="1" x14ac:dyDescent="0.25">
      <c r="A783" s="96">
        <v>782</v>
      </c>
      <c r="B783" s="97" t="s">
        <v>65</v>
      </c>
      <c r="C783" s="97" t="s">
        <v>1874</v>
      </c>
      <c r="D783" s="96" t="s">
        <v>845</v>
      </c>
      <c r="E783" s="98">
        <v>45874</v>
      </c>
      <c r="F783" s="96" t="s">
        <v>225</v>
      </c>
      <c r="G783" s="96">
        <v>2025</v>
      </c>
      <c r="H783" s="97" t="s">
        <v>116</v>
      </c>
      <c r="I783" s="97" t="s">
        <v>116</v>
      </c>
      <c r="J783" s="96" t="s">
        <v>116</v>
      </c>
      <c r="K783" s="98"/>
      <c r="L783" s="96"/>
      <c r="M783" s="96"/>
      <c r="N783" s="96" t="s">
        <v>3196</v>
      </c>
      <c r="O783" s="96"/>
      <c r="P783" s="97"/>
      <c r="Q783" s="97"/>
      <c r="R783" s="104" t="s">
        <v>50</v>
      </c>
      <c r="S783" s="104" t="s">
        <v>50</v>
      </c>
      <c r="T783" s="98"/>
      <c r="U783" s="97" t="s">
        <v>2305</v>
      </c>
      <c r="V783" s="96" t="s">
        <v>34</v>
      </c>
      <c r="W783" s="9">
        <f t="shared" ca="1" si="69"/>
        <v>437</v>
      </c>
      <c r="X783" s="9" t="str">
        <f t="shared" ca="1" si="70"/>
        <v>Above 1 Year</v>
      </c>
      <c r="Y783" s="9" t="str">
        <f t="shared" ca="1" si="71"/>
        <v/>
      </c>
      <c r="Z783" s="9" t="str">
        <f t="shared" ca="1" si="72"/>
        <v/>
      </c>
      <c r="AA783" s="97"/>
      <c r="AB783" s="97" t="s">
        <v>4908</v>
      </c>
      <c r="AC783" s="97" t="str">
        <f t="shared" ca="1" si="73"/>
        <v>Above 1 Year</v>
      </c>
    </row>
    <row r="784" spans="1:29" s="24" customFormat="1" ht="25.5" customHeight="1" x14ac:dyDescent="0.25">
      <c r="A784" s="96">
        <v>783</v>
      </c>
      <c r="B784" s="97" t="s">
        <v>68</v>
      </c>
      <c r="C784" s="97" t="s">
        <v>2306</v>
      </c>
      <c r="D784" s="96" t="s">
        <v>845</v>
      </c>
      <c r="E784" s="98">
        <v>45874</v>
      </c>
      <c r="F784" s="96" t="s">
        <v>225</v>
      </c>
      <c r="G784" s="96">
        <v>2025</v>
      </c>
      <c r="H784" s="97" t="s">
        <v>116</v>
      </c>
      <c r="I784" s="97" t="s">
        <v>116</v>
      </c>
      <c r="J784" s="96" t="s">
        <v>116</v>
      </c>
      <c r="K784" s="98"/>
      <c r="L784" s="96"/>
      <c r="M784" s="96"/>
      <c r="N784" s="96" t="s">
        <v>3196</v>
      </c>
      <c r="O784" s="96"/>
      <c r="P784" s="97"/>
      <c r="Q784" s="97"/>
      <c r="R784" s="104" t="s">
        <v>50</v>
      </c>
      <c r="S784" s="104" t="s">
        <v>50</v>
      </c>
      <c r="T784" s="98"/>
      <c r="U784" s="97" t="s">
        <v>2307</v>
      </c>
      <c r="V784" s="96" t="s">
        <v>34</v>
      </c>
      <c r="W784" s="9">
        <f t="shared" ca="1" si="69"/>
        <v>437</v>
      </c>
      <c r="X784" s="9" t="str">
        <f t="shared" ca="1" si="70"/>
        <v>Above 1 Year</v>
      </c>
      <c r="Y784" s="9" t="str">
        <f t="shared" ca="1" si="71"/>
        <v/>
      </c>
      <c r="Z784" s="9" t="str">
        <f t="shared" ca="1" si="72"/>
        <v/>
      </c>
      <c r="AA784" s="97"/>
      <c r="AB784" s="97" t="s">
        <v>4909</v>
      </c>
      <c r="AC784" s="97" t="str">
        <f t="shared" ca="1" si="73"/>
        <v>Above 1 Year</v>
      </c>
    </row>
    <row r="785" spans="1:29" s="24" customFormat="1" ht="25.5" customHeight="1" x14ac:dyDescent="0.25">
      <c r="A785" s="96">
        <v>784</v>
      </c>
      <c r="B785" s="97" t="s">
        <v>68</v>
      </c>
      <c r="C785" s="97" t="s">
        <v>2309</v>
      </c>
      <c r="D785" s="96" t="s">
        <v>1354</v>
      </c>
      <c r="E785" s="98">
        <v>45875</v>
      </c>
      <c r="F785" s="96" t="s">
        <v>225</v>
      </c>
      <c r="G785" s="96">
        <v>2025</v>
      </c>
      <c r="H785" s="97" t="s">
        <v>103</v>
      </c>
      <c r="I785" s="97" t="s">
        <v>49</v>
      </c>
      <c r="J785" s="96" t="s">
        <v>31</v>
      </c>
      <c r="K785" s="98"/>
      <c r="L785" s="96"/>
      <c r="M785" s="96"/>
      <c r="N785" s="96" t="s">
        <v>3196</v>
      </c>
      <c r="O785" s="96"/>
      <c r="P785" s="97"/>
      <c r="Q785" s="97"/>
      <c r="R785" s="104" t="s">
        <v>112</v>
      </c>
      <c r="S785" s="104" t="s">
        <v>112</v>
      </c>
      <c r="T785" s="98"/>
      <c r="U785" s="97" t="s">
        <v>2310</v>
      </c>
      <c r="V785" s="96" t="s">
        <v>34</v>
      </c>
      <c r="W785" s="9">
        <f t="shared" ca="1" si="69"/>
        <v>436</v>
      </c>
      <c r="X785" s="9" t="str">
        <f t="shared" ca="1" si="70"/>
        <v>Above 1 Year</v>
      </c>
      <c r="Y785" s="9" t="str">
        <f t="shared" ca="1" si="71"/>
        <v/>
      </c>
      <c r="Z785" s="9" t="str">
        <f t="shared" ca="1" si="72"/>
        <v/>
      </c>
      <c r="AA785" s="97"/>
      <c r="AB785" s="97" t="s">
        <v>4910</v>
      </c>
      <c r="AC785" s="97" t="str">
        <f t="shared" ca="1" si="73"/>
        <v>Above 1 Year</v>
      </c>
    </row>
    <row r="786" spans="1:29" s="24" customFormat="1" ht="25.5" customHeight="1" x14ac:dyDescent="0.25">
      <c r="A786" s="96">
        <v>785</v>
      </c>
      <c r="B786" s="97" t="s">
        <v>66</v>
      </c>
      <c r="C786" s="97" t="s">
        <v>1986</v>
      </c>
      <c r="D786" s="96" t="s">
        <v>845</v>
      </c>
      <c r="E786" s="98">
        <v>45876</v>
      </c>
      <c r="F786" s="96" t="s">
        <v>225</v>
      </c>
      <c r="G786" s="96">
        <v>2025</v>
      </c>
      <c r="H786" s="97" t="s">
        <v>116</v>
      </c>
      <c r="I786" s="97" t="s">
        <v>116</v>
      </c>
      <c r="J786" s="96" t="s">
        <v>116</v>
      </c>
      <c r="K786" s="98"/>
      <c r="L786" s="96"/>
      <c r="M786" s="96"/>
      <c r="N786" s="96" t="s">
        <v>3196</v>
      </c>
      <c r="O786" s="96"/>
      <c r="P786" s="97"/>
      <c r="Q786" s="97"/>
      <c r="R786" s="104" t="s">
        <v>50</v>
      </c>
      <c r="S786" s="104" t="s">
        <v>50</v>
      </c>
      <c r="T786" s="98"/>
      <c r="U786" s="97" t="s">
        <v>2311</v>
      </c>
      <c r="V786" s="96" t="s">
        <v>34</v>
      </c>
      <c r="W786" s="9">
        <f t="shared" ca="1" si="69"/>
        <v>435</v>
      </c>
      <c r="X786" s="9" t="str">
        <f t="shared" ca="1" si="70"/>
        <v>Above 1 Year</v>
      </c>
      <c r="Y786" s="9" t="str">
        <f t="shared" ca="1" si="71"/>
        <v/>
      </c>
      <c r="Z786" s="9" t="str">
        <f t="shared" ca="1" si="72"/>
        <v/>
      </c>
      <c r="AA786" s="97"/>
      <c r="AB786" s="97" t="s">
        <v>4911</v>
      </c>
      <c r="AC786" s="97" t="str">
        <f t="shared" ca="1" si="73"/>
        <v>Above 1 Year</v>
      </c>
    </row>
    <row r="787" spans="1:29" s="24" customFormat="1" ht="25.5" customHeight="1" x14ac:dyDescent="0.25">
      <c r="A787" s="96">
        <v>786</v>
      </c>
      <c r="B787" s="97" t="s">
        <v>74</v>
      </c>
      <c r="C787" s="97" t="s">
        <v>2176</v>
      </c>
      <c r="D787" s="96" t="s">
        <v>227</v>
      </c>
      <c r="E787" s="98">
        <v>45876</v>
      </c>
      <c r="F787" s="96" t="s">
        <v>225</v>
      </c>
      <c r="G787" s="96">
        <v>2025</v>
      </c>
      <c r="H787" s="97" t="s">
        <v>59</v>
      </c>
      <c r="I787" s="97" t="s">
        <v>59</v>
      </c>
      <c r="J787" s="96" t="s">
        <v>60</v>
      </c>
      <c r="K787" s="98"/>
      <c r="L787" s="96"/>
      <c r="M787" s="96"/>
      <c r="N787" s="96" t="s">
        <v>3196</v>
      </c>
      <c r="O787" s="96"/>
      <c r="P787" s="97"/>
      <c r="Q787" s="97"/>
      <c r="R787" s="104" t="s">
        <v>112</v>
      </c>
      <c r="S787" s="104" t="s">
        <v>112</v>
      </c>
      <c r="T787" s="98"/>
      <c r="U787" s="97" t="s">
        <v>2313</v>
      </c>
      <c r="V787" s="96" t="s">
        <v>34</v>
      </c>
      <c r="W787" s="9">
        <f t="shared" ca="1" si="69"/>
        <v>435</v>
      </c>
      <c r="X787" s="9" t="str">
        <f t="shared" ca="1" si="70"/>
        <v>Above 1 Year</v>
      </c>
      <c r="Y787" s="9" t="str">
        <f t="shared" ca="1" si="71"/>
        <v/>
      </c>
      <c r="Z787" s="9" t="str">
        <f t="shared" ca="1" si="72"/>
        <v/>
      </c>
      <c r="AA787" s="97"/>
      <c r="AB787" s="97" t="s">
        <v>4912</v>
      </c>
      <c r="AC787" s="97" t="str">
        <f t="shared" ca="1" si="73"/>
        <v>Above 1 Year</v>
      </c>
    </row>
    <row r="788" spans="1:29" s="24" customFormat="1" ht="25.5" customHeight="1" x14ac:dyDescent="0.25">
      <c r="A788" s="96">
        <v>787</v>
      </c>
      <c r="B788" s="97" t="s">
        <v>118</v>
      </c>
      <c r="C788" s="97" t="s">
        <v>1922</v>
      </c>
      <c r="D788" s="96" t="s">
        <v>1027</v>
      </c>
      <c r="E788" s="98">
        <v>45878</v>
      </c>
      <c r="F788" s="96" t="s">
        <v>225</v>
      </c>
      <c r="G788" s="96">
        <v>2025</v>
      </c>
      <c r="H788" s="97" t="s">
        <v>48</v>
      </c>
      <c r="I788" s="97" t="s">
        <v>49</v>
      </c>
      <c r="J788" s="96" t="s">
        <v>31</v>
      </c>
      <c r="K788" s="98"/>
      <c r="L788" s="96"/>
      <c r="M788" s="96"/>
      <c r="N788" s="96" t="s">
        <v>3196</v>
      </c>
      <c r="O788" s="96"/>
      <c r="P788" s="97"/>
      <c r="Q788" s="97"/>
      <c r="R788" s="104" t="s">
        <v>112</v>
      </c>
      <c r="S788" s="104" t="s">
        <v>112</v>
      </c>
      <c r="T788" s="98"/>
      <c r="U788" s="97" t="s">
        <v>2315</v>
      </c>
      <c r="V788" s="96" t="s">
        <v>34</v>
      </c>
      <c r="W788" s="9">
        <f t="shared" ca="1" si="69"/>
        <v>433</v>
      </c>
      <c r="X788" s="9" t="str">
        <f t="shared" ca="1" si="70"/>
        <v>Above 1 Year</v>
      </c>
      <c r="Y788" s="9" t="str">
        <f t="shared" ca="1" si="71"/>
        <v/>
      </c>
      <c r="Z788" s="9" t="str">
        <f t="shared" ca="1" si="72"/>
        <v/>
      </c>
      <c r="AA788" s="97"/>
      <c r="AB788" s="97" t="s">
        <v>4913</v>
      </c>
      <c r="AC788" s="97" t="str">
        <f t="shared" ca="1" si="73"/>
        <v>Above 1 Year</v>
      </c>
    </row>
    <row r="789" spans="1:29" s="24" customFormat="1" ht="25.5" customHeight="1" x14ac:dyDescent="0.25">
      <c r="A789" s="96">
        <v>788</v>
      </c>
      <c r="B789" s="97" t="s">
        <v>68</v>
      </c>
      <c r="C789" s="97" t="s">
        <v>2316</v>
      </c>
      <c r="D789" s="96" t="s">
        <v>2013</v>
      </c>
      <c r="E789" s="98">
        <v>45879</v>
      </c>
      <c r="F789" s="96" t="s">
        <v>225</v>
      </c>
      <c r="G789" s="96">
        <v>2025</v>
      </c>
      <c r="H789" s="97" t="s">
        <v>94</v>
      </c>
      <c r="I789" s="97" t="s">
        <v>94</v>
      </c>
      <c r="J789" s="96" t="s">
        <v>31</v>
      </c>
      <c r="K789" s="98"/>
      <c r="L789" s="96"/>
      <c r="M789" s="96"/>
      <c r="N789" s="96" t="s">
        <v>3196</v>
      </c>
      <c r="O789" s="96"/>
      <c r="P789" s="97"/>
      <c r="Q789" s="97"/>
      <c r="R789" s="104" t="s">
        <v>112</v>
      </c>
      <c r="S789" s="104" t="s">
        <v>112</v>
      </c>
      <c r="T789" s="98"/>
      <c r="U789" s="97" t="s">
        <v>2317</v>
      </c>
      <c r="V789" s="96" t="s">
        <v>34</v>
      </c>
      <c r="W789" s="9">
        <f t="shared" ca="1" si="69"/>
        <v>432</v>
      </c>
      <c r="X789" s="9" t="str">
        <f t="shared" ca="1" si="70"/>
        <v>Above 1 Year</v>
      </c>
      <c r="Y789" s="9" t="str">
        <f t="shared" ca="1" si="71"/>
        <v/>
      </c>
      <c r="Z789" s="9" t="str">
        <f t="shared" ca="1" si="72"/>
        <v/>
      </c>
      <c r="AA789" s="97"/>
      <c r="AB789" s="97" t="s">
        <v>4914</v>
      </c>
      <c r="AC789" s="97" t="str">
        <f t="shared" ca="1" si="73"/>
        <v>Above 1 Year</v>
      </c>
    </row>
    <row r="790" spans="1:29" s="24" customFormat="1" ht="25.5" customHeight="1" x14ac:dyDescent="0.25">
      <c r="A790" s="96">
        <v>789</v>
      </c>
      <c r="B790" s="97" t="s">
        <v>73</v>
      </c>
      <c r="C790" s="97" t="s">
        <v>1901</v>
      </c>
      <c r="D790" s="96" t="s">
        <v>845</v>
      </c>
      <c r="E790" s="98">
        <v>45880</v>
      </c>
      <c r="F790" s="96" t="s">
        <v>225</v>
      </c>
      <c r="G790" s="96">
        <v>2025</v>
      </c>
      <c r="H790" s="97" t="s">
        <v>116</v>
      </c>
      <c r="I790" s="97" t="s">
        <v>116</v>
      </c>
      <c r="J790" s="96" t="s">
        <v>116</v>
      </c>
      <c r="K790" s="98"/>
      <c r="L790" s="96"/>
      <c r="M790" s="96"/>
      <c r="N790" s="96" t="s">
        <v>3196</v>
      </c>
      <c r="O790" s="96"/>
      <c r="P790" s="97"/>
      <c r="Q790" s="97"/>
      <c r="R790" s="104" t="s">
        <v>50</v>
      </c>
      <c r="S790" s="104" t="s">
        <v>50</v>
      </c>
      <c r="T790" s="98"/>
      <c r="U790" s="97" t="s">
        <v>2328</v>
      </c>
      <c r="V790" s="96" t="s">
        <v>34</v>
      </c>
      <c r="W790" s="9">
        <f t="shared" ca="1" si="69"/>
        <v>431</v>
      </c>
      <c r="X790" s="9" t="str">
        <f t="shared" ca="1" si="70"/>
        <v>Above 1 Year</v>
      </c>
      <c r="Y790" s="9" t="str">
        <f t="shared" ca="1" si="71"/>
        <v/>
      </c>
      <c r="Z790" s="9" t="str">
        <f t="shared" ca="1" si="72"/>
        <v/>
      </c>
      <c r="AA790" s="97"/>
      <c r="AB790" s="97" t="s">
        <v>4918</v>
      </c>
      <c r="AC790" s="97" t="str">
        <f t="shared" ca="1" si="73"/>
        <v>Above 1 Year</v>
      </c>
    </row>
    <row r="791" spans="1:29" s="24" customFormat="1" ht="25.5" customHeight="1" x14ac:dyDescent="0.25">
      <c r="A791" s="96">
        <v>790</v>
      </c>
      <c r="B791" s="97" t="s">
        <v>28</v>
      </c>
      <c r="C791" s="97" t="s">
        <v>2102</v>
      </c>
      <c r="D791" s="96" t="s">
        <v>2013</v>
      </c>
      <c r="E791" s="98">
        <v>45880</v>
      </c>
      <c r="F791" s="96" t="s">
        <v>225</v>
      </c>
      <c r="G791" s="96">
        <v>2025</v>
      </c>
      <c r="H791" s="97" t="s">
        <v>94</v>
      </c>
      <c r="I791" s="97" t="s">
        <v>94</v>
      </c>
      <c r="J791" s="96" t="s">
        <v>31</v>
      </c>
      <c r="K791" s="98"/>
      <c r="L791" s="96"/>
      <c r="M791" s="96"/>
      <c r="N791" s="96" t="s">
        <v>3196</v>
      </c>
      <c r="O791" s="96"/>
      <c r="P791" s="97"/>
      <c r="Q791" s="97"/>
      <c r="R791" s="104" t="s">
        <v>128</v>
      </c>
      <c r="S791" s="104" t="s">
        <v>112</v>
      </c>
      <c r="T791" s="98"/>
      <c r="U791" s="97" t="s">
        <v>2323</v>
      </c>
      <c r="V791" s="96" t="s">
        <v>34</v>
      </c>
      <c r="W791" s="9">
        <f t="shared" ca="1" si="69"/>
        <v>431</v>
      </c>
      <c r="X791" s="9" t="str">
        <f t="shared" ca="1" si="70"/>
        <v>Above 1 Year</v>
      </c>
      <c r="Y791" s="9" t="str">
        <f t="shared" ca="1" si="71"/>
        <v/>
      </c>
      <c r="Z791" s="9" t="str">
        <f t="shared" ca="1" si="72"/>
        <v/>
      </c>
      <c r="AA791" s="97"/>
      <c r="AB791" s="97" t="s">
        <v>4919</v>
      </c>
      <c r="AC791" s="97" t="str">
        <f t="shared" ca="1" si="73"/>
        <v>Above 1 Year</v>
      </c>
    </row>
    <row r="792" spans="1:29" s="24" customFormat="1" ht="25.5" customHeight="1" x14ac:dyDescent="0.25">
      <c r="A792" s="96">
        <v>791</v>
      </c>
      <c r="B792" s="97" t="s">
        <v>74</v>
      </c>
      <c r="C792" s="97" t="s">
        <v>2193</v>
      </c>
      <c r="D792" s="96" t="s">
        <v>2326</v>
      </c>
      <c r="E792" s="98">
        <v>45880</v>
      </c>
      <c r="F792" s="96" t="s">
        <v>225</v>
      </c>
      <c r="G792" s="96">
        <v>2025</v>
      </c>
      <c r="H792" s="97" t="s">
        <v>39</v>
      </c>
      <c r="I792" s="97" t="s">
        <v>39</v>
      </c>
      <c r="J792" s="96" t="s">
        <v>31</v>
      </c>
      <c r="K792" s="98"/>
      <c r="L792" s="96"/>
      <c r="M792" s="96"/>
      <c r="N792" s="96" t="s">
        <v>3196</v>
      </c>
      <c r="O792" s="96"/>
      <c r="P792" s="97"/>
      <c r="Q792" s="97"/>
      <c r="R792" s="104" t="s">
        <v>112</v>
      </c>
      <c r="S792" s="104" t="s">
        <v>112</v>
      </c>
      <c r="T792" s="98"/>
      <c r="U792" s="97" t="s">
        <v>2327</v>
      </c>
      <c r="V792" s="96" t="s">
        <v>34</v>
      </c>
      <c r="W792" s="9">
        <f t="shared" ca="1" si="69"/>
        <v>431</v>
      </c>
      <c r="X792" s="9" t="str">
        <f t="shared" ca="1" si="70"/>
        <v>Above 1 Year</v>
      </c>
      <c r="Y792" s="9" t="str">
        <f t="shared" ca="1" si="71"/>
        <v/>
      </c>
      <c r="Z792" s="9" t="str">
        <f t="shared" ca="1" si="72"/>
        <v/>
      </c>
      <c r="AA792" s="97"/>
      <c r="AB792" s="97" t="s">
        <v>4920</v>
      </c>
      <c r="AC792" s="97" t="str">
        <f t="shared" ca="1" si="73"/>
        <v>Above 1 Year</v>
      </c>
    </row>
    <row r="793" spans="1:29" s="24" customFormat="1" ht="25.5" customHeight="1" x14ac:dyDescent="0.25">
      <c r="A793" s="96">
        <v>792</v>
      </c>
      <c r="B793" s="97" t="s">
        <v>51</v>
      </c>
      <c r="C793" s="97" t="s">
        <v>2196</v>
      </c>
      <c r="D793" s="96" t="s">
        <v>1840</v>
      </c>
      <c r="E793" s="98">
        <v>45880</v>
      </c>
      <c r="F793" s="96" t="s">
        <v>225</v>
      </c>
      <c r="G793" s="96">
        <v>2025</v>
      </c>
      <c r="H793" s="97" t="s">
        <v>116</v>
      </c>
      <c r="I793" s="97" t="s">
        <v>116</v>
      </c>
      <c r="J793" s="96" t="s">
        <v>116</v>
      </c>
      <c r="K793" s="98">
        <v>46153</v>
      </c>
      <c r="L793" s="96"/>
      <c r="M793" s="96"/>
      <c r="N793" s="96" t="s">
        <v>3196</v>
      </c>
      <c r="O793" s="96"/>
      <c r="P793" s="97"/>
      <c r="Q793" s="97"/>
      <c r="R793" s="104" t="s">
        <v>2664</v>
      </c>
      <c r="S793" s="104" t="s">
        <v>2664</v>
      </c>
      <c r="T793" s="98">
        <v>46153</v>
      </c>
      <c r="U793" s="97" t="s">
        <v>2324</v>
      </c>
      <c r="V793" s="96" t="s">
        <v>34</v>
      </c>
      <c r="W793" s="9">
        <f t="shared" ca="1" si="69"/>
        <v>431</v>
      </c>
      <c r="X793" s="9" t="str">
        <f t="shared" ca="1" si="70"/>
        <v>Above 1 Year</v>
      </c>
      <c r="Y793" s="9">
        <f t="shared" ca="1" si="71"/>
        <v>158</v>
      </c>
      <c r="Z793" s="9" t="str">
        <f t="shared" ca="1" si="72"/>
        <v>Above 3 Months</v>
      </c>
      <c r="AA793" s="97"/>
      <c r="AB793" s="97" t="s">
        <v>4921</v>
      </c>
      <c r="AC793" s="97" t="str">
        <f t="shared" ca="1" si="73"/>
        <v>Above 1 Year</v>
      </c>
    </row>
    <row r="794" spans="1:29" s="24" customFormat="1" ht="25.5" customHeight="1" x14ac:dyDescent="0.25">
      <c r="A794" s="96">
        <v>793</v>
      </c>
      <c r="B794" s="97" t="s">
        <v>68</v>
      </c>
      <c r="C794" s="97" t="s">
        <v>2335</v>
      </c>
      <c r="D794" s="96" t="s">
        <v>1332</v>
      </c>
      <c r="E794" s="98">
        <v>45881</v>
      </c>
      <c r="F794" s="96" t="s">
        <v>225</v>
      </c>
      <c r="G794" s="96">
        <v>2025</v>
      </c>
      <c r="H794" s="97" t="s">
        <v>71</v>
      </c>
      <c r="I794" s="97" t="s">
        <v>72</v>
      </c>
      <c r="J794" s="96" t="s">
        <v>31</v>
      </c>
      <c r="K794" s="98"/>
      <c r="L794" s="96"/>
      <c r="M794" s="96"/>
      <c r="N794" s="96" t="s">
        <v>3196</v>
      </c>
      <c r="O794" s="96"/>
      <c r="P794" s="97"/>
      <c r="Q794" s="97"/>
      <c r="R794" s="104" t="s">
        <v>112</v>
      </c>
      <c r="S794" s="104" t="s">
        <v>112</v>
      </c>
      <c r="T794" s="98"/>
      <c r="U794" s="97" t="s">
        <v>2336</v>
      </c>
      <c r="V794" s="96" t="s">
        <v>34</v>
      </c>
      <c r="W794" s="9">
        <f t="shared" ca="1" si="69"/>
        <v>430</v>
      </c>
      <c r="X794" s="9" t="str">
        <f t="shared" ca="1" si="70"/>
        <v>Above 1 Year</v>
      </c>
      <c r="Y794" s="9" t="str">
        <f t="shared" ca="1" si="71"/>
        <v/>
      </c>
      <c r="Z794" s="9" t="str">
        <f t="shared" ca="1" si="72"/>
        <v/>
      </c>
      <c r="AA794" s="97"/>
      <c r="AB794" s="97" t="s">
        <v>4922</v>
      </c>
      <c r="AC794" s="97" t="str">
        <f t="shared" ca="1" si="73"/>
        <v>Above 1 Year</v>
      </c>
    </row>
    <row r="795" spans="1:29" s="24" customFormat="1" ht="25.5" customHeight="1" x14ac:dyDescent="0.25">
      <c r="A795" s="96">
        <v>794</v>
      </c>
      <c r="B795" s="97" t="s">
        <v>42</v>
      </c>
      <c r="C795" s="97" t="s">
        <v>2329</v>
      </c>
      <c r="D795" s="96" t="s">
        <v>2128</v>
      </c>
      <c r="E795" s="98">
        <v>45881</v>
      </c>
      <c r="F795" s="96" t="s">
        <v>225</v>
      </c>
      <c r="G795" s="96">
        <v>2025</v>
      </c>
      <c r="H795" s="97" t="s">
        <v>116</v>
      </c>
      <c r="I795" s="97" t="s">
        <v>116</v>
      </c>
      <c r="J795" s="96" t="s">
        <v>116</v>
      </c>
      <c r="K795" s="98"/>
      <c r="L795" s="96"/>
      <c r="M795" s="96"/>
      <c r="N795" s="96" t="s">
        <v>3196</v>
      </c>
      <c r="O795" s="96"/>
      <c r="P795" s="97"/>
      <c r="Q795" s="97"/>
      <c r="R795" s="104" t="s">
        <v>50</v>
      </c>
      <c r="S795" s="104" t="s">
        <v>50</v>
      </c>
      <c r="T795" s="98"/>
      <c r="U795" s="97" t="s">
        <v>2330</v>
      </c>
      <c r="V795" s="96" t="s">
        <v>34</v>
      </c>
      <c r="W795" s="9">
        <f t="shared" ca="1" si="69"/>
        <v>430</v>
      </c>
      <c r="X795" s="9" t="str">
        <f t="shared" ca="1" si="70"/>
        <v>Above 1 Year</v>
      </c>
      <c r="Y795" s="9" t="str">
        <f t="shared" ca="1" si="71"/>
        <v/>
      </c>
      <c r="Z795" s="9" t="str">
        <f t="shared" ca="1" si="72"/>
        <v/>
      </c>
      <c r="AA795" s="97"/>
      <c r="AB795" s="97" t="s">
        <v>4923</v>
      </c>
      <c r="AC795" s="97" t="str">
        <f t="shared" ca="1" si="73"/>
        <v>Above 1 Year</v>
      </c>
    </row>
    <row r="796" spans="1:29" s="24" customFormat="1" ht="25.5" customHeight="1" x14ac:dyDescent="0.25">
      <c r="A796" s="96">
        <v>795</v>
      </c>
      <c r="B796" s="97" t="s">
        <v>28</v>
      </c>
      <c r="C796" s="97" t="s">
        <v>1920</v>
      </c>
      <c r="D796" s="96" t="s">
        <v>227</v>
      </c>
      <c r="E796" s="98">
        <v>45882</v>
      </c>
      <c r="F796" s="96" t="s">
        <v>225</v>
      </c>
      <c r="G796" s="96">
        <v>2025</v>
      </c>
      <c r="H796" s="97" t="s">
        <v>59</v>
      </c>
      <c r="I796" s="97" t="s">
        <v>59</v>
      </c>
      <c r="J796" s="96" t="s">
        <v>60</v>
      </c>
      <c r="K796" s="98"/>
      <c r="L796" s="96"/>
      <c r="M796" s="96"/>
      <c r="N796" s="96" t="s">
        <v>3196</v>
      </c>
      <c r="O796" s="96"/>
      <c r="P796" s="97"/>
      <c r="Q796" s="97"/>
      <c r="R796" s="104" t="s">
        <v>112</v>
      </c>
      <c r="S796" s="104" t="s">
        <v>112</v>
      </c>
      <c r="T796" s="98"/>
      <c r="U796" s="97" t="s">
        <v>2337</v>
      </c>
      <c r="V796" s="96" t="s">
        <v>34</v>
      </c>
      <c r="W796" s="9">
        <f t="shared" ca="1" si="69"/>
        <v>429</v>
      </c>
      <c r="X796" s="9" t="str">
        <f t="shared" ca="1" si="70"/>
        <v>Above 1 Year</v>
      </c>
      <c r="Y796" s="9" t="str">
        <f t="shared" ca="1" si="71"/>
        <v/>
      </c>
      <c r="Z796" s="9" t="str">
        <f t="shared" ca="1" si="72"/>
        <v/>
      </c>
      <c r="AA796" s="97"/>
      <c r="AB796" s="97" t="s">
        <v>4926</v>
      </c>
      <c r="AC796" s="97" t="str">
        <f t="shared" ca="1" si="73"/>
        <v>Above 1 Year</v>
      </c>
    </row>
    <row r="797" spans="1:29" s="24" customFormat="1" ht="25.5" customHeight="1" x14ac:dyDescent="0.25">
      <c r="A797" s="96">
        <v>796</v>
      </c>
      <c r="B797" s="97" t="s">
        <v>68</v>
      </c>
      <c r="C797" s="97" t="s">
        <v>2342</v>
      </c>
      <c r="D797" s="96" t="s">
        <v>845</v>
      </c>
      <c r="E797" s="98">
        <v>45883</v>
      </c>
      <c r="F797" s="96" t="s">
        <v>225</v>
      </c>
      <c r="G797" s="96">
        <v>2025</v>
      </c>
      <c r="H797" s="97" t="s">
        <v>116</v>
      </c>
      <c r="I797" s="97" t="s">
        <v>116</v>
      </c>
      <c r="J797" s="96" t="s">
        <v>116</v>
      </c>
      <c r="K797" s="98"/>
      <c r="L797" s="96"/>
      <c r="M797" s="96"/>
      <c r="N797" s="96" t="s">
        <v>3196</v>
      </c>
      <c r="O797" s="96"/>
      <c r="P797" s="97"/>
      <c r="Q797" s="97"/>
      <c r="R797" s="104" t="s">
        <v>50</v>
      </c>
      <c r="S797" s="104" t="s">
        <v>50</v>
      </c>
      <c r="T797" s="98"/>
      <c r="U797" s="97" t="s">
        <v>2343</v>
      </c>
      <c r="V797" s="96" t="s">
        <v>34</v>
      </c>
      <c r="W797" s="9">
        <f t="shared" ca="1" si="69"/>
        <v>428</v>
      </c>
      <c r="X797" s="9" t="str">
        <f t="shared" ca="1" si="70"/>
        <v>Above 1 Year</v>
      </c>
      <c r="Y797" s="9" t="str">
        <f t="shared" ca="1" si="71"/>
        <v/>
      </c>
      <c r="Z797" s="9" t="str">
        <f t="shared" ca="1" si="72"/>
        <v/>
      </c>
      <c r="AA797" s="97"/>
      <c r="AB797" s="97" t="s">
        <v>4927</v>
      </c>
      <c r="AC797" s="97" t="str">
        <f t="shared" ca="1" si="73"/>
        <v>Above 1 Year</v>
      </c>
    </row>
    <row r="798" spans="1:29" s="24" customFormat="1" ht="25.5" customHeight="1" x14ac:dyDescent="0.25">
      <c r="A798" s="96">
        <v>797</v>
      </c>
      <c r="B798" s="97" t="s">
        <v>68</v>
      </c>
      <c r="C798" s="97" t="s">
        <v>2288</v>
      </c>
      <c r="D798" s="96" t="s">
        <v>845</v>
      </c>
      <c r="E798" s="98">
        <v>45883</v>
      </c>
      <c r="F798" s="96" t="s">
        <v>225</v>
      </c>
      <c r="G798" s="96">
        <v>2025</v>
      </c>
      <c r="H798" s="97" t="s">
        <v>116</v>
      </c>
      <c r="I798" s="97" t="s">
        <v>116</v>
      </c>
      <c r="J798" s="96" t="s">
        <v>116</v>
      </c>
      <c r="K798" s="98"/>
      <c r="L798" s="96"/>
      <c r="M798" s="96"/>
      <c r="N798" s="96" t="s">
        <v>3196</v>
      </c>
      <c r="O798" s="96"/>
      <c r="P798" s="97"/>
      <c r="Q798" s="97"/>
      <c r="R798" s="104" t="s">
        <v>50</v>
      </c>
      <c r="S798" s="104" t="s">
        <v>50</v>
      </c>
      <c r="T798" s="98"/>
      <c r="U798" s="97" t="s">
        <v>2344</v>
      </c>
      <c r="V798" s="96" t="s">
        <v>34</v>
      </c>
      <c r="W798" s="9">
        <f t="shared" ca="1" si="69"/>
        <v>428</v>
      </c>
      <c r="X798" s="9" t="str">
        <f t="shared" ca="1" si="70"/>
        <v>Above 1 Year</v>
      </c>
      <c r="Y798" s="9" t="str">
        <f t="shared" ca="1" si="71"/>
        <v/>
      </c>
      <c r="Z798" s="9" t="str">
        <f t="shared" ca="1" si="72"/>
        <v/>
      </c>
      <c r="AA798" s="97"/>
      <c r="AB798" s="97" t="s">
        <v>4928</v>
      </c>
      <c r="AC798" s="97" t="str">
        <f t="shared" ca="1" si="73"/>
        <v>Above 1 Year</v>
      </c>
    </row>
    <row r="799" spans="1:29" s="24" customFormat="1" ht="25.5" customHeight="1" x14ac:dyDescent="0.25">
      <c r="A799" s="96">
        <v>798</v>
      </c>
      <c r="B799" s="97" t="s">
        <v>89</v>
      </c>
      <c r="C799" s="97" t="s">
        <v>2172</v>
      </c>
      <c r="D799" s="96" t="s">
        <v>600</v>
      </c>
      <c r="E799" s="98">
        <v>45883</v>
      </c>
      <c r="F799" s="96" t="s">
        <v>225</v>
      </c>
      <c r="G799" s="96">
        <v>2025</v>
      </c>
      <c r="H799" s="97" t="s">
        <v>48</v>
      </c>
      <c r="I799" s="97" t="s">
        <v>49</v>
      </c>
      <c r="J799" s="96" t="s">
        <v>31</v>
      </c>
      <c r="K799" s="98"/>
      <c r="L799" s="96"/>
      <c r="M799" s="96"/>
      <c r="N799" s="96" t="s">
        <v>3196</v>
      </c>
      <c r="O799" s="96"/>
      <c r="P799" s="97"/>
      <c r="Q799" s="97"/>
      <c r="R799" s="104" t="s">
        <v>112</v>
      </c>
      <c r="S799" s="104" t="s">
        <v>112</v>
      </c>
      <c r="T799" s="98"/>
      <c r="U799" s="97" t="s">
        <v>2340</v>
      </c>
      <c r="V799" s="96" t="s">
        <v>34</v>
      </c>
      <c r="W799" s="9">
        <f t="shared" ca="1" si="69"/>
        <v>428</v>
      </c>
      <c r="X799" s="9" t="str">
        <f t="shared" ca="1" si="70"/>
        <v>Above 1 Year</v>
      </c>
      <c r="Y799" s="9" t="str">
        <f t="shared" ca="1" si="71"/>
        <v/>
      </c>
      <c r="Z799" s="9" t="str">
        <f t="shared" ca="1" si="72"/>
        <v/>
      </c>
      <c r="AA799" s="97"/>
      <c r="AB799" s="97" t="s">
        <v>4929</v>
      </c>
      <c r="AC799" s="97" t="str">
        <f t="shared" ca="1" si="73"/>
        <v>Above 1 Year</v>
      </c>
    </row>
    <row r="800" spans="1:29" s="24" customFormat="1" ht="25.5" customHeight="1" x14ac:dyDescent="0.25">
      <c r="A800" s="96">
        <v>799</v>
      </c>
      <c r="B800" s="97" t="s">
        <v>38</v>
      </c>
      <c r="C800" s="97" t="s">
        <v>2233</v>
      </c>
      <c r="D800" s="96" t="s">
        <v>227</v>
      </c>
      <c r="E800" s="98">
        <v>45885</v>
      </c>
      <c r="F800" s="96" t="s">
        <v>225</v>
      </c>
      <c r="G800" s="96">
        <v>2025</v>
      </c>
      <c r="H800" s="97" t="s">
        <v>59</v>
      </c>
      <c r="I800" s="97" t="s">
        <v>59</v>
      </c>
      <c r="J800" s="96" t="s">
        <v>60</v>
      </c>
      <c r="K800" s="98"/>
      <c r="L800" s="96"/>
      <c r="M800" s="96"/>
      <c r="N800" s="96" t="s">
        <v>3196</v>
      </c>
      <c r="O800" s="96"/>
      <c r="P800" s="97"/>
      <c r="Q800" s="97"/>
      <c r="R800" s="104" t="s">
        <v>112</v>
      </c>
      <c r="S800" s="104" t="s">
        <v>112</v>
      </c>
      <c r="T800" s="98"/>
      <c r="U800" s="97" t="s">
        <v>2346</v>
      </c>
      <c r="V800" s="96" t="s">
        <v>34</v>
      </c>
      <c r="W800" s="9">
        <f t="shared" ca="1" si="69"/>
        <v>426</v>
      </c>
      <c r="X800" s="9" t="str">
        <f t="shared" ca="1" si="70"/>
        <v>Above 1 Year</v>
      </c>
      <c r="Y800" s="9" t="str">
        <f t="shared" ca="1" si="71"/>
        <v/>
      </c>
      <c r="Z800" s="9" t="str">
        <f t="shared" ca="1" si="72"/>
        <v/>
      </c>
      <c r="AA800" s="97"/>
      <c r="AB800" s="97" t="s">
        <v>4931</v>
      </c>
      <c r="AC800" s="97" t="str">
        <f t="shared" ca="1" si="73"/>
        <v>Above 1 Year</v>
      </c>
    </row>
    <row r="801" spans="1:29" s="24" customFormat="1" ht="25.5" customHeight="1" x14ac:dyDescent="0.25">
      <c r="A801" s="96">
        <v>800</v>
      </c>
      <c r="B801" s="97" t="s">
        <v>65</v>
      </c>
      <c r="C801" s="97" t="s">
        <v>1891</v>
      </c>
      <c r="D801" s="96" t="s">
        <v>845</v>
      </c>
      <c r="E801" s="98">
        <v>45890</v>
      </c>
      <c r="F801" s="96" t="s">
        <v>225</v>
      </c>
      <c r="G801" s="96">
        <v>2025</v>
      </c>
      <c r="H801" s="97" t="s">
        <v>116</v>
      </c>
      <c r="I801" s="97" t="s">
        <v>116</v>
      </c>
      <c r="J801" s="96" t="s">
        <v>116</v>
      </c>
      <c r="K801" s="98"/>
      <c r="L801" s="96"/>
      <c r="M801" s="96"/>
      <c r="N801" s="96" t="s">
        <v>3196</v>
      </c>
      <c r="O801" s="96"/>
      <c r="P801" s="97"/>
      <c r="Q801" s="97"/>
      <c r="R801" s="104" t="s">
        <v>50</v>
      </c>
      <c r="S801" s="104" t="s">
        <v>50</v>
      </c>
      <c r="T801" s="98"/>
      <c r="U801" s="97" t="s">
        <v>2351</v>
      </c>
      <c r="V801" s="96" t="s">
        <v>34</v>
      </c>
      <c r="W801" s="9">
        <f t="shared" ca="1" si="69"/>
        <v>421</v>
      </c>
      <c r="X801" s="9" t="str">
        <f t="shared" ca="1" si="70"/>
        <v>Above 1 Year</v>
      </c>
      <c r="Y801" s="9" t="str">
        <f t="shared" ca="1" si="71"/>
        <v/>
      </c>
      <c r="Z801" s="9" t="str">
        <f t="shared" ca="1" si="72"/>
        <v/>
      </c>
      <c r="AA801" s="97"/>
      <c r="AB801" s="97" t="s">
        <v>4934</v>
      </c>
      <c r="AC801" s="97" t="str">
        <f t="shared" ca="1" si="73"/>
        <v>Above 1 Year</v>
      </c>
    </row>
    <row r="802" spans="1:29" s="24" customFormat="1" ht="25.5" customHeight="1" x14ac:dyDescent="0.25">
      <c r="A802" s="96">
        <v>801</v>
      </c>
      <c r="B802" s="97" t="s">
        <v>74</v>
      </c>
      <c r="C802" s="97" t="s">
        <v>2338</v>
      </c>
      <c r="D802" s="96" t="s">
        <v>2352</v>
      </c>
      <c r="E802" s="98">
        <v>45890</v>
      </c>
      <c r="F802" s="96" t="s">
        <v>225</v>
      </c>
      <c r="G802" s="96">
        <v>2025</v>
      </c>
      <c r="H802" s="97" t="s">
        <v>43</v>
      </c>
      <c r="I802" s="97" t="s">
        <v>30</v>
      </c>
      <c r="J802" s="96" t="s">
        <v>31</v>
      </c>
      <c r="K802" s="98"/>
      <c r="L802" s="96"/>
      <c r="M802" s="96"/>
      <c r="N802" s="96" t="s">
        <v>3196</v>
      </c>
      <c r="O802" s="96"/>
      <c r="P802" s="97"/>
      <c r="Q802" s="97"/>
      <c r="R802" s="104" t="s">
        <v>177</v>
      </c>
      <c r="S802" s="104" t="s">
        <v>177</v>
      </c>
      <c r="T802" s="98">
        <v>46098</v>
      </c>
      <c r="U802" s="97" t="s">
        <v>2353</v>
      </c>
      <c r="V802" s="96" t="s">
        <v>34</v>
      </c>
      <c r="W802" s="9">
        <f t="shared" ca="1" si="69"/>
        <v>421</v>
      </c>
      <c r="X802" s="9" t="str">
        <f t="shared" ca="1" si="70"/>
        <v>Above 1 Year</v>
      </c>
      <c r="Y802" s="9">
        <f t="shared" ca="1" si="71"/>
        <v>213</v>
      </c>
      <c r="Z802" s="9" t="str">
        <f t="shared" ca="1" si="72"/>
        <v>Above 6 Months</v>
      </c>
      <c r="AA802" s="97"/>
      <c r="AB802" s="97" t="s">
        <v>4935</v>
      </c>
      <c r="AC802" s="97" t="str">
        <f t="shared" ca="1" si="73"/>
        <v>Above 1 Year</v>
      </c>
    </row>
    <row r="803" spans="1:29" s="24" customFormat="1" ht="25.5" customHeight="1" x14ac:dyDescent="0.25">
      <c r="A803" s="96">
        <v>802</v>
      </c>
      <c r="B803" s="97" t="s">
        <v>42</v>
      </c>
      <c r="C803" s="97" t="s">
        <v>2355</v>
      </c>
      <c r="D803" s="96" t="s">
        <v>2128</v>
      </c>
      <c r="E803" s="98">
        <v>45892</v>
      </c>
      <c r="F803" s="96" t="s">
        <v>225</v>
      </c>
      <c r="G803" s="96">
        <v>2025</v>
      </c>
      <c r="H803" s="97" t="s">
        <v>116</v>
      </c>
      <c r="I803" s="97" t="s">
        <v>116</v>
      </c>
      <c r="J803" s="96" t="s">
        <v>116</v>
      </c>
      <c r="K803" s="98"/>
      <c r="L803" s="96"/>
      <c r="M803" s="96"/>
      <c r="N803" s="96" t="s">
        <v>3196</v>
      </c>
      <c r="O803" s="96"/>
      <c r="P803" s="97"/>
      <c r="Q803" s="97"/>
      <c r="R803" s="104" t="s">
        <v>50</v>
      </c>
      <c r="S803" s="104" t="s">
        <v>50</v>
      </c>
      <c r="T803" s="98"/>
      <c r="U803" s="97" t="s">
        <v>2356</v>
      </c>
      <c r="V803" s="96" t="s">
        <v>34</v>
      </c>
      <c r="W803" s="9">
        <f t="shared" ca="1" si="69"/>
        <v>419</v>
      </c>
      <c r="X803" s="9" t="str">
        <f t="shared" ca="1" si="70"/>
        <v>Above 1 Year</v>
      </c>
      <c r="Y803" s="9" t="str">
        <f t="shared" ca="1" si="71"/>
        <v/>
      </c>
      <c r="Z803" s="9" t="str">
        <f t="shared" ca="1" si="72"/>
        <v/>
      </c>
      <c r="AA803" s="97"/>
      <c r="AB803" s="97" t="s">
        <v>4936</v>
      </c>
      <c r="AC803" s="97" t="str">
        <f t="shared" ca="1" si="73"/>
        <v>Above 1 Year</v>
      </c>
    </row>
    <row r="804" spans="1:29" s="24" customFormat="1" ht="25.5" customHeight="1" x14ac:dyDescent="0.25">
      <c r="A804" s="96">
        <v>803</v>
      </c>
      <c r="B804" s="97" t="s">
        <v>38</v>
      </c>
      <c r="C804" s="97" t="s">
        <v>2207</v>
      </c>
      <c r="D804" s="96" t="s">
        <v>2360</v>
      </c>
      <c r="E804" s="98">
        <v>45893</v>
      </c>
      <c r="F804" s="96" t="s">
        <v>225</v>
      </c>
      <c r="G804" s="96">
        <v>2025</v>
      </c>
      <c r="H804" s="97" t="s">
        <v>115</v>
      </c>
      <c r="I804" s="97" t="s">
        <v>154</v>
      </c>
      <c r="J804" s="96" t="s">
        <v>31</v>
      </c>
      <c r="K804" s="98"/>
      <c r="L804" s="96"/>
      <c r="M804" s="96"/>
      <c r="N804" s="96" t="s">
        <v>3196</v>
      </c>
      <c r="O804" s="96"/>
      <c r="P804" s="97"/>
      <c r="Q804" s="97"/>
      <c r="R804" s="104" t="s">
        <v>50</v>
      </c>
      <c r="S804" s="104" t="s">
        <v>142</v>
      </c>
      <c r="T804" s="98"/>
      <c r="U804" s="97" t="s">
        <v>2361</v>
      </c>
      <c r="V804" s="96" t="s">
        <v>34</v>
      </c>
      <c r="W804" s="9">
        <f t="shared" ca="1" si="69"/>
        <v>418</v>
      </c>
      <c r="X804" s="9" t="str">
        <f t="shared" ca="1" si="70"/>
        <v>Above 1 Year</v>
      </c>
      <c r="Y804" s="9" t="str">
        <f t="shared" ca="1" si="71"/>
        <v/>
      </c>
      <c r="Z804" s="9" t="str">
        <f t="shared" ca="1" si="72"/>
        <v/>
      </c>
      <c r="AA804" s="97"/>
      <c r="AB804" s="97" t="s">
        <v>4937</v>
      </c>
      <c r="AC804" s="97" t="str">
        <f t="shared" ca="1" si="73"/>
        <v>Above 1 Year</v>
      </c>
    </row>
    <row r="805" spans="1:29" s="24" customFormat="1" ht="25.5" customHeight="1" x14ac:dyDescent="0.25">
      <c r="A805" s="96">
        <v>804</v>
      </c>
      <c r="B805" s="97" t="s">
        <v>38</v>
      </c>
      <c r="C805" s="97" t="s">
        <v>2362</v>
      </c>
      <c r="D805" s="96" t="s">
        <v>2363</v>
      </c>
      <c r="E805" s="98">
        <v>45893</v>
      </c>
      <c r="F805" s="96" t="s">
        <v>225</v>
      </c>
      <c r="G805" s="96">
        <v>2025</v>
      </c>
      <c r="H805" s="97" t="s">
        <v>115</v>
      </c>
      <c r="I805" s="97" t="s">
        <v>154</v>
      </c>
      <c r="J805" s="96" t="s">
        <v>31</v>
      </c>
      <c r="K805" s="98"/>
      <c r="L805" s="96"/>
      <c r="M805" s="96"/>
      <c r="N805" s="96" t="s">
        <v>3196</v>
      </c>
      <c r="O805" s="96"/>
      <c r="P805" s="97"/>
      <c r="Q805" s="97"/>
      <c r="R805" s="104" t="s">
        <v>50</v>
      </c>
      <c r="S805" s="104" t="s">
        <v>142</v>
      </c>
      <c r="T805" s="98"/>
      <c r="U805" s="97" t="s">
        <v>2364</v>
      </c>
      <c r="V805" s="96" t="s">
        <v>34</v>
      </c>
      <c r="W805" s="9">
        <f t="shared" ca="1" si="69"/>
        <v>418</v>
      </c>
      <c r="X805" s="9" t="str">
        <f t="shared" ca="1" si="70"/>
        <v>Above 1 Year</v>
      </c>
      <c r="Y805" s="9" t="str">
        <f t="shared" ca="1" si="71"/>
        <v/>
      </c>
      <c r="Z805" s="9" t="str">
        <f t="shared" ca="1" si="72"/>
        <v/>
      </c>
      <c r="AA805" s="97"/>
      <c r="AB805" s="97" t="s">
        <v>4938</v>
      </c>
      <c r="AC805" s="97" t="str">
        <f t="shared" ca="1" si="73"/>
        <v>Above 1 Year</v>
      </c>
    </row>
    <row r="806" spans="1:29" s="24" customFormat="1" ht="25.5" customHeight="1" x14ac:dyDescent="0.25">
      <c r="A806" s="96">
        <v>805</v>
      </c>
      <c r="B806" s="97" t="s">
        <v>65</v>
      </c>
      <c r="C806" s="97" t="s">
        <v>2031</v>
      </c>
      <c r="D806" s="96" t="s">
        <v>980</v>
      </c>
      <c r="E806" s="98">
        <v>45893</v>
      </c>
      <c r="F806" s="96" t="s">
        <v>225</v>
      </c>
      <c r="G806" s="96">
        <v>2025</v>
      </c>
      <c r="H806" s="97" t="s">
        <v>77</v>
      </c>
      <c r="I806" s="97" t="s">
        <v>72</v>
      </c>
      <c r="J806" s="96" t="s">
        <v>31</v>
      </c>
      <c r="K806" s="98"/>
      <c r="L806" s="96"/>
      <c r="M806" s="96"/>
      <c r="N806" s="96" t="s">
        <v>3196</v>
      </c>
      <c r="O806" s="96"/>
      <c r="P806" s="97"/>
      <c r="Q806" s="97"/>
      <c r="R806" s="104" t="s">
        <v>112</v>
      </c>
      <c r="S806" s="104" t="s">
        <v>112</v>
      </c>
      <c r="T806" s="98"/>
      <c r="U806" s="97" t="s">
        <v>2359</v>
      </c>
      <c r="V806" s="96" t="s">
        <v>34</v>
      </c>
      <c r="W806" s="9">
        <f t="shared" ca="1" si="69"/>
        <v>418</v>
      </c>
      <c r="X806" s="9" t="str">
        <f t="shared" ca="1" si="70"/>
        <v>Above 1 Year</v>
      </c>
      <c r="Y806" s="9" t="str">
        <f t="shared" ca="1" si="71"/>
        <v/>
      </c>
      <c r="Z806" s="9" t="str">
        <f t="shared" ca="1" si="72"/>
        <v/>
      </c>
      <c r="AA806" s="97"/>
      <c r="AB806" s="97" t="s">
        <v>4940</v>
      </c>
      <c r="AC806" s="97" t="str">
        <f t="shared" ca="1" si="73"/>
        <v>Above 1 Year</v>
      </c>
    </row>
    <row r="807" spans="1:29" s="24" customFormat="1" ht="25.5" customHeight="1" x14ac:dyDescent="0.25">
      <c r="A807" s="96">
        <v>806</v>
      </c>
      <c r="B807" s="97" t="s">
        <v>90</v>
      </c>
      <c r="C807" s="97" t="s">
        <v>2114</v>
      </c>
      <c r="D807" s="96" t="s">
        <v>1626</v>
      </c>
      <c r="E807" s="98">
        <v>45893</v>
      </c>
      <c r="F807" s="96" t="s">
        <v>225</v>
      </c>
      <c r="G807" s="96">
        <v>2025</v>
      </c>
      <c r="H807" s="97" t="s">
        <v>116</v>
      </c>
      <c r="I807" s="97" t="s">
        <v>116</v>
      </c>
      <c r="J807" s="96" t="s">
        <v>116</v>
      </c>
      <c r="K807" s="98"/>
      <c r="L807" s="96"/>
      <c r="M807" s="96"/>
      <c r="N807" s="96" t="s">
        <v>3196</v>
      </c>
      <c r="O807" s="96"/>
      <c r="P807" s="97"/>
      <c r="Q807" s="97"/>
      <c r="R807" s="104" t="s">
        <v>50</v>
      </c>
      <c r="S807" s="104" t="s">
        <v>50</v>
      </c>
      <c r="T807" s="98"/>
      <c r="U807" s="97" t="s">
        <v>2358</v>
      </c>
      <c r="V807" s="96" t="s">
        <v>34</v>
      </c>
      <c r="W807" s="9">
        <f t="shared" ca="1" si="69"/>
        <v>418</v>
      </c>
      <c r="X807" s="9" t="str">
        <f t="shared" ca="1" si="70"/>
        <v>Above 1 Year</v>
      </c>
      <c r="Y807" s="9" t="str">
        <f t="shared" ca="1" si="71"/>
        <v/>
      </c>
      <c r="Z807" s="9" t="str">
        <f t="shared" ca="1" si="72"/>
        <v/>
      </c>
      <c r="AA807" s="97"/>
      <c r="AB807" s="97" t="s">
        <v>4941</v>
      </c>
      <c r="AC807" s="97" t="str">
        <f t="shared" ca="1" si="73"/>
        <v>Above 1 Year</v>
      </c>
    </row>
    <row r="808" spans="1:29" s="24" customFormat="1" ht="25.5" customHeight="1" x14ac:dyDescent="0.25">
      <c r="A808" s="96">
        <v>807</v>
      </c>
      <c r="B808" s="97" t="s">
        <v>107</v>
      </c>
      <c r="C808" s="97" t="s">
        <v>1744</v>
      </c>
      <c r="D808" s="96" t="s">
        <v>795</v>
      </c>
      <c r="E808" s="98">
        <v>45894</v>
      </c>
      <c r="F808" s="96" t="s">
        <v>225</v>
      </c>
      <c r="G808" s="96">
        <v>2025</v>
      </c>
      <c r="H808" s="97" t="s">
        <v>77</v>
      </c>
      <c r="I808" s="97" t="s">
        <v>72</v>
      </c>
      <c r="J808" s="96" t="s">
        <v>31</v>
      </c>
      <c r="K808" s="98"/>
      <c r="L808" s="96"/>
      <c r="M808" s="96"/>
      <c r="N808" s="96" t="s">
        <v>3196</v>
      </c>
      <c r="O808" s="96"/>
      <c r="P808" s="97"/>
      <c r="Q808" s="97"/>
      <c r="R808" s="104" t="s">
        <v>141</v>
      </c>
      <c r="S808" s="104" t="s">
        <v>175</v>
      </c>
      <c r="T808" s="98"/>
      <c r="U808" s="97" t="s">
        <v>2366</v>
      </c>
      <c r="V808" s="96" t="s">
        <v>34</v>
      </c>
      <c r="W808" s="9">
        <f t="shared" ca="1" si="69"/>
        <v>417</v>
      </c>
      <c r="X808" s="9" t="str">
        <f t="shared" ca="1" si="70"/>
        <v>Above 1 Year</v>
      </c>
      <c r="Y808" s="9" t="str">
        <f t="shared" ca="1" si="71"/>
        <v/>
      </c>
      <c r="Z808" s="9" t="str">
        <f t="shared" ca="1" si="72"/>
        <v/>
      </c>
      <c r="AA808" s="97"/>
      <c r="AB808" s="97" t="s">
        <v>4942</v>
      </c>
      <c r="AC808" s="97" t="str">
        <f t="shared" ca="1" si="73"/>
        <v>Above 1 Year</v>
      </c>
    </row>
    <row r="809" spans="1:29" s="24" customFormat="1" ht="25.5" customHeight="1" x14ac:dyDescent="0.25">
      <c r="A809" s="96">
        <v>808</v>
      </c>
      <c r="B809" s="97" t="s">
        <v>107</v>
      </c>
      <c r="C809" s="97" t="s">
        <v>1424</v>
      </c>
      <c r="D809" s="96" t="s">
        <v>1315</v>
      </c>
      <c r="E809" s="98">
        <v>45894</v>
      </c>
      <c r="F809" s="96" t="s">
        <v>225</v>
      </c>
      <c r="G809" s="96">
        <v>2025</v>
      </c>
      <c r="H809" s="97" t="s">
        <v>70</v>
      </c>
      <c r="I809" s="97" t="s">
        <v>70</v>
      </c>
      <c r="J809" s="96" t="s">
        <v>70</v>
      </c>
      <c r="K809" s="98"/>
      <c r="L809" s="96"/>
      <c r="M809" s="96"/>
      <c r="N809" s="96" t="s">
        <v>3196</v>
      </c>
      <c r="O809" s="96"/>
      <c r="P809" s="97"/>
      <c r="Q809" s="97"/>
      <c r="R809" s="104" t="s">
        <v>142</v>
      </c>
      <c r="S809" s="104" t="s">
        <v>177</v>
      </c>
      <c r="T809" s="98">
        <v>46098</v>
      </c>
      <c r="U809" s="97" t="s">
        <v>2367</v>
      </c>
      <c r="V809" s="96" t="s">
        <v>34</v>
      </c>
      <c r="W809" s="9">
        <f t="shared" ca="1" si="69"/>
        <v>417</v>
      </c>
      <c r="X809" s="9" t="str">
        <f t="shared" ca="1" si="70"/>
        <v>Above 1 Year</v>
      </c>
      <c r="Y809" s="9">
        <f t="shared" ca="1" si="71"/>
        <v>213</v>
      </c>
      <c r="Z809" s="9" t="str">
        <f t="shared" ca="1" si="72"/>
        <v>Above 6 Months</v>
      </c>
      <c r="AA809" s="97"/>
      <c r="AB809" s="97" t="s">
        <v>4943</v>
      </c>
      <c r="AC809" s="97" t="str">
        <f t="shared" ca="1" si="73"/>
        <v>Above 1 Year</v>
      </c>
    </row>
    <row r="810" spans="1:29" s="24" customFormat="1" ht="25.5" customHeight="1" x14ac:dyDescent="0.25">
      <c r="A810" s="96">
        <v>809</v>
      </c>
      <c r="B810" s="97" t="s">
        <v>114</v>
      </c>
      <c r="C810" s="97" t="s">
        <v>2103</v>
      </c>
      <c r="D810" s="96" t="s">
        <v>1099</v>
      </c>
      <c r="E810" s="98">
        <v>45894</v>
      </c>
      <c r="F810" s="96" t="s">
        <v>225</v>
      </c>
      <c r="G810" s="96">
        <v>2025</v>
      </c>
      <c r="H810" s="97" t="s">
        <v>77</v>
      </c>
      <c r="I810" s="97" t="s">
        <v>72</v>
      </c>
      <c r="J810" s="96" t="s">
        <v>31</v>
      </c>
      <c r="K810" s="98"/>
      <c r="L810" s="96"/>
      <c r="M810" s="96"/>
      <c r="N810" s="96" t="s">
        <v>3196</v>
      </c>
      <c r="O810" s="96"/>
      <c r="P810" s="97"/>
      <c r="Q810" s="97"/>
      <c r="R810" s="104" t="s">
        <v>141</v>
      </c>
      <c r="S810" s="104" t="s">
        <v>141</v>
      </c>
      <c r="T810" s="98"/>
      <c r="U810" s="97" t="s">
        <v>2365</v>
      </c>
      <c r="V810" s="96" t="s">
        <v>34</v>
      </c>
      <c r="W810" s="9">
        <f t="shared" ca="1" si="69"/>
        <v>417</v>
      </c>
      <c r="X810" s="9" t="str">
        <f t="shared" ca="1" si="70"/>
        <v>Above 1 Year</v>
      </c>
      <c r="Y810" s="9" t="str">
        <f t="shared" ca="1" si="71"/>
        <v/>
      </c>
      <c r="Z810" s="9" t="str">
        <f t="shared" ca="1" si="72"/>
        <v/>
      </c>
      <c r="AA810" s="97"/>
      <c r="AB810" s="97" t="s">
        <v>4944</v>
      </c>
      <c r="AC810" s="97" t="str">
        <f t="shared" ca="1" si="73"/>
        <v>Above 1 Year</v>
      </c>
    </row>
    <row r="811" spans="1:29" s="24" customFormat="1" ht="25.5" customHeight="1" x14ac:dyDescent="0.25">
      <c r="A811" s="96">
        <v>810</v>
      </c>
      <c r="B811" s="97" t="s">
        <v>65</v>
      </c>
      <c r="C811" s="97" t="s">
        <v>1901</v>
      </c>
      <c r="D811" s="96" t="s">
        <v>845</v>
      </c>
      <c r="E811" s="98">
        <v>45898</v>
      </c>
      <c r="F811" s="96" t="s">
        <v>225</v>
      </c>
      <c r="G811" s="96">
        <v>2025</v>
      </c>
      <c r="H811" s="97" t="s">
        <v>116</v>
      </c>
      <c r="I811" s="97" t="s">
        <v>116</v>
      </c>
      <c r="J811" s="96" t="s">
        <v>116</v>
      </c>
      <c r="K811" s="98"/>
      <c r="L811" s="96"/>
      <c r="M811" s="96"/>
      <c r="N811" s="96" t="s">
        <v>3196</v>
      </c>
      <c r="O811" s="96"/>
      <c r="P811" s="97"/>
      <c r="Q811" s="97"/>
      <c r="R811" s="104" t="s">
        <v>50</v>
      </c>
      <c r="S811" s="104" t="s">
        <v>50</v>
      </c>
      <c r="T811" s="98"/>
      <c r="U811" s="97" t="s">
        <v>2370</v>
      </c>
      <c r="V811" s="96" t="s">
        <v>34</v>
      </c>
      <c r="W811" s="9">
        <f t="shared" ca="1" si="69"/>
        <v>413</v>
      </c>
      <c r="X811" s="9" t="str">
        <f t="shared" ca="1" si="70"/>
        <v>Above 1 Year</v>
      </c>
      <c r="Y811" s="9" t="str">
        <f t="shared" ca="1" si="71"/>
        <v/>
      </c>
      <c r="Z811" s="9" t="str">
        <f t="shared" ca="1" si="72"/>
        <v/>
      </c>
      <c r="AA811" s="97"/>
      <c r="AB811" s="97" t="s">
        <v>4946</v>
      </c>
      <c r="AC811" s="97" t="str">
        <f t="shared" ca="1" si="73"/>
        <v>Above 1 Year</v>
      </c>
    </row>
    <row r="812" spans="1:29" s="24" customFormat="1" ht="25.5" customHeight="1" x14ac:dyDescent="0.25">
      <c r="A812" s="96">
        <v>811</v>
      </c>
      <c r="B812" s="97" t="s">
        <v>76</v>
      </c>
      <c r="C812" s="97" t="s">
        <v>2371</v>
      </c>
      <c r="D812" s="96" t="s">
        <v>2372</v>
      </c>
      <c r="E812" s="98">
        <v>45898</v>
      </c>
      <c r="F812" s="96" t="s">
        <v>225</v>
      </c>
      <c r="G812" s="96">
        <v>2025</v>
      </c>
      <c r="H812" s="97" t="s">
        <v>71</v>
      </c>
      <c r="I812" s="97" t="s">
        <v>72</v>
      </c>
      <c r="J812" s="96" t="s">
        <v>31</v>
      </c>
      <c r="K812" s="98"/>
      <c r="L812" s="96"/>
      <c r="M812" s="96"/>
      <c r="N812" s="96" t="s">
        <v>3196</v>
      </c>
      <c r="O812" s="96"/>
      <c r="P812" s="97"/>
      <c r="Q812" s="97"/>
      <c r="R812" s="104" t="s">
        <v>142</v>
      </c>
      <c r="S812" s="104" t="s">
        <v>112</v>
      </c>
      <c r="T812" s="98"/>
      <c r="U812" s="97" t="s">
        <v>2373</v>
      </c>
      <c r="V812" s="96" t="s">
        <v>34</v>
      </c>
      <c r="W812" s="9">
        <f t="shared" ca="1" si="69"/>
        <v>413</v>
      </c>
      <c r="X812" s="9" t="str">
        <f t="shared" ca="1" si="70"/>
        <v>Above 1 Year</v>
      </c>
      <c r="Y812" s="9" t="str">
        <f t="shared" ca="1" si="71"/>
        <v/>
      </c>
      <c r="Z812" s="9" t="str">
        <f t="shared" ca="1" si="72"/>
        <v/>
      </c>
      <c r="AA812" s="97"/>
      <c r="AB812" s="97" t="s">
        <v>4947</v>
      </c>
      <c r="AC812" s="97" t="str">
        <f t="shared" ca="1" si="73"/>
        <v>Above 1 Year</v>
      </c>
    </row>
    <row r="813" spans="1:29" s="24" customFormat="1" ht="25.5" customHeight="1" x14ac:dyDescent="0.25">
      <c r="A813" s="96">
        <v>812</v>
      </c>
      <c r="B813" s="97" t="s">
        <v>55</v>
      </c>
      <c r="C813" s="97" t="s">
        <v>1868</v>
      </c>
      <c r="D813" s="96" t="s">
        <v>2377</v>
      </c>
      <c r="E813" s="98">
        <v>45899</v>
      </c>
      <c r="F813" s="96" t="s">
        <v>225</v>
      </c>
      <c r="G813" s="96">
        <v>2025</v>
      </c>
      <c r="H813" s="97" t="s">
        <v>29</v>
      </c>
      <c r="I813" s="97" t="s">
        <v>30</v>
      </c>
      <c r="J813" s="96" t="s">
        <v>31</v>
      </c>
      <c r="K813" s="98"/>
      <c r="L813" s="96"/>
      <c r="M813" s="96"/>
      <c r="N813" s="96" t="s">
        <v>3196</v>
      </c>
      <c r="O813" s="96"/>
      <c r="P813" s="97"/>
      <c r="Q813" s="97"/>
      <c r="R813" s="104" t="s">
        <v>142</v>
      </c>
      <c r="S813" s="104" t="s">
        <v>177</v>
      </c>
      <c r="T813" s="98">
        <v>46098</v>
      </c>
      <c r="U813" s="97" t="s">
        <v>2378</v>
      </c>
      <c r="V813" s="96" t="s">
        <v>34</v>
      </c>
      <c r="W813" s="9">
        <f t="shared" ca="1" si="69"/>
        <v>412</v>
      </c>
      <c r="X813" s="9" t="str">
        <f t="shared" ca="1" si="70"/>
        <v>Above 1 Year</v>
      </c>
      <c r="Y813" s="9">
        <f t="shared" ca="1" si="71"/>
        <v>213</v>
      </c>
      <c r="Z813" s="9" t="str">
        <f t="shared" ca="1" si="72"/>
        <v>Above 6 Months</v>
      </c>
      <c r="AA813" s="97"/>
      <c r="AB813" s="97" t="s">
        <v>4948</v>
      </c>
      <c r="AC813" s="97" t="str">
        <f t="shared" ca="1" si="73"/>
        <v>Above 1 Year</v>
      </c>
    </row>
    <row r="814" spans="1:29" s="24" customFormat="1" ht="25.5" customHeight="1" x14ac:dyDescent="0.25">
      <c r="A814" s="96">
        <v>813</v>
      </c>
      <c r="B814" s="99" t="s">
        <v>68</v>
      </c>
      <c r="C814" s="99" t="s">
        <v>2321</v>
      </c>
      <c r="D814" s="100" t="s">
        <v>1027</v>
      </c>
      <c r="E814" s="101">
        <v>45902</v>
      </c>
      <c r="F814" s="100" t="s">
        <v>190</v>
      </c>
      <c r="G814" s="100">
        <v>2025</v>
      </c>
      <c r="H814" s="102" t="s">
        <v>48</v>
      </c>
      <c r="I814" s="99" t="s">
        <v>49</v>
      </c>
      <c r="J814" s="100" t="s">
        <v>31</v>
      </c>
      <c r="K814" s="101"/>
      <c r="L814" s="100"/>
      <c r="M814" s="100"/>
      <c r="N814" s="96" t="s">
        <v>3196</v>
      </c>
      <c r="O814" s="100"/>
      <c r="P814" s="99"/>
      <c r="Q814" s="99"/>
      <c r="R814" s="104" t="s">
        <v>50</v>
      </c>
      <c r="S814" s="104" t="s">
        <v>50</v>
      </c>
      <c r="T814" s="98"/>
      <c r="U814" s="99" t="s">
        <v>2384</v>
      </c>
      <c r="V814" s="100" t="s">
        <v>34</v>
      </c>
      <c r="W814" s="9">
        <f t="shared" ca="1" si="69"/>
        <v>409</v>
      </c>
      <c r="X814" s="9" t="str">
        <f t="shared" ca="1" si="70"/>
        <v>Above 1 Year</v>
      </c>
      <c r="Y814" s="9" t="str">
        <f t="shared" ca="1" si="71"/>
        <v/>
      </c>
      <c r="Z814" s="9" t="str">
        <f t="shared" ca="1" si="72"/>
        <v/>
      </c>
      <c r="AA814" s="100"/>
      <c r="AB814" s="97" t="s">
        <v>4950</v>
      </c>
      <c r="AC814" s="97" t="str">
        <f t="shared" ca="1" si="73"/>
        <v>Above 1 Year</v>
      </c>
    </row>
    <row r="815" spans="1:29" s="24" customFormat="1" ht="25.5" customHeight="1" x14ac:dyDescent="0.25">
      <c r="A815" s="96">
        <v>814</v>
      </c>
      <c r="B815" s="97" t="s">
        <v>68</v>
      </c>
      <c r="C815" s="97" t="s">
        <v>2389</v>
      </c>
      <c r="D815" s="96" t="s">
        <v>2390</v>
      </c>
      <c r="E815" s="98">
        <v>45903</v>
      </c>
      <c r="F815" s="96" t="s">
        <v>190</v>
      </c>
      <c r="G815" s="96">
        <v>2025</v>
      </c>
      <c r="H815" s="97" t="s">
        <v>108</v>
      </c>
      <c r="I815" s="97" t="s">
        <v>54</v>
      </c>
      <c r="J815" s="96" t="s">
        <v>31</v>
      </c>
      <c r="K815" s="98"/>
      <c r="L815" s="96"/>
      <c r="M815" s="96"/>
      <c r="N815" s="96" t="s">
        <v>3196</v>
      </c>
      <c r="O815" s="96"/>
      <c r="P815" s="97"/>
      <c r="Q815" s="97"/>
      <c r="R815" s="104" t="s">
        <v>50</v>
      </c>
      <c r="S815" s="104" t="s">
        <v>50</v>
      </c>
      <c r="T815" s="98"/>
      <c r="U815" s="97" t="s">
        <v>2391</v>
      </c>
      <c r="V815" s="96" t="s">
        <v>34</v>
      </c>
      <c r="W815" s="9">
        <f t="shared" ca="1" si="69"/>
        <v>408</v>
      </c>
      <c r="X815" s="9" t="str">
        <f t="shared" ca="1" si="70"/>
        <v>Above 1 Year</v>
      </c>
      <c r="Y815" s="9" t="str">
        <f t="shared" ca="1" si="71"/>
        <v/>
      </c>
      <c r="Z815" s="9" t="str">
        <f t="shared" ca="1" si="72"/>
        <v/>
      </c>
      <c r="AA815" s="97"/>
      <c r="AB815" s="97" t="s">
        <v>4952</v>
      </c>
      <c r="AC815" s="97" t="str">
        <f t="shared" ca="1" si="73"/>
        <v>Above 1 Year</v>
      </c>
    </row>
    <row r="816" spans="1:29" s="24" customFormat="1" ht="25.5" customHeight="1" x14ac:dyDescent="0.25">
      <c r="A816" s="96">
        <v>815</v>
      </c>
      <c r="B816" s="97" t="s">
        <v>68</v>
      </c>
      <c r="C816" s="97" t="s">
        <v>2329</v>
      </c>
      <c r="D816" s="96" t="s">
        <v>1027</v>
      </c>
      <c r="E816" s="98">
        <v>45903</v>
      </c>
      <c r="F816" s="96" t="s">
        <v>190</v>
      </c>
      <c r="G816" s="96">
        <v>2025</v>
      </c>
      <c r="H816" s="97" t="s">
        <v>48</v>
      </c>
      <c r="I816" s="97" t="s">
        <v>49</v>
      </c>
      <c r="J816" s="96" t="s">
        <v>31</v>
      </c>
      <c r="K816" s="98"/>
      <c r="L816" s="96"/>
      <c r="M816" s="96"/>
      <c r="N816" s="96" t="s">
        <v>3196</v>
      </c>
      <c r="O816" s="96"/>
      <c r="P816" s="97"/>
      <c r="Q816" s="97"/>
      <c r="R816" s="104" t="s">
        <v>50</v>
      </c>
      <c r="S816" s="104" t="s">
        <v>50</v>
      </c>
      <c r="T816" s="98"/>
      <c r="U816" s="97" t="s">
        <v>2393</v>
      </c>
      <c r="V816" s="96" t="s">
        <v>34</v>
      </c>
      <c r="W816" s="9">
        <f t="shared" ca="1" si="69"/>
        <v>408</v>
      </c>
      <c r="X816" s="9" t="str">
        <f t="shared" ca="1" si="70"/>
        <v>Above 1 Year</v>
      </c>
      <c r="Y816" s="9" t="str">
        <f t="shared" ca="1" si="71"/>
        <v/>
      </c>
      <c r="Z816" s="9" t="str">
        <f t="shared" ca="1" si="72"/>
        <v/>
      </c>
      <c r="AA816" s="97"/>
      <c r="AB816" s="97" t="s">
        <v>4953</v>
      </c>
      <c r="AC816" s="97" t="str">
        <f t="shared" ca="1" si="73"/>
        <v>Above 1 Year</v>
      </c>
    </row>
    <row r="817" spans="1:29" s="24" customFormat="1" ht="25.5" customHeight="1" x14ac:dyDescent="0.25">
      <c r="A817" s="96">
        <v>816</v>
      </c>
      <c r="B817" s="97" t="s">
        <v>68</v>
      </c>
      <c r="C817" s="97" t="s">
        <v>2333</v>
      </c>
      <c r="D817" s="96" t="s">
        <v>845</v>
      </c>
      <c r="E817" s="98">
        <v>45903</v>
      </c>
      <c r="F817" s="96" t="s">
        <v>190</v>
      </c>
      <c r="G817" s="96">
        <v>2025</v>
      </c>
      <c r="H817" s="97" t="s">
        <v>116</v>
      </c>
      <c r="I817" s="97" t="s">
        <v>116</v>
      </c>
      <c r="J817" s="96" t="s">
        <v>116</v>
      </c>
      <c r="K817" s="98"/>
      <c r="L817" s="96"/>
      <c r="M817" s="96"/>
      <c r="N817" s="96" t="s">
        <v>3196</v>
      </c>
      <c r="O817" s="96"/>
      <c r="P817" s="97"/>
      <c r="Q817" s="97"/>
      <c r="R817" s="104" t="s">
        <v>50</v>
      </c>
      <c r="S817" s="104" t="s">
        <v>50</v>
      </c>
      <c r="T817" s="98"/>
      <c r="U817" s="97" t="s">
        <v>2394</v>
      </c>
      <c r="V817" s="96" t="s">
        <v>34</v>
      </c>
      <c r="W817" s="9">
        <f t="shared" ca="1" si="69"/>
        <v>408</v>
      </c>
      <c r="X817" s="9" t="str">
        <f t="shared" ca="1" si="70"/>
        <v>Above 1 Year</v>
      </c>
      <c r="Y817" s="9" t="str">
        <f t="shared" ca="1" si="71"/>
        <v/>
      </c>
      <c r="Z817" s="9" t="str">
        <f t="shared" ca="1" si="72"/>
        <v/>
      </c>
      <c r="AA817" s="97"/>
      <c r="AB817" s="97" t="s">
        <v>4954</v>
      </c>
      <c r="AC817" s="97" t="str">
        <f t="shared" ca="1" si="73"/>
        <v>Above 1 Year</v>
      </c>
    </row>
    <row r="818" spans="1:29" s="24" customFormat="1" ht="25.5" customHeight="1" x14ac:dyDescent="0.25">
      <c r="A818" s="96">
        <v>817</v>
      </c>
      <c r="B818" s="97" t="s">
        <v>78</v>
      </c>
      <c r="C818" s="97" t="s">
        <v>1443</v>
      </c>
      <c r="D818" s="96" t="s">
        <v>901</v>
      </c>
      <c r="E818" s="98">
        <v>45904</v>
      </c>
      <c r="F818" s="96" t="s">
        <v>190</v>
      </c>
      <c r="G818" s="96">
        <v>2025</v>
      </c>
      <c r="H818" s="97" t="s">
        <v>116</v>
      </c>
      <c r="I818" s="97" t="s">
        <v>116</v>
      </c>
      <c r="J818" s="96" t="s">
        <v>116</v>
      </c>
      <c r="K818" s="98"/>
      <c r="L818" s="96"/>
      <c r="M818" s="96"/>
      <c r="N818" s="96" t="s">
        <v>3196</v>
      </c>
      <c r="O818" s="96"/>
      <c r="P818" s="97"/>
      <c r="Q818" s="97"/>
      <c r="R818" s="104" t="s">
        <v>50</v>
      </c>
      <c r="S818" s="104" t="s">
        <v>50</v>
      </c>
      <c r="T818" s="98"/>
      <c r="U818" s="97" t="s">
        <v>2395</v>
      </c>
      <c r="V818" s="96" t="s">
        <v>34</v>
      </c>
      <c r="W818" s="9">
        <f t="shared" ca="1" si="69"/>
        <v>407</v>
      </c>
      <c r="X818" s="9" t="str">
        <f t="shared" ca="1" si="70"/>
        <v>Above 1 Year</v>
      </c>
      <c r="Y818" s="9" t="str">
        <f t="shared" ca="1" si="71"/>
        <v/>
      </c>
      <c r="Z818" s="9" t="str">
        <f t="shared" ca="1" si="72"/>
        <v/>
      </c>
      <c r="AA818" s="97"/>
      <c r="AB818" s="97" t="s">
        <v>4955</v>
      </c>
      <c r="AC818" s="97" t="str">
        <f t="shared" ca="1" si="73"/>
        <v>Above 1 Year</v>
      </c>
    </row>
    <row r="819" spans="1:29" s="24" customFormat="1" ht="25.5" customHeight="1" x14ac:dyDescent="0.25">
      <c r="A819" s="96">
        <v>818</v>
      </c>
      <c r="B819" s="97" t="s">
        <v>42</v>
      </c>
      <c r="C819" s="97" t="s">
        <v>2404</v>
      </c>
      <c r="D819" s="96" t="s">
        <v>2405</v>
      </c>
      <c r="E819" s="98">
        <v>45904</v>
      </c>
      <c r="F819" s="96" t="s">
        <v>190</v>
      </c>
      <c r="G819" s="96">
        <v>2025</v>
      </c>
      <c r="H819" s="103" t="s">
        <v>116</v>
      </c>
      <c r="I819" s="97" t="s">
        <v>116</v>
      </c>
      <c r="J819" s="96" t="s">
        <v>116</v>
      </c>
      <c r="K819" s="98"/>
      <c r="L819" s="96"/>
      <c r="M819" s="96"/>
      <c r="N819" s="96" t="s">
        <v>3196</v>
      </c>
      <c r="O819" s="96"/>
      <c r="P819" s="97"/>
      <c r="Q819" s="97"/>
      <c r="R819" s="104" t="s">
        <v>50</v>
      </c>
      <c r="S819" s="104" t="s">
        <v>50</v>
      </c>
      <c r="T819" s="98"/>
      <c r="U819" s="97" t="s">
        <v>2406</v>
      </c>
      <c r="V819" s="96" t="s">
        <v>34</v>
      </c>
      <c r="W819" s="9">
        <f t="shared" ca="1" si="69"/>
        <v>407</v>
      </c>
      <c r="X819" s="9" t="str">
        <f t="shared" ca="1" si="70"/>
        <v>Above 1 Year</v>
      </c>
      <c r="Y819" s="9" t="str">
        <f t="shared" ca="1" si="71"/>
        <v/>
      </c>
      <c r="Z819" s="9" t="str">
        <f t="shared" ca="1" si="72"/>
        <v/>
      </c>
      <c r="AA819" s="97"/>
      <c r="AB819" s="97" t="s">
        <v>4957</v>
      </c>
      <c r="AC819" s="97" t="str">
        <f t="shared" ca="1" si="73"/>
        <v>Above 1 Year</v>
      </c>
    </row>
    <row r="820" spans="1:29" s="24" customFormat="1" ht="25.5" customHeight="1" x14ac:dyDescent="0.25">
      <c r="A820" s="96">
        <v>819</v>
      </c>
      <c r="B820" s="97" t="s">
        <v>74</v>
      </c>
      <c r="C820" s="97" t="s">
        <v>1936</v>
      </c>
      <c r="D820" s="96" t="s">
        <v>1315</v>
      </c>
      <c r="E820" s="98">
        <v>45904</v>
      </c>
      <c r="F820" s="96" t="s">
        <v>190</v>
      </c>
      <c r="G820" s="96">
        <v>2025</v>
      </c>
      <c r="H820" s="97" t="s">
        <v>70</v>
      </c>
      <c r="I820" s="97" t="s">
        <v>70</v>
      </c>
      <c r="J820" s="96" t="s">
        <v>70</v>
      </c>
      <c r="K820" s="98"/>
      <c r="L820" s="96"/>
      <c r="M820" s="96"/>
      <c r="N820" s="96" t="s">
        <v>3196</v>
      </c>
      <c r="O820" s="96"/>
      <c r="P820" s="97"/>
      <c r="Q820" s="97"/>
      <c r="R820" s="104" t="s">
        <v>112</v>
      </c>
      <c r="S820" s="104" t="s">
        <v>112</v>
      </c>
      <c r="T820" s="98"/>
      <c r="U820" s="97" t="s">
        <v>2397</v>
      </c>
      <c r="V820" s="96" t="s">
        <v>34</v>
      </c>
      <c r="W820" s="9">
        <f t="shared" ca="1" si="69"/>
        <v>407</v>
      </c>
      <c r="X820" s="9" t="str">
        <f t="shared" ca="1" si="70"/>
        <v>Above 1 Year</v>
      </c>
      <c r="Y820" s="9" t="str">
        <f t="shared" ca="1" si="71"/>
        <v/>
      </c>
      <c r="Z820" s="9" t="str">
        <f t="shared" ca="1" si="72"/>
        <v/>
      </c>
      <c r="AA820" s="97" t="s">
        <v>2380</v>
      </c>
      <c r="AB820" s="97" t="s">
        <v>4959</v>
      </c>
      <c r="AC820" s="97" t="str">
        <f t="shared" ca="1" si="73"/>
        <v>Above 1 Year</v>
      </c>
    </row>
    <row r="821" spans="1:29" s="24" customFormat="1" ht="25.5" customHeight="1" x14ac:dyDescent="0.25">
      <c r="A821" s="96">
        <v>820</v>
      </c>
      <c r="B821" s="97" t="s">
        <v>118</v>
      </c>
      <c r="C821" s="97" t="s">
        <v>1839</v>
      </c>
      <c r="D821" s="96" t="s">
        <v>1027</v>
      </c>
      <c r="E821" s="98">
        <v>45905</v>
      </c>
      <c r="F821" s="96" t="s">
        <v>190</v>
      </c>
      <c r="G821" s="96">
        <v>2025</v>
      </c>
      <c r="H821" s="97" t="s">
        <v>48</v>
      </c>
      <c r="I821" s="97" t="s">
        <v>49</v>
      </c>
      <c r="J821" s="96" t="s">
        <v>31</v>
      </c>
      <c r="K821" s="98"/>
      <c r="L821" s="96"/>
      <c r="M821" s="96"/>
      <c r="N821" s="96" t="s">
        <v>3196</v>
      </c>
      <c r="O821" s="96"/>
      <c r="P821" s="97"/>
      <c r="Q821" s="97"/>
      <c r="R821" s="104" t="s">
        <v>112</v>
      </c>
      <c r="S821" s="104" t="s">
        <v>112</v>
      </c>
      <c r="T821" s="98"/>
      <c r="U821" s="97" t="s">
        <v>2408</v>
      </c>
      <c r="V821" s="96" t="s">
        <v>34</v>
      </c>
      <c r="W821" s="9">
        <f t="shared" ca="1" si="69"/>
        <v>406</v>
      </c>
      <c r="X821" s="9" t="str">
        <f t="shared" ca="1" si="70"/>
        <v>Above 1 Year</v>
      </c>
      <c r="Y821" s="9" t="str">
        <f t="shared" ca="1" si="71"/>
        <v/>
      </c>
      <c r="Z821" s="9" t="str">
        <f t="shared" ca="1" si="72"/>
        <v/>
      </c>
      <c r="AA821" s="97"/>
      <c r="AB821" s="97" t="s">
        <v>4960</v>
      </c>
      <c r="AC821" s="97" t="str">
        <f t="shared" ca="1" si="73"/>
        <v>Above 1 Year</v>
      </c>
    </row>
    <row r="822" spans="1:29" s="24" customFormat="1" ht="25.5" customHeight="1" x14ac:dyDescent="0.25">
      <c r="A822" s="96">
        <v>821</v>
      </c>
      <c r="B822" s="97" t="s">
        <v>74</v>
      </c>
      <c r="C822" s="97" t="s">
        <v>2398</v>
      </c>
      <c r="D822" s="96" t="s">
        <v>1027</v>
      </c>
      <c r="E822" s="98">
        <v>45906</v>
      </c>
      <c r="F822" s="96" t="s">
        <v>190</v>
      </c>
      <c r="G822" s="96">
        <v>2025</v>
      </c>
      <c r="H822" s="97" t="s">
        <v>48</v>
      </c>
      <c r="I822" s="97" t="s">
        <v>49</v>
      </c>
      <c r="J822" s="96" t="s">
        <v>31</v>
      </c>
      <c r="K822" s="98"/>
      <c r="L822" s="96"/>
      <c r="M822" s="96"/>
      <c r="N822" s="96" t="s">
        <v>3196</v>
      </c>
      <c r="O822" s="96"/>
      <c r="P822" s="97"/>
      <c r="Q822" s="97"/>
      <c r="R822" s="104" t="s">
        <v>112</v>
      </c>
      <c r="S822" s="104" t="s">
        <v>112</v>
      </c>
      <c r="T822" s="98"/>
      <c r="U822" s="97" t="s">
        <v>2410</v>
      </c>
      <c r="V822" s="96" t="s">
        <v>34</v>
      </c>
      <c r="W822" s="9">
        <f t="shared" ca="1" si="69"/>
        <v>405</v>
      </c>
      <c r="X822" s="9" t="str">
        <f t="shared" ca="1" si="70"/>
        <v>Above 1 Year</v>
      </c>
      <c r="Y822" s="9" t="str">
        <f t="shared" ca="1" si="71"/>
        <v/>
      </c>
      <c r="Z822" s="9" t="str">
        <f t="shared" ca="1" si="72"/>
        <v/>
      </c>
      <c r="AA822" s="97"/>
      <c r="AB822" s="97" t="s">
        <v>4961</v>
      </c>
      <c r="AC822" s="97" t="str">
        <f t="shared" ca="1" si="73"/>
        <v>Above 1 Year</v>
      </c>
    </row>
    <row r="823" spans="1:29" s="24" customFormat="1" ht="25.5" customHeight="1" x14ac:dyDescent="0.25">
      <c r="A823" s="96">
        <v>822</v>
      </c>
      <c r="B823" s="97" t="s">
        <v>68</v>
      </c>
      <c r="C823" s="97" t="s">
        <v>2411</v>
      </c>
      <c r="D823" s="96" t="s">
        <v>845</v>
      </c>
      <c r="E823" s="98">
        <v>45907</v>
      </c>
      <c r="F823" s="96" t="s">
        <v>190</v>
      </c>
      <c r="G823" s="96">
        <v>2025</v>
      </c>
      <c r="H823" s="97" t="s">
        <v>116</v>
      </c>
      <c r="I823" s="97" t="s">
        <v>116</v>
      </c>
      <c r="J823" s="96" t="s">
        <v>116</v>
      </c>
      <c r="K823" s="98"/>
      <c r="L823" s="96"/>
      <c r="M823" s="96"/>
      <c r="N823" s="96" t="s">
        <v>3196</v>
      </c>
      <c r="O823" s="96"/>
      <c r="P823" s="97"/>
      <c r="Q823" s="97"/>
      <c r="R823" s="104" t="s">
        <v>50</v>
      </c>
      <c r="S823" s="104" t="s">
        <v>50</v>
      </c>
      <c r="T823" s="98"/>
      <c r="U823" s="97" t="s">
        <v>2412</v>
      </c>
      <c r="V823" s="96" t="s">
        <v>34</v>
      </c>
      <c r="W823" s="9">
        <f t="shared" ca="1" si="69"/>
        <v>404</v>
      </c>
      <c r="X823" s="9" t="str">
        <f t="shared" ca="1" si="70"/>
        <v>Above 1 Year</v>
      </c>
      <c r="Y823" s="9" t="str">
        <f t="shared" ref="Y823:Y862" ca="1" si="74">IF(T823&lt;&gt;"",DATEDIF(T823,TODAY(),"D"),"")</f>
        <v/>
      </c>
      <c r="Z823" s="9" t="str">
        <f t="shared" ref="Z823:Z862" ca="1" si="75">IF(Y823&lt;&gt;"",IF(Y823&gt;365,"Above 1 Year",IF(AND(Y823&lt;=365,Y823&gt;180),"Above 6 Months",IF(AND(Y823&lt;=180,Y823&gt;90),"Above 3 Months",IF(AND(Y823&lt;=90,Y823&gt;60),"Above 60 Days",IF(AND(Y823&lt;=60,Y823&gt;45),"45 to 60 Days","Below 45 Days"))))),"")</f>
        <v/>
      </c>
      <c r="AA823" s="97"/>
      <c r="AB823" s="97" t="s">
        <v>4962</v>
      </c>
      <c r="AC823" s="97" t="str">
        <f t="shared" ca="1" si="73"/>
        <v>Above 1 Year</v>
      </c>
    </row>
    <row r="824" spans="1:29" s="24" customFormat="1" ht="25.5" customHeight="1" x14ac:dyDescent="0.25">
      <c r="A824" s="96">
        <v>823</v>
      </c>
      <c r="B824" s="97" t="s">
        <v>68</v>
      </c>
      <c r="C824" s="97" t="s">
        <v>2413</v>
      </c>
      <c r="D824" s="96" t="s">
        <v>845</v>
      </c>
      <c r="E824" s="98">
        <v>45907</v>
      </c>
      <c r="F824" s="96" t="s">
        <v>190</v>
      </c>
      <c r="G824" s="96">
        <v>2025</v>
      </c>
      <c r="H824" s="97" t="s">
        <v>116</v>
      </c>
      <c r="I824" s="97" t="s">
        <v>116</v>
      </c>
      <c r="J824" s="96" t="s">
        <v>116</v>
      </c>
      <c r="K824" s="98"/>
      <c r="L824" s="96"/>
      <c r="M824" s="96"/>
      <c r="N824" s="96" t="s">
        <v>3196</v>
      </c>
      <c r="O824" s="96"/>
      <c r="P824" s="97"/>
      <c r="Q824" s="97"/>
      <c r="R824" s="104" t="s">
        <v>50</v>
      </c>
      <c r="S824" s="104" t="s">
        <v>50</v>
      </c>
      <c r="T824" s="98"/>
      <c r="U824" s="97" t="s">
        <v>2414</v>
      </c>
      <c r="V824" s="96" t="s">
        <v>34</v>
      </c>
      <c r="W824" s="9">
        <f t="shared" ca="1" si="69"/>
        <v>404</v>
      </c>
      <c r="X824" s="9" t="str">
        <f t="shared" ca="1" si="70"/>
        <v>Above 1 Year</v>
      </c>
      <c r="Y824" s="9" t="str">
        <f t="shared" ca="1" si="74"/>
        <v/>
      </c>
      <c r="Z824" s="9" t="str">
        <f t="shared" ca="1" si="75"/>
        <v/>
      </c>
      <c r="AA824" s="97"/>
      <c r="AB824" s="97" t="s">
        <v>4963</v>
      </c>
      <c r="AC824" s="97" t="str">
        <f t="shared" ref="AC824:AC863" ca="1" si="76">IF(S824="SC/PRC/CC No. Awaited","",X824)</f>
        <v>Above 1 Year</v>
      </c>
    </row>
    <row r="825" spans="1:29" s="24" customFormat="1" ht="25.5" customHeight="1" x14ac:dyDescent="0.25">
      <c r="A825" s="96">
        <v>824</v>
      </c>
      <c r="B825" s="97" t="s">
        <v>58</v>
      </c>
      <c r="C825" s="97" t="s">
        <v>1868</v>
      </c>
      <c r="D825" s="96" t="s">
        <v>1016</v>
      </c>
      <c r="E825" s="98">
        <v>45909</v>
      </c>
      <c r="F825" s="96" t="s">
        <v>190</v>
      </c>
      <c r="G825" s="96">
        <v>2025</v>
      </c>
      <c r="H825" s="97" t="s">
        <v>48</v>
      </c>
      <c r="I825" s="97" t="s">
        <v>49</v>
      </c>
      <c r="J825" s="96" t="s">
        <v>31</v>
      </c>
      <c r="K825" s="98"/>
      <c r="L825" s="96"/>
      <c r="M825" s="96"/>
      <c r="N825" s="96" t="s">
        <v>3196</v>
      </c>
      <c r="O825" s="96"/>
      <c r="P825" s="97"/>
      <c r="Q825" s="97"/>
      <c r="R825" s="104" t="s">
        <v>112</v>
      </c>
      <c r="S825" s="104" t="s">
        <v>112</v>
      </c>
      <c r="T825" s="98"/>
      <c r="U825" s="97" t="s">
        <v>2415</v>
      </c>
      <c r="V825" s="96" t="s">
        <v>34</v>
      </c>
      <c r="W825" s="9">
        <f t="shared" ca="1" si="69"/>
        <v>402</v>
      </c>
      <c r="X825" s="9" t="str">
        <f t="shared" ca="1" si="70"/>
        <v>Above 1 Year</v>
      </c>
      <c r="Y825" s="9" t="str">
        <f t="shared" ca="1" si="74"/>
        <v/>
      </c>
      <c r="Z825" s="9" t="str">
        <f t="shared" ca="1" si="75"/>
        <v/>
      </c>
      <c r="AA825" s="97"/>
      <c r="AB825" s="97" t="s">
        <v>4964</v>
      </c>
      <c r="AC825" s="97" t="str">
        <f t="shared" ca="1" si="76"/>
        <v>Above 1 Year</v>
      </c>
    </row>
    <row r="826" spans="1:29" s="24" customFormat="1" ht="25.5" customHeight="1" x14ac:dyDescent="0.25">
      <c r="A826" s="96">
        <v>825</v>
      </c>
      <c r="B826" s="97" t="s">
        <v>38</v>
      </c>
      <c r="C826" s="97" t="s">
        <v>2416</v>
      </c>
      <c r="D826" s="96" t="s">
        <v>2010</v>
      </c>
      <c r="E826" s="98">
        <v>45910</v>
      </c>
      <c r="F826" s="96" t="s">
        <v>190</v>
      </c>
      <c r="G826" s="96">
        <v>2025</v>
      </c>
      <c r="H826" s="97" t="s">
        <v>39</v>
      </c>
      <c r="I826" s="97" t="s">
        <v>39</v>
      </c>
      <c r="J826" s="96" t="s">
        <v>31</v>
      </c>
      <c r="K826" s="98"/>
      <c r="L826" s="96"/>
      <c r="M826" s="96"/>
      <c r="N826" s="96" t="s">
        <v>3196</v>
      </c>
      <c r="O826" s="96"/>
      <c r="P826" s="97"/>
      <c r="Q826" s="97"/>
      <c r="R826" s="104" t="s">
        <v>176</v>
      </c>
      <c r="S826" s="104" t="s">
        <v>176</v>
      </c>
      <c r="T826" s="98">
        <v>45996</v>
      </c>
      <c r="U826" s="97" t="s">
        <v>2417</v>
      </c>
      <c r="V826" s="96" t="s">
        <v>34</v>
      </c>
      <c r="W826" s="9">
        <f t="shared" ca="1" si="69"/>
        <v>401</v>
      </c>
      <c r="X826" s="9" t="str">
        <f t="shared" ca="1" si="70"/>
        <v>Above 1 Year</v>
      </c>
      <c r="Y826" s="9">
        <f t="shared" ca="1" si="74"/>
        <v>315</v>
      </c>
      <c r="Z826" s="9" t="str">
        <f t="shared" ca="1" si="75"/>
        <v>Above 6 Months</v>
      </c>
      <c r="AA826" s="97"/>
      <c r="AB826" s="97" t="s">
        <v>4965</v>
      </c>
      <c r="AC826" s="97" t="str">
        <f t="shared" ca="1" si="76"/>
        <v>Above 1 Year</v>
      </c>
    </row>
    <row r="827" spans="1:29" s="24" customFormat="1" ht="25.5" customHeight="1" x14ac:dyDescent="0.25">
      <c r="A827" s="96">
        <v>826</v>
      </c>
      <c r="B827" s="97" t="s">
        <v>68</v>
      </c>
      <c r="C827" s="97" t="s">
        <v>2419</v>
      </c>
      <c r="D827" s="96" t="s">
        <v>845</v>
      </c>
      <c r="E827" s="98">
        <v>45910</v>
      </c>
      <c r="F827" s="96" t="s">
        <v>190</v>
      </c>
      <c r="G827" s="96">
        <v>2025</v>
      </c>
      <c r="H827" s="97" t="s">
        <v>116</v>
      </c>
      <c r="I827" s="97" t="s">
        <v>116</v>
      </c>
      <c r="J827" s="96" t="s">
        <v>116</v>
      </c>
      <c r="K827" s="98"/>
      <c r="L827" s="96"/>
      <c r="M827" s="96"/>
      <c r="N827" s="96" t="s">
        <v>3196</v>
      </c>
      <c r="O827" s="96"/>
      <c r="P827" s="97"/>
      <c r="Q827" s="97"/>
      <c r="R827" s="104" t="s">
        <v>50</v>
      </c>
      <c r="S827" s="104" t="s">
        <v>50</v>
      </c>
      <c r="T827" s="98"/>
      <c r="U827" s="97" t="s">
        <v>2420</v>
      </c>
      <c r="V827" s="96" t="s">
        <v>34</v>
      </c>
      <c r="W827" s="9">
        <f t="shared" ca="1" si="69"/>
        <v>401</v>
      </c>
      <c r="X827" s="9" t="str">
        <f t="shared" ca="1" si="70"/>
        <v>Above 1 Year</v>
      </c>
      <c r="Y827" s="9" t="str">
        <f t="shared" ca="1" si="74"/>
        <v/>
      </c>
      <c r="Z827" s="9" t="str">
        <f t="shared" ca="1" si="75"/>
        <v/>
      </c>
      <c r="AA827" s="97"/>
      <c r="AB827" s="97" t="s">
        <v>4967</v>
      </c>
      <c r="AC827" s="97" t="str">
        <f t="shared" ca="1" si="76"/>
        <v>Above 1 Year</v>
      </c>
    </row>
    <row r="828" spans="1:29" s="24" customFormat="1" ht="25.5" customHeight="1" x14ac:dyDescent="0.25">
      <c r="A828" s="96">
        <v>827</v>
      </c>
      <c r="B828" s="97" t="s">
        <v>42</v>
      </c>
      <c r="C828" s="97" t="s">
        <v>2424</v>
      </c>
      <c r="D828" s="96" t="s">
        <v>845</v>
      </c>
      <c r="E828" s="98">
        <v>45911</v>
      </c>
      <c r="F828" s="96" t="s">
        <v>190</v>
      </c>
      <c r="G828" s="96">
        <v>2025</v>
      </c>
      <c r="H828" s="97" t="s">
        <v>116</v>
      </c>
      <c r="I828" s="97" t="s">
        <v>116</v>
      </c>
      <c r="J828" s="96" t="s">
        <v>116</v>
      </c>
      <c r="K828" s="98"/>
      <c r="L828" s="96"/>
      <c r="M828" s="96"/>
      <c r="N828" s="96" t="s">
        <v>3196</v>
      </c>
      <c r="O828" s="96"/>
      <c r="P828" s="97"/>
      <c r="Q828" s="97"/>
      <c r="R828" s="104" t="s">
        <v>50</v>
      </c>
      <c r="S828" s="104" t="s">
        <v>50</v>
      </c>
      <c r="T828" s="98"/>
      <c r="U828" s="97" t="s">
        <v>2425</v>
      </c>
      <c r="V828" s="96" t="s">
        <v>34</v>
      </c>
      <c r="W828" s="9">
        <f t="shared" ca="1" si="69"/>
        <v>400</v>
      </c>
      <c r="X828" s="9" t="str">
        <f t="shared" ca="1" si="70"/>
        <v>Above 1 Year</v>
      </c>
      <c r="Y828" s="9" t="str">
        <f t="shared" ca="1" si="74"/>
        <v/>
      </c>
      <c r="Z828" s="9" t="str">
        <f t="shared" ca="1" si="75"/>
        <v/>
      </c>
      <c r="AA828" s="97"/>
      <c r="AB828" s="97" t="s">
        <v>4968</v>
      </c>
      <c r="AC828" s="97" t="str">
        <f t="shared" ca="1" si="76"/>
        <v>Above 1 Year</v>
      </c>
    </row>
    <row r="829" spans="1:29" s="24" customFormat="1" ht="25.5" customHeight="1" x14ac:dyDescent="0.25">
      <c r="A829" s="96">
        <v>828</v>
      </c>
      <c r="B829" s="99" t="s">
        <v>65</v>
      </c>
      <c r="C829" s="99" t="s">
        <v>1916</v>
      </c>
      <c r="D829" s="100" t="s">
        <v>845</v>
      </c>
      <c r="E829" s="101">
        <v>45913</v>
      </c>
      <c r="F829" s="100" t="s">
        <v>190</v>
      </c>
      <c r="G829" s="100">
        <v>2025</v>
      </c>
      <c r="H829" s="102" t="s">
        <v>116</v>
      </c>
      <c r="I829" s="99" t="s">
        <v>116</v>
      </c>
      <c r="J829" s="100" t="s">
        <v>116</v>
      </c>
      <c r="K829" s="101"/>
      <c r="L829" s="100"/>
      <c r="M829" s="100"/>
      <c r="N829" s="96" t="s">
        <v>3196</v>
      </c>
      <c r="O829" s="100"/>
      <c r="P829" s="99"/>
      <c r="Q829" s="99"/>
      <c r="R829" s="104" t="s">
        <v>50</v>
      </c>
      <c r="S829" s="104" t="s">
        <v>50</v>
      </c>
      <c r="T829" s="98"/>
      <c r="U829" s="99" t="s">
        <v>2428</v>
      </c>
      <c r="V829" s="100" t="s">
        <v>34</v>
      </c>
      <c r="W829" s="9">
        <f t="shared" ca="1" si="69"/>
        <v>398</v>
      </c>
      <c r="X829" s="9" t="str">
        <f t="shared" ca="1" si="70"/>
        <v>Above 1 Year</v>
      </c>
      <c r="Y829" s="9" t="str">
        <f t="shared" ca="1" si="74"/>
        <v/>
      </c>
      <c r="Z829" s="9" t="str">
        <f t="shared" ca="1" si="75"/>
        <v/>
      </c>
      <c r="AA829" s="100"/>
      <c r="AB829" s="97" t="s">
        <v>4971</v>
      </c>
      <c r="AC829" s="97" t="str">
        <f t="shared" ca="1" si="76"/>
        <v>Above 1 Year</v>
      </c>
    </row>
    <row r="830" spans="1:29" s="24" customFormat="1" ht="25.5" customHeight="1" x14ac:dyDescent="0.25">
      <c r="A830" s="96">
        <v>829</v>
      </c>
      <c r="B830" s="97" t="s">
        <v>74</v>
      </c>
      <c r="C830" s="97" t="s">
        <v>2189</v>
      </c>
      <c r="D830" s="96" t="s">
        <v>264</v>
      </c>
      <c r="E830" s="98">
        <v>45913</v>
      </c>
      <c r="F830" s="96" t="s">
        <v>190</v>
      </c>
      <c r="G830" s="96">
        <v>2025</v>
      </c>
      <c r="H830" s="97" t="s">
        <v>59</v>
      </c>
      <c r="I830" s="97" t="s">
        <v>59</v>
      </c>
      <c r="J830" s="96" t="s">
        <v>60</v>
      </c>
      <c r="K830" s="98"/>
      <c r="L830" s="96"/>
      <c r="M830" s="96"/>
      <c r="N830" s="96" t="s">
        <v>3196</v>
      </c>
      <c r="O830" s="96"/>
      <c r="P830" s="97"/>
      <c r="Q830" s="97"/>
      <c r="R830" s="104" t="s">
        <v>112</v>
      </c>
      <c r="S830" s="104" t="s">
        <v>112</v>
      </c>
      <c r="T830" s="98"/>
      <c r="U830" s="97" t="s">
        <v>2429</v>
      </c>
      <c r="V830" s="96" t="s">
        <v>34</v>
      </c>
      <c r="W830" s="9">
        <f t="shared" ca="1" si="69"/>
        <v>398</v>
      </c>
      <c r="X830" s="9" t="str">
        <f t="shared" ca="1" si="70"/>
        <v>Above 1 Year</v>
      </c>
      <c r="Y830" s="9" t="str">
        <f t="shared" ca="1" si="74"/>
        <v/>
      </c>
      <c r="Z830" s="9" t="str">
        <f t="shared" ca="1" si="75"/>
        <v/>
      </c>
      <c r="AA830" s="97" t="s">
        <v>2383</v>
      </c>
      <c r="AB830" s="97" t="s">
        <v>4972</v>
      </c>
      <c r="AC830" s="97" t="str">
        <f t="shared" ca="1" si="76"/>
        <v>Above 1 Year</v>
      </c>
    </row>
    <row r="831" spans="1:29" s="24" customFormat="1" ht="25.5" customHeight="1" x14ac:dyDescent="0.25">
      <c r="A831" s="96">
        <v>830</v>
      </c>
      <c r="B831" s="97" t="s">
        <v>110</v>
      </c>
      <c r="C831" s="97" t="s">
        <v>1881</v>
      </c>
      <c r="D831" s="96" t="s">
        <v>2432</v>
      </c>
      <c r="E831" s="98">
        <v>45914</v>
      </c>
      <c r="F831" s="96" t="s">
        <v>190</v>
      </c>
      <c r="G831" s="96">
        <v>2025</v>
      </c>
      <c r="H831" s="97" t="s">
        <v>39</v>
      </c>
      <c r="I831" s="97" t="s">
        <v>39</v>
      </c>
      <c r="J831" s="96" t="s">
        <v>31</v>
      </c>
      <c r="K831" s="98"/>
      <c r="L831" s="96"/>
      <c r="M831" s="96"/>
      <c r="N831" s="96" t="s">
        <v>3196</v>
      </c>
      <c r="O831" s="96"/>
      <c r="P831" s="97"/>
      <c r="Q831" s="97"/>
      <c r="R831" s="104" t="s">
        <v>172</v>
      </c>
      <c r="S831" s="104" t="s">
        <v>141</v>
      </c>
      <c r="T831" s="98"/>
      <c r="U831" s="97" t="s">
        <v>2433</v>
      </c>
      <c r="V831" s="96" t="s">
        <v>34</v>
      </c>
      <c r="W831" s="9">
        <f t="shared" ca="1" si="69"/>
        <v>397</v>
      </c>
      <c r="X831" s="9" t="str">
        <f t="shared" ca="1" si="70"/>
        <v>Above 1 Year</v>
      </c>
      <c r="Y831" s="9" t="str">
        <f t="shared" ca="1" si="74"/>
        <v/>
      </c>
      <c r="Z831" s="9" t="str">
        <f t="shared" ca="1" si="75"/>
        <v/>
      </c>
      <c r="AA831" s="97"/>
      <c r="AB831" s="97" t="s">
        <v>4974</v>
      </c>
      <c r="AC831" s="97" t="str">
        <f t="shared" ca="1" si="76"/>
        <v>Above 1 Year</v>
      </c>
    </row>
    <row r="832" spans="1:29" s="24" customFormat="1" ht="25.5" customHeight="1" x14ac:dyDescent="0.25">
      <c r="A832" s="96">
        <v>831</v>
      </c>
      <c r="B832" s="97" t="s">
        <v>66</v>
      </c>
      <c r="C832" s="97" t="s">
        <v>2031</v>
      </c>
      <c r="D832" s="96" t="s">
        <v>845</v>
      </c>
      <c r="E832" s="98">
        <v>45916</v>
      </c>
      <c r="F832" s="96" t="s">
        <v>190</v>
      </c>
      <c r="G832" s="96">
        <v>2025</v>
      </c>
      <c r="H832" s="97" t="s">
        <v>116</v>
      </c>
      <c r="I832" s="97" t="s">
        <v>116</v>
      </c>
      <c r="J832" s="96" t="s">
        <v>116</v>
      </c>
      <c r="K832" s="98"/>
      <c r="L832" s="96"/>
      <c r="M832" s="96"/>
      <c r="N832" s="96" t="s">
        <v>3196</v>
      </c>
      <c r="O832" s="96"/>
      <c r="P832" s="97"/>
      <c r="Q832" s="97"/>
      <c r="R832" s="104" t="s">
        <v>50</v>
      </c>
      <c r="S832" s="104" t="s">
        <v>50</v>
      </c>
      <c r="T832" s="98"/>
      <c r="U832" s="97" t="s">
        <v>2437</v>
      </c>
      <c r="V832" s="96" t="s">
        <v>34</v>
      </c>
      <c r="W832" s="9">
        <f t="shared" ca="1" si="69"/>
        <v>395</v>
      </c>
      <c r="X832" s="9" t="str">
        <f t="shared" ca="1" si="70"/>
        <v>Above 1 Year</v>
      </c>
      <c r="Y832" s="9" t="str">
        <f t="shared" ca="1" si="74"/>
        <v/>
      </c>
      <c r="Z832" s="9" t="str">
        <f t="shared" ca="1" si="75"/>
        <v/>
      </c>
      <c r="AA832" s="97"/>
      <c r="AB832" s="97" t="s">
        <v>4976</v>
      </c>
      <c r="AC832" s="97" t="str">
        <f t="shared" ca="1" si="76"/>
        <v>Above 1 Year</v>
      </c>
    </row>
    <row r="833" spans="1:29" s="24" customFormat="1" ht="25.5" customHeight="1" x14ac:dyDescent="0.25">
      <c r="A833" s="96">
        <v>832</v>
      </c>
      <c r="B833" s="97" t="s">
        <v>68</v>
      </c>
      <c r="C833" s="97" t="s">
        <v>2368</v>
      </c>
      <c r="D833" s="96" t="s">
        <v>845</v>
      </c>
      <c r="E833" s="98">
        <v>45916</v>
      </c>
      <c r="F833" s="96" t="s">
        <v>190</v>
      </c>
      <c r="G833" s="96">
        <v>2025</v>
      </c>
      <c r="H833" s="97" t="s">
        <v>116</v>
      </c>
      <c r="I833" s="97" t="s">
        <v>116</v>
      </c>
      <c r="J833" s="96" t="s">
        <v>116</v>
      </c>
      <c r="K833" s="98"/>
      <c r="L833" s="96"/>
      <c r="M833" s="96"/>
      <c r="N833" s="96" t="s">
        <v>3196</v>
      </c>
      <c r="O833" s="96"/>
      <c r="P833" s="97"/>
      <c r="Q833" s="97"/>
      <c r="R833" s="104" t="s">
        <v>50</v>
      </c>
      <c r="S833" s="104" t="s">
        <v>50</v>
      </c>
      <c r="T833" s="98"/>
      <c r="U833" s="97" t="s">
        <v>2438</v>
      </c>
      <c r="V833" s="96" t="s">
        <v>34</v>
      </c>
      <c r="W833" s="9">
        <f t="shared" ca="1" si="69"/>
        <v>395</v>
      </c>
      <c r="X833" s="9" t="str">
        <f t="shared" ca="1" si="70"/>
        <v>Above 1 Year</v>
      </c>
      <c r="Y833" s="9" t="str">
        <f t="shared" ca="1" si="74"/>
        <v/>
      </c>
      <c r="Z833" s="9" t="str">
        <f t="shared" ca="1" si="75"/>
        <v/>
      </c>
      <c r="AA833" s="97"/>
      <c r="AB833" s="97" t="s">
        <v>4978</v>
      </c>
      <c r="AC833" s="97" t="str">
        <f t="shared" ca="1" si="76"/>
        <v>Above 1 Year</v>
      </c>
    </row>
    <row r="834" spans="1:29" s="24" customFormat="1" ht="25.5" customHeight="1" x14ac:dyDescent="0.25">
      <c r="A834" s="96">
        <v>833</v>
      </c>
      <c r="B834" s="99" t="s">
        <v>42</v>
      </c>
      <c r="C834" s="99" t="s">
        <v>2442</v>
      </c>
      <c r="D834" s="100" t="s">
        <v>845</v>
      </c>
      <c r="E834" s="101">
        <v>45918</v>
      </c>
      <c r="F834" s="100" t="s">
        <v>190</v>
      </c>
      <c r="G834" s="100">
        <v>2025</v>
      </c>
      <c r="H834" s="102" t="s">
        <v>116</v>
      </c>
      <c r="I834" s="99" t="s">
        <v>116</v>
      </c>
      <c r="J834" s="100" t="s">
        <v>116</v>
      </c>
      <c r="K834" s="101"/>
      <c r="L834" s="100"/>
      <c r="M834" s="100"/>
      <c r="N834" s="96" t="s">
        <v>3196</v>
      </c>
      <c r="O834" s="100"/>
      <c r="P834" s="99"/>
      <c r="Q834" s="99"/>
      <c r="R834" s="104" t="s">
        <v>50</v>
      </c>
      <c r="S834" s="104" t="s">
        <v>50</v>
      </c>
      <c r="T834" s="98"/>
      <c r="U834" s="99" t="s">
        <v>2443</v>
      </c>
      <c r="V834" s="100" t="s">
        <v>34</v>
      </c>
      <c r="W834" s="9">
        <f t="shared" ref="W834:W897" ca="1" si="77">IF(N834="UI",DATEDIF(E834,TODAY(),"D"),"")</f>
        <v>393</v>
      </c>
      <c r="X834" s="9" t="str">
        <f t="shared" ref="X834:X897" ca="1" si="78">IF(N834="UI",IF(W834&gt;365,"Above 1 Year",IF(AND(W834&lt;=365,W834&gt;180),"Above 6 Months",IF(AND(W834&lt;=180,W834&gt;90),"Above 3 Months",IF(AND(W834&lt;=90,W834&gt;60),"Above 60 Days",IF(AND(W834&lt;=60,W834&gt;45),"45 to 60 Days","Below 45 Days"))))),"")</f>
        <v>Above 1 Year</v>
      </c>
      <c r="Y834" s="9" t="str">
        <f t="shared" ca="1" si="74"/>
        <v/>
      </c>
      <c r="Z834" s="9" t="str">
        <f t="shared" ca="1" si="75"/>
        <v/>
      </c>
      <c r="AA834" s="100"/>
      <c r="AB834" s="97" t="s">
        <v>4981</v>
      </c>
      <c r="AC834" s="97" t="str">
        <f t="shared" ca="1" si="76"/>
        <v>Above 1 Year</v>
      </c>
    </row>
    <row r="835" spans="1:29" s="24" customFormat="1" ht="25.5" customHeight="1" x14ac:dyDescent="0.25">
      <c r="A835" s="96">
        <v>834</v>
      </c>
      <c r="B835" s="97" t="s">
        <v>98</v>
      </c>
      <c r="C835" s="97" t="s">
        <v>212</v>
      </c>
      <c r="D835" s="96" t="s">
        <v>1027</v>
      </c>
      <c r="E835" s="98">
        <v>45918</v>
      </c>
      <c r="F835" s="96" t="s">
        <v>190</v>
      </c>
      <c r="G835" s="96">
        <v>2025</v>
      </c>
      <c r="H835" s="97" t="s">
        <v>48</v>
      </c>
      <c r="I835" s="97" t="s">
        <v>49</v>
      </c>
      <c r="J835" s="96" t="s">
        <v>31</v>
      </c>
      <c r="K835" s="98"/>
      <c r="L835" s="96"/>
      <c r="M835" s="96"/>
      <c r="N835" s="96" t="s">
        <v>3196</v>
      </c>
      <c r="O835" s="96"/>
      <c r="P835" s="97"/>
      <c r="Q835" s="97"/>
      <c r="R835" s="104" t="s">
        <v>112</v>
      </c>
      <c r="S835" s="104" t="s">
        <v>112</v>
      </c>
      <c r="T835" s="98"/>
      <c r="U835" s="97" t="s">
        <v>2441</v>
      </c>
      <c r="V835" s="96" t="s">
        <v>34</v>
      </c>
      <c r="W835" s="9">
        <f t="shared" ca="1" si="77"/>
        <v>393</v>
      </c>
      <c r="X835" s="9" t="str">
        <f t="shared" ca="1" si="78"/>
        <v>Above 1 Year</v>
      </c>
      <c r="Y835" s="9" t="str">
        <f t="shared" ca="1" si="74"/>
        <v/>
      </c>
      <c r="Z835" s="9" t="str">
        <f t="shared" ca="1" si="75"/>
        <v/>
      </c>
      <c r="AA835" s="97"/>
      <c r="AB835" s="97" t="s">
        <v>4982</v>
      </c>
      <c r="AC835" s="97" t="str">
        <f t="shared" ca="1" si="76"/>
        <v>Above 1 Year</v>
      </c>
    </row>
    <row r="836" spans="1:29" s="24" customFormat="1" ht="25.5" customHeight="1" x14ac:dyDescent="0.25">
      <c r="A836" s="96">
        <v>835</v>
      </c>
      <c r="B836" s="97" t="s">
        <v>68</v>
      </c>
      <c r="C836" s="97" t="s">
        <v>2407</v>
      </c>
      <c r="D836" s="96" t="s">
        <v>845</v>
      </c>
      <c r="E836" s="98">
        <v>45920</v>
      </c>
      <c r="F836" s="96" t="s">
        <v>190</v>
      </c>
      <c r="G836" s="96">
        <v>2025</v>
      </c>
      <c r="H836" s="97" t="s">
        <v>116</v>
      </c>
      <c r="I836" s="97" t="s">
        <v>116</v>
      </c>
      <c r="J836" s="96" t="s">
        <v>116</v>
      </c>
      <c r="K836" s="98"/>
      <c r="L836" s="96"/>
      <c r="M836" s="96"/>
      <c r="N836" s="96" t="s">
        <v>3196</v>
      </c>
      <c r="O836" s="96"/>
      <c r="P836" s="97"/>
      <c r="Q836" s="97"/>
      <c r="R836" s="104" t="s">
        <v>50</v>
      </c>
      <c r="S836" s="104" t="s">
        <v>50</v>
      </c>
      <c r="T836" s="98"/>
      <c r="U836" s="97" t="s">
        <v>2446</v>
      </c>
      <c r="V836" s="96" t="s">
        <v>34</v>
      </c>
      <c r="W836" s="9">
        <f t="shared" ca="1" si="77"/>
        <v>391</v>
      </c>
      <c r="X836" s="9" t="str">
        <f t="shared" ca="1" si="78"/>
        <v>Above 1 Year</v>
      </c>
      <c r="Y836" s="9" t="str">
        <f t="shared" ca="1" si="74"/>
        <v/>
      </c>
      <c r="Z836" s="9" t="str">
        <f t="shared" ca="1" si="75"/>
        <v/>
      </c>
      <c r="AA836" s="97"/>
      <c r="AB836" s="97" t="s">
        <v>4984</v>
      </c>
      <c r="AC836" s="97" t="str">
        <f t="shared" ca="1" si="76"/>
        <v>Above 1 Year</v>
      </c>
    </row>
    <row r="837" spans="1:29" s="24" customFormat="1" ht="25.5" customHeight="1" x14ac:dyDescent="0.25">
      <c r="A837" s="96">
        <v>836</v>
      </c>
      <c r="B837" s="97" t="s">
        <v>68</v>
      </c>
      <c r="C837" s="97" t="s">
        <v>2402</v>
      </c>
      <c r="D837" s="96" t="s">
        <v>901</v>
      </c>
      <c r="E837" s="98">
        <v>45920</v>
      </c>
      <c r="F837" s="96" t="s">
        <v>190</v>
      </c>
      <c r="G837" s="96">
        <v>2025</v>
      </c>
      <c r="H837" s="97" t="s">
        <v>116</v>
      </c>
      <c r="I837" s="97" t="s">
        <v>116</v>
      </c>
      <c r="J837" s="96" t="s">
        <v>116</v>
      </c>
      <c r="K837" s="98"/>
      <c r="L837" s="96"/>
      <c r="M837" s="96"/>
      <c r="N837" s="96" t="s">
        <v>3196</v>
      </c>
      <c r="O837" s="96"/>
      <c r="P837" s="97"/>
      <c r="Q837" s="97"/>
      <c r="R837" s="104" t="s">
        <v>50</v>
      </c>
      <c r="S837" s="104" t="s">
        <v>50</v>
      </c>
      <c r="T837" s="98"/>
      <c r="U837" s="97" t="s">
        <v>2448</v>
      </c>
      <c r="V837" s="96" t="s">
        <v>34</v>
      </c>
      <c r="W837" s="9">
        <f t="shared" ca="1" si="77"/>
        <v>391</v>
      </c>
      <c r="X837" s="9" t="str">
        <f t="shared" ca="1" si="78"/>
        <v>Above 1 Year</v>
      </c>
      <c r="Y837" s="9" t="str">
        <f t="shared" ca="1" si="74"/>
        <v/>
      </c>
      <c r="Z837" s="9" t="str">
        <f t="shared" ca="1" si="75"/>
        <v/>
      </c>
      <c r="AA837" s="97"/>
      <c r="AB837" s="97" t="s">
        <v>4985</v>
      </c>
      <c r="AC837" s="97" t="str">
        <f t="shared" ca="1" si="76"/>
        <v>Above 1 Year</v>
      </c>
    </row>
    <row r="838" spans="1:29" s="24" customFormat="1" ht="25.5" customHeight="1" x14ac:dyDescent="0.25">
      <c r="A838" s="96">
        <v>837</v>
      </c>
      <c r="B838" s="97" t="s">
        <v>68</v>
      </c>
      <c r="C838" s="97" t="s">
        <v>2421</v>
      </c>
      <c r="D838" s="96" t="s">
        <v>901</v>
      </c>
      <c r="E838" s="98">
        <v>45920</v>
      </c>
      <c r="F838" s="96" t="s">
        <v>190</v>
      </c>
      <c r="G838" s="96">
        <v>2025</v>
      </c>
      <c r="H838" s="103" t="s">
        <v>116</v>
      </c>
      <c r="I838" s="97" t="s">
        <v>116</v>
      </c>
      <c r="J838" s="96" t="s">
        <v>116</v>
      </c>
      <c r="K838" s="98"/>
      <c r="L838" s="96"/>
      <c r="M838" s="96"/>
      <c r="N838" s="96" t="s">
        <v>3196</v>
      </c>
      <c r="O838" s="96"/>
      <c r="P838" s="97"/>
      <c r="Q838" s="97"/>
      <c r="R838" s="104" t="s">
        <v>50</v>
      </c>
      <c r="S838" s="104" t="s">
        <v>50</v>
      </c>
      <c r="T838" s="98"/>
      <c r="U838" s="97" t="s">
        <v>2449</v>
      </c>
      <c r="V838" s="96" t="s">
        <v>34</v>
      </c>
      <c r="W838" s="9">
        <f t="shared" ca="1" si="77"/>
        <v>391</v>
      </c>
      <c r="X838" s="9" t="str">
        <f t="shared" ca="1" si="78"/>
        <v>Above 1 Year</v>
      </c>
      <c r="Y838" s="9" t="str">
        <f t="shared" ca="1" si="74"/>
        <v/>
      </c>
      <c r="Z838" s="9" t="str">
        <f t="shared" ca="1" si="75"/>
        <v/>
      </c>
      <c r="AA838" s="97"/>
      <c r="AB838" s="97" t="s">
        <v>4986</v>
      </c>
      <c r="AC838" s="97" t="str">
        <f t="shared" ca="1" si="76"/>
        <v>Above 1 Year</v>
      </c>
    </row>
    <row r="839" spans="1:29" s="24" customFormat="1" ht="25.5" customHeight="1" x14ac:dyDescent="0.25">
      <c r="A839" s="96">
        <v>838</v>
      </c>
      <c r="B839" s="97" t="s">
        <v>63</v>
      </c>
      <c r="C839" s="97" t="s">
        <v>1922</v>
      </c>
      <c r="D839" s="96" t="s">
        <v>2455</v>
      </c>
      <c r="E839" s="98">
        <v>45921</v>
      </c>
      <c r="F839" s="96" t="s">
        <v>190</v>
      </c>
      <c r="G839" s="96">
        <v>2025</v>
      </c>
      <c r="H839" s="97" t="s">
        <v>94</v>
      </c>
      <c r="I839" s="97" t="s">
        <v>94</v>
      </c>
      <c r="J839" s="96" t="s">
        <v>31</v>
      </c>
      <c r="K839" s="98"/>
      <c r="L839" s="96"/>
      <c r="M839" s="96"/>
      <c r="N839" s="96" t="s">
        <v>3196</v>
      </c>
      <c r="O839" s="96"/>
      <c r="P839" s="97"/>
      <c r="Q839" s="97"/>
      <c r="R839" s="104" t="s">
        <v>177</v>
      </c>
      <c r="S839" s="104" t="s">
        <v>177</v>
      </c>
      <c r="T839" s="98">
        <v>46019</v>
      </c>
      <c r="U839" s="97" t="s">
        <v>2456</v>
      </c>
      <c r="V839" s="96" t="s">
        <v>34</v>
      </c>
      <c r="W839" s="9">
        <f t="shared" ca="1" si="77"/>
        <v>390</v>
      </c>
      <c r="X839" s="9" t="str">
        <f t="shared" ca="1" si="78"/>
        <v>Above 1 Year</v>
      </c>
      <c r="Y839" s="9">
        <f t="shared" ca="1" si="74"/>
        <v>292</v>
      </c>
      <c r="Z839" s="9" t="str">
        <f t="shared" ca="1" si="75"/>
        <v>Above 6 Months</v>
      </c>
      <c r="AA839" s="97"/>
      <c r="AB839" s="97" t="s">
        <v>4987</v>
      </c>
      <c r="AC839" s="97" t="str">
        <f t="shared" ca="1" si="76"/>
        <v>Above 1 Year</v>
      </c>
    </row>
    <row r="840" spans="1:29" s="24" customFormat="1" ht="25.5" customHeight="1" x14ac:dyDescent="0.25">
      <c r="A840" s="96">
        <v>839</v>
      </c>
      <c r="B840" s="97" t="s">
        <v>66</v>
      </c>
      <c r="C840" s="97" t="s">
        <v>1901</v>
      </c>
      <c r="D840" s="96" t="s">
        <v>1606</v>
      </c>
      <c r="E840" s="98">
        <v>45921</v>
      </c>
      <c r="F840" s="96" t="s">
        <v>190</v>
      </c>
      <c r="G840" s="96">
        <v>2025</v>
      </c>
      <c r="H840" s="97" t="s">
        <v>94</v>
      </c>
      <c r="I840" s="97" t="s">
        <v>94</v>
      </c>
      <c r="J840" s="96" t="s">
        <v>31</v>
      </c>
      <c r="K840" s="98"/>
      <c r="L840" s="96"/>
      <c r="M840" s="96"/>
      <c r="N840" s="96" t="s">
        <v>3196</v>
      </c>
      <c r="O840" s="96"/>
      <c r="P840" s="97"/>
      <c r="Q840" s="97"/>
      <c r="R840" s="104" t="s">
        <v>112</v>
      </c>
      <c r="S840" s="104" t="s">
        <v>112</v>
      </c>
      <c r="T840" s="98"/>
      <c r="U840" s="97" t="s">
        <v>2459</v>
      </c>
      <c r="V840" s="96" t="s">
        <v>34</v>
      </c>
      <c r="W840" s="9">
        <f t="shared" ca="1" si="77"/>
        <v>390</v>
      </c>
      <c r="X840" s="9" t="str">
        <f t="shared" ca="1" si="78"/>
        <v>Above 1 Year</v>
      </c>
      <c r="Y840" s="9" t="str">
        <f t="shared" ca="1" si="74"/>
        <v/>
      </c>
      <c r="Z840" s="9" t="str">
        <f t="shared" ca="1" si="75"/>
        <v/>
      </c>
      <c r="AA840" s="97"/>
      <c r="AB840" s="97" t="s">
        <v>4988</v>
      </c>
      <c r="AC840" s="97" t="str">
        <f t="shared" ca="1" si="76"/>
        <v>Above 1 Year</v>
      </c>
    </row>
    <row r="841" spans="1:29" s="24" customFormat="1" ht="25.5" customHeight="1" x14ac:dyDescent="0.25">
      <c r="A841" s="96">
        <v>840</v>
      </c>
      <c r="B841" s="97" t="s">
        <v>84</v>
      </c>
      <c r="C841" s="97" t="s">
        <v>2073</v>
      </c>
      <c r="D841" s="96" t="s">
        <v>2450</v>
      </c>
      <c r="E841" s="98">
        <v>45921</v>
      </c>
      <c r="F841" s="96" t="s">
        <v>190</v>
      </c>
      <c r="G841" s="96">
        <v>2025</v>
      </c>
      <c r="H841" s="97" t="s">
        <v>94</v>
      </c>
      <c r="I841" s="97" t="s">
        <v>94</v>
      </c>
      <c r="J841" s="96" t="s">
        <v>31</v>
      </c>
      <c r="K841" s="98"/>
      <c r="L841" s="96"/>
      <c r="M841" s="96"/>
      <c r="N841" s="96" t="s">
        <v>3196</v>
      </c>
      <c r="O841" s="96"/>
      <c r="P841" s="97"/>
      <c r="Q841" s="97"/>
      <c r="R841" s="104" t="s">
        <v>112</v>
      </c>
      <c r="S841" s="104" t="s">
        <v>112</v>
      </c>
      <c r="T841" s="98"/>
      <c r="U841" s="97" t="s">
        <v>2451</v>
      </c>
      <c r="V841" s="96" t="s">
        <v>34</v>
      </c>
      <c r="W841" s="9">
        <f t="shared" ca="1" si="77"/>
        <v>390</v>
      </c>
      <c r="X841" s="9" t="str">
        <f t="shared" ca="1" si="78"/>
        <v>Above 1 Year</v>
      </c>
      <c r="Y841" s="9" t="str">
        <f t="shared" ca="1" si="74"/>
        <v/>
      </c>
      <c r="Z841" s="9" t="str">
        <f t="shared" ca="1" si="75"/>
        <v/>
      </c>
      <c r="AA841" s="97"/>
      <c r="AB841" s="97" t="s">
        <v>4989</v>
      </c>
      <c r="AC841" s="97" t="str">
        <f t="shared" ca="1" si="76"/>
        <v>Above 1 Year</v>
      </c>
    </row>
    <row r="842" spans="1:29" s="24" customFormat="1" ht="25.5" customHeight="1" x14ac:dyDescent="0.25">
      <c r="A842" s="96">
        <v>841</v>
      </c>
      <c r="B842" s="97" t="s">
        <v>74</v>
      </c>
      <c r="C842" s="97" t="s">
        <v>2233</v>
      </c>
      <c r="D842" s="96" t="s">
        <v>516</v>
      </c>
      <c r="E842" s="98">
        <v>45921</v>
      </c>
      <c r="F842" s="96" t="s">
        <v>190</v>
      </c>
      <c r="G842" s="96">
        <v>2025</v>
      </c>
      <c r="H842" s="97" t="s">
        <v>39</v>
      </c>
      <c r="I842" s="97" t="s">
        <v>39</v>
      </c>
      <c r="J842" s="96" t="s">
        <v>31</v>
      </c>
      <c r="K842" s="98"/>
      <c r="L842" s="96"/>
      <c r="M842" s="96"/>
      <c r="N842" s="96" t="s">
        <v>3196</v>
      </c>
      <c r="O842" s="96"/>
      <c r="P842" s="97"/>
      <c r="Q842" s="97"/>
      <c r="R842" s="104" t="s">
        <v>142</v>
      </c>
      <c r="S842" s="104" t="s">
        <v>142</v>
      </c>
      <c r="T842" s="98"/>
      <c r="U842" s="97" t="s">
        <v>2452</v>
      </c>
      <c r="V842" s="96" t="s">
        <v>34</v>
      </c>
      <c r="W842" s="9">
        <f t="shared" ca="1" si="77"/>
        <v>390</v>
      </c>
      <c r="X842" s="9" t="str">
        <f t="shared" ca="1" si="78"/>
        <v>Above 1 Year</v>
      </c>
      <c r="Y842" s="9" t="str">
        <f t="shared" ca="1" si="74"/>
        <v/>
      </c>
      <c r="Z842" s="9" t="str">
        <f t="shared" ca="1" si="75"/>
        <v/>
      </c>
      <c r="AA842" s="97"/>
      <c r="AB842" s="97" t="s">
        <v>4990</v>
      </c>
      <c r="AC842" s="97" t="str">
        <f t="shared" ca="1" si="76"/>
        <v>Above 1 Year</v>
      </c>
    </row>
    <row r="843" spans="1:29" s="24" customFormat="1" ht="25.5" customHeight="1" x14ac:dyDescent="0.25">
      <c r="A843" s="96">
        <v>842</v>
      </c>
      <c r="B843" s="97" t="s">
        <v>74</v>
      </c>
      <c r="C843" s="97" t="s">
        <v>2231</v>
      </c>
      <c r="D843" s="96" t="s">
        <v>600</v>
      </c>
      <c r="E843" s="98">
        <v>45921</v>
      </c>
      <c r="F843" s="96" t="s">
        <v>190</v>
      </c>
      <c r="G843" s="96">
        <v>2025</v>
      </c>
      <c r="H843" s="97" t="s">
        <v>48</v>
      </c>
      <c r="I843" s="97" t="s">
        <v>49</v>
      </c>
      <c r="J843" s="96" t="s">
        <v>31</v>
      </c>
      <c r="K843" s="98"/>
      <c r="L843" s="96"/>
      <c r="M843" s="96"/>
      <c r="N843" s="96" t="s">
        <v>3196</v>
      </c>
      <c r="O843" s="96"/>
      <c r="P843" s="97"/>
      <c r="Q843" s="97"/>
      <c r="R843" s="104" t="s">
        <v>112</v>
      </c>
      <c r="S843" s="104" t="s">
        <v>112</v>
      </c>
      <c r="T843" s="98"/>
      <c r="U843" s="97" t="s">
        <v>2454</v>
      </c>
      <c r="V843" s="96" t="s">
        <v>34</v>
      </c>
      <c r="W843" s="9">
        <f t="shared" ca="1" si="77"/>
        <v>390</v>
      </c>
      <c r="X843" s="9" t="str">
        <f t="shared" ca="1" si="78"/>
        <v>Above 1 Year</v>
      </c>
      <c r="Y843" s="9" t="str">
        <f t="shared" ca="1" si="74"/>
        <v/>
      </c>
      <c r="Z843" s="9" t="str">
        <f t="shared" ca="1" si="75"/>
        <v/>
      </c>
      <c r="AA843" s="97"/>
      <c r="AB843" s="97" t="s">
        <v>4991</v>
      </c>
      <c r="AC843" s="97" t="str">
        <f t="shared" ca="1" si="76"/>
        <v>Above 1 Year</v>
      </c>
    </row>
    <row r="844" spans="1:29" s="24" customFormat="1" ht="25.5" customHeight="1" x14ac:dyDescent="0.25">
      <c r="A844" s="96">
        <v>843</v>
      </c>
      <c r="B844" s="97" t="s">
        <v>65</v>
      </c>
      <c r="C844" s="97" t="s">
        <v>2072</v>
      </c>
      <c r="D844" s="96" t="s">
        <v>845</v>
      </c>
      <c r="E844" s="98">
        <v>45922</v>
      </c>
      <c r="F844" s="96" t="s">
        <v>190</v>
      </c>
      <c r="G844" s="96">
        <v>2025</v>
      </c>
      <c r="H844" s="97" t="s">
        <v>116</v>
      </c>
      <c r="I844" s="97" t="s">
        <v>116</v>
      </c>
      <c r="J844" s="96" t="s">
        <v>116</v>
      </c>
      <c r="K844" s="98"/>
      <c r="L844" s="96"/>
      <c r="M844" s="96"/>
      <c r="N844" s="96" t="s">
        <v>3196</v>
      </c>
      <c r="O844" s="96"/>
      <c r="P844" s="97"/>
      <c r="Q844" s="97"/>
      <c r="R844" s="104" t="s">
        <v>50</v>
      </c>
      <c r="S844" s="104" t="s">
        <v>50</v>
      </c>
      <c r="T844" s="98"/>
      <c r="U844" s="97" t="s">
        <v>2461</v>
      </c>
      <c r="V844" s="96" t="s">
        <v>34</v>
      </c>
      <c r="W844" s="9">
        <f t="shared" ca="1" si="77"/>
        <v>389</v>
      </c>
      <c r="X844" s="9" t="str">
        <f t="shared" ca="1" si="78"/>
        <v>Above 1 Year</v>
      </c>
      <c r="Y844" s="9" t="str">
        <f t="shared" ca="1" si="74"/>
        <v/>
      </c>
      <c r="Z844" s="9" t="str">
        <f t="shared" ca="1" si="75"/>
        <v/>
      </c>
      <c r="AA844" s="97"/>
      <c r="AB844" s="97" t="s">
        <v>4993</v>
      </c>
      <c r="AC844" s="97" t="str">
        <f t="shared" ca="1" si="76"/>
        <v>Above 1 Year</v>
      </c>
    </row>
    <row r="845" spans="1:29" s="24" customFormat="1" ht="25.5" customHeight="1" x14ac:dyDescent="0.25">
      <c r="A845" s="96">
        <v>844</v>
      </c>
      <c r="B845" s="97" t="s">
        <v>68</v>
      </c>
      <c r="C845" s="97" t="s">
        <v>2424</v>
      </c>
      <c r="D845" s="96" t="s">
        <v>845</v>
      </c>
      <c r="E845" s="98">
        <v>45922</v>
      </c>
      <c r="F845" s="96" t="s">
        <v>190</v>
      </c>
      <c r="G845" s="96">
        <v>2025</v>
      </c>
      <c r="H845" s="97" t="s">
        <v>116</v>
      </c>
      <c r="I845" s="97" t="s">
        <v>116</v>
      </c>
      <c r="J845" s="96" t="s">
        <v>116</v>
      </c>
      <c r="K845" s="98"/>
      <c r="L845" s="96"/>
      <c r="M845" s="96"/>
      <c r="N845" s="96" t="s">
        <v>3196</v>
      </c>
      <c r="O845" s="96"/>
      <c r="P845" s="97"/>
      <c r="Q845" s="97"/>
      <c r="R845" s="104" t="s">
        <v>50</v>
      </c>
      <c r="S845" s="104" t="s">
        <v>50</v>
      </c>
      <c r="T845" s="98"/>
      <c r="U845" s="97" t="s">
        <v>2460</v>
      </c>
      <c r="V845" s="96" t="s">
        <v>34</v>
      </c>
      <c r="W845" s="9">
        <f t="shared" ca="1" si="77"/>
        <v>389</v>
      </c>
      <c r="X845" s="9" t="str">
        <f t="shared" ca="1" si="78"/>
        <v>Above 1 Year</v>
      </c>
      <c r="Y845" s="9" t="str">
        <f t="shared" ca="1" si="74"/>
        <v/>
      </c>
      <c r="Z845" s="9" t="str">
        <f t="shared" ca="1" si="75"/>
        <v/>
      </c>
      <c r="AA845" s="97"/>
      <c r="AB845" s="97" t="s">
        <v>4994</v>
      </c>
      <c r="AC845" s="97" t="str">
        <f t="shared" ca="1" si="76"/>
        <v>Above 1 Year</v>
      </c>
    </row>
    <row r="846" spans="1:29" s="24" customFormat="1" ht="25.5" customHeight="1" x14ac:dyDescent="0.25">
      <c r="A846" s="96">
        <v>845</v>
      </c>
      <c r="B846" s="97" t="s">
        <v>61</v>
      </c>
      <c r="C846" s="97" t="s">
        <v>1916</v>
      </c>
      <c r="D846" s="96" t="s">
        <v>227</v>
      </c>
      <c r="E846" s="98">
        <v>45923</v>
      </c>
      <c r="F846" s="96" t="s">
        <v>190</v>
      </c>
      <c r="G846" s="96">
        <v>2025</v>
      </c>
      <c r="H846" s="97" t="s">
        <v>59</v>
      </c>
      <c r="I846" s="97" t="s">
        <v>59</v>
      </c>
      <c r="J846" s="96" t="s">
        <v>60</v>
      </c>
      <c r="K846" s="98"/>
      <c r="L846" s="96"/>
      <c r="M846" s="96"/>
      <c r="N846" s="96" t="s">
        <v>3196</v>
      </c>
      <c r="O846" s="96"/>
      <c r="P846" s="97"/>
      <c r="Q846" s="97"/>
      <c r="R846" s="104" t="s">
        <v>112</v>
      </c>
      <c r="S846" s="104" t="s">
        <v>112</v>
      </c>
      <c r="T846" s="98"/>
      <c r="U846" s="97" t="s">
        <v>2462</v>
      </c>
      <c r="V846" s="96" t="s">
        <v>34</v>
      </c>
      <c r="W846" s="9">
        <f t="shared" ca="1" si="77"/>
        <v>388</v>
      </c>
      <c r="X846" s="9" t="str">
        <f t="shared" ca="1" si="78"/>
        <v>Above 1 Year</v>
      </c>
      <c r="Y846" s="9" t="str">
        <f t="shared" ca="1" si="74"/>
        <v/>
      </c>
      <c r="Z846" s="9" t="str">
        <f t="shared" ca="1" si="75"/>
        <v/>
      </c>
      <c r="AA846" s="97" t="s">
        <v>2383</v>
      </c>
      <c r="AB846" s="97" t="s">
        <v>4995</v>
      </c>
      <c r="AC846" s="97" t="str">
        <f t="shared" ca="1" si="76"/>
        <v>Above 1 Year</v>
      </c>
    </row>
    <row r="847" spans="1:29" s="24" customFormat="1" ht="25.5" customHeight="1" x14ac:dyDescent="0.25">
      <c r="A847" s="96">
        <v>846</v>
      </c>
      <c r="B847" s="97" t="s">
        <v>105</v>
      </c>
      <c r="C847" s="97" t="s">
        <v>2089</v>
      </c>
      <c r="D847" s="96" t="s">
        <v>600</v>
      </c>
      <c r="E847" s="98">
        <v>45926</v>
      </c>
      <c r="F847" s="96" t="s">
        <v>190</v>
      </c>
      <c r="G847" s="96">
        <v>2025</v>
      </c>
      <c r="H847" s="97" t="s">
        <v>48</v>
      </c>
      <c r="I847" s="97" t="s">
        <v>49</v>
      </c>
      <c r="J847" s="96" t="s">
        <v>31</v>
      </c>
      <c r="K847" s="98"/>
      <c r="L847" s="96"/>
      <c r="M847" s="96"/>
      <c r="N847" s="96" t="s">
        <v>3196</v>
      </c>
      <c r="O847" s="96"/>
      <c r="P847" s="97"/>
      <c r="Q847" s="97"/>
      <c r="R847" s="104" t="s">
        <v>112</v>
      </c>
      <c r="S847" s="104" t="s">
        <v>112</v>
      </c>
      <c r="T847" s="98"/>
      <c r="U847" s="97" t="s">
        <v>2468</v>
      </c>
      <c r="V847" s="96" t="s">
        <v>34</v>
      </c>
      <c r="W847" s="9">
        <f t="shared" ca="1" si="77"/>
        <v>385</v>
      </c>
      <c r="X847" s="9" t="str">
        <f t="shared" ca="1" si="78"/>
        <v>Above 1 Year</v>
      </c>
      <c r="Y847" s="9" t="str">
        <f t="shared" ca="1" si="74"/>
        <v/>
      </c>
      <c r="Z847" s="9" t="str">
        <f t="shared" ca="1" si="75"/>
        <v/>
      </c>
      <c r="AA847" s="97"/>
      <c r="AB847" s="97" t="s">
        <v>4999</v>
      </c>
      <c r="AC847" s="97" t="str">
        <f t="shared" ca="1" si="76"/>
        <v>Above 1 Year</v>
      </c>
    </row>
    <row r="848" spans="1:29" s="24" customFormat="1" ht="25.5" customHeight="1" x14ac:dyDescent="0.25">
      <c r="A848" s="96">
        <v>847</v>
      </c>
      <c r="B848" s="97" t="s">
        <v>73</v>
      </c>
      <c r="C848" s="97" t="s">
        <v>2000</v>
      </c>
      <c r="D848" s="96" t="s">
        <v>2469</v>
      </c>
      <c r="E848" s="98">
        <v>45927</v>
      </c>
      <c r="F848" s="96" t="s">
        <v>190</v>
      </c>
      <c r="G848" s="96">
        <v>2025</v>
      </c>
      <c r="H848" s="97" t="s">
        <v>29</v>
      </c>
      <c r="I848" s="97" t="s">
        <v>30</v>
      </c>
      <c r="J848" s="96" t="s">
        <v>31</v>
      </c>
      <c r="K848" s="98"/>
      <c r="L848" s="96"/>
      <c r="M848" s="96"/>
      <c r="N848" s="96" t="s">
        <v>3196</v>
      </c>
      <c r="O848" s="96"/>
      <c r="P848" s="97"/>
      <c r="Q848" s="97"/>
      <c r="R848" s="104" t="s">
        <v>176</v>
      </c>
      <c r="S848" s="104" t="s">
        <v>177</v>
      </c>
      <c r="T848" s="98">
        <v>45859</v>
      </c>
      <c r="U848" s="97" t="s">
        <v>2470</v>
      </c>
      <c r="V848" s="96" t="s">
        <v>34</v>
      </c>
      <c r="W848" s="9">
        <f t="shared" ca="1" si="77"/>
        <v>384</v>
      </c>
      <c r="X848" s="9" t="str">
        <f t="shared" ca="1" si="78"/>
        <v>Above 1 Year</v>
      </c>
      <c r="Y848" s="9">
        <f t="shared" ca="1" si="74"/>
        <v>452</v>
      </c>
      <c r="Z848" s="9" t="str">
        <f t="shared" ca="1" si="75"/>
        <v>Above 1 Year</v>
      </c>
      <c r="AA848" s="97"/>
      <c r="AB848" s="97" t="s">
        <v>5000</v>
      </c>
      <c r="AC848" s="97" t="str">
        <f t="shared" ca="1" si="76"/>
        <v>Above 1 Year</v>
      </c>
    </row>
    <row r="849" spans="1:29" s="24" customFormat="1" ht="25.5" customHeight="1" x14ac:dyDescent="0.25">
      <c r="A849" s="96">
        <v>848</v>
      </c>
      <c r="B849" s="97" t="s">
        <v>68</v>
      </c>
      <c r="C849" s="97" t="s">
        <v>2445</v>
      </c>
      <c r="D849" s="96" t="s">
        <v>845</v>
      </c>
      <c r="E849" s="98">
        <v>45929</v>
      </c>
      <c r="F849" s="96" t="s">
        <v>190</v>
      </c>
      <c r="G849" s="96">
        <v>2025</v>
      </c>
      <c r="H849" s="97" t="s">
        <v>116</v>
      </c>
      <c r="I849" s="97" t="s">
        <v>116</v>
      </c>
      <c r="J849" s="96" t="s">
        <v>116</v>
      </c>
      <c r="K849" s="98"/>
      <c r="L849" s="96"/>
      <c r="M849" s="96"/>
      <c r="N849" s="96" t="s">
        <v>3196</v>
      </c>
      <c r="O849" s="96"/>
      <c r="P849" s="97"/>
      <c r="Q849" s="97"/>
      <c r="R849" s="104" t="s">
        <v>50</v>
      </c>
      <c r="S849" s="104" t="s">
        <v>50</v>
      </c>
      <c r="T849" s="98"/>
      <c r="U849" s="97" t="s">
        <v>2475</v>
      </c>
      <c r="V849" s="96" t="s">
        <v>34</v>
      </c>
      <c r="W849" s="9">
        <f t="shared" ca="1" si="77"/>
        <v>382</v>
      </c>
      <c r="X849" s="9" t="str">
        <f t="shared" ca="1" si="78"/>
        <v>Above 1 Year</v>
      </c>
      <c r="Y849" s="9" t="str">
        <f t="shared" ca="1" si="74"/>
        <v/>
      </c>
      <c r="Z849" s="9" t="str">
        <f t="shared" ca="1" si="75"/>
        <v/>
      </c>
      <c r="AA849" s="97"/>
      <c r="AB849" s="97" t="s">
        <v>5004</v>
      </c>
      <c r="AC849" s="97" t="str">
        <f t="shared" ca="1" si="76"/>
        <v>Above 1 Year</v>
      </c>
    </row>
    <row r="850" spans="1:29" s="24" customFormat="1" ht="25.5" customHeight="1" x14ac:dyDescent="0.25">
      <c r="A850" s="96">
        <v>849</v>
      </c>
      <c r="B850" s="97" t="s">
        <v>68</v>
      </c>
      <c r="C850" s="97" t="s">
        <v>2447</v>
      </c>
      <c r="D850" s="96" t="s">
        <v>845</v>
      </c>
      <c r="E850" s="98">
        <v>45929</v>
      </c>
      <c r="F850" s="96" t="s">
        <v>190</v>
      </c>
      <c r="G850" s="96">
        <v>2025</v>
      </c>
      <c r="H850" s="97" t="s">
        <v>116</v>
      </c>
      <c r="I850" s="97" t="s">
        <v>116</v>
      </c>
      <c r="J850" s="96" t="s">
        <v>116</v>
      </c>
      <c r="K850" s="98"/>
      <c r="L850" s="96"/>
      <c r="M850" s="96"/>
      <c r="N850" s="96" t="s">
        <v>3196</v>
      </c>
      <c r="O850" s="96"/>
      <c r="P850" s="97"/>
      <c r="Q850" s="97"/>
      <c r="R850" s="104" t="s">
        <v>50</v>
      </c>
      <c r="S850" s="104" t="s">
        <v>50</v>
      </c>
      <c r="T850" s="98"/>
      <c r="U850" s="97" t="s">
        <v>2476</v>
      </c>
      <c r="V850" s="96" t="s">
        <v>34</v>
      </c>
      <c r="W850" s="9">
        <f t="shared" ca="1" si="77"/>
        <v>382</v>
      </c>
      <c r="X850" s="9" t="str">
        <f t="shared" ca="1" si="78"/>
        <v>Above 1 Year</v>
      </c>
      <c r="Y850" s="9" t="str">
        <f t="shared" ca="1" si="74"/>
        <v/>
      </c>
      <c r="Z850" s="9" t="str">
        <f t="shared" ca="1" si="75"/>
        <v/>
      </c>
      <c r="AA850" s="97"/>
      <c r="AB850" s="97" t="s">
        <v>5005</v>
      </c>
      <c r="AC850" s="97" t="str">
        <f t="shared" ca="1" si="76"/>
        <v>Above 1 Year</v>
      </c>
    </row>
    <row r="851" spans="1:29" s="24" customFormat="1" ht="25.5" customHeight="1" x14ac:dyDescent="0.25">
      <c r="A851" s="96">
        <v>850</v>
      </c>
      <c r="B851" s="97" t="s">
        <v>68</v>
      </c>
      <c r="C851" s="97" t="s">
        <v>2453</v>
      </c>
      <c r="D851" s="96" t="s">
        <v>2432</v>
      </c>
      <c r="E851" s="98">
        <v>45930</v>
      </c>
      <c r="F851" s="96" t="s">
        <v>190</v>
      </c>
      <c r="G851" s="96">
        <v>2025</v>
      </c>
      <c r="H851" s="97" t="s">
        <v>39</v>
      </c>
      <c r="I851" s="97" t="s">
        <v>39</v>
      </c>
      <c r="J851" s="96" t="s">
        <v>31</v>
      </c>
      <c r="K851" s="98"/>
      <c r="L851" s="96"/>
      <c r="M851" s="96"/>
      <c r="N851" s="96" t="s">
        <v>3196</v>
      </c>
      <c r="O851" s="96"/>
      <c r="P851" s="97"/>
      <c r="Q851" s="97"/>
      <c r="R851" s="104" t="s">
        <v>50</v>
      </c>
      <c r="S851" s="104" t="s">
        <v>50</v>
      </c>
      <c r="T851" s="98"/>
      <c r="U851" s="97" t="s">
        <v>2479</v>
      </c>
      <c r="V851" s="96" t="s">
        <v>34</v>
      </c>
      <c r="W851" s="9">
        <f t="shared" ca="1" si="77"/>
        <v>381</v>
      </c>
      <c r="X851" s="9" t="str">
        <f t="shared" ca="1" si="78"/>
        <v>Above 1 Year</v>
      </c>
      <c r="Y851" s="9" t="str">
        <f t="shared" ca="1" si="74"/>
        <v/>
      </c>
      <c r="Z851" s="9" t="str">
        <f t="shared" ca="1" si="75"/>
        <v/>
      </c>
      <c r="AA851" s="97"/>
      <c r="AB851" s="97" t="s">
        <v>5006</v>
      </c>
      <c r="AC851" s="97" t="str">
        <f t="shared" ca="1" si="76"/>
        <v>Above 1 Year</v>
      </c>
    </row>
    <row r="852" spans="1:29" s="24" customFormat="1" ht="25.5" customHeight="1" x14ac:dyDescent="0.25">
      <c r="A852" s="96">
        <v>851</v>
      </c>
      <c r="B852" s="97" t="s">
        <v>114</v>
      </c>
      <c r="C852" s="97" t="s">
        <v>2051</v>
      </c>
      <c r="D852" s="96" t="s">
        <v>2477</v>
      </c>
      <c r="E852" s="98">
        <v>45930</v>
      </c>
      <c r="F852" s="96" t="s">
        <v>190</v>
      </c>
      <c r="G852" s="96">
        <v>2025</v>
      </c>
      <c r="H852" s="97" t="s">
        <v>1568</v>
      </c>
      <c r="I852" s="97" t="s">
        <v>154</v>
      </c>
      <c r="J852" s="96" t="s">
        <v>31</v>
      </c>
      <c r="K852" s="98"/>
      <c r="L852" s="96"/>
      <c r="M852" s="96"/>
      <c r="N852" s="96" t="s">
        <v>3196</v>
      </c>
      <c r="O852" s="96"/>
      <c r="P852" s="97"/>
      <c r="Q852" s="97"/>
      <c r="R852" s="104" t="s">
        <v>177</v>
      </c>
      <c r="S852" s="104" t="s">
        <v>141</v>
      </c>
      <c r="T852" s="98"/>
      <c r="U852" s="97" t="s">
        <v>2478</v>
      </c>
      <c r="V852" s="96" t="s">
        <v>34</v>
      </c>
      <c r="W852" s="9">
        <f t="shared" ca="1" si="77"/>
        <v>381</v>
      </c>
      <c r="X852" s="9" t="str">
        <f t="shared" ca="1" si="78"/>
        <v>Above 1 Year</v>
      </c>
      <c r="Y852" s="9" t="str">
        <f t="shared" ca="1" si="74"/>
        <v/>
      </c>
      <c r="Z852" s="9" t="str">
        <f t="shared" ca="1" si="75"/>
        <v/>
      </c>
      <c r="AA852" s="97"/>
      <c r="AB852" s="97" t="s">
        <v>5007</v>
      </c>
      <c r="AC852" s="97" t="str">
        <f t="shared" ca="1" si="76"/>
        <v>Above 1 Year</v>
      </c>
    </row>
    <row r="853" spans="1:29" s="24" customFormat="1" ht="25.5" customHeight="1" x14ac:dyDescent="0.25">
      <c r="A853" s="96">
        <v>852</v>
      </c>
      <c r="B853" s="97" t="s">
        <v>95</v>
      </c>
      <c r="C853" s="97" t="s">
        <v>2096</v>
      </c>
      <c r="D853" s="96" t="s">
        <v>1315</v>
      </c>
      <c r="E853" s="98">
        <v>45930</v>
      </c>
      <c r="F853" s="96" t="s">
        <v>190</v>
      </c>
      <c r="G853" s="96">
        <v>2025</v>
      </c>
      <c r="H853" s="97" t="s">
        <v>70</v>
      </c>
      <c r="I853" s="97" t="s">
        <v>70</v>
      </c>
      <c r="J853" s="96" t="s">
        <v>70</v>
      </c>
      <c r="K853" s="98"/>
      <c r="L853" s="96"/>
      <c r="M853" s="96"/>
      <c r="N853" s="96" t="s">
        <v>3196</v>
      </c>
      <c r="O853" s="96"/>
      <c r="P853" s="97"/>
      <c r="Q853" s="97"/>
      <c r="R853" s="104" t="s">
        <v>112</v>
      </c>
      <c r="S853" s="104" t="s">
        <v>112</v>
      </c>
      <c r="T853" s="98"/>
      <c r="U853" s="97" t="s">
        <v>2481</v>
      </c>
      <c r="V853" s="96" t="s">
        <v>34</v>
      </c>
      <c r="W853" s="9">
        <f t="shared" ca="1" si="77"/>
        <v>381</v>
      </c>
      <c r="X853" s="9" t="str">
        <f t="shared" ca="1" si="78"/>
        <v>Above 1 Year</v>
      </c>
      <c r="Y853" s="9" t="str">
        <f t="shared" ca="1" si="74"/>
        <v/>
      </c>
      <c r="Z853" s="9" t="str">
        <f t="shared" ca="1" si="75"/>
        <v/>
      </c>
      <c r="AA853" s="97" t="s">
        <v>2380</v>
      </c>
      <c r="AB853" s="97" t="s">
        <v>5008</v>
      </c>
      <c r="AC853" s="97" t="str">
        <f t="shared" ca="1" si="76"/>
        <v>Above 1 Year</v>
      </c>
    </row>
    <row r="854" spans="1:29" s="24" customFormat="1" ht="25.5" customHeight="1" x14ac:dyDescent="0.25">
      <c r="A854" s="96">
        <v>853</v>
      </c>
      <c r="B854" s="97" t="s">
        <v>47</v>
      </c>
      <c r="C854" s="97" t="s">
        <v>2274</v>
      </c>
      <c r="D854" s="96" t="s">
        <v>227</v>
      </c>
      <c r="E854" s="98">
        <v>45934</v>
      </c>
      <c r="F854" s="96" t="s">
        <v>232</v>
      </c>
      <c r="G854" s="96">
        <v>2025</v>
      </c>
      <c r="H854" s="97" t="s">
        <v>59</v>
      </c>
      <c r="I854" s="97" t="s">
        <v>59</v>
      </c>
      <c r="J854" s="96" t="s">
        <v>60</v>
      </c>
      <c r="K854" s="98"/>
      <c r="L854" s="96"/>
      <c r="M854" s="96"/>
      <c r="N854" s="96" t="s">
        <v>3196</v>
      </c>
      <c r="O854" s="96"/>
      <c r="P854" s="97"/>
      <c r="Q854" s="97"/>
      <c r="R854" s="104" t="s">
        <v>112</v>
      </c>
      <c r="S854" s="104" t="s">
        <v>112</v>
      </c>
      <c r="T854" s="98"/>
      <c r="U854" s="97" t="s">
        <v>2515</v>
      </c>
      <c r="V854" s="96" t="s">
        <v>34</v>
      </c>
      <c r="W854" s="9">
        <f t="shared" ca="1" si="77"/>
        <v>377</v>
      </c>
      <c r="X854" s="9" t="str">
        <f t="shared" ca="1" si="78"/>
        <v>Above 1 Year</v>
      </c>
      <c r="Y854" s="9" t="str">
        <f t="shared" ca="1" si="74"/>
        <v/>
      </c>
      <c r="Z854" s="9" t="str">
        <f t="shared" ca="1" si="75"/>
        <v/>
      </c>
      <c r="AA854" s="97"/>
      <c r="AB854" s="97" t="s">
        <v>5010</v>
      </c>
      <c r="AC854" s="97" t="str">
        <f t="shared" ca="1" si="76"/>
        <v>Above 1 Year</v>
      </c>
    </row>
    <row r="855" spans="1:29" s="24" customFormat="1" ht="25.5" customHeight="1" x14ac:dyDescent="0.25">
      <c r="A855" s="96">
        <v>854</v>
      </c>
      <c r="B855" s="99" t="s">
        <v>90</v>
      </c>
      <c r="C855" s="99" t="s">
        <v>2200</v>
      </c>
      <c r="D855" s="100" t="s">
        <v>980</v>
      </c>
      <c r="E855" s="101">
        <v>45934</v>
      </c>
      <c r="F855" s="100" t="s">
        <v>232</v>
      </c>
      <c r="G855" s="100">
        <v>2025</v>
      </c>
      <c r="H855" s="102" t="s">
        <v>77</v>
      </c>
      <c r="I855" s="99" t="s">
        <v>72</v>
      </c>
      <c r="J855" s="100" t="s">
        <v>31</v>
      </c>
      <c r="K855" s="101"/>
      <c r="L855" s="100"/>
      <c r="M855" s="100"/>
      <c r="N855" s="96" t="s">
        <v>3196</v>
      </c>
      <c r="O855" s="100"/>
      <c r="P855" s="99"/>
      <c r="Q855" s="99"/>
      <c r="R855" s="104" t="s">
        <v>112</v>
      </c>
      <c r="S855" s="104" t="s">
        <v>112</v>
      </c>
      <c r="T855" s="98"/>
      <c r="U855" s="99" t="s">
        <v>2519</v>
      </c>
      <c r="V855" s="100" t="s">
        <v>34</v>
      </c>
      <c r="W855" s="9">
        <f t="shared" ca="1" si="77"/>
        <v>377</v>
      </c>
      <c r="X855" s="9" t="str">
        <f t="shared" ca="1" si="78"/>
        <v>Above 1 Year</v>
      </c>
      <c r="Y855" s="9" t="str">
        <f t="shared" ca="1" si="74"/>
        <v/>
      </c>
      <c r="Z855" s="9" t="str">
        <f t="shared" ca="1" si="75"/>
        <v/>
      </c>
      <c r="AA855" s="100"/>
      <c r="AB855" s="97" t="s">
        <v>5011</v>
      </c>
      <c r="AC855" s="97" t="str">
        <f t="shared" ca="1" si="76"/>
        <v>Above 1 Year</v>
      </c>
    </row>
    <row r="856" spans="1:29" s="24" customFormat="1" ht="25.5" customHeight="1" x14ac:dyDescent="0.25">
      <c r="A856" s="96">
        <v>855</v>
      </c>
      <c r="B856" s="97" t="s">
        <v>51</v>
      </c>
      <c r="C856" s="97" t="s">
        <v>2467</v>
      </c>
      <c r="D856" s="96" t="s">
        <v>2485</v>
      </c>
      <c r="E856" s="98">
        <v>45934</v>
      </c>
      <c r="F856" s="96" t="s">
        <v>232</v>
      </c>
      <c r="G856" s="96">
        <v>2025</v>
      </c>
      <c r="H856" s="97" t="s">
        <v>116</v>
      </c>
      <c r="I856" s="97" t="s">
        <v>116</v>
      </c>
      <c r="J856" s="96" t="s">
        <v>116</v>
      </c>
      <c r="K856" s="98">
        <v>46153</v>
      </c>
      <c r="L856" s="96"/>
      <c r="M856" s="96"/>
      <c r="N856" s="96" t="s">
        <v>3196</v>
      </c>
      <c r="O856" s="96"/>
      <c r="P856" s="97"/>
      <c r="Q856" s="97"/>
      <c r="R856" s="104" t="s">
        <v>2664</v>
      </c>
      <c r="S856" s="104" t="s">
        <v>2664</v>
      </c>
      <c r="T856" s="98">
        <v>46153</v>
      </c>
      <c r="U856" s="97" t="s">
        <v>2516</v>
      </c>
      <c r="V856" s="96" t="s">
        <v>34</v>
      </c>
      <c r="W856" s="9">
        <f t="shared" ca="1" si="77"/>
        <v>377</v>
      </c>
      <c r="X856" s="9" t="str">
        <f t="shared" ca="1" si="78"/>
        <v>Above 1 Year</v>
      </c>
      <c r="Y856" s="9">
        <f t="shared" ca="1" si="74"/>
        <v>158</v>
      </c>
      <c r="Z856" s="9" t="str">
        <f t="shared" ca="1" si="75"/>
        <v>Above 3 Months</v>
      </c>
      <c r="AA856" s="97"/>
      <c r="AB856" s="97" t="s">
        <v>5014</v>
      </c>
      <c r="AC856" s="97" t="str">
        <f t="shared" ca="1" si="76"/>
        <v>Above 1 Year</v>
      </c>
    </row>
    <row r="857" spans="1:29" s="24" customFormat="1" ht="25.5" customHeight="1" x14ac:dyDescent="0.25">
      <c r="A857" s="96">
        <v>856</v>
      </c>
      <c r="B857" s="97" t="s">
        <v>68</v>
      </c>
      <c r="C857" s="97" t="s">
        <v>2487</v>
      </c>
      <c r="D857" s="96" t="s">
        <v>845</v>
      </c>
      <c r="E857" s="98">
        <v>45937</v>
      </c>
      <c r="F857" s="96" t="s">
        <v>232</v>
      </c>
      <c r="G857" s="96">
        <v>2025</v>
      </c>
      <c r="H857" s="97" t="s">
        <v>116</v>
      </c>
      <c r="I857" s="97" t="s">
        <v>116</v>
      </c>
      <c r="J857" s="96" t="s">
        <v>116</v>
      </c>
      <c r="K857" s="98"/>
      <c r="L857" s="96"/>
      <c r="M857" s="96"/>
      <c r="N857" s="96" t="s">
        <v>3196</v>
      </c>
      <c r="O857" s="96"/>
      <c r="P857" s="97"/>
      <c r="Q857" s="97"/>
      <c r="R857" s="104" t="s">
        <v>50</v>
      </c>
      <c r="S857" s="104" t="s">
        <v>50</v>
      </c>
      <c r="T857" s="98"/>
      <c r="U857" s="97" t="s">
        <v>2522</v>
      </c>
      <c r="V857" s="96" t="s">
        <v>34</v>
      </c>
      <c r="W857" s="9">
        <f t="shared" ca="1" si="77"/>
        <v>374</v>
      </c>
      <c r="X857" s="9" t="str">
        <f t="shared" ca="1" si="78"/>
        <v>Above 1 Year</v>
      </c>
      <c r="Y857" s="9" t="str">
        <f t="shared" ca="1" si="74"/>
        <v/>
      </c>
      <c r="Z857" s="9" t="str">
        <f t="shared" ca="1" si="75"/>
        <v/>
      </c>
      <c r="AA857" s="97"/>
      <c r="AB857" s="97" t="s">
        <v>5017</v>
      </c>
      <c r="AC857" s="97" t="str">
        <f t="shared" ca="1" si="76"/>
        <v>Above 1 Year</v>
      </c>
    </row>
    <row r="858" spans="1:29" s="24" customFormat="1" ht="25.5" customHeight="1" x14ac:dyDescent="0.25">
      <c r="A858" s="96">
        <v>857</v>
      </c>
      <c r="B858" s="97" t="s">
        <v>89</v>
      </c>
      <c r="C858" s="97" t="s">
        <v>2318</v>
      </c>
      <c r="D858" s="96" t="s">
        <v>227</v>
      </c>
      <c r="E858" s="98">
        <v>45937</v>
      </c>
      <c r="F858" s="96" t="s">
        <v>232</v>
      </c>
      <c r="G858" s="96">
        <v>2025</v>
      </c>
      <c r="H858" s="97" t="s">
        <v>59</v>
      </c>
      <c r="I858" s="97" t="s">
        <v>59</v>
      </c>
      <c r="J858" s="96" t="s">
        <v>60</v>
      </c>
      <c r="K858" s="98"/>
      <c r="L858" s="96"/>
      <c r="M858" s="96"/>
      <c r="N858" s="96" t="s">
        <v>3196</v>
      </c>
      <c r="O858" s="96"/>
      <c r="P858" s="97"/>
      <c r="Q858" s="97"/>
      <c r="R858" s="104" t="s">
        <v>112</v>
      </c>
      <c r="S858" s="104" t="s">
        <v>112</v>
      </c>
      <c r="T858" s="98"/>
      <c r="U858" s="97" t="s">
        <v>2523</v>
      </c>
      <c r="V858" s="96" t="s">
        <v>34</v>
      </c>
      <c r="W858" s="9">
        <f t="shared" ca="1" si="77"/>
        <v>374</v>
      </c>
      <c r="X858" s="9" t="str">
        <f t="shared" ca="1" si="78"/>
        <v>Above 1 Year</v>
      </c>
      <c r="Y858" s="9" t="str">
        <f t="shared" ca="1" si="74"/>
        <v/>
      </c>
      <c r="Z858" s="9" t="str">
        <f t="shared" ca="1" si="75"/>
        <v/>
      </c>
      <c r="AA858" s="97"/>
      <c r="AB858" s="97" t="s">
        <v>5018</v>
      </c>
      <c r="AC858" s="97" t="str">
        <f t="shared" ca="1" si="76"/>
        <v>Above 1 Year</v>
      </c>
    </row>
    <row r="859" spans="1:29" s="24" customFormat="1" ht="25.5" customHeight="1" x14ac:dyDescent="0.25">
      <c r="A859" s="96">
        <v>858</v>
      </c>
      <c r="B859" s="99" t="s">
        <v>79</v>
      </c>
      <c r="C859" s="99" t="s">
        <v>2381</v>
      </c>
      <c r="D859" s="100" t="s">
        <v>2494</v>
      </c>
      <c r="E859" s="101">
        <v>45937</v>
      </c>
      <c r="F859" s="100" t="s">
        <v>232</v>
      </c>
      <c r="G859" s="100">
        <v>2025</v>
      </c>
      <c r="H859" s="102" t="s">
        <v>94</v>
      </c>
      <c r="I859" s="99" t="s">
        <v>94</v>
      </c>
      <c r="J859" s="100" t="s">
        <v>31</v>
      </c>
      <c r="K859" s="101"/>
      <c r="L859" s="100"/>
      <c r="M859" s="100"/>
      <c r="N859" s="96" t="s">
        <v>3196</v>
      </c>
      <c r="O859" s="100"/>
      <c r="P859" s="99"/>
      <c r="Q859" s="99"/>
      <c r="R859" s="104" t="s">
        <v>172</v>
      </c>
      <c r="S859" s="104" t="s">
        <v>172</v>
      </c>
      <c r="T859" s="98">
        <v>45991</v>
      </c>
      <c r="U859" s="99" t="s">
        <v>2524</v>
      </c>
      <c r="V859" s="100" t="s">
        <v>34</v>
      </c>
      <c r="W859" s="9">
        <f t="shared" ca="1" si="77"/>
        <v>374</v>
      </c>
      <c r="X859" s="9" t="str">
        <f t="shared" ca="1" si="78"/>
        <v>Above 1 Year</v>
      </c>
      <c r="Y859" s="9">
        <f t="shared" ca="1" si="74"/>
        <v>320</v>
      </c>
      <c r="Z859" s="9" t="str">
        <f t="shared" ca="1" si="75"/>
        <v>Above 6 Months</v>
      </c>
      <c r="AA859" s="100"/>
      <c r="AB859" s="97" t="s">
        <v>5019</v>
      </c>
      <c r="AC859" s="97" t="str">
        <f t="shared" ca="1" si="76"/>
        <v>Above 1 Year</v>
      </c>
    </row>
    <row r="860" spans="1:29" s="24" customFormat="1" ht="25.5" customHeight="1" x14ac:dyDescent="0.25">
      <c r="A860" s="96">
        <v>859</v>
      </c>
      <c r="B860" s="97" t="s">
        <v>61</v>
      </c>
      <c r="C860" s="97" t="s">
        <v>1922</v>
      </c>
      <c r="D860" s="96" t="s">
        <v>227</v>
      </c>
      <c r="E860" s="98">
        <v>45941</v>
      </c>
      <c r="F860" s="96" t="s">
        <v>232</v>
      </c>
      <c r="G860" s="96">
        <v>2025</v>
      </c>
      <c r="H860" s="97" t="s">
        <v>59</v>
      </c>
      <c r="I860" s="97" t="s">
        <v>59</v>
      </c>
      <c r="J860" s="96" t="s">
        <v>60</v>
      </c>
      <c r="K860" s="98"/>
      <c r="L860" s="96"/>
      <c r="M860" s="96"/>
      <c r="N860" s="96" t="s">
        <v>3196</v>
      </c>
      <c r="O860" s="96"/>
      <c r="P860" s="97"/>
      <c r="Q860" s="97"/>
      <c r="R860" s="104" t="s">
        <v>112</v>
      </c>
      <c r="S860" s="104" t="s">
        <v>112</v>
      </c>
      <c r="T860" s="98"/>
      <c r="U860" s="97" t="s">
        <v>2527</v>
      </c>
      <c r="V860" s="96" t="s">
        <v>34</v>
      </c>
      <c r="W860" s="9">
        <f t="shared" ca="1" si="77"/>
        <v>370</v>
      </c>
      <c r="X860" s="9" t="str">
        <f t="shared" ca="1" si="78"/>
        <v>Above 1 Year</v>
      </c>
      <c r="Y860" s="9" t="str">
        <f t="shared" ca="1" si="74"/>
        <v/>
      </c>
      <c r="Z860" s="9" t="str">
        <f t="shared" ca="1" si="75"/>
        <v/>
      </c>
      <c r="AA860" s="97"/>
      <c r="AB860" s="97" t="s">
        <v>5022</v>
      </c>
      <c r="AC860" s="97" t="str">
        <f t="shared" ca="1" si="76"/>
        <v>Above 1 Year</v>
      </c>
    </row>
    <row r="861" spans="1:29" s="24" customFormat="1" ht="25.5" customHeight="1" x14ac:dyDescent="0.25">
      <c r="A861" s="96">
        <v>860</v>
      </c>
      <c r="B861" s="97" t="s">
        <v>68</v>
      </c>
      <c r="C861" s="97" t="s">
        <v>2493</v>
      </c>
      <c r="D861" s="96" t="s">
        <v>2500</v>
      </c>
      <c r="E861" s="98">
        <v>45943</v>
      </c>
      <c r="F861" s="96" t="s">
        <v>232</v>
      </c>
      <c r="G861" s="96">
        <v>2025</v>
      </c>
      <c r="H861" s="97" t="s">
        <v>39</v>
      </c>
      <c r="I861" s="97" t="s">
        <v>39</v>
      </c>
      <c r="J861" s="96" t="s">
        <v>31</v>
      </c>
      <c r="K861" s="98"/>
      <c r="L861" s="96"/>
      <c r="M861" s="96"/>
      <c r="N861" s="96" t="s">
        <v>3196</v>
      </c>
      <c r="O861" s="96"/>
      <c r="P861" s="97"/>
      <c r="Q861" s="97"/>
      <c r="R861" s="104" t="s">
        <v>50</v>
      </c>
      <c r="S861" s="104" t="s">
        <v>50</v>
      </c>
      <c r="T861" s="98"/>
      <c r="U861" s="97" t="s">
        <v>2528</v>
      </c>
      <c r="V861" s="96" t="s">
        <v>34</v>
      </c>
      <c r="W861" s="9">
        <f t="shared" ca="1" si="77"/>
        <v>368</v>
      </c>
      <c r="X861" s="9" t="str">
        <f t="shared" ca="1" si="78"/>
        <v>Above 1 Year</v>
      </c>
      <c r="Y861" s="9" t="str">
        <f t="shared" ca="1" si="74"/>
        <v/>
      </c>
      <c r="Z861" s="9" t="str">
        <f t="shared" ca="1" si="75"/>
        <v/>
      </c>
      <c r="AA861" s="97"/>
      <c r="AB861" s="97" t="s">
        <v>5024</v>
      </c>
      <c r="AC861" s="97" t="str">
        <f t="shared" ca="1" si="76"/>
        <v>Above 1 Year</v>
      </c>
    </row>
    <row r="862" spans="1:29" s="24" customFormat="1" ht="25.5" customHeight="1" x14ac:dyDescent="0.25">
      <c r="A862" s="96">
        <v>861</v>
      </c>
      <c r="B862" s="99" t="s">
        <v>68</v>
      </c>
      <c r="C862" s="99" t="s">
        <v>2495</v>
      </c>
      <c r="D862" s="100" t="s">
        <v>1016</v>
      </c>
      <c r="E862" s="101">
        <v>45943</v>
      </c>
      <c r="F862" s="100" t="s">
        <v>232</v>
      </c>
      <c r="G862" s="100">
        <v>2025</v>
      </c>
      <c r="H862" s="102" t="s">
        <v>48</v>
      </c>
      <c r="I862" s="99" t="s">
        <v>49</v>
      </c>
      <c r="J862" s="100" t="s">
        <v>31</v>
      </c>
      <c r="K862" s="101"/>
      <c r="L862" s="100"/>
      <c r="M862" s="100"/>
      <c r="N862" s="96" t="s">
        <v>3196</v>
      </c>
      <c r="O862" s="100"/>
      <c r="P862" s="99"/>
      <c r="Q862" s="99"/>
      <c r="R862" s="104" t="s">
        <v>177</v>
      </c>
      <c r="S862" s="104" t="s">
        <v>177</v>
      </c>
      <c r="T862" s="98">
        <v>46251</v>
      </c>
      <c r="U862" s="99" t="s">
        <v>2529</v>
      </c>
      <c r="V862" s="100" t="s">
        <v>34</v>
      </c>
      <c r="W862" s="9">
        <f t="shared" ca="1" si="77"/>
        <v>368</v>
      </c>
      <c r="X862" s="9" t="str">
        <f t="shared" ca="1" si="78"/>
        <v>Above 1 Year</v>
      </c>
      <c r="Y862" s="9">
        <f t="shared" ca="1" si="74"/>
        <v>60</v>
      </c>
      <c r="Z862" s="9" t="str">
        <f t="shared" ca="1" si="75"/>
        <v>45 to 60 Days</v>
      </c>
      <c r="AA862" s="100"/>
      <c r="AB862" s="97" t="s">
        <v>5025</v>
      </c>
      <c r="AC862" s="97" t="str">
        <f t="shared" ca="1" si="76"/>
        <v>Above 1 Year</v>
      </c>
    </row>
    <row r="863" spans="1:29" s="24" customFormat="1" ht="25.5" customHeight="1" x14ac:dyDescent="0.25">
      <c r="A863" s="96">
        <v>862</v>
      </c>
      <c r="B863" s="99" t="s">
        <v>68</v>
      </c>
      <c r="C863" s="99" t="s">
        <v>2496</v>
      </c>
      <c r="D863" s="100" t="s">
        <v>1027</v>
      </c>
      <c r="E863" s="101">
        <v>45943</v>
      </c>
      <c r="F863" s="100" t="s">
        <v>232</v>
      </c>
      <c r="G863" s="100">
        <v>2025</v>
      </c>
      <c r="H863" s="102" t="s">
        <v>48</v>
      </c>
      <c r="I863" s="99" t="s">
        <v>49</v>
      </c>
      <c r="J863" s="100" t="s">
        <v>31</v>
      </c>
      <c r="K863" s="101"/>
      <c r="L863" s="100"/>
      <c r="M863" s="100"/>
      <c r="N863" s="96" t="s">
        <v>3196</v>
      </c>
      <c r="O863" s="100"/>
      <c r="P863" s="99"/>
      <c r="Q863" s="99"/>
      <c r="R863" s="104" t="s">
        <v>112</v>
      </c>
      <c r="S863" s="104" t="s">
        <v>112</v>
      </c>
      <c r="T863" s="98"/>
      <c r="U863" s="99" t="s">
        <v>2530</v>
      </c>
      <c r="V863" s="100" t="s">
        <v>34</v>
      </c>
      <c r="W863" s="9">
        <f t="shared" ca="1" si="77"/>
        <v>368</v>
      </c>
      <c r="X863" s="9" t="str">
        <f t="shared" ca="1" si="78"/>
        <v>Above 1 Year</v>
      </c>
      <c r="Y863" s="9" t="str">
        <f t="shared" ref="Y863:Y904" ca="1" si="79">IF(T863&lt;&gt;"",DATEDIF(T863,TODAY(),"D"),"")</f>
        <v/>
      </c>
      <c r="Z863" s="9" t="str">
        <f t="shared" ref="Z863:Z904" ca="1" si="80">IF(Y863&lt;&gt;"",IF(Y863&gt;365,"Above 1 Year",IF(AND(Y863&lt;=365,Y863&gt;180),"Above 6 Months",IF(AND(Y863&lt;=180,Y863&gt;90),"Above 3 Months",IF(AND(Y863&lt;=90,Y863&gt;60),"Above 60 Days",IF(AND(Y863&lt;=60,Y863&gt;45),"45 to 60 Days","Below 45 Days"))))),"")</f>
        <v/>
      </c>
      <c r="AA863" s="100"/>
      <c r="AB863" s="97" t="s">
        <v>5026</v>
      </c>
      <c r="AC863" s="97" t="str">
        <f t="shared" ca="1" si="76"/>
        <v>Above 1 Year</v>
      </c>
    </row>
    <row r="864" spans="1:29" s="24" customFormat="1" ht="25.5" customHeight="1" x14ac:dyDescent="0.25">
      <c r="A864" s="96">
        <v>863</v>
      </c>
      <c r="B864" s="97" t="s">
        <v>65</v>
      </c>
      <c r="C864" s="97" t="s">
        <v>1951</v>
      </c>
      <c r="D864" s="96" t="s">
        <v>901</v>
      </c>
      <c r="E864" s="98">
        <v>45944</v>
      </c>
      <c r="F864" s="96" t="s">
        <v>232</v>
      </c>
      <c r="G864" s="96">
        <v>2025</v>
      </c>
      <c r="H864" s="97" t="s">
        <v>116</v>
      </c>
      <c r="I864" s="97" t="s">
        <v>116</v>
      </c>
      <c r="J864" s="96" t="s">
        <v>116</v>
      </c>
      <c r="K864" s="98"/>
      <c r="L864" s="96"/>
      <c r="M864" s="96"/>
      <c r="N864" s="96" t="s">
        <v>3196</v>
      </c>
      <c r="O864" s="96"/>
      <c r="P864" s="97"/>
      <c r="Q864" s="97"/>
      <c r="R864" s="104" t="s">
        <v>50</v>
      </c>
      <c r="S864" s="104" t="s">
        <v>50</v>
      </c>
      <c r="T864" s="98"/>
      <c r="U864" s="97" t="s">
        <v>2533</v>
      </c>
      <c r="V864" s="96" t="s">
        <v>34</v>
      </c>
      <c r="W864" s="9">
        <f t="shared" ca="1" si="77"/>
        <v>367</v>
      </c>
      <c r="X864" s="9" t="str">
        <f t="shared" ca="1" si="78"/>
        <v>Above 1 Year</v>
      </c>
      <c r="Y864" s="9" t="str">
        <f t="shared" ca="1" si="79"/>
        <v/>
      </c>
      <c r="Z864" s="9" t="str">
        <f t="shared" ca="1" si="80"/>
        <v/>
      </c>
      <c r="AA864" s="97"/>
      <c r="AB864" s="97" t="s">
        <v>5027</v>
      </c>
      <c r="AC864" s="97" t="str">
        <f t="shared" ref="AC864:AC905" ca="1" si="81">IF(S864="SC/PRC/CC No. Awaited","",X864)</f>
        <v>Above 1 Year</v>
      </c>
    </row>
    <row r="865" spans="1:29" s="24" customFormat="1" ht="25.5" customHeight="1" x14ac:dyDescent="0.25">
      <c r="A865" s="96">
        <v>864</v>
      </c>
      <c r="B865" s="97" t="s">
        <v>68</v>
      </c>
      <c r="C865" s="97" t="s">
        <v>2498</v>
      </c>
      <c r="D865" s="96" t="s">
        <v>2501</v>
      </c>
      <c r="E865" s="98">
        <v>45944</v>
      </c>
      <c r="F865" s="96" t="s">
        <v>232</v>
      </c>
      <c r="G865" s="96">
        <v>2025</v>
      </c>
      <c r="H865" s="97" t="s">
        <v>115</v>
      </c>
      <c r="I865" s="97" t="s">
        <v>154</v>
      </c>
      <c r="J865" s="96" t="s">
        <v>31</v>
      </c>
      <c r="K865" s="98"/>
      <c r="L865" s="96"/>
      <c r="M865" s="96"/>
      <c r="N865" s="96" t="s">
        <v>3196</v>
      </c>
      <c r="O865" s="96"/>
      <c r="P865" s="97"/>
      <c r="Q865" s="97"/>
      <c r="R865" s="104" t="s">
        <v>50</v>
      </c>
      <c r="S865" s="104" t="s">
        <v>50</v>
      </c>
      <c r="T865" s="98"/>
      <c r="U865" s="97" t="s">
        <v>2532</v>
      </c>
      <c r="V865" s="96" t="s">
        <v>34</v>
      </c>
      <c r="W865" s="9">
        <f t="shared" ca="1" si="77"/>
        <v>367</v>
      </c>
      <c r="X865" s="9" t="str">
        <f t="shared" ca="1" si="78"/>
        <v>Above 1 Year</v>
      </c>
      <c r="Y865" s="9" t="str">
        <f t="shared" ca="1" si="79"/>
        <v/>
      </c>
      <c r="Z865" s="9" t="str">
        <f t="shared" ca="1" si="80"/>
        <v/>
      </c>
      <c r="AA865" s="97"/>
      <c r="AB865" s="97" t="s">
        <v>5028</v>
      </c>
      <c r="AC865" s="97" t="str">
        <f t="shared" ca="1" si="81"/>
        <v>Above 1 Year</v>
      </c>
    </row>
    <row r="866" spans="1:29" s="24" customFormat="1" ht="25.5" customHeight="1" x14ac:dyDescent="0.25">
      <c r="A866" s="96">
        <v>865</v>
      </c>
      <c r="B866" s="97" t="s">
        <v>38</v>
      </c>
      <c r="C866" s="97" t="s">
        <v>2335</v>
      </c>
      <c r="D866" s="96" t="s">
        <v>901</v>
      </c>
      <c r="E866" s="98">
        <v>45945</v>
      </c>
      <c r="F866" s="96" t="s">
        <v>232</v>
      </c>
      <c r="G866" s="96">
        <v>2025</v>
      </c>
      <c r="H866" s="97" t="s">
        <v>116</v>
      </c>
      <c r="I866" s="97" t="s">
        <v>116</v>
      </c>
      <c r="J866" s="96" t="s">
        <v>116</v>
      </c>
      <c r="K866" s="98"/>
      <c r="L866" s="96"/>
      <c r="M866" s="96"/>
      <c r="N866" s="96" t="s">
        <v>3196</v>
      </c>
      <c r="O866" s="96"/>
      <c r="P866" s="97"/>
      <c r="Q866" s="97"/>
      <c r="R866" s="104" t="s">
        <v>50</v>
      </c>
      <c r="S866" s="104" t="s">
        <v>50</v>
      </c>
      <c r="T866" s="98"/>
      <c r="U866" s="97" t="s">
        <v>2536</v>
      </c>
      <c r="V866" s="96" t="s">
        <v>34</v>
      </c>
      <c r="W866" s="9">
        <f t="shared" ca="1" si="77"/>
        <v>366</v>
      </c>
      <c r="X866" s="9" t="str">
        <f t="shared" ca="1" si="78"/>
        <v>Above 1 Year</v>
      </c>
      <c r="Y866" s="9" t="str">
        <f t="shared" ca="1" si="79"/>
        <v/>
      </c>
      <c r="Z866" s="9" t="str">
        <f t="shared" ca="1" si="80"/>
        <v/>
      </c>
      <c r="AA866" s="97"/>
      <c r="AB866" s="97" t="s">
        <v>5029</v>
      </c>
      <c r="AC866" s="97" t="str">
        <f t="shared" ca="1" si="81"/>
        <v>Above 1 Year</v>
      </c>
    </row>
    <row r="867" spans="1:29" s="24" customFormat="1" ht="25.5" customHeight="1" x14ac:dyDescent="0.25">
      <c r="A867" s="96">
        <v>866</v>
      </c>
      <c r="B867" s="97" t="s">
        <v>68</v>
      </c>
      <c r="C867" s="97" t="s">
        <v>2497</v>
      </c>
      <c r="D867" s="96" t="s">
        <v>2502</v>
      </c>
      <c r="E867" s="98">
        <v>45945</v>
      </c>
      <c r="F867" s="96" t="s">
        <v>232</v>
      </c>
      <c r="G867" s="96">
        <v>2025</v>
      </c>
      <c r="H867" s="97" t="s">
        <v>39</v>
      </c>
      <c r="I867" s="97" t="s">
        <v>39</v>
      </c>
      <c r="J867" s="96" t="s">
        <v>31</v>
      </c>
      <c r="K867" s="98"/>
      <c r="L867" s="96"/>
      <c r="M867" s="96"/>
      <c r="N867" s="96" t="s">
        <v>3196</v>
      </c>
      <c r="O867" s="96"/>
      <c r="P867" s="97"/>
      <c r="Q867" s="97"/>
      <c r="R867" s="104" t="s">
        <v>50</v>
      </c>
      <c r="S867" s="104" t="s">
        <v>50</v>
      </c>
      <c r="T867" s="98"/>
      <c r="U867" s="97" t="s">
        <v>2534</v>
      </c>
      <c r="V867" s="96" t="s">
        <v>34</v>
      </c>
      <c r="W867" s="9">
        <f t="shared" ca="1" si="77"/>
        <v>366</v>
      </c>
      <c r="X867" s="9" t="str">
        <f t="shared" ca="1" si="78"/>
        <v>Above 1 Year</v>
      </c>
      <c r="Y867" s="9" t="str">
        <f t="shared" ca="1" si="79"/>
        <v/>
      </c>
      <c r="Z867" s="9" t="str">
        <f t="shared" ca="1" si="80"/>
        <v/>
      </c>
      <c r="AA867" s="97"/>
      <c r="AB867" s="97" t="s">
        <v>5030</v>
      </c>
      <c r="AC867" s="97" t="str">
        <f t="shared" ca="1" si="81"/>
        <v>Above 1 Year</v>
      </c>
    </row>
    <row r="868" spans="1:29" s="24" customFormat="1" ht="25.5" customHeight="1" x14ac:dyDescent="0.25">
      <c r="A868" s="96">
        <v>867</v>
      </c>
      <c r="B868" s="97" t="s">
        <v>95</v>
      </c>
      <c r="C868" s="97" t="s">
        <v>2110</v>
      </c>
      <c r="D868" s="96" t="s">
        <v>600</v>
      </c>
      <c r="E868" s="98">
        <v>45945</v>
      </c>
      <c r="F868" s="96" t="s">
        <v>232</v>
      </c>
      <c r="G868" s="96">
        <v>2025</v>
      </c>
      <c r="H868" s="97" t="s">
        <v>48</v>
      </c>
      <c r="I868" s="97" t="s">
        <v>49</v>
      </c>
      <c r="J868" s="96" t="s">
        <v>31</v>
      </c>
      <c r="K868" s="98"/>
      <c r="L868" s="96"/>
      <c r="M868" s="96"/>
      <c r="N868" s="96" t="s">
        <v>3196</v>
      </c>
      <c r="O868" s="96"/>
      <c r="P868" s="97"/>
      <c r="Q868" s="97"/>
      <c r="R868" s="104" t="s">
        <v>112</v>
      </c>
      <c r="S868" s="104" t="s">
        <v>112</v>
      </c>
      <c r="T868" s="98"/>
      <c r="U868" s="97" t="s">
        <v>2535</v>
      </c>
      <c r="V868" s="96" t="s">
        <v>34</v>
      </c>
      <c r="W868" s="9">
        <f t="shared" ca="1" si="77"/>
        <v>366</v>
      </c>
      <c r="X868" s="9" t="str">
        <f t="shared" ca="1" si="78"/>
        <v>Above 1 Year</v>
      </c>
      <c r="Y868" s="9" t="str">
        <f t="shared" ca="1" si="79"/>
        <v/>
      </c>
      <c r="Z868" s="9" t="str">
        <f t="shared" ca="1" si="80"/>
        <v/>
      </c>
      <c r="AA868" s="97" t="s">
        <v>2513</v>
      </c>
      <c r="AB868" s="97" t="s">
        <v>5031</v>
      </c>
      <c r="AC868" s="97" t="str">
        <f t="shared" ca="1" si="81"/>
        <v>Above 1 Year</v>
      </c>
    </row>
    <row r="869" spans="1:29" s="24" customFormat="1" ht="25.5" customHeight="1" x14ac:dyDescent="0.25">
      <c r="A869" s="96">
        <v>868</v>
      </c>
      <c r="B869" s="97" t="s">
        <v>105</v>
      </c>
      <c r="C869" s="97" t="s">
        <v>2015</v>
      </c>
      <c r="D869" s="96" t="s">
        <v>2503</v>
      </c>
      <c r="E869" s="98">
        <v>45946</v>
      </c>
      <c r="F869" s="96" t="s">
        <v>232</v>
      </c>
      <c r="G869" s="96">
        <v>2025</v>
      </c>
      <c r="H869" s="97" t="s">
        <v>131</v>
      </c>
      <c r="I869" s="97" t="s">
        <v>93</v>
      </c>
      <c r="J869" s="96" t="s">
        <v>31</v>
      </c>
      <c r="K869" s="98">
        <v>46037</v>
      </c>
      <c r="L869" s="96" t="s">
        <v>191</v>
      </c>
      <c r="M869" s="96"/>
      <c r="N869" s="96" t="s">
        <v>3196</v>
      </c>
      <c r="O869" s="96"/>
      <c r="P869" s="97"/>
      <c r="Q869" s="97"/>
      <c r="R869" s="104" t="s">
        <v>2664</v>
      </c>
      <c r="S869" s="104" t="s">
        <v>2664</v>
      </c>
      <c r="T869" s="98">
        <v>46037</v>
      </c>
      <c r="U869" s="97" t="s">
        <v>2537</v>
      </c>
      <c r="V869" s="96" t="s">
        <v>34</v>
      </c>
      <c r="W869" s="9">
        <f t="shared" ca="1" si="77"/>
        <v>365</v>
      </c>
      <c r="X869" s="9" t="str">
        <f t="shared" ca="1" si="78"/>
        <v>Above 6 Months</v>
      </c>
      <c r="Y869" s="9">
        <f t="shared" ca="1" si="79"/>
        <v>274</v>
      </c>
      <c r="Z869" s="9" t="str">
        <f t="shared" ca="1" si="80"/>
        <v>Above 6 Months</v>
      </c>
      <c r="AA869" s="97"/>
      <c r="AB869" s="97" t="s">
        <v>5032</v>
      </c>
      <c r="AC869" s="97" t="str">
        <f t="shared" ca="1" si="81"/>
        <v>Above 6 Months</v>
      </c>
    </row>
    <row r="870" spans="1:29" s="24" customFormat="1" ht="25.5" customHeight="1" x14ac:dyDescent="0.25">
      <c r="A870" s="96">
        <v>869</v>
      </c>
      <c r="B870" s="97" t="s">
        <v>118</v>
      </c>
      <c r="C870" s="97" t="s">
        <v>1886</v>
      </c>
      <c r="D870" s="96" t="s">
        <v>1315</v>
      </c>
      <c r="E870" s="98">
        <v>45948</v>
      </c>
      <c r="F870" s="96" t="s">
        <v>232</v>
      </c>
      <c r="G870" s="96">
        <v>2025</v>
      </c>
      <c r="H870" s="97" t="s">
        <v>70</v>
      </c>
      <c r="I870" s="97" t="s">
        <v>70</v>
      </c>
      <c r="J870" s="96" t="s">
        <v>70</v>
      </c>
      <c r="K870" s="98"/>
      <c r="L870" s="96"/>
      <c r="M870" s="96"/>
      <c r="N870" s="96" t="s">
        <v>3196</v>
      </c>
      <c r="O870" s="96"/>
      <c r="P870" s="97"/>
      <c r="Q870" s="97"/>
      <c r="R870" s="104" t="s">
        <v>112</v>
      </c>
      <c r="S870" s="104" t="s">
        <v>112</v>
      </c>
      <c r="T870" s="98"/>
      <c r="U870" s="97" t="s">
        <v>2539</v>
      </c>
      <c r="V870" s="96" t="s">
        <v>34</v>
      </c>
      <c r="W870" s="9">
        <f t="shared" ca="1" si="77"/>
        <v>363</v>
      </c>
      <c r="X870" s="9" t="str">
        <f t="shared" ca="1" si="78"/>
        <v>Above 6 Months</v>
      </c>
      <c r="Y870" s="9" t="str">
        <f t="shared" ca="1" si="79"/>
        <v/>
      </c>
      <c r="Z870" s="9" t="str">
        <f t="shared" ca="1" si="80"/>
        <v/>
      </c>
      <c r="AA870" s="97"/>
      <c r="AB870" s="97" t="s">
        <v>5034</v>
      </c>
      <c r="AC870" s="97" t="str">
        <f t="shared" ca="1" si="81"/>
        <v>Above 6 Months</v>
      </c>
    </row>
    <row r="871" spans="1:29" s="24" customFormat="1" ht="25.5" customHeight="1" x14ac:dyDescent="0.25">
      <c r="A871" s="96">
        <v>870</v>
      </c>
      <c r="B871" s="97" t="s">
        <v>114</v>
      </c>
      <c r="C871" s="97" t="s">
        <v>2141</v>
      </c>
      <c r="D871" s="96" t="s">
        <v>1027</v>
      </c>
      <c r="E871" s="98">
        <v>45950</v>
      </c>
      <c r="F871" s="96" t="s">
        <v>232</v>
      </c>
      <c r="G871" s="96">
        <v>2025</v>
      </c>
      <c r="H871" s="97" t="s">
        <v>48</v>
      </c>
      <c r="I871" s="97" t="s">
        <v>49</v>
      </c>
      <c r="J871" s="96" t="s">
        <v>31</v>
      </c>
      <c r="K871" s="98"/>
      <c r="L871" s="96"/>
      <c r="M871" s="96"/>
      <c r="N871" s="96" t="s">
        <v>3196</v>
      </c>
      <c r="O871" s="96"/>
      <c r="P871" s="97"/>
      <c r="Q871" s="97"/>
      <c r="R871" s="104" t="s">
        <v>112</v>
      </c>
      <c r="S871" s="104" t="s">
        <v>112</v>
      </c>
      <c r="T871" s="98"/>
      <c r="U871" s="97" t="s">
        <v>2540</v>
      </c>
      <c r="V871" s="96" t="s">
        <v>34</v>
      </c>
      <c r="W871" s="9">
        <f t="shared" ca="1" si="77"/>
        <v>361</v>
      </c>
      <c r="X871" s="9" t="str">
        <f t="shared" ca="1" si="78"/>
        <v>Above 6 Months</v>
      </c>
      <c r="Y871" s="9" t="str">
        <f t="shared" ca="1" si="79"/>
        <v/>
      </c>
      <c r="Z871" s="9" t="str">
        <f t="shared" ca="1" si="80"/>
        <v/>
      </c>
      <c r="AA871" s="97" t="s">
        <v>2513</v>
      </c>
      <c r="AB871" s="97" t="s">
        <v>5035</v>
      </c>
      <c r="AC871" s="97" t="str">
        <f t="shared" ca="1" si="81"/>
        <v>Above 6 Months</v>
      </c>
    </row>
    <row r="872" spans="1:29" s="24" customFormat="1" ht="25.5" customHeight="1" x14ac:dyDescent="0.25">
      <c r="A872" s="96">
        <v>871</v>
      </c>
      <c r="B872" s="97" t="s">
        <v>28</v>
      </c>
      <c r="C872" s="97" t="s">
        <v>2110</v>
      </c>
      <c r="D872" s="96" t="s">
        <v>1027</v>
      </c>
      <c r="E872" s="98">
        <v>45953</v>
      </c>
      <c r="F872" s="96" t="s">
        <v>232</v>
      </c>
      <c r="G872" s="96">
        <v>2025</v>
      </c>
      <c r="H872" s="97" t="s">
        <v>48</v>
      </c>
      <c r="I872" s="97" t="s">
        <v>49</v>
      </c>
      <c r="J872" s="96" t="s">
        <v>31</v>
      </c>
      <c r="K872" s="98"/>
      <c r="L872" s="96"/>
      <c r="M872" s="96"/>
      <c r="N872" s="96" t="s">
        <v>3196</v>
      </c>
      <c r="O872" s="96"/>
      <c r="P872" s="97"/>
      <c r="Q872" s="97"/>
      <c r="R872" s="104" t="s">
        <v>112</v>
      </c>
      <c r="S872" s="104" t="s">
        <v>112</v>
      </c>
      <c r="T872" s="98"/>
      <c r="U872" s="97" t="s">
        <v>2543</v>
      </c>
      <c r="V872" s="96" t="s">
        <v>34</v>
      </c>
      <c r="W872" s="9">
        <f t="shared" ca="1" si="77"/>
        <v>358</v>
      </c>
      <c r="X872" s="9" t="str">
        <f t="shared" ca="1" si="78"/>
        <v>Above 6 Months</v>
      </c>
      <c r="Y872" s="9" t="str">
        <f t="shared" ca="1" si="79"/>
        <v/>
      </c>
      <c r="Z872" s="9" t="str">
        <f t="shared" ca="1" si="80"/>
        <v/>
      </c>
      <c r="AA872" s="97" t="s">
        <v>2513</v>
      </c>
      <c r="AB872" s="97" t="s">
        <v>5038</v>
      </c>
      <c r="AC872" s="97" t="str">
        <f t="shared" ca="1" si="81"/>
        <v>Above 6 Months</v>
      </c>
    </row>
    <row r="873" spans="1:29" s="24" customFormat="1" ht="25.5" customHeight="1" x14ac:dyDescent="0.25">
      <c r="A873" s="96">
        <v>872</v>
      </c>
      <c r="B873" s="97" t="s">
        <v>28</v>
      </c>
      <c r="C873" s="97" t="s">
        <v>2116</v>
      </c>
      <c r="D873" s="96" t="s">
        <v>693</v>
      </c>
      <c r="E873" s="98">
        <v>45954</v>
      </c>
      <c r="F873" s="96" t="s">
        <v>232</v>
      </c>
      <c r="G873" s="96">
        <v>2025</v>
      </c>
      <c r="H873" s="97" t="s">
        <v>94</v>
      </c>
      <c r="I873" s="97" t="s">
        <v>94</v>
      </c>
      <c r="J873" s="96" t="s">
        <v>31</v>
      </c>
      <c r="K873" s="98"/>
      <c r="L873" s="96"/>
      <c r="M873" s="96"/>
      <c r="N873" s="96" t="s">
        <v>3196</v>
      </c>
      <c r="O873" s="96"/>
      <c r="P873" s="97"/>
      <c r="Q873" s="97"/>
      <c r="R873" s="104" t="s">
        <v>128</v>
      </c>
      <c r="S873" s="104" t="s">
        <v>112</v>
      </c>
      <c r="T873" s="98"/>
      <c r="U873" s="97" t="s">
        <v>2544</v>
      </c>
      <c r="V873" s="96" t="s">
        <v>34</v>
      </c>
      <c r="W873" s="9">
        <f t="shared" ca="1" si="77"/>
        <v>357</v>
      </c>
      <c r="X873" s="9" t="str">
        <f t="shared" ca="1" si="78"/>
        <v>Above 6 Months</v>
      </c>
      <c r="Y873" s="9" t="str">
        <f t="shared" ca="1" si="79"/>
        <v/>
      </c>
      <c r="Z873" s="9" t="str">
        <f t="shared" ca="1" si="80"/>
        <v/>
      </c>
      <c r="AA873" s="97"/>
      <c r="AB873" s="97" t="s">
        <v>5039</v>
      </c>
      <c r="AC873" s="97" t="str">
        <f t="shared" ca="1" si="81"/>
        <v>Above 6 Months</v>
      </c>
    </row>
    <row r="874" spans="1:29" s="24" customFormat="1" ht="25.5" customHeight="1" x14ac:dyDescent="0.25">
      <c r="A874" s="96">
        <v>873</v>
      </c>
      <c r="B874" s="97" t="s">
        <v>68</v>
      </c>
      <c r="C874" s="97" t="s">
        <v>2506</v>
      </c>
      <c r="D874" s="96" t="s">
        <v>1474</v>
      </c>
      <c r="E874" s="98">
        <v>45959</v>
      </c>
      <c r="F874" s="96" t="s">
        <v>232</v>
      </c>
      <c r="G874" s="96">
        <v>2025</v>
      </c>
      <c r="H874" s="97" t="s">
        <v>103</v>
      </c>
      <c r="I874" s="97" t="s">
        <v>49</v>
      </c>
      <c r="J874" s="96" t="s">
        <v>31</v>
      </c>
      <c r="K874" s="98"/>
      <c r="L874" s="96"/>
      <c r="M874" s="96"/>
      <c r="N874" s="96" t="s">
        <v>3196</v>
      </c>
      <c r="O874" s="96"/>
      <c r="P874" s="97"/>
      <c r="Q874" s="97"/>
      <c r="R874" s="104" t="s">
        <v>112</v>
      </c>
      <c r="S874" s="104" t="s">
        <v>112</v>
      </c>
      <c r="T874" s="98"/>
      <c r="U874" s="97" t="s">
        <v>2549</v>
      </c>
      <c r="V874" s="96" t="s">
        <v>34</v>
      </c>
      <c r="W874" s="9">
        <f t="shared" ca="1" si="77"/>
        <v>352</v>
      </c>
      <c r="X874" s="9" t="str">
        <f t="shared" ca="1" si="78"/>
        <v>Above 6 Months</v>
      </c>
      <c r="Y874" s="9" t="str">
        <f t="shared" ca="1" si="79"/>
        <v/>
      </c>
      <c r="Z874" s="9" t="str">
        <f t="shared" ca="1" si="80"/>
        <v/>
      </c>
      <c r="AA874" s="97" t="s">
        <v>2513</v>
      </c>
      <c r="AB874" s="97" t="s">
        <v>5043</v>
      </c>
      <c r="AC874" s="97" t="str">
        <f t="shared" ca="1" si="81"/>
        <v>Above 6 Months</v>
      </c>
    </row>
    <row r="875" spans="1:29" s="24" customFormat="1" ht="25.5" customHeight="1" x14ac:dyDescent="0.25">
      <c r="A875" s="96">
        <v>874</v>
      </c>
      <c r="B875" s="97" t="s">
        <v>68</v>
      </c>
      <c r="C875" s="97" t="s">
        <v>2507</v>
      </c>
      <c r="D875" s="96" t="s">
        <v>1354</v>
      </c>
      <c r="E875" s="98">
        <v>45959</v>
      </c>
      <c r="F875" s="96" t="s">
        <v>232</v>
      </c>
      <c r="G875" s="96">
        <v>2025</v>
      </c>
      <c r="H875" s="97" t="s">
        <v>103</v>
      </c>
      <c r="I875" s="97" t="s">
        <v>49</v>
      </c>
      <c r="J875" s="96" t="s">
        <v>31</v>
      </c>
      <c r="K875" s="98"/>
      <c r="L875" s="96"/>
      <c r="M875" s="96"/>
      <c r="N875" s="96" t="s">
        <v>3196</v>
      </c>
      <c r="O875" s="96"/>
      <c r="P875" s="97"/>
      <c r="Q875" s="97"/>
      <c r="R875" s="104" t="s">
        <v>112</v>
      </c>
      <c r="S875" s="104" t="s">
        <v>112</v>
      </c>
      <c r="T875" s="98"/>
      <c r="U875" s="97" t="s">
        <v>2550</v>
      </c>
      <c r="V875" s="96" t="s">
        <v>34</v>
      </c>
      <c r="W875" s="9">
        <f t="shared" ca="1" si="77"/>
        <v>352</v>
      </c>
      <c r="X875" s="9" t="str">
        <f t="shared" ca="1" si="78"/>
        <v>Above 6 Months</v>
      </c>
      <c r="Y875" s="9" t="str">
        <f t="shared" ca="1" si="79"/>
        <v/>
      </c>
      <c r="Z875" s="9" t="str">
        <f t="shared" ca="1" si="80"/>
        <v/>
      </c>
      <c r="AA875" s="97" t="s">
        <v>2513</v>
      </c>
      <c r="AB875" s="97" t="s">
        <v>5044</v>
      </c>
      <c r="AC875" s="97" t="str">
        <f t="shared" ca="1" si="81"/>
        <v>Above 6 Months</v>
      </c>
    </row>
    <row r="876" spans="1:29" s="24" customFormat="1" ht="25.5" customHeight="1" x14ac:dyDescent="0.25">
      <c r="A876" s="96">
        <v>875</v>
      </c>
      <c r="B876" s="97" t="s">
        <v>84</v>
      </c>
      <c r="C876" s="97" t="s">
        <v>2100</v>
      </c>
      <c r="D876" s="96" t="s">
        <v>264</v>
      </c>
      <c r="E876" s="98">
        <v>45959</v>
      </c>
      <c r="F876" s="96" t="s">
        <v>232</v>
      </c>
      <c r="G876" s="96">
        <v>2025</v>
      </c>
      <c r="H876" s="97" t="s">
        <v>59</v>
      </c>
      <c r="I876" s="97" t="s">
        <v>59</v>
      </c>
      <c r="J876" s="96" t="s">
        <v>60</v>
      </c>
      <c r="K876" s="98"/>
      <c r="L876" s="96"/>
      <c r="M876" s="96"/>
      <c r="N876" s="96" t="s">
        <v>3196</v>
      </c>
      <c r="O876" s="96"/>
      <c r="P876" s="97"/>
      <c r="Q876" s="97"/>
      <c r="R876" s="104" t="s">
        <v>112</v>
      </c>
      <c r="S876" s="104" t="s">
        <v>112</v>
      </c>
      <c r="T876" s="98"/>
      <c r="U876" s="97" t="s">
        <v>2548</v>
      </c>
      <c r="V876" s="96" t="s">
        <v>34</v>
      </c>
      <c r="W876" s="9">
        <f t="shared" ca="1" si="77"/>
        <v>352</v>
      </c>
      <c r="X876" s="9" t="str">
        <f t="shared" ca="1" si="78"/>
        <v>Above 6 Months</v>
      </c>
      <c r="Y876" s="9" t="str">
        <f t="shared" ca="1" si="79"/>
        <v/>
      </c>
      <c r="Z876" s="9" t="str">
        <f t="shared" ca="1" si="80"/>
        <v/>
      </c>
      <c r="AA876" s="97"/>
      <c r="AB876" s="97" t="s">
        <v>5045</v>
      </c>
      <c r="AC876" s="97" t="str">
        <f t="shared" ca="1" si="81"/>
        <v>Above 6 Months</v>
      </c>
    </row>
    <row r="877" spans="1:29" s="24" customFormat="1" ht="25.5" customHeight="1" x14ac:dyDescent="0.25">
      <c r="A877" s="96">
        <v>876</v>
      </c>
      <c r="B877" s="97" t="s">
        <v>28</v>
      </c>
      <c r="C877" s="97" t="s">
        <v>2078</v>
      </c>
      <c r="D877" s="96" t="s">
        <v>2512</v>
      </c>
      <c r="E877" s="98">
        <v>45960</v>
      </c>
      <c r="F877" s="96" t="s">
        <v>232</v>
      </c>
      <c r="G877" s="96">
        <v>2025</v>
      </c>
      <c r="H877" s="97" t="s">
        <v>94</v>
      </c>
      <c r="I877" s="97" t="s">
        <v>94</v>
      </c>
      <c r="J877" s="96" t="s">
        <v>31</v>
      </c>
      <c r="K877" s="98"/>
      <c r="L877" s="96"/>
      <c r="M877" s="96"/>
      <c r="N877" s="96" t="s">
        <v>3196</v>
      </c>
      <c r="O877" s="96"/>
      <c r="P877" s="97"/>
      <c r="Q877" s="97"/>
      <c r="R877" s="104" t="s">
        <v>128</v>
      </c>
      <c r="S877" s="104" t="s">
        <v>112</v>
      </c>
      <c r="T877" s="98"/>
      <c r="U877" s="97" t="s">
        <v>2551</v>
      </c>
      <c r="V877" s="96" t="s">
        <v>34</v>
      </c>
      <c r="W877" s="9">
        <f t="shared" ca="1" si="77"/>
        <v>351</v>
      </c>
      <c r="X877" s="9" t="str">
        <f t="shared" ca="1" si="78"/>
        <v>Above 6 Months</v>
      </c>
      <c r="Y877" s="9" t="str">
        <f t="shared" ca="1" si="79"/>
        <v/>
      </c>
      <c r="Z877" s="9" t="str">
        <f t="shared" ca="1" si="80"/>
        <v/>
      </c>
      <c r="AA877" s="97"/>
      <c r="AB877" s="97" t="s">
        <v>5046</v>
      </c>
      <c r="AC877" s="97" t="str">
        <f t="shared" ca="1" si="81"/>
        <v>Above 6 Months</v>
      </c>
    </row>
    <row r="878" spans="1:29" s="24" customFormat="1" ht="25.5" customHeight="1" x14ac:dyDescent="0.25">
      <c r="A878" s="96">
        <v>877</v>
      </c>
      <c r="B878" s="97" t="s">
        <v>68</v>
      </c>
      <c r="C878" s="97" t="s">
        <v>2509</v>
      </c>
      <c r="D878" s="96" t="s">
        <v>2235</v>
      </c>
      <c r="E878" s="98">
        <v>45962</v>
      </c>
      <c r="F878" s="96" t="s">
        <v>206</v>
      </c>
      <c r="G878" s="96">
        <v>2025</v>
      </c>
      <c r="H878" s="97" t="s">
        <v>39</v>
      </c>
      <c r="I878" s="97" t="s">
        <v>39</v>
      </c>
      <c r="J878" s="96" t="s">
        <v>31</v>
      </c>
      <c r="K878" s="98"/>
      <c r="L878" s="96"/>
      <c r="M878" s="96"/>
      <c r="N878" s="96" t="s">
        <v>3196</v>
      </c>
      <c r="O878" s="96"/>
      <c r="P878" s="97"/>
      <c r="Q878" s="97"/>
      <c r="R878" s="104" t="s">
        <v>40</v>
      </c>
      <c r="S878" s="104" t="s">
        <v>137</v>
      </c>
      <c r="T878" s="98">
        <v>46304</v>
      </c>
      <c r="U878" s="97" t="s">
        <v>2617</v>
      </c>
      <c r="V878" s="96" t="s">
        <v>34</v>
      </c>
      <c r="W878" s="9">
        <f t="shared" ca="1" si="77"/>
        <v>349</v>
      </c>
      <c r="X878" s="9" t="str">
        <f t="shared" ca="1" si="78"/>
        <v>Above 6 Months</v>
      </c>
      <c r="Y878" s="9">
        <f t="shared" ca="1" si="79"/>
        <v>7</v>
      </c>
      <c r="Z878" s="9" t="str">
        <f t="shared" ca="1" si="80"/>
        <v>Below 45 Days</v>
      </c>
      <c r="AA878" s="97"/>
      <c r="AB878" s="97" t="s">
        <v>5048</v>
      </c>
      <c r="AC878" s="97" t="str">
        <f t="shared" ca="1" si="81"/>
        <v>Above 6 Months</v>
      </c>
    </row>
    <row r="879" spans="1:29" s="24" customFormat="1" ht="25.5" customHeight="1" x14ac:dyDescent="0.25">
      <c r="A879" s="96">
        <v>878</v>
      </c>
      <c r="B879" s="62" t="s">
        <v>65</v>
      </c>
      <c r="C879" s="73" t="s">
        <v>1841</v>
      </c>
      <c r="D879" s="63" t="s">
        <v>2573</v>
      </c>
      <c r="E879" s="64">
        <v>45963</v>
      </c>
      <c r="F879" s="65" t="s">
        <v>206</v>
      </c>
      <c r="G879" s="65">
        <v>2025</v>
      </c>
      <c r="H879" s="63" t="s">
        <v>94</v>
      </c>
      <c r="I879" s="61" t="s">
        <v>94</v>
      </c>
      <c r="J879" s="61" t="s">
        <v>31</v>
      </c>
      <c r="K879" s="28"/>
      <c r="L879" s="61"/>
      <c r="M879" s="28"/>
      <c r="N879" s="96" t="s">
        <v>3196</v>
      </c>
      <c r="O879" s="61"/>
      <c r="P879" s="28"/>
      <c r="Q879" s="61"/>
      <c r="R879" s="104" t="s">
        <v>112</v>
      </c>
      <c r="S879" s="104" t="s">
        <v>50</v>
      </c>
      <c r="T879" s="98"/>
      <c r="U879" s="18" t="s">
        <v>2605</v>
      </c>
      <c r="V879" s="60" t="s">
        <v>34</v>
      </c>
      <c r="W879" s="9">
        <f t="shared" ca="1" si="77"/>
        <v>348</v>
      </c>
      <c r="X879" s="9" t="str">
        <f t="shared" ca="1" si="78"/>
        <v>Above 6 Months</v>
      </c>
      <c r="Y879" s="9" t="str">
        <f t="shared" ca="1" si="79"/>
        <v/>
      </c>
      <c r="Z879" s="9" t="str">
        <f t="shared" ca="1" si="80"/>
        <v/>
      </c>
      <c r="AA879" s="61"/>
      <c r="AB879" s="97" t="s">
        <v>5050</v>
      </c>
      <c r="AC879" s="97" t="str">
        <f t="shared" ca="1" si="81"/>
        <v>Above 6 Months</v>
      </c>
    </row>
    <row r="880" spans="1:29" s="24" customFormat="1" ht="25.5" customHeight="1" x14ac:dyDescent="0.25">
      <c r="A880" s="96">
        <v>879</v>
      </c>
      <c r="B880" s="62" t="s">
        <v>65</v>
      </c>
      <c r="C880" s="73" t="s">
        <v>1997</v>
      </c>
      <c r="D880" s="63" t="s">
        <v>845</v>
      </c>
      <c r="E880" s="64">
        <v>45963</v>
      </c>
      <c r="F880" s="65" t="s">
        <v>206</v>
      </c>
      <c r="G880" s="65">
        <v>2025</v>
      </c>
      <c r="H880" s="63" t="s">
        <v>116</v>
      </c>
      <c r="I880" s="61" t="s">
        <v>116</v>
      </c>
      <c r="J880" s="61" t="s">
        <v>116</v>
      </c>
      <c r="K880" s="28"/>
      <c r="L880" s="61"/>
      <c r="M880" s="28"/>
      <c r="N880" s="96" t="s">
        <v>3196</v>
      </c>
      <c r="O880" s="61"/>
      <c r="P880" s="28"/>
      <c r="Q880" s="61"/>
      <c r="R880" s="104" t="s">
        <v>50</v>
      </c>
      <c r="S880" s="104" t="s">
        <v>50</v>
      </c>
      <c r="T880" s="98"/>
      <c r="U880" s="18" t="s">
        <v>2606</v>
      </c>
      <c r="V880" s="60" t="s">
        <v>34</v>
      </c>
      <c r="W880" s="9">
        <f t="shared" ca="1" si="77"/>
        <v>348</v>
      </c>
      <c r="X880" s="9" t="str">
        <f t="shared" ca="1" si="78"/>
        <v>Above 6 Months</v>
      </c>
      <c r="Y880" s="9" t="str">
        <f t="shared" ca="1" si="79"/>
        <v/>
      </c>
      <c r="Z880" s="9" t="str">
        <f t="shared" ca="1" si="80"/>
        <v/>
      </c>
      <c r="AA880" s="61"/>
      <c r="AB880" s="97" t="s">
        <v>5051</v>
      </c>
      <c r="AC880" s="97" t="str">
        <f t="shared" ca="1" si="81"/>
        <v>Above 6 Months</v>
      </c>
    </row>
    <row r="881" spans="1:29" s="24" customFormat="1" ht="25.5" customHeight="1" x14ac:dyDescent="0.25">
      <c r="A881" s="96">
        <v>880</v>
      </c>
      <c r="B881" s="62" t="s">
        <v>68</v>
      </c>
      <c r="C881" s="73" t="s">
        <v>2510</v>
      </c>
      <c r="D881" s="63" t="s">
        <v>980</v>
      </c>
      <c r="E881" s="64">
        <v>45963</v>
      </c>
      <c r="F881" s="65" t="s">
        <v>206</v>
      </c>
      <c r="G881" s="65">
        <v>2025</v>
      </c>
      <c r="H881" s="63" t="s">
        <v>77</v>
      </c>
      <c r="I881" s="61" t="s">
        <v>72</v>
      </c>
      <c r="J881" s="61" t="s">
        <v>31</v>
      </c>
      <c r="K881" s="28"/>
      <c r="L881" s="61"/>
      <c r="M881" s="28"/>
      <c r="N881" s="96" t="s">
        <v>3196</v>
      </c>
      <c r="O881" s="61"/>
      <c r="P881" s="28"/>
      <c r="Q881" s="61"/>
      <c r="R881" s="104" t="s">
        <v>112</v>
      </c>
      <c r="S881" s="104" t="s">
        <v>112</v>
      </c>
      <c r="T881" s="98"/>
      <c r="U881" s="18" t="s">
        <v>2618</v>
      </c>
      <c r="V881" s="60" t="s">
        <v>34</v>
      </c>
      <c r="W881" s="9">
        <f t="shared" ca="1" si="77"/>
        <v>348</v>
      </c>
      <c r="X881" s="9" t="str">
        <f t="shared" ca="1" si="78"/>
        <v>Above 6 Months</v>
      </c>
      <c r="Y881" s="9" t="str">
        <f t="shared" ca="1" si="79"/>
        <v/>
      </c>
      <c r="Z881" s="9" t="str">
        <f t="shared" ca="1" si="80"/>
        <v/>
      </c>
      <c r="AA881" s="61"/>
      <c r="AB881" s="97" t="s">
        <v>5052</v>
      </c>
      <c r="AC881" s="97" t="str">
        <f t="shared" ca="1" si="81"/>
        <v>Above 6 Months</v>
      </c>
    </row>
    <row r="882" spans="1:29" s="24" customFormat="1" ht="25.5" customHeight="1" x14ac:dyDescent="0.25">
      <c r="A882" s="96">
        <v>881</v>
      </c>
      <c r="B882" s="62" t="s">
        <v>113</v>
      </c>
      <c r="C882" s="73" t="s">
        <v>2097</v>
      </c>
      <c r="D882" s="63" t="s">
        <v>2574</v>
      </c>
      <c r="E882" s="64">
        <v>45965</v>
      </c>
      <c r="F882" s="65" t="s">
        <v>206</v>
      </c>
      <c r="G882" s="65">
        <v>2025</v>
      </c>
      <c r="H882" s="63" t="s">
        <v>94</v>
      </c>
      <c r="I882" s="61" t="s">
        <v>94</v>
      </c>
      <c r="J882" s="61" t="s">
        <v>31</v>
      </c>
      <c r="K882" s="28"/>
      <c r="L882" s="61"/>
      <c r="M882" s="28"/>
      <c r="N882" s="96" t="s">
        <v>3196</v>
      </c>
      <c r="O882" s="61"/>
      <c r="P882" s="28"/>
      <c r="Q882" s="61"/>
      <c r="R882" s="104" t="s">
        <v>128</v>
      </c>
      <c r="S882" s="104" t="s">
        <v>128</v>
      </c>
      <c r="T882" s="98"/>
      <c r="U882" s="18" t="s">
        <v>2613</v>
      </c>
      <c r="V882" s="60" t="s">
        <v>34</v>
      </c>
      <c r="W882" s="9">
        <f t="shared" ca="1" si="77"/>
        <v>346</v>
      </c>
      <c r="X882" s="9" t="str">
        <f t="shared" ca="1" si="78"/>
        <v>Above 6 Months</v>
      </c>
      <c r="Y882" s="9" t="str">
        <f t="shared" ca="1" si="79"/>
        <v/>
      </c>
      <c r="Z882" s="9" t="str">
        <f t="shared" ca="1" si="80"/>
        <v/>
      </c>
      <c r="AA882" s="61"/>
      <c r="AB882" s="97" t="s">
        <v>5053</v>
      </c>
      <c r="AC882" s="97" t="str">
        <f t="shared" ca="1" si="81"/>
        <v>Above 6 Months</v>
      </c>
    </row>
    <row r="883" spans="1:29" s="24" customFormat="1" ht="25.5" customHeight="1" x14ac:dyDescent="0.25">
      <c r="A883" s="96">
        <v>882</v>
      </c>
      <c r="B883" s="62" t="s">
        <v>78</v>
      </c>
      <c r="C883" s="73" t="s">
        <v>2072</v>
      </c>
      <c r="D883" s="63" t="s">
        <v>2589</v>
      </c>
      <c r="E883" s="64">
        <v>45965</v>
      </c>
      <c r="F883" s="65" t="s">
        <v>206</v>
      </c>
      <c r="G883" s="65">
        <v>2025</v>
      </c>
      <c r="H883" s="63" t="s">
        <v>94</v>
      </c>
      <c r="I883" s="61" t="s">
        <v>94</v>
      </c>
      <c r="J883" s="61" t="s">
        <v>31</v>
      </c>
      <c r="K883" s="28"/>
      <c r="L883" s="61"/>
      <c r="M883" s="28"/>
      <c r="N883" s="96" t="s">
        <v>3196</v>
      </c>
      <c r="O883" s="61"/>
      <c r="P883" s="28"/>
      <c r="Q883" s="61"/>
      <c r="R883" s="104" t="s">
        <v>112</v>
      </c>
      <c r="S883" s="104" t="s">
        <v>177</v>
      </c>
      <c r="T883" s="98">
        <v>46251</v>
      </c>
      <c r="U883" s="18" t="s">
        <v>2627</v>
      </c>
      <c r="V883" s="60" t="s">
        <v>34</v>
      </c>
      <c r="W883" s="9">
        <f t="shared" ca="1" si="77"/>
        <v>346</v>
      </c>
      <c r="X883" s="9" t="str">
        <f t="shared" ca="1" si="78"/>
        <v>Above 6 Months</v>
      </c>
      <c r="Y883" s="9">
        <f t="shared" ca="1" si="79"/>
        <v>60</v>
      </c>
      <c r="Z883" s="9" t="str">
        <f t="shared" ca="1" si="80"/>
        <v>45 to 60 Days</v>
      </c>
      <c r="AA883" s="61"/>
      <c r="AB883" s="97" t="s">
        <v>5054</v>
      </c>
      <c r="AC883" s="97" t="str">
        <f t="shared" ca="1" si="81"/>
        <v>Above 6 Months</v>
      </c>
    </row>
    <row r="884" spans="1:29" s="24" customFormat="1" ht="25.5" customHeight="1" x14ac:dyDescent="0.25">
      <c r="A884" s="96">
        <v>883</v>
      </c>
      <c r="B884" s="62" t="s">
        <v>107</v>
      </c>
      <c r="C884" s="73" t="s">
        <v>1457</v>
      </c>
      <c r="D884" s="63" t="s">
        <v>2571</v>
      </c>
      <c r="E884" s="64">
        <v>45967</v>
      </c>
      <c r="F884" s="65" t="s">
        <v>206</v>
      </c>
      <c r="G884" s="65">
        <v>2025</v>
      </c>
      <c r="H884" s="63" t="s">
        <v>39</v>
      </c>
      <c r="I884" s="61" t="s">
        <v>39</v>
      </c>
      <c r="J884" s="61" t="s">
        <v>31</v>
      </c>
      <c r="K884" s="28"/>
      <c r="L884" s="61"/>
      <c r="M884" s="28"/>
      <c r="N884" s="96" t="s">
        <v>3196</v>
      </c>
      <c r="O884" s="61"/>
      <c r="P884" s="28"/>
      <c r="Q884" s="61"/>
      <c r="R884" s="104" t="s">
        <v>40</v>
      </c>
      <c r="S884" s="104" t="s">
        <v>112</v>
      </c>
      <c r="T884" s="98"/>
      <c r="U884" s="18" t="s">
        <v>2602</v>
      </c>
      <c r="V884" s="60" t="s">
        <v>34</v>
      </c>
      <c r="W884" s="9">
        <f t="shared" ca="1" si="77"/>
        <v>344</v>
      </c>
      <c r="X884" s="9" t="str">
        <f t="shared" ca="1" si="78"/>
        <v>Above 6 Months</v>
      </c>
      <c r="Y884" s="9" t="str">
        <f t="shared" ca="1" si="79"/>
        <v/>
      </c>
      <c r="Z884" s="9" t="str">
        <f t="shared" ca="1" si="80"/>
        <v/>
      </c>
      <c r="AA884" s="61"/>
      <c r="AB884" s="97" t="s">
        <v>5056</v>
      </c>
      <c r="AC884" s="97" t="str">
        <f t="shared" ca="1" si="81"/>
        <v>Above 6 Months</v>
      </c>
    </row>
    <row r="885" spans="1:29" s="24" customFormat="1" ht="25.5" customHeight="1" x14ac:dyDescent="0.25">
      <c r="A885" s="96">
        <v>884</v>
      </c>
      <c r="B885" s="62" t="s">
        <v>104</v>
      </c>
      <c r="C885" s="73" t="s">
        <v>2041</v>
      </c>
      <c r="D885" s="63" t="s">
        <v>264</v>
      </c>
      <c r="E885" s="64">
        <v>45968</v>
      </c>
      <c r="F885" s="65" t="s">
        <v>206</v>
      </c>
      <c r="G885" s="65">
        <v>2025</v>
      </c>
      <c r="H885" s="63" t="s">
        <v>59</v>
      </c>
      <c r="I885" s="61" t="s">
        <v>59</v>
      </c>
      <c r="J885" s="61" t="s">
        <v>60</v>
      </c>
      <c r="K885" s="28"/>
      <c r="L885" s="61"/>
      <c r="M885" s="28"/>
      <c r="N885" s="96" t="s">
        <v>3196</v>
      </c>
      <c r="O885" s="61"/>
      <c r="P885" s="28"/>
      <c r="Q885" s="61"/>
      <c r="R885" s="104" t="s">
        <v>112</v>
      </c>
      <c r="S885" s="104" t="s">
        <v>112</v>
      </c>
      <c r="T885" s="98"/>
      <c r="U885" s="18" t="s">
        <v>2631</v>
      </c>
      <c r="V885" s="60" t="s">
        <v>34</v>
      </c>
      <c r="W885" s="9">
        <f t="shared" ca="1" si="77"/>
        <v>343</v>
      </c>
      <c r="X885" s="9" t="str">
        <f t="shared" ca="1" si="78"/>
        <v>Above 6 Months</v>
      </c>
      <c r="Y885" s="9" t="str">
        <f t="shared" ca="1" si="79"/>
        <v/>
      </c>
      <c r="Z885" s="9" t="str">
        <f t="shared" ca="1" si="80"/>
        <v/>
      </c>
      <c r="AA885" s="61"/>
      <c r="AB885" s="97" t="s">
        <v>5057</v>
      </c>
      <c r="AC885" s="97" t="str">
        <f t="shared" ca="1" si="81"/>
        <v>Above 6 Months</v>
      </c>
    </row>
    <row r="886" spans="1:29" s="24" customFormat="1" ht="25.5" customHeight="1" x14ac:dyDescent="0.25">
      <c r="A886" s="96">
        <v>885</v>
      </c>
      <c r="B886" s="62" t="s">
        <v>114</v>
      </c>
      <c r="C886" s="73" t="s">
        <v>2090</v>
      </c>
      <c r="D886" s="63" t="s">
        <v>1027</v>
      </c>
      <c r="E886" s="64">
        <v>45970</v>
      </c>
      <c r="F886" s="65" t="s">
        <v>206</v>
      </c>
      <c r="G886" s="65">
        <v>2025</v>
      </c>
      <c r="H886" s="63" t="s">
        <v>48</v>
      </c>
      <c r="I886" s="61" t="s">
        <v>49</v>
      </c>
      <c r="J886" s="61" t="s">
        <v>31</v>
      </c>
      <c r="K886" s="28">
        <v>46145</v>
      </c>
      <c r="L886" s="61"/>
      <c r="M886" s="28"/>
      <c r="N886" s="96" t="s">
        <v>3196</v>
      </c>
      <c r="O886" s="61"/>
      <c r="P886" s="28"/>
      <c r="Q886" s="61"/>
      <c r="R886" s="104" t="s">
        <v>2664</v>
      </c>
      <c r="S886" s="104" t="s">
        <v>2664</v>
      </c>
      <c r="T886" s="98">
        <v>46145</v>
      </c>
      <c r="U886" s="18" t="s">
        <v>2633</v>
      </c>
      <c r="V886" s="60" t="s">
        <v>34</v>
      </c>
      <c r="W886" s="9">
        <f t="shared" ca="1" si="77"/>
        <v>341</v>
      </c>
      <c r="X886" s="9" t="str">
        <f t="shared" ca="1" si="78"/>
        <v>Above 6 Months</v>
      </c>
      <c r="Y886" s="9">
        <f t="shared" ca="1" si="79"/>
        <v>166</v>
      </c>
      <c r="Z886" s="9" t="str">
        <f t="shared" ca="1" si="80"/>
        <v>Above 3 Months</v>
      </c>
      <c r="AA886" s="61"/>
      <c r="AB886" s="97" t="s">
        <v>5060</v>
      </c>
      <c r="AC886" s="97" t="str">
        <f t="shared" ca="1" si="81"/>
        <v>Above 6 Months</v>
      </c>
    </row>
    <row r="887" spans="1:29" s="24" customFormat="1" ht="25.5" customHeight="1" x14ac:dyDescent="0.25">
      <c r="A887" s="96">
        <v>886</v>
      </c>
      <c r="B887" s="62" t="s">
        <v>65</v>
      </c>
      <c r="C887" s="73" t="s">
        <v>2000</v>
      </c>
      <c r="D887" s="63" t="s">
        <v>901</v>
      </c>
      <c r="E887" s="64">
        <v>45973</v>
      </c>
      <c r="F887" s="65" t="s">
        <v>206</v>
      </c>
      <c r="G887" s="65">
        <v>2025</v>
      </c>
      <c r="H887" s="63" t="s">
        <v>116</v>
      </c>
      <c r="I887" s="61" t="s">
        <v>116</v>
      </c>
      <c r="J887" s="61" t="s">
        <v>116</v>
      </c>
      <c r="K887" s="28"/>
      <c r="L887" s="61"/>
      <c r="M887" s="28"/>
      <c r="N887" s="96" t="s">
        <v>3196</v>
      </c>
      <c r="O887" s="61"/>
      <c r="P887" s="28"/>
      <c r="Q887" s="61"/>
      <c r="R887" s="104" t="s">
        <v>50</v>
      </c>
      <c r="S887" s="104" t="s">
        <v>50</v>
      </c>
      <c r="T887" s="98"/>
      <c r="U887" s="18" t="s">
        <v>2607</v>
      </c>
      <c r="V887" s="60" t="s">
        <v>34</v>
      </c>
      <c r="W887" s="9">
        <f t="shared" ca="1" si="77"/>
        <v>338</v>
      </c>
      <c r="X887" s="9" t="str">
        <f t="shared" ca="1" si="78"/>
        <v>Above 6 Months</v>
      </c>
      <c r="Y887" s="9" t="str">
        <f t="shared" ca="1" si="79"/>
        <v/>
      </c>
      <c r="Z887" s="9" t="str">
        <f t="shared" ca="1" si="80"/>
        <v/>
      </c>
      <c r="AA887" s="61"/>
      <c r="AB887" s="97" t="s">
        <v>5062</v>
      </c>
      <c r="AC887" s="97" t="str">
        <f t="shared" ca="1" si="81"/>
        <v>Above 6 Months</v>
      </c>
    </row>
    <row r="888" spans="1:29" s="24" customFormat="1" ht="25.5" customHeight="1" x14ac:dyDescent="0.25">
      <c r="A888" s="96">
        <v>887</v>
      </c>
      <c r="B888" s="62" t="s">
        <v>68</v>
      </c>
      <c r="C888" s="73" t="s">
        <v>2575</v>
      </c>
      <c r="D888" s="63" t="s">
        <v>2576</v>
      </c>
      <c r="E888" s="64">
        <v>45973</v>
      </c>
      <c r="F888" s="65" t="s">
        <v>206</v>
      </c>
      <c r="G888" s="65">
        <v>2025</v>
      </c>
      <c r="H888" s="63" t="s">
        <v>39</v>
      </c>
      <c r="I888" s="61" t="s">
        <v>39</v>
      </c>
      <c r="J888" s="61" t="s">
        <v>31</v>
      </c>
      <c r="K888" s="28"/>
      <c r="L888" s="61"/>
      <c r="M888" s="28"/>
      <c r="N888" s="96" t="s">
        <v>3196</v>
      </c>
      <c r="O888" s="61"/>
      <c r="P888" s="28"/>
      <c r="Q888" s="61"/>
      <c r="R888" s="104" t="s">
        <v>50</v>
      </c>
      <c r="S888" s="104" t="s">
        <v>50</v>
      </c>
      <c r="T888" s="98"/>
      <c r="U888" s="18" t="s">
        <v>2619</v>
      </c>
      <c r="V888" s="60" t="s">
        <v>34</v>
      </c>
      <c r="W888" s="9">
        <f t="shared" ca="1" si="77"/>
        <v>338</v>
      </c>
      <c r="X888" s="9" t="str">
        <f t="shared" ca="1" si="78"/>
        <v>Above 6 Months</v>
      </c>
      <c r="Y888" s="9" t="str">
        <f t="shared" ca="1" si="79"/>
        <v/>
      </c>
      <c r="Z888" s="9" t="str">
        <f t="shared" ca="1" si="80"/>
        <v/>
      </c>
      <c r="AA888" s="61"/>
      <c r="AB888" s="97" t="s">
        <v>5063</v>
      </c>
      <c r="AC888" s="97" t="str">
        <f t="shared" ca="1" si="81"/>
        <v>Above 6 Months</v>
      </c>
    </row>
    <row r="889" spans="1:29" s="24" customFormat="1" ht="25.5" customHeight="1" x14ac:dyDescent="0.25">
      <c r="A889" s="96">
        <v>888</v>
      </c>
      <c r="B889" s="62" t="s">
        <v>42</v>
      </c>
      <c r="C889" s="73" t="s">
        <v>2580</v>
      </c>
      <c r="D889" s="63" t="s">
        <v>2593</v>
      </c>
      <c r="E889" s="64">
        <v>45973</v>
      </c>
      <c r="F889" s="65" t="s">
        <v>206</v>
      </c>
      <c r="G889" s="65">
        <v>2025</v>
      </c>
      <c r="H889" s="63" t="s">
        <v>39</v>
      </c>
      <c r="I889" s="61" t="s">
        <v>39</v>
      </c>
      <c r="J889" s="61" t="s">
        <v>31</v>
      </c>
      <c r="K889" s="28"/>
      <c r="L889" s="61"/>
      <c r="M889" s="28"/>
      <c r="N889" s="96" t="s">
        <v>3196</v>
      </c>
      <c r="O889" s="61"/>
      <c r="P889" s="28"/>
      <c r="Q889" s="61"/>
      <c r="R889" s="104" t="s">
        <v>50</v>
      </c>
      <c r="S889" s="104" t="s">
        <v>50</v>
      </c>
      <c r="T889" s="98"/>
      <c r="U889" s="18" t="s">
        <v>2638</v>
      </c>
      <c r="V889" s="60" t="s">
        <v>34</v>
      </c>
      <c r="W889" s="9">
        <f t="shared" ca="1" si="77"/>
        <v>338</v>
      </c>
      <c r="X889" s="9" t="str">
        <f t="shared" ca="1" si="78"/>
        <v>Above 6 Months</v>
      </c>
      <c r="Y889" s="9" t="str">
        <f t="shared" ca="1" si="79"/>
        <v/>
      </c>
      <c r="Z889" s="9" t="str">
        <f t="shared" ca="1" si="80"/>
        <v/>
      </c>
      <c r="AA889" s="61"/>
      <c r="AB889" s="97" t="s">
        <v>5064</v>
      </c>
      <c r="AC889" s="97" t="str">
        <f t="shared" ca="1" si="81"/>
        <v>Above 6 Months</v>
      </c>
    </row>
    <row r="890" spans="1:29" s="24" customFormat="1" ht="25.5" customHeight="1" x14ac:dyDescent="0.25">
      <c r="A890" s="96">
        <v>889</v>
      </c>
      <c r="B890" s="62" t="s">
        <v>38</v>
      </c>
      <c r="C890" s="73" t="s">
        <v>2308</v>
      </c>
      <c r="D890" s="63" t="s">
        <v>2570</v>
      </c>
      <c r="E890" s="64">
        <v>45974</v>
      </c>
      <c r="F890" s="65" t="s">
        <v>206</v>
      </c>
      <c r="G890" s="65">
        <v>2025</v>
      </c>
      <c r="H890" s="63" t="s">
        <v>111</v>
      </c>
      <c r="I890" s="61" t="s">
        <v>111</v>
      </c>
      <c r="J890" s="61" t="s">
        <v>31</v>
      </c>
      <c r="K890" s="28">
        <v>46127</v>
      </c>
      <c r="L890" s="61" t="s">
        <v>191</v>
      </c>
      <c r="M890" s="28"/>
      <c r="N890" s="96" t="s">
        <v>3196</v>
      </c>
      <c r="O890" s="61"/>
      <c r="P890" s="28"/>
      <c r="Q890" s="61"/>
      <c r="R890" s="104" t="s">
        <v>2664</v>
      </c>
      <c r="S890" s="104" t="s">
        <v>2664</v>
      </c>
      <c r="T890" s="98">
        <v>46127</v>
      </c>
      <c r="U890" s="18" t="s">
        <v>2600</v>
      </c>
      <c r="V890" s="60" t="s">
        <v>34</v>
      </c>
      <c r="W890" s="9">
        <f t="shared" ca="1" si="77"/>
        <v>337</v>
      </c>
      <c r="X890" s="9" t="str">
        <f t="shared" ca="1" si="78"/>
        <v>Above 6 Months</v>
      </c>
      <c r="Y890" s="9">
        <f t="shared" ca="1" si="79"/>
        <v>184</v>
      </c>
      <c r="Z890" s="9" t="str">
        <f t="shared" ca="1" si="80"/>
        <v>Above 6 Months</v>
      </c>
      <c r="AA890" s="61"/>
      <c r="AB890" s="97" t="s">
        <v>5067</v>
      </c>
      <c r="AC890" s="97" t="str">
        <f t="shared" ca="1" si="81"/>
        <v>Above 6 Months</v>
      </c>
    </row>
    <row r="891" spans="1:29" s="24" customFormat="1" ht="25.5" customHeight="1" x14ac:dyDescent="0.25">
      <c r="A891" s="96">
        <v>890</v>
      </c>
      <c r="B891" s="62" t="s">
        <v>68</v>
      </c>
      <c r="C891" s="73" t="s">
        <v>2577</v>
      </c>
      <c r="D891" s="63" t="s">
        <v>1027</v>
      </c>
      <c r="E891" s="64">
        <v>45975</v>
      </c>
      <c r="F891" s="65" t="s">
        <v>206</v>
      </c>
      <c r="G891" s="65">
        <v>2025</v>
      </c>
      <c r="H891" s="63" t="s">
        <v>48</v>
      </c>
      <c r="I891" s="61" t="s">
        <v>49</v>
      </c>
      <c r="J891" s="61" t="s">
        <v>31</v>
      </c>
      <c r="K891" s="28"/>
      <c r="L891" s="61"/>
      <c r="M891" s="28"/>
      <c r="N891" s="96" t="s">
        <v>3196</v>
      </c>
      <c r="O891" s="61"/>
      <c r="P891" s="28"/>
      <c r="Q891" s="61"/>
      <c r="R891" s="104" t="s">
        <v>112</v>
      </c>
      <c r="S891" s="104" t="s">
        <v>112</v>
      </c>
      <c r="T891" s="98"/>
      <c r="U891" s="18" t="s">
        <v>2620</v>
      </c>
      <c r="V891" s="60" t="s">
        <v>34</v>
      </c>
      <c r="W891" s="9">
        <f t="shared" ca="1" si="77"/>
        <v>336</v>
      </c>
      <c r="X891" s="9" t="str">
        <f t="shared" ca="1" si="78"/>
        <v>Above 6 Months</v>
      </c>
      <c r="Y891" s="9" t="str">
        <f t="shared" ca="1" si="79"/>
        <v/>
      </c>
      <c r="Z891" s="9" t="str">
        <f t="shared" ca="1" si="80"/>
        <v/>
      </c>
      <c r="AA891" s="61"/>
      <c r="AB891" s="97" t="s">
        <v>5069</v>
      </c>
      <c r="AC891" s="97" t="str">
        <f t="shared" ca="1" si="81"/>
        <v>Above 6 Months</v>
      </c>
    </row>
    <row r="892" spans="1:29" s="24" customFormat="1" ht="25.5" customHeight="1" x14ac:dyDescent="0.25">
      <c r="A892" s="96">
        <v>891</v>
      </c>
      <c r="B892" s="62" t="s">
        <v>42</v>
      </c>
      <c r="C892" s="73" t="s">
        <v>2582</v>
      </c>
      <c r="D892" s="63" t="s">
        <v>845</v>
      </c>
      <c r="E892" s="64">
        <v>45975</v>
      </c>
      <c r="F892" s="65" t="s">
        <v>206</v>
      </c>
      <c r="G892" s="65">
        <v>2025</v>
      </c>
      <c r="H892" s="63" t="s">
        <v>116</v>
      </c>
      <c r="I892" s="61" t="s">
        <v>116</v>
      </c>
      <c r="J892" s="61" t="s">
        <v>116</v>
      </c>
      <c r="K892" s="28"/>
      <c r="L892" s="61"/>
      <c r="M892" s="28"/>
      <c r="N892" s="96" t="s">
        <v>3196</v>
      </c>
      <c r="O892" s="61"/>
      <c r="P892" s="28"/>
      <c r="Q892" s="61"/>
      <c r="R892" s="104" t="s">
        <v>50</v>
      </c>
      <c r="S892" s="104" t="s">
        <v>50</v>
      </c>
      <c r="T892" s="98"/>
      <c r="U892" s="18" t="s">
        <v>2639</v>
      </c>
      <c r="V892" s="60" t="s">
        <v>34</v>
      </c>
      <c r="W892" s="9">
        <f t="shared" ca="1" si="77"/>
        <v>336</v>
      </c>
      <c r="X892" s="9" t="str">
        <f t="shared" ca="1" si="78"/>
        <v>Above 6 Months</v>
      </c>
      <c r="Y892" s="9" t="str">
        <f t="shared" ca="1" si="79"/>
        <v/>
      </c>
      <c r="Z892" s="9" t="str">
        <f t="shared" ca="1" si="80"/>
        <v/>
      </c>
      <c r="AA892" s="61"/>
      <c r="AB892" s="97" t="s">
        <v>5070</v>
      </c>
      <c r="AC892" s="97" t="str">
        <f t="shared" ca="1" si="81"/>
        <v>Above 6 Months</v>
      </c>
    </row>
    <row r="893" spans="1:29" s="24" customFormat="1" ht="25.5" customHeight="1" x14ac:dyDescent="0.25">
      <c r="A893" s="96">
        <v>892</v>
      </c>
      <c r="B893" s="62" t="s">
        <v>42</v>
      </c>
      <c r="C893" s="73" t="s">
        <v>2581</v>
      </c>
      <c r="D893" s="63" t="s">
        <v>845</v>
      </c>
      <c r="E893" s="64">
        <v>45975</v>
      </c>
      <c r="F893" s="65" t="s">
        <v>206</v>
      </c>
      <c r="G893" s="65">
        <v>2025</v>
      </c>
      <c r="H893" s="63" t="s">
        <v>116</v>
      </c>
      <c r="I893" s="61" t="s">
        <v>116</v>
      </c>
      <c r="J893" s="61" t="s">
        <v>116</v>
      </c>
      <c r="K893" s="28"/>
      <c r="L893" s="61"/>
      <c r="M893" s="28"/>
      <c r="N893" s="96" t="s">
        <v>3196</v>
      </c>
      <c r="O893" s="61"/>
      <c r="P893" s="28"/>
      <c r="Q893" s="61"/>
      <c r="R893" s="104" t="s">
        <v>50</v>
      </c>
      <c r="S893" s="104" t="s">
        <v>50</v>
      </c>
      <c r="T893" s="98"/>
      <c r="U893" s="18" t="s">
        <v>2640</v>
      </c>
      <c r="V893" s="60" t="s">
        <v>34</v>
      </c>
      <c r="W893" s="9">
        <f t="shared" ca="1" si="77"/>
        <v>336</v>
      </c>
      <c r="X893" s="9" t="str">
        <f t="shared" ca="1" si="78"/>
        <v>Above 6 Months</v>
      </c>
      <c r="Y893" s="9" t="str">
        <f t="shared" ca="1" si="79"/>
        <v/>
      </c>
      <c r="Z893" s="9" t="str">
        <f t="shared" ca="1" si="80"/>
        <v/>
      </c>
      <c r="AA893" s="61"/>
      <c r="AB893" s="97" t="s">
        <v>5071</v>
      </c>
      <c r="AC893" s="97" t="str">
        <f t="shared" ca="1" si="81"/>
        <v>Above 6 Months</v>
      </c>
    </row>
    <row r="894" spans="1:29" s="24" customFormat="1" ht="25.5" customHeight="1" x14ac:dyDescent="0.25">
      <c r="A894" s="96">
        <v>893</v>
      </c>
      <c r="B894" s="62" t="s">
        <v>68</v>
      </c>
      <c r="C894" s="73" t="s">
        <v>2578</v>
      </c>
      <c r="D894" s="63" t="s">
        <v>845</v>
      </c>
      <c r="E894" s="64">
        <v>45976</v>
      </c>
      <c r="F894" s="65" t="s">
        <v>206</v>
      </c>
      <c r="G894" s="65">
        <v>2025</v>
      </c>
      <c r="H894" s="63" t="s">
        <v>116</v>
      </c>
      <c r="I894" s="61" t="s">
        <v>116</v>
      </c>
      <c r="J894" s="61" t="s">
        <v>116</v>
      </c>
      <c r="K894" s="28"/>
      <c r="L894" s="61"/>
      <c r="M894" s="28"/>
      <c r="N894" s="96" t="s">
        <v>3196</v>
      </c>
      <c r="O894" s="61"/>
      <c r="P894" s="28"/>
      <c r="Q894" s="61"/>
      <c r="R894" s="104" t="s">
        <v>50</v>
      </c>
      <c r="S894" s="104" t="s">
        <v>50</v>
      </c>
      <c r="T894" s="98"/>
      <c r="U894" s="18" t="s">
        <v>2621</v>
      </c>
      <c r="V894" s="60" t="s">
        <v>34</v>
      </c>
      <c r="W894" s="9">
        <f t="shared" ca="1" si="77"/>
        <v>335</v>
      </c>
      <c r="X894" s="9" t="str">
        <f t="shared" ca="1" si="78"/>
        <v>Above 6 Months</v>
      </c>
      <c r="Y894" s="9" t="str">
        <f t="shared" ca="1" si="79"/>
        <v/>
      </c>
      <c r="Z894" s="9" t="str">
        <f t="shared" ca="1" si="80"/>
        <v/>
      </c>
      <c r="AA894" s="61"/>
      <c r="AB894" s="97" t="s">
        <v>5072</v>
      </c>
      <c r="AC894" s="97" t="str">
        <f t="shared" ca="1" si="81"/>
        <v>Above 6 Months</v>
      </c>
    </row>
    <row r="895" spans="1:29" s="24" customFormat="1" ht="25.5" customHeight="1" x14ac:dyDescent="0.25">
      <c r="A895" s="96">
        <v>894</v>
      </c>
      <c r="B895" s="62" t="s">
        <v>95</v>
      </c>
      <c r="C895" s="73" t="s">
        <v>2144</v>
      </c>
      <c r="D895" s="63" t="s">
        <v>1315</v>
      </c>
      <c r="E895" s="64">
        <v>45977</v>
      </c>
      <c r="F895" s="65" t="s">
        <v>206</v>
      </c>
      <c r="G895" s="65">
        <v>2025</v>
      </c>
      <c r="H895" s="63" t="s">
        <v>70</v>
      </c>
      <c r="I895" s="61" t="s">
        <v>70</v>
      </c>
      <c r="J895" s="61" t="s">
        <v>70</v>
      </c>
      <c r="K895" s="28"/>
      <c r="L895" s="61"/>
      <c r="M895" s="28"/>
      <c r="N895" s="96" t="s">
        <v>3196</v>
      </c>
      <c r="O895" s="61"/>
      <c r="P895" s="28"/>
      <c r="Q895" s="61"/>
      <c r="R895" s="104" t="s">
        <v>112</v>
      </c>
      <c r="S895" s="104" t="s">
        <v>112</v>
      </c>
      <c r="T895" s="98"/>
      <c r="U895" s="18" t="s">
        <v>2645</v>
      </c>
      <c r="V895" s="60" t="s">
        <v>34</v>
      </c>
      <c r="W895" s="9">
        <f t="shared" ca="1" si="77"/>
        <v>334</v>
      </c>
      <c r="X895" s="9" t="str">
        <f t="shared" ca="1" si="78"/>
        <v>Above 6 Months</v>
      </c>
      <c r="Y895" s="9" t="str">
        <f t="shared" ca="1" si="79"/>
        <v/>
      </c>
      <c r="Z895" s="9" t="str">
        <f t="shared" ca="1" si="80"/>
        <v/>
      </c>
      <c r="AA895" s="61"/>
      <c r="AB895" s="97" t="s">
        <v>5075</v>
      </c>
      <c r="AC895" s="97" t="str">
        <f t="shared" ca="1" si="81"/>
        <v>Above 6 Months</v>
      </c>
    </row>
    <row r="896" spans="1:29" s="24" customFormat="1" ht="25.5" customHeight="1" x14ac:dyDescent="0.25">
      <c r="A896" s="96">
        <v>895</v>
      </c>
      <c r="B896" s="62" t="s">
        <v>89</v>
      </c>
      <c r="C896" s="73" t="s">
        <v>2392</v>
      </c>
      <c r="D896" s="63" t="s">
        <v>2590</v>
      </c>
      <c r="E896" s="64">
        <v>45979</v>
      </c>
      <c r="F896" s="65" t="s">
        <v>206</v>
      </c>
      <c r="G896" s="65">
        <v>2025</v>
      </c>
      <c r="H896" s="63" t="s">
        <v>39</v>
      </c>
      <c r="I896" s="61" t="s">
        <v>39</v>
      </c>
      <c r="J896" s="61" t="s">
        <v>31</v>
      </c>
      <c r="K896" s="28"/>
      <c r="L896" s="61"/>
      <c r="M896" s="28"/>
      <c r="N896" s="96" t="s">
        <v>3196</v>
      </c>
      <c r="O896" s="61"/>
      <c r="P896" s="28"/>
      <c r="Q896" s="61"/>
      <c r="R896" s="104" t="s">
        <v>50</v>
      </c>
      <c r="S896" s="104" t="s">
        <v>50</v>
      </c>
      <c r="T896" s="98"/>
      <c r="U896" s="18" t="s">
        <v>2628</v>
      </c>
      <c r="V896" s="60" t="s">
        <v>34</v>
      </c>
      <c r="W896" s="9">
        <f t="shared" ca="1" si="77"/>
        <v>332</v>
      </c>
      <c r="X896" s="9" t="str">
        <f t="shared" ca="1" si="78"/>
        <v>Above 6 Months</v>
      </c>
      <c r="Y896" s="9" t="str">
        <f t="shared" ca="1" si="79"/>
        <v/>
      </c>
      <c r="Z896" s="9" t="str">
        <f t="shared" ca="1" si="80"/>
        <v/>
      </c>
      <c r="AA896" s="61"/>
      <c r="AB896" s="97" t="s">
        <v>5076</v>
      </c>
      <c r="AC896" s="97" t="str">
        <f t="shared" ca="1" si="81"/>
        <v>Above 6 Months</v>
      </c>
    </row>
    <row r="897" spans="1:29" s="24" customFormat="1" ht="25.5" customHeight="1" x14ac:dyDescent="0.25">
      <c r="A897" s="96">
        <v>896</v>
      </c>
      <c r="B897" s="62" t="s">
        <v>74</v>
      </c>
      <c r="C897" s="73" t="s">
        <v>2275</v>
      </c>
      <c r="D897" s="63" t="s">
        <v>2598</v>
      </c>
      <c r="E897" s="64">
        <v>45979</v>
      </c>
      <c r="F897" s="65" t="s">
        <v>206</v>
      </c>
      <c r="G897" s="65">
        <v>2025</v>
      </c>
      <c r="H897" s="63" t="s">
        <v>29</v>
      </c>
      <c r="I897" s="61" t="s">
        <v>30</v>
      </c>
      <c r="J897" s="61" t="s">
        <v>31</v>
      </c>
      <c r="K897" s="28"/>
      <c r="L897" s="61"/>
      <c r="M897" s="28"/>
      <c r="N897" s="96" t="s">
        <v>3196</v>
      </c>
      <c r="O897" s="61"/>
      <c r="P897" s="28"/>
      <c r="Q897" s="61"/>
      <c r="R897" s="104" t="s">
        <v>177</v>
      </c>
      <c r="S897" s="104" t="s">
        <v>177</v>
      </c>
      <c r="T897" s="98">
        <v>46006</v>
      </c>
      <c r="U897" s="18" t="s">
        <v>2650</v>
      </c>
      <c r="V897" s="60" t="s">
        <v>34</v>
      </c>
      <c r="W897" s="9">
        <f t="shared" ca="1" si="77"/>
        <v>332</v>
      </c>
      <c r="X897" s="9" t="str">
        <f t="shared" ca="1" si="78"/>
        <v>Above 6 Months</v>
      </c>
      <c r="Y897" s="9">
        <f t="shared" ca="1" si="79"/>
        <v>305</v>
      </c>
      <c r="Z897" s="9" t="str">
        <f t="shared" ca="1" si="80"/>
        <v>Above 6 Months</v>
      </c>
      <c r="AA897" s="61"/>
      <c r="AB897" s="97" t="s">
        <v>5078</v>
      </c>
      <c r="AC897" s="97" t="str">
        <f t="shared" ca="1" si="81"/>
        <v>Above 6 Months</v>
      </c>
    </row>
    <row r="898" spans="1:29" s="24" customFormat="1" ht="25.5" customHeight="1" x14ac:dyDescent="0.25">
      <c r="A898" s="96">
        <v>897</v>
      </c>
      <c r="B898" s="62" t="s">
        <v>65</v>
      </c>
      <c r="C898" s="73" t="s">
        <v>2112</v>
      </c>
      <c r="D898" s="63" t="s">
        <v>901</v>
      </c>
      <c r="E898" s="64">
        <v>45980</v>
      </c>
      <c r="F898" s="65" t="s">
        <v>206</v>
      </c>
      <c r="G898" s="65">
        <v>2025</v>
      </c>
      <c r="H898" s="63" t="s">
        <v>116</v>
      </c>
      <c r="I898" s="61" t="s">
        <v>116</v>
      </c>
      <c r="J898" s="61" t="s">
        <v>116</v>
      </c>
      <c r="K898" s="28"/>
      <c r="L898" s="61"/>
      <c r="M898" s="28"/>
      <c r="N898" s="96" t="s">
        <v>3196</v>
      </c>
      <c r="O898" s="61"/>
      <c r="P898" s="28"/>
      <c r="Q898" s="61"/>
      <c r="R898" s="104" t="s">
        <v>50</v>
      </c>
      <c r="S898" s="104" t="s">
        <v>50</v>
      </c>
      <c r="T898" s="98"/>
      <c r="U898" s="18" t="s">
        <v>2608</v>
      </c>
      <c r="V898" s="60" t="s">
        <v>34</v>
      </c>
      <c r="W898" s="9">
        <f t="shared" ref="W898:W961" ca="1" si="82">IF(N898="UI",DATEDIF(E898,TODAY(),"D"),"")</f>
        <v>331</v>
      </c>
      <c r="X898" s="9" t="str">
        <f t="shared" ref="X898:X961" ca="1" si="83">IF(N898="UI",IF(W898&gt;365,"Above 1 Year",IF(AND(W898&lt;=365,W898&gt;180),"Above 6 Months",IF(AND(W898&lt;=180,W898&gt;90),"Above 3 Months",IF(AND(W898&lt;=90,W898&gt;60),"Above 60 Days",IF(AND(W898&lt;=60,W898&gt;45),"45 to 60 Days","Below 45 Days"))))),"")</f>
        <v>Above 6 Months</v>
      </c>
      <c r="Y898" s="9" t="str">
        <f t="shared" ca="1" si="79"/>
        <v/>
      </c>
      <c r="Z898" s="9" t="str">
        <f t="shared" ca="1" si="80"/>
        <v/>
      </c>
      <c r="AA898" s="61"/>
      <c r="AB898" s="97" t="s">
        <v>5079</v>
      </c>
      <c r="AC898" s="97" t="str">
        <f t="shared" ca="1" si="81"/>
        <v>Above 6 Months</v>
      </c>
    </row>
    <row r="899" spans="1:29" s="24" customFormat="1" ht="25.5" customHeight="1" x14ac:dyDescent="0.25">
      <c r="A899" s="96">
        <v>898</v>
      </c>
      <c r="B899" s="62" t="s">
        <v>118</v>
      </c>
      <c r="C899" s="73" t="s">
        <v>1946</v>
      </c>
      <c r="D899" s="63" t="s">
        <v>1027</v>
      </c>
      <c r="E899" s="64">
        <v>45981</v>
      </c>
      <c r="F899" s="65" t="s">
        <v>206</v>
      </c>
      <c r="G899" s="65">
        <v>2025</v>
      </c>
      <c r="H899" s="63" t="s">
        <v>48</v>
      </c>
      <c r="I899" s="61" t="s">
        <v>49</v>
      </c>
      <c r="J899" s="61" t="s">
        <v>31</v>
      </c>
      <c r="K899" s="28"/>
      <c r="L899" s="61"/>
      <c r="M899" s="28"/>
      <c r="N899" s="96" t="s">
        <v>3196</v>
      </c>
      <c r="O899" s="61"/>
      <c r="P899" s="28"/>
      <c r="Q899" s="61"/>
      <c r="R899" s="104" t="s">
        <v>112</v>
      </c>
      <c r="S899" s="104" t="s">
        <v>112</v>
      </c>
      <c r="T899" s="98"/>
      <c r="U899" s="18" t="s">
        <v>2615</v>
      </c>
      <c r="V899" s="60" t="s">
        <v>34</v>
      </c>
      <c r="W899" s="9">
        <f t="shared" ca="1" si="82"/>
        <v>330</v>
      </c>
      <c r="X899" s="9" t="str">
        <f t="shared" ca="1" si="83"/>
        <v>Above 6 Months</v>
      </c>
      <c r="Y899" s="9" t="str">
        <f t="shared" ca="1" si="79"/>
        <v/>
      </c>
      <c r="Z899" s="9" t="str">
        <f t="shared" ca="1" si="80"/>
        <v/>
      </c>
      <c r="AA899" s="61"/>
      <c r="AB899" s="97" t="s">
        <v>5081</v>
      </c>
      <c r="AC899" s="97" t="str">
        <f t="shared" ca="1" si="81"/>
        <v>Above 6 Months</v>
      </c>
    </row>
    <row r="900" spans="1:29" s="24" customFormat="1" ht="25.5" customHeight="1" x14ac:dyDescent="0.25">
      <c r="A900" s="96">
        <v>899</v>
      </c>
      <c r="B900" s="62" t="s">
        <v>68</v>
      </c>
      <c r="C900" s="73" t="s">
        <v>2579</v>
      </c>
      <c r="D900" s="63" t="s">
        <v>845</v>
      </c>
      <c r="E900" s="64">
        <v>45981</v>
      </c>
      <c r="F900" s="65" t="s">
        <v>206</v>
      </c>
      <c r="G900" s="65">
        <v>2025</v>
      </c>
      <c r="H900" s="63" t="s">
        <v>116</v>
      </c>
      <c r="I900" s="61" t="s">
        <v>116</v>
      </c>
      <c r="J900" s="61" t="s">
        <v>116</v>
      </c>
      <c r="K900" s="28"/>
      <c r="L900" s="61"/>
      <c r="M900" s="28"/>
      <c r="N900" s="96" t="s">
        <v>3196</v>
      </c>
      <c r="O900" s="61"/>
      <c r="P900" s="28"/>
      <c r="Q900" s="61"/>
      <c r="R900" s="104" t="s">
        <v>141</v>
      </c>
      <c r="S900" s="104" t="s">
        <v>2664</v>
      </c>
      <c r="T900" s="98">
        <v>46288</v>
      </c>
      <c r="U900" s="18" t="s">
        <v>2622</v>
      </c>
      <c r="V900" s="60" t="s">
        <v>34</v>
      </c>
      <c r="W900" s="9">
        <f t="shared" ca="1" si="82"/>
        <v>330</v>
      </c>
      <c r="X900" s="9" t="str">
        <f t="shared" ca="1" si="83"/>
        <v>Above 6 Months</v>
      </c>
      <c r="Y900" s="9">
        <f t="shared" ca="1" si="79"/>
        <v>23</v>
      </c>
      <c r="Z900" s="9" t="str">
        <f t="shared" ca="1" si="80"/>
        <v>Below 45 Days</v>
      </c>
      <c r="AA900" s="61"/>
      <c r="AB900" s="97" t="s">
        <v>5082</v>
      </c>
      <c r="AC900" s="97" t="str">
        <f t="shared" ca="1" si="81"/>
        <v>Above 6 Months</v>
      </c>
    </row>
    <row r="901" spans="1:29" s="24" customFormat="1" ht="25.5" customHeight="1" x14ac:dyDescent="0.25">
      <c r="A901" s="96">
        <v>900</v>
      </c>
      <c r="B901" s="62" t="s">
        <v>65</v>
      </c>
      <c r="C901" s="73" t="s">
        <v>2004</v>
      </c>
      <c r="D901" s="63" t="s">
        <v>845</v>
      </c>
      <c r="E901" s="64">
        <v>45982</v>
      </c>
      <c r="F901" s="65" t="s">
        <v>206</v>
      </c>
      <c r="G901" s="65">
        <v>2025</v>
      </c>
      <c r="H901" s="63" t="s">
        <v>116</v>
      </c>
      <c r="I901" s="61" t="s">
        <v>116</v>
      </c>
      <c r="J901" s="61" t="s">
        <v>116</v>
      </c>
      <c r="K901" s="28"/>
      <c r="L901" s="61"/>
      <c r="M901" s="28"/>
      <c r="N901" s="96" t="s">
        <v>3196</v>
      </c>
      <c r="O901" s="61"/>
      <c r="P901" s="28"/>
      <c r="Q901" s="61"/>
      <c r="R901" s="104" t="s">
        <v>50</v>
      </c>
      <c r="S901" s="104" t="s">
        <v>50</v>
      </c>
      <c r="T901" s="98"/>
      <c r="U901" s="18" t="s">
        <v>2609</v>
      </c>
      <c r="V901" s="60" t="s">
        <v>34</v>
      </c>
      <c r="W901" s="9">
        <f t="shared" ca="1" si="82"/>
        <v>329</v>
      </c>
      <c r="X901" s="9" t="str">
        <f t="shared" ca="1" si="83"/>
        <v>Above 6 Months</v>
      </c>
      <c r="Y901" s="9" t="str">
        <f t="shared" ca="1" si="79"/>
        <v/>
      </c>
      <c r="Z901" s="9" t="str">
        <f t="shared" ca="1" si="80"/>
        <v/>
      </c>
      <c r="AA901" s="61"/>
      <c r="AB901" s="97" t="s">
        <v>5083</v>
      </c>
      <c r="AC901" s="97" t="str">
        <f t="shared" ca="1" si="81"/>
        <v>Above 6 Months</v>
      </c>
    </row>
    <row r="902" spans="1:29" s="24" customFormat="1" ht="25.5" customHeight="1" x14ac:dyDescent="0.25">
      <c r="A902" s="96">
        <v>901</v>
      </c>
      <c r="B902" s="62" t="s">
        <v>74</v>
      </c>
      <c r="C902" s="73" t="s">
        <v>2569</v>
      </c>
      <c r="D902" s="63" t="s">
        <v>1351</v>
      </c>
      <c r="E902" s="64">
        <v>45983</v>
      </c>
      <c r="F902" s="65" t="s">
        <v>206</v>
      </c>
      <c r="G902" s="65">
        <v>2025</v>
      </c>
      <c r="H902" s="63" t="s">
        <v>94</v>
      </c>
      <c r="I902" s="61" t="s">
        <v>94</v>
      </c>
      <c r="J902" s="61" t="s">
        <v>31</v>
      </c>
      <c r="K902" s="28"/>
      <c r="L902" s="61"/>
      <c r="M902" s="28"/>
      <c r="N902" s="96" t="s">
        <v>3196</v>
      </c>
      <c r="O902" s="61"/>
      <c r="P902" s="28"/>
      <c r="Q902" s="61"/>
      <c r="R902" s="104" t="s">
        <v>112</v>
      </c>
      <c r="S902" s="104" t="s">
        <v>112</v>
      </c>
      <c r="T902" s="98"/>
      <c r="U902" s="18" t="s">
        <v>2651</v>
      </c>
      <c r="V902" s="60" t="s">
        <v>34</v>
      </c>
      <c r="W902" s="9">
        <f t="shared" ca="1" si="82"/>
        <v>328</v>
      </c>
      <c r="X902" s="9" t="str">
        <f t="shared" ca="1" si="83"/>
        <v>Above 6 Months</v>
      </c>
      <c r="Y902" s="9" t="str">
        <f t="shared" ca="1" si="79"/>
        <v/>
      </c>
      <c r="Z902" s="9" t="str">
        <f t="shared" ca="1" si="80"/>
        <v/>
      </c>
      <c r="AA902" s="61"/>
      <c r="AB902" s="97" t="s">
        <v>5085</v>
      </c>
      <c r="AC902" s="97" t="str">
        <f t="shared" ca="1" si="81"/>
        <v>Above 6 Months</v>
      </c>
    </row>
    <row r="903" spans="1:29" s="24" customFormat="1" ht="25.5" customHeight="1" x14ac:dyDescent="0.25">
      <c r="A903" s="96">
        <v>902</v>
      </c>
      <c r="B903" s="62" t="s">
        <v>69</v>
      </c>
      <c r="C903" s="73" t="s">
        <v>2134</v>
      </c>
      <c r="D903" s="63" t="s">
        <v>1644</v>
      </c>
      <c r="E903" s="64">
        <v>45985</v>
      </c>
      <c r="F903" s="65" t="s">
        <v>206</v>
      </c>
      <c r="G903" s="65">
        <v>2025</v>
      </c>
      <c r="H903" s="63" t="s">
        <v>94</v>
      </c>
      <c r="I903" s="61" t="s">
        <v>94</v>
      </c>
      <c r="J903" s="61" t="s">
        <v>31</v>
      </c>
      <c r="K903" s="28"/>
      <c r="L903" s="61"/>
      <c r="M903" s="28"/>
      <c r="N903" s="96" t="s">
        <v>3196</v>
      </c>
      <c r="O903" s="61"/>
      <c r="P903" s="28"/>
      <c r="Q903" s="61"/>
      <c r="R903" s="104" t="s">
        <v>112</v>
      </c>
      <c r="S903" s="104" t="s">
        <v>112</v>
      </c>
      <c r="T903" s="98"/>
      <c r="U903" s="18" t="s">
        <v>2603</v>
      </c>
      <c r="V903" s="60" t="s">
        <v>34</v>
      </c>
      <c r="W903" s="9">
        <f t="shared" ca="1" si="82"/>
        <v>326</v>
      </c>
      <c r="X903" s="9" t="str">
        <f t="shared" ca="1" si="83"/>
        <v>Above 6 Months</v>
      </c>
      <c r="Y903" s="9" t="str">
        <f t="shared" ca="1" si="79"/>
        <v/>
      </c>
      <c r="Z903" s="9" t="str">
        <f t="shared" ca="1" si="80"/>
        <v/>
      </c>
      <c r="AA903" s="61"/>
      <c r="AB903" s="97" t="s">
        <v>5087</v>
      </c>
      <c r="AC903" s="97" t="str">
        <f t="shared" ca="1" si="81"/>
        <v>Above 6 Months</v>
      </c>
    </row>
    <row r="904" spans="1:29" s="24" customFormat="1" ht="25.5" customHeight="1" x14ac:dyDescent="0.25">
      <c r="A904" s="96">
        <v>903</v>
      </c>
      <c r="B904" s="62" t="s">
        <v>68</v>
      </c>
      <c r="C904" s="73" t="s">
        <v>2582</v>
      </c>
      <c r="D904" s="63" t="s">
        <v>845</v>
      </c>
      <c r="E904" s="64">
        <v>45985</v>
      </c>
      <c r="F904" s="65" t="s">
        <v>206</v>
      </c>
      <c r="G904" s="65">
        <v>2025</v>
      </c>
      <c r="H904" s="63" t="s">
        <v>116</v>
      </c>
      <c r="I904" s="61" t="s">
        <v>116</v>
      </c>
      <c r="J904" s="61" t="s">
        <v>116</v>
      </c>
      <c r="K904" s="28"/>
      <c r="L904" s="61"/>
      <c r="M904" s="28"/>
      <c r="N904" s="96" t="s">
        <v>3196</v>
      </c>
      <c r="O904" s="61"/>
      <c r="P904" s="28"/>
      <c r="Q904" s="61"/>
      <c r="R904" s="104" t="s">
        <v>50</v>
      </c>
      <c r="S904" s="104" t="s">
        <v>50</v>
      </c>
      <c r="T904" s="98"/>
      <c r="U904" s="18" t="s">
        <v>2623</v>
      </c>
      <c r="V904" s="60" t="s">
        <v>34</v>
      </c>
      <c r="W904" s="9">
        <f t="shared" ca="1" si="82"/>
        <v>326</v>
      </c>
      <c r="X904" s="9" t="str">
        <f t="shared" ca="1" si="83"/>
        <v>Above 6 Months</v>
      </c>
      <c r="Y904" s="9" t="str">
        <f t="shared" ca="1" si="79"/>
        <v/>
      </c>
      <c r="Z904" s="9" t="str">
        <f t="shared" ca="1" si="80"/>
        <v/>
      </c>
      <c r="AA904" s="61"/>
      <c r="AB904" s="97" t="s">
        <v>5088</v>
      </c>
      <c r="AC904" s="97" t="str">
        <f t="shared" ca="1" si="81"/>
        <v>Above 6 Months</v>
      </c>
    </row>
    <row r="905" spans="1:29" s="24" customFormat="1" ht="25.5" customHeight="1" x14ac:dyDescent="0.25">
      <c r="A905" s="96">
        <v>904</v>
      </c>
      <c r="B905" s="62" t="s">
        <v>38</v>
      </c>
      <c r="C905" s="73" t="s">
        <v>2314</v>
      </c>
      <c r="D905" s="63" t="s">
        <v>1644</v>
      </c>
      <c r="E905" s="64">
        <v>45986</v>
      </c>
      <c r="F905" s="65" t="s">
        <v>206</v>
      </c>
      <c r="G905" s="65">
        <v>2025</v>
      </c>
      <c r="H905" s="63" t="s">
        <v>94</v>
      </c>
      <c r="I905" s="61" t="s">
        <v>94</v>
      </c>
      <c r="J905" s="61" t="s">
        <v>31</v>
      </c>
      <c r="K905" s="28"/>
      <c r="L905" s="61"/>
      <c r="M905" s="28"/>
      <c r="N905" s="96" t="s">
        <v>3196</v>
      </c>
      <c r="O905" s="61"/>
      <c r="P905" s="28"/>
      <c r="Q905" s="61"/>
      <c r="R905" s="104" t="s">
        <v>112</v>
      </c>
      <c r="S905" s="104" t="s">
        <v>112</v>
      </c>
      <c r="T905" s="98"/>
      <c r="U905" s="18" t="s">
        <v>2601</v>
      </c>
      <c r="V905" s="60" t="s">
        <v>34</v>
      </c>
      <c r="W905" s="9">
        <f t="shared" ca="1" si="82"/>
        <v>325</v>
      </c>
      <c r="X905" s="9" t="str">
        <f t="shared" ca="1" si="83"/>
        <v>Above 6 Months</v>
      </c>
      <c r="Y905" s="9" t="str">
        <f t="shared" ref="Y905:Y939" ca="1" si="84">IF(T905&lt;&gt;"",DATEDIF(T905,TODAY(),"D"),"")</f>
        <v/>
      </c>
      <c r="Z905" s="9" t="str">
        <f t="shared" ref="Z905:Z939" ca="1" si="85">IF(Y905&lt;&gt;"",IF(Y905&gt;365,"Above 1 Year",IF(AND(Y905&lt;=365,Y905&gt;180),"Above 6 Months",IF(AND(Y905&lt;=180,Y905&gt;90),"Above 3 Months",IF(AND(Y905&lt;=90,Y905&gt;60),"Above 60 Days",IF(AND(Y905&lt;=60,Y905&gt;45),"45 to 60 Days","Below 45 Days"))))),"")</f>
        <v/>
      </c>
      <c r="AA905" s="61"/>
      <c r="AB905" s="97" t="s">
        <v>5091</v>
      </c>
      <c r="AC905" s="97" t="str">
        <f t="shared" ca="1" si="81"/>
        <v>Above 6 Months</v>
      </c>
    </row>
    <row r="906" spans="1:29" s="24" customFormat="1" ht="25.5" customHeight="1" x14ac:dyDescent="0.25">
      <c r="A906" s="96">
        <v>905</v>
      </c>
      <c r="B906" s="62" t="s">
        <v>42</v>
      </c>
      <c r="C906" s="73" t="s">
        <v>2586</v>
      </c>
      <c r="D906" s="63" t="s">
        <v>901</v>
      </c>
      <c r="E906" s="64">
        <v>45986</v>
      </c>
      <c r="F906" s="65" t="s">
        <v>206</v>
      </c>
      <c r="G906" s="65">
        <v>2025</v>
      </c>
      <c r="H906" s="63" t="s">
        <v>116</v>
      </c>
      <c r="I906" s="61" t="s">
        <v>116</v>
      </c>
      <c r="J906" s="61" t="s">
        <v>116</v>
      </c>
      <c r="K906" s="28"/>
      <c r="L906" s="61"/>
      <c r="M906" s="28"/>
      <c r="N906" s="96" t="s">
        <v>3196</v>
      </c>
      <c r="O906" s="61"/>
      <c r="P906" s="28"/>
      <c r="Q906" s="61"/>
      <c r="R906" s="104" t="s">
        <v>50</v>
      </c>
      <c r="S906" s="104" t="s">
        <v>50</v>
      </c>
      <c r="T906" s="98"/>
      <c r="U906" s="18" t="s">
        <v>2642</v>
      </c>
      <c r="V906" s="60" t="s">
        <v>34</v>
      </c>
      <c r="W906" s="9">
        <f t="shared" ca="1" si="82"/>
        <v>325</v>
      </c>
      <c r="X906" s="9" t="str">
        <f t="shared" ca="1" si="83"/>
        <v>Above 6 Months</v>
      </c>
      <c r="Y906" s="9" t="str">
        <f t="shared" ca="1" si="84"/>
        <v/>
      </c>
      <c r="Z906" s="9" t="str">
        <f t="shared" ca="1" si="85"/>
        <v/>
      </c>
      <c r="AA906" s="61"/>
      <c r="AB906" s="97" t="s">
        <v>5094</v>
      </c>
      <c r="AC906" s="97" t="str">
        <f t="shared" ref="AC906:AC940" ca="1" si="86">IF(S906="SC/PRC/CC No. Awaited","",X906)</f>
        <v>Above 6 Months</v>
      </c>
    </row>
    <row r="907" spans="1:29" s="24" customFormat="1" ht="25.5" customHeight="1" x14ac:dyDescent="0.25">
      <c r="A907" s="96">
        <v>906</v>
      </c>
      <c r="B907" s="62" t="s">
        <v>65</v>
      </c>
      <c r="C907" s="73" t="s">
        <v>1856</v>
      </c>
      <c r="D907" s="63" t="s">
        <v>901</v>
      </c>
      <c r="E907" s="64">
        <v>45987</v>
      </c>
      <c r="F907" s="65" t="s">
        <v>206</v>
      </c>
      <c r="G907" s="65">
        <v>2025</v>
      </c>
      <c r="H907" s="63" t="s">
        <v>116</v>
      </c>
      <c r="I907" s="61" t="s">
        <v>116</v>
      </c>
      <c r="J907" s="61" t="s">
        <v>116</v>
      </c>
      <c r="K907" s="28"/>
      <c r="L907" s="61"/>
      <c r="M907" s="28"/>
      <c r="N907" s="96" t="s">
        <v>3196</v>
      </c>
      <c r="O907" s="61"/>
      <c r="P907" s="28"/>
      <c r="Q907" s="61"/>
      <c r="R907" s="104" t="s">
        <v>50</v>
      </c>
      <c r="S907" s="104" t="s">
        <v>50</v>
      </c>
      <c r="T907" s="98"/>
      <c r="U907" s="18" t="s">
        <v>2610</v>
      </c>
      <c r="V907" s="60" t="s">
        <v>34</v>
      </c>
      <c r="W907" s="9">
        <f t="shared" ca="1" si="82"/>
        <v>324</v>
      </c>
      <c r="X907" s="9" t="str">
        <f t="shared" ca="1" si="83"/>
        <v>Above 6 Months</v>
      </c>
      <c r="Y907" s="9" t="str">
        <f t="shared" ca="1" si="84"/>
        <v/>
      </c>
      <c r="Z907" s="9" t="str">
        <f t="shared" ca="1" si="85"/>
        <v/>
      </c>
      <c r="AA907" s="61"/>
      <c r="AB907" s="97" t="s">
        <v>5097</v>
      </c>
      <c r="AC907" s="97" t="str">
        <f t="shared" ca="1" si="86"/>
        <v>Above 6 Months</v>
      </c>
    </row>
    <row r="908" spans="1:29" s="24" customFormat="1" ht="25.5" customHeight="1" x14ac:dyDescent="0.25">
      <c r="A908" s="96">
        <v>907</v>
      </c>
      <c r="B908" s="62" t="s">
        <v>66</v>
      </c>
      <c r="C908" s="73" t="s">
        <v>2075</v>
      </c>
      <c r="D908" s="63" t="s">
        <v>845</v>
      </c>
      <c r="E908" s="64">
        <v>45992</v>
      </c>
      <c r="F908" s="65" t="s">
        <v>233</v>
      </c>
      <c r="G908" s="65">
        <v>2025</v>
      </c>
      <c r="H908" s="63" t="s">
        <v>116</v>
      </c>
      <c r="I908" s="61" t="s">
        <v>116</v>
      </c>
      <c r="J908" s="61" t="s">
        <v>116</v>
      </c>
      <c r="K908" s="28"/>
      <c r="L908" s="61"/>
      <c r="M908" s="28"/>
      <c r="N908" s="96" t="s">
        <v>3196</v>
      </c>
      <c r="O908" s="61"/>
      <c r="P908" s="28"/>
      <c r="Q908" s="61"/>
      <c r="R908" s="104" t="s">
        <v>50</v>
      </c>
      <c r="S908" s="104" t="s">
        <v>50</v>
      </c>
      <c r="T908" s="98"/>
      <c r="U908" s="18" t="s">
        <v>2719</v>
      </c>
      <c r="V908" s="60" t="s">
        <v>34</v>
      </c>
      <c r="W908" s="9">
        <f t="shared" ca="1" si="82"/>
        <v>319</v>
      </c>
      <c r="X908" s="9" t="str">
        <f t="shared" ca="1" si="83"/>
        <v>Above 6 Months</v>
      </c>
      <c r="Y908" s="9" t="str">
        <f t="shared" ca="1" si="84"/>
        <v/>
      </c>
      <c r="Z908" s="9" t="str">
        <f t="shared" ca="1" si="85"/>
        <v/>
      </c>
      <c r="AA908" s="61"/>
      <c r="AB908" s="97" t="s">
        <v>5104</v>
      </c>
      <c r="AC908" s="97" t="str">
        <f t="shared" ca="1" si="86"/>
        <v>Above 6 Months</v>
      </c>
    </row>
    <row r="909" spans="1:29" s="24" customFormat="1" ht="25.5" customHeight="1" x14ac:dyDescent="0.25">
      <c r="A909" s="96">
        <v>908</v>
      </c>
      <c r="B909" s="62" t="s">
        <v>104</v>
      </c>
      <c r="C909" s="73" t="s">
        <v>2064</v>
      </c>
      <c r="D909" s="63" t="s">
        <v>2722</v>
      </c>
      <c r="E909" s="64">
        <v>45993</v>
      </c>
      <c r="F909" s="65" t="s">
        <v>233</v>
      </c>
      <c r="G909" s="65">
        <v>2025</v>
      </c>
      <c r="H909" s="63" t="s">
        <v>1758</v>
      </c>
      <c r="I909" s="61" t="s">
        <v>49</v>
      </c>
      <c r="J909" s="61" t="s">
        <v>31</v>
      </c>
      <c r="K909" s="28"/>
      <c r="L909" s="61"/>
      <c r="M909" s="28"/>
      <c r="N909" s="96" t="s">
        <v>3196</v>
      </c>
      <c r="O909" s="61"/>
      <c r="P909" s="28"/>
      <c r="Q909" s="61"/>
      <c r="R909" s="104" t="s">
        <v>112</v>
      </c>
      <c r="S909" s="104" t="s">
        <v>112</v>
      </c>
      <c r="T909" s="98"/>
      <c r="U909" s="18" t="s">
        <v>2723</v>
      </c>
      <c r="V909" s="60" t="s">
        <v>34</v>
      </c>
      <c r="W909" s="9">
        <f t="shared" ca="1" si="82"/>
        <v>318</v>
      </c>
      <c r="X909" s="9" t="str">
        <f t="shared" ca="1" si="83"/>
        <v>Above 6 Months</v>
      </c>
      <c r="Y909" s="9" t="str">
        <f t="shared" ca="1" si="84"/>
        <v/>
      </c>
      <c r="Z909" s="9" t="str">
        <f t="shared" ca="1" si="85"/>
        <v/>
      </c>
      <c r="AA909" s="61"/>
      <c r="AB909" s="97" t="s">
        <v>5107</v>
      </c>
      <c r="AC909" s="97" t="str">
        <f t="shared" ca="1" si="86"/>
        <v>Above 6 Months</v>
      </c>
    </row>
    <row r="910" spans="1:29" s="24" customFormat="1" ht="25.5" customHeight="1" x14ac:dyDescent="0.25">
      <c r="A910" s="96">
        <v>909</v>
      </c>
      <c r="B910" s="62" t="s">
        <v>68</v>
      </c>
      <c r="C910" s="73" t="s">
        <v>2725</v>
      </c>
      <c r="D910" s="63" t="s">
        <v>1027</v>
      </c>
      <c r="E910" s="64">
        <v>45994</v>
      </c>
      <c r="F910" s="65" t="s">
        <v>233</v>
      </c>
      <c r="G910" s="65">
        <v>2025</v>
      </c>
      <c r="H910" s="63" t="s">
        <v>48</v>
      </c>
      <c r="I910" s="61" t="s">
        <v>49</v>
      </c>
      <c r="J910" s="61" t="s">
        <v>31</v>
      </c>
      <c r="K910" s="28"/>
      <c r="L910" s="61"/>
      <c r="M910" s="28"/>
      <c r="N910" s="96" t="s">
        <v>3196</v>
      </c>
      <c r="O910" s="61"/>
      <c r="P910" s="28"/>
      <c r="Q910" s="61"/>
      <c r="R910" s="104" t="s">
        <v>112</v>
      </c>
      <c r="S910" s="104" t="s">
        <v>112</v>
      </c>
      <c r="T910" s="98"/>
      <c r="U910" s="18" t="s">
        <v>2726</v>
      </c>
      <c r="V910" s="60" t="s">
        <v>34</v>
      </c>
      <c r="W910" s="9">
        <f t="shared" ca="1" si="82"/>
        <v>317</v>
      </c>
      <c r="X910" s="9" t="str">
        <f t="shared" ca="1" si="83"/>
        <v>Above 6 Months</v>
      </c>
      <c r="Y910" s="9" t="str">
        <f t="shared" ca="1" si="84"/>
        <v/>
      </c>
      <c r="Z910" s="9" t="str">
        <f t="shared" ca="1" si="85"/>
        <v/>
      </c>
      <c r="AA910" s="61"/>
      <c r="AB910" s="97" t="s">
        <v>5110</v>
      </c>
      <c r="AC910" s="97" t="str">
        <f t="shared" ca="1" si="86"/>
        <v>Above 6 Months</v>
      </c>
    </row>
    <row r="911" spans="1:29" s="24" customFormat="1" ht="25.5" customHeight="1" x14ac:dyDescent="0.25">
      <c r="A911" s="96">
        <v>910</v>
      </c>
      <c r="B911" s="62" t="s">
        <v>42</v>
      </c>
      <c r="C911" s="73" t="s">
        <v>2724</v>
      </c>
      <c r="D911" s="63" t="s">
        <v>845</v>
      </c>
      <c r="E911" s="64">
        <v>45996</v>
      </c>
      <c r="F911" s="65" t="s">
        <v>233</v>
      </c>
      <c r="G911" s="65">
        <v>2025</v>
      </c>
      <c r="H911" s="63" t="s">
        <v>116</v>
      </c>
      <c r="I911" s="61" t="s">
        <v>116</v>
      </c>
      <c r="J911" s="61" t="s">
        <v>116</v>
      </c>
      <c r="K911" s="28"/>
      <c r="L911" s="61"/>
      <c r="M911" s="28"/>
      <c r="N911" s="96" t="s">
        <v>3196</v>
      </c>
      <c r="O911" s="61"/>
      <c r="P911" s="28"/>
      <c r="Q911" s="61"/>
      <c r="R911" s="104" t="s">
        <v>50</v>
      </c>
      <c r="S911" s="104" t="s">
        <v>50</v>
      </c>
      <c r="T911" s="98"/>
      <c r="U911" s="18" t="s">
        <v>2733</v>
      </c>
      <c r="V911" s="60" t="s">
        <v>34</v>
      </c>
      <c r="W911" s="9">
        <f t="shared" ca="1" si="82"/>
        <v>315</v>
      </c>
      <c r="X911" s="9" t="str">
        <f t="shared" ca="1" si="83"/>
        <v>Above 6 Months</v>
      </c>
      <c r="Y911" s="9" t="str">
        <f t="shared" ca="1" si="84"/>
        <v/>
      </c>
      <c r="Z911" s="9" t="str">
        <f t="shared" ca="1" si="85"/>
        <v/>
      </c>
      <c r="AA911" s="61"/>
      <c r="AB911" s="97" t="s">
        <v>5112</v>
      </c>
      <c r="AC911" s="97" t="str">
        <f t="shared" ca="1" si="86"/>
        <v>Above 6 Months</v>
      </c>
    </row>
    <row r="912" spans="1:29" s="24" customFormat="1" ht="25.5" customHeight="1" x14ac:dyDescent="0.25">
      <c r="A912" s="96">
        <v>911</v>
      </c>
      <c r="B912" s="62" t="s">
        <v>28</v>
      </c>
      <c r="C912" s="73" t="s">
        <v>2140</v>
      </c>
      <c r="D912" s="63" t="s">
        <v>693</v>
      </c>
      <c r="E912" s="64">
        <v>45996</v>
      </c>
      <c r="F912" s="65" t="s">
        <v>233</v>
      </c>
      <c r="G912" s="65">
        <v>2025</v>
      </c>
      <c r="H912" s="63" t="s">
        <v>94</v>
      </c>
      <c r="I912" s="61" t="s">
        <v>94</v>
      </c>
      <c r="J912" s="61" t="s">
        <v>31</v>
      </c>
      <c r="K912" s="28"/>
      <c r="L912" s="61"/>
      <c r="M912" s="28"/>
      <c r="N912" s="96" t="s">
        <v>3196</v>
      </c>
      <c r="O912" s="61"/>
      <c r="P912" s="28"/>
      <c r="Q912" s="61"/>
      <c r="R912" s="104" t="s">
        <v>128</v>
      </c>
      <c r="S912" s="104" t="s">
        <v>112</v>
      </c>
      <c r="T912" s="98"/>
      <c r="U912" s="18" t="s">
        <v>2734</v>
      </c>
      <c r="V912" s="60" t="s">
        <v>34</v>
      </c>
      <c r="W912" s="9">
        <f t="shared" ca="1" si="82"/>
        <v>315</v>
      </c>
      <c r="X912" s="9" t="str">
        <f t="shared" ca="1" si="83"/>
        <v>Above 6 Months</v>
      </c>
      <c r="Y912" s="9" t="str">
        <f t="shared" ca="1" si="84"/>
        <v/>
      </c>
      <c r="Z912" s="9" t="str">
        <f t="shared" ca="1" si="85"/>
        <v/>
      </c>
      <c r="AA912" s="61"/>
      <c r="AB912" s="97" t="s">
        <v>5113</v>
      </c>
      <c r="AC912" s="97" t="str">
        <f t="shared" ca="1" si="86"/>
        <v>Above 6 Months</v>
      </c>
    </row>
    <row r="913" spans="1:29" s="24" customFormat="1" ht="25.5" customHeight="1" x14ac:dyDescent="0.25">
      <c r="A913" s="96">
        <v>912</v>
      </c>
      <c r="B913" s="62" t="s">
        <v>28</v>
      </c>
      <c r="C913" s="73" t="s">
        <v>2212</v>
      </c>
      <c r="D913" s="63" t="s">
        <v>1027</v>
      </c>
      <c r="E913" s="64">
        <v>45996</v>
      </c>
      <c r="F913" s="65" t="s">
        <v>233</v>
      </c>
      <c r="G913" s="65">
        <v>2025</v>
      </c>
      <c r="H913" s="63" t="s">
        <v>48</v>
      </c>
      <c r="I913" s="61" t="s">
        <v>49</v>
      </c>
      <c r="J913" s="61" t="s">
        <v>31</v>
      </c>
      <c r="K913" s="28"/>
      <c r="L913" s="61"/>
      <c r="M913" s="28"/>
      <c r="N913" s="96" t="s">
        <v>3196</v>
      </c>
      <c r="O913" s="61"/>
      <c r="P913" s="28"/>
      <c r="Q913" s="61"/>
      <c r="R913" s="104" t="s">
        <v>112</v>
      </c>
      <c r="S913" s="104" t="s">
        <v>112</v>
      </c>
      <c r="T913" s="98"/>
      <c r="U913" s="18" t="s">
        <v>2736</v>
      </c>
      <c r="V913" s="60" t="s">
        <v>34</v>
      </c>
      <c r="W913" s="9">
        <f t="shared" ca="1" si="82"/>
        <v>315</v>
      </c>
      <c r="X913" s="9" t="str">
        <f t="shared" ca="1" si="83"/>
        <v>Above 6 Months</v>
      </c>
      <c r="Y913" s="9" t="str">
        <f t="shared" ca="1" si="84"/>
        <v/>
      </c>
      <c r="Z913" s="9" t="str">
        <f t="shared" ca="1" si="85"/>
        <v/>
      </c>
      <c r="AA913" s="61"/>
      <c r="AB913" s="97" t="s">
        <v>5114</v>
      </c>
      <c r="AC913" s="97" t="str">
        <f t="shared" ca="1" si="86"/>
        <v>Above 6 Months</v>
      </c>
    </row>
    <row r="914" spans="1:29" s="24" customFormat="1" ht="25.5" customHeight="1" x14ac:dyDescent="0.25">
      <c r="A914" s="96">
        <v>913</v>
      </c>
      <c r="B914" s="62" t="s">
        <v>68</v>
      </c>
      <c r="C914" s="73" t="s">
        <v>2742</v>
      </c>
      <c r="D914" s="63" t="s">
        <v>1027</v>
      </c>
      <c r="E914" s="64">
        <v>45999</v>
      </c>
      <c r="F914" s="65" t="s">
        <v>233</v>
      </c>
      <c r="G914" s="65">
        <v>2025</v>
      </c>
      <c r="H914" s="63" t="s">
        <v>48</v>
      </c>
      <c r="I914" s="61" t="s">
        <v>49</v>
      </c>
      <c r="J914" s="61" t="s">
        <v>31</v>
      </c>
      <c r="K914" s="28"/>
      <c r="L914" s="61"/>
      <c r="M914" s="28"/>
      <c r="N914" s="96" t="s">
        <v>3196</v>
      </c>
      <c r="O914" s="61"/>
      <c r="P914" s="28"/>
      <c r="Q914" s="61"/>
      <c r="R914" s="104" t="s">
        <v>112</v>
      </c>
      <c r="S914" s="104" t="s">
        <v>112</v>
      </c>
      <c r="T914" s="98"/>
      <c r="U914" s="18" t="s">
        <v>2743</v>
      </c>
      <c r="V914" s="60" t="s">
        <v>34</v>
      </c>
      <c r="W914" s="9">
        <f t="shared" ca="1" si="82"/>
        <v>312</v>
      </c>
      <c r="X914" s="9" t="str">
        <f t="shared" ca="1" si="83"/>
        <v>Above 6 Months</v>
      </c>
      <c r="Y914" s="9" t="str">
        <f t="shared" ca="1" si="84"/>
        <v/>
      </c>
      <c r="Z914" s="9" t="str">
        <f t="shared" ca="1" si="85"/>
        <v/>
      </c>
      <c r="AA914" s="61"/>
      <c r="AB914" s="97" t="s">
        <v>5117</v>
      </c>
      <c r="AC914" s="97" t="str">
        <f t="shared" ca="1" si="86"/>
        <v>Above 6 Months</v>
      </c>
    </row>
    <row r="915" spans="1:29" s="24" customFormat="1" ht="25.5" customHeight="1" x14ac:dyDescent="0.25">
      <c r="A915" s="96">
        <v>914</v>
      </c>
      <c r="B915" s="62" t="s">
        <v>68</v>
      </c>
      <c r="C915" s="73" t="s">
        <v>2744</v>
      </c>
      <c r="D915" s="63" t="s">
        <v>264</v>
      </c>
      <c r="E915" s="64">
        <v>45999</v>
      </c>
      <c r="F915" s="65" t="s">
        <v>233</v>
      </c>
      <c r="G915" s="65">
        <v>2025</v>
      </c>
      <c r="H915" s="63" t="s">
        <v>59</v>
      </c>
      <c r="I915" s="61" t="s">
        <v>59</v>
      </c>
      <c r="J915" s="61" t="s">
        <v>60</v>
      </c>
      <c r="K915" s="28"/>
      <c r="L915" s="61"/>
      <c r="M915" s="28"/>
      <c r="N915" s="96" t="s">
        <v>3196</v>
      </c>
      <c r="O915" s="61"/>
      <c r="P915" s="28"/>
      <c r="Q915" s="61"/>
      <c r="R915" s="104" t="s">
        <v>112</v>
      </c>
      <c r="S915" s="104" t="s">
        <v>112</v>
      </c>
      <c r="T915" s="98"/>
      <c r="U915" s="18" t="s">
        <v>2745</v>
      </c>
      <c r="V915" s="60" t="s">
        <v>34</v>
      </c>
      <c r="W915" s="9">
        <f t="shared" ca="1" si="82"/>
        <v>312</v>
      </c>
      <c r="X915" s="9" t="str">
        <f t="shared" ca="1" si="83"/>
        <v>Above 6 Months</v>
      </c>
      <c r="Y915" s="9" t="str">
        <f t="shared" ca="1" si="84"/>
        <v/>
      </c>
      <c r="Z915" s="9" t="str">
        <f t="shared" ca="1" si="85"/>
        <v/>
      </c>
      <c r="AA915" s="61"/>
      <c r="AB915" s="97" t="s">
        <v>5118</v>
      </c>
      <c r="AC915" s="97" t="str">
        <f t="shared" ca="1" si="86"/>
        <v>Above 6 Months</v>
      </c>
    </row>
    <row r="916" spans="1:29" s="24" customFormat="1" ht="25.5" customHeight="1" x14ac:dyDescent="0.25">
      <c r="A916" s="96">
        <v>915</v>
      </c>
      <c r="B916" s="62" t="s">
        <v>106</v>
      </c>
      <c r="C916" s="73" t="s">
        <v>1891</v>
      </c>
      <c r="D916" s="63" t="s">
        <v>1474</v>
      </c>
      <c r="E916" s="64">
        <v>45999</v>
      </c>
      <c r="F916" s="65" t="s">
        <v>233</v>
      </c>
      <c r="G916" s="65">
        <v>2025</v>
      </c>
      <c r="H916" s="63" t="s">
        <v>103</v>
      </c>
      <c r="I916" s="61" t="s">
        <v>49</v>
      </c>
      <c r="J916" s="61" t="s">
        <v>31</v>
      </c>
      <c r="K916" s="28"/>
      <c r="L916" s="61"/>
      <c r="M916" s="28"/>
      <c r="N916" s="96" t="s">
        <v>3196</v>
      </c>
      <c r="O916" s="61"/>
      <c r="P916" s="28"/>
      <c r="Q916" s="61"/>
      <c r="R916" s="104" t="s">
        <v>112</v>
      </c>
      <c r="S916" s="104" t="s">
        <v>112</v>
      </c>
      <c r="T916" s="98"/>
      <c r="U916" s="18" t="s">
        <v>2746</v>
      </c>
      <c r="V916" s="60" t="s">
        <v>34</v>
      </c>
      <c r="W916" s="9">
        <f t="shared" ca="1" si="82"/>
        <v>312</v>
      </c>
      <c r="X916" s="9" t="str">
        <f t="shared" ca="1" si="83"/>
        <v>Above 6 Months</v>
      </c>
      <c r="Y916" s="9" t="str">
        <f t="shared" ca="1" si="84"/>
        <v/>
      </c>
      <c r="Z916" s="9" t="str">
        <f t="shared" ca="1" si="85"/>
        <v/>
      </c>
      <c r="AA916" s="61"/>
      <c r="AB916" s="97" t="s">
        <v>5119</v>
      </c>
      <c r="AC916" s="97" t="str">
        <f t="shared" ca="1" si="86"/>
        <v>Above 6 Months</v>
      </c>
    </row>
    <row r="917" spans="1:29" s="24" customFormat="1" ht="25.5" customHeight="1" x14ac:dyDescent="0.25">
      <c r="A917" s="96">
        <v>916</v>
      </c>
      <c r="B917" s="62" t="s">
        <v>51</v>
      </c>
      <c r="C917" s="73" t="s">
        <v>2371</v>
      </c>
      <c r="D917" s="63" t="s">
        <v>227</v>
      </c>
      <c r="E917" s="64">
        <v>45999</v>
      </c>
      <c r="F917" s="65" t="s">
        <v>233</v>
      </c>
      <c r="G917" s="65">
        <v>2025</v>
      </c>
      <c r="H917" s="63" t="s">
        <v>59</v>
      </c>
      <c r="I917" s="61" t="s">
        <v>59</v>
      </c>
      <c r="J917" s="61" t="s">
        <v>60</v>
      </c>
      <c r="K917" s="28"/>
      <c r="L917" s="61"/>
      <c r="M917" s="28"/>
      <c r="N917" s="96" t="s">
        <v>3196</v>
      </c>
      <c r="O917" s="61"/>
      <c r="P917" s="28"/>
      <c r="Q917" s="61"/>
      <c r="R917" s="104" t="s">
        <v>112</v>
      </c>
      <c r="S917" s="104" t="s">
        <v>112</v>
      </c>
      <c r="T917" s="98"/>
      <c r="U917" s="18" t="s">
        <v>2747</v>
      </c>
      <c r="V917" s="60" t="s">
        <v>34</v>
      </c>
      <c r="W917" s="9">
        <f t="shared" ca="1" si="82"/>
        <v>312</v>
      </c>
      <c r="X917" s="9" t="str">
        <f t="shared" ca="1" si="83"/>
        <v>Above 6 Months</v>
      </c>
      <c r="Y917" s="9" t="str">
        <f t="shared" ca="1" si="84"/>
        <v/>
      </c>
      <c r="Z917" s="9" t="str">
        <f t="shared" ca="1" si="85"/>
        <v/>
      </c>
      <c r="AA917" s="61"/>
      <c r="AB917" s="97" t="s">
        <v>5120</v>
      </c>
      <c r="AC917" s="97" t="str">
        <f t="shared" ca="1" si="86"/>
        <v>Above 6 Months</v>
      </c>
    </row>
    <row r="918" spans="1:29" s="24" customFormat="1" ht="25.5" customHeight="1" x14ac:dyDescent="0.25">
      <c r="A918" s="96">
        <v>917</v>
      </c>
      <c r="B918" s="62" t="s">
        <v>42</v>
      </c>
      <c r="C918" s="73" t="s">
        <v>2739</v>
      </c>
      <c r="D918" s="63" t="s">
        <v>845</v>
      </c>
      <c r="E918" s="64">
        <v>46000</v>
      </c>
      <c r="F918" s="65" t="s">
        <v>233</v>
      </c>
      <c r="G918" s="65">
        <v>2025</v>
      </c>
      <c r="H918" s="63" t="s">
        <v>116</v>
      </c>
      <c r="I918" s="61" t="s">
        <v>116</v>
      </c>
      <c r="J918" s="61" t="s">
        <v>116</v>
      </c>
      <c r="K918" s="28"/>
      <c r="L918" s="61"/>
      <c r="M918" s="28"/>
      <c r="N918" s="96" t="s">
        <v>3196</v>
      </c>
      <c r="O918" s="61"/>
      <c r="P918" s="28"/>
      <c r="Q918" s="61"/>
      <c r="R918" s="104" t="s">
        <v>50</v>
      </c>
      <c r="S918" s="104" t="s">
        <v>50</v>
      </c>
      <c r="T918" s="98"/>
      <c r="U918" s="18" t="s">
        <v>2750</v>
      </c>
      <c r="V918" s="60" t="s">
        <v>34</v>
      </c>
      <c r="W918" s="9">
        <f t="shared" ca="1" si="82"/>
        <v>311</v>
      </c>
      <c r="X918" s="9" t="str">
        <f t="shared" ca="1" si="83"/>
        <v>Above 6 Months</v>
      </c>
      <c r="Y918" s="9" t="str">
        <f t="shared" ca="1" si="84"/>
        <v/>
      </c>
      <c r="Z918" s="9" t="str">
        <f t="shared" ca="1" si="85"/>
        <v/>
      </c>
      <c r="AA918" s="61"/>
      <c r="AB918" s="97" t="s">
        <v>5122</v>
      </c>
      <c r="AC918" s="97" t="str">
        <f t="shared" ca="1" si="86"/>
        <v>Above 6 Months</v>
      </c>
    </row>
    <row r="919" spans="1:29" s="24" customFormat="1" ht="25.5" customHeight="1" x14ac:dyDescent="0.25">
      <c r="A919" s="96">
        <v>918</v>
      </c>
      <c r="B919" s="62" t="s">
        <v>42</v>
      </c>
      <c r="C919" s="73" t="s">
        <v>2735</v>
      </c>
      <c r="D919" s="63" t="s">
        <v>845</v>
      </c>
      <c r="E919" s="64">
        <v>46000</v>
      </c>
      <c r="F919" s="65" t="s">
        <v>233</v>
      </c>
      <c r="G919" s="65">
        <v>2025</v>
      </c>
      <c r="H919" s="63" t="s">
        <v>116</v>
      </c>
      <c r="I919" s="61" t="s">
        <v>116</v>
      </c>
      <c r="J919" s="61" t="s">
        <v>116</v>
      </c>
      <c r="K919" s="28"/>
      <c r="L919" s="61"/>
      <c r="M919" s="28"/>
      <c r="N919" s="96" t="s">
        <v>3196</v>
      </c>
      <c r="O919" s="61"/>
      <c r="P919" s="28"/>
      <c r="Q919" s="61"/>
      <c r="R919" s="104" t="s">
        <v>50</v>
      </c>
      <c r="S919" s="104" t="s">
        <v>50</v>
      </c>
      <c r="T919" s="98"/>
      <c r="U919" s="18" t="s">
        <v>2749</v>
      </c>
      <c r="V919" s="60" t="s">
        <v>34</v>
      </c>
      <c r="W919" s="9">
        <f t="shared" ca="1" si="82"/>
        <v>311</v>
      </c>
      <c r="X919" s="9" t="str">
        <f t="shared" ca="1" si="83"/>
        <v>Above 6 Months</v>
      </c>
      <c r="Y919" s="9" t="str">
        <f t="shared" ca="1" si="84"/>
        <v/>
      </c>
      <c r="Z919" s="9" t="str">
        <f t="shared" ca="1" si="85"/>
        <v/>
      </c>
      <c r="AA919" s="61"/>
      <c r="AB919" s="97" t="s">
        <v>5123</v>
      </c>
      <c r="AC919" s="97" t="str">
        <f t="shared" ca="1" si="86"/>
        <v>Above 6 Months</v>
      </c>
    </row>
    <row r="920" spans="1:29" s="24" customFormat="1" ht="25.5" customHeight="1" x14ac:dyDescent="0.25">
      <c r="A920" s="96">
        <v>919</v>
      </c>
      <c r="B920" s="62" t="s">
        <v>118</v>
      </c>
      <c r="C920" s="73" t="s">
        <v>2041</v>
      </c>
      <c r="D920" s="63" t="s">
        <v>901</v>
      </c>
      <c r="E920" s="64">
        <v>46003</v>
      </c>
      <c r="F920" s="65" t="s">
        <v>233</v>
      </c>
      <c r="G920" s="65">
        <v>2025</v>
      </c>
      <c r="H920" s="63" t="s">
        <v>116</v>
      </c>
      <c r="I920" s="61" t="s">
        <v>116</v>
      </c>
      <c r="J920" s="61" t="s">
        <v>116</v>
      </c>
      <c r="K920" s="28"/>
      <c r="L920" s="61"/>
      <c r="M920" s="28"/>
      <c r="N920" s="96" t="s">
        <v>3196</v>
      </c>
      <c r="O920" s="61"/>
      <c r="P920" s="28"/>
      <c r="Q920" s="61"/>
      <c r="R920" s="104" t="s">
        <v>50</v>
      </c>
      <c r="S920" s="104" t="s">
        <v>50</v>
      </c>
      <c r="T920" s="98"/>
      <c r="U920" s="18" t="s">
        <v>2752</v>
      </c>
      <c r="V920" s="60" t="s">
        <v>34</v>
      </c>
      <c r="W920" s="9">
        <f t="shared" ca="1" si="82"/>
        <v>308</v>
      </c>
      <c r="X920" s="9" t="str">
        <f t="shared" ca="1" si="83"/>
        <v>Above 6 Months</v>
      </c>
      <c r="Y920" s="9" t="str">
        <f t="shared" ca="1" si="84"/>
        <v/>
      </c>
      <c r="Z920" s="9" t="str">
        <f t="shared" ca="1" si="85"/>
        <v/>
      </c>
      <c r="AA920" s="61"/>
      <c r="AB920" s="97" t="s">
        <v>5124</v>
      </c>
      <c r="AC920" s="97" t="str">
        <f t="shared" ca="1" si="86"/>
        <v>Above 6 Months</v>
      </c>
    </row>
    <row r="921" spans="1:29" s="24" customFormat="1" ht="25.5" customHeight="1" x14ac:dyDescent="0.25">
      <c r="A921" s="96">
        <v>920</v>
      </c>
      <c r="B921" s="62" t="s">
        <v>74</v>
      </c>
      <c r="C921" s="73" t="s">
        <v>2341</v>
      </c>
      <c r="D921" s="63" t="s">
        <v>1051</v>
      </c>
      <c r="E921" s="64">
        <v>46003</v>
      </c>
      <c r="F921" s="65" t="s">
        <v>233</v>
      </c>
      <c r="G921" s="65">
        <v>2025</v>
      </c>
      <c r="H921" s="63" t="s">
        <v>117</v>
      </c>
      <c r="I921" s="61" t="s">
        <v>117</v>
      </c>
      <c r="J921" s="61" t="s">
        <v>117</v>
      </c>
      <c r="K921" s="28"/>
      <c r="L921" s="61"/>
      <c r="M921" s="28"/>
      <c r="N921" s="96" t="s">
        <v>3196</v>
      </c>
      <c r="O921" s="61"/>
      <c r="P921" s="28"/>
      <c r="Q921" s="61"/>
      <c r="R921" s="104" t="s">
        <v>112</v>
      </c>
      <c r="S921" s="104" t="s">
        <v>112</v>
      </c>
      <c r="T921" s="98"/>
      <c r="U921" s="18" t="s">
        <v>2751</v>
      </c>
      <c r="V921" s="60" t="s">
        <v>34</v>
      </c>
      <c r="W921" s="9">
        <f t="shared" ca="1" si="82"/>
        <v>308</v>
      </c>
      <c r="X921" s="9" t="str">
        <f t="shared" ca="1" si="83"/>
        <v>Above 6 Months</v>
      </c>
      <c r="Y921" s="9" t="str">
        <f t="shared" ca="1" si="84"/>
        <v/>
      </c>
      <c r="Z921" s="9" t="str">
        <f t="shared" ca="1" si="85"/>
        <v/>
      </c>
      <c r="AA921" s="61"/>
      <c r="AB921" s="97" t="s">
        <v>5125</v>
      </c>
      <c r="AC921" s="97" t="str">
        <f t="shared" ca="1" si="86"/>
        <v>Above 6 Months</v>
      </c>
    </row>
    <row r="922" spans="1:29" s="24" customFormat="1" ht="25.5" customHeight="1" x14ac:dyDescent="0.25">
      <c r="A922" s="96">
        <v>921</v>
      </c>
      <c r="B922" s="62" t="s">
        <v>38</v>
      </c>
      <c r="C922" s="73" t="s">
        <v>2409</v>
      </c>
      <c r="D922" s="63" t="s">
        <v>1315</v>
      </c>
      <c r="E922" s="64">
        <v>46007</v>
      </c>
      <c r="F922" s="65" t="s">
        <v>233</v>
      </c>
      <c r="G922" s="65">
        <v>2025</v>
      </c>
      <c r="H922" s="63" t="s">
        <v>70</v>
      </c>
      <c r="I922" s="61" t="s">
        <v>70</v>
      </c>
      <c r="J922" s="61" t="s">
        <v>70</v>
      </c>
      <c r="K922" s="28"/>
      <c r="L922" s="61"/>
      <c r="M922" s="28"/>
      <c r="N922" s="96" t="s">
        <v>3196</v>
      </c>
      <c r="O922" s="61"/>
      <c r="P922" s="28"/>
      <c r="Q922" s="61"/>
      <c r="R922" s="104" t="s">
        <v>173</v>
      </c>
      <c r="S922" s="104" t="s">
        <v>173</v>
      </c>
      <c r="T922" s="98">
        <v>46018</v>
      </c>
      <c r="U922" s="18" t="s">
        <v>2755</v>
      </c>
      <c r="V922" s="60" t="s">
        <v>34</v>
      </c>
      <c r="W922" s="9">
        <f t="shared" ca="1" si="82"/>
        <v>304</v>
      </c>
      <c r="X922" s="9" t="str">
        <f t="shared" ca="1" si="83"/>
        <v>Above 6 Months</v>
      </c>
      <c r="Y922" s="9">
        <f t="shared" ca="1" si="84"/>
        <v>293</v>
      </c>
      <c r="Z922" s="9" t="str">
        <f t="shared" ca="1" si="85"/>
        <v>Above 6 Months</v>
      </c>
      <c r="AA922" s="61"/>
      <c r="AB922" s="97" t="s">
        <v>5127</v>
      </c>
      <c r="AC922" s="97" t="str">
        <f t="shared" ca="1" si="86"/>
        <v>Above 6 Months</v>
      </c>
    </row>
    <row r="923" spans="1:29" s="24" customFormat="1" ht="25.5" customHeight="1" x14ac:dyDescent="0.25">
      <c r="A923" s="96">
        <v>922</v>
      </c>
      <c r="B923" s="62" t="s">
        <v>89</v>
      </c>
      <c r="C923" s="73" t="s">
        <v>2309</v>
      </c>
      <c r="D923" s="63" t="s">
        <v>2763</v>
      </c>
      <c r="E923" s="64">
        <v>46008</v>
      </c>
      <c r="F923" s="65" t="s">
        <v>233</v>
      </c>
      <c r="G923" s="65">
        <v>2025</v>
      </c>
      <c r="H923" s="63" t="s">
        <v>39</v>
      </c>
      <c r="I923" s="61" t="s">
        <v>39</v>
      </c>
      <c r="J923" s="61" t="s">
        <v>31</v>
      </c>
      <c r="K923" s="28"/>
      <c r="L923" s="61"/>
      <c r="M923" s="28"/>
      <c r="N923" s="96" t="s">
        <v>3196</v>
      </c>
      <c r="O923" s="61"/>
      <c r="P923" s="28"/>
      <c r="Q923" s="61"/>
      <c r="R923" s="104" t="s">
        <v>50</v>
      </c>
      <c r="S923" s="104" t="s">
        <v>50</v>
      </c>
      <c r="T923" s="98"/>
      <c r="U923" s="18" t="s">
        <v>2764</v>
      </c>
      <c r="V923" s="60" t="s">
        <v>34</v>
      </c>
      <c r="W923" s="9">
        <f t="shared" ca="1" si="82"/>
        <v>303</v>
      </c>
      <c r="X923" s="9" t="str">
        <f t="shared" ca="1" si="83"/>
        <v>Above 6 Months</v>
      </c>
      <c r="Y923" s="9" t="str">
        <f t="shared" ca="1" si="84"/>
        <v/>
      </c>
      <c r="Z923" s="9" t="str">
        <f t="shared" ca="1" si="85"/>
        <v/>
      </c>
      <c r="AA923" s="61"/>
      <c r="AB923" s="97" t="s">
        <v>5132</v>
      </c>
      <c r="AC923" s="97" t="str">
        <f t="shared" ca="1" si="86"/>
        <v>Above 6 Months</v>
      </c>
    </row>
    <row r="924" spans="1:29" s="24" customFormat="1" ht="25.5" customHeight="1" x14ac:dyDescent="0.25">
      <c r="A924" s="96">
        <v>923</v>
      </c>
      <c r="B924" s="62" t="s">
        <v>51</v>
      </c>
      <c r="C924" s="73" t="s">
        <v>2341</v>
      </c>
      <c r="D924" s="63" t="s">
        <v>1027</v>
      </c>
      <c r="E924" s="64">
        <v>46008</v>
      </c>
      <c r="F924" s="65" t="s">
        <v>233</v>
      </c>
      <c r="G924" s="65">
        <v>2025</v>
      </c>
      <c r="H924" s="63" t="s">
        <v>48</v>
      </c>
      <c r="I924" s="61" t="s">
        <v>49</v>
      </c>
      <c r="J924" s="61" t="s">
        <v>31</v>
      </c>
      <c r="K924" s="28"/>
      <c r="L924" s="61"/>
      <c r="M924" s="28"/>
      <c r="N924" s="96" t="s">
        <v>3196</v>
      </c>
      <c r="O924" s="61"/>
      <c r="P924" s="28"/>
      <c r="Q924" s="61"/>
      <c r="R924" s="104" t="s">
        <v>112</v>
      </c>
      <c r="S924" s="104" t="s">
        <v>112</v>
      </c>
      <c r="T924" s="98"/>
      <c r="U924" s="18" t="s">
        <v>2757</v>
      </c>
      <c r="V924" s="60" t="s">
        <v>34</v>
      </c>
      <c r="W924" s="9">
        <f t="shared" ca="1" si="82"/>
        <v>303</v>
      </c>
      <c r="X924" s="9" t="str">
        <f t="shared" ca="1" si="83"/>
        <v>Above 6 Months</v>
      </c>
      <c r="Y924" s="9" t="str">
        <f t="shared" ca="1" si="84"/>
        <v/>
      </c>
      <c r="Z924" s="9" t="str">
        <f t="shared" ca="1" si="85"/>
        <v/>
      </c>
      <c r="AA924" s="61"/>
      <c r="AB924" s="97" t="s">
        <v>5133</v>
      </c>
      <c r="AC924" s="97" t="str">
        <f t="shared" ca="1" si="86"/>
        <v>Above 6 Months</v>
      </c>
    </row>
    <row r="925" spans="1:29" s="24" customFormat="1" ht="25.5" customHeight="1" x14ac:dyDescent="0.25">
      <c r="A925" s="96">
        <v>924</v>
      </c>
      <c r="B925" s="62" t="s">
        <v>68</v>
      </c>
      <c r="C925" s="73" t="s">
        <v>2765</v>
      </c>
      <c r="D925" s="63" t="s">
        <v>227</v>
      </c>
      <c r="E925" s="64">
        <v>46009</v>
      </c>
      <c r="F925" s="65" t="s">
        <v>233</v>
      </c>
      <c r="G925" s="65">
        <v>2025</v>
      </c>
      <c r="H925" s="63" t="s">
        <v>59</v>
      </c>
      <c r="I925" s="61" t="s">
        <v>59</v>
      </c>
      <c r="J925" s="61" t="s">
        <v>60</v>
      </c>
      <c r="K925" s="28"/>
      <c r="L925" s="61"/>
      <c r="M925" s="28"/>
      <c r="N925" s="96" t="s">
        <v>3196</v>
      </c>
      <c r="O925" s="61"/>
      <c r="P925" s="28"/>
      <c r="Q925" s="61"/>
      <c r="R925" s="104" t="s">
        <v>112</v>
      </c>
      <c r="S925" s="104" t="s">
        <v>112</v>
      </c>
      <c r="T925" s="98"/>
      <c r="U925" s="18" t="s">
        <v>2766</v>
      </c>
      <c r="V925" s="60" t="s">
        <v>34</v>
      </c>
      <c r="W925" s="9">
        <f t="shared" ca="1" si="82"/>
        <v>302</v>
      </c>
      <c r="X925" s="9" t="str">
        <f t="shared" ca="1" si="83"/>
        <v>Above 6 Months</v>
      </c>
      <c r="Y925" s="9" t="str">
        <f t="shared" ca="1" si="84"/>
        <v/>
      </c>
      <c r="Z925" s="9" t="str">
        <f t="shared" ca="1" si="85"/>
        <v/>
      </c>
      <c r="AA925" s="61"/>
      <c r="AB925" s="97" t="s">
        <v>5134</v>
      </c>
      <c r="AC925" s="97" t="str">
        <f t="shared" ca="1" si="86"/>
        <v>Above 6 Months</v>
      </c>
    </row>
    <row r="926" spans="1:29" s="24" customFormat="1" ht="25.5" customHeight="1" x14ac:dyDescent="0.25">
      <c r="A926" s="96">
        <v>925</v>
      </c>
      <c r="B926" s="62" t="s">
        <v>73</v>
      </c>
      <c r="C926" s="73" t="s">
        <v>1981</v>
      </c>
      <c r="D926" s="63" t="s">
        <v>264</v>
      </c>
      <c r="E926" s="64">
        <v>46010</v>
      </c>
      <c r="F926" s="65" t="s">
        <v>233</v>
      </c>
      <c r="G926" s="65">
        <v>2025</v>
      </c>
      <c r="H926" s="63" t="s">
        <v>59</v>
      </c>
      <c r="I926" s="61" t="s">
        <v>59</v>
      </c>
      <c r="J926" s="61" t="s">
        <v>60</v>
      </c>
      <c r="K926" s="28"/>
      <c r="L926" s="61"/>
      <c r="M926" s="28"/>
      <c r="N926" s="96" t="s">
        <v>3196</v>
      </c>
      <c r="O926" s="61"/>
      <c r="P926" s="28"/>
      <c r="Q926" s="61"/>
      <c r="R926" s="104" t="s">
        <v>112</v>
      </c>
      <c r="S926" s="104" t="s">
        <v>112</v>
      </c>
      <c r="T926" s="98"/>
      <c r="U926" s="18" t="s">
        <v>2768</v>
      </c>
      <c r="V926" s="60" t="s">
        <v>34</v>
      </c>
      <c r="W926" s="9">
        <f t="shared" ca="1" si="82"/>
        <v>301</v>
      </c>
      <c r="X926" s="9" t="str">
        <f t="shared" ca="1" si="83"/>
        <v>Above 6 Months</v>
      </c>
      <c r="Y926" s="9" t="str">
        <f t="shared" ca="1" si="84"/>
        <v/>
      </c>
      <c r="Z926" s="9" t="str">
        <f t="shared" ca="1" si="85"/>
        <v/>
      </c>
      <c r="AA926" s="61"/>
      <c r="AB926" s="97" t="s">
        <v>5135</v>
      </c>
      <c r="AC926" s="97" t="str">
        <f t="shared" ca="1" si="86"/>
        <v>Above 6 Months</v>
      </c>
    </row>
    <row r="927" spans="1:29" s="24" customFormat="1" ht="25.5" customHeight="1" x14ac:dyDescent="0.25">
      <c r="A927" s="96">
        <v>926</v>
      </c>
      <c r="B927" s="62" t="s">
        <v>47</v>
      </c>
      <c r="C927" s="73" t="s">
        <v>2176</v>
      </c>
      <c r="D927" s="63" t="s">
        <v>845</v>
      </c>
      <c r="E927" s="64">
        <v>46011</v>
      </c>
      <c r="F927" s="65" t="s">
        <v>233</v>
      </c>
      <c r="G927" s="65">
        <v>2025</v>
      </c>
      <c r="H927" s="63" t="s">
        <v>116</v>
      </c>
      <c r="I927" s="61" t="s">
        <v>116</v>
      </c>
      <c r="J927" s="61" t="s">
        <v>116</v>
      </c>
      <c r="K927" s="28"/>
      <c r="L927" s="61"/>
      <c r="M927" s="28"/>
      <c r="N927" s="96" t="s">
        <v>3196</v>
      </c>
      <c r="O927" s="61"/>
      <c r="P927" s="28"/>
      <c r="Q927" s="61"/>
      <c r="R927" s="104" t="s">
        <v>50</v>
      </c>
      <c r="S927" s="104" t="s">
        <v>50</v>
      </c>
      <c r="T927" s="98"/>
      <c r="U927" s="18" t="s">
        <v>2769</v>
      </c>
      <c r="V927" s="60" t="s">
        <v>34</v>
      </c>
      <c r="W927" s="9">
        <f t="shared" ca="1" si="82"/>
        <v>300</v>
      </c>
      <c r="X927" s="9" t="str">
        <f t="shared" ca="1" si="83"/>
        <v>Above 6 Months</v>
      </c>
      <c r="Y927" s="9" t="str">
        <f t="shared" ca="1" si="84"/>
        <v/>
      </c>
      <c r="Z927" s="9" t="str">
        <f t="shared" ca="1" si="85"/>
        <v/>
      </c>
      <c r="AA927" s="61"/>
      <c r="AB927" s="97" t="s">
        <v>5136</v>
      </c>
      <c r="AC927" s="97" t="str">
        <f t="shared" ca="1" si="86"/>
        <v>Above 6 Months</v>
      </c>
    </row>
    <row r="928" spans="1:29" s="24" customFormat="1" ht="25.5" customHeight="1" x14ac:dyDescent="0.25">
      <c r="A928" s="96">
        <v>927</v>
      </c>
      <c r="B928" s="62" t="s">
        <v>68</v>
      </c>
      <c r="C928" s="73" t="s">
        <v>2770</v>
      </c>
      <c r="D928" s="63" t="s">
        <v>2771</v>
      </c>
      <c r="E928" s="64">
        <v>46011</v>
      </c>
      <c r="F928" s="65" t="s">
        <v>233</v>
      </c>
      <c r="G928" s="65">
        <v>2025</v>
      </c>
      <c r="H928" s="63" t="s">
        <v>29</v>
      </c>
      <c r="I928" s="61" t="s">
        <v>30</v>
      </c>
      <c r="J928" s="61" t="s">
        <v>31</v>
      </c>
      <c r="K928" s="28"/>
      <c r="L928" s="61"/>
      <c r="M928" s="28"/>
      <c r="N928" s="96" t="s">
        <v>3196</v>
      </c>
      <c r="O928" s="61"/>
      <c r="P928" s="28"/>
      <c r="Q928" s="61"/>
      <c r="R928" s="104" t="s">
        <v>50</v>
      </c>
      <c r="S928" s="104" t="s">
        <v>50</v>
      </c>
      <c r="T928" s="98"/>
      <c r="U928" s="18" t="s">
        <v>2772</v>
      </c>
      <c r="V928" s="60" t="s">
        <v>34</v>
      </c>
      <c r="W928" s="9">
        <f t="shared" ca="1" si="82"/>
        <v>300</v>
      </c>
      <c r="X928" s="9" t="str">
        <f t="shared" ca="1" si="83"/>
        <v>Above 6 Months</v>
      </c>
      <c r="Y928" s="9" t="str">
        <f t="shared" ca="1" si="84"/>
        <v/>
      </c>
      <c r="Z928" s="9" t="str">
        <f t="shared" ca="1" si="85"/>
        <v/>
      </c>
      <c r="AA928" s="61"/>
      <c r="AB928" s="97" t="s">
        <v>5137</v>
      </c>
      <c r="AC928" s="97" t="str">
        <f t="shared" ca="1" si="86"/>
        <v>Above 6 Months</v>
      </c>
    </row>
    <row r="929" spans="1:29" s="24" customFormat="1" ht="25.5" customHeight="1" x14ac:dyDescent="0.25">
      <c r="A929" s="96">
        <v>928</v>
      </c>
      <c r="B929" s="62" t="s">
        <v>68</v>
      </c>
      <c r="C929" s="73" t="s">
        <v>2776</v>
      </c>
      <c r="D929" s="63" t="s">
        <v>845</v>
      </c>
      <c r="E929" s="64">
        <v>46012</v>
      </c>
      <c r="F929" s="65" t="s">
        <v>233</v>
      </c>
      <c r="G929" s="65">
        <v>2025</v>
      </c>
      <c r="H929" s="63" t="s">
        <v>116</v>
      </c>
      <c r="I929" s="61" t="s">
        <v>116</v>
      </c>
      <c r="J929" s="61" t="s">
        <v>116</v>
      </c>
      <c r="K929" s="28"/>
      <c r="L929" s="61"/>
      <c r="M929" s="28"/>
      <c r="N929" s="96" t="s">
        <v>3196</v>
      </c>
      <c r="O929" s="61"/>
      <c r="P929" s="28"/>
      <c r="Q929" s="61"/>
      <c r="R929" s="104" t="s">
        <v>50</v>
      </c>
      <c r="S929" s="104" t="s">
        <v>50</v>
      </c>
      <c r="T929" s="98"/>
      <c r="U929" s="18" t="s">
        <v>2777</v>
      </c>
      <c r="V929" s="60" t="s">
        <v>34</v>
      </c>
      <c r="W929" s="9">
        <f t="shared" ca="1" si="82"/>
        <v>299</v>
      </c>
      <c r="X929" s="9" t="str">
        <f t="shared" ca="1" si="83"/>
        <v>Above 6 Months</v>
      </c>
      <c r="Y929" s="9" t="str">
        <f t="shared" ca="1" si="84"/>
        <v/>
      </c>
      <c r="Z929" s="9" t="str">
        <f t="shared" ca="1" si="85"/>
        <v/>
      </c>
      <c r="AA929" s="61"/>
      <c r="AB929" s="97" t="s">
        <v>5138</v>
      </c>
      <c r="AC929" s="97" t="str">
        <f t="shared" ca="1" si="86"/>
        <v>Above 6 Months</v>
      </c>
    </row>
    <row r="930" spans="1:29" s="24" customFormat="1" ht="23.25" customHeight="1" x14ac:dyDescent="0.25">
      <c r="A930" s="96">
        <v>929</v>
      </c>
      <c r="B930" s="62" t="s">
        <v>42</v>
      </c>
      <c r="C930" s="73" t="s">
        <v>2765</v>
      </c>
      <c r="D930" s="63" t="s">
        <v>845</v>
      </c>
      <c r="E930" s="64">
        <v>46013</v>
      </c>
      <c r="F930" s="65" t="s">
        <v>233</v>
      </c>
      <c r="G930" s="65">
        <v>2025</v>
      </c>
      <c r="H930" s="63" t="s">
        <v>116</v>
      </c>
      <c r="I930" s="61" t="s">
        <v>116</v>
      </c>
      <c r="J930" s="61" t="s">
        <v>116</v>
      </c>
      <c r="K930" s="28"/>
      <c r="L930" s="61"/>
      <c r="M930" s="28"/>
      <c r="N930" s="96" t="s">
        <v>3196</v>
      </c>
      <c r="O930" s="61"/>
      <c r="P930" s="28"/>
      <c r="Q930" s="61"/>
      <c r="R930" s="104" t="s">
        <v>50</v>
      </c>
      <c r="S930" s="104" t="s">
        <v>50</v>
      </c>
      <c r="T930" s="98"/>
      <c r="U930" s="18" t="s">
        <v>2778</v>
      </c>
      <c r="V930" s="60" t="s">
        <v>34</v>
      </c>
      <c r="W930" s="9">
        <f t="shared" ca="1" si="82"/>
        <v>298</v>
      </c>
      <c r="X930" s="9" t="str">
        <f t="shared" ca="1" si="83"/>
        <v>Above 6 Months</v>
      </c>
      <c r="Y930" s="9" t="str">
        <f t="shared" ca="1" si="84"/>
        <v/>
      </c>
      <c r="Z930" s="9" t="str">
        <f t="shared" ca="1" si="85"/>
        <v/>
      </c>
      <c r="AA930" s="61"/>
      <c r="AB930" s="97" t="s">
        <v>5141</v>
      </c>
      <c r="AC930" s="97" t="str">
        <f t="shared" ca="1" si="86"/>
        <v>Above 6 Months</v>
      </c>
    </row>
    <row r="931" spans="1:29" s="24" customFormat="1" ht="23.25" customHeight="1" x14ac:dyDescent="0.25">
      <c r="A931" s="96">
        <v>930</v>
      </c>
      <c r="B931" s="62" t="s">
        <v>105</v>
      </c>
      <c r="C931" s="73" t="s">
        <v>2051</v>
      </c>
      <c r="D931" s="63" t="s">
        <v>2779</v>
      </c>
      <c r="E931" s="64">
        <v>46013</v>
      </c>
      <c r="F931" s="65" t="s">
        <v>233</v>
      </c>
      <c r="G931" s="65">
        <v>2025</v>
      </c>
      <c r="H931" s="63" t="s">
        <v>94</v>
      </c>
      <c r="I931" s="61" t="s">
        <v>94</v>
      </c>
      <c r="J931" s="61" t="s">
        <v>31</v>
      </c>
      <c r="K931" s="28"/>
      <c r="L931" s="61"/>
      <c r="M931" s="28"/>
      <c r="N931" s="96" t="s">
        <v>3196</v>
      </c>
      <c r="O931" s="61"/>
      <c r="P931" s="28"/>
      <c r="Q931" s="61"/>
      <c r="R931" s="104" t="s">
        <v>50</v>
      </c>
      <c r="S931" s="104" t="s">
        <v>112</v>
      </c>
      <c r="T931" s="98"/>
      <c r="U931" s="18" t="s">
        <v>2780</v>
      </c>
      <c r="V931" s="60" t="s">
        <v>34</v>
      </c>
      <c r="W931" s="9">
        <f t="shared" ca="1" si="82"/>
        <v>298</v>
      </c>
      <c r="X931" s="9" t="str">
        <f t="shared" ca="1" si="83"/>
        <v>Above 6 Months</v>
      </c>
      <c r="Y931" s="9" t="str">
        <f t="shared" ca="1" si="84"/>
        <v/>
      </c>
      <c r="Z931" s="9" t="str">
        <f t="shared" ca="1" si="85"/>
        <v/>
      </c>
      <c r="AA931" s="61"/>
      <c r="AB931" s="97" t="s">
        <v>5142</v>
      </c>
      <c r="AC931" s="97" t="str">
        <f t="shared" ca="1" si="86"/>
        <v>Above 6 Months</v>
      </c>
    </row>
    <row r="932" spans="1:29" s="24" customFormat="1" ht="23.25" customHeight="1" x14ac:dyDescent="0.25">
      <c r="A932" s="96">
        <v>931</v>
      </c>
      <c r="B932" s="62" t="s">
        <v>68</v>
      </c>
      <c r="C932" s="73" t="s">
        <v>2781</v>
      </c>
      <c r="D932" s="63" t="s">
        <v>1027</v>
      </c>
      <c r="E932" s="64">
        <v>46014</v>
      </c>
      <c r="F932" s="65" t="s">
        <v>233</v>
      </c>
      <c r="G932" s="65">
        <v>2025</v>
      </c>
      <c r="H932" s="63" t="s">
        <v>48</v>
      </c>
      <c r="I932" s="61" t="s">
        <v>49</v>
      </c>
      <c r="J932" s="61" t="s">
        <v>31</v>
      </c>
      <c r="K932" s="28"/>
      <c r="L932" s="61"/>
      <c r="M932" s="28"/>
      <c r="N932" s="96" t="s">
        <v>3196</v>
      </c>
      <c r="O932" s="61"/>
      <c r="P932" s="28"/>
      <c r="Q932" s="61"/>
      <c r="R932" s="104" t="s">
        <v>112</v>
      </c>
      <c r="S932" s="104" t="s">
        <v>112</v>
      </c>
      <c r="T932" s="98"/>
      <c r="U932" s="18" t="s">
        <v>2782</v>
      </c>
      <c r="V932" s="60" t="s">
        <v>34</v>
      </c>
      <c r="W932" s="9">
        <f t="shared" ca="1" si="82"/>
        <v>297</v>
      </c>
      <c r="X932" s="9" t="str">
        <f t="shared" ca="1" si="83"/>
        <v>Above 6 Months</v>
      </c>
      <c r="Y932" s="9" t="str">
        <f t="shared" ca="1" si="84"/>
        <v/>
      </c>
      <c r="Z932" s="9" t="str">
        <f t="shared" ca="1" si="85"/>
        <v/>
      </c>
      <c r="AA932" s="61"/>
      <c r="AB932" s="97" t="s">
        <v>5143</v>
      </c>
      <c r="AC932" s="97" t="str">
        <f t="shared" ca="1" si="86"/>
        <v>Above 6 Months</v>
      </c>
    </row>
    <row r="933" spans="1:29" s="24" customFormat="1" ht="23.25" customHeight="1" x14ac:dyDescent="0.25">
      <c r="A933" s="96">
        <v>932</v>
      </c>
      <c r="B933" s="62" t="s">
        <v>74</v>
      </c>
      <c r="C933" s="73" t="s">
        <v>2354</v>
      </c>
      <c r="D933" s="63" t="s">
        <v>1455</v>
      </c>
      <c r="E933" s="64">
        <v>46015</v>
      </c>
      <c r="F933" s="65" t="s">
        <v>233</v>
      </c>
      <c r="G933" s="65">
        <v>2025</v>
      </c>
      <c r="H933" s="63" t="s">
        <v>117</v>
      </c>
      <c r="I933" s="61" t="s">
        <v>117</v>
      </c>
      <c r="J933" s="61" t="s">
        <v>117</v>
      </c>
      <c r="K933" s="28"/>
      <c r="L933" s="61"/>
      <c r="M933" s="28"/>
      <c r="N933" s="96" t="s">
        <v>3196</v>
      </c>
      <c r="O933" s="61"/>
      <c r="P933" s="28"/>
      <c r="Q933" s="61"/>
      <c r="R933" s="104" t="s">
        <v>112</v>
      </c>
      <c r="S933" s="104" t="s">
        <v>112</v>
      </c>
      <c r="T933" s="98"/>
      <c r="U933" s="18" t="s">
        <v>2785</v>
      </c>
      <c r="V933" s="60" t="s">
        <v>34</v>
      </c>
      <c r="W933" s="9">
        <f t="shared" ca="1" si="82"/>
        <v>296</v>
      </c>
      <c r="X933" s="9" t="str">
        <f t="shared" ca="1" si="83"/>
        <v>Above 6 Months</v>
      </c>
      <c r="Y933" s="9" t="str">
        <f t="shared" ca="1" si="84"/>
        <v/>
      </c>
      <c r="Z933" s="9" t="str">
        <f t="shared" ca="1" si="85"/>
        <v/>
      </c>
      <c r="AA933" s="61"/>
      <c r="AB933" s="97" t="s">
        <v>5146</v>
      </c>
      <c r="AC933" s="97" t="str">
        <f t="shared" ca="1" si="86"/>
        <v>Above 6 Months</v>
      </c>
    </row>
    <row r="934" spans="1:29" s="24" customFormat="1" ht="23.25" customHeight="1" x14ac:dyDescent="0.25">
      <c r="A934" s="96">
        <v>933</v>
      </c>
      <c r="B934" s="62" t="s">
        <v>55</v>
      </c>
      <c r="C934" s="73" t="s">
        <v>1467</v>
      </c>
      <c r="D934" s="63" t="s">
        <v>2786</v>
      </c>
      <c r="E934" s="64">
        <v>46016</v>
      </c>
      <c r="F934" s="65" t="s">
        <v>233</v>
      </c>
      <c r="G934" s="65">
        <v>2025</v>
      </c>
      <c r="H934" s="63" t="s">
        <v>43</v>
      </c>
      <c r="I934" s="61" t="s">
        <v>30</v>
      </c>
      <c r="J934" s="61" t="s">
        <v>31</v>
      </c>
      <c r="K934" s="28"/>
      <c r="L934" s="61"/>
      <c r="M934" s="28"/>
      <c r="N934" s="96" t="s">
        <v>3196</v>
      </c>
      <c r="O934" s="61"/>
      <c r="P934" s="28"/>
      <c r="Q934" s="61"/>
      <c r="R934" s="104" t="s">
        <v>177</v>
      </c>
      <c r="S934" s="104" t="s">
        <v>177</v>
      </c>
      <c r="T934" s="98">
        <v>46018</v>
      </c>
      <c r="U934" s="18" t="s">
        <v>2787</v>
      </c>
      <c r="V934" s="60" t="s">
        <v>34</v>
      </c>
      <c r="W934" s="9">
        <f t="shared" ca="1" si="82"/>
        <v>295</v>
      </c>
      <c r="X934" s="9" t="str">
        <f t="shared" ca="1" si="83"/>
        <v>Above 6 Months</v>
      </c>
      <c r="Y934" s="9">
        <f t="shared" ca="1" si="84"/>
        <v>293</v>
      </c>
      <c r="Z934" s="9" t="str">
        <f t="shared" ca="1" si="85"/>
        <v>Above 6 Months</v>
      </c>
      <c r="AA934" s="61"/>
      <c r="AB934" s="97" t="s">
        <v>5147</v>
      </c>
      <c r="AC934" s="97" t="str">
        <f t="shared" ca="1" si="86"/>
        <v>Above 6 Months</v>
      </c>
    </row>
    <row r="935" spans="1:29" s="24" customFormat="1" ht="23.25" customHeight="1" x14ac:dyDescent="0.25">
      <c r="A935" s="96">
        <v>934</v>
      </c>
      <c r="B935" s="62" t="s">
        <v>42</v>
      </c>
      <c r="C935" s="73" t="s">
        <v>2770</v>
      </c>
      <c r="D935" s="63" t="s">
        <v>2788</v>
      </c>
      <c r="E935" s="64">
        <v>46017</v>
      </c>
      <c r="F935" s="65" t="s">
        <v>233</v>
      </c>
      <c r="G935" s="65">
        <v>2025</v>
      </c>
      <c r="H935" s="63" t="s">
        <v>39</v>
      </c>
      <c r="I935" s="61" t="s">
        <v>39</v>
      </c>
      <c r="J935" s="61" t="s">
        <v>31</v>
      </c>
      <c r="K935" s="28"/>
      <c r="L935" s="61"/>
      <c r="M935" s="28"/>
      <c r="N935" s="96" t="s">
        <v>3196</v>
      </c>
      <c r="O935" s="61"/>
      <c r="P935" s="28"/>
      <c r="Q935" s="61"/>
      <c r="R935" s="104" t="s">
        <v>50</v>
      </c>
      <c r="S935" s="104" t="s">
        <v>50</v>
      </c>
      <c r="T935" s="98"/>
      <c r="U935" s="18" t="s">
        <v>2789</v>
      </c>
      <c r="V935" s="60" t="s">
        <v>34</v>
      </c>
      <c r="W935" s="9">
        <f t="shared" ca="1" si="82"/>
        <v>294</v>
      </c>
      <c r="X935" s="9" t="str">
        <f t="shared" ca="1" si="83"/>
        <v>Above 6 Months</v>
      </c>
      <c r="Y935" s="9" t="str">
        <f t="shared" ca="1" si="84"/>
        <v/>
      </c>
      <c r="Z935" s="9" t="str">
        <f t="shared" ca="1" si="85"/>
        <v/>
      </c>
      <c r="AA935" s="61"/>
      <c r="AB935" s="97" t="s">
        <v>5148</v>
      </c>
      <c r="AC935" s="97" t="str">
        <f t="shared" ca="1" si="86"/>
        <v>Above 6 Months</v>
      </c>
    </row>
    <row r="936" spans="1:29" s="24" customFormat="1" ht="23.25" customHeight="1" x14ac:dyDescent="0.25">
      <c r="A936" s="96">
        <v>935</v>
      </c>
      <c r="B936" s="62" t="s">
        <v>89</v>
      </c>
      <c r="C936" s="73" t="s">
        <v>2250</v>
      </c>
      <c r="D936" s="63" t="s">
        <v>2174</v>
      </c>
      <c r="E936" s="64">
        <v>46019</v>
      </c>
      <c r="F936" s="65" t="s">
        <v>233</v>
      </c>
      <c r="G936" s="65">
        <v>2025</v>
      </c>
      <c r="H936" s="63" t="s">
        <v>39</v>
      </c>
      <c r="I936" s="61" t="s">
        <v>39</v>
      </c>
      <c r="J936" s="61" t="s">
        <v>31</v>
      </c>
      <c r="K936" s="28"/>
      <c r="L936" s="61"/>
      <c r="M936" s="28"/>
      <c r="N936" s="96" t="s">
        <v>3196</v>
      </c>
      <c r="O936" s="61"/>
      <c r="P936" s="28"/>
      <c r="Q936" s="61"/>
      <c r="R936" s="104" t="s">
        <v>40</v>
      </c>
      <c r="S936" s="104" t="s">
        <v>40</v>
      </c>
      <c r="T936" s="98"/>
      <c r="U936" s="18" t="s">
        <v>2793</v>
      </c>
      <c r="V936" s="60" t="s">
        <v>34</v>
      </c>
      <c r="W936" s="9">
        <f t="shared" ca="1" si="82"/>
        <v>292</v>
      </c>
      <c r="X936" s="9" t="str">
        <f t="shared" ca="1" si="83"/>
        <v>Above 6 Months</v>
      </c>
      <c r="Y936" s="9" t="str">
        <f t="shared" ca="1" si="84"/>
        <v/>
      </c>
      <c r="Z936" s="9" t="str">
        <f t="shared" ca="1" si="85"/>
        <v/>
      </c>
      <c r="AA936" s="61"/>
      <c r="AB936" s="97" t="s">
        <v>5151</v>
      </c>
      <c r="AC936" s="97" t="str">
        <f t="shared" ca="1" si="86"/>
        <v>Above 6 Months</v>
      </c>
    </row>
    <row r="937" spans="1:29" s="24" customFormat="1" ht="23.25" customHeight="1" x14ac:dyDescent="0.25">
      <c r="A937" s="96">
        <v>936</v>
      </c>
      <c r="B937" s="62" t="s">
        <v>105</v>
      </c>
      <c r="C937" s="73" t="s">
        <v>2042</v>
      </c>
      <c r="D937" s="63" t="s">
        <v>3039</v>
      </c>
      <c r="E937" s="64">
        <v>46019</v>
      </c>
      <c r="F937" s="65" t="s">
        <v>233</v>
      </c>
      <c r="G937" s="65">
        <v>2025</v>
      </c>
      <c r="H937" s="63" t="s">
        <v>111</v>
      </c>
      <c r="I937" s="61" t="s">
        <v>111</v>
      </c>
      <c r="J937" s="61" t="s">
        <v>31</v>
      </c>
      <c r="K937" s="28">
        <v>46136</v>
      </c>
      <c r="L937" s="61"/>
      <c r="M937" s="28"/>
      <c r="N937" s="96" t="s">
        <v>3196</v>
      </c>
      <c r="O937" s="61"/>
      <c r="P937" s="28"/>
      <c r="Q937" s="61"/>
      <c r="R937" s="104" t="s">
        <v>2664</v>
      </c>
      <c r="S937" s="104" t="s">
        <v>2664</v>
      </c>
      <c r="T937" s="98">
        <v>46136</v>
      </c>
      <c r="U937" s="18" t="s">
        <v>2792</v>
      </c>
      <c r="V937" s="60" t="s">
        <v>34</v>
      </c>
      <c r="W937" s="9">
        <f t="shared" ca="1" si="82"/>
        <v>292</v>
      </c>
      <c r="X937" s="9" t="str">
        <f t="shared" ca="1" si="83"/>
        <v>Above 6 Months</v>
      </c>
      <c r="Y937" s="9">
        <f t="shared" ca="1" si="84"/>
        <v>175</v>
      </c>
      <c r="Z937" s="9" t="str">
        <f t="shared" ca="1" si="85"/>
        <v>Above 3 Months</v>
      </c>
      <c r="AA937" s="61"/>
      <c r="AB937" s="97" t="s">
        <v>5152</v>
      </c>
      <c r="AC937" s="97" t="str">
        <f t="shared" ca="1" si="86"/>
        <v>Above 6 Months</v>
      </c>
    </row>
    <row r="938" spans="1:29" s="24" customFormat="1" ht="23.25" customHeight="1" x14ac:dyDescent="0.25">
      <c r="A938" s="96">
        <v>937</v>
      </c>
      <c r="B938" s="62" t="s">
        <v>28</v>
      </c>
      <c r="C938" s="73" t="s">
        <v>2177</v>
      </c>
      <c r="D938" s="63" t="s">
        <v>2794</v>
      </c>
      <c r="E938" s="64">
        <v>46020</v>
      </c>
      <c r="F938" s="65" t="s">
        <v>233</v>
      </c>
      <c r="G938" s="65">
        <v>2025</v>
      </c>
      <c r="H938" s="63" t="s">
        <v>111</v>
      </c>
      <c r="I938" s="61" t="s">
        <v>111</v>
      </c>
      <c r="J938" s="61" t="s">
        <v>31</v>
      </c>
      <c r="K938" s="28"/>
      <c r="L938" s="61"/>
      <c r="M938" s="28"/>
      <c r="N938" s="96" t="s">
        <v>3196</v>
      </c>
      <c r="O938" s="61"/>
      <c r="P938" s="28"/>
      <c r="Q938" s="61"/>
      <c r="R938" s="104" t="s">
        <v>141</v>
      </c>
      <c r="S938" s="104" t="s">
        <v>141</v>
      </c>
      <c r="T938" s="98"/>
      <c r="U938" s="18" t="s">
        <v>2795</v>
      </c>
      <c r="V938" s="60" t="s">
        <v>34</v>
      </c>
      <c r="W938" s="9">
        <f t="shared" ca="1" si="82"/>
        <v>291</v>
      </c>
      <c r="X938" s="9" t="str">
        <f t="shared" ca="1" si="83"/>
        <v>Above 6 Months</v>
      </c>
      <c r="Y938" s="9" t="str">
        <f t="shared" ca="1" si="84"/>
        <v/>
      </c>
      <c r="Z938" s="9" t="str">
        <f t="shared" ca="1" si="85"/>
        <v/>
      </c>
      <c r="AA938" s="61"/>
      <c r="AB938" s="97" t="s">
        <v>5153</v>
      </c>
      <c r="AC938" s="97" t="str">
        <f t="shared" ca="1" si="86"/>
        <v>Above 6 Months</v>
      </c>
    </row>
    <row r="939" spans="1:29" s="24" customFormat="1" ht="23.25" customHeight="1" x14ac:dyDescent="0.25">
      <c r="A939" s="96">
        <v>938</v>
      </c>
      <c r="B939" s="62" t="s">
        <v>28</v>
      </c>
      <c r="C939" s="73" t="s">
        <v>2127</v>
      </c>
      <c r="D939" s="63" t="s">
        <v>2797</v>
      </c>
      <c r="E939" s="64">
        <v>46020</v>
      </c>
      <c r="F939" s="65" t="s">
        <v>233</v>
      </c>
      <c r="G939" s="65">
        <v>2025</v>
      </c>
      <c r="H939" s="63" t="s">
        <v>39</v>
      </c>
      <c r="I939" s="61" t="s">
        <v>39</v>
      </c>
      <c r="J939" s="61" t="s">
        <v>31</v>
      </c>
      <c r="K939" s="28"/>
      <c r="L939" s="61"/>
      <c r="M939" s="28"/>
      <c r="N939" s="96" t="s">
        <v>3196</v>
      </c>
      <c r="O939" s="61"/>
      <c r="P939" s="28"/>
      <c r="Q939" s="61"/>
      <c r="R939" s="104" t="s">
        <v>141</v>
      </c>
      <c r="S939" s="104" t="s">
        <v>141</v>
      </c>
      <c r="T939" s="98"/>
      <c r="U939" s="18" t="s">
        <v>2798</v>
      </c>
      <c r="V939" s="60" t="s">
        <v>34</v>
      </c>
      <c r="W939" s="9">
        <f t="shared" ca="1" si="82"/>
        <v>291</v>
      </c>
      <c r="X939" s="9" t="str">
        <f t="shared" ca="1" si="83"/>
        <v>Above 6 Months</v>
      </c>
      <c r="Y939" s="9" t="str">
        <f t="shared" ca="1" si="84"/>
        <v/>
      </c>
      <c r="Z939" s="9" t="str">
        <f t="shared" ca="1" si="85"/>
        <v/>
      </c>
      <c r="AA939" s="61"/>
      <c r="AB939" s="97" t="s">
        <v>5154</v>
      </c>
      <c r="AC939" s="97" t="str">
        <f t="shared" ca="1" si="86"/>
        <v>Above 6 Months</v>
      </c>
    </row>
    <row r="940" spans="1:29" s="24" customFormat="1" ht="23.25" customHeight="1" x14ac:dyDescent="0.25">
      <c r="A940" s="96">
        <v>939</v>
      </c>
      <c r="B940" s="62" t="s">
        <v>74</v>
      </c>
      <c r="C940" s="73" t="s">
        <v>2368</v>
      </c>
      <c r="D940" s="63" t="s">
        <v>1027</v>
      </c>
      <c r="E940" s="64">
        <v>46020</v>
      </c>
      <c r="F940" s="65" t="s">
        <v>233</v>
      </c>
      <c r="G940" s="65">
        <v>2025</v>
      </c>
      <c r="H940" s="63" t="s">
        <v>48</v>
      </c>
      <c r="I940" s="61" t="s">
        <v>49</v>
      </c>
      <c r="J940" s="61" t="s">
        <v>31</v>
      </c>
      <c r="K940" s="28"/>
      <c r="L940" s="61"/>
      <c r="M940" s="28"/>
      <c r="N940" s="96" t="s">
        <v>3196</v>
      </c>
      <c r="O940" s="61"/>
      <c r="P940" s="28"/>
      <c r="Q940" s="61"/>
      <c r="R940" s="104" t="s">
        <v>112</v>
      </c>
      <c r="S940" s="104" t="s">
        <v>112</v>
      </c>
      <c r="T940" s="98"/>
      <c r="U940" s="18" t="s">
        <v>2796</v>
      </c>
      <c r="V940" s="60" t="s">
        <v>34</v>
      </c>
      <c r="W940" s="9">
        <f t="shared" ca="1" si="82"/>
        <v>291</v>
      </c>
      <c r="X940" s="9" t="str">
        <f t="shared" ca="1" si="83"/>
        <v>Above 6 Months</v>
      </c>
      <c r="Y940" s="9" t="str">
        <f t="shared" ref="Y940:Y974" ca="1" si="87">IF(T940&lt;&gt;"",DATEDIF(T940,TODAY(),"D"),"")</f>
        <v/>
      </c>
      <c r="Z940" s="9" t="str">
        <f t="shared" ref="Z940:Z974" ca="1" si="88">IF(Y940&lt;&gt;"",IF(Y940&gt;365,"Above 1 Year",IF(AND(Y940&lt;=365,Y940&gt;180),"Above 6 Months",IF(AND(Y940&lt;=180,Y940&gt;90),"Above 3 Months",IF(AND(Y940&lt;=90,Y940&gt;60),"Above 60 Days",IF(AND(Y940&lt;=60,Y940&gt;45),"45 to 60 Days","Below 45 Days"))))),"")</f>
        <v/>
      </c>
      <c r="AA940" s="61"/>
      <c r="AB940" s="97" t="s">
        <v>5155</v>
      </c>
      <c r="AC940" s="97" t="str">
        <f t="shared" ca="1" si="86"/>
        <v>Above 6 Months</v>
      </c>
    </row>
    <row r="941" spans="1:29" s="24" customFormat="1" ht="23.25" customHeight="1" x14ac:dyDescent="0.25">
      <c r="A941" s="96">
        <v>940</v>
      </c>
      <c r="B941" s="62" t="s">
        <v>68</v>
      </c>
      <c r="C941" s="73" t="s">
        <v>2799</v>
      </c>
      <c r="D941" s="63" t="s">
        <v>2800</v>
      </c>
      <c r="E941" s="64">
        <v>46021</v>
      </c>
      <c r="F941" s="65" t="s">
        <v>233</v>
      </c>
      <c r="G941" s="65">
        <v>2025</v>
      </c>
      <c r="H941" s="63" t="s">
        <v>94</v>
      </c>
      <c r="I941" s="61" t="s">
        <v>94</v>
      </c>
      <c r="J941" s="61" t="s">
        <v>31</v>
      </c>
      <c r="K941" s="28"/>
      <c r="L941" s="61"/>
      <c r="M941" s="28"/>
      <c r="N941" s="96" t="s">
        <v>3196</v>
      </c>
      <c r="O941" s="61"/>
      <c r="P941" s="28"/>
      <c r="Q941" s="61"/>
      <c r="R941" s="104" t="s">
        <v>112</v>
      </c>
      <c r="S941" s="104" t="s">
        <v>112</v>
      </c>
      <c r="T941" s="98"/>
      <c r="U941" s="18" t="s">
        <v>2801</v>
      </c>
      <c r="V941" s="60" t="s">
        <v>34</v>
      </c>
      <c r="W941" s="9">
        <f t="shared" ca="1" si="82"/>
        <v>290</v>
      </c>
      <c r="X941" s="9" t="str">
        <f t="shared" ca="1" si="83"/>
        <v>Above 6 Months</v>
      </c>
      <c r="Y941" s="9" t="str">
        <f t="shared" ca="1" si="87"/>
        <v/>
      </c>
      <c r="Z941" s="9" t="str">
        <f t="shared" ca="1" si="88"/>
        <v/>
      </c>
      <c r="AA941" s="61"/>
      <c r="AB941" s="97" t="s">
        <v>5157</v>
      </c>
      <c r="AC941" s="97" t="str">
        <f t="shared" ref="AC941:AC975" ca="1" si="89">IF(S941="SC/PRC/CC No. Awaited","",X941)</f>
        <v>Above 6 Months</v>
      </c>
    </row>
    <row r="942" spans="1:29" s="24" customFormat="1" ht="23.25" customHeight="1" x14ac:dyDescent="0.25">
      <c r="A942" s="96">
        <v>941</v>
      </c>
      <c r="B942" s="62" t="s">
        <v>65</v>
      </c>
      <c r="C942" s="73" t="s">
        <v>1970</v>
      </c>
      <c r="D942" s="63" t="s">
        <v>901</v>
      </c>
      <c r="E942" s="64">
        <v>46022</v>
      </c>
      <c r="F942" s="65" t="s">
        <v>233</v>
      </c>
      <c r="G942" s="65">
        <v>2025</v>
      </c>
      <c r="H942" s="63" t="s">
        <v>116</v>
      </c>
      <c r="I942" s="61" t="s">
        <v>116</v>
      </c>
      <c r="J942" s="61" t="s">
        <v>116</v>
      </c>
      <c r="K942" s="28"/>
      <c r="L942" s="61"/>
      <c r="M942" s="28"/>
      <c r="N942" s="96" t="s">
        <v>3196</v>
      </c>
      <c r="O942" s="61"/>
      <c r="P942" s="28"/>
      <c r="Q942" s="61"/>
      <c r="R942" s="104" t="s">
        <v>50</v>
      </c>
      <c r="S942" s="104" t="s">
        <v>50</v>
      </c>
      <c r="T942" s="98"/>
      <c r="U942" s="18" t="s">
        <v>2803</v>
      </c>
      <c r="V942" s="60" t="s">
        <v>34</v>
      </c>
      <c r="W942" s="9">
        <f t="shared" ca="1" si="82"/>
        <v>289</v>
      </c>
      <c r="X942" s="9" t="str">
        <f t="shared" ca="1" si="83"/>
        <v>Above 6 Months</v>
      </c>
      <c r="Y942" s="9" t="str">
        <f t="shared" ca="1" si="87"/>
        <v/>
      </c>
      <c r="Z942" s="9" t="str">
        <f t="shared" ca="1" si="88"/>
        <v/>
      </c>
      <c r="AA942" s="61"/>
      <c r="AB942" s="97" t="s">
        <v>5159</v>
      </c>
      <c r="AC942" s="97" t="str">
        <f t="shared" ca="1" si="89"/>
        <v>Above 6 Months</v>
      </c>
    </row>
    <row r="943" spans="1:29" s="24" customFormat="1" ht="23.25" customHeight="1" x14ac:dyDescent="0.25">
      <c r="A943" s="96">
        <v>942</v>
      </c>
      <c r="B943" s="62" t="s">
        <v>114</v>
      </c>
      <c r="C943" s="73" t="s">
        <v>2811</v>
      </c>
      <c r="D943" s="63" t="s">
        <v>1392</v>
      </c>
      <c r="E943" s="64">
        <v>46023</v>
      </c>
      <c r="F943" s="65" t="s">
        <v>221</v>
      </c>
      <c r="G943" s="65">
        <v>2026</v>
      </c>
      <c r="H943" s="63" t="s">
        <v>77</v>
      </c>
      <c r="I943" s="61" t="s">
        <v>72</v>
      </c>
      <c r="J943" s="61" t="s">
        <v>31</v>
      </c>
      <c r="K943" s="28"/>
      <c r="L943" s="61"/>
      <c r="M943" s="28"/>
      <c r="N943" s="96" t="s">
        <v>3196</v>
      </c>
      <c r="O943" s="61"/>
      <c r="P943" s="28"/>
      <c r="Q943" s="61"/>
      <c r="R943" s="104" t="s">
        <v>112</v>
      </c>
      <c r="S943" s="104" t="s">
        <v>112</v>
      </c>
      <c r="T943" s="98"/>
      <c r="U943" s="18" t="s">
        <v>2814</v>
      </c>
      <c r="V943" s="60" t="s">
        <v>34</v>
      </c>
      <c r="W943" s="9">
        <f t="shared" ca="1" si="82"/>
        <v>288</v>
      </c>
      <c r="X943" s="9" t="str">
        <f t="shared" ca="1" si="83"/>
        <v>Above 6 Months</v>
      </c>
      <c r="Y943" s="9" t="str">
        <f t="shared" ca="1" si="87"/>
        <v/>
      </c>
      <c r="Z943" s="9" t="str">
        <f t="shared" ca="1" si="88"/>
        <v/>
      </c>
      <c r="AA943" s="61"/>
      <c r="AB943" s="97" t="s">
        <v>5161</v>
      </c>
      <c r="AC943" s="97" t="str">
        <f t="shared" ca="1" si="89"/>
        <v>Above 6 Months</v>
      </c>
    </row>
    <row r="944" spans="1:29" s="24" customFormat="1" ht="23.25" customHeight="1" x14ac:dyDescent="0.25">
      <c r="A944" s="96">
        <v>943</v>
      </c>
      <c r="B944" s="62" t="s">
        <v>63</v>
      </c>
      <c r="C944" s="73" t="s">
        <v>2811</v>
      </c>
      <c r="D944" s="63" t="s">
        <v>1815</v>
      </c>
      <c r="E944" s="64">
        <v>46026</v>
      </c>
      <c r="F944" s="65" t="s">
        <v>221</v>
      </c>
      <c r="G944" s="65">
        <v>2026</v>
      </c>
      <c r="H944" s="63" t="s">
        <v>77</v>
      </c>
      <c r="I944" s="61" t="s">
        <v>72</v>
      </c>
      <c r="J944" s="61" t="s">
        <v>31</v>
      </c>
      <c r="K944" s="28"/>
      <c r="L944" s="61"/>
      <c r="M944" s="28"/>
      <c r="N944" s="96" t="s">
        <v>3196</v>
      </c>
      <c r="O944" s="61"/>
      <c r="P944" s="28"/>
      <c r="Q944" s="61"/>
      <c r="R944" s="104" t="s">
        <v>141</v>
      </c>
      <c r="S944" s="104" t="s">
        <v>141</v>
      </c>
      <c r="T944" s="98"/>
      <c r="U944" s="18" t="s">
        <v>2819</v>
      </c>
      <c r="V944" s="60" t="s">
        <v>34</v>
      </c>
      <c r="W944" s="9">
        <f t="shared" ca="1" si="82"/>
        <v>285</v>
      </c>
      <c r="X944" s="9" t="str">
        <f t="shared" ca="1" si="83"/>
        <v>Above 6 Months</v>
      </c>
      <c r="Y944" s="9" t="str">
        <f t="shared" ca="1" si="87"/>
        <v/>
      </c>
      <c r="Z944" s="9" t="str">
        <f t="shared" ca="1" si="88"/>
        <v/>
      </c>
      <c r="AA944" s="61"/>
      <c r="AB944" s="97" t="s">
        <v>5164</v>
      </c>
      <c r="AC944" s="97" t="str">
        <f t="shared" ca="1" si="89"/>
        <v>Above 6 Months</v>
      </c>
    </row>
    <row r="945" spans="1:29" s="24" customFormat="1" ht="23.25" customHeight="1" x14ac:dyDescent="0.25">
      <c r="A945" s="96">
        <v>944</v>
      </c>
      <c r="B945" s="62" t="s">
        <v>28</v>
      </c>
      <c r="C945" s="73" t="s">
        <v>2812</v>
      </c>
      <c r="D945" s="63" t="s">
        <v>1644</v>
      </c>
      <c r="E945" s="64">
        <v>46026</v>
      </c>
      <c r="F945" s="65" t="s">
        <v>221</v>
      </c>
      <c r="G945" s="65">
        <v>2026</v>
      </c>
      <c r="H945" s="63" t="s">
        <v>94</v>
      </c>
      <c r="I945" s="61" t="s">
        <v>94</v>
      </c>
      <c r="J945" s="61" t="s">
        <v>31</v>
      </c>
      <c r="K945" s="28"/>
      <c r="L945" s="61"/>
      <c r="M945" s="28"/>
      <c r="N945" s="96" t="s">
        <v>3196</v>
      </c>
      <c r="O945" s="61"/>
      <c r="P945" s="28"/>
      <c r="Q945" s="61"/>
      <c r="R945" s="104" t="s">
        <v>128</v>
      </c>
      <c r="S945" s="104" t="s">
        <v>112</v>
      </c>
      <c r="T945" s="98"/>
      <c r="U945" s="18" t="s">
        <v>2820</v>
      </c>
      <c r="V945" s="60" t="s">
        <v>34</v>
      </c>
      <c r="W945" s="9">
        <f t="shared" ca="1" si="82"/>
        <v>285</v>
      </c>
      <c r="X945" s="9" t="str">
        <f t="shared" ca="1" si="83"/>
        <v>Above 6 Months</v>
      </c>
      <c r="Y945" s="9" t="str">
        <f t="shared" ca="1" si="87"/>
        <v/>
      </c>
      <c r="Z945" s="9" t="str">
        <f t="shared" ca="1" si="88"/>
        <v/>
      </c>
      <c r="AA945" s="61"/>
      <c r="AB945" s="97" t="s">
        <v>5165</v>
      </c>
      <c r="AC945" s="97" t="str">
        <f t="shared" ca="1" si="89"/>
        <v>Above 6 Months</v>
      </c>
    </row>
    <row r="946" spans="1:29" s="24" customFormat="1" ht="23.25" customHeight="1" x14ac:dyDescent="0.25">
      <c r="A946" s="96">
        <v>945</v>
      </c>
      <c r="B946" s="62" t="s">
        <v>47</v>
      </c>
      <c r="C946" s="73" t="s">
        <v>2811</v>
      </c>
      <c r="D946" s="63" t="s">
        <v>600</v>
      </c>
      <c r="E946" s="64">
        <v>46027</v>
      </c>
      <c r="F946" s="65" t="s">
        <v>221</v>
      </c>
      <c r="G946" s="65">
        <v>2026</v>
      </c>
      <c r="H946" s="63" t="s">
        <v>48</v>
      </c>
      <c r="I946" s="61" t="s">
        <v>49</v>
      </c>
      <c r="J946" s="61" t="s">
        <v>31</v>
      </c>
      <c r="K946" s="28"/>
      <c r="L946" s="61"/>
      <c r="M946" s="28"/>
      <c r="N946" s="96" t="s">
        <v>3196</v>
      </c>
      <c r="O946" s="61"/>
      <c r="P946" s="28"/>
      <c r="Q946" s="61"/>
      <c r="R946" s="104" t="s">
        <v>112</v>
      </c>
      <c r="S946" s="104" t="s">
        <v>112</v>
      </c>
      <c r="T946" s="98"/>
      <c r="U946" s="18" t="s">
        <v>2823</v>
      </c>
      <c r="V946" s="60" t="s">
        <v>34</v>
      </c>
      <c r="W946" s="9">
        <f t="shared" ca="1" si="82"/>
        <v>284</v>
      </c>
      <c r="X946" s="9" t="str">
        <f t="shared" ca="1" si="83"/>
        <v>Above 6 Months</v>
      </c>
      <c r="Y946" s="9" t="str">
        <f t="shared" ca="1" si="87"/>
        <v/>
      </c>
      <c r="Z946" s="9" t="str">
        <f t="shared" ca="1" si="88"/>
        <v/>
      </c>
      <c r="AA946" s="61"/>
      <c r="AB946" s="97" t="s">
        <v>5166</v>
      </c>
      <c r="AC946" s="97" t="str">
        <f t="shared" ca="1" si="89"/>
        <v>Above 6 Months</v>
      </c>
    </row>
    <row r="947" spans="1:29" s="24" customFormat="1" ht="23.25" customHeight="1" x14ac:dyDescent="0.25">
      <c r="A947" s="96">
        <v>946</v>
      </c>
      <c r="B947" s="62" t="s">
        <v>104</v>
      </c>
      <c r="C947" s="73" t="s">
        <v>2812</v>
      </c>
      <c r="D947" s="63" t="s">
        <v>600</v>
      </c>
      <c r="E947" s="64">
        <v>46027</v>
      </c>
      <c r="F947" s="65" t="s">
        <v>221</v>
      </c>
      <c r="G947" s="65">
        <v>2026</v>
      </c>
      <c r="H947" s="63" t="s">
        <v>48</v>
      </c>
      <c r="I947" s="61" t="s">
        <v>49</v>
      </c>
      <c r="J947" s="61" t="s">
        <v>31</v>
      </c>
      <c r="K947" s="28"/>
      <c r="L947" s="61"/>
      <c r="M947" s="28"/>
      <c r="N947" s="96" t="s">
        <v>3196</v>
      </c>
      <c r="O947" s="61"/>
      <c r="P947" s="28"/>
      <c r="Q947" s="61"/>
      <c r="R947" s="104" t="s">
        <v>112</v>
      </c>
      <c r="S947" s="104" t="s">
        <v>112</v>
      </c>
      <c r="T947" s="98"/>
      <c r="U947" s="18" t="s">
        <v>2824</v>
      </c>
      <c r="V947" s="60" t="s">
        <v>34</v>
      </c>
      <c r="W947" s="9">
        <f t="shared" ca="1" si="82"/>
        <v>284</v>
      </c>
      <c r="X947" s="9" t="str">
        <f t="shared" ca="1" si="83"/>
        <v>Above 6 Months</v>
      </c>
      <c r="Y947" s="9" t="str">
        <f t="shared" ca="1" si="87"/>
        <v/>
      </c>
      <c r="Z947" s="9" t="str">
        <f t="shared" ca="1" si="88"/>
        <v/>
      </c>
      <c r="AA947" s="61"/>
      <c r="AB947" s="97" t="s">
        <v>5167</v>
      </c>
      <c r="AC947" s="97" t="str">
        <f t="shared" ca="1" si="89"/>
        <v>Above 6 Months</v>
      </c>
    </row>
    <row r="948" spans="1:29" s="24" customFormat="1" ht="23.25" customHeight="1" x14ac:dyDescent="0.25">
      <c r="A948" s="96">
        <v>947</v>
      </c>
      <c r="B948" s="62" t="s">
        <v>68</v>
      </c>
      <c r="C948" s="73" t="s">
        <v>2816</v>
      </c>
      <c r="D948" s="63" t="s">
        <v>845</v>
      </c>
      <c r="E948" s="64">
        <v>46028</v>
      </c>
      <c r="F948" s="65" t="s">
        <v>221</v>
      </c>
      <c r="G948" s="65">
        <v>2026</v>
      </c>
      <c r="H948" s="63" t="s">
        <v>116</v>
      </c>
      <c r="I948" s="61" t="s">
        <v>116</v>
      </c>
      <c r="J948" s="61" t="s">
        <v>116</v>
      </c>
      <c r="K948" s="28"/>
      <c r="L948" s="61"/>
      <c r="M948" s="28"/>
      <c r="N948" s="96" t="s">
        <v>3196</v>
      </c>
      <c r="O948" s="61"/>
      <c r="P948" s="28"/>
      <c r="Q948" s="61"/>
      <c r="R948" s="104" t="s">
        <v>50</v>
      </c>
      <c r="S948" s="104" t="s">
        <v>50</v>
      </c>
      <c r="T948" s="98"/>
      <c r="U948" s="18" t="s">
        <v>2826</v>
      </c>
      <c r="V948" s="60" t="s">
        <v>34</v>
      </c>
      <c r="W948" s="9">
        <f t="shared" ca="1" si="82"/>
        <v>283</v>
      </c>
      <c r="X948" s="9" t="str">
        <f t="shared" ca="1" si="83"/>
        <v>Above 6 Months</v>
      </c>
      <c r="Y948" s="9" t="str">
        <f t="shared" ca="1" si="87"/>
        <v/>
      </c>
      <c r="Z948" s="9" t="str">
        <f t="shared" ca="1" si="88"/>
        <v/>
      </c>
      <c r="AA948" s="61"/>
      <c r="AB948" s="97" t="s">
        <v>5168</v>
      </c>
      <c r="AC948" s="97" t="str">
        <f t="shared" ca="1" si="89"/>
        <v>Above 6 Months</v>
      </c>
    </row>
    <row r="949" spans="1:29" s="24" customFormat="1" ht="23.25" customHeight="1" x14ac:dyDescent="0.25">
      <c r="A949" s="96">
        <v>948</v>
      </c>
      <c r="B949" s="62" t="s">
        <v>114</v>
      </c>
      <c r="C949" s="73" t="s">
        <v>2816</v>
      </c>
      <c r="D949" s="63" t="s">
        <v>845</v>
      </c>
      <c r="E949" s="64">
        <v>46028</v>
      </c>
      <c r="F949" s="65" t="s">
        <v>221</v>
      </c>
      <c r="G949" s="65">
        <v>2026</v>
      </c>
      <c r="H949" s="63" t="s">
        <v>116</v>
      </c>
      <c r="I949" s="61" t="s">
        <v>116</v>
      </c>
      <c r="J949" s="61" t="s">
        <v>116</v>
      </c>
      <c r="K949" s="28"/>
      <c r="L949" s="61"/>
      <c r="M949" s="28"/>
      <c r="N949" s="96" t="s">
        <v>3196</v>
      </c>
      <c r="O949" s="61"/>
      <c r="P949" s="28"/>
      <c r="Q949" s="61"/>
      <c r="R949" s="104" t="s">
        <v>50</v>
      </c>
      <c r="S949" s="104" t="s">
        <v>50</v>
      </c>
      <c r="T949" s="98"/>
      <c r="U949" s="18" t="s">
        <v>2830</v>
      </c>
      <c r="V949" s="60" t="s">
        <v>34</v>
      </c>
      <c r="W949" s="9">
        <f t="shared" ca="1" si="82"/>
        <v>283</v>
      </c>
      <c r="X949" s="9" t="str">
        <f t="shared" ca="1" si="83"/>
        <v>Above 6 Months</v>
      </c>
      <c r="Y949" s="9" t="str">
        <f t="shared" ca="1" si="87"/>
        <v/>
      </c>
      <c r="Z949" s="9" t="str">
        <f t="shared" ca="1" si="88"/>
        <v/>
      </c>
      <c r="AA949" s="61"/>
      <c r="AB949" s="97" t="s">
        <v>5169</v>
      </c>
      <c r="AC949" s="97" t="str">
        <f t="shared" ca="1" si="89"/>
        <v>Above 6 Months</v>
      </c>
    </row>
    <row r="950" spans="1:29" s="24" customFormat="1" ht="23.25" customHeight="1" x14ac:dyDescent="0.25">
      <c r="A950" s="96">
        <v>949</v>
      </c>
      <c r="B950" s="62" t="s">
        <v>74</v>
      </c>
      <c r="C950" s="73" t="s">
        <v>2815</v>
      </c>
      <c r="D950" s="63" t="s">
        <v>1745</v>
      </c>
      <c r="E950" s="64">
        <v>46028</v>
      </c>
      <c r="F950" s="65" t="s">
        <v>221</v>
      </c>
      <c r="G950" s="65">
        <v>2026</v>
      </c>
      <c r="H950" s="63" t="s">
        <v>29</v>
      </c>
      <c r="I950" s="61" t="s">
        <v>30</v>
      </c>
      <c r="J950" s="61" t="s">
        <v>31</v>
      </c>
      <c r="K950" s="28"/>
      <c r="L950" s="61"/>
      <c r="M950" s="28"/>
      <c r="N950" s="96" t="s">
        <v>3196</v>
      </c>
      <c r="O950" s="61"/>
      <c r="P950" s="28"/>
      <c r="Q950" s="61"/>
      <c r="R950" s="104" t="s">
        <v>112</v>
      </c>
      <c r="S950" s="104" t="s">
        <v>112</v>
      </c>
      <c r="T950" s="98"/>
      <c r="U950" s="18" t="s">
        <v>2829</v>
      </c>
      <c r="V950" s="60" t="s">
        <v>34</v>
      </c>
      <c r="W950" s="9">
        <f t="shared" ca="1" si="82"/>
        <v>283</v>
      </c>
      <c r="X950" s="9" t="str">
        <f t="shared" ca="1" si="83"/>
        <v>Above 6 Months</v>
      </c>
      <c r="Y950" s="9" t="str">
        <f t="shared" ca="1" si="87"/>
        <v/>
      </c>
      <c r="Z950" s="9" t="str">
        <f t="shared" ca="1" si="88"/>
        <v/>
      </c>
      <c r="AA950" s="61"/>
      <c r="AB950" s="97" t="s">
        <v>5170</v>
      </c>
      <c r="AC950" s="97" t="str">
        <f t="shared" ca="1" si="89"/>
        <v>Above 6 Months</v>
      </c>
    </row>
    <row r="951" spans="1:29" s="24" customFormat="1" ht="23.25" customHeight="1" x14ac:dyDescent="0.25">
      <c r="A951" s="96">
        <v>950</v>
      </c>
      <c r="B951" s="62" t="s">
        <v>63</v>
      </c>
      <c r="C951" s="73" t="s">
        <v>2812</v>
      </c>
      <c r="D951" s="63" t="s">
        <v>845</v>
      </c>
      <c r="E951" s="64">
        <v>46029</v>
      </c>
      <c r="F951" s="65" t="s">
        <v>221</v>
      </c>
      <c r="G951" s="65">
        <v>2026</v>
      </c>
      <c r="H951" s="63" t="s">
        <v>116</v>
      </c>
      <c r="I951" s="61" t="s">
        <v>116</v>
      </c>
      <c r="J951" s="61" t="s">
        <v>116</v>
      </c>
      <c r="K951" s="28"/>
      <c r="L951" s="61"/>
      <c r="M951" s="28"/>
      <c r="N951" s="96" t="s">
        <v>3196</v>
      </c>
      <c r="O951" s="61"/>
      <c r="P951" s="28"/>
      <c r="Q951" s="61"/>
      <c r="R951" s="104" t="s">
        <v>50</v>
      </c>
      <c r="S951" s="104" t="s">
        <v>50</v>
      </c>
      <c r="T951" s="98"/>
      <c r="U951" s="18" t="s">
        <v>2834</v>
      </c>
      <c r="V951" s="60" t="s">
        <v>34</v>
      </c>
      <c r="W951" s="9">
        <f t="shared" ca="1" si="82"/>
        <v>282</v>
      </c>
      <c r="X951" s="9" t="str">
        <f t="shared" ca="1" si="83"/>
        <v>Above 6 Months</v>
      </c>
      <c r="Y951" s="9" t="str">
        <f t="shared" ca="1" si="87"/>
        <v/>
      </c>
      <c r="Z951" s="9" t="str">
        <f t="shared" ca="1" si="88"/>
        <v/>
      </c>
      <c r="AA951" s="61"/>
      <c r="AB951" s="97" t="s">
        <v>5171</v>
      </c>
      <c r="AC951" s="97" t="str">
        <f t="shared" ca="1" si="89"/>
        <v>Above 6 Months</v>
      </c>
    </row>
    <row r="952" spans="1:29" s="24" customFormat="1" ht="23.25" customHeight="1" x14ac:dyDescent="0.25">
      <c r="A952" s="96">
        <v>951</v>
      </c>
      <c r="B952" s="62" t="s">
        <v>61</v>
      </c>
      <c r="C952" s="73" t="s">
        <v>2816</v>
      </c>
      <c r="D952" s="63" t="s">
        <v>1351</v>
      </c>
      <c r="E952" s="64">
        <v>46029</v>
      </c>
      <c r="F952" s="65" t="s">
        <v>221</v>
      </c>
      <c r="G952" s="65">
        <v>2026</v>
      </c>
      <c r="H952" s="63" t="s">
        <v>94</v>
      </c>
      <c r="I952" s="61" t="s">
        <v>94</v>
      </c>
      <c r="J952" s="61" t="s">
        <v>31</v>
      </c>
      <c r="K952" s="28"/>
      <c r="L952" s="61"/>
      <c r="M952" s="28"/>
      <c r="N952" s="96" t="s">
        <v>3196</v>
      </c>
      <c r="O952" s="61"/>
      <c r="P952" s="28"/>
      <c r="Q952" s="61"/>
      <c r="R952" s="104" t="s">
        <v>112</v>
      </c>
      <c r="S952" s="104" t="s">
        <v>112</v>
      </c>
      <c r="T952" s="98"/>
      <c r="U952" s="18" t="s">
        <v>2831</v>
      </c>
      <c r="V952" s="60" t="s">
        <v>34</v>
      </c>
      <c r="W952" s="9">
        <f t="shared" ca="1" si="82"/>
        <v>282</v>
      </c>
      <c r="X952" s="9" t="str">
        <f t="shared" ca="1" si="83"/>
        <v>Above 6 Months</v>
      </c>
      <c r="Y952" s="9" t="str">
        <f t="shared" ca="1" si="87"/>
        <v/>
      </c>
      <c r="Z952" s="9" t="str">
        <f t="shared" ca="1" si="88"/>
        <v/>
      </c>
      <c r="AA952" s="61"/>
      <c r="AB952" s="97" t="s">
        <v>5172</v>
      </c>
      <c r="AC952" s="97" t="str">
        <f t="shared" ca="1" si="89"/>
        <v>Above 6 Months</v>
      </c>
    </row>
    <row r="953" spans="1:29" s="24" customFormat="1" ht="23.25" customHeight="1" x14ac:dyDescent="0.25">
      <c r="A953" s="96">
        <v>952</v>
      </c>
      <c r="B953" s="62" t="s">
        <v>109</v>
      </c>
      <c r="C953" s="73" t="s">
        <v>2812</v>
      </c>
      <c r="D953" s="63" t="s">
        <v>1564</v>
      </c>
      <c r="E953" s="64">
        <v>46030</v>
      </c>
      <c r="F953" s="65" t="s">
        <v>221</v>
      </c>
      <c r="G953" s="65">
        <v>2026</v>
      </c>
      <c r="H953" s="63" t="s">
        <v>48</v>
      </c>
      <c r="I953" s="61" t="s">
        <v>49</v>
      </c>
      <c r="J953" s="61" t="s">
        <v>31</v>
      </c>
      <c r="K953" s="28"/>
      <c r="L953" s="61"/>
      <c r="M953" s="28"/>
      <c r="N953" s="96" t="s">
        <v>3196</v>
      </c>
      <c r="O953" s="61"/>
      <c r="P953" s="28"/>
      <c r="Q953" s="61"/>
      <c r="R953" s="104" t="s">
        <v>112</v>
      </c>
      <c r="S953" s="104" t="s">
        <v>112</v>
      </c>
      <c r="T953" s="98"/>
      <c r="U953" s="18" t="s">
        <v>2838</v>
      </c>
      <c r="V953" s="60" t="s">
        <v>34</v>
      </c>
      <c r="W953" s="9">
        <f t="shared" ca="1" si="82"/>
        <v>281</v>
      </c>
      <c r="X953" s="9" t="str">
        <f t="shared" ca="1" si="83"/>
        <v>Above 6 Months</v>
      </c>
      <c r="Y953" s="9" t="str">
        <f t="shared" ca="1" si="87"/>
        <v/>
      </c>
      <c r="Z953" s="9" t="str">
        <f t="shared" ca="1" si="88"/>
        <v/>
      </c>
      <c r="AA953" s="61"/>
      <c r="AB953" s="97" t="s">
        <v>5173</v>
      </c>
      <c r="AC953" s="97" t="str">
        <f t="shared" ca="1" si="89"/>
        <v>Above 6 Months</v>
      </c>
    </row>
    <row r="954" spans="1:29" s="24" customFormat="1" ht="23.25" customHeight="1" x14ac:dyDescent="0.25">
      <c r="A954" s="96">
        <v>953</v>
      </c>
      <c r="B954" s="62" t="s">
        <v>28</v>
      </c>
      <c r="C954" s="73" t="s">
        <v>2822</v>
      </c>
      <c r="D954" s="63" t="s">
        <v>1315</v>
      </c>
      <c r="E954" s="64">
        <v>46030</v>
      </c>
      <c r="F954" s="65" t="s">
        <v>221</v>
      </c>
      <c r="G954" s="65">
        <v>2026</v>
      </c>
      <c r="H954" s="63" t="s">
        <v>70</v>
      </c>
      <c r="I954" s="61" t="s">
        <v>70</v>
      </c>
      <c r="J954" s="61" t="s">
        <v>70</v>
      </c>
      <c r="K954" s="28"/>
      <c r="L954" s="61"/>
      <c r="M954" s="28"/>
      <c r="N954" s="96" t="s">
        <v>3196</v>
      </c>
      <c r="O954" s="61"/>
      <c r="P954" s="28"/>
      <c r="Q954" s="61"/>
      <c r="R954" s="104" t="s">
        <v>112</v>
      </c>
      <c r="S954" s="104" t="s">
        <v>112</v>
      </c>
      <c r="T954" s="98"/>
      <c r="U954" s="18" t="s">
        <v>2841</v>
      </c>
      <c r="V954" s="60" t="s">
        <v>34</v>
      </c>
      <c r="W954" s="9">
        <f t="shared" ca="1" si="82"/>
        <v>281</v>
      </c>
      <c r="X954" s="9" t="str">
        <f t="shared" ca="1" si="83"/>
        <v>Above 6 Months</v>
      </c>
      <c r="Y954" s="9" t="str">
        <f t="shared" ca="1" si="87"/>
        <v/>
      </c>
      <c r="Z954" s="9" t="str">
        <f t="shared" ca="1" si="88"/>
        <v/>
      </c>
      <c r="AA954" s="61"/>
      <c r="AB954" s="97" t="s">
        <v>5175</v>
      </c>
      <c r="AC954" s="97" t="str">
        <f t="shared" ca="1" si="89"/>
        <v>Above 6 Months</v>
      </c>
    </row>
    <row r="955" spans="1:29" s="24" customFormat="1" ht="23.25" customHeight="1" x14ac:dyDescent="0.25">
      <c r="A955" s="96">
        <v>954</v>
      </c>
      <c r="B955" s="62" t="s">
        <v>47</v>
      </c>
      <c r="C955" s="73" t="s">
        <v>2815</v>
      </c>
      <c r="D955" s="63" t="s">
        <v>2405</v>
      </c>
      <c r="E955" s="64">
        <v>46032</v>
      </c>
      <c r="F955" s="65" t="s">
        <v>221</v>
      </c>
      <c r="G955" s="65">
        <v>2026</v>
      </c>
      <c r="H955" s="63" t="s">
        <v>116</v>
      </c>
      <c r="I955" s="61" t="s">
        <v>116</v>
      </c>
      <c r="J955" s="61" t="s">
        <v>116</v>
      </c>
      <c r="K955" s="28">
        <v>46132</v>
      </c>
      <c r="L955" s="61"/>
      <c r="M955" s="28"/>
      <c r="N955" s="96" t="s">
        <v>3196</v>
      </c>
      <c r="O955" s="61"/>
      <c r="P955" s="28"/>
      <c r="Q955" s="61"/>
      <c r="R955" s="104" t="s">
        <v>2664</v>
      </c>
      <c r="S955" s="104" t="s">
        <v>2664</v>
      </c>
      <c r="T955" s="98">
        <v>46132</v>
      </c>
      <c r="U955" s="18" t="s">
        <v>2846</v>
      </c>
      <c r="V955" s="60" t="s">
        <v>34</v>
      </c>
      <c r="W955" s="9">
        <f t="shared" ca="1" si="82"/>
        <v>279</v>
      </c>
      <c r="X955" s="9" t="str">
        <f t="shared" ca="1" si="83"/>
        <v>Above 6 Months</v>
      </c>
      <c r="Y955" s="9">
        <f t="shared" ca="1" si="87"/>
        <v>179</v>
      </c>
      <c r="Z955" s="9" t="str">
        <f t="shared" ca="1" si="88"/>
        <v>Above 3 Months</v>
      </c>
      <c r="AA955" s="61"/>
      <c r="AB955" s="97" t="s">
        <v>5176</v>
      </c>
      <c r="AC955" s="97" t="str">
        <f t="shared" ca="1" si="89"/>
        <v>Above 6 Months</v>
      </c>
    </row>
    <row r="956" spans="1:29" s="24" customFormat="1" ht="23.25" customHeight="1" x14ac:dyDescent="0.25">
      <c r="A956" s="96">
        <v>955</v>
      </c>
      <c r="B956" s="62" t="s">
        <v>66</v>
      </c>
      <c r="C956" s="73" t="s">
        <v>2815</v>
      </c>
      <c r="D956" s="63" t="s">
        <v>845</v>
      </c>
      <c r="E956" s="64">
        <v>46032</v>
      </c>
      <c r="F956" s="65" t="s">
        <v>221</v>
      </c>
      <c r="G956" s="65">
        <v>2026</v>
      </c>
      <c r="H956" s="63" t="s">
        <v>116</v>
      </c>
      <c r="I956" s="61" t="s">
        <v>116</v>
      </c>
      <c r="J956" s="61" t="s">
        <v>116</v>
      </c>
      <c r="K956" s="28"/>
      <c r="L956" s="61"/>
      <c r="M956" s="28"/>
      <c r="N956" s="96" t="s">
        <v>3196</v>
      </c>
      <c r="O956" s="61"/>
      <c r="P956" s="28"/>
      <c r="Q956" s="61"/>
      <c r="R956" s="104" t="s">
        <v>50</v>
      </c>
      <c r="S956" s="104" t="s">
        <v>50</v>
      </c>
      <c r="T956" s="98"/>
      <c r="U956" s="18" t="s">
        <v>2851</v>
      </c>
      <c r="V956" s="60" t="s">
        <v>34</v>
      </c>
      <c r="W956" s="9">
        <f t="shared" ca="1" si="82"/>
        <v>279</v>
      </c>
      <c r="X956" s="9" t="str">
        <f t="shared" ca="1" si="83"/>
        <v>Above 6 Months</v>
      </c>
      <c r="Y956" s="9" t="str">
        <f t="shared" ca="1" si="87"/>
        <v/>
      </c>
      <c r="Z956" s="9" t="str">
        <f t="shared" ca="1" si="88"/>
        <v/>
      </c>
      <c r="AA956" s="61"/>
      <c r="AB956" s="97" t="s">
        <v>5177</v>
      </c>
      <c r="AC956" s="97" t="str">
        <f t="shared" ca="1" si="89"/>
        <v>Above 6 Months</v>
      </c>
    </row>
    <row r="957" spans="1:29" s="24" customFormat="1" ht="23.25" customHeight="1" x14ac:dyDescent="0.25">
      <c r="A957" s="96">
        <v>956</v>
      </c>
      <c r="B957" s="62" t="s">
        <v>65</v>
      </c>
      <c r="C957" s="73" t="s">
        <v>2811</v>
      </c>
      <c r="D957" s="63" t="s">
        <v>845</v>
      </c>
      <c r="E957" s="64">
        <v>46032</v>
      </c>
      <c r="F957" s="65" t="s">
        <v>221</v>
      </c>
      <c r="G957" s="65">
        <v>2026</v>
      </c>
      <c r="H957" s="63" t="s">
        <v>116</v>
      </c>
      <c r="I957" s="61" t="s">
        <v>116</v>
      </c>
      <c r="J957" s="61" t="s">
        <v>116</v>
      </c>
      <c r="K957" s="28"/>
      <c r="L957" s="61"/>
      <c r="M957" s="28"/>
      <c r="N957" s="96" t="s">
        <v>3196</v>
      </c>
      <c r="O957" s="61"/>
      <c r="P957" s="28"/>
      <c r="Q957" s="61"/>
      <c r="R957" s="104" t="s">
        <v>50</v>
      </c>
      <c r="S957" s="104" t="s">
        <v>50</v>
      </c>
      <c r="T957" s="98"/>
      <c r="U957" s="18" t="s">
        <v>2848</v>
      </c>
      <c r="V957" s="60" t="s">
        <v>34</v>
      </c>
      <c r="W957" s="9">
        <f t="shared" ca="1" si="82"/>
        <v>279</v>
      </c>
      <c r="X957" s="9" t="str">
        <f t="shared" ca="1" si="83"/>
        <v>Above 6 Months</v>
      </c>
      <c r="Y957" s="9" t="str">
        <f t="shared" ca="1" si="87"/>
        <v/>
      </c>
      <c r="Z957" s="9" t="str">
        <f t="shared" ca="1" si="88"/>
        <v/>
      </c>
      <c r="AA957" s="61"/>
      <c r="AB957" s="97" t="s">
        <v>5178</v>
      </c>
      <c r="AC957" s="97" t="str">
        <f t="shared" ca="1" si="89"/>
        <v>Above 6 Months</v>
      </c>
    </row>
    <row r="958" spans="1:29" s="24" customFormat="1" ht="23.25" customHeight="1" x14ac:dyDescent="0.25">
      <c r="A958" s="96">
        <v>957</v>
      </c>
      <c r="B958" s="62" t="s">
        <v>68</v>
      </c>
      <c r="C958" s="73" t="s">
        <v>2825</v>
      </c>
      <c r="D958" s="63" t="s">
        <v>2852</v>
      </c>
      <c r="E958" s="64">
        <v>46033</v>
      </c>
      <c r="F958" s="65" t="s">
        <v>221</v>
      </c>
      <c r="G958" s="65">
        <v>2026</v>
      </c>
      <c r="H958" s="63" t="s">
        <v>53</v>
      </c>
      <c r="I958" s="61" t="s">
        <v>54</v>
      </c>
      <c r="J958" s="61" t="s">
        <v>31</v>
      </c>
      <c r="K958" s="28"/>
      <c r="L958" s="61"/>
      <c r="M958" s="28"/>
      <c r="N958" s="96" t="s">
        <v>3196</v>
      </c>
      <c r="O958" s="61"/>
      <c r="P958" s="28"/>
      <c r="Q958" s="61"/>
      <c r="R958" s="104" t="s">
        <v>172</v>
      </c>
      <c r="S958" s="104" t="s">
        <v>172</v>
      </c>
      <c r="T958" s="98">
        <v>46099</v>
      </c>
      <c r="U958" s="18" t="s">
        <v>2853</v>
      </c>
      <c r="V958" s="60" t="s">
        <v>34</v>
      </c>
      <c r="W958" s="9">
        <f t="shared" ca="1" si="82"/>
        <v>278</v>
      </c>
      <c r="X958" s="9" t="str">
        <f t="shared" ca="1" si="83"/>
        <v>Above 6 Months</v>
      </c>
      <c r="Y958" s="9">
        <f t="shared" ca="1" si="87"/>
        <v>212</v>
      </c>
      <c r="Z958" s="9" t="str">
        <f t="shared" ca="1" si="88"/>
        <v>Above 6 Months</v>
      </c>
      <c r="AA958" s="61"/>
      <c r="AB958" s="97" t="s">
        <v>5180</v>
      </c>
      <c r="AC958" s="97" t="str">
        <f t="shared" ca="1" si="89"/>
        <v>Above 6 Months</v>
      </c>
    </row>
    <row r="959" spans="1:29" s="24" customFormat="1" ht="23.25" customHeight="1" x14ac:dyDescent="0.25">
      <c r="A959" s="96">
        <v>958</v>
      </c>
      <c r="B959" s="62" t="s">
        <v>28</v>
      </c>
      <c r="C959" s="73" t="s">
        <v>2825</v>
      </c>
      <c r="D959" s="63" t="s">
        <v>1016</v>
      </c>
      <c r="E959" s="64">
        <v>46033</v>
      </c>
      <c r="F959" s="65" t="s">
        <v>221</v>
      </c>
      <c r="G959" s="65">
        <v>2026</v>
      </c>
      <c r="H959" s="63" t="s">
        <v>48</v>
      </c>
      <c r="I959" s="61" t="s">
        <v>49</v>
      </c>
      <c r="J959" s="61" t="s">
        <v>31</v>
      </c>
      <c r="K959" s="28"/>
      <c r="L959" s="61"/>
      <c r="M959" s="28"/>
      <c r="N959" s="96" t="s">
        <v>3196</v>
      </c>
      <c r="O959" s="61"/>
      <c r="P959" s="28"/>
      <c r="Q959" s="61"/>
      <c r="R959" s="104" t="s">
        <v>112</v>
      </c>
      <c r="S959" s="104" t="s">
        <v>112</v>
      </c>
      <c r="T959" s="98"/>
      <c r="U959" s="18" t="s">
        <v>2854</v>
      </c>
      <c r="V959" s="60" t="s">
        <v>34</v>
      </c>
      <c r="W959" s="9">
        <f t="shared" ca="1" si="82"/>
        <v>278</v>
      </c>
      <c r="X959" s="9" t="str">
        <f t="shared" ca="1" si="83"/>
        <v>Above 6 Months</v>
      </c>
      <c r="Y959" s="9" t="str">
        <f t="shared" ca="1" si="87"/>
        <v/>
      </c>
      <c r="Z959" s="9" t="str">
        <f t="shared" ca="1" si="88"/>
        <v/>
      </c>
      <c r="AA959" s="61"/>
      <c r="AB959" s="97" t="s">
        <v>5181</v>
      </c>
      <c r="AC959" s="97" t="str">
        <f t="shared" ca="1" si="89"/>
        <v>Above 6 Months</v>
      </c>
    </row>
    <row r="960" spans="1:29" s="24" customFormat="1" ht="23.25" customHeight="1" x14ac:dyDescent="0.25">
      <c r="A960" s="96">
        <v>959</v>
      </c>
      <c r="B960" s="62" t="s">
        <v>68</v>
      </c>
      <c r="C960" s="73" t="s">
        <v>2833</v>
      </c>
      <c r="D960" s="63" t="s">
        <v>1354</v>
      </c>
      <c r="E960" s="64">
        <v>46034</v>
      </c>
      <c r="F960" s="65" t="s">
        <v>221</v>
      </c>
      <c r="G960" s="65">
        <v>2026</v>
      </c>
      <c r="H960" s="63" t="s">
        <v>103</v>
      </c>
      <c r="I960" s="61" t="s">
        <v>49</v>
      </c>
      <c r="J960" s="61" t="s">
        <v>31</v>
      </c>
      <c r="K960" s="28"/>
      <c r="L960" s="61"/>
      <c r="M960" s="28"/>
      <c r="N960" s="96" t="s">
        <v>3196</v>
      </c>
      <c r="O960" s="61"/>
      <c r="P960" s="28"/>
      <c r="Q960" s="61"/>
      <c r="R960" s="104" t="s">
        <v>172</v>
      </c>
      <c r="S960" s="104" t="s">
        <v>172</v>
      </c>
      <c r="T960" s="98">
        <v>46073</v>
      </c>
      <c r="U960" s="18" t="s">
        <v>2856</v>
      </c>
      <c r="V960" s="60" t="s">
        <v>34</v>
      </c>
      <c r="W960" s="9">
        <f t="shared" ca="1" si="82"/>
        <v>277</v>
      </c>
      <c r="X960" s="9" t="str">
        <f t="shared" ca="1" si="83"/>
        <v>Above 6 Months</v>
      </c>
      <c r="Y960" s="9">
        <f t="shared" ca="1" si="87"/>
        <v>238</v>
      </c>
      <c r="Z960" s="9" t="str">
        <f t="shared" ca="1" si="88"/>
        <v>Above 6 Months</v>
      </c>
      <c r="AA960" s="61"/>
      <c r="AB960" s="97" t="s">
        <v>5182</v>
      </c>
      <c r="AC960" s="97" t="str">
        <f t="shared" ca="1" si="89"/>
        <v>Above 6 Months</v>
      </c>
    </row>
    <row r="961" spans="1:29" s="24" customFormat="1" ht="23.25" customHeight="1" x14ac:dyDescent="0.25">
      <c r="A961" s="96">
        <v>960</v>
      </c>
      <c r="B961" s="62" t="s">
        <v>98</v>
      </c>
      <c r="C961" s="73" t="s">
        <v>2822</v>
      </c>
      <c r="D961" s="63" t="s">
        <v>2863</v>
      </c>
      <c r="E961" s="64">
        <v>46037</v>
      </c>
      <c r="F961" s="65" t="s">
        <v>221</v>
      </c>
      <c r="G961" s="65">
        <v>2026</v>
      </c>
      <c r="H961" s="63" t="s">
        <v>39</v>
      </c>
      <c r="I961" s="61" t="s">
        <v>39</v>
      </c>
      <c r="J961" s="61" t="s">
        <v>31</v>
      </c>
      <c r="K961" s="28"/>
      <c r="L961" s="61"/>
      <c r="M961" s="28"/>
      <c r="N961" s="96" t="s">
        <v>3196</v>
      </c>
      <c r="O961" s="61"/>
      <c r="P961" s="28"/>
      <c r="Q961" s="61"/>
      <c r="R961" s="104" t="s">
        <v>172</v>
      </c>
      <c r="S961" s="104" t="s">
        <v>172</v>
      </c>
      <c r="T961" s="98">
        <v>46251</v>
      </c>
      <c r="U961" s="18" t="s">
        <v>2864</v>
      </c>
      <c r="V961" s="60" t="s">
        <v>34</v>
      </c>
      <c r="W961" s="9">
        <f t="shared" ca="1" si="82"/>
        <v>274</v>
      </c>
      <c r="X961" s="9" t="str">
        <f t="shared" ca="1" si="83"/>
        <v>Above 6 Months</v>
      </c>
      <c r="Y961" s="9">
        <f t="shared" ca="1" si="87"/>
        <v>60</v>
      </c>
      <c r="Z961" s="9" t="str">
        <f t="shared" ca="1" si="88"/>
        <v>45 to 60 Days</v>
      </c>
      <c r="AA961" s="61"/>
      <c r="AB961" s="97" t="s">
        <v>5186</v>
      </c>
      <c r="AC961" s="97" t="str">
        <f t="shared" ca="1" si="89"/>
        <v>Above 6 Months</v>
      </c>
    </row>
    <row r="962" spans="1:29" s="24" customFormat="1" ht="23.25" customHeight="1" x14ac:dyDescent="0.25">
      <c r="A962" s="96">
        <v>961</v>
      </c>
      <c r="B962" s="62" t="s">
        <v>109</v>
      </c>
      <c r="C962" s="73" t="s">
        <v>2825</v>
      </c>
      <c r="D962" s="63" t="s">
        <v>1315</v>
      </c>
      <c r="E962" s="64">
        <v>46038</v>
      </c>
      <c r="F962" s="65" t="s">
        <v>221</v>
      </c>
      <c r="G962" s="65">
        <v>2026</v>
      </c>
      <c r="H962" s="63" t="s">
        <v>70</v>
      </c>
      <c r="I962" s="61" t="s">
        <v>70</v>
      </c>
      <c r="J962" s="61" t="s">
        <v>70</v>
      </c>
      <c r="K962" s="28"/>
      <c r="L962" s="61"/>
      <c r="M962" s="28"/>
      <c r="N962" s="96" t="s">
        <v>3196</v>
      </c>
      <c r="O962" s="61"/>
      <c r="P962" s="28"/>
      <c r="Q962" s="61"/>
      <c r="R962" s="104" t="s">
        <v>177</v>
      </c>
      <c r="S962" s="104" t="s">
        <v>177</v>
      </c>
      <c r="T962" s="98">
        <v>46046</v>
      </c>
      <c r="U962" s="18" t="s">
        <v>2867</v>
      </c>
      <c r="V962" s="60" t="s">
        <v>34</v>
      </c>
      <c r="W962" s="9">
        <f t="shared" ref="W962:W1025" ca="1" si="90">IF(N962="UI",DATEDIF(E962,TODAY(),"D"),"")</f>
        <v>273</v>
      </c>
      <c r="X962" s="9" t="str">
        <f t="shared" ref="X962:X1025" ca="1" si="91">IF(N962="UI",IF(W962&gt;365,"Above 1 Year",IF(AND(W962&lt;=365,W962&gt;180),"Above 6 Months",IF(AND(W962&lt;=180,W962&gt;90),"Above 3 Months",IF(AND(W962&lt;=90,W962&gt;60),"Above 60 Days",IF(AND(W962&lt;=60,W962&gt;45),"45 to 60 Days","Below 45 Days"))))),"")</f>
        <v>Above 6 Months</v>
      </c>
      <c r="Y962" s="9">
        <f t="shared" ca="1" si="87"/>
        <v>265</v>
      </c>
      <c r="Z962" s="9" t="str">
        <f t="shared" ca="1" si="88"/>
        <v>Above 6 Months</v>
      </c>
      <c r="AA962" s="61"/>
      <c r="AB962" s="97" t="s">
        <v>5187</v>
      </c>
      <c r="AC962" s="97" t="str">
        <f t="shared" ca="1" si="89"/>
        <v>Above 6 Months</v>
      </c>
    </row>
    <row r="963" spans="1:29" s="24" customFormat="1" ht="23.25" customHeight="1" x14ac:dyDescent="0.25">
      <c r="A963" s="96">
        <v>962</v>
      </c>
      <c r="B963" s="62" t="s">
        <v>74</v>
      </c>
      <c r="C963" s="73" t="s">
        <v>2839</v>
      </c>
      <c r="D963" s="63" t="s">
        <v>1027</v>
      </c>
      <c r="E963" s="64">
        <v>46039</v>
      </c>
      <c r="F963" s="65" t="s">
        <v>221</v>
      </c>
      <c r="G963" s="65">
        <v>2026</v>
      </c>
      <c r="H963" s="63" t="s">
        <v>48</v>
      </c>
      <c r="I963" s="61" t="s">
        <v>49</v>
      </c>
      <c r="J963" s="61" t="s">
        <v>31</v>
      </c>
      <c r="K963" s="28"/>
      <c r="L963" s="61"/>
      <c r="M963" s="28"/>
      <c r="N963" s="96" t="s">
        <v>3196</v>
      </c>
      <c r="O963" s="61"/>
      <c r="P963" s="28"/>
      <c r="Q963" s="61"/>
      <c r="R963" s="104" t="s">
        <v>112</v>
      </c>
      <c r="S963" s="104" t="s">
        <v>112</v>
      </c>
      <c r="T963" s="98"/>
      <c r="U963" s="18" t="s">
        <v>2871</v>
      </c>
      <c r="V963" s="60" t="s">
        <v>34</v>
      </c>
      <c r="W963" s="9">
        <f t="shared" ca="1" si="90"/>
        <v>272</v>
      </c>
      <c r="X963" s="9" t="str">
        <f t="shared" ca="1" si="91"/>
        <v>Above 6 Months</v>
      </c>
      <c r="Y963" s="9" t="str">
        <f t="shared" ca="1" si="87"/>
        <v/>
      </c>
      <c r="Z963" s="9" t="str">
        <f t="shared" ca="1" si="88"/>
        <v/>
      </c>
      <c r="AA963" s="61"/>
      <c r="AB963" s="97" t="s">
        <v>5191</v>
      </c>
      <c r="AC963" s="97" t="str">
        <f t="shared" ca="1" si="89"/>
        <v>Above 6 Months</v>
      </c>
    </row>
    <row r="964" spans="1:29" s="24" customFormat="1" ht="23.25" customHeight="1" x14ac:dyDescent="0.25">
      <c r="A964" s="96">
        <v>963</v>
      </c>
      <c r="B964" s="62" t="s">
        <v>79</v>
      </c>
      <c r="C964" s="73" t="s">
        <v>2816</v>
      </c>
      <c r="D964" s="63" t="s">
        <v>2872</v>
      </c>
      <c r="E964" s="64">
        <v>46040</v>
      </c>
      <c r="F964" s="65" t="s">
        <v>221</v>
      </c>
      <c r="G964" s="65">
        <v>2026</v>
      </c>
      <c r="H964" s="63" t="s">
        <v>75</v>
      </c>
      <c r="I964" s="61" t="s">
        <v>54</v>
      </c>
      <c r="J964" s="61" t="s">
        <v>31</v>
      </c>
      <c r="K964" s="28"/>
      <c r="L964" s="61"/>
      <c r="M964" s="28"/>
      <c r="N964" s="96" t="s">
        <v>3196</v>
      </c>
      <c r="O964" s="61"/>
      <c r="P964" s="28"/>
      <c r="Q964" s="61"/>
      <c r="R964" s="104" t="s">
        <v>50</v>
      </c>
      <c r="S964" s="104" t="s">
        <v>50</v>
      </c>
      <c r="T964" s="98"/>
      <c r="U964" s="18" t="s">
        <v>2873</v>
      </c>
      <c r="V964" s="60" t="s">
        <v>34</v>
      </c>
      <c r="W964" s="9">
        <f t="shared" ca="1" si="90"/>
        <v>271</v>
      </c>
      <c r="X964" s="9" t="str">
        <f t="shared" ca="1" si="91"/>
        <v>Above 6 Months</v>
      </c>
      <c r="Y964" s="9" t="str">
        <f t="shared" ca="1" si="87"/>
        <v/>
      </c>
      <c r="Z964" s="9" t="str">
        <f t="shared" ca="1" si="88"/>
        <v/>
      </c>
      <c r="AA964" s="61"/>
      <c r="AB964" s="97" t="s">
        <v>5192</v>
      </c>
      <c r="AC964" s="97" t="str">
        <f t="shared" ca="1" si="89"/>
        <v>Above 6 Months</v>
      </c>
    </row>
    <row r="965" spans="1:29" s="24" customFormat="1" ht="23.25" customHeight="1" x14ac:dyDescent="0.25">
      <c r="A965" s="96">
        <v>964</v>
      </c>
      <c r="B965" s="62" t="s">
        <v>28</v>
      </c>
      <c r="C965" s="73" t="s">
        <v>2843</v>
      </c>
      <c r="D965" s="63" t="s">
        <v>1644</v>
      </c>
      <c r="E965" s="64">
        <v>46040</v>
      </c>
      <c r="F965" s="65" t="s">
        <v>221</v>
      </c>
      <c r="G965" s="65">
        <v>2026</v>
      </c>
      <c r="H965" s="63" t="s">
        <v>94</v>
      </c>
      <c r="I965" s="61" t="s">
        <v>94</v>
      </c>
      <c r="J965" s="61" t="s">
        <v>31</v>
      </c>
      <c r="K965" s="28"/>
      <c r="L965" s="61"/>
      <c r="M965" s="28"/>
      <c r="N965" s="96" t="s">
        <v>3196</v>
      </c>
      <c r="O965" s="61"/>
      <c r="P965" s="28"/>
      <c r="Q965" s="61"/>
      <c r="R965" s="104" t="s">
        <v>128</v>
      </c>
      <c r="S965" s="104" t="s">
        <v>112</v>
      </c>
      <c r="T965" s="98"/>
      <c r="U965" s="18" t="s">
        <v>2874</v>
      </c>
      <c r="V965" s="60" t="s">
        <v>34</v>
      </c>
      <c r="W965" s="9">
        <f t="shared" ca="1" si="90"/>
        <v>271</v>
      </c>
      <c r="X965" s="9" t="str">
        <f t="shared" ca="1" si="91"/>
        <v>Above 6 Months</v>
      </c>
      <c r="Y965" s="9" t="str">
        <f t="shared" ca="1" si="87"/>
        <v/>
      </c>
      <c r="Z965" s="9" t="str">
        <f t="shared" ca="1" si="88"/>
        <v/>
      </c>
      <c r="AA965" s="61"/>
      <c r="AB965" s="97" t="s">
        <v>5193</v>
      </c>
      <c r="AC965" s="97" t="str">
        <f t="shared" ca="1" si="89"/>
        <v>Above 6 Months</v>
      </c>
    </row>
    <row r="966" spans="1:29" s="24" customFormat="1" ht="23.25" customHeight="1" x14ac:dyDescent="0.25">
      <c r="A966" s="96">
        <v>965</v>
      </c>
      <c r="B966" s="62" t="s">
        <v>28</v>
      </c>
      <c r="C966" s="73" t="s">
        <v>2845</v>
      </c>
      <c r="D966" s="63" t="s">
        <v>1634</v>
      </c>
      <c r="E966" s="64">
        <v>46041</v>
      </c>
      <c r="F966" s="65" t="s">
        <v>221</v>
      </c>
      <c r="G966" s="65">
        <v>2026</v>
      </c>
      <c r="H966" s="63" t="s">
        <v>94</v>
      </c>
      <c r="I966" s="61" t="s">
        <v>94</v>
      </c>
      <c r="J966" s="61" t="s">
        <v>31</v>
      </c>
      <c r="K966" s="28"/>
      <c r="L966" s="61"/>
      <c r="M966" s="28"/>
      <c r="N966" s="96" t="s">
        <v>3196</v>
      </c>
      <c r="O966" s="61"/>
      <c r="P966" s="28"/>
      <c r="Q966" s="61"/>
      <c r="R966" s="104" t="s">
        <v>128</v>
      </c>
      <c r="S966" s="104" t="s">
        <v>112</v>
      </c>
      <c r="T966" s="98"/>
      <c r="U966" s="18" t="s">
        <v>2879</v>
      </c>
      <c r="V966" s="60" t="s">
        <v>34</v>
      </c>
      <c r="W966" s="9">
        <f t="shared" ca="1" si="90"/>
        <v>270</v>
      </c>
      <c r="X966" s="9" t="str">
        <f t="shared" ca="1" si="91"/>
        <v>Above 6 Months</v>
      </c>
      <c r="Y966" s="9" t="str">
        <f t="shared" ca="1" si="87"/>
        <v/>
      </c>
      <c r="Z966" s="9" t="str">
        <f t="shared" ca="1" si="88"/>
        <v/>
      </c>
      <c r="AA966" s="61"/>
      <c r="AB966" s="97" t="s">
        <v>5197</v>
      </c>
      <c r="AC966" s="97" t="str">
        <f t="shared" ca="1" si="89"/>
        <v>Above 6 Months</v>
      </c>
    </row>
    <row r="967" spans="1:29" s="24" customFormat="1" ht="23.25" customHeight="1" x14ac:dyDescent="0.25">
      <c r="A967" s="96">
        <v>966</v>
      </c>
      <c r="B967" s="62" t="s">
        <v>89</v>
      </c>
      <c r="C967" s="73" t="s">
        <v>2862</v>
      </c>
      <c r="D967" s="63" t="s">
        <v>2880</v>
      </c>
      <c r="E967" s="64">
        <v>46042</v>
      </c>
      <c r="F967" s="65" t="s">
        <v>221</v>
      </c>
      <c r="G967" s="65">
        <v>2026</v>
      </c>
      <c r="H967" s="63" t="s">
        <v>75</v>
      </c>
      <c r="I967" s="61" t="s">
        <v>54</v>
      </c>
      <c r="J967" s="61" t="s">
        <v>31</v>
      </c>
      <c r="K967" s="28">
        <v>46049</v>
      </c>
      <c r="L967" s="61" t="s">
        <v>191</v>
      </c>
      <c r="M967" s="28"/>
      <c r="N967" s="96" t="s">
        <v>3196</v>
      </c>
      <c r="O967" s="61"/>
      <c r="P967" s="28"/>
      <c r="Q967" s="61"/>
      <c r="R967" s="104" t="s">
        <v>2664</v>
      </c>
      <c r="S967" s="104" t="s">
        <v>2664</v>
      </c>
      <c r="T967" s="98">
        <v>46049</v>
      </c>
      <c r="U967" s="18" t="s">
        <v>2881</v>
      </c>
      <c r="V967" s="60" t="s">
        <v>34</v>
      </c>
      <c r="W967" s="9">
        <f t="shared" ca="1" si="90"/>
        <v>269</v>
      </c>
      <c r="X967" s="9" t="str">
        <f t="shared" ca="1" si="91"/>
        <v>Above 6 Months</v>
      </c>
      <c r="Y967" s="9">
        <f t="shared" ca="1" si="87"/>
        <v>262</v>
      </c>
      <c r="Z967" s="9" t="str">
        <f t="shared" ca="1" si="88"/>
        <v>Above 6 Months</v>
      </c>
      <c r="AA967" s="61"/>
      <c r="AB967" s="97" t="s">
        <v>5198</v>
      </c>
      <c r="AC967" s="97" t="str">
        <f t="shared" ca="1" si="89"/>
        <v>Above 6 Months</v>
      </c>
    </row>
    <row r="968" spans="1:29" s="24" customFormat="1" ht="23.25" customHeight="1" x14ac:dyDescent="0.25">
      <c r="A968" s="96">
        <v>967</v>
      </c>
      <c r="B968" s="62" t="s">
        <v>105</v>
      </c>
      <c r="C968" s="73" t="s">
        <v>2849</v>
      </c>
      <c r="D968" s="63" t="s">
        <v>2888</v>
      </c>
      <c r="E968" s="64">
        <v>46044</v>
      </c>
      <c r="F968" s="65" t="s">
        <v>221</v>
      </c>
      <c r="G968" s="65">
        <v>2026</v>
      </c>
      <c r="H968" s="63" t="s">
        <v>94</v>
      </c>
      <c r="I968" s="61" t="s">
        <v>94</v>
      </c>
      <c r="J968" s="61" t="s">
        <v>31</v>
      </c>
      <c r="K968" s="28"/>
      <c r="L968" s="61"/>
      <c r="M968" s="28"/>
      <c r="N968" s="96" t="s">
        <v>3196</v>
      </c>
      <c r="O968" s="61"/>
      <c r="P968" s="28"/>
      <c r="Q968" s="61"/>
      <c r="R968" s="104" t="s">
        <v>50</v>
      </c>
      <c r="S968" s="104" t="s">
        <v>112</v>
      </c>
      <c r="T968" s="98"/>
      <c r="U968" s="18" t="s">
        <v>2889</v>
      </c>
      <c r="V968" s="60" t="s">
        <v>34</v>
      </c>
      <c r="W968" s="9">
        <f t="shared" ca="1" si="90"/>
        <v>267</v>
      </c>
      <c r="X968" s="9" t="str">
        <f t="shared" ca="1" si="91"/>
        <v>Above 6 Months</v>
      </c>
      <c r="Y968" s="9" t="str">
        <f t="shared" ca="1" si="87"/>
        <v/>
      </c>
      <c r="Z968" s="9" t="str">
        <f t="shared" ca="1" si="88"/>
        <v/>
      </c>
      <c r="AA968" s="61"/>
      <c r="AB968" s="97" t="s">
        <v>5203</v>
      </c>
      <c r="AC968" s="97" t="str">
        <f t="shared" ca="1" si="89"/>
        <v>Above 6 Months</v>
      </c>
    </row>
    <row r="969" spans="1:29" s="24" customFormat="1" ht="23.25" customHeight="1" x14ac:dyDescent="0.25">
      <c r="A969" s="96">
        <v>968</v>
      </c>
      <c r="B969" s="62" t="s">
        <v>89</v>
      </c>
      <c r="C969" s="73" t="s">
        <v>2893</v>
      </c>
      <c r="D969" s="63" t="s">
        <v>1027</v>
      </c>
      <c r="E969" s="64">
        <v>46051</v>
      </c>
      <c r="F969" s="65" t="s">
        <v>221</v>
      </c>
      <c r="G969" s="65">
        <v>2026</v>
      </c>
      <c r="H969" s="63" t="s">
        <v>48</v>
      </c>
      <c r="I969" s="61" t="s">
        <v>49</v>
      </c>
      <c r="J969" s="61" t="s">
        <v>31</v>
      </c>
      <c r="K969" s="28"/>
      <c r="L969" s="61"/>
      <c r="M969" s="28"/>
      <c r="N969" s="96" t="s">
        <v>3196</v>
      </c>
      <c r="O969" s="61"/>
      <c r="P969" s="28"/>
      <c r="Q969" s="61"/>
      <c r="R969" s="104" t="s">
        <v>141</v>
      </c>
      <c r="S969" s="104" t="s">
        <v>141</v>
      </c>
      <c r="T969" s="98"/>
      <c r="U969" s="18" t="s">
        <v>2902</v>
      </c>
      <c r="V969" s="60" t="s">
        <v>34</v>
      </c>
      <c r="W969" s="9">
        <f t="shared" ca="1" si="90"/>
        <v>260</v>
      </c>
      <c r="X969" s="9" t="str">
        <f t="shared" ca="1" si="91"/>
        <v>Above 6 Months</v>
      </c>
      <c r="Y969" s="9" t="str">
        <f t="shared" ca="1" si="87"/>
        <v/>
      </c>
      <c r="Z969" s="9" t="str">
        <f t="shared" ca="1" si="88"/>
        <v/>
      </c>
      <c r="AA969" s="61"/>
      <c r="AB969" s="97" t="s">
        <v>5209</v>
      </c>
      <c r="AC969" s="97" t="str">
        <f t="shared" ca="1" si="89"/>
        <v>Above 6 Months</v>
      </c>
    </row>
    <row r="970" spans="1:29" s="24" customFormat="1" ht="23.25" customHeight="1" x14ac:dyDescent="0.25">
      <c r="A970" s="96">
        <v>969</v>
      </c>
      <c r="B970" s="62" t="s">
        <v>89</v>
      </c>
      <c r="C970" s="73" t="s">
        <v>2895</v>
      </c>
      <c r="D970" s="63" t="s">
        <v>1027</v>
      </c>
      <c r="E970" s="64">
        <v>46051</v>
      </c>
      <c r="F970" s="65" t="s">
        <v>221</v>
      </c>
      <c r="G970" s="65">
        <v>2026</v>
      </c>
      <c r="H970" s="63" t="s">
        <v>48</v>
      </c>
      <c r="I970" s="61" t="s">
        <v>49</v>
      </c>
      <c r="J970" s="61" t="s">
        <v>31</v>
      </c>
      <c r="K970" s="28"/>
      <c r="L970" s="61"/>
      <c r="M970" s="28"/>
      <c r="N970" s="96" t="s">
        <v>3196</v>
      </c>
      <c r="O970" s="61"/>
      <c r="P970" s="28"/>
      <c r="Q970" s="61"/>
      <c r="R970" s="104" t="s">
        <v>141</v>
      </c>
      <c r="S970" s="104" t="s">
        <v>141</v>
      </c>
      <c r="T970" s="98"/>
      <c r="U970" s="18" t="s">
        <v>2903</v>
      </c>
      <c r="V970" s="60" t="s">
        <v>34</v>
      </c>
      <c r="W970" s="9">
        <f t="shared" ca="1" si="90"/>
        <v>260</v>
      </c>
      <c r="X970" s="9" t="str">
        <f t="shared" ca="1" si="91"/>
        <v>Above 6 Months</v>
      </c>
      <c r="Y970" s="9" t="str">
        <f t="shared" ca="1" si="87"/>
        <v/>
      </c>
      <c r="Z970" s="9" t="str">
        <f t="shared" ca="1" si="88"/>
        <v/>
      </c>
      <c r="AA970" s="61"/>
      <c r="AB970" s="97" t="s">
        <v>5210</v>
      </c>
      <c r="AC970" s="97" t="str">
        <f t="shared" ca="1" si="89"/>
        <v>Above 6 Months</v>
      </c>
    </row>
    <row r="971" spans="1:29" s="24" customFormat="1" ht="23.25" customHeight="1" x14ac:dyDescent="0.25">
      <c r="A971" s="96">
        <v>970</v>
      </c>
      <c r="B971" s="62" t="s">
        <v>47</v>
      </c>
      <c r="C971" s="73" t="s">
        <v>2849</v>
      </c>
      <c r="D971" s="63" t="s">
        <v>845</v>
      </c>
      <c r="E971" s="64">
        <v>46052</v>
      </c>
      <c r="F971" s="65" t="s">
        <v>221</v>
      </c>
      <c r="G971" s="65">
        <v>2026</v>
      </c>
      <c r="H971" s="63" t="s">
        <v>116</v>
      </c>
      <c r="I971" s="61" t="s">
        <v>116</v>
      </c>
      <c r="J971" s="61" t="s">
        <v>116</v>
      </c>
      <c r="K971" s="28"/>
      <c r="L971" s="61"/>
      <c r="M971" s="28"/>
      <c r="N971" s="96" t="s">
        <v>3196</v>
      </c>
      <c r="O971" s="61"/>
      <c r="P971" s="28"/>
      <c r="Q971" s="61"/>
      <c r="R971" s="104" t="s">
        <v>50</v>
      </c>
      <c r="S971" s="104" t="s">
        <v>50</v>
      </c>
      <c r="T971" s="98"/>
      <c r="U971" s="18" t="s">
        <v>2904</v>
      </c>
      <c r="V971" s="60" t="s">
        <v>34</v>
      </c>
      <c r="W971" s="9">
        <f t="shared" ca="1" si="90"/>
        <v>259</v>
      </c>
      <c r="X971" s="9" t="str">
        <f t="shared" ca="1" si="91"/>
        <v>Above 6 Months</v>
      </c>
      <c r="Y971" s="9" t="str">
        <f t="shared" ca="1" si="87"/>
        <v/>
      </c>
      <c r="Z971" s="9" t="str">
        <f t="shared" ca="1" si="88"/>
        <v/>
      </c>
      <c r="AA971" s="61"/>
      <c r="AB971" s="97" t="s">
        <v>5211</v>
      </c>
      <c r="AC971" s="97" t="str">
        <f t="shared" ca="1" si="89"/>
        <v>Above 6 Months</v>
      </c>
    </row>
    <row r="972" spans="1:29" s="24" customFormat="1" ht="23.25" customHeight="1" x14ac:dyDescent="0.25">
      <c r="A972" s="96">
        <v>971</v>
      </c>
      <c r="B972" s="62" t="s">
        <v>106</v>
      </c>
      <c r="C972" s="73" t="s">
        <v>2822</v>
      </c>
      <c r="D972" s="63" t="s">
        <v>1027</v>
      </c>
      <c r="E972" s="64">
        <v>46052</v>
      </c>
      <c r="F972" s="65" t="s">
        <v>221</v>
      </c>
      <c r="G972" s="65">
        <v>2026</v>
      </c>
      <c r="H972" s="63" t="s">
        <v>48</v>
      </c>
      <c r="I972" s="61" t="s">
        <v>49</v>
      </c>
      <c r="J972" s="61" t="s">
        <v>31</v>
      </c>
      <c r="K972" s="28"/>
      <c r="L972" s="61"/>
      <c r="M972" s="28"/>
      <c r="N972" s="96" t="s">
        <v>3196</v>
      </c>
      <c r="O972" s="61"/>
      <c r="P972" s="28"/>
      <c r="Q972" s="61"/>
      <c r="R972" s="104" t="s">
        <v>112</v>
      </c>
      <c r="S972" s="104" t="s">
        <v>112</v>
      </c>
      <c r="T972" s="98"/>
      <c r="U972" s="18" t="s">
        <v>2905</v>
      </c>
      <c r="V972" s="60" t="s">
        <v>34</v>
      </c>
      <c r="W972" s="9">
        <f t="shared" ca="1" si="90"/>
        <v>259</v>
      </c>
      <c r="X972" s="9" t="str">
        <f t="shared" ca="1" si="91"/>
        <v>Above 6 Months</v>
      </c>
      <c r="Y972" s="9" t="str">
        <f t="shared" ca="1" si="87"/>
        <v/>
      </c>
      <c r="Z972" s="9" t="str">
        <f t="shared" ca="1" si="88"/>
        <v/>
      </c>
      <c r="AA972" s="61"/>
      <c r="AB972" s="97" t="s">
        <v>5213</v>
      </c>
      <c r="AC972" s="97" t="str">
        <f t="shared" ca="1" si="89"/>
        <v>Above 6 Months</v>
      </c>
    </row>
    <row r="973" spans="1:29" s="24" customFormat="1" ht="23.25" customHeight="1" x14ac:dyDescent="0.25">
      <c r="A973" s="96">
        <v>972</v>
      </c>
      <c r="B973" s="62" t="s">
        <v>74</v>
      </c>
      <c r="C973" s="73" t="s">
        <v>2876</v>
      </c>
      <c r="D973" s="63" t="s">
        <v>2908</v>
      </c>
      <c r="E973" s="64">
        <v>46052</v>
      </c>
      <c r="F973" s="65" t="s">
        <v>221</v>
      </c>
      <c r="G973" s="65">
        <v>2026</v>
      </c>
      <c r="H973" s="63" t="s">
        <v>48</v>
      </c>
      <c r="I973" s="61" t="s">
        <v>49</v>
      </c>
      <c r="J973" s="61" t="s">
        <v>31</v>
      </c>
      <c r="K973" s="28"/>
      <c r="L973" s="61"/>
      <c r="M973" s="28"/>
      <c r="N973" s="96" t="s">
        <v>3196</v>
      </c>
      <c r="O973" s="61"/>
      <c r="P973" s="28"/>
      <c r="Q973" s="61"/>
      <c r="R973" s="104" t="s">
        <v>112</v>
      </c>
      <c r="S973" s="104" t="s">
        <v>112</v>
      </c>
      <c r="T973" s="98"/>
      <c r="U973" s="18" t="s">
        <v>2909</v>
      </c>
      <c r="V973" s="60" t="s">
        <v>34</v>
      </c>
      <c r="W973" s="9">
        <f t="shared" ca="1" si="90"/>
        <v>259</v>
      </c>
      <c r="X973" s="9" t="str">
        <f t="shared" ca="1" si="91"/>
        <v>Above 6 Months</v>
      </c>
      <c r="Y973" s="9" t="str">
        <f t="shared" ca="1" si="87"/>
        <v/>
      </c>
      <c r="Z973" s="9" t="str">
        <f t="shared" ca="1" si="88"/>
        <v/>
      </c>
      <c r="AA973" s="61"/>
      <c r="AB973" s="97" t="s">
        <v>5214</v>
      </c>
      <c r="AC973" s="97" t="str">
        <f t="shared" ca="1" si="89"/>
        <v>Above 6 Months</v>
      </c>
    </row>
    <row r="974" spans="1:29" s="24" customFormat="1" ht="23.25" customHeight="1" x14ac:dyDescent="0.25">
      <c r="A974" s="96">
        <v>973</v>
      </c>
      <c r="B974" s="62" t="s">
        <v>114</v>
      </c>
      <c r="C974" s="73" t="s">
        <v>2890</v>
      </c>
      <c r="D974" s="63" t="s">
        <v>1027</v>
      </c>
      <c r="E974" s="64">
        <v>46053</v>
      </c>
      <c r="F974" s="65" t="s">
        <v>221</v>
      </c>
      <c r="G974" s="65">
        <v>2026</v>
      </c>
      <c r="H974" s="63" t="s">
        <v>48</v>
      </c>
      <c r="I974" s="61" t="s">
        <v>49</v>
      </c>
      <c r="J974" s="61" t="s">
        <v>31</v>
      </c>
      <c r="K974" s="28">
        <v>46145</v>
      </c>
      <c r="L974" s="61"/>
      <c r="M974" s="28"/>
      <c r="N974" s="96" t="s">
        <v>3196</v>
      </c>
      <c r="O974" s="61"/>
      <c r="P974" s="28"/>
      <c r="Q974" s="61"/>
      <c r="R974" s="104" t="s">
        <v>2664</v>
      </c>
      <c r="S974" s="104" t="s">
        <v>2664</v>
      </c>
      <c r="T974" s="98">
        <v>46145</v>
      </c>
      <c r="U974" s="18" t="s">
        <v>2922</v>
      </c>
      <c r="V974" s="60" t="s">
        <v>34</v>
      </c>
      <c r="W974" s="9">
        <f t="shared" ca="1" si="90"/>
        <v>258</v>
      </c>
      <c r="X974" s="9" t="str">
        <f t="shared" ca="1" si="91"/>
        <v>Above 6 Months</v>
      </c>
      <c r="Y974" s="9">
        <f t="shared" ca="1" si="87"/>
        <v>166</v>
      </c>
      <c r="Z974" s="9" t="str">
        <f t="shared" ca="1" si="88"/>
        <v>Above 3 Months</v>
      </c>
      <c r="AA974" s="61"/>
      <c r="AB974" s="97" t="s">
        <v>5217</v>
      </c>
      <c r="AC974" s="97" t="str">
        <f t="shared" ca="1" si="89"/>
        <v>Above 6 Months</v>
      </c>
    </row>
    <row r="975" spans="1:29" s="24" customFormat="1" ht="23.25" customHeight="1" x14ac:dyDescent="0.25">
      <c r="A975" s="96">
        <v>974</v>
      </c>
      <c r="B975" s="62" t="s">
        <v>28</v>
      </c>
      <c r="C975" s="73" t="s">
        <v>2890</v>
      </c>
      <c r="D975" s="63" t="s">
        <v>2912</v>
      </c>
      <c r="E975" s="64">
        <v>46053</v>
      </c>
      <c r="F975" s="65" t="s">
        <v>221</v>
      </c>
      <c r="G975" s="65">
        <v>2026</v>
      </c>
      <c r="H975" s="63" t="s">
        <v>29</v>
      </c>
      <c r="I975" s="61" t="s">
        <v>30</v>
      </c>
      <c r="J975" s="61" t="s">
        <v>31</v>
      </c>
      <c r="K975" s="28"/>
      <c r="L975" s="61"/>
      <c r="M975" s="28"/>
      <c r="N975" s="96" t="s">
        <v>3196</v>
      </c>
      <c r="O975" s="61"/>
      <c r="P975" s="28"/>
      <c r="Q975" s="61"/>
      <c r="R975" s="104" t="s">
        <v>138</v>
      </c>
      <c r="S975" s="104" t="s">
        <v>138</v>
      </c>
      <c r="T975" s="98">
        <v>46099</v>
      </c>
      <c r="U975" s="18" t="s">
        <v>2913</v>
      </c>
      <c r="V975" s="60" t="s">
        <v>34</v>
      </c>
      <c r="W975" s="9">
        <f t="shared" ca="1" si="90"/>
        <v>258</v>
      </c>
      <c r="X975" s="9" t="str">
        <f t="shared" ca="1" si="91"/>
        <v>Above 6 Months</v>
      </c>
      <c r="Y975" s="9">
        <f t="shared" ref="Y975:Y1013" ca="1" si="92">IF(T975&lt;&gt;"",DATEDIF(T975,TODAY(),"D"),"")</f>
        <v>212</v>
      </c>
      <c r="Z975" s="9" t="str">
        <f t="shared" ref="Z975:Z1013" ca="1" si="93">IF(Y975&lt;&gt;"",IF(Y975&gt;365,"Above 1 Year",IF(AND(Y975&lt;=365,Y975&gt;180),"Above 6 Months",IF(AND(Y975&lt;=180,Y975&gt;90),"Above 3 Months",IF(AND(Y975&lt;=90,Y975&gt;60),"Above 60 Days",IF(AND(Y975&lt;=60,Y975&gt;45),"45 to 60 Days","Below 45 Days"))))),"")</f>
        <v>Above 6 Months</v>
      </c>
      <c r="AA975" s="61"/>
      <c r="AB975" s="97" t="s">
        <v>5219</v>
      </c>
      <c r="AC975" s="97" t="str">
        <f t="shared" ca="1" si="89"/>
        <v>Above 6 Months</v>
      </c>
    </row>
    <row r="976" spans="1:29" s="24" customFormat="1" ht="23.25" customHeight="1" x14ac:dyDescent="0.25">
      <c r="A976" s="96">
        <v>975</v>
      </c>
      <c r="B976" s="62" t="s">
        <v>28</v>
      </c>
      <c r="C976" s="73" t="s">
        <v>2893</v>
      </c>
      <c r="D976" s="63" t="s">
        <v>2914</v>
      </c>
      <c r="E976" s="64">
        <v>46053</v>
      </c>
      <c r="F976" s="65" t="s">
        <v>221</v>
      </c>
      <c r="G976" s="65">
        <v>2026</v>
      </c>
      <c r="H976" s="63" t="s">
        <v>39</v>
      </c>
      <c r="I976" s="61" t="s">
        <v>39</v>
      </c>
      <c r="J976" s="61" t="s">
        <v>31</v>
      </c>
      <c r="K976" s="28"/>
      <c r="L976" s="61"/>
      <c r="M976" s="28"/>
      <c r="N976" s="96" t="s">
        <v>3196</v>
      </c>
      <c r="O976" s="61"/>
      <c r="P976" s="28"/>
      <c r="Q976" s="61"/>
      <c r="R976" s="104" t="s">
        <v>138</v>
      </c>
      <c r="S976" s="104" t="s">
        <v>138</v>
      </c>
      <c r="T976" s="98">
        <v>46214</v>
      </c>
      <c r="U976" s="18" t="s">
        <v>2915</v>
      </c>
      <c r="V976" s="60" t="s">
        <v>34</v>
      </c>
      <c r="W976" s="9">
        <f t="shared" ca="1" si="90"/>
        <v>258</v>
      </c>
      <c r="X976" s="9" t="str">
        <f t="shared" ca="1" si="91"/>
        <v>Above 6 Months</v>
      </c>
      <c r="Y976" s="9">
        <f t="shared" ca="1" si="92"/>
        <v>97</v>
      </c>
      <c r="Z976" s="9" t="str">
        <f t="shared" ca="1" si="93"/>
        <v>Above 3 Months</v>
      </c>
      <c r="AA976" s="61"/>
      <c r="AB976" s="97" t="s">
        <v>5220</v>
      </c>
      <c r="AC976" s="97" t="str">
        <f t="shared" ref="AC976:AC1013" ca="1" si="94">IF(S976="SC/PRC/CC No. Awaited","",X976)</f>
        <v>Above 6 Months</v>
      </c>
    </row>
    <row r="977" spans="1:29" s="24" customFormat="1" ht="23.25" customHeight="1" x14ac:dyDescent="0.25">
      <c r="A977" s="96">
        <v>976</v>
      </c>
      <c r="B977" s="62" t="s">
        <v>98</v>
      </c>
      <c r="C977" s="73" t="s">
        <v>2843</v>
      </c>
      <c r="D977" s="63" t="s">
        <v>845</v>
      </c>
      <c r="E977" s="64">
        <v>46053</v>
      </c>
      <c r="F977" s="65" t="s">
        <v>221</v>
      </c>
      <c r="G977" s="65">
        <v>2026</v>
      </c>
      <c r="H977" s="63" t="s">
        <v>116</v>
      </c>
      <c r="I977" s="61" t="s">
        <v>116</v>
      </c>
      <c r="J977" s="61" t="s">
        <v>116</v>
      </c>
      <c r="K977" s="28"/>
      <c r="L977" s="61"/>
      <c r="M977" s="28"/>
      <c r="N977" s="96" t="s">
        <v>3196</v>
      </c>
      <c r="O977" s="61"/>
      <c r="P977" s="28"/>
      <c r="Q977" s="61"/>
      <c r="R977" s="104" t="s">
        <v>50</v>
      </c>
      <c r="S977" s="104" t="s">
        <v>50</v>
      </c>
      <c r="T977" s="98"/>
      <c r="U977" s="18" t="s">
        <v>2918</v>
      </c>
      <c r="V977" s="60" t="s">
        <v>34</v>
      </c>
      <c r="W977" s="9">
        <f t="shared" ca="1" si="90"/>
        <v>258</v>
      </c>
      <c r="X977" s="9" t="str">
        <f t="shared" ca="1" si="91"/>
        <v>Above 6 Months</v>
      </c>
      <c r="Y977" s="9" t="str">
        <f t="shared" ca="1" si="92"/>
        <v/>
      </c>
      <c r="Z977" s="9" t="str">
        <f t="shared" ca="1" si="93"/>
        <v/>
      </c>
      <c r="AA977" s="61"/>
      <c r="AB977" s="97" t="s">
        <v>5222</v>
      </c>
      <c r="AC977" s="97" t="str">
        <f t="shared" ca="1" si="94"/>
        <v>Above 6 Months</v>
      </c>
    </row>
    <row r="978" spans="1:29" s="24" customFormat="1" ht="23.25" customHeight="1" x14ac:dyDescent="0.25">
      <c r="A978" s="96">
        <v>977</v>
      </c>
      <c r="B978" s="62" t="s">
        <v>68</v>
      </c>
      <c r="C978" s="73" t="s">
        <v>2890</v>
      </c>
      <c r="D978" s="63" t="s">
        <v>2013</v>
      </c>
      <c r="E978" s="64">
        <v>46054</v>
      </c>
      <c r="F978" s="65" t="s">
        <v>219</v>
      </c>
      <c r="G978" s="65">
        <v>2026</v>
      </c>
      <c r="H978" s="63" t="s">
        <v>94</v>
      </c>
      <c r="I978" s="61" t="s">
        <v>94</v>
      </c>
      <c r="J978" s="61" t="s">
        <v>31</v>
      </c>
      <c r="K978" s="28"/>
      <c r="L978" s="61"/>
      <c r="M978" s="28"/>
      <c r="N978" s="96" t="s">
        <v>3196</v>
      </c>
      <c r="O978" s="61"/>
      <c r="P978" s="28"/>
      <c r="Q978" s="61"/>
      <c r="R978" s="104" t="s">
        <v>112</v>
      </c>
      <c r="S978" s="104" t="s">
        <v>112</v>
      </c>
      <c r="T978" s="98"/>
      <c r="U978" s="18" t="s">
        <v>2927</v>
      </c>
      <c r="V978" s="60" t="s">
        <v>34</v>
      </c>
      <c r="W978" s="9">
        <f t="shared" ca="1" si="90"/>
        <v>257</v>
      </c>
      <c r="X978" s="9" t="str">
        <f t="shared" ca="1" si="91"/>
        <v>Above 6 Months</v>
      </c>
      <c r="Y978" s="9" t="str">
        <f t="shared" ca="1" si="92"/>
        <v/>
      </c>
      <c r="Z978" s="9" t="str">
        <f t="shared" ca="1" si="93"/>
        <v/>
      </c>
      <c r="AA978" s="61"/>
      <c r="AB978" s="97" t="s">
        <v>5223</v>
      </c>
      <c r="AC978" s="97" t="str">
        <f t="shared" ca="1" si="94"/>
        <v>Above 6 Months</v>
      </c>
    </row>
    <row r="979" spans="1:29" s="24" customFormat="1" ht="23.25" customHeight="1" x14ac:dyDescent="0.25">
      <c r="A979" s="96">
        <v>978</v>
      </c>
      <c r="B979" s="62" t="s">
        <v>78</v>
      </c>
      <c r="C979" s="73" t="s">
        <v>2821</v>
      </c>
      <c r="D979" s="63" t="s">
        <v>2767</v>
      </c>
      <c r="E979" s="64">
        <v>46054</v>
      </c>
      <c r="F979" s="65" t="s">
        <v>219</v>
      </c>
      <c r="G979" s="65">
        <v>2026</v>
      </c>
      <c r="H979" s="63" t="s">
        <v>75</v>
      </c>
      <c r="I979" s="61" t="s">
        <v>54</v>
      </c>
      <c r="J979" s="61" t="s">
        <v>31</v>
      </c>
      <c r="K979" s="28">
        <v>46127</v>
      </c>
      <c r="L979" s="61" t="s">
        <v>191</v>
      </c>
      <c r="M979" s="28"/>
      <c r="N979" s="96" t="s">
        <v>3196</v>
      </c>
      <c r="O979" s="61"/>
      <c r="P979" s="28"/>
      <c r="Q979" s="61"/>
      <c r="R979" s="104" t="s">
        <v>2664</v>
      </c>
      <c r="S979" s="104" t="s">
        <v>2664</v>
      </c>
      <c r="T979" s="98">
        <v>46127</v>
      </c>
      <c r="U979" s="18" t="s">
        <v>2928</v>
      </c>
      <c r="V979" s="60" t="s">
        <v>34</v>
      </c>
      <c r="W979" s="9">
        <f t="shared" ca="1" si="90"/>
        <v>257</v>
      </c>
      <c r="X979" s="9" t="str">
        <f t="shared" ca="1" si="91"/>
        <v>Above 6 Months</v>
      </c>
      <c r="Y979" s="9">
        <f t="shared" ca="1" si="92"/>
        <v>184</v>
      </c>
      <c r="Z979" s="9" t="str">
        <f t="shared" ca="1" si="93"/>
        <v>Above 6 Months</v>
      </c>
      <c r="AA979" s="61"/>
      <c r="AB979" s="97" t="s">
        <v>5224</v>
      </c>
      <c r="AC979" s="97" t="str">
        <f t="shared" ca="1" si="94"/>
        <v>Above 6 Months</v>
      </c>
    </row>
    <row r="980" spans="1:29" s="24" customFormat="1" ht="23.25" customHeight="1" x14ac:dyDescent="0.25">
      <c r="A980" s="96">
        <v>979</v>
      </c>
      <c r="B980" s="62" t="s">
        <v>66</v>
      </c>
      <c r="C980" s="73" t="s">
        <v>2833</v>
      </c>
      <c r="D980" s="63" t="s">
        <v>1027</v>
      </c>
      <c r="E980" s="64">
        <v>46056</v>
      </c>
      <c r="F980" s="65" t="s">
        <v>219</v>
      </c>
      <c r="G980" s="65">
        <v>2026</v>
      </c>
      <c r="H980" s="63" t="s">
        <v>48</v>
      </c>
      <c r="I980" s="61" t="s">
        <v>49</v>
      </c>
      <c r="J980" s="61" t="s">
        <v>31</v>
      </c>
      <c r="K980" s="28"/>
      <c r="L980" s="61"/>
      <c r="M980" s="28"/>
      <c r="N980" s="96" t="s">
        <v>3196</v>
      </c>
      <c r="O980" s="61"/>
      <c r="P980" s="28"/>
      <c r="Q980" s="61"/>
      <c r="R980" s="104" t="s">
        <v>112</v>
      </c>
      <c r="S980" s="104" t="s">
        <v>112</v>
      </c>
      <c r="T980" s="98"/>
      <c r="U980" s="18" t="s">
        <v>2931</v>
      </c>
      <c r="V980" s="60" t="s">
        <v>34</v>
      </c>
      <c r="W980" s="9">
        <f t="shared" ca="1" si="90"/>
        <v>255</v>
      </c>
      <c r="X980" s="9" t="str">
        <f t="shared" ca="1" si="91"/>
        <v>Above 6 Months</v>
      </c>
      <c r="Y980" s="9" t="str">
        <f t="shared" ca="1" si="92"/>
        <v/>
      </c>
      <c r="Z980" s="9" t="str">
        <f t="shared" ca="1" si="93"/>
        <v/>
      </c>
      <c r="AA980" s="61"/>
      <c r="AB980" s="97" t="s">
        <v>5227</v>
      </c>
      <c r="AC980" s="97" t="str">
        <f t="shared" ca="1" si="94"/>
        <v>Above 6 Months</v>
      </c>
    </row>
    <row r="981" spans="1:29" s="24" customFormat="1" ht="23.25" customHeight="1" x14ac:dyDescent="0.25">
      <c r="A981" s="96">
        <v>980</v>
      </c>
      <c r="B981" s="62" t="s">
        <v>105</v>
      </c>
      <c r="C981" s="73" t="s">
        <v>2885</v>
      </c>
      <c r="D981" s="63" t="s">
        <v>1474</v>
      </c>
      <c r="E981" s="64">
        <v>46056</v>
      </c>
      <c r="F981" s="65" t="s">
        <v>219</v>
      </c>
      <c r="G981" s="65">
        <v>2026</v>
      </c>
      <c r="H981" s="63" t="s">
        <v>103</v>
      </c>
      <c r="I981" s="61" t="s">
        <v>49</v>
      </c>
      <c r="J981" s="61" t="s">
        <v>31</v>
      </c>
      <c r="K981" s="28"/>
      <c r="L981" s="61"/>
      <c r="M981" s="28"/>
      <c r="N981" s="96" t="s">
        <v>3196</v>
      </c>
      <c r="O981" s="61"/>
      <c r="P981" s="28"/>
      <c r="Q981" s="61"/>
      <c r="R981" s="104" t="s">
        <v>112</v>
      </c>
      <c r="S981" s="104" t="s">
        <v>112</v>
      </c>
      <c r="T981" s="98"/>
      <c r="U981" s="18" t="s">
        <v>2932</v>
      </c>
      <c r="V981" s="60" t="s">
        <v>34</v>
      </c>
      <c r="W981" s="9">
        <f t="shared" ca="1" si="90"/>
        <v>255</v>
      </c>
      <c r="X981" s="9" t="str">
        <f t="shared" ca="1" si="91"/>
        <v>Above 6 Months</v>
      </c>
      <c r="Y981" s="9" t="str">
        <f t="shared" ca="1" si="92"/>
        <v/>
      </c>
      <c r="Z981" s="9" t="str">
        <f t="shared" ca="1" si="93"/>
        <v/>
      </c>
      <c r="AA981" s="61"/>
      <c r="AB981" s="97" t="s">
        <v>5228</v>
      </c>
      <c r="AC981" s="97" t="str">
        <f t="shared" ca="1" si="94"/>
        <v>Above 6 Months</v>
      </c>
    </row>
    <row r="982" spans="1:29" s="24" customFormat="1" ht="23.25" customHeight="1" x14ac:dyDescent="0.25">
      <c r="A982" s="96">
        <v>981</v>
      </c>
      <c r="B982" s="62" t="s">
        <v>28</v>
      </c>
      <c r="C982" s="73" t="s">
        <v>2895</v>
      </c>
      <c r="D982" s="63" t="s">
        <v>1315</v>
      </c>
      <c r="E982" s="64">
        <v>46056</v>
      </c>
      <c r="F982" s="65" t="s">
        <v>219</v>
      </c>
      <c r="G982" s="65">
        <v>2026</v>
      </c>
      <c r="H982" s="63" t="s">
        <v>70</v>
      </c>
      <c r="I982" s="61" t="s">
        <v>70</v>
      </c>
      <c r="J982" s="61" t="s">
        <v>70</v>
      </c>
      <c r="K982" s="28"/>
      <c r="L982" s="61"/>
      <c r="M982" s="28"/>
      <c r="N982" s="96" t="s">
        <v>3196</v>
      </c>
      <c r="O982" s="61"/>
      <c r="P982" s="28"/>
      <c r="Q982" s="61"/>
      <c r="R982" s="104" t="s">
        <v>173</v>
      </c>
      <c r="S982" s="104" t="s">
        <v>173</v>
      </c>
      <c r="T982" s="98">
        <v>46157</v>
      </c>
      <c r="U982" s="18" t="s">
        <v>2933</v>
      </c>
      <c r="V982" s="60" t="s">
        <v>34</v>
      </c>
      <c r="W982" s="9">
        <f t="shared" ca="1" si="90"/>
        <v>255</v>
      </c>
      <c r="X982" s="9" t="str">
        <f t="shared" ca="1" si="91"/>
        <v>Above 6 Months</v>
      </c>
      <c r="Y982" s="9">
        <f t="shared" ca="1" si="92"/>
        <v>154</v>
      </c>
      <c r="Z982" s="9" t="str">
        <f t="shared" ca="1" si="93"/>
        <v>Above 3 Months</v>
      </c>
      <c r="AA982" s="61"/>
      <c r="AB982" s="97" t="s">
        <v>5229</v>
      </c>
      <c r="AC982" s="97" t="str">
        <f t="shared" ca="1" si="94"/>
        <v>Above 6 Months</v>
      </c>
    </row>
    <row r="983" spans="1:29" s="24" customFormat="1" ht="23.25" customHeight="1" x14ac:dyDescent="0.25">
      <c r="A983" s="96">
        <v>982</v>
      </c>
      <c r="B983" s="62" t="s">
        <v>47</v>
      </c>
      <c r="C983" s="73" t="s">
        <v>2876</v>
      </c>
      <c r="D983" s="63" t="s">
        <v>2934</v>
      </c>
      <c r="E983" s="64">
        <v>46057</v>
      </c>
      <c r="F983" s="65" t="s">
        <v>219</v>
      </c>
      <c r="G983" s="65">
        <v>2026</v>
      </c>
      <c r="H983" s="63" t="s">
        <v>39</v>
      </c>
      <c r="I983" s="61" t="s">
        <v>39</v>
      </c>
      <c r="J983" s="61" t="s">
        <v>31</v>
      </c>
      <c r="K983" s="28"/>
      <c r="L983" s="61"/>
      <c r="M983" s="28"/>
      <c r="N983" s="96" t="s">
        <v>3196</v>
      </c>
      <c r="O983" s="61"/>
      <c r="P983" s="28"/>
      <c r="Q983" s="61"/>
      <c r="R983" s="104" t="s">
        <v>177</v>
      </c>
      <c r="S983" s="104" t="s">
        <v>177</v>
      </c>
      <c r="T983" s="98">
        <v>46180</v>
      </c>
      <c r="U983" s="18" t="s">
        <v>2935</v>
      </c>
      <c r="V983" s="60" t="s">
        <v>34</v>
      </c>
      <c r="W983" s="9">
        <f t="shared" ca="1" si="90"/>
        <v>254</v>
      </c>
      <c r="X983" s="9" t="str">
        <f t="shared" ca="1" si="91"/>
        <v>Above 6 Months</v>
      </c>
      <c r="Y983" s="9">
        <f t="shared" ca="1" si="92"/>
        <v>131</v>
      </c>
      <c r="Z983" s="9" t="str">
        <f t="shared" ca="1" si="93"/>
        <v>Above 3 Months</v>
      </c>
      <c r="AA983" s="61"/>
      <c r="AB983" s="97" t="s">
        <v>5230</v>
      </c>
      <c r="AC983" s="97" t="str">
        <f t="shared" ca="1" si="94"/>
        <v>Above 6 Months</v>
      </c>
    </row>
    <row r="984" spans="1:29" s="24" customFormat="1" ht="23.25" customHeight="1" x14ac:dyDescent="0.25">
      <c r="A984" s="96">
        <v>983</v>
      </c>
      <c r="B984" s="62" t="s">
        <v>47</v>
      </c>
      <c r="C984" s="73" t="s">
        <v>2885</v>
      </c>
      <c r="D984" s="63" t="s">
        <v>845</v>
      </c>
      <c r="E984" s="64">
        <v>46059</v>
      </c>
      <c r="F984" s="65" t="s">
        <v>219</v>
      </c>
      <c r="G984" s="65">
        <v>2026</v>
      </c>
      <c r="H984" s="63" t="s">
        <v>116</v>
      </c>
      <c r="I984" s="61" t="s">
        <v>116</v>
      </c>
      <c r="J984" s="61" t="s">
        <v>116</v>
      </c>
      <c r="K984" s="28"/>
      <c r="L984" s="61"/>
      <c r="M984" s="28"/>
      <c r="N984" s="96" t="s">
        <v>3196</v>
      </c>
      <c r="O984" s="61"/>
      <c r="P984" s="28"/>
      <c r="Q984" s="61"/>
      <c r="R984" s="104" t="s">
        <v>50</v>
      </c>
      <c r="S984" s="104" t="s">
        <v>50</v>
      </c>
      <c r="T984" s="98"/>
      <c r="U984" s="18" t="s">
        <v>2936</v>
      </c>
      <c r="V984" s="60" t="s">
        <v>34</v>
      </c>
      <c r="W984" s="9">
        <f t="shared" ca="1" si="90"/>
        <v>252</v>
      </c>
      <c r="X984" s="9" t="str">
        <f t="shared" ca="1" si="91"/>
        <v>Above 6 Months</v>
      </c>
      <c r="Y984" s="9" t="str">
        <f t="shared" ca="1" si="92"/>
        <v/>
      </c>
      <c r="Z984" s="9" t="str">
        <f t="shared" ca="1" si="93"/>
        <v/>
      </c>
      <c r="AA984" s="61"/>
      <c r="AB984" s="97" t="s">
        <v>5231</v>
      </c>
      <c r="AC984" s="97" t="str">
        <f t="shared" ca="1" si="94"/>
        <v>Above 6 Months</v>
      </c>
    </row>
    <row r="985" spans="1:29" s="24" customFormat="1" ht="23.25" customHeight="1" x14ac:dyDescent="0.25">
      <c r="A985" s="96">
        <v>984</v>
      </c>
      <c r="B985" s="62" t="s">
        <v>64</v>
      </c>
      <c r="C985" s="73" t="s">
        <v>2862</v>
      </c>
      <c r="D985" s="63" t="s">
        <v>716</v>
      </c>
      <c r="E985" s="64">
        <v>46059</v>
      </c>
      <c r="F985" s="65" t="s">
        <v>219</v>
      </c>
      <c r="G985" s="65">
        <v>2026</v>
      </c>
      <c r="H985" s="63" t="s">
        <v>29</v>
      </c>
      <c r="I985" s="61" t="s">
        <v>30</v>
      </c>
      <c r="J985" s="61" t="s">
        <v>31</v>
      </c>
      <c r="K985" s="28"/>
      <c r="L985" s="61"/>
      <c r="M985" s="28"/>
      <c r="N985" s="96" t="s">
        <v>3196</v>
      </c>
      <c r="O985" s="61"/>
      <c r="P985" s="28"/>
      <c r="Q985" s="61"/>
      <c r="R985" s="104" t="s">
        <v>177</v>
      </c>
      <c r="S985" s="104" t="s">
        <v>177</v>
      </c>
      <c r="T985" s="98">
        <v>46054</v>
      </c>
      <c r="U985" s="18" t="s">
        <v>2937</v>
      </c>
      <c r="V985" s="60" t="s">
        <v>34</v>
      </c>
      <c r="W985" s="9">
        <f t="shared" ca="1" si="90"/>
        <v>252</v>
      </c>
      <c r="X985" s="9" t="str">
        <f t="shared" ca="1" si="91"/>
        <v>Above 6 Months</v>
      </c>
      <c r="Y985" s="9">
        <f t="shared" ca="1" si="92"/>
        <v>257</v>
      </c>
      <c r="Z985" s="9" t="str">
        <f t="shared" ca="1" si="93"/>
        <v>Above 6 Months</v>
      </c>
      <c r="AA985" s="61"/>
      <c r="AB985" s="97" t="s">
        <v>5232</v>
      </c>
      <c r="AC985" s="97" t="str">
        <f t="shared" ca="1" si="94"/>
        <v>Above 6 Months</v>
      </c>
    </row>
    <row r="986" spans="1:29" s="24" customFormat="1" ht="23.25" customHeight="1" x14ac:dyDescent="0.25">
      <c r="A986" s="96">
        <v>985</v>
      </c>
      <c r="B986" s="62" t="s">
        <v>68</v>
      </c>
      <c r="C986" s="73" t="s">
        <v>2893</v>
      </c>
      <c r="D986" s="63" t="s">
        <v>2938</v>
      </c>
      <c r="E986" s="64">
        <v>46060</v>
      </c>
      <c r="F986" s="65" t="s">
        <v>219</v>
      </c>
      <c r="G986" s="65">
        <v>2026</v>
      </c>
      <c r="H986" s="63" t="s">
        <v>94</v>
      </c>
      <c r="I986" s="61" t="s">
        <v>94</v>
      </c>
      <c r="J986" s="61" t="s">
        <v>31</v>
      </c>
      <c r="K986" s="28"/>
      <c r="L986" s="61"/>
      <c r="M986" s="28"/>
      <c r="N986" s="96" t="s">
        <v>3196</v>
      </c>
      <c r="O986" s="61"/>
      <c r="P986" s="28"/>
      <c r="Q986" s="61"/>
      <c r="R986" s="104" t="s">
        <v>112</v>
      </c>
      <c r="S986" s="104" t="s">
        <v>112</v>
      </c>
      <c r="T986" s="98"/>
      <c r="U986" s="18" t="s">
        <v>2939</v>
      </c>
      <c r="V986" s="60" t="s">
        <v>34</v>
      </c>
      <c r="W986" s="9">
        <f t="shared" ca="1" si="90"/>
        <v>251</v>
      </c>
      <c r="X986" s="9" t="str">
        <f t="shared" ca="1" si="91"/>
        <v>Above 6 Months</v>
      </c>
      <c r="Y986" s="9" t="str">
        <f t="shared" ca="1" si="92"/>
        <v/>
      </c>
      <c r="Z986" s="9" t="str">
        <f t="shared" ca="1" si="93"/>
        <v/>
      </c>
      <c r="AA986" s="61"/>
      <c r="AB986" s="97" t="s">
        <v>5233</v>
      </c>
      <c r="AC986" s="97" t="str">
        <f t="shared" ca="1" si="94"/>
        <v>Above 6 Months</v>
      </c>
    </row>
    <row r="987" spans="1:29" s="24" customFormat="1" ht="23.25" customHeight="1" x14ac:dyDescent="0.25">
      <c r="A987" s="96">
        <v>986</v>
      </c>
      <c r="B987" s="62" t="s">
        <v>107</v>
      </c>
      <c r="C987" s="73" t="s">
        <v>2839</v>
      </c>
      <c r="D987" s="63" t="s">
        <v>1644</v>
      </c>
      <c r="E987" s="64">
        <v>46061</v>
      </c>
      <c r="F987" s="65" t="s">
        <v>219</v>
      </c>
      <c r="G987" s="65">
        <v>2026</v>
      </c>
      <c r="H987" s="63" t="s">
        <v>94</v>
      </c>
      <c r="I987" s="61" t="s">
        <v>94</v>
      </c>
      <c r="J987" s="61" t="s">
        <v>31</v>
      </c>
      <c r="K987" s="28"/>
      <c r="L987" s="61"/>
      <c r="M987" s="28"/>
      <c r="N987" s="96" t="s">
        <v>3196</v>
      </c>
      <c r="O987" s="61"/>
      <c r="P987" s="28"/>
      <c r="Q987" s="61"/>
      <c r="R987" s="104" t="s">
        <v>112</v>
      </c>
      <c r="S987" s="104" t="s">
        <v>112</v>
      </c>
      <c r="T987" s="98"/>
      <c r="U987" s="18" t="s">
        <v>2941</v>
      </c>
      <c r="V987" s="60" t="s">
        <v>34</v>
      </c>
      <c r="W987" s="9">
        <f t="shared" ca="1" si="90"/>
        <v>250</v>
      </c>
      <c r="X987" s="9" t="str">
        <f t="shared" ca="1" si="91"/>
        <v>Above 6 Months</v>
      </c>
      <c r="Y987" s="9" t="str">
        <f t="shared" ca="1" si="92"/>
        <v/>
      </c>
      <c r="Z987" s="9" t="str">
        <f t="shared" ca="1" si="93"/>
        <v/>
      </c>
      <c r="AA987" s="61"/>
      <c r="AB987" s="97" t="s">
        <v>5234</v>
      </c>
      <c r="AC987" s="97" t="str">
        <f t="shared" ca="1" si="94"/>
        <v>Above 6 Months</v>
      </c>
    </row>
    <row r="988" spans="1:29" s="24" customFormat="1" ht="23.25" customHeight="1" x14ac:dyDescent="0.25">
      <c r="A988" s="96">
        <v>987</v>
      </c>
      <c r="B988" s="62" t="s">
        <v>114</v>
      </c>
      <c r="C988" s="73" t="s">
        <v>2895</v>
      </c>
      <c r="D988" s="63" t="s">
        <v>1474</v>
      </c>
      <c r="E988" s="64">
        <v>46061</v>
      </c>
      <c r="F988" s="65" t="s">
        <v>219</v>
      </c>
      <c r="G988" s="65">
        <v>2026</v>
      </c>
      <c r="H988" s="63" t="s">
        <v>103</v>
      </c>
      <c r="I988" s="61" t="s">
        <v>49</v>
      </c>
      <c r="J988" s="61" t="s">
        <v>31</v>
      </c>
      <c r="K988" s="28"/>
      <c r="L988" s="61"/>
      <c r="M988" s="28"/>
      <c r="N988" s="96" t="s">
        <v>3196</v>
      </c>
      <c r="O988" s="61"/>
      <c r="P988" s="28"/>
      <c r="Q988" s="61"/>
      <c r="R988" s="104" t="s">
        <v>50</v>
      </c>
      <c r="S988" s="104" t="s">
        <v>50</v>
      </c>
      <c r="T988" s="98"/>
      <c r="U988" s="18" t="s">
        <v>2945</v>
      </c>
      <c r="V988" s="60" t="s">
        <v>34</v>
      </c>
      <c r="W988" s="9">
        <f t="shared" ca="1" si="90"/>
        <v>250</v>
      </c>
      <c r="X988" s="9" t="str">
        <f t="shared" ca="1" si="91"/>
        <v>Above 6 Months</v>
      </c>
      <c r="Y988" s="9" t="str">
        <f t="shared" ca="1" si="92"/>
        <v/>
      </c>
      <c r="Z988" s="9" t="str">
        <f t="shared" ca="1" si="93"/>
        <v/>
      </c>
      <c r="AA988" s="61"/>
      <c r="AB988" s="97" t="s">
        <v>5236</v>
      </c>
      <c r="AC988" s="97" t="str">
        <f t="shared" ca="1" si="94"/>
        <v>Above 6 Months</v>
      </c>
    </row>
    <row r="989" spans="1:29" s="24" customFormat="1" ht="23.25" customHeight="1" x14ac:dyDescent="0.25">
      <c r="A989" s="96">
        <v>988</v>
      </c>
      <c r="B989" s="62" t="s">
        <v>42</v>
      </c>
      <c r="C989" s="73" t="s">
        <v>2920</v>
      </c>
      <c r="D989" s="63" t="s">
        <v>845</v>
      </c>
      <c r="E989" s="64">
        <v>46061</v>
      </c>
      <c r="F989" s="65" t="s">
        <v>219</v>
      </c>
      <c r="G989" s="65">
        <v>2026</v>
      </c>
      <c r="H989" s="63" t="s">
        <v>116</v>
      </c>
      <c r="I989" s="61" t="s">
        <v>116</v>
      </c>
      <c r="J989" s="61" t="s">
        <v>116</v>
      </c>
      <c r="K989" s="28"/>
      <c r="L989" s="61"/>
      <c r="M989" s="28"/>
      <c r="N989" s="96" t="s">
        <v>3196</v>
      </c>
      <c r="O989" s="61"/>
      <c r="P989" s="28"/>
      <c r="Q989" s="61"/>
      <c r="R989" s="104" t="s">
        <v>50</v>
      </c>
      <c r="S989" s="104" t="s">
        <v>50</v>
      </c>
      <c r="T989" s="98"/>
      <c r="U989" s="18" t="s">
        <v>2946</v>
      </c>
      <c r="V989" s="60" t="s">
        <v>34</v>
      </c>
      <c r="W989" s="9">
        <f t="shared" ca="1" si="90"/>
        <v>250</v>
      </c>
      <c r="X989" s="9" t="str">
        <f t="shared" ca="1" si="91"/>
        <v>Above 6 Months</v>
      </c>
      <c r="Y989" s="9" t="str">
        <f t="shared" ca="1" si="92"/>
        <v/>
      </c>
      <c r="Z989" s="9" t="str">
        <f t="shared" ca="1" si="93"/>
        <v/>
      </c>
      <c r="AA989" s="61"/>
      <c r="AB989" s="97" t="s">
        <v>5237</v>
      </c>
      <c r="AC989" s="97" t="str">
        <f t="shared" ca="1" si="94"/>
        <v>Above 6 Months</v>
      </c>
    </row>
    <row r="990" spans="1:29" s="24" customFormat="1" ht="23.25" customHeight="1" x14ac:dyDescent="0.25">
      <c r="A990" s="96">
        <v>989</v>
      </c>
      <c r="B990" s="62" t="s">
        <v>42</v>
      </c>
      <c r="C990" s="73" t="s">
        <v>2944</v>
      </c>
      <c r="D990" s="63" t="s">
        <v>845</v>
      </c>
      <c r="E990" s="64">
        <v>46063</v>
      </c>
      <c r="F990" s="65" t="s">
        <v>219</v>
      </c>
      <c r="G990" s="65">
        <v>2026</v>
      </c>
      <c r="H990" s="63" t="s">
        <v>116</v>
      </c>
      <c r="I990" s="61" t="s">
        <v>116</v>
      </c>
      <c r="J990" s="61" t="s">
        <v>116</v>
      </c>
      <c r="K990" s="28"/>
      <c r="L990" s="61"/>
      <c r="M990" s="28"/>
      <c r="N990" s="96" t="s">
        <v>3196</v>
      </c>
      <c r="O990" s="61"/>
      <c r="P990" s="28"/>
      <c r="Q990" s="61"/>
      <c r="R990" s="104" t="s">
        <v>50</v>
      </c>
      <c r="S990" s="104" t="s">
        <v>50</v>
      </c>
      <c r="T990" s="98"/>
      <c r="U990" s="18" t="s">
        <v>2951</v>
      </c>
      <c r="V990" s="60" t="s">
        <v>34</v>
      </c>
      <c r="W990" s="9">
        <f t="shared" ca="1" si="90"/>
        <v>248</v>
      </c>
      <c r="X990" s="9" t="str">
        <f t="shared" ca="1" si="91"/>
        <v>Above 6 Months</v>
      </c>
      <c r="Y990" s="9" t="str">
        <f t="shared" ca="1" si="92"/>
        <v/>
      </c>
      <c r="Z990" s="9" t="str">
        <f t="shared" ca="1" si="93"/>
        <v/>
      </c>
      <c r="AA990" s="61"/>
      <c r="AB990" s="97" t="s">
        <v>5240</v>
      </c>
      <c r="AC990" s="97" t="str">
        <f t="shared" ca="1" si="94"/>
        <v>Above 6 Months</v>
      </c>
    </row>
    <row r="991" spans="1:29" s="24" customFormat="1" ht="23.25" customHeight="1" x14ac:dyDescent="0.25">
      <c r="A991" s="96">
        <v>990</v>
      </c>
      <c r="B991" s="62" t="s">
        <v>42</v>
      </c>
      <c r="C991" s="73" t="s">
        <v>2947</v>
      </c>
      <c r="D991" s="63" t="s">
        <v>845</v>
      </c>
      <c r="E991" s="64">
        <v>46063</v>
      </c>
      <c r="F991" s="65" t="s">
        <v>219</v>
      </c>
      <c r="G991" s="65">
        <v>2026</v>
      </c>
      <c r="H991" s="63" t="s">
        <v>116</v>
      </c>
      <c r="I991" s="61" t="s">
        <v>116</v>
      </c>
      <c r="J991" s="61" t="s">
        <v>116</v>
      </c>
      <c r="K991" s="28"/>
      <c r="L991" s="61"/>
      <c r="M991" s="28"/>
      <c r="N991" s="96" t="s">
        <v>3196</v>
      </c>
      <c r="O991" s="61"/>
      <c r="P991" s="28"/>
      <c r="Q991" s="61"/>
      <c r="R991" s="104" t="s">
        <v>50</v>
      </c>
      <c r="S991" s="104" t="s">
        <v>50</v>
      </c>
      <c r="T991" s="98"/>
      <c r="U991" s="18" t="s">
        <v>2952</v>
      </c>
      <c r="V991" s="60" t="s">
        <v>34</v>
      </c>
      <c r="W991" s="9">
        <f t="shared" ca="1" si="90"/>
        <v>248</v>
      </c>
      <c r="X991" s="9" t="str">
        <f t="shared" ca="1" si="91"/>
        <v>Above 6 Months</v>
      </c>
      <c r="Y991" s="9" t="str">
        <f t="shared" ca="1" si="92"/>
        <v/>
      </c>
      <c r="Z991" s="9" t="str">
        <f t="shared" ca="1" si="93"/>
        <v/>
      </c>
      <c r="AA991" s="61"/>
      <c r="AB991" s="97" t="s">
        <v>5241</v>
      </c>
      <c r="AC991" s="97" t="str">
        <f t="shared" ca="1" si="94"/>
        <v>Above 6 Months</v>
      </c>
    </row>
    <row r="992" spans="1:29" s="24" customFormat="1" ht="23.25" customHeight="1" x14ac:dyDescent="0.25">
      <c r="A992" s="96">
        <v>991</v>
      </c>
      <c r="B992" s="62" t="s">
        <v>84</v>
      </c>
      <c r="C992" s="73" t="s">
        <v>2837</v>
      </c>
      <c r="D992" s="63" t="s">
        <v>2850</v>
      </c>
      <c r="E992" s="64">
        <v>46064</v>
      </c>
      <c r="F992" s="65" t="s">
        <v>219</v>
      </c>
      <c r="G992" s="65">
        <v>2026</v>
      </c>
      <c r="H992" s="63" t="s">
        <v>59</v>
      </c>
      <c r="I992" s="61" t="s">
        <v>59</v>
      </c>
      <c r="J992" s="61" t="s">
        <v>60</v>
      </c>
      <c r="K992" s="28"/>
      <c r="L992" s="61"/>
      <c r="M992" s="28"/>
      <c r="N992" s="96" t="s">
        <v>3196</v>
      </c>
      <c r="O992" s="61"/>
      <c r="P992" s="28"/>
      <c r="Q992" s="61"/>
      <c r="R992" s="104" t="s">
        <v>112</v>
      </c>
      <c r="S992" s="104" t="s">
        <v>112</v>
      </c>
      <c r="T992" s="98"/>
      <c r="U992" s="18" t="s">
        <v>2956</v>
      </c>
      <c r="V992" s="60" t="s">
        <v>34</v>
      </c>
      <c r="W992" s="9">
        <f t="shared" ca="1" si="90"/>
        <v>247</v>
      </c>
      <c r="X992" s="9" t="str">
        <f t="shared" ca="1" si="91"/>
        <v>Above 6 Months</v>
      </c>
      <c r="Y992" s="9" t="str">
        <f t="shared" ca="1" si="92"/>
        <v/>
      </c>
      <c r="Z992" s="9" t="str">
        <f t="shared" ca="1" si="93"/>
        <v/>
      </c>
      <c r="AA992" s="61"/>
      <c r="AB992" s="97" t="s">
        <v>5242</v>
      </c>
      <c r="AC992" s="97" t="str">
        <f t="shared" ca="1" si="94"/>
        <v>Above 6 Months</v>
      </c>
    </row>
    <row r="993" spans="1:29" s="24" customFormat="1" ht="23.25" customHeight="1" x14ac:dyDescent="0.25">
      <c r="A993" s="96">
        <v>992</v>
      </c>
      <c r="B993" s="62" t="s">
        <v>104</v>
      </c>
      <c r="C993" s="73" t="s">
        <v>2862</v>
      </c>
      <c r="D993" s="63" t="s">
        <v>1027</v>
      </c>
      <c r="E993" s="64">
        <v>46067</v>
      </c>
      <c r="F993" s="65" t="s">
        <v>219</v>
      </c>
      <c r="G993" s="65">
        <v>2026</v>
      </c>
      <c r="H993" s="63" t="s">
        <v>48</v>
      </c>
      <c r="I993" s="61" t="s">
        <v>49</v>
      </c>
      <c r="J993" s="61" t="s">
        <v>31</v>
      </c>
      <c r="K993" s="28"/>
      <c r="L993" s="61"/>
      <c r="M993" s="28"/>
      <c r="N993" s="96" t="s">
        <v>3196</v>
      </c>
      <c r="O993" s="61"/>
      <c r="P993" s="28"/>
      <c r="Q993" s="61"/>
      <c r="R993" s="104" t="s">
        <v>112</v>
      </c>
      <c r="S993" s="104" t="s">
        <v>112</v>
      </c>
      <c r="T993" s="98"/>
      <c r="U993" s="18" t="s">
        <v>2965</v>
      </c>
      <c r="V993" s="60" t="s">
        <v>34</v>
      </c>
      <c r="W993" s="9">
        <f t="shared" ca="1" si="90"/>
        <v>244</v>
      </c>
      <c r="X993" s="9" t="str">
        <f t="shared" ca="1" si="91"/>
        <v>Above 6 Months</v>
      </c>
      <c r="Y993" s="9" t="str">
        <f t="shared" ca="1" si="92"/>
        <v/>
      </c>
      <c r="Z993" s="9" t="str">
        <f t="shared" ca="1" si="93"/>
        <v/>
      </c>
      <c r="AA993" s="61"/>
      <c r="AB993" s="97" t="s">
        <v>5245</v>
      </c>
      <c r="AC993" s="97" t="str">
        <f t="shared" ca="1" si="94"/>
        <v>Above 6 Months</v>
      </c>
    </row>
    <row r="994" spans="1:29" s="24" customFormat="1" ht="23.25" customHeight="1" x14ac:dyDescent="0.25">
      <c r="A994" s="96">
        <v>993</v>
      </c>
      <c r="B994" s="62" t="s">
        <v>58</v>
      </c>
      <c r="C994" s="73" t="s">
        <v>2839</v>
      </c>
      <c r="D994" s="63" t="s">
        <v>2721</v>
      </c>
      <c r="E994" s="64">
        <v>46068</v>
      </c>
      <c r="F994" s="65" t="s">
        <v>219</v>
      </c>
      <c r="G994" s="65">
        <v>2026</v>
      </c>
      <c r="H994" s="63" t="s">
        <v>122</v>
      </c>
      <c r="I994" s="61" t="s">
        <v>49</v>
      </c>
      <c r="J994" s="61" t="s">
        <v>31</v>
      </c>
      <c r="K994" s="28"/>
      <c r="L994" s="61"/>
      <c r="M994" s="28"/>
      <c r="N994" s="96" t="s">
        <v>3196</v>
      </c>
      <c r="O994" s="61"/>
      <c r="P994" s="28"/>
      <c r="Q994" s="61"/>
      <c r="R994" s="104" t="s">
        <v>112</v>
      </c>
      <c r="S994" s="104" t="s">
        <v>112</v>
      </c>
      <c r="T994" s="98"/>
      <c r="U994" s="18" t="s">
        <v>2968</v>
      </c>
      <c r="V994" s="60" t="s">
        <v>34</v>
      </c>
      <c r="W994" s="9">
        <f t="shared" ca="1" si="90"/>
        <v>243</v>
      </c>
      <c r="X994" s="9" t="str">
        <f t="shared" ca="1" si="91"/>
        <v>Above 6 Months</v>
      </c>
      <c r="Y994" s="9" t="str">
        <f t="shared" ca="1" si="92"/>
        <v/>
      </c>
      <c r="Z994" s="9" t="str">
        <f t="shared" ca="1" si="93"/>
        <v/>
      </c>
      <c r="AA994" s="61"/>
      <c r="AB994" s="97" t="s">
        <v>5247</v>
      </c>
      <c r="AC994" s="97" t="str">
        <f t="shared" ca="1" si="94"/>
        <v>Above 6 Months</v>
      </c>
    </row>
    <row r="995" spans="1:29" s="24" customFormat="1" ht="23.25" customHeight="1" x14ac:dyDescent="0.25">
      <c r="A995" s="96">
        <v>994</v>
      </c>
      <c r="B995" s="62" t="s">
        <v>109</v>
      </c>
      <c r="C995" s="73" t="s">
        <v>2861</v>
      </c>
      <c r="D995" s="63" t="s">
        <v>227</v>
      </c>
      <c r="E995" s="64">
        <v>46069</v>
      </c>
      <c r="F995" s="65" t="s">
        <v>219</v>
      </c>
      <c r="G995" s="65">
        <v>2026</v>
      </c>
      <c r="H995" s="63" t="s">
        <v>59</v>
      </c>
      <c r="I995" s="61" t="s">
        <v>59</v>
      </c>
      <c r="J995" s="61" t="s">
        <v>60</v>
      </c>
      <c r="K995" s="28"/>
      <c r="L995" s="61"/>
      <c r="M995" s="28"/>
      <c r="N995" s="96" t="s">
        <v>3196</v>
      </c>
      <c r="O995" s="61"/>
      <c r="P995" s="28"/>
      <c r="Q995" s="61"/>
      <c r="R995" s="104" t="s">
        <v>112</v>
      </c>
      <c r="S995" s="104" t="s">
        <v>112</v>
      </c>
      <c r="T995" s="98"/>
      <c r="U995" s="18" t="s">
        <v>2969</v>
      </c>
      <c r="V995" s="60" t="s">
        <v>34</v>
      </c>
      <c r="W995" s="9">
        <f t="shared" ca="1" si="90"/>
        <v>242</v>
      </c>
      <c r="X995" s="9" t="str">
        <f t="shared" ca="1" si="91"/>
        <v>Above 6 Months</v>
      </c>
      <c r="Y995" s="9" t="str">
        <f t="shared" ca="1" si="92"/>
        <v/>
      </c>
      <c r="Z995" s="9" t="str">
        <f t="shared" ca="1" si="93"/>
        <v/>
      </c>
      <c r="AA995" s="61"/>
      <c r="AB995" s="97" t="s">
        <v>5248</v>
      </c>
      <c r="AC995" s="97" t="str">
        <f t="shared" ca="1" si="94"/>
        <v>Above 6 Months</v>
      </c>
    </row>
    <row r="996" spans="1:29" s="24" customFormat="1" ht="23.25" customHeight="1" x14ac:dyDescent="0.25">
      <c r="A996" s="96">
        <v>995</v>
      </c>
      <c r="B996" s="62" t="s">
        <v>84</v>
      </c>
      <c r="C996" s="73" t="s">
        <v>2843</v>
      </c>
      <c r="D996" s="63" t="s">
        <v>2836</v>
      </c>
      <c r="E996" s="64">
        <v>46069</v>
      </c>
      <c r="F996" s="65" t="s">
        <v>219</v>
      </c>
      <c r="G996" s="65">
        <v>2026</v>
      </c>
      <c r="H996" s="63" t="s">
        <v>39</v>
      </c>
      <c r="I996" s="61" t="s">
        <v>39</v>
      </c>
      <c r="J996" s="61" t="s">
        <v>31</v>
      </c>
      <c r="K996" s="28"/>
      <c r="L996" s="61"/>
      <c r="M996" s="28"/>
      <c r="N996" s="96" t="s">
        <v>3196</v>
      </c>
      <c r="O996" s="61"/>
      <c r="P996" s="28"/>
      <c r="Q996" s="61"/>
      <c r="R996" s="104" t="s">
        <v>141</v>
      </c>
      <c r="S996" s="104" t="s">
        <v>50</v>
      </c>
      <c r="T996" s="98"/>
      <c r="U996" s="18" t="s">
        <v>2972</v>
      </c>
      <c r="V996" s="60" t="s">
        <v>34</v>
      </c>
      <c r="W996" s="9">
        <f t="shared" ca="1" si="90"/>
        <v>242</v>
      </c>
      <c r="X996" s="9" t="str">
        <f t="shared" ca="1" si="91"/>
        <v>Above 6 Months</v>
      </c>
      <c r="Y996" s="9" t="str">
        <f t="shared" ca="1" si="92"/>
        <v/>
      </c>
      <c r="Z996" s="9" t="str">
        <f t="shared" ca="1" si="93"/>
        <v/>
      </c>
      <c r="AA996" s="61"/>
      <c r="AB996" s="97" t="s">
        <v>5249</v>
      </c>
      <c r="AC996" s="97" t="str">
        <f t="shared" ca="1" si="94"/>
        <v>Above 6 Months</v>
      </c>
    </row>
    <row r="997" spans="1:29" s="24" customFormat="1" ht="23.25" customHeight="1" x14ac:dyDescent="0.25">
      <c r="A997" s="96">
        <v>996</v>
      </c>
      <c r="B997" s="62" t="s">
        <v>38</v>
      </c>
      <c r="C997" s="73" t="s">
        <v>2953</v>
      </c>
      <c r="D997" s="63" t="s">
        <v>1315</v>
      </c>
      <c r="E997" s="64">
        <v>46070</v>
      </c>
      <c r="F997" s="65" t="s">
        <v>219</v>
      </c>
      <c r="G997" s="65">
        <v>2026</v>
      </c>
      <c r="H997" s="63" t="s">
        <v>70</v>
      </c>
      <c r="I997" s="61" t="s">
        <v>70</v>
      </c>
      <c r="J997" s="61" t="s">
        <v>70</v>
      </c>
      <c r="K997" s="28"/>
      <c r="L997" s="61"/>
      <c r="M997" s="28"/>
      <c r="N997" s="96" t="s">
        <v>3196</v>
      </c>
      <c r="O997" s="61"/>
      <c r="P997" s="28"/>
      <c r="Q997" s="61"/>
      <c r="R997" s="104" t="s">
        <v>142</v>
      </c>
      <c r="S997" s="104" t="s">
        <v>142</v>
      </c>
      <c r="T997" s="98"/>
      <c r="U997" s="18" t="s">
        <v>2973</v>
      </c>
      <c r="V997" s="60" t="s">
        <v>34</v>
      </c>
      <c r="W997" s="9">
        <f t="shared" ca="1" si="90"/>
        <v>241</v>
      </c>
      <c r="X997" s="9" t="str">
        <f t="shared" ca="1" si="91"/>
        <v>Above 6 Months</v>
      </c>
      <c r="Y997" s="9" t="str">
        <f t="shared" ca="1" si="92"/>
        <v/>
      </c>
      <c r="Z997" s="9" t="str">
        <f t="shared" ca="1" si="93"/>
        <v/>
      </c>
      <c r="AA997" s="61"/>
      <c r="AB997" s="97" t="s">
        <v>5250</v>
      </c>
      <c r="AC997" s="97" t="str">
        <f t="shared" ca="1" si="94"/>
        <v>Above 6 Months</v>
      </c>
    </row>
    <row r="998" spans="1:29" s="24" customFormat="1" ht="23.25" customHeight="1" x14ac:dyDescent="0.25">
      <c r="A998" s="96">
        <v>997</v>
      </c>
      <c r="B998" s="62" t="s">
        <v>89</v>
      </c>
      <c r="C998" s="73" t="s">
        <v>2974</v>
      </c>
      <c r="D998" s="63" t="s">
        <v>2975</v>
      </c>
      <c r="E998" s="64">
        <v>46070</v>
      </c>
      <c r="F998" s="65" t="s">
        <v>219</v>
      </c>
      <c r="G998" s="65">
        <v>2026</v>
      </c>
      <c r="H998" s="63" t="s">
        <v>39</v>
      </c>
      <c r="I998" s="61" t="s">
        <v>39</v>
      </c>
      <c r="J998" s="61" t="s">
        <v>31</v>
      </c>
      <c r="K998" s="28"/>
      <c r="L998" s="61"/>
      <c r="M998" s="28"/>
      <c r="N998" s="96" t="s">
        <v>3196</v>
      </c>
      <c r="O998" s="61"/>
      <c r="P998" s="28"/>
      <c r="Q998" s="61"/>
      <c r="R998" s="104" t="s">
        <v>50</v>
      </c>
      <c r="S998" s="104" t="s">
        <v>50</v>
      </c>
      <c r="T998" s="98"/>
      <c r="U998" s="18" t="s">
        <v>2976</v>
      </c>
      <c r="V998" s="60" t="s">
        <v>34</v>
      </c>
      <c r="W998" s="9">
        <f t="shared" ca="1" si="90"/>
        <v>241</v>
      </c>
      <c r="X998" s="9" t="str">
        <f t="shared" ca="1" si="91"/>
        <v>Above 6 Months</v>
      </c>
      <c r="Y998" s="9" t="str">
        <f t="shared" ca="1" si="92"/>
        <v/>
      </c>
      <c r="Z998" s="9" t="str">
        <f t="shared" ca="1" si="93"/>
        <v/>
      </c>
      <c r="AA998" s="61"/>
      <c r="AB998" s="97" t="s">
        <v>5251</v>
      </c>
      <c r="AC998" s="97" t="str">
        <f t="shared" ca="1" si="94"/>
        <v>Above 6 Months</v>
      </c>
    </row>
    <row r="999" spans="1:29" s="24" customFormat="1" ht="23.25" customHeight="1" x14ac:dyDescent="0.25">
      <c r="A999" s="96">
        <v>998</v>
      </c>
      <c r="B999" s="62" t="s">
        <v>124</v>
      </c>
      <c r="C999" s="73" t="s">
        <v>2862</v>
      </c>
      <c r="D999" s="63" t="s">
        <v>2979</v>
      </c>
      <c r="E999" s="64">
        <v>46070</v>
      </c>
      <c r="F999" s="65" t="s">
        <v>219</v>
      </c>
      <c r="G999" s="65">
        <v>2026</v>
      </c>
      <c r="H999" s="63" t="s">
        <v>29</v>
      </c>
      <c r="I999" s="61" t="s">
        <v>30</v>
      </c>
      <c r="J999" s="61" t="s">
        <v>31</v>
      </c>
      <c r="K999" s="28"/>
      <c r="L999" s="61"/>
      <c r="M999" s="28"/>
      <c r="N999" s="96" t="s">
        <v>3196</v>
      </c>
      <c r="O999" s="61"/>
      <c r="P999" s="28"/>
      <c r="Q999" s="61"/>
      <c r="R999" s="104" t="s">
        <v>177</v>
      </c>
      <c r="S999" s="104" t="s">
        <v>141</v>
      </c>
      <c r="T999" s="98"/>
      <c r="U999" s="18" t="s">
        <v>2980</v>
      </c>
      <c r="V999" s="60" t="s">
        <v>34</v>
      </c>
      <c r="W999" s="9">
        <f t="shared" ca="1" si="90"/>
        <v>241</v>
      </c>
      <c r="X999" s="9" t="str">
        <f t="shared" ca="1" si="91"/>
        <v>Above 6 Months</v>
      </c>
      <c r="Y999" s="9" t="str">
        <f t="shared" ca="1" si="92"/>
        <v/>
      </c>
      <c r="Z999" s="9" t="str">
        <f t="shared" ca="1" si="93"/>
        <v/>
      </c>
      <c r="AA999" s="61"/>
      <c r="AB999" s="97" t="s">
        <v>5253</v>
      </c>
      <c r="AC999" s="97" t="str">
        <f t="shared" ca="1" si="94"/>
        <v>Above 6 Months</v>
      </c>
    </row>
    <row r="1000" spans="1:29" s="24" customFormat="1" ht="23.25" customHeight="1" x14ac:dyDescent="0.25">
      <c r="A1000" s="96">
        <v>999</v>
      </c>
      <c r="B1000" s="62" t="s">
        <v>73</v>
      </c>
      <c r="C1000" s="73" t="s">
        <v>2901</v>
      </c>
      <c r="D1000" s="63" t="s">
        <v>2982</v>
      </c>
      <c r="E1000" s="64">
        <v>46071</v>
      </c>
      <c r="F1000" s="65" t="s">
        <v>219</v>
      </c>
      <c r="G1000" s="65">
        <v>2026</v>
      </c>
      <c r="H1000" s="63" t="s">
        <v>53</v>
      </c>
      <c r="I1000" s="61" t="s">
        <v>54</v>
      </c>
      <c r="J1000" s="61" t="s">
        <v>31</v>
      </c>
      <c r="K1000" s="28"/>
      <c r="L1000" s="61"/>
      <c r="M1000" s="28"/>
      <c r="N1000" s="96" t="s">
        <v>3196</v>
      </c>
      <c r="O1000" s="61"/>
      <c r="P1000" s="28"/>
      <c r="Q1000" s="61"/>
      <c r="R1000" s="104" t="s">
        <v>2664</v>
      </c>
      <c r="S1000" s="104" t="s">
        <v>2664</v>
      </c>
      <c r="T1000" s="98">
        <v>46195</v>
      </c>
      <c r="U1000" s="18" t="s">
        <v>2983</v>
      </c>
      <c r="V1000" s="60" t="s">
        <v>34</v>
      </c>
      <c r="W1000" s="9">
        <f t="shared" ca="1" si="90"/>
        <v>240</v>
      </c>
      <c r="X1000" s="9" t="str">
        <f t="shared" ca="1" si="91"/>
        <v>Above 6 Months</v>
      </c>
      <c r="Y1000" s="9">
        <f t="shared" ca="1" si="92"/>
        <v>116</v>
      </c>
      <c r="Z1000" s="9" t="str">
        <f t="shared" ca="1" si="93"/>
        <v>Above 3 Months</v>
      </c>
      <c r="AA1000" s="61"/>
      <c r="AB1000" s="97" t="s">
        <v>5254</v>
      </c>
      <c r="AC1000" s="97" t="str">
        <f t="shared" ca="1" si="94"/>
        <v>Above 6 Months</v>
      </c>
    </row>
    <row r="1001" spans="1:29" s="24" customFormat="1" ht="23.25" customHeight="1" x14ac:dyDescent="0.25">
      <c r="A1001" s="96">
        <v>1000</v>
      </c>
      <c r="B1001" s="62" t="s">
        <v>68</v>
      </c>
      <c r="C1001" s="73" t="s">
        <v>2974</v>
      </c>
      <c r="D1001" s="63" t="s">
        <v>2996</v>
      </c>
      <c r="E1001" s="64">
        <v>46074</v>
      </c>
      <c r="F1001" s="65" t="s">
        <v>219</v>
      </c>
      <c r="G1001" s="65">
        <v>2026</v>
      </c>
      <c r="H1001" s="63" t="s">
        <v>39</v>
      </c>
      <c r="I1001" s="61" t="s">
        <v>39</v>
      </c>
      <c r="J1001" s="61" t="s">
        <v>31</v>
      </c>
      <c r="K1001" s="28"/>
      <c r="L1001" s="61"/>
      <c r="M1001" s="28"/>
      <c r="N1001" s="96" t="s">
        <v>3196</v>
      </c>
      <c r="O1001" s="61"/>
      <c r="P1001" s="28"/>
      <c r="Q1001" s="61"/>
      <c r="R1001" s="104" t="s">
        <v>50</v>
      </c>
      <c r="S1001" s="104" t="s">
        <v>50</v>
      </c>
      <c r="T1001" s="98"/>
      <c r="U1001" s="18" t="s">
        <v>2997</v>
      </c>
      <c r="V1001" s="60" t="s">
        <v>34</v>
      </c>
      <c r="W1001" s="9">
        <f t="shared" ca="1" si="90"/>
        <v>237</v>
      </c>
      <c r="X1001" s="9" t="str">
        <f t="shared" ca="1" si="91"/>
        <v>Above 6 Months</v>
      </c>
      <c r="Y1001" s="9" t="str">
        <f t="shared" ca="1" si="92"/>
        <v/>
      </c>
      <c r="Z1001" s="9" t="str">
        <f t="shared" ca="1" si="93"/>
        <v/>
      </c>
      <c r="AA1001" s="61"/>
      <c r="AB1001" s="97" t="s">
        <v>5261</v>
      </c>
      <c r="AC1001" s="97" t="str">
        <f t="shared" ca="1" si="94"/>
        <v>Above 6 Months</v>
      </c>
    </row>
    <row r="1002" spans="1:29" s="24" customFormat="1" ht="23.25" customHeight="1" x14ac:dyDescent="0.25">
      <c r="A1002" s="96">
        <v>1001</v>
      </c>
      <c r="B1002" s="62" t="s">
        <v>114</v>
      </c>
      <c r="C1002" s="73" t="s">
        <v>2947</v>
      </c>
      <c r="D1002" s="63" t="s">
        <v>2998</v>
      </c>
      <c r="E1002" s="64">
        <v>46074</v>
      </c>
      <c r="F1002" s="65" t="s">
        <v>219</v>
      </c>
      <c r="G1002" s="65">
        <v>2026</v>
      </c>
      <c r="H1002" s="63" t="s">
        <v>29</v>
      </c>
      <c r="I1002" s="61" t="s">
        <v>30</v>
      </c>
      <c r="J1002" s="61" t="s">
        <v>31</v>
      </c>
      <c r="K1002" s="28"/>
      <c r="L1002" s="61"/>
      <c r="M1002" s="28"/>
      <c r="N1002" s="96" t="s">
        <v>3196</v>
      </c>
      <c r="O1002" s="61"/>
      <c r="P1002" s="28"/>
      <c r="Q1002" s="61"/>
      <c r="R1002" s="104" t="s">
        <v>172</v>
      </c>
      <c r="S1002" s="104" t="s">
        <v>141</v>
      </c>
      <c r="T1002" s="98"/>
      <c r="U1002" s="18" t="s">
        <v>2999</v>
      </c>
      <c r="V1002" s="60" t="s">
        <v>34</v>
      </c>
      <c r="W1002" s="9">
        <f t="shared" ca="1" si="90"/>
        <v>237</v>
      </c>
      <c r="X1002" s="9" t="str">
        <f t="shared" ca="1" si="91"/>
        <v>Above 6 Months</v>
      </c>
      <c r="Y1002" s="9" t="str">
        <f t="shared" ca="1" si="92"/>
        <v/>
      </c>
      <c r="Z1002" s="9" t="str">
        <f t="shared" ca="1" si="93"/>
        <v/>
      </c>
      <c r="AA1002" s="61"/>
      <c r="AB1002" s="97" t="s">
        <v>5262</v>
      </c>
      <c r="AC1002" s="97" t="str">
        <f t="shared" ca="1" si="94"/>
        <v>Above 6 Months</v>
      </c>
    </row>
    <row r="1003" spans="1:29" s="24" customFormat="1" ht="23.25" customHeight="1" x14ac:dyDescent="0.25">
      <c r="A1003" s="96">
        <v>1002</v>
      </c>
      <c r="B1003" s="62" t="s">
        <v>68</v>
      </c>
      <c r="C1003" s="73" t="s">
        <v>2990</v>
      </c>
      <c r="D1003" s="63" t="s">
        <v>3000</v>
      </c>
      <c r="E1003" s="64">
        <v>46075</v>
      </c>
      <c r="F1003" s="65" t="s">
        <v>219</v>
      </c>
      <c r="G1003" s="65">
        <v>2026</v>
      </c>
      <c r="H1003" s="63" t="s">
        <v>120</v>
      </c>
      <c r="I1003" s="61" t="s">
        <v>93</v>
      </c>
      <c r="J1003" s="61" t="s">
        <v>31</v>
      </c>
      <c r="K1003" s="28">
        <v>46136</v>
      </c>
      <c r="L1003" s="61"/>
      <c r="M1003" s="28"/>
      <c r="N1003" s="96" t="s">
        <v>3196</v>
      </c>
      <c r="O1003" s="61"/>
      <c r="P1003" s="28"/>
      <c r="Q1003" s="61"/>
      <c r="R1003" s="104" t="s">
        <v>2664</v>
      </c>
      <c r="S1003" s="104" t="s">
        <v>2664</v>
      </c>
      <c r="T1003" s="98">
        <v>46136</v>
      </c>
      <c r="U1003" s="18" t="s">
        <v>3001</v>
      </c>
      <c r="V1003" s="60" t="s">
        <v>34</v>
      </c>
      <c r="W1003" s="9">
        <f t="shared" ca="1" si="90"/>
        <v>236</v>
      </c>
      <c r="X1003" s="9" t="str">
        <f t="shared" ca="1" si="91"/>
        <v>Above 6 Months</v>
      </c>
      <c r="Y1003" s="9">
        <f t="shared" ca="1" si="92"/>
        <v>175</v>
      </c>
      <c r="Z1003" s="9" t="str">
        <f t="shared" ca="1" si="93"/>
        <v>Above 3 Months</v>
      </c>
      <c r="AA1003" s="61"/>
      <c r="AB1003" s="97" t="s">
        <v>5263</v>
      </c>
      <c r="AC1003" s="97" t="str">
        <f t="shared" ca="1" si="94"/>
        <v>Above 6 Months</v>
      </c>
    </row>
    <row r="1004" spans="1:29" s="24" customFormat="1" ht="23.25" customHeight="1" x14ac:dyDescent="0.25">
      <c r="A1004" s="96">
        <v>1003</v>
      </c>
      <c r="B1004" s="62" t="s">
        <v>68</v>
      </c>
      <c r="C1004" s="73" t="s">
        <v>3003</v>
      </c>
      <c r="D1004" s="63" t="s">
        <v>1354</v>
      </c>
      <c r="E1004" s="64">
        <v>46077</v>
      </c>
      <c r="F1004" s="65" t="s">
        <v>219</v>
      </c>
      <c r="G1004" s="65">
        <v>2026</v>
      </c>
      <c r="H1004" s="63" t="s">
        <v>103</v>
      </c>
      <c r="I1004" s="61" t="s">
        <v>49</v>
      </c>
      <c r="J1004" s="61" t="s">
        <v>31</v>
      </c>
      <c r="K1004" s="28"/>
      <c r="L1004" s="61"/>
      <c r="M1004" s="28"/>
      <c r="N1004" s="96" t="s">
        <v>3196</v>
      </c>
      <c r="O1004" s="61"/>
      <c r="P1004" s="28"/>
      <c r="Q1004" s="61"/>
      <c r="R1004" s="104" t="s">
        <v>112</v>
      </c>
      <c r="S1004" s="104" t="s">
        <v>112</v>
      </c>
      <c r="T1004" s="98"/>
      <c r="U1004" s="18" t="s">
        <v>3008</v>
      </c>
      <c r="V1004" s="60" t="s">
        <v>34</v>
      </c>
      <c r="W1004" s="9">
        <f t="shared" ca="1" si="90"/>
        <v>234</v>
      </c>
      <c r="X1004" s="9" t="str">
        <f t="shared" ca="1" si="91"/>
        <v>Above 6 Months</v>
      </c>
      <c r="Y1004" s="9" t="str">
        <f t="shared" ca="1" si="92"/>
        <v/>
      </c>
      <c r="Z1004" s="9" t="str">
        <f t="shared" ca="1" si="93"/>
        <v/>
      </c>
      <c r="AA1004" s="61"/>
      <c r="AB1004" s="97" t="s">
        <v>5265</v>
      </c>
      <c r="AC1004" s="97" t="str">
        <f t="shared" ca="1" si="94"/>
        <v>Above 6 Months</v>
      </c>
    </row>
    <row r="1005" spans="1:29" s="24" customFormat="1" ht="23.25" customHeight="1" x14ac:dyDescent="0.25">
      <c r="A1005" s="96">
        <v>1004</v>
      </c>
      <c r="B1005" s="62" t="s">
        <v>42</v>
      </c>
      <c r="C1005" s="73" t="s">
        <v>2977</v>
      </c>
      <c r="D1005" s="63" t="s">
        <v>1027</v>
      </c>
      <c r="E1005" s="64">
        <v>46077</v>
      </c>
      <c r="F1005" s="65" t="s">
        <v>219</v>
      </c>
      <c r="G1005" s="65">
        <v>2026</v>
      </c>
      <c r="H1005" s="63" t="s">
        <v>48</v>
      </c>
      <c r="I1005" s="61" t="s">
        <v>49</v>
      </c>
      <c r="J1005" s="61" t="s">
        <v>31</v>
      </c>
      <c r="K1005" s="28"/>
      <c r="L1005" s="61"/>
      <c r="M1005" s="28"/>
      <c r="N1005" s="96" t="s">
        <v>3196</v>
      </c>
      <c r="O1005" s="61"/>
      <c r="P1005" s="28"/>
      <c r="Q1005" s="61"/>
      <c r="R1005" s="104" t="s">
        <v>50</v>
      </c>
      <c r="S1005" s="104" t="s">
        <v>50</v>
      </c>
      <c r="T1005" s="98"/>
      <c r="U1005" s="18" t="s">
        <v>3009</v>
      </c>
      <c r="V1005" s="60" t="s">
        <v>34</v>
      </c>
      <c r="W1005" s="9">
        <f t="shared" ca="1" si="90"/>
        <v>234</v>
      </c>
      <c r="X1005" s="9" t="str">
        <f t="shared" ca="1" si="91"/>
        <v>Above 6 Months</v>
      </c>
      <c r="Y1005" s="9" t="str">
        <f t="shared" ca="1" si="92"/>
        <v/>
      </c>
      <c r="Z1005" s="9" t="str">
        <f t="shared" ca="1" si="93"/>
        <v/>
      </c>
      <c r="AA1005" s="61"/>
      <c r="AB1005" s="97" t="s">
        <v>5266</v>
      </c>
      <c r="AC1005" s="97" t="str">
        <f t="shared" ca="1" si="94"/>
        <v>Above 6 Months</v>
      </c>
    </row>
    <row r="1006" spans="1:29" s="24" customFormat="1" ht="23.25" customHeight="1" x14ac:dyDescent="0.25">
      <c r="A1006" s="96">
        <v>1005</v>
      </c>
      <c r="B1006" s="62" t="s">
        <v>55</v>
      </c>
      <c r="C1006" s="73" t="s">
        <v>2890</v>
      </c>
      <c r="D1006" s="63" t="s">
        <v>3012</v>
      </c>
      <c r="E1006" s="64">
        <v>46078</v>
      </c>
      <c r="F1006" s="65" t="s">
        <v>219</v>
      </c>
      <c r="G1006" s="65">
        <v>2026</v>
      </c>
      <c r="H1006" s="63" t="s">
        <v>120</v>
      </c>
      <c r="I1006" s="61" t="s">
        <v>93</v>
      </c>
      <c r="J1006" s="61" t="s">
        <v>31</v>
      </c>
      <c r="K1006" s="28"/>
      <c r="L1006" s="61"/>
      <c r="M1006" s="28"/>
      <c r="N1006" s="96" t="s">
        <v>3196</v>
      </c>
      <c r="O1006" s="61"/>
      <c r="P1006" s="28"/>
      <c r="Q1006" s="61"/>
      <c r="R1006" s="104" t="s">
        <v>50</v>
      </c>
      <c r="S1006" s="104" t="s">
        <v>139</v>
      </c>
      <c r="T1006" s="98">
        <v>46304</v>
      </c>
      <c r="U1006" s="18" t="s">
        <v>3013</v>
      </c>
      <c r="V1006" s="60" t="s">
        <v>34</v>
      </c>
      <c r="W1006" s="9">
        <f t="shared" ca="1" si="90"/>
        <v>233</v>
      </c>
      <c r="X1006" s="9" t="str">
        <f t="shared" ca="1" si="91"/>
        <v>Above 6 Months</v>
      </c>
      <c r="Y1006" s="9">
        <f t="shared" ca="1" si="92"/>
        <v>7</v>
      </c>
      <c r="Z1006" s="9" t="str">
        <f t="shared" ca="1" si="93"/>
        <v>Below 45 Days</v>
      </c>
      <c r="AA1006" s="61"/>
      <c r="AB1006" s="97" t="s">
        <v>5270</v>
      </c>
      <c r="AC1006" s="97" t="str">
        <f t="shared" ca="1" si="94"/>
        <v>Above 6 Months</v>
      </c>
    </row>
    <row r="1007" spans="1:29" s="24" customFormat="1" ht="23.25" customHeight="1" x14ac:dyDescent="0.25">
      <c r="A1007" s="96">
        <v>1006</v>
      </c>
      <c r="B1007" s="62" t="s">
        <v>38</v>
      </c>
      <c r="C1007" s="73" t="s">
        <v>2971</v>
      </c>
      <c r="D1007" s="63" t="s">
        <v>1685</v>
      </c>
      <c r="E1007" s="64">
        <v>46079</v>
      </c>
      <c r="F1007" s="65" t="s">
        <v>219</v>
      </c>
      <c r="G1007" s="65">
        <v>2026</v>
      </c>
      <c r="H1007" s="63" t="s">
        <v>108</v>
      </c>
      <c r="I1007" s="61" t="s">
        <v>54</v>
      </c>
      <c r="J1007" s="61" t="s">
        <v>31</v>
      </c>
      <c r="K1007" s="28"/>
      <c r="L1007" s="61"/>
      <c r="M1007" s="28"/>
      <c r="N1007" s="96" t="s">
        <v>3196</v>
      </c>
      <c r="O1007" s="61"/>
      <c r="P1007" s="28"/>
      <c r="Q1007" s="61"/>
      <c r="R1007" s="104" t="s">
        <v>177</v>
      </c>
      <c r="S1007" s="104" t="s">
        <v>177</v>
      </c>
      <c r="T1007" s="98">
        <v>46099</v>
      </c>
      <c r="U1007" s="18" t="s">
        <v>3020</v>
      </c>
      <c r="V1007" s="60" t="s">
        <v>34</v>
      </c>
      <c r="W1007" s="9">
        <f t="shared" ca="1" si="90"/>
        <v>232</v>
      </c>
      <c r="X1007" s="9" t="str">
        <f t="shared" ca="1" si="91"/>
        <v>Above 6 Months</v>
      </c>
      <c r="Y1007" s="9">
        <f t="shared" ca="1" si="92"/>
        <v>212</v>
      </c>
      <c r="Z1007" s="9" t="str">
        <f t="shared" ca="1" si="93"/>
        <v>Above 6 Months</v>
      </c>
      <c r="AA1007" s="61"/>
      <c r="AB1007" s="97" t="s">
        <v>5273</v>
      </c>
      <c r="AC1007" s="97" t="str">
        <f t="shared" ca="1" si="94"/>
        <v>Above 6 Months</v>
      </c>
    </row>
    <row r="1008" spans="1:29" s="24" customFormat="1" ht="23.25" customHeight="1" x14ac:dyDescent="0.25">
      <c r="A1008" s="96">
        <v>1007</v>
      </c>
      <c r="B1008" s="62" t="s">
        <v>42</v>
      </c>
      <c r="C1008" s="73" t="s">
        <v>2986</v>
      </c>
      <c r="D1008" s="63" t="s">
        <v>845</v>
      </c>
      <c r="E1008" s="64">
        <v>46079</v>
      </c>
      <c r="F1008" s="65" t="s">
        <v>219</v>
      </c>
      <c r="G1008" s="65">
        <v>2026</v>
      </c>
      <c r="H1008" s="63" t="s">
        <v>116</v>
      </c>
      <c r="I1008" s="61" t="s">
        <v>116</v>
      </c>
      <c r="J1008" s="61" t="s">
        <v>116</v>
      </c>
      <c r="K1008" s="28"/>
      <c r="L1008" s="61"/>
      <c r="M1008" s="28"/>
      <c r="N1008" s="96" t="s">
        <v>3196</v>
      </c>
      <c r="O1008" s="61"/>
      <c r="P1008" s="28"/>
      <c r="Q1008" s="61"/>
      <c r="R1008" s="104" t="s">
        <v>50</v>
      </c>
      <c r="S1008" s="104" t="s">
        <v>50</v>
      </c>
      <c r="T1008" s="98"/>
      <c r="U1008" s="18" t="s">
        <v>3023</v>
      </c>
      <c r="V1008" s="60" t="s">
        <v>34</v>
      </c>
      <c r="W1008" s="9">
        <f t="shared" ca="1" si="90"/>
        <v>232</v>
      </c>
      <c r="X1008" s="9" t="str">
        <f t="shared" ca="1" si="91"/>
        <v>Above 6 Months</v>
      </c>
      <c r="Y1008" s="9" t="str">
        <f t="shared" ca="1" si="92"/>
        <v/>
      </c>
      <c r="Z1008" s="9" t="str">
        <f t="shared" ca="1" si="93"/>
        <v/>
      </c>
      <c r="AA1008" s="61"/>
      <c r="AB1008" s="97" t="s">
        <v>5274</v>
      </c>
      <c r="AC1008" s="97" t="str">
        <f t="shared" ca="1" si="94"/>
        <v>Above 6 Months</v>
      </c>
    </row>
    <row r="1009" spans="1:29" s="24" customFormat="1" ht="23.25" customHeight="1" x14ac:dyDescent="0.25">
      <c r="A1009" s="96">
        <v>1008</v>
      </c>
      <c r="B1009" s="62" t="s">
        <v>74</v>
      </c>
      <c r="C1009" s="73" t="s">
        <v>2916</v>
      </c>
      <c r="D1009" s="63" t="s">
        <v>1354</v>
      </c>
      <c r="E1009" s="64">
        <v>46079</v>
      </c>
      <c r="F1009" s="65" t="s">
        <v>219</v>
      </c>
      <c r="G1009" s="65">
        <v>2026</v>
      </c>
      <c r="H1009" s="63" t="s">
        <v>103</v>
      </c>
      <c r="I1009" s="61" t="s">
        <v>49</v>
      </c>
      <c r="J1009" s="61" t="s">
        <v>31</v>
      </c>
      <c r="K1009" s="28"/>
      <c r="L1009" s="61"/>
      <c r="M1009" s="28"/>
      <c r="N1009" s="96" t="s">
        <v>3196</v>
      </c>
      <c r="O1009" s="61"/>
      <c r="P1009" s="28"/>
      <c r="Q1009" s="61"/>
      <c r="R1009" s="104" t="s">
        <v>141</v>
      </c>
      <c r="S1009" s="104" t="s">
        <v>141</v>
      </c>
      <c r="T1009" s="98"/>
      <c r="U1009" s="18" t="s">
        <v>3024</v>
      </c>
      <c r="V1009" s="60" t="s">
        <v>34</v>
      </c>
      <c r="W1009" s="9">
        <f t="shared" ca="1" si="90"/>
        <v>232</v>
      </c>
      <c r="X1009" s="9" t="str">
        <f t="shared" ca="1" si="91"/>
        <v>Above 6 Months</v>
      </c>
      <c r="Y1009" s="9" t="str">
        <f t="shared" ca="1" si="92"/>
        <v/>
      </c>
      <c r="Z1009" s="9" t="str">
        <f t="shared" ca="1" si="93"/>
        <v/>
      </c>
      <c r="AA1009" s="61"/>
      <c r="AB1009" s="97" t="s">
        <v>5275</v>
      </c>
      <c r="AC1009" s="97" t="str">
        <f t="shared" ca="1" si="94"/>
        <v>Above 6 Months</v>
      </c>
    </row>
    <row r="1010" spans="1:29" s="24" customFormat="1" ht="23.25" customHeight="1" x14ac:dyDescent="0.25">
      <c r="A1010" s="96">
        <v>1009</v>
      </c>
      <c r="B1010" s="62" t="s">
        <v>114</v>
      </c>
      <c r="C1010" s="73" t="s">
        <v>2960</v>
      </c>
      <c r="D1010" s="63" t="s">
        <v>1027</v>
      </c>
      <c r="E1010" s="64">
        <v>46080</v>
      </c>
      <c r="F1010" s="65" t="s">
        <v>219</v>
      </c>
      <c r="G1010" s="65">
        <v>2026</v>
      </c>
      <c r="H1010" s="63" t="s">
        <v>48</v>
      </c>
      <c r="I1010" s="61" t="s">
        <v>49</v>
      </c>
      <c r="J1010" s="61" t="s">
        <v>31</v>
      </c>
      <c r="K1010" s="28"/>
      <c r="L1010" s="61"/>
      <c r="M1010" s="28"/>
      <c r="N1010" s="96" t="s">
        <v>3196</v>
      </c>
      <c r="O1010" s="61"/>
      <c r="P1010" s="28"/>
      <c r="Q1010" s="61"/>
      <c r="R1010" s="104" t="s">
        <v>50</v>
      </c>
      <c r="S1010" s="104" t="s">
        <v>141</v>
      </c>
      <c r="T1010" s="98"/>
      <c r="U1010" s="18" t="s">
        <v>3026</v>
      </c>
      <c r="V1010" s="60" t="s">
        <v>34</v>
      </c>
      <c r="W1010" s="9">
        <f t="shared" ca="1" si="90"/>
        <v>231</v>
      </c>
      <c r="X1010" s="9" t="str">
        <f t="shared" ca="1" si="91"/>
        <v>Above 6 Months</v>
      </c>
      <c r="Y1010" s="9" t="str">
        <f t="shared" ca="1" si="92"/>
        <v/>
      </c>
      <c r="Z1010" s="9" t="str">
        <f t="shared" ca="1" si="93"/>
        <v/>
      </c>
      <c r="AA1010" s="61"/>
      <c r="AB1010" s="97" t="s">
        <v>5276</v>
      </c>
      <c r="AC1010" s="97" t="str">
        <f t="shared" ca="1" si="94"/>
        <v>Above 6 Months</v>
      </c>
    </row>
    <row r="1011" spans="1:29" s="24" customFormat="1" ht="23.25" customHeight="1" x14ac:dyDescent="0.25">
      <c r="A1011" s="96">
        <v>1010</v>
      </c>
      <c r="B1011" s="62" t="s">
        <v>95</v>
      </c>
      <c r="C1011" s="73" t="s">
        <v>2845</v>
      </c>
      <c r="D1011" s="63" t="s">
        <v>227</v>
      </c>
      <c r="E1011" s="64">
        <v>46080</v>
      </c>
      <c r="F1011" s="65" t="s">
        <v>219</v>
      </c>
      <c r="G1011" s="65">
        <v>2026</v>
      </c>
      <c r="H1011" s="63" t="s">
        <v>59</v>
      </c>
      <c r="I1011" s="61" t="s">
        <v>59</v>
      </c>
      <c r="J1011" s="61" t="s">
        <v>60</v>
      </c>
      <c r="K1011" s="28"/>
      <c r="L1011" s="61"/>
      <c r="M1011" s="28"/>
      <c r="N1011" s="96" t="s">
        <v>3196</v>
      </c>
      <c r="O1011" s="61"/>
      <c r="P1011" s="28"/>
      <c r="Q1011" s="61"/>
      <c r="R1011" s="104" t="s">
        <v>112</v>
      </c>
      <c r="S1011" s="104" t="s">
        <v>112</v>
      </c>
      <c r="T1011" s="98"/>
      <c r="U1011" s="18" t="s">
        <v>3027</v>
      </c>
      <c r="V1011" s="60" t="s">
        <v>34</v>
      </c>
      <c r="W1011" s="9">
        <f t="shared" ca="1" si="90"/>
        <v>231</v>
      </c>
      <c r="X1011" s="9" t="str">
        <f t="shared" ca="1" si="91"/>
        <v>Above 6 Months</v>
      </c>
      <c r="Y1011" s="9" t="str">
        <f t="shared" ca="1" si="92"/>
        <v/>
      </c>
      <c r="Z1011" s="9" t="str">
        <f t="shared" ca="1" si="93"/>
        <v/>
      </c>
      <c r="AA1011" s="61"/>
      <c r="AB1011" s="97" t="s">
        <v>5277</v>
      </c>
      <c r="AC1011" s="97" t="str">
        <f t="shared" ca="1" si="94"/>
        <v>Above 6 Months</v>
      </c>
    </row>
    <row r="1012" spans="1:29" s="24" customFormat="1" ht="23.25" customHeight="1" x14ac:dyDescent="0.25">
      <c r="A1012" s="96">
        <v>1011</v>
      </c>
      <c r="B1012" s="62" t="s">
        <v>74</v>
      </c>
      <c r="C1012" s="73" t="s">
        <v>2954</v>
      </c>
      <c r="D1012" s="63" t="s">
        <v>3028</v>
      </c>
      <c r="E1012" s="64">
        <v>46080</v>
      </c>
      <c r="F1012" s="65" t="s">
        <v>219</v>
      </c>
      <c r="G1012" s="65">
        <v>2026</v>
      </c>
      <c r="H1012" s="63" t="s">
        <v>111</v>
      </c>
      <c r="I1012" s="61" t="s">
        <v>111</v>
      </c>
      <c r="J1012" s="61" t="s">
        <v>31</v>
      </c>
      <c r="K1012" s="28"/>
      <c r="L1012" s="61"/>
      <c r="M1012" s="28"/>
      <c r="N1012" s="96" t="s">
        <v>3196</v>
      </c>
      <c r="O1012" s="61"/>
      <c r="P1012" s="28"/>
      <c r="Q1012" s="61"/>
      <c r="R1012" s="104" t="s">
        <v>172</v>
      </c>
      <c r="S1012" s="104" t="s">
        <v>177</v>
      </c>
      <c r="T1012" s="98">
        <v>46054</v>
      </c>
      <c r="U1012" s="18" t="s">
        <v>3029</v>
      </c>
      <c r="V1012" s="60" t="s">
        <v>34</v>
      </c>
      <c r="W1012" s="9">
        <f t="shared" ca="1" si="90"/>
        <v>231</v>
      </c>
      <c r="X1012" s="9" t="str">
        <f t="shared" ca="1" si="91"/>
        <v>Above 6 Months</v>
      </c>
      <c r="Y1012" s="9">
        <f t="shared" ca="1" si="92"/>
        <v>257</v>
      </c>
      <c r="Z1012" s="9" t="str">
        <f t="shared" ca="1" si="93"/>
        <v>Above 6 Months</v>
      </c>
      <c r="AA1012" s="61"/>
      <c r="AB1012" s="97" t="s">
        <v>5278</v>
      </c>
      <c r="AC1012" s="97" t="str">
        <f t="shared" ca="1" si="94"/>
        <v>Above 6 Months</v>
      </c>
    </row>
    <row r="1013" spans="1:29" ht="25.5" customHeight="1" x14ac:dyDescent="0.25">
      <c r="A1013" s="96">
        <v>1012</v>
      </c>
      <c r="B1013" s="62" t="s">
        <v>74</v>
      </c>
      <c r="C1013" s="73" t="s">
        <v>2953</v>
      </c>
      <c r="D1013" s="63" t="s">
        <v>3053</v>
      </c>
      <c r="E1013" s="64">
        <v>46082</v>
      </c>
      <c r="F1013" s="65" t="s">
        <v>210</v>
      </c>
      <c r="G1013" s="65">
        <v>2026</v>
      </c>
      <c r="H1013" s="63" t="s">
        <v>100</v>
      </c>
      <c r="I1013" s="61" t="s">
        <v>100</v>
      </c>
      <c r="J1013" s="61" t="s">
        <v>100</v>
      </c>
      <c r="K1013" s="28"/>
      <c r="L1013" s="61"/>
      <c r="M1013" s="28"/>
      <c r="N1013" s="96" t="s">
        <v>3196</v>
      </c>
      <c r="O1013" s="61"/>
      <c r="P1013" s="28"/>
      <c r="Q1013" s="61"/>
      <c r="R1013" s="104" t="s">
        <v>40</v>
      </c>
      <c r="S1013" s="104" t="s">
        <v>40</v>
      </c>
      <c r="T1013" s="98"/>
      <c r="U1013" s="18" t="s">
        <v>3054</v>
      </c>
      <c r="V1013" s="60" t="s">
        <v>34</v>
      </c>
      <c r="W1013" s="9">
        <f t="shared" ca="1" si="90"/>
        <v>229</v>
      </c>
      <c r="X1013" s="9" t="str">
        <f t="shared" ca="1" si="91"/>
        <v>Above 6 Months</v>
      </c>
      <c r="Y1013" s="9" t="str">
        <f t="shared" ca="1" si="92"/>
        <v/>
      </c>
      <c r="Z1013" s="9" t="str">
        <f t="shared" ca="1" si="93"/>
        <v/>
      </c>
      <c r="AA1013" s="61"/>
      <c r="AB1013" s="61" t="s">
        <v>5280</v>
      </c>
      <c r="AC1013" s="97" t="str">
        <f t="shared" ca="1" si="94"/>
        <v>Above 6 Months</v>
      </c>
    </row>
    <row r="1014" spans="1:29" ht="25.5" customHeight="1" x14ac:dyDescent="0.25">
      <c r="A1014" s="96">
        <v>1013</v>
      </c>
      <c r="B1014" s="62" t="s">
        <v>65</v>
      </c>
      <c r="C1014" s="73" t="s">
        <v>2920</v>
      </c>
      <c r="D1014" s="63" t="s">
        <v>901</v>
      </c>
      <c r="E1014" s="64">
        <v>46086</v>
      </c>
      <c r="F1014" s="65" t="s">
        <v>210</v>
      </c>
      <c r="G1014" s="65">
        <v>2026</v>
      </c>
      <c r="H1014" s="63" t="s">
        <v>116</v>
      </c>
      <c r="I1014" s="61" t="s">
        <v>116</v>
      </c>
      <c r="J1014" s="61" t="s">
        <v>116</v>
      </c>
      <c r="K1014" s="28"/>
      <c r="L1014" s="61"/>
      <c r="M1014" s="28"/>
      <c r="N1014" s="96" t="s">
        <v>3196</v>
      </c>
      <c r="O1014" s="61"/>
      <c r="P1014" s="28"/>
      <c r="Q1014" s="61"/>
      <c r="R1014" s="104" t="s">
        <v>50</v>
      </c>
      <c r="S1014" s="104" t="s">
        <v>50</v>
      </c>
      <c r="T1014" s="98"/>
      <c r="U1014" s="18" t="s">
        <v>3074</v>
      </c>
      <c r="V1014" s="60" t="s">
        <v>34</v>
      </c>
      <c r="W1014" s="9">
        <f t="shared" ca="1" si="90"/>
        <v>225</v>
      </c>
      <c r="X1014" s="9" t="str">
        <f t="shared" ca="1" si="91"/>
        <v>Above 6 Months</v>
      </c>
      <c r="Y1014" s="9" t="str">
        <f t="shared" ref="Y1014:Y1047" ca="1" si="95">IF(T1014&lt;&gt;"",DATEDIF(T1014,TODAY(),"D"),"")</f>
        <v/>
      </c>
      <c r="Z1014" s="9" t="str">
        <f t="shared" ref="Z1014:Z1047" ca="1" si="96">IF(Y1014&lt;&gt;"",IF(Y1014&gt;365,"Above 1 Year",IF(AND(Y1014&lt;=365,Y1014&gt;180),"Above 6 Months",IF(AND(Y1014&lt;=180,Y1014&gt;90),"Above 3 Months",IF(AND(Y1014&lt;=90,Y1014&gt;60),"Above 60 Days",IF(AND(Y1014&lt;=60,Y1014&gt;45),"45 to 60 Days","Below 45 Days"))))),"")</f>
        <v/>
      </c>
      <c r="AA1014" s="61"/>
      <c r="AB1014" s="61" t="s">
        <v>5287</v>
      </c>
      <c r="AC1014" s="97" t="str">
        <f t="shared" ref="AC1014:AC1047" ca="1" si="97">IF(S1014="SC/PRC/CC No. Awaited","",X1014)</f>
        <v>Above 6 Months</v>
      </c>
    </row>
    <row r="1015" spans="1:29" ht="25.5" customHeight="1" x14ac:dyDescent="0.25">
      <c r="A1015" s="96">
        <v>1014</v>
      </c>
      <c r="B1015" s="62" t="s">
        <v>68</v>
      </c>
      <c r="C1015" s="73" t="s">
        <v>3093</v>
      </c>
      <c r="D1015" s="63" t="s">
        <v>2938</v>
      </c>
      <c r="E1015" s="64">
        <v>46086</v>
      </c>
      <c r="F1015" s="65" t="s">
        <v>210</v>
      </c>
      <c r="G1015" s="65">
        <v>2026</v>
      </c>
      <c r="H1015" s="63" t="s">
        <v>94</v>
      </c>
      <c r="I1015" s="61" t="s">
        <v>94</v>
      </c>
      <c r="J1015" s="61" t="s">
        <v>31</v>
      </c>
      <c r="K1015" s="28"/>
      <c r="L1015" s="61"/>
      <c r="M1015" s="28"/>
      <c r="N1015" s="96" t="s">
        <v>3196</v>
      </c>
      <c r="O1015" s="61"/>
      <c r="P1015" s="28"/>
      <c r="Q1015" s="61"/>
      <c r="R1015" s="104" t="s">
        <v>112</v>
      </c>
      <c r="S1015" s="104" t="s">
        <v>112</v>
      </c>
      <c r="T1015" s="98"/>
      <c r="U1015" s="18" t="s">
        <v>3094</v>
      </c>
      <c r="V1015" s="60" t="s">
        <v>34</v>
      </c>
      <c r="W1015" s="9">
        <f t="shared" ca="1" si="90"/>
        <v>225</v>
      </c>
      <c r="X1015" s="9" t="str">
        <f t="shared" ca="1" si="91"/>
        <v>Above 6 Months</v>
      </c>
      <c r="Y1015" s="9" t="str">
        <f t="shared" ca="1" si="95"/>
        <v/>
      </c>
      <c r="Z1015" s="9" t="str">
        <f t="shared" ca="1" si="96"/>
        <v/>
      </c>
      <c r="AA1015" s="61"/>
      <c r="AB1015" s="61" t="s">
        <v>5288</v>
      </c>
      <c r="AC1015" s="97" t="str">
        <f t="shared" ca="1" si="97"/>
        <v>Above 6 Months</v>
      </c>
    </row>
    <row r="1016" spans="1:29" ht="25.5" customHeight="1" x14ac:dyDescent="0.25">
      <c r="A1016" s="96">
        <v>1015</v>
      </c>
      <c r="B1016" s="62" t="s">
        <v>73</v>
      </c>
      <c r="C1016" s="73" t="s">
        <v>2970</v>
      </c>
      <c r="D1016" s="63" t="s">
        <v>1644</v>
      </c>
      <c r="E1016" s="64">
        <v>46086</v>
      </c>
      <c r="F1016" s="65" t="s">
        <v>210</v>
      </c>
      <c r="G1016" s="65">
        <v>2026</v>
      </c>
      <c r="H1016" s="63" t="s">
        <v>94</v>
      </c>
      <c r="I1016" s="61" t="s">
        <v>94</v>
      </c>
      <c r="J1016" s="61" t="s">
        <v>31</v>
      </c>
      <c r="K1016" s="28"/>
      <c r="L1016" s="61"/>
      <c r="M1016" s="28"/>
      <c r="N1016" s="96" t="s">
        <v>3196</v>
      </c>
      <c r="O1016" s="61"/>
      <c r="P1016" s="28"/>
      <c r="Q1016" s="61"/>
      <c r="R1016" s="104" t="s">
        <v>50</v>
      </c>
      <c r="S1016" s="104" t="s">
        <v>50</v>
      </c>
      <c r="T1016" s="98"/>
      <c r="U1016" s="18" t="s">
        <v>3076</v>
      </c>
      <c r="V1016" s="60" t="s">
        <v>34</v>
      </c>
      <c r="W1016" s="9">
        <f t="shared" ca="1" si="90"/>
        <v>225</v>
      </c>
      <c r="X1016" s="9" t="str">
        <f t="shared" ca="1" si="91"/>
        <v>Above 6 Months</v>
      </c>
      <c r="Y1016" s="9" t="str">
        <f t="shared" ca="1" si="95"/>
        <v/>
      </c>
      <c r="Z1016" s="9" t="str">
        <f t="shared" ca="1" si="96"/>
        <v/>
      </c>
      <c r="AA1016" s="61"/>
      <c r="AB1016" s="61" t="s">
        <v>5289</v>
      </c>
      <c r="AC1016" s="97" t="str">
        <f t="shared" ca="1" si="97"/>
        <v>Above 6 Months</v>
      </c>
    </row>
    <row r="1017" spans="1:29" ht="25.5" customHeight="1" x14ac:dyDescent="0.25">
      <c r="A1017" s="96">
        <v>1016</v>
      </c>
      <c r="B1017" s="62" t="s">
        <v>64</v>
      </c>
      <c r="C1017" s="73" t="s">
        <v>2947</v>
      </c>
      <c r="D1017" s="63" t="s">
        <v>1027</v>
      </c>
      <c r="E1017" s="64">
        <v>46086</v>
      </c>
      <c r="F1017" s="65" t="s">
        <v>210</v>
      </c>
      <c r="G1017" s="65">
        <v>2026</v>
      </c>
      <c r="H1017" s="63" t="s">
        <v>48</v>
      </c>
      <c r="I1017" s="61" t="s">
        <v>49</v>
      </c>
      <c r="J1017" s="61" t="s">
        <v>31</v>
      </c>
      <c r="K1017" s="28"/>
      <c r="L1017" s="61"/>
      <c r="M1017" s="28"/>
      <c r="N1017" s="96" t="s">
        <v>3196</v>
      </c>
      <c r="O1017" s="61"/>
      <c r="P1017" s="28"/>
      <c r="Q1017" s="61"/>
      <c r="R1017" s="104" t="s">
        <v>112</v>
      </c>
      <c r="S1017" s="104" t="s">
        <v>112</v>
      </c>
      <c r="T1017" s="98"/>
      <c r="U1017" s="18" t="s">
        <v>3111</v>
      </c>
      <c r="V1017" s="60" t="s">
        <v>34</v>
      </c>
      <c r="W1017" s="9">
        <f t="shared" ca="1" si="90"/>
        <v>225</v>
      </c>
      <c r="X1017" s="9" t="str">
        <f t="shared" ca="1" si="91"/>
        <v>Above 6 Months</v>
      </c>
      <c r="Y1017" s="9" t="str">
        <f t="shared" ca="1" si="95"/>
        <v/>
      </c>
      <c r="Z1017" s="9" t="str">
        <f t="shared" ca="1" si="96"/>
        <v/>
      </c>
      <c r="AA1017" s="61"/>
      <c r="AB1017" s="61" t="s">
        <v>5291</v>
      </c>
      <c r="AC1017" s="97" t="str">
        <f t="shared" ca="1" si="97"/>
        <v>Above 6 Months</v>
      </c>
    </row>
    <row r="1018" spans="1:29" ht="25.5" customHeight="1" x14ac:dyDescent="0.25">
      <c r="A1018" s="96">
        <v>1017</v>
      </c>
      <c r="B1018" s="62" t="s">
        <v>90</v>
      </c>
      <c r="C1018" s="73" t="s">
        <v>3007</v>
      </c>
      <c r="D1018" s="63" t="s">
        <v>1331</v>
      </c>
      <c r="E1018" s="64">
        <v>46087</v>
      </c>
      <c r="F1018" s="65" t="s">
        <v>210</v>
      </c>
      <c r="G1018" s="65">
        <v>2026</v>
      </c>
      <c r="H1018" s="63" t="s">
        <v>39</v>
      </c>
      <c r="I1018" s="61" t="s">
        <v>39</v>
      </c>
      <c r="J1018" s="61" t="s">
        <v>31</v>
      </c>
      <c r="K1018" s="28"/>
      <c r="L1018" s="61"/>
      <c r="M1018" s="28"/>
      <c r="N1018" s="96" t="s">
        <v>3196</v>
      </c>
      <c r="O1018" s="61"/>
      <c r="P1018" s="28"/>
      <c r="Q1018" s="61"/>
      <c r="R1018" s="104" t="s">
        <v>112</v>
      </c>
      <c r="S1018" s="104" t="s">
        <v>112</v>
      </c>
      <c r="T1018" s="98"/>
      <c r="U1018" s="18" t="s">
        <v>3109</v>
      </c>
      <c r="V1018" s="60" t="s">
        <v>34</v>
      </c>
      <c r="W1018" s="9">
        <f t="shared" ca="1" si="90"/>
        <v>224</v>
      </c>
      <c r="X1018" s="9" t="str">
        <f t="shared" ca="1" si="91"/>
        <v>Above 6 Months</v>
      </c>
      <c r="Y1018" s="9" t="str">
        <f t="shared" ca="1" si="95"/>
        <v/>
      </c>
      <c r="Z1018" s="9" t="str">
        <f t="shared" ca="1" si="96"/>
        <v/>
      </c>
      <c r="AA1018" s="61"/>
      <c r="AB1018" s="61" t="s">
        <v>5292</v>
      </c>
      <c r="AC1018" s="97" t="str">
        <f t="shared" ca="1" si="97"/>
        <v>Above 6 Months</v>
      </c>
    </row>
    <row r="1019" spans="1:29" ht="25.5" customHeight="1" x14ac:dyDescent="0.25">
      <c r="A1019" s="96">
        <v>1018</v>
      </c>
      <c r="B1019" s="62" t="s">
        <v>68</v>
      </c>
      <c r="C1019" s="73" t="s">
        <v>3080</v>
      </c>
      <c r="D1019" s="63" t="s">
        <v>1315</v>
      </c>
      <c r="E1019" s="64">
        <v>46087</v>
      </c>
      <c r="F1019" s="65" t="s">
        <v>210</v>
      </c>
      <c r="G1019" s="65">
        <v>2026</v>
      </c>
      <c r="H1019" s="63" t="s">
        <v>70</v>
      </c>
      <c r="I1019" s="61" t="s">
        <v>70</v>
      </c>
      <c r="J1019" s="61" t="s">
        <v>70</v>
      </c>
      <c r="K1019" s="28"/>
      <c r="L1019" s="61"/>
      <c r="M1019" s="28"/>
      <c r="N1019" s="96" t="s">
        <v>3196</v>
      </c>
      <c r="O1019" s="61"/>
      <c r="P1019" s="28"/>
      <c r="Q1019" s="61"/>
      <c r="R1019" s="104" t="s">
        <v>112</v>
      </c>
      <c r="S1019" s="104" t="s">
        <v>112</v>
      </c>
      <c r="T1019" s="98"/>
      <c r="U1019" s="18" t="s">
        <v>3081</v>
      </c>
      <c r="V1019" s="60" t="s">
        <v>34</v>
      </c>
      <c r="W1019" s="9">
        <f t="shared" ca="1" si="90"/>
        <v>224</v>
      </c>
      <c r="X1019" s="9" t="str">
        <f t="shared" ca="1" si="91"/>
        <v>Above 6 Months</v>
      </c>
      <c r="Y1019" s="9" t="str">
        <f t="shared" ca="1" si="95"/>
        <v/>
      </c>
      <c r="Z1019" s="9" t="str">
        <f t="shared" ca="1" si="96"/>
        <v/>
      </c>
      <c r="AA1019" s="61"/>
      <c r="AB1019" s="61" t="s">
        <v>5293</v>
      </c>
      <c r="AC1019" s="97" t="str">
        <f t="shared" ca="1" si="97"/>
        <v>Above 6 Months</v>
      </c>
    </row>
    <row r="1020" spans="1:29" ht="25.5" customHeight="1" x14ac:dyDescent="0.25">
      <c r="A1020" s="96">
        <v>1019</v>
      </c>
      <c r="B1020" s="62" t="s">
        <v>68</v>
      </c>
      <c r="C1020" s="73" t="s">
        <v>3103</v>
      </c>
      <c r="D1020" s="63" t="s">
        <v>845</v>
      </c>
      <c r="E1020" s="64">
        <v>46087</v>
      </c>
      <c r="F1020" s="65" t="s">
        <v>210</v>
      </c>
      <c r="G1020" s="65">
        <v>2026</v>
      </c>
      <c r="H1020" s="63" t="s">
        <v>116</v>
      </c>
      <c r="I1020" s="61" t="s">
        <v>116</v>
      </c>
      <c r="J1020" s="61" t="s">
        <v>116</v>
      </c>
      <c r="K1020" s="28"/>
      <c r="L1020" s="61"/>
      <c r="M1020" s="28"/>
      <c r="N1020" s="96" t="s">
        <v>3196</v>
      </c>
      <c r="O1020" s="61"/>
      <c r="P1020" s="28"/>
      <c r="Q1020" s="61"/>
      <c r="R1020" s="104" t="s">
        <v>50</v>
      </c>
      <c r="S1020" s="104" t="s">
        <v>50</v>
      </c>
      <c r="T1020" s="98"/>
      <c r="U1020" s="18" t="s">
        <v>3104</v>
      </c>
      <c r="V1020" s="60" t="s">
        <v>34</v>
      </c>
      <c r="W1020" s="9">
        <f t="shared" ca="1" si="90"/>
        <v>224</v>
      </c>
      <c r="X1020" s="9" t="str">
        <f t="shared" ca="1" si="91"/>
        <v>Above 6 Months</v>
      </c>
      <c r="Y1020" s="9" t="str">
        <f t="shared" ca="1" si="95"/>
        <v/>
      </c>
      <c r="Z1020" s="9" t="str">
        <f t="shared" ca="1" si="96"/>
        <v/>
      </c>
      <c r="AA1020" s="61"/>
      <c r="AB1020" s="61" t="s">
        <v>5294</v>
      </c>
      <c r="AC1020" s="97" t="str">
        <f t="shared" ca="1" si="97"/>
        <v>Above 6 Months</v>
      </c>
    </row>
    <row r="1021" spans="1:29" ht="25.5" customHeight="1" x14ac:dyDescent="0.25">
      <c r="A1021" s="96">
        <v>1020</v>
      </c>
      <c r="B1021" s="62" t="s">
        <v>38</v>
      </c>
      <c r="C1021" s="73" t="s">
        <v>2990</v>
      </c>
      <c r="D1021" s="63" t="s">
        <v>845</v>
      </c>
      <c r="E1021" s="64">
        <v>46088</v>
      </c>
      <c r="F1021" s="65" t="s">
        <v>210</v>
      </c>
      <c r="G1021" s="65">
        <v>2026</v>
      </c>
      <c r="H1021" s="63" t="s">
        <v>116</v>
      </c>
      <c r="I1021" s="61" t="s">
        <v>116</v>
      </c>
      <c r="J1021" s="61" t="s">
        <v>116</v>
      </c>
      <c r="K1021" s="28"/>
      <c r="L1021" s="61"/>
      <c r="M1021" s="28"/>
      <c r="N1021" s="96" t="s">
        <v>3196</v>
      </c>
      <c r="O1021" s="61"/>
      <c r="P1021" s="28"/>
      <c r="Q1021" s="61"/>
      <c r="R1021" s="104" t="s">
        <v>50</v>
      </c>
      <c r="S1021" s="104" t="s">
        <v>50</v>
      </c>
      <c r="T1021" s="98"/>
      <c r="U1021" s="18" t="s">
        <v>3083</v>
      </c>
      <c r="V1021" s="60" t="s">
        <v>34</v>
      </c>
      <c r="W1021" s="9">
        <f t="shared" ca="1" si="90"/>
        <v>223</v>
      </c>
      <c r="X1021" s="9" t="str">
        <f t="shared" ca="1" si="91"/>
        <v>Above 6 Months</v>
      </c>
      <c r="Y1021" s="9" t="str">
        <f t="shared" ca="1" si="95"/>
        <v/>
      </c>
      <c r="Z1021" s="9" t="str">
        <f t="shared" ca="1" si="96"/>
        <v/>
      </c>
      <c r="AA1021" s="61"/>
      <c r="AB1021" s="61" t="s">
        <v>5299</v>
      </c>
      <c r="AC1021" s="97" t="str">
        <f t="shared" ca="1" si="97"/>
        <v>Above 6 Months</v>
      </c>
    </row>
    <row r="1022" spans="1:29" ht="25.5" customHeight="1" x14ac:dyDescent="0.25">
      <c r="A1022" s="96">
        <v>1021</v>
      </c>
      <c r="B1022" s="62" t="s">
        <v>68</v>
      </c>
      <c r="C1022" s="73" t="s">
        <v>3059</v>
      </c>
      <c r="D1022" s="63" t="s">
        <v>1315</v>
      </c>
      <c r="E1022" s="64">
        <v>46088</v>
      </c>
      <c r="F1022" s="65" t="s">
        <v>210</v>
      </c>
      <c r="G1022" s="65">
        <v>2026</v>
      </c>
      <c r="H1022" s="63" t="s">
        <v>70</v>
      </c>
      <c r="I1022" s="61" t="s">
        <v>70</v>
      </c>
      <c r="J1022" s="61" t="s">
        <v>70</v>
      </c>
      <c r="K1022" s="28"/>
      <c r="L1022" s="61"/>
      <c r="M1022" s="28"/>
      <c r="N1022" s="96" t="s">
        <v>3196</v>
      </c>
      <c r="O1022" s="61"/>
      <c r="P1022" s="28"/>
      <c r="Q1022" s="61"/>
      <c r="R1022" s="104" t="s">
        <v>173</v>
      </c>
      <c r="S1022" s="104" t="s">
        <v>177</v>
      </c>
      <c r="T1022" s="98">
        <v>46097</v>
      </c>
      <c r="U1022" s="18" t="s">
        <v>3060</v>
      </c>
      <c r="V1022" s="60" t="s">
        <v>34</v>
      </c>
      <c r="W1022" s="9">
        <f t="shared" ca="1" si="90"/>
        <v>223</v>
      </c>
      <c r="X1022" s="9" t="str">
        <f t="shared" ca="1" si="91"/>
        <v>Above 6 Months</v>
      </c>
      <c r="Y1022" s="9">
        <f t="shared" ca="1" si="95"/>
        <v>214</v>
      </c>
      <c r="Z1022" s="9" t="str">
        <f t="shared" ca="1" si="96"/>
        <v>Above 6 Months</v>
      </c>
      <c r="AA1022" s="61"/>
      <c r="AB1022" s="61" t="s">
        <v>5301</v>
      </c>
      <c r="AC1022" s="97" t="str">
        <f t="shared" ca="1" si="97"/>
        <v>Above 6 Months</v>
      </c>
    </row>
    <row r="1023" spans="1:29" ht="25.5" customHeight="1" x14ac:dyDescent="0.25">
      <c r="A1023" s="96">
        <v>1022</v>
      </c>
      <c r="B1023" s="62" t="s">
        <v>74</v>
      </c>
      <c r="C1023" s="73" t="s">
        <v>2974</v>
      </c>
      <c r="D1023" s="63" t="s">
        <v>1354</v>
      </c>
      <c r="E1023" s="64">
        <v>46088</v>
      </c>
      <c r="F1023" s="65" t="s">
        <v>210</v>
      </c>
      <c r="G1023" s="65">
        <v>2026</v>
      </c>
      <c r="H1023" s="63" t="s">
        <v>103</v>
      </c>
      <c r="I1023" s="61" t="s">
        <v>49</v>
      </c>
      <c r="J1023" s="61" t="s">
        <v>31</v>
      </c>
      <c r="K1023" s="28"/>
      <c r="L1023" s="61"/>
      <c r="M1023" s="28"/>
      <c r="N1023" s="96" t="s">
        <v>3196</v>
      </c>
      <c r="O1023" s="61"/>
      <c r="P1023" s="28"/>
      <c r="Q1023" s="61"/>
      <c r="R1023" s="104" t="s">
        <v>112</v>
      </c>
      <c r="S1023" s="104" t="s">
        <v>112</v>
      </c>
      <c r="T1023" s="98"/>
      <c r="U1023" s="18" t="s">
        <v>3071</v>
      </c>
      <c r="V1023" s="60" t="s">
        <v>34</v>
      </c>
      <c r="W1023" s="9">
        <f t="shared" ca="1" si="90"/>
        <v>223</v>
      </c>
      <c r="X1023" s="9" t="str">
        <f t="shared" ca="1" si="91"/>
        <v>Above 6 Months</v>
      </c>
      <c r="Y1023" s="9" t="str">
        <f t="shared" ca="1" si="95"/>
        <v/>
      </c>
      <c r="Z1023" s="9" t="str">
        <f t="shared" ca="1" si="96"/>
        <v/>
      </c>
      <c r="AA1023" s="61"/>
      <c r="AB1023" s="61" t="s">
        <v>5303</v>
      </c>
      <c r="AC1023" s="97" t="str">
        <f t="shared" ca="1" si="97"/>
        <v>Above 6 Months</v>
      </c>
    </row>
    <row r="1024" spans="1:29" ht="25.5" customHeight="1" x14ac:dyDescent="0.25">
      <c r="A1024" s="96">
        <v>1023</v>
      </c>
      <c r="B1024" s="62" t="s">
        <v>89</v>
      </c>
      <c r="C1024" s="73" t="s">
        <v>3043</v>
      </c>
      <c r="D1024" s="63" t="s">
        <v>980</v>
      </c>
      <c r="E1024" s="64">
        <v>46089</v>
      </c>
      <c r="F1024" s="65" t="s">
        <v>210</v>
      </c>
      <c r="G1024" s="65">
        <v>2026</v>
      </c>
      <c r="H1024" s="63" t="s">
        <v>77</v>
      </c>
      <c r="I1024" s="61" t="s">
        <v>72</v>
      </c>
      <c r="J1024" s="61" t="s">
        <v>31</v>
      </c>
      <c r="K1024" s="28"/>
      <c r="L1024" s="61"/>
      <c r="M1024" s="28"/>
      <c r="N1024" s="96" t="s">
        <v>3196</v>
      </c>
      <c r="O1024" s="61"/>
      <c r="P1024" s="28"/>
      <c r="Q1024" s="61"/>
      <c r="R1024" s="104" t="s">
        <v>112</v>
      </c>
      <c r="S1024" s="104" t="s">
        <v>112</v>
      </c>
      <c r="T1024" s="98"/>
      <c r="U1024" s="18" t="s">
        <v>3092</v>
      </c>
      <c r="V1024" s="60" t="s">
        <v>34</v>
      </c>
      <c r="W1024" s="9">
        <f t="shared" ca="1" si="90"/>
        <v>222</v>
      </c>
      <c r="X1024" s="9" t="str">
        <f t="shared" ca="1" si="91"/>
        <v>Above 6 Months</v>
      </c>
      <c r="Y1024" s="9" t="str">
        <f t="shared" ca="1" si="95"/>
        <v/>
      </c>
      <c r="Z1024" s="9" t="str">
        <f t="shared" ca="1" si="96"/>
        <v/>
      </c>
      <c r="AA1024" s="61"/>
      <c r="AB1024" s="61" t="s">
        <v>5305</v>
      </c>
      <c r="AC1024" s="97" t="str">
        <f t="shared" ca="1" si="97"/>
        <v>Above 6 Months</v>
      </c>
    </row>
    <row r="1025" spans="1:29" ht="25.5" customHeight="1" x14ac:dyDescent="0.25">
      <c r="A1025" s="96">
        <v>1024</v>
      </c>
      <c r="B1025" s="62" t="s">
        <v>65</v>
      </c>
      <c r="C1025" s="73" t="s">
        <v>2954</v>
      </c>
      <c r="D1025" s="63" t="s">
        <v>1458</v>
      </c>
      <c r="E1025" s="64">
        <v>46090</v>
      </c>
      <c r="F1025" s="65" t="s">
        <v>210</v>
      </c>
      <c r="G1025" s="65">
        <v>2026</v>
      </c>
      <c r="H1025" s="63" t="s">
        <v>148</v>
      </c>
      <c r="I1025" s="61" t="s">
        <v>39</v>
      </c>
      <c r="J1025" s="61" t="s">
        <v>31</v>
      </c>
      <c r="K1025" s="28"/>
      <c r="L1025" s="61"/>
      <c r="M1025" s="28"/>
      <c r="N1025" s="96" t="s">
        <v>3196</v>
      </c>
      <c r="O1025" s="61"/>
      <c r="P1025" s="28"/>
      <c r="Q1025" s="61"/>
      <c r="R1025" s="104" t="s">
        <v>50</v>
      </c>
      <c r="S1025" s="104" t="s">
        <v>50</v>
      </c>
      <c r="T1025" s="98"/>
      <c r="U1025" s="18" t="s">
        <v>3069</v>
      </c>
      <c r="V1025" s="60" t="s">
        <v>34</v>
      </c>
      <c r="W1025" s="9">
        <f t="shared" ca="1" si="90"/>
        <v>221</v>
      </c>
      <c r="X1025" s="9" t="str">
        <f t="shared" ca="1" si="91"/>
        <v>Above 6 Months</v>
      </c>
      <c r="Y1025" s="9" t="str">
        <f t="shared" ca="1" si="95"/>
        <v/>
      </c>
      <c r="Z1025" s="9" t="str">
        <f t="shared" ca="1" si="96"/>
        <v/>
      </c>
      <c r="AA1025" s="61"/>
      <c r="AB1025" s="61" t="s">
        <v>5307</v>
      </c>
      <c r="AC1025" s="97" t="str">
        <f t="shared" ca="1" si="97"/>
        <v>Above 6 Months</v>
      </c>
    </row>
    <row r="1026" spans="1:29" ht="25.5" customHeight="1" x14ac:dyDescent="0.25">
      <c r="A1026" s="96">
        <v>1025</v>
      </c>
      <c r="B1026" s="62" t="s">
        <v>64</v>
      </c>
      <c r="C1026" s="73" t="s">
        <v>2954</v>
      </c>
      <c r="D1026" s="63" t="s">
        <v>227</v>
      </c>
      <c r="E1026" s="64">
        <v>46090</v>
      </c>
      <c r="F1026" s="65" t="s">
        <v>210</v>
      </c>
      <c r="G1026" s="65">
        <v>2026</v>
      </c>
      <c r="H1026" s="63" t="s">
        <v>59</v>
      </c>
      <c r="I1026" s="61" t="s">
        <v>59</v>
      </c>
      <c r="J1026" s="61" t="s">
        <v>60</v>
      </c>
      <c r="K1026" s="28"/>
      <c r="L1026" s="61"/>
      <c r="M1026" s="28"/>
      <c r="N1026" s="96" t="s">
        <v>3196</v>
      </c>
      <c r="O1026" s="61"/>
      <c r="P1026" s="28"/>
      <c r="Q1026" s="61"/>
      <c r="R1026" s="104" t="s">
        <v>112</v>
      </c>
      <c r="S1026" s="104" t="s">
        <v>112</v>
      </c>
      <c r="T1026" s="98"/>
      <c r="U1026" s="18" t="s">
        <v>3102</v>
      </c>
      <c r="V1026" s="60" t="s">
        <v>34</v>
      </c>
      <c r="W1026" s="9">
        <f t="shared" ref="W1026:W1089" ca="1" si="98">IF(N1026="UI",DATEDIF(E1026,TODAY(),"D"),"")</f>
        <v>221</v>
      </c>
      <c r="X1026" s="9" t="str">
        <f t="shared" ref="X1026:X1089" ca="1" si="99">IF(N1026="UI",IF(W1026&gt;365,"Above 1 Year",IF(AND(W1026&lt;=365,W1026&gt;180),"Above 6 Months",IF(AND(W1026&lt;=180,W1026&gt;90),"Above 3 Months",IF(AND(W1026&lt;=90,W1026&gt;60),"Above 60 Days",IF(AND(W1026&lt;=60,W1026&gt;45),"45 to 60 Days","Below 45 Days"))))),"")</f>
        <v>Above 6 Months</v>
      </c>
      <c r="Y1026" s="9" t="str">
        <f t="shared" ca="1" si="95"/>
        <v/>
      </c>
      <c r="Z1026" s="9" t="str">
        <f t="shared" ca="1" si="96"/>
        <v/>
      </c>
      <c r="AA1026" s="61"/>
      <c r="AB1026" s="61" t="s">
        <v>5308</v>
      </c>
      <c r="AC1026" s="97" t="str">
        <f t="shared" ca="1" si="97"/>
        <v>Above 6 Months</v>
      </c>
    </row>
    <row r="1027" spans="1:29" ht="25.5" customHeight="1" x14ac:dyDescent="0.25">
      <c r="A1027" s="96">
        <v>1026</v>
      </c>
      <c r="B1027" s="62" t="s">
        <v>38</v>
      </c>
      <c r="C1027" s="73" t="s">
        <v>3016</v>
      </c>
      <c r="D1027" s="63" t="s">
        <v>845</v>
      </c>
      <c r="E1027" s="64">
        <v>46091</v>
      </c>
      <c r="F1027" s="65" t="s">
        <v>210</v>
      </c>
      <c r="G1027" s="65">
        <v>2026</v>
      </c>
      <c r="H1027" s="63" t="s">
        <v>116</v>
      </c>
      <c r="I1027" s="61" t="s">
        <v>116</v>
      </c>
      <c r="J1027" s="61" t="s">
        <v>116</v>
      </c>
      <c r="K1027" s="28"/>
      <c r="L1027" s="61"/>
      <c r="M1027" s="28"/>
      <c r="N1027" s="96" t="s">
        <v>3196</v>
      </c>
      <c r="O1027" s="61"/>
      <c r="P1027" s="28"/>
      <c r="Q1027" s="61"/>
      <c r="R1027" s="104" t="s">
        <v>50</v>
      </c>
      <c r="S1027" s="104" t="s">
        <v>50</v>
      </c>
      <c r="T1027" s="98"/>
      <c r="U1027" s="18" t="s">
        <v>3077</v>
      </c>
      <c r="V1027" s="60" t="s">
        <v>34</v>
      </c>
      <c r="W1027" s="9">
        <f t="shared" ca="1" si="98"/>
        <v>220</v>
      </c>
      <c r="X1027" s="9" t="str">
        <f t="shared" ca="1" si="99"/>
        <v>Above 6 Months</v>
      </c>
      <c r="Y1027" s="9" t="str">
        <f t="shared" ca="1" si="95"/>
        <v/>
      </c>
      <c r="Z1027" s="9" t="str">
        <f t="shared" ca="1" si="96"/>
        <v/>
      </c>
      <c r="AA1027" s="61"/>
      <c r="AB1027" s="61" t="s">
        <v>5310</v>
      </c>
      <c r="AC1027" s="97" t="str">
        <f t="shared" ca="1" si="97"/>
        <v>Above 6 Months</v>
      </c>
    </row>
    <row r="1028" spans="1:29" ht="25.5" customHeight="1" x14ac:dyDescent="0.25">
      <c r="A1028" s="96">
        <v>1027</v>
      </c>
      <c r="B1028" s="62" t="s">
        <v>98</v>
      </c>
      <c r="C1028" s="73" t="s">
        <v>2910</v>
      </c>
      <c r="D1028" s="63" t="s">
        <v>1799</v>
      </c>
      <c r="E1028" s="64">
        <v>46091</v>
      </c>
      <c r="F1028" s="65" t="s">
        <v>210</v>
      </c>
      <c r="G1028" s="65">
        <v>2026</v>
      </c>
      <c r="H1028" s="63" t="s">
        <v>53</v>
      </c>
      <c r="I1028" s="61" t="s">
        <v>54</v>
      </c>
      <c r="J1028" s="61" t="s">
        <v>31</v>
      </c>
      <c r="K1028" s="28"/>
      <c r="L1028" s="61"/>
      <c r="M1028" s="28"/>
      <c r="N1028" s="96" t="s">
        <v>3196</v>
      </c>
      <c r="O1028" s="61"/>
      <c r="P1028" s="28"/>
      <c r="Q1028" s="61"/>
      <c r="R1028" s="104" t="s">
        <v>50</v>
      </c>
      <c r="S1028" s="104" t="s">
        <v>50</v>
      </c>
      <c r="T1028" s="98"/>
      <c r="U1028" s="18" t="s">
        <v>3091</v>
      </c>
      <c r="V1028" s="60" t="s">
        <v>34</v>
      </c>
      <c r="W1028" s="9">
        <f t="shared" ca="1" si="98"/>
        <v>220</v>
      </c>
      <c r="X1028" s="9" t="str">
        <f t="shared" ca="1" si="99"/>
        <v>Above 6 Months</v>
      </c>
      <c r="Y1028" s="9" t="str">
        <f t="shared" ca="1" si="95"/>
        <v/>
      </c>
      <c r="Z1028" s="9" t="str">
        <f t="shared" ca="1" si="96"/>
        <v/>
      </c>
      <c r="AA1028" s="61"/>
      <c r="AB1028" s="61" t="s">
        <v>5311</v>
      </c>
      <c r="AC1028" s="97" t="str">
        <f t="shared" ca="1" si="97"/>
        <v>Above 6 Months</v>
      </c>
    </row>
    <row r="1029" spans="1:29" ht="25.5" customHeight="1" x14ac:dyDescent="0.25">
      <c r="A1029" s="96">
        <v>1028</v>
      </c>
      <c r="B1029" s="62" t="s">
        <v>38</v>
      </c>
      <c r="C1029" s="73" t="s">
        <v>3017</v>
      </c>
      <c r="D1029" s="63" t="s">
        <v>845</v>
      </c>
      <c r="E1029" s="64">
        <v>46092</v>
      </c>
      <c r="F1029" s="65" t="s">
        <v>210</v>
      </c>
      <c r="G1029" s="65">
        <v>2026</v>
      </c>
      <c r="H1029" s="63" t="s">
        <v>116</v>
      </c>
      <c r="I1029" s="61" t="s">
        <v>116</v>
      </c>
      <c r="J1029" s="61" t="s">
        <v>116</v>
      </c>
      <c r="K1029" s="28"/>
      <c r="L1029" s="61"/>
      <c r="M1029" s="28"/>
      <c r="N1029" s="96" t="s">
        <v>3196</v>
      </c>
      <c r="O1029" s="61"/>
      <c r="P1029" s="28"/>
      <c r="Q1029" s="61"/>
      <c r="R1029" s="104" t="s">
        <v>2664</v>
      </c>
      <c r="S1029" s="104" t="s">
        <v>2664</v>
      </c>
      <c r="T1029" s="98">
        <v>46248</v>
      </c>
      <c r="U1029" s="18" t="s">
        <v>3112</v>
      </c>
      <c r="V1029" s="60" t="s">
        <v>34</v>
      </c>
      <c r="W1029" s="9">
        <f t="shared" ca="1" si="98"/>
        <v>219</v>
      </c>
      <c r="X1029" s="9" t="str">
        <f t="shared" ca="1" si="99"/>
        <v>Above 6 Months</v>
      </c>
      <c r="Y1029" s="9">
        <f t="shared" ca="1" si="95"/>
        <v>63</v>
      </c>
      <c r="Z1029" s="9" t="str">
        <f t="shared" ca="1" si="96"/>
        <v>Above 60 Days</v>
      </c>
      <c r="AA1029" s="61"/>
      <c r="AB1029" s="61" t="s">
        <v>5312</v>
      </c>
      <c r="AC1029" s="97" t="str">
        <f t="shared" ca="1" si="97"/>
        <v>Above 6 Months</v>
      </c>
    </row>
    <row r="1030" spans="1:29" ht="25.5" customHeight="1" x14ac:dyDescent="0.25">
      <c r="A1030" s="96">
        <v>1029</v>
      </c>
      <c r="B1030" s="62" t="s">
        <v>68</v>
      </c>
      <c r="C1030" s="73" t="s">
        <v>3088</v>
      </c>
      <c r="D1030" s="63" t="s">
        <v>1027</v>
      </c>
      <c r="E1030" s="64">
        <v>46092</v>
      </c>
      <c r="F1030" s="65" t="s">
        <v>210</v>
      </c>
      <c r="G1030" s="65">
        <v>2026</v>
      </c>
      <c r="H1030" s="63" t="s">
        <v>48</v>
      </c>
      <c r="I1030" s="61" t="s">
        <v>49</v>
      </c>
      <c r="J1030" s="61" t="s">
        <v>31</v>
      </c>
      <c r="K1030" s="28"/>
      <c r="L1030" s="61"/>
      <c r="M1030" s="28"/>
      <c r="N1030" s="96" t="s">
        <v>3196</v>
      </c>
      <c r="O1030" s="61"/>
      <c r="P1030" s="28"/>
      <c r="Q1030" s="61"/>
      <c r="R1030" s="104" t="s">
        <v>112</v>
      </c>
      <c r="S1030" s="104" t="s">
        <v>112</v>
      </c>
      <c r="T1030" s="98"/>
      <c r="U1030" s="18" t="s">
        <v>3089</v>
      </c>
      <c r="V1030" s="60" t="s">
        <v>34</v>
      </c>
      <c r="W1030" s="9">
        <f t="shared" ca="1" si="98"/>
        <v>219</v>
      </c>
      <c r="X1030" s="9" t="str">
        <f t="shared" ca="1" si="99"/>
        <v>Above 6 Months</v>
      </c>
      <c r="Y1030" s="9" t="str">
        <f t="shared" ca="1" si="95"/>
        <v/>
      </c>
      <c r="Z1030" s="9" t="str">
        <f t="shared" ca="1" si="96"/>
        <v/>
      </c>
      <c r="AA1030" s="61"/>
      <c r="AB1030" s="61" t="s">
        <v>5313</v>
      </c>
      <c r="AC1030" s="97" t="str">
        <f t="shared" ca="1" si="97"/>
        <v>Above 6 Months</v>
      </c>
    </row>
    <row r="1031" spans="1:29" ht="25.5" customHeight="1" x14ac:dyDescent="0.25">
      <c r="A1031" s="96">
        <v>1030</v>
      </c>
      <c r="B1031" s="62" t="s">
        <v>74</v>
      </c>
      <c r="C1031" s="73" t="s">
        <v>2977</v>
      </c>
      <c r="D1031" s="63" t="s">
        <v>1315</v>
      </c>
      <c r="E1031" s="64">
        <v>46092</v>
      </c>
      <c r="F1031" s="65" t="s">
        <v>210</v>
      </c>
      <c r="G1031" s="65">
        <v>2026</v>
      </c>
      <c r="H1031" s="63" t="s">
        <v>70</v>
      </c>
      <c r="I1031" s="61" t="s">
        <v>70</v>
      </c>
      <c r="J1031" s="61" t="s">
        <v>70</v>
      </c>
      <c r="K1031" s="28"/>
      <c r="L1031" s="61"/>
      <c r="M1031" s="28"/>
      <c r="N1031" s="96" t="s">
        <v>3196</v>
      </c>
      <c r="O1031" s="61"/>
      <c r="P1031" s="28"/>
      <c r="Q1031" s="61"/>
      <c r="R1031" s="104" t="s">
        <v>173</v>
      </c>
      <c r="S1031" s="104" t="s">
        <v>172</v>
      </c>
      <c r="T1031" s="98">
        <v>46104</v>
      </c>
      <c r="U1031" s="18" t="s">
        <v>3090</v>
      </c>
      <c r="V1031" s="60" t="s">
        <v>34</v>
      </c>
      <c r="W1031" s="9">
        <f t="shared" ca="1" si="98"/>
        <v>219</v>
      </c>
      <c r="X1031" s="9" t="str">
        <f t="shared" ca="1" si="99"/>
        <v>Above 6 Months</v>
      </c>
      <c r="Y1031" s="9">
        <f t="shared" ca="1" si="95"/>
        <v>207</v>
      </c>
      <c r="Z1031" s="9" t="str">
        <f t="shared" ca="1" si="96"/>
        <v>Above 6 Months</v>
      </c>
      <c r="AA1031" s="61"/>
      <c r="AB1031" s="61" t="s">
        <v>5315</v>
      </c>
      <c r="AC1031" s="97" t="str">
        <f t="shared" ca="1" si="97"/>
        <v>Above 6 Months</v>
      </c>
    </row>
    <row r="1032" spans="1:29" ht="25.5" customHeight="1" x14ac:dyDescent="0.25">
      <c r="A1032" s="96">
        <v>1031</v>
      </c>
      <c r="B1032" s="62" t="s">
        <v>104</v>
      </c>
      <c r="C1032" s="73" t="s">
        <v>2944</v>
      </c>
      <c r="D1032" s="63" t="s">
        <v>845</v>
      </c>
      <c r="E1032" s="64">
        <v>46093</v>
      </c>
      <c r="F1032" s="65" t="s">
        <v>210</v>
      </c>
      <c r="G1032" s="65">
        <v>2026</v>
      </c>
      <c r="H1032" s="63" t="s">
        <v>116</v>
      </c>
      <c r="I1032" s="61" t="s">
        <v>116</v>
      </c>
      <c r="J1032" s="61" t="s">
        <v>116</v>
      </c>
      <c r="K1032" s="28"/>
      <c r="L1032" s="61"/>
      <c r="M1032" s="28"/>
      <c r="N1032" s="96" t="s">
        <v>3196</v>
      </c>
      <c r="O1032" s="61"/>
      <c r="P1032" s="28"/>
      <c r="Q1032" s="61"/>
      <c r="R1032" s="104" t="s">
        <v>50</v>
      </c>
      <c r="S1032" s="104" t="s">
        <v>50</v>
      </c>
      <c r="T1032" s="98"/>
      <c r="U1032" s="18" t="s">
        <v>3122</v>
      </c>
      <c r="V1032" s="60" t="s">
        <v>34</v>
      </c>
      <c r="W1032" s="9">
        <f t="shared" ca="1" si="98"/>
        <v>218</v>
      </c>
      <c r="X1032" s="9" t="str">
        <f t="shared" ca="1" si="99"/>
        <v>Above 6 Months</v>
      </c>
      <c r="Y1032" s="9" t="str">
        <f t="shared" ca="1" si="95"/>
        <v/>
      </c>
      <c r="Z1032" s="9" t="str">
        <f t="shared" ca="1" si="96"/>
        <v/>
      </c>
      <c r="AA1032" s="61"/>
      <c r="AB1032" s="61" t="s">
        <v>5317</v>
      </c>
      <c r="AC1032" s="97" t="str">
        <f t="shared" ca="1" si="97"/>
        <v>Above 6 Months</v>
      </c>
    </row>
    <row r="1033" spans="1:29" ht="25.5" customHeight="1" x14ac:dyDescent="0.25">
      <c r="A1033" s="96">
        <v>1032</v>
      </c>
      <c r="B1033" s="62" t="s">
        <v>105</v>
      </c>
      <c r="C1033" s="73" t="s">
        <v>2960</v>
      </c>
      <c r="D1033" s="63" t="s">
        <v>3150</v>
      </c>
      <c r="E1033" s="64">
        <v>46095</v>
      </c>
      <c r="F1033" s="65" t="s">
        <v>210</v>
      </c>
      <c r="G1033" s="65">
        <v>2026</v>
      </c>
      <c r="H1033" s="63" t="s">
        <v>39</v>
      </c>
      <c r="I1033" s="61" t="s">
        <v>39</v>
      </c>
      <c r="J1033" s="61" t="s">
        <v>31</v>
      </c>
      <c r="K1033" s="28"/>
      <c r="L1033" s="61"/>
      <c r="M1033" s="28"/>
      <c r="N1033" s="96" t="s">
        <v>3196</v>
      </c>
      <c r="O1033" s="61"/>
      <c r="P1033" s="28"/>
      <c r="Q1033" s="61"/>
      <c r="R1033" s="104" t="s">
        <v>40</v>
      </c>
      <c r="S1033" s="104" t="s">
        <v>40</v>
      </c>
      <c r="T1033" s="98"/>
      <c r="U1033" s="18" t="s">
        <v>3151</v>
      </c>
      <c r="V1033" s="60" t="s">
        <v>34</v>
      </c>
      <c r="W1033" s="9">
        <f t="shared" ca="1" si="98"/>
        <v>216</v>
      </c>
      <c r="X1033" s="9" t="str">
        <f t="shared" ca="1" si="99"/>
        <v>Above 6 Months</v>
      </c>
      <c r="Y1033" s="9" t="str">
        <f t="shared" ca="1" si="95"/>
        <v/>
      </c>
      <c r="Z1033" s="9" t="str">
        <f t="shared" ca="1" si="96"/>
        <v/>
      </c>
      <c r="AA1033" s="61"/>
      <c r="AB1033" s="61" t="s">
        <v>5321</v>
      </c>
      <c r="AC1033" s="97" t="str">
        <f t="shared" ca="1" si="97"/>
        <v>Above 6 Months</v>
      </c>
    </row>
    <row r="1034" spans="1:29" ht="25.5" customHeight="1" x14ac:dyDescent="0.25">
      <c r="A1034" s="96">
        <v>1033</v>
      </c>
      <c r="B1034" s="62" t="s">
        <v>95</v>
      </c>
      <c r="C1034" s="73" t="s">
        <v>2866</v>
      </c>
      <c r="D1034" s="63" t="s">
        <v>1381</v>
      </c>
      <c r="E1034" s="64">
        <v>46095</v>
      </c>
      <c r="F1034" s="65" t="s">
        <v>210</v>
      </c>
      <c r="G1034" s="65">
        <v>2026</v>
      </c>
      <c r="H1034" s="63" t="s">
        <v>80</v>
      </c>
      <c r="I1034" s="61" t="s">
        <v>154</v>
      </c>
      <c r="J1034" s="61" t="s">
        <v>31</v>
      </c>
      <c r="K1034" s="28"/>
      <c r="L1034" s="61"/>
      <c r="M1034" s="28"/>
      <c r="N1034" s="96" t="s">
        <v>3196</v>
      </c>
      <c r="O1034" s="61"/>
      <c r="P1034" s="28"/>
      <c r="Q1034" s="61"/>
      <c r="R1034" s="104" t="s">
        <v>50</v>
      </c>
      <c r="S1034" s="104" t="s">
        <v>50</v>
      </c>
      <c r="T1034" s="98"/>
      <c r="U1034" s="18" t="s">
        <v>3142</v>
      </c>
      <c r="V1034" s="60" t="s">
        <v>34</v>
      </c>
      <c r="W1034" s="9">
        <f t="shared" ca="1" si="98"/>
        <v>216</v>
      </c>
      <c r="X1034" s="9" t="str">
        <f t="shared" ca="1" si="99"/>
        <v>Above 6 Months</v>
      </c>
      <c r="Y1034" s="9" t="str">
        <f t="shared" ca="1" si="95"/>
        <v/>
      </c>
      <c r="Z1034" s="9" t="str">
        <f t="shared" ca="1" si="96"/>
        <v/>
      </c>
      <c r="AA1034" s="61"/>
      <c r="AB1034" s="61" t="s">
        <v>5323</v>
      </c>
      <c r="AC1034" s="97" t="str">
        <f t="shared" ca="1" si="97"/>
        <v>Above 6 Months</v>
      </c>
    </row>
    <row r="1035" spans="1:29" ht="25.5" customHeight="1" x14ac:dyDescent="0.25">
      <c r="A1035" s="96">
        <v>1034</v>
      </c>
      <c r="B1035" s="62" t="s">
        <v>55</v>
      </c>
      <c r="C1035" s="73" t="s">
        <v>2947</v>
      </c>
      <c r="D1035" s="63" t="s">
        <v>1354</v>
      </c>
      <c r="E1035" s="64">
        <v>46096</v>
      </c>
      <c r="F1035" s="65" t="s">
        <v>210</v>
      </c>
      <c r="G1035" s="65">
        <v>2026</v>
      </c>
      <c r="H1035" s="63" t="s">
        <v>103</v>
      </c>
      <c r="I1035" s="61" t="s">
        <v>49</v>
      </c>
      <c r="J1035" s="61" t="s">
        <v>31</v>
      </c>
      <c r="K1035" s="28"/>
      <c r="L1035" s="61"/>
      <c r="M1035" s="28"/>
      <c r="N1035" s="96" t="s">
        <v>3196</v>
      </c>
      <c r="O1035" s="61"/>
      <c r="P1035" s="28"/>
      <c r="Q1035" s="61"/>
      <c r="R1035" s="104" t="s">
        <v>112</v>
      </c>
      <c r="S1035" s="104" t="s">
        <v>112</v>
      </c>
      <c r="T1035" s="98"/>
      <c r="U1035" s="18" t="s">
        <v>3130</v>
      </c>
      <c r="V1035" s="60" t="s">
        <v>34</v>
      </c>
      <c r="W1035" s="9">
        <f t="shared" ca="1" si="98"/>
        <v>215</v>
      </c>
      <c r="X1035" s="9" t="str">
        <f t="shared" ca="1" si="99"/>
        <v>Above 6 Months</v>
      </c>
      <c r="Y1035" s="9" t="str">
        <f t="shared" ca="1" si="95"/>
        <v/>
      </c>
      <c r="Z1035" s="9" t="str">
        <f t="shared" ca="1" si="96"/>
        <v/>
      </c>
      <c r="AA1035" s="61"/>
      <c r="AB1035" s="61" t="s">
        <v>5325</v>
      </c>
      <c r="AC1035" s="97" t="str">
        <f t="shared" ca="1" si="97"/>
        <v>Above 6 Months</v>
      </c>
    </row>
    <row r="1036" spans="1:29" ht="25.5" customHeight="1" x14ac:dyDescent="0.25">
      <c r="A1036" s="96">
        <v>1035</v>
      </c>
      <c r="B1036" s="62" t="s">
        <v>114</v>
      </c>
      <c r="C1036" s="73" t="s">
        <v>3003</v>
      </c>
      <c r="D1036" s="63" t="s">
        <v>845</v>
      </c>
      <c r="E1036" s="64">
        <v>46097</v>
      </c>
      <c r="F1036" s="65" t="s">
        <v>210</v>
      </c>
      <c r="G1036" s="65">
        <v>2026</v>
      </c>
      <c r="H1036" s="63" t="s">
        <v>116</v>
      </c>
      <c r="I1036" s="61" t="s">
        <v>116</v>
      </c>
      <c r="J1036" s="61" t="s">
        <v>116</v>
      </c>
      <c r="K1036" s="28"/>
      <c r="L1036" s="61"/>
      <c r="M1036" s="28"/>
      <c r="N1036" s="96" t="s">
        <v>3196</v>
      </c>
      <c r="O1036" s="61"/>
      <c r="P1036" s="28"/>
      <c r="Q1036" s="61"/>
      <c r="R1036" s="104" t="s">
        <v>50</v>
      </c>
      <c r="S1036" s="104" t="s">
        <v>50</v>
      </c>
      <c r="T1036" s="98"/>
      <c r="U1036" s="18" t="s">
        <v>3138</v>
      </c>
      <c r="V1036" s="60" t="s">
        <v>34</v>
      </c>
      <c r="W1036" s="9">
        <f t="shared" ca="1" si="98"/>
        <v>214</v>
      </c>
      <c r="X1036" s="9" t="str">
        <f t="shared" ca="1" si="99"/>
        <v>Above 6 Months</v>
      </c>
      <c r="Y1036" s="9" t="str">
        <f t="shared" ca="1" si="95"/>
        <v/>
      </c>
      <c r="Z1036" s="9" t="str">
        <f t="shared" ca="1" si="96"/>
        <v/>
      </c>
      <c r="AA1036" s="61"/>
      <c r="AB1036" s="61" t="s">
        <v>5329</v>
      </c>
      <c r="AC1036" s="97" t="str">
        <f t="shared" ca="1" si="97"/>
        <v>Above 6 Months</v>
      </c>
    </row>
    <row r="1037" spans="1:29" ht="25.5" customHeight="1" x14ac:dyDescent="0.25">
      <c r="A1037" s="96">
        <v>1036</v>
      </c>
      <c r="B1037" s="62" t="s">
        <v>61</v>
      </c>
      <c r="C1037" s="73" t="s">
        <v>2910</v>
      </c>
      <c r="D1037" s="63" t="s">
        <v>2085</v>
      </c>
      <c r="E1037" s="64">
        <v>46098</v>
      </c>
      <c r="F1037" s="65" t="s">
        <v>210</v>
      </c>
      <c r="G1037" s="65">
        <v>2026</v>
      </c>
      <c r="H1037" s="63" t="s">
        <v>94</v>
      </c>
      <c r="I1037" s="61" t="s">
        <v>94</v>
      </c>
      <c r="J1037" s="61" t="s">
        <v>31</v>
      </c>
      <c r="K1037" s="28"/>
      <c r="L1037" s="61"/>
      <c r="M1037" s="28"/>
      <c r="N1037" s="96" t="s">
        <v>3196</v>
      </c>
      <c r="O1037" s="61"/>
      <c r="P1037" s="28"/>
      <c r="Q1037" s="61"/>
      <c r="R1037" s="104" t="s">
        <v>112</v>
      </c>
      <c r="S1037" s="104" t="s">
        <v>112</v>
      </c>
      <c r="T1037" s="98"/>
      <c r="U1037" s="18" t="s">
        <v>3152</v>
      </c>
      <c r="V1037" s="60" t="s">
        <v>34</v>
      </c>
      <c r="W1037" s="9">
        <f t="shared" ca="1" si="98"/>
        <v>213</v>
      </c>
      <c r="X1037" s="9" t="str">
        <f t="shared" ca="1" si="99"/>
        <v>Above 6 Months</v>
      </c>
      <c r="Y1037" s="9" t="str">
        <f t="shared" ca="1" si="95"/>
        <v/>
      </c>
      <c r="Z1037" s="9" t="str">
        <f t="shared" ca="1" si="96"/>
        <v/>
      </c>
      <c r="AA1037" s="61"/>
      <c r="AB1037" s="61" t="s">
        <v>5336</v>
      </c>
      <c r="AC1037" s="97" t="str">
        <f t="shared" ca="1" si="97"/>
        <v>Above 6 Months</v>
      </c>
    </row>
    <row r="1038" spans="1:29" ht="25.5" customHeight="1" x14ac:dyDescent="0.25">
      <c r="A1038" s="96">
        <v>1037</v>
      </c>
      <c r="B1038" s="62" t="s">
        <v>28</v>
      </c>
      <c r="C1038" s="73" t="s">
        <v>2981</v>
      </c>
      <c r="D1038" s="63" t="s">
        <v>1644</v>
      </c>
      <c r="E1038" s="64">
        <v>46098</v>
      </c>
      <c r="F1038" s="65" t="s">
        <v>210</v>
      </c>
      <c r="G1038" s="65">
        <v>2026</v>
      </c>
      <c r="H1038" s="63" t="s">
        <v>94</v>
      </c>
      <c r="I1038" s="61" t="s">
        <v>94</v>
      </c>
      <c r="J1038" s="61" t="s">
        <v>31</v>
      </c>
      <c r="K1038" s="28"/>
      <c r="L1038" s="61"/>
      <c r="M1038" s="28"/>
      <c r="N1038" s="96" t="s">
        <v>3196</v>
      </c>
      <c r="O1038" s="61"/>
      <c r="P1038" s="28"/>
      <c r="Q1038" s="61"/>
      <c r="R1038" s="104" t="s">
        <v>128</v>
      </c>
      <c r="S1038" s="104" t="s">
        <v>112</v>
      </c>
      <c r="T1038" s="98"/>
      <c r="U1038" s="18" t="s">
        <v>3128</v>
      </c>
      <c r="V1038" s="60" t="s">
        <v>34</v>
      </c>
      <c r="W1038" s="9">
        <f t="shared" ca="1" si="98"/>
        <v>213</v>
      </c>
      <c r="X1038" s="9" t="str">
        <f t="shared" ca="1" si="99"/>
        <v>Above 6 Months</v>
      </c>
      <c r="Y1038" s="9" t="str">
        <f t="shared" ca="1" si="95"/>
        <v/>
      </c>
      <c r="Z1038" s="9" t="str">
        <f t="shared" ca="1" si="96"/>
        <v/>
      </c>
      <c r="AA1038" s="61"/>
      <c r="AB1038" s="61" t="s">
        <v>5337</v>
      </c>
      <c r="AC1038" s="97" t="str">
        <f t="shared" ca="1" si="97"/>
        <v>Above 6 Months</v>
      </c>
    </row>
    <row r="1039" spans="1:29" ht="25.5" customHeight="1" x14ac:dyDescent="0.25">
      <c r="A1039" s="96">
        <v>1038</v>
      </c>
      <c r="B1039" s="62" t="s">
        <v>63</v>
      </c>
      <c r="C1039" s="73" t="s">
        <v>2920</v>
      </c>
      <c r="D1039" s="63" t="s">
        <v>1027</v>
      </c>
      <c r="E1039" s="64">
        <v>46099</v>
      </c>
      <c r="F1039" s="65" t="s">
        <v>210</v>
      </c>
      <c r="G1039" s="65">
        <v>2026</v>
      </c>
      <c r="H1039" s="63" t="s">
        <v>48</v>
      </c>
      <c r="I1039" s="61" t="s">
        <v>49</v>
      </c>
      <c r="J1039" s="61" t="s">
        <v>31</v>
      </c>
      <c r="K1039" s="28"/>
      <c r="L1039" s="61"/>
      <c r="M1039" s="28"/>
      <c r="N1039" s="96" t="s">
        <v>3196</v>
      </c>
      <c r="O1039" s="61"/>
      <c r="P1039" s="28"/>
      <c r="Q1039" s="61"/>
      <c r="R1039" s="104" t="s">
        <v>112</v>
      </c>
      <c r="S1039" s="104" t="s">
        <v>112</v>
      </c>
      <c r="T1039" s="98"/>
      <c r="U1039" s="18" t="s">
        <v>3158</v>
      </c>
      <c r="V1039" s="60" t="s">
        <v>34</v>
      </c>
      <c r="W1039" s="9">
        <f t="shared" ca="1" si="98"/>
        <v>212</v>
      </c>
      <c r="X1039" s="9" t="str">
        <f t="shared" ca="1" si="99"/>
        <v>Above 6 Months</v>
      </c>
      <c r="Y1039" s="9" t="str">
        <f t="shared" ca="1" si="95"/>
        <v/>
      </c>
      <c r="Z1039" s="9" t="str">
        <f t="shared" ca="1" si="96"/>
        <v/>
      </c>
      <c r="AA1039" s="61"/>
      <c r="AB1039" s="61" t="s">
        <v>5338</v>
      </c>
      <c r="AC1039" s="97" t="str">
        <f t="shared" ca="1" si="97"/>
        <v>Above 6 Months</v>
      </c>
    </row>
    <row r="1040" spans="1:29" ht="25.5" customHeight="1" x14ac:dyDescent="0.25">
      <c r="A1040" s="96">
        <v>1039</v>
      </c>
      <c r="B1040" s="62" t="s">
        <v>55</v>
      </c>
      <c r="C1040" s="73" t="s">
        <v>2953</v>
      </c>
      <c r="D1040" s="63" t="s">
        <v>1027</v>
      </c>
      <c r="E1040" s="64">
        <v>46099</v>
      </c>
      <c r="F1040" s="65" t="s">
        <v>210</v>
      </c>
      <c r="G1040" s="65">
        <v>2026</v>
      </c>
      <c r="H1040" s="63" t="s">
        <v>48</v>
      </c>
      <c r="I1040" s="61" t="s">
        <v>49</v>
      </c>
      <c r="J1040" s="61" t="s">
        <v>31</v>
      </c>
      <c r="K1040" s="28"/>
      <c r="L1040" s="61"/>
      <c r="M1040" s="28"/>
      <c r="N1040" s="96" t="s">
        <v>3196</v>
      </c>
      <c r="O1040" s="61"/>
      <c r="P1040" s="28"/>
      <c r="Q1040" s="61"/>
      <c r="R1040" s="104" t="s">
        <v>112</v>
      </c>
      <c r="S1040" s="104" t="s">
        <v>112</v>
      </c>
      <c r="T1040" s="98"/>
      <c r="U1040" s="18" t="s">
        <v>3154</v>
      </c>
      <c r="V1040" s="60" t="s">
        <v>34</v>
      </c>
      <c r="W1040" s="9">
        <f t="shared" ca="1" si="98"/>
        <v>212</v>
      </c>
      <c r="X1040" s="9" t="str">
        <f t="shared" ca="1" si="99"/>
        <v>Above 6 Months</v>
      </c>
      <c r="Y1040" s="9" t="str">
        <f t="shared" ca="1" si="95"/>
        <v/>
      </c>
      <c r="Z1040" s="9" t="str">
        <f t="shared" ca="1" si="96"/>
        <v/>
      </c>
      <c r="AA1040" s="61"/>
      <c r="AB1040" s="61" t="s">
        <v>5339</v>
      </c>
      <c r="AC1040" s="97" t="str">
        <f t="shared" ca="1" si="97"/>
        <v>Above 6 Months</v>
      </c>
    </row>
    <row r="1041" spans="1:29" ht="25.5" customHeight="1" x14ac:dyDescent="0.25">
      <c r="A1041" s="96">
        <v>1040</v>
      </c>
      <c r="B1041" s="62" t="s">
        <v>118</v>
      </c>
      <c r="C1041" s="73" t="s">
        <v>2895</v>
      </c>
      <c r="D1041" s="63" t="s">
        <v>3156</v>
      </c>
      <c r="E1041" s="64">
        <v>46099</v>
      </c>
      <c r="F1041" s="65" t="s">
        <v>210</v>
      </c>
      <c r="G1041" s="65">
        <v>2026</v>
      </c>
      <c r="H1041" s="63" t="s">
        <v>29</v>
      </c>
      <c r="I1041" s="61" t="s">
        <v>30</v>
      </c>
      <c r="J1041" s="61" t="s">
        <v>31</v>
      </c>
      <c r="K1041" s="28"/>
      <c r="L1041" s="61"/>
      <c r="M1041" s="28"/>
      <c r="N1041" s="96" t="s">
        <v>3196</v>
      </c>
      <c r="O1041" s="61"/>
      <c r="P1041" s="28"/>
      <c r="Q1041" s="61"/>
      <c r="R1041" s="104" t="s">
        <v>177</v>
      </c>
      <c r="S1041" s="104" t="s">
        <v>177</v>
      </c>
      <c r="T1041" s="98">
        <v>46110</v>
      </c>
      <c r="U1041" s="18" t="s">
        <v>3157</v>
      </c>
      <c r="V1041" s="60" t="s">
        <v>34</v>
      </c>
      <c r="W1041" s="9">
        <f t="shared" ca="1" si="98"/>
        <v>212</v>
      </c>
      <c r="X1041" s="9" t="str">
        <f t="shared" ca="1" si="99"/>
        <v>Above 6 Months</v>
      </c>
      <c r="Y1041" s="9">
        <f t="shared" ca="1" si="95"/>
        <v>201</v>
      </c>
      <c r="Z1041" s="9" t="str">
        <f t="shared" ca="1" si="96"/>
        <v>Above 6 Months</v>
      </c>
      <c r="AA1041" s="61"/>
      <c r="AB1041" s="61" t="s">
        <v>5340</v>
      </c>
      <c r="AC1041" s="97" t="str">
        <f t="shared" ca="1" si="97"/>
        <v>Above 6 Months</v>
      </c>
    </row>
    <row r="1042" spans="1:29" ht="25.5" customHeight="1" x14ac:dyDescent="0.25">
      <c r="A1042" s="96">
        <v>1041</v>
      </c>
      <c r="B1042" s="62" t="s">
        <v>125</v>
      </c>
      <c r="C1042" s="73" t="s">
        <v>2916</v>
      </c>
      <c r="D1042" s="63" t="s">
        <v>2347</v>
      </c>
      <c r="E1042" s="64">
        <v>46099</v>
      </c>
      <c r="F1042" s="65" t="s">
        <v>210</v>
      </c>
      <c r="G1042" s="65">
        <v>2026</v>
      </c>
      <c r="H1042" s="63" t="s">
        <v>119</v>
      </c>
      <c r="I1042" s="61" t="s">
        <v>154</v>
      </c>
      <c r="J1042" s="61" t="s">
        <v>31</v>
      </c>
      <c r="K1042" s="28"/>
      <c r="L1042" s="61"/>
      <c r="M1042" s="28"/>
      <c r="N1042" s="96" t="s">
        <v>3196</v>
      </c>
      <c r="O1042" s="61"/>
      <c r="P1042" s="28"/>
      <c r="Q1042" s="61"/>
      <c r="R1042" s="104" t="s">
        <v>139</v>
      </c>
      <c r="S1042" s="104" t="s">
        <v>139</v>
      </c>
      <c r="T1042" s="98">
        <v>46172</v>
      </c>
      <c r="U1042" s="18" t="s">
        <v>3160</v>
      </c>
      <c r="V1042" s="60" t="s">
        <v>34</v>
      </c>
      <c r="W1042" s="9">
        <f t="shared" ca="1" si="98"/>
        <v>212</v>
      </c>
      <c r="X1042" s="9" t="str">
        <f t="shared" ca="1" si="99"/>
        <v>Above 6 Months</v>
      </c>
      <c r="Y1042" s="9">
        <f t="shared" ca="1" si="95"/>
        <v>139</v>
      </c>
      <c r="Z1042" s="9" t="str">
        <f t="shared" ca="1" si="96"/>
        <v>Above 3 Months</v>
      </c>
      <c r="AA1042" s="61"/>
      <c r="AB1042" s="61" t="s">
        <v>5343</v>
      </c>
      <c r="AC1042" s="97" t="str">
        <f t="shared" ca="1" si="97"/>
        <v>Above 6 Months</v>
      </c>
    </row>
    <row r="1043" spans="1:29" ht="25.5" customHeight="1" x14ac:dyDescent="0.25">
      <c r="A1043" s="96">
        <v>1042</v>
      </c>
      <c r="B1043" s="62" t="s">
        <v>64</v>
      </c>
      <c r="C1043" s="73" t="s">
        <v>2977</v>
      </c>
      <c r="D1043" s="63" t="s">
        <v>1351</v>
      </c>
      <c r="E1043" s="64">
        <v>46100</v>
      </c>
      <c r="F1043" s="65" t="s">
        <v>210</v>
      </c>
      <c r="G1043" s="65">
        <v>2026</v>
      </c>
      <c r="H1043" s="63" t="s">
        <v>94</v>
      </c>
      <c r="I1043" s="61" t="s">
        <v>94</v>
      </c>
      <c r="J1043" s="61" t="s">
        <v>31</v>
      </c>
      <c r="K1043" s="28"/>
      <c r="L1043" s="61"/>
      <c r="M1043" s="28"/>
      <c r="N1043" s="96" t="s">
        <v>3196</v>
      </c>
      <c r="O1043" s="61"/>
      <c r="P1043" s="28"/>
      <c r="Q1043" s="61"/>
      <c r="R1043" s="104" t="s">
        <v>112</v>
      </c>
      <c r="S1043" s="104" t="s">
        <v>112</v>
      </c>
      <c r="T1043" s="98"/>
      <c r="U1043" s="18" t="s">
        <v>3161</v>
      </c>
      <c r="V1043" s="60" t="s">
        <v>34</v>
      </c>
      <c r="W1043" s="9">
        <f t="shared" ca="1" si="98"/>
        <v>211</v>
      </c>
      <c r="X1043" s="9" t="str">
        <f t="shared" ca="1" si="99"/>
        <v>Above 6 Months</v>
      </c>
      <c r="Y1043" s="9" t="str">
        <f t="shared" ca="1" si="95"/>
        <v/>
      </c>
      <c r="Z1043" s="9" t="str">
        <f t="shared" ca="1" si="96"/>
        <v/>
      </c>
      <c r="AA1043" s="61"/>
      <c r="AB1043" s="61" t="s">
        <v>5344</v>
      </c>
      <c r="AC1043" s="97" t="str">
        <f t="shared" ca="1" si="97"/>
        <v>Above 6 Months</v>
      </c>
    </row>
    <row r="1044" spans="1:29" ht="25.5" customHeight="1" x14ac:dyDescent="0.25">
      <c r="A1044" s="96">
        <v>1043</v>
      </c>
      <c r="B1044" s="62" t="s">
        <v>64</v>
      </c>
      <c r="C1044" s="73" t="s">
        <v>2981</v>
      </c>
      <c r="D1044" s="63" t="s">
        <v>1351</v>
      </c>
      <c r="E1044" s="64">
        <v>46100</v>
      </c>
      <c r="F1044" s="65" t="s">
        <v>210</v>
      </c>
      <c r="G1044" s="65">
        <v>2026</v>
      </c>
      <c r="H1044" s="63" t="s">
        <v>94</v>
      </c>
      <c r="I1044" s="61" t="s">
        <v>94</v>
      </c>
      <c r="J1044" s="61" t="s">
        <v>31</v>
      </c>
      <c r="K1044" s="28"/>
      <c r="L1044" s="61"/>
      <c r="M1044" s="28"/>
      <c r="N1044" s="96" t="s">
        <v>3196</v>
      </c>
      <c r="O1044" s="61"/>
      <c r="P1044" s="28"/>
      <c r="Q1044" s="61"/>
      <c r="R1044" s="104" t="s">
        <v>112</v>
      </c>
      <c r="S1044" s="104" t="s">
        <v>112</v>
      </c>
      <c r="T1044" s="98"/>
      <c r="U1044" s="18" t="s">
        <v>3179</v>
      </c>
      <c r="V1044" s="60" t="s">
        <v>34</v>
      </c>
      <c r="W1044" s="9">
        <f t="shared" ca="1" si="98"/>
        <v>211</v>
      </c>
      <c r="X1044" s="9" t="str">
        <f t="shared" ca="1" si="99"/>
        <v>Above 6 Months</v>
      </c>
      <c r="Y1044" s="9" t="str">
        <f t="shared" ca="1" si="95"/>
        <v/>
      </c>
      <c r="Z1044" s="9" t="str">
        <f t="shared" ca="1" si="96"/>
        <v/>
      </c>
      <c r="AA1044" s="61"/>
      <c r="AB1044" s="61" t="s">
        <v>5345</v>
      </c>
      <c r="AC1044" s="97" t="str">
        <f t="shared" ca="1" si="97"/>
        <v>Above 6 Months</v>
      </c>
    </row>
    <row r="1045" spans="1:29" ht="25.5" customHeight="1" x14ac:dyDescent="0.25">
      <c r="A1045" s="96">
        <v>1044</v>
      </c>
      <c r="B1045" s="62" t="s">
        <v>61</v>
      </c>
      <c r="C1045" s="73" t="s">
        <v>2944</v>
      </c>
      <c r="D1045" s="63" t="s">
        <v>1351</v>
      </c>
      <c r="E1045" s="64">
        <v>46100</v>
      </c>
      <c r="F1045" s="65" t="s">
        <v>210</v>
      </c>
      <c r="G1045" s="65">
        <v>2026</v>
      </c>
      <c r="H1045" s="63" t="s">
        <v>94</v>
      </c>
      <c r="I1045" s="61" t="s">
        <v>94</v>
      </c>
      <c r="J1045" s="61" t="s">
        <v>31</v>
      </c>
      <c r="K1045" s="28"/>
      <c r="L1045" s="61"/>
      <c r="M1045" s="28"/>
      <c r="N1045" s="96" t="s">
        <v>3196</v>
      </c>
      <c r="O1045" s="61"/>
      <c r="P1045" s="28"/>
      <c r="Q1045" s="61"/>
      <c r="R1045" s="104" t="s">
        <v>112</v>
      </c>
      <c r="S1045" s="104" t="s">
        <v>112</v>
      </c>
      <c r="T1045" s="98"/>
      <c r="U1045" s="18" t="s">
        <v>3185</v>
      </c>
      <c r="V1045" s="60" t="s">
        <v>34</v>
      </c>
      <c r="W1045" s="9">
        <f t="shared" ca="1" si="98"/>
        <v>211</v>
      </c>
      <c r="X1045" s="9" t="str">
        <f t="shared" ca="1" si="99"/>
        <v>Above 6 Months</v>
      </c>
      <c r="Y1045" s="9" t="str">
        <f t="shared" ca="1" si="95"/>
        <v/>
      </c>
      <c r="Z1045" s="9" t="str">
        <f t="shared" ca="1" si="96"/>
        <v/>
      </c>
      <c r="AA1045" s="61"/>
      <c r="AB1045" s="61" t="s">
        <v>5346</v>
      </c>
      <c r="AC1045" s="97" t="str">
        <f t="shared" ca="1" si="97"/>
        <v>Above 6 Months</v>
      </c>
    </row>
    <row r="1046" spans="1:29" ht="25.5" customHeight="1" x14ac:dyDescent="0.25">
      <c r="A1046" s="96">
        <v>1045</v>
      </c>
      <c r="B1046" s="62" t="s">
        <v>28</v>
      </c>
      <c r="C1046" s="73" t="s">
        <v>3002</v>
      </c>
      <c r="D1046" s="63" t="s">
        <v>1644</v>
      </c>
      <c r="E1046" s="64">
        <v>46100</v>
      </c>
      <c r="F1046" s="65" t="s">
        <v>210</v>
      </c>
      <c r="G1046" s="65">
        <v>2026</v>
      </c>
      <c r="H1046" s="63" t="s">
        <v>94</v>
      </c>
      <c r="I1046" s="61" t="s">
        <v>94</v>
      </c>
      <c r="J1046" s="61" t="s">
        <v>31</v>
      </c>
      <c r="K1046" s="28"/>
      <c r="L1046" s="61"/>
      <c r="M1046" s="28"/>
      <c r="N1046" s="96" t="s">
        <v>3196</v>
      </c>
      <c r="O1046" s="61"/>
      <c r="P1046" s="28"/>
      <c r="Q1046" s="61"/>
      <c r="R1046" s="104" t="s">
        <v>128</v>
      </c>
      <c r="S1046" s="104" t="s">
        <v>112</v>
      </c>
      <c r="T1046" s="98"/>
      <c r="U1046" s="18" t="s">
        <v>3178</v>
      </c>
      <c r="V1046" s="60" t="s">
        <v>34</v>
      </c>
      <c r="W1046" s="9">
        <f t="shared" ca="1" si="98"/>
        <v>211</v>
      </c>
      <c r="X1046" s="9" t="str">
        <f t="shared" ca="1" si="99"/>
        <v>Above 6 Months</v>
      </c>
      <c r="Y1046" s="9" t="str">
        <f t="shared" ca="1" si="95"/>
        <v/>
      </c>
      <c r="Z1046" s="9" t="str">
        <f t="shared" ca="1" si="96"/>
        <v/>
      </c>
      <c r="AA1046" s="61"/>
      <c r="AB1046" s="61" t="s">
        <v>5347</v>
      </c>
      <c r="AC1046" s="97" t="str">
        <f t="shared" ca="1" si="97"/>
        <v>Above 6 Months</v>
      </c>
    </row>
    <row r="1047" spans="1:29" ht="25.5" customHeight="1" x14ac:dyDescent="0.25">
      <c r="A1047" s="96">
        <v>1046</v>
      </c>
      <c r="B1047" s="62" t="s">
        <v>28</v>
      </c>
      <c r="C1047" s="73" t="s">
        <v>2990</v>
      </c>
      <c r="D1047" s="63" t="s">
        <v>1644</v>
      </c>
      <c r="E1047" s="64">
        <v>46100</v>
      </c>
      <c r="F1047" s="65" t="s">
        <v>210</v>
      </c>
      <c r="G1047" s="65">
        <v>2026</v>
      </c>
      <c r="H1047" s="63" t="s">
        <v>94</v>
      </c>
      <c r="I1047" s="61" t="s">
        <v>94</v>
      </c>
      <c r="J1047" s="61" t="s">
        <v>31</v>
      </c>
      <c r="K1047" s="28"/>
      <c r="L1047" s="61"/>
      <c r="M1047" s="28"/>
      <c r="N1047" s="96" t="s">
        <v>3196</v>
      </c>
      <c r="O1047" s="61"/>
      <c r="P1047" s="28"/>
      <c r="Q1047" s="61"/>
      <c r="R1047" s="104" t="s">
        <v>128</v>
      </c>
      <c r="S1047" s="104" t="s">
        <v>112</v>
      </c>
      <c r="T1047" s="98"/>
      <c r="U1047" s="18" t="s">
        <v>3190</v>
      </c>
      <c r="V1047" s="60" t="s">
        <v>34</v>
      </c>
      <c r="W1047" s="9">
        <f t="shared" ca="1" si="98"/>
        <v>211</v>
      </c>
      <c r="X1047" s="9" t="str">
        <f t="shared" ca="1" si="99"/>
        <v>Above 6 Months</v>
      </c>
      <c r="Y1047" s="9" t="str">
        <f t="shared" ca="1" si="95"/>
        <v/>
      </c>
      <c r="Z1047" s="9" t="str">
        <f t="shared" ca="1" si="96"/>
        <v/>
      </c>
      <c r="AA1047" s="61"/>
      <c r="AB1047" s="61" t="s">
        <v>5348</v>
      </c>
      <c r="AC1047" s="97" t="str">
        <f t="shared" ca="1" si="97"/>
        <v>Above 6 Months</v>
      </c>
    </row>
    <row r="1048" spans="1:29" ht="25.5" customHeight="1" x14ac:dyDescent="0.25">
      <c r="A1048" s="96">
        <v>1047</v>
      </c>
      <c r="B1048" s="62" t="s">
        <v>74</v>
      </c>
      <c r="C1048" s="73" t="s">
        <v>3005</v>
      </c>
      <c r="D1048" s="63" t="s">
        <v>980</v>
      </c>
      <c r="E1048" s="64">
        <v>46101</v>
      </c>
      <c r="F1048" s="65" t="s">
        <v>210</v>
      </c>
      <c r="G1048" s="65">
        <v>2026</v>
      </c>
      <c r="H1048" s="63" t="s">
        <v>77</v>
      </c>
      <c r="I1048" s="61" t="s">
        <v>72</v>
      </c>
      <c r="J1048" s="61" t="s">
        <v>31</v>
      </c>
      <c r="K1048" s="28"/>
      <c r="L1048" s="61"/>
      <c r="M1048" s="28"/>
      <c r="N1048" s="96" t="s">
        <v>3196</v>
      </c>
      <c r="O1048" s="61"/>
      <c r="P1048" s="28"/>
      <c r="Q1048" s="61"/>
      <c r="R1048" s="104" t="s">
        <v>112</v>
      </c>
      <c r="S1048" s="104" t="s">
        <v>112</v>
      </c>
      <c r="T1048" s="98"/>
      <c r="U1048" s="18" t="s">
        <v>3187</v>
      </c>
      <c r="V1048" s="60" t="s">
        <v>34</v>
      </c>
      <c r="W1048" s="9">
        <f t="shared" ca="1" si="98"/>
        <v>210</v>
      </c>
      <c r="X1048" s="9" t="str">
        <f t="shared" ca="1" si="99"/>
        <v>Above 6 Months</v>
      </c>
      <c r="Y1048" s="9" t="str">
        <f t="shared" ref="Y1048:Y1072" ca="1" si="100">IF(T1048&lt;&gt;"",DATEDIF(T1048,TODAY(),"D"),"")</f>
        <v/>
      </c>
      <c r="Z1048" s="9" t="str">
        <f t="shared" ref="Z1048:Z1072" ca="1" si="101">IF(Y1048&lt;&gt;"",IF(Y1048&gt;365,"Above 1 Year",IF(AND(Y1048&lt;=365,Y1048&gt;180),"Above 6 Months",IF(AND(Y1048&lt;=180,Y1048&gt;90),"Above 3 Months",IF(AND(Y1048&lt;=90,Y1048&gt;60),"Above 60 Days",IF(AND(Y1048&lt;=60,Y1048&gt;45),"45 to 60 Days","Below 45 Days"))))),"")</f>
        <v/>
      </c>
      <c r="AA1048" s="61"/>
      <c r="AB1048" s="61" t="s">
        <v>5352</v>
      </c>
      <c r="AC1048" s="97" t="str">
        <f t="shared" ref="AC1048:AC1073" ca="1" si="102">IF(S1048="SC/PRC/CC No. Awaited","",X1048)</f>
        <v>Above 6 Months</v>
      </c>
    </row>
    <row r="1049" spans="1:29" ht="25.5" customHeight="1" x14ac:dyDescent="0.25">
      <c r="A1049" s="96">
        <v>1048</v>
      </c>
      <c r="B1049" s="62" t="s">
        <v>47</v>
      </c>
      <c r="C1049" s="73" t="s">
        <v>3017</v>
      </c>
      <c r="D1049" s="63" t="s">
        <v>1354</v>
      </c>
      <c r="E1049" s="64">
        <v>46102</v>
      </c>
      <c r="F1049" s="65" t="s">
        <v>210</v>
      </c>
      <c r="G1049" s="65">
        <v>2026</v>
      </c>
      <c r="H1049" s="63" t="s">
        <v>103</v>
      </c>
      <c r="I1049" s="61" t="s">
        <v>49</v>
      </c>
      <c r="J1049" s="61" t="s">
        <v>31</v>
      </c>
      <c r="K1049" s="28"/>
      <c r="L1049" s="61"/>
      <c r="M1049" s="28"/>
      <c r="N1049" s="96" t="s">
        <v>3196</v>
      </c>
      <c r="O1049" s="61"/>
      <c r="P1049" s="28"/>
      <c r="Q1049" s="61"/>
      <c r="R1049" s="104" t="s">
        <v>112</v>
      </c>
      <c r="S1049" s="104" t="s">
        <v>112</v>
      </c>
      <c r="T1049" s="98"/>
      <c r="U1049" s="18" t="s">
        <v>3183</v>
      </c>
      <c r="V1049" s="60" t="s">
        <v>34</v>
      </c>
      <c r="W1049" s="9">
        <f t="shared" ca="1" si="98"/>
        <v>209</v>
      </c>
      <c r="X1049" s="9" t="str">
        <f t="shared" ca="1" si="99"/>
        <v>Above 6 Months</v>
      </c>
      <c r="Y1049" s="9" t="str">
        <f t="shared" ca="1" si="100"/>
        <v/>
      </c>
      <c r="Z1049" s="9" t="str">
        <f t="shared" ca="1" si="101"/>
        <v/>
      </c>
      <c r="AA1049" s="61"/>
      <c r="AB1049" s="61" t="s">
        <v>5353</v>
      </c>
      <c r="AC1049" s="97" t="str">
        <f t="shared" ca="1" si="102"/>
        <v>Above 6 Months</v>
      </c>
    </row>
    <row r="1050" spans="1:29" ht="25.5" customHeight="1" x14ac:dyDescent="0.25">
      <c r="A1050" s="96">
        <v>1049</v>
      </c>
      <c r="B1050" s="62" t="s">
        <v>63</v>
      </c>
      <c r="C1050" s="73" t="s">
        <v>2944</v>
      </c>
      <c r="D1050" s="63" t="s">
        <v>3176</v>
      </c>
      <c r="E1050" s="64">
        <v>46102</v>
      </c>
      <c r="F1050" s="65" t="s">
        <v>210</v>
      </c>
      <c r="G1050" s="65">
        <v>2026</v>
      </c>
      <c r="H1050" s="63" t="s">
        <v>39</v>
      </c>
      <c r="I1050" s="61" t="s">
        <v>39</v>
      </c>
      <c r="J1050" s="61" t="s">
        <v>31</v>
      </c>
      <c r="K1050" s="28"/>
      <c r="L1050" s="61"/>
      <c r="M1050" s="28"/>
      <c r="N1050" s="96" t="s">
        <v>3196</v>
      </c>
      <c r="O1050" s="61"/>
      <c r="P1050" s="28"/>
      <c r="Q1050" s="61"/>
      <c r="R1050" s="104" t="s">
        <v>112</v>
      </c>
      <c r="S1050" s="104" t="s">
        <v>112</v>
      </c>
      <c r="T1050" s="98"/>
      <c r="U1050" s="18" t="s">
        <v>3177</v>
      </c>
      <c r="V1050" s="60" t="s">
        <v>34</v>
      </c>
      <c r="W1050" s="9">
        <f t="shared" ca="1" si="98"/>
        <v>209</v>
      </c>
      <c r="X1050" s="9" t="str">
        <f t="shared" ca="1" si="99"/>
        <v>Above 6 Months</v>
      </c>
      <c r="Y1050" s="9" t="str">
        <f t="shared" ca="1" si="100"/>
        <v/>
      </c>
      <c r="Z1050" s="9" t="str">
        <f t="shared" ca="1" si="101"/>
        <v/>
      </c>
      <c r="AA1050" s="61"/>
      <c r="AB1050" s="61" t="s">
        <v>5354</v>
      </c>
      <c r="AC1050" s="97" t="str">
        <f t="shared" ca="1" si="102"/>
        <v>Above 6 Months</v>
      </c>
    </row>
    <row r="1051" spans="1:29" ht="25.5" customHeight="1" x14ac:dyDescent="0.25">
      <c r="A1051" s="96">
        <v>1050</v>
      </c>
      <c r="B1051" s="62" t="s">
        <v>38</v>
      </c>
      <c r="C1051" s="73" t="s">
        <v>3050</v>
      </c>
      <c r="D1051" s="63" t="s">
        <v>1634</v>
      </c>
      <c r="E1051" s="64">
        <v>46103</v>
      </c>
      <c r="F1051" s="65" t="s">
        <v>210</v>
      </c>
      <c r="G1051" s="65">
        <v>2026</v>
      </c>
      <c r="H1051" s="63" t="s">
        <v>94</v>
      </c>
      <c r="I1051" s="61" t="s">
        <v>94</v>
      </c>
      <c r="J1051" s="61" t="s">
        <v>31</v>
      </c>
      <c r="K1051" s="28"/>
      <c r="L1051" s="61"/>
      <c r="M1051" s="28"/>
      <c r="N1051" s="96" t="s">
        <v>3196</v>
      </c>
      <c r="O1051" s="61"/>
      <c r="P1051" s="28"/>
      <c r="Q1051" s="61"/>
      <c r="R1051" s="104" t="s">
        <v>112</v>
      </c>
      <c r="S1051" s="104" t="s">
        <v>112</v>
      </c>
      <c r="T1051" s="98"/>
      <c r="U1051" s="18" t="s">
        <v>3182</v>
      </c>
      <c r="V1051" s="60" t="s">
        <v>34</v>
      </c>
      <c r="W1051" s="9">
        <f t="shared" ca="1" si="98"/>
        <v>208</v>
      </c>
      <c r="X1051" s="9" t="str">
        <f t="shared" ca="1" si="99"/>
        <v>Above 6 Months</v>
      </c>
      <c r="Y1051" s="9" t="str">
        <f t="shared" ca="1" si="100"/>
        <v/>
      </c>
      <c r="Z1051" s="9" t="str">
        <f t="shared" ca="1" si="101"/>
        <v/>
      </c>
      <c r="AA1051" s="61"/>
      <c r="AB1051" s="61" t="s">
        <v>5364</v>
      </c>
      <c r="AC1051" s="97" t="str">
        <f t="shared" ca="1" si="102"/>
        <v>Above 6 Months</v>
      </c>
    </row>
    <row r="1052" spans="1:29" ht="25.5" customHeight="1" x14ac:dyDescent="0.25">
      <c r="A1052" s="96">
        <v>1051</v>
      </c>
      <c r="B1052" s="62" t="s">
        <v>105</v>
      </c>
      <c r="C1052" s="73" t="s">
        <v>2990</v>
      </c>
      <c r="D1052" s="63" t="s">
        <v>385</v>
      </c>
      <c r="E1052" s="64">
        <v>46104</v>
      </c>
      <c r="F1052" s="65" t="s">
        <v>210</v>
      </c>
      <c r="G1052" s="65">
        <v>2026</v>
      </c>
      <c r="H1052" s="63" t="s">
        <v>94</v>
      </c>
      <c r="I1052" s="61" t="s">
        <v>94</v>
      </c>
      <c r="J1052" s="61" t="s">
        <v>31</v>
      </c>
      <c r="K1052" s="28"/>
      <c r="L1052" s="61"/>
      <c r="M1052" s="28"/>
      <c r="N1052" s="96" t="s">
        <v>3196</v>
      </c>
      <c r="O1052" s="61"/>
      <c r="P1052" s="28"/>
      <c r="Q1052" s="61"/>
      <c r="R1052" s="104" t="s">
        <v>112</v>
      </c>
      <c r="S1052" s="104" t="s">
        <v>112</v>
      </c>
      <c r="T1052" s="98"/>
      <c r="U1052" s="18" t="s">
        <v>3220</v>
      </c>
      <c r="V1052" s="60" t="s">
        <v>34</v>
      </c>
      <c r="W1052" s="9">
        <f t="shared" ca="1" si="98"/>
        <v>207</v>
      </c>
      <c r="X1052" s="9" t="str">
        <f t="shared" ca="1" si="99"/>
        <v>Above 6 Months</v>
      </c>
      <c r="Y1052" s="9" t="str">
        <f t="shared" ca="1" si="100"/>
        <v/>
      </c>
      <c r="Z1052" s="9" t="str">
        <f t="shared" ca="1" si="101"/>
        <v/>
      </c>
      <c r="AA1052" s="61"/>
      <c r="AB1052" s="61" t="s">
        <v>5371</v>
      </c>
      <c r="AC1052" s="97" t="str">
        <f t="shared" ca="1" si="102"/>
        <v>Above 6 Months</v>
      </c>
    </row>
    <row r="1053" spans="1:29" ht="25.5" customHeight="1" x14ac:dyDescent="0.25">
      <c r="A1053" s="96">
        <v>1052</v>
      </c>
      <c r="B1053" s="62" t="s">
        <v>90</v>
      </c>
      <c r="C1053" s="73" t="s">
        <v>3103</v>
      </c>
      <c r="D1053" s="63" t="s">
        <v>3209</v>
      </c>
      <c r="E1053" s="64">
        <v>46105</v>
      </c>
      <c r="F1053" s="65" t="s">
        <v>210</v>
      </c>
      <c r="G1053" s="65">
        <v>2026</v>
      </c>
      <c r="H1053" s="63" t="s">
        <v>29</v>
      </c>
      <c r="I1053" s="61" t="s">
        <v>30</v>
      </c>
      <c r="J1053" s="61" t="s">
        <v>31</v>
      </c>
      <c r="K1053" s="28"/>
      <c r="L1053" s="61"/>
      <c r="M1053" s="28"/>
      <c r="N1053" s="96" t="s">
        <v>3196</v>
      </c>
      <c r="O1053" s="61"/>
      <c r="P1053" s="28"/>
      <c r="Q1053" s="61"/>
      <c r="R1053" s="104" t="s">
        <v>50</v>
      </c>
      <c r="S1053" s="104" t="s">
        <v>50</v>
      </c>
      <c r="T1053" s="98"/>
      <c r="U1053" s="18" t="s">
        <v>3210</v>
      </c>
      <c r="V1053" s="60" t="s">
        <v>34</v>
      </c>
      <c r="W1053" s="9">
        <f t="shared" ca="1" si="98"/>
        <v>206</v>
      </c>
      <c r="X1053" s="9" t="str">
        <f t="shared" ca="1" si="99"/>
        <v>Above 6 Months</v>
      </c>
      <c r="Y1053" s="9" t="str">
        <f t="shared" ca="1" si="100"/>
        <v/>
      </c>
      <c r="Z1053" s="9" t="str">
        <f t="shared" ca="1" si="101"/>
        <v/>
      </c>
      <c r="AA1053" s="61"/>
      <c r="AB1053" s="61" t="s">
        <v>5374</v>
      </c>
      <c r="AC1053" s="97" t="str">
        <f t="shared" ca="1" si="102"/>
        <v>Above 6 Months</v>
      </c>
    </row>
    <row r="1054" spans="1:29" ht="25.5" customHeight="1" x14ac:dyDescent="0.25">
      <c r="A1054" s="96">
        <v>1053</v>
      </c>
      <c r="B1054" s="62" t="s">
        <v>89</v>
      </c>
      <c r="C1054" s="73" t="s">
        <v>3062</v>
      </c>
      <c r="D1054" s="63" t="s">
        <v>1332</v>
      </c>
      <c r="E1054" s="64">
        <v>46105</v>
      </c>
      <c r="F1054" s="65" t="s">
        <v>210</v>
      </c>
      <c r="G1054" s="65">
        <v>2026</v>
      </c>
      <c r="H1054" s="63" t="s">
        <v>71</v>
      </c>
      <c r="I1054" s="61" t="s">
        <v>72</v>
      </c>
      <c r="J1054" s="61" t="s">
        <v>31</v>
      </c>
      <c r="K1054" s="28"/>
      <c r="L1054" s="61"/>
      <c r="M1054" s="28"/>
      <c r="N1054" s="96" t="s">
        <v>3196</v>
      </c>
      <c r="O1054" s="61"/>
      <c r="P1054" s="28"/>
      <c r="Q1054" s="61"/>
      <c r="R1054" s="104" t="s">
        <v>141</v>
      </c>
      <c r="S1054" s="104" t="s">
        <v>141</v>
      </c>
      <c r="T1054" s="98"/>
      <c r="U1054" s="18" t="s">
        <v>3213</v>
      </c>
      <c r="V1054" s="60" t="s">
        <v>34</v>
      </c>
      <c r="W1054" s="9">
        <f t="shared" ca="1" si="98"/>
        <v>206</v>
      </c>
      <c r="X1054" s="9" t="str">
        <f t="shared" ca="1" si="99"/>
        <v>Above 6 Months</v>
      </c>
      <c r="Y1054" s="9" t="str">
        <f t="shared" ca="1" si="100"/>
        <v/>
      </c>
      <c r="Z1054" s="9" t="str">
        <f t="shared" ca="1" si="101"/>
        <v/>
      </c>
      <c r="AA1054" s="61"/>
      <c r="AB1054" s="61" t="s">
        <v>5375</v>
      </c>
      <c r="AC1054" s="97" t="str">
        <f t="shared" ca="1" si="102"/>
        <v>Above 6 Months</v>
      </c>
    </row>
    <row r="1055" spans="1:29" ht="25.5" customHeight="1" x14ac:dyDescent="0.25">
      <c r="A1055" s="96">
        <v>1054</v>
      </c>
      <c r="B1055" s="62" t="s">
        <v>118</v>
      </c>
      <c r="C1055" s="73" t="s">
        <v>2906</v>
      </c>
      <c r="D1055" s="63" t="s">
        <v>1027</v>
      </c>
      <c r="E1055" s="64">
        <v>46107</v>
      </c>
      <c r="F1055" s="65" t="s">
        <v>210</v>
      </c>
      <c r="G1055" s="65">
        <v>2026</v>
      </c>
      <c r="H1055" s="63" t="s">
        <v>48</v>
      </c>
      <c r="I1055" s="61" t="s">
        <v>49</v>
      </c>
      <c r="J1055" s="61" t="s">
        <v>31</v>
      </c>
      <c r="K1055" s="28"/>
      <c r="L1055" s="61"/>
      <c r="M1055" s="28"/>
      <c r="N1055" s="96" t="s">
        <v>3196</v>
      </c>
      <c r="O1055" s="61"/>
      <c r="P1055" s="28"/>
      <c r="Q1055" s="61"/>
      <c r="R1055" s="104" t="s">
        <v>112</v>
      </c>
      <c r="S1055" s="104" t="s">
        <v>112</v>
      </c>
      <c r="T1055" s="98"/>
      <c r="U1055" s="18" t="s">
        <v>3225</v>
      </c>
      <c r="V1055" s="60" t="s">
        <v>34</v>
      </c>
      <c r="W1055" s="9">
        <f t="shared" ca="1" si="98"/>
        <v>204</v>
      </c>
      <c r="X1055" s="9" t="str">
        <f t="shared" ca="1" si="99"/>
        <v>Above 6 Months</v>
      </c>
      <c r="Y1055" s="9" t="str">
        <f t="shared" ca="1" si="100"/>
        <v/>
      </c>
      <c r="Z1055" s="9" t="str">
        <f t="shared" ca="1" si="101"/>
        <v/>
      </c>
      <c r="AA1055" s="61"/>
      <c r="AB1055" s="61" t="s">
        <v>5376</v>
      </c>
      <c r="AC1055" s="97" t="str">
        <f t="shared" ca="1" si="102"/>
        <v>Above 6 Months</v>
      </c>
    </row>
    <row r="1056" spans="1:29" ht="25.5" customHeight="1" x14ac:dyDescent="0.25">
      <c r="A1056" s="96">
        <v>1055</v>
      </c>
      <c r="B1056" s="62" t="s">
        <v>105</v>
      </c>
      <c r="C1056" s="73" t="s">
        <v>3003</v>
      </c>
      <c r="D1056" s="63" t="s">
        <v>227</v>
      </c>
      <c r="E1056" s="64">
        <v>46107</v>
      </c>
      <c r="F1056" s="65" t="s">
        <v>210</v>
      </c>
      <c r="G1056" s="65">
        <v>2026</v>
      </c>
      <c r="H1056" s="63" t="s">
        <v>59</v>
      </c>
      <c r="I1056" s="61" t="s">
        <v>59</v>
      </c>
      <c r="J1056" s="61" t="s">
        <v>60</v>
      </c>
      <c r="K1056" s="28"/>
      <c r="L1056" s="61"/>
      <c r="M1056" s="28"/>
      <c r="N1056" s="96" t="s">
        <v>3196</v>
      </c>
      <c r="O1056" s="61"/>
      <c r="P1056" s="28"/>
      <c r="Q1056" s="61"/>
      <c r="R1056" s="104" t="s">
        <v>112</v>
      </c>
      <c r="S1056" s="104" t="s">
        <v>112</v>
      </c>
      <c r="T1056" s="98"/>
      <c r="U1056" s="18" t="s">
        <v>3211</v>
      </c>
      <c r="V1056" s="60" t="s">
        <v>34</v>
      </c>
      <c r="W1056" s="9">
        <f t="shared" ca="1" si="98"/>
        <v>204</v>
      </c>
      <c r="X1056" s="9" t="str">
        <f t="shared" ca="1" si="99"/>
        <v>Above 6 Months</v>
      </c>
      <c r="Y1056" s="9" t="str">
        <f t="shared" ca="1" si="100"/>
        <v/>
      </c>
      <c r="Z1056" s="9" t="str">
        <f t="shared" ca="1" si="101"/>
        <v/>
      </c>
      <c r="AA1056" s="61"/>
      <c r="AB1056" s="61" t="s">
        <v>5377</v>
      </c>
      <c r="AC1056" s="97" t="str">
        <f t="shared" ca="1" si="102"/>
        <v>Above 6 Months</v>
      </c>
    </row>
    <row r="1057" spans="1:29" ht="25.5" customHeight="1" x14ac:dyDescent="0.25">
      <c r="A1057" s="96">
        <v>1056</v>
      </c>
      <c r="B1057" s="62" t="s">
        <v>42</v>
      </c>
      <c r="C1057" s="73" t="s">
        <v>3106</v>
      </c>
      <c r="D1057" s="63" t="s">
        <v>845</v>
      </c>
      <c r="E1057" s="64">
        <v>46108</v>
      </c>
      <c r="F1057" s="65" t="s">
        <v>210</v>
      </c>
      <c r="G1057" s="65">
        <v>2026</v>
      </c>
      <c r="H1057" s="63" t="s">
        <v>116</v>
      </c>
      <c r="I1057" s="61" t="s">
        <v>116</v>
      </c>
      <c r="J1057" s="61" t="s">
        <v>116</v>
      </c>
      <c r="K1057" s="28"/>
      <c r="L1057" s="61"/>
      <c r="M1057" s="28"/>
      <c r="N1057" s="96" t="s">
        <v>3196</v>
      </c>
      <c r="O1057" s="61"/>
      <c r="P1057" s="28"/>
      <c r="Q1057" s="61"/>
      <c r="R1057" s="104" t="s">
        <v>50</v>
      </c>
      <c r="S1057" s="104" t="s">
        <v>50</v>
      </c>
      <c r="T1057" s="98"/>
      <c r="U1057" s="18" t="s">
        <v>3204</v>
      </c>
      <c r="V1057" s="60" t="s">
        <v>34</v>
      </c>
      <c r="W1057" s="9">
        <f t="shared" ca="1" si="98"/>
        <v>203</v>
      </c>
      <c r="X1057" s="9" t="str">
        <f t="shared" ca="1" si="99"/>
        <v>Above 6 Months</v>
      </c>
      <c r="Y1057" s="9" t="str">
        <f t="shared" ca="1" si="100"/>
        <v/>
      </c>
      <c r="Z1057" s="9" t="str">
        <f t="shared" ca="1" si="101"/>
        <v/>
      </c>
      <c r="AA1057" s="61"/>
      <c r="AB1057" s="61" t="s">
        <v>5378</v>
      </c>
      <c r="AC1057" s="97" t="str">
        <f t="shared" ca="1" si="102"/>
        <v>Above 6 Months</v>
      </c>
    </row>
    <row r="1058" spans="1:29" ht="25.5" customHeight="1" x14ac:dyDescent="0.25">
      <c r="A1058" s="96">
        <v>1057</v>
      </c>
      <c r="B1058" s="62" t="s">
        <v>47</v>
      </c>
      <c r="C1058" s="73" t="s">
        <v>3041</v>
      </c>
      <c r="D1058" s="63" t="s">
        <v>845</v>
      </c>
      <c r="E1058" s="64">
        <v>46109</v>
      </c>
      <c r="F1058" s="65" t="s">
        <v>210</v>
      </c>
      <c r="G1058" s="65">
        <v>2026</v>
      </c>
      <c r="H1058" s="63" t="s">
        <v>116</v>
      </c>
      <c r="I1058" s="61" t="s">
        <v>116</v>
      </c>
      <c r="J1058" s="61" t="s">
        <v>116</v>
      </c>
      <c r="K1058" s="28">
        <v>46163</v>
      </c>
      <c r="L1058" s="61"/>
      <c r="M1058" s="28"/>
      <c r="N1058" s="96" t="s">
        <v>3196</v>
      </c>
      <c r="O1058" s="61"/>
      <c r="P1058" s="28"/>
      <c r="Q1058" s="61"/>
      <c r="R1058" s="104" t="s">
        <v>2664</v>
      </c>
      <c r="S1058" s="104" t="s">
        <v>2664</v>
      </c>
      <c r="T1058" s="98">
        <v>46163</v>
      </c>
      <c r="U1058" s="18" t="s">
        <v>3197</v>
      </c>
      <c r="V1058" s="60" t="s">
        <v>34</v>
      </c>
      <c r="W1058" s="9">
        <f t="shared" ca="1" si="98"/>
        <v>202</v>
      </c>
      <c r="X1058" s="9" t="str">
        <f t="shared" ca="1" si="99"/>
        <v>Above 6 Months</v>
      </c>
      <c r="Y1058" s="9">
        <f t="shared" ca="1" si="100"/>
        <v>148</v>
      </c>
      <c r="Z1058" s="9" t="str">
        <f t="shared" ca="1" si="101"/>
        <v>Above 3 Months</v>
      </c>
      <c r="AA1058" s="61"/>
      <c r="AB1058" s="61" t="s">
        <v>5379</v>
      </c>
      <c r="AC1058" s="97" t="str">
        <f t="shared" ca="1" si="102"/>
        <v>Above 6 Months</v>
      </c>
    </row>
    <row r="1059" spans="1:29" ht="25.5" customHeight="1" x14ac:dyDescent="0.25">
      <c r="A1059" s="96">
        <v>1058</v>
      </c>
      <c r="B1059" s="62" t="s">
        <v>63</v>
      </c>
      <c r="C1059" s="73" t="s">
        <v>2953</v>
      </c>
      <c r="D1059" s="63" t="s">
        <v>1685</v>
      </c>
      <c r="E1059" s="64">
        <v>46109</v>
      </c>
      <c r="F1059" s="65" t="s">
        <v>210</v>
      </c>
      <c r="G1059" s="65">
        <v>2026</v>
      </c>
      <c r="H1059" s="63" t="s">
        <v>108</v>
      </c>
      <c r="I1059" s="61" t="s">
        <v>54</v>
      </c>
      <c r="J1059" s="61" t="s">
        <v>31</v>
      </c>
      <c r="K1059" s="28"/>
      <c r="L1059" s="61"/>
      <c r="M1059" s="28"/>
      <c r="N1059" s="96" t="s">
        <v>3196</v>
      </c>
      <c r="O1059" s="61"/>
      <c r="P1059" s="28"/>
      <c r="Q1059" s="61"/>
      <c r="R1059" s="104" t="s">
        <v>141</v>
      </c>
      <c r="S1059" s="104" t="s">
        <v>141</v>
      </c>
      <c r="T1059" s="98"/>
      <c r="U1059" s="18" t="s">
        <v>3219</v>
      </c>
      <c r="V1059" s="60" t="s">
        <v>34</v>
      </c>
      <c r="W1059" s="9">
        <f t="shared" ca="1" si="98"/>
        <v>202</v>
      </c>
      <c r="X1059" s="9" t="str">
        <f t="shared" ca="1" si="99"/>
        <v>Above 6 Months</v>
      </c>
      <c r="Y1059" s="9" t="str">
        <f t="shared" ca="1" si="100"/>
        <v/>
      </c>
      <c r="Z1059" s="9" t="str">
        <f t="shared" ca="1" si="101"/>
        <v/>
      </c>
      <c r="AA1059" s="61"/>
      <c r="AB1059" s="61" t="s">
        <v>5380</v>
      </c>
      <c r="AC1059" s="97" t="str">
        <f t="shared" ca="1" si="102"/>
        <v>Above 6 Months</v>
      </c>
    </row>
    <row r="1060" spans="1:29" ht="25.5" customHeight="1" x14ac:dyDescent="0.25">
      <c r="A1060" s="96">
        <v>1059</v>
      </c>
      <c r="B1060" s="62" t="s">
        <v>65</v>
      </c>
      <c r="C1060" s="73" t="s">
        <v>3016</v>
      </c>
      <c r="D1060" s="63" t="s">
        <v>845</v>
      </c>
      <c r="E1060" s="64">
        <v>46109</v>
      </c>
      <c r="F1060" s="65" t="s">
        <v>210</v>
      </c>
      <c r="G1060" s="65">
        <v>2026</v>
      </c>
      <c r="H1060" s="63" t="s">
        <v>116</v>
      </c>
      <c r="I1060" s="61" t="s">
        <v>116</v>
      </c>
      <c r="J1060" s="61" t="s">
        <v>116</v>
      </c>
      <c r="K1060" s="28"/>
      <c r="L1060" s="61"/>
      <c r="M1060" s="28"/>
      <c r="N1060" s="96" t="s">
        <v>3196</v>
      </c>
      <c r="O1060" s="61"/>
      <c r="P1060" s="28"/>
      <c r="Q1060" s="61"/>
      <c r="R1060" s="104" t="s">
        <v>50</v>
      </c>
      <c r="S1060" s="104" t="s">
        <v>50</v>
      </c>
      <c r="T1060" s="98"/>
      <c r="U1060" s="18" t="s">
        <v>3214</v>
      </c>
      <c r="V1060" s="60" t="s">
        <v>34</v>
      </c>
      <c r="W1060" s="9">
        <f t="shared" ca="1" si="98"/>
        <v>202</v>
      </c>
      <c r="X1060" s="9" t="str">
        <f t="shared" ca="1" si="99"/>
        <v>Above 6 Months</v>
      </c>
      <c r="Y1060" s="9" t="str">
        <f t="shared" ca="1" si="100"/>
        <v/>
      </c>
      <c r="Z1060" s="9" t="str">
        <f t="shared" ca="1" si="101"/>
        <v/>
      </c>
      <c r="AA1060" s="61"/>
      <c r="AB1060" s="61" t="s">
        <v>5381</v>
      </c>
      <c r="AC1060" s="97" t="str">
        <f t="shared" ca="1" si="102"/>
        <v>Above 6 Months</v>
      </c>
    </row>
    <row r="1061" spans="1:29" ht="25.5" customHeight="1" x14ac:dyDescent="0.25">
      <c r="A1061" s="96">
        <v>1060</v>
      </c>
      <c r="B1061" s="62" t="s">
        <v>61</v>
      </c>
      <c r="C1061" s="73" t="s">
        <v>2955</v>
      </c>
      <c r="D1061" s="63" t="s">
        <v>1027</v>
      </c>
      <c r="E1061" s="64">
        <v>46109</v>
      </c>
      <c r="F1061" s="65" t="s">
        <v>210</v>
      </c>
      <c r="G1061" s="65">
        <v>2026</v>
      </c>
      <c r="H1061" s="63" t="s">
        <v>48</v>
      </c>
      <c r="I1061" s="61" t="s">
        <v>49</v>
      </c>
      <c r="J1061" s="61" t="s">
        <v>31</v>
      </c>
      <c r="K1061" s="28"/>
      <c r="L1061" s="61"/>
      <c r="M1061" s="28"/>
      <c r="N1061" s="96" t="s">
        <v>3196</v>
      </c>
      <c r="O1061" s="61"/>
      <c r="P1061" s="28"/>
      <c r="Q1061" s="61"/>
      <c r="R1061" s="104" t="s">
        <v>112</v>
      </c>
      <c r="S1061" s="104" t="s">
        <v>112</v>
      </c>
      <c r="T1061" s="98"/>
      <c r="U1061" s="18" t="s">
        <v>3216</v>
      </c>
      <c r="V1061" s="60" t="s">
        <v>34</v>
      </c>
      <c r="W1061" s="9">
        <f t="shared" ca="1" si="98"/>
        <v>202</v>
      </c>
      <c r="X1061" s="9" t="str">
        <f t="shared" ca="1" si="99"/>
        <v>Above 6 Months</v>
      </c>
      <c r="Y1061" s="9" t="str">
        <f t="shared" ca="1" si="100"/>
        <v/>
      </c>
      <c r="Z1061" s="9" t="str">
        <f t="shared" ca="1" si="101"/>
        <v/>
      </c>
      <c r="AA1061" s="61"/>
      <c r="AB1061" s="61" t="s">
        <v>5386</v>
      </c>
      <c r="AC1061" s="97" t="str">
        <f t="shared" ca="1" si="102"/>
        <v>Above 6 Months</v>
      </c>
    </row>
    <row r="1062" spans="1:29" ht="25.5" customHeight="1" x14ac:dyDescent="0.25">
      <c r="A1062" s="96">
        <v>1061</v>
      </c>
      <c r="B1062" s="62" t="s">
        <v>47</v>
      </c>
      <c r="C1062" s="73" t="s">
        <v>3042</v>
      </c>
      <c r="D1062" s="63" t="s">
        <v>1315</v>
      </c>
      <c r="E1062" s="64">
        <v>46110</v>
      </c>
      <c r="F1062" s="65" t="s">
        <v>210</v>
      </c>
      <c r="G1062" s="65">
        <v>2026</v>
      </c>
      <c r="H1062" s="63" t="s">
        <v>70</v>
      </c>
      <c r="I1062" s="61" t="s">
        <v>70</v>
      </c>
      <c r="J1062" s="61" t="s">
        <v>70</v>
      </c>
      <c r="K1062" s="28"/>
      <c r="L1062" s="61"/>
      <c r="M1062" s="28"/>
      <c r="N1062" s="96" t="s">
        <v>3196</v>
      </c>
      <c r="O1062" s="61"/>
      <c r="P1062" s="28"/>
      <c r="Q1062" s="61"/>
      <c r="R1062" s="104" t="s">
        <v>172</v>
      </c>
      <c r="S1062" s="104" t="s">
        <v>172</v>
      </c>
      <c r="T1062" s="98">
        <v>46142</v>
      </c>
      <c r="U1062" s="18" t="s">
        <v>3228</v>
      </c>
      <c r="V1062" s="60" t="s">
        <v>34</v>
      </c>
      <c r="W1062" s="9">
        <f t="shared" ca="1" si="98"/>
        <v>201</v>
      </c>
      <c r="X1062" s="9" t="str">
        <f t="shared" ca="1" si="99"/>
        <v>Above 6 Months</v>
      </c>
      <c r="Y1062" s="9">
        <f t="shared" ca="1" si="100"/>
        <v>169</v>
      </c>
      <c r="Z1062" s="9" t="str">
        <f t="shared" ca="1" si="101"/>
        <v>Above 3 Months</v>
      </c>
      <c r="AA1062" s="61"/>
      <c r="AB1062" s="61" t="s">
        <v>5387</v>
      </c>
      <c r="AC1062" s="97" t="str">
        <f t="shared" ca="1" si="102"/>
        <v>Above 6 Months</v>
      </c>
    </row>
    <row r="1063" spans="1:29" ht="25.5" customHeight="1" x14ac:dyDescent="0.25">
      <c r="A1063" s="96">
        <v>1062</v>
      </c>
      <c r="B1063" s="62" t="s">
        <v>68</v>
      </c>
      <c r="C1063" s="73" t="s">
        <v>3235</v>
      </c>
      <c r="D1063" s="63" t="s">
        <v>845</v>
      </c>
      <c r="E1063" s="64">
        <v>46112</v>
      </c>
      <c r="F1063" s="65" t="s">
        <v>210</v>
      </c>
      <c r="G1063" s="65">
        <v>2026</v>
      </c>
      <c r="H1063" s="63" t="s">
        <v>116</v>
      </c>
      <c r="I1063" s="61" t="s">
        <v>116</v>
      </c>
      <c r="J1063" s="61" t="s">
        <v>116</v>
      </c>
      <c r="K1063" s="28"/>
      <c r="L1063" s="61"/>
      <c r="M1063" s="28"/>
      <c r="N1063" s="96" t="s">
        <v>3196</v>
      </c>
      <c r="O1063" s="61"/>
      <c r="P1063" s="28"/>
      <c r="Q1063" s="61"/>
      <c r="R1063" s="104" t="s">
        <v>50</v>
      </c>
      <c r="S1063" s="104" t="s">
        <v>50</v>
      </c>
      <c r="T1063" s="98"/>
      <c r="U1063" s="18" t="s">
        <v>3236</v>
      </c>
      <c r="V1063" s="60" t="s">
        <v>34</v>
      </c>
      <c r="W1063" s="9">
        <f t="shared" ca="1" si="98"/>
        <v>199</v>
      </c>
      <c r="X1063" s="9" t="str">
        <f t="shared" ca="1" si="99"/>
        <v>Above 6 Months</v>
      </c>
      <c r="Y1063" s="9" t="str">
        <f t="shared" ca="1" si="100"/>
        <v/>
      </c>
      <c r="Z1063" s="9" t="str">
        <f t="shared" ca="1" si="101"/>
        <v/>
      </c>
      <c r="AA1063" s="61"/>
      <c r="AB1063" s="61" t="s">
        <v>5391</v>
      </c>
      <c r="AC1063" s="97" t="str">
        <f t="shared" ca="1" si="102"/>
        <v>Above 6 Months</v>
      </c>
    </row>
    <row r="1064" spans="1:29" ht="25.5" customHeight="1" x14ac:dyDescent="0.25">
      <c r="A1064" s="96">
        <v>1063</v>
      </c>
      <c r="B1064" s="62" t="s">
        <v>78</v>
      </c>
      <c r="C1064" s="73" t="s">
        <v>2906</v>
      </c>
      <c r="D1064" s="63" t="s">
        <v>227</v>
      </c>
      <c r="E1064" s="64">
        <v>46112</v>
      </c>
      <c r="F1064" s="65" t="s">
        <v>210</v>
      </c>
      <c r="G1064" s="65">
        <v>2026</v>
      </c>
      <c r="H1064" s="63" t="s">
        <v>59</v>
      </c>
      <c r="I1064" s="61" t="s">
        <v>59</v>
      </c>
      <c r="J1064" s="61" t="s">
        <v>60</v>
      </c>
      <c r="K1064" s="28"/>
      <c r="L1064" s="61"/>
      <c r="M1064" s="28"/>
      <c r="N1064" s="96" t="s">
        <v>3196</v>
      </c>
      <c r="O1064" s="61"/>
      <c r="P1064" s="28"/>
      <c r="Q1064" s="61"/>
      <c r="R1064" s="104" t="s">
        <v>112</v>
      </c>
      <c r="S1064" s="104" t="s">
        <v>112</v>
      </c>
      <c r="T1064" s="98"/>
      <c r="U1064" s="18" t="s">
        <v>3237</v>
      </c>
      <c r="V1064" s="60" t="s">
        <v>34</v>
      </c>
      <c r="W1064" s="9">
        <f t="shared" ca="1" si="98"/>
        <v>199</v>
      </c>
      <c r="X1064" s="9" t="str">
        <f t="shared" ca="1" si="99"/>
        <v>Above 6 Months</v>
      </c>
      <c r="Y1064" s="9" t="str">
        <f t="shared" ca="1" si="100"/>
        <v/>
      </c>
      <c r="Z1064" s="9" t="str">
        <f t="shared" ca="1" si="101"/>
        <v/>
      </c>
      <c r="AA1064" s="61"/>
      <c r="AB1064" s="61" t="s">
        <v>5392</v>
      </c>
      <c r="AC1064" s="97" t="str">
        <f t="shared" ca="1" si="102"/>
        <v>Above 6 Months</v>
      </c>
    </row>
    <row r="1065" spans="1:29" ht="25.5" customHeight="1" x14ac:dyDescent="0.25">
      <c r="A1065" s="96">
        <v>1064</v>
      </c>
      <c r="B1065" s="62" t="s">
        <v>89</v>
      </c>
      <c r="C1065" s="73" t="s">
        <v>3087</v>
      </c>
      <c r="D1065" s="63" t="s">
        <v>1016</v>
      </c>
      <c r="E1065" s="64">
        <v>46113</v>
      </c>
      <c r="F1065" s="65" t="s">
        <v>256</v>
      </c>
      <c r="G1065" s="65">
        <v>2026</v>
      </c>
      <c r="H1065" s="63" t="s">
        <v>48</v>
      </c>
      <c r="I1065" s="61" t="s">
        <v>49</v>
      </c>
      <c r="J1065" s="61" t="s">
        <v>31</v>
      </c>
      <c r="K1065" s="28">
        <v>46140</v>
      </c>
      <c r="L1065" s="61"/>
      <c r="M1065" s="28"/>
      <c r="N1065" s="96" t="s">
        <v>3196</v>
      </c>
      <c r="O1065" s="61"/>
      <c r="P1065" s="28"/>
      <c r="Q1065" s="61"/>
      <c r="R1065" s="104" t="s">
        <v>141</v>
      </c>
      <c r="S1065" s="104" t="s">
        <v>141</v>
      </c>
      <c r="T1065" s="98"/>
      <c r="U1065" s="18" t="s">
        <v>3244</v>
      </c>
      <c r="V1065" s="60" t="s">
        <v>34</v>
      </c>
      <c r="W1065" s="9">
        <f t="shared" ca="1" si="98"/>
        <v>198</v>
      </c>
      <c r="X1065" s="9" t="str">
        <f t="shared" ca="1" si="99"/>
        <v>Above 6 Months</v>
      </c>
      <c r="Y1065" s="9" t="str">
        <f t="shared" ca="1" si="100"/>
        <v/>
      </c>
      <c r="Z1065" s="9" t="str">
        <f t="shared" ca="1" si="101"/>
        <v/>
      </c>
      <c r="AA1065" s="61"/>
      <c r="AB1065" s="61" t="s">
        <v>3322</v>
      </c>
      <c r="AC1065" s="97" t="str">
        <f t="shared" ca="1" si="102"/>
        <v>Above 6 Months</v>
      </c>
    </row>
    <row r="1066" spans="1:29" ht="25.5" customHeight="1" x14ac:dyDescent="0.25">
      <c r="A1066" s="96">
        <v>1065</v>
      </c>
      <c r="B1066" s="62" t="s">
        <v>66</v>
      </c>
      <c r="C1066" s="73" t="s">
        <v>2953</v>
      </c>
      <c r="D1066" s="63" t="s">
        <v>1545</v>
      </c>
      <c r="E1066" s="64">
        <v>46114</v>
      </c>
      <c r="F1066" s="65" t="s">
        <v>256</v>
      </c>
      <c r="G1066" s="65">
        <v>2026</v>
      </c>
      <c r="H1066" s="63" t="s">
        <v>122</v>
      </c>
      <c r="I1066" s="61" t="s">
        <v>49</v>
      </c>
      <c r="J1066" s="61" t="s">
        <v>31</v>
      </c>
      <c r="K1066" s="28"/>
      <c r="L1066" s="61"/>
      <c r="M1066" s="28"/>
      <c r="N1066" s="96" t="s">
        <v>3196</v>
      </c>
      <c r="O1066" s="61"/>
      <c r="P1066" s="28"/>
      <c r="Q1066" s="61"/>
      <c r="R1066" s="104" t="s">
        <v>112</v>
      </c>
      <c r="S1066" s="104" t="s">
        <v>141</v>
      </c>
      <c r="T1066" s="98"/>
      <c r="U1066" s="18" t="s">
        <v>3271</v>
      </c>
      <c r="V1066" s="60" t="s">
        <v>34</v>
      </c>
      <c r="W1066" s="9">
        <f t="shared" ca="1" si="98"/>
        <v>197</v>
      </c>
      <c r="X1066" s="9" t="str">
        <f t="shared" ca="1" si="99"/>
        <v>Above 6 Months</v>
      </c>
      <c r="Y1066" s="9" t="str">
        <f t="shared" ca="1" si="100"/>
        <v/>
      </c>
      <c r="Z1066" s="9" t="str">
        <f t="shared" ca="1" si="101"/>
        <v/>
      </c>
      <c r="AA1066" s="61"/>
      <c r="AB1066" s="61" t="s">
        <v>3338</v>
      </c>
      <c r="AC1066" s="97" t="str">
        <f t="shared" ca="1" si="102"/>
        <v>Above 6 Months</v>
      </c>
    </row>
    <row r="1067" spans="1:29" ht="25.5" customHeight="1" x14ac:dyDescent="0.25">
      <c r="A1067" s="96">
        <v>1066</v>
      </c>
      <c r="B1067" s="62" t="s">
        <v>51</v>
      </c>
      <c r="C1067" s="73" t="s">
        <v>3045</v>
      </c>
      <c r="D1067" s="63" t="s">
        <v>3272</v>
      </c>
      <c r="E1067" s="64">
        <v>46114</v>
      </c>
      <c r="F1067" s="65" t="s">
        <v>256</v>
      </c>
      <c r="G1067" s="65">
        <v>2026</v>
      </c>
      <c r="H1067" s="63" t="s">
        <v>94</v>
      </c>
      <c r="I1067" s="61" t="s">
        <v>94</v>
      </c>
      <c r="J1067" s="61" t="s">
        <v>31</v>
      </c>
      <c r="K1067" s="28"/>
      <c r="L1067" s="61"/>
      <c r="M1067" s="28"/>
      <c r="N1067" s="96" t="s">
        <v>3196</v>
      </c>
      <c r="O1067" s="61"/>
      <c r="P1067" s="28"/>
      <c r="Q1067" s="61"/>
      <c r="R1067" s="104" t="s">
        <v>50</v>
      </c>
      <c r="S1067" s="104" t="s">
        <v>50</v>
      </c>
      <c r="T1067" s="98"/>
      <c r="U1067" s="18" t="s">
        <v>3273</v>
      </c>
      <c r="V1067" s="60" t="s">
        <v>34</v>
      </c>
      <c r="W1067" s="9">
        <f t="shared" ca="1" si="98"/>
        <v>197</v>
      </c>
      <c r="X1067" s="9" t="str">
        <f t="shared" ca="1" si="99"/>
        <v>Above 6 Months</v>
      </c>
      <c r="Y1067" s="9" t="str">
        <f t="shared" ca="1" si="100"/>
        <v/>
      </c>
      <c r="Z1067" s="9" t="str">
        <f t="shared" ca="1" si="101"/>
        <v/>
      </c>
      <c r="AA1067" s="61"/>
      <c r="AB1067" s="61" t="s">
        <v>3339</v>
      </c>
      <c r="AC1067" s="97" t="str">
        <f t="shared" ca="1" si="102"/>
        <v>Above 6 Months</v>
      </c>
    </row>
    <row r="1068" spans="1:29" ht="25.5" customHeight="1" x14ac:dyDescent="0.25">
      <c r="A1068" s="96">
        <v>1067</v>
      </c>
      <c r="B1068" s="62" t="s">
        <v>74</v>
      </c>
      <c r="C1068" s="73" t="s">
        <v>3050</v>
      </c>
      <c r="D1068" s="63" t="s">
        <v>1545</v>
      </c>
      <c r="E1068" s="64">
        <v>46115</v>
      </c>
      <c r="F1068" s="65" t="s">
        <v>256</v>
      </c>
      <c r="G1068" s="65">
        <v>2026</v>
      </c>
      <c r="H1068" s="63" t="s">
        <v>122</v>
      </c>
      <c r="I1068" s="61" t="s">
        <v>49</v>
      </c>
      <c r="J1068" s="61" t="s">
        <v>31</v>
      </c>
      <c r="K1068" s="28"/>
      <c r="L1068" s="61"/>
      <c r="M1068" s="28"/>
      <c r="N1068" s="96" t="s">
        <v>3196</v>
      </c>
      <c r="O1068" s="61"/>
      <c r="P1068" s="28"/>
      <c r="Q1068" s="61"/>
      <c r="R1068" s="104" t="s">
        <v>112</v>
      </c>
      <c r="S1068" s="104" t="s">
        <v>112</v>
      </c>
      <c r="T1068" s="98"/>
      <c r="U1068" s="18" t="s">
        <v>3279</v>
      </c>
      <c r="V1068" s="60" t="s">
        <v>34</v>
      </c>
      <c r="W1068" s="9">
        <f t="shared" ca="1" si="98"/>
        <v>196</v>
      </c>
      <c r="X1068" s="9" t="str">
        <f t="shared" ca="1" si="99"/>
        <v>Above 6 Months</v>
      </c>
      <c r="Y1068" s="9" t="str">
        <f t="shared" ca="1" si="100"/>
        <v/>
      </c>
      <c r="Z1068" s="9" t="str">
        <f t="shared" ca="1" si="101"/>
        <v/>
      </c>
      <c r="AA1068" s="61"/>
      <c r="AB1068" s="61" t="s">
        <v>3343</v>
      </c>
      <c r="AC1068" s="97" t="str">
        <f t="shared" ca="1" si="102"/>
        <v>Above 6 Months</v>
      </c>
    </row>
    <row r="1069" spans="1:29" ht="25.5" customHeight="1" x14ac:dyDescent="0.25">
      <c r="A1069" s="96">
        <v>1068</v>
      </c>
      <c r="B1069" s="62" t="s">
        <v>68</v>
      </c>
      <c r="C1069" s="73" t="s">
        <v>3250</v>
      </c>
      <c r="D1069" s="63" t="s">
        <v>3251</v>
      </c>
      <c r="E1069" s="64">
        <v>46116</v>
      </c>
      <c r="F1069" s="65" t="s">
        <v>256</v>
      </c>
      <c r="G1069" s="65">
        <v>2026</v>
      </c>
      <c r="H1069" s="63" t="s">
        <v>115</v>
      </c>
      <c r="I1069" s="61" t="s">
        <v>154</v>
      </c>
      <c r="J1069" s="61" t="s">
        <v>31</v>
      </c>
      <c r="K1069" s="28"/>
      <c r="L1069" s="61"/>
      <c r="M1069" s="28"/>
      <c r="N1069" s="96" t="s">
        <v>3196</v>
      </c>
      <c r="O1069" s="61"/>
      <c r="P1069" s="28"/>
      <c r="Q1069" s="61"/>
      <c r="R1069" s="104" t="s">
        <v>50</v>
      </c>
      <c r="S1069" s="104" t="s">
        <v>50</v>
      </c>
      <c r="T1069" s="98"/>
      <c r="U1069" s="18" t="s">
        <v>3252</v>
      </c>
      <c r="V1069" s="60" t="s">
        <v>34</v>
      </c>
      <c r="W1069" s="9">
        <f t="shared" ca="1" si="98"/>
        <v>195</v>
      </c>
      <c r="X1069" s="9" t="str">
        <f t="shared" ca="1" si="99"/>
        <v>Above 6 Months</v>
      </c>
      <c r="Y1069" s="9" t="str">
        <f t="shared" ca="1" si="100"/>
        <v/>
      </c>
      <c r="Z1069" s="9" t="str">
        <f t="shared" ca="1" si="101"/>
        <v/>
      </c>
      <c r="AA1069" s="61"/>
      <c r="AB1069" s="61" t="s">
        <v>3326</v>
      </c>
      <c r="AC1069" s="97" t="str">
        <f t="shared" ca="1" si="102"/>
        <v>Above 6 Months</v>
      </c>
    </row>
    <row r="1070" spans="1:29" ht="25.5" customHeight="1" x14ac:dyDescent="0.25">
      <c r="A1070" s="96">
        <v>1069</v>
      </c>
      <c r="B1070" s="62" t="s">
        <v>68</v>
      </c>
      <c r="C1070" s="73" t="s">
        <v>3258</v>
      </c>
      <c r="D1070" s="63" t="s">
        <v>3259</v>
      </c>
      <c r="E1070" s="64">
        <v>46116</v>
      </c>
      <c r="F1070" s="65" t="s">
        <v>256</v>
      </c>
      <c r="G1070" s="65">
        <v>2026</v>
      </c>
      <c r="H1070" s="63" t="s">
        <v>43</v>
      </c>
      <c r="I1070" s="61" t="s">
        <v>30</v>
      </c>
      <c r="J1070" s="61" t="s">
        <v>31</v>
      </c>
      <c r="K1070" s="28"/>
      <c r="L1070" s="61"/>
      <c r="M1070" s="28"/>
      <c r="N1070" s="96" t="s">
        <v>3196</v>
      </c>
      <c r="O1070" s="61"/>
      <c r="P1070" s="28"/>
      <c r="Q1070" s="61"/>
      <c r="R1070" s="104" t="s">
        <v>50</v>
      </c>
      <c r="S1070" s="104" t="s">
        <v>50</v>
      </c>
      <c r="T1070" s="98"/>
      <c r="U1070" s="18" t="s">
        <v>3260</v>
      </c>
      <c r="V1070" s="60" t="s">
        <v>34</v>
      </c>
      <c r="W1070" s="9">
        <f t="shared" ca="1" si="98"/>
        <v>195</v>
      </c>
      <c r="X1070" s="9" t="str">
        <f t="shared" ca="1" si="99"/>
        <v>Above 6 Months</v>
      </c>
      <c r="Y1070" s="9" t="str">
        <f t="shared" ca="1" si="100"/>
        <v/>
      </c>
      <c r="Z1070" s="9" t="str">
        <f t="shared" ca="1" si="101"/>
        <v/>
      </c>
      <c r="AA1070" s="61"/>
      <c r="AB1070" s="61" t="s">
        <v>3330</v>
      </c>
      <c r="AC1070" s="97" t="str">
        <f t="shared" ca="1" si="102"/>
        <v>Above 6 Months</v>
      </c>
    </row>
    <row r="1071" spans="1:29" ht="25.5" customHeight="1" x14ac:dyDescent="0.25">
      <c r="A1071" s="96">
        <v>1070</v>
      </c>
      <c r="B1071" s="62" t="s">
        <v>78</v>
      </c>
      <c r="C1071" s="73" t="s">
        <v>2920</v>
      </c>
      <c r="D1071" s="63" t="s">
        <v>3267</v>
      </c>
      <c r="E1071" s="64">
        <v>46116</v>
      </c>
      <c r="F1071" s="65" t="s">
        <v>256</v>
      </c>
      <c r="G1071" s="65">
        <v>2026</v>
      </c>
      <c r="H1071" s="63" t="s">
        <v>39</v>
      </c>
      <c r="I1071" s="61" t="s">
        <v>39</v>
      </c>
      <c r="J1071" s="61" t="s">
        <v>31</v>
      </c>
      <c r="K1071" s="28"/>
      <c r="L1071" s="61"/>
      <c r="M1071" s="28"/>
      <c r="N1071" s="96" t="s">
        <v>3196</v>
      </c>
      <c r="O1071" s="61"/>
      <c r="P1071" s="28"/>
      <c r="Q1071" s="61"/>
      <c r="R1071" s="104" t="s">
        <v>177</v>
      </c>
      <c r="S1071" s="104" t="s">
        <v>112</v>
      </c>
      <c r="T1071" s="98"/>
      <c r="U1071" s="18" t="s">
        <v>3268</v>
      </c>
      <c r="V1071" s="60" t="s">
        <v>34</v>
      </c>
      <c r="W1071" s="9">
        <f t="shared" ca="1" si="98"/>
        <v>195</v>
      </c>
      <c r="X1071" s="9" t="str">
        <f t="shared" ca="1" si="99"/>
        <v>Above 6 Months</v>
      </c>
      <c r="Y1071" s="9" t="str">
        <f t="shared" ca="1" si="100"/>
        <v/>
      </c>
      <c r="Z1071" s="9" t="str">
        <f t="shared" ca="1" si="101"/>
        <v/>
      </c>
      <c r="AA1071" s="61"/>
      <c r="AB1071" s="61" t="s">
        <v>3335</v>
      </c>
      <c r="AC1071" s="97" t="str">
        <f t="shared" ca="1" si="102"/>
        <v>Above 6 Months</v>
      </c>
    </row>
    <row r="1072" spans="1:29" ht="25.5" customHeight="1" x14ac:dyDescent="0.25">
      <c r="A1072" s="96">
        <v>1071</v>
      </c>
      <c r="B1072" s="62" t="s">
        <v>66</v>
      </c>
      <c r="C1072" s="73" t="s">
        <v>2955</v>
      </c>
      <c r="D1072" s="63" t="s">
        <v>845</v>
      </c>
      <c r="E1072" s="64">
        <v>46117</v>
      </c>
      <c r="F1072" s="65" t="s">
        <v>256</v>
      </c>
      <c r="G1072" s="65">
        <v>2026</v>
      </c>
      <c r="H1072" s="63" t="s">
        <v>116</v>
      </c>
      <c r="I1072" s="61" t="s">
        <v>116</v>
      </c>
      <c r="J1072" s="61" t="s">
        <v>116</v>
      </c>
      <c r="K1072" s="28"/>
      <c r="L1072" s="61"/>
      <c r="M1072" s="28"/>
      <c r="N1072" s="96" t="s">
        <v>3196</v>
      </c>
      <c r="O1072" s="61"/>
      <c r="P1072" s="28"/>
      <c r="Q1072" s="61"/>
      <c r="R1072" s="104" t="s">
        <v>50</v>
      </c>
      <c r="S1072" s="104" t="s">
        <v>50</v>
      </c>
      <c r="T1072" s="98"/>
      <c r="U1072" s="18" t="s">
        <v>3254</v>
      </c>
      <c r="V1072" s="60" t="s">
        <v>34</v>
      </c>
      <c r="W1072" s="9">
        <f t="shared" ca="1" si="98"/>
        <v>194</v>
      </c>
      <c r="X1072" s="9" t="str">
        <f t="shared" ca="1" si="99"/>
        <v>Above 6 Months</v>
      </c>
      <c r="Y1072" s="9" t="str">
        <f t="shared" ca="1" si="100"/>
        <v/>
      </c>
      <c r="Z1072" s="9" t="str">
        <f t="shared" ca="1" si="101"/>
        <v/>
      </c>
      <c r="AA1072" s="61"/>
      <c r="AB1072" s="61" t="s">
        <v>3327</v>
      </c>
      <c r="AC1072" s="97" t="str">
        <f t="shared" ca="1" si="102"/>
        <v>Above 6 Months</v>
      </c>
    </row>
    <row r="1073" spans="1:29" ht="25.5" customHeight="1" x14ac:dyDescent="0.25">
      <c r="A1073" s="96">
        <v>1072</v>
      </c>
      <c r="B1073" s="62" t="s">
        <v>63</v>
      </c>
      <c r="C1073" s="73" t="s">
        <v>2960</v>
      </c>
      <c r="D1073" s="63" t="s">
        <v>1745</v>
      </c>
      <c r="E1073" s="64">
        <v>46118</v>
      </c>
      <c r="F1073" s="65" t="s">
        <v>256</v>
      </c>
      <c r="G1073" s="65">
        <v>2026</v>
      </c>
      <c r="H1073" s="63" t="s">
        <v>29</v>
      </c>
      <c r="I1073" s="61" t="s">
        <v>30</v>
      </c>
      <c r="J1073" s="61" t="s">
        <v>31</v>
      </c>
      <c r="K1073" s="28"/>
      <c r="L1073" s="61"/>
      <c r="M1073" s="28"/>
      <c r="N1073" s="96" t="s">
        <v>3196</v>
      </c>
      <c r="O1073" s="61"/>
      <c r="P1073" s="28"/>
      <c r="Q1073" s="61"/>
      <c r="R1073" s="104" t="s">
        <v>50</v>
      </c>
      <c r="S1073" s="104" t="s">
        <v>50</v>
      </c>
      <c r="T1073" s="98"/>
      <c r="U1073" s="18" t="s">
        <v>3275</v>
      </c>
      <c r="V1073" s="60" t="s">
        <v>34</v>
      </c>
      <c r="W1073" s="9">
        <f t="shared" ca="1" si="98"/>
        <v>193</v>
      </c>
      <c r="X1073" s="9" t="str">
        <f t="shared" ca="1" si="99"/>
        <v>Above 6 Months</v>
      </c>
      <c r="Y1073" s="9" t="str">
        <f t="shared" ref="Y1073:Y1098" ca="1" si="103">IF(T1073&lt;&gt;"",DATEDIF(T1073,TODAY(),"D"),"")</f>
        <v/>
      </c>
      <c r="Z1073" s="9" t="str">
        <f t="shared" ref="Z1073:Z1098" ca="1" si="104">IF(Y1073&lt;&gt;"",IF(Y1073&gt;365,"Above 1 Year",IF(AND(Y1073&lt;=365,Y1073&gt;180),"Above 6 Months",IF(AND(Y1073&lt;=180,Y1073&gt;90),"Above 3 Months",IF(AND(Y1073&lt;=90,Y1073&gt;60),"Above 60 Days",IF(AND(Y1073&lt;=60,Y1073&gt;45),"45 to 60 Days","Below 45 Days"))))),"")</f>
        <v/>
      </c>
      <c r="AA1073" s="61"/>
      <c r="AB1073" s="61" t="s">
        <v>3341</v>
      </c>
      <c r="AC1073" s="97" t="str">
        <f t="shared" ca="1" si="102"/>
        <v>Above 6 Months</v>
      </c>
    </row>
    <row r="1074" spans="1:29" ht="25.5" customHeight="1" x14ac:dyDescent="0.25">
      <c r="A1074" s="96">
        <v>1073</v>
      </c>
      <c r="B1074" s="62" t="s">
        <v>74</v>
      </c>
      <c r="C1074" s="73" t="s">
        <v>3093</v>
      </c>
      <c r="D1074" s="63" t="s">
        <v>3247</v>
      </c>
      <c r="E1074" s="64">
        <v>46118</v>
      </c>
      <c r="F1074" s="65" t="s">
        <v>256</v>
      </c>
      <c r="G1074" s="65">
        <v>2026</v>
      </c>
      <c r="H1074" s="63" t="s">
        <v>29</v>
      </c>
      <c r="I1074" s="61" t="s">
        <v>30</v>
      </c>
      <c r="J1074" s="61" t="s">
        <v>31</v>
      </c>
      <c r="K1074" s="28"/>
      <c r="L1074" s="61"/>
      <c r="M1074" s="28"/>
      <c r="N1074" s="96" t="s">
        <v>3196</v>
      </c>
      <c r="O1074" s="61"/>
      <c r="P1074" s="28"/>
      <c r="Q1074" s="61"/>
      <c r="R1074" s="104" t="s">
        <v>177</v>
      </c>
      <c r="S1074" s="104" t="s">
        <v>177</v>
      </c>
      <c r="T1074" s="98">
        <v>46251</v>
      </c>
      <c r="U1074" s="18" t="s">
        <v>3248</v>
      </c>
      <c r="V1074" s="60" t="s">
        <v>34</v>
      </c>
      <c r="W1074" s="9">
        <f t="shared" ca="1" si="98"/>
        <v>193</v>
      </c>
      <c r="X1074" s="9" t="str">
        <f t="shared" ca="1" si="99"/>
        <v>Above 6 Months</v>
      </c>
      <c r="Y1074" s="9">
        <f t="shared" ca="1" si="103"/>
        <v>60</v>
      </c>
      <c r="Z1074" s="9" t="str">
        <f t="shared" ca="1" si="104"/>
        <v>45 to 60 Days</v>
      </c>
      <c r="AA1074" s="61"/>
      <c r="AB1074" s="61" t="s">
        <v>3324</v>
      </c>
      <c r="AC1074" s="97" t="str">
        <f t="shared" ref="AC1074:AC1099" ca="1" si="105">IF(S1074="SC/PRC/CC No. Awaited","",X1074)</f>
        <v>Above 6 Months</v>
      </c>
    </row>
    <row r="1075" spans="1:29" ht="25.5" customHeight="1" x14ac:dyDescent="0.25">
      <c r="A1075" s="96">
        <v>1074</v>
      </c>
      <c r="B1075" s="62" t="s">
        <v>68</v>
      </c>
      <c r="C1075" s="73" t="s">
        <v>3282</v>
      </c>
      <c r="D1075" s="63" t="s">
        <v>3283</v>
      </c>
      <c r="E1075" s="64">
        <v>46119</v>
      </c>
      <c r="F1075" s="65" t="s">
        <v>256</v>
      </c>
      <c r="G1075" s="65">
        <v>2026</v>
      </c>
      <c r="H1075" s="63" t="s">
        <v>147</v>
      </c>
      <c r="I1075" s="61" t="s">
        <v>49</v>
      </c>
      <c r="J1075" s="61" t="s">
        <v>31</v>
      </c>
      <c r="K1075" s="28"/>
      <c r="L1075" s="61"/>
      <c r="M1075" s="28"/>
      <c r="N1075" s="96" t="s">
        <v>3196</v>
      </c>
      <c r="O1075" s="61"/>
      <c r="P1075" s="28"/>
      <c r="Q1075" s="61"/>
      <c r="R1075" s="104" t="s">
        <v>50</v>
      </c>
      <c r="S1075" s="104" t="s">
        <v>50</v>
      </c>
      <c r="T1075" s="98"/>
      <c r="U1075" s="18" t="s">
        <v>3284</v>
      </c>
      <c r="V1075" s="60" t="s">
        <v>34</v>
      </c>
      <c r="W1075" s="9">
        <f t="shared" ca="1" si="98"/>
        <v>192</v>
      </c>
      <c r="X1075" s="9" t="str">
        <f t="shared" ca="1" si="99"/>
        <v>Above 6 Months</v>
      </c>
      <c r="Y1075" s="9" t="str">
        <f t="shared" ca="1" si="103"/>
        <v/>
      </c>
      <c r="Z1075" s="9" t="str">
        <f t="shared" ca="1" si="104"/>
        <v/>
      </c>
      <c r="AA1075" s="61"/>
      <c r="AB1075" s="61" t="s">
        <v>3346</v>
      </c>
      <c r="AC1075" s="97" t="str">
        <f t="shared" ca="1" si="105"/>
        <v>Above 6 Months</v>
      </c>
    </row>
    <row r="1076" spans="1:29" ht="25.5" customHeight="1" x14ac:dyDescent="0.25">
      <c r="A1076" s="96">
        <v>1075</v>
      </c>
      <c r="B1076" s="62" t="s">
        <v>104</v>
      </c>
      <c r="C1076" s="73" t="s">
        <v>2990</v>
      </c>
      <c r="D1076" s="63" t="s">
        <v>980</v>
      </c>
      <c r="E1076" s="64">
        <v>46119</v>
      </c>
      <c r="F1076" s="65" t="s">
        <v>256</v>
      </c>
      <c r="G1076" s="65">
        <v>2026</v>
      </c>
      <c r="H1076" s="63" t="s">
        <v>77</v>
      </c>
      <c r="I1076" s="61" t="s">
        <v>72</v>
      </c>
      <c r="J1076" s="61" t="s">
        <v>31</v>
      </c>
      <c r="K1076" s="28"/>
      <c r="L1076" s="61"/>
      <c r="M1076" s="28"/>
      <c r="N1076" s="96" t="s">
        <v>3196</v>
      </c>
      <c r="O1076" s="61"/>
      <c r="P1076" s="28"/>
      <c r="Q1076" s="61"/>
      <c r="R1076" s="104" t="s">
        <v>112</v>
      </c>
      <c r="S1076" s="104" t="s">
        <v>112</v>
      </c>
      <c r="T1076" s="98"/>
      <c r="U1076" s="18" t="s">
        <v>3276</v>
      </c>
      <c r="V1076" s="60" t="s">
        <v>34</v>
      </c>
      <c r="W1076" s="9">
        <f t="shared" ca="1" si="98"/>
        <v>192</v>
      </c>
      <c r="X1076" s="9" t="str">
        <f t="shared" ca="1" si="99"/>
        <v>Above 6 Months</v>
      </c>
      <c r="Y1076" s="9" t="str">
        <f t="shared" ca="1" si="103"/>
        <v/>
      </c>
      <c r="Z1076" s="9" t="str">
        <f t="shared" ca="1" si="104"/>
        <v/>
      </c>
      <c r="AA1076" s="61"/>
      <c r="AB1076" s="61" t="s">
        <v>3342</v>
      </c>
      <c r="AC1076" s="97" t="str">
        <f t="shared" ca="1" si="105"/>
        <v>Above 6 Months</v>
      </c>
    </row>
    <row r="1077" spans="1:29" ht="25.5" customHeight="1" x14ac:dyDescent="0.25">
      <c r="A1077" s="96">
        <v>1076</v>
      </c>
      <c r="B1077" s="62" t="s">
        <v>61</v>
      </c>
      <c r="C1077" s="73" t="s">
        <v>2960</v>
      </c>
      <c r="D1077" s="63" t="s">
        <v>1351</v>
      </c>
      <c r="E1077" s="64">
        <v>46119</v>
      </c>
      <c r="F1077" s="65" t="s">
        <v>256</v>
      </c>
      <c r="G1077" s="65">
        <v>2026</v>
      </c>
      <c r="H1077" s="63" t="s">
        <v>94</v>
      </c>
      <c r="I1077" s="61" t="s">
        <v>94</v>
      </c>
      <c r="J1077" s="61" t="s">
        <v>31</v>
      </c>
      <c r="K1077" s="28"/>
      <c r="L1077" s="61"/>
      <c r="M1077" s="28"/>
      <c r="N1077" s="96" t="s">
        <v>3196</v>
      </c>
      <c r="O1077" s="61"/>
      <c r="P1077" s="28"/>
      <c r="Q1077" s="61"/>
      <c r="R1077" s="104" t="s">
        <v>112</v>
      </c>
      <c r="S1077" s="104" t="s">
        <v>112</v>
      </c>
      <c r="T1077" s="98"/>
      <c r="U1077" s="18" t="s">
        <v>3257</v>
      </c>
      <c r="V1077" s="60" t="s">
        <v>34</v>
      </c>
      <c r="W1077" s="9">
        <f t="shared" ca="1" si="98"/>
        <v>192</v>
      </c>
      <c r="X1077" s="9" t="str">
        <f t="shared" ca="1" si="99"/>
        <v>Above 6 Months</v>
      </c>
      <c r="Y1077" s="9" t="str">
        <f t="shared" ca="1" si="103"/>
        <v/>
      </c>
      <c r="Z1077" s="9" t="str">
        <f t="shared" ca="1" si="104"/>
        <v/>
      </c>
      <c r="AA1077" s="61"/>
      <c r="AB1077" s="61" t="s">
        <v>3329</v>
      </c>
      <c r="AC1077" s="97" t="str">
        <f t="shared" ca="1" si="105"/>
        <v>Above 6 Months</v>
      </c>
    </row>
    <row r="1078" spans="1:29" ht="25.5" customHeight="1" x14ac:dyDescent="0.25">
      <c r="A1078" s="96">
        <v>1077</v>
      </c>
      <c r="B1078" s="62" t="s">
        <v>69</v>
      </c>
      <c r="C1078" s="73" t="s">
        <v>2977</v>
      </c>
      <c r="D1078" s="63" t="s">
        <v>3245</v>
      </c>
      <c r="E1078" s="64">
        <v>46120</v>
      </c>
      <c r="F1078" s="65" t="s">
        <v>256</v>
      </c>
      <c r="G1078" s="65">
        <v>2026</v>
      </c>
      <c r="H1078" s="63" t="s">
        <v>70</v>
      </c>
      <c r="I1078" s="61" t="s">
        <v>70</v>
      </c>
      <c r="J1078" s="61" t="s">
        <v>70</v>
      </c>
      <c r="K1078" s="28"/>
      <c r="L1078" s="61"/>
      <c r="M1078" s="28"/>
      <c r="N1078" s="96" t="s">
        <v>3196</v>
      </c>
      <c r="O1078" s="61"/>
      <c r="P1078" s="28"/>
      <c r="Q1078" s="61"/>
      <c r="R1078" s="104" t="s">
        <v>142</v>
      </c>
      <c r="S1078" s="104" t="s">
        <v>142</v>
      </c>
      <c r="T1078" s="98"/>
      <c r="U1078" s="18" t="s">
        <v>3246</v>
      </c>
      <c r="V1078" s="60" t="s">
        <v>34</v>
      </c>
      <c r="W1078" s="9">
        <f t="shared" ca="1" si="98"/>
        <v>191</v>
      </c>
      <c r="X1078" s="9" t="str">
        <f t="shared" ca="1" si="99"/>
        <v>Above 6 Months</v>
      </c>
      <c r="Y1078" s="9" t="str">
        <f t="shared" ca="1" si="103"/>
        <v/>
      </c>
      <c r="Z1078" s="9" t="str">
        <f t="shared" ca="1" si="104"/>
        <v/>
      </c>
      <c r="AA1078" s="61"/>
      <c r="AB1078" s="61" t="s">
        <v>3323</v>
      </c>
      <c r="AC1078" s="97" t="str">
        <f t="shared" ca="1" si="105"/>
        <v>Above 6 Months</v>
      </c>
    </row>
    <row r="1079" spans="1:29" ht="25.5" customHeight="1" x14ac:dyDescent="0.25">
      <c r="A1079" s="96">
        <v>1078</v>
      </c>
      <c r="B1079" s="62" t="s">
        <v>109</v>
      </c>
      <c r="C1079" s="73" t="s">
        <v>2920</v>
      </c>
      <c r="D1079" s="63" t="s">
        <v>3287</v>
      </c>
      <c r="E1079" s="64">
        <v>46122</v>
      </c>
      <c r="F1079" s="65" t="s">
        <v>256</v>
      </c>
      <c r="G1079" s="65">
        <v>2026</v>
      </c>
      <c r="H1079" s="63" t="s">
        <v>29</v>
      </c>
      <c r="I1079" s="61" t="s">
        <v>30</v>
      </c>
      <c r="J1079" s="61" t="s">
        <v>31</v>
      </c>
      <c r="K1079" s="28"/>
      <c r="L1079" s="61"/>
      <c r="M1079" s="28"/>
      <c r="N1079" s="96" t="s">
        <v>3196</v>
      </c>
      <c r="O1079" s="61"/>
      <c r="P1079" s="28"/>
      <c r="Q1079" s="61"/>
      <c r="R1079" s="104" t="s">
        <v>50</v>
      </c>
      <c r="S1079" s="104" t="s">
        <v>50</v>
      </c>
      <c r="T1079" s="98"/>
      <c r="U1079" s="18" t="s">
        <v>3288</v>
      </c>
      <c r="V1079" s="60" t="s">
        <v>34</v>
      </c>
      <c r="W1079" s="9">
        <f t="shared" ca="1" si="98"/>
        <v>189</v>
      </c>
      <c r="X1079" s="9" t="str">
        <f t="shared" ca="1" si="99"/>
        <v>Above 6 Months</v>
      </c>
      <c r="Y1079" s="9" t="str">
        <f t="shared" ca="1" si="103"/>
        <v/>
      </c>
      <c r="Z1079" s="9" t="str">
        <f t="shared" ca="1" si="104"/>
        <v/>
      </c>
      <c r="AA1079" s="61"/>
      <c r="AB1079" s="61" t="s">
        <v>3349</v>
      </c>
      <c r="AC1079" s="97" t="str">
        <f t="shared" ca="1" si="105"/>
        <v>Above 6 Months</v>
      </c>
    </row>
    <row r="1080" spans="1:29" ht="25.5" customHeight="1" x14ac:dyDescent="0.25">
      <c r="A1080" s="96">
        <v>1079</v>
      </c>
      <c r="B1080" s="62" t="s">
        <v>89</v>
      </c>
      <c r="C1080" s="73" t="s">
        <v>3305</v>
      </c>
      <c r="D1080" s="63" t="s">
        <v>227</v>
      </c>
      <c r="E1080" s="64">
        <v>46122</v>
      </c>
      <c r="F1080" s="65" t="s">
        <v>256</v>
      </c>
      <c r="G1080" s="65">
        <v>2026</v>
      </c>
      <c r="H1080" s="63" t="s">
        <v>59</v>
      </c>
      <c r="I1080" s="61" t="s">
        <v>59</v>
      </c>
      <c r="J1080" s="61" t="s">
        <v>60</v>
      </c>
      <c r="K1080" s="28"/>
      <c r="L1080" s="61"/>
      <c r="M1080" s="28"/>
      <c r="N1080" s="96" t="s">
        <v>3196</v>
      </c>
      <c r="O1080" s="61"/>
      <c r="P1080" s="28"/>
      <c r="Q1080" s="61"/>
      <c r="R1080" s="104" t="s">
        <v>112</v>
      </c>
      <c r="S1080" s="104" t="s">
        <v>112</v>
      </c>
      <c r="T1080" s="98"/>
      <c r="U1080" s="18" t="s">
        <v>3306</v>
      </c>
      <c r="V1080" s="60" t="s">
        <v>34</v>
      </c>
      <c r="W1080" s="9">
        <f t="shared" ca="1" si="98"/>
        <v>189</v>
      </c>
      <c r="X1080" s="9" t="str">
        <f t="shared" ca="1" si="99"/>
        <v>Above 6 Months</v>
      </c>
      <c r="Y1080" s="9" t="str">
        <f t="shared" ca="1" si="103"/>
        <v/>
      </c>
      <c r="Z1080" s="9" t="str">
        <f t="shared" ca="1" si="104"/>
        <v/>
      </c>
      <c r="AA1080" s="61"/>
      <c r="AB1080" s="61" t="s">
        <v>3361</v>
      </c>
      <c r="AC1080" s="97" t="str">
        <f t="shared" ca="1" si="105"/>
        <v>Above 6 Months</v>
      </c>
    </row>
    <row r="1081" spans="1:29" ht="25.5" customHeight="1" x14ac:dyDescent="0.25">
      <c r="A1081" s="96">
        <v>1080</v>
      </c>
      <c r="B1081" s="62" t="s">
        <v>68</v>
      </c>
      <c r="C1081" s="73" t="s">
        <v>3315</v>
      </c>
      <c r="D1081" s="63" t="s">
        <v>3316</v>
      </c>
      <c r="E1081" s="64">
        <v>46125</v>
      </c>
      <c r="F1081" s="65" t="s">
        <v>256</v>
      </c>
      <c r="G1081" s="65">
        <v>2026</v>
      </c>
      <c r="H1081" s="63" t="s">
        <v>93</v>
      </c>
      <c r="I1081" s="61" t="s">
        <v>93</v>
      </c>
      <c r="J1081" s="61" t="s">
        <v>31</v>
      </c>
      <c r="K1081" s="28">
        <v>46182</v>
      </c>
      <c r="L1081" s="61"/>
      <c r="M1081" s="28"/>
      <c r="N1081" s="96" t="s">
        <v>3196</v>
      </c>
      <c r="O1081" s="61"/>
      <c r="P1081" s="28"/>
      <c r="Q1081" s="61"/>
      <c r="R1081" s="104" t="s">
        <v>2664</v>
      </c>
      <c r="S1081" s="104" t="s">
        <v>2664</v>
      </c>
      <c r="T1081" s="98">
        <v>46182</v>
      </c>
      <c r="U1081" s="18" t="s">
        <v>3317</v>
      </c>
      <c r="V1081" s="60" t="s">
        <v>34</v>
      </c>
      <c r="W1081" s="9">
        <f t="shared" ca="1" si="98"/>
        <v>186</v>
      </c>
      <c r="X1081" s="9" t="str">
        <f t="shared" ca="1" si="99"/>
        <v>Above 6 Months</v>
      </c>
      <c r="Y1081" s="9">
        <f t="shared" ca="1" si="103"/>
        <v>129</v>
      </c>
      <c r="Z1081" s="9" t="str">
        <f t="shared" ca="1" si="104"/>
        <v>Above 3 Months</v>
      </c>
      <c r="AA1081" s="61"/>
      <c r="AB1081" s="61" t="s">
        <v>3365</v>
      </c>
      <c r="AC1081" s="97" t="str">
        <f t="shared" ca="1" si="105"/>
        <v>Above 6 Months</v>
      </c>
    </row>
    <row r="1082" spans="1:29" ht="25.5" customHeight="1" x14ac:dyDescent="0.25">
      <c r="A1082" s="96">
        <v>1081</v>
      </c>
      <c r="B1082" s="62" t="s">
        <v>79</v>
      </c>
      <c r="C1082" s="73" t="s">
        <v>3085</v>
      </c>
      <c r="D1082" s="63" t="s">
        <v>3311</v>
      </c>
      <c r="E1082" s="64">
        <v>46125</v>
      </c>
      <c r="F1082" s="65" t="s">
        <v>256</v>
      </c>
      <c r="G1082" s="65">
        <v>2026</v>
      </c>
      <c r="H1082" s="63" t="s">
        <v>39</v>
      </c>
      <c r="I1082" s="61" t="s">
        <v>39</v>
      </c>
      <c r="J1082" s="61" t="s">
        <v>31</v>
      </c>
      <c r="K1082" s="28"/>
      <c r="L1082" s="61"/>
      <c r="M1082" s="28"/>
      <c r="N1082" s="96" t="s">
        <v>3196</v>
      </c>
      <c r="O1082" s="61"/>
      <c r="P1082" s="28"/>
      <c r="Q1082" s="61"/>
      <c r="R1082" s="104" t="s">
        <v>50</v>
      </c>
      <c r="S1082" s="104" t="s">
        <v>50</v>
      </c>
      <c r="T1082" s="98"/>
      <c r="U1082" s="18" t="s">
        <v>3312</v>
      </c>
      <c r="V1082" s="60" t="s">
        <v>34</v>
      </c>
      <c r="W1082" s="9">
        <f t="shared" ca="1" si="98"/>
        <v>186</v>
      </c>
      <c r="X1082" s="9" t="str">
        <f t="shared" ca="1" si="99"/>
        <v>Above 6 Months</v>
      </c>
      <c r="Y1082" s="9" t="str">
        <f t="shared" ca="1" si="103"/>
        <v/>
      </c>
      <c r="Z1082" s="9" t="str">
        <f t="shared" ca="1" si="104"/>
        <v/>
      </c>
      <c r="AA1082" s="61"/>
      <c r="AB1082" s="61" t="s">
        <v>3364</v>
      </c>
      <c r="AC1082" s="97" t="str">
        <f t="shared" ca="1" si="105"/>
        <v>Above 6 Months</v>
      </c>
    </row>
    <row r="1083" spans="1:29" ht="25.5" customHeight="1" x14ac:dyDescent="0.25">
      <c r="A1083" s="96">
        <v>1082</v>
      </c>
      <c r="B1083" s="62" t="s">
        <v>124</v>
      </c>
      <c r="C1083" s="73" t="s">
        <v>2953</v>
      </c>
      <c r="D1083" s="63" t="s">
        <v>3302</v>
      </c>
      <c r="E1083" s="64">
        <v>46126</v>
      </c>
      <c r="F1083" s="65" t="s">
        <v>256</v>
      </c>
      <c r="G1083" s="65">
        <v>2026</v>
      </c>
      <c r="H1083" s="63" t="s">
        <v>29</v>
      </c>
      <c r="I1083" s="61" t="s">
        <v>30</v>
      </c>
      <c r="J1083" s="61" t="s">
        <v>31</v>
      </c>
      <c r="K1083" s="28"/>
      <c r="L1083" s="61"/>
      <c r="M1083" s="28"/>
      <c r="N1083" s="96" t="s">
        <v>3196</v>
      </c>
      <c r="O1083" s="61"/>
      <c r="P1083" s="28"/>
      <c r="Q1083" s="61"/>
      <c r="R1083" s="104" t="s">
        <v>177</v>
      </c>
      <c r="S1083" s="104" t="s">
        <v>141</v>
      </c>
      <c r="T1083" s="98"/>
      <c r="U1083" s="18" t="s">
        <v>3303</v>
      </c>
      <c r="V1083" s="60" t="s">
        <v>34</v>
      </c>
      <c r="W1083" s="9">
        <f t="shared" ca="1" si="98"/>
        <v>185</v>
      </c>
      <c r="X1083" s="9" t="str">
        <f t="shared" ca="1" si="99"/>
        <v>Above 6 Months</v>
      </c>
      <c r="Y1083" s="9" t="str">
        <f t="shared" ca="1" si="103"/>
        <v/>
      </c>
      <c r="Z1083" s="9" t="str">
        <f t="shared" ca="1" si="104"/>
        <v/>
      </c>
      <c r="AA1083" s="61"/>
      <c r="AB1083" s="61" t="s">
        <v>3359</v>
      </c>
      <c r="AC1083" s="97" t="str">
        <f t="shared" ca="1" si="105"/>
        <v>Above 6 Months</v>
      </c>
    </row>
    <row r="1084" spans="1:29" ht="25.5" customHeight="1" x14ac:dyDescent="0.25">
      <c r="A1084" s="96">
        <v>1083</v>
      </c>
      <c r="B1084" s="62" t="s">
        <v>38</v>
      </c>
      <c r="C1084" s="73" t="s">
        <v>3098</v>
      </c>
      <c r="D1084" s="63" t="s">
        <v>1051</v>
      </c>
      <c r="E1084" s="64">
        <v>46129</v>
      </c>
      <c r="F1084" s="65" t="s">
        <v>256</v>
      </c>
      <c r="G1084" s="65">
        <v>2026</v>
      </c>
      <c r="H1084" s="63" t="s">
        <v>117</v>
      </c>
      <c r="I1084" s="61" t="s">
        <v>117</v>
      </c>
      <c r="J1084" s="61" t="s">
        <v>117</v>
      </c>
      <c r="K1084" s="28"/>
      <c r="L1084" s="61"/>
      <c r="M1084" s="28"/>
      <c r="N1084" s="96" t="s">
        <v>3196</v>
      </c>
      <c r="O1084" s="61"/>
      <c r="P1084" s="28"/>
      <c r="Q1084" s="61"/>
      <c r="R1084" s="104" t="s">
        <v>112</v>
      </c>
      <c r="S1084" s="104" t="s">
        <v>112</v>
      </c>
      <c r="T1084" s="98"/>
      <c r="U1084" s="18" t="s">
        <v>3373</v>
      </c>
      <c r="V1084" s="60" t="s">
        <v>34</v>
      </c>
      <c r="W1084" s="9">
        <f t="shared" ca="1" si="98"/>
        <v>182</v>
      </c>
      <c r="X1084" s="9" t="str">
        <f t="shared" ca="1" si="99"/>
        <v>Above 6 Months</v>
      </c>
      <c r="Y1084" s="9" t="str">
        <f t="shared" ca="1" si="103"/>
        <v/>
      </c>
      <c r="Z1084" s="9" t="str">
        <f t="shared" ca="1" si="104"/>
        <v/>
      </c>
      <c r="AA1084" s="61"/>
      <c r="AB1084" s="61" t="s">
        <v>3374</v>
      </c>
      <c r="AC1084" s="97" t="str">
        <f t="shared" ca="1" si="105"/>
        <v>Above 6 Months</v>
      </c>
    </row>
    <row r="1085" spans="1:29" ht="25.5" customHeight="1" x14ac:dyDescent="0.25">
      <c r="A1085" s="96">
        <v>1084</v>
      </c>
      <c r="B1085" s="62" t="s">
        <v>109</v>
      </c>
      <c r="C1085" s="73" t="s">
        <v>2954</v>
      </c>
      <c r="D1085" s="63" t="s">
        <v>3375</v>
      </c>
      <c r="E1085" s="64">
        <v>46130</v>
      </c>
      <c r="F1085" s="65" t="s">
        <v>256</v>
      </c>
      <c r="G1085" s="65">
        <v>2026</v>
      </c>
      <c r="H1085" s="63" t="s">
        <v>75</v>
      </c>
      <c r="I1085" s="61" t="s">
        <v>54</v>
      </c>
      <c r="J1085" s="61" t="s">
        <v>31</v>
      </c>
      <c r="K1085" s="28"/>
      <c r="L1085" s="61"/>
      <c r="M1085" s="28"/>
      <c r="N1085" s="96" t="s">
        <v>3196</v>
      </c>
      <c r="O1085" s="61"/>
      <c r="P1085" s="28"/>
      <c r="Q1085" s="61"/>
      <c r="R1085" s="104" t="s">
        <v>169</v>
      </c>
      <c r="S1085" s="104" t="s">
        <v>169</v>
      </c>
      <c r="T1085" s="98"/>
      <c r="U1085" s="18" t="s">
        <v>3376</v>
      </c>
      <c r="V1085" s="60" t="s">
        <v>34</v>
      </c>
      <c r="W1085" s="9">
        <f t="shared" ca="1" si="98"/>
        <v>181</v>
      </c>
      <c r="X1085" s="9" t="str">
        <f t="shared" ca="1" si="99"/>
        <v>Above 6 Months</v>
      </c>
      <c r="Y1085" s="9" t="str">
        <f t="shared" ca="1" si="103"/>
        <v/>
      </c>
      <c r="Z1085" s="9" t="str">
        <f t="shared" ca="1" si="104"/>
        <v/>
      </c>
      <c r="AA1085" s="61"/>
      <c r="AB1085" s="61" t="s">
        <v>3377</v>
      </c>
      <c r="AC1085" s="97" t="str">
        <f t="shared" ca="1" si="105"/>
        <v>Above 6 Months</v>
      </c>
    </row>
    <row r="1086" spans="1:29" ht="25.5" customHeight="1" x14ac:dyDescent="0.25">
      <c r="A1086" s="96">
        <v>1085</v>
      </c>
      <c r="B1086" s="62" t="s">
        <v>38</v>
      </c>
      <c r="C1086" s="73" t="s">
        <v>3099</v>
      </c>
      <c r="D1086" s="63" t="s">
        <v>600</v>
      </c>
      <c r="E1086" s="64">
        <v>46130</v>
      </c>
      <c r="F1086" s="65" t="s">
        <v>256</v>
      </c>
      <c r="G1086" s="65">
        <v>2026</v>
      </c>
      <c r="H1086" s="63" t="s">
        <v>48</v>
      </c>
      <c r="I1086" s="61" t="s">
        <v>49</v>
      </c>
      <c r="J1086" s="61" t="s">
        <v>31</v>
      </c>
      <c r="K1086" s="28"/>
      <c r="L1086" s="61"/>
      <c r="M1086" s="28"/>
      <c r="N1086" s="96" t="s">
        <v>3196</v>
      </c>
      <c r="O1086" s="61"/>
      <c r="P1086" s="28"/>
      <c r="Q1086" s="61"/>
      <c r="R1086" s="104" t="s">
        <v>112</v>
      </c>
      <c r="S1086" s="104" t="s">
        <v>112</v>
      </c>
      <c r="T1086" s="98"/>
      <c r="U1086" s="18" t="s">
        <v>3381</v>
      </c>
      <c r="V1086" s="60" t="s">
        <v>34</v>
      </c>
      <c r="W1086" s="9">
        <f t="shared" ca="1" si="98"/>
        <v>181</v>
      </c>
      <c r="X1086" s="9" t="str">
        <f t="shared" ca="1" si="99"/>
        <v>Above 6 Months</v>
      </c>
      <c r="Y1086" s="9" t="str">
        <f t="shared" ca="1" si="103"/>
        <v/>
      </c>
      <c r="Z1086" s="9" t="str">
        <f t="shared" ca="1" si="104"/>
        <v/>
      </c>
      <c r="AA1086" s="61"/>
      <c r="AB1086" s="61" t="s">
        <v>3382</v>
      </c>
      <c r="AC1086" s="97" t="str">
        <f t="shared" ca="1" si="105"/>
        <v>Above 6 Months</v>
      </c>
    </row>
    <row r="1087" spans="1:29" ht="25.5" customHeight="1" x14ac:dyDescent="0.25">
      <c r="A1087" s="96">
        <v>1086</v>
      </c>
      <c r="B1087" s="62" t="s">
        <v>68</v>
      </c>
      <c r="C1087" s="73" t="s">
        <v>3387</v>
      </c>
      <c r="D1087" s="63" t="s">
        <v>1315</v>
      </c>
      <c r="E1087" s="64">
        <v>46130</v>
      </c>
      <c r="F1087" s="65" t="s">
        <v>256</v>
      </c>
      <c r="G1087" s="65">
        <v>2026</v>
      </c>
      <c r="H1087" s="63" t="s">
        <v>70</v>
      </c>
      <c r="I1087" s="61" t="s">
        <v>70</v>
      </c>
      <c r="J1087" s="61" t="s">
        <v>70</v>
      </c>
      <c r="K1087" s="28"/>
      <c r="L1087" s="61"/>
      <c r="M1087" s="28"/>
      <c r="N1087" s="96" t="s">
        <v>3196</v>
      </c>
      <c r="O1087" s="61"/>
      <c r="P1087" s="28"/>
      <c r="Q1087" s="61"/>
      <c r="R1087" s="104" t="s">
        <v>112</v>
      </c>
      <c r="S1087" s="104" t="s">
        <v>112</v>
      </c>
      <c r="T1087" s="98"/>
      <c r="U1087" s="18" t="s">
        <v>3388</v>
      </c>
      <c r="V1087" s="60" t="s">
        <v>34</v>
      </c>
      <c r="W1087" s="9">
        <f t="shared" ca="1" si="98"/>
        <v>181</v>
      </c>
      <c r="X1087" s="9" t="str">
        <f t="shared" ca="1" si="99"/>
        <v>Above 6 Months</v>
      </c>
      <c r="Y1087" s="9" t="str">
        <f t="shared" ca="1" si="103"/>
        <v/>
      </c>
      <c r="Z1087" s="9" t="str">
        <f t="shared" ca="1" si="104"/>
        <v/>
      </c>
      <c r="AA1087" s="61"/>
      <c r="AB1087" s="61" t="s">
        <v>3389</v>
      </c>
      <c r="AC1087" s="97" t="str">
        <f t="shared" ca="1" si="105"/>
        <v>Above 6 Months</v>
      </c>
    </row>
    <row r="1088" spans="1:29" ht="25.5" customHeight="1" x14ac:dyDescent="0.25">
      <c r="A1088" s="96">
        <v>1087</v>
      </c>
      <c r="B1088" s="62" t="s">
        <v>28</v>
      </c>
      <c r="C1088" s="73" t="s">
        <v>3050</v>
      </c>
      <c r="D1088" s="63" t="s">
        <v>1634</v>
      </c>
      <c r="E1088" s="64">
        <v>46131</v>
      </c>
      <c r="F1088" s="65" t="s">
        <v>256</v>
      </c>
      <c r="G1088" s="65">
        <v>2026</v>
      </c>
      <c r="H1088" s="63" t="s">
        <v>94</v>
      </c>
      <c r="I1088" s="61" t="s">
        <v>94</v>
      </c>
      <c r="J1088" s="61" t="s">
        <v>31</v>
      </c>
      <c r="K1088" s="28"/>
      <c r="L1088" s="61"/>
      <c r="M1088" s="28"/>
      <c r="N1088" s="96" t="s">
        <v>3196</v>
      </c>
      <c r="O1088" s="61"/>
      <c r="P1088" s="28"/>
      <c r="Q1088" s="61"/>
      <c r="R1088" s="104" t="s">
        <v>128</v>
      </c>
      <c r="S1088" s="104" t="s">
        <v>112</v>
      </c>
      <c r="T1088" s="98"/>
      <c r="U1088" s="18" t="s">
        <v>3393</v>
      </c>
      <c r="V1088" s="60" t="s">
        <v>34</v>
      </c>
      <c r="W1088" s="9">
        <f t="shared" ca="1" si="98"/>
        <v>180</v>
      </c>
      <c r="X1088" s="9" t="str">
        <f t="shared" ca="1" si="99"/>
        <v>Above 3 Months</v>
      </c>
      <c r="Y1088" s="9" t="str">
        <f t="shared" ca="1" si="103"/>
        <v/>
      </c>
      <c r="Z1088" s="9" t="str">
        <f t="shared" ca="1" si="104"/>
        <v/>
      </c>
      <c r="AA1088" s="61"/>
      <c r="AB1088" s="61" t="s">
        <v>3394</v>
      </c>
      <c r="AC1088" s="97" t="str">
        <f t="shared" ca="1" si="105"/>
        <v>Above 3 Months</v>
      </c>
    </row>
    <row r="1089" spans="1:29" ht="25.5" customHeight="1" x14ac:dyDescent="0.25">
      <c r="A1089" s="96">
        <v>1088</v>
      </c>
      <c r="B1089" s="62" t="s">
        <v>66</v>
      </c>
      <c r="C1089" s="73" t="s">
        <v>2974</v>
      </c>
      <c r="D1089" s="63" t="s">
        <v>1332</v>
      </c>
      <c r="E1089" s="64">
        <v>46132</v>
      </c>
      <c r="F1089" s="65" t="s">
        <v>256</v>
      </c>
      <c r="G1089" s="65">
        <v>2026</v>
      </c>
      <c r="H1089" s="63" t="s">
        <v>71</v>
      </c>
      <c r="I1089" s="61" t="s">
        <v>72</v>
      </c>
      <c r="J1089" s="61" t="s">
        <v>31</v>
      </c>
      <c r="K1089" s="28"/>
      <c r="L1089" s="61"/>
      <c r="M1089" s="28"/>
      <c r="N1089" s="96" t="s">
        <v>3196</v>
      </c>
      <c r="O1089" s="61"/>
      <c r="P1089" s="28"/>
      <c r="Q1089" s="61"/>
      <c r="R1089" s="104" t="s">
        <v>169</v>
      </c>
      <c r="S1089" s="104" t="s">
        <v>141</v>
      </c>
      <c r="T1089" s="98"/>
      <c r="U1089" s="18" t="s">
        <v>3398</v>
      </c>
      <c r="V1089" s="60" t="s">
        <v>34</v>
      </c>
      <c r="W1089" s="9">
        <f t="shared" ca="1" si="98"/>
        <v>179</v>
      </c>
      <c r="X1089" s="9" t="str">
        <f t="shared" ca="1" si="99"/>
        <v>Above 3 Months</v>
      </c>
      <c r="Y1089" s="9" t="str">
        <f t="shared" ca="1" si="103"/>
        <v/>
      </c>
      <c r="Z1089" s="9" t="str">
        <f t="shared" ca="1" si="104"/>
        <v/>
      </c>
      <c r="AA1089" s="61"/>
      <c r="AB1089" s="61" t="s">
        <v>3399</v>
      </c>
      <c r="AC1089" s="97" t="str">
        <f t="shared" ca="1" si="105"/>
        <v>Above 3 Months</v>
      </c>
    </row>
    <row r="1090" spans="1:29" ht="25.5" customHeight="1" x14ac:dyDescent="0.25">
      <c r="A1090" s="96">
        <v>1089</v>
      </c>
      <c r="B1090" s="62" t="s">
        <v>66</v>
      </c>
      <c r="C1090" s="73" t="s">
        <v>2970</v>
      </c>
      <c r="D1090" s="63" t="s">
        <v>2957</v>
      </c>
      <c r="E1090" s="64">
        <v>46132</v>
      </c>
      <c r="F1090" s="65" t="s">
        <v>256</v>
      </c>
      <c r="G1090" s="65">
        <v>2026</v>
      </c>
      <c r="H1090" s="63" t="s">
        <v>75</v>
      </c>
      <c r="I1090" s="61" t="s">
        <v>54</v>
      </c>
      <c r="J1090" s="61" t="s">
        <v>31</v>
      </c>
      <c r="K1090" s="28"/>
      <c r="L1090" s="61"/>
      <c r="M1090" s="28"/>
      <c r="N1090" s="96" t="s">
        <v>3196</v>
      </c>
      <c r="O1090" s="61"/>
      <c r="P1090" s="28"/>
      <c r="Q1090" s="61"/>
      <c r="R1090" s="104" t="s">
        <v>169</v>
      </c>
      <c r="S1090" s="104" t="s">
        <v>141</v>
      </c>
      <c r="T1090" s="98"/>
      <c r="U1090" s="18" t="s">
        <v>3400</v>
      </c>
      <c r="V1090" s="60" t="s">
        <v>34</v>
      </c>
      <c r="W1090" s="9">
        <f t="shared" ref="W1090:W1153" ca="1" si="106">IF(N1090="UI",DATEDIF(E1090,TODAY(),"D"),"")</f>
        <v>179</v>
      </c>
      <c r="X1090" s="9" t="str">
        <f t="shared" ref="X1090:X1153" ca="1" si="107">IF(N1090="UI",IF(W1090&gt;365,"Above 1 Year",IF(AND(W1090&lt;=365,W1090&gt;180),"Above 6 Months",IF(AND(W1090&lt;=180,W1090&gt;90),"Above 3 Months",IF(AND(W1090&lt;=90,W1090&gt;60),"Above 60 Days",IF(AND(W1090&lt;=60,W1090&gt;45),"45 to 60 Days","Below 45 Days"))))),"")</f>
        <v>Above 3 Months</v>
      </c>
      <c r="Y1090" s="9" t="str">
        <f t="shared" ca="1" si="103"/>
        <v/>
      </c>
      <c r="Z1090" s="9" t="str">
        <f t="shared" ca="1" si="104"/>
        <v/>
      </c>
      <c r="AA1090" s="61"/>
      <c r="AB1090" s="61" t="s">
        <v>3401</v>
      </c>
      <c r="AC1090" s="97" t="str">
        <f t="shared" ca="1" si="105"/>
        <v>Above 3 Months</v>
      </c>
    </row>
    <row r="1091" spans="1:29" ht="25.5" customHeight="1" x14ac:dyDescent="0.25">
      <c r="A1091" s="96">
        <v>1090</v>
      </c>
      <c r="B1091" s="62" t="s">
        <v>118</v>
      </c>
      <c r="C1091" s="73" t="s">
        <v>2953</v>
      </c>
      <c r="D1091" s="63" t="s">
        <v>845</v>
      </c>
      <c r="E1091" s="64">
        <v>46132</v>
      </c>
      <c r="F1091" s="65" t="s">
        <v>256</v>
      </c>
      <c r="G1091" s="65">
        <v>2026</v>
      </c>
      <c r="H1091" s="63" t="s">
        <v>116</v>
      </c>
      <c r="I1091" s="61" t="s">
        <v>116</v>
      </c>
      <c r="J1091" s="61" t="s">
        <v>116</v>
      </c>
      <c r="K1091" s="28"/>
      <c r="L1091" s="61"/>
      <c r="M1091" s="28"/>
      <c r="N1091" s="96" t="s">
        <v>3196</v>
      </c>
      <c r="O1091" s="61"/>
      <c r="P1091" s="28"/>
      <c r="Q1091" s="61"/>
      <c r="R1091" s="104" t="s">
        <v>50</v>
      </c>
      <c r="S1091" s="104" t="s">
        <v>50</v>
      </c>
      <c r="T1091" s="98"/>
      <c r="U1091" s="18" t="s">
        <v>3402</v>
      </c>
      <c r="V1091" s="60" t="s">
        <v>34</v>
      </c>
      <c r="W1091" s="9">
        <f t="shared" ca="1" si="106"/>
        <v>179</v>
      </c>
      <c r="X1091" s="9" t="str">
        <f t="shared" ca="1" si="107"/>
        <v>Above 3 Months</v>
      </c>
      <c r="Y1091" s="9" t="str">
        <f t="shared" ca="1" si="103"/>
        <v/>
      </c>
      <c r="Z1091" s="9" t="str">
        <f t="shared" ca="1" si="104"/>
        <v/>
      </c>
      <c r="AA1091" s="61"/>
      <c r="AB1091" s="61" t="s">
        <v>3403</v>
      </c>
      <c r="AC1091" s="97" t="str">
        <f t="shared" ca="1" si="105"/>
        <v>Above 3 Months</v>
      </c>
    </row>
    <row r="1092" spans="1:29" ht="25.5" customHeight="1" x14ac:dyDescent="0.25">
      <c r="A1092" s="96">
        <v>1091</v>
      </c>
      <c r="B1092" s="62" t="s">
        <v>106</v>
      </c>
      <c r="C1092" s="73" t="s">
        <v>2895</v>
      </c>
      <c r="D1092" s="63" t="s">
        <v>1315</v>
      </c>
      <c r="E1092" s="64">
        <v>46132</v>
      </c>
      <c r="F1092" s="65" t="s">
        <v>256</v>
      </c>
      <c r="G1092" s="65">
        <v>2026</v>
      </c>
      <c r="H1092" s="63" t="s">
        <v>70</v>
      </c>
      <c r="I1092" s="61" t="s">
        <v>70</v>
      </c>
      <c r="J1092" s="61" t="s">
        <v>70</v>
      </c>
      <c r="K1092" s="28"/>
      <c r="L1092" s="61"/>
      <c r="M1092" s="28"/>
      <c r="N1092" s="96" t="s">
        <v>3196</v>
      </c>
      <c r="O1092" s="61"/>
      <c r="P1092" s="28"/>
      <c r="Q1092" s="61"/>
      <c r="R1092" s="104" t="s">
        <v>40</v>
      </c>
      <c r="S1092" s="104" t="s">
        <v>40</v>
      </c>
      <c r="T1092" s="98"/>
      <c r="U1092" s="18" t="s">
        <v>3406</v>
      </c>
      <c r="V1092" s="60" t="s">
        <v>34</v>
      </c>
      <c r="W1092" s="9">
        <f t="shared" ca="1" si="106"/>
        <v>179</v>
      </c>
      <c r="X1092" s="9" t="str">
        <f t="shared" ca="1" si="107"/>
        <v>Above 3 Months</v>
      </c>
      <c r="Y1092" s="9" t="str">
        <f t="shared" ca="1" si="103"/>
        <v/>
      </c>
      <c r="Z1092" s="9" t="str">
        <f t="shared" ca="1" si="104"/>
        <v/>
      </c>
      <c r="AA1092" s="61"/>
      <c r="AB1092" s="61" t="s">
        <v>3407</v>
      </c>
      <c r="AC1092" s="97" t="str">
        <f t="shared" ca="1" si="105"/>
        <v>Above 3 Months</v>
      </c>
    </row>
    <row r="1093" spans="1:29" ht="25.5" customHeight="1" x14ac:dyDescent="0.25">
      <c r="A1093" s="96">
        <v>1092</v>
      </c>
      <c r="B1093" s="62" t="s">
        <v>79</v>
      </c>
      <c r="C1093" s="73" t="s">
        <v>3114</v>
      </c>
      <c r="D1093" s="63" t="s">
        <v>227</v>
      </c>
      <c r="E1093" s="64">
        <v>46133</v>
      </c>
      <c r="F1093" s="65" t="s">
        <v>256</v>
      </c>
      <c r="G1093" s="65">
        <v>2026</v>
      </c>
      <c r="H1093" s="63" t="s">
        <v>59</v>
      </c>
      <c r="I1093" s="61" t="s">
        <v>59</v>
      </c>
      <c r="J1093" s="61" t="s">
        <v>60</v>
      </c>
      <c r="K1093" s="28"/>
      <c r="L1093" s="61"/>
      <c r="M1093" s="28"/>
      <c r="N1093" s="96" t="s">
        <v>3196</v>
      </c>
      <c r="O1093" s="61"/>
      <c r="P1093" s="28"/>
      <c r="Q1093" s="61"/>
      <c r="R1093" s="104" t="s">
        <v>112</v>
      </c>
      <c r="S1093" s="104" t="s">
        <v>112</v>
      </c>
      <c r="T1093" s="98"/>
      <c r="U1093" s="18" t="s">
        <v>3410</v>
      </c>
      <c r="V1093" s="60" t="s">
        <v>34</v>
      </c>
      <c r="W1093" s="9">
        <f t="shared" ca="1" si="106"/>
        <v>178</v>
      </c>
      <c r="X1093" s="9" t="str">
        <f t="shared" ca="1" si="107"/>
        <v>Above 3 Months</v>
      </c>
      <c r="Y1093" s="9" t="str">
        <f t="shared" ca="1" si="103"/>
        <v/>
      </c>
      <c r="Z1093" s="9" t="str">
        <f t="shared" ca="1" si="104"/>
        <v/>
      </c>
      <c r="AA1093" s="61"/>
      <c r="AB1093" s="61" t="s">
        <v>3411</v>
      </c>
      <c r="AC1093" s="97" t="str">
        <f t="shared" ca="1" si="105"/>
        <v>Above 3 Months</v>
      </c>
    </row>
    <row r="1094" spans="1:29" ht="25.5" customHeight="1" x14ac:dyDescent="0.25">
      <c r="A1094" s="96">
        <v>1093</v>
      </c>
      <c r="B1094" s="62" t="s">
        <v>68</v>
      </c>
      <c r="C1094" s="73" t="s">
        <v>3427</v>
      </c>
      <c r="D1094" s="63" t="s">
        <v>264</v>
      </c>
      <c r="E1094" s="64">
        <v>46135</v>
      </c>
      <c r="F1094" s="65" t="s">
        <v>256</v>
      </c>
      <c r="G1094" s="65">
        <v>2026</v>
      </c>
      <c r="H1094" s="63" t="s">
        <v>59</v>
      </c>
      <c r="I1094" s="61" t="s">
        <v>59</v>
      </c>
      <c r="J1094" s="61" t="s">
        <v>60</v>
      </c>
      <c r="K1094" s="28"/>
      <c r="L1094" s="61"/>
      <c r="M1094" s="28"/>
      <c r="N1094" s="96" t="s">
        <v>3196</v>
      </c>
      <c r="O1094" s="61"/>
      <c r="P1094" s="28"/>
      <c r="Q1094" s="61"/>
      <c r="R1094" s="104" t="s">
        <v>112</v>
      </c>
      <c r="S1094" s="104" t="s">
        <v>112</v>
      </c>
      <c r="T1094" s="98"/>
      <c r="U1094" s="18" t="s">
        <v>3428</v>
      </c>
      <c r="V1094" s="60" t="s">
        <v>34</v>
      </c>
      <c r="W1094" s="9">
        <f t="shared" ca="1" si="106"/>
        <v>176</v>
      </c>
      <c r="X1094" s="9" t="str">
        <f t="shared" ca="1" si="107"/>
        <v>Above 3 Months</v>
      </c>
      <c r="Y1094" s="9" t="str">
        <f t="shared" ca="1" si="103"/>
        <v/>
      </c>
      <c r="Z1094" s="9" t="str">
        <f t="shared" ca="1" si="104"/>
        <v/>
      </c>
      <c r="AA1094" s="61"/>
      <c r="AB1094" s="61" t="s">
        <v>3429</v>
      </c>
      <c r="AC1094" s="97" t="str">
        <f t="shared" ca="1" si="105"/>
        <v>Above 3 Months</v>
      </c>
    </row>
    <row r="1095" spans="1:29" ht="25.5" customHeight="1" x14ac:dyDescent="0.25">
      <c r="A1095" s="96">
        <v>1094</v>
      </c>
      <c r="B1095" s="62" t="s">
        <v>74</v>
      </c>
      <c r="C1095" s="73" t="s">
        <v>3097</v>
      </c>
      <c r="D1095" s="63" t="s">
        <v>1099</v>
      </c>
      <c r="E1095" s="64">
        <v>46135</v>
      </c>
      <c r="F1095" s="65" t="s">
        <v>256</v>
      </c>
      <c r="G1095" s="65">
        <v>2026</v>
      </c>
      <c r="H1095" s="63" t="s">
        <v>77</v>
      </c>
      <c r="I1095" s="61" t="s">
        <v>72</v>
      </c>
      <c r="J1095" s="61" t="s">
        <v>31</v>
      </c>
      <c r="K1095" s="28">
        <v>46140</v>
      </c>
      <c r="L1095" s="61"/>
      <c r="M1095" s="28"/>
      <c r="N1095" s="96" t="s">
        <v>3196</v>
      </c>
      <c r="O1095" s="61"/>
      <c r="P1095" s="28"/>
      <c r="Q1095" s="61"/>
      <c r="R1095" s="104" t="s">
        <v>141</v>
      </c>
      <c r="S1095" s="104" t="s">
        <v>50</v>
      </c>
      <c r="T1095" s="98"/>
      <c r="U1095" s="18" t="s">
        <v>3432</v>
      </c>
      <c r="V1095" s="60" t="s">
        <v>34</v>
      </c>
      <c r="W1095" s="9">
        <f t="shared" ca="1" si="106"/>
        <v>176</v>
      </c>
      <c r="X1095" s="9" t="str">
        <f t="shared" ca="1" si="107"/>
        <v>Above 3 Months</v>
      </c>
      <c r="Y1095" s="9" t="str">
        <f t="shared" ca="1" si="103"/>
        <v/>
      </c>
      <c r="Z1095" s="9" t="str">
        <f t="shared" ca="1" si="104"/>
        <v/>
      </c>
      <c r="AA1095" s="61"/>
      <c r="AB1095" s="61" t="s">
        <v>3433</v>
      </c>
      <c r="AC1095" s="97" t="str">
        <f t="shared" ca="1" si="105"/>
        <v>Above 3 Months</v>
      </c>
    </row>
    <row r="1096" spans="1:29" ht="25.5" customHeight="1" x14ac:dyDescent="0.25">
      <c r="A1096" s="96">
        <v>1095</v>
      </c>
      <c r="B1096" s="62" t="s">
        <v>105</v>
      </c>
      <c r="C1096" s="73" t="s">
        <v>3046</v>
      </c>
      <c r="D1096" s="63" t="s">
        <v>1027</v>
      </c>
      <c r="E1096" s="64">
        <v>46136</v>
      </c>
      <c r="F1096" s="65" t="s">
        <v>256</v>
      </c>
      <c r="G1096" s="65">
        <v>2026</v>
      </c>
      <c r="H1096" s="63" t="s">
        <v>48</v>
      </c>
      <c r="I1096" s="61" t="s">
        <v>49</v>
      </c>
      <c r="J1096" s="61" t="s">
        <v>31</v>
      </c>
      <c r="K1096" s="28"/>
      <c r="L1096" s="61"/>
      <c r="M1096" s="28"/>
      <c r="N1096" s="96" t="s">
        <v>3196</v>
      </c>
      <c r="O1096" s="61"/>
      <c r="P1096" s="28"/>
      <c r="Q1096" s="61"/>
      <c r="R1096" s="104" t="s">
        <v>112</v>
      </c>
      <c r="S1096" s="104" t="s">
        <v>112</v>
      </c>
      <c r="T1096" s="98"/>
      <c r="U1096" s="18" t="s">
        <v>3440</v>
      </c>
      <c r="V1096" s="60" t="s">
        <v>34</v>
      </c>
      <c r="W1096" s="9">
        <f t="shared" ca="1" si="106"/>
        <v>175</v>
      </c>
      <c r="X1096" s="9" t="str">
        <f t="shared" ca="1" si="107"/>
        <v>Above 3 Months</v>
      </c>
      <c r="Y1096" s="9" t="str">
        <f t="shared" ca="1" si="103"/>
        <v/>
      </c>
      <c r="Z1096" s="9" t="str">
        <f t="shared" ca="1" si="104"/>
        <v/>
      </c>
      <c r="AA1096" s="61"/>
      <c r="AB1096" s="61" t="s">
        <v>3441</v>
      </c>
      <c r="AC1096" s="97" t="str">
        <f t="shared" ca="1" si="105"/>
        <v>Above 3 Months</v>
      </c>
    </row>
    <row r="1097" spans="1:29" ht="25.5" customHeight="1" x14ac:dyDescent="0.25">
      <c r="A1097" s="96">
        <v>1096</v>
      </c>
      <c r="B1097" s="62" t="s">
        <v>78</v>
      </c>
      <c r="C1097" s="73" t="s">
        <v>2954</v>
      </c>
      <c r="D1097" s="63" t="s">
        <v>3445</v>
      </c>
      <c r="E1097" s="64">
        <v>46138</v>
      </c>
      <c r="F1097" s="65" t="s">
        <v>256</v>
      </c>
      <c r="G1097" s="65">
        <v>2026</v>
      </c>
      <c r="H1097" s="63" t="s">
        <v>39</v>
      </c>
      <c r="I1097" s="61" t="s">
        <v>39</v>
      </c>
      <c r="J1097" s="61" t="s">
        <v>31</v>
      </c>
      <c r="K1097" s="28">
        <v>46176</v>
      </c>
      <c r="L1097" s="61"/>
      <c r="M1097" s="28"/>
      <c r="N1097" s="96" t="s">
        <v>3196</v>
      </c>
      <c r="O1097" s="61"/>
      <c r="P1097" s="28"/>
      <c r="Q1097" s="61"/>
      <c r="R1097" s="104" t="s">
        <v>2664</v>
      </c>
      <c r="S1097" s="104" t="s">
        <v>2664</v>
      </c>
      <c r="T1097" s="98">
        <v>46176</v>
      </c>
      <c r="U1097" s="18" t="s">
        <v>3451</v>
      </c>
      <c r="V1097" s="60" t="s">
        <v>34</v>
      </c>
      <c r="W1097" s="9">
        <f t="shared" ca="1" si="106"/>
        <v>173</v>
      </c>
      <c r="X1097" s="9" t="str">
        <f t="shared" ca="1" si="107"/>
        <v>Above 3 Months</v>
      </c>
      <c r="Y1097" s="9">
        <f t="shared" ca="1" si="103"/>
        <v>135</v>
      </c>
      <c r="Z1097" s="9" t="str">
        <f t="shared" ca="1" si="104"/>
        <v>Above 3 Months</v>
      </c>
      <c r="AA1097" s="61"/>
      <c r="AB1097" s="61" t="s">
        <v>3452</v>
      </c>
      <c r="AC1097" s="97" t="str">
        <f t="shared" ca="1" si="105"/>
        <v>Above 3 Months</v>
      </c>
    </row>
    <row r="1098" spans="1:29" ht="25.5" customHeight="1" x14ac:dyDescent="0.25">
      <c r="A1098" s="96">
        <v>1097</v>
      </c>
      <c r="B1098" s="62" t="s">
        <v>78</v>
      </c>
      <c r="C1098" s="73" t="s">
        <v>2953</v>
      </c>
      <c r="D1098" s="63" t="s">
        <v>1027</v>
      </c>
      <c r="E1098" s="64">
        <v>46138</v>
      </c>
      <c r="F1098" s="65" t="s">
        <v>256</v>
      </c>
      <c r="G1098" s="65">
        <v>2026</v>
      </c>
      <c r="H1098" s="63" t="s">
        <v>48</v>
      </c>
      <c r="I1098" s="61" t="s">
        <v>49</v>
      </c>
      <c r="J1098" s="61" t="s">
        <v>31</v>
      </c>
      <c r="K1098" s="28"/>
      <c r="L1098" s="61"/>
      <c r="M1098" s="28"/>
      <c r="N1098" s="96" t="s">
        <v>3196</v>
      </c>
      <c r="O1098" s="61"/>
      <c r="P1098" s="28"/>
      <c r="Q1098" s="61"/>
      <c r="R1098" s="104" t="s">
        <v>112</v>
      </c>
      <c r="S1098" s="104" t="s">
        <v>141</v>
      </c>
      <c r="T1098" s="98"/>
      <c r="U1098" s="18" t="s">
        <v>3453</v>
      </c>
      <c r="V1098" s="60" t="s">
        <v>34</v>
      </c>
      <c r="W1098" s="9">
        <f t="shared" ca="1" si="106"/>
        <v>173</v>
      </c>
      <c r="X1098" s="9" t="str">
        <f t="shared" ca="1" si="107"/>
        <v>Above 3 Months</v>
      </c>
      <c r="Y1098" s="9" t="str">
        <f t="shared" ca="1" si="103"/>
        <v/>
      </c>
      <c r="Z1098" s="9" t="str">
        <f t="shared" ca="1" si="104"/>
        <v/>
      </c>
      <c r="AA1098" s="61"/>
      <c r="AB1098" s="61" t="s">
        <v>3454</v>
      </c>
      <c r="AC1098" s="97" t="str">
        <f t="shared" ca="1" si="105"/>
        <v>Above 3 Months</v>
      </c>
    </row>
    <row r="1099" spans="1:29" ht="25.5" customHeight="1" x14ac:dyDescent="0.25">
      <c r="A1099" s="96">
        <v>1098</v>
      </c>
      <c r="B1099" s="62" t="s">
        <v>61</v>
      </c>
      <c r="C1099" s="73" t="s">
        <v>2990</v>
      </c>
      <c r="D1099" s="63" t="s">
        <v>227</v>
      </c>
      <c r="E1099" s="64">
        <v>46138</v>
      </c>
      <c r="F1099" s="65" t="s">
        <v>256</v>
      </c>
      <c r="G1099" s="65">
        <v>2026</v>
      </c>
      <c r="H1099" s="63" t="s">
        <v>59</v>
      </c>
      <c r="I1099" s="61" t="s">
        <v>59</v>
      </c>
      <c r="J1099" s="61" t="s">
        <v>60</v>
      </c>
      <c r="K1099" s="28"/>
      <c r="L1099" s="61"/>
      <c r="M1099" s="28"/>
      <c r="N1099" s="96" t="s">
        <v>3196</v>
      </c>
      <c r="O1099" s="61"/>
      <c r="P1099" s="28"/>
      <c r="Q1099" s="61"/>
      <c r="R1099" s="104" t="s">
        <v>112</v>
      </c>
      <c r="S1099" s="104" t="s">
        <v>112</v>
      </c>
      <c r="T1099" s="98"/>
      <c r="U1099" s="18" t="s">
        <v>3457</v>
      </c>
      <c r="V1099" s="60" t="s">
        <v>34</v>
      </c>
      <c r="W1099" s="9">
        <f t="shared" ca="1" si="106"/>
        <v>173</v>
      </c>
      <c r="X1099" s="9" t="str">
        <f t="shared" ca="1" si="107"/>
        <v>Above 3 Months</v>
      </c>
      <c r="Y1099" s="9" t="str">
        <f t="shared" ref="Y1099:Y1122" ca="1" si="108">IF(T1099&lt;&gt;"",DATEDIF(T1099,TODAY(),"D"),"")</f>
        <v/>
      </c>
      <c r="Z1099" s="9" t="str">
        <f t="shared" ref="Z1099:Z1122" ca="1" si="109">IF(Y1099&lt;&gt;"",IF(Y1099&gt;365,"Above 1 Year",IF(AND(Y1099&lt;=365,Y1099&gt;180),"Above 6 Months",IF(AND(Y1099&lt;=180,Y1099&gt;90),"Above 3 Months",IF(AND(Y1099&lt;=90,Y1099&gt;60),"Above 60 Days",IF(AND(Y1099&lt;=60,Y1099&gt;45),"45 to 60 Days","Below 45 Days"))))),"")</f>
        <v/>
      </c>
      <c r="AA1099" s="61"/>
      <c r="AB1099" s="61" t="s">
        <v>3458</v>
      </c>
      <c r="AC1099" s="97" t="str">
        <f t="shared" ca="1" si="105"/>
        <v>Above 3 Months</v>
      </c>
    </row>
    <row r="1100" spans="1:29" ht="25.5" customHeight="1" x14ac:dyDescent="0.25">
      <c r="A1100" s="96">
        <v>1099</v>
      </c>
      <c r="B1100" s="62" t="s">
        <v>74</v>
      </c>
      <c r="C1100" s="73" t="s">
        <v>3241</v>
      </c>
      <c r="D1100" s="63" t="s">
        <v>264</v>
      </c>
      <c r="E1100" s="64">
        <v>46139</v>
      </c>
      <c r="F1100" s="65" t="s">
        <v>256</v>
      </c>
      <c r="G1100" s="65">
        <v>2026</v>
      </c>
      <c r="H1100" s="63" t="s">
        <v>59</v>
      </c>
      <c r="I1100" s="61" t="s">
        <v>59</v>
      </c>
      <c r="J1100" s="61" t="s">
        <v>60</v>
      </c>
      <c r="K1100" s="28"/>
      <c r="L1100" s="61"/>
      <c r="M1100" s="28"/>
      <c r="N1100" s="96" t="s">
        <v>3196</v>
      </c>
      <c r="O1100" s="61"/>
      <c r="P1100" s="28"/>
      <c r="Q1100" s="61"/>
      <c r="R1100" s="104" t="s">
        <v>112</v>
      </c>
      <c r="S1100" s="104" t="s">
        <v>112</v>
      </c>
      <c r="T1100" s="98"/>
      <c r="U1100" s="18" t="s">
        <v>3462</v>
      </c>
      <c r="V1100" s="60" t="s">
        <v>34</v>
      </c>
      <c r="W1100" s="9">
        <f t="shared" ca="1" si="106"/>
        <v>172</v>
      </c>
      <c r="X1100" s="9" t="str">
        <f t="shared" ca="1" si="107"/>
        <v>Above 3 Months</v>
      </c>
      <c r="Y1100" s="9" t="str">
        <f t="shared" ca="1" si="108"/>
        <v/>
      </c>
      <c r="Z1100" s="9" t="str">
        <f t="shared" ca="1" si="109"/>
        <v/>
      </c>
      <c r="AA1100" s="61"/>
      <c r="AB1100" s="61" t="s">
        <v>3463</v>
      </c>
      <c r="AC1100" s="97" t="str">
        <f t="shared" ref="AC1100:AC1123" ca="1" si="110">IF(S1100="SC/PRC/CC No. Awaited","",X1100)</f>
        <v>Above 3 Months</v>
      </c>
    </row>
    <row r="1101" spans="1:29" ht="25.5" customHeight="1" x14ac:dyDescent="0.25">
      <c r="A1101" s="96">
        <v>1100</v>
      </c>
      <c r="B1101" s="62" t="s">
        <v>63</v>
      </c>
      <c r="C1101" s="73" t="s">
        <v>2990</v>
      </c>
      <c r="D1101" s="63" t="s">
        <v>845</v>
      </c>
      <c r="E1101" s="64">
        <v>46140</v>
      </c>
      <c r="F1101" s="65" t="s">
        <v>256</v>
      </c>
      <c r="G1101" s="65">
        <v>2026</v>
      </c>
      <c r="H1101" s="63" t="s">
        <v>116</v>
      </c>
      <c r="I1101" s="61" t="s">
        <v>116</v>
      </c>
      <c r="J1101" s="61" t="s">
        <v>116</v>
      </c>
      <c r="K1101" s="28"/>
      <c r="L1101" s="61"/>
      <c r="M1101" s="28"/>
      <c r="N1101" s="96" t="s">
        <v>3196</v>
      </c>
      <c r="O1101" s="61"/>
      <c r="P1101" s="28"/>
      <c r="Q1101" s="61"/>
      <c r="R1101" s="104" t="s">
        <v>50</v>
      </c>
      <c r="S1101" s="104" t="s">
        <v>50</v>
      </c>
      <c r="T1101" s="98"/>
      <c r="U1101" s="18" t="s">
        <v>3464</v>
      </c>
      <c r="V1101" s="60" t="s">
        <v>34</v>
      </c>
      <c r="W1101" s="9">
        <f t="shared" ca="1" si="106"/>
        <v>171</v>
      </c>
      <c r="X1101" s="9" t="str">
        <f t="shared" ca="1" si="107"/>
        <v>Above 3 Months</v>
      </c>
      <c r="Y1101" s="9" t="str">
        <f t="shared" ca="1" si="108"/>
        <v/>
      </c>
      <c r="Z1101" s="9" t="str">
        <f t="shared" ca="1" si="109"/>
        <v/>
      </c>
      <c r="AA1101" s="61"/>
      <c r="AB1101" s="61" t="s">
        <v>3465</v>
      </c>
      <c r="AC1101" s="97" t="str">
        <f t="shared" ca="1" si="110"/>
        <v>Above 3 Months</v>
      </c>
    </row>
    <row r="1102" spans="1:29" ht="25.5" customHeight="1" x14ac:dyDescent="0.25">
      <c r="A1102" s="96">
        <v>1101</v>
      </c>
      <c r="B1102" s="62" t="s">
        <v>90</v>
      </c>
      <c r="C1102" s="73" t="s">
        <v>3063</v>
      </c>
      <c r="D1102" s="63" t="s">
        <v>227</v>
      </c>
      <c r="E1102" s="64">
        <v>46140</v>
      </c>
      <c r="F1102" s="65" t="s">
        <v>256</v>
      </c>
      <c r="G1102" s="65">
        <v>2026</v>
      </c>
      <c r="H1102" s="63" t="s">
        <v>59</v>
      </c>
      <c r="I1102" s="61" t="s">
        <v>59</v>
      </c>
      <c r="J1102" s="61" t="s">
        <v>60</v>
      </c>
      <c r="K1102" s="28"/>
      <c r="L1102" s="61"/>
      <c r="M1102" s="28"/>
      <c r="N1102" s="96" t="s">
        <v>3196</v>
      </c>
      <c r="O1102" s="61"/>
      <c r="P1102" s="28"/>
      <c r="Q1102" s="61"/>
      <c r="R1102" s="104" t="s">
        <v>112</v>
      </c>
      <c r="S1102" s="104" t="s">
        <v>112</v>
      </c>
      <c r="T1102" s="98"/>
      <c r="U1102" s="18" t="s">
        <v>3469</v>
      </c>
      <c r="V1102" s="60" t="s">
        <v>34</v>
      </c>
      <c r="W1102" s="9">
        <f t="shared" ca="1" si="106"/>
        <v>171</v>
      </c>
      <c r="X1102" s="9" t="str">
        <f t="shared" ca="1" si="107"/>
        <v>Above 3 Months</v>
      </c>
      <c r="Y1102" s="9" t="str">
        <f t="shared" ca="1" si="108"/>
        <v/>
      </c>
      <c r="Z1102" s="9" t="str">
        <f t="shared" ca="1" si="109"/>
        <v/>
      </c>
      <c r="AA1102" s="61"/>
      <c r="AB1102" s="61" t="s">
        <v>3470</v>
      </c>
      <c r="AC1102" s="97" t="str">
        <f t="shared" ca="1" si="110"/>
        <v>Above 3 Months</v>
      </c>
    </row>
    <row r="1103" spans="1:29" ht="25.5" customHeight="1" x14ac:dyDescent="0.25">
      <c r="A1103" s="96">
        <v>1102</v>
      </c>
      <c r="B1103" s="62" t="s">
        <v>98</v>
      </c>
      <c r="C1103" s="73" t="s">
        <v>2959</v>
      </c>
      <c r="D1103" s="63" t="s">
        <v>1845</v>
      </c>
      <c r="E1103" s="64">
        <v>46140</v>
      </c>
      <c r="F1103" s="65" t="s">
        <v>256</v>
      </c>
      <c r="G1103" s="65">
        <v>2026</v>
      </c>
      <c r="H1103" s="63" t="s">
        <v>116</v>
      </c>
      <c r="I1103" s="61" t="s">
        <v>116</v>
      </c>
      <c r="J1103" s="61" t="s">
        <v>116</v>
      </c>
      <c r="K1103" s="28"/>
      <c r="L1103" s="61"/>
      <c r="M1103" s="28"/>
      <c r="N1103" s="96" t="s">
        <v>3196</v>
      </c>
      <c r="O1103" s="61"/>
      <c r="P1103" s="28"/>
      <c r="Q1103" s="61"/>
      <c r="R1103" s="104" t="s">
        <v>50</v>
      </c>
      <c r="S1103" s="104" t="s">
        <v>50</v>
      </c>
      <c r="T1103" s="98"/>
      <c r="U1103" s="18" t="s">
        <v>3474</v>
      </c>
      <c r="V1103" s="60" t="s">
        <v>34</v>
      </c>
      <c r="W1103" s="9">
        <f t="shared" ca="1" si="106"/>
        <v>171</v>
      </c>
      <c r="X1103" s="9" t="str">
        <f t="shared" ca="1" si="107"/>
        <v>Above 3 Months</v>
      </c>
      <c r="Y1103" s="9" t="str">
        <f t="shared" ca="1" si="108"/>
        <v/>
      </c>
      <c r="Z1103" s="9" t="str">
        <f t="shared" ca="1" si="109"/>
        <v/>
      </c>
      <c r="AA1103" s="61"/>
      <c r="AB1103" s="61" t="s">
        <v>3475</v>
      </c>
      <c r="AC1103" s="97" t="str">
        <f t="shared" ca="1" si="110"/>
        <v>Above 3 Months</v>
      </c>
    </row>
    <row r="1104" spans="1:29" ht="25.5" customHeight="1" x14ac:dyDescent="0.25">
      <c r="A1104" s="96">
        <v>1103</v>
      </c>
      <c r="B1104" s="62" t="s">
        <v>105</v>
      </c>
      <c r="C1104" s="73" t="s">
        <v>3093</v>
      </c>
      <c r="D1104" s="63" t="s">
        <v>1644</v>
      </c>
      <c r="E1104" s="64">
        <v>46143</v>
      </c>
      <c r="F1104" s="65" t="s">
        <v>201</v>
      </c>
      <c r="G1104" s="65">
        <v>2026</v>
      </c>
      <c r="H1104" s="63" t="s">
        <v>94</v>
      </c>
      <c r="I1104" s="61" t="s">
        <v>94</v>
      </c>
      <c r="J1104" s="61" t="s">
        <v>31</v>
      </c>
      <c r="K1104" s="28"/>
      <c r="L1104" s="61"/>
      <c r="M1104" s="28"/>
      <c r="N1104" s="96" t="s">
        <v>3196</v>
      </c>
      <c r="O1104" s="61"/>
      <c r="P1104" s="28"/>
      <c r="Q1104" s="61"/>
      <c r="R1104" s="104" t="s">
        <v>50</v>
      </c>
      <c r="S1104" s="104" t="s">
        <v>112</v>
      </c>
      <c r="T1104" s="98"/>
      <c r="U1104" s="18" t="s">
        <v>3494</v>
      </c>
      <c r="V1104" s="60" t="s">
        <v>34</v>
      </c>
      <c r="W1104" s="9">
        <f t="shared" ca="1" si="106"/>
        <v>168</v>
      </c>
      <c r="X1104" s="9" t="str">
        <f t="shared" ca="1" si="107"/>
        <v>Above 3 Months</v>
      </c>
      <c r="Y1104" s="9" t="str">
        <f t="shared" ca="1" si="108"/>
        <v/>
      </c>
      <c r="Z1104" s="9" t="str">
        <f t="shared" ca="1" si="109"/>
        <v/>
      </c>
      <c r="AA1104" s="61"/>
      <c r="AB1104" s="61" t="s">
        <v>3495</v>
      </c>
      <c r="AC1104" s="97" t="str">
        <f t="shared" ca="1" si="110"/>
        <v>Above 3 Months</v>
      </c>
    </row>
    <row r="1105" spans="1:29" ht="25.5" customHeight="1" x14ac:dyDescent="0.25">
      <c r="A1105" s="96">
        <v>1104</v>
      </c>
      <c r="B1105" s="62" t="s">
        <v>42</v>
      </c>
      <c r="C1105" s="73" t="s">
        <v>3404</v>
      </c>
      <c r="D1105" s="63" t="s">
        <v>3499</v>
      </c>
      <c r="E1105" s="64">
        <v>46144</v>
      </c>
      <c r="F1105" s="65" t="s">
        <v>201</v>
      </c>
      <c r="G1105" s="65">
        <v>2026</v>
      </c>
      <c r="H1105" s="63" t="s">
        <v>116</v>
      </c>
      <c r="I1105" s="61" t="s">
        <v>116</v>
      </c>
      <c r="J1105" s="61" t="s">
        <v>116</v>
      </c>
      <c r="K1105" s="28"/>
      <c r="L1105" s="61"/>
      <c r="M1105" s="28"/>
      <c r="N1105" s="96" t="s">
        <v>3196</v>
      </c>
      <c r="O1105" s="61"/>
      <c r="P1105" s="28"/>
      <c r="Q1105" s="61"/>
      <c r="R1105" s="104" t="s">
        <v>50</v>
      </c>
      <c r="S1105" s="104" t="s">
        <v>50</v>
      </c>
      <c r="T1105" s="98"/>
      <c r="U1105" s="18" t="s">
        <v>3500</v>
      </c>
      <c r="V1105" s="60" t="s">
        <v>34</v>
      </c>
      <c r="W1105" s="9">
        <f t="shared" ca="1" si="106"/>
        <v>167</v>
      </c>
      <c r="X1105" s="9" t="str">
        <f t="shared" ca="1" si="107"/>
        <v>Above 3 Months</v>
      </c>
      <c r="Y1105" s="9" t="str">
        <f t="shared" ca="1" si="108"/>
        <v/>
      </c>
      <c r="Z1105" s="9" t="str">
        <f t="shared" ca="1" si="109"/>
        <v/>
      </c>
      <c r="AA1105" s="61"/>
      <c r="AB1105" s="61" t="s">
        <v>3501</v>
      </c>
      <c r="AC1105" s="97" t="str">
        <f t="shared" ca="1" si="110"/>
        <v>Above 3 Months</v>
      </c>
    </row>
    <row r="1106" spans="1:29" ht="25.5" customHeight="1" x14ac:dyDescent="0.25">
      <c r="A1106" s="96">
        <v>1105</v>
      </c>
      <c r="B1106" s="62" t="s">
        <v>42</v>
      </c>
      <c r="C1106" s="73" t="s">
        <v>3414</v>
      </c>
      <c r="D1106" s="63" t="s">
        <v>1027</v>
      </c>
      <c r="E1106" s="64">
        <v>46144</v>
      </c>
      <c r="F1106" s="65" t="s">
        <v>201</v>
      </c>
      <c r="G1106" s="65">
        <v>2026</v>
      </c>
      <c r="H1106" s="63" t="s">
        <v>48</v>
      </c>
      <c r="I1106" s="61" t="s">
        <v>49</v>
      </c>
      <c r="J1106" s="61" t="s">
        <v>31</v>
      </c>
      <c r="K1106" s="28"/>
      <c r="L1106" s="61"/>
      <c r="M1106" s="28"/>
      <c r="N1106" s="96" t="s">
        <v>3196</v>
      </c>
      <c r="O1106" s="61"/>
      <c r="P1106" s="28"/>
      <c r="Q1106" s="61"/>
      <c r="R1106" s="104" t="s">
        <v>112</v>
      </c>
      <c r="S1106" s="104" t="s">
        <v>112</v>
      </c>
      <c r="T1106" s="98"/>
      <c r="U1106" s="18" t="s">
        <v>3502</v>
      </c>
      <c r="V1106" s="60" t="s">
        <v>34</v>
      </c>
      <c r="W1106" s="9">
        <f t="shared" ca="1" si="106"/>
        <v>167</v>
      </c>
      <c r="X1106" s="9" t="str">
        <f t="shared" ca="1" si="107"/>
        <v>Above 3 Months</v>
      </c>
      <c r="Y1106" s="9" t="str">
        <f t="shared" ca="1" si="108"/>
        <v/>
      </c>
      <c r="Z1106" s="9" t="str">
        <f t="shared" ca="1" si="109"/>
        <v/>
      </c>
      <c r="AA1106" s="61"/>
      <c r="AB1106" s="61" t="s">
        <v>3503</v>
      </c>
      <c r="AC1106" s="97" t="str">
        <f t="shared" ca="1" si="110"/>
        <v>Above 3 Months</v>
      </c>
    </row>
    <row r="1107" spans="1:29" ht="25.5" customHeight="1" x14ac:dyDescent="0.25">
      <c r="A1107" s="96">
        <v>1106</v>
      </c>
      <c r="B1107" s="62" t="s">
        <v>28</v>
      </c>
      <c r="C1107" s="73" t="s">
        <v>3075</v>
      </c>
      <c r="D1107" s="63" t="s">
        <v>1027</v>
      </c>
      <c r="E1107" s="64">
        <v>46144</v>
      </c>
      <c r="F1107" s="65" t="s">
        <v>201</v>
      </c>
      <c r="G1107" s="65">
        <v>2026</v>
      </c>
      <c r="H1107" s="63" t="s">
        <v>48</v>
      </c>
      <c r="I1107" s="61" t="s">
        <v>49</v>
      </c>
      <c r="J1107" s="61" t="s">
        <v>31</v>
      </c>
      <c r="K1107" s="28"/>
      <c r="L1107" s="61"/>
      <c r="M1107" s="28"/>
      <c r="N1107" s="96" t="s">
        <v>3196</v>
      </c>
      <c r="O1107" s="61"/>
      <c r="P1107" s="28"/>
      <c r="Q1107" s="61"/>
      <c r="R1107" s="104" t="s">
        <v>112</v>
      </c>
      <c r="S1107" s="104" t="s">
        <v>112</v>
      </c>
      <c r="T1107" s="98"/>
      <c r="U1107" s="18" t="s">
        <v>3505</v>
      </c>
      <c r="V1107" s="60" t="s">
        <v>34</v>
      </c>
      <c r="W1107" s="9">
        <f t="shared" ca="1" si="106"/>
        <v>167</v>
      </c>
      <c r="X1107" s="9" t="str">
        <f t="shared" ca="1" si="107"/>
        <v>Above 3 Months</v>
      </c>
      <c r="Y1107" s="9" t="str">
        <f t="shared" ca="1" si="108"/>
        <v/>
      </c>
      <c r="Z1107" s="9" t="str">
        <f t="shared" ca="1" si="109"/>
        <v/>
      </c>
      <c r="AA1107" s="61"/>
      <c r="AB1107" s="61" t="s">
        <v>3506</v>
      </c>
      <c r="AC1107" s="97" t="str">
        <f t="shared" ca="1" si="110"/>
        <v>Above 3 Months</v>
      </c>
    </row>
    <row r="1108" spans="1:29" ht="25.5" customHeight="1" x14ac:dyDescent="0.25">
      <c r="A1108" s="96">
        <v>1107</v>
      </c>
      <c r="B1108" s="62" t="s">
        <v>84</v>
      </c>
      <c r="C1108" s="73" t="s">
        <v>2970</v>
      </c>
      <c r="D1108" s="63" t="s">
        <v>2855</v>
      </c>
      <c r="E1108" s="64">
        <v>46145</v>
      </c>
      <c r="F1108" s="65" t="s">
        <v>201</v>
      </c>
      <c r="G1108" s="65">
        <v>2026</v>
      </c>
      <c r="H1108" s="63" t="s">
        <v>75</v>
      </c>
      <c r="I1108" s="61" t="s">
        <v>54</v>
      </c>
      <c r="J1108" s="61" t="s">
        <v>31</v>
      </c>
      <c r="K1108" s="28"/>
      <c r="L1108" s="61"/>
      <c r="M1108" s="28"/>
      <c r="N1108" s="96" t="s">
        <v>3196</v>
      </c>
      <c r="O1108" s="61"/>
      <c r="P1108" s="28"/>
      <c r="Q1108" s="61"/>
      <c r="R1108" s="104" t="s">
        <v>50</v>
      </c>
      <c r="S1108" s="104" t="s">
        <v>50</v>
      </c>
      <c r="T1108" s="98"/>
      <c r="U1108" s="18" t="s">
        <v>3509</v>
      </c>
      <c r="V1108" s="60" t="s">
        <v>34</v>
      </c>
      <c r="W1108" s="9">
        <f t="shared" ca="1" si="106"/>
        <v>166</v>
      </c>
      <c r="X1108" s="9" t="str">
        <f t="shared" ca="1" si="107"/>
        <v>Above 3 Months</v>
      </c>
      <c r="Y1108" s="9" t="str">
        <f t="shared" ca="1" si="108"/>
        <v/>
      </c>
      <c r="Z1108" s="9" t="str">
        <f t="shared" ca="1" si="109"/>
        <v/>
      </c>
      <c r="AA1108" s="61"/>
      <c r="AB1108" s="61" t="s">
        <v>3510</v>
      </c>
      <c r="AC1108" s="97" t="str">
        <f t="shared" ca="1" si="110"/>
        <v>Above 3 Months</v>
      </c>
    </row>
    <row r="1109" spans="1:29" ht="25.5" customHeight="1" x14ac:dyDescent="0.25">
      <c r="A1109" s="96">
        <v>1108</v>
      </c>
      <c r="B1109" s="62" t="s">
        <v>84</v>
      </c>
      <c r="C1109" s="73" t="s">
        <v>2971</v>
      </c>
      <c r="D1109" s="63" t="s">
        <v>3511</v>
      </c>
      <c r="E1109" s="64">
        <v>46145</v>
      </c>
      <c r="F1109" s="65" t="s">
        <v>201</v>
      </c>
      <c r="G1109" s="65">
        <v>2026</v>
      </c>
      <c r="H1109" s="63" t="s">
        <v>111</v>
      </c>
      <c r="I1109" s="61" t="s">
        <v>111</v>
      </c>
      <c r="J1109" s="61" t="s">
        <v>31</v>
      </c>
      <c r="K1109" s="28"/>
      <c r="L1109" s="61"/>
      <c r="M1109" s="28"/>
      <c r="N1109" s="96" t="s">
        <v>3196</v>
      </c>
      <c r="O1109" s="61"/>
      <c r="P1109" s="28"/>
      <c r="Q1109" s="61"/>
      <c r="R1109" s="104" t="s">
        <v>142</v>
      </c>
      <c r="S1109" s="104" t="s">
        <v>142</v>
      </c>
      <c r="T1109" s="98"/>
      <c r="U1109" s="18" t="s">
        <v>3512</v>
      </c>
      <c r="V1109" s="60" t="s">
        <v>34</v>
      </c>
      <c r="W1109" s="9">
        <f t="shared" ca="1" si="106"/>
        <v>166</v>
      </c>
      <c r="X1109" s="9" t="str">
        <f t="shared" ca="1" si="107"/>
        <v>Above 3 Months</v>
      </c>
      <c r="Y1109" s="9" t="str">
        <f t="shared" ca="1" si="108"/>
        <v/>
      </c>
      <c r="Z1109" s="9" t="str">
        <f t="shared" ca="1" si="109"/>
        <v/>
      </c>
      <c r="AA1109" s="61"/>
      <c r="AB1109" s="61" t="s">
        <v>3513</v>
      </c>
      <c r="AC1109" s="97" t="str">
        <f t="shared" ca="1" si="110"/>
        <v>Above 3 Months</v>
      </c>
    </row>
    <row r="1110" spans="1:29" ht="25.5" customHeight="1" x14ac:dyDescent="0.25">
      <c r="A1110" s="96">
        <v>1109</v>
      </c>
      <c r="B1110" s="62" t="s">
        <v>74</v>
      </c>
      <c r="C1110" s="73" t="s">
        <v>3118</v>
      </c>
      <c r="D1110" s="63" t="s">
        <v>1351</v>
      </c>
      <c r="E1110" s="64">
        <v>46145</v>
      </c>
      <c r="F1110" s="65" t="s">
        <v>201</v>
      </c>
      <c r="G1110" s="65">
        <v>2026</v>
      </c>
      <c r="H1110" s="63" t="s">
        <v>94</v>
      </c>
      <c r="I1110" s="61" t="s">
        <v>94</v>
      </c>
      <c r="J1110" s="61" t="s">
        <v>31</v>
      </c>
      <c r="K1110" s="28"/>
      <c r="L1110" s="61"/>
      <c r="M1110" s="28"/>
      <c r="N1110" s="96" t="s">
        <v>3196</v>
      </c>
      <c r="O1110" s="61"/>
      <c r="P1110" s="28"/>
      <c r="Q1110" s="61"/>
      <c r="R1110" s="104" t="s">
        <v>112</v>
      </c>
      <c r="S1110" s="104" t="s">
        <v>112</v>
      </c>
      <c r="T1110" s="98"/>
      <c r="U1110" s="18" t="s">
        <v>3514</v>
      </c>
      <c r="V1110" s="60" t="s">
        <v>34</v>
      </c>
      <c r="W1110" s="9">
        <f t="shared" ca="1" si="106"/>
        <v>166</v>
      </c>
      <c r="X1110" s="9" t="str">
        <f t="shared" ca="1" si="107"/>
        <v>Above 3 Months</v>
      </c>
      <c r="Y1110" s="9" t="str">
        <f t="shared" ca="1" si="108"/>
        <v/>
      </c>
      <c r="Z1110" s="9" t="str">
        <f t="shared" ca="1" si="109"/>
        <v/>
      </c>
      <c r="AA1110" s="61"/>
      <c r="AB1110" s="61" t="s">
        <v>3515</v>
      </c>
      <c r="AC1110" s="97" t="str">
        <f t="shared" ca="1" si="110"/>
        <v>Above 3 Months</v>
      </c>
    </row>
    <row r="1111" spans="1:29" ht="25.5" customHeight="1" x14ac:dyDescent="0.25">
      <c r="A1111" s="96">
        <v>1110</v>
      </c>
      <c r="B1111" s="62" t="s">
        <v>109</v>
      </c>
      <c r="C1111" s="73" t="s">
        <v>2960</v>
      </c>
      <c r="D1111" s="63" t="s">
        <v>3516</v>
      </c>
      <c r="E1111" s="64">
        <v>46146</v>
      </c>
      <c r="F1111" s="65" t="s">
        <v>201</v>
      </c>
      <c r="G1111" s="65">
        <v>2026</v>
      </c>
      <c r="H1111" s="63" t="s">
        <v>29</v>
      </c>
      <c r="I1111" s="61" t="s">
        <v>30</v>
      </c>
      <c r="J1111" s="61" t="s">
        <v>31</v>
      </c>
      <c r="K1111" s="28"/>
      <c r="L1111" s="61"/>
      <c r="M1111" s="28"/>
      <c r="N1111" s="96" t="s">
        <v>3196</v>
      </c>
      <c r="O1111" s="61"/>
      <c r="P1111" s="28"/>
      <c r="Q1111" s="61"/>
      <c r="R1111" s="104" t="s">
        <v>40</v>
      </c>
      <c r="S1111" s="104" t="s">
        <v>177</v>
      </c>
      <c r="T1111" s="98">
        <v>46251</v>
      </c>
      <c r="U1111" s="18" t="s">
        <v>3517</v>
      </c>
      <c r="V1111" s="60" t="s">
        <v>34</v>
      </c>
      <c r="W1111" s="9">
        <f t="shared" ca="1" si="106"/>
        <v>165</v>
      </c>
      <c r="X1111" s="9" t="str">
        <f t="shared" ca="1" si="107"/>
        <v>Above 3 Months</v>
      </c>
      <c r="Y1111" s="9">
        <f t="shared" ca="1" si="108"/>
        <v>60</v>
      </c>
      <c r="Z1111" s="9" t="str">
        <f t="shared" ca="1" si="109"/>
        <v>45 to 60 Days</v>
      </c>
      <c r="AA1111" s="61"/>
      <c r="AB1111" s="61" t="s">
        <v>3518</v>
      </c>
      <c r="AC1111" s="97" t="str">
        <f t="shared" ca="1" si="110"/>
        <v>Above 3 Months</v>
      </c>
    </row>
    <row r="1112" spans="1:29" ht="25.5" customHeight="1" x14ac:dyDescent="0.25">
      <c r="A1112" s="96">
        <v>1111</v>
      </c>
      <c r="B1112" s="62" t="s">
        <v>90</v>
      </c>
      <c r="C1112" s="73" t="s">
        <v>3118</v>
      </c>
      <c r="D1112" s="63" t="s">
        <v>1354</v>
      </c>
      <c r="E1112" s="64">
        <v>46146</v>
      </c>
      <c r="F1112" s="65" t="s">
        <v>201</v>
      </c>
      <c r="G1112" s="65">
        <v>2026</v>
      </c>
      <c r="H1112" s="63" t="s">
        <v>103</v>
      </c>
      <c r="I1112" s="61" t="s">
        <v>49</v>
      </c>
      <c r="J1112" s="61" t="s">
        <v>31</v>
      </c>
      <c r="K1112" s="28"/>
      <c r="L1112" s="61"/>
      <c r="M1112" s="28"/>
      <c r="N1112" s="96" t="s">
        <v>3196</v>
      </c>
      <c r="O1112" s="61"/>
      <c r="P1112" s="28"/>
      <c r="Q1112" s="61"/>
      <c r="R1112" s="104" t="s">
        <v>112</v>
      </c>
      <c r="S1112" s="104" t="s">
        <v>112</v>
      </c>
      <c r="T1112" s="98"/>
      <c r="U1112" s="18" t="s">
        <v>3519</v>
      </c>
      <c r="V1112" s="60" t="s">
        <v>34</v>
      </c>
      <c r="W1112" s="9">
        <f t="shared" ca="1" si="106"/>
        <v>165</v>
      </c>
      <c r="X1112" s="9" t="str">
        <f t="shared" ca="1" si="107"/>
        <v>Above 3 Months</v>
      </c>
      <c r="Y1112" s="9" t="str">
        <f t="shared" ca="1" si="108"/>
        <v/>
      </c>
      <c r="Z1112" s="9" t="str">
        <f t="shared" ca="1" si="109"/>
        <v/>
      </c>
      <c r="AA1112" s="61"/>
      <c r="AB1112" s="61" t="s">
        <v>3520</v>
      </c>
      <c r="AC1112" s="97" t="str">
        <f t="shared" ca="1" si="110"/>
        <v>Above 3 Months</v>
      </c>
    </row>
    <row r="1113" spans="1:29" ht="25.5" customHeight="1" x14ac:dyDescent="0.25">
      <c r="A1113" s="96">
        <v>1112</v>
      </c>
      <c r="B1113" s="62" t="s">
        <v>68</v>
      </c>
      <c r="C1113" s="73" t="s">
        <v>3535</v>
      </c>
      <c r="D1113" s="63" t="s">
        <v>3536</v>
      </c>
      <c r="E1113" s="64">
        <v>46147</v>
      </c>
      <c r="F1113" s="65" t="s">
        <v>201</v>
      </c>
      <c r="G1113" s="65">
        <v>2026</v>
      </c>
      <c r="H1113" s="63" t="s">
        <v>39</v>
      </c>
      <c r="I1113" s="61" t="s">
        <v>39</v>
      </c>
      <c r="J1113" s="61" t="s">
        <v>31</v>
      </c>
      <c r="K1113" s="28"/>
      <c r="L1113" s="61"/>
      <c r="M1113" s="28"/>
      <c r="N1113" s="96" t="s">
        <v>3196</v>
      </c>
      <c r="O1113" s="61"/>
      <c r="P1113" s="28"/>
      <c r="Q1113" s="61"/>
      <c r="R1113" s="104" t="s">
        <v>177</v>
      </c>
      <c r="S1113" s="104" t="s">
        <v>177</v>
      </c>
      <c r="T1113" s="98">
        <v>46251</v>
      </c>
      <c r="U1113" s="18" t="s">
        <v>3537</v>
      </c>
      <c r="V1113" s="60" t="s">
        <v>34</v>
      </c>
      <c r="W1113" s="9">
        <f t="shared" ca="1" si="106"/>
        <v>164</v>
      </c>
      <c r="X1113" s="9" t="str">
        <f t="shared" ca="1" si="107"/>
        <v>Above 3 Months</v>
      </c>
      <c r="Y1113" s="9">
        <f t="shared" ca="1" si="108"/>
        <v>60</v>
      </c>
      <c r="Z1113" s="9" t="str">
        <f t="shared" ca="1" si="109"/>
        <v>45 to 60 Days</v>
      </c>
      <c r="AA1113" s="61"/>
      <c r="AB1113" s="61" t="s">
        <v>3538</v>
      </c>
      <c r="AC1113" s="97" t="str">
        <f t="shared" ca="1" si="110"/>
        <v>Above 3 Months</v>
      </c>
    </row>
    <row r="1114" spans="1:29" ht="25.5" customHeight="1" x14ac:dyDescent="0.25">
      <c r="A1114" s="96">
        <v>1113</v>
      </c>
      <c r="B1114" s="62" t="s">
        <v>68</v>
      </c>
      <c r="C1114" s="73" t="s">
        <v>3539</v>
      </c>
      <c r="D1114" s="63" t="s">
        <v>1027</v>
      </c>
      <c r="E1114" s="64">
        <v>46147</v>
      </c>
      <c r="F1114" s="65" t="s">
        <v>201</v>
      </c>
      <c r="G1114" s="65">
        <v>2026</v>
      </c>
      <c r="H1114" s="63" t="s">
        <v>48</v>
      </c>
      <c r="I1114" s="61" t="s">
        <v>49</v>
      </c>
      <c r="J1114" s="61" t="s">
        <v>31</v>
      </c>
      <c r="K1114" s="28"/>
      <c r="L1114" s="61"/>
      <c r="M1114" s="28"/>
      <c r="N1114" s="96" t="s">
        <v>3196</v>
      </c>
      <c r="O1114" s="61"/>
      <c r="P1114" s="28"/>
      <c r="Q1114" s="61"/>
      <c r="R1114" s="104" t="s">
        <v>112</v>
      </c>
      <c r="S1114" s="104" t="s">
        <v>141</v>
      </c>
      <c r="T1114" s="98"/>
      <c r="U1114" s="18" t="s">
        <v>3540</v>
      </c>
      <c r="V1114" s="60" t="s">
        <v>34</v>
      </c>
      <c r="W1114" s="9">
        <f t="shared" ca="1" si="106"/>
        <v>164</v>
      </c>
      <c r="X1114" s="9" t="str">
        <f t="shared" ca="1" si="107"/>
        <v>Above 3 Months</v>
      </c>
      <c r="Y1114" s="9" t="str">
        <f t="shared" ca="1" si="108"/>
        <v/>
      </c>
      <c r="Z1114" s="9" t="str">
        <f t="shared" ca="1" si="109"/>
        <v/>
      </c>
      <c r="AA1114" s="61"/>
      <c r="AB1114" s="61" t="s">
        <v>3541</v>
      </c>
      <c r="AC1114" s="97" t="str">
        <f t="shared" ca="1" si="110"/>
        <v>Above 3 Months</v>
      </c>
    </row>
    <row r="1115" spans="1:29" ht="25.5" customHeight="1" x14ac:dyDescent="0.25">
      <c r="A1115" s="96">
        <v>1114</v>
      </c>
      <c r="B1115" s="62" t="s">
        <v>118</v>
      </c>
      <c r="C1115" s="73" t="s">
        <v>2974</v>
      </c>
      <c r="D1115" s="63" t="s">
        <v>1027</v>
      </c>
      <c r="E1115" s="64">
        <v>46148</v>
      </c>
      <c r="F1115" s="65" t="s">
        <v>201</v>
      </c>
      <c r="G1115" s="65">
        <v>2026</v>
      </c>
      <c r="H1115" s="63" t="s">
        <v>48</v>
      </c>
      <c r="I1115" s="61" t="s">
        <v>49</v>
      </c>
      <c r="J1115" s="61" t="s">
        <v>31</v>
      </c>
      <c r="K1115" s="28"/>
      <c r="L1115" s="61"/>
      <c r="M1115" s="28"/>
      <c r="N1115" s="96" t="s">
        <v>3196</v>
      </c>
      <c r="O1115" s="61"/>
      <c r="P1115" s="28"/>
      <c r="Q1115" s="61"/>
      <c r="R1115" s="104" t="s">
        <v>112</v>
      </c>
      <c r="S1115" s="104" t="s">
        <v>50</v>
      </c>
      <c r="T1115" s="98"/>
      <c r="U1115" s="18" t="s">
        <v>3936</v>
      </c>
      <c r="V1115" s="60" t="s">
        <v>34</v>
      </c>
      <c r="W1115" s="9">
        <f t="shared" ca="1" si="106"/>
        <v>163</v>
      </c>
      <c r="X1115" s="9" t="str">
        <f t="shared" ca="1" si="107"/>
        <v>Above 3 Months</v>
      </c>
      <c r="Y1115" s="9" t="str">
        <f t="shared" ca="1" si="108"/>
        <v/>
      </c>
      <c r="Z1115" s="9" t="str">
        <f t="shared" ca="1" si="109"/>
        <v/>
      </c>
      <c r="AA1115" s="61"/>
      <c r="AB1115" s="61" t="s">
        <v>5396</v>
      </c>
      <c r="AC1115" s="97" t="str">
        <f t="shared" ca="1" si="110"/>
        <v>Above 3 Months</v>
      </c>
    </row>
    <row r="1116" spans="1:29" ht="25.5" customHeight="1" x14ac:dyDescent="0.25">
      <c r="A1116" s="96">
        <v>1115</v>
      </c>
      <c r="B1116" s="62" t="s">
        <v>58</v>
      </c>
      <c r="C1116" s="73" t="s">
        <v>2953</v>
      </c>
      <c r="D1116" s="63" t="s">
        <v>980</v>
      </c>
      <c r="E1116" s="64">
        <v>46148</v>
      </c>
      <c r="F1116" s="65" t="s">
        <v>201</v>
      </c>
      <c r="G1116" s="65">
        <v>2026</v>
      </c>
      <c r="H1116" s="63" t="s">
        <v>77</v>
      </c>
      <c r="I1116" s="61" t="s">
        <v>72</v>
      </c>
      <c r="J1116" s="61" t="s">
        <v>31</v>
      </c>
      <c r="K1116" s="28"/>
      <c r="L1116" s="61"/>
      <c r="M1116" s="28"/>
      <c r="N1116" s="96" t="s">
        <v>3196</v>
      </c>
      <c r="O1116" s="61"/>
      <c r="P1116" s="28"/>
      <c r="Q1116" s="61"/>
      <c r="R1116" s="104" t="s">
        <v>112</v>
      </c>
      <c r="S1116" s="104" t="s">
        <v>112</v>
      </c>
      <c r="T1116" s="98"/>
      <c r="U1116" s="18" t="s">
        <v>3549</v>
      </c>
      <c r="V1116" s="60" t="s">
        <v>34</v>
      </c>
      <c r="W1116" s="9">
        <f t="shared" ca="1" si="106"/>
        <v>163</v>
      </c>
      <c r="X1116" s="9" t="str">
        <f t="shared" ca="1" si="107"/>
        <v>Above 3 Months</v>
      </c>
      <c r="Y1116" s="9" t="str">
        <f t="shared" ca="1" si="108"/>
        <v/>
      </c>
      <c r="Z1116" s="9" t="str">
        <f t="shared" ca="1" si="109"/>
        <v/>
      </c>
      <c r="AA1116" s="61"/>
      <c r="AB1116" s="61" t="s">
        <v>3550</v>
      </c>
      <c r="AC1116" s="97" t="str">
        <f t="shared" ca="1" si="110"/>
        <v>Above 3 Months</v>
      </c>
    </row>
    <row r="1117" spans="1:29" ht="25.5" customHeight="1" x14ac:dyDescent="0.25">
      <c r="A1117" s="96">
        <v>1116</v>
      </c>
      <c r="B1117" s="62" t="s">
        <v>110</v>
      </c>
      <c r="C1117" s="73" t="s">
        <v>3006</v>
      </c>
      <c r="D1117" s="63" t="s">
        <v>980</v>
      </c>
      <c r="E1117" s="64">
        <v>46148</v>
      </c>
      <c r="F1117" s="65" t="s">
        <v>201</v>
      </c>
      <c r="G1117" s="65">
        <v>2026</v>
      </c>
      <c r="H1117" s="63" t="s">
        <v>77</v>
      </c>
      <c r="I1117" s="61" t="s">
        <v>72</v>
      </c>
      <c r="J1117" s="61" t="s">
        <v>31</v>
      </c>
      <c r="K1117" s="28"/>
      <c r="L1117" s="61"/>
      <c r="M1117" s="28"/>
      <c r="N1117" s="96" t="s">
        <v>3196</v>
      </c>
      <c r="O1117" s="61"/>
      <c r="P1117" s="28"/>
      <c r="Q1117" s="61"/>
      <c r="R1117" s="104" t="s">
        <v>112</v>
      </c>
      <c r="S1117" s="104" t="s">
        <v>112</v>
      </c>
      <c r="T1117" s="98"/>
      <c r="U1117" s="18" t="s">
        <v>3551</v>
      </c>
      <c r="V1117" s="60" t="s">
        <v>34</v>
      </c>
      <c r="W1117" s="9">
        <f t="shared" ca="1" si="106"/>
        <v>163</v>
      </c>
      <c r="X1117" s="9" t="str">
        <f t="shared" ca="1" si="107"/>
        <v>Above 3 Months</v>
      </c>
      <c r="Y1117" s="9" t="str">
        <f t="shared" ca="1" si="108"/>
        <v/>
      </c>
      <c r="Z1117" s="9" t="str">
        <f t="shared" ca="1" si="109"/>
        <v/>
      </c>
      <c r="AA1117" s="61"/>
      <c r="AB1117" s="61" t="s">
        <v>3552</v>
      </c>
      <c r="AC1117" s="97" t="str">
        <f t="shared" ca="1" si="110"/>
        <v>Above 3 Months</v>
      </c>
    </row>
    <row r="1118" spans="1:29" ht="25.5" customHeight="1" x14ac:dyDescent="0.25">
      <c r="A1118" s="96">
        <v>1117</v>
      </c>
      <c r="B1118" s="62" t="s">
        <v>28</v>
      </c>
      <c r="C1118" s="73" t="s">
        <v>3058</v>
      </c>
      <c r="D1118" s="63" t="s">
        <v>2771</v>
      </c>
      <c r="E1118" s="64">
        <v>46148</v>
      </c>
      <c r="F1118" s="65" t="s">
        <v>201</v>
      </c>
      <c r="G1118" s="65">
        <v>2026</v>
      </c>
      <c r="H1118" s="63" t="s">
        <v>29</v>
      </c>
      <c r="I1118" s="61" t="s">
        <v>30</v>
      </c>
      <c r="J1118" s="61" t="s">
        <v>31</v>
      </c>
      <c r="K1118" s="28"/>
      <c r="L1118" s="61"/>
      <c r="M1118" s="28"/>
      <c r="N1118" s="96" t="s">
        <v>3196</v>
      </c>
      <c r="O1118" s="61"/>
      <c r="P1118" s="28"/>
      <c r="Q1118" s="61"/>
      <c r="R1118" s="104" t="s">
        <v>50</v>
      </c>
      <c r="S1118" s="104" t="s">
        <v>50</v>
      </c>
      <c r="T1118" s="98"/>
      <c r="U1118" s="18" t="s">
        <v>3553</v>
      </c>
      <c r="V1118" s="60" t="s">
        <v>34</v>
      </c>
      <c r="W1118" s="9">
        <f t="shared" ca="1" si="106"/>
        <v>163</v>
      </c>
      <c r="X1118" s="9" t="str">
        <f t="shared" ca="1" si="107"/>
        <v>Above 3 Months</v>
      </c>
      <c r="Y1118" s="9" t="str">
        <f t="shared" ca="1" si="108"/>
        <v/>
      </c>
      <c r="Z1118" s="9" t="str">
        <f t="shared" ca="1" si="109"/>
        <v/>
      </c>
      <c r="AA1118" s="61"/>
      <c r="AB1118" s="61" t="s">
        <v>3554</v>
      </c>
      <c r="AC1118" s="97" t="str">
        <f t="shared" ca="1" si="110"/>
        <v>Above 3 Months</v>
      </c>
    </row>
    <row r="1119" spans="1:29" ht="25.5" customHeight="1" x14ac:dyDescent="0.25">
      <c r="A1119" s="96">
        <v>1118</v>
      </c>
      <c r="B1119" s="62" t="s">
        <v>63</v>
      </c>
      <c r="C1119" s="73" t="s">
        <v>3006</v>
      </c>
      <c r="D1119" s="63" t="s">
        <v>2771</v>
      </c>
      <c r="E1119" s="64">
        <v>46149</v>
      </c>
      <c r="F1119" s="65" t="s">
        <v>201</v>
      </c>
      <c r="G1119" s="65">
        <v>2026</v>
      </c>
      <c r="H1119" s="63" t="s">
        <v>29</v>
      </c>
      <c r="I1119" s="61" t="s">
        <v>30</v>
      </c>
      <c r="J1119" s="61" t="s">
        <v>31</v>
      </c>
      <c r="K1119" s="28"/>
      <c r="L1119" s="61"/>
      <c r="M1119" s="28"/>
      <c r="N1119" s="96" t="s">
        <v>3196</v>
      </c>
      <c r="O1119" s="61"/>
      <c r="P1119" s="28"/>
      <c r="Q1119" s="61"/>
      <c r="R1119" s="104" t="s">
        <v>50</v>
      </c>
      <c r="S1119" s="104" t="s">
        <v>50</v>
      </c>
      <c r="T1119" s="98"/>
      <c r="U1119" s="18" t="s">
        <v>3555</v>
      </c>
      <c r="V1119" s="60" t="s">
        <v>34</v>
      </c>
      <c r="W1119" s="9">
        <f t="shared" ca="1" si="106"/>
        <v>162</v>
      </c>
      <c r="X1119" s="9" t="str">
        <f t="shared" ca="1" si="107"/>
        <v>Above 3 Months</v>
      </c>
      <c r="Y1119" s="9" t="str">
        <f t="shared" ca="1" si="108"/>
        <v/>
      </c>
      <c r="Z1119" s="9" t="str">
        <f t="shared" ca="1" si="109"/>
        <v/>
      </c>
      <c r="AA1119" s="61"/>
      <c r="AB1119" s="61" t="s">
        <v>3556</v>
      </c>
      <c r="AC1119" s="97" t="str">
        <f t="shared" ca="1" si="110"/>
        <v>Above 3 Months</v>
      </c>
    </row>
    <row r="1120" spans="1:29" ht="25.5" customHeight="1" x14ac:dyDescent="0.25">
      <c r="A1120" s="96">
        <v>1119</v>
      </c>
      <c r="B1120" s="62" t="s">
        <v>79</v>
      </c>
      <c r="C1120" s="73" t="s">
        <v>3086</v>
      </c>
      <c r="D1120" s="63" t="s">
        <v>1646</v>
      </c>
      <c r="E1120" s="64">
        <v>46149</v>
      </c>
      <c r="F1120" s="65" t="s">
        <v>201</v>
      </c>
      <c r="G1120" s="65">
        <v>2026</v>
      </c>
      <c r="H1120" s="63" t="s">
        <v>80</v>
      </c>
      <c r="I1120" s="61" t="s">
        <v>154</v>
      </c>
      <c r="J1120" s="61" t="s">
        <v>31</v>
      </c>
      <c r="K1120" s="28"/>
      <c r="L1120" s="61"/>
      <c r="M1120" s="28"/>
      <c r="N1120" s="96" t="s">
        <v>3196</v>
      </c>
      <c r="O1120" s="61"/>
      <c r="P1120" s="28"/>
      <c r="Q1120" s="61"/>
      <c r="R1120" s="104" t="s">
        <v>50</v>
      </c>
      <c r="S1120" s="104" t="s">
        <v>50</v>
      </c>
      <c r="T1120" s="98"/>
      <c r="U1120" s="18" t="s">
        <v>3566</v>
      </c>
      <c r="V1120" s="60" t="s">
        <v>34</v>
      </c>
      <c r="W1120" s="9">
        <f t="shared" ca="1" si="106"/>
        <v>162</v>
      </c>
      <c r="X1120" s="9" t="str">
        <f t="shared" ca="1" si="107"/>
        <v>Above 3 Months</v>
      </c>
      <c r="Y1120" s="9" t="str">
        <f t="shared" ca="1" si="108"/>
        <v/>
      </c>
      <c r="Z1120" s="9" t="str">
        <f t="shared" ca="1" si="109"/>
        <v/>
      </c>
      <c r="AA1120" s="61"/>
      <c r="AB1120" s="61" t="s">
        <v>3567</v>
      </c>
      <c r="AC1120" s="97" t="str">
        <f t="shared" ca="1" si="110"/>
        <v>Above 3 Months</v>
      </c>
    </row>
    <row r="1121" spans="1:29" ht="25.5" customHeight="1" x14ac:dyDescent="0.25">
      <c r="A1121" s="96">
        <v>1120</v>
      </c>
      <c r="B1121" s="62" t="s">
        <v>68</v>
      </c>
      <c r="C1121" s="73" t="s">
        <v>3577</v>
      </c>
      <c r="D1121" s="63" t="s">
        <v>3578</v>
      </c>
      <c r="E1121" s="64">
        <v>46150</v>
      </c>
      <c r="F1121" s="65" t="s">
        <v>201</v>
      </c>
      <c r="G1121" s="65">
        <v>2026</v>
      </c>
      <c r="H1121" s="63" t="s">
        <v>39</v>
      </c>
      <c r="I1121" s="61" t="s">
        <v>39</v>
      </c>
      <c r="J1121" s="61" t="s">
        <v>31</v>
      </c>
      <c r="K1121" s="28"/>
      <c r="L1121" s="61"/>
      <c r="M1121" s="28"/>
      <c r="N1121" s="96" t="s">
        <v>3196</v>
      </c>
      <c r="O1121" s="61"/>
      <c r="P1121" s="28"/>
      <c r="Q1121" s="61"/>
      <c r="R1121" s="104" t="s">
        <v>112</v>
      </c>
      <c r="S1121" s="104" t="s">
        <v>112</v>
      </c>
      <c r="T1121" s="98"/>
      <c r="U1121" s="18" t="s">
        <v>3579</v>
      </c>
      <c r="V1121" s="60" t="s">
        <v>34</v>
      </c>
      <c r="W1121" s="9">
        <f t="shared" ca="1" si="106"/>
        <v>161</v>
      </c>
      <c r="X1121" s="9" t="str">
        <f t="shared" ca="1" si="107"/>
        <v>Above 3 Months</v>
      </c>
      <c r="Y1121" s="9" t="str">
        <f t="shared" ca="1" si="108"/>
        <v/>
      </c>
      <c r="Z1121" s="9" t="str">
        <f t="shared" ca="1" si="109"/>
        <v/>
      </c>
      <c r="AA1121" s="61"/>
      <c r="AB1121" s="61" t="s">
        <v>3580</v>
      </c>
      <c r="AC1121" s="97" t="str">
        <f t="shared" ca="1" si="110"/>
        <v>Above 3 Months</v>
      </c>
    </row>
    <row r="1122" spans="1:29" ht="25.5" customHeight="1" x14ac:dyDescent="0.25">
      <c r="A1122" s="96">
        <v>1121</v>
      </c>
      <c r="B1122" s="62" t="s">
        <v>90</v>
      </c>
      <c r="C1122" s="73" t="s">
        <v>3120</v>
      </c>
      <c r="D1122" s="63" t="s">
        <v>1474</v>
      </c>
      <c r="E1122" s="64">
        <v>46152</v>
      </c>
      <c r="F1122" s="65" t="s">
        <v>201</v>
      </c>
      <c r="G1122" s="65">
        <v>2026</v>
      </c>
      <c r="H1122" s="63" t="s">
        <v>103</v>
      </c>
      <c r="I1122" s="61" t="s">
        <v>49</v>
      </c>
      <c r="J1122" s="61" t="s">
        <v>31</v>
      </c>
      <c r="K1122" s="28"/>
      <c r="L1122" s="61"/>
      <c r="M1122" s="28"/>
      <c r="N1122" s="96" t="s">
        <v>3196</v>
      </c>
      <c r="O1122" s="61"/>
      <c r="P1122" s="28"/>
      <c r="Q1122" s="61"/>
      <c r="R1122" s="104" t="s">
        <v>112</v>
      </c>
      <c r="S1122" s="104" t="s">
        <v>112</v>
      </c>
      <c r="T1122" s="98"/>
      <c r="U1122" s="18" t="s">
        <v>3605</v>
      </c>
      <c r="V1122" s="60" t="s">
        <v>34</v>
      </c>
      <c r="W1122" s="9">
        <f t="shared" ca="1" si="106"/>
        <v>159</v>
      </c>
      <c r="X1122" s="9" t="str">
        <f t="shared" ca="1" si="107"/>
        <v>Above 3 Months</v>
      </c>
      <c r="Y1122" s="9" t="str">
        <f t="shared" ca="1" si="108"/>
        <v/>
      </c>
      <c r="Z1122" s="9" t="str">
        <f t="shared" ca="1" si="109"/>
        <v/>
      </c>
      <c r="AA1122" s="61"/>
      <c r="AB1122" s="61" t="s">
        <v>3606</v>
      </c>
      <c r="AC1122" s="97" t="str">
        <f t="shared" ca="1" si="110"/>
        <v>Above 3 Months</v>
      </c>
    </row>
    <row r="1123" spans="1:29" ht="25.5" customHeight="1" x14ac:dyDescent="0.25">
      <c r="A1123" s="96">
        <v>1122</v>
      </c>
      <c r="B1123" s="62" t="s">
        <v>74</v>
      </c>
      <c r="C1123" s="73" t="s">
        <v>3148</v>
      </c>
      <c r="D1123" s="63" t="s">
        <v>264</v>
      </c>
      <c r="E1123" s="64">
        <v>46152</v>
      </c>
      <c r="F1123" s="65" t="s">
        <v>201</v>
      </c>
      <c r="G1123" s="65">
        <v>2026</v>
      </c>
      <c r="H1123" s="63" t="s">
        <v>59</v>
      </c>
      <c r="I1123" s="61" t="s">
        <v>59</v>
      </c>
      <c r="J1123" s="61" t="s">
        <v>60</v>
      </c>
      <c r="K1123" s="28"/>
      <c r="L1123" s="61"/>
      <c r="M1123" s="28"/>
      <c r="N1123" s="96" t="s">
        <v>3196</v>
      </c>
      <c r="O1123" s="61"/>
      <c r="P1123" s="28"/>
      <c r="Q1123" s="61"/>
      <c r="R1123" s="104" t="s">
        <v>112</v>
      </c>
      <c r="S1123" s="104" t="s">
        <v>112</v>
      </c>
      <c r="T1123" s="98"/>
      <c r="U1123" s="18" t="s">
        <v>3620</v>
      </c>
      <c r="V1123" s="60" t="s">
        <v>34</v>
      </c>
      <c r="W1123" s="9">
        <f t="shared" ca="1" si="106"/>
        <v>159</v>
      </c>
      <c r="X1123" s="9" t="str">
        <f t="shared" ca="1" si="107"/>
        <v>Above 3 Months</v>
      </c>
      <c r="Y1123" s="9" t="str">
        <f t="shared" ref="Y1123:Y1146" ca="1" si="111">IF(T1123&lt;&gt;"",DATEDIF(T1123,TODAY(),"D"),"")</f>
        <v/>
      </c>
      <c r="Z1123" s="9" t="str">
        <f t="shared" ref="Z1123:Z1146" ca="1" si="112">IF(Y1123&lt;&gt;"",IF(Y1123&gt;365,"Above 1 Year",IF(AND(Y1123&lt;=365,Y1123&gt;180),"Above 6 Months",IF(AND(Y1123&lt;=180,Y1123&gt;90),"Above 3 Months",IF(AND(Y1123&lt;=90,Y1123&gt;60),"Above 60 Days",IF(AND(Y1123&lt;=60,Y1123&gt;45),"45 to 60 Days","Below 45 Days"))))),"")</f>
        <v/>
      </c>
      <c r="AA1123" s="61"/>
      <c r="AB1123" s="61" t="s">
        <v>3621</v>
      </c>
      <c r="AC1123" s="97" t="str">
        <f t="shared" ca="1" si="110"/>
        <v>Above 3 Months</v>
      </c>
    </row>
    <row r="1124" spans="1:29" ht="25.5" customHeight="1" x14ac:dyDescent="0.25">
      <c r="A1124" s="96">
        <v>1123</v>
      </c>
      <c r="B1124" s="62" t="s">
        <v>74</v>
      </c>
      <c r="C1124" s="73" t="s">
        <v>3120</v>
      </c>
      <c r="D1124" s="63" t="s">
        <v>3622</v>
      </c>
      <c r="E1124" s="64">
        <v>46152</v>
      </c>
      <c r="F1124" s="65" t="s">
        <v>201</v>
      </c>
      <c r="G1124" s="65">
        <v>2026</v>
      </c>
      <c r="H1124" s="63" t="s">
        <v>29</v>
      </c>
      <c r="I1124" s="61" t="s">
        <v>30</v>
      </c>
      <c r="J1124" s="61" t="s">
        <v>31</v>
      </c>
      <c r="K1124" s="28"/>
      <c r="L1124" s="61"/>
      <c r="M1124" s="28"/>
      <c r="N1124" s="96" t="s">
        <v>3196</v>
      </c>
      <c r="O1124" s="61"/>
      <c r="P1124" s="28"/>
      <c r="Q1124" s="61"/>
      <c r="R1124" s="104" t="s">
        <v>50</v>
      </c>
      <c r="S1124" s="104" t="s">
        <v>142</v>
      </c>
      <c r="T1124" s="98"/>
      <c r="U1124" s="18" t="s">
        <v>3623</v>
      </c>
      <c r="V1124" s="60" t="s">
        <v>34</v>
      </c>
      <c r="W1124" s="9">
        <f t="shared" ca="1" si="106"/>
        <v>159</v>
      </c>
      <c r="X1124" s="9" t="str">
        <f t="shared" ca="1" si="107"/>
        <v>Above 3 Months</v>
      </c>
      <c r="Y1124" s="9" t="str">
        <f t="shared" ca="1" si="111"/>
        <v/>
      </c>
      <c r="Z1124" s="9" t="str">
        <f t="shared" ca="1" si="112"/>
        <v/>
      </c>
      <c r="AA1124" s="61"/>
      <c r="AB1124" s="61" t="s">
        <v>3624</v>
      </c>
      <c r="AC1124" s="97" t="str">
        <f t="shared" ref="AC1124:AC1146" ca="1" si="113">IF(S1124="SC/PRC/CC No. Awaited","",X1124)</f>
        <v>Above 3 Months</v>
      </c>
    </row>
    <row r="1125" spans="1:29" ht="25.5" customHeight="1" x14ac:dyDescent="0.25">
      <c r="A1125" s="96">
        <v>1124</v>
      </c>
      <c r="B1125" s="62" t="s">
        <v>109</v>
      </c>
      <c r="C1125" s="73" t="s">
        <v>2970</v>
      </c>
      <c r="D1125" s="63" t="s">
        <v>3625</v>
      </c>
      <c r="E1125" s="64">
        <v>46153</v>
      </c>
      <c r="F1125" s="65" t="s">
        <v>201</v>
      </c>
      <c r="G1125" s="65">
        <v>2026</v>
      </c>
      <c r="H1125" s="63" t="s">
        <v>75</v>
      </c>
      <c r="I1125" s="61" t="s">
        <v>54</v>
      </c>
      <c r="J1125" s="61" t="s">
        <v>31</v>
      </c>
      <c r="K1125" s="28"/>
      <c r="L1125" s="61"/>
      <c r="M1125" s="28"/>
      <c r="N1125" s="96" t="s">
        <v>3196</v>
      </c>
      <c r="O1125" s="61"/>
      <c r="P1125" s="28"/>
      <c r="Q1125" s="61"/>
      <c r="R1125" s="104" t="s">
        <v>50</v>
      </c>
      <c r="S1125" s="104" t="s">
        <v>50</v>
      </c>
      <c r="T1125" s="98"/>
      <c r="U1125" s="18" t="s">
        <v>3626</v>
      </c>
      <c r="V1125" s="60" t="s">
        <v>34</v>
      </c>
      <c r="W1125" s="9">
        <f t="shared" ca="1" si="106"/>
        <v>158</v>
      </c>
      <c r="X1125" s="9" t="str">
        <f t="shared" ca="1" si="107"/>
        <v>Above 3 Months</v>
      </c>
      <c r="Y1125" s="9" t="str">
        <f t="shared" ca="1" si="111"/>
        <v/>
      </c>
      <c r="Z1125" s="9" t="str">
        <f t="shared" ca="1" si="112"/>
        <v/>
      </c>
      <c r="AA1125" s="61"/>
      <c r="AB1125" s="61" t="s">
        <v>3627</v>
      </c>
      <c r="AC1125" s="97" t="str">
        <f t="shared" ca="1" si="113"/>
        <v>Above 3 Months</v>
      </c>
    </row>
    <row r="1126" spans="1:29" ht="25.5" customHeight="1" x14ac:dyDescent="0.25">
      <c r="A1126" s="96">
        <v>1125</v>
      </c>
      <c r="B1126" s="62" t="s">
        <v>107</v>
      </c>
      <c r="C1126" s="73" t="s">
        <v>2959</v>
      </c>
      <c r="D1126" s="63" t="s">
        <v>3628</v>
      </c>
      <c r="E1126" s="64">
        <v>46153</v>
      </c>
      <c r="F1126" s="65" t="s">
        <v>201</v>
      </c>
      <c r="G1126" s="65">
        <v>2026</v>
      </c>
      <c r="H1126" s="63" t="s">
        <v>39</v>
      </c>
      <c r="I1126" s="61" t="s">
        <v>39</v>
      </c>
      <c r="J1126" s="61" t="s">
        <v>31</v>
      </c>
      <c r="K1126" s="28"/>
      <c r="L1126" s="61"/>
      <c r="M1126" s="28"/>
      <c r="N1126" s="96" t="s">
        <v>3196</v>
      </c>
      <c r="O1126" s="61"/>
      <c r="P1126" s="28"/>
      <c r="Q1126" s="61"/>
      <c r="R1126" s="104" t="s">
        <v>112</v>
      </c>
      <c r="S1126" s="104" t="s">
        <v>112</v>
      </c>
      <c r="T1126" s="98"/>
      <c r="U1126" s="18" t="s">
        <v>3629</v>
      </c>
      <c r="V1126" s="60" t="s">
        <v>34</v>
      </c>
      <c r="W1126" s="9">
        <f t="shared" ca="1" si="106"/>
        <v>158</v>
      </c>
      <c r="X1126" s="9" t="str">
        <f t="shared" ca="1" si="107"/>
        <v>Above 3 Months</v>
      </c>
      <c r="Y1126" s="9" t="str">
        <f t="shared" ca="1" si="111"/>
        <v/>
      </c>
      <c r="Z1126" s="9" t="str">
        <f t="shared" ca="1" si="112"/>
        <v/>
      </c>
      <c r="AA1126" s="61"/>
      <c r="AB1126" s="61" t="s">
        <v>3630</v>
      </c>
      <c r="AC1126" s="97" t="str">
        <f t="shared" ca="1" si="113"/>
        <v>Above 3 Months</v>
      </c>
    </row>
    <row r="1127" spans="1:29" ht="25.5" customHeight="1" x14ac:dyDescent="0.25">
      <c r="A1127" s="96">
        <v>1126</v>
      </c>
      <c r="B1127" s="62" t="s">
        <v>114</v>
      </c>
      <c r="C1127" s="73" t="s">
        <v>3099</v>
      </c>
      <c r="D1127" s="63" t="s">
        <v>1745</v>
      </c>
      <c r="E1127" s="64">
        <v>46153</v>
      </c>
      <c r="F1127" s="65" t="s">
        <v>201</v>
      </c>
      <c r="G1127" s="65">
        <v>2026</v>
      </c>
      <c r="H1127" s="63" t="s">
        <v>29</v>
      </c>
      <c r="I1127" s="61" t="s">
        <v>30</v>
      </c>
      <c r="J1127" s="61" t="s">
        <v>31</v>
      </c>
      <c r="K1127" s="28"/>
      <c r="L1127" s="61"/>
      <c r="M1127" s="28"/>
      <c r="N1127" s="96" t="s">
        <v>3196</v>
      </c>
      <c r="O1127" s="61"/>
      <c r="P1127" s="28"/>
      <c r="Q1127" s="61"/>
      <c r="R1127" s="104" t="s">
        <v>50</v>
      </c>
      <c r="S1127" s="104" t="s">
        <v>50</v>
      </c>
      <c r="T1127" s="98"/>
      <c r="U1127" s="18" t="s">
        <v>3642</v>
      </c>
      <c r="V1127" s="60" t="s">
        <v>34</v>
      </c>
      <c r="W1127" s="9">
        <f t="shared" ca="1" si="106"/>
        <v>158</v>
      </c>
      <c r="X1127" s="9" t="str">
        <f t="shared" ca="1" si="107"/>
        <v>Above 3 Months</v>
      </c>
      <c r="Y1127" s="9" t="str">
        <f t="shared" ca="1" si="111"/>
        <v/>
      </c>
      <c r="Z1127" s="9" t="str">
        <f t="shared" ca="1" si="112"/>
        <v/>
      </c>
      <c r="AA1127" s="61"/>
      <c r="AB1127" s="61" t="s">
        <v>3643</v>
      </c>
      <c r="AC1127" s="97" t="str">
        <f t="shared" ca="1" si="113"/>
        <v>Above 3 Months</v>
      </c>
    </row>
    <row r="1128" spans="1:29" ht="25.5" customHeight="1" x14ac:dyDescent="0.25">
      <c r="A1128" s="96">
        <v>1127</v>
      </c>
      <c r="B1128" s="62" t="s">
        <v>42</v>
      </c>
      <c r="C1128" s="73" t="s">
        <v>3546</v>
      </c>
      <c r="D1128" s="63" t="s">
        <v>1315</v>
      </c>
      <c r="E1128" s="64">
        <v>46154</v>
      </c>
      <c r="F1128" s="65" t="s">
        <v>201</v>
      </c>
      <c r="G1128" s="65">
        <v>2026</v>
      </c>
      <c r="H1128" s="63" t="s">
        <v>70</v>
      </c>
      <c r="I1128" s="61" t="s">
        <v>70</v>
      </c>
      <c r="J1128" s="61" t="s">
        <v>70</v>
      </c>
      <c r="K1128" s="28"/>
      <c r="L1128" s="61"/>
      <c r="M1128" s="28"/>
      <c r="N1128" s="96" t="s">
        <v>3196</v>
      </c>
      <c r="O1128" s="61"/>
      <c r="P1128" s="28"/>
      <c r="Q1128" s="61"/>
      <c r="R1128" s="104" t="s">
        <v>112</v>
      </c>
      <c r="S1128" s="104" t="s">
        <v>112</v>
      </c>
      <c r="T1128" s="98"/>
      <c r="U1128" s="18" t="s">
        <v>3655</v>
      </c>
      <c r="V1128" s="60" t="s">
        <v>34</v>
      </c>
      <c r="W1128" s="9">
        <f t="shared" ca="1" si="106"/>
        <v>157</v>
      </c>
      <c r="X1128" s="9" t="str">
        <f t="shared" ca="1" si="107"/>
        <v>Above 3 Months</v>
      </c>
      <c r="Y1128" s="9" t="str">
        <f t="shared" ca="1" si="111"/>
        <v/>
      </c>
      <c r="Z1128" s="9" t="str">
        <f t="shared" ca="1" si="112"/>
        <v/>
      </c>
      <c r="AA1128" s="61"/>
      <c r="AB1128" s="61" t="s">
        <v>3656</v>
      </c>
      <c r="AC1128" s="97" t="str">
        <f t="shared" ca="1" si="113"/>
        <v>Above 3 Months</v>
      </c>
    </row>
    <row r="1129" spans="1:29" ht="25.5" customHeight="1" x14ac:dyDescent="0.25">
      <c r="A1129" s="96">
        <v>1128</v>
      </c>
      <c r="B1129" s="62" t="s">
        <v>65</v>
      </c>
      <c r="C1129" s="73" t="s">
        <v>3051</v>
      </c>
      <c r="D1129" s="63" t="s">
        <v>845</v>
      </c>
      <c r="E1129" s="64">
        <v>46155</v>
      </c>
      <c r="F1129" s="65" t="s">
        <v>201</v>
      </c>
      <c r="G1129" s="65">
        <v>2026</v>
      </c>
      <c r="H1129" s="63" t="s">
        <v>116</v>
      </c>
      <c r="I1129" s="61" t="s">
        <v>116</v>
      </c>
      <c r="J1129" s="61" t="s">
        <v>116</v>
      </c>
      <c r="K1129" s="28"/>
      <c r="L1129" s="61"/>
      <c r="M1129" s="28"/>
      <c r="N1129" s="96" t="s">
        <v>3196</v>
      </c>
      <c r="O1129" s="61"/>
      <c r="P1129" s="28"/>
      <c r="Q1129" s="61"/>
      <c r="R1129" s="104" t="s">
        <v>50</v>
      </c>
      <c r="S1129" s="104" t="s">
        <v>50</v>
      </c>
      <c r="T1129" s="98"/>
      <c r="U1129" s="18" t="s">
        <v>3657</v>
      </c>
      <c r="V1129" s="60" t="s">
        <v>34</v>
      </c>
      <c r="W1129" s="9">
        <f t="shared" ca="1" si="106"/>
        <v>156</v>
      </c>
      <c r="X1129" s="9" t="str">
        <f t="shared" ca="1" si="107"/>
        <v>Above 3 Months</v>
      </c>
      <c r="Y1129" s="9" t="str">
        <f t="shared" ca="1" si="111"/>
        <v/>
      </c>
      <c r="Z1129" s="9" t="str">
        <f t="shared" ca="1" si="112"/>
        <v/>
      </c>
      <c r="AA1129" s="61"/>
      <c r="AB1129" s="61" t="s">
        <v>3658</v>
      </c>
      <c r="AC1129" s="97" t="str">
        <f t="shared" ca="1" si="113"/>
        <v>Above 3 Months</v>
      </c>
    </row>
    <row r="1130" spans="1:29" ht="25.5" customHeight="1" x14ac:dyDescent="0.25">
      <c r="A1130" s="96">
        <v>1129</v>
      </c>
      <c r="B1130" s="62" t="s">
        <v>90</v>
      </c>
      <c r="C1130" s="73" t="s">
        <v>3159</v>
      </c>
      <c r="D1130" s="63" t="s">
        <v>1745</v>
      </c>
      <c r="E1130" s="64">
        <v>46155</v>
      </c>
      <c r="F1130" s="65" t="s">
        <v>201</v>
      </c>
      <c r="G1130" s="65">
        <v>2026</v>
      </c>
      <c r="H1130" s="63" t="s">
        <v>29</v>
      </c>
      <c r="I1130" s="61" t="s">
        <v>30</v>
      </c>
      <c r="J1130" s="61" t="s">
        <v>31</v>
      </c>
      <c r="K1130" s="28"/>
      <c r="L1130" s="61"/>
      <c r="M1130" s="28"/>
      <c r="N1130" s="96" t="s">
        <v>3196</v>
      </c>
      <c r="O1130" s="61"/>
      <c r="P1130" s="28"/>
      <c r="Q1130" s="61"/>
      <c r="R1130" s="104" t="s">
        <v>40</v>
      </c>
      <c r="S1130" s="104" t="s">
        <v>40</v>
      </c>
      <c r="T1130" s="98"/>
      <c r="U1130" s="18" t="s">
        <v>3659</v>
      </c>
      <c r="V1130" s="60" t="s">
        <v>34</v>
      </c>
      <c r="W1130" s="9">
        <f t="shared" ca="1" si="106"/>
        <v>156</v>
      </c>
      <c r="X1130" s="9" t="str">
        <f t="shared" ca="1" si="107"/>
        <v>Above 3 Months</v>
      </c>
      <c r="Y1130" s="9" t="str">
        <f t="shared" ca="1" si="111"/>
        <v/>
      </c>
      <c r="Z1130" s="9" t="str">
        <f t="shared" ca="1" si="112"/>
        <v/>
      </c>
      <c r="AA1130" s="61"/>
      <c r="AB1130" s="61" t="s">
        <v>3660</v>
      </c>
      <c r="AC1130" s="97" t="str">
        <f t="shared" ca="1" si="113"/>
        <v>Above 3 Months</v>
      </c>
    </row>
    <row r="1131" spans="1:29" ht="25.5" customHeight="1" x14ac:dyDescent="0.25">
      <c r="A1131" s="96">
        <v>1130</v>
      </c>
      <c r="B1131" s="62" t="s">
        <v>42</v>
      </c>
      <c r="C1131" s="73" t="s">
        <v>3560</v>
      </c>
      <c r="D1131" s="63" t="s">
        <v>845</v>
      </c>
      <c r="E1131" s="64">
        <v>46155</v>
      </c>
      <c r="F1131" s="65" t="s">
        <v>201</v>
      </c>
      <c r="G1131" s="65">
        <v>2026</v>
      </c>
      <c r="H1131" s="63" t="s">
        <v>116</v>
      </c>
      <c r="I1131" s="61" t="s">
        <v>116</v>
      </c>
      <c r="J1131" s="61" t="s">
        <v>116</v>
      </c>
      <c r="K1131" s="28"/>
      <c r="L1131" s="61"/>
      <c r="M1131" s="28"/>
      <c r="N1131" s="96" t="s">
        <v>3196</v>
      </c>
      <c r="O1131" s="61"/>
      <c r="P1131" s="28"/>
      <c r="Q1131" s="61"/>
      <c r="R1131" s="104" t="s">
        <v>50</v>
      </c>
      <c r="S1131" s="104" t="s">
        <v>50</v>
      </c>
      <c r="T1131" s="98"/>
      <c r="U1131" s="18" t="s">
        <v>3667</v>
      </c>
      <c r="V1131" s="60" t="s">
        <v>34</v>
      </c>
      <c r="W1131" s="9">
        <f t="shared" ca="1" si="106"/>
        <v>156</v>
      </c>
      <c r="X1131" s="9" t="str">
        <f t="shared" ca="1" si="107"/>
        <v>Above 3 Months</v>
      </c>
      <c r="Y1131" s="9" t="str">
        <f t="shared" ca="1" si="111"/>
        <v/>
      </c>
      <c r="Z1131" s="9" t="str">
        <f t="shared" ca="1" si="112"/>
        <v/>
      </c>
      <c r="AA1131" s="61"/>
      <c r="AB1131" s="61" t="s">
        <v>3668</v>
      </c>
      <c r="AC1131" s="97" t="str">
        <f t="shared" ca="1" si="113"/>
        <v>Above 3 Months</v>
      </c>
    </row>
    <row r="1132" spans="1:29" ht="25.5" customHeight="1" x14ac:dyDescent="0.25">
      <c r="A1132" s="96">
        <v>1131</v>
      </c>
      <c r="B1132" s="62" t="s">
        <v>42</v>
      </c>
      <c r="C1132" s="73" t="s">
        <v>3563</v>
      </c>
      <c r="D1132" s="63" t="s">
        <v>845</v>
      </c>
      <c r="E1132" s="64">
        <v>46155</v>
      </c>
      <c r="F1132" s="65" t="s">
        <v>201</v>
      </c>
      <c r="G1132" s="65">
        <v>2026</v>
      </c>
      <c r="H1132" s="63" t="s">
        <v>116</v>
      </c>
      <c r="I1132" s="61" t="s">
        <v>116</v>
      </c>
      <c r="J1132" s="61" t="s">
        <v>116</v>
      </c>
      <c r="K1132" s="28"/>
      <c r="L1132" s="61"/>
      <c r="M1132" s="28"/>
      <c r="N1132" s="96" t="s">
        <v>3196</v>
      </c>
      <c r="O1132" s="61"/>
      <c r="P1132" s="28"/>
      <c r="Q1132" s="61"/>
      <c r="R1132" s="104" t="s">
        <v>50</v>
      </c>
      <c r="S1132" s="104" t="s">
        <v>50</v>
      </c>
      <c r="T1132" s="98"/>
      <c r="U1132" s="18" t="s">
        <v>3669</v>
      </c>
      <c r="V1132" s="60" t="s">
        <v>34</v>
      </c>
      <c r="W1132" s="9">
        <f t="shared" ca="1" si="106"/>
        <v>156</v>
      </c>
      <c r="X1132" s="9" t="str">
        <f t="shared" ca="1" si="107"/>
        <v>Above 3 Months</v>
      </c>
      <c r="Y1132" s="9" t="str">
        <f t="shared" ca="1" si="111"/>
        <v/>
      </c>
      <c r="Z1132" s="9" t="str">
        <f t="shared" ca="1" si="112"/>
        <v/>
      </c>
      <c r="AA1132" s="61"/>
      <c r="AB1132" s="61" t="s">
        <v>3670</v>
      </c>
      <c r="AC1132" s="97" t="str">
        <f t="shared" ca="1" si="113"/>
        <v>Above 3 Months</v>
      </c>
    </row>
    <row r="1133" spans="1:29" ht="25.5" customHeight="1" x14ac:dyDescent="0.25">
      <c r="A1133" s="96">
        <v>1132</v>
      </c>
      <c r="B1133" s="62" t="s">
        <v>42</v>
      </c>
      <c r="C1133" s="73" t="s">
        <v>3561</v>
      </c>
      <c r="D1133" s="63" t="s">
        <v>1315</v>
      </c>
      <c r="E1133" s="64">
        <v>46157</v>
      </c>
      <c r="F1133" s="65" t="s">
        <v>201</v>
      </c>
      <c r="G1133" s="65">
        <v>2026</v>
      </c>
      <c r="H1133" s="63" t="s">
        <v>70</v>
      </c>
      <c r="I1133" s="61" t="s">
        <v>70</v>
      </c>
      <c r="J1133" s="61" t="s">
        <v>70</v>
      </c>
      <c r="K1133" s="28"/>
      <c r="L1133" s="61"/>
      <c r="M1133" s="28"/>
      <c r="N1133" s="96" t="s">
        <v>3196</v>
      </c>
      <c r="O1133" s="61"/>
      <c r="P1133" s="28"/>
      <c r="Q1133" s="61"/>
      <c r="R1133" s="104" t="s">
        <v>173</v>
      </c>
      <c r="S1133" s="104" t="s">
        <v>173</v>
      </c>
      <c r="T1133" s="98">
        <v>46177</v>
      </c>
      <c r="U1133" s="18" t="s">
        <v>3679</v>
      </c>
      <c r="V1133" s="60" t="s">
        <v>34</v>
      </c>
      <c r="W1133" s="9">
        <f t="shared" ca="1" si="106"/>
        <v>154</v>
      </c>
      <c r="X1133" s="9" t="str">
        <f t="shared" ca="1" si="107"/>
        <v>Above 3 Months</v>
      </c>
      <c r="Y1133" s="9">
        <f t="shared" ca="1" si="111"/>
        <v>134</v>
      </c>
      <c r="Z1133" s="9" t="str">
        <f t="shared" ca="1" si="112"/>
        <v>Above 3 Months</v>
      </c>
      <c r="AA1133" s="61"/>
      <c r="AB1133" s="61" t="s">
        <v>3680</v>
      </c>
      <c r="AC1133" s="97" t="str">
        <f t="shared" ca="1" si="113"/>
        <v>Above 3 Months</v>
      </c>
    </row>
    <row r="1134" spans="1:29" ht="25.5" customHeight="1" x14ac:dyDescent="0.25">
      <c r="A1134" s="96">
        <v>1133</v>
      </c>
      <c r="B1134" s="62" t="s">
        <v>113</v>
      </c>
      <c r="C1134" s="73" t="s">
        <v>3002</v>
      </c>
      <c r="D1134" s="63" t="s">
        <v>264</v>
      </c>
      <c r="E1134" s="64">
        <v>46158</v>
      </c>
      <c r="F1134" s="65" t="s">
        <v>201</v>
      </c>
      <c r="G1134" s="65">
        <v>2026</v>
      </c>
      <c r="H1134" s="63" t="s">
        <v>59</v>
      </c>
      <c r="I1134" s="61" t="s">
        <v>59</v>
      </c>
      <c r="J1134" s="61" t="s">
        <v>60</v>
      </c>
      <c r="K1134" s="28"/>
      <c r="L1134" s="61"/>
      <c r="M1134" s="28"/>
      <c r="N1134" s="96" t="s">
        <v>3196</v>
      </c>
      <c r="O1134" s="61"/>
      <c r="P1134" s="28"/>
      <c r="Q1134" s="61"/>
      <c r="R1134" s="104" t="s">
        <v>112</v>
      </c>
      <c r="S1134" s="104" t="s">
        <v>112</v>
      </c>
      <c r="T1134" s="98"/>
      <c r="U1134" s="18" t="s">
        <v>3683</v>
      </c>
      <c r="V1134" s="60" t="s">
        <v>34</v>
      </c>
      <c r="W1134" s="9">
        <f t="shared" ca="1" si="106"/>
        <v>153</v>
      </c>
      <c r="X1134" s="9" t="str">
        <f t="shared" ca="1" si="107"/>
        <v>Above 3 Months</v>
      </c>
      <c r="Y1134" s="9" t="str">
        <f t="shared" ca="1" si="111"/>
        <v/>
      </c>
      <c r="Z1134" s="9" t="str">
        <f t="shared" ca="1" si="112"/>
        <v/>
      </c>
      <c r="AA1134" s="61"/>
      <c r="AB1134" s="61" t="s">
        <v>3684</v>
      </c>
      <c r="AC1134" s="97" t="str">
        <f t="shared" ca="1" si="113"/>
        <v>Above 3 Months</v>
      </c>
    </row>
    <row r="1135" spans="1:29" ht="25.5" customHeight="1" x14ac:dyDescent="0.25">
      <c r="A1135" s="96">
        <v>1134</v>
      </c>
      <c r="B1135" s="62" t="s">
        <v>68</v>
      </c>
      <c r="C1135" s="73" t="s">
        <v>3692</v>
      </c>
      <c r="D1135" s="63" t="s">
        <v>1315</v>
      </c>
      <c r="E1135" s="64">
        <v>46159</v>
      </c>
      <c r="F1135" s="65" t="s">
        <v>201</v>
      </c>
      <c r="G1135" s="65">
        <v>2026</v>
      </c>
      <c r="H1135" s="63" t="s">
        <v>70</v>
      </c>
      <c r="I1135" s="61" t="s">
        <v>70</v>
      </c>
      <c r="J1135" s="61" t="s">
        <v>70</v>
      </c>
      <c r="K1135" s="28"/>
      <c r="L1135" s="61"/>
      <c r="M1135" s="28"/>
      <c r="N1135" s="96" t="s">
        <v>3196</v>
      </c>
      <c r="O1135" s="61"/>
      <c r="P1135" s="28"/>
      <c r="Q1135" s="61"/>
      <c r="R1135" s="104" t="s">
        <v>173</v>
      </c>
      <c r="S1135" s="104" t="s">
        <v>142</v>
      </c>
      <c r="T1135" s="98"/>
      <c r="U1135" s="18" t="s">
        <v>3693</v>
      </c>
      <c r="V1135" s="60" t="s">
        <v>34</v>
      </c>
      <c r="W1135" s="9">
        <f t="shared" ca="1" si="106"/>
        <v>152</v>
      </c>
      <c r="X1135" s="9" t="str">
        <f t="shared" ca="1" si="107"/>
        <v>Above 3 Months</v>
      </c>
      <c r="Y1135" s="9" t="str">
        <f t="shared" ca="1" si="111"/>
        <v/>
      </c>
      <c r="Z1135" s="9" t="str">
        <f t="shared" ca="1" si="112"/>
        <v/>
      </c>
      <c r="AA1135" s="61"/>
      <c r="AB1135" s="61" t="s">
        <v>3694</v>
      </c>
      <c r="AC1135" s="97" t="str">
        <f t="shared" ca="1" si="113"/>
        <v>Above 3 Months</v>
      </c>
    </row>
    <row r="1136" spans="1:29" ht="25.5" customHeight="1" x14ac:dyDescent="0.25">
      <c r="A1136" s="96">
        <v>1135</v>
      </c>
      <c r="B1136" s="62" t="s">
        <v>104</v>
      </c>
      <c r="C1136" s="73" t="s">
        <v>3080</v>
      </c>
      <c r="D1136" s="63" t="s">
        <v>707</v>
      </c>
      <c r="E1136" s="64">
        <v>46159</v>
      </c>
      <c r="F1136" s="65" t="s">
        <v>201</v>
      </c>
      <c r="G1136" s="65">
        <v>2026</v>
      </c>
      <c r="H1136" s="63" t="s">
        <v>71</v>
      </c>
      <c r="I1136" s="61" t="s">
        <v>72</v>
      </c>
      <c r="J1136" s="61" t="s">
        <v>31</v>
      </c>
      <c r="K1136" s="28"/>
      <c r="L1136" s="61"/>
      <c r="M1136" s="28"/>
      <c r="N1136" s="96" t="s">
        <v>3196</v>
      </c>
      <c r="O1136" s="61"/>
      <c r="P1136" s="28"/>
      <c r="Q1136" s="61"/>
      <c r="R1136" s="104" t="s">
        <v>112</v>
      </c>
      <c r="S1136" s="104" t="s">
        <v>112</v>
      </c>
      <c r="T1136" s="98"/>
      <c r="U1136" s="18" t="s">
        <v>3698</v>
      </c>
      <c r="V1136" s="60" t="s">
        <v>34</v>
      </c>
      <c r="W1136" s="9">
        <f t="shared" ca="1" si="106"/>
        <v>152</v>
      </c>
      <c r="X1136" s="9" t="str">
        <f t="shared" ca="1" si="107"/>
        <v>Above 3 Months</v>
      </c>
      <c r="Y1136" s="9" t="str">
        <f t="shared" ca="1" si="111"/>
        <v/>
      </c>
      <c r="Z1136" s="9" t="str">
        <f t="shared" ca="1" si="112"/>
        <v/>
      </c>
      <c r="AA1136" s="61"/>
      <c r="AB1136" s="61" t="s">
        <v>3699</v>
      </c>
      <c r="AC1136" s="97" t="str">
        <f t="shared" ca="1" si="113"/>
        <v>Above 3 Months</v>
      </c>
    </row>
    <row r="1137" spans="1:29" ht="25.5" customHeight="1" x14ac:dyDescent="0.25">
      <c r="A1137" s="96">
        <v>1136</v>
      </c>
      <c r="B1137" s="62" t="s">
        <v>55</v>
      </c>
      <c r="C1137" s="73" t="s">
        <v>3021</v>
      </c>
      <c r="D1137" s="63" t="s">
        <v>1745</v>
      </c>
      <c r="E1137" s="64">
        <v>46160</v>
      </c>
      <c r="F1137" s="65" t="s">
        <v>201</v>
      </c>
      <c r="G1137" s="65">
        <v>2026</v>
      </c>
      <c r="H1137" s="63" t="s">
        <v>29</v>
      </c>
      <c r="I1137" s="61" t="s">
        <v>30</v>
      </c>
      <c r="J1137" s="61" t="s">
        <v>31</v>
      </c>
      <c r="K1137" s="28"/>
      <c r="L1137" s="61"/>
      <c r="M1137" s="28"/>
      <c r="N1137" s="96" t="s">
        <v>3196</v>
      </c>
      <c r="O1137" s="61"/>
      <c r="P1137" s="28"/>
      <c r="Q1137" s="61"/>
      <c r="R1137" s="104" t="s">
        <v>50</v>
      </c>
      <c r="S1137" s="104" t="s">
        <v>50</v>
      </c>
      <c r="T1137" s="98"/>
      <c r="U1137" s="18" t="s">
        <v>3703</v>
      </c>
      <c r="V1137" s="60" t="s">
        <v>34</v>
      </c>
      <c r="W1137" s="9">
        <f t="shared" ca="1" si="106"/>
        <v>151</v>
      </c>
      <c r="X1137" s="9" t="str">
        <f t="shared" ca="1" si="107"/>
        <v>Above 3 Months</v>
      </c>
      <c r="Y1137" s="9" t="str">
        <f t="shared" ca="1" si="111"/>
        <v/>
      </c>
      <c r="Z1137" s="9" t="str">
        <f t="shared" ca="1" si="112"/>
        <v/>
      </c>
      <c r="AA1137" s="61"/>
      <c r="AB1137" s="61" t="s">
        <v>3704</v>
      </c>
      <c r="AC1137" s="97" t="str">
        <f t="shared" ca="1" si="113"/>
        <v>Above 3 Months</v>
      </c>
    </row>
    <row r="1138" spans="1:29" ht="25.5" customHeight="1" x14ac:dyDescent="0.25">
      <c r="A1138" s="96">
        <v>1137</v>
      </c>
      <c r="B1138" s="62" t="s">
        <v>42</v>
      </c>
      <c r="C1138" s="73" t="s">
        <v>3593</v>
      </c>
      <c r="D1138" s="63" t="s">
        <v>1027</v>
      </c>
      <c r="E1138" s="64">
        <v>46160</v>
      </c>
      <c r="F1138" s="65" t="s">
        <v>201</v>
      </c>
      <c r="G1138" s="65">
        <v>2026</v>
      </c>
      <c r="H1138" s="63" t="s">
        <v>48</v>
      </c>
      <c r="I1138" s="61" t="s">
        <v>49</v>
      </c>
      <c r="J1138" s="61" t="s">
        <v>31</v>
      </c>
      <c r="K1138" s="28"/>
      <c r="L1138" s="61"/>
      <c r="M1138" s="28"/>
      <c r="N1138" s="96" t="s">
        <v>3196</v>
      </c>
      <c r="O1138" s="61"/>
      <c r="P1138" s="28"/>
      <c r="Q1138" s="61"/>
      <c r="R1138" s="104" t="s">
        <v>112</v>
      </c>
      <c r="S1138" s="104" t="s">
        <v>112</v>
      </c>
      <c r="T1138" s="98"/>
      <c r="U1138" s="18" t="s">
        <v>3707</v>
      </c>
      <c r="V1138" s="60" t="s">
        <v>34</v>
      </c>
      <c r="W1138" s="9">
        <f t="shared" ca="1" si="106"/>
        <v>151</v>
      </c>
      <c r="X1138" s="9" t="str">
        <f t="shared" ca="1" si="107"/>
        <v>Above 3 Months</v>
      </c>
      <c r="Y1138" s="9" t="str">
        <f t="shared" ca="1" si="111"/>
        <v/>
      </c>
      <c r="Z1138" s="9" t="str">
        <f t="shared" ca="1" si="112"/>
        <v/>
      </c>
      <c r="AA1138" s="61"/>
      <c r="AB1138" s="61" t="s">
        <v>3708</v>
      </c>
      <c r="AC1138" s="97" t="str">
        <f t="shared" ca="1" si="113"/>
        <v>Above 3 Months</v>
      </c>
    </row>
    <row r="1139" spans="1:29" ht="25.5" customHeight="1" x14ac:dyDescent="0.25">
      <c r="A1139" s="96">
        <v>1138</v>
      </c>
      <c r="B1139" s="62" t="s">
        <v>107</v>
      </c>
      <c r="C1139" s="73" t="s">
        <v>2974</v>
      </c>
      <c r="D1139" s="63" t="s">
        <v>1027</v>
      </c>
      <c r="E1139" s="64">
        <v>46161</v>
      </c>
      <c r="F1139" s="65" t="s">
        <v>201</v>
      </c>
      <c r="G1139" s="65">
        <v>2026</v>
      </c>
      <c r="H1139" s="63" t="s">
        <v>48</v>
      </c>
      <c r="I1139" s="61" t="s">
        <v>49</v>
      </c>
      <c r="J1139" s="61" t="s">
        <v>31</v>
      </c>
      <c r="K1139" s="28"/>
      <c r="L1139" s="61"/>
      <c r="M1139" s="28"/>
      <c r="N1139" s="96" t="s">
        <v>3196</v>
      </c>
      <c r="O1139" s="61"/>
      <c r="P1139" s="28"/>
      <c r="Q1139" s="61"/>
      <c r="R1139" s="104" t="s">
        <v>141</v>
      </c>
      <c r="S1139" s="104" t="s">
        <v>141</v>
      </c>
      <c r="T1139" s="98"/>
      <c r="U1139" s="18" t="s">
        <v>3713</v>
      </c>
      <c r="V1139" s="60" t="s">
        <v>34</v>
      </c>
      <c r="W1139" s="9">
        <f t="shared" ca="1" si="106"/>
        <v>150</v>
      </c>
      <c r="X1139" s="9" t="str">
        <f t="shared" ca="1" si="107"/>
        <v>Above 3 Months</v>
      </c>
      <c r="Y1139" s="9" t="str">
        <f t="shared" ca="1" si="111"/>
        <v/>
      </c>
      <c r="Z1139" s="9" t="str">
        <f t="shared" ca="1" si="112"/>
        <v/>
      </c>
      <c r="AA1139" s="61"/>
      <c r="AB1139" s="61" t="s">
        <v>3714</v>
      </c>
      <c r="AC1139" s="97" t="str">
        <f t="shared" ca="1" si="113"/>
        <v>Above 3 Months</v>
      </c>
    </row>
    <row r="1140" spans="1:29" ht="25.5" customHeight="1" x14ac:dyDescent="0.25">
      <c r="A1140" s="96">
        <v>1139</v>
      </c>
      <c r="B1140" s="62" t="s">
        <v>68</v>
      </c>
      <c r="C1140" s="73" t="s">
        <v>3724</v>
      </c>
      <c r="D1140" s="63" t="s">
        <v>3725</v>
      </c>
      <c r="E1140" s="64">
        <v>46162</v>
      </c>
      <c r="F1140" s="65" t="s">
        <v>201</v>
      </c>
      <c r="G1140" s="65">
        <v>2026</v>
      </c>
      <c r="H1140" s="63" t="s">
        <v>94</v>
      </c>
      <c r="I1140" s="61" t="s">
        <v>94</v>
      </c>
      <c r="J1140" s="61" t="s">
        <v>31</v>
      </c>
      <c r="K1140" s="28"/>
      <c r="L1140" s="61"/>
      <c r="M1140" s="28"/>
      <c r="N1140" s="96" t="s">
        <v>3196</v>
      </c>
      <c r="O1140" s="61"/>
      <c r="P1140" s="28"/>
      <c r="Q1140" s="61"/>
      <c r="R1140" s="104" t="s">
        <v>112</v>
      </c>
      <c r="S1140" s="104" t="s">
        <v>112</v>
      </c>
      <c r="T1140" s="98"/>
      <c r="U1140" s="18" t="s">
        <v>3726</v>
      </c>
      <c r="V1140" s="60" t="s">
        <v>34</v>
      </c>
      <c r="W1140" s="9">
        <f t="shared" ca="1" si="106"/>
        <v>149</v>
      </c>
      <c r="X1140" s="9" t="str">
        <f t="shared" ca="1" si="107"/>
        <v>Above 3 Months</v>
      </c>
      <c r="Y1140" s="9" t="str">
        <f t="shared" ca="1" si="111"/>
        <v/>
      </c>
      <c r="Z1140" s="9" t="str">
        <f t="shared" ca="1" si="112"/>
        <v/>
      </c>
      <c r="AA1140" s="61"/>
      <c r="AB1140" s="61" t="s">
        <v>3727</v>
      </c>
      <c r="AC1140" s="97" t="str">
        <f t="shared" ca="1" si="113"/>
        <v>Above 3 Months</v>
      </c>
    </row>
    <row r="1141" spans="1:29" ht="25.5" customHeight="1" x14ac:dyDescent="0.25">
      <c r="A1141" s="96">
        <v>1140</v>
      </c>
      <c r="B1141" s="62" t="s">
        <v>78</v>
      </c>
      <c r="C1141" s="73" t="s">
        <v>2971</v>
      </c>
      <c r="D1141" s="63" t="s">
        <v>3731</v>
      </c>
      <c r="E1141" s="64">
        <v>46162</v>
      </c>
      <c r="F1141" s="65" t="s">
        <v>201</v>
      </c>
      <c r="G1141" s="65">
        <v>2026</v>
      </c>
      <c r="H1141" s="63" t="s">
        <v>29</v>
      </c>
      <c r="I1141" s="61" t="s">
        <v>30</v>
      </c>
      <c r="J1141" s="61" t="s">
        <v>31</v>
      </c>
      <c r="K1141" s="28"/>
      <c r="L1141" s="61"/>
      <c r="M1141" s="28"/>
      <c r="N1141" s="96" t="s">
        <v>3196</v>
      </c>
      <c r="O1141" s="61"/>
      <c r="P1141" s="28"/>
      <c r="Q1141" s="61"/>
      <c r="R1141" s="104" t="s">
        <v>177</v>
      </c>
      <c r="S1141" s="104" t="s">
        <v>177</v>
      </c>
      <c r="T1141" s="98">
        <v>46224</v>
      </c>
      <c r="U1141" s="18" t="s">
        <v>3732</v>
      </c>
      <c r="V1141" s="60" t="s">
        <v>34</v>
      </c>
      <c r="W1141" s="9">
        <f t="shared" ca="1" si="106"/>
        <v>149</v>
      </c>
      <c r="X1141" s="9" t="str">
        <f t="shared" ca="1" si="107"/>
        <v>Above 3 Months</v>
      </c>
      <c r="Y1141" s="9">
        <f t="shared" ca="1" si="111"/>
        <v>87</v>
      </c>
      <c r="Z1141" s="9" t="str">
        <f t="shared" ca="1" si="112"/>
        <v>Above 60 Days</v>
      </c>
      <c r="AA1141" s="61"/>
      <c r="AB1141" s="61" t="s">
        <v>3733</v>
      </c>
      <c r="AC1141" s="97" t="str">
        <f t="shared" ca="1" si="113"/>
        <v>Above 3 Months</v>
      </c>
    </row>
    <row r="1142" spans="1:29" ht="25.5" customHeight="1" x14ac:dyDescent="0.25">
      <c r="A1142" s="96">
        <v>1141</v>
      </c>
      <c r="B1142" s="62" t="s">
        <v>64</v>
      </c>
      <c r="C1142" s="73" t="s">
        <v>3058</v>
      </c>
      <c r="D1142" s="63" t="s">
        <v>227</v>
      </c>
      <c r="E1142" s="64">
        <v>46162</v>
      </c>
      <c r="F1142" s="65" t="s">
        <v>201</v>
      </c>
      <c r="G1142" s="65">
        <v>2026</v>
      </c>
      <c r="H1142" s="63" t="s">
        <v>59</v>
      </c>
      <c r="I1142" s="61" t="s">
        <v>59</v>
      </c>
      <c r="J1142" s="61" t="s">
        <v>60</v>
      </c>
      <c r="K1142" s="28"/>
      <c r="L1142" s="61"/>
      <c r="M1142" s="28"/>
      <c r="N1142" s="96" t="s">
        <v>3196</v>
      </c>
      <c r="O1142" s="61"/>
      <c r="P1142" s="28"/>
      <c r="Q1142" s="61"/>
      <c r="R1142" s="104" t="s">
        <v>112</v>
      </c>
      <c r="S1142" s="104" t="s">
        <v>112</v>
      </c>
      <c r="T1142" s="98"/>
      <c r="U1142" s="18" t="s">
        <v>3736</v>
      </c>
      <c r="V1142" s="60" t="s">
        <v>34</v>
      </c>
      <c r="W1142" s="9">
        <f t="shared" ca="1" si="106"/>
        <v>149</v>
      </c>
      <c r="X1142" s="9" t="str">
        <f t="shared" ca="1" si="107"/>
        <v>Above 3 Months</v>
      </c>
      <c r="Y1142" s="9" t="str">
        <f t="shared" ca="1" si="111"/>
        <v/>
      </c>
      <c r="Z1142" s="9" t="str">
        <f t="shared" ca="1" si="112"/>
        <v/>
      </c>
      <c r="AA1142" s="61"/>
      <c r="AB1142" s="61" t="s">
        <v>3737</v>
      </c>
      <c r="AC1142" s="97" t="str">
        <f t="shared" ca="1" si="113"/>
        <v>Above 3 Months</v>
      </c>
    </row>
    <row r="1143" spans="1:29" ht="23.25" customHeight="1" x14ac:dyDescent="0.25">
      <c r="A1143" s="96">
        <v>1142</v>
      </c>
      <c r="B1143" s="62" t="s">
        <v>47</v>
      </c>
      <c r="C1143" s="73" t="s">
        <v>3131</v>
      </c>
      <c r="D1143" s="63" t="s">
        <v>845</v>
      </c>
      <c r="E1143" s="64">
        <v>46163</v>
      </c>
      <c r="F1143" s="65" t="str">
        <f t="shared" ref="F1143:F1161" si="114">TEXT(E1143,"mmm")</f>
        <v>May</v>
      </c>
      <c r="G1143" s="65">
        <v>2026</v>
      </c>
      <c r="H1143" s="63" t="s">
        <v>116</v>
      </c>
      <c r="I1143" s="61" t="str">
        <f>_xlfn.XLOOKUP(H1143,[1]Heads!A:A,[1]Heads!B:B)</f>
        <v>NDPS</v>
      </c>
      <c r="J1143" s="61" t="str">
        <f>_xlfn.XLOOKUP(I1143,[1]Heads!B:B,[1]Heads!C:C)</f>
        <v>NDPS</v>
      </c>
      <c r="K1143" s="28"/>
      <c r="L1143" s="61"/>
      <c r="M1143" s="28"/>
      <c r="N1143" s="96" t="s">
        <v>3196</v>
      </c>
      <c r="O1143" s="61"/>
      <c r="P1143" s="28"/>
      <c r="Q1143" s="61"/>
      <c r="R1143" s="104" t="s">
        <v>50</v>
      </c>
      <c r="S1143" s="104" t="s">
        <v>50</v>
      </c>
      <c r="T1143" s="98"/>
      <c r="U1143" s="133" t="s">
        <v>3746</v>
      </c>
      <c r="V1143" s="60" t="s">
        <v>34</v>
      </c>
      <c r="W1143" s="9">
        <f t="shared" ca="1" si="106"/>
        <v>148</v>
      </c>
      <c r="X1143" s="9" t="str">
        <f t="shared" ca="1" si="107"/>
        <v>Above 3 Months</v>
      </c>
      <c r="Y1143" s="9" t="str">
        <f t="shared" ca="1" si="111"/>
        <v/>
      </c>
      <c r="Z1143" s="9" t="str">
        <f t="shared" ca="1" si="112"/>
        <v/>
      </c>
      <c r="AA1143" s="61"/>
      <c r="AB1143" s="62" t="str">
        <f t="shared" ref="AB1143:AB1206" si="115">B1143&amp;","&amp;C1143</f>
        <v>Amadalavalasa,'84/2026'</v>
      </c>
      <c r="AC1143" s="97" t="str">
        <f t="shared" ca="1" si="113"/>
        <v>Above 3 Months</v>
      </c>
    </row>
    <row r="1144" spans="1:29" ht="23.25" customHeight="1" x14ac:dyDescent="0.25">
      <c r="A1144" s="96">
        <v>1143</v>
      </c>
      <c r="B1144" s="62" t="s">
        <v>74</v>
      </c>
      <c r="C1144" s="73" t="s">
        <v>3235</v>
      </c>
      <c r="D1144" s="63" t="s">
        <v>600</v>
      </c>
      <c r="E1144" s="64">
        <v>46163</v>
      </c>
      <c r="F1144" s="65" t="str">
        <f t="shared" si="114"/>
        <v>May</v>
      </c>
      <c r="G1144" s="65">
        <v>2026</v>
      </c>
      <c r="H1144" s="63" t="s">
        <v>48</v>
      </c>
      <c r="I1144" s="61" t="str">
        <f>_xlfn.XLOOKUP(H1144,[1]Heads!A:A,[1]Heads!B:B)</f>
        <v>Property Offences</v>
      </c>
      <c r="J1144" s="61" t="str">
        <f>_xlfn.XLOOKUP(I1144,[1]Heads!B:B,[1]Heads!C:C)</f>
        <v>IPC</v>
      </c>
      <c r="K1144" s="28"/>
      <c r="L1144" s="61"/>
      <c r="M1144" s="28"/>
      <c r="N1144" s="96" t="s">
        <v>3196</v>
      </c>
      <c r="O1144" s="61"/>
      <c r="P1144" s="28"/>
      <c r="Q1144" s="61"/>
      <c r="R1144" s="104" t="s">
        <v>112</v>
      </c>
      <c r="S1144" s="104" t="s">
        <v>112</v>
      </c>
      <c r="T1144" s="98"/>
      <c r="U1144" s="133" t="s">
        <v>3753</v>
      </c>
      <c r="V1144" s="60" t="s">
        <v>34</v>
      </c>
      <c r="W1144" s="9">
        <f t="shared" ca="1" si="106"/>
        <v>148</v>
      </c>
      <c r="X1144" s="9" t="str">
        <f t="shared" ca="1" si="107"/>
        <v>Above 3 Months</v>
      </c>
      <c r="Y1144" s="9" t="str">
        <f t="shared" ca="1" si="111"/>
        <v/>
      </c>
      <c r="Z1144" s="9" t="str">
        <f t="shared" ca="1" si="112"/>
        <v/>
      </c>
      <c r="AA1144" s="61"/>
      <c r="AB1144" s="62" t="str">
        <f t="shared" si="115"/>
        <v>Srikakulam Rural,'102/2026'</v>
      </c>
      <c r="AC1144" s="97" t="str">
        <f t="shared" ca="1" si="113"/>
        <v>Above 3 Months</v>
      </c>
    </row>
    <row r="1145" spans="1:29" ht="23.25" customHeight="1" x14ac:dyDescent="0.25">
      <c r="A1145" s="96">
        <v>1144</v>
      </c>
      <c r="B1145" s="62" t="s">
        <v>89</v>
      </c>
      <c r="C1145" s="73" t="s">
        <v>3235</v>
      </c>
      <c r="D1145" s="63" t="s">
        <v>264</v>
      </c>
      <c r="E1145" s="64">
        <v>46164</v>
      </c>
      <c r="F1145" s="65" t="str">
        <f t="shared" si="114"/>
        <v>May</v>
      </c>
      <c r="G1145" s="65">
        <v>2026</v>
      </c>
      <c r="H1145" s="63" t="s">
        <v>59</v>
      </c>
      <c r="I1145" s="61" t="str">
        <f>_xlfn.XLOOKUP(H1145,[1]Heads!A:A,[1]Heads!B:B)</f>
        <v>Missing Cases</v>
      </c>
      <c r="J1145" s="61" t="str">
        <f>_xlfn.XLOOKUP(I1145,[1]Heads!B:B,[1]Heads!C:C)</f>
        <v>Missing</v>
      </c>
      <c r="K1145" s="28"/>
      <c r="L1145" s="61"/>
      <c r="M1145" s="28"/>
      <c r="N1145" s="96" t="s">
        <v>3196</v>
      </c>
      <c r="O1145" s="61"/>
      <c r="P1145" s="28"/>
      <c r="Q1145" s="61"/>
      <c r="R1145" s="104" t="s">
        <v>112</v>
      </c>
      <c r="S1145" s="104" t="s">
        <v>112</v>
      </c>
      <c r="T1145" s="98"/>
      <c r="U1145" s="133" t="s">
        <v>3754</v>
      </c>
      <c r="V1145" s="60" t="s">
        <v>34</v>
      </c>
      <c r="W1145" s="9">
        <f t="shared" ca="1" si="106"/>
        <v>147</v>
      </c>
      <c r="X1145" s="9" t="str">
        <f t="shared" ca="1" si="107"/>
        <v>Above 3 Months</v>
      </c>
      <c r="Y1145" s="9" t="str">
        <f t="shared" ca="1" si="111"/>
        <v/>
      </c>
      <c r="Z1145" s="9" t="str">
        <f t="shared" ca="1" si="112"/>
        <v/>
      </c>
      <c r="AA1145" s="61"/>
      <c r="AB1145" s="62" t="str">
        <f t="shared" si="115"/>
        <v>Kotabommali,'102/2026'</v>
      </c>
      <c r="AC1145" s="97" t="str">
        <f t="shared" ca="1" si="113"/>
        <v>Above 3 Months</v>
      </c>
    </row>
    <row r="1146" spans="1:29" ht="23.25" customHeight="1" x14ac:dyDescent="0.25">
      <c r="A1146" s="96">
        <v>1145</v>
      </c>
      <c r="B1146" s="62" t="s">
        <v>68</v>
      </c>
      <c r="C1146" s="73" t="s">
        <v>3757</v>
      </c>
      <c r="D1146" s="63" t="s">
        <v>3205</v>
      </c>
      <c r="E1146" s="64">
        <v>46165</v>
      </c>
      <c r="F1146" s="65" t="str">
        <f t="shared" si="114"/>
        <v>May</v>
      </c>
      <c r="G1146" s="65">
        <v>2026</v>
      </c>
      <c r="H1146" s="63" t="s">
        <v>71</v>
      </c>
      <c r="I1146" s="61" t="str">
        <f>_xlfn.XLOOKUP(H1146,[1]Heads!A:A,[1]Heads!B:B)</f>
        <v>Road Accidents</v>
      </c>
      <c r="J1146" s="61" t="str">
        <f>_xlfn.XLOOKUP(I1146,[1]Heads!B:B,[1]Heads!C:C)</f>
        <v>IPC</v>
      </c>
      <c r="K1146" s="28"/>
      <c r="L1146" s="61"/>
      <c r="M1146" s="28"/>
      <c r="N1146" s="96" t="s">
        <v>3196</v>
      </c>
      <c r="O1146" s="61"/>
      <c r="P1146" s="28"/>
      <c r="Q1146" s="61"/>
      <c r="R1146" s="104" t="s">
        <v>112</v>
      </c>
      <c r="S1146" s="104" t="s">
        <v>112</v>
      </c>
      <c r="T1146" s="98"/>
      <c r="U1146" s="133" t="s">
        <v>3758</v>
      </c>
      <c r="V1146" s="60" t="s">
        <v>34</v>
      </c>
      <c r="W1146" s="9">
        <f t="shared" ca="1" si="106"/>
        <v>146</v>
      </c>
      <c r="X1146" s="9" t="str">
        <f t="shared" ca="1" si="107"/>
        <v>Above 3 Months</v>
      </c>
      <c r="Y1146" s="9" t="str">
        <f t="shared" ca="1" si="111"/>
        <v/>
      </c>
      <c r="Z1146" s="9" t="str">
        <f t="shared" ca="1" si="112"/>
        <v/>
      </c>
      <c r="AA1146" s="61"/>
      <c r="AB1146" s="62" t="str">
        <f t="shared" si="115"/>
        <v>Kasibugga,'144/2026'</v>
      </c>
      <c r="AC1146" s="97" t="str">
        <f t="shared" ca="1" si="113"/>
        <v>Above 3 Months</v>
      </c>
    </row>
    <row r="1147" spans="1:29" ht="23.25" customHeight="1" x14ac:dyDescent="0.25">
      <c r="A1147" s="96">
        <v>1146</v>
      </c>
      <c r="B1147" s="62" t="s">
        <v>74</v>
      </c>
      <c r="C1147" s="73" t="s">
        <v>3258</v>
      </c>
      <c r="D1147" s="63" t="s">
        <v>1315</v>
      </c>
      <c r="E1147" s="64">
        <v>46166</v>
      </c>
      <c r="F1147" s="65" t="str">
        <f t="shared" si="114"/>
        <v>May</v>
      </c>
      <c r="G1147" s="65">
        <v>2026</v>
      </c>
      <c r="H1147" s="63" t="s">
        <v>70</v>
      </c>
      <c r="I1147" s="61" t="str">
        <f>_xlfn.XLOOKUP(H1147,[1]Heads!A:A,[1]Heads!B:B)</f>
        <v>174 CrPC</v>
      </c>
      <c r="J1147" s="61" t="str">
        <f>_xlfn.XLOOKUP(I1147,[1]Heads!B:B,[1]Heads!C:C)</f>
        <v>174 CrPC</v>
      </c>
      <c r="K1147" s="28"/>
      <c r="L1147" s="61"/>
      <c r="M1147" s="28"/>
      <c r="N1147" s="96" t="s">
        <v>3196</v>
      </c>
      <c r="O1147" s="61"/>
      <c r="P1147" s="28"/>
      <c r="Q1147" s="61"/>
      <c r="R1147" s="104" t="s">
        <v>112</v>
      </c>
      <c r="S1147" s="104" t="s">
        <v>112</v>
      </c>
      <c r="T1147" s="98"/>
      <c r="U1147" s="133" t="s">
        <v>3768</v>
      </c>
      <c r="V1147" s="60" t="s">
        <v>34</v>
      </c>
      <c r="W1147" s="9">
        <f t="shared" ca="1" si="106"/>
        <v>145</v>
      </c>
      <c r="X1147" s="9" t="str">
        <f t="shared" ca="1" si="107"/>
        <v>Above 3 Months</v>
      </c>
      <c r="Y1147" s="9" t="str">
        <f t="shared" ref="Y1147:Y1162" ca="1" si="116">IF(T1147&lt;&gt;"",DATEDIF(T1147,TODAY(),"D"),"")</f>
        <v/>
      </c>
      <c r="Z1147" s="9" t="str">
        <f t="shared" ref="Z1147:Z1162" ca="1" si="117">IF(Y1147&lt;&gt;"",IF(Y1147&gt;365,"Above 1 Year",IF(AND(Y1147&lt;=365,Y1147&gt;180),"Above 6 Months",IF(AND(Y1147&lt;=180,Y1147&gt;90),"Above 3 Months",IF(AND(Y1147&lt;=90,Y1147&gt;60),"Above 60 Days",IF(AND(Y1147&lt;=60,Y1147&gt;45),"45 to 60 Days","Below 45 Days"))))),"")</f>
        <v/>
      </c>
      <c r="AA1147" s="61"/>
      <c r="AB1147" s="62" t="str">
        <f t="shared" si="115"/>
        <v>Srikakulam Rural,'104/2026'</v>
      </c>
      <c r="AC1147" s="97" t="str">
        <f t="shared" ref="AC1147:AC1162" ca="1" si="118">IF(S1147="SC/PRC/CC No. Awaited","",X1147)</f>
        <v>Above 3 Months</v>
      </c>
    </row>
    <row r="1148" spans="1:29" ht="23.25" customHeight="1" x14ac:dyDescent="0.25">
      <c r="A1148" s="96">
        <v>1147</v>
      </c>
      <c r="B1148" s="62" t="s">
        <v>105</v>
      </c>
      <c r="C1148" s="73" t="s">
        <v>3114</v>
      </c>
      <c r="D1148" s="63" t="s">
        <v>1354</v>
      </c>
      <c r="E1148" s="64">
        <v>46167</v>
      </c>
      <c r="F1148" s="65" t="str">
        <f t="shared" si="114"/>
        <v>May</v>
      </c>
      <c r="G1148" s="65">
        <v>2026</v>
      </c>
      <c r="H1148" s="63" t="s">
        <v>103</v>
      </c>
      <c r="I1148" s="61" t="str">
        <f>_xlfn.XLOOKUP(H1148,[1]Heads!A:A,[1]Heads!B:B)</f>
        <v>Property Offences</v>
      </c>
      <c r="J1148" s="61" t="str">
        <f>_xlfn.XLOOKUP(I1148,[1]Heads!B:B,[1]Heads!C:C)</f>
        <v>IPC</v>
      </c>
      <c r="K1148" s="28"/>
      <c r="L1148" s="61"/>
      <c r="M1148" s="28"/>
      <c r="N1148" s="96" t="s">
        <v>3196</v>
      </c>
      <c r="O1148" s="61"/>
      <c r="P1148" s="28"/>
      <c r="Q1148" s="61"/>
      <c r="R1148" s="104" t="s">
        <v>112</v>
      </c>
      <c r="S1148" s="104" t="s">
        <v>177</v>
      </c>
      <c r="T1148" s="98">
        <v>46224</v>
      </c>
      <c r="U1148" s="133" t="s">
        <v>3777</v>
      </c>
      <c r="V1148" s="60" t="s">
        <v>34</v>
      </c>
      <c r="W1148" s="9">
        <f t="shared" ca="1" si="106"/>
        <v>144</v>
      </c>
      <c r="X1148" s="9" t="str">
        <f t="shared" ca="1" si="107"/>
        <v>Above 3 Months</v>
      </c>
      <c r="Y1148" s="9">
        <f t="shared" ca="1" si="116"/>
        <v>87</v>
      </c>
      <c r="Z1148" s="9" t="str">
        <f t="shared" ca="1" si="117"/>
        <v>Above 60 Days</v>
      </c>
      <c r="AA1148" s="61"/>
      <c r="AB1148" s="62" t="str">
        <f t="shared" si="115"/>
        <v>Pathapatnam,'71/2026'</v>
      </c>
      <c r="AC1148" s="97" t="str">
        <f t="shared" ca="1" si="118"/>
        <v>Above 3 Months</v>
      </c>
    </row>
    <row r="1149" spans="1:29" ht="23.25" customHeight="1" x14ac:dyDescent="0.25">
      <c r="A1149" s="96">
        <v>1148</v>
      </c>
      <c r="B1149" s="62" t="s">
        <v>73</v>
      </c>
      <c r="C1149" s="73" t="s">
        <v>3059</v>
      </c>
      <c r="D1149" s="63" t="s">
        <v>2002</v>
      </c>
      <c r="E1149" s="64">
        <v>46168</v>
      </c>
      <c r="F1149" s="65" t="str">
        <f t="shared" si="114"/>
        <v>May</v>
      </c>
      <c r="G1149" s="65">
        <v>2026</v>
      </c>
      <c r="H1149" s="63" t="s">
        <v>39</v>
      </c>
      <c r="I1149" s="61" t="str">
        <f>_xlfn.XLOOKUP(H1149,[1]Heads!A:A,[1]Heads!B:B)</f>
        <v>Other IPC</v>
      </c>
      <c r="J1149" s="61" t="str">
        <f>_xlfn.XLOOKUP(I1149,[1]Heads!B:B,[1]Heads!C:C)</f>
        <v>IPC</v>
      </c>
      <c r="K1149" s="28"/>
      <c r="L1149" s="61"/>
      <c r="M1149" s="28"/>
      <c r="N1149" s="96" t="s">
        <v>3196</v>
      </c>
      <c r="O1149" s="61"/>
      <c r="P1149" s="28"/>
      <c r="Q1149" s="61"/>
      <c r="R1149" s="104" t="s">
        <v>169</v>
      </c>
      <c r="S1149" s="104" t="s">
        <v>141</v>
      </c>
      <c r="T1149" s="98"/>
      <c r="U1149" s="133" t="s">
        <v>3787</v>
      </c>
      <c r="V1149" s="60" t="s">
        <v>34</v>
      </c>
      <c r="W1149" s="9">
        <f t="shared" ca="1" si="106"/>
        <v>143</v>
      </c>
      <c r="X1149" s="9" t="str">
        <f t="shared" ca="1" si="107"/>
        <v>Above 3 Months</v>
      </c>
      <c r="Y1149" s="9" t="str">
        <f t="shared" ca="1" si="116"/>
        <v/>
      </c>
      <c r="Z1149" s="9" t="str">
        <f t="shared" ca="1" si="117"/>
        <v/>
      </c>
      <c r="AA1149" s="61"/>
      <c r="AB1149" s="62" t="str">
        <f t="shared" si="115"/>
        <v>Kothuru,'66/2026'</v>
      </c>
      <c r="AC1149" s="97" t="str">
        <f t="shared" ca="1" si="118"/>
        <v>Above 3 Months</v>
      </c>
    </row>
    <row r="1150" spans="1:29" ht="23.25" customHeight="1" x14ac:dyDescent="0.25">
      <c r="A1150" s="96">
        <v>1149</v>
      </c>
      <c r="B1150" s="62" t="s">
        <v>66</v>
      </c>
      <c r="C1150" s="73" t="s">
        <v>3002</v>
      </c>
      <c r="D1150" s="63" t="s">
        <v>3504</v>
      </c>
      <c r="E1150" s="64">
        <v>46170</v>
      </c>
      <c r="F1150" s="65" t="str">
        <f t="shared" si="114"/>
        <v>May</v>
      </c>
      <c r="G1150" s="65">
        <v>2026</v>
      </c>
      <c r="H1150" s="63" t="s">
        <v>75</v>
      </c>
      <c r="I1150" s="61" t="str">
        <f>_xlfn.XLOOKUP(H1150,[1]Heads!A:A,[1]Heads!B:B)</f>
        <v>Bodily Offiences</v>
      </c>
      <c r="J1150" s="61" t="str">
        <f>_xlfn.XLOOKUP(I1150,[1]Heads!B:B,[1]Heads!C:C)</f>
        <v>IPC</v>
      </c>
      <c r="K1150" s="28"/>
      <c r="L1150" s="61"/>
      <c r="M1150" s="28"/>
      <c r="N1150" s="96" t="s">
        <v>3196</v>
      </c>
      <c r="O1150" s="61"/>
      <c r="P1150" s="28"/>
      <c r="Q1150" s="61"/>
      <c r="R1150" s="104" t="s">
        <v>169</v>
      </c>
      <c r="S1150" s="104" t="s">
        <v>169</v>
      </c>
      <c r="T1150" s="98"/>
      <c r="U1150" s="133" t="s">
        <v>3798</v>
      </c>
      <c r="V1150" s="60" t="s">
        <v>34</v>
      </c>
      <c r="W1150" s="9">
        <f t="shared" ca="1" si="106"/>
        <v>141</v>
      </c>
      <c r="X1150" s="9" t="str">
        <f t="shared" ca="1" si="107"/>
        <v>Above 3 Months</v>
      </c>
      <c r="Y1150" s="9" t="str">
        <f t="shared" ca="1" si="116"/>
        <v/>
      </c>
      <c r="Z1150" s="9" t="str">
        <f t="shared" ca="1" si="117"/>
        <v/>
      </c>
      <c r="AA1150" s="61"/>
      <c r="AB1150" s="62" t="str">
        <f t="shared" si="115"/>
        <v>Itchapuram Rural,'41/2026'</v>
      </c>
      <c r="AC1150" s="97" t="str">
        <f t="shared" ca="1" si="118"/>
        <v>Above 3 Months</v>
      </c>
    </row>
    <row r="1151" spans="1:29" ht="23.25" customHeight="1" x14ac:dyDescent="0.25">
      <c r="A1151" s="96">
        <v>1150</v>
      </c>
      <c r="B1151" s="62" t="s">
        <v>66</v>
      </c>
      <c r="C1151" s="73" t="s">
        <v>3003</v>
      </c>
      <c r="D1151" s="63" t="s">
        <v>845</v>
      </c>
      <c r="E1151" s="64">
        <v>46170</v>
      </c>
      <c r="F1151" s="65" t="str">
        <f t="shared" si="114"/>
        <v>May</v>
      </c>
      <c r="G1151" s="65">
        <v>2026</v>
      </c>
      <c r="H1151" s="63" t="s">
        <v>116</v>
      </c>
      <c r="I1151" s="61" t="str">
        <f>_xlfn.XLOOKUP(H1151,[1]Heads!A:A,[1]Heads!B:B)</f>
        <v>NDPS</v>
      </c>
      <c r="J1151" s="61" t="str">
        <f>_xlfn.XLOOKUP(I1151,[1]Heads!B:B,[1]Heads!C:C)</f>
        <v>NDPS</v>
      </c>
      <c r="K1151" s="28"/>
      <c r="L1151" s="61"/>
      <c r="M1151" s="28"/>
      <c r="N1151" s="96" t="s">
        <v>3196</v>
      </c>
      <c r="O1151" s="61"/>
      <c r="P1151" s="28"/>
      <c r="Q1151" s="61"/>
      <c r="R1151" s="104" t="s">
        <v>50</v>
      </c>
      <c r="S1151" s="104" t="s">
        <v>50</v>
      </c>
      <c r="T1151" s="98"/>
      <c r="U1151" s="133" t="s">
        <v>3799</v>
      </c>
      <c r="V1151" s="60" t="s">
        <v>34</v>
      </c>
      <c r="W1151" s="9">
        <f t="shared" ca="1" si="106"/>
        <v>141</v>
      </c>
      <c r="X1151" s="9" t="str">
        <f t="shared" ca="1" si="107"/>
        <v>Above 3 Months</v>
      </c>
      <c r="Y1151" s="9" t="str">
        <f t="shared" ca="1" si="116"/>
        <v/>
      </c>
      <c r="Z1151" s="9" t="str">
        <f t="shared" ca="1" si="117"/>
        <v/>
      </c>
      <c r="AA1151" s="61"/>
      <c r="AB1151" s="62" t="str">
        <f t="shared" si="115"/>
        <v>Itchapuram Rural,'42/2026'</v>
      </c>
      <c r="AC1151" s="97" t="str">
        <f t="shared" ca="1" si="118"/>
        <v>Above 3 Months</v>
      </c>
    </row>
    <row r="1152" spans="1:29" ht="23.25" customHeight="1" x14ac:dyDescent="0.25">
      <c r="A1152" s="96">
        <v>1151</v>
      </c>
      <c r="B1152" s="62" t="s">
        <v>65</v>
      </c>
      <c r="C1152" s="73" t="s">
        <v>3058</v>
      </c>
      <c r="D1152" s="63" t="s">
        <v>901</v>
      </c>
      <c r="E1152" s="64">
        <v>46170</v>
      </c>
      <c r="F1152" s="65" t="str">
        <f t="shared" si="114"/>
        <v>May</v>
      </c>
      <c r="G1152" s="65">
        <v>2026</v>
      </c>
      <c r="H1152" s="63" t="s">
        <v>116</v>
      </c>
      <c r="I1152" s="61" t="str">
        <f>_xlfn.XLOOKUP(H1152,[1]Heads!A:A,[1]Heads!B:B)</f>
        <v>NDPS</v>
      </c>
      <c r="J1152" s="61" t="str">
        <f>_xlfn.XLOOKUP(I1152,[1]Heads!B:B,[1]Heads!C:C)</f>
        <v>NDPS</v>
      </c>
      <c r="K1152" s="28"/>
      <c r="L1152" s="61"/>
      <c r="M1152" s="28"/>
      <c r="N1152" s="96" t="s">
        <v>3196</v>
      </c>
      <c r="O1152" s="61"/>
      <c r="P1152" s="28"/>
      <c r="Q1152" s="61"/>
      <c r="R1152" s="104" t="s">
        <v>50</v>
      </c>
      <c r="S1152" s="104" t="s">
        <v>50</v>
      </c>
      <c r="T1152" s="98"/>
      <c r="U1152" s="133" t="s">
        <v>3802</v>
      </c>
      <c r="V1152" s="60" t="s">
        <v>34</v>
      </c>
      <c r="W1152" s="9">
        <f t="shared" ca="1" si="106"/>
        <v>141</v>
      </c>
      <c r="X1152" s="9" t="str">
        <f t="shared" ca="1" si="107"/>
        <v>Above 3 Months</v>
      </c>
      <c r="Y1152" s="9" t="str">
        <f t="shared" ca="1" si="116"/>
        <v/>
      </c>
      <c r="Z1152" s="9" t="str">
        <f t="shared" ca="1" si="117"/>
        <v/>
      </c>
      <c r="AA1152" s="61"/>
      <c r="AB1152" s="62" t="str">
        <f t="shared" si="115"/>
        <v>Itchapuram Town,'64/2026'</v>
      </c>
      <c r="AC1152" s="97" t="str">
        <f t="shared" ca="1" si="118"/>
        <v>Above 3 Months</v>
      </c>
    </row>
    <row r="1153" spans="1:29" ht="23.25" customHeight="1" x14ac:dyDescent="0.25">
      <c r="A1153" s="96">
        <v>1152</v>
      </c>
      <c r="B1153" s="62" t="s">
        <v>68</v>
      </c>
      <c r="C1153" s="73" t="s">
        <v>3803</v>
      </c>
      <c r="D1153" s="63" t="s">
        <v>3804</v>
      </c>
      <c r="E1153" s="64">
        <v>46170</v>
      </c>
      <c r="F1153" s="65" t="str">
        <f t="shared" si="114"/>
        <v>May</v>
      </c>
      <c r="G1153" s="65">
        <v>2026</v>
      </c>
      <c r="H1153" s="63" t="s">
        <v>39</v>
      </c>
      <c r="I1153" s="61" t="str">
        <f>_xlfn.XLOOKUP(H1153,[1]Heads!A:A,[1]Heads!B:B)</f>
        <v>Other IPC</v>
      </c>
      <c r="J1153" s="61" t="str">
        <f>_xlfn.XLOOKUP(I1153,[1]Heads!B:B,[1]Heads!C:C)</f>
        <v>IPC</v>
      </c>
      <c r="K1153" s="28"/>
      <c r="L1153" s="61"/>
      <c r="M1153" s="28"/>
      <c r="N1153" s="96" t="s">
        <v>3196</v>
      </c>
      <c r="O1153" s="61"/>
      <c r="P1153" s="28"/>
      <c r="Q1153" s="61"/>
      <c r="R1153" s="104" t="s">
        <v>50</v>
      </c>
      <c r="S1153" s="104" t="s">
        <v>50</v>
      </c>
      <c r="T1153" s="98"/>
      <c r="U1153" s="133" t="s">
        <v>3805</v>
      </c>
      <c r="V1153" s="60" t="s">
        <v>34</v>
      </c>
      <c r="W1153" s="9">
        <f t="shared" ca="1" si="106"/>
        <v>141</v>
      </c>
      <c r="X1153" s="9" t="str">
        <f t="shared" ca="1" si="107"/>
        <v>Above 3 Months</v>
      </c>
      <c r="Y1153" s="9" t="str">
        <f t="shared" ca="1" si="116"/>
        <v/>
      </c>
      <c r="Z1153" s="9" t="str">
        <f t="shared" ca="1" si="117"/>
        <v/>
      </c>
      <c r="AA1153" s="61"/>
      <c r="AB1153" s="62" t="str">
        <f t="shared" si="115"/>
        <v>Kasibugga,'153/2026'</v>
      </c>
      <c r="AC1153" s="97" t="str">
        <f t="shared" ca="1" si="118"/>
        <v>Above 3 Months</v>
      </c>
    </row>
    <row r="1154" spans="1:29" ht="23.25" customHeight="1" x14ac:dyDescent="0.25">
      <c r="A1154" s="96">
        <v>1153</v>
      </c>
      <c r="B1154" s="62" t="s">
        <v>64</v>
      </c>
      <c r="C1154" s="73" t="s">
        <v>3096</v>
      </c>
      <c r="D1154" s="63" t="s">
        <v>845</v>
      </c>
      <c r="E1154" s="64">
        <v>46170</v>
      </c>
      <c r="F1154" s="65" t="str">
        <f t="shared" si="114"/>
        <v>May</v>
      </c>
      <c r="G1154" s="65">
        <v>2026</v>
      </c>
      <c r="H1154" s="63" t="s">
        <v>116</v>
      </c>
      <c r="I1154" s="61" t="str">
        <f>_xlfn.XLOOKUP(H1154,[1]Heads!A:A,[1]Heads!B:B)</f>
        <v>NDPS</v>
      </c>
      <c r="J1154" s="61" t="str">
        <f>_xlfn.XLOOKUP(I1154,[1]Heads!B:B,[1]Heads!C:C)</f>
        <v>NDPS</v>
      </c>
      <c r="K1154" s="28"/>
      <c r="L1154" s="61"/>
      <c r="M1154" s="28"/>
      <c r="N1154" s="96" t="s">
        <v>3196</v>
      </c>
      <c r="O1154" s="61"/>
      <c r="P1154" s="28"/>
      <c r="Q1154" s="61"/>
      <c r="R1154" s="104" t="s">
        <v>50</v>
      </c>
      <c r="S1154" s="104" t="s">
        <v>50</v>
      </c>
      <c r="T1154" s="98"/>
      <c r="U1154" s="133" t="s">
        <v>3808</v>
      </c>
      <c r="V1154" s="60" t="s">
        <v>34</v>
      </c>
      <c r="W1154" s="9">
        <f t="shared" ref="W1154:W1217" ca="1" si="119">IF(N1154="UI",DATEDIF(E1154,TODAY(),"D"),"")</f>
        <v>141</v>
      </c>
      <c r="X1154" s="9" t="str">
        <f t="shared" ref="X1154:X1217" ca="1" si="120">IF(N1154="UI",IF(W1154&gt;365,"Above 1 Year",IF(AND(W1154&lt;=365,W1154&gt;180),"Above 6 Months",IF(AND(W1154&lt;=180,W1154&gt;90),"Above 3 Months",IF(AND(W1154&lt;=90,W1154&gt;60),"Above 60 Days",IF(AND(W1154&lt;=60,W1154&gt;45),"45 to 60 Days","Below 45 Days"))))),"")</f>
        <v>Above 3 Months</v>
      </c>
      <c r="Y1154" s="9" t="str">
        <f t="shared" ca="1" si="116"/>
        <v/>
      </c>
      <c r="Z1154" s="9" t="str">
        <f t="shared" ca="1" si="117"/>
        <v/>
      </c>
      <c r="AA1154" s="61"/>
      <c r="AB1154" s="62" t="str">
        <f t="shared" si="115"/>
        <v>Ponduru,'69/2026'</v>
      </c>
      <c r="AC1154" s="97" t="str">
        <f t="shared" ca="1" si="118"/>
        <v>Above 3 Months</v>
      </c>
    </row>
    <row r="1155" spans="1:29" ht="23.25" customHeight="1" x14ac:dyDescent="0.25">
      <c r="A1155" s="96">
        <v>1154</v>
      </c>
      <c r="B1155" s="62" t="s">
        <v>66</v>
      </c>
      <c r="C1155" s="73" t="s">
        <v>3005</v>
      </c>
      <c r="D1155" s="63" t="s">
        <v>1458</v>
      </c>
      <c r="E1155" s="64">
        <v>46171</v>
      </c>
      <c r="F1155" s="65" t="str">
        <f t="shared" si="114"/>
        <v>May</v>
      </c>
      <c r="G1155" s="65">
        <v>2026</v>
      </c>
      <c r="H1155" s="63" t="s">
        <v>148</v>
      </c>
      <c r="I1155" s="61" t="str">
        <f>_xlfn.XLOOKUP(H1155,[1]Heads!A:A,[1]Heads!B:B)</f>
        <v>Other IPC</v>
      </c>
      <c r="J1155" s="61" t="str">
        <f>_xlfn.XLOOKUP(I1155,[1]Heads!B:B,[1]Heads!C:C)</f>
        <v>IPC</v>
      </c>
      <c r="K1155" s="28"/>
      <c r="L1155" s="61"/>
      <c r="M1155" s="28"/>
      <c r="N1155" s="96" t="s">
        <v>3196</v>
      </c>
      <c r="O1155" s="61"/>
      <c r="P1155" s="28"/>
      <c r="Q1155" s="61"/>
      <c r="R1155" s="104" t="s">
        <v>33</v>
      </c>
      <c r="S1155" s="104" t="s">
        <v>2664</v>
      </c>
      <c r="T1155" s="98">
        <v>46251</v>
      </c>
      <c r="U1155" s="133" t="s">
        <v>3813</v>
      </c>
      <c r="V1155" s="60" t="s">
        <v>34</v>
      </c>
      <c r="W1155" s="9">
        <f t="shared" ca="1" si="119"/>
        <v>140</v>
      </c>
      <c r="X1155" s="9" t="str">
        <f t="shared" ca="1" si="120"/>
        <v>Above 3 Months</v>
      </c>
      <c r="Y1155" s="9">
        <f t="shared" ca="1" si="116"/>
        <v>60</v>
      </c>
      <c r="Z1155" s="9" t="str">
        <f t="shared" ca="1" si="117"/>
        <v>45 to 60 Days</v>
      </c>
      <c r="AA1155" s="61"/>
      <c r="AB1155" s="62" t="str">
        <f t="shared" si="115"/>
        <v>Itchapuram Rural,'43/2026'</v>
      </c>
      <c r="AC1155" s="97" t="str">
        <f t="shared" ca="1" si="118"/>
        <v>Above 3 Months</v>
      </c>
    </row>
    <row r="1156" spans="1:29" ht="23.25" customHeight="1" x14ac:dyDescent="0.25">
      <c r="A1156" s="96">
        <v>1155</v>
      </c>
      <c r="B1156" s="62" t="s">
        <v>47</v>
      </c>
      <c r="C1156" s="73" t="s">
        <v>3148</v>
      </c>
      <c r="D1156" s="63" t="s">
        <v>3814</v>
      </c>
      <c r="E1156" s="64">
        <v>46172</v>
      </c>
      <c r="F1156" s="65" t="str">
        <f t="shared" si="114"/>
        <v>May</v>
      </c>
      <c r="G1156" s="65">
        <v>2026</v>
      </c>
      <c r="H1156" s="63" t="s">
        <v>29</v>
      </c>
      <c r="I1156" s="61" t="str">
        <f>_xlfn.XLOOKUP(H1156,[1]Heads!A:A,[1]Heads!B:B)</f>
        <v>White Collar Offences</v>
      </c>
      <c r="J1156" s="61" t="str">
        <f>_xlfn.XLOOKUP(I1156,[1]Heads!B:B,[1]Heads!C:C)</f>
        <v>IPC</v>
      </c>
      <c r="K1156" s="28"/>
      <c r="L1156" s="61"/>
      <c r="M1156" s="28"/>
      <c r="N1156" s="96" t="s">
        <v>3196</v>
      </c>
      <c r="O1156" s="61"/>
      <c r="P1156" s="28"/>
      <c r="Q1156" s="61"/>
      <c r="R1156" s="104" t="s">
        <v>137</v>
      </c>
      <c r="S1156" s="104" t="s">
        <v>142</v>
      </c>
      <c r="T1156" s="98"/>
      <c r="U1156" s="133" t="s">
        <v>3815</v>
      </c>
      <c r="V1156" s="60" t="s">
        <v>34</v>
      </c>
      <c r="W1156" s="9">
        <f t="shared" ca="1" si="119"/>
        <v>139</v>
      </c>
      <c r="X1156" s="9" t="str">
        <f t="shared" ca="1" si="120"/>
        <v>Above 3 Months</v>
      </c>
      <c r="Y1156" s="9" t="str">
        <f t="shared" ca="1" si="116"/>
        <v/>
      </c>
      <c r="Z1156" s="9" t="str">
        <f t="shared" ca="1" si="117"/>
        <v/>
      </c>
      <c r="AA1156" s="61"/>
      <c r="AB1156" s="62" t="str">
        <f t="shared" si="115"/>
        <v>Amadalavalasa,'90/2026'</v>
      </c>
      <c r="AC1156" s="97" t="str">
        <f t="shared" ca="1" si="118"/>
        <v>Above 3 Months</v>
      </c>
    </row>
    <row r="1157" spans="1:29" ht="23.25" customHeight="1" x14ac:dyDescent="0.25">
      <c r="A1157" s="96">
        <v>1156</v>
      </c>
      <c r="B1157" s="62" t="s">
        <v>118</v>
      </c>
      <c r="C1157" s="73" t="s">
        <v>3016</v>
      </c>
      <c r="D1157" s="63" t="s">
        <v>1845</v>
      </c>
      <c r="E1157" s="64">
        <v>46172</v>
      </c>
      <c r="F1157" s="65" t="str">
        <f t="shared" si="114"/>
        <v>May</v>
      </c>
      <c r="G1157" s="65">
        <v>2026</v>
      </c>
      <c r="H1157" s="63" t="s">
        <v>116</v>
      </c>
      <c r="I1157" s="61" t="str">
        <f>_xlfn.XLOOKUP(H1157,[1]Heads!A:A,[1]Heads!B:B)</f>
        <v>NDPS</v>
      </c>
      <c r="J1157" s="61" t="str">
        <f>_xlfn.XLOOKUP(I1157,[1]Heads!B:B,[1]Heads!C:C)</f>
        <v>NDPS</v>
      </c>
      <c r="K1157" s="28"/>
      <c r="L1157" s="61"/>
      <c r="M1157" s="28"/>
      <c r="N1157" s="96" t="s">
        <v>3196</v>
      </c>
      <c r="O1157" s="61"/>
      <c r="P1157" s="28"/>
      <c r="Q1157" s="61"/>
      <c r="R1157" s="104" t="s">
        <v>50</v>
      </c>
      <c r="S1157" s="104" t="s">
        <v>50</v>
      </c>
      <c r="T1157" s="98"/>
      <c r="U1157" s="133" t="s">
        <v>3818</v>
      </c>
      <c r="V1157" s="60" t="s">
        <v>34</v>
      </c>
      <c r="W1157" s="9">
        <f t="shared" ca="1" si="119"/>
        <v>139</v>
      </c>
      <c r="X1157" s="9" t="str">
        <f t="shared" ca="1" si="120"/>
        <v>Above 3 Months</v>
      </c>
      <c r="Y1157" s="9" t="str">
        <f t="shared" ca="1" si="116"/>
        <v/>
      </c>
      <c r="Z1157" s="9" t="str">
        <f t="shared" ca="1" si="117"/>
        <v/>
      </c>
      <c r="AA1157" s="61"/>
      <c r="AB1157" s="62" t="str">
        <f t="shared" si="115"/>
        <v>Kanchili,'46/2026'</v>
      </c>
      <c r="AC1157" s="97" t="str">
        <f t="shared" ca="1" si="118"/>
        <v>Above 3 Months</v>
      </c>
    </row>
    <row r="1158" spans="1:29" ht="23.25" customHeight="1" x14ac:dyDescent="0.25">
      <c r="A1158" s="96">
        <v>1157</v>
      </c>
      <c r="B1158" s="62" t="s">
        <v>47</v>
      </c>
      <c r="C1158" s="73" t="s">
        <v>3120</v>
      </c>
      <c r="D1158" s="63" t="s">
        <v>1027</v>
      </c>
      <c r="E1158" s="64">
        <v>46174</v>
      </c>
      <c r="F1158" s="65" t="str">
        <f t="shared" si="114"/>
        <v>Jun</v>
      </c>
      <c r="G1158" s="65">
        <v>2026</v>
      </c>
      <c r="H1158" s="63" t="s">
        <v>48</v>
      </c>
      <c r="I1158" s="61" t="str">
        <f>_xlfn.XLOOKUP(H1158,[1]Heads!A:A,[1]Heads!B:B)</f>
        <v>Property Offences</v>
      </c>
      <c r="J1158" s="61" t="str">
        <f>_xlfn.XLOOKUP(I1158,[1]Heads!B:B,[1]Heads!C:C)</f>
        <v>IPC</v>
      </c>
      <c r="K1158" s="28"/>
      <c r="L1158" s="61"/>
      <c r="M1158" s="28"/>
      <c r="N1158" s="96" t="s">
        <v>3196</v>
      </c>
      <c r="O1158" s="61"/>
      <c r="P1158" s="28"/>
      <c r="Q1158" s="61"/>
      <c r="R1158" s="104" t="s">
        <v>112</v>
      </c>
      <c r="S1158" s="104" t="s">
        <v>112</v>
      </c>
      <c r="T1158" s="98"/>
      <c r="U1158" s="133" t="s">
        <v>3830</v>
      </c>
      <c r="V1158" s="60" t="s">
        <v>34</v>
      </c>
      <c r="W1158" s="9">
        <f t="shared" ca="1" si="119"/>
        <v>137</v>
      </c>
      <c r="X1158" s="9" t="str">
        <f t="shared" ca="1" si="120"/>
        <v>Above 3 Months</v>
      </c>
      <c r="Y1158" s="9" t="str">
        <f t="shared" ca="1" si="116"/>
        <v/>
      </c>
      <c r="Z1158" s="9" t="str">
        <f t="shared" ca="1" si="117"/>
        <v/>
      </c>
      <c r="AA1158" s="61"/>
      <c r="AB1158" s="62" t="str">
        <f t="shared" si="115"/>
        <v>Amadalavalasa,'91/2026'</v>
      </c>
      <c r="AC1158" s="97" t="str">
        <f t="shared" ca="1" si="118"/>
        <v>Above 3 Months</v>
      </c>
    </row>
    <row r="1159" spans="1:29" ht="23.25" customHeight="1" x14ac:dyDescent="0.25">
      <c r="A1159" s="96">
        <v>1158</v>
      </c>
      <c r="B1159" s="62" t="s">
        <v>66</v>
      </c>
      <c r="C1159" s="73" t="s">
        <v>3007</v>
      </c>
      <c r="D1159" s="63" t="s">
        <v>227</v>
      </c>
      <c r="E1159" s="64">
        <v>46174</v>
      </c>
      <c r="F1159" s="65" t="str">
        <f t="shared" si="114"/>
        <v>Jun</v>
      </c>
      <c r="G1159" s="65">
        <v>2026</v>
      </c>
      <c r="H1159" s="63" t="s">
        <v>59</v>
      </c>
      <c r="I1159" s="61" t="str">
        <f>_xlfn.XLOOKUP(H1159,[1]Heads!A:A,[1]Heads!B:B)</f>
        <v>Missing Cases</v>
      </c>
      <c r="J1159" s="61" t="str">
        <f>_xlfn.XLOOKUP(I1159,[1]Heads!B:B,[1]Heads!C:C)</f>
        <v>Missing</v>
      </c>
      <c r="K1159" s="28"/>
      <c r="L1159" s="61"/>
      <c r="M1159" s="28"/>
      <c r="N1159" s="96" t="s">
        <v>3196</v>
      </c>
      <c r="O1159" s="61"/>
      <c r="P1159" s="28"/>
      <c r="Q1159" s="61"/>
      <c r="R1159" s="104" t="s">
        <v>112</v>
      </c>
      <c r="S1159" s="104" t="s">
        <v>112</v>
      </c>
      <c r="T1159" s="98"/>
      <c r="U1159" s="133" t="s">
        <v>3831</v>
      </c>
      <c r="V1159" s="60" t="s">
        <v>34</v>
      </c>
      <c r="W1159" s="9">
        <f t="shared" ca="1" si="119"/>
        <v>137</v>
      </c>
      <c r="X1159" s="9" t="str">
        <f t="shared" ca="1" si="120"/>
        <v>Above 3 Months</v>
      </c>
      <c r="Y1159" s="9" t="str">
        <f t="shared" ca="1" si="116"/>
        <v/>
      </c>
      <c r="Z1159" s="9" t="str">
        <f t="shared" ca="1" si="117"/>
        <v/>
      </c>
      <c r="AA1159" s="61"/>
      <c r="AB1159" s="62" t="str">
        <f t="shared" si="115"/>
        <v>Itchapuram Rural,'45/2026'</v>
      </c>
      <c r="AC1159" s="97" t="str">
        <f t="shared" ca="1" si="118"/>
        <v>Above 3 Months</v>
      </c>
    </row>
    <row r="1160" spans="1:29" ht="23.25" customHeight="1" x14ac:dyDescent="0.25">
      <c r="A1160" s="96">
        <v>1159</v>
      </c>
      <c r="B1160" s="62" t="s">
        <v>118</v>
      </c>
      <c r="C1160" s="73" t="s">
        <v>3017</v>
      </c>
      <c r="D1160" s="63" t="s">
        <v>1354</v>
      </c>
      <c r="E1160" s="64">
        <v>46174</v>
      </c>
      <c r="F1160" s="65" t="str">
        <f t="shared" si="114"/>
        <v>Jun</v>
      </c>
      <c r="G1160" s="65">
        <v>2026</v>
      </c>
      <c r="H1160" s="63" t="s">
        <v>103</v>
      </c>
      <c r="I1160" s="61" t="str">
        <f>_xlfn.XLOOKUP(H1160,[1]Heads!A:A,[1]Heads!B:B)</f>
        <v>Property Offences</v>
      </c>
      <c r="J1160" s="61" t="str">
        <f>_xlfn.XLOOKUP(I1160,[1]Heads!B:B,[1]Heads!C:C)</f>
        <v>IPC</v>
      </c>
      <c r="K1160" s="28"/>
      <c r="L1160" s="61"/>
      <c r="M1160" s="28"/>
      <c r="N1160" s="96" t="s">
        <v>3196</v>
      </c>
      <c r="O1160" s="61"/>
      <c r="P1160" s="28"/>
      <c r="Q1160" s="61"/>
      <c r="R1160" s="104" t="s">
        <v>112</v>
      </c>
      <c r="S1160" s="104" t="s">
        <v>112</v>
      </c>
      <c r="T1160" s="98"/>
      <c r="U1160" s="133" t="s">
        <v>3833</v>
      </c>
      <c r="V1160" s="60" t="s">
        <v>34</v>
      </c>
      <c r="W1160" s="9">
        <f t="shared" ca="1" si="119"/>
        <v>137</v>
      </c>
      <c r="X1160" s="9" t="str">
        <f t="shared" ca="1" si="120"/>
        <v>Above 3 Months</v>
      </c>
      <c r="Y1160" s="9" t="str">
        <f t="shared" ca="1" si="116"/>
        <v/>
      </c>
      <c r="Z1160" s="9" t="str">
        <f t="shared" ca="1" si="117"/>
        <v/>
      </c>
      <c r="AA1160" s="61"/>
      <c r="AB1160" s="62" t="str">
        <f t="shared" si="115"/>
        <v>Kanchili,'47/2026'</v>
      </c>
      <c r="AC1160" s="97" t="str">
        <f t="shared" ca="1" si="118"/>
        <v>Above 3 Months</v>
      </c>
    </row>
    <row r="1161" spans="1:29" ht="23.25" customHeight="1" x14ac:dyDescent="0.25">
      <c r="A1161" s="96">
        <v>1160</v>
      </c>
      <c r="B1161" s="62" t="s">
        <v>89</v>
      </c>
      <c r="C1161" s="73" t="s">
        <v>3313</v>
      </c>
      <c r="D1161" s="63" t="s">
        <v>3835</v>
      </c>
      <c r="E1161" s="64">
        <v>46174</v>
      </c>
      <c r="F1161" s="65" t="str">
        <f t="shared" si="114"/>
        <v>Jun</v>
      </c>
      <c r="G1161" s="65">
        <v>2026</v>
      </c>
      <c r="H1161" s="63" t="s">
        <v>39</v>
      </c>
      <c r="I1161" s="61" t="str">
        <f>_xlfn.XLOOKUP(H1161,[1]Heads!A:A,[1]Heads!B:B)</f>
        <v>Other IPC</v>
      </c>
      <c r="J1161" s="61" t="str">
        <f>_xlfn.XLOOKUP(I1161,[1]Heads!B:B,[1]Heads!C:C)</f>
        <v>IPC</v>
      </c>
      <c r="K1161" s="28"/>
      <c r="L1161" s="61"/>
      <c r="M1161" s="28"/>
      <c r="N1161" s="96" t="s">
        <v>3196</v>
      </c>
      <c r="O1161" s="61"/>
      <c r="P1161" s="28"/>
      <c r="Q1161" s="61"/>
      <c r="R1161" s="104" t="s">
        <v>50</v>
      </c>
      <c r="S1161" s="104" t="s">
        <v>50</v>
      </c>
      <c r="T1161" s="98"/>
      <c r="U1161" s="133" t="s">
        <v>3836</v>
      </c>
      <c r="V1161" s="60" t="s">
        <v>34</v>
      </c>
      <c r="W1161" s="9">
        <f t="shared" ca="1" si="119"/>
        <v>137</v>
      </c>
      <c r="X1161" s="9" t="str">
        <f t="shared" ca="1" si="120"/>
        <v>Above 3 Months</v>
      </c>
      <c r="Y1161" s="9" t="str">
        <f t="shared" ca="1" si="116"/>
        <v/>
      </c>
      <c r="Z1161" s="9" t="str">
        <f t="shared" ca="1" si="117"/>
        <v/>
      </c>
      <c r="AA1161" s="61"/>
      <c r="AB1161" s="62" t="str">
        <f t="shared" si="115"/>
        <v>Kotabommali,'109/2026'</v>
      </c>
      <c r="AC1161" s="97" t="str">
        <f t="shared" ca="1" si="118"/>
        <v>Above 3 Months</v>
      </c>
    </row>
    <row r="1162" spans="1:29" ht="23.25" customHeight="1" x14ac:dyDescent="0.25">
      <c r="A1162" s="96">
        <v>1161</v>
      </c>
      <c r="B1162" s="62" t="s">
        <v>28</v>
      </c>
      <c r="C1162" s="73" t="s">
        <v>3063</v>
      </c>
      <c r="D1162" s="63" t="s">
        <v>3856</v>
      </c>
      <c r="E1162" s="64">
        <v>46176</v>
      </c>
      <c r="F1162" s="65" t="str">
        <f t="shared" ref="F1162:F1183" si="121">TEXT(E1162,"mmm")</f>
        <v>Jun</v>
      </c>
      <c r="G1162" s="65">
        <v>2026</v>
      </c>
      <c r="H1162" s="63" t="s">
        <v>29</v>
      </c>
      <c r="I1162" s="61" t="str">
        <f>_xlfn.XLOOKUP(H1162,[1]Heads!A:A,[1]Heads!B:B)</f>
        <v>White Collar Offences</v>
      </c>
      <c r="J1162" s="61" t="str">
        <f>_xlfn.XLOOKUP(I1162,[1]Heads!B:B,[1]Heads!C:C)</f>
        <v>IPC</v>
      </c>
      <c r="K1162" s="28"/>
      <c r="L1162" s="61"/>
      <c r="M1162" s="28"/>
      <c r="N1162" s="96" t="s">
        <v>3196</v>
      </c>
      <c r="O1162" s="61"/>
      <c r="P1162" s="28"/>
      <c r="Q1162" s="61"/>
      <c r="R1162" s="104" t="s">
        <v>177</v>
      </c>
      <c r="S1162" s="104" t="s">
        <v>177</v>
      </c>
      <c r="T1162" s="98">
        <v>46207</v>
      </c>
      <c r="U1162" s="133" t="s">
        <v>3857</v>
      </c>
      <c r="V1162" s="60" t="s">
        <v>34</v>
      </c>
      <c r="W1162" s="9">
        <f t="shared" ca="1" si="119"/>
        <v>135</v>
      </c>
      <c r="X1162" s="9" t="str">
        <f t="shared" ca="1" si="120"/>
        <v>Above 3 Months</v>
      </c>
      <c r="Y1162" s="9">
        <f t="shared" ca="1" si="116"/>
        <v>104</v>
      </c>
      <c r="Z1162" s="9" t="str">
        <f t="shared" ca="1" si="117"/>
        <v>Above 3 Months</v>
      </c>
      <c r="AA1162" s="61"/>
      <c r="AB1162" s="62" t="str">
        <f t="shared" si="115"/>
        <v>Srikakulam II Town,'77/2026'</v>
      </c>
      <c r="AC1162" s="97" t="str">
        <f t="shared" ca="1" si="118"/>
        <v>Above 3 Months</v>
      </c>
    </row>
    <row r="1163" spans="1:29" ht="23.25" customHeight="1" x14ac:dyDescent="0.25">
      <c r="A1163" s="96">
        <v>1162</v>
      </c>
      <c r="B1163" s="62" t="s">
        <v>38</v>
      </c>
      <c r="C1163" s="73" t="s">
        <v>3277</v>
      </c>
      <c r="D1163" s="63" t="s">
        <v>1315</v>
      </c>
      <c r="E1163" s="64">
        <v>46177</v>
      </c>
      <c r="F1163" s="65" t="str">
        <f t="shared" si="121"/>
        <v>Jun</v>
      </c>
      <c r="G1163" s="65">
        <v>2026</v>
      </c>
      <c r="H1163" s="63" t="s">
        <v>70</v>
      </c>
      <c r="I1163" s="61" t="str">
        <f>_xlfn.XLOOKUP(H1163,[1]Heads!A:A,[1]Heads!B:B)</f>
        <v>174 CrPC</v>
      </c>
      <c r="J1163" s="61" t="str">
        <f>_xlfn.XLOOKUP(I1163,[1]Heads!B:B,[1]Heads!C:C)</f>
        <v>174 CrPC</v>
      </c>
      <c r="K1163" s="28"/>
      <c r="L1163" s="61"/>
      <c r="M1163" s="28"/>
      <c r="N1163" s="96" t="s">
        <v>3196</v>
      </c>
      <c r="O1163" s="61"/>
      <c r="P1163" s="28"/>
      <c r="Q1163" s="61"/>
      <c r="R1163" s="104" t="s">
        <v>173</v>
      </c>
      <c r="S1163" s="104" t="s">
        <v>173</v>
      </c>
      <c r="T1163" s="98">
        <v>46193</v>
      </c>
      <c r="U1163" s="133" t="s">
        <v>3859</v>
      </c>
      <c r="V1163" s="60" t="s">
        <v>34</v>
      </c>
      <c r="W1163" s="9">
        <f t="shared" ca="1" si="119"/>
        <v>134</v>
      </c>
      <c r="X1163" s="9" t="str">
        <f t="shared" ca="1" si="120"/>
        <v>Above 3 Months</v>
      </c>
      <c r="Y1163" s="9">
        <f t="shared" ref="Y1163:Y1186" ca="1" si="122">IF(T1163&lt;&gt;"",DATEDIF(T1163,TODAY(),"D"),"")</f>
        <v>118</v>
      </c>
      <c r="Z1163" s="9" t="str">
        <f t="shared" ref="Z1163:Z1186" ca="1" si="123">IF(Y1163&lt;&gt;"",IF(Y1163&gt;365,"Above 1 Year",IF(AND(Y1163&lt;=365,Y1163&gt;180),"Above 6 Months",IF(AND(Y1163&lt;=180,Y1163&gt;90),"Above 3 Months",IF(AND(Y1163&lt;=90,Y1163&gt;60),"Above 60 Days",IF(AND(Y1163&lt;=60,Y1163&gt;45),"45 to 60 Days","Below 45 Days"))))),"")</f>
        <v>Above 3 Months</v>
      </c>
      <c r="AA1163" s="61"/>
      <c r="AB1163" s="62" t="str">
        <f t="shared" si="115"/>
        <v>Etcherla,'108/2026'</v>
      </c>
      <c r="AC1163" s="97" t="str">
        <f t="shared" ref="AC1163:AC1187" ca="1" si="124">IF(S1163="SC/PRC/CC No. Awaited","",X1163)</f>
        <v>Above 3 Months</v>
      </c>
    </row>
    <row r="1164" spans="1:29" ht="23.25" customHeight="1" x14ac:dyDescent="0.25">
      <c r="A1164" s="96">
        <v>1163</v>
      </c>
      <c r="B1164" s="62" t="s">
        <v>66</v>
      </c>
      <c r="C1164" s="73" t="s">
        <v>3022</v>
      </c>
      <c r="D1164" s="63" t="s">
        <v>3861</v>
      </c>
      <c r="E1164" s="64">
        <v>46177</v>
      </c>
      <c r="F1164" s="65" t="str">
        <f t="shared" si="121"/>
        <v>Jun</v>
      </c>
      <c r="G1164" s="65">
        <v>2026</v>
      </c>
      <c r="H1164" s="63" t="s">
        <v>134</v>
      </c>
      <c r="I1164" s="61" t="str">
        <f>_xlfn.XLOOKUP(H1164,[1]Heads!A:A,[1]Heads!B:B)</f>
        <v>Crime  Against Women</v>
      </c>
      <c r="J1164" s="61" t="str">
        <f>_xlfn.XLOOKUP(I1164,[1]Heads!B:B,[1]Heads!C:C)</f>
        <v>IPC</v>
      </c>
      <c r="K1164" s="28"/>
      <c r="L1164" s="61"/>
      <c r="M1164" s="28"/>
      <c r="N1164" s="96" t="s">
        <v>3196</v>
      </c>
      <c r="O1164" s="61"/>
      <c r="P1164" s="28"/>
      <c r="Q1164" s="61"/>
      <c r="R1164" s="104" t="s">
        <v>141</v>
      </c>
      <c r="S1164" s="104" t="s">
        <v>2664</v>
      </c>
      <c r="T1164" s="98">
        <v>46300</v>
      </c>
      <c r="U1164" s="133" t="s">
        <v>3862</v>
      </c>
      <c r="V1164" s="60" t="s">
        <v>34</v>
      </c>
      <c r="W1164" s="9">
        <f t="shared" ca="1" si="119"/>
        <v>134</v>
      </c>
      <c r="X1164" s="9" t="str">
        <f t="shared" ca="1" si="120"/>
        <v>Above 3 Months</v>
      </c>
      <c r="Y1164" s="9">
        <f t="shared" ca="1" si="122"/>
        <v>11</v>
      </c>
      <c r="Z1164" s="9" t="str">
        <f t="shared" ca="1" si="123"/>
        <v>Below 45 Days</v>
      </c>
      <c r="AA1164" s="61"/>
      <c r="AB1164" s="62" t="str">
        <f t="shared" si="115"/>
        <v>Itchapuram Rural,'48/2026'</v>
      </c>
      <c r="AC1164" s="97" t="str">
        <f t="shared" ca="1" si="124"/>
        <v>Above 3 Months</v>
      </c>
    </row>
    <row r="1165" spans="1:29" ht="23.25" customHeight="1" x14ac:dyDescent="0.25">
      <c r="A1165" s="96">
        <v>1164</v>
      </c>
      <c r="B1165" s="62" t="s">
        <v>42</v>
      </c>
      <c r="C1165" s="73" t="s">
        <v>3803</v>
      </c>
      <c r="D1165" s="63" t="s">
        <v>600</v>
      </c>
      <c r="E1165" s="64">
        <v>46178</v>
      </c>
      <c r="F1165" s="65" t="str">
        <f t="shared" si="121"/>
        <v>Jun</v>
      </c>
      <c r="G1165" s="65">
        <v>2026</v>
      </c>
      <c r="H1165" s="63" t="s">
        <v>48</v>
      </c>
      <c r="I1165" s="61" t="str">
        <f>_xlfn.XLOOKUP(H1165,[1]Heads!A:A,[1]Heads!B:B)</f>
        <v>Property Offences</v>
      </c>
      <c r="J1165" s="61" t="str">
        <f>_xlfn.XLOOKUP(I1165,[1]Heads!B:B,[1]Heads!C:C)</f>
        <v>IPC</v>
      </c>
      <c r="K1165" s="28"/>
      <c r="L1165" s="61"/>
      <c r="M1165" s="28"/>
      <c r="N1165" s="96" t="s">
        <v>3196</v>
      </c>
      <c r="O1165" s="61"/>
      <c r="P1165" s="28"/>
      <c r="Q1165" s="61"/>
      <c r="R1165" s="104" t="s">
        <v>112</v>
      </c>
      <c r="S1165" s="104" t="s">
        <v>112</v>
      </c>
      <c r="T1165" s="98"/>
      <c r="U1165" s="133" t="s">
        <v>3870</v>
      </c>
      <c r="V1165" s="60" t="s">
        <v>34</v>
      </c>
      <c r="W1165" s="9">
        <f t="shared" ca="1" si="119"/>
        <v>133</v>
      </c>
      <c r="X1165" s="9" t="str">
        <f t="shared" ca="1" si="120"/>
        <v>Above 3 Months</v>
      </c>
      <c r="Y1165" s="9" t="str">
        <f t="shared" ca="1" si="122"/>
        <v/>
      </c>
      <c r="Z1165" s="9" t="str">
        <f t="shared" ca="1" si="123"/>
        <v/>
      </c>
      <c r="AA1165" s="61"/>
      <c r="AB1165" s="62" t="str">
        <f t="shared" si="115"/>
        <v>Narasannapeta,'153/2026'</v>
      </c>
      <c r="AC1165" s="97" t="str">
        <f t="shared" ca="1" si="124"/>
        <v>Above 3 Months</v>
      </c>
    </row>
    <row r="1166" spans="1:29" ht="23.25" customHeight="1" x14ac:dyDescent="0.25">
      <c r="A1166" s="96">
        <v>1165</v>
      </c>
      <c r="B1166" s="62" t="s">
        <v>109</v>
      </c>
      <c r="C1166" s="73" t="s">
        <v>2986</v>
      </c>
      <c r="D1166" s="63" t="s">
        <v>264</v>
      </c>
      <c r="E1166" s="64">
        <v>46179</v>
      </c>
      <c r="F1166" s="65" t="str">
        <f t="shared" si="121"/>
        <v>Jun</v>
      </c>
      <c r="G1166" s="65">
        <v>2026</v>
      </c>
      <c r="H1166" s="63" t="s">
        <v>59</v>
      </c>
      <c r="I1166" s="61" t="str">
        <f>_xlfn.XLOOKUP(H1166,[1]Heads!A:A,[1]Heads!B:B)</f>
        <v>Missing Cases</v>
      </c>
      <c r="J1166" s="61" t="str">
        <f>_xlfn.XLOOKUP(I1166,[1]Heads!B:B,[1]Heads!C:C)</f>
        <v>Missing</v>
      </c>
      <c r="K1166" s="28"/>
      <c r="L1166" s="61"/>
      <c r="M1166" s="28"/>
      <c r="N1166" s="96" t="s">
        <v>3196</v>
      </c>
      <c r="O1166" s="61"/>
      <c r="P1166" s="28"/>
      <c r="Q1166" s="61"/>
      <c r="R1166" s="104" t="s">
        <v>112</v>
      </c>
      <c r="S1166" s="104" t="s">
        <v>112</v>
      </c>
      <c r="T1166" s="98"/>
      <c r="U1166" s="133" t="s">
        <v>3875</v>
      </c>
      <c r="V1166" s="60" t="s">
        <v>34</v>
      </c>
      <c r="W1166" s="9">
        <f t="shared" ca="1" si="119"/>
        <v>132</v>
      </c>
      <c r="X1166" s="9" t="str">
        <f t="shared" ca="1" si="120"/>
        <v>Above 3 Months</v>
      </c>
      <c r="Y1166" s="9" t="str">
        <f t="shared" ca="1" si="122"/>
        <v/>
      </c>
      <c r="Z1166" s="9" t="str">
        <f t="shared" ca="1" si="123"/>
        <v/>
      </c>
      <c r="AA1166" s="61"/>
      <c r="AB1166" s="62" t="str">
        <f t="shared" si="115"/>
        <v>Burja,'39/2026'</v>
      </c>
      <c r="AC1166" s="97" t="str">
        <f t="shared" ca="1" si="124"/>
        <v>Above 3 Months</v>
      </c>
    </row>
    <row r="1167" spans="1:29" ht="23.25" customHeight="1" x14ac:dyDescent="0.25">
      <c r="A1167" s="96">
        <v>1166</v>
      </c>
      <c r="B1167" s="62" t="s">
        <v>55</v>
      </c>
      <c r="C1167" s="73" t="s">
        <v>3049</v>
      </c>
      <c r="D1167" s="63" t="s">
        <v>3878</v>
      </c>
      <c r="E1167" s="64">
        <v>46179</v>
      </c>
      <c r="F1167" s="65" t="str">
        <f t="shared" si="121"/>
        <v>Jun</v>
      </c>
      <c r="G1167" s="65">
        <v>2026</v>
      </c>
      <c r="H1167" s="63" t="s">
        <v>39</v>
      </c>
      <c r="I1167" s="61" t="str">
        <f>_xlfn.XLOOKUP(H1167,[1]Heads!A:A,[1]Heads!B:B)</f>
        <v>Other IPC</v>
      </c>
      <c r="J1167" s="61" t="str">
        <f>_xlfn.XLOOKUP(I1167,[1]Heads!B:B,[1]Heads!C:C)</f>
        <v>IPC</v>
      </c>
      <c r="K1167" s="28"/>
      <c r="L1167" s="61"/>
      <c r="M1167" s="28"/>
      <c r="N1167" s="96" t="s">
        <v>3196</v>
      </c>
      <c r="O1167" s="61"/>
      <c r="P1167" s="28"/>
      <c r="Q1167" s="61"/>
      <c r="R1167" s="104" t="s">
        <v>141</v>
      </c>
      <c r="S1167" s="104" t="s">
        <v>141</v>
      </c>
      <c r="T1167" s="98"/>
      <c r="U1167" s="133" t="s">
        <v>3879</v>
      </c>
      <c r="V1167" s="60" t="s">
        <v>34</v>
      </c>
      <c r="W1167" s="9">
        <f t="shared" ca="1" si="119"/>
        <v>132</v>
      </c>
      <c r="X1167" s="9" t="str">
        <f t="shared" ca="1" si="120"/>
        <v>Above 3 Months</v>
      </c>
      <c r="Y1167" s="9" t="str">
        <f t="shared" ca="1" si="122"/>
        <v/>
      </c>
      <c r="Z1167" s="9" t="str">
        <f t="shared" ca="1" si="123"/>
        <v/>
      </c>
      <c r="AA1167" s="61"/>
      <c r="AB1167" s="62" t="str">
        <f t="shared" si="115"/>
        <v>Hiramandalam,'51/2026'</v>
      </c>
      <c r="AC1167" s="97" t="str">
        <f t="shared" ca="1" si="124"/>
        <v>Above 3 Months</v>
      </c>
    </row>
    <row r="1168" spans="1:29" ht="23.25" customHeight="1" x14ac:dyDescent="0.25">
      <c r="A1168" s="96">
        <v>1167</v>
      </c>
      <c r="B1168" s="62" t="s">
        <v>89</v>
      </c>
      <c r="C1168" s="73" t="s">
        <v>3295</v>
      </c>
      <c r="D1168" s="63" t="s">
        <v>1315</v>
      </c>
      <c r="E1168" s="64">
        <v>46179</v>
      </c>
      <c r="F1168" s="65" t="str">
        <f t="shared" si="121"/>
        <v>Jun</v>
      </c>
      <c r="G1168" s="65">
        <v>2026</v>
      </c>
      <c r="H1168" s="63" t="s">
        <v>70</v>
      </c>
      <c r="I1168" s="61" t="str">
        <f>_xlfn.XLOOKUP(H1168,[1]Heads!A:A,[1]Heads!B:B)</f>
        <v>174 CrPC</v>
      </c>
      <c r="J1168" s="61" t="str">
        <f>_xlfn.XLOOKUP(I1168,[1]Heads!B:B,[1]Heads!C:C)</f>
        <v>174 CrPC</v>
      </c>
      <c r="K1168" s="28"/>
      <c r="L1168" s="61"/>
      <c r="M1168" s="28"/>
      <c r="N1168" s="96" t="s">
        <v>3196</v>
      </c>
      <c r="O1168" s="61"/>
      <c r="P1168" s="28"/>
      <c r="Q1168" s="61"/>
      <c r="R1168" s="104" t="s">
        <v>112</v>
      </c>
      <c r="S1168" s="104" t="s">
        <v>112</v>
      </c>
      <c r="T1168" s="98"/>
      <c r="U1168" s="133" t="s">
        <v>3886</v>
      </c>
      <c r="V1168" s="60" t="s">
        <v>34</v>
      </c>
      <c r="W1168" s="9">
        <f t="shared" ca="1" si="119"/>
        <v>132</v>
      </c>
      <c r="X1168" s="9" t="str">
        <f t="shared" ca="1" si="120"/>
        <v>Above 3 Months</v>
      </c>
      <c r="Y1168" s="9" t="str">
        <f t="shared" ca="1" si="122"/>
        <v/>
      </c>
      <c r="Z1168" s="9" t="str">
        <f t="shared" ca="1" si="123"/>
        <v/>
      </c>
      <c r="AA1168" s="61"/>
      <c r="AB1168" s="62" t="str">
        <f t="shared" si="115"/>
        <v>Kotabommali,'112/2026'</v>
      </c>
      <c r="AC1168" s="97" t="str">
        <f t="shared" ca="1" si="124"/>
        <v>Above 3 Months</v>
      </c>
    </row>
    <row r="1169" spans="1:29" ht="23.25" customHeight="1" x14ac:dyDescent="0.25">
      <c r="A1169" s="96">
        <v>1168</v>
      </c>
      <c r="B1169" s="62" t="s">
        <v>47</v>
      </c>
      <c r="C1169" s="73" t="s">
        <v>3159</v>
      </c>
      <c r="D1169" s="63" t="s">
        <v>1027</v>
      </c>
      <c r="E1169" s="64">
        <v>46180</v>
      </c>
      <c r="F1169" s="65" t="str">
        <f t="shared" si="121"/>
        <v>Jun</v>
      </c>
      <c r="G1169" s="65">
        <v>2026</v>
      </c>
      <c r="H1169" s="63" t="s">
        <v>48</v>
      </c>
      <c r="I1169" s="61" t="str">
        <f>_xlfn.XLOOKUP(H1169,[1]Heads!A:A,[1]Heads!B:B)</f>
        <v>Property Offences</v>
      </c>
      <c r="J1169" s="61" t="str">
        <f>_xlfn.XLOOKUP(I1169,[1]Heads!B:B,[1]Heads!C:C)</f>
        <v>IPC</v>
      </c>
      <c r="K1169" s="28"/>
      <c r="L1169" s="61"/>
      <c r="M1169" s="28"/>
      <c r="N1169" s="96" t="s">
        <v>3196</v>
      </c>
      <c r="O1169" s="61"/>
      <c r="P1169" s="28"/>
      <c r="Q1169" s="61"/>
      <c r="R1169" s="104" t="s">
        <v>112</v>
      </c>
      <c r="S1169" s="104" t="s">
        <v>112</v>
      </c>
      <c r="T1169" s="98"/>
      <c r="U1169" s="133" t="s">
        <v>3895</v>
      </c>
      <c r="V1169" s="60" t="s">
        <v>34</v>
      </c>
      <c r="W1169" s="9">
        <f t="shared" ca="1" si="119"/>
        <v>131</v>
      </c>
      <c r="X1169" s="9" t="str">
        <f t="shared" ca="1" si="120"/>
        <v>Above 3 Months</v>
      </c>
      <c r="Y1169" s="9" t="str">
        <f t="shared" ca="1" si="122"/>
        <v/>
      </c>
      <c r="Z1169" s="9" t="str">
        <f t="shared" ca="1" si="123"/>
        <v/>
      </c>
      <c r="AA1169" s="61"/>
      <c r="AB1169" s="62" t="str">
        <f t="shared" si="115"/>
        <v>Amadalavalasa,'93/2026'</v>
      </c>
      <c r="AC1169" s="97" t="str">
        <f t="shared" ca="1" si="124"/>
        <v>Above 3 Months</v>
      </c>
    </row>
    <row r="1170" spans="1:29" ht="23.25" customHeight="1" x14ac:dyDescent="0.25">
      <c r="A1170" s="96">
        <v>1169</v>
      </c>
      <c r="B1170" s="62" t="s">
        <v>66</v>
      </c>
      <c r="C1170" s="73" t="s">
        <v>3025</v>
      </c>
      <c r="D1170" s="63" t="s">
        <v>3896</v>
      </c>
      <c r="E1170" s="64">
        <v>46180</v>
      </c>
      <c r="F1170" s="65" t="str">
        <f t="shared" si="121"/>
        <v>Jun</v>
      </c>
      <c r="G1170" s="65">
        <v>2026</v>
      </c>
      <c r="H1170" s="63" t="s">
        <v>39</v>
      </c>
      <c r="I1170" s="61" t="str">
        <f>_xlfn.XLOOKUP(H1170,[1]Heads!A:A,[1]Heads!B:B)</f>
        <v>Other IPC</v>
      </c>
      <c r="J1170" s="61" t="str">
        <f>_xlfn.XLOOKUP(I1170,[1]Heads!B:B,[1]Heads!C:C)</f>
        <v>IPC</v>
      </c>
      <c r="K1170" s="28"/>
      <c r="L1170" s="61"/>
      <c r="M1170" s="28"/>
      <c r="N1170" s="96" t="s">
        <v>3196</v>
      </c>
      <c r="O1170" s="61"/>
      <c r="P1170" s="28"/>
      <c r="Q1170" s="61"/>
      <c r="R1170" s="104" t="s">
        <v>50</v>
      </c>
      <c r="S1170" s="104" t="s">
        <v>50</v>
      </c>
      <c r="T1170" s="98"/>
      <c r="U1170" s="133" t="s">
        <v>3897</v>
      </c>
      <c r="V1170" s="60" t="s">
        <v>34</v>
      </c>
      <c r="W1170" s="9">
        <f t="shared" ca="1" si="119"/>
        <v>131</v>
      </c>
      <c r="X1170" s="9" t="str">
        <f t="shared" ca="1" si="120"/>
        <v>Above 3 Months</v>
      </c>
      <c r="Y1170" s="9" t="str">
        <f t="shared" ca="1" si="122"/>
        <v/>
      </c>
      <c r="Z1170" s="9" t="str">
        <f t="shared" ca="1" si="123"/>
        <v/>
      </c>
      <c r="AA1170" s="61"/>
      <c r="AB1170" s="62" t="str">
        <f t="shared" si="115"/>
        <v>Itchapuram Rural,'50/2026'</v>
      </c>
      <c r="AC1170" s="97" t="str">
        <f t="shared" ca="1" si="124"/>
        <v>Above 3 Months</v>
      </c>
    </row>
    <row r="1171" spans="1:29" ht="23.25" customHeight="1" x14ac:dyDescent="0.25">
      <c r="A1171" s="96">
        <v>1170</v>
      </c>
      <c r="B1171" s="62" t="s">
        <v>114</v>
      </c>
      <c r="C1171" s="73" t="s">
        <v>3134</v>
      </c>
      <c r="D1171" s="63" t="s">
        <v>3898</v>
      </c>
      <c r="E1171" s="64">
        <v>46180</v>
      </c>
      <c r="F1171" s="65" t="str">
        <f t="shared" si="121"/>
        <v>Jun</v>
      </c>
      <c r="G1171" s="65">
        <v>2026</v>
      </c>
      <c r="H1171" s="63" t="s">
        <v>39</v>
      </c>
      <c r="I1171" s="61" t="str">
        <f>_xlfn.XLOOKUP(H1171,[1]Heads!A:A,[1]Heads!B:B)</f>
        <v>Other IPC</v>
      </c>
      <c r="J1171" s="61" t="str">
        <f>_xlfn.XLOOKUP(I1171,[1]Heads!B:B,[1]Heads!C:C)</f>
        <v>IPC</v>
      </c>
      <c r="K1171" s="28"/>
      <c r="L1171" s="61"/>
      <c r="M1171" s="28"/>
      <c r="N1171" s="96" t="s">
        <v>3196</v>
      </c>
      <c r="O1171" s="61"/>
      <c r="P1171" s="28"/>
      <c r="Q1171" s="61"/>
      <c r="R1171" s="104" t="s">
        <v>50</v>
      </c>
      <c r="S1171" s="104" t="s">
        <v>50</v>
      </c>
      <c r="T1171" s="98"/>
      <c r="U1171" s="133" t="s">
        <v>3899</v>
      </c>
      <c r="V1171" s="60" t="s">
        <v>34</v>
      </c>
      <c r="W1171" s="9">
        <f t="shared" ca="1" si="119"/>
        <v>131</v>
      </c>
      <c r="X1171" s="9" t="str">
        <f t="shared" ca="1" si="120"/>
        <v>Above 3 Months</v>
      </c>
      <c r="Y1171" s="9" t="str">
        <f t="shared" ca="1" si="122"/>
        <v/>
      </c>
      <c r="Z1171" s="9" t="str">
        <f t="shared" ca="1" si="123"/>
        <v/>
      </c>
      <c r="AA1171" s="61"/>
      <c r="AB1171" s="62" t="str">
        <f t="shared" si="115"/>
        <v>Mandasa,'87/2026'</v>
      </c>
      <c r="AC1171" s="97" t="str">
        <f t="shared" ca="1" si="124"/>
        <v>Above 3 Months</v>
      </c>
    </row>
    <row r="1172" spans="1:29" ht="23.25" customHeight="1" x14ac:dyDescent="0.25">
      <c r="A1172" s="96">
        <v>1171</v>
      </c>
      <c r="B1172" s="62" t="s">
        <v>104</v>
      </c>
      <c r="C1172" s="73" t="s">
        <v>3098</v>
      </c>
      <c r="D1172" s="63" t="s">
        <v>1634</v>
      </c>
      <c r="E1172" s="64">
        <v>46181</v>
      </c>
      <c r="F1172" s="65" t="str">
        <f t="shared" si="121"/>
        <v>Jun</v>
      </c>
      <c r="G1172" s="65">
        <v>2026</v>
      </c>
      <c r="H1172" s="63" t="s">
        <v>94</v>
      </c>
      <c r="I1172" s="61" t="str">
        <f>_xlfn.XLOOKUP(H1172,[1]Heads!A:A,[1]Heads!B:B)</f>
        <v>Cyber Crime offences</v>
      </c>
      <c r="J1172" s="61" t="str">
        <f>_xlfn.XLOOKUP(I1172,[1]Heads!B:B,[1]Heads!C:C)</f>
        <v>IPC</v>
      </c>
      <c r="K1172" s="28"/>
      <c r="L1172" s="61"/>
      <c r="M1172" s="28"/>
      <c r="N1172" s="96" t="s">
        <v>3196</v>
      </c>
      <c r="O1172" s="61"/>
      <c r="P1172" s="28"/>
      <c r="Q1172" s="61"/>
      <c r="R1172" s="104" t="s">
        <v>112</v>
      </c>
      <c r="S1172" s="104" t="s">
        <v>112</v>
      </c>
      <c r="T1172" s="98"/>
      <c r="U1172" s="133" t="s">
        <v>3905</v>
      </c>
      <c r="V1172" s="60" t="s">
        <v>34</v>
      </c>
      <c r="W1172" s="9">
        <f t="shared" ca="1" si="119"/>
        <v>130</v>
      </c>
      <c r="X1172" s="9" t="str">
        <f t="shared" ca="1" si="120"/>
        <v>Above 3 Months</v>
      </c>
      <c r="Y1172" s="9" t="str">
        <f t="shared" ca="1" si="122"/>
        <v/>
      </c>
      <c r="Z1172" s="9" t="str">
        <f t="shared" ca="1" si="123"/>
        <v/>
      </c>
      <c r="AA1172" s="61"/>
      <c r="AB1172" s="62" t="str">
        <f t="shared" si="115"/>
        <v>Laveru,'75/2026'</v>
      </c>
      <c r="AC1172" s="97" t="str">
        <f t="shared" ca="1" si="124"/>
        <v>Above 3 Months</v>
      </c>
    </row>
    <row r="1173" spans="1:29" ht="23.25" customHeight="1" x14ac:dyDescent="0.25">
      <c r="A1173" s="96">
        <v>1172</v>
      </c>
      <c r="B1173" s="62" t="s">
        <v>42</v>
      </c>
      <c r="C1173" s="73" t="s">
        <v>3908</v>
      </c>
      <c r="D1173" s="63" t="s">
        <v>1315</v>
      </c>
      <c r="E1173" s="64">
        <v>46181</v>
      </c>
      <c r="F1173" s="65" t="str">
        <f t="shared" si="121"/>
        <v>Jun</v>
      </c>
      <c r="G1173" s="65">
        <v>2026</v>
      </c>
      <c r="H1173" s="63" t="s">
        <v>70</v>
      </c>
      <c r="I1173" s="61" t="str">
        <f>_xlfn.XLOOKUP(H1173,[1]Heads!A:A,[1]Heads!B:B)</f>
        <v>174 CrPC</v>
      </c>
      <c r="J1173" s="61" t="str">
        <f>_xlfn.XLOOKUP(I1173,[1]Heads!B:B,[1]Heads!C:C)</f>
        <v>174 CrPC</v>
      </c>
      <c r="K1173" s="28"/>
      <c r="L1173" s="61"/>
      <c r="M1173" s="28"/>
      <c r="N1173" s="96" t="s">
        <v>3196</v>
      </c>
      <c r="O1173" s="61"/>
      <c r="P1173" s="28"/>
      <c r="Q1173" s="61"/>
      <c r="R1173" s="104" t="s">
        <v>173</v>
      </c>
      <c r="S1173" s="104" t="s">
        <v>112</v>
      </c>
      <c r="T1173" s="98"/>
      <c r="U1173" s="133" t="s">
        <v>3909</v>
      </c>
      <c r="V1173" s="60" t="s">
        <v>34</v>
      </c>
      <c r="W1173" s="9">
        <f t="shared" ca="1" si="119"/>
        <v>130</v>
      </c>
      <c r="X1173" s="9" t="str">
        <f t="shared" ca="1" si="120"/>
        <v>Above 3 Months</v>
      </c>
      <c r="Y1173" s="9" t="str">
        <f t="shared" ca="1" si="122"/>
        <v/>
      </c>
      <c r="Z1173" s="9" t="str">
        <f t="shared" ca="1" si="123"/>
        <v/>
      </c>
      <c r="AA1173" s="61"/>
      <c r="AB1173" s="62" t="str">
        <f t="shared" si="115"/>
        <v>Narasannapeta,'157/2026'</v>
      </c>
      <c r="AC1173" s="97" t="str">
        <f t="shared" ca="1" si="124"/>
        <v>Above 3 Months</v>
      </c>
    </row>
    <row r="1174" spans="1:29" ht="23.25" customHeight="1" x14ac:dyDescent="0.25">
      <c r="A1174" s="96">
        <v>1173</v>
      </c>
      <c r="B1174" s="62" t="s">
        <v>28</v>
      </c>
      <c r="C1174" s="73" t="s">
        <v>3088</v>
      </c>
      <c r="D1174" s="63" t="s">
        <v>3912</v>
      </c>
      <c r="E1174" s="64">
        <v>46181</v>
      </c>
      <c r="F1174" s="65" t="str">
        <f t="shared" si="121"/>
        <v>Jun</v>
      </c>
      <c r="G1174" s="65">
        <v>2026</v>
      </c>
      <c r="H1174" s="63" t="s">
        <v>94</v>
      </c>
      <c r="I1174" s="61" t="str">
        <f>_xlfn.XLOOKUP(H1174,[1]Heads!A:A,[1]Heads!B:B)</f>
        <v>Cyber Crime offences</v>
      </c>
      <c r="J1174" s="61" t="str">
        <f>_xlfn.XLOOKUP(I1174,[1]Heads!B:B,[1]Heads!C:C)</f>
        <v>IPC</v>
      </c>
      <c r="K1174" s="28"/>
      <c r="L1174" s="61"/>
      <c r="M1174" s="28"/>
      <c r="N1174" s="96" t="s">
        <v>3196</v>
      </c>
      <c r="O1174" s="61"/>
      <c r="P1174" s="28"/>
      <c r="Q1174" s="61"/>
      <c r="R1174" s="104" t="s">
        <v>128</v>
      </c>
      <c r="S1174" s="104" t="s">
        <v>112</v>
      </c>
      <c r="T1174" s="98"/>
      <c r="U1174" s="133" t="s">
        <v>3913</v>
      </c>
      <c r="V1174" s="60" t="s">
        <v>34</v>
      </c>
      <c r="W1174" s="9">
        <f t="shared" ca="1" si="119"/>
        <v>130</v>
      </c>
      <c r="X1174" s="9" t="str">
        <f t="shared" ca="1" si="120"/>
        <v>Above 3 Months</v>
      </c>
      <c r="Y1174" s="9" t="str">
        <f t="shared" ca="1" si="122"/>
        <v/>
      </c>
      <c r="Z1174" s="9" t="str">
        <f t="shared" ca="1" si="123"/>
        <v/>
      </c>
      <c r="AA1174" s="61"/>
      <c r="AB1174" s="62" t="str">
        <f t="shared" si="115"/>
        <v>Srikakulam II Town,'81/2026'</v>
      </c>
      <c r="AC1174" s="97" t="str">
        <f t="shared" ca="1" si="124"/>
        <v>Above 3 Months</v>
      </c>
    </row>
    <row r="1175" spans="1:29" ht="23.25" customHeight="1" x14ac:dyDescent="0.25">
      <c r="A1175" s="96">
        <v>1174</v>
      </c>
      <c r="B1175" s="62" t="s">
        <v>38</v>
      </c>
      <c r="C1175" s="73" t="s">
        <v>3414</v>
      </c>
      <c r="D1175" s="63" t="s">
        <v>1315</v>
      </c>
      <c r="E1175" s="64">
        <v>46182</v>
      </c>
      <c r="F1175" s="65" t="str">
        <f t="shared" si="121"/>
        <v>Jun</v>
      </c>
      <c r="G1175" s="65">
        <v>2026</v>
      </c>
      <c r="H1175" s="63" t="s">
        <v>70</v>
      </c>
      <c r="I1175" s="61" t="str">
        <f>_xlfn.XLOOKUP(H1175,[1]Heads!A:A,[1]Heads!B:B)</f>
        <v>174 CrPC</v>
      </c>
      <c r="J1175" s="61" t="str">
        <f>_xlfn.XLOOKUP(I1175,[1]Heads!B:B,[1]Heads!C:C)</f>
        <v>174 CrPC</v>
      </c>
      <c r="K1175" s="28"/>
      <c r="L1175" s="61"/>
      <c r="M1175" s="28"/>
      <c r="N1175" s="96" t="s">
        <v>3196</v>
      </c>
      <c r="O1175" s="61"/>
      <c r="P1175" s="28"/>
      <c r="Q1175" s="61"/>
      <c r="R1175" s="104" t="s">
        <v>173</v>
      </c>
      <c r="S1175" s="104" t="s">
        <v>173</v>
      </c>
      <c r="T1175" s="98">
        <v>46193</v>
      </c>
      <c r="U1175" s="133" t="s">
        <v>3918</v>
      </c>
      <c r="V1175" s="60" t="s">
        <v>34</v>
      </c>
      <c r="W1175" s="9">
        <f t="shared" ca="1" si="119"/>
        <v>129</v>
      </c>
      <c r="X1175" s="9" t="str">
        <f t="shared" ca="1" si="120"/>
        <v>Above 3 Months</v>
      </c>
      <c r="Y1175" s="9">
        <f t="shared" ca="1" si="122"/>
        <v>118</v>
      </c>
      <c r="Z1175" s="9" t="str">
        <f t="shared" ca="1" si="123"/>
        <v>Above 3 Months</v>
      </c>
      <c r="AA1175" s="61"/>
      <c r="AB1175" s="62" t="str">
        <f t="shared" si="115"/>
        <v>Etcherla,'118/2026'</v>
      </c>
      <c r="AC1175" s="97" t="str">
        <f t="shared" ca="1" si="124"/>
        <v>Above 3 Months</v>
      </c>
    </row>
    <row r="1176" spans="1:29" ht="23.25" customHeight="1" x14ac:dyDescent="0.25">
      <c r="A1176" s="96">
        <v>1175</v>
      </c>
      <c r="B1176" s="62" t="s">
        <v>89</v>
      </c>
      <c r="C1176" s="73" t="s">
        <v>3386</v>
      </c>
      <c r="D1176" s="63" t="s">
        <v>980</v>
      </c>
      <c r="E1176" s="64">
        <v>46182</v>
      </c>
      <c r="F1176" s="65" t="str">
        <f t="shared" si="121"/>
        <v>Jun</v>
      </c>
      <c r="G1176" s="65">
        <v>2026</v>
      </c>
      <c r="H1176" s="63" t="s">
        <v>77</v>
      </c>
      <c r="I1176" s="61" t="str">
        <f>_xlfn.XLOOKUP(H1176,[1]Heads!A:A,[1]Heads!B:B)</f>
        <v>Road Accidents</v>
      </c>
      <c r="J1176" s="61" t="str">
        <f>_xlfn.XLOOKUP(I1176,[1]Heads!B:B,[1]Heads!C:C)</f>
        <v>IPC</v>
      </c>
      <c r="K1176" s="28"/>
      <c r="L1176" s="61"/>
      <c r="M1176" s="28"/>
      <c r="N1176" s="96" t="s">
        <v>3196</v>
      </c>
      <c r="O1176" s="61"/>
      <c r="P1176" s="28"/>
      <c r="Q1176" s="61"/>
      <c r="R1176" s="104" t="s">
        <v>112</v>
      </c>
      <c r="S1176" s="104" t="s">
        <v>112</v>
      </c>
      <c r="T1176" s="98"/>
      <c r="U1176" s="133" t="s">
        <v>3919</v>
      </c>
      <c r="V1176" s="60" t="s">
        <v>34</v>
      </c>
      <c r="W1176" s="9">
        <f t="shared" ca="1" si="119"/>
        <v>129</v>
      </c>
      <c r="X1176" s="9" t="str">
        <f t="shared" ca="1" si="120"/>
        <v>Above 3 Months</v>
      </c>
      <c r="Y1176" s="9" t="str">
        <f t="shared" ca="1" si="122"/>
        <v/>
      </c>
      <c r="Z1176" s="9" t="str">
        <f t="shared" ca="1" si="123"/>
        <v/>
      </c>
      <c r="AA1176" s="61"/>
      <c r="AB1176" s="62" t="str">
        <f t="shared" si="115"/>
        <v>Kotabommali,'114/2026'</v>
      </c>
      <c r="AC1176" s="97" t="str">
        <f t="shared" ca="1" si="124"/>
        <v>Above 3 Months</v>
      </c>
    </row>
    <row r="1177" spans="1:29" ht="23.25" customHeight="1" x14ac:dyDescent="0.25">
      <c r="A1177" s="96">
        <v>1176</v>
      </c>
      <c r="B1177" s="62" t="s">
        <v>58</v>
      </c>
      <c r="C1177" s="73" t="s">
        <v>2974</v>
      </c>
      <c r="D1177" s="63" t="s">
        <v>1354</v>
      </c>
      <c r="E1177" s="64">
        <v>46182</v>
      </c>
      <c r="F1177" s="65" t="str">
        <f t="shared" si="121"/>
        <v>Jun</v>
      </c>
      <c r="G1177" s="65">
        <v>2026</v>
      </c>
      <c r="H1177" s="63" t="s">
        <v>103</v>
      </c>
      <c r="I1177" s="61" t="str">
        <f>_xlfn.XLOOKUP(H1177,[1]Heads!A:A,[1]Heads!B:B)</f>
        <v>Property Offences</v>
      </c>
      <c r="J1177" s="61" t="str">
        <f>_xlfn.XLOOKUP(I1177,[1]Heads!B:B,[1]Heads!C:C)</f>
        <v>IPC</v>
      </c>
      <c r="K1177" s="28"/>
      <c r="L1177" s="61"/>
      <c r="M1177" s="28"/>
      <c r="N1177" s="96" t="s">
        <v>3196</v>
      </c>
      <c r="O1177" s="61"/>
      <c r="P1177" s="28"/>
      <c r="Q1177" s="61"/>
      <c r="R1177" s="104" t="s">
        <v>112</v>
      </c>
      <c r="S1177" s="104" t="s">
        <v>50</v>
      </c>
      <c r="T1177" s="98"/>
      <c r="U1177" s="133" t="s">
        <v>3923</v>
      </c>
      <c r="V1177" s="60" t="s">
        <v>34</v>
      </c>
      <c r="W1177" s="9">
        <f t="shared" ca="1" si="119"/>
        <v>129</v>
      </c>
      <c r="X1177" s="9" t="str">
        <f t="shared" ca="1" si="120"/>
        <v>Above 3 Months</v>
      </c>
      <c r="Y1177" s="9" t="str">
        <f t="shared" ca="1" si="122"/>
        <v/>
      </c>
      <c r="Z1177" s="9" t="str">
        <f t="shared" ca="1" si="123"/>
        <v/>
      </c>
      <c r="AA1177" s="61"/>
      <c r="AB1177" s="62" t="str">
        <f t="shared" si="115"/>
        <v>Meliaputti,'36/2026'</v>
      </c>
      <c r="AC1177" s="97" t="str">
        <f t="shared" ca="1" si="124"/>
        <v>Above 3 Months</v>
      </c>
    </row>
    <row r="1178" spans="1:29" ht="23.25" customHeight="1" x14ac:dyDescent="0.25">
      <c r="A1178" s="96">
        <v>1177</v>
      </c>
      <c r="B1178" s="62" t="s">
        <v>28</v>
      </c>
      <c r="C1178" s="73" t="s">
        <v>3278</v>
      </c>
      <c r="D1178" s="63" t="s">
        <v>3926</v>
      </c>
      <c r="E1178" s="64">
        <v>46182</v>
      </c>
      <c r="F1178" s="65" t="str">
        <f t="shared" si="121"/>
        <v>Jun</v>
      </c>
      <c r="G1178" s="65">
        <v>2026</v>
      </c>
      <c r="H1178" s="63" t="s">
        <v>29</v>
      </c>
      <c r="I1178" s="61" t="str">
        <f>_xlfn.XLOOKUP(H1178,[1]Heads!A:A,[1]Heads!B:B)</f>
        <v>White Collar Offences</v>
      </c>
      <c r="J1178" s="61" t="str">
        <f>_xlfn.XLOOKUP(I1178,[1]Heads!B:B,[1]Heads!C:C)</f>
        <v>IPC</v>
      </c>
      <c r="K1178" s="28"/>
      <c r="L1178" s="61"/>
      <c r="M1178" s="28"/>
      <c r="N1178" s="96" t="s">
        <v>3196</v>
      </c>
      <c r="O1178" s="61"/>
      <c r="P1178" s="28"/>
      <c r="Q1178" s="61"/>
      <c r="R1178" s="104" t="s">
        <v>139</v>
      </c>
      <c r="S1178" s="104" t="s">
        <v>139</v>
      </c>
      <c r="T1178" s="98">
        <v>46192</v>
      </c>
      <c r="U1178" s="133" t="s">
        <v>3927</v>
      </c>
      <c r="V1178" s="60" t="s">
        <v>34</v>
      </c>
      <c r="W1178" s="9">
        <f t="shared" ca="1" si="119"/>
        <v>129</v>
      </c>
      <c r="X1178" s="9" t="str">
        <f t="shared" ca="1" si="120"/>
        <v>Above 3 Months</v>
      </c>
      <c r="Y1178" s="9">
        <f t="shared" ca="1" si="122"/>
        <v>119</v>
      </c>
      <c r="Z1178" s="9" t="str">
        <f t="shared" ca="1" si="123"/>
        <v>Above 3 Months</v>
      </c>
      <c r="AA1178" s="61"/>
      <c r="AB1178" s="62" t="str">
        <f t="shared" si="115"/>
        <v>Srikakulam II Town,'82/2026'</v>
      </c>
      <c r="AC1178" s="97" t="str">
        <f t="shared" ca="1" si="124"/>
        <v>Above 3 Months</v>
      </c>
    </row>
    <row r="1179" spans="1:29" ht="23.25" customHeight="1" x14ac:dyDescent="0.25">
      <c r="A1179" s="96">
        <v>1178</v>
      </c>
      <c r="B1179" s="62" t="s">
        <v>98</v>
      </c>
      <c r="C1179" s="73" t="s">
        <v>3021</v>
      </c>
      <c r="D1179" s="63" t="s">
        <v>3928</v>
      </c>
      <c r="E1179" s="64">
        <v>46182</v>
      </c>
      <c r="F1179" s="65" t="str">
        <f t="shared" si="121"/>
        <v>Jun</v>
      </c>
      <c r="G1179" s="65">
        <v>2026</v>
      </c>
      <c r="H1179" s="63" t="s">
        <v>80</v>
      </c>
      <c r="I1179" s="61" t="str">
        <f>_xlfn.XLOOKUP(H1179,[1]Heads!A:A,[1]Heads!B:B)</f>
        <v>Crime  Against Women</v>
      </c>
      <c r="J1179" s="61" t="str">
        <f>_xlfn.XLOOKUP(I1179,[1]Heads!B:B,[1]Heads!C:C)</f>
        <v>IPC</v>
      </c>
      <c r="K1179" s="28"/>
      <c r="L1179" s="61"/>
      <c r="M1179" s="28"/>
      <c r="N1179" s="96" t="s">
        <v>3196</v>
      </c>
      <c r="O1179" s="61"/>
      <c r="P1179" s="28"/>
      <c r="Q1179" s="61"/>
      <c r="R1179" s="104" t="s">
        <v>169</v>
      </c>
      <c r="S1179" s="104" t="s">
        <v>50</v>
      </c>
      <c r="T1179" s="98"/>
      <c r="U1179" s="133" t="s">
        <v>3929</v>
      </c>
      <c r="V1179" s="60" t="s">
        <v>34</v>
      </c>
      <c r="W1179" s="9">
        <f t="shared" ca="1" si="119"/>
        <v>129</v>
      </c>
      <c r="X1179" s="9" t="str">
        <f t="shared" ca="1" si="120"/>
        <v>Above 3 Months</v>
      </c>
      <c r="Y1179" s="9" t="str">
        <f t="shared" ca="1" si="122"/>
        <v/>
      </c>
      <c r="Z1179" s="9" t="str">
        <f t="shared" ca="1" si="123"/>
        <v/>
      </c>
      <c r="AA1179" s="61"/>
      <c r="AB1179" s="62" t="str">
        <f t="shared" si="115"/>
        <v>Vajrapukothuru,'49/2026'</v>
      </c>
      <c r="AC1179" s="97" t="str">
        <f t="shared" ca="1" si="124"/>
        <v>Above 3 Months</v>
      </c>
    </row>
    <row r="1180" spans="1:29" ht="23.25" customHeight="1" x14ac:dyDescent="0.25">
      <c r="A1180" s="96">
        <v>1179</v>
      </c>
      <c r="B1180" s="62" t="s">
        <v>89</v>
      </c>
      <c r="C1180" s="73" t="s">
        <v>3404</v>
      </c>
      <c r="D1180" s="63" t="s">
        <v>1332</v>
      </c>
      <c r="E1180" s="64">
        <v>46183</v>
      </c>
      <c r="F1180" s="65" t="str">
        <f t="shared" si="121"/>
        <v>Jun</v>
      </c>
      <c r="G1180" s="65">
        <v>2026</v>
      </c>
      <c r="H1180" s="63" t="s">
        <v>71</v>
      </c>
      <c r="I1180" s="61" t="str">
        <f>_xlfn.XLOOKUP(H1180,[1]Heads!A:A,[1]Heads!B:B)</f>
        <v>Road Accidents</v>
      </c>
      <c r="J1180" s="61" t="str">
        <f>_xlfn.XLOOKUP(I1180,[1]Heads!B:B,[1]Heads!C:C)</f>
        <v>IPC</v>
      </c>
      <c r="K1180" s="28"/>
      <c r="L1180" s="61"/>
      <c r="M1180" s="28"/>
      <c r="N1180" s="96" t="s">
        <v>3196</v>
      </c>
      <c r="O1180" s="61"/>
      <c r="P1180" s="28"/>
      <c r="Q1180" s="61"/>
      <c r="R1180" s="104" t="s">
        <v>141</v>
      </c>
      <c r="S1180" s="104" t="s">
        <v>141</v>
      </c>
      <c r="T1180" s="98"/>
      <c r="U1180" s="133" t="s">
        <v>3930</v>
      </c>
      <c r="V1180" s="60" t="s">
        <v>34</v>
      </c>
      <c r="W1180" s="9">
        <f t="shared" ca="1" si="119"/>
        <v>128</v>
      </c>
      <c r="X1180" s="9" t="str">
        <f t="shared" ca="1" si="120"/>
        <v>Above 3 Months</v>
      </c>
      <c r="Y1180" s="9" t="str">
        <f t="shared" ca="1" si="122"/>
        <v/>
      </c>
      <c r="Z1180" s="9" t="str">
        <f t="shared" ca="1" si="123"/>
        <v/>
      </c>
      <c r="AA1180" s="61"/>
      <c r="AB1180" s="62" t="str">
        <f t="shared" si="115"/>
        <v>Kotabommali,'116/2026'</v>
      </c>
      <c r="AC1180" s="97" t="str">
        <f t="shared" ca="1" si="124"/>
        <v>Above 3 Months</v>
      </c>
    </row>
    <row r="1181" spans="1:29" ht="25.5" customHeight="1" x14ac:dyDescent="0.25">
      <c r="A1181" s="96">
        <v>1180</v>
      </c>
      <c r="B1181" s="135" t="s">
        <v>89</v>
      </c>
      <c r="C1181" s="136" t="s">
        <v>3415</v>
      </c>
      <c r="D1181" s="63" t="s">
        <v>5399</v>
      </c>
      <c r="E1181" s="137">
        <v>46184</v>
      </c>
      <c r="F1181" s="63" t="str">
        <f t="shared" si="121"/>
        <v>Jun</v>
      </c>
      <c r="G1181" s="63">
        <v>2026</v>
      </c>
      <c r="H1181" s="63" t="s">
        <v>75</v>
      </c>
      <c r="I1181" s="9" t="str">
        <f>_xlfn.XLOOKUP(H1181,[1]Heads!A:A,[1]Heads!B:B)</f>
        <v>Bodily Offiences</v>
      </c>
      <c r="J1181" s="9" t="str">
        <f>_xlfn.XLOOKUP(I1181,[1]Heads!B:B,[1]Heads!C:C)</f>
        <v>IPC</v>
      </c>
      <c r="K1181" s="75"/>
      <c r="L1181" s="9"/>
      <c r="M1181" s="75"/>
      <c r="N1181" s="96" t="s">
        <v>3196</v>
      </c>
      <c r="O1181" s="9"/>
      <c r="P1181" s="75"/>
      <c r="Q1181" s="9"/>
      <c r="R1181" s="104" t="s">
        <v>142</v>
      </c>
      <c r="S1181" s="104" t="s">
        <v>142</v>
      </c>
      <c r="T1181" s="98"/>
      <c r="U1181" s="133" t="s">
        <v>5400</v>
      </c>
      <c r="V1181" s="138" t="s">
        <v>34</v>
      </c>
      <c r="W1181" s="9">
        <f t="shared" ca="1" si="119"/>
        <v>127</v>
      </c>
      <c r="X1181" s="9" t="str">
        <f t="shared" ca="1" si="120"/>
        <v>Above 3 Months</v>
      </c>
      <c r="Y1181" s="9" t="str">
        <f t="shared" ca="1" si="122"/>
        <v/>
      </c>
      <c r="Z1181" s="9" t="str">
        <f t="shared" ca="1" si="123"/>
        <v/>
      </c>
      <c r="AA1181" s="9"/>
      <c r="AB1181" s="123" t="str">
        <f t="shared" si="115"/>
        <v>Kotabommali,'117/2026'</v>
      </c>
      <c r="AC1181" s="97" t="str">
        <f t="shared" ca="1" si="124"/>
        <v>Above 3 Months</v>
      </c>
    </row>
    <row r="1182" spans="1:29" ht="25.5" customHeight="1" x14ac:dyDescent="0.25">
      <c r="A1182" s="96">
        <v>1181</v>
      </c>
      <c r="B1182" s="135" t="s">
        <v>55</v>
      </c>
      <c r="C1182" s="136" t="s">
        <v>3045</v>
      </c>
      <c r="D1182" s="63" t="s">
        <v>1646</v>
      </c>
      <c r="E1182" s="137">
        <v>46184</v>
      </c>
      <c r="F1182" s="63" t="str">
        <f t="shared" si="121"/>
        <v>Jun</v>
      </c>
      <c r="G1182" s="63">
        <v>2026</v>
      </c>
      <c r="H1182" s="63" t="s">
        <v>80</v>
      </c>
      <c r="I1182" s="9" t="str">
        <f>_xlfn.XLOOKUP(H1182,[1]Heads!A:A,[1]Heads!B:B)</f>
        <v>Crime  Against Women</v>
      </c>
      <c r="J1182" s="9" t="str">
        <f>_xlfn.XLOOKUP(I1182,[1]Heads!B:B,[1]Heads!C:C)</f>
        <v>IPC</v>
      </c>
      <c r="K1182" s="75"/>
      <c r="L1182" s="9"/>
      <c r="M1182" s="75"/>
      <c r="N1182" s="96" t="s">
        <v>3196</v>
      </c>
      <c r="O1182" s="9"/>
      <c r="P1182" s="75"/>
      <c r="Q1182" s="9"/>
      <c r="R1182" s="104" t="s">
        <v>141</v>
      </c>
      <c r="S1182" s="104" t="s">
        <v>141</v>
      </c>
      <c r="T1182" s="98"/>
      <c r="U1182" s="133" t="s">
        <v>5401</v>
      </c>
      <c r="V1182" s="138" t="s">
        <v>34</v>
      </c>
      <c r="W1182" s="9">
        <f t="shared" ca="1" si="119"/>
        <v>127</v>
      </c>
      <c r="X1182" s="9" t="str">
        <f t="shared" ca="1" si="120"/>
        <v>Above 3 Months</v>
      </c>
      <c r="Y1182" s="9" t="str">
        <f t="shared" ca="1" si="122"/>
        <v/>
      </c>
      <c r="Z1182" s="9" t="str">
        <f t="shared" ca="1" si="123"/>
        <v/>
      </c>
      <c r="AA1182" s="9"/>
      <c r="AB1182" s="123" t="str">
        <f t="shared" si="115"/>
        <v>Hiramandalam,'52/2026'</v>
      </c>
      <c r="AC1182" s="97" t="str">
        <f t="shared" ca="1" si="124"/>
        <v>Above 3 Months</v>
      </c>
    </row>
    <row r="1183" spans="1:29" ht="25.5" customHeight="1" x14ac:dyDescent="0.25">
      <c r="A1183" s="96">
        <v>1182</v>
      </c>
      <c r="B1183" s="135" t="s">
        <v>89</v>
      </c>
      <c r="C1183" s="136" t="s">
        <v>3414</v>
      </c>
      <c r="D1183" s="63" t="s">
        <v>5403</v>
      </c>
      <c r="E1183" s="137">
        <v>46184</v>
      </c>
      <c r="F1183" s="63" t="str">
        <f t="shared" si="121"/>
        <v>Jun</v>
      </c>
      <c r="G1183" s="63">
        <v>2026</v>
      </c>
      <c r="H1183" s="63" t="s">
        <v>111</v>
      </c>
      <c r="I1183" s="9" t="str">
        <f>_xlfn.XLOOKUP(H1183,[1]Heads!A:A,[1]Heads!B:B)</f>
        <v>SC-ST Cases</v>
      </c>
      <c r="J1183" s="9" t="str">
        <f>_xlfn.XLOOKUP(I1183,[1]Heads!B:B,[1]Heads!C:C)</f>
        <v>IPC</v>
      </c>
      <c r="K1183" s="75"/>
      <c r="L1183" s="9"/>
      <c r="M1183" s="75"/>
      <c r="N1183" s="96" t="s">
        <v>3196</v>
      </c>
      <c r="O1183" s="9"/>
      <c r="P1183" s="75"/>
      <c r="Q1183" s="9"/>
      <c r="R1183" s="104" t="s">
        <v>142</v>
      </c>
      <c r="S1183" s="104" t="s">
        <v>142</v>
      </c>
      <c r="T1183" s="98"/>
      <c r="U1183" s="133" t="s">
        <v>5404</v>
      </c>
      <c r="V1183" s="138" t="s">
        <v>34</v>
      </c>
      <c r="W1183" s="9">
        <f t="shared" ca="1" si="119"/>
        <v>127</v>
      </c>
      <c r="X1183" s="9" t="str">
        <f t="shared" ca="1" si="120"/>
        <v>Above 3 Months</v>
      </c>
      <c r="Y1183" s="9" t="str">
        <f t="shared" ca="1" si="122"/>
        <v/>
      </c>
      <c r="Z1183" s="9" t="str">
        <f t="shared" ca="1" si="123"/>
        <v/>
      </c>
      <c r="AA1183" s="9"/>
      <c r="AB1183" s="123" t="str">
        <f t="shared" si="115"/>
        <v>Kotabommali,'118/2026'</v>
      </c>
      <c r="AC1183" s="97" t="str">
        <f t="shared" ca="1" si="124"/>
        <v>Above 3 Months</v>
      </c>
    </row>
    <row r="1184" spans="1:29" ht="25.5" customHeight="1" x14ac:dyDescent="0.25">
      <c r="A1184" s="96">
        <v>1183</v>
      </c>
      <c r="B1184" s="135" t="s">
        <v>66</v>
      </c>
      <c r="C1184" s="136" t="s">
        <v>3049</v>
      </c>
      <c r="D1184" s="63" t="s">
        <v>5411</v>
      </c>
      <c r="E1184" s="137">
        <v>46184</v>
      </c>
      <c r="F1184" s="63" t="str">
        <f t="shared" ref="F1184:F1211" si="125">TEXT(E1184,"mmm")</f>
        <v>Jun</v>
      </c>
      <c r="G1184" s="63">
        <v>2026</v>
      </c>
      <c r="H1184" s="63" t="s">
        <v>75</v>
      </c>
      <c r="I1184" s="9" t="str">
        <f>_xlfn.XLOOKUP(H1184,[1]Heads!A:A,[1]Heads!B:B)</f>
        <v>Bodily Offiences</v>
      </c>
      <c r="J1184" s="9" t="str">
        <f>_xlfn.XLOOKUP(I1184,[1]Heads!B:B,[1]Heads!C:C)</f>
        <v>IPC</v>
      </c>
      <c r="K1184" s="75"/>
      <c r="L1184" s="9"/>
      <c r="M1184" s="75"/>
      <c r="N1184" s="96" t="s">
        <v>3196</v>
      </c>
      <c r="O1184" s="9"/>
      <c r="P1184" s="75"/>
      <c r="Q1184" s="9"/>
      <c r="R1184" s="104" t="s">
        <v>169</v>
      </c>
      <c r="S1184" s="104" t="s">
        <v>141</v>
      </c>
      <c r="T1184" s="98"/>
      <c r="U1184" s="133" t="s">
        <v>5412</v>
      </c>
      <c r="V1184" s="138" t="s">
        <v>34</v>
      </c>
      <c r="W1184" s="9">
        <f t="shared" ca="1" si="119"/>
        <v>127</v>
      </c>
      <c r="X1184" s="9" t="str">
        <f t="shared" ca="1" si="120"/>
        <v>Above 3 Months</v>
      </c>
      <c r="Y1184" s="9" t="str">
        <f t="shared" ca="1" si="122"/>
        <v/>
      </c>
      <c r="Z1184" s="9" t="str">
        <f t="shared" ca="1" si="123"/>
        <v/>
      </c>
      <c r="AA1184" s="9"/>
      <c r="AB1184" s="123" t="str">
        <f t="shared" si="115"/>
        <v>Itchapuram Rural,'51/2026'</v>
      </c>
      <c r="AC1184" s="97" t="str">
        <f t="shared" ca="1" si="124"/>
        <v>Above 3 Months</v>
      </c>
    </row>
    <row r="1185" spans="1:29" ht="25.5" customHeight="1" x14ac:dyDescent="0.25">
      <c r="A1185" s="96">
        <v>1184</v>
      </c>
      <c r="B1185" s="135" t="s">
        <v>84</v>
      </c>
      <c r="C1185" s="136" t="s">
        <v>3025</v>
      </c>
      <c r="D1185" s="63" t="s">
        <v>264</v>
      </c>
      <c r="E1185" s="137">
        <v>46185</v>
      </c>
      <c r="F1185" s="63" t="str">
        <f t="shared" si="125"/>
        <v>Jun</v>
      </c>
      <c r="G1185" s="63">
        <v>2026</v>
      </c>
      <c r="H1185" s="63" t="s">
        <v>59</v>
      </c>
      <c r="I1185" s="9" t="str">
        <f>_xlfn.XLOOKUP(H1185,[1]Heads!A:A,[1]Heads!B:B)</f>
        <v>Missing Cases</v>
      </c>
      <c r="J1185" s="9" t="str">
        <f>_xlfn.XLOOKUP(I1185,[1]Heads!B:B,[1]Heads!C:C)</f>
        <v>Missing</v>
      </c>
      <c r="K1185" s="75"/>
      <c r="L1185" s="9"/>
      <c r="M1185" s="75"/>
      <c r="N1185" s="96" t="s">
        <v>3196</v>
      </c>
      <c r="O1185" s="9"/>
      <c r="P1185" s="75"/>
      <c r="Q1185" s="9"/>
      <c r="R1185" s="104" t="s">
        <v>112</v>
      </c>
      <c r="S1185" s="104" t="s">
        <v>112</v>
      </c>
      <c r="T1185" s="98"/>
      <c r="U1185" s="133" t="s">
        <v>5416</v>
      </c>
      <c r="V1185" s="138" t="s">
        <v>34</v>
      </c>
      <c r="W1185" s="9">
        <f t="shared" ca="1" si="119"/>
        <v>126</v>
      </c>
      <c r="X1185" s="9" t="str">
        <f t="shared" ca="1" si="120"/>
        <v>Above 3 Months</v>
      </c>
      <c r="Y1185" s="9" t="str">
        <f t="shared" ca="1" si="122"/>
        <v/>
      </c>
      <c r="Z1185" s="9" t="str">
        <f t="shared" ca="1" si="123"/>
        <v/>
      </c>
      <c r="AA1185" s="9"/>
      <c r="AB1185" s="123" t="str">
        <f t="shared" si="115"/>
        <v>Nandigam,'50/2026'</v>
      </c>
      <c r="AC1185" s="97" t="str">
        <f t="shared" ca="1" si="124"/>
        <v>Above 3 Months</v>
      </c>
    </row>
    <row r="1186" spans="1:29" ht="25.5" customHeight="1" x14ac:dyDescent="0.25">
      <c r="A1186" s="96">
        <v>1185</v>
      </c>
      <c r="B1186" s="135" t="s">
        <v>98</v>
      </c>
      <c r="C1186" s="136" t="s">
        <v>3049</v>
      </c>
      <c r="D1186" s="63" t="s">
        <v>1315</v>
      </c>
      <c r="E1186" s="137">
        <v>46185</v>
      </c>
      <c r="F1186" s="63" t="str">
        <f t="shared" si="125"/>
        <v>Jun</v>
      </c>
      <c r="G1186" s="63">
        <v>2026</v>
      </c>
      <c r="H1186" s="63" t="s">
        <v>70</v>
      </c>
      <c r="I1186" s="9" t="str">
        <f>_xlfn.XLOOKUP(H1186,[1]Heads!A:A,[1]Heads!B:B)</f>
        <v>174 CrPC</v>
      </c>
      <c r="J1186" s="9" t="str">
        <f>_xlfn.XLOOKUP(I1186,[1]Heads!B:B,[1]Heads!C:C)</f>
        <v>174 CrPC</v>
      </c>
      <c r="K1186" s="75"/>
      <c r="L1186" s="9"/>
      <c r="M1186" s="75"/>
      <c r="N1186" s="96" t="s">
        <v>3196</v>
      </c>
      <c r="O1186" s="9"/>
      <c r="P1186" s="75"/>
      <c r="Q1186" s="9"/>
      <c r="R1186" s="104" t="s">
        <v>168</v>
      </c>
      <c r="S1186" s="104" t="s">
        <v>142</v>
      </c>
      <c r="T1186" s="98"/>
      <c r="U1186" s="133" t="s">
        <v>5418</v>
      </c>
      <c r="V1186" s="138" t="s">
        <v>34</v>
      </c>
      <c r="W1186" s="9">
        <f t="shared" ca="1" si="119"/>
        <v>126</v>
      </c>
      <c r="X1186" s="9" t="str">
        <f t="shared" ca="1" si="120"/>
        <v>Above 3 Months</v>
      </c>
      <c r="Y1186" s="9" t="str">
        <f t="shared" ca="1" si="122"/>
        <v/>
      </c>
      <c r="Z1186" s="9" t="str">
        <f t="shared" ca="1" si="123"/>
        <v/>
      </c>
      <c r="AA1186" s="9"/>
      <c r="AB1186" s="123" t="str">
        <f t="shared" si="115"/>
        <v>Vajrapukothuru,'51/2026'</v>
      </c>
      <c r="AC1186" s="97" t="str">
        <f t="shared" ca="1" si="124"/>
        <v>Above 3 Months</v>
      </c>
    </row>
    <row r="1187" spans="1:29" ht="25.5" customHeight="1" x14ac:dyDescent="0.25">
      <c r="A1187" s="96">
        <v>1186</v>
      </c>
      <c r="B1187" s="135" t="s">
        <v>73</v>
      </c>
      <c r="C1187" s="136" t="s">
        <v>3114</v>
      </c>
      <c r="D1187" s="63" t="s">
        <v>1646</v>
      </c>
      <c r="E1187" s="137">
        <v>46185</v>
      </c>
      <c r="F1187" s="63" t="str">
        <f t="shared" si="125"/>
        <v>Jun</v>
      </c>
      <c r="G1187" s="63">
        <v>2026</v>
      </c>
      <c r="H1187" s="63" t="s">
        <v>80</v>
      </c>
      <c r="I1187" s="9" t="str">
        <f>_xlfn.XLOOKUP(H1187,[1]Heads!A:A,[1]Heads!B:B)</f>
        <v>Crime  Against Women</v>
      </c>
      <c r="J1187" s="9" t="str">
        <f>_xlfn.XLOOKUP(I1187,[1]Heads!B:B,[1]Heads!C:C)</f>
        <v>IPC</v>
      </c>
      <c r="K1187" s="75"/>
      <c r="L1187" s="9"/>
      <c r="M1187" s="75"/>
      <c r="N1187" s="96" t="s">
        <v>3196</v>
      </c>
      <c r="O1187" s="9"/>
      <c r="P1187" s="75"/>
      <c r="Q1187" s="9"/>
      <c r="R1187" s="104" t="s">
        <v>50</v>
      </c>
      <c r="S1187" s="104" t="s">
        <v>50</v>
      </c>
      <c r="T1187" s="98"/>
      <c r="U1187" s="133" t="s">
        <v>5419</v>
      </c>
      <c r="V1187" s="138" t="s">
        <v>34</v>
      </c>
      <c r="W1187" s="9">
        <f t="shared" ca="1" si="119"/>
        <v>126</v>
      </c>
      <c r="X1187" s="9" t="str">
        <f t="shared" ca="1" si="120"/>
        <v>Above 3 Months</v>
      </c>
      <c r="Y1187" s="9" t="str">
        <f t="shared" ref="Y1187:Y1212" ca="1" si="126">IF(T1187&lt;&gt;"",DATEDIF(T1187,TODAY(),"D"),"")</f>
        <v/>
      </c>
      <c r="Z1187" s="9" t="str">
        <f t="shared" ref="Z1187:Z1212" ca="1" si="127">IF(Y1187&lt;&gt;"",IF(Y1187&gt;365,"Above 1 Year",IF(AND(Y1187&lt;=365,Y1187&gt;180),"Above 6 Months",IF(AND(Y1187&lt;=180,Y1187&gt;90),"Above 3 Months",IF(AND(Y1187&lt;=90,Y1187&gt;60),"Above 60 Days",IF(AND(Y1187&lt;=60,Y1187&gt;45),"45 to 60 Days","Below 45 Days"))))),"")</f>
        <v/>
      </c>
      <c r="AA1187" s="9"/>
      <c r="AB1187" s="123" t="str">
        <f t="shared" si="115"/>
        <v>Kothuru,'71/2026'</v>
      </c>
      <c r="AC1187" s="97" t="str">
        <f t="shared" ca="1" si="124"/>
        <v>Above 3 Months</v>
      </c>
    </row>
    <row r="1188" spans="1:29" ht="25.5" customHeight="1" x14ac:dyDescent="0.25">
      <c r="A1188" s="96">
        <v>1187</v>
      </c>
      <c r="B1188" s="135" t="s">
        <v>61</v>
      </c>
      <c r="C1188" s="136" t="s">
        <v>3080</v>
      </c>
      <c r="D1188" s="63" t="s">
        <v>1351</v>
      </c>
      <c r="E1188" s="137">
        <v>46186</v>
      </c>
      <c r="F1188" s="63" t="str">
        <f t="shared" si="125"/>
        <v>Jun</v>
      </c>
      <c r="G1188" s="63">
        <v>2026</v>
      </c>
      <c r="H1188" s="63" t="s">
        <v>94</v>
      </c>
      <c r="I1188" s="9" t="str">
        <f>_xlfn.XLOOKUP(H1188,[1]Heads!A:A,[1]Heads!B:B)</f>
        <v>Cyber Crime offences</v>
      </c>
      <c r="J1188" s="9" t="str">
        <f>_xlfn.XLOOKUP(I1188,[1]Heads!B:B,[1]Heads!C:C)</f>
        <v>IPC</v>
      </c>
      <c r="K1188" s="75"/>
      <c r="L1188" s="9"/>
      <c r="M1188" s="75"/>
      <c r="N1188" s="96" t="s">
        <v>3196</v>
      </c>
      <c r="O1188" s="9"/>
      <c r="P1188" s="75"/>
      <c r="Q1188" s="9"/>
      <c r="R1188" s="104" t="s">
        <v>112</v>
      </c>
      <c r="S1188" s="104" t="s">
        <v>112</v>
      </c>
      <c r="T1188" s="98"/>
      <c r="U1188" s="133" t="s">
        <v>5421</v>
      </c>
      <c r="V1188" s="138" t="s">
        <v>34</v>
      </c>
      <c r="W1188" s="9">
        <f t="shared" ca="1" si="119"/>
        <v>125</v>
      </c>
      <c r="X1188" s="9" t="str">
        <f t="shared" ca="1" si="120"/>
        <v>Above 3 Months</v>
      </c>
      <c r="Y1188" s="9" t="str">
        <f t="shared" ca="1" si="126"/>
        <v/>
      </c>
      <c r="Z1188" s="9" t="str">
        <f t="shared" ca="1" si="127"/>
        <v/>
      </c>
      <c r="AA1188" s="9"/>
      <c r="AB1188" s="123" t="str">
        <f t="shared" si="115"/>
        <v>Srikakulam I Town,'61/2026'</v>
      </c>
      <c r="AC1188" s="97" t="str">
        <f t="shared" ref="AC1188:AC1212" ca="1" si="128">IF(S1188="SC/PRC/CC No. Awaited","",X1188)</f>
        <v>Above 3 Months</v>
      </c>
    </row>
    <row r="1189" spans="1:29" ht="25.5" customHeight="1" x14ac:dyDescent="0.25">
      <c r="A1189" s="96">
        <v>1188</v>
      </c>
      <c r="B1189" s="135" t="s">
        <v>55</v>
      </c>
      <c r="C1189" s="136" t="s">
        <v>3041</v>
      </c>
      <c r="D1189" s="63" t="s">
        <v>222</v>
      </c>
      <c r="E1189" s="137">
        <v>46186</v>
      </c>
      <c r="F1189" s="63" t="str">
        <f t="shared" si="125"/>
        <v>Jun</v>
      </c>
      <c r="G1189" s="63">
        <v>2026</v>
      </c>
      <c r="H1189" s="63" t="s">
        <v>29</v>
      </c>
      <c r="I1189" s="9" t="str">
        <f>_xlfn.XLOOKUP(H1189,[1]Heads!A:A,[1]Heads!B:B)</f>
        <v>White Collar Offences</v>
      </c>
      <c r="J1189" s="9" t="str">
        <f>_xlfn.XLOOKUP(I1189,[1]Heads!B:B,[1]Heads!C:C)</f>
        <v>IPC</v>
      </c>
      <c r="K1189" s="75"/>
      <c r="L1189" s="9"/>
      <c r="M1189" s="75"/>
      <c r="N1189" s="96" t="s">
        <v>3196</v>
      </c>
      <c r="O1189" s="9"/>
      <c r="P1189" s="75"/>
      <c r="Q1189" s="9"/>
      <c r="R1189" s="104" t="s">
        <v>50</v>
      </c>
      <c r="S1189" s="104" t="s">
        <v>50</v>
      </c>
      <c r="T1189" s="98"/>
      <c r="U1189" s="133" t="s">
        <v>5422</v>
      </c>
      <c r="V1189" s="138" t="s">
        <v>34</v>
      </c>
      <c r="W1189" s="9">
        <f t="shared" ca="1" si="119"/>
        <v>125</v>
      </c>
      <c r="X1189" s="9" t="str">
        <f t="shared" ca="1" si="120"/>
        <v>Above 3 Months</v>
      </c>
      <c r="Y1189" s="9" t="str">
        <f t="shared" ca="1" si="126"/>
        <v/>
      </c>
      <c r="Z1189" s="9" t="str">
        <f t="shared" ca="1" si="127"/>
        <v/>
      </c>
      <c r="AA1189" s="9"/>
      <c r="AB1189" s="123" t="str">
        <f t="shared" si="115"/>
        <v>Hiramandalam,'53/2026'</v>
      </c>
      <c r="AC1189" s="97" t="str">
        <f t="shared" ca="1" si="128"/>
        <v>Above 3 Months</v>
      </c>
    </row>
    <row r="1190" spans="1:29" ht="25.5" customHeight="1" x14ac:dyDescent="0.25">
      <c r="A1190" s="96">
        <v>1189</v>
      </c>
      <c r="B1190" s="135" t="s">
        <v>51</v>
      </c>
      <c r="C1190" s="136" t="s">
        <v>3212</v>
      </c>
      <c r="D1190" s="63" t="s">
        <v>1027</v>
      </c>
      <c r="E1190" s="137">
        <v>46186</v>
      </c>
      <c r="F1190" s="63" t="str">
        <f t="shared" si="125"/>
        <v>Jun</v>
      </c>
      <c r="G1190" s="63">
        <v>2026</v>
      </c>
      <c r="H1190" s="63" t="s">
        <v>48</v>
      </c>
      <c r="I1190" s="9" t="str">
        <f>_xlfn.XLOOKUP(H1190,[1]Heads!A:A,[1]Heads!B:B)</f>
        <v>Property Offences</v>
      </c>
      <c r="J1190" s="9" t="str">
        <f>_xlfn.XLOOKUP(I1190,[1]Heads!B:B,[1]Heads!C:C)</f>
        <v>IPC</v>
      </c>
      <c r="K1190" s="75"/>
      <c r="L1190" s="9"/>
      <c r="M1190" s="75"/>
      <c r="N1190" s="96" t="s">
        <v>3196</v>
      </c>
      <c r="O1190" s="9"/>
      <c r="P1190" s="75"/>
      <c r="Q1190" s="9"/>
      <c r="R1190" s="104" t="s">
        <v>112</v>
      </c>
      <c r="S1190" s="104" t="s">
        <v>112</v>
      </c>
      <c r="T1190" s="98"/>
      <c r="U1190" s="133" t="s">
        <v>5425</v>
      </c>
      <c r="V1190" s="138" t="s">
        <v>34</v>
      </c>
      <c r="W1190" s="9">
        <f t="shared" ca="1" si="119"/>
        <v>125</v>
      </c>
      <c r="X1190" s="9" t="str">
        <f t="shared" ca="1" si="120"/>
        <v>Above 3 Months</v>
      </c>
      <c r="Y1190" s="9" t="str">
        <f t="shared" ca="1" si="126"/>
        <v/>
      </c>
      <c r="Z1190" s="9" t="str">
        <f t="shared" ca="1" si="127"/>
        <v/>
      </c>
      <c r="AA1190" s="9"/>
      <c r="AB1190" s="123" t="str">
        <f t="shared" si="115"/>
        <v>Tekkali PS,'100/2026'</v>
      </c>
      <c r="AC1190" s="97" t="str">
        <f t="shared" ca="1" si="128"/>
        <v>Above 3 Months</v>
      </c>
    </row>
    <row r="1191" spans="1:29" ht="25.5" customHeight="1" x14ac:dyDescent="0.25">
      <c r="A1191" s="96">
        <v>1190</v>
      </c>
      <c r="B1191" s="135" t="s">
        <v>66</v>
      </c>
      <c r="C1191" s="136" t="s">
        <v>3045</v>
      </c>
      <c r="D1191" s="63" t="s">
        <v>5427</v>
      </c>
      <c r="E1191" s="137">
        <v>46186</v>
      </c>
      <c r="F1191" s="63" t="str">
        <f t="shared" si="125"/>
        <v>Jun</v>
      </c>
      <c r="G1191" s="63">
        <v>2026</v>
      </c>
      <c r="H1191" s="63" t="s">
        <v>115</v>
      </c>
      <c r="I1191" s="9" t="str">
        <f>_xlfn.XLOOKUP(H1191,[1]Heads!A:A,[1]Heads!B:B)</f>
        <v>Crime  Against Women</v>
      </c>
      <c r="J1191" s="9" t="str">
        <f>_xlfn.XLOOKUP(I1191,[1]Heads!B:B,[1]Heads!C:C)</f>
        <v>IPC</v>
      </c>
      <c r="K1191" s="75"/>
      <c r="L1191" s="9"/>
      <c r="M1191" s="75"/>
      <c r="N1191" s="96" t="s">
        <v>3196</v>
      </c>
      <c r="O1191" s="9"/>
      <c r="P1191" s="75"/>
      <c r="Q1191" s="9"/>
      <c r="R1191" s="104" t="s">
        <v>173</v>
      </c>
      <c r="S1191" s="104" t="s">
        <v>173</v>
      </c>
      <c r="T1191" s="98">
        <v>46251</v>
      </c>
      <c r="U1191" s="133" t="s">
        <v>5428</v>
      </c>
      <c r="V1191" s="138" t="s">
        <v>34</v>
      </c>
      <c r="W1191" s="9">
        <f t="shared" ca="1" si="119"/>
        <v>125</v>
      </c>
      <c r="X1191" s="9" t="str">
        <f t="shared" ca="1" si="120"/>
        <v>Above 3 Months</v>
      </c>
      <c r="Y1191" s="9">
        <f t="shared" ca="1" si="126"/>
        <v>60</v>
      </c>
      <c r="Z1191" s="9" t="str">
        <f t="shared" ca="1" si="127"/>
        <v>45 to 60 Days</v>
      </c>
      <c r="AA1191" s="9"/>
      <c r="AB1191" s="123" t="str">
        <f t="shared" si="115"/>
        <v>Itchapuram Rural,'52/2026'</v>
      </c>
      <c r="AC1191" s="97" t="str">
        <f t="shared" ca="1" si="128"/>
        <v>Above 3 Months</v>
      </c>
    </row>
    <row r="1192" spans="1:29" ht="25.5" customHeight="1" x14ac:dyDescent="0.25">
      <c r="A1192" s="96">
        <v>1191</v>
      </c>
      <c r="B1192" s="135" t="s">
        <v>64</v>
      </c>
      <c r="C1192" s="136" t="s">
        <v>3087</v>
      </c>
      <c r="D1192" s="63" t="s">
        <v>2771</v>
      </c>
      <c r="E1192" s="137">
        <v>46186</v>
      </c>
      <c r="F1192" s="63" t="str">
        <f t="shared" si="125"/>
        <v>Jun</v>
      </c>
      <c r="G1192" s="63">
        <v>2026</v>
      </c>
      <c r="H1192" s="63" t="s">
        <v>29</v>
      </c>
      <c r="I1192" s="9" t="str">
        <f>_xlfn.XLOOKUP(H1192,[1]Heads!A:A,[1]Heads!B:B)</f>
        <v>White Collar Offences</v>
      </c>
      <c r="J1192" s="9" t="str">
        <f>_xlfn.XLOOKUP(I1192,[1]Heads!B:B,[1]Heads!C:C)</f>
        <v>IPC</v>
      </c>
      <c r="K1192" s="75"/>
      <c r="L1192" s="9"/>
      <c r="M1192" s="75"/>
      <c r="N1192" s="96" t="s">
        <v>3196</v>
      </c>
      <c r="O1192" s="9"/>
      <c r="P1192" s="75"/>
      <c r="Q1192" s="9"/>
      <c r="R1192" s="104" t="s">
        <v>112</v>
      </c>
      <c r="S1192" s="104" t="s">
        <v>112</v>
      </c>
      <c r="T1192" s="98"/>
      <c r="U1192" s="133" t="s">
        <v>5429</v>
      </c>
      <c r="V1192" s="138" t="s">
        <v>34</v>
      </c>
      <c r="W1192" s="9">
        <f t="shared" ca="1" si="119"/>
        <v>125</v>
      </c>
      <c r="X1192" s="9" t="str">
        <f t="shared" ca="1" si="120"/>
        <v>Above 3 Months</v>
      </c>
      <c r="Y1192" s="9" t="str">
        <f t="shared" ca="1" si="126"/>
        <v/>
      </c>
      <c r="Z1192" s="9" t="str">
        <f t="shared" ca="1" si="127"/>
        <v/>
      </c>
      <c r="AA1192" s="9"/>
      <c r="AB1192" s="123" t="str">
        <f t="shared" si="115"/>
        <v>Ponduru,'79/2026'</v>
      </c>
      <c r="AC1192" s="97" t="str">
        <f t="shared" ca="1" si="128"/>
        <v>Above 3 Months</v>
      </c>
    </row>
    <row r="1193" spans="1:29" ht="25.5" customHeight="1" x14ac:dyDescent="0.25">
      <c r="A1193" s="96">
        <v>1192</v>
      </c>
      <c r="B1193" s="135" t="s">
        <v>84</v>
      </c>
      <c r="C1193" s="136" t="s">
        <v>3045</v>
      </c>
      <c r="D1193" s="63" t="s">
        <v>5431</v>
      </c>
      <c r="E1193" s="137">
        <v>46187</v>
      </c>
      <c r="F1193" s="63" t="str">
        <f t="shared" si="125"/>
        <v>Jun</v>
      </c>
      <c r="G1193" s="63">
        <v>2026</v>
      </c>
      <c r="H1193" s="63" t="s">
        <v>39</v>
      </c>
      <c r="I1193" s="9" t="str">
        <f>_xlfn.XLOOKUP(H1193,[1]Heads!A:A,[1]Heads!B:B)</f>
        <v>Other IPC</v>
      </c>
      <c r="J1193" s="9" t="str">
        <f>_xlfn.XLOOKUP(I1193,[1]Heads!B:B,[1]Heads!C:C)</f>
        <v>IPC</v>
      </c>
      <c r="K1193" s="75"/>
      <c r="L1193" s="9"/>
      <c r="M1193" s="75"/>
      <c r="N1193" s="96" t="s">
        <v>3196</v>
      </c>
      <c r="O1193" s="9"/>
      <c r="P1193" s="75"/>
      <c r="Q1193" s="9"/>
      <c r="R1193" s="104" t="s">
        <v>50</v>
      </c>
      <c r="S1193" s="104" t="s">
        <v>50</v>
      </c>
      <c r="T1193" s="98"/>
      <c r="U1193" s="133" t="s">
        <v>5432</v>
      </c>
      <c r="V1193" s="138" t="s">
        <v>34</v>
      </c>
      <c r="W1193" s="9">
        <f t="shared" ca="1" si="119"/>
        <v>124</v>
      </c>
      <c r="X1193" s="9" t="str">
        <f t="shared" ca="1" si="120"/>
        <v>Above 3 Months</v>
      </c>
      <c r="Y1193" s="9" t="str">
        <f t="shared" ca="1" si="126"/>
        <v/>
      </c>
      <c r="Z1193" s="9" t="str">
        <f t="shared" ca="1" si="127"/>
        <v/>
      </c>
      <c r="AA1193" s="9"/>
      <c r="AB1193" s="123" t="str">
        <f t="shared" si="115"/>
        <v>Nandigam,'52/2026'</v>
      </c>
      <c r="AC1193" s="97" t="str">
        <f t="shared" ca="1" si="128"/>
        <v>Above 3 Months</v>
      </c>
    </row>
    <row r="1194" spans="1:29" ht="25.5" customHeight="1" x14ac:dyDescent="0.25">
      <c r="A1194" s="96">
        <v>1193</v>
      </c>
      <c r="B1194" s="135" t="s">
        <v>51</v>
      </c>
      <c r="C1194" s="136" t="s">
        <v>3235</v>
      </c>
      <c r="D1194" s="63" t="s">
        <v>2779</v>
      </c>
      <c r="E1194" s="137">
        <v>46187</v>
      </c>
      <c r="F1194" s="63" t="str">
        <f t="shared" si="125"/>
        <v>Jun</v>
      </c>
      <c r="G1194" s="63">
        <v>2026</v>
      </c>
      <c r="H1194" s="63" t="s">
        <v>94</v>
      </c>
      <c r="I1194" s="9" t="str">
        <f>_xlfn.XLOOKUP(H1194,[1]Heads!A:A,[1]Heads!B:B)</f>
        <v>Cyber Crime offences</v>
      </c>
      <c r="J1194" s="9" t="str">
        <f>_xlfn.XLOOKUP(I1194,[1]Heads!B:B,[1]Heads!C:C)</f>
        <v>IPC</v>
      </c>
      <c r="K1194" s="75"/>
      <c r="L1194" s="9"/>
      <c r="M1194" s="75"/>
      <c r="N1194" s="96" t="s">
        <v>3196</v>
      </c>
      <c r="O1194" s="9"/>
      <c r="P1194" s="75"/>
      <c r="Q1194" s="9"/>
      <c r="R1194" s="104" t="s">
        <v>128</v>
      </c>
      <c r="S1194" s="104" t="s">
        <v>128</v>
      </c>
      <c r="T1194" s="98"/>
      <c r="U1194" s="133" t="s">
        <v>5433</v>
      </c>
      <c r="V1194" s="138" t="s">
        <v>34</v>
      </c>
      <c r="W1194" s="9">
        <f t="shared" ca="1" si="119"/>
        <v>124</v>
      </c>
      <c r="X1194" s="9" t="str">
        <f t="shared" ca="1" si="120"/>
        <v>Above 3 Months</v>
      </c>
      <c r="Y1194" s="9" t="str">
        <f t="shared" ca="1" si="126"/>
        <v/>
      </c>
      <c r="Z1194" s="9" t="str">
        <f t="shared" ca="1" si="127"/>
        <v/>
      </c>
      <c r="AA1194" s="9"/>
      <c r="AB1194" s="123" t="str">
        <f t="shared" si="115"/>
        <v>Tekkali PS,'102/2026'</v>
      </c>
      <c r="AC1194" s="97" t="str">
        <f t="shared" ca="1" si="128"/>
        <v>Above 3 Months</v>
      </c>
    </row>
    <row r="1195" spans="1:29" ht="25.5" customHeight="1" x14ac:dyDescent="0.25">
      <c r="A1195" s="96">
        <v>1194</v>
      </c>
      <c r="B1195" s="135" t="s">
        <v>66</v>
      </c>
      <c r="C1195" s="136" t="s">
        <v>3041</v>
      </c>
      <c r="D1195" s="63" t="s">
        <v>3498</v>
      </c>
      <c r="E1195" s="137">
        <v>46187</v>
      </c>
      <c r="F1195" s="63" t="str">
        <f t="shared" si="125"/>
        <v>Jun</v>
      </c>
      <c r="G1195" s="63">
        <v>2026</v>
      </c>
      <c r="H1195" s="63" t="s">
        <v>39</v>
      </c>
      <c r="I1195" s="9" t="str">
        <f>_xlfn.XLOOKUP(H1195,[1]Heads!A:A,[1]Heads!B:B)</f>
        <v>Other IPC</v>
      </c>
      <c r="J1195" s="9" t="str">
        <f>_xlfn.XLOOKUP(I1195,[1]Heads!B:B,[1]Heads!C:C)</f>
        <v>IPC</v>
      </c>
      <c r="K1195" s="75"/>
      <c r="L1195" s="9"/>
      <c r="M1195" s="75"/>
      <c r="N1195" s="96" t="s">
        <v>3196</v>
      </c>
      <c r="O1195" s="9"/>
      <c r="P1195" s="75"/>
      <c r="Q1195" s="9"/>
      <c r="R1195" s="104" t="s">
        <v>176</v>
      </c>
      <c r="S1195" s="104" t="s">
        <v>141</v>
      </c>
      <c r="T1195" s="98"/>
      <c r="U1195" s="133" t="s">
        <v>5434</v>
      </c>
      <c r="V1195" s="138" t="s">
        <v>34</v>
      </c>
      <c r="W1195" s="9">
        <f t="shared" ca="1" si="119"/>
        <v>124</v>
      </c>
      <c r="X1195" s="9" t="str">
        <f t="shared" ca="1" si="120"/>
        <v>Above 3 Months</v>
      </c>
      <c r="Y1195" s="9" t="str">
        <f t="shared" ca="1" si="126"/>
        <v/>
      </c>
      <c r="Z1195" s="9" t="str">
        <f t="shared" ca="1" si="127"/>
        <v/>
      </c>
      <c r="AA1195" s="9"/>
      <c r="AB1195" s="123" t="str">
        <f t="shared" si="115"/>
        <v>Itchapuram Rural,'53/2026'</v>
      </c>
      <c r="AC1195" s="97" t="str">
        <f t="shared" ca="1" si="128"/>
        <v>Above 3 Months</v>
      </c>
    </row>
    <row r="1196" spans="1:29" ht="25.5" customHeight="1" x14ac:dyDescent="0.25">
      <c r="A1196" s="96">
        <v>1195</v>
      </c>
      <c r="B1196" s="135" t="s">
        <v>65</v>
      </c>
      <c r="C1196" s="136" t="s">
        <v>3086</v>
      </c>
      <c r="D1196" s="63" t="s">
        <v>901</v>
      </c>
      <c r="E1196" s="137">
        <v>46188</v>
      </c>
      <c r="F1196" s="63" t="str">
        <f t="shared" si="125"/>
        <v>Jun</v>
      </c>
      <c r="G1196" s="63">
        <v>2026</v>
      </c>
      <c r="H1196" s="63" t="s">
        <v>116</v>
      </c>
      <c r="I1196" s="9" t="str">
        <f>_xlfn.XLOOKUP(H1196,[1]Heads!A:A,[1]Heads!B:B)</f>
        <v>NDPS</v>
      </c>
      <c r="J1196" s="9" t="str">
        <f>_xlfn.XLOOKUP(I1196,[1]Heads!B:B,[1]Heads!C:C)</f>
        <v>NDPS</v>
      </c>
      <c r="K1196" s="75"/>
      <c r="L1196" s="9"/>
      <c r="M1196" s="75"/>
      <c r="N1196" s="96" t="s">
        <v>3196</v>
      </c>
      <c r="O1196" s="9"/>
      <c r="P1196" s="75"/>
      <c r="Q1196" s="9"/>
      <c r="R1196" s="104" t="s">
        <v>50</v>
      </c>
      <c r="S1196" s="104" t="s">
        <v>50</v>
      </c>
      <c r="T1196" s="98"/>
      <c r="U1196" s="133" t="s">
        <v>5439</v>
      </c>
      <c r="V1196" s="138" t="s">
        <v>34</v>
      </c>
      <c r="W1196" s="9">
        <f t="shared" ca="1" si="119"/>
        <v>123</v>
      </c>
      <c r="X1196" s="9" t="str">
        <f t="shared" ca="1" si="120"/>
        <v>Above 3 Months</v>
      </c>
      <c r="Y1196" s="9" t="str">
        <f t="shared" ca="1" si="126"/>
        <v/>
      </c>
      <c r="Z1196" s="9" t="str">
        <f t="shared" ca="1" si="127"/>
        <v/>
      </c>
      <c r="AA1196" s="9"/>
      <c r="AB1196" s="123" t="str">
        <f t="shared" si="115"/>
        <v>Itchapuram Town,'76/2026'</v>
      </c>
      <c r="AC1196" s="97" t="str">
        <f t="shared" ca="1" si="128"/>
        <v>Above 3 Months</v>
      </c>
    </row>
    <row r="1197" spans="1:29" ht="25.5" customHeight="1" x14ac:dyDescent="0.25">
      <c r="A1197" s="96">
        <v>1196</v>
      </c>
      <c r="B1197" s="135" t="s">
        <v>68</v>
      </c>
      <c r="C1197" s="136" t="s">
        <v>3900</v>
      </c>
      <c r="D1197" s="63" t="s">
        <v>845</v>
      </c>
      <c r="E1197" s="137">
        <v>46188</v>
      </c>
      <c r="F1197" s="63" t="str">
        <f t="shared" si="125"/>
        <v>Jun</v>
      </c>
      <c r="G1197" s="63">
        <v>2026</v>
      </c>
      <c r="H1197" s="63" t="s">
        <v>116</v>
      </c>
      <c r="I1197" s="9" t="str">
        <f>_xlfn.XLOOKUP(H1197,[1]Heads!A:A,[1]Heads!B:B)</f>
        <v>NDPS</v>
      </c>
      <c r="J1197" s="9" t="str">
        <f>_xlfn.XLOOKUP(I1197,[1]Heads!B:B,[1]Heads!C:C)</f>
        <v>NDPS</v>
      </c>
      <c r="K1197" s="75"/>
      <c r="L1197" s="9"/>
      <c r="M1197" s="75"/>
      <c r="N1197" s="96" t="s">
        <v>3196</v>
      </c>
      <c r="O1197" s="9"/>
      <c r="P1197" s="75"/>
      <c r="Q1197" s="9"/>
      <c r="R1197" s="104" t="s">
        <v>50</v>
      </c>
      <c r="S1197" s="104" t="s">
        <v>50</v>
      </c>
      <c r="T1197" s="98"/>
      <c r="U1197" s="133" t="s">
        <v>5440</v>
      </c>
      <c r="V1197" s="138" t="s">
        <v>34</v>
      </c>
      <c r="W1197" s="9">
        <f t="shared" ca="1" si="119"/>
        <v>123</v>
      </c>
      <c r="X1197" s="9" t="str">
        <f t="shared" ca="1" si="120"/>
        <v>Above 3 Months</v>
      </c>
      <c r="Y1197" s="9" t="str">
        <f t="shared" ca="1" si="126"/>
        <v/>
      </c>
      <c r="Z1197" s="9" t="str">
        <f t="shared" ca="1" si="127"/>
        <v/>
      </c>
      <c r="AA1197" s="9"/>
      <c r="AB1197" s="123" t="str">
        <f t="shared" si="115"/>
        <v>Kasibugga,'156/2026'</v>
      </c>
      <c r="AC1197" s="97" t="str">
        <f t="shared" ca="1" si="128"/>
        <v>Above 3 Months</v>
      </c>
    </row>
    <row r="1198" spans="1:29" ht="25.5" customHeight="1" x14ac:dyDescent="0.25">
      <c r="A1198" s="96">
        <v>1197</v>
      </c>
      <c r="B1198" s="135" t="s">
        <v>66</v>
      </c>
      <c r="C1198" s="136" t="s">
        <v>3042</v>
      </c>
      <c r="D1198" s="63" t="s">
        <v>1381</v>
      </c>
      <c r="E1198" s="137">
        <v>46188</v>
      </c>
      <c r="F1198" s="63" t="str">
        <f t="shared" si="125"/>
        <v>Jun</v>
      </c>
      <c r="G1198" s="63">
        <v>2026</v>
      </c>
      <c r="H1198" s="63" t="s">
        <v>80</v>
      </c>
      <c r="I1198" s="9" t="str">
        <f>_xlfn.XLOOKUP(H1198,[1]Heads!A:A,[1]Heads!B:B)</f>
        <v>Crime  Against Women</v>
      </c>
      <c r="J1198" s="9" t="str">
        <f>_xlfn.XLOOKUP(I1198,[1]Heads!B:B,[1]Heads!C:C)</f>
        <v>IPC</v>
      </c>
      <c r="K1198" s="75"/>
      <c r="L1198" s="9"/>
      <c r="M1198" s="75"/>
      <c r="N1198" s="96" t="s">
        <v>3196</v>
      </c>
      <c r="O1198" s="9"/>
      <c r="P1198" s="75"/>
      <c r="Q1198" s="9"/>
      <c r="R1198" s="104" t="s">
        <v>141</v>
      </c>
      <c r="S1198" s="104" t="s">
        <v>2664</v>
      </c>
      <c r="T1198" s="98">
        <v>46300</v>
      </c>
      <c r="U1198" s="133" t="s">
        <v>5442</v>
      </c>
      <c r="V1198" s="138" t="s">
        <v>34</v>
      </c>
      <c r="W1198" s="9">
        <f t="shared" ca="1" si="119"/>
        <v>123</v>
      </c>
      <c r="X1198" s="9" t="str">
        <f t="shared" ca="1" si="120"/>
        <v>Above 3 Months</v>
      </c>
      <c r="Y1198" s="9">
        <f t="shared" ca="1" si="126"/>
        <v>11</v>
      </c>
      <c r="Z1198" s="9" t="str">
        <f t="shared" ca="1" si="127"/>
        <v>Below 45 Days</v>
      </c>
      <c r="AA1198" s="9"/>
      <c r="AB1198" s="123" t="str">
        <f t="shared" si="115"/>
        <v>Itchapuram Rural,'54/2026'</v>
      </c>
      <c r="AC1198" s="97" t="str">
        <f t="shared" ca="1" si="128"/>
        <v>Above 3 Months</v>
      </c>
    </row>
    <row r="1199" spans="1:29" ht="25.5" customHeight="1" x14ac:dyDescent="0.25">
      <c r="A1199" s="96">
        <v>1198</v>
      </c>
      <c r="B1199" s="135" t="s">
        <v>65</v>
      </c>
      <c r="C1199" s="136" t="s">
        <v>3063</v>
      </c>
      <c r="D1199" s="63" t="s">
        <v>901</v>
      </c>
      <c r="E1199" s="137">
        <v>46189</v>
      </c>
      <c r="F1199" s="63" t="str">
        <f t="shared" si="125"/>
        <v>Jun</v>
      </c>
      <c r="G1199" s="63">
        <v>2026</v>
      </c>
      <c r="H1199" s="63" t="s">
        <v>116</v>
      </c>
      <c r="I1199" s="9" t="str">
        <f>_xlfn.XLOOKUP(H1199,[1]Heads!A:A,[1]Heads!B:B)</f>
        <v>NDPS</v>
      </c>
      <c r="J1199" s="9" t="str">
        <f>_xlfn.XLOOKUP(I1199,[1]Heads!B:B,[1]Heads!C:C)</f>
        <v>NDPS</v>
      </c>
      <c r="K1199" s="75"/>
      <c r="L1199" s="9"/>
      <c r="M1199" s="75"/>
      <c r="N1199" s="96" t="s">
        <v>3196</v>
      </c>
      <c r="O1199" s="9"/>
      <c r="P1199" s="75"/>
      <c r="Q1199" s="9"/>
      <c r="R1199" s="104" t="s">
        <v>50</v>
      </c>
      <c r="S1199" s="104" t="s">
        <v>50</v>
      </c>
      <c r="T1199" s="98"/>
      <c r="U1199" s="133" t="s">
        <v>5446</v>
      </c>
      <c r="V1199" s="138" t="s">
        <v>34</v>
      </c>
      <c r="W1199" s="9">
        <f t="shared" ca="1" si="119"/>
        <v>122</v>
      </c>
      <c r="X1199" s="9" t="str">
        <f t="shared" ca="1" si="120"/>
        <v>Above 3 Months</v>
      </c>
      <c r="Y1199" s="9" t="str">
        <f t="shared" ca="1" si="126"/>
        <v/>
      </c>
      <c r="Z1199" s="9" t="str">
        <f t="shared" ca="1" si="127"/>
        <v/>
      </c>
      <c r="AA1199" s="9"/>
      <c r="AB1199" s="123" t="str">
        <f t="shared" si="115"/>
        <v>Itchapuram Town,'77/2026'</v>
      </c>
      <c r="AC1199" s="97" t="str">
        <f t="shared" ca="1" si="128"/>
        <v>Above 3 Months</v>
      </c>
    </row>
    <row r="1200" spans="1:29" ht="25.5" customHeight="1" x14ac:dyDescent="0.25">
      <c r="A1200" s="96">
        <v>1199</v>
      </c>
      <c r="B1200" s="135" t="s">
        <v>89</v>
      </c>
      <c r="C1200" s="136" t="s">
        <v>3483</v>
      </c>
      <c r="D1200" s="63" t="s">
        <v>1027</v>
      </c>
      <c r="E1200" s="137">
        <v>46189</v>
      </c>
      <c r="F1200" s="63" t="str">
        <f t="shared" si="125"/>
        <v>Jun</v>
      </c>
      <c r="G1200" s="63">
        <v>2026</v>
      </c>
      <c r="H1200" s="63" t="s">
        <v>48</v>
      </c>
      <c r="I1200" s="9" t="str">
        <f>_xlfn.XLOOKUP(H1200,[1]Heads!A:A,[1]Heads!B:B)</f>
        <v>Property Offences</v>
      </c>
      <c r="J1200" s="9" t="str">
        <f>_xlfn.XLOOKUP(I1200,[1]Heads!B:B,[1]Heads!C:C)</f>
        <v>IPC</v>
      </c>
      <c r="K1200" s="75"/>
      <c r="L1200" s="9"/>
      <c r="M1200" s="75"/>
      <c r="N1200" s="96" t="s">
        <v>3196</v>
      </c>
      <c r="O1200" s="9"/>
      <c r="P1200" s="75"/>
      <c r="Q1200" s="9"/>
      <c r="R1200" s="104" t="s">
        <v>112</v>
      </c>
      <c r="S1200" s="104" t="s">
        <v>112</v>
      </c>
      <c r="T1200" s="98"/>
      <c r="U1200" s="133" t="s">
        <v>5447</v>
      </c>
      <c r="V1200" s="138" t="s">
        <v>34</v>
      </c>
      <c r="W1200" s="9">
        <f t="shared" ca="1" si="119"/>
        <v>122</v>
      </c>
      <c r="X1200" s="9" t="str">
        <f t="shared" ca="1" si="120"/>
        <v>Above 3 Months</v>
      </c>
      <c r="Y1200" s="9" t="str">
        <f t="shared" ca="1" si="126"/>
        <v/>
      </c>
      <c r="Z1200" s="9" t="str">
        <f t="shared" ca="1" si="127"/>
        <v/>
      </c>
      <c r="AA1200" s="9"/>
      <c r="AB1200" s="123" t="str">
        <f t="shared" si="115"/>
        <v>Kotabommali,'122/2026'</v>
      </c>
      <c r="AC1200" s="97" t="str">
        <f t="shared" ca="1" si="128"/>
        <v>Above 3 Months</v>
      </c>
    </row>
    <row r="1201" spans="1:29" ht="25.5" customHeight="1" x14ac:dyDescent="0.25">
      <c r="A1201" s="96">
        <v>1200</v>
      </c>
      <c r="B1201" s="135" t="s">
        <v>124</v>
      </c>
      <c r="C1201" s="136" t="s">
        <v>3062</v>
      </c>
      <c r="D1201" s="63" t="s">
        <v>227</v>
      </c>
      <c r="E1201" s="137">
        <v>46189</v>
      </c>
      <c r="F1201" s="63" t="str">
        <f t="shared" si="125"/>
        <v>Jun</v>
      </c>
      <c r="G1201" s="63">
        <v>2026</v>
      </c>
      <c r="H1201" s="63" t="s">
        <v>59</v>
      </c>
      <c r="I1201" s="9" t="str">
        <f>_xlfn.XLOOKUP(H1201,[1]Heads!A:A,[1]Heads!B:B)</f>
        <v>Missing Cases</v>
      </c>
      <c r="J1201" s="9" t="str">
        <f>_xlfn.XLOOKUP(I1201,[1]Heads!B:B,[1]Heads!C:C)</f>
        <v>Missing</v>
      </c>
      <c r="K1201" s="75"/>
      <c r="L1201" s="9"/>
      <c r="M1201" s="75"/>
      <c r="N1201" s="96" t="s">
        <v>3196</v>
      </c>
      <c r="O1201" s="9"/>
      <c r="P1201" s="75"/>
      <c r="Q1201" s="9"/>
      <c r="R1201" s="104" t="s">
        <v>112</v>
      </c>
      <c r="S1201" s="104" t="s">
        <v>112</v>
      </c>
      <c r="T1201" s="98"/>
      <c r="U1201" s="133" t="s">
        <v>5448</v>
      </c>
      <c r="V1201" s="138" t="s">
        <v>34</v>
      </c>
      <c r="W1201" s="9">
        <f t="shared" ca="1" si="119"/>
        <v>122</v>
      </c>
      <c r="X1201" s="9" t="str">
        <f t="shared" ca="1" si="120"/>
        <v>Above 3 Months</v>
      </c>
      <c r="Y1201" s="9" t="str">
        <f t="shared" ca="1" si="126"/>
        <v/>
      </c>
      <c r="Z1201" s="9" t="str">
        <f t="shared" ca="1" si="127"/>
        <v/>
      </c>
      <c r="AA1201" s="9"/>
      <c r="AB1201" s="123" t="str">
        <f t="shared" si="115"/>
        <v>Saravakota,'74/2026'</v>
      </c>
      <c r="AC1201" s="97" t="str">
        <f t="shared" ca="1" si="128"/>
        <v>Above 3 Months</v>
      </c>
    </row>
    <row r="1202" spans="1:29" ht="25.5" customHeight="1" x14ac:dyDescent="0.25">
      <c r="A1202" s="96">
        <v>1201</v>
      </c>
      <c r="B1202" s="135" t="s">
        <v>51</v>
      </c>
      <c r="C1202" s="136" t="s">
        <v>3258</v>
      </c>
      <c r="D1202" s="63" t="s">
        <v>5449</v>
      </c>
      <c r="E1202" s="137">
        <v>46189</v>
      </c>
      <c r="F1202" s="63" t="str">
        <f t="shared" si="125"/>
        <v>Jun</v>
      </c>
      <c r="G1202" s="63">
        <v>2026</v>
      </c>
      <c r="H1202" s="63" t="s">
        <v>56</v>
      </c>
      <c r="I1202" s="9" t="str">
        <f>_xlfn.XLOOKUP(H1202,[1]Heads!A:A,[1]Heads!B:B)</f>
        <v>Bodily Offiences</v>
      </c>
      <c r="J1202" s="9" t="str">
        <f>_xlfn.XLOOKUP(I1202,[1]Heads!B:B,[1]Heads!C:C)</f>
        <v>IPC</v>
      </c>
      <c r="K1202" s="75"/>
      <c r="L1202" s="9"/>
      <c r="M1202" s="75"/>
      <c r="N1202" s="96" t="s">
        <v>3196</v>
      </c>
      <c r="O1202" s="9"/>
      <c r="P1202" s="75"/>
      <c r="Q1202" s="9"/>
      <c r="R1202" s="104" t="s">
        <v>50</v>
      </c>
      <c r="S1202" s="104" t="s">
        <v>50</v>
      </c>
      <c r="T1202" s="98"/>
      <c r="U1202" s="133" t="s">
        <v>5450</v>
      </c>
      <c r="V1202" s="138" t="s">
        <v>34</v>
      </c>
      <c r="W1202" s="9">
        <f t="shared" ca="1" si="119"/>
        <v>122</v>
      </c>
      <c r="X1202" s="9" t="str">
        <f t="shared" ca="1" si="120"/>
        <v>Above 3 Months</v>
      </c>
      <c r="Y1202" s="9" t="str">
        <f t="shared" ca="1" si="126"/>
        <v/>
      </c>
      <c r="Z1202" s="9" t="str">
        <f t="shared" ca="1" si="127"/>
        <v/>
      </c>
      <c r="AA1202" s="9"/>
      <c r="AB1202" s="123" t="str">
        <f t="shared" si="115"/>
        <v>Tekkali PS,'104/2026'</v>
      </c>
      <c r="AC1202" s="97" t="str">
        <f t="shared" ca="1" si="128"/>
        <v>Above 3 Months</v>
      </c>
    </row>
    <row r="1203" spans="1:29" ht="25.5" customHeight="1" x14ac:dyDescent="0.25">
      <c r="A1203" s="96">
        <v>1202</v>
      </c>
      <c r="B1203" s="135" t="s">
        <v>67</v>
      </c>
      <c r="C1203" s="136" t="s">
        <v>3070</v>
      </c>
      <c r="D1203" s="63" t="s">
        <v>1848</v>
      </c>
      <c r="E1203" s="137">
        <v>46190</v>
      </c>
      <c r="F1203" s="63" t="str">
        <f t="shared" si="125"/>
        <v>Jun</v>
      </c>
      <c r="G1203" s="63">
        <v>2026</v>
      </c>
      <c r="H1203" s="63" t="s">
        <v>96</v>
      </c>
      <c r="I1203" s="9" t="str">
        <f>_xlfn.XLOOKUP(H1203,[1]Heads!A:A,[1]Heads!B:B)</f>
        <v>Crime  Against Women</v>
      </c>
      <c r="J1203" s="9" t="str">
        <f>_xlfn.XLOOKUP(I1203,[1]Heads!B:B,[1]Heads!C:C)</f>
        <v>IPC</v>
      </c>
      <c r="K1203" s="75"/>
      <c r="L1203" s="9"/>
      <c r="M1203" s="75"/>
      <c r="N1203" s="96" t="s">
        <v>3196</v>
      </c>
      <c r="O1203" s="9"/>
      <c r="P1203" s="75"/>
      <c r="Q1203" s="9"/>
      <c r="R1203" s="104" t="s">
        <v>173</v>
      </c>
      <c r="S1203" s="104" t="s">
        <v>173</v>
      </c>
      <c r="T1203" s="98">
        <v>46251</v>
      </c>
      <c r="U1203" s="133" t="s">
        <v>5457</v>
      </c>
      <c r="V1203" s="138" t="s">
        <v>34</v>
      </c>
      <c r="W1203" s="9">
        <f t="shared" ca="1" si="119"/>
        <v>121</v>
      </c>
      <c r="X1203" s="9" t="str">
        <f t="shared" ca="1" si="120"/>
        <v>Above 3 Months</v>
      </c>
      <c r="Y1203" s="9">
        <f t="shared" ca="1" si="126"/>
        <v>60</v>
      </c>
      <c r="Z1203" s="9" t="str">
        <f t="shared" ca="1" si="127"/>
        <v>45 to 60 Days</v>
      </c>
      <c r="AA1203" s="9"/>
      <c r="AB1203" s="123" t="str">
        <f t="shared" si="115"/>
        <v>Sarubujjili,'63/2026'</v>
      </c>
      <c r="AC1203" s="97" t="str">
        <f t="shared" ca="1" si="128"/>
        <v>Above 3 Months</v>
      </c>
    </row>
    <row r="1204" spans="1:29" ht="25.5" customHeight="1" x14ac:dyDescent="0.25">
      <c r="A1204" s="96">
        <v>1203</v>
      </c>
      <c r="B1204" s="135" t="s">
        <v>63</v>
      </c>
      <c r="C1204" s="136" t="s">
        <v>3080</v>
      </c>
      <c r="D1204" s="63" t="s">
        <v>5462</v>
      </c>
      <c r="E1204" s="137">
        <v>46191</v>
      </c>
      <c r="F1204" s="63" t="str">
        <f t="shared" si="125"/>
        <v>Jun</v>
      </c>
      <c r="G1204" s="63">
        <v>2026</v>
      </c>
      <c r="H1204" s="63" t="s">
        <v>108</v>
      </c>
      <c r="I1204" s="9" t="str">
        <f>_xlfn.XLOOKUP(H1204,[1]Heads!A:A,[1]Heads!B:B)</f>
        <v>Bodily Offiences</v>
      </c>
      <c r="J1204" s="9" t="str">
        <f>_xlfn.XLOOKUP(I1204,[1]Heads!B:B,[1]Heads!C:C)</f>
        <v>IPC</v>
      </c>
      <c r="K1204" s="75"/>
      <c r="L1204" s="9"/>
      <c r="M1204" s="75"/>
      <c r="N1204" s="96" t="s">
        <v>3196</v>
      </c>
      <c r="O1204" s="9"/>
      <c r="P1204" s="75"/>
      <c r="Q1204" s="9"/>
      <c r="R1204" s="104" t="s">
        <v>141</v>
      </c>
      <c r="S1204" s="104" t="s">
        <v>141</v>
      </c>
      <c r="T1204" s="98"/>
      <c r="U1204" s="133" t="s">
        <v>5463</v>
      </c>
      <c r="V1204" s="138" t="s">
        <v>34</v>
      </c>
      <c r="W1204" s="9">
        <f t="shared" ca="1" si="119"/>
        <v>120</v>
      </c>
      <c r="X1204" s="9" t="str">
        <f t="shared" ca="1" si="120"/>
        <v>Above 3 Months</v>
      </c>
      <c r="Y1204" s="9" t="str">
        <f t="shared" ca="1" si="126"/>
        <v/>
      </c>
      <c r="Z1204" s="9" t="str">
        <f t="shared" ca="1" si="127"/>
        <v/>
      </c>
      <c r="AA1204" s="9"/>
      <c r="AB1204" s="123" t="str">
        <f t="shared" si="115"/>
        <v>Baruva,'61/2026'</v>
      </c>
      <c r="AC1204" s="97" t="str">
        <f t="shared" ca="1" si="128"/>
        <v>Above 3 Months</v>
      </c>
    </row>
    <row r="1205" spans="1:29" ht="25.5" customHeight="1" x14ac:dyDescent="0.25">
      <c r="A1205" s="96">
        <v>1204</v>
      </c>
      <c r="B1205" s="135" t="s">
        <v>68</v>
      </c>
      <c r="C1205" s="136" t="s">
        <v>5420</v>
      </c>
      <c r="D1205" s="63" t="s">
        <v>845</v>
      </c>
      <c r="E1205" s="137">
        <v>46192</v>
      </c>
      <c r="F1205" s="63" t="str">
        <f t="shared" si="125"/>
        <v>Jun</v>
      </c>
      <c r="G1205" s="63">
        <v>2026</v>
      </c>
      <c r="H1205" s="63" t="s">
        <v>116</v>
      </c>
      <c r="I1205" s="9" t="str">
        <f>_xlfn.XLOOKUP(H1205,[1]Heads!A:A,[1]Heads!B:B)</f>
        <v>NDPS</v>
      </c>
      <c r="J1205" s="9" t="str">
        <f>_xlfn.XLOOKUP(I1205,[1]Heads!B:B,[1]Heads!C:C)</f>
        <v>NDPS</v>
      </c>
      <c r="K1205" s="75"/>
      <c r="L1205" s="9"/>
      <c r="M1205" s="75"/>
      <c r="N1205" s="96" t="s">
        <v>3196</v>
      </c>
      <c r="O1205" s="9"/>
      <c r="P1205" s="75"/>
      <c r="Q1205" s="9"/>
      <c r="R1205" s="104" t="s">
        <v>50</v>
      </c>
      <c r="S1205" s="104" t="s">
        <v>50</v>
      </c>
      <c r="T1205" s="98"/>
      <c r="U1205" s="133" t="s">
        <v>5467</v>
      </c>
      <c r="V1205" s="138" t="s">
        <v>34</v>
      </c>
      <c r="W1205" s="9">
        <f t="shared" ca="1" si="119"/>
        <v>119</v>
      </c>
      <c r="X1205" s="9" t="str">
        <f t="shared" ca="1" si="120"/>
        <v>Above 3 Months</v>
      </c>
      <c r="Y1205" s="9" t="str">
        <f t="shared" ca="1" si="126"/>
        <v/>
      </c>
      <c r="Z1205" s="9" t="str">
        <f t="shared" ca="1" si="127"/>
        <v/>
      </c>
      <c r="AA1205" s="9"/>
      <c r="AB1205" s="123" t="str">
        <f t="shared" si="115"/>
        <v>Kasibugga,'166/2026'</v>
      </c>
      <c r="AC1205" s="97" t="str">
        <f t="shared" ca="1" si="128"/>
        <v>Above 3 Months</v>
      </c>
    </row>
    <row r="1206" spans="1:29" ht="25.5" customHeight="1" x14ac:dyDescent="0.25">
      <c r="A1206" s="96">
        <v>1205</v>
      </c>
      <c r="B1206" s="135" t="s">
        <v>74</v>
      </c>
      <c r="C1206" s="136" t="s">
        <v>3563</v>
      </c>
      <c r="D1206" s="63" t="s">
        <v>227</v>
      </c>
      <c r="E1206" s="137">
        <v>46192</v>
      </c>
      <c r="F1206" s="63" t="str">
        <f t="shared" si="125"/>
        <v>Jun</v>
      </c>
      <c r="G1206" s="63">
        <v>2026</v>
      </c>
      <c r="H1206" s="63" t="s">
        <v>59</v>
      </c>
      <c r="I1206" s="9" t="str">
        <f>_xlfn.XLOOKUP(H1206,[1]Heads!A:A,[1]Heads!B:B)</f>
        <v>Missing Cases</v>
      </c>
      <c r="J1206" s="9" t="str">
        <f>_xlfn.XLOOKUP(I1206,[1]Heads!B:B,[1]Heads!C:C)</f>
        <v>Missing</v>
      </c>
      <c r="K1206" s="75"/>
      <c r="L1206" s="9"/>
      <c r="M1206" s="75"/>
      <c r="N1206" s="96" t="s">
        <v>3196</v>
      </c>
      <c r="O1206" s="9"/>
      <c r="P1206" s="75"/>
      <c r="Q1206" s="9"/>
      <c r="R1206" s="104" t="s">
        <v>112</v>
      </c>
      <c r="S1206" s="104" t="s">
        <v>112</v>
      </c>
      <c r="T1206" s="98"/>
      <c r="U1206" s="133" t="s">
        <v>5473</v>
      </c>
      <c r="V1206" s="138" t="s">
        <v>34</v>
      </c>
      <c r="W1206" s="9">
        <f t="shared" ca="1" si="119"/>
        <v>119</v>
      </c>
      <c r="X1206" s="9" t="str">
        <f t="shared" ca="1" si="120"/>
        <v>Above 3 Months</v>
      </c>
      <c r="Y1206" s="9" t="str">
        <f t="shared" ca="1" si="126"/>
        <v/>
      </c>
      <c r="Z1206" s="9" t="str">
        <f t="shared" ca="1" si="127"/>
        <v/>
      </c>
      <c r="AA1206" s="9"/>
      <c r="AB1206" s="123" t="str">
        <f t="shared" si="115"/>
        <v>Srikakulam Rural,'129/2026'</v>
      </c>
      <c r="AC1206" s="97" t="str">
        <f t="shared" ca="1" si="128"/>
        <v>Above 3 Months</v>
      </c>
    </row>
    <row r="1207" spans="1:29" ht="25.5" customHeight="1" x14ac:dyDescent="0.25">
      <c r="A1207" s="96">
        <v>1206</v>
      </c>
      <c r="B1207" s="135" t="s">
        <v>65</v>
      </c>
      <c r="C1207" s="136" t="s">
        <v>3099</v>
      </c>
      <c r="D1207" s="63" t="s">
        <v>901</v>
      </c>
      <c r="E1207" s="137">
        <v>46193</v>
      </c>
      <c r="F1207" s="63" t="str">
        <f t="shared" si="125"/>
        <v>Jun</v>
      </c>
      <c r="G1207" s="63">
        <v>2026</v>
      </c>
      <c r="H1207" s="63" t="s">
        <v>116</v>
      </c>
      <c r="I1207" s="9" t="str">
        <f>_xlfn.XLOOKUP(H1207,[1]Heads!A:A,[1]Heads!B:B)</f>
        <v>NDPS</v>
      </c>
      <c r="J1207" s="9" t="str">
        <f>_xlfn.XLOOKUP(I1207,[1]Heads!B:B,[1]Heads!C:C)</f>
        <v>NDPS</v>
      </c>
      <c r="K1207" s="75"/>
      <c r="L1207" s="9"/>
      <c r="M1207" s="75"/>
      <c r="N1207" s="96" t="s">
        <v>3196</v>
      </c>
      <c r="O1207" s="9"/>
      <c r="P1207" s="75"/>
      <c r="Q1207" s="9"/>
      <c r="R1207" s="104" t="s">
        <v>50</v>
      </c>
      <c r="S1207" s="104" t="s">
        <v>50</v>
      </c>
      <c r="T1207" s="98"/>
      <c r="U1207" s="133" t="s">
        <v>5476</v>
      </c>
      <c r="V1207" s="138" t="s">
        <v>34</v>
      </c>
      <c r="W1207" s="9">
        <f t="shared" ca="1" si="119"/>
        <v>118</v>
      </c>
      <c r="X1207" s="9" t="str">
        <f t="shared" ca="1" si="120"/>
        <v>Above 3 Months</v>
      </c>
      <c r="Y1207" s="9" t="str">
        <f t="shared" ca="1" si="126"/>
        <v/>
      </c>
      <c r="Z1207" s="9" t="str">
        <f t="shared" ca="1" si="127"/>
        <v/>
      </c>
      <c r="AA1207" s="9"/>
      <c r="AB1207" s="123" t="str">
        <f t="shared" ref="AB1207:AB1270" si="129">B1207&amp;","&amp;C1207</f>
        <v>Itchapuram Town,'78/2026'</v>
      </c>
      <c r="AC1207" s="97" t="str">
        <f t="shared" ca="1" si="128"/>
        <v>Above 3 Months</v>
      </c>
    </row>
    <row r="1208" spans="1:29" ht="25.5" customHeight="1" x14ac:dyDescent="0.25">
      <c r="A1208" s="96">
        <v>1207</v>
      </c>
      <c r="B1208" s="135" t="s">
        <v>42</v>
      </c>
      <c r="C1208" s="136" t="s">
        <v>5477</v>
      </c>
      <c r="D1208" s="63" t="s">
        <v>1016</v>
      </c>
      <c r="E1208" s="137">
        <v>46193</v>
      </c>
      <c r="F1208" s="63" t="str">
        <f t="shared" si="125"/>
        <v>Jun</v>
      </c>
      <c r="G1208" s="63">
        <v>2026</v>
      </c>
      <c r="H1208" s="63" t="s">
        <v>48</v>
      </c>
      <c r="I1208" s="9" t="str">
        <f>_xlfn.XLOOKUP(H1208,[1]Heads!A:A,[1]Heads!B:B)</f>
        <v>Property Offences</v>
      </c>
      <c r="J1208" s="9" t="str">
        <f>_xlfn.XLOOKUP(I1208,[1]Heads!B:B,[1]Heads!C:C)</f>
        <v>IPC</v>
      </c>
      <c r="K1208" s="75"/>
      <c r="L1208" s="9"/>
      <c r="M1208" s="75"/>
      <c r="N1208" s="96" t="s">
        <v>3196</v>
      </c>
      <c r="O1208" s="9"/>
      <c r="P1208" s="75"/>
      <c r="Q1208" s="9"/>
      <c r="R1208" s="104" t="s">
        <v>112</v>
      </c>
      <c r="S1208" s="104" t="s">
        <v>112</v>
      </c>
      <c r="T1208" s="98"/>
      <c r="U1208" s="133" t="s">
        <v>5478</v>
      </c>
      <c r="V1208" s="138" t="s">
        <v>34</v>
      </c>
      <c r="W1208" s="9">
        <f t="shared" ca="1" si="119"/>
        <v>118</v>
      </c>
      <c r="X1208" s="9" t="str">
        <f t="shared" ca="1" si="120"/>
        <v>Above 3 Months</v>
      </c>
      <c r="Y1208" s="9" t="str">
        <f t="shared" ca="1" si="126"/>
        <v/>
      </c>
      <c r="Z1208" s="9" t="str">
        <f t="shared" ca="1" si="127"/>
        <v/>
      </c>
      <c r="AA1208" s="9"/>
      <c r="AB1208" s="123" t="str">
        <f t="shared" si="129"/>
        <v>Narasannapeta,'174/2026'</v>
      </c>
      <c r="AC1208" s="97" t="str">
        <f t="shared" ca="1" si="128"/>
        <v>Above 3 Months</v>
      </c>
    </row>
    <row r="1209" spans="1:29" ht="25.5" customHeight="1" x14ac:dyDescent="0.25">
      <c r="A1209" s="96">
        <v>1208</v>
      </c>
      <c r="B1209" s="135" t="s">
        <v>42</v>
      </c>
      <c r="C1209" s="136" t="s">
        <v>5482</v>
      </c>
      <c r="D1209" s="63" t="s">
        <v>1016</v>
      </c>
      <c r="E1209" s="137">
        <v>46193</v>
      </c>
      <c r="F1209" s="63" t="str">
        <f t="shared" si="125"/>
        <v>Jun</v>
      </c>
      <c r="G1209" s="63">
        <v>2026</v>
      </c>
      <c r="H1209" s="63" t="s">
        <v>48</v>
      </c>
      <c r="I1209" s="9" t="str">
        <f>_xlfn.XLOOKUP(H1209,[1]Heads!A:A,[1]Heads!B:B)</f>
        <v>Property Offences</v>
      </c>
      <c r="J1209" s="9" t="str">
        <f>_xlfn.XLOOKUP(I1209,[1]Heads!B:B,[1]Heads!C:C)</f>
        <v>IPC</v>
      </c>
      <c r="K1209" s="75"/>
      <c r="L1209" s="9"/>
      <c r="M1209" s="75"/>
      <c r="N1209" s="96" t="s">
        <v>3196</v>
      </c>
      <c r="O1209" s="9"/>
      <c r="P1209" s="75"/>
      <c r="Q1209" s="9"/>
      <c r="R1209" s="104" t="s">
        <v>112</v>
      </c>
      <c r="S1209" s="104" t="s">
        <v>112</v>
      </c>
      <c r="T1209" s="98"/>
      <c r="U1209" s="133" t="s">
        <v>5483</v>
      </c>
      <c r="V1209" s="138" t="s">
        <v>34</v>
      </c>
      <c r="W1209" s="9">
        <f t="shared" ca="1" si="119"/>
        <v>118</v>
      </c>
      <c r="X1209" s="9" t="str">
        <f t="shared" ca="1" si="120"/>
        <v>Above 3 Months</v>
      </c>
      <c r="Y1209" s="9" t="str">
        <f t="shared" ca="1" si="126"/>
        <v/>
      </c>
      <c r="Z1209" s="9" t="str">
        <f t="shared" ca="1" si="127"/>
        <v/>
      </c>
      <c r="AA1209" s="9"/>
      <c r="AB1209" s="123" t="str">
        <f t="shared" si="129"/>
        <v>Narasannapeta,'173/2026'</v>
      </c>
      <c r="AC1209" s="97" t="str">
        <f t="shared" ca="1" si="128"/>
        <v>Above 3 Months</v>
      </c>
    </row>
    <row r="1210" spans="1:29" ht="25.5" customHeight="1" x14ac:dyDescent="0.25">
      <c r="A1210" s="96">
        <v>1209</v>
      </c>
      <c r="B1210" s="135" t="s">
        <v>42</v>
      </c>
      <c r="C1210" s="136" t="s">
        <v>5484</v>
      </c>
      <c r="D1210" s="63" t="s">
        <v>1474</v>
      </c>
      <c r="E1210" s="137">
        <v>46193</v>
      </c>
      <c r="F1210" s="63" t="str">
        <f t="shared" si="125"/>
        <v>Jun</v>
      </c>
      <c r="G1210" s="63">
        <v>2026</v>
      </c>
      <c r="H1210" s="63" t="s">
        <v>103</v>
      </c>
      <c r="I1210" s="9" t="str">
        <f>_xlfn.XLOOKUP(H1210,[1]Heads!A:A,[1]Heads!B:B)</f>
        <v>Property Offences</v>
      </c>
      <c r="J1210" s="9" t="str">
        <f>_xlfn.XLOOKUP(I1210,[1]Heads!B:B,[1]Heads!C:C)</f>
        <v>IPC</v>
      </c>
      <c r="K1210" s="75"/>
      <c r="L1210" s="9"/>
      <c r="M1210" s="75"/>
      <c r="N1210" s="96" t="s">
        <v>3196</v>
      </c>
      <c r="O1210" s="9"/>
      <c r="P1210" s="75"/>
      <c r="Q1210" s="9"/>
      <c r="R1210" s="104" t="s">
        <v>112</v>
      </c>
      <c r="S1210" s="104" t="s">
        <v>112</v>
      </c>
      <c r="T1210" s="98"/>
      <c r="U1210" s="133" t="s">
        <v>5485</v>
      </c>
      <c r="V1210" s="138" t="s">
        <v>34</v>
      </c>
      <c r="W1210" s="9">
        <f t="shared" ca="1" si="119"/>
        <v>118</v>
      </c>
      <c r="X1210" s="9" t="str">
        <f t="shared" ca="1" si="120"/>
        <v>Above 3 Months</v>
      </c>
      <c r="Y1210" s="9" t="str">
        <f t="shared" ca="1" si="126"/>
        <v/>
      </c>
      <c r="Z1210" s="9" t="str">
        <f t="shared" ca="1" si="127"/>
        <v/>
      </c>
      <c r="AA1210" s="9"/>
      <c r="AB1210" s="123" t="str">
        <f t="shared" si="129"/>
        <v>Narasannapeta,'175/2026'</v>
      </c>
      <c r="AC1210" s="97" t="str">
        <f t="shared" ca="1" si="128"/>
        <v>Above 3 Months</v>
      </c>
    </row>
    <row r="1211" spans="1:29" ht="25.5" customHeight="1" x14ac:dyDescent="0.25">
      <c r="A1211" s="96">
        <v>1210</v>
      </c>
      <c r="B1211" s="135" t="s">
        <v>42</v>
      </c>
      <c r="C1211" s="136" t="s">
        <v>5487</v>
      </c>
      <c r="D1211" s="63" t="s">
        <v>5488</v>
      </c>
      <c r="E1211" s="137">
        <v>46193</v>
      </c>
      <c r="F1211" s="63" t="str">
        <f t="shared" si="125"/>
        <v>Jun</v>
      </c>
      <c r="G1211" s="63">
        <v>2026</v>
      </c>
      <c r="H1211" s="63" t="s">
        <v>48</v>
      </c>
      <c r="I1211" s="9" t="str">
        <f>_xlfn.XLOOKUP(H1211,[1]Heads!A:A,[1]Heads!B:B)</f>
        <v>Property Offences</v>
      </c>
      <c r="J1211" s="9" t="str">
        <f>_xlfn.XLOOKUP(I1211,[1]Heads!B:B,[1]Heads!C:C)</f>
        <v>IPC</v>
      </c>
      <c r="K1211" s="75"/>
      <c r="L1211" s="9"/>
      <c r="M1211" s="75"/>
      <c r="N1211" s="96" t="s">
        <v>3196</v>
      </c>
      <c r="O1211" s="9"/>
      <c r="P1211" s="75"/>
      <c r="Q1211" s="9"/>
      <c r="R1211" s="104" t="s">
        <v>112</v>
      </c>
      <c r="S1211" s="104" t="s">
        <v>112</v>
      </c>
      <c r="T1211" s="98"/>
      <c r="U1211" s="133" t="s">
        <v>5489</v>
      </c>
      <c r="V1211" s="138" t="s">
        <v>34</v>
      </c>
      <c r="W1211" s="9">
        <f t="shared" ca="1" si="119"/>
        <v>118</v>
      </c>
      <c r="X1211" s="9" t="str">
        <f t="shared" ca="1" si="120"/>
        <v>Above 3 Months</v>
      </c>
      <c r="Y1211" s="9" t="str">
        <f t="shared" ca="1" si="126"/>
        <v/>
      </c>
      <c r="Z1211" s="9" t="str">
        <f t="shared" ca="1" si="127"/>
        <v/>
      </c>
      <c r="AA1211" s="9"/>
      <c r="AB1211" s="123" t="str">
        <f t="shared" si="129"/>
        <v>Narasannapeta,'176/2026'</v>
      </c>
      <c r="AC1211" s="97" t="str">
        <f t="shared" ca="1" si="128"/>
        <v>Above 3 Months</v>
      </c>
    </row>
    <row r="1212" spans="1:29" ht="25.5" customHeight="1" x14ac:dyDescent="0.25">
      <c r="A1212" s="96">
        <v>1211</v>
      </c>
      <c r="B1212" s="135" t="s">
        <v>38</v>
      </c>
      <c r="C1212" s="136" t="s">
        <v>3546</v>
      </c>
      <c r="D1212" s="63" t="s">
        <v>1535</v>
      </c>
      <c r="E1212" s="137">
        <v>46194</v>
      </c>
      <c r="F1212" s="63" t="str">
        <f t="shared" ref="F1212:F1224" si="130">TEXT(E1212,"mmm")</f>
        <v>Jun</v>
      </c>
      <c r="G1212" s="63">
        <v>2026</v>
      </c>
      <c r="H1212" s="63" t="s">
        <v>75</v>
      </c>
      <c r="I1212" s="9" t="str">
        <f>_xlfn.XLOOKUP(H1212,[1]Heads!A:A,[1]Heads!B:B)</f>
        <v>Bodily Offiences</v>
      </c>
      <c r="J1212" s="9" t="str">
        <f>_xlfn.XLOOKUP(I1212,[1]Heads!B:B,[1]Heads!C:C)</f>
        <v>IPC</v>
      </c>
      <c r="K1212" s="75"/>
      <c r="L1212" s="9"/>
      <c r="M1212" s="75"/>
      <c r="N1212" s="96" t="s">
        <v>3196</v>
      </c>
      <c r="O1212" s="9"/>
      <c r="P1212" s="75"/>
      <c r="Q1212" s="9"/>
      <c r="R1212" s="104" t="s">
        <v>142</v>
      </c>
      <c r="S1212" s="104" t="s">
        <v>142</v>
      </c>
      <c r="T1212" s="98"/>
      <c r="U1212" s="133" t="s">
        <v>5502</v>
      </c>
      <c r="V1212" s="138" t="s">
        <v>34</v>
      </c>
      <c r="W1212" s="9">
        <f t="shared" ca="1" si="119"/>
        <v>117</v>
      </c>
      <c r="X1212" s="9" t="str">
        <f t="shared" ca="1" si="120"/>
        <v>Above 3 Months</v>
      </c>
      <c r="Y1212" s="9" t="str">
        <f t="shared" ca="1" si="126"/>
        <v/>
      </c>
      <c r="Z1212" s="9" t="str">
        <f t="shared" ca="1" si="127"/>
        <v/>
      </c>
      <c r="AA1212" s="9"/>
      <c r="AB1212" s="123" t="str">
        <f t="shared" si="129"/>
        <v>Etcherla,'128/2026'</v>
      </c>
      <c r="AC1212" s="97" t="str">
        <f t="shared" ca="1" si="128"/>
        <v>Above 3 Months</v>
      </c>
    </row>
    <row r="1213" spans="1:29" ht="25.5" customHeight="1" x14ac:dyDescent="0.25">
      <c r="A1213" s="96">
        <v>1212</v>
      </c>
      <c r="B1213" s="123" t="s">
        <v>73</v>
      </c>
      <c r="C1213" s="136" t="s">
        <v>3086</v>
      </c>
      <c r="D1213" s="63" t="s">
        <v>5510</v>
      </c>
      <c r="E1213" s="137">
        <v>46195</v>
      </c>
      <c r="F1213" s="63" t="str">
        <f t="shared" si="130"/>
        <v>Jun</v>
      </c>
      <c r="G1213" s="63">
        <v>2026</v>
      </c>
      <c r="H1213" s="63" t="s">
        <v>56</v>
      </c>
      <c r="I1213" s="9" t="str">
        <f>_xlfn.XLOOKUP(H1213,[1]Heads!A:A,[1]Heads!B:B)</f>
        <v>Bodily Offiences</v>
      </c>
      <c r="J1213" s="9" t="str">
        <f>_xlfn.XLOOKUP(I1213,[1]Heads!B:B,[1]Heads!C:C)</f>
        <v>IPC</v>
      </c>
      <c r="K1213" s="75"/>
      <c r="L1213" s="9"/>
      <c r="M1213" s="75"/>
      <c r="N1213" s="96" t="s">
        <v>3196</v>
      </c>
      <c r="O1213" s="9"/>
      <c r="P1213" s="75"/>
      <c r="Q1213" s="9"/>
      <c r="R1213" s="104" t="s">
        <v>50</v>
      </c>
      <c r="S1213" s="104" t="s">
        <v>50</v>
      </c>
      <c r="T1213" s="98"/>
      <c r="U1213" s="9" t="s">
        <v>5511</v>
      </c>
      <c r="V1213" s="9" t="s">
        <v>34</v>
      </c>
      <c r="W1213" s="9">
        <f t="shared" ca="1" si="119"/>
        <v>116</v>
      </c>
      <c r="X1213" s="9" t="str">
        <f t="shared" ca="1" si="120"/>
        <v>Above 3 Months</v>
      </c>
      <c r="Y1213" s="9" t="str">
        <f t="shared" ref="Y1213:Y1228" ca="1" si="131">IF(T1213&lt;&gt;"",DATEDIF(T1213,TODAY(),"D"),"")</f>
        <v/>
      </c>
      <c r="Z1213" s="9" t="str">
        <f t="shared" ref="Z1213:Z1228" ca="1" si="132">IF(Y1213&lt;&gt;"",IF(Y1213&gt;365,"Above 1 Year",IF(AND(Y1213&lt;=365,Y1213&gt;180),"Above 6 Months",IF(AND(Y1213&lt;=180,Y1213&gt;90),"Above 3 Months",IF(AND(Y1213&lt;=90,Y1213&gt;60),"Above 60 Days",IF(AND(Y1213&lt;=60,Y1213&gt;45),"45 to 60 Days","Below 45 Days"))))),"")</f>
        <v/>
      </c>
      <c r="AA1213" s="9"/>
      <c r="AB1213" s="123" t="str">
        <f t="shared" si="129"/>
        <v>Kothuru,'76/2026'</v>
      </c>
      <c r="AC1213" s="97" t="str">
        <f t="shared" ref="AC1213:AC1229" ca="1" si="133">IF(S1213="SC/PRC/CC No. Awaited","",X1213)</f>
        <v>Above 3 Months</v>
      </c>
    </row>
    <row r="1214" spans="1:29" ht="25.5" customHeight="1" x14ac:dyDescent="0.25">
      <c r="A1214" s="96">
        <v>1213</v>
      </c>
      <c r="B1214" s="123" t="s">
        <v>104</v>
      </c>
      <c r="C1214" s="136" t="s">
        <v>3087</v>
      </c>
      <c r="D1214" s="63" t="s">
        <v>5512</v>
      </c>
      <c r="E1214" s="137">
        <v>46195</v>
      </c>
      <c r="F1214" s="63" t="str">
        <f t="shared" si="130"/>
        <v>Jun</v>
      </c>
      <c r="G1214" s="63">
        <v>2026</v>
      </c>
      <c r="H1214" s="63" t="s">
        <v>39</v>
      </c>
      <c r="I1214" s="9" t="str">
        <f>_xlfn.XLOOKUP(H1214,[1]Heads!A:A,[1]Heads!B:B)</f>
        <v>Other IPC</v>
      </c>
      <c r="J1214" s="9" t="str">
        <f>_xlfn.XLOOKUP(I1214,[1]Heads!B:B,[1]Heads!C:C)</f>
        <v>IPC</v>
      </c>
      <c r="K1214" s="75"/>
      <c r="L1214" s="9"/>
      <c r="M1214" s="75"/>
      <c r="N1214" s="96" t="s">
        <v>3196</v>
      </c>
      <c r="O1214" s="9"/>
      <c r="P1214" s="75"/>
      <c r="Q1214" s="9"/>
      <c r="R1214" s="104" t="s">
        <v>141</v>
      </c>
      <c r="S1214" s="104" t="s">
        <v>141</v>
      </c>
      <c r="T1214" s="98"/>
      <c r="U1214" s="9" t="s">
        <v>5513</v>
      </c>
      <c r="V1214" s="9" t="s">
        <v>34</v>
      </c>
      <c r="W1214" s="9">
        <f t="shared" ca="1" si="119"/>
        <v>116</v>
      </c>
      <c r="X1214" s="9" t="str">
        <f t="shared" ca="1" si="120"/>
        <v>Above 3 Months</v>
      </c>
      <c r="Y1214" s="9" t="str">
        <f t="shared" ca="1" si="131"/>
        <v/>
      </c>
      <c r="Z1214" s="9" t="str">
        <f t="shared" ca="1" si="132"/>
        <v/>
      </c>
      <c r="AA1214" s="9"/>
      <c r="AB1214" s="123" t="str">
        <f t="shared" si="129"/>
        <v>Laveru,'79/2026'</v>
      </c>
      <c r="AC1214" s="97" t="str">
        <f t="shared" ca="1" si="133"/>
        <v>Above 3 Months</v>
      </c>
    </row>
    <row r="1215" spans="1:29" ht="25.5" customHeight="1" x14ac:dyDescent="0.25">
      <c r="A1215" s="96">
        <v>1214</v>
      </c>
      <c r="B1215" s="123" t="s">
        <v>89</v>
      </c>
      <c r="C1215" s="136" t="s">
        <v>3539</v>
      </c>
      <c r="D1215" s="63" t="s">
        <v>707</v>
      </c>
      <c r="E1215" s="137">
        <v>46196</v>
      </c>
      <c r="F1215" s="63" t="str">
        <f t="shared" si="130"/>
        <v>Jun</v>
      </c>
      <c r="G1215" s="63">
        <v>2026</v>
      </c>
      <c r="H1215" s="63" t="s">
        <v>71</v>
      </c>
      <c r="I1215" s="9" t="str">
        <f>_xlfn.XLOOKUP(H1215,[1]Heads!A:A,[1]Heads!B:B)</f>
        <v>Road Accidents</v>
      </c>
      <c r="J1215" s="9" t="str">
        <f>_xlfn.XLOOKUP(I1215,[1]Heads!B:B,[1]Heads!C:C)</f>
        <v>IPC</v>
      </c>
      <c r="K1215" s="75"/>
      <c r="L1215" s="9"/>
      <c r="M1215" s="75"/>
      <c r="N1215" s="96" t="s">
        <v>3196</v>
      </c>
      <c r="O1215" s="9"/>
      <c r="P1215" s="75"/>
      <c r="Q1215" s="9"/>
      <c r="R1215" s="104" t="s">
        <v>141</v>
      </c>
      <c r="S1215" s="104" t="s">
        <v>141</v>
      </c>
      <c r="T1215" s="98"/>
      <c r="U1215" s="9" t="s">
        <v>5523</v>
      </c>
      <c r="V1215" s="9" t="s">
        <v>34</v>
      </c>
      <c r="W1215" s="9">
        <f t="shared" ca="1" si="119"/>
        <v>115</v>
      </c>
      <c r="X1215" s="9" t="str">
        <f t="shared" ca="1" si="120"/>
        <v>Above 3 Months</v>
      </c>
      <c r="Y1215" s="9" t="str">
        <f t="shared" ca="1" si="131"/>
        <v/>
      </c>
      <c r="Z1215" s="9" t="str">
        <f t="shared" ca="1" si="132"/>
        <v/>
      </c>
      <c r="AA1215" s="9"/>
      <c r="AB1215" s="123" t="str">
        <f t="shared" si="129"/>
        <v>Kotabommali,'127/2026'</v>
      </c>
      <c r="AC1215" s="97" t="str">
        <f t="shared" ca="1" si="133"/>
        <v>Above 3 Months</v>
      </c>
    </row>
    <row r="1216" spans="1:29" ht="25.5" customHeight="1" x14ac:dyDescent="0.25">
      <c r="A1216" s="96">
        <v>1215</v>
      </c>
      <c r="B1216" s="123" t="s">
        <v>107</v>
      </c>
      <c r="C1216" s="136" t="s">
        <v>3006</v>
      </c>
      <c r="D1216" s="63" t="s">
        <v>5539</v>
      </c>
      <c r="E1216" s="137">
        <v>46197</v>
      </c>
      <c r="F1216" s="63" t="str">
        <f t="shared" si="130"/>
        <v>Jun</v>
      </c>
      <c r="G1216" s="63">
        <v>2026</v>
      </c>
      <c r="H1216" s="63" t="s">
        <v>43</v>
      </c>
      <c r="I1216" s="9" t="str">
        <f>_xlfn.XLOOKUP(H1216,[1]Heads!A:A,[1]Heads!B:B)</f>
        <v>White Collar Offences</v>
      </c>
      <c r="J1216" s="9" t="str">
        <f>_xlfn.XLOOKUP(I1216,[1]Heads!B:B,[1]Heads!C:C)</f>
        <v>IPC</v>
      </c>
      <c r="K1216" s="75"/>
      <c r="L1216" s="9"/>
      <c r="M1216" s="75"/>
      <c r="N1216" s="96" t="s">
        <v>3196</v>
      </c>
      <c r="O1216" s="9"/>
      <c r="P1216" s="75"/>
      <c r="Q1216" s="9"/>
      <c r="R1216" s="104" t="s">
        <v>50</v>
      </c>
      <c r="S1216" s="104" t="s">
        <v>50</v>
      </c>
      <c r="T1216" s="98"/>
      <c r="U1216" s="9" t="s">
        <v>5540</v>
      </c>
      <c r="V1216" s="9" t="s">
        <v>34</v>
      </c>
      <c r="W1216" s="9">
        <f t="shared" ca="1" si="119"/>
        <v>114</v>
      </c>
      <c r="X1216" s="9" t="str">
        <f t="shared" ca="1" si="120"/>
        <v>Above 3 Months</v>
      </c>
      <c r="Y1216" s="9" t="str">
        <f t="shared" ca="1" si="131"/>
        <v/>
      </c>
      <c r="Z1216" s="9" t="str">
        <f t="shared" ca="1" si="132"/>
        <v/>
      </c>
      <c r="AA1216" s="9"/>
      <c r="AB1216" s="123" t="str">
        <f t="shared" si="129"/>
        <v>G. Sigadam,'44/2026'</v>
      </c>
      <c r="AC1216" s="97" t="str">
        <f t="shared" ca="1" si="133"/>
        <v>Above 3 Months</v>
      </c>
    </row>
    <row r="1217" spans="1:29" ht="25.5" customHeight="1" x14ac:dyDescent="0.25">
      <c r="A1217" s="96">
        <v>1216</v>
      </c>
      <c r="B1217" s="123" t="s">
        <v>107</v>
      </c>
      <c r="C1217" s="136" t="s">
        <v>3007</v>
      </c>
      <c r="D1217" s="63" t="s">
        <v>5545</v>
      </c>
      <c r="E1217" s="137">
        <v>46198</v>
      </c>
      <c r="F1217" s="63" t="str">
        <f t="shared" si="130"/>
        <v>Jun</v>
      </c>
      <c r="G1217" s="63">
        <v>2026</v>
      </c>
      <c r="H1217" s="63" t="s">
        <v>39</v>
      </c>
      <c r="I1217" s="9" t="str">
        <f>_xlfn.XLOOKUP(H1217,[1]Heads!A:A,[1]Heads!B:B)</f>
        <v>Other IPC</v>
      </c>
      <c r="J1217" s="9" t="str">
        <f>_xlfn.XLOOKUP(I1217,[1]Heads!B:B,[1]Heads!C:C)</f>
        <v>IPC</v>
      </c>
      <c r="K1217" s="75"/>
      <c r="L1217" s="9"/>
      <c r="M1217" s="75"/>
      <c r="N1217" s="96" t="s">
        <v>3196</v>
      </c>
      <c r="O1217" s="9"/>
      <c r="P1217" s="75"/>
      <c r="Q1217" s="9"/>
      <c r="R1217" s="104" t="s">
        <v>176</v>
      </c>
      <c r="S1217" s="104" t="s">
        <v>177</v>
      </c>
      <c r="T1217" s="98">
        <v>46203</v>
      </c>
      <c r="U1217" s="9" t="s">
        <v>5546</v>
      </c>
      <c r="V1217" s="9" t="s">
        <v>34</v>
      </c>
      <c r="W1217" s="9">
        <f t="shared" ca="1" si="119"/>
        <v>113</v>
      </c>
      <c r="X1217" s="9" t="str">
        <f t="shared" ca="1" si="120"/>
        <v>Above 3 Months</v>
      </c>
      <c r="Y1217" s="9">
        <f t="shared" ca="1" si="131"/>
        <v>108</v>
      </c>
      <c r="Z1217" s="9" t="str">
        <f t="shared" ca="1" si="132"/>
        <v>Above 3 Months</v>
      </c>
      <c r="AA1217" s="9"/>
      <c r="AB1217" s="123" t="str">
        <f t="shared" si="129"/>
        <v>G. Sigadam,'45/2026'</v>
      </c>
      <c r="AC1217" s="97" t="str">
        <f t="shared" ca="1" si="133"/>
        <v>Above 3 Months</v>
      </c>
    </row>
    <row r="1218" spans="1:29" ht="25.5" customHeight="1" x14ac:dyDescent="0.25">
      <c r="A1218" s="96">
        <v>1217</v>
      </c>
      <c r="B1218" s="123" t="s">
        <v>68</v>
      </c>
      <c r="C1218" s="136" t="s">
        <v>5520</v>
      </c>
      <c r="D1218" s="63" t="s">
        <v>1315</v>
      </c>
      <c r="E1218" s="137">
        <v>46198</v>
      </c>
      <c r="F1218" s="63" t="str">
        <f t="shared" si="130"/>
        <v>Jun</v>
      </c>
      <c r="G1218" s="63">
        <v>2026</v>
      </c>
      <c r="H1218" s="63" t="s">
        <v>70</v>
      </c>
      <c r="I1218" s="9" t="str">
        <f>_xlfn.XLOOKUP(H1218,[1]Heads!A:A,[1]Heads!B:B)</f>
        <v>174 CrPC</v>
      </c>
      <c r="J1218" s="9" t="str">
        <f>_xlfn.XLOOKUP(I1218,[1]Heads!B:B,[1]Heads!C:C)</f>
        <v>174 CrPC</v>
      </c>
      <c r="K1218" s="75"/>
      <c r="L1218" s="9"/>
      <c r="M1218" s="75"/>
      <c r="N1218" s="96" t="s">
        <v>3196</v>
      </c>
      <c r="O1218" s="9"/>
      <c r="P1218" s="75"/>
      <c r="Q1218" s="9"/>
      <c r="R1218" s="104" t="s">
        <v>173</v>
      </c>
      <c r="S1218" s="104" t="s">
        <v>173</v>
      </c>
      <c r="T1218" s="98">
        <v>46203</v>
      </c>
      <c r="U1218" s="9" t="s">
        <v>5550</v>
      </c>
      <c r="V1218" s="9" t="s">
        <v>34</v>
      </c>
      <c r="W1218" s="9">
        <f t="shared" ref="W1218:W1281" ca="1" si="134">IF(N1218="UI",DATEDIF(E1218,TODAY(),"D"),"")</f>
        <v>113</v>
      </c>
      <c r="X1218" s="9" t="str">
        <f t="shared" ref="X1218:X1281" ca="1" si="135">IF(N1218="UI",IF(W1218&gt;365,"Above 1 Year",IF(AND(W1218&lt;=365,W1218&gt;180),"Above 6 Months",IF(AND(W1218&lt;=180,W1218&gt;90),"Above 3 Months",IF(AND(W1218&lt;=90,W1218&gt;60),"Above 60 Days",IF(AND(W1218&lt;=60,W1218&gt;45),"45 to 60 Days","Below 45 Days"))))),"")</f>
        <v>Above 3 Months</v>
      </c>
      <c r="Y1218" s="9">
        <f t="shared" ca="1" si="131"/>
        <v>108</v>
      </c>
      <c r="Z1218" s="9" t="str">
        <f t="shared" ca="1" si="132"/>
        <v>Above 3 Months</v>
      </c>
      <c r="AA1218" s="9"/>
      <c r="AB1218" s="123" t="str">
        <f t="shared" si="129"/>
        <v>Kasibugga,'179/2026'</v>
      </c>
      <c r="AC1218" s="97" t="str">
        <f t="shared" ca="1" si="133"/>
        <v>Above 3 Months</v>
      </c>
    </row>
    <row r="1219" spans="1:29" ht="25.5" customHeight="1" x14ac:dyDescent="0.25">
      <c r="A1219" s="96">
        <v>1218</v>
      </c>
      <c r="B1219" s="123" t="s">
        <v>114</v>
      </c>
      <c r="C1219" s="136" t="s">
        <v>3206</v>
      </c>
      <c r="D1219" s="63" t="s">
        <v>845</v>
      </c>
      <c r="E1219" s="137">
        <v>46198</v>
      </c>
      <c r="F1219" s="63" t="str">
        <f t="shared" si="130"/>
        <v>Jun</v>
      </c>
      <c r="G1219" s="63">
        <v>2026</v>
      </c>
      <c r="H1219" s="63" t="s">
        <v>116</v>
      </c>
      <c r="I1219" s="9" t="str">
        <f>_xlfn.XLOOKUP(H1219,[1]Heads!A:A,[1]Heads!B:B)</f>
        <v>NDPS</v>
      </c>
      <c r="J1219" s="9" t="str">
        <f>_xlfn.XLOOKUP(I1219,[1]Heads!B:B,[1]Heads!C:C)</f>
        <v>NDPS</v>
      </c>
      <c r="K1219" s="75"/>
      <c r="L1219" s="9"/>
      <c r="M1219" s="75"/>
      <c r="N1219" s="96" t="s">
        <v>3196</v>
      </c>
      <c r="O1219" s="9"/>
      <c r="P1219" s="75"/>
      <c r="Q1219" s="9"/>
      <c r="R1219" s="104" t="s">
        <v>50</v>
      </c>
      <c r="S1219" s="104" t="s">
        <v>50</v>
      </c>
      <c r="T1219" s="98"/>
      <c r="U1219" s="9" t="s">
        <v>5555</v>
      </c>
      <c r="V1219" s="9" t="s">
        <v>34</v>
      </c>
      <c r="W1219" s="9">
        <f t="shared" ca="1" si="134"/>
        <v>113</v>
      </c>
      <c r="X1219" s="9" t="str">
        <f t="shared" ca="1" si="135"/>
        <v>Above 3 Months</v>
      </c>
      <c r="Y1219" s="9" t="str">
        <f t="shared" ca="1" si="131"/>
        <v/>
      </c>
      <c r="Z1219" s="9" t="str">
        <f t="shared" ca="1" si="132"/>
        <v/>
      </c>
      <c r="AA1219" s="9"/>
      <c r="AB1219" s="123" t="str">
        <f t="shared" si="129"/>
        <v>Mandasa,'97/2026'</v>
      </c>
      <c r="AC1219" s="97" t="str">
        <f t="shared" ca="1" si="133"/>
        <v>Above 3 Months</v>
      </c>
    </row>
    <row r="1220" spans="1:29" ht="25.5" customHeight="1" x14ac:dyDescent="0.25">
      <c r="A1220" s="96">
        <v>1219</v>
      </c>
      <c r="B1220" s="123" t="s">
        <v>84</v>
      </c>
      <c r="C1220" s="136" t="s">
        <v>3103</v>
      </c>
      <c r="D1220" s="63" t="s">
        <v>1431</v>
      </c>
      <c r="E1220" s="137">
        <v>46198</v>
      </c>
      <c r="F1220" s="63" t="str">
        <f t="shared" si="130"/>
        <v>Jun</v>
      </c>
      <c r="G1220" s="63">
        <v>2026</v>
      </c>
      <c r="H1220" s="63" t="s">
        <v>71</v>
      </c>
      <c r="I1220" s="9" t="str">
        <f>_xlfn.XLOOKUP(H1220,[1]Heads!A:A,[1]Heads!B:B)</f>
        <v>Road Accidents</v>
      </c>
      <c r="J1220" s="9" t="str">
        <f>_xlfn.XLOOKUP(I1220,[1]Heads!B:B,[1]Heads!C:C)</f>
        <v>IPC</v>
      </c>
      <c r="K1220" s="75"/>
      <c r="L1220" s="9"/>
      <c r="M1220" s="75"/>
      <c r="N1220" s="96" t="s">
        <v>3196</v>
      </c>
      <c r="O1220" s="9"/>
      <c r="P1220" s="75"/>
      <c r="Q1220" s="9"/>
      <c r="R1220" s="104" t="s">
        <v>141</v>
      </c>
      <c r="S1220" s="104" t="s">
        <v>50</v>
      </c>
      <c r="T1220" s="98"/>
      <c r="U1220" s="9" t="s">
        <v>5556</v>
      </c>
      <c r="V1220" s="9" t="s">
        <v>34</v>
      </c>
      <c r="W1220" s="9">
        <f t="shared" ca="1" si="134"/>
        <v>113</v>
      </c>
      <c r="X1220" s="9" t="str">
        <f t="shared" ca="1" si="135"/>
        <v>Above 3 Months</v>
      </c>
      <c r="Y1220" s="9" t="str">
        <f t="shared" ca="1" si="131"/>
        <v/>
      </c>
      <c r="Z1220" s="9" t="str">
        <f t="shared" ca="1" si="132"/>
        <v/>
      </c>
      <c r="AA1220" s="9"/>
      <c r="AB1220" s="123" t="str">
        <f t="shared" si="129"/>
        <v>Nandigam,'62/2026'</v>
      </c>
      <c r="AC1220" s="97" t="str">
        <f t="shared" ca="1" si="133"/>
        <v>Above 3 Months</v>
      </c>
    </row>
    <row r="1221" spans="1:29" ht="25.5" customHeight="1" x14ac:dyDescent="0.25">
      <c r="A1221" s="96">
        <v>1220</v>
      </c>
      <c r="B1221" s="123" t="s">
        <v>51</v>
      </c>
      <c r="C1221" s="136" t="s">
        <v>3277</v>
      </c>
      <c r="D1221" s="63" t="s">
        <v>1027</v>
      </c>
      <c r="E1221" s="137">
        <v>46198</v>
      </c>
      <c r="F1221" s="63" t="str">
        <f t="shared" si="130"/>
        <v>Jun</v>
      </c>
      <c r="G1221" s="63">
        <v>2026</v>
      </c>
      <c r="H1221" s="63" t="s">
        <v>48</v>
      </c>
      <c r="I1221" s="9" t="str">
        <f>_xlfn.XLOOKUP(H1221,[1]Heads!A:A,[1]Heads!B:B)</f>
        <v>Property Offences</v>
      </c>
      <c r="J1221" s="9" t="str">
        <f>_xlfn.XLOOKUP(I1221,[1]Heads!B:B,[1]Heads!C:C)</f>
        <v>IPC</v>
      </c>
      <c r="K1221" s="75"/>
      <c r="L1221" s="9"/>
      <c r="M1221" s="75"/>
      <c r="N1221" s="96" t="s">
        <v>3196</v>
      </c>
      <c r="O1221" s="9"/>
      <c r="P1221" s="75"/>
      <c r="Q1221" s="9"/>
      <c r="R1221" s="104" t="s">
        <v>112</v>
      </c>
      <c r="S1221" s="104" t="s">
        <v>112</v>
      </c>
      <c r="T1221" s="98"/>
      <c r="U1221" s="9" t="s">
        <v>5564</v>
      </c>
      <c r="V1221" s="9" t="s">
        <v>34</v>
      </c>
      <c r="W1221" s="9">
        <f t="shared" ca="1" si="134"/>
        <v>113</v>
      </c>
      <c r="X1221" s="9" t="str">
        <f t="shared" ca="1" si="135"/>
        <v>Above 3 Months</v>
      </c>
      <c r="Y1221" s="9" t="str">
        <f t="shared" ca="1" si="131"/>
        <v/>
      </c>
      <c r="Z1221" s="9" t="str">
        <f t="shared" ca="1" si="132"/>
        <v/>
      </c>
      <c r="AA1221" s="9"/>
      <c r="AB1221" s="123" t="str">
        <f t="shared" si="129"/>
        <v>Tekkali PS,'108/2026'</v>
      </c>
      <c r="AC1221" s="97" t="str">
        <f t="shared" ca="1" si="133"/>
        <v>Above 3 Months</v>
      </c>
    </row>
    <row r="1222" spans="1:29" ht="25.5" customHeight="1" x14ac:dyDescent="0.25">
      <c r="A1222" s="96">
        <v>1221</v>
      </c>
      <c r="B1222" s="123" t="s">
        <v>113</v>
      </c>
      <c r="C1222" s="136" t="s">
        <v>3051</v>
      </c>
      <c r="D1222" s="63" t="s">
        <v>1315</v>
      </c>
      <c r="E1222" s="137">
        <v>46199</v>
      </c>
      <c r="F1222" s="63" t="str">
        <f t="shared" si="130"/>
        <v>Jun</v>
      </c>
      <c r="G1222" s="63">
        <v>2026</v>
      </c>
      <c r="H1222" s="63" t="s">
        <v>70</v>
      </c>
      <c r="I1222" s="9" t="str">
        <f>_xlfn.XLOOKUP(H1222,[1]Heads!A:A,[1]Heads!B:B)</f>
        <v>174 CrPC</v>
      </c>
      <c r="J1222" s="9" t="str">
        <f>_xlfn.XLOOKUP(I1222,[1]Heads!B:B,[1]Heads!C:C)</f>
        <v>174 CrPC</v>
      </c>
      <c r="K1222" s="75"/>
      <c r="L1222" s="9"/>
      <c r="M1222" s="75"/>
      <c r="N1222" s="96" t="s">
        <v>3196</v>
      </c>
      <c r="O1222" s="9"/>
      <c r="P1222" s="75"/>
      <c r="Q1222" s="9"/>
      <c r="R1222" s="104" t="s">
        <v>173</v>
      </c>
      <c r="S1222" s="104" t="s">
        <v>142</v>
      </c>
      <c r="T1222" s="98"/>
      <c r="U1222" s="9" t="s">
        <v>5566</v>
      </c>
      <c r="V1222" s="9" t="s">
        <v>34</v>
      </c>
      <c r="W1222" s="9">
        <f t="shared" ca="1" si="134"/>
        <v>112</v>
      </c>
      <c r="X1222" s="9" t="str">
        <f t="shared" ca="1" si="135"/>
        <v>Above 3 Months</v>
      </c>
      <c r="Y1222" s="9" t="str">
        <f t="shared" ca="1" si="131"/>
        <v/>
      </c>
      <c r="Z1222" s="9" t="str">
        <f t="shared" ca="1" si="132"/>
        <v/>
      </c>
      <c r="AA1222" s="9"/>
      <c r="AB1222" s="123" t="str">
        <f t="shared" si="129"/>
        <v>Jalumuru,'58/2026'</v>
      </c>
      <c r="AC1222" s="97" t="str">
        <f t="shared" ca="1" si="133"/>
        <v>Above 3 Months</v>
      </c>
    </row>
    <row r="1223" spans="1:29" ht="25.5" customHeight="1" x14ac:dyDescent="0.25">
      <c r="A1223" s="96">
        <v>1222</v>
      </c>
      <c r="B1223" s="123" t="s">
        <v>89</v>
      </c>
      <c r="C1223" s="136" t="s">
        <v>3560</v>
      </c>
      <c r="D1223" s="63" t="s">
        <v>1474</v>
      </c>
      <c r="E1223" s="137">
        <v>46200</v>
      </c>
      <c r="F1223" s="63" t="str">
        <f t="shared" si="130"/>
        <v>Jun</v>
      </c>
      <c r="G1223" s="63">
        <v>2026</v>
      </c>
      <c r="H1223" s="63" t="s">
        <v>103</v>
      </c>
      <c r="I1223" s="9" t="str">
        <f>_xlfn.XLOOKUP(H1223,[1]Heads!A:A,[1]Heads!B:B)</f>
        <v>Property Offences</v>
      </c>
      <c r="J1223" s="9" t="str">
        <f>_xlfn.XLOOKUP(I1223,[1]Heads!B:B,[1]Heads!C:C)</f>
        <v>IPC</v>
      </c>
      <c r="K1223" s="75"/>
      <c r="L1223" s="9"/>
      <c r="M1223" s="75"/>
      <c r="N1223" s="96" t="s">
        <v>3196</v>
      </c>
      <c r="O1223" s="9"/>
      <c r="P1223" s="75"/>
      <c r="Q1223" s="9"/>
      <c r="R1223" s="104" t="s">
        <v>112</v>
      </c>
      <c r="S1223" s="104" t="s">
        <v>112</v>
      </c>
      <c r="T1223" s="98"/>
      <c r="U1223" s="9" t="s">
        <v>5581</v>
      </c>
      <c r="V1223" s="9" t="s">
        <v>34</v>
      </c>
      <c r="W1223" s="9">
        <f t="shared" ca="1" si="134"/>
        <v>111</v>
      </c>
      <c r="X1223" s="9" t="str">
        <f t="shared" ca="1" si="135"/>
        <v>Above 3 Months</v>
      </c>
      <c r="Y1223" s="9" t="str">
        <f t="shared" ca="1" si="131"/>
        <v/>
      </c>
      <c r="Z1223" s="9" t="str">
        <f t="shared" ca="1" si="132"/>
        <v/>
      </c>
      <c r="AA1223" s="9"/>
      <c r="AB1223" s="123" t="str">
        <f t="shared" si="129"/>
        <v>Kotabommali,'130/2026'</v>
      </c>
      <c r="AC1223" s="97" t="str">
        <f t="shared" ca="1" si="133"/>
        <v>Above 3 Months</v>
      </c>
    </row>
    <row r="1224" spans="1:29" ht="25.5" customHeight="1" x14ac:dyDescent="0.25">
      <c r="A1224" s="96">
        <v>1223</v>
      </c>
      <c r="B1224" s="123" t="s">
        <v>79</v>
      </c>
      <c r="C1224" s="136" t="s">
        <v>3148</v>
      </c>
      <c r="D1224" s="63" t="s">
        <v>1315</v>
      </c>
      <c r="E1224" s="137">
        <v>46200</v>
      </c>
      <c r="F1224" s="63" t="str">
        <f t="shared" si="130"/>
        <v>Jun</v>
      </c>
      <c r="G1224" s="63">
        <v>2026</v>
      </c>
      <c r="H1224" s="63" t="s">
        <v>70</v>
      </c>
      <c r="I1224" s="9" t="str">
        <f>_xlfn.XLOOKUP(H1224,[1]Heads!A:A,[1]Heads!B:B)</f>
        <v>174 CrPC</v>
      </c>
      <c r="J1224" s="9" t="str">
        <f>_xlfn.XLOOKUP(I1224,[1]Heads!B:B,[1]Heads!C:C)</f>
        <v>174 CrPC</v>
      </c>
      <c r="K1224" s="75"/>
      <c r="L1224" s="9"/>
      <c r="M1224" s="75"/>
      <c r="N1224" s="96" t="s">
        <v>3196</v>
      </c>
      <c r="O1224" s="9"/>
      <c r="P1224" s="75"/>
      <c r="Q1224" s="9"/>
      <c r="R1224" s="104" t="s">
        <v>173</v>
      </c>
      <c r="S1224" s="104" t="s">
        <v>142</v>
      </c>
      <c r="T1224" s="98"/>
      <c r="U1224" s="9" t="s">
        <v>5584</v>
      </c>
      <c r="V1224" s="9" t="s">
        <v>34</v>
      </c>
      <c r="W1224" s="9">
        <f t="shared" ca="1" si="134"/>
        <v>111</v>
      </c>
      <c r="X1224" s="9" t="str">
        <f t="shared" ca="1" si="135"/>
        <v>Above 3 Months</v>
      </c>
      <c r="Y1224" s="9" t="str">
        <f t="shared" ca="1" si="131"/>
        <v/>
      </c>
      <c r="Z1224" s="9" t="str">
        <f t="shared" ca="1" si="132"/>
        <v/>
      </c>
      <c r="AA1224" s="9"/>
      <c r="AB1224" s="123" t="str">
        <f t="shared" si="129"/>
        <v>Polaki,'90/2026'</v>
      </c>
      <c r="AC1224" s="97" t="str">
        <f t="shared" ca="1" si="133"/>
        <v>Above 3 Months</v>
      </c>
    </row>
    <row r="1225" spans="1:29" ht="25.5" customHeight="1" x14ac:dyDescent="0.25">
      <c r="A1225" s="96">
        <v>1224</v>
      </c>
      <c r="B1225" s="123" t="s">
        <v>98</v>
      </c>
      <c r="C1225" s="136" t="s">
        <v>3043</v>
      </c>
      <c r="D1225" s="63" t="s">
        <v>600</v>
      </c>
      <c r="E1225" s="137">
        <v>46200</v>
      </c>
      <c r="F1225" s="63" t="str">
        <f t="shared" ref="F1225:F1243" si="136">TEXT(E1225,"mmm")</f>
        <v>Jun</v>
      </c>
      <c r="G1225" s="63">
        <v>2026</v>
      </c>
      <c r="H1225" s="63" t="s">
        <v>48</v>
      </c>
      <c r="I1225" s="9" t="str">
        <f>_xlfn.XLOOKUP(H1225,[1]Heads!A:A,[1]Heads!B:B)</f>
        <v>Property Offences</v>
      </c>
      <c r="J1225" s="9" t="str">
        <f>_xlfn.XLOOKUP(I1225,[1]Heads!B:B,[1]Heads!C:C)</f>
        <v>IPC</v>
      </c>
      <c r="K1225" s="75"/>
      <c r="L1225" s="9"/>
      <c r="M1225" s="75"/>
      <c r="N1225" s="96" t="s">
        <v>3196</v>
      </c>
      <c r="O1225" s="9"/>
      <c r="P1225" s="75"/>
      <c r="Q1225" s="9"/>
      <c r="R1225" s="104" t="s">
        <v>112</v>
      </c>
      <c r="S1225" s="104" t="s">
        <v>112</v>
      </c>
      <c r="T1225" s="98"/>
      <c r="U1225" s="9" t="s">
        <v>5586</v>
      </c>
      <c r="V1225" s="9" t="s">
        <v>34</v>
      </c>
      <c r="W1225" s="9">
        <f t="shared" ca="1" si="134"/>
        <v>111</v>
      </c>
      <c r="X1225" s="9" t="str">
        <f t="shared" ca="1" si="135"/>
        <v>Above 3 Months</v>
      </c>
      <c r="Y1225" s="9" t="str">
        <f t="shared" ca="1" si="131"/>
        <v/>
      </c>
      <c r="Z1225" s="9" t="str">
        <f t="shared" ca="1" si="132"/>
        <v/>
      </c>
      <c r="AA1225" s="9"/>
      <c r="AB1225" s="123" t="str">
        <f t="shared" si="129"/>
        <v>Vajrapukothuru,'57/2026'</v>
      </c>
      <c r="AC1225" s="97" t="str">
        <f t="shared" ca="1" si="133"/>
        <v>Above 3 Months</v>
      </c>
    </row>
    <row r="1226" spans="1:29" ht="25.5" customHeight="1" x14ac:dyDescent="0.25">
      <c r="A1226" s="96">
        <v>1225</v>
      </c>
      <c r="B1226" s="123" t="s">
        <v>109</v>
      </c>
      <c r="C1226" s="136" t="s">
        <v>3006</v>
      </c>
      <c r="D1226" s="63" t="s">
        <v>1016</v>
      </c>
      <c r="E1226" s="137">
        <v>46201</v>
      </c>
      <c r="F1226" s="63" t="str">
        <f t="shared" si="136"/>
        <v>Jun</v>
      </c>
      <c r="G1226" s="63">
        <v>2026</v>
      </c>
      <c r="H1226" s="63" t="s">
        <v>48</v>
      </c>
      <c r="I1226" s="9" t="str">
        <f>_xlfn.XLOOKUP(H1226,[1]Heads!A:A,[1]Heads!B:B)</f>
        <v>Property Offences</v>
      </c>
      <c r="J1226" s="9" t="str">
        <f>_xlfn.XLOOKUP(I1226,[1]Heads!B:B,[1]Heads!C:C)</f>
        <v>IPC</v>
      </c>
      <c r="K1226" s="75"/>
      <c r="L1226" s="9"/>
      <c r="M1226" s="75"/>
      <c r="N1226" s="96" t="s">
        <v>3196</v>
      </c>
      <c r="O1226" s="9"/>
      <c r="P1226" s="75"/>
      <c r="Q1226" s="9"/>
      <c r="R1226" s="104" t="s">
        <v>112</v>
      </c>
      <c r="S1226" s="104" t="s">
        <v>112</v>
      </c>
      <c r="T1226" s="98"/>
      <c r="U1226" s="9" t="s">
        <v>5587</v>
      </c>
      <c r="V1226" s="9" t="s">
        <v>34</v>
      </c>
      <c r="W1226" s="9">
        <f t="shared" ca="1" si="134"/>
        <v>110</v>
      </c>
      <c r="X1226" s="9" t="str">
        <f t="shared" ca="1" si="135"/>
        <v>Above 3 Months</v>
      </c>
      <c r="Y1226" s="9" t="str">
        <f t="shared" ca="1" si="131"/>
        <v/>
      </c>
      <c r="Z1226" s="9" t="str">
        <f t="shared" ca="1" si="132"/>
        <v/>
      </c>
      <c r="AA1226" s="9"/>
      <c r="AB1226" s="123" t="str">
        <f t="shared" si="129"/>
        <v>Burja,'44/2026'</v>
      </c>
      <c r="AC1226" s="97" t="str">
        <f t="shared" ca="1" si="133"/>
        <v>Above 3 Months</v>
      </c>
    </row>
    <row r="1227" spans="1:29" ht="25.5" customHeight="1" x14ac:dyDescent="0.25">
      <c r="A1227" s="96">
        <v>1226</v>
      </c>
      <c r="B1227" s="123" t="s">
        <v>38</v>
      </c>
      <c r="C1227" s="136" t="s">
        <v>3581</v>
      </c>
      <c r="D1227" s="63" t="s">
        <v>1315</v>
      </c>
      <c r="E1227" s="137">
        <v>46201</v>
      </c>
      <c r="F1227" s="63" t="str">
        <f t="shared" si="136"/>
        <v>Jun</v>
      </c>
      <c r="G1227" s="63">
        <v>2026</v>
      </c>
      <c r="H1227" s="63" t="s">
        <v>70</v>
      </c>
      <c r="I1227" s="9" t="str">
        <f>_xlfn.XLOOKUP(H1227,[1]Heads!A:A,[1]Heads!B:B)</f>
        <v>174 CrPC</v>
      </c>
      <c r="J1227" s="9" t="str">
        <f>_xlfn.XLOOKUP(I1227,[1]Heads!B:B,[1]Heads!C:C)</f>
        <v>174 CrPC</v>
      </c>
      <c r="K1227" s="75"/>
      <c r="L1227" s="9"/>
      <c r="M1227" s="75"/>
      <c r="N1227" s="96" t="s">
        <v>3196</v>
      </c>
      <c r="O1227" s="9"/>
      <c r="P1227" s="75"/>
      <c r="Q1227" s="9"/>
      <c r="R1227" s="104" t="s">
        <v>173</v>
      </c>
      <c r="S1227" s="104" t="s">
        <v>173</v>
      </c>
      <c r="T1227" s="98">
        <v>46203</v>
      </c>
      <c r="U1227" s="9" t="s">
        <v>5588</v>
      </c>
      <c r="V1227" s="9" t="s">
        <v>34</v>
      </c>
      <c r="W1227" s="9">
        <f t="shared" ca="1" si="134"/>
        <v>110</v>
      </c>
      <c r="X1227" s="9" t="str">
        <f t="shared" ca="1" si="135"/>
        <v>Above 3 Months</v>
      </c>
      <c r="Y1227" s="9">
        <f t="shared" ca="1" si="131"/>
        <v>108</v>
      </c>
      <c r="Z1227" s="9" t="str">
        <f t="shared" ca="1" si="132"/>
        <v>Above 3 Months</v>
      </c>
      <c r="AA1227" s="9"/>
      <c r="AB1227" s="123" t="str">
        <f t="shared" si="129"/>
        <v>Etcherla,'133/2026'</v>
      </c>
      <c r="AC1227" s="97" t="str">
        <f t="shared" ca="1" si="133"/>
        <v>Above 3 Months</v>
      </c>
    </row>
    <row r="1228" spans="1:29" ht="25.5" customHeight="1" x14ac:dyDescent="0.25">
      <c r="A1228" s="96">
        <v>1227</v>
      </c>
      <c r="B1228" s="123" t="s">
        <v>28</v>
      </c>
      <c r="C1228" s="136" t="s">
        <v>3118</v>
      </c>
      <c r="D1228" s="63" t="s">
        <v>600</v>
      </c>
      <c r="E1228" s="137">
        <v>46201</v>
      </c>
      <c r="F1228" s="63" t="str">
        <f t="shared" si="136"/>
        <v>Jun</v>
      </c>
      <c r="G1228" s="63">
        <v>2026</v>
      </c>
      <c r="H1228" s="63" t="s">
        <v>48</v>
      </c>
      <c r="I1228" s="9" t="str">
        <f>_xlfn.XLOOKUP(H1228,[1]Heads!A:A,[1]Heads!B:B)</f>
        <v>Property Offences</v>
      </c>
      <c r="J1228" s="9" t="str">
        <f>_xlfn.XLOOKUP(I1228,[1]Heads!B:B,[1]Heads!C:C)</f>
        <v>IPC</v>
      </c>
      <c r="K1228" s="75"/>
      <c r="L1228" s="9"/>
      <c r="M1228" s="75"/>
      <c r="N1228" s="96" t="s">
        <v>3196</v>
      </c>
      <c r="O1228" s="9"/>
      <c r="P1228" s="75"/>
      <c r="Q1228" s="9"/>
      <c r="R1228" s="104" t="s">
        <v>112</v>
      </c>
      <c r="S1228" s="104" t="s">
        <v>112</v>
      </c>
      <c r="T1228" s="98"/>
      <c r="U1228" s="9" t="s">
        <v>5599</v>
      </c>
      <c r="V1228" s="9" t="s">
        <v>34</v>
      </c>
      <c r="W1228" s="9">
        <f t="shared" ca="1" si="134"/>
        <v>110</v>
      </c>
      <c r="X1228" s="9" t="str">
        <f t="shared" ca="1" si="135"/>
        <v>Above 3 Months</v>
      </c>
      <c r="Y1228" s="9" t="str">
        <f t="shared" ca="1" si="131"/>
        <v/>
      </c>
      <c r="Z1228" s="9" t="str">
        <f t="shared" ca="1" si="132"/>
        <v/>
      </c>
      <c r="AA1228" s="9"/>
      <c r="AB1228" s="123" t="str">
        <f t="shared" si="129"/>
        <v>Srikakulam II Town,'86/2026'</v>
      </c>
      <c r="AC1228" s="97" t="str">
        <f t="shared" ca="1" si="133"/>
        <v>Above 3 Months</v>
      </c>
    </row>
    <row r="1229" spans="1:29" ht="25.5" customHeight="1" x14ac:dyDescent="0.25">
      <c r="A1229" s="96">
        <v>1228</v>
      </c>
      <c r="B1229" s="123" t="s">
        <v>28</v>
      </c>
      <c r="C1229" s="136" t="s">
        <v>3134</v>
      </c>
      <c r="D1229" s="63" t="s">
        <v>600</v>
      </c>
      <c r="E1229" s="137">
        <v>46201</v>
      </c>
      <c r="F1229" s="63" t="str">
        <f t="shared" si="136"/>
        <v>Jun</v>
      </c>
      <c r="G1229" s="63">
        <v>2026</v>
      </c>
      <c r="H1229" s="63" t="s">
        <v>48</v>
      </c>
      <c r="I1229" s="9" t="str">
        <f>_xlfn.XLOOKUP(H1229,[1]Heads!A:A,[1]Heads!B:B)</f>
        <v>Property Offences</v>
      </c>
      <c r="J1229" s="9" t="str">
        <f>_xlfn.XLOOKUP(I1229,[1]Heads!B:B,[1]Heads!C:C)</f>
        <v>IPC</v>
      </c>
      <c r="K1229" s="75"/>
      <c r="L1229" s="9"/>
      <c r="M1229" s="75"/>
      <c r="N1229" s="96" t="s">
        <v>3196</v>
      </c>
      <c r="O1229" s="9"/>
      <c r="P1229" s="75"/>
      <c r="Q1229" s="9"/>
      <c r="R1229" s="104" t="s">
        <v>112</v>
      </c>
      <c r="S1229" s="104" t="s">
        <v>112</v>
      </c>
      <c r="T1229" s="98"/>
      <c r="U1229" s="9" t="s">
        <v>5600</v>
      </c>
      <c r="V1229" s="9" t="s">
        <v>34</v>
      </c>
      <c r="W1229" s="9">
        <f t="shared" ca="1" si="134"/>
        <v>110</v>
      </c>
      <c r="X1229" s="9" t="str">
        <f t="shared" ca="1" si="135"/>
        <v>Above 3 Months</v>
      </c>
      <c r="Y1229" s="9" t="str">
        <f t="shared" ref="Y1229:Y1247" ca="1" si="137">IF(T1229&lt;&gt;"",DATEDIF(T1229,TODAY(),"D"),"")</f>
        <v/>
      </c>
      <c r="Z1229" s="9" t="str">
        <f t="shared" ref="Z1229:Z1247" ca="1" si="138">IF(Y1229&lt;&gt;"",IF(Y1229&gt;365,"Above 1 Year",IF(AND(Y1229&lt;=365,Y1229&gt;180),"Above 6 Months",IF(AND(Y1229&lt;=180,Y1229&gt;90),"Above 3 Months",IF(AND(Y1229&lt;=90,Y1229&gt;60),"Above 60 Days",IF(AND(Y1229&lt;=60,Y1229&gt;45),"45 to 60 Days","Below 45 Days"))))),"")</f>
        <v/>
      </c>
      <c r="AA1229" s="9"/>
      <c r="AB1229" s="123" t="str">
        <f t="shared" si="129"/>
        <v>Srikakulam II Town,'87/2026'</v>
      </c>
      <c r="AC1229" s="97" t="str">
        <f t="shared" ca="1" si="133"/>
        <v>Above 3 Months</v>
      </c>
    </row>
    <row r="1230" spans="1:29" ht="25.5" customHeight="1" x14ac:dyDescent="0.25">
      <c r="A1230" s="96">
        <v>1229</v>
      </c>
      <c r="B1230" s="123" t="s">
        <v>74</v>
      </c>
      <c r="C1230" s="136" t="s">
        <v>3593</v>
      </c>
      <c r="D1230" s="63" t="s">
        <v>5601</v>
      </c>
      <c r="E1230" s="137">
        <v>46201</v>
      </c>
      <c r="F1230" s="63" t="str">
        <f t="shared" si="136"/>
        <v>Jun</v>
      </c>
      <c r="G1230" s="63">
        <v>2026</v>
      </c>
      <c r="H1230" s="63" t="s">
        <v>116</v>
      </c>
      <c r="I1230" s="9" t="str">
        <f>_xlfn.XLOOKUP(H1230,[1]Heads!A:A,[1]Heads!B:B)</f>
        <v>NDPS</v>
      </c>
      <c r="J1230" s="9" t="str">
        <f>_xlfn.XLOOKUP(I1230,[1]Heads!B:B,[1]Heads!C:C)</f>
        <v>NDPS</v>
      </c>
      <c r="K1230" s="75"/>
      <c r="L1230" s="9"/>
      <c r="M1230" s="75"/>
      <c r="N1230" s="96" t="s">
        <v>3196</v>
      </c>
      <c r="O1230" s="9"/>
      <c r="P1230" s="75"/>
      <c r="Q1230" s="9"/>
      <c r="R1230" s="104" t="s">
        <v>174</v>
      </c>
      <c r="S1230" s="104" t="s">
        <v>174</v>
      </c>
      <c r="T1230" s="98">
        <v>46205</v>
      </c>
      <c r="U1230" s="9" t="s">
        <v>5602</v>
      </c>
      <c r="V1230" s="9" t="s">
        <v>34</v>
      </c>
      <c r="W1230" s="9">
        <f t="shared" ca="1" si="134"/>
        <v>110</v>
      </c>
      <c r="X1230" s="9" t="str">
        <f t="shared" ca="1" si="135"/>
        <v>Above 3 Months</v>
      </c>
      <c r="Y1230" s="9">
        <f t="shared" ca="1" si="137"/>
        <v>106</v>
      </c>
      <c r="Z1230" s="9" t="str">
        <f t="shared" ca="1" si="138"/>
        <v>Above 3 Months</v>
      </c>
      <c r="AA1230" s="9"/>
      <c r="AB1230" s="123" t="str">
        <f t="shared" si="129"/>
        <v>Srikakulam Rural,'135/2026'</v>
      </c>
      <c r="AC1230" s="97" t="str">
        <f t="shared" ref="AC1230:AC1247" ca="1" si="139">IF(S1230="SC/PRC/CC No. Awaited","",X1230)</f>
        <v>Above 3 Months</v>
      </c>
    </row>
    <row r="1231" spans="1:29" ht="25.5" customHeight="1" x14ac:dyDescent="0.25">
      <c r="A1231" s="96">
        <v>1230</v>
      </c>
      <c r="B1231" s="123" t="s">
        <v>98</v>
      </c>
      <c r="C1231" s="136" t="s">
        <v>3093</v>
      </c>
      <c r="D1231" s="63" t="s">
        <v>600</v>
      </c>
      <c r="E1231" s="137">
        <v>46201</v>
      </c>
      <c r="F1231" s="63" t="str">
        <f t="shared" si="136"/>
        <v>Jun</v>
      </c>
      <c r="G1231" s="63">
        <v>2026</v>
      </c>
      <c r="H1231" s="63" t="s">
        <v>48</v>
      </c>
      <c r="I1231" s="9" t="str">
        <f>_xlfn.XLOOKUP(H1231,[1]Heads!A:A,[1]Heads!B:B)</f>
        <v>Property Offences</v>
      </c>
      <c r="J1231" s="9" t="str">
        <f>_xlfn.XLOOKUP(I1231,[1]Heads!B:B,[1]Heads!C:C)</f>
        <v>IPC</v>
      </c>
      <c r="K1231" s="75"/>
      <c r="L1231" s="9"/>
      <c r="M1231" s="75"/>
      <c r="N1231" s="96" t="s">
        <v>3196</v>
      </c>
      <c r="O1231" s="9"/>
      <c r="P1231" s="75"/>
      <c r="Q1231" s="9"/>
      <c r="R1231" s="104" t="s">
        <v>112</v>
      </c>
      <c r="S1231" s="104" t="s">
        <v>112</v>
      </c>
      <c r="T1231" s="98"/>
      <c r="U1231" s="9" t="s">
        <v>5605</v>
      </c>
      <c r="V1231" s="9" t="s">
        <v>34</v>
      </c>
      <c r="W1231" s="9">
        <f t="shared" ca="1" si="134"/>
        <v>110</v>
      </c>
      <c r="X1231" s="9" t="str">
        <f t="shared" ca="1" si="135"/>
        <v>Above 3 Months</v>
      </c>
      <c r="Y1231" s="9" t="str">
        <f t="shared" ca="1" si="137"/>
        <v/>
      </c>
      <c r="Z1231" s="9" t="str">
        <f t="shared" ca="1" si="138"/>
        <v/>
      </c>
      <c r="AA1231" s="9"/>
      <c r="AB1231" s="123" t="str">
        <f t="shared" si="129"/>
        <v>Vajrapukothuru,'59/2026'</v>
      </c>
      <c r="AC1231" s="97" t="str">
        <f t="shared" ca="1" si="139"/>
        <v>Above 3 Months</v>
      </c>
    </row>
    <row r="1232" spans="1:29" ht="25.5" customHeight="1" x14ac:dyDescent="0.25">
      <c r="A1232" s="96">
        <v>1231</v>
      </c>
      <c r="B1232" s="123" t="s">
        <v>109</v>
      </c>
      <c r="C1232" s="136" t="s">
        <v>3007</v>
      </c>
      <c r="D1232" s="63" t="s">
        <v>1634</v>
      </c>
      <c r="E1232" s="137">
        <v>46202</v>
      </c>
      <c r="F1232" s="63" t="str">
        <f t="shared" si="136"/>
        <v>Jun</v>
      </c>
      <c r="G1232" s="63">
        <v>2026</v>
      </c>
      <c r="H1232" s="63" t="s">
        <v>94</v>
      </c>
      <c r="I1232" s="9" t="str">
        <f>_xlfn.XLOOKUP(H1232,[1]Heads!A:A,[1]Heads!B:B)</f>
        <v>Cyber Crime offences</v>
      </c>
      <c r="J1232" s="9" t="str">
        <f>_xlfn.XLOOKUP(I1232,[1]Heads!B:B,[1]Heads!C:C)</f>
        <v>IPC</v>
      </c>
      <c r="K1232" s="75"/>
      <c r="L1232" s="9"/>
      <c r="M1232" s="75"/>
      <c r="N1232" s="96" t="s">
        <v>3196</v>
      </c>
      <c r="O1232" s="9"/>
      <c r="P1232" s="75"/>
      <c r="Q1232" s="9"/>
      <c r="R1232" s="104" t="s">
        <v>112</v>
      </c>
      <c r="S1232" s="104" t="s">
        <v>112</v>
      </c>
      <c r="T1232" s="98"/>
      <c r="U1232" s="9" t="s">
        <v>5606</v>
      </c>
      <c r="V1232" s="9" t="s">
        <v>34</v>
      </c>
      <c r="W1232" s="9">
        <f t="shared" ca="1" si="134"/>
        <v>109</v>
      </c>
      <c r="X1232" s="9" t="str">
        <f t="shared" ca="1" si="135"/>
        <v>Above 3 Months</v>
      </c>
      <c r="Y1232" s="9" t="str">
        <f t="shared" ca="1" si="137"/>
        <v/>
      </c>
      <c r="Z1232" s="9" t="str">
        <f t="shared" ca="1" si="138"/>
        <v/>
      </c>
      <c r="AA1232" s="9"/>
      <c r="AB1232" s="123" t="str">
        <f t="shared" si="129"/>
        <v>Burja,'45/2026'</v>
      </c>
      <c r="AC1232" s="97" t="str">
        <f t="shared" ca="1" si="139"/>
        <v>Above 3 Months</v>
      </c>
    </row>
    <row r="1233" spans="1:29" ht="25.5" customHeight="1" x14ac:dyDescent="0.25">
      <c r="A1233" s="96">
        <v>1232</v>
      </c>
      <c r="B1233" s="123" t="s">
        <v>38</v>
      </c>
      <c r="C1233" s="136" t="s">
        <v>3577</v>
      </c>
      <c r="D1233" s="63" t="s">
        <v>1634</v>
      </c>
      <c r="E1233" s="137">
        <v>46202</v>
      </c>
      <c r="F1233" s="63" t="str">
        <f t="shared" si="136"/>
        <v>Jun</v>
      </c>
      <c r="G1233" s="63">
        <v>2026</v>
      </c>
      <c r="H1233" s="63" t="s">
        <v>94</v>
      </c>
      <c r="I1233" s="9" t="str">
        <f>_xlfn.XLOOKUP(H1233,[1]Heads!A:A,[1]Heads!B:B)</f>
        <v>Cyber Crime offences</v>
      </c>
      <c r="J1233" s="9" t="str">
        <f>_xlfn.XLOOKUP(I1233,[1]Heads!B:B,[1]Heads!C:C)</f>
        <v>IPC</v>
      </c>
      <c r="K1233" s="75"/>
      <c r="L1233" s="9"/>
      <c r="M1233" s="75"/>
      <c r="N1233" s="96" t="s">
        <v>3196</v>
      </c>
      <c r="O1233" s="9"/>
      <c r="P1233" s="75"/>
      <c r="Q1233" s="9"/>
      <c r="R1233" s="104" t="s">
        <v>112</v>
      </c>
      <c r="S1233" s="104" t="s">
        <v>112</v>
      </c>
      <c r="T1233" s="98"/>
      <c r="U1233" s="9" t="s">
        <v>5607</v>
      </c>
      <c r="V1233" s="9" t="s">
        <v>34</v>
      </c>
      <c r="W1233" s="9">
        <f t="shared" ca="1" si="134"/>
        <v>109</v>
      </c>
      <c r="X1233" s="9" t="str">
        <f t="shared" ca="1" si="135"/>
        <v>Above 3 Months</v>
      </c>
      <c r="Y1233" s="9" t="str">
        <f t="shared" ca="1" si="137"/>
        <v/>
      </c>
      <c r="Z1233" s="9" t="str">
        <f t="shared" ca="1" si="138"/>
        <v/>
      </c>
      <c r="AA1233" s="9"/>
      <c r="AB1233" s="123" t="str">
        <f t="shared" si="129"/>
        <v>Etcherla,'134/2026'</v>
      </c>
      <c r="AC1233" s="97" t="str">
        <f t="shared" ca="1" si="139"/>
        <v>Above 3 Months</v>
      </c>
    </row>
    <row r="1234" spans="1:29" ht="25.5" customHeight="1" x14ac:dyDescent="0.25">
      <c r="A1234" s="96">
        <v>1233</v>
      </c>
      <c r="B1234" s="123" t="s">
        <v>118</v>
      </c>
      <c r="C1234" s="136" t="s">
        <v>3051</v>
      </c>
      <c r="D1234" s="63" t="s">
        <v>600</v>
      </c>
      <c r="E1234" s="137">
        <v>46202</v>
      </c>
      <c r="F1234" s="63" t="str">
        <f t="shared" si="136"/>
        <v>Jun</v>
      </c>
      <c r="G1234" s="63">
        <v>2026</v>
      </c>
      <c r="H1234" s="63" t="s">
        <v>48</v>
      </c>
      <c r="I1234" s="9" t="str">
        <f>_xlfn.XLOOKUP(H1234,[1]Heads!A:A,[1]Heads!B:B)</f>
        <v>Property Offences</v>
      </c>
      <c r="J1234" s="9" t="str">
        <f>_xlfn.XLOOKUP(I1234,[1]Heads!B:B,[1]Heads!C:C)</f>
        <v>IPC</v>
      </c>
      <c r="K1234" s="75"/>
      <c r="L1234" s="9"/>
      <c r="M1234" s="75"/>
      <c r="N1234" s="96" t="s">
        <v>3196</v>
      </c>
      <c r="O1234" s="9"/>
      <c r="P1234" s="75"/>
      <c r="Q1234" s="9"/>
      <c r="R1234" s="104" t="s">
        <v>112</v>
      </c>
      <c r="S1234" s="104" t="s">
        <v>112</v>
      </c>
      <c r="T1234" s="98"/>
      <c r="U1234" s="9" t="s">
        <v>5610</v>
      </c>
      <c r="V1234" s="9" t="s">
        <v>34</v>
      </c>
      <c r="W1234" s="9">
        <f t="shared" ca="1" si="134"/>
        <v>109</v>
      </c>
      <c r="X1234" s="9" t="str">
        <f t="shared" ca="1" si="135"/>
        <v>Above 3 Months</v>
      </c>
      <c r="Y1234" s="9" t="str">
        <f t="shared" ca="1" si="137"/>
        <v/>
      </c>
      <c r="Z1234" s="9" t="str">
        <f t="shared" ca="1" si="138"/>
        <v/>
      </c>
      <c r="AA1234" s="9"/>
      <c r="AB1234" s="123" t="str">
        <f t="shared" si="129"/>
        <v>Kanchili,'58/2026'</v>
      </c>
      <c r="AC1234" s="97" t="str">
        <f t="shared" ca="1" si="139"/>
        <v>Above 3 Months</v>
      </c>
    </row>
    <row r="1235" spans="1:29" ht="25.5" customHeight="1" x14ac:dyDescent="0.25">
      <c r="A1235" s="96">
        <v>1234</v>
      </c>
      <c r="B1235" s="123" t="s">
        <v>74</v>
      </c>
      <c r="C1235" s="136" t="s">
        <v>3597</v>
      </c>
      <c r="D1235" s="63" t="s">
        <v>5616</v>
      </c>
      <c r="E1235" s="137">
        <v>46202</v>
      </c>
      <c r="F1235" s="63" t="str">
        <f t="shared" si="136"/>
        <v>Jun</v>
      </c>
      <c r="G1235" s="63">
        <v>2026</v>
      </c>
      <c r="H1235" s="63" t="s">
        <v>94</v>
      </c>
      <c r="I1235" s="9" t="str">
        <f>_xlfn.XLOOKUP(H1235,[1]Heads!A:A,[1]Heads!B:B)</f>
        <v>Cyber Crime offences</v>
      </c>
      <c r="J1235" s="9" t="str">
        <f>_xlfn.XLOOKUP(I1235,[1]Heads!B:B,[1]Heads!C:C)</f>
        <v>IPC</v>
      </c>
      <c r="K1235" s="75"/>
      <c r="L1235" s="9"/>
      <c r="M1235" s="75"/>
      <c r="N1235" s="96" t="s">
        <v>3196</v>
      </c>
      <c r="O1235" s="9"/>
      <c r="P1235" s="75"/>
      <c r="Q1235" s="9"/>
      <c r="R1235" s="104" t="s">
        <v>177</v>
      </c>
      <c r="S1235" s="104" t="s">
        <v>177</v>
      </c>
      <c r="T1235" s="98">
        <v>46207</v>
      </c>
      <c r="U1235" s="9" t="s">
        <v>5617</v>
      </c>
      <c r="V1235" s="9" t="s">
        <v>34</v>
      </c>
      <c r="W1235" s="9">
        <f t="shared" ca="1" si="134"/>
        <v>109</v>
      </c>
      <c r="X1235" s="9" t="str">
        <f t="shared" ca="1" si="135"/>
        <v>Above 3 Months</v>
      </c>
      <c r="Y1235" s="9">
        <f t="shared" ca="1" si="137"/>
        <v>104</v>
      </c>
      <c r="Z1235" s="9" t="str">
        <f t="shared" ca="1" si="138"/>
        <v>Above 3 Months</v>
      </c>
      <c r="AA1235" s="9"/>
      <c r="AB1235" s="123" t="str">
        <f t="shared" si="129"/>
        <v>Srikakulam Rural,'136/2026'</v>
      </c>
      <c r="AC1235" s="97" t="str">
        <f t="shared" ca="1" si="139"/>
        <v>Above 3 Months</v>
      </c>
    </row>
    <row r="1236" spans="1:29" ht="25.5" customHeight="1" x14ac:dyDescent="0.25">
      <c r="A1236" s="96">
        <v>1235</v>
      </c>
      <c r="B1236" s="123" t="s">
        <v>47</v>
      </c>
      <c r="C1236" s="136" t="s">
        <v>3258</v>
      </c>
      <c r="D1236" s="63" t="s">
        <v>5621</v>
      </c>
      <c r="E1236" s="137">
        <v>46203</v>
      </c>
      <c r="F1236" s="63" t="str">
        <f t="shared" si="136"/>
        <v>Jun</v>
      </c>
      <c r="G1236" s="63">
        <v>2026</v>
      </c>
      <c r="H1236" s="63" t="s">
        <v>80</v>
      </c>
      <c r="I1236" s="9" t="str">
        <f>_xlfn.XLOOKUP(H1236,[1]Heads!A:A,[1]Heads!B:B)</f>
        <v>Crime  Against Women</v>
      </c>
      <c r="J1236" s="9" t="str">
        <f>_xlfn.XLOOKUP(I1236,[1]Heads!B:B,[1]Heads!C:C)</f>
        <v>IPC</v>
      </c>
      <c r="K1236" s="75"/>
      <c r="L1236" s="9"/>
      <c r="M1236" s="75"/>
      <c r="N1236" s="96" t="s">
        <v>3196</v>
      </c>
      <c r="O1236" s="9"/>
      <c r="P1236" s="75"/>
      <c r="Q1236" s="9"/>
      <c r="R1236" s="104" t="s">
        <v>169</v>
      </c>
      <c r="S1236" s="104" t="s">
        <v>141</v>
      </c>
      <c r="T1236" s="98"/>
      <c r="U1236" s="9" t="s">
        <v>5622</v>
      </c>
      <c r="V1236" s="9" t="s">
        <v>34</v>
      </c>
      <c r="W1236" s="9">
        <f t="shared" ca="1" si="134"/>
        <v>108</v>
      </c>
      <c r="X1236" s="9" t="str">
        <f t="shared" ca="1" si="135"/>
        <v>Above 3 Months</v>
      </c>
      <c r="Y1236" s="9" t="str">
        <f t="shared" ca="1" si="137"/>
        <v/>
      </c>
      <c r="Z1236" s="9" t="str">
        <f t="shared" ca="1" si="138"/>
        <v/>
      </c>
      <c r="AA1236" s="9"/>
      <c r="AB1236" s="123" t="str">
        <f t="shared" si="129"/>
        <v>Amadalavalasa,'104/2026'</v>
      </c>
      <c r="AC1236" s="97" t="str">
        <f t="shared" ca="1" si="139"/>
        <v>Above 3 Months</v>
      </c>
    </row>
    <row r="1237" spans="1:29" ht="25.5" customHeight="1" x14ac:dyDescent="0.25">
      <c r="A1237" s="96">
        <v>1236</v>
      </c>
      <c r="B1237" s="123" t="s">
        <v>76</v>
      </c>
      <c r="C1237" s="136" t="s">
        <v>2953</v>
      </c>
      <c r="D1237" s="63" t="s">
        <v>5631</v>
      </c>
      <c r="E1237" s="137">
        <v>46203</v>
      </c>
      <c r="F1237" s="63" t="str">
        <f t="shared" si="136"/>
        <v>Jun</v>
      </c>
      <c r="G1237" s="63">
        <v>2026</v>
      </c>
      <c r="H1237" s="63" t="s">
        <v>71</v>
      </c>
      <c r="I1237" s="9" t="str">
        <f>_xlfn.XLOOKUP(H1237,[1]Heads!A:A,[1]Heads!B:B)</f>
        <v>Road Accidents</v>
      </c>
      <c r="J1237" s="9" t="str">
        <f>_xlfn.XLOOKUP(I1237,[1]Heads!B:B,[1]Heads!C:C)</f>
        <v>IPC</v>
      </c>
      <c r="K1237" s="75"/>
      <c r="L1237" s="9"/>
      <c r="M1237" s="75"/>
      <c r="N1237" s="96" t="s">
        <v>3196</v>
      </c>
      <c r="O1237" s="9"/>
      <c r="P1237" s="75"/>
      <c r="Q1237" s="9"/>
      <c r="R1237" s="104" t="s">
        <v>169</v>
      </c>
      <c r="S1237" s="104" t="s">
        <v>168</v>
      </c>
      <c r="T1237" s="98"/>
      <c r="U1237" s="9" t="s">
        <v>5632</v>
      </c>
      <c r="V1237" s="9" t="s">
        <v>34</v>
      </c>
      <c r="W1237" s="9">
        <f t="shared" ca="1" si="134"/>
        <v>108</v>
      </c>
      <c r="X1237" s="9" t="str">
        <f t="shared" ca="1" si="135"/>
        <v>Above 3 Months</v>
      </c>
      <c r="Y1237" s="9" t="str">
        <f t="shared" ca="1" si="137"/>
        <v/>
      </c>
      <c r="Z1237" s="9" t="str">
        <f t="shared" ca="1" si="138"/>
        <v/>
      </c>
      <c r="AA1237" s="9"/>
      <c r="AB1237" s="123" t="str">
        <f t="shared" si="129"/>
        <v>Srikakulam Traffic,'30/2026'</v>
      </c>
      <c r="AC1237" s="97" t="str">
        <f t="shared" ca="1" si="139"/>
        <v>Above 3 Months</v>
      </c>
    </row>
    <row r="1238" spans="1:29" ht="25.5" customHeight="1" x14ac:dyDescent="0.25">
      <c r="A1238" s="96">
        <v>1237</v>
      </c>
      <c r="B1238" s="123" t="s">
        <v>38</v>
      </c>
      <c r="C1238" s="136" t="s">
        <v>3611</v>
      </c>
      <c r="D1238" s="63" t="s">
        <v>2256</v>
      </c>
      <c r="E1238" s="137">
        <v>46204</v>
      </c>
      <c r="F1238" s="63" t="str">
        <f t="shared" si="136"/>
        <v>Jul</v>
      </c>
      <c r="G1238" s="63">
        <v>2026</v>
      </c>
      <c r="H1238" s="63" t="s">
        <v>53</v>
      </c>
      <c r="I1238" s="9" t="str">
        <f>_xlfn.XLOOKUP(H1238,[1]Heads!A:A,[1]Heads!B:B)</f>
        <v>Bodily Offiences</v>
      </c>
      <c r="J1238" s="9" t="str">
        <f>_xlfn.XLOOKUP(I1238,[1]Heads!B:B,[1]Heads!C:C)</f>
        <v>IPC</v>
      </c>
      <c r="K1238" s="75"/>
      <c r="L1238" s="9"/>
      <c r="M1238" s="75"/>
      <c r="N1238" s="96" t="s">
        <v>3196</v>
      </c>
      <c r="O1238" s="9"/>
      <c r="P1238" s="75"/>
      <c r="Q1238" s="9"/>
      <c r="R1238" s="104" t="s">
        <v>173</v>
      </c>
      <c r="S1238" s="104" t="s">
        <v>173</v>
      </c>
      <c r="T1238" s="98">
        <v>46213</v>
      </c>
      <c r="U1238" s="9" t="s">
        <v>5634</v>
      </c>
      <c r="V1238" s="9" t="s">
        <v>34</v>
      </c>
      <c r="W1238" s="9">
        <f t="shared" ca="1" si="134"/>
        <v>107</v>
      </c>
      <c r="X1238" s="9" t="str">
        <f t="shared" ca="1" si="135"/>
        <v>Above 3 Months</v>
      </c>
      <c r="Y1238" s="9">
        <f t="shared" ca="1" si="137"/>
        <v>98</v>
      </c>
      <c r="Z1238" s="9" t="str">
        <f t="shared" ca="1" si="138"/>
        <v>Above 3 Months</v>
      </c>
      <c r="AA1238" s="9"/>
      <c r="AB1238" s="123" t="str">
        <f t="shared" si="129"/>
        <v>Etcherla,'137/2026'</v>
      </c>
      <c r="AC1238" s="97" t="str">
        <f t="shared" ca="1" si="139"/>
        <v>Above 3 Months</v>
      </c>
    </row>
    <row r="1239" spans="1:29" ht="25.5" customHeight="1" x14ac:dyDescent="0.25">
      <c r="A1239" s="96">
        <v>1238</v>
      </c>
      <c r="B1239" s="123" t="s">
        <v>28</v>
      </c>
      <c r="C1239" s="136" t="s">
        <v>3148</v>
      </c>
      <c r="D1239" s="63" t="s">
        <v>1315</v>
      </c>
      <c r="E1239" s="137">
        <v>46204</v>
      </c>
      <c r="F1239" s="63" t="str">
        <f t="shared" si="136"/>
        <v>Jul</v>
      </c>
      <c r="G1239" s="63">
        <v>2026</v>
      </c>
      <c r="H1239" s="63" t="s">
        <v>70</v>
      </c>
      <c r="I1239" s="9" t="str">
        <f>_xlfn.XLOOKUP(H1239,[1]Heads!A:A,[1]Heads!B:B)</f>
        <v>174 CrPC</v>
      </c>
      <c r="J1239" s="9" t="str">
        <f>_xlfn.XLOOKUP(I1239,[1]Heads!B:B,[1]Heads!C:C)</f>
        <v>174 CrPC</v>
      </c>
      <c r="K1239" s="75"/>
      <c r="L1239" s="9"/>
      <c r="M1239" s="75"/>
      <c r="N1239" s="96" t="s">
        <v>3196</v>
      </c>
      <c r="O1239" s="9"/>
      <c r="P1239" s="75"/>
      <c r="Q1239" s="9"/>
      <c r="R1239" s="104" t="s">
        <v>173</v>
      </c>
      <c r="S1239" s="104" t="s">
        <v>173</v>
      </c>
      <c r="T1239" s="98">
        <v>46224</v>
      </c>
      <c r="U1239" s="9" t="s">
        <v>5649</v>
      </c>
      <c r="V1239" s="9" t="s">
        <v>34</v>
      </c>
      <c r="W1239" s="9">
        <f t="shared" ca="1" si="134"/>
        <v>107</v>
      </c>
      <c r="X1239" s="9" t="str">
        <f t="shared" ca="1" si="135"/>
        <v>Above 3 Months</v>
      </c>
      <c r="Y1239" s="9">
        <f t="shared" ca="1" si="137"/>
        <v>87</v>
      </c>
      <c r="Z1239" s="9" t="str">
        <f t="shared" ca="1" si="138"/>
        <v>Above 60 Days</v>
      </c>
      <c r="AA1239" s="9"/>
      <c r="AB1239" s="123" t="str">
        <f t="shared" si="129"/>
        <v>Srikakulam II Town,'90/2026'</v>
      </c>
      <c r="AC1239" s="97" t="str">
        <f t="shared" ca="1" si="139"/>
        <v>Above 3 Months</v>
      </c>
    </row>
    <row r="1240" spans="1:29" ht="25.5" customHeight="1" x14ac:dyDescent="0.25">
      <c r="A1240" s="96">
        <v>1239</v>
      </c>
      <c r="B1240" s="123" t="s">
        <v>68</v>
      </c>
      <c r="C1240" s="136" t="s">
        <v>5659</v>
      </c>
      <c r="D1240" s="63" t="s">
        <v>5660</v>
      </c>
      <c r="E1240" s="137">
        <v>46206</v>
      </c>
      <c r="F1240" s="63" t="str">
        <f t="shared" si="136"/>
        <v>Jul</v>
      </c>
      <c r="G1240" s="63">
        <v>2026</v>
      </c>
      <c r="H1240" s="63" t="s">
        <v>93</v>
      </c>
      <c r="I1240" s="9" t="str">
        <f>_xlfn.XLOOKUP(H1240,[1]Heads!A:A,[1]Heads!B:B)</f>
        <v>POCSO Cases</v>
      </c>
      <c r="J1240" s="9" t="str">
        <f>_xlfn.XLOOKUP(I1240,[1]Heads!B:B,[1]Heads!C:C)</f>
        <v>IPC</v>
      </c>
      <c r="K1240" s="75"/>
      <c r="L1240" s="9"/>
      <c r="M1240" s="75"/>
      <c r="N1240" s="96" t="s">
        <v>3196</v>
      </c>
      <c r="O1240" s="9"/>
      <c r="P1240" s="75"/>
      <c r="Q1240" s="9"/>
      <c r="R1240" s="104" t="s">
        <v>141</v>
      </c>
      <c r="S1240" s="104" t="s">
        <v>173</v>
      </c>
      <c r="T1240" s="98">
        <v>46224</v>
      </c>
      <c r="U1240" s="9" t="s">
        <v>5661</v>
      </c>
      <c r="V1240" s="9" t="s">
        <v>34</v>
      </c>
      <c r="W1240" s="9">
        <f t="shared" ca="1" si="134"/>
        <v>105</v>
      </c>
      <c r="X1240" s="9" t="str">
        <f t="shared" ca="1" si="135"/>
        <v>Above 3 Months</v>
      </c>
      <c r="Y1240" s="9">
        <f t="shared" ca="1" si="137"/>
        <v>87</v>
      </c>
      <c r="Z1240" s="9" t="str">
        <f t="shared" ca="1" si="138"/>
        <v>Above 60 Days</v>
      </c>
      <c r="AA1240" s="9"/>
      <c r="AB1240" s="123" t="str">
        <f t="shared" si="129"/>
        <v>Kasibugga,'210/2026'</v>
      </c>
      <c r="AC1240" s="97" t="str">
        <f t="shared" ca="1" si="139"/>
        <v>Above 3 Months</v>
      </c>
    </row>
    <row r="1241" spans="1:29" ht="25.5" customHeight="1" x14ac:dyDescent="0.25">
      <c r="A1241" s="96">
        <v>1240</v>
      </c>
      <c r="B1241" s="123" t="s">
        <v>107</v>
      </c>
      <c r="C1241" s="136" t="s">
        <v>3016</v>
      </c>
      <c r="D1241" s="63" t="s">
        <v>3205</v>
      </c>
      <c r="E1241" s="137">
        <v>46206</v>
      </c>
      <c r="F1241" s="63" t="str">
        <f t="shared" si="136"/>
        <v>Jul</v>
      </c>
      <c r="G1241" s="63">
        <v>2026</v>
      </c>
      <c r="H1241" s="63" t="s">
        <v>71</v>
      </c>
      <c r="I1241" s="9" t="str">
        <f>_xlfn.XLOOKUP(H1241,[1]Heads!A:A,[1]Heads!B:B)</f>
        <v>Road Accidents</v>
      </c>
      <c r="J1241" s="9" t="str">
        <f>_xlfn.XLOOKUP(I1241,[1]Heads!B:B,[1]Heads!C:C)</f>
        <v>IPC</v>
      </c>
      <c r="K1241" s="75"/>
      <c r="L1241" s="9"/>
      <c r="M1241" s="75"/>
      <c r="N1241" s="96" t="s">
        <v>3196</v>
      </c>
      <c r="O1241" s="9"/>
      <c r="P1241" s="75"/>
      <c r="Q1241" s="9"/>
      <c r="R1241" s="104" t="s">
        <v>112</v>
      </c>
      <c r="S1241" s="104" t="s">
        <v>112</v>
      </c>
      <c r="T1241" s="98"/>
      <c r="U1241" s="9" t="s">
        <v>5662</v>
      </c>
      <c r="V1241" s="9" t="s">
        <v>34</v>
      </c>
      <c r="W1241" s="9">
        <f t="shared" ca="1" si="134"/>
        <v>105</v>
      </c>
      <c r="X1241" s="9" t="str">
        <f t="shared" ca="1" si="135"/>
        <v>Above 3 Months</v>
      </c>
      <c r="Y1241" s="9" t="str">
        <f t="shared" ca="1" si="137"/>
        <v/>
      </c>
      <c r="Z1241" s="9" t="str">
        <f t="shared" ca="1" si="138"/>
        <v/>
      </c>
      <c r="AA1241" s="9"/>
      <c r="AB1241" s="123" t="str">
        <f t="shared" si="129"/>
        <v>G. Sigadam,'46/2026'</v>
      </c>
      <c r="AC1241" s="97" t="str">
        <f t="shared" ca="1" si="139"/>
        <v>Above 3 Months</v>
      </c>
    </row>
    <row r="1242" spans="1:29" ht="25.5" customHeight="1" x14ac:dyDescent="0.25">
      <c r="A1242" s="96">
        <v>1241</v>
      </c>
      <c r="B1242" s="123" t="s">
        <v>68</v>
      </c>
      <c r="C1242" s="136" t="s">
        <v>5665</v>
      </c>
      <c r="D1242" s="63" t="s">
        <v>5666</v>
      </c>
      <c r="E1242" s="137">
        <v>46206</v>
      </c>
      <c r="F1242" s="63" t="str">
        <f t="shared" si="136"/>
        <v>Jul</v>
      </c>
      <c r="G1242" s="63">
        <v>2026</v>
      </c>
      <c r="H1242" s="63" t="s">
        <v>29</v>
      </c>
      <c r="I1242" s="9" t="str">
        <f>_xlfn.XLOOKUP(H1242,[1]Heads!A:A,[1]Heads!B:B)</f>
        <v>White Collar Offences</v>
      </c>
      <c r="J1242" s="9" t="str">
        <f>_xlfn.XLOOKUP(I1242,[1]Heads!B:B,[1]Heads!C:C)</f>
        <v>IPC</v>
      </c>
      <c r="K1242" s="75"/>
      <c r="L1242" s="9"/>
      <c r="M1242" s="75"/>
      <c r="N1242" s="96" t="s">
        <v>3196</v>
      </c>
      <c r="O1242" s="9"/>
      <c r="P1242" s="75"/>
      <c r="Q1242" s="9"/>
      <c r="R1242" s="104" t="s">
        <v>50</v>
      </c>
      <c r="S1242" s="104" t="s">
        <v>50</v>
      </c>
      <c r="T1242" s="98"/>
      <c r="U1242" s="9" t="s">
        <v>5667</v>
      </c>
      <c r="V1242" s="9" t="s">
        <v>34</v>
      </c>
      <c r="W1242" s="9">
        <f t="shared" ca="1" si="134"/>
        <v>105</v>
      </c>
      <c r="X1242" s="9" t="str">
        <f t="shared" ca="1" si="135"/>
        <v>Above 3 Months</v>
      </c>
      <c r="Y1242" s="9" t="str">
        <f t="shared" ca="1" si="137"/>
        <v/>
      </c>
      <c r="Z1242" s="9" t="str">
        <f t="shared" ca="1" si="138"/>
        <v/>
      </c>
      <c r="AA1242" s="9"/>
      <c r="AB1242" s="123" t="str">
        <f t="shared" si="129"/>
        <v>Kasibugga,'211/2026'</v>
      </c>
      <c r="AC1242" s="97" t="str">
        <f t="shared" ca="1" si="139"/>
        <v>Above 3 Months</v>
      </c>
    </row>
    <row r="1243" spans="1:29" ht="25.5" customHeight="1" x14ac:dyDescent="0.25">
      <c r="A1243" s="96">
        <v>1242</v>
      </c>
      <c r="B1243" s="123" t="s">
        <v>28</v>
      </c>
      <c r="C1243" s="136" t="s">
        <v>3120</v>
      </c>
      <c r="D1243" s="63" t="s">
        <v>1315</v>
      </c>
      <c r="E1243" s="137">
        <v>46207</v>
      </c>
      <c r="F1243" s="63" t="str">
        <f t="shared" si="136"/>
        <v>Jul</v>
      </c>
      <c r="G1243" s="63">
        <v>2026</v>
      </c>
      <c r="H1243" s="63" t="s">
        <v>70</v>
      </c>
      <c r="I1243" s="9" t="str">
        <f>_xlfn.XLOOKUP(H1243,[1]Heads!A:A,[1]Heads!B:B)</f>
        <v>174 CrPC</v>
      </c>
      <c r="J1243" s="9" t="str">
        <f>_xlfn.XLOOKUP(I1243,[1]Heads!B:B,[1]Heads!C:C)</f>
        <v>174 CrPC</v>
      </c>
      <c r="K1243" s="75"/>
      <c r="L1243" s="9"/>
      <c r="M1243" s="75"/>
      <c r="N1243" s="96" t="s">
        <v>3196</v>
      </c>
      <c r="O1243" s="9"/>
      <c r="P1243" s="75"/>
      <c r="Q1243" s="9"/>
      <c r="R1243" s="104" t="s">
        <v>173</v>
      </c>
      <c r="S1243" s="104" t="s">
        <v>173</v>
      </c>
      <c r="T1243" s="98">
        <v>46224</v>
      </c>
      <c r="U1243" s="9" t="s">
        <v>5680</v>
      </c>
      <c r="V1243" s="9" t="s">
        <v>34</v>
      </c>
      <c r="W1243" s="9">
        <f t="shared" ca="1" si="134"/>
        <v>104</v>
      </c>
      <c r="X1243" s="9" t="str">
        <f t="shared" ca="1" si="135"/>
        <v>Above 3 Months</v>
      </c>
      <c r="Y1243" s="9">
        <f t="shared" ca="1" si="137"/>
        <v>87</v>
      </c>
      <c r="Z1243" s="9" t="str">
        <f t="shared" ca="1" si="138"/>
        <v>Above 60 Days</v>
      </c>
      <c r="AA1243" s="9"/>
      <c r="AB1243" s="123" t="str">
        <f t="shared" si="129"/>
        <v>Srikakulam II Town,'91/2026'</v>
      </c>
      <c r="AC1243" s="97" t="str">
        <f t="shared" ca="1" si="139"/>
        <v>Above 3 Months</v>
      </c>
    </row>
    <row r="1244" spans="1:29" ht="25.5" customHeight="1" x14ac:dyDescent="0.25">
      <c r="A1244" s="96">
        <v>1243</v>
      </c>
      <c r="B1244" s="123" t="s">
        <v>64</v>
      </c>
      <c r="C1244" s="136" t="s">
        <v>3115</v>
      </c>
      <c r="D1244" s="63" t="s">
        <v>1340</v>
      </c>
      <c r="E1244" s="137">
        <v>46207</v>
      </c>
      <c r="F1244" s="63" t="str">
        <f t="shared" ref="F1244:F1265" si="140">TEXT(E1244,"mmm")</f>
        <v>Jul</v>
      </c>
      <c r="G1244" s="63">
        <v>2026</v>
      </c>
      <c r="H1244" s="63" t="s">
        <v>53</v>
      </c>
      <c r="I1244" s="9" t="str">
        <f>_xlfn.XLOOKUP(H1244,[1]Heads!A:A,[1]Heads!B:B)</f>
        <v>Bodily Offiences</v>
      </c>
      <c r="J1244" s="9" t="str">
        <f>_xlfn.XLOOKUP(I1244,[1]Heads!B:B,[1]Heads!C:C)</f>
        <v>IPC</v>
      </c>
      <c r="K1244" s="75"/>
      <c r="L1244" s="9"/>
      <c r="M1244" s="75"/>
      <c r="N1244" s="96" t="s">
        <v>3196</v>
      </c>
      <c r="O1244" s="9"/>
      <c r="P1244" s="75"/>
      <c r="Q1244" s="9"/>
      <c r="R1244" s="104" t="s">
        <v>173</v>
      </c>
      <c r="S1244" s="104" t="s">
        <v>141</v>
      </c>
      <c r="T1244" s="98"/>
      <c r="U1244" s="9" t="s">
        <v>5685</v>
      </c>
      <c r="V1244" s="9" t="s">
        <v>34</v>
      </c>
      <c r="W1244" s="9">
        <f t="shared" ca="1" si="134"/>
        <v>104</v>
      </c>
      <c r="X1244" s="9" t="str">
        <f t="shared" ca="1" si="135"/>
        <v>Above 3 Months</v>
      </c>
      <c r="Y1244" s="9" t="str">
        <f t="shared" ca="1" si="137"/>
        <v/>
      </c>
      <c r="Z1244" s="9" t="str">
        <f t="shared" ca="1" si="138"/>
        <v/>
      </c>
      <c r="AA1244" s="9"/>
      <c r="AB1244" s="123" t="str">
        <f t="shared" si="129"/>
        <v>Ponduru,'89/2026'</v>
      </c>
      <c r="AC1244" s="97" t="str">
        <f t="shared" ca="1" si="139"/>
        <v>Above 3 Months</v>
      </c>
    </row>
    <row r="1245" spans="1:29" ht="25.5" customHeight="1" x14ac:dyDescent="0.25">
      <c r="A1245" s="96">
        <v>1244</v>
      </c>
      <c r="B1245" s="123" t="s">
        <v>28</v>
      </c>
      <c r="C1245" s="136" t="s">
        <v>3149</v>
      </c>
      <c r="D1245" s="63" t="s">
        <v>1027</v>
      </c>
      <c r="E1245" s="137">
        <v>46207</v>
      </c>
      <c r="F1245" s="63" t="str">
        <f t="shared" si="140"/>
        <v>Jul</v>
      </c>
      <c r="G1245" s="63">
        <v>2026</v>
      </c>
      <c r="H1245" s="63" t="s">
        <v>48</v>
      </c>
      <c r="I1245" s="9" t="str">
        <f>_xlfn.XLOOKUP(H1245,[1]Heads!A:A,[1]Heads!B:B)</f>
        <v>Property Offences</v>
      </c>
      <c r="J1245" s="9" t="str">
        <f>_xlfn.XLOOKUP(I1245,[1]Heads!B:B,[1]Heads!C:C)</f>
        <v>IPC</v>
      </c>
      <c r="K1245" s="75"/>
      <c r="L1245" s="9"/>
      <c r="M1245" s="75"/>
      <c r="N1245" s="96" t="s">
        <v>3196</v>
      </c>
      <c r="O1245" s="9"/>
      <c r="P1245" s="75"/>
      <c r="Q1245" s="9"/>
      <c r="R1245" s="104" t="s">
        <v>112</v>
      </c>
      <c r="S1245" s="104" t="s">
        <v>112</v>
      </c>
      <c r="T1245" s="98"/>
      <c r="U1245" s="9" t="s">
        <v>5686</v>
      </c>
      <c r="V1245" s="9" t="s">
        <v>34</v>
      </c>
      <c r="W1245" s="9">
        <f t="shared" ca="1" si="134"/>
        <v>104</v>
      </c>
      <c r="X1245" s="9" t="str">
        <f t="shared" ca="1" si="135"/>
        <v>Above 3 Months</v>
      </c>
      <c r="Y1245" s="9" t="str">
        <f t="shared" ca="1" si="137"/>
        <v/>
      </c>
      <c r="Z1245" s="9" t="str">
        <f t="shared" ca="1" si="138"/>
        <v/>
      </c>
      <c r="AA1245" s="9"/>
      <c r="AB1245" s="123" t="str">
        <f t="shared" si="129"/>
        <v>Srikakulam II Town,'92/2026'</v>
      </c>
      <c r="AC1245" s="97" t="str">
        <f t="shared" ca="1" si="139"/>
        <v>Above 3 Months</v>
      </c>
    </row>
    <row r="1246" spans="1:29" ht="25.5" customHeight="1" x14ac:dyDescent="0.25">
      <c r="A1246" s="96">
        <v>1245</v>
      </c>
      <c r="B1246" s="123" t="s">
        <v>89</v>
      </c>
      <c r="C1246" s="136" t="s">
        <v>3581</v>
      </c>
      <c r="D1246" s="63" t="s">
        <v>264</v>
      </c>
      <c r="E1246" s="137">
        <v>46208</v>
      </c>
      <c r="F1246" s="63" t="str">
        <f t="shared" si="140"/>
        <v>Jul</v>
      </c>
      <c r="G1246" s="63">
        <v>2026</v>
      </c>
      <c r="H1246" s="63" t="s">
        <v>59</v>
      </c>
      <c r="I1246" s="9" t="str">
        <f>_xlfn.XLOOKUP(H1246,[1]Heads!A:A,[1]Heads!B:B)</f>
        <v>Missing Cases</v>
      </c>
      <c r="J1246" s="9" t="str">
        <f>_xlfn.XLOOKUP(I1246,[1]Heads!B:B,[1]Heads!C:C)</f>
        <v>Missing</v>
      </c>
      <c r="K1246" s="75"/>
      <c r="L1246" s="9"/>
      <c r="M1246" s="75"/>
      <c r="N1246" s="96" t="s">
        <v>3196</v>
      </c>
      <c r="O1246" s="9"/>
      <c r="P1246" s="75"/>
      <c r="Q1246" s="9"/>
      <c r="R1246" s="104" t="s">
        <v>112</v>
      </c>
      <c r="S1246" s="104" t="s">
        <v>112</v>
      </c>
      <c r="T1246" s="98"/>
      <c r="U1246" s="9" t="s">
        <v>5689</v>
      </c>
      <c r="V1246" s="9" t="s">
        <v>34</v>
      </c>
      <c r="W1246" s="9">
        <f t="shared" ca="1" si="134"/>
        <v>103</v>
      </c>
      <c r="X1246" s="9" t="str">
        <f t="shared" ca="1" si="135"/>
        <v>Above 3 Months</v>
      </c>
      <c r="Y1246" s="9" t="str">
        <f t="shared" ca="1" si="137"/>
        <v/>
      </c>
      <c r="Z1246" s="9" t="str">
        <f t="shared" ca="1" si="138"/>
        <v/>
      </c>
      <c r="AA1246" s="9"/>
      <c r="AB1246" s="123" t="str">
        <f t="shared" si="129"/>
        <v>Kotabommali,'133/2026'</v>
      </c>
      <c r="AC1246" s="97" t="str">
        <f t="shared" ca="1" si="139"/>
        <v>Above 3 Months</v>
      </c>
    </row>
    <row r="1247" spans="1:29" ht="25.5" customHeight="1" x14ac:dyDescent="0.25">
      <c r="A1247" s="96">
        <v>1246</v>
      </c>
      <c r="B1247" s="123" t="s">
        <v>42</v>
      </c>
      <c r="C1247" s="136" t="s">
        <v>5627</v>
      </c>
      <c r="D1247" s="63" t="s">
        <v>227</v>
      </c>
      <c r="E1247" s="137">
        <v>46208</v>
      </c>
      <c r="F1247" s="63" t="str">
        <f t="shared" si="140"/>
        <v>Jul</v>
      </c>
      <c r="G1247" s="63">
        <v>2026</v>
      </c>
      <c r="H1247" s="63" t="s">
        <v>59</v>
      </c>
      <c r="I1247" s="9" t="str">
        <f>_xlfn.XLOOKUP(H1247,[1]Heads!A:A,[1]Heads!B:B)</f>
        <v>Missing Cases</v>
      </c>
      <c r="J1247" s="9" t="str">
        <f>_xlfn.XLOOKUP(I1247,[1]Heads!B:B,[1]Heads!C:C)</f>
        <v>Missing</v>
      </c>
      <c r="K1247" s="75"/>
      <c r="L1247" s="9"/>
      <c r="M1247" s="75"/>
      <c r="N1247" s="96" t="s">
        <v>3196</v>
      </c>
      <c r="O1247" s="9"/>
      <c r="P1247" s="75"/>
      <c r="Q1247" s="9"/>
      <c r="R1247" s="104" t="s">
        <v>112</v>
      </c>
      <c r="S1247" s="104" t="s">
        <v>112</v>
      </c>
      <c r="T1247" s="98"/>
      <c r="U1247" s="9" t="s">
        <v>5692</v>
      </c>
      <c r="V1247" s="9" t="s">
        <v>34</v>
      </c>
      <c r="W1247" s="9">
        <f t="shared" ca="1" si="134"/>
        <v>103</v>
      </c>
      <c r="X1247" s="9" t="str">
        <f t="shared" ca="1" si="135"/>
        <v>Above 3 Months</v>
      </c>
      <c r="Y1247" s="9" t="str">
        <f t="shared" ca="1" si="137"/>
        <v/>
      </c>
      <c r="Z1247" s="9" t="str">
        <f t="shared" ca="1" si="138"/>
        <v/>
      </c>
      <c r="AA1247" s="9"/>
      <c r="AB1247" s="123" t="str">
        <f t="shared" si="129"/>
        <v>Narasannapeta,'199/2026'</v>
      </c>
      <c r="AC1247" s="97" t="str">
        <f t="shared" ca="1" si="139"/>
        <v>Above 3 Months</v>
      </c>
    </row>
    <row r="1248" spans="1:29" ht="25.5" customHeight="1" x14ac:dyDescent="0.25">
      <c r="A1248" s="96">
        <v>1247</v>
      </c>
      <c r="B1248" s="123" t="s">
        <v>68</v>
      </c>
      <c r="C1248" s="136" t="s">
        <v>5698</v>
      </c>
      <c r="D1248" s="63" t="s">
        <v>3209</v>
      </c>
      <c r="E1248" s="137">
        <v>46209</v>
      </c>
      <c r="F1248" s="63" t="str">
        <f t="shared" si="140"/>
        <v>Jul</v>
      </c>
      <c r="G1248" s="63">
        <v>2026</v>
      </c>
      <c r="H1248" s="63" t="s">
        <v>29</v>
      </c>
      <c r="I1248" s="9" t="str">
        <f>_xlfn.XLOOKUP(H1248,[1]Heads!A:A,[1]Heads!B:B)</f>
        <v>White Collar Offences</v>
      </c>
      <c r="J1248" s="9" t="str">
        <f>_xlfn.XLOOKUP(I1248,[1]Heads!B:B,[1]Heads!C:C)</f>
        <v>IPC</v>
      </c>
      <c r="K1248" s="75"/>
      <c r="L1248" s="9"/>
      <c r="M1248" s="75"/>
      <c r="N1248" s="96" t="s">
        <v>3196</v>
      </c>
      <c r="O1248" s="9"/>
      <c r="P1248" s="75"/>
      <c r="Q1248" s="9"/>
      <c r="R1248" s="104" t="s">
        <v>40</v>
      </c>
      <c r="S1248" s="104" t="s">
        <v>40</v>
      </c>
      <c r="T1248" s="98"/>
      <c r="U1248" s="9" t="s">
        <v>5699</v>
      </c>
      <c r="V1248" s="9" t="s">
        <v>34</v>
      </c>
      <c r="W1248" s="9">
        <f t="shared" ca="1" si="134"/>
        <v>102</v>
      </c>
      <c r="X1248" s="9" t="str">
        <f t="shared" ca="1" si="135"/>
        <v>Above 3 Months</v>
      </c>
      <c r="Y1248" s="9" t="str">
        <f t="shared" ref="Y1248:Y1269" ca="1" si="141">IF(T1248&lt;&gt;"",DATEDIF(T1248,TODAY(),"D"),"")</f>
        <v/>
      </c>
      <c r="Z1248" s="9" t="str">
        <f t="shared" ref="Z1248:Z1269" ca="1" si="142">IF(Y1248&lt;&gt;"",IF(Y1248&gt;365,"Above 1 Year",IF(AND(Y1248&lt;=365,Y1248&gt;180),"Above 6 Months",IF(AND(Y1248&lt;=180,Y1248&gt;90),"Above 3 Months",IF(AND(Y1248&lt;=90,Y1248&gt;60),"Above 60 Days",IF(AND(Y1248&lt;=60,Y1248&gt;45),"45 to 60 Days","Below 45 Days"))))),"")</f>
        <v/>
      </c>
      <c r="AA1248" s="9"/>
      <c r="AB1248" s="123" t="str">
        <f t="shared" si="129"/>
        <v>Kasibugga,'220/2026'</v>
      </c>
      <c r="AC1248" s="97" t="str">
        <f t="shared" ref="AC1248:AC1270" ca="1" si="143">IF(S1248="SC/PRC/CC No. Awaited","",X1248)</f>
        <v>Above 3 Months</v>
      </c>
    </row>
    <row r="1249" spans="1:29" ht="25.5" customHeight="1" x14ac:dyDescent="0.25">
      <c r="A1249" s="96">
        <v>1248</v>
      </c>
      <c r="B1249" s="123" t="s">
        <v>28</v>
      </c>
      <c r="C1249" s="136" t="s">
        <v>3170</v>
      </c>
      <c r="D1249" s="63" t="s">
        <v>600</v>
      </c>
      <c r="E1249" s="137">
        <v>46209</v>
      </c>
      <c r="F1249" s="63" t="str">
        <f t="shared" si="140"/>
        <v>Jul</v>
      </c>
      <c r="G1249" s="63">
        <v>2026</v>
      </c>
      <c r="H1249" s="63" t="s">
        <v>48</v>
      </c>
      <c r="I1249" s="9" t="str">
        <f>_xlfn.XLOOKUP(H1249,[1]Heads!A:A,[1]Heads!B:B)</f>
        <v>Property Offences</v>
      </c>
      <c r="J1249" s="9" t="str">
        <f>_xlfn.XLOOKUP(I1249,[1]Heads!B:B,[1]Heads!C:C)</f>
        <v>IPC</v>
      </c>
      <c r="K1249" s="75"/>
      <c r="L1249" s="9"/>
      <c r="M1249" s="75"/>
      <c r="N1249" s="96" t="s">
        <v>3196</v>
      </c>
      <c r="O1249" s="9"/>
      <c r="P1249" s="75"/>
      <c r="Q1249" s="9"/>
      <c r="R1249" s="104" t="s">
        <v>112</v>
      </c>
      <c r="S1249" s="104" t="s">
        <v>50</v>
      </c>
      <c r="T1249" s="98"/>
      <c r="U1249" s="9" t="s">
        <v>5700</v>
      </c>
      <c r="V1249" s="9" t="s">
        <v>34</v>
      </c>
      <c r="W1249" s="9">
        <f t="shared" ca="1" si="134"/>
        <v>102</v>
      </c>
      <c r="X1249" s="9" t="str">
        <f t="shared" ca="1" si="135"/>
        <v>Above 3 Months</v>
      </c>
      <c r="Y1249" s="9" t="str">
        <f t="shared" ca="1" si="141"/>
        <v/>
      </c>
      <c r="Z1249" s="9" t="str">
        <f t="shared" ca="1" si="142"/>
        <v/>
      </c>
      <c r="AA1249" s="9"/>
      <c r="AB1249" s="123" t="str">
        <f t="shared" si="129"/>
        <v>Srikakulam II Town,'94/2026'</v>
      </c>
      <c r="AC1249" s="97" t="str">
        <f t="shared" ca="1" si="143"/>
        <v>Above 3 Months</v>
      </c>
    </row>
    <row r="1250" spans="1:29" ht="25.5" customHeight="1" x14ac:dyDescent="0.25">
      <c r="A1250" s="96">
        <v>1249</v>
      </c>
      <c r="B1250" s="123" t="s">
        <v>63</v>
      </c>
      <c r="C1250" s="136" t="s">
        <v>3085</v>
      </c>
      <c r="D1250" s="63" t="s">
        <v>1354</v>
      </c>
      <c r="E1250" s="137">
        <v>46209</v>
      </c>
      <c r="F1250" s="63" t="str">
        <f t="shared" si="140"/>
        <v>Jul</v>
      </c>
      <c r="G1250" s="63">
        <v>2026</v>
      </c>
      <c r="H1250" s="63" t="s">
        <v>103</v>
      </c>
      <c r="I1250" s="9" t="str">
        <f>_xlfn.XLOOKUP(H1250,[1]Heads!A:A,[1]Heads!B:B)</f>
        <v>Property Offences</v>
      </c>
      <c r="J1250" s="9" t="str">
        <f>_xlfn.XLOOKUP(I1250,[1]Heads!B:B,[1]Heads!C:C)</f>
        <v>IPC</v>
      </c>
      <c r="K1250" s="75"/>
      <c r="L1250" s="9"/>
      <c r="M1250" s="75"/>
      <c r="N1250" s="96" t="s">
        <v>3196</v>
      </c>
      <c r="O1250" s="9"/>
      <c r="P1250" s="75"/>
      <c r="Q1250" s="9"/>
      <c r="R1250" s="104" t="s">
        <v>112</v>
      </c>
      <c r="S1250" s="104" t="s">
        <v>112</v>
      </c>
      <c r="T1250" s="98"/>
      <c r="U1250" s="9" t="s">
        <v>5702</v>
      </c>
      <c r="V1250" s="9" t="s">
        <v>34</v>
      </c>
      <c r="W1250" s="9">
        <f t="shared" ca="1" si="134"/>
        <v>102</v>
      </c>
      <c r="X1250" s="9" t="str">
        <f t="shared" ca="1" si="135"/>
        <v>Above 3 Months</v>
      </c>
      <c r="Y1250" s="9" t="str">
        <f t="shared" ca="1" si="141"/>
        <v/>
      </c>
      <c r="Z1250" s="9" t="str">
        <f t="shared" ca="1" si="142"/>
        <v/>
      </c>
      <c r="AA1250" s="9"/>
      <c r="AB1250" s="123" t="str">
        <f t="shared" si="129"/>
        <v>Baruva,'67/2026'</v>
      </c>
      <c r="AC1250" s="97" t="str">
        <f t="shared" ca="1" si="143"/>
        <v>Above 3 Months</v>
      </c>
    </row>
    <row r="1251" spans="1:29" ht="25.5" customHeight="1" x14ac:dyDescent="0.25">
      <c r="A1251" s="96">
        <v>1250</v>
      </c>
      <c r="B1251" s="123" t="s">
        <v>63</v>
      </c>
      <c r="C1251" s="136" t="s">
        <v>3059</v>
      </c>
      <c r="D1251" s="63" t="s">
        <v>1745</v>
      </c>
      <c r="E1251" s="137">
        <v>46209</v>
      </c>
      <c r="F1251" s="63" t="str">
        <f t="shared" si="140"/>
        <v>Jul</v>
      </c>
      <c r="G1251" s="63">
        <v>2026</v>
      </c>
      <c r="H1251" s="63" t="s">
        <v>29</v>
      </c>
      <c r="I1251" s="9" t="str">
        <f>_xlfn.XLOOKUP(H1251,[1]Heads!A:A,[1]Heads!B:B)</f>
        <v>White Collar Offences</v>
      </c>
      <c r="J1251" s="9" t="str">
        <f>_xlfn.XLOOKUP(I1251,[1]Heads!B:B,[1]Heads!C:C)</f>
        <v>IPC</v>
      </c>
      <c r="K1251" s="75"/>
      <c r="L1251" s="9"/>
      <c r="M1251" s="75"/>
      <c r="N1251" s="96" t="s">
        <v>3196</v>
      </c>
      <c r="O1251" s="9"/>
      <c r="P1251" s="75"/>
      <c r="Q1251" s="9"/>
      <c r="R1251" s="104" t="s">
        <v>50</v>
      </c>
      <c r="S1251" s="104" t="s">
        <v>50</v>
      </c>
      <c r="T1251" s="98"/>
      <c r="U1251" s="9" t="s">
        <v>5703</v>
      </c>
      <c r="V1251" s="9" t="s">
        <v>34</v>
      </c>
      <c r="W1251" s="9">
        <f t="shared" ca="1" si="134"/>
        <v>102</v>
      </c>
      <c r="X1251" s="9" t="str">
        <f t="shared" ca="1" si="135"/>
        <v>Above 3 Months</v>
      </c>
      <c r="Y1251" s="9" t="str">
        <f t="shared" ca="1" si="141"/>
        <v/>
      </c>
      <c r="Z1251" s="9" t="str">
        <f t="shared" ca="1" si="142"/>
        <v/>
      </c>
      <c r="AA1251" s="9"/>
      <c r="AB1251" s="123" t="str">
        <f t="shared" si="129"/>
        <v>Baruva,'66/2026'</v>
      </c>
      <c r="AC1251" s="97" t="str">
        <f t="shared" ca="1" si="143"/>
        <v>Above 3 Months</v>
      </c>
    </row>
    <row r="1252" spans="1:29" ht="25.5" customHeight="1" x14ac:dyDescent="0.25">
      <c r="A1252" s="96">
        <v>1251</v>
      </c>
      <c r="B1252" s="123" t="s">
        <v>74</v>
      </c>
      <c r="C1252" s="136" t="s">
        <v>3728</v>
      </c>
      <c r="D1252" s="63" t="s">
        <v>5707</v>
      </c>
      <c r="E1252" s="137">
        <v>46210</v>
      </c>
      <c r="F1252" s="63" t="str">
        <f t="shared" si="140"/>
        <v>Jul</v>
      </c>
      <c r="G1252" s="63">
        <v>2026</v>
      </c>
      <c r="H1252" s="63" t="s">
        <v>115</v>
      </c>
      <c r="I1252" s="9" t="str">
        <f>_xlfn.XLOOKUP(H1252,[1]Heads!A:A,[1]Heads!B:B)</f>
        <v>Crime  Against Women</v>
      </c>
      <c r="J1252" s="9" t="str">
        <f>_xlfn.XLOOKUP(I1252,[1]Heads!B:B,[1]Heads!C:C)</f>
        <v>IPC</v>
      </c>
      <c r="K1252" s="75"/>
      <c r="L1252" s="9"/>
      <c r="M1252" s="75"/>
      <c r="N1252" s="96" t="s">
        <v>3196</v>
      </c>
      <c r="O1252" s="9"/>
      <c r="P1252" s="75"/>
      <c r="Q1252" s="9"/>
      <c r="R1252" s="104" t="s">
        <v>141</v>
      </c>
      <c r="S1252" s="104" t="s">
        <v>141</v>
      </c>
      <c r="T1252" s="98"/>
      <c r="U1252" s="9" t="s">
        <v>5708</v>
      </c>
      <c r="V1252" s="9" t="s">
        <v>34</v>
      </c>
      <c r="W1252" s="9">
        <f t="shared" ca="1" si="134"/>
        <v>101</v>
      </c>
      <c r="X1252" s="9" t="str">
        <f t="shared" ca="1" si="135"/>
        <v>Above 3 Months</v>
      </c>
      <c r="Y1252" s="9" t="str">
        <f t="shared" ca="1" si="141"/>
        <v/>
      </c>
      <c r="Z1252" s="9" t="str">
        <f t="shared" ca="1" si="142"/>
        <v/>
      </c>
      <c r="AA1252" s="9"/>
      <c r="AB1252" s="123" t="str">
        <f t="shared" si="129"/>
        <v>Srikakulam Rural,'142/2026'</v>
      </c>
      <c r="AC1252" s="97" t="str">
        <f t="shared" ca="1" si="143"/>
        <v>Above 3 Months</v>
      </c>
    </row>
    <row r="1253" spans="1:29" ht="25.5" customHeight="1" x14ac:dyDescent="0.25">
      <c r="A1253" s="96">
        <v>1252</v>
      </c>
      <c r="B1253" s="123" t="s">
        <v>98</v>
      </c>
      <c r="C1253" s="136" t="s">
        <v>3058</v>
      </c>
      <c r="D1253" s="63" t="s">
        <v>1474</v>
      </c>
      <c r="E1253" s="137">
        <v>46210</v>
      </c>
      <c r="F1253" s="63" t="str">
        <f t="shared" si="140"/>
        <v>Jul</v>
      </c>
      <c r="G1253" s="63">
        <v>2026</v>
      </c>
      <c r="H1253" s="63" t="s">
        <v>103</v>
      </c>
      <c r="I1253" s="9" t="str">
        <f>_xlfn.XLOOKUP(H1253,[1]Heads!A:A,[1]Heads!B:B)</f>
        <v>Property Offences</v>
      </c>
      <c r="J1253" s="9" t="str">
        <f>_xlfn.XLOOKUP(I1253,[1]Heads!B:B,[1]Heads!C:C)</f>
        <v>IPC</v>
      </c>
      <c r="K1253" s="75"/>
      <c r="L1253" s="9"/>
      <c r="M1253" s="75"/>
      <c r="N1253" s="96" t="s">
        <v>3196</v>
      </c>
      <c r="O1253" s="9"/>
      <c r="P1253" s="75"/>
      <c r="Q1253" s="9"/>
      <c r="R1253" s="104" t="s">
        <v>112</v>
      </c>
      <c r="S1253" s="104" t="s">
        <v>112</v>
      </c>
      <c r="T1253" s="98"/>
      <c r="U1253" s="9" t="s">
        <v>5712</v>
      </c>
      <c r="V1253" s="9" t="s">
        <v>34</v>
      </c>
      <c r="W1253" s="9">
        <f t="shared" ca="1" si="134"/>
        <v>101</v>
      </c>
      <c r="X1253" s="9" t="str">
        <f t="shared" ca="1" si="135"/>
        <v>Above 3 Months</v>
      </c>
      <c r="Y1253" s="9" t="str">
        <f t="shared" ca="1" si="141"/>
        <v/>
      </c>
      <c r="Z1253" s="9" t="str">
        <f t="shared" ca="1" si="142"/>
        <v/>
      </c>
      <c r="AA1253" s="9"/>
      <c r="AB1253" s="123" t="str">
        <f t="shared" si="129"/>
        <v>Vajrapukothuru,'64/2026'</v>
      </c>
      <c r="AC1253" s="97" t="str">
        <f t="shared" ca="1" si="143"/>
        <v>Above 3 Months</v>
      </c>
    </row>
    <row r="1254" spans="1:29" ht="25.5" customHeight="1" x14ac:dyDescent="0.25">
      <c r="A1254" s="96">
        <v>1253</v>
      </c>
      <c r="B1254" s="123" t="s">
        <v>125</v>
      </c>
      <c r="C1254" s="136" t="s">
        <v>3106</v>
      </c>
      <c r="D1254" s="63" t="s">
        <v>5718</v>
      </c>
      <c r="E1254" s="137">
        <v>46210</v>
      </c>
      <c r="F1254" s="63" t="str">
        <f t="shared" si="140"/>
        <v>Jul</v>
      </c>
      <c r="G1254" s="63">
        <v>2026</v>
      </c>
      <c r="H1254" s="63" t="s">
        <v>53</v>
      </c>
      <c r="I1254" s="9" t="str">
        <f>_xlfn.XLOOKUP(H1254,[1]Heads!A:A,[1]Heads!B:B)</f>
        <v>Bodily Offiences</v>
      </c>
      <c r="J1254" s="9" t="str">
        <f>_xlfn.XLOOKUP(I1254,[1]Heads!B:B,[1]Heads!C:C)</f>
        <v>IPC</v>
      </c>
      <c r="K1254" s="75"/>
      <c r="L1254" s="9"/>
      <c r="M1254" s="75"/>
      <c r="N1254" s="96" t="s">
        <v>3196</v>
      </c>
      <c r="O1254" s="9"/>
      <c r="P1254" s="75"/>
      <c r="Q1254" s="9"/>
      <c r="R1254" s="104" t="s">
        <v>40</v>
      </c>
      <c r="S1254" s="104" t="s">
        <v>141</v>
      </c>
      <c r="T1254" s="98"/>
      <c r="U1254" s="9" t="s">
        <v>5719</v>
      </c>
      <c r="V1254" s="9" t="s">
        <v>34</v>
      </c>
      <c r="W1254" s="9">
        <f t="shared" ca="1" si="134"/>
        <v>101</v>
      </c>
      <c r="X1254" s="9" t="str">
        <f t="shared" ca="1" si="135"/>
        <v>Above 3 Months</v>
      </c>
      <c r="Y1254" s="9" t="str">
        <f t="shared" ca="1" si="141"/>
        <v/>
      </c>
      <c r="Z1254" s="9" t="str">
        <f t="shared" ca="1" si="142"/>
        <v/>
      </c>
      <c r="AA1254" s="9"/>
      <c r="AB1254" s="123" t="str">
        <f t="shared" si="129"/>
        <v>Mahila UPS, Srikakulam,'83/2026'</v>
      </c>
      <c r="AC1254" s="97" t="str">
        <f t="shared" ca="1" si="143"/>
        <v>Above 3 Months</v>
      </c>
    </row>
    <row r="1255" spans="1:29" ht="25.5" customHeight="1" x14ac:dyDescent="0.25">
      <c r="A1255" s="96">
        <v>1254</v>
      </c>
      <c r="B1255" s="123" t="s">
        <v>74</v>
      </c>
      <c r="C1255" s="136" t="s">
        <v>3724</v>
      </c>
      <c r="D1255" s="63" t="s">
        <v>5725</v>
      </c>
      <c r="E1255" s="137">
        <v>46210</v>
      </c>
      <c r="F1255" s="63" t="str">
        <f t="shared" si="140"/>
        <v>Jul</v>
      </c>
      <c r="G1255" s="63">
        <v>2026</v>
      </c>
      <c r="H1255" s="63" t="s">
        <v>111</v>
      </c>
      <c r="I1255" s="9" t="str">
        <f>_xlfn.XLOOKUP(H1255,[1]Heads!A:A,[1]Heads!B:B)</f>
        <v>SC-ST Cases</v>
      </c>
      <c r="J1255" s="9" t="str">
        <f>_xlfn.XLOOKUP(I1255,[1]Heads!B:B,[1]Heads!C:C)</f>
        <v>IPC</v>
      </c>
      <c r="K1255" s="75"/>
      <c r="L1255" s="9"/>
      <c r="M1255" s="75"/>
      <c r="N1255" s="96" t="s">
        <v>3196</v>
      </c>
      <c r="O1255" s="9"/>
      <c r="P1255" s="75"/>
      <c r="Q1255" s="9"/>
      <c r="R1255" s="104" t="s">
        <v>176</v>
      </c>
      <c r="S1255" s="104" t="s">
        <v>137</v>
      </c>
      <c r="T1255" s="98">
        <v>46211</v>
      </c>
      <c r="U1255" s="9" t="s">
        <v>5726</v>
      </c>
      <c r="V1255" s="9" t="s">
        <v>34</v>
      </c>
      <c r="W1255" s="9">
        <f t="shared" ca="1" si="134"/>
        <v>101</v>
      </c>
      <c r="X1255" s="9" t="str">
        <f t="shared" ca="1" si="135"/>
        <v>Above 3 Months</v>
      </c>
      <c r="Y1255" s="9">
        <f t="shared" ca="1" si="141"/>
        <v>100</v>
      </c>
      <c r="Z1255" s="9" t="str">
        <f t="shared" ca="1" si="142"/>
        <v>Above 3 Months</v>
      </c>
      <c r="AA1255" s="9"/>
      <c r="AB1255" s="123" t="str">
        <f t="shared" si="129"/>
        <v>Srikakulam Rural,'141/2026'</v>
      </c>
      <c r="AC1255" s="97" t="str">
        <f t="shared" ca="1" si="143"/>
        <v>Above 3 Months</v>
      </c>
    </row>
    <row r="1256" spans="1:29" ht="25.5" customHeight="1" x14ac:dyDescent="0.25">
      <c r="A1256" s="96">
        <v>1255</v>
      </c>
      <c r="B1256" s="123" t="s">
        <v>104</v>
      </c>
      <c r="C1256" s="136" t="s">
        <v>3119</v>
      </c>
      <c r="D1256" s="63" t="s">
        <v>1315</v>
      </c>
      <c r="E1256" s="137">
        <v>46211</v>
      </c>
      <c r="F1256" s="63" t="str">
        <f t="shared" si="140"/>
        <v>Jul</v>
      </c>
      <c r="G1256" s="63">
        <v>2026</v>
      </c>
      <c r="H1256" s="63" t="s">
        <v>70</v>
      </c>
      <c r="I1256" s="9" t="str">
        <f>_xlfn.XLOOKUP(H1256,[1]Heads!A:A,[1]Heads!B:B)</f>
        <v>174 CrPC</v>
      </c>
      <c r="J1256" s="9" t="str">
        <f>_xlfn.XLOOKUP(I1256,[1]Heads!B:B,[1]Heads!C:C)</f>
        <v>174 CrPC</v>
      </c>
      <c r="K1256" s="75"/>
      <c r="L1256" s="9"/>
      <c r="M1256" s="75"/>
      <c r="N1256" s="96" t="s">
        <v>3196</v>
      </c>
      <c r="O1256" s="9"/>
      <c r="P1256" s="75"/>
      <c r="Q1256" s="9"/>
      <c r="R1256" s="104" t="s">
        <v>173</v>
      </c>
      <c r="S1256" s="104" t="s">
        <v>142</v>
      </c>
      <c r="T1256" s="98"/>
      <c r="U1256" s="9" t="s">
        <v>5734</v>
      </c>
      <c r="V1256" s="9" t="s">
        <v>34</v>
      </c>
      <c r="W1256" s="9">
        <f t="shared" ca="1" si="134"/>
        <v>100</v>
      </c>
      <c r="X1256" s="9" t="str">
        <f t="shared" ca="1" si="135"/>
        <v>Above 3 Months</v>
      </c>
      <c r="Y1256" s="9" t="str">
        <f t="shared" ca="1" si="141"/>
        <v/>
      </c>
      <c r="Z1256" s="9" t="str">
        <f t="shared" ca="1" si="142"/>
        <v/>
      </c>
      <c r="AA1256" s="9"/>
      <c r="AB1256" s="123" t="str">
        <f t="shared" si="129"/>
        <v>Laveru,'88/2026'</v>
      </c>
      <c r="AC1256" s="97" t="str">
        <f t="shared" ca="1" si="143"/>
        <v>Above 3 Months</v>
      </c>
    </row>
    <row r="1257" spans="1:29" ht="25.5" customHeight="1" x14ac:dyDescent="0.25">
      <c r="A1257" s="96">
        <v>1256</v>
      </c>
      <c r="B1257" s="123" t="s">
        <v>109</v>
      </c>
      <c r="C1257" s="136" t="s">
        <v>3017</v>
      </c>
      <c r="D1257" s="63" t="s">
        <v>5735</v>
      </c>
      <c r="E1257" s="137">
        <v>46211</v>
      </c>
      <c r="F1257" s="63" t="str">
        <f t="shared" si="140"/>
        <v>Jul</v>
      </c>
      <c r="G1257" s="63">
        <v>2026</v>
      </c>
      <c r="H1257" s="63" t="s">
        <v>94</v>
      </c>
      <c r="I1257" s="9" t="str">
        <f>_xlfn.XLOOKUP(H1257,[1]Heads!A:A,[1]Heads!B:B)</f>
        <v>Cyber Crime offences</v>
      </c>
      <c r="J1257" s="9" t="str">
        <f>_xlfn.XLOOKUP(I1257,[1]Heads!B:B,[1]Heads!C:C)</f>
        <v>IPC</v>
      </c>
      <c r="K1257" s="75"/>
      <c r="L1257" s="9"/>
      <c r="M1257" s="75"/>
      <c r="N1257" s="96" t="s">
        <v>3196</v>
      </c>
      <c r="O1257" s="9"/>
      <c r="P1257" s="75"/>
      <c r="Q1257" s="9"/>
      <c r="R1257" s="104" t="s">
        <v>139</v>
      </c>
      <c r="S1257" s="104" t="s">
        <v>139</v>
      </c>
      <c r="T1257" s="98">
        <v>46251</v>
      </c>
      <c r="U1257" s="9" t="s">
        <v>5736</v>
      </c>
      <c r="V1257" s="9" t="s">
        <v>34</v>
      </c>
      <c r="W1257" s="9">
        <f t="shared" ca="1" si="134"/>
        <v>100</v>
      </c>
      <c r="X1257" s="9" t="str">
        <f t="shared" ca="1" si="135"/>
        <v>Above 3 Months</v>
      </c>
      <c r="Y1257" s="9">
        <f t="shared" ca="1" si="141"/>
        <v>60</v>
      </c>
      <c r="Z1257" s="9" t="str">
        <f t="shared" ca="1" si="142"/>
        <v>45 to 60 Days</v>
      </c>
      <c r="AA1257" s="9"/>
      <c r="AB1257" s="123" t="str">
        <f t="shared" si="129"/>
        <v>Burja,'47/2026'</v>
      </c>
      <c r="AC1257" s="97" t="str">
        <f t="shared" ca="1" si="143"/>
        <v>Above 3 Months</v>
      </c>
    </row>
    <row r="1258" spans="1:29" ht="25.5" customHeight="1" x14ac:dyDescent="0.25">
      <c r="A1258" s="96">
        <v>1257</v>
      </c>
      <c r="B1258" s="123" t="s">
        <v>47</v>
      </c>
      <c r="C1258" s="136" t="s">
        <v>3277</v>
      </c>
      <c r="D1258" s="63" t="s">
        <v>227</v>
      </c>
      <c r="E1258" s="137">
        <v>46211</v>
      </c>
      <c r="F1258" s="63" t="str">
        <f t="shared" si="140"/>
        <v>Jul</v>
      </c>
      <c r="G1258" s="63">
        <v>2026</v>
      </c>
      <c r="H1258" s="63" t="s">
        <v>59</v>
      </c>
      <c r="I1258" s="9" t="str">
        <f>_xlfn.XLOOKUP(H1258,[1]Heads!A:A,[1]Heads!B:B)</f>
        <v>Missing Cases</v>
      </c>
      <c r="J1258" s="9" t="str">
        <f>_xlfn.XLOOKUP(I1258,[1]Heads!B:B,[1]Heads!C:C)</f>
        <v>Missing</v>
      </c>
      <c r="K1258" s="75"/>
      <c r="L1258" s="9"/>
      <c r="M1258" s="75"/>
      <c r="N1258" s="96" t="s">
        <v>3196</v>
      </c>
      <c r="O1258" s="9"/>
      <c r="P1258" s="75"/>
      <c r="Q1258" s="9"/>
      <c r="R1258" s="104" t="s">
        <v>112</v>
      </c>
      <c r="S1258" s="104" t="s">
        <v>112</v>
      </c>
      <c r="T1258" s="98"/>
      <c r="U1258" s="9" t="s">
        <v>5737</v>
      </c>
      <c r="V1258" s="9" t="s">
        <v>34</v>
      </c>
      <c r="W1258" s="9">
        <f t="shared" ca="1" si="134"/>
        <v>100</v>
      </c>
      <c r="X1258" s="9" t="str">
        <f t="shared" ca="1" si="135"/>
        <v>Above 3 Months</v>
      </c>
      <c r="Y1258" s="9" t="str">
        <f t="shared" ca="1" si="141"/>
        <v/>
      </c>
      <c r="Z1258" s="9" t="str">
        <f t="shared" ca="1" si="142"/>
        <v/>
      </c>
      <c r="AA1258" s="9"/>
      <c r="AB1258" s="123" t="str">
        <f t="shared" si="129"/>
        <v>Amadalavalasa,'108/2026'</v>
      </c>
      <c r="AC1258" s="97" t="str">
        <f t="shared" ca="1" si="143"/>
        <v>Above 3 Months</v>
      </c>
    </row>
    <row r="1259" spans="1:29" ht="25.5" customHeight="1" x14ac:dyDescent="0.25">
      <c r="A1259" s="96">
        <v>1258</v>
      </c>
      <c r="B1259" s="123" t="s">
        <v>38</v>
      </c>
      <c r="C1259" s="136" t="s">
        <v>3757</v>
      </c>
      <c r="D1259" s="63" t="s">
        <v>227</v>
      </c>
      <c r="E1259" s="137">
        <v>46211</v>
      </c>
      <c r="F1259" s="63" t="str">
        <f t="shared" si="140"/>
        <v>Jul</v>
      </c>
      <c r="G1259" s="63">
        <v>2026</v>
      </c>
      <c r="H1259" s="63" t="s">
        <v>59</v>
      </c>
      <c r="I1259" s="9" t="str">
        <f>_xlfn.XLOOKUP(H1259,[1]Heads!A:A,[1]Heads!B:B)</f>
        <v>Missing Cases</v>
      </c>
      <c r="J1259" s="9" t="str">
        <f>_xlfn.XLOOKUP(I1259,[1]Heads!B:B,[1]Heads!C:C)</f>
        <v>Missing</v>
      </c>
      <c r="K1259" s="75"/>
      <c r="L1259" s="9"/>
      <c r="M1259" s="75"/>
      <c r="N1259" s="96" t="s">
        <v>3196</v>
      </c>
      <c r="O1259" s="9"/>
      <c r="P1259" s="75"/>
      <c r="Q1259" s="9"/>
      <c r="R1259" s="104" t="s">
        <v>112</v>
      </c>
      <c r="S1259" s="104" t="s">
        <v>112</v>
      </c>
      <c r="T1259" s="98"/>
      <c r="U1259" s="9" t="s">
        <v>5738</v>
      </c>
      <c r="V1259" s="9" t="s">
        <v>34</v>
      </c>
      <c r="W1259" s="9">
        <f t="shared" ca="1" si="134"/>
        <v>100</v>
      </c>
      <c r="X1259" s="9" t="str">
        <f t="shared" ca="1" si="135"/>
        <v>Above 3 Months</v>
      </c>
      <c r="Y1259" s="9" t="str">
        <f t="shared" ca="1" si="141"/>
        <v/>
      </c>
      <c r="Z1259" s="9" t="str">
        <f t="shared" ca="1" si="142"/>
        <v/>
      </c>
      <c r="AA1259" s="9"/>
      <c r="AB1259" s="123" t="str">
        <f t="shared" si="129"/>
        <v>Etcherla,'144/2026'</v>
      </c>
      <c r="AC1259" s="97" t="str">
        <f t="shared" ca="1" si="143"/>
        <v>Above 3 Months</v>
      </c>
    </row>
    <row r="1260" spans="1:29" ht="25.5" customHeight="1" x14ac:dyDescent="0.25">
      <c r="A1260" s="96">
        <v>1259</v>
      </c>
      <c r="B1260" s="123" t="s">
        <v>104</v>
      </c>
      <c r="C1260" s="136" t="s">
        <v>3134</v>
      </c>
      <c r="D1260" s="63" t="s">
        <v>1315</v>
      </c>
      <c r="E1260" s="137">
        <v>46211</v>
      </c>
      <c r="F1260" s="63" t="str">
        <f t="shared" si="140"/>
        <v>Jul</v>
      </c>
      <c r="G1260" s="63">
        <v>2026</v>
      </c>
      <c r="H1260" s="63" t="s">
        <v>70</v>
      </c>
      <c r="I1260" s="9" t="str">
        <f>_xlfn.XLOOKUP(H1260,[1]Heads!A:A,[1]Heads!B:B)</f>
        <v>174 CrPC</v>
      </c>
      <c r="J1260" s="9" t="str">
        <f>_xlfn.XLOOKUP(I1260,[1]Heads!B:B,[1]Heads!C:C)</f>
        <v>174 CrPC</v>
      </c>
      <c r="K1260" s="75"/>
      <c r="L1260" s="9"/>
      <c r="M1260" s="75"/>
      <c r="N1260" s="96" t="s">
        <v>3196</v>
      </c>
      <c r="O1260" s="9"/>
      <c r="P1260" s="75"/>
      <c r="Q1260" s="9"/>
      <c r="R1260" s="104" t="s">
        <v>173</v>
      </c>
      <c r="S1260" s="104" t="s">
        <v>142</v>
      </c>
      <c r="T1260" s="98"/>
      <c r="U1260" s="9" t="s">
        <v>5740</v>
      </c>
      <c r="V1260" s="9" t="s">
        <v>34</v>
      </c>
      <c r="W1260" s="9">
        <f t="shared" ca="1" si="134"/>
        <v>100</v>
      </c>
      <c r="X1260" s="9" t="str">
        <f t="shared" ca="1" si="135"/>
        <v>Above 3 Months</v>
      </c>
      <c r="Y1260" s="9" t="str">
        <f t="shared" ca="1" si="141"/>
        <v/>
      </c>
      <c r="Z1260" s="9" t="str">
        <f t="shared" ca="1" si="142"/>
        <v/>
      </c>
      <c r="AA1260" s="9"/>
      <c r="AB1260" s="123" t="str">
        <f t="shared" si="129"/>
        <v>Laveru,'87/2026'</v>
      </c>
      <c r="AC1260" s="97" t="str">
        <f t="shared" ca="1" si="143"/>
        <v>Above 3 Months</v>
      </c>
    </row>
    <row r="1261" spans="1:29" ht="25.5" customHeight="1" x14ac:dyDescent="0.25">
      <c r="A1261" s="96">
        <v>1260</v>
      </c>
      <c r="B1261" s="123" t="s">
        <v>118</v>
      </c>
      <c r="C1261" s="136" t="s">
        <v>3080</v>
      </c>
      <c r="D1261" s="63" t="s">
        <v>1027</v>
      </c>
      <c r="E1261" s="137">
        <v>46212</v>
      </c>
      <c r="F1261" s="63" t="str">
        <f t="shared" si="140"/>
        <v>Jul</v>
      </c>
      <c r="G1261" s="63">
        <v>2026</v>
      </c>
      <c r="H1261" s="63" t="s">
        <v>48</v>
      </c>
      <c r="I1261" s="9" t="str">
        <f>_xlfn.XLOOKUP(H1261,[1]Heads!A:A,[1]Heads!B:B)</f>
        <v>Property Offences</v>
      </c>
      <c r="J1261" s="9" t="str">
        <f>_xlfn.XLOOKUP(I1261,[1]Heads!B:B,[1]Heads!C:C)</f>
        <v>IPC</v>
      </c>
      <c r="K1261" s="75"/>
      <c r="L1261" s="9"/>
      <c r="M1261" s="75"/>
      <c r="N1261" s="96" t="s">
        <v>3196</v>
      </c>
      <c r="O1261" s="9"/>
      <c r="P1261" s="75"/>
      <c r="Q1261" s="9"/>
      <c r="R1261" s="104" t="s">
        <v>112</v>
      </c>
      <c r="S1261" s="104" t="s">
        <v>112</v>
      </c>
      <c r="T1261" s="98"/>
      <c r="U1261" s="9" t="s">
        <v>5745</v>
      </c>
      <c r="V1261" s="9" t="s">
        <v>34</v>
      </c>
      <c r="W1261" s="9">
        <f t="shared" ca="1" si="134"/>
        <v>99</v>
      </c>
      <c r="X1261" s="9" t="str">
        <f t="shared" ca="1" si="135"/>
        <v>Above 3 Months</v>
      </c>
      <c r="Y1261" s="9" t="str">
        <f t="shared" ca="1" si="141"/>
        <v/>
      </c>
      <c r="Z1261" s="9" t="str">
        <f t="shared" ca="1" si="142"/>
        <v/>
      </c>
      <c r="AA1261" s="9"/>
      <c r="AB1261" s="123" t="str">
        <f t="shared" si="129"/>
        <v>Kanchili,'61/2026'</v>
      </c>
      <c r="AC1261" s="97" t="str">
        <f t="shared" ca="1" si="143"/>
        <v>Above 3 Months</v>
      </c>
    </row>
    <row r="1262" spans="1:29" ht="25.5" customHeight="1" x14ac:dyDescent="0.25">
      <c r="A1262" s="96">
        <v>1261</v>
      </c>
      <c r="B1262" s="123" t="s">
        <v>104</v>
      </c>
      <c r="C1262" s="136" t="s">
        <v>3115</v>
      </c>
      <c r="D1262" s="63" t="s">
        <v>5750</v>
      </c>
      <c r="E1262" s="137">
        <v>46212</v>
      </c>
      <c r="F1262" s="63" t="str">
        <f t="shared" si="140"/>
        <v>Jul</v>
      </c>
      <c r="G1262" s="63">
        <v>2026</v>
      </c>
      <c r="H1262" s="63" t="s">
        <v>39</v>
      </c>
      <c r="I1262" s="9" t="str">
        <f>_xlfn.XLOOKUP(H1262,[1]Heads!A:A,[1]Heads!B:B)</f>
        <v>Other IPC</v>
      </c>
      <c r="J1262" s="9" t="str">
        <f>_xlfn.XLOOKUP(I1262,[1]Heads!B:B,[1]Heads!C:C)</f>
        <v>IPC</v>
      </c>
      <c r="K1262" s="75"/>
      <c r="L1262" s="9"/>
      <c r="M1262" s="75"/>
      <c r="N1262" s="96" t="s">
        <v>3196</v>
      </c>
      <c r="O1262" s="9"/>
      <c r="P1262" s="75"/>
      <c r="Q1262" s="9"/>
      <c r="R1262" s="104" t="s">
        <v>169</v>
      </c>
      <c r="S1262" s="104" t="s">
        <v>50</v>
      </c>
      <c r="T1262" s="98"/>
      <c r="U1262" s="9" t="s">
        <v>5751</v>
      </c>
      <c r="V1262" s="9" t="s">
        <v>34</v>
      </c>
      <c r="W1262" s="9">
        <f t="shared" ca="1" si="134"/>
        <v>99</v>
      </c>
      <c r="X1262" s="9" t="str">
        <f t="shared" ca="1" si="135"/>
        <v>Above 3 Months</v>
      </c>
      <c r="Y1262" s="9" t="str">
        <f t="shared" ca="1" si="141"/>
        <v/>
      </c>
      <c r="Z1262" s="9" t="str">
        <f t="shared" ca="1" si="142"/>
        <v/>
      </c>
      <c r="AA1262" s="9"/>
      <c r="AB1262" s="123" t="str">
        <f t="shared" si="129"/>
        <v>Laveru,'89/2026'</v>
      </c>
      <c r="AC1262" s="97" t="str">
        <f t="shared" ca="1" si="143"/>
        <v>Above 3 Months</v>
      </c>
    </row>
    <row r="1263" spans="1:29" ht="25.5" customHeight="1" x14ac:dyDescent="0.25">
      <c r="A1263" s="96">
        <v>1262</v>
      </c>
      <c r="B1263" s="123" t="s">
        <v>64</v>
      </c>
      <c r="C1263" s="136" t="s">
        <v>3164</v>
      </c>
      <c r="D1263" s="63" t="s">
        <v>1016</v>
      </c>
      <c r="E1263" s="137">
        <v>46213</v>
      </c>
      <c r="F1263" s="63" t="str">
        <f t="shared" si="140"/>
        <v>Jul</v>
      </c>
      <c r="G1263" s="63">
        <v>2026</v>
      </c>
      <c r="H1263" s="63" t="s">
        <v>48</v>
      </c>
      <c r="I1263" s="9" t="str">
        <f>_xlfn.XLOOKUP(H1263,[1]Heads!A:A,[1]Heads!B:B)</f>
        <v>Property Offences</v>
      </c>
      <c r="J1263" s="9" t="str">
        <f>_xlfn.XLOOKUP(I1263,[1]Heads!B:B,[1]Heads!C:C)</f>
        <v>IPC</v>
      </c>
      <c r="K1263" s="75"/>
      <c r="L1263" s="9"/>
      <c r="M1263" s="75"/>
      <c r="N1263" s="96" t="s">
        <v>3196</v>
      </c>
      <c r="O1263" s="9"/>
      <c r="P1263" s="75"/>
      <c r="Q1263" s="9"/>
      <c r="R1263" s="104" t="s">
        <v>112</v>
      </c>
      <c r="S1263" s="104" t="s">
        <v>112</v>
      </c>
      <c r="T1263" s="98"/>
      <c r="U1263" s="9" t="s">
        <v>5762</v>
      </c>
      <c r="V1263" s="9" t="s">
        <v>34</v>
      </c>
      <c r="W1263" s="9">
        <f t="shared" ca="1" si="134"/>
        <v>98</v>
      </c>
      <c r="X1263" s="9" t="str">
        <f t="shared" ca="1" si="135"/>
        <v>Above 3 Months</v>
      </c>
      <c r="Y1263" s="9" t="str">
        <f t="shared" ca="1" si="141"/>
        <v/>
      </c>
      <c r="Z1263" s="9" t="str">
        <f t="shared" ca="1" si="142"/>
        <v/>
      </c>
      <c r="AA1263" s="9"/>
      <c r="AB1263" s="123" t="str">
        <f t="shared" si="129"/>
        <v>Ponduru,'95/2026'</v>
      </c>
      <c r="AC1263" s="97" t="str">
        <f t="shared" ca="1" si="143"/>
        <v>Above 3 Months</v>
      </c>
    </row>
    <row r="1264" spans="1:29" ht="25.5" customHeight="1" x14ac:dyDescent="0.25">
      <c r="A1264" s="96">
        <v>1263</v>
      </c>
      <c r="B1264" s="123" t="s">
        <v>104</v>
      </c>
      <c r="C1264" s="136" t="s">
        <v>3120</v>
      </c>
      <c r="D1264" s="63" t="s">
        <v>227</v>
      </c>
      <c r="E1264" s="137">
        <v>46213</v>
      </c>
      <c r="F1264" s="63" t="str">
        <f t="shared" si="140"/>
        <v>Jul</v>
      </c>
      <c r="G1264" s="63">
        <v>2026</v>
      </c>
      <c r="H1264" s="63" t="s">
        <v>59</v>
      </c>
      <c r="I1264" s="9" t="str">
        <f>_xlfn.XLOOKUP(H1264,[1]Heads!A:A,[1]Heads!B:B)</f>
        <v>Missing Cases</v>
      </c>
      <c r="J1264" s="9" t="str">
        <f>_xlfn.XLOOKUP(I1264,[1]Heads!B:B,[1]Heads!C:C)</f>
        <v>Missing</v>
      </c>
      <c r="K1264" s="75"/>
      <c r="L1264" s="9"/>
      <c r="M1264" s="75"/>
      <c r="N1264" s="96" t="s">
        <v>3196</v>
      </c>
      <c r="O1264" s="9"/>
      <c r="P1264" s="75"/>
      <c r="Q1264" s="9"/>
      <c r="R1264" s="104" t="s">
        <v>112</v>
      </c>
      <c r="S1264" s="104" t="s">
        <v>112</v>
      </c>
      <c r="T1264" s="98"/>
      <c r="U1264" s="9" t="s">
        <v>5765</v>
      </c>
      <c r="V1264" s="9" t="s">
        <v>34</v>
      </c>
      <c r="W1264" s="9">
        <f t="shared" ca="1" si="134"/>
        <v>98</v>
      </c>
      <c r="X1264" s="9" t="str">
        <f t="shared" ca="1" si="135"/>
        <v>Above 3 Months</v>
      </c>
      <c r="Y1264" s="9" t="str">
        <f t="shared" ca="1" si="141"/>
        <v/>
      </c>
      <c r="Z1264" s="9" t="str">
        <f t="shared" ca="1" si="142"/>
        <v/>
      </c>
      <c r="AA1264" s="9"/>
      <c r="AB1264" s="123" t="str">
        <f t="shared" si="129"/>
        <v>Laveru,'91/2026'</v>
      </c>
      <c r="AC1264" s="97" t="str">
        <f t="shared" ca="1" si="143"/>
        <v>Above 3 Months</v>
      </c>
    </row>
    <row r="1265" spans="1:29" ht="25.5" customHeight="1" x14ac:dyDescent="0.25">
      <c r="A1265" s="96">
        <v>1264</v>
      </c>
      <c r="B1265" s="123" t="s">
        <v>68</v>
      </c>
      <c r="C1265" s="136" t="s">
        <v>5778</v>
      </c>
      <c r="D1265" s="63" t="s">
        <v>5779</v>
      </c>
      <c r="E1265" s="137">
        <v>46214</v>
      </c>
      <c r="F1265" s="63" t="str">
        <f t="shared" si="140"/>
        <v>Jul</v>
      </c>
      <c r="G1265" s="63">
        <v>2026</v>
      </c>
      <c r="H1265" s="63" t="s">
        <v>88</v>
      </c>
      <c r="I1265" s="9" t="str">
        <f>_xlfn.XLOOKUP(H1265,[1]Heads!A:A,[1]Heads!B:B)</f>
        <v>Bodily Offiences</v>
      </c>
      <c r="J1265" s="9" t="str">
        <f>_xlfn.XLOOKUP(I1265,[1]Heads!B:B,[1]Heads!C:C)</f>
        <v>IPC</v>
      </c>
      <c r="K1265" s="75"/>
      <c r="L1265" s="9"/>
      <c r="M1265" s="75"/>
      <c r="N1265" s="96" t="s">
        <v>3196</v>
      </c>
      <c r="O1265" s="9"/>
      <c r="P1265" s="75"/>
      <c r="Q1265" s="9"/>
      <c r="R1265" s="104" t="s">
        <v>40</v>
      </c>
      <c r="S1265" s="104" t="s">
        <v>40</v>
      </c>
      <c r="T1265" s="98"/>
      <c r="U1265" s="9" t="s">
        <v>5780</v>
      </c>
      <c r="V1265" s="9" t="s">
        <v>34</v>
      </c>
      <c r="W1265" s="9">
        <f t="shared" ca="1" si="134"/>
        <v>97</v>
      </c>
      <c r="X1265" s="9" t="str">
        <f t="shared" ca="1" si="135"/>
        <v>Above 3 Months</v>
      </c>
      <c r="Y1265" s="9" t="str">
        <f t="shared" ca="1" si="141"/>
        <v/>
      </c>
      <c r="Z1265" s="9" t="str">
        <f t="shared" ca="1" si="142"/>
        <v/>
      </c>
      <c r="AA1265" s="9"/>
      <c r="AB1265" s="123" t="str">
        <f t="shared" si="129"/>
        <v>Kasibugga,'239/2026'</v>
      </c>
      <c r="AC1265" s="97" t="str">
        <f t="shared" ca="1" si="143"/>
        <v>Above 3 Months</v>
      </c>
    </row>
    <row r="1266" spans="1:29" ht="25.5" customHeight="1" x14ac:dyDescent="0.25">
      <c r="A1266" s="96">
        <v>1265</v>
      </c>
      <c r="B1266" s="123" t="s">
        <v>66</v>
      </c>
      <c r="C1266" s="136" t="s">
        <v>3114</v>
      </c>
      <c r="D1266" s="63" t="s">
        <v>5781</v>
      </c>
      <c r="E1266" s="137">
        <v>46214</v>
      </c>
      <c r="F1266" s="63" t="str">
        <f t="shared" ref="F1266:F1284" si="144">TEXT(E1266,"mmm")</f>
        <v>Jul</v>
      </c>
      <c r="G1266" s="63">
        <v>2026</v>
      </c>
      <c r="H1266" s="63" t="s">
        <v>39</v>
      </c>
      <c r="I1266" s="9" t="str">
        <f>_xlfn.XLOOKUP(H1266,[1]Heads!A:A,[1]Heads!B:B)</f>
        <v>Other IPC</v>
      </c>
      <c r="J1266" s="9" t="str">
        <f>_xlfn.XLOOKUP(I1266,[1]Heads!B:B,[1]Heads!C:C)</f>
        <v>IPC</v>
      </c>
      <c r="K1266" s="75"/>
      <c r="L1266" s="9"/>
      <c r="M1266" s="75"/>
      <c r="N1266" s="96" t="s">
        <v>3196</v>
      </c>
      <c r="O1266" s="9"/>
      <c r="P1266" s="75"/>
      <c r="Q1266" s="9"/>
      <c r="R1266" s="104" t="s">
        <v>141</v>
      </c>
      <c r="S1266" s="104" t="s">
        <v>2664</v>
      </c>
      <c r="T1266" s="98">
        <v>46300</v>
      </c>
      <c r="U1266" s="9" t="s">
        <v>5782</v>
      </c>
      <c r="V1266" s="9" t="s">
        <v>34</v>
      </c>
      <c r="W1266" s="9">
        <f t="shared" ca="1" si="134"/>
        <v>97</v>
      </c>
      <c r="X1266" s="9" t="str">
        <f t="shared" ca="1" si="135"/>
        <v>Above 3 Months</v>
      </c>
      <c r="Y1266" s="9">
        <f t="shared" ca="1" si="141"/>
        <v>11</v>
      </c>
      <c r="Z1266" s="9" t="str">
        <f t="shared" ca="1" si="142"/>
        <v>Below 45 Days</v>
      </c>
      <c r="AA1266" s="9"/>
      <c r="AB1266" s="123" t="str">
        <f t="shared" si="129"/>
        <v>Itchapuram Rural,'71/2026'</v>
      </c>
      <c r="AC1266" s="97" t="str">
        <f t="shared" ca="1" si="143"/>
        <v>Above 3 Months</v>
      </c>
    </row>
    <row r="1267" spans="1:29" ht="25.5" customHeight="1" x14ac:dyDescent="0.25">
      <c r="A1267" s="96">
        <v>1266</v>
      </c>
      <c r="B1267" s="123" t="s">
        <v>66</v>
      </c>
      <c r="C1267" s="136" t="s">
        <v>3105</v>
      </c>
      <c r="D1267" s="63" t="s">
        <v>1375</v>
      </c>
      <c r="E1267" s="137">
        <v>46214</v>
      </c>
      <c r="F1267" s="63" t="str">
        <f t="shared" si="144"/>
        <v>Jul</v>
      </c>
      <c r="G1267" s="63">
        <v>2026</v>
      </c>
      <c r="H1267" s="63" t="s">
        <v>39</v>
      </c>
      <c r="I1267" s="9" t="str">
        <f>_xlfn.XLOOKUP(H1267,[1]Heads!A:A,[1]Heads!B:B)</f>
        <v>Other IPC</v>
      </c>
      <c r="J1267" s="9" t="str">
        <f>_xlfn.XLOOKUP(I1267,[1]Heads!B:B,[1]Heads!C:C)</f>
        <v>IPC</v>
      </c>
      <c r="K1267" s="75"/>
      <c r="L1267" s="9"/>
      <c r="M1267" s="75"/>
      <c r="N1267" s="96" t="s">
        <v>3196</v>
      </c>
      <c r="O1267" s="9"/>
      <c r="P1267" s="75"/>
      <c r="Q1267" s="9"/>
      <c r="R1267" s="104" t="s">
        <v>141</v>
      </c>
      <c r="S1267" s="104" t="s">
        <v>2664</v>
      </c>
      <c r="T1267" s="98">
        <v>46300</v>
      </c>
      <c r="U1267" s="9" t="s">
        <v>5783</v>
      </c>
      <c r="V1267" s="9" t="s">
        <v>34</v>
      </c>
      <c r="W1267" s="9">
        <f t="shared" ca="1" si="134"/>
        <v>97</v>
      </c>
      <c r="X1267" s="9" t="str">
        <f t="shared" ca="1" si="135"/>
        <v>Above 3 Months</v>
      </c>
      <c r="Y1267" s="9">
        <f t="shared" ca="1" si="141"/>
        <v>11</v>
      </c>
      <c r="Z1267" s="9" t="str">
        <f t="shared" ca="1" si="142"/>
        <v>Below 45 Days</v>
      </c>
      <c r="AA1267" s="9"/>
      <c r="AB1267" s="123" t="str">
        <f t="shared" si="129"/>
        <v>Itchapuram Rural,'72/2026'</v>
      </c>
      <c r="AC1267" s="97" t="str">
        <f t="shared" ca="1" si="143"/>
        <v>Above 3 Months</v>
      </c>
    </row>
    <row r="1268" spans="1:29" ht="25.5" customHeight="1" x14ac:dyDescent="0.25">
      <c r="A1268" s="96">
        <v>1267</v>
      </c>
      <c r="B1268" s="123" t="s">
        <v>55</v>
      </c>
      <c r="C1268" s="136" t="s">
        <v>3080</v>
      </c>
      <c r="D1268" s="63" t="s">
        <v>1315</v>
      </c>
      <c r="E1268" s="137">
        <v>46214</v>
      </c>
      <c r="F1268" s="63" t="str">
        <f t="shared" si="144"/>
        <v>Jul</v>
      </c>
      <c r="G1268" s="63">
        <v>2026</v>
      </c>
      <c r="H1268" s="63" t="s">
        <v>70</v>
      </c>
      <c r="I1268" s="9" t="str">
        <f>_xlfn.XLOOKUP(H1268,[1]Heads!A:A,[1]Heads!B:B)</f>
        <v>174 CrPC</v>
      </c>
      <c r="J1268" s="9" t="str">
        <f>_xlfn.XLOOKUP(I1268,[1]Heads!B:B,[1]Heads!C:C)</f>
        <v>174 CrPC</v>
      </c>
      <c r="K1268" s="75"/>
      <c r="L1268" s="9"/>
      <c r="M1268" s="75"/>
      <c r="N1268" s="96" t="s">
        <v>3196</v>
      </c>
      <c r="O1268" s="9"/>
      <c r="P1268" s="75"/>
      <c r="Q1268" s="9"/>
      <c r="R1268" s="104" t="s">
        <v>173</v>
      </c>
      <c r="S1268" s="104" t="s">
        <v>168</v>
      </c>
      <c r="T1268" s="98"/>
      <c r="U1268" s="9" t="s">
        <v>5784</v>
      </c>
      <c r="V1268" s="9" t="s">
        <v>34</v>
      </c>
      <c r="W1268" s="9">
        <f t="shared" ca="1" si="134"/>
        <v>97</v>
      </c>
      <c r="X1268" s="9" t="str">
        <f t="shared" ca="1" si="135"/>
        <v>Above 3 Months</v>
      </c>
      <c r="Y1268" s="9" t="str">
        <f t="shared" ca="1" si="141"/>
        <v/>
      </c>
      <c r="Z1268" s="9" t="str">
        <f t="shared" ca="1" si="142"/>
        <v/>
      </c>
      <c r="AA1268" s="9"/>
      <c r="AB1268" s="123" t="str">
        <f t="shared" si="129"/>
        <v>Hiramandalam,'61/2026'</v>
      </c>
      <c r="AC1268" s="97" t="str">
        <f t="shared" ca="1" si="143"/>
        <v>Above 3 Months</v>
      </c>
    </row>
    <row r="1269" spans="1:29" ht="25.5" customHeight="1" x14ac:dyDescent="0.25">
      <c r="A1269" s="96">
        <v>1268</v>
      </c>
      <c r="B1269" s="123" t="s">
        <v>64</v>
      </c>
      <c r="C1269" s="136" t="s">
        <v>3212</v>
      </c>
      <c r="D1269" s="63" t="s">
        <v>1354</v>
      </c>
      <c r="E1269" s="137">
        <v>46214</v>
      </c>
      <c r="F1269" s="63" t="str">
        <f t="shared" si="144"/>
        <v>Jul</v>
      </c>
      <c r="G1269" s="63">
        <v>2026</v>
      </c>
      <c r="H1269" s="63" t="s">
        <v>103</v>
      </c>
      <c r="I1269" s="9" t="str">
        <f>_xlfn.XLOOKUP(H1269,[1]Heads!A:A,[1]Heads!B:B)</f>
        <v>Property Offences</v>
      </c>
      <c r="J1269" s="9" t="str">
        <f>_xlfn.XLOOKUP(I1269,[1]Heads!B:B,[1]Heads!C:C)</f>
        <v>IPC</v>
      </c>
      <c r="K1269" s="75"/>
      <c r="L1269" s="9"/>
      <c r="M1269" s="75"/>
      <c r="N1269" s="96" t="s">
        <v>3196</v>
      </c>
      <c r="O1269" s="9"/>
      <c r="P1269" s="75"/>
      <c r="Q1269" s="9"/>
      <c r="R1269" s="104" t="s">
        <v>112</v>
      </c>
      <c r="S1269" s="104" t="s">
        <v>112</v>
      </c>
      <c r="T1269" s="98"/>
      <c r="U1269" s="9" t="s">
        <v>5794</v>
      </c>
      <c r="V1269" s="9" t="s">
        <v>34</v>
      </c>
      <c r="W1269" s="9">
        <f t="shared" ca="1" si="134"/>
        <v>97</v>
      </c>
      <c r="X1269" s="9" t="str">
        <f t="shared" ca="1" si="135"/>
        <v>Above 3 Months</v>
      </c>
      <c r="Y1269" s="9" t="str">
        <f t="shared" ca="1" si="141"/>
        <v/>
      </c>
      <c r="Z1269" s="9" t="str">
        <f t="shared" ca="1" si="142"/>
        <v/>
      </c>
      <c r="AA1269" s="9"/>
      <c r="AB1269" s="123" t="str">
        <f t="shared" si="129"/>
        <v>Ponduru,'100/2026'</v>
      </c>
      <c r="AC1269" s="97" t="str">
        <f t="shared" ca="1" si="143"/>
        <v>Above 3 Months</v>
      </c>
    </row>
    <row r="1270" spans="1:29" ht="25.5" customHeight="1" x14ac:dyDescent="0.25">
      <c r="A1270" s="96">
        <v>1269</v>
      </c>
      <c r="B1270" s="123" t="s">
        <v>38</v>
      </c>
      <c r="C1270" s="136" t="s">
        <v>3771</v>
      </c>
      <c r="D1270" s="63" t="s">
        <v>1315</v>
      </c>
      <c r="E1270" s="137">
        <v>46214</v>
      </c>
      <c r="F1270" s="63" t="str">
        <f t="shared" si="144"/>
        <v>Jul</v>
      </c>
      <c r="G1270" s="63">
        <v>2026</v>
      </c>
      <c r="H1270" s="63" t="s">
        <v>70</v>
      </c>
      <c r="I1270" s="9" t="str">
        <f>_xlfn.XLOOKUP(H1270,[1]Heads!A:A,[1]Heads!B:B)</f>
        <v>174 CrPC</v>
      </c>
      <c r="J1270" s="9" t="str">
        <f>_xlfn.XLOOKUP(I1270,[1]Heads!B:B,[1]Heads!C:C)</f>
        <v>174 CrPC</v>
      </c>
      <c r="K1270" s="75"/>
      <c r="L1270" s="9"/>
      <c r="M1270" s="75"/>
      <c r="N1270" s="96" t="s">
        <v>3196</v>
      </c>
      <c r="O1270" s="9"/>
      <c r="P1270" s="75"/>
      <c r="Q1270" s="9"/>
      <c r="R1270" s="104" t="s">
        <v>173</v>
      </c>
      <c r="S1270" s="104" t="s">
        <v>173</v>
      </c>
      <c r="T1270" s="98">
        <v>46224</v>
      </c>
      <c r="U1270" s="9" t="s">
        <v>5795</v>
      </c>
      <c r="V1270" s="9" t="s">
        <v>34</v>
      </c>
      <c r="W1270" s="9">
        <f t="shared" ca="1" si="134"/>
        <v>97</v>
      </c>
      <c r="X1270" s="9" t="str">
        <f t="shared" ca="1" si="135"/>
        <v>Above 3 Months</v>
      </c>
      <c r="Y1270" s="9">
        <f t="shared" ref="Y1270:Y1288" ca="1" si="145">IF(T1270&lt;&gt;"",DATEDIF(T1270,TODAY(),"D"),"")</f>
        <v>87</v>
      </c>
      <c r="Z1270" s="9" t="str">
        <f t="shared" ref="Z1270:Z1288" ca="1" si="146">IF(Y1270&lt;&gt;"",IF(Y1270&gt;365,"Above 1 Year",IF(AND(Y1270&lt;=365,Y1270&gt;180),"Above 6 Months",IF(AND(Y1270&lt;=180,Y1270&gt;90),"Above 3 Months",IF(AND(Y1270&lt;=90,Y1270&gt;60),"Above 60 Days",IF(AND(Y1270&lt;=60,Y1270&gt;45),"45 to 60 Days","Below 45 Days"))))),"")</f>
        <v>Above 60 Days</v>
      </c>
      <c r="AA1270" s="9"/>
      <c r="AB1270" s="123" t="str">
        <f t="shared" si="129"/>
        <v>Etcherla,'146/2026'</v>
      </c>
      <c r="AC1270" s="97" t="str">
        <f t="shared" ca="1" si="143"/>
        <v>Above 3 Months</v>
      </c>
    </row>
    <row r="1271" spans="1:29" ht="25.5" customHeight="1" x14ac:dyDescent="0.25">
      <c r="A1271" s="96">
        <v>1270</v>
      </c>
      <c r="B1271" s="123" t="s">
        <v>124</v>
      </c>
      <c r="C1271" s="136" t="s">
        <v>3170</v>
      </c>
      <c r="D1271" s="63" t="s">
        <v>5799</v>
      </c>
      <c r="E1271" s="137">
        <v>46215</v>
      </c>
      <c r="F1271" s="63" t="str">
        <f t="shared" si="144"/>
        <v>Jul</v>
      </c>
      <c r="G1271" s="63">
        <v>2026</v>
      </c>
      <c r="H1271" s="63" t="s">
        <v>39</v>
      </c>
      <c r="I1271" s="9" t="str">
        <f>_xlfn.XLOOKUP(H1271,[1]Heads!A:A,[1]Heads!B:B)</f>
        <v>Other IPC</v>
      </c>
      <c r="J1271" s="9" t="str">
        <f>_xlfn.XLOOKUP(I1271,[1]Heads!B:B,[1]Heads!C:C)</f>
        <v>IPC</v>
      </c>
      <c r="K1271" s="75"/>
      <c r="L1271" s="9"/>
      <c r="M1271" s="75"/>
      <c r="N1271" s="96" t="s">
        <v>3196</v>
      </c>
      <c r="O1271" s="9"/>
      <c r="P1271" s="75"/>
      <c r="Q1271" s="9"/>
      <c r="R1271" s="104" t="s">
        <v>177</v>
      </c>
      <c r="S1271" s="104" t="s">
        <v>177</v>
      </c>
      <c r="T1271" s="98">
        <v>46221</v>
      </c>
      <c r="U1271" s="9" t="s">
        <v>5800</v>
      </c>
      <c r="V1271" s="9" t="s">
        <v>34</v>
      </c>
      <c r="W1271" s="9">
        <f t="shared" ca="1" si="134"/>
        <v>96</v>
      </c>
      <c r="X1271" s="9" t="str">
        <f t="shared" ca="1" si="135"/>
        <v>Above 3 Months</v>
      </c>
      <c r="Y1271" s="9">
        <f t="shared" ca="1" si="145"/>
        <v>90</v>
      </c>
      <c r="Z1271" s="9" t="str">
        <f t="shared" ca="1" si="146"/>
        <v>Above 60 Days</v>
      </c>
      <c r="AA1271" s="9"/>
      <c r="AB1271" s="123" t="str">
        <f t="shared" ref="AB1271:AB1334" si="147">B1271&amp;","&amp;C1271</f>
        <v>Saravakota,'94/2026'</v>
      </c>
      <c r="AC1271" s="97" t="str">
        <f t="shared" ref="AC1271:AC1288" ca="1" si="148">IF(S1271="SC/PRC/CC No. Awaited","",X1271)</f>
        <v>Above 3 Months</v>
      </c>
    </row>
    <row r="1272" spans="1:29" ht="25.5" customHeight="1" x14ac:dyDescent="0.25">
      <c r="A1272" s="96">
        <v>1271</v>
      </c>
      <c r="B1272" s="123" t="s">
        <v>64</v>
      </c>
      <c r="C1272" s="136" t="s">
        <v>3226</v>
      </c>
      <c r="D1272" s="63" t="s">
        <v>1315</v>
      </c>
      <c r="E1272" s="137">
        <v>46215</v>
      </c>
      <c r="F1272" s="63" t="str">
        <f t="shared" si="144"/>
        <v>Jul</v>
      </c>
      <c r="G1272" s="63">
        <v>2026</v>
      </c>
      <c r="H1272" s="63" t="s">
        <v>70</v>
      </c>
      <c r="I1272" s="9" t="str">
        <f>_xlfn.XLOOKUP(H1272,[1]Heads!A:A,[1]Heads!B:B)</f>
        <v>174 CrPC</v>
      </c>
      <c r="J1272" s="9" t="str">
        <f>_xlfn.XLOOKUP(I1272,[1]Heads!B:B,[1]Heads!C:C)</f>
        <v>174 CrPC</v>
      </c>
      <c r="K1272" s="75"/>
      <c r="L1272" s="9"/>
      <c r="M1272" s="75"/>
      <c r="N1272" s="96" t="s">
        <v>3196</v>
      </c>
      <c r="O1272" s="9"/>
      <c r="P1272" s="75"/>
      <c r="Q1272" s="9"/>
      <c r="R1272" s="104" t="s">
        <v>173</v>
      </c>
      <c r="S1272" s="104" t="s">
        <v>173</v>
      </c>
      <c r="T1272" s="98">
        <v>46224</v>
      </c>
      <c r="U1272" s="9" t="s">
        <v>5806</v>
      </c>
      <c r="V1272" s="9" t="s">
        <v>34</v>
      </c>
      <c r="W1272" s="9">
        <f t="shared" ca="1" si="134"/>
        <v>96</v>
      </c>
      <c r="X1272" s="9" t="str">
        <f t="shared" ca="1" si="135"/>
        <v>Above 3 Months</v>
      </c>
      <c r="Y1272" s="9">
        <f t="shared" ca="1" si="145"/>
        <v>87</v>
      </c>
      <c r="Z1272" s="9" t="str">
        <f t="shared" ca="1" si="146"/>
        <v>Above 60 Days</v>
      </c>
      <c r="AA1272" s="9"/>
      <c r="AB1272" s="123" t="str">
        <f t="shared" si="147"/>
        <v>Ponduru,'101/2026'</v>
      </c>
      <c r="AC1272" s="97" t="str">
        <f t="shared" ca="1" si="148"/>
        <v>Above 3 Months</v>
      </c>
    </row>
    <row r="1273" spans="1:29" ht="25.5" customHeight="1" x14ac:dyDescent="0.25">
      <c r="A1273" s="96">
        <v>1272</v>
      </c>
      <c r="B1273" s="123" t="s">
        <v>28</v>
      </c>
      <c r="C1273" s="136" t="s">
        <v>3206</v>
      </c>
      <c r="D1273" s="63" t="s">
        <v>1530</v>
      </c>
      <c r="E1273" s="137">
        <v>46215</v>
      </c>
      <c r="F1273" s="63" t="str">
        <f t="shared" si="144"/>
        <v>Jul</v>
      </c>
      <c r="G1273" s="63">
        <v>2026</v>
      </c>
      <c r="H1273" s="63" t="s">
        <v>96</v>
      </c>
      <c r="I1273" s="9" t="str">
        <f>_xlfn.XLOOKUP(H1273,[1]Heads!A:A,[1]Heads!B:B)</f>
        <v>Crime  Against Women</v>
      </c>
      <c r="J1273" s="9" t="str">
        <f>_xlfn.XLOOKUP(I1273,[1]Heads!B:B,[1]Heads!C:C)</f>
        <v>IPC</v>
      </c>
      <c r="K1273" s="75"/>
      <c r="L1273" s="9"/>
      <c r="M1273" s="75"/>
      <c r="N1273" s="96" t="s">
        <v>3196</v>
      </c>
      <c r="O1273" s="9"/>
      <c r="P1273" s="75"/>
      <c r="Q1273" s="9"/>
      <c r="R1273" s="104" t="s">
        <v>173</v>
      </c>
      <c r="S1273" s="104" t="s">
        <v>141</v>
      </c>
      <c r="T1273" s="98"/>
      <c r="U1273" s="9" t="s">
        <v>5807</v>
      </c>
      <c r="V1273" s="9" t="s">
        <v>34</v>
      </c>
      <c r="W1273" s="9">
        <f t="shared" ca="1" si="134"/>
        <v>96</v>
      </c>
      <c r="X1273" s="9" t="str">
        <f t="shared" ca="1" si="135"/>
        <v>Above 3 Months</v>
      </c>
      <c r="Y1273" s="9" t="str">
        <f t="shared" ca="1" si="145"/>
        <v/>
      </c>
      <c r="Z1273" s="9" t="str">
        <f t="shared" ca="1" si="146"/>
        <v/>
      </c>
      <c r="AA1273" s="9"/>
      <c r="AB1273" s="123" t="str">
        <f t="shared" si="147"/>
        <v>Srikakulam II Town,'97/2026'</v>
      </c>
      <c r="AC1273" s="97" t="str">
        <f t="shared" ca="1" si="148"/>
        <v>Above 3 Months</v>
      </c>
    </row>
    <row r="1274" spans="1:29" ht="25.5" customHeight="1" x14ac:dyDescent="0.25">
      <c r="A1274" s="96">
        <v>1273</v>
      </c>
      <c r="B1274" s="123" t="s">
        <v>66</v>
      </c>
      <c r="C1274" s="136" t="s">
        <v>3062</v>
      </c>
      <c r="D1274" s="63" t="s">
        <v>2832</v>
      </c>
      <c r="E1274" s="137">
        <v>46216</v>
      </c>
      <c r="F1274" s="63" t="str">
        <f t="shared" si="144"/>
        <v>Jul</v>
      </c>
      <c r="G1274" s="63">
        <v>2026</v>
      </c>
      <c r="H1274" s="63" t="s">
        <v>39</v>
      </c>
      <c r="I1274" s="9" t="str">
        <f>_xlfn.XLOOKUP(H1274,[1]Heads!A:A,[1]Heads!B:B)</f>
        <v>Other IPC</v>
      </c>
      <c r="J1274" s="9" t="str">
        <f>_xlfn.XLOOKUP(I1274,[1]Heads!B:B,[1]Heads!C:C)</f>
        <v>IPC</v>
      </c>
      <c r="K1274" s="75"/>
      <c r="L1274" s="9"/>
      <c r="M1274" s="75"/>
      <c r="N1274" s="96" t="s">
        <v>3196</v>
      </c>
      <c r="O1274" s="9"/>
      <c r="P1274" s="75"/>
      <c r="Q1274" s="9"/>
      <c r="R1274" s="104" t="s">
        <v>141</v>
      </c>
      <c r="S1274" s="104" t="s">
        <v>2664</v>
      </c>
      <c r="T1274" s="98">
        <v>46300</v>
      </c>
      <c r="U1274" s="9" t="s">
        <v>5814</v>
      </c>
      <c r="V1274" s="9" t="s">
        <v>34</v>
      </c>
      <c r="W1274" s="9">
        <f t="shared" ca="1" si="134"/>
        <v>95</v>
      </c>
      <c r="X1274" s="9" t="str">
        <f t="shared" ca="1" si="135"/>
        <v>Above 3 Months</v>
      </c>
      <c r="Y1274" s="9">
        <f t="shared" ca="1" si="145"/>
        <v>11</v>
      </c>
      <c r="Z1274" s="9" t="str">
        <f t="shared" ca="1" si="146"/>
        <v>Below 45 Days</v>
      </c>
      <c r="AA1274" s="9"/>
      <c r="AB1274" s="123" t="str">
        <f t="shared" si="147"/>
        <v>Itchapuram Rural,'74/2026'</v>
      </c>
      <c r="AC1274" s="97" t="str">
        <f t="shared" ca="1" si="148"/>
        <v>Above 3 Months</v>
      </c>
    </row>
    <row r="1275" spans="1:29" ht="25.5" customHeight="1" x14ac:dyDescent="0.25">
      <c r="A1275" s="96">
        <v>1274</v>
      </c>
      <c r="B1275" s="123" t="s">
        <v>28</v>
      </c>
      <c r="C1275" s="136" t="s">
        <v>3218</v>
      </c>
      <c r="D1275" s="63" t="s">
        <v>1315</v>
      </c>
      <c r="E1275" s="137">
        <v>46216</v>
      </c>
      <c r="F1275" s="63" t="str">
        <f t="shared" si="144"/>
        <v>Jul</v>
      </c>
      <c r="G1275" s="63">
        <v>2026</v>
      </c>
      <c r="H1275" s="63" t="s">
        <v>70</v>
      </c>
      <c r="I1275" s="9" t="str">
        <f>_xlfn.XLOOKUP(H1275,[1]Heads!A:A,[1]Heads!B:B)</f>
        <v>174 CrPC</v>
      </c>
      <c r="J1275" s="9" t="str">
        <f>_xlfn.XLOOKUP(I1275,[1]Heads!B:B,[1]Heads!C:C)</f>
        <v>174 CrPC</v>
      </c>
      <c r="K1275" s="75"/>
      <c r="L1275" s="9"/>
      <c r="M1275" s="75"/>
      <c r="N1275" s="96" t="s">
        <v>3196</v>
      </c>
      <c r="O1275" s="9"/>
      <c r="P1275" s="75"/>
      <c r="Q1275" s="9"/>
      <c r="R1275" s="104" t="s">
        <v>173</v>
      </c>
      <c r="S1275" s="104" t="s">
        <v>173</v>
      </c>
      <c r="T1275" s="98">
        <v>46224</v>
      </c>
      <c r="U1275" s="9" t="s">
        <v>5816</v>
      </c>
      <c r="V1275" s="9" t="s">
        <v>34</v>
      </c>
      <c r="W1275" s="9">
        <f t="shared" ca="1" si="134"/>
        <v>95</v>
      </c>
      <c r="X1275" s="9" t="str">
        <f t="shared" ca="1" si="135"/>
        <v>Above 3 Months</v>
      </c>
      <c r="Y1275" s="9">
        <f t="shared" ca="1" si="145"/>
        <v>87</v>
      </c>
      <c r="Z1275" s="9" t="str">
        <f t="shared" ca="1" si="146"/>
        <v>Above 60 Days</v>
      </c>
      <c r="AA1275" s="9"/>
      <c r="AB1275" s="123" t="str">
        <f t="shared" si="147"/>
        <v>Srikakulam II Town,'98/2026'</v>
      </c>
      <c r="AC1275" s="97" t="str">
        <f t="shared" ca="1" si="148"/>
        <v>Above 3 Months</v>
      </c>
    </row>
    <row r="1276" spans="1:29" ht="25.5" customHeight="1" x14ac:dyDescent="0.25">
      <c r="A1276" s="96">
        <v>1275</v>
      </c>
      <c r="B1276" s="123" t="s">
        <v>114</v>
      </c>
      <c r="C1276" s="136" t="s">
        <v>3282</v>
      </c>
      <c r="D1276" s="63" t="s">
        <v>1099</v>
      </c>
      <c r="E1276" s="137">
        <v>46216</v>
      </c>
      <c r="F1276" s="63" t="str">
        <f t="shared" si="144"/>
        <v>Jul</v>
      </c>
      <c r="G1276" s="63">
        <v>2026</v>
      </c>
      <c r="H1276" s="63" t="s">
        <v>77</v>
      </c>
      <c r="I1276" s="9" t="str">
        <f>_xlfn.XLOOKUP(H1276,[1]Heads!A:A,[1]Heads!B:B)</f>
        <v>Road Accidents</v>
      </c>
      <c r="J1276" s="9" t="str">
        <f>_xlfn.XLOOKUP(I1276,[1]Heads!B:B,[1]Heads!C:C)</f>
        <v>IPC</v>
      </c>
      <c r="K1276" s="75"/>
      <c r="L1276" s="9"/>
      <c r="M1276" s="75"/>
      <c r="N1276" s="96" t="s">
        <v>3196</v>
      </c>
      <c r="O1276" s="9"/>
      <c r="P1276" s="75"/>
      <c r="Q1276" s="9"/>
      <c r="R1276" s="104" t="s">
        <v>168</v>
      </c>
      <c r="S1276" s="104" t="s">
        <v>141</v>
      </c>
      <c r="T1276" s="98"/>
      <c r="U1276" s="9" t="s">
        <v>5818</v>
      </c>
      <c r="V1276" s="9" t="s">
        <v>34</v>
      </c>
      <c r="W1276" s="9">
        <f t="shared" ca="1" si="134"/>
        <v>95</v>
      </c>
      <c r="X1276" s="9" t="str">
        <f t="shared" ca="1" si="135"/>
        <v>Above 3 Months</v>
      </c>
      <c r="Y1276" s="9" t="str">
        <f t="shared" ca="1" si="145"/>
        <v/>
      </c>
      <c r="Z1276" s="9" t="str">
        <f t="shared" ca="1" si="146"/>
        <v/>
      </c>
      <c r="AA1276" s="9"/>
      <c r="AB1276" s="123" t="str">
        <f t="shared" si="147"/>
        <v>Mandasa,'106/2026'</v>
      </c>
      <c r="AC1276" s="97" t="str">
        <f t="shared" ca="1" si="148"/>
        <v>Above 3 Months</v>
      </c>
    </row>
    <row r="1277" spans="1:29" ht="25.5" customHeight="1" x14ac:dyDescent="0.25">
      <c r="A1277" s="96">
        <v>1276</v>
      </c>
      <c r="B1277" s="123" t="s">
        <v>118</v>
      </c>
      <c r="C1277" s="136" t="s">
        <v>3058</v>
      </c>
      <c r="D1277" s="63" t="s">
        <v>5820</v>
      </c>
      <c r="E1277" s="137">
        <v>46217</v>
      </c>
      <c r="F1277" s="63" t="str">
        <f t="shared" si="144"/>
        <v>Jul</v>
      </c>
      <c r="G1277" s="63">
        <v>2026</v>
      </c>
      <c r="H1277" s="63" t="s">
        <v>94</v>
      </c>
      <c r="I1277" s="9" t="str">
        <f>_xlfn.XLOOKUP(H1277,[1]Heads!A:A,[1]Heads!B:B)</f>
        <v>Cyber Crime offences</v>
      </c>
      <c r="J1277" s="9" t="str">
        <f>_xlfn.XLOOKUP(I1277,[1]Heads!B:B,[1]Heads!C:C)</f>
        <v>IPC</v>
      </c>
      <c r="K1277" s="75"/>
      <c r="L1277" s="9"/>
      <c r="M1277" s="75"/>
      <c r="N1277" s="96" t="s">
        <v>3196</v>
      </c>
      <c r="O1277" s="9"/>
      <c r="P1277" s="75"/>
      <c r="Q1277" s="9"/>
      <c r="R1277" s="104" t="s">
        <v>177</v>
      </c>
      <c r="S1277" s="104" t="s">
        <v>177</v>
      </c>
      <c r="T1277" s="98">
        <v>46221</v>
      </c>
      <c r="U1277" s="9" t="s">
        <v>5821</v>
      </c>
      <c r="V1277" s="9" t="s">
        <v>34</v>
      </c>
      <c r="W1277" s="9">
        <f t="shared" ca="1" si="134"/>
        <v>94</v>
      </c>
      <c r="X1277" s="9" t="str">
        <f t="shared" ca="1" si="135"/>
        <v>Above 3 Months</v>
      </c>
      <c r="Y1277" s="9">
        <f t="shared" ca="1" si="145"/>
        <v>90</v>
      </c>
      <c r="Z1277" s="9" t="str">
        <f t="shared" ca="1" si="146"/>
        <v>Above 60 Days</v>
      </c>
      <c r="AA1277" s="9"/>
      <c r="AB1277" s="123" t="str">
        <f t="shared" si="147"/>
        <v>Kanchili,'64/2026'</v>
      </c>
      <c r="AC1277" s="97" t="str">
        <f t="shared" ca="1" si="148"/>
        <v>Above 3 Months</v>
      </c>
    </row>
    <row r="1278" spans="1:29" ht="25.5" customHeight="1" x14ac:dyDescent="0.25">
      <c r="A1278" s="96">
        <v>1277</v>
      </c>
      <c r="B1278" s="123" t="s">
        <v>74</v>
      </c>
      <c r="C1278" s="136" t="s">
        <v>3773</v>
      </c>
      <c r="D1278" s="63" t="s">
        <v>5823</v>
      </c>
      <c r="E1278" s="137">
        <v>46218</v>
      </c>
      <c r="F1278" s="63" t="str">
        <f t="shared" si="144"/>
        <v>Jul</v>
      </c>
      <c r="G1278" s="63">
        <v>2026</v>
      </c>
      <c r="H1278" s="63" t="s">
        <v>29</v>
      </c>
      <c r="I1278" s="9" t="str">
        <f>_xlfn.XLOOKUP(H1278,[1]Heads!A:A,[1]Heads!B:B)</f>
        <v>White Collar Offences</v>
      </c>
      <c r="J1278" s="9" t="str">
        <f>_xlfn.XLOOKUP(I1278,[1]Heads!B:B,[1]Heads!C:C)</f>
        <v>IPC</v>
      </c>
      <c r="K1278" s="75"/>
      <c r="L1278" s="9"/>
      <c r="M1278" s="75"/>
      <c r="N1278" s="96" t="s">
        <v>3196</v>
      </c>
      <c r="O1278" s="9"/>
      <c r="P1278" s="75"/>
      <c r="Q1278" s="9"/>
      <c r="R1278" s="104" t="s">
        <v>177</v>
      </c>
      <c r="S1278" s="104" t="s">
        <v>177</v>
      </c>
      <c r="T1278" s="98">
        <v>46221</v>
      </c>
      <c r="U1278" s="9" t="s">
        <v>5824</v>
      </c>
      <c r="V1278" s="9" t="s">
        <v>34</v>
      </c>
      <c r="W1278" s="9">
        <f t="shared" ca="1" si="134"/>
        <v>93</v>
      </c>
      <c r="X1278" s="9" t="str">
        <f t="shared" ca="1" si="135"/>
        <v>Above 3 Months</v>
      </c>
      <c r="Y1278" s="9">
        <f t="shared" ca="1" si="145"/>
        <v>90</v>
      </c>
      <c r="Z1278" s="9" t="str">
        <f t="shared" ca="1" si="146"/>
        <v>Above 60 Days</v>
      </c>
      <c r="AA1278" s="9"/>
      <c r="AB1278" s="123" t="str">
        <f t="shared" si="147"/>
        <v>Srikakulam Rural,'147/2026'</v>
      </c>
      <c r="AC1278" s="97" t="str">
        <f t="shared" ca="1" si="148"/>
        <v>Above 3 Months</v>
      </c>
    </row>
    <row r="1279" spans="1:29" ht="25.5" customHeight="1" x14ac:dyDescent="0.25">
      <c r="A1279" s="96">
        <v>1278</v>
      </c>
      <c r="B1279" s="123" t="s">
        <v>28</v>
      </c>
      <c r="C1279" s="136" t="s">
        <v>3212</v>
      </c>
      <c r="D1279" s="63" t="s">
        <v>5835</v>
      </c>
      <c r="E1279" s="137">
        <v>46219</v>
      </c>
      <c r="F1279" s="63" t="str">
        <f t="shared" si="144"/>
        <v>Jul</v>
      </c>
      <c r="G1279" s="63">
        <v>2026</v>
      </c>
      <c r="H1279" s="63" t="s">
        <v>39</v>
      </c>
      <c r="I1279" s="9" t="str">
        <f>_xlfn.XLOOKUP(H1279,[1]Heads!A:A,[1]Heads!B:B)</f>
        <v>Other IPC</v>
      </c>
      <c r="J1279" s="9" t="str">
        <f>_xlfn.XLOOKUP(I1279,[1]Heads!B:B,[1]Heads!C:C)</f>
        <v>IPC</v>
      </c>
      <c r="K1279" s="75"/>
      <c r="L1279" s="9"/>
      <c r="M1279" s="75"/>
      <c r="N1279" s="96" t="s">
        <v>3196</v>
      </c>
      <c r="O1279" s="9"/>
      <c r="P1279" s="75"/>
      <c r="Q1279" s="9"/>
      <c r="R1279" s="104" t="s">
        <v>177</v>
      </c>
      <c r="S1279" s="104" t="s">
        <v>141</v>
      </c>
      <c r="T1279" s="98"/>
      <c r="U1279" s="9" t="s">
        <v>5836</v>
      </c>
      <c r="V1279" s="9" t="s">
        <v>34</v>
      </c>
      <c r="W1279" s="9">
        <f t="shared" ca="1" si="134"/>
        <v>92</v>
      </c>
      <c r="X1279" s="9" t="str">
        <f t="shared" ca="1" si="135"/>
        <v>Above 3 Months</v>
      </c>
      <c r="Y1279" s="9" t="str">
        <f t="shared" ca="1" si="145"/>
        <v/>
      </c>
      <c r="Z1279" s="9" t="str">
        <f t="shared" ca="1" si="146"/>
        <v/>
      </c>
      <c r="AA1279" s="9"/>
      <c r="AB1279" s="123" t="str">
        <f t="shared" si="147"/>
        <v>Srikakulam II Town,'100/2026'</v>
      </c>
      <c r="AC1279" s="97" t="str">
        <f t="shared" ca="1" si="148"/>
        <v>Above 3 Months</v>
      </c>
    </row>
    <row r="1280" spans="1:29" ht="25.5" customHeight="1" x14ac:dyDescent="0.25">
      <c r="A1280" s="96">
        <v>1279</v>
      </c>
      <c r="B1280" s="123" t="s">
        <v>114</v>
      </c>
      <c r="C1280" s="136" t="s">
        <v>3315</v>
      </c>
      <c r="D1280" s="63" t="s">
        <v>845</v>
      </c>
      <c r="E1280" s="137">
        <v>46219</v>
      </c>
      <c r="F1280" s="63" t="str">
        <f t="shared" si="144"/>
        <v>Jul</v>
      </c>
      <c r="G1280" s="63">
        <v>2026</v>
      </c>
      <c r="H1280" s="63" t="s">
        <v>116</v>
      </c>
      <c r="I1280" s="9" t="str">
        <f>_xlfn.XLOOKUP(H1280,[1]Heads!A:A,[1]Heads!B:B)</f>
        <v>NDPS</v>
      </c>
      <c r="J1280" s="9" t="str">
        <f>_xlfn.XLOOKUP(I1280,[1]Heads!B:B,[1]Heads!C:C)</f>
        <v>NDPS</v>
      </c>
      <c r="K1280" s="75"/>
      <c r="L1280" s="9"/>
      <c r="M1280" s="75"/>
      <c r="N1280" s="96" t="s">
        <v>3196</v>
      </c>
      <c r="O1280" s="9"/>
      <c r="P1280" s="75"/>
      <c r="Q1280" s="9"/>
      <c r="R1280" s="104" t="s">
        <v>50</v>
      </c>
      <c r="S1280" s="104" t="s">
        <v>50</v>
      </c>
      <c r="T1280" s="98"/>
      <c r="U1280" s="9" t="s">
        <v>5837</v>
      </c>
      <c r="V1280" s="9" t="s">
        <v>34</v>
      </c>
      <c r="W1280" s="9">
        <f t="shared" ca="1" si="134"/>
        <v>92</v>
      </c>
      <c r="X1280" s="9" t="str">
        <f t="shared" ca="1" si="135"/>
        <v>Above 3 Months</v>
      </c>
      <c r="Y1280" s="9" t="str">
        <f t="shared" ca="1" si="145"/>
        <v/>
      </c>
      <c r="Z1280" s="9" t="str">
        <f t="shared" ca="1" si="146"/>
        <v/>
      </c>
      <c r="AA1280" s="9"/>
      <c r="AB1280" s="123" t="str">
        <f t="shared" si="147"/>
        <v>Mandasa,'111/2026'</v>
      </c>
      <c r="AC1280" s="97" t="str">
        <f t="shared" ca="1" si="148"/>
        <v>Above 3 Months</v>
      </c>
    </row>
    <row r="1281" spans="1:29" ht="25.5" customHeight="1" x14ac:dyDescent="0.25">
      <c r="A1281" s="96">
        <v>1280</v>
      </c>
      <c r="B1281" s="123" t="s">
        <v>28</v>
      </c>
      <c r="C1281" s="136" t="s">
        <v>3226</v>
      </c>
      <c r="D1281" s="63" t="s">
        <v>1315</v>
      </c>
      <c r="E1281" s="137">
        <v>46221</v>
      </c>
      <c r="F1281" s="63" t="str">
        <f t="shared" si="144"/>
        <v>Jul</v>
      </c>
      <c r="G1281" s="63">
        <v>2026</v>
      </c>
      <c r="H1281" s="63" t="s">
        <v>70</v>
      </c>
      <c r="I1281" s="9" t="str">
        <f>_xlfn.XLOOKUP(H1281,[1]Heads!A:A,[1]Heads!B:B)</f>
        <v>174 CrPC</v>
      </c>
      <c r="J1281" s="9" t="str">
        <f>_xlfn.XLOOKUP(I1281,[1]Heads!B:B,[1]Heads!C:C)</f>
        <v>174 CrPC</v>
      </c>
      <c r="K1281" s="75"/>
      <c r="L1281" s="9"/>
      <c r="M1281" s="75"/>
      <c r="N1281" s="96" t="s">
        <v>3196</v>
      </c>
      <c r="O1281" s="9"/>
      <c r="P1281" s="75"/>
      <c r="Q1281" s="9"/>
      <c r="R1281" s="104" t="s">
        <v>173</v>
      </c>
      <c r="S1281" s="104" t="s">
        <v>173</v>
      </c>
      <c r="T1281" s="98">
        <v>46224</v>
      </c>
      <c r="U1281" s="9" t="s">
        <v>5856</v>
      </c>
      <c r="V1281" s="9" t="s">
        <v>34</v>
      </c>
      <c r="W1281" s="9">
        <f t="shared" ca="1" si="134"/>
        <v>90</v>
      </c>
      <c r="X1281" s="9" t="str">
        <f t="shared" ca="1" si="135"/>
        <v>Above 60 Days</v>
      </c>
      <c r="Y1281" s="9">
        <f t="shared" ca="1" si="145"/>
        <v>87</v>
      </c>
      <c r="Z1281" s="9" t="str">
        <f t="shared" ca="1" si="146"/>
        <v>Above 60 Days</v>
      </c>
      <c r="AA1281" s="9"/>
      <c r="AB1281" s="123" t="str">
        <f t="shared" si="147"/>
        <v>Srikakulam II Town,'101/2026'</v>
      </c>
      <c r="AC1281" s="97" t="str">
        <f t="shared" ca="1" si="148"/>
        <v>Above 60 Days</v>
      </c>
    </row>
    <row r="1282" spans="1:29" ht="25.5" customHeight="1" x14ac:dyDescent="0.25">
      <c r="A1282" s="96">
        <v>1281</v>
      </c>
      <c r="B1282" s="123" t="s">
        <v>58</v>
      </c>
      <c r="C1282" s="136" t="s">
        <v>3006</v>
      </c>
      <c r="D1282" s="63" t="s">
        <v>5859</v>
      </c>
      <c r="E1282" s="137">
        <v>46221</v>
      </c>
      <c r="F1282" s="63" t="str">
        <f t="shared" si="144"/>
        <v>Jul</v>
      </c>
      <c r="G1282" s="63">
        <v>2026</v>
      </c>
      <c r="H1282" s="63" t="s">
        <v>39</v>
      </c>
      <c r="I1282" s="9" t="str">
        <f>_xlfn.XLOOKUP(H1282,[1]Heads!A:A,[1]Heads!B:B)</f>
        <v>Other IPC</v>
      </c>
      <c r="J1282" s="9" t="str">
        <f>_xlfn.XLOOKUP(I1282,[1]Heads!B:B,[1]Heads!C:C)</f>
        <v>IPC</v>
      </c>
      <c r="K1282" s="75"/>
      <c r="L1282" s="9"/>
      <c r="M1282" s="75"/>
      <c r="N1282" s="96" t="s">
        <v>3196</v>
      </c>
      <c r="O1282" s="9"/>
      <c r="P1282" s="75"/>
      <c r="Q1282" s="9"/>
      <c r="R1282" s="104" t="s">
        <v>112</v>
      </c>
      <c r="S1282" s="104" t="s">
        <v>112</v>
      </c>
      <c r="T1282" s="98"/>
      <c r="U1282" s="9" t="s">
        <v>5860</v>
      </c>
      <c r="V1282" s="9" t="s">
        <v>34</v>
      </c>
      <c r="W1282" s="9">
        <f t="shared" ref="W1282:W1345" ca="1" si="149">IF(N1282="UI",DATEDIF(E1282,TODAY(),"D"),"")</f>
        <v>90</v>
      </c>
      <c r="X1282" s="9" t="str">
        <f t="shared" ref="X1282:X1345" ca="1" si="150">IF(N1282="UI",IF(W1282&gt;365,"Above 1 Year",IF(AND(W1282&lt;=365,W1282&gt;180),"Above 6 Months",IF(AND(W1282&lt;=180,W1282&gt;90),"Above 3 Months",IF(AND(W1282&lt;=90,W1282&gt;60),"Above 60 Days",IF(AND(W1282&lt;=60,W1282&gt;45),"45 to 60 Days","Below 45 Days"))))),"")</f>
        <v>Above 60 Days</v>
      </c>
      <c r="Y1282" s="9" t="str">
        <f t="shared" ca="1" si="145"/>
        <v/>
      </c>
      <c r="Z1282" s="9" t="str">
        <f t="shared" ca="1" si="146"/>
        <v/>
      </c>
      <c r="AA1282" s="9"/>
      <c r="AB1282" s="123" t="str">
        <f t="shared" si="147"/>
        <v>Meliaputti,'44/2026'</v>
      </c>
      <c r="AC1282" s="97" t="str">
        <f t="shared" ca="1" si="148"/>
        <v>Above 60 Days</v>
      </c>
    </row>
    <row r="1283" spans="1:29" ht="25.5" customHeight="1" x14ac:dyDescent="0.25">
      <c r="A1283" s="96">
        <v>1282</v>
      </c>
      <c r="B1283" s="123" t="s">
        <v>55</v>
      </c>
      <c r="C1283" s="136" t="s">
        <v>3070</v>
      </c>
      <c r="D1283" s="63" t="s">
        <v>5861</v>
      </c>
      <c r="E1283" s="137">
        <v>46221</v>
      </c>
      <c r="F1283" s="63" t="str">
        <f t="shared" si="144"/>
        <v>Jul</v>
      </c>
      <c r="G1283" s="63">
        <v>2026</v>
      </c>
      <c r="H1283" s="63" t="s">
        <v>39</v>
      </c>
      <c r="I1283" s="9" t="str">
        <f>_xlfn.XLOOKUP(H1283,[1]Heads!A:A,[1]Heads!B:B)</f>
        <v>Other IPC</v>
      </c>
      <c r="J1283" s="9" t="str">
        <f>_xlfn.XLOOKUP(I1283,[1]Heads!B:B,[1]Heads!C:C)</f>
        <v>IPC</v>
      </c>
      <c r="K1283" s="75"/>
      <c r="L1283" s="9"/>
      <c r="M1283" s="75"/>
      <c r="N1283" s="96" t="s">
        <v>3196</v>
      </c>
      <c r="O1283" s="9"/>
      <c r="P1283" s="75"/>
      <c r="Q1283" s="9"/>
      <c r="R1283" s="104" t="s">
        <v>50</v>
      </c>
      <c r="S1283" s="104" t="s">
        <v>50</v>
      </c>
      <c r="T1283" s="98"/>
      <c r="U1283" s="9" t="s">
        <v>5862</v>
      </c>
      <c r="V1283" s="9" t="s">
        <v>34</v>
      </c>
      <c r="W1283" s="9">
        <f t="shared" ca="1" si="149"/>
        <v>90</v>
      </c>
      <c r="X1283" s="9" t="str">
        <f t="shared" ca="1" si="150"/>
        <v>Above 60 Days</v>
      </c>
      <c r="Y1283" s="9" t="str">
        <f t="shared" ca="1" si="145"/>
        <v/>
      </c>
      <c r="Z1283" s="9" t="str">
        <f t="shared" ca="1" si="146"/>
        <v/>
      </c>
      <c r="AA1283" s="9"/>
      <c r="AB1283" s="123" t="str">
        <f t="shared" si="147"/>
        <v>Hiramandalam,'63/2026'</v>
      </c>
      <c r="AC1283" s="97" t="str">
        <f t="shared" ca="1" si="148"/>
        <v>Above 60 Days</v>
      </c>
    </row>
    <row r="1284" spans="1:29" ht="25.5" customHeight="1" x14ac:dyDescent="0.25">
      <c r="A1284" s="96">
        <v>1283</v>
      </c>
      <c r="B1284" s="123" t="s">
        <v>105</v>
      </c>
      <c r="C1284" s="136" t="s">
        <v>3119</v>
      </c>
      <c r="D1284" s="63" t="s">
        <v>5864</v>
      </c>
      <c r="E1284" s="137">
        <v>46221</v>
      </c>
      <c r="F1284" s="63" t="str">
        <f t="shared" si="144"/>
        <v>Jul</v>
      </c>
      <c r="G1284" s="63">
        <v>2026</v>
      </c>
      <c r="H1284" s="63" t="s">
        <v>39</v>
      </c>
      <c r="I1284" s="9" t="str">
        <f>_xlfn.XLOOKUP(H1284,[1]Heads!A:A,[1]Heads!B:B)</f>
        <v>Other IPC</v>
      </c>
      <c r="J1284" s="9" t="str">
        <f>_xlfn.XLOOKUP(I1284,[1]Heads!B:B,[1]Heads!C:C)</f>
        <v>IPC</v>
      </c>
      <c r="K1284" s="75"/>
      <c r="L1284" s="9"/>
      <c r="M1284" s="75"/>
      <c r="N1284" s="96" t="s">
        <v>3196</v>
      </c>
      <c r="O1284" s="9"/>
      <c r="P1284" s="75"/>
      <c r="Q1284" s="9"/>
      <c r="R1284" s="104" t="s">
        <v>112</v>
      </c>
      <c r="S1284" s="104" t="s">
        <v>112</v>
      </c>
      <c r="T1284" s="98"/>
      <c r="U1284" s="9" t="s">
        <v>5865</v>
      </c>
      <c r="V1284" s="9" t="s">
        <v>34</v>
      </c>
      <c r="W1284" s="9">
        <f t="shared" ca="1" si="149"/>
        <v>90</v>
      </c>
      <c r="X1284" s="9" t="str">
        <f t="shared" ca="1" si="150"/>
        <v>Above 60 Days</v>
      </c>
      <c r="Y1284" s="9" t="str">
        <f t="shared" ca="1" si="145"/>
        <v/>
      </c>
      <c r="Z1284" s="9" t="str">
        <f t="shared" ca="1" si="146"/>
        <v/>
      </c>
      <c r="AA1284" s="9"/>
      <c r="AB1284" s="123" t="str">
        <f t="shared" si="147"/>
        <v>Pathapatnam,'88/2026'</v>
      </c>
      <c r="AC1284" s="97" t="str">
        <f t="shared" ca="1" si="148"/>
        <v>Above 60 Days</v>
      </c>
    </row>
    <row r="1285" spans="1:29" ht="25.5" customHeight="1" x14ac:dyDescent="0.25">
      <c r="A1285" s="96">
        <v>1284</v>
      </c>
      <c r="B1285" s="123" t="s">
        <v>67</v>
      </c>
      <c r="C1285" s="136" t="s">
        <v>3114</v>
      </c>
      <c r="D1285" s="63" t="s">
        <v>5869</v>
      </c>
      <c r="E1285" s="137">
        <v>46221</v>
      </c>
      <c r="F1285" s="63" t="str">
        <f t="shared" ref="F1285:F1304" si="151">TEXT(E1285,"mmm")</f>
        <v>Jul</v>
      </c>
      <c r="G1285" s="63">
        <v>2026</v>
      </c>
      <c r="H1285" s="63" t="s">
        <v>39</v>
      </c>
      <c r="I1285" s="9" t="str">
        <f>_xlfn.XLOOKUP(H1285,[1]Heads!A:A,[1]Heads!B:B)</f>
        <v>Other IPC</v>
      </c>
      <c r="J1285" s="9" t="str">
        <f>_xlfn.XLOOKUP(I1285,[1]Heads!B:B,[1]Heads!C:C)</f>
        <v>IPC</v>
      </c>
      <c r="K1285" s="75"/>
      <c r="L1285" s="9"/>
      <c r="M1285" s="75"/>
      <c r="N1285" s="96" t="s">
        <v>3196</v>
      </c>
      <c r="O1285" s="9"/>
      <c r="P1285" s="75"/>
      <c r="Q1285" s="9"/>
      <c r="R1285" s="104" t="s">
        <v>112</v>
      </c>
      <c r="S1285" s="104" t="s">
        <v>112</v>
      </c>
      <c r="T1285" s="98"/>
      <c r="U1285" s="9" t="s">
        <v>5870</v>
      </c>
      <c r="V1285" s="9" t="s">
        <v>34</v>
      </c>
      <c r="W1285" s="9">
        <f t="shared" ca="1" si="149"/>
        <v>90</v>
      </c>
      <c r="X1285" s="9" t="str">
        <f t="shared" ca="1" si="150"/>
        <v>Above 60 Days</v>
      </c>
      <c r="Y1285" s="9" t="str">
        <f t="shared" ca="1" si="145"/>
        <v/>
      </c>
      <c r="Z1285" s="9" t="str">
        <f t="shared" ca="1" si="146"/>
        <v/>
      </c>
      <c r="AA1285" s="9"/>
      <c r="AB1285" s="123" t="str">
        <f t="shared" si="147"/>
        <v>Sarubujjili,'71/2026'</v>
      </c>
      <c r="AC1285" s="97" t="str">
        <f t="shared" ca="1" si="148"/>
        <v>Above 60 Days</v>
      </c>
    </row>
    <row r="1286" spans="1:29" ht="25.5" customHeight="1" x14ac:dyDescent="0.25">
      <c r="A1286" s="96">
        <v>1285</v>
      </c>
      <c r="B1286" s="123" t="s">
        <v>42</v>
      </c>
      <c r="C1286" s="136" t="s">
        <v>5711</v>
      </c>
      <c r="D1286" s="63" t="s">
        <v>1027</v>
      </c>
      <c r="E1286" s="137">
        <v>46221</v>
      </c>
      <c r="F1286" s="63" t="str">
        <f t="shared" si="151"/>
        <v>Jul</v>
      </c>
      <c r="G1286" s="63">
        <v>2026</v>
      </c>
      <c r="H1286" s="63" t="s">
        <v>48</v>
      </c>
      <c r="I1286" s="9" t="str">
        <f>_xlfn.XLOOKUP(H1286,[1]Heads!A:A,[1]Heads!B:B)</f>
        <v>Property Offences</v>
      </c>
      <c r="J1286" s="9" t="str">
        <f>_xlfn.XLOOKUP(I1286,[1]Heads!B:B,[1]Heads!C:C)</f>
        <v>IPC</v>
      </c>
      <c r="K1286" s="75"/>
      <c r="L1286" s="9"/>
      <c r="M1286" s="75"/>
      <c r="N1286" s="96" t="s">
        <v>3196</v>
      </c>
      <c r="O1286" s="9"/>
      <c r="P1286" s="75"/>
      <c r="Q1286" s="9"/>
      <c r="R1286" s="104" t="s">
        <v>112</v>
      </c>
      <c r="S1286" s="104" t="s">
        <v>112</v>
      </c>
      <c r="T1286" s="98"/>
      <c r="U1286" s="9" t="s">
        <v>5874</v>
      </c>
      <c r="V1286" s="9" t="s">
        <v>34</v>
      </c>
      <c r="W1286" s="9">
        <f t="shared" ca="1" si="149"/>
        <v>90</v>
      </c>
      <c r="X1286" s="9" t="str">
        <f t="shared" ca="1" si="150"/>
        <v>Above 60 Days</v>
      </c>
      <c r="Y1286" s="9" t="str">
        <f t="shared" ca="1" si="145"/>
        <v/>
      </c>
      <c r="Z1286" s="9" t="str">
        <f t="shared" ca="1" si="146"/>
        <v/>
      </c>
      <c r="AA1286" s="9"/>
      <c r="AB1286" s="123" t="str">
        <f t="shared" si="147"/>
        <v>Narasannapeta,'222/2026'</v>
      </c>
      <c r="AC1286" s="97" t="str">
        <f t="shared" ca="1" si="148"/>
        <v>Above 60 Days</v>
      </c>
    </row>
    <row r="1287" spans="1:29" ht="25.5" customHeight="1" x14ac:dyDescent="0.25">
      <c r="A1287" s="96">
        <v>1286</v>
      </c>
      <c r="B1287" s="123" t="s">
        <v>109</v>
      </c>
      <c r="C1287" s="136" t="s">
        <v>3021</v>
      </c>
      <c r="D1287" s="63" t="s">
        <v>1027</v>
      </c>
      <c r="E1287" s="137">
        <v>46221</v>
      </c>
      <c r="F1287" s="63" t="str">
        <f t="shared" si="151"/>
        <v>Jul</v>
      </c>
      <c r="G1287" s="63">
        <v>2026</v>
      </c>
      <c r="H1287" s="63" t="s">
        <v>48</v>
      </c>
      <c r="I1287" s="9" t="str">
        <f>_xlfn.XLOOKUP(H1287,[1]Heads!A:A,[1]Heads!B:B)</f>
        <v>Property Offences</v>
      </c>
      <c r="J1287" s="9" t="str">
        <f>_xlfn.XLOOKUP(I1287,[1]Heads!B:B,[1]Heads!C:C)</f>
        <v>IPC</v>
      </c>
      <c r="K1287" s="75"/>
      <c r="L1287" s="9"/>
      <c r="M1287" s="75"/>
      <c r="N1287" s="96" t="s">
        <v>3196</v>
      </c>
      <c r="O1287" s="9"/>
      <c r="P1287" s="75"/>
      <c r="Q1287" s="9"/>
      <c r="R1287" s="104" t="s">
        <v>112</v>
      </c>
      <c r="S1287" s="104" t="s">
        <v>112</v>
      </c>
      <c r="T1287" s="98"/>
      <c r="U1287" s="9" t="s">
        <v>5875</v>
      </c>
      <c r="V1287" s="9" t="s">
        <v>34</v>
      </c>
      <c r="W1287" s="9">
        <f t="shared" ca="1" si="149"/>
        <v>90</v>
      </c>
      <c r="X1287" s="9" t="str">
        <f t="shared" ca="1" si="150"/>
        <v>Above 60 Days</v>
      </c>
      <c r="Y1287" s="9" t="str">
        <f t="shared" ca="1" si="145"/>
        <v/>
      </c>
      <c r="Z1287" s="9" t="str">
        <f t="shared" ca="1" si="146"/>
        <v/>
      </c>
      <c r="AA1287" s="9"/>
      <c r="AB1287" s="123" t="str">
        <f t="shared" si="147"/>
        <v>Burja,'49/2026'</v>
      </c>
      <c r="AC1287" s="97" t="str">
        <f t="shared" ca="1" si="148"/>
        <v>Above 60 Days</v>
      </c>
    </row>
    <row r="1288" spans="1:29" ht="25.5" customHeight="1" x14ac:dyDescent="0.25">
      <c r="A1288" s="96">
        <v>1287</v>
      </c>
      <c r="B1288" s="123" t="s">
        <v>42</v>
      </c>
      <c r="C1288" s="136" t="s">
        <v>5724</v>
      </c>
      <c r="D1288" s="63" t="s">
        <v>1474</v>
      </c>
      <c r="E1288" s="137">
        <v>46222</v>
      </c>
      <c r="F1288" s="63" t="str">
        <f t="shared" si="151"/>
        <v>Jul</v>
      </c>
      <c r="G1288" s="63">
        <v>2026</v>
      </c>
      <c r="H1288" s="63" t="s">
        <v>103</v>
      </c>
      <c r="I1288" s="9" t="str">
        <f>_xlfn.XLOOKUP(H1288,[1]Heads!A:A,[1]Heads!B:B)</f>
        <v>Property Offences</v>
      </c>
      <c r="J1288" s="9" t="str">
        <f>_xlfn.XLOOKUP(I1288,[1]Heads!B:B,[1]Heads!C:C)</f>
        <v>IPC</v>
      </c>
      <c r="K1288" s="75"/>
      <c r="L1288" s="9"/>
      <c r="M1288" s="75"/>
      <c r="N1288" s="96" t="s">
        <v>3196</v>
      </c>
      <c r="O1288" s="9"/>
      <c r="P1288" s="75"/>
      <c r="Q1288" s="9"/>
      <c r="R1288" s="104" t="s">
        <v>112</v>
      </c>
      <c r="S1288" s="104" t="s">
        <v>112</v>
      </c>
      <c r="T1288" s="98"/>
      <c r="U1288" s="9" t="s">
        <v>5876</v>
      </c>
      <c r="V1288" s="9" t="s">
        <v>34</v>
      </c>
      <c r="W1288" s="9">
        <f t="shared" ca="1" si="149"/>
        <v>89</v>
      </c>
      <c r="X1288" s="9" t="str">
        <f t="shared" ca="1" si="150"/>
        <v>Above 60 Days</v>
      </c>
      <c r="Y1288" s="9" t="str">
        <f t="shared" ca="1" si="145"/>
        <v/>
      </c>
      <c r="Z1288" s="9" t="str">
        <f t="shared" ca="1" si="146"/>
        <v/>
      </c>
      <c r="AA1288" s="9"/>
      <c r="AB1288" s="123" t="str">
        <f t="shared" si="147"/>
        <v>Narasannapeta,'223/2026'</v>
      </c>
      <c r="AC1288" s="97" t="str">
        <f t="shared" ca="1" si="148"/>
        <v>Above 60 Days</v>
      </c>
    </row>
    <row r="1289" spans="1:29" ht="25.5" customHeight="1" x14ac:dyDescent="0.25">
      <c r="A1289" s="96">
        <v>1288</v>
      </c>
      <c r="B1289" s="123" t="s">
        <v>42</v>
      </c>
      <c r="C1289" s="136" t="s">
        <v>5717</v>
      </c>
      <c r="D1289" s="63" t="s">
        <v>5896</v>
      </c>
      <c r="E1289" s="137">
        <v>46224</v>
      </c>
      <c r="F1289" s="63" t="str">
        <f t="shared" si="151"/>
        <v>Jul</v>
      </c>
      <c r="G1289" s="63">
        <v>2026</v>
      </c>
      <c r="H1289" s="63" t="s">
        <v>94</v>
      </c>
      <c r="I1289" s="9" t="str">
        <f>_xlfn.XLOOKUP(H1289,[1]Heads!A:A,[1]Heads!B:B)</f>
        <v>Cyber Crime offences</v>
      </c>
      <c r="J1289" s="9" t="str">
        <f>_xlfn.XLOOKUP(I1289,[1]Heads!B:B,[1]Heads!C:C)</f>
        <v>IPC</v>
      </c>
      <c r="K1289" s="75"/>
      <c r="L1289" s="9"/>
      <c r="M1289" s="75"/>
      <c r="N1289" s="96" t="s">
        <v>3196</v>
      </c>
      <c r="O1289" s="9"/>
      <c r="P1289" s="75"/>
      <c r="Q1289" s="9"/>
      <c r="R1289" s="104" t="s">
        <v>112</v>
      </c>
      <c r="S1289" s="104" t="s">
        <v>112</v>
      </c>
      <c r="T1289" s="98"/>
      <c r="U1289" s="9" t="s">
        <v>5897</v>
      </c>
      <c r="V1289" s="9" t="s">
        <v>34</v>
      </c>
      <c r="W1289" s="9">
        <f t="shared" ca="1" si="149"/>
        <v>87</v>
      </c>
      <c r="X1289" s="9" t="str">
        <f t="shared" ca="1" si="150"/>
        <v>Above 60 Days</v>
      </c>
      <c r="Y1289" s="9" t="str">
        <f t="shared" ref="Y1289:Y1311" ca="1" si="152">IF(T1289&lt;&gt;"",DATEDIF(T1289,TODAY(),"D"),"")</f>
        <v/>
      </c>
      <c r="Z1289" s="9" t="str">
        <f t="shared" ref="Z1289:Z1311" ca="1" si="153">IF(Y1289&lt;&gt;"",IF(Y1289&gt;365,"Above 1 Year",IF(AND(Y1289&lt;=365,Y1289&gt;180),"Above 6 Months",IF(AND(Y1289&lt;=180,Y1289&gt;90),"Above 3 Months",IF(AND(Y1289&lt;=90,Y1289&gt;60),"Above 60 Days",IF(AND(Y1289&lt;=60,Y1289&gt;45),"45 to 60 Days","Below 45 Days"))))),"")</f>
        <v/>
      </c>
      <c r="AA1289" s="9"/>
      <c r="AB1289" s="123" t="str">
        <f t="shared" si="147"/>
        <v>Narasannapeta,'227/2026'</v>
      </c>
      <c r="AC1289" s="97" t="str">
        <f t="shared" ref="AC1289:AC1311" ca="1" si="154">IF(S1289="SC/PRC/CC No. Awaited","",X1289)</f>
        <v>Above 60 Days</v>
      </c>
    </row>
    <row r="1290" spans="1:29" ht="25.5" customHeight="1" x14ac:dyDescent="0.25">
      <c r="A1290" s="96">
        <v>1289</v>
      </c>
      <c r="B1290" s="123" t="s">
        <v>38</v>
      </c>
      <c r="C1290" s="136" t="s">
        <v>3925</v>
      </c>
      <c r="D1290" s="63" t="s">
        <v>5898</v>
      </c>
      <c r="E1290" s="137">
        <v>46224</v>
      </c>
      <c r="F1290" s="63" t="str">
        <f t="shared" si="151"/>
        <v>Jul</v>
      </c>
      <c r="G1290" s="63">
        <v>2026</v>
      </c>
      <c r="H1290" s="63" t="s">
        <v>91</v>
      </c>
      <c r="I1290" s="9" t="str">
        <f>_xlfn.XLOOKUP(H1290,[1]Heads!A:A,[1]Heads!B:B)</f>
        <v>Bodily Offiences</v>
      </c>
      <c r="J1290" s="9" t="str">
        <f>_xlfn.XLOOKUP(I1290,[1]Heads!B:B,[1]Heads!C:C)</f>
        <v>IPC</v>
      </c>
      <c r="K1290" s="75"/>
      <c r="L1290" s="9"/>
      <c r="M1290" s="75"/>
      <c r="N1290" s="96" t="s">
        <v>3196</v>
      </c>
      <c r="O1290" s="9"/>
      <c r="P1290" s="75"/>
      <c r="Q1290" s="9"/>
      <c r="R1290" s="104" t="s">
        <v>169</v>
      </c>
      <c r="S1290" s="104" t="s">
        <v>50</v>
      </c>
      <c r="T1290" s="98"/>
      <c r="U1290" s="9" t="s">
        <v>5899</v>
      </c>
      <c r="V1290" s="9" t="s">
        <v>34</v>
      </c>
      <c r="W1290" s="9">
        <f t="shared" ca="1" si="149"/>
        <v>87</v>
      </c>
      <c r="X1290" s="9" t="str">
        <f t="shared" ca="1" si="150"/>
        <v>Above 60 Days</v>
      </c>
      <c r="Y1290" s="9" t="str">
        <f t="shared" ca="1" si="152"/>
        <v/>
      </c>
      <c r="Z1290" s="9" t="str">
        <f t="shared" ca="1" si="153"/>
        <v/>
      </c>
      <c r="AA1290" s="9"/>
      <c r="AB1290" s="123" t="str">
        <f t="shared" si="147"/>
        <v>Etcherla,'160/2026'</v>
      </c>
      <c r="AC1290" s="97" t="str">
        <f t="shared" ca="1" si="154"/>
        <v>Above 60 Days</v>
      </c>
    </row>
    <row r="1291" spans="1:29" ht="25.5" customHeight="1" x14ac:dyDescent="0.25">
      <c r="A1291" s="96">
        <v>1290</v>
      </c>
      <c r="B1291" s="123" t="s">
        <v>65</v>
      </c>
      <c r="C1291" s="136" t="s">
        <v>3198</v>
      </c>
      <c r="D1291" s="63" t="s">
        <v>980</v>
      </c>
      <c r="E1291" s="137">
        <v>46224</v>
      </c>
      <c r="F1291" s="63" t="str">
        <f t="shared" si="151"/>
        <v>Jul</v>
      </c>
      <c r="G1291" s="63">
        <v>2026</v>
      </c>
      <c r="H1291" s="63" t="s">
        <v>77</v>
      </c>
      <c r="I1291" s="9" t="str">
        <f>_xlfn.XLOOKUP(H1291,[1]Heads!A:A,[1]Heads!B:B)</f>
        <v>Road Accidents</v>
      </c>
      <c r="J1291" s="9" t="str">
        <f>_xlfn.XLOOKUP(I1291,[1]Heads!B:B,[1]Heads!C:C)</f>
        <v>IPC</v>
      </c>
      <c r="K1291" s="75"/>
      <c r="L1291" s="9"/>
      <c r="M1291" s="75"/>
      <c r="N1291" s="96" t="s">
        <v>3196</v>
      </c>
      <c r="O1291" s="9"/>
      <c r="P1291" s="75"/>
      <c r="Q1291" s="9"/>
      <c r="R1291" s="104" t="s">
        <v>112</v>
      </c>
      <c r="S1291" s="104" t="s">
        <v>112</v>
      </c>
      <c r="T1291" s="98"/>
      <c r="U1291" s="9" t="s">
        <v>5900</v>
      </c>
      <c r="V1291" s="9" t="s">
        <v>34</v>
      </c>
      <c r="W1291" s="9">
        <f t="shared" ca="1" si="149"/>
        <v>87</v>
      </c>
      <c r="X1291" s="9" t="str">
        <f t="shared" ca="1" si="150"/>
        <v>Above 60 Days</v>
      </c>
      <c r="Y1291" s="9" t="str">
        <f t="shared" ca="1" si="152"/>
        <v/>
      </c>
      <c r="Z1291" s="9" t="str">
        <f t="shared" ca="1" si="153"/>
        <v/>
      </c>
      <c r="AA1291" s="9"/>
      <c r="AB1291" s="123" t="str">
        <f t="shared" si="147"/>
        <v>Itchapuram Town,'99/2026'</v>
      </c>
      <c r="AC1291" s="97" t="str">
        <f t="shared" ca="1" si="154"/>
        <v>Above 60 Days</v>
      </c>
    </row>
    <row r="1292" spans="1:29" ht="25.5" customHeight="1" x14ac:dyDescent="0.25">
      <c r="A1292" s="96">
        <v>1291</v>
      </c>
      <c r="B1292" s="123" t="s">
        <v>107</v>
      </c>
      <c r="C1292" s="136" t="s">
        <v>3025</v>
      </c>
      <c r="D1292" s="63" t="s">
        <v>2556</v>
      </c>
      <c r="E1292" s="137">
        <v>46224</v>
      </c>
      <c r="F1292" s="63" t="str">
        <f t="shared" si="151"/>
        <v>Jul</v>
      </c>
      <c r="G1292" s="63">
        <v>2026</v>
      </c>
      <c r="H1292" s="63" t="s">
        <v>91</v>
      </c>
      <c r="I1292" s="9" t="str">
        <f>_xlfn.XLOOKUP(H1292,[1]Heads!A:A,[1]Heads!B:B)</f>
        <v>Bodily Offiences</v>
      </c>
      <c r="J1292" s="9" t="str">
        <f>_xlfn.XLOOKUP(I1292,[1]Heads!B:B,[1]Heads!C:C)</f>
        <v>IPC</v>
      </c>
      <c r="K1292" s="75"/>
      <c r="L1292" s="9"/>
      <c r="M1292" s="75"/>
      <c r="N1292" s="96" t="s">
        <v>3196</v>
      </c>
      <c r="O1292" s="9"/>
      <c r="P1292" s="75"/>
      <c r="Q1292" s="9"/>
      <c r="R1292" s="104" t="s">
        <v>169</v>
      </c>
      <c r="S1292" s="104" t="s">
        <v>141</v>
      </c>
      <c r="T1292" s="98"/>
      <c r="U1292" s="9" t="s">
        <v>5901</v>
      </c>
      <c r="V1292" s="9" t="s">
        <v>34</v>
      </c>
      <c r="W1292" s="9">
        <f t="shared" ca="1" si="149"/>
        <v>87</v>
      </c>
      <c r="X1292" s="9" t="str">
        <f t="shared" ca="1" si="150"/>
        <v>Above 60 Days</v>
      </c>
      <c r="Y1292" s="9" t="str">
        <f t="shared" ca="1" si="152"/>
        <v/>
      </c>
      <c r="Z1292" s="9" t="str">
        <f t="shared" ca="1" si="153"/>
        <v/>
      </c>
      <c r="AA1292" s="9"/>
      <c r="AB1292" s="123" t="str">
        <f t="shared" si="147"/>
        <v>G. Sigadam,'50/2026'</v>
      </c>
      <c r="AC1292" s="97" t="str">
        <f t="shared" ca="1" si="154"/>
        <v>Above 60 Days</v>
      </c>
    </row>
    <row r="1293" spans="1:29" ht="25.5" customHeight="1" x14ac:dyDescent="0.25">
      <c r="A1293" s="96">
        <v>1292</v>
      </c>
      <c r="B1293" s="123" t="s">
        <v>79</v>
      </c>
      <c r="C1293" s="136" t="s">
        <v>3212</v>
      </c>
      <c r="D1293" s="63" t="s">
        <v>1315</v>
      </c>
      <c r="E1293" s="137">
        <v>46224</v>
      </c>
      <c r="F1293" s="63" t="str">
        <f t="shared" si="151"/>
        <v>Jul</v>
      </c>
      <c r="G1293" s="63">
        <v>2026</v>
      </c>
      <c r="H1293" s="63" t="s">
        <v>70</v>
      </c>
      <c r="I1293" s="9" t="str">
        <f>_xlfn.XLOOKUP(H1293,[1]Heads!A:A,[1]Heads!B:B)</f>
        <v>174 CrPC</v>
      </c>
      <c r="J1293" s="9" t="str">
        <f>_xlfn.XLOOKUP(I1293,[1]Heads!B:B,[1]Heads!C:C)</f>
        <v>174 CrPC</v>
      </c>
      <c r="K1293" s="75"/>
      <c r="L1293" s="9"/>
      <c r="M1293" s="75"/>
      <c r="N1293" s="96" t="s">
        <v>3196</v>
      </c>
      <c r="O1293" s="9"/>
      <c r="P1293" s="75"/>
      <c r="Q1293" s="9"/>
      <c r="R1293" s="104" t="s">
        <v>173</v>
      </c>
      <c r="S1293" s="104" t="s">
        <v>168</v>
      </c>
      <c r="T1293" s="98"/>
      <c r="U1293" s="9" t="s">
        <v>5904</v>
      </c>
      <c r="V1293" s="9" t="s">
        <v>34</v>
      </c>
      <c r="W1293" s="9">
        <f t="shared" ca="1" si="149"/>
        <v>87</v>
      </c>
      <c r="X1293" s="9" t="str">
        <f t="shared" ca="1" si="150"/>
        <v>Above 60 Days</v>
      </c>
      <c r="Y1293" s="9" t="str">
        <f t="shared" ca="1" si="152"/>
        <v/>
      </c>
      <c r="Z1293" s="9" t="str">
        <f t="shared" ca="1" si="153"/>
        <v/>
      </c>
      <c r="AA1293" s="9"/>
      <c r="AB1293" s="123" t="str">
        <f t="shared" si="147"/>
        <v>Polaki,'100/2026'</v>
      </c>
      <c r="AC1293" s="97" t="str">
        <f t="shared" ca="1" si="154"/>
        <v>Above 60 Days</v>
      </c>
    </row>
    <row r="1294" spans="1:29" ht="25.5" customHeight="1" x14ac:dyDescent="0.25">
      <c r="A1294" s="96">
        <v>1293</v>
      </c>
      <c r="B1294" s="123" t="s">
        <v>106</v>
      </c>
      <c r="C1294" s="136" t="s">
        <v>3021</v>
      </c>
      <c r="D1294" s="63" t="s">
        <v>1315</v>
      </c>
      <c r="E1294" s="137">
        <v>46225</v>
      </c>
      <c r="F1294" s="63" t="str">
        <f t="shared" si="151"/>
        <v>Jul</v>
      </c>
      <c r="G1294" s="63">
        <v>2026</v>
      </c>
      <c r="H1294" s="63" t="s">
        <v>70</v>
      </c>
      <c r="I1294" s="9" t="str">
        <f>_xlfn.XLOOKUP(H1294,[1]Heads!A:A,[1]Heads!B:B)</f>
        <v>174 CrPC</v>
      </c>
      <c r="J1294" s="9" t="str">
        <f>_xlfn.XLOOKUP(I1294,[1]Heads!B:B,[1]Heads!C:C)</f>
        <v>174 CrPC</v>
      </c>
      <c r="K1294" s="75"/>
      <c r="L1294" s="9"/>
      <c r="M1294" s="75"/>
      <c r="N1294" s="96" t="s">
        <v>3196</v>
      </c>
      <c r="O1294" s="9"/>
      <c r="P1294" s="75"/>
      <c r="Q1294" s="9"/>
      <c r="R1294" s="104" t="s">
        <v>177</v>
      </c>
      <c r="S1294" s="104" t="s">
        <v>177</v>
      </c>
      <c r="T1294" s="98">
        <v>46232</v>
      </c>
      <c r="U1294" s="9" t="s">
        <v>5909</v>
      </c>
      <c r="V1294" s="9" t="s">
        <v>34</v>
      </c>
      <c r="W1294" s="9">
        <f t="shared" ca="1" si="149"/>
        <v>86</v>
      </c>
      <c r="X1294" s="9" t="str">
        <f t="shared" ca="1" si="150"/>
        <v>Above 60 Days</v>
      </c>
      <c r="Y1294" s="9">
        <f t="shared" ca="1" si="152"/>
        <v>79</v>
      </c>
      <c r="Z1294" s="9" t="str">
        <f t="shared" ca="1" si="153"/>
        <v>Above 60 Days</v>
      </c>
      <c r="AA1294" s="9"/>
      <c r="AB1294" s="123" t="str">
        <f t="shared" si="147"/>
        <v>Sompeta,'49/2026'</v>
      </c>
      <c r="AC1294" s="97" t="str">
        <f t="shared" ca="1" si="154"/>
        <v>Above 60 Days</v>
      </c>
    </row>
    <row r="1295" spans="1:29" ht="25.5" customHeight="1" x14ac:dyDescent="0.25">
      <c r="A1295" s="96">
        <v>1294</v>
      </c>
      <c r="B1295" s="123" t="s">
        <v>68</v>
      </c>
      <c r="C1295" s="136" t="s">
        <v>5911</v>
      </c>
      <c r="D1295" s="63" t="s">
        <v>5912</v>
      </c>
      <c r="E1295" s="137">
        <v>46225</v>
      </c>
      <c r="F1295" s="63" t="str">
        <f t="shared" si="151"/>
        <v>Jul</v>
      </c>
      <c r="G1295" s="63">
        <v>2026</v>
      </c>
      <c r="H1295" s="63" t="s">
        <v>39</v>
      </c>
      <c r="I1295" s="9" t="str">
        <f>_xlfn.XLOOKUP(H1295,[1]Heads!A:A,[1]Heads!B:B)</f>
        <v>Other IPC</v>
      </c>
      <c r="J1295" s="9" t="str">
        <f>_xlfn.XLOOKUP(I1295,[1]Heads!B:B,[1]Heads!C:C)</f>
        <v>IPC</v>
      </c>
      <c r="K1295" s="75"/>
      <c r="L1295" s="9"/>
      <c r="M1295" s="75"/>
      <c r="N1295" s="96" t="s">
        <v>3196</v>
      </c>
      <c r="O1295" s="9"/>
      <c r="P1295" s="75"/>
      <c r="Q1295" s="9"/>
      <c r="R1295" s="104" t="s">
        <v>50</v>
      </c>
      <c r="S1295" s="104" t="s">
        <v>50</v>
      </c>
      <c r="T1295" s="98"/>
      <c r="U1295" s="9" t="s">
        <v>5913</v>
      </c>
      <c r="V1295" s="9" t="s">
        <v>34</v>
      </c>
      <c r="W1295" s="9">
        <f t="shared" ca="1" si="149"/>
        <v>86</v>
      </c>
      <c r="X1295" s="9" t="str">
        <f t="shared" ca="1" si="150"/>
        <v>Above 60 Days</v>
      </c>
      <c r="Y1295" s="9" t="str">
        <f t="shared" ca="1" si="152"/>
        <v/>
      </c>
      <c r="Z1295" s="9" t="str">
        <f t="shared" ca="1" si="153"/>
        <v/>
      </c>
      <c r="AA1295" s="9"/>
      <c r="AB1295" s="123" t="str">
        <f t="shared" si="147"/>
        <v>Kasibugga,'244/2026'</v>
      </c>
      <c r="AC1295" s="97" t="str">
        <f t="shared" ca="1" si="154"/>
        <v>Above 60 Days</v>
      </c>
    </row>
    <row r="1296" spans="1:29" ht="25.5" customHeight="1" x14ac:dyDescent="0.25">
      <c r="A1296" s="96">
        <v>1295</v>
      </c>
      <c r="B1296" s="123" t="s">
        <v>90</v>
      </c>
      <c r="C1296" s="136" t="s">
        <v>3773</v>
      </c>
      <c r="D1296" s="63" t="s">
        <v>1027</v>
      </c>
      <c r="E1296" s="137">
        <v>46226</v>
      </c>
      <c r="F1296" s="63" t="str">
        <f t="shared" si="151"/>
        <v>Jul</v>
      </c>
      <c r="G1296" s="63">
        <v>2026</v>
      </c>
      <c r="H1296" s="63" t="s">
        <v>48</v>
      </c>
      <c r="I1296" s="9" t="str">
        <f>_xlfn.XLOOKUP(H1296,[1]Heads!A:A,[1]Heads!B:B)</f>
        <v>Property Offences</v>
      </c>
      <c r="J1296" s="9" t="str">
        <f>_xlfn.XLOOKUP(I1296,[1]Heads!B:B,[1]Heads!C:C)</f>
        <v>IPC</v>
      </c>
      <c r="K1296" s="75"/>
      <c r="L1296" s="9"/>
      <c r="M1296" s="75"/>
      <c r="N1296" s="96" t="s">
        <v>3196</v>
      </c>
      <c r="O1296" s="9"/>
      <c r="P1296" s="75"/>
      <c r="Q1296" s="9"/>
      <c r="R1296" s="104" t="s">
        <v>112</v>
      </c>
      <c r="S1296" s="104" t="s">
        <v>112</v>
      </c>
      <c r="T1296" s="98"/>
      <c r="U1296" s="9" t="s">
        <v>5915</v>
      </c>
      <c r="V1296" s="9" t="s">
        <v>34</v>
      </c>
      <c r="W1296" s="9">
        <f t="shared" ca="1" si="149"/>
        <v>85</v>
      </c>
      <c r="X1296" s="9" t="str">
        <f t="shared" ca="1" si="150"/>
        <v>Above 60 Days</v>
      </c>
      <c r="Y1296" s="9" t="str">
        <f t="shared" ca="1" si="152"/>
        <v/>
      </c>
      <c r="Z1296" s="9" t="str">
        <f t="shared" ca="1" si="153"/>
        <v/>
      </c>
      <c r="AA1296" s="9"/>
      <c r="AB1296" s="123" t="str">
        <f t="shared" si="147"/>
        <v>J.R.Puram,'147/2026'</v>
      </c>
      <c r="AC1296" s="97" t="str">
        <f t="shared" ca="1" si="154"/>
        <v>Above 60 Days</v>
      </c>
    </row>
    <row r="1297" spans="1:29" ht="25.5" customHeight="1" x14ac:dyDescent="0.25">
      <c r="A1297" s="96">
        <v>1296</v>
      </c>
      <c r="B1297" s="123" t="s">
        <v>61</v>
      </c>
      <c r="C1297" s="136" t="s">
        <v>3114</v>
      </c>
      <c r="D1297" s="63" t="s">
        <v>1016</v>
      </c>
      <c r="E1297" s="137">
        <v>46226</v>
      </c>
      <c r="F1297" s="63" t="str">
        <f t="shared" si="151"/>
        <v>Jul</v>
      </c>
      <c r="G1297" s="63">
        <v>2026</v>
      </c>
      <c r="H1297" s="63" t="s">
        <v>48</v>
      </c>
      <c r="I1297" s="9" t="str">
        <f>_xlfn.XLOOKUP(H1297,[1]Heads!A:A,[1]Heads!B:B)</f>
        <v>Property Offences</v>
      </c>
      <c r="J1297" s="9" t="str">
        <f>_xlfn.XLOOKUP(I1297,[1]Heads!B:B,[1]Heads!C:C)</f>
        <v>IPC</v>
      </c>
      <c r="K1297" s="75"/>
      <c r="L1297" s="9"/>
      <c r="M1297" s="75"/>
      <c r="N1297" s="96" t="s">
        <v>3196</v>
      </c>
      <c r="O1297" s="9"/>
      <c r="P1297" s="75"/>
      <c r="Q1297" s="9"/>
      <c r="R1297" s="104" t="s">
        <v>112</v>
      </c>
      <c r="S1297" s="104" t="s">
        <v>112</v>
      </c>
      <c r="T1297" s="98"/>
      <c r="U1297" s="9" t="s">
        <v>5918</v>
      </c>
      <c r="V1297" s="9" t="s">
        <v>34</v>
      </c>
      <c r="W1297" s="9">
        <f t="shared" ca="1" si="149"/>
        <v>85</v>
      </c>
      <c r="X1297" s="9" t="str">
        <f t="shared" ca="1" si="150"/>
        <v>Above 60 Days</v>
      </c>
      <c r="Y1297" s="9" t="str">
        <f t="shared" ca="1" si="152"/>
        <v/>
      </c>
      <c r="Z1297" s="9" t="str">
        <f t="shared" ca="1" si="153"/>
        <v/>
      </c>
      <c r="AA1297" s="9"/>
      <c r="AB1297" s="123" t="str">
        <f t="shared" si="147"/>
        <v>Srikakulam I Town,'71/2026'</v>
      </c>
      <c r="AC1297" s="97" t="str">
        <f t="shared" ca="1" si="154"/>
        <v>Above 60 Days</v>
      </c>
    </row>
    <row r="1298" spans="1:29" ht="25.5" customHeight="1" x14ac:dyDescent="0.25">
      <c r="A1298" s="96">
        <v>1297</v>
      </c>
      <c r="B1298" s="123" t="s">
        <v>61</v>
      </c>
      <c r="C1298" s="136" t="s">
        <v>3105</v>
      </c>
      <c r="D1298" s="63" t="s">
        <v>1315</v>
      </c>
      <c r="E1298" s="137">
        <v>46226</v>
      </c>
      <c r="F1298" s="63" t="str">
        <f t="shared" si="151"/>
        <v>Jul</v>
      </c>
      <c r="G1298" s="63">
        <v>2026</v>
      </c>
      <c r="H1298" s="63" t="s">
        <v>70</v>
      </c>
      <c r="I1298" s="9" t="str">
        <f>_xlfn.XLOOKUP(H1298,[1]Heads!A:A,[1]Heads!B:B)</f>
        <v>174 CrPC</v>
      </c>
      <c r="J1298" s="9" t="str">
        <f>_xlfn.XLOOKUP(I1298,[1]Heads!B:B,[1]Heads!C:C)</f>
        <v>174 CrPC</v>
      </c>
      <c r="K1298" s="75"/>
      <c r="L1298" s="9"/>
      <c r="M1298" s="75"/>
      <c r="N1298" s="96" t="s">
        <v>3196</v>
      </c>
      <c r="O1298" s="9"/>
      <c r="P1298" s="75"/>
      <c r="Q1298" s="9"/>
      <c r="R1298" s="104" t="s">
        <v>173</v>
      </c>
      <c r="S1298" s="104" t="s">
        <v>173</v>
      </c>
      <c r="T1298" s="98">
        <v>46234</v>
      </c>
      <c r="U1298" s="9" t="s">
        <v>5921</v>
      </c>
      <c r="V1298" s="9" t="s">
        <v>34</v>
      </c>
      <c r="W1298" s="9">
        <f t="shared" ca="1" si="149"/>
        <v>85</v>
      </c>
      <c r="X1298" s="9" t="str">
        <f t="shared" ca="1" si="150"/>
        <v>Above 60 Days</v>
      </c>
      <c r="Y1298" s="9">
        <f t="shared" ca="1" si="152"/>
        <v>77</v>
      </c>
      <c r="Z1298" s="9" t="str">
        <f t="shared" ca="1" si="153"/>
        <v>Above 60 Days</v>
      </c>
      <c r="AA1298" s="9"/>
      <c r="AB1298" s="123" t="str">
        <f t="shared" si="147"/>
        <v>Srikakulam I Town,'72/2026'</v>
      </c>
      <c r="AC1298" s="97" t="str">
        <f t="shared" ca="1" si="154"/>
        <v>Above 60 Days</v>
      </c>
    </row>
    <row r="1299" spans="1:29" ht="25.5" customHeight="1" x14ac:dyDescent="0.25">
      <c r="A1299" s="96">
        <v>1298</v>
      </c>
      <c r="B1299" s="123" t="s">
        <v>42</v>
      </c>
      <c r="C1299" s="136" t="s">
        <v>5730</v>
      </c>
      <c r="D1299" s="63" t="s">
        <v>3416</v>
      </c>
      <c r="E1299" s="137">
        <v>46226</v>
      </c>
      <c r="F1299" s="63" t="str">
        <f t="shared" si="151"/>
        <v>Jul</v>
      </c>
      <c r="G1299" s="63">
        <v>2026</v>
      </c>
      <c r="H1299" s="63" t="s">
        <v>127</v>
      </c>
      <c r="I1299" s="9" t="str">
        <f>_xlfn.XLOOKUP(H1299,[1]Heads!A:A,[1]Heads!B:B)</f>
        <v>Enforcement</v>
      </c>
      <c r="J1299" s="9" t="str">
        <f>_xlfn.XLOOKUP(I1299,[1]Heads!B:B,[1]Heads!C:C)</f>
        <v>Enforcement</v>
      </c>
      <c r="K1299" s="75"/>
      <c r="L1299" s="9"/>
      <c r="M1299" s="75"/>
      <c r="N1299" s="96" t="s">
        <v>3196</v>
      </c>
      <c r="O1299" s="9"/>
      <c r="P1299" s="75"/>
      <c r="Q1299" s="9"/>
      <c r="R1299" s="104" t="s">
        <v>173</v>
      </c>
      <c r="S1299" s="104" t="s">
        <v>173</v>
      </c>
      <c r="T1299" s="98">
        <v>46229</v>
      </c>
      <c r="U1299" s="9" t="s">
        <v>5925</v>
      </c>
      <c r="V1299" s="9" t="s">
        <v>34</v>
      </c>
      <c r="W1299" s="9">
        <f t="shared" ca="1" si="149"/>
        <v>85</v>
      </c>
      <c r="X1299" s="9" t="str">
        <f t="shared" ca="1" si="150"/>
        <v>Above 60 Days</v>
      </c>
      <c r="Y1299" s="9">
        <f t="shared" ca="1" si="152"/>
        <v>82</v>
      </c>
      <c r="Z1299" s="9" t="str">
        <f t="shared" ca="1" si="153"/>
        <v>Above 60 Days</v>
      </c>
      <c r="AA1299" s="9"/>
      <c r="AB1299" s="123" t="str">
        <f t="shared" si="147"/>
        <v>Narasannapeta,'231/2026'</v>
      </c>
      <c r="AC1299" s="97" t="str">
        <f t="shared" ca="1" si="154"/>
        <v>Above 60 Days</v>
      </c>
    </row>
    <row r="1300" spans="1:29" ht="25.5" customHeight="1" x14ac:dyDescent="0.25">
      <c r="A1300" s="96">
        <v>1299</v>
      </c>
      <c r="B1300" s="123" t="s">
        <v>42</v>
      </c>
      <c r="C1300" s="136" t="s">
        <v>5752</v>
      </c>
      <c r="D1300" s="63" t="s">
        <v>5926</v>
      </c>
      <c r="E1300" s="137">
        <v>46226</v>
      </c>
      <c r="F1300" s="63" t="str">
        <f t="shared" si="151"/>
        <v>Jul</v>
      </c>
      <c r="G1300" s="63">
        <v>2026</v>
      </c>
      <c r="H1300" s="63" t="s">
        <v>39</v>
      </c>
      <c r="I1300" s="9" t="str">
        <f>_xlfn.XLOOKUP(H1300,[1]Heads!A:A,[1]Heads!B:B)</f>
        <v>Other IPC</v>
      </c>
      <c r="J1300" s="9" t="str">
        <f>_xlfn.XLOOKUP(I1300,[1]Heads!B:B,[1]Heads!C:C)</f>
        <v>IPC</v>
      </c>
      <c r="K1300" s="75"/>
      <c r="L1300" s="9"/>
      <c r="M1300" s="75"/>
      <c r="N1300" s="96" t="s">
        <v>3196</v>
      </c>
      <c r="O1300" s="9"/>
      <c r="P1300" s="75"/>
      <c r="Q1300" s="9"/>
      <c r="R1300" s="104" t="s">
        <v>50</v>
      </c>
      <c r="S1300" s="104" t="s">
        <v>50</v>
      </c>
      <c r="T1300" s="98"/>
      <c r="U1300" s="9" t="s">
        <v>5927</v>
      </c>
      <c r="V1300" s="9" t="s">
        <v>34</v>
      </c>
      <c r="W1300" s="9">
        <f t="shared" ca="1" si="149"/>
        <v>85</v>
      </c>
      <c r="X1300" s="9" t="str">
        <f t="shared" ca="1" si="150"/>
        <v>Above 60 Days</v>
      </c>
      <c r="Y1300" s="9" t="str">
        <f t="shared" ca="1" si="152"/>
        <v/>
      </c>
      <c r="Z1300" s="9" t="str">
        <f t="shared" ca="1" si="153"/>
        <v/>
      </c>
      <c r="AA1300" s="9"/>
      <c r="AB1300" s="123" t="str">
        <f t="shared" si="147"/>
        <v>Narasannapeta,'232/2026'</v>
      </c>
      <c r="AC1300" s="97" t="str">
        <f t="shared" ca="1" si="154"/>
        <v>Above 60 Days</v>
      </c>
    </row>
    <row r="1301" spans="1:29" ht="25.5" customHeight="1" x14ac:dyDescent="0.25">
      <c r="A1301" s="96">
        <v>1300</v>
      </c>
      <c r="B1301" s="123" t="s">
        <v>107</v>
      </c>
      <c r="C1301" s="136" t="s">
        <v>3049</v>
      </c>
      <c r="D1301" s="63" t="s">
        <v>1315</v>
      </c>
      <c r="E1301" s="137">
        <v>46227</v>
      </c>
      <c r="F1301" s="63" t="str">
        <f t="shared" si="151"/>
        <v>Jul</v>
      </c>
      <c r="G1301" s="63">
        <v>2026</v>
      </c>
      <c r="H1301" s="63" t="s">
        <v>70</v>
      </c>
      <c r="I1301" s="9" t="str">
        <f>_xlfn.XLOOKUP(H1301,[1]Heads!A:A,[1]Heads!B:B)</f>
        <v>174 CrPC</v>
      </c>
      <c r="J1301" s="9" t="str">
        <f>_xlfn.XLOOKUP(I1301,[1]Heads!B:B,[1]Heads!C:C)</f>
        <v>174 CrPC</v>
      </c>
      <c r="K1301" s="75"/>
      <c r="L1301" s="9"/>
      <c r="M1301" s="75"/>
      <c r="N1301" s="96" t="s">
        <v>3196</v>
      </c>
      <c r="O1301" s="9"/>
      <c r="P1301" s="75"/>
      <c r="Q1301" s="9"/>
      <c r="R1301" s="104" t="s">
        <v>173</v>
      </c>
      <c r="S1301" s="104" t="s">
        <v>173</v>
      </c>
      <c r="T1301" s="98">
        <v>46234</v>
      </c>
      <c r="U1301" s="9" t="s">
        <v>5933</v>
      </c>
      <c r="V1301" s="9" t="s">
        <v>34</v>
      </c>
      <c r="W1301" s="9">
        <f t="shared" ca="1" si="149"/>
        <v>84</v>
      </c>
      <c r="X1301" s="9" t="str">
        <f t="shared" ca="1" si="150"/>
        <v>Above 60 Days</v>
      </c>
      <c r="Y1301" s="9">
        <f t="shared" ca="1" si="152"/>
        <v>77</v>
      </c>
      <c r="Z1301" s="9" t="str">
        <f t="shared" ca="1" si="153"/>
        <v>Above 60 Days</v>
      </c>
      <c r="AA1301" s="9"/>
      <c r="AB1301" s="123" t="str">
        <f t="shared" si="147"/>
        <v>G. Sigadam,'51/2026'</v>
      </c>
      <c r="AC1301" s="97" t="str">
        <f t="shared" ca="1" si="154"/>
        <v>Above 60 Days</v>
      </c>
    </row>
    <row r="1302" spans="1:29" ht="25.5" customHeight="1" x14ac:dyDescent="0.25">
      <c r="A1302" s="96">
        <v>1301</v>
      </c>
      <c r="B1302" s="123" t="s">
        <v>42</v>
      </c>
      <c r="C1302" s="136" t="s">
        <v>5749</v>
      </c>
      <c r="D1302" s="63" t="s">
        <v>1500</v>
      </c>
      <c r="E1302" s="137">
        <v>46228</v>
      </c>
      <c r="F1302" s="63" t="str">
        <f t="shared" si="151"/>
        <v>Jul</v>
      </c>
      <c r="G1302" s="63">
        <v>2026</v>
      </c>
      <c r="H1302" s="63" t="s">
        <v>39</v>
      </c>
      <c r="I1302" s="9" t="str">
        <f>_xlfn.XLOOKUP(H1302,[1]Heads!A:A,[1]Heads!B:B)</f>
        <v>Other IPC</v>
      </c>
      <c r="J1302" s="9" t="str">
        <f>_xlfn.XLOOKUP(I1302,[1]Heads!B:B,[1]Heads!C:C)</f>
        <v>IPC</v>
      </c>
      <c r="K1302" s="75"/>
      <c r="L1302" s="9"/>
      <c r="M1302" s="75"/>
      <c r="N1302" s="96" t="s">
        <v>3196</v>
      </c>
      <c r="O1302" s="9"/>
      <c r="P1302" s="75"/>
      <c r="Q1302" s="9"/>
      <c r="R1302" s="104" t="s">
        <v>176</v>
      </c>
      <c r="S1302" s="104" t="s">
        <v>50</v>
      </c>
      <c r="T1302" s="98"/>
      <c r="U1302" s="9" t="s">
        <v>5936</v>
      </c>
      <c r="V1302" s="9" t="s">
        <v>34</v>
      </c>
      <c r="W1302" s="9">
        <f t="shared" ca="1" si="149"/>
        <v>83</v>
      </c>
      <c r="X1302" s="9" t="str">
        <f t="shared" ca="1" si="150"/>
        <v>Above 60 Days</v>
      </c>
      <c r="Y1302" s="9" t="str">
        <f t="shared" ca="1" si="152"/>
        <v/>
      </c>
      <c r="Z1302" s="9" t="str">
        <f t="shared" ca="1" si="153"/>
        <v/>
      </c>
      <c r="AA1302" s="9"/>
      <c r="AB1302" s="123" t="str">
        <f t="shared" si="147"/>
        <v>Narasannapeta,'235/2026'</v>
      </c>
      <c r="AC1302" s="97" t="str">
        <f t="shared" ca="1" si="154"/>
        <v>Above 60 Days</v>
      </c>
    </row>
    <row r="1303" spans="1:29" ht="25.5" customHeight="1" x14ac:dyDescent="0.25">
      <c r="A1303" s="96">
        <v>1302</v>
      </c>
      <c r="B1303" s="123" t="s">
        <v>61</v>
      </c>
      <c r="C1303" s="136" t="s">
        <v>3097</v>
      </c>
      <c r="D1303" s="63" t="s">
        <v>1315</v>
      </c>
      <c r="E1303" s="137">
        <v>46228</v>
      </c>
      <c r="F1303" s="63" t="str">
        <f t="shared" si="151"/>
        <v>Jul</v>
      </c>
      <c r="G1303" s="63">
        <v>2026</v>
      </c>
      <c r="H1303" s="63" t="s">
        <v>70</v>
      </c>
      <c r="I1303" s="9" t="str">
        <f>_xlfn.XLOOKUP(H1303,[1]Heads!A:A,[1]Heads!B:B)</f>
        <v>174 CrPC</v>
      </c>
      <c r="J1303" s="9" t="str">
        <f>_xlfn.XLOOKUP(I1303,[1]Heads!B:B,[1]Heads!C:C)</f>
        <v>174 CrPC</v>
      </c>
      <c r="K1303" s="75"/>
      <c r="L1303" s="9"/>
      <c r="M1303" s="75"/>
      <c r="N1303" s="96" t="s">
        <v>3196</v>
      </c>
      <c r="O1303" s="9"/>
      <c r="P1303" s="75"/>
      <c r="Q1303" s="9"/>
      <c r="R1303" s="104" t="s">
        <v>173</v>
      </c>
      <c r="S1303" s="104" t="s">
        <v>168</v>
      </c>
      <c r="T1303" s="98"/>
      <c r="U1303" s="9" t="s">
        <v>5937</v>
      </c>
      <c r="V1303" s="9" t="s">
        <v>34</v>
      </c>
      <c r="W1303" s="9">
        <f t="shared" ca="1" si="149"/>
        <v>83</v>
      </c>
      <c r="X1303" s="9" t="str">
        <f t="shared" ca="1" si="150"/>
        <v>Above 60 Days</v>
      </c>
      <c r="Y1303" s="9" t="str">
        <f t="shared" ca="1" si="152"/>
        <v/>
      </c>
      <c r="Z1303" s="9" t="str">
        <f t="shared" ca="1" si="153"/>
        <v/>
      </c>
      <c r="AA1303" s="9"/>
      <c r="AB1303" s="123" t="str">
        <f t="shared" si="147"/>
        <v>Srikakulam I Town,'73/2026'</v>
      </c>
      <c r="AC1303" s="97" t="str">
        <f t="shared" ca="1" si="154"/>
        <v>Above 60 Days</v>
      </c>
    </row>
    <row r="1304" spans="1:29" ht="25.5" customHeight="1" x14ac:dyDescent="0.25">
      <c r="A1304" s="96">
        <v>1303</v>
      </c>
      <c r="B1304" s="123" t="s">
        <v>84</v>
      </c>
      <c r="C1304" s="136" t="s">
        <v>3097</v>
      </c>
      <c r="D1304" s="63" t="s">
        <v>1016</v>
      </c>
      <c r="E1304" s="137">
        <v>46228</v>
      </c>
      <c r="F1304" s="63" t="str">
        <f t="shared" si="151"/>
        <v>Jul</v>
      </c>
      <c r="G1304" s="63">
        <v>2026</v>
      </c>
      <c r="H1304" s="63" t="s">
        <v>48</v>
      </c>
      <c r="I1304" s="9" t="str">
        <f>_xlfn.XLOOKUP(H1304,[1]Heads!A:A,[1]Heads!B:B)</f>
        <v>Property Offences</v>
      </c>
      <c r="J1304" s="9" t="str">
        <f>_xlfn.XLOOKUP(I1304,[1]Heads!B:B,[1]Heads!C:C)</f>
        <v>IPC</v>
      </c>
      <c r="K1304" s="75"/>
      <c r="L1304" s="9"/>
      <c r="M1304" s="75"/>
      <c r="N1304" s="96" t="s">
        <v>3196</v>
      </c>
      <c r="O1304" s="9"/>
      <c r="P1304" s="75"/>
      <c r="Q1304" s="9"/>
      <c r="R1304" s="104" t="s">
        <v>112</v>
      </c>
      <c r="S1304" s="104" t="s">
        <v>112</v>
      </c>
      <c r="T1304" s="98"/>
      <c r="U1304" s="9" t="s">
        <v>5940</v>
      </c>
      <c r="V1304" s="9" t="s">
        <v>34</v>
      </c>
      <c r="W1304" s="9">
        <f t="shared" ca="1" si="149"/>
        <v>83</v>
      </c>
      <c r="X1304" s="9" t="str">
        <f t="shared" ca="1" si="150"/>
        <v>Above 60 Days</v>
      </c>
      <c r="Y1304" s="9" t="str">
        <f t="shared" ca="1" si="152"/>
        <v/>
      </c>
      <c r="Z1304" s="9" t="str">
        <f t="shared" ca="1" si="153"/>
        <v/>
      </c>
      <c r="AA1304" s="9"/>
      <c r="AB1304" s="123" t="str">
        <f t="shared" si="147"/>
        <v>Nandigam,'73/2026'</v>
      </c>
      <c r="AC1304" s="97" t="str">
        <f t="shared" ca="1" si="154"/>
        <v>Above 60 Days</v>
      </c>
    </row>
    <row r="1305" spans="1:29" ht="25.5" customHeight="1" x14ac:dyDescent="0.25">
      <c r="A1305" s="96">
        <v>1304</v>
      </c>
      <c r="B1305" s="123" t="s">
        <v>51</v>
      </c>
      <c r="C1305" s="136" t="s">
        <v>3563</v>
      </c>
      <c r="D1305" s="63" t="s">
        <v>3302</v>
      </c>
      <c r="E1305" s="137">
        <v>46228</v>
      </c>
      <c r="F1305" s="63" t="str">
        <f t="shared" ref="F1305:F1335" si="155">TEXT(E1305,"mmm")</f>
        <v>Jul</v>
      </c>
      <c r="G1305" s="63">
        <v>2026</v>
      </c>
      <c r="H1305" s="63" t="s">
        <v>29</v>
      </c>
      <c r="I1305" s="9" t="str">
        <f>_xlfn.XLOOKUP(H1305,[1]Heads!A:A,[1]Heads!B:B)</f>
        <v>White Collar Offences</v>
      </c>
      <c r="J1305" s="9" t="str">
        <f>_xlfn.XLOOKUP(I1305,[1]Heads!B:B,[1]Heads!C:C)</f>
        <v>IPC</v>
      </c>
      <c r="K1305" s="75"/>
      <c r="L1305" s="9"/>
      <c r="M1305" s="75"/>
      <c r="N1305" s="96" t="s">
        <v>3196</v>
      </c>
      <c r="O1305" s="9"/>
      <c r="P1305" s="75"/>
      <c r="Q1305" s="9"/>
      <c r="R1305" s="104" t="s">
        <v>177</v>
      </c>
      <c r="S1305" s="104" t="s">
        <v>177</v>
      </c>
      <c r="T1305" s="98">
        <v>46232</v>
      </c>
      <c r="U1305" s="9" t="s">
        <v>5945</v>
      </c>
      <c r="V1305" s="9" t="s">
        <v>34</v>
      </c>
      <c r="W1305" s="9">
        <f t="shared" ca="1" si="149"/>
        <v>83</v>
      </c>
      <c r="X1305" s="9" t="str">
        <f t="shared" ca="1" si="150"/>
        <v>Above 60 Days</v>
      </c>
      <c r="Y1305" s="9">
        <f t="shared" ca="1" si="152"/>
        <v>79</v>
      </c>
      <c r="Z1305" s="9" t="str">
        <f t="shared" ca="1" si="153"/>
        <v>Above 60 Days</v>
      </c>
      <c r="AA1305" s="9"/>
      <c r="AB1305" s="123" t="str">
        <f t="shared" si="147"/>
        <v>Tekkali PS,'129/2026'</v>
      </c>
      <c r="AC1305" s="97" t="str">
        <f t="shared" ca="1" si="154"/>
        <v>Above 60 Days</v>
      </c>
    </row>
    <row r="1306" spans="1:29" ht="25.5" customHeight="1" x14ac:dyDescent="0.25">
      <c r="A1306" s="96">
        <v>1305</v>
      </c>
      <c r="B1306" s="123" t="s">
        <v>76</v>
      </c>
      <c r="C1306" s="136" t="s">
        <v>2981</v>
      </c>
      <c r="D1306" s="63" t="s">
        <v>1484</v>
      </c>
      <c r="E1306" s="137">
        <v>46228</v>
      </c>
      <c r="F1306" s="63" t="str">
        <f t="shared" si="155"/>
        <v>Jul</v>
      </c>
      <c r="G1306" s="63">
        <v>2026</v>
      </c>
      <c r="H1306" s="63" t="s">
        <v>77</v>
      </c>
      <c r="I1306" s="9" t="str">
        <f>_xlfn.XLOOKUP(H1306,[1]Heads!A:A,[1]Heads!B:B)</f>
        <v>Road Accidents</v>
      </c>
      <c r="J1306" s="9" t="str">
        <f>_xlfn.XLOOKUP(I1306,[1]Heads!B:B,[1]Heads!C:C)</f>
        <v>IPC</v>
      </c>
      <c r="K1306" s="75"/>
      <c r="L1306" s="9"/>
      <c r="M1306" s="75"/>
      <c r="N1306" s="96" t="s">
        <v>3196</v>
      </c>
      <c r="O1306" s="9"/>
      <c r="P1306" s="75"/>
      <c r="Q1306" s="9"/>
      <c r="R1306" s="104" t="s">
        <v>173</v>
      </c>
      <c r="S1306" s="104" t="s">
        <v>168</v>
      </c>
      <c r="T1306" s="98"/>
      <c r="U1306" s="9" t="s">
        <v>5946</v>
      </c>
      <c r="V1306" s="9" t="s">
        <v>34</v>
      </c>
      <c r="W1306" s="9">
        <f t="shared" ca="1" si="149"/>
        <v>83</v>
      </c>
      <c r="X1306" s="9" t="str">
        <f t="shared" ca="1" si="150"/>
        <v>Above 60 Days</v>
      </c>
      <c r="Y1306" s="9" t="str">
        <f t="shared" ca="1" si="152"/>
        <v/>
      </c>
      <c r="Z1306" s="9" t="str">
        <f t="shared" ca="1" si="153"/>
        <v/>
      </c>
      <c r="AA1306" s="9"/>
      <c r="AB1306" s="123" t="str">
        <f t="shared" si="147"/>
        <v>Srikakulam Traffic,'38/2026'</v>
      </c>
      <c r="AC1306" s="97" t="str">
        <f t="shared" ca="1" si="154"/>
        <v>Above 60 Days</v>
      </c>
    </row>
    <row r="1307" spans="1:29" ht="25.5" customHeight="1" x14ac:dyDescent="0.25">
      <c r="A1307" s="96">
        <v>1306</v>
      </c>
      <c r="B1307" s="123" t="s">
        <v>47</v>
      </c>
      <c r="C1307" s="136" t="s">
        <v>3386</v>
      </c>
      <c r="D1307" s="63" t="s">
        <v>1315</v>
      </c>
      <c r="E1307" s="137">
        <v>46229</v>
      </c>
      <c r="F1307" s="63" t="str">
        <f t="shared" si="155"/>
        <v>Jul</v>
      </c>
      <c r="G1307" s="63">
        <v>2026</v>
      </c>
      <c r="H1307" s="63" t="s">
        <v>70</v>
      </c>
      <c r="I1307" s="9" t="str">
        <f>_xlfn.XLOOKUP(H1307,[1]Heads!A:A,[1]Heads!B:B)</f>
        <v>174 CrPC</v>
      </c>
      <c r="J1307" s="9" t="str">
        <f>_xlfn.XLOOKUP(I1307,[1]Heads!B:B,[1]Heads!C:C)</f>
        <v>174 CrPC</v>
      </c>
      <c r="K1307" s="75"/>
      <c r="L1307" s="9"/>
      <c r="M1307" s="75"/>
      <c r="N1307" s="96" t="s">
        <v>3196</v>
      </c>
      <c r="O1307" s="9"/>
      <c r="P1307" s="75"/>
      <c r="Q1307" s="9"/>
      <c r="R1307" s="104" t="s">
        <v>173</v>
      </c>
      <c r="S1307" s="104" t="s">
        <v>142</v>
      </c>
      <c r="T1307" s="98"/>
      <c r="U1307" s="9" t="s">
        <v>5948</v>
      </c>
      <c r="V1307" s="9" t="s">
        <v>34</v>
      </c>
      <c r="W1307" s="9">
        <f t="shared" ca="1" si="149"/>
        <v>82</v>
      </c>
      <c r="X1307" s="9" t="str">
        <f t="shared" ca="1" si="150"/>
        <v>Above 60 Days</v>
      </c>
      <c r="Y1307" s="9" t="str">
        <f t="shared" ca="1" si="152"/>
        <v/>
      </c>
      <c r="Z1307" s="9" t="str">
        <f t="shared" ca="1" si="153"/>
        <v/>
      </c>
      <c r="AA1307" s="9"/>
      <c r="AB1307" s="123" t="str">
        <f t="shared" si="147"/>
        <v>Amadalavalasa,'114/2026'</v>
      </c>
      <c r="AC1307" s="97" t="str">
        <f t="shared" ca="1" si="154"/>
        <v>Above 60 Days</v>
      </c>
    </row>
    <row r="1308" spans="1:29" ht="25.5" customHeight="1" x14ac:dyDescent="0.25">
      <c r="A1308" s="96">
        <v>1307</v>
      </c>
      <c r="B1308" s="123" t="s">
        <v>104</v>
      </c>
      <c r="C1308" s="136" t="s">
        <v>3198</v>
      </c>
      <c r="D1308" s="63" t="s">
        <v>3217</v>
      </c>
      <c r="E1308" s="137">
        <v>46229</v>
      </c>
      <c r="F1308" s="63" t="str">
        <f t="shared" si="155"/>
        <v>Jul</v>
      </c>
      <c r="G1308" s="63">
        <v>2026</v>
      </c>
      <c r="H1308" s="63" t="s">
        <v>75</v>
      </c>
      <c r="I1308" s="9" t="str">
        <f>_xlfn.XLOOKUP(H1308,[1]Heads!A:A,[1]Heads!B:B)</f>
        <v>Bodily Offiences</v>
      </c>
      <c r="J1308" s="9" t="str">
        <f>_xlfn.XLOOKUP(I1308,[1]Heads!B:B,[1]Heads!C:C)</f>
        <v>IPC</v>
      </c>
      <c r="K1308" s="75"/>
      <c r="L1308" s="9"/>
      <c r="M1308" s="75"/>
      <c r="N1308" s="96" t="s">
        <v>3196</v>
      </c>
      <c r="O1308" s="9"/>
      <c r="P1308" s="75"/>
      <c r="Q1308" s="9"/>
      <c r="R1308" s="104" t="s">
        <v>112</v>
      </c>
      <c r="S1308" s="104" t="s">
        <v>112</v>
      </c>
      <c r="T1308" s="98"/>
      <c r="U1308" s="9" t="s">
        <v>5951</v>
      </c>
      <c r="V1308" s="9" t="s">
        <v>34</v>
      </c>
      <c r="W1308" s="9">
        <f t="shared" ca="1" si="149"/>
        <v>82</v>
      </c>
      <c r="X1308" s="9" t="str">
        <f t="shared" ca="1" si="150"/>
        <v>Above 60 Days</v>
      </c>
      <c r="Y1308" s="9" t="str">
        <f t="shared" ca="1" si="152"/>
        <v/>
      </c>
      <c r="Z1308" s="9" t="str">
        <f t="shared" ca="1" si="153"/>
        <v/>
      </c>
      <c r="AA1308" s="9"/>
      <c r="AB1308" s="123" t="str">
        <f t="shared" si="147"/>
        <v>Laveru,'99/2026'</v>
      </c>
      <c r="AC1308" s="97" t="str">
        <f t="shared" ca="1" si="154"/>
        <v>Above 60 Days</v>
      </c>
    </row>
    <row r="1309" spans="1:29" ht="25.5" customHeight="1" x14ac:dyDescent="0.25">
      <c r="A1309" s="96">
        <v>1308</v>
      </c>
      <c r="B1309" s="123" t="s">
        <v>74</v>
      </c>
      <c r="C1309" s="136" t="s">
        <v>3884</v>
      </c>
      <c r="D1309" s="63" t="s">
        <v>5952</v>
      </c>
      <c r="E1309" s="137">
        <v>46229</v>
      </c>
      <c r="F1309" s="63" t="str">
        <f t="shared" si="155"/>
        <v>Jul</v>
      </c>
      <c r="G1309" s="63">
        <v>2026</v>
      </c>
      <c r="H1309" s="63" t="s">
        <v>77</v>
      </c>
      <c r="I1309" s="9" t="str">
        <f>_xlfn.XLOOKUP(H1309,[1]Heads!A:A,[1]Heads!B:B)</f>
        <v>Road Accidents</v>
      </c>
      <c r="J1309" s="9" t="str">
        <f>_xlfn.XLOOKUP(I1309,[1]Heads!B:B,[1]Heads!C:C)</f>
        <v>IPC</v>
      </c>
      <c r="K1309" s="75"/>
      <c r="L1309" s="9"/>
      <c r="M1309" s="75"/>
      <c r="N1309" s="96" t="s">
        <v>3196</v>
      </c>
      <c r="O1309" s="9"/>
      <c r="P1309" s="75"/>
      <c r="Q1309" s="9"/>
      <c r="R1309" s="104" t="s">
        <v>142</v>
      </c>
      <c r="S1309" s="104" t="s">
        <v>141</v>
      </c>
      <c r="T1309" s="98"/>
      <c r="U1309" s="9" t="s">
        <v>5953</v>
      </c>
      <c r="V1309" s="9" t="s">
        <v>34</v>
      </c>
      <c r="W1309" s="9">
        <f t="shared" ca="1" si="149"/>
        <v>82</v>
      </c>
      <c r="X1309" s="9" t="str">
        <f t="shared" ca="1" si="150"/>
        <v>Above 60 Days</v>
      </c>
      <c r="Y1309" s="9" t="str">
        <f t="shared" ca="1" si="152"/>
        <v/>
      </c>
      <c r="Z1309" s="9" t="str">
        <f t="shared" ca="1" si="153"/>
        <v/>
      </c>
      <c r="AA1309" s="9"/>
      <c r="AB1309" s="123" t="str">
        <f t="shared" si="147"/>
        <v>Srikakulam Rural,'154/2026'</v>
      </c>
      <c r="AC1309" s="97" t="str">
        <f t="shared" ca="1" si="154"/>
        <v>Above 60 Days</v>
      </c>
    </row>
    <row r="1310" spans="1:29" ht="25.5" customHeight="1" x14ac:dyDescent="0.25">
      <c r="A1310" s="96">
        <v>1309</v>
      </c>
      <c r="B1310" s="123" t="s">
        <v>67</v>
      </c>
      <c r="C1310" s="136" t="s">
        <v>3105</v>
      </c>
      <c r="D1310" s="63" t="s">
        <v>1315</v>
      </c>
      <c r="E1310" s="137">
        <v>46229</v>
      </c>
      <c r="F1310" s="63" t="str">
        <f t="shared" si="155"/>
        <v>Jul</v>
      </c>
      <c r="G1310" s="63">
        <v>2026</v>
      </c>
      <c r="H1310" s="63" t="s">
        <v>70</v>
      </c>
      <c r="I1310" s="9" t="str">
        <f>_xlfn.XLOOKUP(H1310,[1]Heads!A:A,[1]Heads!B:B)</f>
        <v>174 CrPC</v>
      </c>
      <c r="J1310" s="9" t="str">
        <f>_xlfn.XLOOKUP(I1310,[1]Heads!B:B,[1]Heads!C:C)</f>
        <v>174 CrPC</v>
      </c>
      <c r="K1310" s="75"/>
      <c r="L1310" s="9"/>
      <c r="M1310" s="75"/>
      <c r="N1310" s="96" t="s">
        <v>3196</v>
      </c>
      <c r="O1310" s="9"/>
      <c r="P1310" s="75"/>
      <c r="Q1310" s="9"/>
      <c r="R1310" s="104" t="s">
        <v>142</v>
      </c>
      <c r="S1310" s="104" t="s">
        <v>173</v>
      </c>
      <c r="T1310" s="98">
        <v>46234</v>
      </c>
      <c r="U1310" s="9" t="s">
        <v>5954</v>
      </c>
      <c r="V1310" s="9" t="s">
        <v>34</v>
      </c>
      <c r="W1310" s="9">
        <f t="shared" ca="1" si="149"/>
        <v>82</v>
      </c>
      <c r="X1310" s="9" t="str">
        <f t="shared" ca="1" si="150"/>
        <v>Above 60 Days</v>
      </c>
      <c r="Y1310" s="9">
        <f t="shared" ca="1" si="152"/>
        <v>77</v>
      </c>
      <c r="Z1310" s="9" t="str">
        <f t="shared" ca="1" si="153"/>
        <v>Above 60 Days</v>
      </c>
      <c r="AA1310" s="9"/>
      <c r="AB1310" s="123" t="str">
        <f t="shared" si="147"/>
        <v>Sarubujjili,'72/2026'</v>
      </c>
      <c r="AC1310" s="97" t="str">
        <f t="shared" ca="1" si="154"/>
        <v>Above 60 Days</v>
      </c>
    </row>
    <row r="1311" spans="1:29" ht="25.5" customHeight="1" x14ac:dyDescent="0.25">
      <c r="A1311" s="96">
        <v>1310</v>
      </c>
      <c r="B1311" s="123" t="s">
        <v>42</v>
      </c>
      <c r="C1311" s="136" t="s">
        <v>5786</v>
      </c>
      <c r="D1311" s="63" t="s">
        <v>845</v>
      </c>
      <c r="E1311" s="137">
        <v>46230</v>
      </c>
      <c r="F1311" s="63" t="str">
        <f t="shared" si="155"/>
        <v>Jul</v>
      </c>
      <c r="G1311" s="63">
        <v>2026</v>
      </c>
      <c r="H1311" s="63" t="s">
        <v>116</v>
      </c>
      <c r="I1311" s="9" t="str">
        <f>_xlfn.XLOOKUP(H1311,[1]Heads!A:A,[1]Heads!B:B)</f>
        <v>NDPS</v>
      </c>
      <c r="J1311" s="9" t="str">
        <f>_xlfn.XLOOKUP(I1311,[1]Heads!B:B,[1]Heads!C:C)</f>
        <v>NDPS</v>
      </c>
      <c r="K1311" s="75"/>
      <c r="L1311" s="9"/>
      <c r="M1311" s="75"/>
      <c r="N1311" s="96" t="s">
        <v>3196</v>
      </c>
      <c r="O1311" s="9"/>
      <c r="P1311" s="75"/>
      <c r="Q1311" s="9"/>
      <c r="R1311" s="104" t="s">
        <v>50</v>
      </c>
      <c r="S1311" s="104" t="s">
        <v>50</v>
      </c>
      <c r="T1311" s="98"/>
      <c r="U1311" s="9" t="s">
        <v>5956</v>
      </c>
      <c r="V1311" s="9" t="s">
        <v>34</v>
      </c>
      <c r="W1311" s="9">
        <f t="shared" ca="1" si="149"/>
        <v>81</v>
      </c>
      <c r="X1311" s="9" t="str">
        <f t="shared" ca="1" si="150"/>
        <v>Above 60 Days</v>
      </c>
      <c r="Y1311" s="9" t="str">
        <f t="shared" ca="1" si="152"/>
        <v/>
      </c>
      <c r="Z1311" s="9" t="str">
        <f t="shared" ca="1" si="153"/>
        <v/>
      </c>
      <c r="AA1311" s="9"/>
      <c r="AB1311" s="123" t="str">
        <f t="shared" si="147"/>
        <v>Narasannapeta,'240/2026'</v>
      </c>
      <c r="AC1311" s="97" t="str">
        <f t="shared" ca="1" si="154"/>
        <v>Above 60 Days</v>
      </c>
    </row>
    <row r="1312" spans="1:29" ht="25.5" customHeight="1" x14ac:dyDescent="0.25">
      <c r="A1312" s="96">
        <v>1311</v>
      </c>
      <c r="B1312" s="123" t="s">
        <v>79</v>
      </c>
      <c r="C1312" s="136" t="s">
        <v>3258</v>
      </c>
      <c r="D1312" s="63" t="s">
        <v>227</v>
      </c>
      <c r="E1312" s="137">
        <v>46230</v>
      </c>
      <c r="F1312" s="63" t="str">
        <f t="shared" si="155"/>
        <v>Jul</v>
      </c>
      <c r="G1312" s="63">
        <v>2026</v>
      </c>
      <c r="H1312" s="63" t="s">
        <v>59</v>
      </c>
      <c r="I1312" s="9" t="str">
        <f>_xlfn.XLOOKUP(H1312,[1]Heads!A:A,[1]Heads!B:B)</f>
        <v>Missing Cases</v>
      </c>
      <c r="J1312" s="9" t="str">
        <f>_xlfn.XLOOKUP(I1312,[1]Heads!B:B,[1]Heads!C:C)</f>
        <v>Missing</v>
      </c>
      <c r="K1312" s="75"/>
      <c r="L1312" s="9"/>
      <c r="M1312" s="75"/>
      <c r="N1312" s="96" t="s">
        <v>3196</v>
      </c>
      <c r="O1312" s="9"/>
      <c r="P1312" s="75"/>
      <c r="Q1312" s="9"/>
      <c r="R1312" s="104" t="s">
        <v>112</v>
      </c>
      <c r="S1312" s="104" t="s">
        <v>112</v>
      </c>
      <c r="T1312" s="98"/>
      <c r="U1312" s="9" t="s">
        <v>5959</v>
      </c>
      <c r="V1312" s="9" t="s">
        <v>34</v>
      </c>
      <c r="W1312" s="9">
        <f t="shared" ca="1" si="149"/>
        <v>81</v>
      </c>
      <c r="X1312" s="9" t="str">
        <f t="shared" ca="1" si="150"/>
        <v>Above 60 Days</v>
      </c>
      <c r="Y1312" s="9" t="str">
        <f t="shared" ref="Y1312:Y1337" ca="1" si="156">IF(T1312&lt;&gt;"",DATEDIF(T1312,TODAY(),"D"),"")</f>
        <v/>
      </c>
      <c r="Z1312" s="9" t="str">
        <f t="shared" ref="Z1312:Z1337" ca="1" si="157">IF(Y1312&lt;&gt;"",IF(Y1312&gt;365,"Above 1 Year",IF(AND(Y1312&lt;=365,Y1312&gt;180),"Above 6 Months",IF(AND(Y1312&lt;=180,Y1312&gt;90),"Above 3 Months",IF(AND(Y1312&lt;=90,Y1312&gt;60),"Above 60 Days",IF(AND(Y1312&lt;=60,Y1312&gt;45),"45 to 60 Days","Below 45 Days"))))),"")</f>
        <v/>
      </c>
      <c r="AA1312" s="9"/>
      <c r="AB1312" s="123" t="str">
        <f t="shared" si="147"/>
        <v>Polaki,'104/2026'</v>
      </c>
      <c r="AC1312" s="97" t="str">
        <f t="shared" ref="AC1312:AC1338" ca="1" si="158">IF(S1312="SC/PRC/CC No. Awaited","",X1312)</f>
        <v>Above 60 Days</v>
      </c>
    </row>
    <row r="1313" spans="1:29" ht="25.5" customHeight="1" x14ac:dyDescent="0.25">
      <c r="A1313" s="96">
        <v>1312</v>
      </c>
      <c r="B1313" s="123" t="s">
        <v>107</v>
      </c>
      <c r="C1313" s="136" t="s">
        <v>3045</v>
      </c>
      <c r="D1313" s="63" t="s">
        <v>1315</v>
      </c>
      <c r="E1313" s="137">
        <v>46230</v>
      </c>
      <c r="F1313" s="63" t="str">
        <f t="shared" si="155"/>
        <v>Jul</v>
      </c>
      <c r="G1313" s="63">
        <v>2026</v>
      </c>
      <c r="H1313" s="63" t="s">
        <v>70</v>
      </c>
      <c r="I1313" s="9" t="str">
        <f>_xlfn.XLOOKUP(H1313,[1]Heads!A:A,[1]Heads!B:B)</f>
        <v>174 CrPC</v>
      </c>
      <c r="J1313" s="9" t="str">
        <f>_xlfn.XLOOKUP(I1313,[1]Heads!B:B,[1]Heads!C:C)</f>
        <v>174 CrPC</v>
      </c>
      <c r="K1313" s="75"/>
      <c r="L1313" s="9"/>
      <c r="M1313" s="75"/>
      <c r="N1313" s="96" t="s">
        <v>3196</v>
      </c>
      <c r="O1313" s="9"/>
      <c r="P1313" s="75"/>
      <c r="Q1313" s="9"/>
      <c r="R1313" s="104" t="s">
        <v>173</v>
      </c>
      <c r="S1313" s="104" t="s">
        <v>173</v>
      </c>
      <c r="T1313" s="98">
        <v>46234</v>
      </c>
      <c r="U1313" s="9" t="s">
        <v>5960</v>
      </c>
      <c r="V1313" s="9" t="s">
        <v>34</v>
      </c>
      <c r="W1313" s="9">
        <f t="shared" ca="1" si="149"/>
        <v>81</v>
      </c>
      <c r="X1313" s="9" t="str">
        <f t="shared" ca="1" si="150"/>
        <v>Above 60 Days</v>
      </c>
      <c r="Y1313" s="9">
        <f t="shared" ca="1" si="156"/>
        <v>77</v>
      </c>
      <c r="Z1313" s="9" t="str">
        <f t="shared" ca="1" si="157"/>
        <v>Above 60 Days</v>
      </c>
      <c r="AA1313" s="9"/>
      <c r="AB1313" s="123" t="str">
        <f t="shared" si="147"/>
        <v>G. Sigadam,'52/2026'</v>
      </c>
      <c r="AC1313" s="97" t="str">
        <f t="shared" ca="1" si="158"/>
        <v>Above 60 Days</v>
      </c>
    </row>
    <row r="1314" spans="1:29" ht="25.5" customHeight="1" x14ac:dyDescent="0.25">
      <c r="A1314" s="96">
        <v>1313</v>
      </c>
      <c r="B1314" s="123" t="s">
        <v>47</v>
      </c>
      <c r="C1314" s="136" t="s">
        <v>3405</v>
      </c>
      <c r="D1314" s="63" t="s">
        <v>5488</v>
      </c>
      <c r="E1314" s="137">
        <v>46230</v>
      </c>
      <c r="F1314" s="63" t="str">
        <f t="shared" si="155"/>
        <v>Jul</v>
      </c>
      <c r="G1314" s="63">
        <v>2026</v>
      </c>
      <c r="H1314" s="63" t="s">
        <v>48</v>
      </c>
      <c r="I1314" s="9" t="str">
        <f>_xlfn.XLOOKUP(H1314,[1]Heads!A:A,[1]Heads!B:B)</f>
        <v>Property Offences</v>
      </c>
      <c r="J1314" s="9" t="str">
        <f>_xlfn.XLOOKUP(I1314,[1]Heads!B:B,[1]Heads!C:C)</f>
        <v>IPC</v>
      </c>
      <c r="K1314" s="75"/>
      <c r="L1314" s="9"/>
      <c r="M1314" s="75"/>
      <c r="N1314" s="96" t="s">
        <v>3196</v>
      </c>
      <c r="O1314" s="9"/>
      <c r="P1314" s="75"/>
      <c r="Q1314" s="9"/>
      <c r="R1314" s="104" t="s">
        <v>112</v>
      </c>
      <c r="S1314" s="104" t="s">
        <v>112</v>
      </c>
      <c r="T1314" s="98"/>
      <c r="U1314" s="9" t="s">
        <v>5961</v>
      </c>
      <c r="V1314" s="9" t="s">
        <v>34</v>
      </c>
      <c r="W1314" s="9">
        <f t="shared" ca="1" si="149"/>
        <v>81</v>
      </c>
      <c r="X1314" s="9" t="str">
        <f t="shared" ca="1" si="150"/>
        <v>Above 60 Days</v>
      </c>
      <c r="Y1314" s="9" t="str">
        <f t="shared" ca="1" si="156"/>
        <v/>
      </c>
      <c r="Z1314" s="9" t="str">
        <f t="shared" ca="1" si="157"/>
        <v/>
      </c>
      <c r="AA1314" s="9"/>
      <c r="AB1314" s="123" t="str">
        <f t="shared" si="147"/>
        <v>Amadalavalasa,'115/2026'</v>
      </c>
      <c r="AC1314" s="97" t="str">
        <f t="shared" ca="1" si="158"/>
        <v>Above 60 Days</v>
      </c>
    </row>
    <row r="1315" spans="1:29" ht="25.5" customHeight="1" x14ac:dyDescent="0.25">
      <c r="A1315" s="96">
        <v>1314</v>
      </c>
      <c r="B1315" s="123" t="s">
        <v>79</v>
      </c>
      <c r="C1315" s="136" t="s">
        <v>3261</v>
      </c>
      <c r="D1315" s="63" t="s">
        <v>1315</v>
      </c>
      <c r="E1315" s="137">
        <v>46230</v>
      </c>
      <c r="F1315" s="63" t="str">
        <f t="shared" si="155"/>
        <v>Jul</v>
      </c>
      <c r="G1315" s="63">
        <v>2026</v>
      </c>
      <c r="H1315" s="63" t="s">
        <v>70</v>
      </c>
      <c r="I1315" s="9" t="str">
        <f>_xlfn.XLOOKUP(H1315,[1]Heads!A:A,[1]Heads!B:B)</f>
        <v>174 CrPC</v>
      </c>
      <c r="J1315" s="9" t="str">
        <f>_xlfn.XLOOKUP(I1315,[1]Heads!B:B,[1]Heads!C:C)</f>
        <v>174 CrPC</v>
      </c>
      <c r="K1315" s="75"/>
      <c r="L1315" s="9"/>
      <c r="M1315" s="75"/>
      <c r="N1315" s="96" t="s">
        <v>3196</v>
      </c>
      <c r="O1315" s="9"/>
      <c r="P1315" s="75"/>
      <c r="Q1315" s="9"/>
      <c r="R1315" s="104" t="s">
        <v>173</v>
      </c>
      <c r="S1315" s="104" t="s">
        <v>168</v>
      </c>
      <c r="T1315" s="98"/>
      <c r="U1315" s="9" t="s">
        <v>5963</v>
      </c>
      <c r="V1315" s="9" t="s">
        <v>34</v>
      </c>
      <c r="W1315" s="9">
        <f t="shared" ca="1" si="149"/>
        <v>81</v>
      </c>
      <c r="X1315" s="9" t="str">
        <f t="shared" ca="1" si="150"/>
        <v>Above 60 Days</v>
      </c>
      <c r="Y1315" s="9" t="str">
        <f t="shared" ca="1" si="156"/>
        <v/>
      </c>
      <c r="Z1315" s="9" t="str">
        <f t="shared" ca="1" si="157"/>
        <v/>
      </c>
      <c r="AA1315" s="9"/>
      <c r="AB1315" s="123" t="str">
        <f t="shared" si="147"/>
        <v>Polaki,'105/2026'</v>
      </c>
      <c r="AC1315" s="97" t="str">
        <f t="shared" ca="1" si="158"/>
        <v>Above 60 Days</v>
      </c>
    </row>
    <row r="1316" spans="1:29" ht="25.5" customHeight="1" x14ac:dyDescent="0.25">
      <c r="A1316" s="96">
        <v>1315</v>
      </c>
      <c r="B1316" s="123" t="s">
        <v>78</v>
      </c>
      <c r="C1316" s="136" t="s">
        <v>3103</v>
      </c>
      <c r="D1316" s="63" t="s">
        <v>1381</v>
      </c>
      <c r="E1316" s="137">
        <v>46231</v>
      </c>
      <c r="F1316" s="63" t="str">
        <f t="shared" si="155"/>
        <v>Jul</v>
      </c>
      <c r="G1316" s="63">
        <v>2026</v>
      </c>
      <c r="H1316" s="63" t="s">
        <v>80</v>
      </c>
      <c r="I1316" s="9" t="str">
        <f>_xlfn.XLOOKUP(H1316,[1]Heads!A:A,[1]Heads!B:B)</f>
        <v>Crime  Against Women</v>
      </c>
      <c r="J1316" s="9" t="str">
        <f>_xlfn.XLOOKUP(I1316,[1]Heads!B:B,[1]Heads!C:C)</f>
        <v>IPC</v>
      </c>
      <c r="K1316" s="75"/>
      <c r="L1316" s="9"/>
      <c r="M1316" s="75"/>
      <c r="N1316" s="96" t="s">
        <v>3196</v>
      </c>
      <c r="O1316" s="9"/>
      <c r="P1316" s="75"/>
      <c r="Q1316" s="9"/>
      <c r="R1316" s="104" t="s">
        <v>50</v>
      </c>
      <c r="S1316" s="104" t="s">
        <v>141</v>
      </c>
      <c r="T1316" s="98"/>
      <c r="U1316" s="9" t="s">
        <v>5974</v>
      </c>
      <c r="V1316" s="9" t="s">
        <v>34</v>
      </c>
      <c r="W1316" s="9">
        <f t="shared" ca="1" si="149"/>
        <v>80</v>
      </c>
      <c r="X1316" s="9" t="str">
        <f t="shared" ca="1" si="150"/>
        <v>Above 60 Days</v>
      </c>
      <c r="Y1316" s="9" t="str">
        <f t="shared" ca="1" si="156"/>
        <v/>
      </c>
      <c r="Z1316" s="9" t="str">
        <f t="shared" ca="1" si="157"/>
        <v/>
      </c>
      <c r="AA1316" s="9"/>
      <c r="AB1316" s="123" t="str">
        <f t="shared" si="147"/>
        <v>Kaviti,'62/2026'</v>
      </c>
      <c r="AC1316" s="97" t="str">
        <f t="shared" ca="1" si="158"/>
        <v>Above 60 Days</v>
      </c>
    </row>
    <row r="1317" spans="1:29" ht="25.5" customHeight="1" x14ac:dyDescent="0.25">
      <c r="A1317" s="96">
        <v>1316</v>
      </c>
      <c r="B1317" s="123" t="s">
        <v>114</v>
      </c>
      <c r="C1317" s="136" t="s">
        <v>3415</v>
      </c>
      <c r="D1317" s="63" t="s">
        <v>3200</v>
      </c>
      <c r="E1317" s="137">
        <v>46232</v>
      </c>
      <c r="F1317" s="63" t="str">
        <f t="shared" si="155"/>
        <v>Jul</v>
      </c>
      <c r="G1317" s="63">
        <v>2026</v>
      </c>
      <c r="H1317" s="63" t="s">
        <v>80</v>
      </c>
      <c r="I1317" s="9" t="str">
        <f>_xlfn.XLOOKUP(H1317,[1]Heads!A:A,[1]Heads!B:B)</f>
        <v>Crime  Against Women</v>
      </c>
      <c r="J1317" s="9" t="str">
        <f>_xlfn.XLOOKUP(I1317,[1]Heads!B:B,[1]Heads!C:C)</f>
        <v>IPC</v>
      </c>
      <c r="K1317" s="75"/>
      <c r="L1317" s="9"/>
      <c r="M1317" s="75"/>
      <c r="N1317" s="96" t="s">
        <v>3196</v>
      </c>
      <c r="O1317" s="9"/>
      <c r="P1317" s="75"/>
      <c r="Q1317" s="9"/>
      <c r="R1317" s="104" t="s">
        <v>50</v>
      </c>
      <c r="S1317" s="104" t="s">
        <v>141</v>
      </c>
      <c r="T1317" s="98"/>
      <c r="U1317" s="9" t="s">
        <v>5984</v>
      </c>
      <c r="V1317" s="9" t="s">
        <v>34</v>
      </c>
      <c r="W1317" s="9">
        <f t="shared" ca="1" si="149"/>
        <v>79</v>
      </c>
      <c r="X1317" s="9" t="str">
        <f t="shared" ca="1" si="150"/>
        <v>Above 60 Days</v>
      </c>
      <c r="Y1317" s="9" t="str">
        <f t="shared" ca="1" si="156"/>
        <v/>
      </c>
      <c r="Z1317" s="9" t="str">
        <f t="shared" ca="1" si="157"/>
        <v/>
      </c>
      <c r="AA1317" s="9"/>
      <c r="AB1317" s="123" t="str">
        <f t="shared" si="147"/>
        <v>Mandasa,'117/2026'</v>
      </c>
      <c r="AC1317" s="97" t="str">
        <f t="shared" ca="1" si="158"/>
        <v>Above 60 Days</v>
      </c>
    </row>
    <row r="1318" spans="1:29" ht="25.5" customHeight="1" x14ac:dyDescent="0.25">
      <c r="A1318" s="96">
        <v>1317</v>
      </c>
      <c r="B1318" s="123" t="s">
        <v>104</v>
      </c>
      <c r="C1318" s="136" t="s">
        <v>3212</v>
      </c>
      <c r="D1318" s="63" t="s">
        <v>1315</v>
      </c>
      <c r="E1318" s="137">
        <v>46232</v>
      </c>
      <c r="F1318" s="63" t="str">
        <f t="shared" si="155"/>
        <v>Jul</v>
      </c>
      <c r="G1318" s="63">
        <v>2026</v>
      </c>
      <c r="H1318" s="63" t="s">
        <v>70</v>
      </c>
      <c r="I1318" s="9" t="str">
        <f>_xlfn.XLOOKUP(H1318,[1]Heads!A:A,[1]Heads!B:B)</f>
        <v>174 CrPC</v>
      </c>
      <c r="J1318" s="9" t="str">
        <f>_xlfn.XLOOKUP(I1318,[1]Heads!B:B,[1]Heads!C:C)</f>
        <v>174 CrPC</v>
      </c>
      <c r="K1318" s="75"/>
      <c r="L1318" s="9"/>
      <c r="M1318" s="75"/>
      <c r="N1318" s="96" t="s">
        <v>3196</v>
      </c>
      <c r="O1318" s="9"/>
      <c r="P1318" s="75"/>
      <c r="Q1318" s="9"/>
      <c r="R1318" s="104" t="s">
        <v>173</v>
      </c>
      <c r="S1318" s="104" t="s">
        <v>173</v>
      </c>
      <c r="T1318" s="98">
        <v>46239</v>
      </c>
      <c r="U1318" s="9" t="s">
        <v>5985</v>
      </c>
      <c r="V1318" s="9" t="s">
        <v>34</v>
      </c>
      <c r="W1318" s="9">
        <f t="shared" ca="1" si="149"/>
        <v>79</v>
      </c>
      <c r="X1318" s="9" t="str">
        <f t="shared" ca="1" si="150"/>
        <v>Above 60 Days</v>
      </c>
      <c r="Y1318" s="9">
        <f t="shared" ca="1" si="156"/>
        <v>72</v>
      </c>
      <c r="Z1318" s="9" t="str">
        <f t="shared" ca="1" si="157"/>
        <v>Above 60 Days</v>
      </c>
      <c r="AA1318" s="9"/>
      <c r="AB1318" s="123" t="str">
        <f t="shared" si="147"/>
        <v>Laveru,'100/2026'</v>
      </c>
      <c r="AC1318" s="97" t="str">
        <f t="shared" ca="1" si="158"/>
        <v>Above 60 Days</v>
      </c>
    </row>
    <row r="1319" spans="1:29" ht="25.5" customHeight="1" x14ac:dyDescent="0.25">
      <c r="A1319" s="96">
        <v>1318</v>
      </c>
      <c r="B1319" s="123" t="s">
        <v>68</v>
      </c>
      <c r="C1319" s="136" t="s">
        <v>5986</v>
      </c>
      <c r="D1319" s="63" t="s">
        <v>1315</v>
      </c>
      <c r="E1319" s="137">
        <v>46232</v>
      </c>
      <c r="F1319" s="63" t="str">
        <f t="shared" si="155"/>
        <v>Jul</v>
      </c>
      <c r="G1319" s="63">
        <v>2026</v>
      </c>
      <c r="H1319" s="63" t="s">
        <v>70</v>
      </c>
      <c r="I1319" s="9" t="str">
        <f>_xlfn.XLOOKUP(H1319,[1]Heads!A:A,[1]Heads!B:B)</f>
        <v>174 CrPC</v>
      </c>
      <c r="J1319" s="9" t="str">
        <f>_xlfn.XLOOKUP(I1319,[1]Heads!B:B,[1]Heads!C:C)</f>
        <v>174 CrPC</v>
      </c>
      <c r="K1319" s="75"/>
      <c r="L1319" s="9"/>
      <c r="M1319" s="75"/>
      <c r="N1319" s="96" t="s">
        <v>3196</v>
      </c>
      <c r="O1319" s="9"/>
      <c r="P1319" s="75"/>
      <c r="Q1319" s="9"/>
      <c r="R1319" s="104" t="s">
        <v>173</v>
      </c>
      <c r="S1319" s="104" t="s">
        <v>173</v>
      </c>
      <c r="T1319" s="98">
        <v>46239</v>
      </c>
      <c r="U1319" s="9" t="s">
        <v>5987</v>
      </c>
      <c r="V1319" s="9" t="s">
        <v>34</v>
      </c>
      <c r="W1319" s="9">
        <f t="shared" ca="1" si="149"/>
        <v>79</v>
      </c>
      <c r="X1319" s="9" t="str">
        <f t="shared" ca="1" si="150"/>
        <v>Above 60 Days</v>
      </c>
      <c r="Y1319" s="9">
        <f t="shared" ca="1" si="156"/>
        <v>72</v>
      </c>
      <c r="Z1319" s="9" t="str">
        <f t="shared" ca="1" si="157"/>
        <v>Above 60 Days</v>
      </c>
      <c r="AA1319" s="9"/>
      <c r="AB1319" s="123" t="str">
        <f t="shared" si="147"/>
        <v>Kasibugga,'253/2026'</v>
      </c>
      <c r="AC1319" s="97" t="str">
        <f t="shared" ca="1" si="158"/>
        <v>Above 60 Days</v>
      </c>
    </row>
    <row r="1320" spans="1:29" ht="25.5" customHeight="1" x14ac:dyDescent="0.25">
      <c r="A1320" s="96">
        <v>1319</v>
      </c>
      <c r="B1320" s="123" t="s">
        <v>42</v>
      </c>
      <c r="C1320" s="136" t="s">
        <v>5881</v>
      </c>
      <c r="D1320" s="63" t="s">
        <v>1474</v>
      </c>
      <c r="E1320" s="137">
        <v>46232</v>
      </c>
      <c r="F1320" s="63" t="str">
        <f t="shared" si="155"/>
        <v>Jul</v>
      </c>
      <c r="G1320" s="63">
        <v>2026</v>
      </c>
      <c r="H1320" s="63" t="s">
        <v>103</v>
      </c>
      <c r="I1320" s="9" t="str">
        <f>_xlfn.XLOOKUP(H1320,[1]Heads!A:A,[1]Heads!B:B)</f>
        <v>Property Offences</v>
      </c>
      <c r="J1320" s="9" t="str">
        <f>_xlfn.XLOOKUP(I1320,[1]Heads!B:B,[1]Heads!C:C)</f>
        <v>IPC</v>
      </c>
      <c r="K1320" s="75"/>
      <c r="L1320" s="9"/>
      <c r="M1320" s="75"/>
      <c r="N1320" s="96" t="s">
        <v>3196</v>
      </c>
      <c r="O1320" s="9"/>
      <c r="P1320" s="75"/>
      <c r="Q1320" s="9"/>
      <c r="R1320" s="104" t="s">
        <v>112</v>
      </c>
      <c r="S1320" s="104" t="s">
        <v>112</v>
      </c>
      <c r="T1320" s="98"/>
      <c r="U1320" s="9" t="s">
        <v>5988</v>
      </c>
      <c r="V1320" s="9" t="s">
        <v>34</v>
      </c>
      <c r="W1320" s="9">
        <f t="shared" ca="1" si="149"/>
        <v>79</v>
      </c>
      <c r="X1320" s="9" t="str">
        <f t="shared" ca="1" si="150"/>
        <v>Above 60 Days</v>
      </c>
      <c r="Y1320" s="9" t="str">
        <f t="shared" ca="1" si="156"/>
        <v/>
      </c>
      <c r="Z1320" s="9" t="str">
        <f t="shared" ca="1" si="157"/>
        <v/>
      </c>
      <c r="AA1320" s="9"/>
      <c r="AB1320" s="123" t="str">
        <f t="shared" si="147"/>
        <v>Narasannapeta,'242/2026'</v>
      </c>
      <c r="AC1320" s="97" t="str">
        <f t="shared" ca="1" si="158"/>
        <v>Above 60 Days</v>
      </c>
    </row>
    <row r="1321" spans="1:29" ht="25.5" customHeight="1" x14ac:dyDescent="0.25">
      <c r="A1321" s="96">
        <v>1320</v>
      </c>
      <c r="B1321" s="123" t="s">
        <v>68</v>
      </c>
      <c r="C1321" s="136" t="s">
        <v>5992</v>
      </c>
      <c r="D1321" s="63" t="s">
        <v>5993</v>
      </c>
      <c r="E1321" s="137">
        <v>46232</v>
      </c>
      <c r="F1321" s="63" t="str">
        <f t="shared" si="155"/>
        <v>Jul</v>
      </c>
      <c r="G1321" s="63">
        <v>2026</v>
      </c>
      <c r="H1321" s="63" t="s">
        <v>111</v>
      </c>
      <c r="I1321" s="9" t="str">
        <f>_xlfn.XLOOKUP(H1321,[1]Heads!A:A,[1]Heads!B:B)</f>
        <v>SC-ST Cases</v>
      </c>
      <c r="J1321" s="9" t="str">
        <f>_xlfn.XLOOKUP(I1321,[1]Heads!B:B,[1]Heads!C:C)</f>
        <v>IPC</v>
      </c>
      <c r="K1321" s="75"/>
      <c r="L1321" s="9"/>
      <c r="M1321" s="75"/>
      <c r="N1321" s="96" t="s">
        <v>3196</v>
      </c>
      <c r="O1321" s="9"/>
      <c r="P1321" s="75"/>
      <c r="Q1321" s="9"/>
      <c r="R1321" s="104" t="s">
        <v>142</v>
      </c>
      <c r="S1321" s="104" t="s">
        <v>142</v>
      </c>
      <c r="T1321" s="98"/>
      <c r="U1321" s="9" t="s">
        <v>5994</v>
      </c>
      <c r="V1321" s="9" t="s">
        <v>34</v>
      </c>
      <c r="W1321" s="9">
        <f t="shared" ca="1" si="149"/>
        <v>79</v>
      </c>
      <c r="X1321" s="9" t="str">
        <f t="shared" ca="1" si="150"/>
        <v>Above 60 Days</v>
      </c>
      <c r="Y1321" s="9" t="str">
        <f t="shared" ca="1" si="156"/>
        <v/>
      </c>
      <c r="Z1321" s="9" t="str">
        <f t="shared" ca="1" si="157"/>
        <v/>
      </c>
      <c r="AA1321" s="9"/>
      <c r="AB1321" s="123" t="str">
        <f t="shared" si="147"/>
        <v>Kasibugga,'254/2026'</v>
      </c>
      <c r="AC1321" s="97" t="str">
        <f t="shared" ca="1" si="158"/>
        <v>Above 60 Days</v>
      </c>
    </row>
    <row r="1322" spans="1:29" ht="25.5" customHeight="1" x14ac:dyDescent="0.25">
      <c r="A1322" s="96">
        <v>1321</v>
      </c>
      <c r="B1322" s="123" t="s">
        <v>68</v>
      </c>
      <c r="C1322" s="136" t="s">
        <v>5995</v>
      </c>
      <c r="D1322" s="63" t="s">
        <v>3307</v>
      </c>
      <c r="E1322" s="137">
        <v>46232</v>
      </c>
      <c r="F1322" s="63" t="str">
        <f t="shared" si="155"/>
        <v>Jul</v>
      </c>
      <c r="G1322" s="63">
        <v>2026</v>
      </c>
      <c r="H1322" s="63" t="s">
        <v>75</v>
      </c>
      <c r="I1322" s="9" t="str">
        <f>_xlfn.XLOOKUP(H1322,[1]Heads!A:A,[1]Heads!B:B)</f>
        <v>Bodily Offiences</v>
      </c>
      <c r="J1322" s="9" t="str">
        <f>_xlfn.XLOOKUP(I1322,[1]Heads!B:B,[1]Heads!C:C)</f>
        <v>IPC</v>
      </c>
      <c r="K1322" s="75"/>
      <c r="L1322" s="9"/>
      <c r="M1322" s="75"/>
      <c r="N1322" s="96" t="s">
        <v>3196</v>
      </c>
      <c r="O1322" s="9"/>
      <c r="P1322" s="75"/>
      <c r="Q1322" s="9"/>
      <c r="R1322" s="104" t="s">
        <v>142</v>
      </c>
      <c r="S1322" s="104" t="s">
        <v>142</v>
      </c>
      <c r="T1322" s="98"/>
      <c r="U1322" s="9" t="s">
        <v>5996</v>
      </c>
      <c r="V1322" s="9" t="s">
        <v>34</v>
      </c>
      <c r="W1322" s="9">
        <f t="shared" ca="1" si="149"/>
        <v>79</v>
      </c>
      <c r="X1322" s="9" t="str">
        <f t="shared" ca="1" si="150"/>
        <v>Above 60 Days</v>
      </c>
      <c r="Y1322" s="9" t="str">
        <f t="shared" ca="1" si="156"/>
        <v/>
      </c>
      <c r="Z1322" s="9" t="str">
        <f t="shared" ca="1" si="157"/>
        <v/>
      </c>
      <c r="AA1322" s="9"/>
      <c r="AB1322" s="123" t="str">
        <f t="shared" si="147"/>
        <v>Kasibugga,'255/2026'</v>
      </c>
      <c r="AC1322" s="97" t="str">
        <f t="shared" ca="1" si="158"/>
        <v>Above 60 Days</v>
      </c>
    </row>
    <row r="1323" spans="1:29" ht="25.5" customHeight="1" x14ac:dyDescent="0.25">
      <c r="A1323" s="96">
        <v>1322</v>
      </c>
      <c r="B1323" s="123" t="s">
        <v>65</v>
      </c>
      <c r="C1323" s="136" t="s">
        <v>3235</v>
      </c>
      <c r="D1323" s="63" t="s">
        <v>901</v>
      </c>
      <c r="E1323" s="137">
        <v>46232</v>
      </c>
      <c r="F1323" s="63" t="str">
        <f t="shared" si="155"/>
        <v>Jul</v>
      </c>
      <c r="G1323" s="63">
        <v>2026</v>
      </c>
      <c r="H1323" s="63" t="s">
        <v>116</v>
      </c>
      <c r="I1323" s="9" t="str">
        <f>_xlfn.XLOOKUP(H1323,[1]Heads!A:A,[1]Heads!B:B)</f>
        <v>NDPS</v>
      </c>
      <c r="J1323" s="9" t="str">
        <f>_xlfn.XLOOKUP(I1323,[1]Heads!B:B,[1]Heads!C:C)</f>
        <v>NDPS</v>
      </c>
      <c r="K1323" s="75"/>
      <c r="L1323" s="9"/>
      <c r="M1323" s="75"/>
      <c r="N1323" s="96" t="s">
        <v>3196</v>
      </c>
      <c r="O1323" s="9"/>
      <c r="P1323" s="75"/>
      <c r="Q1323" s="9"/>
      <c r="R1323" s="104" t="s">
        <v>50</v>
      </c>
      <c r="S1323" s="104" t="s">
        <v>50</v>
      </c>
      <c r="T1323" s="98"/>
      <c r="U1323" s="9" t="s">
        <v>5997</v>
      </c>
      <c r="V1323" s="9" t="s">
        <v>34</v>
      </c>
      <c r="W1323" s="9">
        <f t="shared" ca="1" si="149"/>
        <v>79</v>
      </c>
      <c r="X1323" s="9" t="str">
        <f t="shared" ca="1" si="150"/>
        <v>Above 60 Days</v>
      </c>
      <c r="Y1323" s="9" t="str">
        <f t="shared" ca="1" si="156"/>
        <v/>
      </c>
      <c r="Z1323" s="9" t="str">
        <f t="shared" ca="1" si="157"/>
        <v/>
      </c>
      <c r="AA1323" s="9"/>
      <c r="AB1323" s="123" t="str">
        <f t="shared" si="147"/>
        <v>Itchapuram Town,'102/2026'</v>
      </c>
      <c r="AC1323" s="97" t="str">
        <f t="shared" ca="1" si="158"/>
        <v>Above 60 Days</v>
      </c>
    </row>
    <row r="1324" spans="1:29" ht="25.5" customHeight="1" x14ac:dyDescent="0.25">
      <c r="A1324" s="96">
        <v>1323</v>
      </c>
      <c r="B1324" s="123" t="s">
        <v>47</v>
      </c>
      <c r="C1324" s="136" t="s">
        <v>3415</v>
      </c>
      <c r="D1324" s="63" t="s">
        <v>5998</v>
      </c>
      <c r="E1324" s="137">
        <v>46233</v>
      </c>
      <c r="F1324" s="63" t="str">
        <f t="shared" si="155"/>
        <v>Jul</v>
      </c>
      <c r="G1324" s="63">
        <v>2026</v>
      </c>
      <c r="H1324" s="63" t="s">
        <v>56</v>
      </c>
      <c r="I1324" s="9" t="str">
        <f>_xlfn.XLOOKUP(H1324,[1]Heads!A:A,[1]Heads!B:B)</f>
        <v>Bodily Offiences</v>
      </c>
      <c r="J1324" s="9" t="str">
        <f>_xlfn.XLOOKUP(I1324,[1]Heads!B:B,[1]Heads!C:C)</f>
        <v>IPC</v>
      </c>
      <c r="K1324" s="75"/>
      <c r="L1324" s="9"/>
      <c r="M1324" s="75"/>
      <c r="N1324" s="96" t="s">
        <v>3196</v>
      </c>
      <c r="O1324" s="9"/>
      <c r="P1324" s="75"/>
      <c r="Q1324" s="9"/>
      <c r="R1324" s="104" t="s">
        <v>141</v>
      </c>
      <c r="S1324" s="104" t="s">
        <v>141</v>
      </c>
      <c r="T1324" s="98"/>
      <c r="U1324" s="9" t="s">
        <v>5999</v>
      </c>
      <c r="V1324" s="9" t="s">
        <v>34</v>
      </c>
      <c r="W1324" s="9">
        <f t="shared" ca="1" si="149"/>
        <v>78</v>
      </c>
      <c r="X1324" s="9" t="str">
        <f t="shared" ca="1" si="150"/>
        <v>Above 60 Days</v>
      </c>
      <c r="Y1324" s="9" t="str">
        <f t="shared" ca="1" si="156"/>
        <v/>
      </c>
      <c r="Z1324" s="9" t="str">
        <f t="shared" ca="1" si="157"/>
        <v/>
      </c>
      <c r="AA1324" s="9"/>
      <c r="AB1324" s="123" t="str">
        <f t="shared" si="147"/>
        <v>Amadalavalasa,'117/2026'</v>
      </c>
      <c r="AC1324" s="97" t="str">
        <f t="shared" ca="1" si="158"/>
        <v>Above 60 Days</v>
      </c>
    </row>
    <row r="1325" spans="1:29" ht="25.5" customHeight="1" x14ac:dyDescent="0.25">
      <c r="A1325" s="96">
        <v>1324</v>
      </c>
      <c r="B1325" s="123" t="s">
        <v>90</v>
      </c>
      <c r="C1325" s="136" t="s">
        <v>3890</v>
      </c>
      <c r="D1325" s="63" t="s">
        <v>1315</v>
      </c>
      <c r="E1325" s="137">
        <v>46234</v>
      </c>
      <c r="F1325" s="63" t="str">
        <f t="shared" si="155"/>
        <v>Jul</v>
      </c>
      <c r="G1325" s="63">
        <v>2026</v>
      </c>
      <c r="H1325" s="63" t="s">
        <v>70</v>
      </c>
      <c r="I1325" s="9" t="str">
        <f>_xlfn.XLOOKUP(H1325,[1]Heads!A:A,[1]Heads!B:B)</f>
        <v>174 CrPC</v>
      </c>
      <c r="J1325" s="9" t="str">
        <f>_xlfn.XLOOKUP(I1325,[1]Heads!B:B,[1]Heads!C:C)</f>
        <v>174 CrPC</v>
      </c>
      <c r="K1325" s="75"/>
      <c r="L1325" s="9"/>
      <c r="M1325" s="75"/>
      <c r="N1325" s="96" t="s">
        <v>3196</v>
      </c>
      <c r="O1325" s="9"/>
      <c r="P1325" s="75"/>
      <c r="Q1325" s="9"/>
      <c r="R1325" s="104" t="s">
        <v>173</v>
      </c>
      <c r="S1325" s="104" t="s">
        <v>173</v>
      </c>
      <c r="T1325" s="98">
        <v>46239</v>
      </c>
      <c r="U1325" s="9" t="s">
        <v>6003</v>
      </c>
      <c r="V1325" s="9" t="s">
        <v>34</v>
      </c>
      <c r="W1325" s="9">
        <f t="shared" ca="1" si="149"/>
        <v>77</v>
      </c>
      <c r="X1325" s="9" t="str">
        <f t="shared" ca="1" si="150"/>
        <v>Above 60 Days</v>
      </c>
      <c r="Y1325" s="9">
        <f t="shared" ca="1" si="156"/>
        <v>72</v>
      </c>
      <c r="Z1325" s="9" t="str">
        <f t="shared" ca="1" si="157"/>
        <v>Above 60 Days</v>
      </c>
      <c r="AA1325" s="9"/>
      <c r="AB1325" s="123" t="str">
        <f t="shared" si="147"/>
        <v>J.R.Puram,'155/2026'</v>
      </c>
      <c r="AC1325" s="97" t="str">
        <f t="shared" ca="1" si="158"/>
        <v>Above 60 Days</v>
      </c>
    </row>
    <row r="1326" spans="1:29" ht="25.5" customHeight="1" x14ac:dyDescent="0.25">
      <c r="A1326" s="96">
        <v>1325</v>
      </c>
      <c r="B1326" s="123" t="s">
        <v>73</v>
      </c>
      <c r="C1326" s="136" t="s">
        <v>3119</v>
      </c>
      <c r="D1326" s="63" t="s">
        <v>1315</v>
      </c>
      <c r="E1326" s="137">
        <v>46234</v>
      </c>
      <c r="F1326" s="63" t="str">
        <f t="shared" si="155"/>
        <v>Jul</v>
      </c>
      <c r="G1326" s="63">
        <v>2026</v>
      </c>
      <c r="H1326" s="63" t="s">
        <v>70</v>
      </c>
      <c r="I1326" s="9" t="str">
        <f>_xlfn.XLOOKUP(H1326,[1]Heads!A:A,[1]Heads!B:B)</f>
        <v>174 CrPC</v>
      </c>
      <c r="J1326" s="9" t="str">
        <f>_xlfn.XLOOKUP(I1326,[1]Heads!B:B,[1]Heads!C:C)</f>
        <v>174 CrPC</v>
      </c>
      <c r="K1326" s="75"/>
      <c r="L1326" s="9"/>
      <c r="M1326" s="75"/>
      <c r="N1326" s="96" t="s">
        <v>3196</v>
      </c>
      <c r="O1326" s="9"/>
      <c r="P1326" s="75"/>
      <c r="Q1326" s="9"/>
      <c r="R1326" s="104" t="s">
        <v>173</v>
      </c>
      <c r="S1326" s="104" t="s">
        <v>177</v>
      </c>
      <c r="T1326" s="98">
        <v>46239</v>
      </c>
      <c r="U1326" s="9" t="s">
        <v>6004</v>
      </c>
      <c r="V1326" s="9" t="s">
        <v>34</v>
      </c>
      <c r="W1326" s="9">
        <f t="shared" ca="1" si="149"/>
        <v>77</v>
      </c>
      <c r="X1326" s="9" t="str">
        <f t="shared" ca="1" si="150"/>
        <v>Above 60 Days</v>
      </c>
      <c r="Y1326" s="9">
        <f t="shared" ca="1" si="156"/>
        <v>72</v>
      </c>
      <c r="Z1326" s="9" t="str">
        <f t="shared" ca="1" si="157"/>
        <v>Above 60 Days</v>
      </c>
      <c r="AA1326" s="9"/>
      <c r="AB1326" s="123" t="str">
        <f t="shared" si="147"/>
        <v>Kothuru,'88/2026'</v>
      </c>
      <c r="AC1326" s="97" t="str">
        <f t="shared" ca="1" si="158"/>
        <v>Above 60 Days</v>
      </c>
    </row>
    <row r="1327" spans="1:29" ht="25.5" customHeight="1" x14ac:dyDescent="0.25">
      <c r="A1327" s="96">
        <v>1326</v>
      </c>
      <c r="B1327" s="123" t="s">
        <v>58</v>
      </c>
      <c r="C1327" s="136" t="s">
        <v>3049</v>
      </c>
      <c r="D1327" s="63" t="s">
        <v>1315</v>
      </c>
      <c r="E1327" s="137">
        <v>46234</v>
      </c>
      <c r="F1327" s="63" t="str">
        <f t="shared" si="155"/>
        <v>Jul</v>
      </c>
      <c r="G1327" s="63">
        <v>2026</v>
      </c>
      <c r="H1327" s="63" t="s">
        <v>70</v>
      </c>
      <c r="I1327" s="9" t="str">
        <f>_xlfn.XLOOKUP(H1327,[1]Heads!A:A,[1]Heads!B:B)</f>
        <v>174 CrPC</v>
      </c>
      <c r="J1327" s="9" t="str">
        <f>_xlfn.XLOOKUP(I1327,[1]Heads!B:B,[1]Heads!C:C)</f>
        <v>174 CrPC</v>
      </c>
      <c r="K1327" s="75"/>
      <c r="L1327" s="9"/>
      <c r="M1327" s="75"/>
      <c r="N1327" s="96" t="s">
        <v>3196</v>
      </c>
      <c r="O1327" s="9"/>
      <c r="P1327" s="75"/>
      <c r="Q1327" s="9"/>
      <c r="R1327" s="104" t="s">
        <v>173</v>
      </c>
      <c r="S1327" s="104" t="s">
        <v>142</v>
      </c>
      <c r="T1327" s="98"/>
      <c r="U1327" s="9" t="s">
        <v>6006</v>
      </c>
      <c r="V1327" s="9" t="s">
        <v>34</v>
      </c>
      <c r="W1327" s="9">
        <f t="shared" ca="1" si="149"/>
        <v>77</v>
      </c>
      <c r="X1327" s="9" t="str">
        <f t="shared" ca="1" si="150"/>
        <v>Above 60 Days</v>
      </c>
      <c r="Y1327" s="9" t="str">
        <f t="shared" ca="1" si="156"/>
        <v/>
      </c>
      <c r="Z1327" s="9" t="str">
        <f t="shared" ca="1" si="157"/>
        <v/>
      </c>
      <c r="AA1327" s="9"/>
      <c r="AB1327" s="123" t="str">
        <f t="shared" si="147"/>
        <v>Meliaputti,'51/2026'</v>
      </c>
      <c r="AC1327" s="97" t="str">
        <f t="shared" ca="1" si="158"/>
        <v>Above 60 Days</v>
      </c>
    </row>
    <row r="1328" spans="1:29" ht="25.5" customHeight="1" x14ac:dyDescent="0.25">
      <c r="A1328" s="96">
        <v>1327</v>
      </c>
      <c r="B1328" s="123" t="s">
        <v>114</v>
      </c>
      <c r="C1328" s="136" t="s">
        <v>3444</v>
      </c>
      <c r="D1328" s="63" t="s">
        <v>6007</v>
      </c>
      <c r="E1328" s="137">
        <v>46234</v>
      </c>
      <c r="F1328" s="63" t="str">
        <f t="shared" si="155"/>
        <v>Jul</v>
      </c>
      <c r="G1328" s="63">
        <v>2026</v>
      </c>
      <c r="H1328" s="63" t="s">
        <v>144</v>
      </c>
      <c r="I1328" s="9" t="str">
        <f>_xlfn.XLOOKUP(H1328,[1]Heads!A:A,[1]Heads!B:B)</f>
        <v>Property Offences</v>
      </c>
      <c r="J1328" s="9" t="str">
        <f>_xlfn.XLOOKUP(I1328,[1]Heads!B:B,[1]Heads!C:C)</f>
        <v>IPC</v>
      </c>
      <c r="K1328" s="75"/>
      <c r="L1328" s="9"/>
      <c r="M1328" s="75"/>
      <c r="N1328" s="96" t="s">
        <v>3196</v>
      </c>
      <c r="O1328" s="9"/>
      <c r="P1328" s="75"/>
      <c r="Q1328" s="9"/>
      <c r="R1328" s="104" t="s">
        <v>40</v>
      </c>
      <c r="S1328" s="104" t="s">
        <v>141</v>
      </c>
      <c r="T1328" s="98"/>
      <c r="U1328" s="9" t="s">
        <v>6008</v>
      </c>
      <c r="V1328" s="9" t="s">
        <v>34</v>
      </c>
      <c r="W1328" s="9">
        <f t="shared" ca="1" si="149"/>
        <v>77</v>
      </c>
      <c r="X1328" s="9" t="str">
        <f t="shared" ca="1" si="150"/>
        <v>Above 60 Days</v>
      </c>
      <c r="Y1328" s="9" t="str">
        <f t="shared" ca="1" si="156"/>
        <v/>
      </c>
      <c r="Z1328" s="9" t="str">
        <f t="shared" ca="1" si="157"/>
        <v/>
      </c>
      <c r="AA1328" s="9"/>
      <c r="AB1328" s="123" t="str">
        <f t="shared" si="147"/>
        <v>Mandasa,'121/2026'</v>
      </c>
      <c r="AC1328" s="97" t="str">
        <f t="shared" ca="1" si="158"/>
        <v>Above 60 Days</v>
      </c>
    </row>
    <row r="1329" spans="1:29" ht="25.5" customHeight="1" x14ac:dyDescent="0.25">
      <c r="A1329" s="96">
        <v>1328</v>
      </c>
      <c r="B1329" s="123" t="s">
        <v>38</v>
      </c>
      <c r="C1329" s="136" t="s">
        <v>5452</v>
      </c>
      <c r="D1329" s="63" t="s">
        <v>6021</v>
      </c>
      <c r="E1329" s="137">
        <v>46236</v>
      </c>
      <c r="F1329" s="63" t="str">
        <f t="shared" si="155"/>
        <v>Aug</v>
      </c>
      <c r="G1329" s="63">
        <v>2026</v>
      </c>
      <c r="H1329" s="63" t="s">
        <v>39</v>
      </c>
      <c r="I1329" s="9" t="str">
        <f>_xlfn.XLOOKUP(H1329,[1]Heads!A:A,[1]Heads!B:B)</f>
        <v>Other IPC</v>
      </c>
      <c r="J1329" s="9" t="str">
        <f>_xlfn.XLOOKUP(I1329,[1]Heads!B:B,[1]Heads!C:C)</f>
        <v>IPC</v>
      </c>
      <c r="K1329" s="75"/>
      <c r="L1329" s="9"/>
      <c r="M1329" s="75"/>
      <c r="N1329" s="96" t="s">
        <v>3196</v>
      </c>
      <c r="O1329" s="9"/>
      <c r="P1329" s="75"/>
      <c r="Q1329" s="9"/>
      <c r="R1329" s="104" t="s">
        <v>50</v>
      </c>
      <c r="S1329" s="104" t="s">
        <v>141</v>
      </c>
      <c r="T1329" s="98"/>
      <c r="U1329" s="9" t="s">
        <v>6022</v>
      </c>
      <c r="V1329" s="9" t="s">
        <v>34</v>
      </c>
      <c r="W1329" s="9">
        <f t="shared" ca="1" si="149"/>
        <v>75</v>
      </c>
      <c r="X1329" s="9" t="str">
        <f t="shared" ca="1" si="150"/>
        <v>Above 60 Days</v>
      </c>
      <c r="Y1329" s="9" t="str">
        <f t="shared" ca="1" si="156"/>
        <v/>
      </c>
      <c r="Z1329" s="9" t="str">
        <f t="shared" ca="1" si="157"/>
        <v/>
      </c>
      <c r="AA1329" s="9"/>
      <c r="AB1329" s="123" t="str">
        <f t="shared" si="147"/>
        <v>Etcherla,'167/2026'</v>
      </c>
      <c r="AC1329" s="97" t="str">
        <f t="shared" ca="1" si="158"/>
        <v>Above 60 Days</v>
      </c>
    </row>
    <row r="1330" spans="1:29" ht="25.5" customHeight="1" x14ac:dyDescent="0.25">
      <c r="A1330" s="96">
        <v>1329</v>
      </c>
      <c r="B1330" s="123" t="s">
        <v>90</v>
      </c>
      <c r="C1330" s="136" t="s">
        <v>3900</v>
      </c>
      <c r="D1330" s="63" t="s">
        <v>6023</v>
      </c>
      <c r="E1330" s="137">
        <v>46236</v>
      </c>
      <c r="F1330" s="63" t="str">
        <f t="shared" si="155"/>
        <v>Aug</v>
      </c>
      <c r="G1330" s="63">
        <v>2026</v>
      </c>
      <c r="H1330" s="63" t="s">
        <v>39</v>
      </c>
      <c r="I1330" s="9" t="str">
        <f>_xlfn.XLOOKUP(H1330,[1]Heads!A:A,[1]Heads!B:B)</f>
        <v>Other IPC</v>
      </c>
      <c r="J1330" s="9" t="str">
        <f>_xlfn.XLOOKUP(I1330,[1]Heads!B:B,[1]Heads!C:C)</f>
        <v>IPC</v>
      </c>
      <c r="K1330" s="75"/>
      <c r="L1330" s="9"/>
      <c r="M1330" s="75"/>
      <c r="N1330" s="96" t="s">
        <v>3196</v>
      </c>
      <c r="O1330" s="9"/>
      <c r="P1330" s="75"/>
      <c r="Q1330" s="9"/>
      <c r="R1330" s="104" t="s">
        <v>40</v>
      </c>
      <c r="S1330" s="104" t="s">
        <v>40</v>
      </c>
      <c r="T1330" s="98"/>
      <c r="U1330" s="9" t="s">
        <v>6024</v>
      </c>
      <c r="V1330" s="9" t="s">
        <v>34</v>
      </c>
      <c r="W1330" s="9">
        <f t="shared" ca="1" si="149"/>
        <v>75</v>
      </c>
      <c r="X1330" s="9" t="str">
        <f t="shared" ca="1" si="150"/>
        <v>Above 60 Days</v>
      </c>
      <c r="Y1330" s="9" t="str">
        <f t="shared" ca="1" si="156"/>
        <v/>
      </c>
      <c r="Z1330" s="9" t="str">
        <f t="shared" ca="1" si="157"/>
        <v/>
      </c>
      <c r="AA1330" s="9"/>
      <c r="AB1330" s="123" t="str">
        <f t="shared" si="147"/>
        <v>J.R.Puram,'156/2026'</v>
      </c>
      <c r="AC1330" s="97" t="str">
        <f t="shared" ca="1" si="158"/>
        <v>Above 60 Days</v>
      </c>
    </row>
    <row r="1331" spans="1:29" ht="25.5" customHeight="1" x14ac:dyDescent="0.25">
      <c r="A1331" s="96">
        <v>1330</v>
      </c>
      <c r="B1331" s="123" t="s">
        <v>74</v>
      </c>
      <c r="C1331" s="136" t="s">
        <v>3900</v>
      </c>
      <c r="D1331" s="63" t="s">
        <v>1315</v>
      </c>
      <c r="E1331" s="137">
        <v>46236</v>
      </c>
      <c r="F1331" s="63" t="str">
        <f t="shared" si="155"/>
        <v>Aug</v>
      </c>
      <c r="G1331" s="63">
        <v>2026</v>
      </c>
      <c r="H1331" s="63" t="s">
        <v>70</v>
      </c>
      <c r="I1331" s="9" t="str">
        <f>_xlfn.XLOOKUP(H1331,[1]Heads!A:A,[1]Heads!B:B)</f>
        <v>174 CrPC</v>
      </c>
      <c r="J1331" s="9" t="str">
        <f>_xlfn.XLOOKUP(I1331,[1]Heads!B:B,[1]Heads!C:C)</f>
        <v>174 CrPC</v>
      </c>
      <c r="K1331" s="75"/>
      <c r="L1331" s="9"/>
      <c r="M1331" s="75"/>
      <c r="N1331" s="96" t="s">
        <v>3196</v>
      </c>
      <c r="O1331" s="9"/>
      <c r="P1331" s="75"/>
      <c r="Q1331" s="9"/>
      <c r="R1331" s="104" t="s">
        <v>173</v>
      </c>
      <c r="S1331" s="104" t="s">
        <v>173</v>
      </c>
      <c r="T1331" s="98">
        <v>46239</v>
      </c>
      <c r="U1331" s="9" t="s">
        <v>6025</v>
      </c>
      <c r="V1331" s="9" t="s">
        <v>34</v>
      </c>
      <c r="W1331" s="9">
        <f t="shared" ca="1" si="149"/>
        <v>75</v>
      </c>
      <c r="X1331" s="9" t="str">
        <f t="shared" ca="1" si="150"/>
        <v>Above 60 Days</v>
      </c>
      <c r="Y1331" s="9">
        <f t="shared" ca="1" si="156"/>
        <v>72</v>
      </c>
      <c r="Z1331" s="9" t="str">
        <f t="shared" ca="1" si="157"/>
        <v>Above 60 Days</v>
      </c>
      <c r="AA1331" s="9"/>
      <c r="AB1331" s="123" t="str">
        <f t="shared" si="147"/>
        <v>Srikakulam Rural,'156/2026'</v>
      </c>
      <c r="AC1331" s="97" t="str">
        <f t="shared" ca="1" si="158"/>
        <v>Above 60 Days</v>
      </c>
    </row>
    <row r="1332" spans="1:29" ht="25.5" customHeight="1" x14ac:dyDescent="0.25">
      <c r="A1332" s="96">
        <v>1331</v>
      </c>
      <c r="B1332" s="123" t="s">
        <v>69</v>
      </c>
      <c r="C1332" s="136" t="s">
        <v>3087</v>
      </c>
      <c r="D1332" s="63" t="s">
        <v>6026</v>
      </c>
      <c r="E1332" s="137">
        <v>46236</v>
      </c>
      <c r="F1332" s="63" t="str">
        <f t="shared" si="155"/>
        <v>Aug</v>
      </c>
      <c r="G1332" s="63">
        <v>2026</v>
      </c>
      <c r="H1332" s="63" t="s">
        <v>39</v>
      </c>
      <c r="I1332" s="9" t="str">
        <f>_xlfn.XLOOKUP(H1332,[1]Heads!A:A,[1]Heads!B:B)</f>
        <v>Other IPC</v>
      </c>
      <c r="J1332" s="9" t="str">
        <f>_xlfn.XLOOKUP(I1332,[1]Heads!B:B,[1]Heads!C:C)</f>
        <v>IPC</v>
      </c>
      <c r="K1332" s="75"/>
      <c r="L1332" s="9"/>
      <c r="M1332" s="75"/>
      <c r="N1332" s="96" t="s">
        <v>3196</v>
      </c>
      <c r="O1332" s="9"/>
      <c r="P1332" s="75"/>
      <c r="Q1332" s="9"/>
      <c r="R1332" s="104" t="s">
        <v>141</v>
      </c>
      <c r="S1332" s="104" t="s">
        <v>141</v>
      </c>
      <c r="T1332" s="98"/>
      <c r="U1332" s="9" t="s">
        <v>6027</v>
      </c>
      <c r="V1332" s="9" t="s">
        <v>34</v>
      </c>
      <c r="W1332" s="9">
        <f t="shared" ca="1" si="149"/>
        <v>75</v>
      </c>
      <c r="X1332" s="9" t="str">
        <f t="shared" ca="1" si="150"/>
        <v>Above 60 Days</v>
      </c>
      <c r="Y1332" s="9" t="str">
        <f t="shared" ca="1" si="156"/>
        <v/>
      </c>
      <c r="Z1332" s="9" t="str">
        <f t="shared" ca="1" si="157"/>
        <v/>
      </c>
      <c r="AA1332" s="9"/>
      <c r="AB1332" s="123" t="str">
        <f t="shared" si="147"/>
        <v>Gara,'79/2026'</v>
      </c>
      <c r="AC1332" s="97" t="str">
        <f t="shared" ca="1" si="158"/>
        <v>Above 60 Days</v>
      </c>
    </row>
    <row r="1333" spans="1:29" ht="25.5" customHeight="1" x14ac:dyDescent="0.25">
      <c r="A1333" s="96">
        <v>1332</v>
      </c>
      <c r="B1333" s="123" t="s">
        <v>79</v>
      </c>
      <c r="C1333" s="136" t="s">
        <v>3282</v>
      </c>
      <c r="D1333" s="63" t="s">
        <v>1315</v>
      </c>
      <c r="E1333" s="137">
        <v>46236</v>
      </c>
      <c r="F1333" s="63" t="str">
        <f t="shared" si="155"/>
        <v>Aug</v>
      </c>
      <c r="G1333" s="63">
        <v>2026</v>
      </c>
      <c r="H1333" s="63" t="s">
        <v>70</v>
      </c>
      <c r="I1333" s="9" t="str">
        <f>_xlfn.XLOOKUP(H1333,[1]Heads!A:A,[1]Heads!B:B)</f>
        <v>174 CrPC</v>
      </c>
      <c r="J1333" s="9" t="str">
        <f>_xlfn.XLOOKUP(I1333,[1]Heads!B:B,[1]Heads!C:C)</f>
        <v>174 CrPC</v>
      </c>
      <c r="K1333" s="75"/>
      <c r="L1333" s="9"/>
      <c r="M1333" s="75"/>
      <c r="N1333" s="96" t="s">
        <v>3196</v>
      </c>
      <c r="O1333" s="9"/>
      <c r="P1333" s="75"/>
      <c r="Q1333" s="9"/>
      <c r="R1333" s="104" t="s">
        <v>173</v>
      </c>
      <c r="S1333" s="104" t="s">
        <v>168</v>
      </c>
      <c r="T1333" s="98"/>
      <c r="U1333" s="9" t="s">
        <v>6028</v>
      </c>
      <c r="V1333" s="9" t="s">
        <v>34</v>
      </c>
      <c r="W1333" s="9">
        <f t="shared" ca="1" si="149"/>
        <v>75</v>
      </c>
      <c r="X1333" s="9" t="str">
        <f t="shared" ca="1" si="150"/>
        <v>Above 60 Days</v>
      </c>
      <c r="Y1333" s="9" t="str">
        <f t="shared" ca="1" si="156"/>
        <v/>
      </c>
      <c r="Z1333" s="9" t="str">
        <f t="shared" ca="1" si="157"/>
        <v/>
      </c>
      <c r="AA1333" s="9"/>
      <c r="AB1333" s="123" t="str">
        <f t="shared" si="147"/>
        <v>Polaki,'106/2026'</v>
      </c>
      <c r="AC1333" s="97" t="str">
        <f t="shared" ca="1" si="158"/>
        <v>Above 60 Days</v>
      </c>
    </row>
    <row r="1334" spans="1:29" ht="25.5" customHeight="1" x14ac:dyDescent="0.25">
      <c r="A1334" s="96">
        <v>1333</v>
      </c>
      <c r="B1334" s="123" t="s">
        <v>74</v>
      </c>
      <c r="C1334" s="136" t="s">
        <v>3890</v>
      </c>
      <c r="D1334" s="63" t="s">
        <v>6029</v>
      </c>
      <c r="E1334" s="137">
        <v>46236</v>
      </c>
      <c r="F1334" s="63" t="str">
        <f t="shared" si="155"/>
        <v>Aug</v>
      </c>
      <c r="G1334" s="63">
        <v>2026</v>
      </c>
      <c r="H1334" s="63" t="s">
        <v>39</v>
      </c>
      <c r="I1334" s="9" t="str">
        <f>_xlfn.XLOOKUP(H1334,[1]Heads!A:A,[1]Heads!B:B)</f>
        <v>Other IPC</v>
      </c>
      <c r="J1334" s="9" t="str">
        <f>_xlfn.XLOOKUP(I1334,[1]Heads!B:B,[1]Heads!C:C)</f>
        <v>IPC</v>
      </c>
      <c r="K1334" s="75"/>
      <c r="L1334" s="9"/>
      <c r="M1334" s="75"/>
      <c r="N1334" s="96" t="s">
        <v>3196</v>
      </c>
      <c r="O1334" s="9"/>
      <c r="P1334" s="75"/>
      <c r="Q1334" s="9"/>
      <c r="R1334" s="104" t="s">
        <v>50</v>
      </c>
      <c r="S1334" s="104" t="s">
        <v>137</v>
      </c>
      <c r="T1334" s="98">
        <v>46304</v>
      </c>
      <c r="U1334" s="9" t="s">
        <v>6030</v>
      </c>
      <c r="V1334" s="9" t="s">
        <v>34</v>
      </c>
      <c r="W1334" s="9">
        <f t="shared" ca="1" si="149"/>
        <v>75</v>
      </c>
      <c r="X1334" s="9" t="str">
        <f t="shared" ca="1" si="150"/>
        <v>Above 60 Days</v>
      </c>
      <c r="Y1334" s="9">
        <f t="shared" ca="1" si="156"/>
        <v>7</v>
      </c>
      <c r="Z1334" s="9" t="str">
        <f t="shared" ca="1" si="157"/>
        <v>Below 45 Days</v>
      </c>
      <c r="AA1334" s="9"/>
      <c r="AB1334" s="123" t="str">
        <f t="shared" si="147"/>
        <v>Srikakulam Rural,'155/2026'</v>
      </c>
      <c r="AC1334" s="97" t="str">
        <f t="shared" ca="1" si="158"/>
        <v>Above 60 Days</v>
      </c>
    </row>
    <row r="1335" spans="1:29" ht="25.5" customHeight="1" x14ac:dyDescent="0.25">
      <c r="A1335" s="96">
        <v>1334</v>
      </c>
      <c r="B1335" s="123" t="s">
        <v>90</v>
      </c>
      <c r="C1335" s="136" t="s">
        <v>3908</v>
      </c>
      <c r="D1335" s="63" t="s">
        <v>1016</v>
      </c>
      <c r="E1335" s="137">
        <v>46237</v>
      </c>
      <c r="F1335" s="63" t="str">
        <f t="shared" si="155"/>
        <v>Aug</v>
      </c>
      <c r="G1335" s="63">
        <v>2026</v>
      </c>
      <c r="H1335" s="63" t="s">
        <v>48</v>
      </c>
      <c r="I1335" s="9" t="str">
        <f>_xlfn.XLOOKUP(H1335,[1]Heads!A:A,[1]Heads!B:B)</f>
        <v>Property Offences</v>
      </c>
      <c r="J1335" s="9" t="str">
        <f>_xlfn.XLOOKUP(I1335,[1]Heads!B:B,[1]Heads!C:C)</f>
        <v>IPC</v>
      </c>
      <c r="K1335" s="75"/>
      <c r="L1335" s="9"/>
      <c r="M1335" s="75"/>
      <c r="N1335" s="96" t="s">
        <v>3196</v>
      </c>
      <c r="O1335" s="9"/>
      <c r="P1335" s="75"/>
      <c r="Q1335" s="9"/>
      <c r="R1335" s="104" t="s">
        <v>112</v>
      </c>
      <c r="S1335" s="104" t="s">
        <v>112</v>
      </c>
      <c r="T1335" s="98"/>
      <c r="U1335" s="9" t="s">
        <v>6031</v>
      </c>
      <c r="V1335" s="9" t="s">
        <v>34</v>
      </c>
      <c r="W1335" s="9">
        <f t="shared" ca="1" si="149"/>
        <v>74</v>
      </c>
      <c r="X1335" s="9" t="str">
        <f t="shared" ca="1" si="150"/>
        <v>Above 60 Days</v>
      </c>
      <c r="Y1335" s="9" t="str">
        <f t="shared" ca="1" si="156"/>
        <v/>
      </c>
      <c r="Z1335" s="9" t="str">
        <f t="shared" ca="1" si="157"/>
        <v/>
      </c>
      <c r="AA1335" s="9"/>
      <c r="AB1335" s="123" t="str">
        <f t="shared" ref="AB1335:AB1398" si="159">B1335&amp;","&amp;C1335</f>
        <v>J.R.Puram,'157/2026'</v>
      </c>
      <c r="AC1335" s="97" t="str">
        <f t="shared" ca="1" si="158"/>
        <v>Above 60 Days</v>
      </c>
    </row>
    <row r="1336" spans="1:29" ht="25.5" customHeight="1" x14ac:dyDescent="0.25">
      <c r="A1336" s="96">
        <v>1335</v>
      </c>
      <c r="B1336" s="123" t="s">
        <v>114</v>
      </c>
      <c r="C1336" s="136" t="s">
        <v>3482</v>
      </c>
      <c r="D1336" s="63" t="s">
        <v>227</v>
      </c>
      <c r="E1336" s="137">
        <v>46238</v>
      </c>
      <c r="F1336" s="63" t="str">
        <f t="shared" ref="F1336:F1355" si="160">TEXT(E1336,"mmm")</f>
        <v>Aug</v>
      </c>
      <c r="G1336" s="63">
        <v>2026</v>
      </c>
      <c r="H1336" s="63" t="s">
        <v>59</v>
      </c>
      <c r="I1336" s="9" t="str">
        <f>_xlfn.XLOOKUP(H1336,[1]Heads!A:A,[1]Heads!B:B)</f>
        <v>Missing Cases</v>
      </c>
      <c r="J1336" s="9" t="str">
        <f>_xlfn.XLOOKUP(I1336,[1]Heads!B:B,[1]Heads!C:C)</f>
        <v>Missing</v>
      </c>
      <c r="K1336" s="75"/>
      <c r="L1336" s="9"/>
      <c r="M1336" s="75"/>
      <c r="N1336" s="96" t="s">
        <v>3196</v>
      </c>
      <c r="O1336" s="9"/>
      <c r="P1336" s="75"/>
      <c r="Q1336" s="9"/>
      <c r="R1336" s="104" t="s">
        <v>112</v>
      </c>
      <c r="S1336" s="104" t="s">
        <v>112</v>
      </c>
      <c r="T1336" s="98"/>
      <c r="U1336" s="9" t="s">
        <v>6046</v>
      </c>
      <c r="V1336" s="9" t="s">
        <v>34</v>
      </c>
      <c r="W1336" s="9">
        <f t="shared" ca="1" si="149"/>
        <v>73</v>
      </c>
      <c r="X1336" s="9" t="str">
        <f t="shared" ca="1" si="150"/>
        <v>Above 60 Days</v>
      </c>
      <c r="Y1336" s="9" t="str">
        <f t="shared" ca="1" si="156"/>
        <v/>
      </c>
      <c r="Z1336" s="9" t="str">
        <f t="shared" ca="1" si="157"/>
        <v/>
      </c>
      <c r="AA1336" s="9"/>
      <c r="AB1336" s="123" t="str">
        <f t="shared" si="159"/>
        <v>Mandasa,'123/2026'</v>
      </c>
      <c r="AC1336" s="97" t="str">
        <f t="shared" ca="1" si="158"/>
        <v>Above 60 Days</v>
      </c>
    </row>
    <row r="1337" spans="1:29" ht="25.5" customHeight="1" x14ac:dyDescent="0.25">
      <c r="A1337" s="96">
        <v>1336</v>
      </c>
      <c r="B1337" s="123" t="s">
        <v>104</v>
      </c>
      <c r="C1337" s="136" t="s">
        <v>3282</v>
      </c>
      <c r="D1337" s="63" t="s">
        <v>1315</v>
      </c>
      <c r="E1337" s="137">
        <v>46238</v>
      </c>
      <c r="F1337" s="63" t="str">
        <f t="shared" si="160"/>
        <v>Aug</v>
      </c>
      <c r="G1337" s="63">
        <v>2026</v>
      </c>
      <c r="H1337" s="63" t="s">
        <v>70</v>
      </c>
      <c r="I1337" s="9" t="str">
        <f>_xlfn.XLOOKUP(H1337,[1]Heads!A:A,[1]Heads!B:B)</f>
        <v>174 CrPC</v>
      </c>
      <c r="J1337" s="9" t="str">
        <f>_xlfn.XLOOKUP(I1337,[1]Heads!B:B,[1]Heads!C:C)</f>
        <v>174 CrPC</v>
      </c>
      <c r="K1337" s="75"/>
      <c r="L1337" s="9"/>
      <c r="M1337" s="75"/>
      <c r="N1337" s="96" t="s">
        <v>3196</v>
      </c>
      <c r="O1337" s="9"/>
      <c r="P1337" s="75"/>
      <c r="Q1337" s="9"/>
      <c r="R1337" s="104" t="s">
        <v>173</v>
      </c>
      <c r="S1337" s="104" t="s">
        <v>142</v>
      </c>
      <c r="T1337" s="98"/>
      <c r="U1337" s="9" t="s">
        <v>6049</v>
      </c>
      <c r="V1337" s="9" t="s">
        <v>34</v>
      </c>
      <c r="W1337" s="9">
        <f t="shared" ca="1" si="149"/>
        <v>73</v>
      </c>
      <c r="X1337" s="9" t="str">
        <f t="shared" ca="1" si="150"/>
        <v>Above 60 Days</v>
      </c>
      <c r="Y1337" s="9" t="str">
        <f t="shared" ca="1" si="156"/>
        <v/>
      </c>
      <c r="Z1337" s="9" t="str">
        <f t="shared" ca="1" si="157"/>
        <v/>
      </c>
      <c r="AA1337" s="9"/>
      <c r="AB1337" s="123" t="str">
        <f t="shared" si="159"/>
        <v>Laveru,'106/2026'</v>
      </c>
      <c r="AC1337" s="97" t="str">
        <f t="shared" ca="1" si="158"/>
        <v>Above 60 Days</v>
      </c>
    </row>
    <row r="1338" spans="1:29" ht="25.5" customHeight="1" x14ac:dyDescent="0.25">
      <c r="A1338" s="96">
        <v>1337</v>
      </c>
      <c r="B1338" s="123" t="s">
        <v>61</v>
      </c>
      <c r="C1338" s="136" t="s">
        <v>3086</v>
      </c>
      <c r="D1338" s="63" t="s">
        <v>1315</v>
      </c>
      <c r="E1338" s="137">
        <v>46238</v>
      </c>
      <c r="F1338" s="63" t="str">
        <f t="shared" si="160"/>
        <v>Aug</v>
      </c>
      <c r="G1338" s="63">
        <v>2026</v>
      </c>
      <c r="H1338" s="63" t="s">
        <v>70</v>
      </c>
      <c r="I1338" s="9" t="str">
        <f>_xlfn.XLOOKUP(H1338,[1]Heads!A:A,[1]Heads!B:B)</f>
        <v>174 CrPC</v>
      </c>
      <c r="J1338" s="9" t="str">
        <f>_xlfn.XLOOKUP(I1338,[1]Heads!B:B,[1]Heads!C:C)</f>
        <v>174 CrPC</v>
      </c>
      <c r="K1338" s="75"/>
      <c r="L1338" s="9"/>
      <c r="M1338" s="75"/>
      <c r="N1338" s="96" t="s">
        <v>3196</v>
      </c>
      <c r="O1338" s="9"/>
      <c r="P1338" s="75"/>
      <c r="Q1338" s="9"/>
      <c r="R1338" s="104" t="s">
        <v>173</v>
      </c>
      <c r="S1338" s="104" t="s">
        <v>173</v>
      </c>
      <c r="T1338" s="98">
        <v>46248</v>
      </c>
      <c r="U1338" s="9" t="s">
        <v>6050</v>
      </c>
      <c r="V1338" s="9" t="s">
        <v>34</v>
      </c>
      <c r="W1338" s="9">
        <f t="shared" ca="1" si="149"/>
        <v>73</v>
      </c>
      <c r="X1338" s="9" t="str">
        <f t="shared" ca="1" si="150"/>
        <v>Above 60 Days</v>
      </c>
      <c r="Y1338" s="9">
        <f t="shared" ref="Y1338:Y1355" ca="1" si="161">IF(T1338&lt;&gt;"",DATEDIF(T1338,TODAY(),"D"),"")</f>
        <v>63</v>
      </c>
      <c r="Z1338" s="9" t="str">
        <f t="shared" ref="Z1338:Z1355" ca="1" si="162">IF(Y1338&lt;&gt;"",IF(Y1338&gt;365,"Above 1 Year",IF(AND(Y1338&lt;=365,Y1338&gt;180),"Above 6 Months",IF(AND(Y1338&lt;=180,Y1338&gt;90),"Above 3 Months",IF(AND(Y1338&lt;=90,Y1338&gt;60),"Above 60 Days",IF(AND(Y1338&lt;=60,Y1338&gt;45),"45 to 60 Days","Below 45 Days"))))),"")</f>
        <v>Above 60 Days</v>
      </c>
      <c r="AA1338" s="9"/>
      <c r="AB1338" s="123" t="str">
        <f t="shared" si="159"/>
        <v>Srikakulam I Town,'76/2026'</v>
      </c>
      <c r="AC1338" s="97" t="str">
        <f t="shared" ca="1" si="158"/>
        <v>Above 60 Days</v>
      </c>
    </row>
    <row r="1339" spans="1:29" ht="25.5" customHeight="1" x14ac:dyDescent="0.25">
      <c r="A1339" s="96">
        <v>1338</v>
      </c>
      <c r="B1339" s="123" t="s">
        <v>28</v>
      </c>
      <c r="C1339" s="136" t="s">
        <v>3277</v>
      </c>
      <c r="D1339" s="63" t="s">
        <v>6052</v>
      </c>
      <c r="E1339" s="137">
        <v>46238</v>
      </c>
      <c r="F1339" s="63" t="str">
        <f t="shared" si="160"/>
        <v>Aug</v>
      </c>
      <c r="G1339" s="63">
        <v>2026</v>
      </c>
      <c r="H1339" s="63" t="s">
        <v>39</v>
      </c>
      <c r="I1339" s="9" t="str">
        <f>_xlfn.XLOOKUP(H1339,[1]Heads!A:A,[1]Heads!B:B)</f>
        <v>Other IPC</v>
      </c>
      <c r="J1339" s="9" t="str">
        <f>_xlfn.XLOOKUP(I1339,[1]Heads!B:B,[1]Heads!C:C)</f>
        <v>IPC</v>
      </c>
      <c r="K1339" s="75"/>
      <c r="L1339" s="9"/>
      <c r="M1339" s="75"/>
      <c r="N1339" s="96" t="s">
        <v>3196</v>
      </c>
      <c r="O1339" s="9"/>
      <c r="P1339" s="75"/>
      <c r="Q1339" s="9"/>
      <c r="R1339" s="104" t="s">
        <v>139</v>
      </c>
      <c r="S1339" s="104" t="s">
        <v>139</v>
      </c>
      <c r="T1339" s="98">
        <v>46251</v>
      </c>
      <c r="U1339" s="9" t="s">
        <v>6053</v>
      </c>
      <c r="V1339" s="9" t="s">
        <v>34</v>
      </c>
      <c r="W1339" s="9">
        <f t="shared" ca="1" si="149"/>
        <v>73</v>
      </c>
      <c r="X1339" s="9" t="str">
        <f t="shared" ca="1" si="150"/>
        <v>Above 60 Days</v>
      </c>
      <c r="Y1339" s="9">
        <f t="shared" ca="1" si="161"/>
        <v>60</v>
      </c>
      <c r="Z1339" s="9" t="str">
        <f t="shared" ca="1" si="162"/>
        <v>45 to 60 Days</v>
      </c>
      <c r="AA1339" s="9"/>
      <c r="AB1339" s="123" t="str">
        <f t="shared" si="159"/>
        <v>Srikakulam II Town,'108/2026'</v>
      </c>
      <c r="AC1339" s="97" t="str">
        <f t="shared" ref="AC1339:AC1355" ca="1" si="163">IF(S1339="SC/PRC/CC No. Awaited","",X1339)</f>
        <v>Above 60 Days</v>
      </c>
    </row>
    <row r="1340" spans="1:29" ht="25.5" customHeight="1" x14ac:dyDescent="0.25">
      <c r="A1340" s="96">
        <v>1339</v>
      </c>
      <c r="B1340" s="123" t="s">
        <v>114</v>
      </c>
      <c r="C1340" s="136" t="s">
        <v>3532</v>
      </c>
      <c r="D1340" s="63" t="s">
        <v>2556</v>
      </c>
      <c r="E1340" s="137">
        <v>46240</v>
      </c>
      <c r="F1340" s="63" t="str">
        <f t="shared" si="160"/>
        <v>Aug</v>
      </c>
      <c r="G1340" s="63">
        <v>2026</v>
      </c>
      <c r="H1340" s="63" t="s">
        <v>91</v>
      </c>
      <c r="I1340" s="9" t="str">
        <f>_xlfn.XLOOKUP(H1340,[1]Heads!A:A,[1]Heads!B:B)</f>
        <v>Bodily Offiences</v>
      </c>
      <c r="J1340" s="9" t="str">
        <f>_xlfn.XLOOKUP(I1340,[1]Heads!B:B,[1]Heads!C:C)</f>
        <v>IPC</v>
      </c>
      <c r="K1340" s="75"/>
      <c r="L1340" s="9"/>
      <c r="M1340" s="75"/>
      <c r="N1340" s="96" t="s">
        <v>3196</v>
      </c>
      <c r="O1340" s="9"/>
      <c r="P1340" s="75"/>
      <c r="Q1340" s="9"/>
      <c r="R1340" s="104" t="s">
        <v>141</v>
      </c>
      <c r="S1340" s="104" t="s">
        <v>141</v>
      </c>
      <c r="T1340" s="98"/>
      <c r="U1340" s="9" t="s">
        <v>6065</v>
      </c>
      <c r="V1340" s="9" t="s">
        <v>34</v>
      </c>
      <c r="W1340" s="9">
        <f t="shared" ca="1" si="149"/>
        <v>71</v>
      </c>
      <c r="X1340" s="9" t="str">
        <f t="shared" ca="1" si="150"/>
        <v>Above 60 Days</v>
      </c>
      <c r="Y1340" s="9" t="str">
        <f t="shared" ca="1" si="161"/>
        <v/>
      </c>
      <c r="Z1340" s="9" t="str">
        <f t="shared" ca="1" si="162"/>
        <v/>
      </c>
      <c r="AA1340" s="9"/>
      <c r="AB1340" s="123" t="str">
        <f t="shared" si="159"/>
        <v>Mandasa,'125/2026'</v>
      </c>
      <c r="AC1340" s="97" t="str">
        <f t="shared" ca="1" si="163"/>
        <v>Above 60 Days</v>
      </c>
    </row>
    <row r="1341" spans="1:29" ht="25.5" customHeight="1" x14ac:dyDescent="0.25">
      <c r="A1341" s="96">
        <v>1340</v>
      </c>
      <c r="B1341" s="123" t="s">
        <v>73</v>
      </c>
      <c r="C1341" s="136" t="s">
        <v>3120</v>
      </c>
      <c r="D1341" s="63" t="s">
        <v>5488</v>
      </c>
      <c r="E1341" s="137">
        <v>46240</v>
      </c>
      <c r="F1341" s="63" t="str">
        <f t="shared" si="160"/>
        <v>Aug</v>
      </c>
      <c r="G1341" s="63">
        <v>2026</v>
      </c>
      <c r="H1341" s="63" t="s">
        <v>48</v>
      </c>
      <c r="I1341" s="9" t="str">
        <f>_xlfn.XLOOKUP(H1341,[1]Heads!A:A,[1]Heads!B:B)</f>
        <v>Property Offences</v>
      </c>
      <c r="J1341" s="9" t="str">
        <f>_xlfn.XLOOKUP(I1341,[1]Heads!B:B,[1]Heads!C:C)</f>
        <v>IPC</v>
      </c>
      <c r="K1341" s="75"/>
      <c r="L1341" s="9"/>
      <c r="M1341" s="75"/>
      <c r="N1341" s="96" t="s">
        <v>3196</v>
      </c>
      <c r="O1341" s="9"/>
      <c r="P1341" s="75"/>
      <c r="Q1341" s="9"/>
      <c r="R1341" s="104" t="s">
        <v>112</v>
      </c>
      <c r="S1341" s="104" t="s">
        <v>50</v>
      </c>
      <c r="T1341" s="98"/>
      <c r="U1341" s="9" t="s">
        <v>6066</v>
      </c>
      <c r="V1341" s="9" t="s">
        <v>34</v>
      </c>
      <c r="W1341" s="9">
        <f t="shared" ca="1" si="149"/>
        <v>71</v>
      </c>
      <c r="X1341" s="9" t="str">
        <f t="shared" ca="1" si="150"/>
        <v>Above 60 Days</v>
      </c>
      <c r="Y1341" s="9" t="str">
        <f t="shared" ca="1" si="161"/>
        <v/>
      </c>
      <c r="Z1341" s="9" t="str">
        <f t="shared" ca="1" si="162"/>
        <v/>
      </c>
      <c r="AA1341" s="9"/>
      <c r="AB1341" s="123" t="str">
        <f t="shared" si="159"/>
        <v>Kothuru,'91/2026'</v>
      </c>
      <c r="AC1341" s="97" t="str">
        <f t="shared" ca="1" si="163"/>
        <v>Above 60 Days</v>
      </c>
    </row>
    <row r="1342" spans="1:29" ht="25.5" customHeight="1" x14ac:dyDescent="0.25">
      <c r="A1342" s="96">
        <v>1341</v>
      </c>
      <c r="B1342" s="123" t="s">
        <v>64</v>
      </c>
      <c r="C1342" s="136" t="s">
        <v>3313</v>
      </c>
      <c r="D1342" s="63" t="s">
        <v>1027</v>
      </c>
      <c r="E1342" s="137">
        <v>46240</v>
      </c>
      <c r="F1342" s="63" t="str">
        <f t="shared" si="160"/>
        <v>Aug</v>
      </c>
      <c r="G1342" s="63">
        <v>2026</v>
      </c>
      <c r="H1342" s="63" t="s">
        <v>48</v>
      </c>
      <c r="I1342" s="9" t="str">
        <f>_xlfn.XLOOKUP(H1342,[1]Heads!A:A,[1]Heads!B:B)</f>
        <v>Property Offences</v>
      </c>
      <c r="J1342" s="9" t="str">
        <f>_xlfn.XLOOKUP(I1342,[1]Heads!B:B,[1]Heads!C:C)</f>
        <v>IPC</v>
      </c>
      <c r="K1342" s="75"/>
      <c r="L1342" s="9"/>
      <c r="M1342" s="75"/>
      <c r="N1342" s="96" t="s">
        <v>3196</v>
      </c>
      <c r="O1342" s="9"/>
      <c r="P1342" s="75"/>
      <c r="Q1342" s="9"/>
      <c r="R1342" s="104" t="s">
        <v>112</v>
      </c>
      <c r="S1342" s="104" t="s">
        <v>112</v>
      </c>
      <c r="T1342" s="98"/>
      <c r="U1342" s="9" t="s">
        <v>6067</v>
      </c>
      <c r="V1342" s="9" t="s">
        <v>34</v>
      </c>
      <c r="W1342" s="9">
        <f t="shared" ca="1" si="149"/>
        <v>71</v>
      </c>
      <c r="X1342" s="9" t="str">
        <f t="shared" ca="1" si="150"/>
        <v>Above 60 Days</v>
      </c>
      <c r="Y1342" s="9" t="str">
        <f t="shared" ca="1" si="161"/>
        <v/>
      </c>
      <c r="Z1342" s="9" t="str">
        <f t="shared" ca="1" si="162"/>
        <v/>
      </c>
      <c r="AA1342" s="9"/>
      <c r="AB1342" s="123" t="str">
        <f t="shared" si="159"/>
        <v>Ponduru,'109/2026'</v>
      </c>
      <c r="AC1342" s="97" t="str">
        <f t="shared" ca="1" si="163"/>
        <v>Above 60 Days</v>
      </c>
    </row>
    <row r="1343" spans="1:29" ht="25.5" customHeight="1" x14ac:dyDescent="0.25">
      <c r="A1343" s="96">
        <v>1342</v>
      </c>
      <c r="B1343" s="123" t="s">
        <v>89</v>
      </c>
      <c r="C1343" s="136" t="s">
        <v>3771</v>
      </c>
      <c r="D1343" s="63" t="s">
        <v>1474</v>
      </c>
      <c r="E1343" s="137">
        <v>46240</v>
      </c>
      <c r="F1343" s="63" t="str">
        <f t="shared" si="160"/>
        <v>Aug</v>
      </c>
      <c r="G1343" s="63">
        <v>2026</v>
      </c>
      <c r="H1343" s="63" t="s">
        <v>103</v>
      </c>
      <c r="I1343" s="9" t="str">
        <f>_xlfn.XLOOKUP(H1343,[1]Heads!A:A,[1]Heads!B:B)</f>
        <v>Property Offences</v>
      </c>
      <c r="J1343" s="9" t="str">
        <f>_xlfn.XLOOKUP(I1343,[1]Heads!B:B,[1]Heads!C:C)</f>
        <v>IPC</v>
      </c>
      <c r="K1343" s="75"/>
      <c r="L1343" s="9"/>
      <c r="M1343" s="75"/>
      <c r="N1343" s="96" t="s">
        <v>3196</v>
      </c>
      <c r="O1343" s="9"/>
      <c r="P1343" s="75"/>
      <c r="Q1343" s="9"/>
      <c r="R1343" s="104" t="s">
        <v>112</v>
      </c>
      <c r="S1343" s="104" t="s">
        <v>141</v>
      </c>
      <c r="T1343" s="98"/>
      <c r="U1343" s="9" t="s">
        <v>6073</v>
      </c>
      <c r="V1343" s="9" t="s">
        <v>34</v>
      </c>
      <c r="W1343" s="9">
        <f t="shared" ca="1" si="149"/>
        <v>71</v>
      </c>
      <c r="X1343" s="9" t="str">
        <f t="shared" ca="1" si="150"/>
        <v>Above 60 Days</v>
      </c>
      <c r="Y1343" s="9" t="str">
        <f t="shared" ca="1" si="161"/>
        <v/>
      </c>
      <c r="Z1343" s="9" t="str">
        <f t="shared" ca="1" si="162"/>
        <v/>
      </c>
      <c r="AA1343" s="9"/>
      <c r="AB1343" s="123" t="str">
        <f t="shared" si="159"/>
        <v>Kotabommali,'146/2026'</v>
      </c>
      <c r="AC1343" s="97" t="str">
        <f t="shared" ca="1" si="163"/>
        <v>Above 60 Days</v>
      </c>
    </row>
    <row r="1344" spans="1:29" ht="25.5" customHeight="1" x14ac:dyDescent="0.25">
      <c r="A1344" s="96">
        <v>1343</v>
      </c>
      <c r="B1344" s="123" t="s">
        <v>84</v>
      </c>
      <c r="C1344" s="136" t="s">
        <v>3086</v>
      </c>
      <c r="D1344" s="63" t="s">
        <v>1807</v>
      </c>
      <c r="E1344" s="137">
        <v>46241</v>
      </c>
      <c r="F1344" s="63" t="str">
        <f t="shared" si="160"/>
        <v>Aug</v>
      </c>
      <c r="G1344" s="63">
        <v>2026</v>
      </c>
      <c r="H1344" s="63" t="s">
        <v>85</v>
      </c>
      <c r="I1344" s="9" t="str">
        <f>_xlfn.XLOOKUP(H1344,[1]Heads!A:A,[1]Heads!B:B)</f>
        <v>Enforcement</v>
      </c>
      <c r="J1344" s="9" t="str">
        <f>_xlfn.XLOOKUP(I1344,[1]Heads!B:B,[1]Heads!C:C)</f>
        <v>Enforcement</v>
      </c>
      <c r="K1344" s="75"/>
      <c r="L1344" s="9"/>
      <c r="M1344" s="75"/>
      <c r="N1344" s="96" t="s">
        <v>3196</v>
      </c>
      <c r="O1344" s="9"/>
      <c r="P1344" s="75"/>
      <c r="Q1344" s="9"/>
      <c r="R1344" s="104" t="s">
        <v>174</v>
      </c>
      <c r="S1344" s="104" t="s">
        <v>174</v>
      </c>
      <c r="T1344" s="98">
        <v>46251</v>
      </c>
      <c r="U1344" s="9" t="s">
        <v>6077</v>
      </c>
      <c r="V1344" s="9" t="s">
        <v>34</v>
      </c>
      <c r="W1344" s="9">
        <f t="shared" ca="1" si="149"/>
        <v>70</v>
      </c>
      <c r="X1344" s="9" t="str">
        <f t="shared" ca="1" si="150"/>
        <v>Above 60 Days</v>
      </c>
      <c r="Y1344" s="9">
        <f t="shared" ca="1" si="161"/>
        <v>60</v>
      </c>
      <c r="Z1344" s="9" t="str">
        <f t="shared" ca="1" si="162"/>
        <v>45 to 60 Days</v>
      </c>
      <c r="AA1344" s="9"/>
      <c r="AB1344" s="123" t="str">
        <f t="shared" si="159"/>
        <v>Nandigam,'76/2026'</v>
      </c>
      <c r="AC1344" s="97" t="str">
        <f t="shared" ca="1" si="163"/>
        <v>Above 60 Days</v>
      </c>
    </row>
    <row r="1345" spans="1:29" ht="25.5" customHeight="1" x14ac:dyDescent="0.25">
      <c r="A1345" s="96">
        <v>1344</v>
      </c>
      <c r="B1345" s="123" t="s">
        <v>114</v>
      </c>
      <c r="C1345" s="136" t="s">
        <v>3535</v>
      </c>
      <c r="D1345" s="63" t="s">
        <v>1315</v>
      </c>
      <c r="E1345" s="137">
        <v>46241</v>
      </c>
      <c r="F1345" s="63" t="str">
        <f t="shared" si="160"/>
        <v>Aug</v>
      </c>
      <c r="G1345" s="63">
        <v>2026</v>
      </c>
      <c r="H1345" s="63" t="s">
        <v>70</v>
      </c>
      <c r="I1345" s="9" t="str">
        <f>_xlfn.XLOOKUP(H1345,[1]Heads!A:A,[1]Heads!B:B)</f>
        <v>174 CrPC</v>
      </c>
      <c r="J1345" s="9" t="str">
        <f>_xlfn.XLOOKUP(I1345,[1]Heads!B:B,[1]Heads!C:C)</f>
        <v>174 CrPC</v>
      </c>
      <c r="K1345" s="75"/>
      <c r="L1345" s="9"/>
      <c r="M1345" s="75"/>
      <c r="N1345" s="96" t="s">
        <v>3196</v>
      </c>
      <c r="O1345" s="9"/>
      <c r="P1345" s="75"/>
      <c r="Q1345" s="9"/>
      <c r="R1345" s="104" t="s">
        <v>168</v>
      </c>
      <c r="S1345" s="104" t="s">
        <v>173</v>
      </c>
      <c r="T1345" s="98">
        <v>46248</v>
      </c>
      <c r="U1345" s="9" t="s">
        <v>6082</v>
      </c>
      <c r="V1345" s="9" t="s">
        <v>34</v>
      </c>
      <c r="W1345" s="9">
        <f t="shared" ca="1" si="149"/>
        <v>70</v>
      </c>
      <c r="X1345" s="9" t="str">
        <f t="shared" ca="1" si="150"/>
        <v>Above 60 Days</v>
      </c>
      <c r="Y1345" s="9">
        <f t="shared" ca="1" si="161"/>
        <v>63</v>
      </c>
      <c r="Z1345" s="9" t="str">
        <f t="shared" ca="1" si="162"/>
        <v>Above 60 Days</v>
      </c>
      <c r="AA1345" s="9"/>
      <c r="AB1345" s="123" t="str">
        <f t="shared" si="159"/>
        <v>Mandasa,'126/2026'</v>
      </c>
      <c r="AC1345" s="97" t="str">
        <f t="shared" ca="1" si="163"/>
        <v>Above 60 Days</v>
      </c>
    </row>
    <row r="1346" spans="1:29" ht="25.5" customHeight="1" x14ac:dyDescent="0.25">
      <c r="A1346" s="96">
        <v>1345</v>
      </c>
      <c r="B1346" s="123" t="s">
        <v>66</v>
      </c>
      <c r="C1346" s="136" t="s">
        <v>3241</v>
      </c>
      <c r="D1346" s="63" t="s">
        <v>1027</v>
      </c>
      <c r="E1346" s="137">
        <v>46242</v>
      </c>
      <c r="F1346" s="63" t="str">
        <f t="shared" si="160"/>
        <v>Aug</v>
      </c>
      <c r="G1346" s="63">
        <v>2026</v>
      </c>
      <c r="H1346" s="63" t="s">
        <v>48</v>
      </c>
      <c r="I1346" s="9" t="str">
        <f>_xlfn.XLOOKUP(H1346,[1]Heads!A:A,[1]Heads!B:B)</f>
        <v>Property Offences</v>
      </c>
      <c r="J1346" s="9" t="str">
        <f>_xlfn.XLOOKUP(I1346,[1]Heads!B:B,[1]Heads!C:C)</f>
        <v>IPC</v>
      </c>
      <c r="K1346" s="75"/>
      <c r="L1346" s="9"/>
      <c r="M1346" s="75"/>
      <c r="N1346" s="96" t="s">
        <v>3196</v>
      </c>
      <c r="O1346" s="9"/>
      <c r="P1346" s="75"/>
      <c r="Q1346" s="9"/>
      <c r="R1346" s="104" t="s">
        <v>112</v>
      </c>
      <c r="S1346" s="104" t="s">
        <v>112</v>
      </c>
      <c r="T1346" s="98"/>
      <c r="U1346" s="9" t="s">
        <v>6086</v>
      </c>
      <c r="V1346" s="9" t="s">
        <v>34</v>
      </c>
      <c r="W1346" s="9">
        <f t="shared" ref="W1346:W1409" ca="1" si="164">IF(N1346="UI",DATEDIF(E1346,TODAY(),"D"),"")</f>
        <v>69</v>
      </c>
      <c r="X1346" s="9" t="str">
        <f t="shared" ref="X1346:X1409" ca="1" si="165">IF(N1346="UI",IF(W1346&gt;365,"Above 1 Year",IF(AND(W1346&lt;=365,W1346&gt;180),"Above 6 Months",IF(AND(W1346&lt;=180,W1346&gt;90),"Above 3 Months",IF(AND(W1346&lt;=90,W1346&gt;60),"Above 60 Days",IF(AND(W1346&lt;=60,W1346&gt;45),"45 to 60 Days","Below 45 Days"))))),"")</f>
        <v>Above 60 Days</v>
      </c>
      <c r="Y1346" s="9" t="str">
        <f t="shared" ca="1" si="161"/>
        <v/>
      </c>
      <c r="Z1346" s="9" t="str">
        <f t="shared" ca="1" si="162"/>
        <v/>
      </c>
      <c r="AA1346" s="9"/>
      <c r="AB1346" s="123" t="str">
        <f t="shared" si="159"/>
        <v>Itchapuram Rural,'80/2026'</v>
      </c>
      <c r="AC1346" s="97" t="str">
        <f t="shared" ca="1" si="163"/>
        <v>Above 60 Days</v>
      </c>
    </row>
    <row r="1347" spans="1:29" ht="25.5" customHeight="1" x14ac:dyDescent="0.25">
      <c r="A1347" s="96">
        <v>1346</v>
      </c>
      <c r="B1347" s="123" t="s">
        <v>68</v>
      </c>
      <c r="C1347" s="136" t="s">
        <v>6091</v>
      </c>
      <c r="D1347" s="63" t="s">
        <v>1315</v>
      </c>
      <c r="E1347" s="137">
        <v>46242</v>
      </c>
      <c r="F1347" s="63" t="str">
        <f t="shared" si="160"/>
        <v>Aug</v>
      </c>
      <c r="G1347" s="63">
        <v>2026</v>
      </c>
      <c r="H1347" s="63" t="s">
        <v>70</v>
      </c>
      <c r="I1347" s="9" t="str">
        <f>_xlfn.XLOOKUP(H1347,[1]Heads!A:A,[1]Heads!B:B)</f>
        <v>174 CrPC</v>
      </c>
      <c r="J1347" s="9" t="str">
        <f>_xlfn.XLOOKUP(I1347,[1]Heads!B:B,[1]Heads!C:C)</f>
        <v>174 CrPC</v>
      </c>
      <c r="K1347" s="75"/>
      <c r="L1347" s="9"/>
      <c r="M1347" s="75"/>
      <c r="N1347" s="96" t="s">
        <v>3196</v>
      </c>
      <c r="O1347" s="9"/>
      <c r="P1347" s="75"/>
      <c r="Q1347" s="9"/>
      <c r="R1347" s="104" t="s">
        <v>173</v>
      </c>
      <c r="S1347" s="104" t="s">
        <v>173</v>
      </c>
      <c r="T1347" s="98">
        <v>46251</v>
      </c>
      <c r="U1347" s="9" t="s">
        <v>6092</v>
      </c>
      <c r="V1347" s="9" t="s">
        <v>34</v>
      </c>
      <c r="W1347" s="9">
        <f t="shared" ca="1" si="164"/>
        <v>69</v>
      </c>
      <c r="X1347" s="9" t="str">
        <f t="shared" ca="1" si="165"/>
        <v>Above 60 Days</v>
      </c>
      <c r="Y1347" s="9">
        <f t="shared" ca="1" si="161"/>
        <v>60</v>
      </c>
      <c r="Z1347" s="9" t="str">
        <f t="shared" ca="1" si="162"/>
        <v>45 to 60 Days</v>
      </c>
      <c r="AA1347" s="9"/>
      <c r="AB1347" s="123" t="str">
        <f t="shared" si="159"/>
        <v>Kasibugga,'261/2026'</v>
      </c>
      <c r="AC1347" s="97" t="str">
        <f t="shared" ca="1" si="163"/>
        <v>Above 60 Days</v>
      </c>
    </row>
    <row r="1348" spans="1:29" ht="25.5" customHeight="1" x14ac:dyDescent="0.25">
      <c r="A1348" s="96">
        <v>1347</v>
      </c>
      <c r="B1348" s="123" t="s">
        <v>74</v>
      </c>
      <c r="C1348" s="136" t="s">
        <v>3932</v>
      </c>
      <c r="D1348" s="63" t="s">
        <v>1027</v>
      </c>
      <c r="E1348" s="137">
        <v>46242</v>
      </c>
      <c r="F1348" s="63" t="str">
        <f t="shared" si="160"/>
        <v>Aug</v>
      </c>
      <c r="G1348" s="63">
        <v>2026</v>
      </c>
      <c r="H1348" s="63" t="s">
        <v>48</v>
      </c>
      <c r="I1348" s="9" t="str">
        <f>_xlfn.XLOOKUP(H1348,[1]Heads!A:A,[1]Heads!B:B)</f>
        <v>Property Offences</v>
      </c>
      <c r="J1348" s="9" t="str">
        <f>_xlfn.XLOOKUP(I1348,[1]Heads!B:B,[1]Heads!C:C)</f>
        <v>IPC</v>
      </c>
      <c r="K1348" s="75"/>
      <c r="L1348" s="9"/>
      <c r="M1348" s="75"/>
      <c r="N1348" s="96" t="s">
        <v>3196</v>
      </c>
      <c r="O1348" s="9"/>
      <c r="P1348" s="75"/>
      <c r="Q1348" s="9"/>
      <c r="R1348" s="104" t="s">
        <v>112</v>
      </c>
      <c r="S1348" s="104" t="s">
        <v>112</v>
      </c>
      <c r="T1348" s="98"/>
      <c r="U1348" s="9" t="s">
        <v>6093</v>
      </c>
      <c r="V1348" s="9" t="s">
        <v>34</v>
      </c>
      <c r="W1348" s="9">
        <f t="shared" ca="1" si="164"/>
        <v>69</v>
      </c>
      <c r="X1348" s="9" t="str">
        <f t="shared" ca="1" si="165"/>
        <v>Above 60 Days</v>
      </c>
      <c r="Y1348" s="9" t="str">
        <f t="shared" ca="1" si="161"/>
        <v/>
      </c>
      <c r="Z1348" s="9" t="str">
        <f t="shared" ca="1" si="162"/>
        <v/>
      </c>
      <c r="AA1348" s="9"/>
      <c r="AB1348" s="123" t="str">
        <f t="shared" si="159"/>
        <v>Srikakulam Rural,'161/2026'</v>
      </c>
      <c r="AC1348" s="97" t="str">
        <f t="shared" ca="1" si="163"/>
        <v>Above 60 Days</v>
      </c>
    </row>
    <row r="1349" spans="1:29" ht="25.5" customHeight="1" x14ac:dyDescent="0.25">
      <c r="A1349" s="96">
        <v>1348</v>
      </c>
      <c r="B1349" s="123" t="s">
        <v>84</v>
      </c>
      <c r="C1349" s="136" t="s">
        <v>3099</v>
      </c>
      <c r="D1349" s="63" t="s">
        <v>1807</v>
      </c>
      <c r="E1349" s="137">
        <v>46242</v>
      </c>
      <c r="F1349" s="63" t="str">
        <f t="shared" si="160"/>
        <v>Aug</v>
      </c>
      <c r="G1349" s="63">
        <v>2026</v>
      </c>
      <c r="H1349" s="63" t="s">
        <v>85</v>
      </c>
      <c r="I1349" s="9" t="str">
        <f>_xlfn.XLOOKUP(H1349,[1]Heads!A:A,[1]Heads!B:B)</f>
        <v>Enforcement</v>
      </c>
      <c r="J1349" s="9" t="str">
        <f>_xlfn.XLOOKUP(I1349,[1]Heads!B:B,[1]Heads!C:C)</f>
        <v>Enforcement</v>
      </c>
      <c r="K1349" s="75"/>
      <c r="L1349" s="9"/>
      <c r="M1349" s="75"/>
      <c r="N1349" s="96" t="s">
        <v>3196</v>
      </c>
      <c r="O1349" s="9"/>
      <c r="P1349" s="75"/>
      <c r="Q1349" s="9"/>
      <c r="R1349" s="104" t="s">
        <v>174</v>
      </c>
      <c r="S1349" s="104" t="s">
        <v>174</v>
      </c>
      <c r="T1349" s="98">
        <v>46251</v>
      </c>
      <c r="U1349" s="9" t="s">
        <v>6097</v>
      </c>
      <c r="V1349" s="9" t="s">
        <v>34</v>
      </c>
      <c r="W1349" s="9">
        <f t="shared" ca="1" si="164"/>
        <v>69</v>
      </c>
      <c r="X1349" s="9" t="str">
        <f t="shared" ca="1" si="165"/>
        <v>Above 60 Days</v>
      </c>
      <c r="Y1349" s="9">
        <f t="shared" ca="1" si="161"/>
        <v>60</v>
      </c>
      <c r="Z1349" s="9" t="str">
        <f t="shared" ca="1" si="162"/>
        <v>45 to 60 Days</v>
      </c>
      <c r="AA1349" s="9"/>
      <c r="AB1349" s="123" t="str">
        <f t="shared" si="159"/>
        <v>Nandigam,'78/2026'</v>
      </c>
      <c r="AC1349" s="97" t="str">
        <f t="shared" ca="1" si="163"/>
        <v>Above 60 Days</v>
      </c>
    </row>
    <row r="1350" spans="1:29" ht="25.5" customHeight="1" x14ac:dyDescent="0.25">
      <c r="A1350" s="96">
        <v>1349</v>
      </c>
      <c r="B1350" s="123" t="s">
        <v>51</v>
      </c>
      <c r="C1350" s="136" t="s">
        <v>3691</v>
      </c>
      <c r="D1350" s="63" t="s">
        <v>1405</v>
      </c>
      <c r="E1350" s="137">
        <v>46242</v>
      </c>
      <c r="F1350" s="63" t="str">
        <f t="shared" si="160"/>
        <v>Aug</v>
      </c>
      <c r="G1350" s="63">
        <v>2026</v>
      </c>
      <c r="H1350" s="63" t="s">
        <v>71</v>
      </c>
      <c r="I1350" s="9" t="str">
        <f>_xlfn.XLOOKUP(H1350,[1]Heads!A:A,[1]Heads!B:B)</f>
        <v>Road Accidents</v>
      </c>
      <c r="J1350" s="9" t="str">
        <f>_xlfn.XLOOKUP(I1350,[1]Heads!B:B,[1]Heads!C:C)</f>
        <v>IPC</v>
      </c>
      <c r="K1350" s="75"/>
      <c r="L1350" s="9"/>
      <c r="M1350" s="75"/>
      <c r="N1350" s="96" t="s">
        <v>3196</v>
      </c>
      <c r="O1350" s="9"/>
      <c r="P1350" s="75"/>
      <c r="Q1350" s="9"/>
      <c r="R1350" s="104" t="s">
        <v>169</v>
      </c>
      <c r="S1350" s="104" t="s">
        <v>169</v>
      </c>
      <c r="T1350" s="98"/>
      <c r="U1350" s="9" t="s">
        <v>6098</v>
      </c>
      <c r="V1350" s="9" t="s">
        <v>34</v>
      </c>
      <c r="W1350" s="9">
        <f t="shared" ca="1" si="164"/>
        <v>69</v>
      </c>
      <c r="X1350" s="9" t="str">
        <f t="shared" ca="1" si="165"/>
        <v>Above 60 Days</v>
      </c>
      <c r="Y1350" s="9" t="str">
        <f t="shared" ca="1" si="161"/>
        <v/>
      </c>
      <c r="Z1350" s="9" t="str">
        <f t="shared" ca="1" si="162"/>
        <v/>
      </c>
      <c r="AA1350" s="9"/>
      <c r="AB1350" s="123" t="str">
        <f t="shared" si="159"/>
        <v>Tekkali PS,'139/2026'</v>
      </c>
      <c r="AC1350" s="97" t="str">
        <f t="shared" ca="1" si="163"/>
        <v>Above 60 Days</v>
      </c>
    </row>
    <row r="1351" spans="1:29" ht="25.5" customHeight="1" x14ac:dyDescent="0.25">
      <c r="A1351" s="96">
        <v>1350</v>
      </c>
      <c r="B1351" s="123" t="s">
        <v>113</v>
      </c>
      <c r="C1351" s="136" t="s">
        <v>3098</v>
      </c>
      <c r="D1351" s="63" t="s">
        <v>1315</v>
      </c>
      <c r="E1351" s="137">
        <v>46242</v>
      </c>
      <c r="F1351" s="63" t="str">
        <f t="shared" si="160"/>
        <v>Aug</v>
      </c>
      <c r="G1351" s="63">
        <v>2026</v>
      </c>
      <c r="H1351" s="63" t="s">
        <v>70</v>
      </c>
      <c r="I1351" s="9" t="str">
        <f>_xlfn.XLOOKUP(H1351,[1]Heads!A:A,[1]Heads!B:B)</f>
        <v>174 CrPC</v>
      </c>
      <c r="J1351" s="9" t="str">
        <f>_xlfn.XLOOKUP(I1351,[1]Heads!B:B,[1]Heads!C:C)</f>
        <v>174 CrPC</v>
      </c>
      <c r="K1351" s="75"/>
      <c r="L1351" s="9"/>
      <c r="M1351" s="75"/>
      <c r="N1351" s="96" t="s">
        <v>3196</v>
      </c>
      <c r="O1351" s="9"/>
      <c r="P1351" s="75"/>
      <c r="Q1351" s="9"/>
      <c r="R1351" s="104" t="s">
        <v>173</v>
      </c>
      <c r="S1351" s="104" t="s">
        <v>142</v>
      </c>
      <c r="T1351" s="98"/>
      <c r="U1351" s="9" t="s">
        <v>6099</v>
      </c>
      <c r="V1351" s="9" t="s">
        <v>34</v>
      </c>
      <c r="W1351" s="9">
        <f t="shared" ca="1" si="164"/>
        <v>69</v>
      </c>
      <c r="X1351" s="9" t="str">
        <f t="shared" ca="1" si="165"/>
        <v>Above 60 Days</v>
      </c>
      <c r="Y1351" s="9" t="str">
        <f t="shared" ca="1" si="161"/>
        <v/>
      </c>
      <c r="Z1351" s="9" t="str">
        <f t="shared" ca="1" si="162"/>
        <v/>
      </c>
      <c r="AA1351" s="9"/>
      <c r="AB1351" s="123" t="str">
        <f t="shared" si="159"/>
        <v>Jalumuru,'75/2026'</v>
      </c>
      <c r="AC1351" s="97" t="str">
        <f t="shared" ca="1" si="163"/>
        <v>Above 60 Days</v>
      </c>
    </row>
    <row r="1352" spans="1:29" ht="25.5" customHeight="1" x14ac:dyDescent="0.25">
      <c r="A1352" s="96">
        <v>1351</v>
      </c>
      <c r="B1352" s="123" t="s">
        <v>90</v>
      </c>
      <c r="C1352" s="136" t="s">
        <v>3925</v>
      </c>
      <c r="D1352" s="63" t="s">
        <v>6102</v>
      </c>
      <c r="E1352" s="137">
        <v>46243</v>
      </c>
      <c r="F1352" s="63" t="str">
        <f t="shared" si="160"/>
        <v>Aug</v>
      </c>
      <c r="G1352" s="63">
        <v>2026</v>
      </c>
      <c r="H1352" s="63" t="s">
        <v>108</v>
      </c>
      <c r="I1352" s="9" t="str">
        <f>_xlfn.XLOOKUP(H1352,[1]Heads!A:A,[1]Heads!B:B)</f>
        <v>Bodily Offiences</v>
      </c>
      <c r="J1352" s="9" t="str">
        <f>_xlfn.XLOOKUP(I1352,[1]Heads!B:B,[1]Heads!C:C)</f>
        <v>IPC</v>
      </c>
      <c r="K1352" s="75"/>
      <c r="L1352" s="9"/>
      <c r="M1352" s="75"/>
      <c r="N1352" s="96" t="s">
        <v>3196</v>
      </c>
      <c r="O1352" s="9"/>
      <c r="P1352" s="75"/>
      <c r="Q1352" s="9"/>
      <c r="R1352" s="104" t="s">
        <v>173</v>
      </c>
      <c r="S1352" s="104" t="s">
        <v>173</v>
      </c>
      <c r="T1352" s="98">
        <v>46247</v>
      </c>
      <c r="U1352" s="9" t="s">
        <v>6103</v>
      </c>
      <c r="V1352" s="9" t="s">
        <v>34</v>
      </c>
      <c r="W1352" s="9">
        <f t="shared" ca="1" si="164"/>
        <v>68</v>
      </c>
      <c r="X1352" s="9" t="str">
        <f t="shared" ca="1" si="165"/>
        <v>Above 60 Days</v>
      </c>
      <c r="Y1352" s="9">
        <f t="shared" ca="1" si="161"/>
        <v>64</v>
      </c>
      <c r="Z1352" s="9" t="str">
        <f t="shared" ca="1" si="162"/>
        <v>Above 60 Days</v>
      </c>
      <c r="AA1352" s="9"/>
      <c r="AB1352" s="123" t="str">
        <f t="shared" si="159"/>
        <v>J.R.Puram,'160/2026'</v>
      </c>
      <c r="AC1352" s="97" t="str">
        <f t="shared" ca="1" si="163"/>
        <v>Above 60 Days</v>
      </c>
    </row>
    <row r="1353" spans="1:29" ht="25.5" customHeight="1" x14ac:dyDescent="0.25">
      <c r="A1353" s="96">
        <v>1352</v>
      </c>
      <c r="B1353" s="123" t="s">
        <v>74</v>
      </c>
      <c r="C1353" s="136" t="s">
        <v>3931</v>
      </c>
      <c r="D1353" s="63" t="s">
        <v>227</v>
      </c>
      <c r="E1353" s="137">
        <v>46243</v>
      </c>
      <c r="F1353" s="63" t="str">
        <f t="shared" si="160"/>
        <v>Aug</v>
      </c>
      <c r="G1353" s="63">
        <v>2026</v>
      </c>
      <c r="H1353" s="63" t="s">
        <v>59</v>
      </c>
      <c r="I1353" s="9" t="str">
        <f>_xlfn.XLOOKUP(H1353,[1]Heads!A:A,[1]Heads!B:B)</f>
        <v>Missing Cases</v>
      </c>
      <c r="J1353" s="9" t="str">
        <f>_xlfn.XLOOKUP(I1353,[1]Heads!B:B,[1]Heads!C:C)</f>
        <v>Missing</v>
      </c>
      <c r="K1353" s="75"/>
      <c r="L1353" s="9"/>
      <c r="M1353" s="75"/>
      <c r="N1353" s="96" t="s">
        <v>3196</v>
      </c>
      <c r="O1353" s="9"/>
      <c r="P1353" s="75"/>
      <c r="Q1353" s="9"/>
      <c r="R1353" s="104" t="s">
        <v>112</v>
      </c>
      <c r="S1353" s="104" t="s">
        <v>112</v>
      </c>
      <c r="T1353" s="98"/>
      <c r="U1353" s="9" t="s">
        <v>6109</v>
      </c>
      <c r="V1353" s="9" t="s">
        <v>34</v>
      </c>
      <c r="W1353" s="9">
        <f t="shared" ca="1" si="164"/>
        <v>68</v>
      </c>
      <c r="X1353" s="9" t="str">
        <f t="shared" ca="1" si="165"/>
        <v>Above 60 Days</v>
      </c>
      <c r="Y1353" s="9" t="str">
        <f t="shared" ca="1" si="161"/>
        <v/>
      </c>
      <c r="Z1353" s="9" t="str">
        <f t="shared" ca="1" si="162"/>
        <v/>
      </c>
      <c r="AA1353" s="9"/>
      <c r="AB1353" s="123" t="str">
        <f t="shared" si="159"/>
        <v>Srikakulam Rural,'162/2026'</v>
      </c>
      <c r="AC1353" s="97" t="str">
        <f t="shared" ca="1" si="163"/>
        <v>Above 60 Days</v>
      </c>
    </row>
    <row r="1354" spans="1:29" ht="25.5" customHeight="1" x14ac:dyDescent="0.25">
      <c r="A1354" s="96">
        <v>1353</v>
      </c>
      <c r="B1354" s="123" t="s">
        <v>64</v>
      </c>
      <c r="C1354" s="136" t="s">
        <v>3315</v>
      </c>
      <c r="D1354" s="63" t="s">
        <v>6111</v>
      </c>
      <c r="E1354" s="137">
        <v>46244</v>
      </c>
      <c r="F1354" s="63" t="str">
        <f t="shared" si="160"/>
        <v>Aug</v>
      </c>
      <c r="G1354" s="63">
        <v>2026</v>
      </c>
      <c r="H1354" s="63" t="s">
        <v>29</v>
      </c>
      <c r="I1354" s="9" t="str">
        <f>_xlfn.XLOOKUP(H1354,[1]Heads!A:A,[1]Heads!B:B)</f>
        <v>White Collar Offences</v>
      </c>
      <c r="J1354" s="9" t="str">
        <f>_xlfn.XLOOKUP(I1354,[1]Heads!B:B,[1]Heads!C:C)</f>
        <v>IPC</v>
      </c>
      <c r="K1354" s="75"/>
      <c r="L1354" s="9"/>
      <c r="M1354" s="75"/>
      <c r="N1354" s="96" t="s">
        <v>3196</v>
      </c>
      <c r="O1354" s="9"/>
      <c r="P1354" s="75"/>
      <c r="Q1354" s="9"/>
      <c r="R1354" s="104" t="s">
        <v>177</v>
      </c>
      <c r="S1354" s="104" t="s">
        <v>177</v>
      </c>
      <c r="T1354" s="98">
        <v>46247</v>
      </c>
      <c r="U1354" s="9" t="s">
        <v>6112</v>
      </c>
      <c r="V1354" s="9" t="s">
        <v>34</v>
      </c>
      <c r="W1354" s="9">
        <f t="shared" ca="1" si="164"/>
        <v>67</v>
      </c>
      <c r="X1354" s="9" t="str">
        <f t="shared" ca="1" si="165"/>
        <v>Above 60 Days</v>
      </c>
      <c r="Y1354" s="9">
        <f t="shared" ca="1" si="161"/>
        <v>64</v>
      </c>
      <c r="Z1354" s="9" t="str">
        <f t="shared" ca="1" si="162"/>
        <v>Above 60 Days</v>
      </c>
      <c r="AA1354" s="9"/>
      <c r="AB1354" s="123" t="str">
        <f t="shared" si="159"/>
        <v>Ponduru,'111/2026'</v>
      </c>
      <c r="AC1354" s="97" t="str">
        <f t="shared" ca="1" si="163"/>
        <v>Above 60 Days</v>
      </c>
    </row>
    <row r="1355" spans="1:29" ht="25.5" customHeight="1" x14ac:dyDescent="0.25">
      <c r="A1355" s="96">
        <v>1354</v>
      </c>
      <c r="B1355" s="123" t="s">
        <v>95</v>
      </c>
      <c r="C1355" s="136" t="s">
        <v>3041</v>
      </c>
      <c r="D1355" s="63" t="s">
        <v>1351</v>
      </c>
      <c r="E1355" s="137">
        <v>46244</v>
      </c>
      <c r="F1355" s="63" t="str">
        <f t="shared" si="160"/>
        <v>Aug</v>
      </c>
      <c r="G1355" s="63">
        <v>2026</v>
      </c>
      <c r="H1355" s="63" t="s">
        <v>29</v>
      </c>
      <c r="I1355" s="9" t="str">
        <f>_xlfn.XLOOKUP(H1355,[1]Heads!A:A,[1]Heads!B:B)</f>
        <v>White Collar Offences</v>
      </c>
      <c r="J1355" s="9" t="str">
        <f>_xlfn.XLOOKUP(I1355,[1]Heads!B:B,[1]Heads!C:C)</f>
        <v>IPC</v>
      </c>
      <c r="K1355" s="75"/>
      <c r="L1355" s="9"/>
      <c r="M1355" s="75"/>
      <c r="N1355" s="96" t="s">
        <v>3196</v>
      </c>
      <c r="O1355" s="9"/>
      <c r="P1355" s="75"/>
      <c r="Q1355" s="9"/>
      <c r="R1355" s="104" t="s">
        <v>112</v>
      </c>
      <c r="S1355" s="104" t="s">
        <v>112</v>
      </c>
      <c r="T1355" s="98"/>
      <c r="U1355" s="9" t="s">
        <v>6113</v>
      </c>
      <c r="V1355" s="9" t="s">
        <v>34</v>
      </c>
      <c r="W1355" s="9">
        <f t="shared" ca="1" si="164"/>
        <v>67</v>
      </c>
      <c r="X1355" s="9" t="str">
        <f t="shared" ca="1" si="165"/>
        <v>Above 60 Days</v>
      </c>
      <c r="Y1355" s="9" t="str">
        <f t="shared" ca="1" si="161"/>
        <v/>
      </c>
      <c r="Z1355" s="9" t="str">
        <f t="shared" ca="1" si="162"/>
        <v/>
      </c>
      <c r="AA1355" s="9"/>
      <c r="AB1355" s="123" t="str">
        <f t="shared" si="159"/>
        <v>Santhabommali,'53/2026'</v>
      </c>
      <c r="AC1355" s="97" t="str">
        <f t="shared" ca="1" si="163"/>
        <v>Above 60 Days</v>
      </c>
    </row>
    <row r="1356" spans="1:29" ht="25.5" customHeight="1" x14ac:dyDescent="0.25">
      <c r="A1356" s="96">
        <v>1355</v>
      </c>
      <c r="B1356" s="123" t="s">
        <v>114</v>
      </c>
      <c r="C1356" s="136" t="s">
        <v>3563</v>
      </c>
      <c r="D1356" s="63" t="s">
        <v>6134</v>
      </c>
      <c r="E1356" s="137">
        <v>46246</v>
      </c>
      <c r="F1356" s="63" t="str">
        <f t="shared" ref="F1356:F1377" si="166">TEXT(E1356,"mmm")</f>
        <v>Aug</v>
      </c>
      <c r="G1356" s="63">
        <v>2026</v>
      </c>
      <c r="H1356" s="63" t="s">
        <v>93</v>
      </c>
      <c r="I1356" s="9" t="str">
        <f>_xlfn.XLOOKUP(H1356,[1]Heads!A:A,[1]Heads!B:B)</f>
        <v>POCSO Cases</v>
      </c>
      <c r="J1356" s="9" t="str">
        <f>_xlfn.XLOOKUP(I1356,[1]Heads!B:B,[1]Heads!C:C)</f>
        <v>IPC</v>
      </c>
      <c r="K1356" s="75"/>
      <c r="L1356" s="9"/>
      <c r="M1356" s="75"/>
      <c r="N1356" s="96" t="s">
        <v>3196</v>
      </c>
      <c r="O1356" s="9"/>
      <c r="P1356" s="75"/>
      <c r="Q1356" s="9"/>
      <c r="R1356" s="104" t="s">
        <v>139</v>
      </c>
      <c r="S1356" s="104" t="s">
        <v>141</v>
      </c>
      <c r="T1356" s="98"/>
      <c r="U1356" s="9" t="s">
        <v>6135</v>
      </c>
      <c r="V1356" s="9" t="s">
        <v>34</v>
      </c>
      <c r="W1356" s="9">
        <f t="shared" ca="1" si="164"/>
        <v>65</v>
      </c>
      <c r="X1356" s="9" t="str">
        <f t="shared" ca="1" si="165"/>
        <v>Above 60 Days</v>
      </c>
      <c r="Y1356" s="9" t="str">
        <f t="shared" ref="Y1356:Y1383" ca="1" si="167">IF(T1356&lt;&gt;"",DATEDIF(T1356,TODAY(),"D"),"")</f>
        <v/>
      </c>
      <c r="Z1356" s="9" t="str">
        <f t="shared" ref="Z1356:Z1383" ca="1" si="168">IF(Y1356&lt;&gt;"",IF(Y1356&gt;365,"Above 1 Year",IF(AND(Y1356&lt;=365,Y1356&gt;180),"Above 6 Months",IF(AND(Y1356&lt;=180,Y1356&gt;90),"Above 3 Months",IF(AND(Y1356&lt;=90,Y1356&gt;60),"Above 60 Days",IF(AND(Y1356&lt;=60,Y1356&gt;45),"45 to 60 Days","Below 45 Days"))))),"")</f>
        <v/>
      </c>
      <c r="AA1356" s="9"/>
      <c r="AB1356" s="123" t="str">
        <f t="shared" si="159"/>
        <v>Mandasa,'129/2026'</v>
      </c>
      <c r="AC1356" s="97" t="str">
        <f t="shared" ref="AC1356:AC1384" ca="1" si="169">IF(S1356="SC/PRC/CC No. Awaited","",X1356)</f>
        <v>Above 60 Days</v>
      </c>
    </row>
    <row r="1357" spans="1:29" ht="25.5" customHeight="1" x14ac:dyDescent="0.25">
      <c r="A1357" s="96">
        <v>1356</v>
      </c>
      <c r="B1357" s="123" t="s">
        <v>28</v>
      </c>
      <c r="C1357" s="136" t="s">
        <v>3387</v>
      </c>
      <c r="D1357" s="63" t="s">
        <v>6137</v>
      </c>
      <c r="E1357" s="137">
        <v>46246</v>
      </c>
      <c r="F1357" s="63" t="str">
        <f t="shared" si="166"/>
        <v>Aug</v>
      </c>
      <c r="G1357" s="63">
        <v>2026</v>
      </c>
      <c r="H1357" s="63" t="s">
        <v>29</v>
      </c>
      <c r="I1357" s="9" t="str">
        <f>_xlfn.XLOOKUP(H1357,[1]Heads!A:A,[1]Heads!B:B)</f>
        <v>White Collar Offences</v>
      </c>
      <c r="J1357" s="9" t="str">
        <f>_xlfn.XLOOKUP(I1357,[1]Heads!B:B,[1]Heads!C:C)</f>
        <v>IPC</v>
      </c>
      <c r="K1357" s="75"/>
      <c r="L1357" s="9"/>
      <c r="M1357" s="75"/>
      <c r="N1357" s="96" t="s">
        <v>3196</v>
      </c>
      <c r="O1357" s="9"/>
      <c r="P1357" s="75"/>
      <c r="Q1357" s="9"/>
      <c r="R1357" s="104" t="s">
        <v>141</v>
      </c>
      <c r="S1357" s="104" t="s">
        <v>141</v>
      </c>
      <c r="T1357" s="98"/>
      <c r="U1357" s="9" t="s">
        <v>6138</v>
      </c>
      <c r="V1357" s="9" t="s">
        <v>34</v>
      </c>
      <c r="W1357" s="9">
        <f t="shared" ca="1" si="164"/>
        <v>65</v>
      </c>
      <c r="X1357" s="9" t="str">
        <f t="shared" ca="1" si="165"/>
        <v>Above 60 Days</v>
      </c>
      <c r="Y1357" s="9" t="str">
        <f t="shared" ca="1" si="167"/>
        <v/>
      </c>
      <c r="Z1357" s="9" t="str">
        <f t="shared" ca="1" si="168"/>
        <v/>
      </c>
      <c r="AA1357" s="9"/>
      <c r="AB1357" s="123" t="str">
        <f t="shared" si="159"/>
        <v>Srikakulam II Town,'113/2026'</v>
      </c>
      <c r="AC1357" s="97" t="str">
        <f t="shared" ca="1" si="169"/>
        <v>Above 60 Days</v>
      </c>
    </row>
    <row r="1358" spans="1:29" ht="25.5" customHeight="1" x14ac:dyDescent="0.25">
      <c r="A1358" s="96">
        <v>1357</v>
      </c>
      <c r="B1358" s="123" t="s">
        <v>73</v>
      </c>
      <c r="C1358" s="136" t="s">
        <v>3149</v>
      </c>
      <c r="D1358" s="63" t="s">
        <v>980</v>
      </c>
      <c r="E1358" s="137">
        <v>46246</v>
      </c>
      <c r="F1358" s="63" t="str">
        <f t="shared" si="166"/>
        <v>Aug</v>
      </c>
      <c r="G1358" s="63">
        <v>2026</v>
      </c>
      <c r="H1358" s="63" t="s">
        <v>77</v>
      </c>
      <c r="I1358" s="9" t="str">
        <f>_xlfn.XLOOKUP(H1358,[1]Heads!A:A,[1]Heads!B:B)</f>
        <v>Road Accidents</v>
      </c>
      <c r="J1358" s="9" t="str">
        <f>_xlfn.XLOOKUP(I1358,[1]Heads!B:B,[1]Heads!C:C)</f>
        <v>IPC</v>
      </c>
      <c r="K1358" s="75"/>
      <c r="L1358" s="9"/>
      <c r="M1358" s="75"/>
      <c r="N1358" s="96" t="s">
        <v>3196</v>
      </c>
      <c r="O1358" s="9"/>
      <c r="P1358" s="75"/>
      <c r="Q1358" s="9"/>
      <c r="R1358" s="104" t="s">
        <v>168</v>
      </c>
      <c r="S1358" s="104" t="s">
        <v>50</v>
      </c>
      <c r="T1358" s="98"/>
      <c r="U1358" s="9" t="s">
        <v>6140</v>
      </c>
      <c r="V1358" s="9" t="s">
        <v>34</v>
      </c>
      <c r="W1358" s="9">
        <f t="shared" ca="1" si="164"/>
        <v>65</v>
      </c>
      <c r="X1358" s="9" t="str">
        <f t="shared" ca="1" si="165"/>
        <v>Above 60 Days</v>
      </c>
      <c r="Y1358" s="9" t="str">
        <f t="shared" ca="1" si="167"/>
        <v/>
      </c>
      <c r="Z1358" s="9" t="str">
        <f t="shared" ca="1" si="168"/>
        <v/>
      </c>
      <c r="AA1358" s="9"/>
      <c r="AB1358" s="123" t="str">
        <f t="shared" si="159"/>
        <v>Kothuru,'92/2026'</v>
      </c>
      <c r="AC1358" s="97" t="str">
        <f t="shared" ca="1" si="169"/>
        <v>Above 60 Days</v>
      </c>
    </row>
    <row r="1359" spans="1:29" ht="25.5" customHeight="1" x14ac:dyDescent="0.25">
      <c r="A1359" s="96">
        <v>1358</v>
      </c>
      <c r="B1359" s="123" t="s">
        <v>65</v>
      </c>
      <c r="C1359" s="136" t="s">
        <v>3261</v>
      </c>
      <c r="D1359" s="63" t="s">
        <v>1315</v>
      </c>
      <c r="E1359" s="137">
        <v>46246</v>
      </c>
      <c r="F1359" s="63" t="str">
        <f t="shared" si="166"/>
        <v>Aug</v>
      </c>
      <c r="G1359" s="63">
        <v>2026</v>
      </c>
      <c r="H1359" s="63" t="s">
        <v>70</v>
      </c>
      <c r="I1359" s="9" t="str">
        <f>_xlfn.XLOOKUP(H1359,[1]Heads!A:A,[1]Heads!B:B)</f>
        <v>174 CrPC</v>
      </c>
      <c r="J1359" s="9" t="str">
        <f>_xlfn.XLOOKUP(I1359,[1]Heads!B:B,[1]Heads!C:C)</f>
        <v>174 CrPC</v>
      </c>
      <c r="K1359" s="75"/>
      <c r="L1359" s="9"/>
      <c r="M1359" s="75"/>
      <c r="N1359" s="96" t="s">
        <v>3196</v>
      </c>
      <c r="O1359" s="9"/>
      <c r="P1359" s="75"/>
      <c r="Q1359" s="9"/>
      <c r="R1359" s="104" t="s">
        <v>173</v>
      </c>
      <c r="S1359" s="104" t="s">
        <v>112</v>
      </c>
      <c r="T1359" s="98"/>
      <c r="U1359" s="9" t="s">
        <v>6143</v>
      </c>
      <c r="V1359" s="9" t="s">
        <v>34</v>
      </c>
      <c r="W1359" s="9">
        <f t="shared" ca="1" si="164"/>
        <v>65</v>
      </c>
      <c r="X1359" s="9" t="str">
        <f t="shared" ca="1" si="165"/>
        <v>Above 60 Days</v>
      </c>
      <c r="Y1359" s="9" t="str">
        <f t="shared" ca="1" si="167"/>
        <v/>
      </c>
      <c r="Z1359" s="9" t="str">
        <f t="shared" ca="1" si="168"/>
        <v/>
      </c>
      <c r="AA1359" s="9"/>
      <c r="AB1359" s="123" t="str">
        <f t="shared" si="159"/>
        <v>Itchapuram Town,'105/2026'</v>
      </c>
      <c r="AC1359" s="97" t="str">
        <f t="shared" ca="1" si="169"/>
        <v>Above 60 Days</v>
      </c>
    </row>
    <row r="1360" spans="1:29" ht="25.5" customHeight="1" x14ac:dyDescent="0.25">
      <c r="A1360" s="96">
        <v>1359</v>
      </c>
      <c r="B1360" s="123" t="s">
        <v>73</v>
      </c>
      <c r="C1360" s="136" t="s">
        <v>3159</v>
      </c>
      <c r="D1360" s="63" t="s">
        <v>1027</v>
      </c>
      <c r="E1360" s="137">
        <v>46246</v>
      </c>
      <c r="F1360" s="63" t="str">
        <f t="shared" si="166"/>
        <v>Aug</v>
      </c>
      <c r="G1360" s="63">
        <v>2026</v>
      </c>
      <c r="H1360" s="63" t="s">
        <v>48</v>
      </c>
      <c r="I1360" s="9" t="str">
        <f>_xlfn.XLOOKUP(H1360,[1]Heads!A:A,[1]Heads!B:B)</f>
        <v>Property Offences</v>
      </c>
      <c r="J1360" s="9" t="str">
        <f>_xlfn.XLOOKUP(I1360,[1]Heads!B:B,[1]Heads!C:C)</f>
        <v>IPC</v>
      </c>
      <c r="K1360" s="75"/>
      <c r="L1360" s="9"/>
      <c r="M1360" s="75"/>
      <c r="N1360" s="96" t="s">
        <v>3196</v>
      </c>
      <c r="O1360" s="9"/>
      <c r="P1360" s="75"/>
      <c r="Q1360" s="9"/>
      <c r="R1360" s="104" t="s">
        <v>112</v>
      </c>
      <c r="S1360" s="104" t="s">
        <v>112</v>
      </c>
      <c r="T1360" s="98"/>
      <c r="U1360" s="9" t="s">
        <v>6145</v>
      </c>
      <c r="V1360" s="9" t="s">
        <v>34</v>
      </c>
      <c r="W1360" s="9">
        <f t="shared" ca="1" si="164"/>
        <v>65</v>
      </c>
      <c r="X1360" s="9" t="str">
        <f t="shared" ca="1" si="165"/>
        <v>Above 60 Days</v>
      </c>
      <c r="Y1360" s="9" t="str">
        <f t="shared" ca="1" si="167"/>
        <v/>
      </c>
      <c r="Z1360" s="9" t="str">
        <f t="shared" ca="1" si="168"/>
        <v/>
      </c>
      <c r="AA1360" s="9"/>
      <c r="AB1360" s="123" t="str">
        <f t="shared" si="159"/>
        <v>Kothuru,'93/2026'</v>
      </c>
      <c r="AC1360" s="97" t="str">
        <f t="shared" ca="1" si="169"/>
        <v>Above 60 Days</v>
      </c>
    </row>
    <row r="1361" spans="1:29" ht="25.5" customHeight="1" x14ac:dyDescent="0.25">
      <c r="A1361" s="96">
        <v>1360</v>
      </c>
      <c r="B1361" s="123" t="s">
        <v>90</v>
      </c>
      <c r="C1361" s="136" t="s">
        <v>5415</v>
      </c>
      <c r="D1361" s="63" t="s">
        <v>6148</v>
      </c>
      <c r="E1361" s="137">
        <v>46246</v>
      </c>
      <c r="F1361" s="63" t="str">
        <f t="shared" si="166"/>
        <v>Aug</v>
      </c>
      <c r="G1361" s="63">
        <v>2026</v>
      </c>
      <c r="H1361" s="63" t="s">
        <v>39</v>
      </c>
      <c r="I1361" s="9" t="str">
        <f>_xlfn.XLOOKUP(H1361,[1]Heads!A:A,[1]Heads!B:B)</f>
        <v>Other IPC</v>
      </c>
      <c r="J1361" s="9" t="str">
        <f>_xlfn.XLOOKUP(I1361,[1]Heads!B:B,[1]Heads!C:C)</f>
        <v>IPC</v>
      </c>
      <c r="K1361" s="75"/>
      <c r="L1361" s="9"/>
      <c r="M1361" s="75"/>
      <c r="N1361" s="96" t="s">
        <v>3196</v>
      </c>
      <c r="O1361" s="9"/>
      <c r="P1361" s="75"/>
      <c r="Q1361" s="9"/>
      <c r="R1361" s="104" t="s">
        <v>169</v>
      </c>
      <c r="S1361" s="104" t="s">
        <v>141</v>
      </c>
      <c r="T1361" s="98"/>
      <c r="U1361" s="9" t="s">
        <v>6149</v>
      </c>
      <c r="V1361" s="9" t="s">
        <v>34</v>
      </c>
      <c r="W1361" s="9">
        <f t="shared" ca="1" si="164"/>
        <v>65</v>
      </c>
      <c r="X1361" s="9" t="str">
        <f t="shared" ca="1" si="165"/>
        <v>Above 60 Days</v>
      </c>
      <c r="Y1361" s="9" t="str">
        <f t="shared" ca="1" si="167"/>
        <v/>
      </c>
      <c r="Z1361" s="9" t="str">
        <f t="shared" ca="1" si="168"/>
        <v/>
      </c>
      <c r="AA1361" s="9"/>
      <c r="AB1361" s="123" t="str">
        <f t="shared" si="159"/>
        <v>J.R.Puram,'165/2026'</v>
      </c>
      <c r="AC1361" s="97" t="str">
        <f t="shared" ca="1" si="169"/>
        <v>Above 60 Days</v>
      </c>
    </row>
    <row r="1362" spans="1:29" ht="25.5" customHeight="1" x14ac:dyDescent="0.25">
      <c r="A1362" s="96">
        <v>1361</v>
      </c>
      <c r="B1362" s="123" t="s">
        <v>118</v>
      </c>
      <c r="C1362" s="136" t="s">
        <v>3097</v>
      </c>
      <c r="D1362" s="63" t="s">
        <v>1381</v>
      </c>
      <c r="E1362" s="137">
        <v>46246</v>
      </c>
      <c r="F1362" s="63" t="str">
        <f t="shared" si="166"/>
        <v>Aug</v>
      </c>
      <c r="G1362" s="63">
        <v>2026</v>
      </c>
      <c r="H1362" s="63" t="s">
        <v>80</v>
      </c>
      <c r="I1362" s="9" t="str">
        <f>_xlfn.XLOOKUP(H1362,[1]Heads!A:A,[1]Heads!B:B)</f>
        <v>Crime  Against Women</v>
      </c>
      <c r="J1362" s="9" t="str">
        <f>_xlfn.XLOOKUP(I1362,[1]Heads!B:B,[1]Heads!C:C)</f>
        <v>IPC</v>
      </c>
      <c r="K1362" s="75"/>
      <c r="L1362" s="9"/>
      <c r="M1362" s="75"/>
      <c r="N1362" s="96" t="s">
        <v>3196</v>
      </c>
      <c r="O1362" s="9"/>
      <c r="P1362" s="75"/>
      <c r="Q1362" s="9"/>
      <c r="R1362" s="104" t="s">
        <v>141</v>
      </c>
      <c r="S1362" s="104" t="s">
        <v>141</v>
      </c>
      <c r="T1362" s="98"/>
      <c r="U1362" s="9" t="s">
        <v>6150</v>
      </c>
      <c r="V1362" s="9" t="s">
        <v>34</v>
      </c>
      <c r="W1362" s="9">
        <f t="shared" ca="1" si="164"/>
        <v>65</v>
      </c>
      <c r="X1362" s="9" t="str">
        <f t="shared" ca="1" si="165"/>
        <v>Above 60 Days</v>
      </c>
      <c r="Y1362" s="9" t="str">
        <f t="shared" ca="1" si="167"/>
        <v/>
      </c>
      <c r="Z1362" s="9" t="str">
        <f t="shared" ca="1" si="168"/>
        <v/>
      </c>
      <c r="AA1362" s="9"/>
      <c r="AB1362" s="123" t="str">
        <f t="shared" si="159"/>
        <v>Kanchili,'73/2026'</v>
      </c>
      <c r="AC1362" s="97" t="str">
        <f t="shared" ca="1" si="169"/>
        <v>Above 60 Days</v>
      </c>
    </row>
    <row r="1363" spans="1:29" ht="25.5" customHeight="1" x14ac:dyDescent="0.25">
      <c r="A1363" s="96">
        <v>1362</v>
      </c>
      <c r="B1363" s="123" t="s">
        <v>74</v>
      </c>
      <c r="C1363" s="9" t="s">
        <v>5409</v>
      </c>
      <c r="D1363" s="63" t="s">
        <v>1315</v>
      </c>
      <c r="E1363" s="137">
        <v>46247</v>
      </c>
      <c r="F1363" s="63" t="str">
        <f t="shared" si="166"/>
        <v>Aug</v>
      </c>
      <c r="G1363" s="63">
        <v>2026</v>
      </c>
      <c r="H1363" s="63" t="s">
        <v>70</v>
      </c>
      <c r="I1363" s="9" t="str">
        <f>_xlfn.XLOOKUP(H1363,[1]Heads!A:A,[1]Heads!B:B)</f>
        <v>174 CrPC</v>
      </c>
      <c r="J1363" s="9" t="str">
        <f>_xlfn.XLOOKUP(I1363,[1]Heads!B:B,[1]Heads!C:C)</f>
        <v>174 CrPC</v>
      </c>
      <c r="K1363" s="75"/>
      <c r="L1363" s="9"/>
      <c r="M1363" s="75"/>
      <c r="N1363" s="96" t="s">
        <v>3196</v>
      </c>
      <c r="O1363" s="9"/>
      <c r="P1363" s="75"/>
      <c r="Q1363" s="9"/>
      <c r="R1363" s="104" t="s">
        <v>168</v>
      </c>
      <c r="S1363" s="104" t="s">
        <v>173</v>
      </c>
      <c r="T1363" s="98">
        <v>46259</v>
      </c>
      <c r="U1363" s="9" t="s">
        <v>6154</v>
      </c>
      <c r="V1363" s="9" t="s">
        <v>34</v>
      </c>
      <c r="W1363" s="9">
        <f t="shared" ca="1" si="164"/>
        <v>64</v>
      </c>
      <c r="X1363" s="9" t="str">
        <f t="shared" ca="1" si="165"/>
        <v>Above 60 Days</v>
      </c>
      <c r="Y1363" s="9">
        <f t="shared" ca="1" si="167"/>
        <v>52</v>
      </c>
      <c r="Z1363" s="9" t="str">
        <f t="shared" ca="1" si="168"/>
        <v>45 to 60 Days</v>
      </c>
      <c r="AA1363" s="9"/>
      <c r="AB1363" s="123" t="str">
        <f t="shared" si="159"/>
        <v>Srikakulam Rural,'163/2026'</v>
      </c>
      <c r="AC1363" s="97" t="str">
        <f t="shared" ca="1" si="169"/>
        <v>Above 60 Days</v>
      </c>
    </row>
    <row r="1364" spans="1:29" ht="25.5" customHeight="1" x14ac:dyDescent="0.25">
      <c r="A1364" s="96">
        <v>1363</v>
      </c>
      <c r="B1364" s="123" t="s">
        <v>125</v>
      </c>
      <c r="C1364" s="9" t="s">
        <v>3206</v>
      </c>
      <c r="D1364" s="63" t="s">
        <v>3536</v>
      </c>
      <c r="E1364" s="137">
        <v>46247</v>
      </c>
      <c r="F1364" s="63" t="str">
        <f t="shared" si="166"/>
        <v>Aug</v>
      </c>
      <c r="G1364" s="63">
        <v>2026</v>
      </c>
      <c r="H1364" s="63" t="s">
        <v>119</v>
      </c>
      <c r="I1364" s="9" t="str">
        <f>_xlfn.XLOOKUP(H1364,[1]Heads!A:A,[1]Heads!B:B)</f>
        <v>Crime  Against Women</v>
      </c>
      <c r="J1364" s="9" t="str">
        <f>_xlfn.XLOOKUP(I1364,[1]Heads!B:B,[1]Heads!C:C)</f>
        <v>IPC</v>
      </c>
      <c r="K1364" s="75"/>
      <c r="L1364" s="9"/>
      <c r="M1364" s="75"/>
      <c r="N1364" s="96" t="s">
        <v>3196</v>
      </c>
      <c r="O1364" s="9"/>
      <c r="P1364" s="75"/>
      <c r="Q1364" s="9"/>
      <c r="R1364" s="104" t="s">
        <v>40</v>
      </c>
      <c r="S1364" s="104" t="s">
        <v>50</v>
      </c>
      <c r="T1364" s="98"/>
      <c r="U1364" s="9" t="s">
        <v>6158</v>
      </c>
      <c r="V1364" s="9" t="s">
        <v>34</v>
      </c>
      <c r="W1364" s="9">
        <f t="shared" ca="1" si="164"/>
        <v>64</v>
      </c>
      <c r="X1364" s="9" t="str">
        <f t="shared" ca="1" si="165"/>
        <v>Above 60 Days</v>
      </c>
      <c r="Y1364" s="9" t="str">
        <f t="shared" ca="1" si="167"/>
        <v/>
      </c>
      <c r="Z1364" s="9" t="str">
        <f t="shared" ca="1" si="168"/>
        <v/>
      </c>
      <c r="AA1364" s="9"/>
      <c r="AB1364" s="123" t="str">
        <f t="shared" si="159"/>
        <v>Mahila UPS, Srikakulam,'97/2026'</v>
      </c>
      <c r="AC1364" s="97" t="str">
        <f t="shared" ca="1" si="169"/>
        <v>Above 60 Days</v>
      </c>
    </row>
    <row r="1365" spans="1:29" ht="25.5" customHeight="1" x14ac:dyDescent="0.25">
      <c r="A1365" s="96">
        <v>1364</v>
      </c>
      <c r="B1365" s="123" t="s">
        <v>66</v>
      </c>
      <c r="C1365" s="9" t="s">
        <v>3088</v>
      </c>
      <c r="D1365" s="63" t="s">
        <v>3217</v>
      </c>
      <c r="E1365" s="137">
        <v>46247</v>
      </c>
      <c r="F1365" s="63" t="str">
        <f t="shared" si="166"/>
        <v>Aug</v>
      </c>
      <c r="G1365" s="63">
        <v>2026</v>
      </c>
      <c r="H1365" s="63" t="s">
        <v>75</v>
      </c>
      <c r="I1365" s="9" t="str">
        <f>_xlfn.XLOOKUP(H1365,[1]Heads!A:A,[1]Heads!B:B)</f>
        <v>Bodily Offiences</v>
      </c>
      <c r="J1365" s="9" t="str">
        <f>_xlfn.XLOOKUP(I1365,[1]Heads!B:B,[1]Heads!C:C)</f>
        <v>IPC</v>
      </c>
      <c r="K1365" s="75"/>
      <c r="L1365" s="9"/>
      <c r="M1365" s="75"/>
      <c r="N1365" s="96" t="s">
        <v>3196</v>
      </c>
      <c r="O1365" s="9"/>
      <c r="P1365" s="75"/>
      <c r="Q1365" s="9"/>
      <c r="R1365" s="104" t="s">
        <v>169</v>
      </c>
      <c r="S1365" s="104" t="s">
        <v>141</v>
      </c>
      <c r="T1365" s="98"/>
      <c r="U1365" s="9" t="s">
        <v>6160</v>
      </c>
      <c r="V1365" s="9" t="s">
        <v>34</v>
      </c>
      <c r="W1365" s="9">
        <f t="shared" ca="1" si="164"/>
        <v>64</v>
      </c>
      <c r="X1365" s="9" t="str">
        <f t="shared" ca="1" si="165"/>
        <v>Above 60 Days</v>
      </c>
      <c r="Y1365" s="9" t="str">
        <f t="shared" ca="1" si="167"/>
        <v/>
      </c>
      <c r="Z1365" s="9" t="str">
        <f t="shared" ca="1" si="168"/>
        <v/>
      </c>
      <c r="AA1365" s="9"/>
      <c r="AB1365" s="123" t="str">
        <f t="shared" si="159"/>
        <v>Itchapuram Rural,'81/2026'</v>
      </c>
      <c r="AC1365" s="97" t="str">
        <f t="shared" ca="1" si="169"/>
        <v>Above 60 Days</v>
      </c>
    </row>
    <row r="1366" spans="1:29" ht="25.5" customHeight="1" x14ac:dyDescent="0.25">
      <c r="A1366" s="96">
        <v>1365</v>
      </c>
      <c r="B1366" s="123" t="s">
        <v>64</v>
      </c>
      <c r="C1366" s="9" t="s">
        <v>3295</v>
      </c>
      <c r="D1366" s="63" t="s">
        <v>264</v>
      </c>
      <c r="E1366" s="137">
        <v>46247</v>
      </c>
      <c r="F1366" s="63" t="str">
        <f t="shared" si="166"/>
        <v>Aug</v>
      </c>
      <c r="G1366" s="63">
        <v>2026</v>
      </c>
      <c r="H1366" s="63" t="s">
        <v>59</v>
      </c>
      <c r="I1366" s="9" t="str">
        <f>_xlfn.XLOOKUP(H1366,[1]Heads!A:A,[1]Heads!B:B)</f>
        <v>Missing Cases</v>
      </c>
      <c r="J1366" s="9" t="str">
        <f>_xlfn.XLOOKUP(I1366,[1]Heads!B:B,[1]Heads!C:C)</f>
        <v>Missing</v>
      </c>
      <c r="K1366" s="75"/>
      <c r="L1366" s="9"/>
      <c r="M1366" s="75"/>
      <c r="N1366" s="96" t="s">
        <v>3196</v>
      </c>
      <c r="O1366" s="9"/>
      <c r="P1366" s="75"/>
      <c r="Q1366" s="9"/>
      <c r="R1366" s="104" t="s">
        <v>112</v>
      </c>
      <c r="S1366" s="104" t="s">
        <v>112</v>
      </c>
      <c r="T1366" s="98"/>
      <c r="U1366" s="9" t="s">
        <v>6169</v>
      </c>
      <c r="V1366" s="9" t="s">
        <v>34</v>
      </c>
      <c r="W1366" s="9">
        <f t="shared" ca="1" si="164"/>
        <v>64</v>
      </c>
      <c r="X1366" s="9" t="str">
        <f t="shared" ca="1" si="165"/>
        <v>Above 60 Days</v>
      </c>
      <c r="Y1366" s="9" t="str">
        <f t="shared" ca="1" si="167"/>
        <v/>
      </c>
      <c r="Z1366" s="9" t="str">
        <f t="shared" ca="1" si="168"/>
        <v/>
      </c>
      <c r="AA1366" s="9"/>
      <c r="AB1366" s="123" t="str">
        <f t="shared" si="159"/>
        <v>Ponduru,'112/2026'</v>
      </c>
      <c r="AC1366" s="97" t="str">
        <f t="shared" ca="1" si="169"/>
        <v>Above 60 Days</v>
      </c>
    </row>
    <row r="1367" spans="1:29" ht="25.5" customHeight="1" x14ac:dyDescent="0.25">
      <c r="A1367" s="96">
        <v>1366</v>
      </c>
      <c r="B1367" s="123" t="s">
        <v>42</v>
      </c>
      <c r="C1367" s="9" t="s">
        <v>5986</v>
      </c>
      <c r="D1367" s="63" t="s">
        <v>6170</v>
      </c>
      <c r="E1367" s="137">
        <v>46247</v>
      </c>
      <c r="F1367" s="63" t="str">
        <f t="shared" si="166"/>
        <v>Aug</v>
      </c>
      <c r="G1367" s="63">
        <v>2026</v>
      </c>
      <c r="H1367" s="63" t="s">
        <v>39</v>
      </c>
      <c r="I1367" s="9" t="str">
        <f>_xlfn.XLOOKUP(H1367,[1]Heads!A:A,[1]Heads!B:B)</f>
        <v>Other IPC</v>
      </c>
      <c r="J1367" s="9" t="str">
        <f>_xlfn.XLOOKUP(I1367,[1]Heads!B:B,[1]Heads!C:C)</f>
        <v>IPC</v>
      </c>
      <c r="K1367" s="75"/>
      <c r="L1367" s="9"/>
      <c r="M1367" s="75"/>
      <c r="N1367" s="96" t="s">
        <v>3196</v>
      </c>
      <c r="O1367" s="9"/>
      <c r="P1367" s="75"/>
      <c r="Q1367" s="9"/>
      <c r="R1367" s="104" t="s">
        <v>40</v>
      </c>
      <c r="S1367" s="104" t="s">
        <v>50</v>
      </c>
      <c r="T1367" s="98"/>
      <c r="U1367" s="9" t="s">
        <v>6171</v>
      </c>
      <c r="V1367" s="9" t="s">
        <v>34</v>
      </c>
      <c r="W1367" s="9">
        <f t="shared" ca="1" si="164"/>
        <v>64</v>
      </c>
      <c r="X1367" s="9" t="str">
        <f t="shared" ca="1" si="165"/>
        <v>Above 60 Days</v>
      </c>
      <c r="Y1367" s="9" t="str">
        <f t="shared" ca="1" si="167"/>
        <v/>
      </c>
      <c r="Z1367" s="9" t="str">
        <f t="shared" ca="1" si="168"/>
        <v/>
      </c>
      <c r="AA1367" s="9"/>
      <c r="AB1367" s="123" t="str">
        <f t="shared" si="159"/>
        <v>Narasannapeta,'253/2026'</v>
      </c>
      <c r="AC1367" s="97" t="str">
        <f t="shared" ca="1" si="169"/>
        <v>Above 60 Days</v>
      </c>
    </row>
    <row r="1368" spans="1:29" ht="25.5" customHeight="1" x14ac:dyDescent="0.25">
      <c r="A1368" s="96">
        <v>1367</v>
      </c>
      <c r="B1368" s="123" t="s">
        <v>98</v>
      </c>
      <c r="C1368" s="9" t="s">
        <v>3120</v>
      </c>
      <c r="D1368" s="63" t="s">
        <v>1315</v>
      </c>
      <c r="E1368" s="137">
        <v>46247</v>
      </c>
      <c r="F1368" s="63" t="str">
        <f t="shared" si="166"/>
        <v>Aug</v>
      </c>
      <c r="G1368" s="63">
        <v>2026</v>
      </c>
      <c r="H1368" s="63" t="s">
        <v>70</v>
      </c>
      <c r="I1368" s="9" t="str">
        <f>_xlfn.XLOOKUP(H1368,[1]Heads!A:A,[1]Heads!B:B)</f>
        <v>174 CrPC</v>
      </c>
      <c r="J1368" s="9" t="str">
        <f>_xlfn.XLOOKUP(I1368,[1]Heads!B:B,[1]Heads!C:C)</f>
        <v>174 CrPC</v>
      </c>
      <c r="K1368" s="75"/>
      <c r="L1368" s="9"/>
      <c r="M1368" s="75"/>
      <c r="N1368" s="96" t="s">
        <v>3196</v>
      </c>
      <c r="O1368" s="9"/>
      <c r="P1368" s="75"/>
      <c r="Q1368" s="9"/>
      <c r="R1368" s="104" t="s">
        <v>173</v>
      </c>
      <c r="S1368" s="104" t="s">
        <v>173</v>
      </c>
      <c r="T1368" s="98">
        <v>46261</v>
      </c>
      <c r="U1368" s="9" t="s">
        <v>6172</v>
      </c>
      <c r="V1368" s="9" t="s">
        <v>34</v>
      </c>
      <c r="W1368" s="9">
        <f t="shared" ca="1" si="164"/>
        <v>64</v>
      </c>
      <c r="X1368" s="9" t="str">
        <f t="shared" ca="1" si="165"/>
        <v>Above 60 Days</v>
      </c>
      <c r="Y1368" s="9">
        <f t="shared" ca="1" si="167"/>
        <v>50</v>
      </c>
      <c r="Z1368" s="9" t="str">
        <f t="shared" ca="1" si="168"/>
        <v>45 to 60 Days</v>
      </c>
      <c r="AA1368" s="9"/>
      <c r="AB1368" s="123" t="str">
        <f t="shared" si="159"/>
        <v>Vajrapukothuru,'91/2026'</v>
      </c>
      <c r="AC1368" s="97" t="str">
        <f t="shared" ca="1" si="169"/>
        <v>Above 60 Days</v>
      </c>
    </row>
    <row r="1369" spans="1:29" ht="25.5" customHeight="1" x14ac:dyDescent="0.25">
      <c r="A1369" s="96">
        <v>1368</v>
      </c>
      <c r="B1369" s="123" t="s">
        <v>113</v>
      </c>
      <c r="C1369" s="9" t="s">
        <v>3063</v>
      </c>
      <c r="D1369" s="63" t="s">
        <v>6173</v>
      </c>
      <c r="E1369" s="137">
        <v>46247</v>
      </c>
      <c r="F1369" s="63" t="str">
        <f t="shared" si="166"/>
        <v>Aug</v>
      </c>
      <c r="G1369" s="63">
        <v>2026</v>
      </c>
      <c r="H1369" s="63" t="s">
        <v>56</v>
      </c>
      <c r="I1369" s="9" t="str">
        <f>_xlfn.XLOOKUP(H1369,[1]Heads!A:A,[1]Heads!B:B)</f>
        <v>Bodily Offiences</v>
      </c>
      <c r="J1369" s="9" t="str">
        <f>_xlfn.XLOOKUP(I1369,[1]Heads!B:B,[1]Heads!C:C)</f>
        <v>IPC</v>
      </c>
      <c r="K1369" s="75"/>
      <c r="L1369" s="9"/>
      <c r="M1369" s="75"/>
      <c r="N1369" s="96" t="s">
        <v>3196</v>
      </c>
      <c r="O1369" s="9"/>
      <c r="P1369" s="75"/>
      <c r="Q1369" s="9"/>
      <c r="R1369" s="104" t="s">
        <v>141</v>
      </c>
      <c r="S1369" s="104" t="s">
        <v>141</v>
      </c>
      <c r="T1369" s="98"/>
      <c r="U1369" s="9" t="s">
        <v>6174</v>
      </c>
      <c r="V1369" s="9" t="s">
        <v>34</v>
      </c>
      <c r="W1369" s="9">
        <f t="shared" ca="1" si="164"/>
        <v>64</v>
      </c>
      <c r="X1369" s="9" t="str">
        <f t="shared" ca="1" si="165"/>
        <v>Above 60 Days</v>
      </c>
      <c r="Y1369" s="9" t="str">
        <f t="shared" ca="1" si="167"/>
        <v/>
      </c>
      <c r="Z1369" s="9" t="str">
        <f t="shared" ca="1" si="168"/>
        <v/>
      </c>
      <c r="AA1369" s="9"/>
      <c r="AB1369" s="123" t="str">
        <f t="shared" si="159"/>
        <v>Jalumuru,'77/2026'</v>
      </c>
      <c r="AC1369" s="97" t="str">
        <f t="shared" ca="1" si="169"/>
        <v>Above 60 Days</v>
      </c>
    </row>
    <row r="1370" spans="1:29" ht="25.5" customHeight="1" x14ac:dyDescent="0.25">
      <c r="A1370" s="96">
        <v>1369</v>
      </c>
      <c r="B1370" s="123" t="s">
        <v>38</v>
      </c>
      <c r="C1370" s="9" t="s">
        <v>5484</v>
      </c>
      <c r="D1370" s="63" t="s">
        <v>6175</v>
      </c>
      <c r="E1370" s="137">
        <v>46248</v>
      </c>
      <c r="F1370" s="63" t="str">
        <f t="shared" si="166"/>
        <v>Aug</v>
      </c>
      <c r="G1370" s="63">
        <v>2026</v>
      </c>
      <c r="H1370" s="63" t="s">
        <v>80</v>
      </c>
      <c r="I1370" s="9" t="str">
        <f>_xlfn.XLOOKUP(H1370,[1]Heads!A:A,[1]Heads!B:B)</f>
        <v>Crime  Against Women</v>
      </c>
      <c r="J1370" s="9" t="str">
        <f>_xlfn.XLOOKUP(I1370,[1]Heads!B:B,[1]Heads!C:C)</f>
        <v>IPC</v>
      </c>
      <c r="K1370" s="75"/>
      <c r="L1370" s="9"/>
      <c r="M1370" s="75"/>
      <c r="N1370" s="96" t="s">
        <v>3196</v>
      </c>
      <c r="O1370" s="9"/>
      <c r="P1370" s="75"/>
      <c r="Q1370" s="9"/>
      <c r="R1370" s="104" t="s">
        <v>169</v>
      </c>
      <c r="S1370" s="104" t="s">
        <v>141</v>
      </c>
      <c r="T1370" s="98"/>
      <c r="U1370" s="9" t="s">
        <v>6176</v>
      </c>
      <c r="V1370" s="9" t="s">
        <v>34</v>
      </c>
      <c r="W1370" s="9">
        <f t="shared" ca="1" si="164"/>
        <v>63</v>
      </c>
      <c r="X1370" s="9" t="str">
        <f t="shared" ca="1" si="165"/>
        <v>Above 60 Days</v>
      </c>
      <c r="Y1370" s="9" t="str">
        <f t="shared" ca="1" si="167"/>
        <v/>
      </c>
      <c r="Z1370" s="9" t="str">
        <f t="shared" ca="1" si="168"/>
        <v/>
      </c>
      <c r="AA1370" s="9"/>
      <c r="AB1370" s="123" t="str">
        <f t="shared" si="159"/>
        <v>Etcherla,'175/2026'</v>
      </c>
      <c r="AC1370" s="97" t="str">
        <f t="shared" ca="1" si="169"/>
        <v>Above 60 Days</v>
      </c>
    </row>
    <row r="1371" spans="1:29" ht="25.5" customHeight="1" x14ac:dyDescent="0.25">
      <c r="A1371" s="96">
        <v>1370</v>
      </c>
      <c r="B1371" s="123" t="s">
        <v>38</v>
      </c>
      <c r="C1371" s="9" t="s">
        <v>5487</v>
      </c>
      <c r="D1371" s="63" t="s">
        <v>2382</v>
      </c>
      <c r="E1371" s="137">
        <v>46248</v>
      </c>
      <c r="F1371" s="63" t="str">
        <f t="shared" si="166"/>
        <v>Aug</v>
      </c>
      <c r="G1371" s="63">
        <v>2026</v>
      </c>
      <c r="H1371" s="63" t="s">
        <v>39</v>
      </c>
      <c r="I1371" s="9" t="str">
        <f>_xlfn.XLOOKUP(H1371,[1]Heads!A:A,[1]Heads!B:B)</f>
        <v>Other IPC</v>
      </c>
      <c r="J1371" s="9" t="str">
        <f>_xlfn.XLOOKUP(I1371,[1]Heads!B:B,[1]Heads!C:C)</f>
        <v>IPC</v>
      </c>
      <c r="K1371" s="75"/>
      <c r="L1371" s="9"/>
      <c r="M1371" s="75"/>
      <c r="N1371" s="96" t="s">
        <v>3196</v>
      </c>
      <c r="O1371" s="9"/>
      <c r="P1371" s="75"/>
      <c r="Q1371" s="9"/>
      <c r="R1371" s="104" t="s">
        <v>169</v>
      </c>
      <c r="S1371" s="104" t="s">
        <v>141</v>
      </c>
      <c r="T1371" s="98"/>
      <c r="U1371" s="9" t="s">
        <v>6184</v>
      </c>
      <c r="V1371" s="9" t="s">
        <v>34</v>
      </c>
      <c r="W1371" s="9">
        <f t="shared" ca="1" si="164"/>
        <v>63</v>
      </c>
      <c r="X1371" s="9" t="str">
        <f t="shared" ca="1" si="165"/>
        <v>Above 60 Days</v>
      </c>
      <c r="Y1371" s="9" t="str">
        <f t="shared" ca="1" si="167"/>
        <v/>
      </c>
      <c r="Z1371" s="9" t="str">
        <f t="shared" ca="1" si="168"/>
        <v/>
      </c>
      <c r="AA1371" s="9"/>
      <c r="AB1371" s="123" t="str">
        <f t="shared" si="159"/>
        <v>Etcherla,'176/2026'</v>
      </c>
      <c r="AC1371" s="97" t="str">
        <f t="shared" ca="1" si="169"/>
        <v>Above 60 Days</v>
      </c>
    </row>
    <row r="1372" spans="1:29" ht="25.5" customHeight="1" x14ac:dyDescent="0.25">
      <c r="A1372" s="96">
        <v>1371</v>
      </c>
      <c r="B1372" s="123" t="s">
        <v>38</v>
      </c>
      <c r="C1372" s="9" t="s">
        <v>5507</v>
      </c>
      <c r="D1372" s="63" t="s">
        <v>6187</v>
      </c>
      <c r="E1372" s="137">
        <v>46248</v>
      </c>
      <c r="F1372" s="63" t="str">
        <f t="shared" si="166"/>
        <v>Aug</v>
      </c>
      <c r="G1372" s="63">
        <v>2026</v>
      </c>
      <c r="H1372" s="63" t="s">
        <v>39</v>
      </c>
      <c r="I1372" s="9" t="str">
        <f>_xlfn.XLOOKUP(H1372,[1]Heads!A:A,[1]Heads!B:B)</f>
        <v>Other IPC</v>
      </c>
      <c r="J1372" s="9" t="str">
        <f>_xlfn.XLOOKUP(I1372,[1]Heads!B:B,[1]Heads!C:C)</f>
        <v>IPC</v>
      </c>
      <c r="K1372" s="75"/>
      <c r="L1372" s="9"/>
      <c r="M1372" s="75"/>
      <c r="N1372" s="96" t="s">
        <v>3196</v>
      </c>
      <c r="O1372" s="9"/>
      <c r="P1372" s="75"/>
      <c r="Q1372" s="9"/>
      <c r="R1372" s="104" t="s">
        <v>176</v>
      </c>
      <c r="S1372" s="104" t="s">
        <v>176</v>
      </c>
      <c r="T1372" s="98">
        <v>46252</v>
      </c>
      <c r="U1372" s="9" t="s">
        <v>6188</v>
      </c>
      <c r="V1372" s="9" t="s">
        <v>34</v>
      </c>
      <c r="W1372" s="9">
        <f t="shared" ca="1" si="164"/>
        <v>63</v>
      </c>
      <c r="X1372" s="9" t="str">
        <f t="shared" ca="1" si="165"/>
        <v>Above 60 Days</v>
      </c>
      <c r="Y1372" s="9">
        <f t="shared" ca="1" si="167"/>
        <v>59</v>
      </c>
      <c r="Z1372" s="9" t="str">
        <f t="shared" ca="1" si="168"/>
        <v>45 to 60 Days</v>
      </c>
      <c r="AA1372" s="9"/>
      <c r="AB1372" s="123" t="str">
        <f t="shared" si="159"/>
        <v>Etcherla,'177/2026'</v>
      </c>
      <c r="AC1372" s="97" t="str">
        <f t="shared" ca="1" si="169"/>
        <v>Above 60 Days</v>
      </c>
    </row>
    <row r="1373" spans="1:29" ht="25.5" customHeight="1" x14ac:dyDescent="0.25">
      <c r="A1373" s="96">
        <v>1372</v>
      </c>
      <c r="B1373" s="123" t="s">
        <v>47</v>
      </c>
      <c r="C1373" s="9" t="s">
        <v>3482</v>
      </c>
      <c r="D1373" s="63" t="s">
        <v>6191</v>
      </c>
      <c r="E1373" s="137">
        <v>46248</v>
      </c>
      <c r="F1373" s="63" t="str">
        <f t="shared" si="166"/>
        <v>Aug</v>
      </c>
      <c r="G1373" s="63">
        <v>2026</v>
      </c>
      <c r="H1373" s="63" t="s">
        <v>43</v>
      </c>
      <c r="I1373" s="9" t="str">
        <f>_xlfn.XLOOKUP(H1373,[1]Heads!A:A,[1]Heads!B:B)</f>
        <v>White Collar Offences</v>
      </c>
      <c r="J1373" s="9" t="str">
        <f>_xlfn.XLOOKUP(I1373,[1]Heads!B:B,[1]Heads!C:C)</f>
        <v>IPC</v>
      </c>
      <c r="K1373" s="75"/>
      <c r="L1373" s="9"/>
      <c r="M1373" s="75"/>
      <c r="N1373" s="96" t="s">
        <v>3196</v>
      </c>
      <c r="O1373" s="9"/>
      <c r="P1373" s="75"/>
      <c r="Q1373" s="9"/>
      <c r="R1373" s="104" t="s">
        <v>177</v>
      </c>
      <c r="S1373" s="104" t="s">
        <v>177</v>
      </c>
      <c r="T1373" s="98">
        <v>46261</v>
      </c>
      <c r="U1373" s="9" t="s">
        <v>6192</v>
      </c>
      <c r="V1373" s="9" t="s">
        <v>34</v>
      </c>
      <c r="W1373" s="9">
        <f t="shared" ca="1" si="164"/>
        <v>63</v>
      </c>
      <c r="X1373" s="9" t="str">
        <f t="shared" ca="1" si="165"/>
        <v>Above 60 Days</v>
      </c>
      <c r="Y1373" s="9">
        <f t="shared" ca="1" si="167"/>
        <v>50</v>
      </c>
      <c r="Z1373" s="9" t="str">
        <f t="shared" ca="1" si="168"/>
        <v>45 to 60 Days</v>
      </c>
      <c r="AA1373" s="9"/>
      <c r="AB1373" s="123" t="str">
        <f t="shared" si="159"/>
        <v>Amadalavalasa,'123/2026'</v>
      </c>
      <c r="AC1373" s="97" t="str">
        <f t="shared" ca="1" si="169"/>
        <v>Above 60 Days</v>
      </c>
    </row>
    <row r="1374" spans="1:29" ht="25.5" customHeight="1" x14ac:dyDescent="0.25">
      <c r="A1374" s="96">
        <v>1373</v>
      </c>
      <c r="B1374" s="123" t="s">
        <v>79</v>
      </c>
      <c r="C1374" s="9" t="s">
        <v>3313</v>
      </c>
      <c r="D1374" s="63" t="s">
        <v>6193</v>
      </c>
      <c r="E1374" s="137">
        <v>46248</v>
      </c>
      <c r="F1374" s="63" t="str">
        <f t="shared" si="166"/>
        <v>Aug</v>
      </c>
      <c r="G1374" s="63">
        <v>2026</v>
      </c>
      <c r="H1374" s="63" t="s">
        <v>39</v>
      </c>
      <c r="I1374" s="9" t="str">
        <f>_xlfn.XLOOKUP(H1374,[1]Heads!A:A,[1]Heads!B:B)</f>
        <v>Other IPC</v>
      </c>
      <c r="J1374" s="9" t="str">
        <f>_xlfn.XLOOKUP(I1374,[1]Heads!B:B,[1]Heads!C:C)</f>
        <v>IPC</v>
      </c>
      <c r="K1374" s="75"/>
      <c r="L1374" s="9"/>
      <c r="M1374" s="75"/>
      <c r="N1374" s="96" t="s">
        <v>3196</v>
      </c>
      <c r="O1374" s="9"/>
      <c r="P1374" s="75"/>
      <c r="Q1374" s="9"/>
      <c r="R1374" s="104" t="s">
        <v>40</v>
      </c>
      <c r="S1374" s="104" t="s">
        <v>142</v>
      </c>
      <c r="T1374" s="98"/>
      <c r="U1374" s="9" t="s">
        <v>6194</v>
      </c>
      <c r="V1374" s="9" t="s">
        <v>34</v>
      </c>
      <c r="W1374" s="9">
        <f t="shared" ca="1" si="164"/>
        <v>63</v>
      </c>
      <c r="X1374" s="9" t="str">
        <f t="shared" ca="1" si="165"/>
        <v>Above 60 Days</v>
      </c>
      <c r="Y1374" s="9" t="str">
        <f t="shared" ca="1" si="167"/>
        <v/>
      </c>
      <c r="Z1374" s="9" t="str">
        <f t="shared" ca="1" si="168"/>
        <v/>
      </c>
      <c r="AA1374" s="9"/>
      <c r="AB1374" s="123" t="str">
        <f t="shared" si="159"/>
        <v>Polaki,'109/2026'</v>
      </c>
      <c r="AC1374" s="97" t="str">
        <f t="shared" ca="1" si="169"/>
        <v>Above 60 Days</v>
      </c>
    </row>
    <row r="1375" spans="1:29" ht="25.5" customHeight="1" x14ac:dyDescent="0.25">
      <c r="A1375" s="96">
        <v>1374</v>
      </c>
      <c r="B1375" s="123" t="s">
        <v>51</v>
      </c>
      <c r="C1375" s="9" t="s">
        <v>3751</v>
      </c>
      <c r="D1375" s="63" t="s">
        <v>1027</v>
      </c>
      <c r="E1375" s="137">
        <v>46248</v>
      </c>
      <c r="F1375" s="63" t="str">
        <f t="shared" si="166"/>
        <v>Aug</v>
      </c>
      <c r="G1375" s="63">
        <v>2026</v>
      </c>
      <c r="H1375" s="63" t="s">
        <v>48</v>
      </c>
      <c r="I1375" s="9" t="str">
        <f>_xlfn.XLOOKUP(H1375,[1]Heads!A:A,[1]Heads!B:B)</f>
        <v>Property Offences</v>
      </c>
      <c r="J1375" s="9" t="str">
        <f>_xlfn.XLOOKUP(I1375,[1]Heads!B:B,[1]Heads!C:C)</f>
        <v>IPC</v>
      </c>
      <c r="K1375" s="75"/>
      <c r="L1375" s="9"/>
      <c r="M1375" s="75"/>
      <c r="N1375" s="96" t="s">
        <v>3196</v>
      </c>
      <c r="O1375" s="9"/>
      <c r="P1375" s="75"/>
      <c r="Q1375" s="9"/>
      <c r="R1375" s="104" t="s">
        <v>112</v>
      </c>
      <c r="S1375" s="104" t="s">
        <v>112</v>
      </c>
      <c r="T1375" s="98"/>
      <c r="U1375" s="9" t="s">
        <v>6196</v>
      </c>
      <c r="V1375" s="9" t="s">
        <v>34</v>
      </c>
      <c r="W1375" s="9">
        <f t="shared" ca="1" si="164"/>
        <v>63</v>
      </c>
      <c r="X1375" s="9" t="str">
        <f t="shared" ca="1" si="165"/>
        <v>Above 60 Days</v>
      </c>
      <c r="Y1375" s="9" t="str">
        <f t="shared" ca="1" si="167"/>
        <v/>
      </c>
      <c r="Z1375" s="9" t="str">
        <f t="shared" ca="1" si="168"/>
        <v/>
      </c>
      <c r="AA1375" s="9"/>
      <c r="AB1375" s="123" t="str">
        <f t="shared" si="159"/>
        <v>Tekkali PS,'143/2026'</v>
      </c>
      <c r="AC1375" s="97" t="str">
        <f t="shared" ca="1" si="169"/>
        <v>Above 60 Days</v>
      </c>
    </row>
    <row r="1376" spans="1:29" ht="25.5" customHeight="1" x14ac:dyDescent="0.25">
      <c r="A1376" s="96">
        <v>1375</v>
      </c>
      <c r="B1376" s="123" t="s">
        <v>104</v>
      </c>
      <c r="C1376" s="9" t="s">
        <v>3315</v>
      </c>
      <c r="D1376" s="63" t="s">
        <v>5709</v>
      </c>
      <c r="E1376" s="137">
        <v>46249</v>
      </c>
      <c r="F1376" s="63" t="str">
        <f t="shared" si="166"/>
        <v>Aug</v>
      </c>
      <c r="G1376" s="63">
        <v>2026</v>
      </c>
      <c r="H1376" s="63" t="s">
        <v>115</v>
      </c>
      <c r="I1376" s="9" t="str">
        <f>_xlfn.XLOOKUP(H1376,[1]Heads!A:A,[1]Heads!B:B)</f>
        <v>Crime  Against Women</v>
      </c>
      <c r="J1376" s="9" t="str">
        <f>_xlfn.XLOOKUP(I1376,[1]Heads!B:B,[1]Heads!C:C)</f>
        <v>IPC</v>
      </c>
      <c r="K1376" s="75"/>
      <c r="L1376" s="9"/>
      <c r="M1376" s="75"/>
      <c r="N1376" s="96" t="s">
        <v>3196</v>
      </c>
      <c r="O1376" s="9"/>
      <c r="P1376" s="75"/>
      <c r="Q1376" s="9"/>
      <c r="R1376" s="104" t="s">
        <v>141</v>
      </c>
      <c r="S1376" s="104" t="s">
        <v>141</v>
      </c>
      <c r="T1376" s="98"/>
      <c r="U1376" s="9" t="s">
        <v>6197</v>
      </c>
      <c r="V1376" s="9" t="s">
        <v>34</v>
      </c>
      <c r="W1376" s="9">
        <f t="shared" ca="1" si="164"/>
        <v>62</v>
      </c>
      <c r="X1376" s="9" t="str">
        <f t="shared" ca="1" si="165"/>
        <v>Above 60 Days</v>
      </c>
      <c r="Y1376" s="9" t="str">
        <f t="shared" ca="1" si="167"/>
        <v/>
      </c>
      <c r="Z1376" s="9" t="str">
        <f t="shared" ca="1" si="168"/>
        <v/>
      </c>
      <c r="AA1376" s="9"/>
      <c r="AB1376" s="123" t="str">
        <f t="shared" si="159"/>
        <v>Laveru,'111/2026'</v>
      </c>
      <c r="AC1376" s="97" t="str">
        <f t="shared" ca="1" si="169"/>
        <v>Above 60 Days</v>
      </c>
    </row>
    <row r="1377" spans="1:29" ht="25.5" customHeight="1" x14ac:dyDescent="0.25">
      <c r="A1377" s="96">
        <v>1376</v>
      </c>
      <c r="B1377" s="123" t="s">
        <v>66</v>
      </c>
      <c r="C1377" s="9" t="s">
        <v>3278</v>
      </c>
      <c r="D1377" s="63" t="s">
        <v>1405</v>
      </c>
      <c r="E1377" s="137">
        <v>46249</v>
      </c>
      <c r="F1377" s="63" t="str">
        <f t="shared" si="166"/>
        <v>Aug</v>
      </c>
      <c r="G1377" s="63">
        <v>2026</v>
      </c>
      <c r="H1377" s="63" t="s">
        <v>71</v>
      </c>
      <c r="I1377" s="9" t="str">
        <f>_xlfn.XLOOKUP(H1377,[1]Heads!A:A,[1]Heads!B:B)</f>
        <v>Road Accidents</v>
      </c>
      <c r="J1377" s="9" t="str">
        <f>_xlfn.XLOOKUP(I1377,[1]Heads!B:B,[1]Heads!C:C)</f>
        <v>IPC</v>
      </c>
      <c r="K1377" s="75"/>
      <c r="L1377" s="9"/>
      <c r="M1377" s="75"/>
      <c r="N1377" s="96" t="s">
        <v>3196</v>
      </c>
      <c r="O1377" s="9"/>
      <c r="P1377" s="75"/>
      <c r="Q1377" s="9"/>
      <c r="R1377" s="104" t="s">
        <v>169</v>
      </c>
      <c r="S1377" s="104" t="s">
        <v>169</v>
      </c>
      <c r="T1377" s="98"/>
      <c r="U1377" s="9" t="s">
        <v>6198</v>
      </c>
      <c r="V1377" s="9" t="s">
        <v>34</v>
      </c>
      <c r="W1377" s="9">
        <f t="shared" ca="1" si="164"/>
        <v>62</v>
      </c>
      <c r="X1377" s="9" t="str">
        <f t="shared" ca="1" si="165"/>
        <v>Above 60 Days</v>
      </c>
      <c r="Y1377" s="9" t="str">
        <f t="shared" ca="1" si="167"/>
        <v/>
      </c>
      <c r="Z1377" s="9" t="str">
        <f t="shared" ca="1" si="168"/>
        <v/>
      </c>
      <c r="AA1377" s="9"/>
      <c r="AB1377" s="123" t="str">
        <f t="shared" si="159"/>
        <v>Itchapuram Rural,'82/2026'</v>
      </c>
      <c r="AC1377" s="97" t="str">
        <f t="shared" ca="1" si="169"/>
        <v>Above 60 Days</v>
      </c>
    </row>
    <row r="1378" spans="1:29" ht="25.5" customHeight="1" x14ac:dyDescent="0.25">
      <c r="A1378" s="96">
        <v>1377</v>
      </c>
      <c r="B1378" s="123" t="s">
        <v>124</v>
      </c>
      <c r="C1378" s="9" t="s">
        <v>3218</v>
      </c>
      <c r="D1378" s="63" t="s">
        <v>1807</v>
      </c>
      <c r="E1378" s="137">
        <v>46249</v>
      </c>
      <c r="F1378" s="63" t="str">
        <f t="shared" ref="F1378:F1404" si="170">TEXT(E1378,"mmm")</f>
        <v>Aug</v>
      </c>
      <c r="G1378" s="63">
        <v>2026</v>
      </c>
      <c r="H1378" s="63" t="s">
        <v>85</v>
      </c>
      <c r="I1378" s="9" t="str">
        <f>_xlfn.XLOOKUP(H1378,[1]Heads!A:A,[1]Heads!B:B)</f>
        <v>Enforcement</v>
      </c>
      <c r="J1378" s="9" t="str">
        <f>_xlfn.XLOOKUP(I1378,[1]Heads!B:B,[1]Heads!C:C)</f>
        <v>Enforcement</v>
      </c>
      <c r="K1378" s="75"/>
      <c r="L1378" s="9"/>
      <c r="M1378" s="75"/>
      <c r="N1378" s="96" t="s">
        <v>3196</v>
      </c>
      <c r="O1378" s="9"/>
      <c r="P1378" s="75"/>
      <c r="Q1378" s="9"/>
      <c r="R1378" s="104" t="s">
        <v>174</v>
      </c>
      <c r="S1378" s="104" t="s">
        <v>174</v>
      </c>
      <c r="T1378" s="98">
        <v>46251</v>
      </c>
      <c r="U1378" s="9" t="s">
        <v>6203</v>
      </c>
      <c r="V1378" s="9" t="s">
        <v>34</v>
      </c>
      <c r="W1378" s="9">
        <f t="shared" ca="1" si="164"/>
        <v>62</v>
      </c>
      <c r="X1378" s="9" t="str">
        <f t="shared" ca="1" si="165"/>
        <v>Above 60 Days</v>
      </c>
      <c r="Y1378" s="9">
        <f t="shared" ca="1" si="167"/>
        <v>60</v>
      </c>
      <c r="Z1378" s="9" t="str">
        <f t="shared" ca="1" si="168"/>
        <v>45 to 60 Days</v>
      </c>
      <c r="AA1378" s="9"/>
      <c r="AB1378" s="123" t="str">
        <f t="shared" si="159"/>
        <v>Saravakota,'98/2026'</v>
      </c>
      <c r="AC1378" s="97" t="str">
        <f t="shared" ca="1" si="169"/>
        <v>Above 60 Days</v>
      </c>
    </row>
    <row r="1379" spans="1:29" ht="25.5" customHeight="1" x14ac:dyDescent="0.25">
      <c r="A1379" s="96">
        <v>1378</v>
      </c>
      <c r="B1379" s="123" t="s">
        <v>90</v>
      </c>
      <c r="C1379" s="9" t="s">
        <v>5455</v>
      </c>
      <c r="D1379" s="63" t="s">
        <v>1027</v>
      </c>
      <c r="E1379" s="137">
        <v>46249</v>
      </c>
      <c r="F1379" s="63" t="str">
        <f t="shared" si="170"/>
        <v>Aug</v>
      </c>
      <c r="G1379" s="63">
        <v>2026</v>
      </c>
      <c r="H1379" s="63" t="s">
        <v>48</v>
      </c>
      <c r="I1379" s="9" t="str">
        <f>_xlfn.XLOOKUP(H1379,[1]Heads!A:A,[1]Heads!B:B)</f>
        <v>Property Offences</v>
      </c>
      <c r="J1379" s="9" t="str">
        <f>_xlfn.XLOOKUP(I1379,[1]Heads!B:B,[1]Heads!C:C)</f>
        <v>IPC</v>
      </c>
      <c r="K1379" s="75"/>
      <c r="L1379" s="9"/>
      <c r="M1379" s="75"/>
      <c r="N1379" s="96" t="s">
        <v>3196</v>
      </c>
      <c r="O1379" s="9"/>
      <c r="P1379" s="75"/>
      <c r="Q1379" s="9"/>
      <c r="R1379" s="104" t="s">
        <v>112</v>
      </c>
      <c r="S1379" s="104" t="s">
        <v>112</v>
      </c>
      <c r="T1379" s="98"/>
      <c r="U1379" s="9" t="s">
        <v>6207</v>
      </c>
      <c r="V1379" s="9" t="s">
        <v>34</v>
      </c>
      <c r="W1379" s="9">
        <f t="shared" ca="1" si="164"/>
        <v>62</v>
      </c>
      <c r="X1379" s="9" t="str">
        <f t="shared" ca="1" si="165"/>
        <v>Above 60 Days</v>
      </c>
      <c r="Y1379" s="9" t="str">
        <f t="shared" ca="1" si="167"/>
        <v/>
      </c>
      <c r="Z1379" s="9" t="str">
        <f t="shared" ca="1" si="168"/>
        <v/>
      </c>
      <c r="AA1379" s="9"/>
      <c r="AB1379" s="123" t="str">
        <f t="shared" si="159"/>
        <v>J.R.Puram,'168/2026'</v>
      </c>
      <c r="AC1379" s="97" t="str">
        <f t="shared" ca="1" si="169"/>
        <v>Above 60 Days</v>
      </c>
    </row>
    <row r="1380" spans="1:29" ht="25.5" customHeight="1" x14ac:dyDescent="0.25">
      <c r="A1380" s="96">
        <v>1379</v>
      </c>
      <c r="B1380" s="123" t="s">
        <v>98</v>
      </c>
      <c r="C1380" s="9" t="s">
        <v>3149</v>
      </c>
      <c r="D1380" s="63" t="s">
        <v>845</v>
      </c>
      <c r="E1380" s="137">
        <v>46250</v>
      </c>
      <c r="F1380" s="63" t="str">
        <f t="shared" si="170"/>
        <v>Aug</v>
      </c>
      <c r="G1380" s="63">
        <v>2026</v>
      </c>
      <c r="H1380" s="63" t="s">
        <v>116</v>
      </c>
      <c r="I1380" s="9" t="str">
        <f>_xlfn.XLOOKUP(H1380,[1]Heads!A:A,[1]Heads!B:B)</f>
        <v>NDPS</v>
      </c>
      <c r="J1380" s="9" t="str">
        <f>_xlfn.XLOOKUP(I1380,[1]Heads!B:B,[1]Heads!C:C)</f>
        <v>NDPS</v>
      </c>
      <c r="K1380" s="75"/>
      <c r="L1380" s="9"/>
      <c r="M1380" s="75"/>
      <c r="N1380" s="96" t="s">
        <v>3196</v>
      </c>
      <c r="O1380" s="9"/>
      <c r="P1380" s="75"/>
      <c r="Q1380" s="9"/>
      <c r="R1380" s="104" t="s">
        <v>50</v>
      </c>
      <c r="S1380" s="104" t="s">
        <v>50</v>
      </c>
      <c r="T1380" s="98"/>
      <c r="U1380" s="9" t="s">
        <v>6208</v>
      </c>
      <c r="V1380" s="9" t="s">
        <v>34</v>
      </c>
      <c r="W1380" s="9">
        <f t="shared" ca="1" si="164"/>
        <v>61</v>
      </c>
      <c r="X1380" s="9" t="str">
        <f t="shared" ca="1" si="165"/>
        <v>Above 60 Days</v>
      </c>
      <c r="Y1380" s="9" t="str">
        <f t="shared" ca="1" si="167"/>
        <v/>
      </c>
      <c r="Z1380" s="9" t="str">
        <f t="shared" ca="1" si="168"/>
        <v/>
      </c>
      <c r="AA1380" s="9"/>
      <c r="AB1380" s="123" t="str">
        <f t="shared" si="159"/>
        <v>Vajrapukothuru,'92/2026'</v>
      </c>
      <c r="AC1380" s="97" t="str">
        <f t="shared" ca="1" si="169"/>
        <v>Above 60 Days</v>
      </c>
    </row>
    <row r="1381" spans="1:29" ht="25.5" customHeight="1" x14ac:dyDescent="0.25">
      <c r="A1381" s="96">
        <v>1380</v>
      </c>
      <c r="B1381" s="123" t="s">
        <v>79</v>
      </c>
      <c r="C1381" s="9" t="s">
        <v>3824</v>
      </c>
      <c r="D1381" s="63" t="s">
        <v>1458</v>
      </c>
      <c r="E1381" s="137">
        <v>46250</v>
      </c>
      <c r="F1381" s="63" t="str">
        <f t="shared" si="170"/>
        <v>Aug</v>
      </c>
      <c r="G1381" s="63">
        <v>2026</v>
      </c>
      <c r="H1381" s="63" t="s">
        <v>148</v>
      </c>
      <c r="I1381" s="9" t="str">
        <f>_xlfn.XLOOKUP(H1381,[1]Heads!A:A,[1]Heads!B:B)</f>
        <v>Other IPC</v>
      </c>
      <c r="J1381" s="9" t="str">
        <f>_xlfn.XLOOKUP(I1381,[1]Heads!B:B,[1]Heads!C:C)</f>
        <v>IPC</v>
      </c>
      <c r="K1381" s="75"/>
      <c r="L1381" s="9"/>
      <c r="M1381" s="75"/>
      <c r="N1381" s="96" t="s">
        <v>3196</v>
      </c>
      <c r="O1381" s="9"/>
      <c r="P1381" s="75"/>
      <c r="Q1381" s="9"/>
      <c r="R1381" s="104" t="s">
        <v>169</v>
      </c>
      <c r="S1381" s="104" t="s">
        <v>169</v>
      </c>
      <c r="T1381" s="98"/>
      <c r="U1381" s="9" t="s">
        <v>6210</v>
      </c>
      <c r="V1381" s="9" t="s">
        <v>34</v>
      </c>
      <c r="W1381" s="9">
        <f t="shared" ca="1" si="164"/>
        <v>61</v>
      </c>
      <c r="X1381" s="9" t="str">
        <f t="shared" ca="1" si="165"/>
        <v>Above 60 Days</v>
      </c>
      <c r="Y1381" s="9" t="str">
        <f t="shared" ca="1" si="167"/>
        <v/>
      </c>
      <c r="Z1381" s="9" t="str">
        <f t="shared" ca="1" si="168"/>
        <v/>
      </c>
      <c r="AA1381" s="9"/>
      <c r="AB1381" s="123" t="str">
        <f t="shared" si="159"/>
        <v>Polaki,'110/2026'</v>
      </c>
      <c r="AC1381" s="97" t="str">
        <f t="shared" ca="1" si="169"/>
        <v>Above 60 Days</v>
      </c>
    </row>
    <row r="1382" spans="1:29" ht="25.5" customHeight="1" x14ac:dyDescent="0.25">
      <c r="A1382" s="96">
        <v>1381</v>
      </c>
      <c r="B1382" s="123" t="s">
        <v>65</v>
      </c>
      <c r="C1382" s="9" t="s">
        <v>3253</v>
      </c>
      <c r="D1382" s="63" t="s">
        <v>6211</v>
      </c>
      <c r="E1382" s="137">
        <v>46250</v>
      </c>
      <c r="F1382" s="63" t="str">
        <f t="shared" si="170"/>
        <v>Aug</v>
      </c>
      <c r="G1382" s="63">
        <v>2026</v>
      </c>
      <c r="H1382" s="63" t="s">
        <v>115</v>
      </c>
      <c r="I1382" s="9" t="str">
        <f>_xlfn.XLOOKUP(H1382,[1]Heads!A:A,[1]Heads!B:B)</f>
        <v>Crime  Against Women</v>
      </c>
      <c r="J1382" s="9" t="str">
        <f>_xlfn.XLOOKUP(I1382,[1]Heads!B:B,[1]Heads!C:C)</f>
        <v>IPC</v>
      </c>
      <c r="K1382" s="75"/>
      <c r="L1382" s="9"/>
      <c r="M1382" s="75"/>
      <c r="N1382" s="96" t="s">
        <v>3196</v>
      </c>
      <c r="O1382" s="9"/>
      <c r="P1382" s="75"/>
      <c r="Q1382" s="9"/>
      <c r="R1382" s="104" t="s">
        <v>50</v>
      </c>
      <c r="S1382" s="104" t="s">
        <v>50</v>
      </c>
      <c r="T1382" s="98"/>
      <c r="U1382" s="9" t="s">
        <v>6212</v>
      </c>
      <c r="V1382" s="9" t="s">
        <v>34</v>
      </c>
      <c r="W1382" s="9">
        <f t="shared" ca="1" si="164"/>
        <v>61</v>
      </c>
      <c r="X1382" s="9" t="str">
        <f t="shared" ca="1" si="165"/>
        <v>Above 60 Days</v>
      </c>
      <c r="Y1382" s="9" t="str">
        <f t="shared" ca="1" si="167"/>
        <v/>
      </c>
      <c r="Z1382" s="9" t="str">
        <f t="shared" ca="1" si="168"/>
        <v/>
      </c>
      <c r="AA1382" s="9"/>
      <c r="AB1382" s="123" t="str">
        <f t="shared" si="159"/>
        <v>Itchapuram Town,'107/2026'</v>
      </c>
      <c r="AC1382" s="97" t="str">
        <f t="shared" ca="1" si="169"/>
        <v>Above 60 Days</v>
      </c>
    </row>
    <row r="1383" spans="1:29" ht="25.5" customHeight="1" x14ac:dyDescent="0.25">
      <c r="A1383" s="96">
        <v>1382</v>
      </c>
      <c r="B1383" s="123" t="s">
        <v>42</v>
      </c>
      <c r="C1383" s="9" t="s">
        <v>5995</v>
      </c>
      <c r="D1383" s="63" t="s">
        <v>6213</v>
      </c>
      <c r="E1383" s="137">
        <v>46250</v>
      </c>
      <c r="F1383" s="63" t="str">
        <f t="shared" si="170"/>
        <v>Aug</v>
      </c>
      <c r="G1383" s="63">
        <v>2026</v>
      </c>
      <c r="H1383" s="63" t="s">
        <v>116</v>
      </c>
      <c r="I1383" s="9" t="str">
        <f>_xlfn.XLOOKUP(H1383,[1]Heads!A:A,[1]Heads!B:B)</f>
        <v>NDPS</v>
      </c>
      <c r="J1383" s="9" t="str">
        <f>_xlfn.XLOOKUP(I1383,[1]Heads!B:B,[1]Heads!C:C)</f>
        <v>NDPS</v>
      </c>
      <c r="K1383" s="75"/>
      <c r="L1383" s="9"/>
      <c r="M1383" s="75"/>
      <c r="N1383" s="96" t="s">
        <v>3196</v>
      </c>
      <c r="O1383" s="9"/>
      <c r="P1383" s="75"/>
      <c r="Q1383" s="9"/>
      <c r="R1383" s="104" t="s">
        <v>50</v>
      </c>
      <c r="S1383" s="104" t="s">
        <v>50</v>
      </c>
      <c r="T1383" s="98"/>
      <c r="U1383" s="9" t="s">
        <v>6214</v>
      </c>
      <c r="V1383" s="9" t="s">
        <v>34</v>
      </c>
      <c r="W1383" s="9">
        <f t="shared" ca="1" si="164"/>
        <v>61</v>
      </c>
      <c r="X1383" s="9" t="str">
        <f t="shared" ca="1" si="165"/>
        <v>Above 60 Days</v>
      </c>
      <c r="Y1383" s="9" t="str">
        <f t="shared" ca="1" si="167"/>
        <v/>
      </c>
      <c r="Z1383" s="9" t="str">
        <f t="shared" ca="1" si="168"/>
        <v/>
      </c>
      <c r="AA1383" s="9"/>
      <c r="AB1383" s="123" t="str">
        <f t="shared" si="159"/>
        <v>Narasannapeta,'255/2026'</v>
      </c>
      <c r="AC1383" s="97" t="str">
        <f t="shared" ca="1" si="169"/>
        <v>Above 60 Days</v>
      </c>
    </row>
    <row r="1384" spans="1:29" ht="25.5" customHeight="1" x14ac:dyDescent="0.25">
      <c r="A1384" s="96">
        <v>1383</v>
      </c>
      <c r="B1384" s="123" t="s">
        <v>78</v>
      </c>
      <c r="C1384" s="9" t="s">
        <v>3095</v>
      </c>
      <c r="D1384" s="63" t="s">
        <v>3217</v>
      </c>
      <c r="E1384" s="137">
        <v>46250</v>
      </c>
      <c r="F1384" s="63" t="str">
        <f t="shared" si="170"/>
        <v>Aug</v>
      </c>
      <c r="G1384" s="63">
        <v>2026</v>
      </c>
      <c r="H1384" s="63" t="s">
        <v>75</v>
      </c>
      <c r="I1384" s="9" t="str">
        <f>_xlfn.XLOOKUP(H1384,[1]Heads!A:A,[1]Heads!B:B)</f>
        <v>Bodily Offiences</v>
      </c>
      <c r="J1384" s="9" t="str">
        <f>_xlfn.XLOOKUP(I1384,[1]Heads!B:B,[1]Heads!C:C)</f>
        <v>IPC</v>
      </c>
      <c r="K1384" s="75"/>
      <c r="L1384" s="9"/>
      <c r="M1384" s="75"/>
      <c r="N1384" s="96" t="s">
        <v>3196</v>
      </c>
      <c r="O1384" s="9"/>
      <c r="P1384" s="75"/>
      <c r="Q1384" s="9"/>
      <c r="R1384" s="104" t="s">
        <v>169</v>
      </c>
      <c r="S1384" s="104" t="s">
        <v>141</v>
      </c>
      <c r="T1384" s="98"/>
      <c r="U1384" s="9" t="s">
        <v>6216</v>
      </c>
      <c r="V1384" s="9" t="s">
        <v>34</v>
      </c>
      <c r="W1384" s="9">
        <f t="shared" ca="1" si="164"/>
        <v>61</v>
      </c>
      <c r="X1384" s="9" t="str">
        <f t="shared" ca="1" si="165"/>
        <v>Above 60 Days</v>
      </c>
      <c r="Y1384" s="9" t="str">
        <f t="shared" ref="Y1384:Y1411" ca="1" si="171">IF(T1384&lt;&gt;"",DATEDIF(T1384,TODAY(),"D"),"")</f>
        <v/>
      </c>
      <c r="Z1384" s="9" t="str">
        <f t="shared" ref="Z1384:Z1411" ca="1" si="172">IF(Y1384&lt;&gt;"",IF(Y1384&gt;365,"Above 1 Year",IF(AND(Y1384&lt;=365,Y1384&gt;180),"Above 6 Months",IF(AND(Y1384&lt;=180,Y1384&gt;90),"Above 3 Months",IF(AND(Y1384&lt;=90,Y1384&gt;60),"Above 60 Days",IF(AND(Y1384&lt;=60,Y1384&gt;45),"45 to 60 Days","Below 45 Days"))))),"")</f>
        <v/>
      </c>
      <c r="AA1384" s="9"/>
      <c r="AB1384" s="123" t="str">
        <f t="shared" si="159"/>
        <v>Kaviti,'65/2026'</v>
      </c>
      <c r="AC1384" s="97" t="str">
        <f t="shared" ca="1" si="169"/>
        <v>Above 60 Days</v>
      </c>
    </row>
    <row r="1385" spans="1:29" ht="25.5" customHeight="1" x14ac:dyDescent="0.25">
      <c r="A1385" s="96">
        <v>1384</v>
      </c>
      <c r="B1385" s="123" t="s">
        <v>65</v>
      </c>
      <c r="C1385" s="9" t="s">
        <v>3282</v>
      </c>
      <c r="D1385" s="63" t="s">
        <v>6219</v>
      </c>
      <c r="E1385" s="137">
        <v>46250</v>
      </c>
      <c r="F1385" s="63" t="str">
        <f t="shared" si="170"/>
        <v>Aug</v>
      </c>
      <c r="G1385" s="63">
        <v>2026</v>
      </c>
      <c r="H1385" s="63" t="s">
        <v>111</v>
      </c>
      <c r="I1385" s="9" t="str">
        <f>_xlfn.XLOOKUP(H1385,[1]Heads!A:A,[1]Heads!B:B)</f>
        <v>SC-ST Cases</v>
      </c>
      <c r="J1385" s="9" t="str">
        <f>_xlfn.XLOOKUP(I1385,[1]Heads!B:B,[1]Heads!C:C)</f>
        <v>IPC</v>
      </c>
      <c r="K1385" s="75"/>
      <c r="L1385" s="9"/>
      <c r="M1385" s="75"/>
      <c r="N1385" s="96" t="s">
        <v>3196</v>
      </c>
      <c r="O1385" s="9"/>
      <c r="P1385" s="75"/>
      <c r="Q1385" s="9"/>
      <c r="R1385" s="104" t="s">
        <v>137</v>
      </c>
      <c r="S1385" s="104" t="s">
        <v>137</v>
      </c>
      <c r="T1385" s="98">
        <v>46275</v>
      </c>
      <c r="U1385" s="9" t="s">
        <v>6220</v>
      </c>
      <c r="V1385" s="9" t="s">
        <v>34</v>
      </c>
      <c r="W1385" s="9">
        <f t="shared" ca="1" si="164"/>
        <v>61</v>
      </c>
      <c r="X1385" s="9" t="str">
        <f t="shared" ca="1" si="165"/>
        <v>Above 60 Days</v>
      </c>
      <c r="Y1385" s="9">
        <f t="shared" ca="1" si="171"/>
        <v>36</v>
      </c>
      <c r="Z1385" s="9" t="str">
        <f t="shared" ca="1" si="172"/>
        <v>Below 45 Days</v>
      </c>
      <c r="AA1385" s="9"/>
      <c r="AB1385" s="123" t="str">
        <f t="shared" si="159"/>
        <v>Itchapuram Town,'106/2026'</v>
      </c>
      <c r="AC1385" s="97" t="str">
        <f t="shared" ref="AC1385:AC1411" ca="1" si="173">IF(S1385="SC/PRC/CC No. Awaited","",X1385)</f>
        <v>Above 60 Days</v>
      </c>
    </row>
    <row r="1386" spans="1:29" ht="25.5" customHeight="1" x14ac:dyDescent="0.25">
      <c r="A1386" s="96">
        <v>1385</v>
      </c>
      <c r="B1386" s="123" t="s">
        <v>73</v>
      </c>
      <c r="C1386" s="9" t="s">
        <v>3164</v>
      </c>
      <c r="D1386" s="63" t="s">
        <v>1332</v>
      </c>
      <c r="E1386" s="137">
        <v>46251</v>
      </c>
      <c r="F1386" s="63" t="str">
        <f t="shared" si="170"/>
        <v>Aug</v>
      </c>
      <c r="G1386" s="63">
        <v>2026</v>
      </c>
      <c r="H1386" s="63" t="s">
        <v>71</v>
      </c>
      <c r="I1386" s="9" t="str">
        <f>_xlfn.XLOOKUP(H1386,[1]Heads!A:A,[1]Heads!B:B)</f>
        <v>Road Accidents</v>
      </c>
      <c r="J1386" s="9" t="str">
        <f>_xlfn.XLOOKUP(I1386,[1]Heads!B:B,[1]Heads!C:C)</f>
        <v>IPC</v>
      </c>
      <c r="K1386" s="75"/>
      <c r="L1386" s="9"/>
      <c r="M1386" s="75"/>
      <c r="N1386" s="96" t="s">
        <v>3196</v>
      </c>
      <c r="O1386" s="9"/>
      <c r="P1386" s="75"/>
      <c r="Q1386" s="9"/>
      <c r="R1386" s="104" t="s">
        <v>169</v>
      </c>
      <c r="S1386" s="104" t="s">
        <v>50</v>
      </c>
      <c r="T1386" s="98"/>
      <c r="U1386" s="9" t="s">
        <v>6221</v>
      </c>
      <c r="V1386" s="9" t="s">
        <v>34</v>
      </c>
      <c r="W1386" s="9">
        <f t="shared" ca="1" si="164"/>
        <v>60</v>
      </c>
      <c r="X1386" s="9" t="str">
        <f t="shared" ca="1" si="165"/>
        <v>45 to 60 Days</v>
      </c>
      <c r="Y1386" s="9" t="str">
        <f t="shared" ca="1" si="171"/>
        <v/>
      </c>
      <c r="Z1386" s="9" t="str">
        <f t="shared" ca="1" si="172"/>
        <v/>
      </c>
      <c r="AA1386" s="9"/>
      <c r="AB1386" s="123" t="str">
        <f t="shared" si="159"/>
        <v>Kothuru,'95/2026'</v>
      </c>
      <c r="AC1386" s="97" t="str">
        <f t="shared" ca="1" si="173"/>
        <v>45 to 60 Days</v>
      </c>
    </row>
    <row r="1387" spans="1:29" ht="25.5" customHeight="1" x14ac:dyDescent="0.25">
      <c r="A1387" s="96">
        <v>1386</v>
      </c>
      <c r="B1387" s="123" t="s">
        <v>74</v>
      </c>
      <c r="C1387" s="9" t="s">
        <v>5452</v>
      </c>
      <c r="D1387" s="63" t="s">
        <v>1315</v>
      </c>
      <c r="E1387" s="137">
        <v>46251</v>
      </c>
      <c r="F1387" s="63" t="str">
        <f t="shared" si="170"/>
        <v>Aug</v>
      </c>
      <c r="G1387" s="63">
        <v>2026</v>
      </c>
      <c r="H1387" s="63" t="s">
        <v>70</v>
      </c>
      <c r="I1387" s="9" t="str">
        <f>_xlfn.XLOOKUP(H1387,[1]Heads!A:A,[1]Heads!B:B)</f>
        <v>174 CrPC</v>
      </c>
      <c r="J1387" s="9" t="str">
        <f>_xlfn.XLOOKUP(I1387,[1]Heads!B:B,[1]Heads!C:C)</f>
        <v>174 CrPC</v>
      </c>
      <c r="K1387" s="75"/>
      <c r="L1387" s="9"/>
      <c r="M1387" s="75"/>
      <c r="N1387" s="96" t="s">
        <v>3196</v>
      </c>
      <c r="O1387" s="9"/>
      <c r="P1387" s="75"/>
      <c r="Q1387" s="9"/>
      <c r="R1387" s="104" t="s">
        <v>173</v>
      </c>
      <c r="S1387" s="104" t="s">
        <v>173</v>
      </c>
      <c r="T1387" s="98">
        <v>46261</v>
      </c>
      <c r="U1387" s="9" t="s">
        <v>6223</v>
      </c>
      <c r="V1387" s="9" t="s">
        <v>34</v>
      </c>
      <c r="W1387" s="9">
        <f t="shared" ca="1" si="164"/>
        <v>60</v>
      </c>
      <c r="X1387" s="9" t="str">
        <f t="shared" ca="1" si="165"/>
        <v>45 to 60 Days</v>
      </c>
      <c r="Y1387" s="9">
        <f t="shared" ca="1" si="171"/>
        <v>50</v>
      </c>
      <c r="Z1387" s="9" t="str">
        <f t="shared" ca="1" si="172"/>
        <v>45 to 60 Days</v>
      </c>
      <c r="AA1387" s="9"/>
      <c r="AB1387" s="123" t="str">
        <f t="shared" si="159"/>
        <v>Srikakulam Rural,'167/2026'</v>
      </c>
      <c r="AC1387" s="97" t="str">
        <f t="shared" ca="1" si="173"/>
        <v>45 to 60 Days</v>
      </c>
    </row>
    <row r="1388" spans="1:29" ht="25.5" customHeight="1" x14ac:dyDescent="0.25">
      <c r="A1388" s="96">
        <v>1387</v>
      </c>
      <c r="B1388" s="123" t="s">
        <v>68</v>
      </c>
      <c r="C1388" s="9" t="s">
        <v>6226</v>
      </c>
      <c r="D1388" s="63" t="s">
        <v>2761</v>
      </c>
      <c r="E1388" s="137">
        <v>46251</v>
      </c>
      <c r="F1388" s="63" t="str">
        <f t="shared" si="170"/>
        <v>Aug</v>
      </c>
      <c r="G1388" s="63">
        <v>2026</v>
      </c>
      <c r="H1388" s="63" t="s">
        <v>75</v>
      </c>
      <c r="I1388" s="9" t="str">
        <f>_xlfn.XLOOKUP(H1388,[1]Heads!A:A,[1]Heads!B:B)</f>
        <v>Bodily Offiences</v>
      </c>
      <c r="J1388" s="9" t="str">
        <f>_xlfn.XLOOKUP(I1388,[1]Heads!B:B,[1]Heads!C:C)</f>
        <v>IPC</v>
      </c>
      <c r="K1388" s="75"/>
      <c r="L1388" s="9"/>
      <c r="M1388" s="75"/>
      <c r="N1388" s="96" t="s">
        <v>3196</v>
      </c>
      <c r="O1388" s="9"/>
      <c r="P1388" s="75"/>
      <c r="Q1388" s="9"/>
      <c r="R1388" s="104" t="s">
        <v>50</v>
      </c>
      <c r="S1388" s="104" t="s">
        <v>50</v>
      </c>
      <c r="T1388" s="98"/>
      <c r="U1388" s="9" t="s">
        <v>6227</v>
      </c>
      <c r="V1388" s="9" t="s">
        <v>34</v>
      </c>
      <c r="W1388" s="9">
        <f t="shared" ca="1" si="164"/>
        <v>60</v>
      </c>
      <c r="X1388" s="9" t="str">
        <f t="shared" ca="1" si="165"/>
        <v>45 to 60 Days</v>
      </c>
      <c r="Y1388" s="9" t="str">
        <f t="shared" ca="1" si="171"/>
        <v/>
      </c>
      <c r="Z1388" s="9" t="str">
        <f t="shared" ca="1" si="172"/>
        <v/>
      </c>
      <c r="AA1388" s="9"/>
      <c r="AB1388" s="123" t="str">
        <f t="shared" si="159"/>
        <v>Kasibugga,'269/2026'</v>
      </c>
      <c r="AC1388" s="97" t="str">
        <f t="shared" ca="1" si="173"/>
        <v>45 to 60 Days</v>
      </c>
    </row>
    <row r="1389" spans="1:29" ht="25.5" customHeight="1" x14ac:dyDescent="0.25">
      <c r="A1389" s="96">
        <v>1388</v>
      </c>
      <c r="B1389" s="123" t="s">
        <v>98</v>
      </c>
      <c r="C1389" s="9" t="s">
        <v>3164</v>
      </c>
      <c r="D1389" s="63" t="s">
        <v>1864</v>
      </c>
      <c r="E1389" s="137">
        <v>46251</v>
      </c>
      <c r="F1389" s="63" t="str">
        <f t="shared" si="170"/>
        <v>Aug</v>
      </c>
      <c r="G1389" s="63">
        <v>2026</v>
      </c>
      <c r="H1389" s="63" t="s">
        <v>75</v>
      </c>
      <c r="I1389" s="9" t="str">
        <f>_xlfn.XLOOKUP(H1389,[1]Heads!A:A,[1]Heads!B:B)</f>
        <v>Bodily Offiences</v>
      </c>
      <c r="J1389" s="9" t="str">
        <f>_xlfn.XLOOKUP(I1389,[1]Heads!B:B,[1]Heads!C:C)</f>
        <v>IPC</v>
      </c>
      <c r="K1389" s="75"/>
      <c r="L1389" s="9"/>
      <c r="M1389" s="75"/>
      <c r="N1389" s="96" t="s">
        <v>3196</v>
      </c>
      <c r="O1389" s="9"/>
      <c r="P1389" s="75"/>
      <c r="Q1389" s="9"/>
      <c r="R1389" s="104" t="s">
        <v>169</v>
      </c>
      <c r="S1389" s="104" t="s">
        <v>141</v>
      </c>
      <c r="T1389" s="98"/>
      <c r="U1389" s="9" t="s">
        <v>6230</v>
      </c>
      <c r="V1389" s="9" t="s">
        <v>34</v>
      </c>
      <c r="W1389" s="9">
        <f t="shared" ca="1" si="164"/>
        <v>60</v>
      </c>
      <c r="X1389" s="9" t="str">
        <f t="shared" ca="1" si="165"/>
        <v>45 to 60 Days</v>
      </c>
      <c r="Y1389" s="9" t="str">
        <f t="shared" ca="1" si="171"/>
        <v/>
      </c>
      <c r="Z1389" s="9" t="str">
        <f t="shared" ca="1" si="172"/>
        <v/>
      </c>
      <c r="AA1389" s="9"/>
      <c r="AB1389" s="123" t="str">
        <f t="shared" si="159"/>
        <v>Vajrapukothuru,'95/2026'</v>
      </c>
      <c r="AC1389" s="97" t="str">
        <f t="shared" ca="1" si="173"/>
        <v>45 to 60 Days</v>
      </c>
    </row>
    <row r="1390" spans="1:29" ht="25.5" customHeight="1" x14ac:dyDescent="0.25">
      <c r="A1390" s="96">
        <v>1389</v>
      </c>
      <c r="B1390" s="123" t="s">
        <v>98</v>
      </c>
      <c r="C1390" s="9" t="s">
        <v>3170</v>
      </c>
      <c r="D1390" s="63" t="s">
        <v>2403</v>
      </c>
      <c r="E1390" s="137">
        <v>46251</v>
      </c>
      <c r="F1390" s="63" t="str">
        <f t="shared" si="170"/>
        <v>Aug</v>
      </c>
      <c r="G1390" s="63">
        <v>2026</v>
      </c>
      <c r="H1390" s="63" t="s">
        <v>75</v>
      </c>
      <c r="I1390" s="9" t="str">
        <f>_xlfn.XLOOKUP(H1390,[1]Heads!A:A,[1]Heads!B:B)</f>
        <v>Bodily Offiences</v>
      </c>
      <c r="J1390" s="9" t="str">
        <f>_xlfn.XLOOKUP(I1390,[1]Heads!B:B,[1]Heads!C:C)</f>
        <v>IPC</v>
      </c>
      <c r="K1390" s="75"/>
      <c r="L1390" s="9"/>
      <c r="M1390" s="75"/>
      <c r="N1390" s="96" t="s">
        <v>3196</v>
      </c>
      <c r="O1390" s="9"/>
      <c r="P1390" s="75"/>
      <c r="Q1390" s="9"/>
      <c r="R1390" s="104" t="s">
        <v>169</v>
      </c>
      <c r="S1390" s="104" t="s">
        <v>141</v>
      </c>
      <c r="T1390" s="98"/>
      <c r="U1390" s="9" t="s">
        <v>6233</v>
      </c>
      <c r="V1390" s="9" t="s">
        <v>34</v>
      </c>
      <c r="W1390" s="9">
        <f t="shared" ca="1" si="164"/>
        <v>60</v>
      </c>
      <c r="X1390" s="9" t="str">
        <f t="shared" ca="1" si="165"/>
        <v>45 to 60 Days</v>
      </c>
      <c r="Y1390" s="9" t="str">
        <f t="shared" ca="1" si="171"/>
        <v/>
      </c>
      <c r="Z1390" s="9" t="str">
        <f t="shared" ca="1" si="172"/>
        <v/>
      </c>
      <c r="AA1390" s="9"/>
      <c r="AB1390" s="123" t="str">
        <f t="shared" si="159"/>
        <v>Vajrapukothuru,'94/2026'</v>
      </c>
      <c r="AC1390" s="97" t="str">
        <f t="shared" ca="1" si="173"/>
        <v>45 to 60 Days</v>
      </c>
    </row>
    <row r="1391" spans="1:29" ht="25.5" customHeight="1" x14ac:dyDescent="0.25">
      <c r="A1391" s="96">
        <v>1390</v>
      </c>
      <c r="B1391" s="123" t="s">
        <v>89</v>
      </c>
      <c r="C1391" s="9" t="s">
        <v>3785</v>
      </c>
      <c r="D1391" s="63" t="s">
        <v>1315</v>
      </c>
      <c r="E1391" s="137">
        <v>46251</v>
      </c>
      <c r="F1391" s="63" t="str">
        <f t="shared" si="170"/>
        <v>Aug</v>
      </c>
      <c r="G1391" s="63">
        <v>2026</v>
      </c>
      <c r="H1391" s="63" t="s">
        <v>70</v>
      </c>
      <c r="I1391" s="9" t="str">
        <f>_xlfn.XLOOKUP(H1391,[1]Heads!A:A,[1]Heads!B:B)</f>
        <v>174 CrPC</v>
      </c>
      <c r="J1391" s="9" t="str">
        <f>_xlfn.XLOOKUP(I1391,[1]Heads!B:B,[1]Heads!C:C)</f>
        <v>174 CrPC</v>
      </c>
      <c r="K1391" s="75"/>
      <c r="L1391" s="9"/>
      <c r="M1391" s="75"/>
      <c r="N1391" s="96" t="s">
        <v>3196</v>
      </c>
      <c r="O1391" s="9"/>
      <c r="P1391" s="75"/>
      <c r="Q1391" s="9"/>
      <c r="R1391" s="104" t="s">
        <v>173</v>
      </c>
      <c r="S1391" s="104" t="s">
        <v>173</v>
      </c>
      <c r="T1391" s="98">
        <v>46262</v>
      </c>
      <c r="U1391" s="9" t="s">
        <v>6234</v>
      </c>
      <c r="V1391" s="9" t="s">
        <v>34</v>
      </c>
      <c r="W1391" s="9">
        <f t="shared" ca="1" si="164"/>
        <v>60</v>
      </c>
      <c r="X1391" s="9" t="str">
        <f t="shared" ca="1" si="165"/>
        <v>45 to 60 Days</v>
      </c>
      <c r="Y1391" s="9">
        <f t="shared" ca="1" si="171"/>
        <v>49</v>
      </c>
      <c r="Z1391" s="9" t="str">
        <f t="shared" ca="1" si="172"/>
        <v>45 to 60 Days</v>
      </c>
      <c r="AA1391" s="9"/>
      <c r="AB1391" s="123" t="str">
        <f t="shared" si="159"/>
        <v>Kotabommali,'151/2026'</v>
      </c>
      <c r="AC1391" s="97" t="str">
        <f t="shared" ca="1" si="173"/>
        <v>45 to 60 Days</v>
      </c>
    </row>
    <row r="1392" spans="1:29" ht="25.5" customHeight="1" x14ac:dyDescent="0.25">
      <c r="A1392" s="96">
        <v>1391</v>
      </c>
      <c r="B1392" s="123" t="s">
        <v>84</v>
      </c>
      <c r="C1392" s="9" t="s">
        <v>3087</v>
      </c>
      <c r="D1392" s="63" t="s">
        <v>1315</v>
      </c>
      <c r="E1392" s="137">
        <v>46252</v>
      </c>
      <c r="F1392" s="63" t="str">
        <f t="shared" si="170"/>
        <v>Aug</v>
      </c>
      <c r="G1392" s="63">
        <v>2026</v>
      </c>
      <c r="H1392" s="63" t="s">
        <v>70</v>
      </c>
      <c r="I1392" s="9" t="str">
        <f>_xlfn.XLOOKUP(H1392,[1]Heads!A:A,[1]Heads!B:B)</f>
        <v>174 CrPC</v>
      </c>
      <c r="J1392" s="9" t="str">
        <f>_xlfn.XLOOKUP(I1392,[1]Heads!B:B,[1]Heads!C:C)</f>
        <v>174 CrPC</v>
      </c>
      <c r="K1392" s="75"/>
      <c r="L1392" s="9"/>
      <c r="M1392" s="75"/>
      <c r="N1392" s="96" t="s">
        <v>3196</v>
      </c>
      <c r="O1392" s="9"/>
      <c r="P1392" s="75"/>
      <c r="Q1392" s="9"/>
      <c r="R1392" s="104" t="s">
        <v>168</v>
      </c>
      <c r="S1392" s="104" t="s">
        <v>173</v>
      </c>
      <c r="T1392" s="98">
        <v>46262</v>
      </c>
      <c r="U1392" s="9" t="s">
        <v>6241</v>
      </c>
      <c r="V1392" s="9" t="s">
        <v>34</v>
      </c>
      <c r="W1392" s="9">
        <f t="shared" ca="1" si="164"/>
        <v>59</v>
      </c>
      <c r="X1392" s="9" t="str">
        <f t="shared" ca="1" si="165"/>
        <v>45 to 60 Days</v>
      </c>
      <c r="Y1392" s="9">
        <f t="shared" ca="1" si="171"/>
        <v>49</v>
      </c>
      <c r="Z1392" s="9" t="str">
        <f t="shared" ca="1" si="172"/>
        <v>45 to 60 Days</v>
      </c>
      <c r="AA1392" s="9"/>
      <c r="AB1392" s="123" t="str">
        <f t="shared" si="159"/>
        <v>Nandigam,'79/2026'</v>
      </c>
      <c r="AC1392" s="97" t="str">
        <f t="shared" ca="1" si="173"/>
        <v>45 to 60 Days</v>
      </c>
    </row>
    <row r="1393" spans="1:29" ht="25.5" customHeight="1" x14ac:dyDescent="0.25">
      <c r="A1393" s="96">
        <v>1392</v>
      </c>
      <c r="B1393" s="123" t="s">
        <v>55</v>
      </c>
      <c r="C1393" s="9" t="s">
        <v>3085</v>
      </c>
      <c r="D1393" s="63" t="s">
        <v>1332</v>
      </c>
      <c r="E1393" s="137">
        <v>46252</v>
      </c>
      <c r="F1393" s="63" t="str">
        <f t="shared" si="170"/>
        <v>Aug</v>
      </c>
      <c r="G1393" s="63">
        <v>2026</v>
      </c>
      <c r="H1393" s="63" t="s">
        <v>71</v>
      </c>
      <c r="I1393" s="9" t="str">
        <f>_xlfn.XLOOKUP(H1393,[1]Heads!A:A,[1]Heads!B:B)</f>
        <v>Road Accidents</v>
      </c>
      <c r="J1393" s="9" t="str">
        <f>_xlfn.XLOOKUP(I1393,[1]Heads!B:B,[1]Heads!C:C)</f>
        <v>IPC</v>
      </c>
      <c r="K1393" s="75"/>
      <c r="L1393" s="9"/>
      <c r="M1393" s="75"/>
      <c r="N1393" s="96" t="s">
        <v>3196</v>
      </c>
      <c r="O1393" s="9"/>
      <c r="P1393" s="75"/>
      <c r="Q1393" s="9"/>
      <c r="R1393" s="104" t="s">
        <v>169</v>
      </c>
      <c r="S1393" s="104" t="s">
        <v>141</v>
      </c>
      <c r="T1393" s="98"/>
      <c r="U1393" s="9" t="s">
        <v>6242</v>
      </c>
      <c r="V1393" s="9" t="s">
        <v>34</v>
      </c>
      <c r="W1393" s="9">
        <f t="shared" ca="1" si="164"/>
        <v>59</v>
      </c>
      <c r="X1393" s="9" t="str">
        <f t="shared" ca="1" si="165"/>
        <v>45 to 60 Days</v>
      </c>
      <c r="Y1393" s="9" t="str">
        <f t="shared" ca="1" si="171"/>
        <v/>
      </c>
      <c r="Z1393" s="9" t="str">
        <f t="shared" ca="1" si="172"/>
        <v/>
      </c>
      <c r="AA1393" s="9"/>
      <c r="AB1393" s="123" t="str">
        <f t="shared" si="159"/>
        <v>Hiramandalam,'67/2026'</v>
      </c>
      <c r="AC1393" s="97" t="str">
        <f t="shared" ca="1" si="173"/>
        <v>45 to 60 Days</v>
      </c>
    </row>
    <row r="1394" spans="1:29" ht="25.5" customHeight="1" x14ac:dyDescent="0.25">
      <c r="A1394" s="96">
        <v>1393</v>
      </c>
      <c r="B1394" s="123" t="s">
        <v>114</v>
      </c>
      <c r="C1394" s="9" t="s">
        <v>3581</v>
      </c>
      <c r="D1394" s="63" t="s">
        <v>1396</v>
      </c>
      <c r="E1394" s="137">
        <v>46252</v>
      </c>
      <c r="F1394" s="63" t="str">
        <f t="shared" si="170"/>
        <v>Aug</v>
      </c>
      <c r="G1394" s="63">
        <v>2026</v>
      </c>
      <c r="H1394" s="63" t="s">
        <v>39</v>
      </c>
      <c r="I1394" s="9" t="str">
        <f>_xlfn.XLOOKUP(H1394,[1]Heads!A:A,[1]Heads!B:B)</f>
        <v>Other IPC</v>
      </c>
      <c r="J1394" s="9" t="str">
        <f>_xlfn.XLOOKUP(I1394,[1]Heads!B:B,[1]Heads!C:C)</f>
        <v>IPC</v>
      </c>
      <c r="K1394" s="75"/>
      <c r="L1394" s="9"/>
      <c r="M1394" s="75"/>
      <c r="N1394" s="96" t="s">
        <v>3196</v>
      </c>
      <c r="O1394" s="9"/>
      <c r="P1394" s="75"/>
      <c r="Q1394" s="9"/>
      <c r="R1394" s="104" t="s">
        <v>169</v>
      </c>
      <c r="S1394" s="104" t="s">
        <v>141</v>
      </c>
      <c r="T1394" s="98"/>
      <c r="U1394" s="9" t="s">
        <v>6243</v>
      </c>
      <c r="V1394" s="9" t="s">
        <v>34</v>
      </c>
      <c r="W1394" s="9">
        <f t="shared" ca="1" si="164"/>
        <v>59</v>
      </c>
      <c r="X1394" s="9" t="str">
        <f t="shared" ca="1" si="165"/>
        <v>45 to 60 Days</v>
      </c>
      <c r="Y1394" s="9" t="str">
        <f t="shared" ca="1" si="171"/>
        <v/>
      </c>
      <c r="Z1394" s="9" t="str">
        <f t="shared" ca="1" si="172"/>
        <v/>
      </c>
      <c r="AA1394" s="9"/>
      <c r="AB1394" s="123" t="str">
        <f t="shared" si="159"/>
        <v>Mandasa,'133/2026'</v>
      </c>
      <c r="AC1394" s="97" t="str">
        <f t="shared" ca="1" si="173"/>
        <v>45 to 60 Days</v>
      </c>
    </row>
    <row r="1395" spans="1:29" ht="25.5" customHeight="1" x14ac:dyDescent="0.25">
      <c r="A1395" s="96">
        <v>1394</v>
      </c>
      <c r="B1395" s="123" t="s">
        <v>98</v>
      </c>
      <c r="C1395" s="9" t="s">
        <v>3215</v>
      </c>
      <c r="D1395" s="63" t="s">
        <v>6247</v>
      </c>
      <c r="E1395" s="137">
        <v>46252</v>
      </c>
      <c r="F1395" s="63" t="str">
        <f t="shared" si="170"/>
        <v>Aug</v>
      </c>
      <c r="G1395" s="63">
        <v>2026</v>
      </c>
      <c r="H1395" s="63" t="s">
        <v>116</v>
      </c>
      <c r="I1395" s="9" t="str">
        <f>_xlfn.XLOOKUP(H1395,[1]Heads!A:A,[1]Heads!B:B)</f>
        <v>NDPS</v>
      </c>
      <c r="J1395" s="9" t="str">
        <f>_xlfn.XLOOKUP(I1395,[1]Heads!B:B,[1]Heads!C:C)</f>
        <v>NDPS</v>
      </c>
      <c r="K1395" s="75"/>
      <c r="L1395" s="9"/>
      <c r="M1395" s="75"/>
      <c r="N1395" s="96" t="s">
        <v>3196</v>
      </c>
      <c r="O1395" s="9"/>
      <c r="P1395" s="75"/>
      <c r="Q1395" s="9"/>
      <c r="R1395" s="104" t="s">
        <v>174</v>
      </c>
      <c r="S1395" s="104" t="s">
        <v>174</v>
      </c>
      <c r="T1395" s="98">
        <v>46254</v>
      </c>
      <c r="U1395" s="9" t="s">
        <v>6248</v>
      </c>
      <c r="V1395" s="9" t="s">
        <v>34</v>
      </c>
      <c r="W1395" s="9">
        <f t="shared" ca="1" si="164"/>
        <v>59</v>
      </c>
      <c r="X1395" s="9" t="str">
        <f t="shared" ca="1" si="165"/>
        <v>45 to 60 Days</v>
      </c>
      <c r="Y1395" s="9">
        <f t="shared" ca="1" si="171"/>
        <v>57</v>
      </c>
      <c r="Z1395" s="9" t="str">
        <f t="shared" ca="1" si="172"/>
        <v>45 to 60 Days</v>
      </c>
      <c r="AA1395" s="9"/>
      <c r="AB1395" s="123" t="str">
        <f t="shared" si="159"/>
        <v>Vajrapukothuru,'96/2026'</v>
      </c>
      <c r="AC1395" s="97" t="str">
        <f t="shared" ca="1" si="173"/>
        <v>45 to 60 Days</v>
      </c>
    </row>
    <row r="1396" spans="1:29" ht="25.5" customHeight="1" x14ac:dyDescent="0.25">
      <c r="A1396" s="96">
        <v>1395</v>
      </c>
      <c r="B1396" s="123" t="s">
        <v>90</v>
      </c>
      <c r="C1396" s="9" t="s">
        <v>5451</v>
      </c>
      <c r="D1396" s="63" t="s">
        <v>1474</v>
      </c>
      <c r="E1396" s="137">
        <v>46252</v>
      </c>
      <c r="F1396" s="63" t="str">
        <f t="shared" si="170"/>
        <v>Aug</v>
      </c>
      <c r="G1396" s="63">
        <v>2026</v>
      </c>
      <c r="H1396" s="63" t="s">
        <v>103</v>
      </c>
      <c r="I1396" s="9" t="str">
        <f>_xlfn.XLOOKUP(H1396,[1]Heads!A:A,[1]Heads!B:B)</f>
        <v>Property Offences</v>
      </c>
      <c r="J1396" s="9" t="str">
        <f>_xlfn.XLOOKUP(I1396,[1]Heads!B:B,[1]Heads!C:C)</f>
        <v>IPC</v>
      </c>
      <c r="K1396" s="75"/>
      <c r="L1396" s="9"/>
      <c r="M1396" s="75"/>
      <c r="N1396" s="96" t="s">
        <v>3196</v>
      </c>
      <c r="O1396" s="9"/>
      <c r="P1396" s="75"/>
      <c r="Q1396" s="9"/>
      <c r="R1396" s="104" t="s">
        <v>112</v>
      </c>
      <c r="S1396" s="104" t="s">
        <v>112</v>
      </c>
      <c r="T1396" s="98"/>
      <c r="U1396" s="9" t="s">
        <v>6249</v>
      </c>
      <c r="V1396" s="9" t="s">
        <v>34</v>
      </c>
      <c r="W1396" s="9">
        <f t="shared" ca="1" si="164"/>
        <v>59</v>
      </c>
      <c r="X1396" s="9" t="str">
        <f t="shared" ca="1" si="165"/>
        <v>45 to 60 Days</v>
      </c>
      <c r="Y1396" s="9" t="str">
        <f t="shared" ca="1" si="171"/>
        <v/>
      </c>
      <c r="Z1396" s="9" t="str">
        <f t="shared" ca="1" si="172"/>
        <v/>
      </c>
      <c r="AA1396" s="9"/>
      <c r="AB1396" s="123" t="str">
        <f t="shared" si="159"/>
        <v>J.R.Puram,'169/2026'</v>
      </c>
      <c r="AC1396" s="97" t="str">
        <f t="shared" ca="1" si="173"/>
        <v>45 to 60 Days</v>
      </c>
    </row>
    <row r="1397" spans="1:29" ht="25.5" customHeight="1" x14ac:dyDescent="0.25">
      <c r="A1397" s="96">
        <v>1396</v>
      </c>
      <c r="B1397" s="123" t="s">
        <v>38</v>
      </c>
      <c r="C1397" s="9" t="s">
        <v>5504</v>
      </c>
      <c r="D1397" s="63" t="s">
        <v>227</v>
      </c>
      <c r="E1397" s="137">
        <v>46253</v>
      </c>
      <c r="F1397" s="63" t="str">
        <f t="shared" si="170"/>
        <v>Aug</v>
      </c>
      <c r="G1397" s="63">
        <v>2026</v>
      </c>
      <c r="H1397" s="63" t="s">
        <v>59</v>
      </c>
      <c r="I1397" s="9" t="str">
        <f>_xlfn.XLOOKUP(H1397,[1]Heads!A:A,[1]Heads!B:B)</f>
        <v>Missing Cases</v>
      </c>
      <c r="J1397" s="9" t="str">
        <f>_xlfn.XLOOKUP(I1397,[1]Heads!B:B,[1]Heads!C:C)</f>
        <v>Missing</v>
      </c>
      <c r="K1397" s="75"/>
      <c r="L1397" s="9"/>
      <c r="M1397" s="75"/>
      <c r="N1397" s="96" t="s">
        <v>3196</v>
      </c>
      <c r="O1397" s="9"/>
      <c r="P1397" s="75"/>
      <c r="Q1397" s="9"/>
      <c r="R1397" s="104" t="s">
        <v>142</v>
      </c>
      <c r="S1397" s="104" t="s">
        <v>142</v>
      </c>
      <c r="T1397" s="98"/>
      <c r="U1397" s="9" t="s">
        <v>6254</v>
      </c>
      <c r="V1397" s="9" t="s">
        <v>34</v>
      </c>
      <c r="W1397" s="9">
        <f t="shared" ca="1" si="164"/>
        <v>58</v>
      </c>
      <c r="X1397" s="9" t="str">
        <f t="shared" ca="1" si="165"/>
        <v>45 to 60 Days</v>
      </c>
      <c r="Y1397" s="9" t="str">
        <f t="shared" ca="1" si="171"/>
        <v/>
      </c>
      <c r="Z1397" s="9" t="str">
        <f t="shared" ca="1" si="172"/>
        <v/>
      </c>
      <c r="AA1397" s="9"/>
      <c r="AB1397" s="123" t="str">
        <f t="shared" si="159"/>
        <v>Etcherla,'178/2026'</v>
      </c>
      <c r="AC1397" s="97" t="str">
        <f t="shared" ca="1" si="173"/>
        <v>45 to 60 Days</v>
      </c>
    </row>
    <row r="1398" spans="1:29" ht="25.5" customHeight="1" x14ac:dyDescent="0.25">
      <c r="A1398" s="96">
        <v>1397</v>
      </c>
      <c r="B1398" s="123" t="s">
        <v>67</v>
      </c>
      <c r="C1398" s="9" t="s">
        <v>3088</v>
      </c>
      <c r="D1398" s="63" t="s">
        <v>6257</v>
      </c>
      <c r="E1398" s="137">
        <v>46253</v>
      </c>
      <c r="F1398" s="63" t="str">
        <f t="shared" si="170"/>
        <v>Aug</v>
      </c>
      <c r="G1398" s="63">
        <v>2026</v>
      </c>
      <c r="H1398" s="63" t="s">
        <v>93</v>
      </c>
      <c r="I1398" s="9" t="str">
        <f>_xlfn.XLOOKUP(H1398,[1]Heads!A:A,[1]Heads!B:B)</f>
        <v>POCSO Cases</v>
      </c>
      <c r="J1398" s="9" t="str">
        <f>_xlfn.XLOOKUP(I1398,[1]Heads!B:B,[1]Heads!C:C)</f>
        <v>IPC</v>
      </c>
      <c r="K1398" s="75"/>
      <c r="L1398" s="9"/>
      <c r="M1398" s="75"/>
      <c r="N1398" s="96" t="s">
        <v>3196</v>
      </c>
      <c r="O1398" s="9"/>
      <c r="P1398" s="75"/>
      <c r="Q1398" s="9"/>
      <c r="R1398" s="104" t="s">
        <v>40</v>
      </c>
      <c r="S1398" s="104" t="s">
        <v>50</v>
      </c>
      <c r="T1398" s="98"/>
      <c r="U1398" s="9" t="s">
        <v>6258</v>
      </c>
      <c r="V1398" s="9" t="s">
        <v>34</v>
      </c>
      <c r="W1398" s="9">
        <f t="shared" ca="1" si="164"/>
        <v>58</v>
      </c>
      <c r="X1398" s="9" t="str">
        <f t="shared" ca="1" si="165"/>
        <v>45 to 60 Days</v>
      </c>
      <c r="Y1398" s="9" t="str">
        <f t="shared" ca="1" si="171"/>
        <v/>
      </c>
      <c r="Z1398" s="9" t="str">
        <f t="shared" ca="1" si="172"/>
        <v/>
      </c>
      <c r="AA1398" s="9"/>
      <c r="AB1398" s="123" t="str">
        <f t="shared" si="159"/>
        <v>Sarubujjili,'81/2026'</v>
      </c>
      <c r="AC1398" s="97" t="str">
        <f t="shared" ca="1" si="173"/>
        <v>45 to 60 Days</v>
      </c>
    </row>
    <row r="1399" spans="1:29" ht="25.5" customHeight="1" x14ac:dyDescent="0.25">
      <c r="A1399" s="96">
        <v>1398</v>
      </c>
      <c r="B1399" s="123" t="s">
        <v>68</v>
      </c>
      <c r="C1399" s="9" t="s">
        <v>6259</v>
      </c>
      <c r="D1399" s="63" t="s">
        <v>845</v>
      </c>
      <c r="E1399" s="137">
        <v>46253</v>
      </c>
      <c r="F1399" s="63" t="str">
        <f t="shared" si="170"/>
        <v>Aug</v>
      </c>
      <c r="G1399" s="63">
        <v>2026</v>
      </c>
      <c r="H1399" s="63" t="s">
        <v>116</v>
      </c>
      <c r="I1399" s="9" t="str">
        <f>_xlfn.XLOOKUP(H1399,[1]Heads!A:A,[1]Heads!B:B)</f>
        <v>NDPS</v>
      </c>
      <c r="J1399" s="9" t="str">
        <f>_xlfn.XLOOKUP(I1399,[1]Heads!B:B,[1]Heads!C:C)</f>
        <v>NDPS</v>
      </c>
      <c r="K1399" s="75"/>
      <c r="L1399" s="9"/>
      <c r="M1399" s="75"/>
      <c r="N1399" s="96" t="s">
        <v>3196</v>
      </c>
      <c r="O1399" s="9"/>
      <c r="P1399" s="75"/>
      <c r="Q1399" s="9"/>
      <c r="R1399" s="104" t="s">
        <v>50</v>
      </c>
      <c r="S1399" s="104" t="s">
        <v>50</v>
      </c>
      <c r="T1399" s="98"/>
      <c r="U1399" s="9" t="s">
        <v>6260</v>
      </c>
      <c r="V1399" s="9" t="s">
        <v>34</v>
      </c>
      <c r="W1399" s="9">
        <f t="shared" ca="1" si="164"/>
        <v>58</v>
      </c>
      <c r="X1399" s="9" t="str">
        <f t="shared" ca="1" si="165"/>
        <v>45 to 60 Days</v>
      </c>
      <c r="Y1399" s="9" t="str">
        <f t="shared" ca="1" si="171"/>
        <v/>
      </c>
      <c r="Z1399" s="9" t="str">
        <f t="shared" ca="1" si="172"/>
        <v/>
      </c>
      <c r="AA1399" s="9"/>
      <c r="AB1399" s="123" t="str">
        <f t="shared" ref="AB1399:AB1462" si="174">B1399&amp;","&amp;C1399</f>
        <v>Kasibugga,'271/2026'</v>
      </c>
      <c r="AC1399" s="97" t="str">
        <f t="shared" ca="1" si="173"/>
        <v>45 to 60 Days</v>
      </c>
    </row>
    <row r="1400" spans="1:29" ht="25.5" customHeight="1" x14ac:dyDescent="0.25">
      <c r="A1400" s="96">
        <v>1399</v>
      </c>
      <c r="B1400" s="123" t="s">
        <v>98</v>
      </c>
      <c r="C1400" s="9" t="s">
        <v>3218</v>
      </c>
      <c r="D1400" s="63" t="s">
        <v>3504</v>
      </c>
      <c r="E1400" s="137">
        <v>46253</v>
      </c>
      <c r="F1400" s="63" t="str">
        <f t="shared" si="170"/>
        <v>Aug</v>
      </c>
      <c r="G1400" s="63">
        <v>2026</v>
      </c>
      <c r="H1400" s="63" t="s">
        <v>75</v>
      </c>
      <c r="I1400" s="9" t="str">
        <f>_xlfn.XLOOKUP(H1400,[1]Heads!A:A,[1]Heads!B:B)</f>
        <v>Bodily Offiences</v>
      </c>
      <c r="J1400" s="9" t="str">
        <f>_xlfn.XLOOKUP(I1400,[1]Heads!B:B,[1]Heads!C:C)</f>
        <v>IPC</v>
      </c>
      <c r="K1400" s="75"/>
      <c r="L1400" s="9"/>
      <c r="M1400" s="75"/>
      <c r="N1400" s="96" t="s">
        <v>3196</v>
      </c>
      <c r="O1400" s="9"/>
      <c r="P1400" s="75"/>
      <c r="Q1400" s="9"/>
      <c r="R1400" s="104" t="s">
        <v>169</v>
      </c>
      <c r="S1400" s="104" t="s">
        <v>139</v>
      </c>
      <c r="T1400" s="98">
        <v>46304</v>
      </c>
      <c r="U1400" s="9" t="s">
        <v>6261</v>
      </c>
      <c r="V1400" s="9" t="s">
        <v>34</v>
      </c>
      <c r="W1400" s="9">
        <f t="shared" ca="1" si="164"/>
        <v>58</v>
      </c>
      <c r="X1400" s="9" t="str">
        <f t="shared" ca="1" si="165"/>
        <v>45 to 60 Days</v>
      </c>
      <c r="Y1400" s="9">
        <f t="shared" ca="1" si="171"/>
        <v>7</v>
      </c>
      <c r="Z1400" s="9" t="str">
        <f t="shared" ca="1" si="172"/>
        <v>Below 45 Days</v>
      </c>
      <c r="AA1400" s="9"/>
      <c r="AB1400" s="123" t="str">
        <f t="shared" si="174"/>
        <v>Vajrapukothuru,'98/2026'</v>
      </c>
      <c r="AC1400" s="97" t="str">
        <f t="shared" ca="1" si="173"/>
        <v>45 to 60 Days</v>
      </c>
    </row>
    <row r="1401" spans="1:29" ht="25.5" customHeight="1" x14ac:dyDescent="0.25">
      <c r="A1401" s="96">
        <v>1400</v>
      </c>
      <c r="B1401" s="123" t="s">
        <v>113</v>
      </c>
      <c r="C1401" s="9" t="s">
        <v>3099</v>
      </c>
      <c r="D1401" s="63" t="s">
        <v>6262</v>
      </c>
      <c r="E1401" s="137">
        <v>46253</v>
      </c>
      <c r="F1401" s="63" t="str">
        <f t="shared" si="170"/>
        <v>Aug</v>
      </c>
      <c r="G1401" s="63">
        <v>2026</v>
      </c>
      <c r="H1401" s="63" t="s">
        <v>1758</v>
      </c>
      <c r="I1401" s="9" t="str">
        <f>_xlfn.XLOOKUP(H1401,[1]Heads!A:A,[1]Heads!B:B)</f>
        <v>Property Offences</v>
      </c>
      <c r="J1401" s="9" t="str">
        <f>_xlfn.XLOOKUP(I1401,[1]Heads!B:B,[1]Heads!C:C)</f>
        <v>IPC</v>
      </c>
      <c r="K1401" s="75"/>
      <c r="L1401" s="9"/>
      <c r="M1401" s="75"/>
      <c r="N1401" s="96" t="s">
        <v>3196</v>
      </c>
      <c r="O1401" s="9"/>
      <c r="P1401" s="75"/>
      <c r="Q1401" s="9"/>
      <c r="R1401" s="104" t="s">
        <v>173</v>
      </c>
      <c r="S1401" s="104" t="s">
        <v>177</v>
      </c>
      <c r="T1401" s="98">
        <v>46261</v>
      </c>
      <c r="U1401" s="9" t="s">
        <v>6263</v>
      </c>
      <c r="V1401" s="9" t="s">
        <v>34</v>
      </c>
      <c r="W1401" s="9">
        <f t="shared" ca="1" si="164"/>
        <v>58</v>
      </c>
      <c r="X1401" s="9" t="str">
        <f t="shared" ca="1" si="165"/>
        <v>45 to 60 Days</v>
      </c>
      <c r="Y1401" s="9">
        <f t="shared" ca="1" si="171"/>
        <v>50</v>
      </c>
      <c r="Z1401" s="9" t="str">
        <f t="shared" ca="1" si="172"/>
        <v>45 to 60 Days</v>
      </c>
      <c r="AA1401" s="9"/>
      <c r="AB1401" s="123" t="str">
        <f t="shared" si="174"/>
        <v>Jalumuru,'78/2026'</v>
      </c>
      <c r="AC1401" s="97" t="str">
        <f t="shared" ca="1" si="173"/>
        <v>45 to 60 Days</v>
      </c>
    </row>
    <row r="1402" spans="1:29" ht="25.5" customHeight="1" x14ac:dyDescent="0.25">
      <c r="A1402" s="96">
        <v>1401</v>
      </c>
      <c r="B1402" s="123" t="s">
        <v>107</v>
      </c>
      <c r="C1402" s="9" t="s">
        <v>3042</v>
      </c>
      <c r="D1402" s="63" t="s">
        <v>1027</v>
      </c>
      <c r="E1402" s="137">
        <v>46253</v>
      </c>
      <c r="F1402" s="63" t="str">
        <f t="shared" si="170"/>
        <v>Aug</v>
      </c>
      <c r="G1402" s="63">
        <v>2026</v>
      </c>
      <c r="H1402" s="63" t="s">
        <v>48</v>
      </c>
      <c r="I1402" s="9" t="str">
        <f>_xlfn.XLOOKUP(H1402,[1]Heads!A:A,[1]Heads!B:B)</f>
        <v>Property Offences</v>
      </c>
      <c r="J1402" s="9" t="str">
        <f>_xlfn.XLOOKUP(I1402,[1]Heads!B:B,[1]Heads!C:C)</f>
        <v>IPC</v>
      </c>
      <c r="K1402" s="75"/>
      <c r="L1402" s="9"/>
      <c r="M1402" s="75"/>
      <c r="N1402" s="96" t="s">
        <v>3196</v>
      </c>
      <c r="O1402" s="9"/>
      <c r="P1402" s="75"/>
      <c r="Q1402" s="9"/>
      <c r="R1402" s="104" t="s">
        <v>112</v>
      </c>
      <c r="S1402" s="104" t="s">
        <v>141</v>
      </c>
      <c r="T1402" s="98"/>
      <c r="U1402" s="9" t="s">
        <v>6267</v>
      </c>
      <c r="V1402" s="9" t="s">
        <v>34</v>
      </c>
      <c r="W1402" s="9">
        <f t="shared" ca="1" si="164"/>
        <v>58</v>
      </c>
      <c r="X1402" s="9" t="str">
        <f t="shared" ca="1" si="165"/>
        <v>45 to 60 Days</v>
      </c>
      <c r="Y1402" s="9" t="str">
        <f t="shared" ca="1" si="171"/>
        <v/>
      </c>
      <c r="Z1402" s="9" t="str">
        <f t="shared" ca="1" si="172"/>
        <v/>
      </c>
      <c r="AA1402" s="9"/>
      <c r="AB1402" s="123" t="str">
        <f t="shared" si="174"/>
        <v>G. Sigadam,'54/2026'</v>
      </c>
      <c r="AC1402" s="97" t="str">
        <f t="shared" ca="1" si="173"/>
        <v>45 to 60 Days</v>
      </c>
    </row>
    <row r="1403" spans="1:29" ht="25.5" customHeight="1" x14ac:dyDescent="0.25">
      <c r="A1403" s="96">
        <v>1402</v>
      </c>
      <c r="B1403" s="123" t="s">
        <v>63</v>
      </c>
      <c r="C1403" s="9" t="s">
        <v>3088</v>
      </c>
      <c r="D1403" s="63" t="s">
        <v>1474</v>
      </c>
      <c r="E1403" s="137">
        <v>46253</v>
      </c>
      <c r="F1403" s="63" t="str">
        <f t="shared" si="170"/>
        <v>Aug</v>
      </c>
      <c r="G1403" s="63">
        <v>2026</v>
      </c>
      <c r="H1403" s="63" t="s">
        <v>103</v>
      </c>
      <c r="I1403" s="9" t="str">
        <f>_xlfn.XLOOKUP(H1403,[1]Heads!A:A,[1]Heads!B:B)</f>
        <v>Property Offences</v>
      </c>
      <c r="J1403" s="9" t="str">
        <f>_xlfn.XLOOKUP(I1403,[1]Heads!B:B,[1]Heads!C:C)</f>
        <v>IPC</v>
      </c>
      <c r="K1403" s="75"/>
      <c r="L1403" s="9"/>
      <c r="M1403" s="75"/>
      <c r="N1403" s="96" t="s">
        <v>3196</v>
      </c>
      <c r="O1403" s="9"/>
      <c r="P1403" s="75"/>
      <c r="Q1403" s="9"/>
      <c r="R1403" s="104" t="s">
        <v>112</v>
      </c>
      <c r="S1403" s="104" t="s">
        <v>112</v>
      </c>
      <c r="T1403" s="98"/>
      <c r="U1403" s="9" t="s">
        <v>6271</v>
      </c>
      <c r="V1403" s="9" t="s">
        <v>34</v>
      </c>
      <c r="W1403" s="9">
        <f t="shared" ca="1" si="164"/>
        <v>58</v>
      </c>
      <c r="X1403" s="9" t="str">
        <f t="shared" ca="1" si="165"/>
        <v>45 to 60 Days</v>
      </c>
      <c r="Y1403" s="9" t="str">
        <f t="shared" ca="1" si="171"/>
        <v/>
      </c>
      <c r="Z1403" s="9" t="str">
        <f t="shared" ca="1" si="172"/>
        <v/>
      </c>
      <c r="AA1403" s="9"/>
      <c r="AB1403" s="123" t="str">
        <f t="shared" si="174"/>
        <v>Baruva,'81/2026'</v>
      </c>
      <c r="AC1403" s="97" t="str">
        <f t="shared" ca="1" si="173"/>
        <v>45 to 60 Days</v>
      </c>
    </row>
    <row r="1404" spans="1:29" ht="25.5" customHeight="1" x14ac:dyDescent="0.25">
      <c r="A1404" s="96">
        <v>1403</v>
      </c>
      <c r="B1404" s="123" t="s">
        <v>74</v>
      </c>
      <c r="C1404" s="9" t="s">
        <v>5455</v>
      </c>
      <c r="D1404" s="63" t="s">
        <v>1315</v>
      </c>
      <c r="E1404" s="137">
        <v>46254</v>
      </c>
      <c r="F1404" s="63" t="str">
        <f t="shared" si="170"/>
        <v>Aug</v>
      </c>
      <c r="G1404" s="63">
        <v>2026</v>
      </c>
      <c r="H1404" s="63" t="s">
        <v>70</v>
      </c>
      <c r="I1404" s="9" t="str">
        <f>_xlfn.XLOOKUP(H1404,[1]Heads!A:A,[1]Heads!B:B)</f>
        <v>174 CrPC</v>
      </c>
      <c r="J1404" s="9" t="str">
        <f>_xlfn.XLOOKUP(I1404,[1]Heads!B:B,[1]Heads!C:C)</f>
        <v>174 CrPC</v>
      </c>
      <c r="K1404" s="75"/>
      <c r="L1404" s="9"/>
      <c r="M1404" s="75"/>
      <c r="N1404" s="96" t="s">
        <v>3196</v>
      </c>
      <c r="O1404" s="9"/>
      <c r="P1404" s="75"/>
      <c r="Q1404" s="9"/>
      <c r="R1404" s="104" t="s">
        <v>173</v>
      </c>
      <c r="S1404" s="104" t="s">
        <v>173</v>
      </c>
      <c r="T1404" s="98">
        <v>46261</v>
      </c>
      <c r="U1404" s="9" t="s">
        <v>6278</v>
      </c>
      <c r="V1404" s="9" t="s">
        <v>34</v>
      </c>
      <c r="W1404" s="9">
        <f t="shared" ca="1" si="164"/>
        <v>57</v>
      </c>
      <c r="X1404" s="9" t="str">
        <f t="shared" ca="1" si="165"/>
        <v>45 to 60 Days</v>
      </c>
      <c r="Y1404" s="9">
        <f t="shared" ca="1" si="171"/>
        <v>50</v>
      </c>
      <c r="Z1404" s="9" t="str">
        <f t="shared" ca="1" si="172"/>
        <v>45 to 60 Days</v>
      </c>
      <c r="AA1404" s="9"/>
      <c r="AB1404" s="123" t="str">
        <f t="shared" si="174"/>
        <v>Srikakulam Rural,'168/2026'</v>
      </c>
      <c r="AC1404" s="97" t="str">
        <f t="shared" ca="1" si="173"/>
        <v>45 to 60 Days</v>
      </c>
    </row>
    <row r="1405" spans="1:29" ht="25.5" customHeight="1" x14ac:dyDescent="0.25">
      <c r="A1405" s="96">
        <v>1404</v>
      </c>
      <c r="B1405" s="123" t="s">
        <v>90</v>
      </c>
      <c r="C1405" s="9" t="s">
        <v>5472</v>
      </c>
      <c r="D1405" s="63" t="s">
        <v>1474</v>
      </c>
      <c r="E1405" s="137">
        <v>46254</v>
      </c>
      <c r="F1405" s="63" t="str">
        <f t="shared" ref="F1405:F1432" si="175">TEXT(E1405,"mmm")</f>
        <v>Aug</v>
      </c>
      <c r="G1405" s="63">
        <v>2026</v>
      </c>
      <c r="H1405" s="63" t="s">
        <v>103</v>
      </c>
      <c r="I1405" s="9" t="str">
        <f>_xlfn.XLOOKUP(H1405,[1]Heads!A:A,[1]Heads!B:B)</f>
        <v>Property Offences</v>
      </c>
      <c r="J1405" s="9" t="str">
        <f>_xlfn.XLOOKUP(I1405,[1]Heads!B:B,[1]Heads!C:C)</f>
        <v>IPC</v>
      </c>
      <c r="K1405" s="75"/>
      <c r="L1405" s="9"/>
      <c r="M1405" s="75"/>
      <c r="N1405" s="96" t="s">
        <v>3196</v>
      </c>
      <c r="O1405" s="9"/>
      <c r="P1405" s="75"/>
      <c r="Q1405" s="9"/>
      <c r="R1405" s="104" t="s">
        <v>112</v>
      </c>
      <c r="S1405" s="104" t="s">
        <v>50</v>
      </c>
      <c r="T1405" s="98"/>
      <c r="U1405" s="9" t="s">
        <v>6280</v>
      </c>
      <c r="V1405" s="9" t="s">
        <v>34</v>
      </c>
      <c r="W1405" s="9">
        <f t="shared" ca="1" si="164"/>
        <v>57</v>
      </c>
      <c r="X1405" s="9" t="str">
        <f t="shared" ca="1" si="165"/>
        <v>45 to 60 Days</v>
      </c>
      <c r="Y1405" s="9" t="str">
        <f t="shared" ca="1" si="171"/>
        <v/>
      </c>
      <c r="Z1405" s="9" t="str">
        <f t="shared" ca="1" si="172"/>
        <v/>
      </c>
      <c r="AA1405" s="9"/>
      <c r="AB1405" s="123" t="str">
        <f t="shared" si="174"/>
        <v>J.R.Puram,'171/2026'</v>
      </c>
      <c r="AC1405" s="97" t="str">
        <f t="shared" ca="1" si="173"/>
        <v>45 to 60 Days</v>
      </c>
    </row>
    <row r="1406" spans="1:29" ht="25.5" customHeight="1" x14ac:dyDescent="0.25">
      <c r="A1406" s="96">
        <v>1405</v>
      </c>
      <c r="B1406" s="123" t="s">
        <v>66</v>
      </c>
      <c r="C1406" s="9" t="s">
        <v>3106</v>
      </c>
      <c r="D1406" s="63" t="s">
        <v>1332</v>
      </c>
      <c r="E1406" s="137">
        <v>46254</v>
      </c>
      <c r="F1406" s="63" t="str">
        <f t="shared" si="175"/>
        <v>Aug</v>
      </c>
      <c r="G1406" s="63">
        <v>2026</v>
      </c>
      <c r="H1406" s="63" t="s">
        <v>71</v>
      </c>
      <c r="I1406" s="9" t="str">
        <f>_xlfn.XLOOKUP(H1406,[1]Heads!A:A,[1]Heads!B:B)</f>
        <v>Road Accidents</v>
      </c>
      <c r="J1406" s="9" t="str">
        <f>_xlfn.XLOOKUP(I1406,[1]Heads!B:B,[1]Heads!C:C)</f>
        <v>IPC</v>
      </c>
      <c r="K1406" s="75"/>
      <c r="L1406" s="9"/>
      <c r="M1406" s="75"/>
      <c r="N1406" s="96" t="s">
        <v>3196</v>
      </c>
      <c r="O1406" s="9"/>
      <c r="P1406" s="75"/>
      <c r="Q1406" s="9"/>
      <c r="R1406" s="104" t="s">
        <v>169</v>
      </c>
      <c r="S1406" s="104" t="s">
        <v>141</v>
      </c>
      <c r="T1406" s="98"/>
      <c r="U1406" s="9" t="s">
        <v>6281</v>
      </c>
      <c r="V1406" s="9" t="s">
        <v>34</v>
      </c>
      <c r="W1406" s="9">
        <f t="shared" ca="1" si="164"/>
        <v>57</v>
      </c>
      <c r="X1406" s="9" t="str">
        <f t="shared" ca="1" si="165"/>
        <v>45 to 60 Days</v>
      </c>
      <c r="Y1406" s="9" t="str">
        <f t="shared" ca="1" si="171"/>
        <v/>
      </c>
      <c r="Z1406" s="9" t="str">
        <f t="shared" ca="1" si="172"/>
        <v/>
      </c>
      <c r="AA1406" s="9"/>
      <c r="AB1406" s="123" t="str">
        <f t="shared" si="174"/>
        <v>Itchapuram Rural,'83/2026'</v>
      </c>
      <c r="AC1406" s="97" t="str">
        <f t="shared" ca="1" si="173"/>
        <v>45 to 60 Days</v>
      </c>
    </row>
    <row r="1407" spans="1:29" ht="25.5" customHeight="1" x14ac:dyDescent="0.25">
      <c r="A1407" s="96">
        <v>1406</v>
      </c>
      <c r="B1407" s="123" t="s">
        <v>90</v>
      </c>
      <c r="C1407" s="9" t="s">
        <v>5482</v>
      </c>
      <c r="D1407" s="63" t="s">
        <v>1016</v>
      </c>
      <c r="E1407" s="137">
        <v>46254</v>
      </c>
      <c r="F1407" s="63" t="str">
        <f t="shared" si="175"/>
        <v>Aug</v>
      </c>
      <c r="G1407" s="63">
        <v>2026</v>
      </c>
      <c r="H1407" s="63" t="s">
        <v>48</v>
      </c>
      <c r="I1407" s="9" t="str">
        <f>_xlfn.XLOOKUP(H1407,[1]Heads!A:A,[1]Heads!B:B)</f>
        <v>Property Offences</v>
      </c>
      <c r="J1407" s="9" t="str">
        <f>_xlfn.XLOOKUP(I1407,[1]Heads!B:B,[1]Heads!C:C)</f>
        <v>IPC</v>
      </c>
      <c r="K1407" s="75"/>
      <c r="L1407" s="9"/>
      <c r="M1407" s="75"/>
      <c r="N1407" s="96" t="s">
        <v>3196</v>
      </c>
      <c r="O1407" s="9"/>
      <c r="P1407" s="75"/>
      <c r="Q1407" s="9"/>
      <c r="R1407" s="104" t="s">
        <v>112</v>
      </c>
      <c r="S1407" s="104" t="s">
        <v>137</v>
      </c>
      <c r="T1407" s="98">
        <v>46304</v>
      </c>
      <c r="U1407" s="9" t="s">
        <v>6283</v>
      </c>
      <c r="V1407" s="9" t="s">
        <v>34</v>
      </c>
      <c r="W1407" s="9">
        <f t="shared" ca="1" si="164"/>
        <v>57</v>
      </c>
      <c r="X1407" s="9" t="str">
        <f t="shared" ca="1" si="165"/>
        <v>45 to 60 Days</v>
      </c>
      <c r="Y1407" s="9">
        <f t="shared" ca="1" si="171"/>
        <v>7</v>
      </c>
      <c r="Z1407" s="9" t="str">
        <f t="shared" ca="1" si="172"/>
        <v>Below 45 Days</v>
      </c>
      <c r="AA1407" s="9"/>
      <c r="AB1407" s="123" t="str">
        <f t="shared" si="174"/>
        <v>J.R.Puram,'173/2026'</v>
      </c>
      <c r="AC1407" s="97" t="str">
        <f t="shared" ca="1" si="173"/>
        <v>45 to 60 Days</v>
      </c>
    </row>
    <row r="1408" spans="1:29" ht="25.5" customHeight="1" x14ac:dyDescent="0.25">
      <c r="A1408" s="96">
        <v>1407</v>
      </c>
      <c r="B1408" s="123" t="s">
        <v>90</v>
      </c>
      <c r="C1408" s="9" t="s">
        <v>5480</v>
      </c>
      <c r="D1408" s="63" t="s">
        <v>2771</v>
      </c>
      <c r="E1408" s="137">
        <v>46254</v>
      </c>
      <c r="F1408" s="63" t="str">
        <f t="shared" si="175"/>
        <v>Aug</v>
      </c>
      <c r="G1408" s="63">
        <v>2026</v>
      </c>
      <c r="H1408" s="63" t="s">
        <v>29</v>
      </c>
      <c r="I1408" s="9" t="str">
        <f>_xlfn.XLOOKUP(H1408,[1]Heads!A:A,[1]Heads!B:B)</f>
        <v>White Collar Offences</v>
      </c>
      <c r="J1408" s="9" t="str">
        <f>_xlfn.XLOOKUP(I1408,[1]Heads!B:B,[1]Heads!C:C)</f>
        <v>IPC</v>
      </c>
      <c r="K1408" s="75"/>
      <c r="L1408" s="9"/>
      <c r="M1408" s="75"/>
      <c r="N1408" s="96" t="s">
        <v>3196</v>
      </c>
      <c r="O1408" s="9"/>
      <c r="P1408" s="75"/>
      <c r="Q1408" s="9"/>
      <c r="R1408" s="104" t="s">
        <v>40</v>
      </c>
      <c r="S1408" s="104" t="s">
        <v>40</v>
      </c>
      <c r="T1408" s="98"/>
      <c r="U1408" s="9" t="s">
        <v>6284</v>
      </c>
      <c r="V1408" s="9" t="s">
        <v>34</v>
      </c>
      <c r="W1408" s="9">
        <f t="shared" ca="1" si="164"/>
        <v>57</v>
      </c>
      <c r="X1408" s="9" t="str">
        <f t="shared" ca="1" si="165"/>
        <v>45 to 60 Days</v>
      </c>
      <c r="Y1408" s="9" t="str">
        <f t="shared" ca="1" si="171"/>
        <v/>
      </c>
      <c r="Z1408" s="9" t="str">
        <f t="shared" ca="1" si="172"/>
        <v/>
      </c>
      <c r="AA1408" s="9"/>
      <c r="AB1408" s="123" t="str">
        <f t="shared" si="174"/>
        <v>J.R.Puram,'172/2026'</v>
      </c>
      <c r="AC1408" s="97" t="str">
        <f t="shared" ca="1" si="173"/>
        <v>45 to 60 Days</v>
      </c>
    </row>
    <row r="1409" spans="1:29" ht="25.5" customHeight="1" x14ac:dyDescent="0.25">
      <c r="A1409" s="96">
        <v>1408</v>
      </c>
      <c r="B1409" s="123" t="s">
        <v>47</v>
      </c>
      <c r="C1409" s="9" t="s">
        <v>3486</v>
      </c>
      <c r="D1409" s="63" t="s">
        <v>1354</v>
      </c>
      <c r="E1409" s="137">
        <v>46255</v>
      </c>
      <c r="F1409" s="63" t="str">
        <f t="shared" si="175"/>
        <v>Aug</v>
      </c>
      <c r="G1409" s="63">
        <v>2026</v>
      </c>
      <c r="H1409" s="63" t="s">
        <v>103</v>
      </c>
      <c r="I1409" s="9" t="str">
        <f>_xlfn.XLOOKUP(H1409,[1]Heads!A:A,[1]Heads!B:B)</f>
        <v>Property Offences</v>
      </c>
      <c r="J1409" s="9" t="str">
        <f>_xlfn.XLOOKUP(I1409,[1]Heads!B:B,[1]Heads!C:C)</f>
        <v>IPC</v>
      </c>
      <c r="K1409" s="75"/>
      <c r="L1409" s="9"/>
      <c r="M1409" s="75"/>
      <c r="N1409" s="96" t="s">
        <v>3196</v>
      </c>
      <c r="O1409" s="9"/>
      <c r="P1409" s="75"/>
      <c r="Q1409" s="9"/>
      <c r="R1409" s="104" t="s">
        <v>112</v>
      </c>
      <c r="S1409" s="104" t="s">
        <v>112</v>
      </c>
      <c r="T1409" s="98"/>
      <c r="U1409" s="9" t="s">
        <v>6286</v>
      </c>
      <c r="V1409" s="9" t="s">
        <v>34</v>
      </c>
      <c r="W1409" s="9">
        <f t="shared" ca="1" si="164"/>
        <v>56</v>
      </c>
      <c r="X1409" s="9" t="str">
        <f t="shared" ca="1" si="165"/>
        <v>45 to 60 Days</v>
      </c>
      <c r="Y1409" s="9" t="str">
        <f t="shared" ca="1" si="171"/>
        <v/>
      </c>
      <c r="Z1409" s="9" t="str">
        <f t="shared" ca="1" si="172"/>
        <v/>
      </c>
      <c r="AA1409" s="9"/>
      <c r="AB1409" s="123" t="str">
        <f t="shared" si="174"/>
        <v>Amadalavalasa,'124/2026'</v>
      </c>
      <c r="AC1409" s="97" t="str">
        <f t="shared" ca="1" si="173"/>
        <v>45 to 60 Days</v>
      </c>
    </row>
    <row r="1410" spans="1:29" ht="25.5" customHeight="1" x14ac:dyDescent="0.25">
      <c r="A1410" s="96">
        <v>1409</v>
      </c>
      <c r="B1410" s="123" t="s">
        <v>114</v>
      </c>
      <c r="C1410" s="9" t="s">
        <v>3593</v>
      </c>
      <c r="D1410" s="63" t="s">
        <v>1816</v>
      </c>
      <c r="E1410" s="137">
        <v>46255</v>
      </c>
      <c r="F1410" s="63" t="str">
        <f t="shared" si="175"/>
        <v>Aug</v>
      </c>
      <c r="G1410" s="63">
        <v>2026</v>
      </c>
      <c r="H1410" s="63" t="s">
        <v>85</v>
      </c>
      <c r="I1410" s="9" t="str">
        <f>_xlfn.XLOOKUP(H1410,[1]Heads!A:A,[1]Heads!B:B)</f>
        <v>Enforcement</v>
      </c>
      <c r="J1410" s="9" t="str">
        <f>_xlfn.XLOOKUP(I1410,[1]Heads!B:B,[1]Heads!C:C)</f>
        <v>Enforcement</v>
      </c>
      <c r="K1410" s="75"/>
      <c r="L1410" s="9"/>
      <c r="M1410" s="75"/>
      <c r="N1410" s="96" t="s">
        <v>3196</v>
      </c>
      <c r="O1410" s="9"/>
      <c r="P1410" s="75"/>
      <c r="Q1410" s="9"/>
      <c r="R1410" s="104" t="s">
        <v>174</v>
      </c>
      <c r="S1410" s="104" t="s">
        <v>174</v>
      </c>
      <c r="T1410" s="98">
        <v>46261</v>
      </c>
      <c r="U1410" s="9" t="s">
        <v>6287</v>
      </c>
      <c r="V1410" s="9" t="s">
        <v>34</v>
      </c>
      <c r="W1410" s="9">
        <f t="shared" ref="W1410:W1473" ca="1" si="176">IF(N1410="UI",DATEDIF(E1410,TODAY(),"D"),"")</f>
        <v>56</v>
      </c>
      <c r="X1410" s="9" t="str">
        <f t="shared" ref="X1410:X1473" ca="1" si="177">IF(N1410="UI",IF(W1410&gt;365,"Above 1 Year",IF(AND(W1410&lt;=365,W1410&gt;180),"Above 6 Months",IF(AND(W1410&lt;=180,W1410&gt;90),"Above 3 Months",IF(AND(W1410&lt;=90,W1410&gt;60),"Above 60 Days",IF(AND(W1410&lt;=60,W1410&gt;45),"45 to 60 Days","Below 45 Days"))))),"")</f>
        <v>45 to 60 Days</v>
      </c>
      <c r="Y1410" s="9">
        <f t="shared" ca="1" si="171"/>
        <v>50</v>
      </c>
      <c r="Z1410" s="9" t="str">
        <f t="shared" ca="1" si="172"/>
        <v>45 to 60 Days</v>
      </c>
      <c r="AA1410" s="9"/>
      <c r="AB1410" s="123" t="str">
        <f t="shared" si="174"/>
        <v>Mandasa,'135/2026'</v>
      </c>
      <c r="AC1410" s="97" t="str">
        <f t="shared" ca="1" si="173"/>
        <v>45 to 60 Days</v>
      </c>
    </row>
    <row r="1411" spans="1:29" ht="25.5" customHeight="1" x14ac:dyDescent="0.25">
      <c r="A1411" s="96">
        <v>1410</v>
      </c>
      <c r="B1411" s="123" t="s">
        <v>98</v>
      </c>
      <c r="C1411" s="9" t="s">
        <v>3212</v>
      </c>
      <c r="D1411" s="63" t="s">
        <v>227</v>
      </c>
      <c r="E1411" s="137">
        <v>46255</v>
      </c>
      <c r="F1411" s="63" t="str">
        <f t="shared" si="175"/>
        <v>Aug</v>
      </c>
      <c r="G1411" s="63">
        <v>2026</v>
      </c>
      <c r="H1411" s="63" t="s">
        <v>59</v>
      </c>
      <c r="I1411" s="9" t="str">
        <f>_xlfn.XLOOKUP(H1411,[1]Heads!A:A,[1]Heads!B:B)</f>
        <v>Missing Cases</v>
      </c>
      <c r="J1411" s="9" t="str">
        <f>_xlfn.XLOOKUP(I1411,[1]Heads!B:B,[1]Heads!C:C)</f>
        <v>Missing</v>
      </c>
      <c r="K1411" s="75"/>
      <c r="L1411" s="9"/>
      <c r="M1411" s="75"/>
      <c r="N1411" s="96" t="s">
        <v>3196</v>
      </c>
      <c r="O1411" s="9"/>
      <c r="P1411" s="75"/>
      <c r="Q1411" s="9"/>
      <c r="R1411" s="104" t="s">
        <v>112</v>
      </c>
      <c r="S1411" s="104" t="s">
        <v>112</v>
      </c>
      <c r="T1411" s="98"/>
      <c r="U1411" s="9" t="s">
        <v>6288</v>
      </c>
      <c r="V1411" s="9" t="s">
        <v>34</v>
      </c>
      <c r="W1411" s="9">
        <f t="shared" ca="1" si="176"/>
        <v>56</v>
      </c>
      <c r="X1411" s="9" t="str">
        <f t="shared" ca="1" si="177"/>
        <v>45 to 60 Days</v>
      </c>
      <c r="Y1411" s="9" t="str">
        <f t="shared" ca="1" si="171"/>
        <v/>
      </c>
      <c r="Z1411" s="9" t="str">
        <f t="shared" ca="1" si="172"/>
        <v/>
      </c>
      <c r="AA1411" s="9"/>
      <c r="AB1411" s="123" t="str">
        <f t="shared" si="174"/>
        <v>Vajrapukothuru,'100/2026'</v>
      </c>
      <c r="AC1411" s="97" t="str">
        <f t="shared" ca="1" si="173"/>
        <v>45 to 60 Days</v>
      </c>
    </row>
    <row r="1412" spans="1:29" ht="25.5" customHeight="1" x14ac:dyDescent="0.25">
      <c r="A1412" s="96">
        <v>1411</v>
      </c>
      <c r="B1412" s="123" t="s">
        <v>90</v>
      </c>
      <c r="C1412" s="9" t="s">
        <v>5477</v>
      </c>
      <c r="D1412" s="63" t="s">
        <v>6291</v>
      </c>
      <c r="E1412" s="137">
        <v>46256</v>
      </c>
      <c r="F1412" s="63" t="str">
        <f t="shared" si="175"/>
        <v>Aug</v>
      </c>
      <c r="G1412" s="63">
        <v>2026</v>
      </c>
      <c r="H1412" s="63" t="s">
        <v>48</v>
      </c>
      <c r="I1412" s="9" t="str">
        <f>_xlfn.XLOOKUP(H1412,[1]Heads!A:A,[1]Heads!B:B)</f>
        <v>Property Offences</v>
      </c>
      <c r="J1412" s="9" t="str">
        <f>_xlfn.XLOOKUP(I1412,[1]Heads!B:B,[1]Heads!C:C)</f>
        <v>IPC</v>
      </c>
      <c r="K1412" s="75"/>
      <c r="L1412" s="9"/>
      <c r="M1412" s="75"/>
      <c r="N1412" s="96" t="s">
        <v>3196</v>
      </c>
      <c r="O1412" s="9"/>
      <c r="P1412" s="75"/>
      <c r="Q1412" s="9"/>
      <c r="R1412" s="104" t="s">
        <v>112</v>
      </c>
      <c r="S1412" s="104" t="s">
        <v>112</v>
      </c>
      <c r="T1412" s="98"/>
      <c r="U1412" s="9" t="s">
        <v>6292</v>
      </c>
      <c r="V1412" s="9" t="s">
        <v>34</v>
      </c>
      <c r="W1412" s="9">
        <f t="shared" ca="1" si="176"/>
        <v>55</v>
      </c>
      <c r="X1412" s="9" t="str">
        <f t="shared" ca="1" si="177"/>
        <v>45 to 60 Days</v>
      </c>
      <c r="Y1412" s="9" t="str">
        <f t="shared" ref="Y1412:Y1436" ca="1" si="178">IF(T1412&lt;&gt;"",DATEDIF(T1412,TODAY(),"D"),"")</f>
        <v/>
      </c>
      <c r="Z1412" s="9" t="str">
        <f t="shared" ref="Z1412:Z1436" ca="1" si="179">IF(Y1412&lt;&gt;"",IF(Y1412&gt;365,"Above 1 Year",IF(AND(Y1412&lt;=365,Y1412&gt;180),"Above 6 Months",IF(AND(Y1412&lt;=180,Y1412&gt;90),"Above 3 Months",IF(AND(Y1412&lt;=90,Y1412&gt;60),"Above 60 Days",IF(AND(Y1412&lt;=60,Y1412&gt;45),"45 to 60 Days","Below 45 Days"))))),"")</f>
        <v/>
      </c>
      <c r="AA1412" s="9"/>
      <c r="AB1412" s="123" t="str">
        <f t="shared" si="174"/>
        <v>J.R.Puram,'174/2026'</v>
      </c>
      <c r="AC1412" s="97" t="str">
        <f t="shared" ref="AC1412:AC1437" ca="1" si="180">IF(S1412="SC/PRC/CC No. Awaited","",X1412)</f>
        <v>45 to 60 Days</v>
      </c>
    </row>
    <row r="1413" spans="1:29" ht="25.5" customHeight="1" x14ac:dyDescent="0.25">
      <c r="A1413" s="96">
        <v>1412</v>
      </c>
      <c r="B1413" s="123" t="s">
        <v>90</v>
      </c>
      <c r="C1413" s="9" t="s">
        <v>5504</v>
      </c>
      <c r="D1413" s="63" t="s">
        <v>6293</v>
      </c>
      <c r="E1413" s="137">
        <v>46256</v>
      </c>
      <c r="F1413" s="63" t="str">
        <f t="shared" si="175"/>
        <v>Aug</v>
      </c>
      <c r="G1413" s="63">
        <v>2026</v>
      </c>
      <c r="H1413" s="63" t="s">
        <v>39</v>
      </c>
      <c r="I1413" s="9" t="str">
        <f>_xlfn.XLOOKUP(H1413,[1]Heads!A:A,[1]Heads!B:B)</f>
        <v>Other IPC</v>
      </c>
      <c r="J1413" s="9" t="str">
        <f>_xlfn.XLOOKUP(I1413,[1]Heads!B:B,[1]Heads!C:C)</f>
        <v>IPC</v>
      </c>
      <c r="K1413" s="75"/>
      <c r="L1413" s="9"/>
      <c r="M1413" s="75"/>
      <c r="N1413" s="96" t="s">
        <v>3196</v>
      </c>
      <c r="O1413" s="9"/>
      <c r="P1413" s="75"/>
      <c r="Q1413" s="9"/>
      <c r="R1413" s="104" t="s">
        <v>40</v>
      </c>
      <c r="S1413" s="104" t="s">
        <v>141</v>
      </c>
      <c r="T1413" s="98"/>
      <c r="U1413" s="9" t="s">
        <v>6294</v>
      </c>
      <c r="V1413" s="9" t="s">
        <v>34</v>
      </c>
      <c r="W1413" s="9">
        <f t="shared" ca="1" si="176"/>
        <v>55</v>
      </c>
      <c r="X1413" s="9" t="str">
        <f t="shared" ca="1" si="177"/>
        <v>45 to 60 Days</v>
      </c>
      <c r="Y1413" s="9" t="str">
        <f t="shared" ca="1" si="178"/>
        <v/>
      </c>
      <c r="Z1413" s="9" t="str">
        <f t="shared" ca="1" si="179"/>
        <v/>
      </c>
      <c r="AA1413" s="9"/>
      <c r="AB1413" s="123" t="str">
        <f t="shared" si="174"/>
        <v>J.R.Puram,'178/2026'</v>
      </c>
      <c r="AC1413" s="97" t="str">
        <f t="shared" ca="1" si="180"/>
        <v>45 to 60 Days</v>
      </c>
    </row>
    <row r="1414" spans="1:29" ht="25.5" customHeight="1" x14ac:dyDescent="0.25">
      <c r="A1414" s="96">
        <v>1413</v>
      </c>
      <c r="B1414" s="123" t="s">
        <v>90</v>
      </c>
      <c r="C1414" s="9" t="s">
        <v>5487</v>
      </c>
      <c r="D1414" s="63" t="s">
        <v>1332</v>
      </c>
      <c r="E1414" s="137">
        <v>46256</v>
      </c>
      <c r="F1414" s="63" t="str">
        <f t="shared" si="175"/>
        <v>Aug</v>
      </c>
      <c r="G1414" s="63">
        <v>2026</v>
      </c>
      <c r="H1414" s="63" t="s">
        <v>71</v>
      </c>
      <c r="I1414" s="9" t="str">
        <f>_xlfn.XLOOKUP(H1414,[1]Heads!A:A,[1]Heads!B:B)</f>
        <v>Road Accidents</v>
      </c>
      <c r="J1414" s="9" t="str">
        <f>_xlfn.XLOOKUP(I1414,[1]Heads!B:B,[1]Heads!C:C)</f>
        <v>IPC</v>
      </c>
      <c r="K1414" s="75"/>
      <c r="L1414" s="9"/>
      <c r="M1414" s="75"/>
      <c r="N1414" s="96" t="s">
        <v>3196</v>
      </c>
      <c r="O1414" s="9"/>
      <c r="P1414" s="75"/>
      <c r="Q1414" s="9"/>
      <c r="R1414" s="104" t="s">
        <v>169</v>
      </c>
      <c r="S1414" s="104" t="s">
        <v>141</v>
      </c>
      <c r="T1414" s="98"/>
      <c r="U1414" s="9" t="s">
        <v>6299</v>
      </c>
      <c r="V1414" s="9" t="s">
        <v>34</v>
      </c>
      <c r="W1414" s="9">
        <f t="shared" ca="1" si="176"/>
        <v>55</v>
      </c>
      <c r="X1414" s="9" t="str">
        <f t="shared" ca="1" si="177"/>
        <v>45 to 60 Days</v>
      </c>
      <c r="Y1414" s="9" t="str">
        <f t="shared" ca="1" si="178"/>
        <v/>
      </c>
      <c r="Z1414" s="9" t="str">
        <f t="shared" ca="1" si="179"/>
        <v/>
      </c>
      <c r="AA1414" s="9"/>
      <c r="AB1414" s="123" t="str">
        <f t="shared" si="174"/>
        <v>J.R.Puram,'176/2026'</v>
      </c>
      <c r="AC1414" s="97" t="str">
        <f t="shared" ca="1" si="180"/>
        <v>45 to 60 Days</v>
      </c>
    </row>
    <row r="1415" spans="1:29" ht="25.5" customHeight="1" x14ac:dyDescent="0.25">
      <c r="A1415" s="96">
        <v>1414</v>
      </c>
      <c r="B1415" s="123" t="s">
        <v>74</v>
      </c>
      <c r="C1415" s="9" t="s">
        <v>5451</v>
      </c>
      <c r="D1415" s="63" t="s">
        <v>6309</v>
      </c>
      <c r="E1415" s="137">
        <v>46257</v>
      </c>
      <c r="F1415" s="63" t="str">
        <f t="shared" si="175"/>
        <v>Aug</v>
      </c>
      <c r="G1415" s="63">
        <v>2026</v>
      </c>
      <c r="H1415" s="63" t="s">
        <v>53</v>
      </c>
      <c r="I1415" s="9" t="str">
        <f>_xlfn.XLOOKUP(H1415,[1]Heads!A:A,[1]Heads!B:B)</f>
        <v>Bodily Offiences</v>
      </c>
      <c r="J1415" s="9" t="str">
        <f>_xlfn.XLOOKUP(I1415,[1]Heads!B:B,[1]Heads!C:C)</f>
        <v>IPC</v>
      </c>
      <c r="K1415" s="75"/>
      <c r="L1415" s="9"/>
      <c r="M1415" s="75"/>
      <c r="N1415" s="96" t="s">
        <v>3196</v>
      </c>
      <c r="O1415" s="9"/>
      <c r="P1415" s="75"/>
      <c r="Q1415" s="9"/>
      <c r="R1415" s="104" t="s">
        <v>173</v>
      </c>
      <c r="S1415" s="104" t="s">
        <v>172</v>
      </c>
      <c r="T1415" s="98">
        <v>46261</v>
      </c>
      <c r="U1415" s="9" t="s">
        <v>6310</v>
      </c>
      <c r="V1415" s="9" t="s">
        <v>34</v>
      </c>
      <c r="W1415" s="9">
        <f t="shared" ca="1" si="176"/>
        <v>54</v>
      </c>
      <c r="X1415" s="9" t="str">
        <f t="shared" ca="1" si="177"/>
        <v>45 to 60 Days</v>
      </c>
      <c r="Y1415" s="9">
        <f t="shared" ca="1" si="178"/>
        <v>50</v>
      </c>
      <c r="Z1415" s="9" t="str">
        <f t="shared" ca="1" si="179"/>
        <v>45 to 60 Days</v>
      </c>
      <c r="AA1415" s="9"/>
      <c r="AB1415" s="123" t="str">
        <f t="shared" si="174"/>
        <v>Srikakulam Rural,'169/2026'</v>
      </c>
      <c r="AC1415" s="97" t="str">
        <f t="shared" ca="1" si="180"/>
        <v>45 to 60 Days</v>
      </c>
    </row>
    <row r="1416" spans="1:29" ht="25.5" customHeight="1" x14ac:dyDescent="0.25">
      <c r="A1416" s="96">
        <v>1415</v>
      </c>
      <c r="B1416" s="123" t="s">
        <v>68</v>
      </c>
      <c r="C1416" s="9" t="s">
        <v>6312</v>
      </c>
      <c r="D1416" s="63" t="s">
        <v>6313</v>
      </c>
      <c r="E1416" s="137">
        <v>46257</v>
      </c>
      <c r="F1416" s="63" t="str">
        <f t="shared" si="175"/>
        <v>Aug</v>
      </c>
      <c r="G1416" s="63">
        <v>2026</v>
      </c>
      <c r="H1416" s="63" t="s">
        <v>111</v>
      </c>
      <c r="I1416" s="9" t="str">
        <f>_xlfn.XLOOKUP(H1416,[1]Heads!A:A,[1]Heads!B:B)</f>
        <v>SC-ST Cases</v>
      </c>
      <c r="J1416" s="9" t="str">
        <f>_xlfn.XLOOKUP(I1416,[1]Heads!B:B,[1]Heads!C:C)</f>
        <v>IPC</v>
      </c>
      <c r="K1416" s="75"/>
      <c r="L1416" s="9"/>
      <c r="M1416" s="75"/>
      <c r="N1416" s="96" t="s">
        <v>3196</v>
      </c>
      <c r="O1416" s="9"/>
      <c r="P1416" s="75"/>
      <c r="Q1416" s="9"/>
      <c r="R1416" s="104" t="s">
        <v>176</v>
      </c>
      <c r="S1416" s="104" t="s">
        <v>177</v>
      </c>
      <c r="T1416" s="98">
        <v>46263</v>
      </c>
      <c r="U1416" s="9" t="s">
        <v>6314</v>
      </c>
      <c r="V1416" s="9" t="s">
        <v>34</v>
      </c>
      <c r="W1416" s="9">
        <f t="shared" ca="1" si="176"/>
        <v>54</v>
      </c>
      <c r="X1416" s="9" t="str">
        <f t="shared" ca="1" si="177"/>
        <v>45 to 60 Days</v>
      </c>
      <c r="Y1416" s="9">
        <f t="shared" ca="1" si="178"/>
        <v>48</v>
      </c>
      <c r="Z1416" s="9" t="str">
        <f t="shared" ca="1" si="179"/>
        <v>45 to 60 Days</v>
      </c>
      <c r="AA1416" s="9"/>
      <c r="AB1416" s="123" t="str">
        <f t="shared" si="174"/>
        <v>Kasibugga,'274/2026'</v>
      </c>
      <c r="AC1416" s="97" t="str">
        <f t="shared" ca="1" si="180"/>
        <v>45 to 60 Days</v>
      </c>
    </row>
    <row r="1417" spans="1:29" ht="25.5" customHeight="1" x14ac:dyDescent="0.25">
      <c r="A1417" s="96">
        <v>1416</v>
      </c>
      <c r="B1417" s="123" t="s">
        <v>28</v>
      </c>
      <c r="C1417" s="9" t="s">
        <v>3414</v>
      </c>
      <c r="D1417" s="63" t="s">
        <v>6315</v>
      </c>
      <c r="E1417" s="137">
        <v>46257</v>
      </c>
      <c r="F1417" s="63" t="str">
        <f t="shared" si="175"/>
        <v>Aug</v>
      </c>
      <c r="G1417" s="63">
        <v>2026</v>
      </c>
      <c r="H1417" s="63" t="s">
        <v>115</v>
      </c>
      <c r="I1417" s="9" t="str">
        <f>_xlfn.XLOOKUP(H1417,[1]Heads!A:A,[1]Heads!B:B)</f>
        <v>Crime  Against Women</v>
      </c>
      <c r="J1417" s="9" t="str">
        <f>_xlfn.XLOOKUP(I1417,[1]Heads!B:B,[1]Heads!C:C)</f>
        <v>IPC</v>
      </c>
      <c r="K1417" s="75"/>
      <c r="L1417" s="9"/>
      <c r="M1417" s="75"/>
      <c r="N1417" s="96" t="s">
        <v>3196</v>
      </c>
      <c r="O1417" s="9"/>
      <c r="P1417" s="75"/>
      <c r="Q1417" s="9"/>
      <c r="R1417" s="104" t="s">
        <v>169</v>
      </c>
      <c r="S1417" s="104" t="s">
        <v>50</v>
      </c>
      <c r="T1417" s="98"/>
      <c r="U1417" s="9" t="s">
        <v>6316</v>
      </c>
      <c r="V1417" s="9" t="s">
        <v>34</v>
      </c>
      <c r="W1417" s="9">
        <f t="shared" ca="1" si="176"/>
        <v>54</v>
      </c>
      <c r="X1417" s="9" t="str">
        <f t="shared" ca="1" si="177"/>
        <v>45 to 60 Days</v>
      </c>
      <c r="Y1417" s="9" t="str">
        <f t="shared" ca="1" si="178"/>
        <v/>
      </c>
      <c r="Z1417" s="9" t="str">
        <f t="shared" ca="1" si="179"/>
        <v/>
      </c>
      <c r="AA1417" s="9"/>
      <c r="AB1417" s="123" t="str">
        <f t="shared" si="174"/>
        <v>Srikakulam II Town,'118/2026'</v>
      </c>
      <c r="AC1417" s="97" t="str">
        <f t="shared" ca="1" si="180"/>
        <v>45 to 60 Days</v>
      </c>
    </row>
    <row r="1418" spans="1:29" ht="25.5" customHeight="1" x14ac:dyDescent="0.25">
      <c r="A1418" s="96">
        <v>1417</v>
      </c>
      <c r="B1418" s="123" t="s">
        <v>42</v>
      </c>
      <c r="C1418" s="9" t="s">
        <v>6032</v>
      </c>
      <c r="D1418" s="63" t="s">
        <v>1315</v>
      </c>
      <c r="E1418" s="137">
        <v>46257</v>
      </c>
      <c r="F1418" s="63" t="str">
        <f t="shared" si="175"/>
        <v>Aug</v>
      </c>
      <c r="G1418" s="63">
        <v>2026</v>
      </c>
      <c r="H1418" s="63" t="s">
        <v>70</v>
      </c>
      <c r="I1418" s="9" t="str">
        <f>_xlfn.XLOOKUP(H1418,[1]Heads!A:A,[1]Heads!B:B)</f>
        <v>174 CrPC</v>
      </c>
      <c r="J1418" s="9" t="str">
        <f>_xlfn.XLOOKUP(I1418,[1]Heads!B:B,[1]Heads!C:C)</f>
        <v>174 CrPC</v>
      </c>
      <c r="K1418" s="75"/>
      <c r="L1418" s="9"/>
      <c r="M1418" s="75"/>
      <c r="N1418" s="96" t="s">
        <v>3196</v>
      </c>
      <c r="O1418" s="9"/>
      <c r="P1418" s="75"/>
      <c r="Q1418" s="9"/>
      <c r="R1418" s="104" t="s">
        <v>168</v>
      </c>
      <c r="S1418" s="104" t="s">
        <v>142</v>
      </c>
      <c r="T1418" s="98"/>
      <c r="U1418" s="9" t="s">
        <v>6317</v>
      </c>
      <c r="V1418" s="9" t="s">
        <v>34</v>
      </c>
      <c r="W1418" s="9">
        <f t="shared" ca="1" si="176"/>
        <v>54</v>
      </c>
      <c r="X1418" s="9" t="str">
        <f t="shared" ca="1" si="177"/>
        <v>45 to 60 Days</v>
      </c>
      <c r="Y1418" s="9" t="str">
        <f t="shared" ca="1" si="178"/>
        <v/>
      </c>
      <c r="Z1418" s="9" t="str">
        <f t="shared" ca="1" si="179"/>
        <v/>
      </c>
      <c r="AA1418" s="9"/>
      <c r="AB1418" s="123" t="str">
        <f t="shared" si="174"/>
        <v>Narasannapeta,'260/2026'</v>
      </c>
      <c r="AC1418" s="97" t="str">
        <f t="shared" ca="1" si="180"/>
        <v>45 to 60 Days</v>
      </c>
    </row>
    <row r="1419" spans="1:29" ht="25.5" customHeight="1" x14ac:dyDescent="0.25">
      <c r="A1419" s="96">
        <v>1418</v>
      </c>
      <c r="B1419" s="123" t="s">
        <v>28</v>
      </c>
      <c r="C1419" s="9" t="s">
        <v>3427</v>
      </c>
      <c r="D1419" s="63" t="s">
        <v>6043</v>
      </c>
      <c r="E1419" s="137">
        <v>46257</v>
      </c>
      <c r="F1419" s="63" t="str">
        <f t="shared" si="175"/>
        <v>Aug</v>
      </c>
      <c r="G1419" s="63">
        <v>2026</v>
      </c>
      <c r="H1419" s="63" t="s">
        <v>115</v>
      </c>
      <c r="I1419" s="9" t="str">
        <f>_xlfn.XLOOKUP(H1419,[1]Heads!A:A,[1]Heads!B:B)</f>
        <v>Crime  Against Women</v>
      </c>
      <c r="J1419" s="9" t="str">
        <f>_xlfn.XLOOKUP(I1419,[1]Heads!B:B,[1]Heads!C:C)</f>
        <v>IPC</v>
      </c>
      <c r="K1419" s="75"/>
      <c r="L1419" s="9"/>
      <c r="M1419" s="75"/>
      <c r="N1419" s="96" t="s">
        <v>3196</v>
      </c>
      <c r="O1419" s="9"/>
      <c r="P1419" s="75"/>
      <c r="Q1419" s="9"/>
      <c r="R1419" s="104" t="s">
        <v>40</v>
      </c>
      <c r="S1419" s="104" t="s">
        <v>50</v>
      </c>
      <c r="T1419" s="98"/>
      <c r="U1419" s="9" t="s">
        <v>6318</v>
      </c>
      <c r="V1419" s="9" t="s">
        <v>34</v>
      </c>
      <c r="W1419" s="9">
        <f t="shared" ca="1" si="176"/>
        <v>54</v>
      </c>
      <c r="X1419" s="9" t="str">
        <f t="shared" ca="1" si="177"/>
        <v>45 to 60 Days</v>
      </c>
      <c r="Y1419" s="9" t="str">
        <f t="shared" ca="1" si="178"/>
        <v/>
      </c>
      <c r="Z1419" s="9" t="str">
        <f t="shared" ca="1" si="179"/>
        <v/>
      </c>
      <c r="AA1419" s="9"/>
      <c r="AB1419" s="123" t="str">
        <f t="shared" si="174"/>
        <v>Srikakulam II Town,'119/2026'</v>
      </c>
      <c r="AC1419" s="97" t="str">
        <f t="shared" ca="1" si="180"/>
        <v>45 to 60 Days</v>
      </c>
    </row>
    <row r="1420" spans="1:29" ht="25.5" customHeight="1" x14ac:dyDescent="0.25">
      <c r="A1420" s="96">
        <v>1419</v>
      </c>
      <c r="B1420" s="123" t="s">
        <v>68</v>
      </c>
      <c r="C1420" s="9" t="s">
        <v>6320</v>
      </c>
      <c r="D1420" s="63" t="s">
        <v>6321</v>
      </c>
      <c r="E1420" s="137">
        <v>46257</v>
      </c>
      <c r="F1420" s="63" t="str">
        <f t="shared" si="175"/>
        <v>Aug</v>
      </c>
      <c r="G1420" s="63">
        <v>2026</v>
      </c>
      <c r="H1420" s="63" t="s">
        <v>39</v>
      </c>
      <c r="I1420" s="9" t="str">
        <f>_xlfn.XLOOKUP(H1420,[1]Heads!A:A,[1]Heads!B:B)</f>
        <v>Other IPC</v>
      </c>
      <c r="J1420" s="9" t="str">
        <f>_xlfn.XLOOKUP(I1420,[1]Heads!B:B,[1]Heads!C:C)</f>
        <v>IPC</v>
      </c>
      <c r="K1420" s="75"/>
      <c r="L1420" s="9"/>
      <c r="M1420" s="75"/>
      <c r="N1420" s="96" t="s">
        <v>3196</v>
      </c>
      <c r="O1420" s="9"/>
      <c r="P1420" s="75"/>
      <c r="Q1420" s="9"/>
      <c r="R1420" s="104" t="s">
        <v>40</v>
      </c>
      <c r="S1420" s="104" t="s">
        <v>40</v>
      </c>
      <c r="T1420" s="98"/>
      <c r="U1420" s="9" t="s">
        <v>6322</v>
      </c>
      <c r="V1420" s="9" t="s">
        <v>34</v>
      </c>
      <c r="W1420" s="9">
        <f t="shared" ca="1" si="176"/>
        <v>54</v>
      </c>
      <c r="X1420" s="9" t="str">
        <f t="shared" ca="1" si="177"/>
        <v>45 to 60 Days</v>
      </c>
      <c r="Y1420" s="9" t="str">
        <f t="shared" ca="1" si="178"/>
        <v/>
      </c>
      <c r="Z1420" s="9" t="str">
        <f t="shared" ca="1" si="179"/>
        <v/>
      </c>
      <c r="AA1420" s="9"/>
      <c r="AB1420" s="123" t="str">
        <f t="shared" si="174"/>
        <v>Kasibugga,'277/2026'</v>
      </c>
      <c r="AC1420" s="97" t="str">
        <f t="shared" ca="1" si="180"/>
        <v>45 to 60 Days</v>
      </c>
    </row>
    <row r="1421" spans="1:29" ht="25.5" customHeight="1" x14ac:dyDescent="0.25">
      <c r="A1421" s="96">
        <v>1420</v>
      </c>
      <c r="B1421" s="123" t="s">
        <v>90</v>
      </c>
      <c r="C1421" s="9" t="s">
        <v>5520</v>
      </c>
      <c r="D1421" s="63" t="s">
        <v>6324</v>
      </c>
      <c r="E1421" s="137">
        <v>46257</v>
      </c>
      <c r="F1421" s="63" t="str">
        <f t="shared" si="175"/>
        <v>Aug</v>
      </c>
      <c r="G1421" s="63">
        <v>2026</v>
      </c>
      <c r="H1421" s="63" t="s">
        <v>39</v>
      </c>
      <c r="I1421" s="9" t="str">
        <f>_xlfn.XLOOKUP(H1421,[1]Heads!A:A,[1]Heads!B:B)</f>
        <v>Other IPC</v>
      </c>
      <c r="J1421" s="9" t="str">
        <f>_xlfn.XLOOKUP(I1421,[1]Heads!B:B,[1]Heads!C:C)</f>
        <v>IPC</v>
      </c>
      <c r="K1421" s="75"/>
      <c r="L1421" s="9"/>
      <c r="M1421" s="75"/>
      <c r="N1421" s="96" t="s">
        <v>3196</v>
      </c>
      <c r="O1421" s="9"/>
      <c r="P1421" s="75"/>
      <c r="Q1421" s="9"/>
      <c r="R1421" s="104" t="s">
        <v>176</v>
      </c>
      <c r="S1421" s="104" t="s">
        <v>141</v>
      </c>
      <c r="T1421" s="98"/>
      <c r="U1421" s="9" t="s">
        <v>6325</v>
      </c>
      <c r="V1421" s="9" t="s">
        <v>34</v>
      </c>
      <c r="W1421" s="9">
        <f t="shared" ca="1" si="176"/>
        <v>54</v>
      </c>
      <c r="X1421" s="9" t="str">
        <f t="shared" ca="1" si="177"/>
        <v>45 to 60 Days</v>
      </c>
      <c r="Y1421" s="9" t="str">
        <f t="shared" ca="1" si="178"/>
        <v/>
      </c>
      <c r="Z1421" s="9" t="str">
        <f t="shared" ca="1" si="179"/>
        <v/>
      </c>
      <c r="AA1421" s="9"/>
      <c r="AB1421" s="123" t="str">
        <f t="shared" si="174"/>
        <v>J.R.Puram,'179/2026'</v>
      </c>
      <c r="AC1421" s="97" t="str">
        <f t="shared" ca="1" si="180"/>
        <v>45 to 60 Days</v>
      </c>
    </row>
    <row r="1422" spans="1:29" ht="25.5" customHeight="1" x14ac:dyDescent="0.25">
      <c r="A1422" s="96">
        <v>1421</v>
      </c>
      <c r="B1422" s="123" t="s">
        <v>106</v>
      </c>
      <c r="C1422" s="9" t="s">
        <v>3050</v>
      </c>
      <c r="D1422" s="63" t="s">
        <v>1027</v>
      </c>
      <c r="E1422" s="137">
        <v>46257</v>
      </c>
      <c r="F1422" s="63" t="str">
        <f t="shared" si="175"/>
        <v>Aug</v>
      </c>
      <c r="G1422" s="63">
        <v>2026</v>
      </c>
      <c r="H1422" s="63" t="s">
        <v>48</v>
      </c>
      <c r="I1422" s="9" t="str">
        <f>_xlfn.XLOOKUP(H1422,[1]Heads!A:A,[1]Heads!B:B)</f>
        <v>Property Offences</v>
      </c>
      <c r="J1422" s="9" t="str">
        <f>_xlfn.XLOOKUP(I1422,[1]Heads!B:B,[1]Heads!C:C)</f>
        <v>IPC</v>
      </c>
      <c r="K1422" s="75"/>
      <c r="L1422" s="9"/>
      <c r="M1422" s="75"/>
      <c r="N1422" s="96" t="s">
        <v>3196</v>
      </c>
      <c r="O1422" s="9"/>
      <c r="P1422" s="75"/>
      <c r="Q1422" s="9"/>
      <c r="R1422" s="104" t="s">
        <v>112</v>
      </c>
      <c r="S1422" s="104" t="s">
        <v>141</v>
      </c>
      <c r="T1422" s="98"/>
      <c r="U1422" s="9" t="s">
        <v>6327</v>
      </c>
      <c r="V1422" s="9" t="s">
        <v>34</v>
      </c>
      <c r="W1422" s="9">
        <f t="shared" ca="1" si="176"/>
        <v>54</v>
      </c>
      <c r="X1422" s="9" t="str">
        <f t="shared" ca="1" si="177"/>
        <v>45 to 60 Days</v>
      </c>
      <c r="Y1422" s="9" t="str">
        <f t="shared" ca="1" si="178"/>
        <v/>
      </c>
      <c r="Z1422" s="9" t="str">
        <f t="shared" ca="1" si="179"/>
        <v/>
      </c>
      <c r="AA1422" s="9"/>
      <c r="AB1422" s="123" t="str">
        <f t="shared" si="174"/>
        <v>Sompeta,'55/2026'</v>
      </c>
      <c r="AC1422" s="97" t="str">
        <f t="shared" ca="1" si="180"/>
        <v>45 to 60 Days</v>
      </c>
    </row>
    <row r="1423" spans="1:29" ht="25.5" customHeight="1" x14ac:dyDescent="0.25">
      <c r="A1423" s="96">
        <v>1422</v>
      </c>
      <c r="B1423" s="123" t="s">
        <v>38</v>
      </c>
      <c r="C1423" s="9" t="s">
        <v>5526</v>
      </c>
      <c r="D1423" s="63" t="s">
        <v>1315</v>
      </c>
      <c r="E1423" s="137">
        <v>46257</v>
      </c>
      <c r="F1423" s="63" t="str">
        <f t="shared" si="175"/>
        <v>Aug</v>
      </c>
      <c r="G1423" s="63">
        <v>2026</v>
      </c>
      <c r="H1423" s="63" t="s">
        <v>70</v>
      </c>
      <c r="I1423" s="9" t="str">
        <f>_xlfn.XLOOKUP(H1423,[1]Heads!A:A,[1]Heads!B:B)</f>
        <v>174 CrPC</v>
      </c>
      <c r="J1423" s="9" t="str">
        <f>_xlfn.XLOOKUP(I1423,[1]Heads!B:B,[1]Heads!C:C)</f>
        <v>174 CrPC</v>
      </c>
      <c r="K1423" s="75"/>
      <c r="L1423" s="9"/>
      <c r="M1423" s="75"/>
      <c r="N1423" s="96" t="s">
        <v>3196</v>
      </c>
      <c r="O1423" s="9"/>
      <c r="P1423" s="75"/>
      <c r="Q1423" s="9"/>
      <c r="R1423" s="104" t="s">
        <v>173</v>
      </c>
      <c r="S1423" s="104" t="s">
        <v>173</v>
      </c>
      <c r="T1423" s="98">
        <v>46261</v>
      </c>
      <c r="U1423" s="9" t="s">
        <v>6334</v>
      </c>
      <c r="V1423" s="9" t="s">
        <v>34</v>
      </c>
      <c r="W1423" s="9">
        <f t="shared" ca="1" si="176"/>
        <v>54</v>
      </c>
      <c r="X1423" s="9" t="str">
        <f t="shared" ca="1" si="177"/>
        <v>45 to 60 Days</v>
      </c>
      <c r="Y1423" s="9">
        <f t="shared" ca="1" si="178"/>
        <v>50</v>
      </c>
      <c r="Z1423" s="9" t="str">
        <f t="shared" ca="1" si="179"/>
        <v>45 to 60 Days</v>
      </c>
      <c r="AA1423" s="9"/>
      <c r="AB1423" s="123" t="str">
        <f t="shared" si="174"/>
        <v>Etcherla,'181/2026'</v>
      </c>
      <c r="AC1423" s="97" t="str">
        <f t="shared" ca="1" si="180"/>
        <v>45 to 60 Days</v>
      </c>
    </row>
    <row r="1424" spans="1:29" ht="25.5" customHeight="1" x14ac:dyDescent="0.25">
      <c r="A1424" s="96">
        <v>1423</v>
      </c>
      <c r="B1424" s="123" t="s">
        <v>124</v>
      </c>
      <c r="C1424" s="9" t="s">
        <v>3282</v>
      </c>
      <c r="D1424" s="63" t="s">
        <v>707</v>
      </c>
      <c r="E1424" s="137">
        <v>46257</v>
      </c>
      <c r="F1424" s="63" t="str">
        <f t="shared" si="175"/>
        <v>Aug</v>
      </c>
      <c r="G1424" s="63">
        <v>2026</v>
      </c>
      <c r="H1424" s="63" t="s">
        <v>71</v>
      </c>
      <c r="I1424" s="9" t="str">
        <f>_xlfn.XLOOKUP(H1424,[1]Heads!A:A,[1]Heads!B:B)</f>
        <v>Road Accidents</v>
      </c>
      <c r="J1424" s="9" t="str">
        <f>_xlfn.XLOOKUP(I1424,[1]Heads!B:B,[1]Heads!C:C)</f>
        <v>IPC</v>
      </c>
      <c r="K1424" s="75"/>
      <c r="L1424" s="9"/>
      <c r="M1424" s="75"/>
      <c r="N1424" s="96" t="s">
        <v>3196</v>
      </c>
      <c r="O1424" s="9"/>
      <c r="P1424" s="75"/>
      <c r="Q1424" s="9"/>
      <c r="R1424" s="104" t="s">
        <v>169</v>
      </c>
      <c r="S1424" s="104" t="s">
        <v>169</v>
      </c>
      <c r="T1424" s="98"/>
      <c r="U1424" s="9" t="s">
        <v>6335</v>
      </c>
      <c r="V1424" s="9" t="s">
        <v>34</v>
      </c>
      <c r="W1424" s="9">
        <f t="shared" ca="1" si="176"/>
        <v>54</v>
      </c>
      <c r="X1424" s="9" t="str">
        <f t="shared" ca="1" si="177"/>
        <v>45 to 60 Days</v>
      </c>
      <c r="Y1424" s="9" t="str">
        <f t="shared" ca="1" si="178"/>
        <v/>
      </c>
      <c r="Z1424" s="9" t="str">
        <f t="shared" ca="1" si="179"/>
        <v/>
      </c>
      <c r="AA1424" s="9"/>
      <c r="AB1424" s="123" t="str">
        <f t="shared" si="174"/>
        <v>Saravakota,'106/2026'</v>
      </c>
      <c r="AC1424" s="97" t="str">
        <f t="shared" ca="1" si="180"/>
        <v>45 to 60 Days</v>
      </c>
    </row>
    <row r="1425" spans="1:29" ht="25.5" customHeight="1" x14ac:dyDescent="0.25">
      <c r="A1425" s="96">
        <v>1424</v>
      </c>
      <c r="B1425" s="123" t="s">
        <v>124</v>
      </c>
      <c r="C1425" s="9" t="s">
        <v>3253</v>
      </c>
      <c r="D1425" s="63" t="s">
        <v>980</v>
      </c>
      <c r="E1425" s="137">
        <v>46258</v>
      </c>
      <c r="F1425" s="63" t="str">
        <f t="shared" si="175"/>
        <v>Aug</v>
      </c>
      <c r="G1425" s="63">
        <v>2026</v>
      </c>
      <c r="H1425" s="63" t="s">
        <v>77</v>
      </c>
      <c r="I1425" s="9" t="str">
        <f>_xlfn.XLOOKUP(H1425,[1]Heads!A:A,[1]Heads!B:B)</f>
        <v>Road Accidents</v>
      </c>
      <c r="J1425" s="9" t="str">
        <f>_xlfn.XLOOKUP(I1425,[1]Heads!B:B,[1]Heads!C:C)</f>
        <v>IPC</v>
      </c>
      <c r="K1425" s="75"/>
      <c r="L1425" s="9"/>
      <c r="M1425" s="75"/>
      <c r="N1425" s="96" t="s">
        <v>3196</v>
      </c>
      <c r="O1425" s="9"/>
      <c r="P1425" s="75"/>
      <c r="Q1425" s="9"/>
      <c r="R1425" s="104" t="s">
        <v>173</v>
      </c>
      <c r="S1425" s="104" t="s">
        <v>173</v>
      </c>
      <c r="T1425" s="98">
        <v>46268</v>
      </c>
      <c r="U1425" s="9" t="s">
        <v>6337</v>
      </c>
      <c r="V1425" s="9" t="s">
        <v>34</v>
      </c>
      <c r="W1425" s="9">
        <f t="shared" ca="1" si="176"/>
        <v>53</v>
      </c>
      <c r="X1425" s="9" t="str">
        <f t="shared" ca="1" si="177"/>
        <v>45 to 60 Days</v>
      </c>
      <c r="Y1425" s="9">
        <f t="shared" ca="1" si="178"/>
        <v>43</v>
      </c>
      <c r="Z1425" s="9" t="str">
        <f t="shared" ca="1" si="179"/>
        <v>Below 45 Days</v>
      </c>
      <c r="AA1425" s="9"/>
      <c r="AB1425" s="123" t="str">
        <f t="shared" si="174"/>
        <v>Saravakota,'107/2026'</v>
      </c>
      <c r="AC1425" s="97" t="str">
        <f t="shared" ca="1" si="180"/>
        <v>45 to 60 Days</v>
      </c>
    </row>
    <row r="1426" spans="1:29" ht="25.5" customHeight="1" x14ac:dyDescent="0.25">
      <c r="A1426" s="96">
        <v>1425</v>
      </c>
      <c r="B1426" s="123" t="s">
        <v>68</v>
      </c>
      <c r="C1426" s="9" t="s">
        <v>6344</v>
      </c>
      <c r="D1426" s="63" t="s">
        <v>6345</v>
      </c>
      <c r="E1426" s="137">
        <v>46258</v>
      </c>
      <c r="F1426" s="63" t="str">
        <f t="shared" si="175"/>
        <v>Aug</v>
      </c>
      <c r="G1426" s="63">
        <v>2026</v>
      </c>
      <c r="H1426" s="63" t="s">
        <v>116</v>
      </c>
      <c r="I1426" s="9" t="str">
        <f>_xlfn.XLOOKUP(H1426,[1]Heads!A:A,[1]Heads!B:B)</f>
        <v>NDPS</v>
      </c>
      <c r="J1426" s="9" t="str">
        <f>_xlfn.XLOOKUP(I1426,[1]Heads!B:B,[1]Heads!C:C)</f>
        <v>NDPS</v>
      </c>
      <c r="K1426" s="75"/>
      <c r="L1426" s="9"/>
      <c r="M1426" s="75"/>
      <c r="N1426" s="96" t="s">
        <v>3196</v>
      </c>
      <c r="O1426" s="9"/>
      <c r="P1426" s="75"/>
      <c r="Q1426" s="9"/>
      <c r="R1426" s="104" t="s">
        <v>50</v>
      </c>
      <c r="S1426" s="104" t="s">
        <v>50</v>
      </c>
      <c r="T1426" s="98"/>
      <c r="U1426" s="9" t="s">
        <v>6346</v>
      </c>
      <c r="V1426" s="9" t="s">
        <v>34</v>
      </c>
      <c r="W1426" s="9">
        <f t="shared" ca="1" si="176"/>
        <v>53</v>
      </c>
      <c r="X1426" s="9" t="str">
        <f t="shared" ca="1" si="177"/>
        <v>45 to 60 Days</v>
      </c>
      <c r="Y1426" s="9" t="str">
        <f t="shared" ca="1" si="178"/>
        <v/>
      </c>
      <c r="Z1426" s="9" t="str">
        <f t="shared" ca="1" si="179"/>
        <v/>
      </c>
      <c r="AA1426" s="9"/>
      <c r="AB1426" s="123" t="str">
        <f t="shared" si="174"/>
        <v>Kasibugga,'278/2026'</v>
      </c>
      <c r="AC1426" s="97" t="str">
        <f t="shared" ca="1" si="180"/>
        <v>45 to 60 Days</v>
      </c>
    </row>
    <row r="1427" spans="1:29" ht="25.5" customHeight="1" x14ac:dyDescent="0.25">
      <c r="A1427" s="96">
        <v>1426</v>
      </c>
      <c r="B1427" s="123" t="s">
        <v>28</v>
      </c>
      <c r="C1427" s="9" t="s">
        <v>3437</v>
      </c>
      <c r="D1427" s="63" t="s">
        <v>1315</v>
      </c>
      <c r="E1427" s="137">
        <v>46258</v>
      </c>
      <c r="F1427" s="63" t="str">
        <f t="shared" si="175"/>
        <v>Aug</v>
      </c>
      <c r="G1427" s="63">
        <v>2026</v>
      </c>
      <c r="H1427" s="63" t="s">
        <v>70</v>
      </c>
      <c r="I1427" s="9" t="str">
        <f>_xlfn.XLOOKUP(H1427,[1]Heads!A:A,[1]Heads!B:B)</f>
        <v>174 CrPC</v>
      </c>
      <c r="J1427" s="9" t="str">
        <f>_xlfn.XLOOKUP(I1427,[1]Heads!B:B,[1]Heads!C:C)</f>
        <v>174 CrPC</v>
      </c>
      <c r="K1427" s="75"/>
      <c r="L1427" s="9"/>
      <c r="M1427" s="75"/>
      <c r="N1427" s="96" t="s">
        <v>3196</v>
      </c>
      <c r="O1427" s="9"/>
      <c r="P1427" s="75"/>
      <c r="Q1427" s="9"/>
      <c r="R1427" s="104" t="s">
        <v>173</v>
      </c>
      <c r="S1427" s="104" t="s">
        <v>142</v>
      </c>
      <c r="T1427" s="98"/>
      <c r="U1427" s="9" t="s">
        <v>6347</v>
      </c>
      <c r="V1427" s="9" t="s">
        <v>34</v>
      </c>
      <c r="W1427" s="9">
        <f t="shared" ca="1" si="176"/>
        <v>53</v>
      </c>
      <c r="X1427" s="9" t="str">
        <f t="shared" ca="1" si="177"/>
        <v>45 to 60 Days</v>
      </c>
      <c r="Y1427" s="9" t="str">
        <f t="shared" ca="1" si="178"/>
        <v/>
      </c>
      <c r="Z1427" s="9" t="str">
        <f t="shared" ca="1" si="179"/>
        <v/>
      </c>
      <c r="AA1427" s="9"/>
      <c r="AB1427" s="123" t="str">
        <f t="shared" si="174"/>
        <v>Srikakulam II Town,'120/2026'</v>
      </c>
      <c r="AC1427" s="97" t="str">
        <f t="shared" ca="1" si="180"/>
        <v>45 to 60 Days</v>
      </c>
    </row>
    <row r="1428" spans="1:29" ht="25.5" customHeight="1" x14ac:dyDescent="0.25">
      <c r="A1428" s="96">
        <v>1427</v>
      </c>
      <c r="B1428" s="123" t="s">
        <v>65</v>
      </c>
      <c r="C1428" s="9" t="s">
        <v>3277</v>
      </c>
      <c r="D1428" s="63" t="s">
        <v>845</v>
      </c>
      <c r="E1428" s="137">
        <v>46258</v>
      </c>
      <c r="F1428" s="63" t="str">
        <f t="shared" si="175"/>
        <v>Aug</v>
      </c>
      <c r="G1428" s="63">
        <v>2026</v>
      </c>
      <c r="H1428" s="63" t="s">
        <v>116</v>
      </c>
      <c r="I1428" s="9" t="str">
        <f>_xlfn.XLOOKUP(H1428,[1]Heads!A:A,[1]Heads!B:B)</f>
        <v>NDPS</v>
      </c>
      <c r="J1428" s="9" t="str">
        <f>_xlfn.XLOOKUP(I1428,[1]Heads!B:B,[1]Heads!C:C)</f>
        <v>NDPS</v>
      </c>
      <c r="K1428" s="75"/>
      <c r="L1428" s="9"/>
      <c r="M1428" s="75"/>
      <c r="N1428" s="96" t="s">
        <v>3196</v>
      </c>
      <c r="O1428" s="9"/>
      <c r="P1428" s="75"/>
      <c r="Q1428" s="9"/>
      <c r="R1428" s="104" t="s">
        <v>50</v>
      </c>
      <c r="S1428" s="104" t="s">
        <v>50</v>
      </c>
      <c r="T1428" s="98"/>
      <c r="U1428" s="9" t="s">
        <v>6350</v>
      </c>
      <c r="V1428" s="9" t="s">
        <v>34</v>
      </c>
      <c r="W1428" s="9">
        <f t="shared" ca="1" si="176"/>
        <v>53</v>
      </c>
      <c r="X1428" s="9" t="str">
        <f t="shared" ca="1" si="177"/>
        <v>45 to 60 Days</v>
      </c>
      <c r="Y1428" s="9" t="str">
        <f t="shared" ca="1" si="178"/>
        <v/>
      </c>
      <c r="Z1428" s="9" t="str">
        <f t="shared" ca="1" si="179"/>
        <v/>
      </c>
      <c r="AA1428" s="9"/>
      <c r="AB1428" s="123" t="str">
        <f t="shared" si="174"/>
        <v>Itchapuram Town,'108/2026'</v>
      </c>
      <c r="AC1428" s="97" t="str">
        <f t="shared" ca="1" si="180"/>
        <v>45 to 60 Days</v>
      </c>
    </row>
    <row r="1429" spans="1:29" ht="25.5" customHeight="1" x14ac:dyDescent="0.25">
      <c r="A1429" s="96">
        <v>1428</v>
      </c>
      <c r="B1429" s="123" t="s">
        <v>84</v>
      </c>
      <c r="C1429" s="9" t="s">
        <v>3278</v>
      </c>
      <c r="D1429" s="63" t="s">
        <v>1315</v>
      </c>
      <c r="E1429" s="137">
        <v>46258</v>
      </c>
      <c r="F1429" s="63" t="str">
        <f t="shared" si="175"/>
        <v>Aug</v>
      </c>
      <c r="G1429" s="63">
        <v>2026</v>
      </c>
      <c r="H1429" s="63" t="s">
        <v>70</v>
      </c>
      <c r="I1429" s="9" t="str">
        <f>_xlfn.XLOOKUP(H1429,[1]Heads!A:A,[1]Heads!B:B)</f>
        <v>174 CrPC</v>
      </c>
      <c r="J1429" s="9" t="str">
        <f>_xlfn.XLOOKUP(I1429,[1]Heads!B:B,[1]Heads!C:C)</f>
        <v>174 CrPC</v>
      </c>
      <c r="K1429" s="75"/>
      <c r="L1429" s="9"/>
      <c r="M1429" s="75"/>
      <c r="N1429" s="96" t="s">
        <v>3196</v>
      </c>
      <c r="O1429" s="9"/>
      <c r="P1429" s="75"/>
      <c r="Q1429" s="9"/>
      <c r="R1429" s="104" t="s">
        <v>173</v>
      </c>
      <c r="S1429" s="104" t="s">
        <v>173</v>
      </c>
      <c r="T1429" s="98">
        <v>46268</v>
      </c>
      <c r="U1429" s="9" t="s">
        <v>6351</v>
      </c>
      <c r="V1429" s="9" t="s">
        <v>34</v>
      </c>
      <c r="W1429" s="9">
        <f t="shared" ca="1" si="176"/>
        <v>53</v>
      </c>
      <c r="X1429" s="9" t="str">
        <f t="shared" ca="1" si="177"/>
        <v>45 to 60 Days</v>
      </c>
      <c r="Y1429" s="9">
        <f t="shared" ca="1" si="178"/>
        <v>43</v>
      </c>
      <c r="Z1429" s="9" t="str">
        <f t="shared" ca="1" si="179"/>
        <v>Below 45 Days</v>
      </c>
      <c r="AA1429" s="9"/>
      <c r="AB1429" s="123" t="str">
        <f t="shared" si="174"/>
        <v>Nandigam,'82/2026'</v>
      </c>
      <c r="AC1429" s="97" t="str">
        <f t="shared" ca="1" si="180"/>
        <v>45 to 60 Days</v>
      </c>
    </row>
    <row r="1430" spans="1:29" ht="25.5" customHeight="1" x14ac:dyDescent="0.25">
      <c r="A1430" s="96">
        <v>1429</v>
      </c>
      <c r="B1430" s="123" t="s">
        <v>95</v>
      </c>
      <c r="C1430" s="9" t="s">
        <v>3050</v>
      </c>
      <c r="D1430" s="63" t="s">
        <v>1315</v>
      </c>
      <c r="E1430" s="137">
        <v>46259</v>
      </c>
      <c r="F1430" s="63" t="str">
        <f t="shared" si="175"/>
        <v>Aug</v>
      </c>
      <c r="G1430" s="63">
        <v>2026</v>
      </c>
      <c r="H1430" s="63" t="s">
        <v>70</v>
      </c>
      <c r="I1430" s="9" t="str">
        <f>_xlfn.XLOOKUP(H1430,[1]Heads!A:A,[1]Heads!B:B)</f>
        <v>174 CrPC</v>
      </c>
      <c r="J1430" s="9" t="str">
        <f>_xlfn.XLOOKUP(I1430,[1]Heads!B:B,[1]Heads!C:C)</f>
        <v>174 CrPC</v>
      </c>
      <c r="K1430" s="75"/>
      <c r="L1430" s="9"/>
      <c r="M1430" s="75"/>
      <c r="N1430" s="96" t="s">
        <v>3196</v>
      </c>
      <c r="O1430" s="9"/>
      <c r="P1430" s="75"/>
      <c r="Q1430" s="9"/>
      <c r="R1430" s="104" t="s">
        <v>172</v>
      </c>
      <c r="S1430" s="104" t="s">
        <v>173</v>
      </c>
      <c r="T1430" s="98">
        <v>46268</v>
      </c>
      <c r="U1430" s="9" t="s">
        <v>6356</v>
      </c>
      <c r="V1430" s="9" t="s">
        <v>34</v>
      </c>
      <c r="W1430" s="9">
        <f t="shared" ca="1" si="176"/>
        <v>52</v>
      </c>
      <c r="X1430" s="9" t="str">
        <f t="shared" ca="1" si="177"/>
        <v>45 to 60 Days</v>
      </c>
      <c r="Y1430" s="9">
        <f t="shared" ca="1" si="178"/>
        <v>43</v>
      </c>
      <c r="Z1430" s="9" t="str">
        <f t="shared" ca="1" si="179"/>
        <v>Below 45 Days</v>
      </c>
      <c r="AA1430" s="9"/>
      <c r="AB1430" s="123" t="str">
        <f t="shared" si="174"/>
        <v>Santhabommali,'55/2026'</v>
      </c>
      <c r="AC1430" s="97" t="str">
        <f t="shared" ca="1" si="180"/>
        <v>45 to 60 Days</v>
      </c>
    </row>
    <row r="1431" spans="1:29" ht="25.5" customHeight="1" x14ac:dyDescent="0.25">
      <c r="A1431" s="96">
        <v>1430</v>
      </c>
      <c r="B1431" s="123" t="s">
        <v>95</v>
      </c>
      <c r="C1431" s="9" t="s">
        <v>3046</v>
      </c>
      <c r="D1431" s="63" t="s">
        <v>6357</v>
      </c>
      <c r="E1431" s="137">
        <v>46259</v>
      </c>
      <c r="F1431" s="63" t="str">
        <f t="shared" si="175"/>
        <v>Aug</v>
      </c>
      <c r="G1431" s="63">
        <v>2026</v>
      </c>
      <c r="H1431" s="63" t="s">
        <v>115</v>
      </c>
      <c r="I1431" s="9" t="str">
        <f>_xlfn.XLOOKUP(H1431,[1]Heads!A:A,[1]Heads!B:B)</f>
        <v>Crime  Against Women</v>
      </c>
      <c r="J1431" s="9" t="str">
        <f>_xlfn.XLOOKUP(I1431,[1]Heads!B:B,[1]Heads!C:C)</f>
        <v>IPC</v>
      </c>
      <c r="K1431" s="75"/>
      <c r="L1431" s="9"/>
      <c r="M1431" s="75"/>
      <c r="N1431" s="96" t="s">
        <v>3196</v>
      </c>
      <c r="O1431" s="9"/>
      <c r="P1431" s="75"/>
      <c r="Q1431" s="9"/>
      <c r="R1431" s="104" t="s">
        <v>142</v>
      </c>
      <c r="S1431" s="104" t="s">
        <v>142</v>
      </c>
      <c r="T1431" s="98"/>
      <c r="U1431" s="9" t="s">
        <v>6358</v>
      </c>
      <c r="V1431" s="9" t="s">
        <v>34</v>
      </c>
      <c r="W1431" s="9">
        <f t="shared" ca="1" si="176"/>
        <v>52</v>
      </c>
      <c r="X1431" s="9" t="str">
        <f t="shared" ca="1" si="177"/>
        <v>45 to 60 Days</v>
      </c>
      <c r="Y1431" s="9" t="str">
        <f t="shared" ca="1" si="178"/>
        <v/>
      </c>
      <c r="Z1431" s="9" t="str">
        <f t="shared" ca="1" si="179"/>
        <v/>
      </c>
      <c r="AA1431" s="9"/>
      <c r="AB1431" s="123" t="str">
        <f t="shared" si="174"/>
        <v>Santhabommali,'56/2026'</v>
      </c>
      <c r="AC1431" s="97" t="str">
        <f t="shared" ca="1" si="180"/>
        <v>45 to 60 Days</v>
      </c>
    </row>
    <row r="1432" spans="1:29" ht="25.5" customHeight="1" x14ac:dyDescent="0.25">
      <c r="A1432" s="96">
        <v>1431</v>
      </c>
      <c r="B1432" s="123" t="s">
        <v>68</v>
      </c>
      <c r="C1432" s="9" t="s">
        <v>6361</v>
      </c>
      <c r="D1432" s="63" t="s">
        <v>6362</v>
      </c>
      <c r="E1432" s="137">
        <v>46259</v>
      </c>
      <c r="F1432" s="63" t="str">
        <f t="shared" si="175"/>
        <v>Aug</v>
      </c>
      <c r="G1432" s="63">
        <v>2026</v>
      </c>
      <c r="H1432" s="63" t="s">
        <v>39</v>
      </c>
      <c r="I1432" s="9" t="str">
        <f>_xlfn.XLOOKUP(H1432,[1]Heads!A:A,[1]Heads!B:B)</f>
        <v>Other IPC</v>
      </c>
      <c r="J1432" s="9" t="str">
        <f>_xlfn.XLOOKUP(I1432,[1]Heads!B:B,[1]Heads!C:C)</f>
        <v>IPC</v>
      </c>
      <c r="K1432" s="75"/>
      <c r="L1432" s="9"/>
      <c r="M1432" s="75"/>
      <c r="N1432" s="96" t="s">
        <v>3196</v>
      </c>
      <c r="O1432" s="9"/>
      <c r="P1432" s="75"/>
      <c r="Q1432" s="9"/>
      <c r="R1432" s="104" t="s">
        <v>40</v>
      </c>
      <c r="S1432" s="104" t="s">
        <v>40</v>
      </c>
      <c r="T1432" s="98"/>
      <c r="U1432" s="9" t="s">
        <v>6363</v>
      </c>
      <c r="V1432" s="9" t="s">
        <v>34</v>
      </c>
      <c r="W1432" s="9">
        <f t="shared" ca="1" si="176"/>
        <v>52</v>
      </c>
      <c r="X1432" s="9" t="str">
        <f t="shared" ca="1" si="177"/>
        <v>45 to 60 Days</v>
      </c>
      <c r="Y1432" s="9" t="str">
        <f t="shared" ca="1" si="178"/>
        <v/>
      </c>
      <c r="Z1432" s="9" t="str">
        <f t="shared" ca="1" si="179"/>
        <v/>
      </c>
      <c r="AA1432" s="9"/>
      <c r="AB1432" s="123" t="str">
        <f t="shared" si="174"/>
        <v>Kasibugga,'280/2026'</v>
      </c>
      <c r="AC1432" s="97" t="str">
        <f t="shared" ca="1" si="180"/>
        <v>45 to 60 Days</v>
      </c>
    </row>
    <row r="1433" spans="1:29" ht="25.5" customHeight="1" x14ac:dyDescent="0.25">
      <c r="A1433" s="96">
        <v>1432</v>
      </c>
      <c r="B1433" s="123" t="s">
        <v>78</v>
      </c>
      <c r="C1433" s="9" t="s">
        <v>3097</v>
      </c>
      <c r="D1433" s="63" t="s">
        <v>6364</v>
      </c>
      <c r="E1433" s="137">
        <v>46259</v>
      </c>
      <c r="F1433" s="63" t="str">
        <f t="shared" ref="F1433:F1461" si="181">TEXT(E1433,"mmm")</f>
        <v>Aug</v>
      </c>
      <c r="G1433" s="63">
        <v>2026</v>
      </c>
      <c r="H1433" s="63" t="s">
        <v>39</v>
      </c>
      <c r="I1433" s="9" t="str">
        <f>_xlfn.XLOOKUP(H1433,[1]Heads!A:A,[1]Heads!B:B)</f>
        <v>Other IPC</v>
      </c>
      <c r="J1433" s="9" t="str">
        <f>_xlfn.XLOOKUP(I1433,[1]Heads!B:B,[1]Heads!C:C)</f>
        <v>IPC</v>
      </c>
      <c r="K1433" s="75"/>
      <c r="L1433" s="9"/>
      <c r="M1433" s="75"/>
      <c r="N1433" s="96" t="s">
        <v>3196</v>
      </c>
      <c r="O1433" s="9"/>
      <c r="P1433" s="75"/>
      <c r="Q1433" s="9"/>
      <c r="R1433" s="104" t="s">
        <v>177</v>
      </c>
      <c r="S1433" s="104" t="s">
        <v>177</v>
      </c>
      <c r="T1433" s="98">
        <v>46268</v>
      </c>
      <c r="U1433" s="9" t="s">
        <v>6365</v>
      </c>
      <c r="V1433" s="9" t="s">
        <v>34</v>
      </c>
      <c r="W1433" s="9">
        <f t="shared" ca="1" si="176"/>
        <v>52</v>
      </c>
      <c r="X1433" s="9" t="str">
        <f t="shared" ca="1" si="177"/>
        <v>45 to 60 Days</v>
      </c>
      <c r="Y1433" s="9">
        <f t="shared" ca="1" si="178"/>
        <v>43</v>
      </c>
      <c r="Z1433" s="9" t="str">
        <f t="shared" ca="1" si="179"/>
        <v>Below 45 Days</v>
      </c>
      <c r="AA1433" s="9"/>
      <c r="AB1433" s="123" t="str">
        <f t="shared" si="174"/>
        <v>Kaviti,'73/2026'</v>
      </c>
      <c r="AC1433" s="97" t="str">
        <f t="shared" ca="1" si="180"/>
        <v>45 to 60 Days</v>
      </c>
    </row>
    <row r="1434" spans="1:29" ht="25.5" customHeight="1" x14ac:dyDescent="0.25">
      <c r="A1434" s="96">
        <v>1433</v>
      </c>
      <c r="B1434" s="123" t="s">
        <v>61</v>
      </c>
      <c r="C1434" s="9" t="s">
        <v>3088</v>
      </c>
      <c r="D1434" s="63" t="s">
        <v>1315</v>
      </c>
      <c r="E1434" s="137">
        <v>46259</v>
      </c>
      <c r="F1434" s="63" t="str">
        <f t="shared" si="181"/>
        <v>Aug</v>
      </c>
      <c r="G1434" s="63">
        <v>2026</v>
      </c>
      <c r="H1434" s="63" t="s">
        <v>70</v>
      </c>
      <c r="I1434" s="9" t="str">
        <f>_xlfn.XLOOKUP(H1434,[1]Heads!A:A,[1]Heads!B:B)</f>
        <v>174 CrPC</v>
      </c>
      <c r="J1434" s="9" t="str">
        <f>_xlfn.XLOOKUP(I1434,[1]Heads!B:B,[1]Heads!C:C)</f>
        <v>174 CrPC</v>
      </c>
      <c r="K1434" s="75"/>
      <c r="L1434" s="9"/>
      <c r="M1434" s="75"/>
      <c r="N1434" s="96" t="s">
        <v>3196</v>
      </c>
      <c r="O1434" s="9"/>
      <c r="P1434" s="75"/>
      <c r="Q1434" s="9"/>
      <c r="R1434" s="104" t="s">
        <v>173</v>
      </c>
      <c r="S1434" s="104" t="s">
        <v>173</v>
      </c>
      <c r="T1434" s="98">
        <v>46268</v>
      </c>
      <c r="U1434" s="9" t="s">
        <v>6366</v>
      </c>
      <c r="V1434" s="9" t="s">
        <v>34</v>
      </c>
      <c r="W1434" s="9">
        <f t="shared" ca="1" si="176"/>
        <v>52</v>
      </c>
      <c r="X1434" s="9" t="str">
        <f t="shared" ca="1" si="177"/>
        <v>45 to 60 Days</v>
      </c>
      <c r="Y1434" s="9">
        <f t="shared" ca="1" si="178"/>
        <v>43</v>
      </c>
      <c r="Z1434" s="9" t="str">
        <f t="shared" ca="1" si="179"/>
        <v>Below 45 Days</v>
      </c>
      <c r="AA1434" s="9"/>
      <c r="AB1434" s="123" t="str">
        <f t="shared" si="174"/>
        <v>Srikakulam I Town,'81/2026'</v>
      </c>
      <c r="AC1434" s="97" t="str">
        <f t="shared" ca="1" si="180"/>
        <v>45 to 60 Days</v>
      </c>
    </row>
    <row r="1435" spans="1:29" ht="25.5" customHeight="1" x14ac:dyDescent="0.25">
      <c r="A1435" s="96">
        <v>1434</v>
      </c>
      <c r="B1435" s="123" t="s">
        <v>66</v>
      </c>
      <c r="C1435" s="9" t="s">
        <v>3305</v>
      </c>
      <c r="D1435" s="63" t="s">
        <v>227</v>
      </c>
      <c r="E1435" s="137">
        <v>46259</v>
      </c>
      <c r="F1435" s="63" t="str">
        <f t="shared" si="181"/>
        <v>Aug</v>
      </c>
      <c r="G1435" s="63">
        <v>2026</v>
      </c>
      <c r="H1435" s="63" t="s">
        <v>59</v>
      </c>
      <c r="I1435" s="9" t="str">
        <f>_xlfn.XLOOKUP(H1435,[1]Heads!A:A,[1]Heads!B:B)</f>
        <v>Missing Cases</v>
      </c>
      <c r="J1435" s="9" t="str">
        <f>_xlfn.XLOOKUP(I1435,[1]Heads!B:B,[1]Heads!C:C)</f>
        <v>Missing</v>
      </c>
      <c r="K1435" s="75"/>
      <c r="L1435" s="9"/>
      <c r="M1435" s="75"/>
      <c r="N1435" s="96" t="s">
        <v>3196</v>
      </c>
      <c r="O1435" s="9"/>
      <c r="P1435" s="75"/>
      <c r="Q1435" s="9"/>
      <c r="R1435" s="104" t="s">
        <v>142</v>
      </c>
      <c r="S1435" s="104" t="s">
        <v>173</v>
      </c>
      <c r="T1435" s="98">
        <v>46268</v>
      </c>
      <c r="U1435" s="9" t="s">
        <v>6370</v>
      </c>
      <c r="V1435" s="9" t="s">
        <v>34</v>
      </c>
      <c r="W1435" s="9">
        <f t="shared" ca="1" si="176"/>
        <v>52</v>
      </c>
      <c r="X1435" s="9" t="str">
        <f t="shared" ca="1" si="177"/>
        <v>45 to 60 Days</v>
      </c>
      <c r="Y1435" s="9">
        <f t="shared" ca="1" si="178"/>
        <v>43</v>
      </c>
      <c r="Z1435" s="9" t="str">
        <f t="shared" ca="1" si="179"/>
        <v>Below 45 Days</v>
      </c>
      <c r="AA1435" s="9"/>
      <c r="AB1435" s="123" t="str">
        <f t="shared" si="174"/>
        <v>Itchapuram Rural,'85/2026'</v>
      </c>
      <c r="AC1435" s="97" t="str">
        <f t="shared" ca="1" si="180"/>
        <v>45 to 60 Days</v>
      </c>
    </row>
    <row r="1436" spans="1:29" ht="25.5" customHeight="1" x14ac:dyDescent="0.25">
      <c r="A1436" s="96">
        <v>1435</v>
      </c>
      <c r="B1436" s="123" t="s">
        <v>114</v>
      </c>
      <c r="C1436" s="9" t="s">
        <v>3597</v>
      </c>
      <c r="D1436" s="63" t="s">
        <v>1315</v>
      </c>
      <c r="E1436" s="137">
        <v>46260</v>
      </c>
      <c r="F1436" s="63" t="str">
        <f t="shared" si="181"/>
        <v>Aug</v>
      </c>
      <c r="G1436" s="63">
        <v>2026</v>
      </c>
      <c r="H1436" s="63" t="s">
        <v>70</v>
      </c>
      <c r="I1436" s="9" t="str">
        <f>_xlfn.XLOOKUP(H1436,[1]Heads!A:A,[1]Heads!B:B)</f>
        <v>174 CrPC</v>
      </c>
      <c r="J1436" s="9" t="str">
        <f>_xlfn.XLOOKUP(I1436,[1]Heads!B:B,[1]Heads!C:C)</f>
        <v>174 CrPC</v>
      </c>
      <c r="K1436" s="75"/>
      <c r="L1436" s="9"/>
      <c r="M1436" s="75"/>
      <c r="N1436" s="96" t="s">
        <v>3196</v>
      </c>
      <c r="O1436" s="9"/>
      <c r="P1436" s="75"/>
      <c r="Q1436" s="9"/>
      <c r="R1436" s="104" t="s">
        <v>168</v>
      </c>
      <c r="S1436" s="104" t="s">
        <v>142</v>
      </c>
      <c r="T1436" s="98"/>
      <c r="U1436" s="9" t="s">
        <v>6373</v>
      </c>
      <c r="V1436" s="9" t="s">
        <v>34</v>
      </c>
      <c r="W1436" s="9">
        <f t="shared" ca="1" si="176"/>
        <v>51</v>
      </c>
      <c r="X1436" s="9" t="str">
        <f t="shared" ca="1" si="177"/>
        <v>45 to 60 Days</v>
      </c>
      <c r="Y1436" s="9" t="str">
        <f t="shared" ca="1" si="178"/>
        <v/>
      </c>
      <c r="Z1436" s="9" t="str">
        <f t="shared" ca="1" si="179"/>
        <v/>
      </c>
      <c r="AA1436" s="9"/>
      <c r="AB1436" s="123" t="str">
        <f t="shared" si="174"/>
        <v>Mandasa,'136/2026'</v>
      </c>
      <c r="AC1436" s="97" t="str">
        <f t="shared" ca="1" si="180"/>
        <v>45 to 60 Days</v>
      </c>
    </row>
    <row r="1437" spans="1:29" ht="25.5" customHeight="1" x14ac:dyDescent="0.25">
      <c r="A1437" s="96">
        <v>1436</v>
      </c>
      <c r="B1437" s="123" t="s">
        <v>89</v>
      </c>
      <c r="C1437" s="9" t="s">
        <v>3884</v>
      </c>
      <c r="D1437" s="63" t="s">
        <v>264</v>
      </c>
      <c r="E1437" s="137">
        <v>46260</v>
      </c>
      <c r="F1437" s="63" t="str">
        <f t="shared" si="181"/>
        <v>Aug</v>
      </c>
      <c r="G1437" s="63">
        <v>2026</v>
      </c>
      <c r="H1437" s="63" t="s">
        <v>59</v>
      </c>
      <c r="I1437" s="9" t="str">
        <f>_xlfn.XLOOKUP(H1437,[1]Heads!A:A,[1]Heads!B:B)</f>
        <v>Missing Cases</v>
      </c>
      <c r="J1437" s="9" t="str">
        <f>_xlfn.XLOOKUP(I1437,[1]Heads!B:B,[1]Heads!C:C)</f>
        <v>Missing</v>
      </c>
      <c r="K1437" s="75"/>
      <c r="L1437" s="9"/>
      <c r="M1437" s="75"/>
      <c r="N1437" s="96" t="s">
        <v>3196</v>
      </c>
      <c r="O1437" s="9"/>
      <c r="P1437" s="75"/>
      <c r="Q1437" s="9"/>
      <c r="R1437" s="104" t="s">
        <v>112</v>
      </c>
      <c r="S1437" s="104" t="s">
        <v>112</v>
      </c>
      <c r="T1437" s="98"/>
      <c r="U1437" s="9" t="s">
        <v>6377</v>
      </c>
      <c r="V1437" s="9" t="s">
        <v>34</v>
      </c>
      <c r="W1437" s="9">
        <f t="shared" ca="1" si="176"/>
        <v>51</v>
      </c>
      <c r="X1437" s="9" t="str">
        <f t="shared" ca="1" si="177"/>
        <v>45 to 60 Days</v>
      </c>
      <c r="Y1437" s="9" t="str">
        <f t="shared" ref="Y1437:Y1468" ca="1" si="182">IF(T1437&lt;&gt;"",DATEDIF(T1437,TODAY(),"D"),"")</f>
        <v/>
      </c>
      <c r="Z1437" s="9" t="str">
        <f t="shared" ref="Z1437:Z1468" ca="1" si="183">IF(Y1437&lt;&gt;"",IF(Y1437&gt;365,"Above 1 Year",IF(AND(Y1437&lt;=365,Y1437&gt;180),"Above 6 Months",IF(AND(Y1437&lt;=180,Y1437&gt;90),"Above 3 Months",IF(AND(Y1437&lt;=90,Y1437&gt;60),"Above 60 Days",IF(AND(Y1437&lt;=60,Y1437&gt;45),"45 to 60 Days","Below 45 Days"))))),"")</f>
        <v/>
      </c>
      <c r="AA1437" s="9"/>
      <c r="AB1437" s="123" t="str">
        <f t="shared" si="174"/>
        <v>Kotabommali,'154/2026'</v>
      </c>
      <c r="AC1437" s="97" t="str">
        <f t="shared" ca="1" si="180"/>
        <v>45 to 60 Days</v>
      </c>
    </row>
    <row r="1438" spans="1:29" ht="25.5" customHeight="1" x14ac:dyDescent="0.25">
      <c r="A1438" s="96">
        <v>1437</v>
      </c>
      <c r="B1438" s="123" t="s">
        <v>67</v>
      </c>
      <c r="C1438" s="9" t="s">
        <v>3278</v>
      </c>
      <c r="D1438" s="63" t="s">
        <v>1315</v>
      </c>
      <c r="E1438" s="137">
        <v>46260</v>
      </c>
      <c r="F1438" s="63" t="str">
        <f t="shared" si="181"/>
        <v>Aug</v>
      </c>
      <c r="G1438" s="63">
        <v>2026</v>
      </c>
      <c r="H1438" s="63" t="s">
        <v>70</v>
      </c>
      <c r="I1438" s="9" t="str">
        <f>_xlfn.XLOOKUP(H1438,[1]Heads!A:A,[1]Heads!B:B)</f>
        <v>174 CrPC</v>
      </c>
      <c r="J1438" s="9" t="str">
        <f>_xlfn.XLOOKUP(I1438,[1]Heads!B:B,[1]Heads!C:C)</f>
        <v>174 CrPC</v>
      </c>
      <c r="K1438" s="75"/>
      <c r="L1438" s="9"/>
      <c r="M1438" s="75"/>
      <c r="N1438" s="96" t="s">
        <v>3196</v>
      </c>
      <c r="O1438" s="9"/>
      <c r="P1438" s="75"/>
      <c r="Q1438" s="9"/>
      <c r="R1438" s="104" t="s">
        <v>173</v>
      </c>
      <c r="S1438" s="104" t="s">
        <v>173</v>
      </c>
      <c r="T1438" s="98">
        <v>46268</v>
      </c>
      <c r="U1438" s="9" t="s">
        <v>6379</v>
      </c>
      <c r="V1438" s="9" t="s">
        <v>34</v>
      </c>
      <c r="W1438" s="9">
        <f t="shared" ca="1" si="176"/>
        <v>51</v>
      </c>
      <c r="X1438" s="9" t="str">
        <f t="shared" ca="1" si="177"/>
        <v>45 to 60 Days</v>
      </c>
      <c r="Y1438" s="9">
        <f t="shared" ca="1" si="182"/>
        <v>43</v>
      </c>
      <c r="Z1438" s="9" t="str">
        <f t="shared" ca="1" si="183"/>
        <v>Below 45 Days</v>
      </c>
      <c r="AA1438" s="9"/>
      <c r="AB1438" s="123" t="str">
        <f t="shared" si="174"/>
        <v>Sarubujjili,'82/2026'</v>
      </c>
      <c r="AC1438" s="97" t="str">
        <f t="shared" ref="AC1438:AC1469" ca="1" si="184">IF(S1438="SC/PRC/CC No. Awaited","",X1438)</f>
        <v>45 to 60 Days</v>
      </c>
    </row>
    <row r="1439" spans="1:29" ht="25.5" customHeight="1" x14ac:dyDescent="0.25">
      <c r="A1439" s="96">
        <v>1438</v>
      </c>
      <c r="B1439" s="123" t="s">
        <v>110</v>
      </c>
      <c r="C1439" s="9" t="s">
        <v>3095</v>
      </c>
      <c r="D1439" s="63" t="s">
        <v>1572</v>
      </c>
      <c r="E1439" s="137">
        <v>46260</v>
      </c>
      <c r="F1439" s="63" t="str">
        <f t="shared" si="181"/>
        <v>Aug</v>
      </c>
      <c r="G1439" s="63">
        <v>2026</v>
      </c>
      <c r="H1439" s="63" t="s">
        <v>75</v>
      </c>
      <c r="I1439" s="9" t="str">
        <f>_xlfn.XLOOKUP(H1439,[1]Heads!A:A,[1]Heads!B:B)</f>
        <v>Bodily Offiences</v>
      </c>
      <c r="J1439" s="9" t="str">
        <f>_xlfn.XLOOKUP(I1439,[1]Heads!B:B,[1]Heads!C:C)</f>
        <v>IPC</v>
      </c>
      <c r="K1439" s="75"/>
      <c r="L1439" s="9"/>
      <c r="M1439" s="75"/>
      <c r="N1439" s="96" t="s">
        <v>3196</v>
      </c>
      <c r="O1439" s="9"/>
      <c r="P1439" s="75"/>
      <c r="Q1439" s="9"/>
      <c r="R1439" s="104" t="s">
        <v>169</v>
      </c>
      <c r="S1439" s="104" t="s">
        <v>141</v>
      </c>
      <c r="T1439" s="98"/>
      <c r="U1439" s="9" t="s">
        <v>6380</v>
      </c>
      <c r="V1439" s="9" t="s">
        <v>34</v>
      </c>
      <c r="W1439" s="9">
        <f t="shared" ca="1" si="176"/>
        <v>51</v>
      </c>
      <c r="X1439" s="9" t="str">
        <f t="shared" ca="1" si="177"/>
        <v>45 to 60 Days</v>
      </c>
      <c r="Y1439" s="9" t="str">
        <f t="shared" ca="1" si="182"/>
        <v/>
      </c>
      <c r="Z1439" s="9" t="str">
        <f t="shared" ca="1" si="183"/>
        <v/>
      </c>
      <c r="AA1439" s="9"/>
      <c r="AB1439" s="123" t="str">
        <f t="shared" si="174"/>
        <v>Naupada,'65/2026'</v>
      </c>
      <c r="AC1439" s="97" t="str">
        <f t="shared" ca="1" si="184"/>
        <v>45 to 60 Days</v>
      </c>
    </row>
    <row r="1440" spans="1:29" ht="25.5" customHeight="1" x14ac:dyDescent="0.25">
      <c r="A1440" s="96">
        <v>1439</v>
      </c>
      <c r="B1440" s="123" t="s">
        <v>79</v>
      </c>
      <c r="C1440" s="9" t="s">
        <v>3387</v>
      </c>
      <c r="D1440" s="63" t="s">
        <v>6383</v>
      </c>
      <c r="E1440" s="137">
        <v>46260</v>
      </c>
      <c r="F1440" s="63" t="str">
        <f t="shared" si="181"/>
        <v>Aug</v>
      </c>
      <c r="G1440" s="63">
        <v>2026</v>
      </c>
      <c r="H1440" s="63" t="s">
        <v>53</v>
      </c>
      <c r="I1440" s="9" t="str">
        <f>_xlfn.XLOOKUP(H1440,[1]Heads!A:A,[1]Heads!B:B)</f>
        <v>Bodily Offiences</v>
      </c>
      <c r="J1440" s="9" t="str">
        <f>_xlfn.XLOOKUP(I1440,[1]Heads!B:B,[1]Heads!C:C)</f>
        <v>IPC</v>
      </c>
      <c r="K1440" s="75"/>
      <c r="L1440" s="9"/>
      <c r="M1440" s="75"/>
      <c r="N1440" s="96" t="s">
        <v>3196</v>
      </c>
      <c r="O1440" s="9"/>
      <c r="P1440" s="75"/>
      <c r="Q1440" s="9"/>
      <c r="R1440" s="104" t="s">
        <v>40</v>
      </c>
      <c r="S1440" s="104" t="s">
        <v>40</v>
      </c>
      <c r="T1440" s="98"/>
      <c r="U1440" s="9" t="s">
        <v>6384</v>
      </c>
      <c r="V1440" s="9" t="s">
        <v>34</v>
      </c>
      <c r="W1440" s="9">
        <f t="shared" ca="1" si="176"/>
        <v>51</v>
      </c>
      <c r="X1440" s="9" t="str">
        <f t="shared" ca="1" si="177"/>
        <v>45 to 60 Days</v>
      </c>
      <c r="Y1440" s="9" t="str">
        <f t="shared" ca="1" si="182"/>
        <v/>
      </c>
      <c r="Z1440" s="9" t="str">
        <f t="shared" ca="1" si="183"/>
        <v/>
      </c>
      <c r="AA1440" s="9"/>
      <c r="AB1440" s="123" t="str">
        <f t="shared" si="174"/>
        <v>Polaki,'113/2026'</v>
      </c>
      <c r="AC1440" s="97" t="str">
        <f t="shared" ca="1" si="184"/>
        <v>45 to 60 Days</v>
      </c>
    </row>
    <row r="1441" spans="1:29" ht="25.5" customHeight="1" x14ac:dyDescent="0.25">
      <c r="A1441" s="96">
        <v>1440</v>
      </c>
      <c r="B1441" s="123" t="s">
        <v>90</v>
      </c>
      <c r="C1441" s="9" t="s">
        <v>5525</v>
      </c>
      <c r="D1441" s="63" t="s">
        <v>707</v>
      </c>
      <c r="E1441" s="137">
        <v>46260</v>
      </c>
      <c r="F1441" s="63" t="str">
        <f t="shared" si="181"/>
        <v>Aug</v>
      </c>
      <c r="G1441" s="63">
        <v>2026</v>
      </c>
      <c r="H1441" s="63" t="s">
        <v>71</v>
      </c>
      <c r="I1441" s="9" t="str">
        <f>_xlfn.XLOOKUP(H1441,[1]Heads!A:A,[1]Heads!B:B)</f>
        <v>Road Accidents</v>
      </c>
      <c r="J1441" s="9" t="str">
        <f>_xlfn.XLOOKUP(I1441,[1]Heads!B:B,[1]Heads!C:C)</f>
        <v>IPC</v>
      </c>
      <c r="K1441" s="75"/>
      <c r="L1441" s="9"/>
      <c r="M1441" s="75"/>
      <c r="N1441" s="96" t="s">
        <v>3196</v>
      </c>
      <c r="O1441" s="9"/>
      <c r="P1441" s="75"/>
      <c r="Q1441" s="9"/>
      <c r="R1441" s="104" t="s">
        <v>169</v>
      </c>
      <c r="S1441" s="104" t="s">
        <v>169</v>
      </c>
      <c r="T1441" s="98"/>
      <c r="U1441" s="9" t="s">
        <v>6386</v>
      </c>
      <c r="V1441" s="9" t="s">
        <v>34</v>
      </c>
      <c r="W1441" s="9">
        <f t="shared" ca="1" si="176"/>
        <v>51</v>
      </c>
      <c r="X1441" s="9" t="str">
        <f t="shared" ca="1" si="177"/>
        <v>45 to 60 Days</v>
      </c>
      <c r="Y1441" s="9" t="str">
        <f t="shared" ca="1" si="182"/>
        <v/>
      </c>
      <c r="Z1441" s="9" t="str">
        <f t="shared" ca="1" si="183"/>
        <v/>
      </c>
      <c r="AA1441" s="9"/>
      <c r="AB1441" s="123" t="str">
        <f t="shared" si="174"/>
        <v>J.R.Puram,'180/2026'</v>
      </c>
      <c r="AC1441" s="97" t="str">
        <f t="shared" ca="1" si="184"/>
        <v>45 to 60 Days</v>
      </c>
    </row>
    <row r="1442" spans="1:29" ht="25.5" customHeight="1" x14ac:dyDescent="0.25">
      <c r="A1442" s="96">
        <v>1441</v>
      </c>
      <c r="B1442" s="123" t="s">
        <v>114</v>
      </c>
      <c r="C1442" s="9" t="s">
        <v>3611</v>
      </c>
      <c r="D1442" s="63" t="s">
        <v>1250</v>
      </c>
      <c r="E1442" s="137">
        <v>46260</v>
      </c>
      <c r="F1442" s="63" t="str">
        <f t="shared" si="181"/>
        <v>Aug</v>
      </c>
      <c r="G1442" s="63">
        <v>2026</v>
      </c>
      <c r="H1442" s="63" t="s">
        <v>130</v>
      </c>
      <c r="I1442" s="9" t="str">
        <f>_xlfn.XLOOKUP(H1442,[1]Heads!A:A,[1]Heads!B:B)</f>
        <v>Enforcement</v>
      </c>
      <c r="J1442" s="9" t="str">
        <f>_xlfn.XLOOKUP(I1442,[1]Heads!B:B,[1]Heads!C:C)</f>
        <v>Enforcement</v>
      </c>
      <c r="K1442" s="75"/>
      <c r="L1442" s="9"/>
      <c r="M1442" s="75"/>
      <c r="N1442" s="96" t="s">
        <v>3196</v>
      </c>
      <c r="O1442" s="9"/>
      <c r="P1442" s="75"/>
      <c r="Q1442" s="9"/>
      <c r="R1442" s="104" t="s">
        <v>174</v>
      </c>
      <c r="S1442" s="104" t="s">
        <v>174</v>
      </c>
      <c r="T1442" s="98">
        <v>46268</v>
      </c>
      <c r="U1442" s="9" t="s">
        <v>6389</v>
      </c>
      <c r="V1442" s="9" t="s">
        <v>34</v>
      </c>
      <c r="W1442" s="9">
        <f t="shared" ca="1" si="176"/>
        <v>51</v>
      </c>
      <c r="X1442" s="9" t="str">
        <f t="shared" ca="1" si="177"/>
        <v>45 to 60 Days</v>
      </c>
      <c r="Y1442" s="9">
        <f t="shared" ca="1" si="182"/>
        <v>43</v>
      </c>
      <c r="Z1442" s="9" t="str">
        <f t="shared" ca="1" si="183"/>
        <v>Below 45 Days</v>
      </c>
      <c r="AA1442" s="9"/>
      <c r="AB1442" s="123" t="str">
        <f t="shared" si="174"/>
        <v>Mandasa,'137/2026'</v>
      </c>
      <c r="AC1442" s="97" t="str">
        <f t="shared" ca="1" si="184"/>
        <v>45 to 60 Days</v>
      </c>
    </row>
    <row r="1443" spans="1:29" ht="25.5" customHeight="1" x14ac:dyDescent="0.25">
      <c r="A1443" s="96">
        <v>1442</v>
      </c>
      <c r="B1443" s="123" t="s">
        <v>124</v>
      </c>
      <c r="C1443" s="9" t="s">
        <v>3824</v>
      </c>
      <c r="D1443" s="63" t="s">
        <v>1815</v>
      </c>
      <c r="E1443" s="137">
        <v>46260</v>
      </c>
      <c r="F1443" s="63" t="str">
        <f t="shared" si="181"/>
        <v>Aug</v>
      </c>
      <c r="G1443" s="63">
        <v>2026</v>
      </c>
      <c r="H1443" s="63" t="s">
        <v>77</v>
      </c>
      <c r="I1443" s="9" t="str">
        <f>_xlfn.XLOOKUP(H1443,[1]Heads!A:A,[1]Heads!B:B)</f>
        <v>Road Accidents</v>
      </c>
      <c r="J1443" s="9" t="str">
        <f>_xlfn.XLOOKUP(I1443,[1]Heads!B:B,[1]Heads!C:C)</f>
        <v>IPC</v>
      </c>
      <c r="K1443" s="75"/>
      <c r="L1443" s="9"/>
      <c r="M1443" s="75"/>
      <c r="N1443" s="96" t="s">
        <v>3196</v>
      </c>
      <c r="O1443" s="9"/>
      <c r="P1443" s="75"/>
      <c r="Q1443" s="9"/>
      <c r="R1443" s="104" t="s">
        <v>168</v>
      </c>
      <c r="S1443" s="104" t="s">
        <v>169</v>
      </c>
      <c r="T1443" s="98"/>
      <c r="U1443" s="9" t="s">
        <v>6390</v>
      </c>
      <c r="V1443" s="9" t="s">
        <v>34</v>
      </c>
      <c r="W1443" s="9">
        <f t="shared" ca="1" si="176"/>
        <v>51</v>
      </c>
      <c r="X1443" s="9" t="str">
        <f t="shared" ca="1" si="177"/>
        <v>45 to 60 Days</v>
      </c>
      <c r="Y1443" s="9" t="str">
        <f t="shared" ca="1" si="182"/>
        <v/>
      </c>
      <c r="Z1443" s="9" t="str">
        <f t="shared" ca="1" si="183"/>
        <v/>
      </c>
      <c r="AA1443" s="9"/>
      <c r="AB1443" s="123" t="str">
        <f t="shared" si="174"/>
        <v>Saravakota,'110/2026'</v>
      </c>
      <c r="AC1443" s="97" t="str">
        <f t="shared" ca="1" si="184"/>
        <v>45 to 60 Days</v>
      </c>
    </row>
    <row r="1444" spans="1:29" ht="25.5" customHeight="1" x14ac:dyDescent="0.25">
      <c r="A1444" s="96">
        <v>1443</v>
      </c>
      <c r="B1444" s="123" t="s">
        <v>66</v>
      </c>
      <c r="C1444" s="9" t="s">
        <v>3118</v>
      </c>
      <c r="D1444" s="63" t="s">
        <v>1381</v>
      </c>
      <c r="E1444" s="137">
        <v>46261</v>
      </c>
      <c r="F1444" s="63" t="str">
        <f t="shared" si="181"/>
        <v>Aug</v>
      </c>
      <c r="G1444" s="63">
        <f t="shared" ref="G1444:G1476" si="185">YEAR(E1444)</f>
        <v>2026</v>
      </c>
      <c r="H1444" s="63" t="s">
        <v>80</v>
      </c>
      <c r="I1444" s="9" t="str">
        <f>_xlfn.XLOOKUP(H1444,[1]Heads!A:A,[1]Heads!B:B)</f>
        <v>Crime  Against Women</v>
      </c>
      <c r="J1444" s="9" t="str">
        <f>_xlfn.XLOOKUP(I1444,[1]Heads!B:B,[1]Heads!C:C)</f>
        <v>IPC</v>
      </c>
      <c r="K1444" s="75"/>
      <c r="L1444" s="9"/>
      <c r="M1444" s="75"/>
      <c r="N1444" s="96" t="s">
        <v>3196</v>
      </c>
      <c r="O1444" s="9"/>
      <c r="P1444" s="75"/>
      <c r="Q1444" s="9"/>
      <c r="R1444" s="104" t="s">
        <v>40</v>
      </c>
      <c r="S1444" s="104" t="s">
        <v>141</v>
      </c>
      <c r="T1444" s="98"/>
      <c r="U1444" s="9" t="s">
        <v>6393</v>
      </c>
      <c r="V1444" s="9" t="s">
        <v>34</v>
      </c>
      <c r="W1444" s="9">
        <f t="shared" ca="1" si="176"/>
        <v>50</v>
      </c>
      <c r="X1444" s="9" t="str">
        <f t="shared" ca="1" si="177"/>
        <v>45 to 60 Days</v>
      </c>
      <c r="Y1444" s="9" t="str">
        <f t="shared" ca="1" si="182"/>
        <v/>
      </c>
      <c r="Z1444" s="9" t="str">
        <f t="shared" ca="1" si="183"/>
        <v/>
      </c>
      <c r="AA1444" s="9"/>
      <c r="AB1444" s="123" t="str">
        <f t="shared" si="174"/>
        <v>Itchapuram Rural,'86/2026'</v>
      </c>
      <c r="AC1444" s="97" t="str">
        <f t="shared" ca="1" si="184"/>
        <v>45 to 60 Days</v>
      </c>
    </row>
    <row r="1445" spans="1:29" ht="25.5" customHeight="1" x14ac:dyDescent="0.25">
      <c r="A1445" s="96">
        <v>1444</v>
      </c>
      <c r="B1445" s="123" t="s">
        <v>104</v>
      </c>
      <c r="C1445" s="9" t="s">
        <v>3415</v>
      </c>
      <c r="D1445" s="63" t="s">
        <v>264</v>
      </c>
      <c r="E1445" s="137">
        <v>46261</v>
      </c>
      <c r="F1445" s="63" t="str">
        <f t="shared" si="181"/>
        <v>Aug</v>
      </c>
      <c r="G1445" s="63">
        <f t="shared" si="185"/>
        <v>2026</v>
      </c>
      <c r="H1445" s="63" t="s">
        <v>59</v>
      </c>
      <c r="I1445" s="9" t="str">
        <f>_xlfn.XLOOKUP(H1445,[1]Heads!A:A,[1]Heads!B:B)</f>
        <v>Missing Cases</v>
      </c>
      <c r="J1445" s="9" t="str">
        <f>_xlfn.XLOOKUP(I1445,[1]Heads!B:B,[1]Heads!C:C)</f>
        <v>Missing</v>
      </c>
      <c r="K1445" s="75"/>
      <c r="L1445" s="9"/>
      <c r="M1445" s="75"/>
      <c r="N1445" s="96" t="s">
        <v>3196</v>
      </c>
      <c r="O1445" s="9"/>
      <c r="P1445" s="75"/>
      <c r="Q1445" s="9"/>
      <c r="R1445" s="104" t="s">
        <v>112</v>
      </c>
      <c r="S1445" s="104" t="s">
        <v>112</v>
      </c>
      <c r="T1445" s="98"/>
      <c r="U1445" s="9" t="s">
        <v>6396</v>
      </c>
      <c r="V1445" s="9" t="s">
        <v>34</v>
      </c>
      <c r="W1445" s="9">
        <f t="shared" ca="1" si="176"/>
        <v>50</v>
      </c>
      <c r="X1445" s="9" t="str">
        <f t="shared" ca="1" si="177"/>
        <v>45 to 60 Days</v>
      </c>
      <c r="Y1445" s="9" t="str">
        <f t="shared" ca="1" si="182"/>
        <v/>
      </c>
      <c r="Z1445" s="9" t="str">
        <f t="shared" ca="1" si="183"/>
        <v/>
      </c>
      <c r="AA1445" s="9"/>
      <c r="AB1445" s="123" t="str">
        <f t="shared" si="174"/>
        <v>Laveru,'117/2026'</v>
      </c>
      <c r="AC1445" s="97" t="str">
        <f t="shared" ca="1" si="184"/>
        <v>45 to 60 Days</v>
      </c>
    </row>
    <row r="1446" spans="1:29" ht="25.5" customHeight="1" x14ac:dyDescent="0.25">
      <c r="A1446" s="96">
        <v>1445</v>
      </c>
      <c r="B1446" s="123" t="s">
        <v>105</v>
      </c>
      <c r="C1446" s="9" t="s">
        <v>3313</v>
      </c>
      <c r="D1446" s="63" t="s">
        <v>845</v>
      </c>
      <c r="E1446" s="137">
        <v>46261</v>
      </c>
      <c r="F1446" s="63" t="str">
        <f t="shared" si="181"/>
        <v>Aug</v>
      </c>
      <c r="G1446" s="63">
        <f t="shared" si="185"/>
        <v>2026</v>
      </c>
      <c r="H1446" s="63" t="s">
        <v>116</v>
      </c>
      <c r="I1446" s="9" t="str">
        <f>_xlfn.XLOOKUP(H1446,[1]Heads!A:A,[1]Heads!B:B)</f>
        <v>NDPS</v>
      </c>
      <c r="J1446" s="9" t="str">
        <f>_xlfn.XLOOKUP(I1446,[1]Heads!B:B,[1]Heads!C:C)</f>
        <v>NDPS</v>
      </c>
      <c r="K1446" s="75"/>
      <c r="L1446" s="9"/>
      <c r="M1446" s="75"/>
      <c r="N1446" s="96" t="s">
        <v>3196</v>
      </c>
      <c r="O1446" s="9"/>
      <c r="P1446" s="75"/>
      <c r="Q1446" s="9"/>
      <c r="R1446" s="104" t="s">
        <v>174</v>
      </c>
      <c r="S1446" s="104" t="s">
        <v>174</v>
      </c>
      <c r="T1446" s="98">
        <v>46268</v>
      </c>
      <c r="U1446" s="9" t="s">
        <v>6399</v>
      </c>
      <c r="V1446" s="9" t="s">
        <v>34</v>
      </c>
      <c r="W1446" s="9">
        <f t="shared" ca="1" si="176"/>
        <v>50</v>
      </c>
      <c r="X1446" s="9" t="str">
        <f t="shared" ca="1" si="177"/>
        <v>45 to 60 Days</v>
      </c>
      <c r="Y1446" s="9">
        <f t="shared" ca="1" si="182"/>
        <v>43</v>
      </c>
      <c r="Z1446" s="9" t="str">
        <f t="shared" ca="1" si="183"/>
        <v>Below 45 Days</v>
      </c>
      <c r="AA1446" s="9"/>
      <c r="AB1446" s="123" t="str">
        <f t="shared" si="174"/>
        <v>Pathapatnam,'109/2026'</v>
      </c>
      <c r="AC1446" s="97" t="str">
        <f t="shared" ca="1" si="184"/>
        <v>45 to 60 Days</v>
      </c>
    </row>
    <row r="1447" spans="1:29" ht="25.5" customHeight="1" x14ac:dyDescent="0.25">
      <c r="A1447" s="96">
        <v>1446</v>
      </c>
      <c r="B1447" s="123" t="s">
        <v>105</v>
      </c>
      <c r="C1447" s="9" t="s">
        <v>3277</v>
      </c>
      <c r="D1447" s="63" t="s">
        <v>1315</v>
      </c>
      <c r="E1447" s="137">
        <v>46261</v>
      </c>
      <c r="F1447" s="63" t="str">
        <f t="shared" si="181"/>
        <v>Aug</v>
      </c>
      <c r="G1447" s="63">
        <f t="shared" si="185"/>
        <v>2026</v>
      </c>
      <c r="H1447" s="63" t="s">
        <v>70</v>
      </c>
      <c r="I1447" s="9" t="str">
        <f>_xlfn.XLOOKUP(H1447,[1]Heads!A:A,[1]Heads!B:B)</f>
        <v>174 CrPC</v>
      </c>
      <c r="J1447" s="9" t="str">
        <f>_xlfn.XLOOKUP(I1447,[1]Heads!B:B,[1]Heads!C:C)</f>
        <v>174 CrPC</v>
      </c>
      <c r="K1447" s="75"/>
      <c r="L1447" s="9"/>
      <c r="M1447" s="75"/>
      <c r="N1447" s="96" t="s">
        <v>3196</v>
      </c>
      <c r="O1447" s="9"/>
      <c r="P1447" s="75"/>
      <c r="Q1447" s="9"/>
      <c r="R1447" s="104" t="s">
        <v>173</v>
      </c>
      <c r="S1447" s="104" t="s">
        <v>173</v>
      </c>
      <c r="T1447" s="98">
        <v>46268</v>
      </c>
      <c r="U1447" s="9" t="s">
        <v>6400</v>
      </c>
      <c r="V1447" s="9" t="s">
        <v>34</v>
      </c>
      <c r="W1447" s="9">
        <f t="shared" ca="1" si="176"/>
        <v>50</v>
      </c>
      <c r="X1447" s="9" t="str">
        <f t="shared" ca="1" si="177"/>
        <v>45 to 60 Days</v>
      </c>
      <c r="Y1447" s="9">
        <f t="shared" ca="1" si="182"/>
        <v>43</v>
      </c>
      <c r="Z1447" s="9" t="str">
        <f t="shared" ca="1" si="183"/>
        <v>Below 45 Days</v>
      </c>
      <c r="AA1447" s="9"/>
      <c r="AB1447" s="123" t="str">
        <f t="shared" si="174"/>
        <v>Pathapatnam,'108/2026'</v>
      </c>
      <c r="AC1447" s="97" t="str">
        <f t="shared" ca="1" si="184"/>
        <v>45 to 60 Days</v>
      </c>
    </row>
    <row r="1448" spans="1:29" ht="25.5" customHeight="1" x14ac:dyDescent="0.25">
      <c r="A1448" s="96">
        <v>1447</v>
      </c>
      <c r="B1448" s="123" t="s">
        <v>38</v>
      </c>
      <c r="C1448" s="9" t="s">
        <v>5558</v>
      </c>
      <c r="D1448" s="63" t="s">
        <v>6401</v>
      </c>
      <c r="E1448" s="137">
        <v>46262</v>
      </c>
      <c r="F1448" s="63" t="str">
        <f t="shared" si="181"/>
        <v>Aug</v>
      </c>
      <c r="G1448" s="63">
        <f t="shared" si="185"/>
        <v>2026</v>
      </c>
      <c r="H1448" s="63" t="s">
        <v>85</v>
      </c>
      <c r="I1448" s="9" t="str">
        <f>_xlfn.XLOOKUP(H1448,[1]Heads!A:A,[1]Heads!B:B)</f>
        <v>Enforcement</v>
      </c>
      <c r="J1448" s="9" t="str">
        <f>_xlfn.XLOOKUP(I1448,[1]Heads!B:B,[1]Heads!C:C)</f>
        <v>Enforcement</v>
      </c>
      <c r="K1448" s="75"/>
      <c r="L1448" s="9"/>
      <c r="M1448" s="75"/>
      <c r="N1448" s="96" t="s">
        <v>3196</v>
      </c>
      <c r="O1448" s="9"/>
      <c r="P1448" s="75"/>
      <c r="Q1448" s="9"/>
      <c r="R1448" s="104" t="s">
        <v>40</v>
      </c>
      <c r="S1448" s="104" t="s">
        <v>174</v>
      </c>
      <c r="T1448" s="98">
        <v>46268</v>
      </c>
      <c r="U1448" s="9" t="s">
        <v>6402</v>
      </c>
      <c r="V1448" s="9" t="s">
        <v>34</v>
      </c>
      <c r="W1448" s="9">
        <f t="shared" ca="1" si="176"/>
        <v>49</v>
      </c>
      <c r="X1448" s="9" t="str">
        <f t="shared" ca="1" si="177"/>
        <v>45 to 60 Days</v>
      </c>
      <c r="Y1448" s="9">
        <f t="shared" ca="1" si="182"/>
        <v>43</v>
      </c>
      <c r="Z1448" s="9" t="str">
        <f t="shared" ca="1" si="183"/>
        <v>Below 45 Days</v>
      </c>
      <c r="AA1448" s="9"/>
      <c r="AB1448" s="123" t="str">
        <f t="shared" si="174"/>
        <v>Etcherla,'185/2026'</v>
      </c>
      <c r="AC1448" s="97" t="str">
        <f t="shared" ca="1" si="184"/>
        <v>45 to 60 Days</v>
      </c>
    </row>
    <row r="1449" spans="1:29" ht="25.5" customHeight="1" x14ac:dyDescent="0.25">
      <c r="A1449" s="96">
        <v>1448</v>
      </c>
      <c r="B1449" s="123" t="s">
        <v>64</v>
      </c>
      <c r="C1449" s="9" t="s">
        <v>3414</v>
      </c>
      <c r="D1449" s="63" t="s">
        <v>980</v>
      </c>
      <c r="E1449" s="137">
        <v>46262</v>
      </c>
      <c r="F1449" s="63" t="str">
        <f t="shared" si="181"/>
        <v>Aug</v>
      </c>
      <c r="G1449" s="63">
        <f t="shared" si="185"/>
        <v>2026</v>
      </c>
      <c r="H1449" s="63" t="s">
        <v>77</v>
      </c>
      <c r="I1449" s="9" t="str">
        <f>_xlfn.XLOOKUP(H1449,[1]Heads!A:A,[1]Heads!B:B)</f>
        <v>Road Accidents</v>
      </c>
      <c r="J1449" s="9" t="str">
        <f>_xlfn.XLOOKUP(I1449,[1]Heads!B:B,[1]Heads!C:C)</f>
        <v>IPC</v>
      </c>
      <c r="K1449" s="75"/>
      <c r="L1449" s="9"/>
      <c r="M1449" s="75"/>
      <c r="N1449" s="96" t="s">
        <v>3196</v>
      </c>
      <c r="O1449" s="9"/>
      <c r="P1449" s="75"/>
      <c r="Q1449" s="9"/>
      <c r="R1449" s="104" t="s">
        <v>168</v>
      </c>
      <c r="S1449" s="104" t="s">
        <v>141</v>
      </c>
      <c r="T1449" s="98"/>
      <c r="U1449" s="9" t="s">
        <v>6411</v>
      </c>
      <c r="V1449" s="9" t="s">
        <v>34</v>
      </c>
      <c r="W1449" s="9">
        <f t="shared" ca="1" si="176"/>
        <v>49</v>
      </c>
      <c r="X1449" s="9" t="str">
        <f t="shared" ca="1" si="177"/>
        <v>45 to 60 Days</v>
      </c>
      <c r="Y1449" s="9" t="str">
        <f t="shared" ca="1" si="182"/>
        <v/>
      </c>
      <c r="Z1449" s="9" t="str">
        <f t="shared" ca="1" si="183"/>
        <v/>
      </c>
      <c r="AA1449" s="9"/>
      <c r="AB1449" s="123" t="str">
        <f t="shared" si="174"/>
        <v>Ponduru,'118/2026'</v>
      </c>
      <c r="AC1449" s="97" t="str">
        <f t="shared" ca="1" si="184"/>
        <v>45 to 60 Days</v>
      </c>
    </row>
    <row r="1450" spans="1:29" ht="25.5" customHeight="1" x14ac:dyDescent="0.25">
      <c r="A1450" s="96">
        <v>1449</v>
      </c>
      <c r="B1450" s="123" t="s">
        <v>65</v>
      </c>
      <c r="C1450" s="9" t="s">
        <v>3315</v>
      </c>
      <c r="D1450" s="63" t="s">
        <v>516</v>
      </c>
      <c r="E1450" s="137">
        <v>46262</v>
      </c>
      <c r="F1450" s="63" t="str">
        <f t="shared" si="181"/>
        <v>Aug</v>
      </c>
      <c r="G1450" s="63">
        <f t="shared" si="185"/>
        <v>2026</v>
      </c>
      <c r="H1450" s="63" t="s">
        <v>39</v>
      </c>
      <c r="I1450" s="9" t="str">
        <f>_xlfn.XLOOKUP(H1450,[1]Heads!A:A,[1]Heads!B:B)</f>
        <v>Other IPC</v>
      </c>
      <c r="J1450" s="9" t="str">
        <f>_xlfn.XLOOKUP(I1450,[1]Heads!B:B,[1]Heads!C:C)</f>
        <v>IPC</v>
      </c>
      <c r="K1450" s="75"/>
      <c r="L1450" s="9"/>
      <c r="M1450" s="75"/>
      <c r="N1450" s="96" t="s">
        <v>3196</v>
      </c>
      <c r="O1450" s="9"/>
      <c r="P1450" s="75"/>
      <c r="Q1450" s="9"/>
      <c r="R1450" s="104" t="s">
        <v>169</v>
      </c>
      <c r="S1450" s="104" t="s">
        <v>141</v>
      </c>
      <c r="T1450" s="98"/>
      <c r="U1450" s="9" t="s">
        <v>6412</v>
      </c>
      <c r="V1450" s="9" t="s">
        <v>34</v>
      </c>
      <c r="W1450" s="9">
        <f t="shared" ca="1" si="176"/>
        <v>49</v>
      </c>
      <c r="X1450" s="9" t="str">
        <f t="shared" ca="1" si="177"/>
        <v>45 to 60 Days</v>
      </c>
      <c r="Y1450" s="9" t="str">
        <f t="shared" ca="1" si="182"/>
        <v/>
      </c>
      <c r="Z1450" s="9" t="str">
        <f t="shared" ca="1" si="183"/>
        <v/>
      </c>
      <c r="AA1450" s="9"/>
      <c r="AB1450" s="123" t="str">
        <f t="shared" si="174"/>
        <v>Itchapuram Town,'111/2026'</v>
      </c>
      <c r="AC1450" s="97" t="str">
        <f t="shared" ca="1" si="184"/>
        <v>45 to 60 Days</v>
      </c>
    </row>
    <row r="1451" spans="1:29" ht="25.5" customHeight="1" x14ac:dyDescent="0.25">
      <c r="A1451" s="96">
        <v>1450</v>
      </c>
      <c r="B1451" s="123" t="s">
        <v>65</v>
      </c>
      <c r="C1451" s="9" t="s">
        <v>3824</v>
      </c>
      <c r="D1451" s="63" t="s">
        <v>5647</v>
      </c>
      <c r="E1451" s="137">
        <v>46262</v>
      </c>
      <c r="F1451" s="63" t="str">
        <f t="shared" si="181"/>
        <v>Aug</v>
      </c>
      <c r="G1451" s="63">
        <f t="shared" si="185"/>
        <v>2026</v>
      </c>
      <c r="H1451" s="63" t="s">
        <v>39</v>
      </c>
      <c r="I1451" s="9" t="str">
        <f>_xlfn.XLOOKUP(H1451,[1]Heads!A:A,[1]Heads!B:B)</f>
        <v>Other IPC</v>
      </c>
      <c r="J1451" s="9" t="str">
        <f>_xlfn.XLOOKUP(I1451,[1]Heads!B:B,[1]Heads!C:C)</f>
        <v>IPC</v>
      </c>
      <c r="K1451" s="75"/>
      <c r="L1451" s="9"/>
      <c r="M1451" s="75"/>
      <c r="N1451" s="96" t="s">
        <v>3196</v>
      </c>
      <c r="O1451" s="9"/>
      <c r="P1451" s="75"/>
      <c r="Q1451" s="9"/>
      <c r="R1451" s="104" t="s">
        <v>169</v>
      </c>
      <c r="S1451" s="104" t="s">
        <v>141</v>
      </c>
      <c r="T1451" s="98"/>
      <c r="U1451" s="9" t="s">
        <v>6413</v>
      </c>
      <c r="V1451" s="9" t="s">
        <v>34</v>
      </c>
      <c r="W1451" s="9">
        <f t="shared" ca="1" si="176"/>
        <v>49</v>
      </c>
      <c r="X1451" s="9" t="str">
        <f t="shared" ca="1" si="177"/>
        <v>45 to 60 Days</v>
      </c>
      <c r="Y1451" s="9" t="str">
        <f t="shared" ca="1" si="182"/>
        <v/>
      </c>
      <c r="Z1451" s="9" t="str">
        <f t="shared" ca="1" si="183"/>
        <v/>
      </c>
      <c r="AA1451" s="9"/>
      <c r="AB1451" s="123" t="str">
        <f t="shared" si="174"/>
        <v>Itchapuram Town,'110/2026'</v>
      </c>
      <c r="AC1451" s="97" t="str">
        <f t="shared" ca="1" si="184"/>
        <v>45 to 60 Days</v>
      </c>
    </row>
    <row r="1452" spans="1:29" ht="25.5" customHeight="1" x14ac:dyDescent="0.25">
      <c r="A1452" s="96">
        <v>1451</v>
      </c>
      <c r="B1452" s="123" t="s">
        <v>66</v>
      </c>
      <c r="C1452" s="9" t="s">
        <v>3119</v>
      </c>
      <c r="D1452" s="63" t="s">
        <v>1377</v>
      </c>
      <c r="E1452" s="137">
        <v>46262</v>
      </c>
      <c r="F1452" s="63" t="str">
        <f t="shared" si="181"/>
        <v>Aug</v>
      </c>
      <c r="G1452" s="63">
        <f t="shared" si="185"/>
        <v>2026</v>
      </c>
      <c r="H1452" s="63" t="s">
        <v>75</v>
      </c>
      <c r="I1452" s="9" t="str">
        <f>_xlfn.XLOOKUP(H1452,[1]Heads!A:A,[1]Heads!B:B)</f>
        <v>Bodily Offiences</v>
      </c>
      <c r="J1452" s="9" t="str">
        <f>_xlfn.XLOOKUP(I1452,[1]Heads!B:B,[1]Heads!C:C)</f>
        <v>IPC</v>
      </c>
      <c r="K1452" s="75"/>
      <c r="L1452" s="9"/>
      <c r="M1452" s="75"/>
      <c r="N1452" s="96" t="s">
        <v>3196</v>
      </c>
      <c r="O1452" s="9"/>
      <c r="P1452" s="75"/>
      <c r="Q1452" s="9"/>
      <c r="R1452" s="104" t="s">
        <v>169</v>
      </c>
      <c r="S1452" s="104" t="s">
        <v>169</v>
      </c>
      <c r="T1452" s="98"/>
      <c r="U1452" s="9" t="s">
        <v>6415</v>
      </c>
      <c r="V1452" s="9" t="s">
        <v>34</v>
      </c>
      <c r="W1452" s="9">
        <f t="shared" ca="1" si="176"/>
        <v>49</v>
      </c>
      <c r="X1452" s="9" t="str">
        <f t="shared" ca="1" si="177"/>
        <v>45 to 60 Days</v>
      </c>
      <c r="Y1452" s="9" t="str">
        <f t="shared" ca="1" si="182"/>
        <v/>
      </c>
      <c r="Z1452" s="9" t="str">
        <f t="shared" ca="1" si="183"/>
        <v/>
      </c>
      <c r="AA1452" s="9"/>
      <c r="AB1452" s="123" t="str">
        <f t="shared" si="174"/>
        <v>Itchapuram Rural,'88/2026'</v>
      </c>
      <c r="AC1452" s="97" t="str">
        <f t="shared" ca="1" si="184"/>
        <v>45 to 60 Days</v>
      </c>
    </row>
    <row r="1453" spans="1:29" ht="25.5" customHeight="1" x14ac:dyDescent="0.25">
      <c r="A1453" s="96">
        <v>1452</v>
      </c>
      <c r="B1453" s="123" t="s">
        <v>68</v>
      </c>
      <c r="C1453" s="9" t="s">
        <v>6418</v>
      </c>
      <c r="D1453" s="63" t="s">
        <v>845</v>
      </c>
      <c r="E1453" s="137">
        <v>46263</v>
      </c>
      <c r="F1453" s="63" t="str">
        <f t="shared" si="181"/>
        <v>Aug</v>
      </c>
      <c r="G1453" s="63">
        <f t="shared" si="185"/>
        <v>2026</v>
      </c>
      <c r="H1453" s="63" t="s">
        <v>116</v>
      </c>
      <c r="I1453" s="9" t="str">
        <f>_xlfn.XLOOKUP(H1453,[1]Heads!A:A,[1]Heads!B:B)</f>
        <v>NDPS</v>
      </c>
      <c r="J1453" s="9" t="str">
        <f>_xlfn.XLOOKUP(I1453,[1]Heads!B:B,[1]Heads!C:C)</f>
        <v>NDPS</v>
      </c>
      <c r="K1453" s="75"/>
      <c r="L1453" s="9"/>
      <c r="M1453" s="75"/>
      <c r="N1453" s="96" t="s">
        <v>3196</v>
      </c>
      <c r="O1453" s="9"/>
      <c r="P1453" s="75"/>
      <c r="Q1453" s="9"/>
      <c r="R1453" s="104" t="s">
        <v>174</v>
      </c>
      <c r="S1453" s="104" t="s">
        <v>174</v>
      </c>
      <c r="T1453" s="98">
        <v>46268</v>
      </c>
      <c r="U1453" s="9" t="s">
        <v>6419</v>
      </c>
      <c r="V1453" s="9" t="s">
        <v>34</v>
      </c>
      <c r="W1453" s="9">
        <f t="shared" ca="1" si="176"/>
        <v>48</v>
      </c>
      <c r="X1453" s="9" t="str">
        <f t="shared" ca="1" si="177"/>
        <v>45 to 60 Days</v>
      </c>
      <c r="Y1453" s="9">
        <f t="shared" ca="1" si="182"/>
        <v>43</v>
      </c>
      <c r="Z1453" s="9" t="str">
        <f t="shared" ca="1" si="183"/>
        <v>Below 45 Days</v>
      </c>
      <c r="AA1453" s="9"/>
      <c r="AB1453" s="123" t="str">
        <f t="shared" si="174"/>
        <v>Kasibugga,'288/2026'</v>
      </c>
      <c r="AC1453" s="97" t="str">
        <f t="shared" ca="1" si="184"/>
        <v>45 to 60 Days</v>
      </c>
    </row>
    <row r="1454" spans="1:29" ht="25.5" customHeight="1" x14ac:dyDescent="0.25">
      <c r="A1454" s="96">
        <v>1453</v>
      </c>
      <c r="B1454" s="123" t="s">
        <v>78</v>
      </c>
      <c r="C1454" s="9" t="s">
        <v>3086</v>
      </c>
      <c r="D1454" s="63" t="s">
        <v>5835</v>
      </c>
      <c r="E1454" s="137">
        <v>46263</v>
      </c>
      <c r="F1454" s="63" t="str">
        <f t="shared" si="181"/>
        <v>Aug</v>
      </c>
      <c r="G1454" s="63">
        <f t="shared" si="185"/>
        <v>2026</v>
      </c>
      <c r="H1454" s="63" t="s">
        <v>39</v>
      </c>
      <c r="I1454" s="9" t="str">
        <f>_xlfn.XLOOKUP(H1454,[1]Heads!A:A,[1]Heads!B:B)</f>
        <v>Other IPC</v>
      </c>
      <c r="J1454" s="9" t="str">
        <f>_xlfn.XLOOKUP(I1454,[1]Heads!B:B,[1]Heads!C:C)</f>
        <v>IPC</v>
      </c>
      <c r="K1454" s="75"/>
      <c r="L1454" s="9"/>
      <c r="M1454" s="75"/>
      <c r="N1454" s="96" t="s">
        <v>3196</v>
      </c>
      <c r="O1454" s="9"/>
      <c r="P1454" s="75"/>
      <c r="Q1454" s="9"/>
      <c r="R1454" s="104" t="s">
        <v>177</v>
      </c>
      <c r="S1454" s="104" t="s">
        <v>177</v>
      </c>
      <c r="T1454" s="98">
        <v>46268</v>
      </c>
      <c r="U1454" s="9" t="s">
        <v>6420</v>
      </c>
      <c r="V1454" s="9" t="s">
        <v>34</v>
      </c>
      <c r="W1454" s="9">
        <f t="shared" ca="1" si="176"/>
        <v>48</v>
      </c>
      <c r="X1454" s="9" t="str">
        <f t="shared" ca="1" si="177"/>
        <v>45 to 60 Days</v>
      </c>
      <c r="Y1454" s="9">
        <f t="shared" ca="1" si="182"/>
        <v>43</v>
      </c>
      <c r="Z1454" s="9" t="str">
        <f t="shared" ca="1" si="183"/>
        <v>Below 45 Days</v>
      </c>
      <c r="AA1454" s="9"/>
      <c r="AB1454" s="123" t="str">
        <f t="shared" si="174"/>
        <v>Kaviti,'76/2026'</v>
      </c>
      <c r="AC1454" s="97" t="str">
        <f t="shared" ca="1" si="184"/>
        <v>45 to 60 Days</v>
      </c>
    </row>
    <row r="1455" spans="1:29" ht="25.5" customHeight="1" x14ac:dyDescent="0.25">
      <c r="A1455" s="96">
        <v>1454</v>
      </c>
      <c r="B1455" s="123" t="s">
        <v>90</v>
      </c>
      <c r="C1455" s="9" t="s">
        <v>5526</v>
      </c>
      <c r="D1455" s="63" t="s">
        <v>1027</v>
      </c>
      <c r="E1455" s="137">
        <v>46263</v>
      </c>
      <c r="F1455" s="63" t="str">
        <f t="shared" si="181"/>
        <v>Aug</v>
      </c>
      <c r="G1455" s="63">
        <f t="shared" si="185"/>
        <v>2026</v>
      </c>
      <c r="H1455" s="63" t="s">
        <v>48</v>
      </c>
      <c r="I1455" s="9" t="str">
        <f>_xlfn.XLOOKUP(H1455,[1]Heads!A:A,[1]Heads!B:B)</f>
        <v>Property Offences</v>
      </c>
      <c r="J1455" s="9" t="str">
        <f>_xlfn.XLOOKUP(I1455,[1]Heads!B:B,[1]Heads!C:C)</f>
        <v>IPC</v>
      </c>
      <c r="K1455" s="75"/>
      <c r="L1455" s="9"/>
      <c r="M1455" s="75"/>
      <c r="N1455" s="96" t="s">
        <v>3196</v>
      </c>
      <c r="O1455" s="9"/>
      <c r="P1455" s="75"/>
      <c r="Q1455" s="9"/>
      <c r="R1455" s="104" t="s">
        <v>112</v>
      </c>
      <c r="S1455" s="104" t="s">
        <v>50</v>
      </c>
      <c r="T1455" s="98"/>
      <c r="U1455" s="9" t="s">
        <v>6422</v>
      </c>
      <c r="V1455" s="9" t="s">
        <v>34</v>
      </c>
      <c r="W1455" s="9">
        <f t="shared" ca="1" si="176"/>
        <v>48</v>
      </c>
      <c r="X1455" s="9" t="str">
        <f t="shared" ca="1" si="177"/>
        <v>45 to 60 Days</v>
      </c>
      <c r="Y1455" s="9" t="str">
        <f t="shared" ca="1" si="182"/>
        <v/>
      </c>
      <c r="Z1455" s="9" t="str">
        <f t="shared" ca="1" si="183"/>
        <v/>
      </c>
      <c r="AA1455" s="9"/>
      <c r="AB1455" s="123" t="str">
        <f t="shared" si="174"/>
        <v>J.R.Puram,'181/2026'</v>
      </c>
      <c r="AC1455" s="97" t="str">
        <f t="shared" ca="1" si="184"/>
        <v>45 to 60 Days</v>
      </c>
    </row>
    <row r="1456" spans="1:29" ht="25.5" customHeight="1" x14ac:dyDescent="0.25">
      <c r="A1456" s="96">
        <v>1455</v>
      </c>
      <c r="B1456" s="123" t="s">
        <v>68</v>
      </c>
      <c r="C1456" s="9" t="s">
        <v>6427</v>
      </c>
      <c r="D1456" s="63" t="s">
        <v>1315</v>
      </c>
      <c r="E1456" s="137">
        <v>46263</v>
      </c>
      <c r="F1456" s="63" t="str">
        <f t="shared" si="181"/>
        <v>Aug</v>
      </c>
      <c r="G1456" s="63">
        <f t="shared" si="185"/>
        <v>2026</v>
      </c>
      <c r="H1456" s="63" t="s">
        <v>70</v>
      </c>
      <c r="I1456" s="9" t="str">
        <f>_xlfn.XLOOKUP(H1456,[1]Heads!A:A,[1]Heads!B:B)</f>
        <v>174 CrPC</v>
      </c>
      <c r="J1456" s="9" t="str">
        <f>_xlfn.XLOOKUP(I1456,[1]Heads!B:B,[1]Heads!C:C)</f>
        <v>174 CrPC</v>
      </c>
      <c r="K1456" s="75"/>
      <c r="L1456" s="9"/>
      <c r="M1456" s="75"/>
      <c r="N1456" s="96" t="s">
        <v>3196</v>
      </c>
      <c r="O1456" s="9"/>
      <c r="P1456" s="75"/>
      <c r="Q1456" s="9"/>
      <c r="R1456" s="104" t="s">
        <v>173</v>
      </c>
      <c r="S1456" s="104" t="s">
        <v>173</v>
      </c>
      <c r="T1456" s="98">
        <v>46272</v>
      </c>
      <c r="U1456" s="9" t="s">
        <v>6428</v>
      </c>
      <c r="V1456" s="9" t="s">
        <v>34</v>
      </c>
      <c r="W1456" s="9">
        <f t="shared" ca="1" si="176"/>
        <v>48</v>
      </c>
      <c r="X1456" s="9" t="str">
        <f t="shared" ca="1" si="177"/>
        <v>45 to 60 Days</v>
      </c>
      <c r="Y1456" s="9">
        <f t="shared" ca="1" si="182"/>
        <v>39</v>
      </c>
      <c r="Z1456" s="9" t="str">
        <f t="shared" ca="1" si="183"/>
        <v>Below 45 Days</v>
      </c>
      <c r="AA1456" s="9"/>
      <c r="AB1456" s="123" t="str">
        <f t="shared" si="174"/>
        <v>Kasibugga,'287/2026'</v>
      </c>
      <c r="AC1456" s="97" t="str">
        <f t="shared" ca="1" si="184"/>
        <v>45 to 60 Days</v>
      </c>
    </row>
    <row r="1457" spans="1:29" ht="25.5" customHeight="1" x14ac:dyDescent="0.25">
      <c r="A1457" s="96">
        <v>1456</v>
      </c>
      <c r="B1457" s="123" t="s">
        <v>114</v>
      </c>
      <c r="C1457" s="9" t="s">
        <v>3692</v>
      </c>
      <c r="D1457" s="63" t="s">
        <v>600</v>
      </c>
      <c r="E1457" s="137">
        <v>46263</v>
      </c>
      <c r="F1457" s="63" t="str">
        <f t="shared" si="181"/>
        <v>Aug</v>
      </c>
      <c r="G1457" s="63">
        <f t="shared" si="185"/>
        <v>2026</v>
      </c>
      <c r="H1457" s="63" t="s">
        <v>48</v>
      </c>
      <c r="I1457" s="9" t="str">
        <f>_xlfn.XLOOKUP(H1457,[1]Heads!A:A,[1]Heads!B:B)</f>
        <v>Property Offences</v>
      </c>
      <c r="J1457" s="9" t="str">
        <f>_xlfn.XLOOKUP(I1457,[1]Heads!B:B,[1]Heads!C:C)</f>
        <v>IPC</v>
      </c>
      <c r="K1457" s="75"/>
      <c r="L1457" s="9"/>
      <c r="M1457" s="75"/>
      <c r="N1457" s="96" t="s">
        <v>3196</v>
      </c>
      <c r="O1457" s="9"/>
      <c r="P1457" s="75"/>
      <c r="Q1457" s="9"/>
      <c r="R1457" s="104" t="s">
        <v>112</v>
      </c>
      <c r="S1457" s="104" t="s">
        <v>177</v>
      </c>
      <c r="T1457" s="98">
        <v>46307</v>
      </c>
      <c r="U1457" s="9" t="s">
        <v>6431</v>
      </c>
      <c r="V1457" s="9" t="s">
        <v>34</v>
      </c>
      <c r="W1457" s="9">
        <f t="shared" ca="1" si="176"/>
        <v>48</v>
      </c>
      <c r="X1457" s="9" t="str">
        <f t="shared" ca="1" si="177"/>
        <v>45 to 60 Days</v>
      </c>
      <c r="Y1457" s="9">
        <f t="shared" ca="1" si="182"/>
        <v>4</v>
      </c>
      <c r="Z1457" s="9" t="str">
        <f t="shared" ca="1" si="183"/>
        <v>Below 45 Days</v>
      </c>
      <c r="AA1457" s="9"/>
      <c r="AB1457" s="123" t="str">
        <f t="shared" si="174"/>
        <v>Mandasa,'140/2026'</v>
      </c>
      <c r="AC1457" s="97" t="str">
        <f t="shared" ca="1" si="184"/>
        <v>45 to 60 Days</v>
      </c>
    </row>
    <row r="1458" spans="1:29" ht="25.5" customHeight="1" x14ac:dyDescent="0.25">
      <c r="A1458" s="96">
        <v>1457</v>
      </c>
      <c r="B1458" s="123" t="s">
        <v>74</v>
      </c>
      <c r="C1458" s="9" t="s">
        <v>5487</v>
      </c>
      <c r="D1458" s="63" t="s">
        <v>6432</v>
      </c>
      <c r="E1458" s="137">
        <v>46263</v>
      </c>
      <c r="F1458" s="63" t="str">
        <f t="shared" si="181"/>
        <v>Aug</v>
      </c>
      <c r="G1458" s="63">
        <f t="shared" si="185"/>
        <v>2026</v>
      </c>
      <c r="H1458" s="63" t="s">
        <v>39</v>
      </c>
      <c r="I1458" s="9" t="str">
        <f>_xlfn.XLOOKUP(H1458,[1]Heads!A:A,[1]Heads!B:B)</f>
        <v>Other IPC</v>
      </c>
      <c r="J1458" s="9" t="str">
        <f>_xlfn.XLOOKUP(I1458,[1]Heads!B:B,[1]Heads!C:C)</f>
        <v>IPC</v>
      </c>
      <c r="K1458" s="75"/>
      <c r="L1458" s="9"/>
      <c r="M1458" s="75"/>
      <c r="N1458" s="96" t="s">
        <v>3196</v>
      </c>
      <c r="O1458" s="9"/>
      <c r="P1458" s="75"/>
      <c r="Q1458" s="9"/>
      <c r="R1458" s="104" t="s">
        <v>40</v>
      </c>
      <c r="S1458" s="104" t="s">
        <v>50</v>
      </c>
      <c r="T1458" s="98"/>
      <c r="U1458" s="9" t="s">
        <v>6433</v>
      </c>
      <c r="V1458" s="9" t="s">
        <v>34</v>
      </c>
      <c r="W1458" s="9">
        <f t="shared" ca="1" si="176"/>
        <v>48</v>
      </c>
      <c r="X1458" s="9" t="str">
        <f t="shared" ca="1" si="177"/>
        <v>45 to 60 Days</v>
      </c>
      <c r="Y1458" s="9" t="str">
        <f t="shared" ca="1" si="182"/>
        <v/>
      </c>
      <c r="Z1458" s="9" t="str">
        <f t="shared" ca="1" si="183"/>
        <v/>
      </c>
      <c r="AA1458" s="9"/>
      <c r="AB1458" s="123" t="str">
        <f t="shared" si="174"/>
        <v>Srikakulam Rural,'176/2026'</v>
      </c>
      <c r="AC1458" s="97" t="str">
        <f t="shared" ca="1" si="184"/>
        <v>45 to 60 Days</v>
      </c>
    </row>
    <row r="1459" spans="1:29" ht="25.5" customHeight="1" x14ac:dyDescent="0.25">
      <c r="A1459" s="96">
        <v>1458</v>
      </c>
      <c r="B1459" s="123" t="s">
        <v>105</v>
      </c>
      <c r="C1459" s="9" t="s">
        <v>3824</v>
      </c>
      <c r="D1459" s="63" t="s">
        <v>1315</v>
      </c>
      <c r="E1459" s="137">
        <v>46264</v>
      </c>
      <c r="F1459" s="63" t="str">
        <f t="shared" si="181"/>
        <v>Aug</v>
      </c>
      <c r="G1459" s="63">
        <f t="shared" si="185"/>
        <v>2026</v>
      </c>
      <c r="H1459" s="63" t="s">
        <v>70</v>
      </c>
      <c r="I1459" s="9" t="str">
        <f>_xlfn.XLOOKUP(H1459,[1]Heads!A:A,[1]Heads!B:B)</f>
        <v>174 CrPC</v>
      </c>
      <c r="J1459" s="9" t="str">
        <f>_xlfn.XLOOKUP(I1459,[1]Heads!B:B,[1]Heads!C:C)</f>
        <v>174 CrPC</v>
      </c>
      <c r="K1459" s="75"/>
      <c r="L1459" s="9"/>
      <c r="M1459" s="75"/>
      <c r="N1459" s="96" t="s">
        <v>3196</v>
      </c>
      <c r="O1459" s="9"/>
      <c r="P1459" s="75"/>
      <c r="Q1459" s="9"/>
      <c r="R1459" s="104" t="s">
        <v>173</v>
      </c>
      <c r="S1459" s="104" t="s">
        <v>173</v>
      </c>
      <c r="T1459" s="98">
        <v>46272</v>
      </c>
      <c r="U1459" s="9" t="s">
        <v>6436</v>
      </c>
      <c r="V1459" s="9" t="s">
        <v>34</v>
      </c>
      <c r="W1459" s="9">
        <f t="shared" ca="1" si="176"/>
        <v>47</v>
      </c>
      <c r="X1459" s="9" t="str">
        <f t="shared" ca="1" si="177"/>
        <v>45 to 60 Days</v>
      </c>
      <c r="Y1459" s="9">
        <f t="shared" ca="1" si="182"/>
        <v>39</v>
      </c>
      <c r="Z1459" s="9" t="str">
        <f t="shared" ca="1" si="183"/>
        <v>Below 45 Days</v>
      </c>
      <c r="AA1459" s="9"/>
      <c r="AB1459" s="123" t="str">
        <f t="shared" si="174"/>
        <v>Pathapatnam,'110/2026'</v>
      </c>
      <c r="AC1459" s="97" t="str">
        <f t="shared" ca="1" si="184"/>
        <v>45 to 60 Days</v>
      </c>
    </row>
    <row r="1460" spans="1:29" ht="25.5" customHeight="1" x14ac:dyDescent="0.25">
      <c r="A1460" s="96">
        <v>1459</v>
      </c>
      <c r="B1460" s="123" t="s">
        <v>55</v>
      </c>
      <c r="C1460" s="9" t="s">
        <v>3096</v>
      </c>
      <c r="D1460" s="63" t="s">
        <v>1315</v>
      </c>
      <c r="E1460" s="137">
        <v>46264</v>
      </c>
      <c r="F1460" s="63" t="str">
        <f t="shared" si="181"/>
        <v>Aug</v>
      </c>
      <c r="G1460" s="63">
        <f t="shared" si="185"/>
        <v>2026</v>
      </c>
      <c r="H1460" s="63" t="s">
        <v>70</v>
      </c>
      <c r="I1460" s="9" t="str">
        <f>_xlfn.XLOOKUP(H1460,[1]Heads!A:A,[1]Heads!B:B)</f>
        <v>174 CrPC</v>
      </c>
      <c r="J1460" s="9" t="str">
        <f>_xlfn.XLOOKUP(I1460,[1]Heads!B:B,[1]Heads!C:C)</f>
        <v>174 CrPC</v>
      </c>
      <c r="K1460" s="75"/>
      <c r="L1460" s="9"/>
      <c r="M1460" s="75"/>
      <c r="N1460" s="96" t="s">
        <v>3196</v>
      </c>
      <c r="O1460" s="9"/>
      <c r="P1460" s="75"/>
      <c r="Q1460" s="9"/>
      <c r="R1460" s="104" t="s">
        <v>173</v>
      </c>
      <c r="S1460" s="104" t="s">
        <v>173</v>
      </c>
      <c r="T1460" s="98">
        <v>46272</v>
      </c>
      <c r="U1460" s="9" t="s">
        <v>6437</v>
      </c>
      <c r="V1460" s="9" t="s">
        <v>34</v>
      </c>
      <c r="W1460" s="9">
        <f t="shared" ca="1" si="176"/>
        <v>47</v>
      </c>
      <c r="X1460" s="9" t="str">
        <f t="shared" ca="1" si="177"/>
        <v>45 to 60 Days</v>
      </c>
      <c r="Y1460" s="9">
        <f t="shared" ca="1" si="182"/>
        <v>39</v>
      </c>
      <c r="Z1460" s="9" t="str">
        <f t="shared" ca="1" si="183"/>
        <v>Below 45 Days</v>
      </c>
      <c r="AA1460" s="9"/>
      <c r="AB1460" s="123" t="str">
        <f t="shared" si="174"/>
        <v>Hiramandalam,'69/2026'</v>
      </c>
      <c r="AC1460" s="97" t="str">
        <f t="shared" ca="1" si="184"/>
        <v>45 to 60 Days</v>
      </c>
    </row>
    <row r="1461" spans="1:29" ht="25.5" customHeight="1" x14ac:dyDescent="0.25">
      <c r="A1461" s="96">
        <v>1460</v>
      </c>
      <c r="B1461" s="123" t="s">
        <v>74</v>
      </c>
      <c r="C1461" s="9" t="s">
        <v>5507</v>
      </c>
      <c r="D1461" s="63" t="s">
        <v>980</v>
      </c>
      <c r="E1461" s="137">
        <v>46264</v>
      </c>
      <c r="F1461" s="63" t="str">
        <f t="shared" si="181"/>
        <v>Aug</v>
      </c>
      <c r="G1461" s="63">
        <f t="shared" si="185"/>
        <v>2026</v>
      </c>
      <c r="H1461" s="63" t="s">
        <v>77</v>
      </c>
      <c r="I1461" s="9" t="str">
        <f>_xlfn.XLOOKUP(H1461,[1]Heads!A:A,[1]Heads!B:B)</f>
        <v>Road Accidents</v>
      </c>
      <c r="J1461" s="9" t="str">
        <f>_xlfn.XLOOKUP(I1461,[1]Heads!B:B,[1]Heads!C:C)</f>
        <v>IPC</v>
      </c>
      <c r="K1461" s="75"/>
      <c r="L1461" s="9"/>
      <c r="M1461" s="75"/>
      <c r="N1461" s="96" t="s">
        <v>3196</v>
      </c>
      <c r="O1461" s="9"/>
      <c r="P1461" s="75"/>
      <c r="Q1461" s="9"/>
      <c r="R1461" s="104" t="s">
        <v>173</v>
      </c>
      <c r="S1461" s="104" t="s">
        <v>173</v>
      </c>
      <c r="T1461" s="98">
        <v>46272</v>
      </c>
      <c r="U1461" s="9" t="s">
        <v>6441</v>
      </c>
      <c r="V1461" s="9" t="s">
        <v>34</v>
      </c>
      <c r="W1461" s="9">
        <f t="shared" ca="1" si="176"/>
        <v>47</v>
      </c>
      <c r="X1461" s="9" t="str">
        <f t="shared" ca="1" si="177"/>
        <v>45 to 60 Days</v>
      </c>
      <c r="Y1461" s="9">
        <f t="shared" ca="1" si="182"/>
        <v>39</v>
      </c>
      <c r="Z1461" s="9" t="str">
        <f t="shared" ca="1" si="183"/>
        <v>Below 45 Days</v>
      </c>
      <c r="AA1461" s="9"/>
      <c r="AB1461" s="123" t="str">
        <f t="shared" si="174"/>
        <v>Srikakulam Rural,'177/2026'</v>
      </c>
      <c r="AC1461" s="97" t="str">
        <f t="shared" ca="1" si="184"/>
        <v>45 to 60 Days</v>
      </c>
    </row>
    <row r="1462" spans="1:29" ht="25.5" customHeight="1" x14ac:dyDescent="0.25">
      <c r="A1462" s="96">
        <v>1461</v>
      </c>
      <c r="B1462" s="123" t="s">
        <v>47</v>
      </c>
      <c r="C1462" s="9" t="s">
        <v>3562</v>
      </c>
      <c r="D1462" s="63" t="s">
        <v>845</v>
      </c>
      <c r="E1462" s="137">
        <v>46265</v>
      </c>
      <c r="F1462" s="63" t="str">
        <f t="shared" ref="F1462:F1497" si="186">TEXT(E1462,"mmm")</f>
        <v>Aug</v>
      </c>
      <c r="G1462" s="63">
        <f t="shared" si="185"/>
        <v>2026</v>
      </c>
      <c r="H1462" s="63" t="s">
        <v>116</v>
      </c>
      <c r="I1462" s="9" t="str">
        <f>_xlfn.XLOOKUP(H1462,[1]Heads!A:A,[1]Heads!B:B)</f>
        <v>NDPS</v>
      </c>
      <c r="J1462" s="9" t="str">
        <f>_xlfn.XLOOKUP(I1462,[1]Heads!B:B,[1]Heads!C:C)</f>
        <v>NDPS</v>
      </c>
      <c r="K1462" s="75"/>
      <c r="L1462" s="9"/>
      <c r="M1462" s="75"/>
      <c r="N1462" s="96" t="s">
        <v>3196</v>
      </c>
      <c r="O1462" s="9"/>
      <c r="P1462" s="75"/>
      <c r="Q1462" s="9"/>
      <c r="R1462" s="104" t="s">
        <v>50</v>
      </c>
      <c r="S1462" s="104" t="s">
        <v>50</v>
      </c>
      <c r="T1462" s="98"/>
      <c r="U1462" s="9" t="s">
        <v>6445</v>
      </c>
      <c r="V1462" s="9" t="s">
        <v>34</v>
      </c>
      <c r="W1462" s="9">
        <f t="shared" ca="1" si="176"/>
        <v>46</v>
      </c>
      <c r="X1462" s="9" t="str">
        <f t="shared" ca="1" si="177"/>
        <v>45 to 60 Days</v>
      </c>
      <c r="Y1462" s="9" t="str">
        <f t="shared" ca="1" si="182"/>
        <v/>
      </c>
      <c r="Z1462" s="9" t="str">
        <f t="shared" ca="1" si="183"/>
        <v/>
      </c>
      <c r="AA1462" s="9"/>
      <c r="AB1462" s="123" t="str">
        <f t="shared" si="174"/>
        <v>Amadalavalasa,'131/2026'</v>
      </c>
      <c r="AC1462" s="97" t="str">
        <f t="shared" ca="1" si="184"/>
        <v>45 to 60 Days</v>
      </c>
    </row>
    <row r="1463" spans="1:29" ht="25.5" customHeight="1" x14ac:dyDescent="0.25">
      <c r="A1463" s="96">
        <v>1462</v>
      </c>
      <c r="B1463" s="123" t="s">
        <v>68</v>
      </c>
      <c r="C1463" s="9" t="s">
        <v>6446</v>
      </c>
      <c r="D1463" s="63" t="s">
        <v>6447</v>
      </c>
      <c r="E1463" s="137">
        <v>46265</v>
      </c>
      <c r="F1463" s="63" t="str">
        <f t="shared" si="186"/>
        <v>Aug</v>
      </c>
      <c r="G1463" s="63">
        <f t="shared" si="185"/>
        <v>2026</v>
      </c>
      <c r="H1463" s="63" t="s">
        <v>75</v>
      </c>
      <c r="I1463" s="9" t="str">
        <f>_xlfn.XLOOKUP(H1463,[1]Heads!A:A,[1]Heads!B:B)</f>
        <v>Bodily Offiences</v>
      </c>
      <c r="J1463" s="9" t="str">
        <f>_xlfn.XLOOKUP(I1463,[1]Heads!B:B,[1]Heads!C:C)</f>
        <v>IPC</v>
      </c>
      <c r="K1463" s="75"/>
      <c r="L1463" s="9"/>
      <c r="M1463" s="75"/>
      <c r="N1463" s="96" t="s">
        <v>3196</v>
      </c>
      <c r="O1463" s="9"/>
      <c r="P1463" s="75"/>
      <c r="Q1463" s="9"/>
      <c r="R1463" s="104" t="s">
        <v>169</v>
      </c>
      <c r="S1463" s="104" t="s">
        <v>50</v>
      </c>
      <c r="T1463" s="98"/>
      <c r="U1463" s="9" t="s">
        <v>6448</v>
      </c>
      <c r="V1463" s="9" t="s">
        <v>34</v>
      </c>
      <c r="W1463" s="9">
        <f t="shared" ca="1" si="176"/>
        <v>46</v>
      </c>
      <c r="X1463" s="9" t="str">
        <f t="shared" ca="1" si="177"/>
        <v>45 to 60 Days</v>
      </c>
      <c r="Y1463" s="9" t="str">
        <f t="shared" ca="1" si="182"/>
        <v/>
      </c>
      <c r="Z1463" s="9" t="str">
        <f t="shared" ca="1" si="183"/>
        <v/>
      </c>
      <c r="AA1463" s="9"/>
      <c r="AB1463" s="123" t="str">
        <f t="shared" ref="AB1463:AB1526" si="187">B1463&amp;","&amp;C1463</f>
        <v>Kasibugga,'294/2026'</v>
      </c>
      <c r="AC1463" s="97" t="str">
        <f t="shared" ca="1" si="184"/>
        <v>45 to 60 Days</v>
      </c>
    </row>
    <row r="1464" spans="1:29" ht="25.5" customHeight="1" x14ac:dyDescent="0.25">
      <c r="A1464" s="96">
        <v>1463</v>
      </c>
      <c r="B1464" s="123" t="s">
        <v>74</v>
      </c>
      <c r="C1464" s="9" t="s">
        <v>5520</v>
      </c>
      <c r="D1464" s="63" t="s">
        <v>6449</v>
      </c>
      <c r="E1464" s="137">
        <v>46265</v>
      </c>
      <c r="F1464" s="63" t="str">
        <f t="shared" si="186"/>
        <v>Aug</v>
      </c>
      <c r="G1464" s="63">
        <f t="shared" si="185"/>
        <v>2026</v>
      </c>
      <c r="H1464" s="63" t="s">
        <v>131</v>
      </c>
      <c r="I1464" s="9" t="str">
        <f>_xlfn.XLOOKUP(H1464,[1]Heads!A:A,[1]Heads!B:B)</f>
        <v>POCSO Cases</v>
      </c>
      <c r="J1464" s="9" t="str">
        <f>_xlfn.XLOOKUP(I1464,[1]Heads!B:B,[1]Heads!C:C)</f>
        <v>IPC</v>
      </c>
      <c r="K1464" s="75"/>
      <c r="L1464" s="9"/>
      <c r="M1464" s="75"/>
      <c r="N1464" s="96" t="s">
        <v>3196</v>
      </c>
      <c r="O1464" s="9"/>
      <c r="P1464" s="75"/>
      <c r="Q1464" s="9"/>
      <c r="R1464" s="104" t="s">
        <v>173</v>
      </c>
      <c r="S1464" s="104" t="s">
        <v>173</v>
      </c>
      <c r="T1464" s="98">
        <v>46272</v>
      </c>
      <c r="U1464" s="9" t="s">
        <v>6450</v>
      </c>
      <c r="V1464" s="9" t="s">
        <v>34</v>
      </c>
      <c r="W1464" s="9">
        <f t="shared" ca="1" si="176"/>
        <v>46</v>
      </c>
      <c r="X1464" s="9" t="str">
        <f t="shared" ca="1" si="177"/>
        <v>45 to 60 Days</v>
      </c>
      <c r="Y1464" s="9">
        <f t="shared" ca="1" si="182"/>
        <v>39</v>
      </c>
      <c r="Z1464" s="9" t="str">
        <f t="shared" ca="1" si="183"/>
        <v>Below 45 Days</v>
      </c>
      <c r="AA1464" s="9"/>
      <c r="AB1464" s="123" t="str">
        <f t="shared" si="187"/>
        <v>Srikakulam Rural,'179/2026'</v>
      </c>
      <c r="AC1464" s="97" t="str">
        <f t="shared" ca="1" si="184"/>
        <v>45 to 60 Days</v>
      </c>
    </row>
    <row r="1465" spans="1:29" ht="25.5" customHeight="1" x14ac:dyDescent="0.25">
      <c r="A1465" s="96">
        <v>1464</v>
      </c>
      <c r="B1465" s="123" t="s">
        <v>73</v>
      </c>
      <c r="C1465" s="9" t="s">
        <v>3218</v>
      </c>
      <c r="D1465" s="63" t="s">
        <v>6455</v>
      </c>
      <c r="E1465" s="137">
        <v>46265</v>
      </c>
      <c r="F1465" s="63" t="str">
        <f t="shared" si="186"/>
        <v>Aug</v>
      </c>
      <c r="G1465" s="63">
        <f t="shared" si="185"/>
        <v>2026</v>
      </c>
      <c r="H1465" s="63" t="s">
        <v>111</v>
      </c>
      <c r="I1465" s="9" t="str">
        <f>_xlfn.XLOOKUP(H1465,[1]Heads!A:A,[1]Heads!B:B)</f>
        <v>SC-ST Cases</v>
      </c>
      <c r="J1465" s="9" t="str">
        <f>_xlfn.XLOOKUP(I1465,[1]Heads!B:B,[1]Heads!C:C)</f>
        <v>IPC</v>
      </c>
      <c r="K1465" s="75"/>
      <c r="L1465" s="9"/>
      <c r="M1465" s="75"/>
      <c r="N1465" s="96" t="s">
        <v>3196</v>
      </c>
      <c r="O1465" s="9"/>
      <c r="P1465" s="75"/>
      <c r="Q1465" s="9"/>
      <c r="R1465" s="104" t="s">
        <v>176</v>
      </c>
      <c r="S1465" s="104" t="s">
        <v>141</v>
      </c>
      <c r="T1465" s="98"/>
      <c r="U1465" s="9" t="s">
        <v>6456</v>
      </c>
      <c r="V1465" s="9" t="s">
        <v>34</v>
      </c>
      <c r="W1465" s="9">
        <f t="shared" ca="1" si="176"/>
        <v>46</v>
      </c>
      <c r="X1465" s="9" t="str">
        <f t="shared" ca="1" si="177"/>
        <v>45 to 60 Days</v>
      </c>
      <c r="Y1465" s="9" t="str">
        <f t="shared" ca="1" si="182"/>
        <v/>
      </c>
      <c r="Z1465" s="9" t="str">
        <f t="shared" ca="1" si="183"/>
        <v/>
      </c>
      <c r="AA1465" s="9"/>
      <c r="AB1465" s="123" t="str">
        <f t="shared" si="187"/>
        <v>Kothuru,'98/2026'</v>
      </c>
      <c r="AC1465" s="97" t="str">
        <f t="shared" ca="1" si="184"/>
        <v>45 to 60 Days</v>
      </c>
    </row>
    <row r="1466" spans="1:29" ht="25.5" customHeight="1" x14ac:dyDescent="0.25">
      <c r="A1466" s="96">
        <v>1465</v>
      </c>
      <c r="B1466" s="123" t="s">
        <v>114</v>
      </c>
      <c r="C1466" s="9" t="s">
        <v>3728</v>
      </c>
      <c r="D1466" s="63" t="s">
        <v>980</v>
      </c>
      <c r="E1466" s="137">
        <v>46265</v>
      </c>
      <c r="F1466" s="63" t="str">
        <f t="shared" si="186"/>
        <v>Aug</v>
      </c>
      <c r="G1466" s="63">
        <f t="shared" si="185"/>
        <v>2026</v>
      </c>
      <c r="H1466" s="63" t="s">
        <v>77</v>
      </c>
      <c r="I1466" s="9" t="str">
        <f>_xlfn.XLOOKUP(H1466,[1]Heads!A:A,[1]Heads!B:B)</f>
        <v>Road Accidents</v>
      </c>
      <c r="J1466" s="9" t="str">
        <f>_xlfn.XLOOKUP(I1466,[1]Heads!B:B,[1]Heads!C:C)</f>
        <v>IPC</v>
      </c>
      <c r="K1466" s="75"/>
      <c r="L1466" s="9"/>
      <c r="M1466" s="75"/>
      <c r="N1466" s="96" t="s">
        <v>3196</v>
      </c>
      <c r="O1466" s="9"/>
      <c r="P1466" s="75"/>
      <c r="Q1466" s="9"/>
      <c r="R1466" s="104" t="s">
        <v>168</v>
      </c>
      <c r="S1466" s="104" t="s">
        <v>168</v>
      </c>
      <c r="T1466" s="98"/>
      <c r="U1466" s="9" t="s">
        <v>6457</v>
      </c>
      <c r="V1466" s="9" t="s">
        <v>34</v>
      </c>
      <c r="W1466" s="9">
        <f t="shared" ca="1" si="176"/>
        <v>46</v>
      </c>
      <c r="X1466" s="9" t="str">
        <f t="shared" ca="1" si="177"/>
        <v>45 to 60 Days</v>
      </c>
      <c r="Y1466" s="9" t="str">
        <f t="shared" ca="1" si="182"/>
        <v/>
      </c>
      <c r="Z1466" s="9" t="str">
        <f t="shared" ca="1" si="183"/>
        <v/>
      </c>
      <c r="AA1466" s="9"/>
      <c r="AB1466" s="123" t="str">
        <f t="shared" si="187"/>
        <v>Mandasa,'142/2026'</v>
      </c>
      <c r="AC1466" s="97" t="str">
        <f t="shared" ca="1" si="184"/>
        <v>45 to 60 Days</v>
      </c>
    </row>
    <row r="1467" spans="1:29" ht="25.5" customHeight="1" x14ac:dyDescent="0.25">
      <c r="A1467" s="96">
        <v>1466</v>
      </c>
      <c r="B1467" s="123" t="s">
        <v>28</v>
      </c>
      <c r="C1467" s="9" t="s">
        <v>3483</v>
      </c>
      <c r="D1467" s="63" t="s">
        <v>1315</v>
      </c>
      <c r="E1467" s="137">
        <v>46265</v>
      </c>
      <c r="F1467" s="63" t="str">
        <f t="shared" si="186"/>
        <v>Aug</v>
      </c>
      <c r="G1467" s="63">
        <f t="shared" si="185"/>
        <v>2026</v>
      </c>
      <c r="H1467" s="63" t="s">
        <v>70</v>
      </c>
      <c r="I1467" s="9" t="str">
        <f>_xlfn.XLOOKUP(H1467,[1]Heads!A:A,[1]Heads!B:B)</f>
        <v>174 CrPC</v>
      </c>
      <c r="J1467" s="9" t="str">
        <f>_xlfn.XLOOKUP(I1467,[1]Heads!B:B,[1]Heads!C:C)</f>
        <v>174 CrPC</v>
      </c>
      <c r="K1467" s="75"/>
      <c r="L1467" s="9"/>
      <c r="M1467" s="75"/>
      <c r="N1467" s="96" t="s">
        <v>3196</v>
      </c>
      <c r="O1467" s="9"/>
      <c r="P1467" s="75"/>
      <c r="Q1467" s="9"/>
      <c r="R1467" s="104" t="s">
        <v>173</v>
      </c>
      <c r="S1467" s="104" t="s">
        <v>142</v>
      </c>
      <c r="T1467" s="98"/>
      <c r="U1467" s="9" t="s">
        <v>6458</v>
      </c>
      <c r="V1467" s="9" t="s">
        <v>34</v>
      </c>
      <c r="W1467" s="9">
        <f t="shared" ca="1" si="176"/>
        <v>46</v>
      </c>
      <c r="X1467" s="9" t="str">
        <f t="shared" ca="1" si="177"/>
        <v>45 to 60 Days</v>
      </c>
      <c r="Y1467" s="9" t="str">
        <f t="shared" ca="1" si="182"/>
        <v/>
      </c>
      <c r="Z1467" s="9" t="str">
        <f t="shared" ca="1" si="183"/>
        <v/>
      </c>
      <c r="AA1467" s="9"/>
      <c r="AB1467" s="123" t="str">
        <f t="shared" si="187"/>
        <v>Srikakulam II Town,'122/2026'</v>
      </c>
      <c r="AC1467" s="97" t="str">
        <f t="shared" ca="1" si="184"/>
        <v>45 to 60 Days</v>
      </c>
    </row>
    <row r="1468" spans="1:29" ht="25.5" customHeight="1" x14ac:dyDescent="0.25">
      <c r="A1468" s="96">
        <v>1467</v>
      </c>
      <c r="B1468" s="123" t="s">
        <v>68</v>
      </c>
      <c r="C1468" s="9" t="s">
        <v>6459</v>
      </c>
      <c r="D1468" s="63" t="s">
        <v>1027</v>
      </c>
      <c r="E1468" s="137">
        <v>46265</v>
      </c>
      <c r="F1468" s="63" t="str">
        <f t="shared" si="186"/>
        <v>Aug</v>
      </c>
      <c r="G1468" s="63">
        <f t="shared" si="185"/>
        <v>2026</v>
      </c>
      <c r="H1468" s="63" t="s">
        <v>48</v>
      </c>
      <c r="I1468" s="9" t="str">
        <f>_xlfn.XLOOKUP(H1468,[1]Heads!A:A,[1]Heads!B:B)</f>
        <v>Property Offences</v>
      </c>
      <c r="J1468" s="9" t="str">
        <f>_xlfn.XLOOKUP(I1468,[1]Heads!B:B,[1]Heads!C:C)</f>
        <v>IPC</v>
      </c>
      <c r="K1468" s="75"/>
      <c r="L1468" s="9"/>
      <c r="M1468" s="75"/>
      <c r="N1468" s="96" t="s">
        <v>3196</v>
      </c>
      <c r="O1468" s="9"/>
      <c r="P1468" s="75"/>
      <c r="Q1468" s="9"/>
      <c r="R1468" s="104" t="s">
        <v>112</v>
      </c>
      <c r="S1468" s="104" t="s">
        <v>141</v>
      </c>
      <c r="T1468" s="98"/>
      <c r="U1468" s="9" t="s">
        <v>6460</v>
      </c>
      <c r="V1468" s="9" t="s">
        <v>34</v>
      </c>
      <c r="W1468" s="9">
        <f t="shared" ca="1" si="176"/>
        <v>46</v>
      </c>
      <c r="X1468" s="9" t="str">
        <f t="shared" ca="1" si="177"/>
        <v>45 to 60 Days</v>
      </c>
      <c r="Y1468" s="9" t="str">
        <f t="shared" ca="1" si="182"/>
        <v/>
      </c>
      <c r="Z1468" s="9" t="str">
        <f t="shared" ca="1" si="183"/>
        <v/>
      </c>
      <c r="AA1468" s="9"/>
      <c r="AB1468" s="123" t="str">
        <f t="shared" si="187"/>
        <v>Kasibugga,'293/2026'</v>
      </c>
      <c r="AC1468" s="97" t="str">
        <f t="shared" ca="1" si="184"/>
        <v>45 to 60 Days</v>
      </c>
    </row>
    <row r="1469" spans="1:29" ht="25.5" customHeight="1" x14ac:dyDescent="0.25">
      <c r="A1469" s="96">
        <v>1468</v>
      </c>
      <c r="B1469" s="123" t="s">
        <v>89</v>
      </c>
      <c r="C1469" s="9" t="s">
        <v>3906</v>
      </c>
      <c r="D1469" s="63" t="s">
        <v>980</v>
      </c>
      <c r="E1469" s="137">
        <v>46265</v>
      </c>
      <c r="F1469" s="63" t="str">
        <f t="shared" si="186"/>
        <v>Aug</v>
      </c>
      <c r="G1469" s="63">
        <f t="shared" si="185"/>
        <v>2026</v>
      </c>
      <c r="H1469" s="63" t="s">
        <v>77</v>
      </c>
      <c r="I1469" s="9" t="str">
        <f>_xlfn.XLOOKUP(H1469,[1]Heads!A:A,[1]Heads!B:B)</f>
        <v>Road Accidents</v>
      </c>
      <c r="J1469" s="9" t="str">
        <f>_xlfn.XLOOKUP(I1469,[1]Heads!B:B,[1]Heads!C:C)</f>
        <v>IPC</v>
      </c>
      <c r="K1469" s="75"/>
      <c r="L1469" s="9"/>
      <c r="M1469" s="75"/>
      <c r="N1469" s="96" t="s">
        <v>3196</v>
      </c>
      <c r="O1469" s="9"/>
      <c r="P1469" s="75"/>
      <c r="Q1469" s="9"/>
      <c r="R1469" s="104" t="s">
        <v>175</v>
      </c>
      <c r="S1469" s="104" t="s">
        <v>141</v>
      </c>
      <c r="T1469" s="98"/>
      <c r="U1469" s="9" t="s">
        <v>6461</v>
      </c>
      <c r="V1469" s="9" t="s">
        <v>34</v>
      </c>
      <c r="W1469" s="9">
        <f t="shared" ca="1" si="176"/>
        <v>46</v>
      </c>
      <c r="X1469" s="9" t="str">
        <f t="shared" ca="1" si="177"/>
        <v>45 to 60 Days</v>
      </c>
      <c r="Y1469" s="9" t="str">
        <f t="shared" ref="Y1469:Y1501" ca="1" si="188">IF(T1469&lt;&gt;"",DATEDIF(T1469,TODAY(),"D"),"")</f>
        <v/>
      </c>
      <c r="Z1469" s="9" t="str">
        <f t="shared" ref="Z1469:Z1501" ca="1" si="189">IF(Y1469&lt;&gt;"",IF(Y1469&gt;365,"Above 1 Year",IF(AND(Y1469&lt;=365,Y1469&gt;180),"Above 6 Months",IF(AND(Y1469&lt;=180,Y1469&gt;90),"Above 3 Months",IF(AND(Y1469&lt;=90,Y1469&gt;60),"Above 60 Days",IF(AND(Y1469&lt;=60,Y1469&gt;45),"45 to 60 Days","Below 45 Days"))))),"")</f>
        <v/>
      </c>
      <c r="AA1469" s="9"/>
      <c r="AB1469" s="123" t="str">
        <f t="shared" si="187"/>
        <v>Kotabommali,'158/2026'</v>
      </c>
      <c r="AC1469" s="97" t="str">
        <f t="shared" ca="1" si="184"/>
        <v>45 to 60 Days</v>
      </c>
    </row>
    <row r="1470" spans="1:29" ht="25.5" customHeight="1" x14ac:dyDescent="0.25">
      <c r="A1470" s="96">
        <v>1469</v>
      </c>
      <c r="B1470" s="123" t="s">
        <v>68</v>
      </c>
      <c r="C1470" s="9" t="s">
        <v>6463</v>
      </c>
      <c r="D1470" s="63" t="s">
        <v>980</v>
      </c>
      <c r="E1470" s="137">
        <v>46265</v>
      </c>
      <c r="F1470" s="63" t="str">
        <f t="shared" si="186"/>
        <v>Aug</v>
      </c>
      <c r="G1470" s="63">
        <f t="shared" si="185"/>
        <v>2026</v>
      </c>
      <c r="H1470" s="63" t="s">
        <v>77</v>
      </c>
      <c r="I1470" s="9" t="str">
        <f>_xlfn.XLOOKUP(H1470,[1]Heads!A:A,[1]Heads!B:B)</f>
        <v>Road Accidents</v>
      </c>
      <c r="J1470" s="9" t="str">
        <f>_xlfn.XLOOKUP(I1470,[1]Heads!B:B,[1]Heads!C:C)</f>
        <v>IPC</v>
      </c>
      <c r="K1470" s="75"/>
      <c r="L1470" s="9"/>
      <c r="M1470" s="75"/>
      <c r="N1470" s="96" t="s">
        <v>3196</v>
      </c>
      <c r="O1470" s="9"/>
      <c r="P1470" s="75"/>
      <c r="Q1470" s="9"/>
      <c r="R1470" s="104" t="s">
        <v>168</v>
      </c>
      <c r="S1470" s="104" t="s">
        <v>50</v>
      </c>
      <c r="T1470" s="98"/>
      <c r="U1470" s="9" t="s">
        <v>6464</v>
      </c>
      <c r="V1470" s="9" t="s">
        <v>34</v>
      </c>
      <c r="W1470" s="9">
        <f t="shared" ca="1" si="176"/>
        <v>46</v>
      </c>
      <c r="X1470" s="9" t="str">
        <f t="shared" ca="1" si="177"/>
        <v>45 to 60 Days</v>
      </c>
      <c r="Y1470" s="9" t="str">
        <f t="shared" ca="1" si="188"/>
        <v/>
      </c>
      <c r="Z1470" s="9" t="str">
        <f t="shared" ca="1" si="189"/>
        <v/>
      </c>
      <c r="AA1470" s="9"/>
      <c r="AB1470" s="123" t="str">
        <f t="shared" si="187"/>
        <v>Kasibugga,'296/2026'</v>
      </c>
      <c r="AC1470" s="97" t="str">
        <f t="shared" ref="AC1470:AC1502" ca="1" si="190">IF(S1470="SC/PRC/CC No. Awaited","",X1470)</f>
        <v>45 to 60 Days</v>
      </c>
    </row>
    <row r="1471" spans="1:29" ht="25.5" customHeight="1" x14ac:dyDescent="0.25">
      <c r="A1471" s="96">
        <v>1470</v>
      </c>
      <c r="B1471" s="123" t="s">
        <v>89</v>
      </c>
      <c r="C1471" s="9" t="s">
        <v>3924</v>
      </c>
      <c r="D1471" s="63" t="s">
        <v>707</v>
      </c>
      <c r="E1471" s="137">
        <v>46265</v>
      </c>
      <c r="F1471" s="63" t="str">
        <f t="shared" si="186"/>
        <v>Aug</v>
      </c>
      <c r="G1471" s="63">
        <f t="shared" si="185"/>
        <v>2026</v>
      </c>
      <c r="H1471" s="63" t="s">
        <v>71</v>
      </c>
      <c r="I1471" s="9" t="str">
        <f>_xlfn.XLOOKUP(H1471,[1]Heads!A:A,[1]Heads!B:B)</f>
        <v>Road Accidents</v>
      </c>
      <c r="J1471" s="9" t="str">
        <f>_xlfn.XLOOKUP(I1471,[1]Heads!B:B,[1]Heads!C:C)</f>
        <v>IPC</v>
      </c>
      <c r="K1471" s="75"/>
      <c r="L1471" s="9"/>
      <c r="M1471" s="75"/>
      <c r="N1471" s="96" t="s">
        <v>3196</v>
      </c>
      <c r="O1471" s="9"/>
      <c r="P1471" s="75"/>
      <c r="Q1471" s="9"/>
      <c r="R1471" s="104" t="s">
        <v>169</v>
      </c>
      <c r="S1471" s="104" t="s">
        <v>141</v>
      </c>
      <c r="T1471" s="98"/>
      <c r="U1471" s="9" t="s">
        <v>6465</v>
      </c>
      <c r="V1471" s="9" t="s">
        <v>34</v>
      </c>
      <c r="W1471" s="9">
        <f t="shared" ca="1" si="176"/>
        <v>46</v>
      </c>
      <c r="X1471" s="9" t="str">
        <f t="shared" ca="1" si="177"/>
        <v>45 to 60 Days</v>
      </c>
      <c r="Y1471" s="9" t="str">
        <f t="shared" ca="1" si="188"/>
        <v/>
      </c>
      <c r="Z1471" s="9" t="str">
        <f t="shared" ca="1" si="189"/>
        <v/>
      </c>
      <c r="AA1471" s="9"/>
      <c r="AB1471" s="123" t="str">
        <f t="shared" si="187"/>
        <v>Kotabommali,'159/2026'</v>
      </c>
      <c r="AC1471" s="97" t="str">
        <f t="shared" ca="1" si="190"/>
        <v>45 to 60 Days</v>
      </c>
    </row>
    <row r="1472" spans="1:29" ht="25.5" customHeight="1" x14ac:dyDescent="0.25">
      <c r="A1472" s="96">
        <v>1471</v>
      </c>
      <c r="B1472" s="123" t="s">
        <v>114</v>
      </c>
      <c r="C1472" s="9" t="s">
        <v>3751</v>
      </c>
      <c r="D1472" s="63" t="s">
        <v>1315</v>
      </c>
      <c r="E1472" s="137">
        <v>46266</v>
      </c>
      <c r="F1472" s="63" t="str">
        <f t="shared" si="186"/>
        <v>Sep</v>
      </c>
      <c r="G1472" s="63">
        <f t="shared" si="185"/>
        <v>2026</v>
      </c>
      <c r="H1472" s="63" t="s">
        <v>70</v>
      </c>
      <c r="I1472" s="9" t="str">
        <f>_xlfn.XLOOKUP(H1472,[1]Heads!A:A,[1]Heads!B:B)</f>
        <v>174 CrPC</v>
      </c>
      <c r="J1472" s="9" t="str">
        <f>_xlfn.XLOOKUP(I1472,[1]Heads!B:B,[1]Heads!C:C)</f>
        <v>174 CrPC</v>
      </c>
      <c r="K1472" s="75"/>
      <c r="L1472" s="9"/>
      <c r="M1472" s="75"/>
      <c r="N1472" s="96" t="s">
        <v>3196</v>
      </c>
      <c r="O1472" s="9"/>
      <c r="P1472" s="75"/>
      <c r="Q1472" s="9"/>
      <c r="R1472" s="104" t="s">
        <v>173</v>
      </c>
      <c r="S1472" s="104" t="s">
        <v>173</v>
      </c>
      <c r="T1472" s="98">
        <v>46272</v>
      </c>
      <c r="U1472" s="9" t="s">
        <v>6466</v>
      </c>
      <c r="V1472" s="9" t="s">
        <v>34</v>
      </c>
      <c r="W1472" s="9">
        <f t="shared" ca="1" si="176"/>
        <v>45</v>
      </c>
      <c r="X1472" s="9" t="str">
        <f t="shared" ca="1" si="177"/>
        <v>Below 45 Days</v>
      </c>
      <c r="Y1472" s="9">
        <f t="shared" ca="1" si="188"/>
        <v>39</v>
      </c>
      <c r="Z1472" s="9" t="str">
        <f t="shared" ca="1" si="189"/>
        <v>Below 45 Days</v>
      </c>
      <c r="AA1472" s="9"/>
      <c r="AB1472" s="123" t="str">
        <f t="shared" si="187"/>
        <v>Mandasa,'143/2026'</v>
      </c>
      <c r="AC1472" s="97" t="str">
        <f t="shared" ca="1" si="190"/>
        <v>Below 45 Days</v>
      </c>
    </row>
    <row r="1473" spans="1:29" ht="25.5" customHeight="1" x14ac:dyDescent="0.25">
      <c r="A1473" s="96">
        <v>1472</v>
      </c>
      <c r="B1473" s="123" t="s">
        <v>73</v>
      </c>
      <c r="C1473" s="9" t="s">
        <v>3198</v>
      </c>
      <c r="D1473" s="63" t="s">
        <v>1377</v>
      </c>
      <c r="E1473" s="137">
        <v>46266</v>
      </c>
      <c r="F1473" s="63" t="str">
        <f t="shared" si="186"/>
        <v>Sep</v>
      </c>
      <c r="G1473" s="63">
        <f t="shared" si="185"/>
        <v>2026</v>
      </c>
      <c r="H1473" s="63" t="s">
        <v>75</v>
      </c>
      <c r="I1473" s="9" t="str">
        <f>_xlfn.XLOOKUP(H1473,[1]Heads!A:A,[1]Heads!B:B)</f>
        <v>Bodily Offiences</v>
      </c>
      <c r="J1473" s="9" t="str">
        <f>_xlfn.XLOOKUP(I1473,[1]Heads!B:B,[1]Heads!C:C)</f>
        <v>IPC</v>
      </c>
      <c r="K1473" s="75"/>
      <c r="L1473" s="9"/>
      <c r="M1473" s="75"/>
      <c r="N1473" s="96" t="s">
        <v>3196</v>
      </c>
      <c r="O1473" s="9"/>
      <c r="P1473" s="75"/>
      <c r="Q1473" s="9"/>
      <c r="R1473" s="104" t="s">
        <v>169</v>
      </c>
      <c r="S1473" s="104" t="s">
        <v>141</v>
      </c>
      <c r="T1473" s="98"/>
      <c r="U1473" s="9" t="s">
        <v>6468</v>
      </c>
      <c r="V1473" s="9" t="s">
        <v>34</v>
      </c>
      <c r="W1473" s="9">
        <f t="shared" ca="1" si="176"/>
        <v>45</v>
      </c>
      <c r="X1473" s="9" t="str">
        <f t="shared" ca="1" si="177"/>
        <v>Below 45 Days</v>
      </c>
      <c r="Y1473" s="9" t="str">
        <f t="shared" ca="1" si="188"/>
        <v/>
      </c>
      <c r="Z1473" s="9" t="str">
        <f t="shared" ca="1" si="189"/>
        <v/>
      </c>
      <c r="AA1473" s="9"/>
      <c r="AB1473" s="123" t="str">
        <f t="shared" si="187"/>
        <v>Kothuru,'99/2026'</v>
      </c>
      <c r="AC1473" s="97" t="str">
        <f t="shared" ca="1" si="190"/>
        <v>Below 45 Days</v>
      </c>
    </row>
    <row r="1474" spans="1:29" ht="25.5" customHeight="1" x14ac:dyDescent="0.25">
      <c r="A1474" s="96">
        <v>1473</v>
      </c>
      <c r="B1474" s="123" t="s">
        <v>68</v>
      </c>
      <c r="C1474" s="9" t="s">
        <v>6471</v>
      </c>
      <c r="D1474" s="63" t="s">
        <v>6472</v>
      </c>
      <c r="E1474" s="137">
        <v>46266</v>
      </c>
      <c r="F1474" s="63" t="str">
        <f t="shared" si="186"/>
        <v>Sep</v>
      </c>
      <c r="G1474" s="63">
        <f t="shared" si="185"/>
        <v>2026</v>
      </c>
      <c r="H1474" s="63" t="s">
        <v>116</v>
      </c>
      <c r="I1474" s="9" t="str">
        <f>_xlfn.XLOOKUP(H1474,[1]Heads!A:A,[1]Heads!B:B)</f>
        <v>NDPS</v>
      </c>
      <c r="J1474" s="9" t="str">
        <f>_xlfn.XLOOKUP(I1474,[1]Heads!B:B,[1]Heads!C:C)</f>
        <v>NDPS</v>
      </c>
      <c r="K1474" s="75"/>
      <c r="L1474" s="9"/>
      <c r="M1474" s="75"/>
      <c r="N1474" s="96" t="s">
        <v>3196</v>
      </c>
      <c r="O1474" s="9"/>
      <c r="P1474" s="75"/>
      <c r="Q1474" s="9"/>
      <c r="R1474" s="104" t="s">
        <v>50</v>
      </c>
      <c r="S1474" s="104" t="s">
        <v>50</v>
      </c>
      <c r="T1474" s="98"/>
      <c r="U1474" s="9" t="s">
        <v>6473</v>
      </c>
      <c r="V1474" s="9" t="s">
        <v>34</v>
      </c>
      <c r="W1474" s="9">
        <f t="shared" ref="W1474:W1537" ca="1" si="191">IF(N1474="UI",DATEDIF(E1474,TODAY(),"D"),"")</f>
        <v>45</v>
      </c>
      <c r="X1474" s="9" t="str">
        <f t="shared" ref="X1474:X1537" ca="1" si="192">IF(N1474="UI",IF(W1474&gt;365,"Above 1 Year",IF(AND(W1474&lt;=365,W1474&gt;180),"Above 6 Months",IF(AND(W1474&lt;=180,W1474&gt;90),"Above 3 Months",IF(AND(W1474&lt;=90,W1474&gt;60),"Above 60 Days",IF(AND(W1474&lt;=60,W1474&gt;45),"45 to 60 Days","Below 45 Days"))))),"")</f>
        <v>Below 45 Days</v>
      </c>
      <c r="Y1474" s="9" t="str">
        <f t="shared" ca="1" si="188"/>
        <v/>
      </c>
      <c r="Z1474" s="9" t="str">
        <f t="shared" ca="1" si="189"/>
        <v/>
      </c>
      <c r="AA1474" s="9"/>
      <c r="AB1474" s="123" t="str">
        <f t="shared" si="187"/>
        <v>Kasibugga,'300/2026'</v>
      </c>
      <c r="AC1474" s="97" t="str">
        <f t="shared" ca="1" si="190"/>
        <v>Below 45 Days</v>
      </c>
    </row>
    <row r="1475" spans="1:29" ht="25.5" customHeight="1" x14ac:dyDescent="0.25">
      <c r="A1475" s="96">
        <v>1474</v>
      </c>
      <c r="B1475" s="123" t="s">
        <v>79</v>
      </c>
      <c r="C1475" s="9" t="s">
        <v>3415</v>
      </c>
      <c r="D1475" s="63" t="s">
        <v>6474</v>
      </c>
      <c r="E1475" s="137">
        <v>46266</v>
      </c>
      <c r="F1475" s="63" t="str">
        <f t="shared" si="186"/>
        <v>Sep</v>
      </c>
      <c r="G1475" s="63">
        <f t="shared" si="185"/>
        <v>2026</v>
      </c>
      <c r="H1475" s="63" t="s">
        <v>39</v>
      </c>
      <c r="I1475" s="9" t="str">
        <f>_xlfn.XLOOKUP(H1475,[1]Heads!A:A,[1]Heads!B:B)</f>
        <v>Other IPC</v>
      </c>
      <c r="J1475" s="9" t="str">
        <f>_xlfn.XLOOKUP(I1475,[1]Heads!B:B,[1]Heads!C:C)</f>
        <v>IPC</v>
      </c>
      <c r="K1475" s="75"/>
      <c r="L1475" s="9"/>
      <c r="M1475" s="75"/>
      <c r="N1475" s="96" t="s">
        <v>3196</v>
      </c>
      <c r="O1475" s="9"/>
      <c r="P1475" s="75"/>
      <c r="Q1475" s="9"/>
      <c r="R1475" s="104" t="s">
        <v>177</v>
      </c>
      <c r="S1475" s="104" t="s">
        <v>40</v>
      </c>
      <c r="T1475" s="98"/>
      <c r="U1475" s="9" t="s">
        <v>6475</v>
      </c>
      <c r="V1475" s="9" t="s">
        <v>34</v>
      </c>
      <c r="W1475" s="9">
        <f t="shared" ca="1" si="191"/>
        <v>45</v>
      </c>
      <c r="X1475" s="9" t="str">
        <f t="shared" ca="1" si="192"/>
        <v>Below 45 Days</v>
      </c>
      <c r="Y1475" s="9" t="str">
        <f t="shared" ca="1" si="188"/>
        <v/>
      </c>
      <c r="Z1475" s="9" t="str">
        <f t="shared" ca="1" si="189"/>
        <v/>
      </c>
      <c r="AA1475" s="9"/>
      <c r="AB1475" s="123" t="str">
        <f t="shared" si="187"/>
        <v>Polaki,'117/2026'</v>
      </c>
      <c r="AC1475" s="97" t="str">
        <f t="shared" ca="1" si="190"/>
        <v>Below 45 Days</v>
      </c>
    </row>
    <row r="1476" spans="1:29" ht="25.5" customHeight="1" x14ac:dyDescent="0.25">
      <c r="A1476" s="96">
        <v>1475</v>
      </c>
      <c r="B1476" s="123" t="s">
        <v>28</v>
      </c>
      <c r="C1476" s="9" t="s">
        <v>3482</v>
      </c>
      <c r="D1476" s="63" t="s">
        <v>227</v>
      </c>
      <c r="E1476" s="137">
        <v>46266</v>
      </c>
      <c r="F1476" s="63" t="str">
        <f t="shared" si="186"/>
        <v>Sep</v>
      </c>
      <c r="G1476" s="63">
        <f t="shared" si="185"/>
        <v>2026</v>
      </c>
      <c r="H1476" s="63" t="s">
        <v>59</v>
      </c>
      <c r="I1476" s="9" t="str">
        <f>_xlfn.XLOOKUP(H1476,[1]Heads!A:A,[1]Heads!B:B)</f>
        <v>Missing Cases</v>
      </c>
      <c r="J1476" s="9" t="str">
        <f>_xlfn.XLOOKUP(I1476,[1]Heads!B:B,[1]Heads!C:C)</f>
        <v>Missing</v>
      </c>
      <c r="K1476" s="75"/>
      <c r="L1476" s="9"/>
      <c r="M1476" s="75"/>
      <c r="N1476" s="96" t="s">
        <v>3196</v>
      </c>
      <c r="O1476" s="9"/>
      <c r="P1476" s="75"/>
      <c r="Q1476" s="9"/>
      <c r="R1476" s="104" t="s">
        <v>142</v>
      </c>
      <c r="S1476" s="104" t="s">
        <v>142</v>
      </c>
      <c r="T1476" s="98"/>
      <c r="U1476" s="9" t="s">
        <v>6476</v>
      </c>
      <c r="V1476" s="9" t="s">
        <v>34</v>
      </c>
      <c r="W1476" s="9">
        <f t="shared" ca="1" si="191"/>
        <v>45</v>
      </c>
      <c r="X1476" s="9" t="str">
        <f t="shared" ca="1" si="192"/>
        <v>Below 45 Days</v>
      </c>
      <c r="Y1476" s="9" t="str">
        <f t="shared" ca="1" si="188"/>
        <v/>
      </c>
      <c r="Z1476" s="9" t="str">
        <f t="shared" ca="1" si="189"/>
        <v/>
      </c>
      <c r="AA1476" s="9"/>
      <c r="AB1476" s="123" t="str">
        <f t="shared" si="187"/>
        <v>Srikakulam II Town,'123/2026'</v>
      </c>
      <c r="AC1476" s="97" t="str">
        <f t="shared" ca="1" si="190"/>
        <v>Below 45 Days</v>
      </c>
    </row>
    <row r="1477" spans="1:29" ht="25.5" customHeight="1" x14ac:dyDescent="0.25">
      <c r="A1477" s="96">
        <v>1476</v>
      </c>
      <c r="B1477" s="123" t="s">
        <v>55</v>
      </c>
      <c r="C1477" s="9" t="s">
        <v>3114</v>
      </c>
      <c r="D1477" s="63" t="s">
        <v>1405</v>
      </c>
      <c r="E1477" s="137">
        <v>46266</v>
      </c>
      <c r="F1477" s="63" t="str">
        <f t="shared" si="186"/>
        <v>Sep</v>
      </c>
      <c r="G1477" s="63">
        <f t="shared" ref="G1477:G1509" si="193">YEAR(E1477)</f>
        <v>2026</v>
      </c>
      <c r="H1477" s="63" t="s">
        <v>71</v>
      </c>
      <c r="I1477" s="9" t="str">
        <f>_xlfn.XLOOKUP(H1477,[1]Heads!A:A,[1]Heads!B:B)</f>
        <v>Road Accidents</v>
      </c>
      <c r="J1477" s="9" t="str">
        <f>_xlfn.XLOOKUP(I1477,[1]Heads!B:B,[1]Heads!C:C)</f>
        <v>IPC</v>
      </c>
      <c r="K1477" s="75"/>
      <c r="L1477" s="9"/>
      <c r="M1477" s="75"/>
      <c r="N1477" s="96" t="s">
        <v>3196</v>
      </c>
      <c r="O1477" s="9"/>
      <c r="P1477" s="75"/>
      <c r="Q1477" s="9"/>
      <c r="R1477" s="104" t="s">
        <v>169</v>
      </c>
      <c r="S1477" s="104" t="s">
        <v>141</v>
      </c>
      <c r="T1477" s="98"/>
      <c r="U1477" s="9" t="s">
        <v>6477</v>
      </c>
      <c r="V1477" s="9" t="s">
        <v>34</v>
      </c>
      <c r="W1477" s="9">
        <f t="shared" ca="1" si="191"/>
        <v>45</v>
      </c>
      <c r="X1477" s="9" t="str">
        <f t="shared" ca="1" si="192"/>
        <v>Below 45 Days</v>
      </c>
      <c r="Y1477" s="9" t="str">
        <f t="shared" ca="1" si="188"/>
        <v/>
      </c>
      <c r="Z1477" s="9" t="str">
        <f t="shared" ca="1" si="189"/>
        <v/>
      </c>
      <c r="AA1477" s="9"/>
      <c r="AB1477" s="123" t="str">
        <f t="shared" si="187"/>
        <v>Hiramandalam,'71/2026'</v>
      </c>
      <c r="AC1477" s="97" t="str">
        <f t="shared" ca="1" si="190"/>
        <v>Below 45 Days</v>
      </c>
    </row>
    <row r="1478" spans="1:29" ht="25.5" customHeight="1" x14ac:dyDescent="0.25">
      <c r="A1478" s="96">
        <v>1477</v>
      </c>
      <c r="B1478" s="123" t="s">
        <v>109</v>
      </c>
      <c r="C1478" s="9" t="s">
        <v>3042</v>
      </c>
      <c r="D1478" s="63" t="s">
        <v>980</v>
      </c>
      <c r="E1478" s="137">
        <v>46266</v>
      </c>
      <c r="F1478" s="63" t="str">
        <f t="shared" si="186"/>
        <v>Sep</v>
      </c>
      <c r="G1478" s="63">
        <f t="shared" si="193"/>
        <v>2026</v>
      </c>
      <c r="H1478" s="63" t="s">
        <v>77</v>
      </c>
      <c r="I1478" s="9" t="str">
        <f>_xlfn.XLOOKUP(H1478,[1]Heads!A:A,[1]Heads!B:B)</f>
        <v>Road Accidents</v>
      </c>
      <c r="J1478" s="9" t="str">
        <f>_xlfn.XLOOKUP(I1478,[1]Heads!B:B,[1]Heads!C:C)</f>
        <v>IPC</v>
      </c>
      <c r="K1478" s="75"/>
      <c r="L1478" s="9"/>
      <c r="M1478" s="75"/>
      <c r="N1478" s="96" t="s">
        <v>3196</v>
      </c>
      <c r="O1478" s="9"/>
      <c r="P1478" s="75"/>
      <c r="Q1478" s="9"/>
      <c r="R1478" s="104" t="s">
        <v>141</v>
      </c>
      <c r="S1478" s="104" t="s">
        <v>141</v>
      </c>
      <c r="T1478" s="98"/>
      <c r="U1478" s="9" t="s">
        <v>6479</v>
      </c>
      <c r="V1478" s="9" t="s">
        <v>34</v>
      </c>
      <c r="W1478" s="9">
        <f t="shared" ca="1" si="191"/>
        <v>45</v>
      </c>
      <c r="X1478" s="9" t="str">
        <f t="shared" ca="1" si="192"/>
        <v>Below 45 Days</v>
      </c>
      <c r="Y1478" s="9" t="str">
        <f t="shared" ca="1" si="188"/>
        <v/>
      </c>
      <c r="Z1478" s="9" t="str">
        <f t="shared" ca="1" si="189"/>
        <v/>
      </c>
      <c r="AA1478" s="9"/>
      <c r="AB1478" s="123" t="str">
        <f t="shared" si="187"/>
        <v>Burja,'54/2026'</v>
      </c>
      <c r="AC1478" s="97" t="str">
        <f t="shared" ca="1" si="190"/>
        <v>Below 45 Days</v>
      </c>
    </row>
    <row r="1479" spans="1:29" ht="25.5" customHeight="1" x14ac:dyDescent="0.25">
      <c r="A1479" s="96">
        <v>1478</v>
      </c>
      <c r="B1479" s="123" t="s">
        <v>68</v>
      </c>
      <c r="C1479" s="9" t="s">
        <v>6481</v>
      </c>
      <c r="D1479" s="63" t="s">
        <v>6482</v>
      </c>
      <c r="E1479" s="137">
        <v>46266</v>
      </c>
      <c r="F1479" s="63" t="str">
        <f t="shared" si="186"/>
        <v>Sep</v>
      </c>
      <c r="G1479" s="63">
        <f t="shared" si="193"/>
        <v>2026</v>
      </c>
      <c r="H1479" s="63" t="s">
        <v>111</v>
      </c>
      <c r="I1479" s="9" t="str">
        <f>_xlfn.XLOOKUP(H1479,[1]Heads!A:A,[1]Heads!B:B)</f>
        <v>SC-ST Cases</v>
      </c>
      <c r="J1479" s="9" t="str">
        <f>_xlfn.XLOOKUP(I1479,[1]Heads!B:B,[1]Heads!C:C)</f>
        <v>IPC</v>
      </c>
      <c r="K1479" s="75"/>
      <c r="L1479" s="9"/>
      <c r="M1479" s="75"/>
      <c r="N1479" s="96" t="s">
        <v>3196</v>
      </c>
      <c r="O1479" s="9"/>
      <c r="P1479" s="75"/>
      <c r="Q1479" s="9"/>
      <c r="R1479" s="104" t="s">
        <v>176</v>
      </c>
      <c r="S1479" s="104" t="s">
        <v>177</v>
      </c>
      <c r="T1479" s="98">
        <v>46267</v>
      </c>
      <c r="U1479" s="9" t="s">
        <v>6483</v>
      </c>
      <c r="V1479" s="9" t="s">
        <v>34</v>
      </c>
      <c r="W1479" s="9">
        <f t="shared" ca="1" si="191"/>
        <v>45</v>
      </c>
      <c r="X1479" s="9" t="str">
        <f t="shared" ca="1" si="192"/>
        <v>Below 45 Days</v>
      </c>
      <c r="Y1479" s="9">
        <f t="shared" ca="1" si="188"/>
        <v>44</v>
      </c>
      <c r="Z1479" s="9" t="str">
        <f t="shared" ca="1" si="189"/>
        <v>Below 45 Days</v>
      </c>
      <c r="AA1479" s="9"/>
      <c r="AB1479" s="123" t="str">
        <f t="shared" si="187"/>
        <v>Kasibugga,'301/2026'</v>
      </c>
      <c r="AC1479" s="97" t="str">
        <f t="shared" ca="1" si="190"/>
        <v>Below 45 Days</v>
      </c>
    </row>
    <row r="1480" spans="1:29" ht="25.5" customHeight="1" x14ac:dyDescent="0.25">
      <c r="A1480" s="96">
        <v>1479</v>
      </c>
      <c r="B1480" s="123" t="s">
        <v>84</v>
      </c>
      <c r="C1480" s="9" t="s">
        <v>3131</v>
      </c>
      <c r="D1480" s="63" t="s">
        <v>1027</v>
      </c>
      <c r="E1480" s="137">
        <v>46267</v>
      </c>
      <c r="F1480" s="63" t="str">
        <f t="shared" si="186"/>
        <v>Sep</v>
      </c>
      <c r="G1480" s="63">
        <f t="shared" si="193"/>
        <v>2026</v>
      </c>
      <c r="H1480" s="63" t="s">
        <v>48</v>
      </c>
      <c r="I1480" s="9" t="str">
        <f>_xlfn.XLOOKUP(H1480,[1]Heads!A:A,[1]Heads!B:B)</f>
        <v>Property Offences</v>
      </c>
      <c r="J1480" s="9" t="str">
        <f>_xlfn.XLOOKUP(I1480,[1]Heads!B:B,[1]Heads!C:C)</f>
        <v>IPC</v>
      </c>
      <c r="K1480" s="75"/>
      <c r="L1480" s="9"/>
      <c r="M1480" s="75"/>
      <c r="N1480" s="96" t="s">
        <v>3196</v>
      </c>
      <c r="O1480" s="9"/>
      <c r="P1480" s="75"/>
      <c r="Q1480" s="9"/>
      <c r="R1480" s="104" t="s">
        <v>112</v>
      </c>
      <c r="S1480" s="104" t="s">
        <v>112</v>
      </c>
      <c r="T1480" s="98"/>
      <c r="U1480" s="9" t="s">
        <v>6485</v>
      </c>
      <c r="V1480" s="9" t="s">
        <v>34</v>
      </c>
      <c r="W1480" s="9">
        <f t="shared" ca="1" si="191"/>
        <v>44</v>
      </c>
      <c r="X1480" s="9" t="str">
        <f t="shared" ca="1" si="192"/>
        <v>Below 45 Days</v>
      </c>
      <c r="Y1480" s="9" t="str">
        <f t="shared" ca="1" si="188"/>
        <v/>
      </c>
      <c r="Z1480" s="9" t="str">
        <f t="shared" ca="1" si="189"/>
        <v/>
      </c>
      <c r="AA1480" s="9"/>
      <c r="AB1480" s="123" t="str">
        <f t="shared" si="187"/>
        <v>Nandigam,'84/2026'</v>
      </c>
      <c r="AC1480" s="97" t="str">
        <f t="shared" ca="1" si="190"/>
        <v>Below 45 Days</v>
      </c>
    </row>
    <row r="1481" spans="1:29" ht="25.5" customHeight="1" x14ac:dyDescent="0.25">
      <c r="A1481" s="96">
        <v>1480</v>
      </c>
      <c r="B1481" s="123" t="s">
        <v>90</v>
      </c>
      <c r="C1481" s="9" t="s">
        <v>5557</v>
      </c>
      <c r="D1481" s="63" t="s">
        <v>6487</v>
      </c>
      <c r="E1481" s="137">
        <v>46267</v>
      </c>
      <c r="F1481" s="63" t="str">
        <f t="shared" si="186"/>
        <v>Sep</v>
      </c>
      <c r="G1481" s="63">
        <f t="shared" si="193"/>
        <v>2026</v>
      </c>
      <c r="H1481" s="63" t="s">
        <v>77</v>
      </c>
      <c r="I1481" s="9" t="str">
        <f>_xlfn.XLOOKUP(H1481,[1]Heads!A:A,[1]Heads!B:B)</f>
        <v>Road Accidents</v>
      </c>
      <c r="J1481" s="9" t="str">
        <f>_xlfn.XLOOKUP(I1481,[1]Heads!B:B,[1]Heads!C:C)</f>
        <v>IPC</v>
      </c>
      <c r="K1481" s="75"/>
      <c r="L1481" s="9"/>
      <c r="M1481" s="75"/>
      <c r="N1481" s="96" t="s">
        <v>3196</v>
      </c>
      <c r="O1481" s="9"/>
      <c r="P1481" s="75"/>
      <c r="Q1481" s="9"/>
      <c r="R1481" s="104" t="s">
        <v>168</v>
      </c>
      <c r="S1481" s="104" t="s">
        <v>175</v>
      </c>
      <c r="T1481" s="98"/>
      <c r="U1481" s="9" t="s">
        <v>6488</v>
      </c>
      <c r="V1481" s="9" t="s">
        <v>34</v>
      </c>
      <c r="W1481" s="9">
        <f t="shared" ca="1" si="191"/>
        <v>44</v>
      </c>
      <c r="X1481" s="9" t="str">
        <f t="shared" ca="1" si="192"/>
        <v>Below 45 Days</v>
      </c>
      <c r="Y1481" s="9" t="str">
        <f t="shared" ca="1" si="188"/>
        <v/>
      </c>
      <c r="Z1481" s="9" t="str">
        <f t="shared" ca="1" si="189"/>
        <v/>
      </c>
      <c r="AA1481" s="9"/>
      <c r="AB1481" s="123" t="str">
        <f t="shared" si="187"/>
        <v>J.R.Puram,'183/2026'</v>
      </c>
      <c r="AC1481" s="97" t="str">
        <f t="shared" ca="1" si="190"/>
        <v>Below 45 Days</v>
      </c>
    </row>
    <row r="1482" spans="1:29" ht="25.5" customHeight="1" x14ac:dyDescent="0.25">
      <c r="A1482" s="96">
        <v>1481</v>
      </c>
      <c r="B1482" s="123" t="s">
        <v>68</v>
      </c>
      <c r="C1482" s="9" t="s">
        <v>6492</v>
      </c>
      <c r="D1482" s="63" t="s">
        <v>1458</v>
      </c>
      <c r="E1482" s="137">
        <v>46267</v>
      </c>
      <c r="F1482" s="63" t="str">
        <f t="shared" si="186"/>
        <v>Sep</v>
      </c>
      <c r="G1482" s="63">
        <f t="shared" si="193"/>
        <v>2026</v>
      </c>
      <c r="H1482" s="63" t="s">
        <v>148</v>
      </c>
      <c r="I1482" s="9" t="str">
        <f>_xlfn.XLOOKUP(H1482,[1]Heads!A:A,[1]Heads!B:B)</f>
        <v>Other IPC</v>
      </c>
      <c r="J1482" s="9" t="str">
        <f>_xlfn.XLOOKUP(I1482,[1]Heads!B:B,[1]Heads!C:C)</f>
        <v>IPC</v>
      </c>
      <c r="K1482" s="75"/>
      <c r="L1482" s="9"/>
      <c r="M1482" s="75"/>
      <c r="N1482" s="96" t="s">
        <v>3196</v>
      </c>
      <c r="O1482" s="9"/>
      <c r="P1482" s="75"/>
      <c r="Q1482" s="9"/>
      <c r="R1482" s="104" t="s">
        <v>169</v>
      </c>
      <c r="S1482" s="104" t="s">
        <v>50</v>
      </c>
      <c r="T1482" s="98"/>
      <c r="U1482" s="9" t="s">
        <v>6493</v>
      </c>
      <c r="V1482" s="9" t="s">
        <v>34</v>
      </c>
      <c r="W1482" s="9">
        <f t="shared" ca="1" si="191"/>
        <v>44</v>
      </c>
      <c r="X1482" s="9" t="str">
        <f t="shared" ca="1" si="192"/>
        <v>Below 45 Days</v>
      </c>
      <c r="Y1482" s="9" t="str">
        <f t="shared" ca="1" si="188"/>
        <v/>
      </c>
      <c r="Z1482" s="9" t="str">
        <f t="shared" ca="1" si="189"/>
        <v/>
      </c>
      <c r="AA1482" s="9"/>
      <c r="AB1482" s="123" t="str">
        <f t="shared" si="187"/>
        <v>Kasibugga,'302/2026'</v>
      </c>
      <c r="AC1482" s="97" t="str">
        <f t="shared" ca="1" si="190"/>
        <v>Below 45 Days</v>
      </c>
    </row>
    <row r="1483" spans="1:29" ht="25.5" customHeight="1" x14ac:dyDescent="0.25">
      <c r="A1483" s="96">
        <v>1482</v>
      </c>
      <c r="B1483" s="123" t="s">
        <v>38</v>
      </c>
      <c r="C1483" s="9" t="s">
        <v>5593</v>
      </c>
      <c r="D1483" s="63" t="s">
        <v>6496</v>
      </c>
      <c r="E1483" s="137">
        <v>46267</v>
      </c>
      <c r="F1483" s="63" t="str">
        <f t="shared" si="186"/>
        <v>Sep</v>
      </c>
      <c r="G1483" s="63">
        <f t="shared" si="193"/>
        <v>2026</v>
      </c>
      <c r="H1483" s="63" t="s">
        <v>75</v>
      </c>
      <c r="I1483" s="9" t="str">
        <f>_xlfn.XLOOKUP(H1483,[1]Heads!A:A,[1]Heads!B:B)</f>
        <v>Bodily Offiences</v>
      </c>
      <c r="J1483" s="9" t="str">
        <f>_xlfn.XLOOKUP(I1483,[1]Heads!B:B,[1]Heads!C:C)</f>
        <v>IPC</v>
      </c>
      <c r="K1483" s="75"/>
      <c r="L1483" s="9"/>
      <c r="M1483" s="75"/>
      <c r="N1483" s="96" t="s">
        <v>3196</v>
      </c>
      <c r="O1483" s="9"/>
      <c r="P1483" s="75"/>
      <c r="Q1483" s="9"/>
      <c r="R1483" s="104" t="s">
        <v>169</v>
      </c>
      <c r="S1483" s="104" t="s">
        <v>141</v>
      </c>
      <c r="T1483" s="98"/>
      <c r="U1483" s="9" t="s">
        <v>6497</v>
      </c>
      <c r="V1483" s="9" t="s">
        <v>34</v>
      </c>
      <c r="W1483" s="9">
        <f t="shared" ca="1" si="191"/>
        <v>44</v>
      </c>
      <c r="X1483" s="9" t="str">
        <f t="shared" ca="1" si="192"/>
        <v>Below 45 Days</v>
      </c>
      <c r="Y1483" s="9" t="str">
        <f t="shared" ca="1" si="188"/>
        <v/>
      </c>
      <c r="Z1483" s="9" t="str">
        <f t="shared" ca="1" si="189"/>
        <v/>
      </c>
      <c r="AA1483" s="9"/>
      <c r="AB1483" s="123" t="str">
        <f t="shared" si="187"/>
        <v>Etcherla,'191/2026'</v>
      </c>
      <c r="AC1483" s="97" t="str">
        <f t="shared" ca="1" si="190"/>
        <v>Below 45 Days</v>
      </c>
    </row>
    <row r="1484" spans="1:29" ht="25.5" customHeight="1" x14ac:dyDescent="0.25">
      <c r="A1484" s="96">
        <v>1483</v>
      </c>
      <c r="B1484" s="123" t="s">
        <v>65</v>
      </c>
      <c r="C1484" s="9" t="s">
        <v>3415</v>
      </c>
      <c r="D1484" s="63" t="s">
        <v>845</v>
      </c>
      <c r="E1484" s="137">
        <v>46267</v>
      </c>
      <c r="F1484" s="63" t="str">
        <f t="shared" si="186"/>
        <v>Sep</v>
      </c>
      <c r="G1484" s="63">
        <f t="shared" si="193"/>
        <v>2026</v>
      </c>
      <c r="H1484" s="63" t="s">
        <v>116</v>
      </c>
      <c r="I1484" s="9" t="str">
        <f>_xlfn.XLOOKUP(H1484,[1]Heads!A:A,[1]Heads!B:B)</f>
        <v>NDPS</v>
      </c>
      <c r="J1484" s="9" t="str">
        <f>_xlfn.XLOOKUP(I1484,[1]Heads!B:B,[1]Heads!C:C)</f>
        <v>NDPS</v>
      </c>
      <c r="K1484" s="75"/>
      <c r="L1484" s="9"/>
      <c r="M1484" s="75"/>
      <c r="N1484" s="96" t="s">
        <v>3196</v>
      </c>
      <c r="O1484" s="9"/>
      <c r="P1484" s="75"/>
      <c r="Q1484" s="9"/>
      <c r="R1484" s="104" t="s">
        <v>50</v>
      </c>
      <c r="S1484" s="104" t="s">
        <v>50</v>
      </c>
      <c r="T1484" s="98"/>
      <c r="U1484" s="9" t="s">
        <v>6498</v>
      </c>
      <c r="V1484" s="9" t="s">
        <v>34</v>
      </c>
      <c r="W1484" s="9">
        <f t="shared" ca="1" si="191"/>
        <v>44</v>
      </c>
      <c r="X1484" s="9" t="str">
        <f t="shared" ca="1" si="192"/>
        <v>Below 45 Days</v>
      </c>
      <c r="Y1484" s="9" t="str">
        <f t="shared" ca="1" si="188"/>
        <v/>
      </c>
      <c r="Z1484" s="9" t="str">
        <f t="shared" ca="1" si="189"/>
        <v/>
      </c>
      <c r="AA1484" s="9"/>
      <c r="AB1484" s="123" t="str">
        <f t="shared" si="187"/>
        <v>Itchapuram Town,'117/2026'</v>
      </c>
      <c r="AC1484" s="97" t="str">
        <f t="shared" ca="1" si="190"/>
        <v>Below 45 Days</v>
      </c>
    </row>
    <row r="1485" spans="1:29" ht="25.5" customHeight="1" x14ac:dyDescent="0.25">
      <c r="A1485" s="96">
        <v>1484</v>
      </c>
      <c r="B1485" s="123" t="s">
        <v>38</v>
      </c>
      <c r="C1485" s="9" t="s">
        <v>5583</v>
      </c>
      <c r="D1485" s="63" t="s">
        <v>1315</v>
      </c>
      <c r="E1485" s="137">
        <v>46267</v>
      </c>
      <c r="F1485" s="63" t="str">
        <f t="shared" si="186"/>
        <v>Sep</v>
      </c>
      <c r="G1485" s="63">
        <f t="shared" si="193"/>
        <v>2026</v>
      </c>
      <c r="H1485" s="63" t="s">
        <v>70</v>
      </c>
      <c r="I1485" s="9" t="str">
        <f>_xlfn.XLOOKUP(H1485,[1]Heads!A:A,[1]Heads!B:B)</f>
        <v>174 CrPC</v>
      </c>
      <c r="J1485" s="9" t="str">
        <f>_xlfn.XLOOKUP(I1485,[1]Heads!B:B,[1]Heads!C:C)</f>
        <v>174 CrPC</v>
      </c>
      <c r="K1485" s="75"/>
      <c r="L1485" s="9"/>
      <c r="M1485" s="75"/>
      <c r="N1485" s="96" t="s">
        <v>3196</v>
      </c>
      <c r="O1485" s="9"/>
      <c r="P1485" s="75"/>
      <c r="Q1485" s="9"/>
      <c r="R1485" s="104" t="s">
        <v>168</v>
      </c>
      <c r="S1485" s="104" t="s">
        <v>173</v>
      </c>
      <c r="T1485" s="98">
        <v>46267</v>
      </c>
      <c r="U1485" s="9" t="s">
        <v>6499</v>
      </c>
      <c r="V1485" s="9" t="s">
        <v>34</v>
      </c>
      <c r="W1485" s="9">
        <f t="shared" ca="1" si="191"/>
        <v>44</v>
      </c>
      <c r="X1485" s="9" t="str">
        <f t="shared" ca="1" si="192"/>
        <v>Below 45 Days</v>
      </c>
      <c r="Y1485" s="9">
        <f t="shared" ca="1" si="188"/>
        <v>44</v>
      </c>
      <c r="Z1485" s="9" t="str">
        <f t="shared" ca="1" si="189"/>
        <v>Below 45 Days</v>
      </c>
      <c r="AA1485" s="9"/>
      <c r="AB1485" s="123" t="str">
        <f t="shared" si="187"/>
        <v>Etcherla,'190/2026'</v>
      </c>
      <c r="AC1485" s="97" t="str">
        <f t="shared" ca="1" si="190"/>
        <v>Below 45 Days</v>
      </c>
    </row>
    <row r="1486" spans="1:29" ht="25.5" customHeight="1" x14ac:dyDescent="0.25">
      <c r="A1486" s="96">
        <v>1485</v>
      </c>
      <c r="B1486" s="123" t="s">
        <v>114</v>
      </c>
      <c r="C1486" s="9" t="s">
        <v>3763</v>
      </c>
      <c r="D1486" s="63" t="s">
        <v>6500</v>
      </c>
      <c r="E1486" s="137">
        <v>46267</v>
      </c>
      <c r="F1486" s="63" t="str">
        <f t="shared" si="186"/>
        <v>Sep</v>
      </c>
      <c r="G1486" s="63">
        <f t="shared" si="193"/>
        <v>2026</v>
      </c>
      <c r="H1486" s="63" t="s">
        <v>39</v>
      </c>
      <c r="I1486" s="9" t="str">
        <f>_xlfn.XLOOKUP(H1486,[1]Heads!A:A,[1]Heads!B:B)</f>
        <v>Other IPC</v>
      </c>
      <c r="J1486" s="9" t="str">
        <f>_xlfn.XLOOKUP(I1486,[1]Heads!B:B,[1]Heads!C:C)</f>
        <v>IPC</v>
      </c>
      <c r="K1486" s="75"/>
      <c r="L1486" s="9"/>
      <c r="M1486" s="75"/>
      <c r="N1486" s="96" t="s">
        <v>3196</v>
      </c>
      <c r="O1486" s="9"/>
      <c r="P1486" s="75"/>
      <c r="Q1486" s="9"/>
      <c r="R1486" s="104" t="s">
        <v>169</v>
      </c>
      <c r="S1486" s="104" t="s">
        <v>50</v>
      </c>
      <c r="T1486" s="98"/>
      <c r="U1486" s="9" t="s">
        <v>6501</v>
      </c>
      <c r="V1486" s="9" t="s">
        <v>34</v>
      </c>
      <c r="W1486" s="9">
        <f t="shared" ca="1" si="191"/>
        <v>44</v>
      </c>
      <c r="X1486" s="9" t="str">
        <f t="shared" ca="1" si="192"/>
        <v>Below 45 Days</v>
      </c>
      <c r="Y1486" s="9" t="str">
        <f t="shared" ca="1" si="188"/>
        <v/>
      </c>
      <c r="Z1486" s="9" t="str">
        <f t="shared" ca="1" si="189"/>
        <v/>
      </c>
      <c r="AA1486" s="9"/>
      <c r="AB1486" s="123" t="str">
        <f t="shared" si="187"/>
        <v>Mandasa,'145/2026'</v>
      </c>
      <c r="AC1486" s="97" t="str">
        <f t="shared" ca="1" si="190"/>
        <v>Below 45 Days</v>
      </c>
    </row>
    <row r="1487" spans="1:29" ht="25.5" customHeight="1" x14ac:dyDescent="0.25">
      <c r="A1487" s="96">
        <v>1486</v>
      </c>
      <c r="B1487" s="123" t="s">
        <v>28</v>
      </c>
      <c r="C1487" s="9" t="s">
        <v>3486</v>
      </c>
      <c r="D1487" s="63" t="s">
        <v>6503</v>
      </c>
      <c r="E1487" s="137">
        <v>46267</v>
      </c>
      <c r="F1487" s="63" t="str">
        <f t="shared" si="186"/>
        <v>Sep</v>
      </c>
      <c r="G1487" s="63">
        <f t="shared" si="193"/>
        <v>2026</v>
      </c>
      <c r="H1487" s="63" t="s">
        <v>39</v>
      </c>
      <c r="I1487" s="9" t="str">
        <f>_xlfn.XLOOKUP(H1487,[1]Heads!A:A,[1]Heads!B:B)</f>
        <v>Other IPC</v>
      </c>
      <c r="J1487" s="9" t="str">
        <f>_xlfn.XLOOKUP(I1487,[1]Heads!B:B,[1]Heads!C:C)</f>
        <v>IPC</v>
      </c>
      <c r="K1487" s="75"/>
      <c r="L1487" s="9"/>
      <c r="M1487" s="75"/>
      <c r="N1487" s="96" t="s">
        <v>3196</v>
      </c>
      <c r="O1487" s="9"/>
      <c r="P1487" s="75"/>
      <c r="Q1487" s="9"/>
      <c r="R1487" s="104" t="s">
        <v>169</v>
      </c>
      <c r="S1487" s="104" t="s">
        <v>50</v>
      </c>
      <c r="T1487" s="98"/>
      <c r="U1487" s="9" t="s">
        <v>6504</v>
      </c>
      <c r="V1487" s="9" t="s">
        <v>34</v>
      </c>
      <c r="W1487" s="9">
        <f t="shared" ca="1" si="191"/>
        <v>44</v>
      </c>
      <c r="X1487" s="9" t="str">
        <f t="shared" ca="1" si="192"/>
        <v>Below 45 Days</v>
      </c>
      <c r="Y1487" s="9" t="str">
        <f t="shared" ca="1" si="188"/>
        <v/>
      </c>
      <c r="Z1487" s="9" t="str">
        <f t="shared" ca="1" si="189"/>
        <v/>
      </c>
      <c r="AA1487" s="9"/>
      <c r="AB1487" s="123" t="str">
        <f t="shared" si="187"/>
        <v>Srikakulam II Town,'124/2026'</v>
      </c>
      <c r="AC1487" s="97" t="str">
        <f t="shared" ca="1" si="190"/>
        <v>Below 45 Days</v>
      </c>
    </row>
    <row r="1488" spans="1:29" ht="25.5" customHeight="1" x14ac:dyDescent="0.25">
      <c r="A1488" s="96">
        <v>1487</v>
      </c>
      <c r="B1488" s="123" t="s">
        <v>114</v>
      </c>
      <c r="C1488" s="9" t="s">
        <v>3771</v>
      </c>
      <c r="D1488" s="63" t="s">
        <v>6505</v>
      </c>
      <c r="E1488" s="137">
        <v>46267</v>
      </c>
      <c r="F1488" s="63" t="str">
        <f t="shared" si="186"/>
        <v>Sep</v>
      </c>
      <c r="G1488" s="63">
        <f t="shared" si="193"/>
        <v>2026</v>
      </c>
      <c r="H1488" s="63" t="s">
        <v>75</v>
      </c>
      <c r="I1488" s="9" t="str">
        <f>_xlfn.XLOOKUP(H1488,[1]Heads!A:A,[1]Heads!B:B)</f>
        <v>Bodily Offiences</v>
      </c>
      <c r="J1488" s="9" t="str">
        <f>_xlfn.XLOOKUP(I1488,[1]Heads!B:B,[1]Heads!C:C)</f>
        <v>IPC</v>
      </c>
      <c r="K1488" s="75"/>
      <c r="L1488" s="9"/>
      <c r="M1488" s="75"/>
      <c r="N1488" s="96" t="s">
        <v>3196</v>
      </c>
      <c r="O1488" s="9"/>
      <c r="P1488" s="75"/>
      <c r="Q1488" s="9"/>
      <c r="R1488" s="104" t="s">
        <v>169</v>
      </c>
      <c r="S1488" s="104" t="s">
        <v>50</v>
      </c>
      <c r="T1488" s="98"/>
      <c r="U1488" s="9" t="s">
        <v>6506</v>
      </c>
      <c r="V1488" s="9" t="s">
        <v>34</v>
      </c>
      <c r="W1488" s="9">
        <f t="shared" ca="1" si="191"/>
        <v>44</v>
      </c>
      <c r="X1488" s="9" t="str">
        <f t="shared" ca="1" si="192"/>
        <v>Below 45 Days</v>
      </c>
      <c r="Y1488" s="9" t="str">
        <f t="shared" ca="1" si="188"/>
        <v/>
      </c>
      <c r="Z1488" s="9" t="str">
        <f t="shared" ca="1" si="189"/>
        <v/>
      </c>
      <c r="AA1488" s="9"/>
      <c r="AB1488" s="123" t="str">
        <f t="shared" si="187"/>
        <v>Mandasa,'146/2026'</v>
      </c>
      <c r="AC1488" s="97" t="str">
        <f t="shared" ca="1" si="190"/>
        <v>Below 45 Days</v>
      </c>
    </row>
    <row r="1489" spans="1:29" ht="25.5" customHeight="1" x14ac:dyDescent="0.25">
      <c r="A1489" s="96">
        <v>1488</v>
      </c>
      <c r="B1489" s="123" t="s">
        <v>51</v>
      </c>
      <c r="C1489" s="9" t="s">
        <v>3890</v>
      </c>
      <c r="D1489" s="63" t="s">
        <v>6508</v>
      </c>
      <c r="E1489" s="137">
        <v>46268</v>
      </c>
      <c r="F1489" s="63" t="str">
        <f t="shared" si="186"/>
        <v>Sep</v>
      </c>
      <c r="G1489" s="63">
        <f t="shared" si="193"/>
        <v>2026</v>
      </c>
      <c r="H1489" s="63" t="s">
        <v>75</v>
      </c>
      <c r="I1489" s="9" t="str">
        <f>_xlfn.XLOOKUP(H1489,[1]Heads!A:A,[1]Heads!B:B)</f>
        <v>Bodily Offiences</v>
      </c>
      <c r="J1489" s="9" t="str">
        <f>_xlfn.XLOOKUP(I1489,[1]Heads!B:B,[1]Heads!C:C)</f>
        <v>IPC</v>
      </c>
      <c r="K1489" s="75"/>
      <c r="L1489" s="9"/>
      <c r="M1489" s="75"/>
      <c r="N1489" s="96" t="s">
        <v>3196</v>
      </c>
      <c r="O1489" s="9"/>
      <c r="P1489" s="75"/>
      <c r="Q1489" s="9"/>
      <c r="R1489" s="104" t="s">
        <v>169</v>
      </c>
      <c r="S1489" s="104" t="s">
        <v>50</v>
      </c>
      <c r="T1489" s="98"/>
      <c r="U1489" s="9" t="s">
        <v>6509</v>
      </c>
      <c r="V1489" s="9" t="s">
        <v>34</v>
      </c>
      <c r="W1489" s="9">
        <f t="shared" ca="1" si="191"/>
        <v>43</v>
      </c>
      <c r="X1489" s="9" t="str">
        <f t="shared" ca="1" si="192"/>
        <v>Below 45 Days</v>
      </c>
      <c r="Y1489" s="9" t="str">
        <f t="shared" ca="1" si="188"/>
        <v/>
      </c>
      <c r="Z1489" s="9" t="str">
        <f t="shared" ca="1" si="189"/>
        <v/>
      </c>
      <c r="AA1489" s="9"/>
      <c r="AB1489" s="123" t="str">
        <f t="shared" si="187"/>
        <v>Tekkali PS,'155/2026'</v>
      </c>
      <c r="AC1489" s="97" t="str">
        <f t="shared" ca="1" si="190"/>
        <v>Below 45 Days</v>
      </c>
    </row>
    <row r="1490" spans="1:29" ht="25.5" customHeight="1" x14ac:dyDescent="0.25">
      <c r="A1490" s="96">
        <v>1489</v>
      </c>
      <c r="B1490" s="123" t="s">
        <v>114</v>
      </c>
      <c r="C1490" s="9" t="s">
        <v>3773</v>
      </c>
      <c r="D1490" s="63" t="s">
        <v>980</v>
      </c>
      <c r="E1490" s="137">
        <v>46268</v>
      </c>
      <c r="F1490" s="63" t="str">
        <f t="shared" si="186"/>
        <v>Sep</v>
      </c>
      <c r="G1490" s="63">
        <f t="shared" si="193"/>
        <v>2026</v>
      </c>
      <c r="H1490" s="63" t="s">
        <v>77</v>
      </c>
      <c r="I1490" s="9" t="str">
        <f>_xlfn.XLOOKUP(H1490,[1]Heads!A:A,[1]Heads!B:B)</f>
        <v>Road Accidents</v>
      </c>
      <c r="J1490" s="9" t="str">
        <f>_xlfn.XLOOKUP(I1490,[1]Heads!B:B,[1]Heads!C:C)</f>
        <v>IPC</v>
      </c>
      <c r="K1490" s="75"/>
      <c r="L1490" s="9"/>
      <c r="M1490" s="75"/>
      <c r="N1490" s="96" t="s">
        <v>3196</v>
      </c>
      <c r="O1490" s="9"/>
      <c r="P1490" s="75"/>
      <c r="Q1490" s="9"/>
      <c r="R1490" s="104" t="s">
        <v>168</v>
      </c>
      <c r="S1490" s="104" t="s">
        <v>175</v>
      </c>
      <c r="T1490" s="98"/>
      <c r="U1490" s="9" t="s">
        <v>6513</v>
      </c>
      <c r="V1490" s="9" t="s">
        <v>34</v>
      </c>
      <c r="W1490" s="9">
        <f t="shared" ca="1" si="191"/>
        <v>43</v>
      </c>
      <c r="X1490" s="9" t="str">
        <f t="shared" ca="1" si="192"/>
        <v>Below 45 Days</v>
      </c>
      <c r="Y1490" s="9" t="str">
        <f t="shared" ca="1" si="188"/>
        <v/>
      </c>
      <c r="Z1490" s="9" t="str">
        <f t="shared" ca="1" si="189"/>
        <v/>
      </c>
      <c r="AA1490" s="9"/>
      <c r="AB1490" s="123" t="str">
        <f t="shared" si="187"/>
        <v>Mandasa,'147/2026'</v>
      </c>
      <c r="AC1490" s="97" t="str">
        <f t="shared" ca="1" si="190"/>
        <v>Below 45 Days</v>
      </c>
    </row>
    <row r="1491" spans="1:29" ht="25.5" customHeight="1" x14ac:dyDescent="0.25">
      <c r="A1491" s="96">
        <v>1490</v>
      </c>
      <c r="B1491" s="123" t="s">
        <v>47</v>
      </c>
      <c r="C1491" s="9" t="s">
        <v>3581</v>
      </c>
      <c r="D1491" s="63" t="s">
        <v>1027</v>
      </c>
      <c r="E1491" s="137">
        <v>46268</v>
      </c>
      <c r="F1491" s="63" t="str">
        <f t="shared" si="186"/>
        <v>Sep</v>
      </c>
      <c r="G1491" s="63">
        <f t="shared" si="193"/>
        <v>2026</v>
      </c>
      <c r="H1491" s="63" t="s">
        <v>48</v>
      </c>
      <c r="I1491" s="9" t="str">
        <f>_xlfn.XLOOKUP(H1491,[1]Heads!A:A,[1]Heads!B:B)</f>
        <v>Property Offences</v>
      </c>
      <c r="J1491" s="9" t="str">
        <f>_xlfn.XLOOKUP(I1491,[1]Heads!B:B,[1]Heads!C:C)</f>
        <v>IPC</v>
      </c>
      <c r="K1491" s="75"/>
      <c r="L1491" s="9"/>
      <c r="M1491" s="75"/>
      <c r="N1491" s="96" t="s">
        <v>3196</v>
      </c>
      <c r="O1491" s="9"/>
      <c r="P1491" s="75"/>
      <c r="Q1491" s="9"/>
      <c r="R1491" s="104" t="s">
        <v>112</v>
      </c>
      <c r="S1491" s="104" t="s">
        <v>112</v>
      </c>
      <c r="T1491" s="98"/>
      <c r="U1491" s="9" t="s">
        <v>6514</v>
      </c>
      <c r="V1491" s="9" t="s">
        <v>34</v>
      </c>
      <c r="W1491" s="9">
        <f t="shared" ca="1" si="191"/>
        <v>43</v>
      </c>
      <c r="X1491" s="9" t="str">
        <f t="shared" ca="1" si="192"/>
        <v>Below 45 Days</v>
      </c>
      <c r="Y1491" s="9" t="str">
        <f t="shared" ca="1" si="188"/>
        <v/>
      </c>
      <c r="Z1491" s="9" t="str">
        <f t="shared" ca="1" si="189"/>
        <v/>
      </c>
      <c r="AA1491" s="9"/>
      <c r="AB1491" s="123" t="str">
        <f t="shared" si="187"/>
        <v>Amadalavalasa,'133/2026'</v>
      </c>
      <c r="AC1491" s="97" t="str">
        <f t="shared" ca="1" si="190"/>
        <v>Below 45 Days</v>
      </c>
    </row>
    <row r="1492" spans="1:29" ht="25.5" customHeight="1" x14ac:dyDescent="0.25">
      <c r="A1492" s="96">
        <v>1491</v>
      </c>
      <c r="B1492" s="123" t="s">
        <v>69</v>
      </c>
      <c r="C1492" s="9" t="s">
        <v>3119</v>
      </c>
      <c r="D1492" s="63" t="s">
        <v>1315</v>
      </c>
      <c r="E1492" s="137">
        <v>46268</v>
      </c>
      <c r="F1492" s="63" t="str">
        <f t="shared" si="186"/>
        <v>Sep</v>
      </c>
      <c r="G1492" s="63">
        <f t="shared" si="193"/>
        <v>2026</v>
      </c>
      <c r="H1492" s="63" t="s">
        <v>70</v>
      </c>
      <c r="I1492" s="9" t="str">
        <f>_xlfn.XLOOKUP(H1492,[1]Heads!A:A,[1]Heads!B:B)</f>
        <v>174 CrPC</v>
      </c>
      <c r="J1492" s="9" t="str">
        <f>_xlfn.XLOOKUP(I1492,[1]Heads!B:B,[1]Heads!C:C)</f>
        <v>174 CrPC</v>
      </c>
      <c r="K1492" s="75"/>
      <c r="L1492" s="9"/>
      <c r="M1492" s="75"/>
      <c r="N1492" s="96" t="s">
        <v>3196</v>
      </c>
      <c r="O1492" s="9"/>
      <c r="P1492" s="75"/>
      <c r="Q1492" s="9"/>
      <c r="R1492" s="104" t="s">
        <v>173</v>
      </c>
      <c r="S1492" s="104" t="s">
        <v>173</v>
      </c>
      <c r="T1492" s="98">
        <v>46272</v>
      </c>
      <c r="U1492" s="9" t="s">
        <v>6519</v>
      </c>
      <c r="V1492" s="9" t="s">
        <v>34</v>
      </c>
      <c r="W1492" s="9">
        <f t="shared" ca="1" si="191"/>
        <v>43</v>
      </c>
      <c r="X1492" s="9" t="str">
        <f t="shared" ca="1" si="192"/>
        <v>Below 45 Days</v>
      </c>
      <c r="Y1492" s="9">
        <f t="shared" ca="1" si="188"/>
        <v>39</v>
      </c>
      <c r="Z1492" s="9" t="str">
        <f t="shared" ca="1" si="189"/>
        <v>Below 45 Days</v>
      </c>
      <c r="AA1492" s="9"/>
      <c r="AB1492" s="123" t="str">
        <f t="shared" si="187"/>
        <v>Gara,'88/2026'</v>
      </c>
      <c r="AC1492" s="97" t="str">
        <f t="shared" ca="1" si="190"/>
        <v>Below 45 Days</v>
      </c>
    </row>
    <row r="1493" spans="1:29" ht="25.5" customHeight="1" x14ac:dyDescent="0.25">
      <c r="A1493" s="96">
        <v>1492</v>
      </c>
      <c r="B1493" s="123" t="s">
        <v>64</v>
      </c>
      <c r="C1493" s="9" t="s">
        <v>3444</v>
      </c>
      <c r="D1493" s="63" t="s">
        <v>1027</v>
      </c>
      <c r="E1493" s="137">
        <v>46268</v>
      </c>
      <c r="F1493" s="63" t="str">
        <f t="shared" si="186"/>
        <v>Sep</v>
      </c>
      <c r="G1493" s="63">
        <f t="shared" si="193"/>
        <v>2026</v>
      </c>
      <c r="H1493" s="63" t="s">
        <v>48</v>
      </c>
      <c r="I1493" s="9" t="str">
        <f>_xlfn.XLOOKUP(H1493,[1]Heads!A:A,[1]Heads!B:B)</f>
        <v>Property Offences</v>
      </c>
      <c r="J1493" s="9" t="str">
        <f>_xlfn.XLOOKUP(I1493,[1]Heads!B:B,[1]Heads!C:C)</f>
        <v>IPC</v>
      </c>
      <c r="K1493" s="75"/>
      <c r="L1493" s="9"/>
      <c r="M1493" s="75"/>
      <c r="N1493" s="96" t="s">
        <v>3196</v>
      </c>
      <c r="O1493" s="9"/>
      <c r="P1493" s="75"/>
      <c r="Q1493" s="9"/>
      <c r="R1493" s="104" t="s">
        <v>112</v>
      </c>
      <c r="S1493" s="104" t="s">
        <v>112</v>
      </c>
      <c r="T1493" s="98"/>
      <c r="U1493" s="9" t="s">
        <v>6522</v>
      </c>
      <c r="V1493" s="9" t="s">
        <v>34</v>
      </c>
      <c r="W1493" s="9">
        <f t="shared" ca="1" si="191"/>
        <v>43</v>
      </c>
      <c r="X1493" s="9" t="str">
        <f t="shared" ca="1" si="192"/>
        <v>Below 45 Days</v>
      </c>
      <c r="Y1493" s="9" t="str">
        <f t="shared" ca="1" si="188"/>
        <v/>
      </c>
      <c r="Z1493" s="9" t="str">
        <f t="shared" ca="1" si="189"/>
        <v/>
      </c>
      <c r="AA1493" s="9"/>
      <c r="AB1493" s="123" t="str">
        <f t="shared" si="187"/>
        <v>Ponduru,'121/2026'</v>
      </c>
      <c r="AC1493" s="97" t="str">
        <f t="shared" ca="1" si="190"/>
        <v>Below 45 Days</v>
      </c>
    </row>
    <row r="1494" spans="1:29" ht="25.5" customHeight="1" x14ac:dyDescent="0.25">
      <c r="A1494" s="96">
        <v>1493</v>
      </c>
      <c r="B1494" s="123" t="s">
        <v>74</v>
      </c>
      <c r="C1494" s="9" t="s">
        <v>5525</v>
      </c>
      <c r="D1494" s="63" t="s">
        <v>1315</v>
      </c>
      <c r="E1494" s="137">
        <v>46268</v>
      </c>
      <c r="F1494" s="63" t="str">
        <f t="shared" si="186"/>
        <v>Sep</v>
      </c>
      <c r="G1494" s="63">
        <f t="shared" si="193"/>
        <v>2026</v>
      </c>
      <c r="H1494" s="63" t="s">
        <v>70</v>
      </c>
      <c r="I1494" s="9" t="str">
        <f>_xlfn.XLOOKUP(H1494,[1]Heads!A:A,[1]Heads!B:B)</f>
        <v>174 CrPC</v>
      </c>
      <c r="J1494" s="9" t="str">
        <f>_xlfn.XLOOKUP(I1494,[1]Heads!B:B,[1]Heads!C:C)</f>
        <v>174 CrPC</v>
      </c>
      <c r="K1494" s="75"/>
      <c r="L1494" s="9"/>
      <c r="M1494" s="75"/>
      <c r="N1494" s="96" t="s">
        <v>3196</v>
      </c>
      <c r="O1494" s="9"/>
      <c r="P1494" s="75"/>
      <c r="Q1494" s="9"/>
      <c r="R1494" s="104" t="s">
        <v>168</v>
      </c>
      <c r="S1494" s="104" t="s">
        <v>173</v>
      </c>
      <c r="T1494" s="98">
        <v>46284</v>
      </c>
      <c r="U1494" s="9" t="s">
        <v>6525</v>
      </c>
      <c r="V1494" s="9" t="s">
        <v>34</v>
      </c>
      <c r="W1494" s="9">
        <f t="shared" ca="1" si="191"/>
        <v>43</v>
      </c>
      <c r="X1494" s="9" t="str">
        <f t="shared" ca="1" si="192"/>
        <v>Below 45 Days</v>
      </c>
      <c r="Y1494" s="9">
        <f t="shared" ca="1" si="188"/>
        <v>27</v>
      </c>
      <c r="Z1494" s="9" t="str">
        <f t="shared" ca="1" si="189"/>
        <v>Below 45 Days</v>
      </c>
      <c r="AA1494" s="9"/>
      <c r="AB1494" s="123" t="str">
        <f t="shared" si="187"/>
        <v>Srikakulam Rural,'180/2026'</v>
      </c>
      <c r="AC1494" s="97" t="str">
        <f t="shared" ca="1" si="190"/>
        <v>Below 45 Days</v>
      </c>
    </row>
    <row r="1495" spans="1:29" ht="25.5" customHeight="1" x14ac:dyDescent="0.25">
      <c r="A1495" s="96">
        <v>1494</v>
      </c>
      <c r="B1495" s="123" t="s">
        <v>69</v>
      </c>
      <c r="C1495" s="9" t="s">
        <v>3115</v>
      </c>
      <c r="D1495" s="63" t="s">
        <v>6527</v>
      </c>
      <c r="E1495" s="137">
        <v>46268</v>
      </c>
      <c r="F1495" s="63" t="str">
        <f t="shared" si="186"/>
        <v>Sep</v>
      </c>
      <c r="G1495" s="63">
        <f t="shared" si="193"/>
        <v>2026</v>
      </c>
      <c r="H1495" s="63" t="s">
        <v>39</v>
      </c>
      <c r="I1495" s="9" t="str">
        <f>_xlfn.XLOOKUP(H1495,[1]Heads!A:A,[1]Heads!B:B)</f>
        <v>Other IPC</v>
      </c>
      <c r="J1495" s="9" t="str">
        <f>_xlfn.XLOOKUP(I1495,[1]Heads!B:B,[1]Heads!C:C)</f>
        <v>IPC</v>
      </c>
      <c r="K1495" s="75"/>
      <c r="L1495" s="9"/>
      <c r="M1495" s="75"/>
      <c r="N1495" s="96" t="s">
        <v>3196</v>
      </c>
      <c r="O1495" s="9"/>
      <c r="P1495" s="75"/>
      <c r="Q1495" s="9"/>
      <c r="R1495" s="104" t="s">
        <v>169</v>
      </c>
      <c r="S1495" s="104" t="s">
        <v>142</v>
      </c>
      <c r="T1495" s="98"/>
      <c r="U1495" s="9" t="s">
        <v>6528</v>
      </c>
      <c r="V1495" s="9" t="s">
        <v>34</v>
      </c>
      <c r="W1495" s="9">
        <f t="shared" ca="1" si="191"/>
        <v>43</v>
      </c>
      <c r="X1495" s="9" t="str">
        <f t="shared" ca="1" si="192"/>
        <v>Below 45 Days</v>
      </c>
      <c r="Y1495" s="9" t="str">
        <f t="shared" ca="1" si="188"/>
        <v/>
      </c>
      <c r="Z1495" s="9" t="str">
        <f t="shared" ca="1" si="189"/>
        <v/>
      </c>
      <c r="AA1495" s="9"/>
      <c r="AB1495" s="123" t="str">
        <f t="shared" si="187"/>
        <v>Gara,'89/2026'</v>
      </c>
      <c r="AC1495" s="97" t="str">
        <f t="shared" ca="1" si="190"/>
        <v>Below 45 Days</v>
      </c>
    </row>
    <row r="1496" spans="1:29" ht="25.5" customHeight="1" x14ac:dyDescent="0.25">
      <c r="A1496" s="96">
        <v>1495</v>
      </c>
      <c r="B1496" s="123" t="s">
        <v>28</v>
      </c>
      <c r="C1496" s="9" t="s">
        <v>3535</v>
      </c>
      <c r="D1496" s="63" t="s">
        <v>1644</v>
      </c>
      <c r="E1496" s="137">
        <v>46269</v>
      </c>
      <c r="F1496" s="63" t="str">
        <f t="shared" si="186"/>
        <v>Sep</v>
      </c>
      <c r="G1496" s="63">
        <f t="shared" si="193"/>
        <v>2026</v>
      </c>
      <c r="H1496" s="63" t="s">
        <v>94</v>
      </c>
      <c r="I1496" s="9" t="str">
        <f>_xlfn.XLOOKUP(H1496,[1]Heads!A:A,[1]Heads!B:B)</f>
        <v>Cyber Crime offences</v>
      </c>
      <c r="J1496" s="9" t="str">
        <f>_xlfn.XLOOKUP(I1496,[1]Heads!B:B,[1]Heads!C:C)</f>
        <v>IPC</v>
      </c>
      <c r="K1496" s="75"/>
      <c r="L1496" s="9"/>
      <c r="M1496" s="75"/>
      <c r="N1496" s="96" t="s">
        <v>3196</v>
      </c>
      <c r="O1496" s="9"/>
      <c r="P1496" s="75"/>
      <c r="Q1496" s="9"/>
      <c r="R1496" s="104" t="s">
        <v>112</v>
      </c>
      <c r="S1496" s="104" t="s">
        <v>112</v>
      </c>
      <c r="T1496" s="98"/>
      <c r="U1496" s="9" t="s">
        <v>6530</v>
      </c>
      <c r="V1496" s="9" t="s">
        <v>34</v>
      </c>
      <c r="W1496" s="9">
        <f t="shared" ca="1" si="191"/>
        <v>42</v>
      </c>
      <c r="X1496" s="9" t="str">
        <f t="shared" ca="1" si="192"/>
        <v>Below 45 Days</v>
      </c>
      <c r="Y1496" s="9" t="str">
        <f t="shared" ca="1" si="188"/>
        <v/>
      </c>
      <c r="Z1496" s="9" t="str">
        <f t="shared" ca="1" si="189"/>
        <v/>
      </c>
      <c r="AA1496" s="9"/>
      <c r="AB1496" s="123" t="str">
        <f t="shared" si="187"/>
        <v>Srikakulam II Town,'126/2026'</v>
      </c>
      <c r="AC1496" s="97" t="str">
        <f t="shared" ca="1" si="190"/>
        <v>Below 45 Days</v>
      </c>
    </row>
    <row r="1497" spans="1:29" ht="25.5" customHeight="1" x14ac:dyDescent="0.25">
      <c r="A1497" s="96">
        <v>1496</v>
      </c>
      <c r="B1497" s="123" t="s">
        <v>84</v>
      </c>
      <c r="C1497" s="9" t="s">
        <v>3134</v>
      </c>
      <c r="D1497" s="63" t="s">
        <v>2457</v>
      </c>
      <c r="E1497" s="137">
        <v>46269</v>
      </c>
      <c r="F1497" s="63" t="str">
        <f t="shared" si="186"/>
        <v>Sep</v>
      </c>
      <c r="G1497" s="63">
        <f t="shared" si="193"/>
        <v>2026</v>
      </c>
      <c r="H1497" s="63" t="s">
        <v>39</v>
      </c>
      <c r="I1497" s="9" t="str">
        <f>_xlfn.XLOOKUP(H1497,[1]Heads!A:A,[1]Heads!B:B)</f>
        <v>Other IPC</v>
      </c>
      <c r="J1497" s="9" t="str">
        <f>_xlfn.XLOOKUP(I1497,[1]Heads!B:B,[1]Heads!C:C)</f>
        <v>IPC</v>
      </c>
      <c r="K1497" s="75"/>
      <c r="L1497" s="9"/>
      <c r="M1497" s="75"/>
      <c r="N1497" s="96" t="s">
        <v>3196</v>
      </c>
      <c r="O1497" s="9"/>
      <c r="P1497" s="75"/>
      <c r="Q1497" s="9"/>
      <c r="R1497" s="104" t="s">
        <v>169</v>
      </c>
      <c r="S1497" s="104" t="s">
        <v>50</v>
      </c>
      <c r="T1497" s="98"/>
      <c r="U1497" s="9" t="s">
        <v>6531</v>
      </c>
      <c r="V1497" s="9" t="s">
        <v>34</v>
      </c>
      <c r="W1497" s="9">
        <f t="shared" ca="1" si="191"/>
        <v>42</v>
      </c>
      <c r="X1497" s="9" t="str">
        <f t="shared" ca="1" si="192"/>
        <v>Below 45 Days</v>
      </c>
      <c r="Y1497" s="9" t="str">
        <f t="shared" ca="1" si="188"/>
        <v/>
      </c>
      <c r="Z1497" s="9" t="str">
        <f t="shared" ca="1" si="189"/>
        <v/>
      </c>
      <c r="AA1497" s="9"/>
      <c r="AB1497" s="123" t="str">
        <f t="shared" si="187"/>
        <v>Nandigam,'87/2026'</v>
      </c>
      <c r="AC1497" s="97" t="str">
        <f t="shared" ca="1" si="190"/>
        <v>Below 45 Days</v>
      </c>
    </row>
    <row r="1498" spans="1:29" ht="25.5" customHeight="1" x14ac:dyDescent="0.25">
      <c r="A1498" s="96">
        <v>1497</v>
      </c>
      <c r="B1498" s="123" t="s">
        <v>107</v>
      </c>
      <c r="C1498" s="9" t="s">
        <v>3058</v>
      </c>
      <c r="D1498" s="63" t="s">
        <v>1991</v>
      </c>
      <c r="E1498" s="137">
        <v>46269</v>
      </c>
      <c r="F1498" s="63" t="str">
        <f t="shared" ref="F1498:F1540" si="194">TEXT(E1498,"mmm")</f>
        <v>Sep</v>
      </c>
      <c r="G1498" s="63">
        <f t="shared" si="193"/>
        <v>2026</v>
      </c>
      <c r="H1498" s="63" t="s">
        <v>75</v>
      </c>
      <c r="I1498" s="9" t="str">
        <f>_xlfn.XLOOKUP(H1498,[1]Heads!A:A,[1]Heads!B:B)</f>
        <v>Bodily Offiences</v>
      </c>
      <c r="J1498" s="9" t="str">
        <f>_xlfn.XLOOKUP(I1498,[1]Heads!B:B,[1]Heads!C:C)</f>
        <v>IPC</v>
      </c>
      <c r="K1498" s="75"/>
      <c r="L1498" s="9"/>
      <c r="M1498" s="75"/>
      <c r="N1498" s="96" t="s">
        <v>3196</v>
      </c>
      <c r="O1498" s="9"/>
      <c r="P1498" s="75"/>
      <c r="Q1498" s="9"/>
      <c r="R1498" s="104" t="s">
        <v>169</v>
      </c>
      <c r="S1498" s="104" t="s">
        <v>50</v>
      </c>
      <c r="T1498" s="98"/>
      <c r="U1498" s="9" t="s">
        <v>6532</v>
      </c>
      <c r="V1498" s="9" t="s">
        <v>34</v>
      </c>
      <c r="W1498" s="9">
        <f t="shared" ca="1" si="191"/>
        <v>42</v>
      </c>
      <c r="X1498" s="9" t="str">
        <f t="shared" ca="1" si="192"/>
        <v>Below 45 Days</v>
      </c>
      <c r="Y1498" s="9" t="str">
        <f t="shared" ca="1" si="188"/>
        <v/>
      </c>
      <c r="Z1498" s="9" t="str">
        <f t="shared" ca="1" si="189"/>
        <v/>
      </c>
      <c r="AA1498" s="9"/>
      <c r="AB1498" s="123" t="str">
        <f t="shared" si="187"/>
        <v>G. Sigadam,'64/2026'</v>
      </c>
      <c r="AC1498" s="97" t="str">
        <f t="shared" ca="1" si="190"/>
        <v>Below 45 Days</v>
      </c>
    </row>
    <row r="1499" spans="1:29" ht="25.5" customHeight="1" x14ac:dyDescent="0.25">
      <c r="A1499" s="96">
        <v>1498</v>
      </c>
      <c r="B1499" s="123" t="s">
        <v>107</v>
      </c>
      <c r="C1499" s="9" t="s">
        <v>3070</v>
      </c>
      <c r="D1499" s="63" t="s">
        <v>1444</v>
      </c>
      <c r="E1499" s="137">
        <v>46269</v>
      </c>
      <c r="F1499" s="63" t="str">
        <f t="shared" si="194"/>
        <v>Sep</v>
      </c>
      <c r="G1499" s="63">
        <f t="shared" si="193"/>
        <v>2026</v>
      </c>
      <c r="H1499" s="63" t="s">
        <v>75</v>
      </c>
      <c r="I1499" s="9" t="str">
        <f>_xlfn.XLOOKUP(H1499,[1]Heads!A:A,[1]Heads!B:B)</f>
        <v>Bodily Offiences</v>
      </c>
      <c r="J1499" s="9" t="str">
        <f>_xlfn.XLOOKUP(I1499,[1]Heads!B:B,[1]Heads!C:C)</f>
        <v>IPC</v>
      </c>
      <c r="K1499" s="75"/>
      <c r="L1499" s="9"/>
      <c r="M1499" s="75"/>
      <c r="N1499" s="96" t="s">
        <v>3196</v>
      </c>
      <c r="O1499" s="9"/>
      <c r="P1499" s="75"/>
      <c r="Q1499" s="9"/>
      <c r="R1499" s="104" t="s">
        <v>169</v>
      </c>
      <c r="S1499" s="104" t="s">
        <v>141</v>
      </c>
      <c r="T1499" s="98"/>
      <c r="U1499" s="9" t="s">
        <v>6534</v>
      </c>
      <c r="V1499" s="9" t="s">
        <v>34</v>
      </c>
      <c r="W1499" s="9">
        <f t="shared" ca="1" si="191"/>
        <v>42</v>
      </c>
      <c r="X1499" s="9" t="str">
        <f t="shared" ca="1" si="192"/>
        <v>Below 45 Days</v>
      </c>
      <c r="Y1499" s="9" t="str">
        <f t="shared" ca="1" si="188"/>
        <v/>
      </c>
      <c r="Z1499" s="9" t="str">
        <f t="shared" ca="1" si="189"/>
        <v/>
      </c>
      <c r="AA1499" s="9"/>
      <c r="AB1499" s="123" t="str">
        <f t="shared" si="187"/>
        <v>G. Sigadam,'63/2026'</v>
      </c>
      <c r="AC1499" s="97" t="str">
        <f t="shared" ca="1" si="190"/>
        <v>Below 45 Days</v>
      </c>
    </row>
    <row r="1500" spans="1:29" ht="25.5" customHeight="1" x14ac:dyDescent="0.25">
      <c r="A1500" s="96">
        <v>1499</v>
      </c>
      <c r="B1500" s="123" t="s">
        <v>42</v>
      </c>
      <c r="C1500" s="9" t="s">
        <v>6259</v>
      </c>
      <c r="D1500" s="63" t="s">
        <v>1816</v>
      </c>
      <c r="E1500" s="137">
        <v>46269</v>
      </c>
      <c r="F1500" s="63" t="str">
        <f t="shared" si="194"/>
        <v>Sep</v>
      </c>
      <c r="G1500" s="63">
        <f t="shared" si="193"/>
        <v>2026</v>
      </c>
      <c r="H1500" s="63" t="s">
        <v>85</v>
      </c>
      <c r="I1500" s="9" t="str">
        <f>_xlfn.XLOOKUP(H1500,[1]Heads!A:A,[1]Heads!B:B)</f>
        <v>Enforcement</v>
      </c>
      <c r="J1500" s="9" t="str">
        <f>_xlfn.XLOOKUP(I1500,[1]Heads!B:B,[1]Heads!C:C)</f>
        <v>Enforcement</v>
      </c>
      <c r="K1500" s="75"/>
      <c r="L1500" s="9"/>
      <c r="M1500" s="75"/>
      <c r="N1500" s="96" t="s">
        <v>3196</v>
      </c>
      <c r="O1500" s="9"/>
      <c r="P1500" s="75"/>
      <c r="Q1500" s="9"/>
      <c r="R1500" s="104" t="s">
        <v>174</v>
      </c>
      <c r="S1500" s="104" t="s">
        <v>174</v>
      </c>
      <c r="T1500" s="98">
        <v>46274</v>
      </c>
      <c r="U1500" s="9" t="s">
        <v>6536</v>
      </c>
      <c r="V1500" s="9" t="s">
        <v>34</v>
      </c>
      <c r="W1500" s="9">
        <f t="shared" ca="1" si="191"/>
        <v>42</v>
      </c>
      <c r="X1500" s="9" t="str">
        <f t="shared" ca="1" si="192"/>
        <v>Below 45 Days</v>
      </c>
      <c r="Y1500" s="9">
        <f t="shared" ca="1" si="188"/>
        <v>37</v>
      </c>
      <c r="Z1500" s="9" t="str">
        <f t="shared" ca="1" si="189"/>
        <v>Below 45 Days</v>
      </c>
      <c r="AA1500" s="9"/>
      <c r="AB1500" s="123" t="str">
        <f t="shared" si="187"/>
        <v>Narasannapeta,'271/2026'</v>
      </c>
      <c r="AC1500" s="97" t="str">
        <f t="shared" ca="1" si="190"/>
        <v>Below 45 Days</v>
      </c>
    </row>
    <row r="1501" spans="1:29" ht="25.5" customHeight="1" x14ac:dyDescent="0.25">
      <c r="A1501" s="96">
        <v>1500</v>
      </c>
      <c r="B1501" s="123" t="s">
        <v>67</v>
      </c>
      <c r="C1501" s="9" t="s">
        <v>3131</v>
      </c>
      <c r="D1501" s="63" t="s">
        <v>1315</v>
      </c>
      <c r="E1501" s="137">
        <v>46269</v>
      </c>
      <c r="F1501" s="63" t="str">
        <f t="shared" si="194"/>
        <v>Sep</v>
      </c>
      <c r="G1501" s="63">
        <f t="shared" si="193"/>
        <v>2026</v>
      </c>
      <c r="H1501" s="63" t="s">
        <v>70</v>
      </c>
      <c r="I1501" s="9" t="str">
        <f>_xlfn.XLOOKUP(H1501,[1]Heads!A:A,[1]Heads!B:B)</f>
        <v>174 CrPC</v>
      </c>
      <c r="J1501" s="9" t="str">
        <f>_xlfn.XLOOKUP(I1501,[1]Heads!B:B,[1]Heads!C:C)</f>
        <v>174 CrPC</v>
      </c>
      <c r="K1501" s="75"/>
      <c r="L1501" s="9"/>
      <c r="M1501" s="75"/>
      <c r="N1501" s="96" t="s">
        <v>3196</v>
      </c>
      <c r="O1501" s="9"/>
      <c r="P1501" s="75"/>
      <c r="Q1501" s="9"/>
      <c r="R1501" s="104" t="s">
        <v>168</v>
      </c>
      <c r="S1501" s="104" t="s">
        <v>173</v>
      </c>
      <c r="T1501" s="98">
        <v>46284</v>
      </c>
      <c r="U1501" s="9" t="s">
        <v>6537</v>
      </c>
      <c r="V1501" s="9" t="s">
        <v>34</v>
      </c>
      <c r="W1501" s="9">
        <f t="shared" ca="1" si="191"/>
        <v>42</v>
      </c>
      <c r="X1501" s="9" t="str">
        <f t="shared" ca="1" si="192"/>
        <v>Below 45 Days</v>
      </c>
      <c r="Y1501" s="9">
        <f t="shared" ca="1" si="188"/>
        <v>27</v>
      </c>
      <c r="Z1501" s="9" t="str">
        <f t="shared" ca="1" si="189"/>
        <v>Below 45 Days</v>
      </c>
      <c r="AA1501" s="9"/>
      <c r="AB1501" s="123" t="str">
        <f t="shared" si="187"/>
        <v>Sarubujjili,'84/2026'</v>
      </c>
      <c r="AC1501" s="97" t="str">
        <f t="shared" ca="1" si="190"/>
        <v>Below 45 Days</v>
      </c>
    </row>
    <row r="1502" spans="1:29" ht="25.5" customHeight="1" x14ac:dyDescent="0.25">
      <c r="A1502" s="96">
        <v>1501</v>
      </c>
      <c r="B1502" s="123" t="s">
        <v>107</v>
      </c>
      <c r="C1502" s="9" t="s">
        <v>3095</v>
      </c>
      <c r="D1502" s="63" t="s">
        <v>1637</v>
      </c>
      <c r="E1502" s="137">
        <v>46270</v>
      </c>
      <c r="F1502" s="63" t="str">
        <f t="shared" si="194"/>
        <v>Sep</v>
      </c>
      <c r="G1502" s="63">
        <f t="shared" si="193"/>
        <v>2026</v>
      </c>
      <c r="H1502" s="63" t="s">
        <v>121</v>
      </c>
      <c r="I1502" s="9" t="str">
        <f>_xlfn.XLOOKUP(H1502,[1]Heads!A:A,[1]Heads!B:B)</f>
        <v>Property Offences</v>
      </c>
      <c r="J1502" s="9" t="str">
        <f>_xlfn.XLOOKUP(I1502,[1]Heads!B:B,[1]Heads!C:C)</f>
        <v>IPC</v>
      </c>
      <c r="K1502" s="75"/>
      <c r="L1502" s="9"/>
      <c r="M1502" s="75"/>
      <c r="N1502" s="96" t="s">
        <v>3196</v>
      </c>
      <c r="O1502" s="9"/>
      <c r="P1502" s="75"/>
      <c r="Q1502" s="9"/>
      <c r="R1502" s="104" t="s">
        <v>112</v>
      </c>
      <c r="S1502" s="104" t="s">
        <v>141</v>
      </c>
      <c r="T1502" s="98"/>
      <c r="U1502" s="9" t="s">
        <v>6542</v>
      </c>
      <c r="V1502" s="9" t="s">
        <v>34</v>
      </c>
      <c r="W1502" s="9">
        <f t="shared" ca="1" si="191"/>
        <v>41</v>
      </c>
      <c r="X1502" s="9" t="str">
        <f t="shared" ca="1" si="192"/>
        <v>Below 45 Days</v>
      </c>
      <c r="Y1502" s="9" t="str">
        <f t="shared" ref="Y1502:Y1547" ca="1" si="195">IF(T1502&lt;&gt;"",DATEDIF(T1502,TODAY(),"D"),"")</f>
        <v/>
      </c>
      <c r="Z1502" s="9" t="str">
        <f t="shared" ref="Z1502:Z1547" ca="1" si="196">IF(Y1502&lt;&gt;"",IF(Y1502&gt;365,"Above 1 Year",IF(AND(Y1502&lt;=365,Y1502&gt;180),"Above 6 Months",IF(AND(Y1502&lt;=180,Y1502&gt;90),"Above 3 Months",IF(AND(Y1502&lt;=90,Y1502&gt;60),"Above 60 Days",IF(AND(Y1502&lt;=60,Y1502&gt;45),"45 to 60 Days","Below 45 Days"))))),"")</f>
        <v/>
      </c>
      <c r="AA1502" s="9"/>
      <c r="AB1502" s="123" t="str">
        <f t="shared" si="187"/>
        <v>G. Sigadam,'65/2026'</v>
      </c>
      <c r="AC1502" s="97" t="str">
        <f t="shared" ca="1" si="190"/>
        <v>Below 45 Days</v>
      </c>
    </row>
    <row r="1503" spans="1:29" ht="25.5" customHeight="1" x14ac:dyDescent="0.25">
      <c r="A1503" s="96">
        <v>1502</v>
      </c>
      <c r="B1503" s="123" t="s">
        <v>113</v>
      </c>
      <c r="C1503" s="9" t="s">
        <v>3131</v>
      </c>
      <c r="D1503" s="63" t="s">
        <v>1315</v>
      </c>
      <c r="E1503" s="137">
        <v>46270</v>
      </c>
      <c r="F1503" s="63" t="str">
        <f t="shared" si="194"/>
        <v>Sep</v>
      </c>
      <c r="G1503" s="63">
        <f t="shared" si="193"/>
        <v>2026</v>
      </c>
      <c r="H1503" s="63" t="s">
        <v>70</v>
      </c>
      <c r="I1503" s="9" t="str">
        <f>_xlfn.XLOOKUP(H1503,[1]Heads!A:A,[1]Heads!B:B)</f>
        <v>174 CrPC</v>
      </c>
      <c r="J1503" s="9" t="str">
        <f>_xlfn.XLOOKUP(I1503,[1]Heads!B:B,[1]Heads!C:C)</f>
        <v>174 CrPC</v>
      </c>
      <c r="K1503" s="75"/>
      <c r="L1503" s="9"/>
      <c r="M1503" s="75"/>
      <c r="N1503" s="96" t="s">
        <v>3196</v>
      </c>
      <c r="O1503" s="9"/>
      <c r="P1503" s="75"/>
      <c r="Q1503" s="9"/>
      <c r="R1503" s="104" t="s">
        <v>173</v>
      </c>
      <c r="S1503" s="104" t="s">
        <v>173</v>
      </c>
      <c r="T1503" s="98">
        <v>46274</v>
      </c>
      <c r="U1503" s="9" t="s">
        <v>6543</v>
      </c>
      <c r="V1503" s="9" t="s">
        <v>34</v>
      </c>
      <c r="W1503" s="9">
        <f t="shared" ca="1" si="191"/>
        <v>41</v>
      </c>
      <c r="X1503" s="9" t="str">
        <f t="shared" ca="1" si="192"/>
        <v>Below 45 Days</v>
      </c>
      <c r="Y1503" s="9">
        <f t="shared" ca="1" si="195"/>
        <v>37</v>
      </c>
      <c r="Z1503" s="9" t="str">
        <f t="shared" ca="1" si="196"/>
        <v>Below 45 Days</v>
      </c>
      <c r="AA1503" s="9"/>
      <c r="AB1503" s="123" t="str">
        <f t="shared" si="187"/>
        <v>Jalumuru,'84/2026'</v>
      </c>
      <c r="AC1503" s="97" t="str">
        <f t="shared" ref="AC1503:AC1548" ca="1" si="197">IF(S1503="SC/PRC/CC No. Awaited","",X1503)</f>
        <v>Below 45 Days</v>
      </c>
    </row>
    <row r="1504" spans="1:29" ht="25.5" customHeight="1" x14ac:dyDescent="0.25">
      <c r="A1504" s="96">
        <v>1503</v>
      </c>
      <c r="B1504" s="123" t="s">
        <v>118</v>
      </c>
      <c r="C1504" s="9" t="s">
        <v>3099</v>
      </c>
      <c r="D1504" s="63" t="s">
        <v>1458</v>
      </c>
      <c r="E1504" s="137">
        <v>46270</v>
      </c>
      <c r="F1504" s="63" t="str">
        <f t="shared" si="194"/>
        <v>Sep</v>
      </c>
      <c r="G1504" s="63">
        <f t="shared" si="193"/>
        <v>2026</v>
      </c>
      <c r="H1504" s="63" t="s">
        <v>148</v>
      </c>
      <c r="I1504" s="9" t="str">
        <f>_xlfn.XLOOKUP(H1504,[1]Heads!A:A,[1]Heads!B:B)</f>
        <v>Other IPC</v>
      </c>
      <c r="J1504" s="9" t="str">
        <f>_xlfn.XLOOKUP(I1504,[1]Heads!B:B,[1]Heads!C:C)</f>
        <v>IPC</v>
      </c>
      <c r="K1504" s="75"/>
      <c r="L1504" s="9"/>
      <c r="M1504" s="75"/>
      <c r="N1504" s="96" t="s">
        <v>3196</v>
      </c>
      <c r="O1504" s="9"/>
      <c r="P1504" s="75"/>
      <c r="Q1504" s="9"/>
      <c r="R1504" s="104" t="s">
        <v>169</v>
      </c>
      <c r="S1504" s="104" t="s">
        <v>169</v>
      </c>
      <c r="T1504" s="98"/>
      <c r="U1504" s="9" t="s">
        <v>6544</v>
      </c>
      <c r="V1504" s="9" t="s">
        <v>34</v>
      </c>
      <c r="W1504" s="9">
        <f t="shared" ca="1" si="191"/>
        <v>41</v>
      </c>
      <c r="X1504" s="9" t="str">
        <f t="shared" ca="1" si="192"/>
        <v>Below 45 Days</v>
      </c>
      <c r="Y1504" s="9" t="str">
        <f t="shared" ca="1" si="195"/>
        <v/>
      </c>
      <c r="Z1504" s="9" t="str">
        <f t="shared" ca="1" si="196"/>
        <v/>
      </c>
      <c r="AA1504" s="9"/>
      <c r="AB1504" s="123" t="str">
        <f t="shared" si="187"/>
        <v>Kanchili,'78/2026'</v>
      </c>
      <c r="AC1504" s="97" t="str">
        <f t="shared" ca="1" si="197"/>
        <v>Below 45 Days</v>
      </c>
    </row>
    <row r="1505" spans="1:29" ht="25.5" customHeight="1" x14ac:dyDescent="0.25">
      <c r="A1505" s="96">
        <v>1504</v>
      </c>
      <c r="B1505" s="123" t="s">
        <v>107</v>
      </c>
      <c r="C1505" s="9" t="s">
        <v>3059</v>
      </c>
      <c r="D1505" s="63" t="s">
        <v>1637</v>
      </c>
      <c r="E1505" s="137">
        <v>46270</v>
      </c>
      <c r="F1505" s="63" t="str">
        <f t="shared" si="194"/>
        <v>Sep</v>
      </c>
      <c r="G1505" s="63">
        <f t="shared" si="193"/>
        <v>2026</v>
      </c>
      <c r="H1505" s="63" t="s">
        <v>121</v>
      </c>
      <c r="I1505" s="9" t="str">
        <f>_xlfn.XLOOKUP(H1505,[1]Heads!A:A,[1]Heads!B:B)</f>
        <v>Property Offences</v>
      </c>
      <c r="J1505" s="9" t="str">
        <f>_xlfn.XLOOKUP(I1505,[1]Heads!B:B,[1]Heads!C:C)</f>
        <v>IPC</v>
      </c>
      <c r="K1505" s="75"/>
      <c r="L1505" s="9"/>
      <c r="M1505" s="75"/>
      <c r="N1505" s="96" t="s">
        <v>3196</v>
      </c>
      <c r="O1505" s="9"/>
      <c r="P1505" s="75"/>
      <c r="Q1505" s="9"/>
      <c r="R1505" s="104" t="s">
        <v>112</v>
      </c>
      <c r="S1505" s="104" t="s">
        <v>141</v>
      </c>
      <c r="T1505" s="98"/>
      <c r="U1505" s="9" t="s">
        <v>6545</v>
      </c>
      <c r="V1505" s="9" t="s">
        <v>34</v>
      </c>
      <c r="W1505" s="9">
        <f t="shared" ca="1" si="191"/>
        <v>41</v>
      </c>
      <c r="X1505" s="9" t="str">
        <f t="shared" ca="1" si="192"/>
        <v>Below 45 Days</v>
      </c>
      <c r="Y1505" s="9" t="str">
        <f t="shared" ca="1" si="195"/>
        <v/>
      </c>
      <c r="Z1505" s="9" t="str">
        <f t="shared" ca="1" si="196"/>
        <v/>
      </c>
      <c r="AA1505" s="9"/>
      <c r="AB1505" s="123" t="str">
        <f t="shared" si="187"/>
        <v>G. Sigadam,'66/2026'</v>
      </c>
      <c r="AC1505" s="97" t="str">
        <f t="shared" ca="1" si="197"/>
        <v>Below 45 Days</v>
      </c>
    </row>
    <row r="1506" spans="1:29" ht="25.5" customHeight="1" x14ac:dyDescent="0.25">
      <c r="A1506" s="96">
        <v>1505</v>
      </c>
      <c r="B1506" s="123" t="s">
        <v>65</v>
      </c>
      <c r="C1506" s="9" t="s">
        <v>3414</v>
      </c>
      <c r="D1506" s="63" t="s">
        <v>845</v>
      </c>
      <c r="E1506" s="137">
        <v>46270</v>
      </c>
      <c r="F1506" s="63" t="str">
        <f t="shared" si="194"/>
        <v>Sep</v>
      </c>
      <c r="G1506" s="63">
        <f t="shared" si="193"/>
        <v>2026</v>
      </c>
      <c r="H1506" s="63" t="s">
        <v>116</v>
      </c>
      <c r="I1506" s="9" t="str">
        <f>_xlfn.XLOOKUP(H1506,[1]Heads!A:A,[1]Heads!B:B)</f>
        <v>NDPS</v>
      </c>
      <c r="J1506" s="9" t="str">
        <f>_xlfn.XLOOKUP(I1506,[1]Heads!B:B,[1]Heads!C:C)</f>
        <v>NDPS</v>
      </c>
      <c r="K1506" s="75"/>
      <c r="L1506" s="9"/>
      <c r="M1506" s="75"/>
      <c r="N1506" s="96" t="s">
        <v>3196</v>
      </c>
      <c r="O1506" s="9"/>
      <c r="P1506" s="75"/>
      <c r="Q1506" s="9"/>
      <c r="R1506" s="104" t="s">
        <v>50</v>
      </c>
      <c r="S1506" s="104" t="s">
        <v>50</v>
      </c>
      <c r="T1506" s="98"/>
      <c r="U1506" s="9" t="s">
        <v>6546</v>
      </c>
      <c r="V1506" s="9" t="s">
        <v>34</v>
      </c>
      <c r="W1506" s="9">
        <f t="shared" ca="1" si="191"/>
        <v>41</v>
      </c>
      <c r="X1506" s="9" t="str">
        <f t="shared" ca="1" si="192"/>
        <v>Below 45 Days</v>
      </c>
      <c r="Y1506" s="9" t="str">
        <f t="shared" ca="1" si="195"/>
        <v/>
      </c>
      <c r="Z1506" s="9" t="str">
        <f t="shared" ca="1" si="196"/>
        <v/>
      </c>
      <c r="AA1506" s="9"/>
      <c r="AB1506" s="123" t="str">
        <f t="shared" si="187"/>
        <v>Itchapuram Town,'118/2026'</v>
      </c>
      <c r="AC1506" s="97" t="str">
        <f t="shared" ca="1" si="197"/>
        <v>Below 45 Days</v>
      </c>
    </row>
    <row r="1507" spans="1:29" ht="25.5" customHeight="1" x14ac:dyDescent="0.25">
      <c r="A1507" s="96">
        <v>1506</v>
      </c>
      <c r="B1507" s="123" t="s">
        <v>51</v>
      </c>
      <c r="C1507" s="9" t="s">
        <v>3924</v>
      </c>
      <c r="D1507" s="63" t="s">
        <v>1444</v>
      </c>
      <c r="E1507" s="137">
        <v>46270</v>
      </c>
      <c r="F1507" s="63" t="str">
        <f t="shared" si="194"/>
        <v>Sep</v>
      </c>
      <c r="G1507" s="63">
        <f t="shared" si="193"/>
        <v>2026</v>
      </c>
      <c r="H1507" s="63" t="s">
        <v>75</v>
      </c>
      <c r="I1507" s="9" t="str">
        <f>_xlfn.XLOOKUP(H1507,[1]Heads!A:A,[1]Heads!B:B)</f>
        <v>Bodily Offiences</v>
      </c>
      <c r="J1507" s="9" t="str">
        <f>_xlfn.XLOOKUP(I1507,[1]Heads!B:B,[1]Heads!C:C)</f>
        <v>IPC</v>
      </c>
      <c r="K1507" s="75"/>
      <c r="L1507" s="9"/>
      <c r="M1507" s="75"/>
      <c r="N1507" s="96" t="s">
        <v>3196</v>
      </c>
      <c r="O1507" s="9"/>
      <c r="P1507" s="75"/>
      <c r="Q1507" s="9"/>
      <c r="R1507" s="104" t="s">
        <v>169</v>
      </c>
      <c r="S1507" s="104" t="s">
        <v>50</v>
      </c>
      <c r="T1507" s="98"/>
      <c r="U1507" s="9" t="s">
        <v>6551</v>
      </c>
      <c r="V1507" s="9" t="s">
        <v>34</v>
      </c>
      <c r="W1507" s="9">
        <f t="shared" ca="1" si="191"/>
        <v>41</v>
      </c>
      <c r="X1507" s="9" t="str">
        <f t="shared" ca="1" si="192"/>
        <v>Below 45 Days</v>
      </c>
      <c r="Y1507" s="9" t="str">
        <f t="shared" ca="1" si="195"/>
        <v/>
      </c>
      <c r="Z1507" s="9" t="str">
        <f t="shared" ca="1" si="196"/>
        <v/>
      </c>
      <c r="AA1507" s="9"/>
      <c r="AB1507" s="123" t="str">
        <f t="shared" si="187"/>
        <v>Tekkali PS,'159/2026'</v>
      </c>
      <c r="AC1507" s="97" t="str">
        <f t="shared" ca="1" si="197"/>
        <v>Below 45 Days</v>
      </c>
    </row>
    <row r="1508" spans="1:29" ht="25.5" customHeight="1" x14ac:dyDescent="0.25">
      <c r="A1508" s="96">
        <v>1507</v>
      </c>
      <c r="B1508" s="123" t="s">
        <v>113</v>
      </c>
      <c r="C1508" s="9" t="s">
        <v>3106</v>
      </c>
      <c r="D1508" s="63" t="s">
        <v>6554</v>
      </c>
      <c r="E1508" s="137">
        <v>46270</v>
      </c>
      <c r="F1508" s="63" t="str">
        <f t="shared" si="194"/>
        <v>Sep</v>
      </c>
      <c r="G1508" s="63">
        <f t="shared" si="193"/>
        <v>2026</v>
      </c>
      <c r="H1508" s="63" t="s">
        <v>29</v>
      </c>
      <c r="I1508" s="9" t="str">
        <f>_xlfn.XLOOKUP(H1508,[1]Heads!A:A,[1]Heads!B:B)</f>
        <v>White Collar Offences</v>
      </c>
      <c r="J1508" s="9" t="str">
        <f>_xlfn.XLOOKUP(I1508,[1]Heads!B:B,[1]Heads!C:C)</f>
        <v>IPC</v>
      </c>
      <c r="K1508" s="75"/>
      <c r="L1508" s="9"/>
      <c r="M1508" s="75"/>
      <c r="N1508" s="96" t="s">
        <v>3196</v>
      </c>
      <c r="O1508" s="9"/>
      <c r="P1508" s="75"/>
      <c r="Q1508" s="9"/>
      <c r="R1508" s="104" t="s">
        <v>112</v>
      </c>
      <c r="S1508" s="104" t="s">
        <v>177</v>
      </c>
      <c r="T1508" s="98">
        <v>46307</v>
      </c>
      <c r="U1508" s="9" t="s">
        <v>6555</v>
      </c>
      <c r="V1508" s="9" t="s">
        <v>34</v>
      </c>
      <c r="W1508" s="9">
        <f t="shared" ca="1" si="191"/>
        <v>41</v>
      </c>
      <c r="X1508" s="9" t="str">
        <f t="shared" ca="1" si="192"/>
        <v>Below 45 Days</v>
      </c>
      <c r="Y1508" s="9">
        <f t="shared" ca="1" si="195"/>
        <v>4</v>
      </c>
      <c r="Z1508" s="9" t="str">
        <f t="shared" ca="1" si="196"/>
        <v>Below 45 Days</v>
      </c>
      <c r="AA1508" s="9"/>
      <c r="AB1508" s="123" t="str">
        <f t="shared" si="187"/>
        <v>Jalumuru,'83/2026'</v>
      </c>
      <c r="AC1508" s="97" t="str">
        <f t="shared" ca="1" si="197"/>
        <v>Below 45 Days</v>
      </c>
    </row>
    <row r="1509" spans="1:29" ht="25.5" customHeight="1" x14ac:dyDescent="0.25">
      <c r="A1509" s="96">
        <v>1508</v>
      </c>
      <c r="B1509" s="123" t="s">
        <v>51</v>
      </c>
      <c r="C1509" s="9" t="s">
        <v>3906</v>
      </c>
      <c r="D1509" s="63" t="s">
        <v>3504</v>
      </c>
      <c r="E1509" s="137">
        <v>46270</v>
      </c>
      <c r="F1509" s="63" t="str">
        <f t="shared" si="194"/>
        <v>Sep</v>
      </c>
      <c r="G1509" s="63">
        <f t="shared" si="193"/>
        <v>2026</v>
      </c>
      <c r="H1509" s="63" t="s">
        <v>75</v>
      </c>
      <c r="I1509" s="9" t="str">
        <f>_xlfn.XLOOKUP(H1509,[1]Heads!A:A,[1]Heads!B:B)</f>
        <v>Bodily Offiences</v>
      </c>
      <c r="J1509" s="9" t="str">
        <f>_xlfn.XLOOKUP(I1509,[1]Heads!B:B,[1]Heads!C:C)</f>
        <v>IPC</v>
      </c>
      <c r="K1509" s="75"/>
      <c r="L1509" s="9"/>
      <c r="M1509" s="75"/>
      <c r="N1509" s="96" t="s">
        <v>3196</v>
      </c>
      <c r="O1509" s="9"/>
      <c r="P1509" s="75"/>
      <c r="Q1509" s="9"/>
      <c r="R1509" s="104" t="s">
        <v>169</v>
      </c>
      <c r="S1509" s="104" t="s">
        <v>50</v>
      </c>
      <c r="T1509" s="98"/>
      <c r="U1509" s="9" t="s">
        <v>6556</v>
      </c>
      <c r="V1509" s="9" t="s">
        <v>34</v>
      </c>
      <c r="W1509" s="9">
        <f t="shared" ca="1" si="191"/>
        <v>41</v>
      </c>
      <c r="X1509" s="9" t="str">
        <f t="shared" ca="1" si="192"/>
        <v>Below 45 Days</v>
      </c>
      <c r="Y1509" s="9" t="str">
        <f t="shared" ca="1" si="195"/>
        <v/>
      </c>
      <c r="Z1509" s="9" t="str">
        <f t="shared" ca="1" si="196"/>
        <v/>
      </c>
      <c r="AA1509" s="9"/>
      <c r="AB1509" s="123" t="str">
        <f t="shared" si="187"/>
        <v>Tekkali PS,'158/2026'</v>
      </c>
      <c r="AC1509" s="97" t="str">
        <f t="shared" ca="1" si="197"/>
        <v>Below 45 Days</v>
      </c>
    </row>
    <row r="1510" spans="1:29" ht="25.5" customHeight="1" x14ac:dyDescent="0.25">
      <c r="A1510" s="96">
        <v>1509</v>
      </c>
      <c r="B1510" s="123" t="s">
        <v>78</v>
      </c>
      <c r="C1510" s="9" t="s">
        <v>3088</v>
      </c>
      <c r="D1510" s="63" t="s">
        <v>5411</v>
      </c>
      <c r="E1510" s="137">
        <v>46270</v>
      </c>
      <c r="F1510" s="63" t="str">
        <f t="shared" si="194"/>
        <v>Sep</v>
      </c>
      <c r="G1510" s="63">
        <f t="shared" ref="G1510:G1557" si="198">YEAR(E1510)</f>
        <v>2026</v>
      </c>
      <c r="H1510" s="63" t="s">
        <v>75</v>
      </c>
      <c r="I1510" s="9" t="str">
        <f>_xlfn.XLOOKUP(H1510,[1]Heads!A:A,[1]Heads!B:B)</f>
        <v>Bodily Offiences</v>
      </c>
      <c r="J1510" s="9" t="str">
        <f>_xlfn.XLOOKUP(I1510,[1]Heads!B:B,[1]Heads!C:C)</f>
        <v>IPC</v>
      </c>
      <c r="K1510" s="75"/>
      <c r="L1510" s="9"/>
      <c r="M1510" s="75"/>
      <c r="N1510" s="96" t="s">
        <v>3196</v>
      </c>
      <c r="O1510" s="9"/>
      <c r="P1510" s="75"/>
      <c r="Q1510" s="9"/>
      <c r="R1510" s="104" t="s">
        <v>169</v>
      </c>
      <c r="S1510" s="104" t="s">
        <v>141</v>
      </c>
      <c r="T1510" s="98"/>
      <c r="U1510" s="9" t="s">
        <v>6560</v>
      </c>
      <c r="V1510" s="9" t="s">
        <v>34</v>
      </c>
      <c r="W1510" s="9">
        <f t="shared" ca="1" si="191"/>
        <v>41</v>
      </c>
      <c r="X1510" s="9" t="str">
        <f t="shared" ca="1" si="192"/>
        <v>Below 45 Days</v>
      </c>
      <c r="Y1510" s="9" t="str">
        <f t="shared" ca="1" si="195"/>
        <v/>
      </c>
      <c r="Z1510" s="9" t="str">
        <f t="shared" ca="1" si="196"/>
        <v/>
      </c>
      <c r="AA1510" s="9"/>
      <c r="AB1510" s="123" t="str">
        <f t="shared" si="187"/>
        <v>Kaviti,'81/2026'</v>
      </c>
      <c r="AC1510" s="97" t="str">
        <f t="shared" ca="1" si="197"/>
        <v>Below 45 Days</v>
      </c>
    </row>
    <row r="1511" spans="1:29" ht="25.5" customHeight="1" x14ac:dyDescent="0.25">
      <c r="A1511" s="96">
        <v>1510</v>
      </c>
      <c r="B1511" s="123" t="s">
        <v>64</v>
      </c>
      <c r="C1511" s="9" t="s">
        <v>3483</v>
      </c>
      <c r="D1511" s="63" t="s">
        <v>1392</v>
      </c>
      <c r="E1511" s="137">
        <v>46270</v>
      </c>
      <c r="F1511" s="63" t="str">
        <f t="shared" si="194"/>
        <v>Sep</v>
      </c>
      <c r="G1511" s="63">
        <f t="shared" si="198"/>
        <v>2026</v>
      </c>
      <c r="H1511" s="63" t="s">
        <v>77</v>
      </c>
      <c r="I1511" s="9" t="str">
        <f>_xlfn.XLOOKUP(H1511,[1]Heads!A:A,[1]Heads!B:B)</f>
        <v>Road Accidents</v>
      </c>
      <c r="J1511" s="9" t="str">
        <f>_xlfn.XLOOKUP(I1511,[1]Heads!B:B,[1]Heads!C:C)</f>
        <v>IPC</v>
      </c>
      <c r="K1511" s="75"/>
      <c r="L1511" s="9"/>
      <c r="M1511" s="75"/>
      <c r="N1511" s="96" t="s">
        <v>3196</v>
      </c>
      <c r="O1511" s="9"/>
      <c r="P1511" s="75"/>
      <c r="Q1511" s="9"/>
      <c r="R1511" s="104" t="s">
        <v>168</v>
      </c>
      <c r="S1511" s="104" t="s">
        <v>169</v>
      </c>
      <c r="T1511" s="98"/>
      <c r="U1511" s="9" t="s">
        <v>6561</v>
      </c>
      <c r="V1511" s="9" t="s">
        <v>34</v>
      </c>
      <c r="W1511" s="9">
        <f t="shared" ca="1" si="191"/>
        <v>41</v>
      </c>
      <c r="X1511" s="9" t="str">
        <f t="shared" ca="1" si="192"/>
        <v>Below 45 Days</v>
      </c>
      <c r="Y1511" s="9" t="str">
        <f t="shared" ca="1" si="195"/>
        <v/>
      </c>
      <c r="Z1511" s="9" t="str">
        <f t="shared" ca="1" si="196"/>
        <v/>
      </c>
      <c r="AA1511" s="9"/>
      <c r="AB1511" s="123" t="str">
        <f t="shared" si="187"/>
        <v>Ponduru,'122/2026'</v>
      </c>
      <c r="AC1511" s="97" t="str">
        <f t="shared" ca="1" si="197"/>
        <v>Below 45 Days</v>
      </c>
    </row>
    <row r="1512" spans="1:29" ht="25.5" customHeight="1" x14ac:dyDescent="0.25">
      <c r="A1512" s="96">
        <v>1511</v>
      </c>
      <c r="B1512" s="123" t="s">
        <v>28</v>
      </c>
      <c r="C1512" s="9" t="s">
        <v>3539</v>
      </c>
      <c r="D1512" s="63" t="s">
        <v>2771</v>
      </c>
      <c r="E1512" s="137">
        <v>46271</v>
      </c>
      <c r="F1512" s="63" t="str">
        <f t="shared" si="194"/>
        <v>Sep</v>
      </c>
      <c r="G1512" s="63">
        <f t="shared" si="198"/>
        <v>2026</v>
      </c>
      <c r="H1512" s="63" t="s">
        <v>29</v>
      </c>
      <c r="I1512" s="9" t="str">
        <f>_xlfn.XLOOKUP(H1512,[1]Heads!A:A,[1]Heads!B:B)</f>
        <v>White Collar Offences</v>
      </c>
      <c r="J1512" s="9" t="str">
        <f>_xlfn.XLOOKUP(I1512,[1]Heads!B:B,[1]Heads!C:C)</f>
        <v>IPC</v>
      </c>
      <c r="K1512" s="75"/>
      <c r="L1512" s="9"/>
      <c r="M1512" s="75"/>
      <c r="N1512" s="96" t="s">
        <v>3196</v>
      </c>
      <c r="O1512" s="9"/>
      <c r="P1512" s="75"/>
      <c r="Q1512" s="9"/>
      <c r="R1512" s="104" t="s">
        <v>112</v>
      </c>
      <c r="S1512" s="104" t="s">
        <v>141</v>
      </c>
      <c r="T1512" s="98"/>
      <c r="U1512" s="9" t="s">
        <v>6562</v>
      </c>
      <c r="V1512" s="9" t="s">
        <v>34</v>
      </c>
      <c r="W1512" s="9">
        <f t="shared" ca="1" si="191"/>
        <v>40</v>
      </c>
      <c r="X1512" s="9" t="str">
        <f t="shared" ca="1" si="192"/>
        <v>Below 45 Days</v>
      </c>
      <c r="Y1512" s="9" t="str">
        <f t="shared" ca="1" si="195"/>
        <v/>
      </c>
      <c r="Z1512" s="9" t="str">
        <f t="shared" ca="1" si="196"/>
        <v/>
      </c>
      <c r="AA1512" s="9"/>
      <c r="AB1512" s="123" t="str">
        <f t="shared" si="187"/>
        <v>Srikakulam II Town,'127/2026'</v>
      </c>
      <c r="AC1512" s="97" t="str">
        <f t="shared" ca="1" si="197"/>
        <v>Below 45 Days</v>
      </c>
    </row>
    <row r="1513" spans="1:29" ht="25.5" customHeight="1" x14ac:dyDescent="0.25">
      <c r="A1513" s="96">
        <v>1512</v>
      </c>
      <c r="B1513" s="123" t="s">
        <v>124</v>
      </c>
      <c r="C1513" s="9" t="s">
        <v>3295</v>
      </c>
      <c r="D1513" s="63" t="s">
        <v>1637</v>
      </c>
      <c r="E1513" s="137">
        <v>46271</v>
      </c>
      <c r="F1513" s="63" t="str">
        <f t="shared" si="194"/>
        <v>Sep</v>
      </c>
      <c r="G1513" s="63">
        <f t="shared" si="198"/>
        <v>2026</v>
      </c>
      <c r="H1513" s="63" t="s">
        <v>121</v>
      </c>
      <c r="I1513" s="9" t="str">
        <f>_xlfn.XLOOKUP(H1513,[1]Heads!A:A,[1]Heads!B:B)</f>
        <v>Property Offences</v>
      </c>
      <c r="J1513" s="9" t="str">
        <f>_xlfn.XLOOKUP(I1513,[1]Heads!B:B,[1]Heads!C:C)</f>
        <v>IPC</v>
      </c>
      <c r="K1513" s="75"/>
      <c r="L1513" s="9"/>
      <c r="M1513" s="75"/>
      <c r="N1513" s="96" t="s">
        <v>3196</v>
      </c>
      <c r="O1513" s="9"/>
      <c r="P1513" s="75"/>
      <c r="Q1513" s="9"/>
      <c r="R1513" s="104" t="s">
        <v>112</v>
      </c>
      <c r="S1513" s="104" t="s">
        <v>141</v>
      </c>
      <c r="T1513" s="98"/>
      <c r="U1513" s="9" t="s">
        <v>6563</v>
      </c>
      <c r="V1513" s="9" t="s">
        <v>34</v>
      </c>
      <c r="W1513" s="9">
        <f t="shared" ca="1" si="191"/>
        <v>40</v>
      </c>
      <c r="X1513" s="9" t="str">
        <f t="shared" ca="1" si="192"/>
        <v>Below 45 Days</v>
      </c>
      <c r="Y1513" s="9" t="str">
        <f t="shared" ca="1" si="195"/>
        <v/>
      </c>
      <c r="Z1513" s="9" t="str">
        <f t="shared" ca="1" si="196"/>
        <v/>
      </c>
      <c r="AA1513" s="9"/>
      <c r="AB1513" s="123" t="str">
        <f t="shared" si="187"/>
        <v>Saravakota,'112/2026'</v>
      </c>
      <c r="AC1513" s="97" t="str">
        <f t="shared" ca="1" si="197"/>
        <v>Below 45 Days</v>
      </c>
    </row>
    <row r="1514" spans="1:29" ht="25.5" customHeight="1" x14ac:dyDescent="0.25">
      <c r="A1514" s="96">
        <v>1513</v>
      </c>
      <c r="B1514" s="123" t="s">
        <v>107</v>
      </c>
      <c r="C1514" s="9" t="s">
        <v>3113</v>
      </c>
      <c r="D1514" s="63" t="s">
        <v>1315</v>
      </c>
      <c r="E1514" s="137">
        <v>46271</v>
      </c>
      <c r="F1514" s="63" t="str">
        <f t="shared" si="194"/>
        <v>Sep</v>
      </c>
      <c r="G1514" s="63">
        <f t="shared" si="198"/>
        <v>2026</v>
      </c>
      <c r="H1514" s="63" t="s">
        <v>70</v>
      </c>
      <c r="I1514" s="9" t="str">
        <f>_xlfn.XLOOKUP(H1514,[1]Heads!A:A,[1]Heads!B:B)</f>
        <v>174 CrPC</v>
      </c>
      <c r="J1514" s="9" t="str">
        <f>_xlfn.XLOOKUP(I1514,[1]Heads!B:B,[1]Heads!C:C)</f>
        <v>174 CrPC</v>
      </c>
      <c r="K1514" s="75"/>
      <c r="L1514" s="9"/>
      <c r="M1514" s="75"/>
      <c r="N1514" s="96" t="s">
        <v>3196</v>
      </c>
      <c r="O1514" s="9"/>
      <c r="P1514" s="75"/>
      <c r="Q1514" s="9"/>
      <c r="R1514" s="104" t="s">
        <v>168</v>
      </c>
      <c r="S1514" s="104" t="s">
        <v>173</v>
      </c>
      <c r="T1514" s="98">
        <v>46274</v>
      </c>
      <c r="U1514" s="9" t="s">
        <v>6564</v>
      </c>
      <c r="V1514" s="9" t="s">
        <v>34</v>
      </c>
      <c r="W1514" s="9">
        <f t="shared" ca="1" si="191"/>
        <v>40</v>
      </c>
      <c r="X1514" s="9" t="str">
        <f t="shared" ca="1" si="192"/>
        <v>Below 45 Days</v>
      </c>
      <c r="Y1514" s="9">
        <f t="shared" ca="1" si="195"/>
        <v>37</v>
      </c>
      <c r="Z1514" s="9" t="str">
        <f t="shared" ca="1" si="196"/>
        <v>Below 45 Days</v>
      </c>
      <c r="AA1514" s="9"/>
      <c r="AB1514" s="123" t="str">
        <f t="shared" si="187"/>
        <v>G. Sigadam,'68/2026'</v>
      </c>
      <c r="AC1514" s="97" t="str">
        <f t="shared" ca="1" si="197"/>
        <v>Below 45 Days</v>
      </c>
    </row>
    <row r="1515" spans="1:29" ht="25.5" customHeight="1" x14ac:dyDescent="0.25">
      <c r="A1515" s="96">
        <v>1514</v>
      </c>
      <c r="B1515" s="123" t="s">
        <v>42</v>
      </c>
      <c r="C1515" s="9" t="s">
        <v>6332</v>
      </c>
      <c r="D1515" s="63" t="s">
        <v>264</v>
      </c>
      <c r="E1515" s="137">
        <v>46271</v>
      </c>
      <c r="F1515" s="63" t="str">
        <f t="shared" si="194"/>
        <v>Sep</v>
      </c>
      <c r="G1515" s="63">
        <f t="shared" si="198"/>
        <v>2026</v>
      </c>
      <c r="H1515" s="63" t="s">
        <v>59</v>
      </c>
      <c r="I1515" s="9" t="str">
        <f>_xlfn.XLOOKUP(H1515,[1]Heads!A:A,[1]Heads!B:B)</f>
        <v>Missing Cases</v>
      </c>
      <c r="J1515" s="9" t="str">
        <f>_xlfn.XLOOKUP(I1515,[1]Heads!B:B,[1]Heads!C:C)</f>
        <v>Missing</v>
      </c>
      <c r="K1515" s="75"/>
      <c r="L1515" s="9"/>
      <c r="M1515" s="75"/>
      <c r="N1515" s="96" t="s">
        <v>3196</v>
      </c>
      <c r="O1515" s="9"/>
      <c r="P1515" s="75"/>
      <c r="Q1515" s="9"/>
      <c r="R1515" s="104" t="s">
        <v>112</v>
      </c>
      <c r="S1515" s="104" t="s">
        <v>112</v>
      </c>
      <c r="T1515" s="98"/>
      <c r="U1515" s="9" t="s">
        <v>6565</v>
      </c>
      <c r="V1515" s="9" t="s">
        <v>34</v>
      </c>
      <c r="W1515" s="9">
        <f t="shared" ca="1" si="191"/>
        <v>40</v>
      </c>
      <c r="X1515" s="9" t="str">
        <f t="shared" ca="1" si="192"/>
        <v>Below 45 Days</v>
      </c>
      <c r="Y1515" s="9" t="str">
        <f t="shared" ca="1" si="195"/>
        <v/>
      </c>
      <c r="Z1515" s="9" t="str">
        <f t="shared" ca="1" si="196"/>
        <v/>
      </c>
      <c r="AA1515" s="9"/>
      <c r="AB1515" s="123" t="str">
        <f t="shared" si="187"/>
        <v>Narasannapeta,'275/2026'</v>
      </c>
      <c r="AC1515" s="97" t="str">
        <f t="shared" ca="1" si="197"/>
        <v>Below 45 Days</v>
      </c>
    </row>
    <row r="1516" spans="1:29" ht="25.5" customHeight="1" x14ac:dyDescent="0.25">
      <c r="A1516" s="96">
        <v>1515</v>
      </c>
      <c r="B1516" s="123" t="s">
        <v>89</v>
      </c>
      <c r="C1516" s="9" t="s">
        <v>5420</v>
      </c>
      <c r="D1516" s="63" t="s">
        <v>1315</v>
      </c>
      <c r="E1516" s="137">
        <v>46271</v>
      </c>
      <c r="F1516" s="63" t="str">
        <f t="shared" si="194"/>
        <v>Sep</v>
      </c>
      <c r="G1516" s="63">
        <f t="shared" si="198"/>
        <v>2026</v>
      </c>
      <c r="H1516" s="63" t="s">
        <v>70</v>
      </c>
      <c r="I1516" s="9" t="str">
        <f>_xlfn.XLOOKUP(H1516,[1]Heads!A:A,[1]Heads!B:B)</f>
        <v>174 CrPC</v>
      </c>
      <c r="J1516" s="9" t="str">
        <f>_xlfn.XLOOKUP(I1516,[1]Heads!B:B,[1]Heads!C:C)</f>
        <v>174 CrPC</v>
      </c>
      <c r="K1516" s="75"/>
      <c r="L1516" s="9"/>
      <c r="M1516" s="75"/>
      <c r="N1516" s="96" t="s">
        <v>3196</v>
      </c>
      <c r="O1516" s="9"/>
      <c r="P1516" s="75"/>
      <c r="Q1516" s="9"/>
      <c r="R1516" s="104" t="s">
        <v>168</v>
      </c>
      <c r="S1516" s="104" t="s">
        <v>173</v>
      </c>
      <c r="T1516" s="98">
        <v>46274</v>
      </c>
      <c r="U1516" s="9" t="s">
        <v>6568</v>
      </c>
      <c r="V1516" s="9" t="s">
        <v>34</v>
      </c>
      <c r="W1516" s="9">
        <f t="shared" ca="1" si="191"/>
        <v>40</v>
      </c>
      <c r="X1516" s="9" t="str">
        <f t="shared" ca="1" si="192"/>
        <v>Below 45 Days</v>
      </c>
      <c r="Y1516" s="9">
        <f t="shared" ca="1" si="195"/>
        <v>37</v>
      </c>
      <c r="Z1516" s="9" t="str">
        <f t="shared" ca="1" si="196"/>
        <v>Below 45 Days</v>
      </c>
      <c r="AA1516" s="9"/>
      <c r="AB1516" s="123" t="str">
        <f t="shared" si="187"/>
        <v>Kotabommali,'166/2026'</v>
      </c>
      <c r="AC1516" s="97" t="str">
        <f t="shared" ca="1" si="197"/>
        <v>Below 45 Days</v>
      </c>
    </row>
    <row r="1517" spans="1:29" ht="25.5" customHeight="1" x14ac:dyDescent="0.25">
      <c r="A1517" s="96">
        <v>1516</v>
      </c>
      <c r="B1517" s="123" t="s">
        <v>105</v>
      </c>
      <c r="C1517" s="9" t="s">
        <v>3415</v>
      </c>
      <c r="D1517" s="63" t="s">
        <v>1405</v>
      </c>
      <c r="E1517" s="137">
        <v>46271</v>
      </c>
      <c r="F1517" s="63" t="str">
        <f t="shared" si="194"/>
        <v>Sep</v>
      </c>
      <c r="G1517" s="63">
        <f t="shared" si="198"/>
        <v>2026</v>
      </c>
      <c r="H1517" s="63" t="s">
        <v>71</v>
      </c>
      <c r="I1517" s="9" t="str">
        <f>_xlfn.XLOOKUP(H1517,[1]Heads!A:A,[1]Heads!B:B)</f>
        <v>Road Accidents</v>
      </c>
      <c r="J1517" s="9" t="str">
        <f>_xlfn.XLOOKUP(I1517,[1]Heads!B:B,[1]Heads!C:C)</f>
        <v>IPC</v>
      </c>
      <c r="K1517" s="75"/>
      <c r="L1517" s="9"/>
      <c r="M1517" s="75"/>
      <c r="N1517" s="96" t="s">
        <v>3196</v>
      </c>
      <c r="O1517" s="9"/>
      <c r="P1517" s="75"/>
      <c r="Q1517" s="9"/>
      <c r="R1517" s="104" t="s">
        <v>169</v>
      </c>
      <c r="S1517" s="104" t="s">
        <v>175</v>
      </c>
      <c r="T1517" s="98"/>
      <c r="U1517" s="9" t="s">
        <v>6570</v>
      </c>
      <c r="V1517" s="9" t="s">
        <v>34</v>
      </c>
      <c r="W1517" s="9">
        <f t="shared" ca="1" si="191"/>
        <v>40</v>
      </c>
      <c r="X1517" s="9" t="str">
        <f t="shared" ca="1" si="192"/>
        <v>Below 45 Days</v>
      </c>
      <c r="Y1517" s="9" t="str">
        <f t="shared" ca="1" si="195"/>
        <v/>
      </c>
      <c r="Z1517" s="9" t="str">
        <f t="shared" ca="1" si="196"/>
        <v/>
      </c>
      <c r="AA1517" s="9"/>
      <c r="AB1517" s="123" t="str">
        <f t="shared" si="187"/>
        <v>Pathapatnam,'117/2026'</v>
      </c>
      <c r="AC1517" s="97" t="str">
        <f t="shared" ca="1" si="197"/>
        <v>Below 45 Days</v>
      </c>
    </row>
    <row r="1518" spans="1:29" ht="25.5" customHeight="1" x14ac:dyDescent="0.25">
      <c r="A1518" s="96">
        <v>1517</v>
      </c>
      <c r="B1518" s="123" t="s">
        <v>125</v>
      </c>
      <c r="C1518" s="9" t="s">
        <v>3387</v>
      </c>
      <c r="D1518" s="63" t="s">
        <v>1646</v>
      </c>
      <c r="E1518" s="137">
        <v>46272</v>
      </c>
      <c r="F1518" s="63" t="str">
        <f t="shared" si="194"/>
        <v>Sep</v>
      </c>
      <c r="G1518" s="63">
        <f t="shared" si="198"/>
        <v>2026</v>
      </c>
      <c r="H1518" s="63" t="s">
        <v>80</v>
      </c>
      <c r="I1518" s="9" t="str">
        <f>_xlfn.XLOOKUP(H1518,[1]Heads!A:A,[1]Heads!B:B)</f>
        <v>Crime  Against Women</v>
      </c>
      <c r="J1518" s="9" t="str">
        <f>_xlfn.XLOOKUP(I1518,[1]Heads!B:B,[1]Heads!C:C)</f>
        <v>IPC</v>
      </c>
      <c r="K1518" s="75"/>
      <c r="L1518" s="9"/>
      <c r="M1518" s="75"/>
      <c r="N1518" s="96" t="s">
        <v>3196</v>
      </c>
      <c r="O1518" s="9"/>
      <c r="P1518" s="75"/>
      <c r="Q1518" s="9"/>
      <c r="R1518" s="104" t="s">
        <v>40</v>
      </c>
      <c r="S1518" s="104" t="s">
        <v>141</v>
      </c>
      <c r="T1518" s="98"/>
      <c r="U1518" s="9" t="s">
        <v>6571</v>
      </c>
      <c r="V1518" s="9" t="s">
        <v>34</v>
      </c>
      <c r="W1518" s="9">
        <f t="shared" ca="1" si="191"/>
        <v>39</v>
      </c>
      <c r="X1518" s="9" t="str">
        <f t="shared" ca="1" si="192"/>
        <v>Below 45 Days</v>
      </c>
      <c r="Y1518" s="9" t="str">
        <f t="shared" ca="1" si="195"/>
        <v/>
      </c>
      <c r="Z1518" s="9" t="str">
        <f t="shared" ca="1" si="196"/>
        <v/>
      </c>
      <c r="AA1518" s="9"/>
      <c r="AB1518" s="123" t="str">
        <f t="shared" si="187"/>
        <v>Mahila UPS, Srikakulam,'113/2026'</v>
      </c>
      <c r="AC1518" s="97" t="str">
        <f t="shared" ca="1" si="197"/>
        <v>Below 45 Days</v>
      </c>
    </row>
    <row r="1519" spans="1:29" ht="25.5" customHeight="1" x14ac:dyDescent="0.25">
      <c r="A1519" s="96">
        <v>1518</v>
      </c>
      <c r="B1519" s="123" t="s">
        <v>28</v>
      </c>
      <c r="C1519" s="9" t="s">
        <v>3563</v>
      </c>
      <c r="D1519" s="63" t="s">
        <v>1027</v>
      </c>
      <c r="E1519" s="137">
        <v>46272</v>
      </c>
      <c r="F1519" s="63" t="str">
        <f t="shared" si="194"/>
        <v>Sep</v>
      </c>
      <c r="G1519" s="63">
        <f t="shared" si="198"/>
        <v>2026</v>
      </c>
      <c r="H1519" s="63" t="s">
        <v>48</v>
      </c>
      <c r="I1519" s="9" t="str">
        <f>_xlfn.XLOOKUP(H1519,[1]Heads!A:A,[1]Heads!B:B)</f>
        <v>Property Offences</v>
      </c>
      <c r="J1519" s="9" t="str">
        <f>_xlfn.XLOOKUP(I1519,[1]Heads!B:B,[1]Heads!C:C)</f>
        <v>IPC</v>
      </c>
      <c r="K1519" s="75"/>
      <c r="L1519" s="9"/>
      <c r="M1519" s="75"/>
      <c r="N1519" s="96" t="s">
        <v>3196</v>
      </c>
      <c r="O1519" s="9"/>
      <c r="P1519" s="75"/>
      <c r="Q1519" s="9"/>
      <c r="R1519" s="104" t="s">
        <v>112</v>
      </c>
      <c r="S1519" s="104" t="s">
        <v>112</v>
      </c>
      <c r="T1519" s="98"/>
      <c r="U1519" s="9" t="s">
        <v>6572</v>
      </c>
      <c r="V1519" s="9" t="s">
        <v>34</v>
      </c>
      <c r="W1519" s="9">
        <f t="shared" ca="1" si="191"/>
        <v>39</v>
      </c>
      <c r="X1519" s="9" t="str">
        <f t="shared" ca="1" si="192"/>
        <v>Below 45 Days</v>
      </c>
      <c r="Y1519" s="9" t="str">
        <f t="shared" ca="1" si="195"/>
        <v/>
      </c>
      <c r="Z1519" s="9" t="str">
        <f t="shared" ca="1" si="196"/>
        <v/>
      </c>
      <c r="AA1519" s="9"/>
      <c r="AB1519" s="123" t="str">
        <f t="shared" si="187"/>
        <v>Srikakulam II Town,'129/2026'</v>
      </c>
      <c r="AC1519" s="97" t="str">
        <f t="shared" ca="1" si="197"/>
        <v>Below 45 Days</v>
      </c>
    </row>
    <row r="1520" spans="1:29" ht="25.5" customHeight="1" x14ac:dyDescent="0.25">
      <c r="A1520" s="96">
        <v>1519</v>
      </c>
      <c r="B1520" s="123" t="s">
        <v>65</v>
      </c>
      <c r="C1520" s="9" t="s">
        <v>3444</v>
      </c>
      <c r="D1520" s="63" t="s">
        <v>845</v>
      </c>
      <c r="E1520" s="137">
        <v>46272</v>
      </c>
      <c r="F1520" s="63" t="str">
        <f t="shared" si="194"/>
        <v>Sep</v>
      </c>
      <c r="G1520" s="63">
        <f t="shared" si="198"/>
        <v>2026</v>
      </c>
      <c r="H1520" s="63" t="s">
        <v>116</v>
      </c>
      <c r="I1520" s="9" t="str">
        <f>_xlfn.XLOOKUP(H1520,[1]Heads!A:A,[1]Heads!B:B)</f>
        <v>NDPS</v>
      </c>
      <c r="J1520" s="9" t="str">
        <f>_xlfn.XLOOKUP(I1520,[1]Heads!B:B,[1]Heads!C:C)</f>
        <v>NDPS</v>
      </c>
      <c r="K1520" s="75"/>
      <c r="L1520" s="9"/>
      <c r="M1520" s="75"/>
      <c r="N1520" s="96" t="s">
        <v>3196</v>
      </c>
      <c r="O1520" s="9"/>
      <c r="P1520" s="75"/>
      <c r="Q1520" s="9"/>
      <c r="R1520" s="104" t="s">
        <v>50</v>
      </c>
      <c r="S1520" s="104" t="s">
        <v>50</v>
      </c>
      <c r="T1520" s="98"/>
      <c r="U1520" s="9" t="s">
        <v>6574</v>
      </c>
      <c r="V1520" s="9" t="s">
        <v>34</v>
      </c>
      <c r="W1520" s="9">
        <f t="shared" ca="1" si="191"/>
        <v>39</v>
      </c>
      <c r="X1520" s="9" t="str">
        <f t="shared" ca="1" si="192"/>
        <v>Below 45 Days</v>
      </c>
      <c r="Y1520" s="9" t="str">
        <f t="shared" ca="1" si="195"/>
        <v/>
      </c>
      <c r="Z1520" s="9" t="str">
        <f t="shared" ca="1" si="196"/>
        <v/>
      </c>
      <c r="AA1520" s="9"/>
      <c r="AB1520" s="123" t="str">
        <f t="shared" si="187"/>
        <v>Itchapuram Town,'121/2026'</v>
      </c>
      <c r="AC1520" s="97" t="str">
        <f t="shared" ca="1" si="197"/>
        <v>Below 45 Days</v>
      </c>
    </row>
    <row r="1521" spans="1:29" ht="25.5" customHeight="1" x14ac:dyDescent="0.25">
      <c r="A1521" s="96">
        <v>1520</v>
      </c>
      <c r="B1521" s="123" t="s">
        <v>114</v>
      </c>
      <c r="C1521" s="9" t="s">
        <v>3775</v>
      </c>
      <c r="D1521" s="63" t="s">
        <v>3625</v>
      </c>
      <c r="E1521" s="137">
        <v>46272</v>
      </c>
      <c r="F1521" s="63" t="str">
        <f t="shared" si="194"/>
        <v>Sep</v>
      </c>
      <c r="G1521" s="63">
        <f t="shared" si="198"/>
        <v>2026</v>
      </c>
      <c r="H1521" s="63" t="s">
        <v>75</v>
      </c>
      <c r="I1521" s="9" t="str">
        <f>_xlfn.XLOOKUP(H1521,[1]Heads!A:A,[1]Heads!B:B)</f>
        <v>Bodily Offiences</v>
      </c>
      <c r="J1521" s="9" t="str">
        <f>_xlfn.XLOOKUP(I1521,[1]Heads!B:B,[1]Heads!C:C)</f>
        <v>IPC</v>
      </c>
      <c r="K1521" s="75"/>
      <c r="L1521" s="9"/>
      <c r="M1521" s="75"/>
      <c r="N1521" s="96" t="s">
        <v>3196</v>
      </c>
      <c r="O1521" s="9"/>
      <c r="P1521" s="75"/>
      <c r="Q1521" s="9"/>
      <c r="R1521" s="104" t="s">
        <v>169</v>
      </c>
      <c r="S1521" s="104" t="s">
        <v>141</v>
      </c>
      <c r="T1521" s="98"/>
      <c r="U1521" s="9" t="s">
        <v>6575</v>
      </c>
      <c r="V1521" s="9" t="s">
        <v>34</v>
      </c>
      <c r="W1521" s="9">
        <f t="shared" ca="1" si="191"/>
        <v>39</v>
      </c>
      <c r="X1521" s="9" t="str">
        <f t="shared" ca="1" si="192"/>
        <v>Below 45 Days</v>
      </c>
      <c r="Y1521" s="9" t="str">
        <f t="shared" ca="1" si="195"/>
        <v/>
      </c>
      <c r="Z1521" s="9" t="str">
        <f t="shared" ca="1" si="196"/>
        <v/>
      </c>
      <c r="AA1521" s="9"/>
      <c r="AB1521" s="123" t="str">
        <f t="shared" si="187"/>
        <v>Mandasa,'148/2026'</v>
      </c>
      <c r="AC1521" s="97" t="str">
        <f t="shared" ca="1" si="197"/>
        <v>Below 45 Days</v>
      </c>
    </row>
    <row r="1522" spans="1:29" ht="25.5" customHeight="1" x14ac:dyDescent="0.25">
      <c r="A1522" s="96">
        <v>1521</v>
      </c>
      <c r="B1522" s="123" t="s">
        <v>84</v>
      </c>
      <c r="C1522" s="9" t="s">
        <v>3119</v>
      </c>
      <c r="D1522" s="63" t="s">
        <v>1332</v>
      </c>
      <c r="E1522" s="137">
        <v>46272</v>
      </c>
      <c r="F1522" s="63" t="str">
        <f t="shared" si="194"/>
        <v>Sep</v>
      </c>
      <c r="G1522" s="63">
        <f t="shared" si="198"/>
        <v>2026</v>
      </c>
      <c r="H1522" s="63" t="s">
        <v>71</v>
      </c>
      <c r="I1522" s="9" t="str">
        <f>_xlfn.XLOOKUP(H1522,[1]Heads!A:A,[1]Heads!B:B)</f>
        <v>Road Accidents</v>
      </c>
      <c r="J1522" s="9" t="str">
        <f>_xlfn.XLOOKUP(I1522,[1]Heads!B:B,[1]Heads!C:C)</f>
        <v>IPC</v>
      </c>
      <c r="K1522" s="75"/>
      <c r="L1522" s="9"/>
      <c r="M1522" s="75"/>
      <c r="N1522" s="96" t="s">
        <v>3196</v>
      </c>
      <c r="O1522" s="9"/>
      <c r="P1522" s="75"/>
      <c r="Q1522" s="9"/>
      <c r="R1522" s="104" t="s">
        <v>169</v>
      </c>
      <c r="S1522" s="104" t="s">
        <v>169</v>
      </c>
      <c r="T1522" s="98"/>
      <c r="U1522" s="9" t="s">
        <v>6576</v>
      </c>
      <c r="V1522" s="9" t="s">
        <v>34</v>
      </c>
      <c r="W1522" s="9">
        <f t="shared" ca="1" si="191"/>
        <v>39</v>
      </c>
      <c r="X1522" s="9" t="str">
        <f t="shared" ca="1" si="192"/>
        <v>Below 45 Days</v>
      </c>
      <c r="Y1522" s="9" t="str">
        <f t="shared" ca="1" si="195"/>
        <v/>
      </c>
      <c r="Z1522" s="9" t="str">
        <f t="shared" ca="1" si="196"/>
        <v/>
      </c>
      <c r="AA1522" s="9"/>
      <c r="AB1522" s="123" t="str">
        <f t="shared" si="187"/>
        <v>Nandigam,'88/2026'</v>
      </c>
      <c r="AC1522" s="97" t="str">
        <f t="shared" ca="1" si="197"/>
        <v>Below 45 Days</v>
      </c>
    </row>
    <row r="1523" spans="1:29" ht="25.5" customHeight="1" x14ac:dyDescent="0.25">
      <c r="A1523" s="96">
        <v>1522</v>
      </c>
      <c r="B1523" s="123" t="s">
        <v>65</v>
      </c>
      <c r="C1523" s="9" t="s">
        <v>3483</v>
      </c>
      <c r="D1523" s="63" t="s">
        <v>1646</v>
      </c>
      <c r="E1523" s="137">
        <v>46272</v>
      </c>
      <c r="F1523" s="63" t="str">
        <f t="shared" si="194"/>
        <v>Sep</v>
      </c>
      <c r="G1523" s="63">
        <f t="shared" si="198"/>
        <v>2026</v>
      </c>
      <c r="H1523" s="63" t="s">
        <v>80</v>
      </c>
      <c r="I1523" s="9" t="str">
        <f>_xlfn.XLOOKUP(H1523,[1]Heads!A:A,[1]Heads!B:B)</f>
        <v>Crime  Against Women</v>
      </c>
      <c r="J1523" s="9" t="str">
        <f>_xlfn.XLOOKUP(I1523,[1]Heads!B:B,[1]Heads!C:C)</f>
        <v>IPC</v>
      </c>
      <c r="K1523" s="75"/>
      <c r="L1523" s="9"/>
      <c r="M1523" s="75"/>
      <c r="N1523" s="96" t="s">
        <v>3196</v>
      </c>
      <c r="O1523" s="9"/>
      <c r="P1523" s="75"/>
      <c r="Q1523" s="9"/>
      <c r="R1523" s="104" t="s">
        <v>40</v>
      </c>
      <c r="S1523" s="104" t="s">
        <v>141</v>
      </c>
      <c r="T1523" s="98"/>
      <c r="U1523" s="9" t="s">
        <v>6577</v>
      </c>
      <c r="V1523" s="9" t="s">
        <v>34</v>
      </c>
      <c r="W1523" s="9">
        <f t="shared" ca="1" si="191"/>
        <v>39</v>
      </c>
      <c r="X1523" s="9" t="str">
        <f t="shared" ca="1" si="192"/>
        <v>Below 45 Days</v>
      </c>
      <c r="Y1523" s="9" t="str">
        <f t="shared" ca="1" si="195"/>
        <v/>
      </c>
      <c r="Z1523" s="9" t="str">
        <f t="shared" ca="1" si="196"/>
        <v/>
      </c>
      <c r="AA1523" s="9"/>
      <c r="AB1523" s="123" t="str">
        <f t="shared" si="187"/>
        <v>Itchapuram Town,'122/2026'</v>
      </c>
      <c r="AC1523" s="97" t="str">
        <f t="shared" ca="1" si="197"/>
        <v>Below 45 Days</v>
      </c>
    </row>
    <row r="1524" spans="1:29" ht="25.5" customHeight="1" x14ac:dyDescent="0.25">
      <c r="A1524" s="96">
        <v>1523</v>
      </c>
      <c r="B1524" s="123" t="s">
        <v>42</v>
      </c>
      <c r="C1524" s="9" t="s">
        <v>6344</v>
      </c>
      <c r="D1524" s="63" t="s">
        <v>1315</v>
      </c>
      <c r="E1524" s="137">
        <v>46272</v>
      </c>
      <c r="F1524" s="63" t="str">
        <f t="shared" si="194"/>
        <v>Sep</v>
      </c>
      <c r="G1524" s="63">
        <f t="shared" si="198"/>
        <v>2026</v>
      </c>
      <c r="H1524" s="63" t="s">
        <v>70</v>
      </c>
      <c r="I1524" s="9" t="str">
        <f>_xlfn.XLOOKUP(H1524,[1]Heads!A:A,[1]Heads!B:B)</f>
        <v>174 CrPC</v>
      </c>
      <c r="J1524" s="9" t="str">
        <f>_xlfn.XLOOKUP(I1524,[1]Heads!B:B,[1]Heads!C:C)</f>
        <v>174 CrPC</v>
      </c>
      <c r="K1524" s="75"/>
      <c r="L1524" s="9"/>
      <c r="M1524" s="75"/>
      <c r="N1524" s="96" t="s">
        <v>3196</v>
      </c>
      <c r="O1524" s="9"/>
      <c r="P1524" s="75"/>
      <c r="Q1524" s="9"/>
      <c r="R1524" s="104" t="s">
        <v>168</v>
      </c>
      <c r="S1524" s="104" t="s">
        <v>173</v>
      </c>
      <c r="T1524" s="98">
        <v>46282</v>
      </c>
      <c r="U1524" s="9" t="s">
        <v>6578</v>
      </c>
      <c r="V1524" s="9" t="s">
        <v>34</v>
      </c>
      <c r="W1524" s="9">
        <f t="shared" ca="1" si="191"/>
        <v>39</v>
      </c>
      <c r="X1524" s="9" t="str">
        <f t="shared" ca="1" si="192"/>
        <v>Below 45 Days</v>
      </c>
      <c r="Y1524" s="9">
        <f t="shared" ca="1" si="195"/>
        <v>29</v>
      </c>
      <c r="Z1524" s="9" t="str">
        <f t="shared" ca="1" si="196"/>
        <v>Below 45 Days</v>
      </c>
      <c r="AA1524" s="9"/>
      <c r="AB1524" s="123" t="str">
        <f t="shared" si="187"/>
        <v>Narasannapeta,'278/2026'</v>
      </c>
      <c r="AC1524" s="97" t="str">
        <f t="shared" ca="1" si="197"/>
        <v>Below 45 Days</v>
      </c>
    </row>
    <row r="1525" spans="1:29" ht="25.5" customHeight="1" x14ac:dyDescent="0.25">
      <c r="A1525" s="96">
        <v>1524</v>
      </c>
      <c r="B1525" s="123" t="s">
        <v>47</v>
      </c>
      <c r="C1525" s="9" t="s">
        <v>3593</v>
      </c>
      <c r="D1525" s="63" t="s">
        <v>6580</v>
      </c>
      <c r="E1525" s="137">
        <v>46273</v>
      </c>
      <c r="F1525" s="63" t="str">
        <f t="shared" si="194"/>
        <v>Sep</v>
      </c>
      <c r="G1525" s="63">
        <f t="shared" si="198"/>
        <v>2026</v>
      </c>
      <c r="H1525" s="63" t="s">
        <v>29</v>
      </c>
      <c r="I1525" s="9" t="str">
        <f>_xlfn.XLOOKUP(H1525,[1]Heads!A:A,[1]Heads!B:B)</f>
        <v>White Collar Offences</v>
      </c>
      <c r="J1525" s="9" t="str">
        <f>_xlfn.XLOOKUP(I1525,[1]Heads!B:B,[1]Heads!C:C)</f>
        <v>IPC</v>
      </c>
      <c r="K1525" s="75"/>
      <c r="L1525" s="9"/>
      <c r="M1525" s="75"/>
      <c r="N1525" s="96" t="s">
        <v>3196</v>
      </c>
      <c r="O1525" s="9"/>
      <c r="P1525" s="75"/>
      <c r="Q1525" s="9"/>
      <c r="R1525" s="104" t="s">
        <v>112</v>
      </c>
      <c r="S1525" s="104" t="s">
        <v>50</v>
      </c>
      <c r="T1525" s="98"/>
      <c r="U1525" s="9" t="s">
        <v>6581</v>
      </c>
      <c r="V1525" s="9" t="s">
        <v>34</v>
      </c>
      <c r="W1525" s="9">
        <f t="shared" ca="1" si="191"/>
        <v>38</v>
      </c>
      <c r="X1525" s="9" t="str">
        <f t="shared" ca="1" si="192"/>
        <v>Below 45 Days</v>
      </c>
      <c r="Y1525" s="9" t="str">
        <f t="shared" ca="1" si="195"/>
        <v/>
      </c>
      <c r="Z1525" s="9" t="str">
        <f t="shared" ca="1" si="196"/>
        <v/>
      </c>
      <c r="AA1525" s="9"/>
      <c r="AB1525" s="123" t="str">
        <f t="shared" si="187"/>
        <v>Amadalavalasa,'135/2026'</v>
      </c>
      <c r="AC1525" s="97" t="str">
        <f t="shared" ca="1" si="197"/>
        <v>Below 45 Days</v>
      </c>
    </row>
    <row r="1526" spans="1:29" ht="25.5" customHeight="1" x14ac:dyDescent="0.25">
      <c r="A1526" s="96">
        <v>1525</v>
      </c>
      <c r="B1526" s="123" t="s">
        <v>65</v>
      </c>
      <c r="C1526" s="9" t="s">
        <v>3482</v>
      </c>
      <c r="D1526" s="63" t="s">
        <v>1816</v>
      </c>
      <c r="E1526" s="137">
        <v>46273</v>
      </c>
      <c r="F1526" s="63" t="str">
        <f t="shared" si="194"/>
        <v>Sep</v>
      </c>
      <c r="G1526" s="63">
        <f t="shared" si="198"/>
        <v>2026</v>
      </c>
      <c r="H1526" s="63" t="s">
        <v>85</v>
      </c>
      <c r="I1526" s="9" t="str">
        <f>_xlfn.XLOOKUP(H1526,[1]Heads!A:A,[1]Heads!B:B)</f>
        <v>Enforcement</v>
      </c>
      <c r="J1526" s="9" t="str">
        <f>_xlfn.XLOOKUP(I1526,[1]Heads!B:B,[1]Heads!C:C)</f>
        <v>Enforcement</v>
      </c>
      <c r="K1526" s="75"/>
      <c r="L1526" s="9"/>
      <c r="M1526" s="75"/>
      <c r="N1526" s="96" t="s">
        <v>3196</v>
      </c>
      <c r="O1526" s="9"/>
      <c r="P1526" s="75"/>
      <c r="Q1526" s="9"/>
      <c r="R1526" s="104" t="s">
        <v>174</v>
      </c>
      <c r="S1526" s="104" t="s">
        <v>174</v>
      </c>
      <c r="T1526" s="98">
        <v>46276</v>
      </c>
      <c r="U1526" s="9" t="s">
        <v>6583</v>
      </c>
      <c r="V1526" s="9" t="s">
        <v>34</v>
      </c>
      <c r="W1526" s="9">
        <f t="shared" ca="1" si="191"/>
        <v>38</v>
      </c>
      <c r="X1526" s="9" t="str">
        <f t="shared" ca="1" si="192"/>
        <v>Below 45 Days</v>
      </c>
      <c r="Y1526" s="9">
        <f t="shared" ca="1" si="195"/>
        <v>35</v>
      </c>
      <c r="Z1526" s="9" t="str">
        <f t="shared" ca="1" si="196"/>
        <v>Below 45 Days</v>
      </c>
      <c r="AA1526" s="9"/>
      <c r="AB1526" s="123" t="str">
        <f t="shared" si="187"/>
        <v>Itchapuram Town,'123/2026'</v>
      </c>
      <c r="AC1526" s="97" t="str">
        <f t="shared" ca="1" si="197"/>
        <v>Below 45 Days</v>
      </c>
    </row>
    <row r="1527" spans="1:29" ht="25.5" customHeight="1" x14ac:dyDescent="0.25">
      <c r="A1527" s="96">
        <v>1526</v>
      </c>
      <c r="B1527" s="123" t="s">
        <v>42</v>
      </c>
      <c r="C1527" s="9" t="s">
        <v>6338</v>
      </c>
      <c r="D1527" s="63" t="s">
        <v>1315</v>
      </c>
      <c r="E1527" s="137">
        <v>46273</v>
      </c>
      <c r="F1527" s="63" t="str">
        <f t="shared" si="194"/>
        <v>Sep</v>
      </c>
      <c r="G1527" s="63">
        <f t="shared" si="198"/>
        <v>2026</v>
      </c>
      <c r="H1527" s="63" t="s">
        <v>70</v>
      </c>
      <c r="I1527" s="9" t="str">
        <f>_xlfn.XLOOKUP(H1527,[1]Heads!A:A,[1]Heads!B:B)</f>
        <v>174 CrPC</v>
      </c>
      <c r="J1527" s="9" t="str">
        <f>_xlfn.XLOOKUP(I1527,[1]Heads!B:B,[1]Heads!C:C)</f>
        <v>174 CrPC</v>
      </c>
      <c r="K1527" s="75"/>
      <c r="L1527" s="9"/>
      <c r="M1527" s="75"/>
      <c r="N1527" s="96" t="s">
        <v>3196</v>
      </c>
      <c r="O1527" s="9"/>
      <c r="P1527" s="75"/>
      <c r="Q1527" s="9"/>
      <c r="R1527" s="104" t="s">
        <v>168</v>
      </c>
      <c r="S1527" s="104" t="s">
        <v>142</v>
      </c>
      <c r="T1527" s="98"/>
      <c r="U1527" s="9" t="s">
        <v>6584</v>
      </c>
      <c r="V1527" s="9" t="s">
        <v>34</v>
      </c>
      <c r="W1527" s="9">
        <f t="shared" ca="1" si="191"/>
        <v>38</v>
      </c>
      <c r="X1527" s="9" t="str">
        <f t="shared" ca="1" si="192"/>
        <v>Below 45 Days</v>
      </c>
      <c r="Y1527" s="9" t="str">
        <f t="shared" ca="1" si="195"/>
        <v/>
      </c>
      <c r="Z1527" s="9" t="str">
        <f t="shared" ca="1" si="196"/>
        <v/>
      </c>
      <c r="AA1527" s="9"/>
      <c r="AB1527" s="123" t="str">
        <f t="shared" ref="AB1527:AB1590" si="199">B1527&amp;","&amp;C1527</f>
        <v>Narasannapeta,'279/2026'</v>
      </c>
      <c r="AC1527" s="97" t="str">
        <f t="shared" ca="1" si="197"/>
        <v>Below 45 Days</v>
      </c>
    </row>
    <row r="1528" spans="1:29" ht="25.5" customHeight="1" x14ac:dyDescent="0.25">
      <c r="A1528" s="96">
        <v>1527</v>
      </c>
      <c r="B1528" s="123" t="s">
        <v>51</v>
      </c>
      <c r="C1528" s="9" t="s">
        <v>3925</v>
      </c>
      <c r="D1528" s="63" t="s">
        <v>1315</v>
      </c>
      <c r="E1528" s="137">
        <v>46273</v>
      </c>
      <c r="F1528" s="63" t="str">
        <f t="shared" si="194"/>
        <v>Sep</v>
      </c>
      <c r="G1528" s="63">
        <f t="shared" si="198"/>
        <v>2026</v>
      </c>
      <c r="H1528" s="63" t="s">
        <v>70</v>
      </c>
      <c r="I1528" s="9" t="str">
        <f>_xlfn.XLOOKUP(H1528,[1]Heads!A:A,[1]Heads!B:B)</f>
        <v>174 CrPC</v>
      </c>
      <c r="J1528" s="9" t="str">
        <f>_xlfn.XLOOKUP(I1528,[1]Heads!B:B,[1]Heads!C:C)</f>
        <v>174 CrPC</v>
      </c>
      <c r="K1528" s="75"/>
      <c r="L1528" s="9"/>
      <c r="M1528" s="75"/>
      <c r="N1528" s="96" t="s">
        <v>3196</v>
      </c>
      <c r="O1528" s="9"/>
      <c r="P1528" s="75"/>
      <c r="Q1528" s="9"/>
      <c r="R1528" s="104" t="s">
        <v>173</v>
      </c>
      <c r="S1528" s="104" t="s">
        <v>173</v>
      </c>
      <c r="T1528" s="98">
        <v>46276</v>
      </c>
      <c r="U1528" s="9" t="s">
        <v>6585</v>
      </c>
      <c r="V1528" s="9" t="s">
        <v>34</v>
      </c>
      <c r="W1528" s="9">
        <f t="shared" ca="1" si="191"/>
        <v>38</v>
      </c>
      <c r="X1528" s="9" t="str">
        <f t="shared" ca="1" si="192"/>
        <v>Below 45 Days</v>
      </c>
      <c r="Y1528" s="9">
        <f t="shared" ca="1" si="195"/>
        <v>35</v>
      </c>
      <c r="Z1528" s="9" t="str">
        <f t="shared" ca="1" si="196"/>
        <v>Below 45 Days</v>
      </c>
      <c r="AA1528" s="9"/>
      <c r="AB1528" s="123" t="str">
        <f t="shared" si="199"/>
        <v>Tekkali PS,'160/2026'</v>
      </c>
      <c r="AC1528" s="97" t="str">
        <f t="shared" ca="1" si="197"/>
        <v>Below 45 Days</v>
      </c>
    </row>
    <row r="1529" spans="1:29" ht="25.5" customHeight="1" x14ac:dyDescent="0.25">
      <c r="A1529" s="96">
        <v>1528</v>
      </c>
      <c r="B1529" s="123" t="s">
        <v>68</v>
      </c>
      <c r="C1529" s="9" t="s">
        <v>6587</v>
      </c>
      <c r="D1529" s="63" t="s">
        <v>1027</v>
      </c>
      <c r="E1529" s="137">
        <v>46273</v>
      </c>
      <c r="F1529" s="63" t="str">
        <f t="shared" si="194"/>
        <v>Sep</v>
      </c>
      <c r="G1529" s="63">
        <f t="shared" si="198"/>
        <v>2026</v>
      </c>
      <c r="H1529" s="63" t="s">
        <v>48</v>
      </c>
      <c r="I1529" s="9" t="str">
        <f>_xlfn.XLOOKUP(H1529,[1]Heads!A:A,[1]Heads!B:B)</f>
        <v>Property Offences</v>
      </c>
      <c r="J1529" s="9" t="str">
        <f>_xlfn.XLOOKUP(I1529,[1]Heads!B:B,[1]Heads!C:C)</f>
        <v>IPC</v>
      </c>
      <c r="K1529" s="75"/>
      <c r="L1529" s="9"/>
      <c r="M1529" s="75"/>
      <c r="N1529" s="96" t="s">
        <v>3196</v>
      </c>
      <c r="O1529" s="9"/>
      <c r="P1529" s="75"/>
      <c r="Q1529" s="9"/>
      <c r="R1529" s="104" t="s">
        <v>112</v>
      </c>
      <c r="S1529" s="104" t="s">
        <v>141</v>
      </c>
      <c r="T1529" s="98"/>
      <c r="U1529" s="9" t="s">
        <v>6588</v>
      </c>
      <c r="V1529" s="9" t="s">
        <v>34</v>
      </c>
      <c r="W1529" s="9">
        <f t="shared" ca="1" si="191"/>
        <v>38</v>
      </c>
      <c r="X1529" s="9" t="str">
        <f t="shared" ca="1" si="192"/>
        <v>Below 45 Days</v>
      </c>
      <c r="Y1529" s="9" t="str">
        <f t="shared" ca="1" si="195"/>
        <v/>
      </c>
      <c r="Z1529" s="9" t="str">
        <f t="shared" ca="1" si="196"/>
        <v/>
      </c>
      <c r="AA1529" s="9"/>
      <c r="AB1529" s="123" t="str">
        <f t="shared" si="199"/>
        <v>Kasibugga,'312/2026'</v>
      </c>
      <c r="AC1529" s="97" t="str">
        <f t="shared" ca="1" si="197"/>
        <v>Below 45 Days</v>
      </c>
    </row>
    <row r="1530" spans="1:29" ht="25.5" customHeight="1" x14ac:dyDescent="0.25">
      <c r="A1530" s="96">
        <v>1529</v>
      </c>
      <c r="B1530" s="123" t="s">
        <v>55</v>
      </c>
      <c r="C1530" s="9" t="s">
        <v>3097</v>
      </c>
      <c r="D1530" s="63" t="s">
        <v>1572</v>
      </c>
      <c r="E1530" s="137">
        <v>46273</v>
      </c>
      <c r="F1530" s="63" t="str">
        <f t="shared" si="194"/>
        <v>Sep</v>
      </c>
      <c r="G1530" s="63">
        <f t="shared" si="198"/>
        <v>2026</v>
      </c>
      <c r="H1530" s="63" t="s">
        <v>75</v>
      </c>
      <c r="I1530" s="9" t="str">
        <f>_xlfn.XLOOKUP(H1530,[1]Heads!A:A,[1]Heads!B:B)</f>
        <v>Bodily Offiences</v>
      </c>
      <c r="J1530" s="9" t="str">
        <f>_xlfn.XLOOKUP(I1530,[1]Heads!B:B,[1]Heads!C:C)</f>
        <v>IPC</v>
      </c>
      <c r="K1530" s="75"/>
      <c r="L1530" s="9"/>
      <c r="M1530" s="75"/>
      <c r="N1530" s="96" t="s">
        <v>3196</v>
      </c>
      <c r="O1530" s="9"/>
      <c r="P1530" s="75"/>
      <c r="Q1530" s="9"/>
      <c r="R1530" s="104" t="s">
        <v>169</v>
      </c>
      <c r="S1530" s="104" t="s">
        <v>137</v>
      </c>
      <c r="T1530" s="98">
        <v>46304</v>
      </c>
      <c r="U1530" s="9" t="s">
        <v>6591</v>
      </c>
      <c r="V1530" s="9" t="s">
        <v>34</v>
      </c>
      <c r="W1530" s="9">
        <f t="shared" ca="1" si="191"/>
        <v>38</v>
      </c>
      <c r="X1530" s="9" t="str">
        <f t="shared" ca="1" si="192"/>
        <v>Below 45 Days</v>
      </c>
      <c r="Y1530" s="9">
        <f t="shared" ca="1" si="195"/>
        <v>7</v>
      </c>
      <c r="Z1530" s="9" t="str">
        <f t="shared" ca="1" si="196"/>
        <v>Below 45 Days</v>
      </c>
      <c r="AA1530" s="9"/>
      <c r="AB1530" s="123" t="str">
        <f t="shared" si="199"/>
        <v>Hiramandalam,'73/2026'</v>
      </c>
      <c r="AC1530" s="97" t="str">
        <f t="shared" ca="1" si="197"/>
        <v>Below 45 Days</v>
      </c>
    </row>
    <row r="1531" spans="1:29" ht="25.5" customHeight="1" x14ac:dyDescent="0.25">
      <c r="A1531" s="96">
        <v>1530</v>
      </c>
      <c r="B1531" s="123" t="s">
        <v>68</v>
      </c>
      <c r="C1531" s="9" t="s">
        <v>6592</v>
      </c>
      <c r="D1531" s="63" t="s">
        <v>227</v>
      </c>
      <c r="E1531" s="137">
        <v>46273</v>
      </c>
      <c r="F1531" s="63" t="str">
        <f t="shared" si="194"/>
        <v>Sep</v>
      </c>
      <c r="G1531" s="63">
        <f t="shared" si="198"/>
        <v>2026</v>
      </c>
      <c r="H1531" s="63" t="s">
        <v>59</v>
      </c>
      <c r="I1531" s="9" t="str">
        <f>_xlfn.XLOOKUP(H1531,[1]Heads!A:A,[1]Heads!B:B)</f>
        <v>Missing Cases</v>
      </c>
      <c r="J1531" s="9" t="str">
        <f>_xlfn.XLOOKUP(I1531,[1]Heads!B:B,[1]Heads!C:C)</f>
        <v>Missing</v>
      </c>
      <c r="K1531" s="75"/>
      <c r="L1531" s="9"/>
      <c r="M1531" s="75"/>
      <c r="N1531" s="96" t="s">
        <v>3196</v>
      </c>
      <c r="O1531" s="9"/>
      <c r="P1531" s="75"/>
      <c r="Q1531" s="9"/>
      <c r="R1531" s="104" t="s">
        <v>112</v>
      </c>
      <c r="S1531" s="104" t="s">
        <v>112</v>
      </c>
      <c r="T1531" s="98"/>
      <c r="U1531" s="9" t="s">
        <v>6593</v>
      </c>
      <c r="V1531" s="9" t="s">
        <v>34</v>
      </c>
      <c r="W1531" s="9">
        <f t="shared" ca="1" si="191"/>
        <v>38</v>
      </c>
      <c r="X1531" s="9" t="str">
        <f t="shared" ca="1" si="192"/>
        <v>Below 45 Days</v>
      </c>
      <c r="Y1531" s="9" t="str">
        <f t="shared" ca="1" si="195"/>
        <v/>
      </c>
      <c r="Z1531" s="9" t="str">
        <f t="shared" ca="1" si="196"/>
        <v/>
      </c>
      <c r="AA1531" s="9"/>
      <c r="AB1531" s="123" t="str">
        <f t="shared" si="199"/>
        <v>Kasibugga,'311/2026'</v>
      </c>
      <c r="AC1531" s="97" t="str">
        <f t="shared" ca="1" si="197"/>
        <v>Below 45 Days</v>
      </c>
    </row>
    <row r="1532" spans="1:29" ht="25.5" customHeight="1" x14ac:dyDescent="0.25">
      <c r="A1532" s="96">
        <v>1531</v>
      </c>
      <c r="B1532" s="123" t="s">
        <v>98</v>
      </c>
      <c r="C1532" s="9" t="s">
        <v>3315</v>
      </c>
      <c r="D1532" s="63" t="s">
        <v>1354</v>
      </c>
      <c r="E1532" s="137">
        <v>46273</v>
      </c>
      <c r="F1532" s="63" t="str">
        <f t="shared" si="194"/>
        <v>Sep</v>
      </c>
      <c r="G1532" s="63">
        <f t="shared" si="198"/>
        <v>2026</v>
      </c>
      <c r="H1532" s="63" t="s">
        <v>103</v>
      </c>
      <c r="I1532" s="9" t="str">
        <f>_xlfn.XLOOKUP(H1532,[1]Heads!A:A,[1]Heads!B:B)</f>
        <v>Property Offences</v>
      </c>
      <c r="J1532" s="9" t="str">
        <f>_xlfn.XLOOKUP(I1532,[1]Heads!B:B,[1]Heads!C:C)</f>
        <v>IPC</v>
      </c>
      <c r="K1532" s="75"/>
      <c r="L1532" s="9"/>
      <c r="M1532" s="75"/>
      <c r="N1532" s="96" t="s">
        <v>3196</v>
      </c>
      <c r="O1532" s="9"/>
      <c r="P1532" s="75"/>
      <c r="Q1532" s="9"/>
      <c r="R1532" s="104" t="s">
        <v>112</v>
      </c>
      <c r="S1532" s="104" t="s">
        <v>141</v>
      </c>
      <c r="T1532" s="98"/>
      <c r="U1532" s="9" t="s">
        <v>6594</v>
      </c>
      <c r="V1532" s="9" t="s">
        <v>34</v>
      </c>
      <c r="W1532" s="9">
        <f t="shared" ca="1" si="191"/>
        <v>38</v>
      </c>
      <c r="X1532" s="9" t="str">
        <f t="shared" ca="1" si="192"/>
        <v>Below 45 Days</v>
      </c>
      <c r="Y1532" s="9" t="str">
        <f t="shared" ca="1" si="195"/>
        <v/>
      </c>
      <c r="Z1532" s="9" t="str">
        <f t="shared" ca="1" si="196"/>
        <v/>
      </c>
      <c r="AA1532" s="9"/>
      <c r="AB1532" s="123" t="str">
        <f t="shared" si="199"/>
        <v>Vajrapukothuru,'111/2026'</v>
      </c>
      <c r="AC1532" s="97" t="str">
        <f t="shared" ca="1" si="197"/>
        <v>Below 45 Days</v>
      </c>
    </row>
    <row r="1533" spans="1:29" ht="25.5" customHeight="1" x14ac:dyDescent="0.25">
      <c r="A1533" s="96">
        <v>1532</v>
      </c>
      <c r="B1533" s="123" t="s">
        <v>104</v>
      </c>
      <c r="C1533" s="9" t="s">
        <v>3444</v>
      </c>
      <c r="D1533" s="63" t="s">
        <v>264</v>
      </c>
      <c r="E1533" s="137">
        <v>46273</v>
      </c>
      <c r="F1533" s="63" t="str">
        <f t="shared" si="194"/>
        <v>Sep</v>
      </c>
      <c r="G1533" s="63">
        <f t="shared" si="198"/>
        <v>2026</v>
      </c>
      <c r="H1533" s="63" t="s">
        <v>59</v>
      </c>
      <c r="I1533" s="9" t="str">
        <f>_xlfn.XLOOKUP(H1533,[1]Heads!A:A,[1]Heads!B:B)</f>
        <v>Missing Cases</v>
      </c>
      <c r="J1533" s="9" t="str">
        <f>_xlfn.XLOOKUP(I1533,[1]Heads!B:B,[1]Heads!C:C)</f>
        <v>Missing</v>
      </c>
      <c r="K1533" s="75"/>
      <c r="L1533" s="9"/>
      <c r="M1533" s="75"/>
      <c r="N1533" s="96" t="s">
        <v>3196</v>
      </c>
      <c r="O1533" s="9"/>
      <c r="P1533" s="75"/>
      <c r="Q1533" s="9"/>
      <c r="R1533" s="104" t="s">
        <v>112</v>
      </c>
      <c r="S1533" s="104" t="s">
        <v>112</v>
      </c>
      <c r="T1533" s="98"/>
      <c r="U1533" s="9" t="s">
        <v>6595</v>
      </c>
      <c r="V1533" s="9" t="s">
        <v>34</v>
      </c>
      <c r="W1533" s="9">
        <f t="shared" ca="1" si="191"/>
        <v>38</v>
      </c>
      <c r="X1533" s="9" t="str">
        <f t="shared" ca="1" si="192"/>
        <v>Below 45 Days</v>
      </c>
      <c r="Y1533" s="9" t="str">
        <f t="shared" ca="1" si="195"/>
        <v/>
      </c>
      <c r="Z1533" s="9" t="str">
        <f t="shared" ca="1" si="196"/>
        <v/>
      </c>
      <c r="AA1533" s="9"/>
      <c r="AB1533" s="123" t="str">
        <f t="shared" si="199"/>
        <v>Laveru,'121/2026'</v>
      </c>
      <c r="AC1533" s="97" t="str">
        <f t="shared" ca="1" si="197"/>
        <v>Below 45 Days</v>
      </c>
    </row>
    <row r="1534" spans="1:29" ht="25.5" customHeight="1" x14ac:dyDescent="0.25">
      <c r="A1534" s="96">
        <v>1533</v>
      </c>
      <c r="B1534" s="123" t="s">
        <v>74</v>
      </c>
      <c r="C1534" s="9" t="s">
        <v>5526</v>
      </c>
      <c r="D1534" s="63" t="s">
        <v>1315</v>
      </c>
      <c r="E1534" s="137">
        <v>46274</v>
      </c>
      <c r="F1534" s="63" t="str">
        <f t="shared" si="194"/>
        <v>Sep</v>
      </c>
      <c r="G1534" s="63">
        <f t="shared" si="198"/>
        <v>2026</v>
      </c>
      <c r="H1534" s="63" t="s">
        <v>70</v>
      </c>
      <c r="I1534" s="9" t="str">
        <f>_xlfn.XLOOKUP(H1534,[1]Heads!A:A,[1]Heads!B:B)</f>
        <v>174 CrPC</v>
      </c>
      <c r="J1534" s="9" t="str">
        <f>_xlfn.XLOOKUP(I1534,[1]Heads!B:B,[1]Heads!C:C)</f>
        <v>174 CrPC</v>
      </c>
      <c r="K1534" s="75"/>
      <c r="L1534" s="9"/>
      <c r="M1534" s="75"/>
      <c r="N1534" s="96" t="s">
        <v>3196</v>
      </c>
      <c r="O1534" s="9"/>
      <c r="P1534" s="75"/>
      <c r="Q1534" s="9"/>
      <c r="R1534" s="104" t="s">
        <v>168</v>
      </c>
      <c r="S1534" s="104" t="s">
        <v>173</v>
      </c>
      <c r="T1534" s="98">
        <v>46284</v>
      </c>
      <c r="U1534" s="9" t="s">
        <v>6596</v>
      </c>
      <c r="V1534" s="9" t="s">
        <v>34</v>
      </c>
      <c r="W1534" s="9">
        <f t="shared" ca="1" si="191"/>
        <v>37</v>
      </c>
      <c r="X1534" s="9" t="str">
        <f t="shared" ca="1" si="192"/>
        <v>Below 45 Days</v>
      </c>
      <c r="Y1534" s="9">
        <f t="shared" ca="1" si="195"/>
        <v>27</v>
      </c>
      <c r="Z1534" s="9" t="str">
        <f t="shared" ca="1" si="196"/>
        <v>Below 45 Days</v>
      </c>
      <c r="AA1534" s="9"/>
      <c r="AB1534" s="123" t="str">
        <f t="shared" si="199"/>
        <v>Srikakulam Rural,'181/2026'</v>
      </c>
      <c r="AC1534" s="97" t="str">
        <f t="shared" ca="1" si="197"/>
        <v>Below 45 Days</v>
      </c>
    </row>
    <row r="1535" spans="1:29" ht="25.5" customHeight="1" x14ac:dyDescent="0.25">
      <c r="A1535" s="96">
        <v>1534</v>
      </c>
      <c r="B1535" s="123" t="s">
        <v>76</v>
      </c>
      <c r="C1535" s="9" t="s">
        <v>3017</v>
      </c>
      <c r="D1535" s="63" t="s">
        <v>707</v>
      </c>
      <c r="E1535" s="137">
        <v>46274</v>
      </c>
      <c r="F1535" s="63" t="str">
        <f t="shared" si="194"/>
        <v>Sep</v>
      </c>
      <c r="G1535" s="63">
        <f t="shared" si="198"/>
        <v>2026</v>
      </c>
      <c r="H1535" s="63" t="s">
        <v>71</v>
      </c>
      <c r="I1535" s="9" t="str">
        <f>_xlfn.XLOOKUP(H1535,[1]Heads!A:A,[1]Heads!B:B)</f>
        <v>Road Accidents</v>
      </c>
      <c r="J1535" s="9" t="str">
        <f>_xlfn.XLOOKUP(I1535,[1]Heads!B:B,[1]Heads!C:C)</f>
        <v>IPC</v>
      </c>
      <c r="K1535" s="75"/>
      <c r="L1535" s="9"/>
      <c r="M1535" s="75"/>
      <c r="N1535" s="96" t="s">
        <v>3196</v>
      </c>
      <c r="O1535" s="9"/>
      <c r="P1535" s="75"/>
      <c r="Q1535" s="9"/>
      <c r="R1535" s="104" t="s">
        <v>169</v>
      </c>
      <c r="S1535" s="104" t="s">
        <v>169</v>
      </c>
      <c r="T1535" s="98"/>
      <c r="U1535" s="9" t="s">
        <v>6599</v>
      </c>
      <c r="V1535" s="9" t="s">
        <v>34</v>
      </c>
      <c r="W1535" s="9">
        <f t="shared" ca="1" si="191"/>
        <v>37</v>
      </c>
      <c r="X1535" s="9" t="str">
        <f t="shared" ca="1" si="192"/>
        <v>Below 45 Days</v>
      </c>
      <c r="Y1535" s="9" t="str">
        <f t="shared" ca="1" si="195"/>
        <v/>
      </c>
      <c r="Z1535" s="9" t="str">
        <f t="shared" ca="1" si="196"/>
        <v/>
      </c>
      <c r="AA1535" s="9"/>
      <c r="AB1535" s="123" t="str">
        <f t="shared" si="199"/>
        <v>Srikakulam Traffic,'47/2026'</v>
      </c>
      <c r="AC1535" s="97" t="str">
        <f t="shared" ca="1" si="197"/>
        <v>Below 45 Days</v>
      </c>
    </row>
    <row r="1536" spans="1:29" ht="25.5" customHeight="1" x14ac:dyDescent="0.25">
      <c r="A1536" s="96">
        <v>1535</v>
      </c>
      <c r="B1536" s="123" t="s">
        <v>28</v>
      </c>
      <c r="C1536" s="9" t="s">
        <v>3560</v>
      </c>
      <c r="D1536" s="63" t="s">
        <v>1315</v>
      </c>
      <c r="E1536" s="137">
        <v>46274</v>
      </c>
      <c r="F1536" s="63" t="str">
        <f t="shared" si="194"/>
        <v>Sep</v>
      </c>
      <c r="G1536" s="63">
        <f t="shared" si="198"/>
        <v>2026</v>
      </c>
      <c r="H1536" s="63" t="s">
        <v>70</v>
      </c>
      <c r="I1536" s="9" t="str">
        <f>_xlfn.XLOOKUP(H1536,[1]Heads!A:A,[1]Heads!B:B)</f>
        <v>174 CrPC</v>
      </c>
      <c r="J1536" s="9" t="str">
        <f>_xlfn.XLOOKUP(I1536,[1]Heads!B:B,[1]Heads!C:C)</f>
        <v>174 CrPC</v>
      </c>
      <c r="K1536" s="75"/>
      <c r="L1536" s="9"/>
      <c r="M1536" s="75"/>
      <c r="N1536" s="96" t="s">
        <v>3196</v>
      </c>
      <c r="O1536" s="9"/>
      <c r="P1536" s="75"/>
      <c r="Q1536" s="9"/>
      <c r="R1536" s="104" t="s">
        <v>168</v>
      </c>
      <c r="S1536" s="104" t="s">
        <v>173</v>
      </c>
      <c r="T1536" s="98">
        <v>46284</v>
      </c>
      <c r="U1536" s="9" t="s">
        <v>6600</v>
      </c>
      <c r="V1536" s="9" t="s">
        <v>34</v>
      </c>
      <c r="W1536" s="9">
        <f t="shared" ca="1" si="191"/>
        <v>37</v>
      </c>
      <c r="X1536" s="9" t="str">
        <f t="shared" ca="1" si="192"/>
        <v>Below 45 Days</v>
      </c>
      <c r="Y1536" s="9">
        <f t="shared" ca="1" si="195"/>
        <v>27</v>
      </c>
      <c r="Z1536" s="9" t="str">
        <f t="shared" ca="1" si="196"/>
        <v>Below 45 Days</v>
      </c>
      <c r="AA1536" s="9"/>
      <c r="AB1536" s="123" t="str">
        <f t="shared" si="199"/>
        <v>Srikakulam II Town,'130/2026'</v>
      </c>
      <c r="AC1536" s="97" t="str">
        <f t="shared" ca="1" si="197"/>
        <v>Below 45 Days</v>
      </c>
    </row>
    <row r="1537" spans="1:29" ht="25.5" customHeight="1" x14ac:dyDescent="0.25">
      <c r="A1537" s="96">
        <v>1536</v>
      </c>
      <c r="B1537" s="123" t="s">
        <v>89</v>
      </c>
      <c r="C1537" s="9" t="s">
        <v>5458</v>
      </c>
      <c r="D1537" s="63" t="s">
        <v>1027</v>
      </c>
      <c r="E1537" s="137">
        <v>46274</v>
      </c>
      <c r="F1537" s="63" t="str">
        <f t="shared" si="194"/>
        <v>Sep</v>
      </c>
      <c r="G1537" s="63">
        <f t="shared" si="198"/>
        <v>2026</v>
      </c>
      <c r="H1537" s="63" t="s">
        <v>48</v>
      </c>
      <c r="I1537" s="9" t="str">
        <f>_xlfn.XLOOKUP(H1537,[1]Heads!A:A,[1]Heads!B:B)</f>
        <v>Property Offences</v>
      </c>
      <c r="J1537" s="9" t="str">
        <f>_xlfn.XLOOKUP(I1537,[1]Heads!B:B,[1]Heads!C:C)</f>
        <v>IPC</v>
      </c>
      <c r="K1537" s="75"/>
      <c r="L1537" s="9"/>
      <c r="M1537" s="75"/>
      <c r="N1537" s="96" t="s">
        <v>3196</v>
      </c>
      <c r="O1537" s="9"/>
      <c r="P1537" s="75"/>
      <c r="Q1537" s="9"/>
      <c r="R1537" s="104" t="s">
        <v>112</v>
      </c>
      <c r="S1537" s="104" t="s">
        <v>141</v>
      </c>
      <c r="T1537" s="98"/>
      <c r="U1537" s="9" t="s">
        <v>6601</v>
      </c>
      <c r="V1537" s="9" t="s">
        <v>34</v>
      </c>
      <c r="W1537" s="9">
        <f t="shared" ca="1" si="191"/>
        <v>37</v>
      </c>
      <c r="X1537" s="9" t="str">
        <f t="shared" ca="1" si="192"/>
        <v>Below 45 Days</v>
      </c>
      <c r="Y1537" s="9" t="str">
        <f t="shared" ca="1" si="195"/>
        <v/>
      </c>
      <c r="Z1537" s="9" t="str">
        <f t="shared" ca="1" si="196"/>
        <v/>
      </c>
      <c r="AA1537" s="9"/>
      <c r="AB1537" s="123" t="str">
        <f t="shared" si="199"/>
        <v>Kotabommali,'170/2026'</v>
      </c>
      <c r="AC1537" s="97" t="str">
        <f t="shared" ca="1" si="197"/>
        <v>Below 45 Days</v>
      </c>
    </row>
    <row r="1538" spans="1:29" ht="25.5" customHeight="1" x14ac:dyDescent="0.25">
      <c r="A1538" s="96">
        <v>1537</v>
      </c>
      <c r="B1538" s="123" t="s">
        <v>90</v>
      </c>
      <c r="C1538" s="9" t="s">
        <v>5560</v>
      </c>
      <c r="D1538" s="63" t="s">
        <v>1016</v>
      </c>
      <c r="E1538" s="137">
        <v>46274</v>
      </c>
      <c r="F1538" s="63" t="str">
        <f t="shared" si="194"/>
        <v>Sep</v>
      </c>
      <c r="G1538" s="63">
        <f t="shared" si="198"/>
        <v>2026</v>
      </c>
      <c r="H1538" s="63" t="s">
        <v>48</v>
      </c>
      <c r="I1538" s="9" t="str">
        <f>_xlfn.XLOOKUP(H1538,[1]Heads!A:A,[1]Heads!B:B)</f>
        <v>Property Offences</v>
      </c>
      <c r="J1538" s="9" t="str">
        <f>_xlfn.XLOOKUP(I1538,[1]Heads!B:B,[1]Heads!C:C)</f>
        <v>IPC</v>
      </c>
      <c r="K1538" s="75"/>
      <c r="L1538" s="9"/>
      <c r="M1538" s="75"/>
      <c r="N1538" s="96" t="s">
        <v>3196</v>
      </c>
      <c r="O1538" s="9"/>
      <c r="P1538" s="75"/>
      <c r="Q1538" s="9"/>
      <c r="R1538" s="104" t="s">
        <v>112</v>
      </c>
      <c r="S1538" s="104" t="s">
        <v>50</v>
      </c>
      <c r="T1538" s="98"/>
      <c r="U1538" s="9" t="s">
        <v>6602</v>
      </c>
      <c r="V1538" s="9" t="s">
        <v>34</v>
      </c>
      <c r="W1538" s="9">
        <f t="shared" ref="W1538:W1601" ca="1" si="200">IF(N1538="UI",DATEDIF(E1538,TODAY(),"D"),"")</f>
        <v>37</v>
      </c>
      <c r="X1538" s="9" t="str">
        <f t="shared" ref="X1538:X1601" ca="1" si="201">IF(N1538="UI",IF(W1538&gt;365,"Above 1 Year",IF(AND(W1538&lt;=365,W1538&gt;180),"Above 6 Months",IF(AND(W1538&lt;=180,W1538&gt;90),"Above 3 Months",IF(AND(W1538&lt;=90,W1538&gt;60),"Above 60 Days",IF(AND(W1538&lt;=60,W1538&gt;45),"45 to 60 Days","Below 45 Days"))))),"")</f>
        <v>Below 45 Days</v>
      </c>
      <c r="Y1538" s="9" t="str">
        <f t="shared" ca="1" si="195"/>
        <v/>
      </c>
      <c r="Z1538" s="9" t="str">
        <f t="shared" ca="1" si="196"/>
        <v/>
      </c>
      <c r="AA1538" s="9"/>
      <c r="AB1538" s="123" t="str">
        <f t="shared" si="199"/>
        <v>J.R.Puram,'186/2026'</v>
      </c>
      <c r="AC1538" s="97" t="str">
        <f t="shared" ca="1" si="197"/>
        <v>Below 45 Days</v>
      </c>
    </row>
    <row r="1539" spans="1:29" ht="25.5" customHeight="1" x14ac:dyDescent="0.25">
      <c r="A1539" s="96">
        <v>1538</v>
      </c>
      <c r="B1539" s="123" t="s">
        <v>38</v>
      </c>
      <c r="C1539" s="9" t="s">
        <v>5611</v>
      </c>
      <c r="D1539" s="63" t="s">
        <v>1572</v>
      </c>
      <c r="E1539" s="137">
        <v>46274</v>
      </c>
      <c r="F1539" s="63" t="str">
        <f t="shared" si="194"/>
        <v>Sep</v>
      </c>
      <c r="G1539" s="63">
        <f t="shared" si="198"/>
        <v>2026</v>
      </c>
      <c r="H1539" s="63" t="s">
        <v>75</v>
      </c>
      <c r="I1539" s="9" t="str">
        <f>_xlfn.XLOOKUP(H1539,[1]Heads!A:A,[1]Heads!B:B)</f>
        <v>Bodily Offiences</v>
      </c>
      <c r="J1539" s="9" t="str">
        <f>_xlfn.XLOOKUP(I1539,[1]Heads!B:B,[1]Heads!C:C)</f>
        <v>IPC</v>
      </c>
      <c r="K1539" s="75"/>
      <c r="L1539" s="9"/>
      <c r="M1539" s="75"/>
      <c r="N1539" s="96" t="s">
        <v>3196</v>
      </c>
      <c r="O1539" s="9"/>
      <c r="P1539" s="75"/>
      <c r="Q1539" s="9"/>
      <c r="R1539" s="104" t="s">
        <v>169</v>
      </c>
      <c r="S1539" s="104" t="s">
        <v>141</v>
      </c>
      <c r="T1539" s="98"/>
      <c r="U1539" s="9" t="s">
        <v>6603</v>
      </c>
      <c r="V1539" s="9" t="s">
        <v>34</v>
      </c>
      <c r="W1539" s="9">
        <f t="shared" ca="1" si="200"/>
        <v>37</v>
      </c>
      <c r="X1539" s="9" t="str">
        <f t="shared" ca="1" si="201"/>
        <v>Below 45 Days</v>
      </c>
      <c r="Y1539" s="9" t="str">
        <f t="shared" ca="1" si="195"/>
        <v/>
      </c>
      <c r="Z1539" s="9" t="str">
        <f t="shared" ca="1" si="196"/>
        <v/>
      </c>
      <c r="AA1539" s="9"/>
      <c r="AB1539" s="123" t="str">
        <f t="shared" si="199"/>
        <v>Etcherla,'194/2026'</v>
      </c>
      <c r="AC1539" s="97" t="str">
        <f t="shared" ca="1" si="197"/>
        <v>Below 45 Days</v>
      </c>
    </row>
    <row r="1540" spans="1:29" ht="25.5" customHeight="1" x14ac:dyDescent="0.25">
      <c r="A1540" s="96">
        <v>1539</v>
      </c>
      <c r="B1540" s="123" t="s">
        <v>63</v>
      </c>
      <c r="C1540" s="9" t="s">
        <v>3215</v>
      </c>
      <c r="D1540" s="63" t="s">
        <v>1027</v>
      </c>
      <c r="E1540" s="137">
        <v>46274</v>
      </c>
      <c r="F1540" s="63" t="str">
        <f t="shared" si="194"/>
        <v>Sep</v>
      </c>
      <c r="G1540" s="63">
        <f t="shared" si="198"/>
        <v>2026</v>
      </c>
      <c r="H1540" s="63" t="s">
        <v>48</v>
      </c>
      <c r="I1540" s="9" t="str">
        <f>_xlfn.XLOOKUP(H1540,[1]Heads!A:A,[1]Heads!B:B)</f>
        <v>Property Offences</v>
      </c>
      <c r="J1540" s="9" t="str">
        <f>_xlfn.XLOOKUP(I1540,[1]Heads!B:B,[1]Heads!C:C)</f>
        <v>IPC</v>
      </c>
      <c r="K1540" s="75"/>
      <c r="L1540" s="9"/>
      <c r="M1540" s="75"/>
      <c r="N1540" s="96" t="s">
        <v>3196</v>
      </c>
      <c r="O1540" s="9"/>
      <c r="P1540" s="75"/>
      <c r="Q1540" s="9"/>
      <c r="R1540" s="104" t="s">
        <v>112</v>
      </c>
      <c r="S1540" s="104" t="s">
        <v>112</v>
      </c>
      <c r="T1540" s="98"/>
      <c r="U1540" s="9" t="s">
        <v>6604</v>
      </c>
      <c r="V1540" s="9" t="s">
        <v>34</v>
      </c>
      <c r="W1540" s="9">
        <f t="shared" ca="1" si="200"/>
        <v>37</v>
      </c>
      <c r="X1540" s="9" t="str">
        <f t="shared" ca="1" si="201"/>
        <v>Below 45 Days</v>
      </c>
      <c r="Y1540" s="9" t="str">
        <f t="shared" ca="1" si="195"/>
        <v/>
      </c>
      <c r="Z1540" s="9" t="str">
        <f t="shared" ca="1" si="196"/>
        <v/>
      </c>
      <c r="AA1540" s="9"/>
      <c r="AB1540" s="123" t="str">
        <f t="shared" si="199"/>
        <v>Baruva,'96/2026'</v>
      </c>
      <c r="AC1540" s="97" t="str">
        <f t="shared" ca="1" si="197"/>
        <v>Below 45 Days</v>
      </c>
    </row>
    <row r="1541" spans="1:29" ht="25.5" customHeight="1" x14ac:dyDescent="0.25">
      <c r="A1541" s="96">
        <v>1540</v>
      </c>
      <c r="B1541" s="123" t="s">
        <v>89</v>
      </c>
      <c r="C1541" s="9" t="s">
        <v>5472</v>
      </c>
      <c r="D1541" s="63" t="s">
        <v>6605</v>
      </c>
      <c r="E1541" s="137">
        <v>46274</v>
      </c>
      <c r="F1541" s="63" t="str">
        <f t="shared" ref="F1541:F1579" si="202">TEXT(E1541,"mmm")</f>
        <v>Sep</v>
      </c>
      <c r="G1541" s="63">
        <f t="shared" si="198"/>
        <v>2026</v>
      </c>
      <c r="H1541" s="63" t="s">
        <v>131</v>
      </c>
      <c r="I1541" s="9" t="str">
        <f>_xlfn.XLOOKUP(H1541,[1]Heads!A:A,[1]Heads!B:B)</f>
        <v>POCSO Cases</v>
      </c>
      <c r="J1541" s="9" t="str">
        <f>_xlfn.XLOOKUP(I1541,[1]Heads!B:B,[1]Heads!C:C)</f>
        <v>IPC</v>
      </c>
      <c r="K1541" s="75"/>
      <c r="L1541" s="9"/>
      <c r="M1541" s="75"/>
      <c r="N1541" s="96" t="s">
        <v>3196</v>
      </c>
      <c r="O1541" s="9"/>
      <c r="P1541" s="75"/>
      <c r="Q1541" s="9"/>
      <c r="R1541" s="104" t="s">
        <v>169</v>
      </c>
      <c r="S1541" s="104" t="s">
        <v>173</v>
      </c>
      <c r="T1541" s="98">
        <v>46274</v>
      </c>
      <c r="U1541" s="9" t="s">
        <v>6606</v>
      </c>
      <c r="V1541" s="9" t="s">
        <v>34</v>
      </c>
      <c r="W1541" s="9">
        <f t="shared" ca="1" si="200"/>
        <v>37</v>
      </c>
      <c r="X1541" s="9" t="str">
        <f t="shared" ca="1" si="201"/>
        <v>Below 45 Days</v>
      </c>
      <c r="Y1541" s="9">
        <f t="shared" ca="1" si="195"/>
        <v>37</v>
      </c>
      <c r="Z1541" s="9" t="str">
        <f t="shared" ca="1" si="196"/>
        <v>Below 45 Days</v>
      </c>
      <c r="AA1541" s="9"/>
      <c r="AB1541" s="123" t="str">
        <f t="shared" si="199"/>
        <v>Kotabommali,'171/2026'</v>
      </c>
      <c r="AC1541" s="97" t="str">
        <f t="shared" ca="1" si="197"/>
        <v>Below 45 Days</v>
      </c>
    </row>
    <row r="1542" spans="1:29" ht="25.5" customHeight="1" x14ac:dyDescent="0.25">
      <c r="A1542" s="96">
        <v>1541</v>
      </c>
      <c r="B1542" s="123" t="s">
        <v>55</v>
      </c>
      <c r="C1542" s="9" t="s">
        <v>3062</v>
      </c>
      <c r="D1542" s="63" t="s">
        <v>6609</v>
      </c>
      <c r="E1542" s="137">
        <v>46274</v>
      </c>
      <c r="F1542" s="63" t="str">
        <f t="shared" si="202"/>
        <v>Sep</v>
      </c>
      <c r="G1542" s="63">
        <f t="shared" si="198"/>
        <v>2026</v>
      </c>
      <c r="H1542" s="63" t="s">
        <v>115</v>
      </c>
      <c r="I1542" s="9" t="str">
        <f>_xlfn.XLOOKUP(H1542,[1]Heads!A:A,[1]Heads!B:B)</f>
        <v>Crime  Against Women</v>
      </c>
      <c r="J1542" s="9" t="str">
        <f>_xlfn.XLOOKUP(I1542,[1]Heads!B:B,[1]Heads!C:C)</f>
        <v>IPC</v>
      </c>
      <c r="K1542" s="75"/>
      <c r="L1542" s="9"/>
      <c r="M1542" s="75"/>
      <c r="N1542" s="96" t="s">
        <v>3196</v>
      </c>
      <c r="O1542" s="9"/>
      <c r="P1542" s="75"/>
      <c r="Q1542" s="9"/>
      <c r="R1542" s="104" t="s">
        <v>169</v>
      </c>
      <c r="S1542" s="104" t="s">
        <v>141</v>
      </c>
      <c r="T1542" s="98"/>
      <c r="U1542" s="9" t="s">
        <v>6610</v>
      </c>
      <c r="V1542" s="9" t="s">
        <v>34</v>
      </c>
      <c r="W1542" s="9">
        <f t="shared" ca="1" si="200"/>
        <v>37</v>
      </c>
      <c r="X1542" s="9" t="str">
        <f t="shared" ca="1" si="201"/>
        <v>Below 45 Days</v>
      </c>
      <c r="Y1542" s="9" t="str">
        <f t="shared" ca="1" si="195"/>
        <v/>
      </c>
      <c r="Z1542" s="9" t="str">
        <f t="shared" ca="1" si="196"/>
        <v/>
      </c>
      <c r="AA1542" s="9"/>
      <c r="AB1542" s="123" t="str">
        <f t="shared" si="199"/>
        <v>Hiramandalam,'74/2026'</v>
      </c>
      <c r="AC1542" s="97" t="str">
        <f t="shared" ca="1" si="197"/>
        <v>Below 45 Days</v>
      </c>
    </row>
    <row r="1543" spans="1:29" ht="25.5" customHeight="1" x14ac:dyDescent="0.25">
      <c r="A1543" s="96">
        <v>1542</v>
      </c>
      <c r="B1543" s="123" t="s">
        <v>63</v>
      </c>
      <c r="C1543" s="9" t="s">
        <v>3164</v>
      </c>
      <c r="D1543" s="63" t="s">
        <v>1315</v>
      </c>
      <c r="E1543" s="137">
        <v>46274</v>
      </c>
      <c r="F1543" s="63" t="str">
        <f t="shared" si="202"/>
        <v>Sep</v>
      </c>
      <c r="G1543" s="63">
        <f t="shared" si="198"/>
        <v>2026</v>
      </c>
      <c r="H1543" s="63" t="s">
        <v>70</v>
      </c>
      <c r="I1543" s="9" t="str">
        <f>_xlfn.XLOOKUP(H1543,[1]Heads!A:A,[1]Heads!B:B)</f>
        <v>174 CrPC</v>
      </c>
      <c r="J1543" s="9" t="str">
        <f>_xlfn.XLOOKUP(I1543,[1]Heads!B:B,[1]Heads!C:C)</f>
        <v>174 CrPC</v>
      </c>
      <c r="K1543" s="75"/>
      <c r="L1543" s="9"/>
      <c r="M1543" s="75"/>
      <c r="N1543" s="96" t="s">
        <v>3196</v>
      </c>
      <c r="O1543" s="9"/>
      <c r="P1543" s="75"/>
      <c r="Q1543" s="9"/>
      <c r="R1543" s="104" t="s">
        <v>168</v>
      </c>
      <c r="S1543" s="104" t="s">
        <v>173</v>
      </c>
      <c r="T1543" s="98">
        <v>46295</v>
      </c>
      <c r="U1543" s="9" t="s">
        <v>6611</v>
      </c>
      <c r="V1543" s="9" t="s">
        <v>34</v>
      </c>
      <c r="W1543" s="9">
        <f t="shared" ca="1" si="200"/>
        <v>37</v>
      </c>
      <c r="X1543" s="9" t="str">
        <f t="shared" ca="1" si="201"/>
        <v>Below 45 Days</v>
      </c>
      <c r="Y1543" s="9">
        <f t="shared" ca="1" si="195"/>
        <v>16</v>
      </c>
      <c r="Z1543" s="9" t="str">
        <f t="shared" ca="1" si="196"/>
        <v>Below 45 Days</v>
      </c>
      <c r="AA1543" s="9"/>
      <c r="AB1543" s="123" t="str">
        <f t="shared" si="199"/>
        <v>Baruva,'95/2026'</v>
      </c>
      <c r="AC1543" s="97" t="str">
        <f t="shared" ca="1" si="197"/>
        <v>Below 45 Days</v>
      </c>
    </row>
    <row r="1544" spans="1:29" ht="25.5" customHeight="1" x14ac:dyDescent="0.25">
      <c r="A1544" s="96">
        <v>1543</v>
      </c>
      <c r="B1544" s="123" t="s">
        <v>68</v>
      </c>
      <c r="C1544" s="9" t="s">
        <v>6612</v>
      </c>
      <c r="D1544" s="63" t="s">
        <v>1027</v>
      </c>
      <c r="E1544" s="137">
        <v>46275</v>
      </c>
      <c r="F1544" s="63" t="str">
        <f t="shared" si="202"/>
        <v>Sep</v>
      </c>
      <c r="G1544" s="63">
        <f t="shared" si="198"/>
        <v>2026</v>
      </c>
      <c r="H1544" s="63" t="s">
        <v>48</v>
      </c>
      <c r="I1544" s="9" t="str">
        <f>_xlfn.XLOOKUP(H1544,[1]Heads!A:A,[1]Heads!B:B)</f>
        <v>Property Offences</v>
      </c>
      <c r="J1544" s="9" t="str">
        <f>_xlfn.XLOOKUP(I1544,[1]Heads!B:B,[1]Heads!C:C)</f>
        <v>IPC</v>
      </c>
      <c r="K1544" s="75"/>
      <c r="L1544" s="9"/>
      <c r="M1544" s="75"/>
      <c r="N1544" s="96" t="s">
        <v>3196</v>
      </c>
      <c r="O1544" s="9"/>
      <c r="P1544" s="75"/>
      <c r="Q1544" s="9"/>
      <c r="R1544" s="104" t="s">
        <v>112</v>
      </c>
      <c r="S1544" s="104" t="s">
        <v>141</v>
      </c>
      <c r="T1544" s="98"/>
      <c r="U1544" s="9" t="s">
        <v>6613</v>
      </c>
      <c r="V1544" s="9" t="s">
        <v>34</v>
      </c>
      <c r="W1544" s="9">
        <f t="shared" ca="1" si="200"/>
        <v>36</v>
      </c>
      <c r="X1544" s="9" t="str">
        <f t="shared" ca="1" si="201"/>
        <v>Below 45 Days</v>
      </c>
      <c r="Y1544" s="9" t="str">
        <f t="shared" ca="1" si="195"/>
        <v/>
      </c>
      <c r="Z1544" s="9" t="str">
        <f t="shared" ca="1" si="196"/>
        <v/>
      </c>
      <c r="AA1544" s="9"/>
      <c r="AB1544" s="123" t="str">
        <f t="shared" si="199"/>
        <v>Kasibugga,'315/2026'</v>
      </c>
      <c r="AC1544" s="97" t="str">
        <f t="shared" ca="1" si="197"/>
        <v>Below 45 Days</v>
      </c>
    </row>
    <row r="1545" spans="1:29" ht="25.5" customHeight="1" x14ac:dyDescent="0.25">
      <c r="A1545" s="96">
        <v>1544</v>
      </c>
      <c r="B1545" s="123" t="s">
        <v>42</v>
      </c>
      <c r="C1545" s="9" t="s">
        <v>6382</v>
      </c>
      <c r="D1545" s="63" t="s">
        <v>845</v>
      </c>
      <c r="E1545" s="137">
        <v>46275</v>
      </c>
      <c r="F1545" s="63" t="str">
        <f t="shared" si="202"/>
        <v>Sep</v>
      </c>
      <c r="G1545" s="63">
        <f t="shared" si="198"/>
        <v>2026</v>
      </c>
      <c r="H1545" s="63" t="s">
        <v>116</v>
      </c>
      <c r="I1545" s="9" t="str">
        <f>_xlfn.XLOOKUP(H1545,[1]Heads!A:A,[1]Heads!B:B)</f>
        <v>NDPS</v>
      </c>
      <c r="J1545" s="9" t="str">
        <f>_xlfn.XLOOKUP(I1545,[1]Heads!B:B,[1]Heads!C:C)</f>
        <v>NDPS</v>
      </c>
      <c r="K1545" s="75"/>
      <c r="L1545" s="9"/>
      <c r="M1545" s="75"/>
      <c r="N1545" s="96" t="s">
        <v>3196</v>
      </c>
      <c r="O1545" s="9"/>
      <c r="P1545" s="75"/>
      <c r="Q1545" s="9"/>
      <c r="R1545" s="104" t="s">
        <v>50</v>
      </c>
      <c r="S1545" s="104" t="s">
        <v>50</v>
      </c>
      <c r="T1545" s="98"/>
      <c r="U1545" s="9" t="s">
        <v>6614</v>
      </c>
      <c r="V1545" s="9" t="s">
        <v>34</v>
      </c>
      <c r="W1545" s="9">
        <f t="shared" ca="1" si="200"/>
        <v>36</v>
      </c>
      <c r="X1545" s="9" t="str">
        <f t="shared" ca="1" si="201"/>
        <v>Below 45 Days</v>
      </c>
      <c r="Y1545" s="9" t="str">
        <f t="shared" ca="1" si="195"/>
        <v/>
      </c>
      <c r="Z1545" s="9" t="str">
        <f t="shared" ca="1" si="196"/>
        <v/>
      </c>
      <c r="AA1545" s="9"/>
      <c r="AB1545" s="123" t="str">
        <f t="shared" si="199"/>
        <v>Narasannapeta,'283/2026'</v>
      </c>
      <c r="AC1545" s="97" t="str">
        <f t="shared" ca="1" si="197"/>
        <v>Below 45 Days</v>
      </c>
    </row>
    <row r="1546" spans="1:29" ht="25.5" customHeight="1" x14ac:dyDescent="0.25">
      <c r="A1546" s="96">
        <v>1545</v>
      </c>
      <c r="B1546" s="123" t="s">
        <v>106</v>
      </c>
      <c r="C1546" s="9" t="s">
        <v>3075</v>
      </c>
      <c r="D1546" s="63" t="s">
        <v>1027</v>
      </c>
      <c r="E1546" s="137">
        <v>46275</v>
      </c>
      <c r="F1546" s="63" t="str">
        <f t="shared" si="202"/>
        <v>Sep</v>
      </c>
      <c r="G1546" s="63">
        <f t="shared" si="198"/>
        <v>2026</v>
      </c>
      <c r="H1546" s="63" t="s">
        <v>48</v>
      </c>
      <c r="I1546" s="9" t="str">
        <f>_xlfn.XLOOKUP(H1546,[1]Heads!A:A,[1]Heads!B:B)</f>
        <v>Property Offences</v>
      </c>
      <c r="J1546" s="9" t="str">
        <f>_xlfn.XLOOKUP(I1546,[1]Heads!B:B,[1]Heads!C:C)</f>
        <v>IPC</v>
      </c>
      <c r="K1546" s="75"/>
      <c r="L1546" s="9"/>
      <c r="M1546" s="75"/>
      <c r="N1546" s="96" t="s">
        <v>3196</v>
      </c>
      <c r="O1546" s="9"/>
      <c r="P1546" s="75"/>
      <c r="Q1546" s="9"/>
      <c r="R1546" s="104" t="s">
        <v>112</v>
      </c>
      <c r="S1546" s="104" t="s">
        <v>141</v>
      </c>
      <c r="T1546" s="98"/>
      <c r="U1546" s="9" t="s">
        <v>6615</v>
      </c>
      <c r="V1546" s="9" t="s">
        <v>34</v>
      </c>
      <c r="W1546" s="9">
        <f t="shared" ca="1" si="200"/>
        <v>36</v>
      </c>
      <c r="X1546" s="9" t="str">
        <f t="shared" ca="1" si="201"/>
        <v>Below 45 Days</v>
      </c>
      <c r="Y1546" s="9" t="str">
        <f t="shared" ca="1" si="195"/>
        <v/>
      </c>
      <c r="Z1546" s="9" t="str">
        <f t="shared" ca="1" si="196"/>
        <v/>
      </c>
      <c r="AA1546" s="9"/>
      <c r="AB1546" s="123" t="str">
        <f t="shared" si="199"/>
        <v>Sompeta,'60/2026'</v>
      </c>
      <c r="AC1546" s="97" t="str">
        <f t="shared" ca="1" si="197"/>
        <v>Below 45 Days</v>
      </c>
    </row>
    <row r="1547" spans="1:29" ht="25.5" customHeight="1" x14ac:dyDescent="0.25">
      <c r="A1547" s="96">
        <v>1546</v>
      </c>
      <c r="B1547" s="123" t="s">
        <v>42</v>
      </c>
      <c r="C1547" s="9" t="s">
        <v>6394</v>
      </c>
      <c r="D1547" s="63" t="s">
        <v>1816</v>
      </c>
      <c r="E1547" s="137">
        <v>46275</v>
      </c>
      <c r="F1547" s="63" t="str">
        <f t="shared" si="202"/>
        <v>Sep</v>
      </c>
      <c r="G1547" s="63">
        <f t="shared" si="198"/>
        <v>2026</v>
      </c>
      <c r="H1547" s="63" t="s">
        <v>85</v>
      </c>
      <c r="I1547" s="9" t="str">
        <f>_xlfn.XLOOKUP(H1547,[1]Heads!A:A,[1]Heads!B:B)</f>
        <v>Enforcement</v>
      </c>
      <c r="J1547" s="9" t="str">
        <f>_xlfn.XLOOKUP(I1547,[1]Heads!B:B,[1]Heads!C:C)</f>
        <v>Enforcement</v>
      </c>
      <c r="K1547" s="75"/>
      <c r="L1547" s="9"/>
      <c r="M1547" s="75"/>
      <c r="N1547" s="96" t="s">
        <v>3196</v>
      </c>
      <c r="O1547" s="9"/>
      <c r="P1547" s="75"/>
      <c r="Q1547" s="9"/>
      <c r="R1547" s="104" t="s">
        <v>174</v>
      </c>
      <c r="S1547" s="104" t="s">
        <v>174</v>
      </c>
      <c r="T1547" s="98">
        <v>46277</v>
      </c>
      <c r="U1547" s="9" t="s">
        <v>6616</v>
      </c>
      <c r="V1547" s="9" t="s">
        <v>34</v>
      </c>
      <c r="W1547" s="9">
        <f t="shared" ca="1" si="200"/>
        <v>36</v>
      </c>
      <c r="X1547" s="9" t="str">
        <f t="shared" ca="1" si="201"/>
        <v>Below 45 Days</v>
      </c>
      <c r="Y1547" s="9">
        <f t="shared" ca="1" si="195"/>
        <v>34</v>
      </c>
      <c r="Z1547" s="9" t="str">
        <f t="shared" ca="1" si="196"/>
        <v>Below 45 Days</v>
      </c>
      <c r="AA1547" s="9"/>
      <c r="AB1547" s="123" t="str">
        <f t="shared" si="199"/>
        <v>Narasannapeta,'284/2026'</v>
      </c>
      <c r="AC1547" s="97" t="str">
        <f t="shared" ca="1" si="197"/>
        <v>Below 45 Days</v>
      </c>
    </row>
    <row r="1548" spans="1:29" ht="25.5" customHeight="1" x14ac:dyDescent="0.25">
      <c r="A1548" s="96">
        <v>1547</v>
      </c>
      <c r="B1548" s="123" t="s">
        <v>67</v>
      </c>
      <c r="C1548" s="9" t="s">
        <v>3118</v>
      </c>
      <c r="D1548" s="63" t="s">
        <v>1027</v>
      </c>
      <c r="E1548" s="137">
        <v>46275</v>
      </c>
      <c r="F1548" s="63" t="str">
        <f t="shared" si="202"/>
        <v>Sep</v>
      </c>
      <c r="G1548" s="63">
        <f t="shared" si="198"/>
        <v>2026</v>
      </c>
      <c r="H1548" s="63" t="s">
        <v>48</v>
      </c>
      <c r="I1548" s="9" t="str">
        <f>_xlfn.XLOOKUP(H1548,[1]Heads!A:A,[1]Heads!B:B)</f>
        <v>Property Offences</v>
      </c>
      <c r="J1548" s="9" t="str">
        <f>_xlfn.XLOOKUP(I1548,[1]Heads!B:B,[1]Heads!C:C)</f>
        <v>IPC</v>
      </c>
      <c r="K1548" s="75"/>
      <c r="L1548" s="9"/>
      <c r="M1548" s="75"/>
      <c r="N1548" s="96" t="s">
        <v>3196</v>
      </c>
      <c r="O1548" s="9"/>
      <c r="P1548" s="75"/>
      <c r="Q1548" s="9"/>
      <c r="R1548" s="104" t="s">
        <v>112</v>
      </c>
      <c r="S1548" s="104" t="s">
        <v>112</v>
      </c>
      <c r="T1548" s="98"/>
      <c r="U1548" s="9" t="s">
        <v>6618</v>
      </c>
      <c r="V1548" s="9" t="s">
        <v>34</v>
      </c>
      <c r="W1548" s="9">
        <f t="shared" ca="1" si="200"/>
        <v>36</v>
      </c>
      <c r="X1548" s="9" t="str">
        <f t="shared" ca="1" si="201"/>
        <v>Below 45 Days</v>
      </c>
      <c r="Y1548" s="9" t="str">
        <f t="shared" ref="Y1548:Y1584" ca="1" si="203">IF(T1548&lt;&gt;"",DATEDIF(T1548,TODAY(),"D"),"")</f>
        <v/>
      </c>
      <c r="Z1548" s="9" t="str">
        <f t="shared" ref="Z1548:Z1584" ca="1" si="204">IF(Y1548&lt;&gt;"",IF(Y1548&gt;365,"Above 1 Year",IF(AND(Y1548&lt;=365,Y1548&gt;180),"Above 6 Months",IF(AND(Y1548&lt;=180,Y1548&gt;90),"Above 3 Months",IF(AND(Y1548&lt;=90,Y1548&gt;60),"Above 60 Days",IF(AND(Y1548&lt;=60,Y1548&gt;45),"45 to 60 Days","Below 45 Days"))))),"")</f>
        <v/>
      </c>
      <c r="AA1548" s="9"/>
      <c r="AB1548" s="123" t="str">
        <f t="shared" si="199"/>
        <v>Sarubujjili,'86/2026'</v>
      </c>
      <c r="AC1548" s="97" t="str">
        <f t="shared" ca="1" si="197"/>
        <v>Below 45 Days</v>
      </c>
    </row>
    <row r="1549" spans="1:29" ht="25.5" customHeight="1" x14ac:dyDescent="0.25">
      <c r="A1549" s="96">
        <v>1548</v>
      </c>
      <c r="B1549" s="123" t="s">
        <v>78</v>
      </c>
      <c r="C1549" s="9" t="s">
        <v>3106</v>
      </c>
      <c r="D1549" s="63" t="s">
        <v>6619</v>
      </c>
      <c r="E1549" s="137">
        <v>46275</v>
      </c>
      <c r="F1549" s="63" t="str">
        <f t="shared" si="202"/>
        <v>Sep</v>
      </c>
      <c r="G1549" s="63">
        <f t="shared" si="198"/>
        <v>2026</v>
      </c>
      <c r="H1549" s="63" t="s">
        <v>39</v>
      </c>
      <c r="I1549" s="9" t="str">
        <f>_xlfn.XLOOKUP(H1549,[1]Heads!A:A,[1]Heads!B:B)</f>
        <v>Other IPC</v>
      </c>
      <c r="J1549" s="9" t="str">
        <f>_xlfn.XLOOKUP(I1549,[1]Heads!B:B,[1]Heads!C:C)</f>
        <v>IPC</v>
      </c>
      <c r="K1549" s="75"/>
      <c r="L1549" s="9"/>
      <c r="M1549" s="75"/>
      <c r="N1549" s="96" t="s">
        <v>3196</v>
      </c>
      <c r="O1549" s="9"/>
      <c r="P1549" s="75"/>
      <c r="Q1549" s="9"/>
      <c r="R1549" s="104" t="s">
        <v>112</v>
      </c>
      <c r="S1549" s="104" t="s">
        <v>177</v>
      </c>
      <c r="T1549" s="98">
        <v>46307</v>
      </c>
      <c r="U1549" s="9" t="s">
        <v>6620</v>
      </c>
      <c r="V1549" s="9" t="s">
        <v>34</v>
      </c>
      <c r="W1549" s="9">
        <f t="shared" ca="1" si="200"/>
        <v>36</v>
      </c>
      <c r="X1549" s="9" t="str">
        <f t="shared" ca="1" si="201"/>
        <v>Below 45 Days</v>
      </c>
      <c r="Y1549" s="9">
        <f t="shared" ca="1" si="203"/>
        <v>4</v>
      </c>
      <c r="Z1549" s="9" t="str">
        <f t="shared" ca="1" si="204"/>
        <v>Below 45 Days</v>
      </c>
      <c r="AA1549" s="9"/>
      <c r="AB1549" s="123" t="str">
        <f t="shared" si="199"/>
        <v>Kaviti,'83/2026'</v>
      </c>
      <c r="AC1549" s="97" t="str">
        <f t="shared" ref="AC1549:AC1585" ca="1" si="205">IF(S1549="SC/PRC/CC No. Awaited","",X1549)</f>
        <v>Below 45 Days</v>
      </c>
    </row>
    <row r="1550" spans="1:29" ht="25.5" customHeight="1" x14ac:dyDescent="0.25">
      <c r="A1550" s="96">
        <v>1549</v>
      </c>
      <c r="B1550" s="123" t="s">
        <v>68</v>
      </c>
      <c r="C1550" s="9" t="s">
        <v>6621</v>
      </c>
      <c r="D1550" s="63" t="s">
        <v>3291</v>
      </c>
      <c r="E1550" s="137">
        <v>46275</v>
      </c>
      <c r="F1550" s="63" t="str">
        <f t="shared" si="202"/>
        <v>Sep</v>
      </c>
      <c r="G1550" s="63">
        <f t="shared" si="198"/>
        <v>2026</v>
      </c>
      <c r="H1550" s="63" t="s">
        <v>39</v>
      </c>
      <c r="I1550" s="9" t="str">
        <f>_xlfn.XLOOKUP(H1550,[1]Heads!A:A,[1]Heads!B:B)</f>
        <v>Other IPC</v>
      </c>
      <c r="J1550" s="9" t="str">
        <f>_xlfn.XLOOKUP(I1550,[1]Heads!B:B,[1]Heads!C:C)</f>
        <v>IPC</v>
      </c>
      <c r="K1550" s="75"/>
      <c r="L1550" s="9"/>
      <c r="M1550" s="75"/>
      <c r="N1550" s="96" t="s">
        <v>3196</v>
      </c>
      <c r="O1550" s="9"/>
      <c r="P1550" s="75"/>
      <c r="Q1550" s="9"/>
      <c r="R1550" s="104" t="s">
        <v>40</v>
      </c>
      <c r="S1550" s="104" t="s">
        <v>137</v>
      </c>
      <c r="T1550" s="98">
        <v>46304</v>
      </c>
      <c r="U1550" s="9" t="s">
        <v>6622</v>
      </c>
      <c r="V1550" s="9" t="s">
        <v>34</v>
      </c>
      <c r="W1550" s="9">
        <f t="shared" ca="1" si="200"/>
        <v>36</v>
      </c>
      <c r="X1550" s="9" t="str">
        <f t="shared" ca="1" si="201"/>
        <v>Below 45 Days</v>
      </c>
      <c r="Y1550" s="9">
        <f t="shared" ca="1" si="203"/>
        <v>7</v>
      </c>
      <c r="Z1550" s="9" t="str">
        <f t="shared" ca="1" si="204"/>
        <v>Below 45 Days</v>
      </c>
      <c r="AA1550" s="9"/>
      <c r="AB1550" s="123" t="str">
        <f t="shared" si="199"/>
        <v>Kasibugga,'314/2026'</v>
      </c>
      <c r="AC1550" s="97" t="str">
        <f t="shared" ca="1" si="205"/>
        <v>Below 45 Days</v>
      </c>
    </row>
    <row r="1551" spans="1:29" ht="25.5" customHeight="1" x14ac:dyDescent="0.25">
      <c r="A1551" s="96">
        <v>1550</v>
      </c>
      <c r="B1551" s="123" t="s">
        <v>125</v>
      </c>
      <c r="C1551" s="9" t="s">
        <v>3386</v>
      </c>
      <c r="D1551" s="63" t="s">
        <v>6624</v>
      </c>
      <c r="E1551" s="137">
        <v>46275</v>
      </c>
      <c r="F1551" s="63" t="str">
        <f t="shared" si="202"/>
        <v>Sep</v>
      </c>
      <c r="G1551" s="63">
        <f t="shared" si="198"/>
        <v>2026</v>
      </c>
      <c r="H1551" s="63" t="s">
        <v>120</v>
      </c>
      <c r="I1551" s="9" t="str">
        <f>_xlfn.XLOOKUP(H1551,[1]Heads!A:A,[1]Heads!B:B)</f>
        <v>POCSO Cases</v>
      </c>
      <c r="J1551" s="9" t="str">
        <f>_xlfn.XLOOKUP(I1551,[1]Heads!B:B,[1]Heads!C:C)</f>
        <v>IPC</v>
      </c>
      <c r="K1551" s="75"/>
      <c r="L1551" s="9"/>
      <c r="M1551" s="75"/>
      <c r="N1551" s="96" t="s">
        <v>3196</v>
      </c>
      <c r="O1551" s="9"/>
      <c r="P1551" s="75"/>
      <c r="Q1551" s="9"/>
      <c r="R1551" s="104" t="s">
        <v>169</v>
      </c>
      <c r="S1551" s="104" t="s">
        <v>141</v>
      </c>
      <c r="T1551" s="98"/>
      <c r="U1551" s="9" t="s">
        <v>6625</v>
      </c>
      <c r="V1551" s="9" t="s">
        <v>34</v>
      </c>
      <c r="W1551" s="9">
        <f t="shared" ca="1" si="200"/>
        <v>36</v>
      </c>
      <c r="X1551" s="9" t="str">
        <f t="shared" ca="1" si="201"/>
        <v>Below 45 Days</v>
      </c>
      <c r="Y1551" s="9" t="str">
        <f t="shared" ca="1" si="203"/>
        <v/>
      </c>
      <c r="Z1551" s="9" t="str">
        <f t="shared" ca="1" si="204"/>
        <v/>
      </c>
      <c r="AA1551" s="9"/>
      <c r="AB1551" s="123" t="str">
        <f t="shared" si="199"/>
        <v>Mahila UPS, Srikakulam,'114/2026'</v>
      </c>
      <c r="AC1551" s="97" t="str">
        <f t="shared" ca="1" si="205"/>
        <v>Below 45 Days</v>
      </c>
    </row>
    <row r="1552" spans="1:29" ht="25.5" customHeight="1" x14ac:dyDescent="0.25">
      <c r="A1552" s="96">
        <v>1551</v>
      </c>
      <c r="B1552" s="123" t="s">
        <v>114</v>
      </c>
      <c r="C1552" s="9" t="s">
        <v>3783</v>
      </c>
      <c r="D1552" s="63" t="s">
        <v>264</v>
      </c>
      <c r="E1552" s="137">
        <v>46276</v>
      </c>
      <c r="F1552" s="63" t="str">
        <f t="shared" si="202"/>
        <v>Sep</v>
      </c>
      <c r="G1552" s="63">
        <f t="shared" si="198"/>
        <v>2026</v>
      </c>
      <c r="H1552" s="63" t="s">
        <v>59</v>
      </c>
      <c r="I1552" s="9" t="str">
        <f>_xlfn.XLOOKUP(H1552,[1]Heads!A:A,[1]Heads!B:B)</f>
        <v>Missing Cases</v>
      </c>
      <c r="J1552" s="9" t="str">
        <f>_xlfn.XLOOKUP(I1552,[1]Heads!B:B,[1]Heads!C:C)</f>
        <v>Missing</v>
      </c>
      <c r="K1552" s="75"/>
      <c r="L1552" s="9"/>
      <c r="M1552" s="75"/>
      <c r="N1552" s="96" t="s">
        <v>3196</v>
      </c>
      <c r="O1552" s="9"/>
      <c r="P1552" s="75"/>
      <c r="Q1552" s="9"/>
      <c r="R1552" s="104" t="s">
        <v>112</v>
      </c>
      <c r="S1552" s="104" t="s">
        <v>112</v>
      </c>
      <c r="T1552" s="98"/>
      <c r="U1552" s="9" t="s">
        <v>6626</v>
      </c>
      <c r="V1552" s="9" t="s">
        <v>34</v>
      </c>
      <c r="W1552" s="9">
        <f t="shared" ca="1" si="200"/>
        <v>35</v>
      </c>
      <c r="X1552" s="9" t="str">
        <f t="shared" ca="1" si="201"/>
        <v>Below 45 Days</v>
      </c>
      <c r="Y1552" s="9" t="str">
        <f t="shared" ca="1" si="203"/>
        <v/>
      </c>
      <c r="Z1552" s="9" t="str">
        <f t="shared" ca="1" si="204"/>
        <v/>
      </c>
      <c r="AA1552" s="9"/>
      <c r="AB1552" s="123" t="str">
        <f t="shared" si="199"/>
        <v>Mandasa,'149/2026'</v>
      </c>
      <c r="AC1552" s="97" t="str">
        <f t="shared" ca="1" si="205"/>
        <v>Below 45 Days</v>
      </c>
    </row>
    <row r="1553" spans="1:29" ht="25.5" customHeight="1" x14ac:dyDescent="0.25">
      <c r="A1553" s="96">
        <v>1552</v>
      </c>
      <c r="B1553" s="123" t="s">
        <v>68</v>
      </c>
      <c r="C1553" s="9" t="s">
        <v>6627</v>
      </c>
      <c r="D1553" s="63" t="s">
        <v>1315</v>
      </c>
      <c r="E1553" s="137">
        <v>46276</v>
      </c>
      <c r="F1553" s="63" t="str">
        <f t="shared" si="202"/>
        <v>Sep</v>
      </c>
      <c r="G1553" s="63">
        <f t="shared" si="198"/>
        <v>2026</v>
      </c>
      <c r="H1553" s="63" t="s">
        <v>70</v>
      </c>
      <c r="I1553" s="9" t="str">
        <f>_xlfn.XLOOKUP(H1553,[1]Heads!A:A,[1]Heads!B:B)</f>
        <v>174 CrPC</v>
      </c>
      <c r="J1553" s="9" t="str">
        <f>_xlfn.XLOOKUP(I1553,[1]Heads!B:B,[1]Heads!C:C)</f>
        <v>174 CrPC</v>
      </c>
      <c r="K1553" s="75"/>
      <c r="L1553" s="9"/>
      <c r="M1553" s="75"/>
      <c r="N1553" s="96" t="s">
        <v>3196</v>
      </c>
      <c r="O1553" s="9"/>
      <c r="P1553" s="75"/>
      <c r="Q1553" s="9"/>
      <c r="R1553" s="104" t="s">
        <v>168</v>
      </c>
      <c r="S1553" s="104" t="s">
        <v>173</v>
      </c>
      <c r="T1553" s="98">
        <v>46286</v>
      </c>
      <c r="U1553" s="9" t="s">
        <v>6628</v>
      </c>
      <c r="V1553" s="9" t="s">
        <v>34</v>
      </c>
      <c r="W1553" s="9">
        <f t="shared" ca="1" si="200"/>
        <v>35</v>
      </c>
      <c r="X1553" s="9" t="str">
        <f t="shared" ca="1" si="201"/>
        <v>Below 45 Days</v>
      </c>
      <c r="Y1553" s="9">
        <f t="shared" ca="1" si="203"/>
        <v>25</v>
      </c>
      <c r="Z1553" s="9" t="str">
        <f t="shared" ca="1" si="204"/>
        <v>Below 45 Days</v>
      </c>
      <c r="AA1553" s="9"/>
      <c r="AB1553" s="123" t="str">
        <f t="shared" si="199"/>
        <v>Kasibugga,'317/2026'</v>
      </c>
      <c r="AC1553" s="97" t="str">
        <f t="shared" ca="1" si="205"/>
        <v>Below 45 Days</v>
      </c>
    </row>
    <row r="1554" spans="1:29" ht="25.5" customHeight="1" x14ac:dyDescent="0.25">
      <c r="A1554" s="96">
        <v>1553</v>
      </c>
      <c r="B1554" s="123" t="s">
        <v>47</v>
      </c>
      <c r="C1554" s="9" t="s">
        <v>3610</v>
      </c>
      <c r="D1554" s="63" t="s">
        <v>1315</v>
      </c>
      <c r="E1554" s="137">
        <v>46276</v>
      </c>
      <c r="F1554" s="63" t="str">
        <f t="shared" si="202"/>
        <v>Sep</v>
      </c>
      <c r="G1554" s="63">
        <f t="shared" si="198"/>
        <v>2026</v>
      </c>
      <c r="H1554" s="63" t="s">
        <v>70</v>
      </c>
      <c r="I1554" s="9" t="str">
        <f>_xlfn.XLOOKUP(H1554,[1]Heads!A:A,[1]Heads!B:B)</f>
        <v>174 CrPC</v>
      </c>
      <c r="J1554" s="9" t="str">
        <f>_xlfn.XLOOKUP(I1554,[1]Heads!B:B,[1]Heads!C:C)</f>
        <v>174 CrPC</v>
      </c>
      <c r="K1554" s="75"/>
      <c r="L1554" s="9"/>
      <c r="M1554" s="75"/>
      <c r="N1554" s="96" t="s">
        <v>3196</v>
      </c>
      <c r="O1554" s="9"/>
      <c r="P1554" s="75"/>
      <c r="Q1554" s="9"/>
      <c r="R1554" s="104" t="s">
        <v>168</v>
      </c>
      <c r="S1554" s="104" t="s">
        <v>173</v>
      </c>
      <c r="T1554" s="98">
        <v>46286</v>
      </c>
      <c r="U1554" s="9" t="s">
        <v>6629</v>
      </c>
      <c r="V1554" s="9" t="s">
        <v>34</v>
      </c>
      <c r="W1554" s="9">
        <f t="shared" ca="1" si="200"/>
        <v>35</v>
      </c>
      <c r="X1554" s="9" t="str">
        <f t="shared" ca="1" si="201"/>
        <v>Below 45 Days</v>
      </c>
      <c r="Y1554" s="9">
        <f t="shared" ca="1" si="203"/>
        <v>25</v>
      </c>
      <c r="Z1554" s="9" t="str">
        <f t="shared" ca="1" si="204"/>
        <v>Below 45 Days</v>
      </c>
      <c r="AA1554" s="9"/>
      <c r="AB1554" s="123" t="str">
        <f t="shared" si="199"/>
        <v>Amadalavalasa,'138/2026'</v>
      </c>
      <c r="AC1554" s="97" t="str">
        <f t="shared" ca="1" si="205"/>
        <v>Below 45 Days</v>
      </c>
    </row>
    <row r="1555" spans="1:29" ht="25.5" customHeight="1" x14ac:dyDescent="0.25">
      <c r="A1555" s="96">
        <v>1554</v>
      </c>
      <c r="B1555" s="123" t="s">
        <v>69</v>
      </c>
      <c r="C1555" s="9" t="s">
        <v>3120</v>
      </c>
      <c r="D1555" s="63" t="s">
        <v>1315</v>
      </c>
      <c r="E1555" s="137">
        <v>46276</v>
      </c>
      <c r="F1555" s="63" t="str">
        <f t="shared" si="202"/>
        <v>Sep</v>
      </c>
      <c r="G1555" s="63">
        <f t="shared" si="198"/>
        <v>2026</v>
      </c>
      <c r="H1555" s="63" t="s">
        <v>70</v>
      </c>
      <c r="I1555" s="9" t="str">
        <f>_xlfn.XLOOKUP(H1555,[1]Heads!A:A,[1]Heads!B:B)</f>
        <v>174 CrPC</v>
      </c>
      <c r="J1555" s="9" t="str">
        <f>_xlfn.XLOOKUP(I1555,[1]Heads!B:B,[1]Heads!C:C)</f>
        <v>174 CrPC</v>
      </c>
      <c r="K1555" s="75"/>
      <c r="L1555" s="9"/>
      <c r="M1555" s="75"/>
      <c r="N1555" s="96" t="s">
        <v>3196</v>
      </c>
      <c r="O1555" s="9"/>
      <c r="P1555" s="75"/>
      <c r="Q1555" s="9"/>
      <c r="R1555" s="104" t="s">
        <v>168</v>
      </c>
      <c r="S1555" s="104" t="s">
        <v>173</v>
      </c>
      <c r="T1555" s="98">
        <v>46286</v>
      </c>
      <c r="U1555" s="9" t="s">
        <v>6630</v>
      </c>
      <c r="V1555" s="9" t="s">
        <v>34</v>
      </c>
      <c r="W1555" s="9">
        <f t="shared" ca="1" si="200"/>
        <v>35</v>
      </c>
      <c r="X1555" s="9" t="str">
        <f t="shared" ca="1" si="201"/>
        <v>Below 45 Days</v>
      </c>
      <c r="Y1555" s="9">
        <f t="shared" ca="1" si="203"/>
        <v>25</v>
      </c>
      <c r="Z1555" s="9" t="str">
        <f t="shared" ca="1" si="204"/>
        <v>Below 45 Days</v>
      </c>
      <c r="AA1555" s="9"/>
      <c r="AB1555" s="123" t="str">
        <f t="shared" si="199"/>
        <v>Gara,'91/2026'</v>
      </c>
      <c r="AC1555" s="97" t="str">
        <f t="shared" ca="1" si="205"/>
        <v>Below 45 Days</v>
      </c>
    </row>
    <row r="1556" spans="1:29" ht="25.5" customHeight="1" x14ac:dyDescent="0.25">
      <c r="A1556" s="96">
        <v>1555</v>
      </c>
      <c r="B1556" s="123" t="s">
        <v>118</v>
      </c>
      <c r="C1556" s="9" t="s">
        <v>3087</v>
      </c>
      <c r="D1556" s="63" t="s">
        <v>1027</v>
      </c>
      <c r="E1556" s="137">
        <v>46276</v>
      </c>
      <c r="F1556" s="63" t="str">
        <f t="shared" si="202"/>
        <v>Sep</v>
      </c>
      <c r="G1556" s="63">
        <f t="shared" si="198"/>
        <v>2026</v>
      </c>
      <c r="H1556" s="63" t="s">
        <v>48</v>
      </c>
      <c r="I1556" s="9" t="str">
        <f>_xlfn.XLOOKUP(H1556,[1]Heads!A:A,[1]Heads!B:B)</f>
        <v>Property Offences</v>
      </c>
      <c r="J1556" s="9" t="str">
        <f>_xlfn.XLOOKUP(I1556,[1]Heads!B:B,[1]Heads!C:C)</f>
        <v>IPC</v>
      </c>
      <c r="K1556" s="75"/>
      <c r="L1556" s="9"/>
      <c r="M1556" s="75"/>
      <c r="N1556" s="96" t="s">
        <v>3196</v>
      </c>
      <c r="O1556" s="9"/>
      <c r="P1556" s="75"/>
      <c r="Q1556" s="9"/>
      <c r="R1556" s="104" t="s">
        <v>112</v>
      </c>
      <c r="S1556" s="104" t="s">
        <v>50</v>
      </c>
      <c r="T1556" s="98"/>
      <c r="U1556" s="9" t="s">
        <v>6632</v>
      </c>
      <c r="V1556" s="9" t="s">
        <v>34</v>
      </c>
      <c r="W1556" s="9">
        <f t="shared" ca="1" si="200"/>
        <v>35</v>
      </c>
      <c r="X1556" s="9" t="str">
        <f t="shared" ca="1" si="201"/>
        <v>Below 45 Days</v>
      </c>
      <c r="Y1556" s="9" t="str">
        <f t="shared" ca="1" si="203"/>
        <v/>
      </c>
      <c r="Z1556" s="9" t="str">
        <f t="shared" ca="1" si="204"/>
        <v/>
      </c>
      <c r="AA1556" s="9"/>
      <c r="AB1556" s="123" t="str">
        <f t="shared" si="199"/>
        <v>Kanchili,'79/2026'</v>
      </c>
      <c r="AC1556" s="97" t="str">
        <f t="shared" ca="1" si="205"/>
        <v>Below 45 Days</v>
      </c>
    </row>
    <row r="1557" spans="1:29" ht="25.5" customHeight="1" x14ac:dyDescent="0.25">
      <c r="A1557" s="96">
        <v>1556</v>
      </c>
      <c r="B1557" s="123" t="s">
        <v>42</v>
      </c>
      <c r="C1557" s="9" t="s">
        <v>6392</v>
      </c>
      <c r="D1557" s="63" t="s">
        <v>1027</v>
      </c>
      <c r="E1557" s="137">
        <v>46276</v>
      </c>
      <c r="F1557" s="63" t="str">
        <f t="shared" si="202"/>
        <v>Sep</v>
      </c>
      <c r="G1557" s="63">
        <f t="shared" si="198"/>
        <v>2026</v>
      </c>
      <c r="H1557" s="63" t="s">
        <v>48</v>
      </c>
      <c r="I1557" s="9" t="str">
        <f>_xlfn.XLOOKUP(H1557,[1]Heads!A:A,[1]Heads!B:B)</f>
        <v>Property Offences</v>
      </c>
      <c r="J1557" s="9" t="str">
        <f>_xlfn.XLOOKUP(I1557,[1]Heads!B:B,[1]Heads!C:C)</f>
        <v>IPC</v>
      </c>
      <c r="K1557" s="75"/>
      <c r="L1557" s="9"/>
      <c r="M1557" s="75"/>
      <c r="N1557" s="96" t="s">
        <v>3196</v>
      </c>
      <c r="O1557" s="9"/>
      <c r="P1557" s="75"/>
      <c r="Q1557" s="9"/>
      <c r="R1557" s="104" t="s">
        <v>112</v>
      </c>
      <c r="S1557" s="104" t="s">
        <v>112</v>
      </c>
      <c r="T1557" s="98"/>
      <c r="U1557" s="9" t="s">
        <v>6633</v>
      </c>
      <c r="V1557" s="9" t="s">
        <v>34</v>
      </c>
      <c r="W1557" s="9">
        <f t="shared" ca="1" si="200"/>
        <v>35</v>
      </c>
      <c r="X1557" s="9" t="str">
        <f t="shared" ca="1" si="201"/>
        <v>Below 45 Days</v>
      </c>
      <c r="Y1557" s="9" t="str">
        <f t="shared" ca="1" si="203"/>
        <v/>
      </c>
      <c r="Z1557" s="9" t="str">
        <f t="shared" ca="1" si="204"/>
        <v/>
      </c>
      <c r="AA1557" s="9"/>
      <c r="AB1557" s="123" t="str">
        <f t="shared" si="199"/>
        <v>Narasannapeta,'285/2026'</v>
      </c>
      <c r="AC1557" s="97" t="str">
        <f t="shared" ca="1" si="205"/>
        <v>Below 45 Days</v>
      </c>
    </row>
    <row r="1558" spans="1:29" ht="25.5" customHeight="1" x14ac:dyDescent="0.25">
      <c r="A1558" s="96">
        <v>1557</v>
      </c>
      <c r="B1558" s="123" t="s">
        <v>68</v>
      </c>
      <c r="C1558" s="9" t="s">
        <v>6634</v>
      </c>
      <c r="D1558" s="63" t="s">
        <v>6635</v>
      </c>
      <c r="E1558" s="137">
        <v>46276</v>
      </c>
      <c r="F1558" s="63" t="str">
        <f t="shared" si="202"/>
        <v>Sep</v>
      </c>
      <c r="G1558" s="63">
        <f t="shared" ref="G1558:G1589" si="206">YEAR(E1558)</f>
        <v>2026</v>
      </c>
      <c r="H1558" s="63" t="s">
        <v>39</v>
      </c>
      <c r="I1558" s="9" t="str">
        <f>_xlfn.XLOOKUP(H1558,[1]Heads!A:A,[1]Heads!B:B)</f>
        <v>Other IPC</v>
      </c>
      <c r="J1558" s="9" t="str">
        <f>_xlfn.XLOOKUP(I1558,[1]Heads!B:B,[1]Heads!C:C)</f>
        <v>IPC</v>
      </c>
      <c r="K1558" s="75"/>
      <c r="L1558" s="9"/>
      <c r="M1558" s="75"/>
      <c r="N1558" s="96" t="s">
        <v>3196</v>
      </c>
      <c r="O1558" s="9"/>
      <c r="P1558" s="75"/>
      <c r="Q1558" s="9"/>
      <c r="R1558" s="104" t="s">
        <v>141</v>
      </c>
      <c r="S1558" s="104" t="s">
        <v>40</v>
      </c>
      <c r="T1558" s="98"/>
      <c r="U1558" s="9" t="s">
        <v>6636</v>
      </c>
      <c r="V1558" s="9" t="s">
        <v>34</v>
      </c>
      <c r="W1558" s="9">
        <f t="shared" ca="1" si="200"/>
        <v>35</v>
      </c>
      <c r="X1558" s="9" t="str">
        <f t="shared" ca="1" si="201"/>
        <v>Below 45 Days</v>
      </c>
      <c r="Y1558" s="9" t="str">
        <f t="shared" ca="1" si="203"/>
        <v/>
      </c>
      <c r="Z1558" s="9" t="str">
        <f t="shared" ca="1" si="204"/>
        <v/>
      </c>
      <c r="AA1558" s="9"/>
      <c r="AB1558" s="123" t="str">
        <f t="shared" si="199"/>
        <v>Kasibugga,'316/2026'</v>
      </c>
      <c r="AC1558" s="97" t="str">
        <f t="shared" ca="1" si="205"/>
        <v>Below 45 Days</v>
      </c>
    </row>
    <row r="1559" spans="1:29" ht="25.5" customHeight="1" x14ac:dyDescent="0.25">
      <c r="A1559" s="96">
        <v>1558</v>
      </c>
      <c r="B1559" s="123" t="s">
        <v>68</v>
      </c>
      <c r="C1559" s="9" t="s">
        <v>6640</v>
      </c>
      <c r="D1559" s="63" t="s">
        <v>1405</v>
      </c>
      <c r="E1559" s="137">
        <v>46277</v>
      </c>
      <c r="F1559" s="63" t="str">
        <f t="shared" si="202"/>
        <v>Sep</v>
      </c>
      <c r="G1559" s="63">
        <f t="shared" si="206"/>
        <v>2026</v>
      </c>
      <c r="H1559" s="63" t="s">
        <v>71</v>
      </c>
      <c r="I1559" s="9" t="str">
        <f>_xlfn.XLOOKUP(H1559,[1]Heads!A:A,[1]Heads!B:B)</f>
        <v>Road Accidents</v>
      </c>
      <c r="J1559" s="9" t="str">
        <f>_xlfn.XLOOKUP(I1559,[1]Heads!B:B,[1]Heads!C:C)</f>
        <v>IPC</v>
      </c>
      <c r="K1559" s="75"/>
      <c r="L1559" s="9"/>
      <c r="M1559" s="75"/>
      <c r="N1559" s="96" t="s">
        <v>3196</v>
      </c>
      <c r="O1559" s="9"/>
      <c r="P1559" s="75"/>
      <c r="Q1559" s="9"/>
      <c r="R1559" s="104" t="s">
        <v>169</v>
      </c>
      <c r="S1559" s="104" t="s">
        <v>169</v>
      </c>
      <c r="T1559" s="98"/>
      <c r="U1559" s="9" t="s">
        <v>6641</v>
      </c>
      <c r="V1559" s="9" t="s">
        <v>34</v>
      </c>
      <c r="W1559" s="9">
        <f t="shared" ca="1" si="200"/>
        <v>34</v>
      </c>
      <c r="X1559" s="9" t="str">
        <f t="shared" ca="1" si="201"/>
        <v>Below 45 Days</v>
      </c>
      <c r="Y1559" s="9" t="str">
        <f t="shared" ca="1" si="203"/>
        <v/>
      </c>
      <c r="Z1559" s="9" t="str">
        <f t="shared" ca="1" si="204"/>
        <v/>
      </c>
      <c r="AA1559" s="9"/>
      <c r="AB1559" s="123" t="str">
        <f t="shared" si="199"/>
        <v>Kasibugga,'318/2026'</v>
      </c>
      <c r="AC1559" s="97" t="str">
        <f t="shared" ca="1" si="205"/>
        <v>Below 45 Days</v>
      </c>
    </row>
    <row r="1560" spans="1:29" ht="25.5" customHeight="1" x14ac:dyDescent="0.25">
      <c r="A1560" s="96">
        <v>1559</v>
      </c>
      <c r="B1560" s="123" t="s">
        <v>105</v>
      </c>
      <c r="C1560" s="9" t="s">
        <v>3482</v>
      </c>
      <c r="D1560" s="63" t="s">
        <v>1474</v>
      </c>
      <c r="E1560" s="137">
        <v>46277</v>
      </c>
      <c r="F1560" s="63" t="str">
        <f t="shared" si="202"/>
        <v>Sep</v>
      </c>
      <c r="G1560" s="63">
        <f t="shared" si="206"/>
        <v>2026</v>
      </c>
      <c r="H1560" s="63" t="s">
        <v>103</v>
      </c>
      <c r="I1560" s="9" t="str">
        <f>_xlfn.XLOOKUP(H1560,[1]Heads!A:A,[1]Heads!B:B)</f>
        <v>Property Offences</v>
      </c>
      <c r="J1560" s="9" t="str">
        <f>_xlfn.XLOOKUP(I1560,[1]Heads!B:B,[1]Heads!C:C)</f>
        <v>IPC</v>
      </c>
      <c r="K1560" s="75"/>
      <c r="L1560" s="9"/>
      <c r="M1560" s="75"/>
      <c r="N1560" s="96" t="s">
        <v>3196</v>
      </c>
      <c r="O1560" s="9"/>
      <c r="P1560" s="75"/>
      <c r="Q1560" s="9"/>
      <c r="R1560" s="104" t="s">
        <v>112</v>
      </c>
      <c r="S1560" s="104" t="s">
        <v>177</v>
      </c>
      <c r="T1560" s="98">
        <v>46307</v>
      </c>
      <c r="U1560" s="9" t="s">
        <v>6642</v>
      </c>
      <c r="V1560" s="9" t="s">
        <v>34</v>
      </c>
      <c r="W1560" s="9">
        <f t="shared" ca="1" si="200"/>
        <v>34</v>
      </c>
      <c r="X1560" s="9" t="str">
        <f t="shared" ca="1" si="201"/>
        <v>Below 45 Days</v>
      </c>
      <c r="Y1560" s="9">
        <f t="shared" ca="1" si="203"/>
        <v>4</v>
      </c>
      <c r="Z1560" s="9" t="str">
        <f t="shared" ca="1" si="204"/>
        <v>Below 45 Days</v>
      </c>
      <c r="AA1560" s="9"/>
      <c r="AB1560" s="123" t="str">
        <f t="shared" si="199"/>
        <v>Pathapatnam,'123/2026'</v>
      </c>
      <c r="AC1560" s="97" t="str">
        <f t="shared" ca="1" si="205"/>
        <v>Below 45 Days</v>
      </c>
    </row>
    <row r="1561" spans="1:29" ht="25.5" customHeight="1" x14ac:dyDescent="0.25">
      <c r="A1561" s="96">
        <v>1560</v>
      </c>
      <c r="B1561" s="123" t="s">
        <v>51</v>
      </c>
      <c r="C1561" s="9" t="s">
        <v>3932</v>
      </c>
      <c r="D1561" s="63" t="s">
        <v>1815</v>
      </c>
      <c r="E1561" s="137">
        <v>46277</v>
      </c>
      <c r="F1561" s="63" t="str">
        <f t="shared" si="202"/>
        <v>Sep</v>
      </c>
      <c r="G1561" s="63">
        <f t="shared" si="206"/>
        <v>2026</v>
      </c>
      <c r="H1561" s="63" t="s">
        <v>77</v>
      </c>
      <c r="I1561" s="9" t="str">
        <f>_xlfn.XLOOKUP(H1561,[1]Heads!A:A,[1]Heads!B:B)</f>
        <v>Road Accidents</v>
      </c>
      <c r="J1561" s="9" t="str">
        <f>_xlfn.XLOOKUP(I1561,[1]Heads!B:B,[1]Heads!C:C)</f>
        <v>IPC</v>
      </c>
      <c r="K1561" s="75"/>
      <c r="L1561" s="9"/>
      <c r="M1561" s="75"/>
      <c r="N1561" s="96" t="s">
        <v>3196</v>
      </c>
      <c r="O1561" s="9"/>
      <c r="P1561" s="75"/>
      <c r="Q1561" s="9"/>
      <c r="R1561" s="104" t="s">
        <v>168</v>
      </c>
      <c r="S1561" s="104" t="s">
        <v>141</v>
      </c>
      <c r="T1561" s="98"/>
      <c r="U1561" s="9" t="s">
        <v>6643</v>
      </c>
      <c r="V1561" s="9" t="s">
        <v>34</v>
      </c>
      <c r="W1561" s="9">
        <f t="shared" ca="1" si="200"/>
        <v>34</v>
      </c>
      <c r="X1561" s="9" t="str">
        <f t="shared" ca="1" si="201"/>
        <v>Below 45 Days</v>
      </c>
      <c r="Y1561" s="9" t="str">
        <f t="shared" ca="1" si="203"/>
        <v/>
      </c>
      <c r="Z1561" s="9" t="str">
        <f t="shared" ca="1" si="204"/>
        <v/>
      </c>
      <c r="AA1561" s="9"/>
      <c r="AB1561" s="123" t="str">
        <f t="shared" si="199"/>
        <v>Tekkali PS,'161/2026'</v>
      </c>
      <c r="AC1561" s="97" t="str">
        <f t="shared" ca="1" si="205"/>
        <v>Below 45 Days</v>
      </c>
    </row>
    <row r="1562" spans="1:29" ht="25.5" customHeight="1" x14ac:dyDescent="0.25">
      <c r="A1562" s="96">
        <v>1561</v>
      </c>
      <c r="B1562" s="123" t="s">
        <v>104</v>
      </c>
      <c r="C1562" s="9" t="s">
        <v>3483</v>
      </c>
      <c r="D1562" s="63" t="s">
        <v>707</v>
      </c>
      <c r="E1562" s="137">
        <v>46277</v>
      </c>
      <c r="F1562" s="63" t="str">
        <f t="shared" si="202"/>
        <v>Sep</v>
      </c>
      <c r="G1562" s="63">
        <f t="shared" si="206"/>
        <v>2026</v>
      </c>
      <c r="H1562" s="63" t="s">
        <v>71</v>
      </c>
      <c r="I1562" s="9" t="str">
        <f>_xlfn.XLOOKUP(H1562,[1]Heads!A:A,[1]Heads!B:B)</f>
        <v>Road Accidents</v>
      </c>
      <c r="J1562" s="9" t="str">
        <f>_xlfn.XLOOKUP(I1562,[1]Heads!B:B,[1]Heads!C:C)</f>
        <v>IPC</v>
      </c>
      <c r="K1562" s="75"/>
      <c r="L1562" s="9"/>
      <c r="M1562" s="75"/>
      <c r="N1562" s="96" t="s">
        <v>3196</v>
      </c>
      <c r="O1562" s="9"/>
      <c r="P1562" s="75"/>
      <c r="Q1562" s="9"/>
      <c r="R1562" s="104" t="s">
        <v>169</v>
      </c>
      <c r="S1562" s="104" t="s">
        <v>175</v>
      </c>
      <c r="T1562" s="98"/>
      <c r="U1562" s="9" t="s">
        <v>6650</v>
      </c>
      <c r="V1562" s="9" t="s">
        <v>34</v>
      </c>
      <c r="W1562" s="9">
        <f t="shared" ca="1" si="200"/>
        <v>34</v>
      </c>
      <c r="X1562" s="9" t="str">
        <f t="shared" ca="1" si="201"/>
        <v>Below 45 Days</v>
      </c>
      <c r="Y1562" s="9" t="str">
        <f t="shared" ca="1" si="203"/>
        <v/>
      </c>
      <c r="Z1562" s="9" t="str">
        <f t="shared" ca="1" si="204"/>
        <v/>
      </c>
      <c r="AA1562" s="9"/>
      <c r="AB1562" s="123" t="str">
        <f t="shared" si="199"/>
        <v>Laveru,'122/2026'</v>
      </c>
      <c r="AC1562" s="97" t="str">
        <f t="shared" ca="1" si="205"/>
        <v>Below 45 Days</v>
      </c>
    </row>
    <row r="1563" spans="1:29" ht="25.5" customHeight="1" x14ac:dyDescent="0.25">
      <c r="A1563" s="96">
        <v>1562</v>
      </c>
      <c r="B1563" s="123" t="s">
        <v>69</v>
      </c>
      <c r="C1563" s="9" t="s">
        <v>3159</v>
      </c>
      <c r="D1563" s="63" t="s">
        <v>6653</v>
      </c>
      <c r="E1563" s="137">
        <v>46277</v>
      </c>
      <c r="F1563" s="63" t="str">
        <f t="shared" si="202"/>
        <v>Sep</v>
      </c>
      <c r="G1563" s="63">
        <f t="shared" si="206"/>
        <v>2026</v>
      </c>
      <c r="H1563" s="63" t="s">
        <v>29</v>
      </c>
      <c r="I1563" s="9" t="str">
        <f>_xlfn.XLOOKUP(H1563,[1]Heads!A:A,[1]Heads!B:B)</f>
        <v>White Collar Offences</v>
      </c>
      <c r="J1563" s="9" t="str">
        <f>_xlfn.XLOOKUP(I1563,[1]Heads!B:B,[1]Heads!C:C)</f>
        <v>IPC</v>
      </c>
      <c r="K1563" s="75"/>
      <c r="L1563" s="9"/>
      <c r="M1563" s="75"/>
      <c r="N1563" s="96" t="s">
        <v>3196</v>
      </c>
      <c r="O1563" s="9"/>
      <c r="P1563" s="75"/>
      <c r="Q1563" s="9"/>
      <c r="R1563" s="104" t="s">
        <v>40</v>
      </c>
      <c r="S1563" s="104" t="s">
        <v>50</v>
      </c>
      <c r="T1563" s="98"/>
      <c r="U1563" s="9" t="s">
        <v>6654</v>
      </c>
      <c r="V1563" s="9" t="s">
        <v>34</v>
      </c>
      <c r="W1563" s="9">
        <f t="shared" ca="1" si="200"/>
        <v>34</v>
      </c>
      <c r="X1563" s="9" t="str">
        <f t="shared" ca="1" si="201"/>
        <v>Below 45 Days</v>
      </c>
      <c r="Y1563" s="9" t="str">
        <f t="shared" ca="1" si="203"/>
        <v/>
      </c>
      <c r="Z1563" s="9" t="str">
        <f t="shared" ca="1" si="204"/>
        <v/>
      </c>
      <c r="AA1563" s="9"/>
      <c r="AB1563" s="123" t="str">
        <f t="shared" si="199"/>
        <v>Gara,'93/2026'</v>
      </c>
      <c r="AC1563" s="97" t="str">
        <f t="shared" ca="1" si="205"/>
        <v>Below 45 Days</v>
      </c>
    </row>
    <row r="1564" spans="1:29" ht="25.5" customHeight="1" x14ac:dyDescent="0.25">
      <c r="A1564" s="96">
        <v>1563</v>
      </c>
      <c r="B1564" s="123" t="s">
        <v>64</v>
      </c>
      <c r="C1564" s="9" t="s">
        <v>3482</v>
      </c>
      <c r="D1564" s="63" t="s">
        <v>1377</v>
      </c>
      <c r="E1564" s="137">
        <v>46277</v>
      </c>
      <c r="F1564" s="63" t="str">
        <f t="shared" si="202"/>
        <v>Sep</v>
      </c>
      <c r="G1564" s="63">
        <f t="shared" si="206"/>
        <v>2026</v>
      </c>
      <c r="H1564" s="63" t="s">
        <v>75</v>
      </c>
      <c r="I1564" s="9" t="str">
        <f>_xlfn.XLOOKUP(H1564,[1]Heads!A:A,[1]Heads!B:B)</f>
        <v>Bodily Offiences</v>
      </c>
      <c r="J1564" s="9" t="str">
        <f>_xlfn.XLOOKUP(I1564,[1]Heads!B:B,[1]Heads!C:C)</f>
        <v>IPC</v>
      </c>
      <c r="K1564" s="75"/>
      <c r="L1564" s="9"/>
      <c r="M1564" s="75"/>
      <c r="N1564" s="96" t="s">
        <v>3196</v>
      </c>
      <c r="O1564" s="9"/>
      <c r="P1564" s="75"/>
      <c r="Q1564" s="9"/>
      <c r="R1564" s="104" t="s">
        <v>169</v>
      </c>
      <c r="S1564" s="104" t="s">
        <v>169</v>
      </c>
      <c r="T1564" s="98"/>
      <c r="U1564" s="9" t="s">
        <v>6655</v>
      </c>
      <c r="V1564" s="9" t="s">
        <v>34</v>
      </c>
      <c r="W1564" s="9">
        <f t="shared" ca="1" si="200"/>
        <v>34</v>
      </c>
      <c r="X1564" s="9" t="str">
        <f t="shared" ca="1" si="201"/>
        <v>Below 45 Days</v>
      </c>
      <c r="Y1564" s="9" t="str">
        <f t="shared" ca="1" si="203"/>
        <v/>
      </c>
      <c r="Z1564" s="9" t="str">
        <f t="shared" ca="1" si="204"/>
        <v/>
      </c>
      <c r="AA1564" s="9"/>
      <c r="AB1564" s="123" t="str">
        <f t="shared" si="199"/>
        <v>Ponduru,'123/2026'</v>
      </c>
      <c r="AC1564" s="97" t="str">
        <f t="shared" ca="1" si="205"/>
        <v>Below 45 Days</v>
      </c>
    </row>
    <row r="1565" spans="1:29" ht="25.5" customHeight="1" x14ac:dyDescent="0.25">
      <c r="A1565" s="96">
        <v>1564</v>
      </c>
      <c r="B1565" s="123" t="s">
        <v>89</v>
      </c>
      <c r="C1565" s="9" t="s">
        <v>5477</v>
      </c>
      <c r="D1565" s="63" t="s">
        <v>980</v>
      </c>
      <c r="E1565" s="137">
        <v>46277</v>
      </c>
      <c r="F1565" s="63" t="str">
        <f t="shared" si="202"/>
        <v>Sep</v>
      </c>
      <c r="G1565" s="63">
        <f t="shared" si="206"/>
        <v>2026</v>
      </c>
      <c r="H1565" s="63" t="s">
        <v>77</v>
      </c>
      <c r="I1565" s="9" t="str">
        <f>_xlfn.XLOOKUP(H1565,[1]Heads!A:A,[1]Heads!B:B)</f>
        <v>Road Accidents</v>
      </c>
      <c r="J1565" s="9" t="str">
        <f>_xlfn.XLOOKUP(I1565,[1]Heads!B:B,[1]Heads!C:C)</f>
        <v>IPC</v>
      </c>
      <c r="K1565" s="75"/>
      <c r="L1565" s="9"/>
      <c r="M1565" s="75"/>
      <c r="N1565" s="96" t="s">
        <v>3196</v>
      </c>
      <c r="O1565" s="9"/>
      <c r="P1565" s="75"/>
      <c r="Q1565" s="9"/>
      <c r="R1565" s="104" t="s">
        <v>168</v>
      </c>
      <c r="S1565" s="104" t="s">
        <v>112</v>
      </c>
      <c r="T1565" s="98"/>
      <c r="U1565" s="9" t="s">
        <v>6656</v>
      </c>
      <c r="V1565" s="9" t="s">
        <v>34</v>
      </c>
      <c r="W1565" s="9">
        <f t="shared" ca="1" si="200"/>
        <v>34</v>
      </c>
      <c r="X1565" s="9" t="str">
        <f t="shared" ca="1" si="201"/>
        <v>Below 45 Days</v>
      </c>
      <c r="Y1565" s="9" t="str">
        <f t="shared" ca="1" si="203"/>
        <v/>
      </c>
      <c r="Z1565" s="9" t="str">
        <f t="shared" ca="1" si="204"/>
        <v/>
      </c>
      <c r="AA1565" s="9"/>
      <c r="AB1565" s="123" t="str">
        <f t="shared" si="199"/>
        <v>Kotabommali,'174/2026'</v>
      </c>
      <c r="AC1565" s="97" t="str">
        <f t="shared" ca="1" si="205"/>
        <v>Below 45 Days</v>
      </c>
    </row>
    <row r="1566" spans="1:29" ht="25.5" customHeight="1" x14ac:dyDescent="0.25">
      <c r="A1566" s="96">
        <v>1565</v>
      </c>
      <c r="B1566" s="123" t="s">
        <v>89</v>
      </c>
      <c r="C1566" s="9" t="s">
        <v>5482</v>
      </c>
      <c r="D1566" s="63" t="s">
        <v>1315</v>
      </c>
      <c r="E1566" s="137">
        <v>46277</v>
      </c>
      <c r="F1566" s="63" t="str">
        <f t="shared" si="202"/>
        <v>Sep</v>
      </c>
      <c r="G1566" s="63">
        <f t="shared" si="206"/>
        <v>2026</v>
      </c>
      <c r="H1566" s="63" t="s">
        <v>70</v>
      </c>
      <c r="I1566" s="9" t="str">
        <f>_xlfn.XLOOKUP(H1566,[1]Heads!A:A,[1]Heads!B:B)</f>
        <v>174 CrPC</v>
      </c>
      <c r="J1566" s="9" t="str">
        <f>_xlfn.XLOOKUP(I1566,[1]Heads!B:B,[1]Heads!C:C)</f>
        <v>174 CrPC</v>
      </c>
      <c r="K1566" s="75"/>
      <c r="L1566" s="9"/>
      <c r="M1566" s="75"/>
      <c r="N1566" s="96" t="s">
        <v>3196</v>
      </c>
      <c r="O1566" s="9"/>
      <c r="P1566" s="75"/>
      <c r="Q1566" s="9"/>
      <c r="R1566" s="104" t="s">
        <v>168</v>
      </c>
      <c r="S1566" s="104" t="s">
        <v>173</v>
      </c>
      <c r="T1566" s="98">
        <v>46283</v>
      </c>
      <c r="U1566" s="9" t="s">
        <v>6659</v>
      </c>
      <c r="V1566" s="9" t="s">
        <v>34</v>
      </c>
      <c r="W1566" s="9">
        <f t="shared" ca="1" si="200"/>
        <v>34</v>
      </c>
      <c r="X1566" s="9" t="str">
        <f t="shared" ca="1" si="201"/>
        <v>Below 45 Days</v>
      </c>
      <c r="Y1566" s="9">
        <f t="shared" ca="1" si="203"/>
        <v>28</v>
      </c>
      <c r="Z1566" s="9" t="str">
        <f t="shared" ca="1" si="204"/>
        <v>Below 45 Days</v>
      </c>
      <c r="AA1566" s="9"/>
      <c r="AB1566" s="123" t="str">
        <f t="shared" si="199"/>
        <v>Kotabommali,'173/2026'</v>
      </c>
      <c r="AC1566" s="97" t="str">
        <f t="shared" ca="1" si="205"/>
        <v>Below 45 Days</v>
      </c>
    </row>
    <row r="1567" spans="1:29" ht="25.5" customHeight="1" x14ac:dyDescent="0.25">
      <c r="A1567" s="96">
        <v>1566</v>
      </c>
      <c r="B1567" s="123" t="s">
        <v>28</v>
      </c>
      <c r="C1567" s="9" t="s">
        <v>3561</v>
      </c>
      <c r="D1567" s="63" t="s">
        <v>1027</v>
      </c>
      <c r="E1567" s="137">
        <v>46277</v>
      </c>
      <c r="F1567" s="63" t="str">
        <f t="shared" si="202"/>
        <v>Sep</v>
      </c>
      <c r="G1567" s="63">
        <f t="shared" si="206"/>
        <v>2026</v>
      </c>
      <c r="H1567" s="63" t="s">
        <v>48</v>
      </c>
      <c r="I1567" s="9" t="str">
        <f>_xlfn.XLOOKUP(H1567,[1]Heads!A:A,[1]Heads!B:B)</f>
        <v>Property Offences</v>
      </c>
      <c r="J1567" s="9" t="str">
        <f>_xlfn.XLOOKUP(I1567,[1]Heads!B:B,[1]Heads!C:C)</f>
        <v>IPC</v>
      </c>
      <c r="K1567" s="75"/>
      <c r="L1567" s="9"/>
      <c r="M1567" s="75"/>
      <c r="N1567" s="96" t="s">
        <v>3196</v>
      </c>
      <c r="O1567" s="9"/>
      <c r="P1567" s="75"/>
      <c r="Q1567" s="9"/>
      <c r="R1567" s="104" t="s">
        <v>112</v>
      </c>
      <c r="S1567" s="104" t="s">
        <v>50</v>
      </c>
      <c r="T1567" s="98"/>
      <c r="U1567" s="9" t="s">
        <v>6660</v>
      </c>
      <c r="V1567" s="9" t="s">
        <v>34</v>
      </c>
      <c r="W1567" s="9">
        <f t="shared" ca="1" si="200"/>
        <v>34</v>
      </c>
      <c r="X1567" s="9" t="str">
        <f t="shared" ca="1" si="201"/>
        <v>Below 45 Days</v>
      </c>
      <c r="Y1567" s="9" t="str">
        <f t="shared" ca="1" si="203"/>
        <v/>
      </c>
      <c r="Z1567" s="9" t="str">
        <f t="shared" ca="1" si="204"/>
        <v/>
      </c>
      <c r="AA1567" s="9"/>
      <c r="AB1567" s="123" t="str">
        <f t="shared" si="199"/>
        <v>Srikakulam II Town,'132/2026'</v>
      </c>
      <c r="AC1567" s="97" t="str">
        <f t="shared" ca="1" si="205"/>
        <v>Below 45 Days</v>
      </c>
    </row>
    <row r="1568" spans="1:29" ht="25.5" customHeight="1" x14ac:dyDescent="0.25">
      <c r="A1568" s="96">
        <v>1567</v>
      </c>
      <c r="B1568" s="123" t="s">
        <v>98</v>
      </c>
      <c r="C1568" s="9" t="s">
        <v>3295</v>
      </c>
      <c r="D1568" s="63" t="s">
        <v>264</v>
      </c>
      <c r="E1568" s="137">
        <v>46277</v>
      </c>
      <c r="F1568" s="63" t="str">
        <f t="shared" si="202"/>
        <v>Sep</v>
      </c>
      <c r="G1568" s="63">
        <f t="shared" si="206"/>
        <v>2026</v>
      </c>
      <c r="H1568" s="63" t="s">
        <v>59</v>
      </c>
      <c r="I1568" s="9" t="str">
        <f>_xlfn.XLOOKUP(H1568,[1]Heads!A:A,[1]Heads!B:B)</f>
        <v>Missing Cases</v>
      </c>
      <c r="J1568" s="9" t="str">
        <f>_xlfn.XLOOKUP(I1568,[1]Heads!B:B,[1]Heads!C:C)</f>
        <v>Missing</v>
      </c>
      <c r="K1568" s="75"/>
      <c r="L1568" s="9"/>
      <c r="M1568" s="75"/>
      <c r="N1568" s="96" t="s">
        <v>3196</v>
      </c>
      <c r="O1568" s="9"/>
      <c r="P1568" s="75"/>
      <c r="Q1568" s="9"/>
      <c r="R1568" s="104" t="s">
        <v>112</v>
      </c>
      <c r="S1568" s="104" t="s">
        <v>112</v>
      </c>
      <c r="T1568" s="98"/>
      <c r="U1568" s="9" t="s">
        <v>6661</v>
      </c>
      <c r="V1568" s="9" t="s">
        <v>34</v>
      </c>
      <c r="W1568" s="9">
        <f t="shared" ca="1" si="200"/>
        <v>34</v>
      </c>
      <c r="X1568" s="9" t="str">
        <f t="shared" ca="1" si="201"/>
        <v>Below 45 Days</v>
      </c>
      <c r="Y1568" s="9" t="str">
        <f t="shared" ca="1" si="203"/>
        <v/>
      </c>
      <c r="Z1568" s="9" t="str">
        <f t="shared" ca="1" si="204"/>
        <v/>
      </c>
      <c r="AA1568" s="9"/>
      <c r="AB1568" s="123" t="str">
        <f t="shared" si="199"/>
        <v>Vajrapukothuru,'112/2026'</v>
      </c>
      <c r="AC1568" s="97" t="str">
        <f t="shared" ca="1" si="205"/>
        <v>Below 45 Days</v>
      </c>
    </row>
    <row r="1569" spans="1:29" ht="25.5" customHeight="1" x14ac:dyDescent="0.25">
      <c r="A1569" s="96">
        <v>1568</v>
      </c>
      <c r="B1569" s="123" t="s">
        <v>114</v>
      </c>
      <c r="C1569" s="9" t="s">
        <v>3784</v>
      </c>
      <c r="D1569" s="63" t="s">
        <v>1027</v>
      </c>
      <c r="E1569" s="137">
        <v>46277</v>
      </c>
      <c r="F1569" s="63" t="str">
        <f t="shared" si="202"/>
        <v>Sep</v>
      </c>
      <c r="G1569" s="63">
        <f t="shared" si="206"/>
        <v>2026</v>
      </c>
      <c r="H1569" s="63" t="s">
        <v>48</v>
      </c>
      <c r="I1569" s="9" t="str">
        <f>_xlfn.XLOOKUP(H1569,[1]Heads!A:A,[1]Heads!B:B)</f>
        <v>Property Offences</v>
      </c>
      <c r="J1569" s="9" t="str">
        <f>_xlfn.XLOOKUP(I1569,[1]Heads!B:B,[1]Heads!C:C)</f>
        <v>IPC</v>
      </c>
      <c r="K1569" s="75"/>
      <c r="L1569" s="9"/>
      <c r="M1569" s="75"/>
      <c r="N1569" s="96" t="s">
        <v>3196</v>
      </c>
      <c r="O1569" s="9"/>
      <c r="P1569" s="75"/>
      <c r="Q1569" s="9"/>
      <c r="R1569" s="104" t="s">
        <v>112</v>
      </c>
      <c r="S1569" s="104" t="s">
        <v>141</v>
      </c>
      <c r="T1569" s="98"/>
      <c r="U1569" s="9" t="s">
        <v>6662</v>
      </c>
      <c r="V1569" s="9" t="s">
        <v>34</v>
      </c>
      <c r="W1569" s="9">
        <f t="shared" ca="1" si="200"/>
        <v>34</v>
      </c>
      <c r="X1569" s="9" t="str">
        <f t="shared" ca="1" si="201"/>
        <v>Below 45 Days</v>
      </c>
      <c r="Y1569" s="9" t="str">
        <f t="shared" ca="1" si="203"/>
        <v/>
      </c>
      <c r="Z1569" s="9" t="str">
        <f t="shared" ca="1" si="204"/>
        <v/>
      </c>
      <c r="AA1569" s="9"/>
      <c r="AB1569" s="123" t="str">
        <f t="shared" si="199"/>
        <v>Mandasa,'150/2026'</v>
      </c>
      <c r="AC1569" s="97" t="str">
        <f t="shared" ca="1" si="205"/>
        <v>Below 45 Days</v>
      </c>
    </row>
    <row r="1570" spans="1:29" ht="25.5" customHeight="1" x14ac:dyDescent="0.25">
      <c r="A1570" s="96">
        <v>1569</v>
      </c>
      <c r="B1570" s="123" t="s">
        <v>63</v>
      </c>
      <c r="C1570" s="9" t="s">
        <v>3206</v>
      </c>
      <c r="D1570" s="63" t="s">
        <v>1099</v>
      </c>
      <c r="E1570" s="137">
        <v>46278</v>
      </c>
      <c r="F1570" s="63" t="str">
        <f t="shared" si="202"/>
        <v>Sep</v>
      </c>
      <c r="G1570" s="63">
        <f t="shared" si="206"/>
        <v>2026</v>
      </c>
      <c r="H1570" s="63" t="s">
        <v>77</v>
      </c>
      <c r="I1570" s="9" t="str">
        <f>_xlfn.XLOOKUP(H1570,[1]Heads!A:A,[1]Heads!B:B)</f>
        <v>Road Accidents</v>
      </c>
      <c r="J1570" s="9" t="str">
        <f>_xlfn.XLOOKUP(I1570,[1]Heads!B:B,[1]Heads!C:C)</f>
        <v>IPC</v>
      </c>
      <c r="K1570" s="75"/>
      <c r="L1570" s="9"/>
      <c r="M1570" s="75"/>
      <c r="N1570" s="96" t="s">
        <v>3196</v>
      </c>
      <c r="O1570" s="9"/>
      <c r="P1570" s="75"/>
      <c r="Q1570" s="9"/>
      <c r="R1570" s="75" t="s">
        <v>2553</v>
      </c>
      <c r="S1570" s="104" t="s">
        <v>50</v>
      </c>
      <c r="T1570" s="98"/>
      <c r="U1570" s="9" t="s">
        <v>6676</v>
      </c>
      <c r="V1570" s="9" t="s">
        <v>34</v>
      </c>
      <c r="W1570" s="9">
        <f t="shared" ca="1" si="200"/>
        <v>33</v>
      </c>
      <c r="X1570" s="9" t="str">
        <f t="shared" ca="1" si="201"/>
        <v>Below 45 Days</v>
      </c>
      <c r="Y1570" s="9" t="str">
        <f t="shared" ca="1" si="203"/>
        <v/>
      </c>
      <c r="Z1570" s="9" t="str">
        <f t="shared" ca="1" si="204"/>
        <v/>
      </c>
      <c r="AA1570" s="9"/>
      <c r="AB1570" s="123" t="str">
        <f t="shared" si="199"/>
        <v>Baruva,'97/2026'</v>
      </c>
      <c r="AC1570" s="97" t="str">
        <f t="shared" ca="1" si="205"/>
        <v>Below 45 Days</v>
      </c>
    </row>
    <row r="1571" spans="1:29" ht="25.5" customHeight="1" x14ac:dyDescent="0.25">
      <c r="A1571" s="96">
        <v>1570</v>
      </c>
      <c r="B1571" s="123" t="s">
        <v>42</v>
      </c>
      <c r="C1571" s="9" t="s">
        <v>6418</v>
      </c>
      <c r="D1571" s="63" t="s">
        <v>1315</v>
      </c>
      <c r="E1571" s="137">
        <v>46278</v>
      </c>
      <c r="F1571" s="63" t="str">
        <f t="shared" si="202"/>
        <v>Sep</v>
      </c>
      <c r="G1571" s="63">
        <f t="shared" si="206"/>
        <v>2026</v>
      </c>
      <c r="H1571" s="63" t="s">
        <v>70</v>
      </c>
      <c r="I1571" s="9" t="str">
        <f>_xlfn.XLOOKUP(H1571,[1]Heads!A:A,[1]Heads!B:B)</f>
        <v>174 CrPC</v>
      </c>
      <c r="J1571" s="9" t="str">
        <f>_xlfn.XLOOKUP(I1571,[1]Heads!B:B,[1]Heads!C:C)</f>
        <v>174 CrPC</v>
      </c>
      <c r="K1571" s="75"/>
      <c r="L1571" s="9"/>
      <c r="M1571" s="75"/>
      <c r="N1571" s="96" t="s">
        <v>3196</v>
      </c>
      <c r="O1571" s="9"/>
      <c r="P1571" s="75"/>
      <c r="Q1571" s="9"/>
      <c r="R1571" s="75" t="s">
        <v>2553</v>
      </c>
      <c r="S1571" s="104" t="s">
        <v>173</v>
      </c>
      <c r="T1571" s="98">
        <v>46289</v>
      </c>
      <c r="U1571" s="9" t="s">
        <v>6677</v>
      </c>
      <c r="V1571" s="9" t="s">
        <v>34</v>
      </c>
      <c r="W1571" s="9">
        <f t="shared" ca="1" si="200"/>
        <v>33</v>
      </c>
      <c r="X1571" s="9" t="str">
        <f t="shared" ca="1" si="201"/>
        <v>Below 45 Days</v>
      </c>
      <c r="Y1571" s="9">
        <f t="shared" ca="1" si="203"/>
        <v>22</v>
      </c>
      <c r="Z1571" s="9" t="str">
        <f t="shared" ca="1" si="204"/>
        <v>Below 45 Days</v>
      </c>
      <c r="AA1571" s="9"/>
      <c r="AB1571" s="123" t="str">
        <f t="shared" si="199"/>
        <v>Narasannapeta,'288/2026'</v>
      </c>
      <c r="AC1571" s="97" t="str">
        <f t="shared" ca="1" si="205"/>
        <v>Below 45 Days</v>
      </c>
    </row>
    <row r="1572" spans="1:29" ht="25.5" customHeight="1" x14ac:dyDescent="0.25">
      <c r="A1572" s="96">
        <v>1571</v>
      </c>
      <c r="B1572" s="123" t="s">
        <v>74</v>
      </c>
      <c r="C1572" s="9" t="s">
        <v>5559</v>
      </c>
      <c r="D1572" s="63" t="s">
        <v>5601</v>
      </c>
      <c r="E1572" s="137">
        <v>46278</v>
      </c>
      <c r="F1572" s="63" t="str">
        <f t="shared" si="202"/>
        <v>Sep</v>
      </c>
      <c r="G1572" s="63">
        <f t="shared" si="206"/>
        <v>2026</v>
      </c>
      <c r="H1572" s="63" t="s">
        <v>116</v>
      </c>
      <c r="I1572" s="9" t="str">
        <f>_xlfn.XLOOKUP(H1572,[1]Heads!A:A,[1]Heads!B:B)</f>
        <v>NDPS</v>
      </c>
      <c r="J1572" s="9" t="str">
        <f>_xlfn.XLOOKUP(I1572,[1]Heads!B:B,[1]Heads!C:C)</f>
        <v>NDPS</v>
      </c>
      <c r="K1572" s="75"/>
      <c r="L1572" s="9"/>
      <c r="M1572" s="75"/>
      <c r="N1572" s="96" t="s">
        <v>3196</v>
      </c>
      <c r="O1572" s="9"/>
      <c r="P1572" s="75"/>
      <c r="Q1572" s="9"/>
      <c r="R1572" s="75" t="s">
        <v>2553</v>
      </c>
      <c r="S1572" s="104" t="s">
        <v>174</v>
      </c>
      <c r="T1572" s="98">
        <v>46296</v>
      </c>
      <c r="U1572" s="9" t="s">
        <v>6678</v>
      </c>
      <c r="V1572" s="9" t="s">
        <v>34</v>
      </c>
      <c r="W1572" s="9">
        <f t="shared" ca="1" si="200"/>
        <v>33</v>
      </c>
      <c r="X1572" s="9" t="str">
        <f t="shared" ca="1" si="201"/>
        <v>Below 45 Days</v>
      </c>
      <c r="Y1572" s="9">
        <f t="shared" ca="1" si="203"/>
        <v>15</v>
      </c>
      <c r="Z1572" s="9" t="str">
        <f t="shared" ca="1" si="204"/>
        <v>Below 45 Days</v>
      </c>
      <c r="AA1572" s="9"/>
      <c r="AB1572" s="123" t="str">
        <f t="shared" si="199"/>
        <v>Srikakulam Rural,'184/2026'</v>
      </c>
      <c r="AC1572" s="97" t="str">
        <f t="shared" ca="1" si="205"/>
        <v>Below 45 Days</v>
      </c>
    </row>
    <row r="1573" spans="1:29" ht="25.5" customHeight="1" x14ac:dyDescent="0.25">
      <c r="A1573" s="96">
        <v>1572</v>
      </c>
      <c r="B1573" s="123" t="s">
        <v>66</v>
      </c>
      <c r="C1573" s="9" t="s">
        <v>3215</v>
      </c>
      <c r="D1573" s="63" t="s">
        <v>1315</v>
      </c>
      <c r="E1573" s="137">
        <v>46278</v>
      </c>
      <c r="F1573" s="63" t="str">
        <f t="shared" si="202"/>
        <v>Sep</v>
      </c>
      <c r="G1573" s="63">
        <f t="shared" si="206"/>
        <v>2026</v>
      </c>
      <c r="H1573" s="63" t="s">
        <v>70</v>
      </c>
      <c r="I1573" s="9" t="str">
        <f>_xlfn.XLOOKUP(H1573,[1]Heads!A:A,[1]Heads!B:B)</f>
        <v>174 CrPC</v>
      </c>
      <c r="J1573" s="9" t="str">
        <f>_xlfn.XLOOKUP(I1573,[1]Heads!B:B,[1]Heads!C:C)</f>
        <v>174 CrPC</v>
      </c>
      <c r="K1573" s="75"/>
      <c r="L1573" s="9"/>
      <c r="M1573" s="75"/>
      <c r="N1573" s="96" t="s">
        <v>3196</v>
      </c>
      <c r="O1573" s="9"/>
      <c r="P1573" s="75"/>
      <c r="Q1573" s="9"/>
      <c r="R1573" s="75" t="s">
        <v>2553</v>
      </c>
      <c r="S1573" s="104" t="s">
        <v>168</v>
      </c>
      <c r="T1573" s="98"/>
      <c r="U1573" s="9" t="s">
        <v>6681</v>
      </c>
      <c r="V1573" s="9" t="s">
        <v>34</v>
      </c>
      <c r="W1573" s="9">
        <f t="shared" ca="1" si="200"/>
        <v>33</v>
      </c>
      <c r="X1573" s="9" t="str">
        <f t="shared" ca="1" si="201"/>
        <v>Below 45 Days</v>
      </c>
      <c r="Y1573" s="9" t="str">
        <f t="shared" ca="1" si="203"/>
        <v/>
      </c>
      <c r="Z1573" s="9" t="str">
        <f t="shared" ca="1" si="204"/>
        <v/>
      </c>
      <c r="AA1573" s="9"/>
      <c r="AB1573" s="123" t="str">
        <f t="shared" si="199"/>
        <v>Itchapuram Rural,'96/2026'</v>
      </c>
      <c r="AC1573" s="97" t="str">
        <f t="shared" ca="1" si="205"/>
        <v>Below 45 Days</v>
      </c>
    </row>
    <row r="1574" spans="1:29" ht="25.5" customHeight="1" x14ac:dyDescent="0.25">
      <c r="A1574" s="96">
        <v>1573</v>
      </c>
      <c r="B1574" s="123" t="s">
        <v>90</v>
      </c>
      <c r="C1574" s="9" t="s">
        <v>5571</v>
      </c>
      <c r="D1574" s="63" t="s">
        <v>1315</v>
      </c>
      <c r="E1574" s="137">
        <v>46279</v>
      </c>
      <c r="F1574" s="63" t="str">
        <f t="shared" si="202"/>
        <v>Sep</v>
      </c>
      <c r="G1574" s="63">
        <f t="shared" si="206"/>
        <v>2026</v>
      </c>
      <c r="H1574" s="63" t="s">
        <v>70</v>
      </c>
      <c r="I1574" s="9" t="str">
        <f>_xlfn.XLOOKUP(H1574,[1]Heads!A:A,[1]Heads!B:B)</f>
        <v>174 CrPC</v>
      </c>
      <c r="J1574" s="9" t="str">
        <f>_xlfn.XLOOKUP(I1574,[1]Heads!B:B,[1]Heads!C:C)</f>
        <v>174 CrPC</v>
      </c>
      <c r="K1574" s="75"/>
      <c r="L1574" s="9"/>
      <c r="M1574" s="75"/>
      <c r="N1574" s="96" t="s">
        <v>3196</v>
      </c>
      <c r="O1574" s="9"/>
      <c r="P1574" s="75"/>
      <c r="Q1574" s="9"/>
      <c r="R1574" s="75" t="s">
        <v>2553</v>
      </c>
      <c r="S1574" s="104" t="s">
        <v>173</v>
      </c>
      <c r="T1574" s="98">
        <v>46289</v>
      </c>
      <c r="U1574" s="9" t="s">
        <v>6684</v>
      </c>
      <c r="V1574" s="9" t="s">
        <v>34</v>
      </c>
      <c r="W1574" s="9">
        <f t="shared" ca="1" si="200"/>
        <v>32</v>
      </c>
      <c r="X1574" s="9" t="str">
        <f t="shared" ca="1" si="201"/>
        <v>Below 45 Days</v>
      </c>
      <c r="Y1574" s="9">
        <f t="shared" ca="1" si="203"/>
        <v>22</v>
      </c>
      <c r="Z1574" s="9" t="str">
        <f t="shared" ca="1" si="204"/>
        <v>Below 45 Days</v>
      </c>
      <c r="AA1574" s="9"/>
      <c r="AB1574" s="123" t="str">
        <f t="shared" si="199"/>
        <v>J.R.Puram,'187/2026'</v>
      </c>
      <c r="AC1574" s="97" t="str">
        <f t="shared" ca="1" si="205"/>
        <v>Below 45 Days</v>
      </c>
    </row>
    <row r="1575" spans="1:29" ht="25.5" customHeight="1" x14ac:dyDescent="0.25">
      <c r="A1575" s="96">
        <v>1574</v>
      </c>
      <c r="B1575" s="123" t="s">
        <v>114</v>
      </c>
      <c r="C1575" s="9" t="s">
        <v>3785</v>
      </c>
      <c r="D1575" s="63" t="s">
        <v>1418</v>
      </c>
      <c r="E1575" s="137">
        <v>46279</v>
      </c>
      <c r="F1575" s="63" t="str">
        <f t="shared" si="202"/>
        <v>Sep</v>
      </c>
      <c r="G1575" s="63">
        <f t="shared" si="206"/>
        <v>2026</v>
      </c>
      <c r="H1575" s="63" t="s">
        <v>127</v>
      </c>
      <c r="I1575" s="9" t="str">
        <f>_xlfn.XLOOKUP(H1575,[1]Heads!A:A,[1]Heads!B:B)</f>
        <v>Enforcement</v>
      </c>
      <c r="J1575" s="9" t="str">
        <f>_xlfn.XLOOKUP(I1575,[1]Heads!B:B,[1]Heads!C:C)</f>
        <v>Enforcement</v>
      </c>
      <c r="K1575" s="75"/>
      <c r="L1575" s="9"/>
      <c r="M1575" s="75"/>
      <c r="N1575" s="96" t="s">
        <v>3196</v>
      </c>
      <c r="O1575" s="9"/>
      <c r="P1575" s="75"/>
      <c r="Q1575" s="9"/>
      <c r="R1575" s="75" t="s">
        <v>2553</v>
      </c>
      <c r="S1575" s="104" t="s">
        <v>141</v>
      </c>
      <c r="T1575" s="98"/>
      <c r="U1575" s="9" t="s">
        <v>6685</v>
      </c>
      <c r="V1575" s="9" t="s">
        <v>34</v>
      </c>
      <c r="W1575" s="9">
        <f t="shared" ca="1" si="200"/>
        <v>32</v>
      </c>
      <c r="X1575" s="9" t="str">
        <f t="shared" ca="1" si="201"/>
        <v>Below 45 Days</v>
      </c>
      <c r="Y1575" s="9" t="str">
        <f t="shared" ca="1" si="203"/>
        <v/>
      </c>
      <c r="Z1575" s="9" t="str">
        <f t="shared" ca="1" si="204"/>
        <v/>
      </c>
      <c r="AA1575" s="9"/>
      <c r="AB1575" s="123" t="str">
        <f t="shared" si="199"/>
        <v>Mandasa,'151/2026'</v>
      </c>
      <c r="AC1575" s="97" t="str">
        <f t="shared" ca="1" si="205"/>
        <v>Below 45 Days</v>
      </c>
    </row>
    <row r="1576" spans="1:29" ht="25.5" customHeight="1" x14ac:dyDescent="0.25">
      <c r="A1576" s="96">
        <v>1575</v>
      </c>
      <c r="B1576" s="123" t="s">
        <v>74</v>
      </c>
      <c r="C1576" s="9" t="s">
        <v>5558</v>
      </c>
      <c r="D1576" s="63" t="s">
        <v>1819</v>
      </c>
      <c r="E1576" s="137">
        <v>46279</v>
      </c>
      <c r="F1576" s="63" t="str">
        <f t="shared" si="202"/>
        <v>Sep</v>
      </c>
      <c r="G1576" s="63">
        <f t="shared" si="206"/>
        <v>2026</v>
      </c>
      <c r="H1576" s="63" t="s">
        <v>116</v>
      </c>
      <c r="I1576" s="9" t="str">
        <f>_xlfn.XLOOKUP(H1576,[1]Heads!A:A,[1]Heads!B:B)</f>
        <v>NDPS</v>
      </c>
      <c r="J1576" s="9" t="str">
        <f>_xlfn.XLOOKUP(I1576,[1]Heads!B:B,[1]Heads!C:C)</f>
        <v>NDPS</v>
      </c>
      <c r="K1576" s="75"/>
      <c r="L1576" s="9"/>
      <c r="M1576" s="75"/>
      <c r="N1576" s="96" t="s">
        <v>3196</v>
      </c>
      <c r="O1576" s="9"/>
      <c r="P1576" s="75"/>
      <c r="Q1576" s="9"/>
      <c r="R1576" s="75" t="s">
        <v>2553</v>
      </c>
      <c r="S1576" s="104" t="s">
        <v>174</v>
      </c>
      <c r="T1576" s="98">
        <v>46289</v>
      </c>
      <c r="U1576" s="9" t="s">
        <v>6686</v>
      </c>
      <c r="V1576" s="9" t="s">
        <v>34</v>
      </c>
      <c r="W1576" s="9">
        <f t="shared" ca="1" si="200"/>
        <v>32</v>
      </c>
      <c r="X1576" s="9" t="str">
        <f t="shared" ca="1" si="201"/>
        <v>Below 45 Days</v>
      </c>
      <c r="Y1576" s="9">
        <f t="shared" ca="1" si="203"/>
        <v>22</v>
      </c>
      <c r="Z1576" s="9" t="str">
        <f t="shared" ca="1" si="204"/>
        <v>Below 45 Days</v>
      </c>
      <c r="AA1576" s="9"/>
      <c r="AB1576" s="123" t="str">
        <f t="shared" si="199"/>
        <v>Srikakulam Rural,'185/2026'</v>
      </c>
      <c r="AC1576" s="97" t="str">
        <f t="shared" ca="1" si="205"/>
        <v>Below 45 Days</v>
      </c>
    </row>
    <row r="1577" spans="1:29" ht="25.5" customHeight="1" x14ac:dyDescent="0.25">
      <c r="A1577" s="96">
        <v>1576</v>
      </c>
      <c r="B1577" s="123" t="s">
        <v>65</v>
      </c>
      <c r="C1577" s="9" t="s">
        <v>3486</v>
      </c>
      <c r="D1577" s="63" t="s">
        <v>1027</v>
      </c>
      <c r="E1577" s="137">
        <v>46279</v>
      </c>
      <c r="F1577" s="63" t="str">
        <f t="shared" si="202"/>
        <v>Sep</v>
      </c>
      <c r="G1577" s="63">
        <f t="shared" si="206"/>
        <v>2026</v>
      </c>
      <c r="H1577" s="63" t="s">
        <v>48</v>
      </c>
      <c r="I1577" s="9" t="str">
        <f>_xlfn.XLOOKUP(H1577,[1]Heads!A:A,[1]Heads!B:B)</f>
        <v>Property Offences</v>
      </c>
      <c r="J1577" s="9" t="str">
        <f>_xlfn.XLOOKUP(I1577,[1]Heads!B:B,[1]Heads!C:C)</f>
        <v>IPC</v>
      </c>
      <c r="K1577" s="75"/>
      <c r="L1577" s="9"/>
      <c r="M1577" s="75"/>
      <c r="N1577" s="96" t="s">
        <v>3196</v>
      </c>
      <c r="O1577" s="9"/>
      <c r="P1577" s="75"/>
      <c r="Q1577" s="9"/>
      <c r="R1577" s="75" t="s">
        <v>2553</v>
      </c>
      <c r="S1577" s="104" t="s">
        <v>141</v>
      </c>
      <c r="T1577" s="98"/>
      <c r="U1577" s="9" t="s">
        <v>6687</v>
      </c>
      <c r="V1577" s="9" t="s">
        <v>34</v>
      </c>
      <c r="W1577" s="9">
        <f t="shared" ca="1" si="200"/>
        <v>32</v>
      </c>
      <c r="X1577" s="9" t="str">
        <f t="shared" ca="1" si="201"/>
        <v>Below 45 Days</v>
      </c>
      <c r="Y1577" s="9" t="str">
        <f t="shared" ca="1" si="203"/>
        <v/>
      </c>
      <c r="Z1577" s="9" t="str">
        <f t="shared" ca="1" si="204"/>
        <v/>
      </c>
      <c r="AA1577" s="9"/>
      <c r="AB1577" s="123" t="str">
        <f t="shared" si="199"/>
        <v>Itchapuram Town,'124/2026'</v>
      </c>
      <c r="AC1577" s="97" t="str">
        <f t="shared" ca="1" si="205"/>
        <v>Below 45 Days</v>
      </c>
    </row>
    <row r="1578" spans="1:29" ht="25.5" customHeight="1" x14ac:dyDescent="0.25">
      <c r="A1578" s="96">
        <v>1577</v>
      </c>
      <c r="B1578" s="123" t="s">
        <v>64</v>
      </c>
      <c r="C1578" s="9" t="s">
        <v>3486</v>
      </c>
      <c r="D1578" s="63" t="s">
        <v>3504</v>
      </c>
      <c r="E1578" s="137">
        <v>46279</v>
      </c>
      <c r="F1578" s="63" t="str">
        <f t="shared" si="202"/>
        <v>Sep</v>
      </c>
      <c r="G1578" s="63">
        <f t="shared" si="206"/>
        <v>2026</v>
      </c>
      <c r="H1578" s="63" t="s">
        <v>75</v>
      </c>
      <c r="I1578" s="9" t="str">
        <f>_xlfn.XLOOKUP(H1578,[1]Heads!A:A,[1]Heads!B:B)</f>
        <v>Bodily Offiences</v>
      </c>
      <c r="J1578" s="9" t="str">
        <f>_xlfn.XLOOKUP(I1578,[1]Heads!B:B,[1]Heads!C:C)</f>
        <v>IPC</v>
      </c>
      <c r="K1578" s="75"/>
      <c r="L1578" s="9"/>
      <c r="M1578" s="75"/>
      <c r="N1578" s="96" t="s">
        <v>3196</v>
      </c>
      <c r="O1578" s="9"/>
      <c r="P1578" s="75"/>
      <c r="Q1578" s="9"/>
      <c r="R1578" s="75" t="s">
        <v>2553</v>
      </c>
      <c r="S1578" s="104" t="s">
        <v>169</v>
      </c>
      <c r="T1578" s="98"/>
      <c r="U1578" s="9" t="s">
        <v>6688</v>
      </c>
      <c r="V1578" s="9" t="s">
        <v>34</v>
      </c>
      <c r="W1578" s="9">
        <f t="shared" ca="1" si="200"/>
        <v>32</v>
      </c>
      <c r="X1578" s="9" t="str">
        <f t="shared" ca="1" si="201"/>
        <v>Below 45 Days</v>
      </c>
      <c r="Y1578" s="9" t="str">
        <f t="shared" ca="1" si="203"/>
        <v/>
      </c>
      <c r="Z1578" s="9" t="str">
        <f t="shared" ca="1" si="204"/>
        <v/>
      </c>
      <c r="AA1578" s="9"/>
      <c r="AB1578" s="123" t="str">
        <f t="shared" si="199"/>
        <v>Ponduru,'124/2026'</v>
      </c>
      <c r="AC1578" s="97" t="str">
        <f t="shared" ca="1" si="205"/>
        <v>Below 45 Days</v>
      </c>
    </row>
    <row r="1579" spans="1:29" ht="25.5" customHeight="1" x14ac:dyDescent="0.25">
      <c r="A1579" s="96">
        <v>1578</v>
      </c>
      <c r="B1579" s="123" t="s">
        <v>76</v>
      </c>
      <c r="C1579" s="9" t="s">
        <v>3022</v>
      </c>
      <c r="D1579" s="63" t="s">
        <v>980</v>
      </c>
      <c r="E1579" s="137">
        <v>46280</v>
      </c>
      <c r="F1579" s="63" t="str">
        <f t="shared" si="202"/>
        <v>Sep</v>
      </c>
      <c r="G1579" s="63">
        <f t="shared" si="206"/>
        <v>2026</v>
      </c>
      <c r="H1579" s="63" t="s">
        <v>77</v>
      </c>
      <c r="I1579" s="9" t="str">
        <f>_xlfn.XLOOKUP(H1579,[1]Heads!A:A,[1]Heads!B:B)</f>
        <v>Road Accidents</v>
      </c>
      <c r="J1579" s="9" t="str">
        <f>_xlfn.XLOOKUP(I1579,[1]Heads!B:B,[1]Heads!C:C)</f>
        <v>IPC</v>
      </c>
      <c r="K1579" s="75"/>
      <c r="L1579" s="9"/>
      <c r="M1579" s="75"/>
      <c r="N1579" s="96" t="s">
        <v>3196</v>
      </c>
      <c r="O1579" s="9"/>
      <c r="P1579" s="75"/>
      <c r="Q1579" s="9"/>
      <c r="R1579" s="75" t="s">
        <v>2553</v>
      </c>
      <c r="S1579" s="104" t="s">
        <v>169</v>
      </c>
      <c r="T1579" s="98"/>
      <c r="U1579" s="9" t="s">
        <v>6694</v>
      </c>
      <c r="V1579" s="9" t="s">
        <v>34</v>
      </c>
      <c r="W1579" s="9">
        <f t="shared" ca="1" si="200"/>
        <v>31</v>
      </c>
      <c r="X1579" s="9" t="str">
        <f t="shared" ca="1" si="201"/>
        <v>Below 45 Days</v>
      </c>
      <c r="Y1579" s="9" t="str">
        <f t="shared" ca="1" si="203"/>
        <v/>
      </c>
      <c r="Z1579" s="9" t="str">
        <f t="shared" ca="1" si="204"/>
        <v/>
      </c>
      <c r="AA1579" s="9"/>
      <c r="AB1579" s="123" t="str">
        <f t="shared" si="199"/>
        <v>Srikakulam Traffic,'48/2026'</v>
      </c>
      <c r="AC1579" s="97" t="str">
        <f t="shared" ca="1" si="205"/>
        <v>Below 45 Days</v>
      </c>
    </row>
    <row r="1580" spans="1:29" ht="25.5" customHeight="1" x14ac:dyDescent="0.25">
      <c r="A1580" s="96">
        <v>1579</v>
      </c>
      <c r="B1580" s="123" t="s">
        <v>90</v>
      </c>
      <c r="C1580" s="9" t="s">
        <v>5572</v>
      </c>
      <c r="D1580" s="63" t="s">
        <v>1484</v>
      </c>
      <c r="E1580" s="137">
        <v>46280</v>
      </c>
      <c r="F1580" s="63" t="str">
        <f t="shared" ref="F1580:F1619" si="207">TEXT(E1580,"mmm")</f>
        <v>Sep</v>
      </c>
      <c r="G1580" s="63">
        <f t="shared" si="206"/>
        <v>2026</v>
      </c>
      <c r="H1580" s="63" t="s">
        <v>77</v>
      </c>
      <c r="I1580" s="9" t="str">
        <f>_xlfn.XLOOKUP(H1580,[1]Heads!A:A,[1]Heads!B:B)</f>
        <v>Road Accidents</v>
      </c>
      <c r="J1580" s="9" t="str">
        <f>_xlfn.XLOOKUP(I1580,[1]Heads!B:B,[1]Heads!C:C)</f>
        <v>IPC</v>
      </c>
      <c r="K1580" s="75"/>
      <c r="L1580" s="9"/>
      <c r="M1580" s="75"/>
      <c r="N1580" s="96" t="s">
        <v>3196</v>
      </c>
      <c r="O1580" s="9"/>
      <c r="P1580" s="75"/>
      <c r="Q1580" s="9"/>
      <c r="R1580" s="75" t="s">
        <v>2553</v>
      </c>
      <c r="S1580" s="104" t="s">
        <v>175</v>
      </c>
      <c r="T1580" s="98"/>
      <c r="U1580" s="9" t="s">
        <v>6697</v>
      </c>
      <c r="V1580" s="9" t="s">
        <v>34</v>
      </c>
      <c r="W1580" s="9">
        <f t="shared" ca="1" si="200"/>
        <v>31</v>
      </c>
      <c r="X1580" s="9" t="str">
        <f t="shared" ca="1" si="201"/>
        <v>Below 45 Days</v>
      </c>
      <c r="Y1580" s="9" t="str">
        <f t="shared" ca="1" si="203"/>
        <v/>
      </c>
      <c r="Z1580" s="9" t="str">
        <f t="shared" ca="1" si="204"/>
        <v/>
      </c>
      <c r="AA1580" s="9"/>
      <c r="AB1580" s="123" t="str">
        <f t="shared" si="199"/>
        <v>J.R.Puram,'188/2026'</v>
      </c>
      <c r="AC1580" s="97" t="str">
        <f t="shared" ca="1" si="205"/>
        <v>Below 45 Days</v>
      </c>
    </row>
    <row r="1581" spans="1:29" ht="25.5" customHeight="1" x14ac:dyDescent="0.25">
      <c r="A1581" s="96">
        <v>1580</v>
      </c>
      <c r="B1581" s="123" t="s">
        <v>98</v>
      </c>
      <c r="C1581" s="9" t="s">
        <v>3387</v>
      </c>
      <c r="D1581" s="63" t="s">
        <v>1816</v>
      </c>
      <c r="E1581" s="137">
        <v>46280</v>
      </c>
      <c r="F1581" s="63" t="str">
        <f t="shared" si="207"/>
        <v>Sep</v>
      </c>
      <c r="G1581" s="63">
        <f t="shared" si="206"/>
        <v>2026</v>
      </c>
      <c r="H1581" s="63" t="s">
        <v>85</v>
      </c>
      <c r="I1581" s="9" t="str">
        <f>_xlfn.XLOOKUP(H1581,[1]Heads!A:A,[1]Heads!B:B)</f>
        <v>Enforcement</v>
      </c>
      <c r="J1581" s="9" t="str">
        <f>_xlfn.XLOOKUP(I1581,[1]Heads!B:B,[1]Heads!C:C)</f>
        <v>Enforcement</v>
      </c>
      <c r="K1581" s="75"/>
      <c r="L1581" s="9"/>
      <c r="M1581" s="75"/>
      <c r="N1581" s="96" t="s">
        <v>3196</v>
      </c>
      <c r="O1581" s="9"/>
      <c r="P1581" s="75"/>
      <c r="Q1581" s="9"/>
      <c r="R1581" s="75" t="s">
        <v>2553</v>
      </c>
      <c r="S1581" s="104" t="s">
        <v>174</v>
      </c>
      <c r="T1581" s="98">
        <v>46304</v>
      </c>
      <c r="U1581" s="9" t="s">
        <v>6702</v>
      </c>
      <c r="V1581" s="9" t="s">
        <v>34</v>
      </c>
      <c r="W1581" s="9">
        <f t="shared" ca="1" si="200"/>
        <v>31</v>
      </c>
      <c r="X1581" s="9" t="str">
        <f t="shared" ca="1" si="201"/>
        <v>Below 45 Days</v>
      </c>
      <c r="Y1581" s="9">
        <f t="shared" ca="1" si="203"/>
        <v>7</v>
      </c>
      <c r="Z1581" s="9" t="str">
        <f t="shared" ca="1" si="204"/>
        <v>Below 45 Days</v>
      </c>
      <c r="AA1581" s="9"/>
      <c r="AB1581" s="123" t="str">
        <f t="shared" si="199"/>
        <v>Vajrapukothuru,'113/2026'</v>
      </c>
      <c r="AC1581" s="97" t="str">
        <f t="shared" ca="1" si="205"/>
        <v>Below 45 Days</v>
      </c>
    </row>
    <row r="1582" spans="1:29" ht="25.5" customHeight="1" x14ac:dyDescent="0.25">
      <c r="A1582" s="96">
        <v>1581</v>
      </c>
      <c r="B1582" s="123" t="s">
        <v>58</v>
      </c>
      <c r="C1582" s="9" t="s">
        <v>3093</v>
      </c>
      <c r="D1582" s="63" t="s">
        <v>1718</v>
      </c>
      <c r="E1582" s="137">
        <v>46281</v>
      </c>
      <c r="F1582" s="63" t="str">
        <f t="shared" si="207"/>
        <v>Sep</v>
      </c>
      <c r="G1582" s="63">
        <f t="shared" si="206"/>
        <v>2026</v>
      </c>
      <c r="H1582" s="63" t="s">
        <v>85</v>
      </c>
      <c r="I1582" s="9" t="str">
        <f>_xlfn.XLOOKUP(H1582,[1]Heads!A:A,[1]Heads!B:B)</f>
        <v>Enforcement</v>
      </c>
      <c r="J1582" s="9" t="str">
        <f>_xlfn.XLOOKUP(I1582,[1]Heads!B:B,[1]Heads!C:C)</f>
        <v>Enforcement</v>
      </c>
      <c r="K1582" s="75"/>
      <c r="L1582" s="9"/>
      <c r="M1582" s="75"/>
      <c r="N1582" s="96" t="s">
        <v>3196</v>
      </c>
      <c r="O1582" s="9"/>
      <c r="P1582" s="75"/>
      <c r="Q1582" s="9"/>
      <c r="R1582" s="75" t="s">
        <v>2553</v>
      </c>
      <c r="S1582" s="104" t="s">
        <v>174</v>
      </c>
      <c r="T1582" s="98">
        <v>46304</v>
      </c>
      <c r="U1582" s="9" t="s">
        <v>6704</v>
      </c>
      <c r="V1582" s="9" t="s">
        <v>34</v>
      </c>
      <c r="W1582" s="9">
        <f t="shared" ca="1" si="200"/>
        <v>30</v>
      </c>
      <c r="X1582" s="9" t="str">
        <f t="shared" ca="1" si="201"/>
        <v>Below 45 Days</v>
      </c>
      <c r="Y1582" s="9">
        <f t="shared" ca="1" si="203"/>
        <v>7</v>
      </c>
      <c r="Z1582" s="9" t="str">
        <f t="shared" ca="1" si="204"/>
        <v>Below 45 Days</v>
      </c>
      <c r="AA1582" s="9"/>
      <c r="AB1582" s="123" t="str">
        <f t="shared" si="199"/>
        <v>Meliaputti,'59/2026'</v>
      </c>
      <c r="AC1582" s="97" t="str">
        <f t="shared" ca="1" si="205"/>
        <v>Below 45 Days</v>
      </c>
    </row>
    <row r="1583" spans="1:29" ht="25.5" customHeight="1" x14ac:dyDescent="0.25">
      <c r="A1583" s="96">
        <v>1582</v>
      </c>
      <c r="B1583" s="123" t="s">
        <v>64</v>
      </c>
      <c r="C1583" s="9" t="s">
        <v>3532</v>
      </c>
      <c r="D1583" s="63" t="s">
        <v>1315</v>
      </c>
      <c r="E1583" s="137">
        <v>46281</v>
      </c>
      <c r="F1583" s="63" t="str">
        <f t="shared" si="207"/>
        <v>Sep</v>
      </c>
      <c r="G1583" s="63">
        <f t="shared" si="206"/>
        <v>2026</v>
      </c>
      <c r="H1583" s="63" t="s">
        <v>70</v>
      </c>
      <c r="I1583" s="9" t="str">
        <f>_xlfn.XLOOKUP(H1583,[1]Heads!A:A,[1]Heads!B:B)</f>
        <v>174 CrPC</v>
      </c>
      <c r="J1583" s="9" t="str">
        <f>_xlfn.XLOOKUP(I1583,[1]Heads!B:B,[1]Heads!C:C)</f>
        <v>174 CrPC</v>
      </c>
      <c r="K1583" s="75"/>
      <c r="L1583" s="9"/>
      <c r="M1583" s="75"/>
      <c r="N1583" s="96" t="s">
        <v>3196</v>
      </c>
      <c r="O1583" s="9"/>
      <c r="P1583" s="75"/>
      <c r="Q1583" s="9"/>
      <c r="R1583" s="75" t="s">
        <v>2553</v>
      </c>
      <c r="S1583" s="104" t="s">
        <v>173</v>
      </c>
      <c r="T1583" s="98">
        <v>46289</v>
      </c>
      <c r="U1583" s="9" t="s">
        <v>6706</v>
      </c>
      <c r="V1583" s="9" t="s">
        <v>34</v>
      </c>
      <c r="W1583" s="9">
        <f t="shared" ca="1" si="200"/>
        <v>30</v>
      </c>
      <c r="X1583" s="9" t="str">
        <f t="shared" ca="1" si="201"/>
        <v>Below 45 Days</v>
      </c>
      <c r="Y1583" s="9">
        <f t="shared" ca="1" si="203"/>
        <v>22</v>
      </c>
      <c r="Z1583" s="9" t="str">
        <f t="shared" ca="1" si="204"/>
        <v>Below 45 Days</v>
      </c>
      <c r="AA1583" s="9"/>
      <c r="AB1583" s="123" t="str">
        <f t="shared" si="199"/>
        <v>Ponduru,'125/2026'</v>
      </c>
      <c r="AC1583" s="97" t="str">
        <f t="shared" ca="1" si="205"/>
        <v>Below 45 Days</v>
      </c>
    </row>
    <row r="1584" spans="1:29" ht="25.5" customHeight="1" x14ac:dyDescent="0.25">
      <c r="A1584" s="96">
        <v>1583</v>
      </c>
      <c r="B1584" s="123" t="s">
        <v>67</v>
      </c>
      <c r="C1584" s="9" t="s">
        <v>3134</v>
      </c>
      <c r="D1584" s="63" t="s">
        <v>1099</v>
      </c>
      <c r="E1584" s="137">
        <v>46281</v>
      </c>
      <c r="F1584" s="63" t="str">
        <f t="shared" si="207"/>
        <v>Sep</v>
      </c>
      <c r="G1584" s="63">
        <f t="shared" si="206"/>
        <v>2026</v>
      </c>
      <c r="H1584" s="63" t="s">
        <v>77</v>
      </c>
      <c r="I1584" s="9" t="str">
        <f>_xlfn.XLOOKUP(H1584,[1]Heads!A:A,[1]Heads!B:B)</f>
        <v>Road Accidents</v>
      </c>
      <c r="J1584" s="9" t="str">
        <f>_xlfn.XLOOKUP(I1584,[1]Heads!B:B,[1]Heads!C:C)</f>
        <v>IPC</v>
      </c>
      <c r="K1584" s="75"/>
      <c r="L1584" s="9"/>
      <c r="M1584" s="75"/>
      <c r="N1584" s="96" t="s">
        <v>3196</v>
      </c>
      <c r="O1584" s="9"/>
      <c r="P1584" s="75"/>
      <c r="Q1584" s="9"/>
      <c r="R1584" s="75" t="s">
        <v>2553</v>
      </c>
      <c r="S1584" s="104" t="s">
        <v>168</v>
      </c>
      <c r="T1584" s="98"/>
      <c r="U1584" s="9" t="s">
        <v>6707</v>
      </c>
      <c r="V1584" s="9" t="s">
        <v>34</v>
      </c>
      <c r="W1584" s="9">
        <f t="shared" ca="1" si="200"/>
        <v>30</v>
      </c>
      <c r="X1584" s="9" t="str">
        <f t="shared" ca="1" si="201"/>
        <v>Below 45 Days</v>
      </c>
      <c r="Y1584" s="9" t="str">
        <f t="shared" ca="1" si="203"/>
        <v/>
      </c>
      <c r="Z1584" s="9" t="str">
        <f t="shared" ca="1" si="204"/>
        <v/>
      </c>
      <c r="AA1584" s="9"/>
      <c r="AB1584" s="123" t="str">
        <f t="shared" si="199"/>
        <v>Sarubujjili,'87/2026'</v>
      </c>
      <c r="AC1584" s="97" t="str">
        <f t="shared" ca="1" si="205"/>
        <v>Below 45 Days</v>
      </c>
    </row>
    <row r="1585" spans="1:29" ht="25.5" customHeight="1" x14ac:dyDescent="0.25">
      <c r="A1585" s="96">
        <v>1584</v>
      </c>
      <c r="B1585" s="123" t="s">
        <v>51</v>
      </c>
      <c r="C1585" s="9" t="s">
        <v>5409</v>
      </c>
      <c r="D1585" s="63" t="s">
        <v>6708</v>
      </c>
      <c r="E1585" s="137">
        <v>46281</v>
      </c>
      <c r="F1585" s="63" t="str">
        <f t="shared" si="207"/>
        <v>Sep</v>
      </c>
      <c r="G1585" s="63">
        <f t="shared" si="206"/>
        <v>2026</v>
      </c>
      <c r="H1585" s="63" t="s">
        <v>39</v>
      </c>
      <c r="I1585" s="9" t="str">
        <f>_xlfn.XLOOKUP(H1585,[1]Heads!A:A,[1]Heads!B:B)</f>
        <v>Other IPC</v>
      </c>
      <c r="J1585" s="9" t="str">
        <f>_xlfn.XLOOKUP(I1585,[1]Heads!B:B,[1]Heads!C:C)</f>
        <v>IPC</v>
      </c>
      <c r="K1585" s="75"/>
      <c r="L1585" s="9"/>
      <c r="M1585" s="75"/>
      <c r="N1585" s="96" t="s">
        <v>3196</v>
      </c>
      <c r="O1585" s="9"/>
      <c r="P1585" s="75"/>
      <c r="Q1585" s="9"/>
      <c r="R1585" s="75" t="s">
        <v>2553</v>
      </c>
      <c r="S1585" s="104" t="s">
        <v>50</v>
      </c>
      <c r="T1585" s="98"/>
      <c r="U1585" s="9" t="s">
        <v>6709</v>
      </c>
      <c r="V1585" s="9" t="s">
        <v>34</v>
      </c>
      <c r="W1585" s="9">
        <f t="shared" ca="1" si="200"/>
        <v>30</v>
      </c>
      <c r="X1585" s="9" t="str">
        <f t="shared" ca="1" si="201"/>
        <v>Below 45 Days</v>
      </c>
      <c r="Y1585" s="9" t="str">
        <f t="shared" ref="Y1585:Y1625" ca="1" si="208">IF(T1585&lt;&gt;"",DATEDIF(T1585,TODAY(),"D"),"")</f>
        <v/>
      </c>
      <c r="Z1585" s="9" t="str">
        <f t="shared" ref="Z1585:Z1625" ca="1" si="209">IF(Y1585&lt;&gt;"",IF(Y1585&gt;365,"Above 1 Year",IF(AND(Y1585&lt;=365,Y1585&gt;180),"Above 6 Months",IF(AND(Y1585&lt;=180,Y1585&gt;90),"Above 3 Months",IF(AND(Y1585&lt;=90,Y1585&gt;60),"Above 60 Days",IF(AND(Y1585&lt;=60,Y1585&gt;45),"45 to 60 Days","Below 45 Days"))))),"")</f>
        <v/>
      </c>
      <c r="AA1585" s="9"/>
      <c r="AB1585" s="123" t="str">
        <f t="shared" si="199"/>
        <v>Tekkali PS,'163/2026'</v>
      </c>
      <c r="AC1585" s="97" t="str">
        <f t="shared" ca="1" si="205"/>
        <v>Below 45 Days</v>
      </c>
    </row>
    <row r="1586" spans="1:29" ht="25.5" customHeight="1" x14ac:dyDescent="0.25">
      <c r="A1586" s="96">
        <v>1585</v>
      </c>
      <c r="B1586" s="123" t="s">
        <v>124</v>
      </c>
      <c r="C1586" s="9" t="s">
        <v>3415</v>
      </c>
      <c r="D1586" s="63" t="s">
        <v>707</v>
      </c>
      <c r="E1586" s="137">
        <v>46281</v>
      </c>
      <c r="F1586" s="63" t="str">
        <f t="shared" si="207"/>
        <v>Sep</v>
      </c>
      <c r="G1586" s="63">
        <f t="shared" si="206"/>
        <v>2026</v>
      </c>
      <c r="H1586" s="63" t="s">
        <v>71</v>
      </c>
      <c r="I1586" s="9" t="str">
        <f>_xlfn.XLOOKUP(H1586,[1]Heads!A:A,[1]Heads!B:B)</f>
        <v>Road Accidents</v>
      </c>
      <c r="J1586" s="9" t="str">
        <f>_xlfn.XLOOKUP(I1586,[1]Heads!B:B,[1]Heads!C:C)</f>
        <v>IPC</v>
      </c>
      <c r="K1586" s="75"/>
      <c r="L1586" s="9"/>
      <c r="M1586" s="75"/>
      <c r="N1586" s="96" t="s">
        <v>3196</v>
      </c>
      <c r="O1586" s="9"/>
      <c r="P1586" s="75"/>
      <c r="Q1586" s="9"/>
      <c r="R1586" s="75" t="s">
        <v>2553</v>
      </c>
      <c r="S1586" s="104" t="s">
        <v>169</v>
      </c>
      <c r="T1586" s="98"/>
      <c r="U1586" s="9" t="s">
        <v>6710</v>
      </c>
      <c r="V1586" s="9" t="s">
        <v>34</v>
      </c>
      <c r="W1586" s="9">
        <f t="shared" ca="1" si="200"/>
        <v>30</v>
      </c>
      <c r="X1586" s="9" t="str">
        <f t="shared" ca="1" si="201"/>
        <v>Below 45 Days</v>
      </c>
      <c r="Y1586" s="9" t="str">
        <f t="shared" ca="1" si="208"/>
        <v/>
      </c>
      <c r="Z1586" s="9" t="str">
        <f t="shared" ca="1" si="209"/>
        <v/>
      </c>
      <c r="AA1586" s="9"/>
      <c r="AB1586" s="123" t="str">
        <f t="shared" si="199"/>
        <v>Saravakota,'117/2026'</v>
      </c>
      <c r="AC1586" s="97" t="str">
        <f t="shared" ref="AC1586:AC1626" ca="1" si="210">IF(S1586="SC/PRC/CC No. Awaited","",X1586)</f>
        <v>Below 45 Days</v>
      </c>
    </row>
    <row r="1587" spans="1:29" ht="25.5" customHeight="1" x14ac:dyDescent="0.25">
      <c r="A1587" s="96">
        <v>1586</v>
      </c>
      <c r="B1587" s="123" t="s">
        <v>51</v>
      </c>
      <c r="C1587" s="9" t="s">
        <v>5415</v>
      </c>
      <c r="D1587" s="63" t="s">
        <v>1377</v>
      </c>
      <c r="E1587" s="137">
        <v>46282</v>
      </c>
      <c r="F1587" s="63" t="str">
        <f t="shared" si="207"/>
        <v>Sep</v>
      </c>
      <c r="G1587" s="63">
        <f t="shared" si="206"/>
        <v>2026</v>
      </c>
      <c r="H1587" s="63" t="s">
        <v>75</v>
      </c>
      <c r="I1587" s="9" t="str">
        <f>_xlfn.XLOOKUP(H1587,[1]Heads!A:A,[1]Heads!B:B)</f>
        <v>Bodily Offiences</v>
      </c>
      <c r="J1587" s="9" t="str">
        <f>_xlfn.XLOOKUP(I1587,[1]Heads!B:B,[1]Heads!C:C)</f>
        <v>IPC</v>
      </c>
      <c r="K1587" s="75"/>
      <c r="L1587" s="9"/>
      <c r="M1587" s="75"/>
      <c r="N1587" s="96" t="s">
        <v>3196</v>
      </c>
      <c r="O1587" s="9"/>
      <c r="P1587" s="75"/>
      <c r="Q1587" s="9"/>
      <c r="R1587" s="75" t="s">
        <v>2553</v>
      </c>
      <c r="S1587" s="104" t="s">
        <v>50</v>
      </c>
      <c r="T1587" s="98"/>
      <c r="U1587" s="9" t="s">
        <v>6712</v>
      </c>
      <c r="V1587" s="9" t="s">
        <v>34</v>
      </c>
      <c r="W1587" s="9">
        <f t="shared" ca="1" si="200"/>
        <v>29</v>
      </c>
      <c r="X1587" s="9" t="str">
        <f t="shared" ca="1" si="201"/>
        <v>Below 45 Days</v>
      </c>
      <c r="Y1587" s="9" t="str">
        <f t="shared" ca="1" si="208"/>
        <v/>
      </c>
      <c r="Z1587" s="9" t="str">
        <f t="shared" ca="1" si="209"/>
        <v/>
      </c>
      <c r="AA1587" s="9"/>
      <c r="AB1587" s="123" t="str">
        <f t="shared" si="199"/>
        <v>Tekkali PS,'165/2026'</v>
      </c>
      <c r="AC1587" s="97" t="str">
        <f t="shared" ca="1" si="210"/>
        <v>Below 45 Days</v>
      </c>
    </row>
    <row r="1588" spans="1:29" ht="25.5" customHeight="1" x14ac:dyDescent="0.25">
      <c r="A1588" s="96">
        <v>1587</v>
      </c>
      <c r="B1588" s="123" t="s">
        <v>74</v>
      </c>
      <c r="C1588" s="9" t="s">
        <v>5571</v>
      </c>
      <c r="D1588" s="63" t="s">
        <v>1377</v>
      </c>
      <c r="E1588" s="137">
        <v>46282</v>
      </c>
      <c r="F1588" s="63" t="str">
        <f t="shared" si="207"/>
        <v>Sep</v>
      </c>
      <c r="G1588" s="63">
        <f t="shared" si="206"/>
        <v>2026</v>
      </c>
      <c r="H1588" s="63" t="s">
        <v>75</v>
      </c>
      <c r="I1588" s="9" t="str">
        <f>_xlfn.XLOOKUP(H1588,[1]Heads!A:A,[1]Heads!B:B)</f>
        <v>Bodily Offiences</v>
      </c>
      <c r="J1588" s="9" t="str">
        <f>_xlfn.XLOOKUP(I1588,[1]Heads!B:B,[1]Heads!C:C)</f>
        <v>IPC</v>
      </c>
      <c r="K1588" s="75"/>
      <c r="L1588" s="9"/>
      <c r="M1588" s="75"/>
      <c r="N1588" s="96" t="s">
        <v>3196</v>
      </c>
      <c r="O1588" s="9"/>
      <c r="P1588" s="75"/>
      <c r="Q1588" s="9"/>
      <c r="R1588" s="75" t="s">
        <v>2553</v>
      </c>
      <c r="S1588" s="104" t="s">
        <v>40</v>
      </c>
      <c r="T1588" s="98"/>
      <c r="U1588" s="9" t="s">
        <v>6718</v>
      </c>
      <c r="V1588" s="9" t="s">
        <v>34</v>
      </c>
      <c r="W1588" s="9">
        <f t="shared" ca="1" si="200"/>
        <v>29</v>
      </c>
      <c r="X1588" s="9" t="str">
        <f t="shared" ca="1" si="201"/>
        <v>Below 45 Days</v>
      </c>
      <c r="Y1588" s="9" t="str">
        <f t="shared" ca="1" si="208"/>
        <v/>
      </c>
      <c r="Z1588" s="9" t="str">
        <f t="shared" ca="1" si="209"/>
        <v/>
      </c>
      <c r="AA1588" s="9"/>
      <c r="AB1588" s="123" t="str">
        <f t="shared" si="199"/>
        <v>Srikakulam Rural,'187/2026'</v>
      </c>
      <c r="AC1588" s="97" t="str">
        <f t="shared" ca="1" si="210"/>
        <v>Below 45 Days</v>
      </c>
    </row>
    <row r="1589" spans="1:29" ht="25.5" customHeight="1" x14ac:dyDescent="0.25">
      <c r="A1589" s="96">
        <v>1588</v>
      </c>
      <c r="B1589" s="123" t="s">
        <v>51</v>
      </c>
      <c r="C1589" s="9" t="s">
        <v>5405</v>
      </c>
      <c r="D1589" s="63" t="s">
        <v>2872</v>
      </c>
      <c r="E1589" s="137">
        <v>46282</v>
      </c>
      <c r="F1589" s="63" t="str">
        <f t="shared" si="207"/>
        <v>Sep</v>
      </c>
      <c r="G1589" s="63">
        <f t="shared" si="206"/>
        <v>2026</v>
      </c>
      <c r="H1589" s="63" t="s">
        <v>75</v>
      </c>
      <c r="I1589" s="9" t="str">
        <f>_xlfn.XLOOKUP(H1589,[1]Heads!A:A,[1]Heads!B:B)</f>
        <v>Bodily Offiences</v>
      </c>
      <c r="J1589" s="9" t="str">
        <f>_xlfn.XLOOKUP(I1589,[1]Heads!B:B,[1]Heads!C:C)</f>
        <v>IPC</v>
      </c>
      <c r="K1589" s="75"/>
      <c r="L1589" s="9"/>
      <c r="M1589" s="75"/>
      <c r="N1589" s="96" t="s">
        <v>3196</v>
      </c>
      <c r="O1589" s="9"/>
      <c r="P1589" s="75"/>
      <c r="Q1589" s="9"/>
      <c r="R1589" s="75" t="s">
        <v>2553</v>
      </c>
      <c r="S1589" s="104" t="s">
        <v>50</v>
      </c>
      <c r="T1589" s="98"/>
      <c r="U1589" s="9" t="s">
        <v>6719</v>
      </c>
      <c r="V1589" s="9" t="s">
        <v>34</v>
      </c>
      <c r="W1589" s="9">
        <f t="shared" ca="1" si="200"/>
        <v>29</v>
      </c>
      <c r="X1589" s="9" t="str">
        <f t="shared" ca="1" si="201"/>
        <v>Below 45 Days</v>
      </c>
      <c r="Y1589" s="9" t="str">
        <f t="shared" ca="1" si="208"/>
        <v/>
      </c>
      <c r="Z1589" s="9" t="str">
        <f t="shared" ca="1" si="209"/>
        <v/>
      </c>
      <c r="AA1589" s="9"/>
      <c r="AB1589" s="123" t="str">
        <f t="shared" si="199"/>
        <v>Tekkali PS,'164/2026'</v>
      </c>
      <c r="AC1589" s="97" t="str">
        <f t="shared" ca="1" si="210"/>
        <v>Below 45 Days</v>
      </c>
    </row>
    <row r="1590" spans="1:29" ht="25.5" customHeight="1" x14ac:dyDescent="0.25">
      <c r="A1590" s="96">
        <v>1589</v>
      </c>
      <c r="B1590" s="123" t="s">
        <v>68</v>
      </c>
      <c r="C1590" s="9" t="s">
        <v>6721</v>
      </c>
      <c r="D1590" s="63" t="s">
        <v>845</v>
      </c>
      <c r="E1590" s="137">
        <v>46282</v>
      </c>
      <c r="F1590" s="63" t="str">
        <f t="shared" si="207"/>
        <v>Sep</v>
      </c>
      <c r="G1590" s="63">
        <f t="shared" ref="G1590:G1634" si="211">YEAR(E1590)</f>
        <v>2026</v>
      </c>
      <c r="H1590" s="63" t="s">
        <v>116</v>
      </c>
      <c r="I1590" s="9" t="str">
        <f>_xlfn.XLOOKUP(H1590,[1]Heads!A:A,[1]Heads!B:B)</f>
        <v>NDPS</v>
      </c>
      <c r="J1590" s="9" t="str">
        <f>_xlfn.XLOOKUP(I1590,[1]Heads!B:B,[1]Heads!C:C)</f>
        <v>NDPS</v>
      </c>
      <c r="K1590" s="75"/>
      <c r="L1590" s="9"/>
      <c r="M1590" s="75"/>
      <c r="N1590" s="96" t="s">
        <v>3196</v>
      </c>
      <c r="O1590" s="9"/>
      <c r="P1590" s="75"/>
      <c r="Q1590" s="9"/>
      <c r="R1590" s="75" t="s">
        <v>2553</v>
      </c>
      <c r="S1590" s="104" t="s">
        <v>50</v>
      </c>
      <c r="T1590" s="98"/>
      <c r="U1590" s="9" t="s">
        <v>6722</v>
      </c>
      <c r="V1590" s="9" t="s">
        <v>34</v>
      </c>
      <c r="W1590" s="9">
        <f t="shared" ca="1" si="200"/>
        <v>29</v>
      </c>
      <c r="X1590" s="9" t="str">
        <f t="shared" ca="1" si="201"/>
        <v>Below 45 Days</v>
      </c>
      <c r="Y1590" s="9" t="str">
        <f t="shared" ca="1" si="208"/>
        <v/>
      </c>
      <c r="Z1590" s="9" t="str">
        <f t="shared" ca="1" si="209"/>
        <v/>
      </c>
      <c r="AA1590" s="9"/>
      <c r="AB1590" s="123" t="str">
        <f t="shared" si="199"/>
        <v>Kasibugga,'320/2026'</v>
      </c>
      <c r="AC1590" s="97" t="str">
        <f t="shared" ca="1" si="210"/>
        <v>Below 45 Days</v>
      </c>
    </row>
    <row r="1591" spans="1:29" ht="25.5" customHeight="1" x14ac:dyDescent="0.25">
      <c r="A1591" s="96">
        <v>1590</v>
      </c>
      <c r="B1591" s="123" t="s">
        <v>74</v>
      </c>
      <c r="C1591" s="9" t="s">
        <v>5560</v>
      </c>
      <c r="D1591" s="63" t="s">
        <v>6725</v>
      </c>
      <c r="E1591" s="137">
        <v>46282</v>
      </c>
      <c r="F1591" s="63" t="str">
        <f t="shared" si="207"/>
        <v>Sep</v>
      </c>
      <c r="G1591" s="63">
        <f t="shared" si="211"/>
        <v>2026</v>
      </c>
      <c r="H1591" s="63" t="s">
        <v>111</v>
      </c>
      <c r="I1591" s="9" t="str">
        <f>_xlfn.XLOOKUP(H1591,[1]Heads!A:A,[1]Heads!B:B)</f>
        <v>SC-ST Cases</v>
      </c>
      <c r="J1591" s="9" t="str">
        <f>_xlfn.XLOOKUP(I1591,[1]Heads!B:B,[1]Heads!C:C)</f>
        <v>IPC</v>
      </c>
      <c r="K1591" s="75"/>
      <c r="L1591" s="9"/>
      <c r="M1591" s="75"/>
      <c r="N1591" s="96" t="s">
        <v>3196</v>
      </c>
      <c r="O1591" s="9"/>
      <c r="P1591" s="75"/>
      <c r="Q1591" s="9"/>
      <c r="R1591" s="75" t="s">
        <v>2553</v>
      </c>
      <c r="S1591" s="104" t="s">
        <v>177</v>
      </c>
      <c r="T1591" s="98">
        <v>46285</v>
      </c>
      <c r="U1591" s="9" t="s">
        <v>6726</v>
      </c>
      <c r="V1591" s="9" t="s">
        <v>34</v>
      </c>
      <c r="W1591" s="9">
        <f t="shared" ca="1" si="200"/>
        <v>29</v>
      </c>
      <c r="X1591" s="9" t="str">
        <f t="shared" ca="1" si="201"/>
        <v>Below 45 Days</v>
      </c>
      <c r="Y1591" s="9">
        <f t="shared" ca="1" si="208"/>
        <v>26</v>
      </c>
      <c r="Z1591" s="9" t="str">
        <f t="shared" ca="1" si="209"/>
        <v>Below 45 Days</v>
      </c>
      <c r="AA1591" s="9"/>
      <c r="AB1591" s="123" t="str">
        <f t="shared" ref="AB1591:AB1654" si="212">B1591&amp;","&amp;C1591</f>
        <v>Srikakulam Rural,'186/2026'</v>
      </c>
      <c r="AC1591" s="97" t="str">
        <f t="shared" ca="1" si="210"/>
        <v>Below 45 Days</v>
      </c>
    </row>
    <row r="1592" spans="1:29" ht="25.5" customHeight="1" x14ac:dyDescent="0.25">
      <c r="A1592" s="96">
        <v>1591</v>
      </c>
      <c r="B1592" s="123" t="s">
        <v>89</v>
      </c>
      <c r="C1592" s="9" t="s">
        <v>5487</v>
      </c>
      <c r="D1592" s="63" t="s">
        <v>980</v>
      </c>
      <c r="E1592" s="137">
        <v>46282</v>
      </c>
      <c r="F1592" s="63" t="str">
        <f t="shared" si="207"/>
        <v>Sep</v>
      </c>
      <c r="G1592" s="63">
        <f t="shared" si="211"/>
        <v>2026</v>
      </c>
      <c r="H1592" s="63" t="s">
        <v>77</v>
      </c>
      <c r="I1592" s="9" t="str">
        <f>_xlfn.XLOOKUP(H1592,[1]Heads!A:A,[1]Heads!B:B)</f>
        <v>Road Accidents</v>
      </c>
      <c r="J1592" s="9" t="str">
        <f>_xlfn.XLOOKUP(I1592,[1]Heads!B:B,[1]Heads!C:C)</f>
        <v>IPC</v>
      </c>
      <c r="K1592" s="75"/>
      <c r="L1592" s="9"/>
      <c r="M1592" s="75"/>
      <c r="N1592" s="96" t="s">
        <v>3196</v>
      </c>
      <c r="O1592" s="9"/>
      <c r="P1592" s="75"/>
      <c r="Q1592" s="9"/>
      <c r="R1592" s="75" t="s">
        <v>2553</v>
      </c>
      <c r="S1592" s="104" t="s">
        <v>112</v>
      </c>
      <c r="T1592" s="98"/>
      <c r="U1592" s="9" t="s">
        <v>6727</v>
      </c>
      <c r="V1592" s="9" t="s">
        <v>34</v>
      </c>
      <c r="W1592" s="9">
        <f t="shared" ca="1" si="200"/>
        <v>29</v>
      </c>
      <c r="X1592" s="9" t="str">
        <f t="shared" ca="1" si="201"/>
        <v>Below 45 Days</v>
      </c>
      <c r="Y1592" s="9" t="str">
        <f t="shared" ca="1" si="208"/>
        <v/>
      </c>
      <c r="Z1592" s="9" t="str">
        <f t="shared" ca="1" si="209"/>
        <v/>
      </c>
      <c r="AA1592" s="9"/>
      <c r="AB1592" s="123" t="str">
        <f t="shared" si="212"/>
        <v>Kotabommali,'176/2026'</v>
      </c>
      <c r="AC1592" s="97" t="str">
        <f t="shared" ca="1" si="210"/>
        <v>Below 45 Days</v>
      </c>
    </row>
    <row r="1593" spans="1:29" ht="25.5" customHeight="1" x14ac:dyDescent="0.25">
      <c r="A1593" s="96">
        <v>1592</v>
      </c>
      <c r="B1593" s="123" t="s">
        <v>76</v>
      </c>
      <c r="C1593" s="9" t="s">
        <v>3021</v>
      </c>
      <c r="D1593" s="63" t="s">
        <v>3205</v>
      </c>
      <c r="E1593" s="137">
        <v>46282</v>
      </c>
      <c r="F1593" s="63" t="str">
        <f t="shared" si="207"/>
        <v>Sep</v>
      </c>
      <c r="G1593" s="63">
        <f t="shared" si="211"/>
        <v>2026</v>
      </c>
      <c r="H1593" s="63" t="s">
        <v>71</v>
      </c>
      <c r="I1593" s="9" t="str">
        <f>_xlfn.XLOOKUP(H1593,[1]Heads!A:A,[1]Heads!B:B)</f>
        <v>Road Accidents</v>
      </c>
      <c r="J1593" s="9" t="str">
        <f>_xlfn.XLOOKUP(I1593,[1]Heads!B:B,[1]Heads!C:C)</f>
        <v>IPC</v>
      </c>
      <c r="K1593" s="75"/>
      <c r="L1593" s="9"/>
      <c r="M1593" s="75"/>
      <c r="N1593" s="96" t="s">
        <v>3196</v>
      </c>
      <c r="O1593" s="9"/>
      <c r="P1593" s="75"/>
      <c r="Q1593" s="9"/>
      <c r="R1593" s="75" t="s">
        <v>2553</v>
      </c>
      <c r="S1593" s="104" t="s">
        <v>169</v>
      </c>
      <c r="T1593" s="98"/>
      <c r="U1593" s="9" t="s">
        <v>6728</v>
      </c>
      <c r="V1593" s="9" t="s">
        <v>34</v>
      </c>
      <c r="W1593" s="9">
        <f t="shared" ca="1" si="200"/>
        <v>29</v>
      </c>
      <c r="X1593" s="9" t="str">
        <f t="shared" ca="1" si="201"/>
        <v>Below 45 Days</v>
      </c>
      <c r="Y1593" s="9" t="str">
        <f t="shared" ca="1" si="208"/>
        <v/>
      </c>
      <c r="Z1593" s="9" t="str">
        <f t="shared" ca="1" si="209"/>
        <v/>
      </c>
      <c r="AA1593" s="9"/>
      <c r="AB1593" s="123" t="str">
        <f t="shared" si="212"/>
        <v>Srikakulam Traffic,'49/2026'</v>
      </c>
      <c r="AC1593" s="97" t="str">
        <f t="shared" ca="1" si="210"/>
        <v>Below 45 Days</v>
      </c>
    </row>
    <row r="1594" spans="1:29" ht="25.5" customHeight="1" x14ac:dyDescent="0.25">
      <c r="A1594" s="96">
        <v>1593</v>
      </c>
      <c r="B1594" s="123" t="s">
        <v>105</v>
      </c>
      <c r="C1594" s="9" t="s">
        <v>3532</v>
      </c>
      <c r="D1594" s="63" t="s">
        <v>1332</v>
      </c>
      <c r="E1594" s="137">
        <v>46283</v>
      </c>
      <c r="F1594" s="63" t="str">
        <f t="shared" si="207"/>
        <v>Sep</v>
      </c>
      <c r="G1594" s="63">
        <f t="shared" si="211"/>
        <v>2026</v>
      </c>
      <c r="H1594" s="63" t="s">
        <v>71</v>
      </c>
      <c r="I1594" s="9" t="str">
        <f>_xlfn.XLOOKUP(H1594,[1]Heads!A:A,[1]Heads!B:B)</f>
        <v>Road Accidents</v>
      </c>
      <c r="J1594" s="9" t="str">
        <f>_xlfn.XLOOKUP(I1594,[1]Heads!B:B,[1]Heads!C:C)</f>
        <v>IPC</v>
      </c>
      <c r="K1594" s="75"/>
      <c r="L1594" s="9"/>
      <c r="M1594" s="75"/>
      <c r="N1594" s="96" t="s">
        <v>3196</v>
      </c>
      <c r="O1594" s="9"/>
      <c r="P1594" s="75"/>
      <c r="Q1594" s="9"/>
      <c r="R1594" s="75" t="s">
        <v>2553</v>
      </c>
      <c r="S1594" s="104" t="s">
        <v>169</v>
      </c>
      <c r="T1594" s="98"/>
      <c r="U1594" s="9" t="s">
        <v>6729</v>
      </c>
      <c r="V1594" s="9" t="s">
        <v>34</v>
      </c>
      <c r="W1594" s="9">
        <f t="shared" ca="1" si="200"/>
        <v>28</v>
      </c>
      <c r="X1594" s="9" t="str">
        <f t="shared" ca="1" si="201"/>
        <v>Below 45 Days</v>
      </c>
      <c r="Y1594" s="9" t="str">
        <f t="shared" ca="1" si="208"/>
        <v/>
      </c>
      <c r="Z1594" s="9" t="str">
        <f t="shared" ca="1" si="209"/>
        <v/>
      </c>
      <c r="AA1594" s="9"/>
      <c r="AB1594" s="123" t="str">
        <f t="shared" si="212"/>
        <v>Pathapatnam,'125/2026'</v>
      </c>
      <c r="AC1594" s="97" t="str">
        <f t="shared" ca="1" si="210"/>
        <v>Below 45 Days</v>
      </c>
    </row>
    <row r="1595" spans="1:29" ht="25.5" customHeight="1" x14ac:dyDescent="0.25">
      <c r="A1595" s="96">
        <v>1594</v>
      </c>
      <c r="B1595" s="123" t="s">
        <v>84</v>
      </c>
      <c r="C1595" s="9" t="s">
        <v>3149</v>
      </c>
      <c r="D1595" s="63" t="s">
        <v>3882</v>
      </c>
      <c r="E1595" s="137">
        <v>46283</v>
      </c>
      <c r="F1595" s="63" t="str">
        <f t="shared" si="207"/>
        <v>Sep</v>
      </c>
      <c r="G1595" s="63">
        <f t="shared" si="211"/>
        <v>2026</v>
      </c>
      <c r="H1595" s="63" t="s">
        <v>39</v>
      </c>
      <c r="I1595" s="9" t="str">
        <f>_xlfn.XLOOKUP(H1595,[1]Heads!A:A,[1]Heads!B:B)</f>
        <v>Other IPC</v>
      </c>
      <c r="J1595" s="9" t="str">
        <f>_xlfn.XLOOKUP(I1595,[1]Heads!B:B,[1]Heads!C:C)</f>
        <v>IPC</v>
      </c>
      <c r="K1595" s="75"/>
      <c r="L1595" s="9"/>
      <c r="M1595" s="75"/>
      <c r="N1595" s="96" t="s">
        <v>3196</v>
      </c>
      <c r="O1595" s="9"/>
      <c r="P1595" s="75"/>
      <c r="Q1595" s="9"/>
      <c r="R1595" s="75" t="s">
        <v>2553</v>
      </c>
      <c r="S1595" s="104" t="s">
        <v>50</v>
      </c>
      <c r="T1595" s="98"/>
      <c r="U1595" s="9" t="s">
        <v>6731</v>
      </c>
      <c r="V1595" s="9" t="s">
        <v>34</v>
      </c>
      <c r="W1595" s="9">
        <f t="shared" ca="1" si="200"/>
        <v>28</v>
      </c>
      <c r="X1595" s="9" t="str">
        <f t="shared" ca="1" si="201"/>
        <v>Below 45 Days</v>
      </c>
      <c r="Y1595" s="9" t="str">
        <f t="shared" ca="1" si="208"/>
        <v/>
      </c>
      <c r="Z1595" s="9" t="str">
        <f t="shared" ca="1" si="209"/>
        <v/>
      </c>
      <c r="AA1595" s="9"/>
      <c r="AB1595" s="123" t="str">
        <f t="shared" si="212"/>
        <v>Nandigam,'92/2026'</v>
      </c>
      <c r="AC1595" s="97" t="str">
        <f t="shared" ca="1" si="210"/>
        <v>Below 45 Days</v>
      </c>
    </row>
    <row r="1596" spans="1:29" ht="25.5" customHeight="1" x14ac:dyDescent="0.25">
      <c r="A1596" s="96">
        <v>1595</v>
      </c>
      <c r="B1596" s="123" t="s">
        <v>28</v>
      </c>
      <c r="C1596" s="9" t="s">
        <v>3577</v>
      </c>
      <c r="D1596" s="63" t="s">
        <v>1745</v>
      </c>
      <c r="E1596" s="137">
        <v>46283</v>
      </c>
      <c r="F1596" s="63" t="str">
        <f t="shared" si="207"/>
        <v>Sep</v>
      </c>
      <c r="G1596" s="63">
        <f t="shared" si="211"/>
        <v>2026</v>
      </c>
      <c r="H1596" s="63" t="s">
        <v>29</v>
      </c>
      <c r="I1596" s="9" t="str">
        <f>_xlfn.XLOOKUP(H1596,[1]Heads!A:A,[1]Heads!B:B)</f>
        <v>White Collar Offences</v>
      </c>
      <c r="J1596" s="9" t="str">
        <f>_xlfn.XLOOKUP(I1596,[1]Heads!B:B,[1]Heads!C:C)</f>
        <v>IPC</v>
      </c>
      <c r="K1596" s="75"/>
      <c r="L1596" s="9"/>
      <c r="M1596" s="75"/>
      <c r="N1596" s="96" t="s">
        <v>3196</v>
      </c>
      <c r="O1596" s="9"/>
      <c r="P1596" s="75"/>
      <c r="Q1596" s="9"/>
      <c r="R1596" s="75" t="s">
        <v>2553</v>
      </c>
      <c r="S1596" s="104" t="s">
        <v>50</v>
      </c>
      <c r="T1596" s="98"/>
      <c r="U1596" s="9" t="s">
        <v>6733</v>
      </c>
      <c r="V1596" s="9" t="s">
        <v>34</v>
      </c>
      <c r="W1596" s="9">
        <f t="shared" ca="1" si="200"/>
        <v>28</v>
      </c>
      <c r="X1596" s="9" t="str">
        <f t="shared" ca="1" si="201"/>
        <v>Below 45 Days</v>
      </c>
      <c r="Y1596" s="9" t="str">
        <f t="shared" ca="1" si="208"/>
        <v/>
      </c>
      <c r="Z1596" s="9" t="str">
        <f t="shared" ca="1" si="209"/>
        <v/>
      </c>
      <c r="AA1596" s="9"/>
      <c r="AB1596" s="123" t="str">
        <f t="shared" si="212"/>
        <v>Srikakulam II Town,'134/2026'</v>
      </c>
      <c r="AC1596" s="97" t="str">
        <f t="shared" ca="1" si="210"/>
        <v>Below 45 Days</v>
      </c>
    </row>
    <row r="1597" spans="1:29" ht="25.5" customHeight="1" x14ac:dyDescent="0.25">
      <c r="A1597" s="96">
        <v>1596</v>
      </c>
      <c r="B1597" s="123" t="s">
        <v>114</v>
      </c>
      <c r="C1597" s="9" t="s">
        <v>3794</v>
      </c>
      <c r="D1597" s="63" t="s">
        <v>1816</v>
      </c>
      <c r="E1597" s="137">
        <v>46283</v>
      </c>
      <c r="F1597" s="63" t="str">
        <f t="shared" si="207"/>
        <v>Sep</v>
      </c>
      <c r="G1597" s="63">
        <f t="shared" si="211"/>
        <v>2026</v>
      </c>
      <c r="H1597" s="63" t="s">
        <v>85</v>
      </c>
      <c r="I1597" s="9" t="str">
        <f>_xlfn.XLOOKUP(H1597,[1]Heads!A:A,[1]Heads!B:B)</f>
        <v>Enforcement</v>
      </c>
      <c r="J1597" s="9" t="str">
        <f>_xlfn.XLOOKUP(I1597,[1]Heads!B:B,[1]Heads!C:C)</f>
        <v>Enforcement</v>
      </c>
      <c r="K1597" s="75"/>
      <c r="L1597" s="9"/>
      <c r="M1597" s="75"/>
      <c r="N1597" s="96" t="s">
        <v>3196</v>
      </c>
      <c r="O1597" s="9"/>
      <c r="P1597" s="75"/>
      <c r="Q1597" s="9"/>
      <c r="R1597" s="75" t="s">
        <v>2553</v>
      </c>
      <c r="S1597" s="104" t="s">
        <v>174</v>
      </c>
      <c r="T1597" s="98">
        <v>46304</v>
      </c>
      <c r="U1597" s="9" t="s">
        <v>6736</v>
      </c>
      <c r="V1597" s="9" t="s">
        <v>34</v>
      </c>
      <c r="W1597" s="9">
        <f t="shared" ca="1" si="200"/>
        <v>28</v>
      </c>
      <c r="X1597" s="9" t="str">
        <f t="shared" ca="1" si="201"/>
        <v>Below 45 Days</v>
      </c>
      <c r="Y1597" s="9">
        <f t="shared" ca="1" si="208"/>
        <v>7</v>
      </c>
      <c r="Z1597" s="9" t="str">
        <f t="shared" ca="1" si="209"/>
        <v>Below 45 Days</v>
      </c>
      <c r="AA1597" s="9"/>
      <c r="AB1597" s="123" t="str">
        <f t="shared" si="212"/>
        <v>Mandasa,'152/2026'</v>
      </c>
      <c r="AC1597" s="97" t="str">
        <f t="shared" ca="1" si="210"/>
        <v>Below 45 Days</v>
      </c>
    </row>
    <row r="1598" spans="1:29" ht="25.5" customHeight="1" x14ac:dyDescent="0.25">
      <c r="A1598" s="96">
        <v>1597</v>
      </c>
      <c r="B1598" s="123" t="s">
        <v>113</v>
      </c>
      <c r="C1598" s="9" t="s">
        <v>3119</v>
      </c>
      <c r="D1598" s="63" t="s">
        <v>1396</v>
      </c>
      <c r="E1598" s="137">
        <v>46283</v>
      </c>
      <c r="F1598" s="63" t="str">
        <f t="shared" si="207"/>
        <v>Sep</v>
      </c>
      <c r="G1598" s="63">
        <f t="shared" si="211"/>
        <v>2026</v>
      </c>
      <c r="H1598" s="63" t="s">
        <v>39</v>
      </c>
      <c r="I1598" s="9" t="str">
        <f>_xlfn.XLOOKUP(H1598,[1]Heads!A:A,[1]Heads!B:B)</f>
        <v>Other IPC</v>
      </c>
      <c r="J1598" s="9" t="str">
        <f>_xlfn.XLOOKUP(I1598,[1]Heads!B:B,[1]Heads!C:C)</f>
        <v>IPC</v>
      </c>
      <c r="K1598" s="75"/>
      <c r="L1598" s="9"/>
      <c r="M1598" s="75"/>
      <c r="N1598" s="96" t="s">
        <v>3196</v>
      </c>
      <c r="O1598" s="9"/>
      <c r="P1598" s="75"/>
      <c r="Q1598" s="9"/>
      <c r="R1598" s="75" t="s">
        <v>2553</v>
      </c>
      <c r="S1598" s="104" t="s">
        <v>141</v>
      </c>
      <c r="T1598" s="98"/>
      <c r="U1598" s="9" t="s">
        <v>6737</v>
      </c>
      <c r="V1598" s="9" t="s">
        <v>34</v>
      </c>
      <c r="W1598" s="9">
        <f t="shared" ca="1" si="200"/>
        <v>28</v>
      </c>
      <c r="X1598" s="9" t="str">
        <f t="shared" ca="1" si="201"/>
        <v>Below 45 Days</v>
      </c>
      <c r="Y1598" s="9" t="str">
        <f t="shared" ca="1" si="208"/>
        <v/>
      </c>
      <c r="Z1598" s="9" t="str">
        <f t="shared" ca="1" si="209"/>
        <v/>
      </c>
      <c r="AA1598" s="9"/>
      <c r="AB1598" s="123" t="str">
        <f t="shared" si="212"/>
        <v>Jalumuru,'88/2026'</v>
      </c>
      <c r="AC1598" s="97" t="str">
        <f t="shared" ca="1" si="210"/>
        <v>Below 45 Days</v>
      </c>
    </row>
    <row r="1599" spans="1:29" ht="25.5" customHeight="1" x14ac:dyDescent="0.25">
      <c r="A1599" s="96">
        <v>1598</v>
      </c>
      <c r="B1599" s="123" t="s">
        <v>47</v>
      </c>
      <c r="C1599" s="9" t="s">
        <v>3724</v>
      </c>
      <c r="D1599" s="63" t="s">
        <v>1315</v>
      </c>
      <c r="E1599" s="137">
        <v>46283</v>
      </c>
      <c r="F1599" s="63" t="str">
        <f t="shared" si="207"/>
        <v>Sep</v>
      </c>
      <c r="G1599" s="63">
        <f t="shared" si="211"/>
        <v>2026</v>
      </c>
      <c r="H1599" s="63" t="s">
        <v>70</v>
      </c>
      <c r="I1599" s="9" t="str">
        <f>_xlfn.XLOOKUP(H1599,[1]Heads!A:A,[1]Heads!B:B)</f>
        <v>174 CrPC</v>
      </c>
      <c r="J1599" s="9" t="str">
        <f>_xlfn.XLOOKUP(I1599,[1]Heads!B:B,[1]Heads!C:C)</f>
        <v>174 CrPC</v>
      </c>
      <c r="K1599" s="75"/>
      <c r="L1599" s="9"/>
      <c r="M1599" s="75"/>
      <c r="N1599" s="96" t="s">
        <v>3196</v>
      </c>
      <c r="O1599" s="9"/>
      <c r="P1599" s="75"/>
      <c r="Q1599" s="9"/>
      <c r="R1599" s="75" t="s">
        <v>2553</v>
      </c>
      <c r="S1599" s="104" t="s">
        <v>173</v>
      </c>
      <c r="T1599" s="98">
        <v>46289</v>
      </c>
      <c r="U1599" s="9" t="s">
        <v>6738</v>
      </c>
      <c r="V1599" s="9" t="s">
        <v>34</v>
      </c>
      <c r="W1599" s="9">
        <f t="shared" ca="1" si="200"/>
        <v>28</v>
      </c>
      <c r="X1599" s="9" t="str">
        <f t="shared" ca="1" si="201"/>
        <v>Below 45 Days</v>
      </c>
      <c r="Y1599" s="9">
        <f t="shared" ca="1" si="208"/>
        <v>22</v>
      </c>
      <c r="Z1599" s="9" t="str">
        <f t="shared" ca="1" si="209"/>
        <v>Below 45 Days</v>
      </c>
      <c r="AA1599" s="9"/>
      <c r="AB1599" s="123" t="str">
        <f t="shared" si="212"/>
        <v>Amadalavalasa,'141/2026'</v>
      </c>
      <c r="AC1599" s="97" t="str">
        <f t="shared" ca="1" si="210"/>
        <v>Below 45 Days</v>
      </c>
    </row>
    <row r="1600" spans="1:29" ht="25.5" customHeight="1" x14ac:dyDescent="0.25">
      <c r="A1600" s="96">
        <v>1599</v>
      </c>
      <c r="B1600" s="123" t="s">
        <v>64</v>
      </c>
      <c r="C1600" s="9" t="s">
        <v>3546</v>
      </c>
      <c r="D1600" s="63" t="s">
        <v>1315</v>
      </c>
      <c r="E1600" s="137">
        <v>46283</v>
      </c>
      <c r="F1600" s="63" t="str">
        <f t="shared" si="207"/>
        <v>Sep</v>
      </c>
      <c r="G1600" s="63">
        <f t="shared" si="211"/>
        <v>2026</v>
      </c>
      <c r="H1600" s="63" t="s">
        <v>70</v>
      </c>
      <c r="I1600" s="9" t="str">
        <f>_xlfn.XLOOKUP(H1600,[1]Heads!A:A,[1]Heads!B:B)</f>
        <v>174 CrPC</v>
      </c>
      <c r="J1600" s="9" t="str">
        <f>_xlfn.XLOOKUP(I1600,[1]Heads!B:B,[1]Heads!C:C)</f>
        <v>174 CrPC</v>
      </c>
      <c r="K1600" s="75"/>
      <c r="L1600" s="9"/>
      <c r="M1600" s="75"/>
      <c r="N1600" s="96" t="s">
        <v>3196</v>
      </c>
      <c r="O1600" s="9"/>
      <c r="P1600" s="75"/>
      <c r="Q1600" s="9"/>
      <c r="R1600" s="75" t="s">
        <v>2553</v>
      </c>
      <c r="S1600" s="104" t="s">
        <v>173</v>
      </c>
      <c r="T1600" s="98">
        <v>46289</v>
      </c>
      <c r="U1600" s="9" t="s">
        <v>6741</v>
      </c>
      <c r="V1600" s="9" t="s">
        <v>34</v>
      </c>
      <c r="W1600" s="9">
        <f t="shared" ca="1" si="200"/>
        <v>28</v>
      </c>
      <c r="X1600" s="9" t="str">
        <f t="shared" ca="1" si="201"/>
        <v>Below 45 Days</v>
      </c>
      <c r="Y1600" s="9">
        <f t="shared" ca="1" si="208"/>
        <v>22</v>
      </c>
      <c r="Z1600" s="9" t="str">
        <f t="shared" ca="1" si="209"/>
        <v>Below 45 Days</v>
      </c>
      <c r="AA1600" s="9"/>
      <c r="AB1600" s="123" t="str">
        <f t="shared" si="212"/>
        <v>Ponduru,'128/2026'</v>
      </c>
      <c r="AC1600" s="97" t="str">
        <f t="shared" ca="1" si="210"/>
        <v>Below 45 Days</v>
      </c>
    </row>
    <row r="1601" spans="1:29" ht="25.5" customHeight="1" x14ac:dyDescent="0.25">
      <c r="A1601" s="96">
        <v>1600</v>
      </c>
      <c r="B1601" s="123" t="s">
        <v>84</v>
      </c>
      <c r="C1601" s="9" t="s">
        <v>3120</v>
      </c>
      <c r="D1601" s="63" t="s">
        <v>1377</v>
      </c>
      <c r="E1601" s="137">
        <v>46283</v>
      </c>
      <c r="F1601" s="63" t="str">
        <f t="shared" si="207"/>
        <v>Sep</v>
      </c>
      <c r="G1601" s="63">
        <f t="shared" si="211"/>
        <v>2026</v>
      </c>
      <c r="H1601" s="63" t="s">
        <v>75</v>
      </c>
      <c r="I1601" s="9" t="str">
        <f>_xlfn.XLOOKUP(H1601,[1]Heads!A:A,[1]Heads!B:B)</f>
        <v>Bodily Offiences</v>
      </c>
      <c r="J1601" s="9" t="str">
        <f>_xlfn.XLOOKUP(I1601,[1]Heads!B:B,[1]Heads!C:C)</f>
        <v>IPC</v>
      </c>
      <c r="K1601" s="75"/>
      <c r="L1601" s="9"/>
      <c r="M1601" s="75"/>
      <c r="N1601" s="96" t="s">
        <v>3196</v>
      </c>
      <c r="O1601" s="9"/>
      <c r="P1601" s="75"/>
      <c r="Q1601" s="9"/>
      <c r="R1601" s="75" t="s">
        <v>2553</v>
      </c>
      <c r="S1601" s="104" t="s">
        <v>50</v>
      </c>
      <c r="T1601" s="98"/>
      <c r="U1601" s="9" t="s">
        <v>6742</v>
      </c>
      <c r="V1601" s="9" t="s">
        <v>34</v>
      </c>
      <c r="W1601" s="9">
        <f t="shared" ca="1" si="200"/>
        <v>28</v>
      </c>
      <c r="X1601" s="9" t="str">
        <f t="shared" ca="1" si="201"/>
        <v>Below 45 Days</v>
      </c>
      <c r="Y1601" s="9" t="str">
        <f t="shared" ca="1" si="208"/>
        <v/>
      </c>
      <c r="Z1601" s="9" t="str">
        <f t="shared" ca="1" si="209"/>
        <v/>
      </c>
      <c r="AA1601" s="9"/>
      <c r="AB1601" s="123" t="str">
        <f t="shared" si="212"/>
        <v>Nandigam,'91/2026'</v>
      </c>
      <c r="AC1601" s="97" t="str">
        <f t="shared" ca="1" si="210"/>
        <v>Below 45 Days</v>
      </c>
    </row>
    <row r="1602" spans="1:29" ht="25.5" customHeight="1" x14ac:dyDescent="0.25">
      <c r="A1602" s="96">
        <v>1601</v>
      </c>
      <c r="B1602" s="123" t="s">
        <v>65</v>
      </c>
      <c r="C1602" s="9" t="s">
        <v>3532</v>
      </c>
      <c r="D1602" s="63" t="s">
        <v>2835</v>
      </c>
      <c r="E1602" s="137">
        <v>46283</v>
      </c>
      <c r="F1602" s="63" t="str">
        <f t="shared" si="207"/>
        <v>Sep</v>
      </c>
      <c r="G1602" s="63">
        <f t="shared" si="211"/>
        <v>2026</v>
      </c>
      <c r="H1602" s="63" t="s">
        <v>127</v>
      </c>
      <c r="I1602" s="9" t="str">
        <f>_xlfn.XLOOKUP(H1602,[1]Heads!A:A,[1]Heads!B:B)</f>
        <v>Enforcement</v>
      </c>
      <c r="J1602" s="9" t="str">
        <f>_xlfn.XLOOKUP(I1602,[1]Heads!B:B,[1]Heads!C:C)</f>
        <v>Enforcement</v>
      </c>
      <c r="K1602" s="75"/>
      <c r="L1602" s="9"/>
      <c r="M1602" s="75"/>
      <c r="N1602" s="96" t="s">
        <v>3196</v>
      </c>
      <c r="O1602" s="9"/>
      <c r="P1602" s="75"/>
      <c r="Q1602" s="9"/>
      <c r="R1602" s="75" t="s">
        <v>2553</v>
      </c>
      <c r="S1602" s="104" t="s">
        <v>141</v>
      </c>
      <c r="T1602" s="98"/>
      <c r="U1602" s="9" t="s">
        <v>6743</v>
      </c>
      <c r="V1602" s="9" t="s">
        <v>34</v>
      </c>
      <c r="W1602" s="9">
        <f t="shared" ref="W1602:W1665" ca="1" si="213">IF(N1602="UI",DATEDIF(E1602,TODAY(),"D"),"")</f>
        <v>28</v>
      </c>
      <c r="X1602" s="9" t="str">
        <f t="shared" ref="X1602:X1665" ca="1" si="214">IF(N1602="UI",IF(W1602&gt;365,"Above 1 Year",IF(AND(W1602&lt;=365,W1602&gt;180),"Above 6 Months",IF(AND(W1602&lt;=180,W1602&gt;90),"Above 3 Months",IF(AND(W1602&lt;=90,W1602&gt;60),"Above 60 Days",IF(AND(W1602&lt;=60,W1602&gt;45),"45 to 60 Days","Below 45 Days"))))),"")</f>
        <v>Below 45 Days</v>
      </c>
      <c r="Y1602" s="9" t="str">
        <f t="shared" ca="1" si="208"/>
        <v/>
      </c>
      <c r="Z1602" s="9" t="str">
        <f t="shared" ca="1" si="209"/>
        <v/>
      </c>
      <c r="AA1602" s="9"/>
      <c r="AB1602" s="123" t="str">
        <f t="shared" si="212"/>
        <v>Itchapuram Town,'125/2026'</v>
      </c>
      <c r="AC1602" s="97" t="str">
        <f t="shared" ca="1" si="210"/>
        <v>Below 45 Days</v>
      </c>
    </row>
    <row r="1603" spans="1:29" ht="25.5" customHeight="1" x14ac:dyDescent="0.25">
      <c r="A1603" s="96">
        <v>1602</v>
      </c>
      <c r="B1603" s="123" t="s">
        <v>84</v>
      </c>
      <c r="C1603" s="9" t="s">
        <v>3148</v>
      </c>
      <c r="D1603" s="63" t="s">
        <v>3489</v>
      </c>
      <c r="E1603" s="137">
        <v>46283</v>
      </c>
      <c r="F1603" s="63" t="str">
        <f t="shared" si="207"/>
        <v>Sep</v>
      </c>
      <c r="G1603" s="63">
        <f t="shared" si="211"/>
        <v>2026</v>
      </c>
      <c r="H1603" s="63" t="s">
        <v>75</v>
      </c>
      <c r="I1603" s="9" t="str">
        <f>_xlfn.XLOOKUP(H1603,[1]Heads!A:A,[1]Heads!B:B)</f>
        <v>Bodily Offiences</v>
      </c>
      <c r="J1603" s="9" t="str">
        <f>_xlfn.XLOOKUP(I1603,[1]Heads!B:B,[1]Heads!C:C)</f>
        <v>IPC</v>
      </c>
      <c r="K1603" s="75"/>
      <c r="L1603" s="9"/>
      <c r="M1603" s="75"/>
      <c r="N1603" s="96" t="s">
        <v>3196</v>
      </c>
      <c r="O1603" s="9"/>
      <c r="P1603" s="75"/>
      <c r="Q1603" s="9"/>
      <c r="R1603" s="75" t="s">
        <v>2553</v>
      </c>
      <c r="S1603" s="104" t="s">
        <v>50</v>
      </c>
      <c r="T1603" s="98"/>
      <c r="U1603" s="9" t="s">
        <v>6744</v>
      </c>
      <c r="V1603" s="9" t="s">
        <v>34</v>
      </c>
      <c r="W1603" s="9">
        <f t="shared" ca="1" si="213"/>
        <v>28</v>
      </c>
      <c r="X1603" s="9" t="str">
        <f t="shared" ca="1" si="214"/>
        <v>Below 45 Days</v>
      </c>
      <c r="Y1603" s="9" t="str">
        <f t="shared" ca="1" si="208"/>
        <v/>
      </c>
      <c r="Z1603" s="9" t="str">
        <f t="shared" ca="1" si="209"/>
        <v/>
      </c>
      <c r="AA1603" s="9"/>
      <c r="AB1603" s="123" t="str">
        <f t="shared" si="212"/>
        <v>Nandigam,'90/2026'</v>
      </c>
      <c r="AC1603" s="97" t="str">
        <f t="shared" ca="1" si="210"/>
        <v>Below 45 Days</v>
      </c>
    </row>
    <row r="1604" spans="1:29" ht="25.5" customHeight="1" x14ac:dyDescent="0.25">
      <c r="A1604" s="96">
        <v>1603</v>
      </c>
      <c r="B1604" s="123" t="s">
        <v>68</v>
      </c>
      <c r="C1604" s="9" t="s">
        <v>6745</v>
      </c>
      <c r="D1604" s="63" t="s">
        <v>1418</v>
      </c>
      <c r="E1604" s="137">
        <v>46283</v>
      </c>
      <c r="F1604" s="63" t="str">
        <f t="shared" si="207"/>
        <v>Sep</v>
      </c>
      <c r="G1604" s="63">
        <f t="shared" si="211"/>
        <v>2026</v>
      </c>
      <c r="H1604" s="63" t="s">
        <v>127</v>
      </c>
      <c r="I1604" s="9" t="str">
        <f>_xlfn.XLOOKUP(H1604,[1]Heads!A:A,[1]Heads!B:B)</f>
        <v>Enforcement</v>
      </c>
      <c r="J1604" s="9" t="str">
        <f>_xlfn.XLOOKUP(I1604,[1]Heads!B:B,[1]Heads!C:C)</f>
        <v>Enforcement</v>
      </c>
      <c r="K1604" s="75"/>
      <c r="L1604" s="9"/>
      <c r="M1604" s="75"/>
      <c r="N1604" s="96" t="s">
        <v>3196</v>
      </c>
      <c r="O1604" s="9"/>
      <c r="P1604" s="75"/>
      <c r="Q1604" s="9"/>
      <c r="R1604" s="75" t="s">
        <v>2553</v>
      </c>
      <c r="S1604" s="104" t="s">
        <v>141</v>
      </c>
      <c r="T1604" s="98"/>
      <c r="U1604" s="9" t="s">
        <v>6746</v>
      </c>
      <c r="V1604" s="9" t="s">
        <v>34</v>
      </c>
      <c r="W1604" s="9">
        <f t="shared" ca="1" si="213"/>
        <v>28</v>
      </c>
      <c r="X1604" s="9" t="str">
        <f t="shared" ca="1" si="214"/>
        <v>Below 45 Days</v>
      </c>
      <c r="Y1604" s="9" t="str">
        <f t="shared" ca="1" si="208"/>
        <v/>
      </c>
      <c r="Z1604" s="9" t="str">
        <f t="shared" ca="1" si="209"/>
        <v/>
      </c>
      <c r="AA1604" s="9"/>
      <c r="AB1604" s="123" t="str">
        <f t="shared" si="212"/>
        <v>Kasibugga,'322/2026'</v>
      </c>
      <c r="AC1604" s="97" t="str">
        <f t="shared" ca="1" si="210"/>
        <v>Below 45 Days</v>
      </c>
    </row>
    <row r="1605" spans="1:29" ht="25.5" customHeight="1" x14ac:dyDescent="0.25">
      <c r="A1605" s="96">
        <v>1604</v>
      </c>
      <c r="B1605" s="123" t="s">
        <v>74</v>
      </c>
      <c r="C1605" s="9" t="s">
        <v>6752</v>
      </c>
      <c r="D1605" s="63" t="s">
        <v>6753</v>
      </c>
      <c r="E1605" s="137">
        <v>46284</v>
      </c>
      <c r="F1605" s="63" t="str">
        <f t="shared" si="207"/>
        <v>Sep</v>
      </c>
      <c r="G1605" s="63">
        <f t="shared" si="211"/>
        <v>2026</v>
      </c>
      <c r="H1605" s="63" t="s">
        <v>29</v>
      </c>
      <c r="I1605" s="9" t="str">
        <f>_xlfn.XLOOKUP(H1605,[1]Heads!A:A,[1]Heads!B:B)</f>
        <v>White Collar Offences</v>
      </c>
      <c r="J1605" s="9" t="str">
        <f>_xlfn.XLOOKUP(I1605,[1]Heads!B:B,[1]Heads!C:C)</f>
        <v>IPC</v>
      </c>
      <c r="K1605" s="75"/>
      <c r="L1605" s="9"/>
      <c r="M1605" s="75"/>
      <c r="N1605" s="96" t="s">
        <v>3196</v>
      </c>
      <c r="O1605" s="9"/>
      <c r="P1605" s="75"/>
      <c r="Q1605" s="9"/>
      <c r="R1605" s="75" t="s">
        <v>2553</v>
      </c>
      <c r="S1605" s="104" t="s">
        <v>50</v>
      </c>
      <c r="T1605" s="98"/>
      <c r="U1605" s="9" t="s">
        <v>6754</v>
      </c>
      <c r="V1605" s="9" t="s">
        <v>34</v>
      </c>
      <c r="W1605" s="9">
        <f t="shared" ca="1" si="213"/>
        <v>27</v>
      </c>
      <c r="X1605" s="9" t="str">
        <f t="shared" ca="1" si="214"/>
        <v>Below 45 Days</v>
      </c>
      <c r="Y1605" s="9" t="str">
        <f t="shared" ca="1" si="208"/>
        <v/>
      </c>
      <c r="Z1605" s="9" t="str">
        <f t="shared" ca="1" si="209"/>
        <v/>
      </c>
      <c r="AA1605" s="9"/>
      <c r="AB1605" s="123" t="str">
        <f t="shared" si="212"/>
        <v>Srikakulam Rural,'189/2026'</v>
      </c>
      <c r="AC1605" s="97" t="str">
        <f t="shared" ca="1" si="210"/>
        <v>Below 45 Days</v>
      </c>
    </row>
    <row r="1606" spans="1:29" ht="25.5" customHeight="1" x14ac:dyDescent="0.25">
      <c r="A1606" s="96">
        <v>1605</v>
      </c>
      <c r="B1606" s="123" t="s">
        <v>28</v>
      </c>
      <c r="C1606" s="9" t="s">
        <v>3593</v>
      </c>
      <c r="D1606" s="63" t="s">
        <v>1315</v>
      </c>
      <c r="E1606" s="137">
        <v>46284</v>
      </c>
      <c r="F1606" s="63" t="str">
        <f t="shared" si="207"/>
        <v>Sep</v>
      </c>
      <c r="G1606" s="63">
        <f t="shared" si="211"/>
        <v>2026</v>
      </c>
      <c r="H1606" s="63" t="s">
        <v>70</v>
      </c>
      <c r="I1606" s="9" t="str">
        <f>_xlfn.XLOOKUP(H1606,[1]Heads!A:A,[1]Heads!B:B)</f>
        <v>174 CrPC</v>
      </c>
      <c r="J1606" s="9" t="str">
        <f>_xlfn.XLOOKUP(I1606,[1]Heads!B:B,[1]Heads!C:C)</f>
        <v>174 CrPC</v>
      </c>
      <c r="K1606" s="75"/>
      <c r="L1606" s="9"/>
      <c r="M1606" s="75"/>
      <c r="N1606" s="96" t="s">
        <v>3196</v>
      </c>
      <c r="O1606" s="9"/>
      <c r="P1606" s="75"/>
      <c r="Q1606" s="9"/>
      <c r="R1606" s="75" t="s">
        <v>2553</v>
      </c>
      <c r="S1606" s="104" t="s">
        <v>142</v>
      </c>
      <c r="T1606" s="98"/>
      <c r="U1606" s="9" t="s">
        <v>6755</v>
      </c>
      <c r="V1606" s="9" t="s">
        <v>34</v>
      </c>
      <c r="W1606" s="9">
        <f t="shared" ca="1" si="213"/>
        <v>27</v>
      </c>
      <c r="X1606" s="9" t="str">
        <f t="shared" ca="1" si="214"/>
        <v>Below 45 Days</v>
      </c>
      <c r="Y1606" s="9" t="str">
        <f t="shared" ca="1" si="208"/>
        <v/>
      </c>
      <c r="Z1606" s="9" t="str">
        <f t="shared" ca="1" si="209"/>
        <v/>
      </c>
      <c r="AA1606" s="9"/>
      <c r="AB1606" s="123" t="str">
        <f t="shared" si="212"/>
        <v>Srikakulam II Town,'135/2026'</v>
      </c>
      <c r="AC1606" s="97" t="str">
        <f t="shared" ca="1" si="210"/>
        <v>Below 45 Days</v>
      </c>
    </row>
    <row r="1607" spans="1:29" ht="25.5" customHeight="1" x14ac:dyDescent="0.25">
      <c r="A1607" s="96">
        <v>1606</v>
      </c>
      <c r="B1607" s="123" t="s">
        <v>42</v>
      </c>
      <c r="C1607" s="9" t="s">
        <v>6756</v>
      </c>
      <c r="D1607" s="63" t="s">
        <v>6757</v>
      </c>
      <c r="E1607" s="137">
        <v>46284</v>
      </c>
      <c r="F1607" s="63" t="str">
        <f t="shared" si="207"/>
        <v>Sep</v>
      </c>
      <c r="G1607" s="63">
        <f t="shared" si="211"/>
        <v>2026</v>
      </c>
      <c r="H1607" s="63" t="s">
        <v>148</v>
      </c>
      <c r="I1607" s="9" t="str">
        <f>_xlfn.XLOOKUP(H1607,[1]Heads!A:A,[1]Heads!B:B)</f>
        <v>Other IPC</v>
      </c>
      <c r="J1607" s="9" t="str">
        <f>_xlfn.XLOOKUP(I1607,[1]Heads!B:B,[1]Heads!C:C)</f>
        <v>IPC</v>
      </c>
      <c r="K1607" s="75"/>
      <c r="L1607" s="9"/>
      <c r="M1607" s="75"/>
      <c r="N1607" s="96" t="s">
        <v>3196</v>
      </c>
      <c r="O1607" s="9"/>
      <c r="P1607" s="75"/>
      <c r="Q1607" s="9"/>
      <c r="R1607" s="75" t="s">
        <v>2553</v>
      </c>
      <c r="S1607" s="104" t="s">
        <v>175</v>
      </c>
      <c r="T1607" s="98"/>
      <c r="U1607" s="9" t="s">
        <v>6758</v>
      </c>
      <c r="V1607" s="9" t="s">
        <v>34</v>
      </c>
      <c r="W1607" s="9">
        <f t="shared" ca="1" si="213"/>
        <v>27</v>
      </c>
      <c r="X1607" s="9" t="str">
        <f t="shared" ca="1" si="214"/>
        <v>Below 45 Days</v>
      </c>
      <c r="Y1607" s="9" t="str">
        <f t="shared" ca="1" si="208"/>
        <v/>
      </c>
      <c r="Z1607" s="9" t="str">
        <f t="shared" ca="1" si="209"/>
        <v/>
      </c>
      <c r="AA1607" s="9"/>
      <c r="AB1607" s="123" t="str">
        <f t="shared" si="212"/>
        <v>Narasannapeta,'290/2026'</v>
      </c>
      <c r="AC1607" s="97" t="str">
        <f t="shared" ca="1" si="210"/>
        <v>Below 45 Days</v>
      </c>
    </row>
    <row r="1608" spans="1:29" ht="25.5" customHeight="1" x14ac:dyDescent="0.25">
      <c r="A1608" s="96">
        <v>1607</v>
      </c>
      <c r="B1608" s="123" t="s">
        <v>28</v>
      </c>
      <c r="C1608" s="9" t="s">
        <v>3611</v>
      </c>
      <c r="D1608" s="63" t="s">
        <v>1027</v>
      </c>
      <c r="E1608" s="137">
        <v>46284</v>
      </c>
      <c r="F1608" s="63" t="str">
        <f t="shared" si="207"/>
        <v>Sep</v>
      </c>
      <c r="G1608" s="63">
        <f t="shared" si="211"/>
        <v>2026</v>
      </c>
      <c r="H1608" s="63" t="s">
        <v>48</v>
      </c>
      <c r="I1608" s="9" t="str">
        <f>_xlfn.XLOOKUP(H1608,[1]Heads!A:A,[1]Heads!B:B)</f>
        <v>Property Offences</v>
      </c>
      <c r="J1608" s="9" t="str">
        <f>_xlfn.XLOOKUP(I1608,[1]Heads!B:B,[1]Heads!C:C)</f>
        <v>IPC</v>
      </c>
      <c r="K1608" s="75"/>
      <c r="L1608" s="9"/>
      <c r="M1608" s="75"/>
      <c r="N1608" s="96" t="s">
        <v>3196</v>
      </c>
      <c r="O1608" s="9"/>
      <c r="P1608" s="75"/>
      <c r="Q1608" s="9"/>
      <c r="R1608" s="75" t="s">
        <v>2553</v>
      </c>
      <c r="S1608" s="104" t="s">
        <v>141</v>
      </c>
      <c r="T1608" s="98"/>
      <c r="U1608" s="9" t="s">
        <v>6759</v>
      </c>
      <c r="V1608" s="9" t="s">
        <v>34</v>
      </c>
      <c r="W1608" s="9">
        <f t="shared" ca="1" si="213"/>
        <v>27</v>
      </c>
      <c r="X1608" s="9" t="str">
        <f t="shared" ca="1" si="214"/>
        <v>Below 45 Days</v>
      </c>
      <c r="Y1608" s="9" t="str">
        <f t="shared" ca="1" si="208"/>
        <v/>
      </c>
      <c r="Z1608" s="9" t="str">
        <f t="shared" ca="1" si="209"/>
        <v/>
      </c>
      <c r="AA1608" s="9"/>
      <c r="AB1608" s="123" t="str">
        <f t="shared" si="212"/>
        <v>Srikakulam II Town,'137/2026'</v>
      </c>
      <c r="AC1608" s="97" t="str">
        <f t="shared" ca="1" si="210"/>
        <v>Below 45 Days</v>
      </c>
    </row>
    <row r="1609" spans="1:29" ht="25.5" customHeight="1" x14ac:dyDescent="0.25">
      <c r="A1609" s="96">
        <v>1608</v>
      </c>
      <c r="B1609" s="123" t="s">
        <v>28</v>
      </c>
      <c r="C1609" s="9" t="s">
        <v>3597</v>
      </c>
      <c r="D1609" s="63" t="s">
        <v>1027</v>
      </c>
      <c r="E1609" s="137">
        <v>46284</v>
      </c>
      <c r="F1609" s="63" t="str">
        <f t="shared" si="207"/>
        <v>Sep</v>
      </c>
      <c r="G1609" s="63">
        <f t="shared" si="211"/>
        <v>2026</v>
      </c>
      <c r="H1609" s="63" t="s">
        <v>48</v>
      </c>
      <c r="I1609" s="9" t="str">
        <f>_xlfn.XLOOKUP(H1609,[1]Heads!A:A,[1]Heads!B:B)</f>
        <v>Property Offences</v>
      </c>
      <c r="J1609" s="9" t="str">
        <f>_xlfn.XLOOKUP(I1609,[1]Heads!B:B,[1]Heads!C:C)</f>
        <v>IPC</v>
      </c>
      <c r="K1609" s="75"/>
      <c r="L1609" s="9"/>
      <c r="M1609" s="75"/>
      <c r="N1609" s="96" t="s">
        <v>3196</v>
      </c>
      <c r="O1609" s="9"/>
      <c r="P1609" s="75"/>
      <c r="Q1609" s="9"/>
      <c r="R1609" s="75" t="s">
        <v>2553</v>
      </c>
      <c r="S1609" s="104" t="s">
        <v>141</v>
      </c>
      <c r="T1609" s="98"/>
      <c r="U1609" s="9" t="s">
        <v>6760</v>
      </c>
      <c r="V1609" s="9" t="s">
        <v>34</v>
      </c>
      <c r="W1609" s="9">
        <f t="shared" ca="1" si="213"/>
        <v>27</v>
      </c>
      <c r="X1609" s="9" t="str">
        <f t="shared" ca="1" si="214"/>
        <v>Below 45 Days</v>
      </c>
      <c r="Y1609" s="9" t="str">
        <f t="shared" ca="1" si="208"/>
        <v/>
      </c>
      <c r="Z1609" s="9" t="str">
        <f t="shared" ca="1" si="209"/>
        <v/>
      </c>
      <c r="AA1609" s="9"/>
      <c r="AB1609" s="123" t="str">
        <f t="shared" si="212"/>
        <v>Srikakulam II Town,'136/2026'</v>
      </c>
      <c r="AC1609" s="97" t="str">
        <f t="shared" ca="1" si="210"/>
        <v>Below 45 Days</v>
      </c>
    </row>
    <row r="1610" spans="1:29" ht="25.5" customHeight="1" x14ac:dyDescent="0.25">
      <c r="A1610" s="96">
        <v>1609</v>
      </c>
      <c r="B1610" s="123" t="s">
        <v>38</v>
      </c>
      <c r="C1610" s="9" t="s">
        <v>6761</v>
      </c>
      <c r="D1610" s="63" t="s">
        <v>1572</v>
      </c>
      <c r="E1610" s="137">
        <v>46284</v>
      </c>
      <c r="F1610" s="63" t="str">
        <f t="shared" si="207"/>
        <v>Sep</v>
      </c>
      <c r="G1610" s="63">
        <f t="shared" si="211"/>
        <v>2026</v>
      </c>
      <c r="H1610" s="63" t="s">
        <v>75</v>
      </c>
      <c r="I1610" s="9" t="str">
        <f>_xlfn.XLOOKUP(H1610,[1]Heads!A:A,[1]Heads!B:B)</f>
        <v>Bodily Offiences</v>
      </c>
      <c r="J1610" s="9" t="str">
        <f>_xlfn.XLOOKUP(I1610,[1]Heads!B:B,[1]Heads!C:C)</f>
        <v>IPC</v>
      </c>
      <c r="K1610" s="75"/>
      <c r="L1610" s="9"/>
      <c r="M1610" s="75"/>
      <c r="N1610" s="96" t="s">
        <v>3196</v>
      </c>
      <c r="O1610" s="9"/>
      <c r="P1610" s="75"/>
      <c r="Q1610" s="9"/>
      <c r="R1610" s="75" t="s">
        <v>2553</v>
      </c>
      <c r="S1610" s="104" t="s">
        <v>169</v>
      </c>
      <c r="T1610" s="98"/>
      <c r="U1610" s="9" t="s">
        <v>6762</v>
      </c>
      <c r="V1610" s="9" t="s">
        <v>34</v>
      </c>
      <c r="W1610" s="9">
        <f t="shared" ca="1" si="213"/>
        <v>27</v>
      </c>
      <c r="X1610" s="9" t="str">
        <f t="shared" ca="1" si="214"/>
        <v>Below 45 Days</v>
      </c>
      <c r="Y1610" s="9" t="str">
        <f t="shared" ca="1" si="208"/>
        <v/>
      </c>
      <c r="Z1610" s="9" t="str">
        <f t="shared" ca="1" si="209"/>
        <v/>
      </c>
      <c r="AA1610" s="9"/>
      <c r="AB1610" s="123" t="str">
        <f t="shared" si="212"/>
        <v>Etcherla,'202/2026'</v>
      </c>
      <c r="AC1610" s="97" t="str">
        <f t="shared" ca="1" si="210"/>
        <v>Below 45 Days</v>
      </c>
    </row>
    <row r="1611" spans="1:29" ht="25.5" customHeight="1" x14ac:dyDescent="0.25">
      <c r="A1611" s="96">
        <v>1610</v>
      </c>
      <c r="B1611" s="123" t="s">
        <v>104</v>
      </c>
      <c r="C1611" s="9" t="s">
        <v>3486</v>
      </c>
      <c r="D1611" s="63" t="s">
        <v>3760</v>
      </c>
      <c r="E1611" s="137">
        <v>46284</v>
      </c>
      <c r="F1611" s="63" t="str">
        <f t="shared" si="207"/>
        <v>Sep</v>
      </c>
      <c r="G1611" s="63">
        <f t="shared" si="211"/>
        <v>2026</v>
      </c>
      <c r="H1611" s="63" t="s">
        <v>75</v>
      </c>
      <c r="I1611" s="9" t="str">
        <f>_xlfn.XLOOKUP(H1611,[1]Heads!A:A,[1]Heads!B:B)</f>
        <v>Bodily Offiences</v>
      </c>
      <c r="J1611" s="9" t="str">
        <f>_xlfn.XLOOKUP(I1611,[1]Heads!B:B,[1]Heads!C:C)</f>
        <v>IPC</v>
      </c>
      <c r="K1611" s="75"/>
      <c r="L1611" s="9"/>
      <c r="M1611" s="75"/>
      <c r="N1611" s="96" t="s">
        <v>3196</v>
      </c>
      <c r="O1611" s="9"/>
      <c r="P1611" s="75"/>
      <c r="Q1611" s="9"/>
      <c r="R1611" s="75" t="s">
        <v>2553</v>
      </c>
      <c r="S1611" s="104" t="s">
        <v>169</v>
      </c>
      <c r="T1611" s="98"/>
      <c r="U1611" s="9" t="s">
        <v>6765</v>
      </c>
      <c r="V1611" s="9" t="s">
        <v>34</v>
      </c>
      <c r="W1611" s="9">
        <f t="shared" ca="1" si="213"/>
        <v>27</v>
      </c>
      <c r="X1611" s="9" t="str">
        <f t="shared" ca="1" si="214"/>
        <v>Below 45 Days</v>
      </c>
      <c r="Y1611" s="9" t="str">
        <f t="shared" ca="1" si="208"/>
        <v/>
      </c>
      <c r="Z1611" s="9" t="str">
        <f t="shared" ca="1" si="209"/>
        <v/>
      </c>
      <c r="AA1611" s="9"/>
      <c r="AB1611" s="123" t="str">
        <f t="shared" si="212"/>
        <v>Laveru,'124/2026'</v>
      </c>
      <c r="AC1611" s="97" t="str">
        <f t="shared" ca="1" si="210"/>
        <v>Below 45 Days</v>
      </c>
    </row>
    <row r="1612" spans="1:29" ht="25.5" customHeight="1" x14ac:dyDescent="0.25">
      <c r="A1612" s="96">
        <v>1611</v>
      </c>
      <c r="B1612" s="123" t="s">
        <v>114</v>
      </c>
      <c r="C1612" s="9" t="s">
        <v>3803</v>
      </c>
      <c r="D1612" s="63" t="s">
        <v>6766</v>
      </c>
      <c r="E1612" s="137">
        <v>46284</v>
      </c>
      <c r="F1612" s="63" t="str">
        <f t="shared" si="207"/>
        <v>Sep</v>
      </c>
      <c r="G1612" s="63">
        <f t="shared" si="211"/>
        <v>2026</v>
      </c>
      <c r="H1612" s="63" t="s">
        <v>39</v>
      </c>
      <c r="I1612" s="9" t="str">
        <f>_xlfn.XLOOKUP(H1612,[1]Heads!A:A,[1]Heads!B:B)</f>
        <v>Other IPC</v>
      </c>
      <c r="J1612" s="9" t="str">
        <f>_xlfn.XLOOKUP(I1612,[1]Heads!B:B,[1]Heads!C:C)</f>
        <v>IPC</v>
      </c>
      <c r="K1612" s="75"/>
      <c r="L1612" s="9"/>
      <c r="M1612" s="75"/>
      <c r="N1612" s="96" t="s">
        <v>3196</v>
      </c>
      <c r="O1612" s="9"/>
      <c r="P1612" s="75"/>
      <c r="Q1612" s="9"/>
      <c r="R1612" s="75" t="s">
        <v>2553</v>
      </c>
      <c r="S1612" s="104" t="s">
        <v>176</v>
      </c>
      <c r="T1612" s="98">
        <v>46307</v>
      </c>
      <c r="U1612" s="9" t="s">
        <v>6767</v>
      </c>
      <c r="V1612" s="9" t="s">
        <v>34</v>
      </c>
      <c r="W1612" s="9">
        <f t="shared" ca="1" si="213"/>
        <v>27</v>
      </c>
      <c r="X1612" s="9" t="str">
        <f t="shared" ca="1" si="214"/>
        <v>Below 45 Days</v>
      </c>
      <c r="Y1612" s="9">
        <f t="shared" ca="1" si="208"/>
        <v>4</v>
      </c>
      <c r="Z1612" s="9" t="str">
        <f t="shared" ca="1" si="209"/>
        <v>Below 45 Days</v>
      </c>
      <c r="AA1612" s="9"/>
      <c r="AB1612" s="123" t="str">
        <f t="shared" si="212"/>
        <v>Mandasa,'153/2026'</v>
      </c>
      <c r="AC1612" s="97" t="str">
        <f t="shared" ca="1" si="210"/>
        <v>Below 45 Days</v>
      </c>
    </row>
    <row r="1613" spans="1:29" ht="25.5" customHeight="1" x14ac:dyDescent="0.25">
      <c r="A1613" s="96">
        <v>1612</v>
      </c>
      <c r="B1613" s="123" t="s">
        <v>104</v>
      </c>
      <c r="C1613" s="9" t="s">
        <v>3482</v>
      </c>
      <c r="D1613" s="63" t="s">
        <v>1332</v>
      </c>
      <c r="E1613" s="137">
        <v>46284</v>
      </c>
      <c r="F1613" s="63" t="str">
        <f t="shared" si="207"/>
        <v>Sep</v>
      </c>
      <c r="G1613" s="63">
        <f t="shared" si="211"/>
        <v>2026</v>
      </c>
      <c r="H1613" s="63" t="s">
        <v>71</v>
      </c>
      <c r="I1613" s="9" t="str">
        <f>_xlfn.XLOOKUP(H1613,[1]Heads!A:A,[1]Heads!B:B)</f>
        <v>Road Accidents</v>
      </c>
      <c r="J1613" s="9" t="str">
        <f>_xlfn.XLOOKUP(I1613,[1]Heads!B:B,[1]Heads!C:C)</f>
        <v>IPC</v>
      </c>
      <c r="K1613" s="75"/>
      <c r="L1613" s="9"/>
      <c r="M1613" s="75"/>
      <c r="N1613" s="96" t="s">
        <v>3196</v>
      </c>
      <c r="O1613" s="9"/>
      <c r="P1613" s="75"/>
      <c r="Q1613" s="9"/>
      <c r="R1613" s="75" t="s">
        <v>2553</v>
      </c>
      <c r="S1613" s="104" t="s">
        <v>169</v>
      </c>
      <c r="T1613" s="98"/>
      <c r="U1613" s="9" t="s">
        <v>6768</v>
      </c>
      <c r="V1613" s="9" t="s">
        <v>34</v>
      </c>
      <c r="W1613" s="9">
        <f t="shared" ca="1" si="213"/>
        <v>27</v>
      </c>
      <c r="X1613" s="9" t="str">
        <f t="shared" ca="1" si="214"/>
        <v>Below 45 Days</v>
      </c>
      <c r="Y1613" s="9" t="str">
        <f t="shared" ca="1" si="208"/>
        <v/>
      </c>
      <c r="Z1613" s="9" t="str">
        <f t="shared" ca="1" si="209"/>
        <v/>
      </c>
      <c r="AA1613" s="9"/>
      <c r="AB1613" s="123" t="str">
        <f t="shared" si="212"/>
        <v>Laveru,'123/2026'</v>
      </c>
      <c r="AC1613" s="97" t="str">
        <f t="shared" ca="1" si="210"/>
        <v>Below 45 Days</v>
      </c>
    </row>
    <row r="1614" spans="1:29" ht="25.5" customHeight="1" x14ac:dyDescent="0.25">
      <c r="A1614" s="96">
        <v>1613</v>
      </c>
      <c r="B1614" s="123" t="s">
        <v>74</v>
      </c>
      <c r="C1614" s="9" t="s">
        <v>5583</v>
      </c>
      <c r="D1614" s="63" t="s">
        <v>6769</v>
      </c>
      <c r="E1614" s="137">
        <v>46285</v>
      </c>
      <c r="F1614" s="63" t="str">
        <f t="shared" si="207"/>
        <v>Sep</v>
      </c>
      <c r="G1614" s="63">
        <f t="shared" si="211"/>
        <v>2026</v>
      </c>
      <c r="H1614" s="63" t="s">
        <v>115</v>
      </c>
      <c r="I1614" s="9" t="str">
        <f>_xlfn.XLOOKUP(H1614,[1]Heads!A:A,[1]Heads!B:B)</f>
        <v>Crime  Against Women</v>
      </c>
      <c r="J1614" s="9" t="str">
        <f>_xlfn.XLOOKUP(I1614,[1]Heads!B:B,[1]Heads!C:C)</f>
        <v>IPC</v>
      </c>
      <c r="K1614" s="75"/>
      <c r="L1614" s="9"/>
      <c r="M1614" s="75"/>
      <c r="N1614" s="96" t="s">
        <v>3196</v>
      </c>
      <c r="O1614" s="9"/>
      <c r="P1614" s="75"/>
      <c r="Q1614" s="9"/>
      <c r="R1614" s="75" t="s">
        <v>2553</v>
      </c>
      <c r="S1614" s="104" t="s">
        <v>50</v>
      </c>
      <c r="T1614" s="98"/>
      <c r="U1614" s="9" t="s">
        <v>6770</v>
      </c>
      <c r="V1614" s="9" t="s">
        <v>34</v>
      </c>
      <c r="W1614" s="9">
        <f t="shared" ca="1" si="213"/>
        <v>26</v>
      </c>
      <c r="X1614" s="9" t="str">
        <f t="shared" ca="1" si="214"/>
        <v>Below 45 Days</v>
      </c>
      <c r="Y1614" s="9" t="str">
        <f t="shared" ca="1" si="208"/>
        <v/>
      </c>
      <c r="Z1614" s="9" t="str">
        <f t="shared" ca="1" si="209"/>
        <v/>
      </c>
      <c r="AA1614" s="9"/>
      <c r="AB1614" s="123" t="str">
        <f t="shared" si="212"/>
        <v>Srikakulam Rural,'190/2026'</v>
      </c>
      <c r="AC1614" s="97" t="str">
        <f t="shared" ca="1" si="210"/>
        <v>Below 45 Days</v>
      </c>
    </row>
    <row r="1615" spans="1:29" ht="25.5" customHeight="1" x14ac:dyDescent="0.25">
      <c r="A1615" s="96">
        <v>1614</v>
      </c>
      <c r="B1615" s="123" t="s">
        <v>76</v>
      </c>
      <c r="C1615" s="9" t="s">
        <v>3025</v>
      </c>
      <c r="D1615" s="63" t="s">
        <v>707</v>
      </c>
      <c r="E1615" s="137">
        <v>46285</v>
      </c>
      <c r="F1615" s="63" t="str">
        <f t="shared" si="207"/>
        <v>Sep</v>
      </c>
      <c r="G1615" s="63">
        <f t="shared" si="211"/>
        <v>2026</v>
      </c>
      <c r="H1615" s="63" t="s">
        <v>71</v>
      </c>
      <c r="I1615" s="9" t="str">
        <f>_xlfn.XLOOKUP(H1615,[1]Heads!A:A,[1]Heads!B:B)</f>
        <v>Road Accidents</v>
      </c>
      <c r="J1615" s="9" t="str">
        <f>_xlfn.XLOOKUP(I1615,[1]Heads!B:B,[1]Heads!C:C)</f>
        <v>IPC</v>
      </c>
      <c r="K1615" s="75"/>
      <c r="L1615" s="9"/>
      <c r="M1615" s="75"/>
      <c r="N1615" s="96" t="s">
        <v>3196</v>
      </c>
      <c r="O1615" s="9"/>
      <c r="P1615" s="75"/>
      <c r="Q1615" s="9"/>
      <c r="R1615" s="75" t="s">
        <v>2553</v>
      </c>
      <c r="S1615" s="104" t="s">
        <v>169</v>
      </c>
      <c r="T1615" s="98"/>
      <c r="U1615" s="9" t="s">
        <v>6771</v>
      </c>
      <c r="V1615" s="9" t="s">
        <v>34</v>
      </c>
      <c r="W1615" s="9">
        <f t="shared" ca="1" si="213"/>
        <v>26</v>
      </c>
      <c r="X1615" s="9" t="str">
        <f t="shared" ca="1" si="214"/>
        <v>Below 45 Days</v>
      </c>
      <c r="Y1615" s="9" t="str">
        <f t="shared" ca="1" si="208"/>
        <v/>
      </c>
      <c r="Z1615" s="9" t="str">
        <f t="shared" ca="1" si="209"/>
        <v/>
      </c>
      <c r="AA1615" s="9"/>
      <c r="AB1615" s="123" t="str">
        <f t="shared" si="212"/>
        <v>Srikakulam Traffic,'50/2026'</v>
      </c>
      <c r="AC1615" s="97" t="str">
        <f t="shared" ca="1" si="210"/>
        <v>Below 45 Days</v>
      </c>
    </row>
    <row r="1616" spans="1:29" ht="25.5" customHeight="1" x14ac:dyDescent="0.25">
      <c r="A1616" s="96">
        <v>1615</v>
      </c>
      <c r="B1616" s="123" t="s">
        <v>79</v>
      </c>
      <c r="C1616" s="9" t="s">
        <v>3539</v>
      </c>
      <c r="D1616" s="63" t="s">
        <v>1157</v>
      </c>
      <c r="E1616" s="137">
        <v>46285</v>
      </c>
      <c r="F1616" s="63" t="str">
        <f t="shared" si="207"/>
        <v>Sep</v>
      </c>
      <c r="G1616" s="63">
        <f t="shared" si="211"/>
        <v>2026</v>
      </c>
      <c r="H1616" s="63" t="s">
        <v>2386</v>
      </c>
      <c r="I1616" s="9" t="str">
        <f>_xlfn.XLOOKUP(H1616,[1]Heads!A:A,[1]Heads!B:B)</f>
        <v>Enforcement</v>
      </c>
      <c r="J1616" s="9" t="str">
        <f>_xlfn.XLOOKUP(I1616,[1]Heads!B:B,[1]Heads!C:C)</f>
        <v>Enforcement</v>
      </c>
      <c r="K1616" s="75"/>
      <c r="L1616" s="9"/>
      <c r="M1616" s="75"/>
      <c r="N1616" s="96" t="s">
        <v>3196</v>
      </c>
      <c r="O1616" s="9"/>
      <c r="P1616" s="75"/>
      <c r="Q1616" s="9"/>
      <c r="R1616" s="75" t="s">
        <v>2553</v>
      </c>
      <c r="S1616" s="104" t="s">
        <v>141</v>
      </c>
      <c r="T1616" s="98"/>
      <c r="U1616" s="9" t="s">
        <v>6772</v>
      </c>
      <c r="V1616" s="9" t="s">
        <v>34</v>
      </c>
      <c r="W1616" s="9">
        <f t="shared" ca="1" si="213"/>
        <v>26</v>
      </c>
      <c r="X1616" s="9" t="str">
        <f t="shared" ca="1" si="214"/>
        <v>Below 45 Days</v>
      </c>
      <c r="Y1616" s="9" t="str">
        <f t="shared" ca="1" si="208"/>
        <v/>
      </c>
      <c r="Z1616" s="9" t="str">
        <f t="shared" ca="1" si="209"/>
        <v/>
      </c>
      <c r="AA1616" s="9"/>
      <c r="AB1616" s="123" t="str">
        <f t="shared" si="212"/>
        <v>Polaki,'127/2026'</v>
      </c>
      <c r="AC1616" s="97" t="str">
        <f t="shared" ca="1" si="210"/>
        <v>Below 45 Days</v>
      </c>
    </row>
    <row r="1617" spans="1:29" ht="25.5" customHeight="1" x14ac:dyDescent="0.25">
      <c r="A1617" s="96">
        <v>1616</v>
      </c>
      <c r="B1617" s="123" t="s">
        <v>47</v>
      </c>
      <c r="C1617" s="9" t="s">
        <v>3751</v>
      </c>
      <c r="D1617" s="63" t="s">
        <v>1572</v>
      </c>
      <c r="E1617" s="137">
        <v>46285</v>
      </c>
      <c r="F1617" s="63" t="str">
        <f t="shared" si="207"/>
        <v>Sep</v>
      </c>
      <c r="G1617" s="63">
        <f t="shared" si="211"/>
        <v>2026</v>
      </c>
      <c r="H1617" s="63" t="s">
        <v>75</v>
      </c>
      <c r="I1617" s="9" t="str">
        <f>_xlfn.XLOOKUP(H1617,[1]Heads!A:A,[1]Heads!B:B)</f>
        <v>Bodily Offiences</v>
      </c>
      <c r="J1617" s="9" t="str">
        <f>_xlfn.XLOOKUP(I1617,[1]Heads!B:B,[1]Heads!C:C)</f>
        <v>IPC</v>
      </c>
      <c r="K1617" s="75"/>
      <c r="L1617" s="9"/>
      <c r="M1617" s="75"/>
      <c r="N1617" s="96" t="s">
        <v>3196</v>
      </c>
      <c r="O1617" s="9"/>
      <c r="P1617" s="75"/>
      <c r="Q1617" s="9"/>
      <c r="R1617" s="75" t="s">
        <v>2553</v>
      </c>
      <c r="S1617" s="104" t="s">
        <v>141</v>
      </c>
      <c r="T1617" s="98"/>
      <c r="U1617" s="9" t="s">
        <v>6773</v>
      </c>
      <c r="V1617" s="9" t="s">
        <v>34</v>
      </c>
      <c r="W1617" s="9">
        <f t="shared" ca="1" si="213"/>
        <v>26</v>
      </c>
      <c r="X1617" s="9" t="str">
        <f t="shared" ca="1" si="214"/>
        <v>Below 45 Days</v>
      </c>
      <c r="Y1617" s="9" t="str">
        <f t="shared" ca="1" si="208"/>
        <v/>
      </c>
      <c r="Z1617" s="9" t="str">
        <f t="shared" ca="1" si="209"/>
        <v/>
      </c>
      <c r="AA1617" s="9"/>
      <c r="AB1617" s="123" t="str">
        <f t="shared" si="212"/>
        <v>Amadalavalasa,'143/2026'</v>
      </c>
      <c r="AC1617" s="97" t="str">
        <f t="shared" ca="1" si="210"/>
        <v>Below 45 Days</v>
      </c>
    </row>
    <row r="1618" spans="1:29" ht="25.5" customHeight="1" x14ac:dyDescent="0.25">
      <c r="A1618" s="96">
        <v>1617</v>
      </c>
      <c r="B1618" s="123" t="s">
        <v>28</v>
      </c>
      <c r="C1618" s="9" t="s">
        <v>3610</v>
      </c>
      <c r="D1618" s="63" t="s">
        <v>1027</v>
      </c>
      <c r="E1618" s="137">
        <v>46285</v>
      </c>
      <c r="F1618" s="63" t="str">
        <f t="shared" si="207"/>
        <v>Sep</v>
      </c>
      <c r="G1618" s="63">
        <f t="shared" si="211"/>
        <v>2026</v>
      </c>
      <c r="H1618" s="63" t="s">
        <v>48</v>
      </c>
      <c r="I1618" s="9" t="str">
        <f>_xlfn.XLOOKUP(H1618,[1]Heads!A:A,[1]Heads!B:B)</f>
        <v>Property Offences</v>
      </c>
      <c r="J1618" s="9" t="str">
        <f>_xlfn.XLOOKUP(I1618,[1]Heads!B:B,[1]Heads!C:C)</f>
        <v>IPC</v>
      </c>
      <c r="K1618" s="75"/>
      <c r="L1618" s="9"/>
      <c r="M1618" s="75"/>
      <c r="N1618" s="96" t="s">
        <v>3196</v>
      </c>
      <c r="O1618" s="9"/>
      <c r="P1618" s="75"/>
      <c r="Q1618" s="9"/>
      <c r="R1618" s="75" t="s">
        <v>2553</v>
      </c>
      <c r="S1618" s="104" t="s">
        <v>141</v>
      </c>
      <c r="T1618" s="98"/>
      <c r="U1618" s="9" t="s">
        <v>6776</v>
      </c>
      <c r="V1618" s="9" t="s">
        <v>34</v>
      </c>
      <c r="W1618" s="9">
        <f t="shared" ca="1" si="213"/>
        <v>26</v>
      </c>
      <c r="X1618" s="9" t="str">
        <f t="shared" ca="1" si="214"/>
        <v>Below 45 Days</v>
      </c>
      <c r="Y1618" s="9" t="str">
        <f t="shared" ca="1" si="208"/>
        <v/>
      </c>
      <c r="Z1618" s="9" t="str">
        <f t="shared" ca="1" si="209"/>
        <v/>
      </c>
      <c r="AA1618" s="9"/>
      <c r="AB1618" s="123" t="str">
        <f t="shared" si="212"/>
        <v>Srikakulam II Town,'138/2026'</v>
      </c>
      <c r="AC1618" s="97" t="str">
        <f t="shared" ca="1" si="210"/>
        <v>Below 45 Days</v>
      </c>
    </row>
    <row r="1619" spans="1:29" ht="25.5" customHeight="1" x14ac:dyDescent="0.25">
      <c r="A1619" s="96">
        <v>1618</v>
      </c>
      <c r="B1619" s="123" t="s">
        <v>28</v>
      </c>
      <c r="C1619" s="9" t="s">
        <v>3691</v>
      </c>
      <c r="D1619" s="63" t="s">
        <v>1027</v>
      </c>
      <c r="E1619" s="137">
        <v>46285</v>
      </c>
      <c r="F1619" s="63" t="str">
        <f t="shared" si="207"/>
        <v>Sep</v>
      </c>
      <c r="G1619" s="63">
        <f t="shared" si="211"/>
        <v>2026</v>
      </c>
      <c r="H1619" s="63" t="s">
        <v>48</v>
      </c>
      <c r="I1619" s="9" t="str">
        <f>_xlfn.XLOOKUP(H1619,[1]Heads!A:A,[1]Heads!B:B)</f>
        <v>Property Offences</v>
      </c>
      <c r="J1619" s="9" t="str">
        <f>_xlfn.XLOOKUP(I1619,[1]Heads!B:B,[1]Heads!C:C)</f>
        <v>IPC</v>
      </c>
      <c r="K1619" s="75"/>
      <c r="L1619" s="9"/>
      <c r="M1619" s="75"/>
      <c r="N1619" s="96" t="s">
        <v>3196</v>
      </c>
      <c r="O1619" s="9"/>
      <c r="P1619" s="75"/>
      <c r="Q1619" s="9"/>
      <c r="R1619" s="75" t="s">
        <v>2553</v>
      </c>
      <c r="S1619" s="104" t="s">
        <v>141</v>
      </c>
      <c r="T1619" s="98"/>
      <c r="U1619" s="9" t="s">
        <v>6777</v>
      </c>
      <c r="V1619" s="9" t="s">
        <v>34</v>
      </c>
      <c r="W1619" s="9">
        <f t="shared" ca="1" si="213"/>
        <v>26</v>
      </c>
      <c r="X1619" s="9" t="str">
        <f t="shared" ca="1" si="214"/>
        <v>Below 45 Days</v>
      </c>
      <c r="Y1619" s="9" t="str">
        <f t="shared" ca="1" si="208"/>
        <v/>
      </c>
      <c r="Z1619" s="9" t="str">
        <f t="shared" ca="1" si="209"/>
        <v/>
      </c>
      <c r="AA1619" s="9"/>
      <c r="AB1619" s="123" t="str">
        <f t="shared" si="212"/>
        <v>Srikakulam II Town,'139/2026'</v>
      </c>
      <c r="AC1619" s="97" t="str">
        <f t="shared" ca="1" si="210"/>
        <v>Below 45 Days</v>
      </c>
    </row>
    <row r="1620" spans="1:29" ht="25.5" customHeight="1" x14ac:dyDescent="0.25">
      <c r="A1620" s="96">
        <v>1619</v>
      </c>
      <c r="B1620" s="123" t="s">
        <v>65</v>
      </c>
      <c r="C1620" s="9" t="s">
        <v>3535</v>
      </c>
      <c r="D1620" s="63" t="s">
        <v>845</v>
      </c>
      <c r="E1620" s="137">
        <v>46286</v>
      </c>
      <c r="F1620" s="63" t="str">
        <f t="shared" ref="F1620:F1668" si="215">TEXT(E1620,"mmm")</f>
        <v>Sep</v>
      </c>
      <c r="G1620" s="63">
        <f t="shared" si="211"/>
        <v>2026</v>
      </c>
      <c r="H1620" s="63" t="s">
        <v>116</v>
      </c>
      <c r="I1620" s="9" t="str">
        <f>_xlfn.XLOOKUP(H1620,[1]Heads!A:A,[1]Heads!B:B)</f>
        <v>NDPS</v>
      </c>
      <c r="J1620" s="9" t="str">
        <f>_xlfn.XLOOKUP(I1620,[1]Heads!B:B,[1]Heads!C:C)</f>
        <v>NDPS</v>
      </c>
      <c r="K1620" s="75"/>
      <c r="L1620" s="9"/>
      <c r="M1620" s="75"/>
      <c r="N1620" s="96" t="s">
        <v>3196</v>
      </c>
      <c r="O1620" s="9"/>
      <c r="P1620" s="75"/>
      <c r="Q1620" s="9"/>
      <c r="R1620" s="75" t="s">
        <v>2553</v>
      </c>
      <c r="S1620" s="104" t="s">
        <v>50</v>
      </c>
      <c r="T1620" s="98"/>
      <c r="U1620" s="9" t="s">
        <v>6783</v>
      </c>
      <c r="V1620" s="9" t="s">
        <v>34</v>
      </c>
      <c r="W1620" s="9">
        <f t="shared" ca="1" si="213"/>
        <v>25</v>
      </c>
      <c r="X1620" s="9" t="str">
        <f t="shared" ca="1" si="214"/>
        <v>Below 45 Days</v>
      </c>
      <c r="Y1620" s="9" t="str">
        <f t="shared" ca="1" si="208"/>
        <v/>
      </c>
      <c r="Z1620" s="9" t="str">
        <f t="shared" ca="1" si="209"/>
        <v/>
      </c>
      <c r="AA1620" s="9"/>
      <c r="AB1620" s="123" t="str">
        <f t="shared" si="212"/>
        <v>Itchapuram Town,'126/2026'</v>
      </c>
      <c r="AC1620" s="97" t="str">
        <f t="shared" ca="1" si="210"/>
        <v>Below 45 Days</v>
      </c>
    </row>
    <row r="1621" spans="1:29" ht="25.5" customHeight="1" x14ac:dyDescent="0.25">
      <c r="A1621" s="96">
        <v>1620</v>
      </c>
      <c r="B1621" s="123" t="s">
        <v>28</v>
      </c>
      <c r="C1621" s="9" t="s">
        <v>3692</v>
      </c>
      <c r="D1621" s="63" t="s">
        <v>1027</v>
      </c>
      <c r="E1621" s="137">
        <v>46286</v>
      </c>
      <c r="F1621" s="63" t="str">
        <f t="shared" si="215"/>
        <v>Sep</v>
      </c>
      <c r="G1621" s="63">
        <f t="shared" si="211"/>
        <v>2026</v>
      </c>
      <c r="H1621" s="63" t="s">
        <v>48</v>
      </c>
      <c r="I1621" s="9" t="str">
        <f>_xlfn.XLOOKUP(H1621,[1]Heads!A:A,[1]Heads!B:B)</f>
        <v>Property Offences</v>
      </c>
      <c r="J1621" s="9" t="str">
        <f>_xlfn.XLOOKUP(I1621,[1]Heads!B:B,[1]Heads!C:C)</f>
        <v>IPC</v>
      </c>
      <c r="K1621" s="75"/>
      <c r="L1621" s="9"/>
      <c r="M1621" s="75"/>
      <c r="N1621" s="96" t="s">
        <v>3196</v>
      </c>
      <c r="O1621" s="9"/>
      <c r="P1621" s="75"/>
      <c r="Q1621" s="9"/>
      <c r="R1621" s="75" t="s">
        <v>2553</v>
      </c>
      <c r="S1621" s="104" t="s">
        <v>141</v>
      </c>
      <c r="T1621" s="98"/>
      <c r="U1621" s="9" t="s">
        <v>6784</v>
      </c>
      <c r="V1621" s="9" t="s">
        <v>34</v>
      </c>
      <c r="W1621" s="9">
        <f t="shared" ca="1" si="213"/>
        <v>25</v>
      </c>
      <c r="X1621" s="9" t="str">
        <f t="shared" ca="1" si="214"/>
        <v>Below 45 Days</v>
      </c>
      <c r="Y1621" s="9" t="str">
        <f t="shared" ca="1" si="208"/>
        <v/>
      </c>
      <c r="Z1621" s="9" t="str">
        <f t="shared" ca="1" si="209"/>
        <v/>
      </c>
      <c r="AA1621" s="9"/>
      <c r="AB1621" s="123" t="str">
        <f t="shared" si="212"/>
        <v>Srikakulam II Town,'140/2026'</v>
      </c>
      <c r="AC1621" s="97" t="str">
        <f t="shared" ca="1" si="210"/>
        <v>Below 45 Days</v>
      </c>
    </row>
    <row r="1622" spans="1:29" ht="25.5" customHeight="1" x14ac:dyDescent="0.25">
      <c r="A1622" s="96">
        <v>1621</v>
      </c>
      <c r="B1622" s="123" t="s">
        <v>125</v>
      </c>
      <c r="C1622" s="9" t="s">
        <v>3405</v>
      </c>
      <c r="D1622" s="63" t="s">
        <v>6785</v>
      </c>
      <c r="E1622" s="137">
        <v>46286</v>
      </c>
      <c r="F1622" s="63" t="str">
        <f t="shared" si="215"/>
        <v>Sep</v>
      </c>
      <c r="G1622" s="63">
        <f t="shared" si="211"/>
        <v>2026</v>
      </c>
      <c r="H1622" s="63" t="s">
        <v>80</v>
      </c>
      <c r="I1622" s="9" t="str">
        <f>_xlfn.XLOOKUP(H1622,[1]Heads!A:A,[1]Heads!B:B)</f>
        <v>Crime  Against Women</v>
      </c>
      <c r="J1622" s="9" t="str">
        <f>_xlfn.XLOOKUP(I1622,[1]Heads!B:B,[1]Heads!C:C)</f>
        <v>IPC</v>
      </c>
      <c r="K1622" s="75"/>
      <c r="L1622" s="9"/>
      <c r="M1622" s="75"/>
      <c r="N1622" s="96" t="s">
        <v>3196</v>
      </c>
      <c r="O1622" s="9"/>
      <c r="P1622" s="75"/>
      <c r="Q1622" s="9"/>
      <c r="R1622" s="75" t="s">
        <v>2553</v>
      </c>
      <c r="S1622" s="104" t="s">
        <v>141</v>
      </c>
      <c r="T1622" s="98"/>
      <c r="U1622" s="9" t="s">
        <v>6786</v>
      </c>
      <c r="V1622" s="9" t="s">
        <v>34</v>
      </c>
      <c r="W1622" s="9">
        <f t="shared" ca="1" si="213"/>
        <v>25</v>
      </c>
      <c r="X1622" s="9" t="str">
        <f t="shared" ca="1" si="214"/>
        <v>Below 45 Days</v>
      </c>
      <c r="Y1622" s="9" t="str">
        <f t="shared" ca="1" si="208"/>
        <v/>
      </c>
      <c r="Z1622" s="9" t="str">
        <f t="shared" ca="1" si="209"/>
        <v/>
      </c>
      <c r="AA1622" s="9"/>
      <c r="AB1622" s="123" t="str">
        <f t="shared" si="212"/>
        <v>Mahila UPS, Srikakulam,'115/2026'</v>
      </c>
      <c r="AC1622" s="97" t="str">
        <f t="shared" ca="1" si="210"/>
        <v>Below 45 Days</v>
      </c>
    </row>
    <row r="1623" spans="1:29" ht="25.5" customHeight="1" x14ac:dyDescent="0.25">
      <c r="A1623" s="96">
        <v>1622</v>
      </c>
      <c r="B1623" s="123" t="s">
        <v>64</v>
      </c>
      <c r="C1623" s="9" t="s">
        <v>3562</v>
      </c>
      <c r="D1623" s="63" t="s">
        <v>264</v>
      </c>
      <c r="E1623" s="137">
        <v>46286</v>
      </c>
      <c r="F1623" s="63" t="str">
        <f t="shared" si="215"/>
        <v>Sep</v>
      </c>
      <c r="G1623" s="63">
        <f t="shared" si="211"/>
        <v>2026</v>
      </c>
      <c r="H1623" s="63" t="s">
        <v>59</v>
      </c>
      <c r="I1623" s="9" t="str">
        <f>_xlfn.XLOOKUP(H1623,[1]Heads!A:A,[1]Heads!B:B)</f>
        <v>Missing Cases</v>
      </c>
      <c r="J1623" s="9" t="str">
        <f>_xlfn.XLOOKUP(I1623,[1]Heads!B:B,[1]Heads!C:C)</f>
        <v>Missing</v>
      </c>
      <c r="K1623" s="75"/>
      <c r="L1623" s="9"/>
      <c r="M1623" s="75"/>
      <c r="N1623" s="96" t="s">
        <v>3196</v>
      </c>
      <c r="O1623" s="9"/>
      <c r="P1623" s="75"/>
      <c r="Q1623" s="9"/>
      <c r="R1623" s="75" t="s">
        <v>2553</v>
      </c>
      <c r="S1623" s="104" t="s">
        <v>142</v>
      </c>
      <c r="T1623" s="98"/>
      <c r="U1623" s="9" t="s">
        <v>6788</v>
      </c>
      <c r="V1623" s="9" t="s">
        <v>34</v>
      </c>
      <c r="W1623" s="9">
        <f t="shared" ca="1" si="213"/>
        <v>25</v>
      </c>
      <c r="X1623" s="9" t="str">
        <f t="shared" ca="1" si="214"/>
        <v>Below 45 Days</v>
      </c>
      <c r="Y1623" s="9" t="str">
        <f t="shared" ca="1" si="208"/>
        <v/>
      </c>
      <c r="Z1623" s="9" t="str">
        <f t="shared" ca="1" si="209"/>
        <v/>
      </c>
      <c r="AA1623" s="9"/>
      <c r="AB1623" s="123" t="str">
        <f t="shared" si="212"/>
        <v>Ponduru,'131/2026'</v>
      </c>
      <c r="AC1623" s="97" t="str">
        <f t="shared" ca="1" si="210"/>
        <v>Below 45 Days</v>
      </c>
    </row>
    <row r="1624" spans="1:29" ht="25.5" customHeight="1" x14ac:dyDescent="0.25">
      <c r="A1624" s="96">
        <v>1623</v>
      </c>
      <c r="B1624" s="123" t="s">
        <v>74</v>
      </c>
      <c r="C1624" s="9" t="s">
        <v>5613</v>
      </c>
      <c r="D1624" s="63" t="s">
        <v>6790</v>
      </c>
      <c r="E1624" s="137">
        <v>46286</v>
      </c>
      <c r="F1624" s="63" t="str">
        <f t="shared" si="215"/>
        <v>Sep</v>
      </c>
      <c r="G1624" s="63">
        <f t="shared" si="211"/>
        <v>2026</v>
      </c>
      <c r="H1624" s="63" t="s">
        <v>71</v>
      </c>
      <c r="I1624" s="9" t="str">
        <f>_xlfn.XLOOKUP(H1624,[1]Heads!A:A,[1]Heads!B:B)</f>
        <v>Road Accidents</v>
      </c>
      <c r="J1624" s="9" t="str">
        <f>_xlfn.XLOOKUP(I1624,[1]Heads!B:B,[1]Heads!C:C)</f>
        <v>IPC</v>
      </c>
      <c r="K1624" s="75"/>
      <c r="L1624" s="9"/>
      <c r="M1624" s="75"/>
      <c r="N1624" s="96" t="s">
        <v>3196</v>
      </c>
      <c r="O1624" s="9"/>
      <c r="P1624" s="75"/>
      <c r="Q1624" s="9"/>
      <c r="R1624" s="75" t="s">
        <v>2553</v>
      </c>
      <c r="S1624" s="104" t="s">
        <v>169</v>
      </c>
      <c r="T1624" s="98"/>
      <c r="U1624" s="9" t="s">
        <v>6791</v>
      </c>
      <c r="V1624" s="9" t="s">
        <v>34</v>
      </c>
      <c r="W1624" s="9">
        <f t="shared" ca="1" si="213"/>
        <v>25</v>
      </c>
      <c r="X1624" s="9" t="str">
        <f t="shared" ca="1" si="214"/>
        <v>Below 45 Days</v>
      </c>
      <c r="Y1624" s="9" t="str">
        <f t="shared" ca="1" si="208"/>
        <v/>
      </c>
      <c r="Z1624" s="9" t="str">
        <f t="shared" ca="1" si="209"/>
        <v/>
      </c>
      <c r="AA1624" s="9"/>
      <c r="AB1624" s="123" t="str">
        <f t="shared" si="212"/>
        <v>Srikakulam Rural,'193/2026'</v>
      </c>
      <c r="AC1624" s="97" t="str">
        <f t="shared" ca="1" si="210"/>
        <v>Below 45 Days</v>
      </c>
    </row>
    <row r="1625" spans="1:29" ht="25.5" customHeight="1" x14ac:dyDescent="0.25">
      <c r="A1625" s="96">
        <v>1624</v>
      </c>
      <c r="B1625" s="123" t="s">
        <v>51</v>
      </c>
      <c r="C1625" s="9" t="s">
        <v>5420</v>
      </c>
      <c r="D1625" s="63" t="s">
        <v>227</v>
      </c>
      <c r="E1625" s="137">
        <v>46286</v>
      </c>
      <c r="F1625" s="63" t="str">
        <f t="shared" si="215"/>
        <v>Sep</v>
      </c>
      <c r="G1625" s="63">
        <f t="shared" si="211"/>
        <v>2026</v>
      </c>
      <c r="H1625" s="63" t="s">
        <v>59</v>
      </c>
      <c r="I1625" s="9" t="str">
        <f>_xlfn.XLOOKUP(H1625,[1]Heads!A:A,[1]Heads!B:B)</f>
        <v>Missing Cases</v>
      </c>
      <c r="J1625" s="9" t="str">
        <f>_xlfn.XLOOKUP(I1625,[1]Heads!B:B,[1]Heads!C:C)</f>
        <v>Missing</v>
      </c>
      <c r="K1625" s="75"/>
      <c r="L1625" s="9"/>
      <c r="M1625" s="75"/>
      <c r="N1625" s="96" t="s">
        <v>3196</v>
      </c>
      <c r="O1625" s="9"/>
      <c r="P1625" s="75"/>
      <c r="Q1625" s="9"/>
      <c r="R1625" s="75" t="s">
        <v>2553</v>
      </c>
      <c r="S1625" s="104" t="s">
        <v>142</v>
      </c>
      <c r="T1625" s="98"/>
      <c r="U1625" s="9" t="s">
        <v>6792</v>
      </c>
      <c r="V1625" s="9" t="s">
        <v>34</v>
      </c>
      <c r="W1625" s="9">
        <f t="shared" ca="1" si="213"/>
        <v>25</v>
      </c>
      <c r="X1625" s="9" t="str">
        <f t="shared" ca="1" si="214"/>
        <v>Below 45 Days</v>
      </c>
      <c r="Y1625" s="9" t="str">
        <f t="shared" ca="1" si="208"/>
        <v/>
      </c>
      <c r="Z1625" s="9" t="str">
        <f t="shared" ca="1" si="209"/>
        <v/>
      </c>
      <c r="AA1625" s="9"/>
      <c r="AB1625" s="123" t="str">
        <f t="shared" si="212"/>
        <v>Tekkali PS,'166/2026'</v>
      </c>
      <c r="AC1625" s="97" t="str">
        <f t="shared" ca="1" si="210"/>
        <v>Below 45 Days</v>
      </c>
    </row>
    <row r="1626" spans="1:29" ht="25.5" customHeight="1" x14ac:dyDescent="0.25">
      <c r="A1626" s="96">
        <v>1625</v>
      </c>
      <c r="B1626" s="123" t="s">
        <v>95</v>
      </c>
      <c r="C1626" s="9" t="s">
        <v>3099</v>
      </c>
      <c r="D1626" s="63" t="s">
        <v>1315</v>
      </c>
      <c r="E1626" s="137">
        <v>46286</v>
      </c>
      <c r="F1626" s="63" t="str">
        <f t="shared" si="215"/>
        <v>Sep</v>
      </c>
      <c r="G1626" s="63">
        <f t="shared" si="211"/>
        <v>2026</v>
      </c>
      <c r="H1626" s="63" t="s">
        <v>70</v>
      </c>
      <c r="I1626" s="9" t="str">
        <f>_xlfn.XLOOKUP(H1626,[1]Heads!A:A,[1]Heads!B:B)</f>
        <v>174 CrPC</v>
      </c>
      <c r="J1626" s="9" t="str">
        <f>_xlfn.XLOOKUP(I1626,[1]Heads!B:B,[1]Heads!C:C)</f>
        <v>174 CrPC</v>
      </c>
      <c r="K1626" s="75"/>
      <c r="L1626" s="9"/>
      <c r="M1626" s="75"/>
      <c r="N1626" s="96" t="s">
        <v>3196</v>
      </c>
      <c r="O1626" s="9"/>
      <c r="P1626" s="75"/>
      <c r="Q1626" s="9"/>
      <c r="R1626" s="75" t="s">
        <v>2553</v>
      </c>
      <c r="S1626" s="104" t="s">
        <v>173</v>
      </c>
      <c r="T1626" s="98">
        <v>46290</v>
      </c>
      <c r="U1626" s="9" t="s">
        <v>6793</v>
      </c>
      <c r="V1626" s="9" t="s">
        <v>34</v>
      </c>
      <c r="W1626" s="9">
        <f t="shared" ca="1" si="213"/>
        <v>25</v>
      </c>
      <c r="X1626" s="9" t="str">
        <f t="shared" ca="1" si="214"/>
        <v>Below 45 Days</v>
      </c>
      <c r="Y1626" s="9">
        <f t="shared" ref="Y1626:Y1674" ca="1" si="216">IF(T1626&lt;&gt;"",DATEDIF(T1626,TODAY(),"D"),"")</f>
        <v>21</v>
      </c>
      <c r="Z1626" s="9" t="str">
        <f t="shared" ref="Z1626:Z1674" ca="1" si="217">IF(Y1626&lt;&gt;"",IF(Y1626&gt;365,"Above 1 Year",IF(AND(Y1626&lt;=365,Y1626&gt;180),"Above 6 Months",IF(AND(Y1626&lt;=180,Y1626&gt;90),"Above 3 Months",IF(AND(Y1626&lt;=90,Y1626&gt;60),"Above 60 Days",IF(AND(Y1626&lt;=60,Y1626&gt;45),"45 to 60 Days","Below 45 Days"))))),"")</f>
        <v>Below 45 Days</v>
      </c>
      <c r="AA1626" s="9"/>
      <c r="AB1626" s="123" t="str">
        <f t="shared" si="212"/>
        <v>Santhabommali,'78/2026'</v>
      </c>
      <c r="AC1626" s="97" t="str">
        <f t="shared" ca="1" si="210"/>
        <v>Below 45 Days</v>
      </c>
    </row>
    <row r="1627" spans="1:29" ht="25.5" customHeight="1" x14ac:dyDescent="0.25">
      <c r="A1627" s="96">
        <v>1626</v>
      </c>
      <c r="B1627" s="123" t="s">
        <v>28</v>
      </c>
      <c r="C1627" s="9" t="s">
        <v>3728</v>
      </c>
      <c r="D1627" s="63" t="s">
        <v>6794</v>
      </c>
      <c r="E1627" s="137">
        <v>46286</v>
      </c>
      <c r="F1627" s="63" t="str">
        <f t="shared" si="215"/>
        <v>Sep</v>
      </c>
      <c r="G1627" s="63">
        <f t="shared" si="211"/>
        <v>2026</v>
      </c>
      <c r="H1627" s="63" t="s">
        <v>39</v>
      </c>
      <c r="I1627" s="9" t="str">
        <f>_xlfn.XLOOKUP(H1627,[1]Heads!A:A,[1]Heads!B:B)</f>
        <v>Other IPC</v>
      </c>
      <c r="J1627" s="9" t="str">
        <f>_xlfn.XLOOKUP(I1627,[1]Heads!B:B,[1]Heads!C:C)</f>
        <v>IPC</v>
      </c>
      <c r="K1627" s="75"/>
      <c r="L1627" s="9"/>
      <c r="M1627" s="75"/>
      <c r="N1627" s="96" t="s">
        <v>3196</v>
      </c>
      <c r="O1627" s="9"/>
      <c r="P1627" s="75"/>
      <c r="Q1627" s="9"/>
      <c r="R1627" s="75" t="s">
        <v>2553</v>
      </c>
      <c r="S1627" s="104" t="s">
        <v>141</v>
      </c>
      <c r="T1627" s="98"/>
      <c r="U1627" s="9" t="s">
        <v>6795</v>
      </c>
      <c r="V1627" s="9" t="s">
        <v>34</v>
      </c>
      <c r="W1627" s="9">
        <f t="shared" ca="1" si="213"/>
        <v>25</v>
      </c>
      <c r="X1627" s="9" t="str">
        <f t="shared" ca="1" si="214"/>
        <v>Below 45 Days</v>
      </c>
      <c r="Y1627" s="9" t="str">
        <f t="shared" ca="1" si="216"/>
        <v/>
      </c>
      <c r="Z1627" s="9" t="str">
        <f t="shared" ca="1" si="217"/>
        <v/>
      </c>
      <c r="AA1627" s="9"/>
      <c r="AB1627" s="123" t="str">
        <f t="shared" si="212"/>
        <v>Srikakulam II Town,'142/2026'</v>
      </c>
      <c r="AC1627" s="97" t="str">
        <f t="shared" ref="AC1627:AC1675" ca="1" si="218">IF(S1627="SC/PRC/CC No. Awaited","",X1627)</f>
        <v>Below 45 Days</v>
      </c>
    </row>
    <row r="1628" spans="1:29" ht="25.5" customHeight="1" x14ac:dyDescent="0.25">
      <c r="A1628" s="96">
        <v>1627</v>
      </c>
      <c r="B1628" s="123" t="s">
        <v>105</v>
      </c>
      <c r="C1628" s="9" t="s">
        <v>3535</v>
      </c>
      <c r="D1628" s="63" t="s">
        <v>6797</v>
      </c>
      <c r="E1628" s="137">
        <v>46286</v>
      </c>
      <c r="F1628" s="63" t="str">
        <f t="shared" si="215"/>
        <v>Sep</v>
      </c>
      <c r="G1628" s="63">
        <f t="shared" si="211"/>
        <v>2026</v>
      </c>
      <c r="H1628" s="63" t="s">
        <v>93</v>
      </c>
      <c r="I1628" s="9" t="str">
        <f>_xlfn.XLOOKUP(H1628,[1]Heads!A:A,[1]Heads!B:B)</f>
        <v>POCSO Cases</v>
      </c>
      <c r="J1628" s="9" t="str">
        <f>_xlfn.XLOOKUP(I1628,[1]Heads!B:B,[1]Heads!C:C)</f>
        <v>IPC</v>
      </c>
      <c r="K1628" s="75"/>
      <c r="L1628" s="9"/>
      <c r="M1628" s="75"/>
      <c r="N1628" s="96" t="s">
        <v>3196</v>
      </c>
      <c r="O1628" s="9"/>
      <c r="P1628" s="75"/>
      <c r="Q1628" s="9"/>
      <c r="R1628" s="75" t="s">
        <v>2553</v>
      </c>
      <c r="S1628" s="104" t="s">
        <v>173</v>
      </c>
      <c r="T1628" s="98">
        <v>46290</v>
      </c>
      <c r="U1628" s="9" t="s">
        <v>6798</v>
      </c>
      <c r="V1628" s="9" t="s">
        <v>34</v>
      </c>
      <c r="W1628" s="9">
        <f t="shared" ca="1" si="213"/>
        <v>25</v>
      </c>
      <c r="X1628" s="9" t="str">
        <f t="shared" ca="1" si="214"/>
        <v>Below 45 Days</v>
      </c>
      <c r="Y1628" s="9">
        <f t="shared" ca="1" si="216"/>
        <v>21</v>
      </c>
      <c r="Z1628" s="9" t="str">
        <f t="shared" ca="1" si="217"/>
        <v>Below 45 Days</v>
      </c>
      <c r="AA1628" s="9"/>
      <c r="AB1628" s="123" t="str">
        <f t="shared" si="212"/>
        <v>Pathapatnam,'126/2026'</v>
      </c>
      <c r="AC1628" s="97" t="str">
        <f t="shared" ca="1" si="218"/>
        <v>Below 45 Days</v>
      </c>
    </row>
    <row r="1629" spans="1:29" ht="25.5" customHeight="1" x14ac:dyDescent="0.25">
      <c r="A1629" s="96">
        <v>1628</v>
      </c>
      <c r="B1629" s="123" t="s">
        <v>106</v>
      </c>
      <c r="C1629" s="9" t="s">
        <v>3080</v>
      </c>
      <c r="D1629" s="63" t="s">
        <v>6801</v>
      </c>
      <c r="E1629" s="137">
        <v>46286</v>
      </c>
      <c r="F1629" s="63" t="str">
        <f t="shared" si="215"/>
        <v>Sep</v>
      </c>
      <c r="G1629" s="63">
        <f t="shared" si="211"/>
        <v>2026</v>
      </c>
      <c r="H1629" s="63" t="s">
        <v>91</v>
      </c>
      <c r="I1629" s="9" t="str">
        <f>_xlfn.XLOOKUP(H1629,[1]Heads!A:A,[1]Heads!B:B)</f>
        <v>Bodily Offiences</v>
      </c>
      <c r="J1629" s="9" t="str">
        <f>_xlfn.XLOOKUP(I1629,[1]Heads!B:B,[1]Heads!C:C)</f>
        <v>IPC</v>
      </c>
      <c r="K1629" s="75"/>
      <c r="L1629" s="9"/>
      <c r="M1629" s="75"/>
      <c r="N1629" s="96" t="s">
        <v>3196</v>
      </c>
      <c r="O1629" s="9"/>
      <c r="P1629" s="75"/>
      <c r="Q1629" s="9"/>
      <c r="R1629" s="75" t="s">
        <v>2553</v>
      </c>
      <c r="S1629" s="104" t="s">
        <v>141</v>
      </c>
      <c r="T1629" s="98"/>
      <c r="U1629" s="9" t="s">
        <v>6802</v>
      </c>
      <c r="V1629" s="9" t="s">
        <v>34</v>
      </c>
      <c r="W1629" s="9">
        <f t="shared" ca="1" si="213"/>
        <v>25</v>
      </c>
      <c r="X1629" s="9" t="str">
        <f t="shared" ca="1" si="214"/>
        <v>Below 45 Days</v>
      </c>
      <c r="Y1629" s="9" t="str">
        <f t="shared" ca="1" si="216"/>
        <v/>
      </c>
      <c r="Z1629" s="9" t="str">
        <f t="shared" ca="1" si="217"/>
        <v/>
      </c>
      <c r="AA1629" s="9"/>
      <c r="AB1629" s="123" t="str">
        <f t="shared" si="212"/>
        <v>Sompeta,'61/2026'</v>
      </c>
      <c r="AC1629" s="97" t="str">
        <f t="shared" ca="1" si="218"/>
        <v>Below 45 Days</v>
      </c>
    </row>
    <row r="1630" spans="1:29" ht="25.5" customHeight="1" x14ac:dyDescent="0.25">
      <c r="A1630" s="96">
        <v>1629</v>
      </c>
      <c r="B1630" s="123" t="s">
        <v>28</v>
      </c>
      <c r="C1630" s="9" t="s">
        <v>3724</v>
      </c>
      <c r="D1630" s="63" t="s">
        <v>1027</v>
      </c>
      <c r="E1630" s="137">
        <v>46286</v>
      </c>
      <c r="F1630" s="63" t="str">
        <f t="shared" si="215"/>
        <v>Sep</v>
      </c>
      <c r="G1630" s="63">
        <f t="shared" si="211"/>
        <v>2026</v>
      </c>
      <c r="H1630" s="63" t="s">
        <v>48</v>
      </c>
      <c r="I1630" s="9" t="str">
        <f>_xlfn.XLOOKUP(H1630,[1]Heads!A:A,[1]Heads!B:B)</f>
        <v>Property Offences</v>
      </c>
      <c r="J1630" s="9" t="str">
        <f>_xlfn.XLOOKUP(I1630,[1]Heads!B:B,[1]Heads!C:C)</f>
        <v>IPC</v>
      </c>
      <c r="K1630" s="75"/>
      <c r="L1630" s="9"/>
      <c r="M1630" s="75"/>
      <c r="N1630" s="96" t="s">
        <v>3196</v>
      </c>
      <c r="O1630" s="9"/>
      <c r="P1630" s="75"/>
      <c r="Q1630" s="9"/>
      <c r="R1630" s="75" t="s">
        <v>2553</v>
      </c>
      <c r="S1630" s="104" t="s">
        <v>141</v>
      </c>
      <c r="T1630" s="98"/>
      <c r="U1630" s="9" t="s">
        <v>6803</v>
      </c>
      <c r="V1630" s="9" t="s">
        <v>34</v>
      </c>
      <c r="W1630" s="9">
        <f t="shared" ca="1" si="213"/>
        <v>25</v>
      </c>
      <c r="X1630" s="9" t="str">
        <f t="shared" ca="1" si="214"/>
        <v>Below 45 Days</v>
      </c>
      <c r="Y1630" s="9" t="str">
        <f t="shared" ca="1" si="216"/>
        <v/>
      </c>
      <c r="Z1630" s="9" t="str">
        <f t="shared" ca="1" si="217"/>
        <v/>
      </c>
      <c r="AA1630" s="9"/>
      <c r="AB1630" s="123" t="str">
        <f t="shared" si="212"/>
        <v>Srikakulam II Town,'141/2026'</v>
      </c>
      <c r="AC1630" s="97" t="str">
        <f t="shared" ca="1" si="218"/>
        <v>Below 45 Days</v>
      </c>
    </row>
    <row r="1631" spans="1:29" ht="25.5" customHeight="1" x14ac:dyDescent="0.25">
      <c r="A1631" s="96">
        <v>1630</v>
      </c>
      <c r="B1631" s="123" t="s">
        <v>98</v>
      </c>
      <c r="C1631" s="9" t="s">
        <v>3386</v>
      </c>
      <c r="D1631" s="63" t="s">
        <v>1315</v>
      </c>
      <c r="E1631" s="137">
        <v>46286</v>
      </c>
      <c r="F1631" s="63" t="str">
        <f t="shared" si="215"/>
        <v>Sep</v>
      </c>
      <c r="G1631" s="63">
        <f t="shared" si="211"/>
        <v>2026</v>
      </c>
      <c r="H1631" s="63" t="s">
        <v>70</v>
      </c>
      <c r="I1631" s="9" t="str">
        <f>_xlfn.XLOOKUP(H1631,[1]Heads!A:A,[1]Heads!B:B)</f>
        <v>174 CrPC</v>
      </c>
      <c r="J1631" s="9" t="str">
        <f>_xlfn.XLOOKUP(I1631,[1]Heads!B:B,[1]Heads!C:C)</f>
        <v>174 CrPC</v>
      </c>
      <c r="K1631" s="75"/>
      <c r="L1631" s="9"/>
      <c r="M1631" s="75"/>
      <c r="N1631" s="96" t="s">
        <v>3196</v>
      </c>
      <c r="O1631" s="9"/>
      <c r="P1631" s="75"/>
      <c r="Q1631" s="9"/>
      <c r="R1631" s="75" t="s">
        <v>2553</v>
      </c>
      <c r="S1631" s="104" t="s">
        <v>173</v>
      </c>
      <c r="T1631" s="98">
        <v>46290</v>
      </c>
      <c r="U1631" s="9" t="s">
        <v>6804</v>
      </c>
      <c r="V1631" s="9" t="s">
        <v>34</v>
      </c>
      <c r="W1631" s="9">
        <f t="shared" ca="1" si="213"/>
        <v>25</v>
      </c>
      <c r="X1631" s="9" t="str">
        <f t="shared" ca="1" si="214"/>
        <v>Below 45 Days</v>
      </c>
      <c r="Y1631" s="9">
        <f t="shared" ca="1" si="216"/>
        <v>21</v>
      </c>
      <c r="Z1631" s="9" t="str">
        <f t="shared" ca="1" si="217"/>
        <v>Below 45 Days</v>
      </c>
      <c r="AA1631" s="9"/>
      <c r="AB1631" s="123" t="str">
        <f t="shared" si="212"/>
        <v>Vajrapukothuru,'114/2026'</v>
      </c>
      <c r="AC1631" s="97" t="str">
        <f t="shared" ca="1" si="218"/>
        <v>Below 45 Days</v>
      </c>
    </row>
    <row r="1632" spans="1:29" ht="25.5" customHeight="1" x14ac:dyDescent="0.25">
      <c r="A1632" s="96">
        <v>1631</v>
      </c>
      <c r="B1632" s="123" t="s">
        <v>89</v>
      </c>
      <c r="C1632" s="9" t="s">
        <v>5504</v>
      </c>
      <c r="D1632" s="63" t="s">
        <v>1637</v>
      </c>
      <c r="E1632" s="137">
        <v>46286</v>
      </c>
      <c r="F1632" s="63" t="str">
        <f t="shared" si="215"/>
        <v>Sep</v>
      </c>
      <c r="G1632" s="63">
        <f t="shared" si="211"/>
        <v>2026</v>
      </c>
      <c r="H1632" s="63" t="s">
        <v>121</v>
      </c>
      <c r="I1632" s="9" t="str">
        <f>_xlfn.XLOOKUP(H1632,[1]Heads!A:A,[1]Heads!B:B)</f>
        <v>Property Offences</v>
      </c>
      <c r="J1632" s="9" t="str">
        <f>_xlfn.XLOOKUP(I1632,[1]Heads!B:B,[1]Heads!C:C)</f>
        <v>IPC</v>
      </c>
      <c r="K1632" s="75"/>
      <c r="L1632" s="9"/>
      <c r="M1632" s="75"/>
      <c r="N1632" s="96" t="s">
        <v>3196</v>
      </c>
      <c r="O1632" s="9"/>
      <c r="P1632" s="75"/>
      <c r="Q1632" s="9"/>
      <c r="R1632" s="75" t="s">
        <v>2553</v>
      </c>
      <c r="S1632" s="104" t="s">
        <v>50</v>
      </c>
      <c r="T1632" s="98"/>
      <c r="U1632" s="9" t="s">
        <v>6805</v>
      </c>
      <c r="V1632" s="9" t="s">
        <v>34</v>
      </c>
      <c r="W1632" s="9">
        <f t="shared" ca="1" si="213"/>
        <v>25</v>
      </c>
      <c r="X1632" s="9" t="str">
        <f t="shared" ca="1" si="214"/>
        <v>Below 45 Days</v>
      </c>
      <c r="Y1632" s="9" t="str">
        <f t="shared" ca="1" si="216"/>
        <v/>
      </c>
      <c r="Z1632" s="9" t="str">
        <f t="shared" ca="1" si="217"/>
        <v/>
      </c>
      <c r="AA1632" s="9"/>
      <c r="AB1632" s="123" t="str">
        <f t="shared" si="212"/>
        <v>Kotabommali,'178/2026'</v>
      </c>
      <c r="AC1632" s="97" t="str">
        <f t="shared" ca="1" si="218"/>
        <v>Below 45 Days</v>
      </c>
    </row>
    <row r="1633" spans="1:29" ht="25.5" customHeight="1" x14ac:dyDescent="0.25">
      <c r="A1633" s="96">
        <v>1632</v>
      </c>
      <c r="B1633" s="123" t="s">
        <v>64</v>
      </c>
      <c r="C1633" s="9" t="s">
        <v>3560</v>
      </c>
      <c r="D1633" s="63" t="s">
        <v>1535</v>
      </c>
      <c r="E1633" s="137">
        <v>46286</v>
      </c>
      <c r="F1633" s="63" t="str">
        <f t="shared" si="215"/>
        <v>Sep</v>
      </c>
      <c r="G1633" s="63">
        <f t="shared" si="211"/>
        <v>2026</v>
      </c>
      <c r="H1633" s="63" t="s">
        <v>75</v>
      </c>
      <c r="I1633" s="9" t="str">
        <f>_xlfn.XLOOKUP(H1633,[1]Heads!A:A,[1]Heads!B:B)</f>
        <v>Bodily Offiences</v>
      </c>
      <c r="J1633" s="9" t="str">
        <f>_xlfn.XLOOKUP(I1633,[1]Heads!B:B,[1]Heads!C:C)</f>
        <v>IPC</v>
      </c>
      <c r="K1633" s="75"/>
      <c r="L1633" s="9"/>
      <c r="M1633" s="75"/>
      <c r="N1633" s="96" t="s">
        <v>3196</v>
      </c>
      <c r="O1633" s="9"/>
      <c r="P1633" s="75"/>
      <c r="Q1633" s="9"/>
      <c r="R1633" s="75" t="s">
        <v>2553</v>
      </c>
      <c r="S1633" s="104" t="s">
        <v>169</v>
      </c>
      <c r="T1633" s="98"/>
      <c r="U1633" s="9" t="s">
        <v>6809</v>
      </c>
      <c r="V1633" s="9" t="s">
        <v>34</v>
      </c>
      <c r="W1633" s="9">
        <f t="shared" ca="1" si="213"/>
        <v>25</v>
      </c>
      <c r="X1633" s="9" t="str">
        <f t="shared" ca="1" si="214"/>
        <v>Below 45 Days</v>
      </c>
      <c r="Y1633" s="9" t="str">
        <f t="shared" ca="1" si="216"/>
        <v/>
      </c>
      <c r="Z1633" s="9" t="str">
        <f t="shared" ca="1" si="217"/>
        <v/>
      </c>
      <c r="AA1633" s="9"/>
      <c r="AB1633" s="123" t="str">
        <f t="shared" si="212"/>
        <v>Ponduru,'130/2026'</v>
      </c>
      <c r="AC1633" s="97" t="str">
        <f t="shared" ca="1" si="218"/>
        <v>Below 45 Days</v>
      </c>
    </row>
    <row r="1634" spans="1:29" ht="25.5" customHeight="1" x14ac:dyDescent="0.25">
      <c r="A1634" s="96">
        <v>1633</v>
      </c>
      <c r="B1634" s="123" t="s">
        <v>64</v>
      </c>
      <c r="C1634" s="9" t="s">
        <v>3563</v>
      </c>
      <c r="D1634" s="63" t="s">
        <v>1315</v>
      </c>
      <c r="E1634" s="137">
        <v>46286</v>
      </c>
      <c r="F1634" s="63" t="str">
        <f t="shared" si="215"/>
        <v>Sep</v>
      </c>
      <c r="G1634" s="63">
        <f t="shared" si="211"/>
        <v>2026</v>
      </c>
      <c r="H1634" s="63" t="s">
        <v>70</v>
      </c>
      <c r="I1634" s="9" t="str">
        <f>_xlfn.XLOOKUP(H1634,[1]Heads!A:A,[1]Heads!B:B)</f>
        <v>174 CrPC</v>
      </c>
      <c r="J1634" s="9" t="str">
        <f>_xlfn.XLOOKUP(I1634,[1]Heads!B:B,[1]Heads!C:C)</f>
        <v>174 CrPC</v>
      </c>
      <c r="K1634" s="75"/>
      <c r="L1634" s="9"/>
      <c r="M1634" s="75"/>
      <c r="N1634" s="96" t="s">
        <v>3196</v>
      </c>
      <c r="O1634" s="9"/>
      <c r="P1634" s="75"/>
      <c r="Q1634" s="9"/>
      <c r="R1634" s="75" t="s">
        <v>2553</v>
      </c>
      <c r="S1634" s="104" t="s">
        <v>173</v>
      </c>
      <c r="T1634" s="98">
        <v>46290</v>
      </c>
      <c r="U1634" s="9" t="s">
        <v>6810</v>
      </c>
      <c r="V1634" s="9" t="s">
        <v>34</v>
      </c>
      <c r="W1634" s="9">
        <f t="shared" ca="1" si="213"/>
        <v>25</v>
      </c>
      <c r="X1634" s="9" t="str">
        <f t="shared" ca="1" si="214"/>
        <v>Below 45 Days</v>
      </c>
      <c r="Y1634" s="9">
        <f t="shared" ca="1" si="216"/>
        <v>21</v>
      </c>
      <c r="Z1634" s="9" t="str">
        <f t="shared" ca="1" si="217"/>
        <v>Below 45 Days</v>
      </c>
      <c r="AA1634" s="9"/>
      <c r="AB1634" s="123" t="str">
        <f t="shared" si="212"/>
        <v>Ponduru,'129/2026'</v>
      </c>
      <c r="AC1634" s="97" t="str">
        <f t="shared" ca="1" si="218"/>
        <v>Below 45 Days</v>
      </c>
    </row>
    <row r="1635" spans="1:29" ht="25.5" customHeight="1" x14ac:dyDescent="0.25">
      <c r="A1635" s="96">
        <v>1634</v>
      </c>
      <c r="B1635" s="123" t="s">
        <v>28</v>
      </c>
      <c r="C1635" s="9" t="s">
        <v>3751</v>
      </c>
      <c r="D1635" s="63" t="s">
        <v>6811</v>
      </c>
      <c r="E1635" s="137">
        <v>46286</v>
      </c>
      <c r="F1635" s="63" t="str">
        <f t="shared" si="215"/>
        <v>Sep</v>
      </c>
      <c r="G1635" s="63">
        <f t="shared" ref="G1635:G1685" si="219">YEAR(E1635)</f>
        <v>2026</v>
      </c>
      <c r="H1635" s="63" t="s">
        <v>119</v>
      </c>
      <c r="I1635" s="9" t="str">
        <f>_xlfn.XLOOKUP(H1635,[1]Heads!A:A,[1]Heads!B:B)</f>
        <v>Crime  Against Women</v>
      </c>
      <c r="J1635" s="9" t="str">
        <f>_xlfn.XLOOKUP(I1635,[1]Heads!B:B,[1]Heads!C:C)</f>
        <v>IPC</v>
      </c>
      <c r="K1635" s="75"/>
      <c r="L1635" s="9"/>
      <c r="M1635" s="75"/>
      <c r="N1635" s="96" t="s">
        <v>3196</v>
      </c>
      <c r="O1635" s="9"/>
      <c r="P1635" s="75"/>
      <c r="Q1635" s="9"/>
      <c r="R1635" s="75" t="s">
        <v>2553</v>
      </c>
      <c r="S1635" s="104" t="s">
        <v>173</v>
      </c>
      <c r="T1635" s="98">
        <v>46290</v>
      </c>
      <c r="U1635" s="9" t="s">
        <v>6812</v>
      </c>
      <c r="V1635" s="9" t="s">
        <v>34</v>
      </c>
      <c r="W1635" s="9">
        <f t="shared" ca="1" si="213"/>
        <v>25</v>
      </c>
      <c r="X1635" s="9" t="str">
        <f t="shared" ca="1" si="214"/>
        <v>Below 45 Days</v>
      </c>
      <c r="Y1635" s="9">
        <f t="shared" ca="1" si="216"/>
        <v>21</v>
      </c>
      <c r="Z1635" s="9" t="str">
        <f t="shared" ca="1" si="217"/>
        <v>Below 45 Days</v>
      </c>
      <c r="AA1635" s="9"/>
      <c r="AB1635" s="123" t="str">
        <f t="shared" si="212"/>
        <v>Srikakulam II Town,'143/2026'</v>
      </c>
      <c r="AC1635" s="97" t="str">
        <f t="shared" ca="1" si="218"/>
        <v>Below 45 Days</v>
      </c>
    </row>
    <row r="1636" spans="1:29" ht="25.5" customHeight="1" x14ac:dyDescent="0.25">
      <c r="A1636" s="96">
        <v>1635</v>
      </c>
      <c r="B1636" s="123" t="s">
        <v>118</v>
      </c>
      <c r="C1636" s="9" t="s">
        <v>3241</v>
      </c>
      <c r="D1636" s="63" t="s">
        <v>1411</v>
      </c>
      <c r="E1636" s="137">
        <v>46286</v>
      </c>
      <c r="F1636" s="63" t="str">
        <f t="shared" si="215"/>
        <v>Sep</v>
      </c>
      <c r="G1636" s="63">
        <f t="shared" si="219"/>
        <v>2026</v>
      </c>
      <c r="H1636" s="63" t="s">
        <v>75</v>
      </c>
      <c r="I1636" s="9" t="str">
        <f>_xlfn.XLOOKUP(H1636,[1]Heads!A:A,[1]Heads!B:B)</f>
        <v>Bodily Offiences</v>
      </c>
      <c r="J1636" s="9" t="str">
        <f>_xlfn.XLOOKUP(I1636,[1]Heads!B:B,[1]Heads!C:C)</f>
        <v>IPC</v>
      </c>
      <c r="K1636" s="75"/>
      <c r="L1636" s="9"/>
      <c r="M1636" s="75"/>
      <c r="N1636" s="96" t="s">
        <v>3196</v>
      </c>
      <c r="O1636" s="9"/>
      <c r="P1636" s="75"/>
      <c r="Q1636" s="9"/>
      <c r="R1636" s="75" t="s">
        <v>2553</v>
      </c>
      <c r="S1636" s="104" t="s">
        <v>169</v>
      </c>
      <c r="T1636" s="98"/>
      <c r="U1636" s="9" t="s">
        <v>6813</v>
      </c>
      <c r="V1636" s="9" t="s">
        <v>34</v>
      </c>
      <c r="W1636" s="9">
        <f t="shared" ca="1" si="213"/>
        <v>25</v>
      </c>
      <c r="X1636" s="9" t="str">
        <f t="shared" ca="1" si="214"/>
        <v>Below 45 Days</v>
      </c>
      <c r="Y1636" s="9" t="str">
        <f t="shared" ca="1" si="216"/>
        <v/>
      </c>
      <c r="Z1636" s="9" t="str">
        <f t="shared" ca="1" si="217"/>
        <v/>
      </c>
      <c r="AA1636" s="9"/>
      <c r="AB1636" s="123" t="str">
        <f t="shared" si="212"/>
        <v>Kanchili,'80/2026'</v>
      </c>
      <c r="AC1636" s="97" t="str">
        <f t="shared" ca="1" si="218"/>
        <v>Below 45 Days</v>
      </c>
    </row>
    <row r="1637" spans="1:29" ht="25.5" customHeight="1" x14ac:dyDescent="0.25">
      <c r="A1637" s="96">
        <v>1636</v>
      </c>
      <c r="B1637" s="123" t="s">
        <v>89</v>
      </c>
      <c r="C1637" s="9" t="s">
        <v>5507</v>
      </c>
      <c r="D1637" s="63" t="s">
        <v>1545</v>
      </c>
      <c r="E1637" s="137">
        <v>46286</v>
      </c>
      <c r="F1637" s="63" t="str">
        <f t="shared" si="215"/>
        <v>Sep</v>
      </c>
      <c r="G1637" s="63">
        <f t="shared" si="219"/>
        <v>2026</v>
      </c>
      <c r="H1637" s="63" t="s">
        <v>121</v>
      </c>
      <c r="I1637" s="9" t="str">
        <f>_xlfn.XLOOKUP(H1637,[1]Heads!A:A,[1]Heads!B:B)</f>
        <v>Property Offences</v>
      </c>
      <c r="J1637" s="9" t="str">
        <f>_xlfn.XLOOKUP(I1637,[1]Heads!B:B,[1]Heads!C:C)</f>
        <v>IPC</v>
      </c>
      <c r="K1637" s="75"/>
      <c r="L1637" s="9"/>
      <c r="M1637" s="75"/>
      <c r="N1637" s="96" t="s">
        <v>3196</v>
      </c>
      <c r="O1637" s="9"/>
      <c r="P1637" s="75"/>
      <c r="Q1637" s="9"/>
      <c r="R1637" s="75" t="s">
        <v>2553</v>
      </c>
      <c r="S1637" s="104" t="s">
        <v>50</v>
      </c>
      <c r="T1637" s="98"/>
      <c r="U1637" s="9" t="s">
        <v>6814</v>
      </c>
      <c r="V1637" s="9" t="s">
        <v>34</v>
      </c>
      <c r="W1637" s="9">
        <f t="shared" ca="1" si="213"/>
        <v>25</v>
      </c>
      <c r="X1637" s="9" t="str">
        <f t="shared" ca="1" si="214"/>
        <v>Below 45 Days</v>
      </c>
      <c r="Y1637" s="9" t="str">
        <f t="shared" ca="1" si="216"/>
        <v/>
      </c>
      <c r="Z1637" s="9" t="str">
        <f t="shared" ca="1" si="217"/>
        <v/>
      </c>
      <c r="AA1637" s="9"/>
      <c r="AB1637" s="123" t="str">
        <f t="shared" si="212"/>
        <v>Kotabommali,'177/2026'</v>
      </c>
      <c r="AC1637" s="97" t="str">
        <f t="shared" ca="1" si="218"/>
        <v>Below 45 Days</v>
      </c>
    </row>
    <row r="1638" spans="1:29" ht="25.5" customHeight="1" x14ac:dyDescent="0.25">
      <c r="A1638" s="96">
        <v>1637</v>
      </c>
      <c r="B1638" s="123" t="s">
        <v>65</v>
      </c>
      <c r="C1638" s="9" t="s">
        <v>3539</v>
      </c>
      <c r="D1638" s="63" t="s">
        <v>6815</v>
      </c>
      <c r="E1638" s="137">
        <v>46286</v>
      </c>
      <c r="F1638" s="63" t="str">
        <f t="shared" si="215"/>
        <v>Sep</v>
      </c>
      <c r="G1638" s="63">
        <f t="shared" si="219"/>
        <v>2026</v>
      </c>
      <c r="H1638" s="63" t="s">
        <v>130</v>
      </c>
      <c r="I1638" s="9" t="str">
        <f>_xlfn.XLOOKUP(H1638,[1]Heads!A:A,[1]Heads!B:B)</f>
        <v>Enforcement</v>
      </c>
      <c r="J1638" s="9" t="str">
        <f>_xlfn.XLOOKUP(I1638,[1]Heads!B:B,[1]Heads!C:C)</f>
        <v>Enforcement</v>
      </c>
      <c r="K1638" s="75"/>
      <c r="L1638" s="9"/>
      <c r="M1638" s="75"/>
      <c r="N1638" s="96" t="s">
        <v>3196</v>
      </c>
      <c r="O1638" s="9"/>
      <c r="P1638" s="75"/>
      <c r="Q1638" s="9"/>
      <c r="R1638" s="75" t="s">
        <v>2553</v>
      </c>
      <c r="S1638" s="104" t="s">
        <v>174</v>
      </c>
      <c r="T1638" s="98">
        <v>46304</v>
      </c>
      <c r="U1638" s="9" t="s">
        <v>6816</v>
      </c>
      <c r="V1638" s="9" t="s">
        <v>34</v>
      </c>
      <c r="W1638" s="9">
        <f t="shared" ca="1" si="213"/>
        <v>25</v>
      </c>
      <c r="X1638" s="9" t="str">
        <f t="shared" ca="1" si="214"/>
        <v>Below 45 Days</v>
      </c>
      <c r="Y1638" s="9">
        <f t="shared" ca="1" si="216"/>
        <v>7</v>
      </c>
      <c r="Z1638" s="9" t="str">
        <f t="shared" ca="1" si="217"/>
        <v>Below 45 Days</v>
      </c>
      <c r="AA1638" s="9"/>
      <c r="AB1638" s="123" t="str">
        <f t="shared" si="212"/>
        <v>Itchapuram Town,'127/2026'</v>
      </c>
      <c r="AC1638" s="97" t="str">
        <f t="shared" ca="1" si="218"/>
        <v>Below 45 Days</v>
      </c>
    </row>
    <row r="1639" spans="1:29" ht="25.5" customHeight="1" x14ac:dyDescent="0.25">
      <c r="A1639" s="96">
        <v>1638</v>
      </c>
      <c r="B1639" s="123" t="s">
        <v>95</v>
      </c>
      <c r="C1639" s="9" t="s">
        <v>3087</v>
      </c>
      <c r="D1639" s="63" t="s">
        <v>1315</v>
      </c>
      <c r="E1639" s="137">
        <v>46287</v>
      </c>
      <c r="F1639" s="63" t="str">
        <f t="shared" si="215"/>
        <v>Sep</v>
      </c>
      <c r="G1639" s="63">
        <f t="shared" si="219"/>
        <v>2026</v>
      </c>
      <c r="H1639" s="63" t="s">
        <v>70</v>
      </c>
      <c r="I1639" s="9" t="str">
        <f>_xlfn.XLOOKUP(H1639,[1]Heads!A:A,[1]Heads!B:B)</f>
        <v>174 CrPC</v>
      </c>
      <c r="J1639" s="9" t="str">
        <f>_xlfn.XLOOKUP(I1639,[1]Heads!B:B,[1]Heads!C:C)</f>
        <v>174 CrPC</v>
      </c>
      <c r="K1639" s="75"/>
      <c r="L1639" s="9"/>
      <c r="M1639" s="75"/>
      <c r="N1639" s="96" t="s">
        <v>3196</v>
      </c>
      <c r="O1639" s="9"/>
      <c r="P1639" s="75"/>
      <c r="Q1639" s="9"/>
      <c r="R1639" s="75" t="s">
        <v>2553</v>
      </c>
      <c r="S1639" s="104" t="s">
        <v>172</v>
      </c>
      <c r="T1639" s="98">
        <v>46295</v>
      </c>
      <c r="U1639" s="9" t="s">
        <v>6817</v>
      </c>
      <c r="V1639" s="9" t="s">
        <v>34</v>
      </c>
      <c r="W1639" s="9">
        <f t="shared" ca="1" si="213"/>
        <v>24</v>
      </c>
      <c r="X1639" s="9" t="str">
        <f t="shared" ca="1" si="214"/>
        <v>Below 45 Days</v>
      </c>
      <c r="Y1639" s="9">
        <f t="shared" ca="1" si="216"/>
        <v>16</v>
      </c>
      <c r="Z1639" s="9" t="str">
        <f t="shared" ca="1" si="217"/>
        <v>Below 45 Days</v>
      </c>
      <c r="AA1639" s="9"/>
      <c r="AB1639" s="123" t="str">
        <f t="shared" si="212"/>
        <v>Santhabommali,'79/2026'</v>
      </c>
      <c r="AC1639" s="97" t="str">
        <f t="shared" ca="1" si="218"/>
        <v>Below 45 Days</v>
      </c>
    </row>
    <row r="1640" spans="1:29" ht="25.5" customHeight="1" x14ac:dyDescent="0.25">
      <c r="A1640" s="96">
        <v>1639</v>
      </c>
      <c r="B1640" s="123" t="s">
        <v>47</v>
      </c>
      <c r="C1640" s="9" t="s">
        <v>3763</v>
      </c>
      <c r="D1640" s="63" t="s">
        <v>980</v>
      </c>
      <c r="E1640" s="137">
        <v>46287</v>
      </c>
      <c r="F1640" s="63" t="str">
        <f t="shared" si="215"/>
        <v>Sep</v>
      </c>
      <c r="G1640" s="63">
        <f t="shared" si="219"/>
        <v>2026</v>
      </c>
      <c r="H1640" s="63" t="s">
        <v>77</v>
      </c>
      <c r="I1640" s="9" t="str">
        <f>_xlfn.XLOOKUP(H1640,[1]Heads!A:A,[1]Heads!B:B)</f>
        <v>Road Accidents</v>
      </c>
      <c r="J1640" s="9" t="str">
        <f>_xlfn.XLOOKUP(I1640,[1]Heads!B:B,[1]Heads!C:C)</f>
        <v>IPC</v>
      </c>
      <c r="K1640" s="75"/>
      <c r="L1640" s="9"/>
      <c r="M1640" s="75"/>
      <c r="N1640" s="96" t="s">
        <v>3196</v>
      </c>
      <c r="O1640" s="9"/>
      <c r="P1640" s="75"/>
      <c r="Q1640" s="9"/>
      <c r="R1640" s="75" t="s">
        <v>2553</v>
      </c>
      <c r="S1640" s="104" t="s">
        <v>175</v>
      </c>
      <c r="T1640" s="98"/>
      <c r="U1640" s="9" t="s">
        <v>6818</v>
      </c>
      <c r="V1640" s="9" t="s">
        <v>34</v>
      </c>
      <c r="W1640" s="9">
        <f t="shared" ca="1" si="213"/>
        <v>24</v>
      </c>
      <c r="X1640" s="9" t="str">
        <f t="shared" ca="1" si="214"/>
        <v>Below 45 Days</v>
      </c>
      <c r="Y1640" s="9" t="str">
        <f t="shared" ca="1" si="216"/>
        <v/>
      </c>
      <c r="Z1640" s="9" t="str">
        <f t="shared" ca="1" si="217"/>
        <v/>
      </c>
      <c r="AA1640" s="9"/>
      <c r="AB1640" s="123" t="str">
        <f t="shared" si="212"/>
        <v>Amadalavalasa,'145/2026'</v>
      </c>
      <c r="AC1640" s="97" t="str">
        <f t="shared" ca="1" si="218"/>
        <v>Below 45 Days</v>
      </c>
    </row>
    <row r="1641" spans="1:29" ht="25.5" customHeight="1" x14ac:dyDescent="0.25">
      <c r="A1641" s="96">
        <v>1640</v>
      </c>
      <c r="B1641" s="123" t="s">
        <v>64</v>
      </c>
      <c r="C1641" s="9" t="s">
        <v>3561</v>
      </c>
      <c r="D1641" s="63" t="s">
        <v>980</v>
      </c>
      <c r="E1641" s="137">
        <v>46287</v>
      </c>
      <c r="F1641" s="63" t="str">
        <f t="shared" si="215"/>
        <v>Sep</v>
      </c>
      <c r="G1641" s="63">
        <f t="shared" si="219"/>
        <v>2026</v>
      </c>
      <c r="H1641" s="63" t="s">
        <v>77</v>
      </c>
      <c r="I1641" s="9" t="str">
        <f>_xlfn.XLOOKUP(H1641,[1]Heads!A:A,[1]Heads!B:B)</f>
        <v>Road Accidents</v>
      </c>
      <c r="J1641" s="9" t="str">
        <f>_xlfn.XLOOKUP(I1641,[1]Heads!B:B,[1]Heads!C:C)</f>
        <v>IPC</v>
      </c>
      <c r="K1641" s="75"/>
      <c r="L1641" s="9"/>
      <c r="M1641" s="75"/>
      <c r="N1641" s="96" t="s">
        <v>3196</v>
      </c>
      <c r="O1641" s="9"/>
      <c r="P1641" s="75"/>
      <c r="Q1641" s="9"/>
      <c r="R1641" s="75" t="s">
        <v>2553</v>
      </c>
      <c r="S1641" s="104" t="s">
        <v>175</v>
      </c>
      <c r="T1641" s="98"/>
      <c r="U1641" s="9" t="s">
        <v>6819</v>
      </c>
      <c r="V1641" s="9" t="s">
        <v>34</v>
      </c>
      <c r="W1641" s="9">
        <f t="shared" ca="1" si="213"/>
        <v>24</v>
      </c>
      <c r="X1641" s="9" t="str">
        <f t="shared" ca="1" si="214"/>
        <v>Below 45 Days</v>
      </c>
      <c r="Y1641" s="9" t="str">
        <f t="shared" ca="1" si="216"/>
        <v/>
      </c>
      <c r="Z1641" s="9" t="str">
        <f t="shared" ca="1" si="217"/>
        <v/>
      </c>
      <c r="AA1641" s="9"/>
      <c r="AB1641" s="123" t="str">
        <f t="shared" si="212"/>
        <v>Ponduru,'132/2026'</v>
      </c>
      <c r="AC1641" s="97" t="str">
        <f t="shared" ca="1" si="218"/>
        <v>Below 45 Days</v>
      </c>
    </row>
    <row r="1642" spans="1:29" ht="25.5" customHeight="1" x14ac:dyDescent="0.25">
      <c r="A1642" s="96">
        <v>1641</v>
      </c>
      <c r="B1642" s="123" t="s">
        <v>105</v>
      </c>
      <c r="C1642" s="9" t="s">
        <v>3539</v>
      </c>
      <c r="D1642" s="63" t="s">
        <v>1392</v>
      </c>
      <c r="E1642" s="137">
        <v>46287</v>
      </c>
      <c r="F1642" s="63" t="str">
        <f t="shared" si="215"/>
        <v>Sep</v>
      </c>
      <c r="G1642" s="63">
        <f t="shared" si="219"/>
        <v>2026</v>
      </c>
      <c r="H1642" s="63" t="s">
        <v>77</v>
      </c>
      <c r="I1642" s="9" t="str">
        <f>_xlfn.XLOOKUP(H1642,[1]Heads!A:A,[1]Heads!B:B)</f>
        <v>Road Accidents</v>
      </c>
      <c r="J1642" s="9" t="str">
        <f>_xlfn.XLOOKUP(I1642,[1]Heads!B:B,[1]Heads!C:C)</f>
        <v>IPC</v>
      </c>
      <c r="K1642" s="75"/>
      <c r="L1642" s="9"/>
      <c r="M1642" s="75"/>
      <c r="N1642" s="96" t="s">
        <v>3196</v>
      </c>
      <c r="O1642" s="9"/>
      <c r="P1642" s="75"/>
      <c r="Q1642" s="9"/>
      <c r="R1642" s="75" t="s">
        <v>2553</v>
      </c>
      <c r="S1642" s="104" t="s">
        <v>168</v>
      </c>
      <c r="T1642" s="98"/>
      <c r="U1642" s="9" t="s">
        <v>6820</v>
      </c>
      <c r="V1642" s="9" t="s">
        <v>34</v>
      </c>
      <c r="W1642" s="9">
        <f t="shared" ca="1" si="213"/>
        <v>24</v>
      </c>
      <c r="X1642" s="9" t="str">
        <f t="shared" ca="1" si="214"/>
        <v>Below 45 Days</v>
      </c>
      <c r="Y1642" s="9" t="str">
        <f t="shared" ca="1" si="216"/>
        <v/>
      </c>
      <c r="Z1642" s="9" t="str">
        <f t="shared" ca="1" si="217"/>
        <v/>
      </c>
      <c r="AA1642" s="9"/>
      <c r="AB1642" s="123" t="str">
        <f t="shared" si="212"/>
        <v>Pathapatnam,'127/2026'</v>
      </c>
      <c r="AC1642" s="97" t="str">
        <f t="shared" ca="1" si="218"/>
        <v>Below 45 Days</v>
      </c>
    </row>
    <row r="1643" spans="1:29" ht="25.5" customHeight="1" x14ac:dyDescent="0.25">
      <c r="A1643" s="96">
        <v>1642</v>
      </c>
      <c r="B1643" s="123" t="s">
        <v>61</v>
      </c>
      <c r="C1643" s="9" t="s">
        <v>3118</v>
      </c>
      <c r="D1643" s="63" t="s">
        <v>1016</v>
      </c>
      <c r="E1643" s="137">
        <v>46287</v>
      </c>
      <c r="F1643" s="63" t="str">
        <f t="shared" si="215"/>
        <v>Sep</v>
      </c>
      <c r="G1643" s="63">
        <f t="shared" si="219"/>
        <v>2026</v>
      </c>
      <c r="H1643" s="63" t="s">
        <v>48</v>
      </c>
      <c r="I1643" s="9" t="str">
        <f>_xlfn.XLOOKUP(H1643,[1]Heads!A:A,[1]Heads!B:B)</f>
        <v>Property Offences</v>
      </c>
      <c r="J1643" s="9" t="str">
        <f>_xlfn.XLOOKUP(I1643,[1]Heads!B:B,[1]Heads!C:C)</f>
        <v>IPC</v>
      </c>
      <c r="K1643" s="75"/>
      <c r="L1643" s="9"/>
      <c r="M1643" s="75"/>
      <c r="N1643" s="96" t="s">
        <v>3196</v>
      </c>
      <c r="O1643" s="9"/>
      <c r="P1643" s="75"/>
      <c r="Q1643" s="9"/>
      <c r="R1643" s="75" t="s">
        <v>2553</v>
      </c>
      <c r="S1643" s="104" t="s">
        <v>112</v>
      </c>
      <c r="T1643" s="98"/>
      <c r="U1643" s="9" t="s">
        <v>6821</v>
      </c>
      <c r="V1643" s="9" t="s">
        <v>34</v>
      </c>
      <c r="W1643" s="9">
        <f t="shared" ca="1" si="213"/>
        <v>24</v>
      </c>
      <c r="X1643" s="9" t="str">
        <f t="shared" ca="1" si="214"/>
        <v>Below 45 Days</v>
      </c>
      <c r="Y1643" s="9" t="str">
        <f t="shared" ca="1" si="216"/>
        <v/>
      </c>
      <c r="Z1643" s="9" t="str">
        <f t="shared" ca="1" si="217"/>
        <v/>
      </c>
      <c r="AA1643" s="9"/>
      <c r="AB1643" s="123" t="str">
        <f t="shared" si="212"/>
        <v>Srikakulam I Town,'86/2026'</v>
      </c>
      <c r="AC1643" s="97" t="str">
        <f t="shared" ca="1" si="218"/>
        <v>Below 45 Days</v>
      </c>
    </row>
    <row r="1644" spans="1:29" ht="25.5" customHeight="1" x14ac:dyDescent="0.25">
      <c r="A1644" s="96">
        <v>1643</v>
      </c>
      <c r="B1644" s="123" t="s">
        <v>67</v>
      </c>
      <c r="C1644" s="9" t="s">
        <v>3119</v>
      </c>
      <c r="D1644" s="63" t="s">
        <v>1315</v>
      </c>
      <c r="E1644" s="137">
        <v>46287</v>
      </c>
      <c r="F1644" s="63" t="str">
        <f t="shared" si="215"/>
        <v>Sep</v>
      </c>
      <c r="G1644" s="63">
        <f t="shared" si="219"/>
        <v>2026</v>
      </c>
      <c r="H1644" s="63" t="s">
        <v>70</v>
      </c>
      <c r="I1644" s="9" t="str">
        <f>_xlfn.XLOOKUP(H1644,[1]Heads!A:A,[1]Heads!B:B)</f>
        <v>174 CrPC</v>
      </c>
      <c r="J1644" s="9" t="str">
        <f>_xlfn.XLOOKUP(I1644,[1]Heads!B:B,[1]Heads!C:C)</f>
        <v>174 CrPC</v>
      </c>
      <c r="K1644" s="75"/>
      <c r="L1644" s="9"/>
      <c r="M1644" s="75"/>
      <c r="N1644" s="96" t="s">
        <v>3196</v>
      </c>
      <c r="O1644" s="9"/>
      <c r="P1644" s="75"/>
      <c r="Q1644" s="9"/>
      <c r="R1644" s="75" t="s">
        <v>2553</v>
      </c>
      <c r="S1644" s="104" t="s">
        <v>173</v>
      </c>
      <c r="T1644" s="98">
        <v>46290</v>
      </c>
      <c r="U1644" s="9" t="s">
        <v>6822</v>
      </c>
      <c r="V1644" s="9" t="s">
        <v>34</v>
      </c>
      <c r="W1644" s="9">
        <f t="shared" ca="1" si="213"/>
        <v>24</v>
      </c>
      <c r="X1644" s="9" t="str">
        <f t="shared" ca="1" si="214"/>
        <v>Below 45 Days</v>
      </c>
      <c r="Y1644" s="9">
        <f t="shared" ca="1" si="216"/>
        <v>21</v>
      </c>
      <c r="Z1644" s="9" t="str">
        <f t="shared" ca="1" si="217"/>
        <v>Below 45 Days</v>
      </c>
      <c r="AA1644" s="9"/>
      <c r="AB1644" s="123" t="str">
        <f t="shared" si="212"/>
        <v>Sarubujjili,'88/2026'</v>
      </c>
      <c r="AC1644" s="97" t="str">
        <f t="shared" ca="1" si="218"/>
        <v>Below 45 Days</v>
      </c>
    </row>
    <row r="1645" spans="1:29" ht="25.5" customHeight="1" x14ac:dyDescent="0.25">
      <c r="A1645" s="96">
        <v>1644</v>
      </c>
      <c r="B1645" s="123" t="s">
        <v>58</v>
      </c>
      <c r="C1645" s="9" t="s">
        <v>3103</v>
      </c>
      <c r="D1645" s="63" t="s">
        <v>707</v>
      </c>
      <c r="E1645" s="137">
        <v>46287</v>
      </c>
      <c r="F1645" s="63" t="str">
        <f t="shared" si="215"/>
        <v>Sep</v>
      </c>
      <c r="G1645" s="63">
        <f t="shared" si="219"/>
        <v>2026</v>
      </c>
      <c r="H1645" s="63" t="s">
        <v>71</v>
      </c>
      <c r="I1645" s="9" t="str">
        <f>_xlfn.XLOOKUP(H1645,[1]Heads!A:A,[1]Heads!B:B)</f>
        <v>Road Accidents</v>
      </c>
      <c r="J1645" s="9" t="str">
        <f>_xlfn.XLOOKUP(I1645,[1]Heads!B:B,[1]Heads!C:C)</f>
        <v>IPC</v>
      </c>
      <c r="K1645" s="75"/>
      <c r="L1645" s="9"/>
      <c r="M1645" s="75"/>
      <c r="N1645" s="96" t="s">
        <v>3196</v>
      </c>
      <c r="O1645" s="9"/>
      <c r="P1645" s="75"/>
      <c r="Q1645" s="9"/>
      <c r="R1645" s="75" t="s">
        <v>2553</v>
      </c>
      <c r="S1645" s="104" t="s">
        <v>169</v>
      </c>
      <c r="T1645" s="98"/>
      <c r="U1645" s="9" t="s">
        <v>6823</v>
      </c>
      <c r="V1645" s="9" t="s">
        <v>34</v>
      </c>
      <c r="W1645" s="9">
        <f t="shared" ca="1" si="213"/>
        <v>24</v>
      </c>
      <c r="X1645" s="9" t="str">
        <f t="shared" ca="1" si="214"/>
        <v>Below 45 Days</v>
      </c>
      <c r="Y1645" s="9" t="str">
        <f t="shared" ca="1" si="216"/>
        <v/>
      </c>
      <c r="Z1645" s="9" t="str">
        <f t="shared" ca="1" si="217"/>
        <v/>
      </c>
      <c r="AA1645" s="9"/>
      <c r="AB1645" s="123" t="str">
        <f t="shared" si="212"/>
        <v>Meliaputti,'62/2026'</v>
      </c>
      <c r="AC1645" s="97" t="str">
        <f t="shared" ca="1" si="218"/>
        <v>Below 45 Days</v>
      </c>
    </row>
    <row r="1646" spans="1:29" ht="25.5" customHeight="1" x14ac:dyDescent="0.25">
      <c r="A1646" s="96">
        <v>1645</v>
      </c>
      <c r="B1646" s="123" t="s">
        <v>67</v>
      </c>
      <c r="C1646" s="9" t="s">
        <v>3115</v>
      </c>
      <c r="D1646" s="63" t="s">
        <v>1315</v>
      </c>
      <c r="E1646" s="137">
        <v>46287</v>
      </c>
      <c r="F1646" s="63" t="str">
        <f t="shared" si="215"/>
        <v>Sep</v>
      </c>
      <c r="G1646" s="63">
        <f t="shared" si="219"/>
        <v>2026</v>
      </c>
      <c r="H1646" s="63" t="s">
        <v>70</v>
      </c>
      <c r="I1646" s="9" t="str">
        <f>_xlfn.XLOOKUP(H1646,[1]Heads!A:A,[1]Heads!B:B)</f>
        <v>174 CrPC</v>
      </c>
      <c r="J1646" s="9" t="str">
        <f>_xlfn.XLOOKUP(I1646,[1]Heads!B:B,[1]Heads!C:C)</f>
        <v>174 CrPC</v>
      </c>
      <c r="K1646" s="75"/>
      <c r="L1646" s="9"/>
      <c r="M1646" s="75"/>
      <c r="N1646" s="96" t="s">
        <v>3196</v>
      </c>
      <c r="O1646" s="9"/>
      <c r="P1646" s="75"/>
      <c r="Q1646" s="9"/>
      <c r="R1646" s="75" t="s">
        <v>2553</v>
      </c>
      <c r="S1646" s="104" t="s">
        <v>173</v>
      </c>
      <c r="T1646" s="98">
        <v>46290</v>
      </c>
      <c r="U1646" s="9" t="s">
        <v>6824</v>
      </c>
      <c r="V1646" s="9" t="s">
        <v>34</v>
      </c>
      <c r="W1646" s="9">
        <f t="shared" ca="1" si="213"/>
        <v>24</v>
      </c>
      <c r="X1646" s="9" t="str">
        <f t="shared" ca="1" si="214"/>
        <v>Below 45 Days</v>
      </c>
      <c r="Y1646" s="9">
        <f t="shared" ca="1" si="216"/>
        <v>21</v>
      </c>
      <c r="Z1646" s="9" t="str">
        <f t="shared" ca="1" si="217"/>
        <v>Below 45 Days</v>
      </c>
      <c r="AA1646" s="9"/>
      <c r="AB1646" s="123" t="str">
        <f t="shared" si="212"/>
        <v>Sarubujjili,'89/2026'</v>
      </c>
      <c r="AC1646" s="97" t="str">
        <f t="shared" ca="1" si="218"/>
        <v>Below 45 Days</v>
      </c>
    </row>
    <row r="1647" spans="1:29" ht="25.5" customHeight="1" x14ac:dyDescent="0.25">
      <c r="A1647" s="96">
        <v>1646</v>
      </c>
      <c r="B1647" s="123" t="s">
        <v>28</v>
      </c>
      <c r="C1647" s="9" t="s">
        <v>3757</v>
      </c>
      <c r="D1647" s="63" t="s">
        <v>1027</v>
      </c>
      <c r="E1647" s="137">
        <v>46287</v>
      </c>
      <c r="F1647" s="63" t="str">
        <f t="shared" si="215"/>
        <v>Sep</v>
      </c>
      <c r="G1647" s="63">
        <f t="shared" si="219"/>
        <v>2026</v>
      </c>
      <c r="H1647" s="63" t="s">
        <v>48</v>
      </c>
      <c r="I1647" s="9" t="str">
        <f>_xlfn.XLOOKUP(H1647,[1]Heads!A:A,[1]Heads!B:B)</f>
        <v>Property Offences</v>
      </c>
      <c r="J1647" s="9" t="str">
        <f>_xlfn.XLOOKUP(I1647,[1]Heads!B:B,[1]Heads!C:C)</f>
        <v>IPC</v>
      </c>
      <c r="K1647" s="75"/>
      <c r="L1647" s="9"/>
      <c r="M1647" s="75"/>
      <c r="N1647" s="96" t="s">
        <v>3196</v>
      </c>
      <c r="O1647" s="9"/>
      <c r="P1647" s="75"/>
      <c r="Q1647" s="9"/>
      <c r="R1647" s="75" t="s">
        <v>2553</v>
      </c>
      <c r="S1647" s="104" t="s">
        <v>141</v>
      </c>
      <c r="T1647" s="98"/>
      <c r="U1647" s="9" t="s">
        <v>6825</v>
      </c>
      <c r="V1647" s="9" t="s">
        <v>34</v>
      </c>
      <c r="W1647" s="9">
        <f t="shared" ca="1" si="213"/>
        <v>24</v>
      </c>
      <c r="X1647" s="9" t="str">
        <f t="shared" ca="1" si="214"/>
        <v>Below 45 Days</v>
      </c>
      <c r="Y1647" s="9" t="str">
        <f t="shared" ca="1" si="216"/>
        <v/>
      </c>
      <c r="Z1647" s="9" t="str">
        <f t="shared" ca="1" si="217"/>
        <v/>
      </c>
      <c r="AA1647" s="9"/>
      <c r="AB1647" s="123" t="str">
        <f t="shared" si="212"/>
        <v>Srikakulam II Town,'144/2026'</v>
      </c>
      <c r="AC1647" s="97" t="str">
        <f t="shared" ca="1" si="218"/>
        <v>Below 45 Days</v>
      </c>
    </row>
    <row r="1648" spans="1:29" ht="25.5" customHeight="1" x14ac:dyDescent="0.25">
      <c r="A1648" s="96">
        <v>1647</v>
      </c>
      <c r="B1648" s="123" t="s">
        <v>84</v>
      </c>
      <c r="C1648" s="9" t="s">
        <v>3159</v>
      </c>
      <c r="D1648" s="63" t="s">
        <v>980</v>
      </c>
      <c r="E1648" s="137">
        <v>46288</v>
      </c>
      <c r="F1648" s="63" t="str">
        <f t="shared" si="215"/>
        <v>Sep</v>
      </c>
      <c r="G1648" s="63">
        <f t="shared" si="219"/>
        <v>2026</v>
      </c>
      <c r="H1648" s="63" t="s">
        <v>77</v>
      </c>
      <c r="I1648" s="9" t="str">
        <f>_xlfn.XLOOKUP(H1648,[1]Heads!A:A,[1]Heads!B:B)</f>
        <v>Road Accidents</v>
      </c>
      <c r="J1648" s="9" t="str">
        <f>_xlfn.XLOOKUP(I1648,[1]Heads!B:B,[1]Heads!C:C)</f>
        <v>IPC</v>
      </c>
      <c r="K1648" s="75"/>
      <c r="L1648" s="9"/>
      <c r="M1648" s="75"/>
      <c r="N1648" s="96" t="s">
        <v>3196</v>
      </c>
      <c r="O1648" s="9"/>
      <c r="P1648" s="75"/>
      <c r="Q1648" s="9"/>
      <c r="R1648" s="75" t="s">
        <v>2553</v>
      </c>
      <c r="S1648" s="104" t="s">
        <v>175</v>
      </c>
      <c r="T1648" s="98"/>
      <c r="U1648" s="9" t="s">
        <v>6826</v>
      </c>
      <c r="V1648" s="9" t="s">
        <v>34</v>
      </c>
      <c r="W1648" s="9">
        <f t="shared" ca="1" si="213"/>
        <v>23</v>
      </c>
      <c r="X1648" s="9" t="str">
        <f t="shared" ca="1" si="214"/>
        <v>Below 45 Days</v>
      </c>
      <c r="Y1648" s="9" t="str">
        <f t="shared" ca="1" si="216"/>
        <v/>
      </c>
      <c r="Z1648" s="9" t="str">
        <f t="shared" ca="1" si="217"/>
        <v/>
      </c>
      <c r="AA1648" s="9"/>
      <c r="AB1648" s="123" t="str">
        <f t="shared" si="212"/>
        <v>Nandigam,'93/2026'</v>
      </c>
      <c r="AC1648" s="97" t="str">
        <f t="shared" ca="1" si="218"/>
        <v>Below 45 Days</v>
      </c>
    </row>
    <row r="1649" spans="1:29" ht="25.5" customHeight="1" x14ac:dyDescent="0.25">
      <c r="A1649" s="96">
        <v>1648</v>
      </c>
      <c r="B1649" s="123" t="s">
        <v>61</v>
      </c>
      <c r="C1649" s="9" t="s">
        <v>3134</v>
      </c>
      <c r="D1649" s="63" t="s">
        <v>6827</v>
      </c>
      <c r="E1649" s="137">
        <v>46288</v>
      </c>
      <c r="F1649" s="63" t="str">
        <f t="shared" si="215"/>
        <v>Sep</v>
      </c>
      <c r="G1649" s="63">
        <f t="shared" si="219"/>
        <v>2026</v>
      </c>
      <c r="H1649" s="63" t="s">
        <v>111</v>
      </c>
      <c r="I1649" s="9" t="str">
        <f>_xlfn.XLOOKUP(H1649,[1]Heads!A:A,[1]Heads!B:B)</f>
        <v>SC-ST Cases</v>
      </c>
      <c r="J1649" s="9" t="str">
        <f>_xlfn.XLOOKUP(I1649,[1]Heads!B:B,[1]Heads!C:C)</f>
        <v>IPC</v>
      </c>
      <c r="K1649" s="75"/>
      <c r="L1649" s="9"/>
      <c r="M1649" s="75"/>
      <c r="N1649" s="96" t="s">
        <v>3196</v>
      </c>
      <c r="O1649" s="9"/>
      <c r="P1649" s="75"/>
      <c r="Q1649" s="9"/>
      <c r="R1649" s="75" t="s">
        <v>2553</v>
      </c>
      <c r="S1649" s="104" t="s">
        <v>177</v>
      </c>
      <c r="T1649" s="98">
        <v>46307</v>
      </c>
      <c r="U1649" s="9" t="s">
        <v>6828</v>
      </c>
      <c r="V1649" s="9" t="s">
        <v>34</v>
      </c>
      <c r="W1649" s="9">
        <f t="shared" ca="1" si="213"/>
        <v>23</v>
      </c>
      <c r="X1649" s="9" t="str">
        <f t="shared" ca="1" si="214"/>
        <v>Below 45 Days</v>
      </c>
      <c r="Y1649" s="9">
        <f t="shared" ca="1" si="216"/>
        <v>4</v>
      </c>
      <c r="Z1649" s="9" t="str">
        <f t="shared" ca="1" si="217"/>
        <v>Below 45 Days</v>
      </c>
      <c r="AA1649" s="9"/>
      <c r="AB1649" s="123" t="str">
        <f t="shared" si="212"/>
        <v>Srikakulam I Town,'87/2026'</v>
      </c>
      <c r="AC1649" s="97" t="str">
        <f t="shared" ca="1" si="218"/>
        <v>Below 45 Days</v>
      </c>
    </row>
    <row r="1650" spans="1:29" ht="25.5" customHeight="1" x14ac:dyDescent="0.25">
      <c r="A1650" s="96">
        <v>1649</v>
      </c>
      <c r="B1650" s="123" t="s">
        <v>78</v>
      </c>
      <c r="C1650" s="9" t="s">
        <v>3305</v>
      </c>
      <c r="D1650" s="63" t="s">
        <v>1315</v>
      </c>
      <c r="E1650" s="137">
        <v>46288</v>
      </c>
      <c r="F1650" s="63" t="str">
        <f t="shared" si="215"/>
        <v>Sep</v>
      </c>
      <c r="G1650" s="63">
        <f t="shared" si="219"/>
        <v>2026</v>
      </c>
      <c r="H1650" s="63" t="s">
        <v>70</v>
      </c>
      <c r="I1650" s="9" t="str">
        <f>_xlfn.XLOOKUP(H1650,[1]Heads!A:A,[1]Heads!B:B)</f>
        <v>174 CrPC</v>
      </c>
      <c r="J1650" s="9" t="str">
        <f>_xlfn.XLOOKUP(I1650,[1]Heads!B:B,[1]Heads!C:C)</f>
        <v>174 CrPC</v>
      </c>
      <c r="K1650" s="75"/>
      <c r="L1650" s="9"/>
      <c r="M1650" s="75"/>
      <c r="N1650" s="96" t="s">
        <v>3196</v>
      </c>
      <c r="O1650" s="9"/>
      <c r="P1650" s="75"/>
      <c r="Q1650" s="9"/>
      <c r="R1650" s="75" t="s">
        <v>2553</v>
      </c>
      <c r="S1650" s="104" t="s">
        <v>168</v>
      </c>
      <c r="T1650" s="98"/>
      <c r="U1650" s="9" t="s">
        <v>6829</v>
      </c>
      <c r="V1650" s="9" t="s">
        <v>34</v>
      </c>
      <c r="W1650" s="9">
        <f t="shared" ca="1" si="213"/>
        <v>23</v>
      </c>
      <c r="X1650" s="9" t="str">
        <f t="shared" ca="1" si="214"/>
        <v>Below 45 Days</v>
      </c>
      <c r="Y1650" s="9" t="str">
        <f t="shared" ca="1" si="216"/>
        <v/>
      </c>
      <c r="Z1650" s="9" t="str">
        <f t="shared" ca="1" si="217"/>
        <v/>
      </c>
      <c r="AA1650" s="9"/>
      <c r="AB1650" s="123" t="str">
        <f t="shared" si="212"/>
        <v>Kaviti,'85/2026'</v>
      </c>
      <c r="AC1650" s="97" t="str">
        <f t="shared" ca="1" si="218"/>
        <v>Below 45 Days</v>
      </c>
    </row>
    <row r="1651" spans="1:29" ht="25.5" customHeight="1" x14ac:dyDescent="0.25">
      <c r="A1651" s="96">
        <v>1650</v>
      </c>
      <c r="B1651" s="123" t="s">
        <v>74</v>
      </c>
      <c r="C1651" s="9" t="s">
        <v>5611</v>
      </c>
      <c r="D1651" s="63" t="s">
        <v>1315</v>
      </c>
      <c r="E1651" s="137">
        <v>46288</v>
      </c>
      <c r="F1651" s="63" t="str">
        <f t="shared" si="215"/>
        <v>Sep</v>
      </c>
      <c r="G1651" s="63">
        <f t="shared" si="219"/>
        <v>2026</v>
      </c>
      <c r="H1651" s="63" t="s">
        <v>70</v>
      </c>
      <c r="I1651" s="9" t="str">
        <f>_xlfn.XLOOKUP(H1651,[1]Heads!A:A,[1]Heads!B:B)</f>
        <v>174 CrPC</v>
      </c>
      <c r="J1651" s="9" t="str">
        <f>_xlfn.XLOOKUP(I1651,[1]Heads!B:B,[1]Heads!C:C)</f>
        <v>174 CrPC</v>
      </c>
      <c r="K1651" s="75"/>
      <c r="L1651" s="9"/>
      <c r="M1651" s="75"/>
      <c r="N1651" s="96" t="s">
        <v>3196</v>
      </c>
      <c r="O1651" s="9"/>
      <c r="P1651" s="75"/>
      <c r="Q1651" s="9"/>
      <c r="R1651" s="75" t="s">
        <v>2553</v>
      </c>
      <c r="S1651" s="104" t="s">
        <v>173</v>
      </c>
      <c r="T1651" s="98">
        <v>46300</v>
      </c>
      <c r="U1651" s="9" t="s">
        <v>6830</v>
      </c>
      <c r="V1651" s="9" t="s">
        <v>34</v>
      </c>
      <c r="W1651" s="9">
        <f t="shared" ca="1" si="213"/>
        <v>23</v>
      </c>
      <c r="X1651" s="9" t="str">
        <f t="shared" ca="1" si="214"/>
        <v>Below 45 Days</v>
      </c>
      <c r="Y1651" s="9">
        <f t="shared" ca="1" si="216"/>
        <v>11</v>
      </c>
      <c r="Z1651" s="9" t="str">
        <f t="shared" ca="1" si="217"/>
        <v>Below 45 Days</v>
      </c>
      <c r="AA1651" s="9"/>
      <c r="AB1651" s="123" t="str">
        <f t="shared" si="212"/>
        <v>Srikakulam Rural,'194/2026'</v>
      </c>
      <c r="AC1651" s="97" t="str">
        <f t="shared" ca="1" si="218"/>
        <v>Below 45 Days</v>
      </c>
    </row>
    <row r="1652" spans="1:29" ht="25.5" customHeight="1" x14ac:dyDescent="0.25">
      <c r="A1652" s="96">
        <v>1651</v>
      </c>
      <c r="B1652" s="123" t="s">
        <v>68</v>
      </c>
      <c r="C1652" s="9" t="s">
        <v>6831</v>
      </c>
      <c r="D1652" s="63" t="s">
        <v>1315</v>
      </c>
      <c r="E1652" s="137">
        <v>46288</v>
      </c>
      <c r="F1652" s="63" t="str">
        <f t="shared" si="215"/>
        <v>Sep</v>
      </c>
      <c r="G1652" s="63">
        <f t="shared" si="219"/>
        <v>2026</v>
      </c>
      <c r="H1652" s="63" t="s">
        <v>70</v>
      </c>
      <c r="I1652" s="9" t="str">
        <f>_xlfn.XLOOKUP(H1652,[1]Heads!A:A,[1]Heads!B:B)</f>
        <v>174 CrPC</v>
      </c>
      <c r="J1652" s="9" t="str">
        <f>_xlfn.XLOOKUP(I1652,[1]Heads!B:B,[1]Heads!C:C)</f>
        <v>174 CrPC</v>
      </c>
      <c r="K1652" s="75"/>
      <c r="L1652" s="9"/>
      <c r="M1652" s="75"/>
      <c r="N1652" s="96" t="s">
        <v>3196</v>
      </c>
      <c r="O1652" s="9"/>
      <c r="P1652" s="75"/>
      <c r="Q1652" s="9"/>
      <c r="R1652" s="75" t="s">
        <v>2553</v>
      </c>
      <c r="S1652" s="104" t="s">
        <v>142</v>
      </c>
      <c r="T1652" s="98"/>
      <c r="U1652" s="9" t="s">
        <v>6832</v>
      </c>
      <c r="V1652" s="9" t="s">
        <v>34</v>
      </c>
      <c r="W1652" s="9">
        <f t="shared" ca="1" si="213"/>
        <v>23</v>
      </c>
      <c r="X1652" s="9" t="str">
        <f t="shared" ca="1" si="214"/>
        <v>Below 45 Days</v>
      </c>
      <c r="Y1652" s="9" t="str">
        <f t="shared" ca="1" si="216"/>
        <v/>
      </c>
      <c r="Z1652" s="9" t="str">
        <f t="shared" ca="1" si="217"/>
        <v/>
      </c>
      <c r="AA1652" s="9"/>
      <c r="AB1652" s="123" t="str">
        <f t="shared" si="212"/>
        <v>Kasibugga,'325/2026'</v>
      </c>
      <c r="AC1652" s="97" t="str">
        <f t="shared" ca="1" si="218"/>
        <v>Below 45 Days</v>
      </c>
    </row>
    <row r="1653" spans="1:29" ht="25.5" customHeight="1" x14ac:dyDescent="0.25">
      <c r="A1653" s="96">
        <v>1652</v>
      </c>
      <c r="B1653" s="123" t="s">
        <v>73</v>
      </c>
      <c r="C1653" s="9" t="s">
        <v>3261</v>
      </c>
      <c r="D1653" s="63" t="s">
        <v>264</v>
      </c>
      <c r="E1653" s="137">
        <v>46288</v>
      </c>
      <c r="F1653" s="63" t="str">
        <f t="shared" si="215"/>
        <v>Sep</v>
      </c>
      <c r="G1653" s="63">
        <f t="shared" si="219"/>
        <v>2026</v>
      </c>
      <c r="H1653" s="63" t="s">
        <v>59</v>
      </c>
      <c r="I1653" s="9" t="str">
        <f>_xlfn.XLOOKUP(H1653,[1]Heads!A:A,[1]Heads!B:B)</f>
        <v>Missing Cases</v>
      </c>
      <c r="J1653" s="9" t="str">
        <f>_xlfn.XLOOKUP(I1653,[1]Heads!B:B,[1]Heads!C:C)</f>
        <v>Missing</v>
      </c>
      <c r="K1653" s="75"/>
      <c r="L1653" s="9"/>
      <c r="M1653" s="75"/>
      <c r="N1653" s="96" t="s">
        <v>3196</v>
      </c>
      <c r="O1653" s="9"/>
      <c r="P1653" s="75"/>
      <c r="Q1653" s="9"/>
      <c r="R1653" s="75" t="s">
        <v>2553</v>
      </c>
      <c r="S1653" s="104" t="s">
        <v>142</v>
      </c>
      <c r="T1653" s="98"/>
      <c r="U1653" s="9" t="s">
        <v>6833</v>
      </c>
      <c r="V1653" s="9" t="s">
        <v>34</v>
      </c>
      <c r="W1653" s="9">
        <f t="shared" ca="1" si="213"/>
        <v>23</v>
      </c>
      <c r="X1653" s="9" t="str">
        <f t="shared" ca="1" si="214"/>
        <v>Below 45 Days</v>
      </c>
      <c r="Y1653" s="9" t="str">
        <f t="shared" ca="1" si="216"/>
        <v/>
      </c>
      <c r="Z1653" s="9" t="str">
        <f t="shared" ca="1" si="217"/>
        <v/>
      </c>
      <c r="AA1653" s="9"/>
      <c r="AB1653" s="123" t="str">
        <f t="shared" si="212"/>
        <v>Kothuru,'105/2026'</v>
      </c>
      <c r="AC1653" s="97" t="str">
        <f t="shared" ca="1" si="218"/>
        <v>Below 45 Days</v>
      </c>
    </row>
    <row r="1654" spans="1:29" ht="25.5" customHeight="1" x14ac:dyDescent="0.25">
      <c r="A1654" s="96">
        <v>1653</v>
      </c>
      <c r="B1654" s="123" t="s">
        <v>84</v>
      </c>
      <c r="C1654" s="9" t="s">
        <v>3170</v>
      </c>
      <c r="D1654" s="63" t="s">
        <v>1649</v>
      </c>
      <c r="E1654" s="137">
        <v>46289</v>
      </c>
      <c r="F1654" s="63" t="str">
        <f t="shared" si="215"/>
        <v>Sep</v>
      </c>
      <c r="G1654" s="63">
        <f t="shared" si="219"/>
        <v>2026</v>
      </c>
      <c r="H1654" s="63" t="s">
        <v>80</v>
      </c>
      <c r="I1654" s="9" t="str">
        <f>_xlfn.XLOOKUP(H1654,[1]Heads!A:A,[1]Heads!B:B)</f>
        <v>Crime  Against Women</v>
      </c>
      <c r="J1654" s="9" t="str">
        <f>_xlfn.XLOOKUP(I1654,[1]Heads!B:B,[1]Heads!C:C)</f>
        <v>IPC</v>
      </c>
      <c r="K1654" s="75"/>
      <c r="L1654" s="9"/>
      <c r="M1654" s="75"/>
      <c r="N1654" s="96" t="s">
        <v>3196</v>
      </c>
      <c r="O1654" s="9"/>
      <c r="P1654" s="75"/>
      <c r="Q1654" s="9"/>
      <c r="R1654" s="75" t="s">
        <v>2553</v>
      </c>
      <c r="S1654" s="104" t="s">
        <v>50</v>
      </c>
      <c r="T1654" s="98"/>
      <c r="U1654" s="9" t="s">
        <v>6836</v>
      </c>
      <c r="V1654" s="9" t="s">
        <v>34</v>
      </c>
      <c r="W1654" s="9">
        <f t="shared" ca="1" si="213"/>
        <v>22</v>
      </c>
      <c r="X1654" s="9" t="str">
        <f t="shared" ca="1" si="214"/>
        <v>Below 45 Days</v>
      </c>
      <c r="Y1654" s="9" t="str">
        <f t="shared" ca="1" si="216"/>
        <v/>
      </c>
      <c r="Z1654" s="9" t="str">
        <f t="shared" ca="1" si="217"/>
        <v/>
      </c>
      <c r="AA1654" s="9"/>
      <c r="AB1654" s="123" t="str">
        <f t="shared" si="212"/>
        <v>Nandigam,'94/2026'</v>
      </c>
      <c r="AC1654" s="97" t="str">
        <f t="shared" ca="1" si="218"/>
        <v>Below 45 Days</v>
      </c>
    </row>
    <row r="1655" spans="1:29" ht="25.5" customHeight="1" x14ac:dyDescent="0.25">
      <c r="A1655" s="96">
        <v>1654</v>
      </c>
      <c r="B1655" s="123" t="s">
        <v>98</v>
      </c>
      <c r="C1655" s="9" t="s">
        <v>3405</v>
      </c>
      <c r="D1655" s="63" t="s">
        <v>1377</v>
      </c>
      <c r="E1655" s="137">
        <v>46289</v>
      </c>
      <c r="F1655" s="63" t="str">
        <f t="shared" si="215"/>
        <v>Sep</v>
      </c>
      <c r="G1655" s="63">
        <f t="shared" si="219"/>
        <v>2026</v>
      </c>
      <c r="H1655" s="63" t="s">
        <v>75</v>
      </c>
      <c r="I1655" s="9" t="str">
        <f>_xlfn.XLOOKUP(H1655,[1]Heads!A:A,[1]Heads!B:B)</f>
        <v>Bodily Offiences</v>
      </c>
      <c r="J1655" s="9" t="str">
        <f>_xlfn.XLOOKUP(I1655,[1]Heads!B:B,[1]Heads!C:C)</f>
        <v>IPC</v>
      </c>
      <c r="K1655" s="75"/>
      <c r="L1655" s="9"/>
      <c r="M1655" s="75"/>
      <c r="N1655" s="96" t="s">
        <v>3196</v>
      </c>
      <c r="O1655" s="9"/>
      <c r="P1655" s="75"/>
      <c r="Q1655" s="9"/>
      <c r="R1655" s="75" t="s">
        <v>2553</v>
      </c>
      <c r="S1655" s="104" t="s">
        <v>169</v>
      </c>
      <c r="T1655" s="98"/>
      <c r="U1655" s="9" t="s">
        <v>6839</v>
      </c>
      <c r="V1655" s="9" t="s">
        <v>34</v>
      </c>
      <c r="W1655" s="9">
        <f t="shared" ca="1" si="213"/>
        <v>22</v>
      </c>
      <c r="X1655" s="9" t="str">
        <f t="shared" ca="1" si="214"/>
        <v>Below 45 Days</v>
      </c>
      <c r="Y1655" s="9" t="str">
        <f t="shared" ca="1" si="216"/>
        <v/>
      </c>
      <c r="Z1655" s="9" t="str">
        <f t="shared" ca="1" si="217"/>
        <v/>
      </c>
      <c r="AA1655" s="9"/>
      <c r="AB1655" s="123" t="str">
        <f t="shared" ref="AB1655:AB1718" si="220">B1655&amp;","&amp;C1655</f>
        <v>Vajrapukothuru,'115/2026'</v>
      </c>
      <c r="AC1655" s="97" t="str">
        <f t="shared" ca="1" si="218"/>
        <v>Below 45 Days</v>
      </c>
    </row>
    <row r="1656" spans="1:29" ht="25.5" customHeight="1" x14ac:dyDescent="0.25">
      <c r="A1656" s="96">
        <v>1655</v>
      </c>
      <c r="B1656" s="123" t="s">
        <v>118</v>
      </c>
      <c r="C1656" s="9" t="s">
        <v>3278</v>
      </c>
      <c r="D1656" s="63" t="s">
        <v>1474</v>
      </c>
      <c r="E1656" s="137">
        <v>46289</v>
      </c>
      <c r="F1656" s="63" t="str">
        <f t="shared" si="215"/>
        <v>Sep</v>
      </c>
      <c r="G1656" s="63">
        <f t="shared" si="219"/>
        <v>2026</v>
      </c>
      <c r="H1656" s="63" t="s">
        <v>102</v>
      </c>
      <c r="I1656" s="9" t="str">
        <f>_xlfn.XLOOKUP(H1656,[1]Heads!A:A,[1]Heads!B:B)</f>
        <v>Property Offences</v>
      </c>
      <c r="J1656" s="9" t="str">
        <f>_xlfn.XLOOKUP(I1656,[1]Heads!B:B,[1]Heads!C:C)</f>
        <v>IPC</v>
      </c>
      <c r="K1656" s="75"/>
      <c r="L1656" s="9"/>
      <c r="M1656" s="75"/>
      <c r="N1656" s="96" t="s">
        <v>3196</v>
      </c>
      <c r="O1656" s="9"/>
      <c r="P1656" s="75"/>
      <c r="Q1656" s="9"/>
      <c r="R1656" s="75" t="s">
        <v>2553</v>
      </c>
      <c r="S1656" s="104" t="s">
        <v>112</v>
      </c>
      <c r="T1656" s="98"/>
      <c r="U1656" s="9" t="s">
        <v>6840</v>
      </c>
      <c r="V1656" s="9" t="s">
        <v>34</v>
      </c>
      <c r="W1656" s="9">
        <f t="shared" ca="1" si="213"/>
        <v>22</v>
      </c>
      <c r="X1656" s="9" t="str">
        <f t="shared" ca="1" si="214"/>
        <v>Below 45 Days</v>
      </c>
      <c r="Y1656" s="9" t="str">
        <f t="shared" ca="1" si="216"/>
        <v/>
      </c>
      <c r="Z1656" s="9" t="str">
        <f t="shared" ca="1" si="217"/>
        <v/>
      </c>
      <c r="AA1656" s="9"/>
      <c r="AB1656" s="123" t="str">
        <f t="shared" si="220"/>
        <v>Kanchili,'82/2026'</v>
      </c>
      <c r="AC1656" s="97" t="str">
        <f t="shared" ca="1" si="218"/>
        <v>Below 45 Days</v>
      </c>
    </row>
    <row r="1657" spans="1:29" ht="25.5" customHeight="1" x14ac:dyDescent="0.25">
      <c r="A1657" s="96">
        <v>1656</v>
      </c>
      <c r="B1657" s="123" t="s">
        <v>28</v>
      </c>
      <c r="C1657" s="9" t="s">
        <v>3763</v>
      </c>
      <c r="D1657" s="63" t="s">
        <v>6842</v>
      </c>
      <c r="E1657" s="137">
        <v>46289</v>
      </c>
      <c r="F1657" s="63" t="str">
        <f t="shared" si="215"/>
        <v>Sep</v>
      </c>
      <c r="G1657" s="63">
        <f t="shared" si="219"/>
        <v>2026</v>
      </c>
      <c r="H1657" s="63" t="s">
        <v>39</v>
      </c>
      <c r="I1657" s="9" t="str">
        <f>_xlfn.XLOOKUP(H1657,[1]Heads!A:A,[1]Heads!B:B)</f>
        <v>Other IPC</v>
      </c>
      <c r="J1657" s="9" t="str">
        <f>_xlfn.XLOOKUP(I1657,[1]Heads!B:B,[1]Heads!C:C)</f>
        <v>IPC</v>
      </c>
      <c r="K1657" s="75"/>
      <c r="L1657" s="9"/>
      <c r="M1657" s="75"/>
      <c r="N1657" s="96" t="s">
        <v>3196</v>
      </c>
      <c r="O1657" s="9"/>
      <c r="P1657" s="75"/>
      <c r="Q1657" s="9"/>
      <c r="R1657" s="75" t="s">
        <v>2553</v>
      </c>
      <c r="S1657" s="104" t="s">
        <v>40</v>
      </c>
      <c r="T1657" s="98"/>
      <c r="U1657" s="9" t="s">
        <v>6843</v>
      </c>
      <c r="V1657" s="9" t="s">
        <v>34</v>
      </c>
      <c r="W1657" s="9">
        <f t="shared" ca="1" si="213"/>
        <v>22</v>
      </c>
      <c r="X1657" s="9" t="str">
        <f t="shared" ca="1" si="214"/>
        <v>Below 45 Days</v>
      </c>
      <c r="Y1657" s="9" t="str">
        <f t="shared" ca="1" si="216"/>
        <v/>
      </c>
      <c r="Z1657" s="9" t="str">
        <f t="shared" ca="1" si="217"/>
        <v/>
      </c>
      <c r="AA1657" s="9"/>
      <c r="AB1657" s="123" t="str">
        <f t="shared" si="220"/>
        <v>Srikakulam II Town,'145/2026'</v>
      </c>
      <c r="AC1657" s="97" t="str">
        <f t="shared" ca="1" si="218"/>
        <v>Below 45 Days</v>
      </c>
    </row>
    <row r="1658" spans="1:29" ht="25.5" customHeight="1" x14ac:dyDescent="0.25">
      <c r="A1658" s="96">
        <v>1657</v>
      </c>
      <c r="B1658" s="123" t="s">
        <v>38</v>
      </c>
      <c r="C1658" s="9" t="s">
        <v>6846</v>
      </c>
      <c r="D1658" s="63" t="s">
        <v>1315</v>
      </c>
      <c r="E1658" s="137">
        <v>46289</v>
      </c>
      <c r="F1658" s="63" t="str">
        <f t="shared" si="215"/>
        <v>Sep</v>
      </c>
      <c r="G1658" s="63">
        <f t="shared" si="219"/>
        <v>2026</v>
      </c>
      <c r="H1658" s="63" t="s">
        <v>70</v>
      </c>
      <c r="I1658" s="9" t="str">
        <f>_xlfn.XLOOKUP(H1658,[1]Heads!A:A,[1]Heads!B:B)</f>
        <v>174 CrPC</v>
      </c>
      <c r="J1658" s="9" t="str">
        <f>_xlfn.XLOOKUP(I1658,[1]Heads!B:B,[1]Heads!C:C)</f>
        <v>174 CrPC</v>
      </c>
      <c r="K1658" s="75"/>
      <c r="L1658" s="9"/>
      <c r="M1658" s="75"/>
      <c r="N1658" s="96" t="s">
        <v>3196</v>
      </c>
      <c r="O1658" s="9"/>
      <c r="P1658" s="75"/>
      <c r="Q1658" s="9"/>
      <c r="R1658" s="75" t="s">
        <v>2553</v>
      </c>
      <c r="S1658" s="104" t="s">
        <v>173</v>
      </c>
      <c r="T1658" s="98">
        <v>46300</v>
      </c>
      <c r="U1658" s="9" t="s">
        <v>6847</v>
      </c>
      <c r="V1658" s="9" t="s">
        <v>34</v>
      </c>
      <c r="W1658" s="9">
        <f t="shared" ca="1" si="213"/>
        <v>22</v>
      </c>
      <c r="X1658" s="9" t="str">
        <f t="shared" ca="1" si="214"/>
        <v>Below 45 Days</v>
      </c>
      <c r="Y1658" s="9">
        <f t="shared" ca="1" si="216"/>
        <v>11</v>
      </c>
      <c r="Z1658" s="9" t="str">
        <f t="shared" ca="1" si="217"/>
        <v>Below 45 Days</v>
      </c>
      <c r="AA1658" s="9"/>
      <c r="AB1658" s="123" t="str">
        <f t="shared" si="220"/>
        <v>Etcherla,'203/2026'</v>
      </c>
      <c r="AC1658" s="97" t="str">
        <f t="shared" ca="1" si="218"/>
        <v>Below 45 Days</v>
      </c>
    </row>
    <row r="1659" spans="1:29" ht="25.5" customHeight="1" x14ac:dyDescent="0.25">
      <c r="A1659" s="96">
        <v>1658</v>
      </c>
      <c r="B1659" s="123" t="s">
        <v>74</v>
      </c>
      <c r="C1659" s="9" t="s">
        <v>5612</v>
      </c>
      <c r="D1659" s="63" t="s">
        <v>6849</v>
      </c>
      <c r="E1659" s="137">
        <v>46290</v>
      </c>
      <c r="F1659" s="63" t="str">
        <f t="shared" si="215"/>
        <v>Sep</v>
      </c>
      <c r="G1659" s="63">
        <f t="shared" si="219"/>
        <v>2026</v>
      </c>
      <c r="H1659" s="63" t="s">
        <v>71</v>
      </c>
      <c r="I1659" s="9" t="str">
        <f>_xlfn.XLOOKUP(H1659,[1]Heads!A:A,[1]Heads!B:B)</f>
        <v>Road Accidents</v>
      </c>
      <c r="J1659" s="9" t="str">
        <f>_xlfn.XLOOKUP(I1659,[1]Heads!B:B,[1]Heads!C:C)</f>
        <v>IPC</v>
      </c>
      <c r="K1659" s="75"/>
      <c r="L1659" s="9"/>
      <c r="M1659" s="75"/>
      <c r="N1659" s="96" t="s">
        <v>3196</v>
      </c>
      <c r="O1659" s="9"/>
      <c r="P1659" s="75"/>
      <c r="Q1659" s="9"/>
      <c r="R1659" s="75" t="s">
        <v>2553</v>
      </c>
      <c r="S1659" s="104" t="s">
        <v>169</v>
      </c>
      <c r="T1659" s="98"/>
      <c r="U1659" s="9" t="s">
        <v>6850</v>
      </c>
      <c r="V1659" s="9" t="s">
        <v>34</v>
      </c>
      <c r="W1659" s="9">
        <f t="shared" ca="1" si="213"/>
        <v>21</v>
      </c>
      <c r="X1659" s="9" t="str">
        <f t="shared" ca="1" si="214"/>
        <v>Below 45 Days</v>
      </c>
      <c r="Y1659" s="9" t="str">
        <f t="shared" ca="1" si="216"/>
        <v/>
      </c>
      <c r="Z1659" s="9" t="str">
        <f t="shared" ca="1" si="217"/>
        <v/>
      </c>
      <c r="AA1659" s="9"/>
      <c r="AB1659" s="123" t="str">
        <f t="shared" si="220"/>
        <v>Srikakulam Rural,'195/2026'</v>
      </c>
      <c r="AC1659" s="97" t="str">
        <f t="shared" ca="1" si="218"/>
        <v>Below 45 Days</v>
      </c>
    </row>
    <row r="1660" spans="1:29" ht="25.5" customHeight="1" x14ac:dyDescent="0.25">
      <c r="A1660" s="96">
        <v>1659</v>
      </c>
      <c r="B1660" s="123" t="s">
        <v>58</v>
      </c>
      <c r="C1660" s="9" t="s">
        <v>3070</v>
      </c>
      <c r="D1660" s="63" t="s">
        <v>1157</v>
      </c>
      <c r="E1660" s="137">
        <v>46290</v>
      </c>
      <c r="F1660" s="63" t="str">
        <f t="shared" si="215"/>
        <v>Sep</v>
      </c>
      <c r="G1660" s="63">
        <f t="shared" si="219"/>
        <v>2026</v>
      </c>
      <c r="H1660" s="63" t="s">
        <v>2386</v>
      </c>
      <c r="I1660" s="9" t="str">
        <f>_xlfn.XLOOKUP(H1660,[1]Heads!A:A,[1]Heads!B:B)</f>
        <v>Enforcement</v>
      </c>
      <c r="J1660" s="9" t="str">
        <f>_xlfn.XLOOKUP(I1660,[1]Heads!B:B,[1]Heads!C:C)</f>
        <v>Enforcement</v>
      </c>
      <c r="K1660" s="75"/>
      <c r="L1660" s="9"/>
      <c r="M1660" s="75"/>
      <c r="N1660" s="96" t="s">
        <v>3196</v>
      </c>
      <c r="O1660" s="9"/>
      <c r="P1660" s="75"/>
      <c r="Q1660" s="9"/>
      <c r="R1660" s="75" t="s">
        <v>2553</v>
      </c>
      <c r="S1660" s="104" t="s">
        <v>141</v>
      </c>
      <c r="T1660" s="98"/>
      <c r="U1660" s="9" t="s">
        <v>6851</v>
      </c>
      <c r="V1660" s="9" t="s">
        <v>34</v>
      </c>
      <c r="W1660" s="9">
        <f t="shared" ca="1" si="213"/>
        <v>21</v>
      </c>
      <c r="X1660" s="9" t="str">
        <f t="shared" ca="1" si="214"/>
        <v>Below 45 Days</v>
      </c>
      <c r="Y1660" s="9" t="str">
        <f t="shared" ca="1" si="216"/>
        <v/>
      </c>
      <c r="Z1660" s="9" t="str">
        <f t="shared" ca="1" si="217"/>
        <v/>
      </c>
      <c r="AA1660" s="9"/>
      <c r="AB1660" s="123" t="str">
        <f t="shared" si="220"/>
        <v>Meliaputti,'63/2026'</v>
      </c>
      <c r="AC1660" s="97" t="str">
        <f t="shared" ca="1" si="218"/>
        <v>Below 45 Days</v>
      </c>
    </row>
    <row r="1661" spans="1:29" ht="25.5" customHeight="1" x14ac:dyDescent="0.25">
      <c r="A1661" s="96">
        <v>1660</v>
      </c>
      <c r="B1661" s="123" t="s">
        <v>42</v>
      </c>
      <c r="C1661" s="9" t="s">
        <v>6446</v>
      </c>
      <c r="D1661" s="63" t="s">
        <v>845</v>
      </c>
      <c r="E1661" s="137">
        <v>46290</v>
      </c>
      <c r="F1661" s="63" t="str">
        <f t="shared" si="215"/>
        <v>Sep</v>
      </c>
      <c r="G1661" s="63">
        <f t="shared" si="219"/>
        <v>2026</v>
      </c>
      <c r="H1661" s="63" t="s">
        <v>116</v>
      </c>
      <c r="I1661" s="9" t="str">
        <f>_xlfn.XLOOKUP(H1661,[1]Heads!A:A,[1]Heads!B:B)</f>
        <v>NDPS</v>
      </c>
      <c r="J1661" s="9" t="str">
        <f>_xlfn.XLOOKUP(I1661,[1]Heads!B:B,[1]Heads!C:C)</f>
        <v>NDPS</v>
      </c>
      <c r="K1661" s="75"/>
      <c r="L1661" s="9"/>
      <c r="M1661" s="75"/>
      <c r="N1661" s="96" t="s">
        <v>3196</v>
      </c>
      <c r="O1661" s="9"/>
      <c r="P1661" s="75"/>
      <c r="Q1661" s="9"/>
      <c r="R1661" s="75" t="s">
        <v>2553</v>
      </c>
      <c r="S1661" s="104" t="s">
        <v>50</v>
      </c>
      <c r="T1661" s="98"/>
      <c r="U1661" s="9" t="s">
        <v>6852</v>
      </c>
      <c r="V1661" s="9" t="s">
        <v>34</v>
      </c>
      <c r="W1661" s="9">
        <f t="shared" ca="1" si="213"/>
        <v>21</v>
      </c>
      <c r="X1661" s="9" t="str">
        <f t="shared" ca="1" si="214"/>
        <v>Below 45 Days</v>
      </c>
      <c r="Y1661" s="9" t="str">
        <f t="shared" ca="1" si="216"/>
        <v/>
      </c>
      <c r="Z1661" s="9" t="str">
        <f t="shared" ca="1" si="217"/>
        <v/>
      </c>
      <c r="AA1661" s="9"/>
      <c r="AB1661" s="123" t="str">
        <f t="shared" si="220"/>
        <v>Narasannapeta,'294/2026'</v>
      </c>
      <c r="AC1661" s="97" t="str">
        <f t="shared" ca="1" si="218"/>
        <v>Below 45 Days</v>
      </c>
    </row>
    <row r="1662" spans="1:29" ht="25.5" customHeight="1" x14ac:dyDescent="0.25">
      <c r="A1662" s="96">
        <v>1661</v>
      </c>
      <c r="B1662" s="123" t="s">
        <v>28</v>
      </c>
      <c r="C1662" s="9" t="s">
        <v>3771</v>
      </c>
      <c r="D1662" s="63" t="s">
        <v>227</v>
      </c>
      <c r="E1662" s="137">
        <v>46291</v>
      </c>
      <c r="F1662" s="63" t="str">
        <f t="shared" si="215"/>
        <v>Sep</v>
      </c>
      <c r="G1662" s="63">
        <f t="shared" si="219"/>
        <v>2026</v>
      </c>
      <c r="H1662" s="63" t="s">
        <v>59</v>
      </c>
      <c r="I1662" s="9" t="str">
        <f>_xlfn.XLOOKUP(H1662,[1]Heads!A:A,[1]Heads!B:B)</f>
        <v>Missing Cases</v>
      </c>
      <c r="J1662" s="9" t="str">
        <f>_xlfn.XLOOKUP(I1662,[1]Heads!B:B,[1]Heads!C:C)</f>
        <v>Missing</v>
      </c>
      <c r="K1662" s="75"/>
      <c r="L1662" s="9"/>
      <c r="M1662" s="75"/>
      <c r="N1662" s="96" t="s">
        <v>3196</v>
      </c>
      <c r="O1662" s="9"/>
      <c r="P1662" s="75"/>
      <c r="Q1662" s="9"/>
      <c r="R1662" s="75" t="s">
        <v>2553</v>
      </c>
      <c r="S1662" s="104" t="s">
        <v>112</v>
      </c>
      <c r="T1662" s="98"/>
      <c r="U1662" s="9" t="s">
        <v>6853</v>
      </c>
      <c r="V1662" s="9" t="s">
        <v>34</v>
      </c>
      <c r="W1662" s="9">
        <f t="shared" ca="1" si="213"/>
        <v>20</v>
      </c>
      <c r="X1662" s="9" t="str">
        <f t="shared" ca="1" si="214"/>
        <v>Below 45 Days</v>
      </c>
      <c r="Y1662" s="9" t="str">
        <f t="shared" ca="1" si="216"/>
        <v/>
      </c>
      <c r="Z1662" s="9" t="str">
        <f t="shared" ca="1" si="217"/>
        <v/>
      </c>
      <c r="AA1662" s="9"/>
      <c r="AB1662" s="123" t="str">
        <f t="shared" si="220"/>
        <v>Srikakulam II Town,'146/2026'</v>
      </c>
      <c r="AC1662" s="97" t="str">
        <f t="shared" ca="1" si="218"/>
        <v>Below 45 Days</v>
      </c>
    </row>
    <row r="1663" spans="1:29" ht="25.5" customHeight="1" x14ac:dyDescent="0.25">
      <c r="A1663" s="96">
        <v>1662</v>
      </c>
      <c r="B1663" s="123" t="s">
        <v>113</v>
      </c>
      <c r="C1663" s="9" t="s">
        <v>3115</v>
      </c>
      <c r="D1663" s="63" t="s">
        <v>1016</v>
      </c>
      <c r="E1663" s="137">
        <v>46291</v>
      </c>
      <c r="F1663" s="63" t="str">
        <f t="shared" si="215"/>
        <v>Sep</v>
      </c>
      <c r="G1663" s="63">
        <f t="shared" si="219"/>
        <v>2026</v>
      </c>
      <c r="H1663" s="63" t="s">
        <v>48</v>
      </c>
      <c r="I1663" s="9" t="str">
        <f>_xlfn.XLOOKUP(H1663,[1]Heads!A:A,[1]Heads!B:B)</f>
        <v>Property Offences</v>
      </c>
      <c r="J1663" s="9" t="str">
        <f>_xlfn.XLOOKUP(I1663,[1]Heads!B:B,[1]Heads!C:C)</f>
        <v>IPC</v>
      </c>
      <c r="K1663" s="75"/>
      <c r="L1663" s="9"/>
      <c r="M1663" s="75"/>
      <c r="N1663" s="96" t="s">
        <v>3196</v>
      </c>
      <c r="O1663" s="9"/>
      <c r="P1663" s="75"/>
      <c r="Q1663" s="9"/>
      <c r="R1663" s="75" t="s">
        <v>2553</v>
      </c>
      <c r="S1663" s="104" t="s">
        <v>112</v>
      </c>
      <c r="T1663" s="98"/>
      <c r="U1663" s="9" t="s">
        <v>6854</v>
      </c>
      <c r="V1663" s="9" t="s">
        <v>34</v>
      </c>
      <c r="W1663" s="9">
        <f t="shared" ca="1" si="213"/>
        <v>20</v>
      </c>
      <c r="X1663" s="9" t="str">
        <f t="shared" ca="1" si="214"/>
        <v>Below 45 Days</v>
      </c>
      <c r="Y1663" s="9" t="str">
        <f t="shared" ca="1" si="216"/>
        <v/>
      </c>
      <c r="Z1663" s="9" t="str">
        <f t="shared" ca="1" si="217"/>
        <v/>
      </c>
      <c r="AA1663" s="9"/>
      <c r="AB1663" s="123" t="str">
        <f t="shared" si="220"/>
        <v>Jalumuru,'89/2026'</v>
      </c>
      <c r="AC1663" s="97" t="str">
        <f t="shared" ca="1" si="218"/>
        <v>Below 45 Days</v>
      </c>
    </row>
    <row r="1664" spans="1:29" ht="25.5" customHeight="1" x14ac:dyDescent="0.25">
      <c r="A1664" s="96">
        <v>1663</v>
      </c>
      <c r="B1664" s="123" t="s">
        <v>125</v>
      </c>
      <c r="C1664" s="9" t="s">
        <v>3404</v>
      </c>
      <c r="D1664" s="63" t="s">
        <v>1381</v>
      </c>
      <c r="E1664" s="137">
        <v>46291</v>
      </c>
      <c r="F1664" s="63" t="str">
        <f t="shared" si="215"/>
        <v>Sep</v>
      </c>
      <c r="G1664" s="63">
        <f t="shared" si="219"/>
        <v>2026</v>
      </c>
      <c r="H1664" s="63" t="s">
        <v>80</v>
      </c>
      <c r="I1664" s="9" t="str">
        <f>_xlfn.XLOOKUP(H1664,[1]Heads!A:A,[1]Heads!B:B)</f>
        <v>Crime  Against Women</v>
      </c>
      <c r="J1664" s="9" t="str">
        <f>_xlfn.XLOOKUP(I1664,[1]Heads!B:B,[1]Heads!C:C)</f>
        <v>IPC</v>
      </c>
      <c r="K1664" s="75"/>
      <c r="L1664" s="9"/>
      <c r="M1664" s="75"/>
      <c r="N1664" s="96" t="s">
        <v>3196</v>
      </c>
      <c r="O1664" s="9"/>
      <c r="P1664" s="75"/>
      <c r="Q1664" s="9"/>
      <c r="R1664" s="75" t="s">
        <v>2553</v>
      </c>
      <c r="S1664" s="104" t="s">
        <v>141</v>
      </c>
      <c r="T1664" s="98"/>
      <c r="U1664" s="9" t="s">
        <v>6857</v>
      </c>
      <c r="V1664" s="9" t="s">
        <v>34</v>
      </c>
      <c r="W1664" s="9">
        <f t="shared" ca="1" si="213"/>
        <v>20</v>
      </c>
      <c r="X1664" s="9" t="str">
        <f t="shared" ca="1" si="214"/>
        <v>Below 45 Days</v>
      </c>
      <c r="Y1664" s="9" t="str">
        <f t="shared" ca="1" si="216"/>
        <v/>
      </c>
      <c r="Z1664" s="9" t="str">
        <f t="shared" ca="1" si="217"/>
        <v/>
      </c>
      <c r="AA1664" s="9"/>
      <c r="AB1664" s="123" t="str">
        <f t="shared" si="220"/>
        <v>Mahila UPS, Srikakulam,'116/2026'</v>
      </c>
      <c r="AC1664" s="97" t="str">
        <f t="shared" ca="1" si="218"/>
        <v>Below 45 Days</v>
      </c>
    </row>
    <row r="1665" spans="1:29" ht="25.5" customHeight="1" x14ac:dyDescent="0.25">
      <c r="A1665" s="96">
        <v>1664</v>
      </c>
      <c r="B1665" s="123" t="s">
        <v>42</v>
      </c>
      <c r="C1665" s="9" t="s">
        <v>6443</v>
      </c>
      <c r="D1665" s="63" t="s">
        <v>707</v>
      </c>
      <c r="E1665" s="137">
        <v>46291</v>
      </c>
      <c r="F1665" s="63" t="str">
        <f t="shared" si="215"/>
        <v>Sep</v>
      </c>
      <c r="G1665" s="63">
        <f t="shared" si="219"/>
        <v>2026</v>
      </c>
      <c r="H1665" s="63" t="s">
        <v>71</v>
      </c>
      <c r="I1665" s="9" t="str">
        <f>_xlfn.XLOOKUP(H1665,[1]Heads!A:A,[1]Heads!B:B)</f>
        <v>Road Accidents</v>
      </c>
      <c r="J1665" s="9" t="str">
        <f>_xlfn.XLOOKUP(I1665,[1]Heads!B:B,[1]Heads!C:C)</f>
        <v>IPC</v>
      </c>
      <c r="K1665" s="75"/>
      <c r="L1665" s="9"/>
      <c r="M1665" s="75"/>
      <c r="N1665" s="96" t="s">
        <v>3196</v>
      </c>
      <c r="O1665" s="9"/>
      <c r="P1665" s="75"/>
      <c r="Q1665" s="9"/>
      <c r="R1665" s="75" t="s">
        <v>2553</v>
      </c>
      <c r="S1665" s="104" t="s">
        <v>169</v>
      </c>
      <c r="T1665" s="98"/>
      <c r="U1665" s="9" t="s">
        <v>6858</v>
      </c>
      <c r="V1665" s="9" t="s">
        <v>34</v>
      </c>
      <c r="W1665" s="9">
        <f t="shared" ca="1" si="213"/>
        <v>20</v>
      </c>
      <c r="X1665" s="9" t="str">
        <f t="shared" ca="1" si="214"/>
        <v>Below 45 Days</v>
      </c>
      <c r="Y1665" s="9" t="str">
        <f t="shared" ca="1" si="216"/>
        <v/>
      </c>
      <c r="Z1665" s="9" t="str">
        <f t="shared" ca="1" si="217"/>
        <v/>
      </c>
      <c r="AA1665" s="9"/>
      <c r="AB1665" s="123" t="str">
        <f t="shared" si="220"/>
        <v>Narasannapeta,'295/2026'</v>
      </c>
      <c r="AC1665" s="97" t="str">
        <f t="shared" ca="1" si="218"/>
        <v>Below 45 Days</v>
      </c>
    </row>
    <row r="1666" spans="1:29" ht="25.5" customHeight="1" x14ac:dyDescent="0.25">
      <c r="A1666" s="96">
        <v>1665</v>
      </c>
      <c r="B1666" s="123" t="s">
        <v>98</v>
      </c>
      <c r="C1666" s="9" t="s">
        <v>3404</v>
      </c>
      <c r="D1666" s="63" t="s">
        <v>1816</v>
      </c>
      <c r="E1666" s="137">
        <v>46291</v>
      </c>
      <c r="F1666" s="63" t="str">
        <f t="shared" si="215"/>
        <v>Sep</v>
      </c>
      <c r="G1666" s="63">
        <f t="shared" si="219"/>
        <v>2026</v>
      </c>
      <c r="H1666" s="63" t="s">
        <v>85</v>
      </c>
      <c r="I1666" s="9" t="str">
        <f>_xlfn.XLOOKUP(H1666,[1]Heads!A:A,[1]Heads!B:B)</f>
        <v>Enforcement</v>
      </c>
      <c r="J1666" s="9" t="str">
        <f>_xlfn.XLOOKUP(I1666,[1]Heads!B:B,[1]Heads!C:C)</f>
        <v>Enforcement</v>
      </c>
      <c r="K1666" s="75"/>
      <c r="L1666" s="9"/>
      <c r="M1666" s="75"/>
      <c r="N1666" s="96" t="s">
        <v>3196</v>
      </c>
      <c r="O1666" s="9"/>
      <c r="P1666" s="75"/>
      <c r="Q1666" s="9"/>
      <c r="R1666" s="75" t="s">
        <v>2553</v>
      </c>
      <c r="S1666" s="104" t="s">
        <v>174</v>
      </c>
      <c r="T1666" s="98">
        <v>46304</v>
      </c>
      <c r="U1666" s="9" t="s">
        <v>6859</v>
      </c>
      <c r="V1666" s="9" t="s">
        <v>34</v>
      </c>
      <c r="W1666" s="9">
        <f t="shared" ref="W1666:W1729" ca="1" si="221">IF(N1666="UI",DATEDIF(E1666,TODAY(),"D"),"")</f>
        <v>20</v>
      </c>
      <c r="X1666" s="9" t="str">
        <f t="shared" ref="X1666:X1729" ca="1" si="222">IF(N1666="UI",IF(W1666&gt;365,"Above 1 Year",IF(AND(W1666&lt;=365,W1666&gt;180),"Above 6 Months",IF(AND(W1666&lt;=180,W1666&gt;90),"Above 3 Months",IF(AND(W1666&lt;=90,W1666&gt;60),"Above 60 Days",IF(AND(W1666&lt;=60,W1666&gt;45),"45 to 60 Days","Below 45 Days"))))),"")</f>
        <v>Below 45 Days</v>
      </c>
      <c r="Y1666" s="9">
        <f t="shared" ca="1" si="216"/>
        <v>7</v>
      </c>
      <c r="Z1666" s="9" t="str">
        <f t="shared" ca="1" si="217"/>
        <v>Below 45 Days</v>
      </c>
      <c r="AA1666" s="9"/>
      <c r="AB1666" s="123" t="str">
        <f t="shared" si="220"/>
        <v>Vajrapukothuru,'116/2026'</v>
      </c>
      <c r="AC1666" s="97" t="str">
        <f t="shared" ca="1" si="218"/>
        <v>Below 45 Days</v>
      </c>
    </row>
    <row r="1667" spans="1:29" ht="25.5" customHeight="1" x14ac:dyDescent="0.25">
      <c r="A1667" s="96">
        <v>1666</v>
      </c>
      <c r="B1667" s="123" t="s">
        <v>114</v>
      </c>
      <c r="C1667" s="9" t="s">
        <v>3884</v>
      </c>
      <c r="D1667" s="63" t="s">
        <v>2034</v>
      </c>
      <c r="E1667" s="137">
        <v>46291</v>
      </c>
      <c r="F1667" s="63" t="str">
        <f t="shared" si="215"/>
        <v>Sep</v>
      </c>
      <c r="G1667" s="63">
        <f t="shared" si="219"/>
        <v>2026</v>
      </c>
      <c r="H1667" s="63" t="s">
        <v>81</v>
      </c>
      <c r="I1667" s="9" t="str">
        <f>_xlfn.XLOOKUP(H1667,[1]Heads!A:A,[1]Heads!B:B)</f>
        <v>Enforcement</v>
      </c>
      <c r="J1667" s="9" t="str">
        <f>_xlfn.XLOOKUP(I1667,[1]Heads!B:B,[1]Heads!C:C)</f>
        <v>Enforcement</v>
      </c>
      <c r="K1667" s="75"/>
      <c r="L1667" s="9"/>
      <c r="M1667" s="75"/>
      <c r="N1667" s="96" t="s">
        <v>3196</v>
      </c>
      <c r="O1667" s="9"/>
      <c r="P1667" s="75"/>
      <c r="Q1667" s="9"/>
      <c r="R1667" s="75" t="s">
        <v>2553</v>
      </c>
      <c r="S1667" s="104" t="s">
        <v>141</v>
      </c>
      <c r="T1667" s="98"/>
      <c r="U1667" s="9" t="s">
        <v>6860</v>
      </c>
      <c r="V1667" s="9" t="s">
        <v>34</v>
      </c>
      <c r="W1667" s="9">
        <f t="shared" ca="1" si="221"/>
        <v>20</v>
      </c>
      <c r="X1667" s="9" t="str">
        <f t="shared" ca="1" si="222"/>
        <v>Below 45 Days</v>
      </c>
      <c r="Y1667" s="9" t="str">
        <f t="shared" ca="1" si="216"/>
        <v/>
      </c>
      <c r="Z1667" s="9" t="str">
        <f t="shared" ca="1" si="217"/>
        <v/>
      </c>
      <c r="AA1667" s="9"/>
      <c r="AB1667" s="123" t="str">
        <f t="shared" si="220"/>
        <v>Mandasa,'154/2026'</v>
      </c>
      <c r="AC1667" s="97" t="str">
        <f t="shared" ca="1" si="218"/>
        <v>Below 45 Days</v>
      </c>
    </row>
    <row r="1668" spans="1:29" ht="25.5" customHeight="1" x14ac:dyDescent="0.25">
      <c r="A1668" s="96">
        <v>1667</v>
      </c>
      <c r="B1668" s="123" t="s">
        <v>105</v>
      </c>
      <c r="C1668" s="9" t="s">
        <v>3546</v>
      </c>
      <c r="D1668" s="63" t="s">
        <v>1315</v>
      </c>
      <c r="E1668" s="137">
        <v>46292</v>
      </c>
      <c r="F1668" s="63" t="str">
        <f t="shared" si="215"/>
        <v>Sep</v>
      </c>
      <c r="G1668" s="63">
        <f t="shared" si="219"/>
        <v>2026</v>
      </c>
      <c r="H1668" s="63" t="s">
        <v>70</v>
      </c>
      <c r="I1668" s="9" t="str">
        <f>_xlfn.XLOOKUP(H1668,[1]Heads!A:A,[1]Heads!B:B)</f>
        <v>174 CrPC</v>
      </c>
      <c r="J1668" s="9" t="str">
        <f>_xlfn.XLOOKUP(I1668,[1]Heads!B:B,[1]Heads!C:C)</f>
        <v>174 CrPC</v>
      </c>
      <c r="K1668" s="75"/>
      <c r="L1668" s="9"/>
      <c r="M1668" s="75"/>
      <c r="N1668" s="96" t="s">
        <v>3196</v>
      </c>
      <c r="O1668" s="9"/>
      <c r="P1668" s="75"/>
      <c r="Q1668" s="9"/>
      <c r="R1668" s="75" t="s">
        <v>2553</v>
      </c>
      <c r="S1668" s="104" t="s">
        <v>173</v>
      </c>
      <c r="T1668" s="98">
        <v>46300</v>
      </c>
      <c r="U1668" s="9" t="s">
        <v>6865</v>
      </c>
      <c r="V1668" s="9" t="s">
        <v>34</v>
      </c>
      <c r="W1668" s="9">
        <f t="shared" ca="1" si="221"/>
        <v>19</v>
      </c>
      <c r="X1668" s="9" t="str">
        <f t="shared" ca="1" si="222"/>
        <v>Below 45 Days</v>
      </c>
      <c r="Y1668" s="9">
        <f t="shared" ca="1" si="216"/>
        <v>11</v>
      </c>
      <c r="Z1668" s="9" t="str">
        <f t="shared" ca="1" si="217"/>
        <v>Below 45 Days</v>
      </c>
      <c r="AA1668" s="9"/>
      <c r="AB1668" s="123" t="str">
        <f t="shared" si="220"/>
        <v>Pathapatnam,'128/2026'</v>
      </c>
      <c r="AC1668" s="97" t="str">
        <f t="shared" ca="1" si="218"/>
        <v>Below 45 Days</v>
      </c>
    </row>
    <row r="1669" spans="1:29" ht="25.5" customHeight="1" x14ac:dyDescent="0.25">
      <c r="A1669" s="96">
        <v>1668</v>
      </c>
      <c r="B1669" s="123" t="s">
        <v>90</v>
      </c>
      <c r="C1669" s="9" t="s">
        <v>5583</v>
      </c>
      <c r="D1669" s="63" t="s">
        <v>6866</v>
      </c>
      <c r="E1669" s="137">
        <v>46292</v>
      </c>
      <c r="F1669" s="63" t="str">
        <f t="shared" ref="F1669:F1724" si="223">TEXT(E1669,"mmm")</f>
        <v>Sep</v>
      </c>
      <c r="G1669" s="63">
        <f t="shared" si="219"/>
        <v>2026</v>
      </c>
      <c r="H1669" s="63" t="s">
        <v>39</v>
      </c>
      <c r="I1669" s="9" t="str">
        <f>_xlfn.XLOOKUP(H1669,[1]Heads!A:A,[1]Heads!B:B)</f>
        <v>Other IPC</v>
      </c>
      <c r="J1669" s="9" t="str">
        <f>_xlfn.XLOOKUP(I1669,[1]Heads!B:B,[1]Heads!C:C)</f>
        <v>IPC</v>
      </c>
      <c r="K1669" s="75"/>
      <c r="L1669" s="9"/>
      <c r="M1669" s="75"/>
      <c r="N1669" s="96" t="s">
        <v>3196</v>
      </c>
      <c r="O1669" s="9"/>
      <c r="P1669" s="75"/>
      <c r="Q1669" s="9"/>
      <c r="R1669" s="75" t="s">
        <v>2553</v>
      </c>
      <c r="S1669" s="104" t="s">
        <v>50</v>
      </c>
      <c r="T1669" s="98"/>
      <c r="U1669" s="9" t="s">
        <v>6867</v>
      </c>
      <c r="V1669" s="9" t="s">
        <v>34</v>
      </c>
      <c r="W1669" s="9">
        <f t="shared" ca="1" si="221"/>
        <v>19</v>
      </c>
      <c r="X1669" s="9" t="str">
        <f t="shared" ca="1" si="222"/>
        <v>Below 45 Days</v>
      </c>
      <c r="Y1669" s="9" t="str">
        <f t="shared" ca="1" si="216"/>
        <v/>
      </c>
      <c r="Z1669" s="9" t="str">
        <f t="shared" ca="1" si="217"/>
        <v/>
      </c>
      <c r="AA1669" s="9"/>
      <c r="AB1669" s="123" t="str">
        <f t="shared" si="220"/>
        <v>J.R.Puram,'190/2026'</v>
      </c>
      <c r="AC1669" s="97" t="str">
        <f t="shared" ca="1" si="218"/>
        <v>Below 45 Days</v>
      </c>
    </row>
    <row r="1670" spans="1:29" ht="25.5" customHeight="1" x14ac:dyDescent="0.25">
      <c r="A1670" s="96">
        <v>1669</v>
      </c>
      <c r="B1670" s="123" t="s">
        <v>68</v>
      </c>
      <c r="C1670" s="9" t="s">
        <v>6868</v>
      </c>
      <c r="D1670" s="63" t="s">
        <v>6869</v>
      </c>
      <c r="E1670" s="137">
        <v>46292</v>
      </c>
      <c r="F1670" s="63" t="str">
        <f t="shared" si="223"/>
        <v>Sep</v>
      </c>
      <c r="G1670" s="63">
        <f t="shared" si="219"/>
        <v>2026</v>
      </c>
      <c r="H1670" s="63" t="s">
        <v>48</v>
      </c>
      <c r="I1670" s="9" t="str">
        <f>_xlfn.XLOOKUP(H1670,[1]Heads!A:A,[1]Heads!B:B)</f>
        <v>Property Offences</v>
      </c>
      <c r="J1670" s="9" t="str">
        <f>_xlfn.XLOOKUP(I1670,[1]Heads!B:B,[1]Heads!C:C)</f>
        <v>IPC</v>
      </c>
      <c r="K1670" s="75"/>
      <c r="L1670" s="9"/>
      <c r="M1670" s="75"/>
      <c r="N1670" s="96" t="s">
        <v>3196</v>
      </c>
      <c r="O1670" s="9"/>
      <c r="P1670" s="75"/>
      <c r="Q1670" s="9"/>
      <c r="R1670" s="75" t="s">
        <v>2553</v>
      </c>
      <c r="S1670" s="104" t="s">
        <v>141</v>
      </c>
      <c r="T1670" s="98"/>
      <c r="U1670" s="9" t="s">
        <v>6870</v>
      </c>
      <c r="V1670" s="9" t="s">
        <v>34</v>
      </c>
      <c r="W1670" s="9">
        <f t="shared" ca="1" si="221"/>
        <v>19</v>
      </c>
      <c r="X1670" s="9" t="str">
        <f t="shared" ca="1" si="222"/>
        <v>Below 45 Days</v>
      </c>
      <c r="Y1670" s="9" t="str">
        <f t="shared" ca="1" si="216"/>
        <v/>
      </c>
      <c r="Z1670" s="9" t="str">
        <f t="shared" ca="1" si="217"/>
        <v/>
      </c>
      <c r="AA1670" s="9"/>
      <c r="AB1670" s="123" t="str">
        <f t="shared" si="220"/>
        <v>Kasibugga,'328/2026'</v>
      </c>
      <c r="AC1670" s="97" t="str">
        <f t="shared" ca="1" si="218"/>
        <v>Below 45 Days</v>
      </c>
    </row>
    <row r="1671" spans="1:29" ht="25.5" customHeight="1" x14ac:dyDescent="0.25">
      <c r="A1671" s="96">
        <v>1670</v>
      </c>
      <c r="B1671" s="123" t="s">
        <v>74</v>
      </c>
      <c r="C1671" s="9" t="s">
        <v>6871</v>
      </c>
      <c r="D1671" s="63" t="s">
        <v>707</v>
      </c>
      <c r="E1671" s="137">
        <v>46292</v>
      </c>
      <c r="F1671" s="63" t="str">
        <f t="shared" si="223"/>
        <v>Sep</v>
      </c>
      <c r="G1671" s="63">
        <f t="shared" si="219"/>
        <v>2026</v>
      </c>
      <c r="H1671" s="63" t="s">
        <v>71</v>
      </c>
      <c r="I1671" s="9" t="str">
        <f>_xlfn.XLOOKUP(H1671,[1]Heads!A:A,[1]Heads!B:B)</f>
        <v>Road Accidents</v>
      </c>
      <c r="J1671" s="9" t="str">
        <f>_xlfn.XLOOKUP(I1671,[1]Heads!B:B,[1]Heads!C:C)</f>
        <v>IPC</v>
      </c>
      <c r="K1671" s="75"/>
      <c r="L1671" s="9"/>
      <c r="M1671" s="75"/>
      <c r="N1671" s="96" t="s">
        <v>3196</v>
      </c>
      <c r="O1671" s="9"/>
      <c r="P1671" s="75"/>
      <c r="Q1671" s="9"/>
      <c r="R1671" s="75" t="s">
        <v>2553</v>
      </c>
      <c r="S1671" s="104" t="s">
        <v>169</v>
      </c>
      <c r="T1671" s="98"/>
      <c r="U1671" s="9" t="s">
        <v>6872</v>
      </c>
      <c r="V1671" s="9" t="s">
        <v>34</v>
      </c>
      <c r="W1671" s="9">
        <f t="shared" ca="1" si="221"/>
        <v>19</v>
      </c>
      <c r="X1671" s="9" t="str">
        <f t="shared" ca="1" si="222"/>
        <v>Below 45 Days</v>
      </c>
      <c r="Y1671" s="9" t="str">
        <f t="shared" ca="1" si="216"/>
        <v/>
      </c>
      <c r="Z1671" s="9" t="str">
        <f t="shared" ca="1" si="217"/>
        <v/>
      </c>
      <c r="AA1671" s="9"/>
      <c r="AB1671" s="123" t="str">
        <f t="shared" si="220"/>
        <v>Srikakulam Rural,'196/2026'</v>
      </c>
      <c r="AC1671" s="97" t="str">
        <f t="shared" ca="1" si="218"/>
        <v>Below 45 Days</v>
      </c>
    </row>
    <row r="1672" spans="1:29" ht="25.5" customHeight="1" x14ac:dyDescent="0.25">
      <c r="A1672" s="96">
        <v>1671</v>
      </c>
      <c r="B1672" s="123" t="s">
        <v>28</v>
      </c>
      <c r="C1672" s="9" t="s">
        <v>3773</v>
      </c>
      <c r="D1672" s="63" t="s">
        <v>227</v>
      </c>
      <c r="E1672" s="137">
        <v>46292</v>
      </c>
      <c r="F1672" s="63" t="str">
        <f t="shared" si="223"/>
        <v>Sep</v>
      </c>
      <c r="G1672" s="63">
        <f t="shared" si="219"/>
        <v>2026</v>
      </c>
      <c r="H1672" s="63" t="s">
        <v>59</v>
      </c>
      <c r="I1672" s="9" t="str">
        <f>_xlfn.XLOOKUP(H1672,[1]Heads!A:A,[1]Heads!B:B)</f>
        <v>Missing Cases</v>
      </c>
      <c r="J1672" s="9" t="str">
        <f>_xlfn.XLOOKUP(I1672,[1]Heads!B:B,[1]Heads!C:C)</f>
        <v>Missing</v>
      </c>
      <c r="K1672" s="75"/>
      <c r="L1672" s="9"/>
      <c r="M1672" s="75"/>
      <c r="N1672" s="96" t="s">
        <v>3196</v>
      </c>
      <c r="O1672" s="9"/>
      <c r="P1672" s="75"/>
      <c r="Q1672" s="9"/>
      <c r="R1672" s="75" t="s">
        <v>2553</v>
      </c>
      <c r="S1672" s="104" t="s">
        <v>173</v>
      </c>
      <c r="T1672" s="98">
        <v>46300</v>
      </c>
      <c r="U1672" s="9" t="s">
        <v>6876</v>
      </c>
      <c r="V1672" s="9" t="s">
        <v>34</v>
      </c>
      <c r="W1672" s="9">
        <f t="shared" ca="1" si="221"/>
        <v>19</v>
      </c>
      <c r="X1672" s="9" t="str">
        <f t="shared" ca="1" si="222"/>
        <v>Below 45 Days</v>
      </c>
      <c r="Y1672" s="9">
        <f t="shared" ca="1" si="216"/>
        <v>11</v>
      </c>
      <c r="Z1672" s="9" t="str">
        <f t="shared" ca="1" si="217"/>
        <v>Below 45 Days</v>
      </c>
      <c r="AA1672" s="9"/>
      <c r="AB1672" s="123" t="str">
        <f t="shared" si="220"/>
        <v>Srikakulam II Town,'147/2026'</v>
      </c>
      <c r="AC1672" s="97" t="str">
        <f t="shared" ca="1" si="218"/>
        <v>Below 45 Days</v>
      </c>
    </row>
    <row r="1673" spans="1:29" ht="25.5" customHeight="1" x14ac:dyDescent="0.25">
      <c r="A1673" s="96">
        <v>1672</v>
      </c>
      <c r="B1673" s="123" t="s">
        <v>107</v>
      </c>
      <c r="C1673" s="9" t="s">
        <v>3096</v>
      </c>
      <c r="D1673" s="63" t="s">
        <v>1807</v>
      </c>
      <c r="E1673" s="137">
        <v>46293</v>
      </c>
      <c r="F1673" s="63" t="str">
        <f t="shared" si="223"/>
        <v>Sep</v>
      </c>
      <c r="G1673" s="63">
        <f t="shared" si="219"/>
        <v>2026</v>
      </c>
      <c r="H1673" s="63" t="s">
        <v>85</v>
      </c>
      <c r="I1673" s="9" t="str">
        <f>_xlfn.XLOOKUP(H1673,[1]Heads!A:A,[1]Heads!B:B)</f>
        <v>Enforcement</v>
      </c>
      <c r="J1673" s="9" t="str">
        <f>_xlfn.XLOOKUP(I1673,[1]Heads!B:B,[1]Heads!C:C)</f>
        <v>Enforcement</v>
      </c>
      <c r="K1673" s="75"/>
      <c r="L1673" s="9"/>
      <c r="M1673" s="75"/>
      <c r="N1673" s="96" t="s">
        <v>3196</v>
      </c>
      <c r="O1673" s="9"/>
      <c r="P1673" s="75"/>
      <c r="Q1673" s="9"/>
      <c r="R1673" s="75" t="s">
        <v>2553</v>
      </c>
      <c r="S1673" s="104" t="s">
        <v>174</v>
      </c>
      <c r="T1673" s="98">
        <v>46304</v>
      </c>
      <c r="U1673" s="9" t="s">
        <v>6878</v>
      </c>
      <c r="V1673" s="9" t="s">
        <v>34</v>
      </c>
      <c r="W1673" s="9">
        <f t="shared" ca="1" si="221"/>
        <v>18</v>
      </c>
      <c r="X1673" s="9" t="str">
        <f t="shared" ca="1" si="222"/>
        <v>Below 45 Days</v>
      </c>
      <c r="Y1673" s="9">
        <f t="shared" ca="1" si="216"/>
        <v>7</v>
      </c>
      <c r="Z1673" s="9" t="str">
        <f t="shared" ca="1" si="217"/>
        <v>Below 45 Days</v>
      </c>
      <c r="AA1673" s="9"/>
      <c r="AB1673" s="123" t="str">
        <f t="shared" si="220"/>
        <v>G. Sigadam,'69/2026'</v>
      </c>
      <c r="AC1673" s="97" t="str">
        <f t="shared" ca="1" si="218"/>
        <v>Below 45 Days</v>
      </c>
    </row>
    <row r="1674" spans="1:29" ht="25.5" customHeight="1" x14ac:dyDescent="0.25">
      <c r="A1674" s="96">
        <v>1673</v>
      </c>
      <c r="B1674" s="123" t="s">
        <v>125</v>
      </c>
      <c r="C1674" s="9" t="s">
        <v>3415</v>
      </c>
      <c r="D1674" s="63" t="s">
        <v>1646</v>
      </c>
      <c r="E1674" s="137">
        <v>46293</v>
      </c>
      <c r="F1674" s="63" t="str">
        <f t="shared" si="223"/>
        <v>Sep</v>
      </c>
      <c r="G1674" s="63">
        <f t="shared" si="219"/>
        <v>2026</v>
      </c>
      <c r="H1674" s="63" t="s">
        <v>80</v>
      </c>
      <c r="I1674" s="9" t="str">
        <f>_xlfn.XLOOKUP(H1674,[1]Heads!A:A,[1]Heads!B:B)</f>
        <v>Crime  Against Women</v>
      </c>
      <c r="J1674" s="9" t="str">
        <f>_xlfn.XLOOKUP(I1674,[1]Heads!B:B,[1]Heads!C:C)</f>
        <v>IPC</v>
      </c>
      <c r="K1674" s="75"/>
      <c r="L1674" s="9"/>
      <c r="M1674" s="75"/>
      <c r="N1674" s="96" t="s">
        <v>3196</v>
      </c>
      <c r="O1674" s="9"/>
      <c r="P1674" s="75"/>
      <c r="Q1674" s="9"/>
      <c r="R1674" s="75" t="s">
        <v>2553</v>
      </c>
      <c r="S1674" s="104" t="s">
        <v>50</v>
      </c>
      <c r="T1674" s="98"/>
      <c r="U1674" s="9" t="s">
        <v>6879</v>
      </c>
      <c r="V1674" s="9" t="s">
        <v>34</v>
      </c>
      <c r="W1674" s="9">
        <f t="shared" ca="1" si="221"/>
        <v>18</v>
      </c>
      <c r="X1674" s="9" t="str">
        <f t="shared" ca="1" si="222"/>
        <v>Below 45 Days</v>
      </c>
      <c r="Y1674" s="9" t="str">
        <f t="shared" ca="1" si="216"/>
        <v/>
      </c>
      <c r="Z1674" s="9" t="str">
        <f t="shared" ca="1" si="217"/>
        <v/>
      </c>
      <c r="AA1674" s="9"/>
      <c r="AB1674" s="123" t="str">
        <f t="shared" si="220"/>
        <v>Mahila UPS, Srikakulam,'117/2026'</v>
      </c>
      <c r="AC1674" s="97" t="str">
        <f t="shared" ca="1" si="218"/>
        <v>Below 45 Days</v>
      </c>
    </row>
    <row r="1675" spans="1:29" ht="25.5" customHeight="1" x14ac:dyDescent="0.25">
      <c r="A1675" s="96">
        <v>1674</v>
      </c>
      <c r="B1675" s="123" t="s">
        <v>47</v>
      </c>
      <c r="C1675" s="9" t="s">
        <v>3771</v>
      </c>
      <c r="D1675" s="63" t="s">
        <v>1431</v>
      </c>
      <c r="E1675" s="137">
        <v>46293</v>
      </c>
      <c r="F1675" s="63" t="str">
        <f t="shared" si="223"/>
        <v>Sep</v>
      </c>
      <c r="G1675" s="63">
        <f t="shared" si="219"/>
        <v>2026</v>
      </c>
      <c r="H1675" s="63" t="s">
        <v>71</v>
      </c>
      <c r="I1675" s="9" t="str">
        <f>_xlfn.XLOOKUP(H1675,[1]Heads!A:A,[1]Heads!B:B)</f>
        <v>Road Accidents</v>
      </c>
      <c r="J1675" s="9" t="str">
        <f>_xlfn.XLOOKUP(I1675,[1]Heads!B:B,[1]Heads!C:C)</f>
        <v>IPC</v>
      </c>
      <c r="K1675" s="75"/>
      <c r="L1675" s="9"/>
      <c r="M1675" s="75"/>
      <c r="N1675" s="96" t="s">
        <v>3196</v>
      </c>
      <c r="O1675" s="9"/>
      <c r="P1675" s="75"/>
      <c r="Q1675" s="9"/>
      <c r="R1675" s="75" t="s">
        <v>2553</v>
      </c>
      <c r="S1675" s="104" t="s">
        <v>169</v>
      </c>
      <c r="T1675" s="98"/>
      <c r="U1675" s="9" t="s">
        <v>6880</v>
      </c>
      <c r="V1675" s="9" t="s">
        <v>34</v>
      </c>
      <c r="W1675" s="9">
        <f t="shared" ca="1" si="221"/>
        <v>18</v>
      </c>
      <c r="X1675" s="9" t="str">
        <f t="shared" ca="1" si="222"/>
        <v>Below 45 Days</v>
      </c>
      <c r="Y1675" s="9" t="str">
        <f t="shared" ref="Y1675:Y1734" ca="1" si="224">IF(T1675&lt;&gt;"",DATEDIF(T1675,TODAY(),"D"),"")</f>
        <v/>
      </c>
      <c r="Z1675" s="9" t="str">
        <f t="shared" ref="Z1675:Z1734" ca="1" si="225">IF(Y1675&lt;&gt;"",IF(Y1675&gt;365,"Above 1 Year",IF(AND(Y1675&lt;=365,Y1675&gt;180),"Above 6 Months",IF(AND(Y1675&lt;=180,Y1675&gt;90),"Above 3 Months",IF(AND(Y1675&lt;=90,Y1675&gt;60),"Above 60 Days",IF(AND(Y1675&lt;=60,Y1675&gt;45),"45 to 60 Days","Below 45 Days"))))),"")</f>
        <v/>
      </c>
      <c r="AA1675" s="9"/>
      <c r="AB1675" s="123" t="str">
        <f t="shared" si="220"/>
        <v>Amadalavalasa,'146/2026'</v>
      </c>
      <c r="AC1675" s="97" t="str">
        <f t="shared" ca="1" si="218"/>
        <v>Below 45 Days</v>
      </c>
    </row>
    <row r="1676" spans="1:29" ht="25.5" customHeight="1" x14ac:dyDescent="0.25">
      <c r="A1676" s="96">
        <v>1675</v>
      </c>
      <c r="B1676" s="123" t="s">
        <v>79</v>
      </c>
      <c r="C1676" s="9" t="s">
        <v>3546</v>
      </c>
      <c r="D1676" s="63" t="s">
        <v>1157</v>
      </c>
      <c r="E1676" s="137">
        <v>46293</v>
      </c>
      <c r="F1676" s="63" t="str">
        <f t="shared" si="223"/>
        <v>Sep</v>
      </c>
      <c r="G1676" s="63">
        <f t="shared" si="219"/>
        <v>2026</v>
      </c>
      <c r="H1676" s="63" t="s">
        <v>2386</v>
      </c>
      <c r="I1676" s="9" t="str">
        <f>_xlfn.XLOOKUP(H1676,[1]Heads!A:A,[1]Heads!B:B)</f>
        <v>Enforcement</v>
      </c>
      <c r="J1676" s="9" t="str">
        <f>_xlfn.XLOOKUP(I1676,[1]Heads!B:B,[1]Heads!C:C)</f>
        <v>Enforcement</v>
      </c>
      <c r="K1676" s="75"/>
      <c r="L1676" s="9"/>
      <c r="M1676" s="75"/>
      <c r="N1676" s="96" t="s">
        <v>3196</v>
      </c>
      <c r="O1676" s="9"/>
      <c r="P1676" s="75"/>
      <c r="Q1676" s="9"/>
      <c r="R1676" s="75" t="s">
        <v>2553</v>
      </c>
      <c r="S1676" s="104" t="s">
        <v>141</v>
      </c>
      <c r="T1676" s="98"/>
      <c r="U1676" s="9" t="s">
        <v>6881</v>
      </c>
      <c r="V1676" s="9" t="s">
        <v>34</v>
      </c>
      <c r="W1676" s="9">
        <f t="shared" ca="1" si="221"/>
        <v>18</v>
      </c>
      <c r="X1676" s="9" t="str">
        <f t="shared" ca="1" si="222"/>
        <v>Below 45 Days</v>
      </c>
      <c r="Y1676" s="9" t="str">
        <f t="shared" ca="1" si="224"/>
        <v/>
      </c>
      <c r="Z1676" s="9" t="str">
        <f t="shared" ca="1" si="225"/>
        <v/>
      </c>
      <c r="AA1676" s="9"/>
      <c r="AB1676" s="123" t="str">
        <f t="shared" si="220"/>
        <v>Polaki,'128/2026'</v>
      </c>
      <c r="AC1676" s="97" t="str">
        <f t="shared" ref="AC1676:AC1735" ca="1" si="226">IF(S1676="SC/PRC/CC No. Awaited","",X1676)</f>
        <v>Below 45 Days</v>
      </c>
    </row>
    <row r="1677" spans="1:29" ht="25.5" customHeight="1" x14ac:dyDescent="0.25">
      <c r="A1677" s="96">
        <v>1676</v>
      </c>
      <c r="B1677" s="123" t="s">
        <v>74</v>
      </c>
      <c r="C1677" s="9" t="s">
        <v>6882</v>
      </c>
      <c r="D1677" s="63" t="s">
        <v>1315</v>
      </c>
      <c r="E1677" s="137">
        <v>46293</v>
      </c>
      <c r="F1677" s="63" t="str">
        <f t="shared" si="223"/>
        <v>Sep</v>
      </c>
      <c r="G1677" s="63">
        <f t="shared" si="219"/>
        <v>2026</v>
      </c>
      <c r="H1677" s="63" t="s">
        <v>70</v>
      </c>
      <c r="I1677" s="9" t="str">
        <f>_xlfn.XLOOKUP(H1677,[1]Heads!A:A,[1]Heads!B:B)</f>
        <v>174 CrPC</v>
      </c>
      <c r="J1677" s="9" t="str">
        <f>_xlfn.XLOOKUP(I1677,[1]Heads!B:B,[1]Heads!C:C)</f>
        <v>174 CrPC</v>
      </c>
      <c r="K1677" s="75"/>
      <c r="L1677" s="9"/>
      <c r="M1677" s="75"/>
      <c r="N1677" s="96" t="s">
        <v>3196</v>
      </c>
      <c r="O1677" s="9"/>
      <c r="P1677" s="75"/>
      <c r="Q1677" s="9"/>
      <c r="R1677" s="75" t="s">
        <v>2553</v>
      </c>
      <c r="S1677" s="104" t="s">
        <v>173</v>
      </c>
      <c r="T1677" s="98">
        <v>46300</v>
      </c>
      <c r="U1677" s="9" t="s">
        <v>6883</v>
      </c>
      <c r="V1677" s="9" t="s">
        <v>34</v>
      </c>
      <c r="W1677" s="9">
        <f t="shared" ca="1" si="221"/>
        <v>18</v>
      </c>
      <c r="X1677" s="9" t="str">
        <f t="shared" ca="1" si="222"/>
        <v>Below 45 Days</v>
      </c>
      <c r="Y1677" s="9">
        <f t="shared" ca="1" si="224"/>
        <v>11</v>
      </c>
      <c r="Z1677" s="9" t="str">
        <f t="shared" ca="1" si="225"/>
        <v>Below 45 Days</v>
      </c>
      <c r="AA1677" s="9"/>
      <c r="AB1677" s="123" t="str">
        <f t="shared" si="220"/>
        <v>Srikakulam Rural,'197/2026'</v>
      </c>
      <c r="AC1677" s="97" t="str">
        <f t="shared" ca="1" si="226"/>
        <v>Below 45 Days</v>
      </c>
    </row>
    <row r="1678" spans="1:29" ht="25.5" customHeight="1" x14ac:dyDescent="0.25">
      <c r="A1678" s="96">
        <v>1677</v>
      </c>
      <c r="B1678" s="123" t="s">
        <v>67</v>
      </c>
      <c r="C1678" s="9" t="s">
        <v>3148</v>
      </c>
      <c r="D1678" s="63" t="s">
        <v>1230</v>
      </c>
      <c r="E1678" s="137">
        <v>46293</v>
      </c>
      <c r="F1678" s="63" t="str">
        <f t="shared" si="223"/>
        <v>Sep</v>
      </c>
      <c r="G1678" s="63">
        <f t="shared" si="219"/>
        <v>2026</v>
      </c>
      <c r="H1678" s="63" t="s">
        <v>39</v>
      </c>
      <c r="I1678" s="9" t="str">
        <f>_xlfn.XLOOKUP(H1678,[1]Heads!A:A,[1]Heads!B:B)</f>
        <v>Other IPC</v>
      </c>
      <c r="J1678" s="9" t="str">
        <f>_xlfn.XLOOKUP(I1678,[1]Heads!B:B,[1]Heads!C:C)</f>
        <v>IPC</v>
      </c>
      <c r="K1678" s="75"/>
      <c r="L1678" s="9"/>
      <c r="M1678" s="75"/>
      <c r="N1678" s="96" t="s">
        <v>3196</v>
      </c>
      <c r="O1678" s="9"/>
      <c r="P1678" s="75"/>
      <c r="Q1678" s="9"/>
      <c r="R1678" s="75" t="s">
        <v>2553</v>
      </c>
      <c r="S1678" s="104" t="s">
        <v>176</v>
      </c>
      <c r="T1678" s="98">
        <v>46305</v>
      </c>
      <c r="U1678" s="9" t="s">
        <v>6884</v>
      </c>
      <c r="V1678" s="9" t="s">
        <v>34</v>
      </c>
      <c r="W1678" s="9">
        <f t="shared" ca="1" si="221"/>
        <v>18</v>
      </c>
      <c r="X1678" s="9" t="str">
        <f t="shared" ca="1" si="222"/>
        <v>Below 45 Days</v>
      </c>
      <c r="Y1678" s="9">
        <f t="shared" ca="1" si="224"/>
        <v>6</v>
      </c>
      <c r="Z1678" s="9" t="str">
        <f t="shared" ca="1" si="225"/>
        <v>Below 45 Days</v>
      </c>
      <c r="AA1678" s="9"/>
      <c r="AB1678" s="123" t="str">
        <f t="shared" si="220"/>
        <v>Sarubujjili,'90/2026'</v>
      </c>
      <c r="AC1678" s="97" t="str">
        <f t="shared" ca="1" si="226"/>
        <v>Below 45 Days</v>
      </c>
    </row>
    <row r="1679" spans="1:29" ht="25.5" customHeight="1" x14ac:dyDescent="0.25">
      <c r="A1679" s="96">
        <v>1678</v>
      </c>
      <c r="B1679" s="123" t="s">
        <v>98</v>
      </c>
      <c r="C1679" s="9" t="s">
        <v>3415</v>
      </c>
      <c r="D1679" s="63" t="s">
        <v>2034</v>
      </c>
      <c r="E1679" s="137">
        <v>46293</v>
      </c>
      <c r="F1679" s="63" t="str">
        <f t="shared" si="223"/>
        <v>Sep</v>
      </c>
      <c r="G1679" s="63">
        <f t="shared" si="219"/>
        <v>2026</v>
      </c>
      <c r="H1679" s="63" t="s">
        <v>81</v>
      </c>
      <c r="I1679" s="9" t="str">
        <f>_xlfn.XLOOKUP(H1679,[1]Heads!A:A,[1]Heads!B:B)</f>
        <v>Enforcement</v>
      </c>
      <c r="J1679" s="9" t="str">
        <f>_xlfn.XLOOKUP(I1679,[1]Heads!B:B,[1]Heads!C:C)</f>
        <v>Enforcement</v>
      </c>
      <c r="K1679" s="75"/>
      <c r="L1679" s="9"/>
      <c r="M1679" s="75"/>
      <c r="N1679" s="96" t="s">
        <v>3196</v>
      </c>
      <c r="O1679" s="9"/>
      <c r="P1679" s="75"/>
      <c r="Q1679" s="9"/>
      <c r="R1679" s="75" t="s">
        <v>2553</v>
      </c>
      <c r="S1679" s="104" t="s">
        <v>141</v>
      </c>
      <c r="T1679" s="98"/>
      <c r="U1679" s="9" t="s">
        <v>6885</v>
      </c>
      <c r="V1679" s="9" t="s">
        <v>34</v>
      </c>
      <c r="W1679" s="9">
        <f t="shared" ca="1" si="221"/>
        <v>18</v>
      </c>
      <c r="X1679" s="9" t="str">
        <f t="shared" ca="1" si="222"/>
        <v>Below 45 Days</v>
      </c>
      <c r="Y1679" s="9" t="str">
        <f t="shared" ca="1" si="224"/>
        <v/>
      </c>
      <c r="Z1679" s="9" t="str">
        <f t="shared" ca="1" si="225"/>
        <v/>
      </c>
      <c r="AA1679" s="9"/>
      <c r="AB1679" s="123" t="str">
        <f t="shared" si="220"/>
        <v>Vajrapukothuru,'117/2026'</v>
      </c>
      <c r="AC1679" s="97" t="str">
        <f t="shared" ca="1" si="226"/>
        <v>Below 45 Days</v>
      </c>
    </row>
    <row r="1680" spans="1:29" ht="25.5" customHeight="1" x14ac:dyDescent="0.25">
      <c r="A1680" s="96">
        <v>1679</v>
      </c>
      <c r="B1680" s="123" t="s">
        <v>28</v>
      </c>
      <c r="C1680" s="9" t="s">
        <v>3775</v>
      </c>
      <c r="D1680" s="63" t="s">
        <v>264</v>
      </c>
      <c r="E1680" s="137">
        <v>46293</v>
      </c>
      <c r="F1680" s="63" t="str">
        <f t="shared" si="223"/>
        <v>Sep</v>
      </c>
      <c r="G1680" s="63">
        <f t="shared" si="219"/>
        <v>2026</v>
      </c>
      <c r="H1680" s="63" t="s">
        <v>59</v>
      </c>
      <c r="I1680" s="9" t="str">
        <f>_xlfn.XLOOKUP(H1680,[1]Heads!A:A,[1]Heads!B:B)</f>
        <v>Missing Cases</v>
      </c>
      <c r="J1680" s="9" t="str">
        <f>_xlfn.XLOOKUP(I1680,[1]Heads!B:B,[1]Heads!C:C)</f>
        <v>Missing</v>
      </c>
      <c r="K1680" s="75"/>
      <c r="L1680" s="9"/>
      <c r="M1680" s="75"/>
      <c r="N1680" s="96" t="s">
        <v>3196</v>
      </c>
      <c r="O1680" s="9"/>
      <c r="P1680" s="75"/>
      <c r="Q1680" s="9"/>
      <c r="R1680" s="75" t="s">
        <v>2553</v>
      </c>
      <c r="S1680" s="104" t="s">
        <v>112</v>
      </c>
      <c r="T1680" s="98"/>
      <c r="U1680" s="9" t="s">
        <v>6886</v>
      </c>
      <c r="V1680" s="9" t="s">
        <v>34</v>
      </c>
      <c r="W1680" s="9">
        <f t="shared" ca="1" si="221"/>
        <v>18</v>
      </c>
      <c r="X1680" s="9" t="str">
        <f t="shared" ca="1" si="222"/>
        <v>Below 45 Days</v>
      </c>
      <c r="Y1680" s="9" t="str">
        <f t="shared" ca="1" si="224"/>
        <v/>
      </c>
      <c r="Z1680" s="9" t="str">
        <f t="shared" ca="1" si="225"/>
        <v/>
      </c>
      <c r="AA1680" s="9"/>
      <c r="AB1680" s="123" t="str">
        <f t="shared" si="220"/>
        <v>Srikakulam II Town,'148/2026'</v>
      </c>
      <c r="AC1680" s="97" t="str">
        <f t="shared" ca="1" si="226"/>
        <v>Below 45 Days</v>
      </c>
    </row>
    <row r="1681" spans="1:29" ht="25.5" customHeight="1" x14ac:dyDescent="0.25">
      <c r="A1681" s="96">
        <v>1680</v>
      </c>
      <c r="B1681" s="123" t="s">
        <v>65</v>
      </c>
      <c r="C1681" s="9" t="s">
        <v>3563</v>
      </c>
      <c r="D1681" s="63" t="s">
        <v>2034</v>
      </c>
      <c r="E1681" s="137">
        <v>46293</v>
      </c>
      <c r="F1681" s="63" t="str">
        <f t="shared" si="223"/>
        <v>Sep</v>
      </c>
      <c r="G1681" s="63">
        <f t="shared" si="219"/>
        <v>2026</v>
      </c>
      <c r="H1681" s="63" t="s">
        <v>81</v>
      </c>
      <c r="I1681" s="9" t="str">
        <f>_xlfn.XLOOKUP(H1681,[1]Heads!A:A,[1]Heads!B:B)</f>
        <v>Enforcement</v>
      </c>
      <c r="J1681" s="9" t="str">
        <f>_xlfn.XLOOKUP(I1681,[1]Heads!B:B,[1]Heads!C:C)</f>
        <v>Enforcement</v>
      </c>
      <c r="K1681" s="75"/>
      <c r="L1681" s="9"/>
      <c r="M1681" s="75"/>
      <c r="N1681" s="96" t="s">
        <v>3196</v>
      </c>
      <c r="O1681" s="9"/>
      <c r="P1681" s="75"/>
      <c r="Q1681" s="9"/>
      <c r="R1681" s="75" t="s">
        <v>2553</v>
      </c>
      <c r="S1681" s="104" t="s">
        <v>141</v>
      </c>
      <c r="T1681" s="98"/>
      <c r="U1681" s="9" t="s">
        <v>6887</v>
      </c>
      <c r="V1681" s="9" t="s">
        <v>34</v>
      </c>
      <c r="W1681" s="9">
        <f t="shared" ca="1" si="221"/>
        <v>18</v>
      </c>
      <c r="X1681" s="9" t="str">
        <f t="shared" ca="1" si="222"/>
        <v>Below 45 Days</v>
      </c>
      <c r="Y1681" s="9" t="str">
        <f t="shared" ca="1" si="224"/>
        <v/>
      </c>
      <c r="Z1681" s="9" t="str">
        <f t="shared" ca="1" si="225"/>
        <v/>
      </c>
      <c r="AA1681" s="9"/>
      <c r="AB1681" s="123" t="str">
        <f t="shared" si="220"/>
        <v>Itchapuram Town,'129/2026'</v>
      </c>
      <c r="AC1681" s="97" t="str">
        <f t="shared" ca="1" si="226"/>
        <v>Below 45 Days</v>
      </c>
    </row>
    <row r="1682" spans="1:29" ht="25.5" customHeight="1" x14ac:dyDescent="0.25">
      <c r="A1682" s="96">
        <v>1681</v>
      </c>
      <c r="B1682" s="123" t="s">
        <v>64</v>
      </c>
      <c r="C1682" s="9" t="s">
        <v>3581</v>
      </c>
      <c r="D1682" s="63" t="s">
        <v>2034</v>
      </c>
      <c r="E1682" s="137">
        <v>46293</v>
      </c>
      <c r="F1682" s="63" t="str">
        <f t="shared" si="223"/>
        <v>Sep</v>
      </c>
      <c r="G1682" s="63">
        <f t="shared" si="219"/>
        <v>2026</v>
      </c>
      <c r="H1682" s="63" t="s">
        <v>81</v>
      </c>
      <c r="I1682" s="9" t="str">
        <f>_xlfn.XLOOKUP(H1682,[1]Heads!A:A,[1]Heads!B:B)</f>
        <v>Enforcement</v>
      </c>
      <c r="J1682" s="9" t="str">
        <f>_xlfn.XLOOKUP(I1682,[1]Heads!B:B,[1]Heads!C:C)</f>
        <v>Enforcement</v>
      </c>
      <c r="K1682" s="75"/>
      <c r="L1682" s="9"/>
      <c r="M1682" s="75"/>
      <c r="N1682" s="96" t="s">
        <v>3196</v>
      </c>
      <c r="O1682" s="9"/>
      <c r="P1682" s="75"/>
      <c r="Q1682" s="9"/>
      <c r="R1682" s="75" t="s">
        <v>2553</v>
      </c>
      <c r="S1682" s="104" t="s">
        <v>141</v>
      </c>
      <c r="T1682" s="98"/>
      <c r="U1682" s="9" t="s">
        <v>6888</v>
      </c>
      <c r="V1682" s="9" t="s">
        <v>34</v>
      </c>
      <c r="W1682" s="9">
        <f t="shared" ca="1" si="221"/>
        <v>18</v>
      </c>
      <c r="X1682" s="9" t="str">
        <f t="shared" ca="1" si="222"/>
        <v>Below 45 Days</v>
      </c>
      <c r="Y1682" s="9" t="str">
        <f t="shared" ca="1" si="224"/>
        <v/>
      </c>
      <c r="Z1682" s="9" t="str">
        <f t="shared" ca="1" si="225"/>
        <v/>
      </c>
      <c r="AA1682" s="9"/>
      <c r="AB1682" s="123" t="str">
        <f t="shared" si="220"/>
        <v>Ponduru,'133/2026'</v>
      </c>
      <c r="AC1682" s="97" t="str">
        <f t="shared" ca="1" si="226"/>
        <v>Below 45 Days</v>
      </c>
    </row>
    <row r="1683" spans="1:29" ht="25.5" customHeight="1" x14ac:dyDescent="0.25">
      <c r="A1683" s="96">
        <v>1682</v>
      </c>
      <c r="B1683" s="123" t="s">
        <v>105</v>
      </c>
      <c r="C1683" s="9" t="s">
        <v>3563</v>
      </c>
      <c r="D1683" s="63" t="s">
        <v>2832</v>
      </c>
      <c r="E1683" s="137">
        <v>46293</v>
      </c>
      <c r="F1683" s="63" t="str">
        <f t="shared" si="223"/>
        <v>Sep</v>
      </c>
      <c r="G1683" s="63">
        <f t="shared" si="219"/>
        <v>2026</v>
      </c>
      <c r="H1683" s="63" t="s">
        <v>39</v>
      </c>
      <c r="I1683" s="9" t="str">
        <f>_xlfn.XLOOKUP(H1683,[1]Heads!A:A,[1]Heads!B:B)</f>
        <v>Other IPC</v>
      </c>
      <c r="J1683" s="9" t="str">
        <f>_xlfn.XLOOKUP(I1683,[1]Heads!B:B,[1]Heads!C:C)</f>
        <v>IPC</v>
      </c>
      <c r="K1683" s="75"/>
      <c r="L1683" s="9"/>
      <c r="M1683" s="75"/>
      <c r="N1683" s="96" t="s">
        <v>3196</v>
      </c>
      <c r="O1683" s="9"/>
      <c r="P1683" s="75"/>
      <c r="Q1683" s="9"/>
      <c r="R1683" s="75" t="s">
        <v>2553</v>
      </c>
      <c r="S1683" s="104" t="s">
        <v>169</v>
      </c>
      <c r="T1683" s="98"/>
      <c r="U1683" s="9" t="s">
        <v>6889</v>
      </c>
      <c r="V1683" s="9" t="s">
        <v>34</v>
      </c>
      <c r="W1683" s="9">
        <f t="shared" ca="1" si="221"/>
        <v>18</v>
      </c>
      <c r="X1683" s="9" t="str">
        <f t="shared" ca="1" si="222"/>
        <v>Below 45 Days</v>
      </c>
      <c r="Y1683" s="9" t="str">
        <f t="shared" ca="1" si="224"/>
        <v/>
      </c>
      <c r="Z1683" s="9" t="str">
        <f t="shared" ca="1" si="225"/>
        <v/>
      </c>
      <c r="AA1683" s="9"/>
      <c r="AB1683" s="123" t="str">
        <f t="shared" si="220"/>
        <v>Pathapatnam,'129/2026'</v>
      </c>
      <c r="AC1683" s="97" t="str">
        <f t="shared" ca="1" si="226"/>
        <v>Below 45 Days</v>
      </c>
    </row>
    <row r="1684" spans="1:29" ht="25.5" customHeight="1" x14ac:dyDescent="0.25">
      <c r="A1684" s="96">
        <v>1683</v>
      </c>
      <c r="B1684" s="123" t="s">
        <v>47</v>
      </c>
      <c r="C1684" s="9" t="s">
        <v>3773</v>
      </c>
      <c r="D1684" s="63" t="s">
        <v>1315</v>
      </c>
      <c r="E1684" s="137">
        <v>46293</v>
      </c>
      <c r="F1684" s="63" t="str">
        <f t="shared" si="223"/>
        <v>Sep</v>
      </c>
      <c r="G1684" s="63">
        <f t="shared" si="219"/>
        <v>2026</v>
      </c>
      <c r="H1684" s="63" t="s">
        <v>70</v>
      </c>
      <c r="I1684" s="9" t="str">
        <f>_xlfn.XLOOKUP(H1684,[1]Heads!A:A,[1]Heads!B:B)</f>
        <v>174 CrPC</v>
      </c>
      <c r="J1684" s="9" t="str">
        <f>_xlfn.XLOOKUP(I1684,[1]Heads!B:B,[1]Heads!C:C)</f>
        <v>174 CrPC</v>
      </c>
      <c r="K1684" s="75"/>
      <c r="L1684" s="9"/>
      <c r="M1684" s="75"/>
      <c r="N1684" s="96" t="s">
        <v>3196</v>
      </c>
      <c r="O1684" s="9"/>
      <c r="P1684" s="75"/>
      <c r="Q1684" s="9"/>
      <c r="R1684" s="75" t="s">
        <v>2553</v>
      </c>
      <c r="S1684" s="104" t="s">
        <v>142</v>
      </c>
      <c r="T1684" s="98"/>
      <c r="U1684" s="9" t="s">
        <v>6891</v>
      </c>
      <c r="V1684" s="9" t="s">
        <v>34</v>
      </c>
      <c r="W1684" s="9">
        <f t="shared" ca="1" si="221"/>
        <v>18</v>
      </c>
      <c r="X1684" s="9" t="str">
        <f t="shared" ca="1" si="222"/>
        <v>Below 45 Days</v>
      </c>
      <c r="Y1684" s="9" t="str">
        <f t="shared" ca="1" si="224"/>
        <v/>
      </c>
      <c r="Z1684" s="9" t="str">
        <f t="shared" ca="1" si="225"/>
        <v/>
      </c>
      <c r="AA1684" s="9"/>
      <c r="AB1684" s="123" t="str">
        <f t="shared" si="220"/>
        <v>Amadalavalasa,'147/2026'</v>
      </c>
      <c r="AC1684" s="97" t="str">
        <f t="shared" ca="1" si="226"/>
        <v>Below 45 Days</v>
      </c>
    </row>
    <row r="1685" spans="1:29" ht="25.5" customHeight="1" x14ac:dyDescent="0.25">
      <c r="A1685" s="96">
        <v>1684</v>
      </c>
      <c r="B1685" s="123" t="s">
        <v>65</v>
      </c>
      <c r="C1685" s="9" t="s">
        <v>3546</v>
      </c>
      <c r="D1685" s="63" t="s">
        <v>6892</v>
      </c>
      <c r="E1685" s="137">
        <v>46293</v>
      </c>
      <c r="F1685" s="63" t="str">
        <f t="shared" si="223"/>
        <v>Sep</v>
      </c>
      <c r="G1685" s="63">
        <f t="shared" si="219"/>
        <v>2026</v>
      </c>
      <c r="H1685" s="63" t="s">
        <v>115</v>
      </c>
      <c r="I1685" s="9" t="str">
        <f>_xlfn.XLOOKUP(H1685,[1]Heads!A:A,[1]Heads!B:B)</f>
        <v>Crime  Against Women</v>
      </c>
      <c r="J1685" s="9" t="str">
        <f>_xlfn.XLOOKUP(I1685,[1]Heads!B:B,[1]Heads!C:C)</f>
        <v>IPC</v>
      </c>
      <c r="K1685" s="75"/>
      <c r="L1685" s="9"/>
      <c r="M1685" s="75"/>
      <c r="N1685" s="96" t="s">
        <v>3196</v>
      </c>
      <c r="O1685" s="9"/>
      <c r="P1685" s="75"/>
      <c r="Q1685" s="9"/>
      <c r="R1685" s="75" t="s">
        <v>2553</v>
      </c>
      <c r="S1685" s="104" t="s">
        <v>169</v>
      </c>
      <c r="T1685" s="98"/>
      <c r="U1685" s="9" t="s">
        <v>6893</v>
      </c>
      <c r="V1685" s="9" t="s">
        <v>34</v>
      </c>
      <c r="W1685" s="9">
        <f t="shared" ca="1" si="221"/>
        <v>18</v>
      </c>
      <c r="X1685" s="9" t="str">
        <f t="shared" ca="1" si="222"/>
        <v>Below 45 Days</v>
      </c>
      <c r="Y1685" s="9" t="str">
        <f t="shared" ca="1" si="224"/>
        <v/>
      </c>
      <c r="Z1685" s="9" t="str">
        <f t="shared" ca="1" si="225"/>
        <v/>
      </c>
      <c r="AA1685" s="9"/>
      <c r="AB1685" s="123" t="str">
        <f t="shared" si="220"/>
        <v>Itchapuram Town,'128/2026'</v>
      </c>
      <c r="AC1685" s="97" t="str">
        <f t="shared" ca="1" si="226"/>
        <v>Below 45 Days</v>
      </c>
    </row>
    <row r="1686" spans="1:29" ht="25.5" customHeight="1" x14ac:dyDescent="0.25">
      <c r="A1686" s="96">
        <v>1685</v>
      </c>
      <c r="B1686" s="123" t="s">
        <v>51</v>
      </c>
      <c r="C1686" s="9" t="s">
        <v>5452</v>
      </c>
      <c r="D1686" s="63" t="s">
        <v>1807</v>
      </c>
      <c r="E1686" s="137">
        <v>46294</v>
      </c>
      <c r="F1686" s="63" t="str">
        <f t="shared" si="223"/>
        <v>Sep</v>
      </c>
      <c r="G1686" s="63">
        <f t="shared" ref="G1686:G1745" si="227">YEAR(E1686)</f>
        <v>2026</v>
      </c>
      <c r="H1686" s="63" t="s">
        <v>85</v>
      </c>
      <c r="I1686" s="9" t="str">
        <f>_xlfn.XLOOKUP(H1686,[1]Heads!A:A,[1]Heads!B:B)</f>
        <v>Enforcement</v>
      </c>
      <c r="J1686" s="9" t="str">
        <f>_xlfn.XLOOKUP(I1686,[1]Heads!B:B,[1]Heads!C:C)</f>
        <v>Enforcement</v>
      </c>
      <c r="K1686" s="75"/>
      <c r="L1686" s="9"/>
      <c r="M1686" s="75"/>
      <c r="N1686" s="96" t="s">
        <v>3196</v>
      </c>
      <c r="O1686" s="9"/>
      <c r="P1686" s="75"/>
      <c r="Q1686" s="9"/>
      <c r="R1686" s="75" t="s">
        <v>2553</v>
      </c>
      <c r="S1686" s="104" t="s">
        <v>174</v>
      </c>
      <c r="T1686" s="98">
        <v>46304</v>
      </c>
      <c r="U1686" s="9" t="s">
        <v>6894</v>
      </c>
      <c r="V1686" s="9" t="s">
        <v>34</v>
      </c>
      <c r="W1686" s="9">
        <f t="shared" ca="1" si="221"/>
        <v>17</v>
      </c>
      <c r="X1686" s="9" t="str">
        <f t="shared" ca="1" si="222"/>
        <v>Below 45 Days</v>
      </c>
      <c r="Y1686" s="9">
        <f t="shared" ca="1" si="224"/>
        <v>7</v>
      </c>
      <c r="Z1686" s="9" t="str">
        <f t="shared" ca="1" si="225"/>
        <v>Below 45 Days</v>
      </c>
      <c r="AA1686" s="9"/>
      <c r="AB1686" s="123" t="str">
        <f t="shared" si="220"/>
        <v>Tekkali PS,'167/2026'</v>
      </c>
      <c r="AC1686" s="97" t="str">
        <f t="shared" ca="1" si="226"/>
        <v>Below 45 Days</v>
      </c>
    </row>
    <row r="1687" spans="1:29" ht="25.5" customHeight="1" x14ac:dyDescent="0.25">
      <c r="A1687" s="96">
        <v>1686</v>
      </c>
      <c r="B1687" s="123" t="s">
        <v>113</v>
      </c>
      <c r="C1687" s="9" t="s">
        <v>3148</v>
      </c>
      <c r="D1687" s="63" t="s">
        <v>6895</v>
      </c>
      <c r="E1687" s="137">
        <v>46294</v>
      </c>
      <c r="F1687" s="63" t="str">
        <f t="shared" si="223"/>
        <v>Sep</v>
      </c>
      <c r="G1687" s="63">
        <f t="shared" si="227"/>
        <v>2026</v>
      </c>
      <c r="H1687" s="63" t="s">
        <v>39</v>
      </c>
      <c r="I1687" s="9" t="str">
        <f>_xlfn.XLOOKUP(H1687,[1]Heads!A:A,[1]Heads!B:B)</f>
        <v>Other IPC</v>
      </c>
      <c r="J1687" s="9" t="str">
        <f>_xlfn.XLOOKUP(I1687,[1]Heads!B:B,[1]Heads!C:C)</f>
        <v>IPC</v>
      </c>
      <c r="K1687" s="75"/>
      <c r="L1687" s="9"/>
      <c r="M1687" s="75"/>
      <c r="N1687" s="96" t="s">
        <v>3196</v>
      </c>
      <c r="O1687" s="9"/>
      <c r="P1687" s="75"/>
      <c r="Q1687" s="9"/>
      <c r="R1687" s="75" t="s">
        <v>2553</v>
      </c>
      <c r="S1687" s="104" t="s">
        <v>141</v>
      </c>
      <c r="T1687" s="98"/>
      <c r="U1687" s="9" t="s">
        <v>6896</v>
      </c>
      <c r="V1687" s="9" t="s">
        <v>34</v>
      </c>
      <c r="W1687" s="9">
        <f t="shared" ca="1" si="221"/>
        <v>17</v>
      </c>
      <c r="X1687" s="9" t="str">
        <f t="shared" ca="1" si="222"/>
        <v>Below 45 Days</v>
      </c>
      <c r="Y1687" s="9" t="str">
        <f t="shared" ca="1" si="224"/>
        <v/>
      </c>
      <c r="Z1687" s="9" t="str">
        <f t="shared" ca="1" si="225"/>
        <v/>
      </c>
      <c r="AA1687" s="9"/>
      <c r="AB1687" s="123" t="str">
        <f t="shared" si="220"/>
        <v>Jalumuru,'90/2026'</v>
      </c>
      <c r="AC1687" s="97" t="str">
        <f t="shared" ca="1" si="226"/>
        <v>Below 45 Days</v>
      </c>
    </row>
    <row r="1688" spans="1:29" ht="25.5" customHeight="1" x14ac:dyDescent="0.25">
      <c r="A1688" s="96">
        <v>1687</v>
      </c>
      <c r="B1688" s="123" t="s">
        <v>78</v>
      </c>
      <c r="C1688" s="9" t="s">
        <v>3134</v>
      </c>
      <c r="D1688" s="63" t="s">
        <v>264</v>
      </c>
      <c r="E1688" s="137">
        <v>46294</v>
      </c>
      <c r="F1688" s="63" t="str">
        <f t="shared" si="223"/>
        <v>Sep</v>
      </c>
      <c r="G1688" s="63">
        <f t="shared" si="227"/>
        <v>2026</v>
      </c>
      <c r="H1688" s="63" t="s">
        <v>59</v>
      </c>
      <c r="I1688" s="9" t="str">
        <f>_xlfn.XLOOKUP(H1688,[1]Heads!A:A,[1]Heads!B:B)</f>
        <v>Missing Cases</v>
      </c>
      <c r="J1688" s="9" t="str">
        <f>_xlfn.XLOOKUP(I1688,[1]Heads!B:B,[1]Heads!C:C)</f>
        <v>Missing</v>
      </c>
      <c r="K1688" s="75"/>
      <c r="L1688" s="9"/>
      <c r="M1688" s="75"/>
      <c r="N1688" s="96" t="s">
        <v>3196</v>
      </c>
      <c r="O1688" s="9"/>
      <c r="P1688" s="75"/>
      <c r="Q1688" s="9"/>
      <c r="R1688" s="75" t="s">
        <v>2553</v>
      </c>
      <c r="S1688" s="104" t="s">
        <v>112</v>
      </c>
      <c r="T1688" s="98"/>
      <c r="U1688" s="9" t="s">
        <v>6897</v>
      </c>
      <c r="V1688" s="9" t="s">
        <v>34</v>
      </c>
      <c r="W1688" s="9">
        <f t="shared" ca="1" si="221"/>
        <v>17</v>
      </c>
      <c r="X1688" s="9" t="str">
        <f t="shared" ca="1" si="222"/>
        <v>Below 45 Days</v>
      </c>
      <c r="Y1688" s="9" t="str">
        <f t="shared" ca="1" si="224"/>
        <v/>
      </c>
      <c r="Z1688" s="9" t="str">
        <f t="shared" ca="1" si="225"/>
        <v/>
      </c>
      <c r="AA1688" s="9"/>
      <c r="AB1688" s="123" t="str">
        <f t="shared" si="220"/>
        <v>Kaviti,'87/2026'</v>
      </c>
      <c r="AC1688" s="97" t="str">
        <f t="shared" ca="1" si="226"/>
        <v>Below 45 Days</v>
      </c>
    </row>
    <row r="1689" spans="1:29" ht="25.5" customHeight="1" x14ac:dyDescent="0.25">
      <c r="A1689" s="96">
        <v>1688</v>
      </c>
      <c r="B1689" s="123" t="s">
        <v>98</v>
      </c>
      <c r="C1689" s="9" t="s">
        <v>3414</v>
      </c>
      <c r="D1689" s="63" t="s">
        <v>707</v>
      </c>
      <c r="E1689" s="137">
        <v>46294</v>
      </c>
      <c r="F1689" s="63" t="str">
        <f t="shared" si="223"/>
        <v>Sep</v>
      </c>
      <c r="G1689" s="63">
        <f t="shared" si="227"/>
        <v>2026</v>
      </c>
      <c r="H1689" s="63" t="s">
        <v>71</v>
      </c>
      <c r="I1689" s="9" t="str">
        <f>_xlfn.XLOOKUP(H1689,[1]Heads!A:A,[1]Heads!B:B)</f>
        <v>Road Accidents</v>
      </c>
      <c r="J1689" s="9" t="str">
        <f>_xlfn.XLOOKUP(I1689,[1]Heads!B:B,[1]Heads!C:C)</f>
        <v>IPC</v>
      </c>
      <c r="K1689" s="75"/>
      <c r="L1689" s="9"/>
      <c r="M1689" s="75"/>
      <c r="N1689" s="96" t="s">
        <v>3196</v>
      </c>
      <c r="O1689" s="9"/>
      <c r="P1689" s="75"/>
      <c r="Q1689" s="9"/>
      <c r="R1689" s="75" t="s">
        <v>2553</v>
      </c>
      <c r="S1689" s="104" t="s">
        <v>169</v>
      </c>
      <c r="T1689" s="98"/>
      <c r="U1689" s="9" t="s">
        <v>6899</v>
      </c>
      <c r="V1689" s="9" t="s">
        <v>34</v>
      </c>
      <c r="W1689" s="9">
        <f t="shared" ca="1" si="221"/>
        <v>17</v>
      </c>
      <c r="X1689" s="9" t="str">
        <f t="shared" ca="1" si="222"/>
        <v>Below 45 Days</v>
      </c>
      <c r="Y1689" s="9" t="str">
        <f t="shared" ca="1" si="224"/>
        <v/>
      </c>
      <c r="Z1689" s="9" t="str">
        <f t="shared" ca="1" si="225"/>
        <v/>
      </c>
      <c r="AA1689" s="9"/>
      <c r="AB1689" s="123" t="str">
        <f t="shared" si="220"/>
        <v>Vajrapukothuru,'118/2026'</v>
      </c>
      <c r="AC1689" s="97" t="str">
        <f t="shared" ca="1" si="226"/>
        <v>Below 45 Days</v>
      </c>
    </row>
    <row r="1690" spans="1:29" ht="25.5" customHeight="1" x14ac:dyDescent="0.25">
      <c r="A1690" s="96">
        <v>1689</v>
      </c>
      <c r="B1690" s="123" t="s">
        <v>42</v>
      </c>
      <c r="C1690" s="9" t="s">
        <v>6463</v>
      </c>
      <c r="D1690" s="63" t="s">
        <v>1315</v>
      </c>
      <c r="E1690" s="137">
        <v>46294</v>
      </c>
      <c r="F1690" s="63" t="str">
        <f t="shared" si="223"/>
        <v>Sep</v>
      </c>
      <c r="G1690" s="63">
        <f t="shared" si="227"/>
        <v>2026</v>
      </c>
      <c r="H1690" s="63" t="s">
        <v>70</v>
      </c>
      <c r="I1690" s="9" t="str">
        <f>_xlfn.XLOOKUP(H1690,[1]Heads!A:A,[1]Heads!B:B)</f>
        <v>174 CrPC</v>
      </c>
      <c r="J1690" s="9" t="str">
        <f>_xlfn.XLOOKUP(I1690,[1]Heads!B:B,[1]Heads!C:C)</f>
        <v>174 CrPC</v>
      </c>
      <c r="K1690" s="75"/>
      <c r="L1690" s="9"/>
      <c r="M1690" s="75"/>
      <c r="N1690" s="96" t="s">
        <v>3196</v>
      </c>
      <c r="O1690" s="9"/>
      <c r="P1690" s="75"/>
      <c r="Q1690" s="9"/>
      <c r="R1690" s="75" t="s">
        <v>2553</v>
      </c>
      <c r="S1690" s="104" t="s">
        <v>173</v>
      </c>
      <c r="T1690" s="98">
        <v>46302</v>
      </c>
      <c r="U1690" s="9" t="s">
        <v>6900</v>
      </c>
      <c r="V1690" s="9" t="s">
        <v>34</v>
      </c>
      <c r="W1690" s="9">
        <f t="shared" ca="1" si="221"/>
        <v>17</v>
      </c>
      <c r="X1690" s="9" t="str">
        <f t="shared" ca="1" si="222"/>
        <v>Below 45 Days</v>
      </c>
      <c r="Y1690" s="9">
        <f t="shared" ca="1" si="224"/>
        <v>9</v>
      </c>
      <c r="Z1690" s="9" t="str">
        <f t="shared" ca="1" si="225"/>
        <v>Below 45 Days</v>
      </c>
      <c r="AA1690" s="9"/>
      <c r="AB1690" s="123" t="str">
        <f t="shared" si="220"/>
        <v>Narasannapeta,'296/2026'</v>
      </c>
      <c r="AC1690" s="97" t="str">
        <f t="shared" ca="1" si="226"/>
        <v>Below 45 Days</v>
      </c>
    </row>
    <row r="1691" spans="1:29" ht="25.5" customHeight="1" x14ac:dyDescent="0.25">
      <c r="A1691" s="96">
        <v>1690</v>
      </c>
      <c r="B1691" s="123" t="s">
        <v>118</v>
      </c>
      <c r="C1691" s="9" t="s">
        <v>3106</v>
      </c>
      <c r="D1691" s="63" t="s">
        <v>6901</v>
      </c>
      <c r="E1691" s="137">
        <v>46294</v>
      </c>
      <c r="F1691" s="63" t="str">
        <f t="shared" si="223"/>
        <v>Sep</v>
      </c>
      <c r="G1691" s="63">
        <f t="shared" si="227"/>
        <v>2026</v>
      </c>
      <c r="H1691" s="63" t="s">
        <v>56</v>
      </c>
      <c r="I1691" s="9" t="str">
        <f>_xlfn.XLOOKUP(H1691,[1]Heads!A:A,[1]Heads!B:B)</f>
        <v>Bodily Offiences</v>
      </c>
      <c r="J1691" s="9" t="str">
        <f>_xlfn.XLOOKUP(I1691,[1]Heads!B:B,[1]Heads!C:C)</f>
        <v>IPC</v>
      </c>
      <c r="K1691" s="75"/>
      <c r="L1691" s="9"/>
      <c r="M1691" s="75"/>
      <c r="N1691" s="96" t="s">
        <v>3196</v>
      </c>
      <c r="O1691" s="9"/>
      <c r="P1691" s="75"/>
      <c r="Q1691" s="9"/>
      <c r="R1691" s="75" t="s">
        <v>2553</v>
      </c>
      <c r="S1691" s="104" t="s">
        <v>169</v>
      </c>
      <c r="T1691" s="98"/>
      <c r="U1691" s="9" t="s">
        <v>6902</v>
      </c>
      <c r="V1691" s="9" t="s">
        <v>34</v>
      </c>
      <c r="W1691" s="9">
        <f t="shared" ca="1" si="221"/>
        <v>17</v>
      </c>
      <c r="X1691" s="9" t="str">
        <f t="shared" ca="1" si="222"/>
        <v>Below 45 Days</v>
      </c>
      <c r="Y1691" s="9" t="str">
        <f t="shared" ca="1" si="224"/>
        <v/>
      </c>
      <c r="Z1691" s="9" t="str">
        <f t="shared" ca="1" si="225"/>
        <v/>
      </c>
      <c r="AA1691" s="9"/>
      <c r="AB1691" s="123" t="str">
        <f t="shared" si="220"/>
        <v>Kanchili,'83/2026'</v>
      </c>
      <c r="AC1691" s="97" t="str">
        <f t="shared" ca="1" si="226"/>
        <v>Below 45 Days</v>
      </c>
    </row>
    <row r="1692" spans="1:29" ht="25.5" customHeight="1" x14ac:dyDescent="0.25">
      <c r="A1692" s="96">
        <v>1691</v>
      </c>
      <c r="B1692" s="123" t="s">
        <v>66</v>
      </c>
      <c r="C1692" s="9" t="s">
        <v>3206</v>
      </c>
      <c r="D1692" s="63" t="s">
        <v>1377</v>
      </c>
      <c r="E1692" s="137">
        <v>46294</v>
      </c>
      <c r="F1692" s="63" t="str">
        <f t="shared" si="223"/>
        <v>Sep</v>
      </c>
      <c r="G1692" s="63">
        <f t="shared" si="227"/>
        <v>2026</v>
      </c>
      <c r="H1692" s="63" t="s">
        <v>75</v>
      </c>
      <c r="I1692" s="9" t="str">
        <f>_xlfn.XLOOKUP(H1692,[1]Heads!A:A,[1]Heads!B:B)</f>
        <v>Bodily Offiences</v>
      </c>
      <c r="J1692" s="9" t="str">
        <f>_xlfn.XLOOKUP(I1692,[1]Heads!B:B,[1]Heads!C:C)</f>
        <v>IPC</v>
      </c>
      <c r="K1692" s="75"/>
      <c r="L1692" s="9"/>
      <c r="M1692" s="75"/>
      <c r="N1692" s="96" t="s">
        <v>3196</v>
      </c>
      <c r="O1692" s="9"/>
      <c r="P1692" s="75"/>
      <c r="Q1692" s="9"/>
      <c r="R1692" s="75" t="s">
        <v>2553</v>
      </c>
      <c r="S1692" s="104" t="s">
        <v>169</v>
      </c>
      <c r="T1692" s="98"/>
      <c r="U1692" s="9" t="s">
        <v>6903</v>
      </c>
      <c r="V1692" s="9" t="s">
        <v>34</v>
      </c>
      <c r="W1692" s="9">
        <f t="shared" ca="1" si="221"/>
        <v>17</v>
      </c>
      <c r="X1692" s="9" t="str">
        <f t="shared" ca="1" si="222"/>
        <v>Below 45 Days</v>
      </c>
      <c r="Y1692" s="9" t="str">
        <f t="shared" ca="1" si="224"/>
        <v/>
      </c>
      <c r="Z1692" s="9" t="str">
        <f t="shared" ca="1" si="225"/>
        <v/>
      </c>
      <c r="AA1692" s="9"/>
      <c r="AB1692" s="123" t="str">
        <f t="shared" si="220"/>
        <v>Itchapuram Rural,'97/2026'</v>
      </c>
      <c r="AC1692" s="97" t="str">
        <f t="shared" ca="1" si="226"/>
        <v>Below 45 Days</v>
      </c>
    </row>
    <row r="1693" spans="1:29" ht="25.5" customHeight="1" x14ac:dyDescent="0.25">
      <c r="A1693" s="96">
        <v>1692</v>
      </c>
      <c r="B1693" s="123" t="s">
        <v>95</v>
      </c>
      <c r="C1693" s="9" t="s">
        <v>3278</v>
      </c>
      <c r="D1693" s="63" t="s">
        <v>227</v>
      </c>
      <c r="E1693" s="137">
        <v>46294</v>
      </c>
      <c r="F1693" s="63" t="str">
        <f t="shared" si="223"/>
        <v>Sep</v>
      </c>
      <c r="G1693" s="63">
        <f t="shared" si="227"/>
        <v>2026</v>
      </c>
      <c r="H1693" s="63" t="s">
        <v>59</v>
      </c>
      <c r="I1693" s="9" t="str">
        <f>_xlfn.XLOOKUP(H1693,[1]Heads!A:A,[1]Heads!B:B)</f>
        <v>Missing Cases</v>
      </c>
      <c r="J1693" s="9" t="str">
        <f>_xlfn.XLOOKUP(I1693,[1]Heads!B:B,[1]Heads!C:C)</f>
        <v>Missing</v>
      </c>
      <c r="K1693" s="75"/>
      <c r="L1693" s="9"/>
      <c r="M1693" s="75"/>
      <c r="N1693" s="96" t="s">
        <v>3196</v>
      </c>
      <c r="O1693" s="9"/>
      <c r="P1693" s="75"/>
      <c r="Q1693" s="9"/>
      <c r="R1693" s="75" t="s">
        <v>2553</v>
      </c>
      <c r="S1693" s="104" t="s">
        <v>142</v>
      </c>
      <c r="T1693" s="98"/>
      <c r="U1693" s="9" t="s">
        <v>6904</v>
      </c>
      <c r="V1693" s="9" t="s">
        <v>34</v>
      </c>
      <c r="W1693" s="9">
        <f t="shared" ca="1" si="221"/>
        <v>17</v>
      </c>
      <c r="X1693" s="9" t="str">
        <f t="shared" ca="1" si="222"/>
        <v>Below 45 Days</v>
      </c>
      <c r="Y1693" s="9" t="str">
        <f t="shared" ca="1" si="224"/>
        <v/>
      </c>
      <c r="Z1693" s="9" t="str">
        <f t="shared" ca="1" si="225"/>
        <v/>
      </c>
      <c r="AA1693" s="9"/>
      <c r="AB1693" s="123" t="str">
        <f t="shared" si="220"/>
        <v>Santhabommali,'82/2026'</v>
      </c>
      <c r="AC1693" s="97" t="str">
        <f t="shared" ca="1" si="226"/>
        <v>Below 45 Days</v>
      </c>
    </row>
    <row r="1694" spans="1:29" ht="25.5" customHeight="1" x14ac:dyDescent="0.25">
      <c r="A1694" s="96">
        <v>1693</v>
      </c>
      <c r="B1694" s="123" t="s">
        <v>68</v>
      </c>
      <c r="C1694" s="9" t="s">
        <v>6905</v>
      </c>
      <c r="D1694" s="63" t="s">
        <v>1685</v>
      </c>
      <c r="E1694" s="137">
        <v>46295</v>
      </c>
      <c r="F1694" s="63" t="str">
        <f t="shared" si="223"/>
        <v>Sep</v>
      </c>
      <c r="G1694" s="63">
        <f t="shared" si="227"/>
        <v>2026</v>
      </c>
      <c r="H1694" s="63" t="s">
        <v>108</v>
      </c>
      <c r="I1694" s="9" t="str">
        <f>_xlfn.XLOOKUP(H1694,[1]Heads!A:A,[1]Heads!B:B)</f>
        <v>Bodily Offiences</v>
      </c>
      <c r="J1694" s="9" t="str">
        <f>_xlfn.XLOOKUP(I1694,[1]Heads!B:B,[1]Heads!C:C)</f>
        <v>IPC</v>
      </c>
      <c r="K1694" s="75"/>
      <c r="L1694" s="9"/>
      <c r="M1694" s="75"/>
      <c r="N1694" s="96" t="s">
        <v>3196</v>
      </c>
      <c r="O1694" s="9"/>
      <c r="P1694" s="75"/>
      <c r="Q1694" s="9"/>
      <c r="R1694" s="75" t="s">
        <v>2553</v>
      </c>
      <c r="S1694" s="104" t="s">
        <v>112</v>
      </c>
      <c r="T1694" s="98"/>
      <c r="U1694" s="9" t="s">
        <v>6906</v>
      </c>
      <c r="V1694" s="9" t="s">
        <v>34</v>
      </c>
      <c r="W1694" s="9">
        <f t="shared" ca="1" si="221"/>
        <v>16</v>
      </c>
      <c r="X1694" s="9" t="str">
        <f t="shared" ca="1" si="222"/>
        <v>Below 45 Days</v>
      </c>
      <c r="Y1694" s="9" t="str">
        <f t="shared" ca="1" si="224"/>
        <v/>
      </c>
      <c r="Z1694" s="9" t="str">
        <f t="shared" ca="1" si="225"/>
        <v/>
      </c>
      <c r="AA1694" s="9"/>
      <c r="AB1694" s="123" t="str">
        <f t="shared" si="220"/>
        <v>Kasibugga,'330/2026'</v>
      </c>
      <c r="AC1694" s="97" t="str">
        <f t="shared" ca="1" si="226"/>
        <v>Below 45 Days</v>
      </c>
    </row>
    <row r="1695" spans="1:29" ht="25.5" customHeight="1" x14ac:dyDescent="0.25">
      <c r="A1695" s="96">
        <v>1694</v>
      </c>
      <c r="B1695" s="123" t="s">
        <v>61</v>
      </c>
      <c r="C1695" s="9" t="s">
        <v>3115</v>
      </c>
      <c r="D1695" s="63" t="s">
        <v>1315</v>
      </c>
      <c r="E1695" s="137">
        <v>46295</v>
      </c>
      <c r="F1695" s="63" t="str">
        <f t="shared" si="223"/>
        <v>Sep</v>
      </c>
      <c r="G1695" s="63">
        <f t="shared" si="227"/>
        <v>2026</v>
      </c>
      <c r="H1695" s="63" t="s">
        <v>70</v>
      </c>
      <c r="I1695" s="9" t="str">
        <f>_xlfn.XLOOKUP(H1695,[1]Heads!A:A,[1]Heads!B:B)</f>
        <v>174 CrPC</v>
      </c>
      <c r="J1695" s="9" t="str">
        <f>_xlfn.XLOOKUP(I1695,[1]Heads!B:B,[1]Heads!C:C)</f>
        <v>174 CrPC</v>
      </c>
      <c r="K1695" s="75"/>
      <c r="L1695" s="9"/>
      <c r="M1695" s="75"/>
      <c r="N1695" s="96" t="s">
        <v>3196</v>
      </c>
      <c r="O1695" s="9"/>
      <c r="P1695" s="75"/>
      <c r="Q1695" s="9"/>
      <c r="R1695" s="75" t="s">
        <v>2553</v>
      </c>
      <c r="S1695" s="104" t="s">
        <v>173</v>
      </c>
      <c r="T1695" s="98">
        <v>46302</v>
      </c>
      <c r="U1695" s="9" t="s">
        <v>6907</v>
      </c>
      <c r="V1695" s="9" t="s">
        <v>34</v>
      </c>
      <c r="W1695" s="9">
        <f t="shared" ca="1" si="221"/>
        <v>16</v>
      </c>
      <c r="X1695" s="9" t="str">
        <f t="shared" ca="1" si="222"/>
        <v>Below 45 Days</v>
      </c>
      <c r="Y1695" s="9">
        <f t="shared" ca="1" si="224"/>
        <v>9</v>
      </c>
      <c r="Z1695" s="9" t="str">
        <f t="shared" ca="1" si="225"/>
        <v>Below 45 Days</v>
      </c>
      <c r="AA1695" s="9"/>
      <c r="AB1695" s="123" t="str">
        <f t="shared" si="220"/>
        <v>Srikakulam I Town,'89/2026'</v>
      </c>
      <c r="AC1695" s="97" t="str">
        <f t="shared" ca="1" si="226"/>
        <v>Below 45 Days</v>
      </c>
    </row>
    <row r="1696" spans="1:29" ht="25.5" customHeight="1" x14ac:dyDescent="0.25">
      <c r="A1696" s="96">
        <v>1695</v>
      </c>
      <c r="B1696" s="123" t="s">
        <v>78</v>
      </c>
      <c r="C1696" s="9" t="s">
        <v>3119</v>
      </c>
      <c r="D1696" s="63" t="s">
        <v>264</v>
      </c>
      <c r="E1696" s="137">
        <v>46295</v>
      </c>
      <c r="F1696" s="63" t="str">
        <f t="shared" si="223"/>
        <v>Sep</v>
      </c>
      <c r="G1696" s="63">
        <f t="shared" si="227"/>
        <v>2026</v>
      </c>
      <c r="H1696" s="63" t="s">
        <v>59</v>
      </c>
      <c r="I1696" s="9" t="str">
        <f>_xlfn.XLOOKUP(H1696,[1]Heads!A:A,[1]Heads!B:B)</f>
        <v>Missing Cases</v>
      </c>
      <c r="J1696" s="9" t="str">
        <f>_xlfn.XLOOKUP(I1696,[1]Heads!B:B,[1]Heads!C:C)</f>
        <v>Missing</v>
      </c>
      <c r="K1696" s="75"/>
      <c r="L1696" s="9"/>
      <c r="M1696" s="75"/>
      <c r="N1696" s="96" t="s">
        <v>3196</v>
      </c>
      <c r="O1696" s="9"/>
      <c r="P1696" s="75"/>
      <c r="Q1696" s="9"/>
      <c r="R1696" s="75" t="s">
        <v>2553</v>
      </c>
      <c r="S1696" s="104" t="s">
        <v>112</v>
      </c>
      <c r="T1696" s="98"/>
      <c r="U1696" s="9" t="s">
        <v>6908</v>
      </c>
      <c r="V1696" s="9" t="s">
        <v>34</v>
      </c>
      <c r="W1696" s="9">
        <f t="shared" ca="1" si="221"/>
        <v>16</v>
      </c>
      <c r="X1696" s="9" t="str">
        <f t="shared" ca="1" si="222"/>
        <v>Below 45 Days</v>
      </c>
      <c r="Y1696" s="9" t="str">
        <f t="shared" ca="1" si="224"/>
        <v/>
      </c>
      <c r="Z1696" s="9" t="str">
        <f t="shared" ca="1" si="225"/>
        <v/>
      </c>
      <c r="AA1696" s="9"/>
      <c r="AB1696" s="123" t="str">
        <f t="shared" si="220"/>
        <v>Kaviti,'88/2026'</v>
      </c>
      <c r="AC1696" s="97" t="str">
        <f t="shared" ca="1" si="226"/>
        <v>Below 45 Days</v>
      </c>
    </row>
    <row r="1697" spans="1:29" ht="25.5" customHeight="1" x14ac:dyDescent="0.25">
      <c r="A1697" s="96">
        <v>1696</v>
      </c>
      <c r="B1697" s="123" t="s">
        <v>68</v>
      </c>
      <c r="C1697" s="9" t="s">
        <v>6909</v>
      </c>
      <c r="D1697" s="63" t="s">
        <v>707</v>
      </c>
      <c r="E1697" s="137">
        <v>46295</v>
      </c>
      <c r="F1697" s="63" t="str">
        <f t="shared" si="223"/>
        <v>Sep</v>
      </c>
      <c r="G1697" s="63">
        <f t="shared" si="227"/>
        <v>2026</v>
      </c>
      <c r="H1697" s="63" t="s">
        <v>71</v>
      </c>
      <c r="I1697" s="9" t="str">
        <f>_xlfn.XLOOKUP(H1697,[1]Heads!A:A,[1]Heads!B:B)</f>
        <v>Road Accidents</v>
      </c>
      <c r="J1697" s="9" t="str">
        <f>_xlfn.XLOOKUP(I1697,[1]Heads!B:B,[1]Heads!C:C)</f>
        <v>IPC</v>
      </c>
      <c r="K1697" s="75"/>
      <c r="L1697" s="9"/>
      <c r="M1697" s="75"/>
      <c r="N1697" s="96" t="s">
        <v>3196</v>
      </c>
      <c r="O1697" s="9"/>
      <c r="P1697" s="75"/>
      <c r="Q1697" s="9"/>
      <c r="R1697" s="75" t="s">
        <v>2553</v>
      </c>
      <c r="S1697" s="104" t="s">
        <v>175</v>
      </c>
      <c r="T1697" s="98"/>
      <c r="U1697" s="9" t="s">
        <v>6910</v>
      </c>
      <c r="V1697" s="9" t="s">
        <v>34</v>
      </c>
      <c r="W1697" s="9">
        <f t="shared" ca="1" si="221"/>
        <v>16</v>
      </c>
      <c r="X1697" s="9" t="str">
        <f t="shared" ca="1" si="222"/>
        <v>Below 45 Days</v>
      </c>
      <c r="Y1697" s="9" t="str">
        <f t="shared" ca="1" si="224"/>
        <v/>
      </c>
      <c r="Z1697" s="9" t="str">
        <f t="shared" ca="1" si="225"/>
        <v/>
      </c>
      <c r="AA1697" s="9"/>
      <c r="AB1697" s="123" t="str">
        <f t="shared" si="220"/>
        <v>Kasibugga,'329/2026'</v>
      </c>
      <c r="AC1697" s="97" t="str">
        <f t="shared" ca="1" si="226"/>
        <v>Below 45 Days</v>
      </c>
    </row>
    <row r="1698" spans="1:29" ht="25.5" customHeight="1" x14ac:dyDescent="0.25">
      <c r="A1698" s="96">
        <v>1697</v>
      </c>
      <c r="B1698" s="123" t="s">
        <v>79</v>
      </c>
      <c r="C1698" s="9" t="s">
        <v>3563</v>
      </c>
      <c r="D1698" s="63" t="s">
        <v>1157</v>
      </c>
      <c r="E1698" s="137">
        <v>46295</v>
      </c>
      <c r="F1698" s="63" t="str">
        <f t="shared" si="223"/>
        <v>Sep</v>
      </c>
      <c r="G1698" s="63">
        <f t="shared" si="227"/>
        <v>2026</v>
      </c>
      <c r="H1698" s="63" t="s">
        <v>2386</v>
      </c>
      <c r="I1698" s="9" t="str">
        <f>_xlfn.XLOOKUP(H1698,[1]Heads!A:A,[1]Heads!B:B)</f>
        <v>Enforcement</v>
      </c>
      <c r="J1698" s="9" t="str">
        <f>_xlfn.XLOOKUP(I1698,[1]Heads!B:B,[1]Heads!C:C)</f>
        <v>Enforcement</v>
      </c>
      <c r="K1698" s="75"/>
      <c r="L1698" s="9"/>
      <c r="M1698" s="75"/>
      <c r="N1698" s="96" t="s">
        <v>3196</v>
      </c>
      <c r="O1698" s="9"/>
      <c r="P1698" s="75"/>
      <c r="Q1698" s="9"/>
      <c r="R1698" s="75" t="s">
        <v>2553</v>
      </c>
      <c r="S1698" s="104" t="s">
        <v>141</v>
      </c>
      <c r="T1698" s="98"/>
      <c r="U1698" s="9" t="s">
        <v>6911</v>
      </c>
      <c r="V1698" s="9" t="s">
        <v>34</v>
      </c>
      <c r="W1698" s="9">
        <f t="shared" ca="1" si="221"/>
        <v>16</v>
      </c>
      <c r="X1698" s="9" t="str">
        <f t="shared" ca="1" si="222"/>
        <v>Below 45 Days</v>
      </c>
      <c r="Y1698" s="9" t="str">
        <f t="shared" ca="1" si="224"/>
        <v/>
      </c>
      <c r="Z1698" s="9" t="str">
        <f t="shared" ca="1" si="225"/>
        <v/>
      </c>
      <c r="AA1698" s="9"/>
      <c r="AB1698" s="123" t="str">
        <f t="shared" si="220"/>
        <v>Polaki,'129/2026'</v>
      </c>
      <c r="AC1698" s="97" t="str">
        <f t="shared" ca="1" si="226"/>
        <v>Below 45 Days</v>
      </c>
    </row>
    <row r="1699" spans="1:29" ht="25.5" customHeight="1" x14ac:dyDescent="0.25">
      <c r="A1699" s="96">
        <v>1698</v>
      </c>
      <c r="B1699" s="123" t="s">
        <v>114</v>
      </c>
      <c r="C1699" s="9" t="s">
        <v>3890</v>
      </c>
      <c r="D1699" s="63" t="s">
        <v>2828</v>
      </c>
      <c r="E1699" s="137">
        <v>46295</v>
      </c>
      <c r="F1699" s="63" t="str">
        <f t="shared" si="223"/>
        <v>Sep</v>
      </c>
      <c r="G1699" s="63">
        <f t="shared" si="227"/>
        <v>2026</v>
      </c>
      <c r="H1699" s="63" t="s">
        <v>127</v>
      </c>
      <c r="I1699" s="9" t="str">
        <f>_xlfn.XLOOKUP(H1699,[1]Heads!A:A,[1]Heads!B:B)</f>
        <v>Enforcement</v>
      </c>
      <c r="J1699" s="9" t="str">
        <f>_xlfn.XLOOKUP(I1699,[1]Heads!B:B,[1]Heads!C:C)</f>
        <v>Enforcement</v>
      </c>
      <c r="K1699" s="75"/>
      <c r="L1699" s="9"/>
      <c r="M1699" s="75"/>
      <c r="N1699" s="96" t="s">
        <v>3196</v>
      </c>
      <c r="O1699" s="9"/>
      <c r="P1699" s="75"/>
      <c r="Q1699" s="9"/>
      <c r="R1699" s="75" t="s">
        <v>2553</v>
      </c>
      <c r="S1699" s="104" t="s">
        <v>141</v>
      </c>
      <c r="T1699" s="98"/>
      <c r="U1699" s="9" t="s">
        <v>6912</v>
      </c>
      <c r="V1699" s="9" t="s">
        <v>34</v>
      </c>
      <c r="W1699" s="9">
        <f t="shared" ca="1" si="221"/>
        <v>16</v>
      </c>
      <c r="X1699" s="9" t="str">
        <f t="shared" ca="1" si="222"/>
        <v>Below 45 Days</v>
      </c>
      <c r="Y1699" s="9" t="str">
        <f t="shared" ca="1" si="224"/>
        <v/>
      </c>
      <c r="Z1699" s="9" t="str">
        <f t="shared" ca="1" si="225"/>
        <v/>
      </c>
      <c r="AA1699" s="9"/>
      <c r="AB1699" s="123" t="str">
        <f t="shared" si="220"/>
        <v>Mandasa,'155/2026'</v>
      </c>
      <c r="AC1699" s="97" t="str">
        <f t="shared" ca="1" si="226"/>
        <v>Below 45 Days</v>
      </c>
    </row>
    <row r="1700" spans="1:29" ht="25.5" customHeight="1" x14ac:dyDescent="0.25">
      <c r="A1700" s="96">
        <v>1699</v>
      </c>
      <c r="B1700" s="123" t="s">
        <v>74</v>
      </c>
      <c r="C1700" s="9" t="s">
        <v>5628</v>
      </c>
      <c r="D1700" s="63" t="s">
        <v>980</v>
      </c>
      <c r="E1700" s="137">
        <v>46295</v>
      </c>
      <c r="F1700" s="63" t="str">
        <f t="shared" si="223"/>
        <v>Sep</v>
      </c>
      <c r="G1700" s="63">
        <f t="shared" si="227"/>
        <v>2026</v>
      </c>
      <c r="H1700" s="63" t="s">
        <v>77</v>
      </c>
      <c r="I1700" s="9" t="str">
        <f>_xlfn.XLOOKUP(H1700,[1]Heads!A:A,[1]Heads!B:B)</f>
        <v>Road Accidents</v>
      </c>
      <c r="J1700" s="9" t="str">
        <f>_xlfn.XLOOKUP(I1700,[1]Heads!B:B,[1]Heads!C:C)</f>
        <v>IPC</v>
      </c>
      <c r="K1700" s="75"/>
      <c r="L1700" s="9"/>
      <c r="M1700" s="75"/>
      <c r="N1700" s="96" t="s">
        <v>3196</v>
      </c>
      <c r="O1700" s="9"/>
      <c r="P1700" s="75"/>
      <c r="Q1700" s="9"/>
      <c r="R1700" s="75" t="s">
        <v>2553</v>
      </c>
      <c r="S1700" s="104" t="s">
        <v>112</v>
      </c>
      <c r="T1700" s="98"/>
      <c r="U1700" s="9" t="s">
        <v>6913</v>
      </c>
      <c r="V1700" s="9" t="s">
        <v>34</v>
      </c>
      <c r="W1700" s="9">
        <f t="shared" ca="1" si="221"/>
        <v>16</v>
      </c>
      <c r="X1700" s="9" t="str">
        <f t="shared" ca="1" si="222"/>
        <v>Below 45 Days</v>
      </c>
      <c r="Y1700" s="9" t="str">
        <f t="shared" ca="1" si="224"/>
        <v/>
      </c>
      <c r="Z1700" s="9" t="str">
        <f t="shared" ca="1" si="225"/>
        <v/>
      </c>
      <c r="AA1700" s="9"/>
      <c r="AB1700" s="123" t="str">
        <f t="shared" si="220"/>
        <v>Srikakulam Rural,'198/2026'</v>
      </c>
      <c r="AC1700" s="97" t="str">
        <f t="shared" ca="1" si="226"/>
        <v>Below 45 Days</v>
      </c>
    </row>
    <row r="1701" spans="1:29" ht="25.5" customHeight="1" x14ac:dyDescent="0.25">
      <c r="A1701" s="96">
        <v>1700</v>
      </c>
      <c r="B1701" s="123" t="s">
        <v>110</v>
      </c>
      <c r="C1701" s="9" t="s">
        <v>3113</v>
      </c>
      <c r="D1701" s="63" t="s">
        <v>1315</v>
      </c>
      <c r="E1701" s="137">
        <v>46295</v>
      </c>
      <c r="F1701" s="63" t="str">
        <f t="shared" si="223"/>
        <v>Sep</v>
      </c>
      <c r="G1701" s="63">
        <f t="shared" si="227"/>
        <v>2026</v>
      </c>
      <c r="H1701" s="63" t="s">
        <v>70</v>
      </c>
      <c r="I1701" s="9" t="str">
        <f>_xlfn.XLOOKUP(H1701,[1]Heads!A:A,[1]Heads!B:B)</f>
        <v>174 CrPC</v>
      </c>
      <c r="J1701" s="9" t="str">
        <f>_xlfn.XLOOKUP(I1701,[1]Heads!B:B,[1]Heads!C:C)</f>
        <v>174 CrPC</v>
      </c>
      <c r="K1701" s="75"/>
      <c r="L1701" s="9"/>
      <c r="M1701" s="75"/>
      <c r="N1701" s="96" t="s">
        <v>3196</v>
      </c>
      <c r="O1701" s="9"/>
      <c r="P1701" s="75"/>
      <c r="Q1701" s="9"/>
      <c r="R1701" s="75" t="s">
        <v>2553</v>
      </c>
      <c r="S1701" s="104" t="s">
        <v>173</v>
      </c>
      <c r="T1701" s="98">
        <v>46302</v>
      </c>
      <c r="U1701" s="9" t="s">
        <v>6915</v>
      </c>
      <c r="V1701" s="9" t="s">
        <v>34</v>
      </c>
      <c r="W1701" s="9">
        <f t="shared" ca="1" si="221"/>
        <v>16</v>
      </c>
      <c r="X1701" s="9" t="str">
        <f t="shared" ca="1" si="222"/>
        <v>Below 45 Days</v>
      </c>
      <c r="Y1701" s="9">
        <f t="shared" ca="1" si="224"/>
        <v>9</v>
      </c>
      <c r="Z1701" s="9" t="str">
        <f t="shared" ca="1" si="225"/>
        <v>Below 45 Days</v>
      </c>
      <c r="AA1701" s="9"/>
      <c r="AB1701" s="123" t="str">
        <f t="shared" si="220"/>
        <v>Naupada,'68/2026'</v>
      </c>
      <c r="AC1701" s="97" t="str">
        <f t="shared" ca="1" si="226"/>
        <v>Below 45 Days</v>
      </c>
    </row>
    <row r="1702" spans="1:29" ht="25.5" customHeight="1" x14ac:dyDescent="0.25">
      <c r="A1702" s="96">
        <v>1701</v>
      </c>
      <c r="B1702" s="123" t="s">
        <v>67</v>
      </c>
      <c r="C1702" s="9" t="s">
        <v>3120</v>
      </c>
      <c r="D1702" s="63" t="s">
        <v>1315</v>
      </c>
      <c r="E1702" s="137">
        <v>46295</v>
      </c>
      <c r="F1702" s="63" t="str">
        <f t="shared" si="223"/>
        <v>Sep</v>
      </c>
      <c r="G1702" s="63">
        <f t="shared" si="227"/>
        <v>2026</v>
      </c>
      <c r="H1702" s="63" t="s">
        <v>70</v>
      </c>
      <c r="I1702" s="9" t="str">
        <f>_xlfn.XLOOKUP(H1702,[1]Heads!A:A,[1]Heads!B:B)</f>
        <v>174 CrPC</v>
      </c>
      <c r="J1702" s="9" t="str">
        <f>_xlfn.XLOOKUP(I1702,[1]Heads!B:B,[1]Heads!C:C)</f>
        <v>174 CrPC</v>
      </c>
      <c r="K1702" s="75"/>
      <c r="L1702" s="9"/>
      <c r="M1702" s="75"/>
      <c r="N1702" s="96" t="s">
        <v>3196</v>
      </c>
      <c r="O1702" s="9"/>
      <c r="P1702" s="75"/>
      <c r="Q1702" s="9"/>
      <c r="R1702" s="75" t="s">
        <v>2553</v>
      </c>
      <c r="S1702" s="104" t="s">
        <v>168</v>
      </c>
      <c r="T1702" s="98"/>
      <c r="U1702" s="9" t="s">
        <v>6916</v>
      </c>
      <c r="V1702" s="9" t="s">
        <v>34</v>
      </c>
      <c r="W1702" s="9">
        <f t="shared" ca="1" si="221"/>
        <v>16</v>
      </c>
      <c r="X1702" s="9" t="str">
        <f t="shared" ca="1" si="222"/>
        <v>Below 45 Days</v>
      </c>
      <c r="Y1702" s="9" t="str">
        <f t="shared" ca="1" si="224"/>
        <v/>
      </c>
      <c r="Z1702" s="9" t="str">
        <f t="shared" ca="1" si="225"/>
        <v/>
      </c>
      <c r="AA1702" s="9"/>
      <c r="AB1702" s="123" t="str">
        <f t="shared" si="220"/>
        <v>Sarubujjili,'91/2026'</v>
      </c>
      <c r="AC1702" s="97" t="str">
        <f t="shared" ca="1" si="226"/>
        <v>Below 45 Days</v>
      </c>
    </row>
    <row r="1703" spans="1:29" ht="25.5" customHeight="1" x14ac:dyDescent="0.25">
      <c r="A1703" s="96">
        <v>1702</v>
      </c>
      <c r="B1703" s="123" t="s">
        <v>68</v>
      </c>
      <c r="C1703" s="9" t="s">
        <v>6917</v>
      </c>
      <c r="D1703" s="63" t="s">
        <v>1315</v>
      </c>
      <c r="E1703" s="137">
        <v>46295</v>
      </c>
      <c r="F1703" s="63" t="str">
        <f t="shared" si="223"/>
        <v>Sep</v>
      </c>
      <c r="G1703" s="63">
        <f t="shared" si="227"/>
        <v>2026</v>
      </c>
      <c r="H1703" s="63" t="s">
        <v>70</v>
      </c>
      <c r="I1703" s="9" t="str">
        <f>_xlfn.XLOOKUP(H1703,[1]Heads!A:A,[1]Heads!B:B)</f>
        <v>174 CrPC</v>
      </c>
      <c r="J1703" s="9" t="str">
        <f>_xlfn.XLOOKUP(I1703,[1]Heads!B:B,[1]Heads!C:C)</f>
        <v>174 CrPC</v>
      </c>
      <c r="K1703" s="75"/>
      <c r="L1703" s="9"/>
      <c r="M1703" s="75"/>
      <c r="N1703" s="96" t="s">
        <v>3196</v>
      </c>
      <c r="O1703" s="9"/>
      <c r="P1703" s="75"/>
      <c r="Q1703" s="9"/>
      <c r="R1703" s="75" t="s">
        <v>2553</v>
      </c>
      <c r="S1703" s="104" t="s">
        <v>173</v>
      </c>
      <c r="T1703" s="98">
        <v>46302</v>
      </c>
      <c r="U1703" s="9" t="s">
        <v>6918</v>
      </c>
      <c r="V1703" s="9" t="s">
        <v>34</v>
      </c>
      <c r="W1703" s="9">
        <f t="shared" ca="1" si="221"/>
        <v>16</v>
      </c>
      <c r="X1703" s="9" t="str">
        <f t="shared" ca="1" si="222"/>
        <v>Below 45 Days</v>
      </c>
      <c r="Y1703" s="9">
        <f t="shared" ca="1" si="224"/>
        <v>9</v>
      </c>
      <c r="Z1703" s="9" t="str">
        <f t="shared" ca="1" si="225"/>
        <v>Below 45 Days</v>
      </c>
      <c r="AA1703" s="9"/>
      <c r="AB1703" s="123" t="str">
        <f t="shared" si="220"/>
        <v>Kasibugga,'331/2026'</v>
      </c>
      <c r="AC1703" s="97" t="str">
        <f t="shared" ca="1" si="226"/>
        <v>Below 45 Days</v>
      </c>
    </row>
    <row r="1704" spans="1:29" ht="25.5" customHeight="1" x14ac:dyDescent="0.25">
      <c r="A1704" s="96">
        <v>1703</v>
      </c>
      <c r="B1704" s="123" t="s">
        <v>61</v>
      </c>
      <c r="C1704" s="9" t="s">
        <v>3119</v>
      </c>
      <c r="D1704" s="63" t="s">
        <v>1315</v>
      </c>
      <c r="E1704" s="137">
        <v>46295</v>
      </c>
      <c r="F1704" s="63" t="str">
        <f t="shared" si="223"/>
        <v>Sep</v>
      </c>
      <c r="G1704" s="63">
        <f t="shared" si="227"/>
        <v>2026</v>
      </c>
      <c r="H1704" s="63" t="s">
        <v>70</v>
      </c>
      <c r="I1704" s="9" t="str">
        <f>_xlfn.XLOOKUP(H1704,[1]Heads!A:A,[1]Heads!B:B)</f>
        <v>174 CrPC</v>
      </c>
      <c r="J1704" s="9" t="str">
        <f>_xlfn.XLOOKUP(I1704,[1]Heads!B:B,[1]Heads!C:C)</f>
        <v>174 CrPC</v>
      </c>
      <c r="K1704" s="75"/>
      <c r="L1704" s="9"/>
      <c r="M1704" s="75"/>
      <c r="N1704" s="96" t="s">
        <v>3196</v>
      </c>
      <c r="O1704" s="9"/>
      <c r="P1704" s="75"/>
      <c r="Q1704" s="9"/>
      <c r="R1704" s="75" t="s">
        <v>2553</v>
      </c>
      <c r="S1704" s="104" t="s">
        <v>173</v>
      </c>
      <c r="T1704" s="98">
        <v>46302</v>
      </c>
      <c r="U1704" s="9" t="s">
        <v>6919</v>
      </c>
      <c r="V1704" s="9" t="s">
        <v>34</v>
      </c>
      <c r="W1704" s="9">
        <f t="shared" ca="1" si="221"/>
        <v>16</v>
      </c>
      <c r="X1704" s="9" t="str">
        <f t="shared" ca="1" si="222"/>
        <v>Below 45 Days</v>
      </c>
      <c r="Y1704" s="9">
        <f t="shared" ca="1" si="224"/>
        <v>9</v>
      </c>
      <c r="Z1704" s="9" t="str">
        <f t="shared" ca="1" si="225"/>
        <v>Below 45 Days</v>
      </c>
      <c r="AA1704" s="9"/>
      <c r="AB1704" s="123" t="str">
        <f t="shared" si="220"/>
        <v>Srikakulam I Town,'88/2026'</v>
      </c>
      <c r="AC1704" s="97" t="str">
        <f t="shared" ca="1" si="226"/>
        <v>Below 45 Days</v>
      </c>
    </row>
    <row r="1705" spans="1:29" ht="25.5" customHeight="1" x14ac:dyDescent="0.25">
      <c r="A1705" s="96">
        <v>1704</v>
      </c>
      <c r="B1705" s="123" t="s">
        <v>95</v>
      </c>
      <c r="C1705" s="9" t="s">
        <v>3305</v>
      </c>
      <c r="D1705" s="63" t="s">
        <v>1099</v>
      </c>
      <c r="E1705" s="137">
        <v>46296</v>
      </c>
      <c r="F1705" s="63" t="str">
        <f t="shared" si="223"/>
        <v>Oct</v>
      </c>
      <c r="G1705" s="63">
        <f t="shared" si="227"/>
        <v>2026</v>
      </c>
      <c r="H1705" s="63" t="s">
        <v>77</v>
      </c>
      <c r="I1705" s="9" t="str">
        <f>_xlfn.XLOOKUP(H1705,[1]Heads!A:A,[1]Heads!B:B)</f>
        <v>Road Accidents</v>
      </c>
      <c r="J1705" s="9" t="str">
        <f>_xlfn.XLOOKUP(I1705,[1]Heads!B:B,[1]Heads!C:C)</f>
        <v>IPC</v>
      </c>
      <c r="K1705" s="75"/>
      <c r="L1705" s="9"/>
      <c r="M1705" s="75"/>
      <c r="N1705" s="96" t="s">
        <v>3196</v>
      </c>
      <c r="O1705" s="9"/>
      <c r="P1705" s="75"/>
      <c r="Q1705" s="9"/>
      <c r="R1705" s="75" t="s">
        <v>2553</v>
      </c>
      <c r="S1705" s="104" t="s">
        <v>169</v>
      </c>
      <c r="T1705" s="98"/>
      <c r="U1705" s="9" t="s">
        <v>6922</v>
      </c>
      <c r="V1705" s="9" t="s">
        <v>34</v>
      </c>
      <c r="W1705" s="9">
        <f t="shared" ca="1" si="221"/>
        <v>15</v>
      </c>
      <c r="X1705" s="9" t="str">
        <f t="shared" ca="1" si="222"/>
        <v>Below 45 Days</v>
      </c>
      <c r="Y1705" s="9" t="str">
        <f t="shared" ca="1" si="224"/>
        <v/>
      </c>
      <c r="Z1705" s="9" t="str">
        <f t="shared" ca="1" si="225"/>
        <v/>
      </c>
      <c r="AA1705" s="9"/>
      <c r="AB1705" s="123" t="str">
        <f t="shared" si="220"/>
        <v>Santhabommali,'85/2026'</v>
      </c>
      <c r="AC1705" s="97" t="str">
        <f t="shared" ca="1" si="226"/>
        <v>Below 45 Days</v>
      </c>
    </row>
    <row r="1706" spans="1:29" ht="25.5" customHeight="1" x14ac:dyDescent="0.25">
      <c r="A1706" s="96">
        <v>1705</v>
      </c>
      <c r="B1706" s="123" t="s">
        <v>89</v>
      </c>
      <c r="C1706" s="9" t="s">
        <v>5525</v>
      </c>
      <c r="D1706" s="63" t="s">
        <v>707</v>
      </c>
      <c r="E1706" s="137">
        <v>46296</v>
      </c>
      <c r="F1706" s="63" t="str">
        <f t="shared" si="223"/>
        <v>Oct</v>
      </c>
      <c r="G1706" s="63">
        <f t="shared" si="227"/>
        <v>2026</v>
      </c>
      <c r="H1706" s="63" t="s">
        <v>71</v>
      </c>
      <c r="I1706" s="9" t="str">
        <f>_xlfn.XLOOKUP(H1706,[1]Heads!A:A,[1]Heads!B:B)</f>
        <v>Road Accidents</v>
      </c>
      <c r="J1706" s="9" t="str">
        <f>_xlfn.XLOOKUP(I1706,[1]Heads!B:B,[1]Heads!C:C)</f>
        <v>IPC</v>
      </c>
      <c r="K1706" s="75"/>
      <c r="L1706" s="9"/>
      <c r="M1706" s="75"/>
      <c r="N1706" s="96" t="s">
        <v>3196</v>
      </c>
      <c r="O1706" s="9"/>
      <c r="P1706" s="75"/>
      <c r="Q1706" s="9"/>
      <c r="R1706" s="75" t="s">
        <v>2553</v>
      </c>
      <c r="S1706" s="104" t="s">
        <v>169</v>
      </c>
      <c r="T1706" s="98"/>
      <c r="U1706" s="9" t="s">
        <v>6923</v>
      </c>
      <c r="V1706" s="9" t="s">
        <v>34</v>
      </c>
      <c r="W1706" s="9">
        <f t="shared" ca="1" si="221"/>
        <v>15</v>
      </c>
      <c r="X1706" s="9" t="str">
        <f t="shared" ca="1" si="222"/>
        <v>Below 45 Days</v>
      </c>
      <c r="Y1706" s="9" t="str">
        <f t="shared" ca="1" si="224"/>
        <v/>
      </c>
      <c r="Z1706" s="9" t="str">
        <f t="shared" ca="1" si="225"/>
        <v/>
      </c>
      <c r="AA1706" s="9"/>
      <c r="AB1706" s="123" t="str">
        <f t="shared" si="220"/>
        <v>Kotabommali,'180/2026'</v>
      </c>
      <c r="AC1706" s="97" t="str">
        <f t="shared" ca="1" si="226"/>
        <v>Below 45 Days</v>
      </c>
    </row>
    <row r="1707" spans="1:29" ht="25.5" customHeight="1" x14ac:dyDescent="0.25">
      <c r="A1707" s="96">
        <v>1706</v>
      </c>
      <c r="B1707" s="123" t="s">
        <v>79</v>
      </c>
      <c r="C1707" s="9" t="s">
        <v>3560</v>
      </c>
      <c r="D1707" s="63" t="s">
        <v>1157</v>
      </c>
      <c r="E1707" s="137">
        <v>46296</v>
      </c>
      <c r="F1707" s="63" t="str">
        <f t="shared" si="223"/>
        <v>Oct</v>
      </c>
      <c r="G1707" s="63">
        <f t="shared" si="227"/>
        <v>2026</v>
      </c>
      <c r="H1707" s="63" t="s">
        <v>2386</v>
      </c>
      <c r="I1707" s="9" t="str">
        <f>_xlfn.XLOOKUP(H1707,[1]Heads!A:A,[1]Heads!B:B)</f>
        <v>Enforcement</v>
      </c>
      <c r="J1707" s="9" t="str">
        <f>_xlfn.XLOOKUP(I1707,[1]Heads!B:B,[1]Heads!C:C)</f>
        <v>Enforcement</v>
      </c>
      <c r="K1707" s="75"/>
      <c r="L1707" s="9"/>
      <c r="M1707" s="75"/>
      <c r="N1707" s="96" t="s">
        <v>3196</v>
      </c>
      <c r="O1707" s="9"/>
      <c r="P1707" s="75"/>
      <c r="Q1707" s="9"/>
      <c r="R1707" s="75" t="s">
        <v>2553</v>
      </c>
      <c r="S1707" s="104" t="s">
        <v>141</v>
      </c>
      <c r="T1707" s="98"/>
      <c r="U1707" s="9" t="s">
        <v>6924</v>
      </c>
      <c r="V1707" s="9" t="s">
        <v>34</v>
      </c>
      <c r="W1707" s="9">
        <f t="shared" ca="1" si="221"/>
        <v>15</v>
      </c>
      <c r="X1707" s="9" t="str">
        <f t="shared" ca="1" si="222"/>
        <v>Below 45 Days</v>
      </c>
      <c r="Y1707" s="9" t="str">
        <f t="shared" ca="1" si="224"/>
        <v/>
      </c>
      <c r="Z1707" s="9" t="str">
        <f t="shared" ca="1" si="225"/>
        <v/>
      </c>
      <c r="AA1707" s="9"/>
      <c r="AB1707" s="123" t="str">
        <f t="shared" si="220"/>
        <v>Polaki,'130/2026'</v>
      </c>
      <c r="AC1707" s="97" t="str">
        <f t="shared" ca="1" si="226"/>
        <v>Below 45 Days</v>
      </c>
    </row>
    <row r="1708" spans="1:29" ht="25.5" customHeight="1" x14ac:dyDescent="0.25">
      <c r="A1708" s="96">
        <v>1707</v>
      </c>
      <c r="B1708" s="123" t="s">
        <v>63</v>
      </c>
      <c r="C1708" s="9" t="s">
        <v>3235</v>
      </c>
      <c r="D1708" s="63" t="s">
        <v>845</v>
      </c>
      <c r="E1708" s="137">
        <v>46296</v>
      </c>
      <c r="F1708" s="63" t="str">
        <f t="shared" si="223"/>
        <v>Oct</v>
      </c>
      <c r="G1708" s="63">
        <f t="shared" si="227"/>
        <v>2026</v>
      </c>
      <c r="H1708" s="63" t="s">
        <v>116</v>
      </c>
      <c r="I1708" s="9" t="str">
        <f>_xlfn.XLOOKUP(H1708,[1]Heads!A:A,[1]Heads!B:B)</f>
        <v>NDPS</v>
      </c>
      <c r="J1708" s="9" t="str">
        <f>_xlfn.XLOOKUP(I1708,[1]Heads!B:B,[1]Heads!C:C)</f>
        <v>NDPS</v>
      </c>
      <c r="K1708" s="75"/>
      <c r="L1708" s="9"/>
      <c r="M1708" s="75"/>
      <c r="N1708" s="96" t="s">
        <v>3196</v>
      </c>
      <c r="O1708" s="9"/>
      <c r="P1708" s="75"/>
      <c r="Q1708" s="9"/>
      <c r="R1708" s="75" t="s">
        <v>2553</v>
      </c>
      <c r="S1708" s="104" t="s">
        <v>50</v>
      </c>
      <c r="T1708" s="98"/>
      <c r="U1708" s="9" t="s">
        <v>6925</v>
      </c>
      <c r="V1708" s="9" t="s">
        <v>34</v>
      </c>
      <c r="W1708" s="9">
        <f t="shared" ca="1" si="221"/>
        <v>15</v>
      </c>
      <c r="X1708" s="9" t="str">
        <f t="shared" ca="1" si="222"/>
        <v>Below 45 Days</v>
      </c>
      <c r="Y1708" s="9" t="str">
        <f t="shared" ca="1" si="224"/>
        <v/>
      </c>
      <c r="Z1708" s="9" t="str">
        <f t="shared" ca="1" si="225"/>
        <v/>
      </c>
      <c r="AA1708" s="9"/>
      <c r="AB1708" s="123" t="str">
        <f t="shared" si="220"/>
        <v>Baruva,'102/2026'</v>
      </c>
      <c r="AC1708" s="97" t="str">
        <f t="shared" ca="1" si="226"/>
        <v>Below 45 Days</v>
      </c>
    </row>
    <row r="1709" spans="1:29" ht="25.5" customHeight="1" x14ac:dyDescent="0.25">
      <c r="A1709" s="96">
        <v>1708</v>
      </c>
      <c r="B1709" s="123" t="s">
        <v>51</v>
      </c>
      <c r="C1709" s="9" t="s">
        <v>5455</v>
      </c>
      <c r="D1709" s="63" t="s">
        <v>1315</v>
      </c>
      <c r="E1709" s="137">
        <v>46296</v>
      </c>
      <c r="F1709" s="63" t="str">
        <f t="shared" si="223"/>
        <v>Oct</v>
      </c>
      <c r="G1709" s="63">
        <f t="shared" si="227"/>
        <v>2026</v>
      </c>
      <c r="H1709" s="63" t="s">
        <v>70</v>
      </c>
      <c r="I1709" s="9" t="str">
        <f>_xlfn.XLOOKUP(H1709,[1]Heads!A:A,[1]Heads!B:B)</f>
        <v>174 CrPC</v>
      </c>
      <c r="J1709" s="9" t="str">
        <f>_xlfn.XLOOKUP(I1709,[1]Heads!B:B,[1]Heads!C:C)</f>
        <v>174 CrPC</v>
      </c>
      <c r="K1709" s="75"/>
      <c r="L1709" s="9"/>
      <c r="M1709" s="75"/>
      <c r="N1709" s="96" t="s">
        <v>3196</v>
      </c>
      <c r="O1709" s="9"/>
      <c r="P1709" s="75"/>
      <c r="Q1709" s="9"/>
      <c r="R1709" s="75" t="s">
        <v>2553</v>
      </c>
      <c r="S1709" s="104" t="s">
        <v>173</v>
      </c>
      <c r="T1709" s="98">
        <v>46304</v>
      </c>
      <c r="U1709" s="9" t="s">
        <v>6926</v>
      </c>
      <c r="V1709" s="9" t="s">
        <v>34</v>
      </c>
      <c r="W1709" s="9">
        <f t="shared" ca="1" si="221"/>
        <v>15</v>
      </c>
      <c r="X1709" s="9" t="str">
        <f t="shared" ca="1" si="222"/>
        <v>Below 45 Days</v>
      </c>
      <c r="Y1709" s="9">
        <f t="shared" ca="1" si="224"/>
        <v>7</v>
      </c>
      <c r="Z1709" s="9" t="str">
        <f t="shared" ca="1" si="225"/>
        <v>Below 45 Days</v>
      </c>
      <c r="AA1709" s="9"/>
      <c r="AB1709" s="123" t="str">
        <f t="shared" si="220"/>
        <v>Tekkali PS,'168/2026'</v>
      </c>
      <c r="AC1709" s="97" t="str">
        <f t="shared" ca="1" si="226"/>
        <v>Below 45 Days</v>
      </c>
    </row>
    <row r="1710" spans="1:29" ht="25.5" customHeight="1" x14ac:dyDescent="0.25">
      <c r="A1710" s="96">
        <v>1709</v>
      </c>
      <c r="B1710" s="123" t="s">
        <v>38</v>
      </c>
      <c r="C1710" s="9" t="s">
        <v>6927</v>
      </c>
      <c r="D1710" s="63" t="s">
        <v>5840</v>
      </c>
      <c r="E1710" s="137">
        <v>46296</v>
      </c>
      <c r="F1710" s="63" t="str">
        <f t="shared" si="223"/>
        <v>Oct</v>
      </c>
      <c r="G1710" s="63">
        <f t="shared" si="227"/>
        <v>2026</v>
      </c>
      <c r="H1710" s="63" t="s">
        <v>70</v>
      </c>
      <c r="I1710" s="9" t="str">
        <f>_xlfn.XLOOKUP(H1710,[1]Heads!A:A,[1]Heads!B:B)</f>
        <v>174 CrPC</v>
      </c>
      <c r="J1710" s="9" t="str">
        <f>_xlfn.XLOOKUP(I1710,[1]Heads!B:B,[1]Heads!C:C)</f>
        <v>174 CrPC</v>
      </c>
      <c r="K1710" s="75"/>
      <c r="L1710" s="9"/>
      <c r="M1710" s="75"/>
      <c r="N1710" s="96" t="s">
        <v>3196</v>
      </c>
      <c r="O1710" s="9"/>
      <c r="P1710" s="75"/>
      <c r="Q1710" s="9"/>
      <c r="R1710" s="75" t="s">
        <v>2553</v>
      </c>
      <c r="S1710" s="104" t="s">
        <v>173</v>
      </c>
      <c r="T1710" s="98">
        <v>46302</v>
      </c>
      <c r="U1710" s="9" t="s">
        <v>6928</v>
      </c>
      <c r="V1710" s="9" t="s">
        <v>34</v>
      </c>
      <c r="W1710" s="9">
        <f t="shared" ca="1" si="221"/>
        <v>15</v>
      </c>
      <c r="X1710" s="9" t="str">
        <f t="shared" ca="1" si="222"/>
        <v>Below 45 Days</v>
      </c>
      <c r="Y1710" s="9">
        <f t="shared" ca="1" si="224"/>
        <v>9</v>
      </c>
      <c r="Z1710" s="9" t="str">
        <f t="shared" ca="1" si="225"/>
        <v>Below 45 Days</v>
      </c>
      <c r="AA1710" s="9"/>
      <c r="AB1710" s="123" t="str">
        <f t="shared" si="220"/>
        <v>Etcherla,'205/2026'</v>
      </c>
      <c r="AC1710" s="97" t="str">
        <f t="shared" ca="1" si="226"/>
        <v>Below 45 Days</v>
      </c>
    </row>
    <row r="1711" spans="1:29" ht="25.5" customHeight="1" x14ac:dyDescent="0.25">
      <c r="A1711" s="96">
        <v>1710</v>
      </c>
      <c r="B1711" s="123" t="s">
        <v>74</v>
      </c>
      <c r="C1711" s="9" t="s">
        <v>5627</v>
      </c>
      <c r="D1711" s="63" t="s">
        <v>1315</v>
      </c>
      <c r="E1711" s="137">
        <v>46296</v>
      </c>
      <c r="F1711" s="63" t="str">
        <f t="shared" si="223"/>
        <v>Oct</v>
      </c>
      <c r="G1711" s="63">
        <f t="shared" si="227"/>
        <v>2026</v>
      </c>
      <c r="H1711" s="63" t="s">
        <v>70</v>
      </c>
      <c r="I1711" s="9" t="str">
        <f>_xlfn.XLOOKUP(H1711,[1]Heads!A:A,[1]Heads!B:B)</f>
        <v>174 CrPC</v>
      </c>
      <c r="J1711" s="9" t="str">
        <f>_xlfn.XLOOKUP(I1711,[1]Heads!B:B,[1]Heads!C:C)</f>
        <v>174 CrPC</v>
      </c>
      <c r="K1711" s="75"/>
      <c r="L1711" s="9"/>
      <c r="M1711" s="75"/>
      <c r="N1711" s="96" t="s">
        <v>3196</v>
      </c>
      <c r="O1711" s="9"/>
      <c r="P1711" s="75"/>
      <c r="Q1711" s="9"/>
      <c r="R1711" s="75" t="s">
        <v>2553</v>
      </c>
      <c r="S1711" s="104" t="s">
        <v>168</v>
      </c>
      <c r="T1711" s="98"/>
      <c r="U1711" s="9" t="s">
        <v>6929</v>
      </c>
      <c r="V1711" s="9" t="s">
        <v>34</v>
      </c>
      <c r="W1711" s="9">
        <f t="shared" ca="1" si="221"/>
        <v>15</v>
      </c>
      <c r="X1711" s="9" t="str">
        <f t="shared" ca="1" si="222"/>
        <v>Below 45 Days</v>
      </c>
      <c r="Y1711" s="9" t="str">
        <f t="shared" ca="1" si="224"/>
        <v/>
      </c>
      <c r="Z1711" s="9" t="str">
        <f t="shared" ca="1" si="225"/>
        <v/>
      </c>
      <c r="AA1711" s="9"/>
      <c r="AB1711" s="123" t="str">
        <f t="shared" si="220"/>
        <v>Srikakulam Rural,'199/2026'</v>
      </c>
      <c r="AC1711" s="97" t="str">
        <f t="shared" ca="1" si="226"/>
        <v>Below 45 Days</v>
      </c>
    </row>
    <row r="1712" spans="1:29" ht="25.5" customHeight="1" x14ac:dyDescent="0.25">
      <c r="A1712" s="96">
        <v>1711</v>
      </c>
      <c r="B1712" s="123" t="s">
        <v>89</v>
      </c>
      <c r="C1712" s="9" t="s">
        <v>5520</v>
      </c>
      <c r="D1712" s="63" t="s">
        <v>1315</v>
      </c>
      <c r="E1712" s="137">
        <v>46296</v>
      </c>
      <c r="F1712" s="63" t="str">
        <f t="shared" si="223"/>
        <v>Oct</v>
      </c>
      <c r="G1712" s="63">
        <f t="shared" si="227"/>
        <v>2026</v>
      </c>
      <c r="H1712" s="63" t="s">
        <v>70</v>
      </c>
      <c r="I1712" s="9" t="str">
        <f>_xlfn.XLOOKUP(H1712,[1]Heads!A:A,[1]Heads!B:B)</f>
        <v>174 CrPC</v>
      </c>
      <c r="J1712" s="9" t="str">
        <f>_xlfn.XLOOKUP(I1712,[1]Heads!B:B,[1]Heads!C:C)</f>
        <v>174 CrPC</v>
      </c>
      <c r="K1712" s="75"/>
      <c r="L1712" s="9"/>
      <c r="M1712" s="75"/>
      <c r="N1712" s="96" t="s">
        <v>3196</v>
      </c>
      <c r="O1712" s="9"/>
      <c r="P1712" s="75"/>
      <c r="Q1712" s="9"/>
      <c r="R1712" s="75" t="s">
        <v>2553</v>
      </c>
      <c r="S1712" s="104" t="s">
        <v>168</v>
      </c>
      <c r="T1712" s="98"/>
      <c r="U1712" s="9" t="s">
        <v>6930</v>
      </c>
      <c r="V1712" s="9" t="s">
        <v>34</v>
      </c>
      <c r="W1712" s="9">
        <f t="shared" ca="1" si="221"/>
        <v>15</v>
      </c>
      <c r="X1712" s="9" t="str">
        <f t="shared" ca="1" si="222"/>
        <v>Below 45 Days</v>
      </c>
      <c r="Y1712" s="9" t="str">
        <f t="shared" ca="1" si="224"/>
        <v/>
      </c>
      <c r="Z1712" s="9" t="str">
        <f t="shared" ca="1" si="225"/>
        <v/>
      </c>
      <c r="AA1712" s="9"/>
      <c r="AB1712" s="123" t="str">
        <f t="shared" si="220"/>
        <v>Kotabommali,'179/2026'</v>
      </c>
      <c r="AC1712" s="97" t="str">
        <f t="shared" ca="1" si="226"/>
        <v>Below 45 Days</v>
      </c>
    </row>
    <row r="1713" spans="1:29" ht="25.5" customHeight="1" x14ac:dyDescent="0.25">
      <c r="A1713" s="96">
        <v>1712</v>
      </c>
      <c r="B1713" s="123" t="s">
        <v>98</v>
      </c>
      <c r="C1713" s="9" t="s">
        <v>3427</v>
      </c>
      <c r="D1713" s="63" t="s">
        <v>1315</v>
      </c>
      <c r="E1713" s="137">
        <v>46297</v>
      </c>
      <c r="F1713" s="63" t="str">
        <f t="shared" si="223"/>
        <v>Oct</v>
      </c>
      <c r="G1713" s="63">
        <f t="shared" si="227"/>
        <v>2026</v>
      </c>
      <c r="H1713" s="63" t="s">
        <v>70</v>
      </c>
      <c r="I1713" s="9" t="str">
        <f>_xlfn.XLOOKUP(H1713,[1]Heads!A:A,[1]Heads!B:B)</f>
        <v>174 CrPC</v>
      </c>
      <c r="J1713" s="9" t="str">
        <f>_xlfn.XLOOKUP(I1713,[1]Heads!B:B,[1]Heads!C:C)</f>
        <v>174 CrPC</v>
      </c>
      <c r="K1713" s="75"/>
      <c r="L1713" s="9"/>
      <c r="M1713" s="75"/>
      <c r="N1713" s="96" t="s">
        <v>3196</v>
      </c>
      <c r="O1713" s="9"/>
      <c r="P1713" s="75"/>
      <c r="Q1713" s="9"/>
      <c r="R1713" s="75" t="s">
        <v>2553</v>
      </c>
      <c r="S1713" s="104" t="s">
        <v>173</v>
      </c>
      <c r="T1713" s="98">
        <v>46302</v>
      </c>
      <c r="U1713" s="9" t="s">
        <v>6931</v>
      </c>
      <c r="V1713" s="9" t="s">
        <v>34</v>
      </c>
      <c r="W1713" s="9">
        <f t="shared" ca="1" si="221"/>
        <v>14</v>
      </c>
      <c r="X1713" s="9" t="str">
        <f t="shared" ca="1" si="222"/>
        <v>Below 45 Days</v>
      </c>
      <c r="Y1713" s="9">
        <f t="shared" ca="1" si="224"/>
        <v>9</v>
      </c>
      <c r="Z1713" s="9" t="str">
        <f t="shared" ca="1" si="225"/>
        <v>Below 45 Days</v>
      </c>
      <c r="AA1713" s="9"/>
      <c r="AB1713" s="123" t="str">
        <f t="shared" si="220"/>
        <v>Vajrapukothuru,'119/2026'</v>
      </c>
      <c r="AC1713" s="97" t="str">
        <f t="shared" ca="1" si="226"/>
        <v>Below 45 Days</v>
      </c>
    </row>
    <row r="1714" spans="1:29" ht="25.5" customHeight="1" x14ac:dyDescent="0.25">
      <c r="A1714" s="96">
        <v>1713</v>
      </c>
      <c r="B1714" s="123" t="s">
        <v>84</v>
      </c>
      <c r="C1714" s="9" t="s">
        <v>3164</v>
      </c>
      <c r="D1714" s="63" t="s">
        <v>1377</v>
      </c>
      <c r="E1714" s="137">
        <v>46297</v>
      </c>
      <c r="F1714" s="63" t="str">
        <f t="shared" si="223"/>
        <v>Oct</v>
      </c>
      <c r="G1714" s="63">
        <f t="shared" si="227"/>
        <v>2026</v>
      </c>
      <c r="H1714" s="63" t="s">
        <v>75</v>
      </c>
      <c r="I1714" s="9" t="str">
        <f>_xlfn.XLOOKUP(H1714,[1]Heads!A:A,[1]Heads!B:B)</f>
        <v>Bodily Offiences</v>
      </c>
      <c r="J1714" s="9" t="str">
        <f>_xlfn.XLOOKUP(I1714,[1]Heads!B:B,[1]Heads!C:C)</f>
        <v>IPC</v>
      </c>
      <c r="K1714" s="75"/>
      <c r="L1714" s="9"/>
      <c r="M1714" s="75"/>
      <c r="N1714" s="96" t="s">
        <v>3196</v>
      </c>
      <c r="O1714" s="9"/>
      <c r="P1714" s="75"/>
      <c r="Q1714" s="9"/>
      <c r="R1714" s="75" t="s">
        <v>2553</v>
      </c>
      <c r="S1714" s="104" t="s">
        <v>169</v>
      </c>
      <c r="T1714" s="98"/>
      <c r="U1714" s="9" t="s">
        <v>6932</v>
      </c>
      <c r="V1714" s="9" t="s">
        <v>34</v>
      </c>
      <c r="W1714" s="9">
        <f t="shared" ca="1" si="221"/>
        <v>14</v>
      </c>
      <c r="X1714" s="9" t="str">
        <f t="shared" ca="1" si="222"/>
        <v>Below 45 Days</v>
      </c>
      <c r="Y1714" s="9" t="str">
        <f t="shared" ca="1" si="224"/>
        <v/>
      </c>
      <c r="Z1714" s="9" t="str">
        <f t="shared" ca="1" si="225"/>
        <v/>
      </c>
      <c r="AA1714" s="9"/>
      <c r="AB1714" s="123" t="str">
        <f t="shared" si="220"/>
        <v>Nandigam,'95/2026'</v>
      </c>
      <c r="AC1714" s="97" t="str">
        <f t="shared" ca="1" si="226"/>
        <v>Below 45 Days</v>
      </c>
    </row>
    <row r="1715" spans="1:29" ht="25.5" customHeight="1" x14ac:dyDescent="0.25">
      <c r="A1715" s="96">
        <v>1714</v>
      </c>
      <c r="B1715" s="123" t="s">
        <v>64</v>
      </c>
      <c r="C1715" s="9" t="s">
        <v>3593</v>
      </c>
      <c r="D1715" s="63" t="s">
        <v>1315</v>
      </c>
      <c r="E1715" s="137">
        <v>46297</v>
      </c>
      <c r="F1715" s="63" t="str">
        <f t="shared" si="223"/>
        <v>Oct</v>
      </c>
      <c r="G1715" s="63">
        <f t="shared" si="227"/>
        <v>2026</v>
      </c>
      <c r="H1715" s="63" t="s">
        <v>70</v>
      </c>
      <c r="I1715" s="9" t="str">
        <f>_xlfn.XLOOKUP(H1715,[1]Heads!A:A,[1]Heads!B:B)</f>
        <v>174 CrPC</v>
      </c>
      <c r="J1715" s="9" t="str">
        <f>_xlfn.XLOOKUP(I1715,[1]Heads!B:B,[1]Heads!C:C)</f>
        <v>174 CrPC</v>
      </c>
      <c r="K1715" s="75"/>
      <c r="L1715" s="9"/>
      <c r="M1715" s="75"/>
      <c r="N1715" s="96" t="s">
        <v>3196</v>
      </c>
      <c r="O1715" s="9"/>
      <c r="P1715" s="75"/>
      <c r="Q1715" s="9"/>
      <c r="R1715" s="75" t="s">
        <v>2553</v>
      </c>
      <c r="S1715" s="104" t="s">
        <v>168</v>
      </c>
      <c r="T1715" s="98"/>
      <c r="U1715" s="9" t="s">
        <v>6933</v>
      </c>
      <c r="V1715" s="9" t="s">
        <v>34</v>
      </c>
      <c r="W1715" s="9">
        <f t="shared" ca="1" si="221"/>
        <v>14</v>
      </c>
      <c r="X1715" s="9" t="str">
        <f t="shared" ca="1" si="222"/>
        <v>Below 45 Days</v>
      </c>
      <c r="Y1715" s="9" t="str">
        <f t="shared" ca="1" si="224"/>
        <v/>
      </c>
      <c r="Z1715" s="9" t="str">
        <f t="shared" ca="1" si="225"/>
        <v/>
      </c>
      <c r="AA1715" s="9"/>
      <c r="AB1715" s="123" t="str">
        <f t="shared" si="220"/>
        <v>Ponduru,'135/2026'</v>
      </c>
      <c r="AC1715" s="97" t="str">
        <f t="shared" ca="1" si="226"/>
        <v>Below 45 Days</v>
      </c>
    </row>
    <row r="1716" spans="1:29" ht="25.5" customHeight="1" x14ac:dyDescent="0.25">
      <c r="A1716" s="96">
        <v>1715</v>
      </c>
      <c r="B1716" s="123" t="s">
        <v>124</v>
      </c>
      <c r="C1716" s="9" t="s">
        <v>3437</v>
      </c>
      <c r="D1716" s="63" t="s">
        <v>6934</v>
      </c>
      <c r="E1716" s="137">
        <v>46297</v>
      </c>
      <c r="F1716" s="63" t="str">
        <f t="shared" si="223"/>
        <v>Oct</v>
      </c>
      <c r="G1716" s="63">
        <f t="shared" si="227"/>
        <v>2026</v>
      </c>
      <c r="H1716" s="63" t="s">
        <v>115</v>
      </c>
      <c r="I1716" s="9" t="str">
        <f>_xlfn.XLOOKUP(H1716,[1]Heads!A:A,[1]Heads!B:B)</f>
        <v>Crime  Against Women</v>
      </c>
      <c r="J1716" s="9" t="str">
        <f>_xlfn.XLOOKUP(I1716,[1]Heads!B:B,[1]Heads!C:C)</f>
        <v>IPC</v>
      </c>
      <c r="K1716" s="75"/>
      <c r="L1716" s="9"/>
      <c r="M1716" s="75"/>
      <c r="N1716" s="96" t="s">
        <v>3196</v>
      </c>
      <c r="O1716" s="9"/>
      <c r="P1716" s="75"/>
      <c r="Q1716" s="9"/>
      <c r="R1716" s="75" t="s">
        <v>2553</v>
      </c>
      <c r="S1716" s="104" t="s">
        <v>169</v>
      </c>
      <c r="T1716" s="98"/>
      <c r="U1716" s="9" t="s">
        <v>6935</v>
      </c>
      <c r="V1716" s="9" t="s">
        <v>34</v>
      </c>
      <c r="W1716" s="9">
        <f t="shared" ca="1" si="221"/>
        <v>14</v>
      </c>
      <c r="X1716" s="9" t="str">
        <f t="shared" ca="1" si="222"/>
        <v>Below 45 Days</v>
      </c>
      <c r="Y1716" s="9" t="str">
        <f t="shared" ca="1" si="224"/>
        <v/>
      </c>
      <c r="Z1716" s="9" t="str">
        <f t="shared" ca="1" si="225"/>
        <v/>
      </c>
      <c r="AA1716" s="9"/>
      <c r="AB1716" s="123" t="str">
        <f t="shared" si="220"/>
        <v>Saravakota,'120/2026'</v>
      </c>
      <c r="AC1716" s="97" t="str">
        <f t="shared" ca="1" si="226"/>
        <v>Below 45 Days</v>
      </c>
    </row>
    <row r="1717" spans="1:29" ht="25.5" customHeight="1" x14ac:dyDescent="0.25">
      <c r="A1717" s="96">
        <v>1716</v>
      </c>
      <c r="B1717" s="123" t="s">
        <v>64</v>
      </c>
      <c r="C1717" s="9" t="s">
        <v>3577</v>
      </c>
      <c r="D1717" s="63" t="s">
        <v>1425</v>
      </c>
      <c r="E1717" s="137">
        <v>46297</v>
      </c>
      <c r="F1717" s="63" t="str">
        <f t="shared" si="223"/>
        <v>Oct</v>
      </c>
      <c r="G1717" s="63">
        <f t="shared" si="227"/>
        <v>2026</v>
      </c>
      <c r="H1717" s="63" t="s">
        <v>39</v>
      </c>
      <c r="I1717" s="9" t="str">
        <f>_xlfn.XLOOKUP(H1717,[1]Heads!A:A,[1]Heads!B:B)</f>
        <v>Other IPC</v>
      </c>
      <c r="J1717" s="9" t="str">
        <f>_xlfn.XLOOKUP(I1717,[1]Heads!B:B,[1]Heads!C:C)</f>
        <v>IPC</v>
      </c>
      <c r="K1717" s="75"/>
      <c r="L1717" s="9"/>
      <c r="M1717" s="75"/>
      <c r="N1717" s="96" t="s">
        <v>3196</v>
      </c>
      <c r="O1717" s="9"/>
      <c r="P1717" s="75"/>
      <c r="Q1717" s="9"/>
      <c r="R1717" s="75" t="s">
        <v>2553</v>
      </c>
      <c r="S1717" s="104" t="s">
        <v>112</v>
      </c>
      <c r="T1717" s="98"/>
      <c r="U1717" s="9" t="s">
        <v>6936</v>
      </c>
      <c r="V1717" s="9" t="s">
        <v>34</v>
      </c>
      <c r="W1717" s="9">
        <f t="shared" ca="1" si="221"/>
        <v>14</v>
      </c>
      <c r="X1717" s="9" t="str">
        <f t="shared" ca="1" si="222"/>
        <v>Below 45 Days</v>
      </c>
      <c r="Y1717" s="9" t="str">
        <f t="shared" ca="1" si="224"/>
        <v/>
      </c>
      <c r="Z1717" s="9" t="str">
        <f t="shared" ca="1" si="225"/>
        <v/>
      </c>
      <c r="AA1717" s="9"/>
      <c r="AB1717" s="123" t="str">
        <f t="shared" si="220"/>
        <v>Ponduru,'134/2026'</v>
      </c>
      <c r="AC1717" s="97" t="str">
        <f t="shared" ca="1" si="226"/>
        <v>Below 45 Days</v>
      </c>
    </row>
    <row r="1718" spans="1:29" ht="25.5" customHeight="1" x14ac:dyDescent="0.25">
      <c r="A1718" s="96">
        <v>1717</v>
      </c>
      <c r="B1718" s="123" t="s">
        <v>124</v>
      </c>
      <c r="C1718" s="9" t="s">
        <v>3427</v>
      </c>
      <c r="D1718" s="63" t="s">
        <v>1919</v>
      </c>
      <c r="E1718" s="137">
        <v>46297</v>
      </c>
      <c r="F1718" s="63" t="str">
        <f t="shared" si="223"/>
        <v>Oct</v>
      </c>
      <c r="G1718" s="63">
        <f t="shared" si="227"/>
        <v>2026</v>
      </c>
      <c r="H1718" s="63" t="s">
        <v>75</v>
      </c>
      <c r="I1718" s="9" t="str">
        <f>_xlfn.XLOOKUP(H1718,[1]Heads!A:A,[1]Heads!B:B)</f>
        <v>Bodily Offiences</v>
      </c>
      <c r="J1718" s="9" t="str">
        <f>_xlfn.XLOOKUP(I1718,[1]Heads!B:B,[1]Heads!C:C)</f>
        <v>IPC</v>
      </c>
      <c r="K1718" s="75"/>
      <c r="L1718" s="9"/>
      <c r="M1718" s="75"/>
      <c r="N1718" s="96" t="s">
        <v>3196</v>
      </c>
      <c r="O1718" s="9"/>
      <c r="P1718" s="75"/>
      <c r="Q1718" s="9"/>
      <c r="R1718" s="75" t="s">
        <v>2553</v>
      </c>
      <c r="S1718" s="104" t="s">
        <v>169</v>
      </c>
      <c r="T1718" s="98"/>
      <c r="U1718" s="9" t="s">
        <v>6937</v>
      </c>
      <c r="V1718" s="9" t="s">
        <v>34</v>
      </c>
      <c r="W1718" s="9">
        <f t="shared" ca="1" si="221"/>
        <v>14</v>
      </c>
      <c r="X1718" s="9" t="str">
        <f t="shared" ca="1" si="222"/>
        <v>Below 45 Days</v>
      </c>
      <c r="Y1718" s="9" t="str">
        <f t="shared" ca="1" si="224"/>
        <v/>
      </c>
      <c r="Z1718" s="9" t="str">
        <f t="shared" ca="1" si="225"/>
        <v/>
      </c>
      <c r="AA1718" s="9"/>
      <c r="AB1718" s="123" t="str">
        <f t="shared" si="220"/>
        <v>Saravakota,'119/2026'</v>
      </c>
      <c r="AC1718" s="97" t="str">
        <f t="shared" ca="1" si="226"/>
        <v>Below 45 Days</v>
      </c>
    </row>
    <row r="1719" spans="1:29" ht="25.5" customHeight="1" x14ac:dyDescent="0.25">
      <c r="A1719" s="96">
        <v>1718</v>
      </c>
      <c r="B1719" s="123" t="s">
        <v>106</v>
      </c>
      <c r="C1719" s="9" t="s">
        <v>3103</v>
      </c>
      <c r="D1719" s="63" t="s">
        <v>2069</v>
      </c>
      <c r="E1719" s="137">
        <v>46297</v>
      </c>
      <c r="F1719" s="63" t="str">
        <f t="shared" si="223"/>
        <v>Oct</v>
      </c>
      <c r="G1719" s="63">
        <f t="shared" si="227"/>
        <v>2026</v>
      </c>
      <c r="H1719" s="63" t="s">
        <v>39</v>
      </c>
      <c r="I1719" s="9" t="str">
        <f>_xlfn.XLOOKUP(H1719,[1]Heads!A:A,[1]Heads!B:B)</f>
        <v>Other IPC</v>
      </c>
      <c r="J1719" s="9" t="str">
        <f>_xlfn.XLOOKUP(I1719,[1]Heads!B:B,[1]Heads!C:C)</f>
        <v>IPC</v>
      </c>
      <c r="K1719" s="75"/>
      <c r="L1719" s="9"/>
      <c r="M1719" s="75"/>
      <c r="N1719" s="96" t="s">
        <v>3196</v>
      </c>
      <c r="O1719" s="9"/>
      <c r="P1719" s="75"/>
      <c r="Q1719" s="9"/>
      <c r="R1719" s="75" t="s">
        <v>2553</v>
      </c>
      <c r="S1719" s="104" t="s">
        <v>50</v>
      </c>
      <c r="T1719" s="98"/>
      <c r="U1719" s="9" t="s">
        <v>6938</v>
      </c>
      <c r="V1719" s="9" t="s">
        <v>34</v>
      </c>
      <c r="W1719" s="9">
        <f t="shared" ca="1" si="221"/>
        <v>14</v>
      </c>
      <c r="X1719" s="9" t="str">
        <f t="shared" ca="1" si="222"/>
        <v>Below 45 Days</v>
      </c>
      <c r="Y1719" s="9" t="str">
        <f t="shared" ca="1" si="224"/>
        <v/>
      </c>
      <c r="Z1719" s="9" t="str">
        <f t="shared" ca="1" si="225"/>
        <v/>
      </c>
      <c r="AA1719" s="9"/>
      <c r="AB1719" s="123" t="str">
        <f t="shared" ref="AB1719:AB1782" si="228">B1719&amp;","&amp;C1719</f>
        <v>Sompeta,'62/2026'</v>
      </c>
      <c r="AC1719" s="97" t="str">
        <f t="shared" ca="1" si="226"/>
        <v>Below 45 Days</v>
      </c>
    </row>
    <row r="1720" spans="1:29" ht="25.5" customHeight="1" x14ac:dyDescent="0.25">
      <c r="A1720" s="96">
        <v>1719</v>
      </c>
      <c r="B1720" s="123" t="s">
        <v>114</v>
      </c>
      <c r="C1720" s="9" t="s">
        <v>3908</v>
      </c>
      <c r="D1720" s="63" t="s">
        <v>1816</v>
      </c>
      <c r="E1720" s="137">
        <v>46297</v>
      </c>
      <c r="F1720" s="63" t="str">
        <f t="shared" si="223"/>
        <v>Oct</v>
      </c>
      <c r="G1720" s="63">
        <f t="shared" si="227"/>
        <v>2026</v>
      </c>
      <c r="H1720" s="63" t="s">
        <v>85</v>
      </c>
      <c r="I1720" s="9" t="str">
        <f>_xlfn.XLOOKUP(H1720,[1]Heads!A:A,[1]Heads!B:B)</f>
        <v>Enforcement</v>
      </c>
      <c r="J1720" s="9" t="str">
        <f>_xlfn.XLOOKUP(I1720,[1]Heads!B:B,[1]Heads!C:C)</f>
        <v>Enforcement</v>
      </c>
      <c r="K1720" s="75"/>
      <c r="L1720" s="9"/>
      <c r="M1720" s="75"/>
      <c r="N1720" s="96" t="s">
        <v>3196</v>
      </c>
      <c r="O1720" s="9"/>
      <c r="P1720" s="75"/>
      <c r="Q1720" s="9"/>
      <c r="R1720" s="75" t="s">
        <v>2553</v>
      </c>
      <c r="S1720" s="104" t="s">
        <v>174</v>
      </c>
      <c r="T1720" s="98">
        <v>46304</v>
      </c>
      <c r="U1720" s="9" t="s">
        <v>6939</v>
      </c>
      <c r="V1720" s="9" t="s">
        <v>34</v>
      </c>
      <c r="W1720" s="9">
        <f t="shared" ca="1" si="221"/>
        <v>14</v>
      </c>
      <c r="X1720" s="9" t="str">
        <f t="shared" ca="1" si="222"/>
        <v>Below 45 Days</v>
      </c>
      <c r="Y1720" s="9">
        <f t="shared" ca="1" si="224"/>
        <v>7</v>
      </c>
      <c r="Z1720" s="9" t="str">
        <f t="shared" ca="1" si="225"/>
        <v>Below 45 Days</v>
      </c>
      <c r="AA1720" s="9"/>
      <c r="AB1720" s="123" t="str">
        <f t="shared" si="228"/>
        <v>Mandasa,'157/2026'</v>
      </c>
      <c r="AC1720" s="97" t="str">
        <f t="shared" ca="1" si="226"/>
        <v>Below 45 Days</v>
      </c>
    </row>
    <row r="1721" spans="1:29" ht="25.5" customHeight="1" x14ac:dyDescent="0.25">
      <c r="A1721" s="96">
        <v>1720</v>
      </c>
      <c r="B1721" s="123" t="s">
        <v>61</v>
      </c>
      <c r="C1721" s="9" t="s">
        <v>3148</v>
      </c>
      <c r="D1721" s="63" t="s">
        <v>1816</v>
      </c>
      <c r="E1721" s="137">
        <v>46297</v>
      </c>
      <c r="F1721" s="63" t="str">
        <f t="shared" si="223"/>
        <v>Oct</v>
      </c>
      <c r="G1721" s="63">
        <f t="shared" si="227"/>
        <v>2026</v>
      </c>
      <c r="H1721" s="63" t="s">
        <v>85</v>
      </c>
      <c r="I1721" s="9" t="str">
        <f>_xlfn.XLOOKUP(H1721,[1]Heads!A:A,[1]Heads!B:B)</f>
        <v>Enforcement</v>
      </c>
      <c r="J1721" s="9" t="str">
        <f>_xlfn.XLOOKUP(I1721,[1]Heads!B:B,[1]Heads!C:C)</f>
        <v>Enforcement</v>
      </c>
      <c r="K1721" s="75"/>
      <c r="L1721" s="9"/>
      <c r="M1721" s="75"/>
      <c r="N1721" s="96" t="s">
        <v>3196</v>
      </c>
      <c r="O1721" s="9"/>
      <c r="P1721" s="75"/>
      <c r="Q1721" s="9"/>
      <c r="R1721" s="75" t="s">
        <v>2553</v>
      </c>
      <c r="S1721" s="104" t="s">
        <v>174</v>
      </c>
      <c r="T1721" s="98">
        <v>46304</v>
      </c>
      <c r="U1721" s="9" t="s">
        <v>6940</v>
      </c>
      <c r="V1721" s="9" t="s">
        <v>34</v>
      </c>
      <c r="W1721" s="9">
        <f t="shared" ca="1" si="221"/>
        <v>14</v>
      </c>
      <c r="X1721" s="9" t="str">
        <f t="shared" ca="1" si="222"/>
        <v>Below 45 Days</v>
      </c>
      <c r="Y1721" s="9">
        <f t="shared" ca="1" si="224"/>
        <v>7</v>
      </c>
      <c r="Z1721" s="9" t="str">
        <f t="shared" ca="1" si="225"/>
        <v>Below 45 Days</v>
      </c>
      <c r="AA1721" s="9"/>
      <c r="AB1721" s="123" t="str">
        <f t="shared" si="228"/>
        <v>Srikakulam I Town,'90/2026'</v>
      </c>
      <c r="AC1721" s="97" t="str">
        <f t="shared" ca="1" si="226"/>
        <v>Below 45 Days</v>
      </c>
    </row>
    <row r="1722" spans="1:29" ht="25.5" customHeight="1" x14ac:dyDescent="0.25">
      <c r="A1722" s="96">
        <v>1721</v>
      </c>
      <c r="B1722" s="123" t="s">
        <v>58</v>
      </c>
      <c r="C1722" s="9" t="s">
        <v>3058</v>
      </c>
      <c r="D1722" s="63" t="s">
        <v>1876</v>
      </c>
      <c r="E1722" s="137">
        <v>46297</v>
      </c>
      <c r="F1722" s="63" t="str">
        <f t="shared" si="223"/>
        <v>Oct</v>
      </c>
      <c r="G1722" s="63">
        <f t="shared" si="227"/>
        <v>2026</v>
      </c>
      <c r="H1722" s="63" t="s">
        <v>39</v>
      </c>
      <c r="I1722" s="9" t="str">
        <f>_xlfn.XLOOKUP(H1722,[1]Heads!A:A,[1]Heads!B:B)</f>
        <v>Other IPC</v>
      </c>
      <c r="J1722" s="9" t="str">
        <f>_xlfn.XLOOKUP(I1722,[1]Heads!B:B,[1]Heads!C:C)</f>
        <v>IPC</v>
      </c>
      <c r="K1722" s="75"/>
      <c r="L1722" s="9"/>
      <c r="M1722" s="75"/>
      <c r="N1722" s="96" t="s">
        <v>3196</v>
      </c>
      <c r="O1722" s="9"/>
      <c r="P1722" s="75"/>
      <c r="Q1722" s="9"/>
      <c r="R1722" s="75" t="s">
        <v>2553</v>
      </c>
      <c r="S1722" s="104" t="s">
        <v>40</v>
      </c>
      <c r="T1722" s="98"/>
      <c r="U1722" s="9" t="s">
        <v>6941</v>
      </c>
      <c r="V1722" s="9" t="s">
        <v>34</v>
      </c>
      <c r="W1722" s="9">
        <f t="shared" ca="1" si="221"/>
        <v>14</v>
      </c>
      <c r="X1722" s="9" t="str">
        <f t="shared" ca="1" si="222"/>
        <v>Below 45 Days</v>
      </c>
      <c r="Y1722" s="9" t="str">
        <f t="shared" ca="1" si="224"/>
        <v/>
      </c>
      <c r="Z1722" s="9" t="str">
        <f t="shared" ca="1" si="225"/>
        <v/>
      </c>
      <c r="AA1722" s="9"/>
      <c r="AB1722" s="123" t="str">
        <f t="shared" si="228"/>
        <v>Meliaputti,'64/2026'</v>
      </c>
      <c r="AC1722" s="97" t="str">
        <f t="shared" ca="1" si="226"/>
        <v>Below 45 Days</v>
      </c>
    </row>
    <row r="1723" spans="1:29" ht="25.5" customHeight="1" x14ac:dyDescent="0.25">
      <c r="A1723" s="96">
        <v>1722</v>
      </c>
      <c r="B1723" s="123" t="s">
        <v>79</v>
      </c>
      <c r="C1723" s="9" t="s">
        <v>3562</v>
      </c>
      <c r="D1723" s="63" t="s">
        <v>2034</v>
      </c>
      <c r="E1723" s="137">
        <v>46297</v>
      </c>
      <c r="F1723" s="63" t="str">
        <f t="shared" si="223"/>
        <v>Oct</v>
      </c>
      <c r="G1723" s="63">
        <f t="shared" si="227"/>
        <v>2026</v>
      </c>
      <c r="H1723" s="63" t="s">
        <v>81</v>
      </c>
      <c r="I1723" s="9" t="str">
        <f>_xlfn.XLOOKUP(H1723,[1]Heads!A:A,[1]Heads!B:B)</f>
        <v>Enforcement</v>
      </c>
      <c r="J1723" s="9" t="str">
        <f>_xlfn.XLOOKUP(I1723,[1]Heads!B:B,[1]Heads!C:C)</f>
        <v>Enforcement</v>
      </c>
      <c r="K1723" s="75"/>
      <c r="L1723" s="9"/>
      <c r="M1723" s="75"/>
      <c r="N1723" s="96" t="s">
        <v>3196</v>
      </c>
      <c r="O1723" s="9"/>
      <c r="P1723" s="75"/>
      <c r="Q1723" s="9"/>
      <c r="R1723" s="75" t="s">
        <v>2553</v>
      </c>
      <c r="S1723" s="104" t="s">
        <v>141</v>
      </c>
      <c r="T1723" s="98"/>
      <c r="U1723" s="9" t="s">
        <v>6942</v>
      </c>
      <c r="V1723" s="9" t="s">
        <v>34</v>
      </c>
      <c r="W1723" s="9">
        <f t="shared" ca="1" si="221"/>
        <v>14</v>
      </c>
      <c r="X1723" s="9" t="str">
        <f t="shared" ca="1" si="222"/>
        <v>Below 45 Days</v>
      </c>
      <c r="Y1723" s="9" t="str">
        <f t="shared" ca="1" si="224"/>
        <v/>
      </c>
      <c r="Z1723" s="9" t="str">
        <f t="shared" ca="1" si="225"/>
        <v/>
      </c>
      <c r="AA1723" s="9"/>
      <c r="AB1723" s="123" t="str">
        <f t="shared" si="228"/>
        <v>Polaki,'131/2026'</v>
      </c>
      <c r="AC1723" s="97" t="str">
        <f t="shared" ca="1" si="226"/>
        <v>Below 45 Days</v>
      </c>
    </row>
    <row r="1724" spans="1:29" ht="25.5" customHeight="1" x14ac:dyDescent="0.25">
      <c r="A1724" s="96">
        <v>1723</v>
      </c>
      <c r="B1724" s="123" t="s">
        <v>79</v>
      </c>
      <c r="C1724" s="9" t="s">
        <v>3581</v>
      </c>
      <c r="D1724" s="63" t="s">
        <v>1157</v>
      </c>
      <c r="E1724" s="137">
        <v>46297</v>
      </c>
      <c r="F1724" s="63" t="str">
        <f t="shared" si="223"/>
        <v>Oct</v>
      </c>
      <c r="G1724" s="63">
        <f t="shared" si="227"/>
        <v>2026</v>
      </c>
      <c r="H1724" s="63" t="s">
        <v>2386</v>
      </c>
      <c r="I1724" s="9" t="str">
        <f>_xlfn.XLOOKUP(H1724,[1]Heads!A:A,[1]Heads!B:B)</f>
        <v>Enforcement</v>
      </c>
      <c r="J1724" s="9" t="str">
        <f>_xlfn.XLOOKUP(I1724,[1]Heads!B:B,[1]Heads!C:C)</f>
        <v>Enforcement</v>
      </c>
      <c r="K1724" s="75"/>
      <c r="L1724" s="9"/>
      <c r="M1724" s="75"/>
      <c r="N1724" s="96" t="s">
        <v>3196</v>
      </c>
      <c r="O1724" s="9"/>
      <c r="P1724" s="75"/>
      <c r="Q1724" s="9"/>
      <c r="R1724" s="75" t="s">
        <v>2553</v>
      </c>
      <c r="S1724" s="104" t="s">
        <v>141</v>
      </c>
      <c r="T1724" s="98"/>
      <c r="U1724" s="9" t="s">
        <v>6943</v>
      </c>
      <c r="V1724" s="9" t="s">
        <v>34</v>
      </c>
      <c r="W1724" s="9">
        <f t="shared" ca="1" si="221"/>
        <v>14</v>
      </c>
      <c r="X1724" s="9" t="str">
        <f t="shared" ca="1" si="222"/>
        <v>Below 45 Days</v>
      </c>
      <c r="Y1724" s="9" t="str">
        <f t="shared" ca="1" si="224"/>
        <v/>
      </c>
      <c r="Z1724" s="9" t="str">
        <f t="shared" ca="1" si="225"/>
        <v/>
      </c>
      <c r="AA1724" s="9"/>
      <c r="AB1724" s="123" t="str">
        <f t="shared" si="228"/>
        <v>Polaki,'133/2026'</v>
      </c>
      <c r="AC1724" s="97" t="str">
        <f t="shared" ca="1" si="226"/>
        <v>Below 45 Days</v>
      </c>
    </row>
    <row r="1725" spans="1:29" ht="25.5" customHeight="1" x14ac:dyDescent="0.25">
      <c r="A1725" s="96">
        <v>1724</v>
      </c>
      <c r="B1725" s="123" t="s">
        <v>109</v>
      </c>
      <c r="C1725" s="9" t="s">
        <v>3043</v>
      </c>
      <c r="D1725" s="63" t="s">
        <v>1315</v>
      </c>
      <c r="E1725" s="137">
        <v>46297</v>
      </c>
      <c r="F1725" s="63" t="str">
        <f t="shared" ref="F1725:F1784" si="229">TEXT(E1725,"mmm")</f>
        <v>Oct</v>
      </c>
      <c r="G1725" s="63">
        <f t="shared" si="227"/>
        <v>2026</v>
      </c>
      <c r="H1725" s="63" t="s">
        <v>70</v>
      </c>
      <c r="I1725" s="9" t="str">
        <f>_xlfn.XLOOKUP(H1725,[1]Heads!A:A,[1]Heads!B:B)</f>
        <v>174 CrPC</v>
      </c>
      <c r="J1725" s="9" t="str">
        <f>_xlfn.XLOOKUP(I1725,[1]Heads!B:B,[1]Heads!C:C)</f>
        <v>174 CrPC</v>
      </c>
      <c r="K1725" s="75"/>
      <c r="L1725" s="9"/>
      <c r="M1725" s="75"/>
      <c r="N1725" s="96" t="s">
        <v>3196</v>
      </c>
      <c r="O1725" s="9"/>
      <c r="P1725" s="75"/>
      <c r="Q1725" s="9"/>
      <c r="R1725" s="75" t="s">
        <v>2553</v>
      </c>
      <c r="S1725" s="104" t="s">
        <v>173</v>
      </c>
      <c r="T1725" s="98">
        <v>46302</v>
      </c>
      <c r="U1725" s="9" t="s">
        <v>6944</v>
      </c>
      <c r="V1725" s="9" t="s">
        <v>34</v>
      </c>
      <c r="W1725" s="9">
        <f t="shared" ca="1" si="221"/>
        <v>14</v>
      </c>
      <c r="X1725" s="9" t="str">
        <f t="shared" ca="1" si="222"/>
        <v>Below 45 Days</v>
      </c>
      <c r="Y1725" s="9">
        <f t="shared" ca="1" si="224"/>
        <v>9</v>
      </c>
      <c r="Z1725" s="9" t="str">
        <f t="shared" ca="1" si="225"/>
        <v>Below 45 Days</v>
      </c>
      <c r="AA1725" s="9"/>
      <c r="AB1725" s="123" t="str">
        <f t="shared" si="228"/>
        <v>Burja,'57/2026'</v>
      </c>
      <c r="AC1725" s="97" t="str">
        <f t="shared" ca="1" si="226"/>
        <v>Below 45 Days</v>
      </c>
    </row>
    <row r="1726" spans="1:29" ht="25.5" customHeight="1" x14ac:dyDescent="0.25">
      <c r="A1726" s="96">
        <v>1725</v>
      </c>
      <c r="B1726" s="123" t="s">
        <v>51</v>
      </c>
      <c r="C1726" s="9" t="s">
        <v>5451</v>
      </c>
      <c r="D1726" s="63" t="s">
        <v>6945</v>
      </c>
      <c r="E1726" s="137">
        <v>46297</v>
      </c>
      <c r="F1726" s="63" t="str">
        <f t="shared" si="229"/>
        <v>Oct</v>
      </c>
      <c r="G1726" s="63">
        <f t="shared" si="227"/>
        <v>2026</v>
      </c>
      <c r="H1726" s="63" t="s">
        <v>39</v>
      </c>
      <c r="I1726" s="9" t="str">
        <f>_xlfn.XLOOKUP(H1726,[1]Heads!A:A,[1]Heads!B:B)</f>
        <v>Other IPC</v>
      </c>
      <c r="J1726" s="9" t="str">
        <f>_xlfn.XLOOKUP(I1726,[1]Heads!B:B,[1]Heads!C:C)</f>
        <v>IPC</v>
      </c>
      <c r="K1726" s="75"/>
      <c r="L1726" s="9"/>
      <c r="M1726" s="75"/>
      <c r="N1726" s="96" t="s">
        <v>3196</v>
      </c>
      <c r="O1726" s="9"/>
      <c r="P1726" s="75"/>
      <c r="Q1726" s="9"/>
      <c r="R1726" s="75" t="s">
        <v>2553</v>
      </c>
      <c r="S1726" s="104" t="s">
        <v>141</v>
      </c>
      <c r="T1726" s="98"/>
      <c r="U1726" s="9" t="s">
        <v>6946</v>
      </c>
      <c r="V1726" s="9" t="s">
        <v>34</v>
      </c>
      <c r="W1726" s="9">
        <f t="shared" ca="1" si="221"/>
        <v>14</v>
      </c>
      <c r="X1726" s="9" t="str">
        <f t="shared" ca="1" si="222"/>
        <v>Below 45 Days</v>
      </c>
      <c r="Y1726" s="9" t="str">
        <f t="shared" ca="1" si="224"/>
        <v/>
      </c>
      <c r="Z1726" s="9" t="str">
        <f t="shared" ca="1" si="225"/>
        <v/>
      </c>
      <c r="AA1726" s="9"/>
      <c r="AB1726" s="123" t="str">
        <f t="shared" si="228"/>
        <v>Tekkali PS,'169/2026'</v>
      </c>
      <c r="AC1726" s="97" t="str">
        <f t="shared" ca="1" si="226"/>
        <v>Below 45 Days</v>
      </c>
    </row>
    <row r="1727" spans="1:29" ht="25.5" customHeight="1" x14ac:dyDescent="0.25">
      <c r="A1727" s="96">
        <v>1726</v>
      </c>
      <c r="B1727" s="123" t="s">
        <v>51</v>
      </c>
      <c r="C1727" s="9" t="s">
        <v>5458</v>
      </c>
      <c r="D1727" s="63" t="s">
        <v>1876</v>
      </c>
      <c r="E1727" s="137">
        <v>46297</v>
      </c>
      <c r="F1727" s="63" t="str">
        <f t="shared" si="229"/>
        <v>Oct</v>
      </c>
      <c r="G1727" s="63">
        <f t="shared" si="227"/>
        <v>2026</v>
      </c>
      <c r="H1727" s="63" t="s">
        <v>39</v>
      </c>
      <c r="I1727" s="9" t="str">
        <f>_xlfn.XLOOKUP(H1727,[1]Heads!A:A,[1]Heads!B:B)</f>
        <v>Other IPC</v>
      </c>
      <c r="J1727" s="9" t="str">
        <f>_xlfn.XLOOKUP(I1727,[1]Heads!B:B,[1]Heads!C:C)</f>
        <v>IPC</v>
      </c>
      <c r="K1727" s="75"/>
      <c r="L1727" s="9"/>
      <c r="M1727" s="75"/>
      <c r="N1727" s="96" t="s">
        <v>3196</v>
      </c>
      <c r="O1727" s="9"/>
      <c r="P1727" s="75"/>
      <c r="Q1727" s="9"/>
      <c r="R1727" s="75" t="s">
        <v>2553</v>
      </c>
      <c r="S1727" s="104" t="s">
        <v>141</v>
      </c>
      <c r="T1727" s="98"/>
      <c r="U1727" s="9" t="s">
        <v>6947</v>
      </c>
      <c r="V1727" s="9" t="s">
        <v>34</v>
      </c>
      <c r="W1727" s="9">
        <f t="shared" ca="1" si="221"/>
        <v>14</v>
      </c>
      <c r="X1727" s="9" t="str">
        <f t="shared" ca="1" si="222"/>
        <v>Below 45 Days</v>
      </c>
      <c r="Y1727" s="9" t="str">
        <f t="shared" ca="1" si="224"/>
        <v/>
      </c>
      <c r="Z1727" s="9" t="str">
        <f t="shared" ca="1" si="225"/>
        <v/>
      </c>
      <c r="AA1727" s="9"/>
      <c r="AB1727" s="123" t="str">
        <f t="shared" si="228"/>
        <v>Tekkali PS,'170/2026'</v>
      </c>
      <c r="AC1727" s="97" t="str">
        <f t="shared" ca="1" si="226"/>
        <v>Below 45 Days</v>
      </c>
    </row>
    <row r="1728" spans="1:29" ht="25.5" customHeight="1" x14ac:dyDescent="0.25">
      <c r="A1728" s="96">
        <v>1727</v>
      </c>
      <c r="B1728" s="123" t="s">
        <v>79</v>
      </c>
      <c r="C1728" s="9" t="s">
        <v>3561</v>
      </c>
      <c r="D1728" s="63" t="s">
        <v>2034</v>
      </c>
      <c r="E1728" s="137">
        <v>46297</v>
      </c>
      <c r="F1728" s="63" t="str">
        <f t="shared" si="229"/>
        <v>Oct</v>
      </c>
      <c r="G1728" s="63">
        <f t="shared" si="227"/>
        <v>2026</v>
      </c>
      <c r="H1728" s="63" t="s">
        <v>81</v>
      </c>
      <c r="I1728" s="9" t="str">
        <f>_xlfn.XLOOKUP(H1728,[1]Heads!A:A,[1]Heads!B:B)</f>
        <v>Enforcement</v>
      </c>
      <c r="J1728" s="9" t="str">
        <f>_xlfn.XLOOKUP(I1728,[1]Heads!B:B,[1]Heads!C:C)</f>
        <v>Enforcement</v>
      </c>
      <c r="K1728" s="75"/>
      <c r="L1728" s="9"/>
      <c r="M1728" s="75"/>
      <c r="N1728" s="96" t="s">
        <v>3196</v>
      </c>
      <c r="O1728" s="9"/>
      <c r="P1728" s="75"/>
      <c r="Q1728" s="9"/>
      <c r="R1728" s="75" t="s">
        <v>2553</v>
      </c>
      <c r="S1728" s="104" t="s">
        <v>141</v>
      </c>
      <c r="T1728" s="98"/>
      <c r="U1728" s="9" t="s">
        <v>6948</v>
      </c>
      <c r="V1728" s="9" t="s">
        <v>34</v>
      </c>
      <c r="W1728" s="9">
        <f t="shared" ca="1" si="221"/>
        <v>14</v>
      </c>
      <c r="X1728" s="9" t="str">
        <f t="shared" ca="1" si="222"/>
        <v>Below 45 Days</v>
      </c>
      <c r="Y1728" s="9" t="str">
        <f t="shared" ca="1" si="224"/>
        <v/>
      </c>
      <c r="Z1728" s="9" t="str">
        <f t="shared" ca="1" si="225"/>
        <v/>
      </c>
      <c r="AA1728" s="9"/>
      <c r="AB1728" s="123" t="str">
        <f t="shared" si="228"/>
        <v>Polaki,'132/2026'</v>
      </c>
      <c r="AC1728" s="97" t="str">
        <f t="shared" ca="1" si="226"/>
        <v>Below 45 Days</v>
      </c>
    </row>
    <row r="1729" spans="1:29" ht="25.5" customHeight="1" x14ac:dyDescent="0.25">
      <c r="A1729" s="96">
        <v>1728</v>
      </c>
      <c r="B1729" s="123" t="s">
        <v>114</v>
      </c>
      <c r="C1729" s="9" t="s">
        <v>3900</v>
      </c>
      <c r="D1729" s="63" t="s">
        <v>1315</v>
      </c>
      <c r="E1729" s="137">
        <v>46297</v>
      </c>
      <c r="F1729" s="63" t="str">
        <f t="shared" si="229"/>
        <v>Oct</v>
      </c>
      <c r="G1729" s="63">
        <f t="shared" si="227"/>
        <v>2026</v>
      </c>
      <c r="H1729" s="63" t="s">
        <v>70</v>
      </c>
      <c r="I1729" s="9" t="str">
        <f>_xlfn.XLOOKUP(H1729,[1]Heads!A:A,[1]Heads!B:B)</f>
        <v>174 CrPC</v>
      </c>
      <c r="J1729" s="9" t="str">
        <f>_xlfn.XLOOKUP(I1729,[1]Heads!B:B,[1]Heads!C:C)</f>
        <v>174 CrPC</v>
      </c>
      <c r="K1729" s="75"/>
      <c r="L1729" s="9"/>
      <c r="M1729" s="75"/>
      <c r="N1729" s="96" t="s">
        <v>3196</v>
      </c>
      <c r="O1729" s="9"/>
      <c r="P1729" s="75"/>
      <c r="Q1729" s="9"/>
      <c r="R1729" s="75" t="s">
        <v>2553</v>
      </c>
      <c r="S1729" s="104" t="s">
        <v>168</v>
      </c>
      <c r="T1729" s="98"/>
      <c r="U1729" s="9" t="s">
        <v>6949</v>
      </c>
      <c r="V1729" s="9" t="s">
        <v>34</v>
      </c>
      <c r="W1729" s="9">
        <f t="shared" ca="1" si="221"/>
        <v>14</v>
      </c>
      <c r="X1729" s="9" t="str">
        <f t="shared" ca="1" si="222"/>
        <v>Below 45 Days</v>
      </c>
      <c r="Y1729" s="9" t="str">
        <f t="shared" ca="1" si="224"/>
        <v/>
      </c>
      <c r="Z1729" s="9" t="str">
        <f t="shared" ca="1" si="225"/>
        <v/>
      </c>
      <c r="AA1729" s="9"/>
      <c r="AB1729" s="123" t="str">
        <f t="shared" si="228"/>
        <v>Mandasa,'156/2026'</v>
      </c>
      <c r="AC1729" s="97" t="str">
        <f t="shared" ca="1" si="226"/>
        <v>Below 45 Days</v>
      </c>
    </row>
    <row r="1730" spans="1:29" ht="25.5" customHeight="1" x14ac:dyDescent="0.25">
      <c r="A1730" s="96">
        <v>1729</v>
      </c>
      <c r="B1730" s="123" t="s">
        <v>118</v>
      </c>
      <c r="C1730" s="9" t="s">
        <v>3131</v>
      </c>
      <c r="D1730" s="63" t="s">
        <v>2818</v>
      </c>
      <c r="E1730" s="137">
        <v>46297</v>
      </c>
      <c r="F1730" s="63" t="str">
        <f t="shared" si="229"/>
        <v>Oct</v>
      </c>
      <c r="G1730" s="63">
        <f t="shared" si="227"/>
        <v>2026</v>
      </c>
      <c r="H1730" s="63" t="s">
        <v>127</v>
      </c>
      <c r="I1730" s="9" t="str">
        <f>_xlfn.XLOOKUP(H1730,[1]Heads!A:A,[1]Heads!B:B)</f>
        <v>Enforcement</v>
      </c>
      <c r="J1730" s="9" t="str">
        <f>_xlfn.XLOOKUP(I1730,[1]Heads!B:B,[1]Heads!C:C)</f>
        <v>Enforcement</v>
      </c>
      <c r="K1730" s="75"/>
      <c r="L1730" s="9"/>
      <c r="M1730" s="75"/>
      <c r="N1730" s="96" t="s">
        <v>3196</v>
      </c>
      <c r="O1730" s="9"/>
      <c r="P1730" s="75"/>
      <c r="Q1730" s="9"/>
      <c r="R1730" s="75" t="s">
        <v>2553</v>
      </c>
      <c r="S1730" s="104" t="s">
        <v>141</v>
      </c>
      <c r="T1730" s="98"/>
      <c r="U1730" s="9" t="s">
        <v>6950</v>
      </c>
      <c r="V1730" s="9" t="s">
        <v>34</v>
      </c>
      <c r="W1730" s="9">
        <f t="shared" ref="W1730:W1793" ca="1" si="230">IF(N1730="UI",DATEDIF(E1730,TODAY(),"D"),"")</f>
        <v>14</v>
      </c>
      <c r="X1730" s="9" t="str">
        <f t="shared" ref="X1730:X1793" ca="1" si="231">IF(N1730="UI",IF(W1730&gt;365,"Above 1 Year",IF(AND(W1730&lt;=365,W1730&gt;180),"Above 6 Months",IF(AND(W1730&lt;=180,W1730&gt;90),"Above 3 Months",IF(AND(W1730&lt;=90,W1730&gt;60),"Above 60 Days",IF(AND(W1730&lt;=60,W1730&gt;45),"45 to 60 Days","Below 45 Days"))))),"")</f>
        <v>Below 45 Days</v>
      </c>
      <c r="Y1730" s="9" t="str">
        <f t="shared" ca="1" si="224"/>
        <v/>
      </c>
      <c r="Z1730" s="9" t="str">
        <f t="shared" ca="1" si="225"/>
        <v/>
      </c>
      <c r="AA1730" s="9"/>
      <c r="AB1730" s="123" t="str">
        <f t="shared" si="228"/>
        <v>Kanchili,'84/2026'</v>
      </c>
      <c r="AC1730" s="97" t="str">
        <f t="shared" ca="1" si="226"/>
        <v>Below 45 Days</v>
      </c>
    </row>
    <row r="1731" spans="1:29" ht="25.5" customHeight="1" x14ac:dyDescent="0.25">
      <c r="A1731" s="96">
        <v>1730</v>
      </c>
      <c r="B1731" s="123" t="s">
        <v>51</v>
      </c>
      <c r="C1731" s="9" t="s">
        <v>5480</v>
      </c>
      <c r="D1731" s="63" t="s">
        <v>1807</v>
      </c>
      <c r="E1731" s="137">
        <v>46297</v>
      </c>
      <c r="F1731" s="63" t="str">
        <f t="shared" si="229"/>
        <v>Oct</v>
      </c>
      <c r="G1731" s="63">
        <f t="shared" si="227"/>
        <v>2026</v>
      </c>
      <c r="H1731" s="63" t="s">
        <v>85</v>
      </c>
      <c r="I1731" s="9" t="str">
        <f>_xlfn.XLOOKUP(H1731,[1]Heads!A:A,[1]Heads!B:B)</f>
        <v>Enforcement</v>
      </c>
      <c r="J1731" s="9" t="str">
        <f>_xlfn.XLOOKUP(I1731,[1]Heads!B:B,[1]Heads!C:C)</f>
        <v>Enforcement</v>
      </c>
      <c r="K1731" s="75"/>
      <c r="L1731" s="9"/>
      <c r="M1731" s="75"/>
      <c r="N1731" s="96" t="s">
        <v>3196</v>
      </c>
      <c r="O1731" s="9"/>
      <c r="P1731" s="75"/>
      <c r="Q1731" s="9"/>
      <c r="R1731" s="75" t="s">
        <v>2553</v>
      </c>
      <c r="S1731" s="104" t="s">
        <v>174</v>
      </c>
      <c r="T1731" s="98">
        <v>46304</v>
      </c>
      <c r="U1731" s="9" t="s">
        <v>6951</v>
      </c>
      <c r="V1731" s="9" t="s">
        <v>34</v>
      </c>
      <c r="W1731" s="9">
        <f t="shared" ca="1" si="230"/>
        <v>14</v>
      </c>
      <c r="X1731" s="9" t="str">
        <f t="shared" ca="1" si="231"/>
        <v>Below 45 Days</v>
      </c>
      <c r="Y1731" s="9">
        <f t="shared" ca="1" si="224"/>
        <v>7</v>
      </c>
      <c r="Z1731" s="9" t="str">
        <f t="shared" ca="1" si="225"/>
        <v>Below 45 Days</v>
      </c>
      <c r="AA1731" s="9"/>
      <c r="AB1731" s="123" t="str">
        <f t="shared" si="228"/>
        <v>Tekkali PS,'172/2026'</v>
      </c>
      <c r="AC1731" s="97" t="str">
        <f t="shared" ca="1" si="226"/>
        <v>Below 45 Days</v>
      </c>
    </row>
    <row r="1732" spans="1:29" ht="25.5" customHeight="1" x14ac:dyDescent="0.25">
      <c r="A1732" s="96">
        <v>1731</v>
      </c>
      <c r="B1732" s="123" t="s">
        <v>118</v>
      </c>
      <c r="C1732" s="9" t="s">
        <v>3305</v>
      </c>
      <c r="D1732" s="63" t="s">
        <v>2828</v>
      </c>
      <c r="E1732" s="137">
        <v>46297</v>
      </c>
      <c r="F1732" s="63" t="str">
        <f t="shared" si="229"/>
        <v>Oct</v>
      </c>
      <c r="G1732" s="63">
        <f t="shared" si="227"/>
        <v>2026</v>
      </c>
      <c r="H1732" s="63" t="s">
        <v>127</v>
      </c>
      <c r="I1732" s="9" t="str">
        <f>_xlfn.XLOOKUP(H1732,[1]Heads!A:A,[1]Heads!B:B)</f>
        <v>Enforcement</v>
      </c>
      <c r="J1732" s="9" t="str">
        <f>_xlfn.XLOOKUP(I1732,[1]Heads!B:B,[1]Heads!C:C)</f>
        <v>Enforcement</v>
      </c>
      <c r="K1732" s="75"/>
      <c r="L1732" s="9"/>
      <c r="M1732" s="75"/>
      <c r="N1732" s="96" t="s">
        <v>3196</v>
      </c>
      <c r="O1732" s="9"/>
      <c r="P1732" s="75"/>
      <c r="Q1732" s="9"/>
      <c r="R1732" s="75" t="s">
        <v>2553</v>
      </c>
      <c r="S1732" s="104" t="s">
        <v>141</v>
      </c>
      <c r="T1732" s="98"/>
      <c r="U1732" s="9" t="s">
        <v>6952</v>
      </c>
      <c r="V1732" s="9" t="s">
        <v>34</v>
      </c>
      <c r="W1732" s="9">
        <f t="shared" ca="1" si="230"/>
        <v>14</v>
      </c>
      <c r="X1732" s="9" t="str">
        <f t="shared" ca="1" si="231"/>
        <v>Below 45 Days</v>
      </c>
      <c r="Y1732" s="9" t="str">
        <f t="shared" ca="1" si="224"/>
        <v/>
      </c>
      <c r="Z1732" s="9" t="str">
        <f t="shared" ca="1" si="225"/>
        <v/>
      </c>
      <c r="AA1732" s="9"/>
      <c r="AB1732" s="123" t="str">
        <f t="shared" si="228"/>
        <v>Kanchili,'85/2026'</v>
      </c>
      <c r="AC1732" s="97" t="str">
        <f t="shared" ca="1" si="226"/>
        <v>Below 45 Days</v>
      </c>
    </row>
    <row r="1733" spans="1:29" ht="25.5" customHeight="1" x14ac:dyDescent="0.25">
      <c r="A1733" s="96">
        <v>1732</v>
      </c>
      <c r="B1733" s="123" t="s">
        <v>51</v>
      </c>
      <c r="C1733" s="9" t="s">
        <v>5472</v>
      </c>
      <c r="D1733" s="63" t="s">
        <v>1807</v>
      </c>
      <c r="E1733" s="137">
        <v>46297</v>
      </c>
      <c r="F1733" s="63" t="str">
        <f t="shared" si="229"/>
        <v>Oct</v>
      </c>
      <c r="G1733" s="63">
        <f t="shared" si="227"/>
        <v>2026</v>
      </c>
      <c r="H1733" s="63" t="s">
        <v>85</v>
      </c>
      <c r="I1733" s="9" t="str">
        <f>_xlfn.XLOOKUP(H1733,[1]Heads!A:A,[1]Heads!B:B)</f>
        <v>Enforcement</v>
      </c>
      <c r="J1733" s="9" t="str">
        <f>_xlfn.XLOOKUP(I1733,[1]Heads!B:B,[1]Heads!C:C)</f>
        <v>Enforcement</v>
      </c>
      <c r="K1733" s="75"/>
      <c r="L1733" s="9"/>
      <c r="M1733" s="75"/>
      <c r="N1733" s="96" t="s">
        <v>3196</v>
      </c>
      <c r="O1733" s="9"/>
      <c r="P1733" s="75"/>
      <c r="Q1733" s="9"/>
      <c r="R1733" s="75" t="s">
        <v>2553</v>
      </c>
      <c r="S1733" s="104" t="s">
        <v>174</v>
      </c>
      <c r="T1733" s="98">
        <v>46304</v>
      </c>
      <c r="U1733" s="9" t="s">
        <v>6953</v>
      </c>
      <c r="V1733" s="9" t="s">
        <v>34</v>
      </c>
      <c r="W1733" s="9">
        <f t="shared" ca="1" si="230"/>
        <v>14</v>
      </c>
      <c r="X1733" s="9" t="str">
        <f t="shared" ca="1" si="231"/>
        <v>Below 45 Days</v>
      </c>
      <c r="Y1733" s="9">
        <f t="shared" ca="1" si="224"/>
        <v>7</v>
      </c>
      <c r="Z1733" s="9" t="str">
        <f t="shared" ca="1" si="225"/>
        <v>Below 45 Days</v>
      </c>
      <c r="AA1733" s="9"/>
      <c r="AB1733" s="123" t="str">
        <f t="shared" si="228"/>
        <v>Tekkali PS,'171/2026'</v>
      </c>
      <c r="AC1733" s="97" t="str">
        <f t="shared" ca="1" si="226"/>
        <v>Below 45 Days</v>
      </c>
    </row>
    <row r="1734" spans="1:29" ht="25.5" customHeight="1" x14ac:dyDescent="0.25">
      <c r="A1734" s="96">
        <v>1733</v>
      </c>
      <c r="B1734" s="123" t="s">
        <v>106</v>
      </c>
      <c r="C1734" s="9" t="s">
        <v>3070</v>
      </c>
      <c r="D1734" s="63" t="s">
        <v>1807</v>
      </c>
      <c r="E1734" s="137">
        <v>46298</v>
      </c>
      <c r="F1734" s="63" t="str">
        <f t="shared" si="229"/>
        <v>Oct</v>
      </c>
      <c r="G1734" s="63">
        <f t="shared" si="227"/>
        <v>2026</v>
      </c>
      <c r="H1734" s="63" t="s">
        <v>85</v>
      </c>
      <c r="I1734" s="9" t="str">
        <f>_xlfn.XLOOKUP(H1734,[1]Heads!A:A,[1]Heads!B:B)</f>
        <v>Enforcement</v>
      </c>
      <c r="J1734" s="9" t="str">
        <f>_xlfn.XLOOKUP(I1734,[1]Heads!B:B,[1]Heads!C:C)</f>
        <v>Enforcement</v>
      </c>
      <c r="K1734" s="75"/>
      <c r="L1734" s="9"/>
      <c r="M1734" s="75"/>
      <c r="N1734" s="96" t="s">
        <v>3196</v>
      </c>
      <c r="O1734" s="9"/>
      <c r="P1734" s="75"/>
      <c r="Q1734" s="9"/>
      <c r="R1734" s="75" t="s">
        <v>2553</v>
      </c>
      <c r="S1734" s="104" t="s">
        <v>141</v>
      </c>
      <c r="T1734" s="98"/>
      <c r="U1734" s="9" t="s">
        <v>6954</v>
      </c>
      <c r="V1734" s="9" t="s">
        <v>34</v>
      </c>
      <c r="W1734" s="9">
        <f t="shared" ca="1" si="230"/>
        <v>13</v>
      </c>
      <c r="X1734" s="9" t="str">
        <f t="shared" ca="1" si="231"/>
        <v>Below 45 Days</v>
      </c>
      <c r="Y1734" s="9" t="str">
        <f t="shared" ca="1" si="224"/>
        <v/>
      </c>
      <c r="Z1734" s="9" t="str">
        <f t="shared" ca="1" si="225"/>
        <v/>
      </c>
      <c r="AA1734" s="9"/>
      <c r="AB1734" s="123" t="str">
        <f t="shared" si="228"/>
        <v>Sompeta,'63/2026'</v>
      </c>
      <c r="AC1734" s="97" t="str">
        <f t="shared" ca="1" si="226"/>
        <v>Below 45 Days</v>
      </c>
    </row>
    <row r="1735" spans="1:29" ht="25.5" customHeight="1" x14ac:dyDescent="0.25">
      <c r="A1735" s="96">
        <v>1734</v>
      </c>
      <c r="B1735" s="123" t="s">
        <v>67</v>
      </c>
      <c r="C1735" s="9" t="s">
        <v>3159</v>
      </c>
      <c r="D1735" s="63" t="s">
        <v>6955</v>
      </c>
      <c r="E1735" s="137">
        <v>46298</v>
      </c>
      <c r="F1735" s="63" t="str">
        <f t="shared" si="229"/>
        <v>Oct</v>
      </c>
      <c r="G1735" s="63">
        <f t="shared" si="227"/>
        <v>2026</v>
      </c>
      <c r="H1735" s="63" t="s">
        <v>39</v>
      </c>
      <c r="I1735" s="9" t="str">
        <f>_xlfn.XLOOKUP(H1735,[1]Heads!A:A,[1]Heads!B:B)</f>
        <v>Other IPC</v>
      </c>
      <c r="J1735" s="9" t="str">
        <f>_xlfn.XLOOKUP(I1735,[1]Heads!B:B,[1]Heads!C:C)</f>
        <v>IPC</v>
      </c>
      <c r="K1735" s="75"/>
      <c r="L1735" s="9"/>
      <c r="M1735" s="75"/>
      <c r="N1735" s="96" t="s">
        <v>3196</v>
      </c>
      <c r="O1735" s="9"/>
      <c r="P1735" s="75"/>
      <c r="Q1735" s="9"/>
      <c r="R1735" s="75" t="s">
        <v>2553</v>
      </c>
      <c r="S1735" s="104" t="s">
        <v>169</v>
      </c>
      <c r="T1735" s="98"/>
      <c r="U1735" s="9" t="s">
        <v>6956</v>
      </c>
      <c r="V1735" s="9" t="s">
        <v>34</v>
      </c>
      <c r="W1735" s="9">
        <f t="shared" ca="1" si="230"/>
        <v>13</v>
      </c>
      <c r="X1735" s="9" t="str">
        <f t="shared" ca="1" si="231"/>
        <v>Below 45 Days</v>
      </c>
      <c r="Y1735" s="9" t="str">
        <f t="shared" ref="Y1735:Y1793" ca="1" si="232">IF(T1735&lt;&gt;"",DATEDIF(T1735,TODAY(),"D"),"")</f>
        <v/>
      </c>
      <c r="Z1735" s="9" t="str">
        <f t="shared" ref="Z1735:Z1793" ca="1" si="233">IF(Y1735&lt;&gt;"",IF(Y1735&gt;365,"Above 1 Year",IF(AND(Y1735&lt;=365,Y1735&gt;180),"Above 6 Months",IF(AND(Y1735&lt;=180,Y1735&gt;90),"Above 3 Months",IF(AND(Y1735&lt;=90,Y1735&gt;60),"Above 60 Days",IF(AND(Y1735&lt;=60,Y1735&gt;45),"45 to 60 Days","Below 45 Days"))))),"")</f>
        <v/>
      </c>
      <c r="AA1735" s="9"/>
      <c r="AB1735" s="123" t="str">
        <f t="shared" si="228"/>
        <v>Sarubujjili,'93/2026'</v>
      </c>
      <c r="AC1735" s="97" t="str">
        <f t="shared" ca="1" si="226"/>
        <v>Below 45 Days</v>
      </c>
    </row>
    <row r="1736" spans="1:29" ht="25.5" customHeight="1" x14ac:dyDescent="0.25">
      <c r="A1736" s="96">
        <v>1735</v>
      </c>
      <c r="B1736" s="123" t="s">
        <v>124</v>
      </c>
      <c r="C1736" s="9" t="s">
        <v>3444</v>
      </c>
      <c r="D1736" s="63" t="s">
        <v>6957</v>
      </c>
      <c r="E1736" s="137">
        <v>46298</v>
      </c>
      <c r="F1736" s="63" t="str">
        <f t="shared" si="229"/>
        <v>Oct</v>
      </c>
      <c r="G1736" s="63">
        <f t="shared" si="227"/>
        <v>2026</v>
      </c>
      <c r="H1736" s="63" t="s">
        <v>115</v>
      </c>
      <c r="I1736" s="9" t="str">
        <f>_xlfn.XLOOKUP(H1736,[1]Heads!A:A,[1]Heads!B:B)</f>
        <v>Crime  Against Women</v>
      </c>
      <c r="J1736" s="9" t="str">
        <f>_xlfn.XLOOKUP(I1736,[1]Heads!B:B,[1]Heads!C:C)</f>
        <v>IPC</v>
      </c>
      <c r="K1736" s="75"/>
      <c r="L1736" s="9"/>
      <c r="M1736" s="75"/>
      <c r="N1736" s="96" t="s">
        <v>3196</v>
      </c>
      <c r="O1736" s="9"/>
      <c r="P1736" s="75"/>
      <c r="Q1736" s="9"/>
      <c r="R1736" s="75" t="s">
        <v>2553</v>
      </c>
      <c r="S1736" s="104" t="s">
        <v>169</v>
      </c>
      <c r="T1736" s="98"/>
      <c r="U1736" s="9" t="s">
        <v>6958</v>
      </c>
      <c r="V1736" s="9" t="s">
        <v>34</v>
      </c>
      <c r="W1736" s="9">
        <f t="shared" ca="1" si="230"/>
        <v>13</v>
      </c>
      <c r="X1736" s="9" t="str">
        <f t="shared" ca="1" si="231"/>
        <v>Below 45 Days</v>
      </c>
      <c r="Y1736" s="9" t="str">
        <f t="shared" ca="1" si="232"/>
        <v/>
      </c>
      <c r="Z1736" s="9" t="str">
        <f t="shared" ca="1" si="233"/>
        <v/>
      </c>
      <c r="AA1736" s="9"/>
      <c r="AB1736" s="123" t="str">
        <f t="shared" si="228"/>
        <v>Saravakota,'121/2026'</v>
      </c>
      <c r="AC1736" s="97" t="str">
        <f t="shared" ref="AC1736:AC1794" ca="1" si="234">IF(S1736="SC/PRC/CC No. Awaited","",X1736)</f>
        <v>Below 45 Days</v>
      </c>
    </row>
    <row r="1737" spans="1:29" ht="25.5" customHeight="1" x14ac:dyDescent="0.25">
      <c r="A1737" s="96">
        <v>1736</v>
      </c>
      <c r="B1737" s="123" t="s">
        <v>51</v>
      </c>
      <c r="C1737" s="9" t="s">
        <v>5487</v>
      </c>
      <c r="D1737" s="63" t="s">
        <v>1535</v>
      </c>
      <c r="E1737" s="137">
        <v>46298</v>
      </c>
      <c r="F1737" s="63" t="str">
        <f t="shared" si="229"/>
        <v>Oct</v>
      </c>
      <c r="G1737" s="63">
        <f t="shared" si="227"/>
        <v>2026</v>
      </c>
      <c r="H1737" s="63" t="s">
        <v>75</v>
      </c>
      <c r="I1737" s="9" t="str">
        <f>_xlfn.XLOOKUP(H1737,[1]Heads!A:A,[1]Heads!B:B)</f>
        <v>Bodily Offiences</v>
      </c>
      <c r="J1737" s="9" t="str">
        <f>_xlfn.XLOOKUP(I1737,[1]Heads!B:B,[1]Heads!C:C)</f>
        <v>IPC</v>
      </c>
      <c r="K1737" s="75"/>
      <c r="L1737" s="9"/>
      <c r="M1737" s="75"/>
      <c r="N1737" s="96" t="s">
        <v>3196</v>
      </c>
      <c r="O1737" s="9"/>
      <c r="P1737" s="75"/>
      <c r="Q1737" s="9"/>
      <c r="R1737" s="75" t="s">
        <v>2553</v>
      </c>
      <c r="S1737" s="104" t="s">
        <v>50</v>
      </c>
      <c r="T1737" s="98"/>
      <c r="U1737" s="9" t="s">
        <v>6959</v>
      </c>
      <c r="V1737" s="9" t="s">
        <v>34</v>
      </c>
      <c r="W1737" s="9">
        <f t="shared" ca="1" si="230"/>
        <v>13</v>
      </c>
      <c r="X1737" s="9" t="str">
        <f t="shared" ca="1" si="231"/>
        <v>Below 45 Days</v>
      </c>
      <c r="Y1737" s="9" t="str">
        <f t="shared" ca="1" si="232"/>
        <v/>
      </c>
      <c r="Z1737" s="9" t="str">
        <f t="shared" ca="1" si="233"/>
        <v/>
      </c>
      <c r="AA1737" s="9"/>
      <c r="AB1737" s="123" t="str">
        <f t="shared" si="228"/>
        <v>Tekkali PS,'176/2026'</v>
      </c>
      <c r="AC1737" s="97" t="str">
        <f t="shared" ca="1" si="234"/>
        <v>Below 45 Days</v>
      </c>
    </row>
    <row r="1738" spans="1:29" ht="25.5" customHeight="1" x14ac:dyDescent="0.25">
      <c r="A1738" s="96">
        <v>1737</v>
      </c>
      <c r="B1738" s="123" t="s">
        <v>125</v>
      </c>
      <c r="C1738" s="9" t="s">
        <v>3414</v>
      </c>
      <c r="D1738" s="63" t="s">
        <v>2339</v>
      </c>
      <c r="E1738" s="137">
        <v>46298</v>
      </c>
      <c r="F1738" s="63" t="str">
        <f t="shared" si="229"/>
        <v>Oct</v>
      </c>
      <c r="G1738" s="63">
        <f t="shared" si="227"/>
        <v>2026</v>
      </c>
      <c r="H1738" s="63" t="s">
        <v>80</v>
      </c>
      <c r="I1738" s="9" t="str">
        <f>_xlfn.XLOOKUP(H1738,[1]Heads!A:A,[1]Heads!B:B)</f>
        <v>Crime  Against Women</v>
      </c>
      <c r="J1738" s="9" t="str">
        <f>_xlfn.XLOOKUP(I1738,[1]Heads!B:B,[1]Heads!C:C)</f>
        <v>IPC</v>
      </c>
      <c r="K1738" s="75"/>
      <c r="L1738" s="9"/>
      <c r="M1738" s="75"/>
      <c r="N1738" s="96" t="s">
        <v>3196</v>
      </c>
      <c r="O1738" s="9"/>
      <c r="P1738" s="75"/>
      <c r="Q1738" s="9"/>
      <c r="R1738" s="75" t="s">
        <v>2553</v>
      </c>
      <c r="S1738" s="104" t="s">
        <v>40</v>
      </c>
      <c r="T1738" s="98"/>
      <c r="U1738" s="9" t="s">
        <v>6960</v>
      </c>
      <c r="V1738" s="9" t="s">
        <v>34</v>
      </c>
      <c r="W1738" s="9">
        <f t="shared" ca="1" si="230"/>
        <v>13</v>
      </c>
      <c r="X1738" s="9" t="str">
        <f t="shared" ca="1" si="231"/>
        <v>Below 45 Days</v>
      </c>
      <c r="Y1738" s="9" t="str">
        <f t="shared" ca="1" si="232"/>
        <v/>
      </c>
      <c r="Z1738" s="9" t="str">
        <f t="shared" ca="1" si="233"/>
        <v/>
      </c>
      <c r="AA1738" s="9"/>
      <c r="AB1738" s="123" t="str">
        <f t="shared" si="228"/>
        <v>Mahila UPS, Srikakulam,'118/2026'</v>
      </c>
      <c r="AC1738" s="97" t="str">
        <f t="shared" ca="1" si="234"/>
        <v>Below 45 Days</v>
      </c>
    </row>
    <row r="1739" spans="1:29" ht="25.5" customHeight="1" x14ac:dyDescent="0.25">
      <c r="A1739" s="96">
        <v>1738</v>
      </c>
      <c r="B1739" s="123" t="s">
        <v>42</v>
      </c>
      <c r="C1739" s="9" t="s">
        <v>6961</v>
      </c>
      <c r="D1739" s="63" t="s">
        <v>1315</v>
      </c>
      <c r="E1739" s="137">
        <v>46298</v>
      </c>
      <c r="F1739" s="63" t="str">
        <f t="shared" si="229"/>
        <v>Oct</v>
      </c>
      <c r="G1739" s="63">
        <f t="shared" si="227"/>
        <v>2026</v>
      </c>
      <c r="H1739" s="63" t="s">
        <v>70</v>
      </c>
      <c r="I1739" s="9" t="str">
        <f>_xlfn.XLOOKUP(H1739,[1]Heads!A:A,[1]Heads!B:B)</f>
        <v>174 CrPC</v>
      </c>
      <c r="J1739" s="9" t="str">
        <f>_xlfn.XLOOKUP(I1739,[1]Heads!B:B,[1]Heads!C:C)</f>
        <v>174 CrPC</v>
      </c>
      <c r="K1739" s="75"/>
      <c r="L1739" s="9"/>
      <c r="M1739" s="75"/>
      <c r="N1739" s="96" t="s">
        <v>3196</v>
      </c>
      <c r="O1739" s="9"/>
      <c r="P1739" s="75"/>
      <c r="Q1739" s="9"/>
      <c r="R1739" s="75" t="s">
        <v>2553</v>
      </c>
      <c r="S1739" s="104" t="s">
        <v>168</v>
      </c>
      <c r="T1739" s="98"/>
      <c r="U1739" s="9" t="s">
        <v>6962</v>
      </c>
      <c r="V1739" s="9" t="s">
        <v>34</v>
      </c>
      <c r="W1739" s="9">
        <f t="shared" ca="1" si="230"/>
        <v>13</v>
      </c>
      <c r="X1739" s="9" t="str">
        <f t="shared" ca="1" si="231"/>
        <v>Below 45 Days</v>
      </c>
      <c r="Y1739" s="9" t="str">
        <f t="shared" ca="1" si="232"/>
        <v/>
      </c>
      <c r="Z1739" s="9" t="str">
        <f t="shared" ca="1" si="233"/>
        <v/>
      </c>
      <c r="AA1739" s="9"/>
      <c r="AB1739" s="123" t="str">
        <f t="shared" si="228"/>
        <v>Narasannapeta,'298/2026'</v>
      </c>
      <c r="AC1739" s="97" t="str">
        <f t="shared" ca="1" si="234"/>
        <v>Below 45 Days</v>
      </c>
    </row>
    <row r="1740" spans="1:29" ht="25.5" customHeight="1" x14ac:dyDescent="0.25">
      <c r="A1740" s="96">
        <v>1739</v>
      </c>
      <c r="B1740" s="123" t="s">
        <v>110</v>
      </c>
      <c r="C1740" s="9" t="s">
        <v>3096</v>
      </c>
      <c r="D1740" s="63" t="s">
        <v>1807</v>
      </c>
      <c r="E1740" s="137">
        <v>46298</v>
      </c>
      <c r="F1740" s="63" t="str">
        <f t="shared" si="229"/>
        <v>Oct</v>
      </c>
      <c r="G1740" s="63">
        <f t="shared" si="227"/>
        <v>2026</v>
      </c>
      <c r="H1740" s="63" t="s">
        <v>85</v>
      </c>
      <c r="I1740" s="9" t="str">
        <f>_xlfn.XLOOKUP(H1740,[1]Heads!A:A,[1]Heads!B:B)</f>
        <v>Enforcement</v>
      </c>
      <c r="J1740" s="9" t="str">
        <f>_xlfn.XLOOKUP(I1740,[1]Heads!B:B,[1]Heads!C:C)</f>
        <v>Enforcement</v>
      </c>
      <c r="K1740" s="75"/>
      <c r="L1740" s="9"/>
      <c r="M1740" s="75"/>
      <c r="N1740" s="96" t="s">
        <v>3196</v>
      </c>
      <c r="O1740" s="9"/>
      <c r="P1740" s="75"/>
      <c r="Q1740" s="9"/>
      <c r="R1740" s="75" t="s">
        <v>2553</v>
      </c>
      <c r="S1740" s="104" t="s">
        <v>174</v>
      </c>
      <c r="T1740" s="98">
        <v>46304</v>
      </c>
      <c r="U1740" s="9" t="s">
        <v>6963</v>
      </c>
      <c r="V1740" s="9" t="s">
        <v>34</v>
      </c>
      <c r="W1740" s="9">
        <f t="shared" ca="1" si="230"/>
        <v>13</v>
      </c>
      <c r="X1740" s="9" t="str">
        <f t="shared" ca="1" si="231"/>
        <v>Below 45 Days</v>
      </c>
      <c r="Y1740" s="9">
        <f t="shared" ca="1" si="232"/>
        <v>7</v>
      </c>
      <c r="Z1740" s="9" t="str">
        <f t="shared" ca="1" si="233"/>
        <v>Below 45 Days</v>
      </c>
      <c r="AA1740" s="9"/>
      <c r="AB1740" s="123" t="str">
        <f t="shared" si="228"/>
        <v>Naupada,'69/2026'</v>
      </c>
      <c r="AC1740" s="97" t="str">
        <f t="shared" ca="1" si="234"/>
        <v>Below 45 Days</v>
      </c>
    </row>
    <row r="1741" spans="1:29" ht="25.5" customHeight="1" x14ac:dyDescent="0.25">
      <c r="A1741" s="96">
        <v>1740</v>
      </c>
      <c r="B1741" s="123" t="s">
        <v>66</v>
      </c>
      <c r="C1741" s="9" t="s">
        <v>3218</v>
      </c>
      <c r="D1741" s="63" t="s">
        <v>6844</v>
      </c>
      <c r="E1741" s="137">
        <v>46298</v>
      </c>
      <c r="F1741" s="63" t="str">
        <f t="shared" si="229"/>
        <v>Oct</v>
      </c>
      <c r="G1741" s="63">
        <f t="shared" si="227"/>
        <v>2026</v>
      </c>
      <c r="H1741" s="63" t="s">
        <v>127</v>
      </c>
      <c r="I1741" s="9" t="str">
        <f>_xlfn.XLOOKUP(H1741,[1]Heads!A:A,[1]Heads!B:B)</f>
        <v>Enforcement</v>
      </c>
      <c r="J1741" s="9" t="str">
        <f>_xlfn.XLOOKUP(I1741,[1]Heads!B:B,[1]Heads!C:C)</f>
        <v>Enforcement</v>
      </c>
      <c r="K1741" s="75"/>
      <c r="L1741" s="9"/>
      <c r="M1741" s="75"/>
      <c r="N1741" s="96" t="s">
        <v>3196</v>
      </c>
      <c r="O1741" s="9"/>
      <c r="P1741" s="75"/>
      <c r="Q1741" s="9"/>
      <c r="R1741" s="75" t="s">
        <v>2553</v>
      </c>
      <c r="S1741" s="104" t="s">
        <v>141</v>
      </c>
      <c r="T1741" s="98"/>
      <c r="U1741" s="9" t="s">
        <v>6965</v>
      </c>
      <c r="V1741" s="9" t="s">
        <v>34</v>
      </c>
      <c r="W1741" s="9">
        <f t="shared" ca="1" si="230"/>
        <v>13</v>
      </c>
      <c r="X1741" s="9" t="str">
        <f t="shared" ca="1" si="231"/>
        <v>Below 45 Days</v>
      </c>
      <c r="Y1741" s="9" t="str">
        <f t="shared" ca="1" si="232"/>
        <v/>
      </c>
      <c r="Z1741" s="9" t="str">
        <f t="shared" ca="1" si="233"/>
        <v/>
      </c>
      <c r="AA1741" s="9"/>
      <c r="AB1741" s="123" t="str">
        <f t="shared" si="228"/>
        <v>Itchapuram Rural,'98/2026'</v>
      </c>
      <c r="AC1741" s="97" t="str">
        <f t="shared" ca="1" si="234"/>
        <v>Below 45 Days</v>
      </c>
    </row>
    <row r="1742" spans="1:29" ht="25.5" customHeight="1" x14ac:dyDescent="0.25">
      <c r="A1742" s="96">
        <v>1741</v>
      </c>
      <c r="B1742" s="123" t="s">
        <v>124</v>
      </c>
      <c r="C1742" s="9" t="s">
        <v>3483</v>
      </c>
      <c r="D1742" s="63" t="s">
        <v>6966</v>
      </c>
      <c r="E1742" s="137">
        <v>46298</v>
      </c>
      <c r="F1742" s="63" t="str">
        <f t="shared" si="229"/>
        <v>Oct</v>
      </c>
      <c r="G1742" s="63">
        <f t="shared" si="227"/>
        <v>2026</v>
      </c>
      <c r="H1742" s="63" t="s">
        <v>115</v>
      </c>
      <c r="I1742" s="9" t="str">
        <f>_xlfn.XLOOKUP(H1742,[1]Heads!A:A,[1]Heads!B:B)</f>
        <v>Crime  Against Women</v>
      </c>
      <c r="J1742" s="9" t="str">
        <f>_xlfn.XLOOKUP(I1742,[1]Heads!B:B,[1]Heads!C:C)</f>
        <v>IPC</v>
      </c>
      <c r="K1742" s="75"/>
      <c r="L1742" s="9"/>
      <c r="M1742" s="75"/>
      <c r="N1742" s="96" t="s">
        <v>3196</v>
      </c>
      <c r="O1742" s="9"/>
      <c r="P1742" s="75"/>
      <c r="Q1742" s="9"/>
      <c r="R1742" s="75" t="s">
        <v>2553</v>
      </c>
      <c r="S1742" s="104" t="s">
        <v>141</v>
      </c>
      <c r="T1742" s="98"/>
      <c r="U1742" s="9" t="s">
        <v>6967</v>
      </c>
      <c r="V1742" s="9" t="s">
        <v>34</v>
      </c>
      <c r="W1742" s="9">
        <f t="shared" ca="1" si="230"/>
        <v>13</v>
      </c>
      <c r="X1742" s="9" t="str">
        <f t="shared" ca="1" si="231"/>
        <v>Below 45 Days</v>
      </c>
      <c r="Y1742" s="9" t="str">
        <f t="shared" ca="1" si="232"/>
        <v/>
      </c>
      <c r="Z1742" s="9" t="str">
        <f t="shared" ca="1" si="233"/>
        <v/>
      </c>
      <c r="AA1742" s="9"/>
      <c r="AB1742" s="123" t="str">
        <f t="shared" si="228"/>
        <v>Saravakota,'122/2026'</v>
      </c>
      <c r="AC1742" s="97" t="str">
        <f t="shared" ca="1" si="234"/>
        <v>Below 45 Days</v>
      </c>
    </row>
    <row r="1743" spans="1:29" ht="25.5" customHeight="1" x14ac:dyDescent="0.25">
      <c r="A1743" s="96">
        <v>1742</v>
      </c>
      <c r="B1743" s="123" t="s">
        <v>51</v>
      </c>
      <c r="C1743" s="9" t="s">
        <v>5484</v>
      </c>
      <c r="D1743" s="63" t="s">
        <v>1377</v>
      </c>
      <c r="E1743" s="137">
        <v>46298</v>
      </c>
      <c r="F1743" s="63" t="str">
        <f t="shared" si="229"/>
        <v>Oct</v>
      </c>
      <c r="G1743" s="63">
        <f t="shared" si="227"/>
        <v>2026</v>
      </c>
      <c r="H1743" s="63" t="s">
        <v>75</v>
      </c>
      <c r="I1743" s="9" t="str">
        <f>_xlfn.XLOOKUP(H1743,[1]Heads!A:A,[1]Heads!B:B)</f>
        <v>Bodily Offiences</v>
      </c>
      <c r="J1743" s="9" t="str">
        <f>_xlfn.XLOOKUP(I1743,[1]Heads!B:B,[1]Heads!C:C)</f>
        <v>IPC</v>
      </c>
      <c r="K1743" s="75"/>
      <c r="L1743" s="9"/>
      <c r="M1743" s="75"/>
      <c r="N1743" s="96" t="s">
        <v>3196</v>
      </c>
      <c r="O1743" s="9"/>
      <c r="P1743" s="75"/>
      <c r="Q1743" s="9"/>
      <c r="R1743" s="75" t="s">
        <v>2553</v>
      </c>
      <c r="S1743" s="104" t="s">
        <v>169</v>
      </c>
      <c r="T1743" s="98"/>
      <c r="U1743" s="9" t="s">
        <v>6968</v>
      </c>
      <c r="V1743" s="9" t="s">
        <v>34</v>
      </c>
      <c r="W1743" s="9">
        <f t="shared" ca="1" si="230"/>
        <v>13</v>
      </c>
      <c r="X1743" s="9" t="str">
        <f t="shared" ca="1" si="231"/>
        <v>Below 45 Days</v>
      </c>
      <c r="Y1743" s="9" t="str">
        <f t="shared" ca="1" si="232"/>
        <v/>
      </c>
      <c r="Z1743" s="9" t="str">
        <f t="shared" ca="1" si="233"/>
        <v/>
      </c>
      <c r="AA1743" s="9"/>
      <c r="AB1743" s="123" t="str">
        <f t="shared" si="228"/>
        <v>Tekkali PS,'175/2026'</v>
      </c>
      <c r="AC1743" s="97" t="str">
        <f t="shared" ca="1" si="234"/>
        <v>Below 45 Days</v>
      </c>
    </row>
    <row r="1744" spans="1:29" ht="25.5" customHeight="1" x14ac:dyDescent="0.25">
      <c r="A1744" s="96">
        <v>1743</v>
      </c>
      <c r="B1744" s="123" t="s">
        <v>90</v>
      </c>
      <c r="C1744" s="9" t="s">
        <v>5593</v>
      </c>
      <c r="D1744" s="63" t="s">
        <v>980</v>
      </c>
      <c r="E1744" s="137">
        <v>46298</v>
      </c>
      <c r="F1744" s="63" t="str">
        <f t="shared" si="229"/>
        <v>Oct</v>
      </c>
      <c r="G1744" s="63">
        <f t="shared" si="227"/>
        <v>2026</v>
      </c>
      <c r="H1744" s="63" t="s">
        <v>77</v>
      </c>
      <c r="I1744" s="9" t="str">
        <f>_xlfn.XLOOKUP(H1744,[1]Heads!A:A,[1]Heads!B:B)</f>
        <v>Road Accidents</v>
      </c>
      <c r="J1744" s="9" t="str">
        <f>_xlfn.XLOOKUP(I1744,[1]Heads!B:B,[1]Heads!C:C)</f>
        <v>IPC</v>
      </c>
      <c r="K1744" s="75"/>
      <c r="L1744" s="9"/>
      <c r="M1744" s="75"/>
      <c r="N1744" s="96" t="s">
        <v>3196</v>
      </c>
      <c r="O1744" s="9"/>
      <c r="P1744" s="75"/>
      <c r="Q1744" s="9"/>
      <c r="R1744" s="75" t="s">
        <v>2553</v>
      </c>
      <c r="S1744" s="104" t="s">
        <v>168</v>
      </c>
      <c r="T1744" s="98"/>
      <c r="U1744" s="9" t="s">
        <v>6969</v>
      </c>
      <c r="V1744" s="9" t="s">
        <v>34</v>
      </c>
      <c r="W1744" s="9">
        <f t="shared" ca="1" si="230"/>
        <v>13</v>
      </c>
      <c r="X1744" s="9" t="str">
        <f t="shared" ca="1" si="231"/>
        <v>Below 45 Days</v>
      </c>
      <c r="Y1744" s="9" t="str">
        <f t="shared" ca="1" si="232"/>
        <v/>
      </c>
      <c r="Z1744" s="9" t="str">
        <f t="shared" ca="1" si="233"/>
        <v/>
      </c>
      <c r="AA1744" s="9"/>
      <c r="AB1744" s="123" t="str">
        <f t="shared" si="228"/>
        <v>J.R.Puram,'191/2026'</v>
      </c>
      <c r="AC1744" s="97" t="str">
        <f t="shared" ca="1" si="234"/>
        <v>Below 45 Days</v>
      </c>
    </row>
    <row r="1745" spans="1:29" ht="25.5" customHeight="1" x14ac:dyDescent="0.25">
      <c r="A1745" s="96">
        <v>1744</v>
      </c>
      <c r="B1745" s="123" t="s">
        <v>124</v>
      </c>
      <c r="C1745" s="9" t="s">
        <v>3482</v>
      </c>
      <c r="D1745" s="63" t="s">
        <v>1157</v>
      </c>
      <c r="E1745" s="137">
        <v>46298</v>
      </c>
      <c r="F1745" s="63" t="str">
        <f t="shared" si="229"/>
        <v>Oct</v>
      </c>
      <c r="G1745" s="63">
        <f t="shared" si="227"/>
        <v>2026</v>
      </c>
      <c r="H1745" s="63" t="s">
        <v>2386</v>
      </c>
      <c r="I1745" s="9" t="str">
        <f>_xlfn.XLOOKUP(H1745,[1]Heads!A:A,[1]Heads!B:B)</f>
        <v>Enforcement</v>
      </c>
      <c r="J1745" s="9" t="str">
        <f>_xlfn.XLOOKUP(I1745,[1]Heads!B:B,[1]Heads!C:C)</f>
        <v>Enforcement</v>
      </c>
      <c r="K1745" s="75"/>
      <c r="L1745" s="9"/>
      <c r="M1745" s="75"/>
      <c r="N1745" s="96" t="s">
        <v>3196</v>
      </c>
      <c r="O1745" s="9"/>
      <c r="P1745" s="75"/>
      <c r="Q1745" s="9"/>
      <c r="R1745" s="75" t="s">
        <v>2553</v>
      </c>
      <c r="S1745" s="104" t="s">
        <v>141</v>
      </c>
      <c r="T1745" s="98"/>
      <c r="U1745" s="9" t="s">
        <v>6970</v>
      </c>
      <c r="V1745" s="9" t="s">
        <v>34</v>
      </c>
      <c r="W1745" s="9">
        <f t="shared" ca="1" si="230"/>
        <v>13</v>
      </c>
      <c r="X1745" s="9" t="str">
        <f t="shared" ca="1" si="231"/>
        <v>Below 45 Days</v>
      </c>
      <c r="Y1745" s="9" t="str">
        <f t="shared" ca="1" si="232"/>
        <v/>
      </c>
      <c r="Z1745" s="9" t="str">
        <f t="shared" ca="1" si="233"/>
        <v/>
      </c>
      <c r="AA1745" s="9"/>
      <c r="AB1745" s="123" t="str">
        <f t="shared" si="228"/>
        <v>Saravakota,'123/2026'</v>
      </c>
      <c r="AC1745" s="97" t="str">
        <f t="shared" ca="1" si="234"/>
        <v>Below 45 Days</v>
      </c>
    </row>
    <row r="1746" spans="1:29" ht="25.5" customHeight="1" x14ac:dyDescent="0.25">
      <c r="A1746" s="96">
        <v>1745</v>
      </c>
      <c r="B1746" s="123" t="s">
        <v>51</v>
      </c>
      <c r="C1746" s="9" t="s">
        <v>5507</v>
      </c>
      <c r="D1746" s="63" t="s">
        <v>1315</v>
      </c>
      <c r="E1746" s="137">
        <v>46298</v>
      </c>
      <c r="F1746" s="63" t="str">
        <f t="shared" si="229"/>
        <v>Oct</v>
      </c>
      <c r="G1746" s="63">
        <f t="shared" ref="G1746:G1802" si="235">YEAR(E1746)</f>
        <v>2026</v>
      </c>
      <c r="H1746" s="63" t="s">
        <v>70</v>
      </c>
      <c r="I1746" s="9" t="str">
        <f>_xlfn.XLOOKUP(H1746,[1]Heads!A:A,[1]Heads!B:B)</f>
        <v>174 CrPC</v>
      </c>
      <c r="J1746" s="9" t="str">
        <f>_xlfn.XLOOKUP(I1746,[1]Heads!B:B,[1]Heads!C:C)</f>
        <v>174 CrPC</v>
      </c>
      <c r="K1746" s="75"/>
      <c r="L1746" s="9"/>
      <c r="M1746" s="75"/>
      <c r="N1746" s="96" t="s">
        <v>3196</v>
      </c>
      <c r="O1746" s="9"/>
      <c r="P1746" s="75"/>
      <c r="Q1746" s="9"/>
      <c r="R1746" s="75" t="s">
        <v>2553</v>
      </c>
      <c r="S1746" s="104" t="s">
        <v>173</v>
      </c>
      <c r="T1746" s="98">
        <v>46302</v>
      </c>
      <c r="U1746" s="9" t="s">
        <v>6971</v>
      </c>
      <c r="V1746" s="9" t="s">
        <v>34</v>
      </c>
      <c r="W1746" s="9">
        <f t="shared" ca="1" si="230"/>
        <v>13</v>
      </c>
      <c r="X1746" s="9" t="str">
        <f t="shared" ca="1" si="231"/>
        <v>Below 45 Days</v>
      </c>
      <c r="Y1746" s="9">
        <f t="shared" ca="1" si="232"/>
        <v>9</v>
      </c>
      <c r="Z1746" s="9" t="str">
        <f t="shared" ca="1" si="233"/>
        <v>Below 45 Days</v>
      </c>
      <c r="AA1746" s="9"/>
      <c r="AB1746" s="123" t="str">
        <f t="shared" si="228"/>
        <v>Tekkali PS,'177/2026'</v>
      </c>
      <c r="AC1746" s="97" t="str">
        <f t="shared" ca="1" si="234"/>
        <v>Below 45 Days</v>
      </c>
    </row>
    <row r="1747" spans="1:29" ht="25.5" customHeight="1" x14ac:dyDescent="0.25">
      <c r="A1747" s="96">
        <v>1746</v>
      </c>
      <c r="B1747" s="123" t="s">
        <v>98</v>
      </c>
      <c r="C1747" s="9" t="s">
        <v>3437</v>
      </c>
      <c r="D1747" s="63" t="s">
        <v>1315</v>
      </c>
      <c r="E1747" s="137">
        <v>46298</v>
      </c>
      <c r="F1747" s="63" t="str">
        <f t="shared" si="229"/>
        <v>Oct</v>
      </c>
      <c r="G1747" s="63">
        <f t="shared" si="235"/>
        <v>2026</v>
      </c>
      <c r="H1747" s="63" t="s">
        <v>70</v>
      </c>
      <c r="I1747" s="9" t="str">
        <f>_xlfn.XLOOKUP(H1747,[1]Heads!A:A,[1]Heads!B:B)</f>
        <v>174 CrPC</v>
      </c>
      <c r="J1747" s="9" t="str">
        <f>_xlfn.XLOOKUP(I1747,[1]Heads!B:B,[1]Heads!C:C)</f>
        <v>174 CrPC</v>
      </c>
      <c r="K1747" s="75"/>
      <c r="L1747" s="9"/>
      <c r="M1747" s="75"/>
      <c r="N1747" s="96" t="s">
        <v>3196</v>
      </c>
      <c r="O1747" s="9"/>
      <c r="P1747" s="75"/>
      <c r="Q1747" s="9"/>
      <c r="R1747" s="75" t="s">
        <v>2553</v>
      </c>
      <c r="S1747" s="104" t="s">
        <v>168</v>
      </c>
      <c r="T1747" s="98"/>
      <c r="U1747" s="9" t="s">
        <v>6972</v>
      </c>
      <c r="V1747" s="9" t="s">
        <v>34</v>
      </c>
      <c r="W1747" s="9">
        <f t="shared" ca="1" si="230"/>
        <v>13</v>
      </c>
      <c r="X1747" s="9" t="str">
        <f t="shared" ca="1" si="231"/>
        <v>Below 45 Days</v>
      </c>
      <c r="Y1747" s="9" t="str">
        <f t="shared" ca="1" si="232"/>
        <v/>
      </c>
      <c r="Z1747" s="9" t="str">
        <f t="shared" ca="1" si="233"/>
        <v/>
      </c>
      <c r="AA1747" s="9"/>
      <c r="AB1747" s="123" t="str">
        <f t="shared" si="228"/>
        <v>Vajrapukothuru,'120/2026'</v>
      </c>
      <c r="AC1747" s="97" t="str">
        <f t="shared" ca="1" si="234"/>
        <v>Below 45 Days</v>
      </c>
    </row>
    <row r="1748" spans="1:29" ht="25.5" customHeight="1" x14ac:dyDescent="0.25">
      <c r="A1748" s="96">
        <v>1747</v>
      </c>
      <c r="B1748" s="123" t="s">
        <v>89</v>
      </c>
      <c r="C1748" s="9" t="s">
        <v>5526</v>
      </c>
      <c r="D1748" s="63" t="s">
        <v>1646</v>
      </c>
      <c r="E1748" s="137">
        <v>46298</v>
      </c>
      <c r="F1748" s="63" t="str">
        <f t="shared" si="229"/>
        <v>Oct</v>
      </c>
      <c r="G1748" s="63">
        <f t="shared" si="235"/>
        <v>2026</v>
      </c>
      <c r="H1748" s="63" t="s">
        <v>80</v>
      </c>
      <c r="I1748" s="9" t="str">
        <f>_xlfn.XLOOKUP(H1748,[1]Heads!A:A,[1]Heads!B:B)</f>
        <v>Crime  Against Women</v>
      </c>
      <c r="J1748" s="9" t="str">
        <f>_xlfn.XLOOKUP(I1748,[1]Heads!B:B,[1]Heads!C:C)</f>
        <v>IPC</v>
      </c>
      <c r="K1748" s="75"/>
      <c r="L1748" s="9"/>
      <c r="M1748" s="75"/>
      <c r="N1748" s="96" t="s">
        <v>3196</v>
      </c>
      <c r="O1748" s="9"/>
      <c r="P1748" s="75"/>
      <c r="Q1748" s="9"/>
      <c r="R1748" s="75" t="s">
        <v>2553</v>
      </c>
      <c r="S1748" s="104" t="s">
        <v>50</v>
      </c>
      <c r="T1748" s="98"/>
      <c r="U1748" s="9" t="s">
        <v>6973</v>
      </c>
      <c r="V1748" s="9" t="s">
        <v>34</v>
      </c>
      <c r="W1748" s="9">
        <f t="shared" ca="1" si="230"/>
        <v>13</v>
      </c>
      <c r="X1748" s="9" t="str">
        <f t="shared" ca="1" si="231"/>
        <v>Below 45 Days</v>
      </c>
      <c r="Y1748" s="9" t="str">
        <f t="shared" ca="1" si="232"/>
        <v/>
      </c>
      <c r="Z1748" s="9" t="str">
        <f t="shared" ca="1" si="233"/>
        <v/>
      </c>
      <c r="AA1748" s="9"/>
      <c r="AB1748" s="123" t="str">
        <f t="shared" si="228"/>
        <v>Kotabommali,'181/2026'</v>
      </c>
      <c r="AC1748" s="97" t="str">
        <f t="shared" ca="1" si="234"/>
        <v>Below 45 Days</v>
      </c>
    </row>
    <row r="1749" spans="1:29" ht="25.5" customHeight="1" x14ac:dyDescent="0.25">
      <c r="A1749" s="96">
        <v>1748</v>
      </c>
      <c r="B1749" s="123" t="s">
        <v>58</v>
      </c>
      <c r="C1749" s="9" t="s">
        <v>3095</v>
      </c>
      <c r="D1749" s="63" t="s">
        <v>2387</v>
      </c>
      <c r="E1749" s="137">
        <v>46298</v>
      </c>
      <c r="F1749" s="63" t="str">
        <f t="shared" si="229"/>
        <v>Oct</v>
      </c>
      <c r="G1749" s="63">
        <f t="shared" si="235"/>
        <v>2026</v>
      </c>
      <c r="H1749" s="63" t="s">
        <v>39</v>
      </c>
      <c r="I1749" s="9" t="str">
        <f>_xlfn.XLOOKUP(H1749,[1]Heads!A:A,[1]Heads!B:B)</f>
        <v>Other IPC</v>
      </c>
      <c r="J1749" s="9" t="str">
        <f>_xlfn.XLOOKUP(I1749,[1]Heads!B:B,[1]Heads!C:C)</f>
        <v>IPC</v>
      </c>
      <c r="K1749" s="75"/>
      <c r="L1749" s="9"/>
      <c r="M1749" s="75"/>
      <c r="N1749" s="96" t="s">
        <v>3196</v>
      </c>
      <c r="O1749" s="9"/>
      <c r="P1749" s="75"/>
      <c r="Q1749" s="9"/>
      <c r="R1749" s="75" t="s">
        <v>2553</v>
      </c>
      <c r="S1749" s="104" t="s">
        <v>40</v>
      </c>
      <c r="T1749" s="98"/>
      <c r="U1749" s="9" t="s">
        <v>6974</v>
      </c>
      <c r="V1749" s="9" t="s">
        <v>34</v>
      </c>
      <c r="W1749" s="9">
        <f t="shared" ca="1" si="230"/>
        <v>13</v>
      </c>
      <c r="X1749" s="9" t="str">
        <f t="shared" ca="1" si="231"/>
        <v>Below 45 Days</v>
      </c>
      <c r="Y1749" s="9" t="str">
        <f t="shared" ca="1" si="232"/>
        <v/>
      </c>
      <c r="Z1749" s="9" t="str">
        <f t="shared" ca="1" si="233"/>
        <v/>
      </c>
      <c r="AA1749" s="9"/>
      <c r="AB1749" s="123" t="str">
        <f t="shared" si="228"/>
        <v>Meliaputti,'65/2026'</v>
      </c>
      <c r="AC1749" s="97" t="str">
        <f t="shared" ca="1" si="234"/>
        <v>Below 45 Days</v>
      </c>
    </row>
    <row r="1750" spans="1:29" ht="25.5" customHeight="1" x14ac:dyDescent="0.25">
      <c r="A1750" s="96">
        <v>1749</v>
      </c>
      <c r="B1750" s="123" t="s">
        <v>51</v>
      </c>
      <c r="C1750" s="9" t="s">
        <v>5482</v>
      </c>
      <c r="D1750" s="63" t="s">
        <v>1807</v>
      </c>
      <c r="E1750" s="137">
        <v>46298</v>
      </c>
      <c r="F1750" s="63" t="str">
        <f t="shared" si="229"/>
        <v>Oct</v>
      </c>
      <c r="G1750" s="63">
        <f t="shared" si="235"/>
        <v>2026</v>
      </c>
      <c r="H1750" s="63" t="s">
        <v>85</v>
      </c>
      <c r="I1750" s="9" t="str">
        <f>_xlfn.XLOOKUP(H1750,[1]Heads!A:A,[1]Heads!B:B)</f>
        <v>Enforcement</v>
      </c>
      <c r="J1750" s="9" t="str">
        <f>_xlfn.XLOOKUP(I1750,[1]Heads!B:B,[1]Heads!C:C)</f>
        <v>Enforcement</v>
      </c>
      <c r="K1750" s="75"/>
      <c r="L1750" s="9"/>
      <c r="M1750" s="75"/>
      <c r="N1750" s="96" t="s">
        <v>3196</v>
      </c>
      <c r="O1750" s="9"/>
      <c r="P1750" s="75"/>
      <c r="Q1750" s="9"/>
      <c r="R1750" s="75" t="s">
        <v>2553</v>
      </c>
      <c r="S1750" s="104" t="s">
        <v>174</v>
      </c>
      <c r="T1750" s="98">
        <v>46304</v>
      </c>
      <c r="U1750" s="9" t="s">
        <v>6975</v>
      </c>
      <c r="V1750" s="9" t="s">
        <v>34</v>
      </c>
      <c r="W1750" s="9">
        <f t="shared" ca="1" si="230"/>
        <v>13</v>
      </c>
      <c r="X1750" s="9" t="str">
        <f t="shared" ca="1" si="231"/>
        <v>Below 45 Days</v>
      </c>
      <c r="Y1750" s="9">
        <f t="shared" ca="1" si="232"/>
        <v>7</v>
      </c>
      <c r="Z1750" s="9" t="str">
        <f t="shared" ca="1" si="233"/>
        <v>Below 45 Days</v>
      </c>
      <c r="AA1750" s="9"/>
      <c r="AB1750" s="123" t="str">
        <f t="shared" si="228"/>
        <v>Tekkali PS,'173/2026'</v>
      </c>
      <c r="AC1750" s="97" t="str">
        <f t="shared" ca="1" si="234"/>
        <v>Below 45 Days</v>
      </c>
    </row>
    <row r="1751" spans="1:29" ht="25.5" customHeight="1" x14ac:dyDescent="0.25">
      <c r="A1751" s="96">
        <v>1750</v>
      </c>
      <c r="B1751" s="123" t="s">
        <v>47</v>
      </c>
      <c r="C1751" s="9" t="s">
        <v>3775</v>
      </c>
      <c r="D1751" s="63" t="s">
        <v>1315</v>
      </c>
      <c r="E1751" s="137">
        <v>46298</v>
      </c>
      <c r="F1751" s="63" t="str">
        <f t="shared" si="229"/>
        <v>Oct</v>
      </c>
      <c r="G1751" s="63">
        <f t="shared" si="235"/>
        <v>2026</v>
      </c>
      <c r="H1751" s="63" t="s">
        <v>70</v>
      </c>
      <c r="I1751" s="9" t="str">
        <f>_xlfn.XLOOKUP(H1751,[1]Heads!A:A,[1]Heads!B:B)</f>
        <v>174 CrPC</v>
      </c>
      <c r="J1751" s="9" t="str">
        <f>_xlfn.XLOOKUP(I1751,[1]Heads!B:B,[1]Heads!C:C)</f>
        <v>174 CrPC</v>
      </c>
      <c r="K1751" s="75"/>
      <c r="L1751" s="9"/>
      <c r="M1751" s="75"/>
      <c r="N1751" s="96" t="s">
        <v>3196</v>
      </c>
      <c r="O1751" s="9"/>
      <c r="P1751" s="75"/>
      <c r="Q1751" s="9"/>
      <c r="R1751" s="75" t="s">
        <v>2553</v>
      </c>
      <c r="S1751" s="104" t="s">
        <v>173</v>
      </c>
      <c r="T1751" s="98">
        <v>46302</v>
      </c>
      <c r="U1751" s="9" t="s">
        <v>6976</v>
      </c>
      <c r="V1751" s="9" t="s">
        <v>34</v>
      </c>
      <c r="W1751" s="9">
        <f t="shared" ca="1" si="230"/>
        <v>13</v>
      </c>
      <c r="X1751" s="9" t="str">
        <f t="shared" ca="1" si="231"/>
        <v>Below 45 Days</v>
      </c>
      <c r="Y1751" s="9">
        <f t="shared" ca="1" si="232"/>
        <v>9</v>
      </c>
      <c r="Z1751" s="9" t="str">
        <f t="shared" ca="1" si="233"/>
        <v>Below 45 Days</v>
      </c>
      <c r="AA1751" s="9"/>
      <c r="AB1751" s="123" t="str">
        <f t="shared" si="228"/>
        <v>Amadalavalasa,'148/2026'</v>
      </c>
      <c r="AC1751" s="97" t="str">
        <f t="shared" ca="1" si="234"/>
        <v>Below 45 Days</v>
      </c>
    </row>
    <row r="1752" spans="1:29" ht="25.5" customHeight="1" x14ac:dyDescent="0.25">
      <c r="A1752" s="96">
        <v>1751</v>
      </c>
      <c r="B1752" s="123" t="s">
        <v>68</v>
      </c>
      <c r="C1752" s="9" t="s">
        <v>6977</v>
      </c>
      <c r="D1752" s="63" t="s">
        <v>5804</v>
      </c>
      <c r="E1752" s="137">
        <v>46298</v>
      </c>
      <c r="F1752" s="63" t="str">
        <f t="shared" si="229"/>
        <v>Oct</v>
      </c>
      <c r="G1752" s="63">
        <f t="shared" si="235"/>
        <v>2026</v>
      </c>
      <c r="H1752" s="63" t="s">
        <v>71</v>
      </c>
      <c r="I1752" s="9" t="str">
        <f>_xlfn.XLOOKUP(H1752,[1]Heads!A:A,[1]Heads!B:B)</f>
        <v>Road Accidents</v>
      </c>
      <c r="J1752" s="9" t="str">
        <f>_xlfn.XLOOKUP(I1752,[1]Heads!B:B,[1]Heads!C:C)</f>
        <v>IPC</v>
      </c>
      <c r="K1752" s="75"/>
      <c r="L1752" s="9"/>
      <c r="M1752" s="75"/>
      <c r="N1752" s="96" t="s">
        <v>3196</v>
      </c>
      <c r="O1752" s="9"/>
      <c r="P1752" s="75"/>
      <c r="Q1752" s="9"/>
      <c r="R1752" s="75" t="s">
        <v>2553</v>
      </c>
      <c r="S1752" s="104" t="s">
        <v>169</v>
      </c>
      <c r="T1752" s="98"/>
      <c r="U1752" s="9" t="s">
        <v>6978</v>
      </c>
      <c r="V1752" s="9" t="s">
        <v>34</v>
      </c>
      <c r="W1752" s="9">
        <f t="shared" ca="1" si="230"/>
        <v>13</v>
      </c>
      <c r="X1752" s="9" t="str">
        <f t="shared" ca="1" si="231"/>
        <v>Below 45 Days</v>
      </c>
      <c r="Y1752" s="9" t="str">
        <f t="shared" ca="1" si="232"/>
        <v/>
      </c>
      <c r="Z1752" s="9" t="str">
        <f t="shared" ca="1" si="233"/>
        <v/>
      </c>
      <c r="AA1752" s="9"/>
      <c r="AB1752" s="123" t="str">
        <f t="shared" si="228"/>
        <v>Kasibugga,'332/2026'</v>
      </c>
      <c r="AC1752" s="97" t="str">
        <f t="shared" ca="1" si="234"/>
        <v>Below 45 Days</v>
      </c>
    </row>
    <row r="1753" spans="1:29" ht="25.5" customHeight="1" x14ac:dyDescent="0.25">
      <c r="A1753" s="96">
        <v>1752</v>
      </c>
      <c r="B1753" s="123" t="s">
        <v>67</v>
      </c>
      <c r="C1753" s="9" t="s">
        <v>3170</v>
      </c>
      <c r="D1753" s="63" t="s">
        <v>516</v>
      </c>
      <c r="E1753" s="137">
        <v>46298</v>
      </c>
      <c r="F1753" s="63" t="str">
        <f t="shared" si="229"/>
        <v>Oct</v>
      </c>
      <c r="G1753" s="63">
        <f t="shared" si="235"/>
        <v>2026</v>
      </c>
      <c r="H1753" s="63" t="s">
        <v>39</v>
      </c>
      <c r="I1753" s="9" t="str">
        <f>_xlfn.XLOOKUP(H1753,[1]Heads!A:A,[1]Heads!B:B)</f>
        <v>Other IPC</v>
      </c>
      <c r="J1753" s="9" t="str">
        <f>_xlfn.XLOOKUP(I1753,[1]Heads!B:B,[1]Heads!C:C)</f>
        <v>IPC</v>
      </c>
      <c r="K1753" s="75"/>
      <c r="L1753" s="9"/>
      <c r="M1753" s="75"/>
      <c r="N1753" s="96" t="s">
        <v>3196</v>
      </c>
      <c r="O1753" s="9"/>
      <c r="P1753" s="75"/>
      <c r="Q1753" s="9"/>
      <c r="R1753" s="75" t="s">
        <v>2553</v>
      </c>
      <c r="S1753" s="104" t="s">
        <v>169</v>
      </c>
      <c r="T1753" s="98"/>
      <c r="U1753" s="9" t="s">
        <v>6979</v>
      </c>
      <c r="V1753" s="9" t="s">
        <v>34</v>
      </c>
      <c r="W1753" s="9">
        <f t="shared" ca="1" si="230"/>
        <v>13</v>
      </c>
      <c r="X1753" s="9" t="str">
        <f t="shared" ca="1" si="231"/>
        <v>Below 45 Days</v>
      </c>
      <c r="Y1753" s="9" t="str">
        <f t="shared" ca="1" si="232"/>
        <v/>
      </c>
      <c r="Z1753" s="9" t="str">
        <f t="shared" ca="1" si="233"/>
        <v/>
      </c>
      <c r="AA1753" s="9"/>
      <c r="AB1753" s="123" t="str">
        <f t="shared" si="228"/>
        <v>Sarubujjili,'94/2026'</v>
      </c>
      <c r="AC1753" s="97" t="str">
        <f t="shared" ca="1" si="234"/>
        <v>Below 45 Days</v>
      </c>
    </row>
    <row r="1754" spans="1:29" ht="25.5" customHeight="1" x14ac:dyDescent="0.25">
      <c r="A1754" s="96">
        <v>1753</v>
      </c>
      <c r="B1754" s="123" t="s">
        <v>51</v>
      </c>
      <c r="C1754" s="9" t="s">
        <v>5477</v>
      </c>
      <c r="D1754" s="63" t="s">
        <v>1027</v>
      </c>
      <c r="E1754" s="137">
        <v>46298</v>
      </c>
      <c r="F1754" s="63" t="str">
        <f t="shared" si="229"/>
        <v>Oct</v>
      </c>
      <c r="G1754" s="63">
        <f t="shared" si="235"/>
        <v>2026</v>
      </c>
      <c r="H1754" s="63" t="s">
        <v>48</v>
      </c>
      <c r="I1754" s="9" t="str">
        <f>_xlfn.XLOOKUP(H1754,[1]Heads!A:A,[1]Heads!B:B)</f>
        <v>Property Offences</v>
      </c>
      <c r="J1754" s="9" t="str">
        <f>_xlfn.XLOOKUP(I1754,[1]Heads!B:B,[1]Heads!C:C)</f>
        <v>IPC</v>
      </c>
      <c r="K1754" s="75"/>
      <c r="L1754" s="9"/>
      <c r="M1754" s="75"/>
      <c r="N1754" s="96" t="s">
        <v>3196</v>
      </c>
      <c r="O1754" s="9"/>
      <c r="P1754" s="75"/>
      <c r="Q1754" s="9"/>
      <c r="R1754" s="75" t="s">
        <v>2553</v>
      </c>
      <c r="S1754" s="104" t="s">
        <v>112</v>
      </c>
      <c r="T1754" s="98"/>
      <c r="U1754" s="9" t="s">
        <v>6980</v>
      </c>
      <c r="V1754" s="9" t="s">
        <v>34</v>
      </c>
      <c r="W1754" s="9">
        <f t="shared" ca="1" si="230"/>
        <v>13</v>
      </c>
      <c r="X1754" s="9" t="str">
        <f t="shared" ca="1" si="231"/>
        <v>Below 45 Days</v>
      </c>
      <c r="Y1754" s="9" t="str">
        <f t="shared" ca="1" si="232"/>
        <v/>
      </c>
      <c r="Z1754" s="9" t="str">
        <f t="shared" ca="1" si="233"/>
        <v/>
      </c>
      <c r="AA1754" s="9"/>
      <c r="AB1754" s="123" t="str">
        <f t="shared" si="228"/>
        <v>Tekkali PS,'174/2026'</v>
      </c>
      <c r="AC1754" s="97" t="str">
        <f t="shared" ca="1" si="234"/>
        <v>Below 45 Days</v>
      </c>
    </row>
    <row r="1755" spans="1:29" ht="25.5" customHeight="1" x14ac:dyDescent="0.25">
      <c r="A1755" s="96">
        <v>1754</v>
      </c>
      <c r="B1755" s="123" t="s">
        <v>28</v>
      </c>
      <c r="C1755" s="9" t="s">
        <v>3783</v>
      </c>
      <c r="D1755" s="63" t="s">
        <v>1027</v>
      </c>
      <c r="E1755" s="137">
        <v>46299</v>
      </c>
      <c r="F1755" s="63" t="str">
        <f t="shared" si="229"/>
        <v>Oct</v>
      </c>
      <c r="G1755" s="63">
        <f t="shared" si="235"/>
        <v>2026</v>
      </c>
      <c r="H1755" s="63" t="s">
        <v>48</v>
      </c>
      <c r="I1755" s="9" t="str">
        <f>_xlfn.XLOOKUP(H1755,[1]Heads!A:A,[1]Heads!B:B)</f>
        <v>Property Offences</v>
      </c>
      <c r="J1755" s="9" t="str">
        <f>_xlfn.XLOOKUP(I1755,[1]Heads!B:B,[1]Heads!C:C)</f>
        <v>IPC</v>
      </c>
      <c r="K1755" s="75"/>
      <c r="L1755" s="9"/>
      <c r="M1755" s="75"/>
      <c r="N1755" s="96" t="s">
        <v>3196</v>
      </c>
      <c r="O1755" s="9"/>
      <c r="P1755" s="75"/>
      <c r="Q1755" s="9"/>
      <c r="R1755" s="75" t="s">
        <v>2553</v>
      </c>
      <c r="S1755" s="104" t="s">
        <v>141</v>
      </c>
      <c r="T1755" s="98"/>
      <c r="U1755" s="9" t="s">
        <v>6981</v>
      </c>
      <c r="V1755" s="9" t="s">
        <v>34</v>
      </c>
      <c r="W1755" s="9">
        <f t="shared" ca="1" si="230"/>
        <v>12</v>
      </c>
      <c r="X1755" s="9" t="str">
        <f t="shared" ca="1" si="231"/>
        <v>Below 45 Days</v>
      </c>
      <c r="Y1755" s="9" t="str">
        <f t="shared" ca="1" si="232"/>
        <v/>
      </c>
      <c r="Z1755" s="9" t="str">
        <f t="shared" ca="1" si="233"/>
        <v/>
      </c>
      <c r="AA1755" s="9"/>
      <c r="AB1755" s="123" t="str">
        <f t="shared" si="228"/>
        <v>Srikakulam II Town,'149/2026'</v>
      </c>
      <c r="AC1755" s="97" t="str">
        <f t="shared" ca="1" si="234"/>
        <v>Below 45 Days</v>
      </c>
    </row>
    <row r="1756" spans="1:29" ht="25.5" customHeight="1" x14ac:dyDescent="0.25">
      <c r="A1756" s="96">
        <v>1755</v>
      </c>
      <c r="B1756" s="123" t="s">
        <v>89</v>
      </c>
      <c r="C1756" s="9" t="s">
        <v>5543</v>
      </c>
      <c r="D1756" s="63" t="s">
        <v>1315</v>
      </c>
      <c r="E1756" s="137">
        <v>46299</v>
      </c>
      <c r="F1756" s="63" t="str">
        <f t="shared" si="229"/>
        <v>Oct</v>
      </c>
      <c r="G1756" s="63">
        <f t="shared" si="235"/>
        <v>2026</v>
      </c>
      <c r="H1756" s="63" t="s">
        <v>70</v>
      </c>
      <c r="I1756" s="9" t="str">
        <f>_xlfn.XLOOKUP(H1756,[1]Heads!A:A,[1]Heads!B:B)</f>
        <v>174 CrPC</v>
      </c>
      <c r="J1756" s="9" t="str">
        <f>_xlfn.XLOOKUP(I1756,[1]Heads!B:B,[1]Heads!C:C)</f>
        <v>174 CrPC</v>
      </c>
      <c r="K1756" s="75"/>
      <c r="L1756" s="9"/>
      <c r="M1756" s="75"/>
      <c r="N1756" s="96" t="s">
        <v>3196</v>
      </c>
      <c r="O1756" s="9"/>
      <c r="P1756" s="75"/>
      <c r="Q1756" s="9"/>
      <c r="R1756" s="75" t="s">
        <v>2553</v>
      </c>
      <c r="S1756" s="104" t="s">
        <v>168</v>
      </c>
      <c r="T1756" s="98"/>
      <c r="U1756" s="9" t="s">
        <v>6982</v>
      </c>
      <c r="V1756" s="9" t="s">
        <v>34</v>
      </c>
      <c r="W1756" s="9">
        <f t="shared" ca="1" si="230"/>
        <v>12</v>
      </c>
      <c r="X1756" s="9" t="str">
        <f t="shared" ca="1" si="231"/>
        <v>Below 45 Days</v>
      </c>
      <c r="Y1756" s="9" t="str">
        <f t="shared" ca="1" si="232"/>
        <v/>
      </c>
      <c r="Z1756" s="9" t="str">
        <f t="shared" ca="1" si="233"/>
        <v/>
      </c>
      <c r="AA1756" s="9"/>
      <c r="AB1756" s="123" t="str">
        <f t="shared" si="228"/>
        <v>Kotabommali,'182/2026'</v>
      </c>
      <c r="AC1756" s="97" t="str">
        <f t="shared" ca="1" si="234"/>
        <v>Below 45 Days</v>
      </c>
    </row>
    <row r="1757" spans="1:29" ht="25.5" customHeight="1" x14ac:dyDescent="0.25">
      <c r="A1757" s="96">
        <v>1756</v>
      </c>
      <c r="B1757" s="123" t="s">
        <v>63</v>
      </c>
      <c r="C1757" s="9" t="s">
        <v>3250</v>
      </c>
      <c r="D1757" s="63" t="s">
        <v>227</v>
      </c>
      <c r="E1757" s="137">
        <v>46299</v>
      </c>
      <c r="F1757" s="63" t="str">
        <f t="shared" si="229"/>
        <v>Oct</v>
      </c>
      <c r="G1757" s="63">
        <f t="shared" si="235"/>
        <v>2026</v>
      </c>
      <c r="H1757" s="63" t="s">
        <v>59</v>
      </c>
      <c r="I1757" s="9" t="str">
        <f>_xlfn.XLOOKUP(H1757,[1]Heads!A:A,[1]Heads!B:B)</f>
        <v>Missing Cases</v>
      </c>
      <c r="J1757" s="9" t="str">
        <f>_xlfn.XLOOKUP(I1757,[1]Heads!B:B,[1]Heads!C:C)</f>
        <v>Missing</v>
      </c>
      <c r="K1757" s="75"/>
      <c r="L1757" s="9"/>
      <c r="M1757" s="75"/>
      <c r="N1757" s="96" t="s">
        <v>3196</v>
      </c>
      <c r="O1757" s="9"/>
      <c r="P1757" s="75"/>
      <c r="Q1757" s="9"/>
      <c r="R1757" s="75" t="s">
        <v>2553</v>
      </c>
      <c r="S1757" s="104" t="s">
        <v>142</v>
      </c>
      <c r="T1757" s="98"/>
      <c r="U1757" s="9" t="s">
        <v>6983</v>
      </c>
      <c r="V1757" s="9" t="s">
        <v>34</v>
      </c>
      <c r="W1757" s="9">
        <f t="shared" ca="1" si="230"/>
        <v>12</v>
      </c>
      <c r="X1757" s="9" t="str">
        <f t="shared" ca="1" si="231"/>
        <v>Below 45 Days</v>
      </c>
      <c r="Y1757" s="9" t="str">
        <f t="shared" ca="1" si="232"/>
        <v/>
      </c>
      <c r="Z1757" s="9" t="str">
        <f t="shared" ca="1" si="233"/>
        <v/>
      </c>
      <c r="AA1757" s="9"/>
      <c r="AB1757" s="123" t="str">
        <f t="shared" si="228"/>
        <v>Baruva,'103/2026'</v>
      </c>
      <c r="AC1757" s="97" t="str">
        <f t="shared" ca="1" si="234"/>
        <v>Below 45 Days</v>
      </c>
    </row>
    <row r="1758" spans="1:29" ht="25.5" customHeight="1" x14ac:dyDescent="0.25">
      <c r="A1758" s="96">
        <v>1757</v>
      </c>
      <c r="B1758" s="123" t="s">
        <v>55</v>
      </c>
      <c r="C1758" s="9" t="s">
        <v>3063</v>
      </c>
      <c r="D1758" s="63" t="s">
        <v>2034</v>
      </c>
      <c r="E1758" s="137">
        <v>46299</v>
      </c>
      <c r="F1758" s="63" t="str">
        <f t="shared" si="229"/>
        <v>Oct</v>
      </c>
      <c r="G1758" s="63">
        <f t="shared" si="235"/>
        <v>2026</v>
      </c>
      <c r="H1758" s="63" t="s">
        <v>81</v>
      </c>
      <c r="I1758" s="9" t="str">
        <f>_xlfn.XLOOKUP(H1758,[1]Heads!A:A,[1]Heads!B:B)</f>
        <v>Enforcement</v>
      </c>
      <c r="J1758" s="9" t="str">
        <f>_xlfn.XLOOKUP(I1758,[1]Heads!B:B,[1]Heads!C:C)</f>
        <v>Enforcement</v>
      </c>
      <c r="K1758" s="75"/>
      <c r="L1758" s="9"/>
      <c r="M1758" s="75"/>
      <c r="N1758" s="96" t="s">
        <v>3196</v>
      </c>
      <c r="O1758" s="9"/>
      <c r="P1758" s="75"/>
      <c r="Q1758" s="9"/>
      <c r="R1758" s="75" t="s">
        <v>2553</v>
      </c>
      <c r="S1758" s="104" t="s">
        <v>141</v>
      </c>
      <c r="T1758" s="98"/>
      <c r="U1758" s="9" t="s">
        <v>6984</v>
      </c>
      <c r="V1758" s="9" t="s">
        <v>34</v>
      </c>
      <c r="W1758" s="9">
        <f t="shared" ca="1" si="230"/>
        <v>12</v>
      </c>
      <c r="X1758" s="9" t="str">
        <f t="shared" ca="1" si="231"/>
        <v>Below 45 Days</v>
      </c>
      <c r="Y1758" s="9" t="str">
        <f t="shared" ca="1" si="232"/>
        <v/>
      </c>
      <c r="Z1758" s="9" t="str">
        <f t="shared" ca="1" si="233"/>
        <v/>
      </c>
      <c r="AA1758" s="9"/>
      <c r="AB1758" s="123" t="str">
        <f t="shared" si="228"/>
        <v>Hiramandalam,'77/2026'</v>
      </c>
      <c r="AC1758" s="97" t="str">
        <f t="shared" ca="1" si="234"/>
        <v>Below 45 Days</v>
      </c>
    </row>
    <row r="1759" spans="1:29" ht="25.5" customHeight="1" x14ac:dyDescent="0.25">
      <c r="A1759" s="96">
        <v>1758</v>
      </c>
      <c r="B1759" s="123" t="s">
        <v>68</v>
      </c>
      <c r="C1759" s="9" t="s">
        <v>6985</v>
      </c>
      <c r="D1759" s="63" t="s">
        <v>1315</v>
      </c>
      <c r="E1759" s="137">
        <v>46299</v>
      </c>
      <c r="F1759" s="63" t="str">
        <f t="shared" si="229"/>
        <v>Oct</v>
      </c>
      <c r="G1759" s="63">
        <f t="shared" si="235"/>
        <v>2026</v>
      </c>
      <c r="H1759" s="63" t="s">
        <v>70</v>
      </c>
      <c r="I1759" s="9" t="str">
        <f>_xlfn.XLOOKUP(H1759,[1]Heads!A:A,[1]Heads!B:B)</f>
        <v>174 CrPC</v>
      </c>
      <c r="J1759" s="9" t="str">
        <f>_xlfn.XLOOKUP(I1759,[1]Heads!B:B,[1]Heads!C:C)</f>
        <v>174 CrPC</v>
      </c>
      <c r="K1759" s="75"/>
      <c r="L1759" s="9"/>
      <c r="M1759" s="75"/>
      <c r="N1759" s="96" t="s">
        <v>3196</v>
      </c>
      <c r="O1759" s="9"/>
      <c r="P1759" s="75"/>
      <c r="Q1759" s="9"/>
      <c r="R1759" s="75" t="s">
        <v>2553</v>
      </c>
      <c r="S1759" s="104" t="s">
        <v>173</v>
      </c>
      <c r="T1759" s="98">
        <v>46307</v>
      </c>
      <c r="U1759" s="9" t="s">
        <v>6986</v>
      </c>
      <c r="V1759" s="9" t="s">
        <v>34</v>
      </c>
      <c r="W1759" s="9">
        <f t="shared" ca="1" si="230"/>
        <v>12</v>
      </c>
      <c r="X1759" s="9" t="str">
        <f t="shared" ca="1" si="231"/>
        <v>Below 45 Days</v>
      </c>
      <c r="Y1759" s="9">
        <f t="shared" ca="1" si="232"/>
        <v>4</v>
      </c>
      <c r="Z1759" s="9" t="str">
        <f t="shared" ca="1" si="233"/>
        <v>Below 45 Days</v>
      </c>
      <c r="AA1759" s="9"/>
      <c r="AB1759" s="123" t="str">
        <f t="shared" si="228"/>
        <v>Kasibugga,'333/2026'</v>
      </c>
      <c r="AC1759" s="97" t="str">
        <f t="shared" ca="1" si="234"/>
        <v>Below 45 Days</v>
      </c>
    </row>
    <row r="1760" spans="1:29" ht="25.5" customHeight="1" x14ac:dyDescent="0.25">
      <c r="A1760" s="96">
        <v>1759</v>
      </c>
      <c r="B1760" s="123" t="s">
        <v>79</v>
      </c>
      <c r="C1760" s="9" t="s">
        <v>3577</v>
      </c>
      <c r="D1760" s="63" t="s">
        <v>1315</v>
      </c>
      <c r="E1760" s="137">
        <v>46299</v>
      </c>
      <c r="F1760" s="63" t="str">
        <f t="shared" si="229"/>
        <v>Oct</v>
      </c>
      <c r="G1760" s="63">
        <f t="shared" si="235"/>
        <v>2026</v>
      </c>
      <c r="H1760" s="63" t="s">
        <v>70</v>
      </c>
      <c r="I1760" s="9" t="str">
        <f>_xlfn.XLOOKUP(H1760,[1]Heads!A:A,[1]Heads!B:B)</f>
        <v>174 CrPC</v>
      </c>
      <c r="J1760" s="9" t="str">
        <f>_xlfn.XLOOKUP(I1760,[1]Heads!B:B,[1]Heads!C:C)</f>
        <v>174 CrPC</v>
      </c>
      <c r="K1760" s="75"/>
      <c r="L1760" s="9"/>
      <c r="M1760" s="75"/>
      <c r="N1760" s="96" t="s">
        <v>3196</v>
      </c>
      <c r="O1760" s="9"/>
      <c r="P1760" s="75"/>
      <c r="Q1760" s="9"/>
      <c r="R1760" s="75" t="s">
        <v>2553</v>
      </c>
      <c r="S1760" s="104" t="s">
        <v>168</v>
      </c>
      <c r="T1760" s="98"/>
      <c r="U1760" s="9" t="s">
        <v>6987</v>
      </c>
      <c r="V1760" s="9" t="s">
        <v>34</v>
      </c>
      <c r="W1760" s="9">
        <f t="shared" ca="1" si="230"/>
        <v>12</v>
      </c>
      <c r="X1760" s="9" t="str">
        <f t="shared" ca="1" si="231"/>
        <v>Below 45 Days</v>
      </c>
      <c r="Y1760" s="9" t="str">
        <f t="shared" ca="1" si="232"/>
        <v/>
      </c>
      <c r="Z1760" s="9" t="str">
        <f t="shared" ca="1" si="233"/>
        <v/>
      </c>
      <c r="AA1760" s="9"/>
      <c r="AB1760" s="123" t="str">
        <f t="shared" si="228"/>
        <v>Polaki,'134/2026'</v>
      </c>
      <c r="AC1760" s="97" t="str">
        <f t="shared" ca="1" si="234"/>
        <v>Below 45 Days</v>
      </c>
    </row>
    <row r="1761" spans="1:29" ht="25.5" customHeight="1" x14ac:dyDescent="0.25">
      <c r="A1761" s="96">
        <v>1760</v>
      </c>
      <c r="B1761" s="123" t="s">
        <v>66</v>
      </c>
      <c r="C1761" s="9" t="s">
        <v>3198</v>
      </c>
      <c r="D1761" s="63" t="s">
        <v>264</v>
      </c>
      <c r="E1761" s="137">
        <v>46299</v>
      </c>
      <c r="F1761" s="63" t="str">
        <f t="shared" si="229"/>
        <v>Oct</v>
      </c>
      <c r="G1761" s="63">
        <f t="shared" si="235"/>
        <v>2026</v>
      </c>
      <c r="H1761" s="63" t="s">
        <v>59</v>
      </c>
      <c r="I1761" s="9" t="str">
        <f>_xlfn.XLOOKUP(H1761,[1]Heads!A:A,[1]Heads!B:B)</f>
        <v>Missing Cases</v>
      </c>
      <c r="J1761" s="9" t="str">
        <f>_xlfn.XLOOKUP(I1761,[1]Heads!B:B,[1]Heads!C:C)</f>
        <v>Missing</v>
      </c>
      <c r="K1761" s="75"/>
      <c r="L1761" s="9"/>
      <c r="M1761" s="75"/>
      <c r="N1761" s="96" t="s">
        <v>3196</v>
      </c>
      <c r="O1761" s="9"/>
      <c r="P1761" s="75"/>
      <c r="Q1761" s="9"/>
      <c r="R1761" s="75" t="s">
        <v>2553</v>
      </c>
      <c r="S1761" s="104" t="s">
        <v>142</v>
      </c>
      <c r="T1761" s="98"/>
      <c r="U1761" s="9" t="s">
        <v>6989</v>
      </c>
      <c r="V1761" s="9" t="s">
        <v>34</v>
      </c>
      <c r="W1761" s="9">
        <f t="shared" ca="1" si="230"/>
        <v>12</v>
      </c>
      <c r="X1761" s="9" t="str">
        <f t="shared" ca="1" si="231"/>
        <v>Below 45 Days</v>
      </c>
      <c r="Y1761" s="9" t="str">
        <f t="shared" ca="1" si="232"/>
        <v/>
      </c>
      <c r="Z1761" s="9" t="str">
        <f t="shared" ca="1" si="233"/>
        <v/>
      </c>
      <c r="AA1761" s="9"/>
      <c r="AB1761" s="123" t="str">
        <f t="shared" si="228"/>
        <v>Itchapuram Rural,'99/2026'</v>
      </c>
      <c r="AC1761" s="97" t="str">
        <f t="shared" ca="1" si="234"/>
        <v>Below 45 Days</v>
      </c>
    </row>
    <row r="1762" spans="1:29" ht="25.5" customHeight="1" x14ac:dyDescent="0.25">
      <c r="A1762" s="96">
        <v>1761</v>
      </c>
      <c r="B1762" s="123" t="s">
        <v>66</v>
      </c>
      <c r="C1762" s="9" t="s">
        <v>3212</v>
      </c>
      <c r="D1762" s="63" t="s">
        <v>2034</v>
      </c>
      <c r="E1762" s="137">
        <v>46299</v>
      </c>
      <c r="F1762" s="63" t="str">
        <f t="shared" si="229"/>
        <v>Oct</v>
      </c>
      <c r="G1762" s="63">
        <f t="shared" si="235"/>
        <v>2026</v>
      </c>
      <c r="H1762" s="63" t="s">
        <v>81</v>
      </c>
      <c r="I1762" s="9" t="str">
        <f>_xlfn.XLOOKUP(H1762,[1]Heads!A:A,[1]Heads!B:B)</f>
        <v>Enforcement</v>
      </c>
      <c r="J1762" s="9" t="str">
        <f>_xlfn.XLOOKUP(I1762,[1]Heads!B:B,[1]Heads!C:C)</f>
        <v>Enforcement</v>
      </c>
      <c r="K1762" s="75"/>
      <c r="L1762" s="9"/>
      <c r="M1762" s="75"/>
      <c r="N1762" s="96" t="s">
        <v>3196</v>
      </c>
      <c r="O1762" s="9"/>
      <c r="P1762" s="75"/>
      <c r="Q1762" s="9"/>
      <c r="R1762" s="75" t="s">
        <v>2553</v>
      </c>
      <c r="S1762" s="104" t="s">
        <v>141</v>
      </c>
      <c r="T1762" s="98"/>
      <c r="U1762" s="9" t="s">
        <v>6992</v>
      </c>
      <c r="V1762" s="9" t="s">
        <v>34</v>
      </c>
      <c r="W1762" s="9">
        <f t="shared" ca="1" si="230"/>
        <v>12</v>
      </c>
      <c r="X1762" s="9" t="str">
        <f t="shared" ca="1" si="231"/>
        <v>Below 45 Days</v>
      </c>
      <c r="Y1762" s="9" t="str">
        <f t="shared" ca="1" si="232"/>
        <v/>
      </c>
      <c r="Z1762" s="9" t="str">
        <f t="shared" ca="1" si="233"/>
        <v/>
      </c>
      <c r="AA1762" s="9"/>
      <c r="AB1762" s="123" t="str">
        <f t="shared" si="228"/>
        <v>Itchapuram Rural,'100/2026'</v>
      </c>
      <c r="AC1762" s="97" t="str">
        <f t="shared" ca="1" si="234"/>
        <v>Below 45 Days</v>
      </c>
    </row>
    <row r="1763" spans="1:29" ht="25.5" customHeight="1" x14ac:dyDescent="0.25">
      <c r="A1763" s="96">
        <v>1762</v>
      </c>
      <c r="B1763" s="123" t="s">
        <v>113</v>
      </c>
      <c r="C1763" s="9" t="s">
        <v>3120</v>
      </c>
      <c r="D1763" s="63" t="s">
        <v>5835</v>
      </c>
      <c r="E1763" s="137">
        <v>46299</v>
      </c>
      <c r="F1763" s="63" t="str">
        <f t="shared" si="229"/>
        <v>Oct</v>
      </c>
      <c r="G1763" s="63">
        <f t="shared" si="235"/>
        <v>2026</v>
      </c>
      <c r="H1763" s="63" t="s">
        <v>39</v>
      </c>
      <c r="I1763" s="9" t="str">
        <f>_xlfn.XLOOKUP(H1763,[1]Heads!A:A,[1]Heads!B:B)</f>
        <v>Other IPC</v>
      </c>
      <c r="J1763" s="9" t="str">
        <f>_xlfn.XLOOKUP(I1763,[1]Heads!B:B,[1]Heads!C:C)</f>
        <v>IPC</v>
      </c>
      <c r="K1763" s="75"/>
      <c r="L1763" s="9"/>
      <c r="M1763" s="75"/>
      <c r="N1763" s="96" t="s">
        <v>3196</v>
      </c>
      <c r="O1763" s="9"/>
      <c r="P1763" s="75"/>
      <c r="Q1763" s="9"/>
      <c r="R1763" s="75" t="s">
        <v>2553</v>
      </c>
      <c r="S1763" s="104" t="s">
        <v>141</v>
      </c>
      <c r="T1763" s="98"/>
      <c r="U1763" s="9" t="s">
        <v>6993</v>
      </c>
      <c r="V1763" s="9" t="s">
        <v>34</v>
      </c>
      <c r="W1763" s="9">
        <f t="shared" ca="1" si="230"/>
        <v>12</v>
      </c>
      <c r="X1763" s="9" t="str">
        <f t="shared" ca="1" si="231"/>
        <v>Below 45 Days</v>
      </c>
      <c r="Y1763" s="9" t="str">
        <f t="shared" ca="1" si="232"/>
        <v/>
      </c>
      <c r="Z1763" s="9" t="str">
        <f t="shared" ca="1" si="233"/>
        <v/>
      </c>
      <c r="AA1763" s="9"/>
      <c r="AB1763" s="123" t="str">
        <f t="shared" si="228"/>
        <v>Jalumuru,'91/2026'</v>
      </c>
      <c r="AC1763" s="97" t="str">
        <f t="shared" ca="1" si="234"/>
        <v>Below 45 Days</v>
      </c>
    </row>
    <row r="1764" spans="1:29" ht="25.5" customHeight="1" x14ac:dyDescent="0.25">
      <c r="A1764" s="96">
        <v>1763</v>
      </c>
      <c r="B1764" s="123" t="s">
        <v>113</v>
      </c>
      <c r="C1764" s="9" t="s">
        <v>3149</v>
      </c>
      <c r="D1764" s="63" t="s">
        <v>1157</v>
      </c>
      <c r="E1764" s="137">
        <v>46299</v>
      </c>
      <c r="F1764" s="63" t="str">
        <f t="shared" si="229"/>
        <v>Oct</v>
      </c>
      <c r="G1764" s="63">
        <f t="shared" si="235"/>
        <v>2026</v>
      </c>
      <c r="H1764" s="63" t="s">
        <v>2386</v>
      </c>
      <c r="I1764" s="9" t="str">
        <f>_xlfn.XLOOKUP(H1764,[1]Heads!A:A,[1]Heads!B:B)</f>
        <v>Enforcement</v>
      </c>
      <c r="J1764" s="9" t="str">
        <f>_xlfn.XLOOKUP(I1764,[1]Heads!B:B,[1]Heads!C:C)</f>
        <v>Enforcement</v>
      </c>
      <c r="K1764" s="75"/>
      <c r="L1764" s="9"/>
      <c r="M1764" s="75"/>
      <c r="N1764" s="96" t="s">
        <v>3196</v>
      </c>
      <c r="O1764" s="9"/>
      <c r="P1764" s="75"/>
      <c r="Q1764" s="9"/>
      <c r="R1764" s="75" t="s">
        <v>2553</v>
      </c>
      <c r="S1764" s="104" t="s">
        <v>141</v>
      </c>
      <c r="T1764" s="98"/>
      <c r="U1764" s="9" t="s">
        <v>6994</v>
      </c>
      <c r="V1764" s="9" t="s">
        <v>34</v>
      </c>
      <c r="W1764" s="9">
        <f t="shared" ca="1" si="230"/>
        <v>12</v>
      </c>
      <c r="X1764" s="9" t="str">
        <f t="shared" ca="1" si="231"/>
        <v>Below 45 Days</v>
      </c>
      <c r="Y1764" s="9" t="str">
        <f t="shared" ca="1" si="232"/>
        <v/>
      </c>
      <c r="Z1764" s="9" t="str">
        <f t="shared" ca="1" si="233"/>
        <v/>
      </c>
      <c r="AA1764" s="9"/>
      <c r="AB1764" s="123" t="str">
        <f t="shared" si="228"/>
        <v>Jalumuru,'92/2026'</v>
      </c>
      <c r="AC1764" s="97" t="str">
        <f t="shared" ca="1" si="234"/>
        <v>Below 45 Days</v>
      </c>
    </row>
    <row r="1765" spans="1:29" ht="25.5" customHeight="1" x14ac:dyDescent="0.25">
      <c r="A1765" s="96">
        <v>1764</v>
      </c>
      <c r="B1765" s="123" t="s">
        <v>114</v>
      </c>
      <c r="C1765" s="9" t="s">
        <v>3906</v>
      </c>
      <c r="D1765" s="63" t="s">
        <v>1963</v>
      </c>
      <c r="E1765" s="137">
        <v>46299</v>
      </c>
      <c r="F1765" s="63" t="str">
        <f t="shared" si="229"/>
        <v>Oct</v>
      </c>
      <c r="G1765" s="63">
        <f t="shared" si="235"/>
        <v>2026</v>
      </c>
      <c r="H1765" s="63" t="s">
        <v>59</v>
      </c>
      <c r="I1765" s="9" t="str">
        <f>_xlfn.XLOOKUP(H1765,[1]Heads!A:A,[1]Heads!B:B)</f>
        <v>Missing Cases</v>
      </c>
      <c r="J1765" s="9" t="str">
        <f>_xlfn.XLOOKUP(I1765,[1]Heads!B:B,[1]Heads!C:C)</f>
        <v>Missing</v>
      </c>
      <c r="K1765" s="75"/>
      <c r="L1765" s="9"/>
      <c r="M1765" s="75"/>
      <c r="N1765" s="96" t="s">
        <v>3196</v>
      </c>
      <c r="O1765" s="9"/>
      <c r="P1765" s="75"/>
      <c r="Q1765" s="9"/>
      <c r="R1765" s="75" t="s">
        <v>2553</v>
      </c>
      <c r="S1765" s="104" t="s">
        <v>142</v>
      </c>
      <c r="T1765" s="98"/>
      <c r="U1765" s="9" t="s">
        <v>6995</v>
      </c>
      <c r="V1765" s="9" t="s">
        <v>34</v>
      </c>
      <c r="W1765" s="9">
        <f t="shared" ca="1" si="230"/>
        <v>12</v>
      </c>
      <c r="X1765" s="9" t="str">
        <f t="shared" ca="1" si="231"/>
        <v>Below 45 Days</v>
      </c>
      <c r="Y1765" s="9" t="str">
        <f t="shared" ca="1" si="232"/>
        <v/>
      </c>
      <c r="Z1765" s="9" t="str">
        <f t="shared" ca="1" si="233"/>
        <v/>
      </c>
      <c r="AA1765" s="9"/>
      <c r="AB1765" s="123" t="str">
        <f t="shared" si="228"/>
        <v>Mandasa,'158/2026'</v>
      </c>
      <c r="AC1765" s="97" t="str">
        <f t="shared" ca="1" si="234"/>
        <v>Below 45 Days</v>
      </c>
    </row>
    <row r="1766" spans="1:29" ht="25.5" customHeight="1" x14ac:dyDescent="0.25">
      <c r="A1766" s="96">
        <v>1765</v>
      </c>
      <c r="B1766" s="123" t="s">
        <v>74</v>
      </c>
      <c r="C1766" s="9" t="s">
        <v>5629</v>
      </c>
      <c r="D1766" s="63" t="s">
        <v>1676</v>
      </c>
      <c r="E1766" s="137">
        <v>46299</v>
      </c>
      <c r="F1766" s="63" t="str">
        <f t="shared" si="229"/>
        <v>Oct</v>
      </c>
      <c r="G1766" s="63">
        <f t="shared" si="235"/>
        <v>2026</v>
      </c>
      <c r="H1766" s="63" t="s">
        <v>96</v>
      </c>
      <c r="I1766" s="9" t="str">
        <f>_xlfn.XLOOKUP(H1766,[1]Heads!A:A,[1]Heads!B:B)</f>
        <v>Crime  Against Women</v>
      </c>
      <c r="J1766" s="9" t="str">
        <f>_xlfn.XLOOKUP(I1766,[1]Heads!B:B,[1]Heads!C:C)</f>
        <v>IPC</v>
      </c>
      <c r="K1766" s="75"/>
      <c r="L1766" s="9"/>
      <c r="M1766" s="75"/>
      <c r="N1766" s="96" t="s">
        <v>3196</v>
      </c>
      <c r="O1766" s="9"/>
      <c r="P1766" s="75"/>
      <c r="Q1766" s="9"/>
      <c r="R1766" s="75" t="s">
        <v>2553</v>
      </c>
      <c r="S1766" s="104" t="s">
        <v>168</v>
      </c>
      <c r="T1766" s="98"/>
      <c r="U1766" s="9" t="s">
        <v>6996</v>
      </c>
      <c r="V1766" s="9" t="s">
        <v>34</v>
      </c>
      <c r="W1766" s="9">
        <f t="shared" ca="1" si="230"/>
        <v>12</v>
      </c>
      <c r="X1766" s="9" t="str">
        <f t="shared" ca="1" si="231"/>
        <v>Below 45 Days</v>
      </c>
      <c r="Y1766" s="9" t="str">
        <f t="shared" ca="1" si="232"/>
        <v/>
      </c>
      <c r="Z1766" s="9" t="str">
        <f t="shared" ca="1" si="233"/>
        <v/>
      </c>
      <c r="AA1766" s="9"/>
      <c r="AB1766" s="123" t="str">
        <f t="shared" si="228"/>
        <v>Srikakulam Rural,'200/2026'</v>
      </c>
      <c r="AC1766" s="97" t="str">
        <f t="shared" ca="1" si="234"/>
        <v>Below 45 Days</v>
      </c>
    </row>
    <row r="1767" spans="1:29" ht="25.5" customHeight="1" x14ac:dyDescent="0.25">
      <c r="A1767" s="96">
        <v>1766</v>
      </c>
      <c r="B1767" s="123" t="s">
        <v>105</v>
      </c>
      <c r="C1767" s="9" t="s">
        <v>3560</v>
      </c>
      <c r="D1767" s="63" t="s">
        <v>3839</v>
      </c>
      <c r="E1767" s="137">
        <v>46300</v>
      </c>
      <c r="F1767" s="63" t="str">
        <f t="shared" si="229"/>
        <v>Oct</v>
      </c>
      <c r="G1767" s="63">
        <f t="shared" si="235"/>
        <v>2026</v>
      </c>
      <c r="H1767" s="63" t="s">
        <v>71</v>
      </c>
      <c r="I1767" s="9" t="str">
        <f>_xlfn.XLOOKUP(H1767,[1]Heads!A:A,[1]Heads!B:B)</f>
        <v>Road Accidents</v>
      </c>
      <c r="J1767" s="9" t="str">
        <f>_xlfn.XLOOKUP(I1767,[1]Heads!B:B,[1]Heads!C:C)</f>
        <v>IPC</v>
      </c>
      <c r="K1767" s="75"/>
      <c r="L1767" s="9"/>
      <c r="M1767" s="75"/>
      <c r="N1767" s="96" t="s">
        <v>3196</v>
      </c>
      <c r="O1767" s="9"/>
      <c r="P1767" s="75"/>
      <c r="Q1767" s="9"/>
      <c r="R1767" s="75" t="s">
        <v>2553</v>
      </c>
      <c r="S1767" s="104" t="s">
        <v>169</v>
      </c>
      <c r="T1767" s="98"/>
      <c r="U1767" s="9" t="s">
        <v>6998</v>
      </c>
      <c r="V1767" s="9" t="s">
        <v>34</v>
      </c>
      <c r="W1767" s="9">
        <f t="shared" ca="1" si="230"/>
        <v>11</v>
      </c>
      <c r="X1767" s="9" t="str">
        <f t="shared" ca="1" si="231"/>
        <v>Below 45 Days</v>
      </c>
      <c r="Y1767" s="9" t="str">
        <f t="shared" ca="1" si="232"/>
        <v/>
      </c>
      <c r="Z1767" s="9" t="str">
        <f t="shared" ca="1" si="233"/>
        <v/>
      </c>
      <c r="AA1767" s="9"/>
      <c r="AB1767" s="123" t="str">
        <f t="shared" si="228"/>
        <v>Pathapatnam,'130/2026'</v>
      </c>
      <c r="AC1767" s="97" t="str">
        <f t="shared" ca="1" si="234"/>
        <v>Below 45 Days</v>
      </c>
    </row>
    <row r="1768" spans="1:29" ht="25.5" customHeight="1" x14ac:dyDescent="0.25">
      <c r="A1768" s="96">
        <v>1767</v>
      </c>
      <c r="B1768" s="123" t="s">
        <v>55</v>
      </c>
      <c r="C1768" s="9" t="s">
        <v>3099</v>
      </c>
      <c r="D1768" s="63" t="s">
        <v>6999</v>
      </c>
      <c r="E1768" s="137">
        <v>46300</v>
      </c>
      <c r="F1768" s="63" t="str">
        <f t="shared" si="229"/>
        <v>Oct</v>
      </c>
      <c r="G1768" s="63">
        <f t="shared" si="235"/>
        <v>2026</v>
      </c>
      <c r="H1768" s="63" t="s">
        <v>119</v>
      </c>
      <c r="I1768" s="9" t="str">
        <f>_xlfn.XLOOKUP(H1768,[1]Heads!A:A,[1]Heads!B:B)</f>
        <v>Crime  Against Women</v>
      </c>
      <c r="J1768" s="9" t="str">
        <f>_xlfn.XLOOKUP(I1768,[1]Heads!B:B,[1]Heads!C:C)</f>
        <v>IPC</v>
      </c>
      <c r="K1768" s="75"/>
      <c r="L1768" s="9"/>
      <c r="M1768" s="75"/>
      <c r="N1768" s="96" t="s">
        <v>3196</v>
      </c>
      <c r="O1768" s="9"/>
      <c r="P1768" s="75"/>
      <c r="Q1768" s="9"/>
      <c r="R1768" s="75" t="s">
        <v>2553</v>
      </c>
      <c r="S1768" s="104" t="s">
        <v>173</v>
      </c>
      <c r="T1768" s="98">
        <v>46307</v>
      </c>
      <c r="U1768" s="9" t="s">
        <v>7000</v>
      </c>
      <c r="V1768" s="9" t="s">
        <v>34</v>
      </c>
      <c r="W1768" s="9">
        <f t="shared" ca="1" si="230"/>
        <v>11</v>
      </c>
      <c r="X1768" s="9" t="str">
        <f t="shared" ca="1" si="231"/>
        <v>Below 45 Days</v>
      </c>
      <c r="Y1768" s="9">
        <f t="shared" ca="1" si="232"/>
        <v>4</v>
      </c>
      <c r="Z1768" s="9" t="str">
        <f t="shared" ca="1" si="233"/>
        <v>Below 45 Days</v>
      </c>
      <c r="AA1768" s="9"/>
      <c r="AB1768" s="123" t="str">
        <f t="shared" si="228"/>
        <v>Hiramandalam,'78/2026'</v>
      </c>
      <c r="AC1768" s="97" t="str">
        <f t="shared" ca="1" si="234"/>
        <v>Below 45 Days</v>
      </c>
    </row>
    <row r="1769" spans="1:29" ht="25.5" customHeight="1" x14ac:dyDescent="0.25">
      <c r="A1769" s="96">
        <v>1768</v>
      </c>
      <c r="B1769" s="123" t="s">
        <v>109</v>
      </c>
      <c r="C1769" s="9" t="s">
        <v>3051</v>
      </c>
      <c r="D1769" s="63" t="s">
        <v>227</v>
      </c>
      <c r="E1769" s="137">
        <v>46300</v>
      </c>
      <c r="F1769" s="63" t="str">
        <f t="shared" si="229"/>
        <v>Oct</v>
      </c>
      <c r="G1769" s="63">
        <f t="shared" si="235"/>
        <v>2026</v>
      </c>
      <c r="H1769" s="63" t="s">
        <v>59</v>
      </c>
      <c r="I1769" s="9" t="str">
        <f>_xlfn.XLOOKUP(H1769,[1]Heads!A:A,[1]Heads!B:B)</f>
        <v>Missing Cases</v>
      </c>
      <c r="J1769" s="9" t="str">
        <f>_xlfn.XLOOKUP(I1769,[1]Heads!B:B,[1]Heads!C:C)</f>
        <v>Missing</v>
      </c>
      <c r="K1769" s="75"/>
      <c r="L1769" s="9"/>
      <c r="M1769" s="75"/>
      <c r="N1769" s="96" t="s">
        <v>3196</v>
      </c>
      <c r="O1769" s="9"/>
      <c r="P1769" s="75"/>
      <c r="Q1769" s="9"/>
      <c r="R1769" s="75" t="s">
        <v>2553</v>
      </c>
      <c r="S1769" s="104" t="s">
        <v>112</v>
      </c>
      <c r="T1769" s="98"/>
      <c r="U1769" s="9" t="s">
        <v>7001</v>
      </c>
      <c r="V1769" s="9" t="s">
        <v>34</v>
      </c>
      <c r="W1769" s="9">
        <f t="shared" ca="1" si="230"/>
        <v>11</v>
      </c>
      <c r="X1769" s="9" t="str">
        <f t="shared" ca="1" si="231"/>
        <v>Below 45 Days</v>
      </c>
      <c r="Y1769" s="9" t="str">
        <f t="shared" ca="1" si="232"/>
        <v/>
      </c>
      <c r="Z1769" s="9" t="str">
        <f t="shared" ca="1" si="233"/>
        <v/>
      </c>
      <c r="AA1769" s="9"/>
      <c r="AB1769" s="123" t="str">
        <f t="shared" si="228"/>
        <v>Burja,'58/2026'</v>
      </c>
      <c r="AC1769" s="97" t="str">
        <f t="shared" ca="1" si="234"/>
        <v>Below 45 Days</v>
      </c>
    </row>
    <row r="1770" spans="1:29" ht="25.5" customHeight="1" x14ac:dyDescent="0.25">
      <c r="A1770" s="96">
        <v>1769</v>
      </c>
      <c r="B1770" s="123" t="s">
        <v>66</v>
      </c>
      <c r="C1770" s="9" t="s">
        <v>3226</v>
      </c>
      <c r="D1770" s="63" t="s">
        <v>2835</v>
      </c>
      <c r="E1770" s="137">
        <v>46300</v>
      </c>
      <c r="F1770" s="63" t="str">
        <f t="shared" si="229"/>
        <v>Oct</v>
      </c>
      <c r="G1770" s="63">
        <f t="shared" si="235"/>
        <v>2026</v>
      </c>
      <c r="H1770" s="63" t="s">
        <v>127</v>
      </c>
      <c r="I1770" s="9" t="str">
        <f>_xlfn.XLOOKUP(H1770,[1]Heads!A:A,[1]Heads!B:B)</f>
        <v>Enforcement</v>
      </c>
      <c r="J1770" s="9" t="str">
        <f>_xlfn.XLOOKUP(I1770,[1]Heads!B:B,[1]Heads!C:C)</f>
        <v>Enforcement</v>
      </c>
      <c r="K1770" s="75"/>
      <c r="L1770" s="9"/>
      <c r="M1770" s="75"/>
      <c r="N1770" s="96" t="s">
        <v>3196</v>
      </c>
      <c r="O1770" s="9"/>
      <c r="P1770" s="75"/>
      <c r="Q1770" s="9"/>
      <c r="R1770" s="75" t="s">
        <v>2553</v>
      </c>
      <c r="S1770" s="104" t="s">
        <v>141</v>
      </c>
      <c r="T1770" s="98"/>
      <c r="U1770" s="9" t="s">
        <v>7002</v>
      </c>
      <c r="V1770" s="9" t="s">
        <v>34</v>
      </c>
      <c r="W1770" s="9">
        <f t="shared" ca="1" si="230"/>
        <v>11</v>
      </c>
      <c r="X1770" s="9" t="str">
        <f t="shared" ca="1" si="231"/>
        <v>Below 45 Days</v>
      </c>
      <c r="Y1770" s="9" t="str">
        <f t="shared" ca="1" si="232"/>
        <v/>
      </c>
      <c r="Z1770" s="9" t="str">
        <f t="shared" ca="1" si="233"/>
        <v/>
      </c>
      <c r="AA1770" s="9"/>
      <c r="AB1770" s="123" t="str">
        <f t="shared" si="228"/>
        <v>Itchapuram Rural,'101/2026'</v>
      </c>
      <c r="AC1770" s="97" t="str">
        <f t="shared" ca="1" si="234"/>
        <v>Below 45 Days</v>
      </c>
    </row>
    <row r="1771" spans="1:29" ht="25.5" customHeight="1" x14ac:dyDescent="0.25">
      <c r="A1771" s="96">
        <v>1770</v>
      </c>
      <c r="B1771" s="123" t="s">
        <v>64</v>
      </c>
      <c r="C1771" s="9" t="s">
        <v>3597</v>
      </c>
      <c r="D1771" s="63" t="s">
        <v>1572</v>
      </c>
      <c r="E1771" s="137">
        <v>46300</v>
      </c>
      <c r="F1771" s="63" t="str">
        <f t="shared" si="229"/>
        <v>Oct</v>
      </c>
      <c r="G1771" s="63">
        <f t="shared" si="235"/>
        <v>2026</v>
      </c>
      <c r="H1771" s="63" t="s">
        <v>75</v>
      </c>
      <c r="I1771" s="9" t="str">
        <f>_xlfn.XLOOKUP(H1771,[1]Heads!A:A,[1]Heads!B:B)</f>
        <v>Bodily Offiences</v>
      </c>
      <c r="J1771" s="9" t="str">
        <f>_xlfn.XLOOKUP(I1771,[1]Heads!B:B,[1]Heads!C:C)</f>
        <v>IPC</v>
      </c>
      <c r="K1771" s="75"/>
      <c r="L1771" s="9"/>
      <c r="M1771" s="75"/>
      <c r="N1771" s="96" t="s">
        <v>3196</v>
      </c>
      <c r="O1771" s="9"/>
      <c r="P1771" s="75"/>
      <c r="Q1771" s="9"/>
      <c r="R1771" s="75" t="s">
        <v>2553</v>
      </c>
      <c r="S1771" s="104" t="s">
        <v>169</v>
      </c>
      <c r="T1771" s="98"/>
      <c r="U1771" s="9" t="s">
        <v>7003</v>
      </c>
      <c r="V1771" s="9" t="s">
        <v>34</v>
      </c>
      <c r="W1771" s="9">
        <f t="shared" ca="1" si="230"/>
        <v>11</v>
      </c>
      <c r="X1771" s="9" t="str">
        <f t="shared" ca="1" si="231"/>
        <v>Below 45 Days</v>
      </c>
      <c r="Y1771" s="9" t="str">
        <f t="shared" ca="1" si="232"/>
        <v/>
      </c>
      <c r="Z1771" s="9" t="str">
        <f t="shared" ca="1" si="233"/>
        <v/>
      </c>
      <c r="AA1771" s="9"/>
      <c r="AB1771" s="123" t="str">
        <f t="shared" si="228"/>
        <v>Ponduru,'136/2026'</v>
      </c>
      <c r="AC1771" s="97" t="str">
        <f t="shared" ca="1" si="234"/>
        <v>Below 45 Days</v>
      </c>
    </row>
    <row r="1772" spans="1:29" ht="25.5" customHeight="1" x14ac:dyDescent="0.25">
      <c r="A1772" s="96">
        <v>1771</v>
      </c>
      <c r="B1772" s="123" t="s">
        <v>38</v>
      </c>
      <c r="C1772" s="9" t="s">
        <v>7004</v>
      </c>
      <c r="D1772" s="63" t="s">
        <v>2818</v>
      </c>
      <c r="E1772" s="137">
        <v>46300</v>
      </c>
      <c r="F1772" s="63" t="str">
        <f t="shared" si="229"/>
        <v>Oct</v>
      </c>
      <c r="G1772" s="63">
        <f t="shared" si="235"/>
        <v>2026</v>
      </c>
      <c r="H1772" s="63" t="s">
        <v>127</v>
      </c>
      <c r="I1772" s="9" t="str">
        <f>_xlfn.XLOOKUP(H1772,[1]Heads!A:A,[1]Heads!B:B)</f>
        <v>Enforcement</v>
      </c>
      <c r="J1772" s="9" t="str">
        <f>_xlfn.XLOOKUP(I1772,[1]Heads!B:B,[1]Heads!C:C)</f>
        <v>Enforcement</v>
      </c>
      <c r="K1772" s="75"/>
      <c r="L1772" s="9"/>
      <c r="M1772" s="75"/>
      <c r="N1772" s="96" t="s">
        <v>3196</v>
      </c>
      <c r="O1772" s="9"/>
      <c r="P1772" s="75"/>
      <c r="Q1772" s="9"/>
      <c r="R1772" s="75" t="s">
        <v>2553</v>
      </c>
      <c r="S1772" s="104" t="s">
        <v>141</v>
      </c>
      <c r="T1772" s="98"/>
      <c r="U1772" s="9" t="s">
        <v>7005</v>
      </c>
      <c r="V1772" s="9" t="s">
        <v>34</v>
      </c>
      <c r="W1772" s="9">
        <f t="shared" ca="1" si="230"/>
        <v>11</v>
      </c>
      <c r="X1772" s="9" t="str">
        <f t="shared" ca="1" si="231"/>
        <v>Below 45 Days</v>
      </c>
      <c r="Y1772" s="9" t="str">
        <f t="shared" ca="1" si="232"/>
        <v/>
      </c>
      <c r="Z1772" s="9" t="str">
        <f t="shared" ca="1" si="233"/>
        <v/>
      </c>
      <c r="AA1772" s="9"/>
      <c r="AB1772" s="123" t="str">
        <f t="shared" si="228"/>
        <v>Etcherla,'206/2026'</v>
      </c>
      <c r="AC1772" s="97" t="str">
        <f t="shared" ca="1" si="234"/>
        <v>Below 45 Days</v>
      </c>
    </row>
    <row r="1773" spans="1:29" ht="25.5" customHeight="1" x14ac:dyDescent="0.25">
      <c r="A1773" s="96">
        <v>1772</v>
      </c>
      <c r="B1773" s="123" t="s">
        <v>28</v>
      </c>
      <c r="C1773" s="9" t="s">
        <v>3784</v>
      </c>
      <c r="D1773" s="63" t="s">
        <v>264</v>
      </c>
      <c r="E1773" s="137">
        <v>46300</v>
      </c>
      <c r="F1773" s="63" t="str">
        <f t="shared" si="229"/>
        <v>Oct</v>
      </c>
      <c r="G1773" s="63">
        <f t="shared" si="235"/>
        <v>2026</v>
      </c>
      <c r="H1773" s="63" t="s">
        <v>59</v>
      </c>
      <c r="I1773" s="9" t="str">
        <f>_xlfn.XLOOKUP(H1773,[1]Heads!A:A,[1]Heads!B:B)</f>
        <v>Missing Cases</v>
      </c>
      <c r="J1773" s="9" t="str">
        <f>_xlfn.XLOOKUP(I1773,[1]Heads!B:B,[1]Heads!C:C)</f>
        <v>Missing</v>
      </c>
      <c r="K1773" s="75"/>
      <c r="L1773" s="9"/>
      <c r="M1773" s="75"/>
      <c r="N1773" s="96" t="s">
        <v>3196</v>
      </c>
      <c r="O1773" s="9"/>
      <c r="P1773" s="75"/>
      <c r="Q1773" s="9"/>
      <c r="R1773" s="75" t="s">
        <v>2553</v>
      </c>
      <c r="S1773" s="104" t="s">
        <v>112</v>
      </c>
      <c r="T1773" s="98"/>
      <c r="U1773" s="9" t="s">
        <v>7006</v>
      </c>
      <c r="V1773" s="9" t="s">
        <v>34</v>
      </c>
      <c r="W1773" s="9">
        <f t="shared" ca="1" si="230"/>
        <v>11</v>
      </c>
      <c r="X1773" s="9" t="str">
        <f t="shared" ca="1" si="231"/>
        <v>Below 45 Days</v>
      </c>
      <c r="Y1773" s="9" t="str">
        <f t="shared" ca="1" si="232"/>
        <v/>
      </c>
      <c r="Z1773" s="9" t="str">
        <f t="shared" ca="1" si="233"/>
        <v/>
      </c>
      <c r="AA1773" s="9"/>
      <c r="AB1773" s="123" t="str">
        <f t="shared" si="228"/>
        <v>Srikakulam II Town,'150/2026'</v>
      </c>
      <c r="AC1773" s="97" t="str">
        <f t="shared" ca="1" si="234"/>
        <v>Below 45 Days</v>
      </c>
    </row>
    <row r="1774" spans="1:29" ht="25.5" customHeight="1" x14ac:dyDescent="0.25">
      <c r="A1774" s="96">
        <v>1773</v>
      </c>
      <c r="B1774" s="123" t="s">
        <v>28</v>
      </c>
      <c r="C1774" s="9" t="s">
        <v>3785</v>
      </c>
      <c r="D1774" s="63" t="s">
        <v>7007</v>
      </c>
      <c r="E1774" s="137">
        <v>46300</v>
      </c>
      <c r="F1774" s="63" t="str">
        <f t="shared" si="229"/>
        <v>Oct</v>
      </c>
      <c r="G1774" s="63">
        <f t="shared" si="235"/>
        <v>2026</v>
      </c>
      <c r="H1774" s="63" t="s">
        <v>75</v>
      </c>
      <c r="I1774" s="9" t="str">
        <f>_xlfn.XLOOKUP(H1774,[1]Heads!A:A,[1]Heads!B:B)</f>
        <v>Bodily Offiences</v>
      </c>
      <c r="J1774" s="9" t="str">
        <f>_xlfn.XLOOKUP(I1774,[1]Heads!B:B,[1]Heads!C:C)</f>
        <v>IPC</v>
      </c>
      <c r="K1774" s="75"/>
      <c r="L1774" s="9"/>
      <c r="M1774" s="75"/>
      <c r="N1774" s="96" t="s">
        <v>3196</v>
      </c>
      <c r="O1774" s="9"/>
      <c r="P1774" s="75"/>
      <c r="Q1774" s="9"/>
      <c r="R1774" s="75" t="s">
        <v>2553</v>
      </c>
      <c r="S1774" s="104" t="s">
        <v>50</v>
      </c>
      <c r="T1774" s="98"/>
      <c r="U1774" s="9" t="s">
        <v>7008</v>
      </c>
      <c r="V1774" s="9" t="s">
        <v>34</v>
      </c>
      <c r="W1774" s="9">
        <f t="shared" ca="1" si="230"/>
        <v>11</v>
      </c>
      <c r="X1774" s="9" t="str">
        <f t="shared" ca="1" si="231"/>
        <v>Below 45 Days</v>
      </c>
      <c r="Y1774" s="9" t="str">
        <f t="shared" ca="1" si="232"/>
        <v/>
      </c>
      <c r="Z1774" s="9" t="str">
        <f t="shared" ca="1" si="233"/>
        <v/>
      </c>
      <c r="AA1774" s="9"/>
      <c r="AB1774" s="123" t="str">
        <f t="shared" si="228"/>
        <v>Srikakulam II Town,'151/2026'</v>
      </c>
      <c r="AC1774" s="97" t="str">
        <f t="shared" ca="1" si="234"/>
        <v>Below 45 Days</v>
      </c>
    </row>
    <row r="1775" spans="1:29" ht="25.5" customHeight="1" x14ac:dyDescent="0.25">
      <c r="A1775" s="96">
        <v>1774</v>
      </c>
      <c r="B1775" s="123" t="s">
        <v>65</v>
      </c>
      <c r="C1775" s="9" t="s">
        <v>3560</v>
      </c>
      <c r="D1775" s="63" t="s">
        <v>845</v>
      </c>
      <c r="E1775" s="137">
        <v>46300</v>
      </c>
      <c r="F1775" s="63" t="str">
        <f t="shared" si="229"/>
        <v>Oct</v>
      </c>
      <c r="G1775" s="63">
        <f t="shared" si="235"/>
        <v>2026</v>
      </c>
      <c r="H1775" s="63" t="s">
        <v>116</v>
      </c>
      <c r="I1775" s="9" t="str">
        <f>_xlfn.XLOOKUP(H1775,[1]Heads!A:A,[1]Heads!B:B)</f>
        <v>NDPS</v>
      </c>
      <c r="J1775" s="9" t="str">
        <f>_xlfn.XLOOKUP(I1775,[1]Heads!B:B,[1]Heads!C:C)</f>
        <v>NDPS</v>
      </c>
      <c r="K1775" s="75"/>
      <c r="L1775" s="9"/>
      <c r="M1775" s="75"/>
      <c r="N1775" s="96" t="s">
        <v>3196</v>
      </c>
      <c r="O1775" s="9"/>
      <c r="P1775" s="75"/>
      <c r="Q1775" s="9"/>
      <c r="R1775" s="75" t="s">
        <v>2553</v>
      </c>
      <c r="S1775" s="104" t="s">
        <v>50</v>
      </c>
      <c r="T1775" s="98"/>
      <c r="U1775" s="9" t="s">
        <v>7009</v>
      </c>
      <c r="V1775" s="9" t="s">
        <v>34</v>
      </c>
      <c r="W1775" s="9">
        <f t="shared" ca="1" si="230"/>
        <v>11</v>
      </c>
      <c r="X1775" s="9" t="str">
        <f t="shared" ca="1" si="231"/>
        <v>Below 45 Days</v>
      </c>
      <c r="Y1775" s="9" t="str">
        <f t="shared" ca="1" si="232"/>
        <v/>
      </c>
      <c r="Z1775" s="9" t="str">
        <f t="shared" ca="1" si="233"/>
        <v/>
      </c>
      <c r="AA1775" s="9"/>
      <c r="AB1775" s="123" t="str">
        <f t="shared" si="228"/>
        <v>Itchapuram Town,'130/2026'</v>
      </c>
      <c r="AC1775" s="97" t="str">
        <f t="shared" ca="1" si="234"/>
        <v>Below 45 Days</v>
      </c>
    </row>
    <row r="1776" spans="1:29" ht="25.5" customHeight="1" x14ac:dyDescent="0.25">
      <c r="A1776" s="96">
        <v>1775</v>
      </c>
      <c r="B1776" s="123" t="s">
        <v>51</v>
      </c>
      <c r="C1776" s="9" t="s">
        <v>5504</v>
      </c>
      <c r="D1776" s="63" t="s">
        <v>7010</v>
      </c>
      <c r="E1776" s="137">
        <v>46300</v>
      </c>
      <c r="F1776" s="63" t="str">
        <f t="shared" si="229"/>
        <v>Oct</v>
      </c>
      <c r="G1776" s="63">
        <f t="shared" si="235"/>
        <v>2026</v>
      </c>
      <c r="H1776" s="63" t="s">
        <v>111</v>
      </c>
      <c r="I1776" s="9" t="str">
        <f>_xlfn.XLOOKUP(H1776,[1]Heads!A:A,[1]Heads!B:B)</f>
        <v>SC-ST Cases</v>
      </c>
      <c r="J1776" s="9" t="str">
        <f>_xlfn.XLOOKUP(I1776,[1]Heads!B:B,[1]Heads!C:C)</f>
        <v>IPC</v>
      </c>
      <c r="K1776" s="75"/>
      <c r="L1776" s="9"/>
      <c r="M1776" s="75"/>
      <c r="N1776" s="96" t="s">
        <v>3196</v>
      </c>
      <c r="O1776" s="9"/>
      <c r="P1776" s="75"/>
      <c r="Q1776" s="9"/>
      <c r="R1776" s="75" t="s">
        <v>2553</v>
      </c>
      <c r="S1776" s="104" t="s">
        <v>177</v>
      </c>
      <c r="T1776" s="98">
        <v>46302</v>
      </c>
      <c r="U1776" s="9" t="s">
        <v>7011</v>
      </c>
      <c r="V1776" s="9" t="s">
        <v>34</v>
      </c>
      <c r="W1776" s="9">
        <f t="shared" ca="1" si="230"/>
        <v>11</v>
      </c>
      <c r="X1776" s="9" t="str">
        <f t="shared" ca="1" si="231"/>
        <v>Below 45 Days</v>
      </c>
      <c r="Y1776" s="9">
        <f t="shared" ca="1" si="232"/>
        <v>9</v>
      </c>
      <c r="Z1776" s="9" t="str">
        <f t="shared" ca="1" si="233"/>
        <v>Below 45 Days</v>
      </c>
      <c r="AA1776" s="9"/>
      <c r="AB1776" s="123" t="str">
        <f t="shared" si="228"/>
        <v>Tekkali PS,'178/2026'</v>
      </c>
      <c r="AC1776" s="97" t="str">
        <f t="shared" ca="1" si="234"/>
        <v>Below 45 Days</v>
      </c>
    </row>
    <row r="1777" spans="1:29" ht="25.5" customHeight="1" x14ac:dyDescent="0.25">
      <c r="A1777" s="96">
        <v>1776</v>
      </c>
      <c r="B1777" s="123" t="s">
        <v>76</v>
      </c>
      <c r="C1777" s="9" t="s">
        <v>3049</v>
      </c>
      <c r="D1777" s="63" t="s">
        <v>1332</v>
      </c>
      <c r="E1777" s="137">
        <v>46300</v>
      </c>
      <c r="F1777" s="63" t="str">
        <f t="shared" si="229"/>
        <v>Oct</v>
      </c>
      <c r="G1777" s="63">
        <f t="shared" si="235"/>
        <v>2026</v>
      </c>
      <c r="H1777" s="63" t="s">
        <v>71</v>
      </c>
      <c r="I1777" s="9" t="str">
        <f>_xlfn.XLOOKUP(H1777,[1]Heads!A:A,[1]Heads!B:B)</f>
        <v>Road Accidents</v>
      </c>
      <c r="J1777" s="9" t="str">
        <f>_xlfn.XLOOKUP(I1777,[1]Heads!B:B,[1]Heads!C:C)</f>
        <v>IPC</v>
      </c>
      <c r="K1777" s="75"/>
      <c r="L1777" s="9"/>
      <c r="M1777" s="75"/>
      <c r="N1777" s="96" t="s">
        <v>3196</v>
      </c>
      <c r="O1777" s="9"/>
      <c r="P1777" s="75"/>
      <c r="Q1777" s="9"/>
      <c r="R1777" s="75" t="s">
        <v>2553</v>
      </c>
      <c r="S1777" s="104" t="s">
        <v>169</v>
      </c>
      <c r="T1777" s="98"/>
      <c r="U1777" s="9" t="s">
        <v>7012</v>
      </c>
      <c r="V1777" s="9" t="s">
        <v>34</v>
      </c>
      <c r="W1777" s="9">
        <f t="shared" ca="1" si="230"/>
        <v>11</v>
      </c>
      <c r="X1777" s="9" t="str">
        <f t="shared" ca="1" si="231"/>
        <v>Below 45 Days</v>
      </c>
      <c r="Y1777" s="9" t="str">
        <f t="shared" ca="1" si="232"/>
        <v/>
      </c>
      <c r="Z1777" s="9" t="str">
        <f t="shared" ca="1" si="233"/>
        <v/>
      </c>
      <c r="AA1777" s="9"/>
      <c r="AB1777" s="123" t="str">
        <f t="shared" si="228"/>
        <v>Srikakulam Traffic,'51/2026'</v>
      </c>
      <c r="AC1777" s="97" t="str">
        <f t="shared" ca="1" si="234"/>
        <v>Below 45 Days</v>
      </c>
    </row>
    <row r="1778" spans="1:29" ht="25.5" customHeight="1" x14ac:dyDescent="0.25">
      <c r="A1778" s="96">
        <v>1777</v>
      </c>
      <c r="B1778" s="123" t="s">
        <v>74</v>
      </c>
      <c r="C1778" s="9" t="s">
        <v>6739</v>
      </c>
      <c r="D1778" s="63" t="s">
        <v>704</v>
      </c>
      <c r="E1778" s="137">
        <v>46301</v>
      </c>
      <c r="F1778" s="63" t="str">
        <f t="shared" si="229"/>
        <v>Oct</v>
      </c>
      <c r="G1778" s="63">
        <f t="shared" si="235"/>
        <v>2026</v>
      </c>
      <c r="H1778" s="63" t="s">
        <v>108</v>
      </c>
      <c r="I1778" s="9" t="str">
        <f>_xlfn.XLOOKUP(H1778,[1]Heads!A:A,[1]Heads!B:B)</f>
        <v>Bodily Offiences</v>
      </c>
      <c r="J1778" s="9" t="str">
        <f>_xlfn.XLOOKUP(I1778,[1]Heads!B:B,[1]Heads!C:C)</f>
        <v>IPC</v>
      </c>
      <c r="K1778" s="75"/>
      <c r="L1778" s="9"/>
      <c r="M1778" s="75"/>
      <c r="N1778" s="96" t="s">
        <v>3196</v>
      </c>
      <c r="O1778" s="9"/>
      <c r="P1778" s="75"/>
      <c r="Q1778" s="9"/>
      <c r="R1778" s="75" t="s">
        <v>2553</v>
      </c>
      <c r="S1778" s="104" t="s">
        <v>168</v>
      </c>
      <c r="T1778" s="98"/>
      <c r="U1778" s="9" t="s">
        <v>7013</v>
      </c>
      <c r="V1778" s="9" t="s">
        <v>34</v>
      </c>
      <c r="W1778" s="9">
        <f t="shared" ca="1" si="230"/>
        <v>10</v>
      </c>
      <c r="X1778" s="9" t="str">
        <f t="shared" ca="1" si="231"/>
        <v>Below 45 Days</v>
      </c>
      <c r="Y1778" s="9" t="str">
        <f t="shared" ca="1" si="232"/>
        <v/>
      </c>
      <c r="Z1778" s="9" t="str">
        <f t="shared" ca="1" si="233"/>
        <v/>
      </c>
      <c r="AA1778" s="9"/>
      <c r="AB1778" s="123" t="str">
        <f t="shared" si="228"/>
        <v>Srikakulam Rural,'201/2026'</v>
      </c>
      <c r="AC1778" s="97" t="str">
        <f t="shared" ca="1" si="234"/>
        <v>Below 45 Days</v>
      </c>
    </row>
    <row r="1779" spans="1:29" ht="25.5" customHeight="1" x14ac:dyDescent="0.25">
      <c r="A1779" s="96">
        <v>1778</v>
      </c>
      <c r="B1779" s="123" t="s">
        <v>38</v>
      </c>
      <c r="C1779" s="9" t="s">
        <v>7014</v>
      </c>
      <c r="D1779" s="63" t="s">
        <v>1411</v>
      </c>
      <c r="E1779" s="137">
        <v>46301</v>
      </c>
      <c r="F1779" s="63" t="str">
        <f t="shared" si="229"/>
        <v>Oct</v>
      </c>
      <c r="G1779" s="63">
        <f t="shared" si="235"/>
        <v>2026</v>
      </c>
      <c r="H1779" s="63" t="s">
        <v>75</v>
      </c>
      <c r="I1779" s="9" t="str">
        <f>_xlfn.XLOOKUP(H1779,[1]Heads!A:A,[1]Heads!B:B)</f>
        <v>Bodily Offiences</v>
      </c>
      <c r="J1779" s="9" t="str">
        <f>_xlfn.XLOOKUP(I1779,[1]Heads!B:B,[1]Heads!C:C)</f>
        <v>IPC</v>
      </c>
      <c r="K1779" s="75"/>
      <c r="L1779" s="9"/>
      <c r="M1779" s="75"/>
      <c r="N1779" s="96" t="s">
        <v>3196</v>
      </c>
      <c r="O1779" s="9"/>
      <c r="P1779" s="75"/>
      <c r="Q1779" s="9"/>
      <c r="R1779" s="75" t="s">
        <v>2553</v>
      </c>
      <c r="S1779" s="104" t="s">
        <v>169</v>
      </c>
      <c r="T1779" s="98"/>
      <c r="U1779" s="9" t="s">
        <v>7015</v>
      </c>
      <c r="V1779" s="9" t="s">
        <v>34</v>
      </c>
      <c r="W1779" s="9">
        <f t="shared" ca="1" si="230"/>
        <v>10</v>
      </c>
      <c r="X1779" s="9" t="str">
        <f t="shared" ca="1" si="231"/>
        <v>Below 45 Days</v>
      </c>
      <c r="Y1779" s="9" t="str">
        <f t="shared" ca="1" si="232"/>
        <v/>
      </c>
      <c r="Z1779" s="9" t="str">
        <f t="shared" ca="1" si="233"/>
        <v/>
      </c>
      <c r="AA1779" s="9"/>
      <c r="AB1779" s="123" t="str">
        <f t="shared" si="228"/>
        <v>Etcherla,'208/2026'</v>
      </c>
      <c r="AC1779" s="97" t="str">
        <f t="shared" ca="1" si="234"/>
        <v>Below 45 Days</v>
      </c>
    </row>
    <row r="1780" spans="1:29" ht="25.5" customHeight="1" x14ac:dyDescent="0.25">
      <c r="A1780" s="96">
        <v>1779</v>
      </c>
      <c r="B1780" s="123" t="s">
        <v>79</v>
      </c>
      <c r="C1780" s="9" t="s">
        <v>3593</v>
      </c>
      <c r="D1780" s="63" t="s">
        <v>707</v>
      </c>
      <c r="E1780" s="137">
        <v>46301</v>
      </c>
      <c r="F1780" s="63" t="str">
        <f t="shared" si="229"/>
        <v>Oct</v>
      </c>
      <c r="G1780" s="63">
        <f t="shared" si="235"/>
        <v>2026</v>
      </c>
      <c r="H1780" s="63" t="s">
        <v>71</v>
      </c>
      <c r="I1780" s="9" t="str">
        <f>_xlfn.XLOOKUP(H1780,[1]Heads!A:A,[1]Heads!B:B)</f>
        <v>Road Accidents</v>
      </c>
      <c r="J1780" s="9" t="str">
        <f>_xlfn.XLOOKUP(I1780,[1]Heads!B:B,[1]Heads!C:C)</f>
        <v>IPC</v>
      </c>
      <c r="K1780" s="75"/>
      <c r="L1780" s="9"/>
      <c r="M1780" s="75"/>
      <c r="N1780" s="96" t="s">
        <v>3196</v>
      </c>
      <c r="O1780" s="9"/>
      <c r="P1780" s="75"/>
      <c r="Q1780" s="9"/>
      <c r="R1780" s="75" t="s">
        <v>2553</v>
      </c>
      <c r="S1780" s="104" t="s">
        <v>169</v>
      </c>
      <c r="T1780" s="98"/>
      <c r="U1780" s="9" t="s">
        <v>7016</v>
      </c>
      <c r="V1780" s="9" t="s">
        <v>34</v>
      </c>
      <c r="W1780" s="9">
        <f t="shared" ca="1" si="230"/>
        <v>10</v>
      </c>
      <c r="X1780" s="9" t="str">
        <f t="shared" ca="1" si="231"/>
        <v>Below 45 Days</v>
      </c>
      <c r="Y1780" s="9" t="str">
        <f t="shared" ca="1" si="232"/>
        <v/>
      </c>
      <c r="Z1780" s="9" t="str">
        <f t="shared" ca="1" si="233"/>
        <v/>
      </c>
      <c r="AA1780" s="9"/>
      <c r="AB1780" s="123" t="str">
        <f t="shared" si="228"/>
        <v>Polaki,'135/2026'</v>
      </c>
      <c r="AC1780" s="97" t="str">
        <f t="shared" ca="1" si="234"/>
        <v>Below 45 Days</v>
      </c>
    </row>
    <row r="1781" spans="1:29" ht="25.5" customHeight="1" x14ac:dyDescent="0.25">
      <c r="A1781" s="96">
        <v>1780</v>
      </c>
      <c r="B1781" s="123" t="s">
        <v>47</v>
      </c>
      <c r="C1781" s="9" t="s">
        <v>3783</v>
      </c>
      <c r="D1781" s="63" t="s">
        <v>227</v>
      </c>
      <c r="E1781" s="137">
        <v>46301</v>
      </c>
      <c r="F1781" s="63" t="str">
        <f t="shared" si="229"/>
        <v>Oct</v>
      </c>
      <c r="G1781" s="63">
        <f t="shared" si="235"/>
        <v>2026</v>
      </c>
      <c r="H1781" s="63" t="s">
        <v>59</v>
      </c>
      <c r="I1781" s="9" t="str">
        <f>_xlfn.XLOOKUP(H1781,[1]Heads!A:A,[1]Heads!B:B)</f>
        <v>Missing Cases</v>
      </c>
      <c r="J1781" s="9" t="str">
        <f>_xlfn.XLOOKUP(I1781,[1]Heads!B:B,[1]Heads!C:C)</f>
        <v>Missing</v>
      </c>
      <c r="K1781" s="75"/>
      <c r="L1781" s="9"/>
      <c r="M1781" s="75"/>
      <c r="N1781" s="96" t="s">
        <v>3196</v>
      </c>
      <c r="O1781" s="9"/>
      <c r="P1781" s="75"/>
      <c r="Q1781" s="9"/>
      <c r="R1781" s="75" t="s">
        <v>2553</v>
      </c>
      <c r="S1781" s="104" t="s">
        <v>112</v>
      </c>
      <c r="T1781" s="98"/>
      <c r="U1781" s="9" t="s">
        <v>7017</v>
      </c>
      <c r="V1781" s="9" t="s">
        <v>34</v>
      </c>
      <c r="W1781" s="9">
        <f t="shared" ca="1" si="230"/>
        <v>10</v>
      </c>
      <c r="X1781" s="9" t="str">
        <f t="shared" ca="1" si="231"/>
        <v>Below 45 Days</v>
      </c>
      <c r="Y1781" s="9" t="str">
        <f t="shared" ca="1" si="232"/>
        <v/>
      </c>
      <c r="Z1781" s="9" t="str">
        <f t="shared" ca="1" si="233"/>
        <v/>
      </c>
      <c r="AA1781" s="9"/>
      <c r="AB1781" s="123" t="str">
        <f t="shared" si="228"/>
        <v>Amadalavalasa,'149/2026'</v>
      </c>
      <c r="AC1781" s="97" t="str">
        <f t="shared" ca="1" si="234"/>
        <v>Below 45 Days</v>
      </c>
    </row>
    <row r="1782" spans="1:29" ht="25.5" customHeight="1" x14ac:dyDescent="0.25">
      <c r="A1782" s="96">
        <v>1781</v>
      </c>
      <c r="B1782" s="123" t="s">
        <v>38</v>
      </c>
      <c r="C1782" s="9" t="s">
        <v>5654</v>
      </c>
      <c r="D1782" s="63" t="s">
        <v>1315</v>
      </c>
      <c r="E1782" s="137">
        <v>46301</v>
      </c>
      <c r="F1782" s="63" t="str">
        <f t="shared" si="229"/>
        <v>Oct</v>
      </c>
      <c r="G1782" s="63">
        <f t="shared" si="235"/>
        <v>2026</v>
      </c>
      <c r="H1782" s="63" t="s">
        <v>70</v>
      </c>
      <c r="I1782" s="9" t="str">
        <f>_xlfn.XLOOKUP(H1782,[1]Heads!A:A,[1]Heads!B:B)</f>
        <v>174 CrPC</v>
      </c>
      <c r="J1782" s="9" t="str">
        <f>_xlfn.XLOOKUP(I1782,[1]Heads!B:B,[1]Heads!C:C)</f>
        <v>174 CrPC</v>
      </c>
      <c r="K1782" s="75"/>
      <c r="L1782" s="9"/>
      <c r="M1782" s="75"/>
      <c r="N1782" s="96" t="s">
        <v>3196</v>
      </c>
      <c r="O1782" s="9"/>
      <c r="P1782" s="75"/>
      <c r="Q1782" s="9"/>
      <c r="R1782" s="75" t="s">
        <v>2553</v>
      </c>
      <c r="S1782" s="104" t="s">
        <v>168</v>
      </c>
      <c r="T1782" s="98"/>
      <c r="U1782" s="9" t="s">
        <v>7018</v>
      </c>
      <c r="V1782" s="9" t="s">
        <v>34</v>
      </c>
      <c r="W1782" s="9">
        <f t="shared" ca="1" si="230"/>
        <v>10</v>
      </c>
      <c r="X1782" s="9" t="str">
        <f t="shared" ca="1" si="231"/>
        <v>Below 45 Days</v>
      </c>
      <c r="Y1782" s="9" t="str">
        <f t="shared" ca="1" si="232"/>
        <v/>
      </c>
      <c r="Z1782" s="9" t="str">
        <f t="shared" ca="1" si="233"/>
        <v/>
      </c>
      <c r="AA1782" s="9"/>
      <c r="AB1782" s="123" t="str">
        <f t="shared" si="228"/>
        <v>Etcherla,'207/2026'</v>
      </c>
      <c r="AC1782" s="97" t="str">
        <f t="shared" ca="1" si="234"/>
        <v>Below 45 Days</v>
      </c>
    </row>
    <row r="1783" spans="1:29" ht="25.5" customHeight="1" x14ac:dyDescent="0.25">
      <c r="A1783" s="96">
        <v>1782</v>
      </c>
      <c r="B1783" s="123" t="s">
        <v>51</v>
      </c>
      <c r="C1783" s="9" t="s">
        <v>5520</v>
      </c>
      <c r="D1783" s="63" t="s">
        <v>7019</v>
      </c>
      <c r="E1783" s="137">
        <v>46301</v>
      </c>
      <c r="F1783" s="63" t="str">
        <f t="shared" si="229"/>
        <v>Oct</v>
      </c>
      <c r="G1783" s="63">
        <f t="shared" si="235"/>
        <v>2026</v>
      </c>
      <c r="H1783" s="63" t="s">
        <v>29</v>
      </c>
      <c r="I1783" s="9" t="str">
        <f>_xlfn.XLOOKUP(H1783,[1]Heads!A:A,[1]Heads!B:B)</f>
        <v>White Collar Offences</v>
      </c>
      <c r="J1783" s="9" t="str">
        <f>_xlfn.XLOOKUP(I1783,[1]Heads!B:B,[1]Heads!C:C)</f>
        <v>IPC</v>
      </c>
      <c r="K1783" s="75"/>
      <c r="L1783" s="9"/>
      <c r="M1783" s="75"/>
      <c r="N1783" s="96" t="s">
        <v>3196</v>
      </c>
      <c r="O1783" s="9"/>
      <c r="P1783" s="75"/>
      <c r="Q1783" s="9"/>
      <c r="R1783" s="75" t="s">
        <v>2553</v>
      </c>
      <c r="S1783" s="104" t="s">
        <v>50</v>
      </c>
      <c r="T1783" s="98"/>
      <c r="U1783" s="9" t="s">
        <v>7020</v>
      </c>
      <c r="V1783" s="9" t="s">
        <v>34</v>
      </c>
      <c r="W1783" s="9">
        <f t="shared" ca="1" si="230"/>
        <v>10</v>
      </c>
      <c r="X1783" s="9" t="str">
        <f t="shared" ca="1" si="231"/>
        <v>Below 45 Days</v>
      </c>
      <c r="Y1783" s="9" t="str">
        <f t="shared" ca="1" si="232"/>
        <v/>
      </c>
      <c r="Z1783" s="9" t="str">
        <f t="shared" ca="1" si="233"/>
        <v/>
      </c>
      <c r="AA1783" s="9"/>
      <c r="AB1783" s="123" t="str">
        <f t="shared" ref="AB1783:AB1846" si="236">B1783&amp;","&amp;C1783</f>
        <v>Tekkali PS,'179/2026'</v>
      </c>
      <c r="AC1783" s="97" t="str">
        <f t="shared" ca="1" si="234"/>
        <v>Below 45 Days</v>
      </c>
    </row>
    <row r="1784" spans="1:29" ht="25.5" customHeight="1" x14ac:dyDescent="0.25">
      <c r="A1784" s="96">
        <v>1783</v>
      </c>
      <c r="B1784" s="123" t="s">
        <v>89</v>
      </c>
      <c r="C1784" s="9" t="s">
        <v>5557</v>
      </c>
      <c r="D1784" s="63" t="s">
        <v>1315</v>
      </c>
      <c r="E1784" s="137">
        <v>46301</v>
      </c>
      <c r="F1784" s="63" t="str">
        <f t="shared" si="229"/>
        <v>Oct</v>
      </c>
      <c r="G1784" s="63">
        <f t="shared" si="235"/>
        <v>2026</v>
      </c>
      <c r="H1784" s="63" t="s">
        <v>70</v>
      </c>
      <c r="I1784" s="9" t="str">
        <f>_xlfn.XLOOKUP(H1784,[1]Heads!A:A,[1]Heads!B:B)</f>
        <v>174 CrPC</v>
      </c>
      <c r="J1784" s="9" t="str">
        <f>_xlfn.XLOOKUP(I1784,[1]Heads!B:B,[1]Heads!C:C)</f>
        <v>174 CrPC</v>
      </c>
      <c r="K1784" s="75"/>
      <c r="L1784" s="9"/>
      <c r="M1784" s="75"/>
      <c r="N1784" s="96" t="s">
        <v>3196</v>
      </c>
      <c r="O1784" s="9"/>
      <c r="P1784" s="75"/>
      <c r="Q1784" s="9"/>
      <c r="R1784" s="75" t="s">
        <v>2553</v>
      </c>
      <c r="S1784" s="104" t="s">
        <v>168</v>
      </c>
      <c r="T1784" s="98"/>
      <c r="U1784" s="9" t="s">
        <v>7021</v>
      </c>
      <c r="V1784" s="9" t="s">
        <v>34</v>
      </c>
      <c r="W1784" s="9">
        <f t="shared" ca="1" si="230"/>
        <v>10</v>
      </c>
      <c r="X1784" s="9" t="str">
        <f t="shared" ca="1" si="231"/>
        <v>Below 45 Days</v>
      </c>
      <c r="Y1784" s="9" t="str">
        <f t="shared" ca="1" si="232"/>
        <v/>
      </c>
      <c r="Z1784" s="9" t="str">
        <f t="shared" ca="1" si="233"/>
        <v/>
      </c>
      <c r="AA1784" s="9"/>
      <c r="AB1784" s="123" t="str">
        <f t="shared" si="236"/>
        <v>Kotabommali,'183/2026'</v>
      </c>
      <c r="AC1784" s="97" t="str">
        <f t="shared" ca="1" si="234"/>
        <v>Below 45 Days</v>
      </c>
    </row>
    <row r="1785" spans="1:29" ht="25.5" customHeight="1" x14ac:dyDescent="0.25">
      <c r="A1785" s="96">
        <v>1784</v>
      </c>
      <c r="B1785" s="123" t="s">
        <v>118</v>
      </c>
      <c r="C1785" s="9" t="s">
        <v>3118</v>
      </c>
      <c r="D1785" s="63" t="s">
        <v>1315</v>
      </c>
      <c r="E1785" s="137">
        <v>46301</v>
      </c>
      <c r="F1785" s="63" t="str">
        <f t="shared" ref="F1785:F1841" si="237">TEXT(E1785,"mmm")</f>
        <v>Oct</v>
      </c>
      <c r="G1785" s="63">
        <f t="shared" si="235"/>
        <v>2026</v>
      </c>
      <c r="H1785" s="63" t="s">
        <v>70</v>
      </c>
      <c r="I1785" s="9" t="str">
        <f>_xlfn.XLOOKUP(H1785,[1]Heads!A:A,[1]Heads!B:B)</f>
        <v>174 CrPC</v>
      </c>
      <c r="J1785" s="9" t="str">
        <f>_xlfn.XLOOKUP(I1785,[1]Heads!B:B,[1]Heads!C:C)</f>
        <v>174 CrPC</v>
      </c>
      <c r="K1785" s="75"/>
      <c r="L1785" s="9"/>
      <c r="M1785" s="75"/>
      <c r="N1785" s="96" t="s">
        <v>3196</v>
      </c>
      <c r="O1785" s="9"/>
      <c r="P1785" s="75"/>
      <c r="Q1785" s="9"/>
      <c r="R1785" s="75" t="s">
        <v>2553</v>
      </c>
      <c r="S1785" s="104" t="s">
        <v>173</v>
      </c>
      <c r="T1785" s="98">
        <v>46307</v>
      </c>
      <c r="U1785" s="9" t="s">
        <v>7022</v>
      </c>
      <c r="V1785" s="9" t="s">
        <v>34</v>
      </c>
      <c r="W1785" s="9">
        <f t="shared" ca="1" si="230"/>
        <v>10</v>
      </c>
      <c r="X1785" s="9" t="str">
        <f t="shared" ca="1" si="231"/>
        <v>Below 45 Days</v>
      </c>
      <c r="Y1785" s="9">
        <f t="shared" ca="1" si="232"/>
        <v>4</v>
      </c>
      <c r="Z1785" s="9" t="str">
        <f t="shared" ca="1" si="233"/>
        <v>Below 45 Days</v>
      </c>
      <c r="AA1785" s="9"/>
      <c r="AB1785" s="123" t="str">
        <f t="shared" si="236"/>
        <v>Kanchili,'86/2026'</v>
      </c>
      <c r="AC1785" s="97" t="str">
        <f t="shared" ca="1" si="234"/>
        <v>Below 45 Days</v>
      </c>
    </row>
    <row r="1786" spans="1:29" ht="25.5" customHeight="1" x14ac:dyDescent="0.25">
      <c r="A1786" s="96">
        <v>1785</v>
      </c>
      <c r="B1786" s="123" t="s">
        <v>113</v>
      </c>
      <c r="C1786" s="9" t="s">
        <v>3159</v>
      </c>
      <c r="D1786" s="63" t="s">
        <v>1157</v>
      </c>
      <c r="E1786" s="137">
        <v>46301</v>
      </c>
      <c r="F1786" s="63" t="str">
        <f t="shared" si="237"/>
        <v>Oct</v>
      </c>
      <c r="G1786" s="63">
        <f t="shared" si="235"/>
        <v>2026</v>
      </c>
      <c r="H1786" s="63" t="s">
        <v>2386</v>
      </c>
      <c r="I1786" s="9" t="str">
        <f>_xlfn.XLOOKUP(H1786,[1]Heads!A:A,[1]Heads!B:B)</f>
        <v>Enforcement</v>
      </c>
      <c r="J1786" s="9" t="str">
        <f>_xlfn.XLOOKUP(I1786,[1]Heads!B:B,[1]Heads!C:C)</f>
        <v>Enforcement</v>
      </c>
      <c r="K1786" s="75"/>
      <c r="L1786" s="9"/>
      <c r="M1786" s="75"/>
      <c r="N1786" s="96" t="s">
        <v>3196</v>
      </c>
      <c r="O1786" s="9"/>
      <c r="P1786" s="75"/>
      <c r="Q1786" s="9"/>
      <c r="R1786" s="75" t="s">
        <v>2553</v>
      </c>
      <c r="S1786" s="104" t="s">
        <v>141</v>
      </c>
      <c r="T1786" s="98"/>
      <c r="U1786" s="9" t="s">
        <v>7023</v>
      </c>
      <c r="V1786" s="9" t="s">
        <v>34</v>
      </c>
      <c r="W1786" s="9">
        <f t="shared" ca="1" si="230"/>
        <v>10</v>
      </c>
      <c r="X1786" s="9" t="str">
        <f t="shared" ca="1" si="231"/>
        <v>Below 45 Days</v>
      </c>
      <c r="Y1786" s="9" t="str">
        <f t="shared" ca="1" si="232"/>
        <v/>
      </c>
      <c r="Z1786" s="9" t="str">
        <f t="shared" ca="1" si="233"/>
        <v/>
      </c>
      <c r="AA1786" s="9"/>
      <c r="AB1786" s="123" t="str">
        <f t="shared" si="236"/>
        <v>Jalumuru,'93/2026'</v>
      </c>
      <c r="AC1786" s="97" t="str">
        <f t="shared" ca="1" si="234"/>
        <v>Below 45 Days</v>
      </c>
    </row>
    <row r="1787" spans="1:29" ht="25.5" customHeight="1" x14ac:dyDescent="0.25">
      <c r="A1787" s="96">
        <v>1786</v>
      </c>
      <c r="B1787" s="123" t="s">
        <v>105</v>
      </c>
      <c r="C1787" s="9" t="s">
        <v>3562</v>
      </c>
      <c r="D1787" s="63" t="s">
        <v>2034</v>
      </c>
      <c r="E1787" s="137">
        <v>46301</v>
      </c>
      <c r="F1787" s="63" t="str">
        <f t="shared" si="237"/>
        <v>Oct</v>
      </c>
      <c r="G1787" s="63">
        <f t="shared" si="235"/>
        <v>2026</v>
      </c>
      <c r="H1787" s="63" t="s">
        <v>81</v>
      </c>
      <c r="I1787" s="9" t="str">
        <f>_xlfn.XLOOKUP(H1787,[1]Heads!A:A,[1]Heads!B:B)</f>
        <v>Enforcement</v>
      </c>
      <c r="J1787" s="9" t="str">
        <f>_xlfn.XLOOKUP(I1787,[1]Heads!B:B,[1]Heads!C:C)</f>
        <v>Enforcement</v>
      </c>
      <c r="K1787" s="75"/>
      <c r="L1787" s="9"/>
      <c r="M1787" s="75"/>
      <c r="N1787" s="96" t="s">
        <v>3196</v>
      </c>
      <c r="O1787" s="9"/>
      <c r="P1787" s="75"/>
      <c r="Q1787" s="9"/>
      <c r="R1787" s="75" t="s">
        <v>2553</v>
      </c>
      <c r="S1787" s="104" t="s">
        <v>141</v>
      </c>
      <c r="T1787" s="98"/>
      <c r="U1787" s="9" t="s">
        <v>7024</v>
      </c>
      <c r="V1787" s="9" t="s">
        <v>34</v>
      </c>
      <c r="W1787" s="9">
        <f t="shared" ca="1" si="230"/>
        <v>10</v>
      </c>
      <c r="X1787" s="9" t="str">
        <f t="shared" ca="1" si="231"/>
        <v>Below 45 Days</v>
      </c>
      <c r="Y1787" s="9" t="str">
        <f t="shared" ca="1" si="232"/>
        <v/>
      </c>
      <c r="Z1787" s="9" t="str">
        <f t="shared" ca="1" si="233"/>
        <v/>
      </c>
      <c r="AA1787" s="9"/>
      <c r="AB1787" s="123" t="str">
        <f t="shared" si="236"/>
        <v>Pathapatnam,'131/2026'</v>
      </c>
      <c r="AC1787" s="97" t="str">
        <f t="shared" ca="1" si="234"/>
        <v>Below 45 Days</v>
      </c>
    </row>
    <row r="1788" spans="1:29" ht="25.5" customHeight="1" x14ac:dyDescent="0.25">
      <c r="A1788" s="96">
        <v>1787</v>
      </c>
      <c r="B1788" s="123" t="s">
        <v>67</v>
      </c>
      <c r="C1788" s="9" t="s">
        <v>3164</v>
      </c>
      <c r="D1788" s="63" t="s">
        <v>1572</v>
      </c>
      <c r="E1788" s="137">
        <v>46301</v>
      </c>
      <c r="F1788" s="63" t="str">
        <f t="shared" si="237"/>
        <v>Oct</v>
      </c>
      <c r="G1788" s="63">
        <f t="shared" si="235"/>
        <v>2026</v>
      </c>
      <c r="H1788" s="63" t="s">
        <v>75</v>
      </c>
      <c r="I1788" s="9" t="str">
        <f>_xlfn.XLOOKUP(H1788,[1]Heads!A:A,[1]Heads!B:B)</f>
        <v>Bodily Offiences</v>
      </c>
      <c r="J1788" s="9" t="str">
        <f>_xlfn.XLOOKUP(I1788,[1]Heads!B:B,[1]Heads!C:C)</f>
        <v>IPC</v>
      </c>
      <c r="K1788" s="75"/>
      <c r="L1788" s="9"/>
      <c r="M1788" s="75"/>
      <c r="N1788" s="96" t="s">
        <v>3196</v>
      </c>
      <c r="O1788" s="9"/>
      <c r="P1788" s="75"/>
      <c r="Q1788" s="9"/>
      <c r="R1788" s="75" t="s">
        <v>2553</v>
      </c>
      <c r="S1788" s="104" t="s">
        <v>169</v>
      </c>
      <c r="T1788" s="98"/>
      <c r="U1788" s="9" t="s">
        <v>7026</v>
      </c>
      <c r="V1788" s="9" t="s">
        <v>34</v>
      </c>
      <c r="W1788" s="9">
        <f t="shared" ca="1" si="230"/>
        <v>10</v>
      </c>
      <c r="X1788" s="9" t="str">
        <f t="shared" ca="1" si="231"/>
        <v>Below 45 Days</v>
      </c>
      <c r="Y1788" s="9" t="str">
        <f t="shared" ca="1" si="232"/>
        <v/>
      </c>
      <c r="Z1788" s="9" t="str">
        <f t="shared" ca="1" si="233"/>
        <v/>
      </c>
      <c r="AA1788" s="9"/>
      <c r="AB1788" s="123" t="str">
        <f t="shared" si="236"/>
        <v>Sarubujjili,'95/2026'</v>
      </c>
      <c r="AC1788" s="97" t="str">
        <f t="shared" ca="1" si="234"/>
        <v>Below 45 Days</v>
      </c>
    </row>
    <row r="1789" spans="1:29" ht="25.5" customHeight="1" x14ac:dyDescent="0.25">
      <c r="A1789" s="96">
        <v>1788</v>
      </c>
      <c r="B1789" s="123" t="s">
        <v>105</v>
      </c>
      <c r="C1789" s="9" t="s">
        <v>3561</v>
      </c>
      <c r="D1789" s="63" t="s">
        <v>227</v>
      </c>
      <c r="E1789" s="137">
        <v>46302</v>
      </c>
      <c r="F1789" s="63" t="str">
        <f t="shared" si="237"/>
        <v>Oct</v>
      </c>
      <c r="G1789" s="63">
        <f t="shared" si="235"/>
        <v>2026</v>
      </c>
      <c r="H1789" s="63" t="s">
        <v>59</v>
      </c>
      <c r="I1789" s="9" t="str">
        <f>_xlfn.XLOOKUP(H1789,[1]Heads!A:A,[1]Heads!B:B)</f>
        <v>Missing Cases</v>
      </c>
      <c r="J1789" s="9" t="str">
        <f>_xlfn.XLOOKUP(I1789,[1]Heads!B:B,[1]Heads!C:C)</f>
        <v>Missing</v>
      </c>
      <c r="K1789" s="75"/>
      <c r="L1789" s="9"/>
      <c r="M1789" s="75"/>
      <c r="N1789" s="96" t="s">
        <v>3196</v>
      </c>
      <c r="O1789" s="9"/>
      <c r="P1789" s="75"/>
      <c r="Q1789" s="9"/>
      <c r="R1789" s="75" t="s">
        <v>2553</v>
      </c>
      <c r="S1789" s="104" t="s">
        <v>112</v>
      </c>
      <c r="T1789" s="98"/>
      <c r="U1789" s="9" t="s">
        <v>7027</v>
      </c>
      <c r="V1789" s="9" t="s">
        <v>34</v>
      </c>
      <c r="W1789" s="9">
        <f t="shared" ca="1" si="230"/>
        <v>9</v>
      </c>
      <c r="X1789" s="9" t="str">
        <f t="shared" ca="1" si="231"/>
        <v>Below 45 Days</v>
      </c>
      <c r="Y1789" s="9" t="str">
        <f t="shared" ca="1" si="232"/>
        <v/>
      </c>
      <c r="Z1789" s="9" t="str">
        <f t="shared" ca="1" si="233"/>
        <v/>
      </c>
      <c r="AA1789" s="9"/>
      <c r="AB1789" s="123" t="str">
        <f t="shared" si="236"/>
        <v>Pathapatnam,'132/2026'</v>
      </c>
      <c r="AC1789" s="97" t="str">
        <f t="shared" ca="1" si="234"/>
        <v>Below 45 Days</v>
      </c>
    </row>
    <row r="1790" spans="1:29" ht="25.5" customHeight="1" x14ac:dyDescent="0.25">
      <c r="A1790" s="96">
        <v>1789</v>
      </c>
      <c r="B1790" s="123" t="s">
        <v>74</v>
      </c>
      <c r="C1790" s="9" t="s">
        <v>6761</v>
      </c>
      <c r="D1790" s="63" t="s">
        <v>6189</v>
      </c>
      <c r="E1790" s="137">
        <v>46302</v>
      </c>
      <c r="F1790" s="63" t="str">
        <f t="shared" si="237"/>
        <v>Oct</v>
      </c>
      <c r="G1790" s="63">
        <f t="shared" si="235"/>
        <v>2026</v>
      </c>
      <c r="H1790" s="63" t="s">
        <v>100</v>
      </c>
      <c r="I1790" s="9" t="str">
        <f>_xlfn.XLOOKUP(H1790,[1]Heads!A:A,[1]Heads!B:B)</f>
        <v>SLL</v>
      </c>
      <c r="J1790" s="9" t="str">
        <f>_xlfn.XLOOKUP(I1790,[1]Heads!B:B,[1]Heads!C:C)</f>
        <v>SLL</v>
      </c>
      <c r="K1790" s="75"/>
      <c r="L1790" s="9"/>
      <c r="M1790" s="75"/>
      <c r="N1790" s="96" t="s">
        <v>3196</v>
      </c>
      <c r="O1790" s="9"/>
      <c r="P1790" s="75"/>
      <c r="Q1790" s="9"/>
      <c r="R1790" s="75" t="s">
        <v>2553</v>
      </c>
      <c r="S1790" s="104" t="s">
        <v>50</v>
      </c>
      <c r="T1790" s="98"/>
      <c r="U1790" s="9" t="s">
        <v>7028</v>
      </c>
      <c r="V1790" s="9" t="s">
        <v>34</v>
      </c>
      <c r="W1790" s="9">
        <f t="shared" ca="1" si="230"/>
        <v>9</v>
      </c>
      <c r="X1790" s="9" t="str">
        <f t="shared" ca="1" si="231"/>
        <v>Below 45 Days</v>
      </c>
      <c r="Y1790" s="9" t="str">
        <f t="shared" ca="1" si="232"/>
        <v/>
      </c>
      <c r="Z1790" s="9" t="str">
        <f t="shared" ca="1" si="233"/>
        <v/>
      </c>
      <c r="AA1790" s="9"/>
      <c r="AB1790" s="123" t="str">
        <f t="shared" si="236"/>
        <v>Srikakulam Rural,'202/2026'</v>
      </c>
      <c r="AC1790" s="97" t="str">
        <f t="shared" ca="1" si="234"/>
        <v>Below 45 Days</v>
      </c>
    </row>
    <row r="1791" spans="1:29" ht="25.5" customHeight="1" x14ac:dyDescent="0.25">
      <c r="A1791" s="96">
        <v>1790</v>
      </c>
      <c r="B1791" s="123" t="s">
        <v>68</v>
      </c>
      <c r="C1791" s="9" t="s">
        <v>7029</v>
      </c>
      <c r="D1791" s="63" t="s">
        <v>264</v>
      </c>
      <c r="E1791" s="137">
        <v>46302</v>
      </c>
      <c r="F1791" s="63" t="str">
        <f t="shared" si="237"/>
        <v>Oct</v>
      </c>
      <c r="G1791" s="63">
        <f t="shared" si="235"/>
        <v>2026</v>
      </c>
      <c r="H1791" s="63" t="s">
        <v>59</v>
      </c>
      <c r="I1791" s="9" t="str">
        <f>_xlfn.XLOOKUP(H1791,[1]Heads!A:A,[1]Heads!B:B)</f>
        <v>Missing Cases</v>
      </c>
      <c r="J1791" s="9" t="str">
        <f>_xlfn.XLOOKUP(I1791,[1]Heads!B:B,[1]Heads!C:C)</f>
        <v>Missing</v>
      </c>
      <c r="K1791" s="75"/>
      <c r="L1791" s="9"/>
      <c r="M1791" s="75"/>
      <c r="N1791" s="96" t="s">
        <v>3196</v>
      </c>
      <c r="O1791" s="9"/>
      <c r="P1791" s="75"/>
      <c r="Q1791" s="9"/>
      <c r="R1791" s="75" t="s">
        <v>2553</v>
      </c>
      <c r="S1791" s="104" t="s">
        <v>112</v>
      </c>
      <c r="T1791" s="98"/>
      <c r="U1791" s="9" t="s">
        <v>7030</v>
      </c>
      <c r="V1791" s="9" t="s">
        <v>34</v>
      </c>
      <c r="W1791" s="9">
        <f t="shared" ca="1" si="230"/>
        <v>9</v>
      </c>
      <c r="X1791" s="9" t="str">
        <f t="shared" ca="1" si="231"/>
        <v>Below 45 Days</v>
      </c>
      <c r="Y1791" s="9" t="str">
        <f t="shared" ca="1" si="232"/>
        <v/>
      </c>
      <c r="Z1791" s="9" t="str">
        <f t="shared" ca="1" si="233"/>
        <v/>
      </c>
      <c r="AA1791" s="9"/>
      <c r="AB1791" s="123" t="str">
        <f t="shared" si="236"/>
        <v>Kasibugga,'334/2026'</v>
      </c>
      <c r="AC1791" s="97" t="str">
        <f t="shared" ca="1" si="234"/>
        <v>Below 45 Days</v>
      </c>
    </row>
    <row r="1792" spans="1:29" ht="25.5" customHeight="1" x14ac:dyDescent="0.25">
      <c r="A1792" s="96">
        <v>1791</v>
      </c>
      <c r="B1792" s="123" t="s">
        <v>51</v>
      </c>
      <c r="C1792" s="9" t="s">
        <v>5525</v>
      </c>
      <c r="D1792" s="63" t="s">
        <v>1027</v>
      </c>
      <c r="E1792" s="137">
        <v>46302</v>
      </c>
      <c r="F1792" s="63" t="str">
        <f t="shared" si="237"/>
        <v>Oct</v>
      </c>
      <c r="G1792" s="63">
        <f t="shared" si="235"/>
        <v>2026</v>
      </c>
      <c r="H1792" s="63" t="s">
        <v>48</v>
      </c>
      <c r="I1792" s="9" t="str">
        <f>_xlfn.XLOOKUP(H1792,[1]Heads!A:A,[1]Heads!B:B)</f>
        <v>Property Offences</v>
      </c>
      <c r="J1792" s="9" t="str">
        <f>_xlfn.XLOOKUP(I1792,[1]Heads!B:B,[1]Heads!C:C)</f>
        <v>IPC</v>
      </c>
      <c r="K1792" s="75"/>
      <c r="L1792" s="9"/>
      <c r="M1792" s="75"/>
      <c r="N1792" s="96" t="s">
        <v>3196</v>
      </c>
      <c r="O1792" s="9"/>
      <c r="P1792" s="75"/>
      <c r="Q1792" s="9"/>
      <c r="R1792" s="75" t="s">
        <v>2553</v>
      </c>
      <c r="S1792" s="104" t="s">
        <v>112</v>
      </c>
      <c r="T1792" s="98"/>
      <c r="U1792" s="9" t="s">
        <v>7031</v>
      </c>
      <c r="V1792" s="9" t="s">
        <v>34</v>
      </c>
      <c r="W1792" s="9">
        <f t="shared" ca="1" si="230"/>
        <v>9</v>
      </c>
      <c r="X1792" s="9" t="str">
        <f t="shared" ca="1" si="231"/>
        <v>Below 45 Days</v>
      </c>
      <c r="Y1792" s="9" t="str">
        <f t="shared" ca="1" si="232"/>
        <v/>
      </c>
      <c r="Z1792" s="9" t="str">
        <f t="shared" ca="1" si="233"/>
        <v/>
      </c>
      <c r="AA1792" s="9"/>
      <c r="AB1792" s="123" t="str">
        <f t="shared" si="236"/>
        <v>Tekkali PS,'180/2026'</v>
      </c>
      <c r="AC1792" s="97" t="str">
        <f t="shared" ca="1" si="234"/>
        <v>Below 45 Days</v>
      </c>
    </row>
    <row r="1793" spans="1:29" ht="25.5" customHeight="1" x14ac:dyDescent="0.25">
      <c r="A1793" s="96">
        <v>1792</v>
      </c>
      <c r="B1793" s="123" t="s">
        <v>64</v>
      </c>
      <c r="C1793" s="9" t="s">
        <v>3611</v>
      </c>
      <c r="D1793" s="63" t="s">
        <v>1315</v>
      </c>
      <c r="E1793" s="137">
        <v>46302</v>
      </c>
      <c r="F1793" s="63" t="str">
        <f t="shared" si="237"/>
        <v>Oct</v>
      </c>
      <c r="G1793" s="63">
        <f t="shared" si="235"/>
        <v>2026</v>
      </c>
      <c r="H1793" s="63" t="s">
        <v>70</v>
      </c>
      <c r="I1793" s="9" t="str">
        <f>_xlfn.XLOOKUP(H1793,[1]Heads!A:A,[1]Heads!B:B)</f>
        <v>174 CrPC</v>
      </c>
      <c r="J1793" s="9" t="str">
        <f>_xlfn.XLOOKUP(I1793,[1]Heads!B:B,[1]Heads!C:C)</f>
        <v>174 CrPC</v>
      </c>
      <c r="K1793" s="75"/>
      <c r="L1793" s="9"/>
      <c r="M1793" s="75"/>
      <c r="N1793" s="96" t="s">
        <v>3196</v>
      </c>
      <c r="O1793" s="9"/>
      <c r="P1793" s="75"/>
      <c r="Q1793" s="9"/>
      <c r="R1793" s="75" t="s">
        <v>2553</v>
      </c>
      <c r="S1793" s="104" t="s">
        <v>168</v>
      </c>
      <c r="T1793" s="98"/>
      <c r="U1793" s="9" t="s">
        <v>7032</v>
      </c>
      <c r="V1793" s="9" t="s">
        <v>34</v>
      </c>
      <c r="W1793" s="9">
        <f t="shared" ca="1" si="230"/>
        <v>9</v>
      </c>
      <c r="X1793" s="9" t="str">
        <f t="shared" ca="1" si="231"/>
        <v>Below 45 Days</v>
      </c>
      <c r="Y1793" s="9" t="str">
        <f t="shared" ca="1" si="232"/>
        <v/>
      </c>
      <c r="Z1793" s="9" t="str">
        <f t="shared" ca="1" si="233"/>
        <v/>
      </c>
      <c r="AA1793" s="9"/>
      <c r="AB1793" s="123" t="str">
        <f t="shared" si="236"/>
        <v>Ponduru,'137/2026'</v>
      </c>
      <c r="AC1793" s="97" t="str">
        <f t="shared" ca="1" si="234"/>
        <v>Below 45 Days</v>
      </c>
    </row>
    <row r="1794" spans="1:29" ht="25.5" customHeight="1" x14ac:dyDescent="0.25">
      <c r="A1794" s="96">
        <v>1793</v>
      </c>
      <c r="B1794" s="123" t="s">
        <v>107</v>
      </c>
      <c r="C1794" s="9" t="s">
        <v>3061</v>
      </c>
      <c r="D1794" s="63" t="s">
        <v>2034</v>
      </c>
      <c r="E1794" s="137">
        <v>46302</v>
      </c>
      <c r="F1794" s="63" t="str">
        <f t="shared" si="237"/>
        <v>Oct</v>
      </c>
      <c r="G1794" s="63">
        <f t="shared" si="235"/>
        <v>2026</v>
      </c>
      <c r="H1794" s="63" t="s">
        <v>81</v>
      </c>
      <c r="I1794" s="9" t="str">
        <f>_xlfn.XLOOKUP(H1794,[1]Heads!A:A,[1]Heads!B:B)</f>
        <v>Enforcement</v>
      </c>
      <c r="J1794" s="9" t="str">
        <f>_xlfn.XLOOKUP(I1794,[1]Heads!B:B,[1]Heads!C:C)</f>
        <v>Enforcement</v>
      </c>
      <c r="K1794" s="75"/>
      <c r="L1794" s="9"/>
      <c r="M1794" s="75"/>
      <c r="N1794" s="96" t="s">
        <v>3196</v>
      </c>
      <c r="O1794" s="9"/>
      <c r="P1794" s="75"/>
      <c r="Q1794" s="9"/>
      <c r="R1794" s="75" t="s">
        <v>2553</v>
      </c>
      <c r="S1794" s="104" t="s">
        <v>141</v>
      </c>
      <c r="T1794" s="98"/>
      <c r="U1794" s="9" t="s">
        <v>7033</v>
      </c>
      <c r="V1794" s="9" t="s">
        <v>34</v>
      </c>
      <c r="W1794" s="9">
        <f t="shared" ref="W1794:W1856" ca="1" si="238">IF(N1794="UI",DATEDIF(E1794,TODAY(),"D"),"")</f>
        <v>9</v>
      </c>
      <c r="X1794" s="9" t="str">
        <f t="shared" ref="X1794:X1857" ca="1" si="239">IF(N1794="UI",IF(W1794&gt;365,"Above 1 Year",IF(AND(W1794&lt;=365,W1794&gt;180),"Above 6 Months",IF(AND(W1794&lt;=180,W1794&gt;90),"Above 3 Months",IF(AND(W1794&lt;=90,W1794&gt;60),"Above 60 Days",IF(AND(W1794&lt;=60,W1794&gt;45),"45 to 60 Days","Below 45 Days"))))),"")</f>
        <v>Below 45 Days</v>
      </c>
      <c r="Y1794" s="9" t="str">
        <f t="shared" ref="Y1794:Y1851" ca="1" si="240">IF(T1794&lt;&gt;"",DATEDIF(T1794,TODAY(),"D"),"")</f>
        <v/>
      </c>
      <c r="Z1794" s="9" t="str">
        <f t="shared" ref="Z1794:Z1851" ca="1" si="241">IF(Y1794&lt;&gt;"",IF(Y1794&gt;365,"Above 1 Year",IF(AND(Y1794&lt;=365,Y1794&gt;180),"Above 6 Months",IF(AND(Y1794&lt;=180,Y1794&gt;90),"Above 3 Months",IF(AND(Y1794&lt;=90,Y1794&gt;60),"Above 60 Days",IF(AND(Y1794&lt;=60,Y1794&gt;45),"45 to 60 Days","Below 45 Days"))))),"")</f>
        <v/>
      </c>
      <c r="AA1794" s="9"/>
      <c r="AB1794" s="123" t="str">
        <f t="shared" si="236"/>
        <v>G. Sigadam,'70/2026'</v>
      </c>
      <c r="AC1794" s="97" t="str">
        <f t="shared" ca="1" si="234"/>
        <v>Below 45 Days</v>
      </c>
    </row>
    <row r="1795" spans="1:29" ht="25.5" customHeight="1" x14ac:dyDescent="0.25">
      <c r="A1795" s="96">
        <v>1794</v>
      </c>
      <c r="B1795" s="123" t="s">
        <v>67</v>
      </c>
      <c r="C1795" s="9" t="s">
        <v>3215</v>
      </c>
      <c r="D1795" s="63" t="s">
        <v>1315</v>
      </c>
      <c r="E1795" s="137">
        <v>46302</v>
      </c>
      <c r="F1795" s="63" t="str">
        <f t="shared" si="237"/>
        <v>Oct</v>
      </c>
      <c r="G1795" s="63">
        <f t="shared" si="235"/>
        <v>2026</v>
      </c>
      <c r="H1795" s="63" t="s">
        <v>70</v>
      </c>
      <c r="I1795" s="9" t="str">
        <f>_xlfn.XLOOKUP(H1795,[1]Heads!A:A,[1]Heads!B:B)</f>
        <v>174 CrPC</v>
      </c>
      <c r="J1795" s="9" t="str">
        <f>_xlfn.XLOOKUP(I1795,[1]Heads!B:B,[1]Heads!C:C)</f>
        <v>174 CrPC</v>
      </c>
      <c r="K1795" s="75"/>
      <c r="L1795" s="9"/>
      <c r="M1795" s="75"/>
      <c r="N1795" s="96" t="s">
        <v>3196</v>
      </c>
      <c r="O1795" s="9"/>
      <c r="P1795" s="75"/>
      <c r="Q1795" s="9"/>
      <c r="R1795" s="75" t="s">
        <v>2553</v>
      </c>
      <c r="S1795" s="104" t="s">
        <v>168</v>
      </c>
      <c r="T1795" s="98"/>
      <c r="U1795" s="9" t="s">
        <v>7034</v>
      </c>
      <c r="V1795" s="9" t="s">
        <v>34</v>
      </c>
      <c r="W1795" s="9">
        <f t="shared" ca="1" si="238"/>
        <v>9</v>
      </c>
      <c r="X1795" s="9" t="str">
        <f t="shared" ca="1" si="239"/>
        <v>Below 45 Days</v>
      </c>
      <c r="Y1795" s="9" t="str">
        <f t="shared" ca="1" si="240"/>
        <v/>
      </c>
      <c r="Z1795" s="9" t="str">
        <f t="shared" ca="1" si="241"/>
        <v/>
      </c>
      <c r="AA1795" s="9"/>
      <c r="AB1795" s="123" t="str">
        <f t="shared" si="236"/>
        <v>Sarubujjili,'96/2026'</v>
      </c>
      <c r="AC1795" s="97" t="str">
        <f t="shared" ref="AC1795:AC1852" ca="1" si="242">IF(S1795="SC/PRC/CC No. Awaited","",X1795)</f>
        <v>Below 45 Days</v>
      </c>
    </row>
    <row r="1796" spans="1:29" ht="25.5" customHeight="1" x14ac:dyDescent="0.25">
      <c r="A1796" s="96">
        <v>1795</v>
      </c>
      <c r="B1796" s="123" t="s">
        <v>124</v>
      </c>
      <c r="C1796" s="9" t="s">
        <v>3486</v>
      </c>
      <c r="D1796" s="63" t="s">
        <v>1157</v>
      </c>
      <c r="E1796" s="137">
        <v>46302</v>
      </c>
      <c r="F1796" s="63" t="str">
        <f t="shared" si="237"/>
        <v>Oct</v>
      </c>
      <c r="G1796" s="63">
        <f t="shared" si="235"/>
        <v>2026</v>
      </c>
      <c r="H1796" s="63" t="s">
        <v>2386</v>
      </c>
      <c r="I1796" s="9" t="str">
        <f>_xlfn.XLOOKUP(H1796,[1]Heads!A:A,[1]Heads!B:B)</f>
        <v>Enforcement</v>
      </c>
      <c r="J1796" s="9" t="str">
        <f>_xlfn.XLOOKUP(I1796,[1]Heads!B:B,[1]Heads!C:C)</f>
        <v>Enforcement</v>
      </c>
      <c r="K1796" s="75"/>
      <c r="L1796" s="9"/>
      <c r="M1796" s="75"/>
      <c r="N1796" s="96" t="s">
        <v>3196</v>
      </c>
      <c r="O1796" s="9"/>
      <c r="P1796" s="75"/>
      <c r="Q1796" s="9"/>
      <c r="R1796" s="75" t="s">
        <v>2553</v>
      </c>
      <c r="S1796" s="104" t="s">
        <v>141</v>
      </c>
      <c r="T1796" s="98"/>
      <c r="U1796" s="9" t="s">
        <v>7035</v>
      </c>
      <c r="V1796" s="9" t="s">
        <v>34</v>
      </c>
      <c r="W1796" s="9">
        <f t="shared" ca="1" si="238"/>
        <v>9</v>
      </c>
      <c r="X1796" s="9" t="str">
        <f t="shared" ca="1" si="239"/>
        <v>Below 45 Days</v>
      </c>
      <c r="Y1796" s="9" t="str">
        <f t="shared" ca="1" si="240"/>
        <v/>
      </c>
      <c r="Z1796" s="9" t="str">
        <f t="shared" ca="1" si="241"/>
        <v/>
      </c>
      <c r="AA1796" s="9"/>
      <c r="AB1796" s="123" t="str">
        <f t="shared" si="236"/>
        <v>Saravakota,'124/2026'</v>
      </c>
      <c r="AC1796" s="97" t="str">
        <f t="shared" ca="1" si="242"/>
        <v>Below 45 Days</v>
      </c>
    </row>
    <row r="1797" spans="1:29" ht="25.5" customHeight="1" x14ac:dyDescent="0.25">
      <c r="A1797" s="96">
        <v>1796</v>
      </c>
      <c r="B1797" s="123" t="s">
        <v>66</v>
      </c>
      <c r="C1797" s="9" t="s">
        <v>3235</v>
      </c>
      <c r="D1797" s="63" t="s">
        <v>1315</v>
      </c>
      <c r="E1797" s="137">
        <v>46302</v>
      </c>
      <c r="F1797" s="63" t="str">
        <f t="shared" si="237"/>
        <v>Oct</v>
      </c>
      <c r="G1797" s="63">
        <f t="shared" si="235"/>
        <v>2026</v>
      </c>
      <c r="H1797" s="63" t="s">
        <v>70</v>
      </c>
      <c r="I1797" s="9" t="str">
        <f>_xlfn.XLOOKUP(H1797,[1]Heads!A:A,[1]Heads!B:B)</f>
        <v>174 CrPC</v>
      </c>
      <c r="J1797" s="9" t="str">
        <f>_xlfn.XLOOKUP(I1797,[1]Heads!B:B,[1]Heads!C:C)</f>
        <v>174 CrPC</v>
      </c>
      <c r="K1797" s="75"/>
      <c r="L1797" s="9"/>
      <c r="M1797" s="75"/>
      <c r="N1797" s="96" t="s">
        <v>3196</v>
      </c>
      <c r="O1797" s="9"/>
      <c r="P1797" s="75"/>
      <c r="Q1797" s="9"/>
      <c r="R1797" s="75" t="s">
        <v>2553</v>
      </c>
      <c r="S1797" s="104" t="s">
        <v>173</v>
      </c>
      <c r="T1797" s="98">
        <v>46307</v>
      </c>
      <c r="U1797" s="9" t="s">
        <v>7036</v>
      </c>
      <c r="V1797" s="9" t="s">
        <v>34</v>
      </c>
      <c r="W1797" s="9">
        <f t="shared" ca="1" si="238"/>
        <v>9</v>
      </c>
      <c r="X1797" s="9" t="str">
        <f t="shared" ca="1" si="239"/>
        <v>Below 45 Days</v>
      </c>
      <c r="Y1797" s="9">
        <f t="shared" ca="1" si="240"/>
        <v>4</v>
      </c>
      <c r="Z1797" s="9" t="str">
        <f t="shared" ca="1" si="241"/>
        <v>Below 45 Days</v>
      </c>
      <c r="AA1797" s="9"/>
      <c r="AB1797" s="123" t="str">
        <f t="shared" si="236"/>
        <v>Itchapuram Rural,'102/2026'</v>
      </c>
      <c r="AC1797" s="97" t="str">
        <f t="shared" ca="1" si="242"/>
        <v>Below 45 Days</v>
      </c>
    </row>
    <row r="1798" spans="1:29" ht="25.5" customHeight="1" x14ac:dyDescent="0.25">
      <c r="A1798" s="96">
        <v>1797</v>
      </c>
      <c r="B1798" s="123" t="s">
        <v>107</v>
      </c>
      <c r="C1798" s="9" t="s">
        <v>3114</v>
      </c>
      <c r="D1798" s="63" t="s">
        <v>2034</v>
      </c>
      <c r="E1798" s="137">
        <v>46302</v>
      </c>
      <c r="F1798" s="63" t="str">
        <f t="shared" si="237"/>
        <v>Oct</v>
      </c>
      <c r="G1798" s="63">
        <f t="shared" si="235"/>
        <v>2026</v>
      </c>
      <c r="H1798" s="63" t="s">
        <v>81</v>
      </c>
      <c r="I1798" s="9" t="str">
        <f>_xlfn.XLOOKUP(H1798,[1]Heads!A:A,[1]Heads!B:B)</f>
        <v>Enforcement</v>
      </c>
      <c r="J1798" s="9" t="str">
        <f>_xlfn.XLOOKUP(I1798,[1]Heads!B:B,[1]Heads!C:C)</f>
        <v>Enforcement</v>
      </c>
      <c r="K1798" s="75"/>
      <c r="L1798" s="9"/>
      <c r="M1798" s="75"/>
      <c r="N1798" s="96" t="s">
        <v>3196</v>
      </c>
      <c r="O1798" s="9"/>
      <c r="P1798" s="75"/>
      <c r="Q1798" s="9"/>
      <c r="R1798" s="75" t="s">
        <v>2553</v>
      </c>
      <c r="S1798" s="104" t="s">
        <v>141</v>
      </c>
      <c r="T1798" s="98"/>
      <c r="U1798" s="9" t="s">
        <v>7037</v>
      </c>
      <c r="V1798" s="9" t="s">
        <v>34</v>
      </c>
      <c r="W1798" s="9">
        <f t="shared" ca="1" si="238"/>
        <v>9</v>
      </c>
      <c r="X1798" s="9" t="str">
        <f t="shared" ca="1" si="239"/>
        <v>Below 45 Days</v>
      </c>
      <c r="Y1798" s="9" t="str">
        <f t="shared" ca="1" si="240"/>
        <v/>
      </c>
      <c r="Z1798" s="9" t="str">
        <f t="shared" ca="1" si="241"/>
        <v/>
      </c>
      <c r="AA1798" s="9"/>
      <c r="AB1798" s="123" t="str">
        <f t="shared" si="236"/>
        <v>G. Sigadam,'71/2026'</v>
      </c>
      <c r="AC1798" s="97" t="str">
        <f t="shared" ca="1" si="242"/>
        <v>Below 45 Days</v>
      </c>
    </row>
    <row r="1799" spans="1:29" ht="25.5" customHeight="1" x14ac:dyDescent="0.25">
      <c r="A1799" s="96">
        <v>1798</v>
      </c>
      <c r="B1799" s="123" t="s">
        <v>90</v>
      </c>
      <c r="C1799" s="9" t="s">
        <v>6778</v>
      </c>
      <c r="D1799" s="63" t="s">
        <v>1027</v>
      </c>
      <c r="E1799" s="137">
        <v>46302</v>
      </c>
      <c r="F1799" s="63" t="str">
        <f t="shared" si="237"/>
        <v>Oct</v>
      </c>
      <c r="G1799" s="63">
        <f t="shared" si="235"/>
        <v>2026</v>
      </c>
      <c r="H1799" s="63" t="s">
        <v>48</v>
      </c>
      <c r="I1799" s="9" t="str">
        <f>_xlfn.XLOOKUP(H1799,[1]Heads!A:A,[1]Heads!B:B)</f>
        <v>Property Offences</v>
      </c>
      <c r="J1799" s="9" t="str">
        <f>_xlfn.XLOOKUP(I1799,[1]Heads!B:B,[1]Heads!C:C)</f>
        <v>IPC</v>
      </c>
      <c r="K1799" s="75"/>
      <c r="L1799" s="9"/>
      <c r="M1799" s="75"/>
      <c r="N1799" s="96" t="s">
        <v>3196</v>
      </c>
      <c r="O1799" s="9"/>
      <c r="P1799" s="75"/>
      <c r="Q1799" s="9"/>
      <c r="R1799" s="75" t="s">
        <v>2553</v>
      </c>
      <c r="S1799" s="104" t="s">
        <v>112</v>
      </c>
      <c r="T1799" s="98"/>
      <c r="U1799" s="9" t="s">
        <v>7038</v>
      </c>
      <c r="V1799" s="9" t="s">
        <v>34</v>
      </c>
      <c r="W1799" s="9">
        <f t="shared" ca="1" si="238"/>
        <v>9</v>
      </c>
      <c r="X1799" s="9" t="str">
        <f t="shared" ca="1" si="239"/>
        <v>Below 45 Days</v>
      </c>
      <c r="Y1799" s="9" t="str">
        <f t="shared" ca="1" si="240"/>
        <v/>
      </c>
      <c r="Z1799" s="9" t="str">
        <f t="shared" ca="1" si="241"/>
        <v/>
      </c>
      <c r="AA1799" s="9"/>
      <c r="AB1799" s="123" t="str">
        <f t="shared" si="236"/>
        <v>J.R.Puram,'192/2026'</v>
      </c>
      <c r="AC1799" s="97" t="str">
        <f t="shared" ca="1" si="242"/>
        <v>Below 45 Days</v>
      </c>
    </row>
    <row r="1800" spans="1:29" ht="25.5" customHeight="1" x14ac:dyDescent="0.25">
      <c r="A1800" s="96">
        <v>1799</v>
      </c>
      <c r="B1800" s="123" t="s">
        <v>89</v>
      </c>
      <c r="C1800" s="9" t="s">
        <v>5559</v>
      </c>
      <c r="D1800" s="63" t="s">
        <v>1332</v>
      </c>
      <c r="E1800" s="137">
        <v>46302</v>
      </c>
      <c r="F1800" s="63" t="str">
        <f t="shared" si="237"/>
        <v>Oct</v>
      </c>
      <c r="G1800" s="63">
        <f t="shared" si="235"/>
        <v>2026</v>
      </c>
      <c r="H1800" s="63" t="s">
        <v>71</v>
      </c>
      <c r="I1800" s="9" t="str">
        <f>_xlfn.XLOOKUP(H1800,[1]Heads!A:A,[1]Heads!B:B)</f>
        <v>Road Accidents</v>
      </c>
      <c r="J1800" s="9" t="str">
        <f>_xlfn.XLOOKUP(I1800,[1]Heads!B:B,[1]Heads!C:C)</f>
        <v>IPC</v>
      </c>
      <c r="K1800" s="75"/>
      <c r="L1800" s="9"/>
      <c r="M1800" s="75"/>
      <c r="N1800" s="96" t="s">
        <v>3196</v>
      </c>
      <c r="O1800" s="9"/>
      <c r="P1800" s="75"/>
      <c r="Q1800" s="9"/>
      <c r="R1800" s="75" t="s">
        <v>2553</v>
      </c>
      <c r="S1800" s="104" t="s">
        <v>112</v>
      </c>
      <c r="T1800" s="98"/>
      <c r="U1800" s="9" t="s">
        <v>7040</v>
      </c>
      <c r="V1800" s="9" t="s">
        <v>34</v>
      </c>
      <c r="W1800" s="9">
        <f t="shared" ca="1" si="238"/>
        <v>9</v>
      </c>
      <c r="X1800" s="9" t="str">
        <f t="shared" ca="1" si="239"/>
        <v>Below 45 Days</v>
      </c>
      <c r="Y1800" s="9" t="str">
        <f t="shared" ca="1" si="240"/>
        <v/>
      </c>
      <c r="Z1800" s="9" t="str">
        <f t="shared" ca="1" si="241"/>
        <v/>
      </c>
      <c r="AA1800" s="9"/>
      <c r="AB1800" s="123" t="str">
        <f t="shared" si="236"/>
        <v>Kotabommali,'184/2026'</v>
      </c>
      <c r="AC1800" s="97" t="str">
        <f t="shared" ca="1" si="242"/>
        <v>Below 45 Days</v>
      </c>
    </row>
    <row r="1801" spans="1:29" ht="25.5" customHeight="1" x14ac:dyDescent="0.25">
      <c r="A1801" s="96">
        <v>1800</v>
      </c>
      <c r="B1801" s="123" t="s">
        <v>51</v>
      </c>
      <c r="C1801" s="9" t="s">
        <v>5526</v>
      </c>
      <c r="D1801" s="63" t="s">
        <v>1807</v>
      </c>
      <c r="E1801" s="137">
        <v>46302</v>
      </c>
      <c r="F1801" s="63" t="str">
        <f t="shared" si="237"/>
        <v>Oct</v>
      </c>
      <c r="G1801" s="63">
        <f t="shared" si="235"/>
        <v>2026</v>
      </c>
      <c r="H1801" s="63" t="s">
        <v>85</v>
      </c>
      <c r="I1801" s="9" t="str">
        <f>_xlfn.XLOOKUP(H1801,[1]Heads!A:A,[1]Heads!B:B)</f>
        <v>Enforcement</v>
      </c>
      <c r="J1801" s="9" t="str">
        <f>_xlfn.XLOOKUP(I1801,[1]Heads!B:B,[1]Heads!C:C)</f>
        <v>Enforcement</v>
      </c>
      <c r="K1801" s="75"/>
      <c r="L1801" s="9"/>
      <c r="M1801" s="75"/>
      <c r="N1801" s="96" t="s">
        <v>3196</v>
      </c>
      <c r="O1801" s="9"/>
      <c r="P1801" s="75"/>
      <c r="Q1801" s="9"/>
      <c r="R1801" s="75" t="s">
        <v>2553</v>
      </c>
      <c r="S1801" s="104" t="s">
        <v>174</v>
      </c>
      <c r="T1801" s="98">
        <v>46304</v>
      </c>
      <c r="U1801" s="9" t="s">
        <v>7041</v>
      </c>
      <c r="V1801" s="9" t="s">
        <v>34</v>
      </c>
      <c r="W1801" s="9">
        <f t="shared" ca="1" si="238"/>
        <v>9</v>
      </c>
      <c r="X1801" s="9" t="str">
        <f t="shared" ca="1" si="239"/>
        <v>Below 45 Days</v>
      </c>
      <c r="Y1801" s="9">
        <f t="shared" ca="1" si="240"/>
        <v>7</v>
      </c>
      <c r="Z1801" s="9" t="str">
        <f t="shared" ca="1" si="241"/>
        <v>Below 45 Days</v>
      </c>
      <c r="AA1801" s="9"/>
      <c r="AB1801" s="123" t="str">
        <f t="shared" si="236"/>
        <v>Tekkali PS,'181/2026'</v>
      </c>
      <c r="AC1801" s="97" t="str">
        <f t="shared" ca="1" si="242"/>
        <v>Below 45 Days</v>
      </c>
    </row>
    <row r="1802" spans="1:29" ht="25.5" customHeight="1" x14ac:dyDescent="0.25">
      <c r="A1802" s="96">
        <v>1801</v>
      </c>
      <c r="B1802" s="123" t="s">
        <v>42</v>
      </c>
      <c r="C1802" s="9" t="s">
        <v>6471</v>
      </c>
      <c r="D1802" s="63" t="s">
        <v>7042</v>
      </c>
      <c r="E1802" s="137">
        <v>46303</v>
      </c>
      <c r="F1802" s="63" t="str">
        <f t="shared" si="237"/>
        <v>Oct</v>
      </c>
      <c r="G1802" s="63">
        <f t="shared" si="235"/>
        <v>2026</v>
      </c>
      <c r="H1802" s="63" t="s">
        <v>75</v>
      </c>
      <c r="I1802" s="9" t="str">
        <f>_xlfn.XLOOKUP(H1802,[1]Heads!A:A,[1]Heads!B:B)</f>
        <v>Bodily Offiences</v>
      </c>
      <c r="J1802" s="9" t="str">
        <f>_xlfn.XLOOKUP(I1802,[1]Heads!B:B,[1]Heads!C:C)</f>
        <v>IPC</v>
      </c>
      <c r="K1802" s="75"/>
      <c r="L1802" s="9"/>
      <c r="M1802" s="75"/>
      <c r="N1802" s="96" t="s">
        <v>3196</v>
      </c>
      <c r="O1802" s="9"/>
      <c r="P1802" s="75"/>
      <c r="Q1802" s="9"/>
      <c r="R1802" s="75" t="s">
        <v>2553</v>
      </c>
      <c r="S1802" s="104" t="s">
        <v>169</v>
      </c>
      <c r="T1802" s="98"/>
      <c r="U1802" s="9" t="s">
        <v>7043</v>
      </c>
      <c r="V1802" s="9" t="s">
        <v>34</v>
      </c>
      <c r="W1802" s="9">
        <f t="shared" ca="1" si="238"/>
        <v>8</v>
      </c>
      <c r="X1802" s="9" t="str">
        <f t="shared" ca="1" si="239"/>
        <v>Below 45 Days</v>
      </c>
      <c r="Y1802" s="9" t="str">
        <f t="shared" ca="1" si="240"/>
        <v/>
      </c>
      <c r="Z1802" s="9" t="str">
        <f t="shared" ca="1" si="241"/>
        <v/>
      </c>
      <c r="AA1802" s="9"/>
      <c r="AB1802" s="123" t="str">
        <f t="shared" si="236"/>
        <v>Narasannapeta,'300/2026'</v>
      </c>
      <c r="AC1802" s="97" t="str">
        <f t="shared" ca="1" si="242"/>
        <v>Below 45 Days</v>
      </c>
    </row>
    <row r="1803" spans="1:29" ht="25.5" customHeight="1" x14ac:dyDescent="0.25">
      <c r="A1803" s="96">
        <v>1802</v>
      </c>
      <c r="B1803" s="123" t="s">
        <v>28</v>
      </c>
      <c r="C1803" s="9" t="s">
        <v>3794</v>
      </c>
      <c r="D1803" s="63" t="s">
        <v>1315</v>
      </c>
      <c r="E1803" s="137">
        <v>46303</v>
      </c>
      <c r="F1803" s="63" t="str">
        <f t="shared" si="237"/>
        <v>Oct</v>
      </c>
      <c r="G1803" s="63">
        <f t="shared" ref="G1803:G1854" si="243">YEAR(E1803)</f>
        <v>2026</v>
      </c>
      <c r="H1803" s="63" t="s">
        <v>70</v>
      </c>
      <c r="I1803" s="9" t="str">
        <f>_xlfn.XLOOKUP(H1803,[1]Heads!A:A,[1]Heads!B:B)</f>
        <v>174 CrPC</v>
      </c>
      <c r="J1803" s="9" t="str">
        <f>_xlfn.XLOOKUP(I1803,[1]Heads!B:B,[1]Heads!C:C)</f>
        <v>174 CrPC</v>
      </c>
      <c r="K1803" s="75"/>
      <c r="L1803" s="9"/>
      <c r="M1803" s="75"/>
      <c r="N1803" s="96" t="s">
        <v>3196</v>
      </c>
      <c r="O1803" s="9"/>
      <c r="P1803" s="75"/>
      <c r="Q1803" s="9"/>
      <c r="R1803" s="75" t="s">
        <v>2553</v>
      </c>
      <c r="S1803" s="104" t="s">
        <v>173</v>
      </c>
      <c r="T1803" s="98">
        <v>46307</v>
      </c>
      <c r="U1803" s="9" t="s">
        <v>7046</v>
      </c>
      <c r="V1803" s="9" t="s">
        <v>34</v>
      </c>
      <c r="W1803" s="9">
        <f t="shared" ca="1" si="238"/>
        <v>8</v>
      </c>
      <c r="X1803" s="9" t="str">
        <f t="shared" ca="1" si="239"/>
        <v>Below 45 Days</v>
      </c>
      <c r="Y1803" s="9">
        <f t="shared" ca="1" si="240"/>
        <v>4</v>
      </c>
      <c r="Z1803" s="9" t="str">
        <f t="shared" ca="1" si="241"/>
        <v>Below 45 Days</v>
      </c>
      <c r="AA1803" s="9"/>
      <c r="AB1803" s="123" t="str">
        <f t="shared" si="236"/>
        <v>Srikakulam II Town,'152/2026'</v>
      </c>
      <c r="AC1803" s="97" t="str">
        <f t="shared" ca="1" si="242"/>
        <v>Below 45 Days</v>
      </c>
    </row>
    <row r="1804" spans="1:29" ht="25.5" customHeight="1" x14ac:dyDescent="0.25">
      <c r="A1804" s="96">
        <v>1803</v>
      </c>
      <c r="B1804" s="123" t="s">
        <v>74</v>
      </c>
      <c r="C1804" s="9" t="s">
        <v>6846</v>
      </c>
      <c r="D1804" s="63" t="s">
        <v>600</v>
      </c>
      <c r="E1804" s="137">
        <v>46303</v>
      </c>
      <c r="F1804" s="63" t="str">
        <f t="shared" si="237"/>
        <v>Oct</v>
      </c>
      <c r="G1804" s="63">
        <f t="shared" si="243"/>
        <v>2026</v>
      </c>
      <c r="H1804" s="63" t="s">
        <v>48</v>
      </c>
      <c r="I1804" s="9" t="str">
        <f>_xlfn.XLOOKUP(H1804,[1]Heads!A:A,[1]Heads!B:B)</f>
        <v>Property Offences</v>
      </c>
      <c r="J1804" s="9" t="str">
        <f>_xlfn.XLOOKUP(I1804,[1]Heads!B:B,[1]Heads!C:C)</f>
        <v>IPC</v>
      </c>
      <c r="K1804" s="75"/>
      <c r="L1804" s="9"/>
      <c r="M1804" s="75"/>
      <c r="N1804" s="96" t="s">
        <v>3196</v>
      </c>
      <c r="O1804" s="9"/>
      <c r="P1804" s="75"/>
      <c r="Q1804" s="9"/>
      <c r="R1804" s="75" t="s">
        <v>2553</v>
      </c>
      <c r="S1804" s="104" t="s">
        <v>141</v>
      </c>
      <c r="T1804" s="98"/>
      <c r="U1804" s="9" t="s">
        <v>7047</v>
      </c>
      <c r="V1804" s="9" t="s">
        <v>34</v>
      </c>
      <c r="W1804" s="9">
        <f t="shared" ca="1" si="238"/>
        <v>8</v>
      </c>
      <c r="X1804" s="9" t="str">
        <f t="shared" ca="1" si="239"/>
        <v>Below 45 Days</v>
      </c>
      <c r="Y1804" s="9" t="str">
        <f t="shared" ca="1" si="240"/>
        <v/>
      </c>
      <c r="Z1804" s="9" t="str">
        <f t="shared" ca="1" si="241"/>
        <v/>
      </c>
      <c r="AA1804" s="9"/>
      <c r="AB1804" s="123" t="str">
        <f t="shared" si="236"/>
        <v>Srikakulam Rural,'203/2026'</v>
      </c>
      <c r="AC1804" s="97" t="str">
        <f t="shared" ca="1" si="242"/>
        <v>Below 45 Days</v>
      </c>
    </row>
    <row r="1805" spans="1:29" ht="25.5" customHeight="1" x14ac:dyDescent="0.25">
      <c r="A1805" s="96">
        <v>1804</v>
      </c>
      <c r="B1805" s="123" t="s">
        <v>38</v>
      </c>
      <c r="C1805" s="9" t="s">
        <v>5656</v>
      </c>
      <c r="D1805" s="63" t="s">
        <v>264</v>
      </c>
      <c r="E1805" s="137">
        <v>46303</v>
      </c>
      <c r="F1805" s="63" t="str">
        <f t="shared" si="237"/>
        <v>Oct</v>
      </c>
      <c r="G1805" s="63">
        <f t="shared" si="243"/>
        <v>2026</v>
      </c>
      <c r="H1805" s="63" t="s">
        <v>59</v>
      </c>
      <c r="I1805" s="9" t="str">
        <f>_xlfn.XLOOKUP(H1805,[1]Heads!A:A,[1]Heads!B:B)</f>
        <v>Missing Cases</v>
      </c>
      <c r="J1805" s="9" t="str">
        <f>_xlfn.XLOOKUP(I1805,[1]Heads!B:B,[1]Heads!C:C)</f>
        <v>Missing</v>
      </c>
      <c r="K1805" s="75"/>
      <c r="L1805" s="9"/>
      <c r="M1805" s="75"/>
      <c r="N1805" s="96" t="s">
        <v>3196</v>
      </c>
      <c r="O1805" s="9"/>
      <c r="P1805" s="75"/>
      <c r="Q1805" s="9"/>
      <c r="R1805" s="75" t="s">
        <v>2553</v>
      </c>
      <c r="S1805" s="104" t="s">
        <v>112</v>
      </c>
      <c r="T1805" s="98"/>
      <c r="U1805" s="9" t="s">
        <v>7048</v>
      </c>
      <c r="V1805" s="9" t="s">
        <v>34</v>
      </c>
      <c r="W1805" s="9">
        <f t="shared" ca="1" si="238"/>
        <v>8</v>
      </c>
      <c r="X1805" s="9" t="str">
        <f t="shared" ca="1" si="239"/>
        <v>Below 45 Days</v>
      </c>
      <c r="Y1805" s="9" t="str">
        <f t="shared" ca="1" si="240"/>
        <v/>
      </c>
      <c r="Z1805" s="9" t="str">
        <f t="shared" ca="1" si="241"/>
        <v/>
      </c>
      <c r="AA1805" s="9"/>
      <c r="AB1805" s="123" t="str">
        <f t="shared" si="236"/>
        <v>Etcherla,'209/2026'</v>
      </c>
      <c r="AC1805" s="97" t="str">
        <f t="shared" ca="1" si="242"/>
        <v>Below 45 Days</v>
      </c>
    </row>
    <row r="1806" spans="1:29" ht="25.5" customHeight="1" x14ac:dyDescent="0.25">
      <c r="A1806" s="96">
        <v>1805</v>
      </c>
      <c r="B1806" s="123" t="s">
        <v>79</v>
      </c>
      <c r="C1806" s="9" t="s">
        <v>3597</v>
      </c>
      <c r="D1806" s="63" t="s">
        <v>2347</v>
      </c>
      <c r="E1806" s="137">
        <v>46303</v>
      </c>
      <c r="F1806" s="63" t="str">
        <f t="shared" si="237"/>
        <v>Oct</v>
      </c>
      <c r="G1806" s="63">
        <f t="shared" si="243"/>
        <v>2026</v>
      </c>
      <c r="H1806" s="63" t="s">
        <v>119</v>
      </c>
      <c r="I1806" s="9" t="str">
        <f>_xlfn.XLOOKUP(H1806,[1]Heads!A:A,[1]Heads!B:B)</f>
        <v>Crime  Against Women</v>
      </c>
      <c r="J1806" s="9" t="str">
        <f>_xlfn.XLOOKUP(I1806,[1]Heads!B:B,[1]Heads!C:C)</f>
        <v>IPC</v>
      </c>
      <c r="K1806" s="75"/>
      <c r="L1806" s="9"/>
      <c r="M1806" s="75"/>
      <c r="N1806" s="96" t="s">
        <v>3196</v>
      </c>
      <c r="O1806" s="9"/>
      <c r="P1806" s="75"/>
      <c r="Q1806" s="9"/>
      <c r="R1806" s="75" t="s">
        <v>2553</v>
      </c>
      <c r="S1806" s="104" t="s">
        <v>169</v>
      </c>
      <c r="T1806" s="98"/>
      <c r="U1806" s="9" t="s">
        <v>7049</v>
      </c>
      <c r="V1806" s="9" t="s">
        <v>34</v>
      </c>
      <c r="W1806" s="9">
        <f t="shared" ca="1" si="238"/>
        <v>8</v>
      </c>
      <c r="X1806" s="9" t="str">
        <f t="shared" ca="1" si="239"/>
        <v>Below 45 Days</v>
      </c>
      <c r="Y1806" s="9" t="str">
        <f t="shared" ca="1" si="240"/>
        <v/>
      </c>
      <c r="Z1806" s="9" t="str">
        <f t="shared" ca="1" si="241"/>
        <v/>
      </c>
      <c r="AA1806" s="9"/>
      <c r="AB1806" s="123" t="str">
        <f t="shared" si="236"/>
        <v>Polaki,'136/2026'</v>
      </c>
      <c r="AC1806" s="97" t="str">
        <f t="shared" ca="1" si="242"/>
        <v>Below 45 Days</v>
      </c>
    </row>
    <row r="1807" spans="1:29" ht="25.5" customHeight="1" x14ac:dyDescent="0.25">
      <c r="A1807" s="96">
        <v>1806</v>
      </c>
      <c r="B1807" s="123" t="s">
        <v>84</v>
      </c>
      <c r="C1807" s="9" t="s">
        <v>3215</v>
      </c>
      <c r="D1807" s="63" t="s">
        <v>1572</v>
      </c>
      <c r="E1807" s="137">
        <v>46303</v>
      </c>
      <c r="F1807" s="63" t="str">
        <f t="shared" si="237"/>
        <v>Oct</v>
      </c>
      <c r="G1807" s="63">
        <f t="shared" si="243"/>
        <v>2026</v>
      </c>
      <c r="H1807" s="63" t="s">
        <v>75</v>
      </c>
      <c r="I1807" s="9" t="str">
        <f>_xlfn.XLOOKUP(H1807,[1]Heads!A:A,[1]Heads!B:B)</f>
        <v>Bodily Offiences</v>
      </c>
      <c r="J1807" s="9" t="str">
        <f>_xlfn.XLOOKUP(I1807,[1]Heads!B:B,[1]Heads!C:C)</f>
        <v>IPC</v>
      </c>
      <c r="K1807" s="75"/>
      <c r="L1807" s="9"/>
      <c r="M1807" s="75"/>
      <c r="N1807" s="96" t="s">
        <v>3196</v>
      </c>
      <c r="O1807" s="9"/>
      <c r="P1807" s="75"/>
      <c r="Q1807" s="9"/>
      <c r="R1807" s="75" t="s">
        <v>2553</v>
      </c>
      <c r="S1807" s="104" t="s">
        <v>169</v>
      </c>
      <c r="T1807" s="98"/>
      <c r="U1807" s="9" t="s">
        <v>7050</v>
      </c>
      <c r="V1807" s="9" t="s">
        <v>34</v>
      </c>
      <c r="W1807" s="9">
        <f t="shared" ca="1" si="238"/>
        <v>8</v>
      </c>
      <c r="X1807" s="9" t="str">
        <f t="shared" ca="1" si="239"/>
        <v>Below 45 Days</v>
      </c>
      <c r="Y1807" s="9" t="str">
        <f t="shared" ca="1" si="240"/>
        <v/>
      </c>
      <c r="Z1807" s="9" t="str">
        <f t="shared" ca="1" si="241"/>
        <v/>
      </c>
      <c r="AA1807" s="9"/>
      <c r="AB1807" s="123" t="str">
        <f t="shared" si="236"/>
        <v>Nandigam,'96/2026'</v>
      </c>
      <c r="AC1807" s="97" t="str">
        <f t="shared" ca="1" si="242"/>
        <v>Below 45 Days</v>
      </c>
    </row>
    <row r="1808" spans="1:29" ht="25.5" customHeight="1" x14ac:dyDescent="0.25">
      <c r="A1808" s="96">
        <v>1807</v>
      </c>
      <c r="B1808" s="123" t="s">
        <v>89</v>
      </c>
      <c r="C1808" s="9" t="s">
        <v>5558</v>
      </c>
      <c r="D1808" s="63" t="s">
        <v>707</v>
      </c>
      <c r="E1808" s="137">
        <v>46304</v>
      </c>
      <c r="F1808" s="63" t="str">
        <f t="shared" si="237"/>
        <v>Oct</v>
      </c>
      <c r="G1808" s="63">
        <f t="shared" si="243"/>
        <v>2026</v>
      </c>
      <c r="H1808" s="63" t="s">
        <v>71</v>
      </c>
      <c r="I1808" s="9" t="str">
        <f>_xlfn.XLOOKUP(H1808,[1]Heads!A:A,[1]Heads!B:B)</f>
        <v>Road Accidents</v>
      </c>
      <c r="J1808" s="9" t="str">
        <f>_xlfn.XLOOKUP(I1808,[1]Heads!B:B,[1]Heads!C:C)</f>
        <v>IPC</v>
      </c>
      <c r="K1808" s="75"/>
      <c r="L1808" s="9"/>
      <c r="M1808" s="75"/>
      <c r="N1808" s="96" t="s">
        <v>3196</v>
      </c>
      <c r="O1808" s="9"/>
      <c r="P1808" s="75"/>
      <c r="Q1808" s="9"/>
      <c r="R1808" s="75" t="s">
        <v>2553</v>
      </c>
      <c r="S1808" s="104" t="s">
        <v>169</v>
      </c>
      <c r="T1808" s="98"/>
      <c r="U1808" s="9" t="s">
        <v>7051</v>
      </c>
      <c r="V1808" s="9" t="s">
        <v>34</v>
      </c>
      <c r="W1808" s="9">
        <f t="shared" ca="1" si="238"/>
        <v>7</v>
      </c>
      <c r="X1808" s="9" t="str">
        <f t="shared" ca="1" si="239"/>
        <v>Below 45 Days</v>
      </c>
      <c r="Y1808" s="9" t="str">
        <f t="shared" ca="1" si="240"/>
        <v/>
      </c>
      <c r="Z1808" s="9" t="str">
        <f t="shared" ca="1" si="241"/>
        <v/>
      </c>
      <c r="AA1808" s="9"/>
      <c r="AB1808" s="123" t="str">
        <f t="shared" si="236"/>
        <v>Kotabommali,'185/2026'</v>
      </c>
      <c r="AC1808" s="97" t="str">
        <f t="shared" ca="1" si="242"/>
        <v>Below 45 Days</v>
      </c>
    </row>
    <row r="1809" spans="1:29" ht="25.5" customHeight="1" x14ac:dyDescent="0.25">
      <c r="A1809" s="96">
        <v>1808</v>
      </c>
      <c r="B1809" s="123" t="s">
        <v>124</v>
      </c>
      <c r="C1809" s="9" t="s">
        <v>3532</v>
      </c>
      <c r="D1809" s="63" t="s">
        <v>1157</v>
      </c>
      <c r="E1809" s="137">
        <v>46304</v>
      </c>
      <c r="F1809" s="63" t="str">
        <f t="shared" si="237"/>
        <v>Oct</v>
      </c>
      <c r="G1809" s="63">
        <f t="shared" si="243"/>
        <v>2026</v>
      </c>
      <c r="H1809" s="63" t="s">
        <v>2386</v>
      </c>
      <c r="I1809" s="9" t="str">
        <f>_xlfn.XLOOKUP(H1809,[1]Heads!A:A,[1]Heads!B:B)</f>
        <v>Enforcement</v>
      </c>
      <c r="J1809" s="9" t="str">
        <f>_xlfn.XLOOKUP(I1809,[1]Heads!B:B,[1]Heads!C:C)</f>
        <v>Enforcement</v>
      </c>
      <c r="K1809" s="75"/>
      <c r="L1809" s="9"/>
      <c r="M1809" s="75"/>
      <c r="N1809" s="96" t="s">
        <v>3196</v>
      </c>
      <c r="O1809" s="9"/>
      <c r="P1809" s="75"/>
      <c r="Q1809" s="9"/>
      <c r="R1809" s="75" t="s">
        <v>2553</v>
      </c>
      <c r="S1809" s="104" t="s">
        <v>141</v>
      </c>
      <c r="T1809" s="98"/>
      <c r="U1809" s="9" t="s">
        <v>7052</v>
      </c>
      <c r="V1809" s="9" t="s">
        <v>34</v>
      </c>
      <c r="W1809" s="9">
        <f t="shared" ca="1" si="238"/>
        <v>7</v>
      </c>
      <c r="X1809" s="9" t="str">
        <f t="shared" ca="1" si="239"/>
        <v>Below 45 Days</v>
      </c>
      <c r="Y1809" s="9" t="str">
        <f t="shared" ca="1" si="240"/>
        <v/>
      </c>
      <c r="Z1809" s="9" t="str">
        <f t="shared" ca="1" si="241"/>
        <v/>
      </c>
      <c r="AA1809" s="9"/>
      <c r="AB1809" s="123" t="str">
        <f t="shared" si="236"/>
        <v>Saravakota,'125/2026'</v>
      </c>
      <c r="AC1809" s="97" t="str">
        <f t="shared" ca="1" si="242"/>
        <v>Below 45 Days</v>
      </c>
    </row>
    <row r="1810" spans="1:29" ht="25.5" customHeight="1" x14ac:dyDescent="0.25">
      <c r="A1810" s="96">
        <v>1809</v>
      </c>
      <c r="B1810" s="123" t="s">
        <v>113</v>
      </c>
      <c r="C1810" s="9" t="s">
        <v>3170</v>
      </c>
      <c r="D1810" s="63" t="s">
        <v>1157</v>
      </c>
      <c r="E1810" s="137">
        <v>46304</v>
      </c>
      <c r="F1810" s="63" t="str">
        <f t="shared" si="237"/>
        <v>Oct</v>
      </c>
      <c r="G1810" s="63">
        <f t="shared" si="243"/>
        <v>2026</v>
      </c>
      <c r="H1810" s="63" t="s">
        <v>2386</v>
      </c>
      <c r="I1810" s="9" t="str">
        <f>_xlfn.XLOOKUP(H1810,[1]Heads!A:A,[1]Heads!B:B)</f>
        <v>Enforcement</v>
      </c>
      <c r="J1810" s="9" t="str">
        <f>_xlfn.XLOOKUP(I1810,[1]Heads!B:B,[1]Heads!C:C)</f>
        <v>Enforcement</v>
      </c>
      <c r="K1810" s="75"/>
      <c r="L1810" s="9"/>
      <c r="M1810" s="75"/>
      <c r="N1810" s="96" t="s">
        <v>3196</v>
      </c>
      <c r="O1810" s="9"/>
      <c r="P1810" s="75"/>
      <c r="Q1810" s="9"/>
      <c r="R1810" s="75" t="s">
        <v>2553</v>
      </c>
      <c r="S1810" s="104" t="s">
        <v>141</v>
      </c>
      <c r="T1810" s="98"/>
      <c r="U1810" s="9" t="s">
        <v>7053</v>
      </c>
      <c r="V1810" s="9" t="s">
        <v>34</v>
      </c>
      <c r="W1810" s="9">
        <f t="shared" ca="1" si="238"/>
        <v>7</v>
      </c>
      <c r="X1810" s="9" t="str">
        <f t="shared" ca="1" si="239"/>
        <v>Below 45 Days</v>
      </c>
      <c r="Y1810" s="9" t="str">
        <f t="shared" ca="1" si="240"/>
        <v/>
      </c>
      <c r="Z1810" s="9" t="str">
        <f t="shared" ca="1" si="241"/>
        <v/>
      </c>
      <c r="AA1810" s="9"/>
      <c r="AB1810" s="123" t="str">
        <f t="shared" si="236"/>
        <v>Jalumuru,'94/2026'</v>
      </c>
      <c r="AC1810" s="97" t="str">
        <f t="shared" ca="1" si="242"/>
        <v>Below 45 Days</v>
      </c>
    </row>
    <row r="1811" spans="1:29" ht="25.5" customHeight="1" x14ac:dyDescent="0.25">
      <c r="A1811" s="96">
        <v>1810</v>
      </c>
      <c r="B1811" s="123" t="s">
        <v>61</v>
      </c>
      <c r="C1811" s="9" t="s">
        <v>3120</v>
      </c>
      <c r="D1811" s="63" t="s">
        <v>5500</v>
      </c>
      <c r="E1811" s="137">
        <v>46304</v>
      </c>
      <c r="F1811" s="63" t="str">
        <f t="shared" si="237"/>
        <v>Oct</v>
      </c>
      <c r="G1811" s="63">
        <f t="shared" si="243"/>
        <v>2026</v>
      </c>
      <c r="H1811" s="63" t="s">
        <v>81</v>
      </c>
      <c r="I1811" s="9" t="str">
        <f>_xlfn.XLOOKUP(H1811,[1]Heads!A:A,[1]Heads!B:B)</f>
        <v>Enforcement</v>
      </c>
      <c r="J1811" s="9" t="str">
        <f>_xlfn.XLOOKUP(I1811,[1]Heads!B:B,[1]Heads!C:C)</f>
        <v>Enforcement</v>
      </c>
      <c r="K1811" s="75"/>
      <c r="L1811" s="9"/>
      <c r="M1811" s="75"/>
      <c r="N1811" s="96" t="s">
        <v>3196</v>
      </c>
      <c r="O1811" s="9"/>
      <c r="P1811" s="75"/>
      <c r="Q1811" s="9"/>
      <c r="R1811" s="75" t="s">
        <v>2553</v>
      </c>
      <c r="S1811" s="104" t="s">
        <v>141</v>
      </c>
      <c r="T1811" s="98"/>
      <c r="U1811" s="9" t="s">
        <v>7054</v>
      </c>
      <c r="V1811" s="9" t="s">
        <v>34</v>
      </c>
      <c r="W1811" s="9">
        <f t="shared" ca="1" si="238"/>
        <v>7</v>
      </c>
      <c r="X1811" s="9" t="str">
        <f t="shared" ca="1" si="239"/>
        <v>Below 45 Days</v>
      </c>
      <c r="Y1811" s="9" t="str">
        <f t="shared" ca="1" si="240"/>
        <v/>
      </c>
      <c r="Z1811" s="9" t="str">
        <f t="shared" ca="1" si="241"/>
        <v/>
      </c>
      <c r="AA1811" s="9"/>
      <c r="AB1811" s="123" t="str">
        <f t="shared" si="236"/>
        <v>Srikakulam I Town,'91/2026'</v>
      </c>
      <c r="AC1811" s="97" t="str">
        <f t="shared" ca="1" si="242"/>
        <v>Below 45 Days</v>
      </c>
    </row>
    <row r="1812" spans="1:29" ht="25.5" customHeight="1" x14ac:dyDescent="0.25">
      <c r="A1812" s="96">
        <v>1811</v>
      </c>
      <c r="B1812" s="123" t="s">
        <v>89</v>
      </c>
      <c r="C1812" s="9" t="s">
        <v>5560</v>
      </c>
      <c r="D1812" s="63" t="s">
        <v>264</v>
      </c>
      <c r="E1812" s="137">
        <v>46304</v>
      </c>
      <c r="F1812" s="63" t="str">
        <f t="shared" si="237"/>
        <v>Oct</v>
      </c>
      <c r="G1812" s="63">
        <f t="shared" si="243"/>
        <v>2026</v>
      </c>
      <c r="H1812" s="63" t="s">
        <v>59</v>
      </c>
      <c r="I1812" s="9" t="str">
        <f>_xlfn.XLOOKUP(H1812,[1]Heads!A:A,[1]Heads!B:B)</f>
        <v>Missing Cases</v>
      </c>
      <c r="J1812" s="9" t="str">
        <f>_xlfn.XLOOKUP(I1812,[1]Heads!B:B,[1]Heads!C:C)</f>
        <v>Missing</v>
      </c>
      <c r="K1812" s="75"/>
      <c r="L1812" s="9"/>
      <c r="M1812" s="75"/>
      <c r="N1812" s="96" t="s">
        <v>3196</v>
      </c>
      <c r="O1812" s="9"/>
      <c r="P1812" s="75"/>
      <c r="Q1812" s="9"/>
      <c r="R1812" s="75" t="s">
        <v>2553</v>
      </c>
      <c r="S1812" s="104" t="s">
        <v>142</v>
      </c>
      <c r="T1812" s="98"/>
      <c r="U1812" s="9" t="s">
        <v>7055</v>
      </c>
      <c r="V1812" s="9" t="s">
        <v>34</v>
      </c>
      <c r="W1812" s="9">
        <f t="shared" ca="1" si="238"/>
        <v>7</v>
      </c>
      <c r="X1812" s="9" t="str">
        <f t="shared" ca="1" si="239"/>
        <v>Below 45 Days</v>
      </c>
      <c r="Y1812" s="9" t="str">
        <f t="shared" ca="1" si="240"/>
        <v/>
      </c>
      <c r="Z1812" s="9" t="str">
        <f t="shared" ca="1" si="241"/>
        <v/>
      </c>
      <c r="AA1812" s="9"/>
      <c r="AB1812" s="123" t="str">
        <f t="shared" si="236"/>
        <v>Kotabommali,'186/2026'</v>
      </c>
      <c r="AC1812" s="97" t="str">
        <f t="shared" ca="1" si="242"/>
        <v>Below 45 Days</v>
      </c>
    </row>
    <row r="1813" spans="1:29" ht="25.5" customHeight="1" x14ac:dyDescent="0.25">
      <c r="A1813" s="96">
        <v>1812</v>
      </c>
      <c r="B1813" s="123" t="s">
        <v>67</v>
      </c>
      <c r="C1813" s="9" t="s">
        <v>3206</v>
      </c>
      <c r="D1813" s="63" t="s">
        <v>264</v>
      </c>
      <c r="E1813" s="137">
        <v>46304</v>
      </c>
      <c r="F1813" s="63" t="str">
        <f t="shared" si="237"/>
        <v>Oct</v>
      </c>
      <c r="G1813" s="63">
        <f t="shared" si="243"/>
        <v>2026</v>
      </c>
      <c r="H1813" s="63" t="s">
        <v>59</v>
      </c>
      <c r="I1813" s="9" t="str">
        <f>_xlfn.XLOOKUP(H1813,[1]Heads!A:A,[1]Heads!B:B)</f>
        <v>Missing Cases</v>
      </c>
      <c r="J1813" s="9" t="str">
        <f>_xlfn.XLOOKUP(I1813,[1]Heads!B:B,[1]Heads!C:C)</f>
        <v>Missing</v>
      </c>
      <c r="K1813" s="75"/>
      <c r="L1813" s="9"/>
      <c r="M1813" s="75"/>
      <c r="N1813" s="96" t="s">
        <v>3196</v>
      </c>
      <c r="O1813" s="9"/>
      <c r="P1813" s="75"/>
      <c r="Q1813" s="9"/>
      <c r="R1813" s="75" t="s">
        <v>2553</v>
      </c>
      <c r="S1813" s="104" t="s">
        <v>112</v>
      </c>
      <c r="T1813" s="98"/>
      <c r="U1813" s="9" t="s">
        <v>7057</v>
      </c>
      <c r="V1813" s="9" t="s">
        <v>34</v>
      </c>
      <c r="W1813" s="9">
        <f t="shared" ca="1" si="238"/>
        <v>7</v>
      </c>
      <c r="X1813" s="9" t="str">
        <f t="shared" ca="1" si="239"/>
        <v>Below 45 Days</v>
      </c>
      <c r="Y1813" s="9" t="str">
        <f t="shared" ca="1" si="240"/>
        <v/>
      </c>
      <c r="Z1813" s="9" t="str">
        <f t="shared" ca="1" si="241"/>
        <v/>
      </c>
      <c r="AA1813" s="9"/>
      <c r="AB1813" s="123" t="str">
        <f t="shared" si="236"/>
        <v>Sarubujjili,'97/2026'</v>
      </c>
      <c r="AC1813" s="97" t="str">
        <f t="shared" ca="1" si="242"/>
        <v>Below 45 Days</v>
      </c>
    </row>
    <row r="1814" spans="1:29" ht="25.5" customHeight="1" x14ac:dyDescent="0.25">
      <c r="A1814" s="96">
        <v>1813</v>
      </c>
      <c r="B1814" s="123" t="s">
        <v>65</v>
      </c>
      <c r="C1814" s="9" t="s">
        <v>3562</v>
      </c>
      <c r="D1814" s="63" t="s">
        <v>845</v>
      </c>
      <c r="E1814" s="137">
        <v>46304</v>
      </c>
      <c r="F1814" s="63" t="str">
        <f t="shared" si="237"/>
        <v>Oct</v>
      </c>
      <c r="G1814" s="63">
        <f t="shared" si="243"/>
        <v>2026</v>
      </c>
      <c r="H1814" s="63" t="s">
        <v>116</v>
      </c>
      <c r="I1814" s="9" t="str">
        <f>_xlfn.XLOOKUP(H1814,[1]Heads!A:A,[1]Heads!B:B)</f>
        <v>NDPS</v>
      </c>
      <c r="J1814" s="9" t="str">
        <f>_xlfn.XLOOKUP(I1814,[1]Heads!B:B,[1]Heads!C:C)</f>
        <v>NDPS</v>
      </c>
      <c r="K1814" s="75"/>
      <c r="L1814" s="9"/>
      <c r="M1814" s="75"/>
      <c r="N1814" s="96" t="s">
        <v>3196</v>
      </c>
      <c r="O1814" s="9"/>
      <c r="P1814" s="75"/>
      <c r="Q1814" s="9"/>
      <c r="R1814" s="75" t="s">
        <v>2553</v>
      </c>
      <c r="S1814" s="104" t="s">
        <v>50</v>
      </c>
      <c r="T1814" s="98"/>
      <c r="U1814" s="9" t="s">
        <v>7058</v>
      </c>
      <c r="V1814" s="9" t="s">
        <v>34</v>
      </c>
      <c r="W1814" s="9">
        <f t="shared" ca="1" si="238"/>
        <v>7</v>
      </c>
      <c r="X1814" s="9" t="str">
        <f t="shared" ca="1" si="239"/>
        <v>Below 45 Days</v>
      </c>
      <c r="Y1814" s="9" t="str">
        <f t="shared" ca="1" si="240"/>
        <v/>
      </c>
      <c r="Z1814" s="9" t="str">
        <f t="shared" ca="1" si="241"/>
        <v/>
      </c>
      <c r="AA1814" s="9"/>
      <c r="AB1814" s="123" t="str">
        <f t="shared" si="236"/>
        <v>Itchapuram Town,'131/2026'</v>
      </c>
      <c r="AC1814" s="97" t="str">
        <f t="shared" ca="1" si="242"/>
        <v>Below 45 Days</v>
      </c>
    </row>
    <row r="1815" spans="1:29" ht="25.5" customHeight="1" x14ac:dyDescent="0.25">
      <c r="A1815" s="96">
        <v>1814</v>
      </c>
      <c r="B1815" s="123" t="s">
        <v>109</v>
      </c>
      <c r="C1815" s="9" t="s">
        <v>3093</v>
      </c>
      <c r="D1815" s="63" t="s">
        <v>7059</v>
      </c>
      <c r="E1815" s="137">
        <v>46304</v>
      </c>
      <c r="F1815" s="63" t="str">
        <f t="shared" si="237"/>
        <v>Oct</v>
      </c>
      <c r="G1815" s="63">
        <f t="shared" si="243"/>
        <v>2026</v>
      </c>
      <c r="H1815" s="63" t="s">
        <v>131</v>
      </c>
      <c r="I1815" s="9" t="str">
        <f>_xlfn.XLOOKUP(H1815,[1]Heads!A:A,[1]Heads!B:B)</f>
        <v>POCSO Cases</v>
      </c>
      <c r="J1815" s="9" t="str">
        <f>_xlfn.XLOOKUP(I1815,[1]Heads!B:B,[1]Heads!C:C)</f>
        <v>IPC</v>
      </c>
      <c r="K1815" s="75"/>
      <c r="L1815" s="9"/>
      <c r="M1815" s="75"/>
      <c r="N1815" s="96" t="s">
        <v>3196</v>
      </c>
      <c r="O1815" s="9"/>
      <c r="P1815" s="75"/>
      <c r="Q1815" s="9"/>
      <c r="R1815" s="75" t="s">
        <v>2553</v>
      </c>
      <c r="S1815" s="104" t="s">
        <v>172</v>
      </c>
      <c r="T1815" s="98">
        <v>46307</v>
      </c>
      <c r="U1815" s="9" t="s">
        <v>7060</v>
      </c>
      <c r="V1815" s="9" t="s">
        <v>34</v>
      </c>
      <c r="W1815" s="9">
        <f t="shared" ca="1" si="238"/>
        <v>7</v>
      </c>
      <c r="X1815" s="9" t="str">
        <f t="shared" ca="1" si="239"/>
        <v>Below 45 Days</v>
      </c>
      <c r="Y1815" s="9">
        <f t="shared" ca="1" si="240"/>
        <v>4</v>
      </c>
      <c r="Z1815" s="9" t="str">
        <f t="shared" ca="1" si="241"/>
        <v>Below 45 Days</v>
      </c>
      <c r="AA1815" s="9"/>
      <c r="AB1815" s="123" t="str">
        <f t="shared" si="236"/>
        <v>Burja,'59/2026'</v>
      </c>
      <c r="AC1815" s="97" t="str">
        <f t="shared" ca="1" si="242"/>
        <v>Below 45 Days</v>
      </c>
    </row>
    <row r="1816" spans="1:29" ht="25.5" customHeight="1" x14ac:dyDescent="0.25">
      <c r="A1816" s="96">
        <v>1815</v>
      </c>
      <c r="B1816" s="123" t="s">
        <v>38</v>
      </c>
      <c r="C1816" s="9" t="s">
        <v>5665</v>
      </c>
      <c r="D1816" s="63" t="s">
        <v>7061</v>
      </c>
      <c r="E1816" s="137">
        <v>46304</v>
      </c>
      <c r="F1816" s="63" t="str">
        <f t="shared" si="237"/>
        <v>Oct</v>
      </c>
      <c r="G1816" s="63">
        <f t="shared" si="243"/>
        <v>2026</v>
      </c>
      <c r="H1816" s="63" t="s">
        <v>93</v>
      </c>
      <c r="I1816" s="9" t="str">
        <f>_xlfn.XLOOKUP(H1816,[1]Heads!A:A,[1]Heads!B:B)</f>
        <v>POCSO Cases</v>
      </c>
      <c r="J1816" s="9" t="str">
        <f>_xlfn.XLOOKUP(I1816,[1]Heads!B:B,[1]Heads!C:C)</f>
        <v>IPC</v>
      </c>
      <c r="K1816" s="75"/>
      <c r="L1816" s="9"/>
      <c r="M1816" s="75"/>
      <c r="N1816" s="96" t="s">
        <v>3196</v>
      </c>
      <c r="O1816" s="9"/>
      <c r="P1816" s="75"/>
      <c r="Q1816" s="9"/>
      <c r="R1816" s="75" t="s">
        <v>2553</v>
      </c>
      <c r="S1816" s="104" t="s">
        <v>173</v>
      </c>
      <c r="T1816" s="98">
        <v>46307</v>
      </c>
      <c r="U1816" s="9" t="s">
        <v>7062</v>
      </c>
      <c r="V1816" s="9" t="s">
        <v>34</v>
      </c>
      <c r="W1816" s="9">
        <f t="shared" ca="1" si="238"/>
        <v>7</v>
      </c>
      <c r="X1816" s="9" t="str">
        <f t="shared" ca="1" si="239"/>
        <v>Below 45 Days</v>
      </c>
      <c r="Y1816" s="9">
        <f t="shared" ca="1" si="240"/>
        <v>4</v>
      </c>
      <c r="Z1816" s="9" t="str">
        <f t="shared" ca="1" si="241"/>
        <v>Below 45 Days</v>
      </c>
      <c r="AA1816" s="9"/>
      <c r="AB1816" s="123" t="str">
        <f t="shared" si="236"/>
        <v>Etcherla,'211/2026'</v>
      </c>
      <c r="AC1816" s="97" t="str">
        <f t="shared" ca="1" si="242"/>
        <v>Below 45 Days</v>
      </c>
    </row>
    <row r="1817" spans="1:29" ht="25.5" customHeight="1" x14ac:dyDescent="0.25">
      <c r="A1817" s="96">
        <v>1816</v>
      </c>
      <c r="B1817" s="123" t="s">
        <v>79</v>
      </c>
      <c r="C1817" s="9" t="s">
        <v>3611</v>
      </c>
      <c r="D1817" s="63" t="s">
        <v>1381</v>
      </c>
      <c r="E1817" s="137">
        <v>46304</v>
      </c>
      <c r="F1817" s="63" t="str">
        <f t="shared" si="237"/>
        <v>Oct</v>
      </c>
      <c r="G1817" s="63">
        <f t="shared" si="243"/>
        <v>2026</v>
      </c>
      <c r="H1817" s="63" t="s">
        <v>80</v>
      </c>
      <c r="I1817" s="9" t="str">
        <f>_xlfn.XLOOKUP(H1817,[1]Heads!A:A,[1]Heads!B:B)</f>
        <v>Crime  Against Women</v>
      </c>
      <c r="J1817" s="9" t="str">
        <f>_xlfn.XLOOKUP(I1817,[1]Heads!B:B,[1]Heads!C:C)</f>
        <v>IPC</v>
      </c>
      <c r="K1817" s="75"/>
      <c r="L1817" s="9"/>
      <c r="M1817" s="75"/>
      <c r="N1817" s="96" t="s">
        <v>3196</v>
      </c>
      <c r="O1817" s="9"/>
      <c r="P1817" s="75"/>
      <c r="Q1817" s="9"/>
      <c r="R1817" s="75" t="s">
        <v>2553</v>
      </c>
      <c r="S1817" s="104" t="s">
        <v>40</v>
      </c>
      <c r="T1817" s="98"/>
      <c r="U1817" s="9" t="s">
        <v>7063</v>
      </c>
      <c r="V1817" s="9" t="s">
        <v>34</v>
      </c>
      <c r="W1817" s="9">
        <f t="shared" ca="1" si="238"/>
        <v>7</v>
      </c>
      <c r="X1817" s="9" t="str">
        <f t="shared" ca="1" si="239"/>
        <v>Below 45 Days</v>
      </c>
      <c r="Y1817" s="9" t="str">
        <f t="shared" ca="1" si="240"/>
        <v/>
      </c>
      <c r="Z1817" s="9" t="str">
        <f t="shared" ca="1" si="241"/>
        <v/>
      </c>
      <c r="AA1817" s="9"/>
      <c r="AB1817" s="123" t="str">
        <f t="shared" si="236"/>
        <v>Polaki,'137/2026'</v>
      </c>
      <c r="AC1817" s="97" t="str">
        <f t="shared" ca="1" si="242"/>
        <v>Below 45 Days</v>
      </c>
    </row>
    <row r="1818" spans="1:29" ht="25.5" customHeight="1" x14ac:dyDescent="0.25">
      <c r="A1818" s="96">
        <v>1817</v>
      </c>
      <c r="B1818" s="123" t="s">
        <v>42</v>
      </c>
      <c r="C1818" s="9" t="s">
        <v>6481</v>
      </c>
      <c r="D1818" s="63" t="s">
        <v>1646</v>
      </c>
      <c r="E1818" s="137">
        <v>46304</v>
      </c>
      <c r="F1818" s="63" t="str">
        <f t="shared" si="237"/>
        <v>Oct</v>
      </c>
      <c r="G1818" s="63">
        <f t="shared" si="243"/>
        <v>2026</v>
      </c>
      <c r="H1818" s="63" t="s">
        <v>80</v>
      </c>
      <c r="I1818" s="9" t="str">
        <f>_xlfn.XLOOKUP(H1818,[1]Heads!A:A,[1]Heads!B:B)</f>
        <v>Crime  Against Women</v>
      </c>
      <c r="J1818" s="9" t="str">
        <f>_xlfn.XLOOKUP(I1818,[1]Heads!B:B,[1]Heads!C:C)</f>
        <v>IPC</v>
      </c>
      <c r="K1818" s="75"/>
      <c r="L1818" s="9"/>
      <c r="M1818" s="75"/>
      <c r="N1818" s="96" t="s">
        <v>3196</v>
      </c>
      <c r="O1818" s="9"/>
      <c r="P1818" s="75"/>
      <c r="Q1818" s="9"/>
      <c r="R1818" s="75" t="s">
        <v>2553</v>
      </c>
      <c r="S1818" s="104" t="s">
        <v>50</v>
      </c>
      <c r="T1818" s="98"/>
      <c r="U1818" s="9" t="s">
        <v>7064</v>
      </c>
      <c r="V1818" s="9" t="s">
        <v>34</v>
      </c>
      <c r="W1818" s="9">
        <f t="shared" ca="1" si="238"/>
        <v>7</v>
      </c>
      <c r="X1818" s="9" t="str">
        <f t="shared" ca="1" si="239"/>
        <v>Below 45 Days</v>
      </c>
      <c r="Y1818" s="9" t="str">
        <f t="shared" ca="1" si="240"/>
        <v/>
      </c>
      <c r="Z1818" s="9" t="str">
        <f t="shared" ca="1" si="241"/>
        <v/>
      </c>
      <c r="AA1818" s="9"/>
      <c r="AB1818" s="123" t="str">
        <f t="shared" si="236"/>
        <v>Narasannapeta,'301/2026'</v>
      </c>
      <c r="AC1818" s="97" t="str">
        <f t="shared" ca="1" si="242"/>
        <v>Below 45 Days</v>
      </c>
    </row>
    <row r="1819" spans="1:29" ht="25.5" customHeight="1" x14ac:dyDescent="0.25">
      <c r="A1819" s="96">
        <v>1818</v>
      </c>
      <c r="B1819" s="123" t="s">
        <v>84</v>
      </c>
      <c r="C1819" s="9" t="s">
        <v>3206</v>
      </c>
      <c r="D1819" s="63" t="s">
        <v>980</v>
      </c>
      <c r="E1819" s="137">
        <v>46304</v>
      </c>
      <c r="F1819" s="63" t="str">
        <f t="shared" si="237"/>
        <v>Oct</v>
      </c>
      <c r="G1819" s="63">
        <f t="shared" si="243"/>
        <v>2026</v>
      </c>
      <c r="H1819" s="63" t="s">
        <v>77</v>
      </c>
      <c r="I1819" s="9" t="str">
        <f>_xlfn.XLOOKUP(H1819,[1]Heads!A:A,[1]Heads!B:B)</f>
        <v>Road Accidents</v>
      </c>
      <c r="J1819" s="9" t="str">
        <f>_xlfn.XLOOKUP(I1819,[1]Heads!B:B,[1]Heads!C:C)</f>
        <v>IPC</v>
      </c>
      <c r="K1819" s="75"/>
      <c r="L1819" s="9"/>
      <c r="M1819" s="75"/>
      <c r="N1819" s="96" t="s">
        <v>3196</v>
      </c>
      <c r="O1819" s="9"/>
      <c r="P1819" s="75"/>
      <c r="Q1819" s="9"/>
      <c r="R1819" s="75" t="s">
        <v>2553</v>
      </c>
      <c r="S1819" s="104" t="s">
        <v>168</v>
      </c>
      <c r="T1819" s="98"/>
      <c r="U1819" s="9" t="s">
        <v>7065</v>
      </c>
      <c r="V1819" s="9" t="s">
        <v>34</v>
      </c>
      <c r="W1819" s="9">
        <f t="shared" ca="1" si="238"/>
        <v>7</v>
      </c>
      <c r="X1819" s="9" t="str">
        <f t="shared" ca="1" si="239"/>
        <v>Below 45 Days</v>
      </c>
      <c r="Y1819" s="9" t="str">
        <f t="shared" ca="1" si="240"/>
        <v/>
      </c>
      <c r="Z1819" s="9" t="str">
        <f t="shared" ca="1" si="241"/>
        <v/>
      </c>
      <c r="AA1819" s="9"/>
      <c r="AB1819" s="123" t="str">
        <f t="shared" si="236"/>
        <v>Nandigam,'97/2026'</v>
      </c>
      <c r="AC1819" s="97" t="str">
        <f t="shared" ca="1" si="242"/>
        <v>Below 45 Days</v>
      </c>
    </row>
    <row r="1820" spans="1:29" ht="25.5" customHeight="1" x14ac:dyDescent="0.25">
      <c r="A1820" s="96">
        <v>1819</v>
      </c>
      <c r="B1820" s="123" t="s">
        <v>28</v>
      </c>
      <c r="C1820" s="9" t="s">
        <v>3884</v>
      </c>
      <c r="D1820" s="63" t="s">
        <v>2771</v>
      </c>
      <c r="E1820" s="137">
        <v>46305</v>
      </c>
      <c r="F1820" s="63" t="str">
        <f t="shared" si="237"/>
        <v>Oct</v>
      </c>
      <c r="G1820" s="63">
        <f t="shared" si="243"/>
        <v>2026</v>
      </c>
      <c r="H1820" s="63" t="s">
        <v>29</v>
      </c>
      <c r="I1820" s="9" t="str">
        <f>_xlfn.XLOOKUP(H1820,[1]Heads!A:A,[1]Heads!B:B)</f>
        <v>White Collar Offences</v>
      </c>
      <c r="J1820" s="9" t="str">
        <f>_xlfn.XLOOKUP(I1820,[1]Heads!B:B,[1]Heads!C:C)</f>
        <v>IPC</v>
      </c>
      <c r="K1820" s="75"/>
      <c r="L1820" s="9"/>
      <c r="M1820" s="75"/>
      <c r="N1820" s="96" t="s">
        <v>3196</v>
      </c>
      <c r="O1820" s="9"/>
      <c r="P1820" s="75"/>
      <c r="Q1820" s="9"/>
      <c r="R1820" s="75" t="s">
        <v>2553</v>
      </c>
      <c r="S1820" s="104" t="s">
        <v>50</v>
      </c>
      <c r="T1820" s="98"/>
      <c r="U1820" s="9" t="s">
        <v>7066</v>
      </c>
      <c r="V1820" s="9" t="s">
        <v>34</v>
      </c>
      <c r="W1820" s="9">
        <f t="shared" ca="1" si="238"/>
        <v>6</v>
      </c>
      <c r="X1820" s="9" t="str">
        <f t="shared" ca="1" si="239"/>
        <v>Below 45 Days</v>
      </c>
      <c r="Y1820" s="9" t="str">
        <f t="shared" ca="1" si="240"/>
        <v/>
      </c>
      <c r="Z1820" s="9" t="str">
        <f t="shared" ca="1" si="241"/>
        <v/>
      </c>
      <c r="AA1820" s="9"/>
      <c r="AB1820" s="123" t="str">
        <f t="shared" si="236"/>
        <v>Srikakulam II Town,'154/2026'</v>
      </c>
      <c r="AC1820" s="97" t="str">
        <f t="shared" ca="1" si="242"/>
        <v>Below 45 Days</v>
      </c>
    </row>
    <row r="1821" spans="1:29" ht="25.5" customHeight="1" x14ac:dyDescent="0.25">
      <c r="A1821" s="96">
        <v>1820</v>
      </c>
      <c r="B1821" s="123" t="s">
        <v>90</v>
      </c>
      <c r="C1821" s="9" t="s">
        <v>5611</v>
      </c>
      <c r="D1821" s="63" t="s">
        <v>7067</v>
      </c>
      <c r="E1821" s="137">
        <v>46305</v>
      </c>
      <c r="F1821" s="63" t="str">
        <f t="shared" si="237"/>
        <v>Oct</v>
      </c>
      <c r="G1821" s="63">
        <f t="shared" si="243"/>
        <v>2026</v>
      </c>
      <c r="H1821" s="63" t="s">
        <v>29</v>
      </c>
      <c r="I1821" s="9" t="str">
        <f>_xlfn.XLOOKUP(H1821,[1]Heads!A:A,[1]Heads!B:B)</f>
        <v>White Collar Offences</v>
      </c>
      <c r="J1821" s="9" t="str">
        <f>_xlfn.XLOOKUP(I1821,[1]Heads!B:B,[1]Heads!C:C)</f>
        <v>IPC</v>
      </c>
      <c r="K1821" s="75"/>
      <c r="L1821" s="9"/>
      <c r="M1821" s="75"/>
      <c r="N1821" s="96" t="s">
        <v>3196</v>
      </c>
      <c r="O1821" s="9"/>
      <c r="P1821" s="75"/>
      <c r="Q1821" s="9"/>
      <c r="R1821" s="75" t="s">
        <v>2553</v>
      </c>
      <c r="S1821" s="104" t="s">
        <v>50</v>
      </c>
      <c r="T1821" s="98"/>
      <c r="U1821" s="9" t="s">
        <v>7068</v>
      </c>
      <c r="V1821" s="9" t="s">
        <v>34</v>
      </c>
      <c r="W1821" s="9">
        <f t="shared" ca="1" si="238"/>
        <v>6</v>
      </c>
      <c r="X1821" s="9" t="str">
        <f t="shared" ca="1" si="239"/>
        <v>Below 45 Days</v>
      </c>
      <c r="Y1821" s="9" t="str">
        <f t="shared" ca="1" si="240"/>
        <v/>
      </c>
      <c r="Z1821" s="9" t="str">
        <f t="shared" ca="1" si="241"/>
        <v/>
      </c>
      <c r="AA1821" s="9"/>
      <c r="AB1821" s="123" t="str">
        <f t="shared" si="236"/>
        <v>J.R.Puram,'194/2026'</v>
      </c>
      <c r="AC1821" s="97" t="str">
        <f t="shared" ca="1" si="242"/>
        <v>Below 45 Days</v>
      </c>
    </row>
    <row r="1822" spans="1:29" ht="25.5" customHeight="1" x14ac:dyDescent="0.25">
      <c r="A1822" s="96">
        <v>1821</v>
      </c>
      <c r="B1822" s="123" t="s">
        <v>90</v>
      </c>
      <c r="C1822" s="9" t="s">
        <v>5613</v>
      </c>
      <c r="D1822" s="63" t="s">
        <v>264</v>
      </c>
      <c r="E1822" s="137">
        <v>46305</v>
      </c>
      <c r="F1822" s="63" t="str">
        <f t="shared" si="237"/>
        <v>Oct</v>
      </c>
      <c r="G1822" s="63">
        <f t="shared" si="243"/>
        <v>2026</v>
      </c>
      <c r="H1822" s="63" t="s">
        <v>59</v>
      </c>
      <c r="I1822" s="9" t="str">
        <f>_xlfn.XLOOKUP(H1822,[1]Heads!A:A,[1]Heads!B:B)</f>
        <v>Missing Cases</v>
      </c>
      <c r="J1822" s="9" t="str">
        <f>_xlfn.XLOOKUP(I1822,[1]Heads!B:B,[1]Heads!C:C)</f>
        <v>Missing</v>
      </c>
      <c r="K1822" s="75"/>
      <c r="L1822" s="9"/>
      <c r="M1822" s="75"/>
      <c r="N1822" s="96" t="s">
        <v>3196</v>
      </c>
      <c r="O1822" s="9"/>
      <c r="P1822" s="75"/>
      <c r="Q1822" s="9"/>
      <c r="R1822" s="75" t="s">
        <v>2553</v>
      </c>
      <c r="S1822" s="104" t="s">
        <v>112</v>
      </c>
      <c r="T1822" s="98"/>
      <c r="U1822" s="9" t="s">
        <v>7069</v>
      </c>
      <c r="V1822" s="9" t="s">
        <v>34</v>
      </c>
      <c r="W1822" s="9">
        <f t="shared" ca="1" si="238"/>
        <v>6</v>
      </c>
      <c r="X1822" s="9" t="str">
        <f t="shared" ca="1" si="239"/>
        <v>Below 45 Days</v>
      </c>
      <c r="Y1822" s="9" t="str">
        <f t="shared" ca="1" si="240"/>
        <v/>
      </c>
      <c r="Z1822" s="9" t="str">
        <f t="shared" ca="1" si="241"/>
        <v/>
      </c>
      <c r="AA1822" s="9"/>
      <c r="AB1822" s="123" t="str">
        <f t="shared" si="236"/>
        <v>J.R.Puram,'193/2026'</v>
      </c>
      <c r="AC1822" s="97" t="str">
        <f t="shared" ca="1" si="242"/>
        <v>Below 45 Days</v>
      </c>
    </row>
    <row r="1823" spans="1:29" ht="25.5" customHeight="1" x14ac:dyDescent="0.25">
      <c r="A1823" s="96">
        <v>1822</v>
      </c>
      <c r="B1823" s="123" t="s">
        <v>58</v>
      </c>
      <c r="C1823" s="9" t="s">
        <v>3059</v>
      </c>
      <c r="D1823" s="63" t="s">
        <v>264</v>
      </c>
      <c r="E1823" s="137">
        <v>46305</v>
      </c>
      <c r="F1823" s="63" t="str">
        <f t="shared" si="237"/>
        <v>Oct</v>
      </c>
      <c r="G1823" s="63">
        <f t="shared" si="243"/>
        <v>2026</v>
      </c>
      <c r="H1823" s="63" t="s">
        <v>59</v>
      </c>
      <c r="I1823" s="9" t="str">
        <f>_xlfn.XLOOKUP(H1823,[1]Heads!A:A,[1]Heads!B:B)</f>
        <v>Missing Cases</v>
      </c>
      <c r="J1823" s="9" t="str">
        <f>_xlfn.XLOOKUP(I1823,[1]Heads!B:B,[1]Heads!C:C)</f>
        <v>Missing</v>
      </c>
      <c r="K1823" s="75"/>
      <c r="L1823" s="9"/>
      <c r="M1823" s="75"/>
      <c r="N1823" s="96" t="s">
        <v>3196</v>
      </c>
      <c r="O1823" s="9"/>
      <c r="P1823" s="75"/>
      <c r="Q1823" s="9"/>
      <c r="R1823" s="75" t="s">
        <v>2553</v>
      </c>
      <c r="S1823" s="104" t="s">
        <v>112</v>
      </c>
      <c r="T1823" s="98"/>
      <c r="U1823" s="9" t="s">
        <v>7070</v>
      </c>
      <c r="V1823" s="9" t="s">
        <v>34</v>
      </c>
      <c r="W1823" s="9">
        <f t="shared" ca="1" si="238"/>
        <v>6</v>
      </c>
      <c r="X1823" s="9" t="str">
        <f t="shared" ca="1" si="239"/>
        <v>Below 45 Days</v>
      </c>
      <c r="Y1823" s="9" t="str">
        <f t="shared" ca="1" si="240"/>
        <v/>
      </c>
      <c r="Z1823" s="9" t="str">
        <f t="shared" ca="1" si="241"/>
        <v/>
      </c>
      <c r="AA1823" s="9"/>
      <c r="AB1823" s="123" t="str">
        <f t="shared" si="236"/>
        <v>Meliaputti,'66/2026'</v>
      </c>
      <c r="AC1823" s="97" t="str">
        <f t="shared" ca="1" si="242"/>
        <v>Below 45 Days</v>
      </c>
    </row>
    <row r="1824" spans="1:29" ht="25.5" customHeight="1" x14ac:dyDescent="0.25">
      <c r="A1824" s="96">
        <v>1823</v>
      </c>
      <c r="B1824" s="123" t="s">
        <v>28</v>
      </c>
      <c r="C1824" s="9" t="s">
        <v>3803</v>
      </c>
      <c r="D1824" s="63" t="s">
        <v>264</v>
      </c>
      <c r="E1824" s="137">
        <v>46305</v>
      </c>
      <c r="F1824" s="63" t="str">
        <f t="shared" si="237"/>
        <v>Oct</v>
      </c>
      <c r="G1824" s="63">
        <f t="shared" si="243"/>
        <v>2026</v>
      </c>
      <c r="H1824" s="63" t="s">
        <v>59</v>
      </c>
      <c r="I1824" s="9" t="str">
        <f>_xlfn.XLOOKUP(H1824,[1]Heads!A:A,[1]Heads!B:B)</f>
        <v>Missing Cases</v>
      </c>
      <c r="J1824" s="9" t="str">
        <f>_xlfn.XLOOKUP(I1824,[1]Heads!B:B,[1]Heads!C:C)</f>
        <v>Missing</v>
      </c>
      <c r="K1824" s="75"/>
      <c r="L1824" s="9"/>
      <c r="M1824" s="75"/>
      <c r="N1824" s="96" t="s">
        <v>3196</v>
      </c>
      <c r="O1824" s="9"/>
      <c r="P1824" s="75"/>
      <c r="Q1824" s="9"/>
      <c r="R1824" s="75" t="s">
        <v>2553</v>
      </c>
      <c r="S1824" s="104" t="s">
        <v>112</v>
      </c>
      <c r="T1824" s="98"/>
      <c r="U1824" s="9" t="s">
        <v>7071</v>
      </c>
      <c r="V1824" s="9" t="s">
        <v>34</v>
      </c>
      <c r="W1824" s="9">
        <f t="shared" ca="1" si="238"/>
        <v>6</v>
      </c>
      <c r="X1824" s="9" t="str">
        <f t="shared" ca="1" si="239"/>
        <v>Below 45 Days</v>
      </c>
      <c r="Y1824" s="9" t="str">
        <f t="shared" ca="1" si="240"/>
        <v/>
      </c>
      <c r="Z1824" s="9" t="str">
        <f t="shared" ca="1" si="241"/>
        <v/>
      </c>
      <c r="AA1824" s="9"/>
      <c r="AB1824" s="123" t="str">
        <f t="shared" si="236"/>
        <v>Srikakulam II Town,'153/2026'</v>
      </c>
      <c r="AC1824" s="97" t="str">
        <f t="shared" ca="1" si="242"/>
        <v>Below 45 Days</v>
      </c>
    </row>
    <row r="1825" spans="1:29" ht="25.5" customHeight="1" x14ac:dyDescent="0.25">
      <c r="A1825" s="96">
        <v>1824</v>
      </c>
      <c r="B1825" s="123" t="s">
        <v>63</v>
      </c>
      <c r="C1825" s="9" t="s">
        <v>3258</v>
      </c>
      <c r="D1825" s="63" t="s">
        <v>7072</v>
      </c>
      <c r="E1825" s="137">
        <v>46305</v>
      </c>
      <c r="F1825" s="63" t="str">
        <f t="shared" si="237"/>
        <v>Oct</v>
      </c>
      <c r="G1825" s="63">
        <f t="shared" si="243"/>
        <v>2026</v>
      </c>
      <c r="H1825" s="63" t="s">
        <v>80</v>
      </c>
      <c r="I1825" s="9" t="str">
        <f>_xlfn.XLOOKUP(H1825,[1]Heads!A:A,[1]Heads!B:B)</f>
        <v>Crime  Against Women</v>
      </c>
      <c r="J1825" s="9" t="str">
        <f>_xlfn.XLOOKUP(I1825,[1]Heads!B:B,[1]Heads!C:C)</f>
        <v>IPC</v>
      </c>
      <c r="K1825" s="75"/>
      <c r="L1825" s="9"/>
      <c r="M1825" s="75"/>
      <c r="N1825" s="96" t="s">
        <v>3196</v>
      </c>
      <c r="O1825" s="9"/>
      <c r="P1825" s="75"/>
      <c r="Q1825" s="9"/>
      <c r="R1825" s="75" t="s">
        <v>2553</v>
      </c>
      <c r="S1825" s="104" t="s">
        <v>40</v>
      </c>
      <c r="T1825" s="98"/>
      <c r="U1825" s="9" t="s">
        <v>7073</v>
      </c>
      <c r="V1825" s="9" t="s">
        <v>34</v>
      </c>
      <c r="W1825" s="9">
        <f t="shared" ca="1" si="238"/>
        <v>6</v>
      </c>
      <c r="X1825" s="9" t="str">
        <f t="shared" ca="1" si="239"/>
        <v>Below 45 Days</v>
      </c>
      <c r="Y1825" s="9" t="str">
        <f t="shared" ca="1" si="240"/>
        <v/>
      </c>
      <c r="Z1825" s="9" t="str">
        <f t="shared" ca="1" si="241"/>
        <v/>
      </c>
      <c r="AA1825" s="9"/>
      <c r="AB1825" s="123" t="str">
        <f t="shared" si="236"/>
        <v>Baruva,'104/2026'</v>
      </c>
      <c r="AC1825" s="97" t="str">
        <f t="shared" ca="1" si="242"/>
        <v>Below 45 Days</v>
      </c>
    </row>
    <row r="1826" spans="1:29" ht="25.5" customHeight="1" x14ac:dyDescent="0.25">
      <c r="A1826" s="96">
        <v>1825</v>
      </c>
      <c r="B1826" s="123" t="s">
        <v>110</v>
      </c>
      <c r="C1826" s="9" t="s">
        <v>3061</v>
      </c>
      <c r="D1826" s="63" t="s">
        <v>264</v>
      </c>
      <c r="E1826" s="137">
        <v>46305</v>
      </c>
      <c r="F1826" s="63" t="str">
        <f t="shared" si="237"/>
        <v>Oct</v>
      </c>
      <c r="G1826" s="63">
        <f t="shared" si="243"/>
        <v>2026</v>
      </c>
      <c r="H1826" s="63" t="s">
        <v>59</v>
      </c>
      <c r="I1826" s="9" t="str">
        <f>_xlfn.XLOOKUP(H1826,[1]Heads!A:A,[1]Heads!B:B)</f>
        <v>Missing Cases</v>
      </c>
      <c r="J1826" s="9" t="str">
        <f>_xlfn.XLOOKUP(I1826,[1]Heads!B:B,[1]Heads!C:C)</f>
        <v>Missing</v>
      </c>
      <c r="K1826" s="75"/>
      <c r="L1826" s="9"/>
      <c r="M1826" s="75"/>
      <c r="N1826" s="96" t="s">
        <v>3196</v>
      </c>
      <c r="O1826" s="9"/>
      <c r="P1826" s="75"/>
      <c r="Q1826" s="9"/>
      <c r="R1826" s="75" t="s">
        <v>2553</v>
      </c>
      <c r="S1826" s="104" t="s">
        <v>142</v>
      </c>
      <c r="T1826" s="98"/>
      <c r="U1826" s="9" t="s">
        <v>7074</v>
      </c>
      <c r="V1826" s="9" t="s">
        <v>34</v>
      </c>
      <c r="W1826" s="9">
        <f t="shared" ca="1" si="238"/>
        <v>6</v>
      </c>
      <c r="X1826" s="9" t="str">
        <f t="shared" ca="1" si="239"/>
        <v>Below 45 Days</v>
      </c>
      <c r="Y1826" s="9" t="str">
        <f t="shared" ca="1" si="240"/>
        <v/>
      </c>
      <c r="Z1826" s="9" t="str">
        <f t="shared" ca="1" si="241"/>
        <v/>
      </c>
      <c r="AA1826" s="9"/>
      <c r="AB1826" s="123" t="str">
        <f t="shared" si="236"/>
        <v>Naupada,'70/2026'</v>
      </c>
      <c r="AC1826" s="97" t="str">
        <f t="shared" ca="1" si="242"/>
        <v>Below 45 Days</v>
      </c>
    </row>
    <row r="1827" spans="1:29" ht="25.5" customHeight="1" x14ac:dyDescent="0.25">
      <c r="A1827" s="96">
        <v>1826</v>
      </c>
      <c r="B1827" s="123" t="s">
        <v>124</v>
      </c>
      <c r="C1827" s="9" t="s">
        <v>3535</v>
      </c>
      <c r="D1827" s="63" t="s">
        <v>7075</v>
      </c>
      <c r="E1827" s="137">
        <v>46305</v>
      </c>
      <c r="F1827" s="63" t="str">
        <f t="shared" si="237"/>
        <v>Oct</v>
      </c>
      <c r="G1827" s="63">
        <f t="shared" si="243"/>
        <v>2026</v>
      </c>
      <c r="H1827" s="63" t="s">
        <v>39</v>
      </c>
      <c r="I1827" s="9" t="str">
        <f>_xlfn.XLOOKUP(H1827,[1]Heads!A:A,[1]Heads!B:B)</f>
        <v>Other IPC</v>
      </c>
      <c r="J1827" s="9" t="str">
        <f>_xlfn.XLOOKUP(I1827,[1]Heads!B:B,[1]Heads!C:C)</f>
        <v>IPC</v>
      </c>
      <c r="K1827" s="75"/>
      <c r="L1827" s="9"/>
      <c r="M1827" s="75"/>
      <c r="N1827" s="96" t="s">
        <v>3196</v>
      </c>
      <c r="O1827" s="9"/>
      <c r="P1827" s="75"/>
      <c r="Q1827" s="9"/>
      <c r="R1827" s="75" t="s">
        <v>2553</v>
      </c>
      <c r="S1827" s="104" t="s">
        <v>142</v>
      </c>
      <c r="T1827" s="98"/>
      <c r="U1827" s="9" t="s">
        <v>7076</v>
      </c>
      <c r="V1827" s="9" t="s">
        <v>34</v>
      </c>
      <c r="W1827" s="9">
        <f t="shared" ca="1" si="238"/>
        <v>6</v>
      </c>
      <c r="X1827" s="9" t="str">
        <f t="shared" ca="1" si="239"/>
        <v>Below 45 Days</v>
      </c>
      <c r="Y1827" s="9" t="str">
        <f t="shared" ca="1" si="240"/>
        <v/>
      </c>
      <c r="Z1827" s="9" t="str">
        <f t="shared" ca="1" si="241"/>
        <v/>
      </c>
      <c r="AA1827" s="9"/>
      <c r="AB1827" s="123" t="str">
        <f t="shared" si="236"/>
        <v>Saravakota,'126/2026'</v>
      </c>
      <c r="AC1827" s="97" t="str">
        <f t="shared" ca="1" si="242"/>
        <v>Below 45 Days</v>
      </c>
    </row>
    <row r="1828" spans="1:29" ht="25.5" customHeight="1" x14ac:dyDescent="0.25">
      <c r="A1828" s="96">
        <v>1827</v>
      </c>
      <c r="B1828" s="123" t="s">
        <v>42</v>
      </c>
      <c r="C1828" s="9" t="s">
        <v>6492</v>
      </c>
      <c r="D1828" s="63" t="s">
        <v>707</v>
      </c>
      <c r="E1828" s="137">
        <v>46305</v>
      </c>
      <c r="F1828" s="63" t="str">
        <f t="shared" si="237"/>
        <v>Oct</v>
      </c>
      <c r="G1828" s="63">
        <f t="shared" si="243"/>
        <v>2026</v>
      </c>
      <c r="H1828" s="63" t="s">
        <v>71</v>
      </c>
      <c r="I1828" s="9" t="str">
        <f>_xlfn.XLOOKUP(H1828,[1]Heads!A:A,[1]Heads!B:B)</f>
        <v>Road Accidents</v>
      </c>
      <c r="J1828" s="9" t="str">
        <f>_xlfn.XLOOKUP(I1828,[1]Heads!B:B,[1]Heads!C:C)</f>
        <v>IPC</v>
      </c>
      <c r="K1828" s="75"/>
      <c r="L1828" s="9"/>
      <c r="M1828" s="75"/>
      <c r="N1828" s="96" t="s">
        <v>3196</v>
      </c>
      <c r="O1828" s="9"/>
      <c r="P1828" s="75"/>
      <c r="Q1828" s="9"/>
      <c r="R1828" s="75" t="s">
        <v>2553</v>
      </c>
      <c r="S1828" s="104" t="s">
        <v>169</v>
      </c>
      <c r="T1828" s="98"/>
      <c r="U1828" s="9" t="s">
        <v>7077</v>
      </c>
      <c r="V1828" s="9" t="s">
        <v>34</v>
      </c>
      <c r="W1828" s="9">
        <f t="shared" ca="1" si="238"/>
        <v>6</v>
      </c>
      <c r="X1828" s="9" t="str">
        <f t="shared" ca="1" si="239"/>
        <v>Below 45 Days</v>
      </c>
      <c r="Y1828" s="9" t="str">
        <f t="shared" ca="1" si="240"/>
        <v/>
      </c>
      <c r="Z1828" s="9" t="str">
        <f t="shared" ca="1" si="241"/>
        <v/>
      </c>
      <c r="AA1828" s="9"/>
      <c r="AB1828" s="123" t="str">
        <f t="shared" si="236"/>
        <v>Narasannapeta,'302/2026'</v>
      </c>
      <c r="AC1828" s="97" t="str">
        <f t="shared" ca="1" si="242"/>
        <v>Below 45 Days</v>
      </c>
    </row>
    <row r="1829" spans="1:29" ht="25.5" customHeight="1" x14ac:dyDescent="0.25">
      <c r="A1829" s="96">
        <v>1828</v>
      </c>
      <c r="B1829" s="123" t="s">
        <v>58</v>
      </c>
      <c r="C1829" s="9" t="s">
        <v>3085</v>
      </c>
      <c r="D1829" s="63" t="s">
        <v>1157</v>
      </c>
      <c r="E1829" s="137">
        <v>46305</v>
      </c>
      <c r="F1829" s="63" t="str">
        <f t="shared" si="237"/>
        <v>Oct</v>
      </c>
      <c r="G1829" s="63">
        <f t="shared" si="243"/>
        <v>2026</v>
      </c>
      <c r="H1829" s="63" t="s">
        <v>2386</v>
      </c>
      <c r="I1829" s="9" t="str">
        <f>_xlfn.XLOOKUP(H1829,[1]Heads!A:A,[1]Heads!B:B)</f>
        <v>Enforcement</v>
      </c>
      <c r="J1829" s="9" t="str">
        <f>_xlfn.XLOOKUP(I1829,[1]Heads!B:B,[1]Heads!C:C)</f>
        <v>Enforcement</v>
      </c>
      <c r="K1829" s="75"/>
      <c r="L1829" s="9"/>
      <c r="M1829" s="75"/>
      <c r="N1829" s="96" t="s">
        <v>3196</v>
      </c>
      <c r="O1829" s="9"/>
      <c r="P1829" s="75"/>
      <c r="Q1829" s="9"/>
      <c r="R1829" s="75" t="s">
        <v>2553</v>
      </c>
      <c r="S1829" s="104" t="s">
        <v>141</v>
      </c>
      <c r="T1829" s="98"/>
      <c r="U1829" s="9" t="s">
        <v>7078</v>
      </c>
      <c r="V1829" s="9" t="s">
        <v>34</v>
      </c>
      <c r="W1829" s="9">
        <f t="shared" ca="1" si="238"/>
        <v>6</v>
      </c>
      <c r="X1829" s="9" t="str">
        <f t="shared" ca="1" si="239"/>
        <v>Below 45 Days</v>
      </c>
      <c r="Y1829" s="9" t="str">
        <f t="shared" ca="1" si="240"/>
        <v/>
      </c>
      <c r="Z1829" s="9" t="str">
        <f t="shared" ca="1" si="241"/>
        <v/>
      </c>
      <c r="AA1829" s="9"/>
      <c r="AB1829" s="123" t="str">
        <f t="shared" si="236"/>
        <v>Meliaputti,'67/2026'</v>
      </c>
      <c r="AC1829" s="97" t="str">
        <f t="shared" ca="1" si="242"/>
        <v>Below 45 Days</v>
      </c>
    </row>
    <row r="1830" spans="1:29" ht="25.5" customHeight="1" x14ac:dyDescent="0.25">
      <c r="A1830" s="96">
        <v>1829</v>
      </c>
      <c r="B1830" s="123" t="s">
        <v>113</v>
      </c>
      <c r="C1830" s="9" t="s">
        <v>3164</v>
      </c>
      <c r="D1830" s="63" t="s">
        <v>1742</v>
      </c>
      <c r="E1830" s="137">
        <v>46305</v>
      </c>
      <c r="F1830" s="63" t="str">
        <f t="shared" si="237"/>
        <v>Oct</v>
      </c>
      <c r="G1830" s="63">
        <f t="shared" si="243"/>
        <v>2026</v>
      </c>
      <c r="H1830" s="63" t="s">
        <v>115</v>
      </c>
      <c r="I1830" s="9" t="str">
        <f>_xlfn.XLOOKUP(H1830,[1]Heads!A:A,[1]Heads!B:B)</f>
        <v>Crime  Against Women</v>
      </c>
      <c r="J1830" s="9" t="str">
        <f>_xlfn.XLOOKUP(I1830,[1]Heads!B:B,[1]Heads!C:C)</f>
        <v>IPC</v>
      </c>
      <c r="K1830" s="75"/>
      <c r="L1830" s="9"/>
      <c r="M1830" s="75"/>
      <c r="N1830" s="96" t="s">
        <v>3196</v>
      </c>
      <c r="O1830" s="9"/>
      <c r="P1830" s="75"/>
      <c r="Q1830" s="9"/>
      <c r="R1830" s="75" t="s">
        <v>2553</v>
      </c>
      <c r="S1830" s="104" t="s">
        <v>169</v>
      </c>
      <c r="T1830" s="98"/>
      <c r="U1830" s="9" t="s">
        <v>7079</v>
      </c>
      <c r="V1830" s="9" t="s">
        <v>34</v>
      </c>
      <c r="W1830" s="9">
        <f t="shared" ca="1" si="238"/>
        <v>6</v>
      </c>
      <c r="X1830" s="9" t="str">
        <f t="shared" ca="1" si="239"/>
        <v>Below 45 Days</v>
      </c>
      <c r="Y1830" s="9" t="str">
        <f t="shared" ca="1" si="240"/>
        <v/>
      </c>
      <c r="Z1830" s="9" t="str">
        <f t="shared" ca="1" si="241"/>
        <v/>
      </c>
      <c r="AA1830" s="9"/>
      <c r="AB1830" s="123" t="str">
        <f t="shared" si="236"/>
        <v>Jalumuru,'95/2026'</v>
      </c>
      <c r="AC1830" s="97" t="str">
        <f t="shared" ca="1" si="242"/>
        <v>Below 45 Days</v>
      </c>
    </row>
    <row r="1831" spans="1:29" ht="25.5" customHeight="1" x14ac:dyDescent="0.25">
      <c r="A1831" s="96">
        <v>1830</v>
      </c>
      <c r="B1831" s="123" t="s">
        <v>51</v>
      </c>
      <c r="C1831" s="9" t="s">
        <v>5543</v>
      </c>
      <c r="D1831" s="63" t="s">
        <v>1332</v>
      </c>
      <c r="E1831" s="137">
        <v>46305</v>
      </c>
      <c r="F1831" s="63" t="str">
        <f t="shared" si="237"/>
        <v>Oct</v>
      </c>
      <c r="G1831" s="63">
        <f t="shared" si="243"/>
        <v>2026</v>
      </c>
      <c r="H1831" s="63" t="s">
        <v>71</v>
      </c>
      <c r="I1831" s="9" t="str">
        <f>_xlfn.XLOOKUP(H1831,[1]Heads!A:A,[1]Heads!B:B)</f>
        <v>Road Accidents</v>
      </c>
      <c r="J1831" s="9" t="str">
        <f>_xlfn.XLOOKUP(I1831,[1]Heads!B:B,[1]Heads!C:C)</f>
        <v>IPC</v>
      </c>
      <c r="K1831" s="75"/>
      <c r="L1831" s="9"/>
      <c r="M1831" s="75"/>
      <c r="N1831" s="96" t="s">
        <v>3196</v>
      </c>
      <c r="O1831" s="9"/>
      <c r="P1831" s="75"/>
      <c r="Q1831" s="9"/>
      <c r="R1831" s="75" t="s">
        <v>2553</v>
      </c>
      <c r="S1831" s="104" t="s">
        <v>169</v>
      </c>
      <c r="T1831" s="98"/>
      <c r="U1831" s="9" t="s">
        <v>7081</v>
      </c>
      <c r="V1831" s="9" t="s">
        <v>34</v>
      </c>
      <c r="W1831" s="9">
        <f t="shared" ca="1" si="238"/>
        <v>6</v>
      </c>
      <c r="X1831" s="9" t="str">
        <f t="shared" ca="1" si="239"/>
        <v>Below 45 Days</v>
      </c>
      <c r="Y1831" s="9" t="str">
        <f t="shared" ca="1" si="240"/>
        <v/>
      </c>
      <c r="Z1831" s="9" t="str">
        <f t="shared" ca="1" si="241"/>
        <v/>
      </c>
      <c r="AA1831" s="9"/>
      <c r="AB1831" s="123" t="str">
        <f t="shared" si="236"/>
        <v>Tekkali PS,'182/2026'</v>
      </c>
      <c r="AC1831" s="97" t="str">
        <f t="shared" ca="1" si="242"/>
        <v>Below 45 Days</v>
      </c>
    </row>
    <row r="1832" spans="1:29" ht="25.5" customHeight="1" x14ac:dyDescent="0.25">
      <c r="A1832" s="96">
        <v>1831</v>
      </c>
      <c r="B1832" s="123" t="s">
        <v>76</v>
      </c>
      <c r="C1832" s="9" t="s">
        <v>3045</v>
      </c>
      <c r="D1832" s="63" t="s">
        <v>707</v>
      </c>
      <c r="E1832" s="137">
        <v>46305</v>
      </c>
      <c r="F1832" s="63" t="str">
        <f t="shared" si="237"/>
        <v>Oct</v>
      </c>
      <c r="G1832" s="63">
        <f t="shared" si="243"/>
        <v>2026</v>
      </c>
      <c r="H1832" s="63" t="s">
        <v>71</v>
      </c>
      <c r="I1832" s="9" t="str">
        <f>_xlfn.XLOOKUP(H1832,[1]Heads!A:A,[1]Heads!B:B)</f>
        <v>Road Accidents</v>
      </c>
      <c r="J1832" s="9" t="str">
        <f>_xlfn.XLOOKUP(I1832,[1]Heads!B:B,[1]Heads!C:C)</f>
        <v>IPC</v>
      </c>
      <c r="K1832" s="75"/>
      <c r="L1832" s="9"/>
      <c r="M1832" s="75"/>
      <c r="N1832" s="96" t="s">
        <v>3196</v>
      </c>
      <c r="O1832" s="9"/>
      <c r="P1832" s="75"/>
      <c r="Q1832" s="9"/>
      <c r="R1832" s="75" t="s">
        <v>2553</v>
      </c>
      <c r="S1832" s="104" t="s">
        <v>169</v>
      </c>
      <c r="T1832" s="98"/>
      <c r="U1832" s="9" t="s">
        <v>7082</v>
      </c>
      <c r="V1832" s="9" t="s">
        <v>34</v>
      </c>
      <c r="W1832" s="9">
        <f t="shared" ca="1" si="238"/>
        <v>6</v>
      </c>
      <c r="X1832" s="9" t="str">
        <f t="shared" ca="1" si="239"/>
        <v>Below 45 Days</v>
      </c>
      <c r="Y1832" s="9" t="str">
        <f t="shared" ca="1" si="240"/>
        <v/>
      </c>
      <c r="Z1832" s="9" t="str">
        <f t="shared" ca="1" si="241"/>
        <v/>
      </c>
      <c r="AA1832" s="9"/>
      <c r="AB1832" s="123" t="str">
        <f t="shared" si="236"/>
        <v>Srikakulam Traffic,'52/2026'</v>
      </c>
      <c r="AC1832" s="97" t="str">
        <f t="shared" ca="1" si="242"/>
        <v>Below 45 Days</v>
      </c>
    </row>
    <row r="1833" spans="1:29" ht="25.5" customHeight="1" x14ac:dyDescent="0.25">
      <c r="A1833" s="96">
        <v>1832</v>
      </c>
      <c r="B1833" s="123" t="s">
        <v>64</v>
      </c>
      <c r="C1833" s="9" t="s">
        <v>3691</v>
      </c>
      <c r="D1833" s="63" t="s">
        <v>7083</v>
      </c>
      <c r="E1833" s="137">
        <v>46306</v>
      </c>
      <c r="F1833" s="63" t="str">
        <f t="shared" si="237"/>
        <v>Oct</v>
      </c>
      <c r="G1833" s="63">
        <f t="shared" si="243"/>
        <v>2026</v>
      </c>
      <c r="H1833" s="63" t="s">
        <v>39</v>
      </c>
      <c r="I1833" s="9" t="str">
        <f>_xlfn.XLOOKUP(H1833,[1]Heads!A:A,[1]Heads!B:B)</f>
        <v>Other IPC</v>
      </c>
      <c r="J1833" s="9" t="str">
        <f>_xlfn.XLOOKUP(I1833,[1]Heads!B:B,[1]Heads!C:C)</f>
        <v>IPC</v>
      </c>
      <c r="K1833" s="75"/>
      <c r="L1833" s="9"/>
      <c r="M1833" s="75"/>
      <c r="N1833" s="96" t="s">
        <v>3196</v>
      </c>
      <c r="O1833" s="9"/>
      <c r="P1833" s="75"/>
      <c r="Q1833" s="9"/>
      <c r="R1833" s="75" t="s">
        <v>2553</v>
      </c>
      <c r="S1833" s="104" t="s">
        <v>177</v>
      </c>
      <c r="T1833" s="98">
        <v>46307</v>
      </c>
      <c r="U1833" s="9" t="s">
        <v>7084</v>
      </c>
      <c r="V1833" s="9" t="s">
        <v>34</v>
      </c>
      <c r="W1833" s="9">
        <f t="shared" ca="1" si="238"/>
        <v>5</v>
      </c>
      <c r="X1833" s="9" t="str">
        <f t="shared" ca="1" si="239"/>
        <v>Below 45 Days</v>
      </c>
      <c r="Y1833" s="9">
        <f t="shared" ca="1" si="240"/>
        <v>4</v>
      </c>
      <c r="Z1833" s="9" t="str">
        <f t="shared" ca="1" si="241"/>
        <v>Below 45 Days</v>
      </c>
      <c r="AA1833" s="9"/>
      <c r="AB1833" s="123" t="str">
        <f t="shared" si="236"/>
        <v>Ponduru,'139/2026'</v>
      </c>
      <c r="AC1833" s="97" t="str">
        <f t="shared" ca="1" si="242"/>
        <v>Below 45 Days</v>
      </c>
    </row>
    <row r="1834" spans="1:29" ht="25.5" customHeight="1" x14ac:dyDescent="0.25">
      <c r="A1834" s="96">
        <v>1833</v>
      </c>
      <c r="B1834" s="123" t="s">
        <v>68</v>
      </c>
      <c r="C1834" s="9" t="s">
        <v>7085</v>
      </c>
      <c r="D1834" s="63" t="s">
        <v>7086</v>
      </c>
      <c r="E1834" s="137">
        <v>46306</v>
      </c>
      <c r="F1834" s="63" t="str">
        <f t="shared" si="237"/>
        <v>Oct</v>
      </c>
      <c r="G1834" s="63">
        <f t="shared" si="243"/>
        <v>2026</v>
      </c>
      <c r="H1834" s="63" t="s">
        <v>91</v>
      </c>
      <c r="I1834" s="9" t="str">
        <f>_xlfn.XLOOKUP(H1834,[1]Heads!A:A,[1]Heads!B:B)</f>
        <v>Bodily Offiences</v>
      </c>
      <c r="J1834" s="9" t="str">
        <f>_xlfn.XLOOKUP(I1834,[1]Heads!B:B,[1]Heads!C:C)</f>
        <v>IPC</v>
      </c>
      <c r="K1834" s="75"/>
      <c r="L1834" s="9"/>
      <c r="M1834" s="75"/>
      <c r="N1834" s="96" t="s">
        <v>3196</v>
      </c>
      <c r="O1834" s="9"/>
      <c r="P1834" s="75"/>
      <c r="Q1834" s="9"/>
      <c r="R1834" s="75" t="s">
        <v>2553</v>
      </c>
      <c r="S1834" s="104" t="s">
        <v>50</v>
      </c>
      <c r="T1834" s="98"/>
      <c r="U1834" s="9" t="s">
        <v>7087</v>
      </c>
      <c r="V1834" s="9" t="s">
        <v>34</v>
      </c>
      <c r="W1834" s="9">
        <f t="shared" ca="1" si="238"/>
        <v>5</v>
      </c>
      <c r="X1834" s="9" t="str">
        <f t="shared" ca="1" si="239"/>
        <v>Below 45 Days</v>
      </c>
      <c r="Y1834" s="9" t="str">
        <f t="shared" ca="1" si="240"/>
        <v/>
      </c>
      <c r="Z1834" s="9" t="str">
        <f t="shared" ca="1" si="241"/>
        <v/>
      </c>
      <c r="AA1834" s="9"/>
      <c r="AB1834" s="123" t="str">
        <f t="shared" si="236"/>
        <v>Kasibugga,'335/2026'</v>
      </c>
      <c r="AC1834" s="97" t="str">
        <f t="shared" ca="1" si="242"/>
        <v>Below 45 Days</v>
      </c>
    </row>
    <row r="1835" spans="1:29" ht="25.5" customHeight="1" x14ac:dyDescent="0.25">
      <c r="A1835" s="96">
        <v>1834</v>
      </c>
      <c r="B1835" s="123" t="s">
        <v>64</v>
      </c>
      <c r="C1835" s="9" t="s">
        <v>3610</v>
      </c>
      <c r="D1835" s="63" t="s">
        <v>7088</v>
      </c>
      <c r="E1835" s="137">
        <v>46306</v>
      </c>
      <c r="F1835" s="63" t="str">
        <f t="shared" si="237"/>
        <v>Oct</v>
      </c>
      <c r="G1835" s="63">
        <f t="shared" si="243"/>
        <v>2026</v>
      </c>
      <c r="H1835" s="63" t="s">
        <v>115</v>
      </c>
      <c r="I1835" s="9" t="str">
        <f>_xlfn.XLOOKUP(H1835,[1]Heads!A:A,[1]Heads!B:B)</f>
        <v>Crime  Against Women</v>
      </c>
      <c r="J1835" s="9" t="str">
        <f>_xlfn.XLOOKUP(I1835,[1]Heads!B:B,[1]Heads!C:C)</f>
        <v>IPC</v>
      </c>
      <c r="K1835" s="75"/>
      <c r="L1835" s="9"/>
      <c r="M1835" s="75"/>
      <c r="N1835" s="96" t="s">
        <v>3196</v>
      </c>
      <c r="O1835" s="9"/>
      <c r="P1835" s="75"/>
      <c r="Q1835" s="9"/>
      <c r="R1835" s="75" t="s">
        <v>2553</v>
      </c>
      <c r="S1835" s="104" t="s">
        <v>169</v>
      </c>
      <c r="T1835" s="98"/>
      <c r="U1835" s="9" t="s">
        <v>7089</v>
      </c>
      <c r="V1835" s="9" t="s">
        <v>34</v>
      </c>
      <c r="W1835" s="9">
        <f t="shared" ca="1" si="238"/>
        <v>5</v>
      </c>
      <c r="X1835" s="9" t="str">
        <f t="shared" ca="1" si="239"/>
        <v>Below 45 Days</v>
      </c>
      <c r="Y1835" s="9" t="str">
        <f t="shared" ca="1" si="240"/>
        <v/>
      </c>
      <c r="Z1835" s="9" t="str">
        <f t="shared" ca="1" si="241"/>
        <v/>
      </c>
      <c r="AA1835" s="9"/>
      <c r="AB1835" s="123" t="str">
        <f t="shared" si="236"/>
        <v>Ponduru,'138/2026'</v>
      </c>
      <c r="AC1835" s="97" t="str">
        <f t="shared" ca="1" si="242"/>
        <v>Below 45 Days</v>
      </c>
    </row>
    <row r="1836" spans="1:29" ht="25.5" customHeight="1" x14ac:dyDescent="0.25">
      <c r="A1836" s="96">
        <v>1835</v>
      </c>
      <c r="B1836" s="123" t="s">
        <v>104</v>
      </c>
      <c r="C1836" s="9" t="s">
        <v>3532</v>
      </c>
      <c r="D1836" s="63" t="s">
        <v>845</v>
      </c>
      <c r="E1836" s="137">
        <v>46306</v>
      </c>
      <c r="F1836" s="63" t="str">
        <f t="shared" si="237"/>
        <v>Oct</v>
      </c>
      <c r="G1836" s="63">
        <f t="shared" si="243"/>
        <v>2026</v>
      </c>
      <c r="H1836" s="63" t="s">
        <v>116</v>
      </c>
      <c r="I1836" s="9" t="str">
        <f>_xlfn.XLOOKUP(H1836,[1]Heads!A:A,[1]Heads!B:B)</f>
        <v>NDPS</v>
      </c>
      <c r="J1836" s="9" t="str">
        <f>_xlfn.XLOOKUP(I1836,[1]Heads!B:B,[1]Heads!C:C)</f>
        <v>NDPS</v>
      </c>
      <c r="K1836" s="75"/>
      <c r="L1836" s="9"/>
      <c r="M1836" s="75"/>
      <c r="N1836" s="96" t="s">
        <v>3196</v>
      </c>
      <c r="O1836" s="9"/>
      <c r="P1836" s="75"/>
      <c r="Q1836" s="9"/>
      <c r="R1836" s="75" t="s">
        <v>2553</v>
      </c>
      <c r="S1836" s="104" t="s">
        <v>50</v>
      </c>
      <c r="T1836" s="98"/>
      <c r="U1836" s="9" t="s">
        <v>7090</v>
      </c>
      <c r="V1836" s="9" t="s">
        <v>34</v>
      </c>
      <c r="W1836" s="9">
        <f t="shared" ca="1" si="238"/>
        <v>5</v>
      </c>
      <c r="X1836" s="9" t="str">
        <f t="shared" ca="1" si="239"/>
        <v>Below 45 Days</v>
      </c>
      <c r="Y1836" s="9" t="str">
        <f t="shared" ca="1" si="240"/>
        <v/>
      </c>
      <c r="Z1836" s="9" t="str">
        <f t="shared" ca="1" si="241"/>
        <v/>
      </c>
      <c r="AA1836" s="9"/>
      <c r="AB1836" s="123" t="str">
        <f t="shared" si="236"/>
        <v>Laveru,'125/2026'</v>
      </c>
      <c r="AC1836" s="97" t="str">
        <f t="shared" ca="1" si="242"/>
        <v>Below 45 Days</v>
      </c>
    </row>
    <row r="1837" spans="1:29" ht="25.5" customHeight="1" x14ac:dyDescent="0.25">
      <c r="A1837" s="96">
        <v>1836</v>
      </c>
      <c r="B1837" s="123" t="s">
        <v>107</v>
      </c>
      <c r="C1837" s="9" t="s">
        <v>3105</v>
      </c>
      <c r="D1837" s="63" t="s">
        <v>2034</v>
      </c>
      <c r="E1837" s="137">
        <v>46306</v>
      </c>
      <c r="F1837" s="63" t="str">
        <f t="shared" si="237"/>
        <v>Oct</v>
      </c>
      <c r="G1837" s="63">
        <f t="shared" si="243"/>
        <v>2026</v>
      </c>
      <c r="H1837" s="63" t="s">
        <v>81</v>
      </c>
      <c r="I1837" s="9" t="str">
        <f>_xlfn.XLOOKUP(H1837,[1]Heads!A:A,[1]Heads!B:B)</f>
        <v>Enforcement</v>
      </c>
      <c r="J1837" s="9" t="str">
        <f>_xlfn.XLOOKUP(I1837,[1]Heads!B:B,[1]Heads!C:C)</f>
        <v>Enforcement</v>
      </c>
      <c r="K1837" s="75"/>
      <c r="L1837" s="9"/>
      <c r="M1837" s="75"/>
      <c r="N1837" s="96" t="s">
        <v>3196</v>
      </c>
      <c r="O1837" s="9"/>
      <c r="P1837" s="75"/>
      <c r="Q1837" s="9"/>
      <c r="R1837" s="75" t="s">
        <v>2553</v>
      </c>
      <c r="S1837" s="104" t="s">
        <v>141</v>
      </c>
      <c r="T1837" s="98"/>
      <c r="U1837" s="9" t="s">
        <v>7091</v>
      </c>
      <c r="V1837" s="9" t="s">
        <v>34</v>
      </c>
      <c r="W1837" s="9">
        <f t="shared" ca="1" si="238"/>
        <v>5</v>
      </c>
      <c r="X1837" s="9" t="str">
        <f t="shared" ca="1" si="239"/>
        <v>Below 45 Days</v>
      </c>
      <c r="Y1837" s="9" t="str">
        <f t="shared" ca="1" si="240"/>
        <v/>
      </c>
      <c r="Z1837" s="9" t="str">
        <f t="shared" ca="1" si="241"/>
        <v/>
      </c>
      <c r="AA1837" s="9"/>
      <c r="AB1837" s="123" t="str">
        <f t="shared" si="236"/>
        <v>G. Sigadam,'72/2026'</v>
      </c>
      <c r="AC1837" s="97" t="str">
        <f t="shared" ca="1" si="242"/>
        <v>Below 45 Days</v>
      </c>
    </row>
    <row r="1838" spans="1:29" ht="25.5" customHeight="1" x14ac:dyDescent="0.25">
      <c r="A1838" s="96">
        <v>1837</v>
      </c>
      <c r="B1838" s="123" t="s">
        <v>28</v>
      </c>
      <c r="C1838" s="9" t="s">
        <v>3890</v>
      </c>
      <c r="D1838" s="63" t="s">
        <v>1315</v>
      </c>
      <c r="E1838" s="137">
        <v>46306</v>
      </c>
      <c r="F1838" s="63" t="str">
        <f t="shared" si="237"/>
        <v>Oct</v>
      </c>
      <c r="G1838" s="63">
        <f t="shared" si="243"/>
        <v>2026</v>
      </c>
      <c r="H1838" s="63" t="s">
        <v>70</v>
      </c>
      <c r="I1838" s="9" t="str">
        <f>_xlfn.XLOOKUP(H1838,[1]Heads!A:A,[1]Heads!B:B)</f>
        <v>174 CrPC</v>
      </c>
      <c r="J1838" s="9" t="str">
        <f>_xlfn.XLOOKUP(I1838,[1]Heads!B:B,[1]Heads!C:C)</f>
        <v>174 CrPC</v>
      </c>
      <c r="K1838" s="75"/>
      <c r="L1838" s="9"/>
      <c r="M1838" s="75"/>
      <c r="N1838" s="96" t="s">
        <v>3196</v>
      </c>
      <c r="O1838" s="9"/>
      <c r="P1838" s="75"/>
      <c r="Q1838" s="9"/>
      <c r="R1838" s="75" t="s">
        <v>2553</v>
      </c>
      <c r="S1838" s="104" t="s">
        <v>168</v>
      </c>
      <c r="T1838" s="98"/>
      <c r="U1838" s="9" t="s">
        <v>7092</v>
      </c>
      <c r="V1838" s="9" t="s">
        <v>34</v>
      </c>
      <c r="W1838" s="9">
        <f t="shared" ca="1" si="238"/>
        <v>5</v>
      </c>
      <c r="X1838" s="9" t="str">
        <f t="shared" ca="1" si="239"/>
        <v>Below 45 Days</v>
      </c>
      <c r="Y1838" s="9" t="str">
        <f t="shared" ca="1" si="240"/>
        <v/>
      </c>
      <c r="Z1838" s="9" t="str">
        <f t="shared" ca="1" si="241"/>
        <v/>
      </c>
      <c r="AA1838" s="9"/>
      <c r="AB1838" s="123" t="str">
        <f t="shared" si="236"/>
        <v>Srikakulam II Town,'155/2026'</v>
      </c>
      <c r="AC1838" s="97" t="str">
        <f t="shared" ca="1" si="242"/>
        <v>Below 45 Days</v>
      </c>
    </row>
    <row r="1839" spans="1:29" ht="25.5" customHeight="1" x14ac:dyDescent="0.25">
      <c r="A1839" s="96">
        <v>1838</v>
      </c>
      <c r="B1839" s="123" t="s">
        <v>69</v>
      </c>
      <c r="C1839" s="9" t="s">
        <v>3170</v>
      </c>
      <c r="D1839" s="63" t="s">
        <v>1099</v>
      </c>
      <c r="E1839" s="137">
        <v>46306</v>
      </c>
      <c r="F1839" s="63" t="str">
        <f t="shared" si="237"/>
        <v>Oct</v>
      </c>
      <c r="G1839" s="63">
        <f t="shared" si="243"/>
        <v>2026</v>
      </c>
      <c r="H1839" s="63" t="s">
        <v>77</v>
      </c>
      <c r="I1839" s="9" t="str">
        <f>_xlfn.XLOOKUP(H1839,[1]Heads!A:A,[1]Heads!B:B)</f>
        <v>Road Accidents</v>
      </c>
      <c r="J1839" s="9" t="str">
        <f>_xlfn.XLOOKUP(I1839,[1]Heads!B:B,[1]Heads!C:C)</f>
        <v>IPC</v>
      </c>
      <c r="K1839" s="75"/>
      <c r="L1839" s="9"/>
      <c r="M1839" s="75"/>
      <c r="N1839" s="96" t="s">
        <v>3196</v>
      </c>
      <c r="O1839" s="9"/>
      <c r="P1839" s="75"/>
      <c r="Q1839" s="9"/>
      <c r="R1839" s="75" t="s">
        <v>2553</v>
      </c>
      <c r="S1839" s="104" t="s">
        <v>168</v>
      </c>
      <c r="T1839" s="98"/>
      <c r="U1839" s="9" t="s">
        <v>7095</v>
      </c>
      <c r="V1839" s="9" t="s">
        <v>34</v>
      </c>
      <c r="W1839" s="9">
        <f t="shared" ca="1" si="238"/>
        <v>5</v>
      </c>
      <c r="X1839" s="9" t="str">
        <f t="shared" ca="1" si="239"/>
        <v>Below 45 Days</v>
      </c>
      <c r="Y1839" s="9" t="str">
        <f t="shared" ca="1" si="240"/>
        <v/>
      </c>
      <c r="Z1839" s="9" t="str">
        <f t="shared" ca="1" si="241"/>
        <v/>
      </c>
      <c r="AA1839" s="9"/>
      <c r="AB1839" s="123" t="str">
        <f t="shared" si="236"/>
        <v>Gara,'94/2026'</v>
      </c>
      <c r="AC1839" s="97" t="str">
        <f t="shared" ca="1" si="242"/>
        <v>Below 45 Days</v>
      </c>
    </row>
    <row r="1840" spans="1:29" ht="25.5" customHeight="1" x14ac:dyDescent="0.25">
      <c r="A1840" s="96">
        <v>1839</v>
      </c>
      <c r="B1840" s="123" t="s">
        <v>51</v>
      </c>
      <c r="C1840" s="9" t="s">
        <v>5557</v>
      </c>
      <c r="D1840" s="63" t="s">
        <v>1315</v>
      </c>
      <c r="E1840" s="137">
        <v>46306</v>
      </c>
      <c r="F1840" s="63" t="str">
        <f t="shared" si="237"/>
        <v>Oct</v>
      </c>
      <c r="G1840" s="63">
        <f t="shared" si="243"/>
        <v>2026</v>
      </c>
      <c r="H1840" s="63" t="s">
        <v>70</v>
      </c>
      <c r="I1840" s="9" t="str">
        <f>_xlfn.XLOOKUP(H1840,[1]Heads!A:A,[1]Heads!B:B)</f>
        <v>174 CrPC</v>
      </c>
      <c r="J1840" s="9" t="str">
        <f>_xlfn.XLOOKUP(I1840,[1]Heads!B:B,[1]Heads!C:C)</f>
        <v>174 CrPC</v>
      </c>
      <c r="K1840" s="75"/>
      <c r="L1840" s="9"/>
      <c r="M1840" s="75"/>
      <c r="N1840" s="96" t="s">
        <v>3196</v>
      </c>
      <c r="O1840" s="9"/>
      <c r="P1840" s="75"/>
      <c r="Q1840" s="9"/>
      <c r="R1840" s="75" t="s">
        <v>2553</v>
      </c>
      <c r="S1840" s="104" t="s">
        <v>168</v>
      </c>
      <c r="T1840" s="98"/>
      <c r="U1840" s="9" t="s">
        <v>7096</v>
      </c>
      <c r="V1840" s="9" t="s">
        <v>34</v>
      </c>
      <c r="W1840" s="9">
        <f t="shared" ca="1" si="238"/>
        <v>5</v>
      </c>
      <c r="X1840" s="9" t="str">
        <f t="shared" ca="1" si="239"/>
        <v>Below 45 Days</v>
      </c>
      <c r="Y1840" s="9" t="str">
        <f t="shared" ca="1" si="240"/>
        <v/>
      </c>
      <c r="Z1840" s="9" t="str">
        <f t="shared" ca="1" si="241"/>
        <v/>
      </c>
      <c r="AA1840" s="9"/>
      <c r="AB1840" s="123" t="str">
        <f t="shared" si="236"/>
        <v>Tekkali PS,'183/2026'</v>
      </c>
      <c r="AC1840" s="97" t="str">
        <f t="shared" ca="1" si="242"/>
        <v>Below 45 Days</v>
      </c>
    </row>
    <row r="1841" spans="1:29" ht="25.5" customHeight="1" x14ac:dyDescent="0.25">
      <c r="A1841" s="96">
        <v>1840</v>
      </c>
      <c r="B1841" s="123" t="s">
        <v>68</v>
      </c>
      <c r="C1841" s="9" t="s">
        <v>7097</v>
      </c>
      <c r="D1841" s="63" t="s">
        <v>7098</v>
      </c>
      <c r="E1841" s="137">
        <v>46307</v>
      </c>
      <c r="F1841" s="63" t="str">
        <f t="shared" si="237"/>
        <v>Oct</v>
      </c>
      <c r="G1841" s="63">
        <f t="shared" si="243"/>
        <v>2026</v>
      </c>
      <c r="H1841" s="63" t="s">
        <v>144</v>
      </c>
      <c r="I1841" s="9" t="str">
        <f>_xlfn.XLOOKUP(H1841,[1]Heads!A:A,[1]Heads!B:B)</f>
        <v>Property Offences</v>
      </c>
      <c r="J1841" s="9" t="str">
        <f>_xlfn.XLOOKUP(I1841,[1]Heads!B:B,[1]Heads!C:C)</f>
        <v>IPC</v>
      </c>
      <c r="K1841" s="75"/>
      <c r="L1841" s="9"/>
      <c r="M1841" s="75"/>
      <c r="N1841" s="96" t="s">
        <v>3196</v>
      </c>
      <c r="O1841" s="9"/>
      <c r="P1841" s="75"/>
      <c r="Q1841" s="9"/>
      <c r="R1841" s="75" t="s">
        <v>2553</v>
      </c>
      <c r="S1841" s="104" t="s">
        <v>169</v>
      </c>
      <c r="T1841" s="98"/>
      <c r="U1841" s="9" t="s">
        <v>7099</v>
      </c>
      <c r="V1841" s="9" t="s">
        <v>34</v>
      </c>
      <c r="W1841" s="9">
        <f t="shared" ca="1" si="238"/>
        <v>4</v>
      </c>
      <c r="X1841" s="9" t="str">
        <f t="shared" ca="1" si="239"/>
        <v>Below 45 Days</v>
      </c>
      <c r="Y1841" s="9" t="str">
        <f t="shared" ca="1" si="240"/>
        <v/>
      </c>
      <c r="Z1841" s="9" t="str">
        <f t="shared" ca="1" si="241"/>
        <v/>
      </c>
      <c r="AA1841" s="9"/>
      <c r="AB1841" s="123" t="str">
        <f t="shared" si="236"/>
        <v>Kasibugga,'337/2026'</v>
      </c>
      <c r="AC1841" s="97" t="str">
        <f t="shared" ca="1" si="242"/>
        <v>Below 45 Days</v>
      </c>
    </row>
    <row r="1842" spans="1:29" ht="25.5" customHeight="1" x14ac:dyDescent="0.25">
      <c r="A1842" s="96">
        <v>1841</v>
      </c>
      <c r="B1842" s="123" t="s">
        <v>107</v>
      </c>
      <c r="C1842" s="9" t="s">
        <v>3097</v>
      </c>
      <c r="D1842" s="63" t="s">
        <v>1405</v>
      </c>
      <c r="E1842" s="137">
        <v>46307</v>
      </c>
      <c r="F1842" s="63" t="str">
        <f t="shared" ref="F1842:F1854" si="244">TEXT(E1842,"mmm")</f>
        <v>Oct</v>
      </c>
      <c r="G1842" s="63">
        <f t="shared" si="243"/>
        <v>2026</v>
      </c>
      <c r="H1842" s="63" t="s">
        <v>71</v>
      </c>
      <c r="I1842" s="9" t="str">
        <f>_xlfn.XLOOKUP(H1842,[1]Heads!A:A,[1]Heads!B:B)</f>
        <v>Road Accidents</v>
      </c>
      <c r="J1842" s="9" t="str">
        <f>_xlfn.XLOOKUP(I1842,[1]Heads!B:B,[1]Heads!C:C)</f>
        <v>IPC</v>
      </c>
      <c r="K1842" s="75"/>
      <c r="L1842" s="9"/>
      <c r="M1842" s="75"/>
      <c r="N1842" s="96" t="s">
        <v>3196</v>
      </c>
      <c r="O1842" s="9"/>
      <c r="P1842" s="75"/>
      <c r="Q1842" s="9"/>
      <c r="R1842" s="75" t="s">
        <v>2553</v>
      </c>
      <c r="S1842" s="104" t="s">
        <v>169</v>
      </c>
      <c r="T1842" s="98"/>
      <c r="U1842" s="9" t="s">
        <v>7100</v>
      </c>
      <c r="V1842" s="9" t="s">
        <v>34</v>
      </c>
      <c r="W1842" s="9">
        <f t="shared" ca="1" si="238"/>
        <v>4</v>
      </c>
      <c r="X1842" s="9" t="str">
        <f t="shared" ca="1" si="239"/>
        <v>Below 45 Days</v>
      </c>
      <c r="Y1842" s="9" t="str">
        <f t="shared" ca="1" si="240"/>
        <v/>
      </c>
      <c r="Z1842" s="9" t="str">
        <f t="shared" ca="1" si="241"/>
        <v/>
      </c>
      <c r="AA1842" s="9"/>
      <c r="AB1842" s="123" t="str">
        <f t="shared" si="236"/>
        <v>G. Sigadam,'73/2026'</v>
      </c>
      <c r="AC1842" s="97" t="str">
        <f t="shared" ca="1" si="242"/>
        <v>Below 45 Days</v>
      </c>
    </row>
    <row r="1843" spans="1:29" ht="25.5" customHeight="1" x14ac:dyDescent="0.25">
      <c r="A1843" s="96">
        <v>1842</v>
      </c>
      <c r="B1843" s="123" t="s">
        <v>73</v>
      </c>
      <c r="C1843" s="9" t="s">
        <v>3253</v>
      </c>
      <c r="D1843" s="63" t="s">
        <v>1354</v>
      </c>
      <c r="E1843" s="137">
        <v>46307</v>
      </c>
      <c r="F1843" s="63" t="str">
        <f t="shared" si="244"/>
        <v>Oct</v>
      </c>
      <c r="G1843" s="63">
        <f t="shared" si="243"/>
        <v>2026</v>
      </c>
      <c r="H1843" s="63" t="s">
        <v>102</v>
      </c>
      <c r="I1843" s="9" t="str">
        <f>_xlfn.XLOOKUP(H1843,[1]Heads!A:A,[1]Heads!B:B)</f>
        <v>Property Offences</v>
      </c>
      <c r="J1843" s="9" t="str">
        <f>_xlfn.XLOOKUP(I1843,[1]Heads!B:B,[1]Heads!C:C)</f>
        <v>IPC</v>
      </c>
      <c r="K1843" s="75"/>
      <c r="L1843" s="9"/>
      <c r="M1843" s="75"/>
      <c r="N1843" s="96" t="s">
        <v>3196</v>
      </c>
      <c r="O1843" s="9"/>
      <c r="P1843" s="75"/>
      <c r="Q1843" s="9"/>
      <c r="R1843" s="75" t="s">
        <v>2553</v>
      </c>
      <c r="S1843" s="104" t="s">
        <v>177</v>
      </c>
      <c r="T1843" s="98">
        <v>46309</v>
      </c>
      <c r="U1843" s="9" t="s">
        <v>7101</v>
      </c>
      <c r="V1843" s="9" t="s">
        <v>34</v>
      </c>
      <c r="W1843" s="9">
        <f t="shared" ca="1" si="238"/>
        <v>4</v>
      </c>
      <c r="X1843" s="9" t="str">
        <f t="shared" ca="1" si="239"/>
        <v>Below 45 Days</v>
      </c>
      <c r="Y1843" s="9">
        <f t="shared" ca="1" si="240"/>
        <v>2</v>
      </c>
      <c r="Z1843" s="9" t="str">
        <f t="shared" ca="1" si="241"/>
        <v>Below 45 Days</v>
      </c>
      <c r="AA1843" s="9"/>
      <c r="AB1843" s="123" t="str">
        <f t="shared" si="236"/>
        <v>Kothuru,'107/2026'</v>
      </c>
      <c r="AC1843" s="97" t="str">
        <f t="shared" ca="1" si="242"/>
        <v>Below 45 Days</v>
      </c>
    </row>
    <row r="1844" spans="1:29" ht="25.5" customHeight="1" x14ac:dyDescent="0.25">
      <c r="A1844" s="96">
        <v>1843</v>
      </c>
      <c r="B1844" s="123" t="s">
        <v>68</v>
      </c>
      <c r="C1844" s="9" t="s">
        <v>7102</v>
      </c>
      <c r="D1844" s="63" t="s">
        <v>1864</v>
      </c>
      <c r="E1844" s="137">
        <v>46307</v>
      </c>
      <c r="F1844" s="63" t="str">
        <f t="shared" si="244"/>
        <v>Oct</v>
      </c>
      <c r="G1844" s="63">
        <f t="shared" si="243"/>
        <v>2026</v>
      </c>
      <c r="H1844" s="63" t="s">
        <v>75</v>
      </c>
      <c r="I1844" s="9" t="str">
        <f>_xlfn.XLOOKUP(H1844,[1]Heads!A:A,[1]Heads!B:B)</f>
        <v>Bodily Offiences</v>
      </c>
      <c r="J1844" s="9" t="str">
        <f>_xlfn.XLOOKUP(I1844,[1]Heads!B:B,[1]Heads!C:C)</f>
        <v>IPC</v>
      </c>
      <c r="K1844" s="75"/>
      <c r="L1844" s="9"/>
      <c r="M1844" s="75"/>
      <c r="N1844" s="96" t="s">
        <v>3196</v>
      </c>
      <c r="O1844" s="9"/>
      <c r="P1844" s="75"/>
      <c r="Q1844" s="9"/>
      <c r="R1844" s="75" t="s">
        <v>2553</v>
      </c>
      <c r="S1844" s="104" t="s">
        <v>50</v>
      </c>
      <c r="T1844" s="98"/>
      <c r="U1844" s="9" t="s">
        <v>7103</v>
      </c>
      <c r="V1844" s="9" t="s">
        <v>34</v>
      </c>
      <c r="W1844" s="9">
        <f t="shared" ca="1" si="238"/>
        <v>4</v>
      </c>
      <c r="X1844" s="9" t="str">
        <f t="shared" ca="1" si="239"/>
        <v>Below 45 Days</v>
      </c>
      <c r="Y1844" s="9" t="str">
        <f t="shared" ca="1" si="240"/>
        <v/>
      </c>
      <c r="Z1844" s="9" t="str">
        <f t="shared" ca="1" si="241"/>
        <v/>
      </c>
      <c r="AA1844" s="9"/>
      <c r="AB1844" s="123" t="str">
        <f t="shared" si="236"/>
        <v>Kasibugga,'336/2026'</v>
      </c>
      <c r="AC1844" s="97" t="str">
        <f t="shared" ca="1" si="242"/>
        <v>Below 45 Days</v>
      </c>
    </row>
    <row r="1845" spans="1:29" ht="25.5" customHeight="1" x14ac:dyDescent="0.25">
      <c r="A1845" s="96">
        <v>1844</v>
      </c>
      <c r="B1845" s="123" t="s">
        <v>61</v>
      </c>
      <c r="C1845" s="9" t="s">
        <v>3149</v>
      </c>
      <c r="D1845" s="63" t="s">
        <v>3882</v>
      </c>
      <c r="E1845" s="137">
        <v>46307</v>
      </c>
      <c r="F1845" s="63" t="str">
        <f t="shared" si="244"/>
        <v>Oct</v>
      </c>
      <c r="G1845" s="63">
        <f t="shared" si="243"/>
        <v>2026</v>
      </c>
      <c r="H1845" s="63" t="s">
        <v>39</v>
      </c>
      <c r="I1845" s="9" t="str">
        <f>_xlfn.XLOOKUP(H1845,[1]Heads!A:A,[1]Heads!B:B)</f>
        <v>Other IPC</v>
      </c>
      <c r="J1845" s="9" t="str">
        <f>_xlfn.XLOOKUP(I1845,[1]Heads!B:B,[1]Heads!C:C)</f>
        <v>IPC</v>
      </c>
      <c r="K1845" s="75"/>
      <c r="L1845" s="9"/>
      <c r="M1845" s="75"/>
      <c r="N1845" s="96" t="s">
        <v>3196</v>
      </c>
      <c r="O1845" s="9"/>
      <c r="P1845" s="75"/>
      <c r="Q1845" s="9"/>
      <c r="R1845" s="75" t="s">
        <v>2553</v>
      </c>
      <c r="S1845" s="104" t="s">
        <v>40</v>
      </c>
      <c r="T1845" s="98"/>
      <c r="U1845" s="9" t="s">
        <v>7104</v>
      </c>
      <c r="V1845" s="9" t="s">
        <v>34</v>
      </c>
      <c r="W1845" s="9">
        <f t="shared" ca="1" si="238"/>
        <v>4</v>
      </c>
      <c r="X1845" s="9" t="str">
        <f t="shared" ca="1" si="239"/>
        <v>Below 45 Days</v>
      </c>
      <c r="Y1845" s="9" t="str">
        <f t="shared" ca="1" si="240"/>
        <v/>
      </c>
      <c r="Z1845" s="9" t="str">
        <f t="shared" ca="1" si="241"/>
        <v/>
      </c>
      <c r="AA1845" s="9"/>
      <c r="AB1845" s="123" t="str">
        <f t="shared" si="236"/>
        <v>Srikakulam I Town,'92/2026'</v>
      </c>
      <c r="AC1845" s="97" t="str">
        <f t="shared" ca="1" si="242"/>
        <v>Below 45 Days</v>
      </c>
    </row>
    <row r="1846" spans="1:29" ht="25.5" customHeight="1" x14ac:dyDescent="0.25">
      <c r="A1846" s="96">
        <v>1845</v>
      </c>
      <c r="B1846" s="123" t="s">
        <v>79</v>
      </c>
      <c r="C1846" s="9" t="s">
        <v>3610</v>
      </c>
      <c r="D1846" s="63" t="s">
        <v>1535</v>
      </c>
      <c r="E1846" s="137">
        <v>46307</v>
      </c>
      <c r="F1846" s="63" t="str">
        <f t="shared" si="244"/>
        <v>Oct</v>
      </c>
      <c r="G1846" s="63">
        <f t="shared" si="243"/>
        <v>2026</v>
      </c>
      <c r="H1846" s="63" t="s">
        <v>75</v>
      </c>
      <c r="I1846" s="9" t="str">
        <f>_xlfn.XLOOKUP(H1846,[1]Heads!A:A,[1]Heads!B:B)</f>
        <v>Bodily Offiences</v>
      </c>
      <c r="J1846" s="9" t="str">
        <f>_xlfn.XLOOKUP(I1846,[1]Heads!B:B,[1]Heads!C:C)</f>
        <v>IPC</v>
      </c>
      <c r="K1846" s="75"/>
      <c r="L1846" s="9"/>
      <c r="M1846" s="75"/>
      <c r="N1846" s="96" t="s">
        <v>3196</v>
      </c>
      <c r="O1846" s="9"/>
      <c r="P1846" s="75"/>
      <c r="Q1846" s="9"/>
      <c r="R1846" s="75" t="s">
        <v>2553</v>
      </c>
      <c r="S1846" s="104" t="s">
        <v>169</v>
      </c>
      <c r="T1846" s="98"/>
      <c r="U1846" s="9" t="s">
        <v>7105</v>
      </c>
      <c r="V1846" s="9" t="s">
        <v>34</v>
      </c>
      <c r="W1846" s="9">
        <f t="shared" ca="1" si="238"/>
        <v>4</v>
      </c>
      <c r="X1846" s="9" t="str">
        <f t="shared" ca="1" si="239"/>
        <v>Below 45 Days</v>
      </c>
      <c r="Y1846" s="9" t="str">
        <f t="shared" ca="1" si="240"/>
        <v/>
      </c>
      <c r="Z1846" s="9" t="str">
        <f t="shared" ca="1" si="241"/>
        <v/>
      </c>
      <c r="AA1846" s="9"/>
      <c r="AB1846" s="123" t="str">
        <f t="shared" si="236"/>
        <v>Polaki,'138/2026'</v>
      </c>
      <c r="AC1846" s="97" t="str">
        <f t="shared" ca="1" si="242"/>
        <v>Below 45 Days</v>
      </c>
    </row>
    <row r="1847" spans="1:29" ht="25.5" customHeight="1" x14ac:dyDescent="0.25">
      <c r="A1847" s="96">
        <v>1846</v>
      </c>
      <c r="B1847" s="123" t="s">
        <v>47</v>
      </c>
      <c r="C1847" s="9" t="s">
        <v>3784</v>
      </c>
      <c r="D1847" s="63" t="s">
        <v>1315</v>
      </c>
      <c r="E1847" s="137">
        <v>46308</v>
      </c>
      <c r="F1847" s="63" t="str">
        <f t="shared" si="244"/>
        <v>Oct</v>
      </c>
      <c r="G1847" s="63">
        <f t="shared" si="243"/>
        <v>2026</v>
      </c>
      <c r="H1847" s="63" t="s">
        <v>70</v>
      </c>
      <c r="I1847" s="9" t="str">
        <f>_xlfn.XLOOKUP(H1847,[1]Heads!A:A,[1]Heads!B:B)</f>
        <v>174 CrPC</v>
      </c>
      <c r="J1847" s="9" t="str">
        <f>_xlfn.XLOOKUP(I1847,[1]Heads!B:B,[1]Heads!C:C)</f>
        <v>174 CrPC</v>
      </c>
      <c r="K1847" s="75"/>
      <c r="L1847" s="9"/>
      <c r="M1847" s="75"/>
      <c r="N1847" s="96" t="s">
        <v>3196</v>
      </c>
      <c r="O1847" s="9"/>
      <c r="P1847" s="75"/>
      <c r="Q1847" s="9"/>
      <c r="R1847" s="75" t="s">
        <v>2553</v>
      </c>
      <c r="S1847" s="104" t="s">
        <v>168</v>
      </c>
      <c r="T1847" s="98"/>
      <c r="U1847" s="9" t="s">
        <v>7106</v>
      </c>
      <c r="V1847" s="9" t="s">
        <v>34</v>
      </c>
      <c r="W1847" s="9">
        <f t="shared" ca="1" si="238"/>
        <v>3</v>
      </c>
      <c r="X1847" s="9" t="str">
        <f t="shared" ca="1" si="239"/>
        <v>Below 45 Days</v>
      </c>
      <c r="Y1847" s="9" t="str">
        <f t="shared" ca="1" si="240"/>
        <v/>
      </c>
      <c r="Z1847" s="9" t="str">
        <f t="shared" ca="1" si="241"/>
        <v/>
      </c>
      <c r="AA1847" s="9"/>
      <c r="AB1847" s="123" t="str">
        <f t="shared" ref="AB1847:AB1854" si="245">B1847&amp;","&amp;C1847</f>
        <v>Amadalavalasa,'150/2026'</v>
      </c>
      <c r="AC1847" s="97" t="str">
        <f t="shared" ca="1" si="242"/>
        <v>Below 45 Days</v>
      </c>
    </row>
    <row r="1848" spans="1:29" ht="25.5" customHeight="1" x14ac:dyDescent="0.25">
      <c r="A1848" s="96">
        <v>1847</v>
      </c>
      <c r="B1848" s="123" t="s">
        <v>69</v>
      </c>
      <c r="C1848" s="9" t="s">
        <v>3164</v>
      </c>
      <c r="D1848" s="63" t="s">
        <v>1315</v>
      </c>
      <c r="E1848" s="137">
        <v>46308</v>
      </c>
      <c r="F1848" s="63" t="str">
        <f t="shared" si="244"/>
        <v>Oct</v>
      </c>
      <c r="G1848" s="63">
        <f t="shared" si="243"/>
        <v>2026</v>
      </c>
      <c r="H1848" s="63" t="s">
        <v>7107</v>
      </c>
      <c r="I1848" s="9" t="str">
        <f>_xlfn.XLOOKUP(H1848,[1]Heads!A:A,[1]Heads!B:B)</f>
        <v>174 CrPC</v>
      </c>
      <c r="J1848" s="9" t="str">
        <f>_xlfn.XLOOKUP(I1848,[1]Heads!B:B,[1]Heads!C:C)</f>
        <v>174 CrPC</v>
      </c>
      <c r="K1848" s="75"/>
      <c r="L1848" s="9"/>
      <c r="M1848" s="75"/>
      <c r="N1848" s="96" t="s">
        <v>3196</v>
      </c>
      <c r="O1848" s="9"/>
      <c r="P1848" s="75"/>
      <c r="Q1848" s="9"/>
      <c r="R1848" s="75" t="s">
        <v>2553</v>
      </c>
      <c r="S1848" s="104" t="s">
        <v>168</v>
      </c>
      <c r="T1848" s="98"/>
      <c r="U1848" s="9" t="s">
        <v>7108</v>
      </c>
      <c r="V1848" s="9" t="s">
        <v>34</v>
      </c>
      <c r="W1848" s="9">
        <f t="shared" ca="1" si="238"/>
        <v>3</v>
      </c>
      <c r="X1848" s="9" t="str">
        <f t="shared" ca="1" si="239"/>
        <v>Below 45 Days</v>
      </c>
      <c r="Y1848" s="9" t="str">
        <f t="shared" ca="1" si="240"/>
        <v/>
      </c>
      <c r="Z1848" s="9" t="str">
        <f t="shared" ca="1" si="241"/>
        <v/>
      </c>
      <c r="AA1848" s="9"/>
      <c r="AB1848" s="123" t="str">
        <f t="shared" si="245"/>
        <v>Gara,'95/2026'</v>
      </c>
      <c r="AC1848" s="97" t="str">
        <f t="shared" ca="1" si="242"/>
        <v>Below 45 Days</v>
      </c>
    </row>
    <row r="1849" spans="1:29" ht="25.5" customHeight="1" x14ac:dyDescent="0.25">
      <c r="A1849" s="96">
        <v>1848</v>
      </c>
      <c r="B1849" s="123" t="s">
        <v>66</v>
      </c>
      <c r="C1849" s="9" t="s">
        <v>3250</v>
      </c>
      <c r="D1849" s="63" t="s">
        <v>6844</v>
      </c>
      <c r="E1849" s="137">
        <v>46308</v>
      </c>
      <c r="F1849" s="63" t="str">
        <f t="shared" si="244"/>
        <v>Oct</v>
      </c>
      <c r="G1849" s="63">
        <f t="shared" si="243"/>
        <v>2026</v>
      </c>
      <c r="H1849" s="63" t="s">
        <v>127</v>
      </c>
      <c r="I1849" s="9" t="str">
        <f>_xlfn.XLOOKUP(H1849,[1]Heads!A:A,[1]Heads!B:B)</f>
        <v>Enforcement</v>
      </c>
      <c r="J1849" s="9" t="str">
        <f>_xlfn.XLOOKUP(I1849,[1]Heads!B:B,[1]Heads!C:C)</f>
        <v>Enforcement</v>
      </c>
      <c r="K1849" s="75"/>
      <c r="L1849" s="9"/>
      <c r="M1849" s="75"/>
      <c r="N1849" s="96" t="s">
        <v>3196</v>
      </c>
      <c r="O1849" s="9"/>
      <c r="P1849" s="75"/>
      <c r="Q1849" s="9"/>
      <c r="R1849" s="75" t="s">
        <v>2553</v>
      </c>
      <c r="S1849" s="104" t="s">
        <v>141</v>
      </c>
      <c r="T1849" s="98"/>
      <c r="U1849" s="9" t="s">
        <v>7109</v>
      </c>
      <c r="V1849" s="9" t="s">
        <v>34</v>
      </c>
      <c r="W1849" s="9">
        <f t="shared" ca="1" si="238"/>
        <v>3</v>
      </c>
      <c r="X1849" s="9" t="str">
        <f t="shared" ca="1" si="239"/>
        <v>Below 45 Days</v>
      </c>
      <c r="Y1849" s="9" t="str">
        <f t="shared" ca="1" si="240"/>
        <v/>
      </c>
      <c r="Z1849" s="9" t="str">
        <f t="shared" ca="1" si="241"/>
        <v/>
      </c>
      <c r="AA1849" s="9"/>
      <c r="AB1849" s="123" t="str">
        <f t="shared" si="245"/>
        <v>Itchapuram Rural,'103/2026'</v>
      </c>
      <c r="AC1849" s="97" t="str">
        <f t="shared" ca="1" si="242"/>
        <v>Below 45 Days</v>
      </c>
    </row>
    <row r="1850" spans="1:29" ht="25.5" customHeight="1" x14ac:dyDescent="0.25">
      <c r="A1850" s="96">
        <v>1849</v>
      </c>
      <c r="B1850" s="123" t="s">
        <v>114</v>
      </c>
      <c r="C1850" s="9" t="s">
        <v>3924</v>
      </c>
      <c r="D1850" s="63" t="s">
        <v>7110</v>
      </c>
      <c r="E1850" s="137">
        <v>46308</v>
      </c>
      <c r="F1850" s="63" t="str">
        <f t="shared" si="244"/>
        <v>Oct</v>
      </c>
      <c r="G1850" s="63">
        <f t="shared" si="243"/>
        <v>2026</v>
      </c>
      <c r="H1850" s="63" t="s">
        <v>120</v>
      </c>
      <c r="I1850" s="9" t="str">
        <f>_xlfn.XLOOKUP(H1850,[1]Heads!A:A,[1]Heads!B:B)</f>
        <v>POCSO Cases</v>
      </c>
      <c r="J1850" s="9" t="str">
        <f>_xlfn.XLOOKUP(I1850,[1]Heads!B:B,[1]Heads!C:C)</f>
        <v>IPC</v>
      </c>
      <c r="K1850" s="75"/>
      <c r="L1850" s="9"/>
      <c r="M1850" s="75"/>
      <c r="N1850" s="96" t="s">
        <v>3196</v>
      </c>
      <c r="O1850" s="9"/>
      <c r="P1850" s="75"/>
      <c r="Q1850" s="9"/>
      <c r="R1850" s="75" t="s">
        <v>2553</v>
      </c>
      <c r="S1850" s="104" t="s">
        <v>50</v>
      </c>
      <c r="T1850" s="98"/>
      <c r="U1850" s="9" t="s">
        <v>7111</v>
      </c>
      <c r="V1850" s="9" t="s">
        <v>34</v>
      </c>
      <c r="W1850" s="9">
        <f t="shared" ca="1" si="238"/>
        <v>3</v>
      </c>
      <c r="X1850" s="9" t="str">
        <f t="shared" ca="1" si="239"/>
        <v>Below 45 Days</v>
      </c>
      <c r="Y1850" s="9" t="str">
        <f t="shared" ca="1" si="240"/>
        <v/>
      </c>
      <c r="Z1850" s="9" t="str">
        <f t="shared" ca="1" si="241"/>
        <v/>
      </c>
      <c r="AA1850" s="9"/>
      <c r="AB1850" s="123" t="str">
        <f t="shared" si="245"/>
        <v>Mandasa,'159/2026'</v>
      </c>
      <c r="AC1850" s="97" t="str">
        <f t="shared" ca="1" si="242"/>
        <v>Below 45 Days</v>
      </c>
    </row>
    <row r="1851" spans="1:29" ht="25.5" customHeight="1" x14ac:dyDescent="0.25">
      <c r="A1851" s="96">
        <v>1850</v>
      </c>
      <c r="B1851" s="123" t="s">
        <v>58</v>
      </c>
      <c r="C1851" s="9" t="s">
        <v>3113</v>
      </c>
      <c r="D1851" s="63" t="s">
        <v>1332</v>
      </c>
      <c r="E1851" s="137">
        <v>46308</v>
      </c>
      <c r="F1851" s="63" t="str">
        <f t="shared" si="244"/>
        <v>Oct</v>
      </c>
      <c r="G1851" s="63">
        <f t="shared" si="243"/>
        <v>2026</v>
      </c>
      <c r="H1851" s="63" t="s">
        <v>71</v>
      </c>
      <c r="I1851" s="9" t="str">
        <f>_xlfn.XLOOKUP(H1851,[1]Heads!A:A,[1]Heads!B:B)</f>
        <v>Road Accidents</v>
      </c>
      <c r="J1851" s="9" t="str">
        <f>_xlfn.XLOOKUP(I1851,[1]Heads!B:B,[1]Heads!C:C)</f>
        <v>IPC</v>
      </c>
      <c r="K1851" s="75"/>
      <c r="L1851" s="9"/>
      <c r="M1851" s="75"/>
      <c r="N1851" s="96" t="s">
        <v>3196</v>
      </c>
      <c r="O1851" s="9"/>
      <c r="P1851" s="75"/>
      <c r="Q1851" s="9"/>
      <c r="R1851" s="75" t="s">
        <v>2553</v>
      </c>
      <c r="S1851" s="104" t="s">
        <v>169</v>
      </c>
      <c r="T1851" s="98"/>
      <c r="U1851" s="9" t="s">
        <v>7112</v>
      </c>
      <c r="V1851" s="9" t="s">
        <v>34</v>
      </c>
      <c r="W1851" s="9">
        <f t="shared" ca="1" si="238"/>
        <v>3</v>
      </c>
      <c r="X1851" s="9" t="str">
        <f t="shared" ca="1" si="239"/>
        <v>Below 45 Days</v>
      </c>
      <c r="Y1851" s="9" t="str">
        <f t="shared" ca="1" si="240"/>
        <v/>
      </c>
      <c r="Z1851" s="9" t="str">
        <f t="shared" ca="1" si="241"/>
        <v/>
      </c>
      <c r="AA1851" s="9"/>
      <c r="AB1851" s="123" t="str">
        <f t="shared" si="245"/>
        <v>Meliaputti,'68/2026'</v>
      </c>
      <c r="AC1851" s="97" t="str">
        <f t="shared" ca="1" si="242"/>
        <v>Below 45 Days</v>
      </c>
    </row>
    <row r="1852" spans="1:29" ht="25.5" customHeight="1" x14ac:dyDescent="0.25">
      <c r="A1852" s="96">
        <v>1851</v>
      </c>
      <c r="B1852" s="123" t="s">
        <v>74</v>
      </c>
      <c r="C1852" s="9" t="s">
        <v>6861</v>
      </c>
      <c r="D1852" s="63" t="s">
        <v>1332</v>
      </c>
      <c r="E1852" s="137">
        <v>46308</v>
      </c>
      <c r="F1852" s="63" t="str">
        <f t="shared" si="244"/>
        <v>Oct</v>
      </c>
      <c r="G1852" s="63">
        <f t="shared" si="243"/>
        <v>2026</v>
      </c>
      <c r="H1852" s="63" t="s">
        <v>71</v>
      </c>
      <c r="I1852" s="9" t="str">
        <f>_xlfn.XLOOKUP(H1852,[1]Heads!A:A,[1]Heads!B:B)</f>
        <v>Road Accidents</v>
      </c>
      <c r="J1852" s="9" t="str">
        <f>_xlfn.XLOOKUP(I1852,[1]Heads!B:B,[1]Heads!C:C)</f>
        <v>IPC</v>
      </c>
      <c r="K1852" s="75"/>
      <c r="L1852" s="9"/>
      <c r="M1852" s="75"/>
      <c r="N1852" s="96" t="s">
        <v>3196</v>
      </c>
      <c r="O1852" s="9"/>
      <c r="P1852" s="75"/>
      <c r="Q1852" s="9"/>
      <c r="R1852" s="75" t="s">
        <v>2553</v>
      </c>
      <c r="S1852" s="104" t="s">
        <v>50</v>
      </c>
      <c r="T1852" s="98"/>
      <c r="U1852" s="9" t="s">
        <v>7113</v>
      </c>
      <c r="V1852" s="9" t="s">
        <v>34</v>
      </c>
      <c r="W1852" s="9">
        <f t="shared" ca="1" si="238"/>
        <v>3</v>
      </c>
      <c r="X1852" s="9" t="str">
        <f t="shared" ca="1" si="239"/>
        <v>Below 45 Days</v>
      </c>
      <c r="Y1852" s="9" t="str">
        <f t="shared" ref="Y1852:Y1856" ca="1" si="246">IF(T1852&lt;&gt;"",DATEDIF(T1852,TODAY(),"D"),"")</f>
        <v/>
      </c>
      <c r="Z1852" s="9" t="str">
        <f t="shared" ref="Z1852:Z1856" ca="1" si="247">IF(Y1852&lt;&gt;"",IF(Y1852&gt;365,"Above 1 Year",IF(AND(Y1852&lt;=365,Y1852&gt;180),"Above 6 Months",IF(AND(Y1852&lt;=180,Y1852&gt;90),"Above 3 Months",IF(AND(Y1852&lt;=90,Y1852&gt;60),"Above 60 Days",IF(AND(Y1852&lt;=60,Y1852&gt;45),"45 to 60 Days","Below 45 Days"))))),"")</f>
        <v/>
      </c>
      <c r="AA1852" s="9"/>
      <c r="AB1852" s="123" t="str">
        <f t="shared" si="245"/>
        <v>Srikakulam Rural,'204/2026'</v>
      </c>
      <c r="AC1852" s="97" t="str">
        <f t="shared" ca="1" si="242"/>
        <v>Below 45 Days</v>
      </c>
    </row>
    <row r="1853" spans="1:29" ht="25.5" customHeight="1" x14ac:dyDescent="0.25">
      <c r="A1853" s="96">
        <v>1852</v>
      </c>
      <c r="B1853" s="123" t="s">
        <v>125</v>
      </c>
      <c r="C1853" s="9" t="s">
        <v>3427</v>
      </c>
      <c r="D1853" s="63" t="s">
        <v>7114</v>
      </c>
      <c r="E1853" s="137">
        <v>46308</v>
      </c>
      <c r="F1853" s="63" t="str">
        <f t="shared" si="244"/>
        <v>Oct</v>
      </c>
      <c r="G1853" s="63">
        <f t="shared" si="243"/>
        <v>2026</v>
      </c>
      <c r="H1853" s="63" t="s">
        <v>111</v>
      </c>
      <c r="I1853" s="9" t="str">
        <f>_xlfn.XLOOKUP(H1853,[1]Heads!A:A,[1]Heads!B:B)</f>
        <v>SC-ST Cases</v>
      </c>
      <c r="J1853" s="9" t="str">
        <f>_xlfn.XLOOKUP(I1853,[1]Heads!B:B,[1]Heads!C:C)</f>
        <v>IPC</v>
      </c>
      <c r="K1853" s="75"/>
      <c r="L1853" s="9"/>
      <c r="M1853" s="75"/>
      <c r="N1853" s="96" t="s">
        <v>3196</v>
      </c>
      <c r="O1853" s="9"/>
      <c r="P1853" s="75"/>
      <c r="Q1853" s="9"/>
      <c r="R1853" s="75" t="s">
        <v>2553</v>
      </c>
      <c r="S1853" s="104" t="s">
        <v>177</v>
      </c>
      <c r="T1853" s="98">
        <v>46309</v>
      </c>
      <c r="U1853" s="9" t="s">
        <v>7115</v>
      </c>
      <c r="V1853" s="9" t="s">
        <v>34</v>
      </c>
      <c r="W1853" s="9">
        <f t="shared" ca="1" si="238"/>
        <v>3</v>
      </c>
      <c r="X1853" s="9" t="str">
        <f t="shared" ca="1" si="239"/>
        <v>Below 45 Days</v>
      </c>
      <c r="Y1853" s="9">
        <f t="shared" ca="1" si="246"/>
        <v>2</v>
      </c>
      <c r="Z1853" s="9" t="str">
        <f t="shared" ca="1" si="247"/>
        <v>Below 45 Days</v>
      </c>
      <c r="AA1853" s="9"/>
      <c r="AB1853" s="123" t="str">
        <f t="shared" si="245"/>
        <v>Mahila UPS, Srikakulam,'119/2026'</v>
      </c>
      <c r="AC1853" s="97" t="str">
        <f t="shared" ref="AC1853:AC1856" ca="1" si="248">IF(S1853="SC/PRC/CC No. Awaited","",X1853)</f>
        <v>Below 45 Days</v>
      </c>
    </row>
    <row r="1854" spans="1:29" ht="25.5" customHeight="1" x14ac:dyDescent="0.25">
      <c r="A1854" s="96">
        <v>1853</v>
      </c>
      <c r="B1854" s="123" t="s">
        <v>68</v>
      </c>
      <c r="C1854" s="9" t="s">
        <v>7116</v>
      </c>
      <c r="D1854" s="63" t="s">
        <v>7117</v>
      </c>
      <c r="E1854" s="137">
        <v>46308</v>
      </c>
      <c r="F1854" s="63" t="str">
        <f t="shared" si="244"/>
        <v>Oct</v>
      </c>
      <c r="G1854" s="63">
        <f t="shared" si="243"/>
        <v>2026</v>
      </c>
      <c r="H1854" s="63" t="s">
        <v>111</v>
      </c>
      <c r="I1854" s="9" t="str">
        <f>_xlfn.XLOOKUP(H1854,[1]Heads!A:A,[1]Heads!B:B)</f>
        <v>SC-ST Cases</v>
      </c>
      <c r="J1854" s="9" t="str">
        <f>_xlfn.XLOOKUP(I1854,[1]Heads!B:B,[1]Heads!C:C)</f>
        <v>IPC</v>
      </c>
      <c r="K1854" s="75"/>
      <c r="L1854" s="9"/>
      <c r="M1854" s="75"/>
      <c r="N1854" s="96" t="s">
        <v>3196</v>
      </c>
      <c r="O1854" s="9"/>
      <c r="P1854" s="75"/>
      <c r="Q1854" s="9"/>
      <c r="R1854" s="75" t="s">
        <v>2553</v>
      </c>
      <c r="S1854" s="104" t="s">
        <v>177</v>
      </c>
      <c r="T1854" s="98">
        <v>46309</v>
      </c>
      <c r="U1854" s="9" t="s">
        <v>7118</v>
      </c>
      <c r="V1854" s="9" t="s">
        <v>34</v>
      </c>
      <c r="W1854" s="9">
        <f t="shared" ca="1" si="238"/>
        <v>3</v>
      </c>
      <c r="X1854" s="9" t="str">
        <f t="shared" ca="1" si="239"/>
        <v>Below 45 Days</v>
      </c>
      <c r="Y1854" s="9">
        <f t="shared" ca="1" si="246"/>
        <v>2</v>
      </c>
      <c r="Z1854" s="9" t="str">
        <f t="shared" ca="1" si="247"/>
        <v>Below 45 Days</v>
      </c>
      <c r="AA1854" s="9"/>
      <c r="AB1854" s="123" t="str">
        <f t="shared" si="245"/>
        <v>Kasibugga,'338/2026'</v>
      </c>
      <c r="AC1854" s="97" t="str">
        <f t="shared" ca="1" si="248"/>
        <v>Below 45 Days</v>
      </c>
    </row>
    <row r="1855" spans="1:29" ht="25.5" customHeight="1" x14ac:dyDescent="0.25">
      <c r="A1855" s="96">
        <v>1854</v>
      </c>
      <c r="B1855" s="123" t="s">
        <v>65</v>
      </c>
      <c r="C1855" s="136" t="s">
        <v>194</v>
      </c>
      <c r="D1855" s="63" t="s">
        <v>845</v>
      </c>
      <c r="E1855" s="137">
        <v>45591</v>
      </c>
      <c r="F1855" s="63" t="s">
        <v>232</v>
      </c>
      <c r="G1855" s="63">
        <v>2024</v>
      </c>
      <c r="H1855" s="63" t="s">
        <v>116</v>
      </c>
      <c r="I1855" s="9" t="s">
        <v>116</v>
      </c>
      <c r="J1855" s="9" t="s">
        <v>116</v>
      </c>
      <c r="K1855" s="75">
        <v>45952</v>
      </c>
      <c r="L1855" s="9" t="s">
        <v>191</v>
      </c>
      <c r="M1855" s="75"/>
      <c r="N1855" s="96" t="s">
        <v>3196</v>
      </c>
      <c r="O1855" s="9"/>
      <c r="P1855" s="75"/>
      <c r="Q1855" s="9"/>
      <c r="R1855" s="75" t="s">
        <v>33</v>
      </c>
      <c r="S1855" s="104" t="s">
        <v>2664</v>
      </c>
      <c r="T1855" s="98">
        <v>45952</v>
      </c>
      <c r="U1855" s="9" t="s">
        <v>7123</v>
      </c>
      <c r="V1855" s="9" t="s">
        <v>34</v>
      </c>
      <c r="W1855" s="9">
        <f t="shared" ca="1" si="238"/>
        <v>720</v>
      </c>
      <c r="X1855" s="9" t="str">
        <f t="shared" ca="1" si="239"/>
        <v>Above 1 Year</v>
      </c>
      <c r="Y1855" s="9">
        <f t="shared" ca="1" si="246"/>
        <v>359</v>
      </c>
      <c r="Z1855" s="9" t="str">
        <f t="shared" ca="1" si="247"/>
        <v>Above 6 Months</v>
      </c>
      <c r="AA1855" s="9" t="s">
        <v>402</v>
      </c>
      <c r="AB1855" s="9" t="s">
        <v>7121</v>
      </c>
      <c r="AC1855" s="97" t="str">
        <f t="shared" ca="1" si="248"/>
        <v>Above 1 Year</v>
      </c>
    </row>
    <row r="1856" spans="1:29" ht="25.5" customHeight="1" x14ac:dyDescent="0.25">
      <c r="A1856" s="96">
        <v>1855</v>
      </c>
      <c r="B1856" s="123" t="s">
        <v>68</v>
      </c>
      <c r="C1856" s="136" t="s">
        <v>1942</v>
      </c>
      <c r="D1856" s="63" t="s">
        <v>845</v>
      </c>
      <c r="E1856" s="137">
        <v>45738</v>
      </c>
      <c r="F1856" s="63" t="s">
        <v>210</v>
      </c>
      <c r="G1856" s="63">
        <v>2025</v>
      </c>
      <c r="H1856" s="63" t="s">
        <v>116</v>
      </c>
      <c r="I1856" s="9" t="s">
        <v>116</v>
      </c>
      <c r="J1856" s="9" t="s">
        <v>116</v>
      </c>
      <c r="K1856" s="75">
        <v>45965</v>
      </c>
      <c r="L1856" s="9" t="s">
        <v>191</v>
      </c>
      <c r="M1856" s="75"/>
      <c r="N1856" s="96" t="s">
        <v>3196</v>
      </c>
      <c r="O1856" s="9"/>
      <c r="P1856" s="75"/>
      <c r="Q1856" s="9"/>
      <c r="R1856" s="75" t="s">
        <v>33</v>
      </c>
      <c r="S1856" s="104" t="s">
        <v>2664</v>
      </c>
      <c r="T1856" s="98">
        <v>45965</v>
      </c>
      <c r="U1856" s="9" t="s">
        <v>7124</v>
      </c>
      <c r="V1856" s="9" t="s">
        <v>34</v>
      </c>
      <c r="W1856" s="9">
        <f t="shared" ca="1" si="238"/>
        <v>573</v>
      </c>
      <c r="X1856" s="9" t="str">
        <f t="shared" ca="1" si="239"/>
        <v>Above 1 Year</v>
      </c>
      <c r="Y1856" s="9">
        <f t="shared" ca="1" si="246"/>
        <v>346</v>
      </c>
      <c r="Z1856" s="9" t="str">
        <f t="shared" ca="1" si="247"/>
        <v>Above 6 Months</v>
      </c>
      <c r="AA1856" s="9" t="s">
        <v>402</v>
      </c>
      <c r="AB1856" s="9" t="s">
        <v>7122</v>
      </c>
      <c r="AC1856" s="97" t="str">
        <f t="shared" ca="1" si="248"/>
        <v>Above 1 Year</v>
      </c>
    </row>
  </sheetData>
  <autoFilter ref="A1:AC1856" xr:uid="{1CF6D187-A3CA-453C-AD26-03E58EE22A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A594-AE98-48D0-9A41-672FF09382E0}">
  <sheetPr codeName="Sheet2"/>
  <dimension ref="C1:W23"/>
  <sheetViews>
    <sheetView workbookViewId="0">
      <selection activeCell="J19" sqref="J19"/>
    </sheetView>
  </sheetViews>
  <sheetFormatPr defaultRowHeight="15" x14ac:dyDescent="0.25"/>
  <sheetData>
    <row r="1" spans="3:23" x14ac:dyDescent="0.25">
      <c r="W1" s="33" t="s">
        <v>2557</v>
      </c>
    </row>
    <row r="2" spans="3:23" x14ac:dyDescent="0.25">
      <c r="C2" s="11"/>
      <c r="D2" s="11"/>
      <c r="E2" s="11"/>
      <c r="F2" s="11"/>
      <c r="G2" s="11"/>
      <c r="H2" s="11"/>
      <c r="I2" s="11"/>
      <c r="J2" s="11"/>
      <c r="K2" s="11"/>
      <c r="L2" s="11"/>
      <c r="M2" s="11"/>
      <c r="N2" s="11"/>
      <c r="O2" s="11"/>
      <c r="P2" s="11"/>
      <c r="Q2" s="11"/>
      <c r="R2" s="11"/>
    </row>
    <row r="3" spans="3:23" x14ac:dyDescent="0.25">
      <c r="C3" s="11"/>
      <c r="D3" s="11"/>
      <c r="E3" s="11"/>
      <c r="F3" s="11"/>
      <c r="G3" s="11"/>
      <c r="H3" s="11"/>
      <c r="I3" s="11"/>
      <c r="J3" s="11"/>
      <c r="K3" s="11"/>
      <c r="L3" s="11"/>
      <c r="M3" s="11"/>
      <c r="N3" s="11"/>
      <c r="O3" s="11"/>
      <c r="P3" s="11"/>
      <c r="Q3" s="11"/>
      <c r="R3" s="11"/>
    </row>
    <row r="4" spans="3:23" x14ac:dyDescent="0.25">
      <c r="C4" s="11"/>
      <c r="D4" s="11"/>
      <c r="E4" s="11"/>
      <c r="F4" s="11"/>
      <c r="G4" s="11"/>
      <c r="H4" s="11"/>
      <c r="I4" s="11"/>
      <c r="J4" s="11"/>
      <c r="K4" s="11"/>
      <c r="L4" s="11"/>
      <c r="M4" s="11"/>
      <c r="N4" s="11"/>
      <c r="O4" s="11"/>
      <c r="P4" s="11"/>
      <c r="Q4" s="11"/>
      <c r="R4" s="11"/>
    </row>
    <row r="5" spans="3:23" ht="26.25" x14ac:dyDescent="0.25">
      <c r="C5" s="143" t="s">
        <v>13</v>
      </c>
      <c r="D5" s="143"/>
      <c r="E5" s="143"/>
      <c r="F5" s="143"/>
      <c r="G5" s="144" t="s">
        <v>34</v>
      </c>
      <c r="H5" s="144"/>
      <c r="I5" s="144"/>
      <c r="J5" s="144"/>
      <c r="K5" s="145" t="s">
        <v>12</v>
      </c>
      <c r="L5" s="145"/>
      <c r="M5" s="145"/>
      <c r="N5" s="145"/>
      <c r="O5" s="144" t="s">
        <v>34</v>
      </c>
      <c r="P5" s="144"/>
      <c r="Q5" s="144"/>
      <c r="R5" s="144"/>
    </row>
    <row r="6" spans="3:23" x14ac:dyDescent="0.25">
      <c r="C6" s="11"/>
      <c r="D6" s="11"/>
      <c r="E6" s="11"/>
      <c r="F6" s="11"/>
      <c r="G6" s="11"/>
      <c r="H6" s="11"/>
      <c r="I6" s="11"/>
      <c r="J6" s="11"/>
      <c r="K6" s="11"/>
      <c r="L6" s="11"/>
      <c r="M6" s="11"/>
      <c r="N6" s="11"/>
      <c r="O6" s="11"/>
      <c r="P6" s="11"/>
      <c r="Q6" s="11"/>
      <c r="R6" s="11"/>
    </row>
    <row r="7" spans="3:23" ht="30" customHeight="1" x14ac:dyDescent="0.25">
      <c r="C7" s="11"/>
      <c r="D7" s="11"/>
      <c r="E7" s="11"/>
      <c r="F7" s="11"/>
      <c r="G7" s="11"/>
      <c r="H7" s="11"/>
      <c r="I7" s="11"/>
      <c r="J7" s="11"/>
      <c r="K7" s="11"/>
      <c r="L7" s="11"/>
      <c r="M7" s="11"/>
      <c r="N7" s="11"/>
      <c r="O7" s="11"/>
      <c r="P7" s="11"/>
      <c r="Q7" s="11"/>
      <c r="R7" s="11"/>
    </row>
    <row r="8" spans="3:23" x14ac:dyDescent="0.25">
      <c r="C8" s="11"/>
      <c r="D8" s="11"/>
      <c r="E8" s="11"/>
      <c r="F8" s="11"/>
      <c r="G8" s="11"/>
      <c r="H8" s="11"/>
      <c r="I8" s="11"/>
      <c r="J8" s="11"/>
      <c r="K8" s="11"/>
      <c r="L8" s="11"/>
      <c r="M8" s="11"/>
      <c r="N8" s="11"/>
      <c r="O8" s="11"/>
      <c r="P8" s="11"/>
      <c r="Q8" s="11"/>
      <c r="R8" s="11"/>
    </row>
    <row r="9" spans="3:23" ht="23.25" x14ac:dyDescent="0.25">
      <c r="C9" s="145" t="s">
        <v>179</v>
      </c>
      <c r="D9" s="145"/>
      <c r="E9" s="145"/>
      <c r="F9" s="145"/>
      <c r="G9" s="146" t="s">
        <v>34</v>
      </c>
      <c r="H9" s="146"/>
      <c r="I9" s="146"/>
      <c r="J9" s="146"/>
      <c r="K9" s="77"/>
      <c r="L9" s="72" t="s">
        <v>180</v>
      </c>
      <c r="M9" s="77"/>
      <c r="N9" s="77"/>
      <c r="O9" s="147" t="s">
        <v>34</v>
      </c>
      <c r="P9" s="147"/>
      <c r="Q9" s="147"/>
      <c r="R9" s="147"/>
    </row>
    <row r="10" spans="3:23" x14ac:dyDescent="0.25">
      <c r="C10" s="11"/>
      <c r="D10" s="11"/>
      <c r="E10" s="11"/>
      <c r="F10" s="11"/>
      <c r="G10" s="11"/>
      <c r="H10" s="11"/>
      <c r="I10" s="11"/>
      <c r="J10" s="11"/>
      <c r="K10" s="11"/>
      <c r="L10" s="11"/>
      <c r="M10" s="11"/>
      <c r="N10" s="11"/>
      <c r="O10" s="11"/>
      <c r="P10" s="11"/>
      <c r="Q10" s="11"/>
      <c r="R10" s="11"/>
    </row>
    <row r="11" spans="3:23" x14ac:dyDescent="0.25">
      <c r="C11" s="11"/>
      <c r="D11" s="11"/>
      <c r="E11" s="11"/>
      <c r="F11" s="11"/>
      <c r="G11" s="11"/>
      <c r="H11" s="11"/>
      <c r="I11" s="11"/>
      <c r="J11" s="11"/>
      <c r="K11" s="11"/>
      <c r="L11" s="11"/>
      <c r="M11" s="11"/>
      <c r="N11" s="11"/>
      <c r="O11" s="11"/>
      <c r="P11" s="11"/>
      <c r="Q11" s="11"/>
      <c r="R11" s="11"/>
    </row>
    <row r="12" spans="3:23" x14ac:dyDescent="0.25">
      <c r="C12" s="11"/>
      <c r="D12" s="11"/>
      <c r="E12" s="11"/>
      <c r="F12" s="11"/>
      <c r="G12" s="11"/>
      <c r="H12" s="11"/>
      <c r="I12" s="11"/>
      <c r="J12" s="11"/>
      <c r="K12" s="11"/>
      <c r="L12" s="11"/>
      <c r="M12" s="11"/>
      <c r="N12" s="11"/>
      <c r="O12" s="11"/>
      <c r="P12" s="11"/>
      <c r="Q12" s="11"/>
      <c r="R12" s="11"/>
    </row>
    <row r="23" spans="11:11" x14ac:dyDescent="0.25">
      <c r="K23" t="s">
        <v>1043</v>
      </c>
    </row>
  </sheetData>
  <mergeCells count="7">
    <mergeCell ref="C5:F5"/>
    <mergeCell ref="G5:J5"/>
    <mergeCell ref="K5:N5"/>
    <mergeCell ref="O5:R5"/>
    <mergeCell ref="C9:F9"/>
    <mergeCell ref="G9:J9"/>
    <mergeCell ref="O9:R9"/>
  </mergeCells>
  <dataValidations count="4">
    <dataValidation type="list" allowBlank="1" showInputMessage="1" showErrorMessage="1" sqref="O9:R9" xr:uid="{11F5F2B3-2E92-4CC1-BF99-472105125CFC}">
      <formula1>INDIRECT(SUBSTITUTE($G$9," ","_"))</formula1>
    </dataValidation>
    <dataValidation type="list" allowBlank="1" showInputMessage="1" showErrorMessage="1" sqref="G9" xr:uid="{03AD1B01-0EAC-448F-9740-2779F895C575}">
      <formula1>Classification</formula1>
    </dataValidation>
    <dataValidation type="list" allowBlank="1" showInputMessage="1" showErrorMessage="1" sqref="O5:R5" xr:uid="{93E29E18-51EF-4AEA-AB13-C48EA6E95930}">
      <formula1>Act_Type</formula1>
    </dataValidation>
    <dataValidation type="list" allowBlank="1" showInputMessage="1" showErrorMessage="1" sqref="G5:J5" xr:uid="{388BC30E-A1FF-42DD-8796-60D39544DE50}">
      <formula1>GravityType</formula1>
    </dataValidation>
  </dataValidations>
  <hyperlinks>
    <hyperlink ref="W1" r:id="rId1" xr:uid="{5277301F-F01C-4B4B-A849-AC911223B53C}"/>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51F5-E5FD-4141-861E-ADF111BCEE78}">
  <sheetPr codeName="Sheet3"/>
  <dimension ref="A1:AC51"/>
  <sheetViews>
    <sheetView tabSelected="1" zoomScale="70" zoomScaleNormal="70" workbookViewId="0">
      <pane ySplit="3" topLeftCell="A4" activePane="bottomLeft" state="frozen"/>
      <selection pane="bottomLeft" activeCell="I27" sqref="I27"/>
    </sheetView>
  </sheetViews>
  <sheetFormatPr defaultRowHeight="18.75" x14ac:dyDescent="0.3"/>
  <cols>
    <col min="1" max="1" width="9" style="46" customWidth="1"/>
    <col min="2" max="2" width="50.140625" style="47" customWidth="1"/>
    <col min="3" max="3" width="11.5703125" customWidth="1"/>
    <col min="4" max="4" width="16.85546875" customWidth="1"/>
    <col min="5" max="5" width="11.5703125" customWidth="1"/>
    <col min="6" max="6" width="16" customWidth="1"/>
    <col min="7" max="7" width="11.5703125" customWidth="1"/>
    <col min="8" max="8" width="12" customWidth="1"/>
    <col min="9" max="9" width="9.42578125" customWidth="1"/>
    <col min="10" max="10" width="9.28515625" customWidth="1"/>
    <col min="11" max="11" width="14.28515625" customWidth="1"/>
    <col min="12" max="12" width="13.140625" customWidth="1"/>
    <col min="13" max="13" width="10.42578125" customWidth="1"/>
    <col min="14" max="15" width="10" customWidth="1"/>
    <col min="16" max="16" width="11" customWidth="1"/>
    <col min="17" max="17" width="11.7109375" customWidth="1"/>
    <col min="18" max="18" width="10" customWidth="1"/>
    <col min="19" max="19" width="10.42578125" customWidth="1"/>
    <col min="20" max="20" width="10.140625" customWidth="1"/>
    <col min="21" max="21" width="9.85546875" customWidth="1"/>
    <col min="22" max="22" width="13.5703125" customWidth="1"/>
    <col min="23" max="23" width="7.85546875" customWidth="1"/>
    <col min="24" max="24" width="9.140625" hidden="1" customWidth="1"/>
    <col min="25" max="25" width="11.42578125" customWidth="1"/>
    <col min="26" max="26" width="12" customWidth="1"/>
    <col min="28" max="28" width="11" customWidth="1"/>
    <col min="29" max="29" width="26.28515625" style="47" hidden="1" customWidth="1"/>
    <col min="30" max="30" width="12" customWidth="1"/>
  </cols>
  <sheetData>
    <row r="1" spans="1:29" ht="41.25" customHeight="1" x14ac:dyDescent="0.3">
      <c r="A1" s="149" t="s">
        <v>2566</v>
      </c>
      <c r="B1" s="149"/>
      <c r="C1" s="149"/>
      <c r="D1" s="149"/>
      <c r="E1" s="149"/>
      <c r="F1" s="149"/>
      <c r="G1" s="149"/>
      <c r="H1" s="149"/>
      <c r="I1" s="149"/>
      <c r="J1" s="149"/>
      <c r="K1" s="149"/>
      <c r="L1" s="149"/>
      <c r="M1" s="149"/>
      <c r="N1" s="149"/>
      <c r="O1" s="149"/>
      <c r="P1" s="149"/>
      <c r="Q1" s="149"/>
      <c r="R1" s="149"/>
      <c r="S1" s="149"/>
      <c r="T1" s="149"/>
      <c r="U1" s="149"/>
      <c r="V1" s="149"/>
      <c r="W1" s="149"/>
      <c r="X1" s="149"/>
      <c r="Y1" s="149"/>
    </row>
    <row r="2" spans="1:29" ht="36.75" customHeight="1" x14ac:dyDescent="0.25">
      <c r="B2" s="57"/>
      <c r="C2" s="148" t="s">
        <v>182</v>
      </c>
      <c r="D2" s="148"/>
      <c r="E2" s="148"/>
      <c r="F2" s="148"/>
      <c r="G2" s="148"/>
      <c r="H2" s="148" t="s">
        <v>34</v>
      </c>
      <c r="I2" s="148"/>
      <c r="J2" s="148"/>
      <c r="K2" s="148"/>
      <c r="L2" s="148"/>
      <c r="M2" s="56"/>
      <c r="N2" s="56"/>
      <c r="O2" s="56"/>
      <c r="P2" s="56"/>
      <c r="Q2" s="56"/>
      <c r="R2" s="56"/>
      <c r="S2" s="56"/>
      <c r="T2" s="56"/>
      <c r="U2" s="56"/>
      <c r="V2" s="56"/>
      <c r="W2" s="56"/>
      <c r="AC2"/>
    </row>
    <row r="3" spans="1:29" ht="96" customHeight="1" x14ac:dyDescent="0.25">
      <c r="A3" s="41" t="s">
        <v>156</v>
      </c>
      <c r="B3" s="55" t="s">
        <v>187</v>
      </c>
      <c r="C3" s="22"/>
      <c r="D3" s="54" t="s">
        <v>2482</v>
      </c>
      <c r="E3" s="54" t="s">
        <v>33</v>
      </c>
      <c r="F3" s="54" t="s">
        <v>2664</v>
      </c>
      <c r="G3" s="54" t="s">
        <v>50</v>
      </c>
      <c r="H3" s="54" t="s">
        <v>141</v>
      </c>
      <c r="I3" s="54" t="s">
        <v>142</v>
      </c>
      <c r="J3" s="54" t="s">
        <v>112</v>
      </c>
      <c r="K3" s="54" t="s">
        <v>169</v>
      </c>
      <c r="L3" s="54" t="s">
        <v>168</v>
      </c>
      <c r="M3" s="54" t="s">
        <v>137</v>
      </c>
      <c r="N3" s="54" t="s">
        <v>175</v>
      </c>
      <c r="O3" s="54" t="s">
        <v>176</v>
      </c>
      <c r="P3" s="54" t="s">
        <v>177</v>
      </c>
      <c r="Q3" s="54" t="s">
        <v>40</v>
      </c>
      <c r="R3" s="54" t="s">
        <v>172</v>
      </c>
      <c r="S3" s="54" t="s">
        <v>173</v>
      </c>
      <c r="T3" s="54" t="s">
        <v>174</v>
      </c>
      <c r="U3" s="54" t="s">
        <v>139</v>
      </c>
      <c r="V3" s="54" t="s">
        <v>128</v>
      </c>
      <c r="W3" s="54" t="s">
        <v>138</v>
      </c>
      <c r="X3" s="22" t="s">
        <v>34</v>
      </c>
      <c r="Y3" s="22" t="s">
        <v>2483</v>
      </c>
      <c r="Z3" s="95" t="s">
        <v>2655</v>
      </c>
      <c r="AC3" s="41" t="s">
        <v>155</v>
      </c>
    </row>
    <row r="4" spans="1:29" ht="30" customHeight="1" x14ac:dyDescent="0.25">
      <c r="A4" s="43">
        <v>1</v>
      </c>
      <c r="B4" s="53" t="s">
        <v>33</v>
      </c>
      <c r="C4" s="31">
        <f>COUNTIFS(Total!W:W,B4,Total!O:O,DB!$G$5,Total!N:N,DB!$O$5,Total!M:M,DB!$G$9,Total!K:K,DB!$O$9,Total!E:E,$H$2)+COUNTIFS(Total!W:W,B4,Total!AA:AA,DB!$G$5,Total!AA:AA,DB!$O$5,Total!AA:AA,DB!$G$9,Total!AA:AA,DB!$O$9,Total!AA:AA,$H$2)+COUNTIFS(Total!W:W,B4,Total!O:O,DB!$G$5,Total!AA:AA,DB!$O$5,Total!AA:AA,DB!$G$9,Total!AA:AA,DB!$O$9,Total!AA:AA,$H$2)+COUNTIFS(Total!W:W,B4,Total!AA:AA,DB!$G$5,Total!N:N,DB!$O$5,Total!AA:AA,DB!$G$9,Total!AA:AA,DB!$O$9,Total!AA:AA,$H$2)+COUNTIFS(Total!W:W,B4,Total!AA:AA,DB!$G$5,Total!AA:AA,DB!$O$5,Total!M:M,DB!$G$9,Total!AA:AA,DB!$O$9,Total!AA:AA,$H$2)+COUNTIFS(Total!W:W,B4,Total!AA:AA,DB!$G$5,Total!AA:AA,DB!$O$5,Total!AA:AA,DB!$G$9,Total!K:K,DB!$O$9,Total!AA:AA,$H$2)+COUNTIFS(Total!W:W,B4,Total!AA:AA,DB!$G$5,Total!AA:AA,DB!$O$5,Total!AA:AA,DB!$G$9,Total!AA:AA,DB!$O$9,Total!E:E,$H$2)+COUNTIFS(Total!W:W,B4,Total!O:O,DB!$G$5,Total!N:N,DB!$O$5,Total!M:M,DB!$G$9,Total!AA:AA,DB!$O$9,Total!AA:AA,$H$2)+COUNTIFS(Total!W:W,B4,Total!O:O,DB!$G$5,Total!N:N,DB!$O$5,Total!AA:AA,DB!$G$9,Total!K:K,DB!$O$9,Total!AA:AA,$H$2)+COUNTIFS(Total!W:W,B4,Total!O:O,DB!$G$5,Total!N:N,DB!$O$5,Total!AA:AA,DB!$G$9,Total!AA:AA,DB!$O$9,Total!E:E,$H$2)+COUNTIFS(Total!W:W,B4,Total!O:O,DB!$G$5,Total!AA:AA,DB!$O$5,Total!M:M,DB!$G$9,Total!K:K,DB!$O$9,Total!AA:AA,$H$2)+COUNTIFS(Total!W:W,B4,Total!O:O,DB!$G$5,Total!AA:AA,DB!$O$5,Total!M:M,DB!$G$9,Total!AA:AA,DB!$O$9,Total!E:E,$H$2)+COUNTIFS(Total!W:W,B4,Total!O:O,DB!$G$5,Total!AA:AA,DB!$O$5,Total!AA:AA,DB!$G$9,Total!K:K,DB!$O$9,Total!E:E,$H$2)+COUNTIFS(Total!W:W,B4,Total!AA:AA,DB!$G$5,Total!N:N,DB!$O$5,Total!M:M,DB!$G$9,Total!K:K,DB!$O$9,Total!AA:AA,$H$2)+COUNTIFS(Total!W:W,B4,Total!AA:AA,DB!$G$5,Total!N:N,DB!$O$5,Total!M:M,DB!$G$9,Total!AA:AA,DB!$O$9,Total!E:E,$H$2)+COUNTIFS(Total!W:W,B4,Total!AA:AA,DB!$G$5,Total!N:N,DB!$O$5,Total!AA:AA,DB!$G$9,Total!K:K,DB!$O$9,Total!E:E,$H$2)+COUNTIFS(Total!W:W,B4,Total!AA:AA,DB!$G$5,Total!AA:AA,DB!$O$5,Total!M:M,DB!$G$9,Total!K:K,DB!$O$9,Total!E:E,$H$2)+COUNTIFS(Total!W:W,B4,Total!O:O,DB!$G$5,Total!N:N,DB!$O$5,Total!AA:AA,DB!$G$9,Total!AA:AA,DB!$O$9,Total!AA:AA,$H$2)+COUNTIFS(Total!W:W,B4,Total!O:O,DB!$G$5,Total!AA:AA,DB!$O$5,Total!M:M,DB!$G$9,Total!AA:AA,DB!$O$9,Total!AA:AA,$H$2)+COUNTIFS(Total!W:W,B4,Total!O:O,DB!$G$5,Total!AA:AA,DB!$O$5,Total!AA:AA,DB!$G$9,Total!K:K,DB!$O$9,Total!AA:AA,$H$2)+COUNTIFS(Total!W:W,B4,Total!O:O,DB!$G$5,Total!AA:AA,DB!$O$5,Total!AA:AA,DB!$G$9,Total!AA:AA,DB!$O$9,Total!E:E,$H$2)+COUNTIFS(Total!W:W,B4,Total!AA:AA,DB!$G$5,Total!N:N,DB!$O$5,Total!M:M,DB!$G$9,Total!AA:AA,DB!$O$9,Total!AA:AA,$H$2)+COUNTIFS(Total!W:W,B4,Total!AA:AA,DB!$G$5,Total!N:N,DB!$O$5,Total!AA:AA,DB!$G$9,Total!K:K,DB!$O$9,Total!AA:AA,$H$2)+COUNTIFS(Total!W:W,B4,Total!AA:AA,DB!$G$5,Total!N:N,DB!$O$5,Total!AA:AA,DB!$G$9,Total!AA:AA,DB!$O$9,Total!E:E,$H$2)+COUNTIFS(Total!W:W,B4,Total!AA:AA,DB!$G$5,Total!AA:AA,DB!$O$5,Total!M:M,DB!$G$9,Total!K:K,DB!$O$9,Total!AA:AA,$H$2)+COUNTIFS(Total!W:W,B4,Total!AA:AA,DB!$G$5,Total!AA:AA,DB!$O$5,Total!M:M,DB!$G$9,Total!AA:AA,DB!$O$9,Total!E:E,$H$2)+COUNTIFS(Total!W:W,B4,Total!AA:AA,DB!$G$5,Total!AA:AA,DB!$O$5,Total!AA:AA,DB!$G$9,Total!K:K,DB!$O$9,Total!E:E,$H$2)+COUNTIFS(Total!W:W,B4,Total!AA:AA,DB!$G$5,Total!N:N,DB!$O$5,Total!M:M,DB!$G$9,Total!K:K,DB!$O$9,Total!E:E,$H$2)+COUNTIFS(Total!W:W,B4,Total!O:O,DB!$G$5,Total!AA:AA,DB!$O$5,Total!M:M,DB!$G$9,Total!K:K,DB!$O$9,Total!E:E,$H$2)+COUNTIFS(Total!W:W,B4,Total!O:O,DB!$G$5,Total!N:N,DB!$O$5,Total!AA:AA,DB!$G$9,Total!K:K,DB!$O$9,Total!E:E,$H$2)+COUNTIFS(Total!W:W,B4,Total!O:O,DB!$G$5,Total!N:N,DB!$O$5,Total!M:M,DB!$G$9,Total!AA:AA,DB!$O$9,Total!E:E,$H$2)+COUNTIFS(Total!W:W,B4,Total!O:O,DB!$G$5,Total!N:N,DB!$O$5,Total!M:M,DB!$G$9,Total!K:K,DB!$O$9,Total!AA:AA,$H$2)</f>
        <v>647</v>
      </c>
      <c r="D4" s="31">
        <f>COUNTIFS(Total!X:X,$AB$28,Total!W:W,B4,Total!O:O,DB!$G$5,Total!N:N,DB!$O$5,Total!M:M,DB!$G$9,Total!K:K,DB!$O$9,Total!E:E,$H$2)+COUNTIFS(Total!X:X,$AB$28,Total!W:W,B4,Total!AA:AA,DB!$G$5,Total!AA:AA,DB!$O$5,Total!AA:AA,DB!$G$9,Total!AA:AA,DB!$O$9,Total!AA:AA,$H$2)+COUNTIFS(Total!X:X,$AB$28,Total!W:W,B4,Total!O:O,DB!$G$5,Total!AA:AA,DB!$O$5,Total!AA:AA,DB!$G$9,Total!AA:AA,DB!$O$9,Total!AA:AA,$H$2)+COUNTIFS(Total!X:X,$AB$28,Total!W:W,B4,Total!AA:AA,DB!$G$5,Total!N:N,DB!$O$5,Total!AA:AA,DB!$G$9,Total!AA:AA,DB!$O$9,Total!AA:AA,$H$2)+COUNTIFS(Total!X:X,$AB$28,Total!W:W,B4,Total!AA:AA,DB!$G$5,Total!AA:AA,DB!$O$5,Total!M:M,DB!$G$9,Total!AA:AA,DB!$O$9,Total!AA:AA,$H$2)+COUNTIFS(Total!X:X,$AB$28,Total!W:W,B4,Total!AA:AA,DB!$G$5,Total!AA:AA,DB!$O$5,Total!AA:AA,DB!$G$9,Total!K:K,DB!$O$9,Total!AA:AA,$H$2)+COUNTIFS(Total!X:X,$AB$28,Total!W:W,B4,Total!AA:AA,DB!$G$5,Total!AA:AA,DB!$O$5,Total!AA:AA,DB!$G$9,Total!AA:AA,DB!$O$9,Total!E:E,$H$2)+COUNTIFS(Total!X:X,$AB$28,Total!W:W,B4,Total!O:O,DB!$G$5,Total!N:N,DB!$O$5,Total!M:M,DB!$G$9,Total!AA:AA,DB!$O$9,Total!AA:AA,$H$2)+COUNTIFS(Total!X:X,$AB$28,Total!W:W,B4,Total!O:O,DB!$G$5,Total!N:N,DB!$O$5,Total!AA:AA,DB!$G$9,Total!K:K,DB!$O$9,Total!AA:AA,$H$2)+COUNTIFS(Total!X:X,$AB$28,Total!W:W,B4,Total!O:O,DB!$G$5,Total!N:N,DB!$O$5,Total!AA:AA,DB!$G$9,Total!AA:AA,DB!$O$9,Total!E:E,$H$2)+COUNTIFS(Total!X:X,$AB$28,Total!W:W,B4,Total!O:O,DB!$G$5,Total!AA:AA,DB!$O$5,Total!M:M,DB!$G$9,Total!K:K,DB!$O$9,Total!AA:AA,$H$2)+COUNTIFS(Total!X:X,$AB$28,Total!W:W,B4,Total!O:O,DB!$G$5,Total!AA:AA,DB!$O$5,Total!M:M,DB!$G$9,Total!AA:AA,DB!$O$9,Total!E:E,$H$2)+COUNTIFS(Total!X:X,$AB$28,Total!W:W,B4,Total!O:O,DB!$G$5,Total!AA:AA,DB!$O$5,Total!AA:AA,DB!$G$9,Total!K:K,DB!$O$9,Total!E:E,$H$2)+COUNTIFS(Total!X:X,$AB$28,Total!W:W,B4,Total!AA:AA,DB!$G$5,Total!N:N,DB!$O$5,Total!M:M,DB!$G$9,Total!K:K,DB!$O$9,Total!AA:AA,$H$2)+COUNTIFS(Total!X:X,$AB$28,Total!W:W,B4,Total!AA:AA,DB!$G$5,Total!N:N,DB!$O$5,Total!M:M,DB!$G$9,Total!AA:AA,DB!$O$9,Total!E:E,$H$2)+COUNTIFS(Total!X:X,$AB$28,Total!W:W,B4,Total!AA:AA,DB!$G$5,Total!N:N,DB!$O$5,Total!AA:AA,DB!$G$9,Total!K:K,DB!$O$9,Total!E:E,$H$2)+COUNTIFS(Total!X:X,$AB$28,Total!W:W,B4,Total!AA:AA,DB!$G$5,Total!AA:AA,DB!$O$5,Total!M:M,DB!$G$9,Total!K:K,DB!$O$9,Total!E:E,$H$2)+COUNTIFS(Total!X:X,$AB$28,Total!W:W,B4,Total!O:O,DB!$G$5,Total!N:N,DB!$O$5,Total!AA:AA,DB!$G$9,Total!AA:AA,DB!$O$9,Total!AA:AA,$H$2)+COUNTIFS(Total!X:X,$AB$28,Total!W:W,B4,Total!O:O,DB!$G$5,Total!AA:AA,DB!$O$5,Total!M:M,DB!$G$9,Total!AA:AA,DB!$O$9,Total!AA:AA,$H$2)+COUNTIFS(Total!X:X,$AB$28,Total!W:W,B4,Total!O:O,DB!$G$5,Total!AA:AA,DB!$O$5,Total!AA:AA,DB!$G$9,Total!K:K,DB!$O$9,Total!AA:AA,$H$2)+COUNTIFS(Total!X:X,$AB$28,Total!W:W,B4,Total!O:O,DB!$G$5,Total!AA:AA,DB!$O$5,Total!AA:AA,DB!$G$9,Total!AA:AA,DB!$O$9,Total!E:E,$H$2)+COUNTIFS(Total!X:X,$AB$28,Total!W:W,B4,Total!AA:AA,DB!$G$5,Total!N:N,DB!$O$5,Total!M:M,DB!$G$9,Total!AA:AA,DB!$O$9,Total!AA:AA,$H$2)+COUNTIFS(Total!X:X,$AB$28,Total!W:W,B4,Total!AA:AA,DB!$G$5,Total!N:N,DB!$O$5,Total!AA:AA,DB!$G$9,Total!K:K,DB!$O$9,Total!AA:AA,$H$2)+COUNTIFS(Total!X:X,$AB$28,Total!W:W,B4,Total!AA:AA,DB!$G$5,Total!N:N,DB!$O$5,Total!AA:AA,DB!$G$9,Total!AA:AA,DB!$O$9,Total!E:E,$H$2)+COUNTIFS(Total!X:X,$AB$28,Total!W:W,B4,Total!AA:AA,DB!$G$5,Total!AA:AA,DB!$O$5,Total!M:M,DB!$G$9,Total!K:K,DB!$O$9,Total!AA:AA,$H$2)+COUNTIFS(Total!X:X,$AB$28,Total!W:W,B4,Total!AA:AA,DB!$G$5,Total!AA:AA,DB!$O$5,Total!M:M,DB!$G$9,Total!AA:AA,DB!$O$9,Total!E:E,$H$2)+COUNTIFS(Total!X:X,$AB$28,Total!W:W,B4,Total!AA:AA,DB!$G$5,Total!AA:AA,DB!$O$5,Total!AA:AA,DB!$G$9,Total!K:K,DB!$O$9,Total!E:E,$H$2)+COUNTIFS(Total!X:X,$AB$28,Total!W:W,B4,Total!AA:AA,DB!$G$5,Total!N:N,DB!$O$5,Total!M:M,DB!$G$9,Total!K:K,DB!$O$9,Total!E:E,$H$2)+COUNTIFS(Total!X:X,$AB$28,Total!W:W,B4,Total!O:O,DB!$G$5,Total!AA:AA,DB!$O$5,Total!M:M,DB!$G$9,Total!K:K,DB!$O$9,Total!E:E,$H$2)+COUNTIFS(Total!X:X,$AB$28,Total!W:W,B4,Total!O:O,DB!$G$5,Total!N:N,DB!$O$5,Total!AA:AA,DB!$G$9,Total!K:K,DB!$O$9,Total!E:E,$H$2)+COUNTIFS(Total!X:X,$AB$28,Total!W:W,B4,Total!O:O,DB!$G$5,Total!N:N,DB!$O$5,Total!M:M,DB!$G$9,Total!AA:AA,DB!$O$9,Total!E:E,$H$2)+COUNTIFS(Total!X:X,$AB$28,Total!W:W,B4,Total!O:O,DB!$G$5,Total!N:N,DB!$O$5,Total!M:M,DB!$G$9,Total!K:K,DB!$O$9,Total!AA:AA,$H$2)</f>
        <v>178</v>
      </c>
      <c r="E4" s="31">
        <f>COUNTIFS(Total!X:X,$E$3,Total!W:W,B4,Total!O:O,DB!$G$5,Total!N:N,DB!$O$5,Total!M:M,DB!$G$9,Total!K:K,DB!$O$9,Total!E:E,$H$2)+COUNTIFS(Total!X:X,$E$3,Total!W:W,B4,Total!AA:AA,DB!$G$5,Total!AA:AA,DB!$O$5,Total!AA:AA,DB!$G$9,Total!AA:AA,DB!$O$9,Total!AA:AA,$H$2)+COUNTIFS(Total!X:X,$E$3,Total!W:W,B4,Total!O:O,DB!$G$5,Total!AA:AA,DB!$O$5,Total!AA:AA,DB!$G$9,Total!AA:AA,DB!$O$9,Total!AA:AA,$H$2)+COUNTIFS(Total!X:X,$E$3,Total!W:W,B4,Total!AA:AA,DB!$G$5,Total!N:N,DB!$O$5,Total!AA:AA,DB!$G$9,Total!AA:AA,DB!$O$9,Total!AA:AA,$H$2)+COUNTIFS(Total!X:X,$E$3,Total!W:W,B4,Total!AA:AA,DB!$G$5,Total!AA:AA,DB!$O$5,Total!M:M,DB!$G$9,Total!AA:AA,DB!$O$9,Total!AA:AA,$H$2)+COUNTIFS(Total!X:X,$E$3,Total!W:W,B4,Total!AA:AA,DB!$G$5,Total!AA:AA,DB!$O$5,Total!AA:AA,DB!$G$9,Total!K:K,DB!$O$9,Total!AA:AA,$H$2)+COUNTIFS(Total!X:X,$E$3,Total!W:W,B4,Total!AA:AA,DB!$G$5,Total!AA:AA,DB!$O$5,Total!AA:AA,DB!$G$9,Total!AA:AA,DB!$O$9,Total!E:E,$H$2)+COUNTIFS(Total!X:X,$E$3,Total!W:W,B4,Total!O:O,DB!$G$5,Total!N:N,DB!$O$5,Total!M:M,DB!$G$9,Total!AA:AA,DB!$O$9,Total!AA:AA,$H$2)+COUNTIFS(Total!X:X,$E$3,Total!W:W,B4,Total!O:O,DB!$G$5,Total!N:N,DB!$O$5,Total!AA:AA,DB!$G$9,Total!K:K,DB!$O$9,Total!AA:AA,$H$2)+COUNTIFS(Total!X:X,$E$3,Total!W:W,B4,Total!O:O,DB!$G$5,Total!N:N,DB!$O$5,Total!AA:AA,DB!$G$9,Total!AA:AA,DB!$O$9,Total!E:E,$H$2)+COUNTIFS(Total!X:X,$E$3,Total!W:W,B4,Total!O:O,DB!$G$5,Total!AA:AA,DB!$O$5,Total!M:M,DB!$G$9,Total!K:K,DB!$O$9,Total!AA:AA,$H$2)+COUNTIFS(Total!X:X,$E$3,Total!W:W,B4,Total!O:O,DB!$G$5,Total!AA:AA,DB!$O$5,Total!M:M,DB!$G$9,Total!AA:AA,DB!$O$9,Total!E:E,$H$2)+COUNTIFS(Total!X:X,$E$3,Total!W:W,B4,Total!O:O,DB!$G$5,Total!AA:AA,DB!$O$5,Total!AA:AA,DB!$G$9,Total!K:K,DB!$O$9,Total!E:E,$H$2)+COUNTIFS(Total!X:X,$E$3,Total!W:W,B4,Total!AA:AA,DB!$G$5,Total!N:N,DB!$O$5,Total!M:M,DB!$G$9,Total!K:K,DB!$O$9,Total!AA:AA,$H$2)+COUNTIFS(Total!X:X,$E$3,Total!W:W,B4,Total!AA:AA,DB!$G$5,Total!N:N,DB!$O$5,Total!M:M,DB!$G$9,Total!AA:AA,DB!$O$9,Total!E:E,$H$2)+COUNTIFS(Total!X:X,$E$3,Total!W:W,B4,Total!AA:AA,DB!$G$5,Total!N:N,DB!$O$5,Total!AA:AA,DB!$G$9,Total!K:K,DB!$O$9,Total!E:E,$H$2)+COUNTIFS(Total!X:X,$E$3,Total!W:W,B4,Total!AA:AA,DB!$G$5,Total!AA:AA,DB!$O$5,Total!M:M,DB!$G$9,Total!K:K,DB!$O$9,Total!E:E,$H$2)+COUNTIFS(Total!X:X,$E$3,Total!W:W,B4,Total!O:O,DB!$G$5,Total!N:N,DB!$O$5,Total!AA:AA,DB!$G$9,Total!AA:AA,DB!$O$9,Total!AA:AA,$H$2)+COUNTIFS(Total!X:X,$E$3,Total!W:W,B4,Total!O:O,DB!$G$5,Total!AA:AA,DB!$O$5,Total!M:M,DB!$G$9,Total!AA:AA,DB!$O$9,Total!AA:AA,$H$2)+COUNTIFS(Total!X:X,$E$3,Total!W:W,B4,Total!O:O,DB!$G$5,Total!AA:AA,DB!$O$5,Total!AA:AA,DB!$G$9,Total!K:K,DB!$O$9,Total!AA:AA,$H$2)+COUNTIFS(Total!X:X,$E$3,Total!W:W,B4,Total!O:O,DB!$G$5,Total!AA:AA,DB!$O$5,Total!AA:AA,DB!$G$9,Total!AA:AA,DB!$O$9,Total!E:E,$H$2)+COUNTIFS(Total!X:X,$E$3,Total!W:W,B4,Total!AA:AA,DB!$G$5,Total!N:N,DB!$O$5,Total!M:M,DB!$G$9,Total!AA:AA,DB!$O$9,Total!AA:AA,$H$2)+COUNTIFS(Total!X:X,$E$3,Total!W:W,B4,Total!AA:AA,DB!$G$5,Total!N:N,DB!$O$5,Total!AA:AA,DB!$G$9,Total!K:K,DB!$O$9,Total!AA:AA,$H$2)+COUNTIFS(Total!X:X,$E$3,Total!W:W,B4,Total!AA:AA,DB!$G$5,Total!N:N,DB!$O$5,Total!AA:AA,DB!$G$9,Total!AA:AA,DB!$O$9,Total!E:E,$H$2)+COUNTIFS(Total!X:X,$E$3,Total!W:W,B4,Total!AA:AA,DB!$G$5,Total!AA:AA,DB!$O$5,Total!M:M,DB!$G$9,Total!K:K,DB!$O$9,Total!AA:AA,$H$2)+COUNTIFS(Total!X:X,$E$3,Total!W:W,B4,Total!AA:AA,DB!$G$5,Total!AA:AA,DB!$O$5,Total!M:M,DB!$G$9,Total!AA:AA,DB!$O$9,Total!E:E,$H$2)+COUNTIFS(Total!X:X,$E$3,Total!W:W,B4,Total!AA:AA,DB!$G$5,Total!AA:AA,DB!$O$5,Total!AA:AA,DB!$G$9,Total!K:K,DB!$O$9,Total!E:E,$H$2)+COUNTIFS(Total!X:X,$E$3,Total!W:W,B4,Total!AA:AA,DB!$G$5,Total!N:N,DB!$O$5,Total!M:M,DB!$G$9,Total!K:K,DB!$O$9,Total!E:E,$H$2)+COUNTIFS(Total!X:X,$E$3,Total!W:W,B4,Total!O:O,DB!$G$5,Total!AA:AA,DB!$O$5,Total!M:M,DB!$G$9,Total!K:K,DB!$O$9,Total!E:E,$H$2)+COUNTIFS(Total!X:X,$E$3,Total!W:W,B4,Total!O:O,DB!$G$5,Total!N:N,DB!$O$5,Total!AA:AA,DB!$G$9,Total!K:K,DB!$O$9,Total!E:E,$H$2)+COUNTIFS(Total!X:X,$E$3,Total!W:W,B4,Total!O:O,DB!$G$5,Total!N:N,DB!$O$5,Total!M:M,DB!$G$9,Total!AA:AA,DB!$O$9,Total!E:E,$H$2)+COUNTIFS(Total!X:X,$E$3,Total!W:W,B4,Total!O:O,DB!$G$5,Total!N:N,DB!$O$5,Total!M:M,DB!$G$9,Total!K:K,DB!$O$9,Total!AA:AA,$H$2)</f>
        <v>464</v>
      </c>
      <c r="F4" s="31">
        <f>COUNTIFS(Total!X:X,$F$3,Total!W:W,B4,Total!O:O,DB!$G$5,Total!N:N,DB!$O$5,Total!M:M,DB!$G$9,Total!K:K,DB!$O$9,Total!E:E,$H$2)+COUNTIFS(Total!X:X,$F$3,Total!W:W,B4,Total!AA:AA,DB!$G$5,Total!AA:AA,DB!$O$5,Total!AA:AA,DB!$G$9,Total!AA:AA,DB!$O$9,Total!AA:AA,$H$2)+COUNTIFS(Total!X:X,$F$3,Total!W:W,B4,Total!O:O,DB!$G$5,Total!AA:AA,DB!$O$5,Total!AA:AA,DB!$G$9,Total!AA:AA,DB!$O$9,Total!AA:AA,$H$2)+COUNTIFS(Total!X:X,$F$3,Total!W:W,B4,Total!AA:AA,DB!$G$5,Total!N:N,DB!$O$5,Total!AA:AA,DB!$G$9,Total!AA:AA,DB!$O$9,Total!AA:AA,$H$2)+COUNTIFS(Total!X:X,$F$3,Total!W:W,B4,Total!AA:AA,DB!$G$5,Total!AA:AA,DB!$O$5,Total!M:M,DB!$G$9,Total!AA:AA,DB!$O$9,Total!AA:AA,$H$2)+COUNTIFS(Total!X:X,$F$3,Total!W:W,B4,Total!AA:AA,DB!$G$5,Total!AA:AA,DB!$O$5,Total!AA:AA,DB!$G$9,Total!K:K,DB!$O$9,Total!AA:AA,$H$2)+COUNTIFS(Total!X:X,$F$3,Total!W:W,B4,Total!AA:AA,DB!$G$5,Total!AA:AA,DB!$O$5,Total!AA:AA,DB!$G$9,Total!AA:AA,DB!$O$9,Total!E:E,$H$2)+COUNTIFS(Total!X:X,$F$3,Total!W:W,B4,Total!O:O,DB!$G$5,Total!N:N,DB!$O$5,Total!M:M,DB!$G$9,Total!AA:AA,DB!$O$9,Total!AA:AA,$H$2)+COUNTIFS(Total!X:X,$F$3,Total!W:W,B4,Total!O:O,DB!$G$5,Total!N:N,DB!$O$5,Total!AA:AA,DB!$G$9,Total!K:K,DB!$O$9,Total!AA:AA,$H$2)+COUNTIFS(Total!X:X,$F$3,Total!W:W,B4,Total!O:O,DB!$G$5,Total!N:N,DB!$O$5,Total!AA:AA,DB!$G$9,Total!AA:AA,DB!$O$9,Total!E:E,$H$2)+COUNTIFS(Total!X:X,$F$3,Total!W:W,B4,Total!O:O,DB!$G$5,Total!AA:AA,DB!$O$5,Total!M:M,DB!$G$9,Total!K:K,DB!$O$9,Total!AA:AA,$H$2)+COUNTIFS(Total!X:X,$F$3,Total!W:W,B4,Total!O:O,DB!$G$5,Total!AA:AA,DB!$O$5,Total!M:M,DB!$G$9,Total!AA:AA,DB!$O$9,Total!E:E,$H$2)+COUNTIFS(Total!X:X,$F$3,Total!W:W,B4,Total!O:O,DB!$G$5,Total!AA:AA,DB!$O$5,Total!AA:AA,DB!$G$9,Total!K:K,DB!$O$9,Total!E:E,$H$2)+COUNTIFS(Total!X:X,$F$3,Total!W:W,B4,Total!AA:AA,DB!$G$5,Total!N:N,DB!$O$5,Total!M:M,DB!$G$9,Total!K:K,DB!$O$9,Total!AA:AA,$H$2)+COUNTIFS(Total!X:X,$F$3,Total!W:W,B4,Total!AA:AA,DB!$G$5,Total!N:N,DB!$O$5,Total!M:M,DB!$G$9,Total!AA:AA,DB!$O$9,Total!E:E,$H$2)+COUNTIFS(Total!X:X,$F$3,Total!W:W,B4,Total!AA:AA,DB!$G$5,Total!N:N,DB!$O$5,Total!AA:AA,DB!$G$9,Total!K:K,DB!$O$9,Total!E:E,$H$2)+COUNTIFS(Total!X:X,$F$3,Total!W:W,B4,Total!AA:AA,DB!$G$5,Total!AA:AA,DB!$O$5,Total!M:M,DB!$G$9,Total!K:K,DB!$O$9,Total!E:E,$H$2)+COUNTIFS(Total!X:X,$F$3,Total!W:W,B4,Total!O:O,DB!$G$5,Total!N:N,DB!$O$5,Total!AA:AA,DB!$G$9,Total!AA:AA,DB!$O$9,Total!AA:AA,$H$2)+COUNTIFS(Total!X:X,$F$3,Total!W:W,B4,Total!O:O,DB!$G$5,Total!AA:AA,DB!$O$5,Total!M:M,DB!$G$9,Total!AA:AA,DB!$O$9,Total!AA:AA,$H$2)+COUNTIFS(Total!X:X,$F$3,Total!W:W,B4,Total!O:O,DB!$G$5,Total!AA:AA,DB!$O$5,Total!AA:AA,DB!$G$9,Total!K:K,DB!$O$9,Total!AA:AA,$H$2)+COUNTIFS(Total!X:X,$F$3,Total!W:W,B4,Total!O:O,DB!$G$5,Total!AA:AA,DB!$O$5,Total!AA:AA,DB!$G$9,Total!AA:AA,DB!$O$9,Total!E:E,$H$2)+COUNTIFS(Total!X:X,$F$3,Total!W:W,B4,Total!AA:AA,DB!$G$5,Total!N:N,DB!$O$5,Total!M:M,DB!$G$9,Total!AA:AA,DB!$O$9,Total!AA:AA,$H$2)+COUNTIFS(Total!X:X,$F$3,Total!W:W,B4,Total!AA:AA,DB!$G$5,Total!N:N,DB!$O$5,Total!AA:AA,DB!$G$9,Total!K:K,DB!$O$9,Total!AA:AA,$H$2)+COUNTIFS(Total!X:X,$F$3,Total!W:W,B4,Total!AA:AA,DB!$G$5,Total!N:N,DB!$O$5,Total!AA:AA,DB!$G$9,Total!AA:AA,DB!$O$9,Total!E:E,$H$2)+COUNTIFS(Total!X:X,$F$3,Total!W:W,B4,Total!AA:AA,DB!$G$5,Total!AA:AA,DB!$O$5,Total!M:M,DB!$G$9,Total!K:K,DB!$O$9,Total!AA:AA,$H$2)+COUNTIFS(Total!X:X,$F$3,Total!W:W,B4,Total!AA:AA,DB!$G$5,Total!AA:AA,DB!$O$5,Total!M:M,DB!$G$9,Total!AA:AA,DB!$O$9,Total!E:E,$H$2)+COUNTIFS(Total!X:X,$F$3,Total!W:W,B4,Total!AA:AA,DB!$G$5,Total!AA:AA,DB!$O$5,Total!AA:AA,DB!$G$9,Total!K:K,DB!$O$9,Total!E:E,$H$2)+COUNTIFS(Total!X:X,$F$3,Total!W:W,B4,Total!AA:AA,DB!$G$5,Total!N:N,DB!$O$5,Total!M:M,DB!$G$9,Total!K:K,DB!$O$9,Total!E:E,$H$2)+COUNTIFS(Total!X:X,$F$3,Total!W:W,B4,Total!O:O,DB!$G$5,Total!AA:AA,DB!$O$5,Total!M:M,DB!$G$9,Total!K:K,DB!$O$9,Total!E:E,$H$2)+COUNTIFS(Total!X:X,$F$3,Total!W:W,B4,Total!O:O,DB!$G$5,Total!N:N,DB!$O$5,Total!AA:AA,DB!$G$9,Total!K:K,DB!$O$9,Total!E:E,$H$2)+COUNTIFS(Total!X:X,$F$3,Total!W:W,B4,Total!O:O,DB!$G$5,Total!N:N,DB!$O$5,Total!M:M,DB!$G$9,Total!AA:AA,DB!$O$9,Total!E:E,$H$2)+COUNTIFS(Total!X:X,$F$3,Total!W:W,B4,Total!O:O,DB!$G$5,Total!N:N,DB!$O$5,Total!M:M,DB!$G$9,Total!K:K,DB!$O$9,Total!AA:AA,$H$2)</f>
        <v>5</v>
      </c>
      <c r="G4" s="31">
        <f>COUNTIFS(Total!X:X,$G$3,Total!W:W,B4,Total!O:O,DB!$G$5,Total!N:N,DB!$O$5,Total!M:M,DB!$G$9,Total!K:K,DB!$O$9,Total!E:E,$H$2)+COUNTIFS(Total!X:X,$G$3,Total!W:W,B4,Total!AA:AA,DB!$G$5,Total!AA:AA,DB!$O$5,Total!AA:AA,DB!$G$9,Total!AA:AA,DB!$O$9,Total!AA:AA,$H$2)+COUNTIFS(Total!X:X,$G$3,Total!W:W,B4,Total!O:O,DB!$G$5,Total!AA:AA,DB!$O$5,Total!AA:AA,DB!$G$9,Total!AA:AA,DB!$O$9,Total!AA:AA,$H$2)+COUNTIFS(Total!X:X,$G$3,Total!W:W,B4,Total!AA:AA,DB!$G$5,Total!N:N,DB!$O$5,Total!AA:AA,DB!$G$9,Total!AA:AA,DB!$O$9,Total!AA:AA,$H$2)+COUNTIFS(Total!X:X,$G$3,Total!W:W,B4,Total!AA:AA,DB!$G$5,Total!AA:AA,DB!$O$5,Total!M:M,DB!$G$9,Total!AA:AA,DB!$O$9,Total!AA:AA,$H$2)+COUNTIFS(Total!X:X,$G$3,Total!W:W,B4,Total!AA:AA,DB!$G$5,Total!AA:AA,DB!$O$5,Total!AA:AA,DB!$G$9,Total!K:K,DB!$O$9,Total!AA:AA,$H$2)+COUNTIFS(Total!X:X,$G$3,Total!W:W,B4,Total!AA:AA,DB!$G$5,Total!AA:AA,DB!$O$5,Total!AA:AA,DB!$G$9,Total!AA:AA,DB!$O$9,Total!E:E,$H$2)+COUNTIFS(Total!X:X,$G$3,Total!W:W,B4,Total!O:O,DB!$G$5,Total!N:N,DB!$O$5,Total!M:M,DB!$G$9,Total!AA:AA,DB!$O$9,Total!AA:AA,$H$2)+COUNTIFS(Total!X:X,$G$3,Total!W:W,B4,Total!O:O,DB!$G$5,Total!N:N,DB!$O$5,Total!AA:AA,DB!$G$9,Total!K:K,DB!$O$9,Total!AA:AA,$H$2)+COUNTIFS(Total!X:X,$G$3,Total!W:W,B4,Total!O:O,DB!$G$5,Total!N:N,DB!$O$5,Total!AA:AA,DB!$G$9,Total!AA:AA,DB!$O$9,Total!E:E,$H$2)+COUNTIFS(Total!X:X,$G$3,Total!W:W,B4,Total!O:O,DB!$G$5,Total!AA:AA,DB!$O$5,Total!M:M,DB!$G$9,Total!K:K,DB!$O$9,Total!AA:AA,$H$2)+COUNTIFS(Total!X:X,$G$3,Total!W:W,B4,Total!O:O,DB!$G$5,Total!AA:AA,DB!$O$5,Total!M:M,DB!$G$9,Total!AA:AA,DB!$O$9,Total!E:E,$H$2)+COUNTIFS(Total!X:X,$G$3,Total!W:W,B4,Total!O:O,DB!$G$5,Total!AA:AA,DB!$O$5,Total!AA:AA,DB!$G$9,Total!K:K,DB!$O$9,Total!E:E,$H$2)+COUNTIFS(Total!X:X,$G$3,Total!W:W,B4,Total!AA:AA,DB!$G$5,Total!N:N,DB!$O$5,Total!M:M,DB!$G$9,Total!K:K,DB!$O$9,Total!AA:AA,$H$2)+COUNTIFS(Total!X:X,$G$3,Total!W:W,B4,Total!AA:AA,DB!$G$5,Total!N:N,DB!$O$5,Total!M:M,DB!$G$9,Total!AA:AA,DB!$O$9,Total!E:E,$H$2)+COUNTIFS(Total!X:X,$G$3,Total!W:W,B4,Total!AA:AA,DB!$G$5,Total!N:N,DB!$O$5,Total!AA:AA,DB!$G$9,Total!K:K,DB!$O$9,Total!E:E,$H$2)+COUNTIFS(Total!X:X,$G$3,Total!W:W,B4,Total!AA:AA,DB!$G$5,Total!AA:AA,DB!$O$5,Total!M:M,DB!$G$9,Total!K:K,DB!$O$9,Total!E:E,$H$2)+COUNTIFS(Total!X:X,$G$3,Total!W:W,B4,Total!O:O,DB!$G$5,Total!N:N,DB!$O$5,Total!AA:AA,DB!$G$9,Total!AA:AA,DB!$O$9,Total!AA:AA,$H$2)+COUNTIFS(Total!X:X,$G$3,Total!W:W,B4,Total!O:O,DB!$G$5,Total!AA:AA,DB!$O$5,Total!M:M,DB!$G$9,Total!AA:AA,DB!$O$9,Total!AA:AA,$H$2)+COUNTIFS(Total!X:X,$G$3,Total!W:W,B4,Total!O:O,DB!$G$5,Total!AA:AA,DB!$O$5,Total!AA:AA,DB!$G$9,Total!K:K,DB!$O$9,Total!AA:AA,$H$2)+COUNTIFS(Total!X:X,$G$3,Total!W:W,B4,Total!O:O,DB!$G$5,Total!AA:AA,DB!$O$5,Total!AA:AA,DB!$G$9,Total!AA:AA,DB!$O$9,Total!E:E,$H$2)+COUNTIFS(Total!X:X,$G$3,Total!W:W,B4,Total!AA:AA,DB!$G$5,Total!N:N,DB!$O$5,Total!M:M,DB!$G$9,Total!AA:AA,DB!$O$9,Total!AA:AA,$H$2)+COUNTIFS(Total!X:X,$G$3,Total!W:W,B4,Total!AA:AA,DB!$G$5,Total!N:N,DB!$O$5,Total!AA:AA,DB!$G$9,Total!K:K,DB!$O$9,Total!AA:AA,$H$2)+COUNTIFS(Total!X:X,$G$3,Total!W:W,B4,Total!AA:AA,DB!$G$5,Total!N:N,DB!$O$5,Total!AA:AA,DB!$G$9,Total!AA:AA,DB!$O$9,Total!E:E,$H$2)+COUNTIFS(Total!X:X,$G$3,Total!W:W,B4,Total!AA:AA,DB!$G$5,Total!AA:AA,DB!$O$5,Total!M:M,DB!$G$9,Total!K:K,DB!$O$9,Total!AA:AA,$H$2)+COUNTIFS(Total!X:X,$G$3,Total!W:W,B4,Total!AA:AA,DB!$G$5,Total!AA:AA,DB!$O$5,Total!M:M,DB!$G$9,Total!AA:AA,DB!$O$9,Total!E:E,$H$2)+COUNTIFS(Total!X:X,$G$3,Total!W:W,B4,Total!AA:AA,DB!$G$5,Total!AA:AA,DB!$O$5,Total!AA:AA,DB!$G$9,Total!K:K,DB!$O$9,Total!E:E,$H$2)+COUNTIFS(Total!X:X,$G$3,Total!W:W,B4,Total!AA:AA,DB!$G$5,Total!N:N,DB!$O$5,Total!M:M,DB!$G$9,Total!K:K,DB!$O$9,Total!E:E,$H$2)+COUNTIFS(Total!X:X,$G$3,Total!W:W,B4,Total!O:O,DB!$G$5,Total!AA:AA,DB!$O$5,Total!M:M,DB!$G$9,Total!K:K,DB!$O$9,Total!E:E,$H$2)+COUNTIFS(Total!X:X,$G$3,Total!W:W,B4,Total!O:O,DB!$G$5,Total!N:N,DB!$O$5,Total!AA:AA,DB!$G$9,Total!K:K,DB!$O$9,Total!E:E,$H$2)+COUNTIFS(Total!X:X,$G$3,Total!W:W,B4,Total!O:O,DB!$G$5,Total!N:N,DB!$O$5,Total!M:M,DB!$G$9,Total!AA:AA,DB!$O$9,Total!E:E,$H$2)+COUNTIFS(Total!X:X,$G$3,Total!W:W,B4,Total!O:O,DB!$G$5,Total!N:N,DB!$O$5,Total!M:M,DB!$G$9,Total!K:K,DB!$O$9,Total!AA:AA,$H$2)</f>
        <v>0</v>
      </c>
      <c r="H4" s="31">
        <f>COUNTIFS(Total!X:X,$H$3,Total!W:W,B4,Total!O:O,DB!$G$5,Total!N:N,DB!$O$5,Total!M:M,DB!$G$9,Total!K:K,DB!$O$9,Total!E:E,$H$2)+COUNTIFS(Total!X:X,$H$3,Total!W:W,B4,Total!AA:AA,DB!$G$5,Total!AA:AA,DB!$O$5,Total!AA:AA,DB!$G$9,Total!AA:AA,DB!$O$9,Total!AA:AA,$H$2)+COUNTIFS(Total!X:X,$H$3,Total!W:W,B4,Total!O:O,DB!$G$5,Total!AA:AA,DB!$O$5,Total!AA:AA,DB!$G$9,Total!AA:AA,DB!$O$9,Total!AA:AA,$H$2)+COUNTIFS(Total!X:X,$H$3,Total!W:W,B4,Total!AA:AA,DB!$G$5,Total!N:N,DB!$O$5,Total!AA:AA,DB!$G$9,Total!AA:AA,DB!$O$9,Total!AA:AA,$H$2)+COUNTIFS(Total!X:X,$H$3,Total!W:W,B4,Total!AA:AA,DB!$G$5,Total!AA:AA,DB!$O$5,Total!M:M,DB!$G$9,Total!AA:AA,DB!$O$9,Total!AA:AA,$H$2)+COUNTIFS(Total!X:X,$H$3,Total!W:W,B4,Total!AA:AA,DB!$G$5,Total!AA:AA,DB!$O$5,Total!AA:AA,DB!$G$9,Total!K:K,DB!$O$9,Total!AA:AA,$H$2)+COUNTIFS(Total!X:X,$H$3,Total!W:W,B4,Total!AA:AA,DB!$G$5,Total!AA:AA,DB!$O$5,Total!AA:AA,DB!$G$9,Total!AA:AA,DB!$O$9,Total!E:E,$H$2)+COUNTIFS(Total!X:X,$H$3,Total!W:W,B4,Total!O:O,DB!$G$5,Total!N:N,DB!$O$5,Total!M:M,DB!$G$9,Total!AA:AA,DB!$O$9,Total!AA:AA,$H$2)+COUNTIFS(Total!X:X,$H$3,Total!W:W,B4,Total!O:O,DB!$G$5,Total!N:N,DB!$O$5,Total!AA:AA,DB!$G$9,Total!K:K,DB!$O$9,Total!AA:AA,$H$2)+COUNTIFS(Total!X:X,$H$3,Total!W:W,B4,Total!O:O,DB!$G$5,Total!N:N,DB!$O$5,Total!AA:AA,DB!$G$9,Total!AA:AA,DB!$O$9,Total!E:E,$H$2)+COUNTIFS(Total!X:X,$H$3,Total!W:W,B4,Total!O:O,DB!$G$5,Total!AA:AA,DB!$O$5,Total!M:M,DB!$G$9,Total!K:K,DB!$O$9,Total!AA:AA,$H$2)+COUNTIFS(Total!X:X,$H$3,Total!W:W,B4,Total!O:O,DB!$G$5,Total!AA:AA,DB!$O$5,Total!M:M,DB!$G$9,Total!AA:AA,DB!$O$9,Total!E:E,$H$2)+COUNTIFS(Total!X:X,$H$3,Total!W:W,B4,Total!O:O,DB!$G$5,Total!AA:AA,DB!$O$5,Total!AA:AA,DB!$G$9,Total!K:K,DB!$O$9,Total!E:E,$H$2)+COUNTIFS(Total!X:X,$H$3,Total!W:W,B4,Total!AA:AA,DB!$G$5,Total!N:N,DB!$O$5,Total!M:M,DB!$G$9,Total!K:K,DB!$O$9,Total!AA:AA,$H$2)+COUNTIFS(Total!X:X,$H$3,Total!W:W,B4,Total!AA:AA,DB!$G$5,Total!N:N,DB!$O$5,Total!M:M,DB!$G$9,Total!AA:AA,DB!$O$9,Total!E:E,$H$2)+COUNTIFS(Total!X:X,$H$3,Total!W:W,B4,Total!AA:AA,DB!$G$5,Total!N:N,DB!$O$5,Total!AA:AA,DB!$G$9,Total!K:K,DB!$O$9,Total!E:E,$H$2)+COUNTIFS(Total!X:X,$H$3,Total!W:W,B4,Total!AA:AA,DB!$G$5,Total!AA:AA,DB!$O$5,Total!M:M,DB!$G$9,Total!K:K,DB!$O$9,Total!E:E,$H$2)+COUNTIFS(Total!X:X,$H$3,Total!W:W,B4,Total!O:O,DB!$G$5,Total!N:N,DB!$O$5,Total!AA:AA,DB!$G$9,Total!AA:AA,DB!$O$9,Total!AA:AA,$H$2)+COUNTIFS(Total!X:X,$H$3,Total!W:W,B4,Total!O:O,DB!$G$5,Total!AA:AA,DB!$O$5,Total!M:M,DB!$G$9,Total!AA:AA,DB!$O$9,Total!AA:AA,$H$2)+COUNTIFS(Total!X:X,$H$3,Total!W:W,B4,Total!O:O,DB!$G$5,Total!AA:AA,DB!$O$5,Total!AA:AA,DB!$G$9,Total!K:K,DB!$O$9,Total!AA:AA,$H$2)+COUNTIFS(Total!X:X,$H$3,Total!W:W,B4,Total!O:O,DB!$G$5,Total!AA:AA,DB!$O$5,Total!AA:AA,DB!$G$9,Total!AA:AA,DB!$O$9,Total!E:E,$H$2)+COUNTIFS(Total!X:X,$H$3,Total!W:W,B4,Total!AA:AA,DB!$G$5,Total!N:N,DB!$O$5,Total!M:M,DB!$G$9,Total!AA:AA,DB!$O$9,Total!AA:AA,$H$2)+COUNTIFS(Total!X:X,$H$3,Total!W:W,B4,Total!AA:AA,DB!$G$5,Total!N:N,DB!$O$5,Total!AA:AA,DB!$G$9,Total!K:K,DB!$O$9,Total!AA:AA,$H$2)+COUNTIFS(Total!X:X,$H$3,Total!W:W,B4,Total!AA:AA,DB!$G$5,Total!N:N,DB!$O$5,Total!AA:AA,DB!$G$9,Total!AA:AA,DB!$O$9,Total!E:E,$H$2)+COUNTIFS(Total!X:X,$H$3,Total!W:W,B4,Total!AA:AA,DB!$G$5,Total!AA:AA,DB!$O$5,Total!M:M,DB!$G$9,Total!K:K,DB!$O$9,Total!AA:AA,$H$2)+COUNTIFS(Total!X:X,$H$3,Total!W:W,B4,Total!AA:AA,DB!$G$5,Total!AA:AA,DB!$O$5,Total!M:M,DB!$G$9,Total!AA:AA,DB!$O$9,Total!E:E,$H$2)+COUNTIFS(Total!X:X,$H$3,Total!W:W,B4,Total!AA:AA,DB!$G$5,Total!AA:AA,DB!$O$5,Total!AA:AA,DB!$G$9,Total!K:K,DB!$O$9,Total!E:E,$H$2)+COUNTIFS(Total!X:X,$H$3,Total!W:W,B4,Total!AA:AA,DB!$G$5,Total!N:N,DB!$O$5,Total!M:M,DB!$G$9,Total!K:K,DB!$O$9,Total!E:E,$H$2)+COUNTIFS(Total!X:X,$H$3,Total!W:W,B4,Total!O:O,DB!$G$5,Total!AA:AA,DB!$O$5,Total!M:M,DB!$G$9,Total!K:K,DB!$O$9,Total!E:E,$H$2)+COUNTIFS(Total!X:X,$H$3,Total!W:W,B4,Total!O:O,DB!$G$5,Total!N:N,DB!$O$5,Total!AA:AA,DB!$G$9,Total!K:K,DB!$O$9,Total!E:E,$H$2)+COUNTIFS(Total!X:X,$H$3,Total!W:W,B4,Total!O:O,DB!$G$5,Total!N:N,DB!$O$5,Total!M:M,DB!$G$9,Total!AA:AA,DB!$O$9,Total!E:E,$H$2)+COUNTIFS(Total!X:X,$H$3,Total!W:W,B4,Total!O:O,DB!$G$5,Total!N:N,DB!$O$5,Total!M:M,DB!$G$9,Total!K:K,DB!$O$9,Total!AA:AA,$H$2)</f>
        <v>0</v>
      </c>
      <c r="I4" s="31">
        <f>COUNTIFS(Total!X:X,$I$3,Total!W:W,B4,Total!O:O,DB!$G$5,Total!N:N,DB!$O$5,Total!M:M,DB!$G$9,Total!K:K,DB!$O$9,Total!E:E,$H$2)+COUNTIFS(Total!X:X,$I$3,Total!W:W,B4,Total!AA:AA,DB!$G$5,Total!AA:AA,DB!$O$5,Total!AA:AA,DB!$G$9,Total!AA:AA,DB!$O$9,Total!AA:AA,$H$2)+COUNTIFS(Total!X:X,$I$3,Total!W:W,B4,Total!O:O,DB!$G$5,Total!AA:AA,DB!$O$5,Total!AA:AA,DB!$G$9,Total!AA:AA,DB!$O$9,Total!AA:AA,$H$2)+COUNTIFS(Total!X:X,$I$3,Total!W:W,B4,Total!AA:AA,DB!$G$5,Total!N:N,DB!$O$5,Total!AA:AA,DB!$G$9,Total!AA:AA,DB!$O$9,Total!AA:AA,$H$2)+COUNTIFS(Total!X:X,$I$3,Total!W:W,B4,Total!AA:AA,DB!$G$5,Total!AA:AA,DB!$O$5,Total!M:M,DB!$G$9,Total!AA:AA,DB!$O$9,Total!AA:AA,$H$2)+COUNTIFS(Total!X:X,$I$3,Total!W:W,B4,Total!AA:AA,DB!$G$5,Total!AA:AA,DB!$O$5,Total!AA:AA,DB!$G$9,Total!K:K,DB!$O$9,Total!AA:AA,$H$2)+COUNTIFS(Total!X:X,$I$3,Total!W:W,B4,Total!AA:AA,DB!$G$5,Total!AA:AA,DB!$O$5,Total!AA:AA,DB!$G$9,Total!AA:AA,DB!$O$9,Total!E:E,$H$2)+COUNTIFS(Total!X:X,$I$3,Total!W:W,B4,Total!O:O,DB!$G$5,Total!N:N,DB!$O$5,Total!M:M,DB!$G$9,Total!AA:AA,DB!$O$9,Total!AA:AA,$H$2)+COUNTIFS(Total!X:X,$I$3,Total!W:W,B4,Total!O:O,DB!$G$5,Total!N:N,DB!$O$5,Total!AA:AA,DB!$G$9,Total!K:K,DB!$O$9,Total!AA:AA,$H$2)+COUNTIFS(Total!X:X,$I$3,Total!W:W,B4,Total!O:O,DB!$G$5,Total!N:N,DB!$O$5,Total!AA:AA,DB!$G$9,Total!AA:AA,DB!$O$9,Total!E:E,$H$2)+COUNTIFS(Total!X:X,$I$3,Total!W:W,B4,Total!O:O,DB!$G$5,Total!AA:AA,DB!$O$5,Total!M:M,DB!$G$9,Total!K:K,DB!$O$9,Total!AA:AA,$H$2)+COUNTIFS(Total!X:X,$I$3,Total!W:W,B4,Total!O:O,DB!$G$5,Total!AA:AA,DB!$O$5,Total!M:M,DB!$G$9,Total!AA:AA,DB!$O$9,Total!E:E,$H$2)+COUNTIFS(Total!X:X,$I$3,Total!W:W,B4,Total!O:O,DB!$G$5,Total!AA:AA,DB!$O$5,Total!AA:AA,DB!$G$9,Total!K:K,DB!$O$9,Total!E:E,$H$2)+COUNTIFS(Total!X:X,$I$3,Total!W:W,B4,Total!AA:AA,DB!$G$5,Total!N:N,DB!$O$5,Total!M:M,DB!$G$9,Total!K:K,DB!$O$9,Total!AA:AA,$H$2)+COUNTIFS(Total!X:X,$I$3,Total!W:W,B4,Total!AA:AA,DB!$G$5,Total!N:N,DB!$O$5,Total!M:M,DB!$G$9,Total!AA:AA,DB!$O$9,Total!E:E,$H$2)+COUNTIFS(Total!X:X,$I$3,Total!W:W,B4,Total!AA:AA,DB!$G$5,Total!N:N,DB!$O$5,Total!AA:AA,DB!$G$9,Total!K:K,DB!$O$9,Total!E:E,$H$2)+COUNTIFS(Total!X:X,$I$3,Total!W:W,B4,Total!AA:AA,DB!$G$5,Total!AA:AA,DB!$O$5,Total!M:M,DB!$G$9,Total!K:K,DB!$O$9,Total!E:E,$H$2)+COUNTIFS(Total!X:X,$I$3,Total!W:W,B4,Total!O:O,DB!$G$5,Total!N:N,DB!$O$5,Total!AA:AA,DB!$G$9,Total!AA:AA,DB!$O$9,Total!AA:AA,$H$2)+COUNTIFS(Total!X:X,$I$3,Total!W:W,B4,Total!O:O,DB!$G$5,Total!AA:AA,DB!$O$5,Total!M:M,DB!$G$9,Total!AA:AA,DB!$O$9,Total!AA:AA,$H$2)+COUNTIFS(Total!X:X,$I$3,Total!W:W,B4,Total!O:O,DB!$G$5,Total!AA:AA,DB!$O$5,Total!AA:AA,DB!$G$9,Total!K:K,DB!$O$9,Total!AA:AA,$H$2)+COUNTIFS(Total!X:X,$I$3,Total!W:W,B4,Total!O:O,DB!$G$5,Total!AA:AA,DB!$O$5,Total!AA:AA,DB!$G$9,Total!AA:AA,DB!$O$9,Total!E:E,$H$2)+COUNTIFS(Total!X:X,$I$3,Total!W:W,B4,Total!AA:AA,DB!$G$5,Total!N:N,DB!$O$5,Total!M:M,DB!$G$9,Total!AA:AA,DB!$O$9,Total!AA:AA,$H$2)+COUNTIFS(Total!X:X,$I$3,Total!W:W,B4,Total!AA:AA,DB!$G$5,Total!N:N,DB!$O$5,Total!AA:AA,DB!$G$9,Total!K:K,DB!$O$9,Total!AA:AA,$H$2)+COUNTIFS(Total!X:X,$I$3,Total!W:W,B4,Total!AA:AA,DB!$G$5,Total!N:N,DB!$O$5,Total!AA:AA,DB!$G$9,Total!AA:AA,DB!$O$9,Total!E:E,$H$2)+COUNTIFS(Total!X:X,$I$3,Total!W:W,B4,Total!AA:AA,DB!$G$5,Total!AA:AA,DB!$O$5,Total!M:M,DB!$G$9,Total!K:K,DB!$O$9,Total!AA:AA,$H$2)+COUNTIFS(Total!X:X,$I$3,Total!W:W,B4,Total!AA:AA,DB!$G$5,Total!AA:AA,DB!$O$5,Total!M:M,DB!$G$9,Total!AA:AA,DB!$O$9,Total!E:E,$H$2)+COUNTIFS(Total!X:X,$I$3,Total!W:W,B4,Total!AA:AA,DB!$G$5,Total!AA:AA,DB!$O$5,Total!AA:AA,DB!$G$9,Total!K:K,DB!$O$9,Total!E:E,$H$2)+COUNTIFS(Total!X:X,$I$3,Total!W:W,B4,Total!AA:AA,DB!$G$5,Total!N:N,DB!$O$5,Total!M:M,DB!$G$9,Total!K:K,DB!$O$9,Total!E:E,$H$2)+COUNTIFS(Total!X:X,$I$3,Total!W:W,B4,Total!O:O,DB!$G$5,Total!AA:AA,DB!$O$5,Total!M:M,DB!$G$9,Total!K:K,DB!$O$9,Total!E:E,$H$2)+COUNTIFS(Total!X:X,$I$3,Total!W:W,B4,Total!O:O,DB!$G$5,Total!N:N,DB!$O$5,Total!AA:AA,DB!$G$9,Total!K:K,DB!$O$9,Total!E:E,$H$2)+COUNTIFS(Total!X:X,$I$3,Total!W:W,B4,Total!O:O,DB!$G$5,Total!N:N,DB!$O$5,Total!M:M,DB!$G$9,Total!AA:AA,DB!$O$9,Total!E:E,$H$2)+COUNTIFS(Total!X:X,$I$3,Total!W:W,B4,Total!O:O,DB!$G$5,Total!N:N,DB!$O$5,Total!M:M,DB!$G$9,Total!K:K,DB!$O$9,Total!AA:AA,$H$2)</f>
        <v>0</v>
      </c>
      <c r="J4" s="31">
        <f>COUNTIFS(Total!X:X,$J$3,Total!W:W,B4,Total!O:O,DB!$G$5,Total!N:N,DB!$O$5,Total!M:M,DB!$G$9,Total!K:K,DB!$O$9,Total!E:E,$H$2)+COUNTIFS(Total!X:X,$J$3,Total!W:W,B4,Total!AA:AA,DB!$G$5,Total!AA:AA,DB!$O$5,Total!AA:AA,DB!$G$9,Total!AA:AA,DB!$O$9,Total!AA:AA,$H$2)+COUNTIFS(Total!X:X,$J$3,Total!W:W,B4,Total!O:O,DB!$G$5,Total!AA:AA,DB!$O$5,Total!AA:AA,DB!$G$9,Total!AA:AA,DB!$O$9,Total!AA:AA,$H$2)+COUNTIFS(Total!X:X,$J$3,Total!W:W,B4,Total!AA:AA,DB!$G$5,Total!N:N,DB!$O$5,Total!AA:AA,DB!$G$9,Total!AA:AA,DB!$O$9,Total!AA:AA,$H$2)+COUNTIFS(Total!X:X,$J$3,Total!W:W,B4,Total!AA:AA,DB!$G$5,Total!AA:AA,DB!$O$5,Total!M:M,DB!$G$9,Total!AA:AA,DB!$O$9,Total!AA:AA,$H$2)+COUNTIFS(Total!X:X,$J$3,Total!W:W,B4,Total!AA:AA,DB!$G$5,Total!AA:AA,DB!$O$5,Total!AA:AA,DB!$G$9,Total!K:K,DB!$O$9,Total!AA:AA,$H$2)+COUNTIFS(Total!X:X,$J$3,Total!W:W,B4,Total!AA:AA,DB!$G$5,Total!AA:AA,DB!$O$5,Total!AA:AA,DB!$G$9,Total!AA:AA,DB!$O$9,Total!E:E,$H$2)+COUNTIFS(Total!X:X,$J$3,Total!W:W,B4,Total!O:O,DB!$G$5,Total!N:N,DB!$O$5,Total!M:M,DB!$G$9,Total!AA:AA,DB!$O$9,Total!AA:AA,$H$2)+COUNTIFS(Total!X:X,$J$3,Total!W:W,B4,Total!O:O,DB!$G$5,Total!N:N,DB!$O$5,Total!AA:AA,DB!$G$9,Total!K:K,DB!$O$9,Total!AA:AA,$H$2)+COUNTIFS(Total!X:X,$J$3,Total!W:W,B4,Total!O:O,DB!$G$5,Total!N:N,DB!$O$5,Total!AA:AA,DB!$G$9,Total!AA:AA,DB!$O$9,Total!E:E,$H$2)+COUNTIFS(Total!X:X,$J$3,Total!W:W,B4,Total!O:O,DB!$G$5,Total!AA:AA,DB!$O$5,Total!M:M,DB!$G$9,Total!K:K,DB!$O$9,Total!AA:AA,$H$2)+COUNTIFS(Total!X:X,$J$3,Total!W:W,B4,Total!O:O,DB!$G$5,Total!AA:AA,DB!$O$5,Total!M:M,DB!$G$9,Total!AA:AA,DB!$O$9,Total!E:E,$H$2)+COUNTIFS(Total!X:X,$J$3,Total!W:W,B4,Total!O:O,DB!$G$5,Total!AA:AA,DB!$O$5,Total!AA:AA,DB!$G$9,Total!K:K,DB!$O$9,Total!E:E,$H$2)+COUNTIFS(Total!X:X,$J$3,Total!W:W,B4,Total!AA:AA,DB!$G$5,Total!N:N,DB!$O$5,Total!M:M,DB!$G$9,Total!K:K,DB!$O$9,Total!AA:AA,$H$2)+COUNTIFS(Total!X:X,$J$3,Total!W:W,B4,Total!AA:AA,DB!$G$5,Total!N:N,DB!$O$5,Total!M:M,DB!$G$9,Total!AA:AA,DB!$O$9,Total!E:E,$H$2)+COUNTIFS(Total!X:X,$J$3,Total!W:W,B4,Total!AA:AA,DB!$G$5,Total!N:N,DB!$O$5,Total!AA:AA,DB!$G$9,Total!K:K,DB!$O$9,Total!E:E,$H$2)+COUNTIFS(Total!X:X,$J$3,Total!W:W,B4,Total!AA:AA,DB!$G$5,Total!AA:AA,DB!$O$5,Total!M:M,DB!$G$9,Total!K:K,DB!$O$9,Total!E:E,$H$2)+COUNTIFS(Total!X:X,$J$3,Total!W:W,B4,Total!O:O,DB!$G$5,Total!N:N,DB!$O$5,Total!AA:AA,DB!$G$9,Total!AA:AA,DB!$O$9,Total!AA:AA,$H$2)+COUNTIFS(Total!X:X,$J$3,Total!W:W,B4,Total!O:O,DB!$G$5,Total!AA:AA,DB!$O$5,Total!M:M,DB!$G$9,Total!AA:AA,DB!$O$9,Total!AA:AA,$H$2)+COUNTIFS(Total!X:X,$J$3,Total!W:W,B4,Total!O:O,DB!$G$5,Total!AA:AA,DB!$O$5,Total!AA:AA,DB!$G$9,Total!K:K,DB!$O$9,Total!AA:AA,$H$2)+COUNTIFS(Total!X:X,$J$3,Total!W:W,B4,Total!O:O,DB!$G$5,Total!AA:AA,DB!$O$5,Total!AA:AA,DB!$G$9,Total!AA:AA,DB!$O$9,Total!E:E,$H$2)+COUNTIFS(Total!X:X,$J$3,Total!W:W,B4,Total!AA:AA,DB!$G$5,Total!N:N,DB!$O$5,Total!M:M,DB!$G$9,Total!AA:AA,DB!$O$9,Total!AA:AA,$H$2)+COUNTIFS(Total!X:X,$J$3,Total!W:W,B4,Total!AA:AA,DB!$G$5,Total!N:N,DB!$O$5,Total!AA:AA,DB!$G$9,Total!K:K,DB!$O$9,Total!AA:AA,$H$2)+COUNTIFS(Total!X:X,$J$3,Total!W:W,B4,Total!AA:AA,DB!$G$5,Total!N:N,DB!$O$5,Total!AA:AA,DB!$G$9,Total!AA:AA,DB!$O$9,Total!E:E,$H$2)+COUNTIFS(Total!X:X,$J$3,Total!W:W,B4,Total!AA:AA,DB!$G$5,Total!AA:AA,DB!$O$5,Total!M:M,DB!$G$9,Total!K:K,DB!$O$9,Total!AA:AA,$H$2)+COUNTIFS(Total!X:X,$J$3,Total!W:W,B4,Total!AA:AA,DB!$G$5,Total!AA:AA,DB!$O$5,Total!M:M,DB!$G$9,Total!AA:AA,DB!$O$9,Total!E:E,$H$2)+COUNTIFS(Total!X:X,$J$3,Total!W:W,B4,Total!AA:AA,DB!$G$5,Total!AA:AA,DB!$O$5,Total!AA:AA,DB!$G$9,Total!K:K,DB!$O$9,Total!E:E,$H$2)+COUNTIFS(Total!X:X,$J$3,Total!W:W,B4,Total!AA:AA,DB!$G$5,Total!N:N,DB!$O$5,Total!M:M,DB!$G$9,Total!K:K,DB!$O$9,Total!E:E,$H$2)+COUNTIFS(Total!X:X,$J$3,Total!W:W,B4,Total!O:O,DB!$G$5,Total!AA:AA,DB!$O$5,Total!M:M,DB!$G$9,Total!K:K,DB!$O$9,Total!E:E,$H$2)+COUNTIFS(Total!X:X,$J$3,Total!W:W,B4,Total!O:O,DB!$G$5,Total!N:N,DB!$O$5,Total!AA:AA,DB!$G$9,Total!K:K,DB!$O$9,Total!E:E,$H$2)+COUNTIFS(Total!X:X,$J$3,Total!W:W,B4,Total!O:O,DB!$G$5,Total!N:N,DB!$O$5,Total!M:M,DB!$G$9,Total!AA:AA,DB!$O$9,Total!E:E,$H$2)+COUNTIFS(Total!X:X,$J$3,Total!W:W,B4,Total!O:O,DB!$G$5,Total!N:N,DB!$O$5,Total!M:M,DB!$G$9,Total!K:K,DB!$O$9,Total!AA:AA,$H$2)</f>
        <v>0</v>
      </c>
      <c r="K4" s="31">
        <f>COUNTIFS(Total!X:X,$K$3,Total!W:W,B4,Total!O:O,DB!$G$5,Total!N:N,DB!$O$5,Total!M:M,DB!$G$9,Total!K:K,DB!$O$9,Total!E:E,$H$2)+COUNTIFS(Total!X:X,$K$3,Total!W:W,B4,Total!AA:AA,DB!$G$5,Total!AA:AA,DB!$O$5,Total!AA:AA,DB!$G$9,Total!AA:AA,DB!$O$9,Total!AA:AA,$H$2)+COUNTIFS(Total!X:X,$K$3,Total!W:W,B4,Total!O:O,DB!$G$5,Total!AA:AA,DB!$O$5,Total!AA:AA,DB!$G$9,Total!AA:AA,DB!$O$9,Total!AA:AA,$H$2)+COUNTIFS(Total!X:X,$K$3,Total!W:W,B4,Total!AA:AA,DB!$G$5,Total!N:N,DB!$O$5,Total!AA:AA,DB!$G$9,Total!AA:AA,DB!$O$9,Total!AA:AA,$H$2)+COUNTIFS(Total!X:X,$K$3,Total!W:W,B4,Total!AA:AA,DB!$G$5,Total!AA:AA,DB!$O$5,Total!M:M,DB!$G$9,Total!AA:AA,DB!$O$9,Total!AA:AA,$H$2)+COUNTIFS(Total!X:X,$K$3,Total!W:W,B4,Total!AA:AA,DB!$G$5,Total!AA:AA,DB!$O$5,Total!AA:AA,DB!$G$9,Total!K:K,DB!$O$9,Total!AA:AA,$H$2)+COUNTIFS(Total!X:X,$K$3,Total!W:W,B4,Total!AA:AA,DB!$G$5,Total!AA:AA,DB!$O$5,Total!AA:AA,DB!$G$9,Total!AA:AA,DB!$O$9,Total!E:E,$H$2)+COUNTIFS(Total!X:X,$K$3,Total!W:W,B4,Total!O:O,DB!$G$5,Total!N:N,DB!$O$5,Total!M:M,DB!$G$9,Total!AA:AA,DB!$O$9,Total!AA:AA,$H$2)+COUNTIFS(Total!X:X,$K$3,Total!W:W,B4,Total!O:O,DB!$G$5,Total!N:N,DB!$O$5,Total!AA:AA,DB!$G$9,Total!K:K,DB!$O$9,Total!AA:AA,$H$2)+COUNTIFS(Total!X:X,$K$3,Total!W:W,B4,Total!O:O,DB!$G$5,Total!N:N,DB!$O$5,Total!AA:AA,DB!$G$9,Total!AA:AA,DB!$O$9,Total!E:E,$H$2)+COUNTIFS(Total!X:X,$K$3,Total!W:W,B4,Total!O:O,DB!$G$5,Total!AA:AA,DB!$O$5,Total!M:M,DB!$G$9,Total!K:K,DB!$O$9,Total!AA:AA,$H$2)+COUNTIFS(Total!X:X,$K$3,Total!W:W,B4,Total!O:O,DB!$G$5,Total!AA:AA,DB!$O$5,Total!M:M,DB!$G$9,Total!AA:AA,DB!$O$9,Total!E:E,$H$2)+COUNTIFS(Total!X:X,$K$3,Total!W:W,B4,Total!O:O,DB!$G$5,Total!AA:AA,DB!$O$5,Total!AA:AA,DB!$G$9,Total!K:K,DB!$O$9,Total!E:E,$H$2)+COUNTIFS(Total!X:X,$K$3,Total!W:W,B4,Total!AA:AA,DB!$G$5,Total!N:N,DB!$O$5,Total!M:M,DB!$G$9,Total!K:K,DB!$O$9,Total!AA:AA,$H$2)+COUNTIFS(Total!X:X,$K$3,Total!W:W,B4,Total!AA:AA,DB!$G$5,Total!N:N,DB!$O$5,Total!M:M,DB!$G$9,Total!AA:AA,DB!$O$9,Total!E:E,$H$2)+COUNTIFS(Total!X:X,$K$3,Total!W:W,B4,Total!AA:AA,DB!$G$5,Total!N:N,DB!$O$5,Total!AA:AA,DB!$G$9,Total!K:K,DB!$O$9,Total!E:E,$H$2)+COUNTIFS(Total!X:X,$K$3,Total!W:W,B4,Total!AA:AA,DB!$G$5,Total!AA:AA,DB!$O$5,Total!M:M,DB!$G$9,Total!K:K,DB!$O$9,Total!E:E,$H$2)+COUNTIFS(Total!X:X,$K$3,Total!W:W,B4,Total!O:O,DB!$G$5,Total!N:N,DB!$O$5,Total!AA:AA,DB!$G$9,Total!AA:AA,DB!$O$9,Total!AA:AA,$H$2)+COUNTIFS(Total!X:X,$K$3,Total!W:W,B4,Total!O:O,DB!$G$5,Total!AA:AA,DB!$O$5,Total!M:M,DB!$G$9,Total!AA:AA,DB!$O$9,Total!AA:AA,$H$2)+COUNTIFS(Total!X:X,$K$3,Total!W:W,B4,Total!O:O,DB!$G$5,Total!AA:AA,DB!$O$5,Total!AA:AA,DB!$G$9,Total!K:K,DB!$O$9,Total!AA:AA,$H$2)+COUNTIFS(Total!X:X,$K$3,Total!W:W,B4,Total!O:O,DB!$G$5,Total!AA:AA,DB!$O$5,Total!AA:AA,DB!$G$9,Total!AA:AA,DB!$O$9,Total!E:E,$H$2)+COUNTIFS(Total!X:X,$K$3,Total!W:W,B4,Total!AA:AA,DB!$G$5,Total!N:N,DB!$O$5,Total!M:M,DB!$G$9,Total!AA:AA,DB!$O$9,Total!AA:AA,$H$2)+COUNTIFS(Total!X:X,$K$3,Total!W:W,B4,Total!AA:AA,DB!$G$5,Total!N:N,DB!$O$5,Total!AA:AA,DB!$G$9,Total!K:K,DB!$O$9,Total!AA:AA,$H$2)+COUNTIFS(Total!X:X,$K$3,Total!W:W,B4,Total!AA:AA,DB!$G$5,Total!N:N,DB!$O$5,Total!AA:AA,DB!$G$9,Total!AA:AA,DB!$O$9,Total!E:E,$H$2)+COUNTIFS(Total!X:X,$K$3,Total!W:W,B4,Total!AA:AA,DB!$G$5,Total!AA:AA,DB!$O$5,Total!M:M,DB!$G$9,Total!K:K,DB!$O$9,Total!AA:AA,$H$2)+COUNTIFS(Total!X:X,$K$3,Total!W:W,B4,Total!AA:AA,DB!$G$5,Total!AA:AA,DB!$O$5,Total!M:M,DB!$G$9,Total!AA:AA,DB!$O$9,Total!E:E,$H$2)+COUNTIFS(Total!X:X,$K$3,Total!W:W,B4,Total!AA:AA,DB!$G$5,Total!AA:AA,DB!$O$5,Total!AA:AA,DB!$G$9,Total!K:K,DB!$O$9,Total!E:E,$H$2)+COUNTIFS(Total!X:X,$K$3,Total!W:W,B4,Total!AA:AA,DB!$G$5,Total!N:N,DB!$O$5,Total!M:M,DB!$G$9,Total!K:K,DB!$O$9,Total!E:E,$H$2)+COUNTIFS(Total!X:X,$K$3,Total!W:W,B4,Total!O:O,DB!$G$5,Total!AA:AA,DB!$O$5,Total!M:M,DB!$G$9,Total!K:K,DB!$O$9,Total!E:E,$H$2)+COUNTIFS(Total!X:X,$K$3,Total!W:W,B4,Total!O:O,DB!$G$5,Total!N:N,DB!$O$5,Total!AA:AA,DB!$G$9,Total!K:K,DB!$O$9,Total!E:E,$H$2)+COUNTIFS(Total!X:X,$K$3,Total!W:W,B4,Total!O:O,DB!$G$5,Total!N:N,DB!$O$5,Total!M:M,DB!$G$9,Total!AA:AA,DB!$O$9,Total!E:E,$H$2)+COUNTIFS(Total!X:X,$K$3,Total!W:W,B4,Total!O:O,DB!$G$5,Total!N:N,DB!$O$5,Total!M:M,DB!$G$9,Total!K:K,DB!$O$9,Total!AA:AA,$H$2)</f>
        <v>0</v>
      </c>
      <c r="L4" s="31">
        <f>COUNTIFS(Total!X:X,$L$3,Total!W:W,B4,Total!O:O,DB!$G$5,Total!N:N,DB!$O$5,Total!M:M,DB!$G$9,Total!K:K,DB!$O$9,Total!E:E,$H$2)+COUNTIFS(Total!X:X,$L$3,Total!W:W,B4,Total!AA:AA,DB!$G$5,Total!AA:AA,DB!$O$5,Total!AA:AA,DB!$G$9,Total!AA:AA,DB!$O$9,Total!AA:AA,$H$2)+COUNTIFS(Total!X:X,$L$3,Total!W:W,B4,Total!O:O,DB!$G$5,Total!AA:AA,DB!$O$5,Total!AA:AA,DB!$G$9,Total!AA:AA,DB!$O$9,Total!AA:AA,$H$2)+COUNTIFS(Total!X:X,$L$3,Total!W:W,B4,Total!AA:AA,DB!$G$5,Total!N:N,DB!$O$5,Total!AA:AA,DB!$G$9,Total!AA:AA,DB!$O$9,Total!AA:AA,$H$2)+COUNTIFS(Total!X:X,$L$3,Total!W:W,B4,Total!AA:AA,DB!$G$5,Total!AA:AA,DB!$O$5,Total!M:M,DB!$G$9,Total!AA:AA,DB!$O$9,Total!AA:AA,$H$2)+COUNTIFS(Total!X:X,$L$3,Total!W:W,B4,Total!AA:AA,DB!$G$5,Total!AA:AA,DB!$O$5,Total!AA:AA,DB!$G$9,Total!K:K,DB!$O$9,Total!AA:AA,$H$2)+COUNTIFS(Total!X:X,$L$3,Total!W:W,B4,Total!AA:AA,DB!$G$5,Total!AA:AA,DB!$O$5,Total!AA:AA,DB!$G$9,Total!AA:AA,DB!$O$9,Total!E:E,$H$2)+COUNTIFS(Total!X:X,$L$3,Total!W:W,B4,Total!O:O,DB!$G$5,Total!N:N,DB!$O$5,Total!M:M,DB!$G$9,Total!AA:AA,DB!$O$9,Total!AA:AA,$H$2)+COUNTIFS(Total!X:X,$L$3,Total!W:W,B4,Total!O:O,DB!$G$5,Total!N:N,DB!$O$5,Total!AA:AA,DB!$G$9,Total!K:K,DB!$O$9,Total!AA:AA,$H$2)+COUNTIFS(Total!X:X,$L$3,Total!W:W,B4,Total!O:O,DB!$G$5,Total!N:N,DB!$O$5,Total!AA:AA,DB!$G$9,Total!AA:AA,DB!$O$9,Total!E:E,$H$2)+COUNTIFS(Total!X:X,$L$3,Total!W:W,B4,Total!O:O,DB!$G$5,Total!AA:AA,DB!$O$5,Total!M:M,DB!$G$9,Total!K:K,DB!$O$9,Total!AA:AA,$H$2)+COUNTIFS(Total!X:X,$L$3,Total!W:W,B4,Total!O:O,DB!$G$5,Total!AA:AA,DB!$O$5,Total!M:M,DB!$G$9,Total!AA:AA,DB!$O$9,Total!E:E,$H$2)+COUNTIFS(Total!X:X,$L$3,Total!W:W,B4,Total!O:O,DB!$G$5,Total!AA:AA,DB!$O$5,Total!AA:AA,DB!$G$9,Total!K:K,DB!$O$9,Total!E:E,$H$2)+COUNTIFS(Total!X:X,$L$3,Total!W:W,B4,Total!AA:AA,DB!$G$5,Total!N:N,DB!$O$5,Total!M:M,DB!$G$9,Total!K:K,DB!$O$9,Total!AA:AA,$H$2)+COUNTIFS(Total!X:X,$L$3,Total!W:W,B4,Total!AA:AA,DB!$G$5,Total!N:N,DB!$O$5,Total!M:M,DB!$G$9,Total!AA:AA,DB!$O$9,Total!E:E,$H$2)+COUNTIFS(Total!X:X,$L$3,Total!W:W,B4,Total!AA:AA,DB!$G$5,Total!N:N,DB!$O$5,Total!AA:AA,DB!$G$9,Total!K:K,DB!$O$9,Total!E:E,$H$2)+COUNTIFS(Total!X:X,$L$3,Total!W:W,B4,Total!AA:AA,DB!$G$5,Total!AA:AA,DB!$O$5,Total!M:M,DB!$G$9,Total!K:K,DB!$O$9,Total!E:E,$H$2)+COUNTIFS(Total!X:X,$L$3,Total!W:W,B4,Total!O:O,DB!$G$5,Total!N:N,DB!$O$5,Total!AA:AA,DB!$G$9,Total!AA:AA,DB!$O$9,Total!AA:AA,$H$2)+COUNTIFS(Total!X:X,$L$3,Total!W:W,B4,Total!O:O,DB!$G$5,Total!AA:AA,DB!$O$5,Total!M:M,DB!$G$9,Total!AA:AA,DB!$O$9,Total!AA:AA,$H$2)+COUNTIFS(Total!X:X,$L$3,Total!W:W,B4,Total!O:O,DB!$G$5,Total!AA:AA,DB!$O$5,Total!AA:AA,DB!$G$9,Total!K:K,DB!$O$9,Total!AA:AA,$H$2)+COUNTIFS(Total!X:X,$L$3,Total!W:W,B4,Total!O:O,DB!$G$5,Total!AA:AA,DB!$O$5,Total!AA:AA,DB!$G$9,Total!AA:AA,DB!$O$9,Total!E:E,$H$2)+COUNTIFS(Total!X:X,$L$3,Total!W:W,B4,Total!AA:AA,DB!$G$5,Total!N:N,DB!$O$5,Total!M:M,DB!$G$9,Total!AA:AA,DB!$O$9,Total!AA:AA,$H$2)+COUNTIFS(Total!X:X,$L$3,Total!W:W,B4,Total!AA:AA,DB!$G$5,Total!N:N,DB!$O$5,Total!AA:AA,DB!$G$9,Total!K:K,DB!$O$9,Total!AA:AA,$H$2)+COUNTIFS(Total!X:X,$L$3,Total!W:W,B4,Total!AA:AA,DB!$G$5,Total!N:N,DB!$O$5,Total!AA:AA,DB!$G$9,Total!AA:AA,DB!$O$9,Total!E:E,$H$2)+COUNTIFS(Total!X:X,$L$3,Total!W:W,B4,Total!AA:AA,DB!$G$5,Total!AA:AA,DB!$O$5,Total!M:M,DB!$G$9,Total!K:K,DB!$O$9,Total!AA:AA,$H$2)+COUNTIFS(Total!X:X,$L$3,Total!W:W,B4,Total!AA:AA,DB!$G$5,Total!AA:AA,DB!$O$5,Total!M:M,DB!$G$9,Total!AA:AA,DB!$O$9,Total!E:E,$H$2)+COUNTIFS(Total!X:X,$L$3,Total!W:W,B4,Total!AA:AA,DB!$G$5,Total!AA:AA,DB!$O$5,Total!AA:AA,DB!$G$9,Total!K:K,DB!$O$9,Total!E:E,$H$2)+COUNTIFS(Total!X:X,$L$3,Total!W:W,B4,Total!AA:AA,DB!$G$5,Total!N:N,DB!$O$5,Total!M:M,DB!$G$9,Total!K:K,DB!$O$9,Total!E:E,$H$2)+COUNTIFS(Total!X:X,$L$3,Total!W:W,B4,Total!O:O,DB!$G$5,Total!AA:AA,DB!$O$5,Total!M:M,DB!$G$9,Total!K:K,DB!$O$9,Total!E:E,$H$2)+COUNTIFS(Total!X:X,$L$3,Total!W:W,B4,Total!O:O,DB!$G$5,Total!N:N,DB!$O$5,Total!AA:AA,DB!$G$9,Total!K:K,DB!$O$9,Total!E:E,$H$2)+COUNTIFS(Total!X:X,$L$3,Total!W:W,B4,Total!O:O,DB!$G$5,Total!N:N,DB!$O$5,Total!M:M,DB!$G$9,Total!AA:AA,DB!$O$9,Total!E:E,$H$2)+COUNTIFS(Total!X:X,$L$3,Total!W:W,B4,Total!O:O,DB!$G$5,Total!N:N,DB!$O$5,Total!M:M,DB!$G$9,Total!K:K,DB!$O$9,Total!AA:AA,$H$2)</f>
        <v>0</v>
      </c>
      <c r="M4" s="31">
        <f>COUNTIFS(Total!X:X,$M$3,Total!W:W,B4,Total!O:O,DB!$G$5,Total!N:N,DB!$O$5,Total!M:M,DB!$G$9,Total!K:K,DB!$O$9,Total!E:E,$H$2)+COUNTIFS(Total!X:X,$M$3,Total!W:W,B4,Total!AA:AA,DB!$G$5,Total!AA:AA,DB!$O$5,Total!AA:AA,DB!$G$9,Total!AA:AA,DB!$O$9,Total!AA:AA,$H$2)+COUNTIFS(Total!X:X,$M$3,Total!W:W,B4,Total!O:O,DB!$G$5,Total!AA:AA,DB!$O$5,Total!AA:AA,DB!$G$9,Total!AA:AA,DB!$O$9,Total!AA:AA,$H$2)+COUNTIFS(Total!X:X,$M$3,Total!W:W,B4,Total!AA:AA,DB!$G$5,Total!N:N,DB!$O$5,Total!AA:AA,DB!$G$9,Total!AA:AA,DB!$O$9,Total!AA:AA,$H$2)+COUNTIFS(Total!X:X,$M$3,Total!W:W,B4,Total!AA:AA,DB!$G$5,Total!AA:AA,DB!$O$5,Total!M:M,DB!$G$9,Total!AA:AA,DB!$O$9,Total!AA:AA,$H$2)+COUNTIFS(Total!X:X,$M$3,Total!W:W,B4,Total!AA:AA,DB!$G$5,Total!AA:AA,DB!$O$5,Total!AA:AA,DB!$G$9,Total!K:K,DB!$O$9,Total!AA:AA,$H$2)+COUNTIFS(Total!X:X,$M$3,Total!W:W,B4,Total!AA:AA,DB!$G$5,Total!AA:AA,DB!$O$5,Total!AA:AA,DB!$G$9,Total!AA:AA,DB!$O$9,Total!E:E,$H$2)+COUNTIFS(Total!X:X,$M$3,Total!W:W,B4,Total!O:O,DB!$G$5,Total!N:N,DB!$O$5,Total!M:M,DB!$G$9,Total!AA:AA,DB!$O$9,Total!AA:AA,$H$2)+COUNTIFS(Total!X:X,$M$3,Total!W:W,B4,Total!O:O,DB!$G$5,Total!N:N,DB!$O$5,Total!AA:AA,DB!$G$9,Total!K:K,DB!$O$9,Total!AA:AA,$H$2)+COUNTIFS(Total!X:X,$M$3,Total!W:W,B4,Total!O:O,DB!$G$5,Total!N:N,DB!$O$5,Total!AA:AA,DB!$G$9,Total!AA:AA,DB!$O$9,Total!E:E,$H$2)+COUNTIFS(Total!X:X,$M$3,Total!W:W,B4,Total!O:O,DB!$G$5,Total!AA:AA,DB!$O$5,Total!M:M,DB!$G$9,Total!K:K,DB!$O$9,Total!AA:AA,$H$2)+COUNTIFS(Total!X:X,$M$3,Total!W:W,B4,Total!O:O,DB!$G$5,Total!AA:AA,DB!$O$5,Total!M:M,DB!$G$9,Total!AA:AA,DB!$O$9,Total!E:E,$H$2)+COUNTIFS(Total!X:X,$M$3,Total!W:W,B4,Total!O:O,DB!$G$5,Total!AA:AA,DB!$O$5,Total!AA:AA,DB!$G$9,Total!K:K,DB!$O$9,Total!E:E,$H$2)+COUNTIFS(Total!X:X,$M$3,Total!W:W,B4,Total!AA:AA,DB!$G$5,Total!N:N,DB!$O$5,Total!M:M,DB!$G$9,Total!K:K,DB!$O$9,Total!AA:AA,$H$2)+COUNTIFS(Total!X:X,$M$3,Total!W:W,B4,Total!AA:AA,DB!$G$5,Total!N:N,DB!$O$5,Total!M:M,DB!$G$9,Total!AA:AA,DB!$O$9,Total!E:E,$H$2)+COUNTIFS(Total!X:X,$M$3,Total!W:W,B4,Total!AA:AA,DB!$G$5,Total!N:N,DB!$O$5,Total!AA:AA,DB!$G$9,Total!K:K,DB!$O$9,Total!E:E,$H$2)+COUNTIFS(Total!X:X,$M$3,Total!W:W,B4,Total!AA:AA,DB!$G$5,Total!AA:AA,DB!$O$5,Total!M:M,DB!$G$9,Total!K:K,DB!$O$9,Total!E:E,$H$2)+COUNTIFS(Total!X:X,$M$3,Total!W:W,B4,Total!O:O,DB!$G$5,Total!N:N,DB!$O$5,Total!AA:AA,DB!$G$9,Total!AA:AA,DB!$O$9,Total!AA:AA,$H$2)+COUNTIFS(Total!X:X,$M$3,Total!W:W,B4,Total!O:O,DB!$G$5,Total!AA:AA,DB!$O$5,Total!M:M,DB!$G$9,Total!AA:AA,DB!$O$9,Total!AA:AA,$H$2)+COUNTIFS(Total!X:X,$M$3,Total!W:W,B4,Total!O:O,DB!$G$5,Total!AA:AA,DB!$O$5,Total!AA:AA,DB!$G$9,Total!K:K,DB!$O$9,Total!AA:AA,$H$2)+COUNTIFS(Total!X:X,$M$3,Total!W:W,B4,Total!O:O,DB!$G$5,Total!AA:AA,DB!$O$5,Total!AA:AA,DB!$G$9,Total!AA:AA,DB!$O$9,Total!E:E,$H$2)+COUNTIFS(Total!X:X,$M$3,Total!W:W,B4,Total!AA:AA,DB!$G$5,Total!N:N,DB!$O$5,Total!M:M,DB!$G$9,Total!AA:AA,DB!$O$9,Total!AA:AA,$H$2)+COUNTIFS(Total!X:X,$M$3,Total!W:W,B4,Total!AA:AA,DB!$G$5,Total!N:N,DB!$O$5,Total!AA:AA,DB!$G$9,Total!K:K,DB!$O$9,Total!AA:AA,$H$2)+COUNTIFS(Total!X:X,$M$3,Total!W:W,B4,Total!AA:AA,DB!$G$5,Total!N:N,DB!$O$5,Total!AA:AA,DB!$G$9,Total!AA:AA,DB!$O$9,Total!E:E,$H$2)+COUNTIFS(Total!X:X,$M$3,Total!W:W,B4,Total!AA:AA,DB!$G$5,Total!AA:AA,DB!$O$5,Total!M:M,DB!$G$9,Total!K:K,DB!$O$9,Total!AA:AA,$H$2)+COUNTIFS(Total!X:X,$M$3,Total!W:W,B4,Total!AA:AA,DB!$G$5,Total!AA:AA,DB!$O$5,Total!M:M,DB!$G$9,Total!AA:AA,DB!$O$9,Total!E:E,$H$2)+COUNTIFS(Total!X:X,$M$3,Total!W:W,B4,Total!AA:AA,DB!$G$5,Total!AA:AA,DB!$O$5,Total!AA:AA,DB!$G$9,Total!K:K,DB!$O$9,Total!E:E,$H$2)+COUNTIFS(Total!X:X,$M$3,Total!W:W,B4,Total!AA:AA,DB!$G$5,Total!N:N,DB!$O$5,Total!M:M,DB!$G$9,Total!K:K,DB!$O$9,Total!E:E,$H$2)+COUNTIFS(Total!X:X,$M$3,Total!W:W,B4,Total!O:O,DB!$G$5,Total!AA:AA,DB!$O$5,Total!M:M,DB!$G$9,Total!K:K,DB!$O$9,Total!E:E,$H$2)+COUNTIFS(Total!X:X,$M$3,Total!W:W,B4,Total!O:O,DB!$G$5,Total!N:N,DB!$O$5,Total!AA:AA,DB!$G$9,Total!K:K,DB!$O$9,Total!E:E,$H$2)+COUNTIFS(Total!X:X,$M$3,Total!W:W,B4,Total!O:O,DB!$G$5,Total!N:N,DB!$O$5,Total!M:M,DB!$G$9,Total!AA:AA,DB!$O$9,Total!E:E,$H$2)+COUNTIFS(Total!X:X,$M$3,Total!W:W,B4,Total!O:O,DB!$G$5,Total!N:N,DB!$O$5,Total!M:M,DB!$G$9,Total!K:K,DB!$O$9,Total!AA:AA,$H$2)</f>
        <v>0</v>
      </c>
      <c r="N4" s="31">
        <f>COUNTIFS(Total!X:X,$N$3,Total!W:W,B4,Total!O:O,DB!$G$5,Total!N:N,DB!$O$5,Total!M:M,DB!$G$9,Total!K:K,DB!$O$9,Total!E:E,$H$2)+COUNTIFS(Total!X:X,$N$3,Total!W:W,B4,Total!AA:AA,DB!$G$5,Total!AA:AA,DB!$O$5,Total!AA:AA,DB!$G$9,Total!AA:AA,DB!$O$9,Total!AA:AA,$H$2)+COUNTIFS(Total!X:X,$N$3,Total!W:W,B4,Total!O:O,DB!$G$5,Total!AA:AA,DB!$O$5,Total!AA:AA,DB!$G$9,Total!AA:AA,DB!$O$9,Total!AA:AA,$H$2)+COUNTIFS(Total!X:X,$N$3,Total!W:W,B4,Total!AA:AA,DB!$G$5,Total!N:N,DB!$O$5,Total!AA:AA,DB!$G$9,Total!AA:AA,DB!$O$9,Total!AA:AA,$H$2)+COUNTIFS(Total!X:X,$N$3,Total!W:W,B4,Total!AA:AA,DB!$G$5,Total!AA:AA,DB!$O$5,Total!M:M,DB!$G$9,Total!AA:AA,DB!$O$9,Total!AA:AA,$H$2)+COUNTIFS(Total!X:X,$N$3,Total!W:W,B4,Total!AA:AA,DB!$G$5,Total!AA:AA,DB!$O$5,Total!AA:AA,DB!$G$9,Total!K:K,DB!$O$9,Total!AA:AA,$H$2)+COUNTIFS(Total!X:X,$N$3,Total!W:W,B4,Total!AA:AA,DB!$G$5,Total!AA:AA,DB!$O$5,Total!AA:AA,DB!$G$9,Total!AA:AA,DB!$O$9,Total!E:E,$H$2)+COUNTIFS(Total!X:X,$N$3,Total!W:W,B4,Total!O:O,DB!$G$5,Total!N:N,DB!$O$5,Total!M:M,DB!$G$9,Total!AA:AA,DB!$O$9,Total!AA:AA,$H$2)+COUNTIFS(Total!X:X,$N$3,Total!W:W,B4,Total!O:O,DB!$G$5,Total!N:N,DB!$O$5,Total!AA:AA,DB!$G$9,Total!K:K,DB!$O$9,Total!AA:AA,$H$2)+COUNTIFS(Total!X:X,$N$3,Total!W:W,B4,Total!O:O,DB!$G$5,Total!N:N,DB!$O$5,Total!AA:AA,DB!$G$9,Total!AA:AA,DB!$O$9,Total!E:E,$H$2)+COUNTIFS(Total!X:X,$N$3,Total!W:W,B4,Total!O:O,DB!$G$5,Total!AA:AA,DB!$O$5,Total!M:M,DB!$G$9,Total!K:K,DB!$O$9,Total!AA:AA,$H$2)+COUNTIFS(Total!X:X,$N$3,Total!W:W,B4,Total!O:O,DB!$G$5,Total!AA:AA,DB!$O$5,Total!M:M,DB!$G$9,Total!AA:AA,DB!$O$9,Total!E:E,$H$2)+COUNTIFS(Total!X:X,$N$3,Total!W:W,B4,Total!O:O,DB!$G$5,Total!AA:AA,DB!$O$5,Total!AA:AA,DB!$G$9,Total!K:K,DB!$O$9,Total!E:E,$H$2)+COUNTIFS(Total!X:X,$N$3,Total!W:W,B4,Total!AA:AA,DB!$G$5,Total!N:N,DB!$O$5,Total!M:M,DB!$G$9,Total!K:K,DB!$O$9,Total!AA:AA,$H$2)+COUNTIFS(Total!X:X,$N$3,Total!W:W,B4,Total!AA:AA,DB!$G$5,Total!N:N,DB!$O$5,Total!M:M,DB!$G$9,Total!AA:AA,DB!$O$9,Total!E:E,$H$2)+COUNTIFS(Total!X:X,$N$3,Total!W:W,B4,Total!AA:AA,DB!$G$5,Total!N:N,DB!$O$5,Total!AA:AA,DB!$G$9,Total!K:K,DB!$O$9,Total!E:E,$H$2)+COUNTIFS(Total!X:X,$N$3,Total!W:W,B4,Total!AA:AA,DB!$G$5,Total!AA:AA,DB!$O$5,Total!M:M,DB!$G$9,Total!K:K,DB!$O$9,Total!E:E,$H$2)+COUNTIFS(Total!X:X,$N$3,Total!W:W,B4,Total!O:O,DB!$G$5,Total!N:N,DB!$O$5,Total!AA:AA,DB!$G$9,Total!AA:AA,DB!$O$9,Total!AA:AA,$H$2)+COUNTIFS(Total!X:X,$N$3,Total!W:W,B4,Total!O:O,DB!$G$5,Total!AA:AA,DB!$O$5,Total!M:M,DB!$G$9,Total!AA:AA,DB!$O$9,Total!AA:AA,$H$2)+COUNTIFS(Total!X:X,$N$3,Total!W:W,B4,Total!O:O,DB!$G$5,Total!AA:AA,DB!$O$5,Total!AA:AA,DB!$G$9,Total!K:K,DB!$O$9,Total!AA:AA,$H$2)+COUNTIFS(Total!X:X,$N$3,Total!W:W,B4,Total!O:O,DB!$G$5,Total!AA:AA,DB!$O$5,Total!AA:AA,DB!$G$9,Total!AA:AA,DB!$O$9,Total!E:E,$H$2)+COUNTIFS(Total!X:X,$N$3,Total!W:W,B4,Total!AA:AA,DB!$G$5,Total!N:N,DB!$O$5,Total!M:M,DB!$G$9,Total!AA:AA,DB!$O$9,Total!AA:AA,$H$2)+COUNTIFS(Total!X:X,$N$3,Total!W:W,B4,Total!AA:AA,DB!$G$5,Total!N:N,DB!$O$5,Total!AA:AA,DB!$G$9,Total!K:K,DB!$O$9,Total!AA:AA,$H$2)+COUNTIFS(Total!X:X,$N$3,Total!W:W,B4,Total!AA:AA,DB!$G$5,Total!N:N,DB!$O$5,Total!AA:AA,DB!$G$9,Total!AA:AA,DB!$O$9,Total!E:E,$H$2)+COUNTIFS(Total!X:X,$N$3,Total!W:W,B4,Total!AA:AA,DB!$G$5,Total!AA:AA,DB!$O$5,Total!M:M,DB!$G$9,Total!K:K,DB!$O$9,Total!AA:AA,$H$2)+COUNTIFS(Total!X:X,$N$3,Total!W:W,B4,Total!AA:AA,DB!$G$5,Total!AA:AA,DB!$O$5,Total!M:M,DB!$G$9,Total!AA:AA,DB!$O$9,Total!E:E,$H$2)+COUNTIFS(Total!X:X,$N$3,Total!W:W,B4,Total!AA:AA,DB!$G$5,Total!AA:AA,DB!$O$5,Total!AA:AA,DB!$G$9,Total!K:K,DB!$O$9,Total!E:E,$H$2)+COUNTIFS(Total!X:X,$N$3,Total!W:W,B4,Total!AA:AA,DB!$G$5,Total!N:N,DB!$O$5,Total!M:M,DB!$G$9,Total!K:K,DB!$O$9,Total!E:E,$H$2)+COUNTIFS(Total!X:X,$N$3,Total!W:W,B4,Total!O:O,DB!$G$5,Total!AA:AA,DB!$O$5,Total!M:M,DB!$G$9,Total!K:K,DB!$O$9,Total!E:E,$H$2)+COUNTIFS(Total!X:X,$N$3,Total!W:W,B4,Total!O:O,DB!$G$5,Total!N:N,DB!$O$5,Total!AA:AA,DB!$G$9,Total!K:K,DB!$O$9,Total!E:E,$H$2)+COUNTIFS(Total!X:X,$N$3,Total!W:W,B4,Total!O:O,DB!$G$5,Total!N:N,DB!$O$5,Total!M:M,DB!$G$9,Total!AA:AA,DB!$O$9,Total!E:E,$H$2)+COUNTIFS(Total!X:X,$N$3,Total!W:W,B4,Total!O:O,DB!$G$5,Total!N:N,DB!$O$5,Total!M:M,DB!$G$9,Total!K:K,DB!$O$9,Total!AA:AA,$H$2)</f>
        <v>0</v>
      </c>
      <c r="O4" s="31">
        <f>COUNTIFS(Total!X:X,$O$3,Total!W:W,B4,Total!O:O,DB!$G$5,Total!N:N,DB!$O$5,Total!M:M,DB!$G$9,Total!K:K,DB!$O$9,Total!E:E,$H$2)+COUNTIFS(Total!X:X,$O$3,Total!W:W,B4,Total!AA:AA,DB!$G$5,Total!AA:AA,DB!$O$5,Total!AA:AA,DB!$G$9,Total!AA:AA,DB!$O$9,Total!AA:AA,$H$2)+COUNTIFS(Total!X:X,$O$3,Total!W:W,B4,Total!O:O,DB!$G$5,Total!AA:AA,DB!$O$5,Total!AA:AA,DB!$G$9,Total!AA:AA,DB!$O$9,Total!AA:AA,$H$2)+COUNTIFS(Total!X:X,$O$3,Total!W:W,B4,Total!AA:AA,DB!$G$5,Total!N:N,DB!$O$5,Total!AA:AA,DB!$G$9,Total!AA:AA,DB!$O$9,Total!AA:AA,$H$2)+COUNTIFS(Total!X:X,$O$3,Total!W:W,B4,Total!AA:AA,DB!$G$5,Total!AA:AA,DB!$O$5,Total!M:M,DB!$G$9,Total!AA:AA,DB!$O$9,Total!AA:AA,$H$2)+COUNTIFS(Total!X:X,$O$3,Total!W:W,B4,Total!AA:AA,DB!$G$5,Total!AA:AA,DB!$O$5,Total!AA:AA,DB!$G$9,Total!K:K,DB!$O$9,Total!AA:AA,$H$2)+COUNTIFS(Total!X:X,$O$3,Total!W:W,B4,Total!AA:AA,DB!$G$5,Total!AA:AA,DB!$O$5,Total!AA:AA,DB!$G$9,Total!AA:AA,DB!$O$9,Total!E:E,$H$2)+COUNTIFS(Total!X:X,$O$3,Total!W:W,B4,Total!O:O,DB!$G$5,Total!N:N,DB!$O$5,Total!M:M,DB!$G$9,Total!AA:AA,DB!$O$9,Total!AA:AA,$H$2)+COUNTIFS(Total!X:X,$O$3,Total!W:W,B4,Total!O:O,DB!$G$5,Total!N:N,DB!$O$5,Total!AA:AA,DB!$G$9,Total!K:K,DB!$O$9,Total!AA:AA,$H$2)+COUNTIFS(Total!X:X,$O$3,Total!W:W,B4,Total!O:O,DB!$G$5,Total!N:N,DB!$O$5,Total!AA:AA,DB!$G$9,Total!AA:AA,DB!$O$9,Total!E:E,$H$2)+COUNTIFS(Total!X:X,$O$3,Total!W:W,B4,Total!O:O,DB!$G$5,Total!AA:AA,DB!$O$5,Total!M:M,DB!$G$9,Total!K:K,DB!$O$9,Total!AA:AA,$H$2)+COUNTIFS(Total!X:X,$O$3,Total!W:W,B4,Total!O:O,DB!$G$5,Total!AA:AA,DB!$O$5,Total!M:M,DB!$G$9,Total!AA:AA,DB!$O$9,Total!E:E,$H$2)+COUNTIFS(Total!X:X,$O$3,Total!W:W,B4,Total!O:O,DB!$G$5,Total!AA:AA,DB!$O$5,Total!AA:AA,DB!$G$9,Total!K:K,DB!$O$9,Total!E:E,$H$2)+COUNTIFS(Total!X:X,$O$3,Total!W:W,B4,Total!AA:AA,DB!$G$5,Total!N:N,DB!$O$5,Total!M:M,DB!$G$9,Total!K:K,DB!$O$9,Total!AA:AA,$H$2)+COUNTIFS(Total!X:X,$O$3,Total!W:W,B4,Total!AA:AA,DB!$G$5,Total!N:N,DB!$O$5,Total!M:M,DB!$G$9,Total!AA:AA,DB!$O$9,Total!E:E,$H$2)+COUNTIFS(Total!X:X,$O$3,Total!W:W,B4,Total!AA:AA,DB!$G$5,Total!N:N,DB!$O$5,Total!AA:AA,DB!$G$9,Total!K:K,DB!$O$9,Total!E:E,$H$2)+COUNTIFS(Total!X:X,$O$3,Total!W:W,B4,Total!AA:AA,DB!$G$5,Total!AA:AA,DB!$O$5,Total!M:M,DB!$G$9,Total!K:K,DB!$O$9,Total!E:E,$H$2)+COUNTIFS(Total!X:X,$O$3,Total!W:W,B4,Total!O:O,DB!$G$5,Total!N:N,DB!$O$5,Total!AA:AA,DB!$G$9,Total!AA:AA,DB!$O$9,Total!AA:AA,$H$2)+COUNTIFS(Total!X:X,$O$3,Total!W:W,B4,Total!O:O,DB!$G$5,Total!AA:AA,DB!$O$5,Total!M:M,DB!$G$9,Total!AA:AA,DB!$O$9,Total!AA:AA,$H$2)+COUNTIFS(Total!X:X,$O$3,Total!W:W,B4,Total!O:O,DB!$G$5,Total!AA:AA,DB!$O$5,Total!AA:AA,DB!$G$9,Total!K:K,DB!$O$9,Total!AA:AA,$H$2)+COUNTIFS(Total!X:X,$O$3,Total!W:W,B4,Total!O:O,DB!$G$5,Total!AA:AA,DB!$O$5,Total!AA:AA,DB!$G$9,Total!AA:AA,DB!$O$9,Total!E:E,$H$2)+COUNTIFS(Total!X:X,$O$3,Total!W:W,B4,Total!AA:AA,DB!$G$5,Total!N:N,DB!$O$5,Total!M:M,DB!$G$9,Total!AA:AA,DB!$O$9,Total!AA:AA,$H$2)+COUNTIFS(Total!X:X,$O$3,Total!W:W,B4,Total!AA:AA,DB!$G$5,Total!N:N,DB!$O$5,Total!AA:AA,DB!$G$9,Total!K:K,DB!$O$9,Total!AA:AA,$H$2)+COUNTIFS(Total!X:X,$O$3,Total!W:W,B4,Total!AA:AA,DB!$G$5,Total!N:N,DB!$O$5,Total!AA:AA,DB!$G$9,Total!AA:AA,DB!$O$9,Total!E:E,$H$2)+COUNTIFS(Total!X:X,$O$3,Total!W:W,B4,Total!AA:AA,DB!$G$5,Total!AA:AA,DB!$O$5,Total!M:M,DB!$G$9,Total!K:K,DB!$O$9,Total!AA:AA,$H$2)+COUNTIFS(Total!X:X,$O$3,Total!W:W,B4,Total!AA:AA,DB!$G$5,Total!AA:AA,DB!$O$5,Total!M:M,DB!$G$9,Total!AA:AA,DB!$O$9,Total!E:E,$H$2)+COUNTIFS(Total!X:X,$O$3,Total!W:W,B4,Total!AA:AA,DB!$G$5,Total!AA:AA,DB!$O$5,Total!AA:AA,DB!$G$9,Total!K:K,DB!$O$9,Total!E:E,$H$2)+COUNTIFS(Total!X:X,$O$3,Total!W:W,B4,Total!AA:AA,DB!$G$5,Total!N:N,DB!$O$5,Total!M:M,DB!$G$9,Total!K:K,DB!$O$9,Total!E:E,$H$2)+COUNTIFS(Total!X:X,$O$3,Total!W:W,B4,Total!O:O,DB!$G$5,Total!AA:AA,DB!$O$5,Total!M:M,DB!$G$9,Total!K:K,DB!$O$9,Total!E:E,$H$2)+COUNTIFS(Total!X:X,$O$3,Total!W:W,B4,Total!O:O,DB!$G$5,Total!N:N,DB!$O$5,Total!AA:AA,DB!$G$9,Total!K:K,DB!$O$9,Total!E:E,$H$2)+COUNTIFS(Total!X:X,$O$3,Total!W:W,B4,Total!O:O,DB!$G$5,Total!N:N,DB!$O$5,Total!M:M,DB!$G$9,Total!AA:AA,DB!$O$9,Total!E:E,$H$2)+COUNTIFS(Total!X:X,$O$3,Total!W:W,B4,Total!O:O,DB!$G$5,Total!N:N,DB!$O$5,Total!M:M,DB!$G$9,Total!K:K,DB!$O$9,Total!AA:AA,$H$2)</f>
        <v>0</v>
      </c>
      <c r="P4" s="31">
        <f>COUNTIFS(Total!X:X,$P$3,Total!W:W,B4,Total!O:O,DB!$G$5,Total!N:N,DB!$O$5,Total!M:M,DB!$G$9,Total!K:K,DB!$O$9,Total!E:E,$H$2)+COUNTIFS(Total!X:X,$P$3,Total!W:W,B4,Total!AA:AA,DB!$G$5,Total!AA:AA,DB!$O$5,Total!AA:AA,DB!$G$9,Total!AA:AA,DB!$O$9,Total!AA:AA,$H$2)+COUNTIFS(Total!X:X,$P$3,Total!W:W,B4,Total!O:O,DB!$G$5,Total!AA:AA,DB!$O$5,Total!AA:AA,DB!$G$9,Total!AA:AA,DB!$O$9,Total!AA:AA,$H$2)+COUNTIFS(Total!X:X,$P$3,Total!W:W,B4,Total!AA:AA,DB!$G$5,Total!N:N,DB!$O$5,Total!AA:AA,DB!$G$9,Total!AA:AA,DB!$O$9,Total!AA:AA,$H$2)+COUNTIFS(Total!X:X,$P$3,Total!W:W,B4,Total!AA:AA,DB!$G$5,Total!AA:AA,DB!$O$5,Total!M:M,DB!$G$9,Total!AA:AA,DB!$O$9,Total!AA:AA,$H$2)+COUNTIFS(Total!X:X,$P$3,Total!W:W,B4,Total!AA:AA,DB!$G$5,Total!AA:AA,DB!$O$5,Total!AA:AA,DB!$G$9,Total!K:K,DB!$O$9,Total!AA:AA,$H$2)+COUNTIFS(Total!X:X,$P$3,Total!W:W,B4,Total!AA:AA,DB!$G$5,Total!AA:AA,DB!$O$5,Total!AA:AA,DB!$G$9,Total!AA:AA,DB!$O$9,Total!E:E,$H$2)+COUNTIFS(Total!X:X,$P$3,Total!W:W,B4,Total!O:O,DB!$G$5,Total!N:N,DB!$O$5,Total!M:M,DB!$G$9,Total!AA:AA,DB!$O$9,Total!AA:AA,$H$2)+COUNTIFS(Total!X:X,$P$3,Total!W:W,B4,Total!O:O,DB!$G$5,Total!N:N,DB!$O$5,Total!AA:AA,DB!$G$9,Total!K:K,DB!$O$9,Total!AA:AA,$H$2)+COUNTIFS(Total!X:X,$P$3,Total!W:W,B4,Total!O:O,DB!$G$5,Total!N:N,DB!$O$5,Total!AA:AA,DB!$G$9,Total!AA:AA,DB!$O$9,Total!E:E,$H$2)+COUNTIFS(Total!X:X,$P$3,Total!W:W,B4,Total!O:O,DB!$G$5,Total!AA:AA,DB!$O$5,Total!M:M,DB!$G$9,Total!K:K,DB!$O$9,Total!AA:AA,$H$2)+COUNTIFS(Total!X:X,$P$3,Total!W:W,B4,Total!O:O,DB!$G$5,Total!AA:AA,DB!$O$5,Total!M:M,DB!$G$9,Total!AA:AA,DB!$O$9,Total!E:E,$H$2)+COUNTIFS(Total!X:X,$P$3,Total!W:W,B4,Total!O:O,DB!$G$5,Total!AA:AA,DB!$O$5,Total!AA:AA,DB!$G$9,Total!K:K,DB!$O$9,Total!E:E,$H$2)+COUNTIFS(Total!X:X,$P$3,Total!W:W,B4,Total!AA:AA,DB!$G$5,Total!N:N,DB!$O$5,Total!M:M,DB!$G$9,Total!K:K,DB!$O$9,Total!AA:AA,$H$2)+COUNTIFS(Total!X:X,$P$3,Total!W:W,B4,Total!AA:AA,DB!$G$5,Total!N:N,DB!$O$5,Total!M:M,DB!$G$9,Total!AA:AA,DB!$O$9,Total!E:E,$H$2)+COUNTIFS(Total!X:X,$P$3,Total!W:W,B4,Total!AA:AA,DB!$G$5,Total!N:N,DB!$O$5,Total!AA:AA,DB!$G$9,Total!K:K,DB!$O$9,Total!E:E,$H$2)+COUNTIFS(Total!X:X,$P$3,Total!W:W,B4,Total!AA:AA,DB!$G$5,Total!AA:AA,DB!$O$5,Total!M:M,DB!$G$9,Total!K:K,DB!$O$9,Total!E:E,$H$2)+COUNTIFS(Total!X:X,$P$3,Total!W:W,B4,Total!O:O,DB!$G$5,Total!N:N,DB!$O$5,Total!AA:AA,DB!$G$9,Total!AA:AA,DB!$O$9,Total!AA:AA,$H$2)+COUNTIFS(Total!X:X,$P$3,Total!W:W,B4,Total!O:O,DB!$G$5,Total!AA:AA,DB!$O$5,Total!M:M,DB!$G$9,Total!AA:AA,DB!$O$9,Total!AA:AA,$H$2)+COUNTIFS(Total!X:X,$P$3,Total!W:W,B4,Total!O:O,DB!$G$5,Total!AA:AA,DB!$O$5,Total!AA:AA,DB!$G$9,Total!K:K,DB!$O$9,Total!AA:AA,$H$2)+COUNTIFS(Total!X:X,$P$3,Total!W:W,B4,Total!O:O,DB!$G$5,Total!AA:AA,DB!$O$5,Total!AA:AA,DB!$G$9,Total!AA:AA,DB!$O$9,Total!E:E,$H$2)+COUNTIFS(Total!X:X,$P$3,Total!W:W,B4,Total!AA:AA,DB!$G$5,Total!N:N,DB!$O$5,Total!M:M,DB!$G$9,Total!AA:AA,DB!$O$9,Total!AA:AA,$H$2)+COUNTIFS(Total!X:X,$P$3,Total!W:W,B4,Total!AA:AA,DB!$G$5,Total!N:N,DB!$O$5,Total!AA:AA,DB!$G$9,Total!K:K,DB!$O$9,Total!AA:AA,$H$2)+COUNTIFS(Total!X:X,$P$3,Total!W:W,B4,Total!AA:AA,DB!$G$5,Total!N:N,DB!$O$5,Total!AA:AA,DB!$G$9,Total!AA:AA,DB!$O$9,Total!E:E,$H$2)+COUNTIFS(Total!X:X,$P$3,Total!W:W,B4,Total!AA:AA,DB!$G$5,Total!AA:AA,DB!$O$5,Total!M:M,DB!$G$9,Total!K:K,DB!$O$9,Total!AA:AA,$H$2)+COUNTIFS(Total!X:X,$P$3,Total!W:W,B4,Total!AA:AA,DB!$G$5,Total!AA:AA,DB!$O$5,Total!M:M,DB!$G$9,Total!AA:AA,DB!$O$9,Total!E:E,$H$2)+COUNTIFS(Total!X:X,$P$3,Total!W:W,B4,Total!AA:AA,DB!$G$5,Total!AA:AA,DB!$O$5,Total!AA:AA,DB!$G$9,Total!K:K,DB!$O$9,Total!E:E,$H$2)+COUNTIFS(Total!X:X,$P$3,Total!W:W,B4,Total!AA:AA,DB!$G$5,Total!N:N,DB!$O$5,Total!M:M,DB!$G$9,Total!K:K,DB!$O$9,Total!E:E,$H$2)+COUNTIFS(Total!X:X,$P$3,Total!W:W,B4,Total!O:O,DB!$G$5,Total!AA:AA,DB!$O$5,Total!M:M,DB!$G$9,Total!K:K,DB!$O$9,Total!E:E,$H$2)+COUNTIFS(Total!X:X,$P$3,Total!W:W,B4,Total!O:O,DB!$G$5,Total!N:N,DB!$O$5,Total!AA:AA,DB!$G$9,Total!K:K,DB!$O$9,Total!E:E,$H$2)+COUNTIFS(Total!X:X,$P$3,Total!W:W,B4,Total!O:O,DB!$G$5,Total!N:N,DB!$O$5,Total!M:M,DB!$G$9,Total!AA:AA,DB!$O$9,Total!E:E,$H$2)+COUNTIFS(Total!X:X,$P$3,Total!W:W,B4,Total!O:O,DB!$G$5,Total!N:N,DB!$O$5,Total!M:M,DB!$G$9,Total!K:K,DB!$O$9,Total!AA:AA,$H$2)</f>
        <v>0</v>
      </c>
      <c r="Q4" s="31">
        <f>COUNTIFS(Total!X:X,$Q$3,Total!W:W,B4,Total!O:O,DB!$G$5,Total!N:N,DB!$O$5,Total!M:M,DB!$G$9,Total!K:K,DB!$O$9,Total!E:E,$H$2)+COUNTIFS(Total!X:X,$Q$3,Total!W:W,B4,Total!AA:AA,DB!$G$5,Total!AA:AA,DB!$O$5,Total!AA:AA,DB!$G$9,Total!AA:AA,DB!$O$9,Total!AA:AA,$H$2)+COUNTIFS(Total!X:X,$Q$3,Total!W:W,B4,Total!O:O,DB!$G$5,Total!AA:AA,DB!$O$5,Total!AA:AA,DB!$G$9,Total!AA:AA,DB!$O$9,Total!AA:AA,$H$2)+COUNTIFS(Total!X:X,$Q$3,Total!W:W,B4,Total!AA:AA,DB!$G$5,Total!N:N,DB!$O$5,Total!AA:AA,DB!$G$9,Total!AA:AA,DB!$O$9,Total!AA:AA,$H$2)+COUNTIFS(Total!X:X,$Q$3,Total!W:W,B4,Total!AA:AA,DB!$G$5,Total!AA:AA,DB!$O$5,Total!M:M,DB!$G$9,Total!AA:AA,DB!$O$9,Total!AA:AA,$H$2)+COUNTIFS(Total!X:X,$Q$3,Total!W:W,B4,Total!AA:AA,DB!$G$5,Total!AA:AA,DB!$O$5,Total!AA:AA,DB!$G$9,Total!K:K,DB!$O$9,Total!AA:AA,$H$2)+COUNTIFS(Total!X:X,$Q$3,Total!W:W,B4,Total!AA:AA,DB!$G$5,Total!AA:AA,DB!$O$5,Total!AA:AA,DB!$G$9,Total!AA:AA,DB!$O$9,Total!E:E,$H$2)+COUNTIFS(Total!X:X,$Q$3,Total!W:W,B4,Total!O:O,DB!$G$5,Total!N:N,DB!$O$5,Total!M:M,DB!$G$9,Total!AA:AA,DB!$O$9,Total!AA:AA,$H$2)+COUNTIFS(Total!X:X,$Q$3,Total!W:W,B4,Total!O:O,DB!$G$5,Total!N:N,DB!$O$5,Total!AA:AA,DB!$G$9,Total!K:K,DB!$O$9,Total!AA:AA,$H$2)+COUNTIFS(Total!X:X,$Q$3,Total!W:W,B4,Total!O:O,DB!$G$5,Total!N:N,DB!$O$5,Total!AA:AA,DB!$G$9,Total!AA:AA,DB!$O$9,Total!E:E,$H$2)+COUNTIFS(Total!X:X,$Q$3,Total!W:W,B4,Total!O:O,DB!$G$5,Total!AA:AA,DB!$O$5,Total!M:M,DB!$G$9,Total!K:K,DB!$O$9,Total!AA:AA,$H$2)+COUNTIFS(Total!X:X,$Q$3,Total!W:W,B4,Total!O:O,DB!$G$5,Total!AA:AA,DB!$O$5,Total!M:M,DB!$G$9,Total!AA:AA,DB!$O$9,Total!E:E,$H$2)+COUNTIFS(Total!X:X,$Q$3,Total!W:W,B4,Total!O:O,DB!$G$5,Total!AA:AA,DB!$O$5,Total!AA:AA,DB!$G$9,Total!K:K,DB!$O$9,Total!E:E,$H$2)+COUNTIFS(Total!X:X,$Q$3,Total!W:W,B4,Total!AA:AA,DB!$G$5,Total!N:N,DB!$O$5,Total!M:M,DB!$G$9,Total!K:K,DB!$O$9,Total!AA:AA,$H$2)+COUNTIFS(Total!X:X,$Q$3,Total!W:W,B4,Total!AA:AA,DB!$G$5,Total!N:N,DB!$O$5,Total!M:M,DB!$G$9,Total!AA:AA,DB!$O$9,Total!E:E,$H$2)+COUNTIFS(Total!X:X,$Q$3,Total!W:W,B4,Total!AA:AA,DB!$G$5,Total!N:N,DB!$O$5,Total!AA:AA,DB!$G$9,Total!K:K,DB!$O$9,Total!E:E,$H$2)+COUNTIFS(Total!X:X,$Q$3,Total!W:W,B4,Total!AA:AA,DB!$G$5,Total!AA:AA,DB!$O$5,Total!M:M,DB!$G$9,Total!K:K,DB!$O$9,Total!E:E,$H$2)+COUNTIFS(Total!X:X,$Q$3,Total!W:W,B4,Total!O:O,DB!$G$5,Total!N:N,DB!$O$5,Total!AA:AA,DB!$G$9,Total!AA:AA,DB!$O$9,Total!AA:AA,$H$2)+COUNTIFS(Total!X:X,$Q$3,Total!W:W,B4,Total!O:O,DB!$G$5,Total!AA:AA,DB!$O$5,Total!M:M,DB!$G$9,Total!AA:AA,DB!$O$9,Total!AA:AA,$H$2)+COUNTIFS(Total!X:X,$Q$3,Total!W:W,B4,Total!O:O,DB!$G$5,Total!AA:AA,DB!$O$5,Total!AA:AA,DB!$G$9,Total!K:K,DB!$O$9,Total!AA:AA,$H$2)+COUNTIFS(Total!X:X,$Q$3,Total!W:W,B4,Total!O:O,DB!$G$5,Total!AA:AA,DB!$O$5,Total!AA:AA,DB!$G$9,Total!AA:AA,DB!$O$9,Total!E:E,$H$2)+COUNTIFS(Total!X:X,$Q$3,Total!W:W,B4,Total!AA:AA,DB!$G$5,Total!N:N,DB!$O$5,Total!M:M,DB!$G$9,Total!AA:AA,DB!$O$9,Total!AA:AA,$H$2)+COUNTIFS(Total!X:X,$Q$3,Total!W:W,B4,Total!AA:AA,DB!$G$5,Total!N:N,DB!$O$5,Total!AA:AA,DB!$G$9,Total!K:K,DB!$O$9,Total!AA:AA,$H$2)+COUNTIFS(Total!X:X,$Q$3,Total!W:W,B4,Total!AA:AA,DB!$G$5,Total!N:N,DB!$O$5,Total!AA:AA,DB!$G$9,Total!AA:AA,DB!$O$9,Total!E:E,$H$2)+COUNTIFS(Total!X:X,$Q$3,Total!W:W,B4,Total!AA:AA,DB!$G$5,Total!AA:AA,DB!$O$5,Total!M:M,DB!$G$9,Total!K:K,DB!$O$9,Total!AA:AA,$H$2)+COUNTIFS(Total!X:X,$Q$3,Total!W:W,B4,Total!AA:AA,DB!$G$5,Total!AA:AA,DB!$O$5,Total!M:M,DB!$G$9,Total!AA:AA,DB!$O$9,Total!E:E,$H$2)+COUNTIFS(Total!X:X,$Q$3,Total!W:W,B4,Total!AA:AA,DB!$G$5,Total!AA:AA,DB!$O$5,Total!AA:AA,DB!$G$9,Total!K:K,DB!$O$9,Total!E:E,$H$2)+COUNTIFS(Total!X:X,$Q$3,Total!W:W,B4,Total!AA:AA,DB!$G$5,Total!N:N,DB!$O$5,Total!M:M,DB!$G$9,Total!K:K,DB!$O$9,Total!E:E,$H$2)+COUNTIFS(Total!X:X,$Q$3,Total!W:W,B4,Total!O:O,DB!$G$5,Total!AA:AA,DB!$O$5,Total!M:M,DB!$G$9,Total!K:K,DB!$O$9,Total!E:E,$H$2)+COUNTIFS(Total!X:X,$Q$3,Total!W:W,B4,Total!O:O,DB!$G$5,Total!N:N,DB!$O$5,Total!AA:AA,DB!$G$9,Total!K:K,DB!$O$9,Total!E:E,$H$2)+COUNTIFS(Total!X:X,$Q$3,Total!W:W,B4,Total!O:O,DB!$G$5,Total!N:N,DB!$O$5,Total!M:M,DB!$G$9,Total!AA:AA,DB!$O$9,Total!E:E,$H$2)+COUNTIFS(Total!X:X,$Q$3,Total!W:W,B4,Total!O:O,DB!$G$5,Total!N:N,DB!$O$5,Total!M:M,DB!$G$9,Total!K:K,DB!$O$9,Total!AA:AA,$H$2)</f>
        <v>0</v>
      </c>
      <c r="R4" s="31">
        <f>COUNTIFS(Total!X:X,$R$3,Total!W:W,B4,Total!O:O,DB!$G$5,Total!N:N,DB!$O$5,Total!M:M,DB!$G$9,Total!K:K,DB!$O$9,Total!E:E,$H$2)+COUNTIFS(Total!X:X,$R$3,Total!W:W,B4,Total!AA:AA,DB!$G$5,Total!AA:AA,DB!$O$5,Total!AA:AA,DB!$G$9,Total!AA:AA,DB!$O$9,Total!AA:AA,$H$2)+COUNTIFS(Total!X:X,$R$3,Total!W:W,B4,Total!O:O,DB!$G$5,Total!AA:AA,DB!$O$5,Total!AA:AA,DB!$G$9,Total!AA:AA,DB!$O$9,Total!AA:AA,$H$2)+COUNTIFS(Total!X:X,$R$3,Total!W:W,B4,Total!AA:AA,DB!$G$5,Total!N:N,DB!$O$5,Total!AA:AA,DB!$G$9,Total!AA:AA,DB!$O$9,Total!AA:AA,$H$2)+COUNTIFS(Total!X:X,$R$3,Total!W:W,B4,Total!AA:AA,DB!$G$5,Total!AA:AA,DB!$O$5,Total!M:M,DB!$G$9,Total!AA:AA,DB!$O$9,Total!AA:AA,$H$2)+COUNTIFS(Total!X:X,$R$3,Total!W:W,B4,Total!AA:AA,DB!$G$5,Total!AA:AA,DB!$O$5,Total!AA:AA,DB!$G$9,Total!K:K,DB!$O$9,Total!AA:AA,$H$2)+COUNTIFS(Total!X:X,$R$3,Total!W:W,B4,Total!AA:AA,DB!$G$5,Total!AA:AA,DB!$O$5,Total!AA:AA,DB!$G$9,Total!AA:AA,DB!$O$9,Total!E:E,$H$2)+COUNTIFS(Total!X:X,$R$3,Total!W:W,B4,Total!O:O,DB!$G$5,Total!N:N,DB!$O$5,Total!M:M,DB!$G$9,Total!AA:AA,DB!$O$9,Total!AA:AA,$H$2)+COUNTIFS(Total!X:X,$R$3,Total!W:W,B4,Total!O:O,DB!$G$5,Total!N:N,DB!$O$5,Total!AA:AA,DB!$G$9,Total!K:K,DB!$O$9,Total!AA:AA,$H$2)+COUNTIFS(Total!X:X,$R$3,Total!W:W,B4,Total!O:O,DB!$G$5,Total!N:N,DB!$O$5,Total!AA:AA,DB!$G$9,Total!AA:AA,DB!$O$9,Total!E:E,$H$2)+COUNTIFS(Total!X:X,$R$3,Total!W:W,B4,Total!O:O,DB!$G$5,Total!AA:AA,DB!$O$5,Total!M:M,DB!$G$9,Total!K:K,DB!$O$9,Total!AA:AA,$H$2)+COUNTIFS(Total!X:X,$R$3,Total!W:W,B4,Total!O:O,DB!$G$5,Total!AA:AA,DB!$O$5,Total!M:M,DB!$G$9,Total!AA:AA,DB!$O$9,Total!E:E,$H$2)+COUNTIFS(Total!X:X,$R$3,Total!W:W,B4,Total!O:O,DB!$G$5,Total!AA:AA,DB!$O$5,Total!AA:AA,DB!$G$9,Total!K:K,DB!$O$9,Total!E:E,$H$2)+COUNTIFS(Total!X:X,$R$3,Total!W:W,B4,Total!AA:AA,DB!$G$5,Total!N:N,DB!$O$5,Total!M:M,DB!$G$9,Total!K:K,DB!$O$9,Total!AA:AA,$H$2)+COUNTIFS(Total!X:X,$R$3,Total!W:W,B4,Total!AA:AA,DB!$G$5,Total!N:N,DB!$O$5,Total!M:M,DB!$G$9,Total!AA:AA,DB!$O$9,Total!E:E,$H$2)+COUNTIFS(Total!X:X,$R$3,Total!W:W,B4,Total!AA:AA,DB!$G$5,Total!N:N,DB!$O$5,Total!AA:AA,DB!$G$9,Total!K:K,DB!$O$9,Total!E:E,$H$2)+COUNTIFS(Total!X:X,$R$3,Total!W:W,B4,Total!AA:AA,DB!$G$5,Total!AA:AA,DB!$O$5,Total!M:M,DB!$G$9,Total!K:K,DB!$O$9,Total!E:E,$H$2)+COUNTIFS(Total!X:X,$R$3,Total!W:W,B4,Total!O:O,DB!$G$5,Total!N:N,DB!$O$5,Total!AA:AA,DB!$G$9,Total!AA:AA,DB!$O$9,Total!AA:AA,$H$2)+COUNTIFS(Total!X:X,$R$3,Total!W:W,B4,Total!O:O,DB!$G$5,Total!AA:AA,DB!$O$5,Total!M:M,DB!$G$9,Total!AA:AA,DB!$O$9,Total!AA:AA,$H$2)+COUNTIFS(Total!X:X,$R$3,Total!W:W,B4,Total!O:O,DB!$G$5,Total!AA:AA,DB!$O$5,Total!AA:AA,DB!$G$9,Total!K:K,DB!$O$9,Total!AA:AA,$H$2)+COUNTIFS(Total!X:X,$R$3,Total!W:W,B4,Total!O:O,DB!$G$5,Total!AA:AA,DB!$O$5,Total!AA:AA,DB!$G$9,Total!AA:AA,DB!$O$9,Total!E:E,$H$2)+COUNTIFS(Total!X:X,$R$3,Total!W:W,B4,Total!AA:AA,DB!$G$5,Total!N:N,DB!$O$5,Total!M:M,DB!$G$9,Total!AA:AA,DB!$O$9,Total!AA:AA,$H$2)+COUNTIFS(Total!X:X,$R$3,Total!W:W,B4,Total!AA:AA,DB!$G$5,Total!N:N,DB!$O$5,Total!AA:AA,DB!$G$9,Total!K:K,DB!$O$9,Total!AA:AA,$H$2)+COUNTIFS(Total!X:X,$R$3,Total!W:W,B4,Total!AA:AA,DB!$G$5,Total!N:N,DB!$O$5,Total!AA:AA,DB!$G$9,Total!AA:AA,DB!$O$9,Total!E:E,$H$2)+COUNTIFS(Total!X:X,$R$3,Total!W:W,B4,Total!AA:AA,DB!$G$5,Total!AA:AA,DB!$O$5,Total!M:M,DB!$G$9,Total!K:K,DB!$O$9,Total!AA:AA,$H$2)+COUNTIFS(Total!X:X,$R$3,Total!W:W,B4,Total!AA:AA,DB!$G$5,Total!AA:AA,DB!$O$5,Total!M:M,DB!$G$9,Total!AA:AA,DB!$O$9,Total!E:E,$H$2)+COUNTIFS(Total!X:X,$R$3,Total!W:W,B4,Total!AA:AA,DB!$G$5,Total!AA:AA,DB!$O$5,Total!AA:AA,DB!$G$9,Total!K:K,DB!$O$9,Total!E:E,$H$2)+COUNTIFS(Total!X:X,$R$3,Total!W:W,B4,Total!AA:AA,DB!$G$5,Total!N:N,DB!$O$5,Total!M:M,DB!$G$9,Total!K:K,DB!$O$9,Total!E:E,$H$2)+COUNTIFS(Total!X:X,$R$3,Total!W:W,B4,Total!O:O,DB!$G$5,Total!AA:AA,DB!$O$5,Total!M:M,DB!$G$9,Total!K:K,DB!$O$9,Total!E:E,$H$2)+COUNTIFS(Total!X:X,$R$3,Total!W:W,B4,Total!O:O,DB!$G$5,Total!N:N,DB!$O$5,Total!AA:AA,DB!$G$9,Total!K:K,DB!$O$9,Total!E:E,$H$2)+COUNTIFS(Total!X:X,$R$3,Total!W:W,B4,Total!O:O,DB!$G$5,Total!N:N,DB!$O$5,Total!M:M,DB!$G$9,Total!AA:AA,DB!$O$9,Total!E:E,$H$2)+COUNTIFS(Total!X:X,$R$3,Total!W:W,B4,Total!O:O,DB!$G$5,Total!N:N,DB!$O$5,Total!M:M,DB!$G$9,Total!K:K,DB!$O$9,Total!AA:AA,$H$2)</f>
        <v>0</v>
      </c>
      <c r="S4" s="31">
        <f>COUNTIFS(Total!X:X,$S$3,Total!W:W,B4,Total!O:O,DB!$G$5,Total!N:N,DB!$O$5,Total!M:M,DB!$G$9,Total!K:K,DB!$O$9,Total!E:E,$H$2)+COUNTIFS(Total!X:X,$S$3,Total!W:W,B4,Total!AA:AA,DB!$G$5,Total!AA:AA,DB!$O$5,Total!AA:AA,DB!$G$9,Total!AA:AA,DB!$O$9,Total!AA:AA,$H$2)+COUNTIFS(Total!X:X,$S$3,Total!W:W,B4,Total!O:O,DB!$G$5,Total!AA:AA,DB!$O$5,Total!AA:AA,DB!$G$9,Total!AA:AA,DB!$O$9,Total!AA:AA,$H$2)+COUNTIFS(Total!X:X,$S$3,Total!W:W,B4,Total!AA:AA,DB!$G$5,Total!N:N,DB!$O$5,Total!AA:AA,DB!$G$9,Total!AA:AA,DB!$O$9,Total!AA:AA,$H$2)+COUNTIFS(Total!X:X,$S$3,Total!W:W,B4,Total!AA:AA,DB!$G$5,Total!AA:AA,DB!$O$5,Total!M:M,DB!$G$9,Total!AA:AA,DB!$O$9,Total!AA:AA,$H$2)+COUNTIFS(Total!X:X,$S$3,Total!W:W,B4,Total!AA:AA,DB!$G$5,Total!AA:AA,DB!$O$5,Total!AA:AA,DB!$G$9,Total!K:K,DB!$O$9,Total!AA:AA,$H$2)+COUNTIFS(Total!X:X,$S$3,Total!W:W,B4,Total!AA:AA,DB!$G$5,Total!AA:AA,DB!$O$5,Total!AA:AA,DB!$G$9,Total!AA:AA,DB!$O$9,Total!E:E,$H$2)+COUNTIFS(Total!X:X,$S$3,Total!W:W,B4,Total!O:O,DB!$G$5,Total!N:N,DB!$O$5,Total!M:M,DB!$G$9,Total!AA:AA,DB!$O$9,Total!AA:AA,$H$2)+COUNTIFS(Total!X:X,$S$3,Total!W:W,B4,Total!O:O,DB!$G$5,Total!N:N,DB!$O$5,Total!AA:AA,DB!$G$9,Total!K:K,DB!$O$9,Total!AA:AA,$H$2)+COUNTIFS(Total!X:X,$S$3,Total!W:W,B4,Total!O:O,DB!$G$5,Total!N:N,DB!$O$5,Total!AA:AA,DB!$G$9,Total!AA:AA,DB!$O$9,Total!E:E,$H$2)+COUNTIFS(Total!X:X,$S$3,Total!W:W,B4,Total!O:O,DB!$G$5,Total!AA:AA,DB!$O$5,Total!M:M,DB!$G$9,Total!K:K,DB!$O$9,Total!AA:AA,$H$2)+COUNTIFS(Total!X:X,$S$3,Total!W:W,B4,Total!O:O,DB!$G$5,Total!AA:AA,DB!$O$5,Total!M:M,DB!$G$9,Total!AA:AA,DB!$O$9,Total!E:E,$H$2)+COUNTIFS(Total!X:X,$S$3,Total!W:W,B4,Total!O:O,DB!$G$5,Total!AA:AA,DB!$O$5,Total!AA:AA,DB!$G$9,Total!K:K,DB!$O$9,Total!E:E,$H$2)+COUNTIFS(Total!X:X,$S$3,Total!W:W,B4,Total!AA:AA,DB!$G$5,Total!N:N,DB!$O$5,Total!M:M,DB!$G$9,Total!K:K,DB!$O$9,Total!AA:AA,$H$2)+COUNTIFS(Total!X:X,$S$3,Total!W:W,B4,Total!AA:AA,DB!$G$5,Total!N:N,DB!$O$5,Total!M:M,DB!$G$9,Total!AA:AA,DB!$O$9,Total!E:E,$H$2)+COUNTIFS(Total!X:X,$S$3,Total!W:W,B4,Total!AA:AA,DB!$G$5,Total!N:N,DB!$O$5,Total!AA:AA,DB!$G$9,Total!K:K,DB!$O$9,Total!E:E,$H$2)+COUNTIFS(Total!X:X,$S$3,Total!W:W,B4,Total!AA:AA,DB!$G$5,Total!AA:AA,DB!$O$5,Total!M:M,DB!$G$9,Total!K:K,DB!$O$9,Total!E:E,$H$2)+COUNTIFS(Total!X:X,$S$3,Total!W:W,B4,Total!O:O,DB!$G$5,Total!N:N,DB!$O$5,Total!AA:AA,DB!$G$9,Total!AA:AA,DB!$O$9,Total!AA:AA,$H$2)+COUNTIFS(Total!X:X,$S$3,Total!W:W,B4,Total!O:O,DB!$G$5,Total!AA:AA,DB!$O$5,Total!M:M,DB!$G$9,Total!AA:AA,DB!$O$9,Total!AA:AA,$H$2)+COUNTIFS(Total!X:X,$S$3,Total!W:W,B4,Total!O:O,DB!$G$5,Total!AA:AA,DB!$O$5,Total!AA:AA,DB!$G$9,Total!K:K,DB!$O$9,Total!AA:AA,$H$2)+COUNTIFS(Total!X:X,$S$3,Total!W:W,B4,Total!O:O,DB!$G$5,Total!AA:AA,DB!$O$5,Total!AA:AA,DB!$G$9,Total!AA:AA,DB!$O$9,Total!E:E,$H$2)+COUNTIFS(Total!X:X,$S$3,Total!W:W,B4,Total!AA:AA,DB!$G$5,Total!N:N,DB!$O$5,Total!M:M,DB!$G$9,Total!AA:AA,DB!$O$9,Total!AA:AA,$H$2)+COUNTIFS(Total!X:X,$S$3,Total!W:W,B4,Total!AA:AA,DB!$G$5,Total!N:N,DB!$O$5,Total!AA:AA,DB!$G$9,Total!K:K,DB!$O$9,Total!AA:AA,$H$2)+COUNTIFS(Total!X:X,$S$3,Total!W:W,B4,Total!AA:AA,DB!$G$5,Total!N:N,DB!$O$5,Total!AA:AA,DB!$G$9,Total!AA:AA,DB!$O$9,Total!E:E,$H$2)+COUNTIFS(Total!X:X,$S$3,Total!W:W,B4,Total!AA:AA,DB!$G$5,Total!AA:AA,DB!$O$5,Total!M:M,DB!$G$9,Total!K:K,DB!$O$9,Total!AA:AA,$H$2)+COUNTIFS(Total!X:X,$S$3,Total!W:W,B4,Total!AA:AA,DB!$G$5,Total!AA:AA,DB!$O$5,Total!M:M,DB!$G$9,Total!AA:AA,DB!$O$9,Total!E:E,$H$2)+COUNTIFS(Total!X:X,$S$3,Total!W:W,B4,Total!AA:AA,DB!$G$5,Total!AA:AA,DB!$O$5,Total!AA:AA,DB!$G$9,Total!K:K,DB!$O$9,Total!E:E,$H$2)+COUNTIFS(Total!X:X,$S$3,Total!W:W,B4,Total!AA:AA,DB!$G$5,Total!N:N,DB!$O$5,Total!M:M,DB!$G$9,Total!K:K,DB!$O$9,Total!E:E,$H$2)+COUNTIFS(Total!X:X,$S$3,Total!W:W,B4,Total!O:O,DB!$G$5,Total!AA:AA,DB!$O$5,Total!M:M,DB!$G$9,Total!K:K,DB!$O$9,Total!E:E,$H$2)+COUNTIFS(Total!X:X,$S$3,Total!W:W,B4,Total!O:O,DB!$G$5,Total!N:N,DB!$O$5,Total!AA:AA,DB!$G$9,Total!K:K,DB!$O$9,Total!E:E,$H$2)+COUNTIFS(Total!X:X,$S$3,Total!W:W,B4,Total!O:O,DB!$G$5,Total!N:N,DB!$O$5,Total!M:M,DB!$G$9,Total!AA:AA,DB!$O$9,Total!E:E,$H$2)+COUNTIFS(Total!X:X,$S$3,Total!W:W,B4,Total!O:O,DB!$G$5,Total!N:N,DB!$O$5,Total!M:M,DB!$G$9,Total!K:K,DB!$O$9,Total!AA:AA,$H$2)</f>
        <v>0</v>
      </c>
      <c r="T4" s="31">
        <f>COUNTIFS(Total!X:X,$T$3,Total!W:W,B4,Total!O:O,DB!$G$5,Total!N:N,DB!$O$5,Total!M:M,DB!$G$9,Total!K:K,DB!$O$9,Total!E:E,$H$2)+COUNTIFS(Total!X:X,$T$3,Total!W:W,B4,Total!AA:AA,DB!$G$5,Total!AA:AA,DB!$O$5,Total!AA:AA,DB!$G$9,Total!AA:AA,DB!$O$9,Total!AA:AA,$H$2)+COUNTIFS(Total!X:X,$T$3,Total!W:W,B4,Total!O:O,DB!$G$5,Total!AA:AA,DB!$O$5,Total!AA:AA,DB!$G$9,Total!AA:AA,DB!$O$9,Total!AA:AA,$H$2)+COUNTIFS(Total!X:X,$T$3,Total!W:W,B4,Total!AA:AA,DB!$G$5,Total!N:N,DB!$O$5,Total!AA:AA,DB!$G$9,Total!AA:AA,DB!$O$9,Total!AA:AA,$H$2)+COUNTIFS(Total!X:X,$T$3,Total!W:W,B4,Total!AA:AA,DB!$G$5,Total!AA:AA,DB!$O$5,Total!M:M,DB!$G$9,Total!AA:AA,DB!$O$9,Total!AA:AA,$H$2)+COUNTIFS(Total!X:X,$T$3,Total!W:W,B4,Total!AA:AA,DB!$G$5,Total!AA:AA,DB!$O$5,Total!AA:AA,DB!$G$9,Total!K:K,DB!$O$9,Total!AA:AA,$H$2)+COUNTIFS(Total!X:X,$T$3,Total!W:W,B4,Total!AA:AA,DB!$G$5,Total!AA:AA,DB!$O$5,Total!AA:AA,DB!$G$9,Total!AA:AA,DB!$O$9,Total!E:E,$H$2)+COUNTIFS(Total!X:X,$T$3,Total!W:W,B4,Total!O:O,DB!$G$5,Total!N:N,DB!$O$5,Total!M:M,DB!$G$9,Total!AA:AA,DB!$O$9,Total!AA:AA,$H$2)+COUNTIFS(Total!X:X,$T$3,Total!W:W,B4,Total!O:O,DB!$G$5,Total!N:N,DB!$O$5,Total!AA:AA,DB!$G$9,Total!K:K,DB!$O$9,Total!AA:AA,$H$2)+COUNTIFS(Total!X:X,$T$3,Total!W:W,B4,Total!O:O,DB!$G$5,Total!N:N,DB!$O$5,Total!AA:AA,DB!$G$9,Total!AA:AA,DB!$O$9,Total!E:E,$H$2)+COUNTIFS(Total!X:X,$T$3,Total!W:W,B4,Total!O:O,DB!$G$5,Total!AA:AA,DB!$O$5,Total!M:M,DB!$G$9,Total!K:K,DB!$O$9,Total!AA:AA,$H$2)+COUNTIFS(Total!X:X,$T$3,Total!W:W,B4,Total!O:O,DB!$G$5,Total!AA:AA,DB!$O$5,Total!M:M,DB!$G$9,Total!AA:AA,DB!$O$9,Total!E:E,$H$2)+COUNTIFS(Total!X:X,$T$3,Total!W:W,B4,Total!O:O,DB!$G$5,Total!AA:AA,DB!$O$5,Total!AA:AA,DB!$G$9,Total!K:K,DB!$O$9,Total!E:E,$H$2)+COUNTIFS(Total!X:X,$T$3,Total!W:W,B4,Total!AA:AA,DB!$G$5,Total!N:N,DB!$O$5,Total!M:M,DB!$G$9,Total!K:K,DB!$O$9,Total!AA:AA,$H$2)+COUNTIFS(Total!X:X,$T$3,Total!W:W,B4,Total!AA:AA,DB!$G$5,Total!N:N,DB!$O$5,Total!M:M,DB!$G$9,Total!AA:AA,DB!$O$9,Total!E:E,$H$2)+COUNTIFS(Total!X:X,$T$3,Total!W:W,B4,Total!AA:AA,DB!$G$5,Total!N:N,DB!$O$5,Total!AA:AA,DB!$G$9,Total!K:K,DB!$O$9,Total!E:E,$H$2)+COUNTIFS(Total!X:X,$T$3,Total!W:W,B4,Total!AA:AA,DB!$G$5,Total!AA:AA,DB!$O$5,Total!M:M,DB!$G$9,Total!K:K,DB!$O$9,Total!E:E,$H$2)+COUNTIFS(Total!X:X,$T$3,Total!W:W,B4,Total!O:O,DB!$G$5,Total!N:N,DB!$O$5,Total!AA:AA,DB!$G$9,Total!AA:AA,DB!$O$9,Total!AA:AA,$H$2)+COUNTIFS(Total!X:X,$T$3,Total!W:W,B4,Total!O:O,DB!$G$5,Total!AA:AA,DB!$O$5,Total!M:M,DB!$G$9,Total!AA:AA,DB!$O$9,Total!AA:AA,$H$2)+COUNTIFS(Total!X:X,$T$3,Total!W:W,B4,Total!O:O,DB!$G$5,Total!AA:AA,DB!$O$5,Total!AA:AA,DB!$G$9,Total!K:K,DB!$O$9,Total!AA:AA,$H$2)+COUNTIFS(Total!X:X,$T$3,Total!W:W,B4,Total!O:O,DB!$G$5,Total!AA:AA,DB!$O$5,Total!AA:AA,DB!$G$9,Total!AA:AA,DB!$O$9,Total!E:E,$H$2)+COUNTIFS(Total!X:X,$T$3,Total!W:W,B4,Total!AA:AA,DB!$G$5,Total!N:N,DB!$O$5,Total!M:M,DB!$G$9,Total!AA:AA,DB!$O$9,Total!AA:AA,$H$2)+COUNTIFS(Total!X:X,$T$3,Total!W:W,B4,Total!AA:AA,DB!$G$5,Total!N:N,DB!$O$5,Total!AA:AA,DB!$G$9,Total!K:K,DB!$O$9,Total!AA:AA,$H$2)+COUNTIFS(Total!X:X,$T$3,Total!W:W,B4,Total!AA:AA,DB!$G$5,Total!N:N,DB!$O$5,Total!AA:AA,DB!$G$9,Total!AA:AA,DB!$O$9,Total!E:E,$H$2)+COUNTIFS(Total!X:X,$T$3,Total!W:W,B4,Total!AA:AA,DB!$G$5,Total!AA:AA,DB!$O$5,Total!M:M,DB!$G$9,Total!K:K,DB!$O$9,Total!AA:AA,$H$2)+COUNTIFS(Total!X:X,$T$3,Total!W:W,B4,Total!AA:AA,DB!$G$5,Total!AA:AA,DB!$O$5,Total!M:M,DB!$G$9,Total!AA:AA,DB!$O$9,Total!E:E,$H$2)+COUNTIFS(Total!X:X,$T$3,Total!W:W,B4,Total!AA:AA,DB!$G$5,Total!AA:AA,DB!$O$5,Total!AA:AA,DB!$G$9,Total!K:K,DB!$O$9,Total!E:E,$H$2)+COUNTIFS(Total!X:X,$T$3,Total!W:W,B4,Total!AA:AA,DB!$G$5,Total!N:N,DB!$O$5,Total!M:M,DB!$G$9,Total!K:K,DB!$O$9,Total!E:E,$H$2)+COUNTIFS(Total!X:X,$T$3,Total!W:W,B4,Total!O:O,DB!$G$5,Total!AA:AA,DB!$O$5,Total!M:M,DB!$G$9,Total!K:K,DB!$O$9,Total!E:E,$H$2)+COUNTIFS(Total!X:X,$T$3,Total!W:W,B4,Total!O:O,DB!$G$5,Total!N:N,DB!$O$5,Total!AA:AA,DB!$G$9,Total!K:K,DB!$O$9,Total!E:E,$H$2)+COUNTIFS(Total!X:X,$T$3,Total!W:W,B4,Total!O:O,DB!$G$5,Total!N:N,DB!$O$5,Total!M:M,DB!$G$9,Total!AA:AA,DB!$O$9,Total!E:E,$H$2)+COUNTIFS(Total!X:X,$T$3,Total!W:W,B4,Total!O:O,DB!$G$5,Total!N:N,DB!$O$5,Total!M:M,DB!$G$9,Total!K:K,DB!$O$9,Total!AA:AA,$H$2)</f>
        <v>0</v>
      </c>
      <c r="U4" s="31">
        <f>COUNTIFS(Total!X:X,$U$3,Total!W:W,B4,Total!O:O,DB!$G$5,Total!N:N,DB!$O$5,Total!M:M,DB!$G$9,Total!K:K,DB!$O$9,Total!E:E,$H$2)+COUNTIFS(Total!X:X,$U$3,Total!W:W,B4,Total!AA:AA,DB!$G$5,Total!AA:AA,DB!$O$5,Total!AA:AA,DB!$G$9,Total!AA:AA,DB!$O$9,Total!AA:AA,$H$2)+COUNTIFS(Total!X:X,$U$3,Total!W:W,B4,Total!O:O,DB!$G$5,Total!AA:AA,DB!$O$5,Total!AA:AA,DB!$G$9,Total!AA:AA,DB!$O$9,Total!AA:AA,$H$2)+COUNTIFS(Total!X:X,$U$3,Total!W:W,B4,Total!AA:AA,DB!$G$5,Total!N:N,DB!$O$5,Total!AA:AA,DB!$G$9,Total!AA:AA,DB!$O$9,Total!AA:AA,$H$2)+COUNTIFS(Total!X:X,$U$3,Total!W:W,B4,Total!AA:AA,DB!$G$5,Total!AA:AA,DB!$O$5,Total!M:M,DB!$G$9,Total!AA:AA,DB!$O$9,Total!AA:AA,$H$2)+COUNTIFS(Total!X:X,$U$3,Total!W:W,B4,Total!AA:AA,DB!$G$5,Total!AA:AA,DB!$O$5,Total!AA:AA,DB!$G$9,Total!K:K,DB!$O$9,Total!AA:AA,$H$2)+COUNTIFS(Total!X:X,$U$3,Total!W:W,B4,Total!AA:AA,DB!$G$5,Total!AA:AA,DB!$O$5,Total!AA:AA,DB!$G$9,Total!AA:AA,DB!$O$9,Total!E:E,$H$2)+COUNTIFS(Total!X:X,$U$3,Total!W:W,B4,Total!O:O,DB!$G$5,Total!N:N,DB!$O$5,Total!M:M,DB!$G$9,Total!AA:AA,DB!$O$9,Total!AA:AA,$H$2)+COUNTIFS(Total!X:X,$U$3,Total!W:W,B4,Total!O:O,DB!$G$5,Total!N:N,DB!$O$5,Total!AA:AA,DB!$G$9,Total!K:K,DB!$O$9,Total!AA:AA,$H$2)+COUNTIFS(Total!X:X,$U$3,Total!W:W,B4,Total!O:O,DB!$G$5,Total!N:N,DB!$O$5,Total!AA:AA,DB!$G$9,Total!AA:AA,DB!$O$9,Total!E:E,$H$2)+COUNTIFS(Total!X:X,$U$3,Total!W:W,B4,Total!O:O,DB!$G$5,Total!AA:AA,DB!$O$5,Total!M:M,DB!$G$9,Total!K:K,DB!$O$9,Total!AA:AA,$H$2)+COUNTIFS(Total!X:X,$U$3,Total!W:W,B4,Total!O:O,DB!$G$5,Total!AA:AA,DB!$O$5,Total!M:M,DB!$G$9,Total!AA:AA,DB!$O$9,Total!E:E,$H$2)+COUNTIFS(Total!X:X,$U$3,Total!W:W,B4,Total!O:O,DB!$G$5,Total!AA:AA,DB!$O$5,Total!AA:AA,DB!$G$9,Total!K:K,DB!$O$9,Total!E:E,$H$2)+COUNTIFS(Total!X:X,$U$3,Total!W:W,B4,Total!AA:AA,DB!$G$5,Total!N:N,DB!$O$5,Total!M:M,DB!$G$9,Total!K:K,DB!$O$9,Total!AA:AA,$H$2)+COUNTIFS(Total!X:X,$U$3,Total!W:W,B4,Total!AA:AA,DB!$G$5,Total!N:N,DB!$O$5,Total!M:M,DB!$G$9,Total!AA:AA,DB!$O$9,Total!E:E,$H$2)+COUNTIFS(Total!X:X,$U$3,Total!W:W,B4,Total!AA:AA,DB!$G$5,Total!N:N,DB!$O$5,Total!AA:AA,DB!$G$9,Total!K:K,DB!$O$9,Total!E:E,$H$2)+COUNTIFS(Total!X:X,$U$3,Total!W:W,B4,Total!AA:AA,DB!$G$5,Total!AA:AA,DB!$O$5,Total!M:M,DB!$G$9,Total!K:K,DB!$O$9,Total!E:E,$H$2)+COUNTIFS(Total!X:X,$U$3,Total!W:W,B4,Total!O:O,DB!$G$5,Total!N:N,DB!$O$5,Total!AA:AA,DB!$G$9,Total!AA:AA,DB!$O$9,Total!AA:AA,$H$2)+COUNTIFS(Total!X:X,$U$3,Total!W:W,B4,Total!O:O,DB!$G$5,Total!AA:AA,DB!$O$5,Total!M:M,DB!$G$9,Total!AA:AA,DB!$O$9,Total!AA:AA,$H$2)+COUNTIFS(Total!X:X,$U$3,Total!W:W,B4,Total!O:O,DB!$G$5,Total!AA:AA,DB!$O$5,Total!AA:AA,DB!$G$9,Total!K:K,DB!$O$9,Total!AA:AA,$H$2)+COUNTIFS(Total!X:X,$U$3,Total!W:W,B4,Total!O:O,DB!$G$5,Total!AA:AA,DB!$O$5,Total!AA:AA,DB!$G$9,Total!AA:AA,DB!$O$9,Total!E:E,$H$2)+COUNTIFS(Total!X:X,$U$3,Total!W:W,B4,Total!AA:AA,DB!$G$5,Total!N:N,DB!$O$5,Total!M:M,DB!$G$9,Total!AA:AA,DB!$O$9,Total!AA:AA,$H$2)+COUNTIFS(Total!X:X,$U$3,Total!W:W,B4,Total!AA:AA,DB!$G$5,Total!N:N,DB!$O$5,Total!AA:AA,DB!$G$9,Total!K:K,DB!$O$9,Total!AA:AA,$H$2)+COUNTIFS(Total!X:X,$U$3,Total!W:W,B4,Total!AA:AA,DB!$G$5,Total!N:N,DB!$O$5,Total!AA:AA,DB!$G$9,Total!AA:AA,DB!$O$9,Total!E:E,$H$2)+COUNTIFS(Total!X:X,$U$3,Total!W:W,B4,Total!AA:AA,DB!$G$5,Total!AA:AA,DB!$O$5,Total!M:M,DB!$G$9,Total!K:K,DB!$O$9,Total!AA:AA,$H$2)+COUNTIFS(Total!X:X,$U$3,Total!W:W,B4,Total!AA:AA,DB!$G$5,Total!AA:AA,DB!$O$5,Total!M:M,DB!$G$9,Total!AA:AA,DB!$O$9,Total!E:E,$H$2)+COUNTIFS(Total!X:X,$U$3,Total!W:W,B4,Total!AA:AA,DB!$G$5,Total!AA:AA,DB!$O$5,Total!AA:AA,DB!$G$9,Total!K:K,DB!$O$9,Total!E:E,$H$2)+COUNTIFS(Total!X:X,$U$3,Total!W:W,B4,Total!AA:AA,DB!$G$5,Total!N:N,DB!$O$5,Total!M:M,DB!$G$9,Total!K:K,DB!$O$9,Total!E:E,$H$2)+COUNTIFS(Total!X:X,$U$3,Total!W:W,B4,Total!O:O,DB!$G$5,Total!AA:AA,DB!$O$5,Total!M:M,DB!$G$9,Total!K:K,DB!$O$9,Total!E:E,$H$2)+COUNTIFS(Total!X:X,$U$3,Total!W:W,B4,Total!O:O,DB!$G$5,Total!N:N,DB!$O$5,Total!AA:AA,DB!$G$9,Total!K:K,DB!$O$9,Total!E:E,$H$2)+COUNTIFS(Total!X:X,$U$3,Total!W:W,B4,Total!O:O,DB!$G$5,Total!N:N,DB!$O$5,Total!M:M,DB!$G$9,Total!AA:AA,DB!$O$9,Total!E:E,$H$2)+COUNTIFS(Total!X:X,$U$3,Total!W:W,B4,Total!O:O,DB!$G$5,Total!N:N,DB!$O$5,Total!M:M,DB!$G$9,Total!K:K,DB!$O$9,Total!AA:AA,$H$2)</f>
        <v>0</v>
      </c>
      <c r="V4" s="31">
        <f>COUNTIFS(Total!X:X,$V$3,Total!W:W,B4,Total!O:O,DB!$G$5,Total!N:N,DB!$O$5,Total!M:M,DB!$G$9,Total!K:K,DB!$O$9,Total!E:E,$H$2)+COUNTIFS(Total!X:X,$V$3,Total!W:W,B4,Total!AA:AA,DB!$G$5,Total!AA:AA,DB!$O$5,Total!AA:AA,DB!$G$9,Total!AA:AA,DB!$O$9,Total!AA:AA,$H$2)+COUNTIFS(Total!X:X,$V$3,Total!W:W,B4,Total!O:O,DB!$G$5,Total!AA:AA,DB!$O$5,Total!AA:AA,DB!$G$9,Total!AA:AA,DB!$O$9,Total!AA:AA,$H$2)+COUNTIFS(Total!X:X,$V$3,Total!W:W,B4,Total!AA:AA,DB!$G$5,Total!N:N,DB!$O$5,Total!AA:AA,DB!$G$9,Total!AA:AA,DB!$O$9,Total!AA:AA,$H$2)+COUNTIFS(Total!X:X,$V$3,Total!W:W,B4,Total!AA:AA,DB!$G$5,Total!AA:AA,DB!$O$5,Total!M:M,DB!$G$9,Total!AA:AA,DB!$O$9,Total!AA:AA,$H$2)+COUNTIFS(Total!X:X,$V$3,Total!W:W,B4,Total!AA:AA,DB!$G$5,Total!AA:AA,DB!$O$5,Total!AA:AA,DB!$G$9,Total!K:K,DB!$O$9,Total!AA:AA,$H$2)+COUNTIFS(Total!X:X,$V$3,Total!W:W,B4,Total!AA:AA,DB!$G$5,Total!AA:AA,DB!$O$5,Total!AA:AA,DB!$G$9,Total!AA:AA,DB!$O$9,Total!E:E,$H$2)+COUNTIFS(Total!X:X,$V$3,Total!W:W,B4,Total!O:O,DB!$G$5,Total!N:N,DB!$O$5,Total!M:M,DB!$G$9,Total!AA:AA,DB!$O$9,Total!AA:AA,$H$2)+COUNTIFS(Total!X:X,$V$3,Total!W:W,B4,Total!O:O,DB!$G$5,Total!N:N,DB!$O$5,Total!AA:AA,DB!$G$9,Total!K:K,DB!$O$9,Total!AA:AA,$H$2)+COUNTIFS(Total!X:X,$V$3,Total!W:W,B4,Total!O:O,DB!$G$5,Total!N:N,DB!$O$5,Total!AA:AA,DB!$G$9,Total!AA:AA,DB!$O$9,Total!E:E,$H$2)+COUNTIFS(Total!X:X,$V$3,Total!W:W,B4,Total!O:O,DB!$G$5,Total!AA:AA,DB!$O$5,Total!M:M,DB!$G$9,Total!K:K,DB!$O$9,Total!AA:AA,$H$2)+COUNTIFS(Total!X:X,$V$3,Total!W:W,B4,Total!O:O,DB!$G$5,Total!AA:AA,DB!$O$5,Total!M:M,DB!$G$9,Total!AA:AA,DB!$O$9,Total!E:E,$H$2)+COUNTIFS(Total!X:X,$V$3,Total!W:W,B4,Total!O:O,DB!$G$5,Total!AA:AA,DB!$O$5,Total!AA:AA,DB!$G$9,Total!K:K,DB!$O$9,Total!E:E,$H$2)+COUNTIFS(Total!X:X,$V$3,Total!W:W,B4,Total!AA:AA,DB!$G$5,Total!N:N,DB!$O$5,Total!M:M,DB!$G$9,Total!K:K,DB!$O$9,Total!AA:AA,$H$2)+COUNTIFS(Total!X:X,$V$3,Total!W:W,B4,Total!AA:AA,DB!$G$5,Total!N:N,DB!$O$5,Total!M:M,DB!$G$9,Total!AA:AA,DB!$O$9,Total!E:E,$H$2)+COUNTIFS(Total!X:X,$V$3,Total!W:W,B4,Total!AA:AA,DB!$G$5,Total!N:N,DB!$O$5,Total!AA:AA,DB!$G$9,Total!K:K,DB!$O$9,Total!E:E,$H$2)+COUNTIFS(Total!X:X,$V$3,Total!W:W,B4,Total!AA:AA,DB!$G$5,Total!AA:AA,DB!$O$5,Total!M:M,DB!$G$9,Total!K:K,DB!$O$9,Total!E:E,$H$2)+COUNTIFS(Total!X:X,$V$3,Total!W:W,B4,Total!O:O,DB!$G$5,Total!N:N,DB!$O$5,Total!AA:AA,DB!$G$9,Total!AA:AA,DB!$O$9,Total!AA:AA,$H$2)+COUNTIFS(Total!X:X,$V$3,Total!W:W,B4,Total!O:O,DB!$G$5,Total!AA:AA,DB!$O$5,Total!M:M,DB!$G$9,Total!AA:AA,DB!$O$9,Total!AA:AA,$H$2)+COUNTIFS(Total!X:X,$V$3,Total!W:W,B4,Total!O:O,DB!$G$5,Total!AA:AA,DB!$O$5,Total!AA:AA,DB!$G$9,Total!K:K,DB!$O$9,Total!AA:AA,$H$2)+COUNTIFS(Total!X:X,$V$3,Total!W:W,B4,Total!O:O,DB!$G$5,Total!AA:AA,DB!$O$5,Total!AA:AA,DB!$G$9,Total!AA:AA,DB!$O$9,Total!E:E,$H$2)+COUNTIFS(Total!X:X,$V$3,Total!W:W,B4,Total!AA:AA,DB!$G$5,Total!N:N,DB!$O$5,Total!M:M,DB!$G$9,Total!AA:AA,DB!$O$9,Total!AA:AA,$H$2)+COUNTIFS(Total!X:X,$V$3,Total!W:W,B4,Total!AA:AA,DB!$G$5,Total!N:N,DB!$O$5,Total!AA:AA,DB!$G$9,Total!K:K,DB!$O$9,Total!AA:AA,$H$2)+COUNTIFS(Total!X:X,$V$3,Total!W:W,B4,Total!AA:AA,DB!$G$5,Total!N:N,DB!$O$5,Total!AA:AA,DB!$G$9,Total!AA:AA,DB!$O$9,Total!E:E,$H$2)+COUNTIFS(Total!X:X,$V$3,Total!W:W,B4,Total!AA:AA,DB!$G$5,Total!AA:AA,DB!$O$5,Total!M:M,DB!$G$9,Total!K:K,DB!$O$9,Total!AA:AA,$H$2)+COUNTIFS(Total!X:X,$V$3,Total!W:W,B4,Total!AA:AA,DB!$G$5,Total!AA:AA,DB!$O$5,Total!M:M,DB!$G$9,Total!AA:AA,DB!$O$9,Total!E:E,$H$2)+COUNTIFS(Total!X:X,$V$3,Total!W:W,B4,Total!AA:AA,DB!$G$5,Total!AA:AA,DB!$O$5,Total!AA:AA,DB!$G$9,Total!K:K,DB!$O$9,Total!E:E,$H$2)+COUNTIFS(Total!X:X,$V$3,Total!W:W,B4,Total!AA:AA,DB!$G$5,Total!N:N,DB!$O$5,Total!M:M,DB!$G$9,Total!K:K,DB!$O$9,Total!E:E,$H$2)+COUNTIFS(Total!X:X,$V$3,Total!W:W,B4,Total!O:O,DB!$G$5,Total!AA:AA,DB!$O$5,Total!M:M,DB!$G$9,Total!K:K,DB!$O$9,Total!E:E,$H$2)+COUNTIFS(Total!X:X,$V$3,Total!W:W,B4,Total!O:O,DB!$G$5,Total!N:N,DB!$O$5,Total!AA:AA,DB!$G$9,Total!K:K,DB!$O$9,Total!E:E,$H$2)+COUNTIFS(Total!X:X,$V$3,Total!W:W,B4,Total!O:O,DB!$G$5,Total!N:N,DB!$O$5,Total!M:M,DB!$G$9,Total!AA:AA,DB!$O$9,Total!E:E,$H$2)+COUNTIFS(Total!X:X,$V$3,Total!W:W,B4,Total!O:O,DB!$G$5,Total!N:N,DB!$O$5,Total!M:M,DB!$G$9,Total!K:K,DB!$O$9,Total!AA:AA,$H$2)</f>
        <v>0</v>
      </c>
      <c r="W4" s="31">
        <f>COUNTIFS(Total!X:X,$W$3,Total!W:W,B4,Total!O:O,DB!$G$5,Total!N:N,DB!$O$5,Total!M:M,DB!$G$9,Total!K:K,DB!$O$9,Total!E:E,$H$2)+COUNTIFS(Total!X:X,$W$3,Total!W:W,B4,Total!AA:AA,DB!$G$5,Total!AA:AA,DB!$O$5,Total!AA:AA,DB!$G$9,Total!AA:AA,DB!$O$9,Total!AA:AA,$H$2)+COUNTIFS(Total!X:X,$W$3,Total!W:W,B4,Total!O:O,DB!$G$5,Total!AA:AA,DB!$O$5,Total!AA:AA,DB!$G$9,Total!AA:AA,DB!$O$9,Total!AA:AA,$H$2)+COUNTIFS(Total!X:X,$W$3,Total!W:W,B4,Total!AA:AA,DB!$G$5,Total!N:N,DB!$O$5,Total!AA:AA,DB!$G$9,Total!AA:AA,DB!$O$9,Total!AA:AA,$H$2)+COUNTIFS(Total!X:X,$W$3,Total!W:W,B4,Total!AA:AA,DB!$G$5,Total!AA:AA,DB!$O$5,Total!M:M,DB!$G$9,Total!AA:AA,DB!$O$9,Total!AA:AA,$H$2)+COUNTIFS(Total!X:X,$W$3,Total!W:W,B4,Total!AA:AA,DB!$G$5,Total!AA:AA,DB!$O$5,Total!AA:AA,DB!$G$9,Total!K:K,DB!$O$9,Total!AA:AA,$H$2)+COUNTIFS(Total!X:X,$W$3,Total!W:W,B4,Total!AA:AA,DB!$G$5,Total!AA:AA,DB!$O$5,Total!AA:AA,DB!$G$9,Total!AA:AA,DB!$O$9,Total!E:E,$H$2)+COUNTIFS(Total!X:X,$W$3,Total!W:W,B4,Total!O:O,DB!$G$5,Total!N:N,DB!$O$5,Total!M:M,DB!$G$9,Total!AA:AA,DB!$O$9,Total!AA:AA,$H$2)+COUNTIFS(Total!X:X,$W$3,Total!W:W,B4,Total!O:O,DB!$G$5,Total!N:N,DB!$O$5,Total!AA:AA,DB!$G$9,Total!K:K,DB!$O$9,Total!AA:AA,$H$2)+COUNTIFS(Total!X:X,$W$3,Total!W:W,B4,Total!O:O,DB!$G$5,Total!N:N,DB!$O$5,Total!AA:AA,DB!$G$9,Total!AA:AA,DB!$O$9,Total!E:E,$H$2)+COUNTIFS(Total!X:X,$W$3,Total!W:W,B4,Total!O:O,DB!$G$5,Total!AA:AA,DB!$O$5,Total!M:M,DB!$G$9,Total!K:K,DB!$O$9,Total!AA:AA,$H$2)+COUNTIFS(Total!X:X,$W$3,Total!W:W,B4,Total!O:O,DB!$G$5,Total!AA:AA,DB!$O$5,Total!M:M,DB!$G$9,Total!AA:AA,DB!$O$9,Total!E:E,$H$2)+COUNTIFS(Total!X:X,$W$3,Total!W:W,B4,Total!O:O,DB!$G$5,Total!AA:AA,DB!$O$5,Total!AA:AA,DB!$G$9,Total!K:K,DB!$O$9,Total!E:E,$H$2)+COUNTIFS(Total!X:X,$W$3,Total!W:W,B4,Total!AA:AA,DB!$G$5,Total!N:N,DB!$O$5,Total!M:M,DB!$G$9,Total!K:K,DB!$O$9,Total!AA:AA,$H$2)+COUNTIFS(Total!X:X,$W$3,Total!W:W,B4,Total!AA:AA,DB!$G$5,Total!N:N,DB!$O$5,Total!M:M,DB!$G$9,Total!AA:AA,DB!$O$9,Total!E:E,$H$2)+COUNTIFS(Total!X:X,$W$3,Total!W:W,B4,Total!AA:AA,DB!$G$5,Total!N:N,DB!$O$5,Total!AA:AA,DB!$G$9,Total!K:K,DB!$O$9,Total!E:E,$H$2)+COUNTIFS(Total!X:X,$W$3,Total!W:W,B4,Total!AA:AA,DB!$G$5,Total!AA:AA,DB!$O$5,Total!M:M,DB!$G$9,Total!K:K,DB!$O$9,Total!E:E,$H$2)+COUNTIFS(Total!X:X,$W$3,Total!W:W,B4,Total!O:O,DB!$G$5,Total!N:N,DB!$O$5,Total!AA:AA,DB!$G$9,Total!AA:AA,DB!$O$9,Total!AA:AA,$H$2)+COUNTIFS(Total!X:X,$W$3,Total!W:W,B4,Total!O:O,DB!$G$5,Total!AA:AA,DB!$O$5,Total!M:M,DB!$G$9,Total!AA:AA,DB!$O$9,Total!AA:AA,$H$2)+COUNTIFS(Total!X:X,$W$3,Total!W:W,B4,Total!O:O,DB!$G$5,Total!AA:AA,DB!$O$5,Total!AA:AA,DB!$G$9,Total!K:K,DB!$O$9,Total!AA:AA,$H$2)+COUNTIFS(Total!X:X,$W$3,Total!W:W,B4,Total!O:O,DB!$G$5,Total!AA:AA,DB!$O$5,Total!AA:AA,DB!$G$9,Total!AA:AA,DB!$O$9,Total!E:E,$H$2)+COUNTIFS(Total!X:X,$W$3,Total!W:W,B4,Total!AA:AA,DB!$G$5,Total!N:N,DB!$O$5,Total!M:M,DB!$G$9,Total!AA:AA,DB!$O$9,Total!AA:AA,$H$2)+COUNTIFS(Total!X:X,$W$3,Total!W:W,B4,Total!AA:AA,DB!$G$5,Total!N:N,DB!$O$5,Total!AA:AA,DB!$G$9,Total!K:K,DB!$O$9,Total!AA:AA,$H$2)+COUNTIFS(Total!X:X,$W$3,Total!W:W,B4,Total!AA:AA,DB!$G$5,Total!N:N,DB!$O$5,Total!AA:AA,DB!$G$9,Total!AA:AA,DB!$O$9,Total!E:E,$H$2)+COUNTIFS(Total!X:X,$W$3,Total!W:W,B4,Total!AA:AA,DB!$G$5,Total!AA:AA,DB!$O$5,Total!M:M,DB!$G$9,Total!K:K,DB!$O$9,Total!AA:AA,$H$2)+COUNTIFS(Total!X:X,$W$3,Total!W:W,B4,Total!AA:AA,DB!$G$5,Total!AA:AA,DB!$O$5,Total!M:M,DB!$G$9,Total!AA:AA,DB!$O$9,Total!E:E,$H$2)+COUNTIFS(Total!X:X,$W$3,Total!W:W,B4,Total!AA:AA,DB!$G$5,Total!AA:AA,DB!$O$5,Total!AA:AA,DB!$G$9,Total!K:K,DB!$O$9,Total!E:E,$H$2)+COUNTIFS(Total!X:X,$W$3,Total!W:W,B4,Total!AA:AA,DB!$G$5,Total!N:N,DB!$O$5,Total!M:M,DB!$G$9,Total!K:K,DB!$O$9,Total!E:E,$H$2)+COUNTIFS(Total!X:X,$W$3,Total!W:W,B4,Total!O:O,DB!$G$5,Total!AA:AA,DB!$O$5,Total!M:M,DB!$G$9,Total!K:K,DB!$O$9,Total!E:E,$H$2)+COUNTIFS(Total!X:X,$W$3,Total!W:W,B4,Total!O:O,DB!$G$5,Total!N:N,DB!$O$5,Total!AA:AA,DB!$G$9,Total!K:K,DB!$O$9,Total!E:E,$H$2)+COUNTIFS(Total!X:X,$W$3,Total!W:W,B4,Total!O:O,DB!$G$5,Total!N:N,DB!$O$5,Total!M:M,DB!$G$9,Total!AA:AA,DB!$O$9,Total!E:E,$H$2)+COUNTIFS(Total!X:X,$W$3,Total!W:W,B4,Total!O:O,DB!$G$5,Total!N:N,DB!$O$5,Total!M:M,DB!$G$9,Total!K:K,DB!$O$9,Total!AA:AA,$H$2)</f>
        <v>0</v>
      </c>
      <c r="X4" s="31">
        <f t="shared" ref="X4:X23" si="0">SUM(D4:W4)</f>
        <v>647</v>
      </c>
      <c r="Y4" s="31">
        <f t="shared" ref="Y4:Y22" si="1">X4-D4</f>
        <v>469</v>
      </c>
      <c r="Z4" s="31">
        <f t="shared" ref="Z4:Z26" si="2">Y4-E4</f>
        <v>5</v>
      </c>
      <c r="AC4" s="44" t="s">
        <v>61</v>
      </c>
    </row>
    <row r="5" spans="1:29" ht="30" customHeight="1" x14ac:dyDescent="0.25">
      <c r="A5" s="43">
        <v>2</v>
      </c>
      <c r="B5" s="53" t="s">
        <v>2664</v>
      </c>
      <c r="C5" s="31">
        <f>COUNTIFS(Total!W:W,B5,Total!O:O,DB!$G$5,Total!N:N,DB!$O$5,Total!M:M,DB!$G$9,Total!K:K,DB!$O$9,Total!E:E,$H$2)+COUNTIFS(Total!W:W,B5,Total!AA:AA,DB!$G$5,Total!AA:AA,DB!$O$5,Total!AA:AA,DB!$G$9,Total!AA:AA,DB!$O$9,Total!AA:AA,$H$2)+COUNTIFS(Total!W:W,B5,Total!O:O,DB!$G$5,Total!AA:AA,DB!$O$5,Total!AA:AA,DB!$G$9,Total!AA:AA,DB!$O$9,Total!AA:AA,$H$2)+COUNTIFS(Total!W:W,B5,Total!AA:AA,DB!$G$5,Total!N:N,DB!$O$5,Total!AA:AA,DB!$G$9,Total!AA:AA,DB!$O$9,Total!AA:AA,$H$2)+COUNTIFS(Total!W:W,B5,Total!AA:AA,DB!$G$5,Total!AA:AA,DB!$O$5,Total!M:M,DB!$G$9,Total!AA:AA,DB!$O$9,Total!AA:AA,$H$2)+COUNTIFS(Total!W:W,B5,Total!AA:AA,DB!$G$5,Total!AA:AA,DB!$O$5,Total!AA:AA,DB!$G$9,Total!K:K,DB!$O$9,Total!AA:AA,$H$2)+COUNTIFS(Total!W:W,B5,Total!AA:AA,DB!$G$5,Total!AA:AA,DB!$O$5,Total!AA:AA,DB!$G$9,Total!AA:AA,DB!$O$9,Total!E:E,$H$2)+COUNTIFS(Total!W:W,B5,Total!O:O,DB!$G$5,Total!N:N,DB!$O$5,Total!M:M,DB!$G$9,Total!AA:AA,DB!$O$9,Total!AA:AA,$H$2)+COUNTIFS(Total!W:W,B5,Total!O:O,DB!$G$5,Total!N:N,DB!$O$5,Total!AA:AA,DB!$G$9,Total!K:K,DB!$O$9,Total!AA:AA,$H$2)+COUNTIFS(Total!W:W,B5,Total!O:O,DB!$G$5,Total!N:N,DB!$O$5,Total!AA:AA,DB!$G$9,Total!AA:AA,DB!$O$9,Total!E:E,$H$2)+COUNTIFS(Total!W:W,B5,Total!O:O,DB!$G$5,Total!AA:AA,DB!$O$5,Total!M:M,DB!$G$9,Total!K:K,DB!$O$9,Total!AA:AA,$H$2)+COUNTIFS(Total!W:W,B5,Total!O:O,DB!$G$5,Total!AA:AA,DB!$O$5,Total!M:M,DB!$G$9,Total!AA:AA,DB!$O$9,Total!E:E,$H$2)+COUNTIFS(Total!W:W,B5,Total!O:O,DB!$G$5,Total!AA:AA,DB!$O$5,Total!AA:AA,DB!$G$9,Total!K:K,DB!$O$9,Total!E:E,$H$2)+COUNTIFS(Total!W:W,B5,Total!AA:AA,DB!$G$5,Total!N:N,DB!$O$5,Total!M:M,DB!$G$9,Total!K:K,DB!$O$9,Total!AA:AA,$H$2)+COUNTIFS(Total!W:W,B5,Total!AA:AA,DB!$G$5,Total!N:N,DB!$O$5,Total!M:M,DB!$G$9,Total!AA:AA,DB!$O$9,Total!E:E,$H$2)+COUNTIFS(Total!W:W,B5,Total!AA:AA,DB!$G$5,Total!N:N,DB!$O$5,Total!AA:AA,DB!$G$9,Total!K:K,DB!$O$9,Total!E:E,$H$2)+COUNTIFS(Total!W:W,B5,Total!AA:AA,DB!$G$5,Total!AA:AA,DB!$O$5,Total!M:M,DB!$G$9,Total!K:K,DB!$O$9,Total!E:E,$H$2)+COUNTIFS(Total!W:W,B5,Total!O:O,DB!$G$5,Total!N:N,DB!$O$5,Total!AA:AA,DB!$G$9,Total!AA:AA,DB!$O$9,Total!AA:AA,$H$2)+COUNTIFS(Total!W:W,B5,Total!O:O,DB!$G$5,Total!AA:AA,DB!$O$5,Total!M:M,DB!$G$9,Total!AA:AA,DB!$O$9,Total!AA:AA,$H$2)+COUNTIFS(Total!W:W,B5,Total!O:O,DB!$G$5,Total!AA:AA,DB!$O$5,Total!AA:AA,DB!$G$9,Total!K:K,DB!$O$9,Total!AA:AA,$H$2)+COUNTIFS(Total!W:W,B5,Total!O:O,DB!$G$5,Total!AA:AA,DB!$O$5,Total!AA:AA,DB!$G$9,Total!AA:AA,DB!$O$9,Total!E:E,$H$2)+COUNTIFS(Total!W:W,B5,Total!AA:AA,DB!$G$5,Total!N:N,DB!$O$5,Total!M:M,DB!$G$9,Total!AA:AA,DB!$O$9,Total!AA:AA,$H$2)+COUNTIFS(Total!W:W,B5,Total!AA:AA,DB!$G$5,Total!N:N,DB!$O$5,Total!AA:AA,DB!$G$9,Total!K:K,DB!$O$9,Total!AA:AA,$H$2)+COUNTIFS(Total!W:W,B5,Total!AA:AA,DB!$G$5,Total!N:N,DB!$O$5,Total!AA:AA,DB!$G$9,Total!AA:AA,DB!$O$9,Total!E:E,$H$2)+COUNTIFS(Total!W:W,B5,Total!AA:AA,DB!$G$5,Total!AA:AA,DB!$O$5,Total!M:M,DB!$G$9,Total!K:K,DB!$O$9,Total!AA:AA,$H$2)+COUNTIFS(Total!W:W,B5,Total!AA:AA,DB!$G$5,Total!AA:AA,DB!$O$5,Total!M:M,DB!$G$9,Total!AA:AA,DB!$O$9,Total!E:E,$H$2)+COUNTIFS(Total!W:W,B5,Total!AA:AA,DB!$G$5,Total!AA:AA,DB!$O$5,Total!AA:AA,DB!$G$9,Total!K:K,DB!$O$9,Total!E:E,$H$2)+COUNTIFS(Total!W:W,B5,Total!AA:AA,DB!$G$5,Total!N:N,DB!$O$5,Total!M:M,DB!$G$9,Total!K:K,DB!$O$9,Total!E:E,$H$2)+COUNTIFS(Total!W:W,B5,Total!O:O,DB!$G$5,Total!AA:AA,DB!$O$5,Total!M:M,DB!$G$9,Total!K:K,DB!$O$9,Total!E:E,$H$2)+COUNTIFS(Total!W:W,B5,Total!O:O,DB!$G$5,Total!N:N,DB!$O$5,Total!AA:AA,DB!$G$9,Total!K:K,DB!$O$9,Total!E:E,$H$2)+COUNTIFS(Total!W:W,B5,Total!O:O,DB!$G$5,Total!N:N,DB!$O$5,Total!M:M,DB!$G$9,Total!AA:AA,DB!$O$9,Total!E:E,$H$2)+COUNTIFS(Total!W:W,B5,Total!O:O,DB!$G$5,Total!N:N,DB!$O$5,Total!M:M,DB!$G$9,Total!K:K,DB!$O$9,Total!AA:AA,$H$2)</f>
        <v>82</v>
      </c>
      <c r="D5" s="31">
        <f>COUNTIFS(Total!X:X,$AB$28,Total!W:W,B5,Total!O:O,DB!$G$5,Total!N:N,DB!$O$5,Total!M:M,DB!$G$9,Total!K:K,DB!$O$9,Total!E:E,$H$2)+COUNTIFS(Total!X:X,$AB$28,Total!W:W,B5,Total!AA:AA,DB!$G$5,Total!AA:AA,DB!$O$5,Total!AA:AA,DB!$G$9,Total!AA:AA,DB!$O$9,Total!AA:AA,$H$2)+COUNTIFS(Total!X:X,$AB$28,Total!W:W,B5,Total!O:O,DB!$G$5,Total!AA:AA,DB!$O$5,Total!AA:AA,DB!$G$9,Total!AA:AA,DB!$O$9,Total!AA:AA,$H$2)+COUNTIFS(Total!X:X,$AB$28,Total!W:W,B5,Total!AA:AA,DB!$G$5,Total!N:N,DB!$O$5,Total!AA:AA,DB!$G$9,Total!AA:AA,DB!$O$9,Total!AA:AA,$H$2)+COUNTIFS(Total!X:X,$AB$28,Total!W:W,B5,Total!AA:AA,DB!$G$5,Total!AA:AA,DB!$O$5,Total!M:M,DB!$G$9,Total!AA:AA,DB!$O$9,Total!AA:AA,$H$2)+COUNTIFS(Total!X:X,$AB$28,Total!W:W,B5,Total!AA:AA,DB!$G$5,Total!AA:AA,DB!$O$5,Total!AA:AA,DB!$G$9,Total!K:K,DB!$O$9,Total!AA:AA,$H$2)+COUNTIFS(Total!X:X,$AB$28,Total!W:W,B5,Total!AA:AA,DB!$G$5,Total!AA:AA,DB!$O$5,Total!AA:AA,DB!$G$9,Total!AA:AA,DB!$O$9,Total!E:E,$H$2)+COUNTIFS(Total!X:X,$AB$28,Total!W:W,B5,Total!O:O,DB!$G$5,Total!N:N,DB!$O$5,Total!M:M,DB!$G$9,Total!AA:AA,DB!$O$9,Total!AA:AA,$H$2)+COUNTIFS(Total!X:X,$AB$28,Total!W:W,B5,Total!O:O,DB!$G$5,Total!N:N,DB!$O$5,Total!AA:AA,DB!$G$9,Total!K:K,DB!$O$9,Total!AA:AA,$H$2)+COUNTIFS(Total!X:X,$AB$28,Total!W:W,B5,Total!O:O,DB!$G$5,Total!N:N,DB!$O$5,Total!AA:AA,DB!$G$9,Total!AA:AA,DB!$O$9,Total!E:E,$H$2)+COUNTIFS(Total!X:X,$AB$28,Total!W:W,B5,Total!O:O,DB!$G$5,Total!AA:AA,DB!$O$5,Total!M:M,DB!$G$9,Total!K:K,DB!$O$9,Total!AA:AA,$H$2)+COUNTIFS(Total!X:X,$AB$28,Total!W:W,B5,Total!O:O,DB!$G$5,Total!AA:AA,DB!$O$5,Total!M:M,DB!$G$9,Total!AA:AA,DB!$O$9,Total!E:E,$H$2)+COUNTIFS(Total!X:X,$AB$28,Total!W:W,B5,Total!O:O,DB!$G$5,Total!AA:AA,DB!$O$5,Total!AA:AA,DB!$G$9,Total!K:K,DB!$O$9,Total!E:E,$H$2)+COUNTIFS(Total!X:X,$AB$28,Total!W:W,B5,Total!AA:AA,DB!$G$5,Total!N:N,DB!$O$5,Total!M:M,DB!$G$9,Total!K:K,DB!$O$9,Total!AA:AA,$H$2)+COUNTIFS(Total!X:X,$AB$28,Total!W:W,B5,Total!AA:AA,DB!$G$5,Total!N:N,DB!$O$5,Total!M:M,DB!$G$9,Total!AA:AA,DB!$O$9,Total!E:E,$H$2)+COUNTIFS(Total!X:X,$AB$28,Total!W:W,B5,Total!AA:AA,DB!$G$5,Total!N:N,DB!$O$5,Total!AA:AA,DB!$G$9,Total!K:K,DB!$O$9,Total!E:E,$H$2)+COUNTIFS(Total!X:X,$AB$28,Total!W:W,B5,Total!AA:AA,DB!$G$5,Total!AA:AA,DB!$O$5,Total!M:M,DB!$G$9,Total!K:K,DB!$O$9,Total!E:E,$H$2)+COUNTIFS(Total!X:X,$AB$28,Total!W:W,B5,Total!O:O,DB!$G$5,Total!N:N,DB!$O$5,Total!AA:AA,DB!$G$9,Total!AA:AA,DB!$O$9,Total!AA:AA,$H$2)+COUNTIFS(Total!X:X,$AB$28,Total!W:W,B5,Total!O:O,DB!$G$5,Total!AA:AA,DB!$O$5,Total!M:M,DB!$G$9,Total!AA:AA,DB!$O$9,Total!AA:AA,$H$2)+COUNTIFS(Total!X:X,$AB$28,Total!W:W,B5,Total!O:O,DB!$G$5,Total!AA:AA,DB!$O$5,Total!AA:AA,DB!$G$9,Total!K:K,DB!$O$9,Total!AA:AA,$H$2)+COUNTIFS(Total!X:X,$AB$28,Total!W:W,B5,Total!O:O,DB!$G$5,Total!AA:AA,DB!$O$5,Total!AA:AA,DB!$G$9,Total!AA:AA,DB!$O$9,Total!E:E,$H$2)+COUNTIFS(Total!X:X,$AB$28,Total!W:W,B5,Total!AA:AA,DB!$G$5,Total!N:N,DB!$O$5,Total!M:M,DB!$G$9,Total!AA:AA,DB!$O$9,Total!AA:AA,$H$2)+COUNTIFS(Total!X:X,$AB$28,Total!W:W,B5,Total!AA:AA,DB!$G$5,Total!N:N,DB!$O$5,Total!AA:AA,DB!$G$9,Total!K:K,DB!$O$9,Total!AA:AA,$H$2)+COUNTIFS(Total!X:X,$AB$28,Total!W:W,B5,Total!AA:AA,DB!$G$5,Total!N:N,DB!$O$5,Total!AA:AA,DB!$G$9,Total!AA:AA,DB!$O$9,Total!E:E,$H$2)+COUNTIFS(Total!X:X,$AB$28,Total!W:W,B5,Total!AA:AA,DB!$G$5,Total!AA:AA,DB!$O$5,Total!M:M,DB!$G$9,Total!K:K,DB!$O$9,Total!AA:AA,$H$2)+COUNTIFS(Total!X:X,$AB$28,Total!W:W,B5,Total!AA:AA,DB!$G$5,Total!AA:AA,DB!$O$5,Total!M:M,DB!$G$9,Total!AA:AA,DB!$O$9,Total!E:E,$H$2)+COUNTIFS(Total!X:X,$AB$28,Total!W:W,B5,Total!AA:AA,DB!$G$5,Total!AA:AA,DB!$O$5,Total!AA:AA,DB!$G$9,Total!K:K,DB!$O$9,Total!E:E,$H$2)+COUNTIFS(Total!X:X,$AB$28,Total!W:W,B5,Total!AA:AA,DB!$G$5,Total!N:N,DB!$O$5,Total!M:M,DB!$G$9,Total!K:K,DB!$O$9,Total!E:E,$H$2)+COUNTIFS(Total!X:X,$AB$28,Total!W:W,B5,Total!O:O,DB!$G$5,Total!AA:AA,DB!$O$5,Total!M:M,DB!$G$9,Total!K:K,DB!$O$9,Total!E:E,$H$2)+COUNTIFS(Total!X:X,$AB$28,Total!W:W,B5,Total!O:O,DB!$G$5,Total!N:N,DB!$O$5,Total!AA:AA,DB!$G$9,Total!K:K,DB!$O$9,Total!E:E,$H$2)+COUNTIFS(Total!X:X,$AB$28,Total!W:W,B5,Total!O:O,DB!$G$5,Total!N:N,DB!$O$5,Total!M:M,DB!$G$9,Total!AA:AA,DB!$O$9,Total!E:E,$H$2)+COUNTIFS(Total!X:X,$AB$28,Total!W:W,B5,Total!O:O,DB!$G$5,Total!N:N,DB!$O$5,Total!M:M,DB!$G$9,Total!K:K,DB!$O$9,Total!AA:AA,$H$2)</f>
        <v>10</v>
      </c>
      <c r="E5" s="31">
        <f>COUNTIFS(Total!X:X,$E$3,Total!W:W,B5,Total!O:O,DB!$G$5,Total!N:N,DB!$O$5,Total!M:M,DB!$G$9,Total!K:K,DB!$O$9,Total!E:E,$H$2)+COUNTIFS(Total!X:X,$E$3,Total!W:W,B5,Total!AA:AA,DB!$G$5,Total!AA:AA,DB!$O$5,Total!AA:AA,DB!$G$9,Total!AA:AA,DB!$O$9,Total!AA:AA,$H$2)+COUNTIFS(Total!X:X,$E$3,Total!W:W,B5,Total!O:O,DB!$G$5,Total!AA:AA,DB!$O$5,Total!AA:AA,DB!$G$9,Total!AA:AA,DB!$O$9,Total!AA:AA,$H$2)+COUNTIFS(Total!X:X,$E$3,Total!W:W,B5,Total!AA:AA,DB!$G$5,Total!N:N,DB!$O$5,Total!AA:AA,DB!$G$9,Total!AA:AA,DB!$O$9,Total!AA:AA,$H$2)+COUNTIFS(Total!X:X,$E$3,Total!W:W,B5,Total!AA:AA,DB!$G$5,Total!AA:AA,DB!$O$5,Total!M:M,DB!$G$9,Total!AA:AA,DB!$O$9,Total!AA:AA,$H$2)+COUNTIFS(Total!X:X,$E$3,Total!W:W,B5,Total!AA:AA,DB!$G$5,Total!AA:AA,DB!$O$5,Total!AA:AA,DB!$G$9,Total!K:K,DB!$O$9,Total!AA:AA,$H$2)+COUNTIFS(Total!X:X,$E$3,Total!W:W,B5,Total!AA:AA,DB!$G$5,Total!AA:AA,DB!$O$5,Total!AA:AA,DB!$G$9,Total!AA:AA,DB!$O$9,Total!E:E,$H$2)+COUNTIFS(Total!X:X,$E$3,Total!W:W,B5,Total!O:O,DB!$G$5,Total!N:N,DB!$O$5,Total!M:M,DB!$G$9,Total!AA:AA,DB!$O$9,Total!AA:AA,$H$2)+COUNTIFS(Total!X:X,$E$3,Total!W:W,B5,Total!O:O,DB!$G$5,Total!N:N,DB!$O$5,Total!AA:AA,DB!$G$9,Total!K:K,DB!$O$9,Total!AA:AA,$H$2)+COUNTIFS(Total!X:X,$E$3,Total!W:W,B5,Total!O:O,DB!$G$5,Total!N:N,DB!$O$5,Total!AA:AA,DB!$G$9,Total!AA:AA,DB!$O$9,Total!E:E,$H$2)+COUNTIFS(Total!X:X,$E$3,Total!W:W,B5,Total!O:O,DB!$G$5,Total!AA:AA,DB!$O$5,Total!M:M,DB!$G$9,Total!K:K,DB!$O$9,Total!AA:AA,$H$2)+COUNTIFS(Total!X:X,$E$3,Total!W:W,B5,Total!O:O,DB!$G$5,Total!AA:AA,DB!$O$5,Total!M:M,DB!$G$9,Total!AA:AA,DB!$O$9,Total!E:E,$H$2)+COUNTIFS(Total!X:X,$E$3,Total!W:W,B5,Total!O:O,DB!$G$5,Total!AA:AA,DB!$O$5,Total!AA:AA,DB!$G$9,Total!K:K,DB!$O$9,Total!E:E,$H$2)+COUNTIFS(Total!X:X,$E$3,Total!W:W,B5,Total!AA:AA,DB!$G$5,Total!N:N,DB!$O$5,Total!M:M,DB!$G$9,Total!K:K,DB!$O$9,Total!AA:AA,$H$2)+COUNTIFS(Total!X:X,$E$3,Total!W:W,B5,Total!AA:AA,DB!$G$5,Total!N:N,DB!$O$5,Total!M:M,DB!$G$9,Total!AA:AA,DB!$O$9,Total!E:E,$H$2)+COUNTIFS(Total!X:X,$E$3,Total!W:W,B5,Total!AA:AA,DB!$G$5,Total!N:N,DB!$O$5,Total!AA:AA,DB!$G$9,Total!K:K,DB!$O$9,Total!E:E,$H$2)+COUNTIFS(Total!X:X,$E$3,Total!W:W,B5,Total!AA:AA,DB!$G$5,Total!AA:AA,DB!$O$5,Total!M:M,DB!$G$9,Total!K:K,DB!$O$9,Total!E:E,$H$2)+COUNTIFS(Total!X:X,$E$3,Total!W:W,B5,Total!O:O,DB!$G$5,Total!N:N,DB!$O$5,Total!AA:AA,DB!$G$9,Total!AA:AA,DB!$O$9,Total!AA:AA,$H$2)+COUNTIFS(Total!X:X,$E$3,Total!W:W,B5,Total!O:O,DB!$G$5,Total!AA:AA,DB!$O$5,Total!M:M,DB!$G$9,Total!AA:AA,DB!$O$9,Total!AA:AA,$H$2)+COUNTIFS(Total!X:X,$E$3,Total!W:W,B5,Total!O:O,DB!$G$5,Total!AA:AA,DB!$O$5,Total!AA:AA,DB!$G$9,Total!K:K,DB!$O$9,Total!AA:AA,$H$2)+COUNTIFS(Total!X:X,$E$3,Total!W:W,B5,Total!O:O,DB!$G$5,Total!AA:AA,DB!$O$5,Total!AA:AA,DB!$G$9,Total!AA:AA,DB!$O$9,Total!E:E,$H$2)+COUNTIFS(Total!X:X,$E$3,Total!W:W,B5,Total!AA:AA,DB!$G$5,Total!N:N,DB!$O$5,Total!M:M,DB!$G$9,Total!AA:AA,DB!$O$9,Total!AA:AA,$H$2)+COUNTIFS(Total!X:X,$E$3,Total!W:W,B5,Total!AA:AA,DB!$G$5,Total!N:N,DB!$O$5,Total!AA:AA,DB!$G$9,Total!K:K,DB!$O$9,Total!AA:AA,$H$2)+COUNTIFS(Total!X:X,$E$3,Total!W:W,B5,Total!AA:AA,DB!$G$5,Total!N:N,DB!$O$5,Total!AA:AA,DB!$G$9,Total!AA:AA,DB!$O$9,Total!E:E,$H$2)+COUNTIFS(Total!X:X,$E$3,Total!W:W,B5,Total!AA:AA,DB!$G$5,Total!AA:AA,DB!$O$5,Total!M:M,DB!$G$9,Total!K:K,DB!$O$9,Total!AA:AA,$H$2)+COUNTIFS(Total!X:X,$E$3,Total!W:W,B5,Total!AA:AA,DB!$G$5,Total!AA:AA,DB!$O$5,Total!M:M,DB!$G$9,Total!AA:AA,DB!$O$9,Total!E:E,$H$2)+COUNTIFS(Total!X:X,$E$3,Total!W:W,B5,Total!AA:AA,DB!$G$5,Total!AA:AA,DB!$O$5,Total!AA:AA,DB!$G$9,Total!K:K,DB!$O$9,Total!E:E,$H$2)+COUNTIFS(Total!X:X,$E$3,Total!W:W,B5,Total!AA:AA,DB!$G$5,Total!N:N,DB!$O$5,Total!M:M,DB!$G$9,Total!K:K,DB!$O$9,Total!E:E,$H$2)+COUNTIFS(Total!X:X,$E$3,Total!W:W,B5,Total!O:O,DB!$G$5,Total!AA:AA,DB!$O$5,Total!M:M,DB!$G$9,Total!K:K,DB!$O$9,Total!E:E,$H$2)+COUNTIFS(Total!X:X,$E$3,Total!W:W,B5,Total!O:O,DB!$G$5,Total!N:N,DB!$O$5,Total!AA:AA,DB!$G$9,Total!K:K,DB!$O$9,Total!E:E,$H$2)+COUNTIFS(Total!X:X,$E$3,Total!W:W,B5,Total!O:O,DB!$G$5,Total!N:N,DB!$O$5,Total!M:M,DB!$G$9,Total!AA:AA,DB!$O$9,Total!E:E,$H$2)+COUNTIFS(Total!X:X,$E$3,Total!W:W,B5,Total!O:O,DB!$G$5,Total!N:N,DB!$O$5,Total!M:M,DB!$G$9,Total!K:K,DB!$O$9,Total!AA:AA,$H$2)</f>
        <v>9</v>
      </c>
      <c r="F5" s="31">
        <f>COUNTIFS(Total!X:X,$F$3,Total!W:W,B5,Total!O:O,DB!$G$5,Total!N:N,DB!$O$5,Total!M:M,DB!$G$9,Total!K:K,DB!$O$9,Total!E:E,$H$2)+COUNTIFS(Total!X:X,$F$3,Total!W:W,B5,Total!AA:AA,DB!$G$5,Total!AA:AA,DB!$O$5,Total!AA:AA,DB!$G$9,Total!AA:AA,DB!$O$9,Total!AA:AA,$H$2)+COUNTIFS(Total!X:X,$F$3,Total!W:W,B5,Total!O:O,DB!$G$5,Total!AA:AA,DB!$O$5,Total!AA:AA,DB!$G$9,Total!AA:AA,DB!$O$9,Total!AA:AA,$H$2)+COUNTIFS(Total!X:X,$F$3,Total!W:W,B5,Total!AA:AA,DB!$G$5,Total!N:N,DB!$O$5,Total!AA:AA,DB!$G$9,Total!AA:AA,DB!$O$9,Total!AA:AA,$H$2)+COUNTIFS(Total!X:X,$F$3,Total!W:W,B5,Total!AA:AA,DB!$G$5,Total!AA:AA,DB!$O$5,Total!M:M,DB!$G$9,Total!AA:AA,DB!$O$9,Total!AA:AA,$H$2)+COUNTIFS(Total!X:X,$F$3,Total!W:W,B5,Total!AA:AA,DB!$G$5,Total!AA:AA,DB!$O$5,Total!AA:AA,DB!$G$9,Total!K:K,DB!$O$9,Total!AA:AA,$H$2)+COUNTIFS(Total!X:X,$F$3,Total!W:W,B5,Total!AA:AA,DB!$G$5,Total!AA:AA,DB!$O$5,Total!AA:AA,DB!$G$9,Total!AA:AA,DB!$O$9,Total!E:E,$H$2)+COUNTIFS(Total!X:X,$F$3,Total!W:W,B5,Total!O:O,DB!$G$5,Total!N:N,DB!$O$5,Total!M:M,DB!$G$9,Total!AA:AA,DB!$O$9,Total!AA:AA,$H$2)+COUNTIFS(Total!X:X,$F$3,Total!W:W,B5,Total!O:O,DB!$G$5,Total!N:N,DB!$O$5,Total!AA:AA,DB!$G$9,Total!K:K,DB!$O$9,Total!AA:AA,$H$2)+COUNTIFS(Total!X:X,$F$3,Total!W:W,B5,Total!O:O,DB!$G$5,Total!N:N,DB!$O$5,Total!AA:AA,DB!$G$9,Total!AA:AA,DB!$O$9,Total!E:E,$H$2)+COUNTIFS(Total!X:X,$F$3,Total!W:W,B5,Total!O:O,DB!$G$5,Total!AA:AA,DB!$O$5,Total!M:M,DB!$G$9,Total!K:K,DB!$O$9,Total!AA:AA,$H$2)+COUNTIFS(Total!X:X,$F$3,Total!W:W,B5,Total!O:O,DB!$G$5,Total!AA:AA,DB!$O$5,Total!M:M,DB!$G$9,Total!AA:AA,DB!$O$9,Total!E:E,$H$2)+COUNTIFS(Total!X:X,$F$3,Total!W:W,B5,Total!O:O,DB!$G$5,Total!AA:AA,DB!$O$5,Total!AA:AA,DB!$G$9,Total!K:K,DB!$O$9,Total!E:E,$H$2)+COUNTIFS(Total!X:X,$F$3,Total!W:W,B5,Total!AA:AA,DB!$G$5,Total!N:N,DB!$O$5,Total!M:M,DB!$G$9,Total!K:K,DB!$O$9,Total!AA:AA,$H$2)+COUNTIFS(Total!X:X,$F$3,Total!W:W,B5,Total!AA:AA,DB!$G$5,Total!N:N,DB!$O$5,Total!M:M,DB!$G$9,Total!AA:AA,DB!$O$9,Total!E:E,$H$2)+COUNTIFS(Total!X:X,$F$3,Total!W:W,B5,Total!AA:AA,DB!$G$5,Total!N:N,DB!$O$5,Total!AA:AA,DB!$G$9,Total!K:K,DB!$O$9,Total!E:E,$H$2)+COUNTIFS(Total!X:X,$F$3,Total!W:W,B5,Total!AA:AA,DB!$G$5,Total!AA:AA,DB!$O$5,Total!M:M,DB!$G$9,Total!K:K,DB!$O$9,Total!E:E,$H$2)+COUNTIFS(Total!X:X,$F$3,Total!W:W,B5,Total!O:O,DB!$G$5,Total!N:N,DB!$O$5,Total!AA:AA,DB!$G$9,Total!AA:AA,DB!$O$9,Total!AA:AA,$H$2)+COUNTIFS(Total!X:X,$F$3,Total!W:W,B5,Total!O:O,DB!$G$5,Total!AA:AA,DB!$O$5,Total!M:M,DB!$G$9,Total!AA:AA,DB!$O$9,Total!AA:AA,$H$2)+COUNTIFS(Total!X:X,$F$3,Total!W:W,B5,Total!O:O,DB!$G$5,Total!AA:AA,DB!$O$5,Total!AA:AA,DB!$G$9,Total!K:K,DB!$O$9,Total!AA:AA,$H$2)+COUNTIFS(Total!X:X,$F$3,Total!W:W,B5,Total!O:O,DB!$G$5,Total!AA:AA,DB!$O$5,Total!AA:AA,DB!$G$9,Total!AA:AA,DB!$O$9,Total!E:E,$H$2)+COUNTIFS(Total!X:X,$F$3,Total!W:W,B5,Total!AA:AA,DB!$G$5,Total!N:N,DB!$O$5,Total!M:M,DB!$G$9,Total!AA:AA,DB!$O$9,Total!AA:AA,$H$2)+COUNTIFS(Total!X:X,$F$3,Total!W:W,B5,Total!AA:AA,DB!$G$5,Total!N:N,DB!$O$5,Total!AA:AA,DB!$G$9,Total!K:K,DB!$O$9,Total!AA:AA,$H$2)+COUNTIFS(Total!X:X,$F$3,Total!W:W,B5,Total!AA:AA,DB!$G$5,Total!N:N,DB!$O$5,Total!AA:AA,DB!$G$9,Total!AA:AA,DB!$O$9,Total!E:E,$H$2)+COUNTIFS(Total!X:X,$F$3,Total!W:W,B5,Total!AA:AA,DB!$G$5,Total!AA:AA,DB!$O$5,Total!M:M,DB!$G$9,Total!K:K,DB!$O$9,Total!AA:AA,$H$2)+COUNTIFS(Total!X:X,$F$3,Total!W:W,B5,Total!AA:AA,DB!$G$5,Total!AA:AA,DB!$O$5,Total!M:M,DB!$G$9,Total!AA:AA,DB!$O$9,Total!E:E,$H$2)+COUNTIFS(Total!X:X,$F$3,Total!W:W,B5,Total!AA:AA,DB!$G$5,Total!AA:AA,DB!$O$5,Total!AA:AA,DB!$G$9,Total!K:K,DB!$O$9,Total!E:E,$H$2)+COUNTIFS(Total!X:X,$F$3,Total!W:W,B5,Total!AA:AA,DB!$G$5,Total!N:N,DB!$O$5,Total!M:M,DB!$G$9,Total!K:K,DB!$O$9,Total!E:E,$H$2)+COUNTIFS(Total!X:X,$F$3,Total!W:W,B5,Total!O:O,DB!$G$5,Total!AA:AA,DB!$O$5,Total!M:M,DB!$G$9,Total!K:K,DB!$O$9,Total!E:E,$H$2)+COUNTIFS(Total!X:X,$F$3,Total!W:W,B5,Total!O:O,DB!$G$5,Total!N:N,DB!$O$5,Total!AA:AA,DB!$G$9,Total!K:K,DB!$O$9,Total!E:E,$H$2)+COUNTIFS(Total!X:X,$F$3,Total!W:W,B5,Total!O:O,DB!$G$5,Total!N:N,DB!$O$5,Total!M:M,DB!$G$9,Total!AA:AA,DB!$O$9,Total!E:E,$H$2)+COUNTIFS(Total!X:X,$F$3,Total!W:W,B5,Total!O:O,DB!$G$5,Total!N:N,DB!$O$5,Total!M:M,DB!$G$9,Total!K:K,DB!$O$9,Total!AA:AA,$H$2)</f>
        <v>63</v>
      </c>
      <c r="G5" s="31">
        <f>COUNTIFS(Total!X:X,$G$3,Total!W:W,B5,Total!O:O,DB!$G$5,Total!N:N,DB!$O$5,Total!M:M,DB!$G$9,Total!K:K,DB!$O$9,Total!E:E,$H$2)+COUNTIFS(Total!X:X,$G$3,Total!W:W,B5,Total!AA:AA,DB!$G$5,Total!AA:AA,DB!$O$5,Total!AA:AA,DB!$G$9,Total!AA:AA,DB!$O$9,Total!AA:AA,$H$2)+COUNTIFS(Total!X:X,$G$3,Total!W:W,B5,Total!O:O,DB!$G$5,Total!AA:AA,DB!$O$5,Total!AA:AA,DB!$G$9,Total!AA:AA,DB!$O$9,Total!AA:AA,$H$2)+COUNTIFS(Total!X:X,$G$3,Total!W:W,B5,Total!AA:AA,DB!$G$5,Total!N:N,DB!$O$5,Total!AA:AA,DB!$G$9,Total!AA:AA,DB!$O$9,Total!AA:AA,$H$2)+COUNTIFS(Total!X:X,$G$3,Total!W:W,B5,Total!AA:AA,DB!$G$5,Total!AA:AA,DB!$O$5,Total!M:M,DB!$G$9,Total!AA:AA,DB!$O$9,Total!AA:AA,$H$2)+COUNTIFS(Total!X:X,$G$3,Total!W:W,B5,Total!AA:AA,DB!$G$5,Total!AA:AA,DB!$O$5,Total!AA:AA,DB!$G$9,Total!K:K,DB!$O$9,Total!AA:AA,$H$2)+COUNTIFS(Total!X:X,$G$3,Total!W:W,B5,Total!AA:AA,DB!$G$5,Total!AA:AA,DB!$O$5,Total!AA:AA,DB!$G$9,Total!AA:AA,DB!$O$9,Total!E:E,$H$2)+COUNTIFS(Total!X:X,$G$3,Total!W:W,B5,Total!O:O,DB!$G$5,Total!N:N,DB!$O$5,Total!M:M,DB!$G$9,Total!AA:AA,DB!$O$9,Total!AA:AA,$H$2)+COUNTIFS(Total!X:X,$G$3,Total!W:W,B5,Total!O:O,DB!$G$5,Total!N:N,DB!$O$5,Total!AA:AA,DB!$G$9,Total!K:K,DB!$O$9,Total!AA:AA,$H$2)+COUNTIFS(Total!X:X,$G$3,Total!W:W,B5,Total!O:O,DB!$G$5,Total!N:N,DB!$O$5,Total!AA:AA,DB!$G$9,Total!AA:AA,DB!$O$9,Total!E:E,$H$2)+COUNTIFS(Total!X:X,$G$3,Total!W:W,B5,Total!O:O,DB!$G$5,Total!AA:AA,DB!$O$5,Total!M:M,DB!$G$9,Total!K:K,DB!$O$9,Total!AA:AA,$H$2)+COUNTIFS(Total!X:X,$G$3,Total!W:W,B5,Total!O:O,DB!$G$5,Total!AA:AA,DB!$O$5,Total!M:M,DB!$G$9,Total!AA:AA,DB!$O$9,Total!E:E,$H$2)+COUNTIFS(Total!X:X,$G$3,Total!W:W,B5,Total!O:O,DB!$G$5,Total!AA:AA,DB!$O$5,Total!AA:AA,DB!$G$9,Total!K:K,DB!$O$9,Total!E:E,$H$2)+COUNTIFS(Total!X:X,$G$3,Total!W:W,B5,Total!AA:AA,DB!$G$5,Total!N:N,DB!$O$5,Total!M:M,DB!$G$9,Total!K:K,DB!$O$9,Total!AA:AA,$H$2)+COUNTIFS(Total!X:X,$G$3,Total!W:W,B5,Total!AA:AA,DB!$G$5,Total!N:N,DB!$O$5,Total!M:M,DB!$G$9,Total!AA:AA,DB!$O$9,Total!E:E,$H$2)+COUNTIFS(Total!X:X,$G$3,Total!W:W,B5,Total!AA:AA,DB!$G$5,Total!N:N,DB!$O$5,Total!AA:AA,DB!$G$9,Total!K:K,DB!$O$9,Total!E:E,$H$2)+COUNTIFS(Total!X:X,$G$3,Total!W:W,B5,Total!AA:AA,DB!$G$5,Total!AA:AA,DB!$O$5,Total!M:M,DB!$G$9,Total!K:K,DB!$O$9,Total!E:E,$H$2)+COUNTIFS(Total!X:X,$G$3,Total!W:W,B5,Total!O:O,DB!$G$5,Total!N:N,DB!$O$5,Total!AA:AA,DB!$G$9,Total!AA:AA,DB!$O$9,Total!AA:AA,$H$2)+COUNTIFS(Total!X:X,$G$3,Total!W:W,B5,Total!O:O,DB!$G$5,Total!AA:AA,DB!$O$5,Total!M:M,DB!$G$9,Total!AA:AA,DB!$O$9,Total!AA:AA,$H$2)+COUNTIFS(Total!X:X,$G$3,Total!W:W,B5,Total!O:O,DB!$G$5,Total!AA:AA,DB!$O$5,Total!AA:AA,DB!$G$9,Total!K:K,DB!$O$9,Total!AA:AA,$H$2)+COUNTIFS(Total!X:X,$G$3,Total!W:W,B5,Total!O:O,DB!$G$5,Total!AA:AA,DB!$O$5,Total!AA:AA,DB!$G$9,Total!AA:AA,DB!$O$9,Total!E:E,$H$2)+COUNTIFS(Total!X:X,$G$3,Total!W:W,B5,Total!AA:AA,DB!$G$5,Total!N:N,DB!$O$5,Total!M:M,DB!$G$9,Total!AA:AA,DB!$O$9,Total!AA:AA,$H$2)+COUNTIFS(Total!X:X,$G$3,Total!W:W,B5,Total!AA:AA,DB!$G$5,Total!N:N,DB!$O$5,Total!AA:AA,DB!$G$9,Total!K:K,DB!$O$9,Total!AA:AA,$H$2)+COUNTIFS(Total!X:X,$G$3,Total!W:W,B5,Total!AA:AA,DB!$G$5,Total!N:N,DB!$O$5,Total!AA:AA,DB!$G$9,Total!AA:AA,DB!$O$9,Total!E:E,$H$2)+COUNTIFS(Total!X:X,$G$3,Total!W:W,B5,Total!AA:AA,DB!$G$5,Total!AA:AA,DB!$O$5,Total!M:M,DB!$G$9,Total!K:K,DB!$O$9,Total!AA:AA,$H$2)+COUNTIFS(Total!X:X,$G$3,Total!W:W,B5,Total!AA:AA,DB!$G$5,Total!AA:AA,DB!$O$5,Total!M:M,DB!$G$9,Total!AA:AA,DB!$O$9,Total!E:E,$H$2)+COUNTIFS(Total!X:X,$G$3,Total!W:W,B5,Total!AA:AA,DB!$G$5,Total!AA:AA,DB!$O$5,Total!AA:AA,DB!$G$9,Total!K:K,DB!$O$9,Total!E:E,$H$2)+COUNTIFS(Total!X:X,$G$3,Total!W:W,B5,Total!AA:AA,DB!$G$5,Total!N:N,DB!$O$5,Total!M:M,DB!$G$9,Total!K:K,DB!$O$9,Total!E:E,$H$2)+COUNTIFS(Total!X:X,$G$3,Total!W:W,B5,Total!O:O,DB!$G$5,Total!AA:AA,DB!$O$5,Total!M:M,DB!$G$9,Total!K:K,DB!$O$9,Total!E:E,$H$2)+COUNTIFS(Total!X:X,$G$3,Total!W:W,B5,Total!O:O,DB!$G$5,Total!N:N,DB!$O$5,Total!AA:AA,DB!$G$9,Total!K:K,DB!$O$9,Total!E:E,$H$2)+COUNTIFS(Total!X:X,$G$3,Total!W:W,B5,Total!O:O,DB!$G$5,Total!N:N,DB!$O$5,Total!M:M,DB!$G$9,Total!AA:AA,DB!$O$9,Total!E:E,$H$2)+COUNTIFS(Total!X:X,$G$3,Total!W:W,B5,Total!O:O,DB!$G$5,Total!N:N,DB!$O$5,Total!M:M,DB!$G$9,Total!K:K,DB!$O$9,Total!AA:AA,$H$2)</f>
        <v>0</v>
      </c>
      <c r="H5" s="31">
        <f>COUNTIFS(Total!X:X,$H$3,Total!W:W,B5,Total!O:O,DB!$G$5,Total!N:N,DB!$O$5,Total!M:M,DB!$G$9,Total!K:K,DB!$O$9,Total!E:E,$H$2)+COUNTIFS(Total!X:X,$H$3,Total!W:W,B5,Total!AA:AA,DB!$G$5,Total!AA:AA,DB!$O$5,Total!AA:AA,DB!$G$9,Total!AA:AA,DB!$O$9,Total!AA:AA,$H$2)+COUNTIFS(Total!X:X,$H$3,Total!W:W,B5,Total!O:O,DB!$G$5,Total!AA:AA,DB!$O$5,Total!AA:AA,DB!$G$9,Total!AA:AA,DB!$O$9,Total!AA:AA,$H$2)+COUNTIFS(Total!X:X,$H$3,Total!W:W,B5,Total!AA:AA,DB!$G$5,Total!N:N,DB!$O$5,Total!AA:AA,DB!$G$9,Total!AA:AA,DB!$O$9,Total!AA:AA,$H$2)+COUNTIFS(Total!X:X,$H$3,Total!W:W,B5,Total!AA:AA,DB!$G$5,Total!AA:AA,DB!$O$5,Total!M:M,DB!$G$9,Total!AA:AA,DB!$O$9,Total!AA:AA,$H$2)+COUNTIFS(Total!X:X,$H$3,Total!W:W,B5,Total!AA:AA,DB!$G$5,Total!AA:AA,DB!$O$5,Total!AA:AA,DB!$G$9,Total!K:K,DB!$O$9,Total!AA:AA,$H$2)+COUNTIFS(Total!X:X,$H$3,Total!W:W,B5,Total!AA:AA,DB!$G$5,Total!AA:AA,DB!$O$5,Total!AA:AA,DB!$G$9,Total!AA:AA,DB!$O$9,Total!E:E,$H$2)+COUNTIFS(Total!X:X,$H$3,Total!W:W,B5,Total!O:O,DB!$G$5,Total!N:N,DB!$O$5,Total!M:M,DB!$G$9,Total!AA:AA,DB!$O$9,Total!AA:AA,$H$2)+COUNTIFS(Total!X:X,$H$3,Total!W:W,B5,Total!O:O,DB!$G$5,Total!N:N,DB!$O$5,Total!AA:AA,DB!$G$9,Total!K:K,DB!$O$9,Total!AA:AA,$H$2)+COUNTIFS(Total!X:X,$H$3,Total!W:W,B5,Total!O:O,DB!$G$5,Total!N:N,DB!$O$5,Total!AA:AA,DB!$G$9,Total!AA:AA,DB!$O$9,Total!E:E,$H$2)+COUNTIFS(Total!X:X,$H$3,Total!W:W,B5,Total!O:O,DB!$G$5,Total!AA:AA,DB!$O$5,Total!M:M,DB!$G$9,Total!K:K,DB!$O$9,Total!AA:AA,$H$2)+COUNTIFS(Total!X:X,$H$3,Total!W:W,B5,Total!O:O,DB!$G$5,Total!AA:AA,DB!$O$5,Total!M:M,DB!$G$9,Total!AA:AA,DB!$O$9,Total!E:E,$H$2)+COUNTIFS(Total!X:X,$H$3,Total!W:W,B5,Total!O:O,DB!$G$5,Total!AA:AA,DB!$O$5,Total!AA:AA,DB!$G$9,Total!K:K,DB!$O$9,Total!E:E,$H$2)+COUNTIFS(Total!X:X,$H$3,Total!W:W,B5,Total!AA:AA,DB!$G$5,Total!N:N,DB!$O$5,Total!M:M,DB!$G$9,Total!K:K,DB!$O$9,Total!AA:AA,$H$2)+COUNTIFS(Total!X:X,$H$3,Total!W:W,B5,Total!AA:AA,DB!$G$5,Total!N:N,DB!$O$5,Total!M:M,DB!$G$9,Total!AA:AA,DB!$O$9,Total!E:E,$H$2)+COUNTIFS(Total!X:X,$H$3,Total!W:W,B5,Total!AA:AA,DB!$G$5,Total!N:N,DB!$O$5,Total!AA:AA,DB!$G$9,Total!K:K,DB!$O$9,Total!E:E,$H$2)+COUNTIFS(Total!X:X,$H$3,Total!W:W,B5,Total!AA:AA,DB!$G$5,Total!AA:AA,DB!$O$5,Total!M:M,DB!$G$9,Total!K:K,DB!$O$9,Total!E:E,$H$2)+COUNTIFS(Total!X:X,$H$3,Total!W:W,B5,Total!O:O,DB!$G$5,Total!N:N,DB!$O$5,Total!AA:AA,DB!$G$9,Total!AA:AA,DB!$O$9,Total!AA:AA,$H$2)+COUNTIFS(Total!X:X,$H$3,Total!W:W,B5,Total!O:O,DB!$G$5,Total!AA:AA,DB!$O$5,Total!M:M,DB!$G$9,Total!AA:AA,DB!$O$9,Total!AA:AA,$H$2)+COUNTIFS(Total!X:X,$H$3,Total!W:W,B5,Total!O:O,DB!$G$5,Total!AA:AA,DB!$O$5,Total!AA:AA,DB!$G$9,Total!K:K,DB!$O$9,Total!AA:AA,$H$2)+COUNTIFS(Total!X:X,$H$3,Total!W:W,B5,Total!O:O,DB!$G$5,Total!AA:AA,DB!$O$5,Total!AA:AA,DB!$G$9,Total!AA:AA,DB!$O$9,Total!E:E,$H$2)+COUNTIFS(Total!X:X,$H$3,Total!W:W,B5,Total!AA:AA,DB!$G$5,Total!N:N,DB!$O$5,Total!M:M,DB!$G$9,Total!AA:AA,DB!$O$9,Total!AA:AA,$H$2)+COUNTIFS(Total!X:X,$H$3,Total!W:W,B5,Total!AA:AA,DB!$G$5,Total!N:N,DB!$O$5,Total!AA:AA,DB!$G$9,Total!K:K,DB!$O$9,Total!AA:AA,$H$2)+COUNTIFS(Total!X:X,$H$3,Total!W:W,B5,Total!AA:AA,DB!$G$5,Total!N:N,DB!$O$5,Total!AA:AA,DB!$G$9,Total!AA:AA,DB!$O$9,Total!E:E,$H$2)+COUNTIFS(Total!X:X,$H$3,Total!W:W,B5,Total!AA:AA,DB!$G$5,Total!AA:AA,DB!$O$5,Total!M:M,DB!$G$9,Total!K:K,DB!$O$9,Total!AA:AA,$H$2)+COUNTIFS(Total!X:X,$H$3,Total!W:W,B5,Total!AA:AA,DB!$G$5,Total!AA:AA,DB!$O$5,Total!M:M,DB!$G$9,Total!AA:AA,DB!$O$9,Total!E:E,$H$2)+COUNTIFS(Total!X:X,$H$3,Total!W:W,B5,Total!AA:AA,DB!$G$5,Total!AA:AA,DB!$O$5,Total!AA:AA,DB!$G$9,Total!K:K,DB!$O$9,Total!E:E,$H$2)+COUNTIFS(Total!X:X,$H$3,Total!W:W,B5,Total!AA:AA,DB!$G$5,Total!N:N,DB!$O$5,Total!M:M,DB!$G$9,Total!K:K,DB!$O$9,Total!E:E,$H$2)+COUNTIFS(Total!X:X,$H$3,Total!W:W,B5,Total!O:O,DB!$G$5,Total!AA:AA,DB!$O$5,Total!M:M,DB!$G$9,Total!K:K,DB!$O$9,Total!E:E,$H$2)+COUNTIFS(Total!X:X,$H$3,Total!W:W,B5,Total!O:O,DB!$G$5,Total!N:N,DB!$O$5,Total!AA:AA,DB!$G$9,Total!K:K,DB!$O$9,Total!E:E,$H$2)+COUNTIFS(Total!X:X,$H$3,Total!W:W,B5,Total!O:O,DB!$G$5,Total!N:N,DB!$O$5,Total!M:M,DB!$G$9,Total!AA:AA,DB!$O$9,Total!E:E,$H$2)+COUNTIFS(Total!X:X,$H$3,Total!W:W,B5,Total!O:O,DB!$G$5,Total!N:N,DB!$O$5,Total!M:M,DB!$G$9,Total!K:K,DB!$O$9,Total!AA:AA,$H$2)</f>
        <v>0</v>
      </c>
      <c r="I5" s="31">
        <f>COUNTIFS(Total!X:X,$I$3,Total!W:W,B5,Total!O:O,DB!$G$5,Total!N:N,DB!$O$5,Total!M:M,DB!$G$9,Total!K:K,DB!$O$9,Total!E:E,$H$2)+COUNTIFS(Total!X:X,$I$3,Total!W:W,B5,Total!AA:AA,DB!$G$5,Total!AA:AA,DB!$O$5,Total!AA:AA,DB!$G$9,Total!AA:AA,DB!$O$9,Total!AA:AA,$H$2)+COUNTIFS(Total!X:X,$I$3,Total!W:W,B5,Total!O:O,DB!$G$5,Total!AA:AA,DB!$O$5,Total!AA:AA,DB!$G$9,Total!AA:AA,DB!$O$9,Total!AA:AA,$H$2)+COUNTIFS(Total!X:X,$I$3,Total!W:W,B5,Total!AA:AA,DB!$G$5,Total!N:N,DB!$O$5,Total!AA:AA,DB!$G$9,Total!AA:AA,DB!$O$9,Total!AA:AA,$H$2)+COUNTIFS(Total!X:X,$I$3,Total!W:W,B5,Total!AA:AA,DB!$G$5,Total!AA:AA,DB!$O$5,Total!M:M,DB!$G$9,Total!AA:AA,DB!$O$9,Total!AA:AA,$H$2)+COUNTIFS(Total!X:X,$I$3,Total!W:W,B5,Total!AA:AA,DB!$G$5,Total!AA:AA,DB!$O$5,Total!AA:AA,DB!$G$9,Total!K:K,DB!$O$9,Total!AA:AA,$H$2)+COUNTIFS(Total!X:X,$I$3,Total!W:W,B5,Total!AA:AA,DB!$G$5,Total!AA:AA,DB!$O$5,Total!AA:AA,DB!$G$9,Total!AA:AA,DB!$O$9,Total!E:E,$H$2)+COUNTIFS(Total!X:X,$I$3,Total!W:W,B5,Total!O:O,DB!$G$5,Total!N:N,DB!$O$5,Total!M:M,DB!$G$9,Total!AA:AA,DB!$O$9,Total!AA:AA,$H$2)+COUNTIFS(Total!X:X,$I$3,Total!W:W,B5,Total!O:O,DB!$G$5,Total!N:N,DB!$O$5,Total!AA:AA,DB!$G$9,Total!K:K,DB!$O$9,Total!AA:AA,$H$2)+COUNTIFS(Total!X:X,$I$3,Total!W:W,B5,Total!O:O,DB!$G$5,Total!N:N,DB!$O$5,Total!AA:AA,DB!$G$9,Total!AA:AA,DB!$O$9,Total!E:E,$H$2)+COUNTIFS(Total!X:X,$I$3,Total!W:W,B5,Total!O:O,DB!$G$5,Total!AA:AA,DB!$O$5,Total!M:M,DB!$G$9,Total!K:K,DB!$O$9,Total!AA:AA,$H$2)+COUNTIFS(Total!X:X,$I$3,Total!W:W,B5,Total!O:O,DB!$G$5,Total!AA:AA,DB!$O$5,Total!M:M,DB!$G$9,Total!AA:AA,DB!$O$9,Total!E:E,$H$2)+COUNTIFS(Total!X:X,$I$3,Total!W:W,B5,Total!O:O,DB!$G$5,Total!AA:AA,DB!$O$5,Total!AA:AA,DB!$G$9,Total!K:K,DB!$O$9,Total!E:E,$H$2)+COUNTIFS(Total!X:X,$I$3,Total!W:W,B5,Total!AA:AA,DB!$G$5,Total!N:N,DB!$O$5,Total!M:M,DB!$G$9,Total!K:K,DB!$O$9,Total!AA:AA,$H$2)+COUNTIFS(Total!X:X,$I$3,Total!W:W,B5,Total!AA:AA,DB!$G$5,Total!N:N,DB!$O$5,Total!M:M,DB!$G$9,Total!AA:AA,DB!$O$9,Total!E:E,$H$2)+COUNTIFS(Total!X:X,$I$3,Total!W:W,B5,Total!AA:AA,DB!$G$5,Total!N:N,DB!$O$5,Total!AA:AA,DB!$G$9,Total!K:K,DB!$O$9,Total!E:E,$H$2)+COUNTIFS(Total!X:X,$I$3,Total!W:W,B5,Total!AA:AA,DB!$G$5,Total!AA:AA,DB!$O$5,Total!M:M,DB!$G$9,Total!K:K,DB!$O$9,Total!E:E,$H$2)+COUNTIFS(Total!X:X,$I$3,Total!W:W,B5,Total!O:O,DB!$G$5,Total!N:N,DB!$O$5,Total!AA:AA,DB!$G$9,Total!AA:AA,DB!$O$9,Total!AA:AA,$H$2)+COUNTIFS(Total!X:X,$I$3,Total!W:W,B5,Total!O:O,DB!$G$5,Total!AA:AA,DB!$O$5,Total!M:M,DB!$G$9,Total!AA:AA,DB!$O$9,Total!AA:AA,$H$2)+COUNTIFS(Total!X:X,$I$3,Total!W:W,B5,Total!O:O,DB!$G$5,Total!AA:AA,DB!$O$5,Total!AA:AA,DB!$G$9,Total!K:K,DB!$O$9,Total!AA:AA,$H$2)+COUNTIFS(Total!X:X,$I$3,Total!W:W,B5,Total!O:O,DB!$G$5,Total!AA:AA,DB!$O$5,Total!AA:AA,DB!$G$9,Total!AA:AA,DB!$O$9,Total!E:E,$H$2)+COUNTIFS(Total!X:X,$I$3,Total!W:W,B5,Total!AA:AA,DB!$G$5,Total!N:N,DB!$O$5,Total!M:M,DB!$G$9,Total!AA:AA,DB!$O$9,Total!AA:AA,$H$2)+COUNTIFS(Total!X:X,$I$3,Total!W:W,B5,Total!AA:AA,DB!$G$5,Total!N:N,DB!$O$5,Total!AA:AA,DB!$G$9,Total!K:K,DB!$O$9,Total!AA:AA,$H$2)+COUNTIFS(Total!X:X,$I$3,Total!W:W,B5,Total!AA:AA,DB!$G$5,Total!N:N,DB!$O$5,Total!AA:AA,DB!$G$9,Total!AA:AA,DB!$O$9,Total!E:E,$H$2)+COUNTIFS(Total!X:X,$I$3,Total!W:W,B5,Total!AA:AA,DB!$G$5,Total!AA:AA,DB!$O$5,Total!M:M,DB!$G$9,Total!K:K,DB!$O$9,Total!AA:AA,$H$2)+COUNTIFS(Total!X:X,$I$3,Total!W:W,B5,Total!AA:AA,DB!$G$5,Total!AA:AA,DB!$O$5,Total!M:M,DB!$G$9,Total!AA:AA,DB!$O$9,Total!E:E,$H$2)+COUNTIFS(Total!X:X,$I$3,Total!W:W,B5,Total!AA:AA,DB!$G$5,Total!AA:AA,DB!$O$5,Total!AA:AA,DB!$G$9,Total!K:K,DB!$O$9,Total!E:E,$H$2)+COUNTIFS(Total!X:X,$I$3,Total!W:W,B5,Total!AA:AA,DB!$G$5,Total!N:N,DB!$O$5,Total!M:M,DB!$G$9,Total!K:K,DB!$O$9,Total!E:E,$H$2)+COUNTIFS(Total!X:X,$I$3,Total!W:W,B5,Total!O:O,DB!$G$5,Total!AA:AA,DB!$O$5,Total!M:M,DB!$G$9,Total!K:K,DB!$O$9,Total!E:E,$H$2)+COUNTIFS(Total!X:X,$I$3,Total!W:W,B5,Total!O:O,DB!$G$5,Total!N:N,DB!$O$5,Total!AA:AA,DB!$G$9,Total!K:K,DB!$O$9,Total!E:E,$H$2)+COUNTIFS(Total!X:X,$I$3,Total!W:W,B5,Total!O:O,DB!$G$5,Total!N:N,DB!$O$5,Total!M:M,DB!$G$9,Total!AA:AA,DB!$O$9,Total!E:E,$H$2)+COUNTIFS(Total!X:X,$I$3,Total!W:W,B5,Total!O:O,DB!$G$5,Total!N:N,DB!$O$5,Total!M:M,DB!$G$9,Total!K:K,DB!$O$9,Total!AA:AA,$H$2)</f>
        <v>0</v>
      </c>
      <c r="J5" s="31">
        <f>COUNTIFS(Total!X:X,$J$3,Total!W:W,B5,Total!O:O,DB!$G$5,Total!N:N,DB!$O$5,Total!M:M,DB!$G$9,Total!K:K,DB!$O$9,Total!E:E,$H$2)+COUNTIFS(Total!X:X,$J$3,Total!W:W,B5,Total!AA:AA,DB!$G$5,Total!AA:AA,DB!$O$5,Total!AA:AA,DB!$G$9,Total!AA:AA,DB!$O$9,Total!AA:AA,$H$2)+COUNTIFS(Total!X:X,$J$3,Total!W:W,B5,Total!O:O,DB!$G$5,Total!AA:AA,DB!$O$5,Total!AA:AA,DB!$G$9,Total!AA:AA,DB!$O$9,Total!AA:AA,$H$2)+COUNTIFS(Total!X:X,$J$3,Total!W:W,B5,Total!AA:AA,DB!$G$5,Total!N:N,DB!$O$5,Total!AA:AA,DB!$G$9,Total!AA:AA,DB!$O$9,Total!AA:AA,$H$2)+COUNTIFS(Total!X:X,$J$3,Total!W:W,B5,Total!AA:AA,DB!$G$5,Total!AA:AA,DB!$O$5,Total!M:M,DB!$G$9,Total!AA:AA,DB!$O$9,Total!AA:AA,$H$2)+COUNTIFS(Total!X:X,$J$3,Total!W:W,B5,Total!AA:AA,DB!$G$5,Total!AA:AA,DB!$O$5,Total!AA:AA,DB!$G$9,Total!K:K,DB!$O$9,Total!AA:AA,$H$2)+COUNTIFS(Total!X:X,$J$3,Total!W:W,B5,Total!AA:AA,DB!$G$5,Total!AA:AA,DB!$O$5,Total!AA:AA,DB!$G$9,Total!AA:AA,DB!$O$9,Total!E:E,$H$2)+COUNTIFS(Total!X:X,$J$3,Total!W:W,B5,Total!O:O,DB!$G$5,Total!N:N,DB!$O$5,Total!M:M,DB!$G$9,Total!AA:AA,DB!$O$9,Total!AA:AA,$H$2)+COUNTIFS(Total!X:X,$J$3,Total!W:W,B5,Total!O:O,DB!$G$5,Total!N:N,DB!$O$5,Total!AA:AA,DB!$G$9,Total!K:K,DB!$O$9,Total!AA:AA,$H$2)+COUNTIFS(Total!X:X,$J$3,Total!W:W,B5,Total!O:O,DB!$G$5,Total!N:N,DB!$O$5,Total!AA:AA,DB!$G$9,Total!AA:AA,DB!$O$9,Total!E:E,$H$2)+COUNTIFS(Total!X:X,$J$3,Total!W:W,B5,Total!O:O,DB!$G$5,Total!AA:AA,DB!$O$5,Total!M:M,DB!$G$9,Total!K:K,DB!$O$9,Total!AA:AA,$H$2)+COUNTIFS(Total!X:X,$J$3,Total!W:W,B5,Total!O:O,DB!$G$5,Total!AA:AA,DB!$O$5,Total!M:M,DB!$G$9,Total!AA:AA,DB!$O$9,Total!E:E,$H$2)+COUNTIFS(Total!X:X,$J$3,Total!W:W,B5,Total!O:O,DB!$G$5,Total!AA:AA,DB!$O$5,Total!AA:AA,DB!$G$9,Total!K:K,DB!$O$9,Total!E:E,$H$2)+COUNTIFS(Total!X:X,$J$3,Total!W:W,B5,Total!AA:AA,DB!$G$5,Total!N:N,DB!$O$5,Total!M:M,DB!$G$9,Total!K:K,DB!$O$9,Total!AA:AA,$H$2)+COUNTIFS(Total!X:X,$J$3,Total!W:W,B5,Total!AA:AA,DB!$G$5,Total!N:N,DB!$O$5,Total!M:M,DB!$G$9,Total!AA:AA,DB!$O$9,Total!E:E,$H$2)+COUNTIFS(Total!X:X,$J$3,Total!W:W,B5,Total!AA:AA,DB!$G$5,Total!N:N,DB!$O$5,Total!AA:AA,DB!$G$9,Total!K:K,DB!$O$9,Total!E:E,$H$2)+COUNTIFS(Total!X:X,$J$3,Total!W:W,B5,Total!AA:AA,DB!$G$5,Total!AA:AA,DB!$O$5,Total!M:M,DB!$G$9,Total!K:K,DB!$O$9,Total!E:E,$H$2)+COUNTIFS(Total!X:X,$J$3,Total!W:W,B5,Total!O:O,DB!$G$5,Total!N:N,DB!$O$5,Total!AA:AA,DB!$G$9,Total!AA:AA,DB!$O$9,Total!AA:AA,$H$2)+COUNTIFS(Total!X:X,$J$3,Total!W:W,B5,Total!O:O,DB!$G$5,Total!AA:AA,DB!$O$5,Total!M:M,DB!$G$9,Total!AA:AA,DB!$O$9,Total!AA:AA,$H$2)+COUNTIFS(Total!X:X,$J$3,Total!W:W,B5,Total!O:O,DB!$G$5,Total!AA:AA,DB!$O$5,Total!AA:AA,DB!$G$9,Total!K:K,DB!$O$9,Total!AA:AA,$H$2)+COUNTIFS(Total!X:X,$J$3,Total!W:W,B5,Total!O:O,DB!$G$5,Total!AA:AA,DB!$O$5,Total!AA:AA,DB!$G$9,Total!AA:AA,DB!$O$9,Total!E:E,$H$2)+COUNTIFS(Total!X:X,$J$3,Total!W:W,B5,Total!AA:AA,DB!$G$5,Total!N:N,DB!$O$5,Total!M:M,DB!$G$9,Total!AA:AA,DB!$O$9,Total!AA:AA,$H$2)+COUNTIFS(Total!X:X,$J$3,Total!W:W,B5,Total!AA:AA,DB!$G$5,Total!N:N,DB!$O$5,Total!AA:AA,DB!$G$9,Total!K:K,DB!$O$9,Total!AA:AA,$H$2)+COUNTIFS(Total!X:X,$J$3,Total!W:W,B5,Total!AA:AA,DB!$G$5,Total!N:N,DB!$O$5,Total!AA:AA,DB!$G$9,Total!AA:AA,DB!$O$9,Total!E:E,$H$2)+COUNTIFS(Total!X:X,$J$3,Total!W:W,B5,Total!AA:AA,DB!$G$5,Total!AA:AA,DB!$O$5,Total!M:M,DB!$G$9,Total!K:K,DB!$O$9,Total!AA:AA,$H$2)+COUNTIFS(Total!X:X,$J$3,Total!W:W,B5,Total!AA:AA,DB!$G$5,Total!AA:AA,DB!$O$5,Total!M:M,DB!$G$9,Total!AA:AA,DB!$O$9,Total!E:E,$H$2)+COUNTIFS(Total!X:X,$J$3,Total!W:W,B5,Total!AA:AA,DB!$G$5,Total!AA:AA,DB!$O$5,Total!AA:AA,DB!$G$9,Total!K:K,DB!$O$9,Total!E:E,$H$2)+COUNTIFS(Total!X:X,$J$3,Total!W:W,B5,Total!AA:AA,DB!$G$5,Total!N:N,DB!$O$5,Total!M:M,DB!$G$9,Total!K:K,DB!$O$9,Total!E:E,$H$2)+COUNTIFS(Total!X:X,$J$3,Total!W:W,B5,Total!O:O,DB!$G$5,Total!AA:AA,DB!$O$5,Total!M:M,DB!$G$9,Total!K:K,DB!$O$9,Total!E:E,$H$2)+COUNTIFS(Total!X:X,$J$3,Total!W:W,B5,Total!O:O,DB!$G$5,Total!N:N,DB!$O$5,Total!AA:AA,DB!$G$9,Total!K:K,DB!$O$9,Total!E:E,$H$2)+COUNTIFS(Total!X:X,$J$3,Total!W:W,B5,Total!O:O,DB!$G$5,Total!N:N,DB!$O$5,Total!M:M,DB!$G$9,Total!AA:AA,DB!$O$9,Total!E:E,$H$2)+COUNTIFS(Total!X:X,$J$3,Total!W:W,B5,Total!O:O,DB!$G$5,Total!N:N,DB!$O$5,Total!M:M,DB!$G$9,Total!K:K,DB!$O$9,Total!AA:AA,$H$2)</f>
        <v>0</v>
      </c>
      <c r="K5" s="31">
        <f>COUNTIFS(Total!X:X,$K$3,Total!W:W,B5,Total!O:O,DB!$G$5,Total!N:N,DB!$O$5,Total!M:M,DB!$G$9,Total!K:K,DB!$O$9,Total!E:E,$H$2)+COUNTIFS(Total!X:X,$K$3,Total!W:W,B5,Total!AA:AA,DB!$G$5,Total!AA:AA,DB!$O$5,Total!AA:AA,DB!$G$9,Total!AA:AA,DB!$O$9,Total!AA:AA,$H$2)+COUNTIFS(Total!X:X,$K$3,Total!W:W,B5,Total!O:O,DB!$G$5,Total!AA:AA,DB!$O$5,Total!AA:AA,DB!$G$9,Total!AA:AA,DB!$O$9,Total!AA:AA,$H$2)+COUNTIFS(Total!X:X,$K$3,Total!W:W,B5,Total!AA:AA,DB!$G$5,Total!N:N,DB!$O$5,Total!AA:AA,DB!$G$9,Total!AA:AA,DB!$O$9,Total!AA:AA,$H$2)+COUNTIFS(Total!X:X,$K$3,Total!W:W,B5,Total!AA:AA,DB!$G$5,Total!AA:AA,DB!$O$5,Total!M:M,DB!$G$9,Total!AA:AA,DB!$O$9,Total!AA:AA,$H$2)+COUNTIFS(Total!X:X,$K$3,Total!W:W,B5,Total!AA:AA,DB!$G$5,Total!AA:AA,DB!$O$5,Total!AA:AA,DB!$G$9,Total!K:K,DB!$O$9,Total!AA:AA,$H$2)+COUNTIFS(Total!X:X,$K$3,Total!W:W,B5,Total!AA:AA,DB!$G$5,Total!AA:AA,DB!$O$5,Total!AA:AA,DB!$G$9,Total!AA:AA,DB!$O$9,Total!E:E,$H$2)+COUNTIFS(Total!X:X,$K$3,Total!W:W,B5,Total!O:O,DB!$G$5,Total!N:N,DB!$O$5,Total!M:M,DB!$G$9,Total!AA:AA,DB!$O$9,Total!AA:AA,$H$2)+COUNTIFS(Total!X:X,$K$3,Total!W:W,B5,Total!O:O,DB!$G$5,Total!N:N,DB!$O$5,Total!AA:AA,DB!$G$9,Total!K:K,DB!$O$9,Total!AA:AA,$H$2)+COUNTIFS(Total!X:X,$K$3,Total!W:W,B5,Total!O:O,DB!$G$5,Total!N:N,DB!$O$5,Total!AA:AA,DB!$G$9,Total!AA:AA,DB!$O$9,Total!E:E,$H$2)+COUNTIFS(Total!X:X,$K$3,Total!W:W,B5,Total!O:O,DB!$G$5,Total!AA:AA,DB!$O$5,Total!M:M,DB!$G$9,Total!K:K,DB!$O$9,Total!AA:AA,$H$2)+COUNTIFS(Total!X:X,$K$3,Total!W:W,B5,Total!O:O,DB!$G$5,Total!AA:AA,DB!$O$5,Total!M:M,DB!$G$9,Total!AA:AA,DB!$O$9,Total!E:E,$H$2)+COUNTIFS(Total!X:X,$K$3,Total!W:W,B5,Total!O:O,DB!$G$5,Total!AA:AA,DB!$O$5,Total!AA:AA,DB!$G$9,Total!K:K,DB!$O$9,Total!E:E,$H$2)+COUNTIFS(Total!X:X,$K$3,Total!W:W,B5,Total!AA:AA,DB!$G$5,Total!N:N,DB!$O$5,Total!M:M,DB!$G$9,Total!K:K,DB!$O$9,Total!AA:AA,$H$2)+COUNTIFS(Total!X:X,$K$3,Total!W:W,B5,Total!AA:AA,DB!$G$5,Total!N:N,DB!$O$5,Total!M:M,DB!$G$9,Total!AA:AA,DB!$O$9,Total!E:E,$H$2)+COUNTIFS(Total!X:X,$K$3,Total!W:W,B5,Total!AA:AA,DB!$G$5,Total!N:N,DB!$O$5,Total!AA:AA,DB!$G$9,Total!K:K,DB!$O$9,Total!E:E,$H$2)+COUNTIFS(Total!X:X,$K$3,Total!W:W,B5,Total!AA:AA,DB!$G$5,Total!AA:AA,DB!$O$5,Total!M:M,DB!$G$9,Total!K:K,DB!$O$9,Total!E:E,$H$2)+COUNTIFS(Total!X:X,$K$3,Total!W:W,B5,Total!O:O,DB!$G$5,Total!N:N,DB!$O$5,Total!AA:AA,DB!$G$9,Total!AA:AA,DB!$O$9,Total!AA:AA,$H$2)+COUNTIFS(Total!X:X,$K$3,Total!W:W,B5,Total!O:O,DB!$G$5,Total!AA:AA,DB!$O$5,Total!M:M,DB!$G$9,Total!AA:AA,DB!$O$9,Total!AA:AA,$H$2)+COUNTIFS(Total!X:X,$K$3,Total!W:W,B5,Total!O:O,DB!$G$5,Total!AA:AA,DB!$O$5,Total!AA:AA,DB!$G$9,Total!K:K,DB!$O$9,Total!AA:AA,$H$2)+COUNTIFS(Total!X:X,$K$3,Total!W:W,B5,Total!O:O,DB!$G$5,Total!AA:AA,DB!$O$5,Total!AA:AA,DB!$G$9,Total!AA:AA,DB!$O$9,Total!E:E,$H$2)+COUNTIFS(Total!X:X,$K$3,Total!W:W,B5,Total!AA:AA,DB!$G$5,Total!N:N,DB!$O$5,Total!M:M,DB!$G$9,Total!AA:AA,DB!$O$9,Total!AA:AA,$H$2)+COUNTIFS(Total!X:X,$K$3,Total!W:W,B5,Total!AA:AA,DB!$G$5,Total!N:N,DB!$O$5,Total!AA:AA,DB!$G$9,Total!K:K,DB!$O$9,Total!AA:AA,$H$2)+COUNTIFS(Total!X:X,$K$3,Total!W:W,B5,Total!AA:AA,DB!$G$5,Total!N:N,DB!$O$5,Total!AA:AA,DB!$G$9,Total!AA:AA,DB!$O$9,Total!E:E,$H$2)+COUNTIFS(Total!X:X,$K$3,Total!W:W,B5,Total!AA:AA,DB!$G$5,Total!AA:AA,DB!$O$5,Total!M:M,DB!$G$9,Total!K:K,DB!$O$9,Total!AA:AA,$H$2)+COUNTIFS(Total!X:X,$K$3,Total!W:W,B5,Total!AA:AA,DB!$G$5,Total!AA:AA,DB!$O$5,Total!M:M,DB!$G$9,Total!AA:AA,DB!$O$9,Total!E:E,$H$2)+COUNTIFS(Total!X:X,$K$3,Total!W:W,B5,Total!AA:AA,DB!$G$5,Total!AA:AA,DB!$O$5,Total!AA:AA,DB!$G$9,Total!K:K,DB!$O$9,Total!E:E,$H$2)+COUNTIFS(Total!X:X,$K$3,Total!W:W,B5,Total!AA:AA,DB!$G$5,Total!N:N,DB!$O$5,Total!M:M,DB!$G$9,Total!K:K,DB!$O$9,Total!E:E,$H$2)+COUNTIFS(Total!X:X,$K$3,Total!W:W,B5,Total!O:O,DB!$G$5,Total!AA:AA,DB!$O$5,Total!M:M,DB!$G$9,Total!K:K,DB!$O$9,Total!E:E,$H$2)+COUNTIFS(Total!X:X,$K$3,Total!W:W,B5,Total!O:O,DB!$G$5,Total!N:N,DB!$O$5,Total!AA:AA,DB!$G$9,Total!K:K,DB!$O$9,Total!E:E,$H$2)+COUNTIFS(Total!X:X,$K$3,Total!W:W,B5,Total!O:O,DB!$G$5,Total!N:N,DB!$O$5,Total!M:M,DB!$G$9,Total!AA:AA,DB!$O$9,Total!E:E,$H$2)+COUNTIFS(Total!X:X,$K$3,Total!W:W,B5,Total!O:O,DB!$G$5,Total!N:N,DB!$O$5,Total!M:M,DB!$G$9,Total!K:K,DB!$O$9,Total!AA:AA,$H$2)</f>
        <v>0</v>
      </c>
      <c r="L5" s="31">
        <f>COUNTIFS(Total!X:X,$L$3,Total!W:W,B5,Total!O:O,DB!$G$5,Total!N:N,DB!$O$5,Total!M:M,DB!$G$9,Total!K:K,DB!$O$9,Total!E:E,$H$2)+COUNTIFS(Total!X:X,$L$3,Total!W:W,B5,Total!AA:AA,DB!$G$5,Total!AA:AA,DB!$O$5,Total!AA:AA,DB!$G$9,Total!AA:AA,DB!$O$9,Total!AA:AA,$H$2)+COUNTIFS(Total!X:X,$L$3,Total!W:W,B5,Total!O:O,DB!$G$5,Total!AA:AA,DB!$O$5,Total!AA:AA,DB!$G$9,Total!AA:AA,DB!$O$9,Total!AA:AA,$H$2)+COUNTIFS(Total!X:X,$L$3,Total!W:W,B5,Total!AA:AA,DB!$G$5,Total!N:N,DB!$O$5,Total!AA:AA,DB!$G$9,Total!AA:AA,DB!$O$9,Total!AA:AA,$H$2)+COUNTIFS(Total!X:X,$L$3,Total!W:W,B5,Total!AA:AA,DB!$G$5,Total!AA:AA,DB!$O$5,Total!M:M,DB!$G$9,Total!AA:AA,DB!$O$9,Total!AA:AA,$H$2)+COUNTIFS(Total!X:X,$L$3,Total!W:W,B5,Total!AA:AA,DB!$G$5,Total!AA:AA,DB!$O$5,Total!AA:AA,DB!$G$9,Total!K:K,DB!$O$9,Total!AA:AA,$H$2)+COUNTIFS(Total!X:X,$L$3,Total!W:W,B5,Total!AA:AA,DB!$G$5,Total!AA:AA,DB!$O$5,Total!AA:AA,DB!$G$9,Total!AA:AA,DB!$O$9,Total!E:E,$H$2)+COUNTIFS(Total!X:X,$L$3,Total!W:W,B5,Total!O:O,DB!$G$5,Total!N:N,DB!$O$5,Total!M:M,DB!$G$9,Total!AA:AA,DB!$O$9,Total!AA:AA,$H$2)+COUNTIFS(Total!X:X,$L$3,Total!W:W,B5,Total!O:O,DB!$G$5,Total!N:N,DB!$O$5,Total!AA:AA,DB!$G$9,Total!K:K,DB!$O$9,Total!AA:AA,$H$2)+COUNTIFS(Total!X:X,$L$3,Total!W:W,B5,Total!O:O,DB!$G$5,Total!N:N,DB!$O$5,Total!AA:AA,DB!$G$9,Total!AA:AA,DB!$O$9,Total!E:E,$H$2)+COUNTIFS(Total!X:X,$L$3,Total!W:W,B5,Total!O:O,DB!$G$5,Total!AA:AA,DB!$O$5,Total!M:M,DB!$G$9,Total!K:K,DB!$O$9,Total!AA:AA,$H$2)+COUNTIFS(Total!X:X,$L$3,Total!W:W,B5,Total!O:O,DB!$G$5,Total!AA:AA,DB!$O$5,Total!M:M,DB!$G$9,Total!AA:AA,DB!$O$9,Total!E:E,$H$2)+COUNTIFS(Total!X:X,$L$3,Total!W:W,B5,Total!O:O,DB!$G$5,Total!AA:AA,DB!$O$5,Total!AA:AA,DB!$G$9,Total!K:K,DB!$O$9,Total!E:E,$H$2)+COUNTIFS(Total!X:X,$L$3,Total!W:W,B5,Total!AA:AA,DB!$G$5,Total!N:N,DB!$O$5,Total!M:M,DB!$G$9,Total!K:K,DB!$O$9,Total!AA:AA,$H$2)+COUNTIFS(Total!X:X,$L$3,Total!W:W,B5,Total!AA:AA,DB!$G$5,Total!N:N,DB!$O$5,Total!M:M,DB!$G$9,Total!AA:AA,DB!$O$9,Total!E:E,$H$2)+COUNTIFS(Total!X:X,$L$3,Total!W:W,B5,Total!AA:AA,DB!$G$5,Total!N:N,DB!$O$5,Total!AA:AA,DB!$G$9,Total!K:K,DB!$O$9,Total!E:E,$H$2)+COUNTIFS(Total!X:X,$L$3,Total!W:W,B5,Total!AA:AA,DB!$G$5,Total!AA:AA,DB!$O$5,Total!M:M,DB!$G$9,Total!K:K,DB!$O$9,Total!E:E,$H$2)+COUNTIFS(Total!X:X,$L$3,Total!W:W,B5,Total!O:O,DB!$G$5,Total!N:N,DB!$O$5,Total!AA:AA,DB!$G$9,Total!AA:AA,DB!$O$9,Total!AA:AA,$H$2)+COUNTIFS(Total!X:X,$L$3,Total!W:W,B5,Total!O:O,DB!$G$5,Total!AA:AA,DB!$O$5,Total!M:M,DB!$G$9,Total!AA:AA,DB!$O$9,Total!AA:AA,$H$2)+COUNTIFS(Total!X:X,$L$3,Total!W:W,B5,Total!O:O,DB!$G$5,Total!AA:AA,DB!$O$5,Total!AA:AA,DB!$G$9,Total!K:K,DB!$O$9,Total!AA:AA,$H$2)+COUNTIFS(Total!X:X,$L$3,Total!W:W,B5,Total!O:O,DB!$G$5,Total!AA:AA,DB!$O$5,Total!AA:AA,DB!$G$9,Total!AA:AA,DB!$O$9,Total!E:E,$H$2)+COUNTIFS(Total!X:X,$L$3,Total!W:W,B5,Total!AA:AA,DB!$G$5,Total!N:N,DB!$O$5,Total!M:M,DB!$G$9,Total!AA:AA,DB!$O$9,Total!AA:AA,$H$2)+COUNTIFS(Total!X:X,$L$3,Total!W:W,B5,Total!AA:AA,DB!$G$5,Total!N:N,DB!$O$5,Total!AA:AA,DB!$G$9,Total!K:K,DB!$O$9,Total!AA:AA,$H$2)+COUNTIFS(Total!X:X,$L$3,Total!W:W,B5,Total!AA:AA,DB!$G$5,Total!N:N,DB!$O$5,Total!AA:AA,DB!$G$9,Total!AA:AA,DB!$O$9,Total!E:E,$H$2)+COUNTIFS(Total!X:X,$L$3,Total!W:W,B5,Total!AA:AA,DB!$G$5,Total!AA:AA,DB!$O$5,Total!M:M,DB!$G$9,Total!K:K,DB!$O$9,Total!AA:AA,$H$2)+COUNTIFS(Total!X:X,$L$3,Total!W:W,B5,Total!AA:AA,DB!$G$5,Total!AA:AA,DB!$O$5,Total!M:M,DB!$G$9,Total!AA:AA,DB!$O$9,Total!E:E,$H$2)+COUNTIFS(Total!X:X,$L$3,Total!W:W,B5,Total!AA:AA,DB!$G$5,Total!AA:AA,DB!$O$5,Total!AA:AA,DB!$G$9,Total!K:K,DB!$O$9,Total!E:E,$H$2)+COUNTIFS(Total!X:X,$L$3,Total!W:W,B5,Total!AA:AA,DB!$G$5,Total!N:N,DB!$O$5,Total!M:M,DB!$G$9,Total!K:K,DB!$O$9,Total!E:E,$H$2)+COUNTIFS(Total!X:X,$L$3,Total!W:W,B5,Total!O:O,DB!$G$5,Total!AA:AA,DB!$O$5,Total!M:M,DB!$G$9,Total!K:K,DB!$O$9,Total!E:E,$H$2)+COUNTIFS(Total!X:X,$L$3,Total!W:W,B5,Total!O:O,DB!$G$5,Total!N:N,DB!$O$5,Total!AA:AA,DB!$G$9,Total!K:K,DB!$O$9,Total!E:E,$H$2)+COUNTIFS(Total!X:X,$L$3,Total!W:W,B5,Total!O:O,DB!$G$5,Total!N:N,DB!$O$5,Total!M:M,DB!$G$9,Total!AA:AA,DB!$O$9,Total!E:E,$H$2)+COUNTIFS(Total!X:X,$L$3,Total!W:W,B5,Total!O:O,DB!$G$5,Total!N:N,DB!$O$5,Total!M:M,DB!$G$9,Total!K:K,DB!$O$9,Total!AA:AA,$H$2)</f>
        <v>0</v>
      </c>
      <c r="M5" s="31">
        <f>COUNTIFS(Total!X:X,$M$3,Total!W:W,B5,Total!O:O,DB!$G$5,Total!N:N,DB!$O$5,Total!M:M,DB!$G$9,Total!K:K,DB!$O$9,Total!E:E,$H$2)+COUNTIFS(Total!X:X,$M$3,Total!W:W,B5,Total!AA:AA,DB!$G$5,Total!AA:AA,DB!$O$5,Total!AA:AA,DB!$G$9,Total!AA:AA,DB!$O$9,Total!AA:AA,$H$2)+COUNTIFS(Total!X:X,$M$3,Total!W:W,B5,Total!O:O,DB!$G$5,Total!AA:AA,DB!$O$5,Total!AA:AA,DB!$G$9,Total!AA:AA,DB!$O$9,Total!AA:AA,$H$2)+COUNTIFS(Total!X:X,$M$3,Total!W:W,B5,Total!AA:AA,DB!$G$5,Total!N:N,DB!$O$5,Total!AA:AA,DB!$G$9,Total!AA:AA,DB!$O$9,Total!AA:AA,$H$2)+COUNTIFS(Total!X:X,$M$3,Total!W:W,B5,Total!AA:AA,DB!$G$5,Total!AA:AA,DB!$O$5,Total!M:M,DB!$G$9,Total!AA:AA,DB!$O$9,Total!AA:AA,$H$2)+COUNTIFS(Total!X:X,$M$3,Total!W:W,B5,Total!AA:AA,DB!$G$5,Total!AA:AA,DB!$O$5,Total!AA:AA,DB!$G$9,Total!K:K,DB!$O$9,Total!AA:AA,$H$2)+COUNTIFS(Total!X:X,$M$3,Total!W:W,B5,Total!AA:AA,DB!$G$5,Total!AA:AA,DB!$O$5,Total!AA:AA,DB!$G$9,Total!AA:AA,DB!$O$9,Total!E:E,$H$2)+COUNTIFS(Total!X:X,$M$3,Total!W:W,B5,Total!O:O,DB!$G$5,Total!N:N,DB!$O$5,Total!M:M,DB!$G$9,Total!AA:AA,DB!$O$9,Total!AA:AA,$H$2)+COUNTIFS(Total!X:X,$M$3,Total!W:W,B5,Total!O:O,DB!$G$5,Total!N:N,DB!$O$5,Total!AA:AA,DB!$G$9,Total!K:K,DB!$O$9,Total!AA:AA,$H$2)+COUNTIFS(Total!X:X,$M$3,Total!W:W,B5,Total!O:O,DB!$G$5,Total!N:N,DB!$O$5,Total!AA:AA,DB!$G$9,Total!AA:AA,DB!$O$9,Total!E:E,$H$2)+COUNTIFS(Total!X:X,$M$3,Total!W:W,B5,Total!O:O,DB!$G$5,Total!AA:AA,DB!$O$5,Total!M:M,DB!$G$9,Total!K:K,DB!$O$9,Total!AA:AA,$H$2)+COUNTIFS(Total!X:X,$M$3,Total!W:W,B5,Total!O:O,DB!$G$5,Total!AA:AA,DB!$O$5,Total!M:M,DB!$G$9,Total!AA:AA,DB!$O$9,Total!E:E,$H$2)+COUNTIFS(Total!X:X,$M$3,Total!W:W,B5,Total!O:O,DB!$G$5,Total!AA:AA,DB!$O$5,Total!AA:AA,DB!$G$9,Total!K:K,DB!$O$9,Total!E:E,$H$2)+COUNTIFS(Total!X:X,$M$3,Total!W:W,B5,Total!AA:AA,DB!$G$5,Total!N:N,DB!$O$5,Total!M:M,DB!$G$9,Total!K:K,DB!$O$9,Total!AA:AA,$H$2)+COUNTIFS(Total!X:X,$M$3,Total!W:W,B5,Total!AA:AA,DB!$G$5,Total!N:N,DB!$O$5,Total!M:M,DB!$G$9,Total!AA:AA,DB!$O$9,Total!E:E,$H$2)+COUNTIFS(Total!X:X,$M$3,Total!W:W,B5,Total!AA:AA,DB!$G$5,Total!N:N,DB!$O$5,Total!AA:AA,DB!$G$9,Total!K:K,DB!$O$9,Total!E:E,$H$2)+COUNTIFS(Total!X:X,$M$3,Total!W:W,B5,Total!AA:AA,DB!$G$5,Total!AA:AA,DB!$O$5,Total!M:M,DB!$G$9,Total!K:K,DB!$O$9,Total!E:E,$H$2)+COUNTIFS(Total!X:X,$M$3,Total!W:W,B5,Total!O:O,DB!$G$5,Total!N:N,DB!$O$5,Total!AA:AA,DB!$G$9,Total!AA:AA,DB!$O$9,Total!AA:AA,$H$2)+COUNTIFS(Total!X:X,$M$3,Total!W:W,B5,Total!O:O,DB!$G$5,Total!AA:AA,DB!$O$5,Total!M:M,DB!$G$9,Total!AA:AA,DB!$O$9,Total!AA:AA,$H$2)+COUNTIFS(Total!X:X,$M$3,Total!W:W,B5,Total!O:O,DB!$G$5,Total!AA:AA,DB!$O$5,Total!AA:AA,DB!$G$9,Total!K:K,DB!$O$9,Total!AA:AA,$H$2)+COUNTIFS(Total!X:X,$M$3,Total!W:W,B5,Total!O:O,DB!$G$5,Total!AA:AA,DB!$O$5,Total!AA:AA,DB!$G$9,Total!AA:AA,DB!$O$9,Total!E:E,$H$2)+COUNTIFS(Total!X:X,$M$3,Total!W:W,B5,Total!AA:AA,DB!$G$5,Total!N:N,DB!$O$5,Total!M:M,DB!$G$9,Total!AA:AA,DB!$O$9,Total!AA:AA,$H$2)+COUNTIFS(Total!X:X,$M$3,Total!W:W,B5,Total!AA:AA,DB!$G$5,Total!N:N,DB!$O$5,Total!AA:AA,DB!$G$9,Total!K:K,DB!$O$9,Total!AA:AA,$H$2)+COUNTIFS(Total!X:X,$M$3,Total!W:W,B5,Total!AA:AA,DB!$G$5,Total!N:N,DB!$O$5,Total!AA:AA,DB!$G$9,Total!AA:AA,DB!$O$9,Total!E:E,$H$2)+COUNTIFS(Total!X:X,$M$3,Total!W:W,B5,Total!AA:AA,DB!$G$5,Total!AA:AA,DB!$O$5,Total!M:M,DB!$G$9,Total!K:K,DB!$O$9,Total!AA:AA,$H$2)+COUNTIFS(Total!X:X,$M$3,Total!W:W,B5,Total!AA:AA,DB!$G$5,Total!AA:AA,DB!$O$5,Total!M:M,DB!$G$9,Total!AA:AA,DB!$O$9,Total!E:E,$H$2)+COUNTIFS(Total!X:X,$M$3,Total!W:W,B5,Total!AA:AA,DB!$G$5,Total!AA:AA,DB!$O$5,Total!AA:AA,DB!$G$9,Total!K:K,DB!$O$9,Total!E:E,$H$2)+COUNTIFS(Total!X:X,$M$3,Total!W:W,B5,Total!AA:AA,DB!$G$5,Total!N:N,DB!$O$5,Total!M:M,DB!$G$9,Total!K:K,DB!$O$9,Total!E:E,$H$2)+COUNTIFS(Total!X:X,$M$3,Total!W:W,B5,Total!O:O,DB!$G$5,Total!AA:AA,DB!$O$5,Total!M:M,DB!$G$9,Total!K:K,DB!$O$9,Total!E:E,$H$2)+COUNTIFS(Total!X:X,$M$3,Total!W:W,B5,Total!O:O,DB!$G$5,Total!N:N,DB!$O$5,Total!AA:AA,DB!$G$9,Total!K:K,DB!$O$9,Total!E:E,$H$2)+COUNTIFS(Total!X:X,$M$3,Total!W:W,B5,Total!O:O,DB!$G$5,Total!N:N,DB!$O$5,Total!M:M,DB!$G$9,Total!AA:AA,DB!$O$9,Total!E:E,$H$2)+COUNTIFS(Total!X:X,$M$3,Total!W:W,B5,Total!O:O,DB!$G$5,Total!N:N,DB!$O$5,Total!M:M,DB!$G$9,Total!K:K,DB!$O$9,Total!AA:AA,$H$2)</f>
        <v>0</v>
      </c>
      <c r="N5" s="31">
        <f>COUNTIFS(Total!X:X,$N$3,Total!W:W,B5,Total!O:O,DB!$G$5,Total!N:N,DB!$O$5,Total!M:M,DB!$G$9,Total!K:K,DB!$O$9,Total!E:E,$H$2)+COUNTIFS(Total!X:X,$N$3,Total!W:W,B5,Total!AA:AA,DB!$G$5,Total!AA:AA,DB!$O$5,Total!AA:AA,DB!$G$9,Total!AA:AA,DB!$O$9,Total!AA:AA,$H$2)+COUNTIFS(Total!X:X,$N$3,Total!W:W,B5,Total!O:O,DB!$G$5,Total!AA:AA,DB!$O$5,Total!AA:AA,DB!$G$9,Total!AA:AA,DB!$O$9,Total!AA:AA,$H$2)+COUNTIFS(Total!X:X,$N$3,Total!W:W,B5,Total!AA:AA,DB!$G$5,Total!N:N,DB!$O$5,Total!AA:AA,DB!$G$9,Total!AA:AA,DB!$O$9,Total!AA:AA,$H$2)+COUNTIFS(Total!X:X,$N$3,Total!W:W,B5,Total!AA:AA,DB!$G$5,Total!AA:AA,DB!$O$5,Total!M:M,DB!$G$9,Total!AA:AA,DB!$O$9,Total!AA:AA,$H$2)+COUNTIFS(Total!X:X,$N$3,Total!W:W,B5,Total!AA:AA,DB!$G$5,Total!AA:AA,DB!$O$5,Total!AA:AA,DB!$G$9,Total!K:K,DB!$O$9,Total!AA:AA,$H$2)+COUNTIFS(Total!X:X,$N$3,Total!W:W,B5,Total!AA:AA,DB!$G$5,Total!AA:AA,DB!$O$5,Total!AA:AA,DB!$G$9,Total!AA:AA,DB!$O$9,Total!E:E,$H$2)+COUNTIFS(Total!X:X,$N$3,Total!W:W,B5,Total!O:O,DB!$G$5,Total!N:N,DB!$O$5,Total!M:M,DB!$G$9,Total!AA:AA,DB!$O$9,Total!AA:AA,$H$2)+COUNTIFS(Total!X:X,$N$3,Total!W:W,B5,Total!O:O,DB!$G$5,Total!N:N,DB!$O$5,Total!AA:AA,DB!$G$9,Total!K:K,DB!$O$9,Total!AA:AA,$H$2)+COUNTIFS(Total!X:X,$N$3,Total!W:W,B5,Total!O:O,DB!$G$5,Total!N:N,DB!$O$5,Total!AA:AA,DB!$G$9,Total!AA:AA,DB!$O$9,Total!E:E,$H$2)+COUNTIFS(Total!X:X,$N$3,Total!W:W,B5,Total!O:O,DB!$G$5,Total!AA:AA,DB!$O$5,Total!M:M,DB!$G$9,Total!K:K,DB!$O$9,Total!AA:AA,$H$2)+COUNTIFS(Total!X:X,$N$3,Total!W:W,B5,Total!O:O,DB!$G$5,Total!AA:AA,DB!$O$5,Total!M:M,DB!$G$9,Total!AA:AA,DB!$O$9,Total!E:E,$H$2)+COUNTIFS(Total!X:X,$N$3,Total!W:W,B5,Total!O:O,DB!$G$5,Total!AA:AA,DB!$O$5,Total!AA:AA,DB!$G$9,Total!K:K,DB!$O$9,Total!E:E,$H$2)+COUNTIFS(Total!X:X,$N$3,Total!W:W,B5,Total!AA:AA,DB!$G$5,Total!N:N,DB!$O$5,Total!M:M,DB!$G$9,Total!K:K,DB!$O$9,Total!AA:AA,$H$2)+COUNTIFS(Total!X:X,$N$3,Total!W:W,B5,Total!AA:AA,DB!$G$5,Total!N:N,DB!$O$5,Total!M:M,DB!$G$9,Total!AA:AA,DB!$O$9,Total!E:E,$H$2)+COUNTIFS(Total!X:X,$N$3,Total!W:W,B5,Total!AA:AA,DB!$G$5,Total!N:N,DB!$O$5,Total!AA:AA,DB!$G$9,Total!K:K,DB!$O$9,Total!E:E,$H$2)+COUNTIFS(Total!X:X,$N$3,Total!W:W,B5,Total!AA:AA,DB!$G$5,Total!AA:AA,DB!$O$5,Total!M:M,DB!$G$9,Total!K:K,DB!$O$9,Total!E:E,$H$2)+COUNTIFS(Total!X:X,$N$3,Total!W:W,B5,Total!O:O,DB!$G$5,Total!N:N,DB!$O$5,Total!AA:AA,DB!$G$9,Total!AA:AA,DB!$O$9,Total!AA:AA,$H$2)+COUNTIFS(Total!X:X,$N$3,Total!W:W,B5,Total!O:O,DB!$G$5,Total!AA:AA,DB!$O$5,Total!M:M,DB!$G$9,Total!AA:AA,DB!$O$9,Total!AA:AA,$H$2)+COUNTIFS(Total!X:X,$N$3,Total!W:W,B5,Total!O:O,DB!$G$5,Total!AA:AA,DB!$O$5,Total!AA:AA,DB!$G$9,Total!K:K,DB!$O$9,Total!AA:AA,$H$2)+COUNTIFS(Total!X:X,$N$3,Total!W:W,B5,Total!O:O,DB!$G$5,Total!AA:AA,DB!$O$5,Total!AA:AA,DB!$G$9,Total!AA:AA,DB!$O$9,Total!E:E,$H$2)+COUNTIFS(Total!X:X,$N$3,Total!W:W,B5,Total!AA:AA,DB!$G$5,Total!N:N,DB!$O$5,Total!M:M,DB!$G$9,Total!AA:AA,DB!$O$9,Total!AA:AA,$H$2)+COUNTIFS(Total!X:X,$N$3,Total!W:W,B5,Total!AA:AA,DB!$G$5,Total!N:N,DB!$O$5,Total!AA:AA,DB!$G$9,Total!K:K,DB!$O$9,Total!AA:AA,$H$2)+COUNTIFS(Total!X:X,$N$3,Total!W:W,B5,Total!AA:AA,DB!$G$5,Total!N:N,DB!$O$5,Total!AA:AA,DB!$G$9,Total!AA:AA,DB!$O$9,Total!E:E,$H$2)+COUNTIFS(Total!X:X,$N$3,Total!W:W,B5,Total!AA:AA,DB!$G$5,Total!AA:AA,DB!$O$5,Total!M:M,DB!$G$9,Total!K:K,DB!$O$9,Total!AA:AA,$H$2)+COUNTIFS(Total!X:X,$N$3,Total!W:W,B5,Total!AA:AA,DB!$G$5,Total!AA:AA,DB!$O$5,Total!M:M,DB!$G$9,Total!AA:AA,DB!$O$9,Total!E:E,$H$2)+COUNTIFS(Total!X:X,$N$3,Total!W:W,B5,Total!AA:AA,DB!$G$5,Total!AA:AA,DB!$O$5,Total!AA:AA,DB!$G$9,Total!K:K,DB!$O$9,Total!E:E,$H$2)+COUNTIFS(Total!X:X,$N$3,Total!W:W,B5,Total!AA:AA,DB!$G$5,Total!N:N,DB!$O$5,Total!M:M,DB!$G$9,Total!K:K,DB!$O$9,Total!E:E,$H$2)+COUNTIFS(Total!X:X,$N$3,Total!W:W,B5,Total!O:O,DB!$G$5,Total!AA:AA,DB!$O$5,Total!M:M,DB!$G$9,Total!K:K,DB!$O$9,Total!E:E,$H$2)+COUNTIFS(Total!X:X,$N$3,Total!W:W,B5,Total!O:O,DB!$G$5,Total!N:N,DB!$O$5,Total!AA:AA,DB!$G$9,Total!K:K,DB!$O$9,Total!E:E,$H$2)+COUNTIFS(Total!X:X,$N$3,Total!W:W,B5,Total!O:O,DB!$G$5,Total!N:N,DB!$O$5,Total!M:M,DB!$G$9,Total!AA:AA,DB!$O$9,Total!E:E,$H$2)+COUNTIFS(Total!X:X,$N$3,Total!W:W,B5,Total!O:O,DB!$G$5,Total!N:N,DB!$O$5,Total!M:M,DB!$G$9,Total!K:K,DB!$O$9,Total!AA:AA,$H$2)</f>
        <v>0</v>
      </c>
      <c r="O5" s="31">
        <f>COUNTIFS(Total!X:X,$O$3,Total!W:W,B5,Total!O:O,DB!$G$5,Total!N:N,DB!$O$5,Total!M:M,DB!$G$9,Total!K:K,DB!$O$9,Total!E:E,$H$2)+COUNTIFS(Total!X:X,$O$3,Total!W:W,B5,Total!AA:AA,DB!$G$5,Total!AA:AA,DB!$O$5,Total!AA:AA,DB!$G$9,Total!AA:AA,DB!$O$9,Total!AA:AA,$H$2)+COUNTIFS(Total!X:X,$O$3,Total!W:W,B5,Total!O:O,DB!$G$5,Total!AA:AA,DB!$O$5,Total!AA:AA,DB!$G$9,Total!AA:AA,DB!$O$9,Total!AA:AA,$H$2)+COUNTIFS(Total!X:X,$O$3,Total!W:W,B5,Total!AA:AA,DB!$G$5,Total!N:N,DB!$O$5,Total!AA:AA,DB!$G$9,Total!AA:AA,DB!$O$9,Total!AA:AA,$H$2)+COUNTIFS(Total!X:X,$O$3,Total!W:W,B5,Total!AA:AA,DB!$G$5,Total!AA:AA,DB!$O$5,Total!M:M,DB!$G$9,Total!AA:AA,DB!$O$9,Total!AA:AA,$H$2)+COUNTIFS(Total!X:X,$O$3,Total!W:W,B5,Total!AA:AA,DB!$G$5,Total!AA:AA,DB!$O$5,Total!AA:AA,DB!$G$9,Total!K:K,DB!$O$9,Total!AA:AA,$H$2)+COUNTIFS(Total!X:X,$O$3,Total!W:W,B5,Total!AA:AA,DB!$G$5,Total!AA:AA,DB!$O$5,Total!AA:AA,DB!$G$9,Total!AA:AA,DB!$O$9,Total!E:E,$H$2)+COUNTIFS(Total!X:X,$O$3,Total!W:W,B5,Total!O:O,DB!$G$5,Total!N:N,DB!$O$5,Total!M:M,DB!$G$9,Total!AA:AA,DB!$O$9,Total!AA:AA,$H$2)+COUNTIFS(Total!X:X,$O$3,Total!W:W,B5,Total!O:O,DB!$G$5,Total!N:N,DB!$O$5,Total!AA:AA,DB!$G$9,Total!K:K,DB!$O$9,Total!AA:AA,$H$2)+COUNTIFS(Total!X:X,$O$3,Total!W:W,B5,Total!O:O,DB!$G$5,Total!N:N,DB!$O$5,Total!AA:AA,DB!$G$9,Total!AA:AA,DB!$O$9,Total!E:E,$H$2)+COUNTIFS(Total!X:X,$O$3,Total!W:W,B5,Total!O:O,DB!$G$5,Total!AA:AA,DB!$O$5,Total!M:M,DB!$G$9,Total!K:K,DB!$O$9,Total!AA:AA,$H$2)+COUNTIFS(Total!X:X,$O$3,Total!W:W,B5,Total!O:O,DB!$G$5,Total!AA:AA,DB!$O$5,Total!M:M,DB!$G$9,Total!AA:AA,DB!$O$9,Total!E:E,$H$2)+COUNTIFS(Total!X:X,$O$3,Total!W:W,B5,Total!O:O,DB!$G$5,Total!AA:AA,DB!$O$5,Total!AA:AA,DB!$G$9,Total!K:K,DB!$O$9,Total!E:E,$H$2)+COUNTIFS(Total!X:X,$O$3,Total!W:W,B5,Total!AA:AA,DB!$G$5,Total!N:N,DB!$O$5,Total!M:M,DB!$G$9,Total!K:K,DB!$O$9,Total!AA:AA,$H$2)+COUNTIFS(Total!X:X,$O$3,Total!W:W,B5,Total!AA:AA,DB!$G$5,Total!N:N,DB!$O$5,Total!M:M,DB!$G$9,Total!AA:AA,DB!$O$9,Total!E:E,$H$2)+COUNTIFS(Total!X:X,$O$3,Total!W:W,B5,Total!AA:AA,DB!$G$5,Total!N:N,DB!$O$5,Total!AA:AA,DB!$G$9,Total!K:K,DB!$O$9,Total!E:E,$H$2)+COUNTIFS(Total!X:X,$O$3,Total!W:W,B5,Total!AA:AA,DB!$G$5,Total!AA:AA,DB!$O$5,Total!M:M,DB!$G$9,Total!K:K,DB!$O$9,Total!E:E,$H$2)+COUNTIFS(Total!X:X,$O$3,Total!W:W,B5,Total!O:O,DB!$G$5,Total!N:N,DB!$O$5,Total!AA:AA,DB!$G$9,Total!AA:AA,DB!$O$9,Total!AA:AA,$H$2)+COUNTIFS(Total!X:X,$O$3,Total!W:W,B5,Total!O:O,DB!$G$5,Total!AA:AA,DB!$O$5,Total!M:M,DB!$G$9,Total!AA:AA,DB!$O$9,Total!AA:AA,$H$2)+COUNTIFS(Total!X:X,$O$3,Total!W:W,B5,Total!O:O,DB!$G$5,Total!AA:AA,DB!$O$5,Total!AA:AA,DB!$G$9,Total!K:K,DB!$O$9,Total!AA:AA,$H$2)+COUNTIFS(Total!X:X,$O$3,Total!W:W,B5,Total!O:O,DB!$G$5,Total!AA:AA,DB!$O$5,Total!AA:AA,DB!$G$9,Total!AA:AA,DB!$O$9,Total!E:E,$H$2)+COUNTIFS(Total!X:X,$O$3,Total!W:W,B5,Total!AA:AA,DB!$G$5,Total!N:N,DB!$O$5,Total!M:M,DB!$G$9,Total!AA:AA,DB!$O$9,Total!AA:AA,$H$2)+COUNTIFS(Total!X:X,$O$3,Total!W:W,B5,Total!AA:AA,DB!$G$5,Total!N:N,DB!$O$5,Total!AA:AA,DB!$G$9,Total!K:K,DB!$O$9,Total!AA:AA,$H$2)+COUNTIFS(Total!X:X,$O$3,Total!W:W,B5,Total!AA:AA,DB!$G$5,Total!N:N,DB!$O$5,Total!AA:AA,DB!$G$9,Total!AA:AA,DB!$O$9,Total!E:E,$H$2)+COUNTIFS(Total!X:X,$O$3,Total!W:W,B5,Total!AA:AA,DB!$G$5,Total!AA:AA,DB!$O$5,Total!M:M,DB!$G$9,Total!K:K,DB!$O$9,Total!AA:AA,$H$2)+COUNTIFS(Total!X:X,$O$3,Total!W:W,B5,Total!AA:AA,DB!$G$5,Total!AA:AA,DB!$O$5,Total!M:M,DB!$G$9,Total!AA:AA,DB!$O$9,Total!E:E,$H$2)+COUNTIFS(Total!X:X,$O$3,Total!W:W,B5,Total!AA:AA,DB!$G$5,Total!AA:AA,DB!$O$5,Total!AA:AA,DB!$G$9,Total!K:K,DB!$O$9,Total!E:E,$H$2)+COUNTIFS(Total!X:X,$O$3,Total!W:W,B5,Total!AA:AA,DB!$G$5,Total!N:N,DB!$O$5,Total!M:M,DB!$G$9,Total!K:K,DB!$O$9,Total!E:E,$H$2)+COUNTIFS(Total!X:X,$O$3,Total!W:W,B5,Total!O:O,DB!$G$5,Total!AA:AA,DB!$O$5,Total!M:M,DB!$G$9,Total!K:K,DB!$O$9,Total!E:E,$H$2)+COUNTIFS(Total!X:X,$O$3,Total!W:W,B5,Total!O:O,DB!$G$5,Total!N:N,DB!$O$5,Total!AA:AA,DB!$G$9,Total!K:K,DB!$O$9,Total!E:E,$H$2)+COUNTIFS(Total!X:X,$O$3,Total!W:W,B5,Total!O:O,DB!$G$5,Total!N:N,DB!$O$5,Total!M:M,DB!$G$9,Total!AA:AA,DB!$O$9,Total!E:E,$H$2)+COUNTIFS(Total!X:X,$O$3,Total!W:W,B5,Total!O:O,DB!$G$5,Total!N:N,DB!$O$5,Total!M:M,DB!$G$9,Total!K:K,DB!$O$9,Total!AA:AA,$H$2)</f>
        <v>0</v>
      </c>
      <c r="P5" s="31">
        <f>COUNTIFS(Total!X:X,$P$3,Total!W:W,B5,Total!O:O,DB!$G$5,Total!N:N,DB!$O$5,Total!M:M,DB!$G$9,Total!K:K,DB!$O$9,Total!E:E,$H$2)+COUNTIFS(Total!X:X,$P$3,Total!W:W,B5,Total!AA:AA,DB!$G$5,Total!AA:AA,DB!$O$5,Total!AA:AA,DB!$G$9,Total!AA:AA,DB!$O$9,Total!AA:AA,$H$2)+COUNTIFS(Total!X:X,$P$3,Total!W:W,B5,Total!O:O,DB!$G$5,Total!AA:AA,DB!$O$5,Total!AA:AA,DB!$G$9,Total!AA:AA,DB!$O$9,Total!AA:AA,$H$2)+COUNTIFS(Total!X:X,$P$3,Total!W:W,B5,Total!AA:AA,DB!$G$5,Total!N:N,DB!$O$5,Total!AA:AA,DB!$G$9,Total!AA:AA,DB!$O$9,Total!AA:AA,$H$2)+COUNTIFS(Total!X:X,$P$3,Total!W:W,B5,Total!AA:AA,DB!$G$5,Total!AA:AA,DB!$O$5,Total!M:M,DB!$G$9,Total!AA:AA,DB!$O$9,Total!AA:AA,$H$2)+COUNTIFS(Total!X:X,$P$3,Total!W:W,B5,Total!AA:AA,DB!$G$5,Total!AA:AA,DB!$O$5,Total!AA:AA,DB!$G$9,Total!K:K,DB!$O$9,Total!AA:AA,$H$2)+COUNTIFS(Total!X:X,$P$3,Total!W:W,B5,Total!AA:AA,DB!$G$5,Total!AA:AA,DB!$O$5,Total!AA:AA,DB!$G$9,Total!AA:AA,DB!$O$9,Total!E:E,$H$2)+COUNTIFS(Total!X:X,$P$3,Total!W:W,B5,Total!O:O,DB!$G$5,Total!N:N,DB!$O$5,Total!M:M,DB!$G$9,Total!AA:AA,DB!$O$9,Total!AA:AA,$H$2)+COUNTIFS(Total!X:X,$P$3,Total!W:W,B5,Total!O:O,DB!$G$5,Total!N:N,DB!$O$5,Total!AA:AA,DB!$G$9,Total!K:K,DB!$O$9,Total!AA:AA,$H$2)+COUNTIFS(Total!X:X,$P$3,Total!W:W,B5,Total!O:O,DB!$G$5,Total!N:N,DB!$O$5,Total!AA:AA,DB!$G$9,Total!AA:AA,DB!$O$9,Total!E:E,$H$2)+COUNTIFS(Total!X:X,$P$3,Total!W:W,B5,Total!O:O,DB!$G$5,Total!AA:AA,DB!$O$5,Total!M:M,DB!$G$9,Total!K:K,DB!$O$9,Total!AA:AA,$H$2)+COUNTIFS(Total!X:X,$P$3,Total!W:W,B5,Total!O:O,DB!$G$5,Total!AA:AA,DB!$O$5,Total!M:M,DB!$G$9,Total!AA:AA,DB!$O$9,Total!E:E,$H$2)+COUNTIFS(Total!X:X,$P$3,Total!W:W,B5,Total!O:O,DB!$G$5,Total!AA:AA,DB!$O$5,Total!AA:AA,DB!$G$9,Total!K:K,DB!$O$9,Total!E:E,$H$2)+COUNTIFS(Total!X:X,$P$3,Total!W:W,B5,Total!AA:AA,DB!$G$5,Total!N:N,DB!$O$5,Total!M:M,DB!$G$9,Total!K:K,DB!$O$9,Total!AA:AA,$H$2)+COUNTIFS(Total!X:X,$P$3,Total!W:W,B5,Total!AA:AA,DB!$G$5,Total!N:N,DB!$O$5,Total!M:M,DB!$G$9,Total!AA:AA,DB!$O$9,Total!E:E,$H$2)+COUNTIFS(Total!X:X,$P$3,Total!W:W,B5,Total!AA:AA,DB!$G$5,Total!N:N,DB!$O$5,Total!AA:AA,DB!$G$9,Total!K:K,DB!$O$9,Total!E:E,$H$2)+COUNTIFS(Total!X:X,$P$3,Total!W:W,B5,Total!AA:AA,DB!$G$5,Total!AA:AA,DB!$O$5,Total!M:M,DB!$G$9,Total!K:K,DB!$O$9,Total!E:E,$H$2)+COUNTIFS(Total!X:X,$P$3,Total!W:W,B5,Total!O:O,DB!$G$5,Total!N:N,DB!$O$5,Total!AA:AA,DB!$G$9,Total!AA:AA,DB!$O$9,Total!AA:AA,$H$2)+COUNTIFS(Total!X:X,$P$3,Total!W:W,B5,Total!O:O,DB!$G$5,Total!AA:AA,DB!$O$5,Total!M:M,DB!$G$9,Total!AA:AA,DB!$O$9,Total!AA:AA,$H$2)+COUNTIFS(Total!X:X,$P$3,Total!W:W,B5,Total!O:O,DB!$G$5,Total!AA:AA,DB!$O$5,Total!AA:AA,DB!$G$9,Total!K:K,DB!$O$9,Total!AA:AA,$H$2)+COUNTIFS(Total!X:X,$P$3,Total!W:W,B5,Total!O:O,DB!$G$5,Total!AA:AA,DB!$O$5,Total!AA:AA,DB!$G$9,Total!AA:AA,DB!$O$9,Total!E:E,$H$2)+COUNTIFS(Total!X:X,$P$3,Total!W:W,B5,Total!AA:AA,DB!$G$5,Total!N:N,DB!$O$5,Total!M:M,DB!$G$9,Total!AA:AA,DB!$O$9,Total!AA:AA,$H$2)+COUNTIFS(Total!X:X,$P$3,Total!W:W,B5,Total!AA:AA,DB!$G$5,Total!N:N,DB!$O$5,Total!AA:AA,DB!$G$9,Total!K:K,DB!$O$9,Total!AA:AA,$H$2)+COUNTIFS(Total!X:X,$P$3,Total!W:W,B5,Total!AA:AA,DB!$G$5,Total!N:N,DB!$O$5,Total!AA:AA,DB!$G$9,Total!AA:AA,DB!$O$9,Total!E:E,$H$2)+COUNTIFS(Total!X:X,$P$3,Total!W:W,B5,Total!AA:AA,DB!$G$5,Total!AA:AA,DB!$O$5,Total!M:M,DB!$G$9,Total!K:K,DB!$O$9,Total!AA:AA,$H$2)+COUNTIFS(Total!X:X,$P$3,Total!W:W,B5,Total!AA:AA,DB!$G$5,Total!AA:AA,DB!$O$5,Total!M:M,DB!$G$9,Total!AA:AA,DB!$O$9,Total!E:E,$H$2)+COUNTIFS(Total!X:X,$P$3,Total!W:W,B5,Total!AA:AA,DB!$G$5,Total!AA:AA,DB!$O$5,Total!AA:AA,DB!$G$9,Total!K:K,DB!$O$9,Total!E:E,$H$2)+COUNTIFS(Total!X:X,$P$3,Total!W:W,B5,Total!AA:AA,DB!$G$5,Total!N:N,DB!$O$5,Total!M:M,DB!$G$9,Total!K:K,DB!$O$9,Total!E:E,$H$2)+COUNTIFS(Total!X:X,$P$3,Total!W:W,B5,Total!O:O,DB!$G$5,Total!AA:AA,DB!$O$5,Total!M:M,DB!$G$9,Total!K:K,DB!$O$9,Total!E:E,$H$2)+COUNTIFS(Total!X:X,$P$3,Total!W:W,B5,Total!O:O,DB!$G$5,Total!N:N,DB!$O$5,Total!AA:AA,DB!$G$9,Total!K:K,DB!$O$9,Total!E:E,$H$2)+COUNTIFS(Total!X:X,$P$3,Total!W:W,B5,Total!O:O,DB!$G$5,Total!N:N,DB!$O$5,Total!M:M,DB!$G$9,Total!AA:AA,DB!$O$9,Total!E:E,$H$2)+COUNTIFS(Total!X:X,$P$3,Total!W:W,B5,Total!O:O,DB!$G$5,Total!N:N,DB!$O$5,Total!M:M,DB!$G$9,Total!K:K,DB!$O$9,Total!AA:AA,$H$2)</f>
        <v>0</v>
      </c>
      <c r="Q5" s="31">
        <f>COUNTIFS(Total!X:X,$Q$3,Total!W:W,B5,Total!O:O,DB!$G$5,Total!N:N,DB!$O$5,Total!M:M,DB!$G$9,Total!K:K,DB!$O$9,Total!E:E,$H$2)+COUNTIFS(Total!X:X,$Q$3,Total!W:W,B5,Total!AA:AA,DB!$G$5,Total!AA:AA,DB!$O$5,Total!AA:AA,DB!$G$9,Total!AA:AA,DB!$O$9,Total!AA:AA,$H$2)+COUNTIFS(Total!X:X,$Q$3,Total!W:W,B5,Total!O:O,DB!$G$5,Total!AA:AA,DB!$O$5,Total!AA:AA,DB!$G$9,Total!AA:AA,DB!$O$9,Total!AA:AA,$H$2)+COUNTIFS(Total!X:X,$Q$3,Total!W:W,B5,Total!AA:AA,DB!$G$5,Total!N:N,DB!$O$5,Total!AA:AA,DB!$G$9,Total!AA:AA,DB!$O$9,Total!AA:AA,$H$2)+COUNTIFS(Total!X:X,$Q$3,Total!W:W,B5,Total!AA:AA,DB!$G$5,Total!AA:AA,DB!$O$5,Total!M:M,DB!$G$9,Total!AA:AA,DB!$O$9,Total!AA:AA,$H$2)+COUNTIFS(Total!X:X,$Q$3,Total!W:W,B5,Total!AA:AA,DB!$G$5,Total!AA:AA,DB!$O$5,Total!AA:AA,DB!$G$9,Total!K:K,DB!$O$9,Total!AA:AA,$H$2)+COUNTIFS(Total!X:X,$Q$3,Total!W:W,B5,Total!AA:AA,DB!$G$5,Total!AA:AA,DB!$O$5,Total!AA:AA,DB!$G$9,Total!AA:AA,DB!$O$9,Total!E:E,$H$2)+COUNTIFS(Total!X:X,$Q$3,Total!W:W,B5,Total!O:O,DB!$G$5,Total!N:N,DB!$O$5,Total!M:M,DB!$G$9,Total!AA:AA,DB!$O$9,Total!AA:AA,$H$2)+COUNTIFS(Total!X:X,$Q$3,Total!W:W,B5,Total!O:O,DB!$G$5,Total!N:N,DB!$O$5,Total!AA:AA,DB!$G$9,Total!K:K,DB!$O$9,Total!AA:AA,$H$2)+COUNTIFS(Total!X:X,$Q$3,Total!W:W,B5,Total!O:O,DB!$G$5,Total!N:N,DB!$O$5,Total!AA:AA,DB!$G$9,Total!AA:AA,DB!$O$9,Total!E:E,$H$2)+COUNTIFS(Total!X:X,$Q$3,Total!W:W,B5,Total!O:O,DB!$G$5,Total!AA:AA,DB!$O$5,Total!M:M,DB!$G$9,Total!K:K,DB!$O$9,Total!AA:AA,$H$2)+COUNTIFS(Total!X:X,$Q$3,Total!W:W,B5,Total!O:O,DB!$G$5,Total!AA:AA,DB!$O$5,Total!M:M,DB!$G$9,Total!AA:AA,DB!$O$9,Total!E:E,$H$2)+COUNTIFS(Total!X:X,$Q$3,Total!W:W,B5,Total!O:O,DB!$G$5,Total!AA:AA,DB!$O$5,Total!AA:AA,DB!$G$9,Total!K:K,DB!$O$9,Total!E:E,$H$2)+COUNTIFS(Total!X:X,$Q$3,Total!W:W,B5,Total!AA:AA,DB!$G$5,Total!N:N,DB!$O$5,Total!M:M,DB!$G$9,Total!K:K,DB!$O$9,Total!AA:AA,$H$2)+COUNTIFS(Total!X:X,$Q$3,Total!W:W,B5,Total!AA:AA,DB!$G$5,Total!N:N,DB!$O$5,Total!M:M,DB!$G$9,Total!AA:AA,DB!$O$9,Total!E:E,$H$2)+COUNTIFS(Total!X:X,$Q$3,Total!W:W,B5,Total!AA:AA,DB!$G$5,Total!N:N,DB!$O$5,Total!AA:AA,DB!$G$9,Total!K:K,DB!$O$9,Total!E:E,$H$2)+COUNTIFS(Total!X:X,$Q$3,Total!W:W,B5,Total!AA:AA,DB!$G$5,Total!AA:AA,DB!$O$5,Total!M:M,DB!$G$9,Total!K:K,DB!$O$9,Total!E:E,$H$2)+COUNTIFS(Total!X:X,$Q$3,Total!W:W,B5,Total!O:O,DB!$G$5,Total!N:N,DB!$O$5,Total!AA:AA,DB!$G$9,Total!AA:AA,DB!$O$9,Total!AA:AA,$H$2)+COUNTIFS(Total!X:X,$Q$3,Total!W:W,B5,Total!O:O,DB!$G$5,Total!AA:AA,DB!$O$5,Total!M:M,DB!$G$9,Total!AA:AA,DB!$O$9,Total!AA:AA,$H$2)+COUNTIFS(Total!X:X,$Q$3,Total!W:W,B5,Total!O:O,DB!$G$5,Total!AA:AA,DB!$O$5,Total!AA:AA,DB!$G$9,Total!K:K,DB!$O$9,Total!AA:AA,$H$2)+COUNTIFS(Total!X:X,$Q$3,Total!W:W,B5,Total!O:O,DB!$G$5,Total!AA:AA,DB!$O$5,Total!AA:AA,DB!$G$9,Total!AA:AA,DB!$O$9,Total!E:E,$H$2)+COUNTIFS(Total!X:X,$Q$3,Total!W:W,B5,Total!AA:AA,DB!$G$5,Total!N:N,DB!$O$5,Total!M:M,DB!$G$9,Total!AA:AA,DB!$O$9,Total!AA:AA,$H$2)+COUNTIFS(Total!X:X,$Q$3,Total!W:W,B5,Total!AA:AA,DB!$G$5,Total!N:N,DB!$O$5,Total!AA:AA,DB!$G$9,Total!K:K,DB!$O$9,Total!AA:AA,$H$2)+COUNTIFS(Total!X:X,$Q$3,Total!W:W,B5,Total!AA:AA,DB!$G$5,Total!N:N,DB!$O$5,Total!AA:AA,DB!$G$9,Total!AA:AA,DB!$O$9,Total!E:E,$H$2)+COUNTIFS(Total!X:X,$Q$3,Total!W:W,B5,Total!AA:AA,DB!$G$5,Total!AA:AA,DB!$O$5,Total!M:M,DB!$G$9,Total!K:K,DB!$O$9,Total!AA:AA,$H$2)+COUNTIFS(Total!X:X,$Q$3,Total!W:W,B5,Total!AA:AA,DB!$G$5,Total!AA:AA,DB!$O$5,Total!M:M,DB!$G$9,Total!AA:AA,DB!$O$9,Total!E:E,$H$2)+COUNTIFS(Total!X:X,$Q$3,Total!W:W,B5,Total!AA:AA,DB!$G$5,Total!AA:AA,DB!$O$5,Total!AA:AA,DB!$G$9,Total!K:K,DB!$O$9,Total!E:E,$H$2)+COUNTIFS(Total!X:X,$Q$3,Total!W:W,B5,Total!AA:AA,DB!$G$5,Total!N:N,DB!$O$5,Total!M:M,DB!$G$9,Total!K:K,DB!$O$9,Total!E:E,$H$2)+COUNTIFS(Total!X:X,$Q$3,Total!W:W,B5,Total!O:O,DB!$G$5,Total!AA:AA,DB!$O$5,Total!M:M,DB!$G$9,Total!K:K,DB!$O$9,Total!E:E,$H$2)+COUNTIFS(Total!X:X,$Q$3,Total!W:W,B5,Total!O:O,DB!$G$5,Total!N:N,DB!$O$5,Total!AA:AA,DB!$G$9,Total!K:K,DB!$O$9,Total!E:E,$H$2)+COUNTIFS(Total!X:X,$Q$3,Total!W:W,B5,Total!O:O,DB!$G$5,Total!N:N,DB!$O$5,Total!M:M,DB!$G$9,Total!AA:AA,DB!$O$9,Total!E:E,$H$2)+COUNTIFS(Total!X:X,$Q$3,Total!W:W,B5,Total!O:O,DB!$G$5,Total!N:N,DB!$O$5,Total!M:M,DB!$G$9,Total!K:K,DB!$O$9,Total!AA:AA,$H$2)</f>
        <v>0</v>
      </c>
      <c r="R5" s="31">
        <f>COUNTIFS(Total!X:X,$R$3,Total!W:W,B5,Total!O:O,DB!$G$5,Total!N:N,DB!$O$5,Total!M:M,DB!$G$9,Total!K:K,DB!$O$9,Total!E:E,$H$2)+COUNTIFS(Total!X:X,$R$3,Total!W:W,B5,Total!AA:AA,DB!$G$5,Total!AA:AA,DB!$O$5,Total!AA:AA,DB!$G$9,Total!AA:AA,DB!$O$9,Total!AA:AA,$H$2)+COUNTIFS(Total!X:X,$R$3,Total!W:W,B5,Total!O:O,DB!$G$5,Total!AA:AA,DB!$O$5,Total!AA:AA,DB!$G$9,Total!AA:AA,DB!$O$9,Total!AA:AA,$H$2)+COUNTIFS(Total!X:X,$R$3,Total!W:W,B5,Total!AA:AA,DB!$G$5,Total!N:N,DB!$O$5,Total!AA:AA,DB!$G$9,Total!AA:AA,DB!$O$9,Total!AA:AA,$H$2)+COUNTIFS(Total!X:X,$R$3,Total!W:W,B5,Total!AA:AA,DB!$G$5,Total!AA:AA,DB!$O$5,Total!M:M,DB!$G$9,Total!AA:AA,DB!$O$9,Total!AA:AA,$H$2)+COUNTIFS(Total!X:X,$R$3,Total!W:W,B5,Total!AA:AA,DB!$G$5,Total!AA:AA,DB!$O$5,Total!AA:AA,DB!$G$9,Total!K:K,DB!$O$9,Total!AA:AA,$H$2)+COUNTIFS(Total!X:X,$R$3,Total!W:W,B5,Total!AA:AA,DB!$G$5,Total!AA:AA,DB!$O$5,Total!AA:AA,DB!$G$9,Total!AA:AA,DB!$O$9,Total!E:E,$H$2)+COUNTIFS(Total!X:X,$R$3,Total!W:W,B5,Total!O:O,DB!$G$5,Total!N:N,DB!$O$5,Total!M:M,DB!$G$9,Total!AA:AA,DB!$O$9,Total!AA:AA,$H$2)+COUNTIFS(Total!X:X,$R$3,Total!W:W,B5,Total!O:O,DB!$G$5,Total!N:N,DB!$O$5,Total!AA:AA,DB!$G$9,Total!K:K,DB!$O$9,Total!AA:AA,$H$2)+COUNTIFS(Total!X:X,$R$3,Total!W:W,B5,Total!O:O,DB!$G$5,Total!N:N,DB!$O$5,Total!AA:AA,DB!$G$9,Total!AA:AA,DB!$O$9,Total!E:E,$H$2)+COUNTIFS(Total!X:X,$R$3,Total!W:W,B5,Total!O:O,DB!$G$5,Total!AA:AA,DB!$O$5,Total!M:M,DB!$G$9,Total!K:K,DB!$O$9,Total!AA:AA,$H$2)+COUNTIFS(Total!X:X,$R$3,Total!W:W,B5,Total!O:O,DB!$G$5,Total!AA:AA,DB!$O$5,Total!M:M,DB!$G$9,Total!AA:AA,DB!$O$9,Total!E:E,$H$2)+COUNTIFS(Total!X:X,$R$3,Total!W:W,B5,Total!O:O,DB!$G$5,Total!AA:AA,DB!$O$5,Total!AA:AA,DB!$G$9,Total!K:K,DB!$O$9,Total!E:E,$H$2)+COUNTIFS(Total!X:X,$R$3,Total!W:W,B5,Total!AA:AA,DB!$G$5,Total!N:N,DB!$O$5,Total!M:M,DB!$G$9,Total!K:K,DB!$O$9,Total!AA:AA,$H$2)+COUNTIFS(Total!X:X,$R$3,Total!W:W,B5,Total!AA:AA,DB!$G$5,Total!N:N,DB!$O$5,Total!M:M,DB!$G$9,Total!AA:AA,DB!$O$9,Total!E:E,$H$2)+COUNTIFS(Total!X:X,$R$3,Total!W:W,B5,Total!AA:AA,DB!$G$5,Total!N:N,DB!$O$5,Total!AA:AA,DB!$G$9,Total!K:K,DB!$O$9,Total!E:E,$H$2)+COUNTIFS(Total!X:X,$R$3,Total!W:W,B5,Total!AA:AA,DB!$G$5,Total!AA:AA,DB!$O$5,Total!M:M,DB!$G$9,Total!K:K,DB!$O$9,Total!E:E,$H$2)+COUNTIFS(Total!X:X,$R$3,Total!W:W,B5,Total!O:O,DB!$G$5,Total!N:N,DB!$O$5,Total!AA:AA,DB!$G$9,Total!AA:AA,DB!$O$9,Total!AA:AA,$H$2)+COUNTIFS(Total!X:X,$R$3,Total!W:W,B5,Total!O:O,DB!$G$5,Total!AA:AA,DB!$O$5,Total!M:M,DB!$G$9,Total!AA:AA,DB!$O$9,Total!AA:AA,$H$2)+COUNTIFS(Total!X:X,$R$3,Total!W:W,B5,Total!O:O,DB!$G$5,Total!AA:AA,DB!$O$5,Total!AA:AA,DB!$G$9,Total!K:K,DB!$O$9,Total!AA:AA,$H$2)+COUNTIFS(Total!X:X,$R$3,Total!W:W,B5,Total!O:O,DB!$G$5,Total!AA:AA,DB!$O$5,Total!AA:AA,DB!$G$9,Total!AA:AA,DB!$O$9,Total!E:E,$H$2)+COUNTIFS(Total!X:X,$R$3,Total!W:W,B5,Total!AA:AA,DB!$G$5,Total!N:N,DB!$O$5,Total!M:M,DB!$G$9,Total!AA:AA,DB!$O$9,Total!AA:AA,$H$2)+COUNTIFS(Total!X:X,$R$3,Total!W:W,B5,Total!AA:AA,DB!$G$5,Total!N:N,DB!$O$5,Total!AA:AA,DB!$G$9,Total!K:K,DB!$O$9,Total!AA:AA,$H$2)+COUNTIFS(Total!X:X,$R$3,Total!W:W,B5,Total!AA:AA,DB!$G$5,Total!N:N,DB!$O$5,Total!AA:AA,DB!$G$9,Total!AA:AA,DB!$O$9,Total!E:E,$H$2)+COUNTIFS(Total!X:X,$R$3,Total!W:W,B5,Total!AA:AA,DB!$G$5,Total!AA:AA,DB!$O$5,Total!M:M,DB!$G$9,Total!K:K,DB!$O$9,Total!AA:AA,$H$2)+COUNTIFS(Total!X:X,$R$3,Total!W:W,B5,Total!AA:AA,DB!$G$5,Total!AA:AA,DB!$O$5,Total!M:M,DB!$G$9,Total!AA:AA,DB!$O$9,Total!E:E,$H$2)+COUNTIFS(Total!X:X,$R$3,Total!W:W,B5,Total!AA:AA,DB!$G$5,Total!AA:AA,DB!$O$5,Total!AA:AA,DB!$G$9,Total!K:K,DB!$O$9,Total!E:E,$H$2)+COUNTIFS(Total!X:X,$R$3,Total!W:W,B5,Total!AA:AA,DB!$G$5,Total!N:N,DB!$O$5,Total!M:M,DB!$G$9,Total!K:K,DB!$O$9,Total!E:E,$H$2)+COUNTIFS(Total!X:X,$R$3,Total!W:W,B5,Total!O:O,DB!$G$5,Total!AA:AA,DB!$O$5,Total!M:M,DB!$G$9,Total!K:K,DB!$O$9,Total!E:E,$H$2)+COUNTIFS(Total!X:X,$R$3,Total!W:W,B5,Total!O:O,DB!$G$5,Total!N:N,DB!$O$5,Total!AA:AA,DB!$G$9,Total!K:K,DB!$O$9,Total!E:E,$H$2)+COUNTIFS(Total!X:X,$R$3,Total!W:W,B5,Total!O:O,DB!$G$5,Total!N:N,DB!$O$5,Total!M:M,DB!$G$9,Total!AA:AA,DB!$O$9,Total!E:E,$H$2)+COUNTIFS(Total!X:X,$R$3,Total!W:W,B5,Total!O:O,DB!$G$5,Total!N:N,DB!$O$5,Total!M:M,DB!$G$9,Total!K:K,DB!$O$9,Total!AA:AA,$H$2)</f>
        <v>0</v>
      </c>
      <c r="S5" s="31">
        <f>COUNTIFS(Total!X:X,$S$3,Total!W:W,B5,Total!O:O,DB!$G$5,Total!N:N,DB!$O$5,Total!M:M,DB!$G$9,Total!K:K,DB!$O$9,Total!E:E,$H$2)+COUNTIFS(Total!X:X,$S$3,Total!W:W,B5,Total!AA:AA,DB!$G$5,Total!AA:AA,DB!$O$5,Total!AA:AA,DB!$G$9,Total!AA:AA,DB!$O$9,Total!AA:AA,$H$2)+COUNTIFS(Total!X:X,$S$3,Total!W:W,B5,Total!O:O,DB!$G$5,Total!AA:AA,DB!$O$5,Total!AA:AA,DB!$G$9,Total!AA:AA,DB!$O$9,Total!AA:AA,$H$2)+COUNTIFS(Total!X:X,$S$3,Total!W:W,B5,Total!AA:AA,DB!$G$5,Total!N:N,DB!$O$5,Total!AA:AA,DB!$G$9,Total!AA:AA,DB!$O$9,Total!AA:AA,$H$2)+COUNTIFS(Total!X:X,$S$3,Total!W:W,B5,Total!AA:AA,DB!$G$5,Total!AA:AA,DB!$O$5,Total!M:M,DB!$G$9,Total!AA:AA,DB!$O$9,Total!AA:AA,$H$2)+COUNTIFS(Total!X:X,$S$3,Total!W:W,B5,Total!AA:AA,DB!$G$5,Total!AA:AA,DB!$O$5,Total!AA:AA,DB!$G$9,Total!K:K,DB!$O$9,Total!AA:AA,$H$2)+COUNTIFS(Total!X:X,$S$3,Total!W:W,B5,Total!AA:AA,DB!$G$5,Total!AA:AA,DB!$O$5,Total!AA:AA,DB!$G$9,Total!AA:AA,DB!$O$9,Total!E:E,$H$2)+COUNTIFS(Total!X:X,$S$3,Total!W:W,B5,Total!O:O,DB!$G$5,Total!N:N,DB!$O$5,Total!M:M,DB!$G$9,Total!AA:AA,DB!$O$9,Total!AA:AA,$H$2)+COUNTIFS(Total!X:X,$S$3,Total!W:W,B5,Total!O:O,DB!$G$5,Total!N:N,DB!$O$5,Total!AA:AA,DB!$G$9,Total!K:K,DB!$O$9,Total!AA:AA,$H$2)+COUNTIFS(Total!X:X,$S$3,Total!W:W,B5,Total!O:O,DB!$G$5,Total!N:N,DB!$O$5,Total!AA:AA,DB!$G$9,Total!AA:AA,DB!$O$9,Total!E:E,$H$2)+COUNTIFS(Total!X:X,$S$3,Total!W:W,B5,Total!O:O,DB!$G$5,Total!AA:AA,DB!$O$5,Total!M:M,DB!$G$9,Total!K:K,DB!$O$9,Total!AA:AA,$H$2)+COUNTIFS(Total!X:X,$S$3,Total!W:W,B5,Total!O:O,DB!$G$5,Total!AA:AA,DB!$O$5,Total!M:M,DB!$G$9,Total!AA:AA,DB!$O$9,Total!E:E,$H$2)+COUNTIFS(Total!X:X,$S$3,Total!W:W,B5,Total!O:O,DB!$G$5,Total!AA:AA,DB!$O$5,Total!AA:AA,DB!$G$9,Total!K:K,DB!$O$9,Total!E:E,$H$2)+COUNTIFS(Total!X:X,$S$3,Total!W:W,B5,Total!AA:AA,DB!$G$5,Total!N:N,DB!$O$5,Total!M:M,DB!$G$9,Total!K:K,DB!$O$9,Total!AA:AA,$H$2)+COUNTIFS(Total!X:X,$S$3,Total!W:W,B5,Total!AA:AA,DB!$G$5,Total!N:N,DB!$O$5,Total!M:M,DB!$G$9,Total!AA:AA,DB!$O$9,Total!E:E,$H$2)+COUNTIFS(Total!X:X,$S$3,Total!W:W,B5,Total!AA:AA,DB!$G$5,Total!N:N,DB!$O$5,Total!AA:AA,DB!$G$9,Total!K:K,DB!$O$9,Total!E:E,$H$2)+COUNTIFS(Total!X:X,$S$3,Total!W:W,B5,Total!AA:AA,DB!$G$5,Total!AA:AA,DB!$O$5,Total!M:M,DB!$G$9,Total!K:K,DB!$O$9,Total!E:E,$H$2)+COUNTIFS(Total!X:X,$S$3,Total!W:W,B5,Total!O:O,DB!$G$5,Total!N:N,DB!$O$5,Total!AA:AA,DB!$G$9,Total!AA:AA,DB!$O$9,Total!AA:AA,$H$2)+COUNTIFS(Total!X:X,$S$3,Total!W:W,B5,Total!O:O,DB!$G$5,Total!AA:AA,DB!$O$5,Total!M:M,DB!$G$9,Total!AA:AA,DB!$O$9,Total!AA:AA,$H$2)+COUNTIFS(Total!X:X,$S$3,Total!W:W,B5,Total!O:O,DB!$G$5,Total!AA:AA,DB!$O$5,Total!AA:AA,DB!$G$9,Total!K:K,DB!$O$9,Total!AA:AA,$H$2)+COUNTIFS(Total!X:X,$S$3,Total!W:W,B5,Total!O:O,DB!$G$5,Total!AA:AA,DB!$O$5,Total!AA:AA,DB!$G$9,Total!AA:AA,DB!$O$9,Total!E:E,$H$2)+COUNTIFS(Total!X:X,$S$3,Total!W:W,B5,Total!AA:AA,DB!$G$5,Total!N:N,DB!$O$5,Total!M:M,DB!$G$9,Total!AA:AA,DB!$O$9,Total!AA:AA,$H$2)+COUNTIFS(Total!X:X,$S$3,Total!W:W,B5,Total!AA:AA,DB!$G$5,Total!N:N,DB!$O$5,Total!AA:AA,DB!$G$9,Total!K:K,DB!$O$9,Total!AA:AA,$H$2)+COUNTIFS(Total!X:X,$S$3,Total!W:W,B5,Total!AA:AA,DB!$G$5,Total!N:N,DB!$O$5,Total!AA:AA,DB!$G$9,Total!AA:AA,DB!$O$9,Total!E:E,$H$2)+COUNTIFS(Total!X:X,$S$3,Total!W:W,B5,Total!AA:AA,DB!$G$5,Total!AA:AA,DB!$O$5,Total!M:M,DB!$G$9,Total!K:K,DB!$O$9,Total!AA:AA,$H$2)+COUNTIFS(Total!X:X,$S$3,Total!W:W,B5,Total!AA:AA,DB!$G$5,Total!AA:AA,DB!$O$5,Total!M:M,DB!$G$9,Total!AA:AA,DB!$O$9,Total!E:E,$H$2)+COUNTIFS(Total!X:X,$S$3,Total!W:W,B5,Total!AA:AA,DB!$G$5,Total!AA:AA,DB!$O$5,Total!AA:AA,DB!$G$9,Total!K:K,DB!$O$9,Total!E:E,$H$2)+COUNTIFS(Total!X:X,$S$3,Total!W:W,B5,Total!AA:AA,DB!$G$5,Total!N:N,DB!$O$5,Total!M:M,DB!$G$9,Total!K:K,DB!$O$9,Total!E:E,$H$2)+COUNTIFS(Total!X:X,$S$3,Total!W:W,B5,Total!O:O,DB!$G$5,Total!AA:AA,DB!$O$5,Total!M:M,DB!$G$9,Total!K:K,DB!$O$9,Total!E:E,$H$2)+COUNTIFS(Total!X:X,$S$3,Total!W:W,B5,Total!O:O,DB!$G$5,Total!N:N,DB!$O$5,Total!AA:AA,DB!$G$9,Total!K:K,DB!$O$9,Total!E:E,$H$2)+COUNTIFS(Total!X:X,$S$3,Total!W:W,B5,Total!O:O,DB!$G$5,Total!N:N,DB!$O$5,Total!M:M,DB!$G$9,Total!AA:AA,DB!$O$9,Total!E:E,$H$2)+COUNTIFS(Total!X:X,$S$3,Total!W:W,B5,Total!O:O,DB!$G$5,Total!N:N,DB!$O$5,Total!M:M,DB!$G$9,Total!K:K,DB!$O$9,Total!AA:AA,$H$2)</f>
        <v>0</v>
      </c>
      <c r="T5" s="31">
        <f>COUNTIFS(Total!X:X,$T$3,Total!W:W,B5,Total!O:O,DB!$G$5,Total!N:N,DB!$O$5,Total!M:M,DB!$G$9,Total!K:K,DB!$O$9,Total!E:E,$H$2)+COUNTIFS(Total!X:X,$T$3,Total!W:W,B5,Total!AA:AA,DB!$G$5,Total!AA:AA,DB!$O$5,Total!AA:AA,DB!$G$9,Total!AA:AA,DB!$O$9,Total!AA:AA,$H$2)+COUNTIFS(Total!X:X,$T$3,Total!W:W,B5,Total!O:O,DB!$G$5,Total!AA:AA,DB!$O$5,Total!AA:AA,DB!$G$9,Total!AA:AA,DB!$O$9,Total!AA:AA,$H$2)+COUNTIFS(Total!X:X,$T$3,Total!W:W,B5,Total!AA:AA,DB!$G$5,Total!N:N,DB!$O$5,Total!AA:AA,DB!$G$9,Total!AA:AA,DB!$O$9,Total!AA:AA,$H$2)+COUNTIFS(Total!X:X,$T$3,Total!W:W,B5,Total!AA:AA,DB!$G$5,Total!AA:AA,DB!$O$5,Total!M:M,DB!$G$9,Total!AA:AA,DB!$O$9,Total!AA:AA,$H$2)+COUNTIFS(Total!X:X,$T$3,Total!W:W,B5,Total!AA:AA,DB!$G$5,Total!AA:AA,DB!$O$5,Total!AA:AA,DB!$G$9,Total!K:K,DB!$O$9,Total!AA:AA,$H$2)+COUNTIFS(Total!X:X,$T$3,Total!W:W,B5,Total!AA:AA,DB!$G$5,Total!AA:AA,DB!$O$5,Total!AA:AA,DB!$G$9,Total!AA:AA,DB!$O$9,Total!E:E,$H$2)+COUNTIFS(Total!X:X,$T$3,Total!W:W,B5,Total!O:O,DB!$G$5,Total!N:N,DB!$O$5,Total!M:M,DB!$G$9,Total!AA:AA,DB!$O$9,Total!AA:AA,$H$2)+COUNTIFS(Total!X:X,$T$3,Total!W:W,B5,Total!O:O,DB!$G$5,Total!N:N,DB!$O$5,Total!AA:AA,DB!$G$9,Total!K:K,DB!$O$9,Total!AA:AA,$H$2)+COUNTIFS(Total!X:X,$T$3,Total!W:W,B5,Total!O:O,DB!$G$5,Total!N:N,DB!$O$5,Total!AA:AA,DB!$G$9,Total!AA:AA,DB!$O$9,Total!E:E,$H$2)+COUNTIFS(Total!X:X,$T$3,Total!W:W,B5,Total!O:O,DB!$G$5,Total!AA:AA,DB!$O$5,Total!M:M,DB!$G$9,Total!K:K,DB!$O$9,Total!AA:AA,$H$2)+COUNTIFS(Total!X:X,$T$3,Total!W:W,B5,Total!O:O,DB!$G$5,Total!AA:AA,DB!$O$5,Total!M:M,DB!$G$9,Total!AA:AA,DB!$O$9,Total!E:E,$H$2)+COUNTIFS(Total!X:X,$T$3,Total!W:W,B5,Total!O:O,DB!$G$5,Total!AA:AA,DB!$O$5,Total!AA:AA,DB!$G$9,Total!K:K,DB!$O$9,Total!E:E,$H$2)+COUNTIFS(Total!X:X,$T$3,Total!W:W,B5,Total!AA:AA,DB!$G$5,Total!N:N,DB!$O$5,Total!M:M,DB!$G$9,Total!K:K,DB!$O$9,Total!AA:AA,$H$2)+COUNTIFS(Total!X:X,$T$3,Total!W:W,B5,Total!AA:AA,DB!$G$5,Total!N:N,DB!$O$5,Total!M:M,DB!$G$9,Total!AA:AA,DB!$O$9,Total!E:E,$H$2)+COUNTIFS(Total!X:X,$T$3,Total!W:W,B5,Total!AA:AA,DB!$G$5,Total!N:N,DB!$O$5,Total!AA:AA,DB!$G$9,Total!K:K,DB!$O$9,Total!E:E,$H$2)+COUNTIFS(Total!X:X,$T$3,Total!W:W,B5,Total!AA:AA,DB!$G$5,Total!AA:AA,DB!$O$5,Total!M:M,DB!$G$9,Total!K:K,DB!$O$9,Total!E:E,$H$2)+COUNTIFS(Total!X:X,$T$3,Total!W:W,B5,Total!O:O,DB!$G$5,Total!N:N,DB!$O$5,Total!AA:AA,DB!$G$9,Total!AA:AA,DB!$O$9,Total!AA:AA,$H$2)+COUNTIFS(Total!X:X,$T$3,Total!W:W,B5,Total!O:O,DB!$G$5,Total!AA:AA,DB!$O$5,Total!M:M,DB!$G$9,Total!AA:AA,DB!$O$9,Total!AA:AA,$H$2)+COUNTIFS(Total!X:X,$T$3,Total!W:W,B5,Total!O:O,DB!$G$5,Total!AA:AA,DB!$O$5,Total!AA:AA,DB!$G$9,Total!K:K,DB!$O$9,Total!AA:AA,$H$2)+COUNTIFS(Total!X:X,$T$3,Total!W:W,B5,Total!O:O,DB!$G$5,Total!AA:AA,DB!$O$5,Total!AA:AA,DB!$G$9,Total!AA:AA,DB!$O$9,Total!E:E,$H$2)+COUNTIFS(Total!X:X,$T$3,Total!W:W,B5,Total!AA:AA,DB!$G$5,Total!N:N,DB!$O$5,Total!M:M,DB!$G$9,Total!AA:AA,DB!$O$9,Total!AA:AA,$H$2)+COUNTIFS(Total!X:X,$T$3,Total!W:W,B5,Total!AA:AA,DB!$G$5,Total!N:N,DB!$O$5,Total!AA:AA,DB!$G$9,Total!K:K,DB!$O$9,Total!AA:AA,$H$2)+COUNTIFS(Total!X:X,$T$3,Total!W:W,B5,Total!AA:AA,DB!$G$5,Total!N:N,DB!$O$5,Total!AA:AA,DB!$G$9,Total!AA:AA,DB!$O$9,Total!E:E,$H$2)+COUNTIFS(Total!X:X,$T$3,Total!W:W,B5,Total!AA:AA,DB!$G$5,Total!AA:AA,DB!$O$5,Total!M:M,DB!$G$9,Total!K:K,DB!$O$9,Total!AA:AA,$H$2)+COUNTIFS(Total!X:X,$T$3,Total!W:W,B5,Total!AA:AA,DB!$G$5,Total!AA:AA,DB!$O$5,Total!M:M,DB!$G$9,Total!AA:AA,DB!$O$9,Total!E:E,$H$2)+COUNTIFS(Total!X:X,$T$3,Total!W:W,B5,Total!AA:AA,DB!$G$5,Total!AA:AA,DB!$O$5,Total!AA:AA,DB!$G$9,Total!K:K,DB!$O$9,Total!E:E,$H$2)+COUNTIFS(Total!X:X,$T$3,Total!W:W,B5,Total!AA:AA,DB!$G$5,Total!N:N,DB!$O$5,Total!M:M,DB!$G$9,Total!K:K,DB!$O$9,Total!E:E,$H$2)+COUNTIFS(Total!X:X,$T$3,Total!W:W,B5,Total!O:O,DB!$G$5,Total!AA:AA,DB!$O$5,Total!M:M,DB!$G$9,Total!K:K,DB!$O$9,Total!E:E,$H$2)+COUNTIFS(Total!X:X,$T$3,Total!W:W,B5,Total!O:O,DB!$G$5,Total!N:N,DB!$O$5,Total!AA:AA,DB!$G$9,Total!K:K,DB!$O$9,Total!E:E,$H$2)+COUNTIFS(Total!X:X,$T$3,Total!W:W,B5,Total!O:O,DB!$G$5,Total!N:N,DB!$O$5,Total!M:M,DB!$G$9,Total!AA:AA,DB!$O$9,Total!E:E,$H$2)+COUNTIFS(Total!X:X,$T$3,Total!W:W,B5,Total!O:O,DB!$G$5,Total!N:N,DB!$O$5,Total!M:M,DB!$G$9,Total!K:K,DB!$O$9,Total!AA:AA,$H$2)</f>
        <v>0</v>
      </c>
      <c r="U5" s="31">
        <f>COUNTIFS(Total!X:X,$U$3,Total!W:W,B5,Total!O:O,DB!$G$5,Total!N:N,DB!$O$5,Total!M:M,DB!$G$9,Total!K:K,DB!$O$9,Total!E:E,$H$2)+COUNTIFS(Total!X:X,$U$3,Total!W:W,B5,Total!AA:AA,DB!$G$5,Total!AA:AA,DB!$O$5,Total!AA:AA,DB!$G$9,Total!AA:AA,DB!$O$9,Total!AA:AA,$H$2)+COUNTIFS(Total!X:X,$U$3,Total!W:W,B5,Total!O:O,DB!$G$5,Total!AA:AA,DB!$O$5,Total!AA:AA,DB!$G$9,Total!AA:AA,DB!$O$9,Total!AA:AA,$H$2)+COUNTIFS(Total!X:X,$U$3,Total!W:W,B5,Total!AA:AA,DB!$G$5,Total!N:N,DB!$O$5,Total!AA:AA,DB!$G$9,Total!AA:AA,DB!$O$9,Total!AA:AA,$H$2)+COUNTIFS(Total!X:X,$U$3,Total!W:W,B5,Total!AA:AA,DB!$G$5,Total!AA:AA,DB!$O$5,Total!M:M,DB!$G$9,Total!AA:AA,DB!$O$9,Total!AA:AA,$H$2)+COUNTIFS(Total!X:X,$U$3,Total!W:W,B5,Total!AA:AA,DB!$G$5,Total!AA:AA,DB!$O$5,Total!AA:AA,DB!$G$9,Total!K:K,DB!$O$9,Total!AA:AA,$H$2)+COUNTIFS(Total!X:X,$U$3,Total!W:W,B5,Total!AA:AA,DB!$G$5,Total!AA:AA,DB!$O$5,Total!AA:AA,DB!$G$9,Total!AA:AA,DB!$O$9,Total!E:E,$H$2)+COUNTIFS(Total!X:X,$U$3,Total!W:W,B5,Total!O:O,DB!$G$5,Total!N:N,DB!$O$5,Total!M:M,DB!$G$9,Total!AA:AA,DB!$O$9,Total!AA:AA,$H$2)+COUNTIFS(Total!X:X,$U$3,Total!W:W,B5,Total!O:O,DB!$G$5,Total!N:N,DB!$O$5,Total!AA:AA,DB!$G$9,Total!K:K,DB!$O$9,Total!AA:AA,$H$2)+COUNTIFS(Total!X:X,$U$3,Total!W:W,B5,Total!O:O,DB!$G$5,Total!N:N,DB!$O$5,Total!AA:AA,DB!$G$9,Total!AA:AA,DB!$O$9,Total!E:E,$H$2)+COUNTIFS(Total!X:X,$U$3,Total!W:W,B5,Total!O:O,DB!$G$5,Total!AA:AA,DB!$O$5,Total!M:M,DB!$G$9,Total!K:K,DB!$O$9,Total!AA:AA,$H$2)+COUNTIFS(Total!X:X,$U$3,Total!W:W,B5,Total!O:O,DB!$G$5,Total!AA:AA,DB!$O$5,Total!M:M,DB!$G$9,Total!AA:AA,DB!$O$9,Total!E:E,$H$2)+COUNTIFS(Total!X:X,$U$3,Total!W:W,B5,Total!O:O,DB!$G$5,Total!AA:AA,DB!$O$5,Total!AA:AA,DB!$G$9,Total!K:K,DB!$O$9,Total!E:E,$H$2)+COUNTIFS(Total!X:X,$U$3,Total!W:W,B5,Total!AA:AA,DB!$G$5,Total!N:N,DB!$O$5,Total!M:M,DB!$G$9,Total!K:K,DB!$O$9,Total!AA:AA,$H$2)+COUNTIFS(Total!X:X,$U$3,Total!W:W,B5,Total!AA:AA,DB!$G$5,Total!N:N,DB!$O$5,Total!M:M,DB!$G$9,Total!AA:AA,DB!$O$9,Total!E:E,$H$2)+COUNTIFS(Total!X:X,$U$3,Total!W:W,B5,Total!AA:AA,DB!$G$5,Total!N:N,DB!$O$5,Total!AA:AA,DB!$G$9,Total!K:K,DB!$O$9,Total!E:E,$H$2)+COUNTIFS(Total!X:X,$U$3,Total!W:W,B5,Total!AA:AA,DB!$G$5,Total!AA:AA,DB!$O$5,Total!M:M,DB!$G$9,Total!K:K,DB!$O$9,Total!E:E,$H$2)+COUNTIFS(Total!X:X,$U$3,Total!W:W,B5,Total!O:O,DB!$G$5,Total!N:N,DB!$O$5,Total!AA:AA,DB!$G$9,Total!AA:AA,DB!$O$9,Total!AA:AA,$H$2)+COUNTIFS(Total!X:X,$U$3,Total!W:W,B5,Total!O:O,DB!$G$5,Total!AA:AA,DB!$O$5,Total!M:M,DB!$G$9,Total!AA:AA,DB!$O$9,Total!AA:AA,$H$2)+COUNTIFS(Total!X:X,$U$3,Total!W:W,B5,Total!O:O,DB!$G$5,Total!AA:AA,DB!$O$5,Total!AA:AA,DB!$G$9,Total!K:K,DB!$O$9,Total!AA:AA,$H$2)+COUNTIFS(Total!X:X,$U$3,Total!W:W,B5,Total!O:O,DB!$G$5,Total!AA:AA,DB!$O$5,Total!AA:AA,DB!$G$9,Total!AA:AA,DB!$O$9,Total!E:E,$H$2)+COUNTIFS(Total!X:X,$U$3,Total!W:W,B5,Total!AA:AA,DB!$G$5,Total!N:N,DB!$O$5,Total!M:M,DB!$G$9,Total!AA:AA,DB!$O$9,Total!AA:AA,$H$2)+COUNTIFS(Total!X:X,$U$3,Total!W:W,B5,Total!AA:AA,DB!$G$5,Total!N:N,DB!$O$5,Total!AA:AA,DB!$G$9,Total!K:K,DB!$O$9,Total!AA:AA,$H$2)+COUNTIFS(Total!X:X,$U$3,Total!W:W,B5,Total!AA:AA,DB!$G$5,Total!N:N,DB!$O$5,Total!AA:AA,DB!$G$9,Total!AA:AA,DB!$O$9,Total!E:E,$H$2)+COUNTIFS(Total!X:X,$U$3,Total!W:W,B5,Total!AA:AA,DB!$G$5,Total!AA:AA,DB!$O$5,Total!M:M,DB!$G$9,Total!K:K,DB!$O$9,Total!AA:AA,$H$2)+COUNTIFS(Total!X:X,$U$3,Total!W:W,B5,Total!AA:AA,DB!$G$5,Total!AA:AA,DB!$O$5,Total!M:M,DB!$G$9,Total!AA:AA,DB!$O$9,Total!E:E,$H$2)+COUNTIFS(Total!X:X,$U$3,Total!W:W,B5,Total!AA:AA,DB!$G$5,Total!AA:AA,DB!$O$5,Total!AA:AA,DB!$G$9,Total!K:K,DB!$O$9,Total!E:E,$H$2)+COUNTIFS(Total!X:X,$U$3,Total!W:W,B5,Total!AA:AA,DB!$G$5,Total!N:N,DB!$O$5,Total!M:M,DB!$G$9,Total!K:K,DB!$O$9,Total!E:E,$H$2)+COUNTIFS(Total!X:X,$U$3,Total!W:W,B5,Total!O:O,DB!$G$5,Total!AA:AA,DB!$O$5,Total!M:M,DB!$G$9,Total!K:K,DB!$O$9,Total!E:E,$H$2)+COUNTIFS(Total!X:X,$U$3,Total!W:W,B5,Total!O:O,DB!$G$5,Total!N:N,DB!$O$5,Total!AA:AA,DB!$G$9,Total!K:K,DB!$O$9,Total!E:E,$H$2)+COUNTIFS(Total!X:X,$U$3,Total!W:W,B5,Total!O:O,DB!$G$5,Total!N:N,DB!$O$5,Total!M:M,DB!$G$9,Total!AA:AA,DB!$O$9,Total!E:E,$H$2)+COUNTIFS(Total!X:X,$U$3,Total!W:W,B5,Total!O:O,DB!$G$5,Total!N:N,DB!$O$5,Total!M:M,DB!$G$9,Total!K:K,DB!$O$9,Total!AA:AA,$H$2)</f>
        <v>0</v>
      </c>
      <c r="V5" s="31">
        <f>COUNTIFS(Total!X:X,$V$3,Total!W:W,B5,Total!O:O,DB!$G$5,Total!N:N,DB!$O$5,Total!M:M,DB!$G$9,Total!K:K,DB!$O$9,Total!E:E,$H$2)+COUNTIFS(Total!X:X,$V$3,Total!W:W,B5,Total!AA:AA,DB!$G$5,Total!AA:AA,DB!$O$5,Total!AA:AA,DB!$G$9,Total!AA:AA,DB!$O$9,Total!AA:AA,$H$2)+COUNTIFS(Total!X:X,$V$3,Total!W:W,B5,Total!O:O,DB!$G$5,Total!AA:AA,DB!$O$5,Total!AA:AA,DB!$G$9,Total!AA:AA,DB!$O$9,Total!AA:AA,$H$2)+COUNTIFS(Total!X:X,$V$3,Total!W:W,B5,Total!AA:AA,DB!$G$5,Total!N:N,DB!$O$5,Total!AA:AA,DB!$G$9,Total!AA:AA,DB!$O$9,Total!AA:AA,$H$2)+COUNTIFS(Total!X:X,$V$3,Total!W:W,B5,Total!AA:AA,DB!$G$5,Total!AA:AA,DB!$O$5,Total!M:M,DB!$G$9,Total!AA:AA,DB!$O$9,Total!AA:AA,$H$2)+COUNTIFS(Total!X:X,$V$3,Total!W:W,B5,Total!AA:AA,DB!$G$5,Total!AA:AA,DB!$O$5,Total!AA:AA,DB!$G$9,Total!K:K,DB!$O$9,Total!AA:AA,$H$2)+COUNTIFS(Total!X:X,$V$3,Total!W:W,B5,Total!AA:AA,DB!$G$5,Total!AA:AA,DB!$O$5,Total!AA:AA,DB!$G$9,Total!AA:AA,DB!$O$9,Total!E:E,$H$2)+COUNTIFS(Total!X:X,$V$3,Total!W:W,B5,Total!O:O,DB!$G$5,Total!N:N,DB!$O$5,Total!M:M,DB!$G$9,Total!AA:AA,DB!$O$9,Total!AA:AA,$H$2)+COUNTIFS(Total!X:X,$V$3,Total!W:W,B5,Total!O:O,DB!$G$5,Total!N:N,DB!$O$5,Total!AA:AA,DB!$G$9,Total!K:K,DB!$O$9,Total!AA:AA,$H$2)+COUNTIFS(Total!X:X,$V$3,Total!W:W,B5,Total!O:O,DB!$G$5,Total!N:N,DB!$O$5,Total!AA:AA,DB!$G$9,Total!AA:AA,DB!$O$9,Total!E:E,$H$2)+COUNTIFS(Total!X:X,$V$3,Total!W:W,B5,Total!O:O,DB!$G$5,Total!AA:AA,DB!$O$5,Total!M:M,DB!$G$9,Total!K:K,DB!$O$9,Total!AA:AA,$H$2)+COUNTIFS(Total!X:X,$V$3,Total!W:W,B5,Total!O:O,DB!$G$5,Total!AA:AA,DB!$O$5,Total!M:M,DB!$G$9,Total!AA:AA,DB!$O$9,Total!E:E,$H$2)+COUNTIFS(Total!X:X,$V$3,Total!W:W,B5,Total!O:O,DB!$G$5,Total!AA:AA,DB!$O$5,Total!AA:AA,DB!$G$9,Total!K:K,DB!$O$9,Total!E:E,$H$2)+COUNTIFS(Total!X:X,$V$3,Total!W:W,B5,Total!AA:AA,DB!$G$5,Total!N:N,DB!$O$5,Total!M:M,DB!$G$9,Total!K:K,DB!$O$9,Total!AA:AA,$H$2)+COUNTIFS(Total!X:X,$V$3,Total!W:W,B5,Total!AA:AA,DB!$G$5,Total!N:N,DB!$O$5,Total!M:M,DB!$G$9,Total!AA:AA,DB!$O$9,Total!E:E,$H$2)+COUNTIFS(Total!X:X,$V$3,Total!W:W,B5,Total!AA:AA,DB!$G$5,Total!N:N,DB!$O$5,Total!AA:AA,DB!$G$9,Total!K:K,DB!$O$9,Total!E:E,$H$2)+COUNTIFS(Total!X:X,$V$3,Total!W:W,B5,Total!AA:AA,DB!$G$5,Total!AA:AA,DB!$O$5,Total!M:M,DB!$G$9,Total!K:K,DB!$O$9,Total!E:E,$H$2)+COUNTIFS(Total!X:X,$V$3,Total!W:W,B5,Total!O:O,DB!$G$5,Total!N:N,DB!$O$5,Total!AA:AA,DB!$G$9,Total!AA:AA,DB!$O$9,Total!AA:AA,$H$2)+COUNTIFS(Total!X:X,$V$3,Total!W:W,B5,Total!O:O,DB!$G$5,Total!AA:AA,DB!$O$5,Total!M:M,DB!$G$9,Total!AA:AA,DB!$O$9,Total!AA:AA,$H$2)+COUNTIFS(Total!X:X,$V$3,Total!W:W,B5,Total!O:O,DB!$G$5,Total!AA:AA,DB!$O$5,Total!AA:AA,DB!$G$9,Total!K:K,DB!$O$9,Total!AA:AA,$H$2)+COUNTIFS(Total!X:X,$V$3,Total!W:W,B5,Total!O:O,DB!$G$5,Total!AA:AA,DB!$O$5,Total!AA:AA,DB!$G$9,Total!AA:AA,DB!$O$9,Total!E:E,$H$2)+COUNTIFS(Total!X:X,$V$3,Total!W:W,B5,Total!AA:AA,DB!$G$5,Total!N:N,DB!$O$5,Total!M:M,DB!$G$9,Total!AA:AA,DB!$O$9,Total!AA:AA,$H$2)+COUNTIFS(Total!X:X,$V$3,Total!W:W,B5,Total!AA:AA,DB!$G$5,Total!N:N,DB!$O$5,Total!AA:AA,DB!$G$9,Total!K:K,DB!$O$9,Total!AA:AA,$H$2)+COUNTIFS(Total!X:X,$V$3,Total!W:W,B5,Total!AA:AA,DB!$G$5,Total!N:N,DB!$O$5,Total!AA:AA,DB!$G$9,Total!AA:AA,DB!$O$9,Total!E:E,$H$2)+COUNTIFS(Total!X:X,$V$3,Total!W:W,B5,Total!AA:AA,DB!$G$5,Total!AA:AA,DB!$O$5,Total!M:M,DB!$G$9,Total!K:K,DB!$O$9,Total!AA:AA,$H$2)+COUNTIFS(Total!X:X,$V$3,Total!W:W,B5,Total!AA:AA,DB!$G$5,Total!AA:AA,DB!$O$5,Total!M:M,DB!$G$9,Total!AA:AA,DB!$O$9,Total!E:E,$H$2)+COUNTIFS(Total!X:X,$V$3,Total!W:W,B5,Total!AA:AA,DB!$G$5,Total!AA:AA,DB!$O$5,Total!AA:AA,DB!$G$9,Total!K:K,DB!$O$9,Total!E:E,$H$2)+COUNTIFS(Total!X:X,$V$3,Total!W:W,B5,Total!AA:AA,DB!$G$5,Total!N:N,DB!$O$5,Total!M:M,DB!$G$9,Total!K:K,DB!$O$9,Total!E:E,$H$2)+COUNTIFS(Total!X:X,$V$3,Total!W:W,B5,Total!O:O,DB!$G$5,Total!AA:AA,DB!$O$5,Total!M:M,DB!$G$9,Total!K:K,DB!$O$9,Total!E:E,$H$2)+COUNTIFS(Total!X:X,$V$3,Total!W:W,B5,Total!O:O,DB!$G$5,Total!N:N,DB!$O$5,Total!AA:AA,DB!$G$9,Total!K:K,DB!$O$9,Total!E:E,$H$2)+COUNTIFS(Total!X:X,$V$3,Total!W:W,B5,Total!O:O,DB!$G$5,Total!N:N,DB!$O$5,Total!M:M,DB!$G$9,Total!AA:AA,DB!$O$9,Total!E:E,$H$2)+COUNTIFS(Total!X:X,$V$3,Total!W:W,B5,Total!O:O,DB!$G$5,Total!N:N,DB!$O$5,Total!M:M,DB!$G$9,Total!K:K,DB!$O$9,Total!AA:AA,$H$2)</f>
        <v>0</v>
      </c>
      <c r="W5" s="31">
        <f>COUNTIFS(Total!X:X,$W$3,Total!W:W,B5,Total!O:O,DB!$G$5,Total!N:N,DB!$O$5,Total!M:M,DB!$G$9,Total!K:K,DB!$O$9,Total!E:E,$H$2)+COUNTIFS(Total!X:X,$W$3,Total!W:W,B5,Total!AA:AA,DB!$G$5,Total!AA:AA,DB!$O$5,Total!AA:AA,DB!$G$9,Total!AA:AA,DB!$O$9,Total!AA:AA,$H$2)+COUNTIFS(Total!X:X,$W$3,Total!W:W,B5,Total!O:O,DB!$G$5,Total!AA:AA,DB!$O$5,Total!AA:AA,DB!$G$9,Total!AA:AA,DB!$O$9,Total!AA:AA,$H$2)+COUNTIFS(Total!X:X,$W$3,Total!W:W,B5,Total!AA:AA,DB!$G$5,Total!N:N,DB!$O$5,Total!AA:AA,DB!$G$9,Total!AA:AA,DB!$O$9,Total!AA:AA,$H$2)+COUNTIFS(Total!X:X,$W$3,Total!W:W,B5,Total!AA:AA,DB!$G$5,Total!AA:AA,DB!$O$5,Total!M:M,DB!$G$9,Total!AA:AA,DB!$O$9,Total!AA:AA,$H$2)+COUNTIFS(Total!X:X,$W$3,Total!W:W,B5,Total!AA:AA,DB!$G$5,Total!AA:AA,DB!$O$5,Total!AA:AA,DB!$G$9,Total!K:K,DB!$O$9,Total!AA:AA,$H$2)+COUNTIFS(Total!X:X,$W$3,Total!W:W,B5,Total!AA:AA,DB!$G$5,Total!AA:AA,DB!$O$5,Total!AA:AA,DB!$G$9,Total!AA:AA,DB!$O$9,Total!E:E,$H$2)+COUNTIFS(Total!X:X,$W$3,Total!W:W,B5,Total!O:O,DB!$G$5,Total!N:N,DB!$O$5,Total!M:M,DB!$G$9,Total!AA:AA,DB!$O$9,Total!AA:AA,$H$2)+COUNTIFS(Total!X:X,$W$3,Total!W:W,B5,Total!O:O,DB!$G$5,Total!N:N,DB!$O$5,Total!AA:AA,DB!$G$9,Total!K:K,DB!$O$9,Total!AA:AA,$H$2)+COUNTIFS(Total!X:X,$W$3,Total!W:W,B5,Total!O:O,DB!$G$5,Total!N:N,DB!$O$5,Total!AA:AA,DB!$G$9,Total!AA:AA,DB!$O$9,Total!E:E,$H$2)+COUNTIFS(Total!X:X,$W$3,Total!W:W,B5,Total!O:O,DB!$G$5,Total!AA:AA,DB!$O$5,Total!M:M,DB!$G$9,Total!K:K,DB!$O$9,Total!AA:AA,$H$2)+COUNTIFS(Total!X:X,$W$3,Total!W:W,B5,Total!O:O,DB!$G$5,Total!AA:AA,DB!$O$5,Total!M:M,DB!$G$9,Total!AA:AA,DB!$O$9,Total!E:E,$H$2)+COUNTIFS(Total!X:X,$W$3,Total!W:W,B5,Total!O:O,DB!$G$5,Total!AA:AA,DB!$O$5,Total!AA:AA,DB!$G$9,Total!K:K,DB!$O$9,Total!E:E,$H$2)+COUNTIFS(Total!X:X,$W$3,Total!W:W,B5,Total!AA:AA,DB!$G$5,Total!N:N,DB!$O$5,Total!M:M,DB!$G$9,Total!K:K,DB!$O$9,Total!AA:AA,$H$2)+COUNTIFS(Total!X:X,$W$3,Total!W:W,B5,Total!AA:AA,DB!$G$5,Total!N:N,DB!$O$5,Total!M:M,DB!$G$9,Total!AA:AA,DB!$O$9,Total!E:E,$H$2)+COUNTIFS(Total!X:X,$W$3,Total!W:W,B5,Total!AA:AA,DB!$G$5,Total!N:N,DB!$O$5,Total!AA:AA,DB!$G$9,Total!K:K,DB!$O$9,Total!E:E,$H$2)+COUNTIFS(Total!X:X,$W$3,Total!W:W,B5,Total!AA:AA,DB!$G$5,Total!AA:AA,DB!$O$5,Total!M:M,DB!$G$9,Total!K:K,DB!$O$9,Total!E:E,$H$2)+COUNTIFS(Total!X:X,$W$3,Total!W:W,B5,Total!O:O,DB!$G$5,Total!N:N,DB!$O$5,Total!AA:AA,DB!$G$9,Total!AA:AA,DB!$O$9,Total!AA:AA,$H$2)+COUNTIFS(Total!X:X,$W$3,Total!W:W,B5,Total!O:O,DB!$G$5,Total!AA:AA,DB!$O$5,Total!M:M,DB!$G$9,Total!AA:AA,DB!$O$9,Total!AA:AA,$H$2)+COUNTIFS(Total!X:X,$W$3,Total!W:W,B5,Total!O:O,DB!$G$5,Total!AA:AA,DB!$O$5,Total!AA:AA,DB!$G$9,Total!K:K,DB!$O$9,Total!AA:AA,$H$2)+COUNTIFS(Total!X:X,$W$3,Total!W:W,B5,Total!O:O,DB!$G$5,Total!AA:AA,DB!$O$5,Total!AA:AA,DB!$G$9,Total!AA:AA,DB!$O$9,Total!E:E,$H$2)+COUNTIFS(Total!X:X,$W$3,Total!W:W,B5,Total!AA:AA,DB!$G$5,Total!N:N,DB!$O$5,Total!M:M,DB!$G$9,Total!AA:AA,DB!$O$9,Total!AA:AA,$H$2)+COUNTIFS(Total!X:X,$W$3,Total!W:W,B5,Total!AA:AA,DB!$G$5,Total!N:N,DB!$O$5,Total!AA:AA,DB!$G$9,Total!K:K,DB!$O$9,Total!AA:AA,$H$2)+COUNTIFS(Total!X:X,$W$3,Total!W:W,B5,Total!AA:AA,DB!$G$5,Total!N:N,DB!$O$5,Total!AA:AA,DB!$G$9,Total!AA:AA,DB!$O$9,Total!E:E,$H$2)+COUNTIFS(Total!X:X,$W$3,Total!W:W,B5,Total!AA:AA,DB!$G$5,Total!AA:AA,DB!$O$5,Total!M:M,DB!$G$9,Total!K:K,DB!$O$9,Total!AA:AA,$H$2)+COUNTIFS(Total!X:X,$W$3,Total!W:W,B5,Total!AA:AA,DB!$G$5,Total!AA:AA,DB!$O$5,Total!M:M,DB!$G$9,Total!AA:AA,DB!$O$9,Total!E:E,$H$2)+COUNTIFS(Total!X:X,$W$3,Total!W:W,B5,Total!AA:AA,DB!$G$5,Total!AA:AA,DB!$O$5,Total!AA:AA,DB!$G$9,Total!K:K,DB!$O$9,Total!E:E,$H$2)+COUNTIFS(Total!X:X,$W$3,Total!W:W,B5,Total!AA:AA,DB!$G$5,Total!N:N,DB!$O$5,Total!M:M,DB!$G$9,Total!K:K,DB!$O$9,Total!E:E,$H$2)+COUNTIFS(Total!X:X,$W$3,Total!W:W,B5,Total!O:O,DB!$G$5,Total!AA:AA,DB!$O$5,Total!M:M,DB!$G$9,Total!K:K,DB!$O$9,Total!E:E,$H$2)+COUNTIFS(Total!X:X,$W$3,Total!W:W,B5,Total!O:O,DB!$G$5,Total!N:N,DB!$O$5,Total!AA:AA,DB!$G$9,Total!K:K,DB!$O$9,Total!E:E,$H$2)+COUNTIFS(Total!X:X,$W$3,Total!W:W,B5,Total!O:O,DB!$G$5,Total!N:N,DB!$O$5,Total!M:M,DB!$G$9,Total!AA:AA,DB!$O$9,Total!E:E,$H$2)+COUNTIFS(Total!X:X,$W$3,Total!W:W,B5,Total!O:O,DB!$G$5,Total!N:N,DB!$O$5,Total!M:M,DB!$G$9,Total!K:K,DB!$O$9,Total!AA:AA,$H$2)</f>
        <v>0</v>
      </c>
      <c r="X5" s="31">
        <f t="shared" si="0"/>
        <v>82</v>
      </c>
      <c r="Y5" s="31">
        <f t="shared" si="1"/>
        <v>72</v>
      </c>
      <c r="Z5" s="31">
        <f t="shared" si="2"/>
        <v>63</v>
      </c>
      <c r="AC5" s="44" t="s">
        <v>74</v>
      </c>
    </row>
    <row r="6" spans="1:29" ht="30" customHeight="1" x14ac:dyDescent="0.25">
      <c r="A6" s="43">
        <v>3</v>
      </c>
      <c r="B6" s="53" t="s">
        <v>50</v>
      </c>
      <c r="C6" s="31">
        <f>COUNTIFS(Total!W:W,B6,Total!O:O,DB!$G$5,Total!N:N,DB!$O$5,Total!M:M,DB!$G$9,Total!K:K,DB!$O$9,Total!E:E,$H$2)+COUNTIFS(Total!W:W,B6,Total!AA:AA,DB!$G$5,Total!AA:AA,DB!$O$5,Total!AA:AA,DB!$G$9,Total!AA:AA,DB!$O$9,Total!AA:AA,$H$2)+COUNTIFS(Total!W:W,B6,Total!O:O,DB!$G$5,Total!AA:AA,DB!$O$5,Total!AA:AA,DB!$G$9,Total!AA:AA,DB!$O$9,Total!AA:AA,$H$2)+COUNTIFS(Total!W:W,B6,Total!AA:AA,DB!$G$5,Total!N:N,DB!$O$5,Total!AA:AA,DB!$G$9,Total!AA:AA,DB!$O$9,Total!AA:AA,$H$2)+COUNTIFS(Total!W:W,B6,Total!AA:AA,DB!$G$5,Total!AA:AA,DB!$O$5,Total!M:M,DB!$G$9,Total!AA:AA,DB!$O$9,Total!AA:AA,$H$2)+COUNTIFS(Total!W:W,B6,Total!AA:AA,DB!$G$5,Total!AA:AA,DB!$O$5,Total!AA:AA,DB!$G$9,Total!K:K,DB!$O$9,Total!AA:AA,$H$2)+COUNTIFS(Total!W:W,B6,Total!AA:AA,DB!$G$5,Total!AA:AA,DB!$O$5,Total!AA:AA,DB!$G$9,Total!AA:AA,DB!$O$9,Total!E:E,$H$2)+COUNTIFS(Total!W:W,B6,Total!O:O,DB!$G$5,Total!N:N,DB!$O$5,Total!M:M,DB!$G$9,Total!AA:AA,DB!$O$9,Total!AA:AA,$H$2)+COUNTIFS(Total!W:W,B6,Total!O:O,DB!$G$5,Total!N:N,DB!$O$5,Total!AA:AA,DB!$G$9,Total!K:K,DB!$O$9,Total!AA:AA,$H$2)+COUNTIFS(Total!W:W,B6,Total!O:O,DB!$G$5,Total!N:N,DB!$O$5,Total!AA:AA,DB!$G$9,Total!AA:AA,DB!$O$9,Total!E:E,$H$2)+COUNTIFS(Total!W:W,B6,Total!O:O,DB!$G$5,Total!AA:AA,DB!$O$5,Total!M:M,DB!$G$9,Total!K:K,DB!$O$9,Total!AA:AA,$H$2)+COUNTIFS(Total!W:W,B6,Total!O:O,DB!$G$5,Total!AA:AA,DB!$O$5,Total!M:M,DB!$G$9,Total!AA:AA,DB!$O$9,Total!E:E,$H$2)+COUNTIFS(Total!W:W,B6,Total!O:O,DB!$G$5,Total!AA:AA,DB!$O$5,Total!AA:AA,DB!$G$9,Total!K:K,DB!$O$9,Total!E:E,$H$2)+COUNTIFS(Total!W:W,B6,Total!AA:AA,DB!$G$5,Total!N:N,DB!$O$5,Total!M:M,DB!$G$9,Total!K:K,DB!$O$9,Total!AA:AA,$H$2)+COUNTIFS(Total!W:W,B6,Total!AA:AA,DB!$G$5,Total!N:N,DB!$O$5,Total!M:M,DB!$G$9,Total!AA:AA,DB!$O$9,Total!E:E,$H$2)+COUNTIFS(Total!W:W,B6,Total!AA:AA,DB!$G$5,Total!N:N,DB!$O$5,Total!AA:AA,DB!$G$9,Total!K:K,DB!$O$9,Total!E:E,$H$2)+COUNTIFS(Total!W:W,B6,Total!AA:AA,DB!$G$5,Total!AA:AA,DB!$O$5,Total!M:M,DB!$G$9,Total!K:K,DB!$O$9,Total!E:E,$H$2)+COUNTIFS(Total!W:W,B6,Total!O:O,DB!$G$5,Total!N:N,DB!$O$5,Total!AA:AA,DB!$G$9,Total!AA:AA,DB!$O$9,Total!AA:AA,$H$2)+COUNTIFS(Total!W:W,B6,Total!O:O,DB!$G$5,Total!AA:AA,DB!$O$5,Total!M:M,DB!$G$9,Total!AA:AA,DB!$O$9,Total!AA:AA,$H$2)+COUNTIFS(Total!W:W,B6,Total!O:O,DB!$G$5,Total!AA:AA,DB!$O$5,Total!AA:AA,DB!$G$9,Total!K:K,DB!$O$9,Total!AA:AA,$H$2)+COUNTIFS(Total!W:W,B6,Total!O:O,DB!$G$5,Total!AA:AA,DB!$O$5,Total!AA:AA,DB!$G$9,Total!AA:AA,DB!$O$9,Total!E:E,$H$2)+COUNTIFS(Total!W:W,B6,Total!AA:AA,DB!$G$5,Total!N:N,DB!$O$5,Total!M:M,DB!$G$9,Total!AA:AA,DB!$O$9,Total!AA:AA,$H$2)+COUNTIFS(Total!W:W,B6,Total!AA:AA,DB!$G$5,Total!N:N,DB!$O$5,Total!AA:AA,DB!$G$9,Total!K:K,DB!$O$9,Total!AA:AA,$H$2)+COUNTIFS(Total!W:W,B6,Total!AA:AA,DB!$G$5,Total!N:N,DB!$O$5,Total!AA:AA,DB!$G$9,Total!AA:AA,DB!$O$9,Total!E:E,$H$2)+COUNTIFS(Total!W:W,B6,Total!AA:AA,DB!$G$5,Total!AA:AA,DB!$O$5,Total!M:M,DB!$G$9,Total!K:K,DB!$O$9,Total!AA:AA,$H$2)+COUNTIFS(Total!W:W,B6,Total!AA:AA,DB!$G$5,Total!AA:AA,DB!$O$5,Total!M:M,DB!$G$9,Total!AA:AA,DB!$O$9,Total!E:E,$H$2)+COUNTIFS(Total!W:W,B6,Total!AA:AA,DB!$G$5,Total!AA:AA,DB!$O$5,Total!AA:AA,DB!$G$9,Total!K:K,DB!$O$9,Total!E:E,$H$2)+COUNTIFS(Total!W:W,B6,Total!AA:AA,DB!$G$5,Total!N:N,DB!$O$5,Total!M:M,DB!$G$9,Total!K:K,DB!$O$9,Total!E:E,$H$2)+COUNTIFS(Total!W:W,B6,Total!O:O,DB!$G$5,Total!AA:AA,DB!$O$5,Total!M:M,DB!$G$9,Total!K:K,DB!$O$9,Total!E:E,$H$2)+COUNTIFS(Total!W:W,B6,Total!O:O,DB!$G$5,Total!N:N,DB!$O$5,Total!AA:AA,DB!$G$9,Total!K:K,DB!$O$9,Total!E:E,$H$2)+COUNTIFS(Total!W:W,B6,Total!O:O,DB!$G$5,Total!N:N,DB!$O$5,Total!M:M,DB!$G$9,Total!AA:AA,DB!$O$9,Total!E:E,$H$2)+COUNTIFS(Total!W:W,B6,Total!O:O,DB!$G$5,Total!N:N,DB!$O$5,Total!M:M,DB!$G$9,Total!K:K,DB!$O$9,Total!AA:AA,$H$2)</f>
        <v>298</v>
      </c>
      <c r="D6" s="31">
        <f>COUNTIFS(Total!X:X,$AB$28,Total!W:W,B6,Total!O:O,DB!$G$5,Total!N:N,DB!$O$5,Total!M:M,DB!$G$9,Total!K:K,DB!$O$9,Total!E:E,$H$2)+COUNTIFS(Total!X:X,$AB$28,Total!W:W,B6,Total!AA:AA,DB!$G$5,Total!AA:AA,DB!$O$5,Total!AA:AA,DB!$G$9,Total!AA:AA,DB!$O$9,Total!AA:AA,$H$2)+COUNTIFS(Total!X:X,$AB$28,Total!W:W,B6,Total!O:O,DB!$G$5,Total!AA:AA,DB!$O$5,Total!AA:AA,DB!$G$9,Total!AA:AA,DB!$O$9,Total!AA:AA,$H$2)+COUNTIFS(Total!X:X,$AB$28,Total!W:W,B6,Total!AA:AA,DB!$G$5,Total!N:N,DB!$O$5,Total!AA:AA,DB!$G$9,Total!AA:AA,DB!$O$9,Total!AA:AA,$H$2)+COUNTIFS(Total!X:X,$AB$28,Total!W:W,B6,Total!AA:AA,DB!$G$5,Total!AA:AA,DB!$O$5,Total!M:M,DB!$G$9,Total!AA:AA,DB!$O$9,Total!AA:AA,$H$2)+COUNTIFS(Total!X:X,$AB$28,Total!W:W,B6,Total!AA:AA,DB!$G$5,Total!AA:AA,DB!$O$5,Total!AA:AA,DB!$G$9,Total!K:K,DB!$O$9,Total!AA:AA,$H$2)+COUNTIFS(Total!X:X,$AB$28,Total!W:W,B6,Total!AA:AA,DB!$G$5,Total!AA:AA,DB!$O$5,Total!AA:AA,DB!$G$9,Total!AA:AA,DB!$O$9,Total!E:E,$H$2)+COUNTIFS(Total!X:X,$AB$28,Total!W:W,B6,Total!O:O,DB!$G$5,Total!N:N,DB!$O$5,Total!M:M,DB!$G$9,Total!AA:AA,DB!$O$9,Total!AA:AA,$H$2)+COUNTIFS(Total!X:X,$AB$28,Total!W:W,B6,Total!O:O,DB!$G$5,Total!N:N,DB!$O$5,Total!AA:AA,DB!$G$9,Total!K:K,DB!$O$9,Total!AA:AA,$H$2)+COUNTIFS(Total!X:X,$AB$28,Total!W:W,B6,Total!O:O,DB!$G$5,Total!N:N,DB!$O$5,Total!AA:AA,DB!$G$9,Total!AA:AA,DB!$O$9,Total!E:E,$H$2)+COUNTIFS(Total!X:X,$AB$28,Total!W:W,B6,Total!O:O,DB!$G$5,Total!AA:AA,DB!$O$5,Total!M:M,DB!$G$9,Total!K:K,DB!$O$9,Total!AA:AA,$H$2)+COUNTIFS(Total!X:X,$AB$28,Total!W:W,B6,Total!O:O,DB!$G$5,Total!AA:AA,DB!$O$5,Total!M:M,DB!$G$9,Total!AA:AA,DB!$O$9,Total!E:E,$H$2)+COUNTIFS(Total!X:X,$AB$28,Total!W:W,B6,Total!O:O,DB!$G$5,Total!AA:AA,DB!$O$5,Total!AA:AA,DB!$G$9,Total!K:K,DB!$O$9,Total!E:E,$H$2)+COUNTIFS(Total!X:X,$AB$28,Total!W:W,B6,Total!AA:AA,DB!$G$5,Total!N:N,DB!$O$5,Total!M:M,DB!$G$9,Total!K:K,DB!$O$9,Total!AA:AA,$H$2)+COUNTIFS(Total!X:X,$AB$28,Total!W:W,B6,Total!AA:AA,DB!$G$5,Total!N:N,DB!$O$5,Total!M:M,DB!$G$9,Total!AA:AA,DB!$O$9,Total!E:E,$H$2)+COUNTIFS(Total!X:X,$AB$28,Total!W:W,B6,Total!AA:AA,DB!$G$5,Total!N:N,DB!$O$5,Total!AA:AA,DB!$G$9,Total!K:K,DB!$O$9,Total!E:E,$H$2)+COUNTIFS(Total!X:X,$AB$28,Total!W:W,B6,Total!AA:AA,DB!$G$5,Total!AA:AA,DB!$O$5,Total!M:M,DB!$G$9,Total!K:K,DB!$O$9,Total!E:E,$H$2)+COUNTIFS(Total!X:X,$AB$28,Total!W:W,B6,Total!O:O,DB!$G$5,Total!N:N,DB!$O$5,Total!AA:AA,DB!$G$9,Total!AA:AA,DB!$O$9,Total!AA:AA,$H$2)+COUNTIFS(Total!X:X,$AB$28,Total!W:W,B6,Total!O:O,DB!$G$5,Total!AA:AA,DB!$O$5,Total!M:M,DB!$G$9,Total!AA:AA,DB!$O$9,Total!AA:AA,$H$2)+COUNTIFS(Total!X:X,$AB$28,Total!W:W,B6,Total!O:O,DB!$G$5,Total!AA:AA,DB!$O$5,Total!AA:AA,DB!$G$9,Total!K:K,DB!$O$9,Total!AA:AA,$H$2)+COUNTIFS(Total!X:X,$AB$28,Total!W:W,B6,Total!O:O,DB!$G$5,Total!AA:AA,DB!$O$5,Total!AA:AA,DB!$G$9,Total!AA:AA,DB!$O$9,Total!E:E,$H$2)+COUNTIFS(Total!X:X,$AB$28,Total!W:W,B6,Total!AA:AA,DB!$G$5,Total!N:N,DB!$O$5,Total!M:M,DB!$G$9,Total!AA:AA,DB!$O$9,Total!AA:AA,$H$2)+COUNTIFS(Total!X:X,$AB$28,Total!W:W,B6,Total!AA:AA,DB!$G$5,Total!N:N,DB!$O$5,Total!AA:AA,DB!$G$9,Total!K:K,DB!$O$9,Total!AA:AA,$H$2)+COUNTIFS(Total!X:X,$AB$28,Total!W:W,B6,Total!AA:AA,DB!$G$5,Total!N:N,DB!$O$5,Total!AA:AA,DB!$G$9,Total!AA:AA,DB!$O$9,Total!E:E,$H$2)+COUNTIFS(Total!X:X,$AB$28,Total!W:W,B6,Total!AA:AA,DB!$G$5,Total!AA:AA,DB!$O$5,Total!M:M,DB!$G$9,Total!K:K,DB!$O$9,Total!AA:AA,$H$2)+COUNTIFS(Total!X:X,$AB$28,Total!W:W,B6,Total!AA:AA,DB!$G$5,Total!AA:AA,DB!$O$5,Total!M:M,DB!$G$9,Total!AA:AA,DB!$O$9,Total!E:E,$H$2)+COUNTIFS(Total!X:X,$AB$28,Total!W:W,B6,Total!AA:AA,DB!$G$5,Total!AA:AA,DB!$O$5,Total!AA:AA,DB!$G$9,Total!K:K,DB!$O$9,Total!E:E,$H$2)+COUNTIFS(Total!X:X,$AB$28,Total!W:W,B6,Total!AA:AA,DB!$G$5,Total!N:N,DB!$O$5,Total!M:M,DB!$G$9,Total!K:K,DB!$O$9,Total!E:E,$H$2)+COUNTIFS(Total!X:X,$AB$28,Total!W:W,B6,Total!O:O,DB!$G$5,Total!AA:AA,DB!$O$5,Total!M:M,DB!$G$9,Total!K:K,DB!$O$9,Total!E:E,$H$2)+COUNTIFS(Total!X:X,$AB$28,Total!W:W,B6,Total!O:O,DB!$G$5,Total!N:N,DB!$O$5,Total!AA:AA,DB!$G$9,Total!K:K,DB!$O$9,Total!E:E,$H$2)+COUNTIFS(Total!X:X,$AB$28,Total!W:W,B6,Total!O:O,DB!$G$5,Total!N:N,DB!$O$5,Total!M:M,DB!$G$9,Total!AA:AA,DB!$O$9,Total!E:E,$H$2)+COUNTIFS(Total!X:X,$AB$28,Total!W:W,B6,Total!O:O,DB!$G$5,Total!N:N,DB!$O$5,Total!M:M,DB!$G$9,Total!K:K,DB!$O$9,Total!AA:AA,$H$2)</f>
        <v>3</v>
      </c>
      <c r="E6" s="31">
        <f>COUNTIFS(Total!X:X,$E$3,Total!W:W,B6,Total!O:O,DB!$G$5,Total!N:N,DB!$O$5,Total!M:M,DB!$G$9,Total!K:K,DB!$O$9,Total!E:E,$H$2)+COUNTIFS(Total!X:X,$E$3,Total!W:W,B6,Total!AA:AA,DB!$G$5,Total!AA:AA,DB!$O$5,Total!AA:AA,DB!$G$9,Total!AA:AA,DB!$O$9,Total!AA:AA,$H$2)+COUNTIFS(Total!X:X,$E$3,Total!W:W,B6,Total!O:O,DB!$G$5,Total!AA:AA,DB!$O$5,Total!AA:AA,DB!$G$9,Total!AA:AA,DB!$O$9,Total!AA:AA,$H$2)+COUNTIFS(Total!X:X,$E$3,Total!W:W,B6,Total!AA:AA,DB!$G$5,Total!N:N,DB!$O$5,Total!AA:AA,DB!$G$9,Total!AA:AA,DB!$O$9,Total!AA:AA,$H$2)+COUNTIFS(Total!X:X,$E$3,Total!W:W,B6,Total!AA:AA,DB!$G$5,Total!AA:AA,DB!$O$5,Total!M:M,DB!$G$9,Total!AA:AA,DB!$O$9,Total!AA:AA,$H$2)+COUNTIFS(Total!X:X,$E$3,Total!W:W,B6,Total!AA:AA,DB!$G$5,Total!AA:AA,DB!$O$5,Total!AA:AA,DB!$G$9,Total!K:K,DB!$O$9,Total!AA:AA,$H$2)+COUNTIFS(Total!X:X,$E$3,Total!W:W,B6,Total!AA:AA,DB!$G$5,Total!AA:AA,DB!$O$5,Total!AA:AA,DB!$G$9,Total!AA:AA,DB!$O$9,Total!E:E,$H$2)+COUNTIFS(Total!X:X,$E$3,Total!W:W,B6,Total!O:O,DB!$G$5,Total!N:N,DB!$O$5,Total!M:M,DB!$G$9,Total!AA:AA,DB!$O$9,Total!AA:AA,$H$2)+COUNTIFS(Total!X:X,$E$3,Total!W:W,B6,Total!O:O,DB!$G$5,Total!N:N,DB!$O$5,Total!AA:AA,DB!$G$9,Total!K:K,DB!$O$9,Total!AA:AA,$H$2)+COUNTIFS(Total!X:X,$E$3,Total!W:W,B6,Total!O:O,DB!$G$5,Total!N:N,DB!$O$5,Total!AA:AA,DB!$G$9,Total!AA:AA,DB!$O$9,Total!E:E,$H$2)+COUNTIFS(Total!X:X,$E$3,Total!W:W,B6,Total!O:O,DB!$G$5,Total!AA:AA,DB!$O$5,Total!M:M,DB!$G$9,Total!K:K,DB!$O$9,Total!AA:AA,$H$2)+COUNTIFS(Total!X:X,$E$3,Total!W:W,B6,Total!O:O,DB!$G$5,Total!AA:AA,DB!$O$5,Total!M:M,DB!$G$9,Total!AA:AA,DB!$O$9,Total!E:E,$H$2)+COUNTIFS(Total!X:X,$E$3,Total!W:W,B6,Total!O:O,DB!$G$5,Total!AA:AA,DB!$O$5,Total!AA:AA,DB!$G$9,Total!K:K,DB!$O$9,Total!E:E,$H$2)+COUNTIFS(Total!X:X,$E$3,Total!W:W,B6,Total!AA:AA,DB!$G$5,Total!N:N,DB!$O$5,Total!M:M,DB!$G$9,Total!K:K,DB!$O$9,Total!AA:AA,$H$2)+COUNTIFS(Total!X:X,$E$3,Total!W:W,B6,Total!AA:AA,DB!$G$5,Total!N:N,DB!$O$5,Total!M:M,DB!$G$9,Total!AA:AA,DB!$O$9,Total!E:E,$H$2)+COUNTIFS(Total!X:X,$E$3,Total!W:W,B6,Total!AA:AA,DB!$G$5,Total!N:N,DB!$O$5,Total!AA:AA,DB!$G$9,Total!K:K,DB!$O$9,Total!E:E,$H$2)+COUNTIFS(Total!X:X,$E$3,Total!W:W,B6,Total!AA:AA,DB!$G$5,Total!AA:AA,DB!$O$5,Total!M:M,DB!$G$9,Total!K:K,DB!$O$9,Total!E:E,$H$2)+COUNTIFS(Total!X:X,$E$3,Total!W:W,B6,Total!O:O,DB!$G$5,Total!N:N,DB!$O$5,Total!AA:AA,DB!$G$9,Total!AA:AA,DB!$O$9,Total!AA:AA,$H$2)+COUNTIFS(Total!X:X,$E$3,Total!W:W,B6,Total!O:O,DB!$G$5,Total!AA:AA,DB!$O$5,Total!M:M,DB!$G$9,Total!AA:AA,DB!$O$9,Total!AA:AA,$H$2)+COUNTIFS(Total!X:X,$E$3,Total!W:W,B6,Total!O:O,DB!$G$5,Total!AA:AA,DB!$O$5,Total!AA:AA,DB!$G$9,Total!K:K,DB!$O$9,Total!AA:AA,$H$2)+COUNTIFS(Total!X:X,$E$3,Total!W:W,B6,Total!O:O,DB!$G$5,Total!AA:AA,DB!$O$5,Total!AA:AA,DB!$G$9,Total!AA:AA,DB!$O$9,Total!E:E,$H$2)+COUNTIFS(Total!X:X,$E$3,Total!W:W,B6,Total!AA:AA,DB!$G$5,Total!N:N,DB!$O$5,Total!M:M,DB!$G$9,Total!AA:AA,DB!$O$9,Total!AA:AA,$H$2)+COUNTIFS(Total!X:X,$E$3,Total!W:W,B6,Total!AA:AA,DB!$G$5,Total!N:N,DB!$O$5,Total!AA:AA,DB!$G$9,Total!K:K,DB!$O$9,Total!AA:AA,$H$2)+COUNTIFS(Total!X:X,$E$3,Total!W:W,B6,Total!AA:AA,DB!$G$5,Total!N:N,DB!$O$5,Total!AA:AA,DB!$G$9,Total!AA:AA,DB!$O$9,Total!E:E,$H$2)+COUNTIFS(Total!X:X,$E$3,Total!W:W,B6,Total!AA:AA,DB!$G$5,Total!AA:AA,DB!$O$5,Total!M:M,DB!$G$9,Total!K:K,DB!$O$9,Total!AA:AA,$H$2)+COUNTIFS(Total!X:X,$E$3,Total!W:W,B6,Total!AA:AA,DB!$G$5,Total!AA:AA,DB!$O$5,Total!M:M,DB!$G$9,Total!AA:AA,DB!$O$9,Total!E:E,$H$2)+COUNTIFS(Total!X:X,$E$3,Total!W:W,B6,Total!AA:AA,DB!$G$5,Total!AA:AA,DB!$O$5,Total!AA:AA,DB!$G$9,Total!K:K,DB!$O$9,Total!E:E,$H$2)+COUNTIFS(Total!X:X,$E$3,Total!W:W,B6,Total!AA:AA,DB!$G$5,Total!N:N,DB!$O$5,Total!M:M,DB!$G$9,Total!K:K,DB!$O$9,Total!E:E,$H$2)+COUNTIFS(Total!X:X,$E$3,Total!W:W,B6,Total!O:O,DB!$G$5,Total!AA:AA,DB!$O$5,Total!M:M,DB!$G$9,Total!K:K,DB!$O$9,Total!E:E,$H$2)+COUNTIFS(Total!X:X,$E$3,Total!W:W,B6,Total!O:O,DB!$G$5,Total!N:N,DB!$O$5,Total!AA:AA,DB!$G$9,Total!K:K,DB!$O$9,Total!E:E,$H$2)+COUNTIFS(Total!X:X,$E$3,Total!W:W,B6,Total!O:O,DB!$G$5,Total!N:N,DB!$O$5,Total!M:M,DB!$G$9,Total!AA:AA,DB!$O$9,Total!E:E,$H$2)+COUNTIFS(Total!X:X,$E$3,Total!W:W,B6,Total!O:O,DB!$G$5,Total!N:N,DB!$O$5,Total!M:M,DB!$G$9,Total!K:K,DB!$O$9,Total!AA:AA,$H$2)</f>
        <v>7</v>
      </c>
      <c r="F6" s="31">
        <f>COUNTIFS(Total!X:X,$F$3,Total!W:W,B6,Total!O:O,DB!$G$5,Total!N:N,DB!$O$5,Total!M:M,DB!$G$9,Total!K:K,DB!$O$9,Total!E:E,$H$2)+COUNTIFS(Total!X:X,$F$3,Total!W:W,B6,Total!AA:AA,DB!$G$5,Total!AA:AA,DB!$O$5,Total!AA:AA,DB!$G$9,Total!AA:AA,DB!$O$9,Total!AA:AA,$H$2)+COUNTIFS(Total!X:X,$F$3,Total!W:W,B6,Total!O:O,DB!$G$5,Total!AA:AA,DB!$O$5,Total!AA:AA,DB!$G$9,Total!AA:AA,DB!$O$9,Total!AA:AA,$H$2)+COUNTIFS(Total!X:X,$F$3,Total!W:W,B6,Total!AA:AA,DB!$G$5,Total!N:N,DB!$O$5,Total!AA:AA,DB!$G$9,Total!AA:AA,DB!$O$9,Total!AA:AA,$H$2)+COUNTIFS(Total!X:X,$F$3,Total!W:W,B6,Total!AA:AA,DB!$G$5,Total!AA:AA,DB!$O$5,Total!M:M,DB!$G$9,Total!AA:AA,DB!$O$9,Total!AA:AA,$H$2)+COUNTIFS(Total!X:X,$F$3,Total!W:W,B6,Total!AA:AA,DB!$G$5,Total!AA:AA,DB!$O$5,Total!AA:AA,DB!$G$9,Total!K:K,DB!$O$9,Total!AA:AA,$H$2)+COUNTIFS(Total!X:X,$F$3,Total!W:W,B6,Total!AA:AA,DB!$G$5,Total!AA:AA,DB!$O$5,Total!AA:AA,DB!$G$9,Total!AA:AA,DB!$O$9,Total!E:E,$H$2)+COUNTIFS(Total!X:X,$F$3,Total!W:W,B6,Total!O:O,DB!$G$5,Total!N:N,DB!$O$5,Total!M:M,DB!$G$9,Total!AA:AA,DB!$O$9,Total!AA:AA,$H$2)+COUNTIFS(Total!X:X,$F$3,Total!W:W,B6,Total!O:O,DB!$G$5,Total!N:N,DB!$O$5,Total!AA:AA,DB!$G$9,Total!K:K,DB!$O$9,Total!AA:AA,$H$2)+COUNTIFS(Total!X:X,$F$3,Total!W:W,B6,Total!O:O,DB!$G$5,Total!N:N,DB!$O$5,Total!AA:AA,DB!$G$9,Total!AA:AA,DB!$O$9,Total!E:E,$H$2)+COUNTIFS(Total!X:X,$F$3,Total!W:W,B6,Total!O:O,DB!$G$5,Total!AA:AA,DB!$O$5,Total!M:M,DB!$G$9,Total!K:K,DB!$O$9,Total!AA:AA,$H$2)+COUNTIFS(Total!X:X,$F$3,Total!W:W,B6,Total!O:O,DB!$G$5,Total!AA:AA,DB!$O$5,Total!M:M,DB!$G$9,Total!AA:AA,DB!$O$9,Total!E:E,$H$2)+COUNTIFS(Total!X:X,$F$3,Total!W:W,B6,Total!O:O,DB!$G$5,Total!AA:AA,DB!$O$5,Total!AA:AA,DB!$G$9,Total!K:K,DB!$O$9,Total!E:E,$H$2)+COUNTIFS(Total!X:X,$F$3,Total!W:W,B6,Total!AA:AA,DB!$G$5,Total!N:N,DB!$O$5,Total!M:M,DB!$G$9,Total!K:K,DB!$O$9,Total!AA:AA,$H$2)+COUNTIFS(Total!X:X,$F$3,Total!W:W,B6,Total!AA:AA,DB!$G$5,Total!N:N,DB!$O$5,Total!M:M,DB!$G$9,Total!AA:AA,DB!$O$9,Total!E:E,$H$2)+COUNTIFS(Total!X:X,$F$3,Total!W:W,B6,Total!AA:AA,DB!$G$5,Total!N:N,DB!$O$5,Total!AA:AA,DB!$G$9,Total!K:K,DB!$O$9,Total!E:E,$H$2)+COUNTIFS(Total!X:X,$F$3,Total!W:W,B6,Total!AA:AA,DB!$G$5,Total!AA:AA,DB!$O$5,Total!M:M,DB!$G$9,Total!K:K,DB!$O$9,Total!E:E,$H$2)+COUNTIFS(Total!X:X,$F$3,Total!W:W,B6,Total!O:O,DB!$G$5,Total!N:N,DB!$O$5,Total!AA:AA,DB!$G$9,Total!AA:AA,DB!$O$9,Total!AA:AA,$H$2)+COUNTIFS(Total!X:X,$F$3,Total!W:W,B6,Total!O:O,DB!$G$5,Total!AA:AA,DB!$O$5,Total!M:M,DB!$G$9,Total!AA:AA,DB!$O$9,Total!AA:AA,$H$2)+COUNTIFS(Total!X:X,$F$3,Total!W:W,B6,Total!O:O,DB!$G$5,Total!AA:AA,DB!$O$5,Total!AA:AA,DB!$G$9,Total!K:K,DB!$O$9,Total!AA:AA,$H$2)+COUNTIFS(Total!X:X,$F$3,Total!W:W,B6,Total!O:O,DB!$G$5,Total!AA:AA,DB!$O$5,Total!AA:AA,DB!$G$9,Total!AA:AA,DB!$O$9,Total!E:E,$H$2)+COUNTIFS(Total!X:X,$F$3,Total!W:W,B6,Total!AA:AA,DB!$G$5,Total!N:N,DB!$O$5,Total!M:M,DB!$G$9,Total!AA:AA,DB!$O$9,Total!AA:AA,$H$2)+COUNTIFS(Total!X:X,$F$3,Total!W:W,B6,Total!AA:AA,DB!$G$5,Total!N:N,DB!$O$5,Total!AA:AA,DB!$G$9,Total!K:K,DB!$O$9,Total!AA:AA,$H$2)+COUNTIFS(Total!X:X,$F$3,Total!W:W,B6,Total!AA:AA,DB!$G$5,Total!N:N,DB!$O$5,Total!AA:AA,DB!$G$9,Total!AA:AA,DB!$O$9,Total!E:E,$H$2)+COUNTIFS(Total!X:X,$F$3,Total!W:W,B6,Total!AA:AA,DB!$G$5,Total!AA:AA,DB!$O$5,Total!M:M,DB!$G$9,Total!K:K,DB!$O$9,Total!AA:AA,$H$2)+COUNTIFS(Total!X:X,$F$3,Total!W:W,B6,Total!AA:AA,DB!$G$5,Total!AA:AA,DB!$O$5,Total!M:M,DB!$G$9,Total!AA:AA,DB!$O$9,Total!E:E,$H$2)+COUNTIFS(Total!X:X,$F$3,Total!W:W,B6,Total!AA:AA,DB!$G$5,Total!AA:AA,DB!$O$5,Total!AA:AA,DB!$G$9,Total!K:K,DB!$O$9,Total!E:E,$H$2)+COUNTIFS(Total!X:X,$F$3,Total!W:W,B6,Total!AA:AA,DB!$G$5,Total!N:N,DB!$O$5,Total!M:M,DB!$G$9,Total!K:K,DB!$O$9,Total!E:E,$H$2)+COUNTIFS(Total!X:X,$F$3,Total!W:W,B6,Total!O:O,DB!$G$5,Total!AA:AA,DB!$O$5,Total!M:M,DB!$G$9,Total!K:K,DB!$O$9,Total!E:E,$H$2)+COUNTIFS(Total!X:X,$F$3,Total!W:W,B6,Total!O:O,DB!$G$5,Total!N:N,DB!$O$5,Total!AA:AA,DB!$G$9,Total!K:K,DB!$O$9,Total!E:E,$H$2)+COUNTIFS(Total!X:X,$F$3,Total!W:W,B6,Total!O:O,DB!$G$5,Total!N:N,DB!$O$5,Total!M:M,DB!$G$9,Total!AA:AA,DB!$O$9,Total!E:E,$H$2)+COUNTIFS(Total!X:X,$F$3,Total!W:W,B6,Total!O:O,DB!$G$5,Total!N:N,DB!$O$5,Total!M:M,DB!$G$9,Total!K:K,DB!$O$9,Total!AA:AA,$H$2)</f>
        <v>0</v>
      </c>
      <c r="G6" s="31">
        <f>COUNTIFS(Total!X:X,$G$3,Total!W:W,B6,Total!O:O,DB!$G$5,Total!N:N,DB!$O$5,Total!M:M,DB!$G$9,Total!K:K,DB!$O$9,Total!E:E,$H$2)+COUNTIFS(Total!X:X,$G$3,Total!W:W,B6,Total!AA:AA,DB!$G$5,Total!AA:AA,DB!$O$5,Total!AA:AA,DB!$G$9,Total!AA:AA,DB!$O$9,Total!AA:AA,$H$2)+COUNTIFS(Total!X:X,$G$3,Total!W:W,B6,Total!O:O,DB!$G$5,Total!AA:AA,DB!$O$5,Total!AA:AA,DB!$G$9,Total!AA:AA,DB!$O$9,Total!AA:AA,$H$2)+COUNTIFS(Total!X:X,$G$3,Total!W:W,B6,Total!AA:AA,DB!$G$5,Total!N:N,DB!$O$5,Total!AA:AA,DB!$G$9,Total!AA:AA,DB!$O$9,Total!AA:AA,$H$2)+COUNTIFS(Total!X:X,$G$3,Total!W:W,B6,Total!AA:AA,DB!$G$5,Total!AA:AA,DB!$O$5,Total!M:M,DB!$G$9,Total!AA:AA,DB!$O$9,Total!AA:AA,$H$2)+COUNTIFS(Total!X:X,$G$3,Total!W:W,B6,Total!AA:AA,DB!$G$5,Total!AA:AA,DB!$O$5,Total!AA:AA,DB!$G$9,Total!K:K,DB!$O$9,Total!AA:AA,$H$2)+COUNTIFS(Total!X:X,$G$3,Total!W:W,B6,Total!AA:AA,DB!$G$5,Total!AA:AA,DB!$O$5,Total!AA:AA,DB!$G$9,Total!AA:AA,DB!$O$9,Total!E:E,$H$2)+COUNTIFS(Total!X:X,$G$3,Total!W:W,B6,Total!O:O,DB!$G$5,Total!N:N,DB!$O$5,Total!M:M,DB!$G$9,Total!AA:AA,DB!$O$9,Total!AA:AA,$H$2)+COUNTIFS(Total!X:X,$G$3,Total!W:W,B6,Total!O:O,DB!$G$5,Total!N:N,DB!$O$5,Total!AA:AA,DB!$G$9,Total!K:K,DB!$O$9,Total!AA:AA,$H$2)+COUNTIFS(Total!X:X,$G$3,Total!W:W,B6,Total!O:O,DB!$G$5,Total!N:N,DB!$O$5,Total!AA:AA,DB!$G$9,Total!AA:AA,DB!$O$9,Total!E:E,$H$2)+COUNTIFS(Total!X:X,$G$3,Total!W:W,B6,Total!O:O,DB!$G$5,Total!AA:AA,DB!$O$5,Total!M:M,DB!$G$9,Total!K:K,DB!$O$9,Total!AA:AA,$H$2)+COUNTIFS(Total!X:X,$G$3,Total!W:W,B6,Total!O:O,DB!$G$5,Total!AA:AA,DB!$O$5,Total!M:M,DB!$G$9,Total!AA:AA,DB!$O$9,Total!E:E,$H$2)+COUNTIFS(Total!X:X,$G$3,Total!W:W,B6,Total!O:O,DB!$G$5,Total!AA:AA,DB!$O$5,Total!AA:AA,DB!$G$9,Total!K:K,DB!$O$9,Total!E:E,$H$2)+COUNTIFS(Total!X:X,$G$3,Total!W:W,B6,Total!AA:AA,DB!$G$5,Total!N:N,DB!$O$5,Total!M:M,DB!$G$9,Total!K:K,DB!$O$9,Total!AA:AA,$H$2)+COUNTIFS(Total!X:X,$G$3,Total!W:W,B6,Total!AA:AA,DB!$G$5,Total!N:N,DB!$O$5,Total!M:M,DB!$G$9,Total!AA:AA,DB!$O$9,Total!E:E,$H$2)+COUNTIFS(Total!X:X,$G$3,Total!W:W,B6,Total!AA:AA,DB!$G$5,Total!N:N,DB!$O$5,Total!AA:AA,DB!$G$9,Total!K:K,DB!$O$9,Total!E:E,$H$2)+COUNTIFS(Total!X:X,$G$3,Total!W:W,B6,Total!AA:AA,DB!$G$5,Total!AA:AA,DB!$O$5,Total!M:M,DB!$G$9,Total!K:K,DB!$O$9,Total!E:E,$H$2)+COUNTIFS(Total!X:X,$G$3,Total!W:W,B6,Total!O:O,DB!$G$5,Total!N:N,DB!$O$5,Total!AA:AA,DB!$G$9,Total!AA:AA,DB!$O$9,Total!AA:AA,$H$2)+COUNTIFS(Total!X:X,$G$3,Total!W:W,B6,Total!O:O,DB!$G$5,Total!AA:AA,DB!$O$5,Total!M:M,DB!$G$9,Total!AA:AA,DB!$O$9,Total!AA:AA,$H$2)+COUNTIFS(Total!X:X,$G$3,Total!W:W,B6,Total!O:O,DB!$G$5,Total!AA:AA,DB!$O$5,Total!AA:AA,DB!$G$9,Total!K:K,DB!$O$9,Total!AA:AA,$H$2)+COUNTIFS(Total!X:X,$G$3,Total!W:W,B6,Total!O:O,DB!$G$5,Total!AA:AA,DB!$O$5,Total!AA:AA,DB!$G$9,Total!AA:AA,DB!$O$9,Total!E:E,$H$2)+COUNTIFS(Total!X:X,$G$3,Total!W:W,B6,Total!AA:AA,DB!$G$5,Total!N:N,DB!$O$5,Total!M:M,DB!$G$9,Total!AA:AA,DB!$O$9,Total!AA:AA,$H$2)+COUNTIFS(Total!X:X,$G$3,Total!W:W,B6,Total!AA:AA,DB!$G$5,Total!N:N,DB!$O$5,Total!AA:AA,DB!$G$9,Total!K:K,DB!$O$9,Total!AA:AA,$H$2)+COUNTIFS(Total!X:X,$G$3,Total!W:W,B6,Total!AA:AA,DB!$G$5,Total!N:N,DB!$O$5,Total!AA:AA,DB!$G$9,Total!AA:AA,DB!$O$9,Total!E:E,$H$2)+COUNTIFS(Total!X:X,$G$3,Total!W:W,B6,Total!AA:AA,DB!$G$5,Total!AA:AA,DB!$O$5,Total!M:M,DB!$G$9,Total!K:K,DB!$O$9,Total!AA:AA,$H$2)+COUNTIFS(Total!X:X,$G$3,Total!W:W,B6,Total!AA:AA,DB!$G$5,Total!AA:AA,DB!$O$5,Total!M:M,DB!$G$9,Total!AA:AA,DB!$O$9,Total!E:E,$H$2)+COUNTIFS(Total!X:X,$G$3,Total!W:W,B6,Total!AA:AA,DB!$G$5,Total!AA:AA,DB!$O$5,Total!AA:AA,DB!$G$9,Total!K:K,DB!$O$9,Total!E:E,$H$2)+COUNTIFS(Total!X:X,$G$3,Total!W:W,B6,Total!AA:AA,DB!$G$5,Total!N:N,DB!$O$5,Total!M:M,DB!$G$9,Total!K:K,DB!$O$9,Total!E:E,$H$2)+COUNTIFS(Total!X:X,$G$3,Total!W:W,B6,Total!O:O,DB!$G$5,Total!AA:AA,DB!$O$5,Total!M:M,DB!$G$9,Total!K:K,DB!$O$9,Total!E:E,$H$2)+COUNTIFS(Total!X:X,$G$3,Total!W:W,B6,Total!O:O,DB!$G$5,Total!N:N,DB!$O$5,Total!AA:AA,DB!$G$9,Total!K:K,DB!$O$9,Total!E:E,$H$2)+COUNTIFS(Total!X:X,$G$3,Total!W:W,B6,Total!O:O,DB!$G$5,Total!N:N,DB!$O$5,Total!M:M,DB!$G$9,Total!AA:AA,DB!$O$9,Total!E:E,$H$2)+COUNTIFS(Total!X:X,$G$3,Total!W:W,B6,Total!O:O,DB!$G$5,Total!N:N,DB!$O$5,Total!M:M,DB!$G$9,Total!K:K,DB!$O$9,Total!AA:AA,$H$2)</f>
        <v>273</v>
      </c>
      <c r="H6" s="31">
        <f>COUNTIFS(Total!X:X,$H$3,Total!W:W,B6,Total!O:O,DB!$G$5,Total!N:N,DB!$O$5,Total!M:M,DB!$G$9,Total!K:K,DB!$O$9,Total!E:E,$H$2)+COUNTIFS(Total!X:X,$H$3,Total!W:W,B6,Total!AA:AA,DB!$G$5,Total!AA:AA,DB!$O$5,Total!AA:AA,DB!$G$9,Total!AA:AA,DB!$O$9,Total!AA:AA,$H$2)+COUNTIFS(Total!X:X,$H$3,Total!W:W,B6,Total!O:O,DB!$G$5,Total!AA:AA,DB!$O$5,Total!AA:AA,DB!$G$9,Total!AA:AA,DB!$O$9,Total!AA:AA,$H$2)+COUNTIFS(Total!X:X,$H$3,Total!W:W,B6,Total!AA:AA,DB!$G$5,Total!N:N,DB!$O$5,Total!AA:AA,DB!$G$9,Total!AA:AA,DB!$O$9,Total!AA:AA,$H$2)+COUNTIFS(Total!X:X,$H$3,Total!W:W,B6,Total!AA:AA,DB!$G$5,Total!AA:AA,DB!$O$5,Total!M:M,DB!$G$9,Total!AA:AA,DB!$O$9,Total!AA:AA,$H$2)+COUNTIFS(Total!X:X,$H$3,Total!W:W,B6,Total!AA:AA,DB!$G$5,Total!AA:AA,DB!$O$5,Total!AA:AA,DB!$G$9,Total!K:K,DB!$O$9,Total!AA:AA,$H$2)+COUNTIFS(Total!X:X,$H$3,Total!W:W,B6,Total!AA:AA,DB!$G$5,Total!AA:AA,DB!$O$5,Total!AA:AA,DB!$G$9,Total!AA:AA,DB!$O$9,Total!E:E,$H$2)+COUNTIFS(Total!X:X,$H$3,Total!W:W,B6,Total!O:O,DB!$G$5,Total!N:N,DB!$O$5,Total!M:M,DB!$G$9,Total!AA:AA,DB!$O$9,Total!AA:AA,$H$2)+COUNTIFS(Total!X:X,$H$3,Total!W:W,B6,Total!O:O,DB!$G$5,Total!N:N,DB!$O$5,Total!AA:AA,DB!$G$9,Total!K:K,DB!$O$9,Total!AA:AA,$H$2)+COUNTIFS(Total!X:X,$H$3,Total!W:W,B6,Total!O:O,DB!$G$5,Total!N:N,DB!$O$5,Total!AA:AA,DB!$G$9,Total!AA:AA,DB!$O$9,Total!E:E,$H$2)+COUNTIFS(Total!X:X,$H$3,Total!W:W,B6,Total!O:O,DB!$G$5,Total!AA:AA,DB!$O$5,Total!M:M,DB!$G$9,Total!K:K,DB!$O$9,Total!AA:AA,$H$2)+COUNTIFS(Total!X:X,$H$3,Total!W:W,B6,Total!O:O,DB!$G$5,Total!AA:AA,DB!$O$5,Total!M:M,DB!$G$9,Total!AA:AA,DB!$O$9,Total!E:E,$H$2)+COUNTIFS(Total!X:X,$H$3,Total!W:W,B6,Total!O:O,DB!$G$5,Total!AA:AA,DB!$O$5,Total!AA:AA,DB!$G$9,Total!K:K,DB!$O$9,Total!E:E,$H$2)+COUNTIFS(Total!X:X,$H$3,Total!W:W,B6,Total!AA:AA,DB!$G$5,Total!N:N,DB!$O$5,Total!M:M,DB!$G$9,Total!K:K,DB!$O$9,Total!AA:AA,$H$2)+COUNTIFS(Total!X:X,$H$3,Total!W:W,B6,Total!AA:AA,DB!$G$5,Total!N:N,DB!$O$5,Total!M:M,DB!$G$9,Total!AA:AA,DB!$O$9,Total!E:E,$H$2)+COUNTIFS(Total!X:X,$H$3,Total!W:W,B6,Total!AA:AA,DB!$G$5,Total!N:N,DB!$O$5,Total!AA:AA,DB!$G$9,Total!K:K,DB!$O$9,Total!E:E,$H$2)+COUNTIFS(Total!X:X,$H$3,Total!W:W,B6,Total!AA:AA,DB!$G$5,Total!AA:AA,DB!$O$5,Total!M:M,DB!$G$9,Total!K:K,DB!$O$9,Total!E:E,$H$2)+COUNTIFS(Total!X:X,$H$3,Total!W:W,B6,Total!O:O,DB!$G$5,Total!N:N,DB!$O$5,Total!AA:AA,DB!$G$9,Total!AA:AA,DB!$O$9,Total!AA:AA,$H$2)+COUNTIFS(Total!X:X,$H$3,Total!W:W,B6,Total!O:O,DB!$G$5,Total!AA:AA,DB!$O$5,Total!M:M,DB!$G$9,Total!AA:AA,DB!$O$9,Total!AA:AA,$H$2)+COUNTIFS(Total!X:X,$H$3,Total!W:W,B6,Total!O:O,DB!$G$5,Total!AA:AA,DB!$O$5,Total!AA:AA,DB!$G$9,Total!K:K,DB!$O$9,Total!AA:AA,$H$2)+COUNTIFS(Total!X:X,$H$3,Total!W:W,B6,Total!O:O,DB!$G$5,Total!AA:AA,DB!$O$5,Total!AA:AA,DB!$G$9,Total!AA:AA,DB!$O$9,Total!E:E,$H$2)+COUNTIFS(Total!X:X,$H$3,Total!W:W,B6,Total!AA:AA,DB!$G$5,Total!N:N,DB!$O$5,Total!M:M,DB!$G$9,Total!AA:AA,DB!$O$9,Total!AA:AA,$H$2)+COUNTIFS(Total!X:X,$H$3,Total!W:W,B6,Total!AA:AA,DB!$G$5,Total!N:N,DB!$O$5,Total!AA:AA,DB!$G$9,Total!K:K,DB!$O$9,Total!AA:AA,$H$2)+COUNTIFS(Total!X:X,$H$3,Total!W:W,B6,Total!AA:AA,DB!$G$5,Total!N:N,DB!$O$5,Total!AA:AA,DB!$G$9,Total!AA:AA,DB!$O$9,Total!E:E,$H$2)+COUNTIFS(Total!X:X,$H$3,Total!W:W,B6,Total!AA:AA,DB!$G$5,Total!AA:AA,DB!$O$5,Total!M:M,DB!$G$9,Total!K:K,DB!$O$9,Total!AA:AA,$H$2)+COUNTIFS(Total!X:X,$H$3,Total!W:W,B6,Total!AA:AA,DB!$G$5,Total!AA:AA,DB!$O$5,Total!M:M,DB!$G$9,Total!AA:AA,DB!$O$9,Total!E:E,$H$2)+COUNTIFS(Total!X:X,$H$3,Total!W:W,B6,Total!AA:AA,DB!$G$5,Total!AA:AA,DB!$O$5,Total!AA:AA,DB!$G$9,Total!K:K,DB!$O$9,Total!E:E,$H$2)+COUNTIFS(Total!X:X,$H$3,Total!W:W,B6,Total!AA:AA,DB!$G$5,Total!N:N,DB!$O$5,Total!M:M,DB!$G$9,Total!K:K,DB!$O$9,Total!E:E,$H$2)+COUNTIFS(Total!X:X,$H$3,Total!W:W,B6,Total!O:O,DB!$G$5,Total!AA:AA,DB!$O$5,Total!M:M,DB!$G$9,Total!K:K,DB!$O$9,Total!E:E,$H$2)+COUNTIFS(Total!X:X,$H$3,Total!W:W,B6,Total!O:O,DB!$G$5,Total!N:N,DB!$O$5,Total!AA:AA,DB!$G$9,Total!K:K,DB!$O$9,Total!E:E,$H$2)+COUNTIFS(Total!X:X,$H$3,Total!W:W,B6,Total!O:O,DB!$G$5,Total!N:N,DB!$O$5,Total!M:M,DB!$G$9,Total!AA:AA,DB!$O$9,Total!E:E,$H$2)+COUNTIFS(Total!X:X,$H$3,Total!W:W,B6,Total!O:O,DB!$G$5,Total!N:N,DB!$O$5,Total!M:M,DB!$G$9,Total!K:K,DB!$O$9,Total!AA:AA,$H$2)</f>
        <v>6</v>
      </c>
      <c r="I6" s="31">
        <f>COUNTIFS(Total!X:X,$I$3,Total!W:W,B6,Total!O:O,DB!$G$5,Total!N:N,DB!$O$5,Total!M:M,DB!$G$9,Total!K:K,DB!$O$9,Total!E:E,$H$2)+COUNTIFS(Total!X:X,$I$3,Total!W:W,B6,Total!AA:AA,DB!$G$5,Total!AA:AA,DB!$O$5,Total!AA:AA,DB!$G$9,Total!AA:AA,DB!$O$9,Total!AA:AA,$H$2)+COUNTIFS(Total!X:X,$I$3,Total!W:W,B6,Total!O:O,DB!$G$5,Total!AA:AA,DB!$O$5,Total!AA:AA,DB!$G$9,Total!AA:AA,DB!$O$9,Total!AA:AA,$H$2)+COUNTIFS(Total!X:X,$I$3,Total!W:W,B6,Total!AA:AA,DB!$G$5,Total!N:N,DB!$O$5,Total!AA:AA,DB!$G$9,Total!AA:AA,DB!$O$9,Total!AA:AA,$H$2)+COUNTIFS(Total!X:X,$I$3,Total!W:W,B6,Total!AA:AA,DB!$G$5,Total!AA:AA,DB!$O$5,Total!M:M,DB!$G$9,Total!AA:AA,DB!$O$9,Total!AA:AA,$H$2)+COUNTIFS(Total!X:X,$I$3,Total!W:W,B6,Total!AA:AA,DB!$G$5,Total!AA:AA,DB!$O$5,Total!AA:AA,DB!$G$9,Total!K:K,DB!$O$9,Total!AA:AA,$H$2)+COUNTIFS(Total!X:X,$I$3,Total!W:W,B6,Total!AA:AA,DB!$G$5,Total!AA:AA,DB!$O$5,Total!AA:AA,DB!$G$9,Total!AA:AA,DB!$O$9,Total!E:E,$H$2)+COUNTIFS(Total!X:X,$I$3,Total!W:W,B6,Total!O:O,DB!$G$5,Total!N:N,DB!$O$5,Total!M:M,DB!$G$9,Total!AA:AA,DB!$O$9,Total!AA:AA,$H$2)+COUNTIFS(Total!X:X,$I$3,Total!W:W,B6,Total!O:O,DB!$G$5,Total!N:N,DB!$O$5,Total!AA:AA,DB!$G$9,Total!K:K,DB!$O$9,Total!AA:AA,$H$2)+COUNTIFS(Total!X:X,$I$3,Total!W:W,B6,Total!O:O,DB!$G$5,Total!N:N,DB!$O$5,Total!AA:AA,DB!$G$9,Total!AA:AA,DB!$O$9,Total!E:E,$H$2)+COUNTIFS(Total!X:X,$I$3,Total!W:W,B6,Total!O:O,DB!$G$5,Total!AA:AA,DB!$O$5,Total!M:M,DB!$G$9,Total!K:K,DB!$O$9,Total!AA:AA,$H$2)+COUNTIFS(Total!X:X,$I$3,Total!W:W,B6,Total!O:O,DB!$G$5,Total!AA:AA,DB!$O$5,Total!M:M,DB!$G$9,Total!AA:AA,DB!$O$9,Total!E:E,$H$2)+COUNTIFS(Total!X:X,$I$3,Total!W:W,B6,Total!O:O,DB!$G$5,Total!AA:AA,DB!$O$5,Total!AA:AA,DB!$G$9,Total!K:K,DB!$O$9,Total!E:E,$H$2)+COUNTIFS(Total!X:X,$I$3,Total!W:W,B6,Total!AA:AA,DB!$G$5,Total!N:N,DB!$O$5,Total!M:M,DB!$G$9,Total!K:K,DB!$O$9,Total!AA:AA,$H$2)+COUNTIFS(Total!X:X,$I$3,Total!W:W,B6,Total!AA:AA,DB!$G$5,Total!N:N,DB!$O$5,Total!M:M,DB!$G$9,Total!AA:AA,DB!$O$9,Total!E:E,$H$2)+COUNTIFS(Total!X:X,$I$3,Total!W:W,B6,Total!AA:AA,DB!$G$5,Total!N:N,DB!$O$5,Total!AA:AA,DB!$G$9,Total!K:K,DB!$O$9,Total!E:E,$H$2)+COUNTIFS(Total!X:X,$I$3,Total!W:W,B6,Total!AA:AA,DB!$G$5,Total!AA:AA,DB!$O$5,Total!M:M,DB!$G$9,Total!K:K,DB!$O$9,Total!E:E,$H$2)+COUNTIFS(Total!X:X,$I$3,Total!W:W,B6,Total!O:O,DB!$G$5,Total!N:N,DB!$O$5,Total!AA:AA,DB!$G$9,Total!AA:AA,DB!$O$9,Total!AA:AA,$H$2)+COUNTIFS(Total!X:X,$I$3,Total!W:W,B6,Total!O:O,DB!$G$5,Total!AA:AA,DB!$O$5,Total!M:M,DB!$G$9,Total!AA:AA,DB!$O$9,Total!AA:AA,$H$2)+COUNTIFS(Total!X:X,$I$3,Total!W:W,B6,Total!O:O,DB!$G$5,Total!AA:AA,DB!$O$5,Total!AA:AA,DB!$G$9,Total!K:K,DB!$O$9,Total!AA:AA,$H$2)+COUNTIFS(Total!X:X,$I$3,Total!W:W,B6,Total!O:O,DB!$G$5,Total!AA:AA,DB!$O$5,Total!AA:AA,DB!$G$9,Total!AA:AA,DB!$O$9,Total!E:E,$H$2)+COUNTIFS(Total!X:X,$I$3,Total!W:W,B6,Total!AA:AA,DB!$G$5,Total!N:N,DB!$O$5,Total!M:M,DB!$G$9,Total!AA:AA,DB!$O$9,Total!AA:AA,$H$2)+COUNTIFS(Total!X:X,$I$3,Total!W:W,B6,Total!AA:AA,DB!$G$5,Total!N:N,DB!$O$5,Total!AA:AA,DB!$G$9,Total!K:K,DB!$O$9,Total!AA:AA,$H$2)+COUNTIFS(Total!X:X,$I$3,Total!W:W,B6,Total!AA:AA,DB!$G$5,Total!N:N,DB!$O$5,Total!AA:AA,DB!$G$9,Total!AA:AA,DB!$O$9,Total!E:E,$H$2)+COUNTIFS(Total!X:X,$I$3,Total!W:W,B6,Total!AA:AA,DB!$G$5,Total!AA:AA,DB!$O$5,Total!M:M,DB!$G$9,Total!K:K,DB!$O$9,Total!AA:AA,$H$2)+COUNTIFS(Total!X:X,$I$3,Total!W:W,B6,Total!AA:AA,DB!$G$5,Total!AA:AA,DB!$O$5,Total!M:M,DB!$G$9,Total!AA:AA,DB!$O$9,Total!E:E,$H$2)+COUNTIFS(Total!X:X,$I$3,Total!W:W,B6,Total!AA:AA,DB!$G$5,Total!AA:AA,DB!$O$5,Total!AA:AA,DB!$G$9,Total!K:K,DB!$O$9,Total!E:E,$H$2)+COUNTIFS(Total!X:X,$I$3,Total!W:W,B6,Total!AA:AA,DB!$G$5,Total!N:N,DB!$O$5,Total!M:M,DB!$G$9,Total!K:K,DB!$O$9,Total!E:E,$H$2)+COUNTIFS(Total!X:X,$I$3,Total!W:W,B6,Total!O:O,DB!$G$5,Total!AA:AA,DB!$O$5,Total!M:M,DB!$G$9,Total!K:K,DB!$O$9,Total!E:E,$H$2)+COUNTIFS(Total!X:X,$I$3,Total!W:W,B6,Total!O:O,DB!$G$5,Total!N:N,DB!$O$5,Total!AA:AA,DB!$G$9,Total!K:K,DB!$O$9,Total!E:E,$H$2)+COUNTIFS(Total!X:X,$I$3,Total!W:W,B6,Total!O:O,DB!$G$5,Total!N:N,DB!$O$5,Total!M:M,DB!$G$9,Total!AA:AA,DB!$O$9,Total!E:E,$H$2)+COUNTIFS(Total!X:X,$I$3,Total!W:W,B6,Total!O:O,DB!$G$5,Total!N:N,DB!$O$5,Total!M:M,DB!$G$9,Total!K:K,DB!$O$9,Total!AA:AA,$H$2)</f>
        <v>3</v>
      </c>
      <c r="J6" s="31">
        <f>COUNTIFS(Total!X:X,$J$3,Total!W:W,B6,Total!O:O,DB!$G$5,Total!N:N,DB!$O$5,Total!M:M,DB!$G$9,Total!K:K,DB!$O$9,Total!E:E,$H$2)+COUNTIFS(Total!X:X,$J$3,Total!W:W,B6,Total!AA:AA,DB!$G$5,Total!AA:AA,DB!$O$5,Total!AA:AA,DB!$G$9,Total!AA:AA,DB!$O$9,Total!AA:AA,$H$2)+COUNTIFS(Total!X:X,$J$3,Total!W:W,B6,Total!O:O,DB!$G$5,Total!AA:AA,DB!$O$5,Total!AA:AA,DB!$G$9,Total!AA:AA,DB!$O$9,Total!AA:AA,$H$2)+COUNTIFS(Total!X:X,$J$3,Total!W:W,B6,Total!AA:AA,DB!$G$5,Total!N:N,DB!$O$5,Total!AA:AA,DB!$G$9,Total!AA:AA,DB!$O$9,Total!AA:AA,$H$2)+COUNTIFS(Total!X:X,$J$3,Total!W:W,B6,Total!AA:AA,DB!$G$5,Total!AA:AA,DB!$O$5,Total!M:M,DB!$G$9,Total!AA:AA,DB!$O$9,Total!AA:AA,$H$2)+COUNTIFS(Total!X:X,$J$3,Total!W:W,B6,Total!AA:AA,DB!$G$5,Total!AA:AA,DB!$O$5,Total!AA:AA,DB!$G$9,Total!K:K,DB!$O$9,Total!AA:AA,$H$2)+COUNTIFS(Total!X:X,$J$3,Total!W:W,B6,Total!AA:AA,DB!$G$5,Total!AA:AA,DB!$O$5,Total!AA:AA,DB!$G$9,Total!AA:AA,DB!$O$9,Total!E:E,$H$2)+COUNTIFS(Total!X:X,$J$3,Total!W:W,B6,Total!O:O,DB!$G$5,Total!N:N,DB!$O$5,Total!M:M,DB!$G$9,Total!AA:AA,DB!$O$9,Total!AA:AA,$H$2)+COUNTIFS(Total!X:X,$J$3,Total!W:W,B6,Total!O:O,DB!$G$5,Total!N:N,DB!$O$5,Total!AA:AA,DB!$G$9,Total!K:K,DB!$O$9,Total!AA:AA,$H$2)+COUNTIFS(Total!X:X,$J$3,Total!W:W,B6,Total!O:O,DB!$G$5,Total!N:N,DB!$O$5,Total!AA:AA,DB!$G$9,Total!AA:AA,DB!$O$9,Total!E:E,$H$2)+COUNTIFS(Total!X:X,$J$3,Total!W:W,B6,Total!O:O,DB!$G$5,Total!AA:AA,DB!$O$5,Total!M:M,DB!$G$9,Total!K:K,DB!$O$9,Total!AA:AA,$H$2)+COUNTIFS(Total!X:X,$J$3,Total!W:W,B6,Total!O:O,DB!$G$5,Total!AA:AA,DB!$O$5,Total!M:M,DB!$G$9,Total!AA:AA,DB!$O$9,Total!E:E,$H$2)+COUNTIFS(Total!X:X,$J$3,Total!W:W,B6,Total!O:O,DB!$G$5,Total!AA:AA,DB!$O$5,Total!AA:AA,DB!$G$9,Total!K:K,DB!$O$9,Total!E:E,$H$2)+COUNTIFS(Total!X:X,$J$3,Total!W:W,B6,Total!AA:AA,DB!$G$5,Total!N:N,DB!$O$5,Total!M:M,DB!$G$9,Total!K:K,DB!$O$9,Total!AA:AA,$H$2)+COUNTIFS(Total!X:X,$J$3,Total!W:W,B6,Total!AA:AA,DB!$G$5,Total!N:N,DB!$O$5,Total!M:M,DB!$G$9,Total!AA:AA,DB!$O$9,Total!E:E,$H$2)+COUNTIFS(Total!X:X,$J$3,Total!W:W,B6,Total!AA:AA,DB!$G$5,Total!N:N,DB!$O$5,Total!AA:AA,DB!$G$9,Total!K:K,DB!$O$9,Total!E:E,$H$2)+COUNTIFS(Total!X:X,$J$3,Total!W:W,B6,Total!AA:AA,DB!$G$5,Total!AA:AA,DB!$O$5,Total!M:M,DB!$G$9,Total!K:K,DB!$O$9,Total!E:E,$H$2)+COUNTIFS(Total!X:X,$J$3,Total!W:W,B6,Total!O:O,DB!$G$5,Total!N:N,DB!$O$5,Total!AA:AA,DB!$G$9,Total!AA:AA,DB!$O$9,Total!AA:AA,$H$2)+COUNTIFS(Total!X:X,$J$3,Total!W:W,B6,Total!O:O,DB!$G$5,Total!AA:AA,DB!$O$5,Total!M:M,DB!$G$9,Total!AA:AA,DB!$O$9,Total!AA:AA,$H$2)+COUNTIFS(Total!X:X,$J$3,Total!W:W,B6,Total!O:O,DB!$G$5,Total!AA:AA,DB!$O$5,Total!AA:AA,DB!$G$9,Total!K:K,DB!$O$9,Total!AA:AA,$H$2)+COUNTIFS(Total!X:X,$J$3,Total!W:W,B6,Total!O:O,DB!$G$5,Total!AA:AA,DB!$O$5,Total!AA:AA,DB!$G$9,Total!AA:AA,DB!$O$9,Total!E:E,$H$2)+COUNTIFS(Total!X:X,$J$3,Total!W:W,B6,Total!AA:AA,DB!$G$5,Total!N:N,DB!$O$5,Total!M:M,DB!$G$9,Total!AA:AA,DB!$O$9,Total!AA:AA,$H$2)+COUNTIFS(Total!X:X,$J$3,Total!W:W,B6,Total!AA:AA,DB!$G$5,Total!N:N,DB!$O$5,Total!AA:AA,DB!$G$9,Total!K:K,DB!$O$9,Total!AA:AA,$H$2)+COUNTIFS(Total!X:X,$J$3,Total!W:W,B6,Total!AA:AA,DB!$G$5,Total!N:N,DB!$O$5,Total!AA:AA,DB!$G$9,Total!AA:AA,DB!$O$9,Total!E:E,$H$2)+COUNTIFS(Total!X:X,$J$3,Total!W:W,B6,Total!AA:AA,DB!$G$5,Total!AA:AA,DB!$O$5,Total!M:M,DB!$G$9,Total!K:K,DB!$O$9,Total!AA:AA,$H$2)+COUNTIFS(Total!X:X,$J$3,Total!W:W,B6,Total!AA:AA,DB!$G$5,Total!AA:AA,DB!$O$5,Total!M:M,DB!$G$9,Total!AA:AA,DB!$O$9,Total!E:E,$H$2)+COUNTIFS(Total!X:X,$J$3,Total!W:W,B6,Total!AA:AA,DB!$G$5,Total!AA:AA,DB!$O$5,Total!AA:AA,DB!$G$9,Total!K:K,DB!$O$9,Total!E:E,$H$2)+COUNTIFS(Total!X:X,$J$3,Total!W:W,B6,Total!AA:AA,DB!$G$5,Total!N:N,DB!$O$5,Total!M:M,DB!$G$9,Total!K:K,DB!$O$9,Total!E:E,$H$2)+COUNTIFS(Total!X:X,$J$3,Total!W:W,B6,Total!O:O,DB!$G$5,Total!AA:AA,DB!$O$5,Total!M:M,DB!$G$9,Total!K:K,DB!$O$9,Total!E:E,$H$2)+COUNTIFS(Total!X:X,$J$3,Total!W:W,B6,Total!O:O,DB!$G$5,Total!N:N,DB!$O$5,Total!AA:AA,DB!$G$9,Total!K:K,DB!$O$9,Total!E:E,$H$2)+COUNTIFS(Total!X:X,$J$3,Total!W:W,B6,Total!O:O,DB!$G$5,Total!N:N,DB!$O$5,Total!M:M,DB!$G$9,Total!AA:AA,DB!$O$9,Total!E:E,$H$2)+COUNTIFS(Total!X:X,$J$3,Total!W:W,B6,Total!O:O,DB!$G$5,Total!N:N,DB!$O$5,Total!M:M,DB!$G$9,Total!K:K,DB!$O$9,Total!AA:AA,$H$2)</f>
        <v>4</v>
      </c>
      <c r="K6" s="31">
        <f>COUNTIFS(Total!X:X,$K$3,Total!W:W,B6,Total!O:O,DB!$G$5,Total!N:N,DB!$O$5,Total!M:M,DB!$G$9,Total!K:K,DB!$O$9,Total!E:E,$H$2)+COUNTIFS(Total!X:X,$K$3,Total!W:W,B6,Total!AA:AA,DB!$G$5,Total!AA:AA,DB!$O$5,Total!AA:AA,DB!$G$9,Total!AA:AA,DB!$O$9,Total!AA:AA,$H$2)+COUNTIFS(Total!X:X,$K$3,Total!W:W,B6,Total!O:O,DB!$G$5,Total!AA:AA,DB!$O$5,Total!AA:AA,DB!$G$9,Total!AA:AA,DB!$O$9,Total!AA:AA,$H$2)+COUNTIFS(Total!X:X,$K$3,Total!W:W,B6,Total!AA:AA,DB!$G$5,Total!N:N,DB!$O$5,Total!AA:AA,DB!$G$9,Total!AA:AA,DB!$O$9,Total!AA:AA,$H$2)+COUNTIFS(Total!X:X,$K$3,Total!W:W,B6,Total!AA:AA,DB!$G$5,Total!AA:AA,DB!$O$5,Total!M:M,DB!$G$9,Total!AA:AA,DB!$O$9,Total!AA:AA,$H$2)+COUNTIFS(Total!X:X,$K$3,Total!W:W,B6,Total!AA:AA,DB!$G$5,Total!AA:AA,DB!$O$5,Total!AA:AA,DB!$G$9,Total!K:K,DB!$O$9,Total!AA:AA,$H$2)+COUNTIFS(Total!X:X,$K$3,Total!W:W,B6,Total!AA:AA,DB!$G$5,Total!AA:AA,DB!$O$5,Total!AA:AA,DB!$G$9,Total!AA:AA,DB!$O$9,Total!E:E,$H$2)+COUNTIFS(Total!X:X,$K$3,Total!W:W,B6,Total!O:O,DB!$G$5,Total!N:N,DB!$O$5,Total!M:M,DB!$G$9,Total!AA:AA,DB!$O$9,Total!AA:AA,$H$2)+COUNTIFS(Total!X:X,$K$3,Total!W:W,B6,Total!O:O,DB!$G$5,Total!N:N,DB!$O$5,Total!AA:AA,DB!$G$9,Total!K:K,DB!$O$9,Total!AA:AA,$H$2)+COUNTIFS(Total!X:X,$K$3,Total!W:W,B6,Total!O:O,DB!$G$5,Total!N:N,DB!$O$5,Total!AA:AA,DB!$G$9,Total!AA:AA,DB!$O$9,Total!E:E,$H$2)+COUNTIFS(Total!X:X,$K$3,Total!W:W,B6,Total!O:O,DB!$G$5,Total!AA:AA,DB!$O$5,Total!M:M,DB!$G$9,Total!K:K,DB!$O$9,Total!AA:AA,$H$2)+COUNTIFS(Total!X:X,$K$3,Total!W:W,B6,Total!O:O,DB!$G$5,Total!AA:AA,DB!$O$5,Total!M:M,DB!$G$9,Total!AA:AA,DB!$O$9,Total!E:E,$H$2)+COUNTIFS(Total!X:X,$K$3,Total!W:W,B6,Total!O:O,DB!$G$5,Total!AA:AA,DB!$O$5,Total!AA:AA,DB!$G$9,Total!K:K,DB!$O$9,Total!E:E,$H$2)+COUNTIFS(Total!X:X,$K$3,Total!W:W,B6,Total!AA:AA,DB!$G$5,Total!N:N,DB!$O$5,Total!M:M,DB!$G$9,Total!K:K,DB!$O$9,Total!AA:AA,$H$2)+COUNTIFS(Total!X:X,$K$3,Total!W:W,B6,Total!AA:AA,DB!$G$5,Total!N:N,DB!$O$5,Total!M:M,DB!$G$9,Total!AA:AA,DB!$O$9,Total!E:E,$H$2)+COUNTIFS(Total!X:X,$K$3,Total!W:W,B6,Total!AA:AA,DB!$G$5,Total!N:N,DB!$O$5,Total!AA:AA,DB!$G$9,Total!K:K,DB!$O$9,Total!E:E,$H$2)+COUNTIFS(Total!X:X,$K$3,Total!W:W,B6,Total!AA:AA,DB!$G$5,Total!AA:AA,DB!$O$5,Total!M:M,DB!$G$9,Total!K:K,DB!$O$9,Total!E:E,$H$2)+COUNTIFS(Total!X:X,$K$3,Total!W:W,B6,Total!O:O,DB!$G$5,Total!N:N,DB!$O$5,Total!AA:AA,DB!$G$9,Total!AA:AA,DB!$O$9,Total!AA:AA,$H$2)+COUNTIFS(Total!X:X,$K$3,Total!W:W,B6,Total!O:O,DB!$G$5,Total!AA:AA,DB!$O$5,Total!M:M,DB!$G$9,Total!AA:AA,DB!$O$9,Total!AA:AA,$H$2)+COUNTIFS(Total!X:X,$K$3,Total!W:W,B6,Total!O:O,DB!$G$5,Total!AA:AA,DB!$O$5,Total!AA:AA,DB!$G$9,Total!K:K,DB!$O$9,Total!AA:AA,$H$2)+COUNTIFS(Total!X:X,$K$3,Total!W:W,B6,Total!O:O,DB!$G$5,Total!AA:AA,DB!$O$5,Total!AA:AA,DB!$G$9,Total!AA:AA,DB!$O$9,Total!E:E,$H$2)+COUNTIFS(Total!X:X,$K$3,Total!W:W,B6,Total!AA:AA,DB!$G$5,Total!N:N,DB!$O$5,Total!M:M,DB!$G$9,Total!AA:AA,DB!$O$9,Total!AA:AA,$H$2)+COUNTIFS(Total!X:X,$K$3,Total!W:W,B6,Total!AA:AA,DB!$G$5,Total!N:N,DB!$O$5,Total!AA:AA,DB!$G$9,Total!K:K,DB!$O$9,Total!AA:AA,$H$2)+COUNTIFS(Total!X:X,$K$3,Total!W:W,B6,Total!AA:AA,DB!$G$5,Total!N:N,DB!$O$5,Total!AA:AA,DB!$G$9,Total!AA:AA,DB!$O$9,Total!E:E,$H$2)+COUNTIFS(Total!X:X,$K$3,Total!W:W,B6,Total!AA:AA,DB!$G$5,Total!AA:AA,DB!$O$5,Total!M:M,DB!$G$9,Total!K:K,DB!$O$9,Total!AA:AA,$H$2)+COUNTIFS(Total!X:X,$K$3,Total!W:W,B6,Total!AA:AA,DB!$G$5,Total!AA:AA,DB!$O$5,Total!M:M,DB!$G$9,Total!AA:AA,DB!$O$9,Total!E:E,$H$2)+COUNTIFS(Total!X:X,$K$3,Total!W:W,B6,Total!AA:AA,DB!$G$5,Total!AA:AA,DB!$O$5,Total!AA:AA,DB!$G$9,Total!K:K,DB!$O$9,Total!E:E,$H$2)+COUNTIFS(Total!X:X,$K$3,Total!W:W,B6,Total!AA:AA,DB!$G$5,Total!N:N,DB!$O$5,Total!M:M,DB!$G$9,Total!K:K,DB!$O$9,Total!E:E,$H$2)+COUNTIFS(Total!X:X,$K$3,Total!W:W,B6,Total!O:O,DB!$G$5,Total!AA:AA,DB!$O$5,Total!M:M,DB!$G$9,Total!K:K,DB!$O$9,Total!E:E,$H$2)+COUNTIFS(Total!X:X,$K$3,Total!W:W,B6,Total!O:O,DB!$G$5,Total!N:N,DB!$O$5,Total!AA:AA,DB!$G$9,Total!K:K,DB!$O$9,Total!E:E,$H$2)+COUNTIFS(Total!X:X,$K$3,Total!W:W,B6,Total!O:O,DB!$G$5,Total!N:N,DB!$O$5,Total!M:M,DB!$G$9,Total!AA:AA,DB!$O$9,Total!E:E,$H$2)+COUNTIFS(Total!X:X,$K$3,Total!W:W,B6,Total!O:O,DB!$G$5,Total!N:N,DB!$O$5,Total!M:M,DB!$G$9,Total!K:K,DB!$O$9,Total!AA:AA,$H$2)</f>
        <v>0</v>
      </c>
      <c r="L6" s="31">
        <f>COUNTIFS(Total!X:X,$L$3,Total!W:W,B6,Total!O:O,DB!$G$5,Total!N:N,DB!$O$5,Total!M:M,DB!$G$9,Total!K:K,DB!$O$9,Total!E:E,$H$2)+COUNTIFS(Total!X:X,$L$3,Total!W:W,B6,Total!AA:AA,DB!$G$5,Total!AA:AA,DB!$O$5,Total!AA:AA,DB!$G$9,Total!AA:AA,DB!$O$9,Total!AA:AA,$H$2)+COUNTIFS(Total!X:X,$L$3,Total!W:W,B6,Total!O:O,DB!$G$5,Total!AA:AA,DB!$O$5,Total!AA:AA,DB!$G$9,Total!AA:AA,DB!$O$9,Total!AA:AA,$H$2)+COUNTIFS(Total!X:X,$L$3,Total!W:W,B6,Total!AA:AA,DB!$G$5,Total!N:N,DB!$O$5,Total!AA:AA,DB!$G$9,Total!AA:AA,DB!$O$9,Total!AA:AA,$H$2)+COUNTIFS(Total!X:X,$L$3,Total!W:W,B6,Total!AA:AA,DB!$G$5,Total!AA:AA,DB!$O$5,Total!M:M,DB!$G$9,Total!AA:AA,DB!$O$9,Total!AA:AA,$H$2)+COUNTIFS(Total!X:X,$L$3,Total!W:W,B6,Total!AA:AA,DB!$G$5,Total!AA:AA,DB!$O$5,Total!AA:AA,DB!$G$9,Total!K:K,DB!$O$9,Total!AA:AA,$H$2)+COUNTIFS(Total!X:X,$L$3,Total!W:W,B6,Total!AA:AA,DB!$G$5,Total!AA:AA,DB!$O$5,Total!AA:AA,DB!$G$9,Total!AA:AA,DB!$O$9,Total!E:E,$H$2)+COUNTIFS(Total!X:X,$L$3,Total!W:W,B6,Total!O:O,DB!$G$5,Total!N:N,DB!$O$5,Total!M:M,DB!$G$9,Total!AA:AA,DB!$O$9,Total!AA:AA,$H$2)+COUNTIFS(Total!X:X,$L$3,Total!W:W,B6,Total!O:O,DB!$G$5,Total!N:N,DB!$O$5,Total!AA:AA,DB!$G$9,Total!K:K,DB!$O$9,Total!AA:AA,$H$2)+COUNTIFS(Total!X:X,$L$3,Total!W:W,B6,Total!O:O,DB!$G$5,Total!N:N,DB!$O$5,Total!AA:AA,DB!$G$9,Total!AA:AA,DB!$O$9,Total!E:E,$H$2)+COUNTIFS(Total!X:X,$L$3,Total!W:W,B6,Total!O:O,DB!$G$5,Total!AA:AA,DB!$O$5,Total!M:M,DB!$G$9,Total!K:K,DB!$O$9,Total!AA:AA,$H$2)+COUNTIFS(Total!X:X,$L$3,Total!W:W,B6,Total!O:O,DB!$G$5,Total!AA:AA,DB!$O$5,Total!M:M,DB!$G$9,Total!AA:AA,DB!$O$9,Total!E:E,$H$2)+COUNTIFS(Total!X:X,$L$3,Total!W:W,B6,Total!O:O,DB!$G$5,Total!AA:AA,DB!$O$5,Total!AA:AA,DB!$G$9,Total!K:K,DB!$O$9,Total!E:E,$H$2)+COUNTIFS(Total!X:X,$L$3,Total!W:W,B6,Total!AA:AA,DB!$G$5,Total!N:N,DB!$O$5,Total!M:M,DB!$G$9,Total!K:K,DB!$O$9,Total!AA:AA,$H$2)+COUNTIFS(Total!X:X,$L$3,Total!W:W,B6,Total!AA:AA,DB!$G$5,Total!N:N,DB!$O$5,Total!M:M,DB!$G$9,Total!AA:AA,DB!$O$9,Total!E:E,$H$2)+COUNTIFS(Total!X:X,$L$3,Total!W:W,B6,Total!AA:AA,DB!$G$5,Total!N:N,DB!$O$5,Total!AA:AA,DB!$G$9,Total!K:K,DB!$O$9,Total!E:E,$H$2)+COUNTIFS(Total!X:X,$L$3,Total!W:W,B6,Total!AA:AA,DB!$G$5,Total!AA:AA,DB!$O$5,Total!M:M,DB!$G$9,Total!K:K,DB!$O$9,Total!E:E,$H$2)+COUNTIFS(Total!X:X,$L$3,Total!W:W,B6,Total!O:O,DB!$G$5,Total!N:N,DB!$O$5,Total!AA:AA,DB!$G$9,Total!AA:AA,DB!$O$9,Total!AA:AA,$H$2)+COUNTIFS(Total!X:X,$L$3,Total!W:W,B6,Total!O:O,DB!$G$5,Total!AA:AA,DB!$O$5,Total!M:M,DB!$G$9,Total!AA:AA,DB!$O$9,Total!AA:AA,$H$2)+COUNTIFS(Total!X:X,$L$3,Total!W:W,B6,Total!O:O,DB!$G$5,Total!AA:AA,DB!$O$5,Total!AA:AA,DB!$G$9,Total!K:K,DB!$O$9,Total!AA:AA,$H$2)+COUNTIFS(Total!X:X,$L$3,Total!W:W,B6,Total!O:O,DB!$G$5,Total!AA:AA,DB!$O$5,Total!AA:AA,DB!$G$9,Total!AA:AA,DB!$O$9,Total!E:E,$H$2)+COUNTIFS(Total!X:X,$L$3,Total!W:W,B6,Total!AA:AA,DB!$G$5,Total!N:N,DB!$O$5,Total!M:M,DB!$G$9,Total!AA:AA,DB!$O$9,Total!AA:AA,$H$2)+COUNTIFS(Total!X:X,$L$3,Total!W:W,B6,Total!AA:AA,DB!$G$5,Total!N:N,DB!$O$5,Total!AA:AA,DB!$G$9,Total!K:K,DB!$O$9,Total!AA:AA,$H$2)+COUNTIFS(Total!X:X,$L$3,Total!W:W,B6,Total!AA:AA,DB!$G$5,Total!N:N,DB!$O$5,Total!AA:AA,DB!$G$9,Total!AA:AA,DB!$O$9,Total!E:E,$H$2)+COUNTIFS(Total!X:X,$L$3,Total!W:W,B6,Total!AA:AA,DB!$G$5,Total!AA:AA,DB!$O$5,Total!M:M,DB!$G$9,Total!K:K,DB!$O$9,Total!AA:AA,$H$2)+COUNTIFS(Total!X:X,$L$3,Total!W:W,B6,Total!AA:AA,DB!$G$5,Total!AA:AA,DB!$O$5,Total!M:M,DB!$G$9,Total!AA:AA,DB!$O$9,Total!E:E,$H$2)+COUNTIFS(Total!X:X,$L$3,Total!W:W,B6,Total!AA:AA,DB!$G$5,Total!AA:AA,DB!$O$5,Total!AA:AA,DB!$G$9,Total!K:K,DB!$O$9,Total!E:E,$H$2)+COUNTIFS(Total!X:X,$L$3,Total!W:W,B6,Total!AA:AA,DB!$G$5,Total!N:N,DB!$O$5,Total!M:M,DB!$G$9,Total!K:K,DB!$O$9,Total!E:E,$H$2)+COUNTIFS(Total!X:X,$L$3,Total!W:W,B6,Total!O:O,DB!$G$5,Total!AA:AA,DB!$O$5,Total!M:M,DB!$G$9,Total!K:K,DB!$O$9,Total!E:E,$H$2)+COUNTIFS(Total!X:X,$L$3,Total!W:W,B6,Total!O:O,DB!$G$5,Total!N:N,DB!$O$5,Total!AA:AA,DB!$G$9,Total!K:K,DB!$O$9,Total!E:E,$H$2)+COUNTIFS(Total!X:X,$L$3,Total!W:W,B6,Total!O:O,DB!$G$5,Total!N:N,DB!$O$5,Total!M:M,DB!$G$9,Total!AA:AA,DB!$O$9,Total!E:E,$H$2)+COUNTIFS(Total!X:X,$L$3,Total!W:W,B6,Total!O:O,DB!$G$5,Total!N:N,DB!$O$5,Total!M:M,DB!$G$9,Total!K:K,DB!$O$9,Total!AA:AA,$H$2)</f>
        <v>0</v>
      </c>
      <c r="M6" s="31">
        <f>COUNTIFS(Total!X:X,$M$3,Total!W:W,B6,Total!O:O,DB!$G$5,Total!N:N,DB!$O$5,Total!M:M,DB!$G$9,Total!K:K,DB!$O$9,Total!E:E,$H$2)+COUNTIFS(Total!X:X,$M$3,Total!W:W,B6,Total!AA:AA,DB!$G$5,Total!AA:AA,DB!$O$5,Total!AA:AA,DB!$G$9,Total!AA:AA,DB!$O$9,Total!AA:AA,$H$2)+COUNTIFS(Total!X:X,$M$3,Total!W:W,B6,Total!O:O,DB!$G$5,Total!AA:AA,DB!$O$5,Total!AA:AA,DB!$G$9,Total!AA:AA,DB!$O$9,Total!AA:AA,$H$2)+COUNTIFS(Total!X:X,$M$3,Total!W:W,B6,Total!AA:AA,DB!$G$5,Total!N:N,DB!$O$5,Total!AA:AA,DB!$G$9,Total!AA:AA,DB!$O$9,Total!AA:AA,$H$2)+COUNTIFS(Total!X:X,$M$3,Total!W:W,B6,Total!AA:AA,DB!$G$5,Total!AA:AA,DB!$O$5,Total!M:M,DB!$G$9,Total!AA:AA,DB!$O$9,Total!AA:AA,$H$2)+COUNTIFS(Total!X:X,$M$3,Total!W:W,B6,Total!AA:AA,DB!$G$5,Total!AA:AA,DB!$O$5,Total!AA:AA,DB!$G$9,Total!K:K,DB!$O$9,Total!AA:AA,$H$2)+COUNTIFS(Total!X:X,$M$3,Total!W:W,B6,Total!AA:AA,DB!$G$5,Total!AA:AA,DB!$O$5,Total!AA:AA,DB!$G$9,Total!AA:AA,DB!$O$9,Total!E:E,$H$2)+COUNTIFS(Total!X:X,$M$3,Total!W:W,B6,Total!O:O,DB!$G$5,Total!N:N,DB!$O$5,Total!M:M,DB!$G$9,Total!AA:AA,DB!$O$9,Total!AA:AA,$H$2)+COUNTIFS(Total!X:X,$M$3,Total!W:W,B6,Total!O:O,DB!$G$5,Total!N:N,DB!$O$5,Total!AA:AA,DB!$G$9,Total!K:K,DB!$O$9,Total!AA:AA,$H$2)+COUNTIFS(Total!X:X,$M$3,Total!W:W,B6,Total!O:O,DB!$G$5,Total!N:N,DB!$O$5,Total!AA:AA,DB!$G$9,Total!AA:AA,DB!$O$9,Total!E:E,$H$2)+COUNTIFS(Total!X:X,$M$3,Total!W:W,B6,Total!O:O,DB!$G$5,Total!AA:AA,DB!$O$5,Total!M:M,DB!$G$9,Total!K:K,DB!$O$9,Total!AA:AA,$H$2)+COUNTIFS(Total!X:X,$M$3,Total!W:W,B6,Total!O:O,DB!$G$5,Total!AA:AA,DB!$O$5,Total!M:M,DB!$G$9,Total!AA:AA,DB!$O$9,Total!E:E,$H$2)+COUNTIFS(Total!X:X,$M$3,Total!W:W,B6,Total!O:O,DB!$G$5,Total!AA:AA,DB!$O$5,Total!AA:AA,DB!$G$9,Total!K:K,DB!$O$9,Total!E:E,$H$2)+COUNTIFS(Total!X:X,$M$3,Total!W:W,B6,Total!AA:AA,DB!$G$5,Total!N:N,DB!$O$5,Total!M:M,DB!$G$9,Total!K:K,DB!$O$9,Total!AA:AA,$H$2)+COUNTIFS(Total!X:X,$M$3,Total!W:W,B6,Total!AA:AA,DB!$G$5,Total!N:N,DB!$O$5,Total!M:M,DB!$G$9,Total!AA:AA,DB!$O$9,Total!E:E,$H$2)+COUNTIFS(Total!X:X,$M$3,Total!W:W,B6,Total!AA:AA,DB!$G$5,Total!N:N,DB!$O$5,Total!AA:AA,DB!$G$9,Total!K:K,DB!$O$9,Total!E:E,$H$2)+COUNTIFS(Total!X:X,$M$3,Total!W:W,B6,Total!AA:AA,DB!$G$5,Total!AA:AA,DB!$O$5,Total!M:M,DB!$G$9,Total!K:K,DB!$O$9,Total!E:E,$H$2)+COUNTIFS(Total!X:X,$M$3,Total!W:W,B6,Total!O:O,DB!$G$5,Total!N:N,DB!$O$5,Total!AA:AA,DB!$G$9,Total!AA:AA,DB!$O$9,Total!AA:AA,$H$2)+COUNTIFS(Total!X:X,$M$3,Total!W:W,B6,Total!O:O,DB!$G$5,Total!AA:AA,DB!$O$5,Total!M:M,DB!$G$9,Total!AA:AA,DB!$O$9,Total!AA:AA,$H$2)+COUNTIFS(Total!X:X,$M$3,Total!W:W,B6,Total!O:O,DB!$G$5,Total!AA:AA,DB!$O$5,Total!AA:AA,DB!$G$9,Total!K:K,DB!$O$9,Total!AA:AA,$H$2)+COUNTIFS(Total!X:X,$M$3,Total!W:W,B6,Total!O:O,DB!$G$5,Total!AA:AA,DB!$O$5,Total!AA:AA,DB!$G$9,Total!AA:AA,DB!$O$9,Total!E:E,$H$2)+COUNTIFS(Total!X:X,$M$3,Total!W:W,B6,Total!AA:AA,DB!$G$5,Total!N:N,DB!$O$5,Total!M:M,DB!$G$9,Total!AA:AA,DB!$O$9,Total!AA:AA,$H$2)+COUNTIFS(Total!X:X,$M$3,Total!W:W,B6,Total!AA:AA,DB!$G$5,Total!N:N,DB!$O$5,Total!AA:AA,DB!$G$9,Total!K:K,DB!$O$9,Total!AA:AA,$H$2)+COUNTIFS(Total!X:X,$M$3,Total!W:W,B6,Total!AA:AA,DB!$G$5,Total!N:N,DB!$O$5,Total!AA:AA,DB!$G$9,Total!AA:AA,DB!$O$9,Total!E:E,$H$2)+COUNTIFS(Total!X:X,$M$3,Total!W:W,B6,Total!AA:AA,DB!$G$5,Total!AA:AA,DB!$O$5,Total!M:M,DB!$G$9,Total!K:K,DB!$O$9,Total!AA:AA,$H$2)+COUNTIFS(Total!X:X,$M$3,Total!W:W,B6,Total!AA:AA,DB!$G$5,Total!AA:AA,DB!$O$5,Total!M:M,DB!$G$9,Total!AA:AA,DB!$O$9,Total!E:E,$H$2)+COUNTIFS(Total!X:X,$M$3,Total!W:W,B6,Total!AA:AA,DB!$G$5,Total!AA:AA,DB!$O$5,Total!AA:AA,DB!$G$9,Total!K:K,DB!$O$9,Total!E:E,$H$2)+COUNTIFS(Total!X:X,$M$3,Total!W:W,B6,Total!AA:AA,DB!$G$5,Total!N:N,DB!$O$5,Total!M:M,DB!$G$9,Total!K:K,DB!$O$9,Total!E:E,$H$2)+COUNTIFS(Total!X:X,$M$3,Total!W:W,B6,Total!O:O,DB!$G$5,Total!AA:AA,DB!$O$5,Total!M:M,DB!$G$9,Total!K:K,DB!$O$9,Total!E:E,$H$2)+COUNTIFS(Total!X:X,$M$3,Total!W:W,B6,Total!O:O,DB!$G$5,Total!N:N,DB!$O$5,Total!AA:AA,DB!$G$9,Total!K:K,DB!$O$9,Total!E:E,$H$2)+COUNTIFS(Total!X:X,$M$3,Total!W:W,B6,Total!O:O,DB!$G$5,Total!N:N,DB!$O$5,Total!M:M,DB!$G$9,Total!AA:AA,DB!$O$9,Total!E:E,$H$2)+COUNTIFS(Total!X:X,$M$3,Total!W:W,B6,Total!O:O,DB!$G$5,Total!N:N,DB!$O$5,Total!M:M,DB!$G$9,Total!K:K,DB!$O$9,Total!AA:AA,$H$2)</f>
        <v>1</v>
      </c>
      <c r="N6" s="31">
        <f>COUNTIFS(Total!X:X,$N$3,Total!W:W,B6,Total!O:O,DB!$G$5,Total!N:N,DB!$O$5,Total!M:M,DB!$G$9,Total!K:K,DB!$O$9,Total!E:E,$H$2)+COUNTIFS(Total!X:X,$N$3,Total!W:W,B6,Total!AA:AA,DB!$G$5,Total!AA:AA,DB!$O$5,Total!AA:AA,DB!$G$9,Total!AA:AA,DB!$O$9,Total!AA:AA,$H$2)+COUNTIFS(Total!X:X,$N$3,Total!W:W,B6,Total!O:O,DB!$G$5,Total!AA:AA,DB!$O$5,Total!AA:AA,DB!$G$9,Total!AA:AA,DB!$O$9,Total!AA:AA,$H$2)+COUNTIFS(Total!X:X,$N$3,Total!W:W,B6,Total!AA:AA,DB!$G$5,Total!N:N,DB!$O$5,Total!AA:AA,DB!$G$9,Total!AA:AA,DB!$O$9,Total!AA:AA,$H$2)+COUNTIFS(Total!X:X,$N$3,Total!W:W,B6,Total!AA:AA,DB!$G$5,Total!AA:AA,DB!$O$5,Total!M:M,DB!$G$9,Total!AA:AA,DB!$O$9,Total!AA:AA,$H$2)+COUNTIFS(Total!X:X,$N$3,Total!W:W,B6,Total!AA:AA,DB!$G$5,Total!AA:AA,DB!$O$5,Total!AA:AA,DB!$G$9,Total!K:K,DB!$O$9,Total!AA:AA,$H$2)+COUNTIFS(Total!X:X,$N$3,Total!W:W,B6,Total!AA:AA,DB!$G$5,Total!AA:AA,DB!$O$5,Total!AA:AA,DB!$G$9,Total!AA:AA,DB!$O$9,Total!E:E,$H$2)+COUNTIFS(Total!X:X,$N$3,Total!W:W,B6,Total!O:O,DB!$G$5,Total!N:N,DB!$O$5,Total!M:M,DB!$G$9,Total!AA:AA,DB!$O$9,Total!AA:AA,$H$2)+COUNTIFS(Total!X:X,$N$3,Total!W:W,B6,Total!O:O,DB!$G$5,Total!N:N,DB!$O$5,Total!AA:AA,DB!$G$9,Total!K:K,DB!$O$9,Total!AA:AA,$H$2)+COUNTIFS(Total!X:X,$N$3,Total!W:W,B6,Total!O:O,DB!$G$5,Total!N:N,DB!$O$5,Total!AA:AA,DB!$G$9,Total!AA:AA,DB!$O$9,Total!E:E,$H$2)+COUNTIFS(Total!X:X,$N$3,Total!W:W,B6,Total!O:O,DB!$G$5,Total!AA:AA,DB!$O$5,Total!M:M,DB!$G$9,Total!K:K,DB!$O$9,Total!AA:AA,$H$2)+COUNTIFS(Total!X:X,$N$3,Total!W:W,B6,Total!O:O,DB!$G$5,Total!AA:AA,DB!$O$5,Total!M:M,DB!$G$9,Total!AA:AA,DB!$O$9,Total!E:E,$H$2)+COUNTIFS(Total!X:X,$N$3,Total!W:W,B6,Total!O:O,DB!$G$5,Total!AA:AA,DB!$O$5,Total!AA:AA,DB!$G$9,Total!K:K,DB!$O$9,Total!E:E,$H$2)+COUNTIFS(Total!X:X,$N$3,Total!W:W,B6,Total!AA:AA,DB!$G$5,Total!N:N,DB!$O$5,Total!M:M,DB!$G$9,Total!K:K,DB!$O$9,Total!AA:AA,$H$2)+COUNTIFS(Total!X:X,$N$3,Total!W:W,B6,Total!AA:AA,DB!$G$5,Total!N:N,DB!$O$5,Total!M:M,DB!$G$9,Total!AA:AA,DB!$O$9,Total!E:E,$H$2)+COUNTIFS(Total!X:X,$N$3,Total!W:W,B6,Total!AA:AA,DB!$G$5,Total!N:N,DB!$O$5,Total!AA:AA,DB!$G$9,Total!K:K,DB!$O$9,Total!E:E,$H$2)+COUNTIFS(Total!X:X,$N$3,Total!W:W,B6,Total!AA:AA,DB!$G$5,Total!AA:AA,DB!$O$5,Total!M:M,DB!$G$9,Total!K:K,DB!$O$9,Total!E:E,$H$2)+COUNTIFS(Total!X:X,$N$3,Total!W:W,B6,Total!O:O,DB!$G$5,Total!N:N,DB!$O$5,Total!AA:AA,DB!$G$9,Total!AA:AA,DB!$O$9,Total!AA:AA,$H$2)+COUNTIFS(Total!X:X,$N$3,Total!W:W,B6,Total!O:O,DB!$G$5,Total!AA:AA,DB!$O$5,Total!M:M,DB!$G$9,Total!AA:AA,DB!$O$9,Total!AA:AA,$H$2)+COUNTIFS(Total!X:X,$N$3,Total!W:W,B6,Total!O:O,DB!$G$5,Total!AA:AA,DB!$O$5,Total!AA:AA,DB!$G$9,Total!K:K,DB!$O$9,Total!AA:AA,$H$2)+COUNTIFS(Total!X:X,$N$3,Total!W:W,B6,Total!O:O,DB!$G$5,Total!AA:AA,DB!$O$5,Total!AA:AA,DB!$G$9,Total!AA:AA,DB!$O$9,Total!E:E,$H$2)+COUNTIFS(Total!X:X,$N$3,Total!W:W,B6,Total!AA:AA,DB!$G$5,Total!N:N,DB!$O$5,Total!M:M,DB!$G$9,Total!AA:AA,DB!$O$9,Total!AA:AA,$H$2)+COUNTIFS(Total!X:X,$N$3,Total!W:W,B6,Total!AA:AA,DB!$G$5,Total!N:N,DB!$O$5,Total!AA:AA,DB!$G$9,Total!K:K,DB!$O$9,Total!AA:AA,$H$2)+COUNTIFS(Total!X:X,$N$3,Total!W:W,B6,Total!AA:AA,DB!$G$5,Total!N:N,DB!$O$5,Total!AA:AA,DB!$G$9,Total!AA:AA,DB!$O$9,Total!E:E,$H$2)+COUNTIFS(Total!X:X,$N$3,Total!W:W,B6,Total!AA:AA,DB!$G$5,Total!AA:AA,DB!$O$5,Total!M:M,DB!$G$9,Total!K:K,DB!$O$9,Total!AA:AA,$H$2)+COUNTIFS(Total!X:X,$N$3,Total!W:W,B6,Total!AA:AA,DB!$G$5,Total!AA:AA,DB!$O$5,Total!M:M,DB!$G$9,Total!AA:AA,DB!$O$9,Total!E:E,$H$2)+COUNTIFS(Total!X:X,$N$3,Total!W:W,B6,Total!AA:AA,DB!$G$5,Total!AA:AA,DB!$O$5,Total!AA:AA,DB!$G$9,Total!K:K,DB!$O$9,Total!E:E,$H$2)+COUNTIFS(Total!X:X,$N$3,Total!W:W,B6,Total!AA:AA,DB!$G$5,Total!N:N,DB!$O$5,Total!M:M,DB!$G$9,Total!K:K,DB!$O$9,Total!E:E,$H$2)+COUNTIFS(Total!X:X,$N$3,Total!W:W,B6,Total!O:O,DB!$G$5,Total!AA:AA,DB!$O$5,Total!M:M,DB!$G$9,Total!K:K,DB!$O$9,Total!E:E,$H$2)+COUNTIFS(Total!X:X,$N$3,Total!W:W,B6,Total!O:O,DB!$G$5,Total!N:N,DB!$O$5,Total!AA:AA,DB!$G$9,Total!K:K,DB!$O$9,Total!E:E,$H$2)+COUNTIFS(Total!X:X,$N$3,Total!W:W,B6,Total!O:O,DB!$G$5,Total!N:N,DB!$O$5,Total!M:M,DB!$G$9,Total!AA:AA,DB!$O$9,Total!E:E,$H$2)+COUNTIFS(Total!X:X,$N$3,Total!W:W,B6,Total!O:O,DB!$G$5,Total!N:N,DB!$O$5,Total!M:M,DB!$G$9,Total!K:K,DB!$O$9,Total!AA:AA,$H$2)</f>
        <v>0</v>
      </c>
      <c r="O6" s="31">
        <f>COUNTIFS(Total!X:X,$O$3,Total!W:W,B6,Total!O:O,DB!$G$5,Total!N:N,DB!$O$5,Total!M:M,DB!$G$9,Total!K:K,DB!$O$9,Total!E:E,$H$2)+COUNTIFS(Total!X:X,$O$3,Total!W:W,B6,Total!AA:AA,DB!$G$5,Total!AA:AA,DB!$O$5,Total!AA:AA,DB!$G$9,Total!AA:AA,DB!$O$9,Total!AA:AA,$H$2)+COUNTIFS(Total!X:X,$O$3,Total!W:W,B6,Total!O:O,DB!$G$5,Total!AA:AA,DB!$O$5,Total!AA:AA,DB!$G$9,Total!AA:AA,DB!$O$9,Total!AA:AA,$H$2)+COUNTIFS(Total!X:X,$O$3,Total!W:W,B6,Total!AA:AA,DB!$G$5,Total!N:N,DB!$O$5,Total!AA:AA,DB!$G$9,Total!AA:AA,DB!$O$9,Total!AA:AA,$H$2)+COUNTIFS(Total!X:X,$O$3,Total!W:W,B6,Total!AA:AA,DB!$G$5,Total!AA:AA,DB!$O$5,Total!M:M,DB!$G$9,Total!AA:AA,DB!$O$9,Total!AA:AA,$H$2)+COUNTIFS(Total!X:X,$O$3,Total!W:W,B6,Total!AA:AA,DB!$G$5,Total!AA:AA,DB!$O$5,Total!AA:AA,DB!$G$9,Total!K:K,DB!$O$9,Total!AA:AA,$H$2)+COUNTIFS(Total!X:X,$O$3,Total!W:W,B6,Total!AA:AA,DB!$G$5,Total!AA:AA,DB!$O$5,Total!AA:AA,DB!$G$9,Total!AA:AA,DB!$O$9,Total!E:E,$H$2)+COUNTIFS(Total!X:X,$O$3,Total!W:W,B6,Total!O:O,DB!$G$5,Total!N:N,DB!$O$5,Total!M:M,DB!$G$9,Total!AA:AA,DB!$O$9,Total!AA:AA,$H$2)+COUNTIFS(Total!X:X,$O$3,Total!W:W,B6,Total!O:O,DB!$G$5,Total!N:N,DB!$O$5,Total!AA:AA,DB!$G$9,Total!K:K,DB!$O$9,Total!AA:AA,$H$2)+COUNTIFS(Total!X:X,$O$3,Total!W:W,B6,Total!O:O,DB!$G$5,Total!N:N,DB!$O$5,Total!AA:AA,DB!$G$9,Total!AA:AA,DB!$O$9,Total!E:E,$H$2)+COUNTIFS(Total!X:X,$O$3,Total!W:W,B6,Total!O:O,DB!$G$5,Total!AA:AA,DB!$O$5,Total!M:M,DB!$G$9,Total!K:K,DB!$O$9,Total!AA:AA,$H$2)+COUNTIFS(Total!X:X,$O$3,Total!W:W,B6,Total!O:O,DB!$G$5,Total!AA:AA,DB!$O$5,Total!M:M,DB!$G$9,Total!AA:AA,DB!$O$9,Total!E:E,$H$2)+COUNTIFS(Total!X:X,$O$3,Total!W:W,B6,Total!O:O,DB!$G$5,Total!AA:AA,DB!$O$5,Total!AA:AA,DB!$G$9,Total!K:K,DB!$O$9,Total!E:E,$H$2)+COUNTIFS(Total!X:X,$O$3,Total!W:W,B6,Total!AA:AA,DB!$G$5,Total!N:N,DB!$O$5,Total!M:M,DB!$G$9,Total!K:K,DB!$O$9,Total!AA:AA,$H$2)+COUNTIFS(Total!X:X,$O$3,Total!W:W,B6,Total!AA:AA,DB!$G$5,Total!N:N,DB!$O$5,Total!M:M,DB!$G$9,Total!AA:AA,DB!$O$9,Total!E:E,$H$2)+COUNTIFS(Total!X:X,$O$3,Total!W:W,B6,Total!AA:AA,DB!$G$5,Total!N:N,DB!$O$5,Total!AA:AA,DB!$G$9,Total!K:K,DB!$O$9,Total!E:E,$H$2)+COUNTIFS(Total!X:X,$O$3,Total!W:W,B6,Total!AA:AA,DB!$G$5,Total!AA:AA,DB!$O$5,Total!M:M,DB!$G$9,Total!K:K,DB!$O$9,Total!E:E,$H$2)+COUNTIFS(Total!X:X,$O$3,Total!W:W,B6,Total!O:O,DB!$G$5,Total!N:N,DB!$O$5,Total!AA:AA,DB!$G$9,Total!AA:AA,DB!$O$9,Total!AA:AA,$H$2)+COUNTIFS(Total!X:X,$O$3,Total!W:W,B6,Total!O:O,DB!$G$5,Total!AA:AA,DB!$O$5,Total!M:M,DB!$G$9,Total!AA:AA,DB!$O$9,Total!AA:AA,$H$2)+COUNTIFS(Total!X:X,$O$3,Total!W:W,B6,Total!O:O,DB!$G$5,Total!AA:AA,DB!$O$5,Total!AA:AA,DB!$G$9,Total!K:K,DB!$O$9,Total!AA:AA,$H$2)+COUNTIFS(Total!X:X,$O$3,Total!W:W,B6,Total!O:O,DB!$G$5,Total!AA:AA,DB!$O$5,Total!AA:AA,DB!$G$9,Total!AA:AA,DB!$O$9,Total!E:E,$H$2)+COUNTIFS(Total!X:X,$O$3,Total!W:W,B6,Total!AA:AA,DB!$G$5,Total!N:N,DB!$O$5,Total!M:M,DB!$G$9,Total!AA:AA,DB!$O$9,Total!AA:AA,$H$2)+COUNTIFS(Total!X:X,$O$3,Total!W:W,B6,Total!AA:AA,DB!$G$5,Total!N:N,DB!$O$5,Total!AA:AA,DB!$G$9,Total!K:K,DB!$O$9,Total!AA:AA,$H$2)+COUNTIFS(Total!X:X,$O$3,Total!W:W,B6,Total!AA:AA,DB!$G$5,Total!N:N,DB!$O$5,Total!AA:AA,DB!$G$9,Total!AA:AA,DB!$O$9,Total!E:E,$H$2)+COUNTIFS(Total!X:X,$O$3,Total!W:W,B6,Total!AA:AA,DB!$G$5,Total!AA:AA,DB!$O$5,Total!M:M,DB!$G$9,Total!K:K,DB!$O$9,Total!AA:AA,$H$2)+COUNTIFS(Total!X:X,$O$3,Total!W:W,B6,Total!AA:AA,DB!$G$5,Total!AA:AA,DB!$O$5,Total!M:M,DB!$G$9,Total!AA:AA,DB!$O$9,Total!E:E,$H$2)+COUNTIFS(Total!X:X,$O$3,Total!W:W,B6,Total!AA:AA,DB!$G$5,Total!AA:AA,DB!$O$5,Total!AA:AA,DB!$G$9,Total!K:K,DB!$O$9,Total!E:E,$H$2)+COUNTIFS(Total!X:X,$O$3,Total!W:W,B6,Total!AA:AA,DB!$G$5,Total!N:N,DB!$O$5,Total!M:M,DB!$G$9,Total!K:K,DB!$O$9,Total!E:E,$H$2)+COUNTIFS(Total!X:X,$O$3,Total!W:W,B6,Total!O:O,DB!$G$5,Total!AA:AA,DB!$O$5,Total!M:M,DB!$G$9,Total!K:K,DB!$O$9,Total!E:E,$H$2)+COUNTIFS(Total!X:X,$O$3,Total!W:W,B6,Total!O:O,DB!$G$5,Total!N:N,DB!$O$5,Total!AA:AA,DB!$G$9,Total!K:K,DB!$O$9,Total!E:E,$H$2)+COUNTIFS(Total!X:X,$O$3,Total!W:W,B6,Total!O:O,DB!$G$5,Total!N:N,DB!$O$5,Total!M:M,DB!$G$9,Total!AA:AA,DB!$O$9,Total!E:E,$H$2)+COUNTIFS(Total!X:X,$O$3,Total!W:W,B6,Total!O:O,DB!$G$5,Total!N:N,DB!$O$5,Total!M:M,DB!$G$9,Total!K:K,DB!$O$9,Total!AA:AA,$H$2)</f>
        <v>0</v>
      </c>
      <c r="P6" s="31">
        <f>COUNTIFS(Total!X:X,$P$3,Total!W:W,B6,Total!O:O,DB!$G$5,Total!N:N,DB!$O$5,Total!M:M,DB!$G$9,Total!K:K,DB!$O$9,Total!E:E,$H$2)+COUNTIFS(Total!X:X,$P$3,Total!W:W,B6,Total!AA:AA,DB!$G$5,Total!AA:AA,DB!$O$5,Total!AA:AA,DB!$G$9,Total!AA:AA,DB!$O$9,Total!AA:AA,$H$2)+COUNTIFS(Total!X:X,$P$3,Total!W:W,B6,Total!O:O,DB!$G$5,Total!AA:AA,DB!$O$5,Total!AA:AA,DB!$G$9,Total!AA:AA,DB!$O$9,Total!AA:AA,$H$2)+COUNTIFS(Total!X:X,$P$3,Total!W:W,B6,Total!AA:AA,DB!$G$5,Total!N:N,DB!$O$5,Total!AA:AA,DB!$G$9,Total!AA:AA,DB!$O$9,Total!AA:AA,$H$2)+COUNTIFS(Total!X:X,$P$3,Total!W:W,B6,Total!AA:AA,DB!$G$5,Total!AA:AA,DB!$O$5,Total!M:M,DB!$G$9,Total!AA:AA,DB!$O$9,Total!AA:AA,$H$2)+COUNTIFS(Total!X:X,$P$3,Total!W:W,B6,Total!AA:AA,DB!$G$5,Total!AA:AA,DB!$O$5,Total!AA:AA,DB!$G$9,Total!K:K,DB!$O$9,Total!AA:AA,$H$2)+COUNTIFS(Total!X:X,$P$3,Total!W:W,B6,Total!AA:AA,DB!$G$5,Total!AA:AA,DB!$O$5,Total!AA:AA,DB!$G$9,Total!AA:AA,DB!$O$9,Total!E:E,$H$2)+COUNTIFS(Total!X:X,$P$3,Total!W:W,B6,Total!O:O,DB!$G$5,Total!N:N,DB!$O$5,Total!M:M,DB!$G$9,Total!AA:AA,DB!$O$9,Total!AA:AA,$H$2)+COUNTIFS(Total!X:X,$P$3,Total!W:W,B6,Total!O:O,DB!$G$5,Total!N:N,DB!$O$5,Total!AA:AA,DB!$G$9,Total!K:K,DB!$O$9,Total!AA:AA,$H$2)+COUNTIFS(Total!X:X,$P$3,Total!W:W,B6,Total!O:O,DB!$G$5,Total!N:N,DB!$O$5,Total!AA:AA,DB!$G$9,Total!AA:AA,DB!$O$9,Total!E:E,$H$2)+COUNTIFS(Total!X:X,$P$3,Total!W:W,B6,Total!O:O,DB!$G$5,Total!AA:AA,DB!$O$5,Total!M:M,DB!$G$9,Total!K:K,DB!$O$9,Total!AA:AA,$H$2)+COUNTIFS(Total!X:X,$P$3,Total!W:W,B6,Total!O:O,DB!$G$5,Total!AA:AA,DB!$O$5,Total!M:M,DB!$G$9,Total!AA:AA,DB!$O$9,Total!E:E,$H$2)+COUNTIFS(Total!X:X,$P$3,Total!W:W,B6,Total!O:O,DB!$G$5,Total!AA:AA,DB!$O$5,Total!AA:AA,DB!$G$9,Total!K:K,DB!$O$9,Total!E:E,$H$2)+COUNTIFS(Total!X:X,$P$3,Total!W:W,B6,Total!AA:AA,DB!$G$5,Total!N:N,DB!$O$5,Total!M:M,DB!$G$9,Total!K:K,DB!$O$9,Total!AA:AA,$H$2)+COUNTIFS(Total!X:X,$P$3,Total!W:W,B6,Total!AA:AA,DB!$G$5,Total!N:N,DB!$O$5,Total!M:M,DB!$G$9,Total!AA:AA,DB!$O$9,Total!E:E,$H$2)+COUNTIFS(Total!X:X,$P$3,Total!W:W,B6,Total!AA:AA,DB!$G$5,Total!N:N,DB!$O$5,Total!AA:AA,DB!$G$9,Total!K:K,DB!$O$9,Total!E:E,$H$2)+COUNTIFS(Total!X:X,$P$3,Total!W:W,B6,Total!AA:AA,DB!$G$5,Total!AA:AA,DB!$O$5,Total!M:M,DB!$G$9,Total!K:K,DB!$O$9,Total!E:E,$H$2)+COUNTIFS(Total!X:X,$P$3,Total!W:W,B6,Total!O:O,DB!$G$5,Total!N:N,DB!$O$5,Total!AA:AA,DB!$G$9,Total!AA:AA,DB!$O$9,Total!AA:AA,$H$2)+COUNTIFS(Total!X:X,$P$3,Total!W:W,B6,Total!O:O,DB!$G$5,Total!AA:AA,DB!$O$5,Total!M:M,DB!$G$9,Total!AA:AA,DB!$O$9,Total!AA:AA,$H$2)+COUNTIFS(Total!X:X,$P$3,Total!W:W,B6,Total!O:O,DB!$G$5,Total!AA:AA,DB!$O$5,Total!AA:AA,DB!$G$9,Total!K:K,DB!$O$9,Total!AA:AA,$H$2)+COUNTIFS(Total!X:X,$P$3,Total!W:W,B6,Total!O:O,DB!$G$5,Total!AA:AA,DB!$O$5,Total!AA:AA,DB!$G$9,Total!AA:AA,DB!$O$9,Total!E:E,$H$2)+COUNTIFS(Total!X:X,$P$3,Total!W:W,B6,Total!AA:AA,DB!$G$5,Total!N:N,DB!$O$5,Total!M:M,DB!$G$9,Total!AA:AA,DB!$O$9,Total!AA:AA,$H$2)+COUNTIFS(Total!X:X,$P$3,Total!W:W,B6,Total!AA:AA,DB!$G$5,Total!N:N,DB!$O$5,Total!AA:AA,DB!$G$9,Total!K:K,DB!$O$9,Total!AA:AA,$H$2)+COUNTIFS(Total!X:X,$P$3,Total!W:W,B6,Total!AA:AA,DB!$G$5,Total!N:N,DB!$O$5,Total!AA:AA,DB!$G$9,Total!AA:AA,DB!$O$9,Total!E:E,$H$2)+COUNTIFS(Total!X:X,$P$3,Total!W:W,B6,Total!AA:AA,DB!$G$5,Total!AA:AA,DB!$O$5,Total!M:M,DB!$G$9,Total!K:K,DB!$O$9,Total!AA:AA,$H$2)+COUNTIFS(Total!X:X,$P$3,Total!W:W,B6,Total!AA:AA,DB!$G$5,Total!AA:AA,DB!$O$5,Total!M:M,DB!$G$9,Total!AA:AA,DB!$O$9,Total!E:E,$H$2)+COUNTIFS(Total!X:X,$P$3,Total!W:W,B6,Total!AA:AA,DB!$G$5,Total!AA:AA,DB!$O$5,Total!AA:AA,DB!$G$9,Total!K:K,DB!$O$9,Total!E:E,$H$2)+COUNTIFS(Total!X:X,$P$3,Total!W:W,B6,Total!AA:AA,DB!$G$5,Total!N:N,DB!$O$5,Total!M:M,DB!$G$9,Total!K:K,DB!$O$9,Total!E:E,$H$2)+COUNTIFS(Total!X:X,$P$3,Total!W:W,B6,Total!O:O,DB!$G$5,Total!AA:AA,DB!$O$5,Total!M:M,DB!$G$9,Total!K:K,DB!$O$9,Total!E:E,$H$2)+COUNTIFS(Total!X:X,$P$3,Total!W:W,B6,Total!O:O,DB!$G$5,Total!N:N,DB!$O$5,Total!AA:AA,DB!$G$9,Total!K:K,DB!$O$9,Total!E:E,$H$2)+COUNTIFS(Total!X:X,$P$3,Total!W:W,B6,Total!O:O,DB!$G$5,Total!N:N,DB!$O$5,Total!M:M,DB!$G$9,Total!AA:AA,DB!$O$9,Total!E:E,$H$2)+COUNTIFS(Total!X:X,$P$3,Total!W:W,B6,Total!O:O,DB!$G$5,Total!N:N,DB!$O$5,Total!M:M,DB!$G$9,Total!K:K,DB!$O$9,Total!AA:AA,$H$2)</f>
        <v>0</v>
      </c>
      <c r="Q6" s="31">
        <f>COUNTIFS(Total!X:X,$Q$3,Total!W:W,B6,Total!O:O,DB!$G$5,Total!N:N,DB!$O$5,Total!M:M,DB!$G$9,Total!K:K,DB!$O$9,Total!E:E,$H$2)+COUNTIFS(Total!X:X,$Q$3,Total!W:W,B6,Total!AA:AA,DB!$G$5,Total!AA:AA,DB!$O$5,Total!AA:AA,DB!$G$9,Total!AA:AA,DB!$O$9,Total!AA:AA,$H$2)+COUNTIFS(Total!X:X,$Q$3,Total!W:W,B6,Total!O:O,DB!$G$5,Total!AA:AA,DB!$O$5,Total!AA:AA,DB!$G$9,Total!AA:AA,DB!$O$9,Total!AA:AA,$H$2)+COUNTIFS(Total!X:X,$Q$3,Total!W:W,B6,Total!AA:AA,DB!$G$5,Total!N:N,DB!$O$5,Total!AA:AA,DB!$G$9,Total!AA:AA,DB!$O$9,Total!AA:AA,$H$2)+COUNTIFS(Total!X:X,$Q$3,Total!W:W,B6,Total!AA:AA,DB!$G$5,Total!AA:AA,DB!$O$5,Total!M:M,DB!$G$9,Total!AA:AA,DB!$O$9,Total!AA:AA,$H$2)+COUNTIFS(Total!X:X,$Q$3,Total!W:W,B6,Total!AA:AA,DB!$G$5,Total!AA:AA,DB!$O$5,Total!AA:AA,DB!$G$9,Total!K:K,DB!$O$9,Total!AA:AA,$H$2)+COUNTIFS(Total!X:X,$Q$3,Total!W:W,B6,Total!AA:AA,DB!$G$5,Total!AA:AA,DB!$O$5,Total!AA:AA,DB!$G$9,Total!AA:AA,DB!$O$9,Total!E:E,$H$2)+COUNTIFS(Total!X:X,$Q$3,Total!W:W,B6,Total!O:O,DB!$G$5,Total!N:N,DB!$O$5,Total!M:M,DB!$G$9,Total!AA:AA,DB!$O$9,Total!AA:AA,$H$2)+COUNTIFS(Total!X:X,$Q$3,Total!W:W,B6,Total!O:O,DB!$G$5,Total!N:N,DB!$O$5,Total!AA:AA,DB!$G$9,Total!K:K,DB!$O$9,Total!AA:AA,$H$2)+COUNTIFS(Total!X:X,$Q$3,Total!W:W,B6,Total!O:O,DB!$G$5,Total!N:N,DB!$O$5,Total!AA:AA,DB!$G$9,Total!AA:AA,DB!$O$9,Total!E:E,$H$2)+COUNTIFS(Total!X:X,$Q$3,Total!W:W,B6,Total!O:O,DB!$G$5,Total!AA:AA,DB!$O$5,Total!M:M,DB!$G$9,Total!K:K,DB!$O$9,Total!AA:AA,$H$2)+COUNTIFS(Total!X:X,$Q$3,Total!W:W,B6,Total!O:O,DB!$G$5,Total!AA:AA,DB!$O$5,Total!M:M,DB!$G$9,Total!AA:AA,DB!$O$9,Total!E:E,$H$2)+COUNTIFS(Total!X:X,$Q$3,Total!W:W,B6,Total!O:O,DB!$G$5,Total!AA:AA,DB!$O$5,Total!AA:AA,DB!$G$9,Total!K:K,DB!$O$9,Total!E:E,$H$2)+COUNTIFS(Total!X:X,$Q$3,Total!W:W,B6,Total!AA:AA,DB!$G$5,Total!N:N,DB!$O$5,Total!M:M,DB!$G$9,Total!K:K,DB!$O$9,Total!AA:AA,$H$2)+COUNTIFS(Total!X:X,$Q$3,Total!W:W,B6,Total!AA:AA,DB!$G$5,Total!N:N,DB!$O$5,Total!M:M,DB!$G$9,Total!AA:AA,DB!$O$9,Total!E:E,$H$2)+COUNTIFS(Total!X:X,$Q$3,Total!W:W,B6,Total!AA:AA,DB!$G$5,Total!N:N,DB!$O$5,Total!AA:AA,DB!$G$9,Total!K:K,DB!$O$9,Total!E:E,$H$2)+COUNTIFS(Total!X:X,$Q$3,Total!W:W,B6,Total!AA:AA,DB!$G$5,Total!AA:AA,DB!$O$5,Total!M:M,DB!$G$9,Total!K:K,DB!$O$9,Total!E:E,$H$2)+COUNTIFS(Total!X:X,$Q$3,Total!W:W,B6,Total!O:O,DB!$G$5,Total!N:N,DB!$O$5,Total!AA:AA,DB!$G$9,Total!AA:AA,DB!$O$9,Total!AA:AA,$H$2)+COUNTIFS(Total!X:X,$Q$3,Total!W:W,B6,Total!O:O,DB!$G$5,Total!AA:AA,DB!$O$5,Total!M:M,DB!$G$9,Total!AA:AA,DB!$O$9,Total!AA:AA,$H$2)+COUNTIFS(Total!X:X,$Q$3,Total!W:W,B6,Total!O:O,DB!$G$5,Total!AA:AA,DB!$O$5,Total!AA:AA,DB!$G$9,Total!K:K,DB!$O$9,Total!AA:AA,$H$2)+COUNTIFS(Total!X:X,$Q$3,Total!W:W,B6,Total!O:O,DB!$G$5,Total!AA:AA,DB!$O$5,Total!AA:AA,DB!$G$9,Total!AA:AA,DB!$O$9,Total!E:E,$H$2)+COUNTIFS(Total!X:X,$Q$3,Total!W:W,B6,Total!AA:AA,DB!$G$5,Total!N:N,DB!$O$5,Total!M:M,DB!$G$9,Total!AA:AA,DB!$O$9,Total!AA:AA,$H$2)+COUNTIFS(Total!X:X,$Q$3,Total!W:W,B6,Total!AA:AA,DB!$G$5,Total!N:N,DB!$O$5,Total!AA:AA,DB!$G$9,Total!K:K,DB!$O$9,Total!AA:AA,$H$2)+COUNTIFS(Total!X:X,$Q$3,Total!W:W,B6,Total!AA:AA,DB!$G$5,Total!N:N,DB!$O$5,Total!AA:AA,DB!$G$9,Total!AA:AA,DB!$O$9,Total!E:E,$H$2)+COUNTIFS(Total!X:X,$Q$3,Total!W:W,B6,Total!AA:AA,DB!$G$5,Total!AA:AA,DB!$O$5,Total!M:M,DB!$G$9,Total!K:K,DB!$O$9,Total!AA:AA,$H$2)+COUNTIFS(Total!X:X,$Q$3,Total!W:W,B6,Total!AA:AA,DB!$G$5,Total!AA:AA,DB!$O$5,Total!M:M,DB!$G$9,Total!AA:AA,DB!$O$9,Total!E:E,$H$2)+COUNTIFS(Total!X:X,$Q$3,Total!W:W,B6,Total!AA:AA,DB!$G$5,Total!AA:AA,DB!$O$5,Total!AA:AA,DB!$G$9,Total!K:K,DB!$O$9,Total!E:E,$H$2)+COUNTIFS(Total!X:X,$Q$3,Total!W:W,B6,Total!AA:AA,DB!$G$5,Total!N:N,DB!$O$5,Total!M:M,DB!$G$9,Total!K:K,DB!$O$9,Total!E:E,$H$2)+COUNTIFS(Total!X:X,$Q$3,Total!W:W,B6,Total!O:O,DB!$G$5,Total!AA:AA,DB!$O$5,Total!M:M,DB!$G$9,Total!K:K,DB!$O$9,Total!E:E,$H$2)+COUNTIFS(Total!X:X,$Q$3,Total!W:W,B6,Total!O:O,DB!$G$5,Total!N:N,DB!$O$5,Total!AA:AA,DB!$G$9,Total!K:K,DB!$O$9,Total!E:E,$H$2)+COUNTIFS(Total!X:X,$Q$3,Total!W:W,B6,Total!O:O,DB!$G$5,Total!N:N,DB!$O$5,Total!M:M,DB!$G$9,Total!AA:AA,DB!$O$9,Total!E:E,$H$2)+COUNTIFS(Total!X:X,$Q$3,Total!W:W,B6,Total!O:O,DB!$G$5,Total!N:N,DB!$O$5,Total!M:M,DB!$G$9,Total!K:K,DB!$O$9,Total!AA:AA,$H$2)</f>
        <v>0</v>
      </c>
      <c r="R6" s="31">
        <f>COUNTIFS(Total!X:X,$R$3,Total!W:W,B6,Total!O:O,DB!$G$5,Total!N:N,DB!$O$5,Total!M:M,DB!$G$9,Total!K:K,DB!$O$9,Total!E:E,$H$2)+COUNTIFS(Total!X:X,$R$3,Total!W:W,B6,Total!AA:AA,DB!$G$5,Total!AA:AA,DB!$O$5,Total!AA:AA,DB!$G$9,Total!AA:AA,DB!$O$9,Total!AA:AA,$H$2)+COUNTIFS(Total!X:X,$R$3,Total!W:W,B6,Total!O:O,DB!$G$5,Total!AA:AA,DB!$O$5,Total!AA:AA,DB!$G$9,Total!AA:AA,DB!$O$9,Total!AA:AA,$H$2)+COUNTIFS(Total!X:X,$R$3,Total!W:W,B6,Total!AA:AA,DB!$G$5,Total!N:N,DB!$O$5,Total!AA:AA,DB!$G$9,Total!AA:AA,DB!$O$9,Total!AA:AA,$H$2)+COUNTIFS(Total!X:X,$R$3,Total!W:W,B6,Total!AA:AA,DB!$G$5,Total!AA:AA,DB!$O$5,Total!M:M,DB!$G$9,Total!AA:AA,DB!$O$9,Total!AA:AA,$H$2)+COUNTIFS(Total!X:X,$R$3,Total!W:W,B6,Total!AA:AA,DB!$G$5,Total!AA:AA,DB!$O$5,Total!AA:AA,DB!$G$9,Total!K:K,DB!$O$9,Total!AA:AA,$H$2)+COUNTIFS(Total!X:X,$R$3,Total!W:W,B6,Total!AA:AA,DB!$G$5,Total!AA:AA,DB!$O$5,Total!AA:AA,DB!$G$9,Total!AA:AA,DB!$O$9,Total!E:E,$H$2)+COUNTIFS(Total!X:X,$R$3,Total!W:W,B6,Total!O:O,DB!$G$5,Total!N:N,DB!$O$5,Total!M:M,DB!$G$9,Total!AA:AA,DB!$O$9,Total!AA:AA,$H$2)+COUNTIFS(Total!X:X,$R$3,Total!W:W,B6,Total!O:O,DB!$G$5,Total!N:N,DB!$O$5,Total!AA:AA,DB!$G$9,Total!K:K,DB!$O$9,Total!AA:AA,$H$2)+COUNTIFS(Total!X:X,$R$3,Total!W:W,B6,Total!O:O,DB!$G$5,Total!N:N,DB!$O$5,Total!AA:AA,DB!$G$9,Total!AA:AA,DB!$O$9,Total!E:E,$H$2)+COUNTIFS(Total!X:X,$R$3,Total!W:W,B6,Total!O:O,DB!$G$5,Total!AA:AA,DB!$O$5,Total!M:M,DB!$G$9,Total!K:K,DB!$O$9,Total!AA:AA,$H$2)+COUNTIFS(Total!X:X,$R$3,Total!W:W,B6,Total!O:O,DB!$G$5,Total!AA:AA,DB!$O$5,Total!M:M,DB!$G$9,Total!AA:AA,DB!$O$9,Total!E:E,$H$2)+COUNTIFS(Total!X:X,$R$3,Total!W:W,B6,Total!O:O,DB!$G$5,Total!AA:AA,DB!$O$5,Total!AA:AA,DB!$G$9,Total!K:K,DB!$O$9,Total!E:E,$H$2)+COUNTIFS(Total!X:X,$R$3,Total!W:W,B6,Total!AA:AA,DB!$G$5,Total!N:N,DB!$O$5,Total!M:M,DB!$G$9,Total!K:K,DB!$O$9,Total!AA:AA,$H$2)+COUNTIFS(Total!X:X,$R$3,Total!W:W,B6,Total!AA:AA,DB!$G$5,Total!N:N,DB!$O$5,Total!M:M,DB!$G$9,Total!AA:AA,DB!$O$9,Total!E:E,$H$2)+COUNTIFS(Total!X:X,$R$3,Total!W:W,B6,Total!AA:AA,DB!$G$5,Total!N:N,DB!$O$5,Total!AA:AA,DB!$G$9,Total!K:K,DB!$O$9,Total!E:E,$H$2)+COUNTIFS(Total!X:X,$R$3,Total!W:W,B6,Total!AA:AA,DB!$G$5,Total!AA:AA,DB!$O$5,Total!M:M,DB!$G$9,Total!K:K,DB!$O$9,Total!E:E,$H$2)+COUNTIFS(Total!X:X,$R$3,Total!W:W,B6,Total!O:O,DB!$G$5,Total!N:N,DB!$O$5,Total!AA:AA,DB!$G$9,Total!AA:AA,DB!$O$9,Total!AA:AA,$H$2)+COUNTIFS(Total!X:X,$R$3,Total!W:W,B6,Total!O:O,DB!$G$5,Total!AA:AA,DB!$O$5,Total!M:M,DB!$G$9,Total!AA:AA,DB!$O$9,Total!AA:AA,$H$2)+COUNTIFS(Total!X:X,$R$3,Total!W:W,B6,Total!O:O,DB!$G$5,Total!AA:AA,DB!$O$5,Total!AA:AA,DB!$G$9,Total!K:K,DB!$O$9,Total!AA:AA,$H$2)+COUNTIFS(Total!X:X,$R$3,Total!W:W,B6,Total!O:O,DB!$G$5,Total!AA:AA,DB!$O$5,Total!AA:AA,DB!$G$9,Total!AA:AA,DB!$O$9,Total!E:E,$H$2)+COUNTIFS(Total!X:X,$R$3,Total!W:W,B6,Total!AA:AA,DB!$G$5,Total!N:N,DB!$O$5,Total!M:M,DB!$G$9,Total!AA:AA,DB!$O$9,Total!AA:AA,$H$2)+COUNTIFS(Total!X:X,$R$3,Total!W:W,B6,Total!AA:AA,DB!$G$5,Total!N:N,DB!$O$5,Total!AA:AA,DB!$G$9,Total!K:K,DB!$O$9,Total!AA:AA,$H$2)+COUNTIFS(Total!X:X,$R$3,Total!W:W,B6,Total!AA:AA,DB!$G$5,Total!N:N,DB!$O$5,Total!AA:AA,DB!$G$9,Total!AA:AA,DB!$O$9,Total!E:E,$H$2)+COUNTIFS(Total!X:X,$R$3,Total!W:W,B6,Total!AA:AA,DB!$G$5,Total!AA:AA,DB!$O$5,Total!M:M,DB!$G$9,Total!K:K,DB!$O$9,Total!AA:AA,$H$2)+COUNTIFS(Total!X:X,$R$3,Total!W:W,B6,Total!AA:AA,DB!$G$5,Total!AA:AA,DB!$O$5,Total!M:M,DB!$G$9,Total!AA:AA,DB!$O$9,Total!E:E,$H$2)+COUNTIFS(Total!X:X,$R$3,Total!W:W,B6,Total!AA:AA,DB!$G$5,Total!AA:AA,DB!$O$5,Total!AA:AA,DB!$G$9,Total!K:K,DB!$O$9,Total!E:E,$H$2)+COUNTIFS(Total!X:X,$R$3,Total!W:W,B6,Total!AA:AA,DB!$G$5,Total!N:N,DB!$O$5,Total!M:M,DB!$G$9,Total!K:K,DB!$O$9,Total!E:E,$H$2)+COUNTIFS(Total!X:X,$R$3,Total!W:W,B6,Total!O:O,DB!$G$5,Total!AA:AA,DB!$O$5,Total!M:M,DB!$G$9,Total!K:K,DB!$O$9,Total!E:E,$H$2)+COUNTIFS(Total!X:X,$R$3,Total!W:W,B6,Total!O:O,DB!$G$5,Total!N:N,DB!$O$5,Total!AA:AA,DB!$G$9,Total!K:K,DB!$O$9,Total!E:E,$H$2)+COUNTIFS(Total!X:X,$R$3,Total!W:W,B6,Total!O:O,DB!$G$5,Total!N:N,DB!$O$5,Total!M:M,DB!$G$9,Total!AA:AA,DB!$O$9,Total!E:E,$H$2)+COUNTIFS(Total!X:X,$R$3,Total!W:W,B6,Total!O:O,DB!$G$5,Total!N:N,DB!$O$5,Total!M:M,DB!$G$9,Total!K:K,DB!$O$9,Total!AA:AA,$H$2)</f>
        <v>0</v>
      </c>
      <c r="S6" s="31">
        <f>COUNTIFS(Total!X:X,$S$3,Total!W:W,B6,Total!O:O,DB!$G$5,Total!N:N,DB!$O$5,Total!M:M,DB!$G$9,Total!K:K,DB!$O$9,Total!E:E,$H$2)+COUNTIFS(Total!X:X,$S$3,Total!W:W,B6,Total!AA:AA,DB!$G$5,Total!AA:AA,DB!$O$5,Total!AA:AA,DB!$G$9,Total!AA:AA,DB!$O$9,Total!AA:AA,$H$2)+COUNTIFS(Total!X:X,$S$3,Total!W:W,B6,Total!O:O,DB!$G$5,Total!AA:AA,DB!$O$5,Total!AA:AA,DB!$G$9,Total!AA:AA,DB!$O$9,Total!AA:AA,$H$2)+COUNTIFS(Total!X:X,$S$3,Total!W:W,B6,Total!AA:AA,DB!$G$5,Total!N:N,DB!$O$5,Total!AA:AA,DB!$G$9,Total!AA:AA,DB!$O$9,Total!AA:AA,$H$2)+COUNTIFS(Total!X:X,$S$3,Total!W:W,B6,Total!AA:AA,DB!$G$5,Total!AA:AA,DB!$O$5,Total!M:M,DB!$G$9,Total!AA:AA,DB!$O$9,Total!AA:AA,$H$2)+COUNTIFS(Total!X:X,$S$3,Total!W:W,B6,Total!AA:AA,DB!$G$5,Total!AA:AA,DB!$O$5,Total!AA:AA,DB!$G$9,Total!K:K,DB!$O$9,Total!AA:AA,$H$2)+COUNTIFS(Total!X:X,$S$3,Total!W:W,B6,Total!AA:AA,DB!$G$5,Total!AA:AA,DB!$O$5,Total!AA:AA,DB!$G$9,Total!AA:AA,DB!$O$9,Total!E:E,$H$2)+COUNTIFS(Total!X:X,$S$3,Total!W:W,B6,Total!O:O,DB!$G$5,Total!N:N,DB!$O$5,Total!M:M,DB!$G$9,Total!AA:AA,DB!$O$9,Total!AA:AA,$H$2)+COUNTIFS(Total!X:X,$S$3,Total!W:W,B6,Total!O:O,DB!$G$5,Total!N:N,DB!$O$5,Total!AA:AA,DB!$G$9,Total!K:K,DB!$O$9,Total!AA:AA,$H$2)+COUNTIFS(Total!X:X,$S$3,Total!W:W,B6,Total!O:O,DB!$G$5,Total!N:N,DB!$O$5,Total!AA:AA,DB!$G$9,Total!AA:AA,DB!$O$9,Total!E:E,$H$2)+COUNTIFS(Total!X:X,$S$3,Total!W:W,B6,Total!O:O,DB!$G$5,Total!AA:AA,DB!$O$5,Total!M:M,DB!$G$9,Total!K:K,DB!$O$9,Total!AA:AA,$H$2)+COUNTIFS(Total!X:X,$S$3,Total!W:W,B6,Total!O:O,DB!$G$5,Total!AA:AA,DB!$O$5,Total!M:M,DB!$G$9,Total!AA:AA,DB!$O$9,Total!E:E,$H$2)+COUNTIFS(Total!X:X,$S$3,Total!W:W,B6,Total!O:O,DB!$G$5,Total!AA:AA,DB!$O$5,Total!AA:AA,DB!$G$9,Total!K:K,DB!$O$9,Total!E:E,$H$2)+COUNTIFS(Total!X:X,$S$3,Total!W:W,B6,Total!AA:AA,DB!$G$5,Total!N:N,DB!$O$5,Total!M:M,DB!$G$9,Total!K:K,DB!$O$9,Total!AA:AA,$H$2)+COUNTIFS(Total!X:X,$S$3,Total!W:W,B6,Total!AA:AA,DB!$G$5,Total!N:N,DB!$O$5,Total!M:M,DB!$G$9,Total!AA:AA,DB!$O$9,Total!E:E,$H$2)+COUNTIFS(Total!X:X,$S$3,Total!W:W,B6,Total!AA:AA,DB!$G$5,Total!N:N,DB!$O$5,Total!AA:AA,DB!$G$9,Total!K:K,DB!$O$9,Total!E:E,$H$2)+COUNTIFS(Total!X:X,$S$3,Total!W:W,B6,Total!AA:AA,DB!$G$5,Total!AA:AA,DB!$O$5,Total!M:M,DB!$G$9,Total!K:K,DB!$O$9,Total!E:E,$H$2)+COUNTIFS(Total!X:X,$S$3,Total!W:W,B6,Total!O:O,DB!$G$5,Total!N:N,DB!$O$5,Total!AA:AA,DB!$G$9,Total!AA:AA,DB!$O$9,Total!AA:AA,$H$2)+COUNTIFS(Total!X:X,$S$3,Total!W:W,B6,Total!O:O,DB!$G$5,Total!AA:AA,DB!$O$5,Total!M:M,DB!$G$9,Total!AA:AA,DB!$O$9,Total!AA:AA,$H$2)+COUNTIFS(Total!X:X,$S$3,Total!W:W,B6,Total!O:O,DB!$G$5,Total!AA:AA,DB!$O$5,Total!AA:AA,DB!$G$9,Total!K:K,DB!$O$9,Total!AA:AA,$H$2)+COUNTIFS(Total!X:X,$S$3,Total!W:W,B6,Total!O:O,DB!$G$5,Total!AA:AA,DB!$O$5,Total!AA:AA,DB!$G$9,Total!AA:AA,DB!$O$9,Total!E:E,$H$2)+COUNTIFS(Total!X:X,$S$3,Total!W:W,B6,Total!AA:AA,DB!$G$5,Total!N:N,DB!$O$5,Total!M:M,DB!$G$9,Total!AA:AA,DB!$O$9,Total!AA:AA,$H$2)+COUNTIFS(Total!X:X,$S$3,Total!W:W,B6,Total!AA:AA,DB!$G$5,Total!N:N,DB!$O$5,Total!AA:AA,DB!$G$9,Total!K:K,DB!$O$9,Total!AA:AA,$H$2)+COUNTIFS(Total!X:X,$S$3,Total!W:W,B6,Total!AA:AA,DB!$G$5,Total!N:N,DB!$O$5,Total!AA:AA,DB!$G$9,Total!AA:AA,DB!$O$9,Total!E:E,$H$2)+COUNTIFS(Total!X:X,$S$3,Total!W:W,B6,Total!AA:AA,DB!$G$5,Total!AA:AA,DB!$O$5,Total!M:M,DB!$G$9,Total!K:K,DB!$O$9,Total!AA:AA,$H$2)+COUNTIFS(Total!X:X,$S$3,Total!W:W,B6,Total!AA:AA,DB!$G$5,Total!AA:AA,DB!$O$5,Total!M:M,DB!$G$9,Total!AA:AA,DB!$O$9,Total!E:E,$H$2)+COUNTIFS(Total!X:X,$S$3,Total!W:W,B6,Total!AA:AA,DB!$G$5,Total!AA:AA,DB!$O$5,Total!AA:AA,DB!$G$9,Total!K:K,DB!$O$9,Total!E:E,$H$2)+COUNTIFS(Total!X:X,$S$3,Total!W:W,B6,Total!AA:AA,DB!$G$5,Total!N:N,DB!$O$5,Total!M:M,DB!$G$9,Total!K:K,DB!$O$9,Total!E:E,$H$2)+COUNTIFS(Total!X:X,$S$3,Total!W:W,B6,Total!O:O,DB!$G$5,Total!AA:AA,DB!$O$5,Total!M:M,DB!$G$9,Total!K:K,DB!$O$9,Total!E:E,$H$2)+COUNTIFS(Total!X:X,$S$3,Total!W:W,B6,Total!O:O,DB!$G$5,Total!N:N,DB!$O$5,Total!AA:AA,DB!$G$9,Total!K:K,DB!$O$9,Total!E:E,$H$2)+COUNTIFS(Total!X:X,$S$3,Total!W:W,B6,Total!O:O,DB!$G$5,Total!N:N,DB!$O$5,Total!M:M,DB!$G$9,Total!AA:AA,DB!$O$9,Total!E:E,$H$2)+COUNTIFS(Total!X:X,$S$3,Total!W:W,B6,Total!O:O,DB!$G$5,Total!N:N,DB!$O$5,Total!M:M,DB!$G$9,Total!K:K,DB!$O$9,Total!AA:AA,$H$2)</f>
        <v>0</v>
      </c>
      <c r="T6" s="31">
        <f>COUNTIFS(Total!X:X,$T$3,Total!W:W,B6,Total!O:O,DB!$G$5,Total!N:N,DB!$O$5,Total!M:M,DB!$G$9,Total!K:K,DB!$O$9,Total!E:E,$H$2)+COUNTIFS(Total!X:X,$T$3,Total!W:W,B6,Total!AA:AA,DB!$G$5,Total!AA:AA,DB!$O$5,Total!AA:AA,DB!$G$9,Total!AA:AA,DB!$O$9,Total!AA:AA,$H$2)+COUNTIFS(Total!X:X,$T$3,Total!W:W,B6,Total!O:O,DB!$G$5,Total!AA:AA,DB!$O$5,Total!AA:AA,DB!$G$9,Total!AA:AA,DB!$O$9,Total!AA:AA,$H$2)+COUNTIFS(Total!X:X,$T$3,Total!W:W,B6,Total!AA:AA,DB!$G$5,Total!N:N,DB!$O$5,Total!AA:AA,DB!$G$9,Total!AA:AA,DB!$O$9,Total!AA:AA,$H$2)+COUNTIFS(Total!X:X,$T$3,Total!W:W,B6,Total!AA:AA,DB!$G$5,Total!AA:AA,DB!$O$5,Total!M:M,DB!$G$9,Total!AA:AA,DB!$O$9,Total!AA:AA,$H$2)+COUNTIFS(Total!X:X,$T$3,Total!W:W,B6,Total!AA:AA,DB!$G$5,Total!AA:AA,DB!$O$5,Total!AA:AA,DB!$G$9,Total!K:K,DB!$O$9,Total!AA:AA,$H$2)+COUNTIFS(Total!X:X,$T$3,Total!W:W,B6,Total!AA:AA,DB!$G$5,Total!AA:AA,DB!$O$5,Total!AA:AA,DB!$G$9,Total!AA:AA,DB!$O$9,Total!E:E,$H$2)+COUNTIFS(Total!X:X,$T$3,Total!W:W,B6,Total!O:O,DB!$G$5,Total!N:N,DB!$O$5,Total!M:M,DB!$G$9,Total!AA:AA,DB!$O$9,Total!AA:AA,$H$2)+COUNTIFS(Total!X:X,$T$3,Total!W:W,B6,Total!O:O,DB!$G$5,Total!N:N,DB!$O$5,Total!AA:AA,DB!$G$9,Total!K:K,DB!$O$9,Total!AA:AA,$H$2)+COUNTIFS(Total!X:X,$T$3,Total!W:W,B6,Total!O:O,DB!$G$5,Total!N:N,DB!$O$5,Total!AA:AA,DB!$G$9,Total!AA:AA,DB!$O$9,Total!E:E,$H$2)+COUNTIFS(Total!X:X,$T$3,Total!W:W,B6,Total!O:O,DB!$G$5,Total!AA:AA,DB!$O$5,Total!M:M,DB!$G$9,Total!K:K,DB!$O$9,Total!AA:AA,$H$2)+COUNTIFS(Total!X:X,$T$3,Total!W:W,B6,Total!O:O,DB!$G$5,Total!AA:AA,DB!$O$5,Total!M:M,DB!$G$9,Total!AA:AA,DB!$O$9,Total!E:E,$H$2)+COUNTIFS(Total!X:X,$T$3,Total!W:W,B6,Total!O:O,DB!$G$5,Total!AA:AA,DB!$O$5,Total!AA:AA,DB!$G$9,Total!K:K,DB!$O$9,Total!E:E,$H$2)+COUNTIFS(Total!X:X,$T$3,Total!W:W,B6,Total!AA:AA,DB!$G$5,Total!N:N,DB!$O$5,Total!M:M,DB!$G$9,Total!K:K,DB!$O$9,Total!AA:AA,$H$2)+COUNTIFS(Total!X:X,$T$3,Total!W:W,B6,Total!AA:AA,DB!$G$5,Total!N:N,DB!$O$5,Total!M:M,DB!$G$9,Total!AA:AA,DB!$O$9,Total!E:E,$H$2)+COUNTIFS(Total!X:X,$T$3,Total!W:W,B6,Total!AA:AA,DB!$G$5,Total!N:N,DB!$O$5,Total!AA:AA,DB!$G$9,Total!K:K,DB!$O$9,Total!E:E,$H$2)+COUNTIFS(Total!X:X,$T$3,Total!W:W,B6,Total!AA:AA,DB!$G$5,Total!AA:AA,DB!$O$5,Total!M:M,DB!$G$9,Total!K:K,DB!$O$9,Total!E:E,$H$2)+COUNTIFS(Total!X:X,$T$3,Total!W:W,B6,Total!O:O,DB!$G$5,Total!N:N,DB!$O$5,Total!AA:AA,DB!$G$9,Total!AA:AA,DB!$O$9,Total!AA:AA,$H$2)+COUNTIFS(Total!X:X,$T$3,Total!W:W,B6,Total!O:O,DB!$G$5,Total!AA:AA,DB!$O$5,Total!M:M,DB!$G$9,Total!AA:AA,DB!$O$9,Total!AA:AA,$H$2)+COUNTIFS(Total!X:X,$T$3,Total!W:W,B6,Total!O:O,DB!$G$5,Total!AA:AA,DB!$O$5,Total!AA:AA,DB!$G$9,Total!K:K,DB!$O$9,Total!AA:AA,$H$2)+COUNTIFS(Total!X:X,$T$3,Total!W:W,B6,Total!O:O,DB!$G$5,Total!AA:AA,DB!$O$5,Total!AA:AA,DB!$G$9,Total!AA:AA,DB!$O$9,Total!E:E,$H$2)+COUNTIFS(Total!X:X,$T$3,Total!W:W,B6,Total!AA:AA,DB!$G$5,Total!N:N,DB!$O$5,Total!M:M,DB!$G$9,Total!AA:AA,DB!$O$9,Total!AA:AA,$H$2)+COUNTIFS(Total!X:X,$T$3,Total!W:W,B6,Total!AA:AA,DB!$G$5,Total!N:N,DB!$O$5,Total!AA:AA,DB!$G$9,Total!K:K,DB!$O$9,Total!AA:AA,$H$2)+COUNTIFS(Total!X:X,$T$3,Total!W:W,B6,Total!AA:AA,DB!$G$5,Total!N:N,DB!$O$5,Total!AA:AA,DB!$G$9,Total!AA:AA,DB!$O$9,Total!E:E,$H$2)+COUNTIFS(Total!X:X,$T$3,Total!W:W,B6,Total!AA:AA,DB!$G$5,Total!AA:AA,DB!$O$5,Total!M:M,DB!$G$9,Total!K:K,DB!$O$9,Total!AA:AA,$H$2)+COUNTIFS(Total!X:X,$T$3,Total!W:W,B6,Total!AA:AA,DB!$G$5,Total!AA:AA,DB!$O$5,Total!M:M,DB!$G$9,Total!AA:AA,DB!$O$9,Total!E:E,$H$2)+COUNTIFS(Total!X:X,$T$3,Total!W:W,B6,Total!AA:AA,DB!$G$5,Total!AA:AA,DB!$O$5,Total!AA:AA,DB!$G$9,Total!K:K,DB!$O$9,Total!E:E,$H$2)+COUNTIFS(Total!X:X,$T$3,Total!W:W,B6,Total!AA:AA,DB!$G$5,Total!N:N,DB!$O$5,Total!M:M,DB!$G$9,Total!K:K,DB!$O$9,Total!E:E,$H$2)+COUNTIFS(Total!X:X,$T$3,Total!W:W,B6,Total!O:O,DB!$G$5,Total!AA:AA,DB!$O$5,Total!M:M,DB!$G$9,Total!K:K,DB!$O$9,Total!E:E,$H$2)+COUNTIFS(Total!X:X,$T$3,Total!W:W,B6,Total!O:O,DB!$G$5,Total!N:N,DB!$O$5,Total!AA:AA,DB!$G$9,Total!K:K,DB!$O$9,Total!E:E,$H$2)+COUNTIFS(Total!X:X,$T$3,Total!W:W,B6,Total!O:O,DB!$G$5,Total!N:N,DB!$O$5,Total!M:M,DB!$G$9,Total!AA:AA,DB!$O$9,Total!E:E,$H$2)+COUNTIFS(Total!X:X,$T$3,Total!W:W,B6,Total!O:O,DB!$G$5,Total!N:N,DB!$O$5,Total!M:M,DB!$G$9,Total!K:K,DB!$O$9,Total!AA:AA,$H$2)</f>
        <v>0</v>
      </c>
      <c r="U6" s="31">
        <f>COUNTIFS(Total!X:X,$U$3,Total!W:W,B6,Total!O:O,DB!$G$5,Total!N:N,DB!$O$5,Total!M:M,DB!$G$9,Total!K:K,DB!$O$9,Total!E:E,$H$2)+COUNTIFS(Total!X:X,$U$3,Total!W:W,B6,Total!AA:AA,DB!$G$5,Total!AA:AA,DB!$O$5,Total!AA:AA,DB!$G$9,Total!AA:AA,DB!$O$9,Total!AA:AA,$H$2)+COUNTIFS(Total!X:X,$U$3,Total!W:W,B6,Total!O:O,DB!$G$5,Total!AA:AA,DB!$O$5,Total!AA:AA,DB!$G$9,Total!AA:AA,DB!$O$9,Total!AA:AA,$H$2)+COUNTIFS(Total!X:X,$U$3,Total!W:W,B6,Total!AA:AA,DB!$G$5,Total!N:N,DB!$O$5,Total!AA:AA,DB!$G$9,Total!AA:AA,DB!$O$9,Total!AA:AA,$H$2)+COUNTIFS(Total!X:X,$U$3,Total!W:W,B6,Total!AA:AA,DB!$G$5,Total!AA:AA,DB!$O$5,Total!M:M,DB!$G$9,Total!AA:AA,DB!$O$9,Total!AA:AA,$H$2)+COUNTIFS(Total!X:X,$U$3,Total!W:W,B6,Total!AA:AA,DB!$G$5,Total!AA:AA,DB!$O$5,Total!AA:AA,DB!$G$9,Total!K:K,DB!$O$9,Total!AA:AA,$H$2)+COUNTIFS(Total!X:X,$U$3,Total!W:W,B6,Total!AA:AA,DB!$G$5,Total!AA:AA,DB!$O$5,Total!AA:AA,DB!$G$9,Total!AA:AA,DB!$O$9,Total!E:E,$H$2)+COUNTIFS(Total!X:X,$U$3,Total!W:W,B6,Total!O:O,DB!$G$5,Total!N:N,DB!$O$5,Total!M:M,DB!$G$9,Total!AA:AA,DB!$O$9,Total!AA:AA,$H$2)+COUNTIFS(Total!X:X,$U$3,Total!W:W,B6,Total!O:O,DB!$G$5,Total!N:N,DB!$O$5,Total!AA:AA,DB!$G$9,Total!K:K,DB!$O$9,Total!AA:AA,$H$2)+COUNTIFS(Total!X:X,$U$3,Total!W:W,B6,Total!O:O,DB!$G$5,Total!N:N,DB!$O$5,Total!AA:AA,DB!$G$9,Total!AA:AA,DB!$O$9,Total!E:E,$H$2)+COUNTIFS(Total!X:X,$U$3,Total!W:W,B6,Total!O:O,DB!$G$5,Total!AA:AA,DB!$O$5,Total!M:M,DB!$G$9,Total!K:K,DB!$O$9,Total!AA:AA,$H$2)+COUNTIFS(Total!X:X,$U$3,Total!W:W,B6,Total!O:O,DB!$G$5,Total!AA:AA,DB!$O$5,Total!M:M,DB!$G$9,Total!AA:AA,DB!$O$9,Total!E:E,$H$2)+COUNTIFS(Total!X:X,$U$3,Total!W:W,B6,Total!O:O,DB!$G$5,Total!AA:AA,DB!$O$5,Total!AA:AA,DB!$G$9,Total!K:K,DB!$O$9,Total!E:E,$H$2)+COUNTIFS(Total!X:X,$U$3,Total!W:W,B6,Total!AA:AA,DB!$G$5,Total!N:N,DB!$O$5,Total!M:M,DB!$G$9,Total!K:K,DB!$O$9,Total!AA:AA,$H$2)+COUNTIFS(Total!X:X,$U$3,Total!W:W,B6,Total!AA:AA,DB!$G$5,Total!N:N,DB!$O$5,Total!M:M,DB!$G$9,Total!AA:AA,DB!$O$9,Total!E:E,$H$2)+COUNTIFS(Total!X:X,$U$3,Total!W:W,B6,Total!AA:AA,DB!$G$5,Total!N:N,DB!$O$5,Total!AA:AA,DB!$G$9,Total!K:K,DB!$O$9,Total!E:E,$H$2)+COUNTIFS(Total!X:X,$U$3,Total!W:W,B6,Total!AA:AA,DB!$G$5,Total!AA:AA,DB!$O$5,Total!M:M,DB!$G$9,Total!K:K,DB!$O$9,Total!E:E,$H$2)+COUNTIFS(Total!X:X,$U$3,Total!W:W,B6,Total!O:O,DB!$G$5,Total!N:N,DB!$O$5,Total!AA:AA,DB!$G$9,Total!AA:AA,DB!$O$9,Total!AA:AA,$H$2)+COUNTIFS(Total!X:X,$U$3,Total!W:W,B6,Total!O:O,DB!$G$5,Total!AA:AA,DB!$O$5,Total!M:M,DB!$G$9,Total!AA:AA,DB!$O$9,Total!AA:AA,$H$2)+COUNTIFS(Total!X:X,$U$3,Total!W:W,B6,Total!O:O,DB!$G$5,Total!AA:AA,DB!$O$5,Total!AA:AA,DB!$G$9,Total!K:K,DB!$O$9,Total!AA:AA,$H$2)+COUNTIFS(Total!X:X,$U$3,Total!W:W,B6,Total!O:O,DB!$G$5,Total!AA:AA,DB!$O$5,Total!AA:AA,DB!$G$9,Total!AA:AA,DB!$O$9,Total!E:E,$H$2)+COUNTIFS(Total!X:X,$U$3,Total!W:W,B6,Total!AA:AA,DB!$G$5,Total!N:N,DB!$O$5,Total!M:M,DB!$G$9,Total!AA:AA,DB!$O$9,Total!AA:AA,$H$2)+COUNTIFS(Total!X:X,$U$3,Total!W:W,B6,Total!AA:AA,DB!$G$5,Total!N:N,DB!$O$5,Total!AA:AA,DB!$G$9,Total!K:K,DB!$O$9,Total!AA:AA,$H$2)+COUNTIFS(Total!X:X,$U$3,Total!W:W,B6,Total!AA:AA,DB!$G$5,Total!N:N,DB!$O$5,Total!AA:AA,DB!$G$9,Total!AA:AA,DB!$O$9,Total!E:E,$H$2)+COUNTIFS(Total!X:X,$U$3,Total!W:W,B6,Total!AA:AA,DB!$G$5,Total!AA:AA,DB!$O$5,Total!M:M,DB!$G$9,Total!K:K,DB!$O$9,Total!AA:AA,$H$2)+COUNTIFS(Total!X:X,$U$3,Total!W:W,B6,Total!AA:AA,DB!$G$5,Total!AA:AA,DB!$O$5,Total!M:M,DB!$G$9,Total!AA:AA,DB!$O$9,Total!E:E,$H$2)+COUNTIFS(Total!X:X,$U$3,Total!W:W,B6,Total!AA:AA,DB!$G$5,Total!AA:AA,DB!$O$5,Total!AA:AA,DB!$G$9,Total!K:K,DB!$O$9,Total!E:E,$H$2)+COUNTIFS(Total!X:X,$U$3,Total!W:W,B6,Total!AA:AA,DB!$G$5,Total!N:N,DB!$O$5,Total!M:M,DB!$G$9,Total!K:K,DB!$O$9,Total!E:E,$H$2)+COUNTIFS(Total!X:X,$U$3,Total!W:W,B6,Total!O:O,DB!$G$5,Total!AA:AA,DB!$O$5,Total!M:M,DB!$G$9,Total!K:K,DB!$O$9,Total!E:E,$H$2)+COUNTIFS(Total!X:X,$U$3,Total!W:W,B6,Total!O:O,DB!$G$5,Total!N:N,DB!$O$5,Total!AA:AA,DB!$G$9,Total!K:K,DB!$O$9,Total!E:E,$H$2)+COUNTIFS(Total!X:X,$U$3,Total!W:W,B6,Total!O:O,DB!$G$5,Total!N:N,DB!$O$5,Total!M:M,DB!$G$9,Total!AA:AA,DB!$O$9,Total!E:E,$H$2)+COUNTIFS(Total!X:X,$U$3,Total!W:W,B6,Total!O:O,DB!$G$5,Total!N:N,DB!$O$5,Total!M:M,DB!$G$9,Total!K:K,DB!$O$9,Total!AA:AA,$H$2)</f>
        <v>1</v>
      </c>
      <c r="V6" s="31">
        <f>COUNTIFS(Total!X:X,$V$3,Total!W:W,B6,Total!O:O,DB!$G$5,Total!N:N,DB!$O$5,Total!M:M,DB!$G$9,Total!K:K,DB!$O$9,Total!E:E,$H$2)+COUNTIFS(Total!X:X,$V$3,Total!W:W,B6,Total!AA:AA,DB!$G$5,Total!AA:AA,DB!$O$5,Total!AA:AA,DB!$G$9,Total!AA:AA,DB!$O$9,Total!AA:AA,$H$2)+COUNTIFS(Total!X:X,$V$3,Total!W:W,B6,Total!O:O,DB!$G$5,Total!AA:AA,DB!$O$5,Total!AA:AA,DB!$G$9,Total!AA:AA,DB!$O$9,Total!AA:AA,$H$2)+COUNTIFS(Total!X:X,$V$3,Total!W:W,B6,Total!AA:AA,DB!$G$5,Total!N:N,DB!$O$5,Total!AA:AA,DB!$G$9,Total!AA:AA,DB!$O$9,Total!AA:AA,$H$2)+COUNTIFS(Total!X:X,$V$3,Total!W:W,B6,Total!AA:AA,DB!$G$5,Total!AA:AA,DB!$O$5,Total!M:M,DB!$G$9,Total!AA:AA,DB!$O$9,Total!AA:AA,$H$2)+COUNTIFS(Total!X:X,$V$3,Total!W:W,B6,Total!AA:AA,DB!$G$5,Total!AA:AA,DB!$O$5,Total!AA:AA,DB!$G$9,Total!K:K,DB!$O$9,Total!AA:AA,$H$2)+COUNTIFS(Total!X:X,$V$3,Total!W:W,B6,Total!AA:AA,DB!$G$5,Total!AA:AA,DB!$O$5,Total!AA:AA,DB!$G$9,Total!AA:AA,DB!$O$9,Total!E:E,$H$2)+COUNTIFS(Total!X:X,$V$3,Total!W:W,B6,Total!O:O,DB!$G$5,Total!N:N,DB!$O$5,Total!M:M,DB!$G$9,Total!AA:AA,DB!$O$9,Total!AA:AA,$H$2)+COUNTIFS(Total!X:X,$V$3,Total!W:W,B6,Total!O:O,DB!$G$5,Total!N:N,DB!$O$5,Total!AA:AA,DB!$G$9,Total!K:K,DB!$O$9,Total!AA:AA,$H$2)+COUNTIFS(Total!X:X,$V$3,Total!W:W,B6,Total!O:O,DB!$G$5,Total!N:N,DB!$O$5,Total!AA:AA,DB!$G$9,Total!AA:AA,DB!$O$9,Total!E:E,$H$2)+COUNTIFS(Total!X:X,$V$3,Total!W:W,B6,Total!O:O,DB!$G$5,Total!AA:AA,DB!$O$5,Total!M:M,DB!$G$9,Total!K:K,DB!$O$9,Total!AA:AA,$H$2)+COUNTIFS(Total!X:X,$V$3,Total!W:W,B6,Total!O:O,DB!$G$5,Total!AA:AA,DB!$O$5,Total!M:M,DB!$G$9,Total!AA:AA,DB!$O$9,Total!E:E,$H$2)+COUNTIFS(Total!X:X,$V$3,Total!W:W,B6,Total!O:O,DB!$G$5,Total!AA:AA,DB!$O$5,Total!AA:AA,DB!$G$9,Total!K:K,DB!$O$9,Total!E:E,$H$2)+COUNTIFS(Total!X:X,$V$3,Total!W:W,B6,Total!AA:AA,DB!$G$5,Total!N:N,DB!$O$5,Total!M:M,DB!$G$9,Total!K:K,DB!$O$9,Total!AA:AA,$H$2)+COUNTIFS(Total!X:X,$V$3,Total!W:W,B6,Total!AA:AA,DB!$G$5,Total!N:N,DB!$O$5,Total!M:M,DB!$G$9,Total!AA:AA,DB!$O$9,Total!E:E,$H$2)+COUNTIFS(Total!X:X,$V$3,Total!W:W,B6,Total!AA:AA,DB!$G$5,Total!N:N,DB!$O$5,Total!AA:AA,DB!$G$9,Total!K:K,DB!$O$9,Total!E:E,$H$2)+COUNTIFS(Total!X:X,$V$3,Total!W:W,B6,Total!AA:AA,DB!$G$5,Total!AA:AA,DB!$O$5,Total!M:M,DB!$G$9,Total!K:K,DB!$O$9,Total!E:E,$H$2)+COUNTIFS(Total!X:X,$V$3,Total!W:W,B6,Total!O:O,DB!$G$5,Total!N:N,DB!$O$5,Total!AA:AA,DB!$G$9,Total!AA:AA,DB!$O$9,Total!AA:AA,$H$2)+COUNTIFS(Total!X:X,$V$3,Total!W:W,B6,Total!O:O,DB!$G$5,Total!AA:AA,DB!$O$5,Total!M:M,DB!$G$9,Total!AA:AA,DB!$O$9,Total!AA:AA,$H$2)+COUNTIFS(Total!X:X,$V$3,Total!W:W,B6,Total!O:O,DB!$G$5,Total!AA:AA,DB!$O$5,Total!AA:AA,DB!$G$9,Total!K:K,DB!$O$9,Total!AA:AA,$H$2)+COUNTIFS(Total!X:X,$V$3,Total!W:W,B6,Total!O:O,DB!$G$5,Total!AA:AA,DB!$O$5,Total!AA:AA,DB!$G$9,Total!AA:AA,DB!$O$9,Total!E:E,$H$2)+COUNTIFS(Total!X:X,$V$3,Total!W:W,B6,Total!AA:AA,DB!$G$5,Total!N:N,DB!$O$5,Total!M:M,DB!$G$9,Total!AA:AA,DB!$O$9,Total!AA:AA,$H$2)+COUNTIFS(Total!X:X,$V$3,Total!W:W,B6,Total!AA:AA,DB!$G$5,Total!N:N,DB!$O$5,Total!AA:AA,DB!$G$9,Total!K:K,DB!$O$9,Total!AA:AA,$H$2)+COUNTIFS(Total!X:X,$V$3,Total!W:W,B6,Total!AA:AA,DB!$G$5,Total!N:N,DB!$O$5,Total!AA:AA,DB!$G$9,Total!AA:AA,DB!$O$9,Total!E:E,$H$2)+COUNTIFS(Total!X:X,$V$3,Total!W:W,B6,Total!AA:AA,DB!$G$5,Total!AA:AA,DB!$O$5,Total!M:M,DB!$G$9,Total!K:K,DB!$O$9,Total!AA:AA,$H$2)+COUNTIFS(Total!X:X,$V$3,Total!W:W,B6,Total!AA:AA,DB!$G$5,Total!AA:AA,DB!$O$5,Total!M:M,DB!$G$9,Total!AA:AA,DB!$O$9,Total!E:E,$H$2)+COUNTIFS(Total!X:X,$V$3,Total!W:W,B6,Total!AA:AA,DB!$G$5,Total!AA:AA,DB!$O$5,Total!AA:AA,DB!$G$9,Total!K:K,DB!$O$9,Total!E:E,$H$2)+COUNTIFS(Total!X:X,$V$3,Total!W:W,B6,Total!AA:AA,DB!$G$5,Total!N:N,DB!$O$5,Total!M:M,DB!$G$9,Total!K:K,DB!$O$9,Total!E:E,$H$2)+COUNTIFS(Total!X:X,$V$3,Total!W:W,B6,Total!O:O,DB!$G$5,Total!AA:AA,DB!$O$5,Total!M:M,DB!$G$9,Total!K:K,DB!$O$9,Total!E:E,$H$2)+COUNTIFS(Total!X:X,$V$3,Total!W:W,B6,Total!O:O,DB!$G$5,Total!N:N,DB!$O$5,Total!AA:AA,DB!$G$9,Total!K:K,DB!$O$9,Total!E:E,$H$2)+COUNTIFS(Total!X:X,$V$3,Total!W:W,B6,Total!O:O,DB!$G$5,Total!N:N,DB!$O$5,Total!M:M,DB!$G$9,Total!AA:AA,DB!$O$9,Total!E:E,$H$2)+COUNTIFS(Total!X:X,$V$3,Total!W:W,B6,Total!O:O,DB!$G$5,Total!N:N,DB!$O$5,Total!M:M,DB!$G$9,Total!K:K,DB!$O$9,Total!AA:AA,$H$2)</f>
        <v>0</v>
      </c>
      <c r="W6" s="31">
        <f>COUNTIFS(Total!X:X,$W$3,Total!W:W,B6,Total!O:O,DB!$G$5,Total!N:N,DB!$O$5,Total!M:M,DB!$G$9,Total!K:K,DB!$O$9,Total!E:E,$H$2)+COUNTIFS(Total!X:X,$W$3,Total!W:W,B6,Total!AA:AA,DB!$G$5,Total!AA:AA,DB!$O$5,Total!AA:AA,DB!$G$9,Total!AA:AA,DB!$O$9,Total!AA:AA,$H$2)+COUNTIFS(Total!X:X,$W$3,Total!W:W,B6,Total!O:O,DB!$G$5,Total!AA:AA,DB!$O$5,Total!AA:AA,DB!$G$9,Total!AA:AA,DB!$O$9,Total!AA:AA,$H$2)+COUNTIFS(Total!X:X,$W$3,Total!W:W,B6,Total!AA:AA,DB!$G$5,Total!N:N,DB!$O$5,Total!AA:AA,DB!$G$9,Total!AA:AA,DB!$O$9,Total!AA:AA,$H$2)+COUNTIFS(Total!X:X,$W$3,Total!W:W,B6,Total!AA:AA,DB!$G$5,Total!AA:AA,DB!$O$5,Total!M:M,DB!$G$9,Total!AA:AA,DB!$O$9,Total!AA:AA,$H$2)+COUNTIFS(Total!X:X,$W$3,Total!W:W,B6,Total!AA:AA,DB!$G$5,Total!AA:AA,DB!$O$5,Total!AA:AA,DB!$G$9,Total!K:K,DB!$O$9,Total!AA:AA,$H$2)+COUNTIFS(Total!X:X,$W$3,Total!W:W,B6,Total!AA:AA,DB!$G$5,Total!AA:AA,DB!$O$5,Total!AA:AA,DB!$G$9,Total!AA:AA,DB!$O$9,Total!E:E,$H$2)+COUNTIFS(Total!X:X,$W$3,Total!W:W,B6,Total!O:O,DB!$G$5,Total!N:N,DB!$O$5,Total!M:M,DB!$G$9,Total!AA:AA,DB!$O$9,Total!AA:AA,$H$2)+COUNTIFS(Total!X:X,$W$3,Total!W:W,B6,Total!O:O,DB!$G$5,Total!N:N,DB!$O$5,Total!AA:AA,DB!$G$9,Total!K:K,DB!$O$9,Total!AA:AA,$H$2)+COUNTIFS(Total!X:X,$W$3,Total!W:W,B6,Total!O:O,DB!$G$5,Total!N:N,DB!$O$5,Total!AA:AA,DB!$G$9,Total!AA:AA,DB!$O$9,Total!E:E,$H$2)+COUNTIFS(Total!X:X,$W$3,Total!W:W,B6,Total!O:O,DB!$G$5,Total!AA:AA,DB!$O$5,Total!M:M,DB!$G$9,Total!K:K,DB!$O$9,Total!AA:AA,$H$2)+COUNTIFS(Total!X:X,$W$3,Total!W:W,B6,Total!O:O,DB!$G$5,Total!AA:AA,DB!$O$5,Total!M:M,DB!$G$9,Total!AA:AA,DB!$O$9,Total!E:E,$H$2)+COUNTIFS(Total!X:X,$W$3,Total!W:W,B6,Total!O:O,DB!$G$5,Total!AA:AA,DB!$O$5,Total!AA:AA,DB!$G$9,Total!K:K,DB!$O$9,Total!E:E,$H$2)+COUNTIFS(Total!X:X,$W$3,Total!W:W,B6,Total!AA:AA,DB!$G$5,Total!N:N,DB!$O$5,Total!M:M,DB!$G$9,Total!K:K,DB!$O$9,Total!AA:AA,$H$2)+COUNTIFS(Total!X:X,$W$3,Total!W:W,B6,Total!AA:AA,DB!$G$5,Total!N:N,DB!$O$5,Total!M:M,DB!$G$9,Total!AA:AA,DB!$O$9,Total!E:E,$H$2)+COUNTIFS(Total!X:X,$W$3,Total!W:W,B6,Total!AA:AA,DB!$G$5,Total!N:N,DB!$O$5,Total!AA:AA,DB!$G$9,Total!K:K,DB!$O$9,Total!E:E,$H$2)+COUNTIFS(Total!X:X,$W$3,Total!W:W,B6,Total!AA:AA,DB!$G$5,Total!AA:AA,DB!$O$5,Total!M:M,DB!$G$9,Total!K:K,DB!$O$9,Total!E:E,$H$2)+COUNTIFS(Total!X:X,$W$3,Total!W:W,B6,Total!O:O,DB!$G$5,Total!N:N,DB!$O$5,Total!AA:AA,DB!$G$9,Total!AA:AA,DB!$O$9,Total!AA:AA,$H$2)+COUNTIFS(Total!X:X,$W$3,Total!W:W,B6,Total!O:O,DB!$G$5,Total!AA:AA,DB!$O$5,Total!M:M,DB!$G$9,Total!AA:AA,DB!$O$9,Total!AA:AA,$H$2)+COUNTIFS(Total!X:X,$W$3,Total!W:W,B6,Total!O:O,DB!$G$5,Total!AA:AA,DB!$O$5,Total!AA:AA,DB!$G$9,Total!K:K,DB!$O$9,Total!AA:AA,$H$2)+COUNTIFS(Total!X:X,$W$3,Total!W:W,B6,Total!O:O,DB!$G$5,Total!AA:AA,DB!$O$5,Total!AA:AA,DB!$G$9,Total!AA:AA,DB!$O$9,Total!E:E,$H$2)+COUNTIFS(Total!X:X,$W$3,Total!W:W,B6,Total!AA:AA,DB!$G$5,Total!N:N,DB!$O$5,Total!M:M,DB!$G$9,Total!AA:AA,DB!$O$9,Total!AA:AA,$H$2)+COUNTIFS(Total!X:X,$W$3,Total!W:W,B6,Total!AA:AA,DB!$G$5,Total!N:N,DB!$O$5,Total!AA:AA,DB!$G$9,Total!K:K,DB!$O$9,Total!AA:AA,$H$2)+COUNTIFS(Total!X:X,$W$3,Total!W:W,B6,Total!AA:AA,DB!$G$5,Total!N:N,DB!$O$5,Total!AA:AA,DB!$G$9,Total!AA:AA,DB!$O$9,Total!E:E,$H$2)+COUNTIFS(Total!X:X,$W$3,Total!W:W,B6,Total!AA:AA,DB!$G$5,Total!AA:AA,DB!$O$5,Total!M:M,DB!$G$9,Total!K:K,DB!$O$9,Total!AA:AA,$H$2)+COUNTIFS(Total!X:X,$W$3,Total!W:W,B6,Total!AA:AA,DB!$G$5,Total!AA:AA,DB!$O$5,Total!M:M,DB!$G$9,Total!AA:AA,DB!$O$9,Total!E:E,$H$2)+COUNTIFS(Total!X:X,$W$3,Total!W:W,B6,Total!AA:AA,DB!$G$5,Total!AA:AA,DB!$O$5,Total!AA:AA,DB!$G$9,Total!K:K,DB!$O$9,Total!E:E,$H$2)+COUNTIFS(Total!X:X,$W$3,Total!W:W,B6,Total!AA:AA,DB!$G$5,Total!N:N,DB!$O$5,Total!M:M,DB!$G$9,Total!K:K,DB!$O$9,Total!E:E,$H$2)+COUNTIFS(Total!X:X,$W$3,Total!W:W,B6,Total!O:O,DB!$G$5,Total!AA:AA,DB!$O$5,Total!M:M,DB!$G$9,Total!K:K,DB!$O$9,Total!E:E,$H$2)+COUNTIFS(Total!X:X,$W$3,Total!W:W,B6,Total!O:O,DB!$G$5,Total!N:N,DB!$O$5,Total!AA:AA,DB!$G$9,Total!K:K,DB!$O$9,Total!E:E,$H$2)+COUNTIFS(Total!X:X,$W$3,Total!W:W,B6,Total!O:O,DB!$G$5,Total!N:N,DB!$O$5,Total!M:M,DB!$G$9,Total!AA:AA,DB!$O$9,Total!E:E,$H$2)+COUNTIFS(Total!X:X,$W$3,Total!W:W,B6,Total!O:O,DB!$G$5,Total!N:N,DB!$O$5,Total!M:M,DB!$G$9,Total!K:K,DB!$O$9,Total!AA:AA,$H$2)</f>
        <v>0</v>
      </c>
      <c r="X6" s="31">
        <f t="shared" si="0"/>
        <v>298</v>
      </c>
      <c r="Y6" s="31">
        <f t="shared" si="1"/>
        <v>295</v>
      </c>
      <c r="Z6" s="31">
        <f t="shared" si="2"/>
        <v>288</v>
      </c>
      <c r="AC6" s="44" t="s">
        <v>69</v>
      </c>
    </row>
    <row r="7" spans="1:29" ht="30" customHeight="1" x14ac:dyDescent="0.25">
      <c r="A7" s="43">
        <v>4</v>
      </c>
      <c r="B7" s="53" t="s">
        <v>141</v>
      </c>
      <c r="C7" s="31">
        <f>COUNTIFS(Total!W:W,B7,Total!O:O,DB!$G$5,Total!N:N,DB!$O$5,Total!M:M,DB!$G$9,Total!K:K,DB!$O$9,Total!E:E,$H$2)+COUNTIFS(Total!W:W,B7,Total!AA:AA,DB!$G$5,Total!AA:AA,DB!$O$5,Total!AA:AA,DB!$G$9,Total!AA:AA,DB!$O$9,Total!AA:AA,$H$2)+COUNTIFS(Total!W:W,B7,Total!O:O,DB!$G$5,Total!AA:AA,DB!$O$5,Total!AA:AA,DB!$G$9,Total!AA:AA,DB!$O$9,Total!AA:AA,$H$2)+COUNTIFS(Total!W:W,B7,Total!AA:AA,DB!$G$5,Total!N:N,DB!$O$5,Total!AA:AA,DB!$G$9,Total!AA:AA,DB!$O$9,Total!AA:AA,$H$2)+COUNTIFS(Total!W:W,B7,Total!AA:AA,DB!$G$5,Total!AA:AA,DB!$O$5,Total!M:M,DB!$G$9,Total!AA:AA,DB!$O$9,Total!AA:AA,$H$2)+COUNTIFS(Total!W:W,B7,Total!AA:AA,DB!$G$5,Total!AA:AA,DB!$O$5,Total!AA:AA,DB!$G$9,Total!K:K,DB!$O$9,Total!AA:AA,$H$2)+COUNTIFS(Total!W:W,B7,Total!AA:AA,DB!$G$5,Total!AA:AA,DB!$O$5,Total!AA:AA,DB!$G$9,Total!AA:AA,DB!$O$9,Total!E:E,$H$2)+COUNTIFS(Total!W:W,B7,Total!O:O,DB!$G$5,Total!N:N,DB!$O$5,Total!M:M,DB!$G$9,Total!AA:AA,DB!$O$9,Total!AA:AA,$H$2)+COUNTIFS(Total!W:W,B7,Total!O:O,DB!$G$5,Total!N:N,DB!$O$5,Total!AA:AA,DB!$G$9,Total!K:K,DB!$O$9,Total!AA:AA,$H$2)+COUNTIFS(Total!W:W,B7,Total!O:O,DB!$G$5,Total!N:N,DB!$O$5,Total!AA:AA,DB!$G$9,Total!AA:AA,DB!$O$9,Total!E:E,$H$2)+COUNTIFS(Total!W:W,B7,Total!O:O,DB!$G$5,Total!AA:AA,DB!$O$5,Total!M:M,DB!$G$9,Total!K:K,DB!$O$9,Total!AA:AA,$H$2)+COUNTIFS(Total!W:W,B7,Total!O:O,DB!$G$5,Total!AA:AA,DB!$O$5,Total!M:M,DB!$G$9,Total!AA:AA,DB!$O$9,Total!E:E,$H$2)+COUNTIFS(Total!W:W,B7,Total!O:O,DB!$G$5,Total!AA:AA,DB!$O$5,Total!AA:AA,DB!$G$9,Total!K:K,DB!$O$9,Total!E:E,$H$2)+COUNTIFS(Total!W:W,B7,Total!AA:AA,DB!$G$5,Total!N:N,DB!$O$5,Total!M:M,DB!$G$9,Total!K:K,DB!$O$9,Total!AA:AA,$H$2)+COUNTIFS(Total!W:W,B7,Total!AA:AA,DB!$G$5,Total!N:N,DB!$O$5,Total!M:M,DB!$G$9,Total!AA:AA,DB!$O$9,Total!E:E,$H$2)+COUNTIFS(Total!W:W,B7,Total!AA:AA,DB!$G$5,Total!N:N,DB!$O$5,Total!AA:AA,DB!$G$9,Total!K:K,DB!$O$9,Total!E:E,$H$2)+COUNTIFS(Total!W:W,B7,Total!AA:AA,DB!$G$5,Total!AA:AA,DB!$O$5,Total!M:M,DB!$G$9,Total!K:K,DB!$O$9,Total!E:E,$H$2)+COUNTIFS(Total!W:W,B7,Total!O:O,DB!$G$5,Total!N:N,DB!$O$5,Total!AA:AA,DB!$G$9,Total!AA:AA,DB!$O$9,Total!AA:AA,$H$2)+COUNTIFS(Total!W:W,B7,Total!O:O,DB!$G$5,Total!AA:AA,DB!$O$5,Total!M:M,DB!$G$9,Total!AA:AA,DB!$O$9,Total!AA:AA,$H$2)+COUNTIFS(Total!W:W,B7,Total!O:O,DB!$G$5,Total!AA:AA,DB!$O$5,Total!AA:AA,DB!$G$9,Total!K:K,DB!$O$9,Total!AA:AA,$H$2)+COUNTIFS(Total!W:W,B7,Total!O:O,DB!$G$5,Total!AA:AA,DB!$O$5,Total!AA:AA,DB!$G$9,Total!AA:AA,DB!$O$9,Total!E:E,$H$2)+COUNTIFS(Total!W:W,B7,Total!AA:AA,DB!$G$5,Total!N:N,DB!$O$5,Total!M:M,DB!$G$9,Total!AA:AA,DB!$O$9,Total!AA:AA,$H$2)+COUNTIFS(Total!W:W,B7,Total!AA:AA,DB!$G$5,Total!N:N,DB!$O$5,Total!AA:AA,DB!$G$9,Total!K:K,DB!$O$9,Total!AA:AA,$H$2)+COUNTIFS(Total!W:W,B7,Total!AA:AA,DB!$G$5,Total!N:N,DB!$O$5,Total!AA:AA,DB!$G$9,Total!AA:AA,DB!$O$9,Total!E:E,$H$2)+COUNTIFS(Total!W:W,B7,Total!AA:AA,DB!$G$5,Total!AA:AA,DB!$O$5,Total!M:M,DB!$G$9,Total!K:K,DB!$O$9,Total!AA:AA,$H$2)+COUNTIFS(Total!W:W,B7,Total!AA:AA,DB!$G$5,Total!AA:AA,DB!$O$5,Total!M:M,DB!$G$9,Total!AA:AA,DB!$O$9,Total!E:E,$H$2)+COUNTIFS(Total!W:W,B7,Total!AA:AA,DB!$G$5,Total!AA:AA,DB!$O$5,Total!AA:AA,DB!$G$9,Total!K:K,DB!$O$9,Total!E:E,$H$2)+COUNTIFS(Total!W:W,B7,Total!AA:AA,DB!$G$5,Total!N:N,DB!$O$5,Total!M:M,DB!$G$9,Total!K:K,DB!$O$9,Total!E:E,$H$2)+COUNTIFS(Total!W:W,B7,Total!O:O,DB!$G$5,Total!AA:AA,DB!$O$5,Total!M:M,DB!$G$9,Total!K:K,DB!$O$9,Total!E:E,$H$2)+COUNTIFS(Total!W:W,B7,Total!O:O,DB!$G$5,Total!N:N,DB!$O$5,Total!AA:AA,DB!$G$9,Total!K:K,DB!$O$9,Total!E:E,$H$2)+COUNTIFS(Total!W:W,B7,Total!O:O,DB!$G$5,Total!N:N,DB!$O$5,Total!M:M,DB!$G$9,Total!AA:AA,DB!$O$9,Total!E:E,$H$2)+COUNTIFS(Total!W:W,B7,Total!O:O,DB!$G$5,Total!N:N,DB!$O$5,Total!M:M,DB!$G$9,Total!K:K,DB!$O$9,Total!AA:AA,$H$2)</f>
        <v>291</v>
      </c>
      <c r="D7" s="31">
        <f>COUNTIFS(Total!X:X,$AB$28,Total!W:W,B7,Total!O:O,DB!$G$5,Total!N:N,DB!$O$5,Total!M:M,DB!$G$9,Total!K:K,DB!$O$9,Total!E:E,$H$2)+COUNTIFS(Total!X:X,$AB$28,Total!W:W,B7,Total!AA:AA,DB!$G$5,Total!AA:AA,DB!$O$5,Total!AA:AA,DB!$G$9,Total!AA:AA,DB!$O$9,Total!AA:AA,$H$2)+COUNTIFS(Total!X:X,$AB$28,Total!W:W,B7,Total!O:O,DB!$G$5,Total!AA:AA,DB!$O$5,Total!AA:AA,DB!$G$9,Total!AA:AA,DB!$O$9,Total!AA:AA,$H$2)+COUNTIFS(Total!X:X,$AB$28,Total!W:W,B7,Total!AA:AA,DB!$G$5,Total!N:N,DB!$O$5,Total!AA:AA,DB!$G$9,Total!AA:AA,DB!$O$9,Total!AA:AA,$H$2)+COUNTIFS(Total!X:X,$AB$28,Total!W:W,B7,Total!AA:AA,DB!$G$5,Total!AA:AA,DB!$O$5,Total!M:M,DB!$G$9,Total!AA:AA,DB!$O$9,Total!AA:AA,$H$2)+COUNTIFS(Total!X:X,$AB$28,Total!W:W,B7,Total!AA:AA,DB!$G$5,Total!AA:AA,DB!$O$5,Total!AA:AA,DB!$G$9,Total!K:K,DB!$O$9,Total!AA:AA,$H$2)+COUNTIFS(Total!X:X,$AB$28,Total!W:W,B7,Total!AA:AA,DB!$G$5,Total!AA:AA,DB!$O$5,Total!AA:AA,DB!$G$9,Total!AA:AA,DB!$O$9,Total!E:E,$H$2)+COUNTIFS(Total!X:X,$AB$28,Total!W:W,B7,Total!O:O,DB!$G$5,Total!N:N,DB!$O$5,Total!M:M,DB!$G$9,Total!AA:AA,DB!$O$9,Total!AA:AA,$H$2)+COUNTIFS(Total!X:X,$AB$28,Total!W:W,B7,Total!O:O,DB!$G$5,Total!N:N,DB!$O$5,Total!AA:AA,DB!$G$9,Total!K:K,DB!$O$9,Total!AA:AA,$H$2)+COUNTIFS(Total!X:X,$AB$28,Total!W:W,B7,Total!O:O,DB!$G$5,Total!N:N,DB!$O$5,Total!AA:AA,DB!$G$9,Total!AA:AA,DB!$O$9,Total!E:E,$H$2)+COUNTIFS(Total!X:X,$AB$28,Total!W:W,B7,Total!O:O,DB!$G$5,Total!AA:AA,DB!$O$5,Total!M:M,DB!$G$9,Total!K:K,DB!$O$9,Total!AA:AA,$H$2)+COUNTIFS(Total!X:X,$AB$28,Total!W:W,B7,Total!O:O,DB!$G$5,Total!AA:AA,DB!$O$5,Total!M:M,DB!$G$9,Total!AA:AA,DB!$O$9,Total!E:E,$H$2)+COUNTIFS(Total!X:X,$AB$28,Total!W:W,B7,Total!O:O,DB!$G$5,Total!AA:AA,DB!$O$5,Total!AA:AA,DB!$G$9,Total!K:K,DB!$O$9,Total!E:E,$H$2)+COUNTIFS(Total!X:X,$AB$28,Total!W:W,B7,Total!AA:AA,DB!$G$5,Total!N:N,DB!$O$5,Total!M:M,DB!$G$9,Total!K:K,DB!$O$9,Total!AA:AA,$H$2)+COUNTIFS(Total!X:X,$AB$28,Total!W:W,B7,Total!AA:AA,DB!$G$5,Total!N:N,DB!$O$5,Total!M:M,DB!$G$9,Total!AA:AA,DB!$O$9,Total!E:E,$H$2)+COUNTIFS(Total!X:X,$AB$28,Total!W:W,B7,Total!AA:AA,DB!$G$5,Total!N:N,DB!$O$5,Total!AA:AA,DB!$G$9,Total!K:K,DB!$O$9,Total!E:E,$H$2)+COUNTIFS(Total!X:X,$AB$28,Total!W:W,B7,Total!AA:AA,DB!$G$5,Total!AA:AA,DB!$O$5,Total!M:M,DB!$G$9,Total!K:K,DB!$O$9,Total!E:E,$H$2)+COUNTIFS(Total!X:X,$AB$28,Total!W:W,B7,Total!O:O,DB!$G$5,Total!N:N,DB!$O$5,Total!AA:AA,DB!$G$9,Total!AA:AA,DB!$O$9,Total!AA:AA,$H$2)+COUNTIFS(Total!X:X,$AB$28,Total!W:W,B7,Total!O:O,DB!$G$5,Total!AA:AA,DB!$O$5,Total!M:M,DB!$G$9,Total!AA:AA,DB!$O$9,Total!AA:AA,$H$2)+COUNTIFS(Total!X:X,$AB$28,Total!W:W,B7,Total!O:O,DB!$G$5,Total!AA:AA,DB!$O$5,Total!AA:AA,DB!$G$9,Total!K:K,DB!$O$9,Total!AA:AA,$H$2)+COUNTIFS(Total!X:X,$AB$28,Total!W:W,B7,Total!O:O,DB!$G$5,Total!AA:AA,DB!$O$5,Total!AA:AA,DB!$G$9,Total!AA:AA,DB!$O$9,Total!E:E,$H$2)+COUNTIFS(Total!X:X,$AB$28,Total!W:W,B7,Total!AA:AA,DB!$G$5,Total!N:N,DB!$O$5,Total!M:M,DB!$G$9,Total!AA:AA,DB!$O$9,Total!AA:AA,$H$2)+COUNTIFS(Total!X:X,$AB$28,Total!W:W,B7,Total!AA:AA,DB!$G$5,Total!N:N,DB!$O$5,Total!AA:AA,DB!$G$9,Total!K:K,DB!$O$9,Total!AA:AA,$H$2)+COUNTIFS(Total!X:X,$AB$28,Total!W:W,B7,Total!AA:AA,DB!$G$5,Total!N:N,DB!$O$5,Total!AA:AA,DB!$G$9,Total!AA:AA,DB!$O$9,Total!E:E,$H$2)+COUNTIFS(Total!X:X,$AB$28,Total!W:W,B7,Total!AA:AA,DB!$G$5,Total!AA:AA,DB!$O$5,Total!M:M,DB!$G$9,Total!K:K,DB!$O$9,Total!AA:AA,$H$2)+COUNTIFS(Total!X:X,$AB$28,Total!W:W,B7,Total!AA:AA,DB!$G$5,Total!AA:AA,DB!$O$5,Total!M:M,DB!$G$9,Total!AA:AA,DB!$O$9,Total!E:E,$H$2)+COUNTIFS(Total!X:X,$AB$28,Total!W:W,B7,Total!AA:AA,DB!$G$5,Total!AA:AA,DB!$O$5,Total!AA:AA,DB!$G$9,Total!K:K,DB!$O$9,Total!E:E,$H$2)+COUNTIFS(Total!X:X,$AB$28,Total!W:W,B7,Total!AA:AA,DB!$G$5,Total!N:N,DB!$O$5,Total!M:M,DB!$G$9,Total!K:K,DB!$O$9,Total!E:E,$H$2)+COUNTIFS(Total!X:X,$AB$28,Total!W:W,B7,Total!O:O,DB!$G$5,Total!AA:AA,DB!$O$5,Total!M:M,DB!$G$9,Total!K:K,DB!$O$9,Total!E:E,$H$2)+COUNTIFS(Total!X:X,$AB$28,Total!W:W,B7,Total!O:O,DB!$G$5,Total!N:N,DB!$O$5,Total!AA:AA,DB!$G$9,Total!K:K,DB!$O$9,Total!E:E,$H$2)+COUNTIFS(Total!X:X,$AB$28,Total!W:W,B7,Total!O:O,DB!$G$5,Total!N:N,DB!$O$5,Total!M:M,DB!$G$9,Total!AA:AA,DB!$O$9,Total!E:E,$H$2)+COUNTIFS(Total!X:X,$AB$28,Total!W:W,B7,Total!O:O,DB!$G$5,Total!N:N,DB!$O$5,Total!M:M,DB!$G$9,Total!K:K,DB!$O$9,Total!AA:AA,$H$2)</f>
        <v>74</v>
      </c>
      <c r="E7" s="31">
        <f>COUNTIFS(Total!X:X,$E$3,Total!W:W,B7,Total!O:O,DB!$G$5,Total!N:N,DB!$O$5,Total!M:M,DB!$G$9,Total!K:K,DB!$O$9,Total!E:E,$H$2)+COUNTIFS(Total!X:X,$E$3,Total!W:W,B7,Total!AA:AA,DB!$G$5,Total!AA:AA,DB!$O$5,Total!AA:AA,DB!$G$9,Total!AA:AA,DB!$O$9,Total!AA:AA,$H$2)+COUNTIFS(Total!X:X,$E$3,Total!W:W,B7,Total!O:O,DB!$G$5,Total!AA:AA,DB!$O$5,Total!AA:AA,DB!$G$9,Total!AA:AA,DB!$O$9,Total!AA:AA,$H$2)+COUNTIFS(Total!X:X,$E$3,Total!W:W,B7,Total!AA:AA,DB!$G$5,Total!N:N,DB!$O$5,Total!AA:AA,DB!$G$9,Total!AA:AA,DB!$O$9,Total!AA:AA,$H$2)+COUNTIFS(Total!X:X,$E$3,Total!W:W,B7,Total!AA:AA,DB!$G$5,Total!AA:AA,DB!$O$5,Total!M:M,DB!$G$9,Total!AA:AA,DB!$O$9,Total!AA:AA,$H$2)+COUNTIFS(Total!X:X,$E$3,Total!W:W,B7,Total!AA:AA,DB!$G$5,Total!AA:AA,DB!$O$5,Total!AA:AA,DB!$G$9,Total!K:K,DB!$O$9,Total!AA:AA,$H$2)+COUNTIFS(Total!X:X,$E$3,Total!W:W,B7,Total!AA:AA,DB!$G$5,Total!AA:AA,DB!$O$5,Total!AA:AA,DB!$G$9,Total!AA:AA,DB!$O$9,Total!E:E,$H$2)+COUNTIFS(Total!X:X,$E$3,Total!W:W,B7,Total!O:O,DB!$G$5,Total!N:N,DB!$O$5,Total!M:M,DB!$G$9,Total!AA:AA,DB!$O$9,Total!AA:AA,$H$2)+COUNTIFS(Total!X:X,$E$3,Total!W:W,B7,Total!O:O,DB!$G$5,Total!N:N,DB!$O$5,Total!AA:AA,DB!$G$9,Total!K:K,DB!$O$9,Total!AA:AA,$H$2)+COUNTIFS(Total!X:X,$E$3,Total!W:W,B7,Total!O:O,DB!$G$5,Total!N:N,DB!$O$5,Total!AA:AA,DB!$G$9,Total!AA:AA,DB!$O$9,Total!E:E,$H$2)+COUNTIFS(Total!X:X,$E$3,Total!W:W,B7,Total!O:O,DB!$G$5,Total!AA:AA,DB!$O$5,Total!M:M,DB!$G$9,Total!K:K,DB!$O$9,Total!AA:AA,$H$2)+COUNTIFS(Total!X:X,$E$3,Total!W:W,B7,Total!O:O,DB!$G$5,Total!AA:AA,DB!$O$5,Total!M:M,DB!$G$9,Total!AA:AA,DB!$O$9,Total!E:E,$H$2)+COUNTIFS(Total!X:X,$E$3,Total!W:W,B7,Total!O:O,DB!$G$5,Total!AA:AA,DB!$O$5,Total!AA:AA,DB!$G$9,Total!K:K,DB!$O$9,Total!E:E,$H$2)+COUNTIFS(Total!X:X,$E$3,Total!W:W,B7,Total!AA:AA,DB!$G$5,Total!N:N,DB!$O$5,Total!M:M,DB!$G$9,Total!K:K,DB!$O$9,Total!AA:AA,$H$2)+COUNTIFS(Total!X:X,$E$3,Total!W:W,B7,Total!AA:AA,DB!$G$5,Total!N:N,DB!$O$5,Total!M:M,DB!$G$9,Total!AA:AA,DB!$O$9,Total!E:E,$H$2)+COUNTIFS(Total!X:X,$E$3,Total!W:W,B7,Total!AA:AA,DB!$G$5,Total!N:N,DB!$O$5,Total!AA:AA,DB!$G$9,Total!K:K,DB!$O$9,Total!E:E,$H$2)+COUNTIFS(Total!X:X,$E$3,Total!W:W,B7,Total!AA:AA,DB!$G$5,Total!AA:AA,DB!$O$5,Total!M:M,DB!$G$9,Total!K:K,DB!$O$9,Total!E:E,$H$2)+COUNTIFS(Total!X:X,$E$3,Total!W:W,B7,Total!O:O,DB!$G$5,Total!N:N,DB!$O$5,Total!AA:AA,DB!$G$9,Total!AA:AA,DB!$O$9,Total!AA:AA,$H$2)+COUNTIFS(Total!X:X,$E$3,Total!W:W,B7,Total!O:O,DB!$G$5,Total!AA:AA,DB!$O$5,Total!M:M,DB!$G$9,Total!AA:AA,DB!$O$9,Total!AA:AA,$H$2)+COUNTIFS(Total!X:X,$E$3,Total!W:W,B7,Total!O:O,DB!$G$5,Total!AA:AA,DB!$O$5,Total!AA:AA,DB!$G$9,Total!K:K,DB!$O$9,Total!AA:AA,$H$2)+COUNTIFS(Total!X:X,$E$3,Total!W:W,B7,Total!O:O,DB!$G$5,Total!AA:AA,DB!$O$5,Total!AA:AA,DB!$G$9,Total!AA:AA,DB!$O$9,Total!E:E,$H$2)+COUNTIFS(Total!X:X,$E$3,Total!W:W,B7,Total!AA:AA,DB!$G$5,Total!N:N,DB!$O$5,Total!M:M,DB!$G$9,Total!AA:AA,DB!$O$9,Total!AA:AA,$H$2)+COUNTIFS(Total!X:X,$E$3,Total!W:W,B7,Total!AA:AA,DB!$G$5,Total!N:N,DB!$O$5,Total!AA:AA,DB!$G$9,Total!K:K,DB!$O$9,Total!AA:AA,$H$2)+COUNTIFS(Total!X:X,$E$3,Total!W:W,B7,Total!AA:AA,DB!$G$5,Total!N:N,DB!$O$5,Total!AA:AA,DB!$G$9,Total!AA:AA,DB!$O$9,Total!E:E,$H$2)+COUNTIFS(Total!X:X,$E$3,Total!W:W,B7,Total!AA:AA,DB!$G$5,Total!AA:AA,DB!$O$5,Total!M:M,DB!$G$9,Total!K:K,DB!$O$9,Total!AA:AA,$H$2)+COUNTIFS(Total!X:X,$E$3,Total!W:W,B7,Total!AA:AA,DB!$G$5,Total!AA:AA,DB!$O$5,Total!M:M,DB!$G$9,Total!AA:AA,DB!$O$9,Total!E:E,$H$2)+COUNTIFS(Total!X:X,$E$3,Total!W:W,B7,Total!AA:AA,DB!$G$5,Total!AA:AA,DB!$O$5,Total!AA:AA,DB!$G$9,Total!K:K,DB!$O$9,Total!E:E,$H$2)+COUNTIFS(Total!X:X,$E$3,Total!W:W,B7,Total!AA:AA,DB!$G$5,Total!N:N,DB!$O$5,Total!M:M,DB!$G$9,Total!K:K,DB!$O$9,Total!E:E,$H$2)+COUNTIFS(Total!X:X,$E$3,Total!W:W,B7,Total!O:O,DB!$G$5,Total!AA:AA,DB!$O$5,Total!M:M,DB!$G$9,Total!K:K,DB!$O$9,Total!E:E,$H$2)+COUNTIFS(Total!X:X,$E$3,Total!W:W,B7,Total!O:O,DB!$G$5,Total!N:N,DB!$O$5,Total!AA:AA,DB!$G$9,Total!K:K,DB!$O$9,Total!E:E,$H$2)+COUNTIFS(Total!X:X,$E$3,Total!W:W,B7,Total!O:O,DB!$G$5,Total!N:N,DB!$O$5,Total!M:M,DB!$G$9,Total!AA:AA,DB!$O$9,Total!E:E,$H$2)+COUNTIFS(Total!X:X,$E$3,Total!W:W,B7,Total!O:O,DB!$G$5,Total!N:N,DB!$O$5,Total!M:M,DB!$G$9,Total!K:K,DB!$O$9,Total!AA:AA,$H$2)</f>
        <v>165</v>
      </c>
      <c r="F7" s="31">
        <f>COUNTIFS(Total!X:X,$F$3,Total!W:W,B7,Total!O:O,DB!$G$5,Total!N:N,DB!$O$5,Total!M:M,DB!$G$9,Total!K:K,DB!$O$9,Total!E:E,$H$2)+COUNTIFS(Total!X:X,$F$3,Total!W:W,B7,Total!AA:AA,DB!$G$5,Total!AA:AA,DB!$O$5,Total!AA:AA,DB!$G$9,Total!AA:AA,DB!$O$9,Total!AA:AA,$H$2)+COUNTIFS(Total!X:X,$F$3,Total!W:W,B7,Total!O:O,DB!$G$5,Total!AA:AA,DB!$O$5,Total!AA:AA,DB!$G$9,Total!AA:AA,DB!$O$9,Total!AA:AA,$H$2)+COUNTIFS(Total!X:X,$F$3,Total!W:W,B7,Total!AA:AA,DB!$G$5,Total!N:N,DB!$O$5,Total!AA:AA,DB!$G$9,Total!AA:AA,DB!$O$9,Total!AA:AA,$H$2)+COUNTIFS(Total!X:X,$F$3,Total!W:W,B7,Total!AA:AA,DB!$G$5,Total!AA:AA,DB!$O$5,Total!M:M,DB!$G$9,Total!AA:AA,DB!$O$9,Total!AA:AA,$H$2)+COUNTIFS(Total!X:X,$F$3,Total!W:W,B7,Total!AA:AA,DB!$G$5,Total!AA:AA,DB!$O$5,Total!AA:AA,DB!$G$9,Total!K:K,DB!$O$9,Total!AA:AA,$H$2)+COUNTIFS(Total!X:X,$F$3,Total!W:W,B7,Total!AA:AA,DB!$G$5,Total!AA:AA,DB!$O$5,Total!AA:AA,DB!$G$9,Total!AA:AA,DB!$O$9,Total!E:E,$H$2)+COUNTIFS(Total!X:X,$F$3,Total!W:W,B7,Total!O:O,DB!$G$5,Total!N:N,DB!$O$5,Total!M:M,DB!$G$9,Total!AA:AA,DB!$O$9,Total!AA:AA,$H$2)+COUNTIFS(Total!X:X,$F$3,Total!W:W,B7,Total!O:O,DB!$G$5,Total!N:N,DB!$O$5,Total!AA:AA,DB!$G$9,Total!K:K,DB!$O$9,Total!AA:AA,$H$2)+COUNTIFS(Total!X:X,$F$3,Total!W:W,B7,Total!O:O,DB!$G$5,Total!N:N,DB!$O$5,Total!AA:AA,DB!$G$9,Total!AA:AA,DB!$O$9,Total!E:E,$H$2)+COUNTIFS(Total!X:X,$F$3,Total!W:W,B7,Total!O:O,DB!$G$5,Total!AA:AA,DB!$O$5,Total!M:M,DB!$G$9,Total!K:K,DB!$O$9,Total!AA:AA,$H$2)+COUNTIFS(Total!X:X,$F$3,Total!W:W,B7,Total!O:O,DB!$G$5,Total!AA:AA,DB!$O$5,Total!M:M,DB!$G$9,Total!AA:AA,DB!$O$9,Total!E:E,$H$2)+COUNTIFS(Total!X:X,$F$3,Total!W:W,B7,Total!O:O,DB!$G$5,Total!AA:AA,DB!$O$5,Total!AA:AA,DB!$G$9,Total!K:K,DB!$O$9,Total!E:E,$H$2)+COUNTIFS(Total!X:X,$F$3,Total!W:W,B7,Total!AA:AA,DB!$G$5,Total!N:N,DB!$O$5,Total!M:M,DB!$G$9,Total!K:K,DB!$O$9,Total!AA:AA,$H$2)+COUNTIFS(Total!X:X,$F$3,Total!W:W,B7,Total!AA:AA,DB!$G$5,Total!N:N,DB!$O$5,Total!M:M,DB!$G$9,Total!AA:AA,DB!$O$9,Total!E:E,$H$2)+COUNTIFS(Total!X:X,$F$3,Total!W:W,B7,Total!AA:AA,DB!$G$5,Total!N:N,DB!$O$5,Total!AA:AA,DB!$G$9,Total!K:K,DB!$O$9,Total!E:E,$H$2)+COUNTIFS(Total!X:X,$F$3,Total!W:W,B7,Total!AA:AA,DB!$G$5,Total!AA:AA,DB!$O$5,Total!M:M,DB!$G$9,Total!K:K,DB!$O$9,Total!E:E,$H$2)+COUNTIFS(Total!X:X,$F$3,Total!W:W,B7,Total!O:O,DB!$G$5,Total!N:N,DB!$O$5,Total!AA:AA,DB!$G$9,Total!AA:AA,DB!$O$9,Total!AA:AA,$H$2)+COUNTIFS(Total!X:X,$F$3,Total!W:W,B7,Total!O:O,DB!$G$5,Total!AA:AA,DB!$O$5,Total!M:M,DB!$G$9,Total!AA:AA,DB!$O$9,Total!AA:AA,$H$2)+COUNTIFS(Total!X:X,$F$3,Total!W:W,B7,Total!O:O,DB!$G$5,Total!AA:AA,DB!$O$5,Total!AA:AA,DB!$G$9,Total!K:K,DB!$O$9,Total!AA:AA,$H$2)+COUNTIFS(Total!X:X,$F$3,Total!W:W,B7,Total!O:O,DB!$G$5,Total!AA:AA,DB!$O$5,Total!AA:AA,DB!$G$9,Total!AA:AA,DB!$O$9,Total!E:E,$H$2)+COUNTIFS(Total!X:X,$F$3,Total!W:W,B7,Total!AA:AA,DB!$G$5,Total!N:N,DB!$O$5,Total!M:M,DB!$G$9,Total!AA:AA,DB!$O$9,Total!AA:AA,$H$2)+COUNTIFS(Total!X:X,$F$3,Total!W:W,B7,Total!AA:AA,DB!$G$5,Total!N:N,DB!$O$5,Total!AA:AA,DB!$G$9,Total!K:K,DB!$O$9,Total!AA:AA,$H$2)+COUNTIFS(Total!X:X,$F$3,Total!W:W,B7,Total!AA:AA,DB!$G$5,Total!N:N,DB!$O$5,Total!AA:AA,DB!$G$9,Total!AA:AA,DB!$O$9,Total!E:E,$H$2)+COUNTIFS(Total!X:X,$F$3,Total!W:W,B7,Total!AA:AA,DB!$G$5,Total!AA:AA,DB!$O$5,Total!M:M,DB!$G$9,Total!K:K,DB!$O$9,Total!AA:AA,$H$2)+COUNTIFS(Total!X:X,$F$3,Total!W:W,B7,Total!AA:AA,DB!$G$5,Total!AA:AA,DB!$O$5,Total!M:M,DB!$G$9,Total!AA:AA,DB!$O$9,Total!E:E,$H$2)+COUNTIFS(Total!X:X,$F$3,Total!W:W,B7,Total!AA:AA,DB!$G$5,Total!AA:AA,DB!$O$5,Total!AA:AA,DB!$G$9,Total!K:K,DB!$O$9,Total!E:E,$H$2)+COUNTIFS(Total!X:X,$F$3,Total!W:W,B7,Total!AA:AA,DB!$G$5,Total!N:N,DB!$O$5,Total!M:M,DB!$G$9,Total!K:K,DB!$O$9,Total!E:E,$H$2)+COUNTIFS(Total!X:X,$F$3,Total!W:W,B7,Total!O:O,DB!$G$5,Total!AA:AA,DB!$O$5,Total!M:M,DB!$G$9,Total!K:K,DB!$O$9,Total!E:E,$H$2)+COUNTIFS(Total!X:X,$F$3,Total!W:W,B7,Total!O:O,DB!$G$5,Total!N:N,DB!$O$5,Total!AA:AA,DB!$G$9,Total!K:K,DB!$O$9,Total!E:E,$H$2)+COUNTIFS(Total!X:X,$F$3,Total!W:W,B7,Total!O:O,DB!$G$5,Total!N:N,DB!$O$5,Total!M:M,DB!$G$9,Total!AA:AA,DB!$O$9,Total!E:E,$H$2)+COUNTIFS(Total!X:X,$F$3,Total!W:W,B7,Total!O:O,DB!$G$5,Total!N:N,DB!$O$5,Total!M:M,DB!$G$9,Total!K:K,DB!$O$9,Total!AA:AA,$H$2)</f>
        <v>7</v>
      </c>
      <c r="G7" s="31">
        <f>COUNTIFS(Total!X:X,$G$3,Total!W:W,B7,Total!O:O,DB!$G$5,Total!N:N,DB!$O$5,Total!M:M,DB!$G$9,Total!K:K,DB!$O$9,Total!E:E,$H$2)+COUNTIFS(Total!X:X,$G$3,Total!W:W,B7,Total!AA:AA,DB!$G$5,Total!AA:AA,DB!$O$5,Total!AA:AA,DB!$G$9,Total!AA:AA,DB!$O$9,Total!AA:AA,$H$2)+COUNTIFS(Total!X:X,$G$3,Total!W:W,B7,Total!O:O,DB!$G$5,Total!AA:AA,DB!$O$5,Total!AA:AA,DB!$G$9,Total!AA:AA,DB!$O$9,Total!AA:AA,$H$2)+COUNTIFS(Total!X:X,$G$3,Total!W:W,B7,Total!AA:AA,DB!$G$5,Total!N:N,DB!$O$5,Total!AA:AA,DB!$G$9,Total!AA:AA,DB!$O$9,Total!AA:AA,$H$2)+COUNTIFS(Total!X:X,$G$3,Total!W:W,B7,Total!AA:AA,DB!$G$5,Total!AA:AA,DB!$O$5,Total!M:M,DB!$G$9,Total!AA:AA,DB!$O$9,Total!AA:AA,$H$2)+COUNTIFS(Total!X:X,$G$3,Total!W:W,B7,Total!AA:AA,DB!$G$5,Total!AA:AA,DB!$O$5,Total!AA:AA,DB!$G$9,Total!K:K,DB!$O$9,Total!AA:AA,$H$2)+COUNTIFS(Total!X:X,$G$3,Total!W:W,B7,Total!AA:AA,DB!$G$5,Total!AA:AA,DB!$O$5,Total!AA:AA,DB!$G$9,Total!AA:AA,DB!$O$9,Total!E:E,$H$2)+COUNTIFS(Total!X:X,$G$3,Total!W:W,B7,Total!O:O,DB!$G$5,Total!N:N,DB!$O$5,Total!M:M,DB!$G$9,Total!AA:AA,DB!$O$9,Total!AA:AA,$H$2)+COUNTIFS(Total!X:X,$G$3,Total!W:W,B7,Total!O:O,DB!$G$5,Total!N:N,DB!$O$5,Total!AA:AA,DB!$G$9,Total!K:K,DB!$O$9,Total!AA:AA,$H$2)+COUNTIFS(Total!X:X,$G$3,Total!W:W,B7,Total!O:O,DB!$G$5,Total!N:N,DB!$O$5,Total!AA:AA,DB!$G$9,Total!AA:AA,DB!$O$9,Total!E:E,$H$2)+COUNTIFS(Total!X:X,$G$3,Total!W:W,B7,Total!O:O,DB!$G$5,Total!AA:AA,DB!$O$5,Total!M:M,DB!$G$9,Total!K:K,DB!$O$9,Total!AA:AA,$H$2)+COUNTIFS(Total!X:X,$G$3,Total!W:W,B7,Total!O:O,DB!$G$5,Total!AA:AA,DB!$O$5,Total!M:M,DB!$G$9,Total!AA:AA,DB!$O$9,Total!E:E,$H$2)+COUNTIFS(Total!X:X,$G$3,Total!W:W,B7,Total!O:O,DB!$G$5,Total!AA:AA,DB!$O$5,Total!AA:AA,DB!$G$9,Total!K:K,DB!$O$9,Total!E:E,$H$2)+COUNTIFS(Total!X:X,$G$3,Total!W:W,B7,Total!AA:AA,DB!$G$5,Total!N:N,DB!$O$5,Total!M:M,DB!$G$9,Total!K:K,DB!$O$9,Total!AA:AA,$H$2)+COUNTIFS(Total!X:X,$G$3,Total!W:W,B7,Total!AA:AA,DB!$G$5,Total!N:N,DB!$O$5,Total!M:M,DB!$G$9,Total!AA:AA,DB!$O$9,Total!E:E,$H$2)+COUNTIFS(Total!X:X,$G$3,Total!W:W,B7,Total!AA:AA,DB!$G$5,Total!N:N,DB!$O$5,Total!AA:AA,DB!$G$9,Total!K:K,DB!$O$9,Total!E:E,$H$2)+COUNTIFS(Total!X:X,$G$3,Total!W:W,B7,Total!AA:AA,DB!$G$5,Total!AA:AA,DB!$O$5,Total!M:M,DB!$G$9,Total!K:K,DB!$O$9,Total!E:E,$H$2)+COUNTIFS(Total!X:X,$G$3,Total!W:W,B7,Total!O:O,DB!$G$5,Total!N:N,DB!$O$5,Total!AA:AA,DB!$G$9,Total!AA:AA,DB!$O$9,Total!AA:AA,$H$2)+COUNTIFS(Total!X:X,$G$3,Total!W:W,B7,Total!O:O,DB!$G$5,Total!AA:AA,DB!$O$5,Total!M:M,DB!$G$9,Total!AA:AA,DB!$O$9,Total!AA:AA,$H$2)+COUNTIFS(Total!X:X,$G$3,Total!W:W,B7,Total!O:O,DB!$G$5,Total!AA:AA,DB!$O$5,Total!AA:AA,DB!$G$9,Total!K:K,DB!$O$9,Total!AA:AA,$H$2)+COUNTIFS(Total!X:X,$G$3,Total!W:W,B7,Total!O:O,DB!$G$5,Total!AA:AA,DB!$O$5,Total!AA:AA,DB!$G$9,Total!AA:AA,DB!$O$9,Total!E:E,$H$2)+COUNTIFS(Total!X:X,$G$3,Total!W:W,B7,Total!AA:AA,DB!$G$5,Total!N:N,DB!$O$5,Total!M:M,DB!$G$9,Total!AA:AA,DB!$O$9,Total!AA:AA,$H$2)+COUNTIFS(Total!X:X,$G$3,Total!W:W,B7,Total!AA:AA,DB!$G$5,Total!N:N,DB!$O$5,Total!AA:AA,DB!$G$9,Total!K:K,DB!$O$9,Total!AA:AA,$H$2)+COUNTIFS(Total!X:X,$G$3,Total!W:W,B7,Total!AA:AA,DB!$G$5,Total!N:N,DB!$O$5,Total!AA:AA,DB!$G$9,Total!AA:AA,DB!$O$9,Total!E:E,$H$2)+COUNTIFS(Total!X:X,$G$3,Total!W:W,B7,Total!AA:AA,DB!$G$5,Total!AA:AA,DB!$O$5,Total!M:M,DB!$G$9,Total!K:K,DB!$O$9,Total!AA:AA,$H$2)+COUNTIFS(Total!X:X,$G$3,Total!W:W,B7,Total!AA:AA,DB!$G$5,Total!AA:AA,DB!$O$5,Total!M:M,DB!$G$9,Total!AA:AA,DB!$O$9,Total!E:E,$H$2)+COUNTIFS(Total!X:X,$G$3,Total!W:W,B7,Total!AA:AA,DB!$G$5,Total!AA:AA,DB!$O$5,Total!AA:AA,DB!$G$9,Total!K:K,DB!$O$9,Total!E:E,$H$2)+COUNTIFS(Total!X:X,$G$3,Total!W:W,B7,Total!AA:AA,DB!$G$5,Total!N:N,DB!$O$5,Total!M:M,DB!$G$9,Total!K:K,DB!$O$9,Total!E:E,$H$2)+COUNTIFS(Total!X:X,$G$3,Total!W:W,B7,Total!O:O,DB!$G$5,Total!AA:AA,DB!$O$5,Total!M:M,DB!$G$9,Total!K:K,DB!$O$9,Total!E:E,$H$2)+COUNTIFS(Total!X:X,$G$3,Total!W:W,B7,Total!O:O,DB!$G$5,Total!N:N,DB!$O$5,Total!AA:AA,DB!$G$9,Total!K:K,DB!$O$9,Total!E:E,$H$2)+COUNTIFS(Total!X:X,$G$3,Total!W:W,B7,Total!O:O,DB!$G$5,Total!N:N,DB!$O$5,Total!M:M,DB!$G$9,Total!AA:AA,DB!$O$9,Total!E:E,$H$2)+COUNTIFS(Total!X:X,$G$3,Total!W:W,B7,Total!O:O,DB!$G$5,Total!N:N,DB!$O$5,Total!M:M,DB!$G$9,Total!K:K,DB!$O$9,Total!AA:AA,$H$2)</f>
        <v>3</v>
      </c>
      <c r="H7" s="31">
        <f>COUNTIFS(Total!X:X,$H$3,Total!W:W,B7,Total!O:O,DB!$G$5,Total!N:N,DB!$O$5,Total!M:M,DB!$G$9,Total!K:K,DB!$O$9,Total!E:E,$H$2)+COUNTIFS(Total!X:X,$H$3,Total!W:W,B7,Total!AA:AA,DB!$G$5,Total!AA:AA,DB!$O$5,Total!AA:AA,DB!$G$9,Total!AA:AA,DB!$O$9,Total!AA:AA,$H$2)+COUNTIFS(Total!X:X,$H$3,Total!W:W,B7,Total!O:O,DB!$G$5,Total!AA:AA,DB!$O$5,Total!AA:AA,DB!$G$9,Total!AA:AA,DB!$O$9,Total!AA:AA,$H$2)+COUNTIFS(Total!X:X,$H$3,Total!W:W,B7,Total!AA:AA,DB!$G$5,Total!N:N,DB!$O$5,Total!AA:AA,DB!$G$9,Total!AA:AA,DB!$O$9,Total!AA:AA,$H$2)+COUNTIFS(Total!X:X,$H$3,Total!W:W,B7,Total!AA:AA,DB!$G$5,Total!AA:AA,DB!$O$5,Total!M:M,DB!$G$9,Total!AA:AA,DB!$O$9,Total!AA:AA,$H$2)+COUNTIFS(Total!X:X,$H$3,Total!W:W,B7,Total!AA:AA,DB!$G$5,Total!AA:AA,DB!$O$5,Total!AA:AA,DB!$G$9,Total!K:K,DB!$O$9,Total!AA:AA,$H$2)+COUNTIFS(Total!X:X,$H$3,Total!W:W,B7,Total!AA:AA,DB!$G$5,Total!AA:AA,DB!$O$5,Total!AA:AA,DB!$G$9,Total!AA:AA,DB!$O$9,Total!E:E,$H$2)+COUNTIFS(Total!X:X,$H$3,Total!W:W,B7,Total!O:O,DB!$G$5,Total!N:N,DB!$O$5,Total!M:M,DB!$G$9,Total!AA:AA,DB!$O$9,Total!AA:AA,$H$2)+COUNTIFS(Total!X:X,$H$3,Total!W:W,B7,Total!O:O,DB!$G$5,Total!N:N,DB!$O$5,Total!AA:AA,DB!$G$9,Total!K:K,DB!$O$9,Total!AA:AA,$H$2)+COUNTIFS(Total!X:X,$H$3,Total!W:W,B7,Total!O:O,DB!$G$5,Total!N:N,DB!$O$5,Total!AA:AA,DB!$G$9,Total!AA:AA,DB!$O$9,Total!E:E,$H$2)+COUNTIFS(Total!X:X,$H$3,Total!W:W,B7,Total!O:O,DB!$G$5,Total!AA:AA,DB!$O$5,Total!M:M,DB!$G$9,Total!K:K,DB!$O$9,Total!AA:AA,$H$2)+COUNTIFS(Total!X:X,$H$3,Total!W:W,B7,Total!O:O,DB!$G$5,Total!AA:AA,DB!$O$5,Total!M:M,DB!$G$9,Total!AA:AA,DB!$O$9,Total!E:E,$H$2)+COUNTIFS(Total!X:X,$H$3,Total!W:W,B7,Total!O:O,DB!$G$5,Total!AA:AA,DB!$O$5,Total!AA:AA,DB!$G$9,Total!K:K,DB!$O$9,Total!E:E,$H$2)+COUNTIFS(Total!X:X,$H$3,Total!W:W,B7,Total!AA:AA,DB!$G$5,Total!N:N,DB!$O$5,Total!M:M,DB!$G$9,Total!K:K,DB!$O$9,Total!AA:AA,$H$2)+COUNTIFS(Total!X:X,$H$3,Total!W:W,B7,Total!AA:AA,DB!$G$5,Total!N:N,DB!$O$5,Total!M:M,DB!$G$9,Total!AA:AA,DB!$O$9,Total!E:E,$H$2)+COUNTIFS(Total!X:X,$H$3,Total!W:W,B7,Total!AA:AA,DB!$G$5,Total!N:N,DB!$O$5,Total!AA:AA,DB!$G$9,Total!K:K,DB!$O$9,Total!E:E,$H$2)+COUNTIFS(Total!X:X,$H$3,Total!W:W,B7,Total!AA:AA,DB!$G$5,Total!AA:AA,DB!$O$5,Total!M:M,DB!$G$9,Total!K:K,DB!$O$9,Total!E:E,$H$2)+COUNTIFS(Total!X:X,$H$3,Total!W:W,B7,Total!O:O,DB!$G$5,Total!N:N,DB!$O$5,Total!AA:AA,DB!$G$9,Total!AA:AA,DB!$O$9,Total!AA:AA,$H$2)+COUNTIFS(Total!X:X,$H$3,Total!W:W,B7,Total!O:O,DB!$G$5,Total!AA:AA,DB!$O$5,Total!M:M,DB!$G$9,Total!AA:AA,DB!$O$9,Total!AA:AA,$H$2)+COUNTIFS(Total!X:X,$H$3,Total!W:W,B7,Total!O:O,DB!$G$5,Total!AA:AA,DB!$O$5,Total!AA:AA,DB!$G$9,Total!K:K,DB!$O$9,Total!AA:AA,$H$2)+COUNTIFS(Total!X:X,$H$3,Total!W:W,B7,Total!O:O,DB!$G$5,Total!AA:AA,DB!$O$5,Total!AA:AA,DB!$G$9,Total!AA:AA,DB!$O$9,Total!E:E,$H$2)+COUNTIFS(Total!X:X,$H$3,Total!W:W,B7,Total!AA:AA,DB!$G$5,Total!N:N,DB!$O$5,Total!M:M,DB!$G$9,Total!AA:AA,DB!$O$9,Total!AA:AA,$H$2)+COUNTIFS(Total!X:X,$H$3,Total!W:W,B7,Total!AA:AA,DB!$G$5,Total!N:N,DB!$O$5,Total!AA:AA,DB!$G$9,Total!K:K,DB!$O$9,Total!AA:AA,$H$2)+COUNTIFS(Total!X:X,$H$3,Total!W:W,B7,Total!AA:AA,DB!$G$5,Total!N:N,DB!$O$5,Total!AA:AA,DB!$G$9,Total!AA:AA,DB!$O$9,Total!E:E,$H$2)+COUNTIFS(Total!X:X,$H$3,Total!W:W,B7,Total!AA:AA,DB!$G$5,Total!AA:AA,DB!$O$5,Total!M:M,DB!$G$9,Total!K:K,DB!$O$9,Total!AA:AA,$H$2)+COUNTIFS(Total!X:X,$H$3,Total!W:W,B7,Total!AA:AA,DB!$G$5,Total!AA:AA,DB!$O$5,Total!M:M,DB!$G$9,Total!AA:AA,DB!$O$9,Total!E:E,$H$2)+COUNTIFS(Total!X:X,$H$3,Total!W:W,B7,Total!AA:AA,DB!$G$5,Total!AA:AA,DB!$O$5,Total!AA:AA,DB!$G$9,Total!K:K,DB!$O$9,Total!E:E,$H$2)+COUNTIFS(Total!X:X,$H$3,Total!W:W,B7,Total!AA:AA,DB!$G$5,Total!N:N,DB!$O$5,Total!M:M,DB!$G$9,Total!K:K,DB!$O$9,Total!E:E,$H$2)+COUNTIFS(Total!X:X,$H$3,Total!W:W,B7,Total!O:O,DB!$G$5,Total!AA:AA,DB!$O$5,Total!M:M,DB!$G$9,Total!K:K,DB!$O$9,Total!E:E,$H$2)+COUNTIFS(Total!X:X,$H$3,Total!W:W,B7,Total!O:O,DB!$G$5,Total!N:N,DB!$O$5,Total!AA:AA,DB!$G$9,Total!K:K,DB!$O$9,Total!E:E,$H$2)+COUNTIFS(Total!X:X,$H$3,Total!W:W,B7,Total!O:O,DB!$G$5,Total!N:N,DB!$O$5,Total!M:M,DB!$G$9,Total!AA:AA,DB!$O$9,Total!E:E,$H$2)+COUNTIFS(Total!X:X,$H$3,Total!W:W,B7,Total!O:O,DB!$G$5,Total!N:N,DB!$O$5,Total!M:M,DB!$G$9,Total!K:K,DB!$O$9,Total!AA:AA,$H$2)</f>
        <v>38</v>
      </c>
      <c r="I7" s="31">
        <f>COUNTIFS(Total!X:X,$I$3,Total!W:W,B7,Total!O:O,DB!$G$5,Total!N:N,DB!$O$5,Total!M:M,DB!$G$9,Total!K:K,DB!$O$9,Total!E:E,$H$2)+COUNTIFS(Total!X:X,$I$3,Total!W:W,B7,Total!AA:AA,DB!$G$5,Total!AA:AA,DB!$O$5,Total!AA:AA,DB!$G$9,Total!AA:AA,DB!$O$9,Total!AA:AA,$H$2)+COUNTIFS(Total!X:X,$I$3,Total!W:W,B7,Total!O:O,DB!$G$5,Total!AA:AA,DB!$O$5,Total!AA:AA,DB!$G$9,Total!AA:AA,DB!$O$9,Total!AA:AA,$H$2)+COUNTIFS(Total!X:X,$I$3,Total!W:W,B7,Total!AA:AA,DB!$G$5,Total!N:N,DB!$O$5,Total!AA:AA,DB!$G$9,Total!AA:AA,DB!$O$9,Total!AA:AA,$H$2)+COUNTIFS(Total!X:X,$I$3,Total!W:W,B7,Total!AA:AA,DB!$G$5,Total!AA:AA,DB!$O$5,Total!M:M,DB!$G$9,Total!AA:AA,DB!$O$9,Total!AA:AA,$H$2)+COUNTIFS(Total!X:X,$I$3,Total!W:W,B7,Total!AA:AA,DB!$G$5,Total!AA:AA,DB!$O$5,Total!AA:AA,DB!$G$9,Total!K:K,DB!$O$9,Total!AA:AA,$H$2)+COUNTIFS(Total!X:X,$I$3,Total!W:W,B7,Total!AA:AA,DB!$G$5,Total!AA:AA,DB!$O$5,Total!AA:AA,DB!$G$9,Total!AA:AA,DB!$O$9,Total!E:E,$H$2)+COUNTIFS(Total!X:X,$I$3,Total!W:W,B7,Total!O:O,DB!$G$5,Total!N:N,DB!$O$5,Total!M:M,DB!$G$9,Total!AA:AA,DB!$O$9,Total!AA:AA,$H$2)+COUNTIFS(Total!X:X,$I$3,Total!W:W,B7,Total!O:O,DB!$G$5,Total!N:N,DB!$O$5,Total!AA:AA,DB!$G$9,Total!K:K,DB!$O$9,Total!AA:AA,$H$2)+COUNTIFS(Total!X:X,$I$3,Total!W:W,B7,Total!O:O,DB!$G$5,Total!N:N,DB!$O$5,Total!AA:AA,DB!$G$9,Total!AA:AA,DB!$O$9,Total!E:E,$H$2)+COUNTIFS(Total!X:X,$I$3,Total!W:W,B7,Total!O:O,DB!$G$5,Total!AA:AA,DB!$O$5,Total!M:M,DB!$G$9,Total!K:K,DB!$O$9,Total!AA:AA,$H$2)+COUNTIFS(Total!X:X,$I$3,Total!W:W,B7,Total!O:O,DB!$G$5,Total!AA:AA,DB!$O$5,Total!M:M,DB!$G$9,Total!AA:AA,DB!$O$9,Total!E:E,$H$2)+COUNTIFS(Total!X:X,$I$3,Total!W:W,B7,Total!O:O,DB!$G$5,Total!AA:AA,DB!$O$5,Total!AA:AA,DB!$G$9,Total!K:K,DB!$O$9,Total!E:E,$H$2)+COUNTIFS(Total!X:X,$I$3,Total!W:W,B7,Total!AA:AA,DB!$G$5,Total!N:N,DB!$O$5,Total!M:M,DB!$G$9,Total!K:K,DB!$O$9,Total!AA:AA,$H$2)+COUNTIFS(Total!X:X,$I$3,Total!W:W,B7,Total!AA:AA,DB!$G$5,Total!N:N,DB!$O$5,Total!M:M,DB!$G$9,Total!AA:AA,DB!$O$9,Total!E:E,$H$2)+COUNTIFS(Total!X:X,$I$3,Total!W:W,B7,Total!AA:AA,DB!$G$5,Total!N:N,DB!$O$5,Total!AA:AA,DB!$G$9,Total!K:K,DB!$O$9,Total!E:E,$H$2)+COUNTIFS(Total!X:X,$I$3,Total!W:W,B7,Total!AA:AA,DB!$G$5,Total!AA:AA,DB!$O$5,Total!M:M,DB!$G$9,Total!K:K,DB!$O$9,Total!E:E,$H$2)+COUNTIFS(Total!X:X,$I$3,Total!W:W,B7,Total!O:O,DB!$G$5,Total!N:N,DB!$O$5,Total!AA:AA,DB!$G$9,Total!AA:AA,DB!$O$9,Total!AA:AA,$H$2)+COUNTIFS(Total!X:X,$I$3,Total!W:W,B7,Total!O:O,DB!$G$5,Total!AA:AA,DB!$O$5,Total!M:M,DB!$G$9,Total!AA:AA,DB!$O$9,Total!AA:AA,$H$2)+COUNTIFS(Total!X:X,$I$3,Total!W:W,B7,Total!O:O,DB!$G$5,Total!AA:AA,DB!$O$5,Total!AA:AA,DB!$G$9,Total!K:K,DB!$O$9,Total!AA:AA,$H$2)+COUNTIFS(Total!X:X,$I$3,Total!W:W,B7,Total!O:O,DB!$G$5,Total!AA:AA,DB!$O$5,Total!AA:AA,DB!$G$9,Total!AA:AA,DB!$O$9,Total!E:E,$H$2)+COUNTIFS(Total!X:X,$I$3,Total!W:W,B7,Total!AA:AA,DB!$G$5,Total!N:N,DB!$O$5,Total!M:M,DB!$G$9,Total!AA:AA,DB!$O$9,Total!AA:AA,$H$2)+COUNTIFS(Total!X:X,$I$3,Total!W:W,B7,Total!AA:AA,DB!$G$5,Total!N:N,DB!$O$5,Total!AA:AA,DB!$G$9,Total!K:K,DB!$O$9,Total!AA:AA,$H$2)+COUNTIFS(Total!X:X,$I$3,Total!W:W,B7,Total!AA:AA,DB!$G$5,Total!N:N,DB!$O$5,Total!AA:AA,DB!$G$9,Total!AA:AA,DB!$O$9,Total!E:E,$H$2)+COUNTIFS(Total!X:X,$I$3,Total!W:W,B7,Total!AA:AA,DB!$G$5,Total!AA:AA,DB!$O$5,Total!M:M,DB!$G$9,Total!K:K,DB!$O$9,Total!AA:AA,$H$2)+COUNTIFS(Total!X:X,$I$3,Total!W:W,B7,Total!AA:AA,DB!$G$5,Total!AA:AA,DB!$O$5,Total!M:M,DB!$G$9,Total!AA:AA,DB!$O$9,Total!E:E,$H$2)+COUNTIFS(Total!X:X,$I$3,Total!W:W,B7,Total!AA:AA,DB!$G$5,Total!AA:AA,DB!$O$5,Total!AA:AA,DB!$G$9,Total!K:K,DB!$O$9,Total!E:E,$H$2)+COUNTIFS(Total!X:X,$I$3,Total!W:W,B7,Total!AA:AA,DB!$G$5,Total!N:N,DB!$O$5,Total!M:M,DB!$G$9,Total!K:K,DB!$O$9,Total!E:E,$H$2)+COUNTIFS(Total!X:X,$I$3,Total!W:W,B7,Total!O:O,DB!$G$5,Total!AA:AA,DB!$O$5,Total!M:M,DB!$G$9,Total!K:K,DB!$O$9,Total!E:E,$H$2)+COUNTIFS(Total!X:X,$I$3,Total!W:W,B7,Total!O:O,DB!$G$5,Total!N:N,DB!$O$5,Total!AA:AA,DB!$G$9,Total!K:K,DB!$O$9,Total!E:E,$H$2)+COUNTIFS(Total!X:X,$I$3,Total!W:W,B7,Total!O:O,DB!$G$5,Total!N:N,DB!$O$5,Total!M:M,DB!$G$9,Total!AA:AA,DB!$O$9,Total!E:E,$H$2)+COUNTIFS(Total!X:X,$I$3,Total!W:W,B7,Total!O:O,DB!$G$5,Total!N:N,DB!$O$5,Total!M:M,DB!$G$9,Total!K:K,DB!$O$9,Total!AA:AA,$H$2)</f>
        <v>0</v>
      </c>
      <c r="J7" s="31">
        <f>COUNTIFS(Total!X:X,$J$3,Total!W:W,B7,Total!O:O,DB!$G$5,Total!N:N,DB!$O$5,Total!M:M,DB!$G$9,Total!K:K,DB!$O$9,Total!E:E,$H$2)+COUNTIFS(Total!X:X,$J$3,Total!W:W,B7,Total!AA:AA,DB!$G$5,Total!AA:AA,DB!$O$5,Total!AA:AA,DB!$G$9,Total!AA:AA,DB!$O$9,Total!AA:AA,$H$2)+COUNTIFS(Total!X:X,$J$3,Total!W:W,B7,Total!O:O,DB!$G$5,Total!AA:AA,DB!$O$5,Total!AA:AA,DB!$G$9,Total!AA:AA,DB!$O$9,Total!AA:AA,$H$2)+COUNTIFS(Total!X:X,$J$3,Total!W:W,B7,Total!AA:AA,DB!$G$5,Total!N:N,DB!$O$5,Total!AA:AA,DB!$G$9,Total!AA:AA,DB!$O$9,Total!AA:AA,$H$2)+COUNTIFS(Total!X:X,$J$3,Total!W:W,B7,Total!AA:AA,DB!$G$5,Total!AA:AA,DB!$O$5,Total!M:M,DB!$G$9,Total!AA:AA,DB!$O$9,Total!AA:AA,$H$2)+COUNTIFS(Total!X:X,$J$3,Total!W:W,B7,Total!AA:AA,DB!$G$5,Total!AA:AA,DB!$O$5,Total!AA:AA,DB!$G$9,Total!K:K,DB!$O$9,Total!AA:AA,$H$2)+COUNTIFS(Total!X:X,$J$3,Total!W:W,B7,Total!AA:AA,DB!$G$5,Total!AA:AA,DB!$O$5,Total!AA:AA,DB!$G$9,Total!AA:AA,DB!$O$9,Total!E:E,$H$2)+COUNTIFS(Total!X:X,$J$3,Total!W:W,B7,Total!O:O,DB!$G$5,Total!N:N,DB!$O$5,Total!M:M,DB!$G$9,Total!AA:AA,DB!$O$9,Total!AA:AA,$H$2)+COUNTIFS(Total!X:X,$J$3,Total!W:W,B7,Total!O:O,DB!$G$5,Total!N:N,DB!$O$5,Total!AA:AA,DB!$G$9,Total!K:K,DB!$O$9,Total!AA:AA,$H$2)+COUNTIFS(Total!X:X,$J$3,Total!W:W,B7,Total!O:O,DB!$G$5,Total!N:N,DB!$O$5,Total!AA:AA,DB!$G$9,Total!AA:AA,DB!$O$9,Total!E:E,$H$2)+COUNTIFS(Total!X:X,$J$3,Total!W:W,B7,Total!O:O,DB!$G$5,Total!AA:AA,DB!$O$5,Total!M:M,DB!$G$9,Total!K:K,DB!$O$9,Total!AA:AA,$H$2)+COUNTIFS(Total!X:X,$J$3,Total!W:W,B7,Total!O:O,DB!$G$5,Total!AA:AA,DB!$O$5,Total!M:M,DB!$G$9,Total!AA:AA,DB!$O$9,Total!E:E,$H$2)+COUNTIFS(Total!X:X,$J$3,Total!W:W,B7,Total!O:O,DB!$G$5,Total!AA:AA,DB!$O$5,Total!AA:AA,DB!$G$9,Total!K:K,DB!$O$9,Total!E:E,$H$2)+COUNTIFS(Total!X:X,$J$3,Total!W:W,B7,Total!AA:AA,DB!$G$5,Total!N:N,DB!$O$5,Total!M:M,DB!$G$9,Total!K:K,DB!$O$9,Total!AA:AA,$H$2)+COUNTIFS(Total!X:X,$J$3,Total!W:W,B7,Total!AA:AA,DB!$G$5,Total!N:N,DB!$O$5,Total!M:M,DB!$G$9,Total!AA:AA,DB!$O$9,Total!E:E,$H$2)+COUNTIFS(Total!X:X,$J$3,Total!W:W,B7,Total!AA:AA,DB!$G$5,Total!N:N,DB!$O$5,Total!AA:AA,DB!$G$9,Total!K:K,DB!$O$9,Total!E:E,$H$2)+COUNTIFS(Total!X:X,$J$3,Total!W:W,B7,Total!AA:AA,DB!$G$5,Total!AA:AA,DB!$O$5,Total!M:M,DB!$G$9,Total!K:K,DB!$O$9,Total!E:E,$H$2)+COUNTIFS(Total!X:X,$J$3,Total!W:W,B7,Total!O:O,DB!$G$5,Total!N:N,DB!$O$5,Total!AA:AA,DB!$G$9,Total!AA:AA,DB!$O$9,Total!AA:AA,$H$2)+COUNTIFS(Total!X:X,$J$3,Total!W:W,B7,Total!O:O,DB!$G$5,Total!AA:AA,DB!$O$5,Total!M:M,DB!$G$9,Total!AA:AA,DB!$O$9,Total!AA:AA,$H$2)+COUNTIFS(Total!X:X,$J$3,Total!W:W,B7,Total!O:O,DB!$G$5,Total!AA:AA,DB!$O$5,Total!AA:AA,DB!$G$9,Total!K:K,DB!$O$9,Total!AA:AA,$H$2)+COUNTIFS(Total!X:X,$J$3,Total!W:W,B7,Total!O:O,DB!$G$5,Total!AA:AA,DB!$O$5,Total!AA:AA,DB!$G$9,Total!AA:AA,DB!$O$9,Total!E:E,$H$2)+COUNTIFS(Total!X:X,$J$3,Total!W:W,B7,Total!AA:AA,DB!$G$5,Total!N:N,DB!$O$5,Total!M:M,DB!$G$9,Total!AA:AA,DB!$O$9,Total!AA:AA,$H$2)+COUNTIFS(Total!X:X,$J$3,Total!W:W,B7,Total!AA:AA,DB!$G$5,Total!N:N,DB!$O$5,Total!AA:AA,DB!$G$9,Total!K:K,DB!$O$9,Total!AA:AA,$H$2)+COUNTIFS(Total!X:X,$J$3,Total!W:W,B7,Total!AA:AA,DB!$G$5,Total!N:N,DB!$O$5,Total!AA:AA,DB!$G$9,Total!AA:AA,DB!$O$9,Total!E:E,$H$2)+COUNTIFS(Total!X:X,$J$3,Total!W:W,B7,Total!AA:AA,DB!$G$5,Total!AA:AA,DB!$O$5,Total!M:M,DB!$G$9,Total!K:K,DB!$O$9,Total!AA:AA,$H$2)+COUNTIFS(Total!X:X,$J$3,Total!W:W,B7,Total!AA:AA,DB!$G$5,Total!AA:AA,DB!$O$5,Total!M:M,DB!$G$9,Total!AA:AA,DB!$O$9,Total!E:E,$H$2)+COUNTIFS(Total!X:X,$J$3,Total!W:W,B7,Total!AA:AA,DB!$G$5,Total!AA:AA,DB!$O$5,Total!AA:AA,DB!$G$9,Total!K:K,DB!$O$9,Total!E:E,$H$2)+COUNTIFS(Total!X:X,$J$3,Total!W:W,B7,Total!AA:AA,DB!$G$5,Total!N:N,DB!$O$5,Total!M:M,DB!$G$9,Total!K:K,DB!$O$9,Total!E:E,$H$2)+COUNTIFS(Total!X:X,$J$3,Total!W:W,B7,Total!O:O,DB!$G$5,Total!AA:AA,DB!$O$5,Total!M:M,DB!$G$9,Total!K:K,DB!$O$9,Total!E:E,$H$2)+COUNTIFS(Total!X:X,$J$3,Total!W:W,B7,Total!O:O,DB!$G$5,Total!N:N,DB!$O$5,Total!AA:AA,DB!$G$9,Total!K:K,DB!$O$9,Total!E:E,$H$2)+COUNTIFS(Total!X:X,$J$3,Total!W:W,B7,Total!O:O,DB!$G$5,Total!N:N,DB!$O$5,Total!M:M,DB!$G$9,Total!AA:AA,DB!$O$9,Total!E:E,$H$2)+COUNTIFS(Total!X:X,$J$3,Total!W:W,B7,Total!O:O,DB!$G$5,Total!N:N,DB!$O$5,Total!M:M,DB!$G$9,Total!K:K,DB!$O$9,Total!AA:AA,$H$2)</f>
        <v>1</v>
      </c>
      <c r="K7" s="31">
        <f>COUNTIFS(Total!X:X,$K$3,Total!W:W,B7,Total!O:O,DB!$G$5,Total!N:N,DB!$O$5,Total!M:M,DB!$G$9,Total!K:K,DB!$O$9,Total!E:E,$H$2)+COUNTIFS(Total!X:X,$K$3,Total!W:W,B7,Total!AA:AA,DB!$G$5,Total!AA:AA,DB!$O$5,Total!AA:AA,DB!$G$9,Total!AA:AA,DB!$O$9,Total!AA:AA,$H$2)+COUNTIFS(Total!X:X,$K$3,Total!W:W,B7,Total!O:O,DB!$G$5,Total!AA:AA,DB!$O$5,Total!AA:AA,DB!$G$9,Total!AA:AA,DB!$O$9,Total!AA:AA,$H$2)+COUNTIFS(Total!X:X,$K$3,Total!W:W,B7,Total!AA:AA,DB!$G$5,Total!N:N,DB!$O$5,Total!AA:AA,DB!$G$9,Total!AA:AA,DB!$O$9,Total!AA:AA,$H$2)+COUNTIFS(Total!X:X,$K$3,Total!W:W,B7,Total!AA:AA,DB!$G$5,Total!AA:AA,DB!$O$5,Total!M:M,DB!$G$9,Total!AA:AA,DB!$O$9,Total!AA:AA,$H$2)+COUNTIFS(Total!X:X,$K$3,Total!W:W,B7,Total!AA:AA,DB!$G$5,Total!AA:AA,DB!$O$5,Total!AA:AA,DB!$G$9,Total!K:K,DB!$O$9,Total!AA:AA,$H$2)+COUNTIFS(Total!X:X,$K$3,Total!W:W,B7,Total!AA:AA,DB!$G$5,Total!AA:AA,DB!$O$5,Total!AA:AA,DB!$G$9,Total!AA:AA,DB!$O$9,Total!E:E,$H$2)+COUNTIFS(Total!X:X,$K$3,Total!W:W,B7,Total!O:O,DB!$G$5,Total!N:N,DB!$O$5,Total!M:M,DB!$G$9,Total!AA:AA,DB!$O$9,Total!AA:AA,$H$2)+COUNTIFS(Total!X:X,$K$3,Total!W:W,B7,Total!O:O,DB!$G$5,Total!N:N,DB!$O$5,Total!AA:AA,DB!$G$9,Total!K:K,DB!$O$9,Total!AA:AA,$H$2)+COUNTIFS(Total!X:X,$K$3,Total!W:W,B7,Total!O:O,DB!$G$5,Total!N:N,DB!$O$5,Total!AA:AA,DB!$G$9,Total!AA:AA,DB!$O$9,Total!E:E,$H$2)+COUNTIFS(Total!X:X,$K$3,Total!W:W,B7,Total!O:O,DB!$G$5,Total!AA:AA,DB!$O$5,Total!M:M,DB!$G$9,Total!K:K,DB!$O$9,Total!AA:AA,$H$2)+COUNTIFS(Total!X:X,$K$3,Total!W:W,B7,Total!O:O,DB!$G$5,Total!AA:AA,DB!$O$5,Total!M:M,DB!$G$9,Total!AA:AA,DB!$O$9,Total!E:E,$H$2)+COUNTIFS(Total!X:X,$K$3,Total!W:W,B7,Total!O:O,DB!$G$5,Total!AA:AA,DB!$O$5,Total!AA:AA,DB!$G$9,Total!K:K,DB!$O$9,Total!E:E,$H$2)+COUNTIFS(Total!X:X,$K$3,Total!W:W,B7,Total!AA:AA,DB!$G$5,Total!N:N,DB!$O$5,Total!M:M,DB!$G$9,Total!K:K,DB!$O$9,Total!AA:AA,$H$2)+COUNTIFS(Total!X:X,$K$3,Total!W:W,B7,Total!AA:AA,DB!$G$5,Total!N:N,DB!$O$5,Total!M:M,DB!$G$9,Total!AA:AA,DB!$O$9,Total!E:E,$H$2)+COUNTIFS(Total!X:X,$K$3,Total!W:W,B7,Total!AA:AA,DB!$G$5,Total!N:N,DB!$O$5,Total!AA:AA,DB!$G$9,Total!K:K,DB!$O$9,Total!E:E,$H$2)+COUNTIFS(Total!X:X,$K$3,Total!W:W,B7,Total!AA:AA,DB!$G$5,Total!AA:AA,DB!$O$5,Total!M:M,DB!$G$9,Total!K:K,DB!$O$9,Total!E:E,$H$2)+COUNTIFS(Total!X:X,$K$3,Total!W:W,B7,Total!O:O,DB!$G$5,Total!N:N,DB!$O$5,Total!AA:AA,DB!$G$9,Total!AA:AA,DB!$O$9,Total!AA:AA,$H$2)+COUNTIFS(Total!X:X,$K$3,Total!W:W,B7,Total!O:O,DB!$G$5,Total!AA:AA,DB!$O$5,Total!M:M,DB!$G$9,Total!AA:AA,DB!$O$9,Total!AA:AA,$H$2)+COUNTIFS(Total!X:X,$K$3,Total!W:W,B7,Total!O:O,DB!$G$5,Total!AA:AA,DB!$O$5,Total!AA:AA,DB!$G$9,Total!K:K,DB!$O$9,Total!AA:AA,$H$2)+COUNTIFS(Total!X:X,$K$3,Total!W:W,B7,Total!O:O,DB!$G$5,Total!AA:AA,DB!$O$5,Total!AA:AA,DB!$G$9,Total!AA:AA,DB!$O$9,Total!E:E,$H$2)+COUNTIFS(Total!X:X,$K$3,Total!W:W,B7,Total!AA:AA,DB!$G$5,Total!N:N,DB!$O$5,Total!M:M,DB!$G$9,Total!AA:AA,DB!$O$9,Total!AA:AA,$H$2)+COUNTIFS(Total!X:X,$K$3,Total!W:W,B7,Total!AA:AA,DB!$G$5,Total!N:N,DB!$O$5,Total!AA:AA,DB!$G$9,Total!K:K,DB!$O$9,Total!AA:AA,$H$2)+COUNTIFS(Total!X:X,$K$3,Total!W:W,B7,Total!AA:AA,DB!$G$5,Total!N:N,DB!$O$5,Total!AA:AA,DB!$G$9,Total!AA:AA,DB!$O$9,Total!E:E,$H$2)+COUNTIFS(Total!X:X,$K$3,Total!W:W,B7,Total!AA:AA,DB!$G$5,Total!AA:AA,DB!$O$5,Total!M:M,DB!$G$9,Total!K:K,DB!$O$9,Total!AA:AA,$H$2)+COUNTIFS(Total!X:X,$K$3,Total!W:W,B7,Total!AA:AA,DB!$G$5,Total!AA:AA,DB!$O$5,Total!M:M,DB!$G$9,Total!AA:AA,DB!$O$9,Total!E:E,$H$2)+COUNTIFS(Total!X:X,$K$3,Total!W:W,B7,Total!AA:AA,DB!$G$5,Total!AA:AA,DB!$O$5,Total!AA:AA,DB!$G$9,Total!K:K,DB!$O$9,Total!E:E,$H$2)+COUNTIFS(Total!X:X,$K$3,Total!W:W,B7,Total!AA:AA,DB!$G$5,Total!N:N,DB!$O$5,Total!M:M,DB!$G$9,Total!K:K,DB!$O$9,Total!E:E,$H$2)+COUNTIFS(Total!X:X,$K$3,Total!W:W,B7,Total!O:O,DB!$G$5,Total!AA:AA,DB!$O$5,Total!M:M,DB!$G$9,Total!K:K,DB!$O$9,Total!E:E,$H$2)+COUNTIFS(Total!X:X,$K$3,Total!W:W,B7,Total!O:O,DB!$G$5,Total!N:N,DB!$O$5,Total!AA:AA,DB!$G$9,Total!K:K,DB!$O$9,Total!E:E,$H$2)+COUNTIFS(Total!X:X,$K$3,Total!W:W,B7,Total!O:O,DB!$G$5,Total!N:N,DB!$O$5,Total!M:M,DB!$G$9,Total!AA:AA,DB!$O$9,Total!E:E,$H$2)+COUNTIFS(Total!X:X,$K$3,Total!W:W,B7,Total!O:O,DB!$G$5,Total!N:N,DB!$O$5,Total!M:M,DB!$G$9,Total!K:K,DB!$O$9,Total!AA:AA,$H$2)</f>
        <v>0</v>
      </c>
      <c r="L7" s="31">
        <f>COUNTIFS(Total!X:X,$L$3,Total!W:W,B7,Total!O:O,DB!$G$5,Total!N:N,DB!$O$5,Total!M:M,DB!$G$9,Total!K:K,DB!$O$9,Total!E:E,$H$2)+COUNTIFS(Total!X:X,$L$3,Total!W:W,B7,Total!AA:AA,DB!$G$5,Total!AA:AA,DB!$O$5,Total!AA:AA,DB!$G$9,Total!AA:AA,DB!$O$9,Total!AA:AA,$H$2)+COUNTIFS(Total!X:X,$L$3,Total!W:W,B7,Total!O:O,DB!$G$5,Total!AA:AA,DB!$O$5,Total!AA:AA,DB!$G$9,Total!AA:AA,DB!$O$9,Total!AA:AA,$H$2)+COUNTIFS(Total!X:X,$L$3,Total!W:W,B7,Total!AA:AA,DB!$G$5,Total!N:N,DB!$O$5,Total!AA:AA,DB!$G$9,Total!AA:AA,DB!$O$9,Total!AA:AA,$H$2)+COUNTIFS(Total!X:X,$L$3,Total!W:W,B7,Total!AA:AA,DB!$G$5,Total!AA:AA,DB!$O$5,Total!M:M,DB!$G$9,Total!AA:AA,DB!$O$9,Total!AA:AA,$H$2)+COUNTIFS(Total!X:X,$L$3,Total!W:W,B7,Total!AA:AA,DB!$G$5,Total!AA:AA,DB!$O$5,Total!AA:AA,DB!$G$9,Total!K:K,DB!$O$9,Total!AA:AA,$H$2)+COUNTIFS(Total!X:X,$L$3,Total!W:W,B7,Total!AA:AA,DB!$G$5,Total!AA:AA,DB!$O$5,Total!AA:AA,DB!$G$9,Total!AA:AA,DB!$O$9,Total!E:E,$H$2)+COUNTIFS(Total!X:X,$L$3,Total!W:W,B7,Total!O:O,DB!$G$5,Total!N:N,DB!$O$5,Total!M:M,DB!$G$9,Total!AA:AA,DB!$O$9,Total!AA:AA,$H$2)+COUNTIFS(Total!X:X,$L$3,Total!W:W,B7,Total!O:O,DB!$G$5,Total!N:N,DB!$O$5,Total!AA:AA,DB!$G$9,Total!K:K,DB!$O$9,Total!AA:AA,$H$2)+COUNTIFS(Total!X:X,$L$3,Total!W:W,B7,Total!O:O,DB!$G$5,Total!N:N,DB!$O$5,Total!AA:AA,DB!$G$9,Total!AA:AA,DB!$O$9,Total!E:E,$H$2)+COUNTIFS(Total!X:X,$L$3,Total!W:W,B7,Total!O:O,DB!$G$5,Total!AA:AA,DB!$O$5,Total!M:M,DB!$G$9,Total!K:K,DB!$O$9,Total!AA:AA,$H$2)+COUNTIFS(Total!X:X,$L$3,Total!W:W,B7,Total!O:O,DB!$G$5,Total!AA:AA,DB!$O$5,Total!M:M,DB!$G$9,Total!AA:AA,DB!$O$9,Total!E:E,$H$2)+COUNTIFS(Total!X:X,$L$3,Total!W:W,B7,Total!O:O,DB!$G$5,Total!AA:AA,DB!$O$5,Total!AA:AA,DB!$G$9,Total!K:K,DB!$O$9,Total!E:E,$H$2)+COUNTIFS(Total!X:X,$L$3,Total!W:W,B7,Total!AA:AA,DB!$G$5,Total!N:N,DB!$O$5,Total!M:M,DB!$G$9,Total!K:K,DB!$O$9,Total!AA:AA,$H$2)+COUNTIFS(Total!X:X,$L$3,Total!W:W,B7,Total!AA:AA,DB!$G$5,Total!N:N,DB!$O$5,Total!M:M,DB!$G$9,Total!AA:AA,DB!$O$9,Total!E:E,$H$2)+COUNTIFS(Total!X:X,$L$3,Total!W:W,B7,Total!AA:AA,DB!$G$5,Total!N:N,DB!$O$5,Total!AA:AA,DB!$G$9,Total!K:K,DB!$O$9,Total!E:E,$H$2)+COUNTIFS(Total!X:X,$L$3,Total!W:W,B7,Total!AA:AA,DB!$G$5,Total!AA:AA,DB!$O$5,Total!M:M,DB!$G$9,Total!K:K,DB!$O$9,Total!E:E,$H$2)+COUNTIFS(Total!X:X,$L$3,Total!W:W,B7,Total!O:O,DB!$G$5,Total!N:N,DB!$O$5,Total!AA:AA,DB!$G$9,Total!AA:AA,DB!$O$9,Total!AA:AA,$H$2)+COUNTIFS(Total!X:X,$L$3,Total!W:W,B7,Total!O:O,DB!$G$5,Total!AA:AA,DB!$O$5,Total!M:M,DB!$G$9,Total!AA:AA,DB!$O$9,Total!AA:AA,$H$2)+COUNTIFS(Total!X:X,$L$3,Total!W:W,B7,Total!O:O,DB!$G$5,Total!AA:AA,DB!$O$5,Total!AA:AA,DB!$G$9,Total!K:K,DB!$O$9,Total!AA:AA,$H$2)+COUNTIFS(Total!X:X,$L$3,Total!W:W,B7,Total!O:O,DB!$G$5,Total!AA:AA,DB!$O$5,Total!AA:AA,DB!$G$9,Total!AA:AA,DB!$O$9,Total!E:E,$H$2)+COUNTIFS(Total!X:X,$L$3,Total!W:W,B7,Total!AA:AA,DB!$G$5,Total!N:N,DB!$O$5,Total!M:M,DB!$G$9,Total!AA:AA,DB!$O$9,Total!AA:AA,$H$2)+COUNTIFS(Total!X:X,$L$3,Total!W:W,B7,Total!AA:AA,DB!$G$5,Total!N:N,DB!$O$5,Total!AA:AA,DB!$G$9,Total!K:K,DB!$O$9,Total!AA:AA,$H$2)+COUNTIFS(Total!X:X,$L$3,Total!W:W,B7,Total!AA:AA,DB!$G$5,Total!N:N,DB!$O$5,Total!AA:AA,DB!$G$9,Total!AA:AA,DB!$O$9,Total!E:E,$H$2)+COUNTIFS(Total!X:X,$L$3,Total!W:W,B7,Total!AA:AA,DB!$G$5,Total!AA:AA,DB!$O$5,Total!M:M,DB!$G$9,Total!K:K,DB!$O$9,Total!AA:AA,$H$2)+COUNTIFS(Total!X:X,$L$3,Total!W:W,B7,Total!AA:AA,DB!$G$5,Total!AA:AA,DB!$O$5,Total!M:M,DB!$G$9,Total!AA:AA,DB!$O$9,Total!E:E,$H$2)+COUNTIFS(Total!X:X,$L$3,Total!W:W,B7,Total!AA:AA,DB!$G$5,Total!AA:AA,DB!$O$5,Total!AA:AA,DB!$G$9,Total!K:K,DB!$O$9,Total!E:E,$H$2)+COUNTIFS(Total!X:X,$L$3,Total!W:W,B7,Total!AA:AA,DB!$G$5,Total!N:N,DB!$O$5,Total!M:M,DB!$G$9,Total!K:K,DB!$O$9,Total!E:E,$H$2)+COUNTIFS(Total!X:X,$L$3,Total!W:W,B7,Total!O:O,DB!$G$5,Total!AA:AA,DB!$O$5,Total!M:M,DB!$G$9,Total!K:K,DB!$O$9,Total!E:E,$H$2)+COUNTIFS(Total!X:X,$L$3,Total!W:W,B7,Total!O:O,DB!$G$5,Total!N:N,DB!$O$5,Total!AA:AA,DB!$G$9,Total!K:K,DB!$O$9,Total!E:E,$H$2)+COUNTIFS(Total!X:X,$L$3,Total!W:W,B7,Total!O:O,DB!$G$5,Total!N:N,DB!$O$5,Total!M:M,DB!$G$9,Total!AA:AA,DB!$O$9,Total!E:E,$H$2)+COUNTIFS(Total!X:X,$L$3,Total!W:W,B7,Total!O:O,DB!$G$5,Total!N:N,DB!$O$5,Total!M:M,DB!$G$9,Total!K:K,DB!$O$9,Total!AA:AA,$H$2)</f>
        <v>0</v>
      </c>
      <c r="M7" s="31">
        <f>COUNTIFS(Total!X:X,$M$3,Total!W:W,B7,Total!O:O,DB!$G$5,Total!N:N,DB!$O$5,Total!M:M,DB!$G$9,Total!K:K,DB!$O$9,Total!E:E,$H$2)+COUNTIFS(Total!X:X,$M$3,Total!W:W,B7,Total!AA:AA,DB!$G$5,Total!AA:AA,DB!$O$5,Total!AA:AA,DB!$G$9,Total!AA:AA,DB!$O$9,Total!AA:AA,$H$2)+COUNTIFS(Total!X:X,$M$3,Total!W:W,B7,Total!O:O,DB!$G$5,Total!AA:AA,DB!$O$5,Total!AA:AA,DB!$G$9,Total!AA:AA,DB!$O$9,Total!AA:AA,$H$2)+COUNTIFS(Total!X:X,$M$3,Total!W:W,B7,Total!AA:AA,DB!$G$5,Total!N:N,DB!$O$5,Total!AA:AA,DB!$G$9,Total!AA:AA,DB!$O$9,Total!AA:AA,$H$2)+COUNTIFS(Total!X:X,$M$3,Total!W:W,B7,Total!AA:AA,DB!$G$5,Total!AA:AA,DB!$O$5,Total!M:M,DB!$G$9,Total!AA:AA,DB!$O$9,Total!AA:AA,$H$2)+COUNTIFS(Total!X:X,$M$3,Total!W:W,B7,Total!AA:AA,DB!$G$5,Total!AA:AA,DB!$O$5,Total!AA:AA,DB!$G$9,Total!K:K,DB!$O$9,Total!AA:AA,$H$2)+COUNTIFS(Total!X:X,$M$3,Total!W:W,B7,Total!AA:AA,DB!$G$5,Total!AA:AA,DB!$O$5,Total!AA:AA,DB!$G$9,Total!AA:AA,DB!$O$9,Total!E:E,$H$2)+COUNTIFS(Total!X:X,$M$3,Total!W:W,B7,Total!O:O,DB!$G$5,Total!N:N,DB!$O$5,Total!M:M,DB!$G$9,Total!AA:AA,DB!$O$9,Total!AA:AA,$H$2)+COUNTIFS(Total!X:X,$M$3,Total!W:W,B7,Total!O:O,DB!$G$5,Total!N:N,DB!$O$5,Total!AA:AA,DB!$G$9,Total!K:K,DB!$O$9,Total!AA:AA,$H$2)+COUNTIFS(Total!X:X,$M$3,Total!W:W,B7,Total!O:O,DB!$G$5,Total!N:N,DB!$O$5,Total!AA:AA,DB!$G$9,Total!AA:AA,DB!$O$9,Total!E:E,$H$2)+COUNTIFS(Total!X:X,$M$3,Total!W:W,B7,Total!O:O,DB!$G$5,Total!AA:AA,DB!$O$5,Total!M:M,DB!$G$9,Total!K:K,DB!$O$9,Total!AA:AA,$H$2)+COUNTIFS(Total!X:X,$M$3,Total!W:W,B7,Total!O:O,DB!$G$5,Total!AA:AA,DB!$O$5,Total!M:M,DB!$G$9,Total!AA:AA,DB!$O$9,Total!E:E,$H$2)+COUNTIFS(Total!X:X,$M$3,Total!W:W,B7,Total!O:O,DB!$G$5,Total!AA:AA,DB!$O$5,Total!AA:AA,DB!$G$9,Total!K:K,DB!$O$9,Total!E:E,$H$2)+COUNTIFS(Total!X:X,$M$3,Total!W:W,B7,Total!AA:AA,DB!$G$5,Total!N:N,DB!$O$5,Total!M:M,DB!$G$9,Total!K:K,DB!$O$9,Total!AA:AA,$H$2)+COUNTIFS(Total!X:X,$M$3,Total!W:W,B7,Total!AA:AA,DB!$G$5,Total!N:N,DB!$O$5,Total!M:M,DB!$G$9,Total!AA:AA,DB!$O$9,Total!E:E,$H$2)+COUNTIFS(Total!X:X,$M$3,Total!W:W,B7,Total!AA:AA,DB!$G$5,Total!N:N,DB!$O$5,Total!AA:AA,DB!$G$9,Total!K:K,DB!$O$9,Total!E:E,$H$2)+COUNTIFS(Total!X:X,$M$3,Total!W:W,B7,Total!AA:AA,DB!$G$5,Total!AA:AA,DB!$O$5,Total!M:M,DB!$G$9,Total!K:K,DB!$O$9,Total!E:E,$H$2)+COUNTIFS(Total!X:X,$M$3,Total!W:W,B7,Total!O:O,DB!$G$5,Total!N:N,DB!$O$5,Total!AA:AA,DB!$G$9,Total!AA:AA,DB!$O$9,Total!AA:AA,$H$2)+COUNTIFS(Total!X:X,$M$3,Total!W:W,B7,Total!O:O,DB!$G$5,Total!AA:AA,DB!$O$5,Total!M:M,DB!$G$9,Total!AA:AA,DB!$O$9,Total!AA:AA,$H$2)+COUNTIFS(Total!X:X,$M$3,Total!W:W,B7,Total!O:O,DB!$G$5,Total!AA:AA,DB!$O$5,Total!AA:AA,DB!$G$9,Total!K:K,DB!$O$9,Total!AA:AA,$H$2)+COUNTIFS(Total!X:X,$M$3,Total!W:W,B7,Total!O:O,DB!$G$5,Total!AA:AA,DB!$O$5,Total!AA:AA,DB!$G$9,Total!AA:AA,DB!$O$9,Total!E:E,$H$2)+COUNTIFS(Total!X:X,$M$3,Total!W:W,B7,Total!AA:AA,DB!$G$5,Total!N:N,DB!$O$5,Total!M:M,DB!$G$9,Total!AA:AA,DB!$O$9,Total!AA:AA,$H$2)+COUNTIFS(Total!X:X,$M$3,Total!W:W,B7,Total!AA:AA,DB!$G$5,Total!N:N,DB!$O$5,Total!AA:AA,DB!$G$9,Total!K:K,DB!$O$9,Total!AA:AA,$H$2)+COUNTIFS(Total!X:X,$M$3,Total!W:W,B7,Total!AA:AA,DB!$G$5,Total!N:N,DB!$O$5,Total!AA:AA,DB!$G$9,Total!AA:AA,DB!$O$9,Total!E:E,$H$2)+COUNTIFS(Total!X:X,$M$3,Total!W:W,B7,Total!AA:AA,DB!$G$5,Total!AA:AA,DB!$O$5,Total!M:M,DB!$G$9,Total!K:K,DB!$O$9,Total!AA:AA,$H$2)+COUNTIFS(Total!X:X,$M$3,Total!W:W,B7,Total!AA:AA,DB!$G$5,Total!AA:AA,DB!$O$5,Total!M:M,DB!$G$9,Total!AA:AA,DB!$O$9,Total!E:E,$H$2)+COUNTIFS(Total!X:X,$M$3,Total!W:W,B7,Total!AA:AA,DB!$G$5,Total!AA:AA,DB!$O$5,Total!AA:AA,DB!$G$9,Total!K:K,DB!$O$9,Total!E:E,$H$2)+COUNTIFS(Total!X:X,$M$3,Total!W:W,B7,Total!AA:AA,DB!$G$5,Total!N:N,DB!$O$5,Total!M:M,DB!$G$9,Total!K:K,DB!$O$9,Total!E:E,$H$2)+COUNTIFS(Total!X:X,$M$3,Total!W:W,B7,Total!O:O,DB!$G$5,Total!AA:AA,DB!$O$5,Total!M:M,DB!$G$9,Total!K:K,DB!$O$9,Total!E:E,$H$2)+COUNTIFS(Total!X:X,$M$3,Total!W:W,B7,Total!O:O,DB!$G$5,Total!N:N,DB!$O$5,Total!AA:AA,DB!$G$9,Total!K:K,DB!$O$9,Total!E:E,$H$2)+COUNTIFS(Total!X:X,$M$3,Total!W:W,B7,Total!O:O,DB!$G$5,Total!N:N,DB!$O$5,Total!M:M,DB!$G$9,Total!AA:AA,DB!$O$9,Total!E:E,$H$2)+COUNTIFS(Total!X:X,$M$3,Total!W:W,B7,Total!O:O,DB!$G$5,Total!N:N,DB!$O$5,Total!M:M,DB!$G$9,Total!K:K,DB!$O$9,Total!AA:AA,$H$2)</f>
        <v>0</v>
      </c>
      <c r="N7" s="31">
        <f>COUNTIFS(Total!X:X,$N$3,Total!W:W,B7,Total!O:O,DB!$G$5,Total!N:N,DB!$O$5,Total!M:M,DB!$G$9,Total!K:K,DB!$O$9,Total!E:E,$H$2)+COUNTIFS(Total!X:X,$N$3,Total!W:W,B7,Total!AA:AA,DB!$G$5,Total!AA:AA,DB!$O$5,Total!AA:AA,DB!$G$9,Total!AA:AA,DB!$O$9,Total!AA:AA,$H$2)+COUNTIFS(Total!X:X,$N$3,Total!W:W,B7,Total!O:O,DB!$G$5,Total!AA:AA,DB!$O$5,Total!AA:AA,DB!$G$9,Total!AA:AA,DB!$O$9,Total!AA:AA,$H$2)+COUNTIFS(Total!X:X,$N$3,Total!W:W,B7,Total!AA:AA,DB!$G$5,Total!N:N,DB!$O$5,Total!AA:AA,DB!$G$9,Total!AA:AA,DB!$O$9,Total!AA:AA,$H$2)+COUNTIFS(Total!X:X,$N$3,Total!W:W,B7,Total!AA:AA,DB!$G$5,Total!AA:AA,DB!$O$5,Total!M:M,DB!$G$9,Total!AA:AA,DB!$O$9,Total!AA:AA,$H$2)+COUNTIFS(Total!X:X,$N$3,Total!W:W,B7,Total!AA:AA,DB!$G$5,Total!AA:AA,DB!$O$5,Total!AA:AA,DB!$G$9,Total!K:K,DB!$O$9,Total!AA:AA,$H$2)+COUNTIFS(Total!X:X,$N$3,Total!W:W,B7,Total!AA:AA,DB!$G$5,Total!AA:AA,DB!$O$5,Total!AA:AA,DB!$G$9,Total!AA:AA,DB!$O$9,Total!E:E,$H$2)+COUNTIFS(Total!X:X,$N$3,Total!W:W,B7,Total!O:O,DB!$G$5,Total!N:N,DB!$O$5,Total!M:M,DB!$G$9,Total!AA:AA,DB!$O$9,Total!AA:AA,$H$2)+COUNTIFS(Total!X:X,$N$3,Total!W:W,B7,Total!O:O,DB!$G$5,Total!N:N,DB!$O$5,Total!AA:AA,DB!$G$9,Total!K:K,DB!$O$9,Total!AA:AA,$H$2)+COUNTIFS(Total!X:X,$N$3,Total!W:W,B7,Total!O:O,DB!$G$5,Total!N:N,DB!$O$5,Total!AA:AA,DB!$G$9,Total!AA:AA,DB!$O$9,Total!E:E,$H$2)+COUNTIFS(Total!X:X,$N$3,Total!W:W,B7,Total!O:O,DB!$G$5,Total!AA:AA,DB!$O$5,Total!M:M,DB!$G$9,Total!K:K,DB!$O$9,Total!AA:AA,$H$2)+COUNTIFS(Total!X:X,$N$3,Total!W:W,B7,Total!O:O,DB!$G$5,Total!AA:AA,DB!$O$5,Total!M:M,DB!$G$9,Total!AA:AA,DB!$O$9,Total!E:E,$H$2)+COUNTIFS(Total!X:X,$N$3,Total!W:W,B7,Total!O:O,DB!$G$5,Total!AA:AA,DB!$O$5,Total!AA:AA,DB!$G$9,Total!K:K,DB!$O$9,Total!E:E,$H$2)+COUNTIFS(Total!X:X,$N$3,Total!W:W,B7,Total!AA:AA,DB!$G$5,Total!N:N,DB!$O$5,Total!M:M,DB!$G$9,Total!K:K,DB!$O$9,Total!AA:AA,$H$2)+COUNTIFS(Total!X:X,$N$3,Total!W:W,B7,Total!AA:AA,DB!$G$5,Total!N:N,DB!$O$5,Total!M:M,DB!$G$9,Total!AA:AA,DB!$O$9,Total!E:E,$H$2)+COUNTIFS(Total!X:X,$N$3,Total!W:W,B7,Total!AA:AA,DB!$G$5,Total!N:N,DB!$O$5,Total!AA:AA,DB!$G$9,Total!K:K,DB!$O$9,Total!E:E,$H$2)+COUNTIFS(Total!X:X,$N$3,Total!W:W,B7,Total!AA:AA,DB!$G$5,Total!AA:AA,DB!$O$5,Total!M:M,DB!$G$9,Total!K:K,DB!$O$9,Total!E:E,$H$2)+COUNTIFS(Total!X:X,$N$3,Total!W:W,B7,Total!O:O,DB!$G$5,Total!N:N,DB!$O$5,Total!AA:AA,DB!$G$9,Total!AA:AA,DB!$O$9,Total!AA:AA,$H$2)+COUNTIFS(Total!X:X,$N$3,Total!W:W,B7,Total!O:O,DB!$G$5,Total!AA:AA,DB!$O$5,Total!M:M,DB!$G$9,Total!AA:AA,DB!$O$9,Total!AA:AA,$H$2)+COUNTIFS(Total!X:X,$N$3,Total!W:W,B7,Total!O:O,DB!$G$5,Total!AA:AA,DB!$O$5,Total!AA:AA,DB!$G$9,Total!K:K,DB!$O$9,Total!AA:AA,$H$2)+COUNTIFS(Total!X:X,$N$3,Total!W:W,B7,Total!O:O,DB!$G$5,Total!AA:AA,DB!$O$5,Total!AA:AA,DB!$G$9,Total!AA:AA,DB!$O$9,Total!E:E,$H$2)+COUNTIFS(Total!X:X,$N$3,Total!W:W,B7,Total!AA:AA,DB!$G$5,Total!N:N,DB!$O$5,Total!M:M,DB!$G$9,Total!AA:AA,DB!$O$9,Total!AA:AA,$H$2)+COUNTIFS(Total!X:X,$N$3,Total!W:W,B7,Total!AA:AA,DB!$G$5,Total!N:N,DB!$O$5,Total!AA:AA,DB!$G$9,Total!K:K,DB!$O$9,Total!AA:AA,$H$2)+COUNTIFS(Total!X:X,$N$3,Total!W:W,B7,Total!AA:AA,DB!$G$5,Total!N:N,DB!$O$5,Total!AA:AA,DB!$G$9,Total!AA:AA,DB!$O$9,Total!E:E,$H$2)+COUNTIFS(Total!X:X,$N$3,Total!W:W,B7,Total!AA:AA,DB!$G$5,Total!AA:AA,DB!$O$5,Total!M:M,DB!$G$9,Total!K:K,DB!$O$9,Total!AA:AA,$H$2)+COUNTIFS(Total!X:X,$N$3,Total!W:W,B7,Total!AA:AA,DB!$G$5,Total!AA:AA,DB!$O$5,Total!M:M,DB!$G$9,Total!AA:AA,DB!$O$9,Total!E:E,$H$2)+COUNTIFS(Total!X:X,$N$3,Total!W:W,B7,Total!AA:AA,DB!$G$5,Total!AA:AA,DB!$O$5,Total!AA:AA,DB!$G$9,Total!K:K,DB!$O$9,Total!E:E,$H$2)+COUNTIFS(Total!X:X,$N$3,Total!W:W,B7,Total!AA:AA,DB!$G$5,Total!N:N,DB!$O$5,Total!M:M,DB!$G$9,Total!K:K,DB!$O$9,Total!E:E,$H$2)+COUNTIFS(Total!X:X,$N$3,Total!W:W,B7,Total!O:O,DB!$G$5,Total!AA:AA,DB!$O$5,Total!M:M,DB!$G$9,Total!K:K,DB!$O$9,Total!E:E,$H$2)+COUNTIFS(Total!X:X,$N$3,Total!W:W,B7,Total!O:O,DB!$G$5,Total!N:N,DB!$O$5,Total!AA:AA,DB!$G$9,Total!K:K,DB!$O$9,Total!E:E,$H$2)+COUNTIFS(Total!X:X,$N$3,Total!W:W,B7,Total!O:O,DB!$G$5,Total!N:N,DB!$O$5,Total!M:M,DB!$G$9,Total!AA:AA,DB!$O$9,Total!E:E,$H$2)+COUNTIFS(Total!X:X,$N$3,Total!W:W,B7,Total!O:O,DB!$G$5,Total!N:N,DB!$O$5,Total!M:M,DB!$G$9,Total!K:K,DB!$O$9,Total!AA:AA,$H$2)</f>
        <v>1</v>
      </c>
      <c r="O7" s="31">
        <f>COUNTIFS(Total!X:X,$O$3,Total!W:W,B7,Total!O:O,DB!$G$5,Total!N:N,DB!$O$5,Total!M:M,DB!$G$9,Total!K:K,DB!$O$9,Total!E:E,$H$2)+COUNTIFS(Total!X:X,$O$3,Total!W:W,B7,Total!AA:AA,DB!$G$5,Total!AA:AA,DB!$O$5,Total!AA:AA,DB!$G$9,Total!AA:AA,DB!$O$9,Total!AA:AA,$H$2)+COUNTIFS(Total!X:X,$O$3,Total!W:W,B7,Total!O:O,DB!$G$5,Total!AA:AA,DB!$O$5,Total!AA:AA,DB!$G$9,Total!AA:AA,DB!$O$9,Total!AA:AA,$H$2)+COUNTIFS(Total!X:X,$O$3,Total!W:W,B7,Total!AA:AA,DB!$G$5,Total!N:N,DB!$O$5,Total!AA:AA,DB!$G$9,Total!AA:AA,DB!$O$9,Total!AA:AA,$H$2)+COUNTIFS(Total!X:X,$O$3,Total!W:W,B7,Total!AA:AA,DB!$G$5,Total!AA:AA,DB!$O$5,Total!M:M,DB!$G$9,Total!AA:AA,DB!$O$9,Total!AA:AA,$H$2)+COUNTIFS(Total!X:X,$O$3,Total!W:W,B7,Total!AA:AA,DB!$G$5,Total!AA:AA,DB!$O$5,Total!AA:AA,DB!$G$9,Total!K:K,DB!$O$9,Total!AA:AA,$H$2)+COUNTIFS(Total!X:X,$O$3,Total!W:W,B7,Total!AA:AA,DB!$G$5,Total!AA:AA,DB!$O$5,Total!AA:AA,DB!$G$9,Total!AA:AA,DB!$O$9,Total!E:E,$H$2)+COUNTIFS(Total!X:X,$O$3,Total!W:W,B7,Total!O:O,DB!$G$5,Total!N:N,DB!$O$5,Total!M:M,DB!$G$9,Total!AA:AA,DB!$O$9,Total!AA:AA,$H$2)+COUNTIFS(Total!X:X,$O$3,Total!W:W,B7,Total!O:O,DB!$G$5,Total!N:N,DB!$O$5,Total!AA:AA,DB!$G$9,Total!K:K,DB!$O$9,Total!AA:AA,$H$2)+COUNTIFS(Total!X:X,$O$3,Total!W:W,B7,Total!O:O,DB!$G$5,Total!N:N,DB!$O$5,Total!AA:AA,DB!$G$9,Total!AA:AA,DB!$O$9,Total!E:E,$H$2)+COUNTIFS(Total!X:X,$O$3,Total!W:W,B7,Total!O:O,DB!$G$5,Total!AA:AA,DB!$O$5,Total!M:M,DB!$G$9,Total!K:K,DB!$O$9,Total!AA:AA,$H$2)+COUNTIFS(Total!X:X,$O$3,Total!W:W,B7,Total!O:O,DB!$G$5,Total!AA:AA,DB!$O$5,Total!M:M,DB!$G$9,Total!AA:AA,DB!$O$9,Total!E:E,$H$2)+COUNTIFS(Total!X:X,$O$3,Total!W:W,B7,Total!O:O,DB!$G$5,Total!AA:AA,DB!$O$5,Total!AA:AA,DB!$G$9,Total!K:K,DB!$O$9,Total!E:E,$H$2)+COUNTIFS(Total!X:X,$O$3,Total!W:W,B7,Total!AA:AA,DB!$G$5,Total!N:N,DB!$O$5,Total!M:M,DB!$G$9,Total!K:K,DB!$O$9,Total!AA:AA,$H$2)+COUNTIFS(Total!X:X,$O$3,Total!W:W,B7,Total!AA:AA,DB!$G$5,Total!N:N,DB!$O$5,Total!M:M,DB!$G$9,Total!AA:AA,DB!$O$9,Total!E:E,$H$2)+COUNTIFS(Total!X:X,$O$3,Total!W:W,B7,Total!AA:AA,DB!$G$5,Total!N:N,DB!$O$5,Total!AA:AA,DB!$G$9,Total!K:K,DB!$O$9,Total!E:E,$H$2)+COUNTIFS(Total!X:X,$O$3,Total!W:W,B7,Total!AA:AA,DB!$G$5,Total!AA:AA,DB!$O$5,Total!M:M,DB!$G$9,Total!K:K,DB!$O$9,Total!E:E,$H$2)+COUNTIFS(Total!X:X,$O$3,Total!W:W,B7,Total!O:O,DB!$G$5,Total!N:N,DB!$O$5,Total!AA:AA,DB!$G$9,Total!AA:AA,DB!$O$9,Total!AA:AA,$H$2)+COUNTIFS(Total!X:X,$O$3,Total!W:W,B7,Total!O:O,DB!$G$5,Total!AA:AA,DB!$O$5,Total!M:M,DB!$G$9,Total!AA:AA,DB!$O$9,Total!AA:AA,$H$2)+COUNTIFS(Total!X:X,$O$3,Total!W:W,B7,Total!O:O,DB!$G$5,Total!AA:AA,DB!$O$5,Total!AA:AA,DB!$G$9,Total!K:K,DB!$O$9,Total!AA:AA,$H$2)+COUNTIFS(Total!X:X,$O$3,Total!W:W,B7,Total!O:O,DB!$G$5,Total!AA:AA,DB!$O$5,Total!AA:AA,DB!$G$9,Total!AA:AA,DB!$O$9,Total!E:E,$H$2)+COUNTIFS(Total!X:X,$O$3,Total!W:W,B7,Total!AA:AA,DB!$G$5,Total!N:N,DB!$O$5,Total!M:M,DB!$G$9,Total!AA:AA,DB!$O$9,Total!AA:AA,$H$2)+COUNTIFS(Total!X:X,$O$3,Total!W:W,B7,Total!AA:AA,DB!$G$5,Total!N:N,DB!$O$5,Total!AA:AA,DB!$G$9,Total!K:K,DB!$O$9,Total!AA:AA,$H$2)+COUNTIFS(Total!X:X,$O$3,Total!W:W,B7,Total!AA:AA,DB!$G$5,Total!N:N,DB!$O$5,Total!AA:AA,DB!$G$9,Total!AA:AA,DB!$O$9,Total!E:E,$H$2)+COUNTIFS(Total!X:X,$O$3,Total!W:W,B7,Total!AA:AA,DB!$G$5,Total!AA:AA,DB!$O$5,Total!M:M,DB!$G$9,Total!K:K,DB!$O$9,Total!AA:AA,$H$2)+COUNTIFS(Total!X:X,$O$3,Total!W:W,B7,Total!AA:AA,DB!$G$5,Total!AA:AA,DB!$O$5,Total!M:M,DB!$G$9,Total!AA:AA,DB!$O$9,Total!E:E,$H$2)+COUNTIFS(Total!X:X,$O$3,Total!W:W,B7,Total!AA:AA,DB!$G$5,Total!AA:AA,DB!$O$5,Total!AA:AA,DB!$G$9,Total!K:K,DB!$O$9,Total!E:E,$H$2)+COUNTIFS(Total!X:X,$O$3,Total!W:W,B7,Total!AA:AA,DB!$G$5,Total!N:N,DB!$O$5,Total!M:M,DB!$G$9,Total!K:K,DB!$O$9,Total!E:E,$H$2)+COUNTIFS(Total!X:X,$O$3,Total!W:W,B7,Total!O:O,DB!$G$5,Total!AA:AA,DB!$O$5,Total!M:M,DB!$G$9,Total!K:K,DB!$O$9,Total!E:E,$H$2)+COUNTIFS(Total!X:X,$O$3,Total!W:W,B7,Total!O:O,DB!$G$5,Total!N:N,DB!$O$5,Total!AA:AA,DB!$G$9,Total!K:K,DB!$O$9,Total!E:E,$H$2)+COUNTIFS(Total!X:X,$O$3,Total!W:W,B7,Total!O:O,DB!$G$5,Total!N:N,DB!$O$5,Total!M:M,DB!$G$9,Total!AA:AA,DB!$O$9,Total!E:E,$H$2)+COUNTIFS(Total!X:X,$O$3,Total!W:W,B7,Total!O:O,DB!$G$5,Total!N:N,DB!$O$5,Total!M:M,DB!$G$9,Total!K:K,DB!$O$9,Total!AA:AA,$H$2)</f>
        <v>0</v>
      </c>
      <c r="P7" s="31">
        <f>COUNTIFS(Total!X:X,$P$3,Total!W:W,B7,Total!O:O,DB!$G$5,Total!N:N,DB!$O$5,Total!M:M,DB!$G$9,Total!K:K,DB!$O$9,Total!E:E,$H$2)+COUNTIFS(Total!X:X,$P$3,Total!W:W,B7,Total!AA:AA,DB!$G$5,Total!AA:AA,DB!$O$5,Total!AA:AA,DB!$G$9,Total!AA:AA,DB!$O$9,Total!AA:AA,$H$2)+COUNTIFS(Total!X:X,$P$3,Total!W:W,B7,Total!O:O,DB!$G$5,Total!AA:AA,DB!$O$5,Total!AA:AA,DB!$G$9,Total!AA:AA,DB!$O$9,Total!AA:AA,$H$2)+COUNTIFS(Total!X:X,$P$3,Total!W:W,B7,Total!AA:AA,DB!$G$5,Total!N:N,DB!$O$5,Total!AA:AA,DB!$G$9,Total!AA:AA,DB!$O$9,Total!AA:AA,$H$2)+COUNTIFS(Total!X:X,$P$3,Total!W:W,B7,Total!AA:AA,DB!$G$5,Total!AA:AA,DB!$O$5,Total!M:M,DB!$G$9,Total!AA:AA,DB!$O$9,Total!AA:AA,$H$2)+COUNTIFS(Total!X:X,$P$3,Total!W:W,B7,Total!AA:AA,DB!$G$5,Total!AA:AA,DB!$O$5,Total!AA:AA,DB!$G$9,Total!K:K,DB!$O$9,Total!AA:AA,$H$2)+COUNTIFS(Total!X:X,$P$3,Total!W:W,B7,Total!AA:AA,DB!$G$5,Total!AA:AA,DB!$O$5,Total!AA:AA,DB!$G$9,Total!AA:AA,DB!$O$9,Total!E:E,$H$2)+COUNTIFS(Total!X:X,$P$3,Total!W:W,B7,Total!O:O,DB!$G$5,Total!N:N,DB!$O$5,Total!M:M,DB!$G$9,Total!AA:AA,DB!$O$9,Total!AA:AA,$H$2)+COUNTIFS(Total!X:X,$P$3,Total!W:W,B7,Total!O:O,DB!$G$5,Total!N:N,DB!$O$5,Total!AA:AA,DB!$G$9,Total!K:K,DB!$O$9,Total!AA:AA,$H$2)+COUNTIFS(Total!X:X,$P$3,Total!W:W,B7,Total!O:O,DB!$G$5,Total!N:N,DB!$O$5,Total!AA:AA,DB!$G$9,Total!AA:AA,DB!$O$9,Total!E:E,$H$2)+COUNTIFS(Total!X:X,$P$3,Total!W:W,B7,Total!O:O,DB!$G$5,Total!AA:AA,DB!$O$5,Total!M:M,DB!$G$9,Total!K:K,DB!$O$9,Total!AA:AA,$H$2)+COUNTIFS(Total!X:X,$P$3,Total!W:W,B7,Total!O:O,DB!$G$5,Total!AA:AA,DB!$O$5,Total!M:M,DB!$G$9,Total!AA:AA,DB!$O$9,Total!E:E,$H$2)+COUNTIFS(Total!X:X,$P$3,Total!W:W,B7,Total!O:O,DB!$G$5,Total!AA:AA,DB!$O$5,Total!AA:AA,DB!$G$9,Total!K:K,DB!$O$9,Total!E:E,$H$2)+COUNTIFS(Total!X:X,$P$3,Total!W:W,B7,Total!AA:AA,DB!$G$5,Total!N:N,DB!$O$5,Total!M:M,DB!$G$9,Total!K:K,DB!$O$9,Total!AA:AA,$H$2)+COUNTIFS(Total!X:X,$P$3,Total!W:W,B7,Total!AA:AA,DB!$G$5,Total!N:N,DB!$O$5,Total!M:M,DB!$G$9,Total!AA:AA,DB!$O$9,Total!E:E,$H$2)+COUNTIFS(Total!X:X,$P$3,Total!W:W,B7,Total!AA:AA,DB!$G$5,Total!N:N,DB!$O$5,Total!AA:AA,DB!$G$9,Total!K:K,DB!$O$9,Total!E:E,$H$2)+COUNTIFS(Total!X:X,$P$3,Total!W:W,B7,Total!AA:AA,DB!$G$5,Total!AA:AA,DB!$O$5,Total!M:M,DB!$G$9,Total!K:K,DB!$O$9,Total!E:E,$H$2)+COUNTIFS(Total!X:X,$P$3,Total!W:W,B7,Total!O:O,DB!$G$5,Total!N:N,DB!$O$5,Total!AA:AA,DB!$G$9,Total!AA:AA,DB!$O$9,Total!AA:AA,$H$2)+COUNTIFS(Total!X:X,$P$3,Total!W:W,B7,Total!O:O,DB!$G$5,Total!AA:AA,DB!$O$5,Total!M:M,DB!$G$9,Total!AA:AA,DB!$O$9,Total!AA:AA,$H$2)+COUNTIFS(Total!X:X,$P$3,Total!W:W,B7,Total!O:O,DB!$G$5,Total!AA:AA,DB!$O$5,Total!AA:AA,DB!$G$9,Total!K:K,DB!$O$9,Total!AA:AA,$H$2)+COUNTIFS(Total!X:X,$P$3,Total!W:W,B7,Total!O:O,DB!$G$5,Total!AA:AA,DB!$O$5,Total!AA:AA,DB!$G$9,Total!AA:AA,DB!$O$9,Total!E:E,$H$2)+COUNTIFS(Total!X:X,$P$3,Total!W:W,B7,Total!AA:AA,DB!$G$5,Total!N:N,DB!$O$5,Total!M:M,DB!$G$9,Total!AA:AA,DB!$O$9,Total!AA:AA,$H$2)+COUNTIFS(Total!X:X,$P$3,Total!W:W,B7,Total!AA:AA,DB!$G$5,Total!N:N,DB!$O$5,Total!AA:AA,DB!$G$9,Total!K:K,DB!$O$9,Total!AA:AA,$H$2)+COUNTIFS(Total!X:X,$P$3,Total!W:W,B7,Total!AA:AA,DB!$G$5,Total!N:N,DB!$O$5,Total!AA:AA,DB!$G$9,Total!AA:AA,DB!$O$9,Total!E:E,$H$2)+COUNTIFS(Total!X:X,$P$3,Total!W:W,B7,Total!AA:AA,DB!$G$5,Total!AA:AA,DB!$O$5,Total!M:M,DB!$G$9,Total!K:K,DB!$O$9,Total!AA:AA,$H$2)+COUNTIFS(Total!X:X,$P$3,Total!W:W,B7,Total!AA:AA,DB!$G$5,Total!AA:AA,DB!$O$5,Total!M:M,DB!$G$9,Total!AA:AA,DB!$O$9,Total!E:E,$H$2)+COUNTIFS(Total!X:X,$P$3,Total!W:W,B7,Total!AA:AA,DB!$G$5,Total!AA:AA,DB!$O$5,Total!AA:AA,DB!$G$9,Total!K:K,DB!$O$9,Total!E:E,$H$2)+COUNTIFS(Total!X:X,$P$3,Total!W:W,B7,Total!AA:AA,DB!$G$5,Total!N:N,DB!$O$5,Total!M:M,DB!$G$9,Total!K:K,DB!$O$9,Total!E:E,$H$2)+COUNTIFS(Total!X:X,$P$3,Total!W:W,B7,Total!O:O,DB!$G$5,Total!AA:AA,DB!$O$5,Total!M:M,DB!$G$9,Total!K:K,DB!$O$9,Total!E:E,$H$2)+COUNTIFS(Total!X:X,$P$3,Total!W:W,B7,Total!O:O,DB!$G$5,Total!N:N,DB!$O$5,Total!AA:AA,DB!$G$9,Total!K:K,DB!$O$9,Total!E:E,$H$2)+COUNTIFS(Total!X:X,$P$3,Total!W:W,B7,Total!O:O,DB!$G$5,Total!N:N,DB!$O$5,Total!M:M,DB!$G$9,Total!AA:AA,DB!$O$9,Total!E:E,$H$2)+COUNTIFS(Total!X:X,$P$3,Total!W:W,B7,Total!O:O,DB!$G$5,Total!N:N,DB!$O$5,Total!M:M,DB!$G$9,Total!K:K,DB!$O$9,Total!AA:AA,$H$2)</f>
        <v>0</v>
      </c>
      <c r="Q7" s="31">
        <f>COUNTIFS(Total!X:X,$Q$3,Total!W:W,B7,Total!O:O,DB!$G$5,Total!N:N,DB!$O$5,Total!M:M,DB!$G$9,Total!K:K,DB!$O$9,Total!E:E,$H$2)+COUNTIFS(Total!X:X,$Q$3,Total!W:W,B7,Total!AA:AA,DB!$G$5,Total!AA:AA,DB!$O$5,Total!AA:AA,DB!$G$9,Total!AA:AA,DB!$O$9,Total!AA:AA,$H$2)+COUNTIFS(Total!X:X,$Q$3,Total!W:W,B7,Total!O:O,DB!$G$5,Total!AA:AA,DB!$O$5,Total!AA:AA,DB!$G$9,Total!AA:AA,DB!$O$9,Total!AA:AA,$H$2)+COUNTIFS(Total!X:X,$Q$3,Total!W:W,B7,Total!AA:AA,DB!$G$5,Total!N:N,DB!$O$5,Total!AA:AA,DB!$G$9,Total!AA:AA,DB!$O$9,Total!AA:AA,$H$2)+COUNTIFS(Total!X:X,$Q$3,Total!W:W,B7,Total!AA:AA,DB!$G$5,Total!AA:AA,DB!$O$5,Total!M:M,DB!$G$9,Total!AA:AA,DB!$O$9,Total!AA:AA,$H$2)+COUNTIFS(Total!X:X,$Q$3,Total!W:W,B7,Total!AA:AA,DB!$G$5,Total!AA:AA,DB!$O$5,Total!AA:AA,DB!$G$9,Total!K:K,DB!$O$9,Total!AA:AA,$H$2)+COUNTIFS(Total!X:X,$Q$3,Total!W:W,B7,Total!AA:AA,DB!$G$5,Total!AA:AA,DB!$O$5,Total!AA:AA,DB!$G$9,Total!AA:AA,DB!$O$9,Total!E:E,$H$2)+COUNTIFS(Total!X:X,$Q$3,Total!W:W,B7,Total!O:O,DB!$G$5,Total!N:N,DB!$O$5,Total!M:M,DB!$G$9,Total!AA:AA,DB!$O$9,Total!AA:AA,$H$2)+COUNTIFS(Total!X:X,$Q$3,Total!W:W,B7,Total!O:O,DB!$G$5,Total!N:N,DB!$O$5,Total!AA:AA,DB!$G$9,Total!K:K,DB!$O$9,Total!AA:AA,$H$2)+COUNTIFS(Total!X:X,$Q$3,Total!W:W,B7,Total!O:O,DB!$G$5,Total!N:N,DB!$O$5,Total!AA:AA,DB!$G$9,Total!AA:AA,DB!$O$9,Total!E:E,$H$2)+COUNTIFS(Total!X:X,$Q$3,Total!W:W,B7,Total!O:O,DB!$G$5,Total!AA:AA,DB!$O$5,Total!M:M,DB!$G$9,Total!K:K,DB!$O$9,Total!AA:AA,$H$2)+COUNTIFS(Total!X:X,$Q$3,Total!W:W,B7,Total!O:O,DB!$G$5,Total!AA:AA,DB!$O$5,Total!M:M,DB!$G$9,Total!AA:AA,DB!$O$9,Total!E:E,$H$2)+COUNTIFS(Total!X:X,$Q$3,Total!W:W,B7,Total!O:O,DB!$G$5,Total!AA:AA,DB!$O$5,Total!AA:AA,DB!$G$9,Total!K:K,DB!$O$9,Total!E:E,$H$2)+COUNTIFS(Total!X:X,$Q$3,Total!W:W,B7,Total!AA:AA,DB!$G$5,Total!N:N,DB!$O$5,Total!M:M,DB!$G$9,Total!K:K,DB!$O$9,Total!AA:AA,$H$2)+COUNTIFS(Total!X:X,$Q$3,Total!W:W,B7,Total!AA:AA,DB!$G$5,Total!N:N,DB!$O$5,Total!M:M,DB!$G$9,Total!AA:AA,DB!$O$9,Total!E:E,$H$2)+COUNTIFS(Total!X:X,$Q$3,Total!W:W,B7,Total!AA:AA,DB!$G$5,Total!N:N,DB!$O$5,Total!AA:AA,DB!$G$9,Total!K:K,DB!$O$9,Total!E:E,$H$2)+COUNTIFS(Total!X:X,$Q$3,Total!W:W,B7,Total!AA:AA,DB!$G$5,Total!AA:AA,DB!$O$5,Total!M:M,DB!$G$9,Total!K:K,DB!$O$9,Total!E:E,$H$2)+COUNTIFS(Total!X:X,$Q$3,Total!W:W,B7,Total!O:O,DB!$G$5,Total!N:N,DB!$O$5,Total!AA:AA,DB!$G$9,Total!AA:AA,DB!$O$9,Total!AA:AA,$H$2)+COUNTIFS(Total!X:X,$Q$3,Total!W:W,B7,Total!O:O,DB!$G$5,Total!AA:AA,DB!$O$5,Total!M:M,DB!$G$9,Total!AA:AA,DB!$O$9,Total!AA:AA,$H$2)+COUNTIFS(Total!X:X,$Q$3,Total!W:W,B7,Total!O:O,DB!$G$5,Total!AA:AA,DB!$O$5,Total!AA:AA,DB!$G$9,Total!K:K,DB!$O$9,Total!AA:AA,$H$2)+COUNTIFS(Total!X:X,$Q$3,Total!W:W,B7,Total!O:O,DB!$G$5,Total!AA:AA,DB!$O$5,Total!AA:AA,DB!$G$9,Total!AA:AA,DB!$O$9,Total!E:E,$H$2)+COUNTIFS(Total!X:X,$Q$3,Total!W:W,B7,Total!AA:AA,DB!$G$5,Total!N:N,DB!$O$5,Total!M:M,DB!$G$9,Total!AA:AA,DB!$O$9,Total!AA:AA,$H$2)+COUNTIFS(Total!X:X,$Q$3,Total!W:W,B7,Total!AA:AA,DB!$G$5,Total!N:N,DB!$O$5,Total!AA:AA,DB!$G$9,Total!K:K,DB!$O$9,Total!AA:AA,$H$2)+COUNTIFS(Total!X:X,$Q$3,Total!W:W,B7,Total!AA:AA,DB!$G$5,Total!N:N,DB!$O$5,Total!AA:AA,DB!$G$9,Total!AA:AA,DB!$O$9,Total!E:E,$H$2)+COUNTIFS(Total!X:X,$Q$3,Total!W:W,B7,Total!AA:AA,DB!$G$5,Total!AA:AA,DB!$O$5,Total!M:M,DB!$G$9,Total!K:K,DB!$O$9,Total!AA:AA,$H$2)+COUNTIFS(Total!X:X,$Q$3,Total!W:W,B7,Total!AA:AA,DB!$G$5,Total!AA:AA,DB!$O$5,Total!M:M,DB!$G$9,Total!AA:AA,DB!$O$9,Total!E:E,$H$2)+COUNTIFS(Total!X:X,$Q$3,Total!W:W,B7,Total!AA:AA,DB!$G$5,Total!AA:AA,DB!$O$5,Total!AA:AA,DB!$G$9,Total!K:K,DB!$O$9,Total!E:E,$H$2)+COUNTIFS(Total!X:X,$Q$3,Total!W:W,B7,Total!AA:AA,DB!$G$5,Total!N:N,DB!$O$5,Total!M:M,DB!$G$9,Total!K:K,DB!$O$9,Total!E:E,$H$2)+COUNTIFS(Total!X:X,$Q$3,Total!W:W,B7,Total!O:O,DB!$G$5,Total!AA:AA,DB!$O$5,Total!M:M,DB!$G$9,Total!K:K,DB!$O$9,Total!E:E,$H$2)+COUNTIFS(Total!X:X,$Q$3,Total!W:W,B7,Total!O:O,DB!$G$5,Total!N:N,DB!$O$5,Total!AA:AA,DB!$G$9,Total!K:K,DB!$O$9,Total!E:E,$H$2)+COUNTIFS(Total!X:X,$Q$3,Total!W:W,B7,Total!O:O,DB!$G$5,Total!N:N,DB!$O$5,Total!M:M,DB!$G$9,Total!AA:AA,DB!$O$9,Total!E:E,$H$2)+COUNTIFS(Total!X:X,$Q$3,Total!W:W,B7,Total!O:O,DB!$G$5,Total!N:N,DB!$O$5,Total!M:M,DB!$G$9,Total!K:K,DB!$O$9,Total!AA:AA,$H$2)</f>
        <v>1</v>
      </c>
      <c r="R7" s="31">
        <f>COUNTIFS(Total!X:X,$R$3,Total!W:W,B7,Total!O:O,DB!$G$5,Total!N:N,DB!$O$5,Total!M:M,DB!$G$9,Total!K:K,DB!$O$9,Total!E:E,$H$2)+COUNTIFS(Total!X:X,$R$3,Total!W:W,B7,Total!AA:AA,DB!$G$5,Total!AA:AA,DB!$O$5,Total!AA:AA,DB!$G$9,Total!AA:AA,DB!$O$9,Total!AA:AA,$H$2)+COUNTIFS(Total!X:X,$R$3,Total!W:W,B7,Total!O:O,DB!$G$5,Total!AA:AA,DB!$O$5,Total!AA:AA,DB!$G$9,Total!AA:AA,DB!$O$9,Total!AA:AA,$H$2)+COUNTIFS(Total!X:X,$R$3,Total!W:W,B7,Total!AA:AA,DB!$G$5,Total!N:N,DB!$O$5,Total!AA:AA,DB!$G$9,Total!AA:AA,DB!$O$9,Total!AA:AA,$H$2)+COUNTIFS(Total!X:X,$R$3,Total!W:W,B7,Total!AA:AA,DB!$G$5,Total!AA:AA,DB!$O$5,Total!M:M,DB!$G$9,Total!AA:AA,DB!$O$9,Total!AA:AA,$H$2)+COUNTIFS(Total!X:X,$R$3,Total!W:W,B7,Total!AA:AA,DB!$G$5,Total!AA:AA,DB!$O$5,Total!AA:AA,DB!$G$9,Total!K:K,DB!$O$9,Total!AA:AA,$H$2)+COUNTIFS(Total!X:X,$R$3,Total!W:W,B7,Total!AA:AA,DB!$G$5,Total!AA:AA,DB!$O$5,Total!AA:AA,DB!$G$9,Total!AA:AA,DB!$O$9,Total!E:E,$H$2)+COUNTIFS(Total!X:X,$R$3,Total!W:W,B7,Total!O:O,DB!$G$5,Total!N:N,DB!$O$5,Total!M:M,DB!$G$9,Total!AA:AA,DB!$O$9,Total!AA:AA,$H$2)+COUNTIFS(Total!X:X,$R$3,Total!W:W,B7,Total!O:O,DB!$G$5,Total!N:N,DB!$O$5,Total!AA:AA,DB!$G$9,Total!K:K,DB!$O$9,Total!AA:AA,$H$2)+COUNTIFS(Total!X:X,$R$3,Total!W:W,B7,Total!O:O,DB!$G$5,Total!N:N,DB!$O$5,Total!AA:AA,DB!$G$9,Total!AA:AA,DB!$O$9,Total!E:E,$H$2)+COUNTIFS(Total!X:X,$R$3,Total!W:W,B7,Total!O:O,DB!$G$5,Total!AA:AA,DB!$O$5,Total!M:M,DB!$G$9,Total!K:K,DB!$O$9,Total!AA:AA,$H$2)+COUNTIFS(Total!X:X,$R$3,Total!W:W,B7,Total!O:O,DB!$G$5,Total!AA:AA,DB!$O$5,Total!M:M,DB!$G$9,Total!AA:AA,DB!$O$9,Total!E:E,$H$2)+COUNTIFS(Total!X:X,$R$3,Total!W:W,B7,Total!O:O,DB!$G$5,Total!AA:AA,DB!$O$5,Total!AA:AA,DB!$G$9,Total!K:K,DB!$O$9,Total!E:E,$H$2)+COUNTIFS(Total!X:X,$R$3,Total!W:W,B7,Total!AA:AA,DB!$G$5,Total!N:N,DB!$O$5,Total!M:M,DB!$G$9,Total!K:K,DB!$O$9,Total!AA:AA,$H$2)+COUNTIFS(Total!X:X,$R$3,Total!W:W,B7,Total!AA:AA,DB!$G$5,Total!N:N,DB!$O$5,Total!M:M,DB!$G$9,Total!AA:AA,DB!$O$9,Total!E:E,$H$2)+COUNTIFS(Total!X:X,$R$3,Total!W:W,B7,Total!AA:AA,DB!$G$5,Total!N:N,DB!$O$5,Total!AA:AA,DB!$G$9,Total!K:K,DB!$O$9,Total!E:E,$H$2)+COUNTIFS(Total!X:X,$R$3,Total!W:W,B7,Total!AA:AA,DB!$G$5,Total!AA:AA,DB!$O$5,Total!M:M,DB!$G$9,Total!K:K,DB!$O$9,Total!E:E,$H$2)+COUNTIFS(Total!X:X,$R$3,Total!W:W,B7,Total!O:O,DB!$G$5,Total!N:N,DB!$O$5,Total!AA:AA,DB!$G$9,Total!AA:AA,DB!$O$9,Total!AA:AA,$H$2)+COUNTIFS(Total!X:X,$R$3,Total!W:W,B7,Total!O:O,DB!$G$5,Total!AA:AA,DB!$O$5,Total!M:M,DB!$G$9,Total!AA:AA,DB!$O$9,Total!AA:AA,$H$2)+COUNTIFS(Total!X:X,$R$3,Total!W:W,B7,Total!O:O,DB!$G$5,Total!AA:AA,DB!$O$5,Total!AA:AA,DB!$G$9,Total!K:K,DB!$O$9,Total!AA:AA,$H$2)+COUNTIFS(Total!X:X,$R$3,Total!W:W,B7,Total!O:O,DB!$G$5,Total!AA:AA,DB!$O$5,Total!AA:AA,DB!$G$9,Total!AA:AA,DB!$O$9,Total!E:E,$H$2)+COUNTIFS(Total!X:X,$R$3,Total!W:W,B7,Total!AA:AA,DB!$G$5,Total!N:N,DB!$O$5,Total!M:M,DB!$G$9,Total!AA:AA,DB!$O$9,Total!AA:AA,$H$2)+COUNTIFS(Total!X:X,$R$3,Total!W:W,B7,Total!AA:AA,DB!$G$5,Total!N:N,DB!$O$5,Total!AA:AA,DB!$G$9,Total!K:K,DB!$O$9,Total!AA:AA,$H$2)+COUNTIFS(Total!X:X,$R$3,Total!W:W,B7,Total!AA:AA,DB!$G$5,Total!N:N,DB!$O$5,Total!AA:AA,DB!$G$9,Total!AA:AA,DB!$O$9,Total!E:E,$H$2)+COUNTIFS(Total!X:X,$R$3,Total!W:W,B7,Total!AA:AA,DB!$G$5,Total!AA:AA,DB!$O$5,Total!M:M,DB!$G$9,Total!K:K,DB!$O$9,Total!AA:AA,$H$2)+COUNTIFS(Total!X:X,$R$3,Total!W:W,B7,Total!AA:AA,DB!$G$5,Total!AA:AA,DB!$O$5,Total!M:M,DB!$G$9,Total!AA:AA,DB!$O$9,Total!E:E,$H$2)+COUNTIFS(Total!X:X,$R$3,Total!W:W,B7,Total!AA:AA,DB!$G$5,Total!AA:AA,DB!$O$5,Total!AA:AA,DB!$G$9,Total!K:K,DB!$O$9,Total!E:E,$H$2)+COUNTIFS(Total!X:X,$R$3,Total!W:W,B7,Total!AA:AA,DB!$G$5,Total!N:N,DB!$O$5,Total!M:M,DB!$G$9,Total!K:K,DB!$O$9,Total!E:E,$H$2)+COUNTIFS(Total!X:X,$R$3,Total!W:W,B7,Total!O:O,DB!$G$5,Total!AA:AA,DB!$O$5,Total!M:M,DB!$G$9,Total!K:K,DB!$O$9,Total!E:E,$H$2)+COUNTIFS(Total!X:X,$R$3,Total!W:W,B7,Total!O:O,DB!$G$5,Total!N:N,DB!$O$5,Total!AA:AA,DB!$G$9,Total!K:K,DB!$O$9,Total!E:E,$H$2)+COUNTIFS(Total!X:X,$R$3,Total!W:W,B7,Total!O:O,DB!$G$5,Total!N:N,DB!$O$5,Total!M:M,DB!$G$9,Total!AA:AA,DB!$O$9,Total!E:E,$H$2)+COUNTIFS(Total!X:X,$R$3,Total!W:W,B7,Total!O:O,DB!$G$5,Total!N:N,DB!$O$5,Total!M:M,DB!$G$9,Total!K:K,DB!$O$9,Total!AA:AA,$H$2)</f>
        <v>0</v>
      </c>
      <c r="S7" s="31">
        <f>COUNTIFS(Total!X:X,$S$3,Total!W:W,B7,Total!O:O,DB!$G$5,Total!N:N,DB!$O$5,Total!M:M,DB!$G$9,Total!K:K,DB!$O$9,Total!E:E,$H$2)+COUNTIFS(Total!X:X,$S$3,Total!W:W,B7,Total!AA:AA,DB!$G$5,Total!AA:AA,DB!$O$5,Total!AA:AA,DB!$G$9,Total!AA:AA,DB!$O$9,Total!AA:AA,$H$2)+COUNTIFS(Total!X:X,$S$3,Total!W:W,B7,Total!O:O,DB!$G$5,Total!AA:AA,DB!$O$5,Total!AA:AA,DB!$G$9,Total!AA:AA,DB!$O$9,Total!AA:AA,$H$2)+COUNTIFS(Total!X:X,$S$3,Total!W:W,B7,Total!AA:AA,DB!$G$5,Total!N:N,DB!$O$5,Total!AA:AA,DB!$G$9,Total!AA:AA,DB!$O$9,Total!AA:AA,$H$2)+COUNTIFS(Total!X:X,$S$3,Total!W:W,B7,Total!AA:AA,DB!$G$5,Total!AA:AA,DB!$O$5,Total!M:M,DB!$G$9,Total!AA:AA,DB!$O$9,Total!AA:AA,$H$2)+COUNTIFS(Total!X:X,$S$3,Total!W:W,B7,Total!AA:AA,DB!$G$5,Total!AA:AA,DB!$O$5,Total!AA:AA,DB!$G$9,Total!K:K,DB!$O$9,Total!AA:AA,$H$2)+COUNTIFS(Total!X:X,$S$3,Total!W:W,B7,Total!AA:AA,DB!$G$5,Total!AA:AA,DB!$O$5,Total!AA:AA,DB!$G$9,Total!AA:AA,DB!$O$9,Total!E:E,$H$2)+COUNTIFS(Total!X:X,$S$3,Total!W:W,B7,Total!O:O,DB!$G$5,Total!N:N,DB!$O$5,Total!M:M,DB!$G$9,Total!AA:AA,DB!$O$9,Total!AA:AA,$H$2)+COUNTIFS(Total!X:X,$S$3,Total!W:W,B7,Total!O:O,DB!$G$5,Total!N:N,DB!$O$5,Total!AA:AA,DB!$G$9,Total!K:K,DB!$O$9,Total!AA:AA,$H$2)+COUNTIFS(Total!X:X,$S$3,Total!W:W,B7,Total!O:O,DB!$G$5,Total!N:N,DB!$O$5,Total!AA:AA,DB!$G$9,Total!AA:AA,DB!$O$9,Total!E:E,$H$2)+COUNTIFS(Total!X:X,$S$3,Total!W:W,B7,Total!O:O,DB!$G$5,Total!AA:AA,DB!$O$5,Total!M:M,DB!$G$9,Total!K:K,DB!$O$9,Total!AA:AA,$H$2)+COUNTIFS(Total!X:X,$S$3,Total!W:W,B7,Total!O:O,DB!$G$5,Total!AA:AA,DB!$O$5,Total!M:M,DB!$G$9,Total!AA:AA,DB!$O$9,Total!E:E,$H$2)+COUNTIFS(Total!X:X,$S$3,Total!W:W,B7,Total!O:O,DB!$G$5,Total!AA:AA,DB!$O$5,Total!AA:AA,DB!$G$9,Total!K:K,DB!$O$9,Total!E:E,$H$2)+COUNTIFS(Total!X:X,$S$3,Total!W:W,B7,Total!AA:AA,DB!$G$5,Total!N:N,DB!$O$5,Total!M:M,DB!$G$9,Total!K:K,DB!$O$9,Total!AA:AA,$H$2)+COUNTIFS(Total!X:X,$S$3,Total!W:W,B7,Total!AA:AA,DB!$G$5,Total!N:N,DB!$O$5,Total!M:M,DB!$G$9,Total!AA:AA,DB!$O$9,Total!E:E,$H$2)+COUNTIFS(Total!X:X,$S$3,Total!W:W,B7,Total!AA:AA,DB!$G$5,Total!N:N,DB!$O$5,Total!AA:AA,DB!$G$9,Total!K:K,DB!$O$9,Total!E:E,$H$2)+COUNTIFS(Total!X:X,$S$3,Total!W:W,B7,Total!AA:AA,DB!$G$5,Total!AA:AA,DB!$O$5,Total!M:M,DB!$G$9,Total!K:K,DB!$O$9,Total!E:E,$H$2)+COUNTIFS(Total!X:X,$S$3,Total!W:W,B7,Total!O:O,DB!$G$5,Total!N:N,DB!$O$5,Total!AA:AA,DB!$G$9,Total!AA:AA,DB!$O$9,Total!AA:AA,$H$2)+COUNTIFS(Total!X:X,$S$3,Total!W:W,B7,Total!O:O,DB!$G$5,Total!AA:AA,DB!$O$5,Total!M:M,DB!$G$9,Total!AA:AA,DB!$O$9,Total!AA:AA,$H$2)+COUNTIFS(Total!X:X,$S$3,Total!W:W,B7,Total!O:O,DB!$G$5,Total!AA:AA,DB!$O$5,Total!AA:AA,DB!$G$9,Total!K:K,DB!$O$9,Total!AA:AA,$H$2)+COUNTIFS(Total!X:X,$S$3,Total!W:W,B7,Total!O:O,DB!$G$5,Total!AA:AA,DB!$O$5,Total!AA:AA,DB!$G$9,Total!AA:AA,DB!$O$9,Total!E:E,$H$2)+COUNTIFS(Total!X:X,$S$3,Total!W:W,B7,Total!AA:AA,DB!$G$5,Total!N:N,DB!$O$5,Total!M:M,DB!$G$9,Total!AA:AA,DB!$O$9,Total!AA:AA,$H$2)+COUNTIFS(Total!X:X,$S$3,Total!W:W,B7,Total!AA:AA,DB!$G$5,Total!N:N,DB!$O$5,Total!AA:AA,DB!$G$9,Total!K:K,DB!$O$9,Total!AA:AA,$H$2)+COUNTIFS(Total!X:X,$S$3,Total!W:W,B7,Total!AA:AA,DB!$G$5,Total!N:N,DB!$O$5,Total!AA:AA,DB!$G$9,Total!AA:AA,DB!$O$9,Total!E:E,$H$2)+COUNTIFS(Total!X:X,$S$3,Total!W:W,B7,Total!AA:AA,DB!$G$5,Total!AA:AA,DB!$O$5,Total!M:M,DB!$G$9,Total!K:K,DB!$O$9,Total!AA:AA,$H$2)+COUNTIFS(Total!X:X,$S$3,Total!W:W,B7,Total!AA:AA,DB!$G$5,Total!AA:AA,DB!$O$5,Total!M:M,DB!$G$9,Total!AA:AA,DB!$O$9,Total!E:E,$H$2)+COUNTIFS(Total!X:X,$S$3,Total!W:W,B7,Total!AA:AA,DB!$G$5,Total!AA:AA,DB!$O$5,Total!AA:AA,DB!$G$9,Total!K:K,DB!$O$9,Total!E:E,$H$2)+COUNTIFS(Total!X:X,$S$3,Total!W:W,B7,Total!AA:AA,DB!$G$5,Total!N:N,DB!$O$5,Total!M:M,DB!$G$9,Total!K:K,DB!$O$9,Total!E:E,$H$2)+COUNTIFS(Total!X:X,$S$3,Total!W:W,B7,Total!O:O,DB!$G$5,Total!AA:AA,DB!$O$5,Total!M:M,DB!$G$9,Total!K:K,DB!$O$9,Total!E:E,$H$2)+COUNTIFS(Total!X:X,$S$3,Total!W:W,B7,Total!O:O,DB!$G$5,Total!N:N,DB!$O$5,Total!AA:AA,DB!$G$9,Total!K:K,DB!$O$9,Total!E:E,$H$2)+COUNTIFS(Total!X:X,$S$3,Total!W:W,B7,Total!O:O,DB!$G$5,Total!N:N,DB!$O$5,Total!M:M,DB!$G$9,Total!AA:AA,DB!$O$9,Total!E:E,$H$2)+COUNTIFS(Total!X:X,$S$3,Total!W:W,B7,Total!O:O,DB!$G$5,Total!N:N,DB!$O$5,Total!M:M,DB!$G$9,Total!K:K,DB!$O$9,Total!AA:AA,$H$2)</f>
        <v>1</v>
      </c>
      <c r="T7" s="31">
        <f>COUNTIFS(Total!X:X,$T$3,Total!W:W,B7,Total!O:O,DB!$G$5,Total!N:N,DB!$O$5,Total!M:M,DB!$G$9,Total!K:K,DB!$O$9,Total!E:E,$H$2)+COUNTIFS(Total!X:X,$T$3,Total!W:W,B7,Total!AA:AA,DB!$G$5,Total!AA:AA,DB!$O$5,Total!AA:AA,DB!$G$9,Total!AA:AA,DB!$O$9,Total!AA:AA,$H$2)+COUNTIFS(Total!X:X,$T$3,Total!W:W,B7,Total!O:O,DB!$G$5,Total!AA:AA,DB!$O$5,Total!AA:AA,DB!$G$9,Total!AA:AA,DB!$O$9,Total!AA:AA,$H$2)+COUNTIFS(Total!X:X,$T$3,Total!W:W,B7,Total!AA:AA,DB!$G$5,Total!N:N,DB!$O$5,Total!AA:AA,DB!$G$9,Total!AA:AA,DB!$O$9,Total!AA:AA,$H$2)+COUNTIFS(Total!X:X,$T$3,Total!W:W,B7,Total!AA:AA,DB!$G$5,Total!AA:AA,DB!$O$5,Total!M:M,DB!$G$9,Total!AA:AA,DB!$O$9,Total!AA:AA,$H$2)+COUNTIFS(Total!X:X,$T$3,Total!W:W,B7,Total!AA:AA,DB!$G$5,Total!AA:AA,DB!$O$5,Total!AA:AA,DB!$G$9,Total!K:K,DB!$O$9,Total!AA:AA,$H$2)+COUNTIFS(Total!X:X,$T$3,Total!W:W,B7,Total!AA:AA,DB!$G$5,Total!AA:AA,DB!$O$5,Total!AA:AA,DB!$G$9,Total!AA:AA,DB!$O$9,Total!E:E,$H$2)+COUNTIFS(Total!X:X,$T$3,Total!W:W,B7,Total!O:O,DB!$G$5,Total!N:N,DB!$O$5,Total!M:M,DB!$G$9,Total!AA:AA,DB!$O$9,Total!AA:AA,$H$2)+COUNTIFS(Total!X:X,$T$3,Total!W:W,B7,Total!O:O,DB!$G$5,Total!N:N,DB!$O$5,Total!AA:AA,DB!$G$9,Total!K:K,DB!$O$9,Total!AA:AA,$H$2)+COUNTIFS(Total!X:X,$T$3,Total!W:W,B7,Total!O:O,DB!$G$5,Total!N:N,DB!$O$5,Total!AA:AA,DB!$G$9,Total!AA:AA,DB!$O$9,Total!E:E,$H$2)+COUNTIFS(Total!X:X,$T$3,Total!W:W,B7,Total!O:O,DB!$G$5,Total!AA:AA,DB!$O$5,Total!M:M,DB!$G$9,Total!K:K,DB!$O$9,Total!AA:AA,$H$2)+COUNTIFS(Total!X:X,$T$3,Total!W:W,B7,Total!O:O,DB!$G$5,Total!AA:AA,DB!$O$5,Total!M:M,DB!$G$9,Total!AA:AA,DB!$O$9,Total!E:E,$H$2)+COUNTIFS(Total!X:X,$T$3,Total!W:W,B7,Total!O:O,DB!$G$5,Total!AA:AA,DB!$O$5,Total!AA:AA,DB!$G$9,Total!K:K,DB!$O$9,Total!E:E,$H$2)+COUNTIFS(Total!X:X,$T$3,Total!W:W,B7,Total!AA:AA,DB!$G$5,Total!N:N,DB!$O$5,Total!M:M,DB!$G$9,Total!K:K,DB!$O$9,Total!AA:AA,$H$2)+COUNTIFS(Total!X:X,$T$3,Total!W:W,B7,Total!AA:AA,DB!$G$5,Total!N:N,DB!$O$5,Total!M:M,DB!$G$9,Total!AA:AA,DB!$O$9,Total!E:E,$H$2)+COUNTIFS(Total!X:X,$T$3,Total!W:W,B7,Total!AA:AA,DB!$G$5,Total!N:N,DB!$O$5,Total!AA:AA,DB!$G$9,Total!K:K,DB!$O$9,Total!E:E,$H$2)+COUNTIFS(Total!X:X,$T$3,Total!W:W,B7,Total!AA:AA,DB!$G$5,Total!AA:AA,DB!$O$5,Total!M:M,DB!$G$9,Total!K:K,DB!$O$9,Total!E:E,$H$2)+COUNTIFS(Total!X:X,$T$3,Total!W:W,B7,Total!O:O,DB!$G$5,Total!N:N,DB!$O$5,Total!AA:AA,DB!$G$9,Total!AA:AA,DB!$O$9,Total!AA:AA,$H$2)+COUNTIFS(Total!X:X,$T$3,Total!W:W,B7,Total!O:O,DB!$G$5,Total!AA:AA,DB!$O$5,Total!M:M,DB!$G$9,Total!AA:AA,DB!$O$9,Total!AA:AA,$H$2)+COUNTIFS(Total!X:X,$T$3,Total!W:W,B7,Total!O:O,DB!$G$5,Total!AA:AA,DB!$O$5,Total!AA:AA,DB!$G$9,Total!K:K,DB!$O$9,Total!AA:AA,$H$2)+COUNTIFS(Total!X:X,$T$3,Total!W:W,B7,Total!O:O,DB!$G$5,Total!AA:AA,DB!$O$5,Total!AA:AA,DB!$G$9,Total!AA:AA,DB!$O$9,Total!E:E,$H$2)+COUNTIFS(Total!X:X,$T$3,Total!W:W,B7,Total!AA:AA,DB!$G$5,Total!N:N,DB!$O$5,Total!M:M,DB!$G$9,Total!AA:AA,DB!$O$9,Total!AA:AA,$H$2)+COUNTIFS(Total!X:X,$T$3,Total!W:W,B7,Total!AA:AA,DB!$G$5,Total!N:N,DB!$O$5,Total!AA:AA,DB!$G$9,Total!K:K,DB!$O$9,Total!AA:AA,$H$2)+COUNTIFS(Total!X:X,$T$3,Total!W:W,B7,Total!AA:AA,DB!$G$5,Total!N:N,DB!$O$5,Total!AA:AA,DB!$G$9,Total!AA:AA,DB!$O$9,Total!E:E,$H$2)+COUNTIFS(Total!X:X,$T$3,Total!W:W,B7,Total!AA:AA,DB!$G$5,Total!AA:AA,DB!$O$5,Total!M:M,DB!$G$9,Total!K:K,DB!$O$9,Total!AA:AA,$H$2)+COUNTIFS(Total!X:X,$T$3,Total!W:W,B7,Total!AA:AA,DB!$G$5,Total!AA:AA,DB!$O$5,Total!M:M,DB!$G$9,Total!AA:AA,DB!$O$9,Total!E:E,$H$2)+COUNTIFS(Total!X:X,$T$3,Total!W:W,B7,Total!AA:AA,DB!$G$5,Total!AA:AA,DB!$O$5,Total!AA:AA,DB!$G$9,Total!K:K,DB!$O$9,Total!E:E,$H$2)+COUNTIFS(Total!X:X,$T$3,Total!W:W,B7,Total!AA:AA,DB!$G$5,Total!N:N,DB!$O$5,Total!M:M,DB!$G$9,Total!K:K,DB!$O$9,Total!E:E,$H$2)+COUNTIFS(Total!X:X,$T$3,Total!W:W,B7,Total!O:O,DB!$G$5,Total!AA:AA,DB!$O$5,Total!M:M,DB!$G$9,Total!K:K,DB!$O$9,Total!E:E,$H$2)+COUNTIFS(Total!X:X,$T$3,Total!W:W,B7,Total!O:O,DB!$G$5,Total!N:N,DB!$O$5,Total!AA:AA,DB!$G$9,Total!K:K,DB!$O$9,Total!E:E,$H$2)+COUNTIFS(Total!X:X,$T$3,Total!W:W,B7,Total!O:O,DB!$G$5,Total!N:N,DB!$O$5,Total!M:M,DB!$G$9,Total!AA:AA,DB!$O$9,Total!E:E,$H$2)+COUNTIFS(Total!X:X,$T$3,Total!W:W,B7,Total!O:O,DB!$G$5,Total!N:N,DB!$O$5,Total!M:M,DB!$G$9,Total!K:K,DB!$O$9,Total!AA:AA,$H$2)</f>
        <v>0</v>
      </c>
      <c r="U7" s="31">
        <f>COUNTIFS(Total!X:X,$U$3,Total!W:W,B7,Total!O:O,DB!$G$5,Total!N:N,DB!$O$5,Total!M:M,DB!$G$9,Total!K:K,DB!$O$9,Total!E:E,$H$2)+COUNTIFS(Total!X:X,$U$3,Total!W:W,B7,Total!AA:AA,DB!$G$5,Total!AA:AA,DB!$O$5,Total!AA:AA,DB!$G$9,Total!AA:AA,DB!$O$9,Total!AA:AA,$H$2)+COUNTIFS(Total!X:X,$U$3,Total!W:W,B7,Total!O:O,DB!$G$5,Total!AA:AA,DB!$O$5,Total!AA:AA,DB!$G$9,Total!AA:AA,DB!$O$9,Total!AA:AA,$H$2)+COUNTIFS(Total!X:X,$U$3,Total!W:W,B7,Total!AA:AA,DB!$G$5,Total!N:N,DB!$O$5,Total!AA:AA,DB!$G$9,Total!AA:AA,DB!$O$9,Total!AA:AA,$H$2)+COUNTIFS(Total!X:X,$U$3,Total!W:W,B7,Total!AA:AA,DB!$G$5,Total!AA:AA,DB!$O$5,Total!M:M,DB!$G$9,Total!AA:AA,DB!$O$9,Total!AA:AA,$H$2)+COUNTIFS(Total!X:X,$U$3,Total!W:W,B7,Total!AA:AA,DB!$G$5,Total!AA:AA,DB!$O$5,Total!AA:AA,DB!$G$9,Total!K:K,DB!$O$9,Total!AA:AA,$H$2)+COUNTIFS(Total!X:X,$U$3,Total!W:W,B7,Total!AA:AA,DB!$G$5,Total!AA:AA,DB!$O$5,Total!AA:AA,DB!$G$9,Total!AA:AA,DB!$O$9,Total!E:E,$H$2)+COUNTIFS(Total!X:X,$U$3,Total!W:W,B7,Total!O:O,DB!$G$5,Total!N:N,DB!$O$5,Total!M:M,DB!$G$9,Total!AA:AA,DB!$O$9,Total!AA:AA,$H$2)+COUNTIFS(Total!X:X,$U$3,Total!W:W,B7,Total!O:O,DB!$G$5,Total!N:N,DB!$O$5,Total!AA:AA,DB!$G$9,Total!K:K,DB!$O$9,Total!AA:AA,$H$2)+COUNTIFS(Total!X:X,$U$3,Total!W:W,B7,Total!O:O,DB!$G$5,Total!N:N,DB!$O$5,Total!AA:AA,DB!$G$9,Total!AA:AA,DB!$O$9,Total!E:E,$H$2)+COUNTIFS(Total!X:X,$U$3,Total!W:W,B7,Total!O:O,DB!$G$5,Total!AA:AA,DB!$O$5,Total!M:M,DB!$G$9,Total!K:K,DB!$O$9,Total!AA:AA,$H$2)+COUNTIFS(Total!X:X,$U$3,Total!W:W,B7,Total!O:O,DB!$G$5,Total!AA:AA,DB!$O$5,Total!M:M,DB!$G$9,Total!AA:AA,DB!$O$9,Total!E:E,$H$2)+COUNTIFS(Total!X:X,$U$3,Total!W:W,B7,Total!O:O,DB!$G$5,Total!AA:AA,DB!$O$5,Total!AA:AA,DB!$G$9,Total!K:K,DB!$O$9,Total!E:E,$H$2)+COUNTIFS(Total!X:X,$U$3,Total!W:W,B7,Total!AA:AA,DB!$G$5,Total!N:N,DB!$O$5,Total!M:M,DB!$G$9,Total!K:K,DB!$O$9,Total!AA:AA,$H$2)+COUNTIFS(Total!X:X,$U$3,Total!W:W,B7,Total!AA:AA,DB!$G$5,Total!N:N,DB!$O$5,Total!M:M,DB!$G$9,Total!AA:AA,DB!$O$9,Total!E:E,$H$2)+COUNTIFS(Total!X:X,$U$3,Total!W:W,B7,Total!AA:AA,DB!$G$5,Total!N:N,DB!$O$5,Total!AA:AA,DB!$G$9,Total!K:K,DB!$O$9,Total!E:E,$H$2)+COUNTIFS(Total!X:X,$U$3,Total!W:W,B7,Total!AA:AA,DB!$G$5,Total!AA:AA,DB!$O$5,Total!M:M,DB!$G$9,Total!K:K,DB!$O$9,Total!E:E,$H$2)+COUNTIFS(Total!X:X,$U$3,Total!W:W,B7,Total!O:O,DB!$G$5,Total!N:N,DB!$O$5,Total!AA:AA,DB!$G$9,Total!AA:AA,DB!$O$9,Total!AA:AA,$H$2)+COUNTIFS(Total!X:X,$U$3,Total!W:W,B7,Total!O:O,DB!$G$5,Total!AA:AA,DB!$O$5,Total!M:M,DB!$G$9,Total!AA:AA,DB!$O$9,Total!AA:AA,$H$2)+COUNTIFS(Total!X:X,$U$3,Total!W:W,B7,Total!O:O,DB!$G$5,Total!AA:AA,DB!$O$5,Total!AA:AA,DB!$G$9,Total!K:K,DB!$O$9,Total!AA:AA,$H$2)+COUNTIFS(Total!X:X,$U$3,Total!W:W,B7,Total!O:O,DB!$G$5,Total!AA:AA,DB!$O$5,Total!AA:AA,DB!$G$9,Total!AA:AA,DB!$O$9,Total!E:E,$H$2)+COUNTIFS(Total!X:X,$U$3,Total!W:W,B7,Total!AA:AA,DB!$G$5,Total!N:N,DB!$O$5,Total!M:M,DB!$G$9,Total!AA:AA,DB!$O$9,Total!AA:AA,$H$2)+COUNTIFS(Total!X:X,$U$3,Total!W:W,B7,Total!AA:AA,DB!$G$5,Total!N:N,DB!$O$5,Total!AA:AA,DB!$G$9,Total!K:K,DB!$O$9,Total!AA:AA,$H$2)+COUNTIFS(Total!X:X,$U$3,Total!W:W,B7,Total!AA:AA,DB!$G$5,Total!N:N,DB!$O$5,Total!AA:AA,DB!$G$9,Total!AA:AA,DB!$O$9,Total!E:E,$H$2)+COUNTIFS(Total!X:X,$U$3,Total!W:W,B7,Total!AA:AA,DB!$G$5,Total!AA:AA,DB!$O$5,Total!M:M,DB!$G$9,Total!K:K,DB!$O$9,Total!AA:AA,$H$2)+COUNTIFS(Total!X:X,$U$3,Total!W:W,B7,Total!AA:AA,DB!$G$5,Total!AA:AA,DB!$O$5,Total!M:M,DB!$G$9,Total!AA:AA,DB!$O$9,Total!E:E,$H$2)+COUNTIFS(Total!X:X,$U$3,Total!W:W,B7,Total!AA:AA,DB!$G$5,Total!AA:AA,DB!$O$5,Total!AA:AA,DB!$G$9,Total!K:K,DB!$O$9,Total!E:E,$H$2)+COUNTIFS(Total!X:X,$U$3,Total!W:W,B7,Total!AA:AA,DB!$G$5,Total!N:N,DB!$O$5,Total!M:M,DB!$G$9,Total!K:K,DB!$O$9,Total!E:E,$H$2)+COUNTIFS(Total!X:X,$U$3,Total!W:W,B7,Total!O:O,DB!$G$5,Total!AA:AA,DB!$O$5,Total!M:M,DB!$G$9,Total!K:K,DB!$O$9,Total!E:E,$H$2)+COUNTIFS(Total!X:X,$U$3,Total!W:W,B7,Total!O:O,DB!$G$5,Total!N:N,DB!$O$5,Total!AA:AA,DB!$G$9,Total!K:K,DB!$O$9,Total!E:E,$H$2)+COUNTIFS(Total!X:X,$U$3,Total!W:W,B7,Total!O:O,DB!$G$5,Total!N:N,DB!$O$5,Total!M:M,DB!$G$9,Total!AA:AA,DB!$O$9,Total!E:E,$H$2)+COUNTIFS(Total!X:X,$U$3,Total!W:W,B7,Total!O:O,DB!$G$5,Total!N:N,DB!$O$5,Total!M:M,DB!$G$9,Total!K:K,DB!$O$9,Total!AA:AA,$H$2)</f>
        <v>0</v>
      </c>
      <c r="V7" s="31">
        <f>COUNTIFS(Total!X:X,$V$3,Total!W:W,B7,Total!O:O,DB!$G$5,Total!N:N,DB!$O$5,Total!M:M,DB!$G$9,Total!K:K,DB!$O$9,Total!E:E,$H$2)+COUNTIFS(Total!X:X,$V$3,Total!W:W,B7,Total!AA:AA,DB!$G$5,Total!AA:AA,DB!$O$5,Total!AA:AA,DB!$G$9,Total!AA:AA,DB!$O$9,Total!AA:AA,$H$2)+COUNTIFS(Total!X:X,$V$3,Total!W:W,B7,Total!O:O,DB!$G$5,Total!AA:AA,DB!$O$5,Total!AA:AA,DB!$G$9,Total!AA:AA,DB!$O$9,Total!AA:AA,$H$2)+COUNTIFS(Total!X:X,$V$3,Total!W:W,B7,Total!AA:AA,DB!$G$5,Total!N:N,DB!$O$5,Total!AA:AA,DB!$G$9,Total!AA:AA,DB!$O$9,Total!AA:AA,$H$2)+COUNTIFS(Total!X:X,$V$3,Total!W:W,B7,Total!AA:AA,DB!$G$5,Total!AA:AA,DB!$O$5,Total!M:M,DB!$G$9,Total!AA:AA,DB!$O$9,Total!AA:AA,$H$2)+COUNTIFS(Total!X:X,$V$3,Total!W:W,B7,Total!AA:AA,DB!$G$5,Total!AA:AA,DB!$O$5,Total!AA:AA,DB!$G$9,Total!K:K,DB!$O$9,Total!AA:AA,$H$2)+COUNTIFS(Total!X:X,$V$3,Total!W:W,B7,Total!AA:AA,DB!$G$5,Total!AA:AA,DB!$O$5,Total!AA:AA,DB!$G$9,Total!AA:AA,DB!$O$9,Total!E:E,$H$2)+COUNTIFS(Total!X:X,$V$3,Total!W:W,B7,Total!O:O,DB!$G$5,Total!N:N,DB!$O$5,Total!M:M,DB!$G$9,Total!AA:AA,DB!$O$9,Total!AA:AA,$H$2)+COUNTIFS(Total!X:X,$V$3,Total!W:W,B7,Total!O:O,DB!$G$5,Total!N:N,DB!$O$5,Total!AA:AA,DB!$G$9,Total!K:K,DB!$O$9,Total!AA:AA,$H$2)+COUNTIFS(Total!X:X,$V$3,Total!W:W,B7,Total!O:O,DB!$G$5,Total!N:N,DB!$O$5,Total!AA:AA,DB!$G$9,Total!AA:AA,DB!$O$9,Total!E:E,$H$2)+COUNTIFS(Total!X:X,$V$3,Total!W:W,B7,Total!O:O,DB!$G$5,Total!AA:AA,DB!$O$5,Total!M:M,DB!$G$9,Total!K:K,DB!$O$9,Total!AA:AA,$H$2)+COUNTIFS(Total!X:X,$V$3,Total!W:W,B7,Total!O:O,DB!$G$5,Total!AA:AA,DB!$O$5,Total!M:M,DB!$G$9,Total!AA:AA,DB!$O$9,Total!E:E,$H$2)+COUNTIFS(Total!X:X,$V$3,Total!W:W,B7,Total!O:O,DB!$G$5,Total!AA:AA,DB!$O$5,Total!AA:AA,DB!$G$9,Total!K:K,DB!$O$9,Total!E:E,$H$2)+COUNTIFS(Total!X:X,$V$3,Total!W:W,B7,Total!AA:AA,DB!$G$5,Total!N:N,DB!$O$5,Total!M:M,DB!$G$9,Total!K:K,DB!$O$9,Total!AA:AA,$H$2)+COUNTIFS(Total!X:X,$V$3,Total!W:W,B7,Total!AA:AA,DB!$G$5,Total!N:N,DB!$O$5,Total!M:M,DB!$G$9,Total!AA:AA,DB!$O$9,Total!E:E,$H$2)+COUNTIFS(Total!X:X,$V$3,Total!W:W,B7,Total!AA:AA,DB!$G$5,Total!N:N,DB!$O$5,Total!AA:AA,DB!$G$9,Total!K:K,DB!$O$9,Total!E:E,$H$2)+COUNTIFS(Total!X:X,$V$3,Total!W:W,B7,Total!AA:AA,DB!$G$5,Total!AA:AA,DB!$O$5,Total!M:M,DB!$G$9,Total!K:K,DB!$O$9,Total!E:E,$H$2)+COUNTIFS(Total!X:X,$V$3,Total!W:W,B7,Total!O:O,DB!$G$5,Total!N:N,DB!$O$5,Total!AA:AA,DB!$G$9,Total!AA:AA,DB!$O$9,Total!AA:AA,$H$2)+COUNTIFS(Total!X:X,$V$3,Total!W:W,B7,Total!O:O,DB!$G$5,Total!AA:AA,DB!$O$5,Total!M:M,DB!$G$9,Total!AA:AA,DB!$O$9,Total!AA:AA,$H$2)+COUNTIFS(Total!X:X,$V$3,Total!W:W,B7,Total!O:O,DB!$G$5,Total!AA:AA,DB!$O$5,Total!AA:AA,DB!$G$9,Total!K:K,DB!$O$9,Total!AA:AA,$H$2)+COUNTIFS(Total!X:X,$V$3,Total!W:W,B7,Total!O:O,DB!$G$5,Total!AA:AA,DB!$O$5,Total!AA:AA,DB!$G$9,Total!AA:AA,DB!$O$9,Total!E:E,$H$2)+COUNTIFS(Total!X:X,$V$3,Total!W:W,B7,Total!AA:AA,DB!$G$5,Total!N:N,DB!$O$5,Total!M:M,DB!$G$9,Total!AA:AA,DB!$O$9,Total!AA:AA,$H$2)+COUNTIFS(Total!X:X,$V$3,Total!W:W,B7,Total!AA:AA,DB!$G$5,Total!N:N,DB!$O$5,Total!AA:AA,DB!$G$9,Total!K:K,DB!$O$9,Total!AA:AA,$H$2)+COUNTIFS(Total!X:X,$V$3,Total!W:W,B7,Total!AA:AA,DB!$G$5,Total!N:N,DB!$O$5,Total!AA:AA,DB!$G$9,Total!AA:AA,DB!$O$9,Total!E:E,$H$2)+COUNTIFS(Total!X:X,$V$3,Total!W:W,B7,Total!AA:AA,DB!$G$5,Total!AA:AA,DB!$O$5,Total!M:M,DB!$G$9,Total!K:K,DB!$O$9,Total!AA:AA,$H$2)+COUNTIFS(Total!X:X,$V$3,Total!W:W,B7,Total!AA:AA,DB!$G$5,Total!AA:AA,DB!$O$5,Total!M:M,DB!$G$9,Total!AA:AA,DB!$O$9,Total!E:E,$H$2)+COUNTIFS(Total!X:X,$V$3,Total!W:W,B7,Total!AA:AA,DB!$G$5,Total!AA:AA,DB!$O$5,Total!AA:AA,DB!$G$9,Total!K:K,DB!$O$9,Total!E:E,$H$2)+COUNTIFS(Total!X:X,$V$3,Total!W:W,B7,Total!AA:AA,DB!$G$5,Total!N:N,DB!$O$5,Total!M:M,DB!$G$9,Total!K:K,DB!$O$9,Total!E:E,$H$2)+COUNTIFS(Total!X:X,$V$3,Total!W:W,B7,Total!O:O,DB!$G$5,Total!AA:AA,DB!$O$5,Total!M:M,DB!$G$9,Total!K:K,DB!$O$9,Total!E:E,$H$2)+COUNTIFS(Total!X:X,$V$3,Total!W:W,B7,Total!O:O,DB!$G$5,Total!N:N,DB!$O$5,Total!AA:AA,DB!$G$9,Total!K:K,DB!$O$9,Total!E:E,$H$2)+COUNTIFS(Total!X:X,$V$3,Total!W:W,B7,Total!O:O,DB!$G$5,Total!N:N,DB!$O$5,Total!M:M,DB!$G$9,Total!AA:AA,DB!$O$9,Total!E:E,$H$2)+COUNTIFS(Total!X:X,$V$3,Total!W:W,B7,Total!O:O,DB!$G$5,Total!N:N,DB!$O$5,Total!M:M,DB!$G$9,Total!K:K,DB!$O$9,Total!AA:AA,$H$2)</f>
        <v>0</v>
      </c>
      <c r="W7" s="31">
        <f>COUNTIFS(Total!X:X,$W$3,Total!W:W,B7,Total!O:O,DB!$G$5,Total!N:N,DB!$O$5,Total!M:M,DB!$G$9,Total!K:K,DB!$O$9,Total!E:E,$H$2)+COUNTIFS(Total!X:X,$W$3,Total!W:W,B7,Total!AA:AA,DB!$G$5,Total!AA:AA,DB!$O$5,Total!AA:AA,DB!$G$9,Total!AA:AA,DB!$O$9,Total!AA:AA,$H$2)+COUNTIFS(Total!X:X,$W$3,Total!W:W,B7,Total!O:O,DB!$G$5,Total!AA:AA,DB!$O$5,Total!AA:AA,DB!$G$9,Total!AA:AA,DB!$O$9,Total!AA:AA,$H$2)+COUNTIFS(Total!X:X,$W$3,Total!W:W,B7,Total!AA:AA,DB!$G$5,Total!N:N,DB!$O$5,Total!AA:AA,DB!$G$9,Total!AA:AA,DB!$O$9,Total!AA:AA,$H$2)+COUNTIFS(Total!X:X,$W$3,Total!W:W,B7,Total!AA:AA,DB!$G$5,Total!AA:AA,DB!$O$5,Total!M:M,DB!$G$9,Total!AA:AA,DB!$O$9,Total!AA:AA,$H$2)+COUNTIFS(Total!X:X,$W$3,Total!W:W,B7,Total!AA:AA,DB!$G$5,Total!AA:AA,DB!$O$5,Total!AA:AA,DB!$G$9,Total!K:K,DB!$O$9,Total!AA:AA,$H$2)+COUNTIFS(Total!X:X,$W$3,Total!W:W,B7,Total!AA:AA,DB!$G$5,Total!AA:AA,DB!$O$5,Total!AA:AA,DB!$G$9,Total!AA:AA,DB!$O$9,Total!E:E,$H$2)+COUNTIFS(Total!X:X,$W$3,Total!W:W,B7,Total!O:O,DB!$G$5,Total!N:N,DB!$O$5,Total!M:M,DB!$G$9,Total!AA:AA,DB!$O$9,Total!AA:AA,$H$2)+COUNTIFS(Total!X:X,$W$3,Total!W:W,B7,Total!O:O,DB!$G$5,Total!N:N,DB!$O$5,Total!AA:AA,DB!$G$9,Total!K:K,DB!$O$9,Total!AA:AA,$H$2)+COUNTIFS(Total!X:X,$W$3,Total!W:W,B7,Total!O:O,DB!$G$5,Total!N:N,DB!$O$5,Total!AA:AA,DB!$G$9,Total!AA:AA,DB!$O$9,Total!E:E,$H$2)+COUNTIFS(Total!X:X,$W$3,Total!W:W,B7,Total!O:O,DB!$G$5,Total!AA:AA,DB!$O$5,Total!M:M,DB!$G$9,Total!K:K,DB!$O$9,Total!AA:AA,$H$2)+COUNTIFS(Total!X:X,$W$3,Total!W:W,B7,Total!O:O,DB!$G$5,Total!AA:AA,DB!$O$5,Total!M:M,DB!$G$9,Total!AA:AA,DB!$O$9,Total!E:E,$H$2)+COUNTIFS(Total!X:X,$W$3,Total!W:W,B7,Total!O:O,DB!$G$5,Total!AA:AA,DB!$O$5,Total!AA:AA,DB!$G$9,Total!K:K,DB!$O$9,Total!E:E,$H$2)+COUNTIFS(Total!X:X,$W$3,Total!W:W,B7,Total!AA:AA,DB!$G$5,Total!N:N,DB!$O$5,Total!M:M,DB!$G$9,Total!K:K,DB!$O$9,Total!AA:AA,$H$2)+COUNTIFS(Total!X:X,$W$3,Total!W:W,B7,Total!AA:AA,DB!$G$5,Total!N:N,DB!$O$5,Total!M:M,DB!$G$9,Total!AA:AA,DB!$O$9,Total!E:E,$H$2)+COUNTIFS(Total!X:X,$W$3,Total!W:W,B7,Total!AA:AA,DB!$G$5,Total!N:N,DB!$O$5,Total!AA:AA,DB!$G$9,Total!K:K,DB!$O$9,Total!E:E,$H$2)+COUNTIFS(Total!X:X,$W$3,Total!W:W,B7,Total!AA:AA,DB!$G$5,Total!AA:AA,DB!$O$5,Total!M:M,DB!$G$9,Total!K:K,DB!$O$9,Total!E:E,$H$2)+COUNTIFS(Total!X:X,$W$3,Total!W:W,B7,Total!O:O,DB!$G$5,Total!N:N,DB!$O$5,Total!AA:AA,DB!$G$9,Total!AA:AA,DB!$O$9,Total!AA:AA,$H$2)+COUNTIFS(Total!X:X,$W$3,Total!W:W,B7,Total!O:O,DB!$G$5,Total!AA:AA,DB!$O$5,Total!M:M,DB!$G$9,Total!AA:AA,DB!$O$9,Total!AA:AA,$H$2)+COUNTIFS(Total!X:X,$W$3,Total!W:W,B7,Total!O:O,DB!$G$5,Total!AA:AA,DB!$O$5,Total!AA:AA,DB!$G$9,Total!K:K,DB!$O$9,Total!AA:AA,$H$2)+COUNTIFS(Total!X:X,$W$3,Total!W:W,B7,Total!O:O,DB!$G$5,Total!AA:AA,DB!$O$5,Total!AA:AA,DB!$G$9,Total!AA:AA,DB!$O$9,Total!E:E,$H$2)+COUNTIFS(Total!X:X,$W$3,Total!W:W,B7,Total!AA:AA,DB!$G$5,Total!N:N,DB!$O$5,Total!M:M,DB!$G$9,Total!AA:AA,DB!$O$9,Total!AA:AA,$H$2)+COUNTIFS(Total!X:X,$W$3,Total!W:W,B7,Total!AA:AA,DB!$G$5,Total!N:N,DB!$O$5,Total!AA:AA,DB!$G$9,Total!K:K,DB!$O$9,Total!AA:AA,$H$2)+COUNTIFS(Total!X:X,$W$3,Total!W:W,B7,Total!AA:AA,DB!$G$5,Total!N:N,DB!$O$5,Total!AA:AA,DB!$G$9,Total!AA:AA,DB!$O$9,Total!E:E,$H$2)+COUNTIFS(Total!X:X,$W$3,Total!W:W,B7,Total!AA:AA,DB!$G$5,Total!AA:AA,DB!$O$5,Total!M:M,DB!$G$9,Total!K:K,DB!$O$9,Total!AA:AA,$H$2)+COUNTIFS(Total!X:X,$W$3,Total!W:W,B7,Total!AA:AA,DB!$G$5,Total!AA:AA,DB!$O$5,Total!M:M,DB!$G$9,Total!AA:AA,DB!$O$9,Total!E:E,$H$2)+COUNTIFS(Total!X:X,$W$3,Total!W:W,B7,Total!AA:AA,DB!$G$5,Total!AA:AA,DB!$O$5,Total!AA:AA,DB!$G$9,Total!K:K,DB!$O$9,Total!E:E,$H$2)+COUNTIFS(Total!X:X,$W$3,Total!W:W,B7,Total!AA:AA,DB!$G$5,Total!N:N,DB!$O$5,Total!M:M,DB!$G$9,Total!K:K,DB!$O$9,Total!E:E,$H$2)+COUNTIFS(Total!X:X,$W$3,Total!W:W,B7,Total!O:O,DB!$G$5,Total!AA:AA,DB!$O$5,Total!M:M,DB!$G$9,Total!K:K,DB!$O$9,Total!E:E,$H$2)+COUNTIFS(Total!X:X,$W$3,Total!W:W,B7,Total!O:O,DB!$G$5,Total!N:N,DB!$O$5,Total!AA:AA,DB!$G$9,Total!K:K,DB!$O$9,Total!E:E,$H$2)+COUNTIFS(Total!X:X,$W$3,Total!W:W,B7,Total!O:O,DB!$G$5,Total!N:N,DB!$O$5,Total!M:M,DB!$G$9,Total!AA:AA,DB!$O$9,Total!E:E,$H$2)+COUNTIFS(Total!X:X,$W$3,Total!W:W,B7,Total!O:O,DB!$G$5,Total!N:N,DB!$O$5,Total!M:M,DB!$G$9,Total!K:K,DB!$O$9,Total!AA:AA,$H$2)</f>
        <v>0</v>
      </c>
      <c r="X7" s="31">
        <f t="shared" si="0"/>
        <v>291</v>
      </c>
      <c r="Y7" s="31">
        <f t="shared" si="1"/>
        <v>217</v>
      </c>
      <c r="Z7" s="31">
        <f t="shared" si="2"/>
        <v>52</v>
      </c>
      <c r="AC7" s="44" t="s">
        <v>28</v>
      </c>
    </row>
    <row r="8" spans="1:29" ht="30" customHeight="1" x14ac:dyDescent="0.25">
      <c r="A8" s="43">
        <v>5</v>
      </c>
      <c r="B8" s="53" t="s">
        <v>142</v>
      </c>
      <c r="C8" s="31">
        <f>COUNTIFS(Total!W:W,B8,Total!O:O,DB!$G$5,Total!N:N,DB!$O$5,Total!M:M,DB!$G$9,Total!K:K,DB!$O$9,Total!E:E,$H$2)+COUNTIFS(Total!W:W,B8,Total!AA:AA,DB!$G$5,Total!AA:AA,DB!$O$5,Total!AA:AA,DB!$G$9,Total!AA:AA,DB!$O$9,Total!AA:AA,$H$2)+COUNTIFS(Total!W:W,B8,Total!O:O,DB!$G$5,Total!AA:AA,DB!$O$5,Total!AA:AA,DB!$G$9,Total!AA:AA,DB!$O$9,Total!AA:AA,$H$2)+COUNTIFS(Total!W:W,B8,Total!AA:AA,DB!$G$5,Total!N:N,DB!$O$5,Total!AA:AA,DB!$G$9,Total!AA:AA,DB!$O$9,Total!AA:AA,$H$2)+COUNTIFS(Total!W:W,B8,Total!AA:AA,DB!$G$5,Total!AA:AA,DB!$O$5,Total!M:M,DB!$G$9,Total!AA:AA,DB!$O$9,Total!AA:AA,$H$2)+COUNTIFS(Total!W:W,B8,Total!AA:AA,DB!$G$5,Total!AA:AA,DB!$O$5,Total!AA:AA,DB!$G$9,Total!K:K,DB!$O$9,Total!AA:AA,$H$2)+COUNTIFS(Total!W:W,B8,Total!AA:AA,DB!$G$5,Total!AA:AA,DB!$O$5,Total!AA:AA,DB!$G$9,Total!AA:AA,DB!$O$9,Total!E:E,$H$2)+COUNTIFS(Total!W:W,B8,Total!O:O,DB!$G$5,Total!N:N,DB!$O$5,Total!M:M,DB!$G$9,Total!AA:AA,DB!$O$9,Total!AA:AA,$H$2)+COUNTIFS(Total!W:W,B8,Total!O:O,DB!$G$5,Total!N:N,DB!$O$5,Total!AA:AA,DB!$G$9,Total!K:K,DB!$O$9,Total!AA:AA,$H$2)+COUNTIFS(Total!W:W,B8,Total!O:O,DB!$G$5,Total!N:N,DB!$O$5,Total!AA:AA,DB!$G$9,Total!AA:AA,DB!$O$9,Total!E:E,$H$2)+COUNTIFS(Total!W:W,B8,Total!O:O,DB!$G$5,Total!AA:AA,DB!$O$5,Total!M:M,DB!$G$9,Total!K:K,DB!$O$9,Total!AA:AA,$H$2)+COUNTIFS(Total!W:W,B8,Total!O:O,DB!$G$5,Total!AA:AA,DB!$O$5,Total!M:M,DB!$G$9,Total!AA:AA,DB!$O$9,Total!E:E,$H$2)+COUNTIFS(Total!W:W,B8,Total!O:O,DB!$G$5,Total!AA:AA,DB!$O$5,Total!AA:AA,DB!$G$9,Total!K:K,DB!$O$9,Total!E:E,$H$2)+COUNTIFS(Total!W:W,B8,Total!AA:AA,DB!$G$5,Total!N:N,DB!$O$5,Total!M:M,DB!$G$9,Total!K:K,DB!$O$9,Total!AA:AA,$H$2)+COUNTIFS(Total!W:W,B8,Total!AA:AA,DB!$G$5,Total!N:N,DB!$O$5,Total!M:M,DB!$G$9,Total!AA:AA,DB!$O$9,Total!E:E,$H$2)+COUNTIFS(Total!W:W,B8,Total!AA:AA,DB!$G$5,Total!N:N,DB!$O$5,Total!AA:AA,DB!$G$9,Total!K:K,DB!$O$9,Total!E:E,$H$2)+COUNTIFS(Total!W:W,B8,Total!AA:AA,DB!$G$5,Total!AA:AA,DB!$O$5,Total!M:M,DB!$G$9,Total!K:K,DB!$O$9,Total!E:E,$H$2)+COUNTIFS(Total!W:W,B8,Total!O:O,DB!$G$5,Total!N:N,DB!$O$5,Total!AA:AA,DB!$G$9,Total!AA:AA,DB!$O$9,Total!AA:AA,$H$2)+COUNTIFS(Total!W:W,B8,Total!O:O,DB!$G$5,Total!AA:AA,DB!$O$5,Total!M:M,DB!$G$9,Total!AA:AA,DB!$O$9,Total!AA:AA,$H$2)+COUNTIFS(Total!W:W,B8,Total!O:O,DB!$G$5,Total!AA:AA,DB!$O$5,Total!AA:AA,DB!$G$9,Total!K:K,DB!$O$9,Total!AA:AA,$H$2)+COUNTIFS(Total!W:W,B8,Total!O:O,DB!$G$5,Total!AA:AA,DB!$O$5,Total!AA:AA,DB!$G$9,Total!AA:AA,DB!$O$9,Total!E:E,$H$2)+COUNTIFS(Total!W:W,B8,Total!AA:AA,DB!$G$5,Total!N:N,DB!$O$5,Total!M:M,DB!$G$9,Total!AA:AA,DB!$O$9,Total!AA:AA,$H$2)+COUNTIFS(Total!W:W,B8,Total!AA:AA,DB!$G$5,Total!N:N,DB!$O$5,Total!AA:AA,DB!$G$9,Total!K:K,DB!$O$9,Total!AA:AA,$H$2)+COUNTIFS(Total!W:W,B8,Total!AA:AA,DB!$G$5,Total!N:N,DB!$O$5,Total!AA:AA,DB!$G$9,Total!AA:AA,DB!$O$9,Total!E:E,$H$2)+COUNTIFS(Total!W:W,B8,Total!AA:AA,DB!$G$5,Total!AA:AA,DB!$O$5,Total!M:M,DB!$G$9,Total!K:K,DB!$O$9,Total!AA:AA,$H$2)+COUNTIFS(Total!W:W,B8,Total!AA:AA,DB!$G$5,Total!AA:AA,DB!$O$5,Total!M:M,DB!$G$9,Total!AA:AA,DB!$O$9,Total!E:E,$H$2)+COUNTIFS(Total!W:W,B8,Total!AA:AA,DB!$G$5,Total!AA:AA,DB!$O$5,Total!AA:AA,DB!$G$9,Total!K:K,DB!$O$9,Total!E:E,$H$2)+COUNTIFS(Total!W:W,B8,Total!AA:AA,DB!$G$5,Total!N:N,DB!$O$5,Total!M:M,DB!$G$9,Total!K:K,DB!$O$9,Total!E:E,$H$2)+COUNTIFS(Total!W:W,B8,Total!O:O,DB!$G$5,Total!AA:AA,DB!$O$5,Total!M:M,DB!$G$9,Total!K:K,DB!$O$9,Total!E:E,$H$2)+COUNTIFS(Total!W:W,B8,Total!O:O,DB!$G$5,Total!N:N,DB!$O$5,Total!AA:AA,DB!$G$9,Total!K:K,DB!$O$9,Total!E:E,$H$2)+COUNTIFS(Total!W:W,B8,Total!O:O,DB!$G$5,Total!N:N,DB!$O$5,Total!M:M,DB!$G$9,Total!AA:AA,DB!$O$9,Total!E:E,$H$2)+COUNTIFS(Total!W:W,B8,Total!O:O,DB!$G$5,Total!N:N,DB!$O$5,Total!M:M,DB!$G$9,Total!K:K,DB!$O$9,Total!AA:AA,$H$2)</f>
        <v>138</v>
      </c>
      <c r="D8" s="31">
        <f>COUNTIFS(Total!X:X,$AB$28,Total!W:W,B8,Total!O:O,DB!$G$5,Total!N:N,DB!$O$5,Total!M:M,DB!$G$9,Total!K:K,DB!$O$9,Total!E:E,$H$2)+COUNTIFS(Total!X:X,$AB$28,Total!W:W,B8,Total!AA:AA,DB!$G$5,Total!AA:AA,DB!$O$5,Total!AA:AA,DB!$G$9,Total!AA:AA,DB!$O$9,Total!AA:AA,$H$2)+COUNTIFS(Total!X:X,$AB$28,Total!W:W,B8,Total!O:O,DB!$G$5,Total!AA:AA,DB!$O$5,Total!AA:AA,DB!$G$9,Total!AA:AA,DB!$O$9,Total!AA:AA,$H$2)+COUNTIFS(Total!X:X,$AB$28,Total!W:W,B8,Total!AA:AA,DB!$G$5,Total!N:N,DB!$O$5,Total!AA:AA,DB!$G$9,Total!AA:AA,DB!$O$9,Total!AA:AA,$H$2)+COUNTIFS(Total!X:X,$AB$28,Total!W:W,B8,Total!AA:AA,DB!$G$5,Total!AA:AA,DB!$O$5,Total!M:M,DB!$G$9,Total!AA:AA,DB!$O$9,Total!AA:AA,$H$2)+COUNTIFS(Total!X:X,$AB$28,Total!W:W,B8,Total!AA:AA,DB!$G$5,Total!AA:AA,DB!$O$5,Total!AA:AA,DB!$G$9,Total!K:K,DB!$O$9,Total!AA:AA,$H$2)+COUNTIFS(Total!X:X,$AB$28,Total!W:W,B8,Total!AA:AA,DB!$G$5,Total!AA:AA,DB!$O$5,Total!AA:AA,DB!$G$9,Total!AA:AA,DB!$O$9,Total!E:E,$H$2)+COUNTIFS(Total!X:X,$AB$28,Total!W:W,B8,Total!O:O,DB!$G$5,Total!N:N,DB!$O$5,Total!M:M,DB!$G$9,Total!AA:AA,DB!$O$9,Total!AA:AA,$H$2)+COUNTIFS(Total!X:X,$AB$28,Total!W:W,B8,Total!O:O,DB!$G$5,Total!N:N,DB!$O$5,Total!AA:AA,DB!$G$9,Total!K:K,DB!$O$9,Total!AA:AA,$H$2)+COUNTIFS(Total!X:X,$AB$28,Total!W:W,B8,Total!O:O,DB!$G$5,Total!N:N,DB!$O$5,Total!AA:AA,DB!$G$9,Total!AA:AA,DB!$O$9,Total!E:E,$H$2)+COUNTIFS(Total!X:X,$AB$28,Total!W:W,B8,Total!O:O,DB!$G$5,Total!AA:AA,DB!$O$5,Total!M:M,DB!$G$9,Total!K:K,DB!$O$9,Total!AA:AA,$H$2)+COUNTIFS(Total!X:X,$AB$28,Total!W:W,B8,Total!O:O,DB!$G$5,Total!AA:AA,DB!$O$5,Total!M:M,DB!$G$9,Total!AA:AA,DB!$O$9,Total!E:E,$H$2)+COUNTIFS(Total!X:X,$AB$28,Total!W:W,B8,Total!O:O,DB!$G$5,Total!AA:AA,DB!$O$5,Total!AA:AA,DB!$G$9,Total!K:K,DB!$O$9,Total!E:E,$H$2)+COUNTIFS(Total!X:X,$AB$28,Total!W:W,B8,Total!AA:AA,DB!$G$5,Total!N:N,DB!$O$5,Total!M:M,DB!$G$9,Total!K:K,DB!$O$9,Total!AA:AA,$H$2)+COUNTIFS(Total!X:X,$AB$28,Total!W:W,B8,Total!AA:AA,DB!$G$5,Total!N:N,DB!$O$5,Total!M:M,DB!$G$9,Total!AA:AA,DB!$O$9,Total!E:E,$H$2)+COUNTIFS(Total!X:X,$AB$28,Total!W:W,B8,Total!AA:AA,DB!$G$5,Total!N:N,DB!$O$5,Total!AA:AA,DB!$G$9,Total!K:K,DB!$O$9,Total!E:E,$H$2)+COUNTIFS(Total!X:X,$AB$28,Total!W:W,B8,Total!AA:AA,DB!$G$5,Total!AA:AA,DB!$O$5,Total!M:M,DB!$G$9,Total!K:K,DB!$O$9,Total!E:E,$H$2)+COUNTIFS(Total!X:X,$AB$28,Total!W:W,B8,Total!O:O,DB!$G$5,Total!N:N,DB!$O$5,Total!AA:AA,DB!$G$9,Total!AA:AA,DB!$O$9,Total!AA:AA,$H$2)+COUNTIFS(Total!X:X,$AB$28,Total!W:W,B8,Total!O:O,DB!$G$5,Total!AA:AA,DB!$O$5,Total!M:M,DB!$G$9,Total!AA:AA,DB!$O$9,Total!AA:AA,$H$2)+COUNTIFS(Total!X:X,$AB$28,Total!W:W,B8,Total!O:O,DB!$G$5,Total!AA:AA,DB!$O$5,Total!AA:AA,DB!$G$9,Total!K:K,DB!$O$9,Total!AA:AA,$H$2)+COUNTIFS(Total!X:X,$AB$28,Total!W:W,B8,Total!O:O,DB!$G$5,Total!AA:AA,DB!$O$5,Total!AA:AA,DB!$G$9,Total!AA:AA,DB!$O$9,Total!E:E,$H$2)+COUNTIFS(Total!X:X,$AB$28,Total!W:W,B8,Total!AA:AA,DB!$G$5,Total!N:N,DB!$O$5,Total!M:M,DB!$G$9,Total!AA:AA,DB!$O$9,Total!AA:AA,$H$2)+COUNTIFS(Total!X:X,$AB$28,Total!W:W,B8,Total!AA:AA,DB!$G$5,Total!N:N,DB!$O$5,Total!AA:AA,DB!$G$9,Total!K:K,DB!$O$9,Total!AA:AA,$H$2)+COUNTIFS(Total!X:X,$AB$28,Total!W:W,B8,Total!AA:AA,DB!$G$5,Total!N:N,DB!$O$5,Total!AA:AA,DB!$G$9,Total!AA:AA,DB!$O$9,Total!E:E,$H$2)+COUNTIFS(Total!X:X,$AB$28,Total!W:W,B8,Total!AA:AA,DB!$G$5,Total!AA:AA,DB!$O$5,Total!M:M,DB!$G$9,Total!K:K,DB!$O$9,Total!AA:AA,$H$2)+COUNTIFS(Total!X:X,$AB$28,Total!W:W,B8,Total!AA:AA,DB!$G$5,Total!AA:AA,DB!$O$5,Total!M:M,DB!$G$9,Total!AA:AA,DB!$O$9,Total!E:E,$H$2)+COUNTIFS(Total!X:X,$AB$28,Total!W:W,B8,Total!AA:AA,DB!$G$5,Total!AA:AA,DB!$O$5,Total!AA:AA,DB!$G$9,Total!K:K,DB!$O$9,Total!E:E,$H$2)+COUNTIFS(Total!X:X,$AB$28,Total!W:W,B8,Total!AA:AA,DB!$G$5,Total!N:N,DB!$O$5,Total!M:M,DB!$G$9,Total!K:K,DB!$O$9,Total!E:E,$H$2)+COUNTIFS(Total!X:X,$AB$28,Total!W:W,B8,Total!O:O,DB!$G$5,Total!AA:AA,DB!$O$5,Total!M:M,DB!$G$9,Total!K:K,DB!$O$9,Total!E:E,$H$2)+COUNTIFS(Total!X:X,$AB$28,Total!W:W,B8,Total!O:O,DB!$G$5,Total!N:N,DB!$O$5,Total!AA:AA,DB!$G$9,Total!K:K,DB!$O$9,Total!E:E,$H$2)+COUNTIFS(Total!X:X,$AB$28,Total!W:W,B8,Total!O:O,DB!$G$5,Total!N:N,DB!$O$5,Total!M:M,DB!$G$9,Total!AA:AA,DB!$O$9,Total!E:E,$H$2)+COUNTIFS(Total!X:X,$AB$28,Total!W:W,B8,Total!O:O,DB!$G$5,Total!N:N,DB!$O$5,Total!M:M,DB!$G$9,Total!K:K,DB!$O$9,Total!AA:AA,$H$2)</f>
        <v>111</v>
      </c>
      <c r="E8" s="31">
        <f>COUNTIFS(Total!X:X,$E$3,Total!W:W,B8,Total!O:O,DB!$G$5,Total!N:N,DB!$O$5,Total!M:M,DB!$G$9,Total!K:K,DB!$O$9,Total!E:E,$H$2)+COUNTIFS(Total!X:X,$E$3,Total!W:W,B8,Total!AA:AA,DB!$G$5,Total!AA:AA,DB!$O$5,Total!AA:AA,DB!$G$9,Total!AA:AA,DB!$O$9,Total!AA:AA,$H$2)+COUNTIFS(Total!X:X,$E$3,Total!W:W,B8,Total!O:O,DB!$G$5,Total!AA:AA,DB!$O$5,Total!AA:AA,DB!$G$9,Total!AA:AA,DB!$O$9,Total!AA:AA,$H$2)+COUNTIFS(Total!X:X,$E$3,Total!W:W,B8,Total!AA:AA,DB!$G$5,Total!N:N,DB!$O$5,Total!AA:AA,DB!$G$9,Total!AA:AA,DB!$O$9,Total!AA:AA,$H$2)+COUNTIFS(Total!X:X,$E$3,Total!W:W,B8,Total!AA:AA,DB!$G$5,Total!AA:AA,DB!$O$5,Total!M:M,DB!$G$9,Total!AA:AA,DB!$O$9,Total!AA:AA,$H$2)+COUNTIFS(Total!X:X,$E$3,Total!W:W,B8,Total!AA:AA,DB!$G$5,Total!AA:AA,DB!$O$5,Total!AA:AA,DB!$G$9,Total!K:K,DB!$O$9,Total!AA:AA,$H$2)+COUNTIFS(Total!X:X,$E$3,Total!W:W,B8,Total!AA:AA,DB!$G$5,Total!AA:AA,DB!$O$5,Total!AA:AA,DB!$G$9,Total!AA:AA,DB!$O$9,Total!E:E,$H$2)+COUNTIFS(Total!X:X,$E$3,Total!W:W,B8,Total!O:O,DB!$G$5,Total!N:N,DB!$O$5,Total!M:M,DB!$G$9,Total!AA:AA,DB!$O$9,Total!AA:AA,$H$2)+COUNTIFS(Total!X:X,$E$3,Total!W:W,B8,Total!O:O,DB!$G$5,Total!N:N,DB!$O$5,Total!AA:AA,DB!$G$9,Total!K:K,DB!$O$9,Total!AA:AA,$H$2)+COUNTIFS(Total!X:X,$E$3,Total!W:W,B8,Total!O:O,DB!$G$5,Total!N:N,DB!$O$5,Total!AA:AA,DB!$G$9,Total!AA:AA,DB!$O$9,Total!E:E,$H$2)+COUNTIFS(Total!X:X,$E$3,Total!W:W,B8,Total!O:O,DB!$G$5,Total!AA:AA,DB!$O$5,Total!M:M,DB!$G$9,Total!K:K,DB!$O$9,Total!AA:AA,$H$2)+COUNTIFS(Total!X:X,$E$3,Total!W:W,B8,Total!O:O,DB!$G$5,Total!AA:AA,DB!$O$5,Total!M:M,DB!$G$9,Total!AA:AA,DB!$O$9,Total!E:E,$H$2)+COUNTIFS(Total!X:X,$E$3,Total!W:W,B8,Total!O:O,DB!$G$5,Total!AA:AA,DB!$O$5,Total!AA:AA,DB!$G$9,Total!K:K,DB!$O$9,Total!E:E,$H$2)+COUNTIFS(Total!X:X,$E$3,Total!W:W,B8,Total!AA:AA,DB!$G$5,Total!N:N,DB!$O$5,Total!M:M,DB!$G$9,Total!K:K,DB!$O$9,Total!AA:AA,$H$2)+COUNTIFS(Total!X:X,$E$3,Total!W:W,B8,Total!AA:AA,DB!$G$5,Total!N:N,DB!$O$5,Total!M:M,DB!$G$9,Total!AA:AA,DB!$O$9,Total!E:E,$H$2)+COUNTIFS(Total!X:X,$E$3,Total!W:W,B8,Total!AA:AA,DB!$G$5,Total!N:N,DB!$O$5,Total!AA:AA,DB!$G$9,Total!K:K,DB!$O$9,Total!E:E,$H$2)+COUNTIFS(Total!X:X,$E$3,Total!W:W,B8,Total!AA:AA,DB!$G$5,Total!AA:AA,DB!$O$5,Total!M:M,DB!$G$9,Total!K:K,DB!$O$9,Total!E:E,$H$2)+COUNTIFS(Total!X:X,$E$3,Total!W:W,B8,Total!O:O,DB!$G$5,Total!N:N,DB!$O$5,Total!AA:AA,DB!$G$9,Total!AA:AA,DB!$O$9,Total!AA:AA,$H$2)+COUNTIFS(Total!X:X,$E$3,Total!W:W,B8,Total!O:O,DB!$G$5,Total!AA:AA,DB!$O$5,Total!M:M,DB!$G$9,Total!AA:AA,DB!$O$9,Total!AA:AA,$H$2)+COUNTIFS(Total!X:X,$E$3,Total!W:W,B8,Total!O:O,DB!$G$5,Total!AA:AA,DB!$O$5,Total!AA:AA,DB!$G$9,Total!K:K,DB!$O$9,Total!AA:AA,$H$2)+COUNTIFS(Total!X:X,$E$3,Total!W:W,B8,Total!O:O,DB!$G$5,Total!AA:AA,DB!$O$5,Total!AA:AA,DB!$G$9,Total!AA:AA,DB!$O$9,Total!E:E,$H$2)+COUNTIFS(Total!X:X,$E$3,Total!W:W,B8,Total!AA:AA,DB!$G$5,Total!N:N,DB!$O$5,Total!M:M,DB!$G$9,Total!AA:AA,DB!$O$9,Total!AA:AA,$H$2)+COUNTIFS(Total!X:X,$E$3,Total!W:W,B8,Total!AA:AA,DB!$G$5,Total!N:N,DB!$O$5,Total!AA:AA,DB!$G$9,Total!K:K,DB!$O$9,Total!AA:AA,$H$2)+COUNTIFS(Total!X:X,$E$3,Total!W:W,B8,Total!AA:AA,DB!$G$5,Total!N:N,DB!$O$5,Total!AA:AA,DB!$G$9,Total!AA:AA,DB!$O$9,Total!E:E,$H$2)+COUNTIFS(Total!X:X,$E$3,Total!W:W,B8,Total!AA:AA,DB!$G$5,Total!AA:AA,DB!$O$5,Total!M:M,DB!$G$9,Total!K:K,DB!$O$9,Total!AA:AA,$H$2)+COUNTIFS(Total!X:X,$E$3,Total!W:W,B8,Total!AA:AA,DB!$G$5,Total!AA:AA,DB!$O$5,Total!M:M,DB!$G$9,Total!AA:AA,DB!$O$9,Total!E:E,$H$2)+COUNTIFS(Total!X:X,$E$3,Total!W:W,B8,Total!AA:AA,DB!$G$5,Total!AA:AA,DB!$O$5,Total!AA:AA,DB!$G$9,Total!K:K,DB!$O$9,Total!E:E,$H$2)+COUNTIFS(Total!X:X,$E$3,Total!W:W,B8,Total!AA:AA,DB!$G$5,Total!N:N,DB!$O$5,Total!M:M,DB!$G$9,Total!K:K,DB!$O$9,Total!E:E,$H$2)+COUNTIFS(Total!X:X,$E$3,Total!W:W,B8,Total!O:O,DB!$G$5,Total!AA:AA,DB!$O$5,Total!M:M,DB!$G$9,Total!K:K,DB!$O$9,Total!E:E,$H$2)+COUNTIFS(Total!X:X,$E$3,Total!W:W,B8,Total!O:O,DB!$G$5,Total!N:N,DB!$O$5,Total!AA:AA,DB!$G$9,Total!K:K,DB!$O$9,Total!E:E,$H$2)+COUNTIFS(Total!X:X,$E$3,Total!W:W,B8,Total!O:O,DB!$G$5,Total!N:N,DB!$O$5,Total!M:M,DB!$G$9,Total!AA:AA,DB!$O$9,Total!E:E,$H$2)+COUNTIFS(Total!X:X,$E$3,Total!W:W,B8,Total!O:O,DB!$G$5,Total!N:N,DB!$O$5,Total!M:M,DB!$G$9,Total!K:K,DB!$O$9,Total!AA:AA,$H$2)</f>
        <v>0</v>
      </c>
      <c r="F8" s="31">
        <f>COUNTIFS(Total!X:X,$F$3,Total!W:W,B8,Total!O:O,DB!$G$5,Total!N:N,DB!$O$5,Total!M:M,DB!$G$9,Total!K:K,DB!$O$9,Total!E:E,$H$2)+COUNTIFS(Total!X:X,$F$3,Total!W:W,B8,Total!AA:AA,DB!$G$5,Total!AA:AA,DB!$O$5,Total!AA:AA,DB!$G$9,Total!AA:AA,DB!$O$9,Total!AA:AA,$H$2)+COUNTIFS(Total!X:X,$F$3,Total!W:W,B8,Total!O:O,DB!$G$5,Total!AA:AA,DB!$O$5,Total!AA:AA,DB!$G$9,Total!AA:AA,DB!$O$9,Total!AA:AA,$H$2)+COUNTIFS(Total!X:X,$F$3,Total!W:W,B8,Total!AA:AA,DB!$G$5,Total!N:N,DB!$O$5,Total!AA:AA,DB!$G$9,Total!AA:AA,DB!$O$9,Total!AA:AA,$H$2)+COUNTIFS(Total!X:X,$F$3,Total!W:W,B8,Total!AA:AA,DB!$G$5,Total!AA:AA,DB!$O$5,Total!M:M,DB!$G$9,Total!AA:AA,DB!$O$9,Total!AA:AA,$H$2)+COUNTIFS(Total!X:X,$F$3,Total!W:W,B8,Total!AA:AA,DB!$G$5,Total!AA:AA,DB!$O$5,Total!AA:AA,DB!$G$9,Total!K:K,DB!$O$9,Total!AA:AA,$H$2)+COUNTIFS(Total!X:X,$F$3,Total!W:W,B8,Total!AA:AA,DB!$G$5,Total!AA:AA,DB!$O$5,Total!AA:AA,DB!$G$9,Total!AA:AA,DB!$O$9,Total!E:E,$H$2)+COUNTIFS(Total!X:X,$F$3,Total!W:W,B8,Total!O:O,DB!$G$5,Total!N:N,DB!$O$5,Total!M:M,DB!$G$9,Total!AA:AA,DB!$O$9,Total!AA:AA,$H$2)+COUNTIFS(Total!X:X,$F$3,Total!W:W,B8,Total!O:O,DB!$G$5,Total!N:N,DB!$O$5,Total!AA:AA,DB!$G$9,Total!K:K,DB!$O$9,Total!AA:AA,$H$2)+COUNTIFS(Total!X:X,$F$3,Total!W:W,B8,Total!O:O,DB!$G$5,Total!N:N,DB!$O$5,Total!AA:AA,DB!$G$9,Total!AA:AA,DB!$O$9,Total!E:E,$H$2)+COUNTIFS(Total!X:X,$F$3,Total!W:W,B8,Total!O:O,DB!$G$5,Total!AA:AA,DB!$O$5,Total!M:M,DB!$G$9,Total!K:K,DB!$O$9,Total!AA:AA,$H$2)+COUNTIFS(Total!X:X,$F$3,Total!W:W,B8,Total!O:O,DB!$G$5,Total!AA:AA,DB!$O$5,Total!M:M,DB!$G$9,Total!AA:AA,DB!$O$9,Total!E:E,$H$2)+COUNTIFS(Total!X:X,$F$3,Total!W:W,B8,Total!O:O,DB!$G$5,Total!AA:AA,DB!$O$5,Total!AA:AA,DB!$G$9,Total!K:K,DB!$O$9,Total!E:E,$H$2)+COUNTIFS(Total!X:X,$F$3,Total!W:W,B8,Total!AA:AA,DB!$G$5,Total!N:N,DB!$O$5,Total!M:M,DB!$G$9,Total!K:K,DB!$O$9,Total!AA:AA,$H$2)+COUNTIFS(Total!X:X,$F$3,Total!W:W,B8,Total!AA:AA,DB!$G$5,Total!N:N,DB!$O$5,Total!M:M,DB!$G$9,Total!AA:AA,DB!$O$9,Total!E:E,$H$2)+COUNTIFS(Total!X:X,$F$3,Total!W:W,B8,Total!AA:AA,DB!$G$5,Total!N:N,DB!$O$5,Total!AA:AA,DB!$G$9,Total!K:K,DB!$O$9,Total!E:E,$H$2)+COUNTIFS(Total!X:X,$F$3,Total!W:W,B8,Total!AA:AA,DB!$G$5,Total!AA:AA,DB!$O$5,Total!M:M,DB!$G$9,Total!K:K,DB!$O$9,Total!E:E,$H$2)+COUNTIFS(Total!X:X,$F$3,Total!W:W,B8,Total!O:O,DB!$G$5,Total!N:N,DB!$O$5,Total!AA:AA,DB!$G$9,Total!AA:AA,DB!$O$9,Total!AA:AA,$H$2)+COUNTIFS(Total!X:X,$F$3,Total!W:W,B8,Total!O:O,DB!$G$5,Total!AA:AA,DB!$O$5,Total!M:M,DB!$G$9,Total!AA:AA,DB!$O$9,Total!AA:AA,$H$2)+COUNTIFS(Total!X:X,$F$3,Total!W:W,B8,Total!O:O,DB!$G$5,Total!AA:AA,DB!$O$5,Total!AA:AA,DB!$G$9,Total!K:K,DB!$O$9,Total!AA:AA,$H$2)+COUNTIFS(Total!X:X,$F$3,Total!W:W,B8,Total!O:O,DB!$G$5,Total!AA:AA,DB!$O$5,Total!AA:AA,DB!$G$9,Total!AA:AA,DB!$O$9,Total!E:E,$H$2)+COUNTIFS(Total!X:X,$F$3,Total!W:W,B8,Total!AA:AA,DB!$G$5,Total!N:N,DB!$O$5,Total!M:M,DB!$G$9,Total!AA:AA,DB!$O$9,Total!AA:AA,$H$2)+COUNTIFS(Total!X:X,$F$3,Total!W:W,B8,Total!AA:AA,DB!$G$5,Total!N:N,DB!$O$5,Total!AA:AA,DB!$G$9,Total!K:K,DB!$O$9,Total!AA:AA,$H$2)+COUNTIFS(Total!X:X,$F$3,Total!W:W,B8,Total!AA:AA,DB!$G$5,Total!N:N,DB!$O$5,Total!AA:AA,DB!$G$9,Total!AA:AA,DB!$O$9,Total!E:E,$H$2)+COUNTIFS(Total!X:X,$F$3,Total!W:W,B8,Total!AA:AA,DB!$G$5,Total!AA:AA,DB!$O$5,Total!M:M,DB!$G$9,Total!K:K,DB!$O$9,Total!AA:AA,$H$2)+COUNTIFS(Total!X:X,$F$3,Total!W:W,B8,Total!AA:AA,DB!$G$5,Total!AA:AA,DB!$O$5,Total!M:M,DB!$G$9,Total!AA:AA,DB!$O$9,Total!E:E,$H$2)+COUNTIFS(Total!X:X,$F$3,Total!W:W,B8,Total!AA:AA,DB!$G$5,Total!AA:AA,DB!$O$5,Total!AA:AA,DB!$G$9,Total!K:K,DB!$O$9,Total!E:E,$H$2)+COUNTIFS(Total!X:X,$F$3,Total!W:W,B8,Total!AA:AA,DB!$G$5,Total!N:N,DB!$O$5,Total!M:M,DB!$G$9,Total!K:K,DB!$O$9,Total!E:E,$H$2)+COUNTIFS(Total!X:X,$F$3,Total!W:W,B8,Total!O:O,DB!$G$5,Total!AA:AA,DB!$O$5,Total!M:M,DB!$G$9,Total!K:K,DB!$O$9,Total!E:E,$H$2)+COUNTIFS(Total!X:X,$F$3,Total!W:W,B8,Total!O:O,DB!$G$5,Total!N:N,DB!$O$5,Total!AA:AA,DB!$G$9,Total!K:K,DB!$O$9,Total!E:E,$H$2)+COUNTIFS(Total!X:X,$F$3,Total!W:W,B8,Total!O:O,DB!$G$5,Total!N:N,DB!$O$5,Total!M:M,DB!$G$9,Total!AA:AA,DB!$O$9,Total!E:E,$H$2)+COUNTIFS(Total!X:X,$F$3,Total!W:W,B8,Total!O:O,DB!$G$5,Total!N:N,DB!$O$5,Total!M:M,DB!$G$9,Total!K:K,DB!$O$9,Total!AA:AA,$H$2)</f>
        <v>0</v>
      </c>
      <c r="G8" s="31">
        <f>COUNTIFS(Total!X:X,$G$3,Total!W:W,B8,Total!O:O,DB!$G$5,Total!N:N,DB!$O$5,Total!M:M,DB!$G$9,Total!K:K,DB!$O$9,Total!E:E,$H$2)+COUNTIFS(Total!X:X,$G$3,Total!W:W,B8,Total!AA:AA,DB!$G$5,Total!AA:AA,DB!$O$5,Total!AA:AA,DB!$G$9,Total!AA:AA,DB!$O$9,Total!AA:AA,$H$2)+COUNTIFS(Total!X:X,$G$3,Total!W:W,B8,Total!O:O,DB!$G$5,Total!AA:AA,DB!$O$5,Total!AA:AA,DB!$G$9,Total!AA:AA,DB!$O$9,Total!AA:AA,$H$2)+COUNTIFS(Total!X:X,$G$3,Total!W:W,B8,Total!AA:AA,DB!$G$5,Total!N:N,DB!$O$5,Total!AA:AA,DB!$G$9,Total!AA:AA,DB!$O$9,Total!AA:AA,$H$2)+COUNTIFS(Total!X:X,$G$3,Total!W:W,B8,Total!AA:AA,DB!$G$5,Total!AA:AA,DB!$O$5,Total!M:M,DB!$G$9,Total!AA:AA,DB!$O$9,Total!AA:AA,$H$2)+COUNTIFS(Total!X:X,$G$3,Total!W:W,B8,Total!AA:AA,DB!$G$5,Total!AA:AA,DB!$O$5,Total!AA:AA,DB!$G$9,Total!K:K,DB!$O$9,Total!AA:AA,$H$2)+COUNTIFS(Total!X:X,$G$3,Total!W:W,B8,Total!AA:AA,DB!$G$5,Total!AA:AA,DB!$O$5,Total!AA:AA,DB!$G$9,Total!AA:AA,DB!$O$9,Total!E:E,$H$2)+COUNTIFS(Total!X:X,$G$3,Total!W:W,B8,Total!O:O,DB!$G$5,Total!N:N,DB!$O$5,Total!M:M,DB!$G$9,Total!AA:AA,DB!$O$9,Total!AA:AA,$H$2)+COUNTIFS(Total!X:X,$G$3,Total!W:W,B8,Total!O:O,DB!$G$5,Total!N:N,DB!$O$5,Total!AA:AA,DB!$G$9,Total!K:K,DB!$O$9,Total!AA:AA,$H$2)+COUNTIFS(Total!X:X,$G$3,Total!W:W,B8,Total!O:O,DB!$G$5,Total!N:N,DB!$O$5,Total!AA:AA,DB!$G$9,Total!AA:AA,DB!$O$9,Total!E:E,$H$2)+COUNTIFS(Total!X:X,$G$3,Total!W:W,B8,Total!O:O,DB!$G$5,Total!AA:AA,DB!$O$5,Total!M:M,DB!$G$9,Total!K:K,DB!$O$9,Total!AA:AA,$H$2)+COUNTIFS(Total!X:X,$G$3,Total!W:W,B8,Total!O:O,DB!$G$5,Total!AA:AA,DB!$O$5,Total!M:M,DB!$G$9,Total!AA:AA,DB!$O$9,Total!E:E,$H$2)+COUNTIFS(Total!X:X,$G$3,Total!W:W,B8,Total!O:O,DB!$G$5,Total!AA:AA,DB!$O$5,Total!AA:AA,DB!$G$9,Total!K:K,DB!$O$9,Total!E:E,$H$2)+COUNTIFS(Total!X:X,$G$3,Total!W:W,B8,Total!AA:AA,DB!$G$5,Total!N:N,DB!$O$5,Total!M:M,DB!$G$9,Total!K:K,DB!$O$9,Total!AA:AA,$H$2)+COUNTIFS(Total!X:X,$G$3,Total!W:W,B8,Total!AA:AA,DB!$G$5,Total!N:N,DB!$O$5,Total!M:M,DB!$G$9,Total!AA:AA,DB!$O$9,Total!E:E,$H$2)+COUNTIFS(Total!X:X,$G$3,Total!W:W,B8,Total!AA:AA,DB!$G$5,Total!N:N,DB!$O$5,Total!AA:AA,DB!$G$9,Total!K:K,DB!$O$9,Total!E:E,$H$2)+COUNTIFS(Total!X:X,$G$3,Total!W:W,B8,Total!AA:AA,DB!$G$5,Total!AA:AA,DB!$O$5,Total!M:M,DB!$G$9,Total!K:K,DB!$O$9,Total!E:E,$H$2)+COUNTIFS(Total!X:X,$G$3,Total!W:W,B8,Total!O:O,DB!$G$5,Total!N:N,DB!$O$5,Total!AA:AA,DB!$G$9,Total!AA:AA,DB!$O$9,Total!AA:AA,$H$2)+COUNTIFS(Total!X:X,$G$3,Total!W:W,B8,Total!O:O,DB!$G$5,Total!AA:AA,DB!$O$5,Total!M:M,DB!$G$9,Total!AA:AA,DB!$O$9,Total!AA:AA,$H$2)+COUNTIFS(Total!X:X,$G$3,Total!W:W,B8,Total!O:O,DB!$G$5,Total!AA:AA,DB!$O$5,Total!AA:AA,DB!$G$9,Total!K:K,DB!$O$9,Total!AA:AA,$H$2)+COUNTIFS(Total!X:X,$G$3,Total!W:W,B8,Total!O:O,DB!$G$5,Total!AA:AA,DB!$O$5,Total!AA:AA,DB!$G$9,Total!AA:AA,DB!$O$9,Total!E:E,$H$2)+COUNTIFS(Total!X:X,$G$3,Total!W:W,B8,Total!AA:AA,DB!$G$5,Total!N:N,DB!$O$5,Total!M:M,DB!$G$9,Total!AA:AA,DB!$O$9,Total!AA:AA,$H$2)+COUNTIFS(Total!X:X,$G$3,Total!W:W,B8,Total!AA:AA,DB!$G$5,Total!N:N,DB!$O$5,Total!AA:AA,DB!$G$9,Total!K:K,DB!$O$9,Total!AA:AA,$H$2)+COUNTIFS(Total!X:X,$G$3,Total!W:W,B8,Total!AA:AA,DB!$G$5,Total!N:N,DB!$O$5,Total!AA:AA,DB!$G$9,Total!AA:AA,DB!$O$9,Total!E:E,$H$2)+COUNTIFS(Total!X:X,$G$3,Total!W:W,B8,Total!AA:AA,DB!$G$5,Total!AA:AA,DB!$O$5,Total!M:M,DB!$G$9,Total!K:K,DB!$O$9,Total!AA:AA,$H$2)+COUNTIFS(Total!X:X,$G$3,Total!W:W,B8,Total!AA:AA,DB!$G$5,Total!AA:AA,DB!$O$5,Total!M:M,DB!$G$9,Total!AA:AA,DB!$O$9,Total!E:E,$H$2)+COUNTIFS(Total!X:X,$G$3,Total!W:W,B8,Total!AA:AA,DB!$G$5,Total!AA:AA,DB!$O$5,Total!AA:AA,DB!$G$9,Total!K:K,DB!$O$9,Total!E:E,$H$2)+COUNTIFS(Total!X:X,$G$3,Total!W:W,B8,Total!AA:AA,DB!$G$5,Total!N:N,DB!$O$5,Total!M:M,DB!$G$9,Total!K:K,DB!$O$9,Total!E:E,$H$2)+COUNTIFS(Total!X:X,$G$3,Total!W:W,B8,Total!O:O,DB!$G$5,Total!AA:AA,DB!$O$5,Total!M:M,DB!$G$9,Total!K:K,DB!$O$9,Total!E:E,$H$2)+COUNTIFS(Total!X:X,$G$3,Total!W:W,B8,Total!O:O,DB!$G$5,Total!N:N,DB!$O$5,Total!AA:AA,DB!$G$9,Total!K:K,DB!$O$9,Total!E:E,$H$2)+COUNTIFS(Total!X:X,$G$3,Total!W:W,B8,Total!O:O,DB!$G$5,Total!N:N,DB!$O$5,Total!M:M,DB!$G$9,Total!AA:AA,DB!$O$9,Total!E:E,$H$2)+COUNTIFS(Total!X:X,$G$3,Total!W:W,B8,Total!O:O,DB!$G$5,Total!N:N,DB!$O$5,Total!M:M,DB!$G$9,Total!K:K,DB!$O$9,Total!AA:AA,$H$2)</f>
        <v>1</v>
      </c>
      <c r="H8" s="31">
        <f>COUNTIFS(Total!X:X,$H$3,Total!W:W,B8,Total!O:O,DB!$G$5,Total!N:N,DB!$O$5,Total!M:M,DB!$G$9,Total!K:K,DB!$O$9,Total!E:E,$H$2)+COUNTIFS(Total!X:X,$H$3,Total!W:W,B8,Total!AA:AA,DB!$G$5,Total!AA:AA,DB!$O$5,Total!AA:AA,DB!$G$9,Total!AA:AA,DB!$O$9,Total!AA:AA,$H$2)+COUNTIFS(Total!X:X,$H$3,Total!W:W,B8,Total!O:O,DB!$G$5,Total!AA:AA,DB!$O$5,Total!AA:AA,DB!$G$9,Total!AA:AA,DB!$O$9,Total!AA:AA,$H$2)+COUNTIFS(Total!X:X,$H$3,Total!W:W,B8,Total!AA:AA,DB!$G$5,Total!N:N,DB!$O$5,Total!AA:AA,DB!$G$9,Total!AA:AA,DB!$O$9,Total!AA:AA,$H$2)+COUNTIFS(Total!X:X,$H$3,Total!W:W,B8,Total!AA:AA,DB!$G$5,Total!AA:AA,DB!$O$5,Total!M:M,DB!$G$9,Total!AA:AA,DB!$O$9,Total!AA:AA,$H$2)+COUNTIFS(Total!X:X,$H$3,Total!W:W,B8,Total!AA:AA,DB!$G$5,Total!AA:AA,DB!$O$5,Total!AA:AA,DB!$G$9,Total!K:K,DB!$O$9,Total!AA:AA,$H$2)+COUNTIFS(Total!X:X,$H$3,Total!W:W,B8,Total!AA:AA,DB!$G$5,Total!AA:AA,DB!$O$5,Total!AA:AA,DB!$G$9,Total!AA:AA,DB!$O$9,Total!E:E,$H$2)+COUNTIFS(Total!X:X,$H$3,Total!W:W,B8,Total!O:O,DB!$G$5,Total!N:N,DB!$O$5,Total!M:M,DB!$G$9,Total!AA:AA,DB!$O$9,Total!AA:AA,$H$2)+COUNTIFS(Total!X:X,$H$3,Total!W:W,B8,Total!O:O,DB!$G$5,Total!N:N,DB!$O$5,Total!AA:AA,DB!$G$9,Total!K:K,DB!$O$9,Total!AA:AA,$H$2)+COUNTIFS(Total!X:X,$H$3,Total!W:W,B8,Total!O:O,DB!$G$5,Total!N:N,DB!$O$5,Total!AA:AA,DB!$G$9,Total!AA:AA,DB!$O$9,Total!E:E,$H$2)+COUNTIFS(Total!X:X,$H$3,Total!W:W,B8,Total!O:O,DB!$G$5,Total!AA:AA,DB!$O$5,Total!M:M,DB!$G$9,Total!K:K,DB!$O$9,Total!AA:AA,$H$2)+COUNTIFS(Total!X:X,$H$3,Total!W:W,B8,Total!O:O,DB!$G$5,Total!AA:AA,DB!$O$5,Total!M:M,DB!$G$9,Total!AA:AA,DB!$O$9,Total!E:E,$H$2)+COUNTIFS(Total!X:X,$H$3,Total!W:W,B8,Total!O:O,DB!$G$5,Total!AA:AA,DB!$O$5,Total!AA:AA,DB!$G$9,Total!K:K,DB!$O$9,Total!E:E,$H$2)+COUNTIFS(Total!X:X,$H$3,Total!W:W,B8,Total!AA:AA,DB!$G$5,Total!N:N,DB!$O$5,Total!M:M,DB!$G$9,Total!K:K,DB!$O$9,Total!AA:AA,$H$2)+COUNTIFS(Total!X:X,$H$3,Total!W:W,B8,Total!AA:AA,DB!$G$5,Total!N:N,DB!$O$5,Total!M:M,DB!$G$9,Total!AA:AA,DB!$O$9,Total!E:E,$H$2)+COUNTIFS(Total!X:X,$H$3,Total!W:W,B8,Total!AA:AA,DB!$G$5,Total!N:N,DB!$O$5,Total!AA:AA,DB!$G$9,Total!K:K,DB!$O$9,Total!E:E,$H$2)+COUNTIFS(Total!X:X,$H$3,Total!W:W,B8,Total!AA:AA,DB!$G$5,Total!AA:AA,DB!$O$5,Total!M:M,DB!$G$9,Total!K:K,DB!$O$9,Total!E:E,$H$2)+COUNTIFS(Total!X:X,$H$3,Total!W:W,B8,Total!O:O,DB!$G$5,Total!N:N,DB!$O$5,Total!AA:AA,DB!$G$9,Total!AA:AA,DB!$O$9,Total!AA:AA,$H$2)+COUNTIFS(Total!X:X,$H$3,Total!W:W,B8,Total!O:O,DB!$G$5,Total!AA:AA,DB!$O$5,Total!M:M,DB!$G$9,Total!AA:AA,DB!$O$9,Total!AA:AA,$H$2)+COUNTIFS(Total!X:X,$H$3,Total!W:W,B8,Total!O:O,DB!$G$5,Total!AA:AA,DB!$O$5,Total!AA:AA,DB!$G$9,Total!K:K,DB!$O$9,Total!AA:AA,$H$2)+COUNTIFS(Total!X:X,$H$3,Total!W:W,B8,Total!O:O,DB!$G$5,Total!AA:AA,DB!$O$5,Total!AA:AA,DB!$G$9,Total!AA:AA,DB!$O$9,Total!E:E,$H$2)+COUNTIFS(Total!X:X,$H$3,Total!W:W,B8,Total!AA:AA,DB!$G$5,Total!N:N,DB!$O$5,Total!M:M,DB!$G$9,Total!AA:AA,DB!$O$9,Total!AA:AA,$H$2)+COUNTIFS(Total!X:X,$H$3,Total!W:W,B8,Total!AA:AA,DB!$G$5,Total!N:N,DB!$O$5,Total!AA:AA,DB!$G$9,Total!K:K,DB!$O$9,Total!AA:AA,$H$2)+COUNTIFS(Total!X:X,$H$3,Total!W:W,B8,Total!AA:AA,DB!$G$5,Total!N:N,DB!$O$5,Total!AA:AA,DB!$G$9,Total!AA:AA,DB!$O$9,Total!E:E,$H$2)+COUNTIFS(Total!X:X,$H$3,Total!W:W,B8,Total!AA:AA,DB!$G$5,Total!AA:AA,DB!$O$5,Total!M:M,DB!$G$9,Total!K:K,DB!$O$9,Total!AA:AA,$H$2)+COUNTIFS(Total!X:X,$H$3,Total!W:W,B8,Total!AA:AA,DB!$G$5,Total!AA:AA,DB!$O$5,Total!M:M,DB!$G$9,Total!AA:AA,DB!$O$9,Total!E:E,$H$2)+COUNTIFS(Total!X:X,$H$3,Total!W:W,B8,Total!AA:AA,DB!$G$5,Total!AA:AA,DB!$O$5,Total!AA:AA,DB!$G$9,Total!K:K,DB!$O$9,Total!E:E,$H$2)+COUNTIFS(Total!X:X,$H$3,Total!W:W,B8,Total!AA:AA,DB!$G$5,Total!N:N,DB!$O$5,Total!M:M,DB!$G$9,Total!K:K,DB!$O$9,Total!E:E,$H$2)+COUNTIFS(Total!X:X,$H$3,Total!W:W,B8,Total!O:O,DB!$G$5,Total!AA:AA,DB!$O$5,Total!M:M,DB!$G$9,Total!K:K,DB!$O$9,Total!E:E,$H$2)+COUNTIFS(Total!X:X,$H$3,Total!W:W,B8,Total!O:O,DB!$G$5,Total!N:N,DB!$O$5,Total!AA:AA,DB!$G$9,Total!K:K,DB!$O$9,Total!E:E,$H$2)+COUNTIFS(Total!X:X,$H$3,Total!W:W,B8,Total!O:O,DB!$G$5,Total!N:N,DB!$O$5,Total!M:M,DB!$G$9,Total!AA:AA,DB!$O$9,Total!E:E,$H$2)+COUNTIFS(Total!X:X,$H$3,Total!W:W,B8,Total!O:O,DB!$G$5,Total!N:N,DB!$O$5,Total!M:M,DB!$G$9,Total!K:K,DB!$O$9,Total!AA:AA,$H$2)</f>
        <v>1</v>
      </c>
      <c r="I8" s="31">
        <f>COUNTIFS(Total!X:X,$I$3,Total!W:W,B8,Total!O:O,DB!$G$5,Total!N:N,DB!$O$5,Total!M:M,DB!$G$9,Total!K:K,DB!$O$9,Total!E:E,$H$2)+COUNTIFS(Total!X:X,$I$3,Total!W:W,B8,Total!AA:AA,DB!$G$5,Total!AA:AA,DB!$O$5,Total!AA:AA,DB!$G$9,Total!AA:AA,DB!$O$9,Total!AA:AA,$H$2)+COUNTIFS(Total!X:X,$I$3,Total!W:W,B8,Total!O:O,DB!$G$5,Total!AA:AA,DB!$O$5,Total!AA:AA,DB!$G$9,Total!AA:AA,DB!$O$9,Total!AA:AA,$H$2)+COUNTIFS(Total!X:X,$I$3,Total!W:W,B8,Total!AA:AA,DB!$G$5,Total!N:N,DB!$O$5,Total!AA:AA,DB!$G$9,Total!AA:AA,DB!$O$9,Total!AA:AA,$H$2)+COUNTIFS(Total!X:X,$I$3,Total!W:W,B8,Total!AA:AA,DB!$G$5,Total!AA:AA,DB!$O$5,Total!M:M,DB!$G$9,Total!AA:AA,DB!$O$9,Total!AA:AA,$H$2)+COUNTIFS(Total!X:X,$I$3,Total!W:W,B8,Total!AA:AA,DB!$G$5,Total!AA:AA,DB!$O$5,Total!AA:AA,DB!$G$9,Total!K:K,DB!$O$9,Total!AA:AA,$H$2)+COUNTIFS(Total!X:X,$I$3,Total!W:W,B8,Total!AA:AA,DB!$G$5,Total!AA:AA,DB!$O$5,Total!AA:AA,DB!$G$9,Total!AA:AA,DB!$O$9,Total!E:E,$H$2)+COUNTIFS(Total!X:X,$I$3,Total!W:W,B8,Total!O:O,DB!$G$5,Total!N:N,DB!$O$5,Total!M:M,DB!$G$9,Total!AA:AA,DB!$O$9,Total!AA:AA,$H$2)+COUNTIFS(Total!X:X,$I$3,Total!W:W,B8,Total!O:O,DB!$G$5,Total!N:N,DB!$O$5,Total!AA:AA,DB!$G$9,Total!K:K,DB!$O$9,Total!AA:AA,$H$2)+COUNTIFS(Total!X:X,$I$3,Total!W:W,B8,Total!O:O,DB!$G$5,Total!N:N,DB!$O$5,Total!AA:AA,DB!$G$9,Total!AA:AA,DB!$O$9,Total!E:E,$H$2)+COUNTIFS(Total!X:X,$I$3,Total!W:W,B8,Total!O:O,DB!$G$5,Total!AA:AA,DB!$O$5,Total!M:M,DB!$G$9,Total!K:K,DB!$O$9,Total!AA:AA,$H$2)+COUNTIFS(Total!X:X,$I$3,Total!W:W,B8,Total!O:O,DB!$G$5,Total!AA:AA,DB!$O$5,Total!M:M,DB!$G$9,Total!AA:AA,DB!$O$9,Total!E:E,$H$2)+COUNTIFS(Total!X:X,$I$3,Total!W:W,B8,Total!O:O,DB!$G$5,Total!AA:AA,DB!$O$5,Total!AA:AA,DB!$G$9,Total!K:K,DB!$O$9,Total!E:E,$H$2)+COUNTIFS(Total!X:X,$I$3,Total!W:W,B8,Total!AA:AA,DB!$G$5,Total!N:N,DB!$O$5,Total!M:M,DB!$G$9,Total!K:K,DB!$O$9,Total!AA:AA,$H$2)+COUNTIFS(Total!X:X,$I$3,Total!W:W,B8,Total!AA:AA,DB!$G$5,Total!N:N,DB!$O$5,Total!M:M,DB!$G$9,Total!AA:AA,DB!$O$9,Total!E:E,$H$2)+COUNTIFS(Total!X:X,$I$3,Total!W:W,B8,Total!AA:AA,DB!$G$5,Total!N:N,DB!$O$5,Total!AA:AA,DB!$G$9,Total!K:K,DB!$O$9,Total!E:E,$H$2)+COUNTIFS(Total!X:X,$I$3,Total!W:W,B8,Total!AA:AA,DB!$G$5,Total!AA:AA,DB!$O$5,Total!M:M,DB!$G$9,Total!K:K,DB!$O$9,Total!E:E,$H$2)+COUNTIFS(Total!X:X,$I$3,Total!W:W,B8,Total!O:O,DB!$G$5,Total!N:N,DB!$O$5,Total!AA:AA,DB!$G$9,Total!AA:AA,DB!$O$9,Total!AA:AA,$H$2)+COUNTIFS(Total!X:X,$I$3,Total!W:W,B8,Total!O:O,DB!$G$5,Total!AA:AA,DB!$O$5,Total!M:M,DB!$G$9,Total!AA:AA,DB!$O$9,Total!AA:AA,$H$2)+COUNTIFS(Total!X:X,$I$3,Total!W:W,B8,Total!O:O,DB!$G$5,Total!AA:AA,DB!$O$5,Total!AA:AA,DB!$G$9,Total!K:K,DB!$O$9,Total!AA:AA,$H$2)+COUNTIFS(Total!X:X,$I$3,Total!W:W,B8,Total!O:O,DB!$G$5,Total!AA:AA,DB!$O$5,Total!AA:AA,DB!$G$9,Total!AA:AA,DB!$O$9,Total!E:E,$H$2)+COUNTIFS(Total!X:X,$I$3,Total!W:W,B8,Total!AA:AA,DB!$G$5,Total!N:N,DB!$O$5,Total!M:M,DB!$G$9,Total!AA:AA,DB!$O$9,Total!AA:AA,$H$2)+COUNTIFS(Total!X:X,$I$3,Total!W:W,B8,Total!AA:AA,DB!$G$5,Total!N:N,DB!$O$5,Total!AA:AA,DB!$G$9,Total!K:K,DB!$O$9,Total!AA:AA,$H$2)+COUNTIFS(Total!X:X,$I$3,Total!W:W,B8,Total!AA:AA,DB!$G$5,Total!N:N,DB!$O$5,Total!AA:AA,DB!$G$9,Total!AA:AA,DB!$O$9,Total!E:E,$H$2)+COUNTIFS(Total!X:X,$I$3,Total!W:W,B8,Total!AA:AA,DB!$G$5,Total!AA:AA,DB!$O$5,Total!M:M,DB!$G$9,Total!K:K,DB!$O$9,Total!AA:AA,$H$2)+COUNTIFS(Total!X:X,$I$3,Total!W:W,B8,Total!AA:AA,DB!$G$5,Total!AA:AA,DB!$O$5,Total!M:M,DB!$G$9,Total!AA:AA,DB!$O$9,Total!E:E,$H$2)+COUNTIFS(Total!X:X,$I$3,Total!W:W,B8,Total!AA:AA,DB!$G$5,Total!AA:AA,DB!$O$5,Total!AA:AA,DB!$G$9,Total!K:K,DB!$O$9,Total!E:E,$H$2)+COUNTIFS(Total!X:X,$I$3,Total!W:W,B8,Total!AA:AA,DB!$G$5,Total!N:N,DB!$O$5,Total!M:M,DB!$G$9,Total!K:K,DB!$O$9,Total!E:E,$H$2)+COUNTIFS(Total!X:X,$I$3,Total!W:W,B8,Total!O:O,DB!$G$5,Total!AA:AA,DB!$O$5,Total!M:M,DB!$G$9,Total!K:K,DB!$O$9,Total!E:E,$H$2)+COUNTIFS(Total!X:X,$I$3,Total!W:W,B8,Total!O:O,DB!$G$5,Total!N:N,DB!$O$5,Total!AA:AA,DB!$G$9,Total!K:K,DB!$O$9,Total!E:E,$H$2)+COUNTIFS(Total!X:X,$I$3,Total!W:W,B8,Total!O:O,DB!$G$5,Total!N:N,DB!$O$5,Total!M:M,DB!$G$9,Total!AA:AA,DB!$O$9,Total!E:E,$H$2)+COUNTIFS(Total!X:X,$I$3,Total!W:W,B8,Total!O:O,DB!$G$5,Total!N:N,DB!$O$5,Total!M:M,DB!$G$9,Total!K:K,DB!$O$9,Total!AA:AA,$H$2)</f>
        <v>16</v>
      </c>
      <c r="J8" s="31">
        <f>COUNTIFS(Total!X:X,$J$3,Total!W:W,B8,Total!O:O,DB!$G$5,Total!N:N,DB!$O$5,Total!M:M,DB!$G$9,Total!K:K,DB!$O$9,Total!E:E,$H$2)+COUNTIFS(Total!X:X,$J$3,Total!W:W,B8,Total!AA:AA,DB!$G$5,Total!AA:AA,DB!$O$5,Total!AA:AA,DB!$G$9,Total!AA:AA,DB!$O$9,Total!AA:AA,$H$2)+COUNTIFS(Total!X:X,$J$3,Total!W:W,B8,Total!O:O,DB!$G$5,Total!AA:AA,DB!$O$5,Total!AA:AA,DB!$G$9,Total!AA:AA,DB!$O$9,Total!AA:AA,$H$2)+COUNTIFS(Total!X:X,$J$3,Total!W:W,B8,Total!AA:AA,DB!$G$5,Total!N:N,DB!$O$5,Total!AA:AA,DB!$G$9,Total!AA:AA,DB!$O$9,Total!AA:AA,$H$2)+COUNTIFS(Total!X:X,$J$3,Total!W:W,B8,Total!AA:AA,DB!$G$5,Total!AA:AA,DB!$O$5,Total!M:M,DB!$G$9,Total!AA:AA,DB!$O$9,Total!AA:AA,$H$2)+COUNTIFS(Total!X:X,$J$3,Total!W:W,B8,Total!AA:AA,DB!$G$5,Total!AA:AA,DB!$O$5,Total!AA:AA,DB!$G$9,Total!K:K,DB!$O$9,Total!AA:AA,$H$2)+COUNTIFS(Total!X:X,$J$3,Total!W:W,B8,Total!AA:AA,DB!$G$5,Total!AA:AA,DB!$O$5,Total!AA:AA,DB!$G$9,Total!AA:AA,DB!$O$9,Total!E:E,$H$2)+COUNTIFS(Total!X:X,$J$3,Total!W:W,B8,Total!O:O,DB!$G$5,Total!N:N,DB!$O$5,Total!M:M,DB!$G$9,Total!AA:AA,DB!$O$9,Total!AA:AA,$H$2)+COUNTIFS(Total!X:X,$J$3,Total!W:W,B8,Total!O:O,DB!$G$5,Total!N:N,DB!$O$5,Total!AA:AA,DB!$G$9,Total!K:K,DB!$O$9,Total!AA:AA,$H$2)+COUNTIFS(Total!X:X,$J$3,Total!W:W,B8,Total!O:O,DB!$G$5,Total!N:N,DB!$O$5,Total!AA:AA,DB!$G$9,Total!AA:AA,DB!$O$9,Total!E:E,$H$2)+COUNTIFS(Total!X:X,$J$3,Total!W:W,B8,Total!O:O,DB!$G$5,Total!AA:AA,DB!$O$5,Total!M:M,DB!$G$9,Total!K:K,DB!$O$9,Total!AA:AA,$H$2)+COUNTIFS(Total!X:X,$J$3,Total!W:W,B8,Total!O:O,DB!$G$5,Total!AA:AA,DB!$O$5,Total!M:M,DB!$G$9,Total!AA:AA,DB!$O$9,Total!E:E,$H$2)+COUNTIFS(Total!X:X,$J$3,Total!W:W,B8,Total!O:O,DB!$G$5,Total!AA:AA,DB!$O$5,Total!AA:AA,DB!$G$9,Total!K:K,DB!$O$9,Total!E:E,$H$2)+COUNTIFS(Total!X:X,$J$3,Total!W:W,B8,Total!AA:AA,DB!$G$5,Total!N:N,DB!$O$5,Total!M:M,DB!$G$9,Total!K:K,DB!$O$9,Total!AA:AA,$H$2)+COUNTIFS(Total!X:X,$J$3,Total!W:W,B8,Total!AA:AA,DB!$G$5,Total!N:N,DB!$O$5,Total!M:M,DB!$G$9,Total!AA:AA,DB!$O$9,Total!E:E,$H$2)+COUNTIFS(Total!X:X,$J$3,Total!W:W,B8,Total!AA:AA,DB!$G$5,Total!N:N,DB!$O$5,Total!AA:AA,DB!$G$9,Total!K:K,DB!$O$9,Total!E:E,$H$2)+COUNTIFS(Total!X:X,$J$3,Total!W:W,B8,Total!AA:AA,DB!$G$5,Total!AA:AA,DB!$O$5,Total!M:M,DB!$G$9,Total!K:K,DB!$O$9,Total!E:E,$H$2)+COUNTIFS(Total!X:X,$J$3,Total!W:W,B8,Total!O:O,DB!$G$5,Total!N:N,DB!$O$5,Total!AA:AA,DB!$G$9,Total!AA:AA,DB!$O$9,Total!AA:AA,$H$2)+COUNTIFS(Total!X:X,$J$3,Total!W:W,B8,Total!O:O,DB!$G$5,Total!AA:AA,DB!$O$5,Total!M:M,DB!$G$9,Total!AA:AA,DB!$O$9,Total!AA:AA,$H$2)+COUNTIFS(Total!X:X,$J$3,Total!W:W,B8,Total!O:O,DB!$G$5,Total!AA:AA,DB!$O$5,Total!AA:AA,DB!$G$9,Total!K:K,DB!$O$9,Total!AA:AA,$H$2)+COUNTIFS(Total!X:X,$J$3,Total!W:W,B8,Total!O:O,DB!$G$5,Total!AA:AA,DB!$O$5,Total!AA:AA,DB!$G$9,Total!AA:AA,DB!$O$9,Total!E:E,$H$2)+COUNTIFS(Total!X:X,$J$3,Total!W:W,B8,Total!AA:AA,DB!$G$5,Total!N:N,DB!$O$5,Total!M:M,DB!$G$9,Total!AA:AA,DB!$O$9,Total!AA:AA,$H$2)+COUNTIFS(Total!X:X,$J$3,Total!W:W,B8,Total!AA:AA,DB!$G$5,Total!N:N,DB!$O$5,Total!AA:AA,DB!$G$9,Total!K:K,DB!$O$9,Total!AA:AA,$H$2)+COUNTIFS(Total!X:X,$J$3,Total!W:W,B8,Total!AA:AA,DB!$G$5,Total!N:N,DB!$O$5,Total!AA:AA,DB!$G$9,Total!AA:AA,DB!$O$9,Total!E:E,$H$2)+COUNTIFS(Total!X:X,$J$3,Total!W:W,B8,Total!AA:AA,DB!$G$5,Total!AA:AA,DB!$O$5,Total!M:M,DB!$G$9,Total!K:K,DB!$O$9,Total!AA:AA,$H$2)+COUNTIFS(Total!X:X,$J$3,Total!W:W,B8,Total!AA:AA,DB!$G$5,Total!AA:AA,DB!$O$5,Total!M:M,DB!$G$9,Total!AA:AA,DB!$O$9,Total!E:E,$H$2)+COUNTIFS(Total!X:X,$J$3,Total!W:W,B8,Total!AA:AA,DB!$G$5,Total!AA:AA,DB!$O$5,Total!AA:AA,DB!$G$9,Total!K:K,DB!$O$9,Total!E:E,$H$2)+COUNTIFS(Total!X:X,$J$3,Total!W:W,B8,Total!AA:AA,DB!$G$5,Total!N:N,DB!$O$5,Total!M:M,DB!$G$9,Total!K:K,DB!$O$9,Total!E:E,$H$2)+COUNTIFS(Total!X:X,$J$3,Total!W:W,B8,Total!O:O,DB!$G$5,Total!AA:AA,DB!$O$5,Total!M:M,DB!$G$9,Total!K:K,DB!$O$9,Total!E:E,$H$2)+COUNTIFS(Total!X:X,$J$3,Total!W:W,B8,Total!O:O,DB!$G$5,Total!N:N,DB!$O$5,Total!AA:AA,DB!$G$9,Total!K:K,DB!$O$9,Total!E:E,$H$2)+COUNTIFS(Total!X:X,$J$3,Total!W:W,B8,Total!O:O,DB!$G$5,Total!N:N,DB!$O$5,Total!M:M,DB!$G$9,Total!AA:AA,DB!$O$9,Total!E:E,$H$2)+COUNTIFS(Total!X:X,$J$3,Total!W:W,B8,Total!O:O,DB!$G$5,Total!N:N,DB!$O$5,Total!M:M,DB!$G$9,Total!K:K,DB!$O$9,Total!AA:AA,$H$2)</f>
        <v>3</v>
      </c>
      <c r="K8" s="31">
        <f>COUNTIFS(Total!X:X,$K$3,Total!W:W,B8,Total!O:O,DB!$G$5,Total!N:N,DB!$O$5,Total!M:M,DB!$G$9,Total!K:K,DB!$O$9,Total!E:E,$H$2)+COUNTIFS(Total!X:X,$K$3,Total!W:W,B8,Total!AA:AA,DB!$G$5,Total!AA:AA,DB!$O$5,Total!AA:AA,DB!$G$9,Total!AA:AA,DB!$O$9,Total!AA:AA,$H$2)+COUNTIFS(Total!X:X,$K$3,Total!W:W,B8,Total!O:O,DB!$G$5,Total!AA:AA,DB!$O$5,Total!AA:AA,DB!$G$9,Total!AA:AA,DB!$O$9,Total!AA:AA,$H$2)+COUNTIFS(Total!X:X,$K$3,Total!W:W,B8,Total!AA:AA,DB!$G$5,Total!N:N,DB!$O$5,Total!AA:AA,DB!$G$9,Total!AA:AA,DB!$O$9,Total!AA:AA,$H$2)+COUNTIFS(Total!X:X,$K$3,Total!W:W,B8,Total!AA:AA,DB!$G$5,Total!AA:AA,DB!$O$5,Total!M:M,DB!$G$9,Total!AA:AA,DB!$O$9,Total!AA:AA,$H$2)+COUNTIFS(Total!X:X,$K$3,Total!W:W,B8,Total!AA:AA,DB!$G$5,Total!AA:AA,DB!$O$5,Total!AA:AA,DB!$G$9,Total!K:K,DB!$O$9,Total!AA:AA,$H$2)+COUNTIFS(Total!X:X,$K$3,Total!W:W,B8,Total!AA:AA,DB!$G$5,Total!AA:AA,DB!$O$5,Total!AA:AA,DB!$G$9,Total!AA:AA,DB!$O$9,Total!E:E,$H$2)+COUNTIFS(Total!X:X,$K$3,Total!W:W,B8,Total!O:O,DB!$G$5,Total!N:N,DB!$O$5,Total!M:M,DB!$G$9,Total!AA:AA,DB!$O$9,Total!AA:AA,$H$2)+COUNTIFS(Total!X:X,$K$3,Total!W:W,B8,Total!O:O,DB!$G$5,Total!N:N,DB!$O$5,Total!AA:AA,DB!$G$9,Total!K:K,DB!$O$9,Total!AA:AA,$H$2)+COUNTIFS(Total!X:X,$K$3,Total!W:W,B8,Total!O:O,DB!$G$5,Total!N:N,DB!$O$5,Total!AA:AA,DB!$G$9,Total!AA:AA,DB!$O$9,Total!E:E,$H$2)+COUNTIFS(Total!X:X,$K$3,Total!W:W,B8,Total!O:O,DB!$G$5,Total!AA:AA,DB!$O$5,Total!M:M,DB!$G$9,Total!K:K,DB!$O$9,Total!AA:AA,$H$2)+COUNTIFS(Total!X:X,$K$3,Total!W:W,B8,Total!O:O,DB!$G$5,Total!AA:AA,DB!$O$5,Total!M:M,DB!$G$9,Total!AA:AA,DB!$O$9,Total!E:E,$H$2)+COUNTIFS(Total!X:X,$K$3,Total!W:W,B8,Total!O:O,DB!$G$5,Total!AA:AA,DB!$O$5,Total!AA:AA,DB!$G$9,Total!K:K,DB!$O$9,Total!E:E,$H$2)+COUNTIFS(Total!X:X,$K$3,Total!W:W,B8,Total!AA:AA,DB!$G$5,Total!N:N,DB!$O$5,Total!M:M,DB!$G$9,Total!K:K,DB!$O$9,Total!AA:AA,$H$2)+COUNTIFS(Total!X:X,$K$3,Total!W:W,B8,Total!AA:AA,DB!$G$5,Total!N:N,DB!$O$5,Total!M:M,DB!$G$9,Total!AA:AA,DB!$O$9,Total!E:E,$H$2)+COUNTIFS(Total!X:X,$K$3,Total!W:W,B8,Total!AA:AA,DB!$G$5,Total!N:N,DB!$O$5,Total!AA:AA,DB!$G$9,Total!K:K,DB!$O$9,Total!E:E,$H$2)+COUNTIFS(Total!X:X,$K$3,Total!W:W,B8,Total!AA:AA,DB!$G$5,Total!AA:AA,DB!$O$5,Total!M:M,DB!$G$9,Total!K:K,DB!$O$9,Total!E:E,$H$2)+COUNTIFS(Total!X:X,$K$3,Total!W:W,B8,Total!O:O,DB!$G$5,Total!N:N,DB!$O$5,Total!AA:AA,DB!$G$9,Total!AA:AA,DB!$O$9,Total!AA:AA,$H$2)+COUNTIFS(Total!X:X,$K$3,Total!W:W,B8,Total!O:O,DB!$G$5,Total!AA:AA,DB!$O$5,Total!M:M,DB!$G$9,Total!AA:AA,DB!$O$9,Total!AA:AA,$H$2)+COUNTIFS(Total!X:X,$K$3,Total!W:W,B8,Total!O:O,DB!$G$5,Total!AA:AA,DB!$O$5,Total!AA:AA,DB!$G$9,Total!K:K,DB!$O$9,Total!AA:AA,$H$2)+COUNTIFS(Total!X:X,$K$3,Total!W:W,B8,Total!O:O,DB!$G$5,Total!AA:AA,DB!$O$5,Total!AA:AA,DB!$G$9,Total!AA:AA,DB!$O$9,Total!E:E,$H$2)+COUNTIFS(Total!X:X,$K$3,Total!W:W,B8,Total!AA:AA,DB!$G$5,Total!N:N,DB!$O$5,Total!M:M,DB!$G$9,Total!AA:AA,DB!$O$9,Total!AA:AA,$H$2)+COUNTIFS(Total!X:X,$K$3,Total!W:W,B8,Total!AA:AA,DB!$G$5,Total!N:N,DB!$O$5,Total!AA:AA,DB!$G$9,Total!K:K,DB!$O$9,Total!AA:AA,$H$2)+COUNTIFS(Total!X:X,$K$3,Total!W:W,B8,Total!AA:AA,DB!$G$5,Total!N:N,DB!$O$5,Total!AA:AA,DB!$G$9,Total!AA:AA,DB!$O$9,Total!E:E,$H$2)+COUNTIFS(Total!X:X,$K$3,Total!W:W,B8,Total!AA:AA,DB!$G$5,Total!AA:AA,DB!$O$5,Total!M:M,DB!$G$9,Total!K:K,DB!$O$9,Total!AA:AA,$H$2)+COUNTIFS(Total!X:X,$K$3,Total!W:W,B8,Total!AA:AA,DB!$G$5,Total!AA:AA,DB!$O$5,Total!M:M,DB!$G$9,Total!AA:AA,DB!$O$9,Total!E:E,$H$2)+COUNTIFS(Total!X:X,$K$3,Total!W:W,B8,Total!AA:AA,DB!$G$5,Total!AA:AA,DB!$O$5,Total!AA:AA,DB!$G$9,Total!K:K,DB!$O$9,Total!E:E,$H$2)+COUNTIFS(Total!X:X,$K$3,Total!W:W,B8,Total!AA:AA,DB!$G$5,Total!N:N,DB!$O$5,Total!M:M,DB!$G$9,Total!K:K,DB!$O$9,Total!E:E,$H$2)+COUNTIFS(Total!X:X,$K$3,Total!W:W,B8,Total!O:O,DB!$G$5,Total!AA:AA,DB!$O$5,Total!M:M,DB!$G$9,Total!K:K,DB!$O$9,Total!E:E,$H$2)+COUNTIFS(Total!X:X,$K$3,Total!W:W,B8,Total!O:O,DB!$G$5,Total!N:N,DB!$O$5,Total!AA:AA,DB!$G$9,Total!K:K,DB!$O$9,Total!E:E,$H$2)+COUNTIFS(Total!X:X,$K$3,Total!W:W,B8,Total!O:O,DB!$G$5,Total!N:N,DB!$O$5,Total!M:M,DB!$G$9,Total!AA:AA,DB!$O$9,Total!E:E,$H$2)+COUNTIFS(Total!X:X,$K$3,Total!W:W,B8,Total!O:O,DB!$G$5,Total!N:N,DB!$O$5,Total!M:M,DB!$G$9,Total!K:K,DB!$O$9,Total!AA:AA,$H$2)</f>
        <v>0</v>
      </c>
      <c r="L8" s="31">
        <f>COUNTIFS(Total!X:X,$L$3,Total!W:W,B8,Total!O:O,DB!$G$5,Total!N:N,DB!$O$5,Total!M:M,DB!$G$9,Total!K:K,DB!$O$9,Total!E:E,$H$2)+COUNTIFS(Total!X:X,$L$3,Total!W:W,B8,Total!AA:AA,DB!$G$5,Total!AA:AA,DB!$O$5,Total!AA:AA,DB!$G$9,Total!AA:AA,DB!$O$9,Total!AA:AA,$H$2)+COUNTIFS(Total!X:X,$L$3,Total!W:W,B8,Total!O:O,DB!$G$5,Total!AA:AA,DB!$O$5,Total!AA:AA,DB!$G$9,Total!AA:AA,DB!$O$9,Total!AA:AA,$H$2)+COUNTIFS(Total!X:X,$L$3,Total!W:W,B8,Total!AA:AA,DB!$G$5,Total!N:N,DB!$O$5,Total!AA:AA,DB!$G$9,Total!AA:AA,DB!$O$9,Total!AA:AA,$H$2)+COUNTIFS(Total!X:X,$L$3,Total!W:W,B8,Total!AA:AA,DB!$G$5,Total!AA:AA,DB!$O$5,Total!M:M,DB!$G$9,Total!AA:AA,DB!$O$9,Total!AA:AA,$H$2)+COUNTIFS(Total!X:X,$L$3,Total!W:W,B8,Total!AA:AA,DB!$G$5,Total!AA:AA,DB!$O$5,Total!AA:AA,DB!$G$9,Total!K:K,DB!$O$9,Total!AA:AA,$H$2)+COUNTIFS(Total!X:X,$L$3,Total!W:W,B8,Total!AA:AA,DB!$G$5,Total!AA:AA,DB!$O$5,Total!AA:AA,DB!$G$9,Total!AA:AA,DB!$O$9,Total!E:E,$H$2)+COUNTIFS(Total!X:X,$L$3,Total!W:W,B8,Total!O:O,DB!$G$5,Total!N:N,DB!$O$5,Total!M:M,DB!$G$9,Total!AA:AA,DB!$O$9,Total!AA:AA,$H$2)+COUNTIFS(Total!X:X,$L$3,Total!W:W,B8,Total!O:O,DB!$G$5,Total!N:N,DB!$O$5,Total!AA:AA,DB!$G$9,Total!K:K,DB!$O$9,Total!AA:AA,$H$2)+COUNTIFS(Total!X:X,$L$3,Total!W:W,B8,Total!O:O,DB!$G$5,Total!N:N,DB!$O$5,Total!AA:AA,DB!$G$9,Total!AA:AA,DB!$O$9,Total!E:E,$H$2)+COUNTIFS(Total!X:X,$L$3,Total!W:W,B8,Total!O:O,DB!$G$5,Total!AA:AA,DB!$O$5,Total!M:M,DB!$G$9,Total!K:K,DB!$O$9,Total!AA:AA,$H$2)+COUNTIFS(Total!X:X,$L$3,Total!W:W,B8,Total!O:O,DB!$G$5,Total!AA:AA,DB!$O$5,Total!M:M,DB!$G$9,Total!AA:AA,DB!$O$9,Total!E:E,$H$2)+COUNTIFS(Total!X:X,$L$3,Total!W:W,B8,Total!O:O,DB!$G$5,Total!AA:AA,DB!$O$5,Total!AA:AA,DB!$G$9,Total!K:K,DB!$O$9,Total!E:E,$H$2)+COUNTIFS(Total!X:X,$L$3,Total!W:W,B8,Total!AA:AA,DB!$G$5,Total!N:N,DB!$O$5,Total!M:M,DB!$G$9,Total!K:K,DB!$O$9,Total!AA:AA,$H$2)+COUNTIFS(Total!X:X,$L$3,Total!W:W,B8,Total!AA:AA,DB!$G$5,Total!N:N,DB!$O$5,Total!M:M,DB!$G$9,Total!AA:AA,DB!$O$9,Total!E:E,$H$2)+COUNTIFS(Total!X:X,$L$3,Total!W:W,B8,Total!AA:AA,DB!$G$5,Total!N:N,DB!$O$5,Total!AA:AA,DB!$G$9,Total!K:K,DB!$O$9,Total!E:E,$H$2)+COUNTIFS(Total!X:X,$L$3,Total!W:W,B8,Total!AA:AA,DB!$G$5,Total!AA:AA,DB!$O$5,Total!M:M,DB!$G$9,Total!K:K,DB!$O$9,Total!E:E,$H$2)+COUNTIFS(Total!X:X,$L$3,Total!W:W,B8,Total!O:O,DB!$G$5,Total!N:N,DB!$O$5,Total!AA:AA,DB!$G$9,Total!AA:AA,DB!$O$9,Total!AA:AA,$H$2)+COUNTIFS(Total!X:X,$L$3,Total!W:W,B8,Total!O:O,DB!$G$5,Total!AA:AA,DB!$O$5,Total!M:M,DB!$G$9,Total!AA:AA,DB!$O$9,Total!AA:AA,$H$2)+COUNTIFS(Total!X:X,$L$3,Total!W:W,B8,Total!O:O,DB!$G$5,Total!AA:AA,DB!$O$5,Total!AA:AA,DB!$G$9,Total!K:K,DB!$O$9,Total!AA:AA,$H$2)+COUNTIFS(Total!X:X,$L$3,Total!W:W,B8,Total!O:O,DB!$G$5,Total!AA:AA,DB!$O$5,Total!AA:AA,DB!$G$9,Total!AA:AA,DB!$O$9,Total!E:E,$H$2)+COUNTIFS(Total!X:X,$L$3,Total!W:W,B8,Total!AA:AA,DB!$G$5,Total!N:N,DB!$O$5,Total!M:M,DB!$G$9,Total!AA:AA,DB!$O$9,Total!AA:AA,$H$2)+COUNTIFS(Total!X:X,$L$3,Total!W:W,B8,Total!AA:AA,DB!$G$5,Total!N:N,DB!$O$5,Total!AA:AA,DB!$G$9,Total!K:K,DB!$O$9,Total!AA:AA,$H$2)+COUNTIFS(Total!X:X,$L$3,Total!W:W,B8,Total!AA:AA,DB!$G$5,Total!N:N,DB!$O$5,Total!AA:AA,DB!$G$9,Total!AA:AA,DB!$O$9,Total!E:E,$H$2)+COUNTIFS(Total!X:X,$L$3,Total!W:W,B8,Total!AA:AA,DB!$G$5,Total!AA:AA,DB!$O$5,Total!M:M,DB!$G$9,Total!K:K,DB!$O$9,Total!AA:AA,$H$2)+COUNTIFS(Total!X:X,$L$3,Total!W:W,B8,Total!AA:AA,DB!$G$5,Total!AA:AA,DB!$O$5,Total!M:M,DB!$G$9,Total!AA:AA,DB!$O$9,Total!E:E,$H$2)+COUNTIFS(Total!X:X,$L$3,Total!W:W,B8,Total!AA:AA,DB!$G$5,Total!AA:AA,DB!$O$5,Total!AA:AA,DB!$G$9,Total!K:K,DB!$O$9,Total!E:E,$H$2)+COUNTIFS(Total!X:X,$L$3,Total!W:W,B8,Total!AA:AA,DB!$G$5,Total!N:N,DB!$O$5,Total!M:M,DB!$G$9,Total!K:K,DB!$O$9,Total!E:E,$H$2)+COUNTIFS(Total!X:X,$L$3,Total!W:W,B8,Total!O:O,DB!$G$5,Total!AA:AA,DB!$O$5,Total!M:M,DB!$G$9,Total!K:K,DB!$O$9,Total!E:E,$H$2)+COUNTIFS(Total!X:X,$L$3,Total!W:W,B8,Total!O:O,DB!$G$5,Total!N:N,DB!$O$5,Total!AA:AA,DB!$G$9,Total!K:K,DB!$O$9,Total!E:E,$H$2)+COUNTIFS(Total!X:X,$L$3,Total!W:W,B8,Total!O:O,DB!$G$5,Total!N:N,DB!$O$5,Total!M:M,DB!$G$9,Total!AA:AA,DB!$O$9,Total!E:E,$H$2)+COUNTIFS(Total!X:X,$L$3,Total!W:W,B8,Total!O:O,DB!$G$5,Total!N:N,DB!$O$5,Total!M:M,DB!$G$9,Total!K:K,DB!$O$9,Total!AA:AA,$H$2)</f>
        <v>0</v>
      </c>
      <c r="M8" s="31">
        <f>COUNTIFS(Total!X:X,$M$3,Total!W:W,B8,Total!O:O,DB!$G$5,Total!N:N,DB!$O$5,Total!M:M,DB!$G$9,Total!K:K,DB!$O$9,Total!E:E,$H$2)+COUNTIFS(Total!X:X,$M$3,Total!W:W,B8,Total!AA:AA,DB!$G$5,Total!AA:AA,DB!$O$5,Total!AA:AA,DB!$G$9,Total!AA:AA,DB!$O$9,Total!AA:AA,$H$2)+COUNTIFS(Total!X:X,$M$3,Total!W:W,B8,Total!O:O,DB!$G$5,Total!AA:AA,DB!$O$5,Total!AA:AA,DB!$G$9,Total!AA:AA,DB!$O$9,Total!AA:AA,$H$2)+COUNTIFS(Total!X:X,$M$3,Total!W:W,B8,Total!AA:AA,DB!$G$5,Total!N:N,DB!$O$5,Total!AA:AA,DB!$G$9,Total!AA:AA,DB!$O$9,Total!AA:AA,$H$2)+COUNTIFS(Total!X:X,$M$3,Total!W:W,B8,Total!AA:AA,DB!$G$5,Total!AA:AA,DB!$O$5,Total!M:M,DB!$G$9,Total!AA:AA,DB!$O$9,Total!AA:AA,$H$2)+COUNTIFS(Total!X:X,$M$3,Total!W:W,B8,Total!AA:AA,DB!$G$5,Total!AA:AA,DB!$O$5,Total!AA:AA,DB!$G$9,Total!K:K,DB!$O$9,Total!AA:AA,$H$2)+COUNTIFS(Total!X:X,$M$3,Total!W:W,B8,Total!AA:AA,DB!$G$5,Total!AA:AA,DB!$O$5,Total!AA:AA,DB!$G$9,Total!AA:AA,DB!$O$9,Total!E:E,$H$2)+COUNTIFS(Total!X:X,$M$3,Total!W:W,B8,Total!O:O,DB!$G$5,Total!N:N,DB!$O$5,Total!M:M,DB!$G$9,Total!AA:AA,DB!$O$9,Total!AA:AA,$H$2)+COUNTIFS(Total!X:X,$M$3,Total!W:W,B8,Total!O:O,DB!$G$5,Total!N:N,DB!$O$5,Total!AA:AA,DB!$G$9,Total!K:K,DB!$O$9,Total!AA:AA,$H$2)+COUNTIFS(Total!X:X,$M$3,Total!W:W,B8,Total!O:O,DB!$G$5,Total!N:N,DB!$O$5,Total!AA:AA,DB!$G$9,Total!AA:AA,DB!$O$9,Total!E:E,$H$2)+COUNTIFS(Total!X:X,$M$3,Total!W:W,B8,Total!O:O,DB!$G$5,Total!AA:AA,DB!$O$5,Total!M:M,DB!$G$9,Total!K:K,DB!$O$9,Total!AA:AA,$H$2)+COUNTIFS(Total!X:X,$M$3,Total!W:W,B8,Total!O:O,DB!$G$5,Total!AA:AA,DB!$O$5,Total!M:M,DB!$G$9,Total!AA:AA,DB!$O$9,Total!E:E,$H$2)+COUNTIFS(Total!X:X,$M$3,Total!W:W,B8,Total!O:O,DB!$G$5,Total!AA:AA,DB!$O$5,Total!AA:AA,DB!$G$9,Total!K:K,DB!$O$9,Total!E:E,$H$2)+COUNTIFS(Total!X:X,$M$3,Total!W:W,B8,Total!AA:AA,DB!$G$5,Total!N:N,DB!$O$5,Total!M:M,DB!$G$9,Total!K:K,DB!$O$9,Total!AA:AA,$H$2)+COUNTIFS(Total!X:X,$M$3,Total!W:W,B8,Total!AA:AA,DB!$G$5,Total!N:N,DB!$O$5,Total!M:M,DB!$G$9,Total!AA:AA,DB!$O$9,Total!E:E,$H$2)+COUNTIFS(Total!X:X,$M$3,Total!W:W,B8,Total!AA:AA,DB!$G$5,Total!N:N,DB!$O$5,Total!AA:AA,DB!$G$9,Total!K:K,DB!$O$9,Total!E:E,$H$2)+COUNTIFS(Total!X:X,$M$3,Total!W:W,B8,Total!AA:AA,DB!$G$5,Total!AA:AA,DB!$O$5,Total!M:M,DB!$G$9,Total!K:K,DB!$O$9,Total!E:E,$H$2)+COUNTIFS(Total!X:X,$M$3,Total!W:W,B8,Total!O:O,DB!$G$5,Total!N:N,DB!$O$5,Total!AA:AA,DB!$G$9,Total!AA:AA,DB!$O$9,Total!AA:AA,$H$2)+COUNTIFS(Total!X:X,$M$3,Total!W:W,B8,Total!O:O,DB!$G$5,Total!AA:AA,DB!$O$5,Total!M:M,DB!$G$9,Total!AA:AA,DB!$O$9,Total!AA:AA,$H$2)+COUNTIFS(Total!X:X,$M$3,Total!W:W,B8,Total!O:O,DB!$G$5,Total!AA:AA,DB!$O$5,Total!AA:AA,DB!$G$9,Total!K:K,DB!$O$9,Total!AA:AA,$H$2)+COUNTIFS(Total!X:X,$M$3,Total!W:W,B8,Total!O:O,DB!$G$5,Total!AA:AA,DB!$O$5,Total!AA:AA,DB!$G$9,Total!AA:AA,DB!$O$9,Total!E:E,$H$2)+COUNTIFS(Total!X:X,$M$3,Total!W:W,B8,Total!AA:AA,DB!$G$5,Total!N:N,DB!$O$5,Total!M:M,DB!$G$9,Total!AA:AA,DB!$O$9,Total!AA:AA,$H$2)+COUNTIFS(Total!X:X,$M$3,Total!W:W,B8,Total!AA:AA,DB!$G$5,Total!N:N,DB!$O$5,Total!AA:AA,DB!$G$9,Total!K:K,DB!$O$9,Total!AA:AA,$H$2)+COUNTIFS(Total!X:X,$M$3,Total!W:W,B8,Total!AA:AA,DB!$G$5,Total!N:N,DB!$O$5,Total!AA:AA,DB!$G$9,Total!AA:AA,DB!$O$9,Total!E:E,$H$2)+COUNTIFS(Total!X:X,$M$3,Total!W:W,B8,Total!AA:AA,DB!$G$5,Total!AA:AA,DB!$O$5,Total!M:M,DB!$G$9,Total!K:K,DB!$O$9,Total!AA:AA,$H$2)+COUNTIFS(Total!X:X,$M$3,Total!W:W,B8,Total!AA:AA,DB!$G$5,Total!AA:AA,DB!$O$5,Total!M:M,DB!$G$9,Total!AA:AA,DB!$O$9,Total!E:E,$H$2)+COUNTIFS(Total!X:X,$M$3,Total!W:W,B8,Total!AA:AA,DB!$G$5,Total!AA:AA,DB!$O$5,Total!AA:AA,DB!$G$9,Total!K:K,DB!$O$9,Total!E:E,$H$2)+COUNTIFS(Total!X:X,$M$3,Total!W:W,B8,Total!AA:AA,DB!$G$5,Total!N:N,DB!$O$5,Total!M:M,DB!$G$9,Total!K:K,DB!$O$9,Total!E:E,$H$2)+COUNTIFS(Total!X:X,$M$3,Total!W:W,B8,Total!O:O,DB!$G$5,Total!AA:AA,DB!$O$5,Total!M:M,DB!$G$9,Total!K:K,DB!$O$9,Total!E:E,$H$2)+COUNTIFS(Total!X:X,$M$3,Total!W:W,B8,Total!O:O,DB!$G$5,Total!N:N,DB!$O$5,Total!AA:AA,DB!$G$9,Total!K:K,DB!$O$9,Total!E:E,$H$2)+COUNTIFS(Total!X:X,$M$3,Total!W:W,B8,Total!O:O,DB!$G$5,Total!N:N,DB!$O$5,Total!M:M,DB!$G$9,Total!AA:AA,DB!$O$9,Total!E:E,$H$2)+COUNTIFS(Total!X:X,$M$3,Total!W:W,B8,Total!O:O,DB!$G$5,Total!N:N,DB!$O$5,Total!M:M,DB!$G$9,Total!K:K,DB!$O$9,Total!AA:AA,$H$2)</f>
        <v>2</v>
      </c>
      <c r="N8" s="31">
        <f>COUNTIFS(Total!X:X,$N$3,Total!W:W,B8,Total!O:O,DB!$G$5,Total!N:N,DB!$O$5,Total!M:M,DB!$G$9,Total!K:K,DB!$O$9,Total!E:E,$H$2)+COUNTIFS(Total!X:X,$N$3,Total!W:W,B8,Total!AA:AA,DB!$G$5,Total!AA:AA,DB!$O$5,Total!AA:AA,DB!$G$9,Total!AA:AA,DB!$O$9,Total!AA:AA,$H$2)+COUNTIFS(Total!X:X,$N$3,Total!W:W,B8,Total!O:O,DB!$G$5,Total!AA:AA,DB!$O$5,Total!AA:AA,DB!$G$9,Total!AA:AA,DB!$O$9,Total!AA:AA,$H$2)+COUNTIFS(Total!X:X,$N$3,Total!W:W,B8,Total!AA:AA,DB!$G$5,Total!N:N,DB!$O$5,Total!AA:AA,DB!$G$9,Total!AA:AA,DB!$O$9,Total!AA:AA,$H$2)+COUNTIFS(Total!X:X,$N$3,Total!W:W,B8,Total!AA:AA,DB!$G$5,Total!AA:AA,DB!$O$5,Total!M:M,DB!$G$9,Total!AA:AA,DB!$O$9,Total!AA:AA,$H$2)+COUNTIFS(Total!X:X,$N$3,Total!W:W,B8,Total!AA:AA,DB!$G$5,Total!AA:AA,DB!$O$5,Total!AA:AA,DB!$G$9,Total!K:K,DB!$O$9,Total!AA:AA,$H$2)+COUNTIFS(Total!X:X,$N$3,Total!W:W,B8,Total!AA:AA,DB!$G$5,Total!AA:AA,DB!$O$5,Total!AA:AA,DB!$G$9,Total!AA:AA,DB!$O$9,Total!E:E,$H$2)+COUNTIFS(Total!X:X,$N$3,Total!W:W,B8,Total!O:O,DB!$G$5,Total!N:N,DB!$O$5,Total!M:M,DB!$G$9,Total!AA:AA,DB!$O$9,Total!AA:AA,$H$2)+COUNTIFS(Total!X:X,$N$3,Total!W:W,B8,Total!O:O,DB!$G$5,Total!N:N,DB!$O$5,Total!AA:AA,DB!$G$9,Total!K:K,DB!$O$9,Total!AA:AA,$H$2)+COUNTIFS(Total!X:X,$N$3,Total!W:W,B8,Total!O:O,DB!$G$5,Total!N:N,DB!$O$5,Total!AA:AA,DB!$G$9,Total!AA:AA,DB!$O$9,Total!E:E,$H$2)+COUNTIFS(Total!X:X,$N$3,Total!W:W,B8,Total!O:O,DB!$G$5,Total!AA:AA,DB!$O$5,Total!M:M,DB!$G$9,Total!K:K,DB!$O$9,Total!AA:AA,$H$2)+COUNTIFS(Total!X:X,$N$3,Total!W:W,B8,Total!O:O,DB!$G$5,Total!AA:AA,DB!$O$5,Total!M:M,DB!$G$9,Total!AA:AA,DB!$O$9,Total!E:E,$H$2)+COUNTIFS(Total!X:X,$N$3,Total!W:W,B8,Total!O:O,DB!$G$5,Total!AA:AA,DB!$O$5,Total!AA:AA,DB!$G$9,Total!K:K,DB!$O$9,Total!E:E,$H$2)+COUNTIFS(Total!X:X,$N$3,Total!W:W,B8,Total!AA:AA,DB!$G$5,Total!N:N,DB!$O$5,Total!M:M,DB!$G$9,Total!K:K,DB!$O$9,Total!AA:AA,$H$2)+COUNTIFS(Total!X:X,$N$3,Total!W:W,B8,Total!AA:AA,DB!$G$5,Total!N:N,DB!$O$5,Total!M:M,DB!$G$9,Total!AA:AA,DB!$O$9,Total!E:E,$H$2)+COUNTIFS(Total!X:X,$N$3,Total!W:W,B8,Total!AA:AA,DB!$G$5,Total!N:N,DB!$O$5,Total!AA:AA,DB!$G$9,Total!K:K,DB!$O$9,Total!E:E,$H$2)+COUNTIFS(Total!X:X,$N$3,Total!W:W,B8,Total!AA:AA,DB!$G$5,Total!AA:AA,DB!$O$5,Total!M:M,DB!$G$9,Total!K:K,DB!$O$9,Total!E:E,$H$2)+COUNTIFS(Total!X:X,$N$3,Total!W:W,B8,Total!O:O,DB!$G$5,Total!N:N,DB!$O$5,Total!AA:AA,DB!$G$9,Total!AA:AA,DB!$O$9,Total!AA:AA,$H$2)+COUNTIFS(Total!X:X,$N$3,Total!W:W,B8,Total!O:O,DB!$G$5,Total!AA:AA,DB!$O$5,Total!M:M,DB!$G$9,Total!AA:AA,DB!$O$9,Total!AA:AA,$H$2)+COUNTIFS(Total!X:X,$N$3,Total!W:W,B8,Total!O:O,DB!$G$5,Total!AA:AA,DB!$O$5,Total!AA:AA,DB!$G$9,Total!K:K,DB!$O$9,Total!AA:AA,$H$2)+COUNTIFS(Total!X:X,$N$3,Total!W:W,B8,Total!O:O,DB!$G$5,Total!AA:AA,DB!$O$5,Total!AA:AA,DB!$G$9,Total!AA:AA,DB!$O$9,Total!E:E,$H$2)+COUNTIFS(Total!X:X,$N$3,Total!W:W,B8,Total!AA:AA,DB!$G$5,Total!N:N,DB!$O$5,Total!M:M,DB!$G$9,Total!AA:AA,DB!$O$9,Total!AA:AA,$H$2)+COUNTIFS(Total!X:X,$N$3,Total!W:W,B8,Total!AA:AA,DB!$G$5,Total!N:N,DB!$O$5,Total!AA:AA,DB!$G$9,Total!K:K,DB!$O$9,Total!AA:AA,$H$2)+COUNTIFS(Total!X:X,$N$3,Total!W:W,B8,Total!AA:AA,DB!$G$5,Total!N:N,DB!$O$5,Total!AA:AA,DB!$G$9,Total!AA:AA,DB!$O$9,Total!E:E,$H$2)+COUNTIFS(Total!X:X,$N$3,Total!W:W,B8,Total!AA:AA,DB!$G$5,Total!AA:AA,DB!$O$5,Total!M:M,DB!$G$9,Total!K:K,DB!$O$9,Total!AA:AA,$H$2)+COUNTIFS(Total!X:X,$N$3,Total!W:W,B8,Total!AA:AA,DB!$G$5,Total!AA:AA,DB!$O$5,Total!M:M,DB!$G$9,Total!AA:AA,DB!$O$9,Total!E:E,$H$2)+COUNTIFS(Total!X:X,$N$3,Total!W:W,B8,Total!AA:AA,DB!$G$5,Total!AA:AA,DB!$O$5,Total!AA:AA,DB!$G$9,Total!K:K,DB!$O$9,Total!E:E,$H$2)+COUNTIFS(Total!X:X,$N$3,Total!W:W,B8,Total!AA:AA,DB!$G$5,Total!N:N,DB!$O$5,Total!M:M,DB!$G$9,Total!K:K,DB!$O$9,Total!E:E,$H$2)+COUNTIFS(Total!X:X,$N$3,Total!W:W,B8,Total!O:O,DB!$G$5,Total!AA:AA,DB!$O$5,Total!M:M,DB!$G$9,Total!K:K,DB!$O$9,Total!E:E,$H$2)+COUNTIFS(Total!X:X,$N$3,Total!W:W,B8,Total!O:O,DB!$G$5,Total!N:N,DB!$O$5,Total!AA:AA,DB!$G$9,Total!K:K,DB!$O$9,Total!E:E,$H$2)+COUNTIFS(Total!X:X,$N$3,Total!W:W,B8,Total!O:O,DB!$G$5,Total!N:N,DB!$O$5,Total!M:M,DB!$G$9,Total!AA:AA,DB!$O$9,Total!E:E,$H$2)+COUNTIFS(Total!X:X,$N$3,Total!W:W,B8,Total!O:O,DB!$G$5,Total!N:N,DB!$O$5,Total!M:M,DB!$G$9,Total!K:K,DB!$O$9,Total!AA:AA,$H$2)</f>
        <v>0</v>
      </c>
      <c r="O8" s="31">
        <f>COUNTIFS(Total!X:X,$O$3,Total!W:W,B8,Total!O:O,DB!$G$5,Total!N:N,DB!$O$5,Total!M:M,DB!$G$9,Total!K:K,DB!$O$9,Total!E:E,$H$2)+COUNTIFS(Total!X:X,$O$3,Total!W:W,B8,Total!AA:AA,DB!$G$5,Total!AA:AA,DB!$O$5,Total!AA:AA,DB!$G$9,Total!AA:AA,DB!$O$9,Total!AA:AA,$H$2)+COUNTIFS(Total!X:X,$O$3,Total!W:W,B8,Total!O:O,DB!$G$5,Total!AA:AA,DB!$O$5,Total!AA:AA,DB!$G$9,Total!AA:AA,DB!$O$9,Total!AA:AA,$H$2)+COUNTIFS(Total!X:X,$O$3,Total!W:W,B8,Total!AA:AA,DB!$G$5,Total!N:N,DB!$O$5,Total!AA:AA,DB!$G$9,Total!AA:AA,DB!$O$9,Total!AA:AA,$H$2)+COUNTIFS(Total!X:X,$O$3,Total!W:W,B8,Total!AA:AA,DB!$G$5,Total!AA:AA,DB!$O$5,Total!M:M,DB!$G$9,Total!AA:AA,DB!$O$9,Total!AA:AA,$H$2)+COUNTIFS(Total!X:X,$O$3,Total!W:W,B8,Total!AA:AA,DB!$G$5,Total!AA:AA,DB!$O$5,Total!AA:AA,DB!$G$9,Total!K:K,DB!$O$9,Total!AA:AA,$H$2)+COUNTIFS(Total!X:X,$O$3,Total!W:W,B8,Total!AA:AA,DB!$G$5,Total!AA:AA,DB!$O$5,Total!AA:AA,DB!$G$9,Total!AA:AA,DB!$O$9,Total!E:E,$H$2)+COUNTIFS(Total!X:X,$O$3,Total!W:W,B8,Total!O:O,DB!$G$5,Total!N:N,DB!$O$5,Total!M:M,DB!$G$9,Total!AA:AA,DB!$O$9,Total!AA:AA,$H$2)+COUNTIFS(Total!X:X,$O$3,Total!W:W,B8,Total!O:O,DB!$G$5,Total!N:N,DB!$O$5,Total!AA:AA,DB!$G$9,Total!K:K,DB!$O$9,Total!AA:AA,$H$2)+COUNTIFS(Total!X:X,$O$3,Total!W:W,B8,Total!O:O,DB!$G$5,Total!N:N,DB!$O$5,Total!AA:AA,DB!$G$9,Total!AA:AA,DB!$O$9,Total!E:E,$H$2)+COUNTIFS(Total!X:X,$O$3,Total!W:W,B8,Total!O:O,DB!$G$5,Total!AA:AA,DB!$O$5,Total!M:M,DB!$G$9,Total!K:K,DB!$O$9,Total!AA:AA,$H$2)+COUNTIFS(Total!X:X,$O$3,Total!W:W,B8,Total!O:O,DB!$G$5,Total!AA:AA,DB!$O$5,Total!M:M,DB!$G$9,Total!AA:AA,DB!$O$9,Total!E:E,$H$2)+COUNTIFS(Total!X:X,$O$3,Total!W:W,B8,Total!O:O,DB!$G$5,Total!AA:AA,DB!$O$5,Total!AA:AA,DB!$G$9,Total!K:K,DB!$O$9,Total!E:E,$H$2)+COUNTIFS(Total!X:X,$O$3,Total!W:W,B8,Total!AA:AA,DB!$G$5,Total!N:N,DB!$O$5,Total!M:M,DB!$G$9,Total!K:K,DB!$O$9,Total!AA:AA,$H$2)+COUNTIFS(Total!X:X,$O$3,Total!W:W,B8,Total!AA:AA,DB!$G$5,Total!N:N,DB!$O$5,Total!M:M,DB!$G$9,Total!AA:AA,DB!$O$9,Total!E:E,$H$2)+COUNTIFS(Total!X:X,$O$3,Total!W:W,B8,Total!AA:AA,DB!$G$5,Total!N:N,DB!$O$5,Total!AA:AA,DB!$G$9,Total!K:K,DB!$O$9,Total!E:E,$H$2)+COUNTIFS(Total!X:X,$O$3,Total!W:W,B8,Total!AA:AA,DB!$G$5,Total!AA:AA,DB!$O$5,Total!M:M,DB!$G$9,Total!K:K,DB!$O$9,Total!E:E,$H$2)+COUNTIFS(Total!X:X,$O$3,Total!W:W,B8,Total!O:O,DB!$G$5,Total!N:N,DB!$O$5,Total!AA:AA,DB!$G$9,Total!AA:AA,DB!$O$9,Total!AA:AA,$H$2)+COUNTIFS(Total!X:X,$O$3,Total!W:W,B8,Total!O:O,DB!$G$5,Total!AA:AA,DB!$O$5,Total!M:M,DB!$G$9,Total!AA:AA,DB!$O$9,Total!AA:AA,$H$2)+COUNTIFS(Total!X:X,$O$3,Total!W:W,B8,Total!O:O,DB!$G$5,Total!AA:AA,DB!$O$5,Total!AA:AA,DB!$G$9,Total!K:K,DB!$O$9,Total!AA:AA,$H$2)+COUNTIFS(Total!X:X,$O$3,Total!W:W,B8,Total!O:O,DB!$G$5,Total!AA:AA,DB!$O$5,Total!AA:AA,DB!$G$9,Total!AA:AA,DB!$O$9,Total!E:E,$H$2)+COUNTIFS(Total!X:X,$O$3,Total!W:W,B8,Total!AA:AA,DB!$G$5,Total!N:N,DB!$O$5,Total!M:M,DB!$G$9,Total!AA:AA,DB!$O$9,Total!AA:AA,$H$2)+COUNTIFS(Total!X:X,$O$3,Total!W:W,B8,Total!AA:AA,DB!$G$5,Total!N:N,DB!$O$5,Total!AA:AA,DB!$G$9,Total!K:K,DB!$O$9,Total!AA:AA,$H$2)+COUNTIFS(Total!X:X,$O$3,Total!W:W,B8,Total!AA:AA,DB!$G$5,Total!N:N,DB!$O$5,Total!AA:AA,DB!$G$9,Total!AA:AA,DB!$O$9,Total!E:E,$H$2)+COUNTIFS(Total!X:X,$O$3,Total!W:W,B8,Total!AA:AA,DB!$G$5,Total!AA:AA,DB!$O$5,Total!M:M,DB!$G$9,Total!K:K,DB!$O$9,Total!AA:AA,$H$2)+COUNTIFS(Total!X:X,$O$3,Total!W:W,B8,Total!AA:AA,DB!$G$5,Total!AA:AA,DB!$O$5,Total!M:M,DB!$G$9,Total!AA:AA,DB!$O$9,Total!E:E,$H$2)+COUNTIFS(Total!X:X,$O$3,Total!W:W,B8,Total!AA:AA,DB!$G$5,Total!AA:AA,DB!$O$5,Total!AA:AA,DB!$G$9,Total!K:K,DB!$O$9,Total!E:E,$H$2)+COUNTIFS(Total!X:X,$O$3,Total!W:W,B8,Total!AA:AA,DB!$G$5,Total!N:N,DB!$O$5,Total!M:M,DB!$G$9,Total!K:K,DB!$O$9,Total!E:E,$H$2)+COUNTIFS(Total!X:X,$O$3,Total!W:W,B8,Total!O:O,DB!$G$5,Total!AA:AA,DB!$O$5,Total!M:M,DB!$G$9,Total!K:K,DB!$O$9,Total!E:E,$H$2)+COUNTIFS(Total!X:X,$O$3,Total!W:W,B8,Total!O:O,DB!$G$5,Total!N:N,DB!$O$5,Total!AA:AA,DB!$G$9,Total!K:K,DB!$O$9,Total!E:E,$H$2)+COUNTIFS(Total!X:X,$O$3,Total!W:W,B8,Total!O:O,DB!$G$5,Total!N:N,DB!$O$5,Total!M:M,DB!$G$9,Total!AA:AA,DB!$O$9,Total!E:E,$H$2)+COUNTIFS(Total!X:X,$O$3,Total!W:W,B8,Total!O:O,DB!$G$5,Total!N:N,DB!$O$5,Total!M:M,DB!$G$9,Total!K:K,DB!$O$9,Total!AA:AA,$H$2)</f>
        <v>0</v>
      </c>
      <c r="P8" s="31">
        <f>COUNTIFS(Total!X:X,$P$3,Total!W:W,B8,Total!O:O,DB!$G$5,Total!N:N,DB!$O$5,Total!M:M,DB!$G$9,Total!K:K,DB!$O$9,Total!E:E,$H$2)+COUNTIFS(Total!X:X,$P$3,Total!W:W,B8,Total!AA:AA,DB!$G$5,Total!AA:AA,DB!$O$5,Total!AA:AA,DB!$G$9,Total!AA:AA,DB!$O$9,Total!AA:AA,$H$2)+COUNTIFS(Total!X:X,$P$3,Total!W:W,B8,Total!O:O,DB!$G$5,Total!AA:AA,DB!$O$5,Total!AA:AA,DB!$G$9,Total!AA:AA,DB!$O$9,Total!AA:AA,$H$2)+COUNTIFS(Total!X:X,$P$3,Total!W:W,B8,Total!AA:AA,DB!$G$5,Total!N:N,DB!$O$5,Total!AA:AA,DB!$G$9,Total!AA:AA,DB!$O$9,Total!AA:AA,$H$2)+COUNTIFS(Total!X:X,$P$3,Total!W:W,B8,Total!AA:AA,DB!$G$5,Total!AA:AA,DB!$O$5,Total!M:M,DB!$G$9,Total!AA:AA,DB!$O$9,Total!AA:AA,$H$2)+COUNTIFS(Total!X:X,$P$3,Total!W:W,B8,Total!AA:AA,DB!$G$5,Total!AA:AA,DB!$O$5,Total!AA:AA,DB!$G$9,Total!K:K,DB!$O$9,Total!AA:AA,$H$2)+COUNTIFS(Total!X:X,$P$3,Total!W:W,B8,Total!AA:AA,DB!$G$5,Total!AA:AA,DB!$O$5,Total!AA:AA,DB!$G$9,Total!AA:AA,DB!$O$9,Total!E:E,$H$2)+COUNTIFS(Total!X:X,$P$3,Total!W:W,B8,Total!O:O,DB!$G$5,Total!N:N,DB!$O$5,Total!M:M,DB!$G$9,Total!AA:AA,DB!$O$9,Total!AA:AA,$H$2)+COUNTIFS(Total!X:X,$P$3,Total!W:W,B8,Total!O:O,DB!$G$5,Total!N:N,DB!$O$5,Total!AA:AA,DB!$G$9,Total!K:K,DB!$O$9,Total!AA:AA,$H$2)+COUNTIFS(Total!X:X,$P$3,Total!W:W,B8,Total!O:O,DB!$G$5,Total!N:N,DB!$O$5,Total!AA:AA,DB!$G$9,Total!AA:AA,DB!$O$9,Total!E:E,$H$2)+COUNTIFS(Total!X:X,$P$3,Total!W:W,B8,Total!O:O,DB!$G$5,Total!AA:AA,DB!$O$5,Total!M:M,DB!$G$9,Total!K:K,DB!$O$9,Total!AA:AA,$H$2)+COUNTIFS(Total!X:X,$P$3,Total!W:W,B8,Total!O:O,DB!$G$5,Total!AA:AA,DB!$O$5,Total!M:M,DB!$G$9,Total!AA:AA,DB!$O$9,Total!E:E,$H$2)+COUNTIFS(Total!X:X,$P$3,Total!W:W,B8,Total!O:O,DB!$G$5,Total!AA:AA,DB!$O$5,Total!AA:AA,DB!$G$9,Total!K:K,DB!$O$9,Total!E:E,$H$2)+COUNTIFS(Total!X:X,$P$3,Total!W:W,B8,Total!AA:AA,DB!$G$5,Total!N:N,DB!$O$5,Total!M:M,DB!$G$9,Total!K:K,DB!$O$9,Total!AA:AA,$H$2)+COUNTIFS(Total!X:X,$P$3,Total!W:W,B8,Total!AA:AA,DB!$G$5,Total!N:N,DB!$O$5,Total!M:M,DB!$G$9,Total!AA:AA,DB!$O$9,Total!E:E,$H$2)+COUNTIFS(Total!X:X,$P$3,Total!W:W,B8,Total!AA:AA,DB!$G$5,Total!N:N,DB!$O$5,Total!AA:AA,DB!$G$9,Total!K:K,DB!$O$9,Total!E:E,$H$2)+COUNTIFS(Total!X:X,$P$3,Total!W:W,B8,Total!AA:AA,DB!$G$5,Total!AA:AA,DB!$O$5,Total!M:M,DB!$G$9,Total!K:K,DB!$O$9,Total!E:E,$H$2)+COUNTIFS(Total!X:X,$P$3,Total!W:W,B8,Total!O:O,DB!$G$5,Total!N:N,DB!$O$5,Total!AA:AA,DB!$G$9,Total!AA:AA,DB!$O$9,Total!AA:AA,$H$2)+COUNTIFS(Total!X:X,$P$3,Total!W:W,B8,Total!O:O,DB!$G$5,Total!AA:AA,DB!$O$5,Total!M:M,DB!$G$9,Total!AA:AA,DB!$O$9,Total!AA:AA,$H$2)+COUNTIFS(Total!X:X,$P$3,Total!W:W,B8,Total!O:O,DB!$G$5,Total!AA:AA,DB!$O$5,Total!AA:AA,DB!$G$9,Total!K:K,DB!$O$9,Total!AA:AA,$H$2)+COUNTIFS(Total!X:X,$P$3,Total!W:W,B8,Total!O:O,DB!$G$5,Total!AA:AA,DB!$O$5,Total!AA:AA,DB!$G$9,Total!AA:AA,DB!$O$9,Total!E:E,$H$2)+COUNTIFS(Total!X:X,$P$3,Total!W:W,B8,Total!AA:AA,DB!$G$5,Total!N:N,DB!$O$5,Total!M:M,DB!$G$9,Total!AA:AA,DB!$O$9,Total!AA:AA,$H$2)+COUNTIFS(Total!X:X,$P$3,Total!W:W,B8,Total!AA:AA,DB!$G$5,Total!N:N,DB!$O$5,Total!AA:AA,DB!$G$9,Total!K:K,DB!$O$9,Total!AA:AA,$H$2)+COUNTIFS(Total!X:X,$P$3,Total!W:W,B8,Total!AA:AA,DB!$G$5,Total!N:N,DB!$O$5,Total!AA:AA,DB!$G$9,Total!AA:AA,DB!$O$9,Total!E:E,$H$2)+COUNTIFS(Total!X:X,$P$3,Total!W:W,B8,Total!AA:AA,DB!$G$5,Total!AA:AA,DB!$O$5,Total!M:M,DB!$G$9,Total!K:K,DB!$O$9,Total!AA:AA,$H$2)+COUNTIFS(Total!X:X,$P$3,Total!W:W,B8,Total!AA:AA,DB!$G$5,Total!AA:AA,DB!$O$5,Total!M:M,DB!$G$9,Total!AA:AA,DB!$O$9,Total!E:E,$H$2)+COUNTIFS(Total!X:X,$P$3,Total!W:W,B8,Total!AA:AA,DB!$G$5,Total!AA:AA,DB!$O$5,Total!AA:AA,DB!$G$9,Total!K:K,DB!$O$9,Total!E:E,$H$2)+COUNTIFS(Total!X:X,$P$3,Total!W:W,B8,Total!AA:AA,DB!$G$5,Total!N:N,DB!$O$5,Total!M:M,DB!$G$9,Total!K:K,DB!$O$9,Total!E:E,$H$2)+COUNTIFS(Total!X:X,$P$3,Total!W:W,B8,Total!O:O,DB!$G$5,Total!AA:AA,DB!$O$5,Total!M:M,DB!$G$9,Total!K:K,DB!$O$9,Total!E:E,$H$2)+COUNTIFS(Total!X:X,$P$3,Total!W:W,B8,Total!O:O,DB!$G$5,Total!N:N,DB!$O$5,Total!AA:AA,DB!$G$9,Total!K:K,DB!$O$9,Total!E:E,$H$2)+COUNTIFS(Total!X:X,$P$3,Total!W:W,B8,Total!O:O,DB!$G$5,Total!N:N,DB!$O$5,Total!M:M,DB!$G$9,Total!AA:AA,DB!$O$9,Total!E:E,$H$2)+COUNTIFS(Total!X:X,$P$3,Total!W:W,B8,Total!O:O,DB!$G$5,Total!N:N,DB!$O$5,Total!M:M,DB!$G$9,Total!K:K,DB!$O$9,Total!AA:AA,$H$2)</f>
        <v>2</v>
      </c>
      <c r="Q8" s="31">
        <f>COUNTIFS(Total!X:X,$Q$3,Total!W:W,B8,Total!O:O,DB!$G$5,Total!N:N,DB!$O$5,Total!M:M,DB!$G$9,Total!K:K,DB!$O$9,Total!E:E,$H$2)+COUNTIFS(Total!X:X,$Q$3,Total!W:W,B8,Total!AA:AA,DB!$G$5,Total!AA:AA,DB!$O$5,Total!AA:AA,DB!$G$9,Total!AA:AA,DB!$O$9,Total!AA:AA,$H$2)+COUNTIFS(Total!X:X,$Q$3,Total!W:W,B8,Total!O:O,DB!$G$5,Total!AA:AA,DB!$O$5,Total!AA:AA,DB!$G$9,Total!AA:AA,DB!$O$9,Total!AA:AA,$H$2)+COUNTIFS(Total!X:X,$Q$3,Total!W:W,B8,Total!AA:AA,DB!$G$5,Total!N:N,DB!$O$5,Total!AA:AA,DB!$G$9,Total!AA:AA,DB!$O$9,Total!AA:AA,$H$2)+COUNTIFS(Total!X:X,$Q$3,Total!W:W,B8,Total!AA:AA,DB!$G$5,Total!AA:AA,DB!$O$5,Total!M:M,DB!$G$9,Total!AA:AA,DB!$O$9,Total!AA:AA,$H$2)+COUNTIFS(Total!X:X,$Q$3,Total!W:W,B8,Total!AA:AA,DB!$G$5,Total!AA:AA,DB!$O$5,Total!AA:AA,DB!$G$9,Total!K:K,DB!$O$9,Total!AA:AA,$H$2)+COUNTIFS(Total!X:X,$Q$3,Total!W:W,B8,Total!AA:AA,DB!$G$5,Total!AA:AA,DB!$O$5,Total!AA:AA,DB!$G$9,Total!AA:AA,DB!$O$9,Total!E:E,$H$2)+COUNTIFS(Total!X:X,$Q$3,Total!W:W,B8,Total!O:O,DB!$G$5,Total!N:N,DB!$O$5,Total!M:M,DB!$G$9,Total!AA:AA,DB!$O$9,Total!AA:AA,$H$2)+COUNTIFS(Total!X:X,$Q$3,Total!W:W,B8,Total!O:O,DB!$G$5,Total!N:N,DB!$O$5,Total!AA:AA,DB!$G$9,Total!K:K,DB!$O$9,Total!AA:AA,$H$2)+COUNTIFS(Total!X:X,$Q$3,Total!W:W,B8,Total!O:O,DB!$G$5,Total!N:N,DB!$O$5,Total!AA:AA,DB!$G$9,Total!AA:AA,DB!$O$9,Total!E:E,$H$2)+COUNTIFS(Total!X:X,$Q$3,Total!W:W,B8,Total!O:O,DB!$G$5,Total!AA:AA,DB!$O$5,Total!M:M,DB!$G$9,Total!K:K,DB!$O$9,Total!AA:AA,$H$2)+COUNTIFS(Total!X:X,$Q$3,Total!W:W,B8,Total!O:O,DB!$G$5,Total!AA:AA,DB!$O$5,Total!M:M,DB!$G$9,Total!AA:AA,DB!$O$9,Total!E:E,$H$2)+COUNTIFS(Total!X:X,$Q$3,Total!W:W,B8,Total!O:O,DB!$G$5,Total!AA:AA,DB!$O$5,Total!AA:AA,DB!$G$9,Total!K:K,DB!$O$9,Total!E:E,$H$2)+COUNTIFS(Total!X:X,$Q$3,Total!W:W,B8,Total!AA:AA,DB!$G$5,Total!N:N,DB!$O$5,Total!M:M,DB!$G$9,Total!K:K,DB!$O$9,Total!AA:AA,$H$2)+COUNTIFS(Total!X:X,$Q$3,Total!W:W,B8,Total!AA:AA,DB!$G$5,Total!N:N,DB!$O$5,Total!M:M,DB!$G$9,Total!AA:AA,DB!$O$9,Total!E:E,$H$2)+COUNTIFS(Total!X:X,$Q$3,Total!W:W,B8,Total!AA:AA,DB!$G$5,Total!N:N,DB!$O$5,Total!AA:AA,DB!$G$9,Total!K:K,DB!$O$9,Total!E:E,$H$2)+COUNTIFS(Total!X:X,$Q$3,Total!W:W,B8,Total!AA:AA,DB!$G$5,Total!AA:AA,DB!$O$5,Total!M:M,DB!$G$9,Total!K:K,DB!$O$9,Total!E:E,$H$2)+COUNTIFS(Total!X:X,$Q$3,Total!W:W,B8,Total!O:O,DB!$G$5,Total!N:N,DB!$O$5,Total!AA:AA,DB!$G$9,Total!AA:AA,DB!$O$9,Total!AA:AA,$H$2)+COUNTIFS(Total!X:X,$Q$3,Total!W:W,B8,Total!O:O,DB!$G$5,Total!AA:AA,DB!$O$5,Total!M:M,DB!$G$9,Total!AA:AA,DB!$O$9,Total!AA:AA,$H$2)+COUNTIFS(Total!X:X,$Q$3,Total!W:W,B8,Total!O:O,DB!$G$5,Total!AA:AA,DB!$O$5,Total!AA:AA,DB!$G$9,Total!K:K,DB!$O$9,Total!AA:AA,$H$2)+COUNTIFS(Total!X:X,$Q$3,Total!W:W,B8,Total!O:O,DB!$G$5,Total!AA:AA,DB!$O$5,Total!AA:AA,DB!$G$9,Total!AA:AA,DB!$O$9,Total!E:E,$H$2)+COUNTIFS(Total!X:X,$Q$3,Total!W:W,B8,Total!AA:AA,DB!$G$5,Total!N:N,DB!$O$5,Total!M:M,DB!$G$9,Total!AA:AA,DB!$O$9,Total!AA:AA,$H$2)+COUNTIFS(Total!X:X,$Q$3,Total!W:W,B8,Total!AA:AA,DB!$G$5,Total!N:N,DB!$O$5,Total!AA:AA,DB!$G$9,Total!K:K,DB!$O$9,Total!AA:AA,$H$2)+COUNTIFS(Total!X:X,$Q$3,Total!W:W,B8,Total!AA:AA,DB!$G$5,Total!N:N,DB!$O$5,Total!AA:AA,DB!$G$9,Total!AA:AA,DB!$O$9,Total!E:E,$H$2)+COUNTIFS(Total!X:X,$Q$3,Total!W:W,B8,Total!AA:AA,DB!$G$5,Total!AA:AA,DB!$O$5,Total!M:M,DB!$G$9,Total!K:K,DB!$O$9,Total!AA:AA,$H$2)+COUNTIFS(Total!X:X,$Q$3,Total!W:W,B8,Total!AA:AA,DB!$G$5,Total!AA:AA,DB!$O$5,Total!M:M,DB!$G$9,Total!AA:AA,DB!$O$9,Total!E:E,$H$2)+COUNTIFS(Total!X:X,$Q$3,Total!W:W,B8,Total!AA:AA,DB!$G$5,Total!AA:AA,DB!$O$5,Total!AA:AA,DB!$G$9,Total!K:K,DB!$O$9,Total!E:E,$H$2)+COUNTIFS(Total!X:X,$Q$3,Total!W:W,B8,Total!AA:AA,DB!$G$5,Total!N:N,DB!$O$5,Total!M:M,DB!$G$9,Total!K:K,DB!$O$9,Total!E:E,$H$2)+COUNTIFS(Total!X:X,$Q$3,Total!W:W,B8,Total!O:O,DB!$G$5,Total!AA:AA,DB!$O$5,Total!M:M,DB!$G$9,Total!K:K,DB!$O$9,Total!E:E,$H$2)+COUNTIFS(Total!X:X,$Q$3,Total!W:W,B8,Total!O:O,DB!$G$5,Total!N:N,DB!$O$5,Total!AA:AA,DB!$G$9,Total!K:K,DB!$O$9,Total!E:E,$H$2)+COUNTIFS(Total!X:X,$Q$3,Total!W:W,B8,Total!O:O,DB!$G$5,Total!N:N,DB!$O$5,Total!M:M,DB!$G$9,Total!AA:AA,DB!$O$9,Total!E:E,$H$2)+COUNTIFS(Total!X:X,$Q$3,Total!W:W,B8,Total!O:O,DB!$G$5,Total!N:N,DB!$O$5,Total!M:M,DB!$G$9,Total!K:K,DB!$O$9,Total!AA:AA,$H$2)</f>
        <v>0</v>
      </c>
      <c r="R8" s="31">
        <f>COUNTIFS(Total!X:X,$R$3,Total!W:W,B8,Total!O:O,DB!$G$5,Total!N:N,DB!$O$5,Total!M:M,DB!$G$9,Total!K:K,DB!$O$9,Total!E:E,$H$2)+COUNTIFS(Total!X:X,$R$3,Total!W:W,B8,Total!AA:AA,DB!$G$5,Total!AA:AA,DB!$O$5,Total!AA:AA,DB!$G$9,Total!AA:AA,DB!$O$9,Total!AA:AA,$H$2)+COUNTIFS(Total!X:X,$R$3,Total!W:W,B8,Total!O:O,DB!$G$5,Total!AA:AA,DB!$O$5,Total!AA:AA,DB!$G$9,Total!AA:AA,DB!$O$9,Total!AA:AA,$H$2)+COUNTIFS(Total!X:X,$R$3,Total!W:W,B8,Total!AA:AA,DB!$G$5,Total!N:N,DB!$O$5,Total!AA:AA,DB!$G$9,Total!AA:AA,DB!$O$9,Total!AA:AA,$H$2)+COUNTIFS(Total!X:X,$R$3,Total!W:W,B8,Total!AA:AA,DB!$G$5,Total!AA:AA,DB!$O$5,Total!M:M,DB!$G$9,Total!AA:AA,DB!$O$9,Total!AA:AA,$H$2)+COUNTIFS(Total!X:X,$R$3,Total!W:W,B8,Total!AA:AA,DB!$G$5,Total!AA:AA,DB!$O$5,Total!AA:AA,DB!$G$9,Total!K:K,DB!$O$9,Total!AA:AA,$H$2)+COUNTIFS(Total!X:X,$R$3,Total!W:W,B8,Total!AA:AA,DB!$G$5,Total!AA:AA,DB!$O$5,Total!AA:AA,DB!$G$9,Total!AA:AA,DB!$O$9,Total!E:E,$H$2)+COUNTIFS(Total!X:X,$R$3,Total!W:W,B8,Total!O:O,DB!$G$5,Total!N:N,DB!$O$5,Total!M:M,DB!$G$9,Total!AA:AA,DB!$O$9,Total!AA:AA,$H$2)+COUNTIFS(Total!X:X,$R$3,Total!W:W,B8,Total!O:O,DB!$G$5,Total!N:N,DB!$O$5,Total!AA:AA,DB!$G$9,Total!K:K,DB!$O$9,Total!AA:AA,$H$2)+COUNTIFS(Total!X:X,$R$3,Total!W:W,B8,Total!O:O,DB!$G$5,Total!N:N,DB!$O$5,Total!AA:AA,DB!$G$9,Total!AA:AA,DB!$O$9,Total!E:E,$H$2)+COUNTIFS(Total!X:X,$R$3,Total!W:W,B8,Total!O:O,DB!$G$5,Total!AA:AA,DB!$O$5,Total!M:M,DB!$G$9,Total!K:K,DB!$O$9,Total!AA:AA,$H$2)+COUNTIFS(Total!X:X,$R$3,Total!W:W,B8,Total!O:O,DB!$G$5,Total!AA:AA,DB!$O$5,Total!M:M,DB!$G$9,Total!AA:AA,DB!$O$9,Total!E:E,$H$2)+COUNTIFS(Total!X:X,$R$3,Total!W:W,B8,Total!O:O,DB!$G$5,Total!AA:AA,DB!$O$5,Total!AA:AA,DB!$G$9,Total!K:K,DB!$O$9,Total!E:E,$H$2)+COUNTIFS(Total!X:X,$R$3,Total!W:W,B8,Total!AA:AA,DB!$G$5,Total!N:N,DB!$O$5,Total!M:M,DB!$G$9,Total!K:K,DB!$O$9,Total!AA:AA,$H$2)+COUNTIFS(Total!X:X,$R$3,Total!W:W,B8,Total!AA:AA,DB!$G$5,Total!N:N,DB!$O$5,Total!M:M,DB!$G$9,Total!AA:AA,DB!$O$9,Total!E:E,$H$2)+COUNTIFS(Total!X:X,$R$3,Total!W:W,B8,Total!AA:AA,DB!$G$5,Total!N:N,DB!$O$5,Total!AA:AA,DB!$G$9,Total!K:K,DB!$O$9,Total!E:E,$H$2)+COUNTIFS(Total!X:X,$R$3,Total!W:W,B8,Total!AA:AA,DB!$G$5,Total!AA:AA,DB!$O$5,Total!M:M,DB!$G$9,Total!K:K,DB!$O$9,Total!E:E,$H$2)+COUNTIFS(Total!X:X,$R$3,Total!W:W,B8,Total!O:O,DB!$G$5,Total!N:N,DB!$O$5,Total!AA:AA,DB!$G$9,Total!AA:AA,DB!$O$9,Total!AA:AA,$H$2)+COUNTIFS(Total!X:X,$R$3,Total!W:W,B8,Total!O:O,DB!$G$5,Total!AA:AA,DB!$O$5,Total!M:M,DB!$G$9,Total!AA:AA,DB!$O$9,Total!AA:AA,$H$2)+COUNTIFS(Total!X:X,$R$3,Total!W:W,B8,Total!O:O,DB!$G$5,Total!AA:AA,DB!$O$5,Total!AA:AA,DB!$G$9,Total!K:K,DB!$O$9,Total!AA:AA,$H$2)+COUNTIFS(Total!X:X,$R$3,Total!W:W,B8,Total!O:O,DB!$G$5,Total!AA:AA,DB!$O$5,Total!AA:AA,DB!$G$9,Total!AA:AA,DB!$O$9,Total!E:E,$H$2)+COUNTIFS(Total!X:X,$R$3,Total!W:W,B8,Total!AA:AA,DB!$G$5,Total!N:N,DB!$O$5,Total!M:M,DB!$G$9,Total!AA:AA,DB!$O$9,Total!AA:AA,$H$2)+COUNTIFS(Total!X:X,$R$3,Total!W:W,B8,Total!AA:AA,DB!$G$5,Total!N:N,DB!$O$5,Total!AA:AA,DB!$G$9,Total!K:K,DB!$O$9,Total!AA:AA,$H$2)+COUNTIFS(Total!X:X,$R$3,Total!W:W,B8,Total!AA:AA,DB!$G$5,Total!N:N,DB!$O$5,Total!AA:AA,DB!$G$9,Total!AA:AA,DB!$O$9,Total!E:E,$H$2)+COUNTIFS(Total!X:X,$R$3,Total!W:W,B8,Total!AA:AA,DB!$G$5,Total!AA:AA,DB!$O$5,Total!M:M,DB!$G$9,Total!K:K,DB!$O$9,Total!AA:AA,$H$2)+COUNTIFS(Total!X:X,$R$3,Total!W:W,B8,Total!AA:AA,DB!$G$5,Total!AA:AA,DB!$O$5,Total!M:M,DB!$G$9,Total!AA:AA,DB!$O$9,Total!E:E,$H$2)+COUNTIFS(Total!X:X,$R$3,Total!W:W,B8,Total!AA:AA,DB!$G$5,Total!AA:AA,DB!$O$5,Total!AA:AA,DB!$G$9,Total!K:K,DB!$O$9,Total!E:E,$H$2)+COUNTIFS(Total!X:X,$R$3,Total!W:W,B8,Total!AA:AA,DB!$G$5,Total!N:N,DB!$O$5,Total!M:M,DB!$G$9,Total!K:K,DB!$O$9,Total!E:E,$H$2)+COUNTIFS(Total!X:X,$R$3,Total!W:W,B8,Total!O:O,DB!$G$5,Total!AA:AA,DB!$O$5,Total!M:M,DB!$G$9,Total!K:K,DB!$O$9,Total!E:E,$H$2)+COUNTIFS(Total!X:X,$R$3,Total!W:W,B8,Total!O:O,DB!$G$5,Total!N:N,DB!$O$5,Total!AA:AA,DB!$G$9,Total!K:K,DB!$O$9,Total!E:E,$H$2)+COUNTIFS(Total!X:X,$R$3,Total!W:W,B8,Total!O:O,DB!$G$5,Total!N:N,DB!$O$5,Total!M:M,DB!$G$9,Total!AA:AA,DB!$O$9,Total!E:E,$H$2)+COUNTIFS(Total!X:X,$R$3,Total!W:W,B8,Total!O:O,DB!$G$5,Total!N:N,DB!$O$5,Total!M:M,DB!$G$9,Total!K:K,DB!$O$9,Total!AA:AA,$H$2)</f>
        <v>0</v>
      </c>
      <c r="S8" s="31">
        <f>COUNTIFS(Total!X:X,$S$3,Total!W:W,B8,Total!O:O,DB!$G$5,Total!N:N,DB!$O$5,Total!M:M,DB!$G$9,Total!K:K,DB!$O$9,Total!E:E,$H$2)+COUNTIFS(Total!X:X,$S$3,Total!W:W,B8,Total!AA:AA,DB!$G$5,Total!AA:AA,DB!$O$5,Total!AA:AA,DB!$G$9,Total!AA:AA,DB!$O$9,Total!AA:AA,$H$2)+COUNTIFS(Total!X:X,$S$3,Total!W:W,B8,Total!O:O,DB!$G$5,Total!AA:AA,DB!$O$5,Total!AA:AA,DB!$G$9,Total!AA:AA,DB!$O$9,Total!AA:AA,$H$2)+COUNTIFS(Total!X:X,$S$3,Total!W:W,B8,Total!AA:AA,DB!$G$5,Total!N:N,DB!$O$5,Total!AA:AA,DB!$G$9,Total!AA:AA,DB!$O$9,Total!AA:AA,$H$2)+COUNTIFS(Total!X:X,$S$3,Total!W:W,B8,Total!AA:AA,DB!$G$5,Total!AA:AA,DB!$O$5,Total!M:M,DB!$G$9,Total!AA:AA,DB!$O$9,Total!AA:AA,$H$2)+COUNTIFS(Total!X:X,$S$3,Total!W:W,B8,Total!AA:AA,DB!$G$5,Total!AA:AA,DB!$O$5,Total!AA:AA,DB!$G$9,Total!K:K,DB!$O$9,Total!AA:AA,$H$2)+COUNTIFS(Total!X:X,$S$3,Total!W:W,B8,Total!AA:AA,DB!$G$5,Total!AA:AA,DB!$O$5,Total!AA:AA,DB!$G$9,Total!AA:AA,DB!$O$9,Total!E:E,$H$2)+COUNTIFS(Total!X:X,$S$3,Total!W:W,B8,Total!O:O,DB!$G$5,Total!N:N,DB!$O$5,Total!M:M,DB!$G$9,Total!AA:AA,DB!$O$9,Total!AA:AA,$H$2)+COUNTIFS(Total!X:X,$S$3,Total!W:W,B8,Total!O:O,DB!$G$5,Total!N:N,DB!$O$5,Total!AA:AA,DB!$G$9,Total!K:K,DB!$O$9,Total!AA:AA,$H$2)+COUNTIFS(Total!X:X,$S$3,Total!W:W,B8,Total!O:O,DB!$G$5,Total!N:N,DB!$O$5,Total!AA:AA,DB!$G$9,Total!AA:AA,DB!$O$9,Total!E:E,$H$2)+COUNTIFS(Total!X:X,$S$3,Total!W:W,B8,Total!O:O,DB!$G$5,Total!AA:AA,DB!$O$5,Total!M:M,DB!$G$9,Total!K:K,DB!$O$9,Total!AA:AA,$H$2)+COUNTIFS(Total!X:X,$S$3,Total!W:W,B8,Total!O:O,DB!$G$5,Total!AA:AA,DB!$O$5,Total!M:M,DB!$G$9,Total!AA:AA,DB!$O$9,Total!E:E,$H$2)+COUNTIFS(Total!X:X,$S$3,Total!W:W,B8,Total!O:O,DB!$G$5,Total!AA:AA,DB!$O$5,Total!AA:AA,DB!$G$9,Total!K:K,DB!$O$9,Total!E:E,$H$2)+COUNTIFS(Total!X:X,$S$3,Total!W:W,B8,Total!AA:AA,DB!$G$5,Total!N:N,DB!$O$5,Total!M:M,DB!$G$9,Total!K:K,DB!$O$9,Total!AA:AA,$H$2)+COUNTIFS(Total!X:X,$S$3,Total!W:W,B8,Total!AA:AA,DB!$G$5,Total!N:N,DB!$O$5,Total!M:M,DB!$G$9,Total!AA:AA,DB!$O$9,Total!E:E,$H$2)+COUNTIFS(Total!X:X,$S$3,Total!W:W,B8,Total!AA:AA,DB!$G$5,Total!N:N,DB!$O$5,Total!AA:AA,DB!$G$9,Total!K:K,DB!$O$9,Total!E:E,$H$2)+COUNTIFS(Total!X:X,$S$3,Total!W:W,B8,Total!AA:AA,DB!$G$5,Total!AA:AA,DB!$O$5,Total!M:M,DB!$G$9,Total!K:K,DB!$O$9,Total!E:E,$H$2)+COUNTIFS(Total!X:X,$S$3,Total!W:W,B8,Total!O:O,DB!$G$5,Total!N:N,DB!$O$5,Total!AA:AA,DB!$G$9,Total!AA:AA,DB!$O$9,Total!AA:AA,$H$2)+COUNTIFS(Total!X:X,$S$3,Total!W:W,B8,Total!O:O,DB!$G$5,Total!AA:AA,DB!$O$5,Total!M:M,DB!$G$9,Total!AA:AA,DB!$O$9,Total!AA:AA,$H$2)+COUNTIFS(Total!X:X,$S$3,Total!W:W,B8,Total!O:O,DB!$G$5,Total!AA:AA,DB!$O$5,Total!AA:AA,DB!$G$9,Total!K:K,DB!$O$9,Total!AA:AA,$H$2)+COUNTIFS(Total!X:X,$S$3,Total!W:W,B8,Total!O:O,DB!$G$5,Total!AA:AA,DB!$O$5,Total!AA:AA,DB!$G$9,Total!AA:AA,DB!$O$9,Total!E:E,$H$2)+COUNTIFS(Total!X:X,$S$3,Total!W:W,B8,Total!AA:AA,DB!$G$5,Total!N:N,DB!$O$5,Total!M:M,DB!$G$9,Total!AA:AA,DB!$O$9,Total!AA:AA,$H$2)+COUNTIFS(Total!X:X,$S$3,Total!W:W,B8,Total!AA:AA,DB!$G$5,Total!N:N,DB!$O$5,Total!AA:AA,DB!$G$9,Total!K:K,DB!$O$9,Total!AA:AA,$H$2)+COUNTIFS(Total!X:X,$S$3,Total!W:W,B8,Total!AA:AA,DB!$G$5,Total!N:N,DB!$O$5,Total!AA:AA,DB!$G$9,Total!AA:AA,DB!$O$9,Total!E:E,$H$2)+COUNTIFS(Total!X:X,$S$3,Total!W:W,B8,Total!AA:AA,DB!$G$5,Total!AA:AA,DB!$O$5,Total!M:M,DB!$G$9,Total!K:K,DB!$O$9,Total!AA:AA,$H$2)+COUNTIFS(Total!X:X,$S$3,Total!W:W,B8,Total!AA:AA,DB!$G$5,Total!AA:AA,DB!$O$5,Total!M:M,DB!$G$9,Total!AA:AA,DB!$O$9,Total!E:E,$H$2)+COUNTIFS(Total!X:X,$S$3,Total!W:W,B8,Total!AA:AA,DB!$G$5,Total!AA:AA,DB!$O$5,Total!AA:AA,DB!$G$9,Total!K:K,DB!$O$9,Total!E:E,$H$2)+COUNTIFS(Total!X:X,$S$3,Total!W:W,B8,Total!AA:AA,DB!$G$5,Total!N:N,DB!$O$5,Total!M:M,DB!$G$9,Total!K:K,DB!$O$9,Total!E:E,$H$2)+COUNTIFS(Total!X:X,$S$3,Total!W:W,B8,Total!O:O,DB!$G$5,Total!AA:AA,DB!$O$5,Total!M:M,DB!$G$9,Total!K:K,DB!$O$9,Total!E:E,$H$2)+COUNTIFS(Total!X:X,$S$3,Total!W:W,B8,Total!O:O,DB!$G$5,Total!N:N,DB!$O$5,Total!AA:AA,DB!$G$9,Total!K:K,DB!$O$9,Total!E:E,$H$2)+COUNTIFS(Total!X:X,$S$3,Total!W:W,B8,Total!O:O,DB!$G$5,Total!N:N,DB!$O$5,Total!M:M,DB!$G$9,Total!AA:AA,DB!$O$9,Total!E:E,$H$2)+COUNTIFS(Total!X:X,$S$3,Total!W:W,B8,Total!O:O,DB!$G$5,Total!N:N,DB!$O$5,Total!M:M,DB!$G$9,Total!K:K,DB!$O$9,Total!AA:AA,$H$2)</f>
        <v>2</v>
      </c>
      <c r="T8" s="31">
        <f>COUNTIFS(Total!X:X,$T$3,Total!W:W,B8,Total!O:O,DB!$G$5,Total!N:N,DB!$O$5,Total!M:M,DB!$G$9,Total!K:K,DB!$O$9,Total!E:E,$H$2)+COUNTIFS(Total!X:X,$T$3,Total!W:W,B8,Total!AA:AA,DB!$G$5,Total!AA:AA,DB!$O$5,Total!AA:AA,DB!$G$9,Total!AA:AA,DB!$O$9,Total!AA:AA,$H$2)+COUNTIFS(Total!X:X,$T$3,Total!W:W,B8,Total!O:O,DB!$G$5,Total!AA:AA,DB!$O$5,Total!AA:AA,DB!$G$9,Total!AA:AA,DB!$O$9,Total!AA:AA,$H$2)+COUNTIFS(Total!X:X,$T$3,Total!W:W,B8,Total!AA:AA,DB!$G$5,Total!N:N,DB!$O$5,Total!AA:AA,DB!$G$9,Total!AA:AA,DB!$O$9,Total!AA:AA,$H$2)+COUNTIFS(Total!X:X,$T$3,Total!W:W,B8,Total!AA:AA,DB!$G$5,Total!AA:AA,DB!$O$5,Total!M:M,DB!$G$9,Total!AA:AA,DB!$O$9,Total!AA:AA,$H$2)+COUNTIFS(Total!X:X,$T$3,Total!W:W,B8,Total!AA:AA,DB!$G$5,Total!AA:AA,DB!$O$5,Total!AA:AA,DB!$G$9,Total!K:K,DB!$O$9,Total!AA:AA,$H$2)+COUNTIFS(Total!X:X,$T$3,Total!W:W,B8,Total!AA:AA,DB!$G$5,Total!AA:AA,DB!$O$5,Total!AA:AA,DB!$G$9,Total!AA:AA,DB!$O$9,Total!E:E,$H$2)+COUNTIFS(Total!X:X,$T$3,Total!W:W,B8,Total!O:O,DB!$G$5,Total!N:N,DB!$O$5,Total!M:M,DB!$G$9,Total!AA:AA,DB!$O$9,Total!AA:AA,$H$2)+COUNTIFS(Total!X:X,$T$3,Total!W:W,B8,Total!O:O,DB!$G$5,Total!N:N,DB!$O$5,Total!AA:AA,DB!$G$9,Total!K:K,DB!$O$9,Total!AA:AA,$H$2)+COUNTIFS(Total!X:X,$T$3,Total!W:W,B8,Total!O:O,DB!$G$5,Total!N:N,DB!$O$5,Total!AA:AA,DB!$G$9,Total!AA:AA,DB!$O$9,Total!E:E,$H$2)+COUNTIFS(Total!X:X,$T$3,Total!W:W,B8,Total!O:O,DB!$G$5,Total!AA:AA,DB!$O$5,Total!M:M,DB!$G$9,Total!K:K,DB!$O$9,Total!AA:AA,$H$2)+COUNTIFS(Total!X:X,$T$3,Total!W:W,B8,Total!O:O,DB!$G$5,Total!AA:AA,DB!$O$5,Total!M:M,DB!$G$9,Total!AA:AA,DB!$O$9,Total!E:E,$H$2)+COUNTIFS(Total!X:X,$T$3,Total!W:W,B8,Total!O:O,DB!$G$5,Total!AA:AA,DB!$O$5,Total!AA:AA,DB!$G$9,Total!K:K,DB!$O$9,Total!E:E,$H$2)+COUNTIFS(Total!X:X,$T$3,Total!W:W,B8,Total!AA:AA,DB!$G$5,Total!N:N,DB!$O$5,Total!M:M,DB!$G$9,Total!K:K,DB!$O$9,Total!AA:AA,$H$2)+COUNTIFS(Total!X:X,$T$3,Total!W:W,B8,Total!AA:AA,DB!$G$5,Total!N:N,DB!$O$5,Total!M:M,DB!$G$9,Total!AA:AA,DB!$O$9,Total!E:E,$H$2)+COUNTIFS(Total!X:X,$T$3,Total!W:W,B8,Total!AA:AA,DB!$G$5,Total!N:N,DB!$O$5,Total!AA:AA,DB!$G$9,Total!K:K,DB!$O$9,Total!E:E,$H$2)+COUNTIFS(Total!X:X,$T$3,Total!W:W,B8,Total!AA:AA,DB!$G$5,Total!AA:AA,DB!$O$5,Total!M:M,DB!$G$9,Total!K:K,DB!$O$9,Total!E:E,$H$2)+COUNTIFS(Total!X:X,$T$3,Total!W:W,B8,Total!O:O,DB!$G$5,Total!N:N,DB!$O$5,Total!AA:AA,DB!$G$9,Total!AA:AA,DB!$O$9,Total!AA:AA,$H$2)+COUNTIFS(Total!X:X,$T$3,Total!W:W,B8,Total!O:O,DB!$G$5,Total!AA:AA,DB!$O$5,Total!M:M,DB!$G$9,Total!AA:AA,DB!$O$9,Total!AA:AA,$H$2)+COUNTIFS(Total!X:X,$T$3,Total!W:W,B8,Total!O:O,DB!$G$5,Total!AA:AA,DB!$O$5,Total!AA:AA,DB!$G$9,Total!K:K,DB!$O$9,Total!AA:AA,$H$2)+COUNTIFS(Total!X:X,$T$3,Total!W:W,B8,Total!O:O,DB!$G$5,Total!AA:AA,DB!$O$5,Total!AA:AA,DB!$G$9,Total!AA:AA,DB!$O$9,Total!E:E,$H$2)+COUNTIFS(Total!X:X,$T$3,Total!W:W,B8,Total!AA:AA,DB!$G$5,Total!N:N,DB!$O$5,Total!M:M,DB!$G$9,Total!AA:AA,DB!$O$9,Total!AA:AA,$H$2)+COUNTIFS(Total!X:X,$T$3,Total!W:W,B8,Total!AA:AA,DB!$G$5,Total!N:N,DB!$O$5,Total!AA:AA,DB!$G$9,Total!K:K,DB!$O$9,Total!AA:AA,$H$2)+COUNTIFS(Total!X:X,$T$3,Total!W:W,B8,Total!AA:AA,DB!$G$5,Total!N:N,DB!$O$5,Total!AA:AA,DB!$G$9,Total!AA:AA,DB!$O$9,Total!E:E,$H$2)+COUNTIFS(Total!X:X,$T$3,Total!W:W,B8,Total!AA:AA,DB!$G$5,Total!AA:AA,DB!$O$5,Total!M:M,DB!$G$9,Total!K:K,DB!$O$9,Total!AA:AA,$H$2)+COUNTIFS(Total!X:X,$T$3,Total!W:W,B8,Total!AA:AA,DB!$G$5,Total!AA:AA,DB!$O$5,Total!M:M,DB!$G$9,Total!AA:AA,DB!$O$9,Total!E:E,$H$2)+COUNTIFS(Total!X:X,$T$3,Total!W:W,B8,Total!AA:AA,DB!$G$5,Total!AA:AA,DB!$O$5,Total!AA:AA,DB!$G$9,Total!K:K,DB!$O$9,Total!E:E,$H$2)+COUNTIFS(Total!X:X,$T$3,Total!W:W,B8,Total!AA:AA,DB!$G$5,Total!N:N,DB!$O$5,Total!M:M,DB!$G$9,Total!K:K,DB!$O$9,Total!E:E,$H$2)+COUNTIFS(Total!X:X,$T$3,Total!W:W,B8,Total!O:O,DB!$G$5,Total!AA:AA,DB!$O$5,Total!M:M,DB!$G$9,Total!K:K,DB!$O$9,Total!E:E,$H$2)+COUNTIFS(Total!X:X,$T$3,Total!W:W,B8,Total!O:O,DB!$G$5,Total!N:N,DB!$O$5,Total!AA:AA,DB!$G$9,Total!K:K,DB!$O$9,Total!E:E,$H$2)+COUNTIFS(Total!X:X,$T$3,Total!W:W,B8,Total!O:O,DB!$G$5,Total!N:N,DB!$O$5,Total!M:M,DB!$G$9,Total!AA:AA,DB!$O$9,Total!E:E,$H$2)+COUNTIFS(Total!X:X,$T$3,Total!W:W,B8,Total!O:O,DB!$G$5,Total!N:N,DB!$O$5,Total!M:M,DB!$G$9,Total!K:K,DB!$O$9,Total!AA:AA,$H$2)</f>
        <v>0</v>
      </c>
      <c r="U8" s="31">
        <f>COUNTIFS(Total!X:X,$U$3,Total!W:W,B8,Total!O:O,DB!$G$5,Total!N:N,DB!$O$5,Total!M:M,DB!$G$9,Total!K:K,DB!$O$9,Total!E:E,$H$2)+COUNTIFS(Total!X:X,$U$3,Total!W:W,B8,Total!AA:AA,DB!$G$5,Total!AA:AA,DB!$O$5,Total!AA:AA,DB!$G$9,Total!AA:AA,DB!$O$9,Total!AA:AA,$H$2)+COUNTIFS(Total!X:X,$U$3,Total!W:W,B8,Total!O:O,DB!$G$5,Total!AA:AA,DB!$O$5,Total!AA:AA,DB!$G$9,Total!AA:AA,DB!$O$9,Total!AA:AA,$H$2)+COUNTIFS(Total!X:X,$U$3,Total!W:W,B8,Total!AA:AA,DB!$G$5,Total!N:N,DB!$O$5,Total!AA:AA,DB!$G$9,Total!AA:AA,DB!$O$9,Total!AA:AA,$H$2)+COUNTIFS(Total!X:X,$U$3,Total!W:W,B8,Total!AA:AA,DB!$G$5,Total!AA:AA,DB!$O$5,Total!M:M,DB!$G$9,Total!AA:AA,DB!$O$9,Total!AA:AA,$H$2)+COUNTIFS(Total!X:X,$U$3,Total!W:W,B8,Total!AA:AA,DB!$G$5,Total!AA:AA,DB!$O$5,Total!AA:AA,DB!$G$9,Total!K:K,DB!$O$9,Total!AA:AA,$H$2)+COUNTIFS(Total!X:X,$U$3,Total!W:W,B8,Total!AA:AA,DB!$G$5,Total!AA:AA,DB!$O$5,Total!AA:AA,DB!$G$9,Total!AA:AA,DB!$O$9,Total!E:E,$H$2)+COUNTIFS(Total!X:X,$U$3,Total!W:W,B8,Total!O:O,DB!$G$5,Total!N:N,DB!$O$5,Total!M:M,DB!$G$9,Total!AA:AA,DB!$O$9,Total!AA:AA,$H$2)+COUNTIFS(Total!X:X,$U$3,Total!W:W,B8,Total!O:O,DB!$G$5,Total!N:N,DB!$O$5,Total!AA:AA,DB!$G$9,Total!K:K,DB!$O$9,Total!AA:AA,$H$2)+COUNTIFS(Total!X:X,$U$3,Total!W:W,B8,Total!O:O,DB!$G$5,Total!N:N,DB!$O$5,Total!AA:AA,DB!$G$9,Total!AA:AA,DB!$O$9,Total!E:E,$H$2)+COUNTIFS(Total!X:X,$U$3,Total!W:W,B8,Total!O:O,DB!$G$5,Total!AA:AA,DB!$O$5,Total!M:M,DB!$G$9,Total!K:K,DB!$O$9,Total!AA:AA,$H$2)+COUNTIFS(Total!X:X,$U$3,Total!W:W,B8,Total!O:O,DB!$G$5,Total!AA:AA,DB!$O$5,Total!M:M,DB!$G$9,Total!AA:AA,DB!$O$9,Total!E:E,$H$2)+COUNTIFS(Total!X:X,$U$3,Total!W:W,B8,Total!O:O,DB!$G$5,Total!AA:AA,DB!$O$5,Total!AA:AA,DB!$G$9,Total!K:K,DB!$O$9,Total!E:E,$H$2)+COUNTIFS(Total!X:X,$U$3,Total!W:W,B8,Total!AA:AA,DB!$G$5,Total!N:N,DB!$O$5,Total!M:M,DB!$G$9,Total!K:K,DB!$O$9,Total!AA:AA,$H$2)+COUNTIFS(Total!X:X,$U$3,Total!W:W,B8,Total!AA:AA,DB!$G$5,Total!N:N,DB!$O$5,Total!M:M,DB!$G$9,Total!AA:AA,DB!$O$9,Total!E:E,$H$2)+COUNTIFS(Total!X:X,$U$3,Total!W:W,B8,Total!AA:AA,DB!$G$5,Total!N:N,DB!$O$5,Total!AA:AA,DB!$G$9,Total!K:K,DB!$O$9,Total!E:E,$H$2)+COUNTIFS(Total!X:X,$U$3,Total!W:W,B8,Total!AA:AA,DB!$G$5,Total!AA:AA,DB!$O$5,Total!M:M,DB!$G$9,Total!K:K,DB!$O$9,Total!E:E,$H$2)+COUNTIFS(Total!X:X,$U$3,Total!W:W,B8,Total!O:O,DB!$G$5,Total!N:N,DB!$O$5,Total!AA:AA,DB!$G$9,Total!AA:AA,DB!$O$9,Total!AA:AA,$H$2)+COUNTIFS(Total!X:X,$U$3,Total!W:W,B8,Total!O:O,DB!$G$5,Total!AA:AA,DB!$O$5,Total!M:M,DB!$G$9,Total!AA:AA,DB!$O$9,Total!AA:AA,$H$2)+COUNTIFS(Total!X:X,$U$3,Total!W:W,B8,Total!O:O,DB!$G$5,Total!AA:AA,DB!$O$5,Total!AA:AA,DB!$G$9,Total!K:K,DB!$O$9,Total!AA:AA,$H$2)+COUNTIFS(Total!X:X,$U$3,Total!W:W,B8,Total!O:O,DB!$G$5,Total!AA:AA,DB!$O$5,Total!AA:AA,DB!$G$9,Total!AA:AA,DB!$O$9,Total!E:E,$H$2)+COUNTIFS(Total!X:X,$U$3,Total!W:W,B8,Total!AA:AA,DB!$G$5,Total!N:N,DB!$O$5,Total!M:M,DB!$G$9,Total!AA:AA,DB!$O$9,Total!AA:AA,$H$2)+COUNTIFS(Total!X:X,$U$3,Total!W:W,B8,Total!AA:AA,DB!$G$5,Total!N:N,DB!$O$5,Total!AA:AA,DB!$G$9,Total!K:K,DB!$O$9,Total!AA:AA,$H$2)+COUNTIFS(Total!X:X,$U$3,Total!W:W,B8,Total!AA:AA,DB!$G$5,Total!N:N,DB!$O$5,Total!AA:AA,DB!$G$9,Total!AA:AA,DB!$O$9,Total!E:E,$H$2)+COUNTIFS(Total!X:X,$U$3,Total!W:W,B8,Total!AA:AA,DB!$G$5,Total!AA:AA,DB!$O$5,Total!M:M,DB!$G$9,Total!K:K,DB!$O$9,Total!AA:AA,$H$2)+COUNTIFS(Total!X:X,$U$3,Total!W:W,B8,Total!AA:AA,DB!$G$5,Total!AA:AA,DB!$O$5,Total!M:M,DB!$G$9,Total!AA:AA,DB!$O$9,Total!E:E,$H$2)+COUNTIFS(Total!X:X,$U$3,Total!W:W,B8,Total!AA:AA,DB!$G$5,Total!AA:AA,DB!$O$5,Total!AA:AA,DB!$G$9,Total!K:K,DB!$O$9,Total!E:E,$H$2)+COUNTIFS(Total!X:X,$U$3,Total!W:W,B8,Total!AA:AA,DB!$G$5,Total!N:N,DB!$O$5,Total!M:M,DB!$G$9,Total!K:K,DB!$O$9,Total!E:E,$H$2)+COUNTIFS(Total!X:X,$U$3,Total!W:W,B8,Total!O:O,DB!$G$5,Total!AA:AA,DB!$O$5,Total!M:M,DB!$G$9,Total!K:K,DB!$O$9,Total!E:E,$H$2)+COUNTIFS(Total!X:X,$U$3,Total!W:W,B8,Total!O:O,DB!$G$5,Total!N:N,DB!$O$5,Total!AA:AA,DB!$G$9,Total!K:K,DB!$O$9,Total!E:E,$H$2)+COUNTIFS(Total!X:X,$U$3,Total!W:W,B8,Total!O:O,DB!$G$5,Total!N:N,DB!$O$5,Total!M:M,DB!$G$9,Total!AA:AA,DB!$O$9,Total!E:E,$H$2)+COUNTIFS(Total!X:X,$U$3,Total!W:W,B8,Total!O:O,DB!$G$5,Total!N:N,DB!$O$5,Total!M:M,DB!$G$9,Total!K:K,DB!$O$9,Total!AA:AA,$H$2)</f>
        <v>0</v>
      </c>
      <c r="V8" s="31">
        <f>COUNTIFS(Total!X:X,$V$3,Total!W:W,B8,Total!O:O,DB!$G$5,Total!N:N,DB!$O$5,Total!M:M,DB!$G$9,Total!K:K,DB!$O$9,Total!E:E,$H$2)+COUNTIFS(Total!X:X,$V$3,Total!W:W,B8,Total!AA:AA,DB!$G$5,Total!AA:AA,DB!$O$5,Total!AA:AA,DB!$G$9,Total!AA:AA,DB!$O$9,Total!AA:AA,$H$2)+COUNTIFS(Total!X:X,$V$3,Total!W:W,B8,Total!O:O,DB!$G$5,Total!AA:AA,DB!$O$5,Total!AA:AA,DB!$G$9,Total!AA:AA,DB!$O$9,Total!AA:AA,$H$2)+COUNTIFS(Total!X:X,$V$3,Total!W:W,B8,Total!AA:AA,DB!$G$5,Total!N:N,DB!$O$5,Total!AA:AA,DB!$G$9,Total!AA:AA,DB!$O$9,Total!AA:AA,$H$2)+COUNTIFS(Total!X:X,$V$3,Total!W:W,B8,Total!AA:AA,DB!$G$5,Total!AA:AA,DB!$O$5,Total!M:M,DB!$G$9,Total!AA:AA,DB!$O$9,Total!AA:AA,$H$2)+COUNTIFS(Total!X:X,$V$3,Total!W:W,B8,Total!AA:AA,DB!$G$5,Total!AA:AA,DB!$O$5,Total!AA:AA,DB!$G$9,Total!K:K,DB!$O$9,Total!AA:AA,$H$2)+COUNTIFS(Total!X:X,$V$3,Total!W:W,B8,Total!AA:AA,DB!$G$5,Total!AA:AA,DB!$O$5,Total!AA:AA,DB!$G$9,Total!AA:AA,DB!$O$9,Total!E:E,$H$2)+COUNTIFS(Total!X:X,$V$3,Total!W:W,B8,Total!O:O,DB!$G$5,Total!N:N,DB!$O$5,Total!M:M,DB!$G$9,Total!AA:AA,DB!$O$9,Total!AA:AA,$H$2)+COUNTIFS(Total!X:X,$V$3,Total!W:W,B8,Total!O:O,DB!$G$5,Total!N:N,DB!$O$5,Total!AA:AA,DB!$G$9,Total!K:K,DB!$O$9,Total!AA:AA,$H$2)+COUNTIFS(Total!X:X,$V$3,Total!W:W,B8,Total!O:O,DB!$G$5,Total!N:N,DB!$O$5,Total!AA:AA,DB!$G$9,Total!AA:AA,DB!$O$9,Total!E:E,$H$2)+COUNTIFS(Total!X:X,$V$3,Total!W:W,B8,Total!O:O,DB!$G$5,Total!AA:AA,DB!$O$5,Total!M:M,DB!$G$9,Total!K:K,DB!$O$9,Total!AA:AA,$H$2)+COUNTIFS(Total!X:X,$V$3,Total!W:W,B8,Total!O:O,DB!$G$5,Total!AA:AA,DB!$O$5,Total!M:M,DB!$G$9,Total!AA:AA,DB!$O$9,Total!E:E,$H$2)+COUNTIFS(Total!X:X,$V$3,Total!W:W,B8,Total!O:O,DB!$G$5,Total!AA:AA,DB!$O$5,Total!AA:AA,DB!$G$9,Total!K:K,DB!$O$9,Total!E:E,$H$2)+COUNTIFS(Total!X:X,$V$3,Total!W:W,B8,Total!AA:AA,DB!$G$5,Total!N:N,DB!$O$5,Total!M:M,DB!$G$9,Total!K:K,DB!$O$9,Total!AA:AA,$H$2)+COUNTIFS(Total!X:X,$V$3,Total!W:W,B8,Total!AA:AA,DB!$G$5,Total!N:N,DB!$O$5,Total!M:M,DB!$G$9,Total!AA:AA,DB!$O$9,Total!E:E,$H$2)+COUNTIFS(Total!X:X,$V$3,Total!W:W,B8,Total!AA:AA,DB!$G$5,Total!N:N,DB!$O$5,Total!AA:AA,DB!$G$9,Total!K:K,DB!$O$9,Total!E:E,$H$2)+COUNTIFS(Total!X:X,$V$3,Total!W:W,B8,Total!AA:AA,DB!$G$5,Total!AA:AA,DB!$O$5,Total!M:M,DB!$G$9,Total!K:K,DB!$O$9,Total!E:E,$H$2)+COUNTIFS(Total!X:X,$V$3,Total!W:W,B8,Total!O:O,DB!$G$5,Total!N:N,DB!$O$5,Total!AA:AA,DB!$G$9,Total!AA:AA,DB!$O$9,Total!AA:AA,$H$2)+COUNTIFS(Total!X:X,$V$3,Total!W:W,B8,Total!O:O,DB!$G$5,Total!AA:AA,DB!$O$5,Total!M:M,DB!$G$9,Total!AA:AA,DB!$O$9,Total!AA:AA,$H$2)+COUNTIFS(Total!X:X,$V$3,Total!W:W,B8,Total!O:O,DB!$G$5,Total!AA:AA,DB!$O$5,Total!AA:AA,DB!$G$9,Total!K:K,DB!$O$9,Total!AA:AA,$H$2)+COUNTIFS(Total!X:X,$V$3,Total!W:W,B8,Total!O:O,DB!$G$5,Total!AA:AA,DB!$O$5,Total!AA:AA,DB!$G$9,Total!AA:AA,DB!$O$9,Total!E:E,$H$2)+COUNTIFS(Total!X:X,$V$3,Total!W:W,B8,Total!AA:AA,DB!$G$5,Total!N:N,DB!$O$5,Total!M:M,DB!$G$9,Total!AA:AA,DB!$O$9,Total!AA:AA,$H$2)+COUNTIFS(Total!X:X,$V$3,Total!W:W,B8,Total!AA:AA,DB!$G$5,Total!N:N,DB!$O$5,Total!AA:AA,DB!$G$9,Total!K:K,DB!$O$9,Total!AA:AA,$H$2)+COUNTIFS(Total!X:X,$V$3,Total!W:W,B8,Total!AA:AA,DB!$G$5,Total!N:N,DB!$O$5,Total!AA:AA,DB!$G$9,Total!AA:AA,DB!$O$9,Total!E:E,$H$2)+COUNTIFS(Total!X:X,$V$3,Total!W:W,B8,Total!AA:AA,DB!$G$5,Total!AA:AA,DB!$O$5,Total!M:M,DB!$G$9,Total!K:K,DB!$O$9,Total!AA:AA,$H$2)+COUNTIFS(Total!X:X,$V$3,Total!W:W,B8,Total!AA:AA,DB!$G$5,Total!AA:AA,DB!$O$5,Total!M:M,DB!$G$9,Total!AA:AA,DB!$O$9,Total!E:E,$H$2)+COUNTIFS(Total!X:X,$V$3,Total!W:W,B8,Total!AA:AA,DB!$G$5,Total!AA:AA,DB!$O$5,Total!AA:AA,DB!$G$9,Total!K:K,DB!$O$9,Total!E:E,$H$2)+COUNTIFS(Total!X:X,$V$3,Total!W:W,B8,Total!AA:AA,DB!$G$5,Total!N:N,DB!$O$5,Total!M:M,DB!$G$9,Total!K:K,DB!$O$9,Total!E:E,$H$2)+COUNTIFS(Total!X:X,$V$3,Total!W:W,B8,Total!O:O,DB!$G$5,Total!AA:AA,DB!$O$5,Total!M:M,DB!$G$9,Total!K:K,DB!$O$9,Total!E:E,$H$2)+COUNTIFS(Total!X:X,$V$3,Total!W:W,B8,Total!O:O,DB!$G$5,Total!N:N,DB!$O$5,Total!AA:AA,DB!$G$9,Total!K:K,DB!$O$9,Total!E:E,$H$2)+COUNTIFS(Total!X:X,$V$3,Total!W:W,B8,Total!O:O,DB!$G$5,Total!N:N,DB!$O$5,Total!M:M,DB!$G$9,Total!AA:AA,DB!$O$9,Total!E:E,$H$2)+COUNTIFS(Total!X:X,$V$3,Total!W:W,B8,Total!O:O,DB!$G$5,Total!N:N,DB!$O$5,Total!M:M,DB!$G$9,Total!K:K,DB!$O$9,Total!AA:AA,$H$2)</f>
        <v>0</v>
      </c>
      <c r="W8" s="31">
        <f>COUNTIFS(Total!X:X,$W$3,Total!W:W,B8,Total!O:O,DB!$G$5,Total!N:N,DB!$O$5,Total!M:M,DB!$G$9,Total!K:K,DB!$O$9,Total!E:E,$H$2)+COUNTIFS(Total!X:X,$W$3,Total!W:W,B8,Total!AA:AA,DB!$G$5,Total!AA:AA,DB!$O$5,Total!AA:AA,DB!$G$9,Total!AA:AA,DB!$O$9,Total!AA:AA,$H$2)+COUNTIFS(Total!X:X,$W$3,Total!W:W,B8,Total!O:O,DB!$G$5,Total!AA:AA,DB!$O$5,Total!AA:AA,DB!$G$9,Total!AA:AA,DB!$O$9,Total!AA:AA,$H$2)+COUNTIFS(Total!X:X,$W$3,Total!W:W,B8,Total!AA:AA,DB!$G$5,Total!N:N,DB!$O$5,Total!AA:AA,DB!$G$9,Total!AA:AA,DB!$O$9,Total!AA:AA,$H$2)+COUNTIFS(Total!X:X,$W$3,Total!W:W,B8,Total!AA:AA,DB!$G$5,Total!AA:AA,DB!$O$5,Total!M:M,DB!$G$9,Total!AA:AA,DB!$O$9,Total!AA:AA,$H$2)+COUNTIFS(Total!X:X,$W$3,Total!W:W,B8,Total!AA:AA,DB!$G$5,Total!AA:AA,DB!$O$5,Total!AA:AA,DB!$G$9,Total!K:K,DB!$O$9,Total!AA:AA,$H$2)+COUNTIFS(Total!X:X,$W$3,Total!W:W,B8,Total!AA:AA,DB!$G$5,Total!AA:AA,DB!$O$5,Total!AA:AA,DB!$G$9,Total!AA:AA,DB!$O$9,Total!E:E,$H$2)+COUNTIFS(Total!X:X,$W$3,Total!W:W,B8,Total!O:O,DB!$G$5,Total!N:N,DB!$O$5,Total!M:M,DB!$G$9,Total!AA:AA,DB!$O$9,Total!AA:AA,$H$2)+COUNTIFS(Total!X:X,$W$3,Total!W:W,B8,Total!O:O,DB!$G$5,Total!N:N,DB!$O$5,Total!AA:AA,DB!$G$9,Total!K:K,DB!$O$9,Total!AA:AA,$H$2)+COUNTIFS(Total!X:X,$W$3,Total!W:W,B8,Total!O:O,DB!$G$5,Total!N:N,DB!$O$5,Total!AA:AA,DB!$G$9,Total!AA:AA,DB!$O$9,Total!E:E,$H$2)+COUNTIFS(Total!X:X,$W$3,Total!W:W,B8,Total!O:O,DB!$G$5,Total!AA:AA,DB!$O$5,Total!M:M,DB!$G$9,Total!K:K,DB!$O$9,Total!AA:AA,$H$2)+COUNTIFS(Total!X:X,$W$3,Total!W:W,B8,Total!O:O,DB!$G$5,Total!AA:AA,DB!$O$5,Total!M:M,DB!$G$9,Total!AA:AA,DB!$O$9,Total!E:E,$H$2)+COUNTIFS(Total!X:X,$W$3,Total!W:W,B8,Total!O:O,DB!$G$5,Total!AA:AA,DB!$O$5,Total!AA:AA,DB!$G$9,Total!K:K,DB!$O$9,Total!E:E,$H$2)+COUNTIFS(Total!X:X,$W$3,Total!W:W,B8,Total!AA:AA,DB!$G$5,Total!N:N,DB!$O$5,Total!M:M,DB!$G$9,Total!K:K,DB!$O$9,Total!AA:AA,$H$2)+COUNTIFS(Total!X:X,$W$3,Total!W:W,B8,Total!AA:AA,DB!$G$5,Total!N:N,DB!$O$5,Total!M:M,DB!$G$9,Total!AA:AA,DB!$O$9,Total!E:E,$H$2)+COUNTIFS(Total!X:X,$W$3,Total!W:W,B8,Total!AA:AA,DB!$G$5,Total!N:N,DB!$O$5,Total!AA:AA,DB!$G$9,Total!K:K,DB!$O$9,Total!E:E,$H$2)+COUNTIFS(Total!X:X,$W$3,Total!W:W,B8,Total!AA:AA,DB!$G$5,Total!AA:AA,DB!$O$5,Total!M:M,DB!$G$9,Total!K:K,DB!$O$9,Total!E:E,$H$2)+COUNTIFS(Total!X:X,$W$3,Total!W:W,B8,Total!O:O,DB!$G$5,Total!N:N,DB!$O$5,Total!AA:AA,DB!$G$9,Total!AA:AA,DB!$O$9,Total!AA:AA,$H$2)+COUNTIFS(Total!X:X,$W$3,Total!W:W,B8,Total!O:O,DB!$G$5,Total!AA:AA,DB!$O$5,Total!M:M,DB!$G$9,Total!AA:AA,DB!$O$9,Total!AA:AA,$H$2)+COUNTIFS(Total!X:X,$W$3,Total!W:W,B8,Total!O:O,DB!$G$5,Total!AA:AA,DB!$O$5,Total!AA:AA,DB!$G$9,Total!K:K,DB!$O$9,Total!AA:AA,$H$2)+COUNTIFS(Total!X:X,$W$3,Total!W:W,B8,Total!O:O,DB!$G$5,Total!AA:AA,DB!$O$5,Total!AA:AA,DB!$G$9,Total!AA:AA,DB!$O$9,Total!E:E,$H$2)+COUNTIFS(Total!X:X,$W$3,Total!W:W,B8,Total!AA:AA,DB!$G$5,Total!N:N,DB!$O$5,Total!M:M,DB!$G$9,Total!AA:AA,DB!$O$9,Total!AA:AA,$H$2)+COUNTIFS(Total!X:X,$W$3,Total!W:W,B8,Total!AA:AA,DB!$G$5,Total!N:N,DB!$O$5,Total!AA:AA,DB!$G$9,Total!K:K,DB!$O$9,Total!AA:AA,$H$2)+COUNTIFS(Total!X:X,$W$3,Total!W:W,B8,Total!AA:AA,DB!$G$5,Total!N:N,DB!$O$5,Total!AA:AA,DB!$G$9,Total!AA:AA,DB!$O$9,Total!E:E,$H$2)+COUNTIFS(Total!X:X,$W$3,Total!W:W,B8,Total!AA:AA,DB!$G$5,Total!AA:AA,DB!$O$5,Total!M:M,DB!$G$9,Total!K:K,DB!$O$9,Total!AA:AA,$H$2)+COUNTIFS(Total!X:X,$W$3,Total!W:W,B8,Total!AA:AA,DB!$G$5,Total!AA:AA,DB!$O$5,Total!M:M,DB!$G$9,Total!AA:AA,DB!$O$9,Total!E:E,$H$2)+COUNTIFS(Total!X:X,$W$3,Total!W:W,B8,Total!AA:AA,DB!$G$5,Total!AA:AA,DB!$O$5,Total!AA:AA,DB!$G$9,Total!K:K,DB!$O$9,Total!E:E,$H$2)+COUNTIFS(Total!X:X,$W$3,Total!W:W,B8,Total!AA:AA,DB!$G$5,Total!N:N,DB!$O$5,Total!M:M,DB!$G$9,Total!K:K,DB!$O$9,Total!E:E,$H$2)+COUNTIFS(Total!X:X,$W$3,Total!W:W,B8,Total!O:O,DB!$G$5,Total!AA:AA,DB!$O$5,Total!M:M,DB!$G$9,Total!K:K,DB!$O$9,Total!E:E,$H$2)+COUNTIFS(Total!X:X,$W$3,Total!W:W,B8,Total!O:O,DB!$G$5,Total!N:N,DB!$O$5,Total!AA:AA,DB!$G$9,Total!K:K,DB!$O$9,Total!E:E,$H$2)+COUNTIFS(Total!X:X,$W$3,Total!W:W,B8,Total!O:O,DB!$G$5,Total!N:N,DB!$O$5,Total!M:M,DB!$G$9,Total!AA:AA,DB!$O$9,Total!E:E,$H$2)+COUNTIFS(Total!X:X,$W$3,Total!W:W,B8,Total!O:O,DB!$G$5,Total!N:N,DB!$O$5,Total!M:M,DB!$G$9,Total!K:K,DB!$O$9,Total!AA:AA,$H$2)</f>
        <v>0</v>
      </c>
      <c r="X8" s="31">
        <f t="shared" si="0"/>
        <v>138</v>
      </c>
      <c r="Y8" s="31">
        <f t="shared" si="1"/>
        <v>27</v>
      </c>
      <c r="Z8" s="31">
        <f t="shared" si="2"/>
        <v>27</v>
      </c>
      <c r="AC8" s="45" t="s">
        <v>47</v>
      </c>
    </row>
    <row r="9" spans="1:29" ht="30" customHeight="1" x14ac:dyDescent="0.25">
      <c r="A9" s="43">
        <v>6</v>
      </c>
      <c r="B9" s="53" t="s">
        <v>112</v>
      </c>
      <c r="C9" s="31">
        <f>COUNTIFS(Total!W:W,B9,Total!O:O,DB!$G$5,Total!N:N,DB!$O$5,Total!M:M,DB!$G$9,Total!K:K,DB!$O$9,Total!E:E,$H$2)+COUNTIFS(Total!W:W,B9,Total!AA:AA,DB!$G$5,Total!AA:AA,DB!$O$5,Total!AA:AA,DB!$G$9,Total!AA:AA,DB!$O$9,Total!AA:AA,$H$2)+COUNTIFS(Total!W:W,B9,Total!O:O,DB!$G$5,Total!AA:AA,DB!$O$5,Total!AA:AA,DB!$G$9,Total!AA:AA,DB!$O$9,Total!AA:AA,$H$2)+COUNTIFS(Total!W:W,B9,Total!AA:AA,DB!$G$5,Total!N:N,DB!$O$5,Total!AA:AA,DB!$G$9,Total!AA:AA,DB!$O$9,Total!AA:AA,$H$2)+COUNTIFS(Total!W:W,B9,Total!AA:AA,DB!$G$5,Total!AA:AA,DB!$O$5,Total!M:M,DB!$G$9,Total!AA:AA,DB!$O$9,Total!AA:AA,$H$2)+COUNTIFS(Total!W:W,B9,Total!AA:AA,DB!$G$5,Total!AA:AA,DB!$O$5,Total!AA:AA,DB!$G$9,Total!K:K,DB!$O$9,Total!AA:AA,$H$2)+COUNTIFS(Total!W:W,B9,Total!AA:AA,DB!$G$5,Total!AA:AA,DB!$O$5,Total!AA:AA,DB!$G$9,Total!AA:AA,DB!$O$9,Total!E:E,$H$2)+COUNTIFS(Total!W:W,B9,Total!O:O,DB!$G$5,Total!N:N,DB!$O$5,Total!M:M,DB!$G$9,Total!AA:AA,DB!$O$9,Total!AA:AA,$H$2)+COUNTIFS(Total!W:W,B9,Total!O:O,DB!$G$5,Total!N:N,DB!$O$5,Total!AA:AA,DB!$G$9,Total!K:K,DB!$O$9,Total!AA:AA,$H$2)+COUNTIFS(Total!W:W,B9,Total!O:O,DB!$G$5,Total!N:N,DB!$O$5,Total!AA:AA,DB!$G$9,Total!AA:AA,DB!$O$9,Total!E:E,$H$2)+COUNTIFS(Total!W:W,B9,Total!O:O,DB!$G$5,Total!AA:AA,DB!$O$5,Total!M:M,DB!$G$9,Total!K:K,DB!$O$9,Total!AA:AA,$H$2)+COUNTIFS(Total!W:W,B9,Total!O:O,DB!$G$5,Total!AA:AA,DB!$O$5,Total!M:M,DB!$G$9,Total!AA:AA,DB!$O$9,Total!E:E,$H$2)+COUNTIFS(Total!W:W,B9,Total!O:O,DB!$G$5,Total!AA:AA,DB!$O$5,Total!AA:AA,DB!$G$9,Total!K:K,DB!$O$9,Total!E:E,$H$2)+COUNTIFS(Total!W:W,B9,Total!AA:AA,DB!$G$5,Total!N:N,DB!$O$5,Total!M:M,DB!$G$9,Total!K:K,DB!$O$9,Total!AA:AA,$H$2)+COUNTIFS(Total!W:W,B9,Total!AA:AA,DB!$G$5,Total!N:N,DB!$O$5,Total!M:M,DB!$G$9,Total!AA:AA,DB!$O$9,Total!E:E,$H$2)+COUNTIFS(Total!W:W,B9,Total!AA:AA,DB!$G$5,Total!N:N,DB!$O$5,Total!AA:AA,DB!$G$9,Total!K:K,DB!$O$9,Total!E:E,$H$2)+COUNTIFS(Total!W:W,B9,Total!AA:AA,DB!$G$5,Total!AA:AA,DB!$O$5,Total!M:M,DB!$G$9,Total!K:K,DB!$O$9,Total!E:E,$H$2)+COUNTIFS(Total!W:W,B9,Total!O:O,DB!$G$5,Total!N:N,DB!$O$5,Total!AA:AA,DB!$G$9,Total!AA:AA,DB!$O$9,Total!AA:AA,$H$2)+COUNTIFS(Total!W:W,B9,Total!O:O,DB!$G$5,Total!AA:AA,DB!$O$5,Total!M:M,DB!$G$9,Total!AA:AA,DB!$O$9,Total!AA:AA,$H$2)+COUNTIFS(Total!W:W,B9,Total!O:O,DB!$G$5,Total!AA:AA,DB!$O$5,Total!AA:AA,DB!$G$9,Total!K:K,DB!$O$9,Total!AA:AA,$H$2)+COUNTIFS(Total!W:W,B9,Total!O:O,DB!$G$5,Total!AA:AA,DB!$O$5,Total!AA:AA,DB!$G$9,Total!AA:AA,DB!$O$9,Total!E:E,$H$2)+COUNTIFS(Total!W:W,B9,Total!AA:AA,DB!$G$5,Total!N:N,DB!$O$5,Total!M:M,DB!$G$9,Total!AA:AA,DB!$O$9,Total!AA:AA,$H$2)+COUNTIFS(Total!W:W,B9,Total!AA:AA,DB!$G$5,Total!N:N,DB!$O$5,Total!AA:AA,DB!$G$9,Total!K:K,DB!$O$9,Total!AA:AA,$H$2)+COUNTIFS(Total!W:W,B9,Total!AA:AA,DB!$G$5,Total!N:N,DB!$O$5,Total!AA:AA,DB!$G$9,Total!AA:AA,DB!$O$9,Total!E:E,$H$2)+COUNTIFS(Total!W:W,B9,Total!AA:AA,DB!$G$5,Total!AA:AA,DB!$O$5,Total!M:M,DB!$G$9,Total!K:K,DB!$O$9,Total!AA:AA,$H$2)+COUNTIFS(Total!W:W,B9,Total!AA:AA,DB!$G$5,Total!AA:AA,DB!$O$5,Total!M:M,DB!$G$9,Total!AA:AA,DB!$O$9,Total!E:E,$H$2)+COUNTIFS(Total!W:W,B9,Total!AA:AA,DB!$G$5,Total!AA:AA,DB!$O$5,Total!AA:AA,DB!$G$9,Total!K:K,DB!$O$9,Total!E:E,$H$2)+COUNTIFS(Total!W:W,B9,Total!AA:AA,DB!$G$5,Total!N:N,DB!$O$5,Total!M:M,DB!$G$9,Total!K:K,DB!$O$9,Total!E:E,$H$2)+COUNTIFS(Total!W:W,B9,Total!O:O,DB!$G$5,Total!AA:AA,DB!$O$5,Total!M:M,DB!$G$9,Total!K:K,DB!$O$9,Total!E:E,$H$2)+COUNTIFS(Total!W:W,B9,Total!O:O,DB!$G$5,Total!N:N,DB!$O$5,Total!AA:AA,DB!$G$9,Total!K:K,DB!$O$9,Total!E:E,$H$2)+COUNTIFS(Total!W:W,B9,Total!O:O,DB!$G$5,Total!N:N,DB!$O$5,Total!M:M,DB!$G$9,Total!AA:AA,DB!$O$9,Total!E:E,$H$2)+COUNTIFS(Total!W:W,B9,Total!O:O,DB!$G$5,Total!N:N,DB!$O$5,Total!M:M,DB!$G$9,Total!K:K,DB!$O$9,Total!AA:AA,$H$2)</f>
        <v>739</v>
      </c>
      <c r="D9" s="31">
        <f>COUNTIFS(Total!X:X,$AB$28,Total!W:W,B9,Total!O:O,DB!$G$5,Total!N:N,DB!$O$5,Total!M:M,DB!$G$9,Total!K:K,DB!$O$9,Total!E:E,$H$2)+COUNTIFS(Total!X:X,$AB$28,Total!W:W,B9,Total!AA:AA,DB!$G$5,Total!AA:AA,DB!$O$5,Total!AA:AA,DB!$G$9,Total!AA:AA,DB!$O$9,Total!AA:AA,$H$2)+COUNTIFS(Total!X:X,$AB$28,Total!W:W,B9,Total!O:O,DB!$G$5,Total!AA:AA,DB!$O$5,Total!AA:AA,DB!$G$9,Total!AA:AA,DB!$O$9,Total!AA:AA,$H$2)+COUNTIFS(Total!X:X,$AB$28,Total!W:W,B9,Total!AA:AA,DB!$G$5,Total!N:N,DB!$O$5,Total!AA:AA,DB!$G$9,Total!AA:AA,DB!$O$9,Total!AA:AA,$H$2)+COUNTIFS(Total!X:X,$AB$28,Total!W:W,B9,Total!AA:AA,DB!$G$5,Total!AA:AA,DB!$O$5,Total!M:M,DB!$G$9,Total!AA:AA,DB!$O$9,Total!AA:AA,$H$2)+COUNTIFS(Total!X:X,$AB$28,Total!W:W,B9,Total!AA:AA,DB!$G$5,Total!AA:AA,DB!$O$5,Total!AA:AA,DB!$G$9,Total!K:K,DB!$O$9,Total!AA:AA,$H$2)+COUNTIFS(Total!X:X,$AB$28,Total!W:W,B9,Total!AA:AA,DB!$G$5,Total!AA:AA,DB!$O$5,Total!AA:AA,DB!$G$9,Total!AA:AA,DB!$O$9,Total!E:E,$H$2)+COUNTIFS(Total!X:X,$AB$28,Total!W:W,B9,Total!O:O,DB!$G$5,Total!N:N,DB!$O$5,Total!M:M,DB!$G$9,Total!AA:AA,DB!$O$9,Total!AA:AA,$H$2)+COUNTIFS(Total!X:X,$AB$28,Total!W:W,B9,Total!O:O,DB!$G$5,Total!N:N,DB!$O$5,Total!AA:AA,DB!$G$9,Total!K:K,DB!$O$9,Total!AA:AA,$H$2)+COUNTIFS(Total!X:X,$AB$28,Total!W:W,B9,Total!O:O,DB!$G$5,Total!N:N,DB!$O$5,Total!AA:AA,DB!$G$9,Total!AA:AA,DB!$O$9,Total!E:E,$H$2)+COUNTIFS(Total!X:X,$AB$28,Total!W:W,B9,Total!O:O,DB!$G$5,Total!AA:AA,DB!$O$5,Total!M:M,DB!$G$9,Total!K:K,DB!$O$9,Total!AA:AA,$H$2)+COUNTIFS(Total!X:X,$AB$28,Total!W:W,B9,Total!O:O,DB!$G$5,Total!AA:AA,DB!$O$5,Total!M:M,DB!$G$9,Total!AA:AA,DB!$O$9,Total!E:E,$H$2)+COUNTIFS(Total!X:X,$AB$28,Total!W:W,B9,Total!O:O,DB!$G$5,Total!AA:AA,DB!$O$5,Total!AA:AA,DB!$G$9,Total!K:K,DB!$O$9,Total!E:E,$H$2)+COUNTIFS(Total!X:X,$AB$28,Total!W:W,B9,Total!AA:AA,DB!$G$5,Total!N:N,DB!$O$5,Total!M:M,DB!$G$9,Total!K:K,DB!$O$9,Total!AA:AA,$H$2)+COUNTIFS(Total!X:X,$AB$28,Total!W:W,B9,Total!AA:AA,DB!$G$5,Total!N:N,DB!$O$5,Total!M:M,DB!$G$9,Total!AA:AA,DB!$O$9,Total!E:E,$H$2)+COUNTIFS(Total!X:X,$AB$28,Total!W:W,B9,Total!AA:AA,DB!$G$5,Total!N:N,DB!$O$5,Total!AA:AA,DB!$G$9,Total!K:K,DB!$O$9,Total!E:E,$H$2)+COUNTIFS(Total!X:X,$AB$28,Total!W:W,B9,Total!AA:AA,DB!$G$5,Total!AA:AA,DB!$O$5,Total!M:M,DB!$G$9,Total!K:K,DB!$O$9,Total!E:E,$H$2)+COUNTIFS(Total!X:X,$AB$28,Total!W:W,B9,Total!O:O,DB!$G$5,Total!N:N,DB!$O$5,Total!AA:AA,DB!$G$9,Total!AA:AA,DB!$O$9,Total!AA:AA,$H$2)+COUNTIFS(Total!X:X,$AB$28,Total!W:W,B9,Total!O:O,DB!$G$5,Total!AA:AA,DB!$O$5,Total!M:M,DB!$G$9,Total!AA:AA,DB!$O$9,Total!AA:AA,$H$2)+COUNTIFS(Total!X:X,$AB$28,Total!W:W,B9,Total!O:O,DB!$G$5,Total!AA:AA,DB!$O$5,Total!AA:AA,DB!$G$9,Total!K:K,DB!$O$9,Total!AA:AA,$H$2)+COUNTIFS(Total!X:X,$AB$28,Total!W:W,B9,Total!O:O,DB!$G$5,Total!AA:AA,DB!$O$5,Total!AA:AA,DB!$G$9,Total!AA:AA,DB!$O$9,Total!E:E,$H$2)+COUNTIFS(Total!X:X,$AB$28,Total!W:W,B9,Total!AA:AA,DB!$G$5,Total!N:N,DB!$O$5,Total!M:M,DB!$G$9,Total!AA:AA,DB!$O$9,Total!AA:AA,$H$2)+COUNTIFS(Total!X:X,$AB$28,Total!W:W,B9,Total!AA:AA,DB!$G$5,Total!N:N,DB!$O$5,Total!AA:AA,DB!$G$9,Total!K:K,DB!$O$9,Total!AA:AA,$H$2)+COUNTIFS(Total!X:X,$AB$28,Total!W:W,B9,Total!AA:AA,DB!$G$5,Total!N:N,DB!$O$5,Total!AA:AA,DB!$G$9,Total!AA:AA,DB!$O$9,Total!E:E,$H$2)+COUNTIFS(Total!X:X,$AB$28,Total!W:W,B9,Total!AA:AA,DB!$G$5,Total!AA:AA,DB!$O$5,Total!M:M,DB!$G$9,Total!K:K,DB!$O$9,Total!AA:AA,$H$2)+COUNTIFS(Total!X:X,$AB$28,Total!W:W,B9,Total!AA:AA,DB!$G$5,Total!AA:AA,DB!$O$5,Total!M:M,DB!$G$9,Total!AA:AA,DB!$O$9,Total!E:E,$H$2)+COUNTIFS(Total!X:X,$AB$28,Total!W:W,B9,Total!AA:AA,DB!$G$5,Total!AA:AA,DB!$O$5,Total!AA:AA,DB!$G$9,Total!K:K,DB!$O$9,Total!E:E,$H$2)+COUNTIFS(Total!X:X,$AB$28,Total!W:W,B9,Total!AA:AA,DB!$G$5,Total!N:N,DB!$O$5,Total!M:M,DB!$G$9,Total!K:K,DB!$O$9,Total!E:E,$H$2)+COUNTIFS(Total!X:X,$AB$28,Total!W:W,B9,Total!O:O,DB!$G$5,Total!AA:AA,DB!$O$5,Total!M:M,DB!$G$9,Total!K:K,DB!$O$9,Total!E:E,$H$2)+COUNTIFS(Total!X:X,$AB$28,Total!W:W,B9,Total!O:O,DB!$G$5,Total!N:N,DB!$O$5,Total!AA:AA,DB!$G$9,Total!K:K,DB!$O$9,Total!E:E,$H$2)+COUNTIFS(Total!X:X,$AB$28,Total!W:W,B9,Total!O:O,DB!$G$5,Total!N:N,DB!$O$5,Total!M:M,DB!$G$9,Total!AA:AA,DB!$O$9,Total!E:E,$H$2)+COUNTIFS(Total!X:X,$AB$28,Total!W:W,B9,Total!O:O,DB!$G$5,Total!N:N,DB!$O$5,Total!M:M,DB!$G$9,Total!K:K,DB!$O$9,Total!AA:AA,$H$2)</f>
        <v>22</v>
      </c>
      <c r="E9" s="31">
        <f>COUNTIFS(Total!X:X,$E$3,Total!W:W,B9,Total!O:O,DB!$G$5,Total!N:N,DB!$O$5,Total!M:M,DB!$G$9,Total!K:K,DB!$O$9,Total!E:E,$H$2)+COUNTIFS(Total!X:X,$E$3,Total!W:W,B9,Total!AA:AA,DB!$G$5,Total!AA:AA,DB!$O$5,Total!AA:AA,DB!$G$9,Total!AA:AA,DB!$O$9,Total!AA:AA,$H$2)+COUNTIFS(Total!X:X,$E$3,Total!W:W,B9,Total!O:O,DB!$G$5,Total!AA:AA,DB!$O$5,Total!AA:AA,DB!$G$9,Total!AA:AA,DB!$O$9,Total!AA:AA,$H$2)+COUNTIFS(Total!X:X,$E$3,Total!W:W,B9,Total!AA:AA,DB!$G$5,Total!N:N,DB!$O$5,Total!AA:AA,DB!$G$9,Total!AA:AA,DB!$O$9,Total!AA:AA,$H$2)+COUNTIFS(Total!X:X,$E$3,Total!W:W,B9,Total!AA:AA,DB!$G$5,Total!AA:AA,DB!$O$5,Total!M:M,DB!$G$9,Total!AA:AA,DB!$O$9,Total!AA:AA,$H$2)+COUNTIFS(Total!X:X,$E$3,Total!W:W,B9,Total!AA:AA,DB!$G$5,Total!AA:AA,DB!$O$5,Total!AA:AA,DB!$G$9,Total!K:K,DB!$O$9,Total!AA:AA,$H$2)+COUNTIFS(Total!X:X,$E$3,Total!W:W,B9,Total!AA:AA,DB!$G$5,Total!AA:AA,DB!$O$5,Total!AA:AA,DB!$G$9,Total!AA:AA,DB!$O$9,Total!E:E,$H$2)+COUNTIFS(Total!X:X,$E$3,Total!W:W,B9,Total!O:O,DB!$G$5,Total!N:N,DB!$O$5,Total!M:M,DB!$G$9,Total!AA:AA,DB!$O$9,Total!AA:AA,$H$2)+COUNTIFS(Total!X:X,$E$3,Total!W:W,B9,Total!O:O,DB!$G$5,Total!N:N,DB!$O$5,Total!AA:AA,DB!$G$9,Total!K:K,DB!$O$9,Total!AA:AA,$H$2)+COUNTIFS(Total!X:X,$E$3,Total!W:W,B9,Total!O:O,DB!$G$5,Total!N:N,DB!$O$5,Total!AA:AA,DB!$G$9,Total!AA:AA,DB!$O$9,Total!E:E,$H$2)+COUNTIFS(Total!X:X,$E$3,Total!W:W,B9,Total!O:O,DB!$G$5,Total!AA:AA,DB!$O$5,Total!M:M,DB!$G$9,Total!K:K,DB!$O$9,Total!AA:AA,$H$2)+COUNTIFS(Total!X:X,$E$3,Total!W:W,B9,Total!O:O,DB!$G$5,Total!AA:AA,DB!$O$5,Total!M:M,DB!$G$9,Total!AA:AA,DB!$O$9,Total!E:E,$H$2)+COUNTIFS(Total!X:X,$E$3,Total!W:W,B9,Total!O:O,DB!$G$5,Total!AA:AA,DB!$O$5,Total!AA:AA,DB!$G$9,Total!K:K,DB!$O$9,Total!E:E,$H$2)+COUNTIFS(Total!X:X,$E$3,Total!W:W,B9,Total!AA:AA,DB!$G$5,Total!N:N,DB!$O$5,Total!M:M,DB!$G$9,Total!K:K,DB!$O$9,Total!AA:AA,$H$2)+COUNTIFS(Total!X:X,$E$3,Total!W:W,B9,Total!AA:AA,DB!$G$5,Total!N:N,DB!$O$5,Total!M:M,DB!$G$9,Total!AA:AA,DB!$O$9,Total!E:E,$H$2)+COUNTIFS(Total!X:X,$E$3,Total!W:W,B9,Total!AA:AA,DB!$G$5,Total!N:N,DB!$O$5,Total!AA:AA,DB!$G$9,Total!K:K,DB!$O$9,Total!E:E,$H$2)+COUNTIFS(Total!X:X,$E$3,Total!W:W,B9,Total!AA:AA,DB!$G$5,Total!AA:AA,DB!$O$5,Total!M:M,DB!$G$9,Total!K:K,DB!$O$9,Total!E:E,$H$2)+COUNTIFS(Total!X:X,$E$3,Total!W:W,B9,Total!O:O,DB!$G$5,Total!N:N,DB!$O$5,Total!AA:AA,DB!$G$9,Total!AA:AA,DB!$O$9,Total!AA:AA,$H$2)+COUNTIFS(Total!X:X,$E$3,Total!W:W,B9,Total!O:O,DB!$G$5,Total!AA:AA,DB!$O$5,Total!M:M,DB!$G$9,Total!AA:AA,DB!$O$9,Total!AA:AA,$H$2)+COUNTIFS(Total!X:X,$E$3,Total!W:W,B9,Total!O:O,DB!$G$5,Total!AA:AA,DB!$O$5,Total!AA:AA,DB!$G$9,Total!K:K,DB!$O$9,Total!AA:AA,$H$2)+COUNTIFS(Total!X:X,$E$3,Total!W:W,B9,Total!O:O,DB!$G$5,Total!AA:AA,DB!$O$5,Total!AA:AA,DB!$G$9,Total!AA:AA,DB!$O$9,Total!E:E,$H$2)+COUNTIFS(Total!X:X,$E$3,Total!W:W,B9,Total!AA:AA,DB!$G$5,Total!N:N,DB!$O$5,Total!M:M,DB!$G$9,Total!AA:AA,DB!$O$9,Total!AA:AA,$H$2)+COUNTIFS(Total!X:X,$E$3,Total!W:W,B9,Total!AA:AA,DB!$G$5,Total!N:N,DB!$O$5,Total!AA:AA,DB!$G$9,Total!K:K,DB!$O$9,Total!AA:AA,$H$2)+COUNTIFS(Total!X:X,$E$3,Total!W:W,B9,Total!AA:AA,DB!$G$5,Total!N:N,DB!$O$5,Total!AA:AA,DB!$G$9,Total!AA:AA,DB!$O$9,Total!E:E,$H$2)+COUNTIFS(Total!X:X,$E$3,Total!W:W,B9,Total!AA:AA,DB!$G$5,Total!AA:AA,DB!$O$5,Total!M:M,DB!$G$9,Total!K:K,DB!$O$9,Total!AA:AA,$H$2)+COUNTIFS(Total!X:X,$E$3,Total!W:W,B9,Total!AA:AA,DB!$G$5,Total!AA:AA,DB!$O$5,Total!M:M,DB!$G$9,Total!AA:AA,DB!$O$9,Total!E:E,$H$2)+COUNTIFS(Total!X:X,$E$3,Total!W:W,B9,Total!AA:AA,DB!$G$5,Total!AA:AA,DB!$O$5,Total!AA:AA,DB!$G$9,Total!K:K,DB!$O$9,Total!E:E,$H$2)+COUNTIFS(Total!X:X,$E$3,Total!W:W,B9,Total!AA:AA,DB!$G$5,Total!N:N,DB!$O$5,Total!M:M,DB!$G$9,Total!K:K,DB!$O$9,Total!E:E,$H$2)+COUNTIFS(Total!X:X,$E$3,Total!W:W,B9,Total!O:O,DB!$G$5,Total!AA:AA,DB!$O$5,Total!M:M,DB!$G$9,Total!K:K,DB!$O$9,Total!E:E,$H$2)+COUNTIFS(Total!X:X,$E$3,Total!W:W,B9,Total!O:O,DB!$G$5,Total!N:N,DB!$O$5,Total!AA:AA,DB!$G$9,Total!K:K,DB!$O$9,Total!E:E,$H$2)+COUNTIFS(Total!X:X,$E$3,Total!W:W,B9,Total!O:O,DB!$G$5,Total!N:N,DB!$O$5,Total!M:M,DB!$G$9,Total!AA:AA,DB!$O$9,Total!E:E,$H$2)+COUNTIFS(Total!X:X,$E$3,Total!W:W,B9,Total!O:O,DB!$G$5,Total!N:N,DB!$O$5,Total!M:M,DB!$G$9,Total!K:K,DB!$O$9,Total!AA:AA,$H$2)</f>
        <v>4</v>
      </c>
      <c r="F9" s="31">
        <f>COUNTIFS(Total!X:X,$F$3,Total!W:W,B9,Total!O:O,DB!$G$5,Total!N:N,DB!$O$5,Total!M:M,DB!$G$9,Total!K:K,DB!$O$9,Total!E:E,$H$2)+COUNTIFS(Total!X:X,$F$3,Total!W:W,B9,Total!AA:AA,DB!$G$5,Total!AA:AA,DB!$O$5,Total!AA:AA,DB!$G$9,Total!AA:AA,DB!$O$9,Total!AA:AA,$H$2)+COUNTIFS(Total!X:X,$F$3,Total!W:W,B9,Total!O:O,DB!$G$5,Total!AA:AA,DB!$O$5,Total!AA:AA,DB!$G$9,Total!AA:AA,DB!$O$9,Total!AA:AA,$H$2)+COUNTIFS(Total!X:X,$F$3,Total!W:W,B9,Total!AA:AA,DB!$G$5,Total!N:N,DB!$O$5,Total!AA:AA,DB!$G$9,Total!AA:AA,DB!$O$9,Total!AA:AA,$H$2)+COUNTIFS(Total!X:X,$F$3,Total!W:W,B9,Total!AA:AA,DB!$G$5,Total!AA:AA,DB!$O$5,Total!M:M,DB!$G$9,Total!AA:AA,DB!$O$9,Total!AA:AA,$H$2)+COUNTIFS(Total!X:X,$F$3,Total!W:W,B9,Total!AA:AA,DB!$G$5,Total!AA:AA,DB!$O$5,Total!AA:AA,DB!$G$9,Total!K:K,DB!$O$9,Total!AA:AA,$H$2)+COUNTIFS(Total!X:X,$F$3,Total!W:W,B9,Total!AA:AA,DB!$G$5,Total!AA:AA,DB!$O$5,Total!AA:AA,DB!$G$9,Total!AA:AA,DB!$O$9,Total!E:E,$H$2)+COUNTIFS(Total!X:X,$F$3,Total!W:W,B9,Total!O:O,DB!$G$5,Total!N:N,DB!$O$5,Total!M:M,DB!$G$9,Total!AA:AA,DB!$O$9,Total!AA:AA,$H$2)+COUNTIFS(Total!X:X,$F$3,Total!W:W,B9,Total!O:O,DB!$G$5,Total!N:N,DB!$O$5,Total!AA:AA,DB!$G$9,Total!K:K,DB!$O$9,Total!AA:AA,$H$2)+COUNTIFS(Total!X:X,$F$3,Total!W:W,B9,Total!O:O,DB!$G$5,Total!N:N,DB!$O$5,Total!AA:AA,DB!$G$9,Total!AA:AA,DB!$O$9,Total!E:E,$H$2)+COUNTIFS(Total!X:X,$F$3,Total!W:W,B9,Total!O:O,DB!$G$5,Total!AA:AA,DB!$O$5,Total!M:M,DB!$G$9,Total!K:K,DB!$O$9,Total!AA:AA,$H$2)+COUNTIFS(Total!X:X,$F$3,Total!W:W,B9,Total!O:O,DB!$G$5,Total!AA:AA,DB!$O$5,Total!M:M,DB!$G$9,Total!AA:AA,DB!$O$9,Total!E:E,$H$2)+COUNTIFS(Total!X:X,$F$3,Total!W:W,B9,Total!O:O,DB!$G$5,Total!AA:AA,DB!$O$5,Total!AA:AA,DB!$G$9,Total!K:K,DB!$O$9,Total!E:E,$H$2)+COUNTIFS(Total!X:X,$F$3,Total!W:W,B9,Total!AA:AA,DB!$G$5,Total!N:N,DB!$O$5,Total!M:M,DB!$G$9,Total!K:K,DB!$O$9,Total!AA:AA,$H$2)+COUNTIFS(Total!X:X,$F$3,Total!W:W,B9,Total!AA:AA,DB!$G$5,Total!N:N,DB!$O$5,Total!M:M,DB!$G$9,Total!AA:AA,DB!$O$9,Total!E:E,$H$2)+COUNTIFS(Total!X:X,$F$3,Total!W:W,B9,Total!AA:AA,DB!$G$5,Total!N:N,DB!$O$5,Total!AA:AA,DB!$G$9,Total!K:K,DB!$O$9,Total!E:E,$H$2)+COUNTIFS(Total!X:X,$F$3,Total!W:W,B9,Total!AA:AA,DB!$G$5,Total!AA:AA,DB!$O$5,Total!M:M,DB!$G$9,Total!K:K,DB!$O$9,Total!E:E,$H$2)+COUNTIFS(Total!X:X,$F$3,Total!W:W,B9,Total!O:O,DB!$G$5,Total!N:N,DB!$O$5,Total!AA:AA,DB!$G$9,Total!AA:AA,DB!$O$9,Total!AA:AA,$H$2)+COUNTIFS(Total!X:X,$F$3,Total!W:W,B9,Total!O:O,DB!$G$5,Total!AA:AA,DB!$O$5,Total!M:M,DB!$G$9,Total!AA:AA,DB!$O$9,Total!AA:AA,$H$2)+COUNTIFS(Total!X:X,$F$3,Total!W:W,B9,Total!O:O,DB!$G$5,Total!AA:AA,DB!$O$5,Total!AA:AA,DB!$G$9,Total!K:K,DB!$O$9,Total!AA:AA,$H$2)+COUNTIFS(Total!X:X,$F$3,Total!W:W,B9,Total!O:O,DB!$G$5,Total!AA:AA,DB!$O$5,Total!AA:AA,DB!$G$9,Total!AA:AA,DB!$O$9,Total!E:E,$H$2)+COUNTIFS(Total!X:X,$F$3,Total!W:W,B9,Total!AA:AA,DB!$G$5,Total!N:N,DB!$O$5,Total!M:M,DB!$G$9,Total!AA:AA,DB!$O$9,Total!AA:AA,$H$2)+COUNTIFS(Total!X:X,$F$3,Total!W:W,B9,Total!AA:AA,DB!$G$5,Total!N:N,DB!$O$5,Total!AA:AA,DB!$G$9,Total!K:K,DB!$O$9,Total!AA:AA,$H$2)+COUNTIFS(Total!X:X,$F$3,Total!W:W,B9,Total!AA:AA,DB!$G$5,Total!N:N,DB!$O$5,Total!AA:AA,DB!$G$9,Total!AA:AA,DB!$O$9,Total!E:E,$H$2)+COUNTIFS(Total!X:X,$F$3,Total!W:W,B9,Total!AA:AA,DB!$G$5,Total!AA:AA,DB!$O$5,Total!M:M,DB!$G$9,Total!K:K,DB!$O$9,Total!AA:AA,$H$2)+COUNTIFS(Total!X:X,$F$3,Total!W:W,B9,Total!AA:AA,DB!$G$5,Total!AA:AA,DB!$O$5,Total!M:M,DB!$G$9,Total!AA:AA,DB!$O$9,Total!E:E,$H$2)+COUNTIFS(Total!X:X,$F$3,Total!W:W,B9,Total!AA:AA,DB!$G$5,Total!AA:AA,DB!$O$5,Total!AA:AA,DB!$G$9,Total!K:K,DB!$O$9,Total!E:E,$H$2)+COUNTIFS(Total!X:X,$F$3,Total!W:W,B9,Total!AA:AA,DB!$G$5,Total!N:N,DB!$O$5,Total!M:M,DB!$G$9,Total!K:K,DB!$O$9,Total!E:E,$H$2)+COUNTIFS(Total!X:X,$F$3,Total!W:W,B9,Total!O:O,DB!$G$5,Total!AA:AA,DB!$O$5,Total!M:M,DB!$G$9,Total!K:K,DB!$O$9,Total!E:E,$H$2)+COUNTIFS(Total!X:X,$F$3,Total!W:W,B9,Total!O:O,DB!$G$5,Total!N:N,DB!$O$5,Total!AA:AA,DB!$G$9,Total!K:K,DB!$O$9,Total!E:E,$H$2)+COUNTIFS(Total!X:X,$F$3,Total!W:W,B9,Total!O:O,DB!$G$5,Total!N:N,DB!$O$5,Total!M:M,DB!$G$9,Total!AA:AA,DB!$O$9,Total!E:E,$H$2)+COUNTIFS(Total!X:X,$F$3,Total!W:W,B9,Total!O:O,DB!$G$5,Total!N:N,DB!$O$5,Total!M:M,DB!$G$9,Total!K:K,DB!$O$9,Total!AA:AA,$H$2)</f>
        <v>1</v>
      </c>
      <c r="G9" s="31">
        <f>COUNTIFS(Total!X:X,$G$3,Total!W:W,B9,Total!O:O,DB!$G$5,Total!N:N,DB!$O$5,Total!M:M,DB!$G$9,Total!K:K,DB!$O$9,Total!E:E,$H$2)+COUNTIFS(Total!X:X,$G$3,Total!W:W,B9,Total!AA:AA,DB!$G$5,Total!AA:AA,DB!$O$5,Total!AA:AA,DB!$G$9,Total!AA:AA,DB!$O$9,Total!AA:AA,$H$2)+COUNTIFS(Total!X:X,$G$3,Total!W:W,B9,Total!O:O,DB!$G$5,Total!AA:AA,DB!$O$5,Total!AA:AA,DB!$G$9,Total!AA:AA,DB!$O$9,Total!AA:AA,$H$2)+COUNTIFS(Total!X:X,$G$3,Total!W:W,B9,Total!AA:AA,DB!$G$5,Total!N:N,DB!$O$5,Total!AA:AA,DB!$G$9,Total!AA:AA,DB!$O$9,Total!AA:AA,$H$2)+COUNTIFS(Total!X:X,$G$3,Total!W:W,B9,Total!AA:AA,DB!$G$5,Total!AA:AA,DB!$O$5,Total!M:M,DB!$G$9,Total!AA:AA,DB!$O$9,Total!AA:AA,$H$2)+COUNTIFS(Total!X:X,$G$3,Total!W:W,B9,Total!AA:AA,DB!$G$5,Total!AA:AA,DB!$O$5,Total!AA:AA,DB!$G$9,Total!K:K,DB!$O$9,Total!AA:AA,$H$2)+COUNTIFS(Total!X:X,$G$3,Total!W:W,B9,Total!AA:AA,DB!$G$5,Total!AA:AA,DB!$O$5,Total!AA:AA,DB!$G$9,Total!AA:AA,DB!$O$9,Total!E:E,$H$2)+COUNTIFS(Total!X:X,$G$3,Total!W:W,B9,Total!O:O,DB!$G$5,Total!N:N,DB!$O$5,Total!M:M,DB!$G$9,Total!AA:AA,DB!$O$9,Total!AA:AA,$H$2)+COUNTIFS(Total!X:X,$G$3,Total!W:W,B9,Total!O:O,DB!$G$5,Total!N:N,DB!$O$5,Total!AA:AA,DB!$G$9,Total!K:K,DB!$O$9,Total!AA:AA,$H$2)+COUNTIFS(Total!X:X,$G$3,Total!W:W,B9,Total!O:O,DB!$G$5,Total!N:N,DB!$O$5,Total!AA:AA,DB!$G$9,Total!AA:AA,DB!$O$9,Total!E:E,$H$2)+COUNTIFS(Total!X:X,$G$3,Total!W:W,B9,Total!O:O,DB!$G$5,Total!AA:AA,DB!$O$5,Total!M:M,DB!$G$9,Total!K:K,DB!$O$9,Total!AA:AA,$H$2)+COUNTIFS(Total!X:X,$G$3,Total!W:W,B9,Total!O:O,DB!$G$5,Total!AA:AA,DB!$O$5,Total!M:M,DB!$G$9,Total!AA:AA,DB!$O$9,Total!E:E,$H$2)+COUNTIFS(Total!X:X,$G$3,Total!W:W,B9,Total!O:O,DB!$G$5,Total!AA:AA,DB!$O$5,Total!AA:AA,DB!$G$9,Total!K:K,DB!$O$9,Total!E:E,$H$2)+COUNTIFS(Total!X:X,$G$3,Total!W:W,B9,Total!AA:AA,DB!$G$5,Total!N:N,DB!$O$5,Total!M:M,DB!$G$9,Total!K:K,DB!$O$9,Total!AA:AA,$H$2)+COUNTIFS(Total!X:X,$G$3,Total!W:W,B9,Total!AA:AA,DB!$G$5,Total!N:N,DB!$O$5,Total!M:M,DB!$G$9,Total!AA:AA,DB!$O$9,Total!E:E,$H$2)+COUNTIFS(Total!X:X,$G$3,Total!W:W,B9,Total!AA:AA,DB!$G$5,Total!N:N,DB!$O$5,Total!AA:AA,DB!$G$9,Total!K:K,DB!$O$9,Total!E:E,$H$2)+COUNTIFS(Total!X:X,$G$3,Total!W:W,B9,Total!AA:AA,DB!$G$5,Total!AA:AA,DB!$O$5,Total!M:M,DB!$G$9,Total!K:K,DB!$O$9,Total!E:E,$H$2)+COUNTIFS(Total!X:X,$G$3,Total!W:W,B9,Total!O:O,DB!$G$5,Total!N:N,DB!$O$5,Total!AA:AA,DB!$G$9,Total!AA:AA,DB!$O$9,Total!AA:AA,$H$2)+COUNTIFS(Total!X:X,$G$3,Total!W:W,B9,Total!O:O,DB!$G$5,Total!AA:AA,DB!$O$5,Total!M:M,DB!$G$9,Total!AA:AA,DB!$O$9,Total!AA:AA,$H$2)+COUNTIFS(Total!X:X,$G$3,Total!W:W,B9,Total!O:O,DB!$G$5,Total!AA:AA,DB!$O$5,Total!AA:AA,DB!$G$9,Total!K:K,DB!$O$9,Total!AA:AA,$H$2)+COUNTIFS(Total!X:X,$G$3,Total!W:W,B9,Total!O:O,DB!$G$5,Total!AA:AA,DB!$O$5,Total!AA:AA,DB!$G$9,Total!AA:AA,DB!$O$9,Total!E:E,$H$2)+COUNTIFS(Total!X:X,$G$3,Total!W:W,B9,Total!AA:AA,DB!$G$5,Total!N:N,DB!$O$5,Total!M:M,DB!$G$9,Total!AA:AA,DB!$O$9,Total!AA:AA,$H$2)+COUNTIFS(Total!X:X,$G$3,Total!W:W,B9,Total!AA:AA,DB!$G$5,Total!N:N,DB!$O$5,Total!AA:AA,DB!$G$9,Total!K:K,DB!$O$9,Total!AA:AA,$H$2)+COUNTIFS(Total!X:X,$G$3,Total!W:W,B9,Total!AA:AA,DB!$G$5,Total!N:N,DB!$O$5,Total!AA:AA,DB!$G$9,Total!AA:AA,DB!$O$9,Total!E:E,$H$2)+COUNTIFS(Total!X:X,$G$3,Total!W:W,B9,Total!AA:AA,DB!$G$5,Total!AA:AA,DB!$O$5,Total!M:M,DB!$G$9,Total!K:K,DB!$O$9,Total!AA:AA,$H$2)+COUNTIFS(Total!X:X,$G$3,Total!W:W,B9,Total!AA:AA,DB!$G$5,Total!AA:AA,DB!$O$5,Total!M:M,DB!$G$9,Total!AA:AA,DB!$O$9,Total!E:E,$H$2)+COUNTIFS(Total!X:X,$G$3,Total!W:W,B9,Total!AA:AA,DB!$G$5,Total!AA:AA,DB!$O$5,Total!AA:AA,DB!$G$9,Total!K:K,DB!$O$9,Total!E:E,$H$2)+COUNTIFS(Total!X:X,$G$3,Total!W:W,B9,Total!AA:AA,DB!$G$5,Total!N:N,DB!$O$5,Total!M:M,DB!$G$9,Total!K:K,DB!$O$9,Total!E:E,$H$2)+COUNTIFS(Total!X:X,$G$3,Total!W:W,B9,Total!O:O,DB!$G$5,Total!AA:AA,DB!$O$5,Total!M:M,DB!$G$9,Total!K:K,DB!$O$9,Total!E:E,$H$2)+COUNTIFS(Total!X:X,$G$3,Total!W:W,B9,Total!O:O,DB!$G$5,Total!N:N,DB!$O$5,Total!AA:AA,DB!$G$9,Total!K:K,DB!$O$9,Total!E:E,$H$2)+COUNTIFS(Total!X:X,$G$3,Total!W:W,B9,Total!O:O,DB!$G$5,Total!N:N,DB!$O$5,Total!M:M,DB!$G$9,Total!AA:AA,DB!$O$9,Total!E:E,$H$2)+COUNTIFS(Total!X:X,$G$3,Total!W:W,B9,Total!O:O,DB!$G$5,Total!N:N,DB!$O$5,Total!M:M,DB!$G$9,Total!K:K,DB!$O$9,Total!AA:AA,$H$2)</f>
        <v>16</v>
      </c>
      <c r="H9" s="31">
        <f>COUNTIFS(Total!X:X,$H$3,Total!W:W,B9,Total!O:O,DB!$G$5,Total!N:N,DB!$O$5,Total!M:M,DB!$G$9,Total!K:K,DB!$O$9,Total!E:E,$H$2)+COUNTIFS(Total!X:X,$H$3,Total!W:W,B9,Total!AA:AA,DB!$G$5,Total!AA:AA,DB!$O$5,Total!AA:AA,DB!$G$9,Total!AA:AA,DB!$O$9,Total!AA:AA,$H$2)+COUNTIFS(Total!X:X,$H$3,Total!W:W,B9,Total!O:O,DB!$G$5,Total!AA:AA,DB!$O$5,Total!AA:AA,DB!$G$9,Total!AA:AA,DB!$O$9,Total!AA:AA,$H$2)+COUNTIFS(Total!X:X,$H$3,Total!W:W,B9,Total!AA:AA,DB!$G$5,Total!N:N,DB!$O$5,Total!AA:AA,DB!$G$9,Total!AA:AA,DB!$O$9,Total!AA:AA,$H$2)+COUNTIFS(Total!X:X,$H$3,Total!W:W,B9,Total!AA:AA,DB!$G$5,Total!AA:AA,DB!$O$5,Total!M:M,DB!$G$9,Total!AA:AA,DB!$O$9,Total!AA:AA,$H$2)+COUNTIFS(Total!X:X,$H$3,Total!W:W,B9,Total!AA:AA,DB!$G$5,Total!AA:AA,DB!$O$5,Total!AA:AA,DB!$G$9,Total!K:K,DB!$O$9,Total!AA:AA,$H$2)+COUNTIFS(Total!X:X,$H$3,Total!W:W,B9,Total!AA:AA,DB!$G$5,Total!AA:AA,DB!$O$5,Total!AA:AA,DB!$G$9,Total!AA:AA,DB!$O$9,Total!E:E,$H$2)+COUNTIFS(Total!X:X,$H$3,Total!W:W,B9,Total!O:O,DB!$G$5,Total!N:N,DB!$O$5,Total!M:M,DB!$G$9,Total!AA:AA,DB!$O$9,Total!AA:AA,$H$2)+COUNTIFS(Total!X:X,$H$3,Total!W:W,B9,Total!O:O,DB!$G$5,Total!N:N,DB!$O$5,Total!AA:AA,DB!$G$9,Total!K:K,DB!$O$9,Total!AA:AA,$H$2)+COUNTIFS(Total!X:X,$H$3,Total!W:W,B9,Total!O:O,DB!$G$5,Total!N:N,DB!$O$5,Total!AA:AA,DB!$G$9,Total!AA:AA,DB!$O$9,Total!E:E,$H$2)+COUNTIFS(Total!X:X,$H$3,Total!W:W,B9,Total!O:O,DB!$G$5,Total!AA:AA,DB!$O$5,Total!M:M,DB!$G$9,Total!K:K,DB!$O$9,Total!AA:AA,$H$2)+COUNTIFS(Total!X:X,$H$3,Total!W:W,B9,Total!O:O,DB!$G$5,Total!AA:AA,DB!$O$5,Total!M:M,DB!$G$9,Total!AA:AA,DB!$O$9,Total!E:E,$H$2)+COUNTIFS(Total!X:X,$H$3,Total!W:W,B9,Total!O:O,DB!$G$5,Total!AA:AA,DB!$O$5,Total!AA:AA,DB!$G$9,Total!K:K,DB!$O$9,Total!E:E,$H$2)+COUNTIFS(Total!X:X,$H$3,Total!W:W,B9,Total!AA:AA,DB!$G$5,Total!N:N,DB!$O$5,Total!M:M,DB!$G$9,Total!K:K,DB!$O$9,Total!AA:AA,$H$2)+COUNTIFS(Total!X:X,$H$3,Total!W:W,B9,Total!AA:AA,DB!$G$5,Total!N:N,DB!$O$5,Total!M:M,DB!$G$9,Total!AA:AA,DB!$O$9,Total!E:E,$H$2)+COUNTIFS(Total!X:X,$H$3,Total!W:W,B9,Total!AA:AA,DB!$G$5,Total!N:N,DB!$O$5,Total!AA:AA,DB!$G$9,Total!K:K,DB!$O$9,Total!E:E,$H$2)+COUNTIFS(Total!X:X,$H$3,Total!W:W,B9,Total!AA:AA,DB!$G$5,Total!AA:AA,DB!$O$5,Total!M:M,DB!$G$9,Total!K:K,DB!$O$9,Total!E:E,$H$2)+COUNTIFS(Total!X:X,$H$3,Total!W:W,B9,Total!O:O,DB!$G$5,Total!N:N,DB!$O$5,Total!AA:AA,DB!$G$9,Total!AA:AA,DB!$O$9,Total!AA:AA,$H$2)+COUNTIFS(Total!X:X,$H$3,Total!W:W,B9,Total!O:O,DB!$G$5,Total!AA:AA,DB!$O$5,Total!M:M,DB!$G$9,Total!AA:AA,DB!$O$9,Total!AA:AA,$H$2)+COUNTIFS(Total!X:X,$H$3,Total!W:W,B9,Total!O:O,DB!$G$5,Total!AA:AA,DB!$O$5,Total!AA:AA,DB!$G$9,Total!K:K,DB!$O$9,Total!AA:AA,$H$2)+COUNTIFS(Total!X:X,$H$3,Total!W:W,B9,Total!O:O,DB!$G$5,Total!AA:AA,DB!$O$5,Total!AA:AA,DB!$G$9,Total!AA:AA,DB!$O$9,Total!E:E,$H$2)+COUNTIFS(Total!X:X,$H$3,Total!W:W,B9,Total!AA:AA,DB!$G$5,Total!N:N,DB!$O$5,Total!M:M,DB!$G$9,Total!AA:AA,DB!$O$9,Total!AA:AA,$H$2)+COUNTIFS(Total!X:X,$H$3,Total!W:W,B9,Total!AA:AA,DB!$G$5,Total!N:N,DB!$O$5,Total!AA:AA,DB!$G$9,Total!K:K,DB!$O$9,Total!AA:AA,$H$2)+COUNTIFS(Total!X:X,$H$3,Total!W:W,B9,Total!AA:AA,DB!$G$5,Total!N:N,DB!$O$5,Total!AA:AA,DB!$G$9,Total!AA:AA,DB!$O$9,Total!E:E,$H$2)+COUNTIFS(Total!X:X,$H$3,Total!W:W,B9,Total!AA:AA,DB!$G$5,Total!AA:AA,DB!$O$5,Total!M:M,DB!$G$9,Total!K:K,DB!$O$9,Total!AA:AA,$H$2)+COUNTIFS(Total!X:X,$H$3,Total!W:W,B9,Total!AA:AA,DB!$G$5,Total!AA:AA,DB!$O$5,Total!M:M,DB!$G$9,Total!AA:AA,DB!$O$9,Total!E:E,$H$2)+COUNTIFS(Total!X:X,$H$3,Total!W:W,B9,Total!AA:AA,DB!$G$5,Total!AA:AA,DB!$O$5,Total!AA:AA,DB!$G$9,Total!K:K,DB!$O$9,Total!E:E,$H$2)+COUNTIFS(Total!X:X,$H$3,Total!W:W,B9,Total!AA:AA,DB!$G$5,Total!N:N,DB!$O$5,Total!M:M,DB!$G$9,Total!K:K,DB!$O$9,Total!E:E,$H$2)+COUNTIFS(Total!X:X,$H$3,Total!W:W,B9,Total!O:O,DB!$G$5,Total!AA:AA,DB!$O$5,Total!M:M,DB!$G$9,Total!K:K,DB!$O$9,Total!E:E,$H$2)+COUNTIFS(Total!X:X,$H$3,Total!W:W,B9,Total!O:O,DB!$G$5,Total!N:N,DB!$O$5,Total!AA:AA,DB!$G$9,Total!K:K,DB!$O$9,Total!E:E,$H$2)+COUNTIFS(Total!X:X,$H$3,Total!W:W,B9,Total!O:O,DB!$G$5,Total!N:N,DB!$O$5,Total!M:M,DB!$G$9,Total!AA:AA,DB!$O$9,Total!E:E,$H$2)+COUNTIFS(Total!X:X,$H$3,Total!W:W,B9,Total!O:O,DB!$G$5,Total!N:N,DB!$O$5,Total!M:M,DB!$G$9,Total!K:K,DB!$O$9,Total!AA:AA,$H$2)</f>
        <v>22</v>
      </c>
      <c r="I9" s="31">
        <f>COUNTIFS(Total!X:X,$I$3,Total!W:W,B9,Total!O:O,DB!$G$5,Total!N:N,DB!$O$5,Total!M:M,DB!$G$9,Total!K:K,DB!$O$9,Total!E:E,$H$2)+COUNTIFS(Total!X:X,$I$3,Total!W:W,B9,Total!AA:AA,DB!$G$5,Total!AA:AA,DB!$O$5,Total!AA:AA,DB!$G$9,Total!AA:AA,DB!$O$9,Total!AA:AA,$H$2)+COUNTIFS(Total!X:X,$I$3,Total!W:W,B9,Total!O:O,DB!$G$5,Total!AA:AA,DB!$O$5,Total!AA:AA,DB!$G$9,Total!AA:AA,DB!$O$9,Total!AA:AA,$H$2)+COUNTIFS(Total!X:X,$I$3,Total!W:W,B9,Total!AA:AA,DB!$G$5,Total!N:N,DB!$O$5,Total!AA:AA,DB!$G$9,Total!AA:AA,DB!$O$9,Total!AA:AA,$H$2)+COUNTIFS(Total!X:X,$I$3,Total!W:W,B9,Total!AA:AA,DB!$G$5,Total!AA:AA,DB!$O$5,Total!M:M,DB!$G$9,Total!AA:AA,DB!$O$9,Total!AA:AA,$H$2)+COUNTIFS(Total!X:X,$I$3,Total!W:W,B9,Total!AA:AA,DB!$G$5,Total!AA:AA,DB!$O$5,Total!AA:AA,DB!$G$9,Total!K:K,DB!$O$9,Total!AA:AA,$H$2)+COUNTIFS(Total!X:X,$I$3,Total!W:W,B9,Total!AA:AA,DB!$G$5,Total!AA:AA,DB!$O$5,Total!AA:AA,DB!$G$9,Total!AA:AA,DB!$O$9,Total!E:E,$H$2)+COUNTIFS(Total!X:X,$I$3,Total!W:W,B9,Total!O:O,DB!$G$5,Total!N:N,DB!$O$5,Total!M:M,DB!$G$9,Total!AA:AA,DB!$O$9,Total!AA:AA,$H$2)+COUNTIFS(Total!X:X,$I$3,Total!W:W,B9,Total!O:O,DB!$G$5,Total!N:N,DB!$O$5,Total!AA:AA,DB!$G$9,Total!K:K,DB!$O$9,Total!AA:AA,$H$2)+COUNTIFS(Total!X:X,$I$3,Total!W:W,B9,Total!O:O,DB!$G$5,Total!N:N,DB!$O$5,Total!AA:AA,DB!$G$9,Total!AA:AA,DB!$O$9,Total!E:E,$H$2)+COUNTIFS(Total!X:X,$I$3,Total!W:W,B9,Total!O:O,DB!$G$5,Total!AA:AA,DB!$O$5,Total!M:M,DB!$G$9,Total!K:K,DB!$O$9,Total!AA:AA,$H$2)+COUNTIFS(Total!X:X,$I$3,Total!W:W,B9,Total!O:O,DB!$G$5,Total!AA:AA,DB!$O$5,Total!M:M,DB!$G$9,Total!AA:AA,DB!$O$9,Total!E:E,$H$2)+COUNTIFS(Total!X:X,$I$3,Total!W:W,B9,Total!O:O,DB!$G$5,Total!AA:AA,DB!$O$5,Total!AA:AA,DB!$G$9,Total!K:K,DB!$O$9,Total!E:E,$H$2)+COUNTIFS(Total!X:X,$I$3,Total!W:W,B9,Total!AA:AA,DB!$G$5,Total!N:N,DB!$O$5,Total!M:M,DB!$G$9,Total!K:K,DB!$O$9,Total!AA:AA,$H$2)+COUNTIFS(Total!X:X,$I$3,Total!W:W,B9,Total!AA:AA,DB!$G$5,Total!N:N,DB!$O$5,Total!M:M,DB!$G$9,Total!AA:AA,DB!$O$9,Total!E:E,$H$2)+COUNTIFS(Total!X:X,$I$3,Total!W:W,B9,Total!AA:AA,DB!$G$5,Total!N:N,DB!$O$5,Total!AA:AA,DB!$G$9,Total!K:K,DB!$O$9,Total!E:E,$H$2)+COUNTIFS(Total!X:X,$I$3,Total!W:W,B9,Total!AA:AA,DB!$G$5,Total!AA:AA,DB!$O$5,Total!M:M,DB!$G$9,Total!K:K,DB!$O$9,Total!E:E,$H$2)+COUNTIFS(Total!X:X,$I$3,Total!W:W,B9,Total!O:O,DB!$G$5,Total!N:N,DB!$O$5,Total!AA:AA,DB!$G$9,Total!AA:AA,DB!$O$9,Total!AA:AA,$H$2)+COUNTIFS(Total!X:X,$I$3,Total!W:W,B9,Total!O:O,DB!$G$5,Total!AA:AA,DB!$O$5,Total!M:M,DB!$G$9,Total!AA:AA,DB!$O$9,Total!AA:AA,$H$2)+COUNTIFS(Total!X:X,$I$3,Total!W:W,B9,Total!O:O,DB!$G$5,Total!AA:AA,DB!$O$5,Total!AA:AA,DB!$G$9,Total!K:K,DB!$O$9,Total!AA:AA,$H$2)+COUNTIFS(Total!X:X,$I$3,Total!W:W,B9,Total!O:O,DB!$G$5,Total!AA:AA,DB!$O$5,Total!AA:AA,DB!$G$9,Total!AA:AA,DB!$O$9,Total!E:E,$H$2)+COUNTIFS(Total!X:X,$I$3,Total!W:W,B9,Total!AA:AA,DB!$G$5,Total!N:N,DB!$O$5,Total!M:M,DB!$G$9,Total!AA:AA,DB!$O$9,Total!AA:AA,$H$2)+COUNTIFS(Total!X:X,$I$3,Total!W:W,B9,Total!AA:AA,DB!$G$5,Total!N:N,DB!$O$5,Total!AA:AA,DB!$G$9,Total!K:K,DB!$O$9,Total!AA:AA,$H$2)+COUNTIFS(Total!X:X,$I$3,Total!W:W,B9,Total!AA:AA,DB!$G$5,Total!N:N,DB!$O$5,Total!AA:AA,DB!$G$9,Total!AA:AA,DB!$O$9,Total!E:E,$H$2)+COUNTIFS(Total!X:X,$I$3,Total!W:W,B9,Total!AA:AA,DB!$G$5,Total!AA:AA,DB!$O$5,Total!M:M,DB!$G$9,Total!K:K,DB!$O$9,Total!AA:AA,$H$2)+COUNTIFS(Total!X:X,$I$3,Total!W:W,B9,Total!AA:AA,DB!$G$5,Total!AA:AA,DB!$O$5,Total!M:M,DB!$G$9,Total!AA:AA,DB!$O$9,Total!E:E,$H$2)+COUNTIFS(Total!X:X,$I$3,Total!W:W,B9,Total!AA:AA,DB!$G$5,Total!AA:AA,DB!$O$5,Total!AA:AA,DB!$G$9,Total!K:K,DB!$O$9,Total!E:E,$H$2)+COUNTIFS(Total!X:X,$I$3,Total!W:W,B9,Total!AA:AA,DB!$G$5,Total!N:N,DB!$O$5,Total!M:M,DB!$G$9,Total!K:K,DB!$O$9,Total!E:E,$H$2)+COUNTIFS(Total!X:X,$I$3,Total!W:W,B9,Total!O:O,DB!$G$5,Total!AA:AA,DB!$O$5,Total!M:M,DB!$G$9,Total!K:K,DB!$O$9,Total!E:E,$H$2)+COUNTIFS(Total!X:X,$I$3,Total!W:W,B9,Total!O:O,DB!$G$5,Total!N:N,DB!$O$5,Total!AA:AA,DB!$G$9,Total!K:K,DB!$O$9,Total!E:E,$H$2)+COUNTIFS(Total!X:X,$I$3,Total!W:W,B9,Total!O:O,DB!$G$5,Total!N:N,DB!$O$5,Total!M:M,DB!$G$9,Total!AA:AA,DB!$O$9,Total!E:E,$H$2)+COUNTIFS(Total!X:X,$I$3,Total!W:W,B9,Total!O:O,DB!$G$5,Total!N:N,DB!$O$5,Total!M:M,DB!$G$9,Total!K:K,DB!$O$9,Total!AA:AA,$H$2)</f>
        <v>1</v>
      </c>
      <c r="J9" s="31">
        <f>COUNTIFS(Total!X:X,$J$3,Total!W:W,B9,Total!O:O,DB!$G$5,Total!N:N,DB!$O$5,Total!M:M,DB!$G$9,Total!K:K,DB!$O$9,Total!E:E,$H$2)+COUNTIFS(Total!X:X,$J$3,Total!W:W,B9,Total!AA:AA,DB!$G$5,Total!AA:AA,DB!$O$5,Total!AA:AA,DB!$G$9,Total!AA:AA,DB!$O$9,Total!AA:AA,$H$2)+COUNTIFS(Total!X:X,$J$3,Total!W:W,B9,Total!O:O,DB!$G$5,Total!AA:AA,DB!$O$5,Total!AA:AA,DB!$G$9,Total!AA:AA,DB!$O$9,Total!AA:AA,$H$2)+COUNTIFS(Total!X:X,$J$3,Total!W:W,B9,Total!AA:AA,DB!$G$5,Total!N:N,DB!$O$5,Total!AA:AA,DB!$G$9,Total!AA:AA,DB!$O$9,Total!AA:AA,$H$2)+COUNTIFS(Total!X:X,$J$3,Total!W:W,B9,Total!AA:AA,DB!$G$5,Total!AA:AA,DB!$O$5,Total!M:M,DB!$G$9,Total!AA:AA,DB!$O$9,Total!AA:AA,$H$2)+COUNTIFS(Total!X:X,$J$3,Total!W:W,B9,Total!AA:AA,DB!$G$5,Total!AA:AA,DB!$O$5,Total!AA:AA,DB!$G$9,Total!K:K,DB!$O$9,Total!AA:AA,$H$2)+COUNTIFS(Total!X:X,$J$3,Total!W:W,B9,Total!AA:AA,DB!$G$5,Total!AA:AA,DB!$O$5,Total!AA:AA,DB!$G$9,Total!AA:AA,DB!$O$9,Total!E:E,$H$2)+COUNTIFS(Total!X:X,$J$3,Total!W:W,B9,Total!O:O,DB!$G$5,Total!N:N,DB!$O$5,Total!M:M,DB!$G$9,Total!AA:AA,DB!$O$9,Total!AA:AA,$H$2)+COUNTIFS(Total!X:X,$J$3,Total!W:W,B9,Total!O:O,DB!$G$5,Total!N:N,DB!$O$5,Total!AA:AA,DB!$G$9,Total!K:K,DB!$O$9,Total!AA:AA,$H$2)+COUNTIFS(Total!X:X,$J$3,Total!W:W,B9,Total!O:O,DB!$G$5,Total!N:N,DB!$O$5,Total!AA:AA,DB!$G$9,Total!AA:AA,DB!$O$9,Total!E:E,$H$2)+COUNTIFS(Total!X:X,$J$3,Total!W:W,B9,Total!O:O,DB!$G$5,Total!AA:AA,DB!$O$5,Total!M:M,DB!$G$9,Total!K:K,DB!$O$9,Total!AA:AA,$H$2)+COUNTIFS(Total!X:X,$J$3,Total!W:W,B9,Total!O:O,DB!$G$5,Total!AA:AA,DB!$O$5,Total!M:M,DB!$G$9,Total!AA:AA,DB!$O$9,Total!E:E,$H$2)+COUNTIFS(Total!X:X,$J$3,Total!W:W,B9,Total!O:O,DB!$G$5,Total!AA:AA,DB!$O$5,Total!AA:AA,DB!$G$9,Total!K:K,DB!$O$9,Total!E:E,$H$2)+COUNTIFS(Total!X:X,$J$3,Total!W:W,B9,Total!AA:AA,DB!$G$5,Total!N:N,DB!$O$5,Total!M:M,DB!$G$9,Total!K:K,DB!$O$9,Total!AA:AA,$H$2)+COUNTIFS(Total!X:X,$J$3,Total!W:W,B9,Total!AA:AA,DB!$G$5,Total!N:N,DB!$O$5,Total!M:M,DB!$G$9,Total!AA:AA,DB!$O$9,Total!E:E,$H$2)+COUNTIFS(Total!X:X,$J$3,Total!W:W,B9,Total!AA:AA,DB!$G$5,Total!N:N,DB!$O$5,Total!AA:AA,DB!$G$9,Total!K:K,DB!$O$9,Total!E:E,$H$2)+COUNTIFS(Total!X:X,$J$3,Total!W:W,B9,Total!AA:AA,DB!$G$5,Total!AA:AA,DB!$O$5,Total!M:M,DB!$G$9,Total!K:K,DB!$O$9,Total!E:E,$H$2)+COUNTIFS(Total!X:X,$J$3,Total!W:W,B9,Total!O:O,DB!$G$5,Total!N:N,DB!$O$5,Total!AA:AA,DB!$G$9,Total!AA:AA,DB!$O$9,Total!AA:AA,$H$2)+COUNTIFS(Total!X:X,$J$3,Total!W:W,B9,Total!O:O,DB!$G$5,Total!AA:AA,DB!$O$5,Total!M:M,DB!$G$9,Total!AA:AA,DB!$O$9,Total!AA:AA,$H$2)+COUNTIFS(Total!X:X,$J$3,Total!W:W,B9,Total!O:O,DB!$G$5,Total!AA:AA,DB!$O$5,Total!AA:AA,DB!$G$9,Total!K:K,DB!$O$9,Total!AA:AA,$H$2)+COUNTIFS(Total!X:X,$J$3,Total!W:W,B9,Total!O:O,DB!$G$5,Total!AA:AA,DB!$O$5,Total!AA:AA,DB!$G$9,Total!AA:AA,DB!$O$9,Total!E:E,$H$2)+COUNTIFS(Total!X:X,$J$3,Total!W:W,B9,Total!AA:AA,DB!$G$5,Total!N:N,DB!$O$5,Total!M:M,DB!$G$9,Total!AA:AA,DB!$O$9,Total!AA:AA,$H$2)+COUNTIFS(Total!X:X,$J$3,Total!W:W,B9,Total!AA:AA,DB!$G$5,Total!N:N,DB!$O$5,Total!AA:AA,DB!$G$9,Total!K:K,DB!$O$9,Total!AA:AA,$H$2)+COUNTIFS(Total!X:X,$J$3,Total!W:W,B9,Total!AA:AA,DB!$G$5,Total!N:N,DB!$O$5,Total!AA:AA,DB!$G$9,Total!AA:AA,DB!$O$9,Total!E:E,$H$2)+COUNTIFS(Total!X:X,$J$3,Total!W:W,B9,Total!AA:AA,DB!$G$5,Total!AA:AA,DB!$O$5,Total!M:M,DB!$G$9,Total!K:K,DB!$O$9,Total!AA:AA,$H$2)+COUNTIFS(Total!X:X,$J$3,Total!W:W,B9,Total!AA:AA,DB!$G$5,Total!AA:AA,DB!$O$5,Total!M:M,DB!$G$9,Total!AA:AA,DB!$O$9,Total!E:E,$H$2)+COUNTIFS(Total!X:X,$J$3,Total!W:W,B9,Total!AA:AA,DB!$G$5,Total!AA:AA,DB!$O$5,Total!AA:AA,DB!$G$9,Total!K:K,DB!$O$9,Total!E:E,$H$2)+COUNTIFS(Total!X:X,$J$3,Total!W:W,B9,Total!AA:AA,DB!$G$5,Total!N:N,DB!$O$5,Total!M:M,DB!$G$9,Total!K:K,DB!$O$9,Total!E:E,$H$2)+COUNTIFS(Total!X:X,$J$3,Total!W:W,B9,Total!O:O,DB!$G$5,Total!AA:AA,DB!$O$5,Total!M:M,DB!$G$9,Total!K:K,DB!$O$9,Total!E:E,$H$2)+COUNTIFS(Total!X:X,$J$3,Total!W:W,B9,Total!O:O,DB!$G$5,Total!N:N,DB!$O$5,Total!AA:AA,DB!$G$9,Total!K:K,DB!$O$9,Total!E:E,$H$2)+COUNTIFS(Total!X:X,$J$3,Total!W:W,B9,Total!O:O,DB!$G$5,Total!N:N,DB!$O$5,Total!M:M,DB!$G$9,Total!AA:AA,DB!$O$9,Total!E:E,$H$2)+COUNTIFS(Total!X:X,$J$3,Total!W:W,B9,Total!O:O,DB!$G$5,Total!N:N,DB!$O$5,Total!M:M,DB!$G$9,Total!K:K,DB!$O$9,Total!AA:AA,$H$2)</f>
        <v>658</v>
      </c>
      <c r="K9" s="31">
        <f>COUNTIFS(Total!X:X,$K$3,Total!W:W,B9,Total!O:O,DB!$G$5,Total!N:N,DB!$O$5,Total!M:M,DB!$G$9,Total!K:K,DB!$O$9,Total!E:E,$H$2)+COUNTIFS(Total!X:X,$K$3,Total!W:W,B9,Total!AA:AA,DB!$G$5,Total!AA:AA,DB!$O$5,Total!AA:AA,DB!$G$9,Total!AA:AA,DB!$O$9,Total!AA:AA,$H$2)+COUNTIFS(Total!X:X,$K$3,Total!W:W,B9,Total!O:O,DB!$G$5,Total!AA:AA,DB!$O$5,Total!AA:AA,DB!$G$9,Total!AA:AA,DB!$O$9,Total!AA:AA,$H$2)+COUNTIFS(Total!X:X,$K$3,Total!W:W,B9,Total!AA:AA,DB!$G$5,Total!N:N,DB!$O$5,Total!AA:AA,DB!$G$9,Total!AA:AA,DB!$O$9,Total!AA:AA,$H$2)+COUNTIFS(Total!X:X,$K$3,Total!W:W,B9,Total!AA:AA,DB!$G$5,Total!AA:AA,DB!$O$5,Total!M:M,DB!$G$9,Total!AA:AA,DB!$O$9,Total!AA:AA,$H$2)+COUNTIFS(Total!X:X,$K$3,Total!W:W,B9,Total!AA:AA,DB!$G$5,Total!AA:AA,DB!$O$5,Total!AA:AA,DB!$G$9,Total!K:K,DB!$O$9,Total!AA:AA,$H$2)+COUNTIFS(Total!X:X,$K$3,Total!W:W,B9,Total!AA:AA,DB!$G$5,Total!AA:AA,DB!$O$5,Total!AA:AA,DB!$G$9,Total!AA:AA,DB!$O$9,Total!E:E,$H$2)+COUNTIFS(Total!X:X,$K$3,Total!W:W,B9,Total!O:O,DB!$G$5,Total!N:N,DB!$O$5,Total!M:M,DB!$G$9,Total!AA:AA,DB!$O$9,Total!AA:AA,$H$2)+COUNTIFS(Total!X:X,$K$3,Total!W:W,B9,Total!O:O,DB!$G$5,Total!N:N,DB!$O$5,Total!AA:AA,DB!$G$9,Total!K:K,DB!$O$9,Total!AA:AA,$H$2)+COUNTIFS(Total!X:X,$K$3,Total!W:W,B9,Total!O:O,DB!$G$5,Total!N:N,DB!$O$5,Total!AA:AA,DB!$G$9,Total!AA:AA,DB!$O$9,Total!E:E,$H$2)+COUNTIFS(Total!X:X,$K$3,Total!W:W,B9,Total!O:O,DB!$G$5,Total!AA:AA,DB!$O$5,Total!M:M,DB!$G$9,Total!K:K,DB!$O$9,Total!AA:AA,$H$2)+COUNTIFS(Total!X:X,$K$3,Total!W:W,B9,Total!O:O,DB!$G$5,Total!AA:AA,DB!$O$5,Total!M:M,DB!$G$9,Total!AA:AA,DB!$O$9,Total!E:E,$H$2)+COUNTIFS(Total!X:X,$K$3,Total!W:W,B9,Total!O:O,DB!$G$5,Total!AA:AA,DB!$O$5,Total!AA:AA,DB!$G$9,Total!K:K,DB!$O$9,Total!E:E,$H$2)+COUNTIFS(Total!X:X,$K$3,Total!W:W,B9,Total!AA:AA,DB!$G$5,Total!N:N,DB!$O$5,Total!M:M,DB!$G$9,Total!K:K,DB!$O$9,Total!AA:AA,$H$2)+COUNTIFS(Total!X:X,$K$3,Total!W:W,B9,Total!AA:AA,DB!$G$5,Total!N:N,DB!$O$5,Total!M:M,DB!$G$9,Total!AA:AA,DB!$O$9,Total!E:E,$H$2)+COUNTIFS(Total!X:X,$K$3,Total!W:W,B9,Total!AA:AA,DB!$G$5,Total!N:N,DB!$O$5,Total!AA:AA,DB!$G$9,Total!K:K,DB!$O$9,Total!E:E,$H$2)+COUNTIFS(Total!X:X,$K$3,Total!W:W,B9,Total!AA:AA,DB!$G$5,Total!AA:AA,DB!$O$5,Total!M:M,DB!$G$9,Total!K:K,DB!$O$9,Total!E:E,$H$2)+COUNTIFS(Total!X:X,$K$3,Total!W:W,B9,Total!O:O,DB!$G$5,Total!N:N,DB!$O$5,Total!AA:AA,DB!$G$9,Total!AA:AA,DB!$O$9,Total!AA:AA,$H$2)+COUNTIFS(Total!X:X,$K$3,Total!W:W,B9,Total!O:O,DB!$G$5,Total!AA:AA,DB!$O$5,Total!M:M,DB!$G$9,Total!AA:AA,DB!$O$9,Total!AA:AA,$H$2)+COUNTIFS(Total!X:X,$K$3,Total!W:W,B9,Total!O:O,DB!$G$5,Total!AA:AA,DB!$O$5,Total!AA:AA,DB!$G$9,Total!K:K,DB!$O$9,Total!AA:AA,$H$2)+COUNTIFS(Total!X:X,$K$3,Total!W:W,B9,Total!O:O,DB!$G$5,Total!AA:AA,DB!$O$5,Total!AA:AA,DB!$G$9,Total!AA:AA,DB!$O$9,Total!E:E,$H$2)+COUNTIFS(Total!X:X,$K$3,Total!W:W,B9,Total!AA:AA,DB!$G$5,Total!N:N,DB!$O$5,Total!M:M,DB!$G$9,Total!AA:AA,DB!$O$9,Total!AA:AA,$H$2)+COUNTIFS(Total!X:X,$K$3,Total!W:W,B9,Total!AA:AA,DB!$G$5,Total!N:N,DB!$O$5,Total!AA:AA,DB!$G$9,Total!K:K,DB!$O$9,Total!AA:AA,$H$2)+COUNTIFS(Total!X:X,$K$3,Total!W:W,B9,Total!AA:AA,DB!$G$5,Total!N:N,DB!$O$5,Total!AA:AA,DB!$G$9,Total!AA:AA,DB!$O$9,Total!E:E,$H$2)+COUNTIFS(Total!X:X,$K$3,Total!W:W,B9,Total!AA:AA,DB!$G$5,Total!AA:AA,DB!$O$5,Total!M:M,DB!$G$9,Total!K:K,DB!$O$9,Total!AA:AA,$H$2)+COUNTIFS(Total!X:X,$K$3,Total!W:W,B9,Total!AA:AA,DB!$G$5,Total!AA:AA,DB!$O$5,Total!M:M,DB!$G$9,Total!AA:AA,DB!$O$9,Total!E:E,$H$2)+COUNTIFS(Total!X:X,$K$3,Total!W:W,B9,Total!AA:AA,DB!$G$5,Total!AA:AA,DB!$O$5,Total!AA:AA,DB!$G$9,Total!K:K,DB!$O$9,Total!E:E,$H$2)+COUNTIFS(Total!X:X,$K$3,Total!W:W,B9,Total!AA:AA,DB!$G$5,Total!N:N,DB!$O$5,Total!M:M,DB!$G$9,Total!K:K,DB!$O$9,Total!E:E,$H$2)+COUNTIFS(Total!X:X,$K$3,Total!W:W,B9,Total!O:O,DB!$G$5,Total!AA:AA,DB!$O$5,Total!M:M,DB!$G$9,Total!K:K,DB!$O$9,Total!E:E,$H$2)+COUNTIFS(Total!X:X,$K$3,Total!W:W,B9,Total!O:O,DB!$G$5,Total!N:N,DB!$O$5,Total!AA:AA,DB!$G$9,Total!K:K,DB!$O$9,Total!E:E,$H$2)+COUNTIFS(Total!X:X,$K$3,Total!W:W,B9,Total!O:O,DB!$G$5,Total!N:N,DB!$O$5,Total!M:M,DB!$G$9,Total!AA:AA,DB!$O$9,Total!E:E,$H$2)+COUNTIFS(Total!X:X,$K$3,Total!W:W,B9,Total!O:O,DB!$G$5,Total!N:N,DB!$O$5,Total!M:M,DB!$G$9,Total!K:K,DB!$O$9,Total!AA:AA,$H$2)</f>
        <v>0</v>
      </c>
      <c r="L9" s="31">
        <f>COUNTIFS(Total!X:X,$L$3,Total!W:W,B9,Total!O:O,DB!$G$5,Total!N:N,DB!$O$5,Total!M:M,DB!$G$9,Total!K:K,DB!$O$9,Total!E:E,$H$2)+COUNTIFS(Total!X:X,$L$3,Total!W:W,B9,Total!AA:AA,DB!$G$5,Total!AA:AA,DB!$O$5,Total!AA:AA,DB!$G$9,Total!AA:AA,DB!$O$9,Total!AA:AA,$H$2)+COUNTIFS(Total!X:X,$L$3,Total!W:W,B9,Total!O:O,DB!$G$5,Total!AA:AA,DB!$O$5,Total!AA:AA,DB!$G$9,Total!AA:AA,DB!$O$9,Total!AA:AA,$H$2)+COUNTIFS(Total!X:X,$L$3,Total!W:W,B9,Total!AA:AA,DB!$G$5,Total!N:N,DB!$O$5,Total!AA:AA,DB!$G$9,Total!AA:AA,DB!$O$9,Total!AA:AA,$H$2)+COUNTIFS(Total!X:X,$L$3,Total!W:W,B9,Total!AA:AA,DB!$G$5,Total!AA:AA,DB!$O$5,Total!M:M,DB!$G$9,Total!AA:AA,DB!$O$9,Total!AA:AA,$H$2)+COUNTIFS(Total!X:X,$L$3,Total!W:W,B9,Total!AA:AA,DB!$G$5,Total!AA:AA,DB!$O$5,Total!AA:AA,DB!$G$9,Total!K:K,DB!$O$9,Total!AA:AA,$H$2)+COUNTIFS(Total!X:X,$L$3,Total!W:W,B9,Total!AA:AA,DB!$G$5,Total!AA:AA,DB!$O$5,Total!AA:AA,DB!$G$9,Total!AA:AA,DB!$O$9,Total!E:E,$H$2)+COUNTIFS(Total!X:X,$L$3,Total!W:W,B9,Total!O:O,DB!$G$5,Total!N:N,DB!$O$5,Total!M:M,DB!$G$9,Total!AA:AA,DB!$O$9,Total!AA:AA,$H$2)+COUNTIFS(Total!X:X,$L$3,Total!W:W,B9,Total!O:O,DB!$G$5,Total!N:N,DB!$O$5,Total!AA:AA,DB!$G$9,Total!K:K,DB!$O$9,Total!AA:AA,$H$2)+COUNTIFS(Total!X:X,$L$3,Total!W:W,B9,Total!O:O,DB!$G$5,Total!N:N,DB!$O$5,Total!AA:AA,DB!$G$9,Total!AA:AA,DB!$O$9,Total!E:E,$H$2)+COUNTIFS(Total!X:X,$L$3,Total!W:W,B9,Total!O:O,DB!$G$5,Total!AA:AA,DB!$O$5,Total!M:M,DB!$G$9,Total!K:K,DB!$O$9,Total!AA:AA,$H$2)+COUNTIFS(Total!X:X,$L$3,Total!W:W,B9,Total!O:O,DB!$G$5,Total!AA:AA,DB!$O$5,Total!M:M,DB!$G$9,Total!AA:AA,DB!$O$9,Total!E:E,$H$2)+COUNTIFS(Total!X:X,$L$3,Total!W:W,B9,Total!O:O,DB!$G$5,Total!AA:AA,DB!$O$5,Total!AA:AA,DB!$G$9,Total!K:K,DB!$O$9,Total!E:E,$H$2)+COUNTIFS(Total!X:X,$L$3,Total!W:W,B9,Total!AA:AA,DB!$G$5,Total!N:N,DB!$O$5,Total!M:M,DB!$G$9,Total!K:K,DB!$O$9,Total!AA:AA,$H$2)+COUNTIFS(Total!X:X,$L$3,Total!W:W,B9,Total!AA:AA,DB!$G$5,Total!N:N,DB!$O$5,Total!M:M,DB!$G$9,Total!AA:AA,DB!$O$9,Total!E:E,$H$2)+COUNTIFS(Total!X:X,$L$3,Total!W:W,B9,Total!AA:AA,DB!$G$5,Total!N:N,DB!$O$5,Total!AA:AA,DB!$G$9,Total!K:K,DB!$O$9,Total!E:E,$H$2)+COUNTIFS(Total!X:X,$L$3,Total!W:W,B9,Total!AA:AA,DB!$G$5,Total!AA:AA,DB!$O$5,Total!M:M,DB!$G$9,Total!K:K,DB!$O$9,Total!E:E,$H$2)+COUNTIFS(Total!X:X,$L$3,Total!W:W,B9,Total!O:O,DB!$G$5,Total!N:N,DB!$O$5,Total!AA:AA,DB!$G$9,Total!AA:AA,DB!$O$9,Total!AA:AA,$H$2)+COUNTIFS(Total!X:X,$L$3,Total!W:W,B9,Total!O:O,DB!$G$5,Total!AA:AA,DB!$O$5,Total!M:M,DB!$G$9,Total!AA:AA,DB!$O$9,Total!AA:AA,$H$2)+COUNTIFS(Total!X:X,$L$3,Total!W:W,B9,Total!O:O,DB!$G$5,Total!AA:AA,DB!$O$5,Total!AA:AA,DB!$G$9,Total!K:K,DB!$O$9,Total!AA:AA,$H$2)+COUNTIFS(Total!X:X,$L$3,Total!W:W,B9,Total!O:O,DB!$G$5,Total!AA:AA,DB!$O$5,Total!AA:AA,DB!$G$9,Total!AA:AA,DB!$O$9,Total!E:E,$H$2)+COUNTIFS(Total!X:X,$L$3,Total!W:W,B9,Total!AA:AA,DB!$G$5,Total!N:N,DB!$O$5,Total!M:M,DB!$G$9,Total!AA:AA,DB!$O$9,Total!AA:AA,$H$2)+COUNTIFS(Total!X:X,$L$3,Total!W:W,B9,Total!AA:AA,DB!$G$5,Total!N:N,DB!$O$5,Total!AA:AA,DB!$G$9,Total!K:K,DB!$O$9,Total!AA:AA,$H$2)+COUNTIFS(Total!X:X,$L$3,Total!W:W,B9,Total!AA:AA,DB!$G$5,Total!N:N,DB!$O$5,Total!AA:AA,DB!$G$9,Total!AA:AA,DB!$O$9,Total!E:E,$H$2)+COUNTIFS(Total!X:X,$L$3,Total!W:W,B9,Total!AA:AA,DB!$G$5,Total!AA:AA,DB!$O$5,Total!M:M,DB!$G$9,Total!K:K,DB!$O$9,Total!AA:AA,$H$2)+COUNTIFS(Total!X:X,$L$3,Total!W:W,B9,Total!AA:AA,DB!$G$5,Total!AA:AA,DB!$O$5,Total!M:M,DB!$G$9,Total!AA:AA,DB!$O$9,Total!E:E,$H$2)+COUNTIFS(Total!X:X,$L$3,Total!W:W,B9,Total!AA:AA,DB!$G$5,Total!AA:AA,DB!$O$5,Total!AA:AA,DB!$G$9,Total!K:K,DB!$O$9,Total!E:E,$H$2)+COUNTIFS(Total!X:X,$L$3,Total!W:W,B9,Total!AA:AA,DB!$G$5,Total!N:N,DB!$O$5,Total!M:M,DB!$G$9,Total!K:K,DB!$O$9,Total!E:E,$H$2)+COUNTIFS(Total!X:X,$L$3,Total!W:W,B9,Total!O:O,DB!$G$5,Total!AA:AA,DB!$O$5,Total!M:M,DB!$G$9,Total!K:K,DB!$O$9,Total!E:E,$H$2)+COUNTIFS(Total!X:X,$L$3,Total!W:W,B9,Total!O:O,DB!$G$5,Total!N:N,DB!$O$5,Total!AA:AA,DB!$G$9,Total!K:K,DB!$O$9,Total!E:E,$H$2)+COUNTIFS(Total!X:X,$L$3,Total!W:W,B9,Total!O:O,DB!$G$5,Total!N:N,DB!$O$5,Total!M:M,DB!$G$9,Total!AA:AA,DB!$O$9,Total!E:E,$H$2)+COUNTIFS(Total!X:X,$L$3,Total!W:W,B9,Total!O:O,DB!$G$5,Total!N:N,DB!$O$5,Total!M:M,DB!$G$9,Total!K:K,DB!$O$9,Total!AA:AA,$H$2)</f>
        <v>1</v>
      </c>
      <c r="M9" s="31">
        <f>COUNTIFS(Total!X:X,$M$3,Total!W:W,B9,Total!O:O,DB!$G$5,Total!N:N,DB!$O$5,Total!M:M,DB!$G$9,Total!K:K,DB!$O$9,Total!E:E,$H$2)+COUNTIFS(Total!X:X,$M$3,Total!W:W,B9,Total!AA:AA,DB!$G$5,Total!AA:AA,DB!$O$5,Total!AA:AA,DB!$G$9,Total!AA:AA,DB!$O$9,Total!AA:AA,$H$2)+COUNTIFS(Total!X:X,$M$3,Total!W:W,B9,Total!O:O,DB!$G$5,Total!AA:AA,DB!$O$5,Total!AA:AA,DB!$G$9,Total!AA:AA,DB!$O$9,Total!AA:AA,$H$2)+COUNTIFS(Total!X:X,$M$3,Total!W:W,B9,Total!AA:AA,DB!$G$5,Total!N:N,DB!$O$5,Total!AA:AA,DB!$G$9,Total!AA:AA,DB!$O$9,Total!AA:AA,$H$2)+COUNTIFS(Total!X:X,$M$3,Total!W:W,B9,Total!AA:AA,DB!$G$5,Total!AA:AA,DB!$O$5,Total!M:M,DB!$G$9,Total!AA:AA,DB!$O$9,Total!AA:AA,$H$2)+COUNTIFS(Total!X:X,$M$3,Total!W:W,B9,Total!AA:AA,DB!$G$5,Total!AA:AA,DB!$O$5,Total!AA:AA,DB!$G$9,Total!K:K,DB!$O$9,Total!AA:AA,$H$2)+COUNTIFS(Total!X:X,$M$3,Total!W:W,B9,Total!AA:AA,DB!$G$5,Total!AA:AA,DB!$O$5,Total!AA:AA,DB!$G$9,Total!AA:AA,DB!$O$9,Total!E:E,$H$2)+COUNTIFS(Total!X:X,$M$3,Total!W:W,B9,Total!O:O,DB!$G$5,Total!N:N,DB!$O$5,Total!M:M,DB!$G$9,Total!AA:AA,DB!$O$9,Total!AA:AA,$H$2)+COUNTIFS(Total!X:X,$M$3,Total!W:W,B9,Total!O:O,DB!$G$5,Total!N:N,DB!$O$5,Total!AA:AA,DB!$G$9,Total!K:K,DB!$O$9,Total!AA:AA,$H$2)+COUNTIFS(Total!X:X,$M$3,Total!W:W,B9,Total!O:O,DB!$G$5,Total!N:N,DB!$O$5,Total!AA:AA,DB!$G$9,Total!AA:AA,DB!$O$9,Total!E:E,$H$2)+COUNTIFS(Total!X:X,$M$3,Total!W:W,B9,Total!O:O,DB!$G$5,Total!AA:AA,DB!$O$5,Total!M:M,DB!$G$9,Total!K:K,DB!$O$9,Total!AA:AA,$H$2)+COUNTIFS(Total!X:X,$M$3,Total!W:W,B9,Total!O:O,DB!$G$5,Total!AA:AA,DB!$O$5,Total!M:M,DB!$G$9,Total!AA:AA,DB!$O$9,Total!E:E,$H$2)+COUNTIFS(Total!X:X,$M$3,Total!W:W,B9,Total!O:O,DB!$G$5,Total!AA:AA,DB!$O$5,Total!AA:AA,DB!$G$9,Total!K:K,DB!$O$9,Total!E:E,$H$2)+COUNTIFS(Total!X:X,$M$3,Total!W:W,B9,Total!AA:AA,DB!$G$5,Total!N:N,DB!$O$5,Total!M:M,DB!$G$9,Total!K:K,DB!$O$9,Total!AA:AA,$H$2)+COUNTIFS(Total!X:X,$M$3,Total!W:W,B9,Total!AA:AA,DB!$G$5,Total!N:N,DB!$O$5,Total!M:M,DB!$G$9,Total!AA:AA,DB!$O$9,Total!E:E,$H$2)+COUNTIFS(Total!X:X,$M$3,Total!W:W,B9,Total!AA:AA,DB!$G$5,Total!N:N,DB!$O$5,Total!AA:AA,DB!$G$9,Total!K:K,DB!$O$9,Total!E:E,$H$2)+COUNTIFS(Total!X:X,$M$3,Total!W:W,B9,Total!AA:AA,DB!$G$5,Total!AA:AA,DB!$O$5,Total!M:M,DB!$G$9,Total!K:K,DB!$O$9,Total!E:E,$H$2)+COUNTIFS(Total!X:X,$M$3,Total!W:W,B9,Total!O:O,DB!$G$5,Total!N:N,DB!$O$5,Total!AA:AA,DB!$G$9,Total!AA:AA,DB!$O$9,Total!AA:AA,$H$2)+COUNTIFS(Total!X:X,$M$3,Total!W:W,B9,Total!O:O,DB!$G$5,Total!AA:AA,DB!$O$5,Total!M:M,DB!$G$9,Total!AA:AA,DB!$O$9,Total!AA:AA,$H$2)+COUNTIFS(Total!X:X,$M$3,Total!W:W,B9,Total!O:O,DB!$G$5,Total!AA:AA,DB!$O$5,Total!AA:AA,DB!$G$9,Total!K:K,DB!$O$9,Total!AA:AA,$H$2)+COUNTIFS(Total!X:X,$M$3,Total!W:W,B9,Total!O:O,DB!$G$5,Total!AA:AA,DB!$O$5,Total!AA:AA,DB!$G$9,Total!AA:AA,DB!$O$9,Total!E:E,$H$2)+COUNTIFS(Total!X:X,$M$3,Total!W:W,B9,Total!AA:AA,DB!$G$5,Total!N:N,DB!$O$5,Total!M:M,DB!$G$9,Total!AA:AA,DB!$O$9,Total!AA:AA,$H$2)+COUNTIFS(Total!X:X,$M$3,Total!W:W,B9,Total!AA:AA,DB!$G$5,Total!N:N,DB!$O$5,Total!AA:AA,DB!$G$9,Total!K:K,DB!$O$9,Total!AA:AA,$H$2)+COUNTIFS(Total!X:X,$M$3,Total!W:W,B9,Total!AA:AA,DB!$G$5,Total!N:N,DB!$O$5,Total!AA:AA,DB!$G$9,Total!AA:AA,DB!$O$9,Total!E:E,$H$2)+COUNTIFS(Total!X:X,$M$3,Total!W:W,B9,Total!AA:AA,DB!$G$5,Total!AA:AA,DB!$O$5,Total!M:M,DB!$G$9,Total!K:K,DB!$O$9,Total!AA:AA,$H$2)+COUNTIFS(Total!X:X,$M$3,Total!W:W,B9,Total!AA:AA,DB!$G$5,Total!AA:AA,DB!$O$5,Total!M:M,DB!$G$9,Total!AA:AA,DB!$O$9,Total!E:E,$H$2)+COUNTIFS(Total!X:X,$M$3,Total!W:W,B9,Total!AA:AA,DB!$G$5,Total!AA:AA,DB!$O$5,Total!AA:AA,DB!$G$9,Total!K:K,DB!$O$9,Total!E:E,$H$2)+COUNTIFS(Total!X:X,$M$3,Total!W:W,B9,Total!AA:AA,DB!$G$5,Total!N:N,DB!$O$5,Total!M:M,DB!$G$9,Total!K:K,DB!$O$9,Total!E:E,$H$2)+COUNTIFS(Total!X:X,$M$3,Total!W:W,B9,Total!O:O,DB!$G$5,Total!AA:AA,DB!$O$5,Total!M:M,DB!$G$9,Total!K:K,DB!$O$9,Total!E:E,$H$2)+COUNTIFS(Total!X:X,$M$3,Total!W:W,B9,Total!O:O,DB!$G$5,Total!N:N,DB!$O$5,Total!AA:AA,DB!$G$9,Total!K:K,DB!$O$9,Total!E:E,$H$2)+COUNTIFS(Total!X:X,$M$3,Total!W:W,B9,Total!O:O,DB!$G$5,Total!N:N,DB!$O$5,Total!M:M,DB!$G$9,Total!AA:AA,DB!$O$9,Total!E:E,$H$2)+COUNTIFS(Total!X:X,$M$3,Total!W:W,B9,Total!O:O,DB!$G$5,Total!N:N,DB!$O$5,Total!M:M,DB!$G$9,Total!K:K,DB!$O$9,Total!AA:AA,$H$2)</f>
        <v>2</v>
      </c>
      <c r="N9" s="31">
        <f>COUNTIFS(Total!X:X,$N$3,Total!W:W,B9,Total!O:O,DB!$G$5,Total!N:N,DB!$O$5,Total!M:M,DB!$G$9,Total!K:K,DB!$O$9,Total!E:E,$H$2)+COUNTIFS(Total!X:X,$N$3,Total!W:W,B9,Total!AA:AA,DB!$G$5,Total!AA:AA,DB!$O$5,Total!AA:AA,DB!$G$9,Total!AA:AA,DB!$O$9,Total!AA:AA,$H$2)+COUNTIFS(Total!X:X,$N$3,Total!W:W,B9,Total!O:O,DB!$G$5,Total!AA:AA,DB!$O$5,Total!AA:AA,DB!$G$9,Total!AA:AA,DB!$O$9,Total!AA:AA,$H$2)+COUNTIFS(Total!X:X,$N$3,Total!W:W,B9,Total!AA:AA,DB!$G$5,Total!N:N,DB!$O$5,Total!AA:AA,DB!$G$9,Total!AA:AA,DB!$O$9,Total!AA:AA,$H$2)+COUNTIFS(Total!X:X,$N$3,Total!W:W,B9,Total!AA:AA,DB!$G$5,Total!AA:AA,DB!$O$5,Total!M:M,DB!$G$9,Total!AA:AA,DB!$O$9,Total!AA:AA,$H$2)+COUNTIFS(Total!X:X,$N$3,Total!W:W,B9,Total!AA:AA,DB!$G$5,Total!AA:AA,DB!$O$5,Total!AA:AA,DB!$G$9,Total!K:K,DB!$O$9,Total!AA:AA,$H$2)+COUNTIFS(Total!X:X,$N$3,Total!W:W,B9,Total!AA:AA,DB!$G$5,Total!AA:AA,DB!$O$5,Total!AA:AA,DB!$G$9,Total!AA:AA,DB!$O$9,Total!E:E,$H$2)+COUNTIFS(Total!X:X,$N$3,Total!W:W,B9,Total!O:O,DB!$G$5,Total!N:N,DB!$O$5,Total!M:M,DB!$G$9,Total!AA:AA,DB!$O$9,Total!AA:AA,$H$2)+COUNTIFS(Total!X:X,$N$3,Total!W:W,B9,Total!O:O,DB!$G$5,Total!N:N,DB!$O$5,Total!AA:AA,DB!$G$9,Total!K:K,DB!$O$9,Total!AA:AA,$H$2)+COUNTIFS(Total!X:X,$N$3,Total!W:W,B9,Total!O:O,DB!$G$5,Total!N:N,DB!$O$5,Total!AA:AA,DB!$G$9,Total!AA:AA,DB!$O$9,Total!E:E,$H$2)+COUNTIFS(Total!X:X,$N$3,Total!W:W,B9,Total!O:O,DB!$G$5,Total!AA:AA,DB!$O$5,Total!M:M,DB!$G$9,Total!K:K,DB!$O$9,Total!AA:AA,$H$2)+COUNTIFS(Total!X:X,$N$3,Total!W:W,B9,Total!O:O,DB!$G$5,Total!AA:AA,DB!$O$5,Total!M:M,DB!$G$9,Total!AA:AA,DB!$O$9,Total!E:E,$H$2)+COUNTIFS(Total!X:X,$N$3,Total!W:W,B9,Total!O:O,DB!$G$5,Total!AA:AA,DB!$O$5,Total!AA:AA,DB!$G$9,Total!K:K,DB!$O$9,Total!E:E,$H$2)+COUNTIFS(Total!X:X,$N$3,Total!W:W,B9,Total!AA:AA,DB!$G$5,Total!N:N,DB!$O$5,Total!M:M,DB!$G$9,Total!K:K,DB!$O$9,Total!AA:AA,$H$2)+COUNTIFS(Total!X:X,$N$3,Total!W:W,B9,Total!AA:AA,DB!$G$5,Total!N:N,DB!$O$5,Total!M:M,DB!$G$9,Total!AA:AA,DB!$O$9,Total!E:E,$H$2)+COUNTIFS(Total!X:X,$N$3,Total!W:W,B9,Total!AA:AA,DB!$G$5,Total!N:N,DB!$O$5,Total!AA:AA,DB!$G$9,Total!K:K,DB!$O$9,Total!E:E,$H$2)+COUNTIFS(Total!X:X,$N$3,Total!W:W,B9,Total!AA:AA,DB!$G$5,Total!AA:AA,DB!$O$5,Total!M:M,DB!$G$9,Total!K:K,DB!$O$9,Total!E:E,$H$2)+COUNTIFS(Total!X:X,$N$3,Total!W:W,B9,Total!O:O,DB!$G$5,Total!N:N,DB!$O$5,Total!AA:AA,DB!$G$9,Total!AA:AA,DB!$O$9,Total!AA:AA,$H$2)+COUNTIFS(Total!X:X,$N$3,Total!W:W,B9,Total!O:O,DB!$G$5,Total!AA:AA,DB!$O$5,Total!M:M,DB!$G$9,Total!AA:AA,DB!$O$9,Total!AA:AA,$H$2)+COUNTIFS(Total!X:X,$N$3,Total!W:W,B9,Total!O:O,DB!$G$5,Total!AA:AA,DB!$O$5,Total!AA:AA,DB!$G$9,Total!K:K,DB!$O$9,Total!AA:AA,$H$2)+COUNTIFS(Total!X:X,$N$3,Total!W:W,B9,Total!O:O,DB!$G$5,Total!AA:AA,DB!$O$5,Total!AA:AA,DB!$G$9,Total!AA:AA,DB!$O$9,Total!E:E,$H$2)+COUNTIFS(Total!X:X,$N$3,Total!W:W,B9,Total!AA:AA,DB!$G$5,Total!N:N,DB!$O$5,Total!M:M,DB!$G$9,Total!AA:AA,DB!$O$9,Total!AA:AA,$H$2)+COUNTIFS(Total!X:X,$N$3,Total!W:W,B9,Total!AA:AA,DB!$G$5,Total!N:N,DB!$O$5,Total!AA:AA,DB!$G$9,Total!K:K,DB!$O$9,Total!AA:AA,$H$2)+COUNTIFS(Total!X:X,$N$3,Total!W:W,B9,Total!AA:AA,DB!$G$5,Total!N:N,DB!$O$5,Total!AA:AA,DB!$G$9,Total!AA:AA,DB!$O$9,Total!E:E,$H$2)+COUNTIFS(Total!X:X,$N$3,Total!W:W,B9,Total!AA:AA,DB!$G$5,Total!AA:AA,DB!$O$5,Total!M:M,DB!$G$9,Total!K:K,DB!$O$9,Total!AA:AA,$H$2)+COUNTIFS(Total!X:X,$N$3,Total!W:W,B9,Total!AA:AA,DB!$G$5,Total!AA:AA,DB!$O$5,Total!M:M,DB!$G$9,Total!AA:AA,DB!$O$9,Total!E:E,$H$2)+COUNTIFS(Total!X:X,$N$3,Total!W:W,B9,Total!AA:AA,DB!$G$5,Total!AA:AA,DB!$O$5,Total!AA:AA,DB!$G$9,Total!K:K,DB!$O$9,Total!E:E,$H$2)+COUNTIFS(Total!X:X,$N$3,Total!W:W,B9,Total!AA:AA,DB!$G$5,Total!N:N,DB!$O$5,Total!M:M,DB!$G$9,Total!K:K,DB!$O$9,Total!E:E,$H$2)+COUNTIFS(Total!X:X,$N$3,Total!W:W,B9,Total!O:O,DB!$G$5,Total!AA:AA,DB!$O$5,Total!M:M,DB!$G$9,Total!K:K,DB!$O$9,Total!E:E,$H$2)+COUNTIFS(Total!X:X,$N$3,Total!W:W,B9,Total!O:O,DB!$G$5,Total!N:N,DB!$O$5,Total!AA:AA,DB!$G$9,Total!K:K,DB!$O$9,Total!E:E,$H$2)+COUNTIFS(Total!X:X,$N$3,Total!W:W,B9,Total!O:O,DB!$G$5,Total!N:N,DB!$O$5,Total!M:M,DB!$G$9,Total!AA:AA,DB!$O$9,Total!E:E,$H$2)+COUNTIFS(Total!X:X,$N$3,Total!W:W,B9,Total!O:O,DB!$G$5,Total!N:N,DB!$O$5,Total!M:M,DB!$G$9,Total!K:K,DB!$O$9,Total!AA:AA,$H$2)</f>
        <v>0</v>
      </c>
      <c r="O9" s="31">
        <f>COUNTIFS(Total!X:X,$O$3,Total!W:W,B9,Total!O:O,DB!$G$5,Total!N:N,DB!$O$5,Total!M:M,DB!$G$9,Total!K:K,DB!$O$9,Total!E:E,$H$2)+COUNTIFS(Total!X:X,$O$3,Total!W:W,B9,Total!AA:AA,DB!$G$5,Total!AA:AA,DB!$O$5,Total!AA:AA,DB!$G$9,Total!AA:AA,DB!$O$9,Total!AA:AA,$H$2)+COUNTIFS(Total!X:X,$O$3,Total!W:W,B9,Total!O:O,DB!$G$5,Total!AA:AA,DB!$O$5,Total!AA:AA,DB!$G$9,Total!AA:AA,DB!$O$9,Total!AA:AA,$H$2)+COUNTIFS(Total!X:X,$O$3,Total!W:W,B9,Total!AA:AA,DB!$G$5,Total!N:N,DB!$O$5,Total!AA:AA,DB!$G$9,Total!AA:AA,DB!$O$9,Total!AA:AA,$H$2)+COUNTIFS(Total!X:X,$O$3,Total!W:W,B9,Total!AA:AA,DB!$G$5,Total!AA:AA,DB!$O$5,Total!M:M,DB!$G$9,Total!AA:AA,DB!$O$9,Total!AA:AA,$H$2)+COUNTIFS(Total!X:X,$O$3,Total!W:W,B9,Total!AA:AA,DB!$G$5,Total!AA:AA,DB!$O$5,Total!AA:AA,DB!$G$9,Total!K:K,DB!$O$9,Total!AA:AA,$H$2)+COUNTIFS(Total!X:X,$O$3,Total!W:W,B9,Total!AA:AA,DB!$G$5,Total!AA:AA,DB!$O$5,Total!AA:AA,DB!$G$9,Total!AA:AA,DB!$O$9,Total!E:E,$H$2)+COUNTIFS(Total!X:X,$O$3,Total!W:W,B9,Total!O:O,DB!$G$5,Total!N:N,DB!$O$5,Total!M:M,DB!$G$9,Total!AA:AA,DB!$O$9,Total!AA:AA,$H$2)+COUNTIFS(Total!X:X,$O$3,Total!W:W,B9,Total!O:O,DB!$G$5,Total!N:N,DB!$O$5,Total!AA:AA,DB!$G$9,Total!K:K,DB!$O$9,Total!AA:AA,$H$2)+COUNTIFS(Total!X:X,$O$3,Total!W:W,B9,Total!O:O,DB!$G$5,Total!N:N,DB!$O$5,Total!AA:AA,DB!$G$9,Total!AA:AA,DB!$O$9,Total!E:E,$H$2)+COUNTIFS(Total!X:X,$O$3,Total!W:W,B9,Total!O:O,DB!$G$5,Total!AA:AA,DB!$O$5,Total!M:M,DB!$G$9,Total!K:K,DB!$O$9,Total!AA:AA,$H$2)+COUNTIFS(Total!X:X,$O$3,Total!W:W,B9,Total!O:O,DB!$G$5,Total!AA:AA,DB!$O$5,Total!M:M,DB!$G$9,Total!AA:AA,DB!$O$9,Total!E:E,$H$2)+COUNTIFS(Total!X:X,$O$3,Total!W:W,B9,Total!O:O,DB!$G$5,Total!AA:AA,DB!$O$5,Total!AA:AA,DB!$G$9,Total!K:K,DB!$O$9,Total!E:E,$H$2)+COUNTIFS(Total!X:X,$O$3,Total!W:W,B9,Total!AA:AA,DB!$G$5,Total!N:N,DB!$O$5,Total!M:M,DB!$G$9,Total!K:K,DB!$O$9,Total!AA:AA,$H$2)+COUNTIFS(Total!X:X,$O$3,Total!W:W,B9,Total!AA:AA,DB!$G$5,Total!N:N,DB!$O$5,Total!M:M,DB!$G$9,Total!AA:AA,DB!$O$9,Total!E:E,$H$2)+COUNTIFS(Total!X:X,$O$3,Total!W:W,B9,Total!AA:AA,DB!$G$5,Total!N:N,DB!$O$5,Total!AA:AA,DB!$G$9,Total!K:K,DB!$O$9,Total!E:E,$H$2)+COUNTIFS(Total!X:X,$O$3,Total!W:W,B9,Total!AA:AA,DB!$G$5,Total!AA:AA,DB!$O$5,Total!M:M,DB!$G$9,Total!K:K,DB!$O$9,Total!E:E,$H$2)+COUNTIFS(Total!X:X,$O$3,Total!W:W,B9,Total!O:O,DB!$G$5,Total!N:N,DB!$O$5,Total!AA:AA,DB!$G$9,Total!AA:AA,DB!$O$9,Total!AA:AA,$H$2)+COUNTIFS(Total!X:X,$O$3,Total!W:W,B9,Total!O:O,DB!$G$5,Total!AA:AA,DB!$O$5,Total!M:M,DB!$G$9,Total!AA:AA,DB!$O$9,Total!AA:AA,$H$2)+COUNTIFS(Total!X:X,$O$3,Total!W:W,B9,Total!O:O,DB!$G$5,Total!AA:AA,DB!$O$5,Total!AA:AA,DB!$G$9,Total!K:K,DB!$O$9,Total!AA:AA,$H$2)+COUNTIFS(Total!X:X,$O$3,Total!W:W,B9,Total!O:O,DB!$G$5,Total!AA:AA,DB!$O$5,Total!AA:AA,DB!$G$9,Total!AA:AA,DB!$O$9,Total!E:E,$H$2)+COUNTIFS(Total!X:X,$O$3,Total!W:W,B9,Total!AA:AA,DB!$G$5,Total!N:N,DB!$O$5,Total!M:M,DB!$G$9,Total!AA:AA,DB!$O$9,Total!AA:AA,$H$2)+COUNTIFS(Total!X:X,$O$3,Total!W:W,B9,Total!AA:AA,DB!$G$5,Total!N:N,DB!$O$5,Total!AA:AA,DB!$G$9,Total!K:K,DB!$O$9,Total!AA:AA,$H$2)+COUNTIFS(Total!X:X,$O$3,Total!W:W,B9,Total!AA:AA,DB!$G$5,Total!N:N,DB!$O$5,Total!AA:AA,DB!$G$9,Total!AA:AA,DB!$O$9,Total!E:E,$H$2)+COUNTIFS(Total!X:X,$O$3,Total!W:W,B9,Total!AA:AA,DB!$G$5,Total!AA:AA,DB!$O$5,Total!M:M,DB!$G$9,Total!K:K,DB!$O$9,Total!AA:AA,$H$2)+COUNTIFS(Total!X:X,$O$3,Total!W:W,B9,Total!AA:AA,DB!$G$5,Total!AA:AA,DB!$O$5,Total!M:M,DB!$G$9,Total!AA:AA,DB!$O$9,Total!E:E,$H$2)+COUNTIFS(Total!X:X,$O$3,Total!W:W,B9,Total!AA:AA,DB!$G$5,Total!AA:AA,DB!$O$5,Total!AA:AA,DB!$G$9,Total!K:K,DB!$O$9,Total!E:E,$H$2)+COUNTIFS(Total!X:X,$O$3,Total!W:W,B9,Total!AA:AA,DB!$G$5,Total!N:N,DB!$O$5,Total!M:M,DB!$G$9,Total!K:K,DB!$O$9,Total!E:E,$H$2)+COUNTIFS(Total!X:X,$O$3,Total!W:W,B9,Total!O:O,DB!$G$5,Total!AA:AA,DB!$O$5,Total!M:M,DB!$G$9,Total!K:K,DB!$O$9,Total!E:E,$H$2)+COUNTIFS(Total!X:X,$O$3,Total!W:W,B9,Total!O:O,DB!$G$5,Total!N:N,DB!$O$5,Total!AA:AA,DB!$G$9,Total!K:K,DB!$O$9,Total!E:E,$H$2)+COUNTIFS(Total!X:X,$O$3,Total!W:W,B9,Total!O:O,DB!$G$5,Total!N:N,DB!$O$5,Total!M:M,DB!$G$9,Total!AA:AA,DB!$O$9,Total!E:E,$H$2)+COUNTIFS(Total!X:X,$O$3,Total!W:W,B9,Total!O:O,DB!$G$5,Total!N:N,DB!$O$5,Total!M:M,DB!$G$9,Total!K:K,DB!$O$9,Total!AA:AA,$H$2)</f>
        <v>0</v>
      </c>
      <c r="P9" s="31">
        <f>COUNTIFS(Total!X:X,$P$3,Total!W:W,B9,Total!O:O,DB!$G$5,Total!N:N,DB!$O$5,Total!M:M,DB!$G$9,Total!K:K,DB!$O$9,Total!E:E,$H$2)+COUNTIFS(Total!X:X,$P$3,Total!W:W,B9,Total!AA:AA,DB!$G$5,Total!AA:AA,DB!$O$5,Total!AA:AA,DB!$G$9,Total!AA:AA,DB!$O$9,Total!AA:AA,$H$2)+COUNTIFS(Total!X:X,$P$3,Total!W:W,B9,Total!O:O,DB!$G$5,Total!AA:AA,DB!$O$5,Total!AA:AA,DB!$G$9,Total!AA:AA,DB!$O$9,Total!AA:AA,$H$2)+COUNTIFS(Total!X:X,$P$3,Total!W:W,B9,Total!AA:AA,DB!$G$5,Total!N:N,DB!$O$5,Total!AA:AA,DB!$G$9,Total!AA:AA,DB!$O$9,Total!AA:AA,$H$2)+COUNTIFS(Total!X:X,$P$3,Total!W:W,B9,Total!AA:AA,DB!$G$5,Total!AA:AA,DB!$O$5,Total!M:M,DB!$G$9,Total!AA:AA,DB!$O$9,Total!AA:AA,$H$2)+COUNTIFS(Total!X:X,$P$3,Total!W:W,B9,Total!AA:AA,DB!$G$5,Total!AA:AA,DB!$O$5,Total!AA:AA,DB!$G$9,Total!K:K,DB!$O$9,Total!AA:AA,$H$2)+COUNTIFS(Total!X:X,$P$3,Total!W:W,B9,Total!AA:AA,DB!$G$5,Total!AA:AA,DB!$O$5,Total!AA:AA,DB!$G$9,Total!AA:AA,DB!$O$9,Total!E:E,$H$2)+COUNTIFS(Total!X:X,$P$3,Total!W:W,B9,Total!O:O,DB!$G$5,Total!N:N,DB!$O$5,Total!M:M,DB!$G$9,Total!AA:AA,DB!$O$9,Total!AA:AA,$H$2)+COUNTIFS(Total!X:X,$P$3,Total!W:W,B9,Total!O:O,DB!$G$5,Total!N:N,DB!$O$5,Total!AA:AA,DB!$G$9,Total!K:K,DB!$O$9,Total!AA:AA,$H$2)+COUNTIFS(Total!X:X,$P$3,Total!W:W,B9,Total!O:O,DB!$G$5,Total!N:N,DB!$O$5,Total!AA:AA,DB!$G$9,Total!AA:AA,DB!$O$9,Total!E:E,$H$2)+COUNTIFS(Total!X:X,$P$3,Total!W:W,B9,Total!O:O,DB!$G$5,Total!AA:AA,DB!$O$5,Total!M:M,DB!$G$9,Total!K:K,DB!$O$9,Total!AA:AA,$H$2)+COUNTIFS(Total!X:X,$P$3,Total!W:W,B9,Total!O:O,DB!$G$5,Total!AA:AA,DB!$O$5,Total!M:M,DB!$G$9,Total!AA:AA,DB!$O$9,Total!E:E,$H$2)+COUNTIFS(Total!X:X,$P$3,Total!W:W,B9,Total!O:O,DB!$G$5,Total!AA:AA,DB!$O$5,Total!AA:AA,DB!$G$9,Total!K:K,DB!$O$9,Total!E:E,$H$2)+COUNTIFS(Total!X:X,$P$3,Total!W:W,B9,Total!AA:AA,DB!$G$5,Total!N:N,DB!$O$5,Total!M:M,DB!$G$9,Total!K:K,DB!$O$9,Total!AA:AA,$H$2)+COUNTIFS(Total!X:X,$P$3,Total!W:W,B9,Total!AA:AA,DB!$G$5,Total!N:N,DB!$O$5,Total!M:M,DB!$G$9,Total!AA:AA,DB!$O$9,Total!E:E,$H$2)+COUNTIFS(Total!X:X,$P$3,Total!W:W,B9,Total!AA:AA,DB!$G$5,Total!N:N,DB!$O$5,Total!AA:AA,DB!$G$9,Total!K:K,DB!$O$9,Total!E:E,$H$2)+COUNTIFS(Total!X:X,$P$3,Total!W:W,B9,Total!AA:AA,DB!$G$5,Total!AA:AA,DB!$O$5,Total!M:M,DB!$G$9,Total!K:K,DB!$O$9,Total!E:E,$H$2)+COUNTIFS(Total!X:X,$P$3,Total!W:W,B9,Total!O:O,DB!$G$5,Total!N:N,DB!$O$5,Total!AA:AA,DB!$G$9,Total!AA:AA,DB!$O$9,Total!AA:AA,$H$2)+COUNTIFS(Total!X:X,$P$3,Total!W:W,B9,Total!O:O,DB!$G$5,Total!AA:AA,DB!$O$5,Total!M:M,DB!$G$9,Total!AA:AA,DB!$O$9,Total!AA:AA,$H$2)+COUNTIFS(Total!X:X,$P$3,Total!W:W,B9,Total!O:O,DB!$G$5,Total!AA:AA,DB!$O$5,Total!AA:AA,DB!$G$9,Total!K:K,DB!$O$9,Total!AA:AA,$H$2)+COUNTIFS(Total!X:X,$P$3,Total!W:W,B9,Total!O:O,DB!$G$5,Total!AA:AA,DB!$O$5,Total!AA:AA,DB!$G$9,Total!AA:AA,DB!$O$9,Total!E:E,$H$2)+COUNTIFS(Total!X:X,$P$3,Total!W:W,B9,Total!AA:AA,DB!$G$5,Total!N:N,DB!$O$5,Total!M:M,DB!$G$9,Total!AA:AA,DB!$O$9,Total!AA:AA,$H$2)+COUNTIFS(Total!X:X,$P$3,Total!W:W,B9,Total!AA:AA,DB!$G$5,Total!N:N,DB!$O$5,Total!AA:AA,DB!$G$9,Total!K:K,DB!$O$9,Total!AA:AA,$H$2)+COUNTIFS(Total!X:X,$P$3,Total!W:W,B9,Total!AA:AA,DB!$G$5,Total!N:N,DB!$O$5,Total!AA:AA,DB!$G$9,Total!AA:AA,DB!$O$9,Total!E:E,$H$2)+COUNTIFS(Total!X:X,$P$3,Total!W:W,B9,Total!AA:AA,DB!$G$5,Total!AA:AA,DB!$O$5,Total!M:M,DB!$G$9,Total!K:K,DB!$O$9,Total!AA:AA,$H$2)+COUNTIFS(Total!X:X,$P$3,Total!W:W,B9,Total!AA:AA,DB!$G$5,Total!AA:AA,DB!$O$5,Total!M:M,DB!$G$9,Total!AA:AA,DB!$O$9,Total!E:E,$H$2)+COUNTIFS(Total!X:X,$P$3,Total!W:W,B9,Total!AA:AA,DB!$G$5,Total!AA:AA,DB!$O$5,Total!AA:AA,DB!$G$9,Total!K:K,DB!$O$9,Total!E:E,$H$2)+COUNTIFS(Total!X:X,$P$3,Total!W:W,B9,Total!AA:AA,DB!$G$5,Total!N:N,DB!$O$5,Total!M:M,DB!$G$9,Total!K:K,DB!$O$9,Total!E:E,$H$2)+COUNTIFS(Total!X:X,$P$3,Total!W:W,B9,Total!O:O,DB!$G$5,Total!AA:AA,DB!$O$5,Total!M:M,DB!$G$9,Total!K:K,DB!$O$9,Total!E:E,$H$2)+COUNTIFS(Total!X:X,$P$3,Total!W:W,B9,Total!O:O,DB!$G$5,Total!N:N,DB!$O$5,Total!AA:AA,DB!$G$9,Total!K:K,DB!$O$9,Total!E:E,$H$2)+COUNTIFS(Total!X:X,$P$3,Total!W:W,B9,Total!O:O,DB!$G$5,Total!N:N,DB!$O$5,Total!M:M,DB!$G$9,Total!AA:AA,DB!$O$9,Total!E:E,$H$2)+COUNTIFS(Total!X:X,$P$3,Total!W:W,B9,Total!O:O,DB!$G$5,Total!N:N,DB!$O$5,Total!M:M,DB!$G$9,Total!K:K,DB!$O$9,Total!AA:AA,$H$2)</f>
        <v>6</v>
      </c>
      <c r="Q9" s="31">
        <f>COUNTIFS(Total!X:X,$Q$3,Total!W:W,B9,Total!O:O,DB!$G$5,Total!N:N,DB!$O$5,Total!M:M,DB!$G$9,Total!K:K,DB!$O$9,Total!E:E,$H$2)+COUNTIFS(Total!X:X,$Q$3,Total!W:W,B9,Total!AA:AA,DB!$G$5,Total!AA:AA,DB!$O$5,Total!AA:AA,DB!$G$9,Total!AA:AA,DB!$O$9,Total!AA:AA,$H$2)+COUNTIFS(Total!X:X,$Q$3,Total!W:W,B9,Total!O:O,DB!$G$5,Total!AA:AA,DB!$O$5,Total!AA:AA,DB!$G$9,Total!AA:AA,DB!$O$9,Total!AA:AA,$H$2)+COUNTIFS(Total!X:X,$Q$3,Total!W:W,B9,Total!AA:AA,DB!$G$5,Total!N:N,DB!$O$5,Total!AA:AA,DB!$G$9,Total!AA:AA,DB!$O$9,Total!AA:AA,$H$2)+COUNTIFS(Total!X:X,$Q$3,Total!W:W,B9,Total!AA:AA,DB!$G$5,Total!AA:AA,DB!$O$5,Total!M:M,DB!$G$9,Total!AA:AA,DB!$O$9,Total!AA:AA,$H$2)+COUNTIFS(Total!X:X,$Q$3,Total!W:W,B9,Total!AA:AA,DB!$G$5,Total!AA:AA,DB!$O$5,Total!AA:AA,DB!$G$9,Total!K:K,DB!$O$9,Total!AA:AA,$H$2)+COUNTIFS(Total!X:X,$Q$3,Total!W:W,B9,Total!AA:AA,DB!$G$5,Total!AA:AA,DB!$O$5,Total!AA:AA,DB!$G$9,Total!AA:AA,DB!$O$9,Total!E:E,$H$2)+COUNTIFS(Total!X:X,$Q$3,Total!W:W,B9,Total!O:O,DB!$G$5,Total!N:N,DB!$O$5,Total!M:M,DB!$G$9,Total!AA:AA,DB!$O$9,Total!AA:AA,$H$2)+COUNTIFS(Total!X:X,$Q$3,Total!W:W,B9,Total!O:O,DB!$G$5,Total!N:N,DB!$O$5,Total!AA:AA,DB!$G$9,Total!K:K,DB!$O$9,Total!AA:AA,$H$2)+COUNTIFS(Total!X:X,$Q$3,Total!W:W,B9,Total!O:O,DB!$G$5,Total!N:N,DB!$O$5,Total!AA:AA,DB!$G$9,Total!AA:AA,DB!$O$9,Total!E:E,$H$2)+COUNTIFS(Total!X:X,$Q$3,Total!W:W,B9,Total!O:O,DB!$G$5,Total!AA:AA,DB!$O$5,Total!M:M,DB!$G$9,Total!K:K,DB!$O$9,Total!AA:AA,$H$2)+COUNTIFS(Total!X:X,$Q$3,Total!W:W,B9,Total!O:O,DB!$G$5,Total!AA:AA,DB!$O$5,Total!M:M,DB!$G$9,Total!AA:AA,DB!$O$9,Total!E:E,$H$2)+COUNTIFS(Total!X:X,$Q$3,Total!W:W,B9,Total!O:O,DB!$G$5,Total!AA:AA,DB!$O$5,Total!AA:AA,DB!$G$9,Total!K:K,DB!$O$9,Total!E:E,$H$2)+COUNTIFS(Total!X:X,$Q$3,Total!W:W,B9,Total!AA:AA,DB!$G$5,Total!N:N,DB!$O$5,Total!M:M,DB!$G$9,Total!K:K,DB!$O$9,Total!AA:AA,$H$2)+COUNTIFS(Total!X:X,$Q$3,Total!W:W,B9,Total!AA:AA,DB!$G$5,Total!N:N,DB!$O$5,Total!M:M,DB!$G$9,Total!AA:AA,DB!$O$9,Total!E:E,$H$2)+COUNTIFS(Total!X:X,$Q$3,Total!W:W,B9,Total!AA:AA,DB!$G$5,Total!N:N,DB!$O$5,Total!AA:AA,DB!$G$9,Total!K:K,DB!$O$9,Total!E:E,$H$2)+COUNTIFS(Total!X:X,$Q$3,Total!W:W,B9,Total!AA:AA,DB!$G$5,Total!AA:AA,DB!$O$5,Total!M:M,DB!$G$9,Total!K:K,DB!$O$9,Total!E:E,$H$2)+COUNTIFS(Total!X:X,$Q$3,Total!W:W,B9,Total!O:O,DB!$G$5,Total!N:N,DB!$O$5,Total!AA:AA,DB!$G$9,Total!AA:AA,DB!$O$9,Total!AA:AA,$H$2)+COUNTIFS(Total!X:X,$Q$3,Total!W:W,B9,Total!O:O,DB!$G$5,Total!AA:AA,DB!$O$5,Total!M:M,DB!$G$9,Total!AA:AA,DB!$O$9,Total!AA:AA,$H$2)+COUNTIFS(Total!X:X,$Q$3,Total!W:W,B9,Total!O:O,DB!$G$5,Total!AA:AA,DB!$O$5,Total!AA:AA,DB!$G$9,Total!K:K,DB!$O$9,Total!AA:AA,$H$2)+COUNTIFS(Total!X:X,$Q$3,Total!W:W,B9,Total!O:O,DB!$G$5,Total!AA:AA,DB!$O$5,Total!AA:AA,DB!$G$9,Total!AA:AA,DB!$O$9,Total!E:E,$H$2)+COUNTIFS(Total!X:X,$Q$3,Total!W:W,B9,Total!AA:AA,DB!$G$5,Total!N:N,DB!$O$5,Total!M:M,DB!$G$9,Total!AA:AA,DB!$O$9,Total!AA:AA,$H$2)+COUNTIFS(Total!X:X,$Q$3,Total!W:W,B9,Total!AA:AA,DB!$G$5,Total!N:N,DB!$O$5,Total!AA:AA,DB!$G$9,Total!K:K,DB!$O$9,Total!AA:AA,$H$2)+COUNTIFS(Total!X:X,$Q$3,Total!W:W,B9,Total!AA:AA,DB!$G$5,Total!N:N,DB!$O$5,Total!AA:AA,DB!$G$9,Total!AA:AA,DB!$O$9,Total!E:E,$H$2)+COUNTIFS(Total!X:X,$Q$3,Total!W:W,B9,Total!AA:AA,DB!$G$5,Total!AA:AA,DB!$O$5,Total!M:M,DB!$G$9,Total!K:K,DB!$O$9,Total!AA:AA,$H$2)+COUNTIFS(Total!X:X,$Q$3,Total!W:W,B9,Total!AA:AA,DB!$G$5,Total!AA:AA,DB!$O$5,Total!M:M,DB!$G$9,Total!AA:AA,DB!$O$9,Total!E:E,$H$2)+COUNTIFS(Total!X:X,$Q$3,Total!W:W,B9,Total!AA:AA,DB!$G$5,Total!AA:AA,DB!$O$5,Total!AA:AA,DB!$G$9,Total!K:K,DB!$O$9,Total!E:E,$H$2)+COUNTIFS(Total!X:X,$Q$3,Total!W:W,B9,Total!AA:AA,DB!$G$5,Total!N:N,DB!$O$5,Total!M:M,DB!$G$9,Total!K:K,DB!$O$9,Total!E:E,$H$2)+COUNTIFS(Total!X:X,$Q$3,Total!W:W,B9,Total!O:O,DB!$G$5,Total!AA:AA,DB!$O$5,Total!M:M,DB!$G$9,Total!K:K,DB!$O$9,Total!E:E,$H$2)+COUNTIFS(Total!X:X,$Q$3,Total!W:W,B9,Total!O:O,DB!$G$5,Total!N:N,DB!$O$5,Total!AA:AA,DB!$G$9,Total!K:K,DB!$O$9,Total!E:E,$H$2)+COUNTIFS(Total!X:X,$Q$3,Total!W:W,B9,Total!O:O,DB!$G$5,Total!N:N,DB!$O$5,Total!M:M,DB!$G$9,Total!AA:AA,DB!$O$9,Total!E:E,$H$2)+COUNTIFS(Total!X:X,$Q$3,Total!W:W,B9,Total!O:O,DB!$G$5,Total!N:N,DB!$O$5,Total!M:M,DB!$G$9,Total!K:K,DB!$O$9,Total!AA:AA,$H$2)</f>
        <v>0</v>
      </c>
      <c r="R9" s="31">
        <f>COUNTIFS(Total!X:X,$R$3,Total!W:W,B9,Total!O:O,DB!$G$5,Total!N:N,DB!$O$5,Total!M:M,DB!$G$9,Total!K:K,DB!$O$9,Total!E:E,$H$2)+COUNTIFS(Total!X:X,$R$3,Total!W:W,B9,Total!AA:AA,DB!$G$5,Total!AA:AA,DB!$O$5,Total!AA:AA,DB!$G$9,Total!AA:AA,DB!$O$9,Total!AA:AA,$H$2)+COUNTIFS(Total!X:X,$R$3,Total!W:W,B9,Total!O:O,DB!$G$5,Total!AA:AA,DB!$O$5,Total!AA:AA,DB!$G$9,Total!AA:AA,DB!$O$9,Total!AA:AA,$H$2)+COUNTIFS(Total!X:X,$R$3,Total!W:W,B9,Total!AA:AA,DB!$G$5,Total!N:N,DB!$O$5,Total!AA:AA,DB!$G$9,Total!AA:AA,DB!$O$9,Total!AA:AA,$H$2)+COUNTIFS(Total!X:X,$R$3,Total!W:W,B9,Total!AA:AA,DB!$G$5,Total!AA:AA,DB!$O$5,Total!M:M,DB!$G$9,Total!AA:AA,DB!$O$9,Total!AA:AA,$H$2)+COUNTIFS(Total!X:X,$R$3,Total!W:W,B9,Total!AA:AA,DB!$G$5,Total!AA:AA,DB!$O$5,Total!AA:AA,DB!$G$9,Total!K:K,DB!$O$9,Total!AA:AA,$H$2)+COUNTIFS(Total!X:X,$R$3,Total!W:W,B9,Total!AA:AA,DB!$G$5,Total!AA:AA,DB!$O$5,Total!AA:AA,DB!$G$9,Total!AA:AA,DB!$O$9,Total!E:E,$H$2)+COUNTIFS(Total!X:X,$R$3,Total!W:W,B9,Total!O:O,DB!$G$5,Total!N:N,DB!$O$5,Total!M:M,DB!$G$9,Total!AA:AA,DB!$O$9,Total!AA:AA,$H$2)+COUNTIFS(Total!X:X,$R$3,Total!W:W,B9,Total!O:O,DB!$G$5,Total!N:N,DB!$O$5,Total!AA:AA,DB!$G$9,Total!K:K,DB!$O$9,Total!AA:AA,$H$2)+COUNTIFS(Total!X:X,$R$3,Total!W:W,B9,Total!O:O,DB!$G$5,Total!N:N,DB!$O$5,Total!AA:AA,DB!$G$9,Total!AA:AA,DB!$O$9,Total!E:E,$H$2)+COUNTIFS(Total!X:X,$R$3,Total!W:W,B9,Total!O:O,DB!$G$5,Total!AA:AA,DB!$O$5,Total!M:M,DB!$G$9,Total!K:K,DB!$O$9,Total!AA:AA,$H$2)+COUNTIFS(Total!X:X,$R$3,Total!W:W,B9,Total!O:O,DB!$G$5,Total!AA:AA,DB!$O$5,Total!M:M,DB!$G$9,Total!AA:AA,DB!$O$9,Total!E:E,$H$2)+COUNTIFS(Total!X:X,$R$3,Total!W:W,B9,Total!O:O,DB!$G$5,Total!AA:AA,DB!$O$5,Total!AA:AA,DB!$G$9,Total!K:K,DB!$O$9,Total!E:E,$H$2)+COUNTIFS(Total!X:X,$R$3,Total!W:W,B9,Total!AA:AA,DB!$G$5,Total!N:N,DB!$O$5,Total!M:M,DB!$G$9,Total!K:K,DB!$O$9,Total!AA:AA,$H$2)+COUNTIFS(Total!X:X,$R$3,Total!W:W,B9,Total!AA:AA,DB!$G$5,Total!N:N,DB!$O$5,Total!M:M,DB!$G$9,Total!AA:AA,DB!$O$9,Total!E:E,$H$2)+COUNTIFS(Total!X:X,$R$3,Total!W:W,B9,Total!AA:AA,DB!$G$5,Total!N:N,DB!$O$5,Total!AA:AA,DB!$G$9,Total!K:K,DB!$O$9,Total!E:E,$H$2)+COUNTIFS(Total!X:X,$R$3,Total!W:W,B9,Total!AA:AA,DB!$G$5,Total!AA:AA,DB!$O$5,Total!M:M,DB!$G$9,Total!K:K,DB!$O$9,Total!E:E,$H$2)+COUNTIFS(Total!X:X,$R$3,Total!W:W,B9,Total!O:O,DB!$G$5,Total!N:N,DB!$O$5,Total!AA:AA,DB!$G$9,Total!AA:AA,DB!$O$9,Total!AA:AA,$H$2)+COUNTIFS(Total!X:X,$R$3,Total!W:W,B9,Total!O:O,DB!$G$5,Total!AA:AA,DB!$O$5,Total!M:M,DB!$G$9,Total!AA:AA,DB!$O$9,Total!AA:AA,$H$2)+COUNTIFS(Total!X:X,$R$3,Total!W:W,B9,Total!O:O,DB!$G$5,Total!AA:AA,DB!$O$5,Total!AA:AA,DB!$G$9,Total!K:K,DB!$O$9,Total!AA:AA,$H$2)+COUNTIFS(Total!X:X,$R$3,Total!W:W,B9,Total!O:O,DB!$G$5,Total!AA:AA,DB!$O$5,Total!AA:AA,DB!$G$9,Total!AA:AA,DB!$O$9,Total!E:E,$H$2)+COUNTIFS(Total!X:X,$R$3,Total!W:W,B9,Total!AA:AA,DB!$G$5,Total!N:N,DB!$O$5,Total!M:M,DB!$G$9,Total!AA:AA,DB!$O$9,Total!AA:AA,$H$2)+COUNTIFS(Total!X:X,$R$3,Total!W:W,B9,Total!AA:AA,DB!$G$5,Total!N:N,DB!$O$5,Total!AA:AA,DB!$G$9,Total!K:K,DB!$O$9,Total!AA:AA,$H$2)+COUNTIFS(Total!X:X,$R$3,Total!W:W,B9,Total!AA:AA,DB!$G$5,Total!N:N,DB!$O$5,Total!AA:AA,DB!$G$9,Total!AA:AA,DB!$O$9,Total!E:E,$H$2)+COUNTIFS(Total!X:X,$R$3,Total!W:W,B9,Total!AA:AA,DB!$G$5,Total!AA:AA,DB!$O$5,Total!M:M,DB!$G$9,Total!K:K,DB!$O$9,Total!AA:AA,$H$2)+COUNTIFS(Total!X:X,$R$3,Total!W:W,B9,Total!AA:AA,DB!$G$5,Total!AA:AA,DB!$O$5,Total!M:M,DB!$G$9,Total!AA:AA,DB!$O$9,Total!E:E,$H$2)+COUNTIFS(Total!X:X,$R$3,Total!W:W,B9,Total!AA:AA,DB!$G$5,Total!AA:AA,DB!$O$5,Total!AA:AA,DB!$G$9,Total!K:K,DB!$O$9,Total!E:E,$H$2)+COUNTIFS(Total!X:X,$R$3,Total!W:W,B9,Total!AA:AA,DB!$G$5,Total!N:N,DB!$O$5,Total!M:M,DB!$G$9,Total!K:K,DB!$O$9,Total!E:E,$H$2)+COUNTIFS(Total!X:X,$R$3,Total!W:W,B9,Total!O:O,DB!$G$5,Total!AA:AA,DB!$O$5,Total!M:M,DB!$G$9,Total!K:K,DB!$O$9,Total!E:E,$H$2)+COUNTIFS(Total!X:X,$R$3,Total!W:W,B9,Total!O:O,DB!$G$5,Total!N:N,DB!$O$5,Total!AA:AA,DB!$G$9,Total!K:K,DB!$O$9,Total!E:E,$H$2)+COUNTIFS(Total!X:X,$R$3,Total!W:W,B9,Total!O:O,DB!$G$5,Total!N:N,DB!$O$5,Total!M:M,DB!$G$9,Total!AA:AA,DB!$O$9,Total!E:E,$H$2)+COUNTIFS(Total!X:X,$R$3,Total!W:W,B9,Total!O:O,DB!$G$5,Total!N:N,DB!$O$5,Total!M:M,DB!$G$9,Total!K:K,DB!$O$9,Total!AA:AA,$H$2)</f>
        <v>0</v>
      </c>
      <c r="S9" s="31">
        <f>COUNTIFS(Total!X:X,$S$3,Total!W:W,B9,Total!O:O,DB!$G$5,Total!N:N,DB!$O$5,Total!M:M,DB!$G$9,Total!K:K,DB!$O$9,Total!E:E,$H$2)+COUNTIFS(Total!X:X,$S$3,Total!W:W,B9,Total!AA:AA,DB!$G$5,Total!AA:AA,DB!$O$5,Total!AA:AA,DB!$G$9,Total!AA:AA,DB!$O$9,Total!AA:AA,$H$2)+COUNTIFS(Total!X:X,$S$3,Total!W:W,B9,Total!O:O,DB!$G$5,Total!AA:AA,DB!$O$5,Total!AA:AA,DB!$G$9,Total!AA:AA,DB!$O$9,Total!AA:AA,$H$2)+COUNTIFS(Total!X:X,$S$3,Total!W:W,B9,Total!AA:AA,DB!$G$5,Total!N:N,DB!$O$5,Total!AA:AA,DB!$G$9,Total!AA:AA,DB!$O$9,Total!AA:AA,$H$2)+COUNTIFS(Total!X:X,$S$3,Total!W:W,B9,Total!AA:AA,DB!$G$5,Total!AA:AA,DB!$O$5,Total!M:M,DB!$G$9,Total!AA:AA,DB!$O$9,Total!AA:AA,$H$2)+COUNTIFS(Total!X:X,$S$3,Total!W:W,B9,Total!AA:AA,DB!$G$5,Total!AA:AA,DB!$O$5,Total!AA:AA,DB!$G$9,Total!K:K,DB!$O$9,Total!AA:AA,$H$2)+COUNTIFS(Total!X:X,$S$3,Total!W:W,B9,Total!AA:AA,DB!$G$5,Total!AA:AA,DB!$O$5,Total!AA:AA,DB!$G$9,Total!AA:AA,DB!$O$9,Total!E:E,$H$2)+COUNTIFS(Total!X:X,$S$3,Total!W:W,B9,Total!O:O,DB!$G$5,Total!N:N,DB!$O$5,Total!M:M,DB!$G$9,Total!AA:AA,DB!$O$9,Total!AA:AA,$H$2)+COUNTIFS(Total!X:X,$S$3,Total!W:W,B9,Total!O:O,DB!$G$5,Total!N:N,DB!$O$5,Total!AA:AA,DB!$G$9,Total!K:K,DB!$O$9,Total!AA:AA,$H$2)+COUNTIFS(Total!X:X,$S$3,Total!W:W,B9,Total!O:O,DB!$G$5,Total!N:N,DB!$O$5,Total!AA:AA,DB!$G$9,Total!AA:AA,DB!$O$9,Total!E:E,$H$2)+COUNTIFS(Total!X:X,$S$3,Total!W:W,B9,Total!O:O,DB!$G$5,Total!AA:AA,DB!$O$5,Total!M:M,DB!$G$9,Total!K:K,DB!$O$9,Total!AA:AA,$H$2)+COUNTIFS(Total!X:X,$S$3,Total!W:W,B9,Total!O:O,DB!$G$5,Total!AA:AA,DB!$O$5,Total!M:M,DB!$G$9,Total!AA:AA,DB!$O$9,Total!E:E,$H$2)+COUNTIFS(Total!X:X,$S$3,Total!W:W,B9,Total!O:O,DB!$G$5,Total!AA:AA,DB!$O$5,Total!AA:AA,DB!$G$9,Total!K:K,DB!$O$9,Total!E:E,$H$2)+COUNTIFS(Total!X:X,$S$3,Total!W:W,B9,Total!AA:AA,DB!$G$5,Total!N:N,DB!$O$5,Total!M:M,DB!$G$9,Total!K:K,DB!$O$9,Total!AA:AA,$H$2)+COUNTIFS(Total!X:X,$S$3,Total!W:W,B9,Total!AA:AA,DB!$G$5,Total!N:N,DB!$O$5,Total!M:M,DB!$G$9,Total!AA:AA,DB!$O$9,Total!E:E,$H$2)+COUNTIFS(Total!X:X,$S$3,Total!W:W,B9,Total!AA:AA,DB!$G$5,Total!N:N,DB!$O$5,Total!AA:AA,DB!$G$9,Total!K:K,DB!$O$9,Total!E:E,$H$2)+COUNTIFS(Total!X:X,$S$3,Total!W:W,B9,Total!AA:AA,DB!$G$5,Total!AA:AA,DB!$O$5,Total!M:M,DB!$G$9,Total!K:K,DB!$O$9,Total!E:E,$H$2)+COUNTIFS(Total!X:X,$S$3,Total!W:W,B9,Total!O:O,DB!$G$5,Total!N:N,DB!$O$5,Total!AA:AA,DB!$G$9,Total!AA:AA,DB!$O$9,Total!AA:AA,$H$2)+COUNTIFS(Total!X:X,$S$3,Total!W:W,B9,Total!O:O,DB!$G$5,Total!AA:AA,DB!$O$5,Total!M:M,DB!$G$9,Total!AA:AA,DB!$O$9,Total!AA:AA,$H$2)+COUNTIFS(Total!X:X,$S$3,Total!W:W,B9,Total!O:O,DB!$G$5,Total!AA:AA,DB!$O$5,Total!AA:AA,DB!$G$9,Total!K:K,DB!$O$9,Total!AA:AA,$H$2)+COUNTIFS(Total!X:X,$S$3,Total!W:W,B9,Total!O:O,DB!$G$5,Total!AA:AA,DB!$O$5,Total!AA:AA,DB!$G$9,Total!AA:AA,DB!$O$9,Total!E:E,$H$2)+COUNTIFS(Total!X:X,$S$3,Total!W:W,B9,Total!AA:AA,DB!$G$5,Total!N:N,DB!$O$5,Total!M:M,DB!$G$9,Total!AA:AA,DB!$O$9,Total!AA:AA,$H$2)+COUNTIFS(Total!X:X,$S$3,Total!W:W,B9,Total!AA:AA,DB!$G$5,Total!N:N,DB!$O$5,Total!AA:AA,DB!$G$9,Total!K:K,DB!$O$9,Total!AA:AA,$H$2)+COUNTIFS(Total!X:X,$S$3,Total!W:W,B9,Total!AA:AA,DB!$G$5,Total!N:N,DB!$O$5,Total!AA:AA,DB!$G$9,Total!AA:AA,DB!$O$9,Total!E:E,$H$2)+COUNTIFS(Total!X:X,$S$3,Total!W:W,B9,Total!AA:AA,DB!$G$5,Total!AA:AA,DB!$O$5,Total!M:M,DB!$G$9,Total!K:K,DB!$O$9,Total!AA:AA,$H$2)+COUNTIFS(Total!X:X,$S$3,Total!W:W,B9,Total!AA:AA,DB!$G$5,Total!AA:AA,DB!$O$5,Total!M:M,DB!$G$9,Total!AA:AA,DB!$O$9,Total!E:E,$H$2)+COUNTIFS(Total!X:X,$S$3,Total!W:W,B9,Total!AA:AA,DB!$G$5,Total!AA:AA,DB!$O$5,Total!AA:AA,DB!$G$9,Total!K:K,DB!$O$9,Total!E:E,$H$2)+COUNTIFS(Total!X:X,$S$3,Total!W:W,B9,Total!AA:AA,DB!$G$5,Total!N:N,DB!$O$5,Total!M:M,DB!$G$9,Total!K:K,DB!$O$9,Total!E:E,$H$2)+COUNTIFS(Total!X:X,$S$3,Total!W:W,B9,Total!O:O,DB!$G$5,Total!AA:AA,DB!$O$5,Total!M:M,DB!$G$9,Total!K:K,DB!$O$9,Total!E:E,$H$2)+COUNTIFS(Total!X:X,$S$3,Total!W:W,B9,Total!O:O,DB!$G$5,Total!N:N,DB!$O$5,Total!AA:AA,DB!$G$9,Total!K:K,DB!$O$9,Total!E:E,$H$2)+COUNTIFS(Total!X:X,$S$3,Total!W:W,B9,Total!O:O,DB!$G$5,Total!N:N,DB!$O$5,Total!M:M,DB!$G$9,Total!AA:AA,DB!$O$9,Total!E:E,$H$2)+COUNTIFS(Total!X:X,$S$3,Total!W:W,B9,Total!O:O,DB!$G$5,Total!N:N,DB!$O$5,Total!M:M,DB!$G$9,Total!K:K,DB!$O$9,Total!AA:AA,$H$2)</f>
        <v>1</v>
      </c>
      <c r="T9" s="31">
        <f>COUNTIFS(Total!X:X,$T$3,Total!W:W,B9,Total!O:O,DB!$G$5,Total!N:N,DB!$O$5,Total!M:M,DB!$G$9,Total!K:K,DB!$O$9,Total!E:E,$H$2)+COUNTIFS(Total!X:X,$T$3,Total!W:W,B9,Total!AA:AA,DB!$G$5,Total!AA:AA,DB!$O$5,Total!AA:AA,DB!$G$9,Total!AA:AA,DB!$O$9,Total!AA:AA,$H$2)+COUNTIFS(Total!X:X,$T$3,Total!W:W,B9,Total!O:O,DB!$G$5,Total!AA:AA,DB!$O$5,Total!AA:AA,DB!$G$9,Total!AA:AA,DB!$O$9,Total!AA:AA,$H$2)+COUNTIFS(Total!X:X,$T$3,Total!W:W,B9,Total!AA:AA,DB!$G$5,Total!N:N,DB!$O$5,Total!AA:AA,DB!$G$9,Total!AA:AA,DB!$O$9,Total!AA:AA,$H$2)+COUNTIFS(Total!X:X,$T$3,Total!W:W,B9,Total!AA:AA,DB!$G$5,Total!AA:AA,DB!$O$5,Total!M:M,DB!$G$9,Total!AA:AA,DB!$O$9,Total!AA:AA,$H$2)+COUNTIFS(Total!X:X,$T$3,Total!W:W,B9,Total!AA:AA,DB!$G$5,Total!AA:AA,DB!$O$5,Total!AA:AA,DB!$G$9,Total!K:K,DB!$O$9,Total!AA:AA,$H$2)+COUNTIFS(Total!X:X,$T$3,Total!W:W,B9,Total!AA:AA,DB!$G$5,Total!AA:AA,DB!$O$5,Total!AA:AA,DB!$G$9,Total!AA:AA,DB!$O$9,Total!E:E,$H$2)+COUNTIFS(Total!X:X,$T$3,Total!W:W,B9,Total!O:O,DB!$G$5,Total!N:N,DB!$O$5,Total!M:M,DB!$G$9,Total!AA:AA,DB!$O$9,Total!AA:AA,$H$2)+COUNTIFS(Total!X:X,$T$3,Total!W:W,B9,Total!O:O,DB!$G$5,Total!N:N,DB!$O$5,Total!AA:AA,DB!$G$9,Total!K:K,DB!$O$9,Total!AA:AA,$H$2)+COUNTIFS(Total!X:X,$T$3,Total!W:W,B9,Total!O:O,DB!$G$5,Total!N:N,DB!$O$5,Total!AA:AA,DB!$G$9,Total!AA:AA,DB!$O$9,Total!E:E,$H$2)+COUNTIFS(Total!X:X,$T$3,Total!W:W,B9,Total!O:O,DB!$G$5,Total!AA:AA,DB!$O$5,Total!M:M,DB!$G$9,Total!K:K,DB!$O$9,Total!AA:AA,$H$2)+COUNTIFS(Total!X:X,$T$3,Total!W:W,B9,Total!O:O,DB!$G$5,Total!AA:AA,DB!$O$5,Total!M:M,DB!$G$9,Total!AA:AA,DB!$O$9,Total!E:E,$H$2)+COUNTIFS(Total!X:X,$T$3,Total!W:W,B9,Total!O:O,DB!$G$5,Total!AA:AA,DB!$O$5,Total!AA:AA,DB!$G$9,Total!K:K,DB!$O$9,Total!E:E,$H$2)+COUNTIFS(Total!X:X,$T$3,Total!W:W,B9,Total!AA:AA,DB!$G$5,Total!N:N,DB!$O$5,Total!M:M,DB!$G$9,Total!K:K,DB!$O$9,Total!AA:AA,$H$2)+COUNTIFS(Total!X:X,$T$3,Total!W:W,B9,Total!AA:AA,DB!$G$5,Total!N:N,DB!$O$5,Total!M:M,DB!$G$9,Total!AA:AA,DB!$O$9,Total!E:E,$H$2)+COUNTIFS(Total!X:X,$T$3,Total!W:W,B9,Total!AA:AA,DB!$G$5,Total!N:N,DB!$O$5,Total!AA:AA,DB!$G$9,Total!K:K,DB!$O$9,Total!E:E,$H$2)+COUNTIFS(Total!X:X,$T$3,Total!W:W,B9,Total!AA:AA,DB!$G$5,Total!AA:AA,DB!$O$5,Total!M:M,DB!$G$9,Total!K:K,DB!$O$9,Total!E:E,$H$2)+COUNTIFS(Total!X:X,$T$3,Total!W:W,B9,Total!O:O,DB!$G$5,Total!N:N,DB!$O$5,Total!AA:AA,DB!$G$9,Total!AA:AA,DB!$O$9,Total!AA:AA,$H$2)+COUNTIFS(Total!X:X,$T$3,Total!W:W,B9,Total!O:O,DB!$G$5,Total!AA:AA,DB!$O$5,Total!M:M,DB!$G$9,Total!AA:AA,DB!$O$9,Total!AA:AA,$H$2)+COUNTIFS(Total!X:X,$T$3,Total!W:W,B9,Total!O:O,DB!$G$5,Total!AA:AA,DB!$O$5,Total!AA:AA,DB!$G$9,Total!K:K,DB!$O$9,Total!AA:AA,$H$2)+COUNTIFS(Total!X:X,$T$3,Total!W:W,B9,Total!O:O,DB!$G$5,Total!AA:AA,DB!$O$5,Total!AA:AA,DB!$G$9,Total!AA:AA,DB!$O$9,Total!E:E,$H$2)+COUNTIFS(Total!X:X,$T$3,Total!W:W,B9,Total!AA:AA,DB!$G$5,Total!N:N,DB!$O$5,Total!M:M,DB!$G$9,Total!AA:AA,DB!$O$9,Total!AA:AA,$H$2)+COUNTIFS(Total!X:X,$T$3,Total!W:W,B9,Total!AA:AA,DB!$G$5,Total!N:N,DB!$O$5,Total!AA:AA,DB!$G$9,Total!K:K,DB!$O$9,Total!AA:AA,$H$2)+COUNTIFS(Total!X:X,$T$3,Total!W:W,B9,Total!AA:AA,DB!$G$5,Total!N:N,DB!$O$5,Total!AA:AA,DB!$G$9,Total!AA:AA,DB!$O$9,Total!E:E,$H$2)+COUNTIFS(Total!X:X,$T$3,Total!W:W,B9,Total!AA:AA,DB!$G$5,Total!AA:AA,DB!$O$5,Total!M:M,DB!$G$9,Total!K:K,DB!$O$9,Total!AA:AA,$H$2)+COUNTIFS(Total!X:X,$T$3,Total!W:W,B9,Total!AA:AA,DB!$G$5,Total!AA:AA,DB!$O$5,Total!M:M,DB!$G$9,Total!AA:AA,DB!$O$9,Total!E:E,$H$2)+COUNTIFS(Total!X:X,$T$3,Total!W:W,B9,Total!AA:AA,DB!$G$5,Total!AA:AA,DB!$O$5,Total!AA:AA,DB!$G$9,Total!K:K,DB!$O$9,Total!E:E,$H$2)+COUNTIFS(Total!X:X,$T$3,Total!W:W,B9,Total!AA:AA,DB!$G$5,Total!N:N,DB!$O$5,Total!M:M,DB!$G$9,Total!K:K,DB!$O$9,Total!E:E,$H$2)+COUNTIFS(Total!X:X,$T$3,Total!W:W,B9,Total!O:O,DB!$G$5,Total!AA:AA,DB!$O$5,Total!M:M,DB!$G$9,Total!K:K,DB!$O$9,Total!E:E,$H$2)+COUNTIFS(Total!X:X,$T$3,Total!W:W,B9,Total!O:O,DB!$G$5,Total!N:N,DB!$O$5,Total!AA:AA,DB!$G$9,Total!K:K,DB!$O$9,Total!E:E,$H$2)+COUNTIFS(Total!X:X,$T$3,Total!W:W,B9,Total!O:O,DB!$G$5,Total!N:N,DB!$O$5,Total!M:M,DB!$G$9,Total!AA:AA,DB!$O$9,Total!E:E,$H$2)+COUNTIFS(Total!X:X,$T$3,Total!W:W,B9,Total!O:O,DB!$G$5,Total!N:N,DB!$O$5,Total!M:M,DB!$G$9,Total!K:K,DB!$O$9,Total!AA:AA,$H$2)</f>
        <v>0</v>
      </c>
      <c r="U9" s="31">
        <f>COUNTIFS(Total!X:X,$U$3,Total!W:W,B9,Total!O:O,DB!$G$5,Total!N:N,DB!$O$5,Total!M:M,DB!$G$9,Total!K:K,DB!$O$9,Total!E:E,$H$2)+COUNTIFS(Total!X:X,$U$3,Total!W:W,B9,Total!AA:AA,DB!$G$5,Total!AA:AA,DB!$O$5,Total!AA:AA,DB!$G$9,Total!AA:AA,DB!$O$9,Total!AA:AA,$H$2)+COUNTIFS(Total!X:X,$U$3,Total!W:W,B9,Total!O:O,DB!$G$5,Total!AA:AA,DB!$O$5,Total!AA:AA,DB!$G$9,Total!AA:AA,DB!$O$9,Total!AA:AA,$H$2)+COUNTIFS(Total!X:X,$U$3,Total!W:W,B9,Total!AA:AA,DB!$G$5,Total!N:N,DB!$O$5,Total!AA:AA,DB!$G$9,Total!AA:AA,DB!$O$9,Total!AA:AA,$H$2)+COUNTIFS(Total!X:X,$U$3,Total!W:W,B9,Total!AA:AA,DB!$G$5,Total!AA:AA,DB!$O$5,Total!M:M,DB!$G$9,Total!AA:AA,DB!$O$9,Total!AA:AA,$H$2)+COUNTIFS(Total!X:X,$U$3,Total!W:W,B9,Total!AA:AA,DB!$G$5,Total!AA:AA,DB!$O$5,Total!AA:AA,DB!$G$9,Total!K:K,DB!$O$9,Total!AA:AA,$H$2)+COUNTIFS(Total!X:X,$U$3,Total!W:W,B9,Total!AA:AA,DB!$G$5,Total!AA:AA,DB!$O$5,Total!AA:AA,DB!$G$9,Total!AA:AA,DB!$O$9,Total!E:E,$H$2)+COUNTIFS(Total!X:X,$U$3,Total!W:W,B9,Total!O:O,DB!$G$5,Total!N:N,DB!$O$5,Total!M:M,DB!$G$9,Total!AA:AA,DB!$O$9,Total!AA:AA,$H$2)+COUNTIFS(Total!X:X,$U$3,Total!W:W,B9,Total!O:O,DB!$G$5,Total!N:N,DB!$O$5,Total!AA:AA,DB!$G$9,Total!K:K,DB!$O$9,Total!AA:AA,$H$2)+COUNTIFS(Total!X:X,$U$3,Total!W:W,B9,Total!O:O,DB!$G$5,Total!N:N,DB!$O$5,Total!AA:AA,DB!$G$9,Total!AA:AA,DB!$O$9,Total!E:E,$H$2)+COUNTIFS(Total!X:X,$U$3,Total!W:W,B9,Total!O:O,DB!$G$5,Total!AA:AA,DB!$O$5,Total!M:M,DB!$G$9,Total!K:K,DB!$O$9,Total!AA:AA,$H$2)+COUNTIFS(Total!X:X,$U$3,Total!W:W,B9,Total!O:O,DB!$G$5,Total!AA:AA,DB!$O$5,Total!M:M,DB!$G$9,Total!AA:AA,DB!$O$9,Total!E:E,$H$2)+COUNTIFS(Total!X:X,$U$3,Total!W:W,B9,Total!O:O,DB!$G$5,Total!AA:AA,DB!$O$5,Total!AA:AA,DB!$G$9,Total!K:K,DB!$O$9,Total!E:E,$H$2)+COUNTIFS(Total!X:X,$U$3,Total!W:W,B9,Total!AA:AA,DB!$G$5,Total!N:N,DB!$O$5,Total!M:M,DB!$G$9,Total!K:K,DB!$O$9,Total!AA:AA,$H$2)+COUNTIFS(Total!X:X,$U$3,Total!W:W,B9,Total!AA:AA,DB!$G$5,Total!N:N,DB!$O$5,Total!M:M,DB!$G$9,Total!AA:AA,DB!$O$9,Total!E:E,$H$2)+COUNTIFS(Total!X:X,$U$3,Total!W:W,B9,Total!AA:AA,DB!$G$5,Total!N:N,DB!$O$5,Total!AA:AA,DB!$G$9,Total!K:K,DB!$O$9,Total!E:E,$H$2)+COUNTIFS(Total!X:X,$U$3,Total!W:W,B9,Total!AA:AA,DB!$G$5,Total!AA:AA,DB!$O$5,Total!M:M,DB!$G$9,Total!K:K,DB!$O$9,Total!E:E,$H$2)+COUNTIFS(Total!X:X,$U$3,Total!W:W,B9,Total!O:O,DB!$G$5,Total!N:N,DB!$O$5,Total!AA:AA,DB!$G$9,Total!AA:AA,DB!$O$9,Total!AA:AA,$H$2)+COUNTIFS(Total!X:X,$U$3,Total!W:W,B9,Total!O:O,DB!$G$5,Total!AA:AA,DB!$O$5,Total!M:M,DB!$G$9,Total!AA:AA,DB!$O$9,Total!AA:AA,$H$2)+COUNTIFS(Total!X:X,$U$3,Total!W:W,B9,Total!O:O,DB!$G$5,Total!AA:AA,DB!$O$5,Total!AA:AA,DB!$G$9,Total!K:K,DB!$O$9,Total!AA:AA,$H$2)+COUNTIFS(Total!X:X,$U$3,Total!W:W,B9,Total!O:O,DB!$G$5,Total!AA:AA,DB!$O$5,Total!AA:AA,DB!$G$9,Total!AA:AA,DB!$O$9,Total!E:E,$H$2)+COUNTIFS(Total!X:X,$U$3,Total!W:W,B9,Total!AA:AA,DB!$G$5,Total!N:N,DB!$O$5,Total!M:M,DB!$G$9,Total!AA:AA,DB!$O$9,Total!AA:AA,$H$2)+COUNTIFS(Total!X:X,$U$3,Total!W:W,B9,Total!AA:AA,DB!$G$5,Total!N:N,DB!$O$5,Total!AA:AA,DB!$G$9,Total!K:K,DB!$O$9,Total!AA:AA,$H$2)+COUNTIFS(Total!X:X,$U$3,Total!W:W,B9,Total!AA:AA,DB!$G$5,Total!N:N,DB!$O$5,Total!AA:AA,DB!$G$9,Total!AA:AA,DB!$O$9,Total!E:E,$H$2)+COUNTIFS(Total!X:X,$U$3,Total!W:W,B9,Total!AA:AA,DB!$G$5,Total!AA:AA,DB!$O$5,Total!M:M,DB!$G$9,Total!K:K,DB!$O$9,Total!AA:AA,$H$2)+COUNTIFS(Total!X:X,$U$3,Total!W:W,B9,Total!AA:AA,DB!$G$5,Total!AA:AA,DB!$O$5,Total!M:M,DB!$G$9,Total!AA:AA,DB!$O$9,Total!E:E,$H$2)+COUNTIFS(Total!X:X,$U$3,Total!W:W,B9,Total!AA:AA,DB!$G$5,Total!AA:AA,DB!$O$5,Total!AA:AA,DB!$G$9,Total!K:K,DB!$O$9,Total!E:E,$H$2)+COUNTIFS(Total!X:X,$U$3,Total!W:W,B9,Total!AA:AA,DB!$G$5,Total!N:N,DB!$O$5,Total!M:M,DB!$G$9,Total!K:K,DB!$O$9,Total!E:E,$H$2)+COUNTIFS(Total!X:X,$U$3,Total!W:W,B9,Total!O:O,DB!$G$5,Total!AA:AA,DB!$O$5,Total!M:M,DB!$G$9,Total!K:K,DB!$O$9,Total!E:E,$H$2)+COUNTIFS(Total!X:X,$U$3,Total!W:W,B9,Total!O:O,DB!$G$5,Total!N:N,DB!$O$5,Total!AA:AA,DB!$G$9,Total!K:K,DB!$O$9,Total!E:E,$H$2)+COUNTIFS(Total!X:X,$U$3,Total!W:W,B9,Total!O:O,DB!$G$5,Total!N:N,DB!$O$5,Total!M:M,DB!$G$9,Total!AA:AA,DB!$O$9,Total!E:E,$H$2)+COUNTIFS(Total!X:X,$U$3,Total!W:W,B9,Total!O:O,DB!$G$5,Total!N:N,DB!$O$5,Total!M:M,DB!$G$9,Total!K:K,DB!$O$9,Total!AA:AA,$H$2)</f>
        <v>3</v>
      </c>
      <c r="V9" s="31">
        <f>COUNTIFS(Total!X:X,$V$3,Total!W:W,B9,Total!O:O,DB!$G$5,Total!N:N,DB!$O$5,Total!M:M,DB!$G$9,Total!K:K,DB!$O$9,Total!E:E,$H$2)+COUNTIFS(Total!X:X,$V$3,Total!W:W,B9,Total!AA:AA,DB!$G$5,Total!AA:AA,DB!$O$5,Total!AA:AA,DB!$G$9,Total!AA:AA,DB!$O$9,Total!AA:AA,$H$2)+COUNTIFS(Total!X:X,$V$3,Total!W:W,B9,Total!O:O,DB!$G$5,Total!AA:AA,DB!$O$5,Total!AA:AA,DB!$G$9,Total!AA:AA,DB!$O$9,Total!AA:AA,$H$2)+COUNTIFS(Total!X:X,$V$3,Total!W:W,B9,Total!AA:AA,DB!$G$5,Total!N:N,DB!$O$5,Total!AA:AA,DB!$G$9,Total!AA:AA,DB!$O$9,Total!AA:AA,$H$2)+COUNTIFS(Total!X:X,$V$3,Total!W:W,B9,Total!AA:AA,DB!$G$5,Total!AA:AA,DB!$O$5,Total!M:M,DB!$G$9,Total!AA:AA,DB!$O$9,Total!AA:AA,$H$2)+COUNTIFS(Total!X:X,$V$3,Total!W:W,B9,Total!AA:AA,DB!$G$5,Total!AA:AA,DB!$O$5,Total!AA:AA,DB!$G$9,Total!K:K,DB!$O$9,Total!AA:AA,$H$2)+COUNTIFS(Total!X:X,$V$3,Total!W:W,B9,Total!AA:AA,DB!$G$5,Total!AA:AA,DB!$O$5,Total!AA:AA,DB!$G$9,Total!AA:AA,DB!$O$9,Total!E:E,$H$2)+COUNTIFS(Total!X:X,$V$3,Total!W:W,B9,Total!O:O,DB!$G$5,Total!N:N,DB!$O$5,Total!M:M,DB!$G$9,Total!AA:AA,DB!$O$9,Total!AA:AA,$H$2)+COUNTIFS(Total!X:X,$V$3,Total!W:W,B9,Total!O:O,DB!$G$5,Total!N:N,DB!$O$5,Total!AA:AA,DB!$G$9,Total!K:K,DB!$O$9,Total!AA:AA,$H$2)+COUNTIFS(Total!X:X,$V$3,Total!W:W,B9,Total!O:O,DB!$G$5,Total!N:N,DB!$O$5,Total!AA:AA,DB!$G$9,Total!AA:AA,DB!$O$9,Total!E:E,$H$2)+COUNTIFS(Total!X:X,$V$3,Total!W:W,B9,Total!O:O,DB!$G$5,Total!AA:AA,DB!$O$5,Total!M:M,DB!$G$9,Total!K:K,DB!$O$9,Total!AA:AA,$H$2)+COUNTIFS(Total!X:X,$V$3,Total!W:W,B9,Total!O:O,DB!$G$5,Total!AA:AA,DB!$O$5,Total!M:M,DB!$G$9,Total!AA:AA,DB!$O$9,Total!E:E,$H$2)+COUNTIFS(Total!X:X,$V$3,Total!W:W,B9,Total!O:O,DB!$G$5,Total!AA:AA,DB!$O$5,Total!AA:AA,DB!$G$9,Total!K:K,DB!$O$9,Total!E:E,$H$2)+COUNTIFS(Total!X:X,$V$3,Total!W:W,B9,Total!AA:AA,DB!$G$5,Total!N:N,DB!$O$5,Total!M:M,DB!$G$9,Total!K:K,DB!$O$9,Total!AA:AA,$H$2)+COUNTIFS(Total!X:X,$V$3,Total!W:W,B9,Total!AA:AA,DB!$G$5,Total!N:N,DB!$O$5,Total!M:M,DB!$G$9,Total!AA:AA,DB!$O$9,Total!E:E,$H$2)+COUNTIFS(Total!X:X,$V$3,Total!W:W,B9,Total!AA:AA,DB!$G$5,Total!N:N,DB!$O$5,Total!AA:AA,DB!$G$9,Total!K:K,DB!$O$9,Total!E:E,$H$2)+COUNTIFS(Total!X:X,$V$3,Total!W:W,B9,Total!AA:AA,DB!$G$5,Total!AA:AA,DB!$O$5,Total!M:M,DB!$G$9,Total!K:K,DB!$O$9,Total!E:E,$H$2)+COUNTIFS(Total!X:X,$V$3,Total!W:W,B9,Total!O:O,DB!$G$5,Total!N:N,DB!$O$5,Total!AA:AA,DB!$G$9,Total!AA:AA,DB!$O$9,Total!AA:AA,$H$2)+COUNTIFS(Total!X:X,$V$3,Total!W:W,B9,Total!O:O,DB!$G$5,Total!AA:AA,DB!$O$5,Total!M:M,DB!$G$9,Total!AA:AA,DB!$O$9,Total!AA:AA,$H$2)+COUNTIFS(Total!X:X,$V$3,Total!W:W,B9,Total!O:O,DB!$G$5,Total!AA:AA,DB!$O$5,Total!AA:AA,DB!$G$9,Total!K:K,DB!$O$9,Total!AA:AA,$H$2)+COUNTIFS(Total!X:X,$V$3,Total!W:W,B9,Total!O:O,DB!$G$5,Total!AA:AA,DB!$O$5,Total!AA:AA,DB!$G$9,Total!AA:AA,DB!$O$9,Total!E:E,$H$2)+COUNTIFS(Total!X:X,$V$3,Total!W:W,B9,Total!AA:AA,DB!$G$5,Total!N:N,DB!$O$5,Total!M:M,DB!$G$9,Total!AA:AA,DB!$O$9,Total!AA:AA,$H$2)+COUNTIFS(Total!X:X,$V$3,Total!W:W,B9,Total!AA:AA,DB!$G$5,Total!N:N,DB!$O$5,Total!AA:AA,DB!$G$9,Total!K:K,DB!$O$9,Total!AA:AA,$H$2)+COUNTIFS(Total!X:X,$V$3,Total!W:W,B9,Total!AA:AA,DB!$G$5,Total!N:N,DB!$O$5,Total!AA:AA,DB!$G$9,Total!AA:AA,DB!$O$9,Total!E:E,$H$2)+COUNTIFS(Total!X:X,$V$3,Total!W:W,B9,Total!AA:AA,DB!$G$5,Total!AA:AA,DB!$O$5,Total!M:M,DB!$G$9,Total!K:K,DB!$O$9,Total!AA:AA,$H$2)+COUNTIFS(Total!X:X,$V$3,Total!W:W,B9,Total!AA:AA,DB!$G$5,Total!AA:AA,DB!$O$5,Total!M:M,DB!$G$9,Total!AA:AA,DB!$O$9,Total!E:E,$H$2)+COUNTIFS(Total!X:X,$V$3,Total!W:W,B9,Total!AA:AA,DB!$G$5,Total!AA:AA,DB!$O$5,Total!AA:AA,DB!$G$9,Total!K:K,DB!$O$9,Total!E:E,$H$2)+COUNTIFS(Total!X:X,$V$3,Total!W:W,B9,Total!AA:AA,DB!$G$5,Total!N:N,DB!$O$5,Total!M:M,DB!$G$9,Total!K:K,DB!$O$9,Total!E:E,$H$2)+COUNTIFS(Total!X:X,$V$3,Total!W:W,B9,Total!O:O,DB!$G$5,Total!AA:AA,DB!$O$5,Total!M:M,DB!$G$9,Total!K:K,DB!$O$9,Total!E:E,$H$2)+COUNTIFS(Total!X:X,$V$3,Total!W:W,B9,Total!O:O,DB!$G$5,Total!N:N,DB!$O$5,Total!AA:AA,DB!$G$9,Total!K:K,DB!$O$9,Total!E:E,$H$2)+COUNTIFS(Total!X:X,$V$3,Total!W:W,B9,Total!O:O,DB!$G$5,Total!N:N,DB!$O$5,Total!M:M,DB!$G$9,Total!AA:AA,DB!$O$9,Total!E:E,$H$2)+COUNTIFS(Total!X:X,$V$3,Total!W:W,B9,Total!O:O,DB!$G$5,Total!N:N,DB!$O$5,Total!M:M,DB!$G$9,Total!K:K,DB!$O$9,Total!AA:AA,$H$2)</f>
        <v>2</v>
      </c>
      <c r="W9" s="31">
        <f>COUNTIFS(Total!X:X,$W$3,Total!W:W,B9,Total!O:O,DB!$G$5,Total!N:N,DB!$O$5,Total!M:M,DB!$G$9,Total!K:K,DB!$O$9,Total!E:E,$H$2)+COUNTIFS(Total!X:X,$W$3,Total!W:W,B9,Total!AA:AA,DB!$G$5,Total!AA:AA,DB!$O$5,Total!AA:AA,DB!$G$9,Total!AA:AA,DB!$O$9,Total!AA:AA,$H$2)+COUNTIFS(Total!X:X,$W$3,Total!W:W,B9,Total!O:O,DB!$G$5,Total!AA:AA,DB!$O$5,Total!AA:AA,DB!$G$9,Total!AA:AA,DB!$O$9,Total!AA:AA,$H$2)+COUNTIFS(Total!X:X,$W$3,Total!W:W,B9,Total!AA:AA,DB!$G$5,Total!N:N,DB!$O$5,Total!AA:AA,DB!$G$9,Total!AA:AA,DB!$O$9,Total!AA:AA,$H$2)+COUNTIFS(Total!X:X,$W$3,Total!W:W,B9,Total!AA:AA,DB!$G$5,Total!AA:AA,DB!$O$5,Total!M:M,DB!$G$9,Total!AA:AA,DB!$O$9,Total!AA:AA,$H$2)+COUNTIFS(Total!X:X,$W$3,Total!W:W,B9,Total!AA:AA,DB!$G$5,Total!AA:AA,DB!$O$5,Total!AA:AA,DB!$G$9,Total!K:K,DB!$O$9,Total!AA:AA,$H$2)+COUNTIFS(Total!X:X,$W$3,Total!W:W,B9,Total!AA:AA,DB!$G$5,Total!AA:AA,DB!$O$5,Total!AA:AA,DB!$G$9,Total!AA:AA,DB!$O$9,Total!E:E,$H$2)+COUNTIFS(Total!X:X,$W$3,Total!W:W,B9,Total!O:O,DB!$G$5,Total!N:N,DB!$O$5,Total!M:M,DB!$G$9,Total!AA:AA,DB!$O$9,Total!AA:AA,$H$2)+COUNTIFS(Total!X:X,$W$3,Total!W:W,B9,Total!O:O,DB!$G$5,Total!N:N,DB!$O$5,Total!AA:AA,DB!$G$9,Total!K:K,DB!$O$9,Total!AA:AA,$H$2)+COUNTIFS(Total!X:X,$W$3,Total!W:W,B9,Total!O:O,DB!$G$5,Total!N:N,DB!$O$5,Total!AA:AA,DB!$G$9,Total!AA:AA,DB!$O$9,Total!E:E,$H$2)+COUNTIFS(Total!X:X,$W$3,Total!W:W,B9,Total!O:O,DB!$G$5,Total!AA:AA,DB!$O$5,Total!M:M,DB!$G$9,Total!K:K,DB!$O$9,Total!AA:AA,$H$2)+COUNTIFS(Total!X:X,$W$3,Total!W:W,B9,Total!O:O,DB!$G$5,Total!AA:AA,DB!$O$5,Total!M:M,DB!$G$9,Total!AA:AA,DB!$O$9,Total!E:E,$H$2)+COUNTIFS(Total!X:X,$W$3,Total!W:W,B9,Total!O:O,DB!$G$5,Total!AA:AA,DB!$O$5,Total!AA:AA,DB!$G$9,Total!K:K,DB!$O$9,Total!E:E,$H$2)+COUNTIFS(Total!X:X,$W$3,Total!W:W,B9,Total!AA:AA,DB!$G$5,Total!N:N,DB!$O$5,Total!M:M,DB!$G$9,Total!K:K,DB!$O$9,Total!AA:AA,$H$2)+COUNTIFS(Total!X:X,$W$3,Total!W:W,B9,Total!AA:AA,DB!$G$5,Total!N:N,DB!$O$5,Total!M:M,DB!$G$9,Total!AA:AA,DB!$O$9,Total!E:E,$H$2)+COUNTIFS(Total!X:X,$W$3,Total!W:W,B9,Total!AA:AA,DB!$G$5,Total!N:N,DB!$O$5,Total!AA:AA,DB!$G$9,Total!K:K,DB!$O$9,Total!E:E,$H$2)+COUNTIFS(Total!X:X,$W$3,Total!W:W,B9,Total!AA:AA,DB!$G$5,Total!AA:AA,DB!$O$5,Total!M:M,DB!$G$9,Total!K:K,DB!$O$9,Total!E:E,$H$2)+COUNTIFS(Total!X:X,$W$3,Total!W:W,B9,Total!O:O,DB!$G$5,Total!N:N,DB!$O$5,Total!AA:AA,DB!$G$9,Total!AA:AA,DB!$O$9,Total!AA:AA,$H$2)+COUNTIFS(Total!X:X,$W$3,Total!W:W,B9,Total!O:O,DB!$G$5,Total!AA:AA,DB!$O$5,Total!M:M,DB!$G$9,Total!AA:AA,DB!$O$9,Total!AA:AA,$H$2)+COUNTIFS(Total!X:X,$W$3,Total!W:W,B9,Total!O:O,DB!$G$5,Total!AA:AA,DB!$O$5,Total!AA:AA,DB!$G$9,Total!K:K,DB!$O$9,Total!AA:AA,$H$2)+COUNTIFS(Total!X:X,$W$3,Total!W:W,B9,Total!O:O,DB!$G$5,Total!AA:AA,DB!$O$5,Total!AA:AA,DB!$G$9,Total!AA:AA,DB!$O$9,Total!E:E,$H$2)+COUNTIFS(Total!X:X,$W$3,Total!W:W,B9,Total!AA:AA,DB!$G$5,Total!N:N,DB!$O$5,Total!M:M,DB!$G$9,Total!AA:AA,DB!$O$9,Total!AA:AA,$H$2)+COUNTIFS(Total!X:X,$W$3,Total!W:W,B9,Total!AA:AA,DB!$G$5,Total!N:N,DB!$O$5,Total!AA:AA,DB!$G$9,Total!K:K,DB!$O$9,Total!AA:AA,$H$2)+COUNTIFS(Total!X:X,$W$3,Total!W:W,B9,Total!AA:AA,DB!$G$5,Total!N:N,DB!$O$5,Total!AA:AA,DB!$G$9,Total!AA:AA,DB!$O$9,Total!E:E,$H$2)+COUNTIFS(Total!X:X,$W$3,Total!W:W,B9,Total!AA:AA,DB!$G$5,Total!AA:AA,DB!$O$5,Total!M:M,DB!$G$9,Total!K:K,DB!$O$9,Total!AA:AA,$H$2)+COUNTIFS(Total!X:X,$W$3,Total!W:W,B9,Total!AA:AA,DB!$G$5,Total!AA:AA,DB!$O$5,Total!M:M,DB!$G$9,Total!AA:AA,DB!$O$9,Total!E:E,$H$2)+COUNTIFS(Total!X:X,$W$3,Total!W:W,B9,Total!AA:AA,DB!$G$5,Total!AA:AA,DB!$O$5,Total!AA:AA,DB!$G$9,Total!K:K,DB!$O$9,Total!E:E,$H$2)+COUNTIFS(Total!X:X,$W$3,Total!W:W,B9,Total!AA:AA,DB!$G$5,Total!N:N,DB!$O$5,Total!M:M,DB!$G$9,Total!K:K,DB!$O$9,Total!E:E,$H$2)+COUNTIFS(Total!X:X,$W$3,Total!W:W,B9,Total!O:O,DB!$G$5,Total!AA:AA,DB!$O$5,Total!M:M,DB!$G$9,Total!K:K,DB!$O$9,Total!E:E,$H$2)+COUNTIFS(Total!X:X,$W$3,Total!W:W,B9,Total!O:O,DB!$G$5,Total!N:N,DB!$O$5,Total!AA:AA,DB!$G$9,Total!K:K,DB!$O$9,Total!E:E,$H$2)+COUNTIFS(Total!X:X,$W$3,Total!W:W,B9,Total!O:O,DB!$G$5,Total!N:N,DB!$O$5,Total!M:M,DB!$G$9,Total!AA:AA,DB!$O$9,Total!E:E,$H$2)+COUNTIFS(Total!X:X,$W$3,Total!W:W,B9,Total!O:O,DB!$G$5,Total!N:N,DB!$O$5,Total!M:M,DB!$G$9,Total!K:K,DB!$O$9,Total!AA:AA,$H$2)</f>
        <v>0</v>
      </c>
      <c r="X9" s="31">
        <f t="shared" si="0"/>
        <v>739</v>
      </c>
      <c r="Y9" s="31">
        <f t="shared" si="1"/>
        <v>717</v>
      </c>
      <c r="Z9" s="31">
        <f t="shared" si="2"/>
        <v>713</v>
      </c>
      <c r="AC9" s="45" t="s">
        <v>67</v>
      </c>
    </row>
    <row r="10" spans="1:29" ht="30" customHeight="1" x14ac:dyDescent="0.25">
      <c r="A10" s="43">
        <v>7</v>
      </c>
      <c r="B10" s="53" t="s">
        <v>169</v>
      </c>
      <c r="C10" s="31">
        <f>COUNTIFS(Total!W:W,B10,Total!O:O,DB!$G$5,Total!N:N,DB!$O$5,Total!M:M,DB!$G$9,Total!K:K,DB!$O$9,Total!E:E,$H$2)+COUNTIFS(Total!W:W,B10,Total!AA:AA,DB!$G$5,Total!AA:AA,DB!$O$5,Total!AA:AA,DB!$G$9,Total!AA:AA,DB!$O$9,Total!AA:AA,$H$2)+COUNTIFS(Total!W:W,B10,Total!O:O,DB!$G$5,Total!AA:AA,DB!$O$5,Total!AA:AA,DB!$G$9,Total!AA:AA,DB!$O$9,Total!AA:AA,$H$2)+COUNTIFS(Total!W:W,B10,Total!AA:AA,DB!$G$5,Total!N:N,DB!$O$5,Total!AA:AA,DB!$G$9,Total!AA:AA,DB!$O$9,Total!AA:AA,$H$2)+COUNTIFS(Total!W:W,B10,Total!AA:AA,DB!$G$5,Total!AA:AA,DB!$O$5,Total!M:M,DB!$G$9,Total!AA:AA,DB!$O$9,Total!AA:AA,$H$2)+COUNTIFS(Total!W:W,B10,Total!AA:AA,DB!$G$5,Total!AA:AA,DB!$O$5,Total!AA:AA,DB!$G$9,Total!K:K,DB!$O$9,Total!AA:AA,$H$2)+COUNTIFS(Total!W:W,B10,Total!AA:AA,DB!$G$5,Total!AA:AA,DB!$O$5,Total!AA:AA,DB!$G$9,Total!AA:AA,DB!$O$9,Total!E:E,$H$2)+COUNTIFS(Total!W:W,B10,Total!O:O,DB!$G$5,Total!N:N,DB!$O$5,Total!M:M,DB!$G$9,Total!AA:AA,DB!$O$9,Total!AA:AA,$H$2)+COUNTIFS(Total!W:W,B10,Total!O:O,DB!$G$5,Total!N:N,DB!$O$5,Total!AA:AA,DB!$G$9,Total!K:K,DB!$O$9,Total!AA:AA,$H$2)+COUNTIFS(Total!W:W,B10,Total!O:O,DB!$G$5,Total!N:N,DB!$O$5,Total!AA:AA,DB!$G$9,Total!AA:AA,DB!$O$9,Total!E:E,$H$2)+COUNTIFS(Total!W:W,B10,Total!O:O,DB!$G$5,Total!AA:AA,DB!$O$5,Total!M:M,DB!$G$9,Total!K:K,DB!$O$9,Total!AA:AA,$H$2)+COUNTIFS(Total!W:W,B10,Total!O:O,DB!$G$5,Total!AA:AA,DB!$O$5,Total!M:M,DB!$G$9,Total!AA:AA,DB!$O$9,Total!E:E,$H$2)+COUNTIFS(Total!W:W,B10,Total!O:O,DB!$G$5,Total!AA:AA,DB!$O$5,Total!AA:AA,DB!$G$9,Total!K:K,DB!$O$9,Total!E:E,$H$2)+COUNTIFS(Total!W:W,B10,Total!AA:AA,DB!$G$5,Total!N:N,DB!$O$5,Total!M:M,DB!$G$9,Total!K:K,DB!$O$9,Total!AA:AA,$H$2)+COUNTIFS(Total!W:W,B10,Total!AA:AA,DB!$G$5,Total!N:N,DB!$O$5,Total!M:M,DB!$G$9,Total!AA:AA,DB!$O$9,Total!E:E,$H$2)+COUNTIFS(Total!W:W,B10,Total!AA:AA,DB!$G$5,Total!N:N,DB!$O$5,Total!AA:AA,DB!$G$9,Total!K:K,DB!$O$9,Total!E:E,$H$2)+COUNTIFS(Total!W:W,B10,Total!AA:AA,DB!$G$5,Total!AA:AA,DB!$O$5,Total!M:M,DB!$G$9,Total!K:K,DB!$O$9,Total!E:E,$H$2)+COUNTIFS(Total!W:W,B10,Total!O:O,DB!$G$5,Total!N:N,DB!$O$5,Total!AA:AA,DB!$G$9,Total!AA:AA,DB!$O$9,Total!AA:AA,$H$2)+COUNTIFS(Total!W:W,B10,Total!O:O,DB!$G$5,Total!AA:AA,DB!$O$5,Total!M:M,DB!$G$9,Total!AA:AA,DB!$O$9,Total!AA:AA,$H$2)+COUNTIFS(Total!W:W,B10,Total!O:O,DB!$G$5,Total!AA:AA,DB!$O$5,Total!AA:AA,DB!$G$9,Total!K:K,DB!$O$9,Total!AA:AA,$H$2)+COUNTIFS(Total!W:W,B10,Total!O:O,DB!$G$5,Total!AA:AA,DB!$O$5,Total!AA:AA,DB!$G$9,Total!AA:AA,DB!$O$9,Total!E:E,$H$2)+COUNTIFS(Total!W:W,B10,Total!AA:AA,DB!$G$5,Total!N:N,DB!$O$5,Total!M:M,DB!$G$9,Total!AA:AA,DB!$O$9,Total!AA:AA,$H$2)+COUNTIFS(Total!W:W,B10,Total!AA:AA,DB!$G$5,Total!N:N,DB!$O$5,Total!AA:AA,DB!$G$9,Total!K:K,DB!$O$9,Total!AA:AA,$H$2)+COUNTIFS(Total!W:W,B10,Total!AA:AA,DB!$G$5,Total!N:N,DB!$O$5,Total!AA:AA,DB!$G$9,Total!AA:AA,DB!$O$9,Total!E:E,$H$2)+COUNTIFS(Total!W:W,B10,Total!AA:AA,DB!$G$5,Total!AA:AA,DB!$O$5,Total!M:M,DB!$G$9,Total!K:K,DB!$O$9,Total!AA:AA,$H$2)+COUNTIFS(Total!W:W,B10,Total!AA:AA,DB!$G$5,Total!AA:AA,DB!$O$5,Total!M:M,DB!$G$9,Total!AA:AA,DB!$O$9,Total!E:E,$H$2)+COUNTIFS(Total!W:W,B10,Total!AA:AA,DB!$G$5,Total!AA:AA,DB!$O$5,Total!AA:AA,DB!$G$9,Total!K:K,DB!$O$9,Total!E:E,$H$2)+COUNTIFS(Total!W:W,B10,Total!AA:AA,DB!$G$5,Total!N:N,DB!$O$5,Total!M:M,DB!$G$9,Total!K:K,DB!$O$9,Total!E:E,$H$2)+COUNTIFS(Total!W:W,B10,Total!O:O,DB!$G$5,Total!AA:AA,DB!$O$5,Total!M:M,DB!$G$9,Total!K:K,DB!$O$9,Total!E:E,$H$2)+COUNTIFS(Total!W:W,B10,Total!O:O,DB!$G$5,Total!N:N,DB!$O$5,Total!AA:AA,DB!$G$9,Total!K:K,DB!$O$9,Total!E:E,$H$2)+COUNTIFS(Total!W:W,B10,Total!O:O,DB!$G$5,Total!N:N,DB!$O$5,Total!M:M,DB!$G$9,Total!AA:AA,DB!$O$9,Total!E:E,$H$2)+COUNTIFS(Total!W:W,B10,Total!O:O,DB!$G$5,Total!N:N,DB!$O$5,Total!M:M,DB!$G$9,Total!K:K,DB!$O$9,Total!AA:AA,$H$2)</f>
        <v>94</v>
      </c>
      <c r="D10" s="31">
        <f>COUNTIFS(Total!X:X,$AB$28,Total!W:W,B10,Total!O:O,DB!$G$5,Total!N:N,DB!$O$5,Total!M:M,DB!$G$9,Total!K:K,DB!$O$9,Total!E:E,$H$2)+COUNTIFS(Total!X:X,$AB$28,Total!W:W,B10,Total!AA:AA,DB!$G$5,Total!AA:AA,DB!$O$5,Total!AA:AA,DB!$G$9,Total!AA:AA,DB!$O$9,Total!AA:AA,$H$2)+COUNTIFS(Total!X:X,$AB$28,Total!W:W,B10,Total!O:O,DB!$G$5,Total!AA:AA,DB!$O$5,Total!AA:AA,DB!$G$9,Total!AA:AA,DB!$O$9,Total!AA:AA,$H$2)+COUNTIFS(Total!X:X,$AB$28,Total!W:W,B10,Total!AA:AA,DB!$G$5,Total!N:N,DB!$O$5,Total!AA:AA,DB!$G$9,Total!AA:AA,DB!$O$9,Total!AA:AA,$H$2)+COUNTIFS(Total!X:X,$AB$28,Total!W:W,B10,Total!AA:AA,DB!$G$5,Total!AA:AA,DB!$O$5,Total!M:M,DB!$G$9,Total!AA:AA,DB!$O$9,Total!AA:AA,$H$2)+COUNTIFS(Total!X:X,$AB$28,Total!W:W,B10,Total!AA:AA,DB!$G$5,Total!AA:AA,DB!$O$5,Total!AA:AA,DB!$G$9,Total!K:K,DB!$O$9,Total!AA:AA,$H$2)+COUNTIFS(Total!X:X,$AB$28,Total!W:W,B10,Total!AA:AA,DB!$G$5,Total!AA:AA,DB!$O$5,Total!AA:AA,DB!$G$9,Total!AA:AA,DB!$O$9,Total!E:E,$H$2)+COUNTIFS(Total!X:X,$AB$28,Total!W:W,B10,Total!O:O,DB!$G$5,Total!N:N,DB!$O$5,Total!M:M,DB!$G$9,Total!AA:AA,DB!$O$9,Total!AA:AA,$H$2)+COUNTIFS(Total!X:X,$AB$28,Total!W:W,B10,Total!O:O,DB!$G$5,Total!N:N,DB!$O$5,Total!AA:AA,DB!$G$9,Total!K:K,DB!$O$9,Total!AA:AA,$H$2)+COUNTIFS(Total!X:X,$AB$28,Total!W:W,B10,Total!O:O,DB!$G$5,Total!N:N,DB!$O$5,Total!AA:AA,DB!$G$9,Total!AA:AA,DB!$O$9,Total!E:E,$H$2)+COUNTIFS(Total!X:X,$AB$28,Total!W:W,B10,Total!O:O,DB!$G$5,Total!AA:AA,DB!$O$5,Total!M:M,DB!$G$9,Total!K:K,DB!$O$9,Total!AA:AA,$H$2)+COUNTIFS(Total!X:X,$AB$28,Total!W:W,B10,Total!O:O,DB!$G$5,Total!AA:AA,DB!$O$5,Total!M:M,DB!$G$9,Total!AA:AA,DB!$O$9,Total!E:E,$H$2)+COUNTIFS(Total!X:X,$AB$28,Total!W:W,B10,Total!O:O,DB!$G$5,Total!AA:AA,DB!$O$5,Total!AA:AA,DB!$G$9,Total!K:K,DB!$O$9,Total!E:E,$H$2)+COUNTIFS(Total!X:X,$AB$28,Total!W:W,B10,Total!AA:AA,DB!$G$5,Total!N:N,DB!$O$5,Total!M:M,DB!$G$9,Total!K:K,DB!$O$9,Total!AA:AA,$H$2)+COUNTIFS(Total!X:X,$AB$28,Total!W:W,B10,Total!AA:AA,DB!$G$5,Total!N:N,DB!$O$5,Total!M:M,DB!$G$9,Total!AA:AA,DB!$O$9,Total!E:E,$H$2)+COUNTIFS(Total!X:X,$AB$28,Total!W:W,B10,Total!AA:AA,DB!$G$5,Total!N:N,DB!$O$5,Total!AA:AA,DB!$G$9,Total!K:K,DB!$O$9,Total!E:E,$H$2)+COUNTIFS(Total!X:X,$AB$28,Total!W:W,B10,Total!AA:AA,DB!$G$5,Total!AA:AA,DB!$O$5,Total!M:M,DB!$G$9,Total!K:K,DB!$O$9,Total!E:E,$H$2)+COUNTIFS(Total!X:X,$AB$28,Total!W:W,B10,Total!O:O,DB!$G$5,Total!N:N,DB!$O$5,Total!AA:AA,DB!$G$9,Total!AA:AA,DB!$O$9,Total!AA:AA,$H$2)+COUNTIFS(Total!X:X,$AB$28,Total!W:W,B10,Total!O:O,DB!$G$5,Total!AA:AA,DB!$O$5,Total!M:M,DB!$G$9,Total!AA:AA,DB!$O$9,Total!AA:AA,$H$2)+COUNTIFS(Total!X:X,$AB$28,Total!W:W,B10,Total!O:O,DB!$G$5,Total!AA:AA,DB!$O$5,Total!AA:AA,DB!$G$9,Total!K:K,DB!$O$9,Total!AA:AA,$H$2)+COUNTIFS(Total!X:X,$AB$28,Total!W:W,B10,Total!O:O,DB!$G$5,Total!AA:AA,DB!$O$5,Total!AA:AA,DB!$G$9,Total!AA:AA,DB!$O$9,Total!E:E,$H$2)+COUNTIFS(Total!X:X,$AB$28,Total!W:W,B10,Total!AA:AA,DB!$G$5,Total!N:N,DB!$O$5,Total!M:M,DB!$G$9,Total!AA:AA,DB!$O$9,Total!AA:AA,$H$2)+COUNTIFS(Total!X:X,$AB$28,Total!W:W,B10,Total!AA:AA,DB!$G$5,Total!N:N,DB!$O$5,Total!AA:AA,DB!$G$9,Total!K:K,DB!$O$9,Total!AA:AA,$H$2)+COUNTIFS(Total!X:X,$AB$28,Total!W:W,B10,Total!AA:AA,DB!$G$5,Total!N:N,DB!$O$5,Total!AA:AA,DB!$G$9,Total!AA:AA,DB!$O$9,Total!E:E,$H$2)+COUNTIFS(Total!X:X,$AB$28,Total!W:W,B10,Total!AA:AA,DB!$G$5,Total!AA:AA,DB!$O$5,Total!M:M,DB!$G$9,Total!K:K,DB!$O$9,Total!AA:AA,$H$2)+COUNTIFS(Total!X:X,$AB$28,Total!W:W,B10,Total!AA:AA,DB!$G$5,Total!AA:AA,DB!$O$5,Total!M:M,DB!$G$9,Total!AA:AA,DB!$O$9,Total!E:E,$H$2)+COUNTIFS(Total!X:X,$AB$28,Total!W:W,B10,Total!AA:AA,DB!$G$5,Total!AA:AA,DB!$O$5,Total!AA:AA,DB!$G$9,Total!K:K,DB!$O$9,Total!E:E,$H$2)+COUNTIFS(Total!X:X,$AB$28,Total!W:W,B10,Total!AA:AA,DB!$G$5,Total!N:N,DB!$O$5,Total!M:M,DB!$G$9,Total!K:K,DB!$O$9,Total!E:E,$H$2)+COUNTIFS(Total!X:X,$AB$28,Total!W:W,B10,Total!O:O,DB!$G$5,Total!AA:AA,DB!$O$5,Total!M:M,DB!$G$9,Total!K:K,DB!$O$9,Total!E:E,$H$2)+COUNTIFS(Total!X:X,$AB$28,Total!W:W,B10,Total!O:O,DB!$G$5,Total!N:N,DB!$O$5,Total!AA:AA,DB!$G$9,Total!K:K,DB!$O$9,Total!E:E,$H$2)+COUNTIFS(Total!X:X,$AB$28,Total!W:W,B10,Total!O:O,DB!$G$5,Total!N:N,DB!$O$5,Total!M:M,DB!$G$9,Total!AA:AA,DB!$O$9,Total!E:E,$H$2)+COUNTIFS(Total!X:X,$AB$28,Total!W:W,B10,Total!O:O,DB!$G$5,Total!N:N,DB!$O$5,Total!M:M,DB!$G$9,Total!K:K,DB!$O$9,Total!AA:AA,$H$2)</f>
        <v>4</v>
      </c>
      <c r="E10" s="31">
        <f>COUNTIFS(Total!X:X,$E$3,Total!W:W,B10,Total!O:O,DB!$G$5,Total!N:N,DB!$O$5,Total!M:M,DB!$G$9,Total!K:K,DB!$O$9,Total!E:E,$H$2)+COUNTIFS(Total!X:X,$E$3,Total!W:W,B10,Total!AA:AA,DB!$G$5,Total!AA:AA,DB!$O$5,Total!AA:AA,DB!$G$9,Total!AA:AA,DB!$O$9,Total!AA:AA,$H$2)+COUNTIFS(Total!X:X,$E$3,Total!W:W,B10,Total!O:O,DB!$G$5,Total!AA:AA,DB!$O$5,Total!AA:AA,DB!$G$9,Total!AA:AA,DB!$O$9,Total!AA:AA,$H$2)+COUNTIFS(Total!X:X,$E$3,Total!W:W,B10,Total!AA:AA,DB!$G$5,Total!N:N,DB!$O$5,Total!AA:AA,DB!$G$9,Total!AA:AA,DB!$O$9,Total!AA:AA,$H$2)+COUNTIFS(Total!X:X,$E$3,Total!W:W,B10,Total!AA:AA,DB!$G$5,Total!AA:AA,DB!$O$5,Total!M:M,DB!$G$9,Total!AA:AA,DB!$O$9,Total!AA:AA,$H$2)+COUNTIFS(Total!X:X,$E$3,Total!W:W,B10,Total!AA:AA,DB!$G$5,Total!AA:AA,DB!$O$5,Total!AA:AA,DB!$G$9,Total!K:K,DB!$O$9,Total!AA:AA,$H$2)+COUNTIFS(Total!X:X,$E$3,Total!W:W,B10,Total!AA:AA,DB!$G$5,Total!AA:AA,DB!$O$5,Total!AA:AA,DB!$G$9,Total!AA:AA,DB!$O$9,Total!E:E,$H$2)+COUNTIFS(Total!X:X,$E$3,Total!W:W,B10,Total!O:O,DB!$G$5,Total!N:N,DB!$O$5,Total!M:M,DB!$G$9,Total!AA:AA,DB!$O$9,Total!AA:AA,$H$2)+COUNTIFS(Total!X:X,$E$3,Total!W:W,B10,Total!O:O,DB!$G$5,Total!N:N,DB!$O$5,Total!AA:AA,DB!$G$9,Total!K:K,DB!$O$9,Total!AA:AA,$H$2)+COUNTIFS(Total!X:X,$E$3,Total!W:W,B10,Total!O:O,DB!$G$5,Total!N:N,DB!$O$5,Total!AA:AA,DB!$G$9,Total!AA:AA,DB!$O$9,Total!E:E,$H$2)+COUNTIFS(Total!X:X,$E$3,Total!W:W,B10,Total!O:O,DB!$G$5,Total!AA:AA,DB!$O$5,Total!M:M,DB!$G$9,Total!K:K,DB!$O$9,Total!AA:AA,$H$2)+COUNTIFS(Total!X:X,$E$3,Total!W:W,B10,Total!O:O,DB!$G$5,Total!AA:AA,DB!$O$5,Total!M:M,DB!$G$9,Total!AA:AA,DB!$O$9,Total!E:E,$H$2)+COUNTIFS(Total!X:X,$E$3,Total!W:W,B10,Total!O:O,DB!$G$5,Total!AA:AA,DB!$O$5,Total!AA:AA,DB!$G$9,Total!K:K,DB!$O$9,Total!E:E,$H$2)+COUNTIFS(Total!X:X,$E$3,Total!W:W,B10,Total!AA:AA,DB!$G$5,Total!N:N,DB!$O$5,Total!M:M,DB!$G$9,Total!K:K,DB!$O$9,Total!AA:AA,$H$2)+COUNTIFS(Total!X:X,$E$3,Total!W:W,B10,Total!AA:AA,DB!$G$5,Total!N:N,DB!$O$5,Total!M:M,DB!$G$9,Total!AA:AA,DB!$O$9,Total!E:E,$H$2)+COUNTIFS(Total!X:X,$E$3,Total!W:W,B10,Total!AA:AA,DB!$G$5,Total!N:N,DB!$O$5,Total!AA:AA,DB!$G$9,Total!K:K,DB!$O$9,Total!E:E,$H$2)+COUNTIFS(Total!X:X,$E$3,Total!W:W,B10,Total!AA:AA,DB!$G$5,Total!AA:AA,DB!$O$5,Total!M:M,DB!$G$9,Total!K:K,DB!$O$9,Total!E:E,$H$2)+COUNTIFS(Total!X:X,$E$3,Total!W:W,B10,Total!O:O,DB!$G$5,Total!N:N,DB!$O$5,Total!AA:AA,DB!$G$9,Total!AA:AA,DB!$O$9,Total!AA:AA,$H$2)+COUNTIFS(Total!X:X,$E$3,Total!W:W,B10,Total!O:O,DB!$G$5,Total!AA:AA,DB!$O$5,Total!M:M,DB!$G$9,Total!AA:AA,DB!$O$9,Total!AA:AA,$H$2)+COUNTIFS(Total!X:X,$E$3,Total!W:W,B10,Total!O:O,DB!$G$5,Total!AA:AA,DB!$O$5,Total!AA:AA,DB!$G$9,Total!K:K,DB!$O$9,Total!AA:AA,$H$2)+COUNTIFS(Total!X:X,$E$3,Total!W:W,B10,Total!O:O,DB!$G$5,Total!AA:AA,DB!$O$5,Total!AA:AA,DB!$G$9,Total!AA:AA,DB!$O$9,Total!E:E,$H$2)+COUNTIFS(Total!X:X,$E$3,Total!W:W,B10,Total!AA:AA,DB!$G$5,Total!N:N,DB!$O$5,Total!M:M,DB!$G$9,Total!AA:AA,DB!$O$9,Total!AA:AA,$H$2)+COUNTIFS(Total!X:X,$E$3,Total!W:W,B10,Total!AA:AA,DB!$G$5,Total!N:N,DB!$O$5,Total!AA:AA,DB!$G$9,Total!K:K,DB!$O$9,Total!AA:AA,$H$2)+COUNTIFS(Total!X:X,$E$3,Total!W:W,B10,Total!AA:AA,DB!$G$5,Total!N:N,DB!$O$5,Total!AA:AA,DB!$G$9,Total!AA:AA,DB!$O$9,Total!E:E,$H$2)+COUNTIFS(Total!X:X,$E$3,Total!W:W,B10,Total!AA:AA,DB!$G$5,Total!AA:AA,DB!$O$5,Total!M:M,DB!$G$9,Total!K:K,DB!$O$9,Total!AA:AA,$H$2)+COUNTIFS(Total!X:X,$E$3,Total!W:W,B10,Total!AA:AA,DB!$G$5,Total!AA:AA,DB!$O$5,Total!M:M,DB!$G$9,Total!AA:AA,DB!$O$9,Total!E:E,$H$2)+COUNTIFS(Total!X:X,$E$3,Total!W:W,B10,Total!AA:AA,DB!$G$5,Total!AA:AA,DB!$O$5,Total!AA:AA,DB!$G$9,Total!K:K,DB!$O$9,Total!E:E,$H$2)+COUNTIFS(Total!X:X,$E$3,Total!W:W,B10,Total!AA:AA,DB!$G$5,Total!N:N,DB!$O$5,Total!M:M,DB!$G$9,Total!K:K,DB!$O$9,Total!E:E,$H$2)+COUNTIFS(Total!X:X,$E$3,Total!W:W,B10,Total!O:O,DB!$G$5,Total!AA:AA,DB!$O$5,Total!M:M,DB!$G$9,Total!K:K,DB!$O$9,Total!E:E,$H$2)+COUNTIFS(Total!X:X,$E$3,Total!W:W,B10,Total!O:O,DB!$G$5,Total!N:N,DB!$O$5,Total!AA:AA,DB!$G$9,Total!K:K,DB!$O$9,Total!E:E,$H$2)+COUNTIFS(Total!X:X,$E$3,Total!W:W,B10,Total!O:O,DB!$G$5,Total!N:N,DB!$O$5,Total!M:M,DB!$G$9,Total!AA:AA,DB!$O$9,Total!E:E,$H$2)+COUNTIFS(Total!X:X,$E$3,Total!W:W,B10,Total!O:O,DB!$G$5,Total!N:N,DB!$O$5,Total!M:M,DB!$G$9,Total!K:K,DB!$O$9,Total!AA:AA,$H$2)</f>
        <v>25</v>
      </c>
      <c r="F10" s="31">
        <f>COUNTIFS(Total!X:X,$F$3,Total!W:W,B10,Total!O:O,DB!$G$5,Total!N:N,DB!$O$5,Total!M:M,DB!$G$9,Total!K:K,DB!$O$9,Total!E:E,$H$2)+COUNTIFS(Total!X:X,$F$3,Total!W:W,B10,Total!AA:AA,DB!$G$5,Total!AA:AA,DB!$O$5,Total!AA:AA,DB!$G$9,Total!AA:AA,DB!$O$9,Total!AA:AA,$H$2)+COUNTIFS(Total!X:X,$F$3,Total!W:W,B10,Total!O:O,DB!$G$5,Total!AA:AA,DB!$O$5,Total!AA:AA,DB!$G$9,Total!AA:AA,DB!$O$9,Total!AA:AA,$H$2)+COUNTIFS(Total!X:X,$F$3,Total!W:W,B10,Total!AA:AA,DB!$G$5,Total!N:N,DB!$O$5,Total!AA:AA,DB!$G$9,Total!AA:AA,DB!$O$9,Total!AA:AA,$H$2)+COUNTIFS(Total!X:X,$F$3,Total!W:W,B10,Total!AA:AA,DB!$G$5,Total!AA:AA,DB!$O$5,Total!M:M,DB!$G$9,Total!AA:AA,DB!$O$9,Total!AA:AA,$H$2)+COUNTIFS(Total!X:X,$F$3,Total!W:W,B10,Total!AA:AA,DB!$G$5,Total!AA:AA,DB!$O$5,Total!AA:AA,DB!$G$9,Total!K:K,DB!$O$9,Total!AA:AA,$H$2)+COUNTIFS(Total!X:X,$F$3,Total!W:W,B10,Total!AA:AA,DB!$G$5,Total!AA:AA,DB!$O$5,Total!AA:AA,DB!$G$9,Total!AA:AA,DB!$O$9,Total!E:E,$H$2)+COUNTIFS(Total!X:X,$F$3,Total!W:W,B10,Total!O:O,DB!$G$5,Total!N:N,DB!$O$5,Total!M:M,DB!$G$9,Total!AA:AA,DB!$O$9,Total!AA:AA,$H$2)+COUNTIFS(Total!X:X,$F$3,Total!W:W,B10,Total!O:O,DB!$G$5,Total!N:N,DB!$O$5,Total!AA:AA,DB!$G$9,Total!K:K,DB!$O$9,Total!AA:AA,$H$2)+COUNTIFS(Total!X:X,$F$3,Total!W:W,B10,Total!O:O,DB!$G$5,Total!N:N,DB!$O$5,Total!AA:AA,DB!$G$9,Total!AA:AA,DB!$O$9,Total!E:E,$H$2)+COUNTIFS(Total!X:X,$F$3,Total!W:W,B10,Total!O:O,DB!$G$5,Total!AA:AA,DB!$O$5,Total!M:M,DB!$G$9,Total!K:K,DB!$O$9,Total!AA:AA,$H$2)+COUNTIFS(Total!X:X,$F$3,Total!W:W,B10,Total!O:O,DB!$G$5,Total!AA:AA,DB!$O$5,Total!M:M,DB!$G$9,Total!AA:AA,DB!$O$9,Total!E:E,$H$2)+COUNTIFS(Total!X:X,$F$3,Total!W:W,B10,Total!O:O,DB!$G$5,Total!AA:AA,DB!$O$5,Total!AA:AA,DB!$G$9,Total!K:K,DB!$O$9,Total!E:E,$H$2)+COUNTIFS(Total!X:X,$F$3,Total!W:W,B10,Total!AA:AA,DB!$G$5,Total!N:N,DB!$O$5,Total!M:M,DB!$G$9,Total!K:K,DB!$O$9,Total!AA:AA,$H$2)+COUNTIFS(Total!X:X,$F$3,Total!W:W,B10,Total!AA:AA,DB!$G$5,Total!N:N,DB!$O$5,Total!M:M,DB!$G$9,Total!AA:AA,DB!$O$9,Total!E:E,$H$2)+COUNTIFS(Total!X:X,$F$3,Total!W:W,B10,Total!AA:AA,DB!$G$5,Total!N:N,DB!$O$5,Total!AA:AA,DB!$G$9,Total!K:K,DB!$O$9,Total!E:E,$H$2)+COUNTIFS(Total!X:X,$F$3,Total!W:W,B10,Total!AA:AA,DB!$G$5,Total!AA:AA,DB!$O$5,Total!M:M,DB!$G$9,Total!K:K,DB!$O$9,Total!E:E,$H$2)+COUNTIFS(Total!X:X,$F$3,Total!W:W,B10,Total!O:O,DB!$G$5,Total!N:N,DB!$O$5,Total!AA:AA,DB!$G$9,Total!AA:AA,DB!$O$9,Total!AA:AA,$H$2)+COUNTIFS(Total!X:X,$F$3,Total!W:W,B10,Total!O:O,DB!$G$5,Total!AA:AA,DB!$O$5,Total!M:M,DB!$G$9,Total!AA:AA,DB!$O$9,Total!AA:AA,$H$2)+COUNTIFS(Total!X:X,$F$3,Total!W:W,B10,Total!O:O,DB!$G$5,Total!AA:AA,DB!$O$5,Total!AA:AA,DB!$G$9,Total!K:K,DB!$O$9,Total!AA:AA,$H$2)+COUNTIFS(Total!X:X,$F$3,Total!W:W,B10,Total!O:O,DB!$G$5,Total!AA:AA,DB!$O$5,Total!AA:AA,DB!$G$9,Total!AA:AA,DB!$O$9,Total!E:E,$H$2)+COUNTIFS(Total!X:X,$F$3,Total!W:W,B10,Total!AA:AA,DB!$G$5,Total!N:N,DB!$O$5,Total!M:M,DB!$G$9,Total!AA:AA,DB!$O$9,Total!AA:AA,$H$2)+COUNTIFS(Total!X:X,$F$3,Total!W:W,B10,Total!AA:AA,DB!$G$5,Total!N:N,DB!$O$5,Total!AA:AA,DB!$G$9,Total!K:K,DB!$O$9,Total!AA:AA,$H$2)+COUNTIFS(Total!X:X,$F$3,Total!W:W,B10,Total!AA:AA,DB!$G$5,Total!N:N,DB!$O$5,Total!AA:AA,DB!$G$9,Total!AA:AA,DB!$O$9,Total!E:E,$H$2)+COUNTIFS(Total!X:X,$F$3,Total!W:W,B10,Total!AA:AA,DB!$G$5,Total!AA:AA,DB!$O$5,Total!M:M,DB!$G$9,Total!K:K,DB!$O$9,Total!AA:AA,$H$2)+COUNTIFS(Total!X:X,$F$3,Total!W:W,B10,Total!AA:AA,DB!$G$5,Total!AA:AA,DB!$O$5,Total!M:M,DB!$G$9,Total!AA:AA,DB!$O$9,Total!E:E,$H$2)+COUNTIFS(Total!X:X,$F$3,Total!W:W,B10,Total!AA:AA,DB!$G$5,Total!AA:AA,DB!$O$5,Total!AA:AA,DB!$G$9,Total!K:K,DB!$O$9,Total!E:E,$H$2)+COUNTIFS(Total!X:X,$F$3,Total!W:W,B10,Total!AA:AA,DB!$G$5,Total!N:N,DB!$O$5,Total!M:M,DB!$G$9,Total!K:K,DB!$O$9,Total!E:E,$H$2)+COUNTIFS(Total!X:X,$F$3,Total!W:W,B10,Total!O:O,DB!$G$5,Total!AA:AA,DB!$O$5,Total!M:M,DB!$G$9,Total!K:K,DB!$O$9,Total!E:E,$H$2)+COUNTIFS(Total!X:X,$F$3,Total!W:W,B10,Total!O:O,DB!$G$5,Total!N:N,DB!$O$5,Total!AA:AA,DB!$G$9,Total!K:K,DB!$O$9,Total!E:E,$H$2)+COUNTIFS(Total!X:X,$F$3,Total!W:W,B10,Total!O:O,DB!$G$5,Total!N:N,DB!$O$5,Total!M:M,DB!$G$9,Total!AA:AA,DB!$O$9,Total!E:E,$H$2)+COUNTIFS(Total!X:X,$F$3,Total!W:W,B10,Total!O:O,DB!$G$5,Total!N:N,DB!$O$5,Total!M:M,DB!$G$9,Total!K:K,DB!$O$9,Total!AA:AA,$H$2)</f>
        <v>0</v>
      </c>
      <c r="G10" s="31">
        <f>COUNTIFS(Total!X:X,$G$3,Total!W:W,B10,Total!O:O,DB!$G$5,Total!N:N,DB!$O$5,Total!M:M,DB!$G$9,Total!K:K,DB!$O$9,Total!E:E,$H$2)+COUNTIFS(Total!X:X,$G$3,Total!W:W,B10,Total!AA:AA,DB!$G$5,Total!AA:AA,DB!$O$5,Total!AA:AA,DB!$G$9,Total!AA:AA,DB!$O$9,Total!AA:AA,$H$2)+COUNTIFS(Total!X:X,$G$3,Total!W:W,B10,Total!O:O,DB!$G$5,Total!AA:AA,DB!$O$5,Total!AA:AA,DB!$G$9,Total!AA:AA,DB!$O$9,Total!AA:AA,$H$2)+COUNTIFS(Total!X:X,$G$3,Total!W:W,B10,Total!AA:AA,DB!$G$5,Total!N:N,DB!$O$5,Total!AA:AA,DB!$G$9,Total!AA:AA,DB!$O$9,Total!AA:AA,$H$2)+COUNTIFS(Total!X:X,$G$3,Total!W:W,B10,Total!AA:AA,DB!$G$5,Total!AA:AA,DB!$O$5,Total!M:M,DB!$G$9,Total!AA:AA,DB!$O$9,Total!AA:AA,$H$2)+COUNTIFS(Total!X:X,$G$3,Total!W:W,B10,Total!AA:AA,DB!$G$5,Total!AA:AA,DB!$O$5,Total!AA:AA,DB!$G$9,Total!K:K,DB!$O$9,Total!AA:AA,$H$2)+COUNTIFS(Total!X:X,$G$3,Total!W:W,B10,Total!AA:AA,DB!$G$5,Total!AA:AA,DB!$O$5,Total!AA:AA,DB!$G$9,Total!AA:AA,DB!$O$9,Total!E:E,$H$2)+COUNTIFS(Total!X:X,$G$3,Total!W:W,B10,Total!O:O,DB!$G$5,Total!N:N,DB!$O$5,Total!M:M,DB!$G$9,Total!AA:AA,DB!$O$9,Total!AA:AA,$H$2)+COUNTIFS(Total!X:X,$G$3,Total!W:W,B10,Total!O:O,DB!$G$5,Total!N:N,DB!$O$5,Total!AA:AA,DB!$G$9,Total!K:K,DB!$O$9,Total!AA:AA,$H$2)+COUNTIFS(Total!X:X,$G$3,Total!W:W,B10,Total!O:O,DB!$G$5,Total!N:N,DB!$O$5,Total!AA:AA,DB!$G$9,Total!AA:AA,DB!$O$9,Total!E:E,$H$2)+COUNTIFS(Total!X:X,$G$3,Total!W:W,B10,Total!O:O,DB!$G$5,Total!AA:AA,DB!$O$5,Total!M:M,DB!$G$9,Total!K:K,DB!$O$9,Total!AA:AA,$H$2)+COUNTIFS(Total!X:X,$G$3,Total!W:W,B10,Total!O:O,DB!$G$5,Total!AA:AA,DB!$O$5,Total!M:M,DB!$G$9,Total!AA:AA,DB!$O$9,Total!E:E,$H$2)+COUNTIFS(Total!X:X,$G$3,Total!W:W,B10,Total!O:O,DB!$G$5,Total!AA:AA,DB!$O$5,Total!AA:AA,DB!$G$9,Total!K:K,DB!$O$9,Total!E:E,$H$2)+COUNTIFS(Total!X:X,$G$3,Total!W:W,B10,Total!AA:AA,DB!$G$5,Total!N:N,DB!$O$5,Total!M:M,DB!$G$9,Total!K:K,DB!$O$9,Total!AA:AA,$H$2)+COUNTIFS(Total!X:X,$G$3,Total!W:W,B10,Total!AA:AA,DB!$G$5,Total!N:N,DB!$O$5,Total!M:M,DB!$G$9,Total!AA:AA,DB!$O$9,Total!E:E,$H$2)+COUNTIFS(Total!X:X,$G$3,Total!W:W,B10,Total!AA:AA,DB!$G$5,Total!N:N,DB!$O$5,Total!AA:AA,DB!$G$9,Total!K:K,DB!$O$9,Total!E:E,$H$2)+COUNTIFS(Total!X:X,$G$3,Total!W:W,B10,Total!AA:AA,DB!$G$5,Total!AA:AA,DB!$O$5,Total!M:M,DB!$G$9,Total!K:K,DB!$O$9,Total!E:E,$H$2)+COUNTIFS(Total!X:X,$G$3,Total!W:W,B10,Total!O:O,DB!$G$5,Total!N:N,DB!$O$5,Total!AA:AA,DB!$G$9,Total!AA:AA,DB!$O$9,Total!AA:AA,$H$2)+COUNTIFS(Total!X:X,$G$3,Total!W:W,B10,Total!O:O,DB!$G$5,Total!AA:AA,DB!$O$5,Total!M:M,DB!$G$9,Total!AA:AA,DB!$O$9,Total!AA:AA,$H$2)+COUNTIFS(Total!X:X,$G$3,Total!W:W,B10,Total!O:O,DB!$G$5,Total!AA:AA,DB!$O$5,Total!AA:AA,DB!$G$9,Total!K:K,DB!$O$9,Total!AA:AA,$H$2)+COUNTIFS(Total!X:X,$G$3,Total!W:W,B10,Total!O:O,DB!$G$5,Total!AA:AA,DB!$O$5,Total!AA:AA,DB!$G$9,Total!AA:AA,DB!$O$9,Total!E:E,$H$2)+COUNTIFS(Total!X:X,$G$3,Total!W:W,B10,Total!AA:AA,DB!$G$5,Total!N:N,DB!$O$5,Total!M:M,DB!$G$9,Total!AA:AA,DB!$O$9,Total!AA:AA,$H$2)+COUNTIFS(Total!X:X,$G$3,Total!W:W,B10,Total!AA:AA,DB!$G$5,Total!N:N,DB!$O$5,Total!AA:AA,DB!$G$9,Total!K:K,DB!$O$9,Total!AA:AA,$H$2)+COUNTIFS(Total!X:X,$G$3,Total!W:W,B10,Total!AA:AA,DB!$G$5,Total!N:N,DB!$O$5,Total!AA:AA,DB!$G$9,Total!AA:AA,DB!$O$9,Total!E:E,$H$2)+COUNTIFS(Total!X:X,$G$3,Total!W:W,B10,Total!AA:AA,DB!$G$5,Total!AA:AA,DB!$O$5,Total!M:M,DB!$G$9,Total!K:K,DB!$O$9,Total!AA:AA,$H$2)+COUNTIFS(Total!X:X,$G$3,Total!W:W,B10,Total!AA:AA,DB!$G$5,Total!AA:AA,DB!$O$5,Total!M:M,DB!$G$9,Total!AA:AA,DB!$O$9,Total!E:E,$H$2)+COUNTIFS(Total!X:X,$G$3,Total!W:W,B10,Total!AA:AA,DB!$G$5,Total!AA:AA,DB!$O$5,Total!AA:AA,DB!$G$9,Total!K:K,DB!$O$9,Total!E:E,$H$2)+COUNTIFS(Total!X:X,$G$3,Total!W:W,B10,Total!AA:AA,DB!$G$5,Total!N:N,DB!$O$5,Total!M:M,DB!$G$9,Total!K:K,DB!$O$9,Total!E:E,$H$2)+COUNTIFS(Total!X:X,$G$3,Total!W:W,B10,Total!O:O,DB!$G$5,Total!AA:AA,DB!$O$5,Total!M:M,DB!$G$9,Total!K:K,DB!$O$9,Total!E:E,$H$2)+COUNTIFS(Total!X:X,$G$3,Total!W:W,B10,Total!O:O,DB!$G$5,Total!N:N,DB!$O$5,Total!AA:AA,DB!$G$9,Total!K:K,DB!$O$9,Total!E:E,$H$2)+COUNTIFS(Total!X:X,$G$3,Total!W:W,B10,Total!O:O,DB!$G$5,Total!N:N,DB!$O$5,Total!M:M,DB!$G$9,Total!AA:AA,DB!$O$9,Total!E:E,$H$2)+COUNTIFS(Total!X:X,$G$3,Total!W:W,B10,Total!O:O,DB!$G$5,Total!N:N,DB!$O$5,Total!M:M,DB!$G$9,Total!K:K,DB!$O$9,Total!AA:AA,$H$2)</f>
        <v>15</v>
      </c>
      <c r="H10" s="31">
        <f>COUNTIFS(Total!X:X,$H$3,Total!W:W,B10,Total!O:O,DB!$G$5,Total!N:N,DB!$O$5,Total!M:M,DB!$G$9,Total!K:K,DB!$O$9,Total!E:E,$H$2)+COUNTIFS(Total!X:X,$H$3,Total!W:W,B10,Total!AA:AA,DB!$G$5,Total!AA:AA,DB!$O$5,Total!AA:AA,DB!$G$9,Total!AA:AA,DB!$O$9,Total!AA:AA,$H$2)+COUNTIFS(Total!X:X,$H$3,Total!W:W,B10,Total!O:O,DB!$G$5,Total!AA:AA,DB!$O$5,Total!AA:AA,DB!$G$9,Total!AA:AA,DB!$O$9,Total!AA:AA,$H$2)+COUNTIFS(Total!X:X,$H$3,Total!W:W,B10,Total!AA:AA,DB!$G$5,Total!N:N,DB!$O$5,Total!AA:AA,DB!$G$9,Total!AA:AA,DB!$O$9,Total!AA:AA,$H$2)+COUNTIFS(Total!X:X,$H$3,Total!W:W,B10,Total!AA:AA,DB!$G$5,Total!AA:AA,DB!$O$5,Total!M:M,DB!$G$9,Total!AA:AA,DB!$O$9,Total!AA:AA,$H$2)+COUNTIFS(Total!X:X,$H$3,Total!W:W,B10,Total!AA:AA,DB!$G$5,Total!AA:AA,DB!$O$5,Total!AA:AA,DB!$G$9,Total!K:K,DB!$O$9,Total!AA:AA,$H$2)+COUNTIFS(Total!X:X,$H$3,Total!W:W,B10,Total!AA:AA,DB!$G$5,Total!AA:AA,DB!$O$5,Total!AA:AA,DB!$G$9,Total!AA:AA,DB!$O$9,Total!E:E,$H$2)+COUNTIFS(Total!X:X,$H$3,Total!W:W,B10,Total!O:O,DB!$G$5,Total!N:N,DB!$O$5,Total!M:M,DB!$G$9,Total!AA:AA,DB!$O$9,Total!AA:AA,$H$2)+COUNTIFS(Total!X:X,$H$3,Total!W:W,B10,Total!O:O,DB!$G$5,Total!N:N,DB!$O$5,Total!AA:AA,DB!$G$9,Total!K:K,DB!$O$9,Total!AA:AA,$H$2)+COUNTIFS(Total!X:X,$H$3,Total!W:W,B10,Total!O:O,DB!$G$5,Total!N:N,DB!$O$5,Total!AA:AA,DB!$G$9,Total!AA:AA,DB!$O$9,Total!E:E,$H$2)+COUNTIFS(Total!X:X,$H$3,Total!W:W,B10,Total!O:O,DB!$G$5,Total!AA:AA,DB!$O$5,Total!M:M,DB!$G$9,Total!K:K,DB!$O$9,Total!AA:AA,$H$2)+COUNTIFS(Total!X:X,$H$3,Total!W:W,B10,Total!O:O,DB!$G$5,Total!AA:AA,DB!$O$5,Total!M:M,DB!$G$9,Total!AA:AA,DB!$O$9,Total!E:E,$H$2)+COUNTIFS(Total!X:X,$H$3,Total!W:W,B10,Total!O:O,DB!$G$5,Total!AA:AA,DB!$O$5,Total!AA:AA,DB!$G$9,Total!K:K,DB!$O$9,Total!E:E,$H$2)+COUNTIFS(Total!X:X,$H$3,Total!W:W,B10,Total!AA:AA,DB!$G$5,Total!N:N,DB!$O$5,Total!M:M,DB!$G$9,Total!K:K,DB!$O$9,Total!AA:AA,$H$2)+COUNTIFS(Total!X:X,$H$3,Total!W:W,B10,Total!AA:AA,DB!$G$5,Total!N:N,DB!$O$5,Total!M:M,DB!$G$9,Total!AA:AA,DB!$O$9,Total!E:E,$H$2)+COUNTIFS(Total!X:X,$H$3,Total!W:W,B10,Total!AA:AA,DB!$G$5,Total!N:N,DB!$O$5,Total!AA:AA,DB!$G$9,Total!K:K,DB!$O$9,Total!E:E,$H$2)+COUNTIFS(Total!X:X,$H$3,Total!W:W,B10,Total!AA:AA,DB!$G$5,Total!AA:AA,DB!$O$5,Total!M:M,DB!$G$9,Total!K:K,DB!$O$9,Total!E:E,$H$2)+COUNTIFS(Total!X:X,$H$3,Total!W:W,B10,Total!O:O,DB!$G$5,Total!N:N,DB!$O$5,Total!AA:AA,DB!$G$9,Total!AA:AA,DB!$O$9,Total!AA:AA,$H$2)+COUNTIFS(Total!X:X,$H$3,Total!W:W,B10,Total!O:O,DB!$G$5,Total!AA:AA,DB!$O$5,Total!M:M,DB!$G$9,Total!AA:AA,DB!$O$9,Total!AA:AA,$H$2)+COUNTIFS(Total!X:X,$H$3,Total!W:W,B10,Total!O:O,DB!$G$5,Total!AA:AA,DB!$O$5,Total!AA:AA,DB!$G$9,Total!K:K,DB!$O$9,Total!AA:AA,$H$2)+COUNTIFS(Total!X:X,$H$3,Total!W:W,B10,Total!O:O,DB!$G$5,Total!AA:AA,DB!$O$5,Total!AA:AA,DB!$G$9,Total!AA:AA,DB!$O$9,Total!E:E,$H$2)+COUNTIFS(Total!X:X,$H$3,Total!W:W,B10,Total!AA:AA,DB!$G$5,Total!N:N,DB!$O$5,Total!M:M,DB!$G$9,Total!AA:AA,DB!$O$9,Total!AA:AA,$H$2)+COUNTIFS(Total!X:X,$H$3,Total!W:W,B10,Total!AA:AA,DB!$G$5,Total!N:N,DB!$O$5,Total!AA:AA,DB!$G$9,Total!K:K,DB!$O$9,Total!AA:AA,$H$2)+COUNTIFS(Total!X:X,$H$3,Total!W:W,B10,Total!AA:AA,DB!$G$5,Total!N:N,DB!$O$5,Total!AA:AA,DB!$G$9,Total!AA:AA,DB!$O$9,Total!E:E,$H$2)+COUNTIFS(Total!X:X,$H$3,Total!W:W,B10,Total!AA:AA,DB!$G$5,Total!AA:AA,DB!$O$5,Total!M:M,DB!$G$9,Total!K:K,DB!$O$9,Total!AA:AA,$H$2)+COUNTIFS(Total!X:X,$H$3,Total!W:W,B10,Total!AA:AA,DB!$G$5,Total!AA:AA,DB!$O$5,Total!M:M,DB!$G$9,Total!AA:AA,DB!$O$9,Total!E:E,$H$2)+COUNTIFS(Total!X:X,$H$3,Total!W:W,B10,Total!AA:AA,DB!$G$5,Total!AA:AA,DB!$O$5,Total!AA:AA,DB!$G$9,Total!K:K,DB!$O$9,Total!E:E,$H$2)+COUNTIFS(Total!X:X,$H$3,Total!W:W,B10,Total!AA:AA,DB!$G$5,Total!N:N,DB!$O$5,Total!M:M,DB!$G$9,Total!K:K,DB!$O$9,Total!E:E,$H$2)+COUNTIFS(Total!X:X,$H$3,Total!W:W,B10,Total!O:O,DB!$G$5,Total!AA:AA,DB!$O$5,Total!M:M,DB!$G$9,Total!K:K,DB!$O$9,Total!E:E,$H$2)+COUNTIFS(Total!X:X,$H$3,Total!W:W,B10,Total!O:O,DB!$G$5,Total!N:N,DB!$O$5,Total!AA:AA,DB!$G$9,Total!K:K,DB!$O$9,Total!E:E,$H$2)+COUNTIFS(Total!X:X,$H$3,Total!W:W,B10,Total!O:O,DB!$G$5,Total!N:N,DB!$O$5,Total!M:M,DB!$G$9,Total!AA:AA,DB!$O$9,Total!E:E,$H$2)+COUNTIFS(Total!X:X,$H$3,Total!W:W,B10,Total!O:O,DB!$G$5,Total!N:N,DB!$O$5,Total!M:M,DB!$G$9,Total!K:K,DB!$O$9,Total!AA:AA,$H$2)</f>
        <v>30</v>
      </c>
      <c r="I10" s="31">
        <f>COUNTIFS(Total!X:X,$I$3,Total!W:W,B10,Total!O:O,DB!$G$5,Total!N:N,DB!$O$5,Total!M:M,DB!$G$9,Total!K:K,DB!$O$9,Total!E:E,$H$2)+COUNTIFS(Total!X:X,$I$3,Total!W:W,B10,Total!AA:AA,DB!$G$5,Total!AA:AA,DB!$O$5,Total!AA:AA,DB!$G$9,Total!AA:AA,DB!$O$9,Total!AA:AA,$H$2)+COUNTIFS(Total!X:X,$I$3,Total!W:W,B10,Total!O:O,DB!$G$5,Total!AA:AA,DB!$O$5,Total!AA:AA,DB!$G$9,Total!AA:AA,DB!$O$9,Total!AA:AA,$H$2)+COUNTIFS(Total!X:X,$I$3,Total!W:W,B10,Total!AA:AA,DB!$G$5,Total!N:N,DB!$O$5,Total!AA:AA,DB!$G$9,Total!AA:AA,DB!$O$9,Total!AA:AA,$H$2)+COUNTIFS(Total!X:X,$I$3,Total!W:W,B10,Total!AA:AA,DB!$G$5,Total!AA:AA,DB!$O$5,Total!M:M,DB!$G$9,Total!AA:AA,DB!$O$9,Total!AA:AA,$H$2)+COUNTIFS(Total!X:X,$I$3,Total!W:W,B10,Total!AA:AA,DB!$G$5,Total!AA:AA,DB!$O$5,Total!AA:AA,DB!$G$9,Total!K:K,DB!$O$9,Total!AA:AA,$H$2)+COUNTIFS(Total!X:X,$I$3,Total!W:W,B10,Total!AA:AA,DB!$G$5,Total!AA:AA,DB!$O$5,Total!AA:AA,DB!$G$9,Total!AA:AA,DB!$O$9,Total!E:E,$H$2)+COUNTIFS(Total!X:X,$I$3,Total!W:W,B10,Total!O:O,DB!$G$5,Total!N:N,DB!$O$5,Total!M:M,DB!$G$9,Total!AA:AA,DB!$O$9,Total!AA:AA,$H$2)+COUNTIFS(Total!X:X,$I$3,Total!W:W,B10,Total!O:O,DB!$G$5,Total!N:N,DB!$O$5,Total!AA:AA,DB!$G$9,Total!K:K,DB!$O$9,Total!AA:AA,$H$2)+COUNTIFS(Total!X:X,$I$3,Total!W:W,B10,Total!O:O,DB!$G$5,Total!N:N,DB!$O$5,Total!AA:AA,DB!$G$9,Total!AA:AA,DB!$O$9,Total!E:E,$H$2)+COUNTIFS(Total!X:X,$I$3,Total!W:W,B10,Total!O:O,DB!$G$5,Total!AA:AA,DB!$O$5,Total!M:M,DB!$G$9,Total!K:K,DB!$O$9,Total!AA:AA,$H$2)+COUNTIFS(Total!X:X,$I$3,Total!W:W,B10,Total!O:O,DB!$G$5,Total!AA:AA,DB!$O$5,Total!M:M,DB!$G$9,Total!AA:AA,DB!$O$9,Total!E:E,$H$2)+COUNTIFS(Total!X:X,$I$3,Total!W:W,B10,Total!O:O,DB!$G$5,Total!AA:AA,DB!$O$5,Total!AA:AA,DB!$G$9,Total!K:K,DB!$O$9,Total!E:E,$H$2)+COUNTIFS(Total!X:X,$I$3,Total!W:W,B10,Total!AA:AA,DB!$G$5,Total!N:N,DB!$O$5,Total!M:M,DB!$G$9,Total!K:K,DB!$O$9,Total!AA:AA,$H$2)+COUNTIFS(Total!X:X,$I$3,Total!W:W,B10,Total!AA:AA,DB!$G$5,Total!N:N,DB!$O$5,Total!M:M,DB!$G$9,Total!AA:AA,DB!$O$9,Total!E:E,$H$2)+COUNTIFS(Total!X:X,$I$3,Total!W:W,B10,Total!AA:AA,DB!$G$5,Total!N:N,DB!$O$5,Total!AA:AA,DB!$G$9,Total!K:K,DB!$O$9,Total!E:E,$H$2)+COUNTIFS(Total!X:X,$I$3,Total!W:W,B10,Total!AA:AA,DB!$G$5,Total!AA:AA,DB!$O$5,Total!M:M,DB!$G$9,Total!K:K,DB!$O$9,Total!E:E,$H$2)+COUNTIFS(Total!X:X,$I$3,Total!W:W,B10,Total!O:O,DB!$G$5,Total!N:N,DB!$O$5,Total!AA:AA,DB!$G$9,Total!AA:AA,DB!$O$9,Total!AA:AA,$H$2)+COUNTIFS(Total!X:X,$I$3,Total!W:W,B10,Total!O:O,DB!$G$5,Total!AA:AA,DB!$O$5,Total!M:M,DB!$G$9,Total!AA:AA,DB!$O$9,Total!AA:AA,$H$2)+COUNTIFS(Total!X:X,$I$3,Total!W:W,B10,Total!O:O,DB!$G$5,Total!AA:AA,DB!$O$5,Total!AA:AA,DB!$G$9,Total!K:K,DB!$O$9,Total!AA:AA,$H$2)+COUNTIFS(Total!X:X,$I$3,Total!W:W,B10,Total!O:O,DB!$G$5,Total!AA:AA,DB!$O$5,Total!AA:AA,DB!$G$9,Total!AA:AA,DB!$O$9,Total!E:E,$H$2)+COUNTIFS(Total!X:X,$I$3,Total!W:W,B10,Total!AA:AA,DB!$G$5,Total!N:N,DB!$O$5,Total!M:M,DB!$G$9,Total!AA:AA,DB!$O$9,Total!AA:AA,$H$2)+COUNTIFS(Total!X:X,$I$3,Total!W:W,B10,Total!AA:AA,DB!$G$5,Total!N:N,DB!$O$5,Total!AA:AA,DB!$G$9,Total!K:K,DB!$O$9,Total!AA:AA,$H$2)+COUNTIFS(Total!X:X,$I$3,Total!W:W,B10,Total!AA:AA,DB!$G$5,Total!N:N,DB!$O$5,Total!AA:AA,DB!$G$9,Total!AA:AA,DB!$O$9,Total!E:E,$H$2)+COUNTIFS(Total!X:X,$I$3,Total!W:W,B10,Total!AA:AA,DB!$G$5,Total!AA:AA,DB!$O$5,Total!M:M,DB!$G$9,Total!K:K,DB!$O$9,Total!AA:AA,$H$2)+COUNTIFS(Total!X:X,$I$3,Total!W:W,B10,Total!AA:AA,DB!$G$5,Total!AA:AA,DB!$O$5,Total!M:M,DB!$G$9,Total!AA:AA,DB!$O$9,Total!E:E,$H$2)+COUNTIFS(Total!X:X,$I$3,Total!W:W,B10,Total!AA:AA,DB!$G$5,Total!AA:AA,DB!$O$5,Total!AA:AA,DB!$G$9,Total!K:K,DB!$O$9,Total!E:E,$H$2)+COUNTIFS(Total!X:X,$I$3,Total!W:W,B10,Total!AA:AA,DB!$G$5,Total!N:N,DB!$O$5,Total!M:M,DB!$G$9,Total!K:K,DB!$O$9,Total!E:E,$H$2)+COUNTIFS(Total!X:X,$I$3,Total!W:W,B10,Total!O:O,DB!$G$5,Total!AA:AA,DB!$O$5,Total!M:M,DB!$G$9,Total!K:K,DB!$O$9,Total!E:E,$H$2)+COUNTIFS(Total!X:X,$I$3,Total!W:W,B10,Total!O:O,DB!$G$5,Total!N:N,DB!$O$5,Total!AA:AA,DB!$G$9,Total!K:K,DB!$O$9,Total!E:E,$H$2)+COUNTIFS(Total!X:X,$I$3,Total!W:W,B10,Total!O:O,DB!$G$5,Total!N:N,DB!$O$5,Total!M:M,DB!$G$9,Total!AA:AA,DB!$O$9,Total!E:E,$H$2)+COUNTIFS(Total!X:X,$I$3,Total!W:W,B10,Total!O:O,DB!$G$5,Total!N:N,DB!$O$5,Total!M:M,DB!$G$9,Total!K:K,DB!$O$9,Total!AA:AA,$H$2)</f>
        <v>1</v>
      </c>
      <c r="J10" s="31">
        <f>COUNTIFS(Total!X:X,$J$3,Total!W:W,B10,Total!O:O,DB!$G$5,Total!N:N,DB!$O$5,Total!M:M,DB!$G$9,Total!K:K,DB!$O$9,Total!E:E,$H$2)+COUNTIFS(Total!X:X,$J$3,Total!W:W,B10,Total!AA:AA,DB!$G$5,Total!AA:AA,DB!$O$5,Total!AA:AA,DB!$G$9,Total!AA:AA,DB!$O$9,Total!AA:AA,$H$2)+COUNTIFS(Total!X:X,$J$3,Total!W:W,B10,Total!O:O,DB!$G$5,Total!AA:AA,DB!$O$5,Total!AA:AA,DB!$G$9,Total!AA:AA,DB!$O$9,Total!AA:AA,$H$2)+COUNTIFS(Total!X:X,$J$3,Total!W:W,B10,Total!AA:AA,DB!$G$5,Total!N:N,DB!$O$5,Total!AA:AA,DB!$G$9,Total!AA:AA,DB!$O$9,Total!AA:AA,$H$2)+COUNTIFS(Total!X:X,$J$3,Total!W:W,B10,Total!AA:AA,DB!$G$5,Total!AA:AA,DB!$O$5,Total!M:M,DB!$G$9,Total!AA:AA,DB!$O$9,Total!AA:AA,$H$2)+COUNTIFS(Total!X:X,$J$3,Total!W:W,B10,Total!AA:AA,DB!$G$5,Total!AA:AA,DB!$O$5,Total!AA:AA,DB!$G$9,Total!K:K,DB!$O$9,Total!AA:AA,$H$2)+COUNTIFS(Total!X:X,$J$3,Total!W:W,B10,Total!AA:AA,DB!$G$5,Total!AA:AA,DB!$O$5,Total!AA:AA,DB!$G$9,Total!AA:AA,DB!$O$9,Total!E:E,$H$2)+COUNTIFS(Total!X:X,$J$3,Total!W:W,B10,Total!O:O,DB!$G$5,Total!N:N,DB!$O$5,Total!M:M,DB!$G$9,Total!AA:AA,DB!$O$9,Total!AA:AA,$H$2)+COUNTIFS(Total!X:X,$J$3,Total!W:W,B10,Total!O:O,DB!$G$5,Total!N:N,DB!$O$5,Total!AA:AA,DB!$G$9,Total!K:K,DB!$O$9,Total!AA:AA,$H$2)+COUNTIFS(Total!X:X,$J$3,Total!W:W,B10,Total!O:O,DB!$G$5,Total!N:N,DB!$O$5,Total!AA:AA,DB!$G$9,Total!AA:AA,DB!$O$9,Total!E:E,$H$2)+COUNTIFS(Total!X:X,$J$3,Total!W:W,B10,Total!O:O,DB!$G$5,Total!AA:AA,DB!$O$5,Total!M:M,DB!$G$9,Total!K:K,DB!$O$9,Total!AA:AA,$H$2)+COUNTIFS(Total!X:X,$J$3,Total!W:W,B10,Total!O:O,DB!$G$5,Total!AA:AA,DB!$O$5,Total!M:M,DB!$G$9,Total!AA:AA,DB!$O$9,Total!E:E,$H$2)+COUNTIFS(Total!X:X,$J$3,Total!W:W,B10,Total!O:O,DB!$G$5,Total!AA:AA,DB!$O$5,Total!AA:AA,DB!$G$9,Total!K:K,DB!$O$9,Total!E:E,$H$2)+COUNTIFS(Total!X:X,$J$3,Total!W:W,B10,Total!AA:AA,DB!$G$5,Total!N:N,DB!$O$5,Total!M:M,DB!$G$9,Total!K:K,DB!$O$9,Total!AA:AA,$H$2)+COUNTIFS(Total!X:X,$J$3,Total!W:W,B10,Total!AA:AA,DB!$G$5,Total!N:N,DB!$O$5,Total!M:M,DB!$G$9,Total!AA:AA,DB!$O$9,Total!E:E,$H$2)+COUNTIFS(Total!X:X,$J$3,Total!W:W,B10,Total!AA:AA,DB!$G$5,Total!N:N,DB!$O$5,Total!AA:AA,DB!$G$9,Total!K:K,DB!$O$9,Total!E:E,$H$2)+COUNTIFS(Total!X:X,$J$3,Total!W:W,B10,Total!AA:AA,DB!$G$5,Total!AA:AA,DB!$O$5,Total!M:M,DB!$G$9,Total!K:K,DB!$O$9,Total!E:E,$H$2)+COUNTIFS(Total!X:X,$J$3,Total!W:W,B10,Total!O:O,DB!$G$5,Total!N:N,DB!$O$5,Total!AA:AA,DB!$G$9,Total!AA:AA,DB!$O$9,Total!AA:AA,$H$2)+COUNTIFS(Total!X:X,$J$3,Total!W:W,B10,Total!O:O,DB!$G$5,Total!AA:AA,DB!$O$5,Total!M:M,DB!$G$9,Total!AA:AA,DB!$O$9,Total!AA:AA,$H$2)+COUNTIFS(Total!X:X,$J$3,Total!W:W,B10,Total!O:O,DB!$G$5,Total!AA:AA,DB!$O$5,Total!AA:AA,DB!$G$9,Total!K:K,DB!$O$9,Total!AA:AA,$H$2)+COUNTIFS(Total!X:X,$J$3,Total!W:W,B10,Total!O:O,DB!$G$5,Total!AA:AA,DB!$O$5,Total!AA:AA,DB!$G$9,Total!AA:AA,DB!$O$9,Total!E:E,$H$2)+COUNTIFS(Total!X:X,$J$3,Total!W:W,B10,Total!AA:AA,DB!$G$5,Total!N:N,DB!$O$5,Total!M:M,DB!$G$9,Total!AA:AA,DB!$O$9,Total!AA:AA,$H$2)+COUNTIFS(Total!X:X,$J$3,Total!W:W,B10,Total!AA:AA,DB!$G$5,Total!N:N,DB!$O$5,Total!AA:AA,DB!$G$9,Total!K:K,DB!$O$9,Total!AA:AA,$H$2)+COUNTIFS(Total!X:X,$J$3,Total!W:W,B10,Total!AA:AA,DB!$G$5,Total!N:N,DB!$O$5,Total!AA:AA,DB!$G$9,Total!AA:AA,DB!$O$9,Total!E:E,$H$2)+COUNTIFS(Total!X:X,$J$3,Total!W:W,B10,Total!AA:AA,DB!$G$5,Total!AA:AA,DB!$O$5,Total!M:M,DB!$G$9,Total!K:K,DB!$O$9,Total!AA:AA,$H$2)+COUNTIFS(Total!X:X,$J$3,Total!W:W,B10,Total!AA:AA,DB!$G$5,Total!AA:AA,DB!$O$5,Total!M:M,DB!$G$9,Total!AA:AA,DB!$O$9,Total!E:E,$H$2)+COUNTIFS(Total!X:X,$J$3,Total!W:W,B10,Total!AA:AA,DB!$G$5,Total!AA:AA,DB!$O$5,Total!AA:AA,DB!$G$9,Total!K:K,DB!$O$9,Total!E:E,$H$2)+COUNTIFS(Total!X:X,$J$3,Total!W:W,B10,Total!AA:AA,DB!$G$5,Total!N:N,DB!$O$5,Total!M:M,DB!$G$9,Total!K:K,DB!$O$9,Total!E:E,$H$2)+COUNTIFS(Total!X:X,$J$3,Total!W:W,B10,Total!O:O,DB!$G$5,Total!AA:AA,DB!$O$5,Total!M:M,DB!$G$9,Total!K:K,DB!$O$9,Total!E:E,$H$2)+COUNTIFS(Total!X:X,$J$3,Total!W:W,B10,Total!O:O,DB!$G$5,Total!N:N,DB!$O$5,Total!AA:AA,DB!$G$9,Total!K:K,DB!$O$9,Total!E:E,$H$2)+COUNTIFS(Total!X:X,$J$3,Total!W:W,B10,Total!O:O,DB!$G$5,Total!N:N,DB!$O$5,Total!M:M,DB!$G$9,Total!AA:AA,DB!$O$9,Total!E:E,$H$2)+COUNTIFS(Total!X:X,$J$3,Total!W:W,B10,Total!O:O,DB!$G$5,Total!N:N,DB!$O$5,Total!M:M,DB!$G$9,Total!K:K,DB!$O$9,Total!AA:AA,$H$2)</f>
        <v>0</v>
      </c>
      <c r="K10" s="31">
        <f>COUNTIFS(Total!X:X,$K$3,Total!W:W,B10,Total!O:O,DB!$G$5,Total!N:N,DB!$O$5,Total!M:M,DB!$G$9,Total!K:K,DB!$O$9,Total!E:E,$H$2)+COUNTIFS(Total!X:X,$K$3,Total!W:W,B10,Total!AA:AA,DB!$G$5,Total!AA:AA,DB!$O$5,Total!AA:AA,DB!$G$9,Total!AA:AA,DB!$O$9,Total!AA:AA,$H$2)+COUNTIFS(Total!X:X,$K$3,Total!W:W,B10,Total!O:O,DB!$G$5,Total!AA:AA,DB!$O$5,Total!AA:AA,DB!$G$9,Total!AA:AA,DB!$O$9,Total!AA:AA,$H$2)+COUNTIFS(Total!X:X,$K$3,Total!W:W,B10,Total!AA:AA,DB!$G$5,Total!N:N,DB!$O$5,Total!AA:AA,DB!$G$9,Total!AA:AA,DB!$O$9,Total!AA:AA,$H$2)+COUNTIFS(Total!X:X,$K$3,Total!W:W,B10,Total!AA:AA,DB!$G$5,Total!AA:AA,DB!$O$5,Total!M:M,DB!$G$9,Total!AA:AA,DB!$O$9,Total!AA:AA,$H$2)+COUNTIFS(Total!X:X,$K$3,Total!W:W,B10,Total!AA:AA,DB!$G$5,Total!AA:AA,DB!$O$5,Total!AA:AA,DB!$G$9,Total!K:K,DB!$O$9,Total!AA:AA,$H$2)+COUNTIFS(Total!X:X,$K$3,Total!W:W,B10,Total!AA:AA,DB!$G$5,Total!AA:AA,DB!$O$5,Total!AA:AA,DB!$G$9,Total!AA:AA,DB!$O$9,Total!E:E,$H$2)+COUNTIFS(Total!X:X,$K$3,Total!W:W,B10,Total!O:O,DB!$G$5,Total!N:N,DB!$O$5,Total!M:M,DB!$G$9,Total!AA:AA,DB!$O$9,Total!AA:AA,$H$2)+COUNTIFS(Total!X:X,$K$3,Total!W:W,B10,Total!O:O,DB!$G$5,Total!N:N,DB!$O$5,Total!AA:AA,DB!$G$9,Total!K:K,DB!$O$9,Total!AA:AA,$H$2)+COUNTIFS(Total!X:X,$K$3,Total!W:W,B10,Total!O:O,DB!$G$5,Total!N:N,DB!$O$5,Total!AA:AA,DB!$G$9,Total!AA:AA,DB!$O$9,Total!E:E,$H$2)+COUNTIFS(Total!X:X,$K$3,Total!W:W,B10,Total!O:O,DB!$G$5,Total!AA:AA,DB!$O$5,Total!M:M,DB!$G$9,Total!K:K,DB!$O$9,Total!AA:AA,$H$2)+COUNTIFS(Total!X:X,$K$3,Total!W:W,B10,Total!O:O,DB!$G$5,Total!AA:AA,DB!$O$5,Total!M:M,DB!$G$9,Total!AA:AA,DB!$O$9,Total!E:E,$H$2)+COUNTIFS(Total!X:X,$K$3,Total!W:W,B10,Total!O:O,DB!$G$5,Total!AA:AA,DB!$O$5,Total!AA:AA,DB!$G$9,Total!K:K,DB!$O$9,Total!E:E,$H$2)+COUNTIFS(Total!X:X,$K$3,Total!W:W,B10,Total!AA:AA,DB!$G$5,Total!N:N,DB!$O$5,Total!M:M,DB!$G$9,Total!K:K,DB!$O$9,Total!AA:AA,$H$2)+COUNTIFS(Total!X:X,$K$3,Total!W:W,B10,Total!AA:AA,DB!$G$5,Total!N:N,DB!$O$5,Total!M:M,DB!$G$9,Total!AA:AA,DB!$O$9,Total!E:E,$H$2)+COUNTIFS(Total!X:X,$K$3,Total!W:W,B10,Total!AA:AA,DB!$G$5,Total!N:N,DB!$O$5,Total!AA:AA,DB!$G$9,Total!K:K,DB!$O$9,Total!E:E,$H$2)+COUNTIFS(Total!X:X,$K$3,Total!W:W,B10,Total!AA:AA,DB!$G$5,Total!AA:AA,DB!$O$5,Total!M:M,DB!$G$9,Total!K:K,DB!$O$9,Total!E:E,$H$2)+COUNTIFS(Total!X:X,$K$3,Total!W:W,B10,Total!O:O,DB!$G$5,Total!N:N,DB!$O$5,Total!AA:AA,DB!$G$9,Total!AA:AA,DB!$O$9,Total!AA:AA,$H$2)+COUNTIFS(Total!X:X,$K$3,Total!W:W,B10,Total!O:O,DB!$G$5,Total!AA:AA,DB!$O$5,Total!M:M,DB!$G$9,Total!AA:AA,DB!$O$9,Total!AA:AA,$H$2)+COUNTIFS(Total!X:X,$K$3,Total!W:W,B10,Total!O:O,DB!$G$5,Total!AA:AA,DB!$O$5,Total!AA:AA,DB!$G$9,Total!K:K,DB!$O$9,Total!AA:AA,$H$2)+COUNTIFS(Total!X:X,$K$3,Total!W:W,B10,Total!O:O,DB!$G$5,Total!AA:AA,DB!$O$5,Total!AA:AA,DB!$G$9,Total!AA:AA,DB!$O$9,Total!E:E,$H$2)+COUNTIFS(Total!X:X,$K$3,Total!W:W,B10,Total!AA:AA,DB!$G$5,Total!N:N,DB!$O$5,Total!M:M,DB!$G$9,Total!AA:AA,DB!$O$9,Total!AA:AA,$H$2)+COUNTIFS(Total!X:X,$K$3,Total!W:W,B10,Total!AA:AA,DB!$G$5,Total!N:N,DB!$O$5,Total!AA:AA,DB!$G$9,Total!K:K,DB!$O$9,Total!AA:AA,$H$2)+COUNTIFS(Total!X:X,$K$3,Total!W:W,B10,Total!AA:AA,DB!$G$5,Total!N:N,DB!$O$5,Total!AA:AA,DB!$G$9,Total!AA:AA,DB!$O$9,Total!E:E,$H$2)+COUNTIFS(Total!X:X,$K$3,Total!W:W,B10,Total!AA:AA,DB!$G$5,Total!AA:AA,DB!$O$5,Total!M:M,DB!$G$9,Total!K:K,DB!$O$9,Total!AA:AA,$H$2)+COUNTIFS(Total!X:X,$K$3,Total!W:W,B10,Total!AA:AA,DB!$G$5,Total!AA:AA,DB!$O$5,Total!M:M,DB!$G$9,Total!AA:AA,DB!$O$9,Total!E:E,$H$2)+COUNTIFS(Total!X:X,$K$3,Total!W:W,B10,Total!AA:AA,DB!$G$5,Total!AA:AA,DB!$O$5,Total!AA:AA,DB!$G$9,Total!K:K,DB!$O$9,Total!E:E,$H$2)+COUNTIFS(Total!X:X,$K$3,Total!W:W,B10,Total!AA:AA,DB!$G$5,Total!N:N,DB!$O$5,Total!M:M,DB!$G$9,Total!K:K,DB!$O$9,Total!E:E,$H$2)+COUNTIFS(Total!X:X,$K$3,Total!W:W,B10,Total!O:O,DB!$G$5,Total!AA:AA,DB!$O$5,Total!M:M,DB!$G$9,Total!K:K,DB!$O$9,Total!E:E,$H$2)+COUNTIFS(Total!X:X,$K$3,Total!W:W,B10,Total!O:O,DB!$G$5,Total!N:N,DB!$O$5,Total!AA:AA,DB!$G$9,Total!K:K,DB!$O$9,Total!E:E,$H$2)+COUNTIFS(Total!X:X,$K$3,Total!W:W,B10,Total!O:O,DB!$G$5,Total!N:N,DB!$O$5,Total!M:M,DB!$G$9,Total!AA:AA,DB!$O$9,Total!E:E,$H$2)+COUNTIFS(Total!X:X,$K$3,Total!W:W,B10,Total!O:O,DB!$G$5,Total!N:N,DB!$O$5,Total!M:M,DB!$G$9,Total!K:K,DB!$O$9,Total!AA:AA,$H$2)</f>
        <v>13</v>
      </c>
      <c r="L10" s="31">
        <f>COUNTIFS(Total!X:X,$L$3,Total!W:W,B10,Total!O:O,DB!$G$5,Total!N:N,DB!$O$5,Total!M:M,DB!$G$9,Total!K:K,DB!$O$9,Total!E:E,$H$2)+COUNTIFS(Total!X:X,$L$3,Total!W:W,B10,Total!AA:AA,DB!$G$5,Total!AA:AA,DB!$O$5,Total!AA:AA,DB!$G$9,Total!AA:AA,DB!$O$9,Total!AA:AA,$H$2)+COUNTIFS(Total!X:X,$L$3,Total!W:W,B10,Total!O:O,DB!$G$5,Total!AA:AA,DB!$O$5,Total!AA:AA,DB!$G$9,Total!AA:AA,DB!$O$9,Total!AA:AA,$H$2)+COUNTIFS(Total!X:X,$L$3,Total!W:W,B10,Total!AA:AA,DB!$G$5,Total!N:N,DB!$O$5,Total!AA:AA,DB!$G$9,Total!AA:AA,DB!$O$9,Total!AA:AA,$H$2)+COUNTIFS(Total!X:X,$L$3,Total!W:W,B10,Total!AA:AA,DB!$G$5,Total!AA:AA,DB!$O$5,Total!M:M,DB!$G$9,Total!AA:AA,DB!$O$9,Total!AA:AA,$H$2)+COUNTIFS(Total!X:X,$L$3,Total!W:W,B10,Total!AA:AA,DB!$G$5,Total!AA:AA,DB!$O$5,Total!AA:AA,DB!$G$9,Total!K:K,DB!$O$9,Total!AA:AA,$H$2)+COUNTIFS(Total!X:X,$L$3,Total!W:W,B10,Total!AA:AA,DB!$G$5,Total!AA:AA,DB!$O$5,Total!AA:AA,DB!$G$9,Total!AA:AA,DB!$O$9,Total!E:E,$H$2)+COUNTIFS(Total!X:X,$L$3,Total!W:W,B10,Total!O:O,DB!$G$5,Total!N:N,DB!$O$5,Total!M:M,DB!$G$9,Total!AA:AA,DB!$O$9,Total!AA:AA,$H$2)+COUNTIFS(Total!X:X,$L$3,Total!W:W,B10,Total!O:O,DB!$G$5,Total!N:N,DB!$O$5,Total!AA:AA,DB!$G$9,Total!K:K,DB!$O$9,Total!AA:AA,$H$2)+COUNTIFS(Total!X:X,$L$3,Total!W:W,B10,Total!O:O,DB!$G$5,Total!N:N,DB!$O$5,Total!AA:AA,DB!$G$9,Total!AA:AA,DB!$O$9,Total!E:E,$H$2)+COUNTIFS(Total!X:X,$L$3,Total!W:W,B10,Total!O:O,DB!$G$5,Total!AA:AA,DB!$O$5,Total!M:M,DB!$G$9,Total!K:K,DB!$O$9,Total!AA:AA,$H$2)+COUNTIFS(Total!X:X,$L$3,Total!W:W,B10,Total!O:O,DB!$G$5,Total!AA:AA,DB!$O$5,Total!M:M,DB!$G$9,Total!AA:AA,DB!$O$9,Total!E:E,$H$2)+COUNTIFS(Total!X:X,$L$3,Total!W:W,B10,Total!O:O,DB!$G$5,Total!AA:AA,DB!$O$5,Total!AA:AA,DB!$G$9,Total!K:K,DB!$O$9,Total!E:E,$H$2)+COUNTIFS(Total!X:X,$L$3,Total!W:W,B10,Total!AA:AA,DB!$G$5,Total!N:N,DB!$O$5,Total!M:M,DB!$G$9,Total!K:K,DB!$O$9,Total!AA:AA,$H$2)+COUNTIFS(Total!X:X,$L$3,Total!W:W,B10,Total!AA:AA,DB!$G$5,Total!N:N,DB!$O$5,Total!M:M,DB!$G$9,Total!AA:AA,DB!$O$9,Total!E:E,$H$2)+COUNTIFS(Total!X:X,$L$3,Total!W:W,B10,Total!AA:AA,DB!$G$5,Total!N:N,DB!$O$5,Total!AA:AA,DB!$G$9,Total!K:K,DB!$O$9,Total!E:E,$H$2)+COUNTIFS(Total!X:X,$L$3,Total!W:W,B10,Total!AA:AA,DB!$G$5,Total!AA:AA,DB!$O$5,Total!M:M,DB!$G$9,Total!K:K,DB!$O$9,Total!E:E,$H$2)+COUNTIFS(Total!X:X,$L$3,Total!W:W,B10,Total!O:O,DB!$G$5,Total!N:N,DB!$O$5,Total!AA:AA,DB!$G$9,Total!AA:AA,DB!$O$9,Total!AA:AA,$H$2)+COUNTIFS(Total!X:X,$L$3,Total!W:W,B10,Total!O:O,DB!$G$5,Total!AA:AA,DB!$O$5,Total!M:M,DB!$G$9,Total!AA:AA,DB!$O$9,Total!AA:AA,$H$2)+COUNTIFS(Total!X:X,$L$3,Total!W:W,B10,Total!O:O,DB!$G$5,Total!AA:AA,DB!$O$5,Total!AA:AA,DB!$G$9,Total!K:K,DB!$O$9,Total!AA:AA,$H$2)+COUNTIFS(Total!X:X,$L$3,Total!W:W,B10,Total!O:O,DB!$G$5,Total!AA:AA,DB!$O$5,Total!AA:AA,DB!$G$9,Total!AA:AA,DB!$O$9,Total!E:E,$H$2)+COUNTIFS(Total!X:X,$L$3,Total!W:W,B10,Total!AA:AA,DB!$G$5,Total!N:N,DB!$O$5,Total!M:M,DB!$G$9,Total!AA:AA,DB!$O$9,Total!AA:AA,$H$2)+COUNTIFS(Total!X:X,$L$3,Total!W:W,B10,Total!AA:AA,DB!$G$5,Total!N:N,DB!$O$5,Total!AA:AA,DB!$G$9,Total!K:K,DB!$O$9,Total!AA:AA,$H$2)+COUNTIFS(Total!X:X,$L$3,Total!W:W,B10,Total!AA:AA,DB!$G$5,Total!N:N,DB!$O$5,Total!AA:AA,DB!$G$9,Total!AA:AA,DB!$O$9,Total!E:E,$H$2)+COUNTIFS(Total!X:X,$L$3,Total!W:W,B10,Total!AA:AA,DB!$G$5,Total!AA:AA,DB!$O$5,Total!M:M,DB!$G$9,Total!K:K,DB!$O$9,Total!AA:AA,$H$2)+COUNTIFS(Total!X:X,$L$3,Total!W:W,B10,Total!AA:AA,DB!$G$5,Total!AA:AA,DB!$O$5,Total!M:M,DB!$G$9,Total!AA:AA,DB!$O$9,Total!E:E,$H$2)+COUNTIFS(Total!X:X,$L$3,Total!W:W,B10,Total!AA:AA,DB!$G$5,Total!AA:AA,DB!$O$5,Total!AA:AA,DB!$G$9,Total!K:K,DB!$O$9,Total!E:E,$H$2)+COUNTIFS(Total!X:X,$L$3,Total!W:W,B10,Total!AA:AA,DB!$G$5,Total!N:N,DB!$O$5,Total!M:M,DB!$G$9,Total!K:K,DB!$O$9,Total!E:E,$H$2)+COUNTIFS(Total!X:X,$L$3,Total!W:W,B10,Total!O:O,DB!$G$5,Total!AA:AA,DB!$O$5,Total!M:M,DB!$G$9,Total!K:K,DB!$O$9,Total!E:E,$H$2)+COUNTIFS(Total!X:X,$L$3,Total!W:W,B10,Total!O:O,DB!$G$5,Total!N:N,DB!$O$5,Total!AA:AA,DB!$G$9,Total!K:K,DB!$O$9,Total!E:E,$H$2)+COUNTIFS(Total!X:X,$L$3,Total!W:W,B10,Total!O:O,DB!$G$5,Total!N:N,DB!$O$5,Total!M:M,DB!$G$9,Total!AA:AA,DB!$O$9,Total!E:E,$H$2)+COUNTIFS(Total!X:X,$L$3,Total!W:W,B10,Total!O:O,DB!$G$5,Total!N:N,DB!$O$5,Total!M:M,DB!$G$9,Total!K:K,DB!$O$9,Total!AA:AA,$H$2)</f>
        <v>1</v>
      </c>
      <c r="M10" s="31">
        <f>COUNTIFS(Total!X:X,$M$3,Total!W:W,B10,Total!O:O,DB!$G$5,Total!N:N,DB!$O$5,Total!M:M,DB!$G$9,Total!K:K,DB!$O$9,Total!E:E,$H$2)+COUNTIFS(Total!X:X,$M$3,Total!W:W,B10,Total!AA:AA,DB!$G$5,Total!AA:AA,DB!$O$5,Total!AA:AA,DB!$G$9,Total!AA:AA,DB!$O$9,Total!AA:AA,$H$2)+COUNTIFS(Total!X:X,$M$3,Total!W:W,B10,Total!O:O,DB!$G$5,Total!AA:AA,DB!$O$5,Total!AA:AA,DB!$G$9,Total!AA:AA,DB!$O$9,Total!AA:AA,$H$2)+COUNTIFS(Total!X:X,$M$3,Total!W:W,B10,Total!AA:AA,DB!$G$5,Total!N:N,DB!$O$5,Total!AA:AA,DB!$G$9,Total!AA:AA,DB!$O$9,Total!AA:AA,$H$2)+COUNTIFS(Total!X:X,$M$3,Total!W:W,B10,Total!AA:AA,DB!$G$5,Total!AA:AA,DB!$O$5,Total!M:M,DB!$G$9,Total!AA:AA,DB!$O$9,Total!AA:AA,$H$2)+COUNTIFS(Total!X:X,$M$3,Total!W:W,B10,Total!AA:AA,DB!$G$5,Total!AA:AA,DB!$O$5,Total!AA:AA,DB!$G$9,Total!K:K,DB!$O$9,Total!AA:AA,$H$2)+COUNTIFS(Total!X:X,$M$3,Total!W:W,B10,Total!AA:AA,DB!$G$5,Total!AA:AA,DB!$O$5,Total!AA:AA,DB!$G$9,Total!AA:AA,DB!$O$9,Total!E:E,$H$2)+COUNTIFS(Total!X:X,$M$3,Total!W:W,B10,Total!O:O,DB!$G$5,Total!N:N,DB!$O$5,Total!M:M,DB!$G$9,Total!AA:AA,DB!$O$9,Total!AA:AA,$H$2)+COUNTIFS(Total!X:X,$M$3,Total!W:W,B10,Total!O:O,DB!$G$5,Total!N:N,DB!$O$5,Total!AA:AA,DB!$G$9,Total!K:K,DB!$O$9,Total!AA:AA,$H$2)+COUNTIFS(Total!X:X,$M$3,Total!W:W,B10,Total!O:O,DB!$G$5,Total!N:N,DB!$O$5,Total!AA:AA,DB!$G$9,Total!AA:AA,DB!$O$9,Total!E:E,$H$2)+COUNTIFS(Total!X:X,$M$3,Total!W:W,B10,Total!O:O,DB!$G$5,Total!AA:AA,DB!$O$5,Total!M:M,DB!$G$9,Total!K:K,DB!$O$9,Total!AA:AA,$H$2)+COUNTIFS(Total!X:X,$M$3,Total!W:W,B10,Total!O:O,DB!$G$5,Total!AA:AA,DB!$O$5,Total!M:M,DB!$G$9,Total!AA:AA,DB!$O$9,Total!E:E,$H$2)+COUNTIFS(Total!X:X,$M$3,Total!W:W,B10,Total!O:O,DB!$G$5,Total!AA:AA,DB!$O$5,Total!AA:AA,DB!$G$9,Total!K:K,DB!$O$9,Total!E:E,$H$2)+COUNTIFS(Total!X:X,$M$3,Total!W:W,B10,Total!AA:AA,DB!$G$5,Total!N:N,DB!$O$5,Total!M:M,DB!$G$9,Total!K:K,DB!$O$9,Total!AA:AA,$H$2)+COUNTIFS(Total!X:X,$M$3,Total!W:W,B10,Total!AA:AA,DB!$G$5,Total!N:N,DB!$O$5,Total!M:M,DB!$G$9,Total!AA:AA,DB!$O$9,Total!E:E,$H$2)+COUNTIFS(Total!X:X,$M$3,Total!W:W,B10,Total!AA:AA,DB!$G$5,Total!N:N,DB!$O$5,Total!AA:AA,DB!$G$9,Total!K:K,DB!$O$9,Total!E:E,$H$2)+COUNTIFS(Total!X:X,$M$3,Total!W:W,B10,Total!AA:AA,DB!$G$5,Total!AA:AA,DB!$O$5,Total!M:M,DB!$G$9,Total!K:K,DB!$O$9,Total!E:E,$H$2)+COUNTIFS(Total!X:X,$M$3,Total!W:W,B10,Total!O:O,DB!$G$5,Total!N:N,DB!$O$5,Total!AA:AA,DB!$G$9,Total!AA:AA,DB!$O$9,Total!AA:AA,$H$2)+COUNTIFS(Total!X:X,$M$3,Total!W:W,B10,Total!O:O,DB!$G$5,Total!AA:AA,DB!$O$5,Total!M:M,DB!$G$9,Total!AA:AA,DB!$O$9,Total!AA:AA,$H$2)+COUNTIFS(Total!X:X,$M$3,Total!W:W,B10,Total!O:O,DB!$G$5,Total!AA:AA,DB!$O$5,Total!AA:AA,DB!$G$9,Total!K:K,DB!$O$9,Total!AA:AA,$H$2)+COUNTIFS(Total!X:X,$M$3,Total!W:W,B10,Total!O:O,DB!$G$5,Total!AA:AA,DB!$O$5,Total!AA:AA,DB!$G$9,Total!AA:AA,DB!$O$9,Total!E:E,$H$2)+COUNTIFS(Total!X:X,$M$3,Total!W:W,B10,Total!AA:AA,DB!$G$5,Total!N:N,DB!$O$5,Total!M:M,DB!$G$9,Total!AA:AA,DB!$O$9,Total!AA:AA,$H$2)+COUNTIFS(Total!X:X,$M$3,Total!W:W,B10,Total!AA:AA,DB!$G$5,Total!N:N,DB!$O$5,Total!AA:AA,DB!$G$9,Total!K:K,DB!$O$9,Total!AA:AA,$H$2)+COUNTIFS(Total!X:X,$M$3,Total!W:W,B10,Total!AA:AA,DB!$G$5,Total!N:N,DB!$O$5,Total!AA:AA,DB!$G$9,Total!AA:AA,DB!$O$9,Total!E:E,$H$2)+COUNTIFS(Total!X:X,$M$3,Total!W:W,B10,Total!AA:AA,DB!$G$5,Total!AA:AA,DB!$O$5,Total!M:M,DB!$G$9,Total!K:K,DB!$O$9,Total!AA:AA,$H$2)+COUNTIFS(Total!X:X,$M$3,Total!W:W,B10,Total!AA:AA,DB!$G$5,Total!AA:AA,DB!$O$5,Total!M:M,DB!$G$9,Total!AA:AA,DB!$O$9,Total!E:E,$H$2)+COUNTIFS(Total!X:X,$M$3,Total!W:W,B10,Total!AA:AA,DB!$G$5,Total!AA:AA,DB!$O$5,Total!AA:AA,DB!$G$9,Total!K:K,DB!$O$9,Total!E:E,$H$2)+COUNTIFS(Total!X:X,$M$3,Total!W:W,B10,Total!AA:AA,DB!$G$5,Total!N:N,DB!$O$5,Total!M:M,DB!$G$9,Total!K:K,DB!$O$9,Total!E:E,$H$2)+COUNTIFS(Total!X:X,$M$3,Total!W:W,B10,Total!O:O,DB!$G$5,Total!AA:AA,DB!$O$5,Total!M:M,DB!$G$9,Total!K:K,DB!$O$9,Total!E:E,$H$2)+COUNTIFS(Total!X:X,$M$3,Total!W:W,B10,Total!O:O,DB!$G$5,Total!N:N,DB!$O$5,Total!AA:AA,DB!$G$9,Total!K:K,DB!$O$9,Total!E:E,$H$2)+COUNTIFS(Total!X:X,$M$3,Total!W:W,B10,Total!O:O,DB!$G$5,Total!N:N,DB!$O$5,Total!M:M,DB!$G$9,Total!AA:AA,DB!$O$9,Total!E:E,$H$2)+COUNTIFS(Total!X:X,$M$3,Total!W:W,B10,Total!O:O,DB!$G$5,Total!N:N,DB!$O$5,Total!M:M,DB!$G$9,Total!K:K,DB!$O$9,Total!AA:AA,$H$2)</f>
        <v>1</v>
      </c>
      <c r="N10" s="31">
        <f>COUNTIFS(Total!X:X,$N$3,Total!W:W,B10,Total!O:O,DB!$G$5,Total!N:N,DB!$O$5,Total!M:M,DB!$G$9,Total!K:K,DB!$O$9,Total!E:E,$H$2)+COUNTIFS(Total!X:X,$N$3,Total!W:W,B10,Total!AA:AA,DB!$G$5,Total!AA:AA,DB!$O$5,Total!AA:AA,DB!$G$9,Total!AA:AA,DB!$O$9,Total!AA:AA,$H$2)+COUNTIFS(Total!X:X,$N$3,Total!W:W,B10,Total!O:O,DB!$G$5,Total!AA:AA,DB!$O$5,Total!AA:AA,DB!$G$9,Total!AA:AA,DB!$O$9,Total!AA:AA,$H$2)+COUNTIFS(Total!X:X,$N$3,Total!W:W,B10,Total!AA:AA,DB!$G$5,Total!N:N,DB!$O$5,Total!AA:AA,DB!$G$9,Total!AA:AA,DB!$O$9,Total!AA:AA,$H$2)+COUNTIFS(Total!X:X,$N$3,Total!W:W,B10,Total!AA:AA,DB!$G$5,Total!AA:AA,DB!$O$5,Total!M:M,DB!$G$9,Total!AA:AA,DB!$O$9,Total!AA:AA,$H$2)+COUNTIFS(Total!X:X,$N$3,Total!W:W,B10,Total!AA:AA,DB!$G$5,Total!AA:AA,DB!$O$5,Total!AA:AA,DB!$G$9,Total!K:K,DB!$O$9,Total!AA:AA,$H$2)+COUNTIFS(Total!X:X,$N$3,Total!W:W,B10,Total!AA:AA,DB!$G$5,Total!AA:AA,DB!$O$5,Total!AA:AA,DB!$G$9,Total!AA:AA,DB!$O$9,Total!E:E,$H$2)+COUNTIFS(Total!X:X,$N$3,Total!W:W,B10,Total!O:O,DB!$G$5,Total!N:N,DB!$O$5,Total!M:M,DB!$G$9,Total!AA:AA,DB!$O$9,Total!AA:AA,$H$2)+COUNTIFS(Total!X:X,$N$3,Total!W:W,B10,Total!O:O,DB!$G$5,Total!N:N,DB!$O$5,Total!AA:AA,DB!$G$9,Total!K:K,DB!$O$9,Total!AA:AA,$H$2)+COUNTIFS(Total!X:X,$N$3,Total!W:W,B10,Total!O:O,DB!$G$5,Total!N:N,DB!$O$5,Total!AA:AA,DB!$G$9,Total!AA:AA,DB!$O$9,Total!E:E,$H$2)+COUNTIFS(Total!X:X,$N$3,Total!W:W,B10,Total!O:O,DB!$G$5,Total!AA:AA,DB!$O$5,Total!M:M,DB!$G$9,Total!K:K,DB!$O$9,Total!AA:AA,$H$2)+COUNTIFS(Total!X:X,$N$3,Total!W:W,B10,Total!O:O,DB!$G$5,Total!AA:AA,DB!$O$5,Total!M:M,DB!$G$9,Total!AA:AA,DB!$O$9,Total!E:E,$H$2)+COUNTIFS(Total!X:X,$N$3,Total!W:W,B10,Total!O:O,DB!$G$5,Total!AA:AA,DB!$O$5,Total!AA:AA,DB!$G$9,Total!K:K,DB!$O$9,Total!E:E,$H$2)+COUNTIFS(Total!X:X,$N$3,Total!W:W,B10,Total!AA:AA,DB!$G$5,Total!N:N,DB!$O$5,Total!M:M,DB!$G$9,Total!K:K,DB!$O$9,Total!AA:AA,$H$2)+COUNTIFS(Total!X:X,$N$3,Total!W:W,B10,Total!AA:AA,DB!$G$5,Total!N:N,DB!$O$5,Total!M:M,DB!$G$9,Total!AA:AA,DB!$O$9,Total!E:E,$H$2)+COUNTIFS(Total!X:X,$N$3,Total!W:W,B10,Total!AA:AA,DB!$G$5,Total!N:N,DB!$O$5,Total!AA:AA,DB!$G$9,Total!K:K,DB!$O$9,Total!E:E,$H$2)+COUNTIFS(Total!X:X,$N$3,Total!W:W,B10,Total!AA:AA,DB!$G$5,Total!AA:AA,DB!$O$5,Total!M:M,DB!$G$9,Total!K:K,DB!$O$9,Total!E:E,$H$2)+COUNTIFS(Total!X:X,$N$3,Total!W:W,B10,Total!O:O,DB!$G$5,Total!N:N,DB!$O$5,Total!AA:AA,DB!$G$9,Total!AA:AA,DB!$O$9,Total!AA:AA,$H$2)+COUNTIFS(Total!X:X,$N$3,Total!W:W,B10,Total!O:O,DB!$G$5,Total!AA:AA,DB!$O$5,Total!M:M,DB!$G$9,Total!AA:AA,DB!$O$9,Total!AA:AA,$H$2)+COUNTIFS(Total!X:X,$N$3,Total!W:W,B10,Total!O:O,DB!$G$5,Total!AA:AA,DB!$O$5,Total!AA:AA,DB!$G$9,Total!K:K,DB!$O$9,Total!AA:AA,$H$2)+COUNTIFS(Total!X:X,$N$3,Total!W:W,B10,Total!O:O,DB!$G$5,Total!AA:AA,DB!$O$5,Total!AA:AA,DB!$G$9,Total!AA:AA,DB!$O$9,Total!E:E,$H$2)+COUNTIFS(Total!X:X,$N$3,Total!W:W,B10,Total!AA:AA,DB!$G$5,Total!N:N,DB!$O$5,Total!M:M,DB!$G$9,Total!AA:AA,DB!$O$9,Total!AA:AA,$H$2)+COUNTIFS(Total!X:X,$N$3,Total!W:W,B10,Total!AA:AA,DB!$G$5,Total!N:N,DB!$O$5,Total!AA:AA,DB!$G$9,Total!K:K,DB!$O$9,Total!AA:AA,$H$2)+COUNTIFS(Total!X:X,$N$3,Total!W:W,B10,Total!AA:AA,DB!$G$5,Total!N:N,DB!$O$5,Total!AA:AA,DB!$G$9,Total!AA:AA,DB!$O$9,Total!E:E,$H$2)+COUNTIFS(Total!X:X,$N$3,Total!W:W,B10,Total!AA:AA,DB!$G$5,Total!AA:AA,DB!$O$5,Total!M:M,DB!$G$9,Total!K:K,DB!$O$9,Total!AA:AA,$H$2)+COUNTIFS(Total!X:X,$N$3,Total!W:W,B10,Total!AA:AA,DB!$G$5,Total!AA:AA,DB!$O$5,Total!M:M,DB!$G$9,Total!AA:AA,DB!$O$9,Total!E:E,$H$2)+COUNTIFS(Total!X:X,$N$3,Total!W:W,B10,Total!AA:AA,DB!$G$5,Total!AA:AA,DB!$O$5,Total!AA:AA,DB!$G$9,Total!K:K,DB!$O$9,Total!E:E,$H$2)+COUNTIFS(Total!X:X,$N$3,Total!W:W,B10,Total!AA:AA,DB!$G$5,Total!N:N,DB!$O$5,Total!M:M,DB!$G$9,Total!K:K,DB!$O$9,Total!E:E,$H$2)+COUNTIFS(Total!X:X,$N$3,Total!W:W,B10,Total!O:O,DB!$G$5,Total!AA:AA,DB!$O$5,Total!M:M,DB!$G$9,Total!K:K,DB!$O$9,Total!E:E,$H$2)+COUNTIFS(Total!X:X,$N$3,Total!W:W,B10,Total!O:O,DB!$G$5,Total!N:N,DB!$O$5,Total!AA:AA,DB!$G$9,Total!K:K,DB!$O$9,Total!E:E,$H$2)+COUNTIFS(Total!X:X,$N$3,Total!W:W,B10,Total!O:O,DB!$G$5,Total!N:N,DB!$O$5,Total!M:M,DB!$G$9,Total!AA:AA,DB!$O$9,Total!E:E,$H$2)+COUNTIFS(Total!X:X,$N$3,Total!W:W,B10,Total!O:O,DB!$G$5,Total!N:N,DB!$O$5,Total!M:M,DB!$G$9,Total!K:K,DB!$O$9,Total!AA:AA,$H$2)</f>
        <v>2</v>
      </c>
      <c r="O10" s="31">
        <f>COUNTIFS(Total!X:X,$O$3,Total!W:W,B10,Total!O:O,DB!$G$5,Total!N:N,DB!$O$5,Total!M:M,DB!$G$9,Total!K:K,DB!$O$9,Total!E:E,$H$2)+COUNTIFS(Total!X:X,$O$3,Total!W:W,B10,Total!AA:AA,DB!$G$5,Total!AA:AA,DB!$O$5,Total!AA:AA,DB!$G$9,Total!AA:AA,DB!$O$9,Total!AA:AA,$H$2)+COUNTIFS(Total!X:X,$O$3,Total!W:W,B10,Total!O:O,DB!$G$5,Total!AA:AA,DB!$O$5,Total!AA:AA,DB!$G$9,Total!AA:AA,DB!$O$9,Total!AA:AA,$H$2)+COUNTIFS(Total!X:X,$O$3,Total!W:W,B10,Total!AA:AA,DB!$G$5,Total!N:N,DB!$O$5,Total!AA:AA,DB!$G$9,Total!AA:AA,DB!$O$9,Total!AA:AA,$H$2)+COUNTIFS(Total!X:X,$O$3,Total!W:W,B10,Total!AA:AA,DB!$G$5,Total!AA:AA,DB!$O$5,Total!M:M,DB!$G$9,Total!AA:AA,DB!$O$9,Total!AA:AA,$H$2)+COUNTIFS(Total!X:X,$O$3,Total!W:W,B10,Total!AA:AA,DB!$G$5,Total!AA:AA,DB!$O$5,Total!AA:AA,DB!$G$9,Total!K:K,DB!$O$9,Total!AA:AA,$H$2)+COUNTIFS(Total!X:X,$O$3,Total!W:W,B10,Total!AA:AA,DB!$G$5,Total!AA:AA,DB!$O$5,Total!AA:AA,DB!$G$9,Total!AA:AA,DB!$O$9,Total!E:E,$H$2)+COUNTIFS(Total!X:X,$O$3,Total!W:W,B10,Total!O:O,DB!$G$5,Total!N:N,DB!$O$5,Total!M:M,DB!$G$9,Total!AA:AA,DB!$O$9,Total!AA:AA,$H$2)+COUNTIFS(Total!X:X,$O$3,Total!W:W,B10,Total!O:O,DB!$G$5,Total!N:N,DB!$O$5,Total!AA:AA,DB!$G$9,Total!K:K,DB!$O$9,Total!AA:AA,$H$2)+COUNTIFS(Total!X:X,$O$3,Total!W:W,B10,Total!O:O,DB!$G$5,Total!N:N,DB!$O$5,Total!AA:AA,DB!$G$9,Total!AA:AA,DB!$O$9,Total!E:E,$H$2)+COUNTIFS(Total!X:X,$O$3,Total!W:W,B10,Total!O:O,DB!$G$5,Total!AA:AA,DB!$O$5,Total!M:M,DB!$G$9,Total!K:K,DB!$O$9,Total!AA:AA,$H$2)+COUNTIFS(Total!X:X,$O$3,Total!W:W,B10,Total!O:O,DB!$G$5,Total!AA:AA,DB!$O$5,Total!M:M,DB!$G$9,Total!AA:AA,DB!$O$9,Total!E:E,$H$2)+COUNTIFS(Total!X:X,$O$3,Total!W:W,B10,Total!O:O,DB!$G$5,Total!AA:AA,DB!$O$5,Total!AA:AA,DB!$G$9,Total!K:K,DB!$O$9,Total!E:E,$H$2)+COUNTIFS(Total!X:X,$O$3,Total!W:W,B10,Total!AA:AA,DB!$G$5,Total!N:N,DB!$O$5,Total!M:M,DB!$G$9,Total!K:K,DB!$O$9,Total!AA:AA,$H$2)+COUNTIFS(Total!X:X,$O$3,Total!W:W,B10,Total!AA:AA,DB!$G$5,Total!N:N,DB!$O$5,Total!M:M,DB!$G$9,Total!AA:AA,DB!$O$9,Total!E:E,$H$2)+COUNTIFS(Total!X:X,$O$3,Total!W:W,B10,Total!AA:AA,DB!$G$5,Total!N:N,DB!$O$5,Total!AA:AA,DB!$G$9,Total!K:K,DB!$O$9,Total!E:E,$H$2)+COUNTIFS(Total!X:X,$O$3,Total!W:W,B10,Total!AA:AA,DB!$G$5,Total!AA:AA,DB!$O$5,Total!M:M,DB!$G$9,Total!K:K,DB!$O$9,Total!E:E,$H$2)+COUNTIFS(Total!X:X,$O$3,Total!W:W,B10,Total!O:O,DB!$G$5,Total!N:N,DB!$O$5,Total!AA:AA,DB!$G$9,Total!AA:AA,DB!$O$9,Total!AA:AA,$H$2)+COUNTIFS(Total!X:X,$O$3,Total!W:W,B10,Total!O:O,DB!$G$5,Total!AA:AA,DB!$O$5,Total!M:M,DB!$G$9,Total!AA:AA,DB!$O$9,Total!AA:AA,$H$2)+COUNTIFS(Total!X:X,$O$3,Total!W:W,B10,Total!O:O,DB!$G$5,Total!AA:AA,DB!$O$5,Total!AA:AA,DB!$G$9,Total!K:K,DB!$O$9,Total!AA:AA,$H$2)+COUNTIFS(Total!X:X,$O$3,Total!W:W,B10,Total!O:O,DB!$G$5,Total!AA:AA,DB!$O$5,Total!AA:AA,DB!$G$9,Total!AA:AA,DB!$O$9,Total!E:E,$H$2)+COUNTIFS(Total!X:X,$O$3,Total!W:W,B10,Total!AA:AA,DB!$G$5,Total!N:N,DB!$O$5,Total!M:M,DB!$G$9,Total!AA:AA,DB!$O$9,Total!AA:AA,$H$2)+COUNTIFS(Total!X:X,$O$3,Total!W:W,B10,Total!AA:AA,DB!$G$5,Total!N:N,DB!$O$5,Total!AA:AA,DB!$G$9,Total!K:K,DB!$O$9,Total!AA:AA,$H$2)+COUNTIFS(Total!X:X,$O$3,Total!W:W,B10,Total!AA:AA,DB!$G$5,Total!N:N,DB!$O$5,Total!AA:AA,DB!$G$9,Total!AA:AA,DB!$O$9,Total!E:E,$H$2)+COUNTIFS(Total!X:X,$O$3,Total!W:W,B10,Total!AA:AA,DB!$G$5,Total!AA:AA,DB!$O$5,Total!M:M,DB!$G$9,Total!K:K,DB!$O$9,Total!AA:AA,$H$2)+COUNTIFS(Total!X:X,$O$3,Total!W:W,B10,Total!AA:AA,DB!$G$5,Total!AA:AA,DB!$O$5,Total!M:M,DB!$G$9,Total!AA:AA,DB!$O$9,Total!E:E,$H$2)+COUNTIFS(Total!X:X,$O$3,Total!W:W,B10,Total!AA:AA,DB!$G$5,Total!AA:AA,DB!$O$5,Total!AA:AA,DB!$G$9,Total!K:K,DB!$O$9,Total!E:E,$H$2)+COUNTIFS(Total!X:X,$O$3,Total!W:W,B10,Total!AA:AA,DB!$G$5,Total!N:N,DB!$O$5,Total!M:M,DB!$G$9,Total!K:K,DB!$O$9,Total!E:E,$H$2)+COUNTIFS(Total!X:X,$O$3,Total!W:W,B10,Total!O:O,DB!$G$5,Total!AA:AA,DB!$O$5,Total!M:M,DB!$G$9,Total!K:K,DB!$O$9,Total!E:E,$H$2)+COUNTIFS(Total!X:X,$O$3,Total!W:W,B10,Total!O:O,DB!$G$5,Total!N:N,DB!$O$5,Total!AA:AA,DB!$G$9,Total!K:K,DB!$O$9,Total!E:E,$H$2)+COUNTIFS(Total!X:X,$O$3,Total!W:W,B10,Total!O:O,DB!$G$5,Total!N:N,DB!$O$5,Total!M:M,DB!$G$9,Total!AA:AA,DB!$O$9,Total!E:E,$H$2)+COUNTIFS(Total!X:X,$O$3,Total!W:W,B10,Total!O:O,DB!$G$5,Total!N:N,DB!$O$5,Total!M:M,DB!$G$9,Total!K:K,DB!$O$9,Total!AA:AA,$H$2)</f>
        <v>0</v>
      </c>
      <c r="P10" s="31">
        <f>COUNTIFS(Total!X:X,$P$3,Total!W:W,B10,Total!O:O,DB!$G$5,Total!N:N,DB!$O$5,Total!M:M,DB!$G$9,Total!K:K,DB!$O$9,Total!E:E,$H$2)+COUNTIFS(Total!X:X,$P$3,Total!W:W,B10,Total!AA:AA,DB!$G$5,Total!AA:AA,DB!$O$5,Total!AA:AA,DB!$G$9,Total!AA:AA,DB!$O$9,Total!AA:AA,$H$2)+COUNTIFS(Total!X:X,$P$3,Total!W:W,B10,Total!O:O,DB!$G$5,Total!AA:AA,DB!$O$5,Total!AA:AA,DB!$G$9,Total!AA:AA,DB!$O$9,Total!AA:AA,$H$2)+COUNTIFS(Total!X:X,$P$3,Total!W:W,B10,Total!AA:AA,DB!$G$5,Total!N:N,DB!$O$5,Total!AA:AA,DB!$G$9,Total!AA:AA,DB!$O$9,Total!AA:AA,$H$2)+COUNTIFS(Total!X:X,$P$3,Total!W:W,B10,Total!AA:AA,DB!$G$5,Total!AA:AA,DB!$O$5,Total!M:M,DB!$G$9,Total!AA:AA,DB!$O$9,Total!AA:AA,$H$2)+COUNTIFS(Total!X:X,$P$3,Total!W:W,B10,Total!AA:AA,DB!$G$5,Total!AA:AA,DB!$O$5,Total!AA:AA,DB!$G$9,Total!K:K,DB!$O$9,Total!AA:AA,$H$2)+COUNTIFS(Total!X:X,$P$3,Total!W:W,B10,Total!AA:AA,DB!$G$5,Total!AA:AA,DB!$O$5,Total!AA:AA,DB!$G$9,Total!AA:AA,DB!$O$9,Total!E:E,$H$2)+COUNTIFS(Total!X:X,$P$3,Total!W:W,B10,Total!O:O,DB!$G$5,Total!N:N,DB!$O$5,Total!M:M,DB!$G$9,Total!AA:AA,DB!$O$9,Total!AA:AA,$H$2)+COUNTIFS(Total!X:X,$P$3,Total!W:W,B10,Total!O:O,DB!$G$5,Total!N:N,DB!$O$5,Total!AA:AA,DB!$G$9,Total!K:K,DB!$O$9,Total!AA:AA,$H$2)+COUNTIFS(Total!X:X,$P$3,Total!W:W,B10,Total!O:O,DB!$G$5,Total!N:N,DB!$O$5,Total!AA:AA,DB!$G$9,Total!AA:AA,DB!$O$9,Total!E:E,$H$2)+COUNTIFS(Total!X:X,$P$3,Total!W:W,B10,Total!O:O,DB!$G$5,Total!AA:AA,DB!$O$5,Total!M:M,DB!$G$9,Total!K:K,DB!$O$9,Total!AA:AA,$H$2)+COUNTIFS(Total!X:X,$P$3,Total!W:W,B10,Total!O:O,DB!$G$5,Total!AA:AA,DB!$O$5,Total!M:M,DB!$G$9,Total!AA:AA,DB!$O$9,Total!E:E,$H$2)+COUNTIFS(Total!X:X,$P$3,Total!W:W,B10,Total!O:O,DB!$G$5,Total!AA:AA,DB!$O$5,Total!AA:AA,DB!$G$9,Total!K:K,DB!$O$9,Total!E:E,$H$2)+COUNTIFS(Total!X:X,$P$3,Total!W:W,B10,Total!AA:AA,DB!$G$5,Total!N:N,DB!$O$5,Total!M:M,DB!$G$9,Total!K:K,DB!$O$9,Total!AA:AA,$H$2)+COUNTIFS(Total!X:X,$P$3,Total!W:W,B10,Total!AA:AA,DB!$G$5,Total!N:N,DB!$O$5,Total!M:M,DB!$G$9,Total!AA:AA,DB!$O$9,Total!E:E,$H$2)+COUNTIFS(Total!X:X,$P$3,Total!W:W,B10,Total!AA:AA,DB!$G$5,Total!N:N,DB!$O$5,Total!AA:AA,DB!$G$9,Total!K:K,DB!$O$9,Total!E:E,$H$2)+COUNTIFS(Total!X:X,$P$3,Total!W:W,B10,Total!AA:AA,DB!$G$5,Total!AA:AA,DB!$O$5,Total!M:M,DB!$G$9,Total!K:K,DB!$O$9,Total!E:E,$H$2)+COUNTIFS(Total!X:X,$P$3,Total!W:W,B10,Total!O:O,DB!$G$5,Total!N:N,DB!$O$5,Total!AA:AA,DB!$G$9,Total!AA:AA,DB!$O$9,Total!AA:AA,$H$2)+COUNTIFS(Total!X:X,$P$3,Total!W:W,B10,Total!O:O,DB!$G$5,Total!AA:AA,DB!$O$5,Total!M:M,DB!$G$9,Total!AA:AA,DB!$O$9,Total!AA:AA,$H$2)+COUNTIFS(Total!X:X,$P$3,Total!W:W,B10,Total!O:O,DB!$G$5,Total!AA:AA,DB!$O$5,Total!AA:AA,DB!$G$9,Total!K:K,DB!$O$9,Total!AA:AA,$H$2)+COUNTIFS(Total!X:X,$P$3,Total!W:W,B10,Total!O:O,DB!$G$5,Total!AA:AA,DB!$O$5,Total!AA:AA,DB!$G$9,Total!AA:AA,DB!$O$9,Total!E:E,$H$2)+COUNTIFS(Total!X:X,$P$3,Total!W:W,B10,Total!AA:AA,DB!$G$5,Total!N:N,DB!$O$5,Total!M:M,DB!$G$9,Total!AA:AA,DB!$O$9,Total!AA:AA,$H$2)+COUNTIFS(Total!X:X,$P$3,Total!W:W,B10,Total!AA:AA,DB!$G$5,Total!N:N,DB!$O$5,Total!AA:AA,DB!$G$9,Total!K:K,DB!$O$9,Total!AA:AA,$H$2)+COUNTIFS(Total!X:X,$P$3,Total!W:W,B10,Total!AA:AA,DB!$G$5,Total!N:N,DB!$O$5,Total!AA:AA,DB!$G$9,Total!AA:AA,DB!$O$9,Total!E:E,$H$2)+COUNTIFS(Total!X:X,$P$3,Total!W:W,B10,Total!AA:AA,DB!$G$5,Total!AA:AA,DB!$O$5,Total!M:M,DB!$G$9,Total!K:K,DB!$O$9,Total!AA:AA,$H$2)+COUNTIFS(Total!X:X,$P$3,Total!W:W,B10,Total!AA:AA,DB!$G$5,Total!AA:AA,DB!$O$5,Total!M:M,DB!$G$9,Total!AA:AA,DB!$O$9,Total!E:E,$H$2)+COUNTIFS(Total!X:X,$P$3,Total!W:W,B10,Total!AA:AA,DB!$G$5,Total!AA:AA,DB!$O$5,Total!AA:AA,DB!$G$9,Total!K:K,DB!$O$9,Total!E:E,$H$2)+COUNTIFS(Total!X:X,$P$3,Total!W:W,B10,Total!AA:AA,DB!$G$5,Total!N:N,DB!$O$5,Total!M:M,DB!$G$9,Total!K:K,DB!$O$9,Total!E:E,$H$2)+COUNTIFS(Total!X:X,$P$3,Total!W:W,B10,Total!O:O,DB!$G$5,Total!AA:AA,DB!$O$5,Total!M:M,DB!$G$9,Total!K:K,DB!$O$9,Total!E:E,$H$2)+COUNTIFS(Total!X:X,$P$3,Total!W:W,B10,Total!O:O,DB!$G$5,Total!N:N,DB!$O$5,Total!AA:AA,DB!$G$9,Total!K:K,DB!$O$9,Total!E:E,$H$2)+COUNTIFS(Total!X:X,$P$3,Total!W:W,B10,Total!O:O,DB!$G$5,Total!N:N,DB!$O$5,Total!M:M,DB!$G$9,Total!AA:AA,DB!$O$9,Total!E:E,$H$2)+COUNTIFS(Total!X:X,$P$3,Total!W:W,B10,Total!O:O,DB!$G$5,Total!N:N,DB!$O$5,Total!M:M,DB!$G$9,Total!K:K,DB!$O$9,Total!AA:AA,$H$2)</f>
        <v>0</v>
      </c>
      <c r="Q10" s="31">
        <f>COUNTIFS(Total!X:X,$Q$3,Total!W:W,B10,Total!O:O,DB!$G$5,Total!N:N,DB!$O$5,Total!M:M,DB!$G$9,Total!K:K,DB!$O$9,Total!E:E,$H$2)+COUNTIFS(Total!X:X,$Q$3,Total!W:W,B10,Total!AA:AA,DB!$G$5,Total!AA:AA,DB!$O$5,Total!AA:AA,DB!$G$9,Total!AA:AA,DB!$O$9,Total!AA:AA,$H$2)+COUNTIFS(Total!X:X,$Q$3,Total!W:W,B10,Total!O:O,DB!$G$5,Total!AA:AA,DB!$O$5,Total!AA:AA,DB!$G$9,Total!AA:AA,DB!$O$9,Total!AA:AA,$H$2)+COUNTIFS(Total!X:X,$Q$3,Total!W:W,B10,Total!AA:AA,DB!$G$5,Total!N:N,DB!$O$5,Total!AA:AA,DB!$G$9,Total!AA:AA,DB!$O$9,Total!AA:AA,$H$2)+COUNTIFS(Total!X:X,$Q$3,Total!W:W,B10,Total!AA:AA,DB!$G$5,Total!AA:AA,DB!$O$5,Total!M:M,DB!$G$9,Total!AA:AA,DB!$O$9,Total!AA:AA,$H$2)+COUNTIFS(Total!X:X,$Q$3,Total!W:W,B10,Total!AA:AA,DB!$G$5,Total!AA:AA,DB!$O$5,Total!AA:AA,DB!$G$9,Total!K:K,DB!$O$9,Total!AA:AA,$H$2)+COUNTIFS(Total!X:X,$Q$3,Total!W:W,B10,Total!AA:AA,DB!$G$5,Total!AA:AA,DB!$O$5,Total!AA:AA,DB!$G$9,Total!AA:AA,DB!$O$9,Total!E:E,$H$2)+COUNTIFS(Total!X:X,$Q$3,Total!W:W,B10,Total!O:O,DB!$G$5,Total!N:N,DB!$O$5,Total!M:M,DB!$G$9,Total!AA:AA,DB!$O$9,Total!AA:AA,$H$2)+COUNTIFS(Total!X:X,$Q$3,Total!W:W,B10,Total!O:O,DB!$G$5,Total!N:N,DB!$O$5,Total!AA:AA,DB!$G$9,Total!K:K,DB!$O$9,Total!AA:AA,$H$2)+COUNTIFS(Total!X:X,$Q$3,Total!W:W,B10,Total!O:O,DB!$G$5,Total!N:N,DB!$O$5,Total!AA:AA,DB!$G$9,Total!AA:AA,DB!$O$9,Total!E:E,$H$2)+COUNTIFS(Total!X:X,$Q$3,Total!W:W,B10,Total!O:O,DB!$G$5,Total!AA:AA,DB!$O$5,Total!M:M,DB!$G$9,Total!K:K,DB!$O$9,Total!AA:AA,$H$2)+COUNTIFS(Total!X:X,$Q$3,Total!W:W,B10,Total!O:O,DB!$G$5,Total!AA:AA,DB!$O$5,Total!M:M,DB!$G$9,Total!AA:AA,DB!$O$9,Total!E:E,$H$2)+COUNTIFS(Total!X:X,$Q$3,Total!W:W,B10,Total!O:O,DB!$G$5,Total!AA:AA,DB!$O$5,Total!AA:AA,DB!$G$9,Total!K:K,DB!$O$9,Total!E:E,$H$2)+COUNTIFS(Total!X:X,$Q$3,Total!W:W,B10,Total!AA:AA,DB!$G$5,Total!N:N,DB!$O$5,Total!M:M,DB!$G$9,Total!K:K,DB!$O$9,Total!AA:AA,$H$2)+COUNTIFS(Total!X:X,$Q$3,Total!W:W,B10,Total!AA:AA,DB!$G$5,Total!N:N,DB!$O$5,Total!M:M,DB!$G$9,Total!AA:AA,DB!$O$9,Total!E:E,$H$2)+COUNTIFS(Total!X:X,$Q$3,Total!W:W,B10,Total!AA:AA,DB!$G$5,Total!N:N,DB!$O$5,Total!AA:AA,DB!$G$9,Total!K:K,DB!$O$9,Total!E:E,$H$2)+COUNTIFS(Total!X:X,$Q$3,Total!W:W,B10,Total!AA:AA,DB!$G$5,Total!AA:AA,DB!$O$5,Total!M:M,DB!$G$9,Total!K:K,DB!$O$9,Total!E:E,$H$2)+COUNTIFS(Total!X:X,$Q$3,Total!W:W,B10,Total!O:O,DB!$G$5,Total!N:N,DB!$O$5,Total!AA:AA,DB!$G$9,Total!AA:AA,DB!$O$9,Total!AA:AA,$H$2)+COUNTIFS(Total!X:X,$Q$3,Total!W:W,B10,Total!O:O,DB!$G$5,Total!AA:AA,DB!$O$5,Total!M:M,DB!$G$9,Total!AA:AA,DB!$O$9,Total!AA:AA,$H$2)+COUNTIFS(Total!X:X,$Q$3,Total!W:W,B10,Total!O:O,DB!$G$5,Total!AA:AA,DB!$O$5,Total!AA:AA,DB!$G$9,Total!K:K,DB!$O$9,Total!AA:AA,$H$2)+COUNTIFS(Total!X:X,$Q$3,Total!W:W,B10,Total!O:O,DB!$G$5,Total!AA:AA,DB!$O$5,Total!AA:AA,DB!$G$9,Total!AA:AA,DB!$O$9,Total!E:E,$H$2)+COUNTIFS(Total!X:X,$Q$3,Total!W:W,B10,Total!AA:AA,DB!$G$5,Total!N:N,DB!$O$5,Total!M:M,DB!$G$9,Total!AA:AA,DB!$O$9,Total!AA:AA,$H$2)+COUNTIFS(Total!X:X,$Q$3,Total!W:W,B10,Total!AA:AA,DB!$G$5,Total!N:N,DB!$O$5,Total!AA:AA,DB!$G$9,Total!K:K,DB!$O$9,Total!AA:AA,$H$2)+COUNTIFS(Total!X:X,$Q$3,Total!W:W,B10,Total!AA:AA,DB!$G$5,Total!N:N,DB!$O$5,Total!AA:AA,DB!$G$9,Total!AA:AA,DB!$O$9,Total!E:E,$H$2)+COUNTIFS(Total!X:X,$Q$3,Total!W:W,B10,Total!AA:AA,DB!$G$5,Total!AA:AA,DB!$O$5,Total!M:M,DB!$G$9,Total!K:K,DB!$O$9,Total!AA:AA,$H$2)+COUNTIFS(Total!X:X,$Q$3,Total!W:W,B10,Total!AA:AA,DB!$G$5,Total!AA:AA,DB!$O$5,Total!M:M,DB!$G$9,Total!AA:AA,DB!$O$9,Total!E:E,$H$2)+COUNTIFS(Total!X:X,$Q$3,Total!W:W,B10,Total!AA:AA,DB!$G$5,Total!AA:AA,DB!$O$5,Total!AA:AA,DB!$G$9,Total!K:K,DB!$O$9,Total!E:E,$H$2)+COUNTIFS(Total!X:X,$Q$3,Total!W:W,B10,Total!AA:AA,DB!$G$5,Total!N:N,DB!$O$5,Total!M:M,DB!$G$9,Total!K:K,DB!$O$9,Total!E:E,$H$2)+COUNTIFS(Total!X:X,$Q$3,Total!W:W,B10,Total!O:O,DB!$G$5,Total!AA:AA,DB!$O$5,Total!M:M,DB!$G$9,Total!K:K,DB!$O$9,Total!E:E,$H$2)+COUNTIFS(Total!X:X,$Q$3,Total!W:W,B10,Total!O:O,DB!$G$5,Total!N:N,DB!$O$5,Total!AA:AA,DB!$G$9,Total!K:K,DB!$O$9,Total!E:E,$H$2)+COUNTIFS(Total!X:X,$Q$3,Total!W:W,B10,Total!O:O,DB!$G$5,Total!N:N,DB!$O$5,Total!M:M,DB!$G$9,Total!AA:AA,DB!$O$9,Total!E:E,$H$2)+COUNTIFS(Total!X:X,$Q$3,Total!W:W,B10,Total!O:O,DB!$G$5,Total!N:N,DB!$O$5,Total!M:M,DB!$G$9,Total!K:K,DB!$O$9,Total!AA:AA,$H$2)</f>
        <v>0</v>
      </c>
      <c r="R10" s="31">
        <f>COUNTIFS(Total!X:X,$R$3,Total!W:W,B10,Total!O:O,DB!$G$5,Total!N:N,DB!$O$5,Total!M:M,DB!$G$9,Total!K:K,DB!$O$9,Total!E:E,$H$2)+COUNTIFS(Total!X:X,$R$3,Total!W:W,B10,Total!AA:AA,DB!$G$5,Total!AA:AA,DB!$O$5,Total!AA:AA,DB!$G$9,Total!AA:AA,DB!$O$9,Total!AA:AA,$H$2)+COUNTIFS(Total!X:X,$R$3,Total!W:W,B10,Total!O:O,DB!$G$5,Total!AA:AA,DB!$O$5,Total!AA:AA,DB!$G$9,Total!AA:AA,DB!$O$9,Total!AA:AA,$H$2)+COUNTIFS(Total!X:X,$R$3,Total!W:W,B10,Total!AA:AA,DB!$G$5,Total!N:N,DB!$O$5,Total!AA:AA,DB!$G$9,Total!AA:AA,DB!$O$9,Total!AA:AA,$H$2)+COUNTIFS(Total!X:X,$R$3,Total!W:W,B10,Total!AA:AA,DB!$G$5,Total!AA:AA,DB!$O$5,Total!M:M,DB!$G$9,Total!AA:AA,DB!$O$9,Total!AA:AA,$H$2)+COUNTIFS(Total!X:X,$R$3,Total!W:W,B10,Total!AA:AA,DB!$G$5,Total!AA:AA,DB!$O$5,Total!AA:AA,DB!$G$9,Total!K:K,DB!$O$9,Total!AA:AA,$H$2)+COUNTIFS(Total!X:X,$R$3,Total!W:W,B10,Total!AA:AA,DB!$G$5,Total!AA:AA,DB!$O$5,Total!AA:AA,DB!$G$9,Total!AA:AA,DB!$O$9,Total!E:E,$H$2)+COUNTIFS(Total!X:X,$R$3,Total!W:W,B10,Total!O:O,DB!$G$5,Total!N:N,DB!$O$5,Total!M:M,DB!$G$9,Total!AA:AA,DB!$O$9,Total!AA:AA,$H$2)+COUNTIFS(Total!X:X,$R$3,Total!W:W,B10,Total!O:O,DB!$G$5,Total!N:N,DB!$O$5,Total!AA:AA,DB!$G$9,Total!K:K,DB!$O$9,Total!AA:AA,$H$2)+COUNTIFS(Total!X:X,$R$3,Total!W:W,B10,Total!O:O,DB!$G$5,Total!N:N,DB!$O$5,Total!AA:AA,DB!$G$9,Total!AA:AA,DB!$O$9,Total!E:E,$H$2)+COUNTIFS(Total!X:X,$R$3,Total!W:W,B10,Total!O:O,DB!$G$5,Total!AA:AA,DB!$O$5,Total!M:M,DB!$G$9,Total!K:K,DB!$O$9,Total!AA:AA,$H$2)+COUNTIFS(Total!X:X,$R$3,Total!W:W,B10,Total!O:O,DB!$G$5,Total!AA:AA,DB!$O$5,Total!M:M,DB!$G$9,Total!AA:AA,DB!$O$9,Total!E:E,$H$2)+COUNTIFS(Total!X:X,$R$3,Total!W:W,B10,Total!O:O,DB!$G$5,Total!AA:AA,DB!$O$5,Total!AA:AA,DB!$G$9,Total!K:K,DB!$O$9,Total!E:E,$H$2)+COUNTIFS(Total!X:X,$R$3,Total!W:W,B10,Total!AA:AA,DB!$G$5,Total!N:N,DB!$O$5,Total!M:M,DB!$G$9,Total!K:K,DB!$O$9,Total!AA:AA,$H$2)+COUNTIFS(Total!X:X,$R$3,Total!W:W,B10,Total!AA:AA,DB!$G$5,Total!N:N,DB!$O$5,Total!M:M,DB!$G$9,Total!AA:AA,DB!$O$9,Total!E:E,$H$2)+COUNTIFS(Total!X:X,$R$3,Total!W:W,B10,Total!AA:AA,DB!$G$5,Total!N:N,DB!$O$5,Total!AA:AA,DB!$G$9,Total!K:K,DB!$O$9,Total!E:E,$H$2)+COUNTIFS(Total!X:X,$R$3,Total!W:W,B10,Total!AA:AA,DB!$G$5,Total!AA:AA,DB!$O$5,Total!M:M,DB!$G$9,Total!K:K,DB!$O$9,Total!E:E,$H$2)+COUNTIFS(Total!X:X,$R$3,Total!W:W,B10,Total!O:O,DB!$G$5,Total!N:N,DB!$O$5,Total!AA:AA,DB!$G$9,Total!AA:AA,DB!$O$9,Total!AA:AA,$H$2)+COUNTIFS(Total!X:X,$R$3,Total!W:W,B10,Total!O:O,DB!$G$5,Total!AA:AA,DB!$O$5,Total!M:M,DB!$G$9,Total!AA:AA,DB!$O$9,Total!AA:AA,$H$2)+COUNTIFS(Total!X:X,$R$3,Total!W:W,B10,Total!O:O,DB!$G$5,Total!AA:AA,DB!$O$5,Total!AA:AA,DB!$G$9,Total!K:K,DB!$O$9,Total!AA:AA,$H$2)+COUNTIFS(Total!X:X,$R$3,Total!W:W,B10,Total!O:O,DB!$G$5,Total!AA:AA,DB!$O$5,Total!AA:AA,DB!$G$9,Total!AA:AA,DB!$O$9,Total!E:E,$H$2)+COUNTIFS(Total!X:X,$R$3,Total!W:W,B10,Total!AA:AA,DB!$G$5,Total!N:N,DB!$O$5,Total!M:M,DB!$G$9,Total!AA:AA,DB!$O$9,Total!AA:AA,$H$2)+COUNTIFS(Total!X:X,$R$3,Total!W:W,B10,Total!AA:AA,DB!$G$5,Total!N:N,DB!$O$5,Total!AA:AA,DB!$G$9,Total!K:K,DB!$O$9,Total!AA:AA,$H$2)+COUNTIFS(Total!X:X,$R$3,Total!W:W,B10,Total!AA:AA,DB!$G$5,Total!N:N,DB!$O$5,Total!AA:AA,DB!$G$9,Total!AA:AA,DB!$O$9,Total!E:E,$H$2)+COUNTIFS(Total!X:X,$R$3,Total!W:W,B10,Total!AA:AA,DB!$G$5,Total!AA:AA,DB!$O$5,Total!M:M,DB!$G$9,Total!K:K,DB!$O$9,Total!AA:AA,$H$2)+COUNTIFS(Total!X:X,$R$3,Total!W:W,B10,Total!AA:AA,DB!$G$5,Total!AA:AA,DB!$O$5,Total!M:M,DB!$G$9,Total!AA:AA,DB!$O$9,Total!E:E,$H$2)+COUNTIFS(Total!X:X,$R$3,Total!W:W,B10,Total!AA:AA,DB!$G$5,Total!AA:AA,DB!$O$5,Total!AA:AA,DB!$G$9,Total!K:K,DB!$O$9,Total!E:E,$H$2)+COUNTIFS(Total!X:X,$R$3,Total!W:W,B10,Total!AA:AA,DB!$G$5,Total!N:N,DB!$O$5,Total!M:M,DB!$G$9,Total!K:K,DB!$O$9,Total!E:E,$H$2)+COUNTIFS(Total!X:X,$R$3,Total!W:W,B10,Total!O:O,DB!$G$5,Total!AA:AA,DB!$O$5,Total!M:M,DB!$G$9,Total!K:K,DB!$O$9,Total!E:E,$H$2)+COUNTIFS(Total!X:X,$R$3,Total!W:W,B10,Total!O:O,DB!$G$5,Total!N:N,DB!$O$5,Total!AA:AA,DB!$G$9,Total!K:K,DB!$O$9,Total!E:E,$H$2)+COUNTIFS(Total!X:X,$R$3,Total!W:W,B10,Total!O:O,DB!$G$5,Total!N:N,DB!$O$5,Total!M:M,DB!$G$9,Total!AA:AA,DB!$O$9,Total!E:E,$H$2)+COUNTIFS(Total!X:X,$R$3,Total!W:W,B10,Total!O:O,DB!$G$5,Total!N:N,DB!$O$5,Total!M:M,DB!$G$9,Total!K:K,DB!$O$9,Total!AA:AA,$H$2)</f>
        <v>0</v>
      </c>
      <c r="S10" s="31">
        <f>COUNTIFS(Total!X:X,$S$3,Total!W:W,B10,Total!O:O,DB!$G$5,Total!N:N,DB!$O$5,Total!M:M,DB!$G$9,Total!K:K,DB!$O$9,Total!E:E,$H$2)+COUNTIFS(Total!X:X,$S$3,Total!W:W,B10,Total!AA:AA,DB!$G$5,Total!AA:AA,DB!$O$5,Total!AA:AA,DB!$G$9,Total!AA:AA,DB!$O$9,Total!AA:AA,$H$2)+COUNTIFS(Total!X:X,$S$3,Total!W:W,B10,Total!O:O,DB!$G$5,Total!AA:AA,DB!$O$5,Total!AA:AA,DB!$G$9,Total!AA:AA,DB!$O$9,Total!AA:AA,$H$2)+COUNTIFS(Total!X:X,$S$3,Total!W:W,B10,Total!AA:AA,DB!$G$5,Total!N:N,DB!$O$5,Total!AA:AA,DB!$G$9,Total!AA:AA,DB!$O$9,Total!AA:AA,$H$2)+COUNTIFS(Total!X:X,$S$3,Total!W:W,B10,Total!AA:AA,DB!$G$5,Total!AA:AA,DB!$O$5,Total!M:M,DB!$G$9,Total!AA:AA,DB!$O$9,Total!AA:AA,$H$2)+COUNTIFS(Total!X:X,$S$3,Total!W:W,B10,Total!AA:AA,DB!$G$5,Total!AA:AA,DB!$O$5,Total!AA:AA,DB!$G$9,Total!K:K,DB!$O$9,Total!AA:AA,$H$2)+COUNTIFS(Total!X:X,$S$3,Total!W:W,B10,Total!AA:AA,DB!$G$5,Total!AA:AA,DB!$O$5,Total!AA:AA,DB!$G$9,Total!AA:AA,DB!$O$9,Total!E:E,$H$2)+COUNTIFS(Total!X:X,$S$3,Total!W:W,B10,Total!O:O,DB!$G$5,Total!N:N,DB!$O$5,Total!M:M,DB!$G$9,Total!AA:AA,DB!$O$9,Total!AA:AA,$H$2)+COUNTIFS(Total!X:X,$S$3,Total!W:W,B10,Total!O:O,DB!$G$5,Total!N:N,DB!$O$5,Total!AA:AA,DB!$G$9,Total!K:K,DB!$O$9,Total!AA:AA,$H$2)+COUNTIFS(Total!X:X,$S$3,Total!W:W,B10,Total!O:O,DB!$G$5,Total!N:N,DB!$O$5,Total!AA:AA,DB!$G$9,Total!AA:AA,DB!$O$9,Total!E:E,$H$2)+COUNTIFS(Total!X:X,$S$3,Total!W:W,B10,Total!O:O,DB!$G$5,Total!AA:AA,DB!$O$5,Total!M:M,DB!$G$9,Total!K:K,DB!$O$9,Total!AA:AA,$H$2)+COUNTIFS(Total!X:X,$S$3,Total!W:W,B10,Total!O:O,DB!$G$5,Total!AA:AA,DB!$O$5,Total!M:M,DB!$G$9,Total!AA:AA,DB!$O$9,Total!E:E,$H$2)+COUNTIFS(Total!X:X,$S$3,Total!W:W,B10,Total!O:O,DB!$G$5,Total!AA:AA,DB!$O$5,Total!AA:AA,DB!$G$9,Total!K:K,DB!$O$9,Total!E:E,$H$2)+COUNTIFS(Total!X:X,$S$3,Total!W:W,B10,Total!AA:AA,DB!$G$5,Total!N:N,DB!$O$5,Total!M:M,DB!$G$9,Total!K:K,DB!$O$9,Total!AA:AA,$H$2)+COUNTIFS(Total!X:X,$S$3,Total!W:W,B10,Total!AA:AA,DB!$G$5,Total!N:N,DB!$O$5,Total!M:M,DB!$G$9,Total!AA:AA,DB!$O$9,Total!E:E,$H$2)+COUNTIFS(Total!X:X,$S$3,Total!W:W,B10,Total!AA:AA,DB!$G$5,Total!N:N,DB!$O$5,Total!AA:AA,DB!$G$9,Total!K:K,DB!$O$9,Total!E:E,$H$2)+COUNTIFS(Total!X:X,$S$3,Total!W:W,B10,Total!AA:AA,DB!$G$5,Total!AA:AA,DB!$O$5,Total!M:M,DB!$G$9,Total!K:K,DB!$O$9,Total!E:E,$H$2)+COUNTIFS(Total!X:X,$S$3,Total!W:W,B10,Total!O:O,DB!$G$5,Total!N:N,DB!$O$5,Total!AA:AA,DB!$G$9,Total!AA:AA,DB!$O$9,Total!AA:AA,$H$2)+COUNTIFS(Total!X:X,$S$3,Total!W:W,B10,Total!O:O,DB!$G$5,Total!AA:AA,DB!$O$5,Total!M:M,DB!$G$9,Total!AA:AA,DB!$O$9,Total!AA:AA,$H$2)+COUNTIFS(Total!X:X,$S$3,Total!W:W,B10,Total!O:O,DB!$G$5,Total!AA:AA,DB!$O$5,Total!AA:AA,DB!$G$9,Total!K:K,DB!$O$9,Total!AA:AA,$H$2)+COUNTIFS(Total!X:X,$S$3,Total!W:W,B10,Total!O:O,DB!$G$5,Total!AA:AA,DB!$O$5,Total!AA:AA,DB!$G$9,Total!AA:AA,DB!$O$9,Total!E:E,$H$2)+COUNTIFS(Total!X:X,$S$3,Total!W:W,B10,Total!AA:AA,DB!$G$5,Total!N:N,DB!$O$5,Total!M:M,DB!$G$9,Total!AA:AA,DB!$O$9,Total!AA:AA,$H$2)+COUNTIFS(Total!X:X,$S$3,Total!W:W,B10,Total!AA:AA,DB!$G$5,Total!N:N,DB!$O$5,Total!AA:AA,DB!$G$9,Total!K:K,DB!$O$9,Total!AA:AA,$H$2)+COUNTIFS(Total!X:X,$S$3,Total!W:W,B10,Total!AA:AA,DB!$G$5,Total!N:N,DB!$O$5,Total!AA:AA,DB!$G$9,Total!AA:AA,DB!$O$9,Total!E:E,$H$2)+COUNTIFS(Total!X:X,$S$3,Total!W:W,B10,Total!AA:AA,DB!$G$5,Total!AA:AA,DB!$O$5,Total!M:M,DB!$G$9,Total!K:K,DB!$O$9,Total!AA:AA,$H$2)+COUNTIFS(Total!X:X,$S$3,Total!W:W,B10,Total!AA:AA,DB!$G$5,Total!AA:AA,DB!$O$5,Total!M:M,DB!$G$9,Total!AA:AA,DB!$O$9,Total!E:E,$H$2)+COUNTIFS(Total!X:X,$S$3,Total!W:W,B10,Total!AA:AA,DB!$G$5,Total!AA:AA,DB!$O$5,Total!AA:AA,DB!$G$9,Total!K:K,DB!$O$9,Total!E:E,$H$2)+COUNTIFS(Total!X:X,$S$3,Total!W:W,B10,Total!AA:AA,DB!$G$5,Total!N:N,DB!$O$5,Total!M:M,DB!$G$9,Total!K:K,DB!$O$9,Total!E:E,$H$2)+COUNTIFS(Total!X:X,$S$3,Total!W:W,B10,Total!O:O,DB!$G$5,Total!AA:AA,DB!$O$5,Total!M:M,DB!$G$9,Total!K:K,DB!$O$9,Total!E:E,$H$2)+COUNTIFS(Total!X:X,$S$3,Total!W:W,B10,Total!O:O,DB!$G$5,Total!N:N,DB!$O$5,Total!AA:AA,DB!$G$9,Total!K:K,DB!$O$9,Total!E:E,$H$2)+COUNTIFS(Total!X:X,$S$3,Total!W:W,B10,Total!O:O,DB!$G$5,Total!N:N,DB!$O$5,Total!M:M,DB!$G$9,Total!AA:AA,DB!$O$9,Total!E:E,$H$2)+COUNTIFS(Total!X:X,$S$3,Total!W:W,B10,Total!O:O,DB!$G$5,Total!N:N,DB!$O$5,Total!M:M,DB!$G$9,Total!K:K,DB!$O$9,Total!AA:AA,$H$2)</f>
        <v>1</v>
      </c>
      <c r="T10" s="31">
        <f>COUNTIFS(Total!X:X,$T$3,Total!W:W,B10,Total!O:O,DB!$G$5,Total!N:N,DB!$O$5,Total!M:M,DB!$G$9,Total!K:K,DB!$O$9,Total!E:E,$H$2)+COUNTIFS(Total!X:X,$T$3,Total!W:W,B10,Total!AA:AA,DB!$G$5,Total!AA:AA,DB!$O$5,Total!AA:AA,DB!$G$9,Total!AA:AA,DB!$O$9,Total!AA:AA,$H$2)+COUNTIFS(Total!X:X,$T$3,Total!W:W,B10,Total!O:O,DB!$G$5,Total!AA:AA,DB!$O$5,Total!AA:AA,DB!$G$9,Total!AA:AA,DB!$O$9,Total!AA:AA,$H$2)+COUNTIFS(Total!X:X,$T$3,Total!W:W,B10,Total!AA:AA,DB!$G$5,Total!N:N,DB!$O$5,Total!AA:AA,DB!$G$9,Total!AA:AA,DB!$O$9,Total!AA:AA,$H$2)+COUNTIFS(Total!X:X,$T$3,Total!W:W,B10,Total!AA:AA,DB!$G$5,Total!AA:AA,DB!$O$5,Total!M:M,DB!$G$9,Total!AA:AA,DB!$O$9,Total!AA:AA,$H$2)+COUNTIFS(Total!X:X,$T$3,Total!W:W,B10,Total!AA:AA,DB!$G$5,Total!AA:AA,DB!$O$5,Total!AA:AA,DB!$G$9,Total!K:K,DB!$O$9,Total!AA:AA,$H$2)+COUNTIFS(Total!X:X,$T$3,Total!W:W,B10,Total!AA:AA,DB!$G$5,Total!AA:AA,DB!$O$5,Total!AA:AA,DB!$G$9,Total!AA:AA,DB!$O$9,Total!E:E,$H$2)+COUNTIFS(Total!X:X,$T$3,Total!W:W,B10,Total!O:O,DB!$G$5,Total!N:N,DB!$O$5,Total!M:M,DB!$G$9,Total!AA:AA,DB!$O$9,Total!AA:AA,$H$2)+COUNTIFS(Total!X:X,$T$3,Total!W:W,B10,Total!O:O,DB!$G$5,Total!N:N,DB!$O$5,Total!AA:AA,DB!$G$9,Total!K:K,DB!$O$9,Total!AA:AA,$H$2)+COUNTIFS(Total!X:X,$T$3,Total!W:W,B10,Total!O:O,DB!$G$5,Total!N:N,DB!$O$5,Total!AA:AA,DB!$G$9,Total!AA:AA,DB!$O$9,Total!E:E,$H$2)+COUNTIFS(Total!X:X,$T$3,Total!W:W,B10,Total!O:O,DB!$G$5,Total!AA:AA,DB!$O$5,Total!M:M,DB!$G$9,Total!K:K,DB!$O$9,Total!AA:AA,$H$2)+COUNTIFS(Total!X:X,$T$3,Total!W:W,B10,Total!O:O,DB!$G$5,Total!AA:AA,DB!$O$5,Total!M:M,DB!$G$9,Total!AA:AA,DB!$O$9,Total!E:E,$H$2)+COUNTIFS(Total!X:X,$T$3,Total!W:W,B10,Total!O:O,DB!$G$5,Total!AA:AA,DB!$O$5,Total!AA:AA,DB!$G$9,Total!K:K,DB!$O$9,Total!E:E,$H$2)+COUNTIFS(Total!X:X,$T$3,Total!W:W,B10,Total!AA:AA,DB!$G$5,Total!N:N,DB!$O$5,Total!M:M,DB!$G$9,Total!K:K,DB!$O$9,Total!AA:AA,$H$2)+COUNTIFS(Total!X:X,$T$3,Total!W:W,B10,Total!AA:AA,DB!$G$5,Total!N:N,DB!$O$5,Total!M:M,DB!$G$9,Total!AA:AA,DB!$O$9,Total!E:E,$H$2)+COUNTIFS(Total!X:X,$T$3,Total!W:W,B10,Total!AA:AA,DB!$G$5,Total!N:N,DB!$O$5,Total!AA:AA,DB!$G$9,Total!K:K,DB!$O$9,Total!E:E,$H$2)+COUNTIFS(Total!X:X,$T$3,Total!W:W,B10,Total!AA:AA,DB!$G$5,Total!AA:AA,DB!$O$5,Total!M:M,DB!$G$9,Total!K:K,DB!$O$9,Total!E:E,$H$2)+COUNTIFS(Total!X:X,$T$3,Total!W:W,B10,Total!O:O,DB!$G$5,Total!N:N,DB!$O$5,Total!AA:AA,DB!$G$9,Total!AA:AA,DB!$O$9,Total!AA:AA,$H$2)+COUNTIFS(Total!X:X,$T$3,Total!W:W,B10,Total!O:O,DB!$G$5,Total!AA:AA,DB!$O$5,Total!M:M,DB!$G$9,Total!AA:AA,DB!$O$9,Total!AA:AA,$H$2)+COUNTIFS(Total!X:X,$T$3,Total!W:W,B10,Total!O:O,DB!$G$5,Total!AA:AA,DB!$O$5,Total!AA:AA,DB!$G$9,Total!K:K,DB!$O$9,Total!AA:AA,$H$2)+COUNTIFS(Total!X:X,$T$3,Total!W:W,B10,Total!O:O,DB!$G$5,Total!AA:AA,DB!$O$5,Total!AA:AA,DB!$G$9,Total!AA:AA,DB!$O$9,Total!E:E,$H$2)+COUNTIFS(Total!X:X,$T$3,Total!W:W,B10,Total!AA:AA,DB!$G$5,Total!N:N,DB!$O$5,Total!M:M,DB!$G$9,Total!AA:AA,DB!$O$9,Total!AA:AA,$H$2)+COUNTIFS(Total!X:X,$T$3,Total!W:W,B10,Total!AA:AA,DB!$G$5,Total!N:N,DB!$O$5,Total!AA:AA,DB!$G$9,Total!K:K,DB!$O$9,Total!AA:AA,$H$2)+COUNTIFS(Total!X:X,$T$3,Total!W:W,B10,Total!AA:AA,DB!$G$5,Total!N:N,DB!$O$5,Total!AA:AA,DB!$G$9,Total!AA:AA,DB!$O$9,Total!E:E,$H$2)+COUNTIFS(Total!X:X,$T$3,Total!W:W,B10,Total!AA:AA,DB!$G$5,Total!AA:AA,DB!$O$5,Total!M:M,DB!$G$9,Total!K:K,DB!$O$9,Total!AA:AA,$H$2)+COUNTIFS(Total!X:X,$T$3,Total!W:W,B10,Total!AA:AA,DB!$G$5,Total!AA:AA,DB!$O$5,Total!M:M,DB!$G$9,Total!AA:AA,DB!$O$9,Total!E:E,$H$2)+COUNTIFS(Total!X:X,$T$3,Total!W:W,B10,Total!AA:AA,DB!$G$5,Total!AA:AA,DB!$O$5,Total!AA:AA,DB!$G$9,Total!K:K,DB!$O$9,Total!E:E,$H$2)+COUNTIFS(Total!X:X,$T$3,Total!W:W,B10,Total!AA:AA,DB!$G$5,Total!N:N,DB!$O$5,Total!M:M,DB!$G$9,Total!K:K,DB!$O$9,Total!E:E,$H$2)+COUNTIFS(Total!X:X,$T$3,Total!W:W,B10,Total!O:O,DB!$G$5,Total!AA:AA,DB!$O$5,Total!M:M,DB!$G$9,Total!K:K,DB!$O$9,Total!E:E,$H$2)+COUNTIFS(Total!X:X,$T$3,Total!W:W,B10,Total!O:O,DB!$G$5,Total!N:N,DB!$O$5,Total!AA:AA,DB!$G$9,Total!K:K,DB!$O$9,Total!E:E,$H$2)+COUNTIFS(Total!X:X,$T$3,Total!W:W,B10,Total!O:O,DB!$G$5,Total!N:N,DB!$O$5,Total!M:M,DB!$G$9,Total!AA:AA,DB!$O$9,Total!E:E,$H$2)+COUNTIFS(Total!X:X,$T$3,Total!W:W,B10,Total!O:O,DB!$G$5,Total!N:N,DB!$O$5,Total!M:M,DB!$G$9,Total!K:K,DB!$O$9,Total!AA:AA,$H$2)</f>
        <v>0</v>
      </c>
      <c r="U10" s="31">
        <f>COUNTIFS(Total!X:X,$U$3,Total!W:W,B10,Total!O:O,DB!$G$5,Total!N:N,DB!$O$5,Total!M:M,DB!$G$9,Total!K:K,DB!$O$9,Total!E:E,$H$2)+COUNTIFS(Total!X:X,$U$3,Total!W:W,B10,Total!AA:AA,DB!$G$5,Total!AA:AA,DB!$O$5,Total!AA:AA,DB!$G$9,Total!AA:AA,DB!$O$9,Total!AA:AA,$H$2)+COUNTIFS(Total!X:X,$U$3,Total!W:W,B10,Total!O:O,DB!$G$5,Total!AA:AA,DB!$O$5,Total!AA:AA,DB!$G$9,Total!AA:AA,DB!$O$9,Total!AA:AA,$H$2)+COUNTIFS(Total!X:X,$U$3,Total!W:W,B10,Total!AA:AA,DB!$G$5,Total!N:N,DB!$O$5,Total!AA:AA,DB!$G$9,Total!AA:AA,DB!$O$9,Total!AA:AA,$H$2)+COUNTIFS(Total!X:X,$U$3,Total!W:W,B10,Total!AA:AA,DB!$G$5,Total!AA:AA,DB!$O$5,Total!M:M,DB!$G$9,Total!AA:AA,DB!$O$9,Total!AA:AA,$H$2)+COUNTIFS(Total!X:X,$U$3,Total!W:W,B10,Total!AA:AA,DB!$G$5,Total!AA:AA,DB!$O$5,Total!AA:AA,DB!$G$9,Total!K:K,DB!$O$9,Total!AA:AA,$H$2)+COUNTIFS(Total!X:X,$U$3,Total!W:W,B10,Total!AA:AA,DB!$G$5,Total!AA:AA,DB!$O$5,Total!AA:AA,DB!$G$9,Total!AA:AA,DB!$O$9,Total!E:E,$H$2)+COUNTIFS(Total!X:X,$U$3,Total!W:W,B10,Total!O:O,DB!$G$5,Total!N:N,DB!$O$5,Total!M:M,DB!$G$9,Total!AA:AA,DB!$O$9,Total!AA:AA,$H$2)+COUNTIFS(Total!X:X,$U$3,Total!W:W,B10,Total!O:O,DB!$G$5,Total!N:N,DB!$O$5,Total!AA:AA,DB!$G$9,Total!K:K,DB!$O$9,Total!AA:AA,$H$2)+COUNTIFS(Total!X:X,$U$3,Total!W:W,B10,Total!O:O,DB!$G$5,Total!N:N,DB!$O$5,Total!AA:AA,DB!$G$9,Total!AA:AA,DB!$O$9,Total!E:E,$H$2)+COUNTIFS(Total!X:X,$U$3,Total!W:W,B10,Total!O:O,DB!$G$5,Total!AA:AA,DB!$O$5,Total!M:M,DB!$G$9,Total!K:K,DB!$O$9,Total!AA:AA,$H$2)+COUNTIFS(Total!X:X,$U$3,Total!W:W,B10,Total!O:O,DB!$G$5,Total!AA:AA,DB!$O$5,Total!M:M,DB!$G$9,Total!AA:AA,DB!$O$9,Total!E:E,$H$2)+COUNTIFS(Total!X:X,$U$3,Total!W:W,B10,Total!O:O,DB!$G$5,Total!AA:AA,DB!$O$5,Total!AA:AA,DB!$G$9,Total!K:K,DB!$O$9,Total!E:E,$H$2)+COUNTIFS(Total!X:X,$U$3,Total!W:W,B10,Total!AA:AA,DB!$G$5,Total!N:N,DB!$O$5,Total!M:M,DB!$G$9,Total!K:K,DB!$O$9,Total!AA:AA,$H$2)+COUNTIFS(Total!X:X,$U$3,Total!W:W,B10,Total!AA:AA,DB!$G$5,Total!N:N,DB!$O$5,Total!M:M,DB!$G$9,Total!AA:AA,DB!$O$9,Total!E:E,$H$2)+COUNTIFS(Total!X:X,$U$3,Total!W:W,B10,Total!AA:AA,DB!$G$5,Total!N:N,DB!$O$5,Total!AA:AA,DB!$G$9,Total!K:K,DB!$O$9,Total!E:E,$H$2)+COUNTIFS(Total!X:X,$U$3,Total!W:W,B10,Total!AA:AA,DB!$G$5,Total!AA:AA,DB!$O$5,Total!M:M,DB!$G$9,Total!K:K,DB!$O$9,Total!E:E,$H$2)+COUNTIFS(Total!X:X,$U$3,Total!W:W,B10,Total!O:O,DB!$G$5,Total!N:N,DB!$O$5,Total!AA:AA,DB!$G$9,Total!AA:AA,DB!$O$9,Total!AA:AA,$H$2)+COUNTIFS(Total!X:X,$U$3,Total!W:W,B10,Total!O:O,DB!$G$5,Total!AA:AA,DB!$O$5,Total!M:M,DB!$G$9,Total!AA:AA,DB!$O$9,Total!AA:AA,$H$2)+COUNTIFS(Total!X:X,$U$3,Total!W:W,B10,Total!O:O,DB!$G$5,Total!AA:AA,DB!$O$5,Total!AA:AA,DB!$G$9,Total!K:K,DB!$O$9,Total!AA:AA,$H$2)+COUNTIFS(Total!X:X,$U$3,Total!W:W,B10,Total!O:O,DB!$G$5,Total!AA:AA,DB!$O$5,Total!AA:AA,DB!$G$9,Total!AA:AA,DB!$O$9,Total!E:E,$H$2)+COUNTIFS(Total!X:X,$U$3,Total!W:W,B10,Total!AA:AA,DB!$G$5,Total!N:N,DB!$O$5,Total!M:M,DB!$G$9,Total!AA:AA,DB!$O$9,Total!AA:AA,$H$2)+COUNTIFS(Total!X:X,$U$3,Total!W:W,B10,Total!AA:AA,DB!$G$5,Total!N:N,DB!$O$5,Total!AA:AA,DB!$G$9,Total!K:K,DB!$O$9,Total!AA:AA,$H$2)+COUNTIFS(Total!X:X,$U$3,Total!W:W,B10,Total!AA:AA,DB!$G$5,Total!N:N,DB!$O$5,Total!AA:AA,DB!$G$9,Total!AA:AA,DB!$O$9,Total!E:E,$H$2)+COUNTIFS(Total!X:X,$U$3,Total!W:W,B10,Total!AA:AA,DB!$G$5,Total!AA:AA,DB!$O$5,Total!M:M,DB!$G$9,Total!K:K,DB!$O$9,Total!AA:AA,$H$2)+COUNTIFS(Total!X:X,$U$3,Total!W:W,B10,Total!AA:AA,DB!$G$5,Total!AA:AA,DB!$O$5,Total!M:M,DB!$G$9,Total!AA:AA,DB!$O$9,Total!E:E,$H$2)+COUNTIFS(Total!X:X,$U$3,Total!W:W,B10,Total!AA:AA,DB!$G$5,Total!AA:AA,DB!$O$5,Total!AA:AA,DB!$G$9,Total!K:K,DB!$O$9,Total!E:E,$H$2)+COUNTIFS(Total!X:X,$U$3,Total!W:W,B10,Total!AA:AA,DB!$G$5,Total!N:N,DB!$O$5,Total!M:M,DB!$G$9,Total!K:K,DB!$O$9,Total!E:E,$H$2)+COUNTIFS(Total!X:X,$U$3,Total!W:W,B10,Total!O:O,DB!$G$5,Total!AA:AA,DB!$O$5,Total!M:M,DB!$G$9,Total!K:K,DB!$O$9,Total!E:E,$H$2)+COUNTIFS(Total!X:X,$U$3,Total!W:W,B10,Total!O:O,DB!$G$5,Total!N:N,DB!$O$5,Total!AA:AA,DB!$G$9,Total!K:K,DB!$O$9,Total!E:E,$H$2)+COUNTIFS(Total!X:X,$U$3,Total!W:W,B10,Total!O:O,DB!$G$5,Total!N:N,DB!$O$5,Total!M:M,DB!$G$9,Total!AA:AA,DB!$O$9,Total!E:E,$H$2)+COUNTIFS(Total!X:X,$U$3,Total!W:W,B10,Total!O:O,DB!$G$5,Total!N:N,DB!$O$5,Total!M:M,DB!$G$9,Total!K:K,DB!$O$9,Total!AA:AA,$H$2)</f>
        <v>1</v>
      </c>
      <c r="V10" s="31">
        <f>COUNTIFS(Total!X:X,$V$3,Total!W:W,B10,Total!O:O,DB!$G$5,Total!N:N,DB!$O$5,Total!M:M,DB!$G$9,Total!K:K,DB!$O$9,Total!E:E,$H$2)+COUNTIFS(Total!X:X,$V$3,Total!W:W,B10,Total!AA:AA,DB!$G$5,Total!AA:AA,DB!$O$5,Total!AA:AA,DB!$G$9,Total!AA:AA,DB!$O$9,Total!AA:AA,$H$2)+COUNTIFS(Total!X:X,$V$3,Total!W:W,B10,Total!O:O,DB!$G$5,Total!AA:AA,DB!$O$5,Total!AA:AA,DB!$G$9,Total!AA:AA,DB!$O$9,Total!AA:AA,$H$2)+COUNTIFS(Total!X:X,$V$3,Total!W:W,B10,Total!AA:AA,DB!$G$5,Total!N:N,DB!$O$5,Total!AA:AA,DB!$G$9,Total!AA:AA,DB!$O$9,Total!AA:AA,$H$2)+COUNTIFS(Total!X:X,$V$3,Total!W:W,B10,Total!AA:AA,DB!$G$5,Total!AA:AA,DB!$O$5,Total!M:M,DB!$G$9,Total!AA:AA,DB!$O$9,Total!AA:AA,$H$2)+COUNTIFS(Total!X:X,$V$3,Total!W:W,B10,Total!AA:AA,DB!$G$5,Total!AA:AA,DB!$O$5,Total!AA:AA,DB!$G$9,Total!K:K,DB!$O$9,Total!AA:AA,$H$2)+COUNTIFS(Total!X:X,$V$3,Total!W:W,B10,Total!AA:AA,DB!$G$5,Total!AA:AA,DB!$O$5,Total!AA:AA,DB!$G$9,Total!AA:AA,DB!$O$9,Total!E:E,$H$2)+COUNTIFS(Total!X:X,$V$3,Total!W:W,B10,Total!O:O,DB!$G$5,Total!N:N,DB!$O$5,Total!M:M,DB!$G$9,Total!AA:AA,DB!$O$9,Total!AA:AA,$H$2)+COUNTIFS(Total!X:X,$V$3,Total!W:W,B10,Total!O:O,DB!$G$5,Total!N:N,DB!$O$5,Total!AA:AA,DB!$G$9,Total!K:K,DB!$O$9,Total!AA:AA,$H$2)+COUNTIFS(Total!X:X,$V$3,Total!W:W,B10,Total!O:O,DB!$G$5,Total!N:N,DB!$O$5,Total!AA:AA,DB!$G$9,Total!AA:AA,DB!$O$9,Total!E:E,$H$2)+COUNTIFS(Total!X:X,$V$3,Total!W:W,B10,Total!O:O,DB!$G$5,Total!AA:AA,DB!$O$5,Total!M:M,DB!$G$9,Total!K:K,DB!$O$9,Total!AA:AA,$H$2)+COUNTIFS(Total!X:X,$V$3,Total!W:W,B10,Total!O:O,DB!$G$5,Total!AA:AA,DB!$O$5,Total!M:M,DB!$G$9,Total!AA:AA,DB!$O$9,Total!E:E,$H$2)+COUNTIFS(Total!X:X,$V$3,Total!W:W,B10,Total!O:O,DB!$G$5,Total!AA:AA,DB!$O$5,Total!AA:AA,DB!$G$9,Total!K:K,DB!$O$9,Total!E:E,$H$2)+COUNTIFS(Total!X:X,$V$3,Total!W:W,B10,Total!AA:AA,DB!$G$5,Total!N:N,DB!$O$5,Total!M:M,DB!$G$9,Total!K:K,DB!$O$9,Total!AA:AA,$H$2)+COUNTIFS(Total!X:X,$V$3,Total!W:W,B10,Total!AA:AA,DB!$G$5,Total!N:N,DB!$O$5,Total!M:M,DB!$G$9,Total!AA:AA,DB!$O$9,Total!E:E,$H$2)+COUNTIFS(Total!X:X,$V$3,Total!W:W,B10,Total!AA:AA,DB!$G$5,Total!N:N,DB!$O$5,Total!AA:AA,DB!$G$9,Total!K:K,DB!$O$9,Total!E:E,$H$2)+COUNTIFS(Total!X:X,$V$3,Total!W:W,B10,Total!AA:AA,DB!$G$5,Total!AA:AA,DB!$O$5,Total!M:M,DB!$G$9,Total!K:K,DB!$O$9,Total!E:E,$H$2)+COUNTIFS(Total!X:X,$V$3,Total!W:W,B10,Total!O:O,DB!$G$5,Total!N:N,DB!$O$5,Total!AA:AA,DB!$G$9,Total!AA:AA,DB!$O$9,Total!AA:AA,$H$2)+COUNTIFS(Total!X:X,$V$3,Total!W:W,B10,Total!O:O,DB!$G$5,Total!AA:AA,DB!$O$5,Total!M:M,DB!$G$9,Total!AA:AA,DB!$O$9,Total!AA:AA,$H$2)+COUNTIFS(Total!X:X,$V$3,Total!W:W,B10,Total!O:O,DB!$G$5,Total!AA:AA,DB!$O$5,Total!AA:AA,DB!$G$9,Total!K:K,DB!$O$9,Total!AA:AA,$H$2)+COUNTIFS(Total!X:X,$V$3,Total!W:W,B10,Total!O:O,DB!$G$5,Total!AA:AA,DB!$O$5,Total!AA:AA,DB!$G$9,Total!AA:AA,DB!$O$9,Total!E:E,$H$2)+COUNTIFS(Total!X:X,$V$3,Total!W:W,B10,Total!AA:AA,DB!$G$5,Total!N:N,DB!$O$5,Total!M:M,DB!$G$9,Total!AA:AA,DB!$O$9,Total!AA:AA,$H$2)+COUNTIFS(Total!X:X,$V$3,Total!W:W,B10,Total!AA:AA,DB!$G$5,Total!N:N,DB!$O$5,Total!AA:AA,DB!$G$9,Total!K:K,DB!$O$9,Total!AA:AA,$H$2)+COUNTIFS(Total!X:X,$V$3,Total!W:W,B10,Total!AA:AA,DB!$G$5,Total!N:N,DB!$O$5,Total!AA:AA,DB!$G$9,Total!AA:AA,DB!$O$9,Total!E:E,$H$2)+COUNTIFS(Total!X:X,$V$3,Total!W:W,B10,Total!AA:AA,DB!$G$5,Total!AA:AA,DB!$O$5,Total!M:M,DB!$G$9,Total!K:K,DB!$O$9,Total!AA:AA,$H$2)+COUNTIFS(Total!X:X,$V$3,Total!W:W,B10,Total!AA:AA,DB!$G$5,Total!AA:AA,DB!$O$5,Total!M:M,DB!$G$9,Total!AA:AA,DB!$O$9,Total!E:E,$H$2)+COUNTIFS(Total!X:X,$V$3,Total!W:W,B10,Total!AA:AA,DB!$G$5,Total!AA:AA,DB!$O$5,Total!AA:AA,DB!$G$9,Total!K:K,DB!$O$9,Total!E:E,$H$2)+COUNTIFS(Total!X:X,$V$3,Total!W:W,B10,Total!AA:AA,DB!$G$5,Total!N:N,DB!$O$5,Total!M:M,DB!$G$9,Total!K:K,DB!$O$9,Total!E:E,$H$2)+COUNTIFS(Total!X:X,$V$3,Total!W:W,B10,Total!O:O,DB!$G$5,Total!AA:AA,DB!$O$5,Total!M:M,DB!$G$9,Total!K:K,DB!$O$9,Total!E:E,$H$2)+COUNTIFS(Total!X:X,$V$3,Total!W:W,B10,Total!O:O,DB!$G$5,Total!N:N,DB!$O$5,Total!AA:AA,DB!$G$9,Total!K:K,DB!$O$9,Total!E:E,$H$2)+COUNTIFS(Total!X:X,$V$3,Total!W:W,B10,Total!O:O,DB!$G$5,Total!N:N,DB!$O$5,Total!M:M,DB!$G$9,Total!AA:AA,DB!$O$9,Total!E:E,$H$2)+COUNTIFS(Total!X:X,$V$3,Total!W:W,B10,Total!O:O,DB!$G$5,Total!N:N,DB!$O$5,Total!M:M,DB!$G$9,Total!K:K,DB!$O$9,Total!AA:AA,$H$2)</f>
        <v>0</v>
      </c>
      <c r="W10" s="31">
        <f>COUNTIFS(Total!X:X,$W$3,Total!W:W,B10,Total!O:O,DB!$G$5,Total!N:N,DB!$O$5,Total!M:M,DB!$G$9,Total!K:K,DB!$O$9,Total!E:E,$H$2)+COUNTIFS(Total!X:X,$W$3,Total!W:W,B10,Total!AA:AA,DB!$G$5,Total!AA:AA,DB!$O$5,Total!AA:AA,DB!$G$9,Total!AA:AA,DB!$O$9,Total!AA:AA,$H$2)+COUNTIFS(Total!X:X,$W$3,Total!W:W,B10,Total!O:O,DB!$G$5,Total!AA:AA,DB!$O$5,Total!AA:AA,DB!$G$9,Total!AA:AA,DB!$O$9,Total!AA:AA,$H$2)+COUNTIFS(Total!X:X,$W$3,Total!W:W,B10,Total!AA:AA,DB!$G$5,Total!N:N,DB!$O$5,Total!AA:AA,DB!$G$9,Total!AA:AA,DB!$O$9,Total!AA:AA,$H$2)+COUNTIFS(Total!X:X,$W$3,Total!W:W,B10,Total!AA:AA,DB!$G$5,Total!AA:AA,DB!$O$5,Total!M:M,DB!$G$9,Total!AA:AA,DB!$O$9,Total!AA:AA,$H$2)+COUNTIFS(Total!X:X,$W$3,Total!W:W,B10,Total!AA:AA,DB!$G$5,Total!AA:AA,DB!$O$5,Total!AA:AA,DB!$G$9,Total!K:K,DB!$O$9,Total!AA:AA,$H$2)+COUNTIFS(Total!X:X,$W$3,Total!W:W,B10,Total!AA:AA,DB!$G$5,Total!AA:AA,DB!$O$5,Total!AA:AA,DB!$G$9,Total!AA:AA,DB!$O$9,Total!E:E,$H$2)+COUNTIFS(Total!X:X,$W$3,Total!W:W,B10,Total!O:O,DB!$G$5,Total!N:N,DB!$O$5,Total!M:M,DB!$G$9,Total!AA:AA,DB!$O$9,Total!AA:AA,$H$2)+COUNTIFS(Total!X:X,$W$3,Total!W:W,B10,Total!O:O,DB!$G$5,Total!N:N,DB!$O$5,Total!AA:AA,DB!$G$9,Total!K:K,DB!$O$9,Total!AA:AA,$H$2)+COUNTIFS(Total!X:X,$W$3,Total!W:W,B10,Total!O:O,DB!$G$5,Total!N:N,DB!$O$5,Total!AA:AA,DB!$G$9,Total!AA:AA,DB!$O$9,Total!E:E,$H$2)+COUNTIFS(Total!X:X,$W$3,Total!W:W,B10,Total!O:O,DB!$G$5,Total!AA:AA,DB!$O$5,Total!M:M,DB!$G$9,Total!K:K,DB!$O$9,Total!AA:AA,$H$2)+COUNTIFS(Total!X:X,$W$3,Total!W:W,B10,Total!O:O,DB!$G$5,Total!AA:AA,DB!$O$5,Total!M:M,DB!$G$9,Total!AA:AA,DB!$O$9,Total!E:E,$H$2)+COUNTIFS(Total!X:X,$W$3,Total!W:W,B10,Total!O:O,DB!$G$5,Total!AA:AA,DB!$O$5,Total!AA:AA,DB!$G$9,Total!K:K,DB!$O$9,Total!E:E,$H$2)+COUNTIFS(Total!X:X,$W$3,Total!W:W,B10,Total!AA:AA,DB!$G$5,Total!N:N,DB!$O$5,Total!M:M,DB!$G$9,Total!K:K,DB!$O$9,Total!AA:AA,$H$2)+COUNTIFS(Total!X:X,$W$3,Total!W:W,B10,Total!AA:AA,DB!$G$5,Total!N:N,DB!$O$5,Total!M:M,DB!$G$9,Total!AA:AA,DB!$O$9,Total!E:E,$H$2)+COUNTIFS(Total!X:X,$W$3,Total!W:W,B10,Total!AA:AA,DB!$G$5,Total!N:N,DB!$O$5,Total!AA:AA,DB!$G$9,Total!K:K,DB!$O$9,Total!E:E,$H$2)+COUNTIFS(Total!X:X,$W$3,Total!W:W,B10,Total!AA:AA,DB!$G$5,Total!AA:AA,DB!$O$5,Total!M:M,DB!$G$9,Total!K:K,DB!$O$9,Total!E:E,$H$2)+COUNTIFS(Total!X:X,$W$3,Total!W:W,B10,Total!O:O,DB!$G$5,Total!N:N,DB!$O$5,Total!AA:AA,DB!$G$9,Total!AA:AA,DB!$O$9,Total!AA:AA,$H$2)+COUNTIFS(Total!X:X,$W$3,Total!W:W,B10,Total!O:O,DB!$G$5,Total!AA:AA,DB!$O$5,Total!M:M,DB!$G$9,Total!AA:AA,DB!$O$9,Total!AA:AA,$H$2)+COUNTIFS(Total!X:X,$W$3,Total!W:W,B10,Total!O:O,DB!$G$5,Total!AA:AA,DB!$O$5,Total!AA:AA,DB!$G$9,Total!K:K,DB!$O$9,Total!AA:AA,$H$2)+COUNTIFS(Total!X:X,$W$3,Total!W:W,B10,Total!O:O,DB!$G$5,Total!AA:AA,DB!$O$5,Total!AA:AA,DB!$G$9,Total!AA:AA,DB!$O$9,Total!E:E,$H$2)+COUNTIFS(Total!X:X,$W$3,Total!W:W,B10,Total!AA:AA,DB!$G$5,Total!N:N,DB!$O$5,Total!M:M,DB!$G$9,Total!AA:AA,DB!$O$9,Total!AA:AA,$H$2)+COUNTIFS(Total!X:X,$W$3,Total!W:W,B10,Total!AA:AA,DB!$G$5,Total!N:N,DB!$O$5,Total!AA:AA,DB!$G$9,Total!K:K,DB!$O$9,Total!AA:AA,$H$2)+COUNTIFS(Total!X:X,$W$3,Total!W:W,B10,Total!AA:AA,DB!$G$5,Total!N:N,DB!$O$5,Total!AA:AA,DB!$G$9,Total!AA:AA,DB!$O$9,Total!E:E,$H$2)+COUNTIFS(Total!X:X,$W$3,Total!W:W,B10,Total!AA:AA,DB!$G$5,Total!AA:AA,DB!$O$5,Total!M:M,DB!$G$9,Total!K:K,DB!$O$9,Total!AA:AA,$H$2)+COUNTIFS(Total!X:X,$W$3,Total!W:W,B10,Total!AA:AA,DB!$G$5,Total!AA:AA,DB!$O$5,Total!M:M,DB!$G$9,Total!AA:AA,DB!$O$9,Total!E:E,$H$2)+COUNTIFS(Total!X:X,$W$3,Total!W:W,B10,Total!AA:AA,DB!$G$5,Total!AA:AA,DB!$O$5,Total!AA:AA,DB!$G$9,Total!K:K,DB!$O$9,Total!E:E,$H$2)+COUNTIFS(Total!X:X,$W$3,Total!W:W,B10,Total!AA:AA,DB!$G$5,Total!N:N,DB!$O$5,Total!M:M,DB!$G$9,Total!K:K,DB!$O$9,Total!E:E,$H$2)+COUNTIFS(Total!X:X,$W$3,Total!W:W,B10,Total!O:O,DB!$G$5,Total!AA:AA,DB!$O$5,Total!M:M,DB!$G$9,Total!K:K,DB!$O$9,Total!E:E,$H$2)+COUNTIFS(Total!X:X,$W$3,Total!W:W,B10,Total!O:O,DB!$G$5,Total!N:N,DB!$O$5,Total!AA:AA,DB!$G$9,Total!K:K,DB!$O$9,Total!E:E,$H$2)+COUNTIFS(Total!X:X,$W$3,Total!W:W,B10,Total!O:O,DB!$G$5,Total!N:N,DB!$O$5,Total!M:M,DB!$G$9,Total!AA:AA,DB!$O$9,Total!E:E,$H$2)+COUNTIFS(Total!X:X,$W$3,Total!W:W,B10,Total!O:O,DB!$G$5,Total!N:N,DB!$O$5,Total!M:M,DB!$G$9,Total!K:K,DB!$O$9,Total!AA:AA,$H$2)</f>
        <v>0</v>
      </c>
      <c r="X10" s="31">
        <f t="shared" si="0"/>
        <v>94</v>
      </c>
      <c r="Y10" s="31">
        <f t="shared" si="1"/>
        <v>90</v>
      </c>
      <c r="Z10" s="31">
        <f t="shared" si="2"/>
        <v>65</v>
      </c>
      <c r="AC10" s="45" t="s">
        <v>109</v>
      </c>
    </row>
    <row r="11" spans="1:29" ht="30" customHeight="1" x14ac:dyDescent="0.25">
      <c r="A11" s="43">
        <v>8</v>
      </c>
      <c r="B11" s="53" t="s">
        <v>168</v>
      </c>
      <c r="C11" s="31">
        <f>COUNTIFS(Total!W:W,B11,Total!O:O,DB!$G$5,Total!N:N,DB!$O$5,Total!M:M,DB!$G$9,Total!K:K,DB!$O$9,Total!E:E,$H$2)+COUNTIFS(Total!W:W,B11,Total!AA:AA,DB!$G$5,Total!AA:AA,DB!$O$5,Total!AA:AA,DB!$G$9,Total!AA:AA,DB!$O$9,Total!AA:AA,$H$2)+COUNTIFS(Total!W:W,B11,Total!O:O,DB!$G$5,Total!AA:AA,DB!$O$5,Total!AA:AA,DB!$G$9,Total!AA:AA,DB!$O$9,Total!AA:AA,$H$2)+COUNTIFS(Total!W:W,B11,Total!AA:AA,DB!$G$5,Total!N:N,DB!$O$5,Total!AA:AA,DB!$G$9,Total!AA:AA,DB!$O$9,Total!AA:AA,$H$2)+COUNTIFS(Total!W:W,B11,Total!AA:AA,DB!$G$5,Total!AA:AA,DB!$O$5,Total!M:M,DB!$G$9,Total!AA:AA,DB!$O$9,Total!AA:AA,$H$2)+COUNTIFS(Total!W:W,B11,Total!AA:AA,DB!$G$5,Total!AA:AA,DB!$O$5,Total!AA:AA,DB!$G$9,Total!K:K,DB!$O$9,Total!AA:AA,$H$2)+COUNTIFS(Total!W:W,B11,Total!AA:AA,DB!$G$5,Total!AA:AA,DB!$O$5,Total!AA:AA,DB!$G$9,Total!AA:AA,DB!$O$9,Total!E:E,$H$2)+COUNTIFS(Total!W:W,B11,Total!O:O,DB!$G$5,Total!N:N,DB!$O$5,Total!M:M,DB!$G$9,Total!AA:AA,DB!$O$9,Total!AA:AA,$H$2)+COUNTIFS(Total!W:W,B11,Total!O:O,DB!$G$5,Total!N:N,DB!$O$5,Total!AA:AA,DB!$G$9,Total!K:K,DB!$O$9,Total!AA:AA,$H$2)+COUNTIFS(Total!W:W,B11,Total!O:O,DB!$G$5,Total!N:N,DB!$O$5,Total!AA:AA,DB!$G$9,Total!AA:AA,DB!$O$9,Total!E:E,$H$2)+COUNTIFS(Total!W:W,B11,Total!O:O,DB!$G$5,Total!AA:AA,DB!$O$5,Total!M:M,DB!$G$9,Total!K:K,DB!$O$9,Total!AA:AA,$H$2)+COUNTIFS(Total!W:W,B11,Total!O:O,DB!$G$5,Total!AA:AA,DB!$O$5,Total!M:M,DB!$G$9,Total!AA:AA,DB!$O$9,Total!E:E,$H$2)+COUNTIFS(Total!W:W,B11,Total!O:O,DB!$G$5,Total!AA:AA,DB!$O$5,Total!AA:AA,DB!$G$9,Total!K:K,DB!$O$9,Total!E:E,$H$2)+COUNTIFS(Total!W:W,B11,Total!AA:AA,DB!$G$5,Total!N:N,DB!$O$5,Total!M:M,DB!$G$9,Total!K:K,DB!$O$9,Total!AA:AA,$H$2)+COUNTIFS(Total!W:W,B11,Total!AA:AA,DB!$G$5,Total!N:N,DB!$O$5,Total!M:M,DB!$G$9,Total!AA:AA,DB!$O$9,Total!E:E,$H$2)+COUNTIFS(Total!W:W,B11,Total!AA:AA,DB!$G$5,Total!N:N,DB!$O$5,Total!AA:AA,DB!$G$9,Total!K:K,DB!$O$9,Total!E:E,$H$2)+COUNTIFS(Total!W:W,B11,Total!AA:AA,DB!$G$5,Total!AA:AA,DB!$O$5,Total!M:M,DB!$G$9,Total!K:K,DB!$O$9,Total!E:E,$H$2)+COUNTIFS(Total!W:W,B11,Total!O:O,DB!$G$5,Total!N:N,DB!$O$5,Total!AA:AA,DB!$G$9,Total!AA:AA,DB!$O$9,Total!AA:AA,$H$2)+COUNTIFS(Total!W:W,B11,Total!O:O,DB!$G$5,Total!AA:AA,DB!$O$5,Total!M:M,DB!$G$9,Total!AA:AA,DB!$O$9,Total!AA:AA,$H$2)+COUNTIFS(Total!W:W,B11,Total!O:O,DB!$G$5,Total!AA:AA,DB!$O$5,Total!AA:AA,DB!$G$9,Total!K:K,DB!$O$9,Total!AA:AA,$H$2)+COUNTIFS(Total!W:W,B11,Total!O:O,DB!$G$5,Total!AA:AA,DB!$O$5,Total!AA:AA,DB!$G$9,Total!AA:AA,DB!$O$9,Total!E:E,$H$2)+COUNTIFS(Total!W:W,B11,Total!AA:AA,DB!$G$5,Total!N:N,DB!$O$5,Total!M:M,DB!$G$9,Total!AA:AA,DB!$O$9,Total!AA:AA,$H$2)+COUNTIFS(Total!W:W,B11,Total!AA:AA,DB!$G$5,Total!N:N,DB!$O$5,Total!AA:AA,DB!$G$9,Total!K:K,DB!$O$9,Total!AA:AA,$H$2)+COUNTIFS(Total!W:W,B11,Total!AA:AA,DB!$G$5,Total!N:N,DB!$O$5,Total!AA:AA,DB!$G$9,Total!AA:AA,DB!$O$9,Total!E:E,$H$2)+COUNTIFS(Total!W:W,B11,Total!AA:AA,DB!$G$5,Total!AA:AA,DB!$O$5,Total!M:M,DB!$G$9,Total!K:K,DB!$O$9,Total!AA:AA,$H$2)+COUNTIFS(Total!W:W,B11,Total!AA:AA,DB!$G$5,Total!AA:AA,DB!$O$5,Total!M:M,DB!$G$9,Total!AA:AA,DB!$O$9,Total!E:E,$H$2)+COUNTIFS(Total!W:W,B11,Total!AA:AA,DB!$G$5,Total!AA:AA,DB!$O$5,Total!AA:AA,DB!$G$9,Total!K:K,DB!$O$9,Total!E:E,$H$2)+COUNTIFS(Total!W:W,B11,Total!AA:AA,DB!$G$5,Total!N:N,DB!$O$5,Total!M:M,DB!$G$9,Total!K:K,DB!$O$9,Total!E:E,$H$2)+COUNTIFS(Total!W:W,B11,Total!O:O,DB!$G$5,Total!AA:AA,DB!$O$5,Total!M:M,DB!$G$9,Total!K:K,DB!$O$9,Total!E:E,$H$2)+COUNTIFS(Total!W:W,B11,Total!O:O,DB!$G$5,Total!N:N,DB!$O$5,Total!AA:AA,DB!$G$9,Total!K:K,DB!$O$9,Total!E:E,$H$2)+COUNTIFS(Total!W:W,B11,Total!O:O,DB!$G$5,Total!N:N,DB!$O$5,Total!M:M,DB!$G$9,Total!AA:AA,DB!$O$9,Total!E:E,$H$2)+COUNTIFS(Total!W:W,B11,Total!O:O,DB!$G$5,Total!N:N,DB!$O$5,Total!M:M,DB!$G$9,Total!K:K,DB!$O$9,Total!AA:AA,$H$2)</f>
        <v>49</v>
      </c>
      <c r="D11" s="31">
        <f>COUNTIFS(Total!X:X,$AB$28,Total!W:W,B11,Total!O:O,DB!$G$5,Total!N:N,DB!$O$5,Total!M:M,DB!$G$9,Total!K:K,DB!$O$9,Total!E:E,$H$2)+COUNTIFS(Total!X:X,$AB$28,Total!W:W,B11,Total!AA:AA,DB!$G$5,Total!AA:AA,DB!$O$5,Total!AA:AA,DB!$G$9,Total!AA:AA,DB!$O$9,Total!AA:AA,$H$2)+COUNTIFS(Total!X:X,$AB$28,Total!W:W,B11,Total!O:O,DB!$G$5,Total!AA:AA,DB!$O$5,Total!AA:AA,DB!$G$9,Total!AA:AA,DB!$O$9,Total!AA:AA,$H$2)+COUNTIFS(Total!X:X,$AB$28,Total!W:W,B11,Total!AA:AA,DB!$G$5,Total!N:N,DB!$O$5,Total!AA:AA,DB!$G$9,Total!AA:AA,DB!$O$9,Total!AA:AA,$H$2)+COUNTIFS(Total!X:X,$AB$28,Total!W:W,B11,Total!AA:AA,DB!$G$5,Total!AA:AA,DB!$O$5,Total!M:M,DB!$G$9,Total!AA:AA,DB!$O$9,Total!AA:AA,$H$2)+COUNTIFS(Total!X:X,$AB$28,Total!W:W,B11,Total!AA:AA,DB!$G$5,Total!AA:AA,DB!$O$5,Total!AA:AA,DB!$G$9,Total!K:K,DB!$O$9,Total!AA:AA,$H$2)+COUNTIFS(Total!X:X,$AB$28,Total!W:W,B11,Total!AA:AA,DB!$G$5,Total!AA:AA,DB!$O$5,Total!AA:AA,DB!$G$9,Total!AA:AA,DB!$O$9,Total!E:E,$H$2)+COUNTIFS(Total!X:X,$AB$28,Total!W:W,B11,Total!O:O,DB!$G$5,Total!N:N,DB!$O$5,Total!M:M,DB!$G$9,Total!AA:AA,DB!$O$9,Total!AA:AA,$H$2)+COUNTIFS(Total!X:X,$AB$28,Total!W:W,B11,Total!O:O,DB!$G$5,Total!N:N,DB!$O$5,Total!AA:AA,DB!$G$9,Total!K:K,DB!$O$9,Total!AA:AA,$H$2)+COUNTIFS(Total!X:X,$AB$28,Total!W:W,B11,Total!O:O,DB!$G$5,Total!N:N,DB!$O$5,Total!AA:AA,DB!$G$9,Total!AA:AA,DB!$O$9,Total!E:E,$H$2)+COUNTIFS(Total!X:X,$AB$28,Total!W:W,B11,Total!O:O,DB!$G$5,Total!AA:AA,DB!$O$5,Total!M:M,DB!$G$9,Total!K:K,DB!$O$9,Total!AA:AA,$H$2)+COUNTIFS(Total!X:X,$AB$28,Total!W:W,B11,Total!O:O,DB!$G$5,Total!AA:AA,DB!$O$5,Total!M:M,DB!$G$9,Total!AA:AA,DB!$O$9,Total!E:E,$H$2)+COUNTIFS(Total!X:X,$AB$28,Total!W:W,B11,Total!O:O,DB!$G$5,Total!AA:AA,DB!$O$5,Total!AA:AA,DB!$G$9,Total!K:K,DB!$O$9,Total!E:E,$H$2)+COUNTIFS(Total!X:X,$AB$28,Total!W:W,B11,Total!AA:AA,DB!$G$5,Total!N:N,DB!$O$5,Total!M:M,DB!$G$9,Total!K:K,DB!$O$9,Total!AA:AA,$H$2)+COUNTIFS(Total!X:X,$AB$28,Total!W:W,B11,Total!AA:AA,DB!$G$5,Total!N:N,DB!$O$5,Total!M:M,DB!$G$9,Total!AA:AA,DB!$O$9,Total!E:E,$H$2)+COUNTIFS(Total!X:X,$AB$28,Total!W:W,B11,Total!AA:AA,DB!$G$5,Total!N:N,DB!$O$5,Total!AA:AA,DB!$G$9,Total!K:K,DB!$O$9,Total!E:E,$H$2)+COUNTIFS(Total!X:X,$AB$28,Total!W:W,B11,Total!AA:AA,DB!$G$5,Total!AA:AA,DB!$O$5,Total!M:M,DB!$G$9,Total!K:K,DB!$O$9,Total!E:E,$H$2)+COUNTIFS(Total!X:X,$AB$28,Total!W:W,B11,Total!O:O,DB!$G$5,Total!N:N,DB!$O$5,Total!AA:AA,DB!$G$9,Total!AA:AA,DB!$O$9,Total!AA:AA,$H$2)+COUNTIFS(Total!X:X,$AB$28,Total!W:W,B11,Total!O:O,DB!$G$5,Total!AA:AA,DB!$O$5,Total!M:M,DB!$G$9,Total!AA:AA,DB!$O$9,Total!AA:AA,$H$2)+COUNTIFS(Total!X:X,$AB$28,Total!W:W,B11,Total!O:O,DB!$G$5,Total!AA:AA,DB!$O$5,Total!AA:AA,DB!$G$9,Total!K:K,DB!$O$9,Total!AA:AA,$H$2)+COUNTIFS(Total!X:X,$AB$28,Total!W:W,B11,Total!O:O,DB!$G$5,Total!AA:AA,DB!$O$5,Total!AA:AA,DB!$G$9,Total!AA:AA,DB!$O$9,Total!E:E,$H$2)+COUNTIFS(Total!X:X,$AB$28,Total!W:W,B11,Total!AA:AA,DB!$G$5,Total!N:N,DB!$O$5,Total!M:M,DB!$G$9,Total!AA:AA,DB!$O$9,Total!AA:AA,$H$2)+COUNTIFS(Total!X:X,$AB$28,Total!W:W,B11,Total!AA:AA,DB!$G$5,Total!N:N,DB!$O$5,Total!AA:AA,DB!$G$9,Total!K:K,DB!$O$9,Total!AA:AA,$H$2)+COUNTIFS(Total!X:X,$AB$28,Total!W:W,B11,Total!AA:AA,DB!$G$5,Total!N:N,DB!$O$5,Total!AA:AA,DB!$G$9,Total!AA:AA,DB!$O$9,Total!E:E,$H$2)+COUNTIFS(Total!X:X,$AB$28,Total!W:W,B11,Total!AA:AA,DB!$G$5,Total!AA:AA,DB!$O$5,Total!M:M,DB!$G$9,Total!K:K,DB!$O$9,Total!AA:AA,$H$2)+COUNTIFS(Total!X:X,$AB$28,Total!W:W,B11,Total!AA:AA,DB!$G$5,Total!AA:AA,DB!$O$5,Total!M:M,DB!$G$9,Total!AA:AA,DB!$O$9,Total!E:E,$H$2)+COUNTIFS(Total!X:X,$AB$28,Total!W:W,B11,Total!AA:AA,DB!$G$5,Total!AA:AA,DB!$O$5,Total!AA:AA,DB!$G$9,Total!K:K,DB!$O$9,Total!E:E,$H$2)+COUNTIFS(Total!X:X,$AB$28,Total!W:W,B11,Total!AA:AA,DB!$G$5,Total!N:N,DB!$O$5,Total!M:M,DB!$G$9,Total!K:K,DB!$O$9,Total!E:E,$H$2)+COUNTIFS(Total!X:X,$AB$28,Total!W:W,B11,Total!O:O,DB!$G$5,Total!AA:AA,DB!$O$5,Total!M:M,DB!$G$9,Total!K:K,DB!$O$9,Total!E:E,$H$2)+COUNTIFS(Total!X:X,$AB$28,Total!W:W,B11,Total!O:O,DB!$G$5,Total!N:N,DB!$O$5,Total!AA:AA,DB!$G$9,Total!K:K,DB!$O$9,Total!E:E,$H$2)+COUNTIFS(Total!X:X,$AB$28,Total!W:W,B11,Total!O:O,DB!$G$5,Total!N:N,DB!$O$5,Total!M:M,DB!$G$9,Total!AA:AA,DB!$O$9,Total!E:E,$H$2)+COUNTIFS(Total!X:X,$AB$28,Total!W:W,B11,Total!O:O,DB!$G$5,Total!N:N,DB!$O$5,Total!M:M,DB!$G$9,Total!K:K,DB!$O$9,Total!AA:AA,$H$2)</f>
        <v>15</v>
      </c>
      <c r="E11" s="31">
        <f>COUNTIFS(Total!X:X,$E$3,Total!W:W,B11,Total!O:O,DB!$G$5,Total!N:N,DB!$O$5,Total!M:M,DB!$G$9,Total!K:K,DB!$O$9,Total!E:E,$H$2)+COUNTIFS(Total!X:X,$E$3,Total!W:W,B11,Total!AA:AA,DB!$G$5,Total!AA:AA,DB!$O$5,Total!AA:AA,DB!$G$9,Total!AA:AA,DB!$O$9,Total!AA:AA,$H$2)+COUNTIFS(Total!X:X,$E$3,Total!W:W,B11,Total!O:O,DB!$G$5,Total!AA:AA,DB!$O$5,Total!AA:AA,DB!$G$9,Total!AA:AA,DB!$O$9,Total!AA:AA,$H$2)+COUNTIFS(Total!X:X,$E$3,Total!W:W,B11,Total!AA:AA,DB!$G$5,Total!N:N,DB!$O$5,Total!AA:AA,DB!$G$9,Total!AA:AA,DB!$O$9,Total!AA:AA,$H$2)+COUNTIFS(Total!X:X,$E$3,Total!W:W,B11,Total!AA:AA,DB!$G$5,Total!AA:AA,DB!$O$5,Total!M:M,DB!$G$9,Total!AA:AA,DB!$O$9,Total!AA:AA,$H$2)+COUNTIFS(Total!X:X,$E$3,Total!W:W,B11,Total!AA:AA,DB!$G$5,Total!AA:AA,DB!$O$5,Total!AA:AA,DB!$G$9,Total!K:K,DB!$O$9,Total!AA:AA,$H$2)+COUNTIFS(Total!X:X,$E$3,Total!W:W,B11,Total!AA:AA,DB!$G$5,Total!AA:AA,DB!$O$5,Total!AA:AA,DB!$G$9,Total!AA:AA,DB!$O$9,Total!E:E,$H$2)+COUNTIFS(Total!X:X,$E$3,Total!W:W,B11,Total!O:O,DB!$G$5,Total!N:N,DB!$O$5,Total!M:M,DB!$G$9,Total!AA:AA,DB!$O$9,Total!AA:AA,$H$2)+COUNTIFS(Total!X:X,$E$3,Total!W:W,B11,Total!O:O,DB!$G$5,Total!N:N,DB!$O$5,Total!AA:AA,DB!$G$9,Total!K:K,DB!$O$9,Total!AA:AA,$H$2)+COUNTIFS(Total!X:X,$E$3,Total!W:W,B11,Total!O:O,DB!$G$5,Total!N:N,DB!$O$5,Total!AA:AA,DB!$G$9,Total!AA:AA,DB!$O$9,Total!E:E,$H$2)+COUNTIFS(Total!X:X,$E$3,Total!W:W,B11,Total!O:O,DB!$G$5,Total!AA:AA,DB!$O$5,Total!M:M,DB!$G$9,Total!K:K,DB!$O$9,Total!AA:AA,$H$2)+COUNTIFS(Total!X:X,$E$3,Total!W:W,B11,Total!O:O,DB!$G$5,Total!AA:AA,DB!$O$5,Total!M:M,DB!$G$9,Total!AA:AA,DB!$O$9,Total!E:E,$H$2)+COUNTIFS(Total!X:X,$E$3,Total!W:W,B11,Total!O:O,DB!$G$5,Total!AA:AA,DB!$O$5,Total!AA:AA,DB!$G$9,Total!K:K,DB!$O$9,Total!E:E,$H$2)+COUNTIFS(Total!X:X,$E$3,Total!W:W,B11,Total!AA:AA,DB!$G$5,Total!N:N,DB!$O$5,Total!M:M,DB!$G$9,Total!K:K,DB!$O$9,Total!AA:AA,$H$2)+COUNTIFS(Total!X:X,$E$3,Total!W:W,B11,Total!AA:AA,DB!$G$5,Total!N:N,DB!$O$5,Total!M:M,DB!$G$9,Total!AA:AA,DB!$O$9,Total!E:E,$H$2)+COUNTIFS(Total!X:X,$E$3,Total!W:W,B11,Total!AA:AA,DB!$G$5,Total!N:N,DB!$O$5,Total!AA:AA,DB!$G$9,Total!K:K,DB!$O$9,Total!E:E,$H$2)+COUNTIFS(Total!X:X,$E$3,Total!W:W,B11,Total!AA:AA,DB!$G$5,Total!AA:AA,DB!$O$5,Total!M:M,DB!$G$9,Total!K:K,DB!$O$9,Total!E:E,$H$2)+COUNTIFS(Total!X:X,$E$3,Total!W:W,B11,Total!O:O,DB!$G$5,Total!N:N,DB!$O$5,Total!AA:AA,DB!$G$9,Total!AA:AA,DB!$O$9,Total!AA:AA,$H$2)+COUNTIFS(Total!X:X,$E$3,Total!W:W,B11,Total!O:O,DB!$G$5,Total!AA:AA,DB!$O$5,Total!M:M,DB!$G$9,Total!AA:AA,DB!$O$9,Total!AA:AA,$H$2)+COUNTIFS(Total!X:X,$E$3,Total!W:W,B11,Total!O:O,DB!$G$5,Total!AA:AA,DB!$O$5,Total!AA:AA,DB!$G$9,Total!K:K,DB!$O$9,Total!AA:AA,$H$2)+COUNTIFS(Total!X:X,$E$3,Total!W:W,B11,Total!O:O,DB!$G$5,Total!AA:AA,DB!$O$5,Total!AA:AA,DB!$G$9,Total!AA:AA,DB!$O$9,Total!E:E,$H$2)+COUNTIFS(Total!X:X,$E$3,Total!W:W,B11,Total!AA:AA,DB!$G$5,Total!N:N,DB!$O$5,Total!M:M,DB!$G$9,Total!AA:AA,DB!$O$9,Total!AA:AA,$H$2)+COUNTIFS(Total!X:X,$E$3,Total!W:W,B11,Total!AA:AA,DB!$G$5,Total!N:N,DB!$O$5,Total!AA:AA,DB!$G$9,Total!K:K,DB!$O$9,Total!AA:AA,$H$2)+COUNTIFS(Total!X:X,$E$3,Total!W:W,B11,Total!AA:AA,DB!$G$5,Total!N:N,DB!$O$5,Total!AA:AA,DB!$G$9,Total!AA:AA,DB!$O$9,Total!E:E,$H$2)+COUNTIFS(Total!X:X,$E$3,Total!W:W,B11,Total!AA:AA,DB!$G$5,Total!AA:AA,DB!$O$5,Total!M:M,DB!$G$9,Total!K:K,DB!$O$9,Total!AA:AA,$H$2)+COUNTIFS(Total!X:X,$E$3,Total!W:W,B11,Total!AA:AA,DB!$G$5,Total!AA:AA,DB!$O$5,Total!M:M,DB!$G$9,Total!AA:AA,DB!$O$9,Total!E:E,$H$2)+COUNTIFS(Total!X:X,$E$3,Total!W:W,B11,Total!AA:AA,DB!$G$5,Total!AA:AA,DB!$O$5,Total!AA:AA,DB!$G$9,Total!K:K,DB!$O$9,Total!E:E,$H$2)+COUNTIFS(Total!X:X,$E$3,Total!W:W,B11,Total!AA:AA,DB!$G$5,Total!N:N,DB!$O$5,Total!M:M,DB!$G$9,Total!K:K,DB!$O$9,Total!E:E,$H$2)+COUNTIFS(Total!X:X,$E$3,Total!W:W,B11,Total!O:O,DB!$G$5,Total!AA:AA,DB!$O$5,Total!M:M,DB!$G$9,Total!K:K,DB!$O$9,Total!E:E,$H$2)+COUNTIFS(Total!X:X,$E$3,Total!W:W,B11,Total!O:O,DB!$G$5,Total!N:N,DB!$O$5,Total!AA:AA,DB!$G$9,Total!K:K,DB!$O$9,Total!E:E,$H$2)+COUNTIFS(Total!X:X,$E$3,Total!W:W,B11,Total!O:O,DB!$G$5,Total!N:N,DB!$O$5,Total!M:M,DB!$G$9,Total!AA:AA,DB!$O$9,Total!E:E,$H$2)+COUNTIFS(Total!X:X,$E$3,Total!W:W,B11,Total!O:O,DB!$G$5,Total!N:N,DB!$O$5,Total!M:M,DB!$G$9,Total!K:K,DB!$O$9,Total!AA:AA,$H$2)</f>
        <v>1</v>
      </c>
      <c r="F11" s="31">
        <f>COUNTIFS(Total!X:X,$F$3,Total!W:W,B11,Total!O:O,DB!$G$5,Total!N:N,DB!$O$5,Total!M:M,DB!$G$9,Total!K:K,DB!$O$9,Total!E:E,$H$2)+COUNTIFS(Total!X:X,$F$3,Total!W:W,B11,Total!AA:AA,DB!$G$5,Total!AA:AA,DB!$O$5,Total!AA:AA,DB!$G$9,Total!AA:AA,DB!$O$9,Total!AA:AA,$H$2)+COUNTIFS(Total!X:X,$F$3,Total!W:W,B11,Total!O:O,DB!$G$5,Total!AA:AA,DB!$O$5,Total!AA:AA,DB!$G$9,Total!AA:AA,DB!$O$9,Total!AA:AA,$H$2)+COUNTIFS(Total!X:X,$F$3,Total!W:W,B11,Total!AA:AA,DB!$G$5,Total!N:N,DB!$O$5,Total!AA:AA,DB!$G$9,Total!AA:AA,DB!$O$9,Total!AA:AA,$H$2)+COUNTIFS(Total!X:X,$F$3,Total!W:W,B11,Total!AA:AA,DB!$G$5,Total!AA:AA,DB!$O$5,Total!M:M,DB!$G$9,Total!AA:AA,DB!$O$9,Total!AA:AA,$H$2)+COUNTIFS(Total!X:X,$F$3,Total!W:W,B11,Total!AA:AA,DB!$G$5,Total!AA:AA,DB!$O$5,Total!AA:AA,DB!$G$9,Total!K:K,DB!$O$9,Total!AA:AA,$H$2)+COUNTIFS(Total!X:X,$F$3,Total!W:W,B11,Total!AA:AA,DB!$G$5,Total!AA:AA,DB!$O$5,Total!AA:AA,DB!$G$9,Total!AA:AA,DB!$O$9,Total!E:E,$H$2)+COUNTIFS(Total!X:X,$F$3,Total!W:W,B11,Total!O:O,DB!$G$5,Total!N:N,DB!$O$5,Total!M:M,DB!$G$9,Total!AA:AA,DB!$O$9,Total!AA:AA,$H$2)+COUNTIFS(Total!X:X,$F$3,Total!W:W,B11,Total!O:O,DB!$G$5,Total!N:N,DB!$O$5,Total!AA:AA,DB!$G$9,Total!K:K,DB!$O$9,Total!AA:AA,$H$2)+COUNTIFS(Total!X:X,$F$3,Total!W:W,B11,Total!O:O,DB!$G$5,Total!N:N,DB!$O$5,Total!AA:AA,DB!$G$9,Total!AA:AA,DB!$O$9,Total!E:E,$H$2)+COUNTIFS(Total!X:X,$F$3,Total!W:W,B11,Total!O:O,DB!$G$5,Total!AA:AA,DB!$O$5,Total!M:M,DB!$G$9,Total!K:K,DB!$O$9,Total!AA:AA,$H$2)+COUNTIFS(Total!X:X,$F$3,Total!W:W,B11,Total!O:O,DB!$G$5,Total!AA:AA,DB!$O$5,Total!M:M,DB!$G$9,Total!AA:AA,DB!$O$9,Total!E:E,$H$2)+COUNTIFS(Total!X:X,$F$3,Total!W:W,B11,Total!O:O,DB!$G$5,Total!AA:AA,DB!$O$5,Total!AA:AA,DB!$G$9,Total!K:K,DB!$O$9,Total!E:E,$H$2)+COUNTIFS(Total!X:X,$F$3,Total!W:W,B11,Total!AA:AA,DB!$G$5,Total!N:N,DB!$O$5,Total!M:M,DB!$G$9,Total!K:K,DB!$O$9,Total!AA:AA,$H$2)+COUNTIFS(Total!X:X,$F$3,Total!W:W,B11,Total!AA:AA,DB!$G$5,Total!N:N,DB!$O$5,Total!M:M,DB!$G$9,Total!AA:AA,DB!$O$9,Total!E:E,$H$2)+COUNTIFS(Total!X:X,$F$3,Total!W:W,B11,Total!AA:AA,DB!$G$5,Total!N:N,DB!$O$5,Total!AA:AA,DB!$G$9,Total!K:K,DB!$O$9,Total!E:E,$H$2)+COUNTIFS(Total!X:X,$F$3,Total!W:W,B11,Total!AA:AA,DB!$G$5,Total!AA:AA,DB!$O$5,Total!M:M,DB!$G$9,Total!K:K,DB!$O$9,Total!E:E,$H$2)+COUNTIFS(Total!X:X,$F$3,Total!W:W,B11,Total!O:O,DB!$G$5,Total!N:N,DB!$O$5,Total!AA:AA,DB!$G$9,Total!AA:AA,DB!$O$9,Total!AA:AA,$H$2)+COUNTIFS(Total!X:X,$F$3,Total!W:W,B11,Total!O:O,DB!$G$5,Total!AA:AA,DB!$O$5,Total!M:M,DB!$G$9,Total!AA:AA,DB!$O$9,Total!AA:AA,$H$2)+COUNTIFS(Total!X:X,$F$3,Total!W:W,B11,Total!O:O,DB!$G$5,Total!AA:AA,DB!$O$5,Total!AA:AA,DB!$G$9,Total!K:K,DB!$O$9,Total!AA:AA,$H$2)+COUNTIFS(Total!X:X,$F$3,Total!W:W,B11,Total!O:O,DB!$G$5,Total!AA:AA,DB!$O$5,Total!AA:AA,DB!$G$9,Total!AA:AA,DB!$O$9,Total!E:E,$H$2)+COUNTIFS(Total!X:X,$F$3,Total!W:W,B11,Total!AA:AA,DB!$G$5,Total!N:N,DB!$O$5,Total!M:M,DB!$G$9,Total!AA:AA,DB!$O$9,Total!AA:AA,$H$2)+COUNTIFS(Total!X:X,$F$3,Total!W:W,B11,Total!AA:AA,DB!$G$5,Total!N:N,DB!$O$5,Total!AA:AA,DB!$G$9,Total!K:K,DB!$O$9,Total!AA:AA,$H$2)+COUNTIFS(Total!X:X,$F$3,Total!W:W,B11,Total!AA:AA,DB!$G$5,Total!N:N,DB!$O$5,Total!AA:AA,DB!$G$9,Total!AA:AA,DB!$O$9,Total!E:E,$H$2)+COUNTIFS(Total!X:X,$F$3,Total!W:W,B11,Total!AA:AA,DB!$G$5,Total!AA:AA,DB!$O$5,Total!M:M,DB!$G$9,Total!K:K,DB!$O$9,Total!AA:AA,$H$2)+COUNTIFS(Total!X:X,$F$3,Total!W:W,B11,Total!AA:AA,DB!$G$5,Total!AA:AA,DB!$O$5,Total!M:M,DB!$G$9,Total!AA:AA,DB!$O$9,Total!E:E,$H$2)+COUNTIFS(Total!X:X,$F$3,Total!W:W,B11,Total!AA:AA,DB!$G$5,Total!AA:AA,DB!$O$5,Total!AA:AA,DB!$G$9,Total!K:K,DB!$O$9,Total!E:E,$H$2)+COUNTIFS(Total!X:X,$F$3,Total!W:W,B11,Total!AA:AA,DB!$G$5,Total!N:N,DB!$O$5,Total!M:M,DB!$G$9,Total!K:K,DB!$O$9,Total!E:E,$H$2)+COUNTIFS(Total!X:X,$F$3,Total!W:W,B11,Total!O:O,DB!$G$5,Total!AA:AA,DB!$O$5,Total!M:M,DB!$G$9,Total!K:K,DB!$O$9,Total!E:E,$H$2)+COUNTIFS(Total!X:X,$F$3,Total!W:W,B11,Total!O:O,DB!$G$5,Total!N:N,DB!$O$5,Total!AA:AA,DB!$G$9,Total!K:K,DB!$O$9,Total!E:E,$H$2)+COUNTIFS(Total!X:X,$F$3,Total!W:W,B11,Total!O:O,DB!$G$5,Total!N:N,DB!$O$5,Total!M:M,DB!$G$9,Total!AA:AA,DB!$O$9,Total!E:E,$H$2)+COUNTIFS(Total!X:X,$F$3,Total!W:W,B11,Total!O:O,DB!$G$5,Total!N:N,DB!$O$5,Total!M:M,DB!$G$9,Total!K:K,DB!$O$9,Total!AA:AA,$H$2)</f>
        <v>0</v>
      </c>
      <c r="G11" s="31">
        <f>COUNTIFS(Total!X:X,$G$3,Total!W:W,B11,Total!O:O,DB!$G$5,Total!N:N,DB!$O$5,Total!M:M,DB!$G$9,Total!K:K,DB!$O$9,Total!E:E,$H$2)+COUNTIFS(Total!X:X,$G$3,Total!W:W,B11,Total!AA:AA,DB!$G$5,Total!AA:AA,DB!$O$5,Total!AA:AA,DB!$G$9,Total!AA:AA,DB!$O$9,Total!AA:AA,$H$2)+COUNTIFS(Total!X:X,$G$3,Total!W:W,B11,Total!O:O,DB!$G$5,Total!AA:AA,DB!$O$5,Total!AA:AA,DB!$G$9,Total!AA:AA,DB!$O$9,Total!AA:AA,$H$2)+COUNTIFS(Total!X:X,$G$3,Total!W:W,B11,Total!AA:AA,DB!$G$5,Total!N:N,DB!$O$5,Total!AA:AA,DB!$G$9,Total!AA:AA,DB!$O$9,Total!AA:AA,$H$2)+COUNTIFS(Total!X:X,$G$3,Total!W:W,B11,Total!AA:AA,DB!$G$5,Total!AA:AA,DB!$O$5,Total!M:M,DB!$G$9,Total!AA:AA,DB!$O$9,Total!AA:AA,$H$2)+COUNTIFS(Total!X:X,$G$3,Total!W:W,B11,Total!AA:AA,DB!$G$5,Total!AA:AA,DB!$O$5,Total!AA:AA,DB!$G$9,Total!K:K,DB!$O$9,Total!AA:AA,$H$2)+COUNTIFS(Total!X:X,$G$3,Total!W:W,B11,Total!AA:AA,DB!$G$5,Total!AA:AA,DB!$O$5,Total!AA:AA,DB!$G$9,Total!AA:AA,DB!$O$9,Total!E:E,$H$2)+COUNTIFS(Total!X:X,$G$3,Total!W:W,B11,Total!O:O,DB!$G$5,Total!N:N,DB!$O$5,Total!M:M,DB!$G$9,Total!AA:AA,DB!$O$9,Total!AA:AA,$H$2)+COUNTIFS(Total!X:X,$G$3,Total!W:W,B11,Total!O:O,DB!$G$5,Total!N:N,DB!$O$5,Total!AA:AA,DB!$G$9,Total!K:K,DB!$O$9,Total!AA:AA,$H$2)+COUNTIFS(Total!X:X,$G$3,Total!W:W,B11,Total!O:O,DB!$G$5,Total!N:N,DB!$O$5,Total!AA:AA,DB!$G$9,Total!AA:AA,DB!$O$9,Total!E:E,$H$2)+COUNTIFS(Total!X:X,$G$3,Total!W:W,B11,Total!O:O,DB!$G$5,Total!AA:AA,DB!$O$5,Total!M:M,DB!$G$9,Total!K:K,DB!$O$9,Total!AA:AA,$H$2)+COUNTIFS(Total!X:X,$G$3,Total!W:W,B11,Total!O:O,DB!$G$5,Total!AA:AA,DB!$O$5,Total!M:M,DB!$G$9,Total!AA:AA,DB!$O$9,Total!E:E,$H$2)+COUNTIFS(Total!X:X,$G$3,Total!W:W,B11,Total!O:O,DB!$G$5,Total!AA:AA,DB!$O$5,Total!AA:AA,DB!$G$9,Total!K:K,DB!$O$9,Total!E:E,$H$2)+COUNTIFS(Total!X:X,$G$3,Total!W:W,B11,Total!AA:AA,DB!$G$5,Total!N:N,DB!$O$5,Total!M:M,DB!$G$9,Total!K:K,DB!$O$9,Total!AA:AA,$H$2)+COUNTIFS(Total!X:X,$G$3,Total!W:W,B11,Total!AA:AA,DB!$G$5,Total!N:N,DB!$O$5,Total!M:M,DB!$G$9,Total!AA:AA,DB!$O$9,Total!E:E,$H$2)+COUNTIFS(Total!X:X,$G$3,Total!W:W,B11,Total!AA:AA,DB!$G$5,Total!N:N,DB!$O$5,Total!AA:AA,DB!$G$9,Total!K:K,DB!$O$9,Total!E:E,$H$2)+COUNTIFS(Total!X:X,$G$3,Total!W:W,B11,Total!AA:AA,DB!$G$5,Total!AA:AA,DB!$O$5,Total!M:M,DB!$G$9,Total!K:K,DB!$O$9,Total!E:E,$H$2)+COUNTIFS(Total!X:X,$G$3,Total!W:W,B11,Total!O:O,DB!$G$5,Total!N:N,DB!$O$5,Total!AA:AA,DB!$G$9,Total!AA:AA,DB!$O$9,Total!AA:AA,$H$2)+COUNTIFS(Total!X:X,$G$3,Total!W:W,B11,Total!O:O,DB!$G$5,Total!AA:AA,DB!$O$5,Total!M:M,DB!$G$9,Total!AA:AA,DB!$O$9,Total!AA:AA,$H$2)+COUNTIFS(Total!X:X,$G$3,Total!W:W,B11,Total!O:O,DB!$G$5,Total!AA:AA,DB!$O$5,Total!AA:AA,DB!$G$9,Total!K:K,DB!$O$9,Total!AA:AA,$H$2)+COUNTIFS(Total!X:X,$G$3,Total!W:W,B11,Total!O:O,DB!$G$5,Total!AA:AA,DB!$O$5,Total!AA:AA,DB!$G$9,Total!AA:AA,DB!$O$9,Total!E:E,$H$2)+COUNTIFS(Total!X:X,$G$3,Total!W:W,B11,Total!AA:AA,DB!$G$5,Total!N:N,DB!$O$5,Total!M:M,DB!$G$9,Total!AA:AA,DB!$O$9,Total!AA:AA,$H$2)+COUNTIFS(Total!X:X,$G$3,Total!W:W,B11,Total!AA:AA,DB!$G$5,Total!N:N,DB!$O$5,Total!AA:AA,DB!$G$9,Total!K:K,DB!$O$9,Total!AA:AA,$H$2)+COUNTIFS(Total!X:X,$G$3,Total!W:W,B11,Total!AA:AA,DB!$G$5,Total!N:N,DB!$O$5,Total!AA:AA,DB!$G$9,Total!AA:AA,DB!$O$9,Total!E:E,$H$2)+COUNTIFS(Total!X:X,$G$3,Total!W:W,B11,Total!AA:AA,DB!$G$5,Total!AA:AA,DB!$O$5,Total!M:M,DB!$G$9,Total!K:K,DB!$O$9,Total!AA:AA,$H$2)+COUNTIFS(Total!X:X,$G$3,Total!W:W,B11,Total!AA:AA,DB!$G$5,Total!AA:AA,DB!$O$5,Total!M:M,DB!$G$9,Total!AA:AA,DB!$O$9,Total!E:E,$H$2)+COUNTIFS(Total!X:X,$G$3,Total!W:W,B11,Total!AA:AA,DB!$G$5,Total!AA:AA,DB!$O$5,Total!AA:AA,DB!$G$9,Total!K:K,DB!$O$9,Total!E:E,$H$2)+COUNTIFS(Total!X:X,$G$3,Total!W:W,B11,Total!AA:AA,DB!$G$5,Total!N:N,DB!$O$5,Total!M:M,DB!$G$9,Total!K:K,DB!$O$9,Total!E:E,$H$2)+COUNTIFS(Total!X:X,$G$3,Total!W:W,B11,Total!O:O,DB!$G$5,Total!AA:AA,DB!$O$5,Total!M:M,DB!$G$9,Total!K:K,DB!$O$9,Total!E:E,$H$2)+COUNTIFS(Total!X:X,$G$3,Total!W:W,B11,Total!O:O,DB!$G$5,Total!N:N,DB!$O$5,Total!AA:AA,DB!$G$9,Total!K:K,DB!$O$9,Total!E:E,$H$2)+COUNTIFS(Total!X:X,$G$3,Total!W:W,B11,Total!O:O,DB!$G$5,Total!N:N,DB!$O$5,Total!M:M,DB!$G$9,Total!AA:AA,DB!$O$9,Total!E:E,$H$2)+COUNTIFS(Total!X:X,$G$3,Total!W:W,B11,Total!O:O,DB!$G$5,Total!N:N,DB!$O$5,Total!M:M,DB!$G$9,Total!K:K,DB!$O$9,Total!AA:AA,$H$2)</f>
        <v>2</v>
      </c>
      <c r="H11" s="31">
        <f>COUNTIFS(Total!X:X,$H$3,Total!W:W,B11,Total!O:O,DB!$G$5,Total!N:N,DB!$O$5,Total!M:M,DB!$G$9,Total!K:K,DB!$O$9,Total!E:E,$H$2)+COUNTIFS(Total!X:X,$H$3,Total!W:W,B11,Total!AA:AA,DB!$G$5,Total!AA:AA,DB!$O$5,Total!AA:AA,DB!$G$9,Total!AA:AA,DB!$O$9,Total!AA:AA,$H$2)+COUNTIFS(Total!X:X,$H$3,Total!W:W,B11,Total!O:O,DB!$G$5,Total!AA:AA,DB!$O$5,Total!AA:AA,DB!$G$9,Total!AA:AA,DB!$O$9,Total!AA:AA,$H$2)+COUNTIFS(Total!X:X,$H$3,Total!W:W,B11,Total!AA:AA,DB!$G$5,Total!N:N,DB!$O$5,Total!AA:AA,DB!$G$9,Total!AA:AA,DB!$O$9,Total!AA:AA,$H$2)+COUNTIFS(Total!X:X,$H$3,Total!W:W,B11,Total!AA:AA,DB!$G$5,Total!AA:AA,DB!$O$5,Total!M:M,DB!$G$9,Total!AA:AA,DB!$O$9,Total!AA:AA,$H$2)+COUNTIFS(Total!X:X,$H$3,Total!W:W,B11,Total!AA:AA,DB!$G$5,Total!AA:AA,DB!$O$5,Total!AA:AA,DB!$G$9,Total!K:K,DB!$O$9,Total!AA:AA,$H$2)+COUNTIFS(Total!X:X,$H$3,Total!W:W,B11,Total!AA:AA,DB!$G$5,Total!AA:AA,DB!$O$5,Total!AA:AA,DB!$G$9,Total!AA:AA,DB!$O$9,Total!E:E,$H$2)+COUNTIFS(Total!X:X,$H$3,Total!W:W,B11,Total!O:O,DB!$G$5,Total!N:N,DB!$O$5,Total!M:M,DB!$G$9,Total!AA:AA,DB!$O$9,Total!AA:AA,$H$2)+COUNTIFS(Total!X:X,$H$3,Total!W:W,B11,Total!O:O,DB!$G$5,Total!N:N,DB!$O$5,Total!AA:AA,DB!$G$9,Total!K:K,DB!$O$9,Total!AA:AA,$H$2)+COUNTIFS(Total!X:X,$H$3,Total!W:W,B11,Total!O:O,DB!$G$5,Total!N:N,DB!$O$5,Total!AA:AA,DB!$G$9,Total!AA:AA,DB!$O$9,Total!E:E,$H$2)+COUNTIFS(Total!X:X,$H$3,Total!W:W,B11,Total!O:O,DB!$G$5,Total!AA:AA,DB!$O$5,Total!M:M,DB!$G$9,Total!K:K,DB!$O$9,Total!AA:AA,$H$2)+COUNTIFS(Total!X:X,$H$3,Total!W:W,B11,Total!O:O,DB!$G$5,Total!AA:AA,DB!$O$5,Total!M:M,DB!$G$9,Total!AA:AA,DB!$O$9,Total!E:E,$H$2)+COUNTIFS(Total!X:X,$H$3,Total!W:W,B11,Total!O:O,DB!$G$5,Total!AA:AA,DB!$O$5,Total!AA:AA,DB!$G$9,Total!K:K,DB!$O$9,Total!E:E,$H$2)+COUNTIFS(Total!X:X,$H$3,Total!W:W,B11,Total!AA:AA,DB!$G$5,Total!N:N,DB!$O$5,Total!M:M,DB!$G$9,Total!K:K,DB!$O$9,Total!AA:AA,$H$2)+COUNTIFS(Total!X:X,$H$3,Total!W:W,B11,Total!AA:AA,DB!$G$5,Total!N:N,DB!$O$5,Total!M:M,DB!$G$9,Total!AA:AA,DB!$O$9,Total!E:E,$H$2)+COUNTIFS(Total!X:X,$H$3,Total!W:W,B11,Total!AA:AA,DB!$G$5,Total!N:N,DB!$O$5,Total!AA:AA,DB!$G$9,Total!K:K,DB!$O$9,Total!E:E,$H$2)+COUNTIFS(Total!X:X,$H$3,Total!W:W,B11,Total!AA:AA,DB!$G$5,Total!AA:AA,DB!$O$5,Total!M:M,DB!$G$9,Total!K:K,DB!$O$9,Total!E:E,$H$2)+COUNTIFS(Total!X:X,$H$3,Total!W:W,B11,Total!O:O,DB!$G$5,Total!N:N,DB!$O$5,Total!AA:AA,DB!$G$9,Total!AA:AA,DB!$O$9,Total!AA:AA,$H$2)+COUNTIFS(Total!X:X,$H$3,Total!W:W,B11,Total!O:O,DB!$G$5,Total!AA:AA,DB!$O$5,Total!M:M,DB!$G$9,Total!AA:AA,DB!$O$9,Total!AA:AA,$H$2)+COUNTIFS(Total!X:X,$H$3,Total!W:W,B11,Total!O:O,DB!$G$5,Total!AA:AA,DB!$O$5,Total!AA:AA,DB!$G$9,Total!K:K,DB!$O$9,Total!AA:AA,$H$2)+COUNTIFS(Total!X:X,$H$3,Total!W:W,B11,Total!O:O,DB!$G$5,Total!AA:AA,DB!$O$5,Total!AA:AA,DB!$G$9,Total!AA:AA,DB!$O$9,Total!E:E,$H$2)+COUNTIFS(Total!X:X,$H$3,Total!W:W,B11,Total!AA:AA,DB!$G$5,Total!N:N,DB!$O$5,Total!M:M,DB!$G$9,Total!AA:AA,DB!$O$9,Total!AA:AA,$H$2)+COUNTIFS(Total!X:X,$H$3,Total!W:W,B11,Total!AA:AA,DB!$G$5,Total!N:N,DB!$O$5,Total!AA:AA,DB!$G$9,Total!K:K,DB!$O$9,Total!AA:AA,$H$2)+COUNTIFS(Total!X:X,$H$3,Total!W:W,B11,Total!AA:AA,DB!$G$5,Total!N:N,DB!$O$5,Total!AA:AA,DB!$G$9,Total!AA:AA,DB!$O$9,Total!E:E,$H$2)+COUNTIFS(Total!X:X,$H$3,Total!W:W,B11,Total!AA:AA,DB!$G$5,Total!AA:AA,DB!$O$5,Total!M:M,DB!$G$9,Total!K:K,DB!$O$9,Total!AA:AA,$H$2)+COUNTIFS(Total!X:X,$H$3,Total!W:W,B11,Total!AA:AA,DB!$G$5,Total!AA:AA,DB!$O$5,Total!M:M,DB!$G$9,Total!AA:AA,DB!$O$9,Total!E:E,$H$2)+COUNTIFS(Total!X:X,$H$3,Total!W:W,B11,Total!AA:AA,DB!$G$5,Total!AA:AA,DB!$O$5,Total!AA:AA,DB!$G$9,Total!K:K,DB!$O$9,Total!E:E,$H$2)+COUNTIFS(Total!X:X,$H$3,Total!W:W,B11,Total!AA:AA,DB!$G$5,Total!N:N,DB!$O$5,Total!M:M,DB!$G$9,Total!K:K,DB!$O$9,Total!E:E,$H$2)+COUNTIFS(Total!X:X,$H$3,Total!W:W,B11,Total!O:O,DB!$G$5,Total!AA:AA,DB!$O$5,Total!M:M,DB!$G$9,Total!K:K,DB!$O$9,Total!E:E,$H$2)+COUNTIFS(Total!X:X,$H$3,Total!W:W,B11,Total!O:O,DB!$G$5,Total!N:N,DB!$O$5,Total!AA:AA,DB!$G$9,Total!K:K,DB!$O$9,Total!E:E,$H$2)+COUNTIFS(Total!X:X,$H$3,Total!W:W,B11,Total!O:O,DB!$G$5,Total!N:N,DB!$O$5,Total!M:M,DB!$G$9,Total!AA:AA,DB!$O$9,Total!E:E,$H$2)+COUNTIFS(Total!X:X,$H$3,Total!W:W,B11,Total!O:O,DB!$G$5,Total!N:N,DB!$O$5,Total!M:M,DB!$G$9,Total!K:K,DB!$O$9,Total!AA:AA,$H$2)</f>
        <v>3</v>
      </c>
      <c r="I11" s="31">
        <f>COUNTIFS(Total!X:X,$I$3,Total!W:W,B11,Total!O:O,DB!$G$5,Total!N:N,DB!$O$5,Total!M:M,DB!$G$9,Total!K:K,DB!$O$9,Total!E:E,$H$2)+COUNTIFS(Total!X:X,$I$3,Total!W:W,B11,Total!AA:AA,DB!$G$5,Total!AA:AA,DB!$O$5,Total!AA:AA,DB!$G$9,Total!AA:AA,DB!$O$9,Total!AA:AA,$H$2)+COUNTIFS(Total!X:X,$I$3,Total!W:W,B11,Total!O:O,DB!$G$5,Total!AA:AA,DB!$O$5,Total!AA:AA,DB!$G$9,Total!AA:AA,DB!$O$9,Total!AA:AA,$H$2)+COUNTIFS(Total!X:X,$I$3,Total!W:W,B11,Total!AA:AA,DB!$G$5,Total!N:N,DB!$O$5,Total!AA:AA,DB!$G$9,Total!AA:AA,DB!$O$9,Total!AA:AA,$H$2)+COUNTIFS(Total!X:X,$I$3,Total!W:W,B11,Total!AA:AA,DB!$G$5,Total!AA:AA,DB!$O$5,Total!M:M,DB!$G$9,Total!AA:AA,DB!$O$9,Total!AA:AA,$H$2)+COUNTIFS(Total!X:X,$I$3,Total!W:W,B11,Total!AA:AA,DB!$G$5,Total!AA:AA,DB!$O$5,Total!AA:AA,DB!$G$9,Total!K:K,DB!$O$9,Total!AA:AA,$H$2)+COUNTIFS(Total!X:X,$I$3,Total!W:W,B11,Total!AA:AA,DB!$G$5,Total!AA:AA,DB!$O$5,Total!AA:AA,DB!$G$9,Total!AA:AA,DB!$O$9,Total!E:E,$H$2)+COUNTIFS(Total!X:X,$I$3,Total!W:W,B11,Total!O:O,DB!$G$5,Total!N:N,DB!$O$5,Total!M:M,DB!$G$9,Total!AA:AA,DB!$O$9,Total!AA:AA,$H$2)+COUNTIFS(Total!X:X,$I$3,Total!W:W,B11,Total!O:O,DB!$G$5,Total!N:N,DB!$O$5,Total!AA:AA,DB!$G$9,Total!K:K,DB!$O$9,Total!AA:AA,$H$2)+COUNTIFS(Total!X:X,$I$3,Total!W:W,B11,Total!O:O,DB!$G$5,Total!N:N,DB!$O$5,Total!AA:AA,DB!$G$9,Total!AA:AA,DB!$O$9,Total!E:E,$H$2)+COUNTIFS(Total!X:X,$I$3,Total!W:W,B11,Total!O:O,DB!$G$5,Total!AA:AA,DB!$O$5,Total!M:M,DB!$G$9,Total!K:K,DB!$O$9,Total!AA:AA,$H$2)+COUNTIFS(Total!X:X,$I$3,Total!W:W,B11,Total!O:O,DB!$G$5,Total!AA:AA,DB!$O$5,Total!M:M,DB!$G$9,Total!AA:AA,DB!$O$9,Total!E:E,$H$2)+COUNTIFS(Total!X:X,$I$3,Total!W:W,B11,Total!O:O,DB!$G$5,Total!AA:AA,DB!$O$5,Total!AA:AA,DB!$G$9,Total!K:K,DB!$O$9,Total!E:E,$H$2)+COUNTIFS(Total!X:X,$I$3,Total!W:W,B11,Total!AA:AA,DB!$G$5,Total!N:N,DB!$O$5,Total!M:M,DB!$G$9,Total!K:K,DB!$O$9,Total!AA:AA,$H$2)+COUNTIFS(Total!X:X,$I$3,Total!W:W,B11,Total!AA:AA,DB!$G$5,Total!N:N,DB!$O$5,Total!M:M,DB!$G$9,Total!AA:AA,DB!$O$9,Total!E:E,$H$2)+COUNTIFS(Total!X:X,$I$3,Total!W:W,B11,Total!AA:AA,DB!$G$5,Total!N:N,DB!$O$5,Total!AA:AA,DB!$G$9,Total!K:K,DB!$O$9,Total!E:E,$H$2)+COUNTIFS(Total!X:X,$I$3,Total!W:W,B11,Total!AA:AA,DB!$G$5,Total!AA:AA,DB!$O$5,Total!M:M,DB!$G$9,Total!K:K,DB!$O$9,Total!E:E,$H$2)+COUNTIFS(Total!X:X,$I$3,Total!W:W,B11,Total!O:O,DB!$G$5,Total!N:N,DB!$O$5,Total!AA:AA,DB!$G$9,Total!AA:AA,DB!$O$9,Total!AA:AA,$H$2)+COUNTIFS(Total!X:X,$I$3,Total!W:W,B11,Total!O:O,DB!$G$5,Total!AA:AA,DB!$O$5,Total!M:M,DB!$G$9,Total!AA:AA,DB!$O$9,Total!AA:AA,$H$2)+COUNTIFS(Total!X:X,$I$3,Total!W:W,B11,Total!O:O,DB!$G$5,Total!AA:AA,DB!$O$5,Total!AA:AA,DB!$G$9,Total!K:K,DB!$O$9,Total!AA:AA,$H$2)+COUNTIFS(Total!X:X,$I$3,Total!W:W,B11,Total!O:O,DB!$G$5,Total!AA:AA,DB!$O$5,Total!AA:AA,DB!$G$9,Total!AA:AA,DB!$O$9,Total!E:E,$H$2)+COUNTIFS(Total!X:X,$I$3,Total!W:W,B11,Total!AA:AA,DB!$G$5,Total!N:N,DB!$O$5,Total!M:M,DB!$G$9,Total!AA:AA,DB!$O$9,Total!AA:AA,$H$2)+COUNTIFS(Total!X:X,$I$3,Total!W:W,B11,Total!AA:AA,DB!$G$5,Total!N:N,DB!$O$5,Total!AA:AA,DB!$G$9,Total!K:K,DB!$O$9,Total!AA:AA,$H$2)+COUNTIFS(Total!X:X,$I$3,Total!W:W,B11,Total!AA:AA,DB!$G$5,Total!N:N,DB!$O$5,Total!AA:AA,DB!$G$9,Total!AA:AA,DB!$O$9,Total!E:E,$H$2)+COUNTIFS(Total!X:X,$I$3,Total!W:W,B11,Total!AA:AA,DB!$G$5,Total!AA:AA,DB!$O$5,Total!M:M,DB!$G$9,Total!K:K,DB!$O$9,Total!AA:AA,$H$2)+COUNTIFS(Total!X:X,$I$3,Total!W:W,B11,Total!AA:AA,DB!$G$5,Total!AA:AA,DB!$O$5,Total!M:M,DB!$G$9,Total!AA:AA,DB!$O$9,Total!E:E,$H$2)+COUNTIFS(Total!X:X,$I$3,Total!W:W,B11,Total!AA:AA,DB!$G$5,Total!AA:AA,DB!$O$5,Total!AA:AA,DB!$G$9,Total!K:K,DB!$O$9,Total!E:E,$H$2)+COUNTIFS(Total!X:X,$I$3,Total!W:W,B11,Total!AA:AA,DB!$G$5,Total!N:N,DB!$O$5,Total!M:M,DB!$G$9,Total!K:K,DB!$O$9,Total!E:E,$H$2)+COUNTIFS(Total!X:X,$I$3,Total!W:W,B11,Total!O:O,DB!$G$5,Total!AA:AA,DB!$O$5,Total!M:M,DB!$G$9,Total!K:K,DB!$O$9,Total!E:E,$H$2)+COUNTIFS(Total!X:X,$I$3,Total!W:W,B11,Total!O:O,DB!$G$5,Total!N:N,DB!$O$5,Total!AA:AA,DB!$G$9,Total!K:K,DB!$O$9,Total!E:E,$H$2)+COUNTIFS(Total!X:X,$I$3,Total!W:W,B11,Total!O:O,DB!$G$5,Total!N:N,DB!$O$5,Total!M:M,DB!$G$9,Total!AA:AA,DB!$O$9,Total!E:E,$H$2)+COUNTIFS(Total!X:X,$I$3,Total!W:W,B11,Total!O:O,DB!$G$5,Total!N:N,DB!$O$5,Total!M:M,DB!$G$9,Total!K:K,DB!$O$9,Total!AA:AA,$H$2)</f>
        <v>4</v>
      </c>
      <c r="J11" s="31">
        <f>COUNTIFS(Total!X:X,$J$3,Total!W:W,B11,Total!O:O,DB!$G$5,Total!N:N,DB!$O$5,Total!M:M,DB!$G$9,Total!K:K,DB!$O$9,Total!E:E,$H$2)+COUNTIFS(Total!X:X,$J$3,Total!W:W,B11,Total!AA:AA,DB!$G$5,Total!AA:AA,DB!$O$5,Total!AA:AA,DB!$G$9,Total!AA:AA,DB!$O$9,Total!AA:AA,$H$2)+COUNTIFS(Total!X:X,$J$3,Total!W:W,B11,Total!O:O,DB!$G$5,Total!AA:AA,DB!$O$5,Total!AA:AA,DB!$G$9,Total!AA:AA,DB!$O$9,Total!AA:AA,$H$2)+COUNTIFS(Total!X:X,$J$3,Total!W:W,B11,Total!AA:AA,DB!$G$5,Total!N:N,DB!$O$5,Total!AA:AA,DB!$G$9,Total!AA:AA,DB!$O$9,Total!AA:AA,$H$2)+COUNTIFS(Total!X:X,$J$3,Total!W:W,B11,Total!AA:AA,DB!$G$5,Total!AA:AA,DB!$O$5,Total!M:M,DB!$G$9,Total!AA:AA,DB!$O$9,Total!AA:AA,$H$2)+COUNTIFS(Total!X:X,$J$3,Total!W:W,B11,Total!AA:AA,DB!$G$5,Total!AA:AA,DB!$O$5,Total!AA:AA,DB!$G$9,Total!K:K,DB!$O$9,Total!AA:AA,$H$2)+COUNTIFS(Total!X:X,$J$3,Total!W:W,B11,Total!AA:AA,DB!$G$5,Total!AA:AA,DB!$O$5,Total!AA:AA,DB!$G$9,Total!AA:AA,DB!$O$9,Total!E:E,$H$2)+COUNTIFS(Total!X:X,$J$3,Total!W:W,B11,Total!O:O,DB!$G$5,Total!N:N,DB!$O$5,Total!M:M,DB!$G$9,Total!AA:AA,DB!$O$9,Total!AA:AA,$H$2)+COUNTIFS(Total!X:X,$J$3,Total!W:W,B11,Total!O:O,DB!$G$5,Total!N:N,DB!$O$5,Total!AA:AA,DB!$G$9,Total!K:K,DB!$O$9,Total!AA:AA,$H$2)+COUNTIFS(Total!X:X,$J$3,Total!W:W,B11,Total!O:O,DB!$G$5,Total!N:N,DB!$O$5,Total!AA:AA,DB!$G$9,Total!AA:AA,DB!$O$9,Total!E:E,$H$2)+COUNTIFS(Total!X:X,$J$3,Total!W:W,B11,Total!O:O,DB!$G$5,Total!AA:AA,DB!$O$5,Total!M:M,DB!$G$9,Total!K:K,DB!$O$9,Total!AA:AA,$H$2)+COUNTIFS(Total!X:X,$J$3,Total!W:W,B11,Total!O:O,DB!$G$5,Total!AA:AA,DB!$O$5,Total!M:M,DB!$G$9,Total!AA:AA,DB!$O$9,Total!E:E,$H$2)+COUNTIFS(Total!X:X,$J$3,Total!W:W,B11,Total!O:O,DB!$G$5,Total!AA:AA,DB!$O$5,Total!AA:AA,DB!$G$9,Total!K:K,DB!$O$9,Total!E:E,$H$2)+COUNTIFS(Total!X:X,$J$3,Total!W:W,B11,Total!AA:AA,DB!$G$5,Total!N:N,DB!$O$5,Total!M:M,DB!$G$9,Total!K:K,DB!$O$9,Total!AA:AA,$H$2)+COUNTIFS(Total!X:X,$J$3,Total!W:W,B11,Total!AA:AA,DB!$G$5,Total!N:N,DB!$O$5,Total!M:M,DB!$G$9,Total!AA:AA,DB!$O$9,Total!E:E,$H$2)+COUNTIFS(Total!X:X,$J$3,Total!W:W,B11,Total!AA:AA,DB!$G$5,Total!N:N,DB!$O$5,Total!AA:AA,DB!$G$9,Total!K:K,DB!$O$9,Total!E:E,$H$2)+COUNTIFS(Total!X:X,$J$3,Total!W:W,B11,Total!AA:AA,DB!$G$5,Total!AA:AA,DB!$O$5,Total!M:M,DB!$G$9,Total!K:K,DB!$O$9,Total!E:E,$H$2)+COUNTIFS(Total!X:X,$J$3,Total!W:W,B11,Total!O:O,DB!$G$5,Total!N:N,DB!$O$5,Total!AA:AA,DB!$G$9,Total!AA:AA,DB!$O$9,Total!AA:AA,$H$2)+COUNTIFS(Total!X:X,$J$3,Total!W:W,B11,Total!O:O,DB!$G$5,Total!AA:AA,DB!$O$5,Total!M:M,DB!$G$9,Total!AA:AA,DB!$O$9,Total!AA:AA,$H$2)+COUNTIFS(Total!X:X,$J$3,Total!W:W,B11,Total!O:O,DB!$G$5,Total!AA:AA,DB!$O$5,Total!AA:AA,DB!$G$9,Total!K:K,DB!$O$9,Total!AA:AA,$H$2)+COUNTIFS(Total!X:X,$J$3,Total!W:W,B11,Total!O:O,DB!$G$5,Total!AA:AA,DB!$O$5,Total!AA:AA,DB!$G$9,Total!AA:AA,DB!$O$9,Total!E:E,$H$2)+COUNTIFS(Total!X:X,$J$3,Total!W:W,B11,Total!AA:AA,DB!$G$5,Total!N:N,DB!$O$5,Total!M:M,DB!$G$9,Total!AA:AA,DB!$O$9,Total!AA:AA,$H$2)+COUNTIFS(Total!X:X,$J$3,Total!W:W,B11,Total!AA:AA,DB!$G$5,Total!N:N,DB!$O$5,Total!AA:AA,DB!$G$9,Total!K:K,DB!$O$9,Total!AA:AA,$H$2)+COUNTIFS(Total!X:X,$J$3,Total!W:W,B11,Total!AA:AA,DB!$G$5,Total!N:N,DB!$O$5,Total!AA:AA,DB!$G$9,Total!AA:AA,DB!$O$9,Total!E:E,$H$2)+COUNTIFS(Total!X:X,$J$3,Total!W:W,B11,Total!AA:AA,DB!$G$5,Total!AA:AA,DB!$O$5,Total!M:M,DB!$G$9,Total!K:K,DB!$O$9,Total!AA:AA,$H$2)+COUNTIFS(Total!X:X,$J$3,Total!W:W,B11,Total!AA:AA,DB!$G$5,Total!AA:AA,DB!$O$5,Total!M:M,DB!$G$9,Total!AA:AA,DB!$O$9,Total!E:E,$H$2)+COUNTIFS(Total!X:X,$J$3,Total!W:W,B11,Total!AA:AA,DB!$G$5,Total!AA:AA,DB!$O$5,Total!AA:AA,DB!$G$9,Total!K:K,DB!$O$9,Total!E:E,$H$2)+COUNTIFS(Total!X:X,$J$3,Total!W:W,B11,Total!AA:AA,DB!$G$5,Total!N:N,DB!$O$5,Total!M:M,DB!$G$9,Total!K:K,DB!$O$9,Total!E:E,$H$2)+COUNTIFS(Total!X:X,$J$3,Total!W:W,B11,Total!O:O,DB!$G$5,Total!AA:AA,DB!$O$5,Total!M:M,DB!$G$9,Total!K:K,DB!$O$9,Total!E:E,$H$2)+COUNTIFS(Total!X:X,$J$3,Total!W:W,B11,Total!O:O,DB!$G$5,Total!N:N,DB!$O$5,Total!AA:AA,DB!$G$9,Total!K:K,DB!$O$9,Total!E:E,$H$2)+COUNTIFS(Total!X:X,$J$3,Total!W:W,B11,Total!O:O,DB!$G$5,Total!N:N,DB!$O$5,Total!M:M,DB!$G$9,Total!AA:AA,DB!$O$9,Total!E:E,$H$2)+COUNTIFS(Total!X:X,$J$3,Total!W:W,B11,Total!O:O,DB!$G$5,Total!N:N,DB!$O$5,Total!M:M,DB!$G$9,Total!K:K,DB!$O$9,Total!AA:AA,$H$2)</f>
        <v>1</v>
      </c>
      <c r="K11" s="31">
        <f>COUNTIFS(Total!X:X,$K$3,Total!W:W,B11,Total!O:O,DB!$G$5,Total!N:N,DB!$O$5,Total!M:M,DB!$G$9,Total!K:K,DB!$O$9,Total!E:E,$H$2)+COUNTIFS(Total!X:X,$K$3,Total!W:W,B11,Total!AA:AA,DB!$G$5,Total!AA:AA,DB!$O$5,Total!AA:AA,DB!$G$9,Total!AA:AA,DB!$O$9,Total!AA:AA,$H$2)+COUNTIFS(Total!X:X,$K$3,Total!W:W,B11,Total!O:O,DB!$G$5,Total!AA:AA,DB!$O$5,Total!AA:AA,DB!$G$9,Total!AA:AA,DB!$O$9,Total!AA:AA,$H$2)+COUNTIFS(Total!X:X,$K$3,Total!W:W,B11,Total!AA:AA,DB!$G$5,Total!N:N,DB!$O$5,Total!AA:AA,DB!$G$9,Total!AA:AA,DB!$O$9,Total!AA:AA,$H$2)+COUNTIFS(Total!X:X,$K$3,Total!W:W,B11,Total!AA:AA,DB!$G$5,Total!AA:AA,DB!$O$5,Total!M:M,DB!$G$9,Total!AA:AA,DB!$O$9,Total!AA:AA,$H$2)+COUNTIFS(Total!X:X,$K$3,Total!W:W,B11,Total!AA:AA,DB!$G$5,Total!AA:AA,DB!$O$5,Total!AA:AA,DB!$G$9,Total!K:K,DB!$O$9,Total!AA:AA,$H$2)+COUNTIFS(Total!X:X,$K$3,Total!W:W,B11,Total!AA:AA,DB!$G$5,Total!AA:AA,DB!$O$5,Total!AA:AA,DB!$G$9,Total!AA:AA,DB!$O$9,Total!E:E,$H$2)+COUNTIFS(Total!X:X,$K$3,Total!W:W,B11,Total!O:O,DB!$G$5,Total!N:N,DB!$O$5,Total!M:M,DB!$G$9,Total!AA:AA,DB!$O$9,Total!AA:AA,$H$2)+COUNTIFS(Total!X:X,$K$3,Total!W:W,B11,Total!O:O,DB!$G$5,Total!N:N,DB!$O$5,Total!AA:AA,DB!$G$9,Total!K:K,DB!$O$9,Total!AA:AA,$H$2)+COUNTIFS(Total!X:X,$K$3,Total!W:W,B11,Total!O:O,DB!$G$5,Total!N:N,DB!$O$5,Total!AA:AA,DB!$G$9,Total!AA:AA,DB!$O$9,Total!E:E,$H$2)+COUNTIFS(Total!X:X,$K$3,Total!W:W,B11,Total!O:O,DB!$G$5,Total!AA:AA,DB!$O$5,Total!M:M,DB!$G$9,Total!K:K,DB!$O$9,Total!AA:AA,$H$2)+COUNTIFS(Total!X:X,$K$3,Total!W:W,B11,Total!O:O,DB!$G$5,Total!AA:AA,DB!$O$5,Total!M:M,DB!$G$9,Total!AA:AA,DB!$O$9,Total!E:E,$H$2)+COUNTIFS(Total!X:X,$K$3,Total!W:W,B11,Total!O:O,DB!$G$5,Total!AA:AA,DB!$O$5,Total!AA:AA,DB!$G$9,Total!K:K,DB!$O$9,Total!E:E,$H$2)+COUNTIFS(Total!X:X,$K$3,Total!W:W,B11,Total!AA:AA,DB!$G$5,Total!N:N,DB!$O$5,Total!M:M,DB!$G$9,Total!K:K,DB!$O$9,Total!AA:AA,$H$2)+COUNTIFS(Total!X:X,$K$3,Total!W:W,B11,Total!AA:AA,DB!$G$5,Total!N:N,DB!$O$5,Total!M:M,DB!$G$9,Total!AA:AA,DB!$O$9,Total!E:E,$H$2)+COUNTIFS(Total!X:X,$K$3,Total!W:W,B11,Total!AA:AA,DB!$G$5,Total!N:N,DB!$O$5,Total!AA:AA,DB!$G$9,Total!K:K,DB!$O$9,Total!E:E,$H$2)+COUNTIFS(Total!X:X,$K$3,Total!W:W,B11,Total!AA:AA,DB!$G$5,Total!AA:AA,DB!$O$5,Total!M:M,DB!$G$9,Total!K:K,DB!$O$9,Total!E:E,$H$2)+COUNTIFS(Total!X:X,$K$3,Total!W:W,B11,Total!O:O,DB!$G$5,Total!N:N,DB!$O$5,Total!AA:AA,DB!$G$9,Total!AA:AA,DB!$O$9,Total!AA:AA,$H$2)+COUNTIFS(Total!X:X,$K$3,Total!W:W,B11,Total!O:O,DB!$G$5,Total!AA:AA,DB!$O$5,Total!M:M,DB!$G$9,Total!AA:AA,DB!$O$9,Total!AA:AA,$H$2)+COUNTIFS(Total!X:X,$K$3,Total!W:W,B11,Total!O:O,DB!$G$5,Total!AA:AA,DB!$O$5,Total!AA:AA,DB!$G$9,Total!K:K,DB!$O$9,Total!AA:AA,$H$2)+COUNTIFS(Total!X:X,$K$3,Total!W:W,B11,Total!O:O,DB!$G$5,Total!AA:AA,DB!$O$5,Total!AA:AA,DB!$G$9,Total!AA:AA,DB!$O$9,Total!E:E,$H$2)+COUNTIFS(Total!X:X,$K$3,Total!W:W,B11,Total!AA:AA,DB!$G$5,Total!N:N,DB!$O$5,Total!M:M,DB!$G$9,Total!AA:AA,DB!$O$9,Total!AA:AA,$H$2)+COUNTIFS(Total!X:X,$K$3,Total!W:W,B11,Total!AA:AA,DB!$G$5,Total!N:N,DB!$O$5,Total!AA:AA,DB!$G$9,Total!K:K,DB!$O$9,Total!AA:AA,$H$2)+COUNTIFS(Total!X:X,$K$3,Total!W:W,B11,Total!AA:AA,DB!$G$5,Total!N:N,DB!$O$5,Total!AA:AA,DB!$G$9,Total!AA:AA,DB!$O$9,Total!E:E,$H$2)+COUNTIFS(Total!X:X,$K$3,Total!W:W,B11,Total!AA:AA,DB!$G$5,Total!AA:AA,DB!$O$5,Total!M:M,DB!$G$9,Total!K:K,DB!$O$9,Total!AA:AA,$H$2)+COUNTIFS(Total!X:X,$K$3,Total!W:W,B11,Total!AA:AA,DB!$G$5,Total!AA:AA,DB!$O$5,Total!M:M,DB!$G$9,Total!AA:AA,DB!$O$9,Total!E:E,$H$2)+COUNTIFS(Total!X:X,$K$3,Total!W:W,B11,Total!AA:AA,DB!$G$5,Total!AA:AA,DB!$O$5,Total!AA:AA,DB!$G$9,Total!K:K,DB!$O$9,Total!E:E,$H$2)+COUNTIFS(Total!X:X,$K$3,Total!W:W,B11,Total!AA:AA,DB!$G$5,Total!N:N,DB!$O$5,Total!M:M,DB!$G$9,Total!K:K,DB!$O$9,Total!E:E,$H$2)+COUNTIFS(Total!X:X,$K$3,Total!W:W,B11,Total!O:O,DB!$G$5,Total!AA:AA,DB!$O$5,Total!M:M,DB!$G$9,Total!K:K,DB!$O$9,Total!E:E,$H$2)+COUNTIFS(Total!X:X,$K$3,Total!W:W,B11,Total!O:O,DB!$G$5,Total!N:N,DB!$O$5,Total!AA:AA,DB!$G$9,Total!K:K,DB!$O$9,Total!E:E,$H$2)+COUNTIFS(Total!X:X,$K$3,Total!W:W,B11,Total!O:O,DB!$G$5,Total!N:N,DB!$O$5,Total!M:M,DB!$G$9,Total!AA:AA,DB!$O$9,Total!E:E,$H$2)+COUNTIFS(Total!X:X,$K$3,Total!W:W,B11,Total!O:O,DB!$G$5,Total!N:N,DB!$O$5,Total!M:M,DB!$G$9,Total!K:K,DB!$O$9,Total!AA:AA,$H$2)</f>
        <v>2</v>
      </c>
      <c r="L11" s="31">
        <f>COUNTIFS(Total!X:X,$L$3,Total!W:W,B11,Total!O:O,DB!$G$5,Total!N:N,DB!$O$5,Total!M:M,DB!$G$9,Total!K:K,DB!$O$9,Total!E:E,$H$2)+COUNTIFS(Total!X:X,$L$3,Total!W:W,B11,Total!AA:AA,DB!$G$5,Total!AA:AA,DB!$O$5,Total!AA:AA,DB!$G$9,Total!AA:AA,DB!$O$9,Total!AA:AA,$H$2)+COUNTIFS(Total!X:X,$L$3,Total!W:W,B11,Total!O:O,DB!$G$5,Total!AA:AA,DB!$O$5,Total!AA:AA,DB!$G$9,Total!AA:AA,DB!$O$9,Total!AA:AA,$H$2)+COUNTIFS(Total!X:X,$L$3,Total!W:W,B11,Total!AA:AA,DB!$G$5,Total!N:N,DB!$O$5,Total!AA:AA,DB!$G$9,Total!AA:AA,DB!$O$9,Total!AA:AA,$H$2)+COUNTIFS(Total!X:X,$L$3,Total!W:W,B11,Total!AA:AA,DB!$G$5,Total!AA:AA,DB!$O$5,Total!M:M,DB!$G$9,Total!AA:AA,DB!$O$9,Total!AA:AA,$H$2)+COUNTIFS(Total!X:X,$L$3,Total!W:W,B11,Total!AA:AA,DB!$G$5,Total!AA:AA,DB!$O$5,Total!AA:AA,DB!$G$9,Total!K:K,DB!$O$9,Total!AA:AA,$H$2)+COUNTIFS(Total!X:X,$L$3,Total!W:W,B11,Total!AA:AA,DB!$G$5,Total!AA:AA,DB!$O$5,Total!AA:AA,DB!$G$9,Total!AA:AA,DB!$O$9,Total!E:E,$H$2)+COUNTIFS(Total!X:X,$L$3,Total!W:W,B11,Total!O:O,DB!$G$5,Total!N:N,DB!$O$5,Total!M:M,DB!$G$9,Total!AA:AA,DB!$O$9,Total!AA:AA,$H$2)+COUNTIFS(Total!X:X,$L$3,Total!W:W,B11,Total!O:O,DB!$G$5,Total!N:N,DB!$O$5,Total!AA:AA,DB!$G$9,Total!K:K,DB!$O$9,Total!AA:AA,$H$2)+COUNTIFS(Total!X:X,$L$3,Total!W:W,B11,Total!O:O,DB!$G$5,Total!N:N,DB!$O$5,Total!AA:AA,DB!$G$9,Total!AA:AA,DB!$O$9,Total!E:E,$H$2)+COUNTIFS(Total!X:X,$L$3,Total!W:W,B11,Total!O:O,DB!$G$5,Total!AA:AA,DB!$O$5,Total!M:M,DB!$G$9,Total!K:K,DB!$O$9,Total!AA:AA,$H$2)+COUNTIFS(Total!X:X,$L$3,Total!W:W,B11,Total!O:O,DB!$G$5,Total!AA:AA,DB!$O$5,Total!M:M,DB!$G$9,Total!AA:AA,DB!$O$9,Total!E:E,$H$2)+COUNTIFS(Total!X:X,$L$3,Total!W:W,B11,Total!O:O,DB!$G$5,Total!AA:AA,DB!$O$5,Total!AA:AA,DB!$G$9,Total!K:K,DB!$O$9,Total!E:E,$H$2)+COUNTIFS(Total!X:X,$L$3,Total!W:W,B11,Total!AA:AA,DB!$G$5,Total!N:N,DB!$O$5,Total!M:M,DB!$G$9,Total!K:K,DB!$O$9,Total!AA:AA,$H$2)+COUNTIFS(Total!X:X,$L$3,Total!W:W,B11,Total!AA:AA,DB!$G$5,Total!N:N,DB!$O$5,Total!M:M,DB!$G$9,Total!AA:AA,DB!$O$9,Total!E:E,$H$2)+COUNTIFS(Total!X:X,$L$3,Total!W:W,B11,Total!AA:AA,DB!$G$5,Total!N:N,DB!$O$5,Total!AA:AA,DB!$G$9,Total!K:K,DB!$O$9,Total!E:E,$H$2)+COUNTIFS(Total!X:X,$L$3,Total!W:W,B11,Total!AA:AA,DB!$G$5,Total!AA:AA,DB!$O$5,Total!M:M,DB!$G$9,Total!K:K,DB!$O$9,Total!E:E,$H$2)+COUNTIFS(Total!X:X,$L$3,Total!W:W,B11,Total!O:O,DB!$G$5,Total!N:N,DB!$O$5,Total!AA:AA,DB!$G$9,Total!AA:AA,DB!$O$9,Total!AA:AA,$H$2)+COUNTIFS(Total!X:X,$L$3,Total!W:W,B11,Total!O:O,DB!$G$5,Total!AA:AA,DB!$O$5,Total!M:M,DB!$G$9,Total!AA:AA,DB!$O$9,Total!AA:AA,$H$2)+COUNTIFS(Total!X:X,$L$3,Total!W:W,B11,Total!O:O,DB!$G$5,Total!AA:AA,DB!$O$5,Total!AA:AA,DB!$G$9,Total!K:K,DB!$O$9,Total!AA:AA,$H$2)+COUNTIFS(Total!X:X,$L$3,Total!W:W,B11,Total!O:O,DB!$G$5,Total!AA:AA,DB!$O$5,Total!AA:AA,DB!$G$9,Total!AA:AA,DB!$O$9,Total!E:E,$H$2)+COUNTIFS(Total!X:X,$L$3,Total!W:W,B11,Total!AA:AA,DB!$G$5,Total!N:N,DB!$O$5,Total!M:M,DB!$G$9,Total!AA:AA,DB!$O$9,Total!AA:AA,$H$2)+COUNTIFS(Total!X:X,$L$3,Total!W:W,B11,Total!AA:AA,DB!$G$5,Total!N:N,DB!$O$5,Total!AA:AA,DB!$G$9,Total!K:K,DB!$O$9,Total!AA:AA,$H$2)+COUNTIFS(Total!X:X,$L$3,Total!W:W,B11,Total!AA:AA,DB!$G$5,Total!N:N,DB!$O$5,Total!AA:AA,DB!$G$9,Total!AA:AA,DB!$O$9,Total!E:E,$H$2)+COUNTIFS(Total!X:X,$L$3,Total!W:W,B11,Total!AA:AA,DB!$G$5,Total!AA:AA,DB!$O$5,Total!M:M,DB!$G$9,Total!K:K,DB!$O$9,Total!AA:AA,$H$2)+COUNTIFS(Total!X:X,$L$3,Total!W:W,B11,Total!AA:AA,DB!$G$5,Total!AA:AA,DB!$O$5,Total!M:M,DB!$G$9,Total!AA:AA,DB!$O$9,Total!E:E,$H$2)+COUNTIFS(Total!X:X,$L$3,Total!W:W,B11,Total!AA:AA,DB!$G$5,Total!AA:AA,DB!$O$5,Total!AA:AA,DB!$G$9,Total!K:K,DB!$O$9,Total!E:E,$H$2)+COUNTIFS(Total!X:X,$L$3,Total!W:W,B11,Total!AA:AA,DB!$G$5,Total!N:N,DB!$O$5,Total!M:M,DB!$G$9,Total!K:K,DB!$O$9,Total!E:E,$H$2)+COUNTIFS(Total!X:X,$L$3,Total!W:W,B11,Total!O:O,DB!$G$5,Total!AA:AA,DB!$O$5,Total!M:M,DB!$G$9,Total!K:K,DB!$O$9,Total!E:E,$H$2)+COUNTIFS(Total!X:X,$L$3,Total!W:W,B11,Total!O:O,DB!$G$5,Total!N:N,DB!$O$5,Total!AA:AA,DB!$G$9,Total!K:K,DB!$O$9,Total!E:E,$H$2)+COUNTIFS(Total!X:X,$L$3,Total!W:W,B11,Total!O:O,DB!$G$5,Total!N:N,DB!$O$5,Total!M:M,DB!$G$9,Total!AA:AA,DB!$O$9,Total!E:E,$H$2)+COUNTIFS(Total!X:X,$L$3,Total!W:W,B11,Total!O:O,DB!$G$5,Total!N:N,DB!$O$5,Total!M:M,DB!$G$9,Total!K:K,DB!$O$9,Total!AA:AA,$H$2)</f>
        <v>2</v>
      </c>
      <c r="M11" s="31">
        <f>COUNTIFS(Total!X:X,$M$3,Total!W:W,B11,Total!O:O,DB!$G$5,Total!N:N,DB!$O$5,Total!M:M,DB!$G$9,Total!K:K,DB!$O$9,Total!E:E,$H$2)+COUNTIFS(Total!X:X,$M$3,Total!W:W,B11,Total!AA:AA,DB!$G$5,Total!AA:AA,DB!$O$5,Total!AA:AA,DB!$G$9,Total!AA:AA,DB!$O$9,Total!AA:AA,$H$2)+COUNTIFS(Total!X:X,$M$3,Total!W:W,B11,Total!O:O,DB!$G$5,Total!AA:AA,DB!$O$5,Total!AA:AA,DB!$G$9,Total!AA:AA,DB!$O$9,Total!AA:AA,$H$2)+COUNTIFS(Total!X:X,$M$3,Total!W:W,B11,Total!AA:AA,DB!$G$5,Total!N:N,DB!$O$5,Total!AA:AA,DB!$G$9,Total!AA:AA,DB!$O$9,Total!AA:AA,$H$2)+COUNTIFS(Total!X:X,$M$3,Total!W:W,B11,Total!AA:AA,DB!$G$5,Total!AA:AA,DB!$O$5,Total!M:M,DB!$G$9,Total!AA:AA,DB!$O$9,Total!AA:AA,$H$2)+COUNTIFS(Total!X:X,$M$3,Total!W:W,B11,Total!AA:AA,DB!$G$5,Total!AA:AA,DB!$O$5,Total!AA:AA,DB!$G$9,Total!K:K,DB!$O$9,Total!AA:AA,$H$2)+COUNTIFS(Total!X:X,$M$3,Total!W:W,B11,Total!AA:AA,DB!$G$5,Total!AA:AA,DB!$O$5,Total!AA:AA,DB!$G$9,Total!AA:AA,DB!$O$9,Total!E:E,$H$2)+COUNTIFS(Total!X:X,$M$3,Total!W:W,B11,Total!O:O,DB!$G$5,Total!N:N,DB!$O$5,Total!M:M,DB!$G$9,Total!AA:AA,DB!$O$9,Total!AA:AA,$H$2)+COUNTIFS(Total!X:X,$M$3,Total!W:W,B11,Total!O:O,DB!$G$5,Total!N:N,DB!$O$5,Total!AA:AA,DB!$G$9,Total!K:K,DB!$O$9,Total!AA:AA,$H$2)+COUNTIFS(Total!X:X,$M$3,Total!W:W,B11,Total!O:O,DB!$G$5,Total!N:N,DB!$O$5,Total!AA:AA,DB!$G$9,Total!AA:AA,DB!$O$9,Total!E:E,$H$2)+COUNTIFS(Total!X:X,$M$3,Total!W:W,B11,Total!O:O,DB!$G$5,Total!AA:AA,DB!$O$5,Total!M:M,DB!$G$9,Total!K:K,DB!$O$9,Total!AA:AA,$H$2)+COUNTIFS(Total!X:X,$M$3,Total!W:W,B11,Total!O:O,DB!$G$5,Total!AA:AA,DB!$O$5,Total!M:M,DB!$G$9,Total!AA:AA,DB!$O$9,Total!E:E,$H$2)+COUNTIFS(Total!X:X,$M$3,Total!W:W,B11,Total!O:O,DB!$G$5,Total!AA:AA,DB!$O$5,Total!AA:AA,DB!$G$9,Total!K:K,DB!$O$9,Total!E:E,$H$2)+COUNTIFS(Total!X:X,$M$3,Total!W:W,B11,Total!AA:AA,DB!$G$5,Total!N:N,DB!$O$5,Total!M:M,DB!$G$9,Total!K:K,DB!$O$9,Total!AA:AA,$H$2)+COUNTIFS(Total!X:X,$M$3,Total!W:W,B11,Total!AA:AA,DB!$G$5,Total!N:N,DB!$O$5,Total!M:M,DB!$G$9,Total!AA:AA,DB!$O$9,Total!E:E,$H$2)+COUNTIFS(Total!X:X,$M$3,Total!W:W,B11,Total!AA:AA,DB!$G$5,Total!N:N,DB!$O$5,Total!AA:AA,DB!$G$9,Total!K:K,DB!$O$9,Total!E:E,$H$2)+COUNTIFS(Total!X:X,$M$3,Total!W:W,B11,Total!AA:AA,DB!$G$5,Total!AA:AA,DB!$O$5,Total!M:M,DB!$G$9,Total!K:K,DB!$O$9,Total!E:E,$H$2)+COUNTIFS(Total!X:X,$M$3,Total!W:W,B11,Total!O:O,DB!$G$5,Total!N:N,DB!$O$5,Total!AA:AA,DB!$G$9,Total!AA:AA,DB!$O$9,Total!AA:AA,$H$2)+COUNTIFS(Total!X:X,$M$3,Total!W:W,B11,Total!O:O,DB!$G$5,Total!AA:AA,DB!$O$5,Total!M:M,DB!$G$9,Total!AA:AA,DB!$O$9,Total!AA:AA,$H$2)+COUNTIFS(Total!X:X,$M$3,Total!W:W,B11,Total!O:O,DB!$G$5,Total!AA:AA,DB!$O$5,Total!AA:AA,DB!$G$9,Total!K:K,DB!$O$9,Total!AA:AA,$H$2)+COUNTIFS(Total!X:X,$M$3,Total!W:W,B11,Total!O:O,DB!$G$5,Total!AA:AA,DB!$O$5,Total!AA:AA,DB!$G$9,Total!AA:AA,DB!$O$9,Total!E:E,$H$2)+COUNTIFS(Total!X:X,$M$3,Total!W:W,B11,Total!AA:AA,DB!$G$5,Total!N:N,DB!$O$5,Total!M:M,DB!$G$9,Total!AA:AA,DB!$O$9,Total!AA:AA,$H$2)+COUNTIFS(Total!X:X,$M$3,Total!W:W,B11,Total!AA:AA,DB!$G$5,Total!N:N,DB!$O$5,Total!AA:AA,DB!$G$9,Total!K:K,DB!$O$9,Total!AA:AA,$H$2)+COUNTIFS(Total!X:X,$M$3,Total!W:W,B11,Total!AA:AA,DB!$G$5,Total!N:N,DB!$O$5,Total!AA:AA,DB!$G$9,Total!AA:AA,DB!$O$9,Total!E:E,$H$2)+COUNTIFS(Total!X:X,$M$3,Total!W:W,B11,Total!AA:AA,DB!$G$5,Total!AA:AA,DB!$O$5,Total!M:M,DB!$G$9,Total!K:K,DB!$O$9,Total!AA:AA,$H$2)+COUNTIFS(Total!X:X,$M$3,Total!W:W,B11,Total!AA:AA,DB!$G$5,Total!AA:AA,DB!$O$5,Total!M:M,DB!$G$9,Total!AA:AA,DB!$O$9,Total!E:E,$H$2)+COUNTIFS(Total!X:X,$M$3,Total!W:W,B11,Total!AA:AA,DB!$G$5,Total!AA:AA,DB!$O$5,Total!AA:AA,DB!$G$9,Total!K:K,DB!$O$9,Total!E:E,$H$2)+COUNTIFS(Total!X:X,$M$3,Total!W:W,B11,Total!AA:AA,DB!$G$5,Total!N:N,DB!$O$5,Total!M:M,DB!$G$9,Total!K:K,DB!$O$9,Total!E:E,$H$2)+COUNTIFS(Total!X:X,$M$3,Total!W:W,B11,Total!O:O,DB!$G$5,Total!AA:AA,DB!$O$5,Total!M:M,DB!$G$9,Total!K:K,DB!$O$9,Total!E:E,$H$2)+COUNTIFS(Total!X:X,$M$3,Total!W:W,B11,Total!O:O,DB!$G$5,Total!N:N,DB!$O$5,Total!AA:AA,DB!$G$9,Total!K:K,DB!$O$9,Total!E:E,$H$2)+COUNTIFS(Total!X:X,$M$3,Total!W:W,B11,Total!O:O,DB!$G$5,Total!N:N,DB!$O$5,Total!M:M,DB!$G$9,Total!AA:AA,DB!$O$9,Total!E:E,$H$2)+COUNTIFS(Total!X:X,$M$3,Total!W:W,B11,Total!O:O,DB!$G$5,Total!N:N,DB!$O$5,Total!M:M,DB!$G$9,Total!K:K,DB!$O$9,Total!AA:AA,$H$2)</f>
        <v>0</v>
      </c>
      <c r="N11" s="31">
        <f>COUNTIFS(Total!X:X,$N$3,Total!W:W,B11,Total!O:O,DB!$G$5,Total!N:N,DB!$O$5,Total!M:M,DB!$G$9,Total!K:K,DB!$O$9,Total!E:E,$H$2)+COUNTIFS(Total!X:X,$N$3,Total!W:W,B11,Total!AA:AA,DB!$G$5,Total!AA:AA,DB!$O$5,Total!AA:AA,DB!$G$9,Total!AA:AA,DB!$O$9,Total!AA:AA,$H$2)+COUNTIFS(Total!X:X,$N$3,Total!W:W,B11,Total!O:O,DB!$G$5,Total!AA:AA,DB!$O$5,Total!AA:AA,DB!$G$9,Total!AA:AA,DB!$O$9,Total!AA:AA,$H$2)+COUNTIFS(Total!X:X,$N$3,Total!W:W,B11,Total!AA:AA,DB!$G$5,Total!N:N,DB!$O$5,Total!AA:AA,DB!$G$9,Total!AA:AA,DB!$O$9,Total!AA:AA,$H$2)+COUNTIFS(Total!X:X,$N$3,Total!W:W,B11,Total!AA:AA,DB!$G$5,Total!AA:AA,DB!$O$5,Total!M:M,DB!$G$9,Total!AA:AA,DB!$O$9,Total!AA:AA,$H$2)+COUNTIFS(Total!X:X,$N$3,Total!W:W,B11,Total!AA:AA,DB!$G$5,Total!AA:AA,DB!$O$5,Total!AA:AA,DB!$G$9,Total!K:K,DB!$O$9,Total!AA:AA,$H$2)+COUNTIFS(Total!X:X,$N$3,Total!W:W,B11,Total!AA:AA,DB!$G$5,Total!AA:AA,DB!$O$5,Total!AA:AA,DB!$G$9,Total!AA:AA,DB!$O$9,Total!E:E,$H$2)+COUNTIFS(Total!X:X,$N$3,Total!W:W,B11,Total!O:O,DB!$G$5,Total!N:N,DB!$O$5,Total!M:M,DB!$G$9,Total!AA:AA,DB!$O$9,Total!AA:AA,$H$2)+COUNTIFS(Total!X:X,$N$3,Total!W:W,B11,Total!O:O,DB!$G$5,Total!N:N,DB!$O$5,Total!AA:AA,DB!$G$9,Total!K:K,DB!$O$9,Total!AA:AA,$H$2)+COUNTIFS(Total!X:X,$N$3,Total!W:W,B11,Total!O:O,DB!$G$5,Total!N:N,DB!$O$5,Total!AA:AA,DB!$G$9,Total!AA:AA,DB!$O$9,Total!E:E,$H$2)+COUNTIFS(Total!X:X,$N$3,Total!W:W,B11,Total!O:O,DB!$G$5,Total!AA:AA,DB!$O$5,Total!M:M,DB!$G$9,Total!K:K,DB!$O$9,Total!AA:AA,$H$2)+COUNTIFS(Total!X:X,$N$3,Total!W:W,B11,Total!O:O,DB!$G$5,Total!AA:AA,DB!$O$5,Total!M:M,DB!$G$9,Total!AA:AA,DB!$O$9,Total!E:E,$H$2)+COUNTIFS(Total!X:X,$N$3,Total!W:W,B11,Total!O:O,DB!$G$5,Total!AA:AA,DB!$O$5,Total!AA:AA,DB!$G$9,Total!K:K,DB!$O$9,Total!E:E,$H$2)+COUNTIFS(Total!X:X,$N$3,Total!W:W,B11,Total!AA:AA,DB!$G$5,Total!N:N,DB!$O$5,Total!M:M,DB!$G$9,Total!K:K,DB!$O$9,Total!AA:AA,$H$2)+COUNTIFS(Total!X:X,$N$3,Total!W:W,B11,Total!AA:AA,DB!$G$5,Total!N:N,DB!$O$5,Total!M:M,DB!$G$9,Total!AA:AA,DB!$O$9,Total!E:E,$H$2)+COUNTIFS(Total!X:X,$N$3,Total!W:W,B11,Total!AA:AA,DB!$G$5,Total!N:N,DB!$O$5,Total!AA:AA,DB!$G$9,Total!K:K,DB!$O$9,Total!E:E,$H$2)+COUNTIFS(Total!X:X,$N$3,Total!W:W,B11,Total!AA:AA,DB!$G$5,Total!AA:AA,DB!$O$5,Total!M:M,DB!$G$9,Total!K:K,DB!$O$9,Total!E:E,$H$2)+COUNTIFS(Total!X:X,$N$3,Total!W:W,B11,Total!O:O,DB!$G$5,Total!N:N,DB!$O$5,Total!AA:AA,DB!$G$9,Total!AA:AA,DB!$O$9,Total!AA:AA,$H$2)+COUNTIFS(Total!X:X,$N$3,Total!W:W,B11,Total!O:O,DB!$G$5,Total!AA:AA,DB!$O$5,Total!M:M,DB!$G$9,Total!AA:AA,DB!$O$9,Total!AA:AA,$H$2)+COUNTIFS(Total!X:X,$N$3,Total!W:W,B11,Total!O:O,DB!$G$5,Total!AA:AA,DB!$O$5,Total!AA:AA,DB!$G$9,Total!K:K,DB!$O$9,Total!AA:AA,$H$2)+COUNTIFS(Total!X:X,$N$3,Total!W:W,B11,Total!O:O,DB!$G$5,Total!AA:AA,DB!$O$5,Total!AA:AA,DB!$G$9,Total!AA:AA,DB!$O$9,Total!E:E,$H$2)+COUNTIFS(Total!X:X,$N$3,Total!W:W,B11,Total!AA:AA,DB!$G$5,Total!N:N,DB!$O$5,Total!M:M,DB!$G$9,Total!AA:AA,DB!$O$9,Total!AA:AA,$H$2)+COUNTIFS(Total!X:X,$N$3,Total!W:W,B11,Total!AA:AA,DB!$G$5,Total!N:N,DB!$O$5,Total!AA:AA,DB!$G$9,Total!K:K,DB!$O$9,Total!AA:AA,$H$2)+COUNTIFS(Total!X:X,$N$3,Total!W:W,B11,Total!AA:AA,DB!$G$5,Total!N:N,DB!$O$5,Total!AA:AA,DB!$G$9,Total!AA:AA,DB!$O$9,Total!E:E,$H$2)+COUNTIFS(Total!X:X,$N$3,Total!W:W,B11,Total!AA:AA,DB!$G$5,Total!AA:AA,DB!$O$5,Total!M:M,DB!$G$9,Total!K:K,DB!$O$9,Total!AA:AA,$H$2)+COUNTIFS(Total!X:X,$N$3,Total!W:W,B11,Total!AA:AA,DB!$G$5,Total!AA:AA,DB!$O$5,Total!M:M,DB!$G$9,Total!AA:AA,DB!$O$9,Total!E:E,$H$2)+COUNTIFS(Total!X:X,$N$3,Total!W:W,B11,Total!AA:AA,DB!$G$5,Total!AA:AA,DB!$O$5,Total!AA:AA,DB!$G$9,Total!K:K,DB!$O$9,Total!E:E,$H$2)+COUNTIFS(Total!X:X,$N$3,Total!W:W,B11,Total!AA:AA,DB!$G$5,Total!N:N,DB!$O$5,Total!M:M,DB!$G$9,Total!K:K,DB!$O$9,Total!E:E,$H$2)+COUNTIFS(Total!X:X,$N$3,Total!W:W,B11,Total!O:O,DB!$G$5,Total!AA:AA,DB!$O$5,Total!M:M,DB!$G$9,Total!K:K,DB!$O$9,Total!E:E,$H$2)+COUNTIFS(Total!X:X,$N$3,Total!W:W,B11,Total!O:O,DB!$G$5,Total!N:N,DB!$O$5,Total!AA:AA,DB!$G$9,Total!K:K,DB!$O$9,Total!E:E,$H$2)+COUNTIFS(Total!X:X,$N$3,Total!W:W,B11,Total!O:O,DB!$G$5,Total!N:N,DB!$O$5,Total!M:M,DB!$G$9,Total!AA:AA,DB!$O$9,Total!E:E,$H$2)+COUNTIFS(Total!X:X,$N$3,Total!W:W,B11,Total!O:O,DB!$G$5,Total!N:N,DB!$O$5,Total!M:M,DB!$G$9,Total!K:K,DB!$O$9,Total!AA:AA,$H$2)</f>
        <v>2</v>
      </c>
      <c r="O11" s="31">
        <f>COUNTIFS(Total!X:X,$O$3,Total!W:W,B11,Total!O:O,DB!$G$5,Total!N:N,DB!$O$5,Total!M:M,DB!$G$9,Total!K:K,DB!$O$9,Total!E:E,$H$2)+COUNTIFS(Total!X:X,$O$3,Total!W:W,B11,Total!AA:AA,DB!$G$5,Total!AA:AA,DB!$O$5,Total!AA:AA,DB!$G$9,Total!AA:AA,DB!$O$9,Total!AA:AA,$H$2)+COUNTIFS(Total!X:X,$O$3,Total!W:W,B11,Total!O:O,DB!$G$5,Total!AA:AA,DB!$O$5,Total!AA:AA,DB!$G$9,Total!AA:AA,DB!$O$9,Total!AA:AA,$H$2)+COUNTIFS(Total!X:X,$O$3,Total!W:W,B11,Total!AA:AA,DB!$G$5,Total!N:N,DB!$O$5,Total!AA:AA,DB!$G$9,Total!AA:AA,DB!$O$9,Total!AA:AA,$H$2)+COUNTIFS(Total!X:X,$O$3,Total!W:W,B11,Total!AA:AA,DB!$G$5,Total!AA:AA,DB!$O$5,Total!M:M,DB!$G$9,Total!AA:AA,DB!$O$9,Total!AA:AA,$H$2)+COUNTIFS(Total!X:X,$O$3,Total!W:W,B11,Total!AA:AA,DB!$G$5,Total!AA:AA,DB!$O$5,Total!AA:AA,DB!$G$9,Total!K:K,DB!$O$9,Total!AA:AA,$H$2)+COUNTIFS(Total!X:X,$O$3,Total!W:W,B11,Total!AA:AA,DB!$G$5,Total!AA:AA,DB!$O$5,Total!AA:AA,DB!$G$9,Total!AA:AA,DB!$O$9,Total!E:E,$H$2)+COUNTIFS(Total!X:X,$O$3,Total!W:W,B11,Total!O:O,DB!$G$5,Total!N:N,DB!$O$5,Total!M:M,DB!$G$9,Total!AA:AA,DB!$O$9,Total!AA:AA,$H$2)+COUNTIFS(Total!X:X,$O$3,Total!W:W,B11,Total!O:O,DB!$G$5,Total!N:N,DB!$O$5,Total!AA:AA,DB!$G$9,Total!K:K,DB!$O$9,Total!AA:AA,$H$2)+COUNTIFS(Total!X:X,$O$3,Total!W:W,B11,Total!O:O,DB!$G$5,Total!N:N,DB!$O$5,Total!AA:AA,DB!$G$9,Total!AA:AA,DB!$O$9,Total!E:E,$H$2)+COUNTIFS(Total!X:X,$O$3,Total!W:W,B11,Total!O:O,DB!$G$5,Total!AA:AA,DB!$O$5,Total!M:M,DB!$G$9,Total!K:K,DB!$O$9,Total!AA:AA,$H$2)+COUNTIFS(Total!X:X,$O$3,Total!W:W,B11,Total!O:O,DB!$G$5,Total!AA:AA,DB!$O$5,Total!M:M,DB!$G$9,Total!AA:AA,DB!$O$9,Total!E:E,$H$2)+COUNTIFS(Total!X:X,$O$3,Total!W:W,B11,Total!O:O,DB!$G$5,Total!AA:AA,DB!$O$5,Total!AA:AA,DB!$G$9,Total!K:K,DB!$O$9,Total!E:E,$H$2)+COUNTIFS(Total!X:X,$O$3,Total!W:W,B11,Total!AA:AA,DB!$G$5,Total!N:N,DB!$O$5,Total!M:M,DB!$G$9,Total!K:K,DB!$O$9,Total!AA:AA,$H$2)+COUNTIFS(Total!X:X,$O$3,Total!W:W,B11,Total!AA:AA,DB!$G$5,Total!N:N,DB!$O$5,Total!M:M,DB!$G$9,Total!AA:AA,DB!$O$9,Total!E:E,$H$2)+COUNTIFS(Total!X:X,$O$3,Total!W:W,B11,Total!AA:AA,DB!$G$5,Total!N:N,DB!$O$5,Total!AA:AA,DB!$G$9,Total!K:K,DB!$O$9,Total!E:E,$H$2)+COUNTIFS(Total!X:X,$O$3,Total!W:W,B11,Total!AA:AA,DB!$G$5,Total!AA:AA,DB!$O$5,Total!M:M,DB!$G$9,Total!K:K,DB!$O$9,Total!E:E,$H$2)+COUNTIFS(Total!X:X,$O$3,Total!W:W,B11,Total!O:O,DB!$G$5,Total!N:N,DB!$O$5,Total!AA:AA,DB!$G$9,Total!AA:AA,DB!$O$9,Total!AA:AA,$H$2)+COUNTIFS(Total!X:X,$O$3,Total!W:W,B11,Total!O:O,DB!$G$5,Total!AA:AA,DB!$O$5,Total!M:M,DB!$G$9,Total!AA:AA,DB!$O$9,Total!AA:AA,$H$2)+COUNTIFS(Total!X:X,$O$3,Total!W:W,B11,Total!O:O,DB!$G$5,Total!AA:AA,DB!$O$5,Total!AA:AA,DB!$G$9,Total!K:K,DB!$O$9,Total!AA:AA,$H$2)+COUNTIFS(Total!X:X,$O$3,Total!W:W,B11,Total!O:O,DB!$G$5,Total!AA:AA,DB!$O$5,Total!AA:AA,DB!$G$9,Total!AA:AA,DB!$O$9,Total!E:E,$H$2)+COUNTIFS(Total!X:X,$O$3,Total!W:W,B11,Total!AA:AA,DB!$G$5,Total!N:N,DB!$O$5,Total!M:M,DB!$G$9,Total!AA:AA,DB!$O$9,Total!AA:AA,$H$2)+COUNTIFS(Total!X:X,$O$3,Total!W:W,B11,Total!AA:AA,DB!$G$5,Total!N:N,DB!$O$5,Total!AA:AA,DB!$G$9,Total!K:K,DB!$O$9,Total!AA:AA,$H$2)+COUNTIFS(Total!X:X,$O$3,Total!W:W,B11,Total!AA:AA,DB!$G$5,Total!N:N,DB!$O$5,Total!AA:AA,DB!$G$9,Total!AA:AA,DB!$O$9,Total!E:E,$H$2)+COUNTIFS(Total!X:X,$O$3,Total!W:W,B11,Total!AA:AA,DB!$G$5,Total!AA:AA,DB!$O$5,Total!M:M,DB!$G$9,Total!K:K,DB!$O$9,Total!AA:AA,$H$2)+COUNTIFS(Total!X:X,$O$3,Total!W:W,B11,Total!AA:AA,DB!$G$5,Total!AA:AA,DB!$O$5,Total!M:M,DB!$G$9,Total!AA:AA,DB!$O$9,Total!E:E,$H$2)+COUNTIFS(Total!X:X,$O$3,Total!W:W,B11,Total!AA:AA,DB!$G$5,Total!AA:AA,DB!$O$5,Total!AA:AA,DB!$G$9,Total!K:K,DB!$O$9,Total!E:E,$H$2)+COUNTIFS(Total!X:X,$O$3,Total!W:W,B11,Total!AA:AA,DB!$G$5,Total!N:N,DB!$O$5,Total!M:M,DB!$G$9,Total!K:K,DB!$O$9,Total!E:E,$H$2)+COUNTIFS(Total!X:X,$O$3,Total!W:W,B11,Total!O:O,DB!$G$5,Total!AA:AA,DB!$O$5,Total!M:M,DB!$G$9,Total!K:K,DB!$O$9,Total!E:E,$H$2)+COUNTIFS(Total!X:X,$O$3,Total!W:W,B11,Total!O:O,DB!$G$5,Total!N:N,DB!$O$5,Total!AA:AA,DB!$G$9,Total!K:K,DB!$O$9,Total!E:E,$H$2)+COUNTIFS(Total!X:X,$O$3,Total!W:W,B11,Total!O:O,DB!$G$5,Total!N:N,DB!$O$5,Total!M:M,DB!$G$9,Total!AA:AA,DB!$O$9,Total!E:E,$H$2)+COUNTIFS(Total!X:X,$O$3,Total!W:W,B11,Total!O:O,DB!$G$5,Total!N:N,DB!$O$5,Total!M:M,DB!$G$9,Total!K:K,DB!$O$9,Total!AA:AA,$H$2)</f>
        <v>0</v>
      </c>
      <c r="P11" s="31">
        <f>COUNTIFS(Total!X:X,$P$3,Total!W:W,B11,Total!O:O,DB!$G$5,Total!N:N,DB!$O$5,Total!M:M,DB!$G$9,Total!K:K,DB!$O$9,Total!E:E,$H$2)+COUNTIFS(Total!X:X,$P$3,Total!W:W,B11,Total!AA:AA,DB!$G$5,Total!AA:AA,DB!$O$5,Total!AA:AA,DB!$G$9,Total!AA:AA,DB!$O$9,Total!AA:AA,$H$2)+COUNTIFS(Total!X:X,$P$3,Total!W:W,B11,Total!O:O,DB!$G$5,Total!AA:AA,DB!$O$5,Total!AA:AA,DB!$G$9,Total!AA:AA,DB!$O$9,Total!AA:AA,$H$2)+COUNTIFS(Total!X:X,$P$3,Total!W:W,B11,Total!AA:AA,DB!$G$5,Total!N:N,DB!$O$5,Total!AA:AA,DB!$G$9,Total!AA:AA,DB!$O$9,Total!AA:AA,$H$2)+COUNTIFS(Total!X:X,$P$3,Total!W:W,B11,Total!AA:AA,DB!$G$5,Total!AA:AA,DB!$O$5,Total!M:M,DB!$G$9,Total!AA:AA,DB!$O$9,Total!AA:AA,$H$2)+COUNTIFS(Total!X:X,$P$3,Total!W:W,B11,Total!AA:AA,DB!$G$5,Total!AA:AA,DB!$O$5,Total!AA:AA,DB!$G$9,Total!K:K,DB!$O$9,Total!AA:AA,$H$2)+COUNTIFS(Total!X:X,$P$3,Total!W:W,B11,Total!AA:AA,DB!$G$5,Total!AA:AA,DB!$O$5,Total!AA:AA,DB!$G$9,Total!AA:AA,DB!$O$9,Total!E:E,$H$2)+COUNTIFS(Total!X:X,$P$3,Total!W:W,B11,Total!O:O,DB!$G$5,Total!N:N,DB!$O$5,Total!M:M,DB!$G$9,Total!AA:AA,DB!$O$9,Total!AA:AA,$H$2)+COUNTIFS(Total!X:X,$P$3,Total!W:W,B11,Total!O:O,DB!$G$5,Total!N:N,DB!$O$5,Total!AA:AA,DB!$G$9,Total!K:K,DB!$O$9,Total!AA:AA,$H$2)+COUNTIFS(Total!X:X,$P$3,Total!W:W,B11,Total!O:O,DB!$G$5,Total!N:N,DB!$O$5,Total!AA:AA,DB!$G$9,Total!AA:AA,DB!$O$9,Total!E:E,$H$2)+COUNTIFS(Total!X:X,$P$3,Total!W:W,B11,Total!O:O,DB!$G$5,Total!AA:AA,DB!$O$5,Total!M:M,DB!$G$9,Total!K:K,DB!$O$9,Total!AA:AA,$H$2)+COUNTIFS(Total!X:X,$P$3,Total!W:W,B11,Total!O:O,DB!$G$5,Total!AA:AA,DB!$O$5,Total!M:M,DB!$G$9,Total!AA:AA,DB!$O$9,Total!E:E,$H$2)+COUNTIFS(Total!X:X,$P$3,Total!W:W,B11,Total!O:O,DB!$G$5,Total!AA:AA,DB!$O$5,Total!AA:AA,DB!$G$9,Total!K:K,DB!$O$9,Total!E:E,$H$2)+COUNTIFS(Total!X:X,$P$3,Total!W:W,B11,Total!AA:AA,DB!$G$5,Total!N:N,DB!$O$5,Total!M:M,DB!$G$9,Total!K:K,DB!$O$9,Total!AA:AA,$H$2)+COUNTIFS(Total!X:X,$P$3,Total!W:W,B11,Total!AA:AA,DB!$G$5,Total!N:N,DB!$O$5,Total!M:M,DB!$G$9,Total!AA:AA,DB!$O$9,Total!E:E,$H$2)+COUNTIFS(Total!X:X,$P$3,Total!W:W,B11,Total!AA:AA,DB!$G$5,Total!N:N,DB!$O$5,Total!AA:AA,DB!$G$9,Total!K:K,DB!$O$9,Total!E:E,$H$2)+COUNTIFS(Total!X:X,$P$3,Total!W:W,B11,Total!AA:AA,DB!$G$5,Total!AA:AA,DB!$O$5,Total!M:M,DB!$G$9,Total!K:K,DB!$O$9,Total!E:E,$H$2)+COUNTIFS(Total!X:X,$P$3,Total!W:W,B11,Total!O:O,DB!$G$5,Total!N:N,DB!$O$5,Total!AA:AA,DB!$G$9,Total!AA:AA,DB!$O$9,Total!AA:AA,$H$2)+COUNTIFS(Total!X:X,$P$3,Total!W:W,B11,Total!O:O,DB!$G$5,Total!AA:AA,DB!$O$5,Total!M:M,DB!$G$9,Total!AA:AA,DB!$O$9,Total!AA:AA,$H$2)+COUNTIFS(Total!X:X,$P$3,Total!W:W,B11,Total!O:O,DB!$G$5,Total!AA:AA,DB!$O$5,Total!AA:AA,DB!$G$9,Total!K:K,DB!$O$9,Total!AA:AA,$H$2)+COUNTIFS(Total!X:X,$P$3,Total!W:W,B11,Total!O:O,DB!$G$5,Total!AA:AA,DB!$O$5,Total!AA:AA,DB!$G$9,Total!AA:AA,DB!$O$9,Total!E:E,$H$2)+COUNTIFS(Total!X:X,$P$3,Total!W:W,B11,Total!AA:AA,DB!$G$5,Total!N:N,DB!$O$5,Total!M:M,DB!$G$9,Total!AA:AA,DB!$O$9,Total!AA:AA,$H$2)+COUNTIFS(Total!X:X,$P$3,Total!W:W,B11,Total!AA:AA,DB!$G$5,Total!N:N,DB!$O$5,Total!AA:AA,DB!$G$9,Total!K:K,DB!$O$9,Total!AA:AA,$H$2)+COUNTIFS(Total!X:X,$P$3,Total!W:W,B11,Total!AA:AA,DB!$G$5,Total!N:N,DB!$O$5,Total!AA:AA,DB!$G$9,Total!AA:AA,DB!$O$9,Total!E:E,$H$2)+COUNTIFS(Total!X:X,$P$3,Total!W:W,B11,Total!AA:AA,DB!$G$5,Total!AA:AA,DB!$O$5,Total!M:M,DB!$G$9,Total!K:K,DB!$O$9,Total!AA:AA,$H$2)+COUNTIFS(Total!X:X,$P$3,Total!W:W,B11,Total!AA:AA,DB!$G$5,Total!AA:AA,DB!$O$5,Total!M:M,DB!$G$9,Total!AA:AA,DB!$O$9,Total!E:E,$H$2)+COUNTIFS(Total!X:X,$P$3,Total!W:W,B11,Total!AA:AA,DB!$G$5,Total!AA:AA,DB!$O$5,Total!AA:AA,DB!$G$9,Total!K:K,DB!$O$9,Total!E:E,$H$2)+COUNTIFS(Total!X:X,$P$3,Total!W:W,B11,Total!AA:AA,DB!$G$5,Total!N:N,DB!$O$5,Total!M:M,DB!$G$9,Total!K:K,DB!$O$9,Total!E:E,$H$2)+COUNTIFS(Total!X:X,$P$3,Total!W:W,B11,Total!O:O,DB!$G$5,Total!AA:AA,DB!$O$5,Total!M:M,DB!$G$9,Total!K:K,DB!$O$9,Total!E:E,$H$2)+COUNTIFS(Total!X:X,$P$3,Total!W:W,B11,Total!O:O,DB!$G$5,Total!N:N,DB!$O$5,Total!AA:AA,DB!$G$9,Total!K:K,DB!$O$9,Total!E:E,$H$2)+COUNTIFS(Total!X:X,$P$3,Total!W:W,B11,Total!O:O,DB!$G$5,Total!N:N,DB!$O$5,Total!M:M,DB!$G$9,Total!AA:AA,DB!$O$9,Total!E:E,$H$2)+COUNTIFS(Total!X:X,$P$3,Total!W:W,B11,Total!O:O,DB!$G$5,Total!N:N,DB!$O$5,Total!M:M,DB!$G$9,Total!K:K,DB!$O$9,Total!AA:AA,$H$2)</f>
        <v>1</v>
      </c>
      <c r="Q11" s="31">
        <f>COUNTIFS(Total!X:X,$Q$3,Total!W:W,B11,Total!O:O,DB!$G$5,Total!N:N,DB!$O$5,Total!M:M,DB!$G$9,Total!K:K,DB!$O$9,Total!E:E,$H$2)+COUNTIFS(Total!X:X,$Q$3,Total!W:W,B11,Total!AA:AA,DB!$G$5,Total!AA:AA,DB!$O$5,Total!AA:AA,DB!$G$9,Total!AA:AA,DB!$O$9,Total!AA:AA,$H$2)+COUNTIFS(Total!X:X,$Q$3,Total!W:W,B11,Total!O:O,DB!$G$5,Total!AA:AA,DB!$O$5,Total!AA:AA,DB!$G$9,Total!AA:AA,DB!$O$9,Total!AA:AA,$H$2)+COUNTIFS(Total!X:X,$Q$3,Total!W:W,B11,Total!AA:AA,DB!$G$5,Total!N:N,DB!$O$5,Total!AA:AA,DB!$G$9,Total!AA:AA,DB!$O$9,Total!AA:AA,$H$2)+COUNTIFS(Total!X:X,$Q$3,Total!W:W,B11,Total!AA:AA,DB!$G$5,Total!AA:AA,DB!$O$5,Total!M:M,DB!$G$9,Total!AA:AA,DB!$O$9,Total!AA:AA,$H$2)+COUNTIFS(Total!X:X,$Q$3,Total!W:W,B11,Total!AA:AA,DB!$G$5,Total!AA:AA,DB!$O$5,Total!AA:AA,DB!$G$9,Total!K:K,DB!$O$9,Total!AA:AA,$H$2)+COUNTIFS(Total!X:X,$Q$3,Total!W:W,B11,Total!AA:AA,DB!$G$5,Total!AA:AA,DB!$O$5,Total!AA:AA,DB!$G$9,Total!AA:AA,DB!$O$9,Total!E:E,$H$2)+COUNTIFS(Total!X:X,$Q$3,Total!W:W,B11,Total!O:O,DB!$G$5,Total!N:N,DB!$O$5,Total!M:M,DB!$G$9,Total!AA:AA,DB!$O$9,Total!AA:AA,$H$2)+COUNTIFS(Total!X:X,$Q$3,Total!W:W,B11,Total!O:O,DB!$G$5,Total!N:N,DB!$O$5,Total!AA:AA,DB!$G$9,Total!K:K,DB!$O$9,Total!AA:AA,$H$2)+COUNTIFS(Total!X:X,$Q$3,Total!W:W,B11,Total!O:O,DB!$G$5,Total!N:N,DB!$O$5,Total!AA:AA,DB!$G$9,Total!AA:AA,DB!$O$9,Total!E:E,$H$2)+COUNTIFS(Total!X:X,$Q$3,Total!W:W,B11,Total!O:O,DB!$G$5,Total!AA:AA,DB!$O$5,Total!M:M,DB!$G$9,Total!K:K,DB!$O$9,Total!AA:AA,$H$2)+COUNTIFS(Total!X:X,$Q$3,Total!W:W,B11,Total!O:O,DB!$G$5,Total!AA:AA,DB!$O$5,Total!M:M,DB!$G$9,Total!AA:AA,DB!$O$9,Total!E:E,$H$2)+COUNTIFS(Total!X:X,$Q$3,Total!W:W,B11,Total!O:O,DB!$G$5,Total!AA:AA,DB!$O$5,Total!AA:AA,DB!$G$9,Total!K:K,DB!$O$9,Total!E:E,$H$2)+COUNTIFS(Total!X:X,$Q$3,Total!W:W,B11,Total!AA:AA,DB!$G$5,Total!N:N,DB!$O$5,Total!M:M,DB!$G$9,Total!K:K,DB!$O$9,Total!AA:AA,$H$2)+COUNTIFS(Total!X:X,$Q$3,Total!W:W,B11,Total!AA:AA,DB!$G$5,Total!N:N,DB!$O$5,Total!M:M,DB!$G$9,Total!AA:AA,DB!$O$9,Total!E:E,$H$2)+COUNTIFS(Total!X:X,$Q$3,Total!W:W,B11,Total!AA:AA,DB!$G$5,Total!N:N,DB!$O$5,Total!AA:AA,DB!$G$9,Total!K:K,DB!$O$9,Total!E:E,$H$2)+COUNTIFS(Total!X:X,$Q$3,Total!W:W,B11,Total!AA:AA,DB!$G$5,Total!AA:AA,DB!$O$5,Total!M:M,DB!$G$9,Total!K:K,DB!$O$9,Total!E:E,$H$2)+COUNTIFS(Total!X:X,$Q$3,Total!W:W,B11,Total!O:O,DB!$G$5,Total!N:N,DB!$O$5,Total!AA:AA,DB!$G$9,Total!AA:AA,DB!$O$9,Total!AA:AA,$H$2)+COUNTIFS(Total!X:X,$Q$3,Total!W:W,B11,Total!O:O,DB!$G$5,Total!AA:AA,DB!$O$5,Total!M:M,DB!$G$9,Total!AA:AA,DB!$O$9,Total!AA:AA,$H$2)+COUNTIFS(Total!X:X,$Q$3,Total!W:W,B11,Total!O:O,DB!$G$5,Total!AA:AA,DB!$O$5,Total!AA:AA,DB!$G$9,Total!K:K,DB!$O$9,Total!AA:AA,$H$2)+COUNTIFS(Total!X:X,$Q$3,Total!W:W,B11,Total!O:O,DB!$G$5,Total!AA:AA,DB!$O$5,Total!AA:AA,DB!$G$9,Total!AA:AA,DB!$O$9,Total!E:E,$H$2)+COUNTIFS(Total!X:X,$Q$3,Total!W:W,B11,Total!AA:AA,DB!$G$5,Total!N:N,DB!$O$5,Total!M:M,DB!$G$9,Total!AA:AA,DB!$O$9,Total!AA:AA,$H$2)+COUNTIFS(Total!X:X,$Q$3,Total!W:W,B11,Total!AA:AA,DB!$G$5,Total!N:N,DB!$O$5,Total!AA:AA,DB!$G$9,Total!K:K,DB!$O$9,Total!AA:AA,$H$2)+COUNTIFS(Total!X:X,$Q$3,Total!W:W,B11,Total!AA:AA,DB!$G$5,Total!N:N,DB!$O$5,Total!AA:AA,DB!$G$9,Total!AA:AA,DB!$O$9,Total!E:E,$H$2)+COUNTIFS(Total!X:X,$Q$3,Total!W:W,B11,Total!AA:AA,DB!$G$5,Total!AA:AA,DB!$O$5,Total!M:M,DB!$G$9,Total!K:K,DB!$O$9,Total!AA:AA,$H$2)+COUNTIFS(Total!X:X,$Q$3,Total!W:W,B11,Total!AA:AA,DB!$G$5,Total!AA:AA,DB!$O$5,Total!M:M,DB!$G$9,Total!AA:AA,DB!$O$9,Total!E:E,$H$2)+COUNTIFS(Total!X:X,$Q$3,Total!W:W,B11,Total!AA:AA,DB!$G$5,Total!AA:AA,DB!$O$5,Total!AA:AA,DB!$G$9,Total!K:K,DB!$O$9,Total!E:E,$H$2)+COUNTIFS(Total!X:X,$Q$3,Total!W:W,B11,Total!AA:AA,DB!$G$5,Total!N:N,DB!$O$5,Total!M:M,DB!$G$9,Total!K:K,DB!$O$9,Total!E:E,$H$2)+COUNTIFS(Total!X:X,$Q$3,Total!W:W,B11,Total!O:O,DB!$G$5,Total!AA:AA,DB!$O$5,Total!M:M,DB!$G$9,Total!K:K,DB!$O$9,Total!E:E,$H$2)+COUNTIFS(Total!X:X,$Q$3,Total!W:W,B11,Total!O:O,DB!$G$5,Total!N:N,DB!$O$5,Total!AA:AA,DB!$G$9,Total!K:K,DB!$O$9,Total!E:E,$H$2)+COUNTIFS(Total!X:X,$Q$3,Total!W:W,B11,Total!O:O,DB!$G$5,Total!N:N,DB!$O$5,Total!M:M,DB!$G$9,Total!AA:AA,DB!$O$9,Total!E:E,$H$2)+COUNTIFS(Total!X:X,$Q$3,Total!W:W,B11,Total!O:O,DB!$G$5,Total!N:N,DB!$O$5,Total!M:M,DB!$G$9,Total!K:K,DB!$O$9,Total!AA:AA,$H$2)</f>
        <v>0</v>
      </c>
      <c r="R11" s="31">
        <f>COUNTIFS(Total!X:X,$R$3,Total!W:W,B11,Total!O:O,DB!$G$5,Total!N:N,DB!$O$5,Total!M:M,DB!$G$9,Total!K:K,DB!$O$9,Total!E:E,$H$2)+COUNTIFS(Total!X:X,$R$3,Total!W:W,B11,Total!AA:AA,DB!$G$5,Total!AA:AA,DB!$O$5,Total!AA:AA,DB!$G$9,Total!AA:AA,DB!$O$9,Total!AA:AA,$H$2)+COUNTIFS(Total!X:X,$R$3,Total!W:W,B11,Total!O:O,DB!$G$5,Total!AA:AA,DB!$O$5,Total!AA:AA,DB!$G$9,Total!AA:AA,DB!$O$9,Total!AA:AA,$H$2)+COUNTIFS(Total!X:X,$R$3,Total!W:W,B11,Total!AA:AA,DB!$G$5,Total!N:N,DB!$O$5,Total!AA:AA,DB!$G$9,Total!AA:AA,DB!$O$9,Total!AA:AA,$H$2)+COUNTIFS(Total!X:X,$R$3,Total!W:W,B11,Total!AA:AA,DB!$G$5,Total!AA:AA,DB!$O$5,Total!M:M,DB!$G$9,Total!AA:AA,DB!$O$9,Total!AA:AA,$H$2)+COUNTIFS(Total!X:X,$R$3,Total!W:W,B11,Total!AA:AA,DB!$G$5,Total!AA:AA,DB!$O$5,Total!AA:AA,DB!$G$9,Total!K:K,DB!$O$9,Total!AA:AA,$H$2)+COUNTIFS(Total!X:X,$R$3,Total!W:W,B11,Total!AA:AA,DB!$G$5,Total!AA:AA,DB!$O$5,Total!AA:AA,DB!$G$9,Total!AA:AA,DB!$O$9,Total!E:E,$H$2)+COUNTIFS(Total!X:X,$R$3,Total!W:W,B11,Total!O:O,DB!$G$5,Total!N:N,DB!$O$5,Total!M:M,DB!$G$9,Total!AA:AA,DB!$O$9,Total!AA:AA,$H$2)+COUNTIFS(Total!X:X,$R$3,Total!W:W,B11,Total!O:O,DB!$G$5,Total!N:N,DB!$O$5,Total!AA:AA,DB!$G$9,Total!K:K,DB!$O$9,Total!AA:AA,$H$2)+COUNTIFS(Total!X:X,$R$3,Total!W:W,B11,Total!O:O,DB!$G$5,Total!N:N,DB!$O$5,Total!AA:AA,DB!$G$9,Total!AA:AA,DB!$O$9,Total!E:E,$H$2)+COUNTIFS(Total!X:X,$R$3,Total!W:W,B11,Total!O:O,DB!$G$5,Total!AA:AA,DB!$O$5,Total!M:M,DB!$G$9,Total!K:K,DB!$O$9,Total!AA:AA,$H$2)+COUNTIFS(Total!X:X,$R$3,Total!W:W,B11,Total!O:O,DB!$G$5,Total!AA:AA,DB!$O$5,Total!M:M,DB!$G$9,Total!AA:AA,DB!$O$9,Total!E:E,$H$2)+COUNTIFS(Total!X:X,$R$3,Total!W:W,B11,Total!O:O,DB!$G$5,Total!AA:AA,DB!$O$5,Total!AA:AA,DB!$G$9,Total!K:K,DB!$O$9,Total!E:E,$H$2)+COUNTIFS(Total!X:X,$R$3,Total!W:W,B11,Total!AA:AA,DB!$G$5,Total!N:N,DB!$O$5,Total!M:M,DB!$G$9,Total!K:K,DB!$O$9,Total!AA:AA,$H$2)+COUNTIFS(Total!X:X,$R$3,Total!W:W,B11,Total!AA:AA,DB!$G$5,Total!N:N,DB!$O$5,Total!M:M,DB!$G$9,Total!AA:AA,DB!$O$9,Total!E:E,$H$2)+COUNTIFS(Total!X:X,$R$3,Total!W:W,B11,Total!AA:AA,DB!$G$5,Total!N:N,DB!$O$5,Total!AA:AA,DB!$G$9,Total!K:K,DB!$O$9,Total!E:E,$H$2)+COUNTIFS(Total!X:X,$R$3,Total!W:W,B11,Total!AA:AA,DB!$G$5,Total!AA:AA,DB!$O$5,Total!M:M,DB!$G$9,Total!K:K,DB!$O$9,Total!E:E,$H$2)+COUNTIFS(Total!X:X,$R$3,Total!W:W,B11,Total!O:O,DB!$G$5,Total!N:N,DB!$O$5,Total!AA:AA,DB!$G$9,Total!AA:AA,DB!$O$9,Total!AA:AA,$H$2)+COUNTIFS(Total!X:X,$R$3,Total!W:W,B11,Total!O:O,DB!$G$5,Total!AA:AA,DB!$O$5,Total!M:M,DB!$G$9,Total!AA:AA,DB!$O$9,Total!AA:AA,$H$2)+COUNTIFS(Total!X:X,$R$3,Total!W:W,B11,Total!O:O,DB!$G$5,Total!AA:AA,DB!$O$5,Total!AA:AA,DB!$G$9,Total!K:K,DB!$O$9,Total!AA:AA,$H$2)+COUNTIFS(Total!X:X,$R$3,Total!W:W,B11,Total!O:O,DB!$G$5,Total!AA:AA,DB!$O$5,Total!AA:AA,DB!$G$9,Total!AA:AA,DB!$O$9,Total!E:E,$H$2)+COUNTIFS(Total!X:X,$R$3,Total!W:W,B11,Total!AA:AA,DB!$G$5,Total!N:N,DB!$O$5,Total!M:M,DB!$G$9,Total!AA:AA,DB!$O$9,Total!AA:AA,$H$2)+COUNTIFS(Total!X:X,$R$3,Total!W:W,B11,Total!AA:AA,DB!$G$5,Total!N:N,DB!$O$5,Total!AA:AA,DB!$G$9,Total!K:K,DB!$O$9,Total!AA:AA,$H$2)+COUNTIFS(Total!X:X,$R$3,Total!W:W,B11,Total!AA:AA,DB!$G$5,Total!N:N,DB!$O$5,Total!AA:AA,DB!$G$9,Total!AA:AA,DB!$O$9,Total!E:E,$H$2)+COUNTIFS(Total!X:X,$R$3,Total!W:W,B11,Total!AA:AA,DB!$G$5,Total!AA:AA,DB!$O$5,Total!M:M,DB!$G$9,Total!K:K,DB!$O$9,Total!AA:AA,$H$2)+COUNTIFS(Total!X:X,$R$3,Total!W:W,B11,Total!AA:AA,DB!$G$5,Total!AA:AA,DB!$O$5,Total!M:M,DB!$G$9,Total!AA:AA,DB!$O$9,Total!E:E,$H$2)+COUNTIFS(Total!X:X,$R$3,Total!W:W,B11,Total!AA:AA,DB!$G$5,Total!AA:AA,DB!$O$5,Total!AA:AA,DB!$G$9,Total!K:K,DB!$O$9,Total!E:E,$H$2)+COUNTIFS(Total!X:X,$R$3,Total!W:W,B11,Total!AA:AA,DB!$G$5,Total!N:N,DB!$O$5,Total!M:M,DB!$G$9,Total!K:K,DB!$O$9,Total!E:E,$H$2)+COUNTIFS(Total!X:X,$R$3,Total!W:W,B11,Total!O:O,DB!$G$5,Total!AA:AA,DB!$O$5,Total!M:M,DB!$G$9,Total!K:K,DB!$O$9,Total!E:E,$H$2)+COUNTIFS(Total!X:X,$R$3,Total!W:W,B11,Total!O:O,DB!$G$5,Total!N:N,DB!$O$5,Total!AA:AA,DB!$G$9,Total!K:K,DB!$O$9,Total!E:E,$H$2)+COUNTIFS(Total!X:X,$R$3,Total!W:W,B11,Total!O:O,DB!$G$5,Total!N:N,DB!$O$5,Total!M:M,DB!$G$9,Total!AA:AA,DB!$O$9,Total!E:E,$H$2)+COUNTIFS(Total!X:X,$R$3,Total!W:W,B11,Total!O:O,DB!$G$5,Total!N:N,DB!$O$5,Total!M:M,DB!$G$9,Total!K:K,DB!$O$9,Total!AA:AA,$H$2)</f>
        <v>0</v>
      </c>
      <c r="S11" s="31">
        <f>COUNTIFS(Total!X:X,$S$3,Total!W:W,B11,Total!O:O,DB!$G$5,Total!N:N,DB!$O$5,Total!M:M,DB!$G$9,Total!K:K,DB!$O$9,Total!E:E,$H$2)+COUNTIFS(Total!X:X,$S$3,Total!W:W,B11,Total!AA:AA,DB!$G$5,Total!AA:AA,DB!$O$5,Total!AA:AA,DB!$G$9,Total!AA:AA,DB!$O$9,Total!AA:AA,$H$2)+COUNTIFS(Total!X:X,$S$3,Total!W:W,B11,Total!O:O,DB!$G$5,Total!AA:AA,DB!$O$5,Total!AA:AA,DB!$G$9,Total!AA:AA,DB!$O$9,Total!AA:AA,$H$2)+COUNTIFS(Total!X:X,$S$3,Total!W:W,B11,Total!AA:AA,DB!$G$5,Total!N:N,DB!$O$5,Total!AA:AA,DB!$G$9,Total!AA:AA,DB!$O$9,Total!AA:AA,$H$2)+COUNTIFS(Total!X:X,$S$3,Total!W:W,B11,Total!AA:AA,DB!$G$5,Total!AA:AA,DB!$O$5,Total!M:M,DB!$G$9,Total!AA:AA,DB!$O$9,Total!AA:AA,$H$2)+COUNTIFS(Total!X:X,$S$3,Total!W:W,B11,Total!AA:AA,DB!$G$5,Total!AA:AA,DB!$O$5,Total!AA:AA,DB!$G$9,Total!K:K,DB!$O$9,Total!AA:AA,$H$2)+COUNTIFS(Total!X:X,$S$3,Total!W:W,B11,Total!AA:AA,DB!$G$5,Total!AA:AA,DB!$O$5,Total!AA:AA,DB!$G$9,Total!AA:AA,DB!$O$9,Total!E:E,$H$2)+COUNTIFS(Total!X:X,$S$3,Total!W:W,B11,Total!O:O,DB!$G$5,Total!N:N,DB!$O$5,Total!M:M,DB!$G$9,Total!AA:AA,DB!$O$9,Total!AA:AA,$H$2)+COUNTIFS(Total!X:X,$S$3,Total!W:W,B11,Total!O:O,DB!$G$5,Total!N:N,DB!$O$5,Total!AA:AA,DB!$G$9,Total!K:K,DB!$O$9,Total!AA:AA,$H$2)+COUNTIFS(Total!X:X,$S$3,Total!W:W,B11,Total!O:O,DB!$G$5,Total!N:N,DB!$O$5,Total!AA:AA,DB!$G$9,Total!AA:AA,DB!$O$9,Total!E:E,$H$2)+COUNTIFS(Total!X:X,$S$3,Total!W:W,B11,Total!O:O,DB!$G$5,Total!AA:AA,DB!$O$5,Total!M:M,DB!$G$9,Total!K:K,DB!$O$9,Total!AA:AA,$H$2)+COUNTIFS(Total!X:X,$S$3,Total!W:W,B11,Total!O:O,DB!$G$5,Total!AA:AA,DB!$O$5,Total!M:M,DB!$G$9,Total!AA:AA,DB!$O$9,Total!E:E,$H$2)+COUNTIFS(Total!X:X,$S$3,Total!W:W,B11,Total!O:O,DB!$G$5,Total!AA:AA,DB!$O$5,Total!AA:AA,DB!$G$9,Total!K:K,DB!$O$9,Total!E:E,$H$2)+COUNTIFS(Total!X:X,$S$3,Total!W:W,B11,Total!AA:AA,DB!$G$5,Total!N:N,DB!$O$5,Total!M:M,DB!$G$9,Total!K:K,DB!$O$9,Total!AA:AA,$H$2)+COUNTIFS(Total!X:X,$S$3,Total!W:W,B11,Total!AA:AA,DB!$G$5,Total!N:N,DB!$O$5,Total!M:M,DB!$G$9,Total!AA:AA,DB!$O$9,Total!E:E,$H$2)+COUNTIFS(Total!X:X,$S$3,Total!W:W,B11,Total!AA:AA,DB!$G$5,Total!N:N,DB!$O$5,Total!AA:AA,DB!$G$9,Total!K:K,DB!$O$9,Total!E:E,$H$2)+COUNTIFS(Total!X:X,$S$3,Total!W:W,B11,Total!AA:AA,DB!$G$5,Total!AA:AA,DB!$O$5,Total!M:M,DB!$G$9,Total!K:K,DB!$O$9,Total!E:E,$H$2)+COUNTIFS(Total!X:X,$S$3,Total!W:W,B11,Total!O:O,DB!$G$5,Total!N:N,DB!$O$5,Total!AA:AA,DB!$G$9,Total!AA:AA,DB!$O$9,Total!AA:AA,$H$2)+COUNTIFS(Total!X:X,$S$3,Total!W:W,B11,Total!O:O,DB!$G$5,Total!AA:AA,DB!$O$5,Total!M:M,DB!$G$9,Total!AA:AA,DB!$O$9,Total!AA:AA,$H$2)+COUNTIFS(Total!X:X,$S$3,Total!W:W,B11,Total!O:O,DB!$G$5,Total!AA:AA,DB!$O$5,Total!AA:AA,DB!$G$9,Total!K:K,DB!$O$9,Total!AA:AA,$H$2)+COUNTIFS(Total!X:X,$S$3,Total!W:W,B11,Total!O:O,DB!$G$5,Total!AA:AA,DB!$O$5,Total!AA:AA,DB!$G$9,Total!AA:AA,DB!$O$9,Total!E:E,$H$2)+COUNTIFS(Total!X:X,$S$3,Total!W:W,B11,Total!AA:AA,DB!$G$5,Total!N:N,DB!$O$5,Total!M:M,DB!$G$9,Total!AA:AA,DB!$O$9,Total!AA:AA,$H$2)+COUNTIFS(Total!X:X,$S$3,Total!W:W,B11,Total!AA:AA,DB!$G$5,Total!N:N,DB!$O$5,Total!AA:AA,DB!$G$9,Total!K:K,DB!$O$9,Total!AA:AA,$H$2)+COUNTIFS(Total!X:X,$S$3,Total!W:W,B11,Total!AA:AA,DB!$G$5,Total!N:N,DB!$O$5,Total!AA:AA,DB!$G$9,Total!AA:AA,DB!$O$9,Total!E:E,$H$2)+COUNTIFS(Total!X:X,$S$3,Total!W:W,B11,Total!AA:AA,DB!$G$5,Total!AA:AA,DB!$O$5,Total!M:M,DB!$G$9,Total!K:K,DB!$O$9,Total!AA:AA,$H$2)+COUNTIFS(Total!X:X,$S$3,Total!W:W,B11,Total!AA:AA,DB!$G$5,Total!AA:AA,DB!$O$5,Total!M:M,DB!$G$9,Total!AA:AA,DB!$O$9,Total!E:E,$H$2)+COUNTIFS(Total!X:X,$S$3,Total!W:W,B11,Total!AA:AA,DB!$G$5,Total!AA:AA,DB!$O$5,Total!AA:AA,DB!$G$9,Total!K:K,DB!$O$9,Total!E:E,$H$2)+COUNTIFS(Total!X:X,$S$3,Total!W:W,B11,Total!AA:AA,DB!$G$5,Total!N:N,DB!$O$5,Total!M:M,DB!$G$9,Total!K:K,DB!$O$9,Total!E:E,$H$2)+COUNTIFS(Total!X:X,$S$3,Total!W:W,B11,Total!O:O,DB!$G$5,Total!AA:AA,DB!$O$5,Total!M:M,DB!$G$9,Total!K:K,DB!$O$9,Total!E:E,$H$2)+COUNTIFS(Total!X:X,$S$3,Total!W:W,B11,Total!O:O,DB!$G$5,Total!N:N,DB!$O$5,Total!AA:AA,DB!$G$9,Total!K:K,DB!$O$9,Total!E:E,$H$2)+COUNTIFS(Total!X:X,$S$3,Total!W:W,B11,Total!O:O,DB!$G$5,Total!N:N,DB!$O$5,Total!M:M,DB!$G$9,Total!AA:AA,DB!$O$9,Total!E:E,$H$2)+COUNTIFS(Total!X:X,$S$3,Total!W:W,B11,Total!O:O,DB!$G$5,Total!N:N,DB!$O$5,Total!M:M,DB!$G$9,Total!K:K,DB!$O$9,Total!AA:AA,$H$2)</f>
        <v>16</v>
      </c>
      <c r="T11" s="31">
        <f>COUNTIFS(Total!X:X,$T$3,Total!W:W,B11,Total!O:O,DB!$G$5,Total!N:N,DB!$O$5,Total!M:M,DB!$G$9,Total!K:K,DB!$O$9,Total!E:E,$H$2)+COUNTIFS(Total!X:X,$T$3,Total!W:W,B11,Total!AA:AA,DB!$G$5,Total!AA:AA,DB!$O$5,Total!AA:AA,DB!$G$9,Total!AA:AA,DB!$O$9,Total!AA:AA,$H$2)+COUNTIFS(Total!X:X,$T$3,Total!W:W,B11,Total!O:O,DB!$G$5,Total!AA:AA,DB!$O$5,Total!AA:AA,DB!$G$9,Total!AA:AA,DB!$O$9,Total!AA:AA,$H$2)+COUNTIFS(Total!X:X,$T$3,Total!W:W,B11,Total!AA:AA,DB!$G$5,Total!N:N,DB!$O$5,Total!AA:AA,DB!$G$9,Total!AA:AA,DB!$O$9,Total!AA:AA,$H$2)+COUNTIFS(Total!X:X,$T$3,Total!W:W,B11,Total!AA:AA,DB!$G$5,Total!AA:AA,DB!$O$5,Total!M:M,DB!$G$9,Total!AA:AA,DB!$O$9,Total!AA:AA,$H$2)+COUNTIFS(Total!X:X,$T$3,Total!W:W,B11,Total!AA:AA,DB!$G$5,Total!AA:AA,DB!$O$5,Total!AA:AA,DB!$G$9,Total!K:K,DB!$O$9,Total!AA:AA,$H$2)+COUNTIFS(Total!X:X,$T$3,Total!W:W,B11,Total!AA:AA,DB!$G$5,Total!AA:AA,DB!$O$5,Total!AA:AA,DB!$G$9,Total!AA:AA,DB!$O$9,Total!E:E,$H$2)+COUNTIFS(Total!X:X,$T$3,Total!W:W,B11,Total!O:O,DB!$G$5,Total!N:N,DB!$O$5,Total!M:M,DB!$G$9,Total!AA:AA,DB!$O$9,Total!AA:AA,$H$2)+COUNTIFS(Total!X:X,$T$3,Total!W:W,B11,Total!O:O,DB!$G$5,Total!N:N,DB!$O$5,Total!AA:AA,DB!$G$9,Total!K:K,DB!$O$9,Total!AA:AA,$H$2)+COUNTIFS(Total!X:X,$T$3,Total!W:W,B11,Total!O:O,DB!$G$5,Total!N:N,DB!$O$5,Total!AA:AA,DB!$G$9,Total!AA:AA,DB!$O$9,Total!E:E,$H$2)+COUNTIFS(Total!X:X,$T$3,Total!W:W,B11,Total!O:O,DB!$G$5,Total!AA:AA,DB!$O$5,Total!M:M,DB!$G$9,Total!K:K,DB!$O$9,Total!AA:AA,$H$2)+COUNTIFS(Total!X:X,$T$3,Total!W:W,B11,Total!O:O,DB!$G$5,Total!AA:AA,DB!$O$5,Total!M:M,DB!$G$9,Total!AA:AA,DB!$O$9,Total!E:E,$H$2)+COUNTIFS(Total!X:X,$T$3,Total!W:W,B11,Total!O:O,DB!$G$5,Total!AA:AA,DB!$O$5,Total!AA:AA,DB!$G$9,Total!K:K,DB!$O$9,Total!E:E,$H$2)+COUNTIFS(Total!X:X,$T$3,Total!W:W,B11,Total!AA:AA,DB!$G$5,Total!N:N,DB!$O$5,Total!M:M,DB!$G$9,Total!K:K,DB!$O$9,Total!AA:AA,$H$2)+COUNTIFS(Total!X:X,$T$3,Total!W:W,B11,Total!AA:AA,DB!$G$5,Total!N:N,DB!$O$5,Total!M:M,DB!$G$9,Total!AA:AA,DB!$O$9,Total!E:E,$H$2)+COUNTIFS(Total!X:X,$T$3,Total!W:W,B11,Total!AA:AA,DB!$G$5,Total!N:N,DB!$O$5,Total!AA:AA,DB!$G$9,Total!K:K,DB!$O$9,Total!E:E,$H$2)+COUNTIFS(Total!X:X,$T$3,Total!W:W,B11,Total!AA:AA,DB!$G$5,Total!AA:AA,DB!$O$5,Total!M:M,DB!$G$9,Total!K:K,DB!$O$9,Total!E:E,$H$2)+COUNTIFS(Total!X:X,$T$3,Total!W:W,B11,Total!O:O,DB!$G$5,Total!N:N,DB!$O$5,Total!AA:AA,DB!$G$9,Total!AA:AA,DB!$O$9,Total!AA:AA,$H$2)+COUNTIFS(Total!X:X,$T$3,Total!W:W,B11,Total!O:O,DB!$G$5,Total!AA:AA,DB!$O$5,Total!M:M,DB!$G$9,Total!AA:AA,DB!$O$9,Total!AA:AA,$H$2)+COUNTIFS(Total!X:X,$T$3,Total!W:W,B11,Total!O:O,DB!$G$5,Total!AA:AA,DB!$O$5,Total!AA:AA,DB!$G$9,Total!K:K,DB!$O$9,Total!AA:AA,$H$2)+COUNTIFS(Total!X:X,$T$3,Total!W:W,B11,Total!O:O,DB!$G$5,Total!AA:AA,DB!$O$5,Total!AA:AA,DB!$G$9,Total!AA:AA,DB!$O$9,Total!E:E,$H$2)+COUNTIFS(Total!X:X,$T$3,Total!W:W,B11,Total!AA:AA,DB!$G$5,Total!N:N,DB!$O$5,Total!M:M,DB!$G$9,Total!AA:AA,DB!$O$9,Total!AA:AA,$H$2)+COUNTIFS(Total!X:X,$T$3,Total!W:W,B11,Total!AA:AA,DB!$G$5,Total!N:N,DB!$O$5,Total!AA:AA,DB!$G$9,Total!K:K,DB!$O$9,Total!AA:AA,$H$2)+COUNTIFS(Total!X:X,$T$3,Total!W:W,B11,Total!AA:AA,DB!$G$5,Total!N:N,DB!$O$5,Total!AA:AA,DB!$G$9,Total!AA:AA,DB!$O$9,Total!E:E,$H$2)+COUNTIFS(Total!X:X,$T$3,Total!W:W,B11,Total!AA:AA,DB!$G$5,Total!AA:AA,DB!$O$5,Total!M:M,DB!$G$9,Total!K:K,DB!$O$9,Total!AA:AA,$H$2)+COUNTIFS(Total!X:X,$T$3,Total!W:W,B11,Total!AA:AA,DB!$G$5,Total!AA:AA,DB!$O$5,Total!M:M,DB!$G$9,Total!AA:AA,DB!$O$9,Total!E:E,$H$2)+COUNTIFS(Total!X:X,$T$3,Total!W:W,B11,Total!AA:AA,DB!$G$5,Total!AA:AA,DB!$O$5,Total!AA:AA,DB!$G$9,Total!K:K,DB!$O$9,Total!E:E,$H$2)+COUNTIFS(Total!X:X,$T$3,Total!W:W,B11,Total!AA:AA,DB!$G$5,Total!N:N,DB!$O$5,Total!M:M,DB!$G$9,Total!K:K,DB!$O$9,Total!E:E,$H$2)+COUNTIFS(Total!X:X,$T$3,Total!W:W,B11,Total!O:O,DB!$G$5,Total!AA:AA,DB!$O$5,Total!M:M,DB!$G$9,Total!K:K,DB!$O$9,Total!E:E,$H$2)+COUNTIFS(Total!X:X,$T$3,Total!W:W,B11,Total!O:O,DB!$G$5,Total!N:N,DB!$O$5,Total!AA:AA,DB!$G$9,Total!K:K,DB!$O$9,Total!E:E,$H$2)+COUNTIFS(Total!X:X,$T$3,Total!W:W,B11,Total!O:O,DB!$G$5,Total!N:N,DB!$O$5,Total!M:M,DB!$G$9,Total!AA:AA,DB!$O$9,Total!E:E,$H$2)+COUNTIFS(Total!X:X,$T$3,Total!W:W,B11,Total!O:O,DB!$G$5,Total!N:N,DB!$O$5,Total!M:M,DB!$G$9,Total!K:K,DB!$O$9,Total!AA:AA,$H$2)</f>
        <v>0</v>
      </c>
      <c r="U11" s="31">
        <f>COUNTIFS(Total!X:X,$U$3,Total!W:W,B11,Total!O:O,DB!$G$5,Total!N:N,DB!$O$5,Total!M:M,DB!$G$9,Total!K:K,DB!$O$9,Total!E:E,$H$2)+COUNTIFS(Total!X:X,$U$3,Total!W:W,B11,Total!AA:AA,DB!$G$5,Total!AA:AA,DB!$O$5,Total!AA:AA,DB!$G$9,Total!AA:AA,DB!$O$9,Total!AA:AA,$H$2)+COUNTIFS(Total!X:X,$U$3,Total!W:W,B11,Total!O:O,DB!$G$5,Total!AA:AA,DB!$O$5,Total!AA:AA,DB!$G$9,Total!AA:AA,DB!$O$9,Total!AA:AA,$H$2)+COUNTIFS(Total!X:X,$U$3,Total!W:W,B11,Total!AA:AA,DB!$G$5,Total!N:N,DB!$O$5,Total!AA:AA,DB!$G$9,Total!AA:AA,DB!$O$9,Total!AA:AA,$H$2)+COUNTIFS(Total!X:X,$U$3,Total!W:W,B11,Total!AA:AA,DB!$G$5,Total!AA:AA,DB!$O$5,Total!M:M,DB!$G$9,Total!AA:AA,DB!$O$9,Total!AA:AA,$H$2)+COUNTIFS(Total!X:X,$U$3,Total!W:W,B11,Total!AA:AA,DB!$G$5,Total!AA:AA,DB!$O$5,Total!AA:AA,DB!$G$9,Total!K:K,DB!$O$9,Total!AA:AA,$H$2)+COUNTIFS(Total!X:X,$U$3,Total!W:W,B11,Total!AA:AA,DB!$G$5,Total!AA:AA,DB!$O$5,Total!AA:AA,DB!$G$9,Total!AA:AA,DB!$O$9,Total!E:E,$H$2)+COUNTIFS(Total!X:X,$U$3,Total!W:W,B11,Total!O:O,DB!$G$5,Total!N:N,DB!$O$5,Total!M:M,DB!$G$9,Total!AA:AA,DB!$O$9,Total!AA:AA,$H$2)+COUNTIFS(Total!X:X,$U$3,Total!W:W,B11,Total!O:O,DB!$G$5,Total!N:N,DB!$O$5,Total!AA:AA,DB!$G$9,Total!K:K,DB!$O$9,Total!AA:AA,$H$2)+COUNTIFS(Total!X:X,$U$3,Total!W:W,B11,Total!O:O,DB!$G$5,Total!N:N,DB!$O$5,Total!AA:AA,DB!$G$9,Total!AA:AA,DB!$O$9,Total!E:E,$H$2)+COUNTIFS(Total!X:X,$U$3,Total!W:W,B11,Total!O:O,DB!$G$5,Total!AA:AA,DB!$O$5,Total!M:M,DB!$G$9,Total!K:K,DB!$O$9,Total!AA:AA,$H$2)+COUNTIFS(Total!X:X,$U$3,Total!W:W,B11,Total!O:O,DB!$G$5,Total!AA:AA,DB!$O$5,Total!M:M,DB!$G$9,Total!AA:AA,DB!$O$9,Total!E:E,$H$2)+COUNTIFS(Total!X:X,$U$3,Total!W:W,B11,Total!O:O,DB!$G$5,Total!AA:AA,DB!$O$5,Total!AA:AA,DB!$G$9,Total!K:K,DB!$O$9,Total!E:E,$H$2)+COUNTIFS(Total!X:X,$U$3,Total!W:W,B11,Total!AA:AA,DB!$G$5,Total!N:N,DB!$O$5,Total!M:M,DB!$G$9,Total!K:K,DB!$O$9,Total!AA:AA,$H$2)+COUNTIFS(Total!X:X,$U$3,Total!W:W,B11,Total!AA:AA,DB!$G$5,Total!N:N,DB!$O$5,Total!M:M,DB!$G$9,Total!AA:AA,DB!$O$9,Total!E:E,$H$2)+COUNTIFS(Total!X:X,$U$3,Total!W:W,B11,Total!AA:AA,DB!$G$5,Total!N:N,DB!$O$5,Total!AA:AA,DB!$G$9,Total!K:K,DB!$O$9,Total!E:E,$H$2)+COUNTIFS(Total!X:X,$U$3,Total!W:W,B11,Total!AA:AA,DB!$G$5,Total!AA:AA,DB!$O$5,Total!M:M,DB!$G$9,Total!K:K,DB!$O$9,Total!E:E,$H$2)+COUNTIFS(Total!X:X,$U$3,Total!W:W,B11,Total!O:O,DB!$G$5,Total!N:N,DB!$O$5,Total!AA:AA,DB!$G$9,Total!AA:AA,DB!$O$9,Total!AA:AA,$H$2)+COUNTIFS(Total!X:X,$U$3,Total!W:W,B11,Total!O:O,DB!$G$5,Total!AA:AA,DB!$O$5,Total!M:M,DB!$G$9,Total!AA:AA,DB!$O$9,Total!AA:AA,$H$2)+COUNTIFS(Total!X:X,$U$3,Total!W:W,B11,Total!O:O,DB!$G$5,Total!AA:AA,DB!$O$5,Total!AA:AA,DB!$G$9,Total!K:K,DB!$O$9,Total!AA:AA,$H$2)+COUNTIFS(Total!X:X,$U$3,Total!W:W,B11,Total!O:O,DB!$G$5,Total!AA:AA,DB!$O$5,Total!AA:AA,DB!$G$9,Total!AA:AA,DB!$O$9,Total!E:E,$H$2)+COUNTIFS(Total!X:X,$U$3,Total!W:W,B11,Total!AA:AA,DB!$G$5,Total!N:N,DB!$O$5,Total!M:M,DB!$G$9,Total!AA:AA,DB!$O$9,Total!AA:AA,$H$2)+COUNTIFS(Total!X:X,$U$3,Total!W:W,B11,Total!AA:AA,DB!$G$5,Total!N:N,DB!$O$5,Total!AA:AA,DB!$G$9,Total!K:K,DB!$O$9,Total!AA:AA,$H$2)+COUNTIFS(Total!X:X,$U$3,Total!W:W,B11,Total!AA:AA,DB!$G$5,Total!N:N,DB!$O$5,Total!AA:AA,DB!$G$9,Total!AA:AA,DB!$O$9,Total!E:E,$H$2)+COUNTIFS(Total!X:X,$U$3,Total!W:W,B11,Total!AA:AA,DB!$G$5,Total!AA:AA,DB!$O$5,Total!M:M,DB!$G$9,Total!K:K,DB!$O$9,Total!AA:AA,$H$2)+COUNTIFS(Total!X:X,$U$3,Total!W:W,B11,Total!AA:AA,DB!$G$5,Total!AA:AA,DB!$O$5,Total!M:M,DB!$G$9,Total!AA:AA,DB!$O$9,Total!E:E,$H$2)+COUNTIFS(Total!X:X,$U$3,Total!W:W,B11,Total!AA:AA,DB!$G$5,Total!AA:AA,DB!$O$5,Total!AA:AA,DB!$G$9,Total!K:K,DB!$O$9,Total!E:E,$H$2)+COUNTIFS(Total!X:X,$U$3,Total!W:W,B11,Total!AA:AA,DB!$G$5,Total!N:N,DB!$O$5,Total!M:M,DB!$G$9,Total!K:K,DB!$O$9,Total!E:E,$H$2)+COUNTIFS(Total!X:X,$U$3,Total!W:W,B11,Total!O:O,DB!$G$5,Total!AA:AA,DB!$O$5,Total!M:M,DB!$G$9,Total!K:K,DB!$O$9,Total!E:E,$H$2)+COUNTIFS(Total!X:X,$U$3,Total!W:W,B11,Total!O:O,DB!$G$5,Total!N:N,DB!$O$5,Total!AA:AA,DB!$G$9,Total!K:K,DB!$O$9,Total!E:E,$H$2)+COUNTIFS(Total!X:X,$U$3,Total!W:W,B11,Total!O:O,DB!$G$5,Total!N:N,DB!$O$5,Total!M:M,DB!$G$9,Total!AA:AA,DB!$O$9,Total!E:E,$H$2)+COUNTIFS(Total!X:X,$U$3,Total!W:W,B11,Total!O:O,DB!$G$5,Total!N:N,DB!$O$5,Total!M:M,DB!$G$9,Total!K:K,DB!$O$9,Total!AA:AA,$H$2)</f>
        <v>0</v>
      </c>
      <c r="V11" s="31">
        <f>COUNTIFS(Total!X:X,$V$3,Total!W:W,B11,Total!O:O,DB!$G$5,Total!N:N,DB!$O$5,Total!M:M,DB!$G$9,Total!K:K,DB!$O$9,Total!E:E,$H$2)+COUNTIFS(Total!X:X,$V$3,Total!W:W,B11,Total!AA:AA,DB!$G$5,Total!AA:AA,DB!$O$5,Total!AA:AA,DB!$G$9,Total!AA:AA,DB!$O$9,Total!AA:AA,$H$2)+COUNTIFS(Total!X:X,$V$3,Total!W:W,B11,Total!O:O,DB!$G$5,Total!AA:AA,DB!$O$5,Total!AA:AA,DB!$G$9,Total!AA:AA,DB!$O$9,Total!AA:AA,$H$2)+COUNTIFS(Total!X:X,$V$3,Total!W:W,B11,Total!AA:AA,DB!$G$5,Total!N:N,DB!$O$5,Total!AA:AA,DB!$G$9,Total!AA:AA,DB!$O$9,Total!AA:AA,$H$2)+COUNTIFS(Total!X:X,$V$3,Total!W:W,B11,Total!AA:AA,DB!$G$5,Total!AA:AA,DB!$O$5,Total!M:M,DB!$G$9,Total!AA:AA,DB!$O$9,Total!AA:AA,$H$2)+COUNTIFS(Total!X:X,$V$3,Total!W:W,B11,Total!AA:AA,DB!$G$5,Total!AA:AA,DB!$O$5,Total!AA:AA,DB!$G$9,Total!K:K,DB!$O$9,Total!AA:AA,$H$2)+COUNTIFS(Total!X:X,$V$3,Total!W:W,B11,Total!AA:AA,DB!$G$5,Total!AA:AA,DB!$O$5,Total!AA:AA,DB!$G$9,Total!AA:AA,DB!$O$9,Total!E:E,$H$2)+COUNTIFS(Total!X:X,$V$3,Total!W:W,B11,Total!O:O,DB!$G$5,Total!N:N,DB!$O$5,Total!M:M,DB!$G$9,Total!AA:AA,DB!$O$9,Total!AA:AA,$H$2)+COUNTIFS(Total!X:X,$V$3,Total!W:W,B11,Total!O:O,DB!$G$5,Total!N:N,DB!$O$5,Total!AA:AA,DB!$G$9,Total!K:K,DB!$O$9,Total!AA:AA,$H$2)+COUNTIFS(Total!X:X,$V$3,Total!W:W,B11,Total!O:O,DB!$G$5,Total!N:N,DB!$O$5,Total!AA:AA,DB!$G$9,Total!AA:AA,DB!$O$9,Total!E:E,$H$2)+COUNTIFS(Total!X:X,$V$3,Total!W:W,B11,Total!O:O,DB!$G$5,Total!AA:AA,DB!$O$5,Total!M:M,DB!$G$9,Total!K:K,DB!$O$9,Total!AA:AA,$H$2)+COUNTIFS(Total!X:X,$V$3,Total!W:W,B11,Total!O:O,DB!$G$5,Total!AA:AA,DB!$O$5,Total!M:M,DB!$G$9,Total!AA:AA,DB!$O$9,Total!E:E,$H$2)+COUNTIFS(Total!X:X,$V$3,Total!W:W,B11,Total!O:O,DB!$G$5,Total!AA:AA,DB!$O$5,Total!AA:AA,DB!$G$9,Total!K:K,DB!$O$9,Total!E:E,$H$2)+COUNTIFS(Total!X:X,$V$3,Total!W:W,B11,Total!AA:AA,DB!$G$5,Total!N:N,DB!$O$5,Total!M:M,DB!$G$9,Total!K:K,DB!$O$9,Total!AA:AA,$H$2)+COUNTIFS(Total!X:X,$V$3,Total!W:W,B11,Total!AA:AA,DB!$G$5,Total!N:N,DB!$O$5,Total!M:M,DB!$G$9,Total!AA:AA,DB!$O$9,Total!E:E,$H$2)+COUNTIFS(Total!X:X,$V$3,Total!W:W,B11,Total!AA:AA,DB!$G$5,Total!N:N,DB!$O$5,Total!AA:AA,DB!$G$9,Total!K:K,DB!$O$9,Total!E:E,$H$2)+COUNTIFS(Total!X:X,$V$3,Total!W:W,B11,Total!AA:AA,DB!$G$5,Total!AA:AA,DB!$O$5,Total!M:M,DB!$G$9,Total!K:K,DB!$O$9,Total!E:E,$H$2)+COUNTIFS(Total!X:X,$V$3,Total!W:W,B11,Total!O:O,DB!$G$5,Total!N:N,DB!$O$5,Total!AA:AA,DB!$G$9,Total!AA:AA,DB!$O$9,Total!AA:AA,$H$2)+COUNTIFS(Total!X:X,$V$3,Total!W:W,B11,Total!O:O,DB!$G$5,Total!AA:AA,DB!$O$5,Total!M:M,DB!$G$9,Total!AA:AA,DB!$O$9,Total!AA:AA,$H$2)+COUNTIFS(Total!X:X,$V$3,Total!W:W,B11,Total!O:O,DB!$G$5,Total!AA:AA,DB!$O$5,Total!AA:AA,DB!$G$9,Total!K:K,DB!$O$9,Total!AA:AA,$H$2)+COUNTIFS(Total!X:X,$V$3,Total!W:W,B11,Total!O:O,DB!$G$5,Total!AA:AA,DB!$O$5,Total!AA:AA,DB!$G$9,Total!AA:AA,DB!$O$9,Total!E:E,$H$2)+COUNTIFS(Total!X:X,$V$3,Total!W:W,B11,Total!AA:AA,DB!$G$5,Total!N:N,DB!$O$5,Total!M:M,DB!$G$9,Total!AA:AA,DB!$O$9,Total!AA:AA,$H$2)+COUNTIFS(Total!X:X,$V$3,Total!W:W,B11,Total!AA:AA,DB!$G$5,Total!N:N,DB!$O$5,Total!AA:AA,DB!$G$9,Total!K:K,DB!$O$9,Total!AA:AA,$H$2)+COUNTIFS(Total!X:X,$V$3,Total!W:W,B11,Total!AA:AA,DB!$G$5,Total!N:N,DB!$O$5,Total!AA:AA,DB!$G$9,Total!AA:AA,DB!$O$9,Total!E:E,$H$2)+COUNTIFS(Total!X:X,$V$3,Total!W:W,B11,Total!AA:AA,DB!$G$5,Total!AA:AA,DB!$O$5,Total!M:M,DB!$G$9,Total!K:K,DB!$O$9,Total!AA:AA,$H$2)+COUNTIFS(Total!X:X,$V$3,Total!W:W,B11,Total!AA:AA,DB!$G$5,Total!AA:AA,DB!$O$5,Total!M:M,DB!$G$9,Total!AA:AA,DB!$O$9,Total!E:E,$H$2)+COUNTIFS(Total!X:X,$V$3,Total!W:W,B11,Total!AA:AA,DB!$G$5,Total!AA:AA,DB!$O$5,Total!AA:AA,DB!$G$9,Total!K:K,DB!$O$9,Total!E:E,$H$2)+COUNTIFS(Total!X:X,$V$3,Total!W:W,B11,Total!AA:AA,DB!$G$5,Total!N:N,DB!$O$5,Total!M:M,DB!$G$9,Total!K:K,DB!$O$9,Total!E:E,$H$2)+COUNTIFS(Total!X:X,$V$3,Total!W:W,B11,Total!O:O,DB!$G$5,Total!AA:AA,DB!$O$5,Total!M:M,DB!$G$9,Total!K:K,DB!$O$9,Total!E:E,$H$2)+COUNTIFS(Total!X:X,$V$3,Total!W:W,B11,Total!O:O,DB!$G$5,Total!N:N,DB!$O$5,Total!AA:AA,DB!$G$9,Total!K:K,DB!$O$9,Total!E:E,$H$2)+COUNTIFS(Total!X:X,$V$3,Total!W:W,B11,Total!O:O,DB!$G$5,Total!N:N,DB!$O$5,Total!M:M,DB!$G$9,Total!AA:AA,DB!$O$9,Total!E:E,$H$2)+COUNTIFS(Total!X:X,$V$3,Total!W:W,B11,Total!O:O,DB!$G$5,Total!N:N,DB!$O$5,Total!M:M,DB!$G$9,Total!K:K,DB!$O$9,Total!AA:AA,$H$2)</f>
        <v>0</v>
      </c>
      <c r="W11" s="31">
        <f>COUNTIFS(Total!X:X,$W$3,Total!W:W,B11,Total!O:O,DB!$G$5,Total!N:N,DB!$O$5,Total!M:M,DB!$G$9,Total!K:K,DB!$O$9,Total!E:E,$H$2)+COUNTIFS(Total!X:X,$W$3,Total!W:W,B11,Total!AA:AA,DB!$G$5,Total!AA:AA,DB!$O$5,Total!AA:AA,DB!$G$9,Total!AA:AA,DB!$O$9,Total!AA:AA,$H$2)+COUNTIFS(Total!X:X,$W$3,Total!W:W,B11,Total!O:O,DB!$G$5,Total!AA:AA,DB!$O$5,Total!AA:AA,DB!$G$9,Total!AA:AA,DB!$O$9,Total!AA:AA,$H$2)+COUNTIFS(Total!X:X,$W$3,Total!W:W,B11,Total!AA:AA,DB!$G$5,Total!N:N,DB!$O$5,Total!AA:AA,DB!$G$9,Total!AA:AA,DB!$O$9,Total!AA:AA,$H$2)+COUNTIFS(Total!X:X,$W$3,Total!W:W,B11,Total!AA:AA,DB!$G$5,Total!AA:AA,DB!$O$5,Total!M:M,DB!$G$9,Total!AA:AA,DB!$O$9,Total!AA:AA,$H$2)+COUNTIFS(Total!X:X,$W$3,Total!W:W,B11,Total!AA:AA,DB!$G$5,Total!AA:AA,DB!$O$5,Total!AA:AA,DB!$G$9,Total!K:K,DB!$O$9,Total!AA:AA,$H$2)+COUNTIFS(Total!X:X,$W$3,Total!W:W,B11,Total!AA:AA,DB!$G$5,Total!AA:AA,DB!$O$5,Total!AA:AA,DB!$G$9,Total!AA:AA,DB!$O$9,Total!E:E,$H$2)+COUNTIFS(Total!X:X,$W$3,Total!W:W,B11,Total!O:O,DB!$G$5,Total!N:N,DB!$O$5,Total!M:M,DB!$G$9,Total!AA:AA,DB!$O$9,Total!AA:AA,$H$2)+COUNTIFS(Total!X:X,$W$3,Total!W:W,B11,Total!O:O,DB!$G$5,Total!N:N,DB!$O$5,Total!AA:AA,DB!$G$9,Total!K:K,DB!$O$9,Total!AA:AA,$H$2)+COUNTIFS(Total!X:X,$W$3,Total!W:W,B11,Total!O:O,DB!$G$5,Total!N:N,DB!$O$5,Total!AA:AA,DB!$G$9,Total!AA:AA,DB!$O$9,Total!E:E,$H$2)+COUNTIFS(Total!X:X,$W$3,Total!W:W,B11,Total!O:O,DB!$G$5,Total!AA:AA,DB!$O$5,Total!M:M,DB!$G$9,Total!K:K,DB!$O$9,Total!AA:AA,$H$2)+COUNTIFS(Total!X:X,$W$3,Total!W:W,B11,Total!O:O,DB!$G$5,Total!AA:AA,DB!$O$5,Total!M:M,DB!$G$9,Total!AA:AA,DB!$O$9,Total!E:E,$H$2)+COUNTIFS(Total!X:X,$W$3,Total!W:W,B11,Total!O:O,DB!$G$5,Total!AA:AA,DB!$O$5,Total!AA:AA,DB!$G$9,Total!K:K,DB!$O$9,Total!E:E,$H$2)+COUNTIFS(Total!X:X,$W$3,Total!W:W,B11,Total!AA:AA,DB!$G$5,Total!N:N,DB!$O$5,Total!M:M,DB!$G$9,Total!K:K,DB!$O$9,Total!AA:AA,$H$2)+COUNTIFS(Total!X:X,$W$3,Total!W:W,B11,Total!AA:AA,DB!$G$5,Total!N:N,DB!$O$5,Total!M:M,DB!$G$9,Total!AA:AA,DB!$O$9,Total!E:E,$H$2)+COUNTIFS(Total!X:X,$W$3,Total!W:W,B11,Total!AA:AA,DB!$G$5,Total!N:N,DB!$O$5,Total!AA:AA,DB!$G$9,Total!K:K,DB!$O$9,Total!E:E,$H$2)+COUNTIFS(Total!X:X,$W$3,Total!W:W,B11,Total!AA:AA,DB!$G$5,Total!AA:AA,DB!$O$5,Total!M:M,DB!$G$9,Total!K:K,DB!$O$9,Total!E:E,$H$2)+COUNTIFS(Total!X:X,$W$3,Total!W:W,B11,Total!O:O,DB!$G$5,Total!N:N,DB!$O$5,Total!AA:AA,DB!$G$9,Total!AA:AA,DB!$O$9,Total!AA:AA,$H$2)+COUNTIFS(Total!X:X,$W$3,Total!W:W,B11,Total!O:O,DB!$G$5,Total!AA:AA,DB!$O$5,Total!M:M,DB!$G$9,Total!AA:AA,DB!$O$9,Total!AA:AA,$H$2)+COUNTIFS(Total!X:X,$W$3,Total!W:W,B11,Total!O:O,DB!$G$5,Total!AA:AA,DB!$O$5,Total!AA:AA,DB!$G$9,Total!K:K,DB!$O$9,Total!AA:AA,$H$2)+COUNTIFS(Total!X:X,$W$3,Total!W:W,B11,Total!O:O,DB!$G$5,Total!AA:AA,DB!$O$5,Total!AA:AA,DB!$G$9,Total!AA:AA,DB!$O$9,Total!E:E,$H$2)+COUNTIFS(Total!X:X,$W$3,Total!W:W,B11,Total!AA:AA,DB!$G$5,Total!N:N,DB!$O$5,Total!M:M,DB!$G$9,Total!AA:AA,DB!$O$9,Total!AA:AA,$H$2)+COUNTIFS(Total!X:X,$W$3,Total!W:W,B11,Total!AA:AA,DB!$G$5,Total!N:N,DB!$O$5,Total!AA:AA,DB!$G$9,Total!K:K,DB!$O$9,Total!AA:AA,$H$2)+COUNTIFS(Total!X:X,$W$3,Total!W:W,B11,Total!AA:AA,DB!$G$5,Total!N:N,DB!$O$5,Total!AA:AA,DB!$G$9,Total!AA:AA,DB!$O$9,Total!E:E,$H$2)+COUNTIFS(Total!X:X,$W$3,Total!W:W,B11,Total!AA:AA,DB!$G$5,Total!AA:AA,DB!$O$5,Total!M:M,DB!$G$9,Total!K:K,DB!$O$9,Total!AA:AA,$H$2)+COUNTIFS(Total!X:X,$W$3,Total!W:W,B11,Total!AA:AA,DB!$G$5,Total!AA:AA,DB!$O$5,Total!M:M,DB!$G$9,Total!AA:AA,DB!$O$9,Total!E:E,$H$2)+COUNTIFS(Total!X:X,$W$3,Total!W:W,B11,Total!AA:AA,DB!$G$5,Total!AA:AA,DB!$O$5,Total!AA:AA,DB!$G$9,Total!K:K,DB!$O$9,Total!E:E,$H$2)+COUNTIFS(Total!X:X,$W$3,Total!W:W,B11,Total!AA:AA,DB!$G$5,Total!N:N,DB!$O$5,Total!M:M,DB!$G$9,Total!K:K,DB!$O$9,Total!E:E,$H$2)+COUNTIFS(Total!X:X,$W$3,Total!W:W,B11,Total!O:O,DB!$G$5,Total!AA:AA,DB!$O$5,Total!M:M,DB!$G$9,Total!K:K,DB!$O$9,Total!E:E,$H$2)+COUNTIFS(Total!X:X,$W$3,Total!W:W,B11,Total!O:O,DB!$G$5,Total!N:N,DB!$O$5,Total!AA:AA,DB!$G$9,Total!K:K,DB!$O$9,Total!E:E,$H$2)+COUNTIFS(Total!X:X,$W$3,Total!W:W,B11,Total!O:O,DB!$G$5,Total!N:N,DB!$O$5,Total!M:M,DB!$G$9,Total!AA:AA,DB!$O$9,Total!E:E,$H$2)+COUNTIFS(Total!X:X,$W$3,Total!W:W,B11,Total!O:O,DB!$G$5,Total!N:N,DB!$O$5,Total!M:M,DB!$G$9,Total!K:K,DB!$O$9,Total!AA:AA,$H$2)</f>
        <v>0</v>
      </c>
      <c r="X11" s="31">
        <f t="shared" si="0"/>
        <v>49</v>
      </c>
      <c r="Y11" s="31">
        <f t="shared" si="1"/>
        <v>34</v>
      </c>
      <c r="Z11" s="31">
        <f t="shared" si="2"/>
        <v>33</v>
      </c>
      <c r="AC11" s="45" t="s">
        <v>64</v>
      </c>
    </row>
    <row r="12" spans="1:29" ht="30" customHeight="1" x14ac:dyDescent="0.25">
      <c r="A12" s="43">
        <v>9</v>
      </c>
      <c r="B12" s="53" t="s">
        <v>137</v>
      </c>
      <c r="C12" s="31">
        <f>COUNTIFS(Total!W:W,B12,Total!O:O,DB!$G$5,Total!N:N,DB!$O$5,Total!M:M,DB!$G$9,Total!K:K,DB!$O$9,Total!E:E,$H$2)+COUNTIFS(Total!W:W,B12,Total!AA:AA,DB!$G$5,Total!AA:AA,DB!$O$5,Total!AA:AA,DB!$G$9,Total!AA:AA,DB!$O$9,Total!AA:AA,$H$2)+COUNTIFS(Total!W:W,B12,Total!O:O,DB!$G$5,Total!AA:AA,DB!$O$5,Total!AA:AA,DB!$G$9,Total!AA:AA,DB!$O$9,Total!AA:AA,$H$2)+COUNTIFS(Total!W:W,B12,Total!AA:AA,DB!$G$5,Total!N:N,DB!$O$5,Total!AA:AA,DB!$G$9,Total!AA:AA,DB!$O$9,Total!AA:AA,$H$2)+COUNTIFS(Total!W:W,B12,Total!AA:AA,DB!$G$5,Total!AA:AA,DB!$O$5,Total!M:M,DB!$G$9,Total!AA:AA,DB!$O$9,Total!AA:AA,$H$2)+COUNTIFS(Total!W:W,B12,Total!AA:AA,DB!$G$5,Total!AA:AA,DB!$O$5,Total!AA:AA,DB!$G$9,Total!K:K,DB!$O$9,Total!AA:AA,$H$2)+COUNTIFS(Total!W:W,B12,Total!AA:AA,DB!$G$5,Total!AA:AA,DB!$O$5,Total!AA:AA,DB!$G$9,Total!AA:AA,DB!$O$9,Total!E:E,$H$2)+COUNTIFS(Total!W:W,B12,Total!O:O,DB!$G$5,Total!N:N,DB!$O$5,Total!M:M,DB!$G$9,Total!AA:AA,DB!$O$9,Total!AA:AA,$H$2)+COUNTIFS(Total!W:W,B12,Total!O:O,DB!$G$5,Total!N:N,DB!$O$5,Total!AA:AA,DB!$G$9,Total!K:K,DB!$O$9,Total!AA:AA,$H$2)+COUNTIFS(Total!W:W,B12,Total!O:O,DB!$G$5,Total!N:N,DB!$O$5,Total!AA:AA,DB!$G$9,Total!AA:AA,DB!$O$9,Total!E:E,$H$2)+COUNTIFS(Total!W:W,B12,Total!O:O,DB!$G$5,Total!AA:AA,DB!$O$5,Total!M:M,DB!$G$9,Total!K:K,DB!$O$9,Total!AA:AA,$H$2)+COUNTIFS(Total!W:W,B12,Total!O:O,DB!$G$5,Total!AA:AA,DB!$O$5,Total!M:M,DB!$G$9,Total!AA:AA,DB!$O$9,Total!E:E,$H$2)+COUNTIFS(Total!W:W,B12,Total!O:O,DB!$G$5,Total!AA:AA,DB!$O$5,Total!AA:AA,DB!$G$9,Total!K:K,DB!$O$9,Total!E:E,$H$2)+COUNTIFS(Total!W:W,B12,Total!AA:AA,DB!$G$5,Total!N:N,DB!$O$5,Total!M:M,DB!$G$9,Total!K:K,DB!$O$9,Total!AA:AA,$H$2)+COUNTIFS(Total!W:W,B12,Total!AA:AA,DB!$G$5,Total!N:N,DB!$O$5,Total!M:M,DB!$G$9,Total!AA:AA,DB!$O$9,Total!E:E,$H$2)+COUNTIFS(Total!W:W,B12,Total!AA:AA,DB!$G$5,Total!N:N,DB!$O$5,Total!AA:AA,DB!$G$9,Total!K:K,DB!$O$9,Total!E:E,$H$2)+COUNTIFS(Total!W:W,B12,Total!AA:AA,DB!$G$5,Total!AA:AA,DB!$O$5,Total!M:M,DB!$G$9,Total!K:K,DB!$O$9,Total!E:E,$H$2)+COUNTIFS(Total!W:W,B12,Total!O:O,DB!$G$5,Total!N:N,DB!$O$5,Total!AA:AA,DB!$G$9,Total!AA:AA,DB!$O$9,Total!AA:AA,$H$2)+COUNTIFS(Total!W:W,B12,Total!O:O,DB!$G$5,Total!AA:AA,DB!$O$5,Total!M:M,DB!$G$9,Total!AA:AA,DB!$O$9,Total!AA:AA,$H$2)+COUNTIFS(Total!W:W,B12,Total!O:O,DB!$G$5,Total!AA:AA,DB!$O$5,Total!AA:AA,DB!$G$9,Total!K:K,DB!$O$9,Total!AA:AA,$H$2)+COUNTIFS(Total!W:W,B12,Total!O:O,DB!$G$5,Total!AA:AA,DB!$O$5,Total!AA:AA,DB!$G$9,Total!AA:AA,DB!$O$9,Total!E:E,$H$2)+COUNTIFS(Total!W:W,B12,Total!AA:AA,DB!$G$5,Total!N:N,DB!$O$5,Total!M:M,DB!$G$9,Total!AA:AA,DB!$O$9,Total!AA:AA,$H$2)+COUNTIFS(Total!W:W,B12,Total!AA:AA,DB!$G$5,Total!N:N,DB!$O$5,Total!AA:AA,DB!$G$9,Total!K:K,DB!$O$9,Total!AA:AA,$H$2)+COUNTIFS(Total!W:W,B12,Total!AA:AA,DB!$G$5,Total!N:N,DB!$O$5,Total!AA:AA,DB!$G$9,Total!AA:AA,DB!$O$9,Total!E:E,$H$2)+COUNTIFS(Total!W:W,B12,Total!AA:AA,DB!$G$5,Total!AA:AA,DB!$O$5,Total!M:M,DB!$G$9,Total!K:K,DB!$O$9,Total!AA:AA,$H$2)+COUNTIFS(Total!W:W,B12,Total!AA:AA,DB!$G$5,Total!AA:AA,DB!$O$5,Total!M:M,DB!$G$9,Total!AA:AA,DB!$O$9,Total!E:E,$H$2)+COUNTIFS(Total!W:W,B12,Total!AA:AA,DB!$G$5,Total!AA:AA,DB!$O$5,Total!AA:AA,DB!$G$9,Total!K:K,DB!$O$9,Total!E:E,$H$2)+COUNTIFS(Total!W:W,B12,Total!AA:AA,DB!$G$5,Total!N:N,DB!$O$5,Total!M:M,DB!$G$9,Total!K:K,DB!$O$9,Total!E:E,$H$2)+COUNTIFS(Total!W:W,B12,Total!O:O,DB!$G$5,Total!AA:AA,DB!$O$5,Total!M:M,DB!$G$9,Total!K:K,DB!$O$9,Total!E:E,$H$2)+COUNTIFS(Total!W:W,B12,Total!O:O,DB!$G$5,Total!N:N,DB!$O$5,Total!AA:AA,DB!$G$9,Total!K:K,DB!$O$9,Total!E:E,$H$2)+COUNTIFS(Total!W:W,B12,Total!O:O,DB!$G$5,Total!N:N,DB!$O$5,Total!M:M,DB!$G$9,Total!AA:AA,DB!$O$9,Total!E:E,$H$2)+COUNTIFS(Total!W:W,B12,Total!O:O,DB!$G$5,Total!N:N,DB!$O$5,Total!M:M,DB!$G$9,Total!K:K,DB!$O$9,Total!AA:AA,$H$2)</f>
        <v>16</v>
      </c>
      <c r="D12" s="31">
        <f>COUNTIFS(Total!X:X,$AB$28,Total!W:W,B12,Total!O:O,DB!$G$5,Total!N:N,DB!$O$5,Total!M:M,DB!$G$9,Total!K:K,DB!$O$9,Total!E:E,$H$2)+COUNTIFS(Total!X:X,$AB$28,Total!W:W,B12,Total!AA:AA,DB!$G$5,Total!AA:AA,DB!$O$5,Total!AA:AA,DB!$G$9,Total!AA:AA,DB!$O$9,Total!AA:AA,$H$2)+COUNTIFS(Total!X:X,$AB$28,Total!W:W,B12,Total!O:O,DB!$G$5,Total!AA:AA,DB!$O$5,Total!AA:AA,DB!$G$9,Total!AA:AA,DB!$O$9,Total!AA:AA,$H$2)+COUNTIFS(Total!X:X,$AB$28,Total!W:W,B12,Total!AA:AA,DB!$G$5,Total!N:N,DB!$O$5,Total!AA:AA,DB!$G$9,Total!AA:AA,DB!$O$9,Total!AA:AA,$H$2)+COUNTIFS(Total!X:X,$AB$28,Total!W:W,B12,Total!AA:AA,DB!$G$5,Total!AA:AA,DB!$O$5,Total!M:M,DB!$G$9,Total!AA:AA,DB!$O$9,Total!AA:AA,$H$2)+COUNTIFS(Total!X:X,$AB$28,Total!W:W,B12,Total!AA:AA,DB!$G$5,Total!AA:AA,DB!$O$5,Total!AA:AA,DB!$G$9,Total!K:K,DB!$O$9,Total!AA:AA,$H$2)+COUNTIFS(Total!X:X,$AB$28,Total!W:W,B12,Total!AA:AA,DB!$G$5,Total!AA:AA,DB!$O$5,Total!AA:AA,DB!$G$9,Total!AA:AA,DB!$O$9,Total!E:E,$H$2)+COUNTIFS(Total!X:X,$AB$28,Total!W:W,B12,Total!O:O,DB!$G$5,Total!N:N,DB!$O$5,Total!M:M,DB!$G$9,Total!AA:AA,DB!$O$9,Total!AA:AA,$H$2)+COUNTIFS(Total!X:X,$AB$28,Total!W:W,B12,Total!O:O,DB!$G$5,Total!N:N,DB!$O$5,Total!AA:AA,DB!$G$9,Total!K:K,DB!$O$9,Total!AA:AA,$H$2)+COUNTIFS(Total!X:X,$AB$28,Total!W:W,B12,Total!O:O,DB!$G$5,Total!N:N,DB!$O$5,Total!AA:AA,DB!$G$9,Total!AA:AA,DB!$O$9,Total!E:E,$H$2)+COUNTIFS(Total!X:X,$AB$28,Total!W:W,B12,Total!O:O,DB!$G$5,Total!AA:AA,DB!$O$5,Total!M:M,DB!$G$9,Total!K:K,DB!$O$9,Total!AA:AA,$H$2)+COUNTIFS(Total!X:X,$AB$28,Total!W:W,B12,Total!O:O,DB!$G$5,Total!AA:AA,DB!$O$5,Total!M:M,DB!$G$9,Total!AA:AA,DB!$O$9,Total!E:E,$H$2)+COUNTIFS(Total!X:X,$AB$28,Total!W:W,B12,Total!O:O,DB!$G$5,Total!AA:AA,DB!$O$5,Total!AA:AA,DB!$G$9,Total!K:K,DB!$O$9,Total!E:E,$H$2)+COUNTIFS(Total!X:X,$AB$28,Total!W:W,B12,Total!AA:AA,DB!$G$5,Total!N:N,DB!$O$5,Total!M:M,DB!$G$9,Total!K:K,DB!$O$9,Total!AA:AA,$H$2)+COUNTIFS(Total!X:X,$AB$28,Total!W:W,B12,Total!AA:AA,DB!$G$5,Total!N:N,DB!$O$5,Total!M:M,DB!$G$9,Total!AA:AA,DB!$O$9,Total!E:E,$H$2)+COUNTIFS(Total!X:X,$AB$28,Total!W:W,B12,Total!AA:AA,DB!$G$5,Total!N:N,DB!$O$5,Total!AA:AA,DB!$G$9,Total!K:K,DB!$O$9,Total!E:E,$H$2)+COUNTIFS(Total!X:X,$AB$28,Total!W:W,B12,Total!AA:AA,DB!$G$5,Total!AA:AA,DB!$O$5,Total!M:M,DB!$G$9,Total!K:K,DB!$O$9,Total!E:E,$H$2)+COUNTIFS(Total!X:X,$AB$28,Total!W:W,B12,Total!O:O,DB!$G$5,Total!N:N,DB!$O$5,Total!AA:AA,DB!$G$9,Total!AA:AA,DB!$O$9,Total!AA:AA,$H$2)+COUNTIFS(Total!X:X,$AB$28,Total!W:W,B12,Total!O:O,DB!$G$5,Total!AA:AA,DB!$O$5,Total!M:M,DB!$G$9,Total!AA:AA,DB!$O$9,Total!AA:AA,$H$2)+COUNTIFS(Total!X:X,$AB$28,Total!W:W,B12,Total!O:O,DB!$G$5,Total!AA:AA,DB!$O$5,Total!AA:AA,DB!$G$9,Total!K:K,DB!$O$9,Total!AA:AA,$H$2)+COUNTIFS(Total!X:X,$AB$28,Total!W:W,B12,Total!O:O,DB!$G$5,Total!AA:AA,DB!$O$5,Total!AA:AA,DB!$G$9,Total!AA:AA,DB!$O$9,Total!E:E,$H$2)+COUNTIFS(Total!X:X,$AB$28,Total!W:W,B12,Total!AA:AA,DB!$G$5,Total!N:N,DB!$O$5,Total!M:M,DB!$G$9,Total!AA:AA,DB!$O$9,Total!AA:AA,$H$2)+COUNTIFS(Total!X:X,$AB$28,Total!W:W,B12,Total!AA:AA,DB!$G$5,Total!N:N,DB!$O$5,Total!AA:AA,DB!$G$9,Total!K:K,DB!$O$9,Total!AA:AA,$H$2)+COUNTIFS(Total!X:X,$AB$28,Total!W:W,B12,Total!AA:AA,DB!$G$5,Total!N:N,DB!$O$5,Total!AA:AA,DB!$G$9,Total!AA:AA,DB!$O$9,Total!E:E,$H$2)+COUNTIFS(Total!X:X,$AB$28,Total!W:W,B12,Total!AA:AA,DB!$G$5,Total!AA:AA,DB!$O$5,Total!M:M,DB!$G$9,Total!K:K,DB!$O$9,Total!AA:AA,$H$2)+COUNTIFS(Total!X:X,$AB$28,Total!W:W,B12,Total!AA:AA,DB!$G$5,Total!AA:AA,DB!$O$5,Total!M:M,DB!$G$9,Total!AA:AA,DB!$O$9,Total!E:E,$H$2)+COUNTIFS(Total!X:X,$AB$28,Total!W:W,B12,Total!AA:AA,DB!$G$5,Total!AA:AA,DB!$O$5,Total!AA:AA,DB!$G$9,Total!K:K,DB!$O$9,Total!E:E,$H$2)+COUNTIFS(Total!X:X,$AB$28,Total!W:W,B12,Total!AA:AA,DB!$G$5,Total!N:N,DB!$O$5,Total!M:M,DB!$G$9,Total!K:K,DB!$O$9,Total!E:E,$H$2)+COUNTIFS(Total!X:X,$AB$28,Total!W:W,B12,Total!O:O,DB!$G$5,Total!AA:AA,DB!$O$5,Total!M:M,DB!$G$9,Total!K:K,DB!$O$9,Total!E:E,$H$2)+COUNTIFS(Total!X:X,$AB$28,Total!W:W,B12,Total!O:O,DB!$G$5,Total!N:N,DB!$O$5,Total!AA:AA,DB!$G$9,Total!K:K,DB!$O$9,Total!E:E,$H$2)+COUNTIFS(Total!X:X,$AB$28,Total!W:W,B12,Total!O:O,DB!$G$5,Total!N:N,DB!$O$5,Total!M:M,DB!$G$9,Total!AA:AA,DB!$O$9,Total!E:E,$H$2)+COUNTIFS(Total!X:X,$AB$28,Total!W:W,B12,Total!O:O,DB!$G$5,Total!N:N,DB!$O$5,Total!M:M,DB!$G$9,Total!K:K,DB!$O$9,Total!AA:AA,$H$2)</f>
        <v>1</v>
      </c>
      <c r="E12" s="31">
        <f>COUNTIFS(Total!X:X,$E$3,Total!W:W,B12,Total!O:O,DB!$G$5,Total!N:N,DB!$O$5,Total!M:M,DB!$G$9,Total!K:K,DB!$O$9,Total!E:E,$H$2)+COUNTIFS(Total!X:X,$E$3,Total!W:W,B12,Total!AA:AA,DB!$G$5,Total!AA:AA,DB!$O$5,Total!AA:AA,DB!$G$9,Total!AA:AA,DB!$O$9,Total!AA:AA,$H$2)+COUNTIFS(Total!X:X,$E$3,Total!W:W,B12,Total!O:O,DB!$G$5,Total!AA:AA,DB!$O$5,Total!AA:AA,DB!$G$9,Total!AA:AA,DB!$O$9,Total!AA:AA,$H$2)+COUNTIFS(Total!X:X,$E$3,Total!W:W,B12,Total!AA:AA,DB!$G$5,Total!N:N,DB!$O$5,Total!AA:AA,DB!$G$9,Total!AA:AA,DB!$O$9,Total!AA:AA,$H$2)+COUNTIFS(Total!X:X,$E$3,Total!W:W,B12,Total!AA:AA,DB!$G$5,Total!AA:AA,DB!$O$5,Total!M:M,DB!$G$9,Total!AA:AA,DB!$O$9,Total!AA:AA,$H$2)+COUNTIFS(Total!X:X,$E$3,Total!W:W,B12,Total!AA:AA,DB!$G$5,Total!AA:AA,DB!$O$5,Total!AA:AA,DB!$G$9,Total!K:K,DB!$O$9,Total!AA:AA,$H$2)+COUNTIFS(Total!X:X,$E$3,Total!W:W,B12,Total!AA:AA,DB!$G$5,Total!AA:AA,DB!$O$5,Total!AA:AA,DB!$G$9,Total!AA:AA,DB!$O$9,Total!E:E,$H$2)+COUNTIFS(Total!X:X,$E$3,Total!W:W,B12,Total!O:O,DB!$G$5,Total!N:N,DB!$O$5,Total!M:M,DB!$G$9,Total!AA:AA,DB!$O$9,Total!AA:AA,$H$2)+COUNTIFS(Total!X:X,$E$3,Total!W:W,B12,Total!O:O,DB!$G$5,Total!N:N,DB!$O$5,Total!AA:AA,DB!$G$9,Total!K:K,DB!$O$9,Total!AA:AA,$H$2)+COUNTIFS(Total!X:X,$E$3,Total!W:W,B12,Total!O:O,DB!$G$5,Total!N:N,DB!$O$5,Total!AA:AA,DB!$G$9,Total!AA:AA,DB!$O$9,Total!E:E,$H$2)+COUNTIFS(Total!X:X,$E$3,Total!W:W,B12,Total!O:O,DB!$G$5,Total!AA:AA,DB!$O$5,Total!M:M,DB!$G$9,Total!K:K,DB!$O$9,Total!AA:AA,$H$2)+COUNTIFS(Total!X:X,$E$3,Total!W:W,B12,Total!O:O,DB!$G$5,Total!AA:AA,DB!$O$5,Total!M:M,DB!$G$9,Total!AA:AA,DB!$O$9,Total!E:E,$H$2)+COUNTIFS(Total!X:X,$E$3,Total!W:W,B12,Total!O:O,DB!$G$5,Total!AA:AA,DB!$O$5,Total!AA:AA,DB!$G$9,Total!K:K,DB!$O$9,Total!E:E,$H$2)+COUNTIFS(Total!X:X,$E$3,Total!W:W,B12,Total!AA:AA,DB!$G$5,Total!N:N,DB!$O$5,Total!M:M,DB!$G$9,Total!K:K,DB!$O$9,Total!AA:AA,$H$2)+COUNTIFS(Total!X:X,$E$3,Total!W:W,B12,Total!AA:AA,DB!$G$5,Total!N:N,DB!$O$5,Total!M:M,DB!$G$9,Total!AA:AA,DB!$O$9,Total!E:E,$H$2)+COUNTIFS(Total!X:X,$E$3,Total!W:W,B12,Total!AA:AA,DB!$G$5,Total!N:N,DB!$O$5,Total!AA:AA,DB!$G$9,Total!K:K,DB!$O$9,Total!E:E,$H$2)+COUNTIFS(Total!X:X,$E$3,Total!W:W,B12,Total!AA:AA,DB!$G$5,Total!AA:AA,DB!$O$5,Total!M:M,DB!$G$9,Total!K:K,DB!$O$9,Total!E:E,$H$2)+COUNTIFS(Total!X:X,$E$3,Total!W:W,B12,Total!O:O,DB!$G$5,Total!N:N,DB!$O$5,Total!AA:AA,DB!$G$9,Total!AA:AA,DB!$O$9,Total!AA:AA,$H$2)+COUNTIFS(Total!X:X,$E$3,Total!W:W,B12,Total!O:O,DB!$G$5,Total!AA:AA,DB!$O$5,Total!M:M,DB!$G$9,Total!AA:AA,DB!$O$9,Total!AA:AA,$H$2)+COUNTIFS(Total!X:X,$E$3,Total!W:W,B12,Total!O:O,DB!$G$5,Total!AA:AA,DB!$O$5,Total!AA:AA,DB!$G$9,Total!K:K,DB!$O$9,Total!AA:AA,$H$2)+COUNTIFS(Total!X:X,$E$3,Total!W:W,B12,Total!O:O,DB!$G$5,Total!AA:AA,DB!$O$5,Total!AA:AA,DB!$G$9,Total!AA:AA,DB!$O$9,Total!E:E,$H$2)+COUNTIFS(Total!X:X,$E$3,Total!W:W,B12,Total!AA:AA,DB!$G$5,Total!N:N,DB!$O$5,Total!M:M,DB!$G$9,Total!AA:AA,DB!$O$9,Total!AA:AA,$H$2)+COUNTIFS(Total!X:X,$E$3,Total!W:W,B12,Total!AA:AA,DB!$G$5,Total!N:N,DB!$O$5,Total!AA:AA,DB!$G$9,Total!K:K,DB!$O$9,Total!AA:AA,$H$2)+COUNTIFS(Total!X:X,$E$3,Total!W:W,B12,Total!AA:AA,DB!$G$5,Total!N:N,DB!$O$5,Total!AA:AA,DB!$G$9,Total!AA:AA,DB!$O$9,Total!E:E,$H$2)+COUNTIFS(Total!X:X,$E$3,Total!W:W,B12,Total!AA:AA,DB!$G$5,Total!AA:AA,DB!$O$5,Total!M:M,DB!$G$9,Total!K:K,DB!$O$9,Total!AA:AA,$H$2)+COUNTIFS(Total!X:X,$E$3,Total!W:W,B12,Total!AA:AA,DB!$G$5,Total!AA:AA,DB!$O$5,Total!M:M,DB!$G$9,Total!AA:AA,DB!$O$9,Total!E:E,$H$2)+COUNTIFS(Total!X:X,$E$3,Total!W:W,B12,Total!AA:AA,DB!$G$5,Total!AA:AA,DB!$O$5,Total!AA:AA,DB!$G$9,Total!K:K,DB!$O$9,Total!E:E,$H$2)+COUNTIFS(Total!X:X,$E$3,Total!W:W,B12,Total!AA:AA,DB!$G$5,Total!N:N,DB!$O$5,Total!M:M,DB!$G$9,Total!K:K,DB!$O$9,Total!E:E,$H$2)+COUNTIFS(Total!X:X,$E$3,Total!W:W,B12,Total!O:O,DB!$G$5,Total!AA:AA,DB!$O$5,Total!M:M,DB!$G$9,Total!K:K,DB!$O$9,Total!E:E,$H$2)+COUNTIFS(Total!X:X,$E$3,Total!W:W,B12,Total!O:O,DB!$G$5,Total!N:N,DB!$O$5,Total!AA:AA,DB!$G$9,Total!K:K,DB!$O$9,Total!E:E,$H$2)+COUNTIFS(Total!X:X,$E$3,Total!W:W,B12,Total!O:O,DB!$G$5,Total!N:N,DB!$O$5,Total!M:M,DB!$G$9,Total!AA:AA,DB!$O$9,Total!E:E,$H$2)+COUNTIFS(Total!X:X,$E$3,Total!W:W,B12,Total!O:O,DB!$G$5,Total!N:N,DB!$O$5,Total!M:M,DB!$G$9,Total!K:K,DB!$O$9,Total!AA:AA,$H$2)</f>
        <v>4</v>
      </c>
      <c r="F12" s="31">
        <f>COUNTIFS(Total!X:X,$F$3,Total!W:W,B12,Total!O:O,DB!$G$5,Total!N:N,DB!$O$5,Total!M:M,DB!$G$9,Total!K:K,DB!$O$9,Total!E:E,$H$2)+COUNTIFS(Total!X:X,$F$3,Total!W:W,B12,Total!AA:AA,DB!$G$5,Total!AA:AA,DB!$O$5,Total!AA:AA,DB!$G$9,Total!AA:AA,DB!$O$9,Total!AA:AA,$H$2)+COUNTIFS(Total!X:X,$F$3,Total!W:W,B12,Total!O:O,DB!$G$5,Total!AA:AA,DB!$O$5,Total!AA:AA,DB!$G$9,Total!AA:AA,DB!$O$9,Total!AA:AA,$H$2)+COUNTIFS(Total!X:X,$F$3,Total!W:W,B12,Total!AA:AA,DB!$G$5,Total!N:N,DB!$O$5,Total!AA:AA,DB!$G$9,Total!AA:AA,DB!$O$9,Total!AA:AA,$H$2)+COUNTIFS(Total!X:X,$F$3,Total!W:W,B12,Total!AA:AA,DB!$G$5,Total!AA:AA,DB!$O$5,Total!M:M,DB!$G$9,Total!AA:AA,DB!$O$9,Total!AA:AA,$H$2)+COUNTIFS(Total!X:X,$F$3,Total!W:W,B12,Total!AA:AA,DB!$G$5,Total!AA:AA,DB!$O$5,Total!AA:AA,DB!$G$9,Total!K:K,DB!$O$9,Total!AA:AA,$H$2)+COUNTIFS(Total!X:X,$F$3,Total!W:W,B12,Total!AA:AA,DB!$G$5,Total!AA:AA,DB!$O$5,Total!AA:AA,DB!$G$9,Total!AA:AA,DB!$O$9,Total!E:E,$H$2)+COUNTIFS(Total!X:X,$F$3,Total!W:W,B12,Total!O:O,DB!$G$5,Total!N:N,DB!$O$5,Total!M:M,DB!$G$9,Total!AA:AA,DB!$O$9,Total!AA:AA,$H$2)+COUNTIFS(Total!X:X,$F$3,Total!W:W,B12,Total!O:O,DB!$G$5,Total!N:N,DB!$O$5,Total!AA:AA,DB!$G$9,Total!K:K,DB!$O$9,Total!AA:AA,$H$2)+COUNTIFS(Total!X:X,$F$3,Total!W:W,B12,Total!O:O,DB!$G$5,Total!N:N,DB!$O$5,Total!AA:AA,DB!$G$9,Total!AA:AA,DB!$O$9,Total!E:E,$H$2)+COUNTIFS(Total!X:X,$F$3,Total!W:W,B12,Total!O:O,DB!$G$5,Total!AA:AA,DB!$O$5,Total!M:M,DB!$G$9,Total!K:K,DB!$O$9,Total!AA:AA,$H$2)+COUNTIFS(Total!X:X,$F$3,Total!W:W,B12,Total!O:O,DB!$G$5,Total!AA:AA,DB!$O$5,Total!M:M,DB!$G$9,Total!AA:AA,DB!$O$9,Total!E:E,$H$2)+COUNTIFS(Total!X:X,$F$3,Total!W:W,B12,Total!O:O,DB!$G$5,Total!AA:AA,DB!$O$5,Total!AA:AA,DB!$G$9,Total!K:K,DB!$O$9,Total!E:E,$H$2)+COUNTIFS(Total!X:X,$F$3,Total!W:W,B12,Total!AA:AA,DB!$G$5,Total!N:N,DB!$O$5,Total!M:M,DB!$G$9,Total!K:K,DB!$O$9,Total!AA:AA,$H$2)+COUNTIFS(Total!X:X,$F$3,Total!W:W,B12,Total!AA:AA,DB!$G$5,Total!N:N,DB!$O$5,Total!M:M,DB!$G$9,Total!AA:AA,DB!$O$9,Total!E:E,$H$2)+COUNTIFS(Total!X:X,$F$3,Total!W:W,B12,Total!AA:AA,DB!$G$5,Total!N:N,DB!$O$5,Total!AA:AA,DB!$G$9,Total!K:K,DB!$O$9,Total!E:E,$H$2)+COUNTIFS(Total!X:X,$F$3,Total!W:W,B12,Total!AA:AA,DB!$G$5,Total!AA:AA,DB!$O$5,Total!M:M,DB!$G$9,Total!K:K,DB!$O$9,Total!E:E,$H$2)+COUNTIFS(Total!X:X,$F$3,Total!W:W,B12,Total!O:O,DB!$G$5,Total!N:N,DB!$O$5,Total!AA:AA,DB!$G$9,Total!AA:AA,DB!$O$9,Total!AA:AA,$H$2)+COUNTIFS(Total!X:X,$F$3,Total!W:W,B12,Total!O:O,DB!$G$5,Total!AA:AA,DB!$O$5,Total!M:M,DB!$G$9,Total!AA:AA,DB!$O$9,Total!AA:AA,$H$2)+COUNTIFS(Total!X:X,$F$3,Total!W:W,B12,Total!O:O,DB!$G$5,Total!AA:AA,DB!$O$5,Total!AA:AA,DB!$G$9,Total!K:K,DB!$O$9,Total!AA:AA,$H$2)+COUNTIFS(Total!X:X,$F$3,Total!W:W,B12,Total!O:O,DB!$G$5,Total!AA:AA,DB!$O$5,Total!AA:AA,DB!$G$9,Total!AA:AA,DB!$O$9,Total!E:E,$H$2)+COUNTIFS(Total!X:X,$F$3,Total!W:W,B12,Total!AA:AA,DB!$G$5,Total!N:N,DB!$O$5,Total!M:M,DB!$G$9,Total!AA:AA,DB!$O$9,Total!AA:AA,$H$2)+COUNTIFS(Total!X:X,$F$3,Total!W:W,B12,Total!AA:AA,DB!$G$5,Total!N:N,DB!$O$5,Total!AA:AA,DB!$G$9,Total!K:K,DB!$O$9,Total!AA:AA,$H$2)+COUNTIFS(Total!X:X,$F$3,Total!W:W,B12,Total!AA:AA,DB!$G$5,Total!N:N,DB!$O$5,Total!AA:AA,DB!$G$9,Total!AA:AA,DB!$O$9,Total!E:E,$H$2)+COUNTIFS(Total!X:X,$F$3,Total!W:W,B12,Total!AA:AA,DB!$G$5,Total!AA:AA,DB!$O$5,Total!M:M,DB!$G$9,Total!K:K,DB!$O$9,Total!AA:AA,$H$2)+COUNTIFS(Total!X:X,$F$3,Total!W:W,B12,Total!AA:AA,DB!$G$5,Total!AA:AA,DB!$O$5,Total!M:M,DB!$G$9,Total!AA:AA,DB!$O$9,Total!E:E,$H$2)+COUNTIFS(Total!X:X,$F$3,Total!W:W,B12,Total!AA:AA,DB!$G$5,Total!AA:AA,DB!$O$5,Total!AA:AA,DB!$G$9,Total!K:K,DB!$O$9,Total!E:E,$H$2)+COUNTIFS(Total!X:X,$F$3,Total!W:W,B12,Total!AA:AA,DB!$G$5,Total!N:N,DB!$O$5,Total!M:M,DB!$G$9,Total!K:K,DB!$O$9,Total!E:E,$H$2)+COUNTIFS(Total!X:X,$F$3,Total!W:W,B12,Total!O:O,DB!$G$5,Total!AA:AA,DB!$O$5,Total!M:M,DB!$G$9,Total!K:K,DB!$O$9,Total!E:E,$H$2)+COUNTIFS(Total!X:X,$F$3,Total!W:W,B12,Total!O:O,DB!$G$5,Total!N:N,DB!$O$5,Total!AA:AA,DB!$G$9,Total!K:K,DB!$O$9,Total!E:E,$H$2)+COUNTIFS(Total!X:X,$F$3,Total!W:W,B12,Total!O:O,DB!$G$5,Total!N:N,DB!$O$5,Total!M:M,DB!$G$9,Total!AA:AA,DB!$O$9,Total!E:E,$H$2)+COUNTIFS(Total!X:X,$F$3,Total!W:W,B12,Total!O:O,DB!$G$5,Total!N:N,DB!$O$5,Total!M:M,DB!$G$9,Total!K:K,DB!$O$9,Total!AA:AA,$H$2)</f>
        <v>0</v>
      </c>
      <c r="G12" s="31">
        <f>COUNTIFS(Total!X:X,$G$3,Total!W:W,B12,Total!O:O,DB!$G$5,Total!N:N,DB!$O$5,Total!M:M,DB!$G$9,Total!K:K,DB!$O$9,Total!E:E,$H$2)+COUNTIFS(Total!X:X,$G$3,Total!W:W,B12,Total!AA:AA,DB!$G$5,Total!AA:AA,DB!$O$5,Total!AA:AA,DB!$G$9,Total!AA:AA,DB!$O$9,Total!AA:AA,$H$2)+COUNTIFS(Total!X:X,$G$3,Total!W:W,B12,Total!O:O,DB!$G$5,Total!AA:AA,DB!$O$5,Total!AA:AA,DB!$G$9,Total!AA:AA,DB!$O$9,Total!AA:AA,$H$2)+COUNTIFS(Total!X:X,$G$3,Total!W:W,B12,Total!AA:AA,DB!$G$5,Total!N:N,DB!$O$5,Total!AA:AA,DB!$G$9,Total!AA:AA,DB!$O$9,Total!AA:AA,$H$2)+COUNTIFS(Total!X:X,$G$3,Total!W:W,B12,Total!AA:AA,DB!$G$5,Total!AA:AA,DB!$O$5,Total!M:M,DB!$G$9,Total!AA:AA,DB!$O$9,Total!AA:AA,$H$2)+COUNTIFS(Total!X:X,$G$3,Total!W:W,B12,Total!AA:AA,DB!$G$5,Total!AA:AA,DB!$O$5,Total!AA:AA,DB!$G$9,Total!K:K,DB!$O$9,Total!AA:AA,$H$2)+COUNTIFS(Total!X:X,$G$3,Total!W:W,B12,Total!AA:AA,DB!$G$5,Total!AA:AA,DB!$O$5,Total!AA:AA,DB!$G$9,Total!AA:AA,DB!$O$9,Total!E:E,$H$2)+COUNTIFS(Total!X:X,$G$3,Total!W:W,B12,Total!O:O,DB!$G$5,Total!N:N,DB!$O$5,Total!M:M,DB!$G$9,Total!AA:AA,DB!$O$9,Total!AA:AA,$H$2)+COUNTIFS(Total!X:X,$G$3,Total!W:W,B12,Total!O:O,DB!$G$5,Total!N:N,DB!$O$5,Total!AA:AA,DB!$G$9,Total!K:K,DB!$O$9,Total!AA:AA,$H$2)+COUNTIFS(Total!X:X,$G$3,Total!W:W,B12,Total!O:O,DB!$G$5,Total!N:N,DB!$O$5,Total!AA:AA,DB!$G$9,Total!AA:AA,DB!$O$9,Total!E:E,$H$2)+COUNTIFS(Total!X:X,$G$3,Total!W:W,B12,Total!O:O,DB!$G$5,Total!AA:AA,DB!$O$5,Total!M:M,DB!$G$9,Total!K:K,DB!$O$9,Total!AA:AA,$H$2)+COUNTIFS(Total!X:X,$G$3,Total!W:W,B12,Total!O:O,DB!$G$5,Total!AA:AA,DB!$O$5,Total!M:M,DB!$G$9,Total!AA:AA,DB!$O$9,Total!E:E,$H$2)+COUNTIFS(Total!X:X,$G$3,Total!W:W,B12,Total!O:O,DB!$G$5,Total!AA:AA,DB!$O$5,Total!AA:AA,DB!$G$9,Total!K:K,DB!$O$9,Total!E:E,$H$2)+COUNTIFS(Total!X:X,$G$3,Total!W:W,B12,Total!AA:AA,DB!$G$5,Total!N:N,DB!$O$5,Total!M:M,DB!$G$9,Total!K:K,DB!$O$9,Total!AA:AA,$H$2)+COUNTIFS(Total!X:X,$G$3,Total!W:W,B12,Total!AA:AA,DB!$G$5,Total!N:N,DB!$O$5,Total!M:M,DB!$G$9,Total!AA:AA,DB!$O$9,Total!E:E,$H$2)+COUNTIFS(Total!X:X,$G$3,Total!W:W,B12,Total!AA:AA,DB!$G$5,Total!N:N,DB!$O$5,Total!AA:AA,DB!$G$9,Total!K:K,DB!$O$9,Total!E:E,$H$2)+COUNTIFS(Total!X:X,$G$3,Total!W:W,B12,Total!AA:AA,DB!$G$5,Total!AA:AA,DB!$O$5,Total!M:M,DB!$G$9,Total!K:K,DB!$O$9,Total!E:E,$H$2)+COUNTIFS(Total!X:X,$G$3,Total!W:W,B12,Total!O:O,DB!$G$5,Total!N:N,DB!$O$5,Total!AA:AA,DB!$G$9,Total!AA:AA,DB!$O$9,Total!AA:AA,$H$2)+COUNTIFS(Total!X:X,$G$3,Total!W:W,B12,Total!O:O,DB!$G$5,Total!AA:AA,DB!$O$5,Total!M:M,DB!$G$9,Total!AA:AA,DB!$O$9,Total!AA:AA,$H$2)+COUNTIFS(Total!X:X,$G$3,Total!W:W,B12,Total!O:O,DB!$G$5,Total!AA:AA,DB!$O$5,Total!AA:AA,DB!$G$9,Total!K:K,DB!$O$9,Total!AA:AA,$H$2)+COUNTIFS(Total!X:X,$G$3,Total!W:W,B12,Total!O:O,DB!$G$5,Total!AA:AA,DB!$O$5,Total!AA:AA,DB!$G$9,Total!AA:AA,DB!$O$9,Total!E:E,$H$2)+COUNTIFS(Total!X:X,$G$3,Total!W:W,B12,Total!AA:AA,DB!$G$5,Total!N:N,DB!$O$5,Total!M:M,DB!$G$9,Total!AA:AA,DB!$O$9,Total!AA:AA,$H$2)+COUNTIFS(Total!X:X,$G$3,Total!W:W,B12,Total!AA:AA,DB!$G$5,Total!N:N,DB!$O$5,Total!AA:AA,DB!$G$9,Total!K:K,DB!$O$9,Total!AA:AA,$H$2)+COUNTIFS(Total!X:X,$G$3,Total!W:W,B12,Total!AA:AA,DB!$G$5,Total!N:N,DB!$O$5,Total!AA:AA,DB!$G$9,Total!AA:AA,DB!$O$9,Total!E:E,$H$2)+COUNTIFS(Total!X:X,$G$3,Total!W:W,B12,Total!AA:AA,DB!$G$5,Total!AA:AA,DB!$O$5,Total!M:M,DB!$G$9,Total!K:K,DB!$O$9,Total!AA:AA,$H$2)+COUNTIFS(Total!X:X,$G$3,Total!W:W,B12,Total!AA:AA,DB!$G$5,Total!AA:AA,DB!$O$5,Total!M:M,DB!$G$9,Total!AA:AA,DB!$O$9,Total!E:E,$H$2)+COUNTIFS(Total!X:X,$G$3,Total!W:W,B12,Total!AA:AA,DB!$G$5,Total!AA:AA,DB!$O$5,Total!AA:AA,DB!$G$9,Total!K:K,DB!$O$9,Total!E:E,$H$2)+COUNTIFS(Total!X:X,$G$3,Total!W:W,B12,Total!AA:AA,DB!$G$5,Total!N:N,DB!$O$5,Total!M:M,DB!$G$9,Total!K:K,DB!$O$9,Total!E:E,$H$2)+COUNTIFS(Total!X:X,$G$3,Total!W:W,B12,Total!O:O,DB!$G$5,Total!AA:AA,DB!$O$5,Total!M:M,DB!$G$9,Total!K:K,DB!$O$9,Total!E:E,$H$2)+COUNTIFS(Total!X:X,$G$3,Total!W:W,B12,Total!O:O,DB!$G$5,Total!N:N,DB!$O$5,Total!AA:AA,DB!$G$9,Total!K:K,DB!$O$9,Total!E:E,$H$2)+COUNTIFS(Total!X:X,$G$3,Total!W:W,B12,Total!O:O,DB!$G$5,Total!N:N,DB!$O$5,Total!M:M,DB!$G$9,Total!AA:AA,DB!$O$9,Total!E:E,$H$2)+COUNTIFS(Total!X:X,$G$3,Total!W:W,B12,Total!O:O,DB!$G$5,Total!N:N,DB!$O$5,Total!M:M,DB!$G$9,Total!K:K,DB!$O$9,Total!AA:AA,$H$2)</f>
        <v>0</v>
      </c>
      <c r="H12" s="31">
        <f>COUNTIFS(Total!X:X,$H$3,Total!W:W,B12,Total!O:O,DB!$G$5,Total!N:N,DB!$O$5,Total!M:M,DB!$G$9,Total!K:K,DB!$O$9,Total!E:E,$H$2)+COUNTIFS(Total!X:X,$H$3,Total!W:W,B12,Total!AA:AA,DB!$G$5,Total!AA:AA,DB!$O$5,Total!AA:AA,DB!$G$9,Total!AA:AA,DB!$O$9,Total!AA:AA,$H$2)+COUNTIFS(Total!X:X,$H$3,Total!W:W,B12,Total!O:O,DB!$G$5,Total!AA:AA,DB!$O$5,Total!AA:AA,DB!$G$9,Total!AA:AA,DB!$O$9,Total!AA:AA,$H$2)+COUNTIFS(Total!X:X,$H$3,Total!W:W,B12,Total!AA:AA,DB!$G$5,Total!N:N,DB!$O$5,Total!AA:AA,DB!$G$9,Total!AA:AA,DB!$O$9,Total!AA:AA,$H$2)+COUNTIFS(Total!X:X,$H$3,Total!W:W,B12,Total!AA:AA,DB!$G$5,Total!AA:AA,DB!$O$5,Total!M:M,DB!$G$9,Total!AA:AA,DB!$O$9,Total!AA:AA,$H$2)+COUNTIFS(Total!X:X,$H$3,Total!W:W,B12,Total!AA:AA,DB!$G$5,Total!AA:AA,DB!$O$5,Total!AA:AA,DB!$G$9,Total!K:K,DB!$O$9,Total!AA:AA,$H$2)+COUNTIFS(Total!X:X,$H$3,Total!W:W,B12,Total!AA:AA,DB!$G$5,Total!AA:AA,DB!$O$5,Total!AA:AA,DB!$G$9,Total!AA:AA,DB!$O$9,Total!E:E,$H$2)+COUNTIFS(Total!X:X,$H$3,Total!W:W,B12,Total!O:O,DB!$G$5,Total!N:N,DB!$O$5,Total!M:M,DB!$G$9,Total!AA:AA,DB!$O$9,Total!AA:AA,$H$2)+COUNTIFS(Total!X:X,$H$3,Total!W:W,B12,Total!O:O,DB!$G$5,Total!N:N,DB!$O$5,Total!AA:AA,DB!$G$9,Total!K:K,DB!$O$9,Total!AA:AA,$H$2)+COUNTIFS(Total!X:X,$H$3,Total!W:W,B12,Total!O:O,DB!$G$5,Total!N:N,DB!$O$5,Total!AA:AA,DB!$G$9,Total!AA:AA,DB!$O$9,Total!E:E,$H$2)+COUNTIFS(Total!X:X,$H$3,Total!W:W,B12,Total!O:O,DB!$G$5,Total!AA:AA,DB!$O$5,Total!M:M,DB!$G$9,Total!K:K,DB!$O$9,Total!AA:AA,$H$2)+COUNTIFS(Total!X:X,$H$3,Total!W:W,B12,Total!O:O,DB!$G$5,Total!AA:AA,DB!$O$5,Total!M:M,DB!$G$9,Total!AA:AA,DB!$O$9,Total!E:E,$H$2)+COUNTIFS(Total!X:X,$H$3,Total!W:W,B12,Total!O:O,DB!$G$5,Total!AA:AA,DB!$O$5,Total!AA:AA,DB!$G$9,Total!K:K,DB!$O$9,Total!E:E,$H$2)+COUNTIFS(Total!X:X,$H$3,Total!W:W,B12,Total!AA:AA,DB!$G$5,Total!N:N,DB!$O$5,Total!M:M,DB!$G$9,Total!K:K,DB!$O$9,Total!AA:AA,$H$2)+COUNTIFS(Total!X:X,$H$3,Total!W:W,B12,Total!AA:AA,DB!$G$5,Total!N:N,DB!$O$5,Total!M:M,DB!$G$9,Total!AA:AA,DB!$O$9,Total!E:E,$H$2)+COUNTIFS(Total!X:X,$H$3,Total!W:W,B12,Total!AA:AA,DB!$G$5,Total!N:N,DB!$O$5,Total!AA:AA,DB!$G$9,Total!K:K,DB!$O$9,Total!E:E,$H$2)+COUNTIFS(Total!X:X,$H$3,Total!W:W,B12,Total!AA:AA,DB!$G$5,Total!AA:AA,DB!$O$5,Total!M:M,DB!$G$9,Total!K:K,DB!$O$9,Total!E:E,$H$2)+COUNTIFS(Total!X:X,$H$3,Total!W:W,B12,Total!O:O,DB!$G$5,Total!N:N,DB!$O$5,Total!AA:AA,DB!$G$9,Total!AA:AA,DB!$O$9,Total!AA:AA,$H$2)+COUNTIFS(Total!X:X,$H$3,Total!W:W,B12,Total!O:O,DB!$G$5,Total!AA:AA,DB!$O$5,Total!M:M,DB!$G$9,Total!AA:AA,DB!$O$9,Total!AA:AA,$H$2)+COUNTIFS(Total!X:X,$H$3,Total!W:W,B12,Total!O:O,DB!$G$5,Total!AA:AA,DB!$O$5,Total!AA:AA,DB!$G$9,Total!K:K,DB!$O$9,Total!AA:AA,$H$2)+COUNTIFS(Total!X:X,$H$3,Total!W:W,B12,Total!O:O,DB!$G$5,Total!AA:AA,DB!$O$5,Total!AA:AA,DB!$G$9,Total!AA:AA,DB!$O$9,Total!E:E,$H$2)+COUNTIFS(Total!X:X,$H$3,Total!W:W,B12,Total!AA:AA,DB!$G$5,Total!N:N,DB!$O$5,Total!M:M,DB!$G$9,Total!AA:AA,DB!$O$9,Total!AA:AA,$H$2)+COUNTIFS(Total!X:X,$H$3,Total!W:W,B12,Total!AA:AA,DB!$G$5,Total!N:N,DB!$O$5,Total!AA:AA,DB!$G$9,Total!K:K,DB!$O$9,Total!AA:AA,$H$2)+COUNTIFS(Total!X:X,$H$3,Total!W:W,B12,Total!AA:AA,DB!$G$5,Total!N:N,DB!$O$5,Total!AA:AA,DB!$G$9,Total!AA:AA,DB!$O$9,Total!E:E,$H$2)+COUNTIFS(Total!X:X,$H$3,Total!W:W,B12,Total!AA:AA,DB!$G$5,Total!AA:AA,DB!$O$5,Total!M:M,DB!$G$9,Total!K:K,DB!$O$9,Total!AA:AA,$H$2)+COUNTIFS(Total!X:X,$H$3,Total!W:W,B12,Total!AA:AA,DB!$G$5,Total!AA:AA,DB!$O$5,Total!M:M,DB!$G$9,Total!AA:AA,DB!$O$9,Total!E:E,$H$2)+COUNTIFS(Total!X:X,$H$3,Total!W:W,B12,Total!AA:AA,DB!$G$5,Total!AA:AA,DB!$O$5,Total!AA:AA,DB!$G$9,Total!K:K,DB!$O$9,Total!E:E,$H$2)+COUNTIFS(Total!X:X,$H$3,Total!W:W,B12,Total!AA:AA,DB!$G$5,Total!N:N,DB!$O$5,Total!M:M,DB!$G$9,Total!K:K,DB!$O$9,Total!E:E,$H$2)+COUNTIFS(Total!X:X,$H$3,Total!W:W,B12,Total!O:O,DB!$G$5,Total!AA:AA,DB!$O$5,Total!M:M,DB!$G$9,Total!K:K,DB!$O$9,Total!E:E,$H$2)+COUNTIFS(Total!X:X,$H$3,Total!W:W,B12,Total!O:O,DB!$G$5,Total!N:N,DB!$O$5,Total!AA:AA,DB!$G$9,Total!K:K,DB!$O$9,Total!E:E,$H$2)+COUNTIFS(Total!X:X,$H$3,Total!W:W,B12,Total!O:O,DB!$G$5,Total!N:N,DB!$O$5,Total!M:M,DB!$G$9,Total!AA:AA,DB!$O$9,Total!E:E,$H$2)+COUNTIFS(Total!X:X,$H$3,Total!W:W,B12,Total!O:O,DB!$G$5,Total!N:N,DB!$O$5,Total!M:M,DB!$G$9,Total!K:K,DB!$O$9,Total!AA:AA,$H$2)</f>
        <v>0</v>
      </c>
      <c r="I12" s="31">
        <f>COUNTIFS(Total!X:X,$I$3,Total!W:W,B12,Total!O:O,DB!$G$5,Total!N:N,DB!$O$5,Total!M:M,DB!$G$9,Total!K:K,DB!$O$9,Total!E:E,$H$2)+COUNTIFS(Total!X:X,$I$3,Total!W:W,B12,Total!AA:AA,DB!$G$5,Total!AA:AA,DB!$O$5,Total!AA:AA,DB!$G$9,Total!AA:AA,DB!$O$9,Total!AA:AA,$H$2)+COUNTIFS(Total!X:X,$I$3,Total!W:W,B12,Total!O:O,DB!$G$5,Total!AA:AA,DB!$O$5,Total!AA:AA,DB!$G$9,Total!AA:AA,DB!$O$9,Total!AA:AA,$H$2)+COUNTIFS(Total!X:X,$I$3,Total!W:W,B12,Total!AA:AA,DB!$G$5,Total!N:N,DB!$O$5,Total!AA:AA,DB!$G$9,Total!AA:AA,DB!$O$9,Total!AA:AA,$H$2)+COUNTIFS(Total!X:X,$I$3,Total!W:W,B12,Total!AA:AA,DB!$G$5,Total!AA:AA,DB!$O$5,Total!M:M,DB!$G$9,Total!AA:AA,DB!$O$9,Total!AA:AA,$H$2)+COUNTIFS(Total!X:X,$I$3,Total!W:W,B12,Total!AA:AA,DB!$G$5,Total!AA:AA,DB!$O$5,Total!AA:AA,DB!$G$9,Total!K:K,DB!$O$9,Total!AA:AA,$H$2)+COUNTIFS(Total!X:X,$I$3,Total!W:W,B12,Total!AA:AA,DB!$G$5,Total!AA:AA,DB!$O$5,Total!AA:AA,DB!$G$9,Total!AA:AA,DB!$O$9,Total!E:E,$H$2)+COUNTIFS(Total!X:X,$I$3,Total!W:W,B12,Total!O:O,DB!$G$5,Total!N:N,DB!$O$5,Total!M:M,DB!$G$9,Total!AA:AA,DB!$O$9,Total!AA:AA,$H$2)+COUNTIFS(Total!X:X,$I$3,Total!W:W,B12,Total!O:O,DB!$G$5,Total!N:N,DB!$O$5,Total!AA:AA,DB!$G$9,Total!K:K,DB!$O$9,Total!AA:AA,$H$2)+COUNTIFS(Total!X:X,$I$3,Total!W:W,B12,Total!O:O,DB!$G$5,Total!N:N,DB!$O$5,Total!AA:AA,DB!$G$9,Total!AA:AA,DB!$O$9,Total!E:E,$H$2)+COUNTIFS(Total!X:X,$I$3,Total!W:W,B12,Total!O:O,DB!$G$5,Total!AA:AA,DB!$O$5,Total!M:M,DB!$G$9,Total!K:K,DB!$O$9,Total!AA:AA,$H$2)+COUNTIFS(Total!X:X,$I$3,Total!W:W,B12,Total!O:O,DB!$G$5,Total!AA:AA,DB!$O$5,Total!M:M,DB!$G$9,Total!AA:AA,DB!$O$9,Total!E:E,$H$2)+COUNTIFS(Total!X:X,$I$3,Total!W:W,B12,Total!O:O,DB!$G$5,Total!AA:AA,DB!$O$5,Total!AA:AA,DB!$G$9,Total!K:K,DB!$O$9,Total!E:E,$H$2)+COUNTIFS(Total!X:X,$I$3,Total!W:W,B12,Total!AA:AA,DB!$G$5,Total!N:N,DB!$O$5,Total!M:M,DB!$G$9,Total!K:K,DB!$O$9,Total!AA:AA,$H$2)+COUNTIFS(Total!X:X,$I$3,Total!W:W,B12,Total!AA:AA,DB!$G$5,Total!N:N,DB!$O$5,Total!M:M,DB!$G$9,Total!AA:AA,DB!$O$9,Total!E:E,$H$2)+COUNTIFS(Total!X:X,$I$3,Total!W:W,B12,Total!AA:AA,DB!$G$5,Total!N:N,DB!$O$5,Total!AA:AA,DB!$G$9,Total!K:K,DB!$O$9,Total!E:E,$H$2)+COUNTIFS(Total!X:X,$I$3,Total!W:W,B12,Total!AA:AA,DB!$G$5,Total!AA:AA,DB!$O$5,Total!M:M,DB!$G$9,Total!K:K,DB!$O$9,Total!E:E,$H$2)+COUNTIFS(Total!X:X,$I$3,Total!W:W,B12,Total!O:O,DB!$G$5,Total!N:N,DB!$O$5,Total!AA:AA,DB!$G$9,Total!AA:AA,DB!$O$9,Total!AA:AA,$H$2)+COUNTIFS(Total!X:X,$I$3,Total!W:W,B12,Total!O:O,DB!$G$5,Total!AA:AA,DB!$O$5,Total!M:M,DB!$G$9,Total!AA:AA,DB!$O$9,Total!AA:AA,$H$2)+COUNTIFS(Total!X:X,$I$3,Total!W:W,B12,Total!O:O,DB!$G$5,Total!AA:AA,DB!$O$5,Total!AA:AA,DB!$G$9,Total!K:K,DB!$O$9,Total!AA:AA,$H$2)+COUNTIFS(Total!X:X,$I$3,Total!W:W,B12,Total!O:O,DB!$G$5,Total!AA:AA,DB!$O$5,Total!AA:AA,DB!$G$9,Total!AA:AA,DB!$O$9,Total!E:E,$H$2)+COUNTIFS(Total!X:X,$I$3,Total!W:W,B12,Total!AA:AA,DB!$G$5,Total!N:N,DB!$O$5,Total!M:M,DB!$G$9,Total!AA:AA,DB!$O$9,Total!AA:AA,$H$2)+COUNTIFS(Total!X:X,$I$3,Total!W:W,B12,Total!AA:AA,DB!$G$5,Total!N:N,DB!$O$5,Total!AA:AA,DB!$G$9,Total!K:K,DB!$O$9,Total!AA:AA,$H$2)+COUNTIFS(Total!X:X,$I$3,Total!W:W,B12,Total!AA:AA,DB!$G$5,Total!N:N,DB!$O$5,Total!AA:AA,DB!$G$9,Total!AA:AA,DB!$O$9,Total!E:E,$H$2)+COUNTIFS(Total!X:X,$I$3,Total!W:W,B12,Total!AA:AA,DB!$G$5,Total!AA:AA,DB!$O$5,Total!M:M,DB!$G$9,Total!K:K,DB!$O$9,Total!AA:AA,$H$2)+COUNTIFS(Total!X:X,$I$3,Total!W:W,B12,Total!AA:AA,DB!$G$5,Total!AA:AA,DB!$O$5,Total!M:M,DB!$G$9,Total!AA:AA,DB!$O$9,Total!E:E,$H$2)+COUNTIFS(Total!X:X,$I$3,Total!W:W,B12,Total!AA:AA,DB!$G$5,Total!AA:AA,DB!$O$5,Total!AA:AA,DB!$G$9,Total!K:K,DB!$O$9,Total!E:E,$H$2)+COUNTIFS(Total!X:X,$I$3,Total!W:W,B12,Total!AA:AA,DB!$G$5,Total!N:N,DB!$O$5,Total!M:M,DB!$G$9,Total!K:K,DB!$O$9,Total!E:E,$H$2)+COUNTIFS(Total!X:X,$I$3,Total!W:W,B12,Total!O:O,DB!$G$5,Total!AA:AA,DB!$O$5,Total!M:M,DB!$G$9,Total!K:K,DB!$O$9,Total!E:E,$H$2)+COUNTIFS(Total!X:X,$I$3,Total!W:W,B12,Total!O:O,DB!$G$5,Total!N:N,DB!$O$5,Total!AA:AA,DB!$G$9,Total!K:K,DB!$O$9,Total!E:E,$H$2)+COUNTIFS(Total!X:X,$I$3,Total!W:W,B12,Total!O:O,DB!$G$5,Total!N:N,DB!$O$5,Total!M:M,DB!$G$9,Total!AA:AA,DB!$O$9,Total!E:E,$H$2)+COUNTIFS(Total!X:X,$I$3,Total!W:W,B12,Total!O:O,DB!$G$5,Total!N:N,DB!$O$5,Total!M:M,DB!$G$9,Total!K:K,DB!$O$9,Total!AA:AA,$H$2)</f>
        <v>1</v>
      </c>
      <c r="J12" s="31">
        <f>COUNTIFS(Total!X:X,$J$3,Total!W:W,B12,Total!O:O,DB!$G$5,Total!N:N,DB!$O$5,Total!M:M,DB!$G$9,Total!K:K,DB!$O$9,Total!E:E,$H$2)+COUNTIFS(Total!X:X,$J$3,Total!W:W,B12,Total!AA:AA,DB!$G$5,Total!AA:AA,DB!$O$5,Total!AA:AA,DB!$G$9,Total!AA:AA,DB!$O$9,Total!AA:AA,$H$2)+COUNTIFS(Total!X:X,$J$3,Total!W:W,B12,Total!O:O,DB!$G$5,Total!AA:AA,DB!$O$5,Total!AA:AA,DB!$G$9,Total!AA:AA,DB!$O$9,Total!AA:AA,$H$2)+COUNTIFS(Total!X:X,$J$3,Total!W:W,B12,Total!AA:AA,DB!$G$5,Total!N:N,DB!$O$5,Total!AA:AA,DB!$G$9,Total!AA:AA,DB!$O$9,Total!AA:AA,$H$2)+COUNTIFS(Total!X:X,$J$3,Total!W:W,B12,Total!AA:AA,DB!$G$5,Total!AA:AA,DB!$O$5,Total!M:M,DB!$G$9,Total!AA:AA,DB!$O$9,Total!AA:AA,$H$2)+COUNTIFS(Total!X:X,$J$3,Total!W:W,B12,Total!AA:AA,DB!$G$5,Total!AA:AA,DB!$O$5,Total!AA:AA,DB!$G$9,Total!K:K,DB!$O$9,Total!AA:AA,$H$2)+COUNTIFS(Total!X:X,$J$3,Total!W:W,B12,Total!AA:AA,DB!$G$5,Total!AA:AA,DB!$O$5,Total!AA:AA,DB!$G$9,Total!AA:AA,DB!$O$9,Total!E:E,$H$2)+COUNTIFS(Total!X:X,$J$3,Total!W:W,B12,Total!O:O,DB!$G$5,Total!N:N,DB!$O$5,Total!M:M,DB!$G$9,Total!AA:AA,DB!$O$9,Total!AA:AA,$H$2)+COUNTIFS(Total!X:X,$J$3,Total!W:W,B12,Total!O:O,DB!$G$5,Total!N:N,DB!$O$5,Total!AA:AA,DB!$G$9,Total!K:K,DB!$O$9,Total!AA:AA,$H$2)+COUNTIFS(Total!X:X,$J$3,Total!W:W,B12,Total!O:O,DB!$G$5,Total!N:N,DB!$O$5,Total!AA:AA,DB!$G$9,Total!AA:AA,DB!$O$9,Total!E:E,$H$2)+COUNTIFS(Total!X:X,$J$3,Total!W:W,B12,Total!O:O,DB!$G$5,Total!AA:AA,DB!$O$5,Total!M:M,DB!$G$9,Total!K:K,DB!$O$9,Total!AA:AA,$H$2)+COUNTIFS(Total!X:X,$J$3,Total!W:W,B12,Total!O:O,DB!$G$5,Total!AA:AA,DB!$O$5,Total!M:M,DB!$G$9,Total!AA:AA,DB!$O$9,Total!E:E,$H$2)+COUNTIFS(Total!X:X,$J$3,Total!W:W,B12,Total!O:O,DB!$G$5,Total!AA:AA,DB!$O$5,Total!AA:AA,DB!$G$9,Total!K:K,DB!$O$9,Total!E:E,$H$2)+COUNTIFS(Total!X:X,$J$3,Total!W:W,B12,Total!AA:AA,DB!$G$5,Total!N:N,DB!$O$5,Total!M:M,DB!$G$9,Total!K:K,DB!$O$9,Total!AA:AA,$H$2)+COUNTIFS(Total!X:X,$J$3,Total!W:W,B12,Total!AA:AA,DB!$G$5,Total!N:N,DB!$O$5,Total!M:M,DB!$G$9,Total!AA:AA,DB!$O$9,Total!E:E,$H$2)+COUNTIFS(Total!X:X,$J$3,Total!W:W,B12,Total!AA:AA,DB!$G$5,Total!N:N,DB!$O$5,Total!AA:AA,DB!$G$9,Total!K:K,DB!$O$9,Total!E:E,$H$2)+COUNTIFS(Total!X:X,$J$3,Total!W:W,B12,Total!AA:AA,DB!$G$5,Total!AA:AA,DB!$O$5,Total!M:M,DB!$G$9,Total!K:K,DB!$O$9,Total!E:E,$H$2)+COUNTIFS(Total!X:X,$J$3,Total!W:W,B12,Total!O:O,DB!$G$5,Total!N:N,DB!$O$5,Total!AA:AA,DB!$G$9,Total!AA:AA,DB!$O$9,Total!AA:AA,$H$2)+COUNTIFS(Total!X:X,$J$3,Total!W:W,B12,Total!O:O,DB!$G$5,Total!AA:AA,DB!$O$5,Total!M:M,DB!$G$9,Total!AA:AA,DB!$O$9,Total!AA:AA,$H$2)+COUNTIFS(Total!X:X,$J$3,Total!W:W,B12,Total!O:O,DB!$G$5,Total!AA:AA,DB!$O$5,Total!AA:AA,DB!$G$9,Total!K:K,DB!$O$9,Total!AA:AA,$H$2)+COUNTIFS(Total!X:X,$J$3,Total!W:W,B12,Total!O:O,DB!$G$5,Total!AA:AA,DB!$O$5,Total!AA:AA,DB!$G$9,Total!AA:AA,DB!$O$9,Total!E:E,$H$2)+COUNTIFS(Total!X:X,$J$3,Total!W:W,B12,Total!AA:AA,DB!$G$5,Total!N:N,DB!$O$5,Total!M:M,DB!$G$9,Total!AA:AA,DB!$O$9,Total!AA:AA,$H$2)+COUNTIFS(Total!X:X,$J$3,Total!W:W,B12,Total!AA:AA,DB!$G$5,Total!N:N,DB!$O$5,Total!AA:AA,DB!$G$9,Total!K:K,DB!$O$9,Total!AA:AA,$H$2)+COUNTIFS(Total!X:X,$J$3,Total!W:W,B12,Total!AA:AA,DB!$G$5,Total!N:N,DB!$O$5,Total!AA:AA,DB!$G$9,Total!AA:AA,DB!$O$9,Total!E:E,$H$2)+COUNTIFS(Total!X:X,$J$3,Total!W:W,B12,Total!AA:AA,DB!$G$5,Total!AA:AA,DB!$O$5,Total!M:M,DB!$G$9,Total!K:K,DB!$O$9,Total!AA:AA,$H$2)+COUNTIFS(Total!X:X,$J$3,Total!W:W,B12,Total!AA:AA,DB!$G$5,Total!AA:AA,DB!$O$5,Total!M:M,DB!$G$9,Total!AA:AA,DB!$O$9,Total!E:E,$H$2)+COUNTIFS(Total!X:X,$J$3,Total!W:W,B12,Total!AA:AA,DB!$G$5,Total!AA:AA,DB!$O$5,Total!AA:AA,DB!$G$9,Total!K:K,DB!$O$9,Total!E:E,$H$2)+COUNTIFS(Total!X:X,$J$3,Total!W:W,B12,Total!AA:AA,DB!$G$5,Total!N:N,DB!$O$5,Total!M:M,DB!$G$9,Total!K:K,DB!$O$9,Total!E:E,$H$2)+COUNTIFS(Total!X:X,$J$3,Total!W:W,B12,Total!O:O,DB!$G$5,Total!AA:AA,DB!$O$5,Total!M:M,DB!$G$9,Total!K:K,DB!$O$9,Total!E:E,$H$2)+COUNTIFS(Total!X:X,$J$3,Total!W:W,B12,Total!O:O,DB!$G$5,Total!N:N,DB!$O$5,Total!AA:AA,DB!$G$9,Total!K:K,DB!$O$9,Total!E:E,$H$2)+COUNTIFS(Total!X:X,$J$3,Total!W:W,B12,Total!O:O,DB!$G$5,Total!N:N,DB!$O$5,Total!M:M,DB!$G$9,Total!AA:AA,DB!$O$9,Total!E:E,$H$2)+COUNTIFS(Total!X:X,$J$3,Total!W:W,B12,Total!O:O,DB!$G$5,Total!N:N,DB!$O$5,Total!M:M,DB!$G$9,Total!K:K,DB!$O$9,Total!AA:AA,$H$2)</f>
        <v>0</v>
      </c>
      <c r="K12" s="31">
        <f>COUNTIFS(Total!X:X,$K$3,Total!W:W,B12,Total!O:O,DB!$G$5,Total!N:N,DB!$O$5,Total!M:M,DB!$G$9,Total!K:K,DB!$O$9,Total!E:E,$H$2)+COUNTIFS(Total!X:X,$K$3,Total!W:W,B12,Total!AA:AA,DB!$G$5,Total!AA:AA,DB!$O$5,Total!AA:AA,DB!$G$9,Total!AA:AA,DB!$O$9,Total!AA:AA,$H$2)+COUNTIFS(Total!X:X,$K$3,Total!W:W,B12,Total!O:O,DB!$G$5,Total!AA:AA,DB!$O$5,Total!AA:AA,DB!$G$9,Total!AA:AA,DB!$O$9,Total!AA:AA,$H$2)+COUNTIFS(Total!X:X,$K$3,Total!W:W,B12,Total!AA:AA,DB!$G$5,Total!N:N,DB!$O$5,Total!AA:AA,DB!$G$9,Total!AA:AA,DB!$O$9,Total!AA:AA,$H$2)+COUNTIFS(Total!X:X,$K$3,Total!W:W,B12,Total!AA:AA,DB!$G$5,Total!AA:AA,DB!$O$5,Total!M:M,DB!$G$9,Total!AA:AA,DB!$O$9,Total!AA:AA,$H$2)+COUNTIFS(Total!X:X,$K$3,Total!W:W,B12,Total!AA:AA,DB!$G$5,Total!AA:AA,DB!$O$5,Total!AA:AA,DB!$G$9,Total!K:K,DB!$O$9,Total!AA:AA,$H$2)+COUNTIFS(Total!X:X,$K$3,Total!W:W,B12,Total!AA:AA,DB!$G$5,Total!AA:AA,DB!$O$5,Total!AA:AA,DB!$G$9,Total!AA:AA,DB!$O$9,Total!E:E,$H$2)+COUNTIFS(Total!X:X,$K$3,Total!W:W,B12,Total!O:O,DB!$G$5,Total!N:N,DB!$O$5,Total!M:M,DB!$G$9,Total!AA:AA,DB!$O$9,Total!AA:AA,$H$2)+COUNTIFS(Total!X:X,$K$3,Total!W:W,B12,Total!O:O,DB!$G$5,Total!N:N,DB!$O$5,Total!AA:AA,DB!$G$9,Total!K:K,DB!$O$9,Total!AA:AA,$H$2)+COUNTIFS(Total!X:X,$K$3,Total!W:W,B12,Total!O:O,DB!$G$5,Total!N:N,DB!$O$5,Total!AA:AA,DB!$G$9,Total!AA:AA,DB!$O$9,Total!E:E,$H$2)+COUNTIFS(Total!X:X,$K$3,Total!W:W,B12,Total!O:O,DB!$G$5,Total!AA:AA,DB!$O$5,Total!M:M,DB!$G$9,Total!K:K,DB!$O$9,Total!AA:AA,$H$2)+COUNTIFS(Total!X:X,$K$3,Total!W:W,B12,Total!O:O,DB!$G$5,Total!AA:AA,DB!$O$5,Total!M:M,DB!$G$9,Total!AA:AA,DB!$O$9,Total!E:E,$H$2)+COUNTIFS(Total!X:X,$K$3,Total!W:W,B12,Total!O:O,DB!$G$5,Total!AA:AA,DB!$O$5,Total!AA:AA,DB!$G$9,Total!K:K,DB!$O$9,Total!E:E,$H$2)+COUNTIFS(Total!X:X,$K$3,Total!W:W,B12,Total!AA:AA,DB!$G$5,Total!N:N,DB!$O$5,Total!M:M,DB!$G$9,Total!K:K,DB!$O$9,Total!AA:AA,$H$2)+COUNTIFS(Total!X:X,$K$3,Total!W:W,B12,Total!AA:AA,DB!$G$5,Total!N:N,DB!$O$5,Total!M:M,DB!$G$9,Total!AA:AA,DB!$O$9,Total!E:E,$H$2)+COUNTIFS(Total!X:X,$K$3,Total!W:W,B12,Total!AA:AA,DB!$G$5,Total!N:N,DB!$O$5,Total!AA:AA,DB!$G$9,Total!K:K,DB!$O$9,Total!E:E,$H$2)+COUNTIFS(Total!X:X,$K$3,Total!W:W,B12,Total!AA:AA,DB!$G$5,Total!AA:AA,DB!$O$5,Total!M:M,DB!$G$9,Total!K:K,DB!$O$9,Total!E:E,$H$2)+COUNTIFS(Total!X:X,$K$3,Total!W:W,B12,Total!O:O,DB!$G$5,Total!N:N,DB!$O$5,Total!AA:AA,DB!$G$9,Total!AA:AA,DB!$O$9,Total!AA:AA,$H$2)+COUNTIFS(Total!X:X,$K$3,Total!W:W,B12,Total!O:O,DB!$G$5,Total!AA:AA,DB!$O$5,Total!M:M,DB!$G$9,Total!AA:AA,DB!$O$9,Total!AA:AA,$H$2)+COUNTIFS(Total!X:X,$K$3,Total!W:W,B12,Total!O:O,DB!$G$5,Total!AA:AA,DB!$O$5,Total!AA:AA,DB!$G$9,Total!K:K,DB!$O$9,Total!AA:AA,$H$2)+COUNTIFS(Total!X:X,$K$3,Total!W:W,B12,Total!O:O,DB!$G$5,Total!AA:AA,DB!$O$5,Total!AA:AA,DB!$G$9,Total!AA:AA,DB!$O$9,Total!E:E,$H$2)+COUNTIFS(Total!X:X,$K$3,Total!W:W,B12,Total!AA:AA,DB!$G$5,Total!N:N,DB!$O$5,Total!M:M,DB!$G$9,Total!AA:AA,DB!$O$9,Total!AA:AA,$H$2)+COUNTIFS(Total!X:X,$K$3,Total!W:W,B12,Total!AA:AA,DB!$G$5,Total!N:N,DB!$O$5,Total!AA:AA,DB!$G$9,Total!K:K,DB!$O$9,Total!AA:AA,$H$2)+COUNTIFS(Total!X:X,$K$3,Total!W:W,B12,Total!AA:AA,DB!$G$5,Total!N:N,DB!$O$5,Total!AA:AA,DB!$G$9,Total!AA:AA,DB!$O$9,Total!E:E,$H$2)+COUNTIFS(Total!X:X,$K$3,Total!W:W,B12,Total!AA:AA,DB!$G$5,Total!AA:AA,DB!$O$5,Total!M:M,DB!$G$9,Total!K:K,DB!$O$9,Total!AA:AA,$H$2)+COUNTIFS(Total!X:X,$K$3,Total!W:W,B12,Total!AA:AA,DB!$G$5,Total!AA:AA,DB!$O$5,Total!M:M,DB!$G$9,Total!AA:AA,DB!$O$9,Total!E:E,$H$2)+COUNTIFS(Total!X:X,$K$3,Total!W:W,B12,Total!AA:AA,DB!$G$5,Total!AA:AA,DB!$O$5,Total!AA:AA,DB!$G$9,Total!K:K,DB!$O$9,Total!E:E,$H$2)+COUNTIFS(Total!X:X,$K$3,Total!W:W,B12,Total!AA:AA,DB!$G$5,Total!N:N,DB!$O$5,Total!M:M,DB!$G$9,Total!K:K,DB!$O$9,Total!E:E,$H$2)+COUNTIFS(Total!X:X,$K$3,Total!W:W,B12,Total!O:O,DB!$G$5,Total!AA:AA,DB!$O$5,Total!M:M,DB!$G$9,Total!K:K,DB!$O$9,Total!E:E,$H$2)+COUNTIFS(Total!X:X,$K$3,Total!W:W,B12,Total!O:O,DB!$G$5,Total!N:N,DB!$O$5,Total!AA:AA,DB!$G$9,Total!K:K,DB!$O$9,Total!E:E,$H$2)+COUNTIFS(Total!X:X,$K$3,Total!W:W,B12,Total!O:O,DB!$G$5,Total!N:N,DB!$O$5,Total!M:M,DB!$G$9,Total!AA:AA,DB!$O$9,Total!E:E,$H$2)+COUNTIFS(Total!X:X,$K$3,Total!W:W,B12,Total!O:O,DB!$G$5,Total!N:N,DB!$O$5,Total!M:M,DB!$G$9,Total!K:K,DB!$O$9,Total!AA:AA,$H$2)</f>
        <v>0</v>
      </c>
      <c r="L12" s="31">
        <f>COUNTIFS(Total!X:X,$L$3,Total!W:W,B12,Total!O:O,DB!$G$5,Total!N:N,DB!$O$5,Total!M:M,DB!$G$9,Total!K:K,DB!$O$9,Total!E:E,$H$2)+COUNTIFS(Total!X:X,$L$3,Total!W:W,B12,Total!AA:AA,DB!$G$5,Total!AA:AA,DB!$O$5,Total!AA:AA,DB!$G$9,Total!AA:AA,DB!$O$9,Total!AA:AA,$H$2)+COUNTIFS(Total!X:X,$L$3,Total!W:W,B12,Total!O:O,DB!$G$5,Total!AA:AA,DB!$O$5,Total!AA:AA,DB!$G$9,Total!AA:AA,DB!$O$9,Total!AA:AA,$H$2)+COUNTIFS(Total!X:X,$L$3,Total!W:W,B12,Total!AA:AA,DB!$G$5,Total!N:N,DB!$O$5,Total!AA:AA,DB!$G$9,Total!AA:AA,DB!$O$9,Total!AA:AA,$H$2)+COUNTIFS(Total!X:X,$L$3,Total!W:W,B12,Total!AA:AA,DB!$G$5,Total!AA:AA,DB!$O$5,Total!M:M,DB!$G$9,Total!AA:AA,DB!$O$9,Total!AA:AA,$H$2)+COUNTIFS(Total!X:X,$L$3,Total!W:W,B12,Total!AA:AA,DB!$G$5,Total!AA:AA,DB!$O$5,Total!AA:AA,DB!$G$9,Total!K:K,DB!$O$9,Total!AA:AA,$H$2)+COUNTIFS(Total!X:X,$L$3,Total!W:W,B12,Total!AA:AA,DB!$G$5,Total!AA:AA,DB!$O$5,Total!AA:AA,DB!$G$9,Total!AA:AA,DB!$O$9,Total!E:E,$H$2)+COUNTIFS(Total!X:X,$L$3,Total!W:W,B12,Total!O:O,DB!$G$5,Total!N:N,DB!$O$5,Total!M:M,DB!$G$9,Total!AA:AA,DB!$O$9,Total!AA:AA,$H$2)+COUNTIFS(Total!X:X,$L$3,Total!W:W,B12,Total!O:O,DB!$G$5,Total!N:N,DB!$O$5,Total!AA:AA,DB!$G$9,Total!K:K,DB!$O$9,Total!AA:AA,$H$2)+COUNTIFS(Total!X:X,$L$3,Total!W:W,B12,Total!O:O,DB!$G$5,Total!N:N,DB!$O$5,Total!AA:AA,DB!$G$9,Total!AA:AA,DB!$O$9,Total!E:E,$H$2)+COUNTIFS(Total!X:X,$L$3,Total!W:W,B12,Total!O:O,DB!$G$5,Total!AA:AA,DB!$O$5,Total!M:M,DB!$G$9,Total!K:K,DB!$O$9,Total!AA:AA,$H$2)+COUNTIFS(Total!X:X,$L$3,Total!W:W,B12,Total!O:O,DB!$G$5,Total!AA:AA,DB!$O$5,Total!M:M,DB!$G$9,Total!AA:AA,DB!$O$9,Total!E:E,$H$2)+COUNTIFS(Total!X:X,$L$3,Total!W:W,B12,Total!O:O,DB!$G$5,Total!AA:AA,DB!$O$5,Total!AA:AA,DB!$G$9,Total!K:K,DB!$O$9,Total!E:E,$H$2)+COUNTIFS(Total!X:X,$L$3,Total!W:W,B12,Total!AA:AA,DB!$G$5,Total!N:N,DB!$O$5,Total!M:M,DB!$G$9,Total!K:K,DB!$O$9,Total!AA:AA,$H$2)+COUNTIFS(Total!X:X,$L$3,Total!W:W,B12,Total!AA:AA,DB!$G$5,Total!N:N,DB!$O$5,Total!M:M,DB!$G$9,Total!AA:AA,DB!$O$9,Total!E:E,$H$2)+COUNTIFS(Total!X:X,$L$3,Total!W:W,B12,Total!AA:AA,DB!$G$5,Total!N:N,DB!$O$5,Total!AA:AA,DB!$G$9,Total!K:K,DB!$O$9,Total!E:E,$H$2)+COUNTIFS(Total!X:X,$L$3,Total!W:W,B12,Total!AA:AA,DB!$G$5,Total!AA:AA,DB!$O$5,Total!M:M,DB!$G$9,Total!K:K,DB!$O$9,Total!E:E,$H$2)+COUNTIFS(Total!X:X,$L$3,Total!W:W,B12,Total!O:O,DB!$G$5,Total!N:N,DB!$O$5,Total!AA:AA,DB!$G$9,Total!AA:AA,DB!$O$9,Total!AA:AA,$H$2)+COUNTIFS(Total!X:X,$L$3,Total!W:W,B12,Total!O:O,DB!$G$5,Total!AA:AA,DB!$O$5,Total!M:M,DB!$G$9,Total!AA:AA,DB!$O$9,Total!AA:AA,$H$2)+COUNTIFS(Total!X:X,$L$3,Total!W:W,B12,Total!O:O,DB!$G$5,Total!AA:AA,DB!$O$5,Total!AA:AA,DB!$G$9,Total!K:K,DB!$O$9,Total!AA:AA,$H$2)+COUNTIFS(Total!X:X,$L$3,Total!W:W,B12,Total!O:O,DB!$G$5,Total!AA:AA,DB!$O$5,Total!AA:AA,DB!$G$9,Total!AA:AA,DB!$O$9,Total!E:E,$H$2)+COUNTIFS(Total!X:X,$L$3,Total!W:W,B12,Total!AA:AA,DB!$G$5,Total!N:N,DB!$O$5,Total!M:M,DB!$G$9,Total!AA:AA,DB!$O$9,Total!AA:AA,$H$2)+COUNTIFS(Total!X:X,$L$3,Total!W:W,B12,Total!AA:AA,DB!$G$5,Total!N:N,DB!$O$5,Total!AA:AA,DB!$G$9,Total!K:K,DB!$O$9,Total!AA:AA,$H$2)+COUNTIFS(Total!X:X,$L$3,Total!W:W,B12,Total!AA:AA,DB!$G$5,Total!N:N,DB!$O$5,Total!AA:AA,DB!$G$9,Total!AA:AA,DB!$O$9,Total!E:E,$H$2)+COUNTIFS(Total!X:X,$L$3,Total!W:W,B12,Total!AA:AA,DB!$G$5,Total!AA:AA,DB!$O$5,Total!M:M,DB!$G$9,Total!K:K,DB!$O$9,Total!AA:AA,$H$2)+COUNTIFS(Total!X:X,$L$3,Total!W:W,B12,Total!AA:AA,DB!$G$5,Total!AA:AA,DB!$O$5,Total!M:M,DB!$G$9,Total!AA:AA,DB!$O$9,Total!E:E,$H$2)+COUNTIFS(Total!X:X,$L$3,Total!W:W,B12,Total!AA:AA,DB!$G$5,Total!AA:AA,DB!$O$5,Total!AA:AA,DB!$G$9,Total!K:K,DB!$O$9,Total!E:E,$H$2)+COUNTIFS(Total!X:X,$L$3,Total!W:W,B12,Total!AA:AA,DB!$G$5,Total!N:N,DB!$O$5,Total!M:M,DB!$G$9,Total!K:K,DB!$O$9,Total!E:E,$H$2)+COUNTIFS(Total!X:X,$L$3,Total!W:W,B12,Total!O:O,DB!$G$5,Total!AA:AA,DB!$O$5,Total!M:M,DB!$G$9,Total!K:K,DB!$O$9,Total!E:E,$H$2)+COUNTIFS(Total!X:X,$L$3,Total!W:W,B12,Total!O:O,DB!$G$5,Total!N:N,DB!$O$5,Total!AA:AA,DB!$G$9,Total!K:K,DB!$O$9,Total!E:E,$H$2)+COUNTIFS(Total!X:X,$L$3,Total!W:W,B12,Total!O:O,DB!$G$5,Total!N:N,DB!$O$5,Total!M:M,DB!$G$9,Total!AA:AA,DB!$O$9,Total!E:E,$H$2)+COUNTIFS(Total!X:X,$L$3,Total!W:W,B12,Total!O:O,DB!$G$5,Total!N:N,DB!$O$5,Total!M:M,DB!$G$9,Total!K:K,DB!$O$9,Total!AA:AA,$H$2)</f>
        <v>0</v>
      </c>
      <c r="M12" s="31">
        <f>COUNTIFS(Total!X:X,$M$3,Total!W:W,B12,Total!O:O,DB!$G$5,Total!N:N,DB!$O$5,Total!M:M,DB!$G$9,Total!K:K,DB!$O$9,Total!E:E,$H$2)+COUNTIFS(Total!X:X,$M$3,Total!W:W,B12,Total!AA:AA,DB!$G$5,Total!AA:AA,DB!$O$5,Total!AA:AA,DB!$G$9,Total!AA:AA,DB!$O$9,Total!AA:AA,$H$2)+COUNTIFS(Total!X:X,$M$3,Total!W:W,B12,Total!O:O,DB!$G$5,Total!AA:AA,DB!$O$5,Total!AA:AA,DB!$G$9,Total!AA:AA,DB!$O$9,Total!AA:AA,$H$2)+COUNTIFS(Total!X:X,$M$3,Total!W:W,B12,Total!AA:AA,DB!$G$5,Total!N:N,DB!$O$5,Total!AA:AA,DB!$G$9,Total!AA:AA,DB!$O$9,Total!AA:AA,$H$2)+COUNTIFS(Total!X:X,$M$3,Total!W:W,B12,Total!AA:AA,DB!$G$5,Total!AA:AA,DB!$O$5,Total!M:M,DB!$G$9,Total!AA:AA,DB!$O$9,Total!AA:AA,$H$2)+COUNTIFS(Total!X:X,$M$3,Total!W:W,B12,Total!AA:AA,DB!$G$5,Total!AA:AA,DB!$O$5,Total!AA:AA,DB!$G$9,Total!K:K,DB!$O$9,Total!AA:AA,$H$2)+COUNTIFS(Total!X:X,$M$3,Total!W:W,B12,Total!AA:AA,DB!$G$5,Total!AA:AA,DB!$O$5,Total!AA:AA,DB!$G$9,Total!AA:AA,DB!$O$9,Total!E:E,$H$2)+COUNTIFS(Total!X:X,$M$3,Total!W:W,B12,Total!O:O,DB!$G$5,Total!N:N,DB!$O$5,Total!M:M,DB!$G$9,Total!AA:AA,DB!$O$9,Total!AA:AA,$H$2)+COUNTIFS(Total!X:X,$M$3,Total!W:W,B12,Total!O:O,DB!$G$5,Total!N:N,DB!$O$5,Total!AA:AA,DB!$G$9,Total!K:K,DB!$O$9,Total!AA:AA,$H$2)+COUNTIFS(Total!X:X,$M$3,Total!W:W,B12,Total!O:O,DB!$G$5,Total!N:N,DB!$O$5,Total!AA:AA,DB!$G$9,Total!AA:AA,DB!$O$9,Total!E:E,$H$2)+COUNTIFS(Total!X:X,$M$3,Total!W:W,B12,Total!O:O,DB!$G$5,Total!AA:AA,DB!$O$5,Total!M:M,DB!$G$9,Total!K:K,DB!$O$9,Total!AA:AA,$H$2)+COUNTIFS(Total!X:X,$M$3,Total!W:W,B12,Total!O:O,DB!$G$5,Total!AA:AA,DB!$O$5,Total!M:M,DB!$G$9,Total!AA:AA,DB!$O$9,Total!E:E,$H$2)+COUNTIFS(Total!X:X,$M$3,Total!W:W,B12,Total!O:O,DB!$G$5,Total!AA:AA,DB!$O$5,Total!AA:AA,DB!$G$9,Total!K:K,DB!$O$9,Total!E:E,$H$2)+COUNTIFS(Total!X:X,$M$3,Total!W:W,B12,Total!AA:AA,DB!$G$5,Total!N:N,DB!$O$5,Total!M:M,DB!$G$9,Total!K:K,DB!$O$9,Total!AA:AA,$H$2)+COUNTIFS(Total!X:X,$M$3,Total!W:W,B12,Total!AA:AA,DB!$G$5,Total!N:N,DB!$O$5,Total!M:M,DB!$G$9,Total!AA:AA,DB!$O$9,Total!E:E,$H$2)+COUNTIFS(Total!X:X,$M$3,Total!W:W,B12,Total!AA:AA,DB!$G$5,Total!N:N,DB!$O$5,Total!AA:AA,DB!$G$9,Total!K:K,DB!$O$9,Total!E:E,$H$2)+COUNTIFS(Total!X:X,$M$3,Total!W:W,B12,Total!AA:AA,DB!$G$5,Total!AA:AA,DB!$O$5,Total!M:M,DB!$G$9,Total!K:K,DB!$O$9,Total!E:E,$H$2)+COUNTIFS(Total!X:X,$M$3,Total!W:W,B12,Total!O:O,DB!$G$5,Total!N:N,DB!$O$5,Total!AA:AA,DB!$G$9,Total!AA:AA,DB!$O$9,Total!AA:AA,$H$2)+COUNTIFS(Total!X:X,$M$3,Total!W:W,B12,Total!O:O,DB!$G$5,Total!AA:AA,DB!$O$5,Total!M:M,DB!$G$9,Total!AA:AA,DB!$O$9,Total!AA:AA,$H$2)+COUNTIFS(Total!X:X,$M$3,Total!W:W,B12,Total!O:O,DB!$G$5,Total!AA:AA,DB!$O$5,Total!AA:AA,DB!$G$9,Total!K:K,DB!$O$9,Total!AA:AA,$H$2)+COUNTIFS(Total!X:X,$M$3,Total!W:W,B12,Total!O:O,DB!$G$5,Total!AA:AA,DB!$O$5,Total!AA:AA,DB!$G$9,Total!AA:AA,DB!$O$9,Total!E:E,$H$2)+COUNTIFS(Total!X:X,$M$3,Total!W:W,B12,Total!AA:AA,DB!$G$5,Total!N:N,DB!$O$5,Total!M:M,DB!$G$9,Total!AA:AA,DB!$O$9,Total!AA:AA,$H$2)+COUNTIFS(Total!X:X,$M$3,Total!W:W,B12,Total!AA:AA,DB!$G$5,Total!N:N,DB!$O$5,Total!AA:AA,DB!$G$9,Total!K:K,DB!$O$9,Total!AA:AA,$H$2)+COUNTIFS(Total!X:X,$M$3,Total!W:W,B12,Total!AA:AA,DB!$G$5,Total!N:N,DB!$O$5,Total!AA:AA,DB!$G$9,Total!AA:AA,DB!$O$9,Total!E:E,$H$2)+COUNTIFS(Total!X:X,$M$3,Total!W:W,B12,Total!AA:AA,DB!$G$5,Total!AA:AA,DB!$O$5,Total!M:M,DB!$G$9,Total!K:K,DB!$O$9,Total!AA:AA,$H$2)+COUNTIFS(Total!X:X,$M$3,Total!W:W,B12,Total!AA:AA,DB!$G$5,Total!AA:AA,DB!$O$5,Total!M:M,DB!$G$9,Total!AA:AA,DB!$O$9,Total!E:E,$H$2)+COUNTIFS(Total!X:X,$M$3,Total!W:W,B12,Total!AA:AA,DB!$G$5,Total!AA:AA,DB!$O$5,Total!AA:AA,DB!$G$9,Total!K:K,DB!$O$9,Total!E:E,$H$2)+COUNTIFS(Total!X:X,$M$3,Total!W:W,B12,Total!AA:AA,DB!$G$5,Total!N:N,DB!$O$5,Total!M:M,DB!$G$9,Total!K:K,DB!$O$9,Total!E:E,$H$2)+COUNTIFS(Total!X:X,$M$3,Total!W:W,B12,Total!O:O,DB!$G$5,Total!AA:AA,DB!$O$5,Total!M:M,DB!$G$9,Total!K:K,DB!$O$9,Total!E:E,$H$2)+COUNTIFS(Total!X:X,$M$3,Total!W:W,B12,Total!O:O,DB!$G$5,Total!N:N,DB!$O$5,Total!AA:AA,DB!$G$9,Total!K:K,DB!$O$9,Total!E:E,$H$2)+COUNTIFS(Total!X:X,$M$3,Total!W:W,B12,Total!O:O,DB!$G$5,Total!N:N,DB!$O$5,Total!M:M,DB!$G$9,Total!AA:AA,DB!$O$9,Total!E:E,$H$2)+COUNTIFS(Total!X:X,$M$3,Total!W:W,B12,Total!O:O,DB!$G$5,Total!N:N,DB!$O$5,Total!M:M,DB!$G$9,Total!K:K,DB!$O$9,Total!AA:AA,$H$2)</f>
        <v>10</v>
      </c>
      <c r="N12" s="31">
        <f>COUNTIFS(Total!X:X,$N$3,Total!W:W,B12,Total!O:O,DB!$G$5,Total!N:N,DB!$O$5,Total!M:M,DB!$G$9,Total!K:K,DB!$O$9,Total!E:E,$H$2)+COUNTIFS(Total!X:X,$N$3,Total!W:W,B12,Total!AA:AA,DB!$G$5,Total!AA:AA,DB!$O$5,Total!AA:AA,DB!$G$9,Total!AA:AA,DB!$O$9,Total!AA:AA,$H$2)+COUNTIFS(Total!X:X,$N$3,Total!W:W,B12,Total!O:O,DB!$G$5,Total!AA:AA,DB!$O$5,Total!AA:AA,DB!$G$9,Total!AA:AA,DB!$O$9,Total!AA:AA,$H$2)+COUNTIFS(Total!X:X,$N$3,Total!W:W,B12,Total!AA:AA,DB!$G$5,Total!N:N,DB!$O$5,Total!AA:AA,DB!$G$9,Total!AA:AA,DB!$O$9,Total!AA:AA,$H$2)+COUNTIFS(Total!X:X,$N$3,Total!W:W,B12,Total!AA:AA,DB!$G$5,Total!AA:AA,DB!$O$5,Total!M:M,DB!$G$9,Total!AA:AA,DB!$O$9,Total!AA:AA,$H$2)+COUNTIFS(Total!X:X,$N$3,Total!W:W,B12,Total!AA:AA,DB!$G$5,Total!AA:AA,DB!$O$5,Total!AA:AA,DB!$G$9,Total!K:K,DB!$O$9,Total!AA:AA,$H$2)+COUNTIFS(Total!X:X,$N$3,Total!W:W,B12,Total!AA:AA,DB!$G$5,Total!AA:AA,DB!$O$5,Total!AA:AA,DB!$G$9,Total!AA:AA,DB!$O$9,Total!E:E,$H$2)+COUNTIFS(Total!X:X,$N$3,Total!W:W,B12,Total!O:O,DB!$G$5,Total!N:N,DB!$O$5,Total!M:M,DB!$G$9,Total!AA:AA,DB!$O$9,Total!AA:AA,$H$2)+COUNTIFS(Total!X:X,$N$3,Total!W:W,B12,Total!O:O,DB!$G$5,Total!N:N,DB!$O$5,Total!AA:AA,DB!$G$9,Total!K:K,DB!$O$9,Total!AA:AA,$H$2)+COUNTIFS(Total!X:X,$N$3,Total!W:W,B12,Total!O:O,DB!$G$5,Total!N:N,DB!$O$5,Total!AA:AA,DB!$G$9,Total!AA:AA,DB!$O$9,Total!E:E,$H$2)+COUNTIFS(Total!X:X,$N$3,Total!W:W,B12,Total!O:O,DB!$G$5,Total!AA:AA,DB!$O$5,Total!M:M,DB!$G$9,Total!K:K,DB!$O$9,Total!AA:AA,$H$2)+COUNTIFS(Total!X:X,$N$3,Total!W:W,B12,Total!O:O,DB!$G$5,Total!AA:AA,DB!$O$5,Total!M:M,DB!$G$9,Total!AA:AA,DB!$O$9,Total!E:E,$H$2)+COUNTIFS(Total!X:X,$N$3,Total!W:W,B12,Total!O:O,DB!$G$5,Total!AA:AA,DB!$O$5,Total!AA:AA,DB!$G$9,Total!K:K,DB!$O$9,Total!E:E,$H$2)+COUNTIFS(Total!X:X,$N$3,Total!W:W,B12,Total!AA:AA,DB!$G$5,Total!N:N,DB!$O$5,Total!M:M,DB!$G$9,Total!K:K,DB!$O$9,Total!AA:AA,$H$2)+COUNTIFS(Total!X:X,$N$3,Total!W:W,B12,Total!AA:AA,DB!$G$5,Total!N:N,DB!$O$5,Total!M:M,DB!$G$9,Total!AA:AA,DB!$O$9,Total!E:E,$H$2)+COUNTIFS(Total!X:X,$N$3,Total!W:W,B12,Total!AA:AA,DB!$G$5,Total!N:N,DB!$O$5,Total!AA:AA,DB!$G$9,Total!K:K,DB!$O$9,Total!E:E,$H$2)+COUNTIFS(Total!X:X,$N$3,Total!W:W,B12,Total!AA:AA,DB!$G$5,Total!AA:AA,DB!$O$5,Total!M:M,DB!$G$9,Total!K:K,DB!$O$9,Total!E:E,$H$2)+COUNTIFS(Total!X:X,$N$3,Total!W:W,B12,Total!O:O,DB!$G$5,Total!N:N,DB!$O$5,Total!AA:AA,DB!$G$9,Total!AA:AA,DB!$O$9,Total!AA:AA,$H$2)+COUNTIFS(Total!X:X,$N$3,Total!W:W,B12,Total!O:O,DB!$G$5,Total!AA:AA,DB!$O$5,Total!M:M,DB!$G$9,Total!AA:AA,DB!$O$9,Total!AA:AA,$H$2)+COUNTIFS(Total!X:X,$N$3,Total!W:W,B12,Total!O:O,DB!$G$5,Total!AA:AA,DB!$O$5,Total!AA:AA,DB!$G$9,Total!K:K,DB!$O$9,Total!AA:AA,$H$2)+COUNTIFS(Total!X:X,$N$3,Total!W:W,B12,Total!O:O,DB!$G$5,Total!AA:AA,DB!$O$5,Total!AA:AA,DB!$G$9,Total!AA:AA,DB!$O$9,Total!E:E,$H$2)+COUNTIFS(Total!X:X,$N$3,Total!W:W,B12,Total!AA:AA,DB!$G$5,Total!N:N,DB!$O$5,Total!M:M,DB!$G$9,Total!AA:AA,DB!$O$9,Total!AA:AA,$H$2)+COUNTIFS(Total!X:X,$N$3,Total!W:W,B12,Total!AA:AA,DB!$G$5,Total!N:N,DB!$O$5,Total!AA:AA,DB!$G$9,Total!K:K,DB!$O$9,Total!AA:AA,$H$2)+COUNTIFS(Total!X:X,$N$3,Total!W:W,B12,Total!AA:AA,DB!$G$5,Total!N:N,DB!$O$5,Total!AA:AA,DB!$G$9,Total!AA:AA,DB!$O$9,Total!E:E,$H$2)+COUNTIFS(Total!X:X,$N$3,Total!W:W,B12,Total!AA:AA,DB!$G$5,Total!AA:AA,DB!$O$5,Total!M:M,DB!$G$9,Total!K:K,DB!$O$9,Total!AA:AA,$H$2)+COUNTIFS(Total!X:X,$N$3,Total!W:W,B12,Total!AA:AA,DB!$G$5,Total!AA:AA,DB!$O$5,Total!M:M,DB!$G$9,Total!AA:AA,DB!$O$9,Total!E:E,$H$2)+COUNTIFS(Total!X:X,$N$3,Total!W:W,B12,Total!AA:AA,DB!$G$5,Total!AA:AA,DB!$O$5,Total!AA:AA,DB!$G$9,Total!K:K,DB!$O$9,Total!E:E,$H$2)+COUNTIFS(Total!X:X,$N$3,Total!W:W,B12,Total!AA:AA,DB!$G$5,Total!N:N,DB!$O$5,Total!M:M,DB!$G$9,Total!K:K,DB!$O$9,Total!E:E,$H$2)+COUNTIFS(Total!X:X,$N$3,Total!W:W,B12,Total!O:O,DB!$G$5,Total!AA:AA,DB!$O$5,Total!M:M,DB!$G$9,Total!K:K,DB!$O$9,Total!E:E,$H$2)+COUNTIFS(Total!X:X,$N$3,Total!W:W,B12,Total!O:O,DB!$G$5,Total!N:N,DB!$O$5,Total!AA:AA,DB!$G$9,Total!K:K,DB!$O$9,Total!E:E,$H$2)+COUNTIFS(Total!X:X,$N$3,Total!W:W,B12,Total!O:O,DB!$G$5,Total!N:N,DB!$O$5,Total!M:M,DB!$G$9,Total!AA:AA,DB!$O$9,Total!E:E,$H$2)+COUNTIFS(Total!X:X,$N$3,Total!W:W,B12,Total!O:O,DB!$G$5,Total!N:N,DB!$O$5,Total!M:M,DB!$G$9,Total!K:K,DB!$O$9,Total!AA:AA,$H$2)</f>
        <v>0</v>
      </c>
      <c r="O12" s="31">
        <f>COUNTIFS(Total!X:X,$O$3,Total!W:W,B12,Total!O:O,DB!$G$5,Total!N:N,DB!$O$5,Total!M:M,DB!$G$9,Total!K:K,DB!$O$9,Total!E:E,$H$2)+COUNTIFS(Total!X:X,$O$3,Total!W:W,B12,Total!AA:AA,DB!$G$5,Total!AA:AA,DB!$O$5,Total!AA:AA,DB!$G$9,Total!AA:AA,DB!$O$9,Total!AA:AA,$H$2)+COUNTIFS(Total!X:X,$O$3,Total!W:W,B12,Total!O:O,DB!$G$5,Total!AA:AA,DB!$O$5,Total!AA:AA,DB!$G$9,Total!AA:AA,DB!$O$9,Total!AA:AA,$H$2)+COUNTIFS(Total!X:X,$O$3,Total!W:W,B12,Total!AA:AA,DB!$G$5,Total!N:N,DB!$O$5,Total!AA:AA,DB!$G$9,Total!AA:AA,DB!$O$9,Total!AA:AA,$H$2)+COUNTIFS(Total!X:X,$O$3,Total!W:W,B12,Total!AA:AA,DB!$G$5,Total!AA:AA,DB!$O$5,Total!M:M,DB!$G$9,Total!AA:AA,DB!$O$9,Total!AA:AA,$H$2)+COUNTIFS(Total!X:X,$O$3,Total!W:W,B12,Total!AA:AA,DB!$G$5,Total!AA:AA,DB!$O$5,Total!AA:AA,DB!$G$9,Total!K:K,DB!$O$9,Total!AA:AA,$H$2)+COUNTIFS(Total!X:X,$O$3,Total!W:W,B12,Total!AA:AA,DB!$G$5,Total!AA:AA,DB!$O$5,Total!AA:AA,DB!$G$9,Total!AA:AA,DB!$O$9,Total!E:E,$H$2)+COUNTIFS(Total!X:X,$O$3,Total!W:W,B12,Total!O:O,DB!$G$5,Total!N:N,DB!$O$5,Total!M:M,DB!$G$9,Total!AA:AA,DB!$O$9,Total!AA:AA,$H$2)+COUNTIFS(Total!X:X,$O$3,Total!W:W,B12,Total!O:O,DB!$G$5,Total!N:N,DB!$O$5,Total!AA:AA,DB!$G$9,Total!K:K,DB!$O$9,Total!AA:AA,$H$2)+COUNTIFS(Total!X:X,$O$3,Total!W:W,B12,Total!O:O,DB!$G$5,Total!N:N,DB!$O$5,Total!AA:AA,DB!$G$9,Total!AA:AA,DB!$O$9,Total!E:E,$H$2)+COUNTIFS(Total!X:X,$O$3,Total!W:W,B12,Total!O:O,DB!$G$5,Total!AA:AA,DB!$O$5,Total!M:M,DB!$G$9,Total!K:K,DB!$O$9,Total!AA:AA,$H$2)+COUNTIFS(Total!X:X,$O$3,Total!W:W,B12,Total!O:O,DB!$G$5,Total!AA:AA,DB!$O$5,Total!M:M,DB!$G$9,Total!AA:AA,DB!$O$9,Total!E:E,$H$2)+COUNTIFS(Total!X:X,$O$3,Total!W:W,B12,Total!O:O,DB!$G$5,Total!AA:AA,DB!$O$5,Total!AA:AA,DB!$G$9,Total!K:K,DB!$O$9,Total!E:E,$H$2)+COUNTIFS(Total!X:X,$O$3,Total!W:W,B12,Total!AA:AA,DB!$G$5,Total!N:N,DB!$O$5,Total!M:M,DB!$G$9,Total!K:K,DB!$O$9,Total!AA:AA,$H$2)+COUNTIFS(Total!X:X,$O$3,Total!W:W,B12,Total!AA:AA,DB!$G$5,Total!N:N,DB!$O$5,Total!M:M,DB!$G$9,Total!AA:AA,DB!$O$9,Total!E:E,$H$2)+COUNTIFS(Total!X:X,$O$3,Total!W:W,B12,Total!AA:AA,DB!$G$5,Total!N:N,DB!$O$5,Total!AA:AA,DB!$G$9,Total!K:K,DB!$O$9,Total!E:E,$H$2)+COUNTIFS(Total!X:X,$O$3,Total!W:W,B12,Total!AA:AA,DB!$G$5,Total!AA:AA,DB!$O$5,Total!M:M,DB!$G$9,Total!K:K,DB!$O$9,Total!E:E,$H$2)+COUNTIFS(Total!X:X,$O$3,Total!W:W,B12,Total!O:O,DB!$G$5,Total!N:N,DB!$O$5,Total!AA:AA,DB!$G$9,Total!AA:AA,DB!$O$9,Total!AA:AA,$H$2)+COUNTIFS(Total!X:X,$O$3,Total!W:W,B12,Total!O:O,DB!$G$5,Total!AA:AA,DB!$O$5,Total!M:M,DB!$G$9,Total!AA:AA,DB!$O$9,Total!AA:AA,$H$2)+COUNTIFS(Total!X:X,$O$3,Total!W:W,B12,Total!O:O,DB!$G$5,Total!AA:AA,DB!$O$5,Total!AA:AA,DB!$G$9,Total!K:K,DB!$O$9,Total!AA:AA,$H$2)+COUNTIFS(Total!X:X,$O$3,Total!W:W,B12,Total!O:O,DB!$G$5,Total!AA:AA,DB!$O$5,Total!AA:AA,DB!$G$9,Total!AA:AA,DB!$O$9,Total!E:E,$H$2)+COUNTIFS(Total!X:X,$O$3,Total!W:W,B12,Total!AA:AA,DB!$G$5,Total!N:N,DB!$O$5,Total!M:M,DB!$G$9,Total!AA:AA,DB!$O$9,Total!AA:AA,$H$2)+COUNTIFS(Total!X:X,$O$3,Total!W:W,B12,Total!AA:AA,DB!$G$5,Total!N:N,DB!$O$5,Total!AA:AA,DB!$G$9,Total!K:K,DB!$O$9,Total!AA:AA,$H$2)+COUNTIFS(Total!X:X,$O$3,Total!W:W,B12,Total!AA:AA,DB!$G$5,Total!N:N,DB!$O$5,Total!AA:AA,DB!$G$9,Total!AA:AA,DB!$O$9,Total!E:E,$H$2)+COUNTIFS(Total!X:X,$O$3,Total!W:W,B12,Total!AA:AA,DB!$G$5,Total!AA:AA,DB!$O$5,Total!M:M,DB!$G$9,Total!K:K,DB!$O$9,Total!AA:AA,$H$2)+COUNTIFS(Total!X:X,$O$3,Total!W:W,B12,Total!AA:AA,DB!$G$5,Total!AA:AA,DB!$O$5,Total!M:M,DB!$G$9,Total!AA:AA,DB!$O$9,Total!E:E,$H$2)+COUNTIFS(Total!X:X,$O$3,Total!W:W,B12,Total!AA:AA,DB!$G$5,Total!AA:AA,DB!$O$5,Total!AA:AA,DB!$G$9,Total!K:K,DB!$O$9,Total!E:E,$H$2)+COUNTIFS(Total!X:X,$O$3,Total!W:W,B12,Total!AA:AA,DB!$G$5,Total!N:N,DB!$O$5,Total!M:M,DB!$G$9,Total!K:K,DB!$O$9,Total!E:E,$H$2)+COUNTIFS(Total!X:X,$O$3,Total!W:W,B12,Total!O:O,DB!$G$5,Total!AA:AA,DB!$O$5,Total!M:M,DB!$G$9,Total!K:K,DB!$O$9,Total!E:E,$H$2)+COUNTIFS(Total!X:X,$O$3,Total!W:W,B12,Total!O:O,DB!$G$5,Total!N:N,DB!$O$5,Total!AA:AA,DB!$G$9,Total!K:K,DB!$O$9,Total!E:E,$H$2)+COUNTIFS(Total!X:X,$O$3,Total!W:W,B12,Total!O:O,DB!$G$5,Total!N:N,DB!$O$5,Total!M:M,DB!$G$9,Total!AA:AA,DB!$O$9,Total!E:E,$H$2)+COUNTIFS(Total!X:X,$O$3,Total!W:W,B12,Total!O:O,DB!$G$5,Total!N:N,DB!$O$5,Total!M:M,DB!$G$9,Total!K:K,DB!$O$9,Total!AA:AA,$H$2)</f>
        <v>0</v>
      </c>
      <c r="P12" s="31">
        <f>COUNTIFS(Total!X:X,$P$3,Total!W:W,B12,Total!O:O,DB!$G$5,Total!N:N,DB!$O$5,Total!M:M,DB!$G$9,Total!K:K,DB!$O$9,Total!E:E,$H$2)+COUNTIFS(Total!X:X,$P$3,Total!W:W,B12,Total!AA:AA,DB!$G$5,Total!AA:AA,DB!$O$5,Total!AA:AA,DB!$G$9,Total!AA:AA,DB!$O$9,Total!AA:AA,$H$2)+COUNTIFS(Total!X:X,$P$3,Total!W:W,B12,Total!O:O,DB!$G$5,Total!AA:AA,DB!$O$5,Total!AA:AA,DB!$G$9,Total!AA:AA,DB!$O$9,Total!AA:AA,$H$2)+COUNTIFS(Total!X:X,$P$3,Total!W:W,B12,Total!AA:AA,DB!$G$5,Total!N:N,DB!$O$5,Total!AA:AA,DB!$G$9,Total!AA:AA,DB!$O$9,Total!AA:AA,$H$2)+COUNTIFS(Total!X:X,$P$3,Total!W:W,B12,Total!AA:AA,DB!$G$5,Total!AA:AA,DB!$O$5,Total!M:M,DB!$G$9,Total!AA:AA,DB!$O$9,Total!AA:AA,$H$2)+COUNTIFS(Total!X:X,$P$3,Total!W:W,B12,Total!AA:AA,DB!$G$5,Total!AA:AA,DB!$O$5,Total!AA:AA,DB!$G$9,Total!K:K,DB!$O$9,Total!AA:AA,$H$2)+COUNTIFS(Total!X:X,$P$3,Total!W:W,B12,Total!AA:AA,DB!$G$5,Total!AA:AA,DB!$O$5,Total!AA:AA,DB!$G$9,Total!AA:AA,DB!$O$9,Total!E:E,$H$2)+COUNTIFS(Total!X:X,$P$3,Total!W:W,B12,Total!O:O,DB!$G$5,Total!N:N,DB!$O$5,Total!M:M,DB!$G$9,Total!AA:AA,DB!$O$9,Total!AA:AA,$H$2)+COUNTIFS(Total!X:X,$P$3,Total!W:W,B12,Total!O:O,DB!$G$5,Total!N:N,DB!$O$5,Total!AA:AA,DB!$G$9,Total!K:K,DB!$O$9,Total!AA:AA,$H$2)+COUNTIFS(Total!X:X,$P$3,Total!W:W,B12,Total!O:O,DB!$G$5,Total!N:N,DB!$O$5,Total!AA:AA,DB!$G$9,Total!AA:AA,DB!$O$9,Total!E:E,$H$2)+COUNTIFS(Total!X:X,$P$3,Total!W:W,B12,Total!O:O,DB!$G$5,Total!AA:AA,DB!$O$5,Total!M:M,DB!$G$9,Total!K:K,DB!$O$9,Total!AA:AA,$H$2)+COUNTIFS(Total!X:X,$P$3,Total!W:W,B12,Total!O:O,DB!$G$5,Total!AA:AA,DB!$O$5,Total!M:M,DB!$G$9,Total!AA:AA,DB!$O$9,Total!E:E,$H$2)+COUNTIFS(Total!X:X,$P$3,Total!W:W,B12,Total!O:O,DB!$G$5,Total!AA:AA,DB!$O$5,Total!AA:AA,DB!$G$9,Total!K:K,DB!$O$9,Total!E:E,$H$2)+COUNTIFS(Total!X:X,$P$3,Total!W:W,B12,Total!AA:AA,DB!$G$5,Total!N:N,DB!$O$5,Total!M:M,DB!$G$9,Total!K:K,DB!$O$9,Total!AA:AA,$H$2)+COUNTIFS(Total!X:X,$P$3,Total!W:W,B12,Total!AA:AA,DB!$G$5,Total!N:N,DB!$O$5,Total!M:M,DB!$G$9,Total!AA:AA,DB!$O$9,Total!E:E,$H$2)+COUNTIFS(Total!X:X,$P$3,Total!W:W,B12,Total!AA:AA,DB!$G$5,Total!N:N,DB!$O$5,Total!AA:AA,DB!$G$9,Total!K:K,DB!$O$9,Total!E:E,$H$2)+COUNTIFS(Total!X:X,$P$3,Total!W:W,B12,Total!AA:AA,DB!$G$5,Total!AA:AA,DB!$O$5,Total!M:M,DB!$G$9,Total!K:K,DB!$O$9,Total!E:E,$H$2)+COUNTIFS(Total!X:X,$P$3,Total!W:W,B12,Total!O:O,DB!$G$5,Total!N:N,DB!$O$5,Total!AA:AA,DB!$G$9,Total!AA:AA,DB!$O$9,Total!AA:AA,$H$2)+COUNTIFS(Total!X:X,$P$3,Total!W:W,B12,Total!O:O,DB!$G$5,Total!AA:AA,DB!$O$5,Total!M:M,DB!$G$9,Total!AA:AA,DB!$O$9,Total!AA:AA,$H$2)+COUNTIFS(Total!X:X,$P$3,Total!W:W,B12,Total!O:O,DB!$G$5,Total!AA:AA,DB!$O$5,Total!AA:AA,DB!$G$9,Total!K:K,DB!$O$9,Total!AA:AA,$H$2)+COUNTIFS(Total!X:X,$P$3,Total!W:W,B12,Total!O:O,DB!$G$5,Total!AA:AA,DB!$O$5,Total!AA:AA,DB!$G$9,Total!AA:AA,DB!$O$9,Total!E:E,$H$2)+COUNTIFS(Total!X:X,$P$3,Total!W:W,B12,Total!AA:AA,DB!$G$5,Total!N:N,DB!$O$5,Total!M:M,DB!$G$9,Total!AA:AA,DB!$O$9,Total!AA:AA,$H$2)+COUNTIFS(Total!X:X,$P$3,Total!W:W,B12,Total!AA:AA,DB!$G$5,Total!N:N,DB!$O$5,Total!AA:AA,DB!$G$9,Total!K:K,DB!$O$9,Total!AA:AA,$H$2)+COUNTIFS(Total!X:X,$P$3,Total!W:W,B12,Total!AA:AA,DB!$G$5,Total!N:N,DB!$O$5,Total!AA:AA,DB!$G$9,Total!AA:AA,DB!$O$9,Total!E:E,$H$2)+COUNTIFS(Total!X:X,$P$3,Total!W:W,B12,Total!AA:AA,DB!$G$5,Total!AA:AA,DB!$O$5,Total!M:M,DB!$G$9,Total!K:K,DB!$O$9,Total!AA:AA,$H$2)+COUNTIFS(Total!X:X,$P$3,Total!W:W,B12,Total!AA:AA,DB!$G$5,Total!AA:AA,DB!$O$5,Total!M:M,DB!$G$9,Total!AA:AA,DB!$O$9,Total!E:E,$H$2)+COUNTIFS(Total!X:X,$P$3,Total!W:W,B12,Total!AA:AA,DB!$G$5,Total!AA:AA,DB!$O$5,Total!AA:AA,DB!$G$9,Total!K:K,DB!$O$9,Total!E:E,$H$2)+COUNTIFS(Total!X:X,$P$3,Total!W:W,B12,Total!AA:AA,DB!$G$5,Total!N:N,DB!$O$5,Total!M:M,DB!$G$9,Total!K:K,DB!$O$9,Total!E:E,$H$2)+COUNTIFS(Total!X:X,$P$3,Total!W:W,B12,Total!O:O,DB!$G$5,Total!AA:AA,DB!$O$5,Total!M:M,DB!$G$9,Total!K:K,DB!$O$9,Total!E:E,$H$2)+COUNTIFS(Total!X:X,$P$3,Total!W:W,B12,Total!O:O,DB!$G$5,Total!N:N,DB!$O$5,Total!AA:AA,DB!$G$9,Total!K:K,DB!$O$9,Total!E:E,$H$2)+COUNTIFS(Total!X:X,$P$3,Total!W:W,B12,Total!O:O,DB!$G$5,Total!N:N,DB!$O$5,Total!M:M,DB!$G$9,Total!AA:AA,DB!$O$9,Total!E:E,$H$2)+COUNTIFS(Total!X:X,$P$3,Total!W:W,B12,Total!O:O,DB!$G$5,Total!N:N,DB!$O$5,Total!M:M,DB!$G$9,Total!K:K,DB!$O$9,Total!AA:AA,$H$2)</f>
        <v>0</v>
      </c>
      <c r="Q12" s="31">
        <f>COUNTIFS(Total!X:X,$Q$3,Total!W:W,B12,Total!O:O,DB!$G$5,Total!N:N,DB!$O$5,Total!M:M,DB!$G$9,Total!K:K,DB!$O$9,Total!E:E,$H$2)+COUNTIFS(Total!X:X,$Q$3,Total!W:W,B12,Total!AA:AA,DB!$G$5,Total!AA:AA,DB!$O$5,Total!AA:AA,DB!$G$9,Total!AA:AA,DB!$O$9,Total!AA:AA,$H$2)+COUNTIFS(Total!X:X,$Q$3,Total!W:W,B12,Total!O:O,DB!$G$5,Total!AA:AA,DB!$O$5,Total!AA:AA,DB!$G$9,Total!AA:AA,DB!$O$9,Total!AA:AA,$H$2)+COUNTIFS(Total!X:X,$Q$3,Total!W:W,B12,Total!AA:AA,DB!$G$5,Total!N:N,DB!$O$5,Total!AA:AA,DB!$G$9,Total!AA:AA,DB!$O$9,Total!AA:AA,$H$2)+COUNTIFS(Total!X:X,$Q$3,Total!W:W,B12,Total!AA:AA,DB!$G$5,Total!AA:AA,DB!$O$5,Total!M:M,DB!$G$9,Total!AA:AA,DB!$O$9,Total!AA:AA,$H$2)+COUNTIFS(Total!X:X,$Q$3,Total!W:W,B12,Total!AA:AA,DB!$G$5,Total!AA:AA,DB!$O$5,Total!AA:AA,DB!$G$9,Total!K:K,DB!$O$9,Total!AA:AA,$H$2)+COUNTIFS(Total!X:X,$Q$3,Total!W:W,B12,Total!AA:AA,DB!$G$5,Total!AA:AA,DB!$O$5,Total!AA:AA,DB!$G$9,Total!AA:AA,DB!$O$9,Total!E:E,$H$2)+COUNTIFS(Total!X:X,$Q$3,Total!W:W,B12,Total!O:O,DB!$G$5,Total!N:N,DB!$O$5,Total!M:M,DB!$G$9,Total!AA:AA,DB!$O$9,Total!AA:AA,$H$2)+COUNTIFS(Total!X:X,$Q$3,Total!W:W,B12,Total!O:O,DB!$G$5,Total!N:N,DB!$O$5,Total!AA:AA,DB!$G$9,Total!K:K,DB!$O$9,Total!AA:AA,$H$2)+COUNTIFS(Total!X:X,$Q$3,Total!W:W,B12,Total!O:O,DB!$G$5,Total!N:N,DB!$O$5,Total!AA:AA,DB!$G$9,Total!AA:AA,DB!$O$9,Total!E:E,$H$2)+COUNTIFS(Total!X:X,$Q$3,Total!W:W,B12,Total!O:O,DB!$G$5,Total!AA:AA,DB!$O$5,Total!M:M,DB!$G$9,Total!K:K,DB!$O$9,Total!AA:AA,$H$2)+COUNTIFS(Total!X:X,$Q$3,Total!W:W,B12,Total!O:O,DB!$G$5,Total!AA:AA,DB!$O$5,Total!M:M,DB!$G$9,Total!AA:AA,DB!$O$9,Total!E:E,$H$2)+COUNTIFS(Total!X:X,$Q$3,Total!W:W,B12,Total!O:O,DB!$G$5,Total!AA:AA,DB!$O$5,Total!AA:AA,DB!$G$9,Total!K:K,DB!$O$9,Total!E:E,$H$2)+COUNTIFS(Total!X:X,$Q$3,Total!W:W,B12,Total!AA:AA,DB!$G$5,Total!N:N,DB!$O$5,Total!M:M,DB!$G$9,Total!K:K,DB!$O$9,Total!AA:AA,$H$2)+COUNTIFS(Total!X:X,$Q$3,Total!W:W,B12,Total!AA:AA,DB!$G$5,Total!N:N,DB!$O$5,Total!M:M,DB!$G$9,Total!AA:AA,DB!$O$9,Total!E:E,$H$2)+COUNTIFS(Total!X:X,$Q$3,Total!W:W,B12,Total!AA:AA,DB!$G$5,Total!N:N,DB!$O$5,Total!AA:AA,DB!$G$9,Total!K:K,DB!$O$9,Total!E:E,$H$2)+COUNTIFS(Total!X:X,$Q$3,Total!W:W,B12,Total!AA:AA,DB!$G$5,Total!AA:AA,DB!$O$5,Total!M:M,DB!$G$9,Total!K:K,DB!$O$9,Total!E:E,$H$2)+COUNTIFS(Total!X:X,$Q$3,Total!W:W,B12,Total!O:O,DB!$G$5,Total!N:N,DB!$O$5,Total!AA:AA,DB!$G$9,Total!AA:AA,DB!$O$9,Total!AA:AA,$H$2)+COUNTIFS(Total!X:X,$Q$3,Total!W:W,B12,Total!O:O,DB!$G$5,Total!AA:AA,DB!$O$5,Total!M:M,DB!$G$9,Total!AA:AA,DB!$O$9,Total!AA:AA,$H$2)+COUNTIFS(Total!X:X,$Q$3,Total!W:W,B12,Total!O:O,DB!$G$5,Total!AA:AA,DB!$O$5,Total!AA:AA,DB!$G$9,Total!K:K,DB!$O$9,Total!AA:AA,$H$2)+COUNTIFS(Total!X:X,$Q$3,Total!W:W,B12,Total!O:O,DB!$G$5,Total!AA:AA,DB!$O$5,Total!AA:AA,DB!$G$9,Total!AA:AA,DB!$O$9,Total!E:E,$H$2)+COUNTIFS(Total!X:X,$Q$3,Total!W:W,B12,Total!AA:AA,DB!$G$5,Total!N:N,DB!$O$5,Total!M:M,DB!$G$9,Total!AA:AA,DB!$O$9,Total!AA:AA,$H$2)+COUNTIFS(Total!X:X,$Q$3,Total!W:W,B12,Total!AA:AA,DB!$G$5,Total!N:N,DB!$O$5,Total!AA:AA,DB!$G$9,Total!K:K,DB!$O$9,Total!AA:AA,$H$2)+COUNTIFS(Total!X:X,$Q$3,Total!W:W,B12,Total!AA:AA,DB!$G$5,Total!N:N,DB!$O$5,Total!AA:AA,DB!$G$9,Total!AA:AA,DB!$O$9,Total!E:E,$H$2)+COUNTIFS(Total!X:X,$Q$3,Total!W:W,B12,Total!AA:AA,DB!$G$5,Total!AA:AA,DB!$O$5,Total!M:M,DB!$G$9,Total!K:K,DB!$O$9,Total!AA:AA,$H$2)+COUNTIFS(Total!X:X,$Q$3,Total!W:W,B12,Total!AA:AA,DB!$G$5,Total!AA:AA,DB!$O$5,Total!M:M,DB!$G$9,Total!AA:AA,DB!$O$9,Total!E:E,$H$2)+COUNTIFS(Total!X:X,$Q$3,Total!W:W,B12,Total!AA:AA,DB!$G$5,Total!AA:AA,DB!$O$5,Total!AA:AA,DB!$G$9,Total!K:K,DB!$O$9,Total!E:E,$H$2)+COUNTIFS(Total!X:X,$Q$3,Total!W:W,B12,Total!AA:AA,DB!$G$5,Total!N:N,DB!$O$5,Total!M:M,DB!$G$9,Total!K:K,DB!$O$9,Total!E:E,$H$2)+COUNTIFS(Total!X:X,$Q$3,Total!W:W,B12,Total!O:O,DB!$G$5,Total!AA:AA,DB!$O$5,Total!M:M,DB!$G$9,Total!K:K,DB!$O$9,Total!E:E,$H$2)+COUNTIFS(Total!X:X,$Q$3,Total!W:W,B12,Total!O:O,DB!$G$5,Total!N:N,DB!$O$5,Total!AA:AA,DB!$G$9,Total!K:K,DB!$O$9,Total!E:E,$H$2)+COUNTIFS(Total!X:X,$Q$3,Total!W:W,B12,Total!O:O,DB!$G$5,Total!N:N,DB!$O$5,Total!M:M,DB!$G$9,Total!AA:AA,DB!$O$9,Total!E:E,$H$2)+COUNTIFS(Total!X:X,$Q$3,Total!W:W,B12,Total!O:O,DB!$G$5,Total!N:N,DB!$O$5,Total!M:M,DB!$G$9,Total!K:K,DB!$O$9,Total!AA:AA,$H$2)</f>
        <v>0</v>
      </c>
      <c r="R12" s="31">
        <f>COUNTIFS(Total!X:X,$R$3,Total!W:W,B12,Total!O:O,DB!$G$5,Total!N:N,DB!$O$5,Total!M:M,DB!$G$9,Total!K:K,DB!$O$9,Total!E:E,$H$2)+COUNTIFS(Total!X:X,$R$3,Total!W:W,B12,Total!AA:AA,DB!$G$5,Total!AA:AA,DB!$O$5,Total!AA:AA,DB!$G$9,Total!AA:AA,DB!$O$9,Total!AA:AA,$H$2)+COUNTIFS(Total!X:X,$R$3,Total!W:W,B12,Total!O:O,DB!$G$5,Total!AA:AA,DB!$O$5,Total!AA:AA,DB!$G$9,Total!AA:AA,DB!$O$9,Total!AA:AA,$H$2)+COUNTIFS(Total!X:X,$R$3,Total!W:W,B12,Total!AA:AA,DB!$G$5,Total!N:N,DB!$O$5,Total!AA:AA,DB!$G$9,Total!AA:AA,DB!$O$9,Total!AA:AA,$H$2)+COUNTIFS(Total!X:X,$R$3,Total!W:W,B12,Total!AA:AA,DB!$G$5,Total!AA:AA,DB!$O$5,Total!M:M,DB!$G$9,Total!AA:AA,DB!$O$9,Total!AA:AA,$H$2)+COUNTIFS(Total!X:X,$R$3,Total!W:W,B12,Total!AA:AA,DB!$G$5,Total!AA:AA,DB!$O$5,Total!AA:AA,DB!$G$9,Total!K:K,DB!$O$9,Total!AA:AA,$H$2)+COUNTIFS(Total!X:X,$R$3,Total!W:W,B12,Total!AA:AA,DB!$G$5,Total!AA:AA,DB!$O$5,Total!AA:AA,DB!$G$9,Total!AA:AA,DB!$O$9,Total!E:E,$H$2)+COUNTIFS(Total!X:X,$R$3,Total!W:W,B12,Total!O:O,DB!$G$5,Total!N:N,DB!$O$5,Total!M:M,DB!$G$9,Total!AA:AA,DB!$O$9,Total!AA:AA,$H$2)+COUNTIFS(Total!X:X,$R$3,Total!W:W,B12,Total!O:O,DB!$G$5,Total!N:N,DB!$O$5,Total!AA:AA,DB!$G$9,Total!K:K,DB!$O$9,Total!AA:AA,$H$2)+COUNTIFS(Total!X:X,$R$3,Total!W:W,B12,Total!O:O,DB!$G$5,Total!N:N,DB!$O$5,Total!AA:AA,DB!$G$9,Total!AA:AA,DB!$O$9,Total!E:E,$H$2)+COUNTIFS(Total!X:X,$R$3,Total!W:W,B12,Total!O:O,DB!$G$5,Total!AA:AA,DB!$O$5,Total!M:M,DB!$G$9,Total!K:K,DB!$O$9,Total!AA:AA,$H$2)+COUNTIFS(Total!X:X,$R$3,Total!W:W,B12,Total!O:O,DB!$G$5,Total!AA:AA,DB!$O$5,Total!M:M,DB!$G$9,Total!AA:AA,DB!$O$9,Total!E:E,$H$2)+COUNTIFS(Total!X:X,$R$3,Total!W:W,B12,Total!O:O,DB!$G$5,Total!AA:AA,DB!$O$5,Total!AA:AA,DB!$G$9,Total!K:K,DB!$O$9,Total!E:E,$H$2)+COUNTIFS(Total!X:X,$R$3,Total!W:W,B12,Total!AA:AA,DB!$G$5,Total!N:N,DB!$O$5,Total!M:M,DB!$G$9,Total!K:K,DB!$O$9,Total!AA:AA,$H$2)+COUNTIFS(Total!X:X,$R$3,Total!W:W,B12,Total!AA:AA,DB!$G$5,Total!N:N,DB!$O$5,Total!M:M,DB!$G$9,Total!AA:AA,DB!$O$9,Total!E:E,$H$2)+COUNTIFS(Total!X:X,$R$3,Total!W:W,B12,Total!AA:AA,DB!$G$5,Total!N:N,DB!$O$5,Total!AA:AA,DB!$G$9,Total!K:K,DB!$O$9,Total!E:E,$H$2)+COUNTIFS(Total!X:X,$R$3,Total!W:W,B12,Total!AA:AA,DB!$G$5,Total!AA:AA,DB!$O$5,Total!M:M,DB!$G$9,Total!K:K,DB!$O$9,Total!E:E,$H$2)+COUNTIFS(Total!X:X,$R$3,Total!W:W,B12,Total!O:O,DB!$G$5,Total!N:N,DB!$O$5,Total!AA:AA,DB!$G$9,Total!AA:AA,DB!$O$9,Total!AA:AA,$H$2)+COUNTIFS(Total!X:X,$R$3,Total!W:W,B12,Total!O:O,DB!$G$5,Total!AA:AA,DB!$O$5,Total!M:M,DB!$G$9,Total!AA:AA,DB!$O$9,Total!AA:AA,$H$2)+COUNTIFS(Total!X:X,$R$3,Total!W:W,B12,Total!O:O,DB!$G$5,Total!AA:AA,DB!$O$5,Total!AA:AA,DB!$G$9,Total!K:K,DB!$O$9,Total!AA:AA,$H$2)+COUNTIFS(Total!X:X,$R$3,Total!W:W,B12,Total!O:O,DB!$G$5,Total!AA:AA,DB!$O$5,Total!AA:AA,DB!$G$9,Total!AA:AA,DB!$O$9,Total!E:E,$H$2)+COUNTIFS(Total!X:X,$R$3,Total!W:W,B12,Total!AA:AA,DB!$G$5,Total!N:N,DB!$O$5,Total!M:M,DB!$G$9,Total!AA:AA,DB!$O$9,Total!AA:AA,$H$2)+COUNTIFS(Total!X:X,$R$3,Total!W:W,B12,Total!AA:AA,DB!$G$5,Total!N:N,DB!$O$5,Total!AA:AA,DB!$G$9,Total!K:K,DB!$O$9,Total!AA:AA,$H$2)+COUNTIFS(Total!X:X,$R$3,Total!W:W,B12,Total!AA:AA,DB!$G$5,Total!N:N,DB!$O$5,Total!AA:AA,DB!$G$9,Total!AA:AA,DB!$O$9,Total!E:E,$H$2)+COUNTIFS(Total!X:X,$R$3,Total!W:W,B12,Total!AA:AA,DB!$G$5,Total!AA:AA,DB!$O$5,Total!M:M,DB!$G$9,Total!K:K,DB!$O$9,Total!AA:AA,$H$2)+COUNTIFS(Total!X:X,$R$3,Total!W:W,B12,Total!AA:AA,DB!$G$5,Total!AA:AA,DB!$O$5,Total!M:M,DB!$G$9,Total!AA:AA,DB!$O$9,Total!E:E,$H$2)+COUNTIFS(Total!X:X,$R$3,Total!W:W,B12,Total!AA:AA,DB!$G$5,Total!AA:AA,DB!$O$5,Total!AA:AA,DB!$G$9,Total!K:K,DB!$O$9,Total!E:E,$H$2)+COUNTIFS(Total!X:X,$R$3,Total!W:W,B12,Total!AA:AA,DB!$G$5,Total!N:N,DB!$O$5,Total!M:M,DB!$G$9,Total!K:K,DB!$O$9,Total!E:E,$H$2)+COUNTIFS(Total!X:X,$R$3,Total!W:W,B12,Total!O:O,DB!$G$5,Total!AA:AA,DB!$O$5,Total!M:M,DB!$G$9,Total!K:K,DB!$O$9,Total!E:E,$H$2)+COUNTIFS(Total!X:X,$R$3,Total!W:W,B12,Total!O:O,DB!$G$5,Total!N:N,DB!$O$5,Total!AA:AA,DB!$G$9,Total!K:K,DB!$O$9,Total!E:E,$H$2)+COUNTIFS(Total!X:X,$R$3,Total!W:W,B12,Total!O:O,DB!$G$5,Total!N:N,DB!$O$5,Total!M:M,DB!$G$9,Total!AA:AA,DB!$O$9,Total!E:E,$H$2)+COUNTIFS(Total!X:X,$R$3,Total!W:W,B12,Total!O:O,DB!$G$5,Total!N:N,DB!$O$5,Total!M:M,DB!$G$9,Total!K:K,DB!$O$9,Total!AA:AA,$H$2)</f>
        <v>0</v>
      </c>
      <c r="S12" s="31">
        <f>COUNTIFS(Total!X:X,$S$3,Total!W:W,B12,Total!O:O,DB!$G$5,Total!N:N,DB!$O$5,Total!M:M,DB!$G$9,Total!K:K,DB!$O$9,Total!E:E,$H$2)+COUNTIFS(Total!X:X,$S$3,Total!W:W,B12,Total!AA:AA,DB!$G$5,Total!AA:AA,DB!$O$5,Total!AA:AA,DB!$G$9,Total!AA:AA,DB!$O$9,Total!AA:AA,$H$2)+COUNTIFS(Total!X:X,$S$3,Total!W:W,B12,Total!O:O,DB!$G$5,Total!AA:AA,DB!$O$5,Total!AA:AA,DB!$G$9,Total!AA:AA,DB!$O$9,Total!AA:AA,$H$2)+COUNTIFS(Total!X:X,$S$3,Total!W:W,B12,Total!AA:AA,DB!$G$5,Total!N:N,DB!$O$5,Total!AA:AA,DB!$G$9,Total!AA:AA,DB!$O$9,Total!AA:AA,$H$2)+COUNTIFS(Total!X:X,$S$3,Total!W:W,B12,Total!AA:AA,DB!$G$5,Total!AA:AA,DB!$O$5,Total!M:M,DB!$G$9,Total!AA:AA,DB!$O$9,Total!AA:AA,$H$2)+COUNTIFS(Total!X:X,$S$3,Total!W:W,B12,Total!AA:AA,DB!$G$5,Total!AA:AA,DB!$O$5,Total!AA:AA,DB!$G$9,Total!K:K,DB!$O$9,Total!AA:AA,$H$2)+COUNTIFS(Total!X:X,$S$3,Total!W:W,B12,Total!AA:AA,DB!$G$5,Total!AA:AA,DB!$O$5,Total!AA:AA,DB!$G$9,Total!AA:AA,DB!$O$9,Total!E:E,$H$2)+COUNTIFS(Total!X:X,$S$3,Total!W:W,B12,Total!O:O,DB!$G$5,Total!N:N,DB!$O$5,Total!M:M,DB!$G$9,Total!AA:AA,DB!$O$9,Total!AA:AA,$H$2)+COUNTIFS(Total!X:X,$S$3,Total!W:W,B12,Total!O:O,DB!$G$5,Total!N:N,DB!$O$5,Total!AA:AA,DB!$G$9,Total!K:K,DB!$O$9,Total!AA:AA,$H$2)+COUNTIFS(Total!X:X,$S$3,Total!W:W,B12,Total!O:O,DB!$G$5,Total!N:N,DB!$O$5,Total!AA:AA,DB!$G$9,Total!AA:AA,DB!$O$9,Total!E:E,$H$2)+COUNTIFS(Total!X:X,$S$3,Total!W:W,B12,Total!O:O,DB!$G$5,Total!AA:AA,DB!$O$5,Total!M:M,DB!$G$9,Total!K:K,DB!$O$9,Total!AA:AA,$H$2)+COUNTIFS(Total!X:X,$S$3,Total!W:W,B12,Total!O:O,DB!$G$5,Total!AA:AA,DB!$O$5,Total!M:M,DB!$G$9,Total!AA:AA,DB!$O$9,Total!E:E,$H$2)+COUNTIFS(Total!X:X,$S$3,Total!W:W,B12,Total!O:O,DB!$G$5,Total!AA:AA,DB!$O$5,Total!AA:AA,DB!$G$9,Total!K:K,DB!$O$9,Total!E:E,$H$2)+COUNTIFS(Total!X:X,$S$3,Total!W:W,B12,Total!AA:AA,DB!$G$5,Total!N:N,DB!$O$5,Total!M:M,DB!$G$9,Total!K:K,DB!$O$9,Total!AA:AA,$H$2)+COUNTIFS(Total!X:X,$S$3,Total!W:W,B12,Total!AA:AA,DB!$G$5,Total!N:N,DB!$O$5,Total!M:M,DB!$G$9,Total!AA:AA,DB!$O$9,Total!E:E,$H$2)+COUNTIFS(Total!X:X,$S$3,Total!W:W,B12,Total!AA:AA,DB!$G$5,Total!N:N,DB!$O$5,Total!AA:AA,DB!$G$9,Total!K:K,DB!$O$9,Total!E:E,$H$2)+COUNTIFS(Total!X:X,$S$3,Total!W:W,B12,Total!AA:AA,DB!$G$5,Total!AA:AA,DB!$O$5,Total!M:M,DB!$G$9,Total!K:K,DB!$O$9,Total!E:E,$H$2)+COUNTIFS(Total!X:X,$S$3,Total!W:W,B12,Total!O:O,DB!$G$5,Total!N:N,DB!$O$5,Total!AA:AA,DB!$G$9,Total!AA:AA,DB!$O$9,Total!AA:AA,$H$2)+COUNTIFS(Total!X:X,$S$3,Total!W:W,B12,Total!O:O,DB!$G$5,Total!AA:AA,DB!$O$5,Total!M:M,DB!$G$9,Total!AA:AA,DB!$O$9,Total!AA:AA,$H$2)+COUNTIFS(Total!X:X,$S$3,Total!W:W,B12,Total!O:O,DB!$G$5,Total!AA:AA,DB!$O$5,Total!AA:AA,DB!$G$9,Total!K:K,DB!$O$9,Total!AA:AA,$H$2)+COUNTIFS(Total!X:X,$S$3,Total!W:W,B12,Total!O:O,DB!$G$5,Total!AA:AA,DB!$O$5,Total!AA:AA,DB!$G$9,Total!AA:AA,DB!$O$9,Total!E:E,$H$2)+COUNTIFS(Total!X:X,$S$3,Total!W:W,B12,Total!AA:AA,DB!$G$5,Total!N:N,DB!$O$5,Total!M:M,DB!$G$9,Total!AA:AA,DB!$O$9,Total!AA:AA,$H$2)+COUNTIFS(Total!X:X,$S$3,Total!W:W,B12,Total!AA:AA,DB!$G$5,Total!N:N,DB!$O$5,Total!AA:AA,DB!$G$9,Total!K:K,DB!$O$9,Total!AA:AA,$H$2)+COUNTIFS(Total!X:X,$S$3,Total!W:W,B12,Total!AA:AA,DB!$G$5,Total!N:N,DB!$O$5,Total!AA:AA,DB!$G$9,Total!AA:AA,DB!$O$9,Total!E:E,$H$2)+COUNTIFS(Total!X:X,$S$3,Total!W:W,B12,Total!AA:AA,DB!$G$5,Total!AA:AA,DB!$O$5,Total!M:M,DB!$G$9,Total!K:K,DB!$O$9,Total!AA:AA,$H$2)+COUNTIFS(Total!X:X,$S$3,Total!W:W,B12,Total!AA:AA,DB!$G$5,Total!AA:AA,DB!$O$5,Total!M:M,DB!$G$9,Total!AA:AA,DB!$O$9,Total!E:E,$H$2)+COUNTIFS(Total!X:X,$S$3,Total!W:W,B12,Total!AA:AA,DB!$G$5,Total!AA:AA,DB!$O$5,Total!AA:AA,DB!$G$9,Total!K:K,DB!$O$9,Total!E:E,$H$2)+COUNTIFS(Total!X:X,$S$3,Total!W:W,B12,Total!AA:AA,DB!$G$5,Total!N:N,DB!$O$5,Total!M:M,DB!$G$9,Total!K:K,DB!$O$9,Total!E:E,$H$2)+COUNTIFS(Total!X:X,$S$3,Total!W:W,B12,Total!O:O,DB!$G$5,Total!AA:AA,DB!$O$5,Total!M:M,DB!$G$9,Total!K:K,DB!$O$9,Total!E:E,$H$2)+COUNTIFS(Total!X:X,$S$3,Total!W:W,B12,Total!O:O,DB!$G$5,Total!N:N,DB!$O$5,Total!AA:AA,DB!$G$9,Total!K:K,DB!$O$9,Total!E:E,$H$2)+COUNTIFS(Total!X:X,$S$3,Total!W:W,B12,Total!O:O,DB!$G$5,Total!N:N,DB!$O$5,Total!M:M,DB!$G$9,Total!AA:AA,DB!$O$9,Total!E:E,$H$2)+COUNTIFS(Total!X:X,$S$3,Total!W:W,B12,Total!O:O,DB!$G$5,Total!N:N,DB!$O$5,Total!M:M,DB!$G$9,Total!K:K,DB!$O$9,Total!AA:AA,$H$2)</f>
        <v>0</v>
      </c>
      <c r="T12" s="31">
        <f>COUNTIFS(Total!X:X,$T$3,Total!W:W,B12,Total!O:O,DB!$G$5,Total!N:N,DB!$O$5,Total!M:M,DB!$G$9,Total!K:K,DB!$O$9,Total!E:E,$H$2)+COUNTIFS(Total!X:X,$T$3,Total!W:W,B12,Total!AA:AA,DB!$G$5,Total!AA:AA,DB!$O$5,Total!AA:AA,DB!$G$9,Total!AA:AA,DB!$O$9,Total!AA:AA,$H$2)+COUNTIFS(Total!X:X,$T$3,Total!W:W,B12,Total!O:O,DB!$G$5,Total!AA:AA,DB!$O$5,Total!AA:AA,DB!$G$9,Total!AA:AA,DB!$O$9,Total!AA:AA,$H$2)+COUNTIFS(Total!X:X,$T$3,Total!W:W,B12,Total!AA:AA,DB!$G$5,Total!N:N,DB!$O$5,Total!AA:AA,DB!$G$9,Total!AA:AA,DB!$O$9,Total!AA:AA,$H$2)+COUNTIFS(Total!X:X,$T$3,Total!W:W,B12,Total!AA:AA,DB!$G$5,Total!AA:AA,DB!$O$5,Total!M:M,DB!$G$9,Total!AA:AA,DB!$O$9,Total!AA:AA,$H$2)+COUNTIFS(Total!X:X,$T$3,Total!W:W,B12,Total!AA:AA,DB!$G$5,Total!AA:AA,DB!$O$5,Total!AA:AA,DB!$G$9,Total!K:K,DB!$O$9,Total!AA:AA,$H$2)+COUNTIFS(Total!X:X,$T$3,Total!W:W,B12,Total!AA:AA,DB!$G$5,Total!AA:AA,DB!$O$5,Total!AA:AA,DB!$G$9,Total!AA:AA,DB!$O$9,Total!E:E,$H$2)+COUNTIFS(Total!X:X,$T$3,Total!W:W,B12,Total!O:O,DB!$G$5,Total!N:N,DB!$O$5,Total!M:M,DB!$G$9,Total!AA:AA,DB!$O$9,Total!AA:AA,$H$2)+COUNTIFS(Total!X:X,$T$3,Total!W:W,B12,Total!O:O,DB!$G$5,Total!N:N,DB!$O$5,Total!AA:AA,DB!$G$9,Total!K:K,DB!$O$9,Total!AA:AA,$H$2)+COUNTIFS(Total!X:X,$T$3,Total!W:W,B12,Total!O:O,DB!$G$5,Total!N:N,DB!$O$5,Total!AA:AA,DB!$G$9,Total!AA:AA,DB!$O$9,Total!E:E,$H$2)+COUNTIFS(Total!X:X,$T$3,Total!W:W,B12,Total!O:O,DB!$G$5,Total!AA:AA,DB!$O$5,Total!M:M,DB!$G$9,Total!K:K,DB!$O$9,Total!AA:AA,$H$2)+COUNTIFS(Total!X:X,$T$3,Total!W:W,B12,Total!O:O,DB!$G$5,Total!AA:AA,DB!$O$5,Total!M:M,DB!$G$9,Total!AA:AA,DB!$O$9,Total!E:E,$H$2)+COUNTIFS(Total!X:X,$T$3,Total!W:W,B12,Total!O:O,DB!$G$5,Total!AA:AA,DB!$O$5,Total!AA:AA,DB!$G$9,Total!K:K,DB!$O$9,Total!E:E,$H$2)+COUNTIFS(Total!X:X,$T$3,Total!W:W,B12,Total!AA:AA,DB!$G$5,Total!N:N,DB!$O$5,Total!M:M,DB!$G$9,Total!K:K,DB!$O$9,Total!AA:AA,$H$2)+COUNTIFS(Total!X:X,$T$3,Total!W:W,B12,Total!AA:AA,DB!$G$5,Total!N:N,DB!$O$5,Total!M:M,DB!$G$9,Total!AA:AA,DB!$O$9,Total!E:E,$H$2)+COUNTIFS(Total!X:X,$T$3,Total!W:W,B12,Total!AA:AA,DB!$G$5,Total!N:N,DB!$O$5,Total!AA:AA,DB!$G$9,Total!K:K,DB!$O$9,Total!E:E,$H$2)+COUNTIFS(Total!X:X,$T$3,Total!W:W,B12,Total!AA:AA,DB!$G$5,Total!AA:AA,DB!$O$5,Total!M:M,DB!$G$9,Total!K:K,DB!$O$9,Total!E:E,$H$2)+COUNTIFS(Total!X:X,$T$3,Total!W:W,B12,Total!O:O,DB!$G$5,Total!N:N,DB!$O$5,Total!AA:AA,DB!$G$9,Total!AA:AA,DB!$O$9,Total!AA:AA,$H$2)+COUNTIFS(Total!X:X,$T$3,Total!W:W,B12,Total!O:O,DB!$G$5,Total!AA:AA,DB!$O$5,Total!M:M,DB!$G$9,Total!AA:AA,DB!$O$9,Total!AA:AA,$H$2)+COUNTIFS(Total!X:X,$T$3,Total!W:W,B12,Total!O:O,DB!$G$5,Total!AA:AA,DB!$O$5,Total!AA:AA,DB!$G$9,Total!K:K,DB!$O$9,Total!AA:AA,$H$2)+COUNTIFS(Total!X:X,$T$3,Total!W:W,B12,Total!O:O,DB!$G$5,Total!AA:AA,DB!$O$5,Total!AA:AA,DB!$G$9,Total!AA:AA,DB!$O$9,Total!E:E,$H$2)+COUNTIFS(Total!X:X,$T$3,Total!W:W,B12,Total!AA:AA,DB!$G$5,Total!N:N,DB!$O$5,Total!M:M,DB!$G$9,Total!AA:AA,DB!$O$9,Total!AA:AA,$H$2)+COUNTIFS(Total!X:X,$T$3,Total!W:W,B12,Total!AA:AA,DB!$G$5,Total!N:N,DB!$O$5,Total!AA:AA,DB!$G$9,Total!K:K,DB!$O$9,Total!AA:AA,$H$2)+COUNTIFS(Total!X:X,$T$3,Total!W:W,B12,Total!AA:AA,DB!$G$5,Total!N:N,DB!$O$5,Total!AA:AA,DB!$G$9,Total!AA:AA,DB!$O$9,Total!E:E,$H$2)+COUNTIFS(Total!X:X,$T$3,Total!W:W,B12,Total!AA:AA,DB!$G$5,Total!AA:AA,DB!$O$5,Total!M:M,DB!$G$9,Total!K:K,DB!$O$9,Total!AA:AA,$H$2)+COUNTIFS(Total!X:X,$T$3,Total!W:W,B12,Total!AA:AA,DB!$G$5,Total!AA:AA,DB!$O$5,Total!M:M,DB!$G$9,Total!AA:AA,DB!$O$9,Total!E:E,$H$2)+COUNTIFS(Total!X:X,$T$3,Total!W:W,B12,Total!AA:AA,DB!$G$5,Total!AA:AA,DB!$O$5,Total!AA:AA,DB!$G$9,Total!K:K,DB!$O$9,Total!E:E,$H$2)+COUNTIFS(Total!X:X,$T$3,Total!W:W,B12,Total!AA:AA,DB!$G$5,Total!N:N,DB!$O$5,Total!M:M,DB!$G$9,Total!K:K,DB!$O$9,Total!E:E,$H$2)+COUNTIFS(Total!X:X,$T$3,Total!W:W,B12,Total!O:O,DB!$G$5,Total!AA:AA,DB!$O$5,Total!M:M,DB!$G$9,Total!K:K,DB!$O$9,Total!E:E,$H$2)+COUNTIFS(Total!X:X,$T$3,Total!W:W,B12,Total!O:O,DB!$G$5,Total!N:N,DB!$O$5,Total!AA:AA,DB!$G$9,Total!K:K,DB!$O$9,Total!E:E,$H$2)+COUNTIFS(Total!X:X,$T$3,Total!W:W,B12,Total!O:O,DB!$G$5,Total!N:N,DB!$O$5,Total!M:M,DB!$G$9,Total!AA:AA,DB!$O$9,Total!E:E,$H$2)+COUNTIFS(Total!X:X,$T$3,Total!W:W,B12,Total!O:O,DB!$G$5,Total!N:N,DB!$O$5,Total!M:M,DB!$G$9,Total!K:K,DB!$O$9,Total!AA:AA,$H$2)</f>
        <v>0</v>
      </c>
      <c r="U12" s="31">
        <f>COUNTIFS(Total!X:X,$U$3,Total!W:W,B12,Total!O:O,DB!$G$5,Total!N:N,DB!$O$5,Total!M:M,DB!$G$9,Total!K:K,DB!$O$9,Total!E:E,$H$2)+COUNTIFS(Total!X:X,$U$3,Total!W:W,B12,Total!AA:AA,DB!$G$5,Total!AA:AA,DB!$O$5,Total!AA:AA,DB!$G$9,Total!AA:AA,DB!$O$9,Total!AA:AA,$H$2)+COUNTIFS(Total!X:X,$U$3,Total!W:W,B12,Total!O:O,DB!$G$5,Total!AA:AA,DB!$O$5,Total!AA:AA,DB!$G$9,Total!AA:AA,DB!$O$9,Total!AA:AA,$H$2)+COUNTIFS(Total!X:X,$U$3,Total!W:W,B12,Total!AA:AA,DB!$G$5,Total!N:N,DB!$O$5,Total!AA:AA,DB!$G$9,Total!AA:AA,DB!$O$9,Total!AA:AA,$H$2)+COUNTIFS(Total!X:X,$U$3,Total!W:W,B12,Total!AA:AA,DB!$G$5,Total!AA:AA,DB!$O$5,Total!M:M,DB!$G$9,Total!AA:AA,DB!$O$9,Total!AA:AA,$H$2)+COUNTIFS(Total!X:X,$U$3,Total!W:W,B12,Total!AA:AA,DB!$G$5,Total!AA:AA,DB!$O$5,Total!AA:AA,DB!$G$9,Total!K:K,DB!$O$9,Total!AA:AA,$H$2)+COUNTIFS(Total!X:X,$U$3,Total!W:W,B12,Total!AA:AA,DB!$G$5,Total!AA:AA,DB!$O$5,Total!AA:AA,DB!$G$9,Total!AA:AA,DB!$O$9,Total!E:E,$H$2)+COUNTIFS(Total!X:X,$U$3,Total!W:W,B12,Total!O:O,DB!$G$5,Total!N:N,DB!$O$5,Total!M:M,DB!$G$9,Total!AA:AA,DB!$O$9,Total!AA:AA,$H$2)+COUNTIFS(Total!X:X,$U$3,Total!W:W,B12,Total!O:O,DB!$G$5,Total!N:N,DB!$O$5,Total!AA:AA,DB!$G$9,Total!K:K,DB!$O$9,Total!AA:AA,$H$2)+COUNTIFS(Total!X:X,$U$3,Total!W:W,B12,Total!O:O,DB!$G$5,Total!N:N,DB!$O$5,Total!AA:AA,DB!$G$9,Total!AA:AA,DB!$O$9,Total!E:E,$H$2)+COUNTIFS(Total!X:X,$U$3,Total!W:W,B12,Total!O:O,DB!$G$5,Total!AA:AA,DB!$O$5,Total!M:M,DB!$G$9,Total!K:K,DB!$O$9,Total!AA:AA,$H$2)+COUNTIFS(Total!X:X,$U$3,Total!W:W,B12,Total!O:O,DB!$G$5,Total!AA:AA,DB!$O$5,Total!M:M,DB!$G$9,Total!AA:AA,DB!$O$9,Total!E:E,$H$2)+COUNTIFS(Total!X:X,$U$3,Total!W:W,B12,Total!O:O,DB!$G$5,Total!AA:AA,DB!$O$5,Total!AA:AA,DB!$G$9,Total!K:K,DB!$O$9,Total!E:E,$H$2)+COUNTIFS(Total!X:X,$U$3,Total!W:W,B12,Total!AA:AA,DB!$G$5,Total!N:N,DB!$O$5,Total!M:M,DB!$G$9,Total!K:K,DB!$O$9,Total!AA:AA,$H$2)+COUNTIFS(Total!X:X,$U$3,Total!W:W,B12,Total!AA:AA,DB!$G$5,Total!N:N,DB!$O$5,Total!M:M,DB!$G$9,Total!AA:AA,DB!$O$9,Total!E:E,$H$2)+COUNTIFS(Total!X:X,$U$3,Total!W:W,B12,Total!AA:AA,DB!$G$5,Total!N:N,DB!$O$5,Total!AA:AA,DB!$G$9,Total!K:K,DB!$O$9,Total!E:E,$H$2)+COUNTIFS(Total!X:X,$U$3,Total!W:W,B12,Total!AA:AA,DB!$G$5,Total!AA:AA,DB!$O$5,Total!M:M,DB!$G$9,Total!K:K,DB!$O$9,Total!E:E,$H$2)+COUNTIFS(Total!X:X,$U$3,Total!W:W,B12,Total!O:O,DB!$G$5,Total!N:N,DB!$O$5,Total!AA:AA,DB!$G$9,Total!AA:AA,DB!$O$9,Total!AA:AA,$H$2)+COUNTIFS(Total!X:X,$U$3,Total!W:W,B12,Total!O:O,DB!$G$5,Total!AA:AA,DB!$O$5,Total!M:M,DB!$G$9,Total!AA:AA,DB!$O$9,Total!AA:AA,$H$2)+COUNTIFS(Total!X:X,$U$3,Total!W:W,B12,Total!O:O,DB!$G$5,Total!AA:AA,DB!$O$5,Total!AA:AA,DB!$G$9,Total!K:K,DB!$O$9,Total!AA:AA,$H$2)+COUNTIFS(Total!X:X,$U$3,Total!W:W,B12,Total!O:O,DB!$G$5,Total!AA:AA,DB!$O$5,Total!AA:AA,DB!$G$9,Total!AA:AA,DB!$O$9,Total!E:E,$H$2)+COUNTIFS(Total!X:X,$U$3,Total!W:W,B12,Total!AA:AA,DB!$G$5,Total!N:N,DB!$O$5,Total!M:M,DB!$G$9,Total!AA:AA,DB!$O$9,Total!AA:AA,$H$2)+COUNTIFS(Total!X:X,$U$3,Total!W:W,B12,Total!AA:AA,DB!$G$5,Total!N:N,DB!$O$5,Total!AA:AA,DB!$G$9,Total!K:K,DB!$O$9,Total!AA:AA,$H$2)+COUNTIFS(Total!X:X,$U$3,Total!W:W,B12,Total!AA:AA,DB!$G$5,Total!N:N,DB!$O$5,Total!AA:AA,DB!$G$9,Total!AA:AA,DB!$O$9,Total!E:E,$H$2)+COUNTIFS(Total!X:X,$U$3,Total!W:W,B12,Total!AA:AA,DB!$G$5,Total!AA:AA,DB!$O$5,Total!M:M,DB!$G$9,Total!K:K,DB!$O$9,Total!AA:AA,$H$2)+COUNTIFS(Total!X:X,$U$3,Total!W:W,B12,Total!AA:AA,DB!$G$5,Total!AA:AA,DB!$O$5,Total!M:M,DB!$G$9,Total!AA:AA,DB!$O$9,Total!E:E,$H$2)+COUNTIFS(Total!X:X,$U$3,Total!W:W,B12,Total!AA:AA,DB!$G$5,Total!AA:AA,DB!$O$5,Total!AA:AA,DB!$G$9,Total!K:K,DB!$O$9,Total!E:E,$H$2)+COUNTIFS(Total!X:X,$U$3,Total!W:W,B12,Total!AA:AA,DB!$G$5,Total!N:N,DB!$O$5,Total!M:M,DB!$G$9,Total!K:K,DB!$O$9,Total!E:E,$H$2)+COUNTIFS(Total!X:X,$U$3,Total!W:W,B12,Total!O:O,DB!$G$5,Total!AA:AA,DB!$O$5,Total!M:M,DB!$G$9,Total!K:K,DB!$O$9,Total!E:E,$H$2)+COUNTIFS(Total!X:X,$U$3,Total!W:W,B12,Total!O:O,DB!$G$5,Total!N:N,DB!$O$5,Total!AA:AA,DB!$G$9,Total!K:K,DB!$O$9,Total!E:E,$H$2)+COUNTIFS(Total!X:X,$U$3,Total!W:W,B12,Total!O:O,DB!$G$5,Total!N:N,DB!$O$5,Total!M:M,DB!$G$9,Total!AA:AA,DB!$O$9,Total!E:E,$H$2)+COUNTIFS(Total!X:X,$U$3,Total!W:W,B12,Total!O:O,DB!$G$5,Total!N:N,DB!$O$5,Total!M:M,DB!$G$9,Total!K:K,DB!$O$9,Total!AA:AA,$H$2)</f>
        <v>0</v>
      </c>
      <c r="V12" s="31">
        <f>COUNTIFS(Total!X:X,$V$3,Total!W:W,B12,Total!O:O,DB!$G$5,Total!N:N,DB!$O$5,Total!M:M,DB!$G$9,Total!K:K,DB!$O$9,Total!E:E,$H$2)+COUNTIFS(Total!X:X,$V$3,Total!W:W,B12,Total!AA:AA,DB!$G$5,Total!AA:AA,DB!$O$5,Total!AA:AA,DB!$G$9,Total!AA:AA,DB!$O$9,Total!AA:AA,$H$2)+COUNTIFS(Total!X:X,$V$3,Total!W:W,B12,Total!O:O,DB!$G$5,Total!AA:AA,DB!$O$5,Total!AA:AA,DB!$G$9,Total!AA:AA,DB!$O$9,Total!AA:AA,$H$2)+COUNTIFS(Total!X:X,$V$3,Total!W:W,B12,Total!AA:AA,DB!$G$5,Total!N:N,DB!$O$5,Total!AA:AA,DB!$G$9,Total!AA:AA,DB!$O$9,Total!AA:AA,$H$2)+COUNTIFS(Total!X:X,$V$3,Total!W:W,B12,Total!AA:AA,DB!$G$5,Total!AA:AA,DB!$O$5,Total!M:M,DB!$G$9,Total!AA:AA,DB!$O$9,Total!AA:AA,$H$2)+COUNTIFS(Total!X:X,$V$3,Total!W:W,B12,Total!AA:AA,DB!$G$5,Total!AA:AA,DB!$O$5,Total!AA:AA,DB!$G$9,Total!K:K,DB!$O$9,Total!AA:AA,$H$2)+COUNTIFS(Total!X:X,$V$3,Total!W:W,B12,Total!AA:AA,DB!$G$5,Total!AA:AA,DB!$O$5,Total!AA:AA,DB!$G$9,Total!AA:AA,DB!$O$9,Total!E:E,$H$2)+COUNTIFS(Total!X:X,$V$3,Total!W:W,B12,Total!O:O,DB!$G$5,Total!N:N,DB!$O$5,Total!M:M,DB!$G$9,Total!AA:AA,DB!$O$9,Total!AA:AA,$H$2)+COUNTIFS(Total!X:X,$V$3,Total!W:W,B12,Total!O:O,DB!$G$5,Total!N:N,DB!$O$5,Total!AA:AA,DB!$G$9,Total!K:K,DB!$O$9,Total!AA:AA,$H$2)+COUNTIFS(Total!X:X,$V$3,Total!W:W,B12,Total!O:O,DB!$G$5,Total!N:N,DB!$O$5,Total!AA:AA,DB!$G$9,Total!AA:AA,DB!$O$9,Total!E:E,$H$2)+COUNTIFS(Total!X:X,$V$3,Total!W:W,B12,Total!O:O,DB!$G$5,Total!AA:AA,DB!$O$5,Total!M:M,DB!$G$9,Total!K:K,DB!$O$9,Total!AA:AA,$H$2)+COUNTIFS(Total!X:X,$V$3,Total!W:W,B12,Total!O:O,DB!$G$5,Total!AA:AA,DB!$O$5,Total!M:M,DB!$G$9,Total!AA:AA,DB!$O$9,Total!E:E,$H$2)+COUNTIFS(Total!X:X,$V$3,Total!W:W,B12,Total!O:O,DB!$G$5,Total!AA:AA,DB!$O$5,Total!AA:AA,DB!$G$9,Total!K:K,DB!$O$9,Total!E:E,$H$2)+COUNTIFS(Total!X:X,$V$3,Total!W:W,B12,Total!AA:AA,DB!$G$5,Total!N:N,DB!$O$5,Total!M:M,DB!$G$9,Total!K:K,DB!$O$9,Total!AA:AA,$H$2)+COUNTIFS(Total!X:X,$V$3,Total!W:W,B12,Total!AA:AA,DB!$G$5,Total!N:N,DB!$O$5,Total!M:M,DB!$G$9,Total!AA:AA,DB!$O$9,Total!E:E,$H$2)+COUNTIFS(Total!X:X,$V$3,Total!W:W,B12,Total!AA:AA,DB!$G$5,Total!N:N,DB!$O$5,Total!AA:AA,DB!$G$9,Total!K:K,DB!$O$9,Total!E:E,$H$2)+COUNTIFS(Total!X:X,$V$3,Total!W:W,B12,Total!AA:AA,DB!$G$5,Total!AA:AA,DB!$O$5,Total!M:M,DB!$G$9,Total!K:K,DB!$O$9,Total!E:E,$H$2)+COUNTIFS(Total!X:X,$V$3,Total!W:W,B12,Total!O:O,DB!$G$5,Total!N:N,DB!$O$5,Total!AA:AA,DB!$G$9,Total!AA:AA,DB!$O$9,Total!AA:AA,$H$2)+COUNTIFS(Total!X:X,$V$3,Total!W:W,B12,Total!O:O,DB!$G$5,Total!AA:AA,DB!$O$5,Total!M:M,DB!$G$9,Total!AA:AA,DB!$O$9,Total!AA:AA,$H$2)+COUNTIFS(Total!X:X,$V$3,Total!W:W,B12,Total!O:O,DB!$G$5,Total!AA:AA,DB!$O$5,Total!AA:AA,DB!$G$9,Total!K:K,DB!$O$9,Total!AA:AA,$H$2)+COUNTIFS(Total!X:X,$V$3,Total!W:W,B12,Total!O:O,DB!$G$5,Total!AA:AA,DB!$O$5,Total!AA:AA,DB!$G$9,Total!AA:AA,DB!$O$9,Total!E:E,$H$2)+COUNTIFS(Total!X:X,$V$3,Total!W:W,B12,Total!AA:AA,DB!$G$5,Total!N:N,DB!$O$5,Total!M:M,DB!$G$9,Total!AA:AA,DB!$O$9,Total!AA:AA,$H$2)+COUNTIFS(Total!X:X,$V$3,Total!W:W,B12,Total!AA:AA,DB!$G$5,Total!N:N,DB!$O$5,Total!AA:AA,DB!$G$9,Total!K:K,DB!$O$9,Total!AA:AA,$H$2)+COUNTIFS(Total!X:X,$V$3,Total!W:W,B12,Total!AA:AA,DB!$G$5,Total!N:N,DB!$O$5,Total!AA:AA,DB!$G$9,Total!AA:AA,DB!$O$9,Total!E:E,$H$2)+COUNTIFS(Total!X:X,$V$3,Total!W:W,B12,Total!AA:AA,DB!$G$5,Total!AA:AA,DB!$O$5,Total!M:M,DB!$G$9,Total!K:K,DB!$O$9,Total!AA:AA,$H$2)+COUNTIFS(Total!X:X,$V$3,Total!W:W,B12,Total!AA:AA,DB!$G$5,Total!AA:AA,DB!$O$5,Total!M:M,DB!$G$9,Total!AA:AA,DB!$O$9,Total!E:E,$H$2)+COUNTIFS(Total!X:X,$V$3,Total!W:W,B12,Total!AA:AA,DB!$G$5,Total!AA:AA,DB!$O$5,Total!AA:AA,DB!$G$9,Total!K:K,DB!$O$9,Total!E:E,$H$2)+COUNTIFS(Total!X:X,$V$3,Total!W:W,B12,Total!AA:AA,DB!$G$5,Total!N:N,DB!$O$5,Total!M:M,DB!$G$9,Total!K:K,DB!$O$9,Total!E:E,$H$2)+COUNTIFS(Total!X:X,$V$3,Total!W:W,B12,Total!O:O,DB!$G$5,Total!AA:AA,DB!$O$5,Total!M:M,DB!$G$9,Total!K:K,DB!$O$9,Total!E:E,$H$2)+COUNTIFS(Total!X:X,$V$3,Total!W:W,B12,Total!O:O,DB!$G$5,Total!N:N,DB!$O$5,Total!AA:AA,DB!$G$9,Total!K:K,DB!$O$9,Total!E:E,$H$2)+COUNTIFS(Total!X:X,$V$3,Total!W:W,B12,Total!O:O,DB!$G$5,Total!N:N,DB!$O$5,Total!M:M,DB!$G$9,Total!AA:AA,DB!$O$9,Total!E:E,$H$2)+COUNTIFS(Total!X:X,$V$3,Total!W:W,B12,Total!O:O,DB!$G$5,Total!N:N,DB!$O$5,Total!M:M,DB!$G$9,Total!K:K,DB!$O$9,Total!AA:AA,$H$2)</f>
        <v>0</v>
      </c>
      <c r="W12" s="31">
        <f>COUNTIFS(Total!X:X,$W$3,Total!W:W,B12,Total!O:O,DB!$G$5,Total!N:N,DB!$O$5,Total!M:M,DB!$G$9,Total!K:K,DB!$O$9,Total!E:E,$H$2)+COUNTIFS(Total!X:X,$W$3,Total!W:W,B12,Total!AA:AA,DB!$G$5,Total!AA:AA,DB!$O$5,Total!AA:AA,DB!$G$9,Total!AA:AA,DB!$O$9,Total!AA:AA,$H$2)+COUNTIFS(Total!X:X,$W$3,Total!W:W,B12,Total!O:O,DB!$G$5,Total!AA:AA,DB!$O$5,Total!AA:AA,DB!$G$9,Total!AA:AA,DB!$O$9,Total!AA:AA,$H$2)+COUNTIFS(Total!X:X,$W$3,Total!W:W,B12,Total!AA:AA,DB!$G$5,Total!N:N,DB!$O$5,Total!AA:AA,DB!$G$9,Total!AA:AA,DB!$O$9,Total!AA:AA,$H$2)+COUNTIFS(Total!X:X,$W$3,Total!W:W,B12,Total!AA:AA,DB!$G$5,Total!AA:AA,DB!$O$5,Total!M:M,DB!$G$9,Total!AA:AA,DB!$O$9,Total!AA:AA,$H$2)+COUNTIFS(Total!X:X,$W$3,Total!W:W,B12,Total!AA:AA,DB!$G$5,Total!AA:AA,DB!$O$5,Total!AA:AA,DB!$G$9,Total!K:K,DB!$O$9,Total!AA:AA,$H$2)+COUNTIFS(Total!X:X,$W$3,Total!W:W,B12,Total!AA:AA,DB!$G$5,Total!AA:AA,DB!$O$5,Total!AA:AA,DB!$G$9,Total!AA:AA,DB!$O$9,Total!E:E,$H$2)+COUNTIFS(Total!X:X,$W$3,Total!W:W,B12,Total!O:O,DB!$G$5,Total!N:N,DB!$O$5,Total!M:M,DB!$G$9,Total!AA:AA,DB!$O$9,Total!AA:AA,$H$2)+COUNTIFS(Total!X:X,$W$3,Total!W:W,B12,Total!O:O,DB!$G$5,Total!N:N,DB!$O$5,Total!AA:AA,DB!$G$9,Total!K:K,DB!$O$9,Total!AA:AA,$H$2)+COUNTIFS(Total!X:X,$W$3,Total!W:W,B12,Total!O:O,DB!$G$5,Total!N:N,DB!$O$5,Total!AA:AA,DB!$G$9,Total!AA:AA,DB!$O$9,Total!E:E,$H$2)+COUNTIFS(Total!X:X,$W$3,Total!W:W,B12,Total!O:O,DB!$G$5,Total!AA:AA,DB!$O$5,Total!M:M,DB!$G$9,Total!K:K,DB!$O$9,Total!AA:AA,$H$2)+COUNTIFS(Total!X:X,$W$3,Total!W:W,B12,Total!O:O,DB!$G$5,Total!AA:AA,DB!$O$5,Total!M:M,DB!$G$9,Total!AA:AA,DB!$O$9,Total!E:E,$H$2)+COUNTIFS(Total!X:X,$W$3,Total!W:W,B12,Total!O:O,DB!$G$5,Total!AA:AA,DB!$O$5,Total!AA:AA,DB!$G$9,Total!K:K,DB!$O$9,Total!E:E,$H$2)+COUNTIFS(Total!X:X,$W$3,Total!W:W,B12,Total!AA:AA,DB!$G$5,Total!N:N,DB!$O$5,Total!M:M,DB!$G$9,Total!K:K,DB!$O$9,Total!AA:AA,$H$2)+COUNTIFS(Total!X:X,$W$3,Total!W:W,B12,Total!AA:AA,DB!$G$5,Total!N:N,DB!$O$5,Total!M:M,DB!$G$9,Total!AA:AA,DB!$O$9,Total!E:E,$H$2)+COUNTIFS(Total!X:X,$W$3,Total!W:W,B12,Total!AA:AA,DB!$G$5,Total!N:N,DB!$O$5,Total!AA:AA,DB!$G$9,Total!K:K,DB!$O$9,Total!E:E,$H$2)+COUNTIFS(Total!X:X,$W$3,Total!W:W,B12,Total!AA:AA,DB!$G$5,Total!AA:AA,DB!$O$5,Total!M:M,DB!$G$9,Total!K:K,DB!$O$9,Total!E:E,$H$2)+COUNTIFS(Total!X:X,$W$3,Total!W:W,B12,Total!O:O,DB!$G$5,Total!N:N,DB!$O$5,Total!AA:AA,DB!$G$9,Total!AA:AA,DB!$O$9,Total!AA:AA,$H$2)+COUNTIFS(Total!X:X,$W$3,Total!W:W,B12,Total!O:O,DB!$G$5,Total!AA:AA,DB!$O$5,Total!M:M,DB!$G$9,Total!AA:AA,DB!$O$9,Total!AA:AA,$H$2)+COUNTIFS(Total!X:X,$W$3,Total!W:W,B12,Total!O:O,DB!$G$5,Total!AA:AA,DB!$O$5,Total!AA:AA,DB!$G$9,Total!K:K,DB!$O$9,Total!AA:AA,$H$2)+COUNTIFS(Total!X:X,$W$3,Total!W:W,B12,Total!O:O,DB!$G$5,Total!AA:AA,DB!$O$5,Total!AA:AA,DB!$G$9,Total!AA:AA,DB!$O$9,Total!E:E,$H$2)+COUNTIFS(Total!X:X,$W$3,Total!W:W,B12,Total!AA:AA,DB!$G$5,Total!N:N,DB!$O$5,Total!M:M,DB!$G$9,Total!AA:AA,DB!$O$9,Total!AA:AA,$H$2)+COUNTIFS(Total!X:X,$W$3,Total!W:W,B12,Total!AA:AA,DB!$G$5,Total!N:N,DB!$O$5,Total!AA:AA,DB!$G$9,Total!K:K,DB!$O$9,Total!AA:AA,$H$2)+COUNTIFS(Total!X:X,$W$3,Total!W:W,B12,Total!AA:AA,DB!$G$5,Total!N:N,DB!$O$5,Total!AA:AA,DB!$G$9,Total!AA:AA,DB!$O$9,Total!E:E,$H$2)+COUNTIFS(Total!X:X,$W$3,Total!W:W,B12,Total!AA:AA,DB!$G$5,Total!AA:AA,DB!$O$5,Total!M:M,DB!$G$9,Total!K:K,DB!$O$9,Total!AA:AA,$H$2)+COUNTIFS(Total!X:X,$W$3,Total!W:W,B12,Total!AA:AA,DB!$G$5,Total!AA:AA,DB!$O$5,Total!M:M,DB!$G$9,Total!AA:AA,DB!$O$9,Total!E:E,$H$2)+COUNTIFS(Total!X:X,$W$3,Total!W:W,B12,Total!AA:AA,DB!$G$5,Total!AA:AA,DB!$O$5,Total!AA:AA,DB!$G$9,Total!K:K,DB!$O$9,Total!E:E,$H$2)+COUNTIFS(Total!X:X,$W$3,Total!W:W,B12,Total!AA:AA,DB!$G$5,Total!N:N,DB!$O$5,Total!M:M,DB!$G$9,Total!K:K,DB!$O$9,Total!E:E,$H$2)+COUNTIFS(Total!X:X,$W$3,Total!W:W,B12,Total!O:O,DB!$G$5,Total!AA:AA,DB!$O$5,Total!M:M,DB!$G$9,Total!K:K,DB!$O$9,Total!E:E,$H$2)+COUNTIFS(Total!X:X,$W$3,Total!W:W,B12,Total!O:O,DB!$G$5,Total!N:N,DB!$O$5,Total!AA:AA,DB!$G$9,Total!K:K,DB!$O$9,Total!E:E,$H$2)+COUNTIFS(Total!X:X,$W$3,Total!W:W,B12,Total!O:O,DB!$G$5,Total!N:N,DB!$O$5,Total!M:M,DB!$G$9,Total!AA:AA,DB!$O$9,Total!E:E,$H$2)+COUNTIFS(Total!X:X,$W$3,Total!W:W,B12,Total!O:O,DB!$G$5,Total!N:N,DB!$O$5,Total!M:M,DB!$G$9,Total!K:K,DB!$O$9,Total!AA:AA,$H$2)</f>
        <v>0</v>
      </c>
      <c r="X12" s="31">
        <f t="shared" si="0"/>
        <v>16</v>
      </c>
      <c r="Y12" s="31">
        <f t="shared" si="1"/>
        <v>15</v>
      </c>
      <c r="Z12" s="31">
        <f t="shared" si="2"/>
        <v>11</v>
      </c>
      <c r="AC12" s="44" t="s">
        <v>90</v>
      </c>
    </row>
    <row r="13" spans="1:29" ht="30" customHeight="1" x14ac:dyDescent="0.25">
      <c r="A13" s="43">
        <v>10</v>
      </c>
      <c r="B13" s="53" t="s">
        <v>175</v>
      </c>
      <c r="C13" s="31">
        <f>COUNTIFS(Total!W:W,B13,Total!O:O,DB!$G$5,Total!N:N,DB!$O$5,Total!M:M,DB!$G$9,Total!K:K,DB!$O$9,Total!E:E,$H$2)+COUNTIFS(Total!W:W,B13,Total!AA:AA,DB!$G$5,Total!AA:AA,DB!$O$5,Total!AA:AA,DB!$G$9,Total!AA:AA,DB!$O$9,Total!AA:AA,$H$2)+COUNTIFS(Total!W:W,B13,Total!O:O,DB!$G$5,Total!AA:AA,DB!$O$5,Total!AA:AA,DB!$G$9,Total!AA:AA,DB!$O$9,Total!AA:AA,$H$2)+COUNTIFS(Total!W:W,B13,Total!AA:AA,DB!$G$5,Total!N:N,DB!$O$5,Total!AA:AA,DB!$G$9,Total!AA:AA,DB!$O$9,Total!AA:AA,$H$2)+COUNTIFS(Total!W:W,B13,Total!AA:AA,DB!$G$5,Total!AA:AA,DB!$O$5,Total!M:M,DB!$G$9,Total!AA:AA,DB!$O$9,Total!AA:AA,$H$2)+COUNTIFS(Total!W:W,B13,Total!AA:AA,DB!$G$5,Total!AA:AA,DB!$O$5,Total!AA:AA,DB!$G$9,Total!K:K,DB!$O$9,Total!AA:AA,$H$2)+COUNTIFS(Total!W:W,B13,Total!AA:AA,DB!$G$5,Total!AA:AA,DB!$O$5,Total!AA:AA,DB!$G$9,Total!AA:AA,DB!$O$9,Total!E:E,$H$2)+COUNTIFS(Total!W:W,B13,Total!O:O,DB!$G$5,Total!N:N,DB!$O$5,Total!M:M,DB!$G$9,Total!AA:AA,DB!$O$9,Total!AA:AA,$H$2)+COUNTIFS(Total!W:W,B13,Total!O:O,DB!$G$5,Total!N:N,DB!$O$5,Total!AA:AA,DB!$G$9,Total!K:K,DB!$O$9,Total!AA:AA,$H$2)+COUNTIFS(Total!W:W,B13,Total!O:O,DB!$G$5,Total!N:N,DB!$O$5,Total!AA:AA,DB!$G$9,Total!AA:AA,DB!$O$9,Total!E:E,$H$2)+COUNTIFS(Total!W:W,B13,Total!O:O,DB!$G$5,Total!AA:AA,DB!$O$5,Total!M:M,DB!$G$9,Total!K:K,DB!$O$9,Total!AA:AA,$H$2)+COUNTIFS(Total!W:W,B13,Total!O:O,DB!$G$5,Total!AA:AA,DB!$O$5,Total!M:M,DB!$G$9,Total!AA:AA,DB!$O$9,Total!E:E,$H$2)+COUNTIFS(Total!W:W,B13,Total!O:O,DB!$G$5,Total!AA:AA,DB!$O$5,Total!AA:AA,DB!$G$9,Total!K:K,DB!$O$9,Total!E:E,$H$2)+COUNTIFS(Total!W:W,B13,Total!AA:AA,DB!$G$5,Total!N:N,DB!$O$5,Total!M:M,DB!$G$9,Total!K:K,DB!$O$9,Total!AA:AA,$H$2)+COUNTIFS(Total!W:W,B13,Total!AA:AA,DB!$G$5,Total!N:N,DB!$O$5,Total!M:M,DB!$G$9,Total!AA:AA,DB!$O$9,Total!E:E,$H$2)+COUNTIFS(Total!W:W,B13,Total!AA:AA,DB!$G$5,Total!N:N,DB!$O$5,Total!AA:AA,DB!$G$9,Total!K:K,DB!$O$9,Total!E:E,$H$2)+COUNTIFS(Total!W:W,B13,Total!AA:AA,DB!$G$5,Total!AA:AA,DB!$O$5,Total!M:M,DB!$G$9,Total!K:K,DB!$O$9,Total!E:E,$H$2)+COUNTIFS(Total!W:W,B13,Total!O:O,DB!$G$5,Total!N:N,DB!$O$5,Total!AA:AA,DB!$G$9,Total!AA:AA,DB!$O$9,Total!AA:AA,$H$2)+COUNTIFS(Total!W:W,B13,Total!O:O,DB!$G$5,Total!AA:AA,DB!$O$5,Total!M:M,DB!$G$9,Total!AA:AA,DB!$O$9,Total!AA:AA,$H$2)+COUNTIFS(Total!W:W,B13,Total!O:O,DB!$G$5,Total!AA:AA,DB!$O$5,Total!AA:AA,DB!$G$9,Total!K:K,DB!$O$9,Total!AA:AA,$H$2)+COUNTIFS(Total!W:W,B13,Total!O:O,DB!$G$5,Total!AA:AA,DB!$O$5,Total!AA:AA,DB!$G$9,Total!AA:AA,DB!$O$9,Total!E:E,$H$2)+COUNTIFS(Total!W:W,B13,Total!AA:AA,DB!$G$5,Total!N:N,DB!$O$5,Total!M:M,DB!$G$9,Total!AA:AA,DB!$O$9,Total!AA:AA,$H$2)+COUNTIFS(Total!W:W,B13,Total!AA:AA,DB!$G$5,Total!N:N,DB!$O$5,Total!AA:AA,DB!$G$9,Total!K:K,DB!$O$9,Total!AA:AA,$H$2)+COUNTIFS(Total!W:W,B13,Total!AA:AA,DB!$G$5,Total!N:N,DB!$O$5,Total!AA:AA,DB!$G$9,Total!AA:AA,DB!$O$9,Total!E:E,$H$2)+COUNTIFS(Total!W:W,B13,Total!AA:AA,DB!$G$5,Total!AA:AA,DB!$O$5,Total!M:M,DB!$G$9,Total!K:K,DB!$O$9,Total!AA:AA,$H$2)+COUNTIFS(Total!W:W,B13,Total!AA:AA,DB!$G$5,Total!AA:AA,DB!$O$5,Total!M:M,DB!$G$9,Total!AA:AA,DB!$O$9,Total!E:E,$H$2)+COUNTIFS(Total!W:W,B13,Total!AA:AA,DB!$G$5,Total!AA:AA,DB!$O$5,Total!AA:AA,DB!$G$9,Total!K:K,DB!$O$9,Total!E:E,$H$2)+COUNTIFS(Total!W:W,B13,Total!AA:AA,DB!$G$5,Total!N:N,DB!$O$5,Total!M:M,DB!$G$9,Total!K:K,DB!$O$9,Total!E:E,$H$2)+COUNTIFS(Total!W:W,B13,Total!O:O,DB!$G$5,Total!AA:AA,DB!$O$5,Total!M:M,DB!$G$9,Total!K:K,DB!$O$9,Total!E:E,$H$2)+COUNTIFS(Total!W:W,B13,Total!O:O,DB!$G$5,Total!N:N,DB!$O$5,Total!AA:AA,DB!$G$9,Total!K:K,DB!$O$9,Total!E:E,$H$2)+COUNTIFS(Total!W:W,B13,Total!O:O,DB!$G$5,Total!N:N,DB!$O$5,Total!M:M,DB!$G$9,Total!AA:AA,DB!$O$9,Total!E:E,$H$2)+COUNTIFS(Total!W:W,B13,Total!O:O,DB!$G$5,Total!N:N,DB!$O$5,Total!M:M,DB!$G$9,Total!K:K,DB!$O$9,Total!AA:AA,$H$2)</f>
        <v>4</v>
      </c>
      <c r="D13" s="31">
        <f>COUNTIFS(Total!X:X,$AB$28,Total!W:W,B13,Total!O:O,DB!$G$5,Total!N:N,DB!$O$5,Total!M:M,DB!$G$9,Total!K:K,DB!$O$9,Total!E:E,$H$2)+COUNTIFS(Total!X:X,$AB$28,Total!W:W,B13,Total!AA:AA,DB!$G$5,Total!AA:AA,DB!$O$5,Total!AA:AA,DB!$G$9,Total!AA:AA,DB!$O$9,Total!AA:AA,$H$2)+COUNTIFS(Total!X:X,$AB$28,Total!W:W,B13,Total!O:O,DB!$G$5,Total!AA:AA,DB!$O$5,Total!AA:AA,DB!$G$9,Total!AA:AA,DB!$O$9,Total!AA:AA,$H$2)+COUNTIFS(Total!X:X,$AB$28,Total!W:W,B13,Total!AA:AA,DB!$G$5,Total!N:N,DB!$O$5,Total!AA:AA,DB!$G$9,Total!AA:AA,DB!$O$9,Total!AA:AA,$H$2)+COUNTIFS(Total!X:X,$AB$28,Total!W:W,B13,Total!AA:AA,DB!$G$5,Total!AA:AA,DB!$O$5,Total!M:M,DB!$G$9,Total!AA:AA,DB!$O$9,Total!AA:AA,$H$2)+COUNTIFS(Total!X:X,$AB$28,Total!W:W,B13,Total!AA:AA,DB!$G$5,Total!AA:AA,DB!$O$5,Total!AA:AA,DB!$G$9,Total!K:K,DB!$O$9,Total!AA:AA,$H$2)+COUNTIFS(Total!X:X,$AB$28,Total!W:W,B13,Total!AA:AA,DB!$G$5,Total!AA:AA,DB!$O$5,Total!AA:AA,DB!$G$9,Total!AA:AA,DB!$O$9,Total!E:E,$H$2)+COUNTIFS(Total!X:X,$AB$28,Total!W:W,B13,Total!O:O,DB!$G$5,Total!N:N,DB!$O$5,Total!M:M,DB!$G$9,Total!AA:AA,DB!$O$9,Total!AA:AA,$H$2)+COUNTIFS(Total!X:X,$AB$28,Total!W:W,B13,Total!O:O,DB!$G$5,Total!N:N,DB!$O$5,Total!AA:AA,DB!$G$9,Total!K:K,DB!$O$9,Total!AA:AA,$H$2)+COUNTIFS(Total!X:X,$AB$28,Total!W:W,B13,Total!O:O,DB!$G$5,Total!N:N,DB!$O$5,Total!AA:AA,DB!$G$9,Total!AA:AA,DB!$O$9,Total!E:E,$H$2)+COUNTIFS(Total!X:X,$AB$28,Total!W:W,B13,Total!O:O,DB!$G$5,Total!AA:AA,DB!$O$5,Total!M:M,DB!$G$9,Total!K:K,DB!$O$9,Total!AA:AA,$H$2)+COUNTIFS(Total!X:X,$AB$28,Total!W:W,B13,Total!O:O,DB!$G$5,Total!AA:AA,DB!$O$5,Total!M:M,DB!$G$9,Total!AA:AA,DB!$O$9,Total!E:E,$H$2)+COUNTIFS(Total!X:X,$AB$28,Total!W:W,B13,Total!O:O,DB!$G$5,Total!AA:AA,DB!$O$5,Total!AA:AA,DB!$G$9,Total!K:K,DB!$O$9,Total!E:E,$H$2)+COUNTIFS(Total!X:X,$AB$28,Total!W:W,B13,Total!AA:AA,DB!$G$5,Total!N:N,DB!$O$5,Total!M:M,DB!$G$9,Total!K:K,DB!$O$9,Total!AA:AA,$H$2)+COUNTIFS(Total!X:X,$AB$28,Total!W:W,B13,Total!AA:AA,DB!$G$5,Total!N:N,DB!$O$5,Total!M:M,DB!$G$9,Total!AA:AA,DB!$O$9,Total!E:E,$H$2)+COUNTIFS(Total!X:X,$AB$28,Total!W:W,B13,Total!AA:AA,DB!$G$5,Total!N:N,DB!$O$5,Total!AA:AA,DB!$G$9,Total!K:K,DB!$O$9,Total!E:E,$H$2)+COUNTIFS(Total!X:X,$AB$28,Total!W:W,B13,Total!AA:AA,DB!$G$5,Total!AA:AA,DB!$O$5,Total!M:M,DB!$G$9,Total!K:K,DB!$O$9,Total!E:E,$H$2)+COUNTIFS(Total!X:X,$AB$28,Total!W:W,B13,Total!O:O,DB!$G$5,Total!N:N,DB!$O$5,Total!AA:AA,DB!$G$9,Total!AA:AA,DB!$O$9,Total!AA:AA,$H$2)+COUNTIFS(Total!X:X,$AB$28,Total!W:W,B13,Total!O:O,DB!$G$5,Total!AA:AA,DB!$O$5,Total!M:M,DB!$G$9,Total!AA:AA,DB!$O$9,Total!AA:AA,$H$2)+COUNTIFS(Total!X:X,$AB$28,Total!W:W,B13,Total!O:O,DB!$G$5,Total!AA:AA,DB!$O$5,Total!AA:AA,DB!$G$9,Total!K:K,DB!$O$9,Total!AA:AA,$H$2)+COUNTIFS(Total!X:X,$AB$28,Total!W:W,B13,Total!O:O,DB!$G$5,Total!AA:AA,DB!$O$5,Total!AA:AA,DB!$G$9,Total!AA:AA,DB!$O$9,Total!E:E,$H$2)+COUNTIFS(Total!X:X,$AB$28,Total!W:W,B13,Total!AA:AA,DB!$G$5,Total!N:N,DB!$O$5,Total!M:M,DB!$G$9,Total!AA:AA,DB!$O$9,Total!AA:AA,$H$2)+COUNTIFS(Total!X:X,$AB$28,Total!W:W,B13,Total!AA:AA,DB!$G$5,Total!N:N,DB!$O$5,Total!AA:AA,DB!$G$9,Total!K:K,DB!$O$9,Total!AA:AA,$H$2)+COUNTIFS(Total!X:X,$AB$28,Total!W:W,B13,Total!AA:AA,DB!$G$5,Total!N:N,DB!$O$5,Total!AA:AA,DB!$G$9,Total!AA:AA,DB!$O$9,Total!E:E,$H$2)+COUNTIFS(Total!X:X,$AB$28,Total!W:W,B13,Total!AA:AA,DB!$G$5,Total!AA:AA,DB!$O$5,Total!M:M,DB!$G$9,Total!K:K,DB!$O$9,Total!AA:AA,$H$2)+COUNTIFS(Total!X:X,$AB$28,Total!W:W,B13,Total!AA:AA,DB!$G$5,Total!AA:AA,DB!$O$5,Total!M:M,DB!$G$9,Total!AA:AA,DB!$O$9,Total!E:E,$H$2)+COUNTIFS(Total!X:X,$AB$28,Total!W:W,B13,Total!AA:AA,DB!$G$5,Total!AA:AA,DB!$O$5,Total!AA:AA,DB!$G$9,Total!K:K,DB!$O$9,Total!E:E,$H$2)+COUNTIFS(Total!X:X,$AB$28,Total!W:W,B13,Total!AA:AA,DB!$G$5,Total!N:N,DB!$O$5,Total!M:M,DB!$G$9,Total!K:K,DB!$O$9,Total!E:E,$H$2)+COUNTIFS(Total!X:X,$AB$28,Total!W:W,B13,Total!O:O,DB!$G$5,Total!AA:AA,DB!$O$5,Total!M:M,DB!$G$9,Total!K:K,DB!$O$9,Total!E:E,$H$2)+COUNTIFS(Total!X:X,$AB$28,Total!W:W,B13,Total!O:O,DB!$G$5,Total!N:N,DB!$O$5,Total!AA:AA,DB!$G$9,Total!K:K,DB!$O$9,Total!E:E,$H$2)+COUNTIFS(Total!X:X,$AB$28,Total!W:W,B13,Total!O:O,DB!$G$5,Total!N:N,DB!$O$5,Total!M:M,DB!$G$9,Total!AA:AA,DB!$O$9,Total!E:E,$H$2)+COUNTIFS(Total!X:X,$AB$28,Total!W:W,B13,Total!O:O,DB!$G$5,Total!N:N,DB!$O$5,Total!M:M,DB!$G$9,Total!K:K,DB!$O$9,Total!AA:AA,$H$2)</f>
        <v>1</v>
      </c>
      <c r="E13" s="31">
        <f>COUNTIFS(Total!X:X,$E$3,Total!W:W,B13,Total!O:O,DB!$G$5,Total!N:N,DB!$O$5,Total!M:M,DB!$G$9,Total!K:K,DB!$O$9,Total!E:E,$H$2)+COUNTIFS(Total!X:X,$E$3,Total!W:W,B13,Total!AA:AA,DB!$G$5,Total!AA:AA,DB!$O$5,Total!AA:AA,DB!$G$9,Total!AA:AA,DB!$O$9,Total!AA:AA,$H$2)+COUNTIFS(Total!X:X,$E$3,Total!W:W,B13,Total!O:O,DB!$G$5,Total!AA:AA,DB!$O$5,Total!AA:AA,DB!$G$9,Total!AA:AA,DB!$O$9,Total!AA:AA,$H$2)+COUNTIFS(Total!X:X,$E$3,Total!W:W,B13,Total!AA:AA,DB!$G$5,Total!N:N,DB!$O$5,Total!AA:AA,DB!$G$9,Total!AA:AA,DB!$O$9,Total!AA:AA,$H$2)+COUNTIFS(Total!X:X,$E$3,Total!W:W,B13,Total!AA:AA,DB!$G$5,Total!AA:AA,DB!$O$5,Total!M:M,DB!$G$9,Total!AA:AA,DB!$O$9,Total!AA:AA,$H$2)+COUNTIFS(Total!X:X,$E$3,Total!W:W,B13,Total!AA:AA,DB!$G$5,Total!AA:AA,DB!$O$5,Total!AA:AA,DB!$G$9,Total!K:K,DB!$O$9,Total!AA:AA,$H$2)+COUNTIFS(Total!X:X,$E$3,Total!W:W,B13,Total!AA:AA,DB!$G$5,Total!AA:AA,DB!$O$5,Total!AA:AA,DB!$G$9,Total!AA:AA,DB!$O$9,Total!E:E,$H$2)+COUNTIFS(Total!X:X,$E$3,Total!W:W,B13,Total!O:O,DB!$G$5,Total!N:N,DB!$O$5,Total!M:M,DB!$G$9,Total!AA:AA,DB!$O$9,Total!AA:AA,$H$2)+COUNTIFS(Total!X:X,$E$3,Total!W:W,B13,Total!O:O,DB!$G$5,Total!N:N,DB!$O$5,Total!AA:AA,DB!$G$9,Total!K:K,DB!$O$9,Total!AA:AA,$H$2)+COUNTIFS(Total!X:X,$E$3,Total!W:W,B13,Total!O:O,DB!$G$5,Total!N:N,DB!$O$5,Total!AA:AA,DB!$G$9,Total!AA:AA,DB!$O$9,Total!E:E,$H$2)+COUNTIFS(Total!X:X,$E$3,Total!W:W,B13,Total!O:O,DB!$G$5,Total!AA:AA,DB!$O$5,Total!M:M,DB!$G$9,Total!K:K,DB!$O$9,Total!AA:AA,$H$2)+COUNTIFS(Total!X:X,$E$3,Total!W:W,B13,Total!O:O,DB!$G$5,Total!AA:AA,DB!$O$5,Total!M:M,DB!$G$9,Total!AA:AA,DB!$O$9,Total!E:E,$H$2)+COUNTIFS(Total!X:X,$E$3,Total!W:W,B13,Total!O:O,DB!$G$5,Total!AA:AA,DB!$O$5,Total!AA:AA,DB!$G$9,Total!K:K,DB!$O$9,Total!E:E,$H$2)+COUNTIFS(Total!X:X,$E$3,Total!W:W,B13,Total!AA:AA,DB!$G$5,Total!N:N,DB!$O$5,Total!M:M,DB!$G$9,Total!K:K,DB!$O$9,Total!AA:AA,$H$2)+COUNTIFS(Total!X:X,$E$3,Total!W:W,B13,Total!AA:AA,DB!$G$5,Total!N:N,DB!$O$5,Total!M:M,DB!$G$9,Total!AA:AA,DB!$O$9,Total!E:E,$H$2)+COUNTIFS(Total!X:X,$E$3,Total!W:W,B13,Total!AA:AA,DB!$G$5,Total!N:N,DB!$O$5,Total!AA:AA,DB!$G$9,Total!K:K,DB!$O$9,Total!E:E,$H$2)+COUNTIFS(Total!X:X,$E$3,Total!W:W,B13,Total!AA:AA,DB!$G$5,Total!AA:AA,DB!$O$5,Total!M:M,DB!$G$9,Total!K:K,DB!$O$9,Total!E:E,$H$2)+COUNTIFS(Total!X:X,$E$3,Total!W:W,B13,Total!O:O,DB!$G$5,Total!N:N,DB!$O$5,Total!AA:AA,DB!$G$9,Total!AA:AA,DB!$O$9,Total!AA:AA,$H$2)+COUNTIFS(Total!X:X,$E$3,Total!W:W,B13,Total!O:O,DB!$G$5,Total!AA:AA,DB!$O$5,Total!M:M,DB!$G$9,Total!AA:AA,DB!$O$9,Total!AA:AA,$H$2)+COUNTIFS(Total!X:X,$E$3,Total!W:W,B13,Total!O:O,DB!$G$5,Total!AA:AA,DB!$O$5,Total!AA:AA,DB!$G$9,Total!K:K,DB!$O$9,Total!AA:AA,$H$2)+COUNTIFS(Total!X:X,$E$3,Total!W:W,B13,Total!O:O,DB!$G$5,Total!AA:AA,DB!$O$5,Total!AA:AA,DB!$G$9,Total!AA:AA,DB!$O$9,Total!E:E,$H$2)+COUNTIFS(Total!X:X,$E$3,Total!W:W,B13,Total!AA:AA,DB!$G$5,Total!N:N,DB!$O$5,Total!M:M,DB!$G$9,Total!AA:AA,DB!$O$9,Total!AA:AA,$H$2)+COUNTIFS(Total!X:X,$E$3,Total!W:W,B13,Total!AA:AA,DB!$G$5,Total!N:N,DB!$O$5,Total!AA:AA,DB!$G$9,Total!K:K,DB!$O$9,Total!AA:AA,$H$2)+COUNTIFS(Total!X:X,$E$3,Total!W:W,B13,Total!AA:AA,DB!$G$5,Total!N:N,DB!$O$5,Total!AA:AA,DB!$G$9,Total!AA:AA,DB!$O$9,Total!E:E,$H$2)+COUNTIFS(Total!X:X,$E$3,Total!W:W,B13,Total!AA:AA,DB!$G$5,Total!AA:AA,DB!$O$5,Total!M:M,DB!$G$9,Total!K:K,DB!$O$9,Total!AA:AA,$H$2)+COUNTIFS(Total!X:X,$E$3,Total!W:W,B13,Total!AA:AA,DB!$G$5,Total!AA:AA,DB!$O$5,Total!M:M,DB!$G$9,Total!AA:AA,DB!$O$9,Total!E:E,$H$2)+COUNTIFS(Total!X:X,$E$3,Total!W:W,B13,Total!AA:AA,DB!$G$5,Total!AA:AA,DB!$O$5,Total!AA:AA,DB!$G$9,Total!K:K,DB!$O$9,Total!E:E,$H$2)+COUNTIFS(Total!X:X,$E$3,Total!W:W,B13,Total!AA:AA,DB!$G$5,Total!N:N,DB!$O$5,Total!M:M,DB!$G$9,Total!K:K,DB!$O$9,Total!E:E,$H$2)+COUNTIFS(Total!X:X,$E$3,Total!W:W,B13,Total!O:O,DB!$G$5,Total!AA:AA,DB!$O$5,Total!M:M,DB!$G$9,Total!K:K,DB!$O$9,Total!E:E,$H$2)+COUNTIFS(Total!X:X,$E$3,Total!W:W,B13,Total!O:O,DB!$G$5,Total!N:N,DB!$O$5,Total!AA:AA,DB!$G$9,Total!K:K,DB!$O$9,Total!E:E,$H$2)+COUNTIFS(Total!X:X,$E$3,Total!W:W,B13,Total!O:O,DB!$G$5,Total!N:N,DB!$O$5,Total!M:M,DB!$G$9,Total!AA:AA,DB!$O$9,Total!E:E,$H$2)+COUNTIFS(Total!X:X,$E$3,Total!W:W,B13,Total!O:O,DB!$G$5,Total!N:N,DB!$O$5,Total!M:M,DB!$G$9,Total!K:K,DB!$O$9,Total!AA:AA,$H$2)</f>
        <v>2</v>
      </c>
      <c r="F13" s="31">
        <f>COUNTIFS(Total!X:X,$F$3,Total!W:W,B13,Total!O:O,DB!$G$5,Total!N:N,DB!$O$5,Total!M:M,DB!$G$9,Total!K:K,DB!$O$9,Total!E:E,$H$2)+COUNTIFS(Total!X:X,$F$3,Total!W:W,B13,Total!AA:AA,DB!$G$5,Total!AA:AA,DB!$O$5,Total!AA:AA,DB!$G$9,Total!AA:AA,DB!$O$9,Total!AA:AA,$H$2)+COUNTIFS(Total!X:X,$F$3,Total!W:W,B13,Total!O:O,DB!$G$5,Total!AA:AA,DB!$O$5,Total!AA:AA,DB!$G$9,Total!AA:AA,DB!$O$9,Total!AA:AA,$H$2)+COUNTIFS(Total!X:X,$F$3,Total!W:W,B13,Total!AA:AA,DB!$G$5,Total!N:N,DB!$O$5,Total!AA:AA,DB!$G$9,Total!AA:AA,DB!$O$9,Total!AA:AA,$H$2)+COUNTIFS(Total!X:X,$F$3,Total!W:W,B13,Total!AA:AA,DB!$G$5,Total!AA:AA,DB!$O$5,Total!M:M,DB!$G$9,Total!AA:AA,DB!$O$9,Total!AA:AA,$H$2)+COUNTIFS(Total!X:X,$F$3,Total!W:W,B13,Total!AA:AA,DB!$G$5,Total!AA:AA,DB!$O$5,Total!AA:AA,DB!$G$9,Total!K:K,DB!$O$9,Total!AA:AA,$H$2)+COUNTIFS(Total!X:X,$F$3,Total!W:W,B13,Total!AA:AA,DB!$G$5,Total!AA:AA,DB!$O$5,Total!AA:AA,DB!$G$9,Total!AA:AA,DB!$O$9,Total!E:E,$H$2)+COUNTIFS(Total!X:X,$F$3,Total!W:W,B13,Total!O:O,DB!$G$5,Total!N:N,DB!$O$5,Total!M:M,DB!$G$9,Total!AA:AA,DB!$O$9,Total!AA:AA,$H$2)+COUNTIFS(Total!X:X,$F$3,Total!W:W,B13,Total!O:O,DB!$G$5,Total!N:N,DB!$O$5,Total!AA:AA,DB!$G$9,Total!K:K,DB!$O$9,Total!AA:AA,$H$2)+COUNTIFS(Total!X:X,$F$3,Total!W:W,B13,Total!O:O,DB!$G$5,Total!N:N,DB!$O$5,Total!AA:AA,DB!$G$9,Total!AA:AA,DB!$O$9,Total!E:E,$H$2)+COUNTIFS(Total!X:X,$F$3,Total!W:W,B13,Total!O:O,DB!$G$5,Total!AA:AA,DB!$O$5,Total!M:M,DB!$G$9,Total!K:K,DB!$O$9,Total!AA:AA,$H$2)+COUNTIFS(Total!X:X,$F$3,Total!W:W,B13,Total!O:O,DB!$G$5,Total!AA:AA,DB!$O$5,Total!M:M,DB!$G$9,Total!AA:AA,DB!$O$9,Total!E:E,$H$2)+COUNTIFS(Total!X:X,$F$3,Total!W:W,B13,Total!O:O,DB!$G$5,Total!AA:AA,DB!$O$5,Total!AA:AA,DB!$G$9,Total!K:K,DB!$O$9,Total!E:E,$H$2)+COUNTIFS(Total!X:X,$F$3,Total!W:W,B13,Total!AA:AA,DB!$G$5,Total!N:N,DB!$O$5,Total!M:M,DB!$G$9,Total!K:K,DB!$O$9,Total!AA:AA,$H$2)+COUNTIFS(Total!X:X,$F$3,Total!W:W,B13,Total!AA:AA,DB!$G$5,Total!N:N,DB!$O$5,Total!M:M,DB!$G$9,Total!AA:AA,DB!$O$9,Total!E:E,$H$2)+COUNTIFS(Total!X:X,$F$3,Total!W:W,B13,Total!AA:AA,DB!$G$5,Total!N:N,DB!$O$5,Total!AA:AA,DB!$G$9,Total!K:K,DB!$O$9,Total!E:E,$H$2)+COUNTIFS(Total!X:X,$F$3,Total!W:W,B13,Total!AA:AA,DB!$G$5,Total!AA:AA,DB!$O$5,Total!M:M,DB!$G$9,Total!K:K,DB!$O$9,Total!E:E,$H$2)+COUNTIFS(Total!X:X,$F$3,Total!W:W,B13,Total!O:O,DB!$G$5,Total!N:N,DB!$O$5,Total!AA:AA,DB!$G$9,Total!AA:AA,DB!$O$9,Total!AA:AA,$H$2)+COUNTIFS(Total!X:X,$F$3,Total!W:W,B13,Total!O:O,DB!$G$5,Total!AA:AA,DB!$O$5,Total!M:M,DB!$G$9,Total!AA:AA,DB!$O$9,Total!AA:AA,$H$2)+COUNTIFS(Total!X:X,$F$3,Total!W:W,B13,Total!O:O,DB!$G$5,Total!AA:AA,DB!$O$5,Total!AA:AA,DB!$G$9,Total!K:K,DB!$O$9,Total!AA:AA,$H$2)+COUNTIFS(Total!X:X,$F$3,Total!W:W,B13,Total!O:O,DB!$G$5,Total!AA:AA,DB!$O$5,Total!AA:AA,DB!$G$9,Total!AA:AA,DB!$O$9,Total!E:E,$H$2)+COUNTIFS(Total!X:X,$F$3,Total!W:W,B13,Total!AA:AA,DB!$G$5,Total!N:N,DB!$O$5,Total!M:M,DB!$G$9,Total!AA:AA,DB!$O$9,Total!AA:AA,$H$2)+COUNTIFS(Total!X:X,$F$3,Total!W:W,B13,Total!AA:AA,DB!$G$5,Total!N:N,DB!$O$5,Total!AA:AA,DB!$G$9,Total!K:K,DB!$O$9,Total!AA:AA,$H$2)+COUNTIFS(Total!X:X,$F$3,Total!W:W,B13,Total!AA:AA,DB!$G$5,Total!N:N,DB!$O$5,Total!AA:AA,DB!$G$9,Total!AA:AA,DB!$O$9,Total!E:E,$H$2)+COUNTIFS(Total!X:X,$F$3,Total!W:W,B13,Total!AA:AA,DB!$G$5,Total!AA:AA,DB!$O$5,Total!M:M,DB!$G$9,Total!K:K,DB!$O$9,Total!AA:AA,$H$2)+COUNTIFS(Total!X:X,$F$3,Total!W:W,B13,Total!AA:AA,DB!$G$5,Total!AA:AA,DB!$O$5,Total!M:M,DB!$G$9,Total!AA:AA,DB!$O$9,Total!E:E,$H$2)+COUNTIFS(Total!X:X,$F$3,Total!W:W,B13,Total!AA:AA,DB!$G$5,Total!AA:AA,DB!$O$5,Total!AA:AA,DB!$G$9,Total!K:K,DB!$O$9,Total!E:E,$H$2)+COUNTIFS(Total!X:X,$F$3,Total!W:W,B13,Total!AA:AA,DB!$G$5,Total!N:N,DB!$O$5,Total!M:M,DB!$G$9,Total!K:K,DB!$O$9,Total!E:E,$H$2)+COUNTIFS(Total!X:X,$F$3,Total!W:W,B13,Total!O:O,DB!$G$5,Total!AA:AA,DB!$O$5,Total!M:M,DB!$G$9,Total!K:K,DB!$O$9,Total!E:E,$H$2)+COUNTIFS(Total!X:X,$F$3,Total!W:W,B13,Total!O:O,DB!$G$5,Total!N:N,DB!$O$5,Total!AA:AA,DB!$G$9,Total!K:K,DB!$O$9,Total!E:E,$H$2)+COUNTIFS(Total!X:X,$F$3,Total!W:W,B13,Total!O:O,DB!$G$5,Total!N:N,DB!$O$5,Total!M:M,DB!$G$9,Total!AA:AA,DB!$O$9,Total!E:E,$H$2)+COUNTIFS(Total!X:X,$F$3,Total!W:W,B13,Total!O:O,DB!$G$5,Total!N:N,DB!$O$5,Total!M:M,DB!$G$9,Total!K:K,DB!$O$9,Total!AA:AA,$H$2)</f>
        <v>0</v>
      </c>
      <c r="G13" s="31">
        <f>COUNTIFS(Total!X:X,$G$3,Total!W:W,B13,Total!O:O,DB!$G$5,Total!N:N,DB!$O$5,Total!M:M,DB!$G$9,Total!K:K,DB!$O$9,Total!E:E,$H$2)+COUNTIFS(Total!X:X,$G$3,Total!W:W,B13,Total!AA:AA,DB!$G$5,Total!AA:AA,DB!$O$5,Total!AA:AA,DB!$G$9,Total!AA:AA,DB!$O$9,Total!AA:AA,$H$2)+COUNTIFS(Total!X:X,$G$3,Total!W:W,B13,Total!O:O,DB!$G$5,Total!AA:AA,DB!$O$5,Total!AA:AA,DB!$G$9,Total!AA:AA,DB!$O$9,Total!AA:AA,$H$2)+COUNTIFS(Total!X:X,$G$3,Total!W:W,B13,Total!AA:AA,DB!$G$5,Total!N:N,DB!$O$5,Total!AA:AA,DB!$G$9,Total!AA:AA,DB!$O$9,Total!AA:AA,$H$2)+COUNTIFS(Total!X:X,$G$3,Total!W:W,B13,Total!AA:AA,DB!$G$5,Total!AA:AA,DB!$O$5,Total!M:M,DB!$G$9,Total!AA:AA,DB!$O$9,Total!AA:AA,$H$2)+COUNTIFS(Total!X:X,$G$3,Total!W:W,B13,Total!AA:AA,DB!$G$5,Total!AA:AA,DB!$O$5,Total!AA:AA,DB!$G$9,Total!K:K,DB!$O$9,Total!AA:AA,$H$2)+COUNTIFS(Total!X:X,$G$3,Total!W:W,B13,Total!AA:AA,DB!$G$5,Total!AA:AA,DB!$O$5,Total!AA:AA,DB!$G$9,Total!AA:AA,DB!$O$9,Total!E:E,$H$2)+COUNTIFS(Total!X:X,$G$3,Total!W:W,B13,Total!O:O,DB!$G$5,Total!N:N,DB!$O$5,Total!M:M,DB!$G$9,Total!AA:AA,DB!$O$9,Total!AA:AA,$H$2)+COUNTIFS(Total!X:X,$G$3,Total!W:W,B13,Total!O:O,DB!$G$5,Total!N:N,DB!$O$5,Total!AA:AA,DB!$G$9,Total!K:K,DB!$O$9,Total!AA:AA,$H$2)+COUNTIFS(Total!X:X,$G$3,Total!W:W,B13,Total!O:O,DB!$G$5,Total!N:N,DB!$O$5,Total!AA:AA,DB!$G$9,Total!AA:AA,DB!$O$9,Total!E:E,$H$2)+COUNTIFS(Total!X:X,$G$3,Total!W:W,B13,Total!O:O,DB!$G$5,Total!AA:AA,DB!$O$5,Total!M:M,DB!$G$9,Total!K:K,DB!$O$9,Total!AA:AA,$H$2)+COUNTIFS(Total!X:X,$G$3,Total!W:W,B13,Total!O:O,DB!$G$5,Total!AA:AA,DB!$O$5,Total!M:M,DB!$G$9,Total!AA:AA,DB!$O$9,Total!E:E,$H$2)+COUNTIFS(Total!X:X,$G$3,Total!W:W,B13,Total!O:O,DB!$G$5,Total!AA:AA,DB!$O$5,Total!AA:AA,DB!$G$9,Total!K:K,DB!$O$9,Total!E:E,$H$2)+COUNTIFS(Total!X:X,$G$3,Total!W:W,B13,Total!AA:AA,DB!$G$5,Total!N:N,DB!$O$5,Total!M:M,DB!$G$9,Total!K:K,DB!$O$9,Total!AA:AA,$H$2)+COUNTIFS(Total!X:X,$G$3,Total!W:W,B13,Total!AA:AA,DB!$G$5,Total!N:N,DB!$O$5,Total!M:M,DB!$G$9,Total!AA:AA,DB!$O$9,Total!E:E,$H$2)+COUNTIFS(Total!X:X,$G$3,Total!W:W,B13,Total!AA:AA,DB!$G$5,Total!N:N,DB!$O$5,Total!AA:AA,DB!$G$9,Total!K:K,DB!$O$9,Total!E:E,$H$2)+COUNTIFS(Total!X:X,$G$3,Total!W:W,B13,Total!AA:AA,DB!$G$5,Total!AA:AA,DB!$O$5,Total!M:M,DB!$G$9,Total!K:K,DB!$O$9,Total!E:E,$H$2)+COUNTIFS(Total!X:X,$G$3,Total!W:W,B13,Total!O:O,DB!$G$5,Total!N:N,DB!$O$5,Total!AA:AA,DB!$G$9,Total!AA:AA,DB!$O$9,Total!AA:AA,$H$2)+COUNTIFS(Total!X:X,$G$3,Total!W:W,B13,Total!O:O,DB!$G$5,Total!AA:AA,DB!$O$5,Total!M:M,DB!$G$9,Total!AA:AA,DB!$O$9,Total!AA:AA,$H$2)+COUNTIFS(Total!X:X,$G$3,Total!W:W,B13,Total!O:O,DB!$G$5,Total!AA:AA,DB!$O$5,Total!AA:AA,DB!$G$9,Total!K:K,DB!$O$9,Total!AA:AA,$H$2)+COUNTIFS(Total!X:X,$G$3,Total!W:W,B13,Total!O:O,DB!$G$5,Total!AA:AA,DB!$O$5,Total!AA:AA,DB!$G$9,Total!AA:AA,DB!$O$9,Total!E:E,$H$2)+COUNTIFS(Total!X:X,$G$3,Total!W:W,B13,Total!AA:AA,DB!$G$5,Total!N:N,DB!$O$5,Total!M:M,DB!$G$9,Total!AA:AA,DB!$O$9,Total!AA:AA,$H$2)+COUNTIFS(Total!X:X,$G$3,Total!W:W,B13,Total!AA:AA,DB!$G$5,Total!N:N,DB!$O$5,Total!AA:AA,DB!$G$9,Total!K:K,DB!$O$9,Total!AA:AA,$H$2)+COUNTIFS(Total!X:X,$G$3,Total!W:W,B13,Total!AA:AA,DB!$G$5,Total!N:N,DB!$O$5,Total!AA:AA,DB!$G$9,Total!AA:AA,DB!$O$9,Total!E:E,$H$2)+COUNTIFS(Total!X:X,$G$3,Total!W:W,B13,Total!AA:AA,DB!$G$5,Total!AA:AA,DB!$O$5,Total!M:M,DB!$G$9,Total!K:K,DB!$O$9,Total!AA:AA,$H$2)+COUNTIFS(Total!X:X,$G$3,Total!W:W,B13,Total!AA:AA,DB!$G$5,Total!AA:AA,DB!$O$5,Total!M:M,DB!$G$9,Total!AA:AA,DB!$O$9,Total!E:E,$H$2)+COUNTIFS(Total!X:X,$G$3,Total!W:W,B13,Total!AA:AA,DB!$G$5,Total!AA:AA,DB!$O$5,Total!AA:AA,DB!$G$9,Total!K:K,DB!$O$9,Total!E:E,$H$2)+COUNTIFS(Total!X:X,$G$3,Total!W:W,B13,Total!AA:AA,DB!$G$5,Total!N:N,DB!$O$5,Total!M:M,DB!$G$9,Total!K:K,DB!$O$9,Total!E:E,$H$2)+COUNTIFS(Total!X:X,$G$3,Total!W:W,B13,Total!O:O,DB!$G$5,Total!AA:AA,DB!$O$5,Total!M:M,DB!$G$9,Total!K:K,DB!$O$9,Total!E:E,$H$2)+COUNTIFS(Total!X:X,$G$3,Total!W:W,B13,Total!O:O,DB!$G$5,Total!N:N,DB!$O$5,Total!AA:AA,DB!$G$9,Total!K:K,DB!$O$9,Total!E:E,$H$2)+COUNTIFS(Total!X:X,$G$3,Total!W:W,B13,Total!O:O,DB!$G$5,Total!N:N,DB!$O$5,Total!M:M,DB!$G$9,Total!AA:AA,DB!$O$9,Total!E:E,$H$2)+COUNTIFS(Total!X:X,$G$3,Total!W:W,B13,Total!O:O,DB!$G$5,Total!N:N,DB!$O$5,Total!M:M,DB!$G$9,Total!K:K,DB!$O$9,Total!AA:AA,$H$2)</f>
        <v>0</v>
      </c>
      <c r="H13" s="31">
        <f>COUNTIFS(Total!X:X,$H$3,Total!W:W,B13,Total!O:O,DB!$G$5,Total!N:N,DB!$O$5,Total!M:M,DB!$G$9,Total!K:K,DB!$O$9,Total!E:E,$H$2)+COUNTIFS(Total!X:X,$H$3,Total!W:W,B13,Total!AA:AA,DB!$G$5,Total!AA:AA,DB!$O$5,Total!AA:AA,DB!$G$9,Total!AA:AA,DB!$O$9,Total!AA:AA,$H$2)+COUNTIFS(Total!X:X,$H$3,Total!W:W,B13,Total!O:O,DB!$G$5,Total!AA:AA,DB!$O$5,Total!AA:AA,DB!$G$9,Total!AA:AA,DB!$O$9,Total!AA:AA,$H$2)+COUNTIFS(Total!X:X,$H$3,Total!W:W,B13,Total!AA:AA,DB!$G$5,Total!N:N,DB!$O$5,Total!AA:AA,DB!$G$9,Total!AA:AA,DB!$O$9,Total!AA:AA,$H$2)+COUNTIFS(Total!X:X,$H$3,Total!W:W,B13,Total!AA:AA,DB!$G$5,Total!AA:AA,DB!$O$5,Total!M:M,DB!$G$9,Total!AA:AA,DB!$O$9,Total!AA:AA,$H$2)+COUNTIFS(Total!X:X,$H$3,Total!W:W,B13,Total!AA:AA,DB!$G$5,Total!AA:AA,DB!$O$5,Total!AA:AA,DB!$G$9,Total!K:K,DB!$O$9,Total!AA:AA,$H$2)+COUNTIFS(Total!X:X,$H$3,Total!W:W,B13,Total!AA:AA,DB!$G$5,Total!AA:AA,DB!$O$5,Total!AA:AA,DB!$G$9,Total!AA:AA,DB!$O$9,Total!E:E,$H$2)+COUNTIFS(Total!X:X,$H$3,Total!W:W,B13,Total!O:O,DB!$G$5,Total!N:N,DB!$O$5,Total!M:M,DB!$G$9,Total!AA:AA,DB!$O$9,Total!AA:AA,$H$2)+COUNTIFS(Total!X:X,$H$3,Total!W:W,B13,Total!O:O,DB!$G$5,Total!N:N,DB!$O$5,Total!AA:AA,DB!$G$9,Total!K:K,DB!$O$9,Total!AA:AA,$H$2)+COUNTIFS(Total!X:X,$H$3,Total!W:W,B13,Total!O:O,DB!$G$5,Total!N:N,DB!$O$5,Total!AA:AA,DB!$G$9,Total!AA:AA,DB!$O$9,Total!E:E,$H$2)+COUNTIFS(Total!X:X,$H$3,Total!W:W,B13,Total!O:O,DB!$G$5,Total!AA:AA,DB!$O$5,Total!M:M,DB!$G$9,Total!K:K,DB!$O$9,Total!AA:AA,$H$2)+COUNTIFS(Total!X:X,$H$3,Total!W:W,B13,Total!O:O,DB!$G$5,Total!AA:AA,DB!$O$5,Total!M:M,DB!$G$9,Total!AA:AA,DB!$O$9,Total!E:E,$H$2)+COUNTIFS(Total!X:X,$H$3,Total!W:W,B13,Total!O:O,DB!$G$5,Total!AA:AA,DB!$O$5,Total!AA:AA,DB!$G$9,Total!K:K,DB!$O$9,Total!E:E,$H$2)+COUNTIFS(Total!X:X,$H$3,Total!W:W,B13,Total!AA:AA,DB!$G$5,Total!N:N,DB!$O$5,Total!M:M,DB!$G$9,Total!K:K,DB!$O$9,Total!AA:AA,$H$2)+COUNTIFS(Total!X:X,$H$3,Total!W:W,B13,Total!AA:AA,DB!$G$5,Total!N:N,DB!$O$5,Total!M:M,DB!$G$9,Total!AA:AA,DB!$O$9,Total!E:E,$H$2)+COUNTIFS(Total!X:X,$H$3,Total!W:W,B13,Total!AA:AA,DB!$G$5,Total!N:N,DB!$O$5,Total!AA:AA,DB!$G$9,Total!K:K,DB!$O$9,Total!E:E,$H$2)+COUNTIFS(Total!X:X,$H$3,Total!W:W,B13,Total!AA:AA,DB!$G$5,Total!AA:AA,DB!$O$5,Total!M:M,DB!$G$9,Total!K:K,DB!$O$9,Total!E:E,$H$2)+COUNTIFS(Total!X:X,$H$3,Total!W:W,B13,Total!O:O,DB!$G$5,Total!N:N,DB!$O$5,Total!AA:AA,DB!$G$9,Total!AA:AA,DB!$O$9,Total!AA:AA,$H$2)+COUNTIFS(Total!X:X,$H$3,Total!W:W,B13,Total!O:O,DB!$G$5,Total!AA:AA,DB!$O$5,Total!M:M,DB!$G$9,Total!AA:AA,DB!$O$9,Total!AA:AA,$H$2)+COUNTIFS(Total!X:X,$H$3,Total!W:W,B13,Total!O:O,DB!$G$5,Total!AA:AA,DB!$O$5,Total!AA:AA,DB!$G$9,Total!K:K,DB!$O$9,Total!AA:AA,$H$2)+COUNTIFS(Total!X:X,$H$3,Total!W:W,B13,Total!O:O,DB!$G$5,Total!AA:AA,DB!$O$5,Total!AA:AA,DB!$G$9,Total!AA:AA,DB!$O$9,Total!E:E,$H$2)+COUNTIFS(Total!X:X,$H$3,Total!W:W,B13,Total!AA:AA,DB!$G$5,Total!N:N,DB!$O$5,Total!M:M,DB!$G$9,Total!AA:AA,DB!$O$9,Total!AA:AA,$H$2)+COUNTIFS(Total!X:X,$H$3,Total!W:W,B13,Total!AA:AA,DB!$G$5,Total!N:N,DB!$O$5,Total!AA:AA,DB!$G$9,Total!K:K,DB!$O$9,Total!AA:AA,$H$2)+COUNTIFS(Total!X:X,$H$3,Total!W:W,B13,Total!AA:AA,DB!$G$5,Total!N:N,DB!$O$5,Total!AA:AA,DB!$G$9,Total!AA:AA,DB!$O$9,Total!E:E,$H$2)+COUNTIFS(Total!X:X,$H$3,Total!W:W,B13,Total!AA:AA,DB!$G$5,Total!AA:AA,DB!$O$5,Total!M:M,DB!$G$9,Total!K:K,DB!$O$9,Total!AA:AA,$H$2)+COUNTIFS(Total!X:X,$H$3,Total!W:W,B13,Total!AA:AA,DB!$G$5,Total!AA:AA,DB!$O$5,Total!M:M,DB!$G$9,Total!AA:AA,DB!$O$9,Total!E:E,$H$2)+COUNTIFS(Total!X:X,$H$3,Total!W:W,B13,Total!AA:AA,DB!$G$5,Total!AA:AA,DB!$O$5,Total!AA:AA,DB!$G$9,Total!K:K,DB!$O$9,Total!E:E,$H$2)+COUNTIFS(Total!X:X,$H$3,Total!W:W,B13,Total!AA:AA,DB!$G$5,Total!N:N,DB!$O$5,Total!M:M,DB!$G$9,Total!K:K,DB!$O$9,Total!E:E,$H$2)+COUNTIFS(Total!X:X,$H$3,Total!W:W,B13,Total!O:O,DB!$G$5,Total!AA:AA,DB!$O$5,Total!M:M,DB!$G$9,Total!K:K,DB!$O$9,Total!E:E,$H$2)+COUNTIFS(Total!X:X,$H$3,Total!W:W,B13,Total!O:O,DB!$G$5,Total!N:N,DB!$O$5,Total!AA:AA,DB!$G$9,Total!K:K,DB!$O$9,Total!E:E,$H$2)+COUNTIFS(Total!X:X,$H$3,Total!W:W,B13,Total!O:O,DB!$G$5,Total!N:N,DB!$O$5,Total!M:M,DB!$G$9,Total!AA:AA,DB!$O$9,Total!E:E,$H$2)+COUNTIFS(Total!X:X,$H$3,Total!W:W,B13,Total!O:O,DB!$G$5,Total!N:N,DB!$O$5,Total!M:M,DB!$G$9,Total!K:K,DB!$O$9,Total!AA:AA,$H$2)</f>
        <v>1</v>
      </c>
      <c r="I13" s="31">
        <f>COUNTIFS(Total!X:X,$I$3,Total!W:W,B13,Total!O:O,DB!$G$5,Total!N:N,DB!$O$5,Total!M:M,DB!$G$9,Total!K:K,DB!$O$9,Total!E:E,$H$2)+COUNTIFS(Total!X:X,$I$3,Total!W:W,B13,Total!AA:AA,DB!$G$5,Total!AA:AA,DB!$O$5,Total!AA:AA,DB!$G$9,Total!AA:AA,DB!$O$9,Total!AA:AA,$H$2)+COUNTIFS(Total!X:X,$I$3,Total!W:W,B13,Total!O:O,DB!$G$5,Total!AA:AA,DB!$O$5,Total!AA:AA,DB!$G$9,Total!AA:AA,DB!$O$9,Total!AA:AA,$H$2)+COUNTIFS(Total!X:X,$I$3,Total!W:W,B13,Total!AA:AA,DB!$G$5,Total!N:N,DB!$O$5,Total!AA:AA,DB!$G$9,Total!AA:AA,DB!$O$9,Total!AA:AA,$H$2)+COUNTIFS(Total!X:X,$I$3,Total!W:W,B13,Total!AA:AA,DB!$G$5,Total!AA:AA,DB!$O$5,Total!M:M,DB!$G$9,Total!AA:AA,DB!$O$9,Total!AA:AA,$H$2)+COUNTIFS(Total!X:X,$I$3,Total!W:W,B13,Total!AA:AA,DB!$G$5,Total!AA:AA,DB!$O$5,Total!AA:AA,DB!$G$9,Total!K:K,DB!$O$9,Total!AA:AA,$H$2)+COUNTIFS(Total!X:X,$I$3,Total!W:W,B13,Total!AA:AA,DB!$G$5,Total!AA:AA,DB!$O$5,Total!AA:AA,DB!$G$9,Total!AA:AA,DB!$O$9,Total!E:E,$H$2)+COUNTIFS(Total!X:X,$I$3,Total!W:W,B13,Total!O:O,DB!$G$5,Total!N:N,DB!$O$5,Total!M:M,DB!$G$9,Total!AA:AA,DB!$O$9,Total!AA:AA,$H$2)+COUNTIFS(Total!X:X,$I$3,Total!W:W,B13,Total!O:O,DB!$G$5,Total!N:N,DB!$O$5,Total!AA:AA,DB!$G$9,Total!K:K,DB!$O$9,Total!AA:AA,$H$2)+COUNTIFS(Total!X:X,$I$3,Total!W:W,B13,Total!O:O,DB!$G$5,Total!N:N,DB!$O$5,Total!AA:AA,DB!$G$9,Total!AA:AA,DB!$O$9,Total!E:E,$H$2)+COUNTIFS(Total!X:X,$I$3,Total!W:W,B13,Total!O:O,DB!$G$5,Total!AA:AA,DB!$O$5,Total!M:M,DB!$G$9,Total!K:K,DB!$O$9,Total!AA:AA,$H$2)+COUNTIFS(Total!X:X,$I$3,Total!W:W,B13,Total!O:O,DB!$G$5,Total!AA:AA,DB!$O$5,Total!M:M,DB!$G$9,Total!AA:AA,DB!$O$9,Total!E:E,$H$2)+COUNTIFS(Total!X:X,$I$3,Total!W:W,B13,Total!O:O,DB!$G$5,Total!AA:AA,DB!$O$5,Total!AA:AA,DB!$G$9,Total!K:K,DB!$O$9,Total!E:E,$H$2)+COUNTIFS(Total!X:X,$I$3,Total!W:W,B13,Total!AA:AA,DB!$G$5,Total!N:N,DB!$O$5,Total!M:M,DB!$G$9,Total!K:K,DB!$O$9,Total!AA:AA,$H$2)+COUNTIFS(Total!X:X,$I$3,Total!W:W,B13,Total!AA:AA,DB!$G$5,Total!N:N,DB!$O$5,Total!M:M,DB!$G$9,Total!AA:AA,DB!$O$9,Total!E:E,$H$2)+COUNTIFS(Total!X:X,$I$3,Total!W:W,B13,Total!AA:AA,DB!$G$5,Total!N:N,DB!$O$5,Total!AA:AA,DB!$G$9,Total!K:K,DB!$O$9,Total!E:E,$H$2)+COUNTIFS(Total!X:X,$I$3,Total!W:W,B13,Total!AA:AA,DB!$G$5,Total!AA:AA,DB!$O$5,Total!M:M,DB!$G$9,Total!K:K,DB!$O$9,Total!E:E,$H$2)+COUNTIFS(Total!X:X,$I$3,Total!W:W,B13,Total!O:O,DB!$G$5,Total!N:N,DB!$O$5,Total!AA:AA,DB!$G$9,Total!AA:AA,DB!$O$9,Total!AA:AA,$H$2)+COUNTIFS(Total!X:X,$I$3,Total!W:W,B13,Total!O:O,DB!$G$5,Total!AA:AA,DB!$O$5,Total!M:M,DB!$G$9,Total!AA:AA,DB!$O$9,Total!AA:AA,$H$2)+COUNTIFS(Total!X:X,$I$3,Total!W:W,B13,Total!O:O,DB!$G$5,Total!AA:AA,DB!$O$5,Total!AA:AA,DB!$G$9,Total!K:K,DB!$O$9,Total!AA:AA,$H$2)+COUNTIFS(Total!X:X,$I$3,Total!W:W,B13,Total!O:O,DB!$G$5,Total!AA:AA,DB!$O$5,Total!AA:AA,DB!$G$9,Total!AA:AA,DB!$O$9,Total!E:E,$H$2)+COUNTIFS(Total!X:X,$I$3,Total!W:W,B13,Total!AA:AA,DB!$G$5,Total!N:N,DB!$O$5,Total!M:M,DB!$G$9,Total!AA:AA,DB!$O$9,Total!AA:AA,$H$2)+COUNTIFS(Total!X:X,$I$3,Total!W:W,B13,Total!AA:AA,DB!$G$5,Total!N:N,DB!$O$5,Total!AA:AA,DB!$G$9,Total!K:K,DB!$O$9,Total!AA:AA,$H$2)+COUNTIFS(Total!X:X,$I$3,Total!W:W,B13,Total!AA:AA,DB!$G$5,Total!N:N,DB!$O$5,Total!AA:AA,DB!$G$9,Total!AA:AA,DB!$O$9,Total!E:E,$H$2)+COUNTIFS(Total!X:X,$I$3,Total!W:W,B13,Total!AA:AA,DB!$G$5,Total!AA:AA,DB!$O$5,Total!M:M,DB!$G$9,Total!K:K,DB!$O$9,Total!AA:AA,$H$2)+COUNTIFS(Total!X:X,$I$3,Total!W:W,B13,Total!AA:AA,DB!$G$5,Total!AA:AA,DB!$O$5,Total!M:M,DB!$G$9,Total!AA:AA,DB!$O$9,Total!E:E,$H$2)+COUNTIFS(Total!X:X,$I$3,Total!W:W,B13,Total!AA:AA,DB!$G$5,Total!AA:AA,DB!$O$5,Total!AA:AA,DB!$G$9,Total!K:K,DB!$O$9,Total!E:E,$H$2)+COUNTIFS(Total!X:X,$I$3,Total!W:W,B13,Total!AA:AA,DB!$G$5,Total!N:N,DB!$O$5,Total!M:M,DB!$G$9,Total!K:K,DB!$O$9,Total!E:E,$H$2)+COUNTIFS(Total!X:X,$I$3,Total!W:W,B13,Total!O:O,DB!$G$5,Total!AA:AA,DB!$O$5,Total!M:M,DB!$G$9,Total!K:K,DB!$O$9,Total!E:E,$H$2)+COUNTIFS(Total!X:X,$I$3,Total!W:W,B13,Total!O:O,DB!$G$5,Total!N:N,DB!$O$5,Total!AA:AA,DB!$G$9,Total!K:K,DB!$O$9,Total!E:E,$H$2)+COUNTIFS(Total!X:X,$I$3,Total!W:W,B13,Total!O:O,DB!$G$5,Total!N:N,DB!$O$5,Total!M:M,DB!$G$9,Total!AA:AA,DB!$O$9,Total!E:E,$H$2)+COUNTIFS(Total!X:X,$I$3,Total!W:W,B13,Total!O:O,DB!$G$5,Total!N:N,DB!$O$5,Total!M:M,DB!$G$9,Total!K:K,DB!$O$9,Total!AA:AA,$H$2)</f>
        <v>0</v>
      </c>
      <c r="J13" s="31">
        <f>COUNTIFS(Total!X:X,$J$3,Total!W:W,B13,Total!O:O,DB!$G$5,Total!N:N,DB!$O$5,Total!M:M,DB!$G$9,Total!K:K,DB!$O$9,Total!E:E,$H$2)+COUNTIFS(Total!X:X,$J$3,Total!W:W,B13,Total!AA:AA,DB!$G$5,Total!AA:AA,DB!$O$5,Total!AA:AA,DB!$G$9,Total!AA:AA,DB!$O$9,Total!AA:AA,$H$2)+COUNTIFS(Total!X:X,$J$3,Total!W:W,B13,Total!O:O,DB!$G$5,Total!AA:AA,DB!$O$5,Total!AA:AA,DB!$G$9,Total!AA:AA,DB!$O$9,Total!AA:AA,$H$2)+COUNTIFS(Total!X:X,$J$3,Total!W:W,B13,Total!AA:AA,DB!$G$5,Total!N:N,DB!$O$5,Total!AA:AA,DB!$G$9,Total!AA:AA,DB!$O$9,Total!AA:AA,$H$2)+COUNTIFS(Total!X:X,$J$3,Total!W:W,B13,Total!AA:AA,DB!$G$5,Total!AA:AA,DB!$O$5,Total!M:M,DB!$G$9,Total!AA:AA,DB!$O$9,Total!AA:AA,$H$2)+COUNTIFS(Total!X:X,$J$3,Total!W:W,B13,Total!AA:AA,DB!$G$5,Total!AA:AA,DB!$O$5,Total!AA:AA,DB!$G$9,Total!K:K,DB!$O$9,Total!AA:AA,$H$2)+COUNTIFS(Total!X:X,$J$3,Total!W:W,B13,Total!AA:AA,DB!$G$5,Total!AA:AA,DB!$O$5,Total!AA:AA,DB!$G$9,Total!AA:AA,DB!$O$9,Total!E:E,$H$2)+COUNTIFS(Total!X:X,$J$3,Total!W:W,B13,Total!O:O,DB!$G$5,Total!N:N,DB!$O$5,Total!M:M,DB!$G$9,Total!AA:AA,DB!$O$9,Total!AA:AA,$H$2)+COUNTIFS(Total!X:X,$J$3,Total!W:W,B13,Total!O:O,DB!$G$5,Total!N:N,DB!$O$5,Total!AA:AA,DB!$G$9,Total!K:K,DB!$O$9,Total!AA:AA,$H$2)+COUNTIFS(Total!X:X,$J$3,Total!W:W,B13,Total!O:O,DB!$G$5,Total!N:N,DB!$O$5,Total!AA:AA,DB!$G$9,Total!AA:AA,DB!$O$9,Total!E:E,$H$2)+COUNTIFS(Total!X:X,$J$3,Total!W:W,B13,Total!O:O,DB!$G$5,Total!AA:AA,DB!$O$5,Total!M:M,DB!$G$9,Total!K:K,DB!$O$9,Total!AA:AA,$H$2)+COUNTIFS(Total!X:X,$J$3,Total!W:W,B13,Total!O:O,DB!$G$5,Total!AA:AA,DB!$O$5,Total!M:M,DB!$G$9,Total!AA:AA,DB!$O$9,Total!E:E,$H$2)+COUNTIFS(Total!X:X,$J$3,Total!W:W,B13,Total!O:O,DB!$G$5,Total!AA:AA,DB!$O$5,Total!AA:AA,DB!$G$9,Total!K:K,DB!$O$9,Total!E:E,$H$2)+COUNTIFS(Total!X:X,$J$3,Total!W:W,B13,Total!AA:AA,DB!$G$5,Total!N:N,DB!$O$5,Total!M:M,DB!$G$9,Total!K:K,DB!$O$9,Total!AA:AA,$H$2)+COUNTIFS(Total!X:X,$J$3,Total!W:W,B13,Total!AA:AA,DB!$G$5,Total!N:N,DB!$O$5,Total!M:M,DB!$G$9,Total!AA:AA,DB!$O$9,Total!E:E,$H$2)+COUNTIFS(Total!X:X,$J$3,Total!W:W,B13,Total!AA:AA,DB!$G$5,Total!N:N,DB!$O$5,Total!AA:AA,DB!$G$9,Total!K:K,DB!$O$9,Total!E:E,$H$2)+COUNTIFS(Total!X:X,$J$3,Total!W:W,B13,Total!AA:AA,DB!$G$5,Total!AA:AA,DB!$O$5,Total!M:M,DB!$G$9,Total!K:K,DB!$O$9,Total!E:E,$H$2)+COUNTIFS(Total!X:X,$J$3,Total!W:W,B13,Total!O:O,DB!$G$5,Total!N:N,DB!$O$5,Total!AA:AA,DB!$G$9,Total!AA:AA,DB!$O$9,Total!AA:AA,$H$2)+COUNTIFS(Total!X:X,$J$3,Total!W:W,B13,Total!O:O,DB!$G$5,Total!AA:AA,DB!$O$5,Total!M:M,DB!$G$9,Total!AA:AA,DB!$O$9,Total!AA:AA,$H$2)+COUNTIFS(Total!X:X,$J$3,Total!W:W,B13,Total!O:O,DB!$G$5,Total!AA:AA,DB!$O$5,Total!AA:AA,DB!$G$9,Total!K:K,DB!$O$9,Total!AA:AA,$H$2)+COUNTIFS(Total!X:X,$J$3,Total!W:W,B13,Total!O:O,DB!$G$5,Total!AA:AA,DB!$O$5,Total!AA:AA,DB!$G$9,Total!AA:AA,DB!$O$9,Total!E:E,$H$2)+COUNTIFS(Total!X:X,$J$3,Total!W:W,B13,Total!AA:AA,DB!$G$5,Total!N:N,DB!$O$5,Total!M:M,DB!$G$9,Total!AA:AA,DB!$O$9,Total!AA:AA,$H$2)+COUNTIFS(Total!X:X,$J$3,Total!W:W,B13,Total!AA:AA,DB!$G$5,Total!N:N,DB!$O$5,Total!AA:AA,DB!$G$9,Total!K:K,DB!$O$9,Total!AA:AA,$H$2)+COUNTIFS(Total!X:X,$J$3,Total!W:W,B13,Total!AA:AA,DB!$G$5,Total!N:N,DB!$O$5,Total!AA:AA,DB!$G$9,Total!AA:AA,DB!$O$9,Total!E:E,$H$2)+COUNTIFS(Total!X:X,$J$3,Total!W:W,B13,Total!AA:AA,DB!$G$5,Total!AA:AA,DB!$O$5,Total!M:M,DB!$G$9,Total!K:K,DB!$O$9,Total!AA:AA,$H$2)+COUNTIFS(Total!X:X,$J$3,Total!W:W,B13,Total!AA:AA,DB!$G$5,Total!AA:AA,DB!$O$5,Total!M:M,DB!$G$9,Total!AA:AA,DB!$O$9,Total!E:E,$H$2)+COUNTIFS(Total!X:X,$J$3,Total!W:W,B13,Total!AA:AA,DB!$G$5,Total!AA:AA,DB!$O$5,Total!AA:AA,DB!$G$9,Total!K:K,DB!$O$9,Total!E:E,$H$2)+COUNTIFS(Total!X:X,$J$3,Total!W:W,B13,Total!AA:AA,DB!$G$5,Total!N:N,DB!$O$5,Total!M:M,DB!$G$9,Total!K:K,DB!$O$9,Total!E:E,$H$2)+COUNTIFS(Total!X:X,$J$3,Total!W:W,B13,Total!O:O,DB!$G$5,Total!AA:AA,DB!$O$5,Total!M:M,DB!$G$9,Total!K:K,DB!$O$9,Total!E:E,$H$2)+COUNTIFS(Total!X:X,$J$3,Total!W:W,B13,Total!O:O,DB!$G$5,Total!N:N,DB!$O$5,Total!AA:AA,DB!$G$9,Total!K:K,DB!$O$9,Total!E:E,$H$2)+COUNTIFS(Total!X:X,$J$3,Total!W:W,B13,Total!O:O,DB!$G$5,Total!N:N,DB!$O$5,Total!M:M,DB!$G$9,Total!AA:AA,DB!$O$9,Total!E:E,$H$2)+COUNTIFS(Total!X:X,$J$3,Total!W:W,B13,Total!O:O,DB!$G$5,Total!N:N,DB!$O$5,Total!M:M,DB!$G$9,Total!K:K,DB!$O$9,Total!AA:AA,$H$2)</f>
        <v>0</v>
      </c>
      <c r="K13" s="31">
        <f>COUNTIFS(Total!X:X,$K$3,Total!W:W,B13,Total!O:O,DB!$G$5,Total!N:N,DB!$O$5,Total!M:M,DB!$G$9,Total!K:K,DB!$O$9,Total!E:E,$H$2)+COUNTIFS(Total!X:X,$K$3,Total!W:W,B13,Total!AA:AA,DB!$G$5,Total!AA:AA,DB!$O$5,Total!AA:AA,DB!$G$9,Total!AA:AA,DB!$O$9,Total!AA:AA,$H$2)+COUNTIFS(Total!X:X,$K$3,Total!W:W,B13,Total!O:O,DB!$G$5,Total!AA:AA,DB!$O$5,Total!AA:AA,DB!$G$9,Total!AA:AA,DB!$O$9,Total!AA:AA,$H$2)+COUNTIFS(Total!X:X,$K$3,Total!W:W,B13,Total!AA:AA,DB!$G$5,Total!N:N,DB!$O$5,Total!AA:AA,DB!$G$9,Total!AA:AA,DB!$O$9,Total!AA:AA,$H$2)+COUNTIFS(Total!X:X,$K$3,Total!W:W,B13,Total!AA:AA,DB!$G$5,Total!AA:AA,DB!$O$5,Total!M:M,DB!$G$9,Total!AA:AA,DB!$O$9,Total!AA:AA,$H$2)+COUNTIFS(Total!X:X,$K$3,Total!W:W,B13,Total!AA:AA,DB!$G$5,Total!AA:AA,DB!$O$5,Total!AA:AA,DB!$G$9,Total!K:K,DB!$O$9,Total!AA:AA,$H$2)+COUNTIFS(Total!X:X,$K$3,Total!W:W,B13,Total!AA:AA,DB!$G$5,Total!AA:AA,DB!$O$5,Total!AA:AA,DB!$G$9,Total!AA:AA,DB!$O$9,Total!E:E,$H$2)+COUNTIFS(Total!X:X,$K$3,Total!W:W,B13,Total!O:O,DB!$G$5,Total!N:N,DB!$O$5,Total!M:M,DB!$G$9,Total!AA:AA,DB!$O$9,Total!AA:AA,$H$2)+COUNTIFS(Total!X:X,$K$3,Total!W:W,B13,Total!O:O,DB!$G$5,Total!N:N,DB!$O$5,Total!AA:AA,DB!$G$9,Total!K:K,DB!$O$9,Total!AA:AA,$H$2)+COUNTIFS(Total!X:X,$K$3,Total!W:W,B13,Total!O:O,DB!$G$5,Total!N:N,DB!$O$5,Total!AA:AA,DB!$G$9,Total!AA:AA,DB!$O$9,Total!E:E,$H$2)+COUNTIFS(Total!X:X,$K$3,Total!W:W,B13,Total!O:O,DB!$G$5,Total!AA:AA,DB!$O$5,Total!M:M,DB!$G$9,Total!K:K,DB!$O$9,Total!AA:AA,$H$2)+COUNTIFS(Total!X:X,$K$3,Total!W:W,B13,Total!O:O,DB!$G$5,Total!AA:AA,DB!$O$5,Total!M:M,DB!$G$9,Total!AA:AA,DB!$O$9,Total!E:E,$H$2)+COUNTIFS(Total!X:X,$K$3,Total!W:W,B13,Total!O:O,DB!$G$5,Total!AA:AA,DB!$O$5,Total!AA:AA,DB!$G$9,Total!K:K,DB!$O$9,Total!E:E,$H$2)+COUNTIFS(Total!X:X,$K$3,Total!W:W,B13,Total!AA:AA,DB!$G$5,Total!N:N,DB!$O$5,Total!M:M,DB!$G$9,Total!K:K,DB!$O$9,Total!AA:AA,$H$2)+COUNTIFS(Total!X:X,$K$3,Total!W:W,B13,Total!AA:AA,DB!$G$5,Total!N:N,DB!$O$5,Total!M:M,DB!$G$9,Total!AA:AA,DB!$O$9,Total!E:E,$H$2)+COUNTIFS(Total!X:X,$K$3,Total!W:W,B13,Total!AA:AA,DB!$G$5,Total!N:N,DB!$O$5,Total!AA:AA,DB!$G$9,Total!K:K,DB!$O$9,Total!E:E,$H$2)+COUNTIFS(Total!X:X,$K$3,Total!W:W,B13,Total!AA:AA,DB!$G$5,Total!AA:AA,DB!$O$5,Total!M:M,DB!$G$9,Total!K:K,DB!$O$9,Total!E:E,$H$2)+COUNTIFS(Total!X:X,$K$3,Total!W:W,B13,Total!O:O,DB!$G$5,Total!N:N,DB!$O$5,Total!AA:AA,DB!$G$9,Total!AA:AA,DB!$O$9,Total!AA:AA,$H$2)+COUNTIFS(Total!X:X,$K$3,Total!W:W,B13,Total!O:O,DB!$G$5,Total!AA:AA,DB!$O$5,Total!M:M,DB!$G$9,Total!AA:AA,DB!$O$9,Total!AA:AA,$H$2)+COUNTIFS(Total!X:X,$K$3,Total!W:W,B13,Total!O:O,DB!$G$5,Total!AA:AA,DB!$O$5,Total!AA:AA,DB!$G$9,Total!K:K,DB!$O$9,Total!AA:AA,$H$2)+COUNTIFS(Total!X:X,$K$3,Total!W:W,B13,Total!O:O,DB!$G$5,Total!AA:AA,DB!$O$5,Total!AA:AA,DB!$G$9,Total!AA:AA,DB!$O$9,Total!E:E,$H$2)+COUNTIFS(Total!X:X,$K$3,Total!W:W,B13,Total!AA:AA,DB!$G$5,Total!N:N,DB!$O$5,Total!M:M,DB!$G$9,Total!AA:AA,DB!$O$9,Total!AA:AA,$H$2)+COUNTIFS(Total!X:X,$K$3,Total!W:W,B13,Total!AA:AA,DB!$G$5,Total!N:N,DB!$O$5,Total!AA:AA,DB!$G$9,Total!K:K,DB!$O$9,Total!AA:AA,$H$2)+COUNTIFS(Total!X:X,$K$3,Total!W:W,B13,Total!AA:AA,DB!$G$5,Total!N:N,DB!$O$5,Total!AA:AA,DB!$G$9,Total!AA:AA,DB!$O$9,Total!E:E,$H$2)+COUNTIFS(Total!X:X,$K$3,Total!W:W,B13,Total!AA:AA,DB!$G$5,Total!AA:AA,DB!$O$5,Total!M:M,DB!$G$9,Total!K:K,DB!$O$9,Total!AA:AA,$H$2)+COUNTIFS(Total!X:X,$K$3,Total!W:W,B13,Total!AA:AA,DB!$G$5,Total!AA:AA,DB!$O$5,Total!M:M,DB!$G$9,Total!AA:AA,DB!$O$9,Total!E:E,$H$2)+COUNTIFS(Total!X:X,$K$3,Total!W:W,B13,Total!AA:AA,DB!$G$5,Total!AA:AA,DB!$O$5,Total!AA:AA,DB!$G$9,Total!K:K,DB!$O$9,Total!E:E,$H$2)+COUNTIFS(Total!X:X,$K$3,Total!W:W,B13,Total!AA:AA,DB!$G$5,Total!N:N,DB!$O$5,Total!M:M,DB!$G$9,Total!K:K,DB!$O$9,Total!E:E,$H$2)+COUNTIFS(Total!X:X,$K$3,Total!W:W,B13,Total!O:O,DB!$G$5,Total!AA:AA,DB!$O$5,Total!M:M,DB!$G$9,Total!K:K,DB!$O$9,Total!E:E,$H$2)+COUNTIFS(Total!X:X,$K$3,Total!W:W,B13,Total!O:O,DB!$G$5,Total!N:N,DB!$O$5,Total!AA:AA,DB!$G$9,Total!K:K,DB!$O$9,Total!E:E,$H$2)+COUNTIFS(Total!X:X,$K$3,Total!W:W,B13,Total!O:O,DB!$G$5,Total!N:N,DB!$O$5,Total!M:M,DB!$G$9,Total!AA:AA,DB!$O$9,Total!E:E,$H$2)+COUNTIFS(Total!X:X,$K$3,Total!W:W,B13,Total!O:O,DB!$G$5,Total!N:N,DB!$O$5,Total!M:M,DB!$G$9,Total!K:K,DB!$O$9,Total!AA:AA,$H$2)</f>
        <v>0</v>
      </c>
      <c r="L13" s="31">
        <f>COUNTIFS(Total!X:X,$L$3,Total!W:W,B13,Total!O:O,DB!$G$5,Total!N:N,DB!$O$5,Total!M:M,DB!$G$9,Total!K:K,DB!$O$9,Total!E:E,$H$2)+COUNTIFS(Total!X:X,$L$3,Total!W:W,B13,Total!AA:AA,DB!$G$5,Total!AA:AA,DB!$O$5,Total!AA:AA,DB!$G$9,Total!AA:AA,DB!$O$9,Total!AA:AA,$H$2)+COUNTIFS(Total!X:X,$L$3,Total!W:W,B13,Total!O:O,DB!$G$5,Total!AA:AA,DB!$O$5,Total!AA:AA,DB!$G$9,Total!AA:AA,DB!$O$9,Total!AA:AA,$H$2)+COUNTIFS(Total!X:X,$L$3,Total!W:W,B13,Total!AA:AA,DB!$G$5,Total!N:N,DB!$O$5,Total!AA:AA,DB!$G$9,Total!AA:AA,DB!$O$9,Total!AA:AA,$H$2)+COUNTIFS(Total!X:X,$L$3,Total!W:W,B13,Total!AA:AA,DB!$G$5,Total!AA:AA,DB!$O$5,Total!M:M,DB!$G$9,Total!AA:AA,DB!$O$9,Total!AA:AA,$H$2)+COUNTIFS(Total!X:X,$L$3,Total!W:W,B13,Total!AA:AA,DB!$G$5,Total!AA:AA,DB!$O$5,Total!AA:AA,DB!$G$9,Total!K:K,DB!$O$9,Total!AA:AA,$H$2)+COUNTIFS(Total!X:X,$L$3,Total!W:W,B13,Total!AA:AA,DB!$G$5,Total!AA:AA,DB!$O$5,Total!AA:AA,DB!$G$9,Total!AA:AA,DB!$O$9,Total!E:E,$H$2)+COUNTIFS(Total!X:X,$L$3,Total!W:W,B13,Total!O:O,DB!$G$5,Total!N:N,DB!$O$5,Total!M:M,DB!$G$9,Total!AA:AA,DB!$O$9,Total!AA:AA,$H$2)+COUNTIFS(Total!X:X,$L$3,Total!W:W,B13,Total!O:O,DB!$G$5,Total!N:N,DB!$O$5,Total!AA:AA,DB!$G$9,Total!K:K,DB!$O$9,Total!AA:AA,$H$2)+COUNTIFS(Total!X:X,$L$3,Total!W:W,B13,Total!O:O,DB!$G$5,Total!N:N,DB!$O$5,Total!AA:AA,DB!$G$9,Total!AA:AA,DB!$O$9,Total!E:E,$H$2)+COUNTIFS(Total!X:X,$L$3,Total!W:W,B13,Total!O:O,DB!$G$5,Total!AA:AA,DB!$O$5,Total!M:M,DB!$G$9,Total!K:K,DB!$O$9,Total!AA:AA,$H$2)+COUNTIFS(Total!X:X,$L$3,Total!W:W,B13,Total!O:O,DB!$G$5,Total!AA:AA,DB!$O$5,Total!M:M,DB!$G$9,Total!AA:AA,DB!$O$9,Total!E:E,$H$2)+COUNTIFS(Total!X:X,$L$3,Total!W:W,B13,Total!O:O,DB!$G$5,Total!AA:AA,DB!$O$5,Total!AA:AA,DB!$G$9,Total!K:K,DB!$O$9,Total!E:E,$H$2)+COUNTIFS(Total!X:X,$L$3,Total!W:W,B13,Total!AA:AA,DB!$G$5,Total!N:N,DB!$O$5,Total!M:M,DB!$G$9,Total!K:K,DB!$O$9,Total!AA:AA,$H$2)+COUNTIFS(Total!X:X,$L$3,Total!W:W,B13,Total!AA:AA,DB!$G$5,Total!N:N,DB!$O$5,Total!M:M,DB!$G$9,Total!AA:AA,DB!$O$9,Total!E:E,$H$2)+COUNTIFS(Total!X:X,$L$3,Total!W:W,B13,Total!AA:AA,DB!$G$5,Total!N:N,DB!$O$5,Total!AA:AA,DB!$G$9,Total!K:K,DB!$O$9,Total!E:E,$H$2)+COUNTIFS(Total!X:X,$L$3,Total!W:W,B13,Total!AA:AA,DB!$G$5,Total!AA:AA,DB!$O$5,Total!M:M,DB!$G$9,Total!K:K,DB!$O$9,Total!E:E,$H$2)+COUNTIFS(Total!X:X,$L$3,Total!W:W,B13,Total!O:O,DB!$G$5,Total!N:N,DB!$O$5,Total!AA:AA,DB!$G$9,Total!AA:AA,DB!$O$9,Total!AA:AA,$H$2)+COUNTIFS(Total!X:X,$L$3,Total!W:W,B13,Total!O:O,DB!$G$5,Total!AA:AA,DB!$O$5,Total!M:M,DB!$G$9,Total!AA:AA,DB!$O$9,Total!AA:AA,$H$2)+COUNTIFS(Total!X:X,$L$3,Total!W:W,B13,Total!O:O,DB!$G$5,Total!AA:AA,DB!$O$5,Total!AA:AA,DB!$G$9,Total!K:K,DB!$O$9,Total!AA:AA,$H$2)+COUNTIFS(Total!X:X,$L$3,Total!W:W,B13,Total!O:O,DB!$G$5,Total!AA:AA,DB!$O$5,Total!AA:AA,DB!$G$9,Total!AA:AA,DB!$O$9,Total!E:E,$H$2)+COUNTIFS(Total!X:X,$L$3,Total!W:W,B13,Total!AA:AA,DB!$G$5,Total!N:N,DB!$O$5,Total!M:M,DB!$G$9,Total!AA:AA,DB!$O$9,Total!AA:AA,$H$2)+COUNTIFS(Total!X:X,$L$3,Total!W:W,B13,Total!AA:AA,DB!$G$5,Total!N:N,DB!$O$5,Total!AA:AA,DB!$G$9,Total!K:K,DB!$O$9,Total!AA:AA,$H$2)+COUNTIFS(Total!X:X,$L$3,Total!W:W,B13,Total!AA:AA,DB!$G$5,Total!N:N,DB!$O$5,Total!AA:AA,DB!$G$9,Total!AA:AA,DB!$O$9,Total!E:E,$H$2)+COUNTIFS(Total!X:X,$L$3,Total!W:W,B13,Total!AA:AA,DB!$G$5,Total!AA:AA,DB!$O$5,Total!M:M,DB!$G$9,Total!K:K,DB!$O$9,Total!AA:AA,$H$2)+COUNTIFS(Total!X:X,$L$3,Total!W:W,B13,Total!AA:AA,DB!$G$5,Total!AA:AA,DB!$O$5,Total!M:M,DB!$G$9,Total!AA:AA,DB!$O$9,Total!E:E,$H$2)+COUNTIFS(Total!X:X,$L$3,Total!W:W,B13,Total!AA:AA,DB!$G$5,Total!AA:AA,DB!$O$5,Total!AA:AA,DB!$G$9,Total!K:K,DB!$O$9,Total!E:E,$H$2)+COUNTIFS(Total!X:X,$L$3,Total!W:W,B13,Total!AA:AA,DB!$G$5,Total!N:N,DB!$O$5,Total!M:M,DB!$G$9,Total!K:K,DB!$O$9,Total!E:E,$H$2)+COUNTIFS(Total!X:X,$L$3,Total!W:W,B13,Total!O:O,DB!$G$5,Total!AA:AA,DB!$O$5,Total!M:M,DB!$G$9,Total!K:K,DB!$O$9,Total!E:E,$H$2)+COUNTIFS(Total!X:X,$L$3,Total!W:W,B13,Total!O:O,DB!$G$5,Total!N:N,DB!$O$5,Total!AA:AA,DB!$G$9,Total!K:K,DB!$O$9,Total!E:E,$H$2)+COUNTIFS(Total!X:X,$L$3,Total!W:W,B13,Total!O:O,DB!$G$5,Total!N:N,DB!$O$5,Total!M:M,DB!$G$9,Total!AA:AA,DB!$O$9,Total!E:E,$H$2)+COUNTIFS(Total!X:X,$L$3,Total!W:W,B13,Total!O:O,DB!$G$5,Total!N:N,DB!$O$5,Total!M:M,DB!$G$9,Total!K:K,DB!$O$9,Total!AA:AA,$H$2)</f>
        <v>0</v>
      </c>
      <c r="M13" s="31">
        <f>COUNTIFS(Total!X:X,$M$3,Total!W:W,B13,Total!O:O,DB!$G$5,Total!N:N,DB!$O$5,Total!M:M,DB!$G$9,Total!K:K,DB!$O$9,Total!E:E,$H$2)+COUNTIFS(Total!X:X,$M$3,Total!W:W,B13,Total!AA:AA,DB!$G$5,Total!AA:AA,DB!$O$5,Total!AA:AA,DB!$G$9,Total!AA:AA,DB!$O$9,Total!AA:AA,$H$2)+COUNTIFS(Total!X:X,$M$3,Total!W:W,B13,Total!O:O,DB!$G$5,Total!AA:AA,DB!$O$5,Total!AA:AA,DB!$G$9,Total!AA:AA,DB!$O$9,Total!AA:AA,$H$2)+COUNTIFS(Total!X:X,$M$3,Total!W:W,B13,Total!AA:AA,DB!$G$5,Total!N:N,DB!$O$5,Total!AA:AA,DB!$G$9,Total!AA:AA,DB!$O$9,Total!AA:AA,$H$2)+COUNTIFS(Total!X:X,$M$3,Total!W:W,B13,Total!AA:AA,DB!$G$5,Total!AA:AA,DB!$O$5,Total!M:M,DB!$G$9,Total!AA:AA,DB!$O$9,Total!AA:AA,$H$2)+COUNTIFS(Total!X:X,$M$3,Total!W:W,B13,Total!AA:AA,DB!$G$5,Total!AA:AA,DB!$O$5,Total!AA:AA,DB!$G$9,Total!K:K,DB!$O$9,Total!AA:AA,$H$2)+COUNTIFS(Total!X:X,$M$3,Total!W:W,B13,Total!AA:AA,DB!$G$5,Total!AA:AA,DB!$O$5,Total!AA:AA,DB!$G$9,Total!AA:AA,DB!$O$9,Total!E:E,$H$2)+COUNTIFS(Total!X:X,$M$3,Total!W:W,B13,Total!O:O,DB!$G$5,Total!N:N,DB!$O$5,Total!M:M,DB!$G$9,Total!AA:AA,DB!$O$9,Total!AA:AA,$H$2)+COUNTIFS(Total!X:X,$M$3,Total!W:W,B13,Total!O:O,DB!$G$5,Total!N:N,DB!$O$5,Total!AA:AA,DB!$G$9,Total!K:K,DB!$O$9,Total!AA:AA,$H$2)+COUNTIFS(Total!X:X,$M$3,Total!W:W,B13,Total!O:O,DB!$G$5,Total!N:N,DB!$O$5,Total!AA:AA,DB!$G$9,Total!AA:AA,DB!$O$9,Total!E:E,$H$2)+COUNTIFS(Total!X:X,$M$3,Total!W:W,B13,Total!O:O,DB!$G$5,Total!AA:AA,DB!$O$5,Total!M:M,DB!$G$9,Total!K:K,DB!$O$9,Total!AA:AA,$H$2)+COUNTIFS(Total!X:X,$M$3,Total!W:W,B13,Total!O:O,DB!$G$5,Total!AA:AA,DB!$O$5,Total!M:M,DB!$G$9,Total!AA:AA,DB!$O$9,Total!E:E,$H$2)+COUNTIFS(Total!X:X,$M$3,Total!W:W,B13,Total!O:O,DB!$G$5,Total!AA:AA,DB!$O$5,Total!AA:AA,DB!$G$9,Total!K:K,DB!$O$9,Total!E:E,$H$2)+COUNTIFS(Total!X:X,$M$3,Total!W:W,B13,Total!AA:AA,DB!$G$5,Total!N:N,DB!$O$5,Total!M:M,DB!$G$9,Total!K:K,DB!$O$9,Total!AA:AA,$H$2)+COUNTIFS(Total!X:X,$M$3,Total!W:W,B13,Total!AA:AA,DB!$G$5,Total!N:N,DB!$O$5,Total!M:M,DB!$G$9,Total!AA:AA,DB!$O$9,Total!E:E,$H$2)+COUNTIFS(Total!X:X,$M$3,Total!W:W,B13,Total!AA:AA,DB!$G$5,Total!N:N,DB!$O$5,Total!AA:AA,DB!$G$9,Total!K:K,DB!$O$9,Total!E:E,$H$2)+COUNTIFS(Total!X:X,$M$3,Total!W:W,B13,Total!AA:AA,DB!$G$5,Total!AA:AA,DB!$O$5,Total!M:M,DB!$G$9,Total!K:K,DB!$O$9,Total!E:E,$H$2)+COUNTIFS(Total!X:X,$M$3,Total!W:W,B13,Total!O:O,DB!$G$5,Total!N:N,DB!$O$5,Total!AA:AA,DB!$G$9,Total!AA:AA,DB!$O$9,Total!AA:AA,$H$2)+COUNTIFS(Total!X:X,$M$3,Total!W:W,B13,Total!O:O,DB!$G$5,Total!AA:AA,DB!$O$5,Total!M:M,DB!$G$9,Total!AA:AA,DB!$O$9,Total!AA:AA,$H$2)+COUNTIFS(Total!X:X,$M$3,Total!W:W,B13,Total!O:O,DB!$G$5,Total!AA:AA,DB!$O$5,Total!AA:AA,DB!$G$9,Total!K:K,DB!$O$9,Total!AA:AA,$H$2)+COUNTIFS(Total!X:X,$M$3,Total!W:W,B13,Total!O:O,DB!$G$5,Total!AA:AA,DB!$O$5,Total!AA:AA,DB!$G$9,Total!AA:AA,DB!$O$9,Total!E:E,$H$2)+COUNTIFS(Total!X:X,$M$3,Total!W:W,B13,Total!AA:AA,DB!$G$5,Total!N:N,DB!$O$5,Total!M:M,DB!$G$9,Total!AA:AA,DB!$O$9,Total!AA:AA,$H$2)+COUNTIFS(Total!X:X,$M$3,Total!W:W,B13,Total!AA:AA,DB!$G$5,Total!N:N,DB!$O$5,Total!AA:AA,DB!$G$9,Total!K:K,DB!$O$9,Total!AA:AA,$H$2)+COUNTIFS(Total!X:X,$M$3,Total!W:W,B13,Total!AA:AA,DB!$G$5,Total!N:N,DB!$O$5,Total!AA:AA,DB!$G$9,Total!AA:AA,DB!$O$9,Total!E:E,$H$2)+COUNTIFS(Total!X:X,$M$3,Total!W:W,B13,Total!AA:AA,DB!$G$5,Total!AA:AA,DB!$O$5,Total!M:M,DB!$G$9,Total!K:K,DB!$O$9,Total!AA:AA,$H$2)+COUNTIFS(Total!X:X,$M$3,Total!W:W,B13,Total!AA:AA,DB!$G$5,Total!AA:AA,DB!$O$5,Total!M:M,DB!$G$9,Total!AA:AA,DB!$O$9,Total!E:E,$H$2)+COUNTIFS(Total!X:X,$M$3,Total!W:W,B13,Total!AA:AA,DB!$G$5,Total!AA:AA,DB!$O$5,Total!AA:AA,DB!$G$9,Total!K:K,DB!$O$9,Total!E:E,$H$2)+COUNTIFS(Total!X:X,$M$3,Total!W:W,B13,Total!AA:AA,DB!$G$5,Total!N:N,DB!$O$5,Total!M:M,DB!$G$9,Total!K:K,DB!$O$9,Total!E:E,$H$2)+COUNTIFS(Total!X:X,$M$3,Total!W:W,B13,Total!O:O,DB!$G$5,Total!AA:AA,DB!$O$5,Total!M:M,DB!$G$9,Total!K:K,DB!$O$9,Total!E:E,$H$2)+COUNTIFS(Total!X:X,$M$3,Total!W:W,B13,Total!O:O,DB!$G$5,Total!N:N,DB!$O$5,Total!AA:AA,DB!$G$9,Total!K:K,DB!$O$9,Total!E:E,$H$2)+COUNTIFS(Total!X:X,$M$3,Total!W:W,B13,Total!O:O,DB!$G$5,Total!N:N,DB!$O$5,Total!M:M,DB!$G$9,Total!AA:AA,DB!$O$9,Total!E:E,$H$2)+COUNTIFS(Total!X:X,$M$3,Total!W:W,B13,Total!O:O,DB!$G$5,Total!N:N,DB!$O$5,Total!M:M,DB!$G$9,Total!K:K,DB!$O$9,Total!AA:AA,$H$2)</f>
        <v>0</v>
      </c>
      <c r="N13" s="31">
        <f>COUNTIFS(Total!X:X,$N$3,Total!W:W,B13,Total!O:O,DB!$G$5,Total!N:N,DB!$O$5,Total!M:M,DB!$G$9,Total!K:K,DB!$O$9,Total!E:E,$H$2)+COUNTIFS(Total!X:X,$N$3,Total!W:W,B13,Total!AA:AA,DB!$G$5,Total!AA:AA,DB!$O$5,Total!AA:AA,DB!$G$9,Total!AA:AA,DB!$O$9,Total!AA:AA,$H$2)+COUNTIFS(Total!X:X,$N$3,Total!W:W,B13,Total!O:O,DB!$G$5,Total!AA:AA,DB!$O$5,Total!AA:AA,DB!$G$9,Total!AA:AA,DB!$O$9,Total!AA:AA,$H$2)+COUNTIFS(Total!X:X,$N$3,Total!W:W,B13,Total!AA:AA,DB!$G$5,Total!N:N,DB!$O$5,Total!AA:AA,DB!$G$9,Total!AA:AA,DB!$O$9,Total!AA:AA,$H$2)+COUNTIFS(Total!X:X,$N$3,Total!W:W,B13,Total!AA:AA,DB!$G$5,Total!AA:AA,DB!$O$5,Total!M:M,DB!$G$9,Total!AA:AA,DB!$O$9,Total!AA:AA,$H$2)+COUNTIFS(Total!X:X,$N$3,Total!W:W,B13,Total!AA:AA,DB!$G$5,Total!AA:AA,DB!$O$5,Total!AA:AA,DB!$G$9,Total!K:K,DB!$O$9,Total!AA:AA,$H$2)+COUNTIFS(Total!X:X,$N$3,Total!W:W,B13,Total!AA:AA,DB!$G$5,Total!AA:AA,DB!$O$5,Total!AA:AA,DB!$G$9,Total!AA:AA,DB!$O$9,Total!E:E,$H$2)+COUNTIFS(Total!X:X,$N$3,Total!W:W,B13,Total!O:O,DB!$G$5,Total!N:N,DB!$O$5,Total!M:M,DB!$G$9,Total!AA:AA,DB!$O$9,Total!AA:AA,$H$2)+COUNTIFS(Total!X:X,$N$3,Total!W:W,B13,Total!O:O,DB!$G$5,Total!N:N,DB!$O$5,Total!AA:AA,DB!$G$9,Total!K:K,DB!$O$9,Total!AA:AA,$H$2)+COUNTIFS(Total!X:X,$N$3,Total!W:W,B13,Total!O:O,DB!$G$5,Total!N:N,DB!$O$5,Total!AA:AA,DB!$G$9,Total!AA:AA,DB!$O$9,Total!E:E,$H$2)+COUNTIFS(Total!X:X,$N$3,Total!W:W,B13,Total!O:O,DB!$G$5,Total!AA:AA,DB!$O$5,Total!M:M,DB!$G$9,Total!K:K,DB!$O$9,Total!AA:AA,$H$2)+COUNTIFS(Total!X:X,$N$3,Total!W:W,B13,Total!O:O,DB!$G$5,Total!AA:AA,DB!$O$5,Total!M:M,DB!$G$9,Total!AA:AA,DB!$O$9,Total!E:E,$H$2)+COUNTIFS(Total!X:X,$N$3,Total!W:W,B13,Total!O:O,DB!$G$5,Total!AA:AA,DB!$O$5,Total!AA:AA,DB!$G$9,Total!K:K,DB!$O$9,Total!E:E,$H$2)+COUNTIFS(Total!X:X,$N$3,Total!W:W,B13,Total!AA:AA,DB!$G$5,Total!N:N,DB!$O$5,Total!M:M,DB!$G$9,Total!K:K,DB!$O$9,Total!AA:AA,$H$2)+COUNTIFS(Total!X:X,$N$3,Total!W:W,B13,Total!AA:AA,DB!$G$5,Total!N:N,DB!$O$5,Total!M:M,DB!$G$9,Total!AA:AA,DB!$O$9,Total!E:E,$H$2)+COUNTIFS(Total!X:X,$N$3,Total!W:W,B13,Total!AA:AA,DB!$G$5,Total!N:N,DB!$O$5,Total!AA:AA,DB!$G$9,Total!K:K,DB!$O$9,Total!E:E,$H$2)+COUNTIFS(Total!X:X,$N$3,Total!W:W,B13,Total!AA:AA,DB!$G$5,Total!AA:AA,DB!$O$5,Total!M:M,DB!$G$9,Total!K:K,DB!$O$9,Total!E:E,$H$2)+COUNTIFS(Total!X:X,$N$3,Total!W:W,B13,Total!O:O,DB!$G$5,Total!N:N,DB!$O$5,Total!AA:AA,DB!$G$9,Total!AA:AA,DB!$O$9,Total!AA:AA,$H$2)+COUNTIFS(Total!X:X,$N$3,Total!W:W,B13,Total!O:O,DB!$G$5,Total!AA:AA,DB!$O$5,Total!M:M,DB!$G$9,Total!AA:AA,DB!$O$9,Total!AA:AA,$H$2)+COUNTIFS(Total!X:X,$N$3,Total!W:W,B13,Total!O:O,DB!$G$5,Total!AA:AA,DB!$O$5,Total!AA:AA,DB!$G$9,Total!K:K,DB!$O$9,Total!AA:AA,$H$2)+COUNTIFS(Total!X:X,$N$3,Total!W:W,B13,Total!O:O,DB!$G$5,Total!AA:AA,DB!$O$5,Total!AA:AA,DB!$G$9,Total!AA:AA,DB!$O$9,Total!E:E,$H$2)+COUNTIFS(Total!X:X,$N$3,Total!W:W,B13,Total!AA:AA,DB!$G$5,Total!N:N,DB!$O$5,Total!M:M,DB!$G$9,Total!AA:AA,DB!$O$9,Total!AA:AA,$H$2)+COUNTIFS(Total!X:X,$N$3,Total!W:W,B13,Total!AA:AA,DB!$G$5,Total!N:N,DB!$O$5,Total!AA:AA,DB!$G$9,Total!K:K,DB!$O$9,Total!AA:AA,$H$2)+COUNTIFS(Total!X:X,$N$3,Total!W:W,B13,Total!AA:AA,DB!$G$5,Total!N:N,DB!$O$5,Total!AA:AA,DB!$G$9,Total!AA:AA,DB!$O$9,Total!E:E,$H$2)+COUNTIFS(Total!X:X,$N$3,Total!W:W,B13,Total!AA:AA,DB!$G$5,Total!AA:AA,DB!$O$5,Total!M:M,DB!$G$9,Total!K:K,DB!$O$9,Total!AA:AA,$H$2)+COUNTIFS(Total!X:X,$N$3,Total!W:W,B13,Total!AA:AA,DB!$G$5,Total!AA:AA,DB!$O$5,Total!M:M,DB!$G$9,Total!AA:AA,DB!$O$9,Total!E:E,$H$2)+COUNTIFS(Total!X:X,$N$3,Total!W:W,B13,Total!AA:AA,DB!$G$5,Total!AA:AA,DB!$O$5,Total!AA:AA,DB!$G$9,Total!K:K,DB!$O$9,Total!E:E,$H$2)+COUNTIFS(Total!X:X,$N$3,Total!W:W,B13,Total!AA:AA,DB!$G$5,Total!N:N,DB!$O$5,Total!M:M,DB!$G$9,Total!K:K,DB!$O$9,Total!E:E,$H$2)+COUNTIFS(Total!X:X,$N$3,Total!W:W,B13,Total!O:O,DB!$G$5,Total!AA:AA,DB!$O$5,Total!M:M,DB!$G$9,Total!K:K,DB!$O$9,Total!E:E,$H$2)+COUNTIFS(Total!X:X,$N$3,Total!W:W,B13,Total!O:O,DB!$G$5,Total!N:N,DB!$O$5,Total!AA:AA,DB!$G$9,Total!K:K,DB!$O$9,Total!E:E,$H$2)+COUNTIFS(Total!X:X,$N$3,Total!W:W,B13,Total!O:O,DB!$G$5,Total!N:N,DB!$O$5,Total!M:M,DB!$G$9,Total!AA:AA,DB!$O$9,Total!E:E,$H$2)+COUNTIFS(Total!X:X,$N$3,Total!W:W,B13,Total!O:O,DB!$G$5,Total!N:N,DB!$O$5,Total!M:M,DB!$G$9,Total!K:K,DB!$O$9,Total!AA:AA,$H$2)</f>
        <v>0</v>
      </c>
      <c r="O13" s="31">
        <f>COUNTIFS(Total!X:X,$O$3,Total!W:W,B13,Total!O:O,DB!$G$5,Total!N:N,DB!$O$5,Total!M:M,DB!$G$9,Total!K:K,DB!$O$9,Total!E:E,$H$2)+COUNTIFS(Total!X:X,$O$3,Total!W:W,B13,Total!AA:AA,DB!$G$5,Total!AA:AA,DB!$O$5,Total!AA:AA,DB!$G$9,Total!AA:AA,DB!$O$9,Total!AA:AA,$H$2)+COUNTIFS(Total!X:X,$O$3,Total!W:W,B13,Total!O:O,DB!$G$5,Total!AA:AA,DB!$O$5,Total!AA:AA,DB!$G$9,Total!AA:AA,DB!$O$9,Total!AA:AA,$H$2)+COUNTIFS(Total!X:X,$O$3,Total!W:W,B13,Total!AA:AA,DB!$G$5,Total!N:N,DB!$O$5,Total!AA:AA,DB!$G$9,Total!AA:AA,DB!$O$9,Total!AA:AA,$H$2)+COUNTIFS(Total!X:X,$O$3,Total!W:W,B13,Total!AA:AA,DB!$G$5,Total!AA:AA,DB!$O$5,Total!M:M,DB!$G$9,Total!AA:AA,DB!$O$9,Total!AA:AA,$H$2)+COUNTIFS(Total!X:X,$O$3,Total!W:W,B13,Total!AA:AA,DB!$G$5,Total!AA:AA,DB!$O$5,Total!AA:AA,DB!$G$9,Total!K:K,DB!$O$9,Total!AA:AA,$H$2)+COUNTIFS(Total!X:X,$O$3,Total!W:W,B13,Total!AA:AA,DB!$G$5,Total!AA:AA,DB!$O$5,Total!AA:AA,DB!$G$9,Total!AA:AA,DB!$O$9,Total!E:E,$H$2)+COUNTIFS(Total!X:X,$O$3,Total!W:W,B13,Total!O:O,DB!$G$5,Total!N:N,DB!$O$5,Total!M:M,DB!$G$9,Total!AA:AA,DB!$O$9,Total!AA:AA,$H$2)+COUNTIFS(Total!X:X,$O$3,Total!W:W,B13,Total!O:O,DB!$G$5,Total!N:N,DB!$O$5,Total!AA:AA,DB!$G$9,Total!K:K,DB!$O$9,Total!AA:AA,$H$2)+COUNTIFS(Total!X:X,$O$3,Total!W:W,B13,Total!O:O,DB!$G$5,Total!N:N,DB!$O$5,Total!AA:AA,DB!$G$9,Total!AA:AA,DB!$O$9,Total!E:E,$H$2)+COUNTIFS(Total!X:X,$O$3,Total!W:W,B13,Total!O:O,DB!$G$5,Total!AA:AA,DB!$O$5,Total!M:M,DB!$G$9,Total!K:K,DB!$O$9,Total!AA:AA,$H$2)+COUNTIFS(Total!X:X,$O$3,Total!W:W,B13,Total!O:O,DB!$G$5,Total!AA:AA,DB!$O$5,Total!M:M,DB!$G$9,Total!AA:AA,DB!$O$9,Total!E:E,$H$2)+COUNTIFS(Total!X:X,$O$3,Total!W:W,B13,Total!O:O,DB!$G$5,Total!AA:AA,DB!$O$5,Total!AA:AA,DB!$G$9,Total!K:K,DB!$O$9,Total!E:E,$H$2)+COUNTIFS(Total!X:X,$O$3,Total!W:W,B13,Total!AA:AA,DB!$G$5,Total!N:N,DB!$O$5,Total!M:M,DB!$G$9,Total!K:K,DB!$O$9,Total!AA:AA,$H$2)+COUNTIFS(Total!X:X,$O$3,Total!W:W,B13,Total!AA:AA,DB!$G$5,Total!N:N,DB!$O$5,Total!M:M,DB!$G$9,Total!AA:AA,DB!$O$9,Total!E:E,$H$2)+COUNTIFS(Total!X:X,$O$3,Total!W:W,B13,Total!AA:AA,DB!$G$5,Total!N:N,DB!$O$5,Total!AA:AA,DB!$G$9,Total!K:K,DB!$O$9,Total!E:E,$H$2)+COUNTIFS(Total!X:X,$O$3,Total!W:W,B13,Total!AA:AA,DB!$G$5,Total!AA:AA,DB!$O$5,Total!M:M,DB!$G$9,Total!K:K,DB!$O$9,Total!E:E,$H$2)+COUNTIFS(Total!X:X,$O$3,Total!W:W,B13,Total!O:O,DB!$G$5,Total!N:N,DB!$O$5,Total!AA:AA,DB!$G$9,Total!AA:AA,DB!$O$9,Total!AA:AA,$H$2)+COUNTIFS(Total!X:X,$O$3,Total!W:W,B13,Total!O:O,DB!$G$5,Total!AA:AA,DB!$O$5,Total!M:M,DB!$G$9,Total!AA:AA,DB!$O$9,Total!AA:AA,$H$2)+COUNTIFS(Total!X:X,$O$3,Total!W:W,B13,Total!O:O,DB!$G$5,Total!AA:AA,DB!$O$5,Total!AA:AA,DB!$G$9,Total!K:K,DB!$O$9,Total!AA:AA,$H$2)+COUNTIFS(Total!X:X,$O$3,Total!W:W,B13,Total!O:O,DB!$G$5,Total!AA:AA,DB!$O$5,Total!AA:AA,DB!$G$9,Total!AA:AA,DB!$O$9,Total!E:E,$H$2)+COUNTIFS(Total!X:X,$O$3,Total!W:W,B13,Total!AA:AA,DB!$G$5,Total!N:N,DB!$O$5,Total!M:M,DB!$G$9,Total!AA:AA,DB!$O$9,Total!AA:AA,$H$2)+COUNTIFS(Total!X:X,$O$3,Total!W:W,B13,Total!AA:AA,DB!$G$5,Total!N:N,DB!$O$5,Total!AA:AA,DB!$G$9,Total!K:K,DB!$O$9,Total!AA:AA,$H$2)+COUNTIFS(Total!X:X,$O$3,Total!W:W,B13,Total!AA:AA,DB!$G$5,Total!N:N,DB!$O$5,Total!AA:AA,DB!$G$9,Total!AA:AA,DB!$O$9,Total!E:E,$H$2)+COUNTIFS(Total!X:X,$O$3,Total!W:W,B13,Total!AA:AA,DB!$G$5,Total!AA:AA,DB!$O$5,Total!M:M,DB!$G$9,Total!K:K,DB!$O$9,Total!AA:AA,$H$2)+COUNTIFS(Total!X:X,$O$3,Total!W:W,B13,Total!AA:AA,DB!$G$5,Total!AA:AA,DB!$O$5,Total!M:M,DB!$G$9,Total!AA:AA,DB!$O$9,Total!E:E,$H$2)+COUNTIFS(Total!X:X,$O$3,Total!W:W,B13,Total!AA:AA,DB!$G$5,Total!AA:AA,DB!$O$5,Total!AA:AA,DB!$G$9,Total!K:K,DB!$O$9,Total!E:E,$H$2)+COUNTIFS(Total!X:X,$O$3,Total!W:W,B13,Total!AA:AA,DB!$G$5,Total!N:N,DB!$O$5,Total!M:M,DB!$G$9,Total!K:K,DB!$O$9,Total!E:E,$H$2)+COUNTIFS(Total!X:X,$O$3,Total!W:W,B13,Total!O:O,DB!$G$5,Total!AA:AA,DB!$O$5,Total!M:M,DB!$G$9,Total!K:K,DB!$O$9,Total!E:E,$H$2)+COUNTIFS(Total!X:X,$O$3,Total!W:W,B13,Total!O:O,DB!$G$5,Total!N:N,DB!$O$5,Total!AA:AA,DB!$G$9,Total!K:K,DB!$O$9,Total!E:E,$H$2)+COUNTIFS(Total!X:X,$O$3,Total!W:W,B13,Total!O:O,DB!$G$5,Total!N:N,DB!$O$5,Total!M:M,DB!$G$9,Total!AA:AA,DB!$O$9,Total!E:E,$H$2)+COUNTIFS(Total!X:X,$O$3,Total!W:W,B13,Total!O:O,DB!$G$5,Total!N:N,DB!$O$5,Total!M:M,DB!$G$9,Total!K:K,DB!$O$9,Total!AA:AA,$H$2)</f>
        <v>0</v>
      </c>
      <c r="P13" s="31">
        <f>COUNTIFS(Total!X:X,$P$3,Total!W:W,B13,Total!O:O,DB!$G$5,Total!N:N,DB!$O$5,Total!M:M,DB!$G$9,Total!K:K,DB!$O$9,Total!E:E,$H$2)+COUNTIFS(Total!X:X,$P$3,Total!W:W,B13,Total!AA:AA,DB!$G$5,Total!AA:AA,DB!$O$5,Total!AA:AA,DB!$G$9,Total!AA:AA,DB!$O$9,Total!AA:AA,$H$2)+COUNTIFS(Total!X:X,$P$3,Total!W:W,B13,Total!O:O,DB!$G$5,Total!AA:AA,DB!$O$5,Total!AA:AA,DB!$G$9,Total!AA:AA,DB!$O$9,Total!AA:AA,$H$2)+COUNTIFS(Total!X:X,$P$3,Total!W:W,B13,Total!AA:AA,DB!$G$5,Total!N:N,DB!$O$5,Total!AA:AA,DB!$G$9,Total!AA:AA,DB!$O$9,Total!AA:AA,$H$2)+COUNTIFS(Total!X:X,$P$3,Total!W:W,B13,Total!AA:AA,DB!$G$5,Total!AA:AA,DB!$O$5,Total!M:M,DB!$G$9,Total!AA:AA,DB!$O$9,Total!AA:AA,$H$2)+COUNTIFS(Total!X:X,$P$3,Total!W:W,B13,Total!AA:AA,DB!$G$5,Total!AA:AA,DB!$O$5,Total!AA:AA,DB!$G$9,Total!K:K,DB!$O$9,Total!AA:AA,$H$2)+COUNTIFS(Total!X:X,$P$3,Total!W:W,B13,Total!AA:AA,DB!$G$5,Total!AA:AA,DB!$O$5,Total!AA:AA,DB!$G$9,Total!AA:AA,DB!$O$9,Total!E:E,$H$2)+COUNTIFS(Total!X:X,$P$3,Total!W:W,B13,Total!O:O,DB!$G$5,Total!N:N,DB!$O$5,Total!M:M,DB!$G$9,Total!AA:AA,DB!$O$9,Total!AA:AA,$H$2)+COUNTIFS(Total!X:X,$P$3,Total!W:W,B13,Total!O:O,DB!$G$5,Total!N:N,DB!$O$5,Total!AA:AA,DB!$G$9,Total!K:K,DB!$O$9,Total!AA:AA,$H$2)+COUNTIFS(Total!X:X,$P$3,Total!W:W,B13,Total!O:O,DB!$G$5,Total!N:N,DB!$O$5,Total!AA:AA,DB!$G$9,Total!AA:AA,DB!$O$9,Total!E:E,$H$2)+COUNTIFS(Total!X:X,$P$3,Total!W:W,B13,Total!O:O,DB!$G$5,Total!AA:AA,DB!$O$5,Total!M:M,DB!$G$9,Total!K:K,DB!$O$9,Total!AA:AA,$H$2)+COUNTIFS(Total!X:X,$P$3,Total!W:W,B13,Total!O:O,DB!$G$5,Total!AA:AA,DB!$O$5,Total!M:M,DB!$G$9,Total!AA:AA,DB!$O$9,Total!E:E,$H$2)+COUNTIFS(Total!X:X,$P$3,Total!W:W,B13,Total!O:O,DB!$G$5,Total!AA:AA,DB!$O$5,Total!AA:AA,DB!$G$9,Total!K:K,DB!$O$9,Total!E:E,$H$2)+COUNTIFS(Total!X:X,$P$3,Total!W:W,B13,Total!AA:AA,DB!$G$5,Total!N:N,DB!$O$5,Total!M:M,DB!$G$9,Total!K:K,DB!$O$9,Total!AA:AA,$H$2)+COUNTIFS(Total!X:X,$P$3,Total!W:W,B13,Total!AA:AA,DB!$G$5,Total!N:N,DB!$O$5,Total!M:M,DB!$G$9,Total!AA:AA,DB!$O$9,Total!E:E,$H$2)+COUNTIFS(Total!X:X,$P$3,Total!W:W,B13,Total!AA:AA,DB!$G$5,Total!N:N,DB!$O$5,Total!AA:AA,DB!$G$9,Total!K:K,DB!$O$9,Total!E:E,$H$2)+COUNTIFS(Total!X:X,$P$3,Total!W:W,B13,Total!AA:AA,DB!$G$5,Total!AA:AA,DB!$O$5,Total!M:M,DB!$G$9,Total!K:K,DB!$O$9,Total!E:E,$H$2)+COUNTIFS(Total!X:X,$P$3,Total!W:W,B13,Total!O:O,DB!$G$5,Total!N:N,DB!$O$5,Total!AA:AA,DB!$G$9,Total!AA:AA,DB!$O$9,Total!AA:AA,$H$2)+COUNTIFS(Total!X:X,$P$3,Total!W:W,B13,Total!O:O,DB!$G$5,Total!AA:AA,DB!$O$5,Total!M:M,DB!$G$9,Total!AA:AA,DB!$O$9,Total!AA:AA,$H$2)+COUNTIFS(Total!X:X,$P$3,Total!W:W,B13,Total!O:O,DB!$G$5,Total!AA:AA,DB!$O$5,Total!AA:AA,DB!$G$9,Total!K:K,DB!$O$9,Total!AA:AA,$H$2)+COUNTIFS(Total!X:X,$P$3,Total!W:W,B13,Total!O:O,DB!$G$5,Total!AA:AA,DB!$O$5,Total!AA:AA,DB!$G$9,Total!AA:AA,DB!$O$9,Total!E:E,$H$2)+COUNTIFS(Total!X:X,$P$3,Total!W:W,B13,Total!AA:AA,DB!$G$5,Total!N:N,DB!$O$5,Total!M:M,DB!$G$9,Total!AA:AA,DB!$O$9,Total!AA:AA,$H$2)+COUNTIFS(Total!X:X,$P$3,Total!W:W,B13,Total!AA:AA,DB!$G$5,Total!N:N,DB!$O$5,Total!AA:AA,DB!$G$9,Total!K:K,DB!$O$9,Total!AA:AA,$H$2)+COUNTIFS(Total!X:X,$P$3,Total!W:W,B13,Total!AA:AA,DB!$G$5,Total!N:N,DB!$O$5,Total!AA:AA,DB!$G$9,Total!AA:AA,DB!$O$9,Total!E:E,$H$2)+COUNTIFS(Total!X:X,$P$3,Total!W:W,B13,Total!AA:AA,DB!$G$5,Total!AA:AA,DB!$O$5,Total!M:M,DB!$G$9,Total!K:K,DB!$O$9,Total!AA:AA,$H$2)+COUNTIFS(Total!X:X,$P$3,Total!W:W,B13,Total!AA:AA,DB!$G$5,Total!AA:AA,DB!$O$5,Total!M:M,DB!$G$9,Total!AA:AA,DB!$O$9,Total!E:E,$H$2)+COUNTIFS(Total!X:X,$P$3,Total!W:W,B13,Total!AA:AA,DB!$G$5,Total!AA:AA,DB!$O$5,Total!AA:AA,DB!$G$9,Total!K:K,DB!$O$9,Total!E:E,$H$2)+COUNTIFS(Total!X:X,$P$3,Total!W:W,B13,Total!AA:AA,DB!$G$5,Total!N:N,DB!$O$5,Total!M:M,DB!$G$9,Total!K:K,DB!$O$9,Total!E:E,$H$2)+COUNTIFS(Total!X:X,$P$3,Total!W:W,B13,Total!O:O,DB!$G$5,Total!AA:AA,DB!$O$5,Total!M:M,DB!$G$9,Total!K:K,DB!$O$9,Total!E:E,$H$2)+COUNTIFS(Total!X:X,$P$3,Total!W:W,B13,Total!O:O,DB!$G$5,Total!N:N,DB!$O$5,Total!AA:AA,DB!$G$9,Total!K:K,DB!$O$9,Total!E:E,$H$2)+COUNTIFS(Total!X:X,$P$3,Total!W:W,B13,Total!O:O,DB!$G$5,Total!N:N,DB!$O$5,Total!M:M,DB!$G$9,Total!AA:AA,DB!$O$9,Total!E:E,$H$2)+COUNTIFS(Total!X:X,$P$3,Total!W:W,B13,Total!O:O,DB!$G$5,Total!N:N,DB!$O$5,Total!M:M,DB!$G$9,Total!K:K,DB!$O$9,Total!AA:AA,$H$2)</f>
        <v>0</v>
      </c>
      <c r="Q13" s="31">
        <f>COUNTIFS(Total!X:X,$Q$3,Total!W:W,B13,Total!O:O,DB!$G$5,Total!N:N,DB!$O$5,Total!M:M,DB!$G$9,Total!K:K,DB!$O$9,Total!E:E,$H$2)+COUNTIFS(Total!X:X,$Q$3,Total!W:W,B13,Total!AA:AA,DB!$G$5,Total!AA:AA,DB!$O$5,Total!AA:AA,DB!$G$9,Total!AA:AA,DB!$O$9,Total!AA:AA,$H$2)+COUNTIFS(Total!X:X,$Q$3,Total!W:W,B13,Total!O:O,DB!$G$5,Total!AA:AA,DB!$O$5,Total!AA:AA,DB!$G$9,Total!AA:AA,DB!$O$9,Total!AA:AA,$H$2)+COUNTIFS(Total!X:X,$Q$3,Total!W:W,B13,Total!AA:AA,DB!$G$5,Total!N:N,DB!$O$5,Total!AA:AA,DB!$G$9,Total!AA:AA,DB!$O$9,Total!AA:AA,$H$2)+COUNTIFS(Total!X:X,$Q$3,Total!W:W,B13,Total!AA:AA,DB!$G$5,Total!AA:AA,DB!$O$5,Total!M:M,DB!$G$9,Total!AA:AA,DB!$O$9,Total!AA:AA,$H$2)+COUNTIFS(Total!X:X,$Q$3,Total!W:W,B13,Total!AA:AA,DB!$G$5,Total!AA:AA,DB!$O$5,Total!AA:AA,DB!$G$9,Total!K:K,DB!$O$9,Total!AA:AA,$H$2)+COUNTIFS(Total!X:X,$Q$3,Total!W:W,B13,Total!AA:AA,DB!$G$5,Total!AA:AA,DB!$O$5,Total!AA:AA,DB!$G$9,Total!AA:AA,DB!$O$9,Total!E:E,$H$2)+COUNTIFS(Total!X:X,$Q$3,Total!W:W,B13,Total!O:O,DB!$G$5,Total!N:N,DB!$O$5,Total!M:M,DB!$G$9,Total!AA:AA,DB!$O$9,Total!AA:AA,$H$2)+COUNTIFS(Total!X:X,$Q$3,Total!W:W,B13,Total!O:O,DB!$G$5,Total!N:N,DB!$O$5,Total!AA:AA,DB!$G$9,Total!K:K,DB!$O$9,Total!AA:AA,$H$2)+COUNTIFS(Total!X:X,$Q$3,Total!W:W,B13,Total!O:O,DB!$G$5,Total!N:N,DB!$O$5,Total!AA:AA,DB!$G$9,Total!AA:AA,DB!$O$9,Total!E:E,$H$2)+COUNTIFS(Total!X:X,$Q$3,Total!W:W,B13,Total!O:O,DB!$G$5,Total!AA:AA,DB!$O$5,Total!M:M,DB!$G$9,Total!K:K,DB!$O$9,Total!AA:AA,$H$2)+COUNTIFS(Total!X:X,$Q$3,Total!W:W,B13,Total!O:O,DB!$G$5,Total!AA:AA,DB!$O$5,Total!M:M,DB!$G$9,Total!AA:AA,DB!$O$9,Total!E:E,$H$2)+COUNTIFS(Total!X:X,$Q$3,Total!W:W,B13,Total!O:O,DB!$G$5,Total!AA:AA,DB!$O$5,Total!AA:AA,DB!$G$9,Total!K:K,DB!$O$9,Total!E:E,$H$2)+COUNTIFS(Total!X:X,$Q$3,Total!W:W,B13,Total!AA:AA,DB!$G$5,Total!N:N,DB!$O$5,Total!M:M,DB!$G$9,Total!K:K,DB!$O$9,Total!AA:AA,$H$2)+COUNTIFS(Total!X:X,$Q$3,Total!W:W,B13,Total!AA:AA,DB!$G$5,Total!N:N,DB!$O$5,Total!M:M,DB!$G$9,Total!AA:AA,DB!$O$9,Total!E:E,$H$2)+COUNTIFS(Total!X:X,$Q$3,Total!W:W,B13,Total!AA:AA,DB!$G$5,Total!N:N,DB!$O$5,Total!AA:AA,DB!$G$9,Total!K:K,DB!$O$9,Total!E:E,$H$2)+COUNTIFS(Total!X:X,$Q$3,Total!W:W,B13,Total!AA:AA,DB!$G$5,Total!AA:AA,DB!$O$5,Total!M:M,DB!$G$9,Total!K:K,DB!$O$9,Total!E:E,$H$2)+COUNTIFS(Total!X:X,$Q$3,Total!W:W,B13,Total!O:O,DB!$G$5,Total!N:N,DB!$O$5,Total!AA:AA,DB!$G$9,Total!AA:AA,DB!$O$9,Total!AA:AA,$H$2)+COUNTIFS(Total!X:X,$Q$3,Total!W:W,B13,Total!O:O,DB!$G$5,Total!AA:AA,DB!$O$5,Total!M:M,DB!$G$9,Total!AA:AA,DB!$O$9,Total!AA:AA,$H$2)+COUNTIFS(Total!X:X,$Q$3,Total!W:W,B13,Total!O:O,DB!$G$5,Total!AA:AA,DB!$O$5,Total!AA:AA,DB!$G$9,Total!K:K,DB!$O$9,Total!AA:AA,$H$2)+COUNTIFS(Total!X:X,$Q$3,Total!W:W,B13,Total!O:O,DB!$G$5,Total!AA:AA,DB!$O$5,Total!AA:AA,DB!$G$9,Total!AA:AA,DB!$O$9,Total!E:E,$H$2)+COUNTIFS(Total!X:X,$Q$3,Total!W:W,B13,Total!AA:AA,DB!$G$5,Total!N:N,DB!$O$5,Total!M:M,DB!$G$9,Total!AA:AA,DB!$O$9,Total!AA:AA,$H$2)+COUNTIFS(Total!X:X,$Q$3,Total!W:W,B13,Total!AA:AA,DB!$G$5,Total!N:N,DB!$O$5,Total!AA:AA,DB!$G$9,Total!K:K,DB!$O$9,Total!AA:AA,$H$2)+COUNTIFS(Total!X:X,$Q$3,Total!W:W,B13,Total!AA:AA,DB!$G$5,Total!N:N,DB!$O$5,Total!AA:AA,DB!$G$9,Total!AA:AA,DB!$O$9,Total!E:E,$H$2)+COUNTIFS(Total!X:X,$Q$3,Total!W:W,B13,Total!AA:AA,DB!$G$5,Total!AA:AA,DB!$O$5,Total!M:M,DB!$G$9,Total!K:K,DB!$O$9,Total!AA:AA,$H$2)+COUNTIFS(Total!X:X,$Q$3,Total!W:W,B13,Total!AA:AA,DB!$G$5,Total!AA:AA,DB!$O$5,Total!M:M,DB!$G$9,Total!AA:AA,DB!$O$9,Total!E:E,$H$2)+COUNTIFS(Total!X:X,$Q$3,Total!W:W,B13,Total!AA:AA,DB!$G$5,Total!AA:AA,DB!$O$5,Total!AA:AA,DB!$G$9,Total!K:K,DB!$O$9,Total!E:E,$H$2)+COUNTIFS(Total!X:X,$Q$3,Total!W:W,B13,Total!AA:AA,DB!$G$5,Total!N:N,DB!$O$5,Total!M:M,DB!$G$9,Total!K:K,DB!$O$9,Total!E:E,$H$2)+COUNTIFS(Total!X:X,$Q$3,Total!W:W,B13,Total!O:O,DB!$G$5,Total!AA:AA,DB!$O$5,Total!M:M,DB!$G$9,Total!K:K,DB!$O$9,Total!E:E,$H$2)+COUNTIFS(Total!X:X,$Q$3,Total!W:W,B13,Total!O:O,DB!$G$5,Total!N:N,DB!$O$5,Total!AA:AA,DB!$G$9,Total!K:K,DB!$O$9,Total!E:E,$H$2)+COUNTIFS(Total!X:X,$Q$3,Total!W:W,B13,Total!O:O,DB!$G$5,Total!N:N,DB!$O$5,Total!M:M,DB!$G$9,Total!AA:AA,DB!$O$9,Total!E:E,$H$2)+COUNTIFS(Total!X:X,$Q$3,Total!W:W,B13,Total!O:O,DB!$G$5,Total!N:N,DB!$O$5,Total!M:M,DB!$G$9,Total!K:K,DB!$O$9,Total!AA:AA,$H$2)</f>
        <v>0</v>
      </c>
      <c r="R13" s="31">
        <f>COUNTIFS(Total!X:X,$R$3,Total!W:W,B13,Total!O:O,DB!$G$5,Total!N:N,DB!$O$5,Total!M:M,DB!$G$9,Total!K:K,DB!$O$9,Total!E:E,$H$2)+COUNTIFS(Total!X:X,$R$3,Total!W:W,B13,Total!AA:AA,DB!$G$5,Total!AA:AA,DB!$O$5,Total!AA:AA,DB!$G$9,Total!AA:AA,DB!$O$9,Total!AA:AA,$H$2)+COUNTIFS(Total!X:X,$R$3,Total!W:W,B13,Total!O:O,DB!$G$5,Total!AA:AA,DB!$O$5,Total!AA:AA,DB!$G$9,Total!AA:AA,DB!$O$9,Total!AA:AA,$H$2)+COUNTIFS(Total!X:X,$R$3,Total!W:W,B13,Total!AA:AA,DB!$G$5,Total!N:N,DB!$O$5,Total!AA:AA,DB!$G$9,Total!AA:AA,DB!$O$9,Total!AA:AA,$H$2)+COUNTIFS(Total!X:X,$R$3,Total!W:W,B13,Total!AA:AA,DB!$G$5,Total!AA:AA,DB!$O$5,Total!M:M,DB!$G$9,Total!AA:AA,DB!$O$9,Total!AA:AA,$H$2)+COUNTIFS(Total!X:X,$R$3,Total!W:W,B13,Total!AA:AA,DB!$G$5,Total!AA:AA,DB!$O$5,Total!AA:AA,DB!$G$9,Total!K:K,DB!$O$9,Total!AA:AA,$H$2)+COUNTIFS(Total!X:X,$R$3,Total!W:W,B13,Total!AA:AA,DB!$G$5,Total!AA:AA,DB!$O$5,Total!AA:AA,DB!$G$9,Total!AA:AA,DB!$O$9,Total!E:E,$H$2)+COUNTIFS(Total!X:X,$R$3,Total!W:W,B13,Total!O:O,DB!$G$5,Total!N:N,DB!$O$5,Total!M:M,DB!$G$9,Total!AA:AA,DB!$O$9,Total!AA:AA,$H$2)+COUNTIFS(Total!X:X,$R$3,Total!W:W,B13,Total!O:O,DB!$G$5,Total!N:N,DB!$O$5,Total!AA:AA,DB!$G$9,Total!K:K,DB!$O$9,Total!AA:AA,$H$2)+COUNTIFS(Total!X:X,$R$3,Total!W:W,B13,Total!O:O,DB!$G$5,Total!N:N,DB!$O$5,Total!AA:AA,DB!$G$9,Total!AA:AA,DB!$O$9,Total!E:E,$H$2)+COUNTIFS(Total!X:X,$R$3,Total!W:W,B13,Total!O:O,DB!$G$5,Total!AA:AA,DB!$O$5,Total!M:M,DB!$G$9,Total!K:K,DB!$O$9,Total!AA:AA,$H$2)+COUNTIFS(Total!X:X,$R$3,Total!W:W,B13,Total!O:O,DB!$G$5,Total!AA:AA,DB!$O$5,Total!M:M,DB!$G$9,Total!AA:AA,DB!$O$9,Total!E:E,$H$2)+COUNTIFS(Total!X:X,$R$3,Total!W:W,B13,Total!O:O,DB!$G$5,Total!AA:AA,DB!$O$5,Total!AA:AA,DB!$G$9,Total!K:K,DB!$O$9,Total!E:E,$H$2)+COUNTIFS(Total!X:X,$R$3,Total!W:W,B13,Total!AA:AA,DB!$G$5,Total!N:N,DB!$O$5,Total!M:M,DB!$G$9,Total!K:K,DB!$O$9,Total!AA:AA,$H$2)+COUNTIFS(Total!X:X,$R$3,Total!W:W,B13,Total!AA:AA,DB!$G$5,Total!N:N,DB!$O$5,Total!M:M,DB!$G$9,Total!AA:AA,DB!$O$9,Total!E:E,$H$2)+COUNTIFS(Total!X:X,$R$3,Total!W:W,B13,Total!AA:AA,DB!$G$5,Total!N:N,DB!$O$5,Total!AA:AA,DB!$G$9,Total!K:K,DB!$O$9,Total!E:E,$H$2)+COUNTIFS(Total!X:X,$R$3,Total!W:W,B13,Total!AA:AA,DB!$G$5,Total!AA:AA,DB!$O$5,Total!M:M,DB!$G$9,Total!K:K,DB!$O$9,Total!E:E,$H$2)+COUNTIFS(Total!X:X,$R$3,Total!W:W,B13,Total!O:O,DB!$G$5,Total!N:N,DB!$O$5,Total!AA:AA,DB!$G$9,Total!AA:AA,DB!$O$9,Total!AA:AA,$H$2)+COUNTIFS(Total!X:X,$R$3,Total!W:W,B13,Total!O:O,DB!$G$5,Total!AA:AA,DB!$O$5,Total!M:M,DB!$G$9,Total!AA:AA,DB!$O$9,Total!AA:AA,$H$2)+COUNTIFS(Total!X:X,$R$3,Total!W:W,B13,Total!O:O,DB!$G$5,Total!AA:AA,DB!$O$5,Total!AA:AA,DB!$G$9,Total!K:K,DB!$O$9,Total!AA:AA,$H$2)+COUNTIFS(Total!X:X,$R$3,Total!W:W,B13,Total!O:O,DB!$G$5,Total!AA:AA,DB!$O$5,Total!AA:AA,DB!$G$9,Total!AA:AA,DB!$O$9,Total!E:E,$H$2)+COUNTIFS(Total!X:X,$R$3,Total!W:W,B13,Total!AA:AA,DB!$G$5,Total!N:N,DB!$O$5,Total!M:M,DB!$G$9,Total!AA:AA,DB!$O$9,Total!AA:AA,$H$2)+COUNTIFS(Total!X:X,$R$3,Total!W:W,B13,Total!AA:AA,DB!$G$5,Total!N:N,DB!$O$5,Total!AA:AA,DB!$G$9,Total!K:K,DB!$O$9,Total!AA:AA,$H$2)+COUNTIFS(Total!X:X,$R$3,Total!W:W,B13,Total!AA:AA,DB!$G$5,Total!N:N,DB!$O$5,Total!AA:AA,DB!$G$9,Total!AA:AA,DB!$O$9,Total!E:E,$H$2)+COUNTIFS(Total!X:X,$R$3,Total!W:W,B13,Total!AA:AA,DB!$G$5,Total!AA:AA,DB!$O$5,Total!M:M,DB!$G$9,Total!K:K,DB!$O$9,Total!AA:AA,$H$2)+COUNTIFS(Total!X:X,$R$3,Total!W:W,B13,Total!AA:AA,DB!$G$5,Total!AA:AA,DB!$O$5,Total!M:M,DB!$G$9,Total!AA:AA,DB!$O$9,Total!E:E,$H$2)+COUNTIFS(Total!X:X,$R$3,Total!W:W,B13,Total!AA:AA,DB!$G$5,Total!AA:AA,DB!$O$5,Total!AA:AA,DB!$G$9,Total!K:K,DB!$O$9,Total!E:E,$H$2)+COUNTIFS(Total!X:X,$R$3,Total!W:W,B13,Total!AA:AA,DB!$G$5,Total!N:N,DB!$O$5,Total!M:M,DB!$G$9,Total!K:K,DB!$O$9,Total!E:E,$H$2)+COUNTIFS(Total!X:X,$R$3,Total!W:W,B13,Total!O:O,DB!$G$5,Total!AA:AA,DB!$O$5,Total!M:M,DB!$G$9,Total!K:K,DB!$O$9,Total!E:E,$H$2)+COUNTIFS(Total!X:X,$R$3,Total!W:W,B13,Total!O:O,DB!$G$5,Total!N:N,DB!$O$5,Total!AA:AA,DB!$G$9,Total!K:K,DB!$O$9,Total!E:E,$H$2)+COUNTIFS(Total!X:X,$R$3,Total!W:W,B13,Total!O:O,DB!$G$5,Total!N:N,DB!$O$5,Total!M:M,DB!$G$9,Total!AA:AA,DB!$O$9,Total!E:E,$H$2)+COUNTIFS(Total!X:X,$R$3,Total!W:W,B13,Total!O:O,DB!$G$5,Total!N:N,DB!$O$5,Total!M:M,DB!$G$9,Total!K:K,DB!$O$9,Total!AA:AA,$H$2)</f>
        <v>0</v>
      </c>
      <c r="S13" s="31">
        <f>COUNTIFS(Total!X:X,$S$3,Total!W:W,B13,Total!O:O,DB!$G$5,Total!N:N,DB!$O$5,Total!M:M,DB!$G$9,Total!K:K,DB!$O$9,Total!E:E,$H$2)+COUNTIFS(Total!X:X,$S$3,Total!W:W,B13,Total!AA:AA,DB!$G$5,Total!AA:AA,DB!$O$5,Total!AA:AA,DB!$G$9,Total!AA:AA,DB!$O$9,Total!AA:AA,$H$2)+COUNTIFS(Total!X:X,$S$3,Total!W:W,B13,Total!O:O,DB!$G$5,Total!AA:AA,DB!$O$5,Total!AA:AA,DB!$G$9,Total!AA:AA,DB!$O$9,Total!AA:AA,$H$2)+COUNTIFS(Total!X:X,$S$3,Total!W:W,B13,Total!AA:AA,DB!$G$5,Total!N:N,DB!$O$5,Total!AA:AA,DB!$G$9,Total!AA:AA,DB!$O$9,Total!AA:AA,$H$2)+COUNTIFS(Total!X:X,$S$3,Total!W:W,B13,Total!AA:AA,DB!$G$5,Total!AA:AA,DB!$O$5,Total!M:M,DB!$G$9,Total!AA:AA,DB!$O$9,Total!AA:AA,$H$2)+COUNTIFS(Total!X:X,$S$3,Total!W:W,B13,Total!AA:AA,DB!$G$5,Total!AA:AA,DB!$O$5,Total!AA:AA,DB!$G$9,Total!K:K,DB!$O$9,Total!AA:AA,$H$2)+COUNTIFS(Total!X:X,$S$3,Total!W:W,B13,Total!AA:AA,DB!$G$5,Total!AA:AA,DB!$O$5,Total!AA:AA,DB!$G$9,Total!AA:AA,DB!$O$9,Total!E:E,$H$2)+COUNTIFS(Total!X:X,$S$3,Total!W:W,B13,Total!O:O,DB!$G$5,Total!N:N,DB!$O$5,Total!M:M,DB!$G$9,Total!AA:AA,DB!$O$9,Total!AA:AA,$H$2)+COUNTIFS(Total!X:X,$S$3,Total!W:W,B13,Total!O:O,DB!$G$5,Total!N:N,DB!$O$5,Total!AA:AA,DB!$G$9,Total!K:K,DB!$O$9,Total!AA:AA,$H$2)+COUNTIFS(Total!X:X,$S$3,Total!W:W,B13,Total!O:O,DB!$G$5,Total!N:N,DB!$O$5,Total!AA:AA,DB!$G$9,Total!AA:AA,DB!$O$9,Total!E:E,$H$2)+COUNTIFS(Total!X:X,$S$3,Total!W:W,B13,Total!O:O,DB!$G$5,Total!AA:AA,DB!$O$5,Total!M:M,DB!$G$9,Total!K:K,DB!$O$9,Total!AA:AA,$H$2)+COUNTIFS(Total!X:X,$S$3,Total!W:W,B13,Total!O:O,DB!$G$5,Total!AA:AA,DB!$O$5,Total!M:M,DB!$G$9,Total!AA:AA,DB!$O$9,Total!E:E,$H$2)+COUNTIFS(Total!X:X,$S$3,Total!W:W,B13,Total!O:O,DB!$G$5,Total!AA:AA,DB!$O$5,Total!AA:AA,DB!$G$9,Total!K:K,DB!$O$9,Total!E:E,$H$2)+COUNTIFS(Total!X:X,$S$3,Total!W:W,B13,Total!AA:AA,DB!$G$5,Total!N:N,DB!$O$5,Total!M:M,DB!$G$9,Total!K:K,DB!$O$9,Total!AA:AA,$H$2)+COUNTIFS(Total!X:X,$S$3,Total!W:W,B13,Total!AA:AA,DB!$G$5,Total!N:N,DB!$O$5,Total!M:M,DB!$G$9,Total!AA:AA,DB!$O$9,Total!E:E,$H$2)+COUNTIFS(Total!X:X,$S$3,Total!W:W,B13,Total!AA:AA,DB!$G$5,Total!N:N,DB!$O$5,Total!AA:AA,DB!$G$9,Total!K:K,DB!$O$9,Total!E:E,$H$2)+COUNTIFS(Total!X:X,$S$3,Total!W:W,B13,Total!AA:AA,DB!$G$5,Total!AA:AA,DB!$O$5,Total!M:M,DB!$G$9,Total!K:K,DB!$O$9,Total!E:E,$H$2)+COUNTIFS(Total!X:X,$S$3,Total!W:W,B13,Total!O:O,DB!$G$5,Total!N:N,DB!$O$5,Total!AA:AA,DB!$G$9,Total!AA:AA,DB!$O$9,Total!AA:AA,$H$2)+COUNTIFS(Total!X:X,$S$3,Total!W:W,B13,Total!O:O,DB!$G$5,Total!AA:AA,DB!$O$5,Total!M:M,DB!$G$9,Total!AA:AA,DB!$O$9,Total!AA:AA,$H$2)+COUNTIFS(Total!X:X,$S$3,Total!W:W,B13,Total!O:O,DB!$G$5,Total!AA:AA,DB!$O$5,Total!AA:AA,DB!$G$9,Total!K:K,DB!$O$9,Total!AA:AA,$H$2)+COUNTIFS(Total!X:X,$S$3,Total!W:W,B13,Total!O:O,DB!$G$5,Total!AA:AA,DB!$O$5,Total!AA:AA,DB!$G$9,Total!AA:AA,DB!$O$9,Total!E:E,$H$2)+COUNTIFS(Total!X:X,$S$3,Total!W:W,B13,Total!AA:AA,DB!$G$5,Total!N:N,DB!$O$5,Total!M:M,DB!$G$9,Total!AA:AA,DB!$O$9,Total!AA:AA,$H$2)+COUNTIFS(Total!X:X,$S$3,Total!W:W,B13,Total!AA:AA,DB!$G$5,Total!N:N,DB!$O$5,Total!AA:AA,DB!$G$9,Total!K:K,DB!$O$9,Total!AA:AA,$H$2)+COUNTIFS(Total!X:X,$S$3,Total!W:W,B13,Total!AA:AA,DB!$G$5,Total!N:N,DB!$O$5,Total!AA:AA,DB!$G$9,Total!AA:AA,DB!$O$9,Total!E:E,$H$2)+COUNTIFS(Total!X:X,$S$3,Total!W:W,B13,Total!AA:AA,DB!$G$5,Total!AA:AA,DB!$O$5,Total!M:M,DB!$G$9,Total!K:K,DB!$O$9,Total!AA:AA,$H$2)+COUNTIFS(Total!X:X,$S$3,Total!W:W,B13,Total!AA:AA,DB!$G$5,Total!AA:AA,DB!$O$5,Total!M:M,DB!$G$9,Total!AA:AA,DB!$O$9,Total!E:E,$H$2)+COUNTIFS(Total!X:X,$S$3,Total!W:W,B13,Total!AA:AA,DB!$G$5,Total!AA:AA,DB!$O$5,Total!AA:AA,DB!$G$9,Total!K:K,DB!$O$9,Total!E:E,$H$2)+COUNTIFS(Total!X:X,$S$3,Total!W:W,B13,Total!AA:AA,DB!$G$5,Total!N:N,DB!$O$5,Total!M:M,DB!$G$9,Total!K:K,DB!$O$9,Total!E:E,$H$2)+COUNTIFS(Total!X:X,$S$3,Total!W:W,B13,Total!O:O,DB!$G$5,Total!AA:AA,DB!$O$5,Total!M:M,DB!$G$9,Total!K:K,DB!$O$9,Total!E:E,$H$2)+COUNTIFS(Total!X:X,$S$3,Total!W:W,B13,Total!O:O,DB!$G$5,Total!N:N,DB!$O$5,Total!AA:AA,DB!$G$9,Total!K:K,DB!$O$9,Total!E:E,$H$2)+COUNTIFS(Total!X:X,$S$3,Total!W:W,B13,Total!O:O,DB!$G$5,Total!N:N,DB!$O$5,Total!M:M,DB!$G$9,Total!AA:AA,DB!$O$9,Total!E:E,$H$2)+COUNTIFS(Total!X:X,$S$3,Total!W:W,B13,Total!O:O,DB!$G$5,Total!N:N,DB!$O$5,Total!M:M,DB!$G$9,Total!K:K,DB!$O$9,Total!AA:AA,$H$2)</f>
        <v>0</v>
      </c>
      <c r="T13" s="31">
        <f>COUNTIFS(Total!X:X,$T$3,Total!W:W,B13,Total!O:O,DB!$G$5,Total!N:N,DB!$O$5,Total!M:M,DB!$G$9,Total!K:K,DB!$O$9,Total!E:E,$H$2)+COUNTIFS(Total!X:X,$T$3,Total!W:W,B13,Total!AA:AA,DB!$G$5,Total!AA:AA,DB!$O$5,Total!AA:AA,DB!$G$9,Total!AA:AA,DB!$O$9,Total!AA:AA,$H$2)+COUNTIFS(Total!X:X,$T$3,Total!W:W,B13,Total!O:O,DB!$G$5,Total!AA:AA,DB!$O$5,Total!AA:AA,DB!$G$9,Total!AA:AA,DB!$O$9,Total!AA:AA,$H$2)+COUNTIFS(Total!X:X,$T$3,Total!W:W,B13,Total!AA:AA,DB!$G$5,Total!N:N,DB!$O$5,Total!AA:AA,DB!$G$9,Total!AA:AA,DB!$O$9,Total!AA:AA,$H$2)+COUNTIFS(Total!X:X,$T$3,Total!W:W,B13,Total!AA:AA,DB!$G$5,Total!AA:AA,DB!$O$5,Total!M:M,DB!$G$9,Total!AA:AA,DB!$O$9,Total!AA:AA,$H$2)+COUNTIFS(Total!X:X,$T$3,Total!W:W,B13,Total!AA:AA,DB!$G$5,Total!AA:AA,DB!$O$5,Total!AA:AA,DB!$G$9,Total!K:K,DB!$O$9,Total!AA:AA,$H$2)+COUNTIFS(Total!X:X,$T$3,Total!W:W,B13,Total!AA:AA,DB!$G$5,Total!AA:AA,DB!$O$5,Total!AA:AA,DB!$G$9,Total!AA:AA,DB!$O$9,Total!E:E,$H$2)+COUNTIFS(Total!X:X,$T$3,Total!W:W,B13,Total!O:O,DB!$G$5,Total!N:N,DB!$O$5,Total!M:M,DB!$G$9,Total!AA:AA,DB!$O$9,Total!AA:AA,$H$2)+COUNTIFS(Total!X:X,$T$3,Total!W:W,B13,Total!O:O,DB!$G$5,Total!N:N,DB!$O$5,Total!AA:AA,DB!$G$9,Total!K:K,DB!$O$9,Total!AA:AA,$H$2)+COUNTIFS(Total!X:X,$T$3,Total!W:W,B13,Total!O:O,DB!$G$5,Total!N:N,DB!$O$5,Total!AA:AA,DB!$G$9,Total!AA:AA,DB!$O$9,Total!E:E,$H$2)+COUNTIFS(Total!X:X,$T$3,Total!W:W,B13,Total!O:O,DB!$G$5,Total!AA:AA,DB!$O$5,Total!M:M,DB!$G$9,Total!K:K,DB!$O$9,Total!AA:AA,$H$2)+COUNTIFS(Total!X:X,$T$3,Total!W:W,B13,Total!O:O,DB!$G$5,Total!AA:AA,DB!$O$5,Total!M:M,DB!$G$9,Total!AA:AA,DB!$O$9,Total!E:E,$H$2)+COUNTIFS(Total!X:X,$T$3,Total!W:W,B13,Total!O:O,DB!$G$5,Total!AA:AA,DB!$O$5,Total!AA:AA,DB!$G$9,Total!K:K,DB!$O$9,Total!E:E,$H$2)+COUNTIFS(Total!X:X,$T$3,Total!W:W,B13,Total!AA:AA,DB!$G$5,Total!N:N,DB!$O$5,Total!M:M,DB!$G$9,Total!K:K,DB!$O$9,Total!AA:AA,$H$2)+COUNTIFS(Total!X:X,$T$3,Total!W:W,B13,Total!AA:AA,DB!$G$5,Total!N:N,DB!$O$5,Total!M:M,DB!$G$9,Total!AA:AA,DB!$O$9,Total!E:E,$H$2)+COUNTIFS(Total!X:X,$T$3,Total!W:W,B13,Total!AA:AA,DB!$G$5,Total!N:N,DB!$O$5,Total!AA:AA,DB!$G$9,Total!K:K,DB!$O$9,Total!E:E,$H$2)+COUNTIFS(Total!X:X,$T$3,Total!W:W,B13,Total!AA:AA,DB!$G$5,Total!AA:AA,DB!$O$5,Total!M:M,DB!$G$9,Total!K:K,DB!$O$9,Total!E:E,$H$2)+COUNTIFS(Total!X:X,$T$3,Total!W:W,B13,Total!O:O,DB!$G$5,Total!N:N,DB!$O$5,Total!AA:AA,DB!$G$9,Total!AA:AA,DB!$O$9,Total!AA:AA,$H$2)+COUNTIFS(Total!X:X,$T$3,Total!W:W,B13,Total!O:O,DB!$G$5,Total!AA:AA,DB!$O$5,Total!M:M,DB!$G$9,Total!AA:AA,DB!$O$9,Total!AA:AA,$H$2)+COUNTIFS(Total!X:X,$T$3,Total!W:W,B13,Total!O:O,DB!$G$5,Total!AA:AA,DB!$O$5,Total!AA:AA,DB!$G$9,Total!K:K,DB!$O$9,Total!AA:AA,$H$2)+COUNTIFS(Total!X:X,$T$3,Total!W:W,B13,Total!O:O,DB!$G$5,Total!AA:AA,DB!$O$5,Total!AA:AA,DB!$G$9,Total!AA:AA,DB!$O$9,Total!E:E,$H$2)+COUNTIFS(Total!X:X,$T$3,Total!W:W,B13,Total!AA:AA,DB!$G$5,Total!N:N,DB!$O$5,Total!M:M,DB!$G$9,Total!AA:AA,DB!$O$9,Total!AA:AA,$H$2)+COUNTIFS(Total!X:X,$T$3,Total!W:W,B13,Total!AA:AA,DB!$G$5,Total!N:N,DB!$O$5,Total!AA:AA,DB!$G$9,Total!K:K,DB!$O$9,Total!AA:AA,$H$2)+COUNTIFS(Total!X:X,$T$3,Total!W:W,B13,Total!AA:AA,DB!$G$5,Total!N:N,DB!$O$5,Total!AA:AA,DB!$G$9,Total!AA:AA,DB!$O$9,Total!E:E,$H$2)+COUNTIFS(Total!X:X,$T$3,Total!W:W,B13,Total!AA:AA,DB!$G$5,Total!AA:AA,DB!$O$5,Total!M:M,DB!$G$9,Total!K:K,DB!$O$9,Total!AA:AA,$H$2)+COUNTIFS(Total!X:X,$T$3,Total!W:W,B13,Total!AA:AA,DB!$G$5,Total!AA:AA,DB!$O$5,Total!M:M,DB!$G$9,Total!AA:AA,DB!$O$9,Total!E:E,$H$2)+COUNTIFS(Total!X:X,$T$3,Total!W:W,B13,Total!AA:AA,DB!$G$5,Total!AA:AA,DB!$O$5,Total!AA:AA,DB!$G$9,Total!K:K,DB!$O$9,Total!E:E,$H$2)+COUNTIFS(Total!X:X,$T$3,Total!W:W,B13,Total!AA:AA,DB!$G$5,Total!N:N,DB!$O$5,Total!M:M,DB!$G$9,Total!K:K,DB!$O$9,Total!E:E,$H$2)+COUNTIFS(Total!X:X,$T$3,Total!W:W,B13,Total!O:O,DB!$G$5,Total!AA:AA,DB!$O$5,Total!M:M,DB!$G$9,Total!K:K,DB!$O$9,Total!E:E,$H$2)+COUNTIFS(Total!X:X,$T$3,Total!W:W,B13,Total!O:O,DB!$G$5,Total!N:N,DB!$O$5,Total!AA:AA,DB!$G$9,Total!K:K,DB!$O$9,Total!E:E,$H$2)+COUNTIFS(Total!X:X,$T$3,Total!W:W,B13,Total!O:O,DB!$G$5,Total!N:N,DB!$O$5,Total!M:M,DB!$G$9,Total!AA:AA,DB!$O$9,Total!E:E,$H$2)+COUNTIFS(Total!X:X,$T$3,Total!W:W,B13,Total!O:O,DB!$G$5,Total!N:N,DB!$O$5,Total!M:M,DB!$G$9,Total!K:K,DB!$O$9,Total!AA:AA,$H$2)</f>
        <v>0</v>
      </c>
      <c r="U13" s="31">
        <f>COUNTIFS(Total!X:X,$U$3,Total!W:W,B13,Total!O:O,DB!$G$5,Total!N:N,DB!$O$5,Total!M:M,DB!$G$9,Total!K:K,DB!$O$9,Total!E:E,$H$2)+COUNTIFS(Total!X:X,$U$3,Total!W:W,B13,Total!AA:AA,DB!$G$5,Total!AA:AA,DB!$O$5,Total!AA:AA,DB!$G$9,Total!AA:AA,DB!$O$9,Total!AA:AA,$H$2)+COUNTIFS(Total!X:X,$U$3,Total!W:W,B13,Total!O:O,DB!$G$5,Total!AA:AA,DB!$O$5,Total!AA:AA,DB!$G$9,Total!AA:AA,DB!$O$9,Total!AA:AA,$H$2)+COUNTIFS(Total!X:X,$U$3,Total!W:W,B13,Total!AA:AA,DB!$G$5,Total!N:N,DB!$O$5,Total!AA:AA,DB!$G$9,Total!AA:AA,DB!$O$9,Total!AA:AA,$H$2)+COUNTIFS(Total!X:X,$U$3,Total!W:W,B13,Total!AA:AA,DB!$G$5,Total!AA:AA,DB!$O$5,Total!M:M,DB!$G$9,Total!AA:AA,DB!$O$9,Total!AA:AA,$H$2)+COUNTIFS(Total!X:X,$U$3,Total!W:W,B13,Total!AA:AA,DB!$G$5,Total!AA:AA,DB!$O$5,Total!AA:AA,DB!$G$9,Total!K:K,DB!$O$9,Total!AA:AA,$H$2)+COUNTIFS(Total!X:X,$U$3,Total!W:W,B13,Total!AA:AA,DB!$G$5,Total!AA:AA,DB!$O$5,Total!AA:AA,DB!$G$9,Total!AA:AA,DB!$O$9,Total!E:E,$H$2)+COUNTIFS(Total!X:X,$U$3,Total!W:W,B13,Total!O:O,DB!$G$5,Total!N:N,DB!$O$5,Total!M:M,DB!$G$9,Total!AA:AA,DB!$O$9,Total!AA:AA,$H$2)+COUNTIFS(Total!X:X,$U$3,Total!W:W,B13,Total!O:O,DB!$G$5,Total!N:N,DB!$O$5,Total!AA:AA,DB!$G$9,Total!K:K,DB!$O$9,Total!AA:AA,$H$2)+COUNTIFS(Total!X:X,$U$3,Total!W:W,B13,Total!O:O,DB!$G$5,Total!N:N,DB!$O$5,Total!AA:AA,DB!$G$9,Total!AA:AA,DB!$O$9,Total!E:E,$H$2)+COUNTIFS(Total!X:X,$U$3,Total!W:W,B13,Total!O:O,DB!$G$5,Total!AA:AA,DB!$O$5,Total!M:M,DB!$G$9,Total!K:K,DB!$O$9,Total!AA:AA,$H$2)+COUNTIFS(Total!X:X,$U$3,Total!W:W,B13,Total!O:O,DB!$G$5,Total!AA:AA,DB!$O$5,Total!M:M,DB!$G$9,Total!AA:AA,DB!$O$9,Total!E:E,$H$2)+COUNTIFS(Total!X:X,$U$3,Total!W:W,B13,Total!O:O,DB!$G$5,Total!AA:AA,DB!$O$5,Total!AA:AA,DB!$G$9,Total!K:K,DB!$O$9,Total!E:E,$H$2)+COUNTIFS(Total!X:X,$U$3,Total!W:W,B13,Total!AA:AA,DB!$G$5,Total!N:N,DB!$O$5,Total!M:M,DB!$G$9,Total!K:K,DB!$O$9,Total!AA:AA,$H$2)+COUNTIFS(Total!X:X,$U$3,Total!W:W,B13,Total!AA:AA,DB!$G$5,Total!N:N,DB!$O$5,Total!M:M,DB!$G$9,Total!AA:AA,DB!$O$9,Total!E:E,$H$2)+COUNTIFS(Total!X:X,$U$3,Total!W:W,B13,Total!AA:AA,DB!$G$5,Total!N:N,DB!$O$5,Total!AA:AA,DB!$G$9,Total!K:K,DB!$O$9,Total!E:E,$H$2)+COUNTIFS(Total!X:X,$U$3,Total!W:W,B13,Total!AA:AA,DB!$G$5,Total!AA:AA,DB!$O$5,Total!M:M,DB!$G$9,Total!K:K,DB!$O$9,Total!E:E,$H$2)+COUNTIFS(Total!X:X,$U$3,Total!W:W,B13,Total!O:O,DB!$G$5,Total!N:N,DB!$O$5,Total!AA:AA,DB!$G$9,Total!AA:AA,DB!$O$9,Total!AA:AA,$H$2)+COUNTIFS(Total!X:X,$U$3,Total!W:W,B13,Total!O:O,DB!$G$5,Total!AA:AA,DB!$O$5,Total!M:M,DB!$G$9,Total!AA:AA,DB!$O$9,Total!AA:AA,$H$2)+COUNTIFS(Total!X:X,$U$3,Total!W:W,B13,Total!O:O,DB!$G$5,Total!AA:AA,DB!$O$5,Total!AA:AA,DB!$G$9,Total!K:K,DB!$O$9,Total!AA:AA,$H$2)+COUNTIFS(Total!X:X,$U$3,Total!W:W,B13,Total!O:O,DB!$G$5,Total!AA:AA,DB!$O$5,Total!AA:AA,DB!$G$9,Total!AA:AA,DB!$O$9,Total!E:E,$H$2)+COUNTIFS(Total!X:X,$U$3,Total!W:W,B13,Total!AA:AA,DB!$G$5,Total!N:N,DB!$O$5,Total!M:M,DB!$G$9,Total!AA:AA,DB!$O$9,Total!AA:AA,$H$2)+COUNTIFS(Total!X:X,$U$3,Total!W:W,B13,Total!AA:AA,DB!$G$5,Total!N:N,DB!$O$5,Total!AA:AA,DB!$G$9,Total!K:K,DB!$O$9,Total!AA:AA,$H$2)+COUNTIFS(Total!X:X,$U$3,Total!W:W,B13,Total!AA:AA,DB!$G$5,Total!N:N,DB!$O$5,Total!AA:AA,DB!$G$9,Total!AA:AA,DB!$O$9,Total!E:E,$H$2)+COUNTIFS(Total!X:X,$U$3,Total!W:W,B13,Total!AA:AA,DB!$G$5,Total!AA:AA,DB!$O$5,Total!M:M,DB!$G$9,Total!K:K,DB!$O$9,Total!AA:AA,$H$2)+COUNTIFS(Total!X:X,$U$3,Total!W:W,B13,Total!AA:AA,DB!$G$5,Total!AA:AA,DB!$O$5,Total!M:M,DB!$G$9,Total!AA:AA,DB!$O$9,Total!E:E,$H$2)+COUNTIFS(Total!X:X,$U$3,Total!W:W,B13,Total!AA:AA,DB!$G$5,Total!AA:AA,DB!$O$5,Total!AA:AA,DB!$G$9,Total!K:K,DB!$O$9,Total!E:E,$H$2)+COUNTIFS(Total!X:X,$U$3,Total!W:W,B13,Total!AA:AA,DB!$G$5,Total!N:N,DB!$O$5,Total!M:M,DB!$G$9,Total!K:K,DB!$O$9,Total!E:E,$H$2)+COUNTIFS(Total!X:X,$U$3,Total!W:W,B13,Total!O:O,DB!$G$5,Total!AA:AA,DB!$O$5,Total!M:M,DB!$G$9,Total!K:K,DB!$O$9,Total!E:E,$H$2)+COUNTIFS(Total!X:X,$U$3,Total!W:W,B13,Total!O:O,DB!$G$5,Total!N:N,DB!$O$5,Total!AA:AA,DB!$G$9,Total!K:K,DB!$O$9,Total!E:E,$H$2)+COUNTIFS(Total!X:X,$U$3,Total!W:W,B13,Total!O:O,DB!$G$5,Total!N:N,DB!$O$5,Total!M:M,DB!$G$9,Total!AA:AA,DB!$O$9,Total!E:E,$H$2)+COUNTIFS(Total!X:X,$U$3,Total!W:W,B13,Total!O:O,DB!$G$5,Total!N:N,DB!$O$5,Total!M:M,DB!$G$9,Total!K:K,DB!$O$9,Total!AA:AA,$H$2)</f>
        <v>0</v>
      </c>
      <c r="V13" s="31">
        <f>COUNTIFS(Total!X:X,$V$3,Total!W:W,B13,Total!O:O,DB!$G$5,Total!N:N,DB!$O$5,Total!M:M,DB!$G$9,Total!K:K,DB!$O$9,Total!E:E,$H$2)+COUNTIFS(Total!X:X,$V$3,Total!W:W,B13,Total!AA:AA,DB!$G$5,Total!AA:AA,DB!$O$5,Total!AA:AA,DB!$G$9,Total!AA:AA,DB!$O$9,Total!AA:AA,$H$2)+COUNTIFS(Total!X:X,$V$3,Total!W:W,B13,Total!O:O,DB!$G$5,Total!AA:AA,DB!$O$5,Total!AA:AA,DB!$G$9,Total!AA:AA,DB!$O$9,Total!AA:AA,$H$2)+COUNTIFS(Total!X:X,$V$3,Total!W:W,B13,Total!AA:AA,DB!$G$5,Total!N:N,DB!$O$5,Total!AA:AA,DB!$G$9,Total!AA:AA,DB!$O$9,Total!AA:AA,$H$2)+COUNTIFS(Total!X:X,$V$3,Total!W:W,B13,Total!AA:AA,DB!$G$5,Total!AA:AA,DB!$O$5,Total!M:M,DB!$G$9,Total!AA:AA,DB!$O$9,Total!AA:AA,$H$2)+COUNTIFS(Total!X:X,$V$3,Total!W:W,B13,Total!AA:AA,DB!$G$5,Total!AA:AA,DB!$O$5,Total!AA:AA,DB!$G$9,Total!K:K,DB!$O$9,Total!AA:AA,$H$2)+COUNTIFS(Total!X:X,$V$3,Total!W:W,B13,Total!AA:AA,DB!$G$5,Total!AA:AA,DB!$O$5,Total!AA:AA,DB!$G$9,Total!AA:AA,DB!$O$9,Total!E:E,$H$2)+COUNTIFS(Total!X:X,$V$3,Total!W:W,B13,Total!O:O,DB!$G$5,Total!N:N,DB!$O$5,Total!M:M,DB!$G$9,Total!AA:AA,DB!$O$9,Total!AA:AA,$H$2)+COUNTIFS(Total!X:X,$V$3,Total!W:W,B13,Total!O:O,DB!$G$5,Total!N:N,DB!$O$5,Total!AA:AA,DB!$G$9,Total!K:K,DB!$O$9,Total!AA:AA,$H$2)+COUNTIFS(Total!X:X,$V$3,Total!W:W,B13,Total!O:O,DB!$G$5,Total!N:N,DB!$O$5,Total!AA:AA,DB!$G$9,Total!AA:AA,DB!$O$9,Total!E:E,$H$2)+COUNTIFS(Total!X:X,$V$3,Total!W:W,B13,Total!O:O,DB!$G$5,Total!AA:AA,DB!$O$5,Total!M:M,DB!$G$9,Total!K:K,DB!$O$9,Total!AA:AA,$H$2)+COUNTIFS(Total!X:X,$V$3,Total!W:W,B13,Total!O:O,DB!$G$5,Total!AA:AA,DB!$O$5,Total!M:M,DB!$G$9,Total!AA:AA,DB!$O$9,Total!E:E,$H$2)+COUNTIFS(Total!X:X,$V$3,Total!W:W,B13,Total!O:O,DB!$G$5,Total!AA:AA,DB!$O$5,Total!AA:AA,DB!$G$9,Total!K:K,DB!$O$9,Total!E:E,$H$2)+COUNTIFS(Total!X:X,$V$3,Total!W:W,B13,Total!AA:AA,DB!$G$5,Total!N:N,DB!$O$5,Total!M:M,DB!$G$9,Total!K:K,DB!$O$9,Total!AA:AA,$H$2)+COUNTIFS(Total!X:X,$V$3,Total!W:W,B13,Total!AA:AA,DB!$G$5,Total!N:N,DB!$O$5,Total!M:M,DB!$G$9,Total!AA:AA,DB!$O$9,Total!E:E,$H$2)+COUNTIFS(Total!X:X,$V$3,Total!W:W,B13,Total!AA:AA,DB!$G$5,Total!N:N,DB!$O$5,Total!AA:AA,DB!$G$9,Total!K:K,DB!$O$9,Total!E:E,$H$2)+COUNTIFS(Total!X:X,$V$3,Total!W:W,B13,Total!AA:AA,DB!$G$5,Total!AA:AA,DB!$O$5,Total!M:M,DB!$G$9,Total!K:K,DB!$O$9,Total!E:E,$H$2)+COUNTIFS(Total!X:X,$V$3,Total!W:W,B13,Total!O:O,DB!$G$5,Total!N:N,DB!$O$5,Total!AA:AA,DB!$G$9,Total!AA:AA,DB!$O$9,Total!AA:AA,$H$2)+COUNTIFS(Total!X:X,$V$3,Total!W:W,B13,Total!O:O,DB!$G$5,Total!AA:AA,DB!$O$5,Total!M:M,DB!$G$9,Total!AA:AA,DB!$O$9,Total!AA:AA,$H$2)+COUNTIFS(Total!X:X,$V$3,Total!W:W,B13,Total!O:O,DB!$G$5,Total!AA:AA,DB!$O$5,Total!AA:AA,DB!$G$9,Total!K:K,DB!$O$9,Total!AA:AA,$H$2)+COUNTIFS(Total!X:X,$V$3,Total!W:W,B13,Total!O:O,DB!$G$5,Total!AA:AA,DB!$O$5,Total!AA:AA,DB!$G$9,Total!AA:AA,DB!$O$9,Total!E:E,$H$2)+COUNTIFS(Total!X:X,$V$3,Total!W:W,B13,Total!AA:AA,DB!$G$5,Total!N:N,DB!$O$5,Total!M:M,DB!$G$9,Total!AA:AA,DB!$O$9,Total!AA:AA,$H$2)+COUNTIFS(Total!X:X,$V$3,Total!W:W,B13,Total!AA:AA,DB!$G$5,Total!N:N,DB!$O$5,Total!AA:AA,DB!$G$9,Total!K:K,DB!$O$9,Total!AA:AA,$H$2)+COUNTIFS(Total!X:X,$V$3,Total!W:W,B13,Total!AA:AA,DB!$G$5,Total!N:N,DB!$O$5,Total!AA:AA,DB!$G$9,Total!AA:AA,DB!$O$9,Total!E:E,$H$2)+COUNTIFS(Total!X:X,$V$3,Total!W:W,B13,Total!AA:AA,DB!$G$5,Total!AA:AA,DB!$O$5,Total!M:M,DB!$G$9,Total!K:K,DB!$O$9,Total!AA:AA,$H$2)+COUNTIFS(Total!X:X,$V$3,Total!W:W,B13,Total!AA:AA,DB!$G$5,Total!AA:AA,DB!$O$5,Total!M:M,DB!$G$9,Total!AA:AA,DB!$O$9,Total!E:E,$H$2)+COUNTIFS(Total!X:X,$V$3,Total!W:W,B13,Total!AA:AA,DB!$G$5,Total!AA:AA,DB!$O$5,Total!AA:AA,DB!$G$9,Total!K:K,DB!$O$9,Total!E:E,$H$2)+COUNTIFS(Total!X:X,$V$3,Total!W:W,B13,Total!AA:AA,DB!$G$5,Total!N:N,DB!$O$5,Total!M:M,DB!$G$9,Total!K:K,DB!$O$9,Total!E:E,$H$2)+COUNTIFS(Total!X:X,$V$3,Total!W:W,B13,Total!O:O,DB!$G$5,Total!AA:AA,DB!$O$5,Total!M:M,DB!$G$9,Total!K:K,DB!$O$9,Total!E:E,$H$2)+COUNTIFS(Total!X:X,$V$3,Total!W:W,B13,Total!O:O,DB!$G$5,Total!N:N,DB!$O$5,Total!AA:AA,DB!$G$9,Total!K:K,DB!$O$9,Total!E:E,$H$2)+COUNTIFS(Total!X:X,$V$3,Total!W:W,B13,Total!O:O,DB!$G$5,Total!N:N,DB!$O$5,Total!M:M,DB!$G$9,Total!AA:AA,DB!$O$9,Total!E:E,$H$2)+COUNTIFS(Total!X:X,$V$3,Total!W:W,B13,Total!O:O,DB!$G$5,Total!N:N,DB!$O$5,Total!M:M,DB!$G$9,Total!K:K,DB!$O$9,Total!AA:AA,$H$2)</f>
        <v>0</v>
      </c>
      <c r="W13" s="31">
        <f>COUNTIFS(Total!X:X,$W$3,Total!W:W,B13,Total!O:O,DB!$G$5,Total!N:N,DB!$O$5,Total!M:M,DB!$G$9,Total!K:K,DB!$O$9,Total!E:E,$H$2)+COUNTIFS(Total!X:X,$W$3,Total!W:W,B13,Total!AA:AA,DB!$G$5,Total!AA:AA,DB!$O$5,Total!AA:AA,DB!$G$9,Total!AA:AA,DB!$O$9,Total!AA:AA,$H$2)+COUNTIFS(Total!X:X,$W$3,Total!W:W,B13,Total!O:O,DB!$G$5,Total!AA:AA,DB!$O$5,Total!AA:AA,DB!$G$9,Total!AA:AA,DB!$O$9,Total!AA:AA,$H$2)+COUNTIFS(Total!X:X,$W$3,Total!W:W,B13,Total!AA:AA,DB!$G$5,Total!N:N,DB!$O$5,Total!AA:AA,DB!$G$9,Total!AA:AA,DB!$O$9,Total!AA:AA,$H$2)+COUNTIFS(Total!X:X,$W$3,Total!W:W,B13,Total!AA:AA,DB!$G$5,Total!AA:AA,DB!$O$5,Total!M:M,DB!$G$9,Total!AA:AA,DB!$O$9,Total!AA:AA,$H$2)+COUNTIFS(Total!X:X,$W$3,Total!W:W,B13,Total!AA:AA,DB!$G$5,Total!AA:AA,DB!$O$5,Total!AA:AA,DB!$G$9,Total!K:K,DB!$O$9,Total!AA:AA,$H$2)+COUNTIFS(Total!X:X,$W$3,Total!W:W,B13,Total!AA:AA,DB!$G$5,Total!AA:AA,DB!$O$5,Total!AA:AA,DB!$G$9,Total!AA:AA,DB!$O$9,Total!E:E,$H$2)+COUNTIFS(Total!X:X,$W$3,Total!W:W,B13,Total!O:O,DB!$G$5,Total!N:N,DB!$O$5,Total!M:M,DB!$G$9,Total!AA:AA,DB!$O$9,Total!AA:AA,$H$2)+COUNTIFS(Total!X:X,$W$3,Total!W:W,B13,Total!O:O,DB!$G$5,Total!N:N,DB!$O$5,Total!AA:AA,DB!$G$9,Total!K:K,DB!$O$9,Total!AA:AA,$H$2)+COUNTIFS(Total!X:X,$W$3,Total!W:W,B13,Total!O:O,DB!$G$5,Total!N:N,DB!$O$5,Total!AA:AA,DB!$G$9,Total!AA:AA,DB!$O$9,Total!E:E,$H$2)+COUNTIFS(Total!X:X,$W$3,Total!W:W,B13,Total!O:O,DB!$G$5,Total!AA:AA,DB!$O$5,Total!M:M,DB!$G$9,Total!K:K,DB!$O$9,Total!AA:AA,$H$2)+COUNTIFS(Total!X:X,$W$3,Total!W:W,B13,Total!O:O,DB!$G$5,Total!AA:AA,DB!$O$5,Total!M:M,DB!$G$9,Total!AA:AA,DB!$O$9,Total!E:E,$H$2)+COUNTIFS(Total!X:X,$W$3,Total!W:W,B13,Total!O:O,DB!$G$5,Total!AA:AA,DB!$O$5,Total!AA:AA,DB!$G$9,Total!K:K,DB!$O$9,Total!E:E,$H$2)+COUNTIFS(Total!X:X,$W$3,Total!W:W,B13,Total!AA:AA,DB!$G$5,Total!N:N,DB!$O$5,Total!M:M,DB!$G$9,Total!K:K,DB!$O$9,Total!AA:AA,$H$2)+COUNTIFS(Total!X:X,$W$3,Total!W:W,B13,Total!AA:AA,DB!$G$5,Total!N:N,DB!$O$5,Total!M:M,DB!$G$9,Total!AA:AA,DB!$O$9,Total!E:E,$H$2)+COUNTIFS(Total!X:X,$W$3,Total!W:W,B13,Total!AA:AA,DB!$G$5,Total!N:N,DB!$O$5,Total!AA:AA,DB!$G$9,Total!K:K,DB!$O$9,Total!E:E,$H$2)+COUNTIFS(Total!X:X,$W$3,Total!W:W,B13,Total!AA:AA,DB!$G$5,Total!AA:AA,DB!$O$5,Total!M:M,DB!$G$9,Total!K:K,DB!$O$9,Total!E:E,$H$2)+COUNTIFS(Total!X:X,$W$3,Total!W:W,B13,Total!O:O,DB!$G$5,Total!N:N,DB!$O$5,Total!AA:AA,DB!$G$9,Total!AA:AA,DB!$O$9,Total!AA:AA,$H$2)+COUNTIFS(Total!X:X,$W$3,Total!W:W,B13,Total!O:O,DB!$G$5,Total!AA:AA,DB!$O$5,Total!M:M,DB!$G$9,Total!AA:AA,DB!$O$9,Total!AA:AA,$H$2)+COUNTIFS(Total!X:X,$W$3,Total!W:W,B13,Total!O:O,DB!$G$5,Total!AA:AA,DB!$O$5,Total!AA:AA,DB!$G$9,Total!K:K,DB!$O$9,Total!AA:AA,$H$2)+COUNTIFS(Total!X:X,$W$3,Total!W:W,B13,Total!O:O,DB!$G$5,Total!AA:AA,DB!$O$5,Total!AA:AA,DB!$G$9,Total!AA:AA,DB!$O$9,Total!E:E,$H$2)+COUNTIFS(Total!X:X,$W$3,Total!W:W,B13,Total!AA:AA,DB!$G$5,Total!N:N,DB!$O$5,Total!M:M,DB!$G$9,Total!AA:AA,DB!$O$9,Total!AA:AA,$H$2)+COUNTIFS(Total!X:X,$W$3,Total!W:W,B13,Total!AA:AA,DB!$G$5,Total!N:N,DB!$O$5,Total!AA:AA,DB!$G$9,Total!K:K,DB!$O$9,Total!AA:AA,$H$2)+COUNTIFS(Total!X:X,$W$3,Total!W:W,B13,Total!AA:AA,DB!$G$5,Total!N:N,DB!$O$5,Total!AA:AA,DB!$G$9,Total!AA:AA,DB!$O$9,Total!E:E,$H$2)+COUNTIFS(Total!X:X,$W$3,Total!W:W,B13,Total!AA:AA,DB!$G$5,Total!AA:AA,DB!$O$5,Total!M:M,DB!$G$9,Total!K:K,DB!$O$9,Total!AA:AA,$H$2)+COUNTIFS(Total!X:X,$W$3,Total!W:W,B13,Total!AA:AA,DB!$G$5,Total!AA:AA,DB!$O$5,Total!M:M,DB!$G$9,Total!AA:AA,DB!$O$9,Total!E:E,$H$2)+COUNTIFS(Total!X:X,$W$3,Total!W:W,B13,Total!AA:AA,DB!$G$5,Total!AA:AA,DB!$O$5,Total!AA:AA,DB!$G$9,Total!K:K,DB!$O$9,Total!E:E,$H$2)+COUNTIFS(Total!X:X,$W$3,Total!W:W,B13,Total!AA:AA,DB!$G$5,Total!N:N,DB!$O$5,Total!M:M,DB!$G$9,Total!K:K,DB!$O$9,Total!E:E,$H$2)+COUNTIFS(Total!X:X,$W$3,Total!W:W,B13,Total!O:O,DB!$G$5,Total!AA:AA,DB!$O$5,Total!M:M,DB!$G$9,Total!K:K,DB!$O$9,Total!E:E,$H$2)+COUNTIFS(Total!X:X,$W$3,Total!W:W,B13,Total!O:O,DB!$G$5,Total!N:N,DB!$O$5,Total!AA:AA,DB!$G$9,Total!K:K,DB!$O$9,Total!E:E,$H$2)+COUNTIFS(Total!X:X,$W$3,Total!W:W,B13,Total!O:O,DB!$G$5,Total!N:N,DB!$O$5,Total!M:M,DB!$G$9,Total!AA:AA,DB!$O$9,Total!E:E,$H$2)+COUNTIFS(Total!X:X,$W$3,Total!W:W,B13,Total!O:O,DB!$G$5,Total!N:N,DB!$O$5,Total!M:M,DB!$G$9,Total!K:K,DB!$O$9,Total!AA:AA,$H$2)</f>
        <v>0</v>
      </c>
      <c r="X13" s="31">
        <f t="shared" si="0"/>
        <v>4</v>
      </c>
      <c r="Y13" s="31">
        <f t="shared" si="1"/>
        <v>3</v>
      </c>
      <c r="Z13" s="31">
        <f t="shared" si="2"/>
        <v>1</v>
      </c>
      <c r="AC13" s="44" t="s">
        <v>38</v>
      </c>
    </row>
    <row r="14" spans="1:29" ht="30" customHeight="1" x14ac:dyDescent="0.25">
      <c r="A14" s="43">
        <v>11</v>
      </c>
      <c r="B14" s="53" t="s">
        <v>176</v>
      </c>
      <c r="C14" s="31">
        <f>COUNTIFS(Total!W:W,B14,Total!O:O,DB!$G$5,Total!N:N,DB!$O$5,Total!M:M,DB!$G$9,Total!K:K,DB!$O$9,Total!E:E,$H$2)+COUNTIFS(Total!W:W,B14,Total!AA:AA,DB!$G$5,Total!AA:AA,DB!$O$5,Total!AA:AA,DB!$G$9,Total!AA:AA,DB!$O$9,Total!AA:AA,$H$2)+COUNTIFS(Total!W:W,B14,Total!O:O,DB!$G$5,Total!AA:AA,DB!$O$5,Total!AA:AA,DB!$G$9,Total!AA:AA,DB!$O$9,Total!AA:AA,$H$2)+COUNTIFS(Total!W:W,B14,Total!AA:AA,DB!$G$5,Total!N:N,DB!$O$5,Total!AA:AA,DB!$G$9,Total!AA:AA,DB!$O$9,Total!AA:AA,$H$2)+COUNTIFS(Total!W:W,B14,Total!AA:AA,DB!$G$5,Total!AA:AA,DB!$O$5,Total!M:M,DB!$G$9,Total!AA:AA,DB!$O$9,Total!AA:AA,$H$2)+COUNTIFS(Total!W:W,B14,Total!AA:AA,DB!$G$5,Total!AA:AA,DB!$O$5,Total!AA:AA,DB!$G$9,Total!K:K,DB!$O$9,Total!AA:AA,$H$2)+COUNTIFS(Total!W:W,B14,Total!AA:AA,DB!$G$5,Total!AA:AA,DB!$O$5,Total!AA:AA,DB!$G$9,Total!AA:AA,DB!$O$9,Total!E:E,$H$2)+COUNTIFS(Total!W:W,B14,Total!O:O,DB!$G$5,Total!N:N,DB!$O$5,Total!M:M,DB!$G$9,Total!AA:AA,DB!$O$9,Total!AA:AA,$H$2)+COUNTIFS(Total!W:W,B14,Total!O:O,DB!$G$5,Total!N:N,DB!$O$5,Total!AA:AA,DB!$G$9,Total!K:K,DB!$O$9,Total!AA:AA,$H$2)+COUNTIFS(Total!W:W,B14,Total!O:O,DB!$G$5,Total!N:N,DB!$O$5,Total!AA:AA,DB!$G$9,Total!AA:AA,DB!$O$9,Total!E:E,$H$2)+COUNTIFS(Total!W:W,B14,Total!O:O,DB!$G$5,Total!AA:AA,DB!$O$5,Total!M:M,DB!$G$9,Total!K:K,DB!$O$9,Total!AA:AA,$H$2)+COUNTIFS(Total!W:W,B14,Total!O:O,DB!$G$5,Total!AA:AA,DB!$O$5,Total!M:M,DB!$G$9,Total!AA:AA,DB!$O$9,Total!E:E,$H$2)+COUNTIFS(Total!W:W,B14,Total!O:O,DB!$G$5,Total!AA:AA,DB!$O$5,Total!AA:AA,DB!$G$9,Total!K:K,DB!$O$9,Total!E:E,$H$2)+COUNTIFS(Total!W:W,B14,Total!AA:AA,DB!$G$5,Total!N:N,DB!$O$5,Total!M:M,DB!$G$9,Total!K:K,DB!$O$9,Total!AA:AA,$H$2)+COUNTIFS(Total!W:W,B14,Total!AA:AA,DB!$G$5,Total!N:N,DB!$O$5,Total!M:M,DB!$G$9,Total!AA:AA,DB!$O$9,Total!E:E,$H$2)+COUNTIFS(Total!W:W,B14,Total!AA:AA,DB!$G$5,Total!N:N,DB!$O$5,Total!AA:AA,DB!$G$9,Total!K:K,DB!$O$9,Total!E:E,$H$2)+COUNTIFS(Total!W:W,B14,Total!AA:AA,DB!$G$5,Total!AA:AA,DB!$O$5,Total!M:M,DB!$G$9,Total!K:K,DB!$O$9,Total!E:E,$H$2)+COUNTIFS(Total!W:W,B14,Total!O:O,DB!$G$5,Total!N:N,DB!$O$5,Total!AA:AA,DB!$G$9,Total!AA:AA,DB!$O$9,Total!AA:AA,$H$2)+COUNTIFS(Total!W:W,B14,Total!O:O,DB!$G$5,Total!AA:AA,DB!$O$5,Total!M:M,DB!$G$9,Total!AA:AA,DB!$O$9,Total!AA:AA,$H$2)+COUNTIFS(Total!W:W,B14,Total!O:O,DB!$G$5,Total!AA:AA,DB!$O$5,Total!AA:AA,DB!$G$9,Total!K:K,DB!$O$9,Total!AA:AA,$H$2)+COUNTIFS(Total!W:W,B14,Total!O:O,DB!$G$5,Total!AA:AA,DB!$O$5,Total!AA:AA,DB!$G$9,Total!AA:AA,DB!$O$9,Total!E:E,$H$2)+COUNTIFS(Total!W:W,B14,Total!AA:AA,DB!$G$5,Total!N:N,DB!$O$5,Total!M:M,DB!$G$9,Total!AA:AA,DB!$O$9,Total!AA:AA,$H$2)+COUNTIFS(Total!W:W,B14,Total!AA:AA,DB!$G$5,Total!N:N,DB!$O$5,Total!AA:AA,DB!$G$9,Total!K:K,DB!$O$9,Total!AA:AA,$H$2)+COUNTIFS(Total!W:W,B14,Total!AA:AA,DB!$G$5,Total!N:N,DB!$O$5,Total!AA:AA,DB!$G$9,Total!AA:AA,DB!$O$9,Total!E:E,$H$2)+COUNTIFS(Total!W:W,B14,Total!AA:AA,DB!$G$5,Total!AA:AA,DB!$O$5,Total!M:M,DB!$G$9,Total!K:K,DB!$O$9,Total!AA:AA,$H$2)+COUNTIFS(Total!W:W,B14,Total!AA:AA,DB!$G$5,Total!AA:AA,DB!$O$5,Total!M:M,DB!$G$9,Total!AA:AA,DB!$O$9,Total!E:E,$H$2)+COUNTIFS(Total!W:W,B14,Total!AA:AA,DB!$G$5,Total!AA:AA,DB!$O$5,Total!AA:AA,DB!$G$9,Total!K:K,DB!$O$9,Total!E:E,$H$2)+COUNTIFS(Total!W:W,B14,Total!AA:AA,DB!$G$5,Total!N:N,DB!$O$5,Total!M:M,DB!$G$9,Total!K:K,DB!$O$9,Total!E:E,$H$2)+COUNTIFS(Total!W:W,B14,Total!O:O,DB!$G$5,Total!AA:AA,DB!$O$5,Total!M:M,DB!$G$9,Total!K:K,DB!$O$9,Total!E:E,$H$2)+COUNTIFS(Total!W:W,B14,Total!O:O,DB!$G$5,Total!N:N,DB!$O$5,Total!AA:AA,DB!$G$9,Total!K:K,DB!$O$9,Total!E:E,$H$2)+COUNTIFS(Total!W:W,B14,Total!O:O,DB!$G$5,Total!N:N,DB!$O$5,Total!M:M,DB!$G$9,Total!AA:AA,DB!$O$9,Total!E:E,$H$2)+COUNTIFS(Total!W:W,B14,Total!O:O,DB!$G$5,Total!N:N,DB!$O$5,Total!M:M,DB!$G$9,Total!K:K,DB!$O$9,Total!AA:AA,$H$2)</f>
        <v>24</v>
      </c>
      <c r="D14" s="31">
        <f>COUNTIFS(Total!X:X,$AB$28,Total!W:W,B14,Total!O:O,DB!$G$5,Total!N:N,DB!$O$5,Total!M:M,DB!$G$9,Total!K:K,DB!$O$9,Total!E:E,$H$2)+COUNTIFS(Total!X:X,$AB$28,Total!W:W,B14,Total!AA:AA,DB!$G$5,Total!AA:AA,DB!$O$5,Total!AA:AA,DB!$G$9,Total!AA:AA,DB!$O$9,Total!AA:AA,$H$2)+COUNTIFS(Total!X:X,$AB$28,Total!W:W,B14,Total!O:O,DB!$G$5,Total!AA:AA,DB!$O$5,Total!AA:AA,DB!$G$9,Total!AA:AA,DB!$O$9,Total!AA:AA,$H$2)+COUNTIFS(Total!X:X,$AB$28,Total!W:W,B14,Total!AA:AA,DB!$G$5,Total!N:N,DB!$O$5,Total!AA:AA,DB!$G$9,Total!AA:AA,DB!$O$9,Total!AA:AA,$H$2)+COUNTIFS(Total!X:X,$AB$28,Total!W:W,B14,Total!AA:AA,DB!$G$5,Total!AA:AA,DB!$O$5,Total!M:M,DB!$G$9,Total!AA:AA,DB!$O$9,Total!AA:AA,$H$2)+COUNTIFS(Total!X:X,$AB$28,Total!W:W,B14,Total!AA:AA,DB!$G$5,Total!AA:AA,DB!$O$5,Total!AA:AA,DB!$G$9,Total!K:K,DB!$O$9,Total!AA:AA,$H$2)+COUNTIFS(Total!X:X,$AB$28,Total!W:W,B14,Total!AA:AA,DB!$G$5,Total!AA:AA,DB!$O$5,Total!AA:AA,DB!$G$9,Total!AA:AA,DB!$O$9,Total!E:E,$H$2)+COUNTIFS(Total!X:X,$AB$28,Total!W:W,B14,Total!O:O,DB!$G$5,Total!N:N,DB!$O$5,Total!M:M,DB!$G$9,Total!AA:AA,DB!$O$9,Total!AA:AA,$H$2)+COUNTIFS(Total!X:X,$AB$28,Total!W:W,B14,Total!O:O,DB!$G$5,Total!N:N,DB!$O$5,Total!AA:AA,DB!$G$9,Total!K:K,DB!$O$9,Total!AA:AA,$H$2)+COUNTIFS(Total!X:X,$AB$28,Total!W:W,B14,Total!O:O,DB!$G$5,Total!N:N,DB!$O$5,Total!AA:AA,DB!$G$9,Total!AA:AA,DB!$O$9,Total!E:E,$H$2)+COUNTIFS(Total!X:X,$AB$28,Total!W:W,B14,Total!O:O,DB!$G$5,Total!AA:AA,DB!$O$5,Total!M:M,DB!$G$9,Total!K:K,DB!$O$9,Total!AA:AA,$H$2)+COUNTIFS(Total!X:X,$AB$28,Total!W:W,B14,Total!O:O,DB!$G$5,Total!AA:AA,DB!$O$5,Total!M:M,DB!$G$9,Total!AA:AA,DB!$O$9,Total!E:E,$H$2)+COUNTIFS(Total!X:X,$AB$28,Total!W:W,B14,Total!O:O,DB!$G$5,Total!AA:AA,DB!$O$5,Total!AA:AA,DB!$G$9,Total!K:K,DB!$O$9,Total!E:E,$H$2)+COUNTIFS(Total!X:X,$AB$28,Total!W:W,B14,Total!AA:AA,DB!$G$5,Total!N:N,DB!$O$5,Total!M:M,DB!$G$9,Total!K:K,DB!$O$9,Total!AA:AA,$H$2)+COUNTIFS(Total!X:X,$AB$28,Total!W:W,B14,Total!AA:AA,DB!$G$5,Total!N:N,DB!$O$5,Total!M:M,DB!$G$9,Total!AA:AA,DB!$O$9,Total!E:E,$H$2)+COUNTIFS(Total!X:X,$AB$28,Total!W:W,B14,Total!AA:AA,DB!$G$5,Total!N:N,DB!$O$5,Total!AA:AA,DB!$G$9,Total!K:K,DB!$O$9,Total!E:E,$H$2)+COUNTIFS(Total!X:X,$AB$28,Total!W:W,B14,Total!AA:AA,DB!$G$5,Total!AA:AA,DB!$O$5,Total!M:M,DB!$G$9,Total!K:K,DB!$O$9,Total!E:E,$H$2)+COUNTIFS(Total!X:X,$AB$28,Total!W:W,B14,Total!O:O,DB!$G$5,Total!N:N,DB!$O$5,Total!AA:AA,DB!$G$9,Total!AA:AA,DB!$O$9,Total!AA:AA,$H$2)+COUNTIFS(Total!X:X,$AB$28,Total!W:W,B14,Total!O:O,DB!$G$5,Total!AA:AA,DB!$O$5,Total!M:M,DB!$G$9,Total!AA:AA,DB!$O$9,Total!AA:AA,$H$2)+COUNTIFS(Total!X:X,$AB$28,Total!W:W,B14,Total!O:O,DB!$G$5,Total!AA:AA,DB!$O$5,Total!AA:AA,DB!$G$9,Total!K:K,DB!$O$9,Total!AA:AA,$H$2)+COUNTIFS(Total!X:X,$AB$28,Total!W:W,B14,Total!O:O,DB!$G$5,Total!AA:AA,DB!$O$5,Total!AA:AA,DB!$G$9,Total!AA:AA,DB!$O$9,Total!E:E,$H$2)+COUNTIFS(Total!X:X,$AB$28,Total!W:W,B14,Total!AA:AA,DB!$G$5,Total!N:N,DB!$O$5,Total!M:M,DB!$G$9,Total!AA:AA,DB!$O$9,Total!AA:AA,$H$2)+COUNTIFS(Total!X:X,$AB$28,Total!W:W,B14,Total!AA:AA,DB!$G$5,Total!N:N,DB!$O$5,Total!AA:AA,DB!$G$9,Total!K:K,DB!$O$9,Total!AA:AA,$H$2)+COUNTIFS(Total!X:X,$AB$28,Total!W:W,B14,Total!AA:AA,DB!$G$5,Total!N:N,DB!$O$5,Total!AA:AA,DB!$G$9,Total!AA:AA,DB!$O$9,Total!E:E,$H$2)+COUNTIFS(Total!X:X,$AB$28,Total!W:W,B14,Total!AA:AA,DB!$G$5,Total!AA:AA,DB!$O$5,Total!M:M,DB!$G$9,Total!K:K,DB!$O$9,Total!AA:AA,$H$2)+COUNTIFS(Total!X:X,$AB$28,Total!W:W,B14,Total!AA:AA,DB!$G$5,Total!AA:AA,DB!$O$5,Total!M:M,DB!$G$9,Total!AA:AA,DB!$O$9,Total!E:E,$H$2)+COUNTIFS(Total!X:X,$AB$28,Total!W:W,B14,Total!AA:AA,DB!$G$5,Total!AA:AA,DB!$O$5,Total!AA:AA,DB!$G$9,Total!K:K,DB!$O$9,Total!E:E,$H$2)+COUNTIFS(Total!X:X,$AB$28,Total!W:W,B14,Total!AA:AA,DB!$G$5,Total!N:N,DB!$O$5,Total!M:M,DB!$G$9,Total!K:K,DB!$O$9,Total!E:E,$H$2)+COUNTIFS(Total!X:X,$AB$28,Total!W:W,B14,Total!O:O,DB!$G$5,Total!AA:AA,DB!$O$5,Total!M:M,DB!$G$9,Total!K:K,DB!$O$9,Total!E:E,$H$2)+COUNTIFS(Total!X:X,$AB$28,Total!W:W,B14,Total!O:O,DB!$G$5,Total!N:N,DB!$O$5,Total!AA:AA,DB!$G$9,Total!K:K,DB!$O$9,Total!E:E,$H$2)+COUNTIFS(Total!X:X,$AB$28,Total!W:W,B14,Total!O:O,DB!$G$5,Total!N:N,DB!$O$5,Total!M:M,DB!$G$9,Total!AA:AA,DB!$O$9,Total!E:E,$H$2)+COUNTIFS(Total!X:X,$AB$28,Total!W:W,B14,Total!O:O,DB!$G$5,Total!N:N,DB!$O$5,Total!M:M,DB!$G$9,Total!K:K,DB!$O$9,Total!AA:AA,$H$2)</f>
        <v>1</v>
      </c>
      <c r="E14" s="31">
        <f>COUNTIFS(Total!X:X,$E$3,Total!W:W,B14,Total!O:O,DB!$G$5,Total!N:N,DB!$O$5,Total!M:M,DB!$G$9,Total!K:K,DB!$O$9,Total!E:E,$H$2)+COUNTIFS(Total!X:X,$E$3,Total!W:W,B14,Total!AA:AA,DB!$G$5,Total!AA:AA,DB!$O$5,Total!AA:AA,DB!$G$9,Total!AA:AA,DB!$O$9,Total!AA:AA,$H$2)+COUNTIFS(Total!X:X,$E$3,Total!W:W,B14,Total!O:O,DB!$G$5,Total!AA:AA,DB!$O$5,Total!AA:AA,DB!$G$9,Total!AA:AA,DB!$O$9,Total!AA:AA,$H$2)+COUNTIFS(Total!X:X,$E$3,Total!W:W,B14,Total!AA:AA,DB!$G$5,Total!N:N,DB!$O$5,Total!AA:AA,DB!$G$9,Total!AA:AA,DB!$O$9,Total!AA:AA,$H$2)+COUNTIFS(Total!X:X,$E$3,Total!W:W,B14,Total!AA:AA,DB!$G$5,Total!AA:AA,DB!$O$5,Total!M:M,DB!$G$9,Total!AA:AA,DB!$O$9,Total!AA:AA,$H$2)+COUNTIFS(Total!X:X,$E$3,Total!W:W,B14,Total!AA:AA,DB!$G$5,Total!AA:AA,DB!$O$5,Total!AA:AA,DB!$G$9,Total!K:K,DB!$O$9,Total!AA:AA,$H$2)+COUNTIFS(Total!X:X,$E$3,Total!W:W,B14,Total!AA:AA,DB!$G$5,Total!AA:AA,DB!$O$5,Total!AA:AA,DB!$G$9,Total!AA:AA,DB!$O$9,Total!E:E,$H$2)+COUNTIFS(Total!X:X,$E$3,Total!W:W,B14,Total!O:O,DB!$G$5,Total!N:N,DB!$O$5,Total!M:M,DB!$G$9,Total!AA:AA,DB!$O$9,Total!AA:AA,$H$2)+COUNTIFS(Total!X:X,$E$3,Total!W:W,B14,Total!O:O,DB!$G$5,Total!N:N,DB!$O$5,Total!AA:AA,DB!$G$9,Total!K:K,DB!$O$9,Total!AA:AA,$H$2)+COUNTIFS(Total!X:X,$E$3,Total!W:W,B14,Total!O:O,DB!$G$5,Total!N:N,DB!$O$5,Total!AA:AA,DB!$G$9,Total!AA:AA,DB!$O$9,Total!E:E,$H$2)+COUNTIFS(Total!X:X,$E$3,Total!W:W,B14,Total!O:O,DB!$G$5,Total!AA:AA,DB!$O$5,Total!M:M,DB!$G$9,Total!K:K,DB!$O$9,Total!AA:AA,$H$2)+COUNTIFS(Total!X:X,$E$3,Total!W:W,B14,Total!O:O,DB!$G$5,Total!AA:AA,DB!$O$5,Total!M:M,DB!$G$9,Total!AA:AA,DB!$O$9,Total!E:E,$H$2)+COUNTIFS(Total!X:X,$E$3,Total!W:W,B14,Total!O:O,DB!$G$5,Total!AA:AA,DB!$O$5,Total!AA:AA,DB!$G$9,Total!K:K,DB!$O$9,Total!E:E,$H$2)+COUNTIFS(Total!X:X,$E$3,Total!W:W,B14,Total!AA:AA,DB!$G$5,Total!N:N,DB!$O$5,Total!M:M,DB!$G$9,Total!K:K,DB!$O$9,Total!AA:AA,$H$2)+COUNTIFS(Total!X:X,$E$3,Total!W:W,B14,Total!AA:AA,DB!$G$5,Total!N:N,DB!$O$5,Total!M:M,DB!$G$9,Total!AA:AA,DB!$O$9,Total!E:E,$H$2)+COUNTIFS(Total!X:X,$E$3,Total!W:W,B14,Total!AA:AA,DB!$G$5,Total!N:N,DB!$O$5,Total!AA:AA,DB!$G$9,Total!K:K,DB!$O$9,Total!E:E,$H$2)+COUNTIFS(Total!X:X,$E$3,Total!W:W,B14,Total!AA:AA,DB!$G$5,Total!AA:AA,DB!$O$5,Total!M:M,DB!$G$9,Total!K:K,DB!$O$9,Total!E:E,$H$2)+COUNTIFS(Total!X:X,$E$3,Total!W:W,B14,Total!O:O,DB!$G$5,Total!N:N,DB!$O$5,Total!AA:AA,DB!$G$9,Total!AA:AA,DB!$O$9,Total!AA:AA,$H$2)+COUNTIFS(Total!X:X,$E$3,Total!W:W,B14,Total!O:O,DB!$G$5,Total!AA:AA,DB!$O$5,Total!M:M,DB!$G$9,Total!AA:AA,DB!$O$9,Total!AA:AA,$H$2)+COUNTIFS(Total!X:X,$E$3,Total!W:W,B14,Total!O:O,DB!$G$5,Total!AA:AA,DB!$O$5,Total!AA:AA,DB!$G$9,Total!K:K,DB!$O$9,Total!AA:AA,$H$2)+COUNTIFS(Total!X:X,$E$3,Total!W:W,B14,Total!O:O,DB!$G$5,Total!AA:AA,DB!$O$5,Total!AA:AA,DB!$G$9,Total!AA:AA,DB!$O$9,Total!E:E,$H$2)+COUNTIFS(Total!X:X,$E$3,Total!W:W,B14,Total!AA:AA,DB!$G$5,Total!N:N,DB!$O$5,Total!M:M,DB!$G$9,Total!AA:AA,DB!$O$9,Total!AA:AA,$H$2)+COUNTIFS(Total!X:X,$E$3,Total!W:W,B14,Total!AA:AA,DB!$G$5,Total!N:N,DB!$O$5,Total!AA:AA,DB!$G$9,Total!K:K,DB!$O$9,Total!AA:AA,$H$2)+COUNTIFS(Total!X:X,$E$3,Total!W:W,B14,Total!AA:AA,DB!$G$5,Total!N:N,DB!$O$5,Total!AA:AA,DB!$G$9,Total!AA:AA,DB!$O$9,Total!E:E,$H$2)+COUNTIFS(Total!X:X,$E$3,Total!W:W,B14,Total!AA:AA,DB!$G$5,Total!AA:AA,DB!$O$5,Total!M:M,DB!$G$9,Total!K:K,DB!$O$9,Total!AA:AA,$H$2)+COUNTIFS(Total!X:X,$E$3,Total!W:W,B14,Total!AA:AA,DB!$G$5,Total!AA:AA,DB!$O$5,Total!M:M,DB!$G$9,Total!AA:AA,DB!$O$9,Total!E:E,$H$2)+COUNTIFS(Total!X:X,$E$3,Total!W:W,B14,Total!AA:AA,DB!$G$5,Total!AA:AA,DB!$O$5,Total!AA:AA,DB!$G$9,Total!K:K,DB!$O$9,Total!E:E,$H$2)+COUNTIFS(Total!X:X,$E$3,Total!W:W,B14,Total!AA:AA,DB!$G$5,Total!N:N,DB!$O$5,Total!M:M,DB!$G$9,Total!K:K,DB!$O$9,Total!E:E,$H$2)+COUNTIFS(Total!X:X,$E$3,Total!W:W,B14,Total!O:O,DB!$G$5,Total!AA:AA,DB!$O$5,Total!M:M,DB!$G$9,Total!K:K,DB!$O$9,Total!E:E,$H$2)+COUNTIFS(Total!X:X,$E$3,Total!W:W,B14,Total!O:O,DB!$G$5,Total!N:N,DB!$O$5,Total!AA:AA,DB!$G$9,Total!K:K,DB!$O$9,Total!E:E,$H$2)+COUNTIFS(Total!X:X,$E$3,Total!W:W,B14,Total!O:O,DB!$G$5,Total!N:N,DB!$O$5,Total!M:M,DB!$G$9,Total!AA:AA,DB!$O$9,Total!E:E,$H$2)+COUNTIFS(Total!X:X,$E$3,Total!W:W,B14,Total!O:O,DB!$G$5,Total!N:N,DB!$O$5,Total!M:M,DB!$G$9,Total!K:K,DB!$O$9,Total!AA:AA,$H$2)</f>
        <v>2</v>
      </c>
      <c r="F14" s="31">
        <f>COUNTIFS(Total!X:X,$F$3,Total!W:W,B14,Total!O:O,DB!$G$5,Total!N:N,DB!$O$5,Total!M:M,DB!$G$9,Total!K:K,DB!$O$9,Total!E:E,$H$2)+COUNTIFS(Total!X:X,$F$3,Total!W:W,B14,Total!AA:AA,DB!$G$5,Total!AA:AA,DB!$O$5,Total!AA:AA,DB!$G$9,Total!AA:AA,DB!$O$9,Total!AA:AA,$H$2)+COUNTIFS(Total!X:X,$F$3,Total!W:W,B14,Total!O:O,DB!$G$5,Total!AA:AA,DB!$O$5,Total!AA:AA,DB!$G$9,Total!AA:AA,DB!$O$9,Total!AA:AA,$H$2)+COUNTIFS(Total!X:X,$F$3,Total!W:W,B14,Total!AA:AA,DB!$G$5,Total!N:N,DB!$O$5,Total!AA:AA,DB!$G$9,Total!AA:AA,DB!$O$9,Total!AA:AA,$H$2)+COUNTIFS(Total!X:X,$F$3,Total!W:W,B14,Total!AA:AA,DB!$G$5,Total!AA:AA,DB!$O$5,Total!M:M,DB!$G$9,Total!AA:AA,DB!$O$9,Total!AA:AA,$H$2)+COUNTIFS(Total!X:X,$F$3,Total!W:W,B14,Total!AA:AA,DB!$G$5,Total!AA:AA,DB!$O$5,Total!AA:AA,DB!$G$9,Total!K:K,DB!$O$9,Total!AA:AA,$H$2)+COUNTIFS(Total!X:X,$F$3,Total!W:W,B14,Total!AA:AA,DB!$G$5,Total!AA:AA,DB!$O$5,Total!AA:AA,DB!$G$9,Total!AA:AA,DB!$O$9,Total!E:E,$H$2)+COUNTIFS(Total!X:X,$F$3,Total!W:W,B14,Total!O:O,DB!$G$5,Total!N:N,DB!$O$5,Total!M:M,DB!$G$9,Total!AA:AA,DB!$O$9,Total!AA:AA,$H$2)+COUNTIFS(Total!X:X,$F$3,Total!W:W,B14,Total!O:O,DB!$G$5,Total!N:N,DB!$O$5,Total!AA:AA,DB!$G$9,Total!K:K,DB!$O$9,Total!AA:AA,$H$2)+COUNTIFS(Total!X:X,$F$3,Total!W:W,B14,Total!O:O,DB!$G$5,Total!N:N,DB!$O$5,Total!AA:AA,DB!$G$9,Total!AA:AA,DB!$O$9,Total!E:E,$H$2)+COUNTIFS(Total!X:X,$F$3,Total!W:W,B14,Total!O:O,DB!$G$5,Total!AA:AA,DB!$O$5,Total!M:M,DB!$G$9,Total!K:K,DB!$O$9,Total!AA:AA,$H$2)+COUNTIFS(Total!X:X,$F$3,Total!W:W,B14,Total!O:O,DB!$G$5,Total!AA:AA,DB!$O$5,Total!M:M,DB!$G$9,Total!AA:AA,DB!$O$9,Total!E:E,$H$2)+COUNTIFS(Total!X:X,$F$3,Total!W:W,B14,Total!O:O,DB!$G$5,Total!AA:AA,DB!$O$5,Total!AA:AA,DB!$G$9,Total!K:K,DB!$O$9,Total!E:E,$H$2)+COUNTIFS(Total!X:X,$F$3,Total!W:W,B14,Total!AA:AA,DB!$G$5,Total!N:N,DB!$O$5,Total!M:M,DB!$G$9,Total!K:K,DB!$O$9,Total!AA:AA,$H$2)+COUNTIFS(Total!X:X,$F$3,Total!W:W,B14,Total!AA:AA,DB!$G$5,Total!N:N,DB!$O$5,Total!M:M,DB!$G$9,Total!AA:AA,DB!$O$9,Total!E:E,$H$2)+COUNTIFS(Total!X:X,$F$3,Total!W:W,B14,Total!AA:AA,DB!$G$5,Total!N:N,DB!$O$5,Total!AA:AA,DB!$G$9,Total!K:K,DB!$O$9,Total!E:E,$H$2)+COUNTIFS(Total!X:X,$F$3,Total!W:W,B14,Total!AA:AA,DB!$G$5,Total!AA:AA,DB!$O$5,Total!M:M,DB!$G$9,Total!K:K,DB!$O$9,Total!E:E,$H$2)+COUNTIFS(Total!X:X,$F$3,Total!W:W,B14,Total!O:O,DB!$G$5,Total!N:N,DB!$O$5,Total!AA:AA,DB!$G$9,Total!AA:AA,DB!$O$9,Total!AA:AA,$H$2)+COUNTIFS(Total!X:X,$F$3,Total!W:W,B14,Total!O:O,DB!$G$5,Total!AA:AA,DB!$O$5,Total!M:M,DB!$G$9,Total!AA:AA,DB!$O$9,Total!AA:AA,$H$2)+COUNTIFS(Total!X:X,$F$3,Total!W:W,B14,Total!O:O,DB!$G$5,Total!AA:AA,DB!$O$5,Total!AA:AA,DB!$G$9,Total!K:K,DB!$O$9,Total!AA:AA,$H$2)+COUNTIFS(Total!X:X,$F$3,Total!W:W,B14,Total!O:O,DB!$G$5,Total!AA:AA,DB!$O$5,Total!AA:AA,DB!$G$9,Total!AA:AA,DB!$O$9,Total!E:E,$H$2)+COUNTIFS(Total!X:X,$F$3,Total!W:W,B14,Total!AA:AA,DB!$G$5,Total!N:N,DB!$O$5,Total!M:M,DB!$G$9,Total!AA:AA,DB!$O$9,Total!AA:AA,$H$2)+COUNTIFS(Total!X:X,$F$3,Total!W:W,B14,Total!AA:AA,DB!$G$5,Total!N:N,DB!$O$5,Total!AA:AA,DB!$G$9,Total!K:K,DB!$O$9,Total!AA:AA,$H$2)+COUNTIFS(Total!X:X,$F$3,Total!W:W,B14,Total!AA:AA,DB!$G$5,Total!N:N,DB!$O$5,Total!AA:AA,DB!$G$9,Total!AA:AA,DB!$O$9,Total!E:E,$H$2)+COUNTIFS(Total!X:X,$F$3,Total!W:W,B14,Total!AA:AA,DB!$G$5,Total!AA:AA,DB!$O$5,Total!M:M,DB!$G$9,Total!K:K,DB!$O$9,Total!AA:AA,$H$2)+COUNTIFS(Total!X:X,$F$3,Total!W:W,B14,Total!AA:AA,DB!$G$5,Total!AA:AA,DB!$O$5,Total!M:M,DB!$G$9,Total!AA:AA,DB!$O$9,Total!E:E,$H$2)+COUNTIFS(Total!X:X,$F$3,Total!W:W,B14,Total!AA:AA,DB!$G$5,Total!AA:AA,DB!$O$5,Total!AA:AA,DB!$G$9,Total!K:K,DB!$O$9,Total!E:E,$H$2)+COUNTIFS(Total!X:X,$F$3,Total!W:W,B14,Total!AA:AA,DB!$G$5,Total!N:N,DB!$O$5,Total!M:M,DB!$G$9,Total!K:K,DB!$O$9,Total!E:E,$H$2)+COUNTIFS(Total!X:X,$F$3,Total!W:W,B14,Total!O:O,DB!$G$5,Total!AA:AA,DB!$O$5,Total!M:M,DB!$G$9,Total!K:K,DB!$O$9,Total!E:E,$H$2)+COUNTIFS(Total!X:X,$F$3,Total!W:W,B14,Total!O:O,DB!$G$5,Total!N:N,DB!$O$5,Total!AA:AA,DB!$G$9,Total!K:K,DB!$O$9,Total!E:E,$H$2)+COUNTIFS(Total!X:X,$F$3,Total!W:W,B14,Total!O:O,DB!$G$5,Total!N:N,DB!$O$5,Total!M:M,DB!$G$9,Total!AA:AA,DB!$O$9,Total!E:E,$H$2)+COUNTIFS(Total!X:X,$F$3,Total!W:W,B14,Total!O:O,DB!$G$5,Total!N:N,DB!$O$5,Total!M:M,DB!$G$9,Total!K:K,DB!$O$9,Total!AA:AA,$H$2)</f>
        <v>0</v>
      </c>
      <c r="G14" s="31">
        <f>COUNTIFS(Total!X:X,$G$3,Total!W:W,B14,Total!O:O,DB!$G$5,Total!N:N,DB!$O$5,Total!M:M,DB!$G$9,Total!K:K,DB!$O$9,Total!E:E,$H$2)+COUNTIFS(Total!X:X,$G$3,Total!W:W,B14,Total!AA:AA,DB!$G$5,Total!AA:AA,DB!$O$5,Total!AA:AA,DB!$G$9,Total!AA:AA,DB!$O$9,Total!AA:AA,$H$2)+COUNTIFS(Total!X:X,$G$3,Total!W:W,B14,Total!O:O,DB!$G$5,Total!AA:AA,DB!$O$5,Total!AA:AA,DB!$G$9,Total!AA:AA,DB!$O$9,Total!AA:AA,$H$2)+COUNTIFS(Total!X:X,$G$3,Total!W:W,B14,Total!AA:AA,DB!$G$5,Total!N:N,DB!$O$5,Total!AA:AA,DB!$G$9,Total!AA:AA,DB!$O$9,Total!AA:AA,$H$2)+COUNTIFS(Total!X:X,$G$3,Total!W:W,B14,Total!AA:AA,DB!$G$5,Total!AA:AA,DB!$O$5,Total!M:M,DB!$G$9,Total!AA:AA,DB!$O$9,Total!AA:AA,$H$2)+COUNTIFS(Total!X:X,$G$3,Total!W:W,B14,Total!AA:AA,DB!$G$5,Total!AA:AA,DB!$O$5,Total!AA:AA,DB!$G$9,Total!K:K,DB!$O$9,Total!AA:AA,$H$2)+COUNTIFS(Total!X:X,$G$3,Total!W:W,B14,Total!AA:AA,DB!$G$5,Total!AA:AA,DB!$O$5,Total!AA:AA,DB!$G$9,Total!AA:AA,DB!$O$9,Total!E:E,$H$2)+COUNTIFS(Total!X:X,$G$3,Total!W:W,B14,Total!O:O,DB!$G$5,Total!N:N,DB!$O$5,Total!M:M,DB!$G$9,Total!AA:AA,DB!$O$9,Total!AA:AA,$H$2)+COUNTIFS(Total!X:X,$G$3,Total!W:W,B14,Total!O:O,DB!$G$5,Total!N:N,DB!$O$5,Total!AA:AA,DB!$G$9,Total!K:K,DB!$O$9,Total!AA:AA,$H$2)+COUNTIFS(Total!X:X,$G$3,Total!W:W,B14,Total!O:O,DB!$G$5,Total!N:N,DB!$O$5,Total!AA:AA,DB!$G$9,Total!AA:AA,DB!$O$9,Total!E:E,$H$2)+COUNTIFS(Total!X:X,$G$3,Total!W:W,B14,Total!O:O,DB!$G$5,Total!AA:AA,DB!$O$5,Total!M:M,DB!$G$9,Total!K:K,DB!$O$9,Total!AA:AA,$H$2)+COUNTIFS(Total!X:X,$G$3,Total!W:W,B14,Total!O:O,DB!$G$5,Total!AA:AA,DB!$O$5,Total!M:M,DB!$G$9,Total!AA:AA,DB!$O$9,Total!E:E,$H$2)+COUNTIFS(Total!X:X,$G$3,Total!W:W,B14,Total!O:O,DB!$G$5,Total!AA:AA,DB!$O$5,Total!AA:AA,DB!$G$9,Total!K:K,DB!$O$9,Total!E:E,$H$2)+COUNTIFS(Total!X:X,$G$3,Total!W:W,B14,Total!AA:AA,DB!$G$5,Total!N:N,DB!$O$5,Total!M:M,DB!$G$9,Total!K:K,DB!$O$9,Total!AA:AA,$H$2)+COUNTIFS(Total!X:X,$G$3,Total!W:W,B14,Total!AA:AA,DB!$G$5,Total!N:N,DB!$O$5,Total!M:M,DB!$G$9,Total!AA:AA,DB!$O$9,Total!E:E,$H$2)+COUNTIFS(Total!X:X,$G$3,Total!W:W,B14,Total!AA:AA,DB!$G$5,Total!N:N,DB!$O$5,Total!AA:AA,DB!$G$9,Total!K:K,DB!$O$9,Total!E:E,$H$2)+COUNTIFS(Total!X:X,$G$3,Total!W:W,B14,Total!AA:AA,DB!$G$5,Total!AA:AA,DB!$O$5,Total!M:M,DB!$G$9,Total!K:K,DB!$O$9,Total!E:E,$H$2)+COUNTIFS(Total!X:X,$G$3,Total!W:W,B14,Total!O:O,DB!$G$5,Total!N:N,DB!$O$5,Total!AA:AA,DB!$G$9,Total!AA:AA,DB!$O$9,Total!AA:AA,$H$2)+COUNTIFS(Total!X:X,$G$3,Total!W:W,B14,Total!O:O,DB!$G$5,Total!AA:AA,DB!$O$5,Total!M:M,DB!$G$9,Total!AA:AA,DB!$O$9,Total!AA:AA,$H$2)+COUNTIFS(Total!X:X,$G$3,Total!W:W,B14,Total!O:O,DB!$G$5,Total!AA:AA,DB!$O$5,Total!AA:AA,DB!$G$9,Total!K:K,DB!$O$9,Total!AA:AA,$H$2)+COUNTIFS(Total!X:X,$G$3,Total!W:W,B14,Total!O:O,DB!$G$5,Total!AA:AA,DB!$O$5,Total!AA:AA,DB!$G$9,Total!AA:AA,DB!$O$9,Total!E:E,$H$2)+COUNTIFS(Total!X:X,$G$3,Total!W:W,B14,Total!AA:AA,DB!$G$5,Total!N:N,DB!$O$5,Total!M:M,DB!$G$9,Total!AA:AA,DB!$O$9,Total!AA:AA,$H$2)+COUNTIFS(Total!X:X,$G$3,Total!W:W,B14,Total!AA:AA,DB!$G$5,Total!N:N,DB!$O$5,Total!AA:AA,DB!$G$9,Total!K:K,DB!$O$9,Total!AA:AA,$H$2)+COUNTIFS(Total!X:X,$G$3,Total!W:W,B14,Total!AA:AA,DB!$G$5,Total!N:N,DB!$O$5,Total!AA:AA,DB!$G$9,Total!AA:AA,DB!$O$9,Total!E:E,$H$2)+COUNTIFS(Total!X:X,$G$3,Total!W:W,B14,Total!AA:AA,DB!$G$5,Total!AA:AA,DB!$O$5,Total!M:M,DB!$G$9,Total!K:K,DB!$O$9,Total!AA:AA,$H$2)+COUNTIFS(Total!X:X,$G$3,Total!W:W,B14,Total!AA:AA,DB!$G$5,Total!AA:AA,DB!$O$5,Total!M:M,DB!$G$9,Total!AA:AA,DB!$O$9,Total!E:E,$H$2)+COUNTIFS(Total!X:X,$G$3,Total!W:W,B14,Total!AA:AA,DB!$G$5,Total!AA:AA,DB!$O$5,Total!AA:AA,DB!$G$9,Total!K:K,DB!$O$9,Total!E:E,$H$2)+COUNTIFS(Total!X:X,$G$3,Total!W:W,B14,Total!AA:AA,DB!$G$5,Total!N:N,DB!$O$5,Total!M:M,DB!$G$9,Total!K:K,DB!$O$9,Total!E:E,$H$2)+COUNTIFS(Total!X:X,$G$3,Total!W:W,B14,Total!O:O,DB!$G$5,Total!AA:AA,DB!$O$5,Total!M:M,DB!$G$9,Total!K:K,DB!$O$9,Total!E:E,$H$2)+COUNTIFS(Total!X:X,$G$3,Total!W:W,B14,Total!O:O,DB!$G$5,Total!N:N,DB!$O$5,Total!AA:AA,DB!$G$9,Total!K:K,DB!$O$9,Total!E:E,$H$2)+COUNTIFS(Total!X:X,$G$3,Total!W:W,B14,Total!O:O,DB!$G$5,Total!N:N,DB!$O$5,Total!M:M,DB!$G$9,Total!AA:AA,DB!$O$9,Total!E:E,$H$2)+COUNTIFS(Total!X:X,$G$3,Total!W:W,B14,Total!O:O,DB!$G$5,Total!N:N,DB!$O$5,Total!M:M,DB!$G$9,Total!K:K,DB!$O$9,Total!AA:AA,$H$2)</f>
        <v>1</v>
      </c>
      <c r="H14" s="31">
        <f>COUNTIFS(Total!X:X,$H$3,Total!W:W,B14,Total!O:O,DB!$G$5,Total!N:N,DB!$O$5,Total!M:M,DB!$G$9,Total!K:K,DB!$O$9,Total!E:E,$H$2)+COUNTIFS(Total!X:X,$H$3,Total!W:W,B14,Total!AA:AA,DB!$G$5,Total!AA:AA,DB!$O$5,Total!AA:AA,DB!$G$9,Total!AA:AA,DB!$O$9,Total!AA:AA,$H$2)+COUNTIFS(Total!X:X,$H$3,Total!W:W,B14,Total!O:O,DB!$G$5,Total!AA:AA,DB!$O$5,Total!AA:AA,DB!$G$9,Total!AA:AA,DB!$O$9,Total!AA:AA,$H$2)+COUNTIFS(Total!X:X,$H$3,Total!W:W,B14,Total!AA:AA,DB!$G$5,Total!N:N,DB!$O$5,Total!AA:AA,DB!$G$9,Total!AA:AA,DB!$O$9,Total!AA:AA,$H$2)+COUNTIFS(Total!X:X,$H$3,Total!W:W,B14,Total!AA:AA,DB!$G$5,Total!AA:AA,DB!$O$5,Total!M:M,DB!$G$9,Total!AA:AA,DB!$O$9,Total!AA:AA,$H$2)+COUNTIFS(Total!X:X,$H$3,Total!W:W,B14,Total!AA:AA,DB!$G$5,Total!AA:AA,DB!$O$5,Total!AA:AA,DB!$G$9,Total!K:K,DB!$O$9,Total!AA:AA,$H$2)+COUNTIFS(Total!X:X,$H$3,Total!W:W,B14,Total!AA:AA,DB!$G$5,Total!AA:AA,DB!$O$5,Total!AA:AA,DB!$G$9,Total!AA:AA,DB!$O$9,Total!E:E,$H$2)+COUNTIFS(Total!X:X,$H$3,Total!W:W,B14,Total!O:O,DB!$G$5,Total!N:N,DB!$O$5,Total!M:M,DB!$G$9,Total!AA:AA,DB!$O$9,Total!AA:AA,$H$2)+COUNTIFS(Total!X:X,$H$3,Total!W:W,B14,Total!O:O,DB!$G$5,Total!N:N,DB!$O$5,Total!AA:AA,DB!$G$9,Total!K:K,DB!$O$9,Total!AA:AA,$H$2)+COUNTIFS(Total!X:X,$H$3,Total!W:W,B14,Total!O:O,DB!$G$5,Total!N:N,DB!$O$5,Total!AA:AA,DB!$G$9,Total!AA:AA,DB!$O$9,Total!E:E,$H$2)+COUNTIFS(Total!X:X,$H$3,Total!W:W,B14,Total!O:O,DB!$G$5,Total!AA:AA,DB!$O$5,Total!M:M,DB!$G$9,Total!K:K,DB!$O$9,Total!AA:AA,$H$2)+COUNTIFS(Total!X:X,$H$3,Total!W:W,B14,Total!O:O,DB!$G$5,Total!AA:AA,DB!$O$5,Total!M:M,DB!$G$9,Total!AA:AA,DB!$O$9,Total!E:E,$H$2)+COUNTIFS(Total!X:X,$H$3,Total!W:W,B14,Total!O:O,DB!$G$5,Total!AA:AA,DB!$O$5,Total!AA:AA,DB!$G$9,Total!K:K,DB!$O$9,Total!E:E,$H$2)+COUNTIFS(Total!X:X,$H$3,Total!W:W,B14,Total!AA:AA,DB!$G$5,Total!N:N,DB!$O$5,Total!M:M,DB!$G$9,Total!K:K,DB!$O$9,Total!AA:AA,$H$2)+COUNTIFS(Total!X:X,$H$3,Total!W:W,B14,Total!AA:AA,DB!$G$5,Total!N:N,DB!$O$5,Total!M:M,DB!$G$9,Total!AA:AA,DB!$O$9,Total!E:E,$H$2)+COUNTIFS(Total!X:X,$H$3,Total!W:W,B14,Total!AA:AA,DB!$G$5,Total!N:N,DB!$O$5,Total!AA:AA,DB!$G$9,Total!K:K,DB!$O$9,Total!E:E,$H$2)+COUNTIFS(Total!X:X,$H$3,Total!W:W,B14,Total!AA:AA,DB!$G$5,Total!AA:AA,DB!$O$5,Total!M:M,DB!$G$9,Total!K:K,DB!$O$9,Total!E:E,$H$2)+COUNTIFS(Total!X:X,$H$3,Total!W:W,B14,Total!O:O,DB!$G$5,Total!N:N,DB!$O$5,Total!AA:AA,DB!$G$9,Total!AA:AA,DB!$O$9,Total!AA:AA,$H$2)+COUNTIFS(Total!X:X,$H$3,Total!W:W,B14,Total!O:O,DB!$G$5,Total!AA:AA,DB!$O$5,Total!M:M,DB!$G$9,Total!AA:AA,DB!$O$9,Total!AA:AA,$H$2)+COUNTIFS(Total!X:X,$H$3,Total!W:W,B14,Total!O:O,DB!$G$5,Total!AA:AA,DB!$O$5,Total!AA:AA,DB!$G$9,Total!K:K,DB!$O$9,Total!AA:AA,$H$2)+COUNTIFS(Total!X:X,$H$3,Total!W:W,B14,Total!O:O,DB!$G$5,Total!AA:AA,DB!$O$5,Total!AA:AA,DB!$G$9,Total!AA:AA,DB!$O$9,Total!E:E,$H$2)+COUNTIFS(Total!X:X,$H$3,Total!W:W,B14,Total!AA:AA,DB!$G$5,Total!N:N,DB!$O$5,Total!M:M,DB!$G$9,Total!AA:AA,DB!$O$9,Total!AA:AA,$H$2)+COUNTIFS(Total!X:X,$H$3,Total!W:W,B14,Total!AA:AA,DB!$G$5,Total!N:N,DB!$O$5,Total!AA:AA,DB!$G$9,Total!K:K,DB!$O$9,Total!AA:AA,$H$2)+COUNTIFS(Total!X:X,$H$3,Total!W:W,B14,Total!AA:AA,DB!$G$5,Total!N:N,DB!$O$5,Total!AA:AA,DB!$G$9,Total!AA:AA,DB!$O$9,Total!E:E,$H$2)+COUNTIFS(Total!X:X,$H$3,Total!W:W,B14,Total!AA:AA,DB!$G$5,Total!AA:AA,DB!$O$5,Total!M:M,DB!$G$9,Total!K:K,DB!$O$9,Total!AA:AA,$H$2)+COUNTIFS(Total!X:X,$H$3,Total!W:W,B14,Total!AA:AA,DB!$G$5,Total!AA:AA,DB!$O$5,Total!M:M,DB!$G$9,Total!AA:AA,DB!$O$9,Total!E:E,$H$2)+COUNTIFS(Total!X:X,$H$3,Total!W:W,B14,Total!AA:AA,DB!$G$5,Total!AA:AA,DB!$O$5,Total!AA:AA,DB!$G$9,Total!K:K,DB!$O$9,Total!E:E,$H$2)+COUNTIFS(Total!X:X,$H$3,Total!W:W,B14,Total!AA:AA,DB!$G$5,Total!N:N,DB!$O$5,Total!M:M,DB!$G$9,Total!K:K,DB!$O$9,Total!E:E,$H$2)+COUNTIFS(Total!X:X,$H$3,Total!W:W,B14,Total!O:O,DB!$G$5,Total!AA:AA,DB!$O$5,Total!M:M,DB!$G$9,Total!K:K,DB!$O$9,Total!E:E,$H$2)+COUNTIFS(Total!X:X,$H$3,Total!W:W,B14,Total!O:O,DB!$G$5,Total!N:N,DB!$O$5,Total!AA:AA,DB!$G$9,Total!K:K,DB!$O$9,Total!E:E,$H$2)+COUNTIFS(Total!X:X,$H$3,Total!W:W,B14,Total!O:O,DB!$G$5,Total!N:N,DB!$O$5,Total!M:M,DB!$G$9,Total!AA:AA,DB!$O$9,Total!E:E,$H$2)+COUNTIFS(Total!X:X,$H$3,Total!W:W,B14,Total!O:O,DB!$G$5,Total!N:N,DB!$O$5,Total!M:M,DB!$G$9,Total!K:K,DB!$O$9,Total!AA:AA,$H$2)</f>
        <v>3</v>
      </c>
      <c r="I14" s="31">
        <f>COUNTIFS(Total!X:X,$I$3,Total!W:W,B14,Total!O:O,DB!$G$5,Total!N:N,DB!$O$5,Total!M:M,DB!$G$9,Total!K:K,DB!$O$9,Total!E:E,$H$2)+COUNTIFS(Total!X:X,$I$3,Total!W:W,B14,Total!AA:AA,DB!$G$5,Total!AA:AA,DB!$O$5,Total!AA:AA,DB!$G$9,Total!AA:AA,DB!$O$9,Total!AA:AA,$H$2)+COUNTIFS(Total!X:X,$I$3,Total!W:W,B14,Total!O:O,DB!$G$5,Total!AA:AA,DB!$O$5,Total!AA:AA,DB!$G$9,Total!AA:AA,DB!$O$9,Total!AA:AA,$H$2)+COUNTIFS(Total!X:X,$I$3,Total!W:W,B14,Total!AA:AA,DB!$G$5,Total!N:N,DB!$O$5,Total!AA:AA,DB!$G$9,Total!AA:AA,DB!$O$9,Total!AA:AA,$H$2)+COUNTIFS(Total!X:X,$I$3,Total!W:W,B14,Total!AA:AA,DB!$G$5,Total!AA:AA,DB!$O$5,Total!M:M,DB!$G$9,Total!AA:AA,DB!$O$9,Total!AA:AA,$H$2)+COUNTIFS(Total!X:X,$I$3,Total!W:W,B14,Total!AA:AA,DB!$G$5,Total!AA:AA,DB!$O$5,Total!AA:AA,DB!$G$9,Total!K:K,DB!$O$9,Total!AA:AA,$H$2)+COUNTIFS(Total!X:X,$I$3,Total!W:W,B14,Total!AA:AA,DB!$G$5,Total!AA:AA,DB!$O$5,Total!AA:AA,DB!$G$9,Total!AA:AA,DB!$O$9,Total!E:E,$H$2)+COUNTIFS(Total!X:X,$I$3,Total!W:W,B14,Total!O:O,DB!$G$5,Total!N:N,DB!$O$5,Total!M:M,DB!$G$9,Total!AA:AA,DB!$O$9,Total!AA:AA,$H$2)+COUNTIFS(Total!X:X,$I$3,Total!W:W,B14,Total!O:O,DB!$G$5,Total!N:N,DB!$O$5,Total!AA:AA,DB!$G$9,Total!K:K,DB!$O$9,Total!AA:AA,$H$2)+COUNTIFS(Total!X:X,$I$3,Total!W:W,B14,Total!O:O,DB!$G$5,Total!N:N,DB!$O$5,Total!AA:AA,DB!$G$9,Total!AA:AA,DB!$O$9,Total!E:E,$H$2)+COUNTIFS(Total!X:X,$I$3,Total!W:W,B14,Total!O:O,DB!$G$5,Total!AA:AA,DB!$O$5,Total!M:M,DB!$G$9,Total!K:K,DB!$O$9,Total!AA:AA,$H$2)+COUNTIFS(Total!X:X,$I$3,Total!W:W,B14,Total!O:O,DB!$G$5,Total!AA:AA,DB!$O$5,Total!M:M,DB!$G$9,Total!AA:AA,DB!$O$9,Total!E:E,$H$2)+COUNTIFS(Total!X:X,$I$3,Total!W:W,B14,Total!O:O,DB!$G$5,Total!AA:AA,DB!$O$5,Total!AA:AA,DB!$G$9,Total!K:K,DB!$O$9,Total!E:E,$H$2)+COUNTIFS(Total!X:X,$I$3,Total!W:W,B14,Total!AA:AA,DB!$G$5,Total!N:N,DB!$O$5,Total!M:M,DB!$G$9,Total!K:K,DB!$O$9,Total!AA:AA,$H$2)+COUNTIFS(Total!X:X,$I$3,Total!W:W,B14,Total!AA:AA,DB!$G$5,Total!N:N,DB!$O$5,Total!M:M,DB!$G$9,Total!AA:AA,DB!$O$9,Total!E:E,$H$2)+COUNTIFS(Total!X:X,$I$3,Total!W:W,B14,Total!AA:AA,DB!$G$5,Total!N:N,DB!$O$5,Total!AA:AA,DB!$G$9,Total!K:K,DB!$O$9,Total!E:E,$H$2)+COUNTIFS(Total!X:X,$I$3,Total!W:W,B14,Total!AA:AA,DB!$G$5,Total!AA:AA,DB!$O$5,Total!M:M,DB!$G$9,Total!K:K,DB!$O$9,Total!E:E,$H$2)+COUNTIFS(Total!X:X,$I$3,Total!W:W,B14,Total!O:O,DB!$G$5,Total!N:N,DB!$O$5,Total!AA:AA,DB!$G$9,Total!AA:AA,DB!$O$9,Total!AA:AA,$H$2)+COUNTIFS(Total!X:X,$I$3,Total!W:W,B14,Total!O:O,DB!$G$5,Total!AA:AA,DB!$O$5,Total!M:M,DB!$G$9,Total!AA:AA,DB!$O$9,Total!AA:AA,$H$2)+COUNTIFS(Total!X:X,$I$3,Total!W:W,B14,Total!O:O,DB!$G$5,Total!AA:AA,DB!$O$5,Total!AA:AA,DB!$G$9,Total!K:K,DB!$O$9,Total!AA:AA,$H$2)+COUNTIFS(Total!X:X,$I$3,Total!W:W,B14,Total!O:O,DB!$G$5,Total!AA:AA,DB!$O$5,Total!AA:AA,DB!$G$9,Total!AA:AA,DB!$O$9,Total!E:E,$H$2)+COUNTIFS(Total!X:X,$I$3,Total!W:W,B14,Total!AA:AA,DB!$G$5,Total!N:N,DB!$O$5,Total!M:M,DB!$G$9,Total!AA:AA,DB!$O$9,Total!AA:AA,$H$2)+COUNTIFS(Total!X:X,$I$3,Total!W:W,B14,Total!AA:AA,DB!$G$5,Total!N:N,DB!$O$5,Total!AA:AA,DB!$G$9,Total!K:K,DB!$O$9,Total!AA:AA,$H$2)+COUNTIFS(Total!X:X,$I$3,Total!W:W,B14,Total!AA:AA,DB!$G$5,Total!N:N,DB!$O$5,Total!AA:AA,DB!$G$9,Total!AA:AA,DB!$O$9,Total!E:E,$H$2)+COUNTIFS(Total!X:X,$I$3,Total!W:W,B14,Total!AA:AA,DB!$G$5,Total!AA:AA,DB!$O$5,Total!M:M,DB!$G$9,Total!K:K,DB!$O$9,Total!AA:AA,$H$2)+COUNTIFS(Total!X:X,$I$3,Total!W:W,B14,Total!AA:AA,DB!$G$5,Total!AA:AA,DB!$O$5,Total!M:M,DB!$G$9,Total!AA:AA,DB!$O$9,Total!E:E,$H$2)+COUNTIFS(Total!X:X,$I$3,Total!W:W,B14,Total!AA:AA,DB!$G$5,Total!AA:AA,DB!$O$5,Total!AA:AA,DB!$G$9,Total!K:K,DB!$O$9,Total!E:E,$H$2)+COUNTIFS(Total!X:X,$I$3,Total!W:W,B14,Total!AA:AA,DB!$G$5,Total!N:N,DB!$O$5,Total!M:M,DB!$G$9,Total!K:K,DB!$O$9,Total!E:E,$H$2)+COUNTIFS(Total!X:X,$I$3,Total!W:W,B14,Total!O:O,DB!$G$5,Total!AA:AA,DB!$O$5,Total!M:M,DB!$G$9,Total!K:K,DB!$O$9,Total!E:E,$H$2)+COUNTIFS(Total!X:X,$I$3,Total!W:W,B14,Total!O:O,DB!$G$5,Total!N:N,DB!$O$5,Total!AA:AA,DB!$G$9,Total!K:K,DB!$O$9,Total!E:E,$H$2)+COUNTIFS(Total!X:X,$I$3,Total!W:W,B14,Total!O:O,DB!$G$5,Total!N:N,DB!$O$5,Total!M:M,DB!$G$9,Total!AA:AA,DB!$O$9,Total!E:E,$H$2)+COUNTIFS(Total!X:X,$I$3,Total!W:W,B14,Total!O:O,DB!$G$5,Total!N:N,DB!$O$5,Total!M:M,DB!$G$9,Total!K:K,DB!$O$9,Total!AA:AA,$H$2)</f>
        <v>1</v>
      </c>
      <c r="J14" s="31">
        <f>COUNTIFS(Total!X:X,$J$3,Total!W:W,B14,Total!O:O,DB!$G$5,Total!N:N,DB!$O$5,Total!M:M,DB!$G$9,Total!K:K,DB!$O$9,Total!E:E,$H$2)+COUNTIFS(Total!X:X,$J$3,Total!W:W,B14,Total!AA:AA,DB!$G$5,Total!AA:AA,DB!$O$5,Total!AA:AA,DB!$G$9,Total!AA:AA,DB!$O$9,Total!AA:AA,$H$2)+COUNTIFS(Total!X:X,$J$3,Total!W:W,B14,Total!O:O,DB!$G$5,Total!AA:AA,DB!$O$5,Total!AA:AA,DB!$G$9,Total!AA:AA,DB!$O$9,Total!AA:AA,$H$2)+COUNTIFS(Total!X:X,$J$3,Total!W:W,B14,Total!AA:AA,DB!$G$5,Total!N:N,DB!$O$5,Total!AA:AA,DB!$G$9,Total!AA:AA,DB!$O$9,Total!AA:AA,$H$2)+COUNTIFS(Total!X:X,$J$3,Total!W:W,B14,Total!AA:AA,DB!$G$5,Total!AA:AA,DB!$O$5,Total!M:M,DB!$G$9,Total!AA:AA,DB!$O$9,Total!AA:AA,$H$2)+COUNTIFS(Total!X:X,$J$3,Total!W:W,B14,Total!AA:AA,DB!$G$5,Total!AA:AA,DB!$O$5,Total!AA:AA,DB!$G$9,Total!K:K,DB!$O$9,Total!AA:AA,$H$2)+COUNTIFS(Total!X:X,$J$3,Total!W:W,B14,Total!AA:AA,DB!$G$5,Total!AA:AA,DB!$O$5,Total!AA:AA,DB!$G$9,Total!AA:AA,DB!$O$9,Total!E:E,$H$2)+COUNTIFS(Total!X:X,$J$3,Total!W:W,B14,Total!O:O,DB!$G$5,Total!N:N,DB!$O$5,Total!M:M,DB!$G$9,Total!AA:AA,DB!$O$9,Total!AA:AA,$H$2)+COUNTIFS(Total!X:X,$J$3,Total!W:W,B14,Total!O:O,DB!$G$5,Total!N:N,DB!$O$5,Total!AA:AA,DB!$G$9,Total!K:K,DB!$O$9,Total!AA:AA,$H$2)+COUNTIFS(Total!X:X,$J$3,Total!W:W,B14,Total!O:O,DB!$G$5,Total!N:N,DB!$O$5,Total!AA:AA,DB!$G$9,Total!AA:AA,DB!$O$9,Total!E:E,$H$2)+COUNTIFS(Total!X:X,$J$3,Total!W:W,B14,Total!O:O,DB!$G$5,Total!AA:AA,DB!$O$5,Total!M:M,DB!$G$9,Total!K:K,DB!$O$9,Total!AA:AA,$H$2)+COUNTIFS(Total!X:X,$J$3,Total!W:W,B14,Total!O:O,DB!$G$5,Total!AA:AA,DB!$O$5,Total!M:M,DB!$G$9,Total!AA:AA,DB!$O$9,Total!E:E,$H$2)+COUNTIFS(Total!X:X,$J$3,Total!W:W,B14,Total!O:O,DB!$G$5,Total!AA:AA,DB!$O$5,Total!AA:AA,DB!$G$9,Total!K:K,DB!$O$9,Total!E:E,$H$2)+COUNTIFS(Total!X:X,$J$3,Total!W:W,B14,Total!AA:AA,DB!$G$5,Total!N:N,DB!$O$5,Total!M:M,DB!$G$9,Total!K:K,DB!$O$9,Total!AA:AA,$H$2)+COUNTIFS(Total!X:X,$J$3,Total!W:W,B14,Total!AA:AA,DB!$G$5,Total!N:N,DB!$O$5,Total!M:M,DB!$G$9,Total!AA:AA,DB!$O$9,Total!E:E,$H$2)+COUNTIFS(Total!X:X,$J$3,Total!W:W,B14,Total!AA:AA,DB!$G$5,Total!N:N,DB!$O$5,Total!AA:AA,DB!$G$9,Total!K:K,DB!$O$9,Total!E:E,$H$2)+COUNTIFS(Total!X:X,$J$3,Total!W:W,B14,Total!AA:AA,DB!$G$5,Total!AA:AA,DB!$O$5,Total!M:M,DB!$G$9,Total!K:K,DB!$O$9,Total!E:E,$H$2)+COUNTIFS(Total!X:X,$J$3,Total!W:W,B14,Total!O:O,DB!$G$5,Total!N:N,DB!$O$5,Total!AA:AA,DB!$G$9,Total!AA:AA,DB!$O$9,Total!AA:AA,$H$2)+COUNTIFS(Total!X:X,$J$3,Total!W:W,B14,Total!O:O,DB!$G$5,Total!AA:AA,DB!$O$5,Total!M:M,DB!$G$9,Total!AA:AA,DB!$O$9,Total!AA:AA,$H$2)+COUNTIFS(Total!X:X,$J$3,Total!W:W,B14,Total!O:O,DB!$G$5,Total!AA:AA,DB!$O$5,Total!AA:AA,DB!$G$9,Total!K:K,DB!$O$9,Total!AA:AA,$H$2)+COUNTIFS(Total!X:X,$J$3,Total!W:W,B14,Total!O:O,DB!$G$5,Total!AA:AA,DB!$O$5,Total!AA:AA,DB!$G$9,Total!AA:AA,DB!$O$9,Total!E:E,$H$2)+COUNTIFS(Total!X:X,$J$3,Total!W:W,B14,Total!AA:AA,DB!$G$5,Total!N:N,DB!$O$5,Total!M:M,DB!$G$9,Total!AA:AA,DB!$O$9,Total!AA:AA,$H$2)+COUNTIFS(Total!X:X,$J$3,Total!W:W,B14,Total!AA:AA,DB!$G$5,Total!N:N,DB!$O$5,Total!AA:AA,DB!$G$9,Total!K:K,DB!$O$9,Total!AA:AA,$H$2)+COUNTIFS(Total!X:X,$J$3,Total!W:W,B14,Total!AA:AA,DB!$G$5,Total!N:N,DB!$O$5,Total!AA:AA,DB!$G$9,Total!AA:AA,DB!$O$9,Total!E:E,$H$2)+COUNTIFS(Total!X:X,$J$3,Total!W:W,B14,Total!AA:AA,DB!$G$5,Total!AA:AA,DB!$O$5,Total!M:M,DB!$G$9,Total!K:K,DB!$O$9,Total!AA:AA,$H$2)+COUNTIFS(Total!X:X,$J$3,Total!W:W,B14,Total!AA:AA,DB!$G$5,Total!AA:AA,DB!$O$5,Total!M:M,DB!$G$9,Total!AA:AA,DB!$O$9,Total!E:E,$H$2)+COUNTIFS(Total!X:X,$J$3,Total!W:W,B14,Total!AA:AA,DB!$G$5,Total!AA:AA,DB!$O$5,Total!AA:AA,DB!$G$9,Total!K:K,DB!$O$9,Total!E:E,$H$2)+COUNTIFS(Total!X:X,$J$3,Total!W:W,B14,Total!AA:AA,DB!$G$5,Total!N:N,DB!$O$5,Total!M:M,DB!$G$9,Total!K:K,DB!$O$9,Total!E:E,$H$2)+COUNTIFS(Total!X:X,$J$3,Total!W:W,B14,Total!O:O,DB!$G$5,Total!AA:AA,DB!$O$5,Total!M:M,DB!$G$9,Total!K:K,DB!$O$9,Total!E:E,$H$2)+COUNTIFS(Total!X:X,$J$3,Total!W:W,B14,Total!O:O,DB!$G$5,Total!N:N,DB!$O$5,Total!AA:AA,DB!$G$9,Total!K:K,DB!$O$9,Total!E:E,$H$2)+COUNTIFS(Total!X:X,$J$3,Total!W:W,B14,Total!O:O,DB!$G$5,Total!N:N,DB!$O$5,Total!M:M,DB!$G$9,Total!AA:AA,DB!$O$9,Total!E:E,$H$2)+COUNTIFS(Total!X:X,$J$3,Total!W:W,B14,Total!O:O,DB!$G$5,Total!N:N,DB!$O$5,Total!M:M,DB!$G$9,Total!K:K,DB!$O$9,Total!AA:AA,$H$2)</f>
        <v>0</v>
      </c>
      <c r="K14" s="31">
        <f>COUNTIFS(Total!X:X,$K$3,Total!W:W,B14,Total!O:O,DB!$G$5,Total!N:N,DB!$O$5,Total!M:M,DB!$G$9,Total!K:K,DB!$O$9,Total!E:E,$H$2)+COUNTIFS(Total!X:X,$K$3,Total!W:W,B14,Total!AA:AA,DB!$G$5,Total!AA:AA,DB!$O$5,Total!AA:AA,DB!$G$9,Total!AA:AA,DB!$O$9,Total!AA:AA,$H$2)+COUNTIFS(Total!X:X,$K$3,Total!W:W,B14,Total!O:O,DB!$G$5,Total!AA:AA,DB!$O$5,Total!AA:AA,DB!$G$9,Total!AA:AA,DB!$O$9,Total!AA:AA,$H$2)+COUNTIFS(Total!X:X,$K$3,Total!W:W,B14,Total!AA:AA,DB!$G$5,Total!N:N,DB!$O$5,Total!AA:AA,DB!$G$9,Total!AA:AA,DB!$O$9,Total!AA:AA,$H$2)+COUNTIFS(Total!X:X,$K$3,Total!W:W,B14,Total!AA:AA,DB!$G$5,Total!AA:AA,DB!$O$5,Total!M:M,DB!$G$9,Total!AA:AA,DB!$O$9,Total!AA:AA,$H$2)+COUNTIFS(Total!X:X,$K$3,Total!W:W,B14,Total!AA:AA,DB!$G$5,Total!AA:AA,DB!$O$5,Total!AA:AA,DB!$G$9,Total!K:K,DB!$O$9,Total!AA:AA,$H$2)+COUNTIFS(Total!X:X,$K$3,Total!W:W,B14,Total!AA:AA,DB!$G$5,Total!AA:AA,DB!$O$5,Total!AA:AA,DB!$G$9,Total!AA:AA,DB!$O$9,Total!E:E,$H$2)+COUNTIFS(Total!X:X,$K$3,Total!W:W,B14,Total!O:O,DB!$G$5,Total!N:N,DB!$O$5,Total!M:M,DB!$G$9,Total!AA:AA,DB!$O$9,Total!AA:AA,$H$2)+COUNTIFS(Total!X:X,$K$3,Total!W:W,B14,Total!O:O,DB!$G$5,Total!N:N,DB!$O$5,Total!AA:AA,DB!$G$9,Total!K:K,DB!$O$9,Total!AA:AA,$H$2)+COUNTIFS(Total!X:X,$K$3,Total!W:W,B14,Total!O:O,DB!$G$5,Total!N:N,DB!$O$5,Total!AA:AA,DB!$G$9,Total!AA:AA,DB!$O$9,Total!E:E,$H$2)+COUNTIFS(Total!X:X,$K$3,Total!W:W,B14,Total!O:O,DB!$G$5,Total!AA:AA,DB!$O$5,Total!M:M,DB!$G$9,Total!K:K,DB!$O$9,Total!AA:AA,$H$2)+COUNTIFS(Total!X:X,$K$3,Total!W:W,B14,Total!O:O,DB!$G$5,Total!AA:AA,DB!$O$5,Total!M:M,DB!$G$9,Total!AA:AA,DB!$O$9,Total!E:E,$H$2)+COUNTIFS(Total!X:X,$K$3,Total!W:W,B14,Total!O:O,DB!$G$5,Total!AA:AA,DB!$O$5,Total!AA:AA,DB!$G$9,Total!K:K,DB!$O$9,Total!E:E,$H$2)+COUNTIFS(Total!X:X,$K$3,Total!W:W,B14,Total!AA:AA,DB!$G$5,Total!N:N,DB!$O$5,Total!M:M,DB!$G$9,Total!K:K,DB!$O$9,Total!AA:AA,$H$2)+COUNTIFS(Total!X:X,$K$3,Total!W:W,B14,Total!AA:AA,DB!$G$5,Total!N:N,DB!$O$5,Total!M:M,DB!$G$9,Total!AA:AA,DB!$O$9,Total!E:E,$H$2)+COUNTIFS(Total!X:X,$K$3,Total!W:W,B14,Total!AA:AA,DB!$G$5,Total!N:N,DB!$O$5,Total!AA:AA,DB!$G$9,Total!K:K,DB!$O$9,Total!E:E,$H$2)+COUNTIFS(Total!X:X,$K$3,Total!W:W,B14,Total!AA:AA,DB!$G$5,Total!AA:AA,DB!$O$5,Total!M:M,DB!$G$9,Total!K:K,DB!$O$9,Total!E:E,$H$2)+COUNTIFS(Total!X:X,$K$3,Total!W:W,B14,Total!O:O,DB!$G$5,Total!N:N,DB!$O$5,Total!AA:AA,DB!$G$9,Total!AA:AA,DB!$O$9,Total!AA:AA,$H$2)+COUNTIFS(Total!X:X,$K$3,Total!W:W,B14,Total!O:O,DB!$G$5,Total!AA:AA,DB!$O$5,Total!M:M,DB!$G$9,Total!AA:AA,DB!$O$9,Total!AA:AA,$H$2)+COUNTIFS(Total!X:X,$K$3,Total!W:W,B14,Total!O:O,DB!$G$5,Total!AA:AA,DB!$O$5,Total!AA:AA,DB!$G$9,Total!K:K,DB!$O$9,Total!AA:AA,$H$2)+COUNTIFS(Total!X:X,$K$3,Total!W:W,B14,Total!O:O,DB!$G$5,Total!AA:AA,DB!$O$5,Total!AA:AA,DB!$G$9,Total!AA:AA,DB!$O$9,Total!E:E,$H$2)+COUNTIFS(Total!X:X,$K$3,Total!W:W,B14,Total!AA:AA,DB!$G$5,Total!N:N,DB!$O$5,Total!M:M,DB!$G$9,Total!AA:AA,DB!$O$9,Total!AA:AA,$H$2)+COUNTIFS(Total!X:X,$K$3,Total!W:W,B14,Total!AA:AA,DB!$G$5,Total!N:N,DB!$O$5,Total!AA:AA,DB!$G$9,Total!K:K,DB!$O$9,Total!AA:AA,$H$2)+COUNTIFS(Total!X:X,$K$3,Total!W:W,B14,Total!AA:AA,DB!$G$5,Total!N:N,DB!$O$5,Total!AA:AA,DB!$G$9,Total!AA:AA,DB!$O$9,Total!E:E,$H$2)+COUNTIFS(Total!X:X,$K$3,Total!W:W,B14,Total!AA:AA,DB!$G$5,Total!AA:AA,DB!$O$5,Total!M:M,DB!$G$9,Total!K:K,DB!$O$9,Total!AA:AA,$H$2)+COUNTIFS(Total!X:X,$K$3,Total!W:W,B14,Total!AA:AA,DB!$G$5,Total!AA:AA,DB!$O$5,Total!M:M,DB!$G$9,Total!AA:AA,DB!$O$9,Total!E:E,$H$2)+COUNTIFS(Total!X:X,$K$3,Total!W:W,B14,Total!AA:AA,DB!$G$5,Total!AA:AA,DB!$O$5,Total!AA:AA,DB!$G$9,Total!K:K,DB!$O$9,Total!E:E,$H$2)+COUNTIFS(Total!X:X,$K$3,Total!W:W,B14,Total!AA:AA,DB!$G$5,Total!N:N,DB!$O$5,Total!M:M,DB!$G$9,Total!K:K,DB!$O$9,Total!E:E,$H$2)+COUNTIFS(Total!X:X,$K$3,Total!W:W,B14,Total!O:O,DB!$G$5,Total!AA:AA,DB!$O$5,Total!M:M,DB!$G$9,Total!K:K,DB!$O$9,Total!E:E,$H$2)+COUNTIFS(Total!X:X,$K$3,Total!W:W,B14,Total!O:O,DB!$G$5,Total!N:N,DB!$O$5,Total!AA:AA,DB!$G$9,Total!K:K,DB!$O$9,Total!E:E,$H$2)+COUNTIFS(Total!X:X,$K$3,Total!W:W,B14,Total!O:O,DB!$G$5,Total!N:N,DB!$O$5,Total!M:M,DB!$G$9,Total!AA:AA,DB!$O$9,Total!E:E,$H$2)+COUNTIFS(Total!X:X,$K$3,Total!W:W,B14,Total!O:O,DB!$G$5,Total!N:N,DB!$O$5,Total!M:M,DB!$G$9,Total!K:K,DB!$O$9,Total!AA:AA,$H$2)</f>
        <v>0</v>
      </c>
      <c r="L14" s="31">
        <f>COUNTIFS(Total!X:X,$L$3,Total!W:W,B14,Total!O:O,DB!$G$5,Total!N:N,DB!$O$5,Total!M:M,DB!$G$9,Total!K:K,DB!$O$9,Total!E:E,$H$2)+COUNTIFS(Total!X:X,$L$3,Total!W:W,B14,Total!AA:AA,DB!$G$5,Total!AA:AA,DB!$O$5,Total!AA:AA,DB!$G$9,Total!AA:AA,DB!$O$9,Total!AA:AA,$H$2)+COUNTIFS(Total!X:X,$L$3,Total!W:W,B14,Total!O:O,DB!$G$5,Total!AA:AA,DB!$O$5,Total!AA:AA,DB!$G$9,Total!AA:AA,DB!$O$9,Total!AA:AA,$H$2)+COUNTIFS(Total!X:X,$L$3,Total!W:W,B14,Total!AA:AA,DB!$G$5,Total!N:N,DB!$O$5,Total!AA:AA,DB!$G$9,Total!AA:AA,DB!$O$9,Total!AA:AA,$H$2)+COUNTIFS(Total!X:X,$L$3,Total!W:W,B14,Total!AA:AA,DB!$G$5,Total!AA:AA,DB!$O$5,Total!M:M,DB!$G$9,Total!AA:AA,DB!$O$9,Total!AA:AA,$H$2)+COUNTIFS(Total!X:X,$L$3,Total!W:W,B14,Total!AA:AA,DB!$G$5,Total!AA:AA,DB!$O$5,Total!AA:AA,DB!$G$9,Total!K:K,DB!$O$9,Total!AA:AA,$H$2)+COUNTIFS(Total!X:X,$L$3,Total!W:W,B14,Total!AA:AA,DB!$G$5,Total!AA:AA,DB!$O$5,Total!AA:AA,DB!$G$9,Total!AA:AA,DB!$O$9,Total!E:E,$H$2)+COUNTIFS(Total!X:X,$L$3,Total!W:W,B14,Total!O:O,DB!$G$5,Total!N:N,DB!$O$5,Total!M:M,DB!$G$9,Total!AA:AA,DB!$O$9,Total!AA:AA,$H$2)+COUNTIFS(Total!X:X,$L$3,Total!W:W,B14,Total!O:O,DB!$G$5,Total!N:N,DB!$O$5,Total!AA:AA,DB!$G$9,Total!K:K,DB!$O$9,Total!AA:AA,$H$2)+COUNTIFS(Total!X:X,$L$3,Total!W:W,B14,Total!O:O,DB!$G$5,Total!N:N,DB!$O$5,Total!AA:AA,DB!$G$9,Total!AA:AA,DB!$O$9,Total!E:E,$H$2)+COUNTIFS(Total!X:X,$L$3,Total!W:W,B14,Total!O:O,DB!$G$5,Total!AA:AA,DB!$O$5,Total!M:M,DB!$G$9,Total!K:K,DB!$O$9,Total!AA:AA,$H$2)+COUNTIFS(Total!X:X,$L$3,Total!W:W,B14,Total!O:O,DB!$G$5,Total!AA:AA,DB!$O$5,Total!M:M,DB!$G$9,Total!AA:AA,DB!$O$9,Total!E:E,$H$2)+COUNTIFS(Total!X:X,$L$3,Total!W:W,B14,Total!O:O,DB!$G$5,Total!AA:AA,DB!$O$5,Total!AA:AA,DB!$G$9,Total!K:K,DB!$O$9,Total!E:E,$H$2)+COUNTIFS(Total!X:X,$L$3,Total!W:W,B14,Total!AA:AA,DB!$G$5,Total!N:N,DB!$O$5,Total!M:M,DB!$G$9,Total!K:K,DB!$O$9,Total!AA:AA,$H$2)+COUNTIFS(Total!X:X,$L$3,Total!W:W,B14,Total!AA:AA,DB!$G$5,Total!N:N,DB!$O$5,Total!M:M,DB!$G$9,Total!AA:AA,DB!$O$9,Total!E:E,$H$2)+COUNTIFS(Total!X:X,$L$3,Total!W:W,B14,Total!AA:AA,DB!$G$5,Total!N:N,DB!$O$5,Total!AA:AA,DB!$G$9,Total!K:K,DB!$O$9,Total!E:E,$H$2)+COUNTIFS(Total!X:X,$L$3,Total!W:W,B14,Total!AA:AA,DB!$G$5,Total!AA:AA,DB!$O$5,Total!M:M,DB!$G$9,Total!K:K,DB!$O$9,Total!E:E,$H$2)+COUNTIFS(Total!X:X,$L$3,Total!W:W,B14,Total!O:O,DB!$G$5,Total!N:N,DB!$O$5,Total!AA:AA,DB!$G$9,Total!AA:AA,DB!$O$9,Total!AA:AA,$H$2)+COUNTIFS(Total!X:X,$L$3,Total!W:W,B14,Total!O:O,DB!$G$5,Total!AA:AA,DB!$O$5,Total!M:M,DB!$G$9,Total!AA:AA,DB!$O$9,Total!AA:AA,$H$2)+COUNTIFS(Total!X:X,$L$3,Total!W:W,B14,Total!O:O,DB!$G$5,Total!AA:AA,DB!$O$5,Total!AA:AA,DB!$G$9,Total!K:K,DB!$O$9,Total!AA:AA,$H$2)+COUNTIFS(Total!X:X,$L$3,Total!W:W,B14,Total!O:O,DB!$G$5,Total!AA:AA,DB!$O$5,Total!AA:AA,DB!$G$9,Total!AA:AA,DB!$O$9,Total!E:E,$H$2)+COUNTIFS(Total!X:X,$L$3,Total!W:W,B14,Total!AA:AA,DB!$G$5,Total!N:N,DB!$O$5,Total!M:M,DB!$G$9,Total!AA:AA,DB!$O$9,Total!AA:AA,$H$2)+COUNTIFS(Total!X:X,$L$3,Total!W:W,B14,Total!AA:AA,DB!$G$5,Total!N:N,DB!$O$5,Total!AA:AA,DB!$G$9,Total!K:K,DB!$O$9,Total!AA:AA,$H$2)+COUNTIFS(Total!X:X,$L$3,Total!W:W,B14,Total!AA:AA,DB!$G$5,Total!N:N,DB!$O$5,Total!AA:AA,DB!$G$9,Total!AA:AA,DB!$O$9,Total!E:E,$H$2)+COUNTIFS(Total!X:X,$L$3,Total!W:W,B14,Total!AA:AA,DB!$G$5,Total!AA:AA,DB!$O$5,Total!M:M,DB!$G$9,Total!K:K,DB!$O$9,Total!AA:AA,$H$2)+COUNTIFS(Total!X:X,$L$3,Total!W:W,B14,Total!AA:AA,DB!$G$5,Total!AA:AA,DB!$O$5,Total!M:M,DB!$G$9,Total!AA:AA,DB!$O$9,Total!E:E,$H$2)+COUNTIFS(Total!X:X,$L$3,Total!W:W,B14,Total!AA:AA,DB!$G$5,Total!AA:AA,DB!$O$5,Total!AA:AA,DB!$G$9,Total!K:K,DB!$O$9,Total!E:E,$H$2)+COUNTIFS(Total!X:X,$L$3,Total!W:W,B14,Total!AA:AA,DB!$G$5,Total!N:N,DB!$O$5,Total!M:M,DB!$G$9,Total!K:K,DB!$O$9,Total!E:E,$H$2)+COUNTIFS(Total!X:X,$L$3,Total!W:W,B14,Total!O:O,DB!$G$5,Total!AA:AA,DB!$O$5,Total!M:M,DB!$G$9,Total!K:K,DB!$O$9,Total!E:E,$H$2)+COUNTIFS(Total!X:X,$L$3,Total!W:W,B14,Total!O:O,DB!$G$5,Total!N:N,DB!$O$5,Total!AA:AA,DB!$G$9,Total!K:K,DB!$O$9,Total!E:E,$H$2)+COUNTIFS(Total!X:X,$L$3,Total!W:W,B14,Total!O:O,DB!$G$5,Total!N:N,DB!$O$5,Total!M:M,DB!$G$9,Total!AA:AA,DB!$O$9,Total!E:E,$H$2)+COUNTIFS(Total!X:X,$L$3,Total!W:W,B14,Total!O:O,DB!$G$5,Total!N:N,DB!$O$5,Total!M:M,DB!$G$9,Total!K:K,DB!$O$9,Total!AA:AA,$H$2)</f>
        <v>0</v>
      </c>
      <c r="M14" s="31">
        <f>COUNTIFS(Total!X:X,$M$3,Total!W:W,B14,Total!O:O,DB!$G$5,Total!N:N,DB!$O$5,Total!M:M,DB!$G$9,Total!K:K,DB!$O$9,Total!E:E,$H$2)+COUNTIFS(Total!X:X,$M$3,Total!W:W,B14,Total!AA:AA,DB!$G$5,Total!AA:AA,DB!$O$5,Total!AA:AA,DB!$G$9,Total!AA:AA,DB!$O$9,Total!AA:AA,$H$2)+COUNTIFS(Total!X:X,$M$3,Total!W:W,B14,Total!O:O,DB!$G$5,Total!AA:AA,DB!$O$5,Total!AA:AA,DB!$G$9,Total!AA:AA,DB!$O$9,Total!AA:AA,$H$2)+COUNTIFS(Total!X:X,$M$3,Total!W:W,B14,Total!AA:AA,DB!$G$5,Total!N:N,DB!$O$5,Total!AA:AA,DB!$G$9,Total!AA:AA,DB!$O$9,Total!AA:AA,$H$2)+COUNTIFS(Total!X:X,$M$3,Total!W:W,B14,Total!AA:AA,DB!$G$5,Total!AA:AA,DB!$O$5,Total!M:M,DB!$G$9,Total!AA:AA,DB!$O$9,Total!AA:AA,$H$2)+COUNTIFS(Total!X:X,$M$3,Total!W:W,B14,Total!AA:AA,DB!$G$5,Total!AA:AA,DB!$O$5,Total!AA:AA,DB!$G$9,Total!K:K,DB!$O$9,Total!AA:AA,$H$2)+COUNTIFS(Total!X:X,$M$3,Total!W:W,B14,Total!AA:AA,DB!$G$5,Total!AA:AA,DB!$O$5,Total!AA:AA,DB!$G$9,Total!AA:AA,DB!$O$9,Total!E:E,$H$2)+COUNTIFS(Total!X:X,$M$3,Total!W:W,B14,Total!O:O,DB!$G$5,Total!N:N,DB!$O$5,Total!M:M,DB!$G$9,Total!AA:AA,DB!$O$9,Total!AA:AA,$H$2)+COUNTIFS(Total!X:X,$M$3,Total!W:W,B14,Total!O:O,DB!$G$5,Total!N:N,DB!$O$5,Total!AA:AA,DB!$G$9,Total!K:K,DB!$O$9,Total!AA:AA,$H$2)+COUNTIFS(Total!X:X,$M$3,Total!W:W,B14,Total!O:O,DB!$G$5,Total!N:N,DB!$O$5,Total!AA:AA,DB!$G$9,Total!AA:AA,DB!$O$9,Total!E:E,$H$2)+COUNTIFS(Total!X:X,$M$3,Total!W:W,B14,Total!O:O,DB!$G$5,Total!AA:AA,DB!$O$5,Total!M:M,DB!$G$9,Total!K:K,DB!$O$9,Total!AA:AA,$H$2)+COUNTIFS(Total!X:X,$M$3,Total!W:W,B14,Total!O:O,DB!$G$5,Total!AA:AA,DB!$O$5,Total!M:M,DB!$G$9,Total!AA:AA,DB!$O$9,Total!E:E,$H$2)+COUNTIFS(Total!X:X,$M$3,Total!W:W,B14,Total!O:O,DB!$G$5,Total!AA:AA,DB!$O$5,Total!AA:AA,DB!$G$9,Total!K:K,DB!$O$9,Total!E:E,$H$2)+COUNTIFS(Total!X:X,$M$3,Total!W:W,B14,Total!AA:AA,DB!$G$5,Total!N:N,DB!$O$5,Total!M:M,DB!$G$9,Total!K:K,DB!$O$9,Total!AA:AA,$H$2)+COUNTIFS(Total!X:X,$M$3,Total!W:W,B14,Total!AA:AA,DB!$G$5,Total!N:N,DB!$O$5,Total!M:M,DB!$G$9,Total!AA:AA,DB!$O$9,Total!E:E,$H$2)+COUNTIFS(Total!X:X,$M$3,Total!W:W,B14,Total!AA:AA,DB!$G$5,Total!N:N,DB!$O$5,Total!AA:AA,DB!$G$9,Total!K:K,DB!$O$9,Total!E:E,$H$2)+COUNTIFS(Total!X:X,$M$3,Total!W:W,B14,Total!AA:AA,DB!$G$5,Total!AA:AA,DB!$O$5,Total!M:M,DB!$G$9,Total!K:K,DB!$O$9,Total!E:E,$H$2)+COUNTIFS(Total!X:X,$M$3,Total!W:W,B14,Total!O:O,DB!$G$5,Total!N:N,DB!$O$5,Total!AA:AA,DB!$G$9,Total!AA:AA,DB!$O$9,Total!AA:AA,$H$2)+COUNTIFS(Total!X:X,$M$3,Total!W:W,B14,Total!O:O,DB!$G$5,Total!AA:AA,DB!$O$5,Total!M:M,DB!$G$9,Total!AA:AA,DB!$O$9,Total!AA:AA,$H$2)+COUNTIFS(Total!X:X,$M$3,Total!W:W,B14,Total!O:O,DB!$G$5,Total!AA:AA,DB!$O$5,Total!AA:AA,DB!$G$9,Total!K:K,DB!$O$9,Total!AA:AA,$H$2)+COUNTIFS(Total!X:X,$M$3,Total!W:W,B14,Total!O:O,DB!$G$5,Total!AA:AA,DB!$O$5,Total!AA:AA,DB!$G$9,Total!AA:AA,DB!$O$9,Total!E:E,$H$2)+COUNTIFS(Total!X:X,$M$3,Total!W:W,B14,Total!AA:AA,DB!$G$5,Total!N:N,DB!$O$5,Total!M:M,DB!$G$9,Total!AA:AA,DB!$O$9,Total!AA:AA,$H$2)+COUNTIFS(Total!X:X,$M$3,Total!W:W,B14,Total!AA:AA,DB!$G$5,Total!N:N,DB!$O$5,Total!AA:AA,DB!$G$9,Total!K:K,DB!$O$9,Total!AA:AA,$H$2)+COUNTIFS(Total!X:X,$M$3,Total!W:W,B14,Total!AA:AA,DB!$G$5,Total!N:N,DB!$O$5,Total!AA:AA,DB!$G$9,Total!AA:AA,DB!$O$9,Total!E:E,$H$2)+COUNTIFS(Total!X:X,$M$3,Total!W:W,B14,Total!AA:AA,DB!$G$5,Total!AA:AA,DB!$O$5,Total!M:M,DB!$G$9,Total!K:K,DB!$O$9,Total!AA:AA,$H$2)+COUNTIFS(Total!X:X,$M$3,Total!W:W,B14,Total!AA:AA,DB!$G$5,Total!AA:AA,DB!$O$5,Total!M:M,DB!$G$9,Total!AA:AA,DB!$O$9,Total!E:E,$H$2)+COUNTIFS(Total!X:X,$M$3,Total!W:W,B14,Total!AA:AA,DB!$G$5,Total!AA:AA,DB!$O$5,Total!AA:AA,DB!$G$9,Total!K:K,DB!$O$9,Total!E:E,$H$2)+COUNTIFS(Total!X:X,$M$3,Total!W:W,B14,Total!AA:AA,DB!$G$5,Total!N:N,DB!$O$5,Total!M:M,DB!$G$9,Total!K:K,DB!$O$9,Total!E:E,$H$2)+COUNTIFS(Total!X:X,$M$3,Total!W:W,B14,Total!O:O,DB!$G$5,Total!AA:AA,DB!$O$5,Total!M:M,DB!$G$9,Total!K:K,DB!$O$9,Total!E:E,$H$2)+COUNTIFS(Total!X:X,$M$3,Total!W:W,B14,Total!O:O,DB!$G$5,Total!N:N,DB!$O$5,Total!AA:AA,DB!$G$9,Total!K:K,DB!$O$9,Total!E:E,$H$2)+COUNTIFS(Total!X:X,$M$3,Total!W:W,B14,Total!O:O,DB!$G$5,Total!N:N,DB!$O$5,Total!M:M,DB!$G$9,Total!AA:AA,DB!$O$9,Total!E:E,$H$2)+COUNTIFS(Total!X:X,$M$3,Total!W:W,B14,Total!O:O,DB!$G$5,Total!N:N,DB!$O$5,Total!M:M,DB!$G$9,Total!K:K,DB!$O$9,Total!AA:AA,$H$2)</f>
        <v>1</v>
      </c>
      <c r="N14" s="31">
        <f>COUNTIFS(Total!X:X,$N$3,Total!W:W,B14,Total!O:O,DB!$G$5,Total!N:N,DB!$O$5,Total!M:M,DB!$G$9,Total!K:K,DB!$O$9,Total!E:E,$H$2)+COUNTIFS(Total!X:X,$N$3,Total!W:W,B14,Total!AA:AA,DB!$G$5,Total!AA:AA,DB!$O$5,Total!AA:AA,DB!$G$9,Total!AA:AA,DB!$O$9,Total!AA:AA,$H$2)+COUNTIFS(Total!X:X,$N$3,Total!W:W,B14,Total!O:O,DB!$G$5,Total!AA:AA,DB!$O$5,Total!AA:AA,DB!$G$9,Total!AA:AA,DB!$O$9,Total!AA:AA,$H$2)+COUNTIFS(Total!X:X,$N$3,Total!W:W,B14,Total!AA:AA,DB!$G$5,Total!N:N,DB!$O$5,Total!AA:AA,DB!$G$9,Total!AA:AA,DB!$O$9,Total!AA:AA,$H$2)+COUNTIFS(Total!X:X,$N$3,Total!W:W,B14,Total!AA:AA,DB!$G$5,Total!AA:AA,DB!$O$5,Total!M:M,DB!$G$9,Total!AA:AA,DB!$O$9,Total!AA:AA,$H$2)+COUNTIFS(Total!X:X,$N$3,Total!W:W,B14,Total!AA:AA,DB!$G$5,Total!AA:AA,DB!$O$5,Total!AA:AA,DB!$G$9,Total!K:K,DB!$O$9,Total!AA:AA,$H$2)+COUNTIFS(Total!X:X,$N$3,Total!W:W,B14,Total!AA:AA,DB!$G$5,Total!AA:AA,DB!$O$5,Total!AA:AA,DB!$G$9,Total!AA:AA,DB!$O$9,Total!E:E,$H$2)+COUNTIFS(Total!X:X,$N$3,Total!W:W,B14,Total!O:O,DB!$G$5,Total!N:N,DB!$O$5,Total!M:M,DB!$G$9,Total!AA:AA,DB!$O$9,Total!AA:AA,$H$2)+COUNTIFS(Total!X:X,$N$3,Total!W:W,B14,Total!O:O,DB!$G$5,Total!N:N,DB!$O$5,Total!AA:AA,DB!$G$9,Total!K:K,DB!$O$9,Total!AA:AA,$H$2)+COUNTIFS(Total!X:X,$N$3,Total!W:W,B14,Total!O:O,DB!$G$5,Total!N:N,DB!$O$5,Total!AA:AA,DB!$G$9,Total!AA:AA,DB!$O$9,Total!E:E,$H$2)+COUNTIFS(Total!X:X,$N$3,Total!W:W,B14,Total!O:O,DB!$G$5,Total!AA:AA,DB!$O$5,Total!M:M,DB!$G$9,Total!K:K,DB!$O$9,Total!AA:AA,$H$2)+COUNTIFS(Total!X:X,$N$3,Total!W:W,B14,Total!O:O,DB!$G$5,Total!AA:AA,DB!$O$5,Total!M:M,DB!$G$9,Total!AA:AA,DB!$O$9,Total!E:E,$H$2)+COUNTIFS(Total!X:X,$N$3,Total!W:W,B14,Total!O:O,DB!$G$5,Total!AA:AA,DB!$O$5,Total!AA:AA,DB!$G$9,Total!K:K,DB!$O$9,Total!E:E,$H$2)+COUNTIFS(Total!X:X,$N$3,Total!W:W,B14,Total!AA:AA,DB!$G$5,Total!N:N,DB!$O$5,Total!M:M,DB!$G$9,Total!K:K,DB!$O$9,Total!AA:AA,$H$2)+COUNTIFS(Total!X:X,$N$3,Total!W:W,B14,Total!AA:AA,DB!$G$5,Total!N:N,DB!$O$5,Total!M:M,DB!$G$9,Total!AA:AA,DB!$O$9,Total!E:E,$H$2)+COUNTIFS(Total!X:X,$N$3,Total!W:W,B14,Total!AA:AA,DB!$G$5,Total!N:N,DB!$O$5,Total!AA:AA,DB!$G$9,Total!K:K,DB!$O$9,Total!E:E,$H$2)+COUNTIFS(Total!X:X,$N$3,Total!W:W,B14,Total!AA:AA,DB!$G$5,Total!AA:AA,DB!$O$5,Total!M:M,DB!$G$9,Total!K:K,DB!$O$9,Total!E:E,$H$2)+COUNTIFS(Total!X:X,$N$3,Total!W:W,B14,Total!O:O,DB!$G$5,Total!N:N,DB!$O$5,Total!AA:AA,DB!$G$9,Total!AA:AA,DB!$O$9,Total!AA:AA,$H$2)+COUNTIFS(Total!X:X,$N$3,Total!W:W,B14,Total!O:O,DB!$G$5,Total!AA:AA,DB!$O$5,Total!M:M,DB!$G$9,Total!AA:AA,DB!$O$9,Total!AA:AA,$H$2)+COUNTIFS(Total!X:X,$N$3,Total!W:W,B14,Total!O:O,DB!$G$5,Total!AA:AA,DB!$O$5,Total!AA:AA,DB!$G$9,Total!K:K,DB!$O$9,Total!AA:AA,$H$2)+COUNTIFS(Total!X:X,$N$3,Total!W:W,B14,Total!O:O,DB!$G$5,Total!AA:AA,DB!$O$5,Total!AA:AA,DB!$G$9,Total!AA:AA,DB!$O$9,Total!E:E,$H$2)+COUNTIFS(Total!X:X,$N$3,Total!W:W,B14,Total!AA:AA,DB!$G$5,Total!N:N,DB!$O$5,Total!M:M,DB!$G$9,Total!AA:AA,DB!$O$9,Total!AA:AA,$H$2)+COUNTIFS(Total!X:X,$N$3,Total!W:W,B14,Total!AA:AA,DB!$G$5,Total!N:N,DB!$O$5,Total!AA:AA,DB!$G$9,Total!K:K,DB!$O$9,Total!AA:AA,$H$2)+COUNTIFS(Total!X:X,$N$3,Total!W:W,B14,Total!AA:AA,DB!$G$5,Total!N:N,DB!$O$5,Total!AA:AA,DB!$G$9,Total!AA:AA,DB!$O$9,Total!E:E,$H$2)+COUNTIFS(Total!X:X,$N$3,Total!W:W,B14,Total!AA:AA,DB!$G$5,Total!AA:AA,DB!$O$5,Total!M:M,DB!$G$9,Total!K:K,DB!$O$9,Total!AA:AA,$H$2)+COUNTIFS(Total!X:X,$N$3,Total!W:W,B14,Total!AA:AA,DB!$G$5,Total!AA:AA,DB!$O$5,Total!M:M,DB!$G$9,Total!AA:AA,DB!$O$9,Total!E:E,$H$2)+COUNTIFS(Total!X:X,$N$3,Total!W:W,B14,Total!AA:AA,DB!$G$5,Total!AA:AA,DB!$O$5,Total!AA:AA,DB!$G$9,Total!K:K,DB!$O$9,Total!E:E,$H$2)+COUNTIFS(Total!X:X,$N$3,Total!W:W,B14,Total!AA:AA,DB!$G$5,Total!N:N,DB!$O$5,Total!M:M,DB!$G$9,Total!K:K,DB!$O$9,Total!E:E,$H$2)+COUNTIFS(Total!X:X,$N$3,Total!W:W,B14,Total!O:O,DB!$G$5,Total!AA:AA,DB!$O$5,Total!M:M,DB!$G$9,Total!K:K,DB!$O$9,Total!E:E,$H$2)+COUNTIFS(Total!X:X,$N$3,Total!W:W,B14,Total!O:O,DB!$G$5,Total!N:N,DB!$O$5,Total!AA:AA,DB!$G$9,Total!K:K,DB!$O$9,Total!E:E,$H$2)+COUNTIFS(Total!X:X,$N$3,Total!W:W,B14,Total!O:O,DB!$G$5,Total!N:N,DB!$O$5,Total!M:M,DB!$G$9,Total!AA:AA,DB!$O$9,Total!E:E,$H$2)+COUNTIFS(Total!X:X,$N$3,Total!W:W,B14,Total!O:O,DB!$G$5,Total!N:N,DB!$O$5,Total!M:M,DB!$G$9,Total!K:K,DB!$O$9,Total!AA:AA,$H$2)</f>
        <v>0</v>
      </c>
      <c r="O14" s="31">
        <f>COUNTIFS(Total!X:X,$O$3,Total!W:W,B14,Total!O:O,DB!$G$5,Total!N:N,DB!$O$5,Total!M:M,DB!$G$9,Total!K:K,DB!$O$9,Total!E:E,$H$2)+COUNTIFS(Total!X:X,$O$3,Total!W:W,B14,Total!AA:AA,DB!$G$5,Total!AA:AA,DB!$O$5,Total!AA:AA,DB!$G$9,Total!AA:AA,DB!$O$9,Total!AA:AA,$H$2)+COUNTIFS(Total!X:X,$O$3,Total!W:W,B14,Total!O:O,DB!$G$5,Total!AA:AA,DB!$O$5,Total!AA:AA,DB!$G$9,Total!AA:AA,DB!$O$9,Total!AA:AA,$H$2)+COUNTIFS(Total!X:X,$O$3,Total!W:W,B14,Total!AA:AA,DB!$G$5,Total!N:N,DB!$O$5,Total!AA:AA,DB!$G$9,Total!AA:AA,DB!$O$9,Total!AA:AA,$H$2)+COUNTIFS(Total!X:X,$O$3,Total!W:W,B14,Total!AA:AA,DB!$G$5,Total!AA:AA,DB!$O$5,Total!M:M,DB!$G$9,Total!AA:AA,DB!$O$9,Total!AA:AA,$H$2)+COUNTIFS(Total!X:X,$O$3,Total!W:W,B14,Total!AA:AA,DB!$G$5,Total!AA:AA,DB!$O$5,Total!AA:AA,DB!$G$9,Total!K:K,DB!$O$9,Total!AA:AA,$H$2)+COUNTIFS(Total!X:X,$O$3,Total!W:W,B14,Total!AA:AA,DB!$G$5,Total!AA:AA,DB!$O$5,Total!AA:AA,DB!$G$9,Total!AA:AA,DB!$O$9,Total!E:E,$H$2)+COUNTIFS(Total!X:X,$O$3,Total!W:W,B14,Total!O:O,DB!$G$5,Total!N:N,DB!$O$5,Total!M:M,DB!$G$9,Total!AA:AA,DB!$O$9,Total!AA:AA,$H$2)+COUNTIFS(Total!X:X,$O$3,Total!W:W,B14,Total!O:O,DB!$G$5,Total!N:N,DB!$O$5,Total!AA:AA,DB!$G$9,Total!K:K,DB!$O$9,Total!AA:AA,$H$2)+COUNTIFS(Total!X:X,$O$3,Total!W:W,B14,Total!O:O,DB!$G$5,Total!N:N,DB!$O$5,Total!AA:AA,DB!$G$9,Total!AA:AA,DB!$O$9,Total!E:E,$H$2)+COUNTIFS(Total!X:X,$O$3,Total!W:W,B14,Total!O:O,DB!$G$5,Total!AA:AA,DB!$O$5,Total!M:M,DB!$G$9,Total!K:K,DB!$O$9,Total!AA:AA,$H$2)+COUNTIFS(Total!X:X,$O$3,Total!W:W,B14,Total!O:O,DB!$G$5,Total!AA:AA,DB!$O$5,Total!M:M,DB!$G$9,Total!AA:AA,DB!$O$9,Total!E:E,$H$2)+COUNTIFS(Total!X:X,$O$3,Total!W:W,B14,Total!O:O,DB!$G$5,Total!AA:AA,DB!$O$5,Total!AA:AA,DB!$G$9,Total!K:K,DB!$O$9,Total!E:E,$H$2)+COUNTIFS(Total!X:X,$O$3,Total!W:W,B14,Total!AA:AA,DB!$G$5,Total!N:N,DB!$O$5,Total!M:M,DB!$G$9,Total!K:K,DB!$O$9,Total!AA:AA,$H$2)+COUNTIFS(Total!X:X,$O$3,Total!W:W,B14,Total!AA:AA,DB!$G$5,Total!N:N,DB!$O$5,Total!M:M,DB!$G$9,Total!AA:AA,DB!$O$9,Total!E:E,$H$2)+COUNTIFS(Total!X:X,$O$3,Total!W:W,B14,Total!AA:AA,DB!$G$5,Total!N:N,DB!$O$5,Total!AA:AA,DB!$G$9,Total!K:K,DB!$O$9,Total!E:E,$H$2)+COUNTIFS(Total!X:X,$O$3,Total!W:W,B14,Total!AA:AA,DB!$G$5,Total!AA:AA,DB!$O$5,Total!M:M,DB!$G$9,Total!K:K,DB!$O$9,Total!E:E,$H$2)+COUNTIFS(Total!X:X,$O$3,Total!W:W,B14,Total!O:O,DB!$G$5,Total!N:N,DB!$O$5,Total!AA:AA,DB!$G$9,Total!AA:AA,DB!$O$9,Total!AA:AA,$H$2)+COUNTIFS(Total!X:X,$O$3,Total!W:W,B14,Total!O:O,DB!$G$5,Total!AA:AA,DB!$O$5,Total!M:M,DB!$G$9,Total!AA:AA,DB!$O$9,Total!AA:AA,$H$2)+COUNTIFS(Total!X:X,$O$3,Total!W:W,B14,Total!O:O,DB!$G$5,Total!AA:AA,DB!$O$5,Total!AA:AA,DB!$G$9,Total!K:K,DB!$O$9,Total!AA:AA,$H$2)+COUNTIFS(Total!X:X,$O$3,Total!W:W,B14,Total!O:O,DB!$G$5,Total!AA:AA,DB!$O$5,Total!AA:AA,DB!$G$9,Total!AA:AA,DB!$O$9,Total!E:E,$H$2)+COUNTIFS(Total!X:X,$O$3,Total!W:W,B14,Total!AA:AA,DB!$G$5,Total!N:N,DB!$O$5,Total!M:M,DB!$G$9,Total!AA:AA,DB!$O$9,Total!AA:AA,$H$2)+COUNTIFS(Total!X:X,$O$3,Total!W:W,B14,Total!AA:AA,DB!$G$5,Total!N:N,DB!$O$5,Total!AA:AA,DB!$G$9,Total!K:K,DB!$O$9,Total!AA:AA,$H$2)+COUNTIFS(Total!X:X,$O$3,Total!W:W,B14,Total!AA:AA,DB!$G$5,Total!N:N,DB!$O$5,Total!AA:AA,DB!$G$9,Total!AA:AA,DB!$O$9,Total!E:E,$H$2)+COUNTIFS(Total!X:X,$O$3,Total!W:W,B14,Total!AA:AA,DB!$G$5,Total!AA:AA,DB!$O$5,Total!M:M,DB!$G$9,Total!K:K,DB!$O$9,Total!AA:AA,$H$2)+COUNTIFS(Total!X:X,$O$3,Total!W:W,B14,Total!AA:AA,DB!$G$5,Total!AA:AA,DB!$O$5,Total!M:M,DB!$G$9,Total!AA:AA,DB!$O$9,Total!E:E,$H$2)+COUNTIFS(Total!X:X,$O$3,Total!W:W,B14,Total!AA:AA,DB!$G$5,Total!AA:AA,DB!$O$5,Total!AA:AA,DB!$G$9,Total!K:K,DB!$O$9,Total!E:E,$H$2)+COUNTIFS(Total!X:X,$O$3,Total!W:W,B14,Total!AA:AA,DB!$G$5,Total!N:N,DB!$O$5,Total!M:M,DB!$G$9,Total!K:K,DB!$O$9,Total!E:E,$H$2)+COUNTIFS(Total!X:X,$O$3,Total!W:W,B14,Total!O:O,DB!$G$5,Total!AA:AA,DB!$O$5,Total!M:M,DB!$G$9,Total!K:K,DB!$O$9,Total!E:E,$H$2)+COUNTIFS(Total!X:X,$O$3,Total!W:W,B14,Total!O:O,DB!$G$5,Total!N:N,DB!$O$5,Total!AA:AA,DB!$G$9,Total!K:K,DB!$O$9,Total!E:E,$H$2)+COUNTIFS(Total!X:X,$O$3,Total!W:W,B14,Total!O:O,DB!$G$5,Total!N:N,DB!$O$5,Total!M:M,DB!$G$9,Total!AA:AA,DB!$O$9,Total!E:E,$H$2)+COUNTIFS(Total!X:X,$O$3,Total!W:W,B14,Total!O:O,DB!$G$5,Total!N:N,DB!$O$5,Total!M:M,DB!$G$9,Total!K:K,DB!$O$9,Total!AA:AA,$H$2)</f>
        <v>11</v>
      </c>
      <c r="P14" s="31">
        <f>COUNTIFS(Total!X:X,$P$3,Total!W:W,B14,Total!O:O,DB!$G$5,Total!N:N,DB!$O$5,Total!M:M,DB!$G$9,Total!K:K,DB!$O$9,Total!E:E,$H$2)+COUNTIFS(Total!X:X,$P$3,Total!W:W,B14,Total!AA:AA,DB!$G$5,Total!AA:AA,DB!$O$5,Total!AA:AA,DB!$G$9,Total!AA:AA,DB!$O$9,Total!AA:AA,$H$2)+COUNTIFS(Total!X:X,$P$3,Total!W:W,B14,Total!O:O,DB!$G$5,Total!AA:AA,DB!$O$5,Total!AA:AA,DB!$G$9,Total!AA:AA,DB!$O$9,Total!AA:AA,$H$2)+COUNTIFS(Total!X:X,$P$3,Total!W:W,B14,Total!AA:AA,DB!$G$5,Total!N:N,DB!$O$5,Total!AA:AA,DB!$G$9,Total!AA:AA,DB!$O$9,Total!AA:AA,$H$2)+COUNTIFS(Total!X:X,$P$3,Total!W:W,B14,Total!AA:AA,DB!$G$5,Total!AA:AA,DB!$O$5,Total!M:M,DB!$G$9,Total!AA:AA,DB!$O$9,Total!AA:AA,$H$2)+COUNTIFS(Total!X:X,$P$3,Total!W:W,B14,Total!AA:AA,DB!$G$5,Total!AA:AA,DB!$O$5,Total!AA:AA,DB!$G$9,Total!K:K,DB!$O$9,Total!AA:AA,$H$2)+COUNTIFS(Total!X:X,$P$3,Total!W:W,B14,Total!AA:AA,DB!$G$5,Total!AA:AA,DB!$O$5,Total!AA:AA,DB!$G$9,Total!AA:AA,DB!$O$9,Total!E:E,$H$2)+COUNTIFS(Total!X:X,$P$3,Total!W:W,B14,Total!O:O,DB!$G$5,Total!N:N,DB!$O$5,Total!M:M,DB!$G$9,Total!AA:AA,DB!$O$9,Total!AA:AA,$H$2)+COUNTIFS(Total!X:X,$P$3,Total!W:W,B14,Total!O:O,DB!$G$5,Total!N:N,DB!$O$5,Total!AA:AA,DB!$G$9,Total!K:K,DB!$O$9,Total!AA:AA,$H$2)+COUNTIFS(Total!X:X,$P$3,Total!W:W,B14,Total!O:O,DB!$G$5,Total!N:N,DB!$O$5,Total!AA:AA,DB!$G$9,Total!AA:AA,DB!$O$9,Total!E:E,$H$2)+COUNTIFS(Total!X:X,$P$3,Total!W:W,B14,Total!O:O,DB!$G$5,Total!AA:AA,DB!$O$5,Total!M:M,DB!$G$9,Total!K:K,DB!$O$9,Total!AA:AA,$H$2)+COUNTIFS(Total!X:X,$P$3,Total!W:W,B14,Total!O:O,DB!$G$5,Total!AA:AA,DB!$O$5,Total!M:M,DB!$G$9,Total!AA:AA,DB!$O$9,Total!E:E,$H$2)+COUNTIFS(Total!X:X,$P$3,Total!W:W,B14,Total!O:O,DB!$G$5,Total!AA:AA,DB!$O$5,Total!AA:AA,DB!$G$9,Total!K:K,DB!$O$9,Total!E:E,$H$2)+COUNTIFS(Total!X:X,$P$3,Total!W:W,B14,Total!AA:AA,DB!$G$5,Total!N:N,DB!$O$5,Total!M:M,DB!$G$9,Total!K:K,DB!$O$9,Total!AA:AA,$H$2)+COUNTIFS(Total!X:X,$P$3,Total!W:W,B14,Total!AA:AA,DB!$G$5,Total!N:N,DB!$O$5,Total!M:M,DB!$G$9,Total!AA:AA,DB!$O$9,Total!E:E,$H$2)+COUNTIFS(Total!X:X,$P$3,Total!W:W,B14,Total!AA:AA,DB!$G$5,Total!N:N,DB!$O$5,Total!AA:AA,DB!$G$9,Total!K:K,DB!$O$9,Total!E:E,$H$2)+COUNTIFS(Total!X:X,$P$3,Total!W:W,B14,Total!AA:AA,DB!$G$5,Total!AA:AA,DB!$O$5,Total!M:M,DB!$G$9,Total!K:K,DB!$O$9,Total!E:E,$H$2)+COUNTIFS(Total!X:X,$P$3,Total!W:W,B14,Total!O:O,DB!$G$5,Total!N:N,DB!$O$5,Total!AA:AA,DB!$G$9,Total!AA:AA,DB!$O$9,Total!AA:AA,$H$2)+COUNTIFS(Total!X:X,$P$3,Total!W:W,B14,Total!O:O,DB!$G$5,Total!AA:AA,DB!$O$5,Total!M:M,DB!$G$9,Total!AA:AA,DB!$O$9,Total!AA:AA,$H$2)+COUNTIFS(Total!X:X,$P$3,Total!W:W,B14,Total!O:O,DB!$G$5,Total!AA:AA,DB!$O$5,Total!AA:AA,DB!$G$9,Total!K:K,DB!$O$9,Total!AA:AA,$H$2)+COUNTIFS(Total!X:X,$P$3,Total!W:W,B14,Total!O:O,DB!$G$5,Total!AA:AA,DB!$O$5,Total!AA:AA,DB!$G$9,Total!AA:AA,DB!$O$9,Total!E:E,$H$2)+COUNTIFS(Total!X:X,$P$3,Total!W:W,B14,Total!AA:AA,DB!$G$5,Total!N:N,DB!$O$5,Total!M:M,DB!$G$9,Total!AA:AA,DB!$O$9,Total!AA:AA,$H$2)+COUNTIFS(Total!X:X,$P$3,Total!W:W,B14,Total!AA:AA,DB!$G$5,Total!N:N,DB!$O$5,Total!AA:AA,DB!$G$9,Total!K:K,DB!$O$9,Total!AA:AA,$H$2)+COUNTIFS(Total!X:X,$P$3,Total!W:W,B14,Total!AA:AA,DB!$G$5,Total!N:N,DB!$O$5,Total!AA:AA,DB!$G$9,Total!AA:AA,DB!$O$9,Total!E:E,$H$2)+COUNTIFS(Total!X:X,$P$3,Total!W:W,B14,Total!AA:AA,DB!$G$5,Total!AA:AA,DB!$O$5,Total!M:M,DB!$G$9,Total!K:K,DB!$O$9,Total!AA:AA,$H$2)+COUNTIFS(Total!X:X,$P$3,Total!W:W,B14,Total!AA:AA,DB!$G$5,Total!AA:AA,DB!$O$5,Total!M:M,DB!$G$9,Total!AA:AA,DB!$O$9,Total!E:E,$H$2)+COUNTIFS(Total!X:X,$P$3,Total!W:W,B14,Total!AA:AA,DB!$G$5,Total!AA:AA,DB!$O$5,Total!AA:AA,DB!$G$9,Total!K:K,DB!$O$9,Total!E:E,$H$2)+COUNTIFS(Total!X:X,$P$3,Total!W:W,B14,Total!AA:AA,DB!$G$5,Total!N:N,DB!$O$5,Total!M:M,DB!$G$9,Total!K:K,DB!$O$9,Total!E:E,$H$2)+COUNTIFS(Total!X:X,$P$3,Total!W:W,B14,Total!O:O,DB!$G$5,Total!AA:AA,DB!$O$5,Total!M:M,DB!$G$9,Total!K:K,DB!$O$9,Total!E:E,$H$2)+COUNTIFS(Total!X:X,$P$3,Total!W:W,B14,Total!O:O,DB!$G$5,Total!N:N,DB!$O$5,Total!AA:AA,DB!$G$9,Total!K:K,DB!$O$9,Total!E:E,$H$2)+COUNTIFS(Total!X:X,$P$3,Total!W:W,B14,Total!O:O,DB!$G$5,Total!N:N,DB!$O$5,Total!M:M,DB!$G$9,Total!AA:AA,DB!$O$9,Total!E:E,$H$2)+COUNTIFS(Total!X:X,$P$3,Total!W:W,B14,Total!O:O,DB!$G$5,Total!N:N,DB!$O$5,Total!M:M,DB!$G$9,Total!K:K,DB!$O$9,Total!AA:AA,$H$2)</f>
        <v>4</v>
      </c>
      <c r="Q14" s="31">
        <f>COUNTIFS(Total!X:X,$Q$3,Total!W:W,B14,Total!O:O,DB!$G$5,Total!N:N,DB!$O$5,Total!M:M,DB!$G$9,Total!K:K,DB!$O$9,Total!E:E,$H$2)+COUNTIFS(Total!X:X,$Q$3,Total!W:W,B14,Total!AA:AA,DB!$G$5,Total!AA:AA,DB!$O$5,Total!AA:AA,DB!$G$9,Total!AA:AA,DB!$O$9,Total!AA:AA,$H$2)+COUNTIFS(Total!X:X,$Q$3,Total!W:W,B14,Total!O:O,DB!$G$5,Total!AA:AA,DB!$O$5,Total!AA:AA,DB!$G$9,Total!AA:AA,DB!$O$9,Total!AA:AA,$H$2)+COUNTIFS(Total!X:X,$Q$3,Total!W:W,B14,Total!AA:AA,DB!$G$5,Total!N:N,DB!$O$5,Total!AA:AA,DB!$G$9,Total!AA:AA,DB!$O$9,Total!AA:AA,$H$2)+COUNTIFS(Total!X:X,$Q$3,Total!W:W,B14,Total!AA:AA,DB!$G$5,Total!AA:AA,DB!$O$5,Total!M:M,DB!$G$9,Total!AA:AA,DB!$O$9,Total!AA:AA,$H$2)+COUNTIFS(Total!X:X,$Q$3,Total!W:W,B14,Total!AA:AA,DB!$G$5,Total!AA:AA,DB!$O$5,Total!AA:AA,DB!$G$9,Total!K:K,DB!$O$9,Total!AA:AA,$H$2)+COUNTIFS(Total!X:X,$Q$3,Total!W:W,B14,Total!AA:AA,DB!$G$5,Total!AA:AA,DB!$O$5,Total!AA:AA,DB!$G$9,Total!AA:AA,DB!$O$9,Total!E:E,$H$2)+COUNTIFS(Total!X:X,$Q$3,Total!W:W,B14,Total!O:O,DB!$G$5,Total!N:N,DB!$O$5,Total!M:M,DB!$G$9,Total!AA:AA,DB!$O$9,Total!AA:AA,$H$2)+COUNTIFS(Total!X:X,$Q$3,Total!W:W,B14,Total!O:O,DB!$G$5,Total!N:N,DB!$O$5,Total!AA:AA,DB!$G$9,Total!K:K,DB!$O$9,Total!AA:AA,$H$2)+COUNTIFS(Total!X:X,$Q$3,Total!W:W,B14,Total!O:O,DB!$G$5,Total!N:N,DB!$O$5,Total!AA:AA,DB!$G$9,Total!AA:AA,DB!$O$9,Total!E:E,$H$2)+COUNTIFS(Total!X:X,$Q$3,Total!W:W,B14,Total!O:O,DB!$G$5,Total!AA:AA,DB!$O$5,Total!M:M,DB!$G$9,Total!K:K,DB!$O$9,Total!AA:AA,$H$2)+COUNTIFS(Total!X:X,$Q$3,Total!W:W,B14,Total!O:O,DB!$G$5,Total!AA:AA,DB!$O$5,Total!M:M,DB!$G$9,Total!AA:AA,DB!$O$9,Total!E:E,$H$2)+COUNTIFS(Total!X:X,$Q$3,Total!W:W,B14,Total!O:O,DB!$G$5,Total!AA:AA,DB!$O$5,Total!AA:AA,DB!$G$9,Total!K:K,DB!$O$9,Total!E:E,$H$2)+COUNTIFS(Total!X:X,$Q$3,Total!W:W,B14,Total!AA:AA,DB!$G$5,Total!N:N,DB!$O$5,Total!M:M,DB!$G$9,Total!K:K,DB!$O$9,Total!AA:AA,$H$2)+COUNTIFS(Total!X:X,$Q$3,Total!W:W,B14,Total!AA:AA,DB!$G$5,Total!N:N,DB!$O$5,Total!M:M,DB!$G$9,Total!AA:AA,DB!$O$9,Total!E:E,$H$2)+COUNTIFS(Total!X:X,$Q$3,Total!W:W,B14,Total!AA:AA,DB!$G$5,Total!N:N,DB!$O$5,Total!AA:AA,DB!$G$9,Total!K:K,DB!$O$9,Total!E:E,$H$2)+COUNTIFS(Total!X:X,$Q$3,Total!W:W,B14,Total!AA:AA,DB!$G$5,Total!AA:AA,DB!$O$5,Total!M:M,DB!$G$9,Total!K:K,DB!$O$9,Total!E:E,$H$2)+COUNTIFS(Total!X:X,$Q$3,Total!W:W,B14,Total!O:O,DB!$G$5,Total!N:N,DB!$O$5,Total!AA:AA,DB!$G$9,Total!AA:AA,DB!$O$9,Total!AA:AA,$H$2)+COUNTIFS(Total!X:X,$Q$3,Total!W:W,B14,Total!O:O,DB!$G$5,Total!AA:AA,DB!$O$5,Total!M:M,DB!$G$9,Total!AA:AA,DB!$O$9,Total!AA:AA,$H$2)+COUNTIFS(Total!X:X,$Q$3,Total!W:W,B14,Total!O:O,DB!$G$5,Total!AA:AA,DB!$O$5,Total!AA:AA,DB!$G$9,Total!K:K,DB!$O$9,Total!AA:AA,$H$2)+COUNTIFS(Total!X:X,$Q$3,Total!W:W,B14,Total!O:O,DB!$G$5,Total!AA:AA,DB!$O$5,Total!AA:AA,DB!$G$9,Total!AA:AA,DB!$O$9,Total!E:E,$H$2)+COUNTIFS(Total!X:X,$Q$3,Total!W:W,B14,Total!AA:AA,DB!$G$5,Total!N:N,DB!$O$5,Total!M:M,DB!$G$9,Total!AA:AA,DB!$O$9,Total!AA:AA,$H$2)+COUNTIFS(Total!X:X,$Q$3,Total!W:W,B14,Total!AA:AA,DB!$G$5,Total!N:N,DB!$O$5,Total!AA:AA,DB!$G$9,Total!K:K,DB!$O$9,Total!AA:AA,$H$2)+COUNTIFS(Total!X:X,$Q$3,Total!W:W,B14,Total!AA:AA,DB!$G$5,Total!N:N,DB!$O$5,Total!AA:AA,DB!$G$9,Total!AA:AA,DB!$O$9,Total!E:E,$H$2)+COUNTIFS(Total!X:X,$Q$3,Total!W:W,B14,Total!AA:AA,DB!$G$5,Total!AA:AA,DB!$O$5,Total!M:M,DB!$G$9,Total!K:K,DB!$O$9,Total!AA:AA,$H$2)+COUNTIFS(Total!X:X,$Q$3,Total!W:W,B14,Total!AA:AA,DB!$G$5,Total!AA:AA,DB!$O$5,Total!M:M,DB!$G$9,Total!AA:AA,DB!$O$9,Total!E:E,$H$2)+COUNTIFS(Total!X:X,$Q$3,Total!W:W,B14,Total!AA:AA,DB!$G$5,Total!AA:AA,DB!$O$5,Total!AA:AA,DB!$G$9,Total!K:K,DB!$O$9,Total!E:E,$H$2)+COUNTIFS(Total!X:X,$Q$3,Total!W:W,B14,Total!AA:AA,DB!$G$5,Total!N:N,DB!$O$5,Total!M:M,DB!$G$9,Total!K:K,DB!$O$9,Total!E:E,$H$2)+COUNTIFS(Total!X:X,$Q$3,Total!W:W,B14,Total!O:O,DB!$G$5,Total!AA:AA,DB!$O$5,Total!M:M,DB!$G$9,Total!K:K,DB!$O$9,Total!E:E,$H$2)+COUNTIFS(Total!X:X,$Q$3,Total!W:W,B14,Total!O:O,DB!$G$5,Total!N:N,DB!$O$5,Total!AA:AA,DB!$G$9,Total!K:K,DB!$O$9,Total!E:E,$H$2)+COUNTIFS(Total!X:X,$Q$3,Total!W:W,B14,Total!O:O,DB!$G$5,Total!N:N,DB!$O$5,Total!M:M,DB!$G$9,Total!AA:AA,DB!$O$9,Total!E:E,$H$2)+COUNTIFS(Total!X:X,$Q$3,Total!W:W,B14,Total!O:O,DB!$G$5,Total!N:N,DB!$O$5,Total!M:M,DB!$G$9,Total!K:K,DB!$O$9,Total!AA:AA,$H$2)</f>
        <v>0</v>
      </c>
      <c r="R14" s="31">
        <f>COUNTIFS(Total!X:X,$R$3,Total!W:W,B14,Total!O:O,DB!$G$5,Total!N:N,DB!$O$5,Total!M:M,DB!$G$9,Total!K:K,DB!$O$9,Total!E:E,$H$2)+COUNTIFS(Total!X:X,$R$3,Total!W:W,B14,Total!AA:AA,DB!$G$5,Total!AA:AA,DB!$O$5,Total!AA:AA,DB!$G$9,Total!AA:AA,DB!$O$9,Total!AA:AA,$H$2)+COUNTIFS(Total!X:X,$R$3,Total!W:W,B14,Total!O:O,DB!$G$5,Total!AA:AA,DB!$O$5,Total!AA:AA,DB!$G$9,Total!AA:AA,DB!$O$9,Total!AA:AA,$H$2)+COUNTIFS(Total!X:X,$R$3,Total!W:W,B14,Total!AA:AA,DB!$G$5,Total!N:N,DB!$O$5,Total!AA:AA,DB!$G$9,Total!AA:AA,DB!$O$9,Total!AA:AA,$H$2)+COUNTIFS(Total!X:X,$R$3,Total!W:W,B14,Total!AA:AA,DB!$G$5,Total!AA:AA,DB!$O$5,Total!M:M,DB!$G$9,Total!AA:AA,DB!$O$9,Total!AA:AA,$H$2)+COUNTIFS(Total!X:X,$R$3,Total!W:W,B14,Total!AA:AA,DB!$G$5,Total!AA:AA,DB!$O$5,Total!AA:AA,DB!$G$9,Total!K:K,DB!$O$9,Total!AA:AA,$H$2)+COUNTIFS(Total!X:X,$R$3,Total!W:W,B14,Total!AA:AA,DB!$G$5,Total!AA:AA,DB!$O$5,Total!AA:AA,DB!$G$9,Total!AA:AA,DB!$O$9,Total!E:E,$H$2)+COUNTIFS(Total!X:X,$R$3,Total!W:W,B14,Total!O:O,DB!$G$5,Total!N:N,DB!$O$5,Total!M:M,DB!$G$9,Total!AA:AA,DB!$O$9,Total!AA:AA,$H$2)+COUNTIFS(Total!X:X,$R$3,Total!W:W,B14,Total!O:O,DB!$G$5,Total!N:N,DB!$O$5,Total!AA:AA,DB!$G$9,Total!K:K,DB!$O$9,Total!AA:AA,$H$2)+COUNTIFS(Total!X:X,$R$3,Total!W:W,B14,Total!O:O,DB!$G$5,Total!N:N,DB!$O$5,Total!AA:AA,DB!$G$9,Total!AA:AA,DB!$O$9,Total!E:E,$H$2)+COUNTIFS(Total!X:X,$R$3,Total!W:W,B14,Total!O:O,DB!$G$5,Total!AA:AA,DB!$O$5,Total!M:M,DB!$G$9,Total!K:K,DB!$O$9,Total!AA:AA,$H$2)+COUNTIFS(Total!X:X,$R$3,Total!W:W,B14,Total!O:O,DB!$G$5,Total!AA:AA,DB!$O$5,Total!M:M,DB!$G$9,Total!AA:AA,DB!$O$9,Total!E:E,$H$2)+COUNTIFS(Total!X:X,$R$3,Total!W:W,B14,Total!O:O,DB!$G$5,Total!AA:AA,DB!$O$5,Total!AA:AA,DB!$G$9,Total!K:K,DB!$O$9,Total!E:E,$H$2)+COUNTIFS(Total!X:X,$R$3,Total!W:W,B14,Total!AA:AA,DB!$G$5,Total!N:N,DB!$O$5,Total!M:M,DB!$G$9,Total!K:K,DB!$O$9,Total!AA:AA,$H$2)+COUNTIFS(Total!X:X,$R$3,Total!W:W,B14,Total!AA:AA,DB!$G$5,Total!N:N,DB!$O$5,Total!M:M,DB!$G$9,Total!AA:AA,DB!$O$9,Total!E:E,$H$2)+COUNTIFS(Total!X:X,$R$3,Total!W:W,B14,Total!AA:AA,DB!$G$5,Total!N:N,DB!$O$5,Total!AA:AA,DB!$G$9,Total!K:K,DB!$O$9,Total!E:E,$H$2)+COUNTIFS(Total!X:X,$R$3,Total!W:W,B14,Total!AA:AA,DB!$G$5,Total!AA:AA,DB!$O$5,Total!M:M,DB!$G$9,Total!K:K,DB!$O$9,Total!E:E,$H$2)+COUNTIFS(Total!X:X,$R$3,Total!W:W,B14,Total!O:O,DB!$G$5,Total!N:N,DB!$O$5,Total!AA:AA,DB!$G$9,Total!AA:AA,DB!$O$9,Total!AA:AA,$H$2)+COUNTIFS(Total!X:X,$R$3,Total!W:W,B14,Total!O:O,DB!$G$5,Total!AA:AA,DB!$O$5,Total!M:M,DB!$G$9,Total!AA:AA,DB!$O$9,Total!AA:AA,$H$2)+COUNTIFS(Total!X:X,$R$3,Total!W:W,B14,Total!O:O,DB!$G$5,Total!AA:AA,DB!$O$5,Total!AA:AA,DB!$G$9,Total!K:K,DB!$O$9,Total!AA:AA,$H$2)+COUNTIFS(Total!X:X,$R$3,Total!W:W,B14,Total!O:O,DB!$G$5,Total!AA:AA,DB!$O$5,Total!AA:AA,DB!$G$9,Total!AA:AA,DB!$O$9,Total!E:E,$H$2)+COUNTIFS(Total!X:X,$R$3,Total!W:W,B14,Total!AA:AA,DB!$G$5,Total!N:N,DB!$O$5,Total!M:M,DB!$G$9,Total!AA:AA,DB!$O$9,Total!AA:AA,$H$2)+COUNTIFS(Total!X:X,$R$3,Total!W:W,B14,Total!AA:AA,DB!$G$5,Total!N:N,DB!$O$5,Total!AA:AA,DB!$G$9,Total!K:K,DB!$O$9,Total!AA:AA,$H$2)+COUNTIFS(Total!X:X,$R$3,Total!W:W,B14,Total!AA:AA,DB!$G$5,Total!N:N,DB!$O$5,Total!AA:AA,DB!$G$9,Total!AA:AA,DB!$O$9,Total!E:E,$H$2)+COUNTIFS(Total!X:X,$R$3,Total!W:W,B14,Total!AA:AA,DB!$G$5,Total!AA:AA,DB!$O$5,Total!M:M,DB!$G$9,Total!K:K,DB!$O$9,Total!AA:AA,$H$2)+COUNTIFS(Total!X:X,$R$3,Total!W:W,B14,Total!AA:AA,DB!$G$5,Total!AA:AA,DB!$O$5,Total!M:M,DB!$G$9,Total!AA:AA,DB!$O$9,Total!E:E,$H$2)+COUNTIFS(Total!X:X,$R$3,Total!W:W,B14,Total!AA:AA,DB!$G$5,Total!AA:AA,DB!$O$5,Total!AA:AA,DB!$G$9,Total!K:K,DB!$O$9,Total!E:E,$H$2)+COUNTIFS(Total!X:X,$R$3,Total!W:W,B14,Total!AA:AA,DB!$G$5,Total!N:N,DB!$O$5,Total!M:M,DB!$G$9,Total!K:K,DB!$O$9,Total!E:E,$H$2)+COUNTIFS(Total!X:X,$R$3,Total!W:W,B14,Total!O:O,DB!$G$5,Total!AA:AA,DB!$O$5,Total!M:M,DB!$G$9,Total!K:K,DB!$O$9,Total!E:E,$H$2)+COUNTIFS(Total!X:X,$R$3,Total!W:W,B14,Total!O:O,DB!$G$5,Total!N:N,DB!$O$5,Total!AA:AA,DB!$G$9,Total!K:K,DB!$O$9,Total!E:E,$H$2)+COUNTIFS(Total!X:X,$R$3,Total!W:W,B14,Total!O:O,DB!$G$5,Total!N:N,DB!$O$5,Total!M:M,DB!$G$9,Total!AA:AA,DB!$O$9,Total!E:E,$H$2)+COUNTIFS(Total!X:X,$R$3,Total!W:W,B14,Total!O:O,DB!$G$5,Total!N:N,DB!$O$5,Total!M:M,DB!$G$9,Total!K:K,DB!$O$9,Total!AA:AA,$H$2)</f>
        <v>0</v>
      </c>
      <c r="S14" s="31">
        <f>COUNTIFS(Total!X:X,$S$3,Total!W:W,B14,Total!O:O,DB!$G$5,Total!N:N,DB!$O$5,Total!M:M,DB!$G$9,Total!K:K,DB!$O$9,Total!E:E,$H$2)+COUNTIFS(Total!X:X,$S$3,Total!W:W,B14,Total!AA:AA,DB!$G$5,Total!AA:AA,DB!$O$5,Total!AA:AA,DB!$G$9,Total!AA:AA,DB!$O$9,Total!AA:AA,$H$2)+COUNTIFS(Total!X:X,$S$3,Total!W:W,B14,Total!O:O,DB!$G$5,Total!AA:AA,DB!$O$5,Total!AA:AA,DB!$G$9,Total!AA:AA,DB!$O$9,Total!AA:AA,$H$2)+COUNTIFS(Total!X:X,$S$3,Total!W:W,B14,Total!AA:AA,DB!$G$5,Total!N:N,DB!$O$5,Total!AA:AA,DB!$G$9,Total!AA:AA,DB!$O$9,Total!AA:AA,$H$2)+COUNTIFS(Total!X:X,$S$3,Total!W:W,B14,Total!AA:AA,DB!$G$5,Total!AA:AA,DB!$O$5,Total!M:M,DB!$G$9,Total!AA:AA,DB!$O$9,Total!AA:AA,$H$2)+COUNTIFS(Total!X:X,$S$3,Total!W:W,B14,Total!AA:AA,DB!$G$5,Total!AA:AA,DB!$O$5,Total!AA:AA,DB!$G$9,Total!K:K,DB!$O$9,Total!AA:AA,$H$2)+COUNTIFS(Total!X:X,$S$3,Total!W:W,B14,Total!AA:AA,DB!$G$5,Total!AA:AA,DB!$O$5,Total!AA:AA,DB!$G$9,Total!AA:AA,DB!$O$9,Total!E:E,$H$2)+COUNTIFS(Total!X:X,$S$3,Total!W:W,B14,Total!O:O,DB!$G$5,Total!N:N,DB!$O$5,Total!M:M,DB!$G$9,Total!AA:AA,DB!$O$9,Total!AA:AA,$H$2)+COUNTIFS(Total!X:X,$S$3,Total!W:W,B14,Total!O:O,DB!$G$5,Total!N:N,DB!$O$5,Total!AA:AA,DB!$G$9,Total!K:K,DB!$O$9,Total!AA:AA,$H$2)+COUNTIFS(Total!X:X,$S$3,Total!W:W,B14,Total!O:O,DB!$G$5,Total!N:N,DB!$O$5,Total!AA:AA,DB!$G$9,Total!AA:AA,DB!$O$9,Total!E:E,$H$2)+COUNTIFS(Total!X:X,$S$3,Total!W:W,B14,Total!O:O,DB!$G$5,Total!AA:AA,DB!$O$5,Total!M:M,DB!$G$9,Total!K:K,DB!$O$9,Total!AA:AA,$H$2)+COUNTIFS(Total!X:X,$S$3,Total!W:W,B14,Total!O:O,DB!$G$5,Total!AA:AA,DB!$O$5,Total!M:M,DB!$G$9,Total!AA:AA,DB!$O$9,Total!E:E,$H$2)+COUNTIFS(Total!X:X,$S$3,Total!W:W,B14,Total!O:O,DB!$G$5,Total!AA:AA,DB!$O$5,Total!AA:AA,DB!$G$9,Total!K:K,DB!$O$9,Total!E:E,$H$2)+COUNTIFS(Total!X:X,$S$3,Total!W:W,B14,Total!AA:AA,DB!$G$5,Total!N:N,DB!$O$5,Total!M:M,DB!$G$9,Total!K:K,DB!$O$9,Total!AA:AA,$H$2)+COUNTIFS(Total!X:X,$S$3,Total!W:W,B14,Total!AA:AA,DB!$G$5,Total!N:N,DB!$O$5,Total!M:M,DB!$G$9,Total!AA:AA,DB!$O$9,Total!E:E,$H$2)+COUNTIFS(Total!X:X,$S$3,Total!W:W,B14,Total!AA:AA,DB!$G$5,Total!N:N,DB!$O$5,Total!AA:AA,DB!$G$9,Total!K:K,DB!$O$9,Total!E:E,$H$2)+COUNTIFS(Total!X:X,$S$3,Total!W:W,B14,Total!AA:AA,DB!$G$5,Total!AA:AA,DB!$O$5,Total!M:M,DB!$G$9,Total!K:K,DB!$O$9,Total!E:E,$H$2)+COUNTIFS(Total!X:X,$S$3,Total!W:W,B14,Total!O:O,DB!$G$5,Total!N:N,DB!$O$5,Total!AA:AA,DB!$G$9,Total!AA:AA,DB!$O$9,Total!AA:AA,$H$2)+COUNTIFS(Total!X:X,$S$3,Total!W:W,B14,Total!O:O,DB!$G$5,Total!AA:AA,DB!$O$5,Total!M:M,DB!$G$9,Total!AA:AA,DB!$O$9,Total!AA:AA,$H$2)+COUNTIFS(Total!X:X,$S$3,Total!W:W,B14,Total!O:O,DB!$G$5,Total!AA:AA,DB!$O$5,Total!AA:AA,DB!$G$9,Total!K:K,DB!$O$9,Total!AA:AA,$H$2)+COUNTIFS(Total!X:X,$S$3,Total!W:W,B14,Total!O:O,DB!$G$5,Total!AA:AA,DB!$O$5,Total!AA:AA,DB!$G$9,Total!AA:AA,DB!$O$9,Total!E:E,$H$2)+COUNTIFS(Total!X:X,$S$3,Total!W:W,B14,Total!AA:AA,DB!$G$5,Total!N:N,DB!$O$5,Total!M:M,DB!$G$9,Total!AA:AA,DB!$O$9,Total!AA:AA,$H$2)+COUNTIFS(Total!X:X,$S$3,Total!W:W,B14,Total!AA:AA,DB!$G$5,Total!N:N,DB!$O$5,Total!AA:AA,DB!$G$9,Total!K:K,DB!$O$9,Total!AA:AA,$H$2)+COUNTIFS(Total!X:X,$S$3,Total!W:W,B14,Total!AA:AA,DB!$G$5,Total!N:N,DB!$O$5,Total!AA:AA,DB!$G$9,Total!AA:AA,DB!$O$9,Total!E:E,$H$2)+COUNTIFS(Total!X:X,$S$3,Total!W:W,B14,Total!AA:AA,DB!$G$5,Total!AA:AA,DB!$O$5,Total!M:M,DB!$G$9,Total!K:K,DB!$O$9,Total!AA:AA,$H$2)+COUNTIFS(Total!X:X,$S$3,Total!W:W,B14,Total!AA:AA,DB!$G$5,Total!AA:AA,DB!$O$5,Total!M:M,DB!$G$9,Total!AA:AA,DB!$O$9,Total!E:E,$H$2)+COUNTIFS(Total!X:X,$S$3,Total!W:W,B14,Total!AA:AA,DB!$G$5,Total!AA:AA,DB!$O$5,Total!AA:AA,DB!$G$9,Total!K:K,DB!$O$9,Total!E:E,$H$2)+COUNTIFS(Total!X:X,$S$3,Total!W:W,B14,Total!AA:AA,DB!$G$5,Total!N:N,DB!$O$5,Total!M:M,DB!$G$9,Total!K:K,DB!$O$9,Total!E:E,$H$2)+COUNTIFS(Total!X:X,$S$3,Total!W:W,B14,Total!O:O,DB!$G$5,Total!AA:AA,DB!$O$5,Total!M:M,DB!$G$9,Total!K:K,DB!$O$9,Total!E:E,$H$2)+COUNTIFS(Total!X:X,$S$3,Total!W:W,B14,Total!O:O,DB!$G$5,Total!N:N,DB!$O$5,Total!AA:AA,DB!$G$9,Total!K:K,DB!$O$9,Total!E:E,$H$2)+COUNTIFS(Total!X:X,$S$3,Total!W:W,B14,Total!O:O,DB!$G$5,Total!N:N,DB!$O$5,Total!M:M,DB!$G$9,Total!AA:AA,DB!$O$9,Total!E:E,$H$2)+COUNTIFS(Total!X:X,$S$3,Total!W:W,B14,Total!O:O,DB!$G$5,Total!N:N,DB!$O$5,Total!M:M,DB!$G$9,Total!K:K,DB!$O$9,Total!AA:AA,$H$2)</f>
        <v>0</v>
      </c>
      <c r="T14" s="31">
        <f>COUNTIFS(Total!X:X,$T$3,Total!W:W,B14,Total!O:O,DB!$G$5,Total!N:N,DB!$O$5,Total!M:M,DB!$G$9,Total!K:K,DB!$O$9,Total!E:E,$H$2)+COUNTIFS(Total!X:X,$T$3,Total!W:W,B14,Total!AA:AA,DB!$G$5,Total!AA:AA,DB!$O$5,Total!AA:AA,DB!$G$9,Total!AA:AA,DB!$O$9,Total!AA:AA,$H$2)+COUNTIFS(Total!X:X,$T$3,Total!W:W,B14,Total!O:O,DB!$G$5,Total!AA:AA,DB!$O$5,Total!AA:AA,DB!$G$9,Total!AA:AA,DB!$O$9,Total!AA:AA,$H$2)+COUNTIFS(Total!X:X,$T$3,Total!W:W,B14,Total!AA:AA,DB!$G$5,Total!N:N,DB!$O$5,Total!AA:AA,DB!$G$9,Total!AA:AA,DB!$O$9,Total!AA:AA,$H$2)+COUNTIFS(Total!X:X,$T$3,Total!W:W,B14,Total!AA:AA,DB!$G$5,Total!AA:AA,DB!$O$5,Total!M:M,DB!$G$9,Total!AA:AA,DB!$O$9,Total!AA:AA,$H$2)+COUNTIFS(Total!X:X,$T$3,Total!W:W,B14,Total!AA:AA,DB!$G$5,Total!AA:AA,DB!$O$5,Total!AA:AA,DB!$G$9,Total!K:K,DB!$O$9,Total!AA:AA,$H$2)+COUNTIFS(Total!X:X,$T$3,Total!W:W,B14,Total!AA:AA,DB!$G$5,Total!AA:AA,DB!$O$5,Total!AA:AA,DB!$G$9,Total!AA:AA,DB!$O$9,Total!E:E,$H$2)+COUNTIFS(Total!X:X,$T$3,Total!W:W,B14,Total!O:O,DB!$G$5,Total!N:N,DB!$O$5,Total!M:M,DB!$G$9,Total!AA:AA,DB!$O$9,Total!AA:AA,$H$2)+COUNTIFS(Total!X:X,$T$3,Total!W:W,B14,Total!O:O,DB!$G$5,Total!N:N,DB!$O$5,Total!AA:AA,DB!$G$9,Total!K:K,DB!$O$9,Total!AA:AA,$H$2)+COUNTIFS(Total!X:X,$T$3,Total!W:W,B14,Total!O:O,DB!$G$5,Total!N:N,DB!$O$5,Total!AA:AA,DB!$G$9,Total!AA:AA,DB!$O$9,Total!E:E,$H$2)+COUNTIFS(Total!X:X,$T$3,Total!W:W,B14,Total!O:O,DB!$G$5,Total!AA:AA,DB!$O$5,Total!M:M,DB!$G$9,Total!K:K,DB!$O$9,Total!AA:AA,$H$2)+COUNTIFS(Total!X:X,$T$3,Total!W:W,B14,Total!O:O,DB!$G$5,Total!AA:AA,DB!$O$5,Total!M:M,DB!$G$9,Total!AA:AA,DB!$O$9,Total!E:E,$H$2)+COUNTIFS(Total!X:X,$T$3,Total!W:W,B14,Total!O:O,DB!$G$5,Total!AA:AA,DB!$O$5,Total!AA:AA,DB!$G$9,Total!K:K,DB!$O$9,Total!E:E,$H$2)+COUNTIFS(Total!X:X,$T$3,Total!W:W,B14,Total!AA:AA,DB!$G$5,Total!N:N,DB!$O$5,Total!M:M,DB!$G$9,Total!K:K,DB!$O$9,Total!AA:AA,$H$2)+COUNTIFS(Total!X:X,$T$3,Total!W:W,B14,Total!AA:AA,DB!$G$5,Total!N:N,DB!$O$5,Total!M:M,DB!$G$9,Total!AA:AA,DB!$O$9,Total!E:E,$H$2)+COUNTIFS(Total!X:X,$T$3,Total!W:W,B14,Total!AA:AA,DB!$G$5,Total!N:N,DB!$O$5,Total!AA:AA,DB!$G$9,Total!K:K,DB!$O$9,Total!E:E,$H$2)+COUNTIFS(Total!X:X,$T$3,Total!W:W,B14,Total!AA:AA,DB!$G$5,Total!AA:AA,DB!$O$5,Total!M:M,DB!$G$9,Total!K:K,DB!$O$9,Total!E:E,$H$2)+COUNTIFS(Total!X:X,$T$3,Total!W:W,B14,Total!O:O,DB!$G$5,Total!N:N,DB!$O$5,Total!AA:AA,DB!$G$9,Total!AA:AA,DB!$O$9,Total!AA:AA,$H$2)+COUNTIFS(Total!X:X,$T$3,Total!W:W,B14,Total!O:O,DB!$G$5,Total!AA:AA,DB!$O$5,Total!M:M,DB!$G$9,Total!AA:AA,DB!$O$9,Total!AA:AA,$H$2)+COUNTIFS(Total!X:X,$T$3,Total!W:W,B14,Total!O:O,DB!$G$5,Total!AA:AA,DB!$O$5,Total!AA:AA,DB!$G$9,Total!K:K,DB!$O$9,Total!AA:AA,$H$2)+COUNTIFS(Total!X:X,$T$3,Total!W:W,B14,Total!O:O,DB!$G$5,Total!AA:AA,DB!$O$5,Total!AA:AA,DB!$G$9,Total!AA:AA,DB!$O$9,Total!E:E,$H$2)+COUNTIFS(Total!X:X,$T$3,Total!W:W,B14,Total!AA:AA,DB!$G$5,Total!N:N,DB!$O$5,Total!M:M,DB!$G$9,Total!AA:AA,DB!$O$9,Total!AA:AA,$H$2)+COUNTIFS(Total!X:X,$T$3,Total!W:W,B14,Total!AA:AA,DB!$G$5,Total!N:N,DB!$O$5,Total!AA:AA,DB!$G$9,Total!K:K,DB!$O$9,Total!AA:AA,$H$2)+COUNTIFS(Total!X:X,$T$3,Total!W:W,B14,Total!AA:AA,DB!$G$5,Total!N:N,DB!$O$5,Total!AA:AA,DB!$G$9,Total!AA:AA,DB!$O$9,Total!E:E,$H$2)+COUNTIFS(Total!X:X,$T$3,Total!W:W,B14,Total!AA:AA,DB!$G$5,Total!AA:AA,DB!$O$5,Total!M:M,DB!$G$9,Total!K:K,DB!$O$9,Total!AA:AA,$H$2)+COUNTIFS(Total!X:X,$T$3,Total!W:W,B14,Total!AA:AA,DB!$G$5,Total!AA:AA,DB!$O$5,Total!M:M,DB!$G$9,Total!AA:AA,DB!$O$9,Total!E:E,$H$2)+COUNTIFS(Total!X:X,$T$3,Total!W:W,B14,Total!AA:AA,DB!$G$5,Total!AA:AA,DB!$O$5,Total!AA:AA,DB!$G$9,Total!K:K,DB!$O$9,Total!E:E,$H$2)+COUNTIFS(Total!X:X,$T$3,Total!W:W,B14,Total!AA:AA,DB!$G$5,Total!N:N,DB!$O$5,Total!M:M,DB!$G$9,Total!K:K,DB!$O$9,Total!E:E,$H$2)+COUNTIFS(Total!X:X,$T$3,Total!W:W,B14,Total!O:O,DB!$G$5,Total!AA:AA,DB!$O$5,Total!M:M,DB!$G$9,Total!K:K,DB!$O$9,Total!E:E,$H$2)+COUNTIFS(Total!X:X,$T$3,Total!W:W,B14,Total!O:O,DB!$G$5,Total!N:N,DB!$O$5,Total!AA:AA,DB!$G$9,Total!K:K,DB!$O$9,Total!E:E,$H$2)+COUNTIFS(Total!X:X,$T$3,Total!W:W,B14,Total!O:O,DB!$G$5,Total!N:N,DB!$O$5,Total!M:M,DB!$G$9,Total!AA:AA,DB!$O$9,Total!E:E,$H$2)+COUNTIFS(Total!X:X,$T$3,Total!W:W,B14,Total!O:O,DB!$G$5,Total!N:N,DB!$O$5,Total!M:M,DB!$G$9,Total!K:K,DB!$O$9,Total!AA:AA,$H$2)</f>
        <v>0</v>
      </c>
      <c r="U14" s="31">
        <f>COUNTIFS(Total!X:X,$U$3,Total!W:W,B14,Total!O:O,DB!$G$5,Total!N:N,DB!$O$5,Total!M:M,DB!$G$9,Total!K:K,DB!$O$9,Total!E:E,$H$2)+COUNTIFS(Total!X:X,$U$3,Total!W:W,B14,Total!AA:AA,DB!$G$5,Total!AA:AA,DB!$O$5,Total!AA:AA,DB!$G$9,Total!AA:AA,DB!$O$9,Total!AA:AA,$H$2)+COUNTIFS(Total!X:X,$U$3,Total!W:W,B14,Total!O:O,DB!$G$5,Total!AA:AA,DB!$O$5,Total!AA:AA,DB!$G$9,Total!AA:AA,DB!$O$9,Total!AA:AA,$H$2)+COUNTIFS(Total!X:X,$U$3,Total!W:W,B14,Total!AA:AA,DB!$G$5,Total!N:N,DB!$O$5,Total!AA:AA,DB!$G$9,Total!AA:AA,DB!$O$9,Total!AA:AA,$H$2)+COUNTIFS(Total!X:X,$U$3,Total!W:W,B14,Total!AA:AA,DB!$G$5,Total!AA:AA,DB!$O$5,Total!M:M,DB!$G$9,Total!AA:AA,DB!$O$9,Total!AA:AA,$H$2)+COUNTIFS(Total!X:X,$U$3,Total!W:W,B14,Total!AA:AA,DB!$G$5,Total!AA:AA,DB!$O$5,Total!AA:AA,DB!$G$9,Total!K:K,DB!$O$9,Total!AA:AA,$H$2)+COUNTIFS(Total!X:X,$U$3,Total!W:W,B14,Total!AA:AA,DB!$G$5,Total!AA:AA,DB!$O$5,Total!AA:AA,DB!$G$9,Total!AA:AA,DB!$O$9,Total!E:E,$H$2)+COUNTIFS(Total!X:X,$U$3,Total!W:W,B14,Total!O:O,DB!$G$5,Total!N:N,DB!$O$5,Total!M:M,DB!$G$9,Total!AA:AA,DB!$O$9,Total!AA:AA,$H$2)+COUNTIFS(Total!X:X,$U$3,Total!W:W,B14,Total!O:O,DB!$G$5,Total!N:N,DB!$O$5,Total!AA:AA,DB!$G$9,Total!K:K,DB!$O$9,Total!AA:AA,$H$2)+COUNTIFS(Total!X:X,$U$3,Total!W:W,B14,Total!O:O,DB!$G$5,Total!N:N,DB!$O$5,Total!AA:AA,DB!$G$9,Total!AA:AA,DB!$O$9,Total!E:E,$H$2)+COUNTIFS(Total!X:X,$U$3,Total!W:W,B14,Total!O:O,DB!$G$5,Total!AA:AA,DB!$O$5,Total!M:M,DB!$G$9,Total!K:K,DB!$O$9,Total!AA:AA,$H$2)+COUNTIFS(Total!X:X,$U$3,Total!W:W,B14,Total!O:O,DB!$G$5,Total!AA:AA,DB!$O$5,Total!M:M,DB!$G$9,Total!AA:AA,DB!$O$9,Total!E:E,$H$2)+COUNTIFS(Total!X:X,$U$3,Total!W:W,B14,Total!O:O,DB!$G$5,Total!AA:AA,DB!$O$5,Total!AA:AA,DB!$G$9,Total!K:K,DB!$O$9,Total!E:E,$H$2)+COUNTIFS(Total!X:X,$U$3,Total!W:W,B14,Total!AA:AA,DB!$G$5,Total!N:N,DB!$O$5,Total!M:M,DB!$G$9,Total!K:K,DB!$O$9,Total!AA:AA,$H$2)+COUNTIFS(Total!X:X,$U$3,Total!W:W,B14,Total!AA:AA,DB!$G$5,Total!N:N,DB!$O$5,Total!M:M,DB!$G$9,Total!AA:AA,DB!$O$9,Total!E:E,$H$2)+COUNTIFS(Total!X:X,$U$3,Total!W:W,B14,Total!AA:AA,DB!$G$5,Total!N:N,DB!$O$5,Total!AA:AA,DB!$G$9,Total!K:K,DB!$O$9,Total!E:E,$H$2)+COUNTIFS(Total!X:X,$U$3,Total!W:W,B14,Total!AA:AA,DB!$G$5,Total!AA:AA,DB!$O$5,Total!M:M,DB!$G$9,Total!K:K,DB!$O$9,Total!E:E,$H$2)+COUNTIFS(Total!X:X,$U$3,Total!W:W,B14,Total!O:O,DB!$G$5,Total!N:N,DB!$O$5,Total!AA:AA,DB!$G$9,Total!AA:AA,DB!$O$9,Total!AA:AA,$H$2)+COUNTIFS(Total!X:X,$U$3,Total!W:W,B14,Total!O:O,DB!$G$5,Total!AA:AA,DB!$O$5,Total!M:M,DB!$G$9,Total!AA:AA,DB!$O$9,Total!AA:AA,$H$2)+COUNTIFS(Total!X:X,$U$3,Total!W:W,B14,Total!O:O,DB!$G$5,Total!AA:AA,DB!$O$5,Total!AA:AA,DB!$G$9,Total!K:K,DB!$O$9,Total!AA:AA,$H$2)+COUNTIFS(Total!X:X,$U$3,Total!W:W,B14,Total!O:O,DB!$G$5,Total!AA:AA,DB!$O$5,Total!AA:AA,DB!$G$9,Total!AA:AA,DB!$O$9,Total!E:E,$H$2)+COUNTIFS(Total!X:X,$U$3,Total!W:W,B14,Total!AA:AA,DB!$G$5,Total!N:N,DB!$O$5,Total!M:M,DB!$G$9,Total!AA:AA,DB!$O$9,Total!AA:AA,$H$2)+COUNTIFS(Total!X:X,$U$3,Total!W:W,B14,Total!AA:AA,DB!$G$5,Total!N:N,DB!$O$5,Total!AA:AA,DB!$G$9,Total!K:K,DB!$O$9,Total!AA:AA,$H$2)+COUNTIFS(Total!X:X,$U$3,Total!W:W,B14,Total!AA:AA,DB!$G$5,Total!N:N,DB!$O$5,Total!AA:AA,DB!$G$9,Total!AA:AA,DB!$O$9,Total!E:E,$H$2)+COUNTIFS(Total!X:X,$U$3,Total!W:W,B14,Total!AA:AA,DB!$G$5,Total!AA:AA,DB!$O$5,Total!M:M,DB!$G$9,Total!K:K,DB!$O$9,Total!AA:AA,$H$2)+COUNTIFS(Total!X:X,$U$3,Total!W:W,B14,Total!AA:AA,DB!$G$5,Total!AA:AA,DB!$O$5,Total!M:M,DB!$G$9,Total!AA:AA,DB!$O$9,Total!E:E,$H$2)+COUNTIFS(Total!X:X,$U$3,Total!W:W,B14,Total!AA:AA,DB!$G$5,Total!AA:AA,DB!$O$5,Total!AA:AA,DB!$G$9,Total!K:K,DB!$O$9,Total!E:E,$H$2)+COUNTIFS(Total!X:X,$U$3,Total!W:W,B14,Total!AA:AA,DB!$G$5,Total!N:N,DB!$O$5,Total!M:M,DB!$G$9,Total!K:K,DB!$O$9,Total!E:E,$H$2)+COUNTIFS(Total!X:X,$U$3,Total!W:W,B14,Total!O:O,DB!$G$5,Total!AA:AA,DB!$O$5,Total!M:M,DB!$G$9,Total!K:K,DB!$O$9,Total!E:E,$H$2)+COUNTIFS(Total!X:X,$U$3,Total!W:W,B14,Total!O:O,DB!$G$5,Total!N:N,DB!$O$5,Total!AA:AA,DB!$G$9,Total!K:K,DB!$O$9,Total!E:E,$H$2)+COUNTIFS(Total!X:X,$U$3,Total!W:W,B14,Total!O:O,DB!$G$5,Total!N:N,DB!$O$5,Total!M:M,DB!$G$9,Total!AA:AA,DB!$O$9,Total!E:E,$H$2)+COUNTIFS(Total!X:X,$U$3,Total!W:W,B14,Total!O:O,DB!$G$5,Total!N:N,DB!$O$5,Total!M:M,DB!$G$9,Total!K:K,DB!$O$9,Total!AA:AA,$H$2)</f>
        <v>0</v>
      </c>
      <c r="V14" s="31">
        <f>COUNTIFS(Total!X:X,$V$3,Total!W:W,B14,Total!O:O,DB!$G$5,Total!N:N,DB!$O$5,Total!M:M,DB!$G$9,Total!K:K,DB!$O$9,Total!E:E,$H$2)+COUNTIFS(Total!X:X,$V$3,Total!W:W,B14,Total!AA:AA,DB!$G$5,Total!AA:AA,DB!$O$5,Total!AA:AA,DB!$G$9,Total!AA:AA,DB!$O$9,Total!AA:AA,$H$2)+COUNTIFS(Total!X:X,$V$3,Total!W:W,B14,Total!O:O,DB!$G$5,Total!AA:AA,DB!$O$5,Total!AA:AA,DB!$G$9,Total!AA:AA,DB!$O$9,Total!AA:AA,$H$2)+COUNTIFS(Total!X:X,$V$3,Total!W:W,B14,Total!AA:AA,DB!$G$5,Total!N:N,DB!$O$5,Total!AA:AA,DB!$G$9,Total!AA:AA,DB!$O$9,Total!AA:AA,$H$2)+COUNTIFS(Total!X:X,$V$3,Total!W:W,B14,Total!AA:AA,DB!$G$5,Total!AA:AA,DB!$O$5,Total!M:M,DB!$G$9,Total!AA:AA,DB!$O$9,Total!AA:AA,$H$2)+COUNTIFS(Total!X:X,$V$3,Total!W:W,B14,Total!AA:AA,DB!$G$5,Total!AA:AA,DB!$O$5,Total!AA:AA,DB!$G$9,Total!K:K,DB!$O$9,Total!AA:AA,$H$2)+COUNTIFS(Total!X:X,$V$3,Total!W:W,B14,Total!AA:AA,DB!$G$5,Total!AA:AA,DB!$O$5,Total!AA:AA,DB!$G$9,Total!AA:AA,DB!$O$9,Total!E:E,$H$2)+COUNTIFS(Total!X:X,$V$3,Total!W:W,B14,Total!O:O,DB!$G$5,Total!N:N,DB!$O$5,Total!M:M,DB!$G$9,Total!AA:AA,DB!$O$9,Total!AA:AA,$H$2)+COUNTIFS(Total!X:X,$V$3,Total!W:W,B14,Total!O:O,DB!$G$5,Total!N:N,DB!$O$5,Total!AA:AA,DB!$G$9,Total!K:K,DB!$O$9,Total!AA:AA,$H$2)+COUNTIFS(Total!X:X,$V$3,Total!W:W,B14,Total!O:O,DB!$G$5,Total!N:N,DB!$O$5,Total!AA:AA,DB!$G$9,Total!AA:AA,DB!$O$9,Total!E:E,$H$2)+COUNTIFS(Total!X:X,$V$3,Total!W:W,B14,Total!O:O,DB!$G$5,Total!AA:AA,DB!$O$5,Total!M:M,DB!$G$9,Total!K:K,DB!$O$9,Total!AA:AA,$H$2)+COUNTIFS(Total!X:X,$V$3,Total!W:W,B14,Total!O:O,DB!$G$5,Total!AA:AA,DB!$O$5,Total!M:M,DB!$G$9,Total!AA:AA,DB!$O$9,Total!E:E,$H$2)+COUNTIFS(Total!X:X,$V$3,Total!W:W,B14,Total!O:O,DB!$G$5,Total!AA:AA,DB!$O$5,Total!AA:AA,DB!$G$9,Total!K:K,DB!$O$9,Total!E:E,$H$2)+COUNTIFS(Total!X:X,$V$3,Total!W:W,B14,Total!AA:AA,DB!$G$5,Total!N:N,DB!$O$5,Total!M:M,DB!$G$9,Total!K:K,DB!$O$9,Total!AA:AA,$H$2)+COUNTIFS(Total!X:X,$V$3,Total!W:W,B14,Total!AA:AA,DB!$G$5,Total!N:N,DB!$O$5,Total!M:M,DB!$G$9,Total!AA:AA,DB!$O$9,Total!E:E,$H$2)+COUNTIFS(Total!X:X,$V$3,Total!W:W,B14,Total!AA:AA,DB!$G$5,Total!N:N,DB!$O$5,Total!AA:AA,DB!$G$9,Total!K:K,DB!$O$9,Total!E:E,$H$2)+COUNTIFS(Total!X:X,$V$3,Total!W:W,B14,Total!AA:AA,DB!$G$5,Total!AA:AA,DB!$O$5,Total!M:M,DB!$G$9,Total!K:K,DB!$O$9,Total!E:E,$H$2)+COUNTIFS(Total!X:X,$V$3,Total!W:W,B14,Total!O:O,DB!$G$5,Total!N:N,DB!$O$5,Total!AA:AA,DB!$G$9,Total!AA:AA,DB!$O$9,Total!AA:AA,$H$2)+COUNTIFS(Total!X:X,$V$3,Total!W:W,B14,Total!O:O,DB!$G$5,Total!AA:AA,DB!$O$5,Total!M:M,DB!$G$9,Total!AA:AA,DB!$O$9,Total!AA:AA,$H$2)+COUNTIFS(Total!X:X,$V$3,Total!W:W,B14,Total!O:O,DB!$G$5,Total!AA:AA,DB!$O$5,Total!AA:AA,DB!$G$9,Total!K:K,DB!$O$9,Total!AA:AA,$H$2)+COUNTIFS(Total!X:X,$V$3,Total!W:W,B14,Total!O:O,DB!$G$5,Total!AA:AA,DB!$O$5,Total!AA:AA,DB!$G$9,Total!AA:AA,DB!$O$9,Total!E:E,$H$2)+COUNTIFS(Total!X:X,$V$3,Total!W:W,B14,Total!AA:AA,DB!$G$5,Total!N:N,DB!$O$5,Total!M:M,DB!$G$9,Total!AA:AA,DB!$O$9,Total!AA:AA,$H$2)+COUNTIFS(Total!X:X,$V$3,Total!W:W,B14,Total!AA:AA,DB!$G$5,Total!N:N,DB!$O$5,Total!AA:AA,DB!$G$9,Total!K:K,DB!$O$9,Total!AA:AA,$H$2)+COUNTIFS(Total!X:X,$V$3,Total!W:W,B14,Total!AA:AA,DB!$G$5,Total!N:N,DB!$O$5,Total!AA:AA,DB!$G$9,Total!AA:AA,DB!$O$9,Total!E:E,$H$2)+COUNTIFS(Total!X:X,$V$3,Total!W:W,B14,Total!AA:AA,DB!$G$5,Total!AA:AA,DB!$O$5,Total!M:M,DB!$G$9,Total!K:K,DB!$O$9,Total!AA:AA,$H$2)+COUNTIFS(Total!X:X,$V$3,Total!W:W,B14,Total!AA:AA,DB!$G$5,Total!AA:AA,DB!$O$5,Total!M:M,DB!$G$9,Total!AA:AA,DB!$O$9,Total!E:E,$H$2)+COUNTIFS(Total!X:X,$V$3,Total!W:W,B14,Total!AA:AA,DB!$G$5,Total!AA:AA,DB!$O$5,Total!AA:AA,DB!$G$9,Total!K:K,DB!$O$9,Total!E:E,$H$2)+COUNTIFS(Total!X:X,$V$3,Total!W:W,B14,Total!AA:AA,DB!$G$5,Total!N:N,DB!$O$5,Total!M:M,DB!$G$9,Total!K:K,DB!$O$9,Total!E:E,$H$2)+COUNTIFS(Total!X:X,$V$3,Total!W:W,B14,Total!O:O,DB!$G$5,Total!AA:AA,DB!$O$5,Total!M:M,DB!$G$9,Total!K:K,DB!$O$9,Total!E:E,$H$2)+COUNTIFS(Total!X:X,$V$3,Total!W:W,B14,Total!O:O,DB!$G$5,Total!N:N,DB!$O$5,Total!AA:AA,DB!$G$9,Total!K:K,DB!$O$9,Total!E:E,$H$2)+COUNTIFS(Total!X:X,$V$3,Total!W:W,B14,Total!O:O,DB!$G$5,Total!N:N,DB!$O$5,Total!M:M,DB!$G$9,Total!AA:AA,DB!$O$9,Total!E:E,$H$2)+COUNTIFS(Total!X:X,$V$3,Total!W:W,B14,Total!O:O,DB!$G$5,Total!N:N,DB!$O$5,Total!M:M,DB!$G$9,Total!K:K,DB!$O$9,Total!AA:AA,$H$2)</f>
        <v>0</v>
      </c>
      <c r="W14" s="31">
        <f>COUNTIFS(Total!X:X,$W$3,Total!W:W,B14,Total!O:O,DB!$G$5,Total!N:N,DB!$O$5,Total!M:M,DB!$G$9,Total!K:K,DB!$O$9,Total!E:E,$H$2)+COUNTIFS(Total!X:X,$W$3,Total!W:W,B14,Total!AA:AA,DB!$G$5,Total!AA:AA,DB!$O$5,Total!AA:AA,DB!$G$9,Total!AA:AA,DB!$O$9,Total!AA:AA,$H$2)+COUNTIFS(Total!X:X,$W$3,Total!W:W,B14,Total!O:O,DB!$G$5,Total!AA:AA,DB!$O$5,Total!AA:AA,DB!$G$9,Total!AA:AA,DB!$O$9,Total!AA:AA,$H$2)+COUNTIFS(Total!X:X,$W$3,Total!W:W,B14,Total!AA:AA,DB!$G$5,Total!N:N,DB!$O$5,Total!AA:AA,DB!$G$9,Total!AA:AA,DB!$O$9,Total!AA:AA,$H$2)+COUNTIFS(Total!X:X,$W$3,Total!W:W,B14,Total!AA:AA,DB!$G$5,Total!AA:AA,DB!$O$5,Total!M:M,DB!$G$9,Total!AA:AA,DB!$O$9,Total!AA:AA,$H$2)+COUNTIFS(Total!X:X,$W$3,Total!W:W,B14,Total!AA:AA,DB!$G$5,Total!AA:AA,DB!$O$5,Total!AA:AA,DB!$G$9,Total!K:K,DB!$O$9,Total!AA:AA,$H$2)+COUNTIFS(Total!X:X,$W$3,Total!W:W,B14,Total!AA:AA,DB!$G$5,Total!AA:AA,DB!$O$5,Total!AA:AA,DB!$G$9,Total!AA:AA,DB!$O$9,Total!E:E,$H$2)+COUNTIFS(Total!X:X,$W$3,Total!W:W,B14,Total!O:O,DB!$G$5,Total!N:N,DB!$O$5,Total!M:M,DB!$G$9,Total!AA:AA,DB!$O$9,Total!AA:AA,$H$2)+COUNTIFS(Total!X:X,$W$3,Total!W:W,B14,Total!O:O,DB!$G$5,Total!N:N,DB!$O$5,Total!AA:AA,DB!$G$9,Total!K:K,DB!$O$9,Total!AA:AA,$H$2)+COUNTIFS(Total!X:X,$W$3,Total!W:W,B14,Total!O:O,DB!$G$5,Total!N:N,DB!$O$5,Total!AA:AA,DB!$G$9,Total!AA:AA,DB!$O$9,Total!E:E,$H$2)+COUNTIFS(Total!X:X,$W$3,Total!W:W,B14,Total!O:O,DB!$G$5,Total!AA:AA,DB!$O$5,Total!M:M,DB!$G$9,Total!K:K,DB!$O$9,Total!AA:AA,$H$2)+COUNTIFS(Total!X:X,$W$3,Total!W:W,B14,Total!O:O,DB!$G$5,Total!AA:AA,DB!$O$5,Total!M:M,DB!$G$9,Total!AA:AA,DB!$O$9,Total!E:E,$H$2)+COUNTIFS(Total!X:X,$W$3,Total!W:W,B14,Total!O:O,DB!$G$5,Total!AA:AA,DB!$O$5,Total!AA:AA,DB!$G$9,Total!K:K,DB!$O$9,Total!E:E,$H$2)+COUNTIFS(Total!X:X,$W$3,Total!W:W,B14,Total!AA:AA,DB!$G$5,Total!N:N,DB!$O$5,Total!M:M,DB!$G$9,Total!K:K,DB!$O$9,Total!AA:AA,$H$2)+COUNTIFS(Total!X:X,$W$3,Total!W:W,B14,Total!AA:AA,DB!$G$5,Total!N:N,DB!$O$5,Total!M:M,DB!$G$9,Total!AA:AA,DB!$O$9,Total!E:E,$H$2)+COUNTIFS(Total!X:X,$W$3,Total!W:W,B14,Total!AA:AA,DB!$G$5,Total!N:N,DB!$O$5,Total!AA:AA,DB!$G$9,Total!K:K,DB!$O$9,Total!E:E,$H$2)+COUNTIFS(Total!X:X,$W$3,Total!W:W,B14,Total!AA:AA,DB!$G$5,Total!AA:AA,DB!$O$5,Total!M:M,DB!$G$9,Total!K:K,DB!$O$9,Total!E:E,$H$2)+COUNTIFS(Total!X:X,$W$3,Total!W:W,B14,Total!O:O,DB!$G$5,Total!N:N,DB!$O$5,Total!AA:AA,DB!$G$9,Total!AA:AA,DB!$O$9,Total!AA:AA,$H$2)+COUNTIFS(Total!X:X,$W$3,Total!W:W,B14,Total!O:O,DB!$G$5,Total!AA:AA,DB!$O$5,Total!M:M,DB!$G$9,Total!AA:AA,DB!$O$9,Total!AA:AA,$H$2)+COUNTIFS(Total!X:X,$W$3,Total!W:W,B14,Total!O:O,DB!$G$5,Total!AA:AA,DB!$O$5,Total!AA:AA,DB!$G$9,Total!K:K,DB!$O$9,Total!AA:AA,$H$2)+COUNTIFS(Total!X:X,$W$3,Total!W:W,B14,Total!O:O,DB!$G$5,Total!AA:AA,DB!$O$5,Total!AA:AA,DB!$G$9,Total!AA:AA,DB!$O$9,Total!E:E,$H$2)+COUNTIFS(Total!X:X,$W$3,Total!W:W,B14,Total!AA:AA,DB!$G$5,Total!N:N,DB!$O$5,Total!M:M,DB!$G$9,Total!AA:AA,DB!$O$9,Total!AA:AA,$H$2)+COUNTIFS(Total!X:X,$W$3,Total!W:W,B14,Total!AA:AA,DB!$G$5,Total!N:N,DB!$O$5,Total!AA:AA,DB!$G$9,Total!K:K,DB!$O$9,Total!AA:AA,$H$2)+COUNTIFS(Total!X:X,$W$3,Total!W:W,B14,Total!AA:AA,DB!$G$5,Total!N:N,DB!$O$5,Total!AA:AA,DB!$G$9,Total!AA:AA,DB!$O$9,Total!E:E,$H$2)+COUNTIFS(Total!X:X,$W$3,Total!W:W,B14,Total!AA:AA,DB!$G$5,Total!AA:AA,DB!$O$5,Total!M:M,DB!$G$9,Total!K:K,DB!$O$9,Total!AA:AA,$H$2)+COUNTIFS(Total!X:X,$W$3,Total!W:W,B14,Total!AA:AA,DB!$G$5,Total!AA:AA,DB!$O$5,Total!M:M,DB!$G$9,Total!AA:AA,DB!$O$9,Total!E:E,$H$2)+COUNTIFS(Total!X:X,$W$3,Total!W:W,B14,Total!AA:AA,DB!$G$5,Total!AA:AA,DB!$O$5,Total!AA:AA,DB!$G$9,Total!K:K,DB!$O$9,Total!E:E,$H$2)+COUNTIFS(Total!X:X,$W$3,Total!W:W,B14,Total!AA:AA,DB!$G$5,Total!N:N,DB!$O$5,Total!M:M,DB!$G$9,Total!K:K,DB!$O$9,Total!E:E,$H$2)+COUNTIFS(Total!X:X,$W$3,Total!W:W,B14,Total!O:O,DB!$G$5,Total!AA:AA,DB!$O$5,Total!M:M,DB!$G$9,Total!K:K,DB!$O$9,Total!E:E,$H$2)+COUNTIFS(Total!X:X,$W$3,Total!W:W,B14,Total!O:O,DB!$G$5,Total!N:N,DB!$O$5,Total!AA:AA,DB!$G$9,Total!K:K,DB!$O$9,Total!E:E,$H$2)+COUNTIFS(Total!X:X,$W$3,Total!W:W,B14,Total!O:O,DB!$G$5,Total!N:N,DB!$O$5,Total!M:M,DB!$G$9,Total!AA:AA,DB!$O$9,Total!E:E,$H$2)+COUNTIFS(Total!X:X,$W$3,Total!W:W,B14,Total!O:O,DB!$G$5,Total!N:N,DB!$O$5,Total!M:M,DB!$G$9,Total!K:K,DB!$O$9,Total!AA:AA,$H$2)</f>
        <v>0</v>
      </c>
      <c r="X14" s="31">
        <f t="shared" si="0"/>
        <v>24</v>
      </c>
      <c r="Y14" s="31">
        <f t="shared" si="1"/>
        <v>23</v>
      </c>
      <c r="Z14" s="31">
        <f t="shared" si="2"/>
        <v>21</v>
      </c>
      <c r="AC14" s="44" t="s">
        <v>104</v>
      </c>
    </row>
    <row r="15" spans="1:29" ht="30" customHeight="1" x14ac:dyDescent="0.25">
      <c r="A15" s="43">
        <v>12</v>
      </c>
      <c r="B15" s="53" t="s">
        <v>177</v>
      </c>
      <c r="C15" s="31">
        <f>COUNTIFS(Total!W:W,B15,Total!O:O,DB!$G$5,Total!N:N,DB!$O$5,Total!M:M,DB!$G$9,Total!K:K,DB!$O$9,Total!E:E,$H$2)+COUNTIFS(Total!W:W,B15,Total!AA:AA,DB!$G$5,Total!AA:AA,DB!$O$5,Total!AA:AA,DB!$G$9,Total!AA:AA,DB!$O$9,Total!AA:AA,$H$2)+COUNTIFS(Total!W:W,B15,Total!O:O,DB!$G$5,Total!AA:AA,DB!$O$5,Total!AA:AA,DB!$G$9,Total!AA:AA,DB!$O$9,Total!AA:AA,$H$2)+COUNTIFS(Total!W:W,B15,Total!AA:AA,DB!$G$5,Total!N:N,DB!$O$5,Total!AA:AA,DB!$G$9,Total!AA:AA,DB!$O$9,Total!AA:AA,$H$2)+COUNTIFS(Total!W:W,B15,Total!AA:AA,DB!$G$5,Total!AA:AA,DB!$O$5,Total!M:M,DB!$G$9,Total!AA:AA,DB!$O$9,Total!AA:AA,$H$2)+COUNTIFS(Total!W:W,B15,Total!AA:AA,DB!$G$5,Total!AA:AA,DB!$O$5,Total!AA:AA,DB!$G$9,Total!K:K,DB!$O$9,Total!AA:AA,$H$2)+COUNTIFS(Total!W:W,B15,Total!AA:AA,DB!$G$5,Total!AA:AA,DB!$O$5,Total!AA:AA,DB!$G$9,Total!AA:AA,DB!$O$9,Total!E:E,$H$2)+COUNTIFS(Total!W:W,B15,Total!O:O,DB!$G$5,Total!N:N,DB!$O$5,Total!M:M,DB!$G$9,Total!AA:AA,DB!$O$9,Total!AA:AA,$H$2)+COUNTIFS(Total!W:W,B15,Total!O:O,DB!$G$5,Total!N:N,DB!$O$5,Total!AA:AA,DB!$G$9,Total!K:K,DB!$O$9,Total!AA:AA,$H$2)+COUNTIFS(Total!W:W,B15,Total!O:O,DB!$G$5,Total!N:N,DB!$O$5,Total!AA:AA,DB!$G$9,Total!AA:AA,DB!$O$9,Total!E:E,$H$2)+COUNTIFS(Total!W:W,B15,Total!O:O,DB!$G$5,Total!AA:AA,DB!$O$5,Total!M:M,DB!$G$9,Total!K:K,DB!$O$9,Total!AA:AA,$H$2)+COUNTIFS(Total!W:W,B15,Total!O:O,DB!$G$5,Total!AA:AA,DB!$O$5,Total!M:M,DB!$G$9,Total!AA:AA,DB!$O$9,Total!E:E,$H$2)+COUNTIFS(Total!W:W,B15,Total!O:O,DB!$G$5,Total!AA:AA,DB!$O$5,Total!AA:AA,DB!$G$9,Total!K:K,DB!$O$9,Total!E:E,$H$2)+COUNTIFS(Total!W:W,B15,Total!AA:AA,DB!$G$5,Total!N:N,DB!$O$5,Total!M:M,DB!$G$9,Total!K:K,DB!$O$9,Total!AA:AA,$H$2)+COUNTIFS(Total!W:W,B15,Total!AA:AA,DB!$G$5,Total!N:N,DB!$O$5,Total!M:M,DB!$G$9,Total!AA:AA,DB!$O$9,Total!E:E,$H$2)+COUNTIFS(Total!W:W,B15,Total!AA:AA,DB!$G$5,Total!N:N,DB!$O$5,Total!AA:AA,DB!$G$9,Total!K:K,DB!$O$9,Total!E:E,$H$2)+COUNTIFS(Total!W:W,B15,Total!AA:AA,DB!$G$5,Total!AA:AA,DB!$O$5,Total!M:M,DB!$G$9,Total!K:K,DB!$O$9,Total!E:E,$H$2)+COUNTIFS(Total!W:W,B15,Total!O:O,DB!$G$5,Total!N:N,DB!$O$5,Total!AA:AA,DB!$G$9,Total!AA:AA,DB!$O$9,Total!AA:AA,$H$2)+COUNTIFS(Total!W:W,B15,Total!O:O,DB!$G$5,Total!AA:AA,DB!$O$5,Total!M:M,DB!$G$9,Total!AA:AA,DB!$O$9,Total!AA:AA,$H$2)+COUNTIFS(Total!W:W,B15,Total!O:O,DB!$G$5,Total!AA:AA,DB!$O$5,Total!AA:AA,DB!$G$9,Total!K:K,DB!$O$9,Total!AA:AA,$H$2)+COUNTIFS(Total!W:W,B15,Total!O:O,DB!$G$5,Total!AA:AA,DB!$O$5,Total!AA:AA,DB!$G$9,Total!AA:AA,DB!$O$9,Total!E:E,$H$2)+COUNTIFS(Total!W:W,B15,Total!AA:AA,DB!$G$5,Total!N:N,DB!$O$5,Total!M:M,DB!$G$9,Total!AA:AA,DB!$O$9,Total!AA:AA,$H$2)+COUNTIFS(Total!W:W,B15,Total!AA:AA,DB!$G$5,Total!N:N,DB!$O$5,Total!AA:AA,DB!$G$9,Total!K:K,DB!$O$9,Total!AA:AA,$H$2)+COUNTIFS(Total!W:W,B15,Total!AA:AA,DB!$G$5,Total!N:N,DB!$O$5,Total!AA:AA,DB!$G$9,Total!AA:AA,DB!$O$9,Total!E:E,$H$2)+COUNTIFS(Total!W:W,B15,Total!AA:AA,DB!$G$5,Total!AA:AA,DB!$O$5,Total!M:M,DB!$G$9,Total!K:K,DB!$O$9,Total!AA:AA,$H$2)+COUNTIFS(Total!W:W,B15,Total!AA:AA,DB!$G$5,Total!AA:AA,DB!$O$5,Total!M:M,DB!$G$9,Total!AA:AA,DB!$O$9,Total!E:E,$H$2)+COUNTIFS(Total!W:W,B15,Total!AA:AA,DB!$G$5,Total!AA:AA,DB!$O$5,Total!AA:AA,DB!$G$9,Total!K:K,DB!$O$9,Total!E:E,$H$2)+COUNTIFS(Total!W:W,B15,Total!AA:AA,DB!$G$5,Total!N:N,DB!$O$5,Total!M:M,DB!$G$9,Total!K:K,DB!$O$9,Total!E:E,$H$2)+COUNTIFS(Total!W:W,B15,Total!O:O,DB!$G$5,Total!AA:AA,DB!$O$5,Total!M:M,DB!$G$9,Total!K:K,DB!$O$9,Total!E:E,$H$2)+COUNTIFS(Total!W:W,B15,Total!O:O,DB!$G$5,Total!N:N,DB!$O$5,Total!AA:AA,DB!$G$9,Total!K:K,DB!$O$9,Total!E:E,$H$2)+COUNTIFS(Total!W:W,B15,Total!O:O,DB!$G$5,Total!N:N,DB!$O$5,Total!M:M,DB!$G$9,Total!AA:AA,DB!$O$9,Total!E:E,$H$2)+COUNTIFS(Total!W:W,B15,Total!O:O,DB!$G$5,Total!N:N,DB!$O$5,Total!M:M,DB!$G$9,Total!K:K,DB!$O$9,Total!AA:AA,$H$2)</f>
        <v>55</v>
      </c>
      <c r="D15" s="31">
        <f>COUNTIFS(Total!X:X,$AB$28,Total!W:W,B15,Total!O:O,DB!$G$5,Total!N:N,DB!$O$5,Total!M:M,DB!$G$9,Total!K:K,DB!$O$9,Total!E:E,$H$2)+COUNTIFS(Total!X:X,$AB$28,Total!W:W,B15,Total!AA:AA,DB!$G$5,Total!AA:AA,DB!$O$5,Total!AA:AA,DB!$G$9,Total!AA:AA,DB!$O$9,Total!AA:AA,$H$2)+COUNTIFS(Total!X:X,$AB$28,Total!W:W,B15,Total!O:O,DB!$G$5,Total!AA:AA,DB!$O$5,Total!AA:AA,DB!$G$9,Total!AA:AA,DB!$O$9,Total!AA:AA,$H$2)+COUNTIFS(Total!X:X,$AB$28,Total!W:W,B15,Total!AA:AA,DB!$G$5,Total!N:N,DB!$O$5,Total!AA:AA,DB!$G$9,Total!AA:AA,DB!$O$9,Total!AA:AA,$H$2)+COUNTIFS(Total!X:X,$AB$28,Total!W:W,B15,Total!AA:AA,DB!$G$5,Total!AA:AA,DB!$O$5,Total!M:M,DB!$G$9,Total!AA:AA,DB!$O$9,Total!AA:AA,$H$2)+COUNTIFS(Total!X:X,$AB$28,Total!W:W,B15,Total!AA:AA,DB!$G$5,Total!AA:AA,DB!$O$5,Total!AA:AA,DB!$G$9,Total!K:K,DB!$O$9,Total!AA:AA,$H$2)+COUNTIFS(Total!X:X,$AB$28,Total!W:W,B15,Total!AA:AA,DB!$G$5,Total!AA:AA,DB!$O$5,Total!AA:AA,DB!$G$9,Total!AA:AA,DB!$O$9,Total!E:E,$H$2)+COUNTIFS(Total!X:X,$AB$28,Total!W:W,B15,Total!O:O,DB!$G$5,Total!N:N,DB!$O$5,Total!M:M,DB!$G$9,Total!AA:AA,DB!$O$9,Total!AA:AA,$H$2)+COUNTIFS(Total!X:X,$AB$28,Total!W:W,B15,Total!O:O,DB!$G$5,Total!N:N,DB!$O$5,Total!AA:AA,DB!$G$9,Total!K:K,DB!$O$9,Total!AA:AA,$H$2)+COUNTIFS(Total!X:X,$AB$28,Total!W:W,B15,Total!O:O,DB!$G$5,Total!N:N,DB!$O$5,Total!AA:AA,DB!$G$9,Total!AA:AA,DB!$O$9,Total!E:E,$H$2)+COUNTIFS(Total!X:X,$AB$28,Total!W:W,B15,Total!O:O,DB!$G$5,Total!AA:AA,DB!$O$5,Total!M:M,DB!$G$9,Total!K:K,DB!$O$9,Total!AA:AA,$H$2)+COUNTIFS(Total!X:X,$AB$28,Total!W:W,B15,Total!O:O,DB!$G$5,Total!AA:AA,DB!$O$5,Total!M:M,DB!$G$9,Total!AA:AA,DB!$O$9,Total!E:E,$H$2)+COUNTIFS(Total!X:X,$AB$28,Total!W:W,B15,Total!O:O,DB!$G$5,Total!AA:AA,DB!$O$5,Total!AA:AA,DB!$G$9,Total!K:K,DB!$O$9,Total!E:E,$H$2)+COUNTIFS(Total!X:X,$AB$28,Total!W:W,B15,Total!AA:AA,DB!$G$5,Total!N:N,DB!$O$5,Total!M:M,DB!$G$9,Total!K:K,DB!$O$9,Total!AA:AA,$H$2)+COUNTIFS(Total!X:X,$AB$28,Total!W:W,B15,Total!AA:AA,DB!$G$5,Total!N:N,DB!$O$5,Total!M:M,DB!$G$9,Total!AA:AA,DB!$O$9,Total!E:E,$H$2)+COUNTIFS(Total!X:X,$AB$28,Total!W:W,B15,Total!AA:AA,DB!$G$5,Total!N:N,DB!$O$5,Total!AA:AA,DB!$G$9,Total!K:K,DB!$O$9,Total!E:E,$H$2)+COUNTIFS(Total!X:X,$AB$28,Total!W:W,B15,Total!AA:AA,DB!$G$5,Total!AA:AA,DB!$O$5,Total!M:M,DB!$G$9,Total!K:K,DB!$O$9,Total!E:E,$H$2)+COUNTIFS(Total!X:X,$AB$28,Total!W:W,B15,Total!O:O,DB!$G$5,Total!N:N,DB!$O$5,Total!AA:AA,DB!$G$9,Total!AA:AA,DB!$O$9,Total!AA:AA,$H$2)+COUNTIFS(Total!X:X,$AB$28,Total!W:W,B15,Total!O:O,DB!$G$5,Total!AA:AA,DB!$O$5,Total!M:M,DB!$G$9,Total!AA:AA,DB!$O$9,Total!AA:AA,$H$2)+COUNTIFS(Total!X:X,$AB$28,Total!W:W,B15,Total!O:O,DB!$G$5,Total!AA:AA,DB!$O$5,Total!AA:AA,DB!$G$9,Total!K:K,DB!$O$9,Total!AA:AA,$H$2)+COUNTIFS(Total!X:X,$AB$28,Total!W:W,B15,Total!O:O,DB!$G$5,Total!AA:AA,DB!$O$5,Total!AA:AA,DB!$G$9,Total!AA:AA,DB!$O$9,Total!E:E,$H$2)+COUNTIFS(Total!X:X,$AB$28,Total!W:W,B15,Total!AA:AA,DB!$G$5,Total!N:N,DB!$O$5,Total!M:M,DB!$G$9,Total!AA:AA,DB!$O$9,Total!AA:AA,$H$2)+COUNTIFS(Total!X:X,$AB$28,Total!W:W,B15,Total!AA:AA,DB!$G$5,Total!N:N,DB!$O$5,Total!AA:AA,DB!$G$9,Total!K:K,DB!$O$9,Total!AA:AA,$H$2)+COUNTIFS(Total!X:X,$AB$28,Total!W:W,B15,Total!AA:AA,DB!$G$5,Total!N:N,DB!$O$5,Total!AA:AA,DB!$G$9,Total!AA:AA,DB!$O$9,Total!E:E,$H$2)+COUNTIFS(Total!X:X,$AB$28,Total!W:W,B15,Total!AA:AA,DB!$G$5,Total!AA:AA,DB!$O$5,Total!M:M,DB!$G$9,Total!K:K,DB!$O$9,Total!AA:AA,$H$2)+COUNTIFS(Total!X:X,$AB$28,Total!W:W,B15,Total!AA:AA,DB!$G$5,Total!AA:AA,DB!$O$5,Total!M:M,DB!$G$9,Total!AA:AA,DB!$O$9,Total!E:E,$H$2)+COUNTIFS(Total!X:X,$AB$28,Total!W:W,B15,Total!AA:AA,DB!$G$5,Total!AA:AA,DB!$O$5,Total!AA:AA,DB!$G$9,Total!K:K,DB!$O$9,Total!E:E,$H$2)+COUNTIFS(Total!X:X,$AB$28,Total!W:W,B15,Total!AA:AA,DB!$G$5,Total!N:N,DB!$O$5,Total!M:M,DB!$G$9,Total!K:K,DB!$O$9,Total!E:E,$H$2)+COUNTIFS(Total!X:X,$AB$28,Total!W:W,B15,Total!O:O,DB!$G$5,Total!AA:AA,DB!$O$5,Total!M:M,DB!$G$9,Total!K:K,DB!$O$9,Total!E:E,$H$2)+COUNTIFS(Total!X:X,$AB$28,Total!W:W,B15,Total!O:O,DB!$G$5,Total!N:N,DB!$O$5,Total!AA:AA,DB!$G$9,Total!K:K,DB!$O$9,Total!E:E,$H$2)+COUNTIFS(Total!X:X,$AB$28,Total!W:W,B15,Total!O:O,DB!$G$5,Total!N:N,DB!$O$5,Total!M:M,DB!$G$9,Total!AA:AA,DB!$O$9,Total!E:E,$H$2)+COUNTIFS(Total!X:X,$AB$28,Total!W:W,B15,Total!O:O,DB!$G$5,Total!N:N,DB!$O$5,Total!M:M,DB!$G$9,Total!K:K,DB!$O$9,Total!AA:AA,$H$2)</f>
        <v>3</v>
      </c>
      <c r="E15" s="31">
        <f>COUNTIFS(Total!X:X,$E$3,Total!W:W,B15,Total!O:O,DB!$G$5,Total!N:N,DB!$O$5,Total!M:M,DB!$G$9,Total!K:K,DB!$O$9,Total!E:E,$H$2)+COUNTIFS(Total!X:X,$E$3,Total!W:W,B15,Total!AA:AA,DB!$G$5,Total!AA:AA,DB!$O$5,Total!AA:AA,DB!$G$9,Total!AA:AA,DB!$O$9,Total!AA:AA,$H$2)+COUNTIFS(Total!X:X,$E$3,Total!W:W,B15,Total!O:O,DB!$G$5,Total!AA:AA,DB!$O$5,Total!AA:AA,DB!$G$9,Total!AA:AA,DB!$O$9,Total!AA:AA,$H$2)+COUNTIFS(Total!X:X,$E$3,Total!W:W,B15,Total!AA:AA,DB!$G$5,Total!N:N,DB!$O$5,Total!AA:AA,DB!$G$9,Total!AA:AA,DB!$O$9,Total!AA:AA,$H$2)+COUNTIFS(Total!X:X,$E$3,Total!W:W,B15,Total!AA:AA,DB!$G$5,Total!AA:AA,DB!$O$5,Total!M:M,DB!$G$9,Total!AA:AA,DB!$O$9,Total!AA:AA,$H$2)+COUNTIFS(Total!X:X,$E$3,Total!W:W,B15,Total!AA:AA,DB!$G$5,Total!AA:AA,DB!$O$5,Total!AA:AA,DB!$G$9,Total!K:K,DB!$O$9,Total!AA:AA,$H$2)+COUNTIFS(Total!X:X,$E$3,Total!W:W,B15,Total!AA:AA,DB!$G$5,Total!AA:AA,DB!$O$5,Total!AA:AA,DB!$G$9,Total!AA:AA,DB!$O$9,Total!E:E,$H$2)+COUNTIFS(Total!X:X,$E$3,Total!W:W,B15,Total!O:O,DB!$G$5,Total!N:N,DB!$O$5,Total!M:M,DB!$G$9,Total!AA:AA,DB!$O$9,Total!AA:AA,$H$2)+COUNTIFS(Total!X:X,$E$3,Total!W:W,B15,Total!O:O,DB!$G$5,Total!N:N,DB!$O$5,Total!AA:AA,DB!$G$9,Total!K:K,DB!$O$9,Total!AA:AA,$H$2)+COUNTIFS(Total!X:X,$E$3,Total!W:W,B15,Total!O:O,DB!$G$5,Total!N:N,DB!$O$5,Total!AA:AA,DB!$G$9,Total!AA:AA,DB!$O$9,Total!E:E,$H$2)+COUNTIFS(Total!X:X,$E$3,Total!W:W,B15,Total!O:O,DB!$G$5,Total!AA:AA,DB!$O$5,Total!M:M,DB!$G$9,Total!K:K,DB!$O$9,Total!AA:AA,$H$2)+COUNTIFS(Total!X:X,$E$3,Total!W:W,B15,Total!O:O,DB!$G$5,Total!AA:AA,DB!$O$5,Total!M:M,DB!$G$9,Total!AA:AA,DB!$O$9,Total!E:E,$H$2)+COUNTIFS(Total!X:X,$E$3,Total!W:W,B15,Total!O:O,DB!$G$5,Total!AA:AA,DB!$O$5,Total!AA:AA,DB!$G$9,Total!K:K,DB!$O$9,Total!E:E,$H$2)+COUNTIFS(Total!X:X,$E$3,Total!W:W,B15,Total!AA:AA,DB!$G$5,Total!N:N,DB!$O$5,Total!M:M,DB!$G$9,Total!K:K,DB!$O$9,Total!AA:AA,$H$2)+COUNTIFS(Total!X:X,$E$3,Total!W:W,B15,Total!AA:AA,DB!$G$5,Total!N:N,DB!$O$5,Total!M:M,DB!$G$9,Total!AA:AA,DB!$O$9,Total!E:E,$H$2)+COUNTIFS(Total!X:X,$E$3,Total!W:W,B15,Total!AA:AA,DB!$G$5,Total!N:N,DB!$O$5,Total!AA:AA,DB!$G$9,Total!K:K,DB!$O$9,Total!E:E,$H$2)+COUNTIFS(Total!X:X,$E$3,Total!W:W,B15,Total!AA:AA,DB!$G$5,Total!AA:AA,DB!$O$5,Total!M:M,DB!$G$9,Total!K:K,DB!$O$9,Total!E:E,$H$2)+COUNTIFS(Total!X:X,$E$3,Total!W:W,B15,Total!O:O,DB!$G$5,Total!N:N,DB!$O$5,Total!AA:AA,DB!$G$9,Total!AA:AA,DB!$O$9,Total!AA:AA,$H$2)+COUNTIFS(Total!X:X,$E$3,Total!W:W,B15,Total!O:O,DB!$G$5,Total!AA:AA,DB!$O$5,Total!M:M,DB!$G$9,Total!AA:AA,DB!$O$9,Total!AA:AA,$H$2)+COUNTIFS(Total!X:X,$E$3,Total!W:W,B15,Total!O:O,DB!$G$5,Total!AA:AA,DB!$O$5,Total!AA:AA,DB!$G$9,Total!K:K,DB!$O$9,Total!AA:AA,$H$2)+COUNTIFS(Total!X:X,$E$3,Total!W:W,B15,Total!O:O,DB!$G$5,Total!AA:AA,DB!$O$5,Total!AA:AA,DB!$G$9,Total!AA:AA,DB!$O$9,Total!E:E,$H$2)+COUNTIFS(Total!X:X,$E$3,Total!W:W,B15,Total!AA:AA,DB!$G$5,Total!N:N,DB!$O$5,Total!M:M,DB!$G$9,Total!AA:AA,DB!$O$9,Total!AA:AA,$H$2)+COUNTIFS(Total!X:X,$E$3,Total!W:W,B15,Total!AA:AA,DB!$G$5,Total!N:N,DB!$O$5,Total!AA:AA,DB!$G$9,Total!K:K,DB!$O$9,Total!AA:AA,$H$2)+COUNTIFS(Total!X:X,$E$3,Total!W:W,B15,Total!AA:AA,DB!$G$5,Total!N:N,DB!$O$5,Total!AA:AA,DB!$G$9,Total!AA:AA,DB!$O$9,Total!E:E,$H$2)+COUNTIFS(Total!X:X,$E$3,Total!W:W,B15,Total!AA:AA,DB!$G$5,Total!AA:AA,DB!$O$5,Total!M:M,DB!$G$9,Total!K:K,DB!$O$9,Total!AA:AA,$H$2)+COUNTIFS(Total!X:X,$E$3,Total!W:W,B15,Total!AA:AA,DB!$G$5,Total!AA:AA,DB!$O$5,Total!M:M,DB!$G$9,Total!AA:AA,DB!$O$9,Total!E:E,$H$2)+COUNTIFS(Total!X:X,$E$3,Total!W:W,B15,Total!AA:AA,DB!$G$5,Total!AA:AA,DB!$O$5,Total!AA:AA,DB!$G$9,Total!K:K,DB!$O$9,Total!E:E,$H$2)+COUNTIFS(Total!X:X,$E$3,Total!W:W,B15,Total!AA:AA,DB!$G$5,Total!N:N,DB!$O$5,Total!M:M,DB!$G$9,Total!K:K,DB!$O$9,Total!E:E,$H$2)+COUNTIFS(Total!X:X,$E$3,Total!W:W,B15,Total!O:O,DB!$G$5,Total!AA:AA,DB!$O$5,Total!M:M,DB!$G$9,Total!K:K,DB!$O$9,Total!E:E,$H$2)+COUNTIFS(Total!X:X,$E$3,Total!W:W,B15,Total!O:O,DB!$G$5,Total!N:N,DB!$O$5,Total!AA:AA,DB!$G$9,Total!K:K,DB!$O$9,Total!E:E,$H$2)+COUNTIFS(Total!X:X,$E$3,Total!W:W,B15,Total!O:O,DB!$G$5,Total!N:N,DB!$O$5,Total!M:M,DB!$G$9,Total!AA:AA,DB!$O$9,Total!E:E,$H$2)+COUNTIFS(Total!X:X,$E$3,Total!W:W,B15,Total!O:O,DB!$G$5,Total!N:N,DB!$O$5,Total!M:M,DB!$G$9,Total!K:K,DB!$O$9,Total!AA:AA,$H$2)</f>
        <v>4</v>
      </c>
      <c r="F15" s="31">
        <f>COUNTIFS(Total!X:X,$F$3,Total!W:W,B15,Total!O:O,DB!$G$5,Total!N:N,DB!$O$5,Total!M:M,DB!$G$9,Total!K:K,DB!$O$9,Total!E:E,$H$2)+COUNTIFS(Total!X:X,$F$3,Total!W:W,B15,Total!AA:AA,DB!$G$5,Total!AA:AA,DB!$O$5,Total!AA:AA,DB!$G$9,Total!AA:AA,DB!$O$9,Total!AA:AA,$H$2)+COUNTIFS(Total!X:X,$F$3,Total!W:W,B15,Total!O:O,DB!$G$5,Total!AA:AA,DB!$O$5,Total!AA:AA,DB!$G$9,Total!AA:AA,DB!$O$9,Total!AA:AA,$H$2)+COUNTIFS(Total!X:X,$F$3,Total!W:W,B15,Total!AA:AA,DB!$G$5,Total!N:N,DB!$O$5,Total!AA:AA,DB!$G$9,Total!AA:AA,DB!$O$9,Total!AA:AA,$H$2)+COUNTIFS(Total!X:X,$F$3,Total!W:W,B15,Total!AA:AA,DB!$G$5,Total!AA:AA,DB!$O$5,Total!M:M,DB!$G$9,Total!AA:AA,DB!$O$9,Total!AA:AA,$H$2)+COUNTIFS(Total!X:X,$F$3,Total!W:W,B15,Total!AA:AA,DB!$G$5,Total!AA:AA,DB!$O$5,Total!AA:AA,DB!$G$9,Total!K:K,DB!$O$9,Total!AA:AA,$H$2)+COUNTIFS(Total!X:X,$F$3,Total!W:W,B15,Total!AA:AA,DB!$G$5,Total!AA:AA,DB!$O$5,Total!AA:AA,DB!$G$9,Total!AA:AA,DB!$O$9,Total!E:E,$H$2)+COUNTIFS(Total!X:X,$F$3,Total!W:W,B15,Total!O:O,DB!$G$5,Total!N:N,DB!$O$5,Total!M:M,DB!$G$9,Total!AA:AA,DB!$O$9,Total!AA:AA,$H$2)+COUNTIFS(Total!X:X,$F$3,Total!W:W,B15,Total!O:O,DB!$G$5,Total!N:N,DB!$O$5,Total!AA:AA,DB!$G$9,Total!K:K,DB!$O$9,Total!AA:AA,$H$2)+COUNTIFS(Total!X:X,$F$3,Total!W:W,B15,Total!O:O,DB!$G$5,Total!N:N,DB!$O$5,Total!AA:AA,DB!$G$9,Total!AA:AA,DB!$O$9,Total!E:E,$H$2)+COUNTIFS(Total!X:X,$F$3,Total!W:W,B15,Total!O:O,DB!$G$5,Total!AA:AA,DB!$O$5,Total!M:M,DB!$G$9,Total!K:K,DB!$O$9,Total!AA:AA,$H$2)+COUNTIFS(Total!X:X,$F$3,Total!W:W,B15,Total!O:O,DB!$G$5,Total!AA:AA,DB!$O$5,Total!M:M,DB!$G$9,Total!AA:AA,DB!$O$9,Total!E:E,$H$2)+COUNTIFS(Total!X:X,$F$3,Total!W:W,B15,Total!O:O,DB!$G$5,Total!AA:AA,DB!$O$5,Total!AA:AA,DB!$G$9,Total!K:K,DB!$O$9,Total!E:E,$H$2)+COUNTIFS(Total!X:X,$F$3,Total!W:W,B15,Total!AA:AA,DB!$G$5,Total!N:N,DB!$O$5,Total!M:M,DB!$G$9,Total!K:K,DB!$O$9,Total!AA:AA,$H$2)+COUNTIFS(Total!X:X,$F$3,Total!W:W,B15,Total!AA:AA,DB!$G$5,Total!N:N,DB!$O$5,Total!M:M,DB!$G$9,Total!AA:AA,DB!$O$9,Total!E:E,$H$2)+COUNTIFS(Total!X:X,$F$3,Total!W:W,B15,Total!AA:AA,DB!$G$5,Total!N:N,DB!$O$5,Total!AA:AA,DB!$G$9,Total!K:K,DB!$O$9,Total!E:E,$H$2)+COUNTIFS(Total!X:X,$F$3,Total!W:W,B15,Total!AA:AA,DB!$G$5,Total!AA:AA,DB!$O$5,Total!M:M,DB!$G$9,Total!K:K,DB!$O$9,Total!E:E,$H$2)+COUNTIFS(Total!X:X,$F$3,Total!W:W,B15,Total!O:O,DB!$G$5,Total!N:N,DB!$O$5,Total!AA:AA,DB!$G$9,Total!AA:AA,DB!$O$9,Total!AA:AA,$H$2)+COUNTIFS(Total!X:X,$F$3,Total!W:W,B15,Total!O:O,DB!$G$5,Total!AA:AA,DB!$O$5,Total!M:M,DB!$G$9,Total!AA:AA,DB!$O$9,Total!AA:AA,$H$2)+COUNTIFS(Total!X:X,$F$3,Total!W:W,B15,Total!O:O,DB!$G$5,Total!AA:AA,DB!$O$5,Total!AA:AA,DB!$G$9,Total!K:K,DB!$O$9,Total!AA:AA,$H$2)+COUNTIFS(Total!X:X,$F$3,Total!W:W,B15,Total!O:O,DB!$G$5,Total!AA:AA,DB!$O$5,Total!AA:AA,DB!$G$9,Total!AA:AA,DB!$O$9,Total!E:E,$H$2)+COUNTIFS(Total!X:X,$F$3,Total!W:W,B15,Total!AA:AA,DB!$G$5,Total!N:N,DB!$O$5,Total!M:M,DB!$G$9,Total!AA:AA,DB!$O$9,Total!AA:AA,$H$2)+COUNTIFS(Total!X:X,$F$3,Total!W:W,B15,Total!AA:AA,DB!$G$5,Total!N:N,DB!$O$5,Total!AA:AA,DB!$G$9,Total!K:K,DB!$O$9,Total!AA:AA,$H$2)+COUNTIFS(Total!X:X,$F$3,Total!W:W,B15,Total!AA:AA,DB!$G$5,Total!N:N,DB!$O$5,Total!AA:AA,DB!$G$9,Total!AA:AA,DB!$O$9,Total!E:E,$H$2)+COUNTIFS(Total!X:X,$F$3,Total!W:W,B15,Total!AA:AA,DB!$G$5,Total!AA:AA,DB!$O$5,Total!M:M,DB!$G$9,Total!K:K,DB!$O$9,Total!AA:AA,$H$2)+COUNTIFS(Total!X:X,$F$3,Total!W:W,B15,Total!AA:AA,DB!$G$5,Total!AA:AA,DB!$O$5,Total!M:M,DB!$G$9,Total!AA:AA,DB!$O$9,Total!E:E,$H$2)+COUNTIFS(Total!X:X,$F$3,Total!W:W,B15,Total!AA:AA,DB!$G$5,Total!AA:AA,DB!$O$5,Total!AA:AA,DB!$G$9,Total!K:K,DB!$O$9,Total!E:E,$H$2)+COUNTIFS(Total!X:X,$F$3,Total!W:W,B15,Total!AA:AA,DB!$G$5,Total!N:N,DB!$O$5,Total!M:M,DB!$G$9,Total!K:K,DB!$O$9,Total!E:E,$H$2)+COUNTIFS(Total!X:X,$F$3,Total!W:W,B15,Total!O:O,DB!$G$5,Total!AA:AA,DB!$O$5,Total!M:M,DB!$G$9,Total!K:K,DB!$O$9,Total!E:E,$H$2)+COUNTIFS(Total!X:X,$F$3,Total!W:W,B15,Total!O:O,DB!$G$5,Total!N:N,DB!$O$5,Total!AA:AA,DB!$G$9,Total!K:K,DB!$O$9,Total!E:E,$H$2)+COUNTIFS(Total!X:X,$F$3,Total!W:W,B15,Total!O:O,DB!$G$5,Total!N:N,DB!$O$5,Total!M:M,DB!$G$9,Total!AA:AA,DB!$O$9,Total!E:E,$H$2)+COUNTIFS(Total!X:X,$F$3,Total!W:W,B15,Total!O:O,DB!$G$5,Total!N:N,DB!$O$5,Total!M:M,DB!$G$9,Total!K:K,DB!$O$9,Total!AA:AA,$H$2)</f>
        <v>0</v>
      </c>
      <c r="G15" s="31">
        <f>COUNTIFS(Total!X:X,$G$3,Total!W:W,B15,Total!O:O,DB!$G$5,Total!N:N,DB!$O$5,Total!M:M,DB!$G$9,Total!K:K,DB!$O$9,Total!E:E,$H$2)+COUNTIFS(Total!X:X,$G$3,Total!W:W,B15,Total!AA:AA,DB!$G$5,Total!AA:AA,DB!$O$5,Total!AA:AA,DB!$G$9,Total!AA:AA,DB!$O$9,Total!AA:AA,$H$2)+COUNTIFS(Total!X:X,$G$3,Total!W:W,B15,Total!O:O,DB!$G$5,Total!AA:AA,DB!$O$5,Total!AA:AA,DB!$G$9,Total!AA:AA,DB!$O$9,Total!AA:AA,$H$2)+COUNTIFS(Total!X:X,$G$3,Total!W:W,B15,Total!AA:AA,DB!$G$5,Total!N:N,DB!$O$5,Total!AA:AA,DB!$G$9,Total!AA:AA,DB!$O$9,Total!AA:AA,$H$2)+COUNTIFS(Total!X:X,$G$3,Total!W:W,B15,Total!AA:AA,DB!$G$5,Total!AA:AA,DB!$O$5,Total!M:M,DB!$G$9,Total!AA:AA,DB!$O$9,Total!AA:AA,$H$2)+COUNTIFS(Total!X:X,$G$3,Total!W:W,B15,Total!AA:AA,DB!$G$5,Total!AA:AA,DB!$O$5,Total!AA:AA,DB!$G$9,Total!K:K,DB!$O$9,Total!AA:AA,$H$2)+COUNTIFS(Total!X:X,$G$3,Total!W:W,B15,Total!AA:AA,DB!$G$5,Total!AA:AA,DB!$O$5,Total!AA:AA,DB!$G$9,Total!AA:AA,DB!$O$9,Total!E:E,$H$2)+COUNTIFS(Total!X:X,$G$3,Total!W:W,B15,Total!O:O,DB!$G$5,Total!N:N,DB!$O$5,Total!M:M,DB!$G$9,Total!AA:AA,DB!$O$9,Total!AA:AA,$H$2)+COUNTIFS(Total!X:X,$G$3,Total!W:W,B15,Total!O:O,DB!$G$5,Total!N:N,DB!$O$5,Total!AA:AA,DB!$G$9,Total!K:K,DB!$O$9,Total!AA:AA,$H$2)+COUNTIFS(Total!X:X,$G$3,Total!W:W,B15,Total!O:O,DB!$G$5,Total!N:N,DB!$O$5,Total!AA:AA,DB!$G$9,Total!AA:AA,DB!$O$9,Total!E:E,$H$2)+COUNTIFS(Total!X:X,$G$3,Total!W:W,B15,Total!O:O,DB!$G$5,Total!AA:AA,DB!$O$5,Total!M:M,DB!$G$9,Total!K:K,DB!$O$9,Total!AA:AA,$H$2)+COUNTIFS(Total!X:X,$G$3,Total!W:W,B15,Total!O:O,DB!$G$5,Total!AA:AA,DB!$O$5,Total!M:M,DB!$G$9,Total!AA:AA,DB!$O$9,Total!E:E,$H$2)+COUNTIFS(Total!X:X,$G$3,Total!W:W,B15,Total!O:O,DB!$G$5,Total!AA:AA,DB!$O$5,Total!AA:AA,DB!$G$9,Total!K:K,DB!$O$9,Total!E:E,$H$2)+COUNTIFS(Total!X:X,$G$3,Total!W:W,B15,Total!AA:AA,DB!$G$5,Total!N:N,DB!$O$5,Total!M:M,DB!$G$9,Total!K:K,DB!$O$9,Total!AA:AA,$H$2)+COUNTIFS(Total!X:X,$G$3,Total!W:W,B15,Total!AA:AA,DB!$G$5,Total!N:N,DB!$O$5,Total!M:M,DB!$G$9,Total!AA:AA,DB!$O$9,Total!E:E,$H$2)+COUNTIFS(Total!X:X,$G$3,Total!W:W,B15,Total!AA:AA,DB!$G$5,Total!N:N,DB!$O$5,Total!AA:AA,DB!$G$9,Total!K:K,DB!$O$9,Total!E:E,$H$2)+COUNTIFS(Total!X:X,$G$3,Total!W:W,B15,Total!AA:AA,DB!$G$5,Total!AA:AA,DB!$O$5,Total!M:M,DB!$G$9,Total!K:K,DB!$O$9,Total!E:E,$H$2)+COUNTIFS(Total!X:X,$G$3,Total!W:W,B15,Total!O:O,DB!$G$5,Total!N:N,DB!$O$5,Total!AA:AA,DB!$G$9,Total!AA:AA,DB!$O$9,Total!AA:AA,$H$2)+COUNTIFS(Total!X:X,$G$3,Total!W:W,B15,Total!O:O,DB!$G$5,Total!AA:AA,DB!$O$5,Total!M:M,DB!$G$9,Total!AA:AA,DB!$O$9,Total!AA:AA,$H$2)+COUNTIFS(Total!X:X,$G$3,Total!W:W,B15,Total!O:O,DB!$G$5,Total!AA:AA,DB!$O$5,Total!AA:AA,DB!$G$9,Total!K:K,DB!$O$9,Total!AA:AA,$H$2)+COUNTIFS(Total!X:X,$G$3,Total!W:W,B15,Total!O:O,DB!$G$5,Total!AA:AA,DB!$O$5,Total!AA:AA,DB!$G$9,Total!AA:AA,DB!$O$9,Total!E:E,$H$2)+COUNTIFS(Total!X:X,$G$3,Total!W:W,B15,Total!AA:AA,DB!$G$5,Total!N:N,DB!$O$5,Total!M:M,DB!$G$9,Total!AA:AA,DB!$O$9,Total!AA:AA,$H$2)+COUNTIFS(Total!X:X,$G$3,Total!W:W,B15,Total!AA:AA,DB!$G$5,Total!N:N,DB!$O$5,Total!AA:AA,DB!$G$9,Total!K:K,DB!$O$9,Total!AA:AA,$H$2)+COUNTIFS(Total!X:X,$G$3,Total!W:W,B15,Total!AA:AA,DB!$G$5,Total!N:N,DB!$O$5,Total!AA:AA,DB!$G$9,Total!AA:AA,DB!$O$9,Total!E:E,$H$2)+COUNTIFS(Total!X:X,$G$3,Total!W:W,B15,Total!AA:AA,DB!$G$5,Total!AA:AA,DB!$O$5,Total!M:M,DB!$G$9,Total!K:K,DB!$O$9,Total!AA:AA,$H$2)+COUNTIFS(Total!X:X,$G$3,Total!W:W,B15,Total!AA:AA,DB!$G$5,Total!AA:AA,DB!$O$5,Total!M:M,DB!$G$9,Total!AA:AA,DB!$O$9,Total!E:E,$H$2)+COUNTIFS(Total!X:X,$G$3,Total!W:W,B15,Total!AA:AA,DB!$G$5,Total!AA:AA,DB!$O$5,Total!AA:AA,DB!$G$9,Total!K:K,DB!$O$9,Total!E:E,$H$2)+COUNTIFS(Total!X:X,$G$3,Total!W:W,B15,Total!AA:AA,DB!$G$5,Total!N:N,DB!$O$5,Total!M:M,DB!$G$9,Total!K:K,DB!$O$9,Total!E:E,$H$2)+COUNTIFS(Total!X:X,$G$3,Total!W:W,B15,Total!O:O,DB!$G$5,Total!AA:AA,DB!$O$5,Total!M:M,DB!$G$9,Total!K:K,DB!$O$9,Total!E:E,$H$2)+COUNTIFS(Total!X:X,$G$3,Total!W:W,B15,Total!O:O,DB!$G$5,Total!N:N,DB!$O$5,Total!AA:AA,DB!$G$9,Total!K:K,DB!$O$9,Total!E:E,$H$2)+COUNTIFS(Total!X:X,$G$3,Total!W:W,B15,Total!O:O,DB!$G$5,Total!N:N,DB!$O$5,Total!M:M,DB!$G$9,Total!AA:AA,DB!$O$9,Total!E:E,$H$2)+COUNTIFS(Total!X:X,$G$3,Total!W:W,B15,Total!O:O,DB!$G$5,Total!N:N,DB!$O$5,Total!M:M,DB!$G$9,Total!K:K,DB!$O$9,Total!AA:AA,$H$2)</f>
        <v>0</v>
      </c>
      <c r="H15" s="31">
        <f>COUNTIFS(Total!X:X,$H$3,Total!W:W,B15,Total!O:O,DB!$G$5,Total!N:N,DB!$O$5,Total!M:M,DB!$G$9,Total!K:K,DB!$O$9,Total!E:E,$H$2)+COUNTIFS(Total!X:X,$H$3,Total!W:W,B15,Total!AA:AA,DB!$G$5,Total!AA:AA,DB!$O$5,Total!AA:AA,DB!$G$9,Total!AA:AA,DB!$O$9,Total!AA:AA,$H$2)+COUNTIFS(Total!X:X,$H$3,Total!W:W,B15,Total!O:O,DB!$G$5,Total!AA:AA,DB!$O$5,Total!AA:AA,DB!$G$9,Total!AA:AA,DB!$O$9,Total!AA:AA,$H$2)+COUNTIFS(Total!X:X,$H$3,Total!W:W,B15,Total!AA:AA,DB!$G$5,Total!N:N,DB!$O$5,Total!AA:AA,DB!$G$9,Total!AA:AA,DB!$O$9,Total!AA:AA,$H$2)+COUNTIFS(Total!X:X,$H$3,Total!W:W,B15,Total!AA:AA,DB!$G$5,Total!AA:AA,DB!$O$5,Total!M:M,DB!$G$9,Total!AA:AA,DB!$O$9,Total!AA:AA,$H$2)+COUNTIFS(Total!X:X,$H$3,Total!W:W,B15,Total!AA:AA,DB!$G$5,Total!AA:AA,DB!$O$5,Total!AA:AA,DB!$G$9,Total!K:K,DB!$O$9,Total!AA:AA,$H$2)+COUNTIFS(Total!X:X,$H$3,Total!W:W,B15,Total!AA:AA,DB!$G$5,Total!AA:AA,DB!$O$5,Total!AA:AA,DB!$G$9,Total!AA:AA,DB!$O$9,Total!E:E,$H$2)+COUNTIFS(Total!X:X,$H$3,Total!W:W,B15,Total!O:O,DB!$G$5,Total!N:N,DB!$O$5,Total!M:M,DB!$G$9,Total!AA:AA,DB!$O$9,Total!AA:AA,$H$2)+COUNTIFS(Total!X:X,$H$3,Total!W:W,B15,Total!O:O,DB!$G$5,Total!N:N,DB!$O$5,Total!AA:AA,DB!$G$9,Total!K:K,DB!$O$9,Total!AA:AA,$H$2)+COUNTIFS(Total!X:X,$H$3,Total!W:W,B15,Total!O:O,DB!$G$5,Total!N:N,DB!$O$5,Total!AA:AA,DB!$G$9,Total!AA:AA,DB!$O$9,Total!E:E,$H$2)+COUNTIFS(Total!X:X,$H$3,Total!W:W,B15,Total!O:O,DB!$G$5,Total!AA:AA,DB!$O$5,Total!M:M,DB!$G$9,Total!K:K,DB!$O$9,Total!AA:AA,$H$2)+COUNTIFS(Total!X:X,$H$3,Total!W:W,B15,Total!O:O,DB!$G$5,Total!AA:AA,DB!$O$5,Total!M:M,DB!$G$9,Total!AA:AA,DB!$O$9,Total!E:E,$H$2)+COUNTIFS(Total!X:X,$H$3,Total!W:W,B15,Total!O:O,DB!$G$5,Total!AA:AA,DB!$O$5,Total!AA:AA,DB!$G$9,Total!K:K,DB!$O$9,Total!E:E,$H$2)+COUNTIFS(Total!X:X,$H$3,Total!W:W,B15,Total!AA:AA,DB!$G$5,Total!N:N,DB!$O$5,Total!M:M,DB!$G$9,Total!K:K,DB!$O$9,Total!AA:AA,$H$2)+COUNTIFS(Total!X:X,$H$3,Total!W:W,B15,Total!AA:AA,DB!$G$5,Total!N:N,DB!$O$5,Total!M:M,DB!$G$9,Total!AA:AA,DB!$O$9,Total!E:E,$H$2)+COUNTIFS(Total!X:X,$H$3,Total!W:W,B15,Total!AA:AA,DB!$G$5,Total!N:N,DB!$O$5,Total!AA:AA,DB!$G$9,Total!K:K,DB!$O$9,Total!E:E,$H$2)+COUNTIFS(Total!X:X,$H$3,Total!W:W,B15,Total!AA:AA,DB!$G$5,Total!AA:AA,DB!$O$5,Total!M:M,DB!$G$9,Total!K:K,DB!$O$9,Total!E:E,$H$2)+COUNTIFS(Total!X:X,$H$3,Total!W:W,B15,Total!O:O,DB!$G$5,Total!N:N,DB!$O$5,Total!AA:AA,DB!$G$9,Total!AA:AA,DB!$O$9,Total!AA:AA,$H$2)+COUNTIFS(Total!X:X,$H$3,Total!W:W,B15,Total!O:O,DB!$G$5,Total!AA:AA,DB!$O$5,Total!M:M,DB!$G$9,Total!AA:AA,DB!$O$9,Total!AA:AA,$H$2)+COUNTIFS(Total!X:X,$H$3,Total!W:W,B15,Total!O:O,DB!$G$5,Total!AA:AA,DB!$O$5,Total!AA:AA,DB!$G$9,Total!K:K,DB!$O$9,Total!AA:AA,$H$2)+COUNTIFS(Total!X:X,$H$3,Total!W:W,B15,Total!O:O,DB!$G$5,Total!AA:AA,DB!$O$5,Total!AA:AA,DB!$G$9,Total!AA:AA,DB!$O$9,Total!E:E,$H$2)+COUNTIFS(Total!X:X,$H$3,Total!W:W,B15,Total!AA:AA,DB!$G$5,Total!N:N,DB!$O$5,Total!M:M,DB!$G$9,Total!AA:AA,DB!$O$9,Total!AA:AA,$H$2)+COUNTIFS(Total!X:X,$H$3,Total!W:W,B15,Total!AA:AA,DB!$G$5,Total!N:N,DB!$O$5,Total!AA:AA,DB!$G$9,Total!K:K,DB!$O$9,Total!AA:AA,$H$2)+COUNTIFS(Total!X:X,$H$3,Total!W:W,B15,Total!AA:AA,DB!$G$5,Total!N:N,DB!$O$5,Total!AA:AA,DB!$G$9,Total!AA:AA,DB!$O$9,Total!E:E,$H$2)+COUNTIFS(Total!X:X,$H$3,Total!W:W,B15,Total!AA:AA,DB!$G$5,Total!AA:AA,DB!$O$5,Total!M:M,DB!$G$9,Total!K:K,DB!$O$9,Total!AA:AA,$H$2)+COUNTIFS(Total!X:X,$H$3,Total!W:W,B15,Total!AA:AA,DB!$G$5,Total!AA:AA,DB!$O$5,Total!M:M,DB!$G$9,Total!AA:AA,DB!$O$9,Total!E:E,$H$2)+COUNTIFS(Total!X:X,$H$3,Total!W:W,B15,Total!AA:AA,DB!$G$5,Total!AA:AA,DB!$O$5,Total!AA:AA,DB!$G$9,Total!K:K,DB!$O$9,Total!E:E,$H$2)+COUNTIFS(Total!X:X,$H$3,Total!W:W,B15,Total!AA:AA,DB!$G$5,Total!N:N,DB!$O$5,Total!M:M,DB!$G$9,Total!K:K,DB!$O$9,Total!E:E,$H$2)+COUNTIFS(Total!X:X,$H$3,Total!W:W,B15,Total!O:O,DB!$G$5,Total!AA:AA,DB!$O$5,Total!M:M,DB!$G$9,Total!K:K,DB!$O$9,Total!E:E,$H$2)+COUNTIFS(Total!X:X,$H$3,Total!W:W,B15,Total!O:O,DB!$G$5,Total!N:N,DB!$O$5,Total!AA:AA,DB!$G$9,Total!K:K,DB!$O$9,Total!E:E,$H$2)+COUNTIFS(Total!X:X,$H$3,Total!W:W,B15,Total!O:O,DB!$G$5,Total!N:N,DB!$O$5,Total!M:M,DB!$G$9,Total!AA:AA,DB!$O$9,Total!E:E,$H$2)+COUNTIFS(Total!X:X,$H$3,Total!W:W,B15,Total!O:O,DB!$G$5,Total!N:N,DB!$O$5,Total!M:M,DB!$G$9,Total!K:K,DB!$O$9,Total!AA:AA,$H$2)</f>
        <v>4</v>
      </c>
      <c r="I15" s="31">
        <f>COUNTIFS(Total!X:X,$I$3,Total!W:W,B15,Total!O:O,DB!$G$5,Total!N:N,DB!$O$5,Total!M:M,DB!$G$9,Total!K:K,DB!$O$9,Total!E:E,$H$2)+COUNTIFS(Total!X:X,$I$3,Total!W:W,B15,Total!AA:AA,DB!$G$5,Total!AA:AA,DB!$O$5,Total!AA:AA,DB!$G$9,Total!AA:AA,DB!$O$9,Total!AA:AA,$H$2)+COUNTIFS(Total!X:X,$I$3,Total!W:W,B15,Total!O:O,DB!$G$5,Total!AA:AA,DB!$O$5,Total!AA:AA,DB!$G$9,Total!AA:AA,DB!$O$9,Total!AA:AA,$H$2)+COUNTIFS(Total!X:X,$I$3,Total!W:W,B15,Total!AA:AA,DB!$G$5,Total!N:N,DB!$O$5,Total!AA:AA,DB!$G$9,Total!AA:AA,DB!$O$9,Total!AA:AA,$H$2)+COUNTIFS(Total!X:X,$I$3,Total!W:W,B15,Total!AA:AA,DB!$G$5,Total!AA:AA,DB!$O$5,Total!M:M,DB!$G$9,Total!AA:AA,DB!$O$9,Total!AA:AA,$H$2)+COUNTIFS(Total!X:X,$I$3,Total!W:W,B15,Total!AA:AA,DB!$G$5,Total!AA:AA,DB!$O$5,Total!AA:AA,DB!$G$9,Total!K:K,DB!$O$9,Total!AA:AA,$H$2)+COUNTIFS(Total!X:X,$I$3,Total!W:W,B15,Total!AA:AA,DB!$G$5,Total!AA:AA,DB!$O$5,Total!AA:AA,DB!$G$9,Total!AA:AA,DB!$O$9,Total!E:E,$H$2)+COUNTIFS(Total!X:X,$I$3,Total!W:W,B15,Total!O:O,DB!$G$5,Total!N:N,DB!$O$5,Total!M:M,DB!$G$9,Total!AA:AA,DB!$O$9,Total!AA:AA,$H$2)+COUNTIFS(Total!X:X,$I$3,Total!W:W,B15,Total!O:O,DB!$G$5,Total!N:N,DB!$O$5,Total!AA:AA,DB!$G$9,Total!K:K,DB!$O$9,Total!AA:AA,$H$2)+COUNTIFS(Total!X:X,$I$3,Total!W:W,B15,Total!O:O,DB!$G$5,Total!N:N,DB!$O$5,Total!AA:AA,DB!$G$9,Total!AA:AA,DB!$O$9,Total!E:E,$H$2)+COUNTIFS(Total!X:X,$I$3,Total!W:W,B15,Total!O:O,DB!$G$5,Total!AA:AA,DB!$O$5,Total!M:M,DB!$G$9,Total!K:K,DB!$O$9,Total!AA:AA,$H$2)+COUNTIFS(Total!X:X,$I$3,Total!W:W,B15,Total!O:O,DB!$G$5,Total!AA:AA,DB!$O$5,Total!M:M,DB!$G$9,Total!AA:AA,DB!$O$9,Total!E:E,$H$2)+COUNTIFS(Total!X:X,$I$3,Total!W:W,B15,Total!O:O,DB!$G$5,Total!AA:AA,DB!$O$5,Total!AA:AA,DB!$G$9,Total!K:K,DB!$O$9,Total!E:E,$H$2)+COUNTIFS(Total!X:X,$I$3,Total!W:W,B15,Total!AA:AA,DB!$G$5,Total!N:N,DB!$O$5,Total!M:M,DB!$G$9,Total!K:K,DB!$O$9,Total!AA:AA,$H$2)+COUNTIFS(Total!X:X,$I$3,Total!W:W,B15,Total!AA:AA,DB!$G$5,Total!N:N,DB!$O$5,Total!M:M,DB!$G$9,Total!AA:AA,DB!$O$9,Total!E:E,$H$2)+COUNTIFS(Total!X:X,$I$3,Total!W:W,B15,Total!AA:AA,DB!$G$5,Total!N:N,DB!$O$5,Total!AA:AA,DB!$G$9,Total!K:K,DB!$O$9,Total!E:E,$H$2)+COUNTIFS(Total!X:X,$I$3,Total!W:W,B15,Total!AA:AA,DB!$G$5,Total!AA:AA,DB!$O$5,Total!M:M,DB!$G$9,Total!K:K,DB!$O$9,Total!E:E,$H$2)+COUNTIFS(Total!X:X,$I$3,Total!W:W,B15,Total!O:O,DB!$G$5,Total!N:N,DB!$O$5,Total!AA:AA,DB!$G$9,Total!AA:AA,DB!$O$9,Total!AA:AA,$H$2)+COUNTIFS(Total!X:X,$I$3,Total!W:W,B15,Total!O:O,DB!$G$5,Total!AA:AA,DB!$O$5,Total!M:M,DB!$G$9,Total!AA:AA,DB!$O$9,Total!AA:AA,$H$2)+COUNTIFS(Total!X:X,$I$3,Total!W:W,B15,Total!O:O,DB!$G$5,Total!AA:AA,DB!$O$5,Total!AA:AA,DB!$G$9,Total!K:K,DB!$O$9,Total!AA:AA,$H$2)+COUNTIFS(Total!X:X,$I$3,Total!W:W,B15,Total!O:O,DB!$G$5,Total!AA:AA,DB!$O$5,Total!AA:AA,DB!$G$9,Total!AA:AA,DB!$O$9,Total!E:E,$H$2)+COUNTIFS(Total!X:X,$I$3,Total!W:W,B15,Total!AA:AA,DB!$G$5,Total!N:N,DB!$O$5,Total!M:M,DB!$G$9,Total!AA:AA,DB!$O$9,Total!AA:AA,$H$2)+COUNTIFS(Total!X:X,$I$3,Total!W:W,B15,Total!AA:AA,DB!$G$5,Total!N:N,DB!$O$5,Total!AA:AA,DB!$G$9,Total!K:K,DB!$O$9,Total!AA:AA,$H$2)+COUNTIFS(Total!X:X,$I$3,Total!W:W,B15,Total!AA:AA,DB!$G$5,Total!N:N,DB!$O$5,Total!AA:AA,DB!$G$9,Total!AA:AA,DB!$O$9,Total!E:E,$H$2)+COUNTIFS(Total!X:X,$I$3,Total!W:W,B15,Total!AA:AA,DB!$G$5,Total!AA:AA,DB!$O$5,Total!M:M,DB!$G$9,Total!K:K,DB!$O$9,Total!AA:AA,$H$2)+COUNTIFS(Total!X:X,$I$3,Total!W:W,B15,Total!AA:AA,DB!$G$5,Total!AA:AA,DB!$O$5,Total!M:M,DB!$G$9,Total!AA:AA,DB!$O$9,Total!E:E,$H$2)+COUNTIFS(Total!X:X,$I$3,Total!W:W,B15,Total!AA:AA,DB!$G$5,Total!AA:AA,DB!$O$5,Total!AA:AA,DB!$G$9,Total!K:K,DB!$O$9,Total!E:E,$H$2)+COUNTIFS(Total!X:X,$I$3,Total!W:W,B15,Total!AA:AA,DB!$G$5,Total!N:N,DB!$O$5,Total!M:M,DB!$G$9,Total!K:K,DB!$O$9,Total!E:E,$H$2)+COUNTIFS(Total!X:X,$I$3,Total!W:W,B15,Total!O:O,DB!$G$5,Total!AA:AA,DB!$O$5,Total!M:M,DB!$G$9,Total!K:K,DB!$O$9,Total!E:E,$H$2)+COUNTIFS(Total!X:X,$I$3,Total!W:W,B15,Total!O:O,DB!$G$5,Total!N:N,DB!$O$5,Total!AA:AA,DB!$G$9,Total!K:K,DB!$O$9,Total!E:E,$H$2)+COUNTIFS(Total!X:X,$I$3,Total!W:W,B15,Total!O:O,DB!$G$5,Total!N:N,DB!$O$5,Total!M:M,DB!$G$9,Total!AA:AA,DB!$O$9,Total!E:E,$H$2)+COUNTIFS(Total!X:X,$I$3,Total!W:W,B15,Total!O:O,DB!$G$5,Total!N:N,DB!$O$5,Total!M:M,DB!$G$9,Total!K:K,DB!$O$9,Total!AA:AA,$H$2)</f>
        <v>0</v>
      </c>
      <c r="J15" s="31">
        <f>COUNTIFS(Total!X:X,$J$3,Total!W:W,B15,Total!O:O,DB!$G$5,Total!N:N,DB!$O$5,Total!M:M,DB!$G$9,Total!K:K,DB!$O$9,Total!E:E,$H$2)+COUNTIFS(Total!X:X,$J$3,Total!W:W,B15,Total!AA:AA,DB!$G$5,Total!AA:AA,DB!$O$5,Total!AA:AA,DB!$G$9,Total!AA:AA,DB!$O$9,Total!AA:AA,$H$2)+COUNTIFS(Total!X:X,$J$3,Total!W:W,B15,Total!O:O,DB!$G$5,Total!AA:AA,DB!$O$5,Total!AA:AA,DB!$G$9,Total!AA:AA,DB!$O$9,Total!AA:AA,$H$2)+COUNTIFS(Total!X:X,$J$3,Total!W:W,B15,Total!AA:AA,DB!$G$5,Total!N:N,DB!$O$5,Total!AA:AA,DB!$G$9,Total!AA:AA,DB!$O$9,Total!AA:AA,$H$2)+COUNTIFS(Total!X:X,$J$3,Total!W:W,B15,Total!AA:AA,DB!$G$5,Total!AA:AA,DB!$O$5,Total!M:M,DB!$G$9,Total!AA:AA,DB!$O$9,Total!AA:AA,$H$2)+COUNTIFS(Total!X:X,$J$3,Total!W:W,B15,Total!AA:AA,DB!$G$5,Total!AA:AA,DB!$O$5,Total!AA:AA,DB!$G$9,Total!K:K,DB!$O$9,Total!AA:AA,$H$2)+COUNTIFS(Total!X:X,$J$3,Total!W:W,B15,Total!AA:AA,DB!$G$5,Total!AA:AA,DB!$O$5,Total!AA:AA,DB!$G$9,Total!AA:AA,DB!$O$9,Total!E:E,$H$2)+COUNTIFS(Total!X:X,$J$3,Total!W:W,B15,Total!O:O,DB!$G$5,Total!N:N,DB!$O$5,Total!M:M,DB!$G$9,Total!AA:AA,DB!$O$9,Total!AA:AA,$H$2)+COUNTIFS(Total!X:X,$J$3,Total!W:W,B15,Total!O:O,DB!$G$5,Total!N:N,DB!$O$5,Total!AA:AA,DB!$G$9,Total!K:K,DB!$O$9,Total!AA:AA,$H$2)+COUNTIFS(Total!X:X,$J$3,Total!W:W,B15,Total!O:O,DB!$G$5,Total!N:N,DB!$O$5,Total!AA:AA,DB!$G$9,Total!AA:AA,DB!$O$9,Total!E:E,$H$2)+COUNTIFS(Total!X:X,$J$3,Total!W:W,B15,Total!O:O,DB!$G$5,Total!AA:AA,DB!$O$5,Total!M:M,DB!$G$9,Total!K:K,DB!$O$9,Total!AA:AA,$H$2)+COUNTIFS(Total!X:X,$J$3,Total!W:W,B15,Total!O:O,DB!$G$5,Total!AA:AA,DB!$O$5,Total!M:M,DB!$G$9,Total!AA:AA,DB!$O$9,Total!E:E,$H$2)+COUNTIFS(Total!X:X,$J$3,Total!W:W,B15,Total!O:O,DB!$G$5,Total!AA:AA,DB!$O$5,Total!AA:AA,DB!$G$9,Total!K:K,DB!$O$9,Total!E:E,$H$2)+COUNTIFS(Total!X:X,$J$3,Total!W:W,B15,Total!AA:AA,DB!$G$5,Total!N:N,DB!$O$5,Total!M:M,DB!$G$9,Total!K:K,DB!$O$9,Total!AA:AA,$H$2)+COUNTIFS(Total!X:X,$J$3,Total!W:W,B15,Total!AA:AA,DB!$G$5,Total!N:N,DB!$O$5,Total!M:M,DB!$G$9,Total!AA:AA,DB!$O$9,Total!E:E,$H$2)+COUNTIFS(Total!X:X,$J$3,Total!W:W,B15,Total!AA:AA,DB!$G$5,Total!N:N,DB!$O$5,Total!AA:AA,DB!$G$9,Total!K:K,DB!$O$9,Total!E:E,$H$2)+COUNTIFS(Total!X:X,$J$3,Total!W:W,B15,Total!AA:AA,DB!$G$5,Total!AA:AA,DB!$O$5,Total!M:M,DB!$G$9,Total!K:K,DB!$O$9,Total!E:E,$H$2)+COUNTIFS(Total!X:X,$J$3,Total!W:W,B15,Total!O:O,DB!$G$5,Total!N:N,DB!$O$5,Total!AA:AA,DB!$G$9,Total!AA:AA,DB!$O$9,Total!AA:AA,$H$2)+COUNTIFS(Total!X:X,$J$3,Total!W:W,B15,Total!O:O,DB!$G$5,Total!AA:AA,DB!$O$5,Total!M:M,DB!$G$9,Total!AA:AA,DB!$O$9,Total!AA:AA,$H$2)+COUNTIFS(Total!X:X,$J$3,Total!W:W,B15,Total!O:O,DB!$G$5,Total!AA:AA,DB!$O$5,Total!AA:AA,DB!$G$9,Total!K:K,DB!$O$9,Total!AA:AA,$H$2)+COUNTIFS(Total!X:X,$J$3,Total!W:W,B15,Total!O:O,DB!$G$5,Total!AA:AA,DB!$O$5,Total!AA:AA,DB!$G$9,Total!AA:AA,DB!$O$9,Total!E:E,$H$2)+COUNTIFS(Total!X:X,$J$3,Total!W:W,B15,Total!AA:AA,DB!$G$5,Total!N:N,DB!$O$5,Total!M:M,DB!$G$9,Total!AA:AA,DB!$O$9,Total!AA:AA,$H$2)+COUNTIFS(Total!X:X,$J$3,Total!W:W,B15,Total!AA:AA,DB!$G$5,Total!N:N,DB!$O$5,Total!AA:AA,DB!$G$9,Total!K:K,DB!$O$9,Total!AA:AA,$H$2)+COUNTIFS(Total!X:X,$J$3,Total!W:W,B15,Total!AA:AA,DB!$G$5,Total!N:N,DB!$O$5,Total!AA:AA,DB!$G$9,Total!AA:AA,DB!$O$9,Total!E:E,$H$2)+COUNTIFS(Total!X:X,$J$3,Total!W:W,B15,Total!AA:AA,DB!$G$5,Total!AA:AA,DB!$O$5,Total!M:M,DB!$G$9,Total!K:K,DB!$O$9,Total!AA:AA,$H$2)+COUNTIFS(Total!X:X,$J$3,Total!W:W,B15,Total!AA:AA,DB!$G$5,Total!AA:AA,DB!$O$5,Total!M:M,DB!$G$9,Total!AA:AA,DB!$O$9,Total!E:E,$H$2)+COUNTIFS(Total!X:X,$J$3,Total!W:W,B15,Total!AA:AA,DB!$G$5,Total!AA:AA,DB!$O$5,Total!AA:AA,DB!$G$9,Total!K:K,DB!$O$9,Total!E:E,$H$2)+COUNTIFS(Total!X:X,$J$3,Total!W:W,B15,Total!AA:AA,DB!$G$5,Total!N:N,DB!$O$5,Total!M:M,DB!$G$9,Total!K:K,DB!$O$9,Total!E:E,$H$2)+COUNTIFS(Total!X:X,$J$3,Total!W:W,B15,Total!O:O,DB!$G$5,Total!AA:AA,DB!$O$5,Total!M:M,DB!$G$9,Total!K:K,DB!$O$9,Total!E:E,$H$2)+COUNTIFS(Total!X:X,$J$3,Total!W:W,B15,Total!O:O,DB!$G$5,Total!N:N,DB!$O$5,Total!AA:AA,DB!$G$9,Total!K:K,DB!$O$9,Total!E:E,$H$2)+COUNTIFS(Total!X:X,$J$3,Total!W:W,B15,Total!O:O,DB!$G$5,Total!N:N,DB!$O$5,Total!M:M,DB!$G$9,Total!AA:AA,DB!$O$9,Total!E:E,$H$2)+COUNTIFS(Total!X:X,$J$3,Total!W:W,B15,Total!O:O,DB!$G$5,Total!N:N,DB!$O$5,Total!M:M,DB!$G$9,Total!K:K,DB!$O$9,Total!AA:AA,$H$2)</f>
        <v>1</v>
      </c>
      <c r="K15" s="31">
        <f>COUNTIFS(Total!X:X,$K$3,Total!W:W,B15,Total!O:O,DB!$G$5,Total!N:N,DB!$O$5,Total!M:M,DB!$G$9,Total!K:K,DB!$O$9,Total!E:E,$H$2)+COUNTIFS(Total!X:X,$K$3,Total!W:W,B15,Total!AA:AA,DB!$G$5,Total!AA:AA,DB!$O$5,Total!AA:AA,DB!$G$9,Total!AA:AA,DB!$O$9,Total!AA:AA,$H$2)+COUNTIFS(Total!X:X,$K$3,Total!W:W,B15,Total!O:O,DB!$G$5,Total!AA:AA,DB!$O$5,Total!AA:AA,DB!$G$9,Total!AA:AA,DB!$O$9,Total!AA:AA,$H$2)+COUNTIFS(Total!X:X,$K$3,Total!W:W,B15,Total!AA:AA,DB!$G$5,Total!N:N,DB!$O$5,Total!AA:AA,DB!$G$9,Total!AA:AA,DB!$O$9,Total!AA:AA,$H$2)+COUNTIFS(Total!X:X,$K$3,Total!W:W,B15,Total!AA:AA,DB!$G$5,Total!AA:AA,DB!$O$5,Total!M:M,DB!$G$9,Total!AA:AA,DB!$O$9,Total!AA:AA,$H$2)+COUNTIFS(Total!X:X,$K$3,Total!W:W,B15,Total!AA:AA,DB!$G$5,Total!AA:AA,DB!$O$5,Total!AA:AA,DB!$G$9,Total!K:K,DB!$O$9,Total!AA:AA,$H$2)+COUNTIFS(Total!X:X,$K$3,Total!W:W,B15,Total!AA:AA,DB!$G$5,Total!AA:AA,DB!$O$5,Total!AA:AA,DB!$G$9,Total!AA:AA,DB!$O$9,Total!E:E,$H$2)+COUNTIFS(Total!X:X,$K$3,Total!W:W,B15,Total!O:O,DB!$G$5,Total!N:N,DB!$O$5,Total!M:M,DB!$G$9,Total!AA:AA,DB!$O$9,Total!AA:AA,$H$2)+COUNTIFS(Total!X:X,$K$3,Total!W:W,B15,Total!O:O,DB!$G$5,Total!N:N,DB!$O$5,Total!AA:AA,DB!$G$9,Total!K:K,DB!$O$9,Total!AA:AA,$H$2)+COUNTIFS(Total!X:X,$K$3,Total!W:W,B15,Total!O:O,DB!$G$5,Total!N:N,DB!$O$5,Total!AA:AA,DB!$G$9,Total!AA:AA,DB!$O$9,Total!E:E,$H$2)+COUNTIFS(Total!X:X,$K$3,Total!W:W,B15,Total!O:O,DB!$G$5,Total!AA:AA,DB!$O$5,Total!M:M,DB!$G$9,Total!K:K,DB!$O$9,Total!AA:AA,$H$2)+COUNTIFS(Total!X:X,$K$3,Total!W:W,B15,Total!O:O,DB!$G$5,Total!AA:AA,DB!$O$5,Total!M:M,DB!$G$9,Total!AA:AA,DB!$O$9,Total!E:E,$H$2)+COUNTIFS(Total!X:X,$K$3,Total!W:W,B15,Total!O:O,DB!$G$5,Total!AA:AA,DB!$O$5,Total!AA:AA,DB!$G$9,Total!K:K,DB!$O$9,Total!E:E,$H$2)+COUNTIFS(Total!X:X,$K$3,Total!W:W,B15,Total!AA:AA,DB!$G$5,Total!N:N,DB!$O$5,Total!M:M,DB!$G$9,Total!K:K,DB!$O$9,Total!AA:AA,$H$2)+COUNTIFS(Total!X:X,$K$3,Total!W:W,B15,Total!AA:AA,DB!$G$5,Total!N:N,DB!$O$5,Total!M:M,DB!$G$9,Total!AA:AA,DB!$O$9,Total!E:E,$H$2)+COUNTIFS(Total!X:X,$K$3,Total!W:W,B15,Total!AA:AA,DB!$G$5,Total!N:N,DB!$O$5,Total!AA:AA,DB!$G$9,Total!K:K,DB!$O$9,Total!E:E,$H$2)+COUNTIFS(Total!X:X,$K$3,Total!W:W,B15,Total!AA:AA,DB!$G$5,Total!AA:AA,DB!$O$5,Total!M:M,DB!$G$9,Total!K:K,DB!$O$9,Total!E:E,$H$2)+COUNTIFS(Total!X:X,$K$3,Total!W:W,B15,Total!O:O,DB!$G$5,Total!N:N,DB!$O$5,Total!AA:AA,DB!$G$9,Total!AA:AA,DB!$O$9,Total!AA:AA,$H$2)+COUNTIFS(Total!X:X,$K$3,Total!W:W,B15,Total!O:O,DB!$G$5,Total!AA:AA,DB!$O$5,Total!M:M,DB!$G$9,Total!AA:AA,DB!$O$9,Total!AA:AA,$H$2)+COUNTIFS(Total!X:X,$K$3,Total!W:W,B15,Total!O:O,DB!$G$5,Total!AA:AA,DB!$O$5,Total!AA:AA,DB!$G$9,Total!K:K,DB!$O$9,Total!AA:AA,$H$2)+COUNTIFS(Total!X:X,$K$3,Total!W:W,B15,Total!O:O,DB!$G$5,Total!AA:AA,DB!$O$5,Total!AA:AA,DB!$G$9,Total!AA:AA,DB!$O$9,Total!E:E,$H$2)+COUNTIFS(Total!X:X,$K$3,Total!W:W,B15,Total!AA:AA,DB!$G$5,Total!N:N,DB!$O$5,Total!M:M,DB!$G$9,Total!AA:AA,DB!$O$9,Total!AA:AA,$H$2)+COUNTIFS(Total!X:X,$K$3,Total!W:W,B15,Total!AA:AA,DB!$G$5,Total!N:N,DB!$O$5,Total!AA:AA,DB!$G$9,Total!K:K,DB!$O$9,Total!AA:AA,$H$2)+COUNTIFS(Total!X:X,$K$3,Total!W:W,B15,Total!AA:AA,DB!$G$5,Total!N:N,DB!$O$5,Total!AA:AA,DB!$G$9,Total!AA:AA,DB!$O$9,Total!E:E,$H$2)+COUNTIFS(Total!X:X,$K$3,Total!W:W,B15,Total!AA:AA,DB!$G$5,Total!AA:AA,DB!$O$5,Total!M:M,DB!$G$9,Total!K:K,DB!$O$9,Total!AA:AA,$H$2)+COUNTIFS(Total!X:X,$K$3,Total!W:W,B15,Total!AA:AA,DB!$G$5,Total!AA:AA,DB!$O$5,Total!M:M,DB!$G$9,Total!AA:AA,DB!$O$9,Total!E:E,$H$2)+COUNTIFS(Total!X:X,$K$3,Total!W:W,B15,Total!AA:AA,DB!$G$5,Total!AA:AA,DB!$O$5,Total!AA:AA,DB!$G$9,Total!K:K,DB!$O$9,Total!E:E,$H$2)+COUNTIFS(Total!X:X,$K$3,Total!W:W,B15,Total!AA:AA,DB!$G$5,Total!N:N,DB!$O$5,Total!M:M,DB!$G$9,Total!K:K,DB!$O$9,Total!E:E,$H$2)+COUNTIFS(Total!X:X,$K$3,Total!W:W,B15,Total!O:O,DB!$G$5,Total!AA:AA,DB!$O$5,Total!M:M,DB!$G$9,Total!K:K,DB!$O$9,Total!E:E,$H$2)+COUNTIFS(Total!X:X,$K$3,Total!W:W,B15,Total!O:O,DB!$G$5,Total!N:N,DB!$O$5,Total!AA:AA,DB!$G$9,Total!K:K,DB!$O$9,Total!E:E,$H$2)+COUNTIFS(Total!X:X,$K$3,Total!W:W,B15,Total!O:O,DB!$G$5,Total!N:N,DB!$O$5,Total!M:M,DB!$G$9,Total!AA:AA,DB!$O$9,Total!E:E,$H$2)+COUNTIFS(Total!X:X,$K$3,Total!W:W,B15,Total!O:O,DB!$G$5,Total!N:N,DB!$O$5,Total!M:M,DB!$G$9,Total!K:K,DB!$O$9,Total!AA:AA,$H$2)</f>
        <v>0</v>
      </c>
      <c r="L15" s="31">
        <f>COUNTIFS(Total!X:X,$L$3,Total!W:W,B15,Total!O:O,DB!$G$5,Total!N:N,DB!$O$5,Total!M:M,DB!$G$9,Total!K:K,DB!$O$9,Total!E:E,$H$2)+COUNTIFS(Total!X:X,$L$3,Total!W:W,B15,Total!AA:AA,DB!$G$5,Total!AA:AA,DB!$O$5,Total!AA:AA,DB!$G$9,Total!AA:AA,DB!$O$9,Total!AA:AA,$H$2)+COUNTIFS(Total!X:X,$L$3,Total!W:W,B15,Total!O:O,DB!$G$5,Total!AA:AA,DB!$O$5,Total!AA:AA,DB!$G$9,Total!AA:AA,DB!$O$9,Total!AA:AA,$H$2)+COUNTIFS(Total!X:X,$L$3,Total!W:W,B15,Total!AA:AA,DB!$G$5,Total!N:N,DB!$O$5,Total!AA:AA,DB!$G$9,Total!AA:AA,DB!$O$9,Total!AA:AA,$H$2)+COUNTIFS(Total!X:X,$L$3,Total!W:W,B15,Total!AA:AA,DB!$G$5,Total!AA:AA,DB!$O$5,Total!M:M,DB!$G$9,Total!AA:AA,DB!$O$9,Total!AA:AA,$H$2)+COUNTIFS(Total!X:X,$L$3,Total!W:W,B15,Total!AA:AA,DB!$G$5,Total!AA:AA,DB!$O$5,Total!AA:AA,DB!$G$9,Total!K:K,DB!$O$9,Total!AA:AA,$H$2)+COUNTIFS(Total!X:X,$L$3,Total!W:W,B15,Total!AA:AA,DB!$G$5,Total!AA:AA,DB!$O$5,Total!AA:AA,DB!$G$9,Total!AA:AA,DB!$O$9,Total!E:E,$H$2)+COUNTIFS(Total!X:X,$L$3,Total!W:W,B15,Total!O:O,DB!$G$5,Total!N:N,DB!$O$5,Total!M:M,DB!$G$9,Total!AA:AA,DB!$O$9,Total!AA:AA,$H$2)+COUNTIFS(Total!X:X,$L$3,Total!W:W,B15,Total!O:O,DB!$G$5,Total!N:N,DB!$O$5,Total!AA:AA,DB!$G$9,Total!K:K,DB!$O$9,Total!AA:AA,$H$2)+COUNTIFS(Total!X:X,$L$3,Total!W:W,B15,Total!O:O,DB!$G$5,Total!N:N,DB!$O$5,Total!AA:AA,DB!$G$9,Total!AA:AA,DB!$O$9,Total!E:E,$H$2)+COUNTIFS(Total!X:X,$L$3,Total!W:W,B15,Total!O:O,DB!$G$5,Total!AA:AA,DB!$O$5,Total!M:M,DB!$G$9,Total!K:K,DB!$O$9,Total!AA:AA,$H$2)+COUNTIFS(Total!X:X,$L$3,Total!W:W,B15,Total!O:O,DB!$G$5,Total!AA:AA,DB!$O$5,Total!M:M,DB!$G$9,Total!AA:AA,DB!$O$9,Total!E:E,$H$2)+COUNTIFS(Total!X:X,$L$3,Total!W:W,B15,Total!O:O,DB!$G$5,Total!AA:AA,DB!$O$5,Total!AA:AA,DB!$G$9,Total!K:K,DB!$O$9,Total!E:E,$H$2)+COUNTIFS(Total!X:X,$L$3,Total!W:W,B15,Total!AA:AA,DB!$G$5,Total!N:N,DB!$O$5,Total!M:M,DB!$G$9,Total!K:K,DB!$O$9,Total!AA:AA,$H$2)+COUNTIFS(Total!X:X,$L$3,Total!W:W,B15,Total!AA:AA,DB!$G$5,Total!N:N,DB!$O$5,Total!M:M,DB!$G$9,Total!AA:AA,DB!$O$9,Total!E:E,$H$2)+COUNTIFS(Total!X:X,$L$3,Total!W:W,B15,Total!AA:AA,DB!$G$5,Total!N:N,DB!$O$5,Total!AA:AA,DB!$G$9,Total!K:K,DB!$O$9,Total!E:E,$H$2)+COUNTIFS(Total!X:X,$L$3,Total!W:W,B15,Total!AA:AA,DB!$G$5,Total!AA:AA,DB!$O$5,Total!M:M,DB!$G$9,Total!K:K,DB!$O$9,Total!E:E,$H$2)+COUNTIFS(Total!X:X,$L$3,Total!W:W,B15,Total!O:O,DB!$G$5,Total!N:N,DB!$O$5,Total!AA:AA,DB!$G$9,Total!AA:AA,DB!$O$9,Total!AA:AA,$H$2)+COUNTIFS(Total!X:X,$L$3,Total!W:W,B15,Total!O:O,DB!$G$5,Total!AA:AA,DB!$O$5,Total!M:M,DB!$G$9,Total!AA:AA,DB!$O$9,Total!AA:AA,$H$2)+COUNTIFS(Total!X:X,$L$3,Total!W:W,B15,Total!O:O,DB!$G$5,Total!AA:AA,DB!$O$5,Total!AA:AA,DB!$G$9,Total!K:K,DB!$O$9,Total!AA:AA,$H$2)+COUNTIFS(Total!X:X,$L$3,Total!W:W,B15,Total!O:O,DB!$G$5,Total!AA:AA,DB!$O$5,Total!AA:AA,DB!$G$9,Total!AA:AA,DB!$O$9,Total!E:E,$H$2)+COUNTIFS(Total!X:X,$L$3,Total!W:W,B15,Total!AA:AA,DB!$G$5,Total!N:N,DB!$O$5,Total!M:M,DB!$G$9,Total!AA:AA,DB!$O$9,Total!AA:AA,$H$2)+COUNTIFS(Total!X:X,$L$3,Total!W:W,B15,Total!AA:AA,DB!$G$5,Total!N:N,DB!$O$5,Total!AA:AA,DB!$G$9,Total!K:K,DB!$O$9,Total!AA:AA,$H$2)+COUNTIFS(Total!X:X,$L$3,Total!W:W,B15,Total!AA:AA,DB!$G$5,Total!N:N,DB!$O$5,Total!AA:AA,DB!$G$9,Total!AA:AA,DB!$O$9,Total!E:E,$H$2)+COUNTIFS(Total!X:X,$L$3,Total!W:W,B15,Total!AA:AA,DB!$G$5,Total!AA:AA,DB!$O$5,Total!M:M,DB!$G$9,Total!K:K,DB!$O$9,Total!AA:AA,$H$2)+COUNTIFS(Total!X:X,$L$3,Total!W:W,B15,Total!AA:AA,DB!$G$5,Total!AA:AA,DB!$O$5,Total!M:M,DB!$G$9,Total!AA:AA,DB!$O$9,Total!E:E,$H$2)+COUNTIFS(Total!X:X,$L$3,Total!W:W,B15,Total!AA:AA,DB!$G$5,Total!AA:AA,DB!$O$5,Total!AA:AA,DB!$G$9,Total!K:K,DB!$O$9,Total!E:E,$H$2)+COUNTIFS(Total!X:X,$L$3,Total!W:W,B15,Total!AA:AA,DB!$G$5,Total!N:N,DB!$O$5,Total!M:M,DB!$G$9,Total!K:K,DB!$O$9,Total!E:E,$H$2)+COUNTIFS(Total!X:X,$L$3,Total!W:W,B15,Total!O:O,DB!$G$5,Total!AA:AA,DB!$O$5,Total!M:M,DB!$G$9,Total!K:K,DB!$O$9,Total!E:E,$H$2)+COUNTIFS(Total!X:X,$L$3,Total!W:W,B15,Total!O:O,DB!$G$5,Total!N:N,DB!$O$5,Total!AA:AA,DB!$G$9,Total!K:K,DB!$O$9,Total!E:E,$H$2)+COUNTIFS(Total!X:X,$L$3,Total!W:W,B15,Total!O:O,DB!$G$5,Total!N:N,DB!$O$5,Total!M:M,DB!$G$9,Total!AA:AA,DB!$O$9,Total!E:E,$H$2)+COUNTIFS(Total!X:X,$L$3,Total!W:W,B15,Total!O:O,DB!$G$5,Total!N:N,DB!$O$5,Total!M:M,DB!$G$9,Total!K:K,DB!$O$9,Total!AA:AA,$H$2)</f>
        <v>0</v>
      </c>
      <c r="M15" s="31">
        <f>COUNTIFS(Total!X:X,$M$3,Total!W:W,B15,Total!O:O,DB!$G$5,Total!N:N,DB!$O$5,Total!M:M,DB!$G$9,Total!K:K,DB!$O$9,Total!E:E,$H$2)+COUNTIFS(Total!X:X,$M$3,Total!W:W,B15,Total!AA:AA,DB!$G$5,Total!AA:AA,DB!$O$5,Total!AA:AA,DB!$G$9,Total!AA:AA,DB!$O$9,Total!AA:AA,$H$2)+COUNTIFS(Total!X:X,$M$3,Total!W:W,B15,Total!O:O,DB!$G$5,Total!AA:AA,DB!$O$5,Total!AA:AA,DB!$G$9,Total!AA:AA,DB!$O$9,Total!AA:AA,$H$2)+COUNTIFS(Total!X:X,$M$3,Total!W:W,B15,Total!AA:AA,DB!$G$5,Total!N:N,DB!$O$5,Total!AA:AA,DB!$G$9,Total!AA:AA,DB!$O$9,Total!AA:AA,$H$2)+COUNTIFS(Total!X:X,$M$3,Total!W:W,B15,Total!AA:AA,DB!$G$5,Total!AA:AA,DB!$O$5,Total!M:M,DB!$G$9,Total!AA:AA,DB!$O$9,Total!AA:AA,$H$2)+COUNTIFS(Total!X:X,$M$3,Total!W:W,B15,Total!AA:AA,DB!$G$5,Total!AA:AA,DB!$O$5,Total!AA:AA,DB!$G$9,Total!K:K,DB!$O$9,Total!AA:AA,$H$2)+COUNTIFS(Total!X:X,$M$3,Total!W:W,B15,Total!AA:AA,DB!$G$5,Total!AA:AA,DB!$O$5,Total!AA:AA,DB!$G$9,Total!AA:AA,DB!$O$9,Total!E:E,$H$2)+COUNTIFS(Total!X:X,$M$3,Total!W:W,B15,Total!O:O,DB!$G$5,Total!N:N,DB!$O$5,Total!M:M,DB!$G$9,Total!AA:AA,DB!$O$9,Total!AA:AA,$H$2)+COUNTIFS(Total!X:X,$M$3,Total!W:W,B15,Total!O:O,DB!$G$5,Total!N:N,DB!$O$5,Total!AA:AA,DB!$G$9,Total!K:K,DB!$O$9,Total!AA:AA,$H$2)+COUNTIFS(Total!X:X,$M$3,Total!W:W,B15,Total!O:O,DB!$G$5,Total!N:N,DB!$O$5,Total!AA:AA,DB!$G$9,Total!AA:AA,DB!$O$9,Total!E:E,$H$2)+COUNTIFS(Total!X:X,$M$3,Total!W:W,B15,Total!O:O,DB!$G$5,Total!AA:AA,DB!$O$5,Total!M:M,DB!$G$9,Total!K:K,DB!$O$9,Total!AA:AA,$H$2)+COUNTIFS(Total!X:X,$M$3,Total!W:W,B15,Total!O:O,DB!$G$5,Total!AA:AA,DB!$O$5,Total!M:M,DB!$G$9,Total!AA:AA,DB!$O$9,Total!E:E,$H$2)+COUNTIFS(Total!X:X,$M$3,Total!W:W,B15,Total!O:O,DB!$G$5,Total!AA:AA,DB!$O$5,Total!AA:AA,DB!$G$9,Total!K:K,DB!$O$9,Total!E:E,$H$2)+COUNTIFS(Total!X:X,$M$3,Total!W:W,B15,Total!AA:AA,DB!$G$5,Total!N:N,DB!$O$5,Total!M:M,DB!$G$9,Total!K:K,DB!$O$9,Total!AA:AA,$H$2)+COUNTIFS(Total!X:X,$M$3,Total!W:W,B15,Total!AA:AA,DB!$G$5,Total!N:N,DB!$O$5,Total!M:M,DB!$G$9,Total!AA:AA,DB!$O$9,Total!E:E,$H$2)+COUNTIFS(Total!X:X,$M$3,Total!W:W,B15,Total!AA:AA,DB!$G$5,Total!N:N,DB!$O$5,Total!AA:AA,DB!$G$9,Total!K:K,DB!$O$9,Total!E:E,$H$2)+COUNTIFS(Total!X:X,$M$3,Total!W:W,B15,Total!AA:AA,DB!$G$5,Total!AA:AA,DB!$O$5,Total!M:M,DB!$G$9,Total!K:K,DB!$O$9,Total!E:E,$H$2)+COUNTIFS(Total!X:X,$M$3,Total!W:W,B15,Total!O:O,DB!$G$5,Total!N:N,DB!$O$5,Total!AA:AA,DB!$G$9,Total!AA:AA,DB!$O$9,Total!AA:AA,$H$2)+COUNTIFS(Total!X:X,$M$3,Total!W:W,B15,Total!O:O,DB!$G$5,Total!AA:AA,DB!$O$5,Total!M:M,DB!$G$9,Total!AA:AA,DB!$O$9,Total!AA:AA,$H$2)+COUNTIFS(Total!X:X,$M$3,Total!W:W,B15,Total!O:O,DB!$G$5,Total!AA:AA,DB!$O$5,Total!AA:AA,DB!$G$9,Total!K:K,DB!$O$9,Total!AA:AA,$H$2)+COUNTIFS(Total!X:X,$M$3,Total!W:W,B15,Total!O:O,DB!$G$5,Total!AA:AA,DB!$O$5,Total!AA:AA,DB!$G$9,Total!AA:AA,DB!$O$9,Total!E:E,$H$2)+COUNTIFS(Total!X:X,$M$3,Total!W:W,B15,Total!AA:AA,DB!$G$5,Total!N:N,DB!$O$5,Total!M:M,DB!$G$9,Total!AA:AA,DB!$O$9,Total!AA:AA,$H$2)+COUNTIFS(Total!X:X,$M$3,Total!W:W,B15,Total!AA:AA,DB!$G$5,Total!N:N,DB!$O$5,Total!AA:AA,DB!$G$9,Total!K:K,DB!$O$9,Total!AA:AA,$H$2)+COUNTIFS(Total!X:X,$M$3,Total!W:W,B15,Total!AA:AA,DB!$G$5,Total!N:N,DB!$O$5,Total!AA:AA,DB!$G$9,Total!AA:AA,DB!$O$9,Total!E:E,$H$2)+COUNTIFS(Total!X:X,$M$3,Total!W:W,B15,Total!AA:AA,DB!$G$5,Total!AA:AA,DB!$O$5,Total!M:M,DB!$G$9,Total!K:K,DB!$O$9,Total!AA:AA,$H$2)+COUNTIFS(Total!X:X,$M$3,Total!W:W,B15,Total!AA:AA,DB!$G$5,Total!AA:AA,DB!$O$5,Total!M:M,DB!$G$9,Total!AA:AA,DB!$O$9,Total!E:E,$H$2)+COUNTIFS(Total!X:X,$M$3,Total!W:W,B15,Total!AA:AA,DB!$G$5,Total!AA:AA,DB!$O$5,Total!AA:AA,DB!$G$9,Total!K:K,DB!$O$9,Total!E:E,$H$2)+COUNTIFS(Total!X:X,$M$3,Total!W:W,B15,Total!AA:AA,DB!$G$5,Total!N:N,DB!$O$5,Total!M:M,DB!$G$9,Total!K:K,DB!$O$9,Total!E:E,$H$2)+COUNTIFS(Total!X:X,$M$3,Total!W:W,B15,Total!O:O,DB!$G$5,Total!AA:AA,DB!$O$5,Total!M:M,DB!$G$9,Total!K:K,DB!$O$9,Total!E:E,$H$2)+COUNTIFS(Total!X:X,$M$3,Total!W:W,B15,Total!O:O,DB!$G$5,Total!N:N,DB!$O$5,Total!AA:AA,DB!$G$9,Total!K:K,DB!$O$9,Total!E:E,$H$2)+COUNTIFS(Total!X:X,$M$3,Total!W:W,B15,Total!O:O,DB!$G$5,Total!N:N,DB!$O$5,Total!M:M,DB!$G$9,Total!AA:AA,DB!$O$9,Total!E:E,$H$2)+COUNTIFS(Total!X:X,$M$3,Total!W:W,B15,Total!O:O,DB!$G$5,Total!N:N,DB!$O$5,Total!M:M,DB!$G$9,Total!K:K,DB!$O$9,Total!AA:AA,$H$2)</f>
        <v>0</v>
      </c>
      <c r="N15" s="31">
        <f>COUNTIFS(Total!X:X,$N$3,Total!W:W,B15,Total!O:O,DB!$G$5,Total!N:N,DB!$O$5,Total!M:M,DB!$G$9,Total!K:K,DB!$O$9,Total!E:E,$H$2)+COUNTIFS(Total!X:X,$N$3,Total!W:W,B15,Total!AA:AA,DB!$G$5,Total!AA:AA,DB!$O$5,Total!AA:AA,DB!$G$9,Total!AA:AA,DB!$O$9,Total!AA:AA,$H$2)+COUNTIFS(Total!X:X,$N$3,Total!W:W,B15,Total!O:O,DB!$G$5,Total!AA:AA,DB!$O$5,Total!AA:AA,DB!$G$9,Total!AA:AA,DB!$O$9,Total!AA:AA,$H$2)+COUNTIFS(Total!X:X,$N$3,Total!W:W,B15,Total!AA:AA,DB!$G$5,Total!N:N,DB!$O$5,Total!AA:AA,DB!$G$9,Total!AA:AA,DB!$O$9,Total!AA:AA,$H$2)+COUNTIFS(Total!X:X,$N$3,Total!W:W,B15,Total!AA:AA,DB!$G$5,Total!AA:AA,DB!$O$5,Total!M:M,DB!$G$9,Total!AA:AA,DB!$O$9,Total!AA:AA,$H$2)+COUNTIFS(Total!X:X,$N$3,Total!W:W,B15,Total!AA:AA,DB!$G$5,Total!AA:AA,DB!$O$5,Total!AA:AA,DB!$G$9,Total!K:K,DB!$O$9,Total!AA:AA,$H$2)+COUNTIFS(Total!X:X,$N$3,Total!W:W,B15,Total!AA:AA,DB!$G$5,Total!AA:AA,DB!$O$5,Total!AA:AA,DB!$G$9,Total!AA:AA,DB!$O$9,Total!E:E,$H$2)+COUNTIFS(Total!X:X,$N$3,Total!W:W,B15,Total!O:O,DB!$G$5,Total!N:N,DB!$O$5,Total!M:M,DB!$G$9,Total!AA:AA,DB!$O$9,Total!AA:AA,$H$2)+COUNTIFS(Total!X:X,$N$3,Total!W:W,B15,Total!O:O,DB!$G$5,Total!N:N,DB!$O$5,Total!AA:AA,DB!$G$9,Total!K:K,DB!$O$9,Total!AA:AA,$H$2)+COUNTIFS(Total!X:X,$N$3,Total!W:W,B15,Total!O:O,DB!$G$5,Total!N:N,DB!$O$5,Total!AA:AA,DB!$G$9,Total!AA:AA,DB!$O$9,Total!E:E,$H$2)+COUNTIFS(Total!X:X,$N$3,Total!W:W,B15,Total!O:O,DB!$G$5,Total!AA:AA,DB!$O$5,Total!M:M,DB!$G$9,Total!K:K,DB!$O$9,Total!AA:AA,$H$2)+COUNTIFS(Total!X:X,$N$3,Total!W:W,B15,Total!O:O,DB!$G$5,Total!AA:AA,DB!$O$5,Total!M:M,DB!$G$9,Total!AA:AA,DB!$O$9,Total!E:E,$H$2)+COUNTIFS(Total!X:X,$N$3,Total!W:W,B15,Total!O:O,DB!$G$5,Total!AA:AA,DB!$O$5,Total!AA:AA,DB!$G$9,Total!K:K,DB!$O$9,Total!E:E,$H$2)+COUNTIFS(Total!X:X,$N$3,Total!W:W,B15,Total!AA:AA,DB!$G$5,Total!N:N,DB!$O$5,Total!M:M,DB!$G$9,Total!K:K,DB!$O$9,Total!AA:AA,$H$2)+COUNTIFS(Total!X:X,$N$3,Total!W:W,B15,Total!AA:AA,DB!$G$5,Total!N:N,DB!$O$5,Total!M:M,DB!$G$9,Total!AA:AA,DB!$O$9,Total!E:E,$H$2)+COUNTIFS(Total!X:X,$N$3,Total!W:W,B15,Total!AA:AA,DB!$G$5,Total!N:N,DB!$O$5,Total!AA:AA,DB!$G$9,Total!K:K,DB!$O$9,Total!E:E,$H$2)+COUNTIFS(Total!X:X,$N$3,Total!W:W,B15,Total!AA:AA,DB!$G$5,Total!AA:AA,DB!$O$5,Total!M:M,DB!$G$9,Total!K:K,DB!$O$9,Total!E:E,$H$2)+COUNTIFS(Total!X:X,$N$3,Total!W:W,B15,Total!O:O,DB!$G$5,Total!N:N,DB!$O$5,Total!AA:AA,DB!$G$9,Total!AA:AA,DB!$O$9,Total!AA:AA,$H$2)+COUNTIFS(Total!X:X,$N$3,Total!W:W,B15,Total!O:O,DB!$G$5,Total!AA:AA,DB!$O$5,Total!M:M,DB!$G$9,Total!AA:AA,DB!$O$9,Total!AA:AA,$H$2)+COUNTIFS(Total!X:X,$N$3,Total!W:W,B15,Total!O:O,DB!$G$5,Total!AA:AA,DB!$O$5,Total!AA:AA,DB!$G$9,Total!K:K,DB!$O$9,Total!AA:AA,$H$2)+COUNTIFS(Total!X:X,$N$3,Total!W:W,B15,Total!O:O,DB!$G$5,Total!AA:AA,DB!$O$5,Total!AA:AA,DB!$G$9,Total!AA:AA,DB!$O$9,Total!E:E,$H$2)+COUNTIFS(Total!X:X,$N$3,Total!W:W,B15,Total!AA:AA,DB!$G$5,Total!N:N,DB!$O$5,Total!M:M,DB!$G$9,Total!AA:AA,DB!$O$9,Total!AA:AA,$H$2)+COUNTIFS(Total!X:X,$N$3,Total!W:W,B15,Total!AA:AA,DB!$G$5,Total!N:N,DB!$O$5,Total!AA:AA,DB!$G$9,Total!K:K,DB!$O$9,Total!AA:AA,$H$2)+COUNTIFS(Total!X:X,$N$3,Total!W:W,B15,Total!AA:AA,DB!$G$5,Total!N:N,DB!$O$5,Total!AA:AA,DB!$G$9,Total!AA:AA,DB!$O$9,Total!E:E,$H$2)+COUNTIFS(Total!X:X,$N$3,Total!W:W,B15,Total!AA:AA,DB!$G$5,Total!AA:AA,DB!$O$5,Total!M:M,DB!$G$9,Total!K:K,DB!$O$9,Total!AA:AA,$H$2)+COUNTIFS(Total!X:X,$N$3,Total!W:W,B15,Total!AA:AA,DB!$G$5,Total!AA:AA,DB!$O$5,Total!M:M,DB!$G$9,Total!AA:AA,DB!$O$9,Total!E:E,$H$2)+COUNTIFS(Total!X:X,$N$3,Total!W:W,B15,Total!AA:AA,DB!$G$5,Total!AA:AA,DB!$O$5,Total!AA:AA,DB!$G$9,Total!K:K,DB!$O$9,Total!E:E,$H$2)+COUNTIFS(Total!X:X,$N$3,Total!W:W,B15,Total!AA:AA,DB!$G$5,Total!N:N,DB!$O$5,Total!M:M,DB!$G$9,Total!K:K,DB!$O$9,Total!E:E,$H$2)+COUNTIFS(Total!X:X,$N$3,Total!W:W,B15,Total!O:O,DB!$G$5,Total!AA:AA,DB!$O$5,Total!M:M,DB!$G$9,Total!K:K,DB!$O$9,Total!E:E,$H$2)+COUNTIFS(Total!X:X,$N$3,Total!W:W,B15,Total!O:O,DB!$G$5,Total!N:N,DB!$O$5,Total!AA:AA,DB!$G$9,Total!K:K,DB!$O$9,Total!E:E,$H$2)+COUNTIFS(Total!X:X,$N$3,Total!W:W,B15,Total!O:O,DB!$G$5,Total!N:N,DB!$O$5,Total!M:M,DB!$G$9,Total!AA:AA,DB!$O$9,Total!E:E,$H$2)+COUNTIFS(Total!X:X,$N$3,Total!W:W,B15,Total!O:O,DB!$G$5,Total!N:N,DB!$O$5,Total!M:M,DB!$G$9,Total!K:K,DB!$O$9,Total!AA:AA,$H$2)</f>
        <v>0</v>
      </c>
      <c r="O15" s="31">
        <f>COUNTIFS(Total!X:X,$O$3,Total!W:W,B15,Total!O:O,DB!$G$5,Total!N:N,DB!$O$5,Total!M:M,DB!$G$9,Total!K:K,DB!$O$9,Total!E:E,$H$2)+COUNTIFS(Total!X:X,$O$3,Total!W:W,B15,Total!AA:AA,DB!$G$5,Total!AA:AA,DB!$O$5,Total!AA:AA,DB!$G$9,Total!AA:AA,DB!$O$9,Total!AA:AA,$H$2)+COUNTIFS(Total!X:X,$O$3,Total!W:W,B15,Total!O:O,DB!$G$5,Total!AA:AA,DB!$O$5,Total!AA:AA,DB!$G$9,Total!AA:AA,DB!$O$9,Total!AA:AA,$H$2)+COUNTIFS(Total!X:X,$O$3,Total!W:W,B15,Total!AA:AA,DB!$G$5,Total!N:N,DB!$O$5,Total!AA:AA,DB!$G$9,Total!AA:AA,DB!$O$9,Total!AA:AA,$H$2)+COUNTIFS(Total!X:X,$O$3,Total!W:W,B15,Total!AA:AA,DB!$G$5,Total!AA:AA,DB!$O$5,Total!M:M,DB!$G$9,Total!AA:AA,DB!$O$9,Total!AA:AA,$H$2)+COUNTIFS(Total!X:X,$O$3,Total!W:W,B15,Total!AA:AA,DB!$G$5,Total!AA:AA,DB!$O$5,Total!AA:AA,DB!$G$9,Total!K:K,DB!$O$9,Total!AA:AA,$H$2)+COUNTIFS(Total!X:X,$O$3,Total!W:W,B15,Total!AA:AA,DB!$G$5,Total!AA:AA,DB!$O$5,Total!AA:AA,DB!$G$9,Total!AA:AA,DB!$O$9,Total!E:E,$H$2)+COUNTIFS(Total!X:X,$O$3,Total!W:W,B15,Total!O:O,DB!$G$5,Total!N:N,DB!$O$5,Total!M:M,DB!$G$9,Total!AA:AA,DB!$O$9,Total!AA:AA,$H$2)+COUNTIFS(Total!X:X,$O$3,Total!W:W,B15,Total!O:O,DB!$G$5,Total!N:N,DB!$O$5,Total!AA:AA,DB!$G$9,Total!K:K,DB!$O$9,Total!AA:AA,$H$2)+COUNTIFS(Total!X:X,$O$3,Total!W:W,B15,Total!O:O,DB!$G$5,Total!N:N,DB!$O$5,Total!AA:AA,DB!$G$9,Total!AA:AA,DB!$O$9,Total!E:E,$H$2)+COUNTIFS(Total!X:X,$O$3,Total!W:W,B15,Total!O:O,DB!$G$5,Total!AA:AA,DB!$O$5,Total!M:M,DB!$G$9,Total!K:K,DB!$O$9,Total!AA:AA,$H$2)+COUNTIFS(Total!X:X,$O$3,Total!W:W,B15,Total!O:O,DB!$G$5,Total!AA:AA,DB!$O$5,Total!M:M,DB!$G$9,Total!AA:AA,DB!$O$9,Total!E:E,$H$2)+COUNTIFS(Total!X:X,$O$3,Total!W:W,B15,Total!O:O,DB!$G$5,Total!AA:AA,DB!$O$5,Total!AA:AA,DB!$G$9,Total!K:K,DB!$O$9,Total!E:E,$H$2)+COUNTIFS(Total!X:X,$O$3,Total!W:W,B15,Total!AA:AA,DB!$G$5,Total!N:N,DB!$O$5,Total!M:M,DB!$G$9,Total!K:K,DB!$O$9,Total!AA:AA,$H$2)+COUNTIFS(Total!X:X,$O$3,Total!W:W,B15,Total!AA:AA,DB!$G$5,Total!N:N,DB!$O$5,Total!M:M,DB!$G$9,Total!AA:AA,DB!$O$9,Total!E:E,$H$2)+COUNTIFS(Total!X:X,$O$3,Total!W:W,B15,Total!AA:AA,DB!$G$5,Total!N:N,DB!$O$5,Total!AA:AA,DB!$G$9,Total!K:K,DB!$O$9,Total!E:E,$H$2)+COUNTIFS(Total!X:X,$O$3,Total!W:W,B15,Total!AA:AA,DB!$G$5,Total!AA:AA,DB!$O$5,Total!M:M,DB!$G$9,Total!K:K,DB!$O$9,Total!E:E,$H$2)+COUNTIFS(Total!X:X,$O$3,Total!W:W,B15,Total!O:O,DB!$G$5,Total!N:N,DB!$O$5,Total!AA:AA,DB!$G$9,Total!AA:AA,DB!$O$9,Total!AA:AA,$H$2)+COUNTIFS(Total!X:X,$O$3,Total!W:W,B15,Total!O:O,DB!$G$5,Total!AA:AA,DB!$O$5,Total!M:M,DB!$G$9,Total!AA:AA,DB!$O$9,Total!AA:AA,$H$2)+COUNTIFS(Total!X:X,$O$3,Total!W:W,B15,Total!O:O,DB!$G$5,Total!AA:AA,DB!$O$5,Total!AA:AA,DB!$G$9,Total!K:K,DB!$O$9,Total!AA:AA,$H$2)+COUNTIFS(Total!X:X,$O$3,Total!W:W,B15,Total!O:O,DB!$G$5,Total!AA:AA,DB!$O$5,Total!AA:AA,DB!$G$9,Total!AA:AA,DB!$O$9,Total!E:E,$H$2)+COUNTIFS(Total!X:X,$O$3,Total!W:W,B15,Total!AA:AA,DB!$G$5,Total!N:N,DB!$O$5,Total!M:M,DB!$G$9,Total!AA:AA,DB!$O$9,Total!AA:AA,$H$2)+COUNTIFS(Total!X:X,$O$3,Total!W:W,B15,Total!AA:AA,DB!$G$5,Total!N:N,DB!$O$5,Total!AA:AA,DB!$G$9,Total!K:K,DB!$O$9,Total!AA:AA,$H$2)+COUNTIFS(Total!X:X,$O$3,Total!W:W,B15,Total!AA:AA,DB!$G$5,Total!N:N,DB!$O$5,Total!AA:AA,DB!$G$9,Total!AA:AA,DB!$O$9,Total!E:E,$H$2)+COUNTIFS(Total!X:X,$O$3,Total!W:W,B15,Total!AA:AA,DB!$G$5,Total!AA:AA,DB!$O$5,Total!M:M,DB!$G$9,Total!K:K,DB!$O$9,Total!AA:AA,$H$2)+COUNTIFS(Total!X:X,$O$3,Total!W:W,B15,Total!AA:AA,DB!$G$5,Total!AA:AA,DB!$O$5,Total!M:M,DB!$G$9,Total!AA:AA,DB!$O$9,Total!E:E,$H$2)+COUNTIFS(Total!X:X,$O$3,Total!W:W,B15,Total!AA:AA,DB!$G$5,Total!AA:AA,DB!$O$5,Total!AA:AA,DB!$G$9,Total!K:K,DB!$O$9,Total!E:E,$H$2)+COUNTIFS(Total!X:X,$O$3,Total!W:W,B15,Total!AA:AA,DB!$G$5,Total!N:N,DB!$O$5,Total!M:M,DB!$G$9,Total!K:K,DB!$O$9,Total!E:E,$H$2)+COUNTIFS(Total!X:X,$O$3,Total!W:W,B15,Total!O:O,DB!$G$5,Total!AA:AA,DB!$O$5,Total!M:M,DB!$G$9,Total!K:K,DB!$O$9,Total!E:E,$H$2)+COUNTIFS(Total!X:X,$O$3,Total!W:W,B15,Total!O:O,DB!$G$5,Total!N:N,DB!$O$5,Total!AA:AA,DB!$G$9,Total!K:K,DB!$O$9,Total!E:E,$H$2)+COUNTIFS(Total!X:X,$O$3,Total!W:W,B15,Total!O:O,DB!$G$5,Total!N:N,DB!$O$5,Total!M:M,DB!$G$9,Total!AA:AA,DB!$O$9,Total!E:E,$H$2)+COUNTIFS(Total!X:X,$O$3,Total!W:W,B15,Total!O:O,DB!$G$5,Total!N:N,DB!$O$5,Total!M:M,DB!$G$9,Total!K:K,DB!$O$9,Total!AA:AA,$H$2)</f>
        <v>1</v>
      </c>
      <c r="P15" s="31">
        <f>COUNTIFS(Total!X:X,$P$3,Total!W:W,B15,Total!O:O,DB!$G$5,Total!N:N,DB!$O$5,Total!M:M,DB!$G$9,Total!K:K,DB!$O$9,Total!E:E,$H$2)+COUNTIFS(Total!X:X,$P$3,Total!W:W,B15,Total!AA:AA,DB!$G$5,Total!AA:AA,DB!$O$5,Total!AA:AA,DB!$G$9,Total!AA:AA,DB!$O$9,Total!AA:AA,$H$2)+COUNTIFS(Total!X:X,$P$3,Total!W:W,B15,Total!O:O,DB!$G$5,Total!AA:AA,DB!$O$5,Total!AA:AA,DB!$G$9,Total!AA:AA,DB!$O$9,Total!AA:AA,$H$2)+COUNTIFS(Total!X:X,$P$3,Total!W:W,B15,Total!AA:AA,DB!$G$5,Total!N:N,DB!$O$5,Total!AA:AA,DB!$G$9,Total!AA:AA,DB!$O$9,Total!AA:AA,$H$2)+COUNTIFS(Total!X:X,$P$3,Total!W:W,B15,Total!AA:AA,DB!$G$5,Total!AA:AA,DB!$O$5,Total!M:M,DB!$G$9,Total!AA:AA,DB!$O$9,Total!AA:AA,$H$2)+COUNTIFS(Total!X:X,$P$3,Total!W:W,B15,Total!AA:AA,DB!$G$5,Total!AA:AA,DB!$O$5,Total!AA:AA,DB!$G$9,Total!K:K,DB!$O$9,Total!AA:AA,$H$2)+COUNTIFS(Total!X:X,$P$3,Total!W:W,B15,Total!AA:AA,DB!$G$5,Total!AA:AA,DB!$O$5,Total!AA:AA,DB!$G$9,Total!AA:AA,DB!$O$9,Total!E:E,$H$2)+COUNTIFS(Total!X:X,$P$3,Total!W:W,B15,Total!O:O,DB!$G$5,Total!N:N,DB!$O$5,Total!M:M,DB!$G$9,Total!AA:AA,DB!$O$9,Total!AA:AA,$H$2)+COUNTIFS(Total!X:X,$P$3,Total!W:W,B15,Total!O:O,DB!$G$5,Total!N:N,DB!$O$5,Total!AA:AA,DB!$G$9,Total!K:K,DB!$O$9,Total!AA:AA,$H$2)+COUNTIFS(Total!X:X,$P$3,Total!W:W,B15,Total!O:O,DB!$G$5,Total!N:N,DB!$O$5,Total!AA:AA,DB!$G$9,Total!AA:AA,DB!$O$9,Total!E:E,$H$2)+COUNTIFS(Total!X:X,$P$3,Total!W:W,B15,Total!O:O,DB!$G$5,Total!AA:AA,DB!$O$5,Total!M:M,DB!$G$9,Total!K:K,DB!$O$9,Total!AA:AA,$H$2)+COUNTIFS(Total!X:X,$P$3,Total!W:W,B15,Total!O:O,DB!$G$5,Total!AA:AA,DB!$O$5,Total!M:M,DB!$G$9,Total!AA:AA,DB!$O$9,Total!E:E,$H$2)+COUNTIFS(Total!X:X,$P$3,Total!W:W,B15,Total!O:O,DB!$G$5,Total!AA:AA,DB!$O$5,Total!AA:AA,DB!$G$9,Total!K:K,DB!$O$9,Total!E:E,$H$2)+COUNTIFS(Total!X:X,$P$3,Total!W:W,B15,Total!AA:AA,DB!$G$5,Total!N:N,DB!$O$5,Total!M:M,DB!$G$9,Total!K:K,DB!$O$9,Total!AA:AA,$H$2)+COUNTIFS(Total!X:X,$P$3,Total!W:W,B15,Total!AA:AA,DB!$G$5,Total!N:N,DB!$O$5,Total!M:M,DB!$G$9,Total!AA:AA,DB!$O$9,Total!E:E,$H$2)+COUNTIFS(Total!X:X,$P$3,Total!W:W,B15,Total!AA:AA,DB!$G$5,Total!N:N,DB!$O$5,Total!AA:AA,DB!$G$9,Total!K:K,DB!$O$9,Total!E:E,$H$2)+COUNTIFS(Total!X:X,$P$3,Total!W:W,B15,Total!AA:AA,DB!$G$5,Total!AA:AA,DB!$O$5,Total!M:M,DB!$G$9,Total!K:K,DB!$O$9,Total!E:E,$H$2)+COUNTIFS(Total!X:X,$P$3,Total!W:W,B15,Total!O:O,DB!$G$5,Total!N:N,DB!$O$5,Total!AA:AA,DB!$G$9,Total!AA:AA,DB!$O$9,Total!AA:AA,$H$2)+COUNTIFS(Total!X:X,$P$3,Total!W:W,B15,Total!O:O,DB!$G$5,Total!AA:AA,DB!$O$5,Total!M:M,DB!$G$9,Total!AA:AA,DB!$O$9,Total!AA:AA,$H$2)+COUNTIFS(Total!X:X,$P$3,Total!W:W,B15,Total!O:O,DB!$G$5,Total!AA:AA,DB!$O$5,Total!AA:AA,DB!$G$9,Total!K:K,DB!$O$9,Total!AA:AA,$H$2)+COUNTIFS(Total!X:X,$P$3,Total!W:W,B15,Total!O:O,DB!$G$5,Total!AA:AA,DB!$O$5,Total!AA:AA,DB!$G$9,Total!AA:AA,DB!$O$9,Total!E:E,$H$2)+COUNTIFS(Total!X:X,$P$3,Total!W:W,B15,Total!AA:AA,DB!$G$5,Total!N:N,DB!$O$5,Total!M:M,DB!$G$9,Total!AA:AA,DB!$O$9,Total!AA:AA,$H$2)+COUNTIFS(Total!X:X,$P$3,Total!W:W,B15,Total!AA:AA,DB!$G$5,Total!N:N,DB!$O$5,Total!AA:AA,DB!$G$9,Total!K:K,DB!$O$9,Total!AA:AA,$H$2)+COUNTIFS(Total!X:X,$P$3,Total!W:W,B15,Total!AA:AA,DB!$G$5,Total!N:N,DB!$O$5,Total!AA:AA,DB!$G$9,Total!AA:AA,DB!$O$9,Total!E:E,$H$2)+COUNTIFS(Total!X:X,$P$3,Total!W:W,B15,Total!AA:AA,DB!$G$5,Total!AA:AA,DB!$O$5,Total!M:M,DB!$G$9,Total!K:K,DB!$O$9,Total!AA:AA,$H$2)+COUNTIFS(Total!X:X,$P$3,Total!W:W,B15,Total!AA:AA,DB!$G$5,Total!AA:AA,DB!$O$5,Total!M:M,DB!$G$9,Total!AA:AA,DB!$O$9,Total!E:E,$H$2)+COUNTIFS(Total!X:X,$P$3,Total!W:W,B15,Total!AA:AA,DB!$G$5,Total!AA:AA,DB!$O$5,Total!AA:AA,DB!$G$9,Total!K:K,DB!$O$9,Total!E:E,$H$2)+COUNTIFS(Total!X:X,$P$3,Total!W:W,B15,Total!AA:AA,DB!$G$5,Total!N:N,DB!$O$5,Total!M:M,DB!$G$9,Total!K:K,DB!$O$9,Total!E:E,$H$2)+COUNTIFS(Total!X:X,$P$3,Total!W:W,B15,Total!O:O,DB!$G$5,Total!AA:AA,DB!$O$5,Total!M:M,DB!$G$9,Total!K:K,DB!$O$9,Total!E:E,$H$2)+COUNTIFS(Total!X:X,$P$3,Total!W:W,B15,Total!O:O,DB!$G$5,Total!N:N,DB!$O$5,Total!AA:AA,DB!$G$9,Total!K:K,DB!$O$9,Total!E:E,$H$2)+COUNTIFS(Total!X:X,$P$3,Total!W:W,B15,Total!O:O,DB!$G$5,Total!N:N,DB!$O$5,Total!M:M,DB!$G$9,Total!AA:AA,DB!$O$9,Total!E:E,$H$2)+COUNTIFS(Total!X:X,$P$3,Total!W:W,B15,Total!O:O,DB!$G$5,Total!N:N,DB!$O$5,Total!M:M,DB!$G$9,Total!K:K,DB!$O$9,Total!AA:AA,$H$2)</f>
        <v>41</v>
      </c>
      <c r="Q15" s="31">
        <f>COUNTIFS(Total!X:X,$Q$3,Total!W:W,B15,Total!O:O,DB!$G$5,Total!N:N,DB!$O$5,Total!M:M,DB!$G$9,Total!K:K,DB!$O$9,Total!E:E,$H$2)+COUNTIFS(Total!X:X,$Q$3,Total!W:W,B15,Total!AA:AA,DB!$G$5,Total!AA:AA,DB!$O$5,Total!AA:AA,DB!$G$9,Total!AA:AA,DB!$O$9,Total!AA:AA,$H$2)+COUNTIFS(Total!X:X,$Q$3,Total!W:W,B15,Total!O:O,DB!$G$5,Total!AA:AA,DB!$O$5,Total!AA:AA,DB!$G$9,Total!AA:AA,DB!$O$9,Total!AA:AA,$H$2)+COUNTIFS(Total!X:X,$Q$3,Total!W:W,B15,Total!AA:AA,DB!$G$5,Total!N:N,DB!$O$5,Total!AA:AA,DB!$G$9,Total!AA:AA,DB!$O$9,Total!AA:AA,$H$2)+COUNTIFS(Total!X:X,$Q$3,Total!W:W,B15,Total!AA:AA,DB!$G$5,Total!AA:AA,DB!$O$5,Total!M:M,DB!$G$9,Total!AA:AA,DB!$O$9,Total!AA:AA,$H$2)+COUNTIFS(Total!X:X,$Q$3,Total!W:W,B15,Total!AA:AA,DB!$G$5,Total!AA:AA,DB!$O$5,Total!AA:AA,DB!$G$9,Total!K:K,DB!$O$9,Total!AA:AA,$H$2)+COUNTIFS(Total!X:X,$Q$3,Total!W:W,B15,Total!AA:AA,DB!$G$5,Total!AA:AA,DB!$O$5,Total!AA:AA,DB!$G$9,Total!AA:AA,DB!$O$9,Total!E:E,$H$2)+COUNTIFS(Total!X:X,$Q$3,Total!W:W,B15,Total!O:O,DB!$G$5,Total!N:N,DB!$O$5,Total!M:M,DB!$G$9,Total!AA:AA,DB!$O$9,Total!AA:AA,$H$2)+COUNTIFS(Total!X:X,$Q$3,Total!W:W,B15,Total!O:O,DB!$G$5,Total!N:N,DB!$O$5,Total!AA:AA,DB!$G$9,Total!K:K,DB!$O$9,Total!AA:AA,$H$2)+COUNTIFS(Total!X:X,$Q$3,Total!W:W,B15,Total!O:O,DB!$G$5,Total!N:N,DB!$O$5,Total!AA:AA,DB!$G$9,Total!AA:AA,DB!$O$9,Total!E:E,$H$2)+COUNTIFS(Total!X:X,$Q$3,Total!W:W,B15,Total!O:O,DB!$G$5,Total!AA:AA,DB!$O$5,Total!M:M,DB!$G$9,Total!K:K,DB!$O$9,Total!AA:AA,$H$2)+COUNTIFS(Total!X:X,$Q$3,Total!W:W,B15,Total!O:O,DB!$G$5,Total!AA:AA,DB!$O$5,Total!M:M,DB!$G$9,Total!AA:AA,DB!$O$9,Total!E:E,$H$2)+COUNTIFS(Total!X:X,$Q$3,Total!W:W,B15,Total!O:O,DB!$G$5,Total!AA:AA,DB!$O$5,Total!AA:AA,DB!$G$9,Total!K:K,DB!$O$9,Total!E:E,$H$2)+COUNTIFS(Total!X:X,$Q$3,Total!W:W,B15,Total!AA:AA,DB!$G$5,Total!N:N,DB!$O$5,Total!M:M,DB!$G$9,Total!K:K,DB!$O$9,Total!AA:AA,$H$2)+COUNTIFS(Total!X:X,$Q$3,Total!W:W,B15,Total!AA:AA,DB!$G$5,Total!N:N,DB!$O$5,Total!M:M,DB!$G$9,Total!AA:AA,DB!$O$9,Total!E:E,$H$2)+COUNTIFS(Total!X:X,$Q$3,Total!W:W,B15,Total!AA:AA,DB!$G$5,Total!N:N,DB!$O$5,Total!AA:AA,DB!$G$9,Total!K:K,DB!$O$9,Total!E:E,$H$2)+COUNTIFS(Total!X:X,$Q$3,Total!W:W,B15,Total!AA:AA,DB!$G$5,Total!AA:AA,DB!$O$5,Total!M:M,DB!$G$9,Total!K:K,DB!$O$9,Total!E:E,$H$2)+COUNTIFS(Total!X:X,$Q$3,Total!W:W,B15,Total!O:O,DB!$G$5,Total!N:N,DB!$O$5,Total!AA:AA,DB!$G$9,Total!AA:AA,DB!$O$9,Total!AA:AA,$H$2)+COUNTIFS(Total!X:X,$Q$3,Total!W:W,B15,Total!O:O,DB!$G$5,Total!AA:AA,DB!$O$5,Total!M:M,DB!$G$9,Total!AA:AA,DB!$O$9,Total!AA:AA,$H$2)+COUNTIFS(Total!X:X,$Q$3,Total!W:W,B15,Total!O:O,DB!$G$5,Total!AA:AA,DB!$O$5,Total!AA:AA,DB!$G$9,Total!K:K,DB!$O$9,Total!AA:AA,$H$2)+COUNTIFS(Total!X:X,$Q$3,Total!W:W,B15,Total!O:O,DB!$G$5,Total!AA:AA,DB!$O$5,Total!AA:AA,DB!$G$9,Total!AA:AA,DB!$O$9,Total!E:E,$H$2)+COUNTIFS(Total!X:X,$Q$3,Total!W:W,B15,Total!AA:AA,DB!$G$5,Total!N:N,DB!$O$5,Total!M:M,DB!$G$9,Total!AA:AA,DB!$O$9,Total!AA:AA,$H$2)+COUNTIFS(Total!X:X,$Q$3,Total!W:W,B15,Total!AA:AA,DB!$G$5,Total!N:N,DB!$O$5,Total!AA:AA,DB!$G$9,Total!K:K,DB!$O$9,Total!AA:AA,$H$2)+COUNTIFS(Total!X:X,$Q$3,Total!W:W,B15,Total!AA:AA,DB!$G$5,Total!N:N,DB!$O$5,Total!AA:AA,DB!$G$9,Total!AA:AA,DB!$O$9,Total!E:E,$H$2)+COUNTIFS(Total!X:X,$Q$3,Total!W:W,B15,Total!AA:AA,DB!$G$5,Total!AA:AA,DB!$O$5,Total!M:M,DB!$G$9,Total!K:K,DB!$O$9,Total!AA:AA,$H$2)+COUNTIFS(Total!X:X,$Q$3,Total!W:W,B15,Total!AA:AA,DB!$G$5,Total!AA:AA,DB!$O$5,Total!M:M,DB!$G$9,Total!AA:AA,DB!$O$9,Total!E:E,$H$2)+COUNTIFS(Total!X:X,$Q$3,Total!W:W,B15,Total!AA:AA,DB!$G$5,Total!AA:AA,DB!$O$5,Total!AA:AA,DB!$G$9,Total!K:K,DB!$O$9,Total!E:E,$H$2)+COUNTIFS(Total!X:X,$Q$3,Total!W:W,B15,Total!AA:AA,DB!$G$5,Total!N:N,DB!$O$5,Total!M:M,DB!$G$9,Total!K:K,DB!$O$9,Total!E:E,$H$2)+COUNTIFS(Total!X:X,$Q$3,Total!W:W,B15,Total!O:O,DB!$G$5,Total!AA:AA,DB!$O$5,Total!M:M,DB!$G$9,Total!K:K,DB!$O$9,Total!E:E,$H$2)+COUNTIFS(Total!X:X,$Q$3,Total!W:W,B15,Total!O:O,DB!$G$5,Total!N:N,DB!$O$5,Total!AA:AA,DB!$G$9,Total!K:K,DB!$O$9,Total!E:E,$H$2)+COUNTIFS(Total!X:X,$Q$3,Total!W:W,B15,Total!O:O,DB!$G$5,Total!N:N,DB!$O$5,Total!M:M,DB!$G$9,Total!AA:AA,DB!$O$9,Total!E:E,$H$2)+COUNTIFS(Total!X:X,$Q$3,Total!W:W,B15,Total!O:O,DB!$G$5,Total!N:N,DB!$O$5,Total!M:M,DB!$G$9,Total!K:K,DB!$O$9,Total!AA:AA,$H$2)</f>
        <v>1</v>
      </c>
      <c r="R15" s="31">
        <f>COUNTIFS(Total!X:X,$R$3,Total!W:W,B15,Total!O:O,DB!$G$5,Total!N:N,DB!$O$5,Total!M:M,DB!$G$9,Total!K:K,DB!$O$9,Total!E:E,$H$2)+COUNTIFS(Total!X:X,$R$3,Total!W:W,B15,Total!AA:AA,DB!$G$5,Total!AA:AA,DB!$O$5,Total!AA:AA,DB!$G$9,Total!AA:AA,DB!$O$9,Total!AA:AA,$H$2)+COUNTIFS(Total!X:X,$R$3,Total!W:W,B15,Total!O:O,DB!$G$5,Total!AA:AA,DB!$O$5,Total!AA:AA,DB!$G$9,Total!AA:AA,DB!$O$9,Total!AA:AA,$H$2)+COUNTIFS(Total!X:X,$R$3,Total!W:W,B15,Total!AA:AA,DB!$G$5,Total!N:N,DB!$O$5,Total!AA:AA,DB!$G$9,Total!AA:AA,DB!$O$9,Total!AA:AA,$H$2)+COUNTIFS(Total!X:X,$R$3,Total!W:W,B15,Total!AA:AA,DB!$G$5,Total!AA:AA,DB!$O$5,Total!M:M,DB!$G$9,Total!AA:AA,DB!$O$9,Total!AA:AA,$H$2)+COUNTIFS(Total!X:X,$R$3,Total!W:W,B15,Total!AA:AA,DB!$G$5,Total!AA:AA,DB!$O$5,Total!AA:AA,DB!$G$9,Total!K:K,DB!$O$9,Total!AA:AA,$H$2)+COUNTIFS(Total!X:X,$R$3,Total!W:W,B15,Total!AA:AA,DB!$G$5,Total!AA:AA,DB!$O$5,Total!AA:AA,DB!$G$9,Total!AA:AA,DB!$O$9,Total!E:E,$H$2)+COUNTIFS(Total!X:X,$R$3,Total!W:W,B15,Total!O:O,DB!$G$5,Total!N:N,DB!$O$5,Total!M:M,DB!$G$9,Total!AA:AA,DB!$O$9,Total!AA:AA,$H$2)+COUNTIFS(Total!X:X,$R$3,Total!W:W,B15,Total!O:O,DB!$G$5,Total!N:N,DB!$O$5,Total!AA:AA,DB!$G$9,Total!K:K,DB!$O$9,Total!AA:AA,$H$2)+COUNTIFS(Total!X:X,$R$3,Total!W:W,B15,Total!O:O,DB!$G$5,Total!N:N,DB!$O$5,Total!AA:AA,DB!$G$9,Total!AA:AA,DB!$O$9,Total!E:E,$H$2)+COUNTIFS(Total!X:X,$R$3,Total!W:W,B15,Total!O:O,DB!$G$5,Total!AA:AA,DB!$O$5,Total!M:M,DB!$G$9,Total!K:K,DB!$O$9,Total!AA:AA,$H$2)+COUNTIFS(Total!X:X,$R$3,Total!W:W,B15,Total!O:O,DB!$G$5,Total!AA:AA,DB!$O$5,Total!M:M,DB!$G$9,Total!AA:AA,DB!$O$9,Total!E:E,$H$2)+COUNTIFS(Total!X:X,$R$3,Total!W:W,B15,Total!O:O,DB!$G$5,Total!AA:AA,DB!$O$5,Total!AA:AA,DB!$G$9,Total!K:K,DB!$O$9,Total!E:E,$H$2)+COUNTIFS(Total!X:X,$R$3,Total!W:W,B15,Total!AA:AA,DB!$G$5,Total!N:N,DB!$O$5,Total!M:M,DB!$G$9,Total!K:K,DB!$O$9,Total!AA:AA,$H$2)+COUNTIFS(Total!X:X,$R$3,Total!W:W,B15,Total!AA:AA,DB!$G$5,Total!N:N,DB!$O$5,Total!M:M,DB!$G$9,Total!AA:AA,DB!$O$9,Total!E:E,$H$2)+COUNTIFS(Total!X:X,$R$3,Total!W:W,B15,Total!AA:AA,DB!$G$5,Total!N:N,DB!$O$5,Total!AA:AA,DB!$G$9,Total!K:K,DB!$O$9,Total!E:E,$H$2)+COUNTIFS(Total!X:X,$R$3,Total!W:W,B15,Total!AA:AA,DB!$G$5,Total!AA:AA,DB!$O$5,Total!M:M,DB!$G$9,Total!K:K,DB!$O$9,Total!E:E,$H$2)+COUNTIFS(Total!X:X,$R$3,Total!W:W,B15,Total!O:O,DB!$G$5,Total!N:N,DB!$O$5,Total!AA:AA,DB!$G$9,Total!AA:AA,DB!$O$9,Total!AA:AA,$H$2)+COUNTIFS(Total!X:X,$R$3,Total!W:W,B15,Total!O:O,DB!$G$5,Total!AA:AA,DB!$O$5,Total!M:M,DB!$G$9,Total!AA:AA,DB!$O$9,Total!AA:AA,$H$2)+COUNTIFS(Total!X:X,$R$3,Total!W:W,B15,Total!O:O,DB!$G$5,Total!AA:AA,DB!$O$5,Total!AA:AA,DB!$G$9,Total!K:K,DB!$O$9,Total!AA:AA,$H$2)+COUNTIFS(Total!X:X,$R$3,Total!W:W,B15,Total!O:O,DB!$G$5,Total!AA:AA,DB!$O$5,Total!AA:AA,DB!$G$9,Total!AA:AA,DB!$O$9,Total!E:E,$H$2)+COUNTIFS(Total!X:X,$R$3,Total!W:W,B15,Total!AA:AA,DB!$G$5,Total!N:N,DB!$O$5,Total!M:M,DB!$G$9,Total!AA:AA,DB!$O$9,Total!AA:AA,$H$2)+COUNTIFS(Total!X:X,$R$3,Total!W:W,B15,Total!AA:AA,DB!$G$5,Total!N:N,DB!$O$5,Total!AA:AA,DB!$G$9,Total!K:K,DB!$O$9,Total!AA:AA,$H$2)+COUNTIFS(Total!X:X,$R$3,Total!W:W,B15,Total!AA:AA,DB!$G$5,Total!N:N,DB!$O$5,Total!AA:AA,DB!$G$9,Total!AA:AA,DB!$O$9,Total!E:E,$H$2)+COUNTIFS(Total!X:X,$R$3,Total!W:W,B15,Total!AA:AA,DB!$G$5,Total!AA:AA,DB!$O$5,Total!M:M,DB!$G$9,Total!K:K,DB!$O$9,Total!AA:AA,$H$2)+COUNTIFS(Total!X:X,$R$3,Total!W:W,B15,Total!AA:AA,DB!$G$5,Total!AA:AA,DB!$O$5,Total!M:M,DB!$G$9,Total!AA:AA,DB!$O$9,Total!E:E,$H$2)+COUNTIFS(Total!X:X,$R$3,Total!W:W,B15,Total!AA:AA,DB!$G$5,Total!AA:AA,DB!$O$5,Total!AA:AA,DB!$G$9,Total!K:K,DB!$O$9,Total!E:E,$H$2)+COUNTIFS(Total!X:X,$R$3,Total!W:W,B15,Total!AA:AA,DB!$G$5,Total!N:N,DB!$O$5,Total!M:M,DB!$G$9,Total!K:K,DB!$O$9,Total!E:E,$H$2)+COUNTIFS(Total!X:X,$R$3,Total!W:W,B15,Total!O:O,DB!$G$5,Total!AA:AA,DB!$O$5,Total!M:M,DB!$G$9,Total!K:K,DB!$O$9,Total!E:E,$H$2)+COUNTIFS(Total!X:X,$R$3,Total!W:W,B15,Total!O:O,DB!$G$5,Total!N:N,DB!$O$5,Total!AA:AA,DB!$G$9,Total!K:K,DB!$O$9,Total!E:E,$H$2)+COUNTIFS(Total!X:X,$R$3,Total!W:W,B15,Total!O:O,DB!$G$5,Total!N:N,DB!$O$5,Total!M:M,DB!$G$9,Total!AA:AA,DB!$O$9,Total!E:E,$H$2)+COUNTIFS(Total!X:X,$R$3,Total!W:W,B15,Total!O:O,DB!$G$5,Total!N:N,DB!$O$5,Total!M:M,DB!$G$9,Total!K:K,DB!$O$9,Total!AA:AA,$H$2)</f>
        <v>0</v>
      </c>
      <c r="S15" s="31">
        <f>COUNTIFS(Total!X:X,$S$3,Total!W:W,B15,Total!O:O,DB!$G$5,Total!N:N,DB!$O$5,Total!M:M,DB!$G$9,Total!K:K,DB!$O$9,Total!E:E,$H$2)+COUNTIFS(Total!X:X,$S$3,Total!W:W,B15,Total!AA:AA,DB!$G$5,Total!AA:AA,DB!$O$5,Total!AA:AA,DB!$G$9,Total!AA:AA,DB!$O$9,Total!AA:AA,$H$2)+COUNTIFS(Total!X:X,$S$3,Total!W:W,B15,Total!O:O,DB!$G$5,Total!AA:AA,DB!$O$5,Total!AA:AA,DB!$G$9,Total!AA:AA,DB!$O$9,Total!AA:AA,$H$2)+COUNTIFS(Total!X:X,$S$3,Total!W:W,B15,Total!AA:AA,DB!$G$5,Total!N:N,DB!$O$5,Total!AA:AA,DB!$G$9,Total!AA:AA,DB!$O$9,Total!AA:AA,$H$2)+COUNTIFS(Total!X:X,$S$3,Total!W:W,B15,Total!AA:AA,DB!$G$5,Total!AA:AA,DB!$O$5,Total!M:M,DB!$G$9,Total!AA:AA,DB!$O$9,Total!AA:AA,$H$2)+COUNTIFS(Total!X:X,$S$3,Total!W:W,B15,Total!AA:AA,DB!$G$5,Total!AA:AA,DB!$O$5,Total!AA:AA,DB!$G$9,Total!K:K,DB!$O$9,Total!AA:AA,$H$2)+COUNTIFS(Total!X:X,$S$3,Total!W:W,B15,Total!AA:AA,DB!$G$5,Total!AA:AA,DB!$O$5,Total!AA:AA,DB!$G$9,Total!AA:AA,DB!$O$9,Total!E:E,$H$2)+COUNTIFS(Total!X:X,$S$3,Total!W:W,B15,Total!O:O,DB!$G$5,Total!N:N,DB!$O$5,Total!M:M,DB!$G$9,Total!AA:AA,DB!$O$9,Total!AA:AA,$H$2)+COUNTIFS(Total!X:X,$S$3,Total!W:W,B15,Total!O:O,DB!$G$5,Total!N:N,DB!$O$5,Total!AA:AA,DB!$G$9,Total!K:K,DB!$O$9,Total!AA:AA,$H$2)+COUNTIFS(Total!X:X,$S$3,Total!W:W,B15,Total!O:O,DB!$G$5,Total!N:N,DB!$O$5,Total!AA:AA,DB!$G$9,Total!AA:AA,DB!$O$9,Total!E:E,$H$2)+COUNTIFS(Total!X:X,$S$3,Total!W:W,B15,Total!O:O,DB!$G$5,Total!AA:AA,DB!$O$5,Total!M:M,DB!$G$9,Total!K:K,DB!$O$9,Total!AA:AA,$H$2)+COUNTIFS(Total!X:X,$S$3,Total!W:W,B15,Total!O:O,DB!$G$5,Total!AA:AA,DB!$O$5,Total!M:M,DB!$G$9,Total!AA:AA,DB!$O$9,Total!E:E,$H$2)+COUNTIFS(Total!X:X,$S$3,Total!W:W,B15,Total!O:O,DB!$G$5,Total!AA:AA,DB!$O$5,Total!AA:AA,DB!$G$9,Total!K:K,DB!$O$9,Total!E:E,$H$2)+COUNTIFS(Total!X:X,$S$3,Total!W:W,B15,Total!AA:AA,DB!$G$5,Total!N:N,DB!$O$5,Total!M:M,DB!$G$9,Total!K:K,DB!$O$9,Total!AA:AA,$H$2)+COUNTIFS(Total!X:X,$S$3,Total!W:W,B15,Total!AA:AA,DB!$G$5,Total!N:N,DB!$O$5,Total!M:M,DB!$G$9,Total!AA:AA,DB!$O$9,Total!E:E,$H$2)+COUNTIFS(Total!X:X,$S$3,Total!W:W,B15,Total!AA:AA,DB!$G$5,Total!N:N,DB!$O$5,Total!AA:AA,DB!$G$9,Total!K:K,DB!$O$9,Total!E:E,$H$2)+COUNTIFS(Total!X:X,$S$3,Total!W:W,B15,Total!AA:AA,DB!$G$5,Total!AA:AA,DB!$O$5,Total!M:M,DB!$G$9,Total!K:K,DB!$O$9,Total!E:E,$H$2)+COUNTIFS(Total!X:X,$S$3,Total!W:W,B15,Total!O:O,DB!$G$5,Total!N:N,DB!$O$5,Total!AA:AA,DB!$G$9,Total!AA:AA,DB!$O$9,Total!AA:AA,$H$2)+COUNTIFS(Total!X:X,$S$3,Total!W:W,B15,Total!O:O,DB!$G$5,Total!AA:AA,DB!$O$5,Total!M:M,DB!$G$9,Total!AA:AA,DB!$O$9,Total!AA:AA,$H$2)+COUNTIFS(Total!X:X,$S$3,Total!W:W,B15,Total!O:O,DB!$G$5,Total!AA:AA,DB!$O$5,Total!AA:AA,DB!$G$9,Total!K:K,DB!$O$9,Total!AA:AA,$H$2)+COUNTIFS(Total!X:X,$S$3,Total!W:W,B15,Total!O:O,DB!$G$5,Total!AA:AA,DB!$O$5,Total!AA:AA,DB!$G$9,Total!AA:AA,DB!$O$9,Total!E:E,$H$2)+COUNTIFS(Total!X:X,$S$3,Total!W:W,B15,Total!AA:AA,DB!$G$5,Total!N:N,DB!$O$5,Total!M:M,DB!$G$9,Total!AA:AA,DB!$O$9,Total!AA:AA,$H$2)+COUNTIFS(Total!X:X,$S$3,Total!W:W,B15,Total!AA:AA,DB!$G$5,Total!N:N,DB!$O$5,Total!AA:AA,DB!$G$9,Total!K:K,DB!$O$9,Total!AA:AA,$H$2)+COUNTIFS(Total!X:X,$S$3,Total!W:W,B15,Total!AA:AA,DB!$G$5,Total!N:N,DB!$O$5,Total!AA:AA,DB!$G$9,Total!AA:AA,DB!$O$9,Total!E:E,$H$2)+COUNTIFS(Total!X:X,$S$3,Total!W:W,B15,Total!AA:AA,DB!$G$5,Total!AA:AA,DB!$O$5,Total!M:M,DB!$G$9,Total!K:K,DB!$O$9,Total!AA:AA,$H$2)+COUNTIFS(Total!X:X,$S$3,Total!W:W,B15,Total!AA:AA,DB!$G$5,Total!AA:AA,DB!$O$5,Total!M:M,DB!$G$9,Total!AA:AA,DB!$O$9,Total!E:E,$H$2)+COUNTIFS(Total!X:X,$S$3,Total!W:W,B15,Total!AA:AA,DB!$G$5,Total!AA:AA,DB!$O$5,Total!AA:AA,DB!$G$9,Total!K:K,DB!$O$9,Total!E:E,$H$2)+COUNTIFS(Total!X:X,$S$3,Total!W:W,B15,Total!AA:AA,DB!$G$5,Total!N:N,DB!$O$5,Total!M:M,DB!$G$9,Total!K:K,DB!$O$9,Total!E:E,$H$2)+COUNTIFS(Total!X:X,$S$3,Total!W:W,B15,Total!O:O,DB!$G$5,Total!AA:AA,DB!$O$5,Total!M:M,DB!$G$9,Total!K:K,DB!$O$9,Total!E:E,$H$2)+COUNTIFS(Total!X:X,$S$3,Total!W:W,B15,Total!O:O,DB!$G$5,Total!N:N,DB!$O$5,Total!AA:AA,DB!$G$9,Total!K:K,DB!$O$9,Total!E:E,$H$2)+COUNTIFS(Total!X:X,$S$3,Total!W:W,B15,Total!O:O,DB!$G$5,Total!N:N,DB!$O$5,Total!M:M,DB!$G$9,Total!AA:AA,DB!$O$9,Total!E:E,$H$2)+COUNTIFS(Total!X:X,$S$3,Total!W:W,B15,Total!O:O,DB!$G$5,Total!N:N,DB!$O$5,Total!M:M,DB!$G$9,Total!K:K,DB!$O$9,Total!AA:AA,$H$2)</f>
        <v>0</v>
      </c>
      <c r="T15" s="31">
        <f>COUNTIFS(Total!X:X,$T$3,Total!W:W,B15,Total!O:O,DB!$G$5,Total!N:N,DB!$O$5,Total!M:M,DB!$G$9,Total!K:K,DB!$O$9,Total!E:E,$H$2)+COUNTIFS(Total!X:X,$T$3,Total!W:W,B15,Total!AA:AA,DB!$G$5,Total!AA:AA,DB!$O$5,Total!AA:AA,DB!$G$9,Total!AA:AA,DB!$O$9,Total!AA:AA,$H$2)+COUNTIFS(Total!X:X,$T$3,Total!W:W,B15,Total!O:O,DB!$G$5,Total!AA:AA,DB!$O$5,Total!AA:AA,DB!$G$9,Total!AA:AA,DB!$O$9,Total!AA:AA,$H$2)+COUNTIFS(Total!X:X,$T$3,Total!W:W,B15,Total!AA:AA,DB!$G$5,Total!N:N,DB!$O$5,Total!AA:AA,DB!$G$9,Total!AA:AA,DB!$O$9,Total!AA:AA,$H$2)+COUNTIFS(Total!X:X,$T$3,Total!W:W,B15,Total!AA:AA,DB!$G$5,Total!AA:AA,DB!$O$5,Total!M:M,DB!$G$9,Total!AA:AA,DB!$O$9,Total!AA:AA,$H$2)+COUNTIFS(Total!X:X,$T$3,Total!W:W,B15,Total!AA:AA,DB!$G$5,Total!AA:AA,DB!$O$5,Total!AA:AA,DB!$G$9,Total!K:K,DB!$O$9,Total!AA:AA,$H$2)+COUNTIFS(Total!X:X,$T$3,Total!W:W,B15,Total!AA:AA,DB!$G$5,Total!AA:AA,DB!$O$5,Total!AA:AA,DB!$G$9,Total!AA:AA,DB!$O$9,Total!E:E,$H$2)+COUNTIFS(Total!X:X,$T$3,Total!W:W,B15,Total!O:O,DB!$G$5,Total!N:N,DB!$O$5,Total!M:M,DB!$G$9,Total!AA:AA,DB!$O$9,Total!AA:AA,$H$2)+COUNTIFS(Total!X:X,$T$3,Total!W:W,B15,Total!O:O,DB!$G$5,Total!N:N,DB!$O$5,Total!AA:AA,DB!$G$9,Total!K:K,DB!$O$9,Total!AA:AA,$H$2)+COUNTIFS(Total!X:X,$T$3,Total!W:W,B15,Total!O:O,DB!$G$5,Total!N:N,DB!$O$5,Total!AA:AA,DB!$G$9,Total!AA:AA,DB!$O$9,Total!E:E,$H$2)+COUNTIFS(Total!X:X,$T$3,Total!W:W,B15,Total!O:O,DB!$G$5,Total!AA:AA,DB!$O$5,Total!M:M,DB!$G$9,Total!K:K,DB!$O$9,Total!AA:AA,$H$2)+COUNTIFS(Total!X:X,$T$3,Total!W:W,B15,Total!O:O,DB!$G$5,Total!AA:AA,DB!$O$5,Total!M:M,DB!$G$9,Total!AA:AA,DB!$O$9,Total!E:E,$H$2)+COUNTIFS(Total!X:X,$T$3,Total!W:W,B15,Total!O:O,DB!$G$5,Total!AA:AA,DB!$O$5,Total!AA:AA,DB!$G$9,Total!K:K,DB!$O$9,Total!E:E,$H$2)+COUNTIFS(Total!X:X,$T$3,Total!W:W,B15,Total!AA:AA,DB!$G$5,Total!N:N,DB!$O$5,Total!M:M,DB!$G$9,Total!K:K,DB!$O$9,Total!AA:AA,$H$2)+COUNTIFS(Total!X:X,$T$3,Total!W:W,B15,Total!AA:AA,DB!$G$5,Total!N:N,DB!$O$5,Total!M:M,DB!$G$9,Total!AA:AA,DB!$O$9,Total!E:E,$H$2)+COUNTIFS(Total!X:X,$T$3,Total!W:W,B15,Total!AA:AA,DB!$G$5,Total!N:N,DB!$O$5,Total!AA:AA,DB!$G$9,Total!K:K,DB!$O$9,Total!E:E,$H$2)+COUNTIFS(Total!X:X,$T$3,Total!W:W,B15,Total!AA:AA,DB!$G$5,Total!AA:AA,DB!$O$5,Total!M:M,DB!$G$9,Total!K:K,DB!$O$9,Total!E:E,$H$2)+COUNTIFS(Total!X:X,$T$3,Total!W:W,B15,Total!O:O,DB!$G$5,Total!N:N,DB!$O$5,Total!AA:AA,DB!$G$9,Total!AA:AA,DB!$O$9,Total!AA:AA,$H$2)+COUNTIFS(Total!X:X,$T$3,Total!W:W,B15,Total!O:O,DB!$G$5,Total!AA:AA,DB!$O$5,Total!M:M,DB!$G$9,Total!AA:AA,DB!$O$9,Total!AA:AA,$H$2)+COUNTIFS(Total!X:X,$T$3,Total!W:W,B15,Total!O:O,DB!$G$5,Total!AA:AA,DB!$O$5,Total!AA:AA,DB!$G$9,Total!K:K,DB!$O$9,Total!AA:AA,$H$2)+COUNTIFS(Total!X:X,$T$3,Total!W:W,B15,Total!O:O,DB!$G$5,Total!AA:AA,DB!$O$5,Total!AA:AA,DB!$G$9,Total!AA:AA,DB!$O$9,Total!E:E,$H$2)+COUNTIFS(Total!X:X,$T$3,Total!W:W,B15,Total!AA:AA,DB!$G$5,Total!N:N,DB!$O$5,Total!M:M,DB!$G$9,Total!AA:AA,DB!$O$9,Total!AA:AA,$H$2)+COUNTIFS(Total!X:X,$T$3,Total!W:W,B15,Total!AA:AA,DB!$G$5,Total!N:N,DB!$O$5,Total!AA:AA,DB!$G$9,Total!K:K,DB!$O$9,Total!AA:AA,$H$2)+COUNTIFS(Total!X:X,$T$3,Total!W:W,B15,Total!AA:AA,DB!$G$5,Total!N:N,DB!$O$5,Total!AA:AA,DB!$G$9,Total!AA:AA,DB!$O$9,Total!E:E,$H$2)+COUNTIFS(Total!X:X,$T$3,Total!W:W,B15,Total!AA:AA,DB!$G$5,Total!AA:AA,DB!$O$5,Total!M:M,DB!$G$9,Total!K:K,DB!$O$9,Total!AA:AA,$H$2)+COUNTIFS(Total!X:X,$T$3,Total!W:W,B15,Total!AA:AA,DB!$G$5,Total!AA:AA,DB!$O$5,Total!M:M,DB!$G$9,Total!AA:AA,DB!$O$9,Total!E:E,$H$2)+COUNTIFS(Total!X:X,$T$3,Total!W:W,B15,Total!AA:AA,DB!$G$5,Total!AA:AA,DB!$O$5,Total!AA:AA,DB!$G$9,Total!K:K,DB!$O$9,Total!E:E,$H$2)+COUNTIFS(Total!X:X,$T$3,Total!W:W,B15,Total!AA:AA,DB!$G$5,Total!N:N,DB!$O$5,Total!M:M,DB!$G$9,Total!K:K,DB!$O$9,Total!E:E,$H$2)+COUNTIFS(Total!X:X,$T$3,Total!W:W,B15,Total!O:O,DB!$G$5,Total!AA:AA,DB!$O$5,Total!M:M,DB!$G$9,Total!K:K,DB!$O$9,Total!E:E,$H$2)+COUNTIFS(Total!X:X,$T$3,Total!W:W,B15,Total!O:O,DB!$G$5,Total!N:N,DB!$O$5,Total!AA:AA,DB!$G$9,Total!K:K,DB!$O$9,Total!E:E,$H$2)+COUNTIFS(Total!X:X,$T$3,Total!W:W,B15,Total!O:O,DB!$G$5,Total!N:N,DB!$O$5,Total!M:M,DB!$G$9,Total!AA:AA,DB!$O$9,Total!E:E,$H$2)+COUNTIFS(Total!X:X,$T$3,Total!W:W,B15,Total!O:O,DB!$G$5,Total!N:N,DB!$O$5,Total!M:M,DB!$G$9,Total!K:K,DB!$O$9,Total!AA:AA,$H$2)</f>
        <v>0</v>
      </c>
      <c r="U15" s="31">
        <f>COUNTIFS(Total!X:X,$U$3,Total!W:W,B15,Total!O:O,DB!$G$5,Total!N:N,DB!$O$5,Total!M:M,DB!$G$9,Total!K:K,DB!$O$9,Total!E:E,$H$2)+COUNTIFS(Total!X:X,$U$3,Total!W:W,B15,Total!AA:AA,DB!$G$5,Total!AA:AA,DB!$O$5,Total!AA:AA,DB!$G$9,Total!AA:AA,DB!$O$9,Total!AA:AA,$H$2)+COUNTIFS(Total!X:X,$U$3,Total!W:W,B15,Total!O:O,DB!$G$5,Total!AA:AA,DB!$O$5,Total!AA:AA,DB!$G$9,Total!AA:AA,DB!$O$9,Total!AA:AA,$H$2)+COUNTIFS(Total!X:X,$U$3,Total!W:W,B15,Total!AA:AA,DB!$G$5,Total!N:N,DB!$O$5,Total!AA:AA,DB!$G$9,Total!AA:AA,DB!$O$9,Total!AA:AA,$H$2)+COUNTIFS(Total!X:X,$U$3,Total!W:W,B15,Total!AA:AA,DB!$G$5,Total!AA:AA,DB!$O$5,Total!M:M,DB!$G$9,Total!AA:AA,DB!$O$9,Total!AA:AA,$H$2)+COUNTIFS(Total!X:X,$U$3,Total!W:W,B15,Total!AA:AA,DB!$G$5,Total!AA:AA,DB!$O$5,Total!AA:AA,DB!$G$9,Total!K:K,DB!$O$9,Total!AA:AA,$H$2)+COUNTIFS(Total!X:X,$U$3,Total!W:W,B15,Total!AA:AA,DB!$G$5,Total!AA:AA,DB!$O$5,Total!AA:AA,DB!$G$9,Total!AA:AA,DB!$O$9,Total!E:E,$H$2)+COUNTIFS(Total!X:X,$U$3,Total!W:W,B15,Total!O:O,DB!$G$5,Total!N:N,DB!$O$5,Total!M:M,DB!$G$9,Total!AA:AA,DB!$O$9,Total!AA:AA,$H$2)+COUNTIFS(Total!X:X,$U$3,Total!W:W,B15,Total!O:O,DB!$G$5,Total!N:N,DB!$O$5,Total!AA:AA,DB!$G$9,Total!K:K,DB!$O$9,Total!AA:AA,$H$2)+COUNTIFS(Total!X:X,$U$3,Total!W:W,B15,Total!O:O,DB!$G$5,Total!N:N,DB!$O$5,Total!AA:AA,DB!$G$9,Total!AA:AA,DB!$O$9,Total!E:E,$H$2)+COUNTIFS(Total!X:X,$U$3,Total!W:W,B15,Total!O:O,DB!$G$5,Total!AA:AA,DB!$O$5,Total!M:M,DB!$G$9,Total!K:K,DB!$O$9,Total!AA:AA,$H$2)+COUNTIFS(Total!X:X,$U$3,Total!W:W,B15,Total!O:O,DB!$G$5,Total!AA:AA,DB!$O$5,Total!M:M,DB!$G$9,Total!AA:AA,DB!$O$9,Total!E:E,$H$2)+COUNTIFS(Total!X:X,$U$3,Total!W:W,B15,Total!O:O,DB!$G$5,Total!AA:AA,DB!$O$5,Total!AA:AA,DB!$G$9,Total!K:K,DB!$O$9,Total!E:E,$H$2)+COUNTIFS(Total!X:X,$U$3,Total!W:W,B15,Total!AA:AA,DB!$G$5,Total!N:N,DB!$O$5,Total!M:M,DB!$G$9,Total!K:K,DB!$O$9,Total!AA:AA,$H$2)+COUNTIFS(Total!X:X,$U$3,Total!W:W,B15,Total!AA:AA,DB!$G$5,Total!N:N,DB!$O$5,Total!M:M,DB!$G$9,Total!AA:AA,DB!$O$9,Total!E:E,$H$2)+COUNTIFS(Total!X:X,$U$3,Total!W:W,B15,Total!AA:AA,DB!$G$5,Total!N:N,DB!$O$5,Total!AA:AA,DB!$G$9,Total!K:K,DB!$O$9,Total!E:E,$H$2)+COUNTIFS(Total!X:X,$U$3,Total!W:W,B15,Total!AA:AA,DB!$G$5,Total!AA:AA,DB!$O$5,Total!M:M,DB!$G$9,Total!K:K,DB!$O$9,Total!E:E,$H$2)+COUNTIFS(Total!X:X,$U$3,Total!W:W,B15,Total!O:O,DB!$G$5,Total!N:N,DB!$O$5,Total!AA:AA,DB!$G$9,Total!AA:AA,DB!$O$9,Total!AA:AA,$H$2)+COUNTIFS(Total!X:X,$U$3,Total!W:W,B15,Total!O:O,DB!$G$5,Total!AA:AA,DB!$O$5,Total!M:M,DB!$G$9,Total!AA:AA,DB!$O$9,Total!AA:AA,$H$2)+COUNTIFS(Total!X:X,$U$3,Total!W:W,B15,Total!O:O,DB!$G$5,Total!AA:AA,DB!$O$5,Total!AA:AA,DB!$G$9,Total!K:K,DB!$O$9,Total!AA:AA,$H$2)+COUNTIFS(Total!X:X,$U$3,Total!W:W,B15,Total!O:O,DB!$G$5,Total!AA:AA,DB!$O$5,Total!AA:AA,DB!$G$9,Total!AA:AA,DB!$O$9,Total!E:E,$H$2)+COUNTIFS(Total!X:X,$U$3,Total!W:W,B15,Total!AA:AA,DB!$G$5,Total!N:N,DB!$O$5,Total!M:M,DB!$G$9,Total!AA:AA,DB!$O$9,Total!AA:AA,$H$2)+COUNTIFS(Total!X:X,$U$3,Total!W:W,B15,Total!AA:AA,DB!$G$5,Total!N:N,DB!$O$5,Total!AA:AA,DB!$G$9,Total!K:K,DB!$O$9,Total!AA:AA,$H$2)+COUNTIFS(Total!X:X,$U$3,Total!W:W,B15,Total!AA:AA,DB!$G$5,Total!N:N,DB!$O$5,Total!AA:AA,DB!$G$9,Total!AA:AA,DB!$O$9,Total!E:E,$H$2)+COUNTIFS(Total!X:X,$U$3,Total!W:W,B15,Total!AA:AA,DB!$G$5,Total!AA:AA,DB!$O$5,Total!M:M,DB!$G$9,Total!K:K,DB!$O$9,Total!AA:AA,$H$2)+COUNTIFS(Total!X:X,$U$3,Total!W:W,B15,Total!AA:AA,DB!$G$5,Total!AA:AA,DB!$O$5,Total!M:M,DB!$G$9,Total!AA:AA,DB!$O$9,Total!E:E,$H$2)+COUNTIFS(Total!X:X,$U$3,Total!W:W,B15,Total!AA:AA,DB!$G$5,Total!AA:AA,DB!$O$5,Total!AA:AA,DB!$G$9,Total!K:K,DB!$O$9,Total!E:E,$H$2)+COUNTIFS(Total!X:X,$U$3,Total!W:W,B15,Total!AA:AA,DB!$G$5,Total!N:N,DB!$O$5,Total!M:M,DB!$G$9,Total!K:K,DB!$O$9,Total!E:E,$H$2)+COUNTIFS(Total!X:X,$U$3,Total!W:W,B15,Total!O:O,DB!$G$5,Total!AA:AA,DB!$O$5,Total!M:M,DB!$G$9,Total!K:K,DB!$O$9,Total!E:E,$H$2)+COUNTIFS(Total!X:X,$U$3,Total!W:W,B15,Total!O:O,DB!$G$5,Total!N:N,DB!$O$5,Total!AA:AA,DB!$G$9,Total!K:K,DB!$O$9,Total!E:E,$H$2)+COUNTIFS(Total!X:X,$U$3,Total!W:W,B15,Total!O:O,DB!$G$5,Total!N:N,DB!$O$5,Total!M:M,DB!$G$9,Total!AA:AA,DB!$O$9,Total!E:E,$H$2)+COUNTIFS(Total!X:X,$U$3,Total!W:W,B15,Total!O:O,DB!$G$5,Total!N:N,DB!$O$5,Total!M:M,DB!$G$9,Total!K:K,DB!$O$9,Total!AA:AA,$H$2)</f>
        <v>0</v>
      </c>
      <c r="V15" s="31">
        <f>COUNTIFS(Total!X:X,$V$3,Total!W:W,B15,Total!O:O,DB!$G$5,Total!N:N,DB!$O$5,Total!M:M,DB!$G$9,Total!K:K,DB!$O$9,Total!E:E,$H$2)+COUNTIFS(Total!X:X,$V$3,Total!W:W,B15,Total!AA:AA,DB!$G$5,Total!AA:AA,DB!$O$5,Total!AA:AA,DB!$G$9,Total!AA:AA,DB!$O$9,Total!AA:AA,$H$2)+COUNTIFS(Total!X:X,$V$3,Total!W:W,B15,Total!O:O,DB!$G$5,Total!AA:AA,DB!$O$5,Total!AA:AA,DB!$G$9,Total!AA:AA,DB!$O$9,Total!AA:AA,$H$2)+COUNTIFS(Total!X:X,$V$3,Total!W:W,B15,Total!AA:AA,DB!$G$5,Total!N:N,DB!$O$5,Total!AA:AA,DB!$G$9,Total!AA:AA,DB!$O$9,Total!AA:AA,$H$2)+COUNTIFS(Total!X:X,$V$3,Total!W:W,B15,Total!AA:AA,DB!$G$5,Total!AA:AA,DB!$O$5,Total!M:M,DB!$G$9,Total!AA:AA,DB!$O$9,Total!AA:AA,$H$2)+COUNTIFS(Total!X:X,$V$3,Total!W:W,B15,Total!AA:AA,DB!$G$5,Total!AA:AA,DB!$O$5,Total!AA:AA,DB!$G$9,Total!K:K,DB!$O$9,Total!AA:AA,$H$2)+COUNTIFS(Total!X:X,$V$3,Total!W:W,B15,Total!AA:AA,DB!$G$5,Total!AA:AA,DB!$O$5,Total!AA:AA,DB!$G$9,Total!AA:AA,DB!$O$9,Total!E:E,$H$2)+COUNTIFS(Total!X:X,$V$3,Total!W:W,B15,Total!O:O,DB!$G$5,Total!N:N,DB!$O$5,Total!M:M,DB!$G$9,Total!AA:AA,DB!$O$9,Total!AA:AA,$H$2)+COUNTIFS(Total!X:X,$V$3,Total!W:W,B15,Total!O:O,DB!$G$5,Total!N:N,DB!$O$5,Total!AA:AA,DB!$G$9,Total!K:K,DB!$O$9,Total!AA:AA,$H$2)+COUNTIFS(Total!X:X,$V$3,Total!W:W,B15,Total!O:O,DB!$G$5,Total!N:N,DB!$O$5,Total!AA:AA,DB!$G$9,Total!AA:AA,DB!$O$9,Total!E:E,$H$2)+COUNTIFS(Total!X:X,$V$3,Total!W:W,B15,Total!O:O,DB!$G$5,Total!AA:AA,DB!$O$5,Total!M:M,DB!$G$9,Total!K:K,DB!$O$9,Total!AA:AA,$H$2)+COUNTIFS(Total!X:X,$V$3,Total!W:W,B15,Total!O:O,DB!$G$5,Total!AA:AA,DB!$O$5,Total!M:M,DB!$G$9,Total!AA:AA,DB!$O$9,Total!E:E,$H$2)+COUNTIFS(Total!X:X,$V$3,Total!W:W,B15,Total!O:O,DB!$G$5,Total!AA:AA,DB!$O$5,Total!AA:AA,DB!$G$9,Total!K:K,DB!$O$9,Total!E:E,$H$2)+COUNTIFS(Total!X:X,$V$3,Total!W:W,B15,Total!AA:AA,DB!$G$5,Total!N:N,DB!$O$5,Total!M:M,DB!$G$9,Total!K:K,DB!$O$9,Total!AA:AA,$H$2)+COUNTIFS(Total!X:X,$V$3,Total!W:W,B15,Total!AA:AA,DB!$G$5,Total!N:N,DB!$O$5,Total!M:M,DB!$G$9,Total!AA:AA,DB!$O$9,Total!E:E,$H$2)+COUNTIFS(Total!X:X,$V$3,Total!W:W,B15,Total!AA:AA,DB!$G$5,Total!N:N,DB!$O$5,Total!AA:AA,DB!$G$9,Total!K:K,DB!$O$9,Total!E:E,$H$2)+COUNTIFS(Total!X:X,$V$3,Total!W:W,B15,Total!AA:AA,DB!$G$5,Total!AA:AA,DB!$O$5,Total!M:M,DB!$G$9,Total!K:K,DB!$O$9,Total!E:E,$H$2)+COUNTIFS(Total!X:X,$V$3,Total!W:W,B15,Total!O:O,DB!$G$5,Total!N:N,DB!$O$5,Total!AA:AA,DB!$G$9,Total!AA:AA,DB!$O$9,Total!AA:AA,$H$2)+COUNTIFS(Total!X:X,$V$3,Total!W:W,B15,Total!O:O,DB!$G$5,Total!AA:AA,DB!$O$5,Total!M:M,DB!$G$9,Total!AA:AA,DB!$O$9,Total!AA:AA,$H$2)+COUNTIFS(Total!X:X,$V$3,Total!W:W,B15,Total!O:O,DB!$G$5,Total!AA:AA,DB!$O$5,Total!AA:AA,DB!$G$9,Total!K:K,DB!$O$9,Total!AA:AA,$H$2)+COUNTIFS(Total!X:X,$V$3,Total!W:W,B15,Total!O:O,DB!$G$5,Total!AA:AA,DB!$O$5,Total!AA:AA,DB!$G$9,Total!AA:AA,DB!$O$9,Total!E:E,$H$2)+COUNTIFS(Total!X:X,$V$3,Total!W:W,B15,Total!AA:AA,DB!$G$5,Total!N:N,DB!$O$5,Total!M:M,DB!$G$9,Total!AA:AA,DB!$O$9,Total!AA:AA,$H$2)+COUNTIFS(Total!X:X,$V$3,Total!W:W,B15,Total!AA:AA,DB!$G$5,Total!N:N,DB!$O$5,Total!AA:AA,DB!$G$9,Total!K:K,DB!$O$9,Total!AA:AA,$H$2)+COUNTIFS(Total!X:X,$V$3,Total!W:W,B15,Total!AA:AA,DB!$G$5,Total!N:N,DB!$O$5,Total!AA:AA,DB!$G$9,Total!AA:AA,DB!$O$9,Total!E:E,$H$2)+COUNTIFS(Total!X:X,$V$3,Total!W:W,B15,Total!AA:AA,DB!$G$5,Total!AA:AA,DB!$O$5,Total!M:M,DB!$G$9,Total!K:K,DB!$O$9,Total!AA:AA,$H$2)+COUNTIFS(Total!X:X,$V$3,Total!W:W,B15,Total!AA:AA,DB!$G$5,Total!AA:AA,DB!$O$5,Total!M:M,DB!$G$9,Total!AA:AA,DB!$O$9,Total!E:E,$H$2)+COUNTIFS(Total!X:X,$V$3,Total!W:W,B15,Total!AA:AA,DB!$G$5,Total!AA:AA,DB!$O$5,Total!AA:AA,DB!$G$9,Total!K:K,DB!$O$9,Total!E:E,$H$2)+COUNTIFS(Total!X:X,$V$3,Total!W:W,B15,Total!AA:AA,DB!$G$5,Total!N:N,DB!$O$5,Total!M:M,DB!$G$9,Total!K:K,DB!$O$9,Total!E:E,$H$2)+COUNTIFS(Total!X:X,$V$3,Total!W:W,B15,Total!O:O,DB!$G$5,Total!AA:AA,DB!$O$5,Total!M:M,DB!$G$9,Total!K:K,DB!$O$9,Total!E:E,$H$2)+COUNTIFS(Total!X:X,$V$3,Total!W:W,B15,Total!O:O,DB!$G$5,Total!N:N,DB!$O$5,Total!AA:AA,DB!$G$9,Total!K:K,DB!$O$9,Total!E:E,$H$2)+COUNTIFS(Total!X:X,$V$3,Total!W:W,B15,Total!O:O,DB!$G$5,Total!N:N,DB!$O$5,Total!M:M,DB!$G$9,Total!AA:AA,DB!$O$9,Total!E:E,$H$2)+COUNTIFS(Total!X:X,$V$3,Total!W:W,B15,Total!O:O,DB!$G$5,Total!N:N,DB!$O$5,Total!M:M,DB!$G$9,Total!K:K,DB!$O$9,Total!AA:AA,$H$2)</f>
        <v>0</v>
      </c>
      <c r="W15" s="31">
        <f>COUNTIFS(Total!X:X,$W$3,Total!W:W,B15,Total!O:O,DB!$G$5,Total!N:N,DB!$O$5,Total!M:M,DB!$G$9,Total!K:K,DB!$O$9,Total!E:E,$H$2)+COUNTIFS(Total!X:X,$W$3,Total!W:W,B15,Total!AA:AA,DB!$G$5,Total!AA:AA,DB!$O$5,Total!AA:AA,DB!$G$9,Total!AA:AA,DB!$O$9,Total!AA:AA,$H$2)+COUNTIFS(Total!X:X,$W$3,Total!W:W,B15,Total!O:O,DB!$G$5,Total!AA:AA,DB!$O$5,Total!AA:AA,DB!$G$9,Total!AA:AA,DB!$O$9,Total!AA:AA,$H$2)+COUNTIFS(Total!X:X,$W$3,Total!W:W,B15,Total!AA:AA,DB!$G$5,Total!N:N,DB!$O$5,Total!AA:AA,DB!$G$9,Total!AA:AA,DB!$O$9,Total!AA:AA,$H$2)+COUNTIFS(Total!X:X,$W$3,Total!W:W,B15,Total!AA:AA,DB!$G$5,Total!AA:AA,DB!$O$5,Total!M:M,DB!$G$9,Total!AA:AA,DB!$O$9,Total!AA:AA,$H$2)+COUNTIFS(Total!X:X,$W$3,Total!W:W,B15,Total!AA:AA,DB!$G$5,Total!AA:AA,DB!$O$5,Total!AA:AA,DB!$G$9,Total!K:K,DB!$O$9,Total!AA:AA,$H$2)+COUNTIFS(Total!X:X,$W$3,Total!W:W,B15,Total!AA:AA,DB!$G$5,Total!AA:AA,DB!$O$5,Total!AA:AA,DB!$G$9,Total!AA:AA,DB!$O$9,Total!E:E,$H$2)+COUNTIFS(Total!X:X,$W$3,Total!W:W,B15,Total!O:O,DB!$G$5,Total!N:N,DB!$O$5,Total!M:M,DB!$G$9,Total!AA:AA,DB!$O$9,Total!AA:AA,$H$2)+COUNTIFS(Total!X:X,$W$3,Total!W:W,B15,Total!O:O,DB!$G$5,Total!N:N,DB!$O$5,Total!AA:AA,DB!$G$9,Total!K:K,DB!$O$9,Total!AA:AA,$H$2)+COUNTIFS(Total!X:X,$W$3,Total!W:W,B15,Total!O:O,DB!$G$5,Total!N:N,DB!$O$5,Total!AA:AA,DB!$G$9,Total!AA:AA,DB!$O$9,Total!E:E,$H$2)+COUNTIFS(Total!X:X,$W$3,Total!W:W,B15,Total!O:O,DB!$G$5,Total!AA:AA,DB!$O$5,Total!M:M,DB!$G$9,Total!K:K,DB!$O$9,Total!AA:AA,$H$2)+COUNTIFS(Total!X:X,$W$3,Total!W:W,B15,Total!O:O,DB!$G$5,Total!AA:AA,DB!$O$5,Total!M:M,DB!$G$9,Total!AA:AA,DB!$O$9,Total!E:E,$H$2)+COUNTIFS(Total!X:X,$W$3,Total!W:W,B15,Total!O:O,DB!$G$5,Total!AA:AA,DB!$O$5,Total!AA:AA,DB!$G$9,Total!K:K,DB!$O$9,Total!E:E,$H$2)+COUNTIFS(Total!X:X,$W$3,Total!W:W,B15,Total!AA:AA,DB!$G$5,Total!N:N,DB!$O$5,Total!M:M,DB!$G$9,Total!K:K,DB!$O$9,Total!AA:AA,$H$2)+COUNTIFS(Total!X:X,$W$3,Total!W:W,B15,Total!AA:AA,DB!$G$5,Total!N:N,DB!$O$5,Total!M:M,DB!$G$9,Total!AA:AA,DB!$O$9,Total!E:E,$H$2)+COUNTIFS(Total!X:X,$W$3,Total!W:W,B15,Total!AA:AA,DB!$G$5,Total!N:N,DB!$O$5,Total!AA:AA,DB!$G$9,Total!K:K,DB!$O$9,Total!E:E,$H$2)+COUNTIFS(Total!X:X,$W$3,Total!W:W,B15,Total!AA:AA,DB!$G$5,Total!AA:AA,DB!$O$5,Total!M:M,DB!$G$9,Total!K:K,DB!$O$9,Total!E:E,$H$2)+COUNTIFS(Total!X:X,$W$3,Total!W:W,B15,Total!O:O,DB!$G$5,Total!N:N,DB!$O$5,Total!AA:AA,DB!$G$9,Total!AA:AA,DB!$O$9,Total!AA:AA,$H$2)+COUNTIFS(Total!X:X,$W$3,Total!W:W,B15,Total!O:O,DB!$G$5,Total!AA:AA,DB!$O$5,Total!M:M,DB!$G$9,Total!AA:AA,DB!$O$9,Total!AA:AA,$H$2)+COUNTIFS(Total!X:X,$W$3,Total!W:W,B15,Total!O:O,DB!$G$5,Total!AA:AA,DB!$O$5,Total!AA:AA,DB!$G$9,Total!K:K,DB!$O$9,Total!AA:AA,$H$2)+COUNTIFS(Total!X:X,$W$3,Total!W:W,B15,Total!O:O,DB!$G$5,Total!AA:AA,DB!$O$5,Total!AA:AA,DB!$G$9,Total!AA:AA,DB!$O$9,Total!E:E,$H$2)+COUNTIFS(Total!X:X,$W$3,Total!W:W,B15,Total!AA:AA,DB!$G$5,Total!N:N,DB!$O$5,Total!M:M,DB!$G$9,Total!AA:AA,DB!$O$9,Total!AA:AA,$H$2)+COUNTIFS(Total!X:X,$W$3,Total!W:W,B15,Total!AA:AA,DB!$G$5,Total!N:N,DB!$O$5,Total!AA:AA,DB!$G$9,Total!K:K,DB!$O$9,Total!AA:AA,$H$2)+COUNTIFS(Total!X:X,$W$3,Total!W:W,B15,Total!AA:AA,DB!$G$5,Total!N:N,DB!$O$5,Total!AA:AA,DB!$G$9,Total!AA:AA,DB!$O$9,Total!E:E,$H$2)+COUNTIFS(Total!X:X,$W$3,Total!W:W,B15,Total!AA:AA,DB!$G$5,Total!AA:AA,DB!$O$5,Total!M:M,DB!$G$9,Total!K:K,DB!$O$9,Total!AA:AA,$H$2)+COUNTIFS(Total!X:X,$W$3,Total!W:W,B15,Total!AA:AA,DB!$G$5,Total!AA:AA,DB!$O$5,Total!M:M,DB!$G$9,Total!AA:AA,DB!$O$9,Total!E:E,$H$2)+COUNTIFS(Total!X:X,$W$3,Total!W:W,B15,Total!AA:AA,DB!$G$5,Total!AA:AA,DB!$O$5,Total!AA:AA,DB!$G$9,Total!K:K,DB!$O$9,Total!E:E,$H$2)+COUNTIFS(Total!X:X,$W$3,Total!W:W,B15,Total!AA:AA,DB!$G$5,Total!N:N,DB!$O$5,Total!M:M,DB!$G$9,Total!K:K,DB!$O$9,Total!E:E,$H$2)+COUNTIFS(Total!X:X,$W$3,Total!W:W,B15,Total!O:O,DB!$G$5,Total!AA:AA,DB!$O$5,Total!M:M,DB!$G$9,Total!K:K,DB!$O$9,Total!E:E,$H$2)+COUNTIFS(Total!X:X,$W$3,Total!W:W,B15,Total!O:O,DB!$G$5,Total!N:N,DB!$O$5,Total!AA:AA,DB!$G$9,Total!K:K,DB!$O$9,Total!E:E,$H$2)+COUNTIFS(Total!X:X,$W$3,Total!W:W,B15,Total!O:O,DB!$G$5,Total!N:N,DB!$O$5,Total!M:M,DB!$G$9,Total!AA:AA,DB!$O$9,Total!E:E,$H$2)+COUNTIFS(Total!X:X,$W$3,Total!W:W,B15,Total!O:O,DB!$G$5,Total!N:N,DB!$O$5,Total!M:M,DB!$G$9,Total!K:K,DB!$O$9,Total!AA:AA,$H$2)</f>
        <v>0</v>
      </c>
      <c r="X15" s="31">
        <f t="shared" si="0"/>
        <v>55</v>
      </c>
      <c r="Y15" s="31">
        <f t="shared" si="1"/>
        <v>52</v>
      </c>
      <c r="Z15" s="31">
        <f t="shared" si="2"/>
        <v>48</v>
      </c>
      <c r="AC15" s="44" t="s">
        <v>107</v>
      </c>
    </row>
    <row r="16" spans="1:29" ht="30" customHeight="1" x14ac:dyDescent="0.25">
      <c r="A16" s="43">
        <v>13</v>
      </c>
      <c r="B16" s="53" t="s">
        <v>40</v>
      </c>
      <c r="C16" s="31">
        <f>COUNTIFS(Total!W:W,B16,Total!O:O,DB!$G$5,Total!N:N,DB!$O$5,Total!M:M,DB!$G$9,Total!K:K,DB!$O$9,Total!E:E,$H$2)+COUNTIFS(Total!W:W,B16,Total!AA:AA,DB!$G$5,Total!AA:AA,DB!$O$5,Total!AA:AA,DB!$G$9,Total!AA:AA,DB!$O$9,Total!AA:AA,$H$2)+COUNTIFS(Total!W:W,B16,Total!O:O,DB!$G$5,Total!AA:AA,DB!$O$5,Total!AA:AA,DB!$G$9,Total!AA:AA,DB!$O$9,Total!AA:AA,$H$2)+COUNTIFS(Total!W:W,B16,Total!AA:AA,DB!$G$5,Total!N:N,DB!$O$5,Total!AA:AA,DB!$G$9,Total!AA:AA,DB!$O$9,Total!AA:AA,$H$2)+COUNTIFS(Total!W:W,B16,Total!AA:AA,DB!$G$5,Total!AA:AA,DB!$O$5,Total!M:M,DB!$G$9,Total!AA:AA,DB!$O$9,Total!AA:AA,$H$2)+COUNTIFS(Total!W:W,B16,Total!AA:AA,DB!$G$5,Total!AA:AA,DB!$O$5,Total!AA:AA,DB!$G$9,Total!K:K,DB!$O$9,Total!AA:AA,$H$2)+COUNTIFS(Total!W:W,B16,Total!AA:AA,DB!$G$5,Total!AA:AA,DB!$O$5,Total!AA:AA,DB!$G$9,Total!AA:AA,DB!$O$9,Total!E:E,$H$2)+COUNTIFS(Total!W:W,B16,Total!O:O,DB!$G$5,Total!N:N,DB!$O$5,Total!M:M,DB!$G$9,Total!AA:AA,DB!$O$9,Total!AA:AA,$H$2)+COUNTIFS(Total!W:W,B16,Total!O:O,DB!$G$5,Total!N:N,DB!$O$5,Total!AA:AA,DB!$G$9,Total!K:K,DB!$O$9,Total!AA:AA,$H$2)+COUNTIFS(Total!W:W,B16,Total!O:O,DB!$G$5,Total!N:N,DB!$O$5,Total!AA:AA,DB!$G$9,Total!AA:AA,DB!$O$9,Total!E:E,$H$2)+COUNTIFS(Total!W:W,B16,Total!O:O,DB!$G$5,Total!AA:AA,DB!$O$5,Total!M:M,DB!$G$9,Total!K:K,DB!$O$9,Total!AA:AA,$H$2)+COUNTIFS(Total!W:W,B16,Total!O:O,DB!$G$5,Total!AA:AA,DB!$O$5,Total!M:M,DB!$G$9,Total!AA:AA,DB!$O$9,Total!E:E,$H$2)+COUNTIFS(Total!W:W,B16,Total!O:O,DB!$G$5,Total!AA:AA,DB!$O$5,Total!AA:AA,DB!$G$9,Total!K:K,DB!$O$9,Total!E:E,$H$2)+COUNTIFS(Total!W:W,B16,Total!AA:AA,DB!$G$5,Total!N:N,DB!$O$5,Total!M:M,DB!$G$9,Total!K:K,DB!$O$9,Total!AA:AA,$H$2)+COUNTIFS(Total!W:W,B16,Total!AA:AA,DB!$G$5,Total!N:N,DB!$O$5,Total!M:M,DB!$G$9,Total!AA:AA,DB!$O$9,Total!E:E,$H$2)+COUNTIFS(Total!W:W,B16,Total!AA:AA,DB!$G$5,Total!N:N,DB!$O$5,Total!AA:AA,DB!$G$9,Total!K:K,DB!$O$9,Total!E:E,$H$2)+COUNTIFS(Total!W:W,B16,Total!AA:AA,DB!$G$5,Total!AA:AA,DB!$O$5,Total!M:M,DB!$G$9,Total!K:K,DB!$O$9,Total!E:E,$H$2)+COUNTIFS(Total!W:W,B16,Total!O:O,DB!$G$5,Total!N:N,DB!$O$5,Total!AA:AA,DB!$G$9,Total!AA:AA,DB!$O$9,Total!AA:AA,$H$2)+COUNTIFS(Total!W:W,B16,Total!O:O,DB!$G$5,Total!AA:AA,DB!$O$5,Total!M:M,DB!$G$9,Total!AA:AA,DB!$O$9,Total!AA:AA,$H$2)+COUNTIFS(Total!W:W,B16,Total!O:O,DB!$G$5,Total!AA:AA,DB!$O$5,Total!AA:AA,DB!$G$9,Total!K:K,DB!$O$9,Total!AA:AA,$H$2)+COUNTIFS(Total!W:W,B16,Total!O:O,DB!$G$5,Total!AA:AA,DB!$O$5,Total!AA:AA,DB!$G$9,Total!AA:AA,DB!$O$9,Total!E:E,$H$2)+COUNTIFS(Total!W:W,B16,Total!AA:AA,DB!$G$5,Total!N:N,DB!$O$5,Total!M:M,DB!$G$9,Total!AA:AA,DB!$O$9,Total!AA:AA,$H$2)+COUNTIFS(Total!W:W,B16,Total!AA:AA,DB!$G$5,Total!N:N,DB!$O$5,Total!AA:AA,DB!$G$9,Total!K:K,DB!$O$9,Total!AA:AA,$H$2)+COUNTIFS(Total!W:W,B16,Total!AA:AA,DB!$G$5,Total!N:N,DB!$O$5,Total!AA:AA,DB!$G$9,Total!AA:AA,DB!$O$9,Total!E:E,$H$2)+COUNTIFS(Total!W:W,B16,Total!AA:AA,DB!$G$5,Total!AA:AA,DB!$O$5,Total!M:M,DB!$G$9,Total!K:K,DB!$O$9,Total!AA:AA,$H$2)+COUNTIFS(Total!W:W,B16,Total!AA:AA,DB!$G$5,Total!AA:AA,DB!$O$5,Total!M:M,DB!$G$9,Total!AA:AA,DB!$O$9,Total!E:E,$H$2)+COUNTIFS(Total!W:W,B16,Total!AA:AA,DB!$G$5,Total!AA:AA,DB!$O$5,Total!AA:AA,DB!$G$9,Total!K:K,DB!$O$9,Total!E:E,$H$2)+COUNTIFS(Total!W:W,B16,Total!AA:AA,DB!$G$5,Total!N:N,DB!$O$5,Total!M:M,DB!$G$9,Total!K:K,DB!$O$9,Total!E:E,$H$2)+COUNTIFS(Total!W:W,B16,Total!O:O,DB!$G$5,Total!AA:AA,DB!$O$5,Total!M:M,DB!$G$9,Total!K:K,DB!$O$9,Total!E:E,$H$2)+COUNTIFS(Total!W:W,B16,Total!O:O,DB!$G$5,Total!N:N,DB!$O$5,Total!AA:AA,DB!$G$9,Total!K:K,DB!$O$9,Total!E:E,$H$2)+COUNTIFS(Total!W:W,B16,Total!O:O,DB!$G$5,Total!N:N,DB!$O$5,Total!M:M,DB!$G$9,Total!AA:AA,DB!$O$9,Total!E:E,$H$2)+COUNTIFS(Total!W:W,B16,Total!O:O,DB!$G$5,Total!N:N,DB!$O$5,Total!M:M,DB!$G$9,Total!K:K,DB!$O$9,Total!AA:AA,$H$2)</f>
        <v>46</v>
      </c>
      <c r="D16" s="31">
        <f>COUNTIFS(Total!X:X,$AB$28,Total!W:W,B16,Total!O:O,DB!$G$5,Total!N:N,DB!$O$5,Total!M:M,DB!$G$9,Total!K:K,DB!$O$9,Total!E:E,$H$2)+COUNTIFS(Total!X:X,$AB$28,Total!W:W,B16,Total!AA:AA,DB!$G$5,Total!AA:AA,DB!$O$5,Total!AA:AA,DB!$G$9,Total!AA:AA,DB!$O$9,Total!AA:AA,$H$2)+COUNTIFS(Total!X:X,$AB$28,Total!W:W,B16,Total!O:O,DB!$G$5,Total!AA:AA,DB!$O$5,Total!AA:AA,DB!$G$9,Total!AA:AA,DB!$O$9,Total!AA:AA,$H$2)+COUNTIFS(Total!X:X,$AB$28,Total!W:W,B16,Total!AA:AA,DB!$G$5,Total!N:N,DB!$O$5,Total!AA:AA,DB!$G$9,Total!AA:AA,DB!$O$9,Total!AA:AA,$H$2)+COUNTIFS(Total!X:X,$AB$28,Total!W:W,B16,Total!AA:AA,DB!$G$5,Total!AA:AA,DB!$O$5,Total!M:M,DB!$G$9,Total!AA:AA,DB!$O$9,Total!AA:AA,$H$2)+COUNTIFS(Total!X:X,$AB$28,Total!W:W,B16,Total!AA:AA,DB!$G$5,Total!AA:AA,DB!$O$5,Total!AA:AA,DB!$G$9,Total!K:K,DB!$O$9,Total!AA:AA,$H$2)+COUNTIFS(Total!X:X,$AB$28,Total!W:W,B16,Total!AA:AA,DB!$G$5,Total!AA:AA,DB!$O$5,Total!AA:AA,DB!$G$9,Total!AA:AA,DB!$O$9,Total!E:E,$H$2)+COUNTIFS(Total!X:X,$AB$28,Total!W:W,B16,Total!O:O,DB!$G$5,Total!N:N,DB!$O$5,Total!M:M,DB!$G$9,Total!AA:AA,DB!$O$9,Total!AA:AA,$H$2)+COUNTIFS(Total!X:X,$AB$28,Total!W:W,B16,Total!O:O,DB!$G$5,Total!N:N,DB!$O$5,Total!AA:AA,DB!$G$9,Total!K:K,DB!$O$9,Total!AA:AA,$H$2)+COUNTIFS(Total!X:X,$AB$28,Total!W:W,B16,Total!O:O,DB!$G$5,Total!N:N,DB!$O$5,Total!AA:AA,DB!$G$9,Total!AA:AA,DB!$O$9,Total!E:E,$H$2)+COUNTIFS(Total!X:X,$AB$28,Total!W:W,B16,Total!O:O,DB!$G$5,Total!AA:AA,DB!$O$5,Total!M:M,DB!$G$9,Total!K:K,DB!$O$9,Total!AA:AA,$H$2)+COUNTIFS(Total!X:X,$AB$28,Total!W:W,B16,Total!O:O,DB!$G$5,Total!AA:AA,DB!$O$5,Total!M:M,DB!$G$9,Total!AA:AA,DB!$O$9,Total!E:E,$H$2)+COUNTIFS(Total!X:X,$AB$28,Total!W:W,B16,Total!O:O,DB!$G$5,Total!AA:AA,DB!$O$5,Total!AA:AA,DB!$G$9,Total!K:K,DB!$O$9,Total!E:E,$H$2)+COUNTIFS(Total!X:X,$AB$28,Total!W:W,B16,Total!AA:AA,DB!$G$5,Total!N:N,DB!$O$5,Total!M:M,DB!$G$9,Total!K:K,DB!$O$9,Total!AA:AA,$H$2)+COUNTIFS(Total!X:X,$AB$28,Total!W:W,B16,Total!AA:AA,DB!$G$5,Total!N:N,DB!$O$5,Total!M:M,DB!$G$9,Total!AA:AA,DB!$O$9,Total!E:E,$H$2)+COUNTIFS(Total!X:X,$AB$28,Total!W:W,B16,Total!AA:AA,DB!$G$5,Total!N:N,DB!$O$5,Total!AA:AA,DB!$G$9,Total!K:K,DB!$O$9,Total!E:E,$H$2)+COUNTIFS(Total!X:X,$AB$28,Total!W:W,B16,Total!AA:AA,DB!$G$5,Total!AA:AA,DB!$O$5,Total!M:M,DB!$G$9,Total!K:K,DB!$O$9,Total!E:E,$H$2)+COUNTIFS(Total!X:X,$AB$28,Total!W:W,B16,Total!O:O,DB!$G$5,Total!N:N,DB!$O$5,Total!AA:AA,DB!$G$9,Total!AA:AA,DB!$O$9,Total!AA:AA,$H$2)+COUNTIFS(Total!X:X,$AB$28,Total!W:W,B16,Total!O:O,DB!$G$5,Total!AA:AA,DB!$O$5,Total!M:M,DB!$G$9,Total!AA:AA,DB!$O$9,Total!AA:AA,$H$2)+COUNTIFS(Total!X:X,$AB$28,Total!W:W,B16,Total!O:O,DB!$G$5,Total!AA:AA,DB!$O$5,Total!AA:AA,DB!$G$9,Total!K:K,DB!$O$9,Total!AA:AA,$H$2)+COUNTIFS(Total!X:X,$AB$28,Total!W:W,B16,Total!O:O,DB!$G$5,Total!AA:AA,DB!$O$5,Total!AA:AA,DB!$G$9,Total!AA:AA,DB!$O$9,Total!E:E,$H$2)+COUNTIFS(Total!X:X,$AB$28,Total!W:W,B16,Total!AA:AA,DB!$G$5,Total!N:N,DB!$O$5,Total!M:M,DB!$G$9,Total!AA:AA,DB!$O$9,Total!AA:AA,$H$2)+COUNTIFS(Total!X:X,$AB$28,Total!W:W,B16,Total!AA:AA,DB!$G$5,Total!N:N,DB!$O$5,Total!AA:AA,DB!$G$9,Total!K:K,DB!$O$9,Total!AA:AA,$H$2)+COUNTIFS(Total!X:X,$AB$28,Total!W:W,B16,Total!AA:AA,DB!$G$5,Total!N:N,DB!$O$5,Total!AA:AA,DB!$G$9,Total!AA:AA,DB!$O$9,Total!E:E,$H$2)+COUNTIFS(Total!X:X,$AB$28,Total!W:W,B16,Total!AA:AA,DB!$G$5,Total!AA:AA,DB!$O$5,Total!M:M,DB!$G$9,Total!K:K,DB!$O$9,Total!AA:AA,$H$2)+COUNTIFS(Total!X:X,$AB$28,Total!W:W,B16,Total!AA:AA,DB!$G$5,Total!AA:AA,DB!$O$5,Total!M:M,DB!$G$9,Total!AA:AA,DB!$O$9,Total!E:E,$H$2)+COUNTIFS(Total!X:X,$AB$28,Total!W:W,B16,Total!AA:AA,DB!$G$5,Total!AA:AA,DB!$O$5,Total!AA:AA,DB!$G$9,Total!K:K,DB!$O$9,Total!E:E,$H$2)+COUNTIFS(Total!X:X,$AB$28,Total!W:W,B16,Total!AA:AA,DB!$G$5,Total!N:N,DB!$O$5,Total!M:M,DB!$G$9,Total!K:K,DB!$O$9,Total!E:E,$H$2)+COUNTIFS(Total!X:X,$AB$28,Total!W:W,B16,Total!O:O,DB!$G$5,Total!AA:AA,DB!$O$5,Total!M:M,DB!$G$9,Total!K:K,DB!$O$9,Total!E:E,$H$2)+COUNTIFS(Total!X:X,$AB$28,Total!W:W,B16,Total!O:O,DB!$G$5,Total!N:N,DB!$O$5,Total!AA:AA,DB!$G$9,Total!K:K,DB!$O$9,Total!E:E,$H$2)+COUNTIFS(Total!X:X,$AB$28,Total!W:W,B16,Total!O:O,DB!$G$5,Total!N:N,DB!$O$5,Total!M:M,DB!$G$9,Total!AA:AA,DB!$O$9,Total!E:E,$H$2)+COUNTIFS(Total!X:X,$AB$28,Total!W:W,B16,Total!O:O,DB!$G$5,Total!N:N,DB!$O$5,Total!M:M,DB!$G$9,Total!K:K,DB!$O$9,Total!AA:AA,$H$2)</f>
        <v>6</v>
      </c>
      <c r="E16" s="31">
        <f>COUNTIFS(Total!X:X,$E$3,Total!W:W,B16,Total!O:O,DB!$G$5,Total!N:N,DB!$O$5,Total!M:M,DB!$G$9,Total!K:K,DB!$O$9,Total!E:E,$H$2)+COUNTIFS(Total!X:X,$E$3,Total!W:W,B16,Total!AA:AA,DB!$G$5,Total!AA:AA,DB!$O$5,Total!AA:AA,DB!$G$9,Total!AA:AA,DB!$O$9,Total!AA:AA,$H$2)+COUNTIFS(Total!X:X,$E$3,Total!W:W,B16,Total!O:O,DB!$G$5,Total!AA:AA,DB!$O$5,Total!AA:AA,DB!$G$9,Total!AA:AA,DB!$O$9,Total!AA:AA,$H$2)+COUNTIFS(Total!X:X,$E$3,Total!W:W,B16,Total!AA:AA,DB!$G$5,Total!N:N,DB!$O$5,Total!AA:AA,DB!$G$9,Total!AA:AA,DB!$O$9,Total!AA:AA,$H$2)+COUNTIFS(Total!X:X,$E$3,Total!W:W,B16,Total!AA:AA,DB!$G$5,Total!AA:AA,DB!$O$5,Total!M:M,DB!$G$9,Total!AA:AA,DB!$O$9,Total!AA:AA,$H$2)+COUNTIFS(Total!X:X,$E$3,Total!W:W,B16,Total!AA:AA,DB!$G$5,Total!AA:AA,DB!$O$5,Total!AA:AA,DB!$G$9,Total!K:K,DB!$O$9,Total!AA:AA,$H$2)+COUNTIFS(Total!X:X,$E$3,Total!W:W,B16,Total!AA:AA,DB!$G$5,Total!AA:AA,DB!$O$5,Total!AA:AA,DB!$G$9,Total!AA:AA,DB!$O$9,Total!E:E,$H$2)+COUNTIFS(Total!X:X,$E$3,Total!W:W,B16,Total!O:O,DB!$G$5,Total!N:N,DB!$O$5,Total!M:M,DB!$G$9,Total!AA:AA,DB!$O$9,Total!AA:AA,$H$2)+COUNTIFS(Total!X:X,$E$3,Total!W:W,B16,Total!O:O,DB!$G$5,Total!N:N,DB!$O$5,Total!AA:AA,DB!$G$9,Total!K:K,DB!$O$9,Total!AA:AA,$H$2)+COUNTIFS(Total!X:X,$E$3,Total!W:W,B16,Total!O:O,DB!$G$5,Total!N:N,DB!$O$5,Total!AA:AA,DB!$G$9,Total!AA:AA,DB!$O$9,Total!E:E,$H$2)+COUNTIFS(Total!X:X,$E$3,Total!W:W,B16,Total!O:O,DB!$G$5,Total!AA:AA,DB!$O$5,Total!M:M,DB!$G$9,Total!K:K,DB!$O$9,Total!AA:AA,$H$2)+COUNTIFS(Total!X:X,$E$3,Total!W:W,B16,Total!O:O,DB!$G$5,Total!AA:AA,DB!$O$5,Total!M:M,DB!$G$9,Total!AA:AA,DB!$O$9,Total!E:E,$H$2)+COUNTIFS(Total!X:X,$E$3,Total!W:W,B16,Total!O:O,DB!$G$5,Total!AA:AA,DB!$O$5,Total!AA:AA,DB!$G$9,Total!K:K,DB!$O$9,Total!E:E,$H$2)+COUNTIFS(Total!X:X,$E$3,Total!W:W,B16,Total!AA:AA,DB!$G$5,Total!N:N,DB!$O$5,Total!M:M,DB!$G$9,Total!K:K,DB!$O$9,Total!AA:AA,$H$2)+COUNTIFS(Total!X:X,$E$3,Total!W:W,B16,Total!AA:AA,DB!$G$5,Total!N:N,DB!$O$5,Total!M:M,DB!$G$9,Total!AA:AA,DB!$O$9,Total!E:E,$H$2)+COUNTIFS(Total!X:X,$E$3,Total!W:W,B16,Total!AA:AA,DB!$G$5,Total!N:N,DB!$O$5,Total!AA:AA,DB!$G$9,Total!K:K,DB!$O$9,Total!E:E,$H$2)+COUNTIFS(Total!X:X,$E$3,Total!W:W,B16,Total!AA:AA,DB!$G$5,Total!AA:AA,DB!$O$5,Total!M:M,DB!$G$9,Total!K:K,DB!$O$9,Total!E:E,$H$2)+COUNTIFS(Total!X:X,$E$3,Total!W:W,B16,Total!O:O,DB!$G$5,Total!N:N,DB!$O$5,Total!AA:AA,DB!$G$9,Total!AA:AA,DB!$O$9,Total!AA:AA,$H$2)+COUNTIFS(Total!X:X,$E$3,Total!W:W,B16,Total!O:O,DB!$G$5,Total!AA:AA,DB!$O$5,Total!M:M,DB!$G$9,Total!AA:AA,DB!$O$9,Total!AA:AA,$H$2)+COUNTIFS(Total!X:X,$E$3,Total!W:W,B16,Total!O:O,DB!$G$5,Total!AA:AA,DB!$O$5,Total!AA:AA,DB!$G$9,Total!K:K,DB!$O$9,Total!AA:AA,$H$2)+COUNTIFS(Total!X:X,$E$3,Total!W:W,B16,Total!O:O,DB!$G$5,Total!AA:AA,DB!$O$5,Total!AA:AA,DB!$G$9,Total!AA:AA,DB!$O$9,Total!E:E,$H$2)+COUNTIFS(Total!X:X,$E$3,Total!W:W,B16,Total!AA:AA,DB!$G$5,Total!N:N,DB!$O$5,Total!M:M,DB!$G$9,Total!AA:AA,DB!$O$9,Total!AA:AA,$H$2)+COUNTIFS(Total!X:X,$E$3,Total!W:W,B16,Total!AA:AA,DB!$G$5,Total!N:N,DB!$O$5,Total!AA:AA,DB!$G$9,Total!K:K,DB!$O$9,Total!AA:AA,$H$2)+COUNTIFS(Total!X:X,$E$3,Total!W:W,B16,Total!AA:AA,DB!$G$5,Total!N:N,DB!$O$5,Total!AA:AA,DB!$G$9,Total!AA:AA,DB!$O$9,Total!E:E,$H$2)+COUNTIFS(Total!X:X,$E$3,Total!W:W,B16,Total!AA:AA,DB!$G$5,Total!AA:AA,DB!$O$5,Total!M:M,DB!$G$9,Total!K:K,DB!$O$9,Total!AA:AA,$H$2)+COUNTIFS(Total!X:X,$E$3,Total!W:W,B16,Total!AA:AA,DB!$G$5,Total!AA:AA,DB!$O$5,Total!M:M,DB!$G$9,Total!AA:AA,DB!$O$9,Total!E:E,$H$2)+COUNTIFS(Total!X:X,$E$3,Total!W:W,B16,Total!AA:AA,DB!$G$5,Total!AA:AA,DB!$O$5,Total!AA:AA,DB!$G$9,Total!K:K,DB!$O$9,Total!E:E,$H$2)+COUNTIFS(Total!X:X,$E$3,Total!W:W,B16,Total!AA:AA,DB!$G$5,Total!N:N,DB!$O$5,Total!M:M,DB!$G$9,Total!K:K,DB!$O$9,Total!E:E,$H$2)+COUNTIFS(Total!X:X,$E$3,Total!W:W,B16,Total!O:O,DB!$G$5,Total!AA:AA,DB!$O$5,Total!M:M,DB!$G$9,Total!K:K,DB!$O$9,Total!E:E,$H$2)+COUNTIFS(Total!X:X,$E$3,Total!W:W,B16,Total!O:O,DB!$G$5,Total!N:N,DB!$O$5,Total!AA:AA,DB!$G$9,Total!K:K,DB!$O$9,Total!E:E,$H$2)+COUNTIFS(Total!X:X,$E$3,Total!W:W,B16,Total!O:O,DB!$G$5,Total!N:N,DB!$O$5,Total!M:M,DB!$G$9,Total!AA:AA,DB!$O$9,Total!E:E,$H$2)+COUNTIFS(Total!X:X,$E$3,Total!W:W,B16,Total!O:O,DB!$G$5,Total!N:N,DB!$O$5,Total!M:M,DB!$G$9,Total!K:K,DB!$O$9,Total!AA:AA,$H$2)</f>
        <v>8</v>
      </c>
      <c r="F16" s="31">
        <f>COUNTIFS(Total!X:X,$F$3,Total!W:W,B16,Total!O:O,DB!$G$5,Total!N:N,DB!$O$5,Total!M:M,DB!$G$9,Total!K:K,DB!$O$9,Total!E:E,$H$2)+COUNTIFS(Total!X:X,$F$3,Total!W:W,B16,Total!AA:AA,DB!$G$5,Total!AA:AA,DB!$O$5,Total!AA:AA,DB!$G$9,Total!AA:AA,DB!$O$9,Total!AA:AA,$H$2)+COUNTIFS(Total!X:X,$F$3,Total!W:W,B16,Total!O:O,DB!$G$5,Total!AA:AA,DB!$O$5,Total!AA:AA,DB!$G$9,Total!AA:AA,DB!$O$9,Total!AA:AA,$H$2)+COUNTIFS(Total!X:X,$F$3,Total!W:W,B16,Total!AA:AA,DB!$G$5,Total!N:N,DB!$O$5,Total!AA:AA,DB!$G$9,Total!AA:AA,DB!$O$9,Total!AA:AA,$H$2)+COUNTIFS(Total!X:X,$F$3,Total!W:W,B16,Total!AA:AA,DB!$G$5,Total!AA:AA,DB!$O$5,Total!M:M,DB!$G$9,Total!AA:AA,DB!$O$9,Total!AA:AA,$H$2)+COUNTIFS(Total!X:X,$F$3,Total!W:W,B16,Total!AA:AA,DB!$G$5,Total!AA:AA,DB!$O$5,Total!AA:AA,DB!$G$9,Total!K:K,DB!$O$9,Total!AA:AA,$H$2)+COUNTIFS(Total!X:X,$F$3,Total!W:W,B16,Total!AA:AA,DB!$G$5,Total!AA:AA,DB!$O$5,Total!AA:AA,DB!$G$9,Total!AA:AA,DB!$O$9,Total!E:E,$H$2)+COUNTIFS(Total!X:X,$F$3,Total!W:W,B16,Total!O:O,DB!$G$5,Total!N:N,DB!$O$5,Total!M:M,DB!$G$9,Total!AA:AA,DB!$O$9,Total!AA:AA,$H$2)+COUNTIFS(Total!X:X,$F$3,Total!W:W,B16,Total!O:O,DB!$G$5,Total!N:N,DB!$O$5,Total!AA:AA,DB!$G$9,Total!K:K,DB!$O$9,Total!AA:AA,$H$2)+COUNTIFS(Total!X:X,$F$3,Total!W:W,B16,Total!O:O,DB!$G$5,Total!N:N,DB!$O$5,Total!AA:AA,DB!$G$9,Total!AA:AA,DB!$O$9,Total!E:E,$H$2)+COUNTIFS(Total!X:X,$F$3,Total!W:W,B16,Total!O:O,DB!$G$5,Total!AA:AA,DB!$O$5,Total!M:M,DB!$G$9,Total!K:K,DB!$O$9,Total!AA:AA,$H$2)+COUNTIFS(Total!X:X,$F$3,Total!W:W,B16,Total!O:O,DB!$G$5,Total!AA:AA,DB!$O$5,Total!M:M,DB!$G$9,Total!AA:AA,DB!$O$9,Total!E:E,$H$2)+COUNTIFS(Total!X:X,$F$3,Total!W:W,B16,Total!O:O,DB!$G$5,Total!AA:AA,DB!$O$5,Total!AA:AA,DB!$G$9,Total!K:K,DB!$O$9,Total!E:E,$H$2)+COUNTIFS(Total!X:X,$F$3,Total!W:W,B16,Total!AA:AA,DB!$G$5,Total!N:N,DB!$O$5,Total!M:M,DB!$G$9,Total!K:K,DB!$O$9,Total!AA:AA,$H$2)+COUNTIFS(Total!X:X,$F$3,Total!W:W,B16,Total!AA:AA,DB!$G$5,Total!N:N,DB!$O$5,Total!M:M,DB!$G$9,Total!AA:AA,DB!$O$9,Total!E:E,$H$2)+COUNTIFS(Total!X:X,$F$3,Total!W:W,B16,Total!AA:AA,DB!$G$5,Total!N:N,DB!$O$5,Total!AA:AA,DB!$G$9,Total!K:K,DB!$O$9,Total!E:E,$H$2)+COUNTIFS(Total!X:X,$F$3,Total!W:W,B16,Total!AA:AA,DB!$G$5,Total!AA:AA,DB!$O$5,Total!M:M,DB!$G$9,Total!K:K,DB!$O$9,Total!E:E,$H$2)+COUNTIFS(Total!X:X,$F$3,Total!W:W,B16,Total!O:O,DB!$G$5,Total!N:N,DB!$O$5,Total!AA:AA,DB!$G$9,Total!AA:AA,DB!$O$9,Total!AA:AA,$H$2)+COUNTIFS(Total!X:X,$F$3,Total!W:W,B16,Total!O:O,DB!$G$5,Total!AA:AA,DB!$O$5,Total!M:M,DB!$G$9,Total!AA:AA,DB!$O$9,Total!AA:AA,$H$2)+COUNTIFS(Total!X:X,$F$3,Total!W:W,B16,Total!O:O,DB!$G$5,Total!AA:AA,DB!$O$5,Total!AA:AA,DB!$G$9,Total!K:K,DB!$O$9,Total!AA:AA,$H$2)+COUNTIFS(Total!X:X,$F$3,Total!W:W,B16,Total!O:O,DB!$G$5,Total!AA:AA,DB!$O$5,Total!AA:AA,DB!$G$9,Total!AA:AA,DB!$O$9,Total!E:E,$H$2)+COUNTIFS(Total!X:X,$F$3,Total!W:W,B16,Total!AA:AA,DB!$G$5,Total!N:N,DB!$O$5,Total!M:M,DB!$G$9,Total!AA:AA,DB!$O$9,Total!AA:AA,$H$2)+COUNTIFS(Total!X:X,$F$3,Total!W:W,B16,Total!AA:AA,DB!$G$5,Total!N:N,DB!$O$5,Total!AA:AA,DB!$G$9,Total!K:K,DB!$O$9,Total!AA:AA,$H$2)+COUNTIFS(Total!X:X,$F$3,Total!W:W,B16,Total!AA:AA,DB!$G$5,Total!N:N,DB!$O$5,Total!AA:AA,DB!$G$9,Total!AA:AA,DB!$O$9,Total!E:E,$H$2)+COUNTIFS(Total!X:X,$F$3,Total!W:W,B16,Total!AA:AA,DB!$G$5,Total!AA:AA,DB!$O$5,Total!M:M,DB!$G$9,Total!K:K,DB!$O$9,Total!AA:AA,$H$2)+COUNTIFS(Total!X:X,$F$3,Total!W:W,B16,Total!AA:AA,DB!$G$5,Total!AA:AA,DB!$O$5,Total!M:M,DB!$G$9,Total!AA:AA,DB!$O$9,Total!E:E,$H$2)+COUNTIFS(Total!X:X,$F$3,Total!W:W,B16,Total!AA:AA,DB!$G$5,Total!AA:AA,DB!$O$5,Total!AA:AA,DB!$G$9,Total!K:K,DB!$O$9,Total!E:E,$H$2)+COUNTIFS(Total!X:X,$F$3,Total!W:W,B16,Total!AA:AA,DB!$G$5,Total!N:N,DB!$O$5,Total!M:M,DB!$G$9,Total!K:K,DB!$O$9,Total!E:E,$H$2)+COUNTIFS(Total!X:X,$F$3,Total!W:W,B16,Total!O:O,DB!$G$5,Total!AA:AA,DB!$O$5,Total!M:M,DB!$G$9,Total!K:K,DB!$O$9,Total!E:E,$H$2)+COUNTIFS(Total!X:X,$F$3,Total!W:W,B16,Total!O:O,DB!$G$5,Total!N:N,DB!$O$5,Total!AA:AA,DB!$G$9,Total!K:K,DB!$O$9,Total!E:E,$H$2)+COUNTIFS(Total!X:X,$F$3,Total!W:W,B16,Total!O:O,DB!$G$5,Total!N:N,DB!$O$5,Total!M:M,DB!$G$9,Total!AA:AA,DB!$O$9,Total!E:E,$H$2)+COUNTIFS(Total!X:X,$F$3,Total!W:W,B16,Total!O:O,DB!$G$5,Total!N:N,DB!$O$5,Total!M:M,DB!$G$9,Total!K:K,DB!$O$9,Total!AA:AA,$H$2)</f>
        <v>0</v>
      </c>
      <c r="G16" s="31">
        <f>COUNTIFS(Total!X:X,$G$3,Total!W:W,B16,Total!O:O,DB!$G$5,Total!N:N,DB!$O$5,Total!M:M,DB!$G$9,Total!K:K,DB!$O$9,Total!E:E,$H$2)+COUNTIFS(Total!X:X,$G$3,Total!W:W,B16,Total!AA:AA,DB!$G$5,Total!AA:AA,DB!$O$5,Total!AA:AA,DB!$G$9,Total!AA:AA,DB!$O$9,Total!AA:AA,$H$2)+COUNTIFS(Total!X:X,$G$3,Total!W:W,B16,Total!O:O,DB!$G$5,Total!AA:AA,DB!$O$5,Total!AA:AA,DB!$G$9,Total!AA:AA,DB!$O$9,Total!AA:AA,$H$2)+COUNTIFS(Total!X:X,$G$3,Total!W:W,B16,Total!AA:AA,DB!$G$5,Total!N:N,DB!$O$5,Total!AA:AA,DB!$G$9,Total!AA:AA,DB!$O$9,Total!AA:AA,$H$2)+COUNTIFS(Total!X:X,$G$3,Total!W:W,B16,Total!AA:AA,DB!$G$5,Total!AA:AA,DB!$O$5,Total!M:M,DB!$G$9,Total!AA:AA,DB!$O$9,Total!AA:AA,$H$2)+COUNTIFS(Total!X:X,$G$3,Total!W:W,B16,Total!AA:AA,DB!$G$5,Total!AA:AA,DB!$O$5,Total!AA:AA,DB!$G$9,Total!K:K,DB!$O$9,Total!AA:AA,$H$2)+COUNTIFS(Total!X:X,$G$3,Total!W:W,B16,Total!AA:AA,DB!$G$5,Total!AA:AA,DB!$O$5,Total!AA:AA,DB!$G$9,Total!AA:AA,DB!$O$9,Total!E:E,$H$2)+COUNTIFS(Total!X:X,$G$3,Total!W:W,B16,Total!O:O,DB!$G$5,Total!N:N,DB!$O$5,Total!M:M,DB!$G$9,Total!AA:AA,DB!$O$9,Total!AA:AA,$H$2)+COUNTIFS(Total!X:X,$G$3,Total!W:W,B16,Total!O:O,DB!$G$5,Total!N:N,DB!$O$5,Total!AA:AA,DB!$G$9,Total!K:K,DB!$O$9,Total!AA:AA,$H$2)+COUNTIFS(Total!X:X,$G$3,Total!W:W,B16,Total!O:O,DB!$G$5,Total!N:N,DB!$O$5,Total!AA:AA,DB!$G$9,Total!AA:AA,DB!$O$9,Total!E:E,$H$2)+COUNTIFS(Total!X:X,$G$3,Total!W:W,B16,Total!O:O,DB!$G$5,Total!AA:AA,DB!$O$5,Total!M:M,DB!$G$9,Total!K:K,DB!$O$9,Total!AA:AA,$H$2)+COUNTIFS(Total!X:X,$G$3,Total!W:W,B16,Total!O:O,DB!$G$5,Total!AA:AA,DB!$O$5,Total!M:M,DB!$G$9,Total!AA:AA,DB!$O$9,Total!E:E,$H$2)+COUNTIFS(Total!X:X,$G$3,Total!W:W,B16,Total!O:O,DB!$G$5,Total!AA:AA,DB!$O$5,Total!AA:AA,DB!$G$9,Total!K:K,DB!$O$9,Total!E:E,$H$2)+COUNTIFS(Total!X:X,$G$3,Total!W:W,B16,Total!AA:AA,DB!$G$5,Total!N:N,DB!$O$5,Total!M:M,DB!$G$9,Total!K:K,DB!$O$9,Total!AA:AA,$H$2)+COUNTIFS(Total!X:X,$G$3,Total!W:W,B16,Total!AA:AA,DB!$G$5,Total!N:N,DB!$O$5,Total!M:M,DB!$G$9,Total!AA:AA,DB!$O$9,Total!E:E,$H$2)+COUNTIFS(Total!X:X,$G$3,Total!W:W,B16,Total!AA:AA,DB!$G$5,Total!N:N,DB!$O$5,Total!AA:AA,DB!$G$9,Total!K:K,DB!$O$9,Total!E:E,$H$2)+COUNTIFS(Total!X:X,$G$3,Total!W:W,B16,Total!AA:AA,DB!$G$5,Total!AA:AA,DB!$O$5,Total!M:M,DB!$G$9,Total!K:K,DB!$O$9,Total!E:E,$H$2)+COUNTIFS(Total!X:X,$G$3,Total!W:W,B16,Total!O:O,DB!$G$5,Total!N:N,DB!$O$5,Total!AA:AA,DB!$G$9,Total!AA:AA,DB!$O$9,Total!AA:AA,$H$2)+COUNTIFS(Total!X:X,$G$3,Total!W:W,B16,Total!O:O,DB!$G$5,Total!AA:AA,DB!$O$5,Total!M:M,DB!$G$9,Total!AA:AA,DB!$O$9,Total!AA:AA,$H$2)+COUNTIFS(Total!X:X,$G$3,Total!W:W,B16,Total!O:O,DB!$G$5,Total!AA:AA,DB!$O$5,Total!AA:AA,DB!$G$9,Total!K:K,DB!$O$9,Total!AA:AA,$H$2)+COUNTIFS(Total!X:X,$G$3,Total!W:W,B16,Total!O:O,DB!$G$5,Total!AA:AA,DB!$O$5,Total!AA:AA,DB!$G$9,Total!AA:AA,DB!$O$9,Total!E:E,$H$2)+COUNTIFS(Total!X:X,$G$3,Total!W:W,B16,Total!AA:AA,DB!$G$5,Total!N:N,DB!$O$5,Total!M:M,DB!$G$9,Total!AA:AA,DB!$O$9,Total!AA:AA,$H$2)+COUNTIFS(Total!X:X,$G$3,Total!W:W,B16,Total!AA:AA,DB!$G$5,Total!N:N,DB!$O$5,Total!AA:AA,DB!$G$9,Total!K:K,DB!$O$9,Total!AA:AA,$H$2)+COUNTIFS(Total!X:X,$G$3,Total!W:W,B16,Total!AA:AA,DB!$G$5,Total!N:N,DB!$O$5,Total!AA:AA,DB!$G$9,Total!AA:AA,DB!$O$9,Total!E:E,$H$2)+COUNTIFS(Total!X:X,$G$3,Total!W:W,B16,Total!AA:AA,DB!$G$5,Total!AA:AA,DB!$O$5,Total!M:M,DB!$G$9,Total!K:K,DB!$O$9,Total!AA:AA,$H$2)+COUNTIFS(Total!X:X,$G$3,Total!W:W,B16,Total!AA:AA,DB!$G$5,Total!AA:AA,DB!$O$5,Total!M:M,DB!$G$9,Total!AA:AA,DB!$O$9,Total!E:E,$H$2)+COUNTIFS(Total!X:X,$G$3,Total!W:W,B16,Total!AA:AA,DB!$G$5,Total!AA:AA,DB!$O$5,Total!AA:AA,DB!$G$9,Total!K:K,DB!$O$9,Total!E:E,$H$2)+COUNTIFS(Total!X:X,$G$3,Total!W:W,B16,Total!AA:AA,DB!$G$5,Total!N:N,DB!$O$5,Total!M:M,DB!$G$9,Total!K:K,DB!$O$9,Total!E:E,$H$2)+COUNTIFS(Total!X:X,$G$3,Total!W:W,B16,Total!O:O,DB!$G$5,Total!AA:AA,DB!$O$5,Total!M:M,DB!$G$9,Total!K:K,DB!$O$9,Total!E:E,$H$2)+COUNTIFS(Total!X:X,$G$3,Total!W:W,B16,Total!O:O,DB!$G$5,Total!N:N,DB!$O$5,Total!AA:AA,DB!$G$9,Total!K:K,DB!$O$9,Total!E:E,$H$2)+COUNTIFS(Total!X:X,$G$3,Total!W:W,B16,Total!O:O,DB!$G$5,Total!N:N,DB!$O$5,Total!M:M,DB!$G$9,Total!AA:AA,DB!$O$9,Total!E:E,$H$2)+COUNTIFS(Total!X:X,$G$3,Total!W:W,B16,Total!O:O,DB!$G$5,Total!N:N,DB!$O$5,Total!M:M,DB!$G$9,Total!K:K,DB!$O$9,Total!AA:AA,$H$2)</f>
        <v>6</v>
      </c>
      <c r="H16" s="31">
        <f>COUNTIFS(Total!X:X,$H$3,Total!W:W,B16,Total!O:O,DB!$G$5,Total!N:N,DB!$O$5,Total!M:M,DB!$G$9,Total!K:K,DB!$O$9,Total!E:E,$H$2)+COUNTIFS(Total!X:X,$H$3,Total!W:W,B16,Total!AA:AA,DB!$G$5,Total!AA:AA,DB!$O$5,Total!AA:AA,DB!$G$9,Total!AA:AA,DB!$O$9,Total!AA:AA,$H$2)+COUNTIFS(Total!X:X,$H$3,Total!W:W,B16,Total!O:O,DB!$G$5,Total!AA:AA,DB!$O$5,Total!AA:AA,DB!$G$9,Total!AA:AA,DB!$O$9,Total!AA:AA,$H$2)+COUNTIFS(Total!X:X,$H$3,Total!W:W,B16,Total!AA:AA,DB!$G$5,Total!N:N,DB!$O$5,Total!AA:AA,DB!$G$9,Total!AA:AA,DB!$O$9,Total!AA:AA,$H$2)+COUNTIFS(Total!X:X,$H$3,Total!W:W,B16,Total!AA:AA,DB!$G$5,Total!AA:AA,DB!$O$5,Total!M:M,DB!$G$9,Total!AA:AA,DB!$O$9,Total!AA:AA,$H$2)+COUNTIFS(Total!X:X,$H$3,Total!W:W,B16,Total!AA:AA,DB!$G$5,Total!AA:AA,DB!$O$5,Total!AA:AA,DB!$G$9,Total!K:K,DB!$O$9,Total!AA:AA,$H$2)+COUNTIFS(Total!X:X,$H$3,Total!W:W,B16,Total!AA:AA,DB!$G$5,Total!AA:AA,DB!$O$5,Total!AA:AA,DB!$G$9,Total!AA:AA,DB!$O$9,Total!E:E,$H$2)+COUNTIFS(Total!X:X,$H$3,Total!W:W,B16,Total!O:O,DB!$G$5,Total!N:N,DB!$O$5,Total!M:M,DB!$G$9,Total!AA:AA,DB!$O$9,Total!AA:AA,$H$2)+COUNTIFS(Total!X:X,$H$3,Total!W:W,B16,Total!O:O,DB!$G$5,Total!N:N,DB!$O$5,Total!AA:AA,DB!$G$9,Total!K:K,DB!$O$9,Total!AA:AA,$H$2)+COUNTIFS(Total!X:X,$H$3,Total!W:W,B16,Total!O:O,DB!$G$5,Total!N:N,DB!$O$5,Total!AA:AA,DB!$G$9,Total!AA:AA,DB!$O$9,Total!E:E,$H$2)+COUNTIFS(Total!X:X,$H$3,Total!W:W,B16,Total!O:O,DB!$G$5,Total!AA:AA,DB!$O$5,Total!M:M,DB!$G$9,Total!K:K,DB!$O$9,Total!AA:AA,$H$2)+COUNTIFS(Total!X:X,$H$3,Total!W:W,B16,Total!O:O,DB!$G$5,Total!AA:AA,DB!$O$5,Total!M:M,DB!$G$9,Total!AA:AA,DB!$O$9,Total!E:E,$H$2)+COUNTIFS(Total!X:X,$H$3,Total!W:W,B16,Total!O:O,DB!$G$5,Total!AA:AA,DB!$O$5,Total!AA:AA,DB!$G$9,Total!K:K,DB!$O$9,Total!E:E,$H$2)+COUNTIFS(Total!X:X,$H$3,Total!W:W,B16,Total!AA:AA,DB!$G$5,Total!N:N,DB!$O$5,Total!M:M,DB!$G$9,Total!K:K,DB!$O$9,Total!AA:AA,$H$2)+COUNTIFS(Total!X:X,$H$3,Total!W:W,B16,Total!AA:AA,DB!$G$5,Total!N:N,DB!$O$5,Total!M:M,DB!$G$9,Total!AA:AA,DB!$O$9,Total!E:E,$H$2)+COUNTIFS(Total!X:X,$H$3,Total!W:W,B16,Total!AA:AA,DB!$G$5,Total!N:N,DB!$O$5,Total!AA:AA,DB!$G$9,Total!K:K,DB!$O$9,Total!E:E,$H$2)+COUNTIFS(Total!X:X,$H$3,Total!W:W,B16,Total!AA:AA,DB!$G$5,Total!AA:AA,DB!$O$5,Total!M:M,DB!$G$9,Total!K:K,DB!$O$9,Total!E:E,$H$2)+COUNTIFS(Total!X:X,$H$3,Total!W:W,B16,Total!O:O,DB!$G$5,Total!N:N,DB!$O$5,Total!AA:AA,DB!$G$9,Total!AA:AA,DB!$O$9,Total!AA:AA,$H$2)+COUNTIFS(Total!X:X,$H$3,Total!W:W,B16,Total!O:O,DB!$G$5,Total!AA:AA,DB!$O$5,Total!M:M,DB!$G$9,Total!AA:AA,DB!$O$9,Total!AA:AA,$H$2)+COUNTIFS(Total!X:X,$H$3,Total!W:W,B16,Total!O:O,DB!$G$5,Total!AA:AA,DB!$O$5,Total!AA:AA,DB!$G$9,Total!K:K,DB!$O$9,Total!AA:AA,$H$2)+COUNTIFS(Total!X:X,$H$3,Total!W:W,B16,Total!O:O,DB!$G$5,Total!AA:AA,DB!$O$5,Total!AA:AA,DB!$G$9,Total!AA:AA,DB!$O$9,Total!E:E,$H$2)+COUNTIFS(Total!X:X,$H$3,Total!W:W,B16,Total!AA:AA,DB!$G$5,Total!N:N,DB!$O$5,Total!M:M,DB!$G$9,Total!AA:AA,DB!$O$9,Total!AA:AA,$H$2)+COUNTIFS(Total!X:X,$H$3,Total!W:W,B16,Total!AA:AA,DB!$G$5,Total!N:N,DB!$O$5,Total!AA:AA,DB!$G$9,Total!K:K,DB!$O$9,Total!AA:AA,$H$2)+COUNTIFS(Total!X:X,$H$3,Total!W:W,B16,Total!AA:AA,DB!$G$5,Total!N:N,DB!$O$5,Total!AA:AA,DB!$G$9,Total!AA:AA,DB!$O$9,Total!E:E,$H$2)+COUNTIFS(Total!X:X,$H$3,Total!W:W,B16,Total!AA:AA,DB!$G$5,Total!AA:AA,DB!$O$5,Total!M:M,DB!$G$9,Total!K:K,DB!$O$9,Total!AA:AA,$H$2)+COUNTIFS(Total!X:X,$H$3,Total!W:W,B16,Total!AA:AA,DB!$G$5,Total!AA:AA,DB!$O$5,Total!M:M,DB!$G$9,Total!AA:AA,DB!$O$9,Total!E:E,$H$2)+COUNTIFS(Total!X:X,$H$3,Total!W:W,B16,Total!AA:AA,DB!$G$5,Total!AA:AA,DB!$O$5,Total!AA:AA,DB!$G$9,Total!K:K,DB!$O$9,Total!E:E,$H$2)+COUNTIFS(Total!X:X,$H$3,Total!W:W,B16,Total!AA:AA,DB!$G$5,Total!N:N,DB!$O$5,Total!M:M,DB!$G$9,Total!K:K,DB!$O$9,Total!E:E,$H$2)+COUNTIFS(Total!X:X,$H$3,Total!W:W,B16,Total!O:O,DB!$G$5,Total!AA:AA,DB!$O$5,Total!M:M,DB!$G$9,Total!K:K,DB!$O$9,Total!E:E,$H$2)+COUNTIFS(Total!X:X,$H$3,Total!W:W,B16,Total!O:O,DB!$G$5,Total!N:N,DB!$O$5,Total!AA:AA,DB!$G$9,Total!K:K,DB!$O$9,Total!E:E,$H$2)+COUNTIFS(Total!X:X,$H$3,Total!W:W,B16,Total!O:O,DB!$G$5,Total!N:N,DB!$O$5,Total!M:M,DB!$G$9,Total!AA:AA,DB!$O$9,Total!E:E,$H$2)+COUNTIFS(Total!X:X,$H$3,Total!W:W,B16,Total!O:O,DB!$G$5,Total!N:N,DB!$O$5,Total!M:M,DB!$G$9,Total!K:K,DB!$O$9,Total!AA:AA,$H$2)</f>
        <v>6</v>
      </c>
      <c r="I16" s="31">
        <f>COUNTIFS(Total!X:X,$I$3,Total!W:W,B16,Total!O:O,DB!$G$5,Total!N:N,DB!$O$5,Total!M:M,DB!$G$9,Total!K:K,DB!$O$9,Total!E:E,$H$2)+COUNTIFS(Total!X:X,$I$3,Total!W:W,B16,Total!AA:AA,DB!$G$5,Total!AA:AA,DB!$O$5,Total!AA:AA,DB!$G$9,Total!AA:AA,DB!$O$9,Total!AA:AA,$H$2)+COUNTIFS(Total!X:X,$I$3,Total!W:W,B16,Total!O:O,DB!$G$5,Total!AA:AA,DB!$O$5,Total!AA:AA,DB!$G$9,Total!AA:AA,DB!$O$9,Total!AA:AA,$H$2)+COUNTIFS(Total!X:X,$I$3,Total!W:W,B16,Total!AA:AA,DB!$G$5,Total!N:N,DB!$O$5,Total!AA:AA,DB!$G$9,Total!AA:AA,DB!$O$9,Total!AA:AA,$H$2)+COUNTIFS(Total!X:X,$I$3,Total!W:W,B16,Total!AA:AA,DB!$G$5,Total!AA:AA,DB!$O$5,Total!M:M,DB!$G$9,Total!AA:AA,DB!$O$9,Total!AA:AA,$H$2)+COUNTIFS(Total!X:X,$I$3,Total!W:W,B16,Total!AA:AA,DB!$G$5,Total!AA:AA,DB!$O$5,Total!AA:AA,DB!$G$9,Total!K:K,DB!$O$9,Total!AA:AA,$H$2)+COUNTIFS(Total!X:X,$I$3,Total!W:W,B16,Total!AA:AA,DB!$G$5,Total!AA:AA,DB!$O$5,Total!AA:AA,DB!$G$9,Total!AA:AA,DB!$O$9,Total!E:E,$H$2)+COUNTIFS(Total!X:X,$I$3,Total!W:W,B16,Total!O:O,DB!$G$5,Total!N:N,DB!$O$5,Total!M:M,DB!$G$9,Total!AA:AA,DB!$O$9,Total!AA:AA,$H$2)+COUNTIFS(Total!X:X,$I$3,Total!W:W,B16,Total!O:O,DB!$G$5,Total!N:N,DB!$O$5,Total!AA:AA,DB!$G$9,Total!K:K,DB!$O$9,Total!AA:AA,$H$2)+COUNTIFS(Total!X:X,$I$3,Total!W:W,B16,Total!O:O,DB!$G$5,Total!N:N,DB!$O$5,Total!AA:AA,DB!$G$9,Total!AA:AA,DB!$O$9,Total!E:E,$H$2)+COUNTIFS(Total!X:X,$I$3,Total!W:W,B16,Total!O:O,DB!$G$5,Total!AA:AA,DB!$O$5,Total!M:M,DB!$G$9,Total!K:K,DB!$O$9,Total!AA:AA,$H$2)+COUNTIFS(Total!X:X,$I$3,Total!W:W,B16,Total!O:O,DB!$G$5,Total!AA:AA,DB!$O$5,Total!M:M,DB!$G$9,Total!AA:AA,DB!$O$9,Total!E:E,$H$2)+COUNTIFS(Total!X:X,$I$3,Total!W:W,B16,Total!O:O,DB!$G$5,Total!AA:AA,DB!$O$5,Total!AA:AA,DB!$G$9,Total!K:K,DB!$O$9,Total!E:E,$H$2)+COUNTIFS(Total!X:X,$I$3,Total!W:W,B16,Total!AA:AA,DB!$G$5,Total!N:N,DB!$O$5,Total!M:M,DB!$G$9,Total!K:K,DB!$O$9,Total!AA:AA,$H$2)+COUNTIFS(Total!X:X,$I$3,Total!W:W,B16,Total!AA:AA,DB!$G$5,Total!N:N,DB!$O$5,Total!M:M,DB!$G$9,Total!AA:AA,DB!$O$9,Total!E:E,$H$2)+COUNTIFS(Total!X:X,$I$3,Total!W:W,B16,Total!AA:AA,DB!$G$5,Total!N:N,DB!$O$5,Total!AA:AA,DB!$G$9,Total!K:K,DB!$O$9,Total!E:E,$H$2)+COUNTIFS(Total!X:X,$I$3,Total!W:W,B16,Total!AA:AA,DB!$G$5,Total!AA:AA,DB!$O$5,Total!M:M,DB!$G$9,Total!K:K,DB!$O$9,Total!E:E,$H$2)+COUNTIFS(Total!X:X,$I$3,Total!W:W,B16,Total!O:O,DB!$G$5,Total!N:N,DB!$O$5,Total!AA:AA,DB!$G$9,Total!AA:AA,DB!$O$9,Total!AA:AA,$H$2)+COUNTIFS(Total!X:X,$I$3,Total!W:W,B16,Total!O:O,DB!$G$5,Total!AA:AA,DB!$O$5,Total!M:M,DB!$G$9,Total!AA:AA,DB!$O$9,Total!AA:AA,$H$2)+COUNTIFS(Total!X:X,$I$3,Total!W:W,B16,Total!O:O,DB!$G$5,Total!AA:AA,DB!$O$5,Total!AA:AA,DB!$G$9,Total!K:K,DB!$O$9,Total!AA:AA,$H$2)+COUNTIFS(Total!X:X,$I$3,Total!W:W,B16,Total!O:O,DB!$G$5,Total!AA:AA,DB!$O$5,Total!AA:AA,DB!$G$9,Total!AA:AA,DB!$O$9,Total!E:E,$H$2)+COUNTIFS(Total!X:X,$I$3,Total!W:W,B16,Total!AA:AA,DB!$G$5,Total!N:N,DB!$O$5,Total!M:M,DB!$G$9,Total!AA:AA,DB!$O$9,Total!AA:AA,$H$2)+COUNTIFS(Total!X:X,$I$3,Total!W:W,B16,Total!AA:AA,DB!$G$5,Total!N:N,DB!$O$5,Total!AA:AA,DB!$G$9,Total!K:K,DB!$O$9,Total!AA:AA,$H$2)+COUNTIFS(Total!X:X,$I$3,Total!W:W,B16,Total!AA:AA,DB!$G$5,Total!N:N,DB!$O$5,Total!AA:AA,DB!$G$9,Total!AA:AA,DB!$O$9,Total!E:E,$H$2)+COUNTIFS(Total!X:X,$I$3,Total!W:W,B16,Total!AA:AA,DB!$G$5,Total!AA:AA,DB!$O$5,Total!M:M,DB!$G$9,Total!K:K,DB!$O$9,Total!AA:AA,$H$2)+COUNTIFS(Total!X:X,$I$3,Total!W:W,B16,Total!AA:AA,DB!$G$5,Total!AA:AA,DB!$O$5,Total!M:M,DB!$G$9,Total!AA:AA,DB!$O$9,Total!E:E,$H$2)+COUNTIFS(Total!X:X,$I$3,Total!W:W,B16,Total!AA:AA,DB!$G$5,Total!AA:AA,DB!$O$5,Total!AA:AA,DB!$G$9,Total!K:K,DB!$O$9,Total!E:E,$H$2)+COUNTIFS(Total!X:X,$I$3,Total!W:W,B16,Total!AA:AA,DB!$G$5,Total!N:N,DB!$O$5,Total!M:M,DB!$G$9,Total!K:K,DB!$O$9,Total!E:E,$H$2)+COUNTIFS(Total!X:X,$I$3,Total!W:W,B16,Total!O:O,DB!$G$5,Total!AA:AA,DB!$O$5,Total!M:M,DB!$G$9,Total!K:K,DB!$O$9,Total!E:E,$H$2)+COUNTIFS(Total!X:X,$I$3,Total!W:W,B16,Total!O:O,DB!$G$5,Total!N:N,DB!$O$5,Total!AA:AA,DB!$G$9,Total!K:K,DB!$O$9,Total!E:E,$H$2)+COUNTIFS(Total!X:X,$I$3,Total!W:W,B16,Total!O:O,DB!$G$5,Total!N:N,DB!$O$5,Total!M:M,DB!$G$9,Total!AA:AA,DB!$O$9,Total!E:E,$H$2)+COUNTIFS(Total!X:X,$I$3,Total!W:W,B16,Total!O:O,DB!$G$5,Total!N:N,DB!$O$5,Total!M:M,DB!$G$9,Total!K:K,DB!$O$9,Total!AA:AA,$H$2)</f>
        <v>1</v>
      </c>
      <c r="J16" s="31">
        <f>COUNTIFS(Total!X:X,$J$3,Total!W:W,B16,Total!O:O,DB!$G$5,Total!N:N,DB!$O$5,Total!M:M,DB!$G$9,Total!K:K,DB!$O$9,Total!E:E,$H$2)+COUNTIFS(Total!X:X,$J$3,Total!W:W,B16,Total!AA:AA,DB!$G$5,Total!AA:AA,DB!$O$5,Total!AA:AA,DB!$G$9,Total!AA:AA,DB!$O$9,Total!AA:AA,$H$2)+COUNTIFS(Total!X:X,$J$3,Total!W:W,B16,Total!O:O,DB!$G$5,Total!AA:AA,DB!$O$5,Total!AA:AA,DB!$G$9,Total!AA:AA,DB!$O$9,Total!AA:AA,$H$2)+COUNTIFS(Total!X:X,$J$3,Total!W:W,B16,Total!AA:AA,DB!$G$5,Total!N:N,DB!$O$5,Total!AA:AA,DB!$G$9,Total!AA:AA,DB!$O$9,Total!AA:AA,$H$2)+COUNTIFS(Total!X:X,$J$3,Total!W:W,B16,Total!AA:AA,DB!$G$5,Total!AA:AA,DB!$O$5,Total!M:M,DB!$G$9,Total!AA:AA,DB!$O$9,Total!AA:AA,$H$2)+COUNTIFS(Total!X:X,$J$3,Total!W:W,B16,Total!AA:AA,DB!$G$5,Total!AA:AA,DB!$O$5,Total!AA:AA,DB!$G$9,Total!K:K,DB!$O$9,Total!AA:AA,$H$2)+COUNTIFS(Total!X:X,$J$3,Total!W:W,B16,Total!AA:AA,DB!$G$5,Total!AA:AA,DB!$O$5,Total!AA:AA,DB!$G$9,Total!AA:AA,DB!$O$9,Total!E:E,$H$2)+COUNTIFS(Total!X:X,$J$3,Total!W:W,B16,Total!O:O,DB!$G$5,Total!N:N,DB!$O$5,Total!M:M,DB!$G$9,Total!AA:AA,DB!$O$9,Total!AA:AA,$H$2)+COUNTIFS(Total!X:X,$J$3,Total!W:W,B16,Total!O:O,DB!$G$5,Total!N:N,DB!$O$5,Total!AA:AA,DB!$G$9,Total!K:K,DB!$O$9,Total!AA:AA,$H$2)+COUNTIFS(Total!X:X,$J$3,Total!W:W,B16,Total!O:O,DB!$G$5,Total!N:N,DB!$O$5,Total!AA:AA,DB!$G$9,Total!AA:AA,DB!$O$9,Total!E:E,$H$2)+COUNTIFS(Total!X:X,$J$3,Total!W:W,B16,Total!O:O,DB!$G$5,Total!AA:AA,DB!$O$5,Total!M:M,DB!$G$9,Total!K:K,DB!$O$9,Total!AA:AA,$H$2)+COUNTIFS(Total!X:X,$J$3,Total!W:W,B16,Total!O:O,DB!$G$5,Total!AA:AA,DB!$O$5,Total!M:M,DB!$G$9,Total!AA:AA,DB!$O$9,Total!E:E,$H$2)+COUNTIFS(Total!X:X,$J$3,Total!W:W,B16,Total!O:O,DB!$G$5,Total!AA:AA,DB!$O$5,Total!AA:AA,DB!$G$9,Total!K:K,DB!$O$9,Total!E:E,$H$2)+COUNTIFS(Total!X:X,$J$3,Total!W:W,B16,Total!AA:AA,DB!$G$5,Total!N:N,DB!$O$5,Total!M:M,DB!$G$9,Total!K:K,DB!$O$9,Total!AA:AA,$H$2)+COUNTIFS(Total!X:X,$J$3,Total!W:W,B16,Total!AA:AA,DB!$G$5,Total!N:N,DB!$O$5,Total!M:M,DB!$G$9,Total!AA:AA,DB!$O$9,Total!E:E,$H$2)+COUNTIFS(Total!X:X,$J$3,Total!W:W,B16,Total!AA:AA,DB!$G$5,Total!N:N,DB!$O$5,Total!AA:AA,DB!$G$9,Total!K:K,DB!$O$9,Total!E:E,$H$2)+COUNTIFS(Total!X:X,$J$3,Total!W:W,B16,Total!AA:AA,DB!$G$5,Total!AA:AA,DB!$O$5,Total!M:M,DB!$G$9,Total!K:K,DB!$O$9,Total!E:E,$H$2)+COUNTIFS(Total!X:X,$J$3,Total!W:W,B16,Total!O:O,DB!$G$5,Total!N:N,DB!$O$5,Total!AA:AA,DB!$G$9,Total!AA:AA,DB!$O$9,Total!AA:AA,$H$2)+COUNTIFS(Total!X:X,$J$3,Total!W:W,B16,Total!O:O,DB!$G$5,Total!AA:AA,DB!$O$5,Total!M:M,DB!$G$9,Total!AA:AA,DB!$O$9,Total!AA:AA,$H$2)+COUNTIFS(Total!X:X,$J$3,Total!W:W,B16,Total!O:O,DB!$G$5,Total!AA:AA,DB!$O$5,Total!AA:AA,DB!$G$9,Total!K:K,DB!$O$9,Total!AA:AA,$H$2)+COUNTIFS(Total!X:X,$J$3,Total!W:W,B16,Total!O:O,DB!$G$5,Total!AA:AA,DB!$O$5,Total!AA:AA,DB!$G$9,Total!AA:AA,DB!$O$9,Total!E:E,$H$2)+COUNTIFS(Total!X:X,$J$3,Total!W:W,B16,Total!AA:AA,DB!$G$5,Total!N:N,DB!$O$5,Total!M:M,DB!$G$9,Total!AA:AA,DB!$O$9,Total!AA:AA,$H$2)+COUNTIFS(Total!X:X,$J$3,Total!W:W,B16,Total!AA:AA,DB!$G$5,Total!N:N,DB!$O$5,Total!AA:AA,DB!$G$9,Total!K:K,DB!$O$9,Total!AA:AA,$H$2)+COUNTIFS(Total!X:X,$J$3,Total!W:W,B16,Total!AA:AA,DB!$G$5,Total!N:N,DB!$O$5,Total!AA:AA,DB!$G$9,Total!AA:AA,DB!$O$9,Total!E:E,$H$2)+COUNTIFS(Total!X:X,$J$3,Total!W:W,B16,Total!AA:AA,DB!$G$5,Total!AA:AA,DB!$O$5,Total!M:M,DB!$G$9,Total!K:K,DB!$O$9,Total!AA:AA,$H$2)+COUNTIFS(Total!X:X,$J$3,Total!W:W,B16,Total!AA:AA,DB!$G$5,Total!AA:AA,DB!$O$5,Total!M:M,DB!$G$9,Total!AA:AA,DB!$O$9,Total!E:E,$H$2)+COUNTIFS(Total!X:X,$J$3,Total!W:W,B16,Total!AA:AA,DB!$G$5,Total!AA:AA,DB!$O$5,Total!AA:AA,DB!$G$9,Total!K:K,DB!$O$9,Total!E:E,$H$2)+COUNTIFS(Total!X:X,$J$3,Total!W:W,B16,Total!AA:AA,DB!$G$5,Total!N:N,DB!$O$5,Total!M:M,DB!$G$9,Total!K:K,DB!$O$9,Total!E:E,$H$2)+COUNTIFS(Total!X:X,$J$3,Total!W:W,B16,Total!O:O,DB!$G$5,Total!AA:AA,DB!$O$5,Total!M:M,DB!$G$9,Total!K:K,DB!$O$9,Total!E:E,$H$2)+COUNTIFS(Total!X:X,$J$3,Total!W:W,B16,Total!O:O,DB!$G$5,Total!N:N,DB!$O$5,Total!AA:AA,DB!$G$9,Total!K:K,DB!$O$9,Total!E:E,$H$2)+COUNTIFS(Total!X:X,$J$3,Total!W:W,B16,Total!O:O,DB!$G$5,Total!N:N,DB!$O$5,Total!M:M,DB!$G$9,Total!AA:AA,DB!$O$9,Total!E:E,$H$2)+COUNTIFS(Total!X:X,$J$3,Total!W:W,B16,Total!O:O,DB!$G$5,Total!N:N,DB!$O$5,Total!M:M,DB!$G$9,Total!K:K,DB!$O$9,Total!AA:AA,$H$2)</f>
        <v>1</v>
      </c>
      <c r="K16" s="31">
        <f>COUNTIFS(Total!X:X,$K$3,Total!W:W,B16,Total!O:O,DB!$G$5,Total!N:N,DB!$O$5,Total!M:M,DB!$G$9,Total!K:K,DB!$O$9,Total!E:E,$H$2)+COUNTIFS(Total!X:X,$K$3,Total!W:W,B16,Total!AA:AA,DB!$G$5,Total!AA:AA,DB!$O$5,Total!AA:AA,DB!$G$9,Total!AA:AA,DB!$O$9,Total!AA:AA,$H$2)+COUNTIFS(Total!X:X,$K$3,Total!W:W,B16,Total!O:O,DB!$G$5,Total!AA:AA,DB!$O$5,Total!AA:AA,DB!$G$9,Total!AA:AA,DB!$O$9,Total!AA:AA,$H$2)+COUNTIFS(Total!X:X,$K$3,Total!W:W,B16,Total!AA:AA,DB!$G$5,Total!N:N,DB!$O$5,Total!AA:AA,DB!$G$9,Total!AA:AA,DB!$O$9,Total!AA:AA,$H$2)+COUNTIFS(Total!X:X,$K$3,Total!W:W,B16,Total!AA:AA,DB!$G$5,Total!AA:AA,DB!$O$5,Total!M:M,DB!$G$9,Total!AA:AA,DB!$O$9,Total!AA:AA,$H$2)+COUNTIFS(Total!X:X,$K$3,Total!W:W,B16,Total!AA:AA,DB!$G$5,Total!AA:AA,DB!$O$5,Total!AA:AA,DB!$G$9,Total!K:K,DB!$O$9,Total!AA:AA,$H$2)+COUNTIFS(Total!X:X,$K$3,Total!W:W,B16,Total!AA:AA,DB!$G$5,Total!AA:AA,DB!$O$5,Total!AA:AA,DB!$G$9,Total!AA:AA,DB!$O$9,Total!E:E,$H$2)+COUNTIFS(Total!X:X,$K$3,Total!W:W,B16,Total!O:O,DB!$G$5,Total!N:N,DB!$O$5,Total!M:M,DB!$G$9,Total!AA:AA,DB!$O$9,Total!AA:AA,$H$2)+COUNTIFS(Total!X:X,$K$3,Total!W:W,B16,Total!O:O,DB!$G$5,Total!N:N,DB!$O$5,Total!AA:AA,DB!$G$9,Total!K:K,DB!$O$9,Total!AA:AA,$H$2)+COUNTIFS(Total!X:X,$K$3,Total!W:W,B16,Total!O:O,DB!$G$5,Total!N:N,DB!$O$5,Total!AA:AA,DB!$G$9,Total!AA:AA,DB!$O$9,Total!E:E,$H$2)+COUNTIFS(Total!X:X,$K$3,Total!W:W,B16,Total!O:O,DB!$G$5,Total!AA:AA,DB!$O$5,Total!M:M,DB!$G$9,Total!K:K,DB!$O$9,Total!AA:AA,$H$2)+COUNTIFS(Total!X:X,$K$3,Total!W:W,B16,Total!O:O,DB!$G$5,Total!AA:AA,DB!$O$5,Total!M:M,DB!$G$9,Total!AA:AA,DB!$O$9,Total!E:E,$H$2)+COUNTIFS(Total!X:X,$K$3,Total!W:W,B16,Total!O:O,DB!$G$5,Total!AA:AA,DB!$O$5,Total!AA:AA,DB!$G$9,Total!K:K,DB!$O$9,Total!E:E,$H$2)+COUNTIFS(Total!X:X,$K$3,Total!W:W,B16,Total!AA:AA,DB!$G$5,Total!N:N,DB!$O$5,Total!M:M,DB!$G$9,Total!K:K,DB!$O$9,Total!AA:AA,$H$2)+COUNTIFS(Total!X:X,$K$3,Total!W:W,B16,Total!AA:AA,DB!$G$5,Total!N:N,DB!$O$5,Total!M:M,DB!$G$9,Total!AA:AA,DB!$O$9,Total!E:E,$H$2)+COUNTIFS(Total!X:X,$K$3,Total!W:W,B16,Total!AA:AA,DB!$G$5,Total!N:N,DB!$O$5,Total!AA:AA,DB!$G$9,Total!K:K,DB!$O$9,Total!E:E,$H$2)+COUNTIFS(Total!X:X,$K$3,Total!W:W,B16,Total!AA:AA,DB!$G$5,Total!AA:AA,DB!$O$5,Total!M:M,DB!$G$9,Total!K:K,DB!$O$9,Total!E:E,$H$2)+COUNTIFS(Total!X:X,$K$3,Total!W:W,B16,Total!O:O,DB!$G$5,Total!N:N,DB!$O$5,Total!AA:AA,DB!$G$9,Total!AA:AA,DB!$O$9,Total!AA:AA,$H$2)+COUNTIFS(Total!X:X,$K$3,Total!W:W,B16,Total!O:O,DB!$G$5,Total!AA:AA,DB!$O$5,Total!M:M,DB!$G$9,Total!AA:AA,DB!$O$9,Total!AA:AA,$H$2)+COUNTIFS(Total!X:X,$K$3,Total!W:W,B16,Total!O:O,DB!$G$5,Total!AA:AA,DB!$O$5,Total!AA:AA,DB!$G$9,Total!K:K,DB!$O$9,Total!AA:AA,$H$2)+COUNTIFS(Total!X:X,$K$3,Total!W:W,B16,Total!O:O,DB!$G$5,Total!AA:AA,DB!$O$5,Total!AA:AA,DB!$G$9,Total!AA:AA,DB!$O$9,Total!E:E,$H$2)+COUNTIFS(Total!X:X,$K$3,Total!W:W,B16,Total!AA:AA,DB!$G$5,Total!N:N,DB!$O$5,Total!M:M,DB!$G$9,Total!AA:AA,DB!$O$9,Total!AA:AA,$H$2)+COUNTIFS(Total!X:X,$K$3,Total!W:W,B16,Total!AA:AA,DB!$G$5,Total!N:N,DB!$O$5,Total!AA:AA,DB!$G$9,Total!K:K,DB!$O$9,Total!AA:AA,$H$2)+COUNTIFS(Total!X:X,$K$3,Total!W:W,B16,Total!AA:AA,DB!$G$5,Total!N:N,DB!$O$5,Total!AA:AA,DB!$G$9,Total!AA:AA,DB!$O$9,Total!E:E,$H$2)+COUNTIFS(Total!X:X,$K$3,Total!W:W,B16,Total!AA:AA,DB!$G$5,Total!AA:AA,DB!$O$5,Total!M:M,DB!$G$9,Total!K:K,DB!$O$9,Total!AA:AA,$H$2)+COUNTIFS(Total!X:X,$K$3,Total!W:W,B16,Total!AA:AA,DB!$G$5,Total!AA:AA,DB!$O$5,Total!M:M,DB!$G$9,Total!AA:AA,DB!$O$9,Total!E:E,$H$2)+COUNTIFS(Total!X:X,$K$3,Total!W:W,B16,Total!AA:AA,DB!$G$5,Total!AA:AA,DB!$O$5,Total!AA:AA,DB!$G$9,Total!K:K,DB!$O$9,Total!E:E,$H$2)+COUNTIFS(Total!X:X,$K$3,Total!W:W,B16,Total!AA:AA,DB!$G$5,Total!N:N,DB!$O$5,Total!M:M,DB!$G$9,Total!K:K,DB!$O$9,Total!E:E,$H$2)+COUNTIFS(Total!X:X,$K$3,Total!W:W,B16,Total!O:O,DB!$G$5,Total!AA:AA,DB!$O$5,Total!M:M,DB!$G$9,Total!K:K,DB!$O$9,Total!E:E,$H$2)+COUNTIFS(Total!X:X,$K$3,Total!W:W,B16,Total!O:O,DB!$G$5,Total!N:N,DB!$O$5,Total!AA:AA,DB!$G$9,Total!K:K,DB!$O$9,Total!E:E,$H$2)+COUNTIFS(Total!X:X,$K$3,Total!W:W,B16,Total!O:O,DB!$G$5,Total!N:N,DB!$O$5,Total!M:M,DB!$G$9,Total!AA:AA,DB!$O$9,Total!E:E,$H$2)+COUNTIFS(Total!X:X,$K$3,Total!W:W,B16,Total!O:O,DB!$G$5,Total!N:N,DB!$O$5,Total!M:M,DB!$G$9,Total!K:K,DB!$O$9,Total!AA:AA,$H$2)</f>
        <v>0</v>
      </c>
      <c r="L16" s="31">
        <f>COUNTIFS(Total!X:X,$L$3,Total!W:W,B16,Total!O:O,DB!$G$5,Total!N:N,DB!$O$5,Total!M:M,DB!$G$9,Total!K:K,DB!$O$9,Total!E:E,$H$2)+COUNTIFS(Total!X:X,$L$3,Total!W:W,B16,Total!AA:AA,DB!$G$5,Total!AA:AA,DB!$O$5,Total!AA:AA,DB!$G$9,Total!AA:AA,DB!$O$9,Total!AA:AA,$H$2)+COUNTIFS(Total!X:X,$L$3,Total!W:W,B16,Total!O:O,DB!$G$5,Total!AA:AA,DB!$O$5,Total!AA:AA,DB!$G$9,Total!AA:AA,DB!$O$9,Total!AA:AA,$H$2)+COUNTIFS(Total!X:X,$L$3,Total!W:W,B16,Total!AA:AA,DB!$G$5,Total!N:N,DB!$O$5,Total!AA:AA,DB!$G$9,Total!AA:AA,DB!$O$9,Total!AA:AA,$H$2)+COUNTIFS(Total!X:X,$L$3,Total!W:W,B16,Total!AA:AA,DB!$G$5,Total!AA:AA,DB!$O$5,Total!M:M,DB!$G$9,Total!AA:AA,DB!$O$9,Total!AA:AA,$H$2)+COUNTIFS(Total!X:X,$L$3,Total!W:W,B16,Total!AA:AA,DB!$G$5,Total!AA:AA,DB!$O$5,Total!AA:AA,DB!$G$9,Total!K:K,DB!$O$9,Total!AA:AA,$H$2)+COUNTIFS(Total!X:X,$L$3,Total!W:W,B16,Total!AA:AA,DB!$G$5,Total!AA:AA,DB!$O$5,Total!AA:AA,DB!$G$9,Total!AA:AA,DB!$O$9,Total!E:E,$H$2)+COUNTIFS(Total!X:X,$L$3,Total!W:W,B16,Total!O:O,DB!$G$5,Total!N:N,DB!$O$5,Total!M:M,DB!$G$9,Total!AA:AA,DB!$O$9,Total!AA:AA,$H$2)+COUNTIFS(Total!X:X,$L$3,Total!W:W,B16,Total!O:O,DB!$G$5,Total!N:N,DB!$O$5,Total!AA:AA,DB!$G$9,Total!K:K,DB!$O$9,Total!AA:AA,$H$2)+COUNTIFS(Total!X:X,$L$3,Total!W:W,B16,Total!O:O,DB!$G$5,Total!N:N,DB!$O$5,Total!AA:AA,DB!$G$9,Total!AA:AA,DB!$O$9,Total!E:E,$H$2)+COUNTIFS(Total!X:X,$L$3,Total!W:W,B16,Total!O:O,DB!$G$5,Total!AA:AA,DB!$O$5,Total!M:M,DB!$G$9,Total!K:K,DB!$O$9,Total!AA:AA,$H$2)+COUNTIFS(Total!X:X,$L$3,Total!W:W,B16,Total!O:O,DB!$G$5,Total!AA:AA,DB!$O$5,Total!M:M,DB!$G$9,Total!AA:AA,DB!$O$9,Total!E:E,$H$2)+COUNTIFS(Total!X:X,$L$3,Total!W:W,B16,Total!O:O,DB!$G$5,Total!AA:AA,DB!$O$5,Total!AA:AA,DB!$G$9,Total!K:K,DB!$O$9,Total!E:E,$H$2)+COUNTIFS(Total!X:X,$L$3,Total!W:W,B16,Total!AA:AA,DB!$G$5,Total!N:N,DB!$O$5,Total!M:M,DB!$G$9,Total!K:K,DB!$O$9,Total!AA:AA,$H$2)+COUNTIFS(Total!X:X,$L$3,Total!W:W,B16,Total!AA:AA,DB!$G$5,Total!N:N,DB!$O$5,Total!M:M,DB!$G$9,Total!AA:AA,DB!$O$9,Total!E:E,$H$2)+COUNTIFS(Total!X:X,$L$3,Total!W:W,B16,Total!AA:AA,DB!$G$5,Total!N:N,DB!$O$5,Total!AA:AA,DB!$G$9,Total!K:K,DB!$O$9,Total!E:E,$H$2)+COUNTIFS(Total!X:X,$L$3,Total!W:W,B16,Total!AA:AA,DB!$G$5,Total!AA:AA,DB!$O$5,Total!M:M,DB!$G$9,Total!K:K,DB!$O$9,Total!E:E,$H$2)+COUNTIFS(Total!X:X,$L$3,Total!W:W,B16,Total!O:O,DB!$G$5,Total!N:N,DB!$O$5,Total!AA:AA,DB!$G$9,Total!AA:AA,DB!$O$9,Total!AA:AA,$H$2)+COUNTIFS(Total!X:X,$L$3,Total!W:W,B16,Total!O:O,DB!$G$5,Total!AA:AA,DB!$O$5,Total!M:M,DB!$G$9,Total!AA:AA,DB!$O$9,Total!AA:AA,$H$2)+COUNTIFS(Total!X:X,$L$3,Total!W:W,B16,Total!O:O,DB!$G$5,Total!AA:AA,DB!$O$5,Total!AA:AA,DB!$G$9,Total!K:K,DB!$O$9,Total!AA:AA,$H$2)+COUNTIFS(Total!X:X,$L$3,Total!W:W,B16,Total!O:O,DB!$G$5,Total!AA:AA,DB!$O$5,Total!AA:AA,DB!$G$9,Total!AA:AA,DB!$O$9,Total!E:E,$H$2)+COUNTIFS(Total!X:X,$L$3,Total!W:W,B16,Total!AA:AA,DB!$G$5,Total!N:N,DB!$O$5,Total!M:M,DB!$G$9,Total!AA:AA,DB!$O$9,Total!AA:AA,$H$2)+COUNTIFS(Total!X:X,$L$3,Total!W:W,B16,Total!AA:AA,DB!$G$5,Total!N:N,DB!$O$5,Total!AA:AA,DB!$G$9,Total!K:K,DB!$O$9,Total!AA:AA,$H$2)+COUNTIFS(Total!X:X,$L$3,Total!W:W,B16,Total!AA:AA,DB!$G$5,Total!N:N,DB!$O$5,Total!AA:AA,DB!$G$9,Total!AA:AA,DB!$O$9,Total!E:E,$H$2)+COUNTIFS(Total!X:X,$L$3,Total!W:W,B16,Total!AA:AA,DB!$G$5,Total!AA:AA,DB!$O$5,Total!M:M,DB!$G$9,Total!K:K,DB!$O$9,Total!AA:AA,$H$2)+COUNTIFS(Total!X:X,$L$3,Total!W:W,B16,Total!AA:AA,DB!$G$5,Total!AA:AA,DB!$O$5,Total!M:M,DB!$G$9,Total!AA:AA,DB!$O$9,Total!E:E,$H$2)+COUNTIFS(Total!X:X,$L$3,Total!W:W,B16,Total!AA:AA,DB!$G$5,Total!AA:AA,DB!$O$5,Total!AA:AA,DB!$G$9,Total!K:K,DB!$O$9,Total!E:E,$H$2)+COUNTIFS(Total!X:X,$L$3,Total!W:W,B16,Total!AA:AA,DB!$G$5,Total!N:N,DB!$O$5,Total!M:M,DB!$G$9,Total!K:K,DB!$O$9,Total!E:E,$H$2)+COUNTIFS(Total!X:X,$L$3,Total!W:W,B16,Total!O:O,DB!$G$5,Total!AA:AA,DB!$O$5,Total!M:M,DB!$G$9,Total!K:K,DB!$O$9,Total!E:E,$H$2)+COUNTIFS(Total!X:X,$L$3,Total!W:W,B16,Total!O:O,DB!$G$5,Total!N:N,DB!$O$5,Total!AA:AA,DB!$G$9,Total!K:K,DB!$O$9,Total!E:E,$H$2)+COUNTIFS(Total!X:X,$L$3,Total!W:W,B16,Total!O:O,DB!$G$5,Total!N:N,DB!$O$5,Total!M:M,DB!$G$9,Total!AA:AA,DB!$O$9,Total!E:E,$H$2)+COUNTIFS(Total!X:X,$L$3,Total!W:W,B16,Total!O:O,DB!$G$5,Total!N:N,DB!$O$5,Total!M:M,DB!$G$9,Total!K:K,DB!$O$9,Total!AA:AA,$H$2)</f>
        <v>0</v>
      </c>
      <c r="M16" s="31">
        <f>COUNTIFS(Total!X:X,$M$3,Total!W:W,B16,Total!O:O,DB!$G$5,Total!N:N,DB!$O$5,Total!M:M,DB!$G$9,Total!K:K,DB!$O$9,Total!E:E,$H$2)+COUNTIFS(Total!X:X,$M$3,Total!W:W,B16,Total!AA:AA,DB!$G$5,Total!AA:AA,DB!$O$5,Total!AA:AA,DB!$G$9,Total!AA:AA,DB!$O$9,Total!AA:AA,$H$2)+COUNTIFS(Total!X:X,$M$3,Total!W:W,B16,Total!O:O,DB!$G$5,Total!AA:AA,DB!$O$5,Total!AA:AA,DB!$G$9,Total!AA:AA,DB!$O$9,Total!AA:AA,$H$2)+COUNTIFS(Total!X:X,$M$3,Total!W:W,B16,Total!AA:AA,DB!$G$5,Total!N:N,DB!$O$5,Total!AA:AA,DB!$G$9,Total!AA:AA,DB!$O$9,Total!AA:AA,$H$2)+COUNTIFS(Total!X:X,$M$3,Total!W:W,B16,Total!AA:AA,DB!$G$5,Total!AA:AA,DB!$O$5,Total!M:M,DB!$G$9,Total!AA:AA,DB!$O$9,Total!AA:AA,$H$2)+COUNTIFS(Total!X:X,$M$3,Total!W:W,B16,Total!AA:AA,DB!$G$5,Total!AA:AA,DB!$O$5,Total!AA:AA,DB!$G$9,Total!K:K,DB!$O$9,Total!AA:AA,$H$2)+COUNTIFS(Total!X:X,$M$3,Total!W:W,B16,Total!AA:AA,DB!$G$5,Total!AA:AA,DB!$O$5,Total!AA:AA,DB!$G$9,Total!AA:AA,DB!$O$9,Total!E:E,$H$2)+COUNTIFS(Total!X:X,$M$3,Total!W:W,B16,Total!O:O,DB!$G$5,Total!N:N,DB!$O$5,Total!M:M,DB!$G$9,Total!AA:AA,DB!$O$9,Total!AA:AA,$H$2)+COUNTIFS(Total!X:X,$M$3,Total!W:W,B16,Total!O:O,DB!$G$5,Total!N:N,DB!$O$5,Total!AA:AA,DB!$G$9,Total!K:K,DB!$O$9,Total!AA:AA,$H$2)+COUNTIFS(Total!X:X,$M$3,Total!W:W,B16,Total!O:O,DB!$G$5,Total!N:N,DB!$O$5,Total!AA:AA,DB!$G$9,Total!AA:AA,DB!$O$9,Total!E:E,$H$2)+COUNTIFS(Total!X:X,$M$3,Total!W:W,B16,Total!O:O,DB!$G$5,Total!AA:AA,DB!$O$5,Total!M:M,DB!$G$9,Total!K:K,DB!$O$9,Total!AA:AA,$H$2)+COUNTIFS(Total!X:X,$M$3,Total!W:W,B16,Total!O:O,DB!$G$5,Total!AA:AA,DB!$O$5,Total!M:M,DB!$G$9,Total!AA:AA,DB!$O$9,Total!E:E,$H$2)+COUNTIFS(Total!X:X,$M$3,Total!W:W,B16,Total!O:O,DB!$G$5,Total!AA:AA,DB!$O$5,Total!AA:AA,DB!$G$9,Total!K:K,DB!$O$9,Total!E:E,$H$2)+COUNTIFS(Total!X:X,$M$3,Total!W:W,B16,Total!AA:AA,DB!$G$5,Total!N:N,DB!$O$5,Total!M:M,DB!$G$9,Total!K:K,DB!$O$9,Total!AA:AA,$H$2)+COUNTIFS(Total!X:X,$M$3,Total!W:W,B16,Total!AA:AA,DB!$G$5,Total!N:N,DB!$O$5,Total!M:M,DB!$G$9,Total!AA:AA,DB!$O$9,Total!E:E,$H$2)+COUNTIFS(Total!X:X,$M$3,Total!W:W,B16,Total!AA:AA,DB!$G$5,Total!N:N,DB!$O$5,Total!AA:AA,DB!$G$9,Total!K:K,DB!$O$9,Total!E:E,$H$2)+COUNTIFS(Total!X:X,$M$3,Total!W:W,B16,Total!AA:AA,DB!$G$5,Total!AA:AA,DB!$O$5,Total!M:M,DB!$G$9,Total!K:K,DB!$O$9,Total!E:E,$H$2)+COUNTIFS(Total!X:X,$M$3,Total!W:W,B16,Total!O:O,DB!$G$5,Total!N:N,DB!$O$5,Total!AA:AA,DB!$G$9,Total!AA:AA,DB!$O$9,Total!AA:AA,$H$2)+COUNTIFS(Total!X:X,$M$3,Total!W:W,B16,Total!O:O,DB!$G$5,Total!AA:AA,DB!$O$5,Total!M:M,DB!$G$9,Total!AA:AA,DB!$O$9,Total!AA:AA,$H$2)+COUNTIFS(Total!X:X,$M$3,Total!W:W,B16,Total!O:O,DB!$G$5,Total!AA:AA,DB!$O$5,Total!AA:AA,DB!$G$9,Total!K:K,DB!$O$9,Total!AA:AA,$H$2)+COUNTIFS(Total!X:X,$M$3,Total!W:W,B16,Total!O:O,DB!$G$5,Total!AA:AA,DB!$O$5,Total!AA:AA,DB!$G$9,Total!AA:AA,DB!$O$9,Total!E:E,$H$2)+COUNTIFS(Total!X:X,$M$3,Total!W:W,B16,Total!AA:AA,DB!$G$5,Total!N:N,DB!$O$5,Total!M:M,DB!$G$9,Total!AA:AA,DB!$O$9,Total!AA:AA,$H$2)+COUNTIFS(Total!X:X,$M$3,Total!W:W,B16,Total!AA:AA,DB!$G$5,Total!N:N,DB!$O$5,Total!AA:AA,DB!$G$9,Total!K:K,DB!$O$9,Total!AA:AA,$H$2)+COUNTIFS(Total!X:X,$M$3,Total!W:W,B16,Total!AA:AA,DB!$G$5,Total!N:N,DB!$O$5,Total!AA:AA,DB!$G$9,Total!AA:AA,DB!$O$9,Total!E:E,$H$2)+COUNTIFS(Total!X:X,$M$3,Total!W:W,B16,Total!AA:AA,DB!$G$5,Total!AA:AA,DB!$O$5,Total!M:M,DB!$G$9,Total!K:K,DB!$O$9,Total!AA:AA,$H$2)+COUNTIFS(Total!X:X,$M$3,Total!W:W,B16,Total!AA:AA,DB!$G$5,Total!AA:AA,DB!$O$5,Total!M:M,DB!$G$9,Total!AA:AA,DB!$O$9,Total!E:E,$H$2)+COUNTIFS(Total!X:X,$M$3,Total!W:W,B16,Total!AA:AA,DB!$G$5,Total!AA:AA,DB!$O$5,Total!AA:AA,DB!$G$9,Total!K:K,DB!$O$9,Total!E:E,$H$2)+COUNTIFS(Total!X:X,$M$3,Total!W:W,B16,Total!AA:AA,DB!$G$5,Total!N:N,DB!$O$5,Total!M:M,DB!$G$9,Total!K:K,DB!$O$9,Total!E:E,$H$2)+COUNTIFS(Total!X:X,$M$3,Total!W:W,B16,Total!O:O,DB!$G$5,Total!AA:AA,DB!$O$5,Total!M:M,DB!$G$9,Total!K:K,DB!$O$9,Total!E:E,$H$2)+COUNTIFS(Total!X:X,$M$3,Total!W:W,B16,Total!O:O,DB!$G$5,Total!N:N,DB!$O$5,Total!AA:AA,DB!$G$9,Total!K:K,DB!$O$9,Total!E:E,$H$2)+COUNTIFS(Total!X:X,$M$3,Total!W:W,B16,Total!O:O,DB!$G$5,Total!N:N,DB!$O$5,Total!M:M,DB!$G$9,Total!AA:AA,DB!$O$9,Total!E:E,$H$2)+COUNTIFS(Total!X:X,$M$3,Total!W:W,B16,Total!O:O,DB!$G$5,Total!N:N,DB!$O$5,Total!M:M,DB!$G$9,Total!K:K,DB!$O$9,Total!AA:AA,$H$2)</f>
        <v>3</v>
      </c>
      <c r="N16" s="31">
        <f>COUNTIFS(Total!X:X,$N$3,Total!W:W,B16,Total!O:O,DB!$G$5,Total!N:N,DB!$O$5,Total!M:M,DB!$G$9,Total!K:K,DB!$O$9,Total!E:E,$H$2)+COUNTIFS(Total!X:X,$N$3,Total!W:W,B16,Total!AA:AA,DB!$G$5,Total!AA:AA,DB!$O$5,Total!AA:AA,DB!$G$9,Total!AA:AA,DB!$O$9,Total!AA:AA,$H$2)+COUNTIFS(Total!X:X,$N$3,Total!W:W,B16,Total!O:O,DB!$G$5,Total!AA:AA,DB!$O$5,Total!AA:AA,DB!$G$9,Total!AA:AA,DB!$O$9,Total!AA:AA,$H$2)+COUNTIFS(Total!X:X,$N$3,Total!W:W,B16,Total!AA:AA,DB!$G$5,Total!N:N,DB!$O$5,Total!AA:AA,DB!$G$9,Total!AA:AA,DB!$O$9,Total!AA:AA,$H$2)+COUNTIFS(Total!X:X,$N$3,Total!W:W,B16,Total!AA:AA,DB!$G$5,Total!AA:AA,DB!$O$5,Total!M:M,DB!$G$9,Total!AA:AA,DB!$O$9,Total!AA:AA,$H$2)+COUNTIFS(Total!X:X,$N$3,Total!W:W,B16,Total!AA:AA,DB!$G$5,Total!AA:AA,DB!$O$5,Total!AA:AA,DB!$G$9,Total!K:K,DB!$O$9,Total!AA:AA,$H$2)+COUNTIFS(Total!X:X,$N$3,Total!W:W,B16,Total!AA:AA,DB!$G$5,Total!AA:AA,DB!$O$5,Total!AA:AA,DB!$G$9,Total!AA:AA,DB!$O$9,Total!E:E,$H$2)+COUNTIFS(Total!X:X,$N$3,Total!W:W,B16,Total!O:O,DB!$G$5,Total!N:N,DB!$O$5,Total!M:M,DB!$G$9,Total!AA:AA,DB!$O$9,Total!AA:AA,$H$2)+COUNTIFS(Total!X:X,$N$3,Total!W:W,B16,Total!O:O,DB!$G$5,Total!N:N,DB!$O$5,Total!AA:AA,DB!$G$9,Total!K:K,DB!$O$9,Total!AA:AA,$H$2)+COUNTIFS(Total!X:X,$N$3,Total!W:W,B16,Total!O:O,DB!$G$5,Total!N:N,DB!$O$5,Total!AA:AA,DB!$G$9,Total!AA:AA,DB!$O$9,Total!E:E,$H$2)+COUNTIFS(Total!X:X,$N$3,Total!W:W,B16,Total!O:O,DB!$G$5,Total!AA:AA,DB!$O$5,Total!M:M,DB!$G$9,Total!K:K,DB!$O$9,Total!AA:AA,$H$2)+COUNTIFS(Total!X:X,$N$3,Total!W:W,B16,Total!O:O,DB!$G$5,Total!AA:AA,DB!$O$5,Total!M:M,DB!$G$9,Total!AA:AA,DB!$O$9,Total!E:E,$H$2)+COUNTIFS(Total!X:X,$N$3,Total!W:W,B16,Total!O:O,DB!$G$5,Total!AA:AA,DB!$O$5,Total!AA:AA,DB!$G$9,Total!K:K,DB!$O$9,Total!E:E,$H$2)+COUNTIFS(Total!X:X,$N$3,Total!W:W,B16,Total!AA:AA,DB!$G$5,Total!N:N,DB!$O$5,Total!M:M,DB!$G$9,Total!K:K,DB!$O$9,Total!AA:AA,$H$2)+COUNTIFS(Total!X:X,$N$3,Total!W:W,B16,Total!AA:AA,DB!$G$5,Total!N:N,DB!$O$5,Total!M:M,DB!$G$9,Total!AA:AA,DB!$O$9,Total!E:E,$H$2)+COUNTIFS(Total!X:X,$N$3,Total!W:W,B16,Total!AA:AA,DB!$G$5,Total!N:N,DB!$O$5,Total!AA:AA,DB!$G$9,Total!K:K,DB!$O$9,Total!E:E,$H$2)+COUNTIFS(Total!X:X,$N$3,Total!W:W,B16,Total!AA:AA,DB!$G$5,Total!AA:AA,DB!$O$5,Total!M:M,DB!$G$9,Total!K:K,DB!$O$9,Total!E:E,$H$2)+COUNTIFS(Total!X:X,$N$3,Total!W:W,B16,Total!O:O,DB!$G$5,Total!N:N,DB!$O$5,Total!AA:AA,DB!$G$9,Total!AA:AA,DB!$O$9,Total!AA:AA,$H$2)+COUNTIFS(Total!X:X,$N$3,Total!W:W,B16,Total!O:O,DB!$G$5,Total!AA:AA,DB!$O$5,Total!M:M,DB!$G$9,Total!AA:AA,DB!$O$9,Total!AA:AA,$H$2)+COUNTIFS(Total!X:X,$N$3,Total!W:W,B16,Total!O:O,DB!$G$5,Total!AA:AA,DB!$O$5,Total!AA:AA,DB!$G$9,Total!K:K,DB!$O$9,Total!AA:AA,$H$2)+COUNTIFS(Total!X:X,$N$3,Total!W:W,B16,Total!O:O,DB!$G$5,Total!AA:AA,DB!$O$5,Total!AA:AA,DB!$G$9,Total!AA:AA,DB!$O$9,Total!E:E,$H$2)+COUNTIFS(Total!X:X,$N$3,Total!W:W,B16,Total!AA:AA,DB!$G$5,Total!N:N,DB!$O$5,Total!M:M,DB!$G$9,Total!AA:AA,DB!$O$9,Total!AA:AA,$H$2)+COUNTIFS(Total!X:X,$N$3,Total!W:W,B16,Total!AA:AA,DB!$G$5,Total!N:N,DB!$O$5,Total!AA:AA,DB!$G$9,Total!K:K,DB!$O$9,Total!AA:AA,$H$2)+COUNTIFS(Total!X:X,$N$3,Total!W:W,B16,Total!AA:AA,DB!$G$5,Total!N:N,DB!$O$5,Total!AA:AA,DB!$G$9,Total!AA:AA,DB!$O$9,Total!E:E,$H$2)+COUNTIFS(Total!X:X,$N$3,Total!W:W,B16,Total!AA:AA,DB!$G$5,Total!AA:AA,DB!$O$5,Total!M:M,DB!$G$9,Total!K:K,DB!$O$9,Total!AA:AA,$H$2)+COUNTIFS(Total!X:X,$N$3,Total!W:W,B16,Total!AA:AA,DB!$G$5,Total!AA:AA,DB!$O$5,Total!M:M,DB!$G$9,Total!AA:AA,DB!$O$9,Total!E:E,$H$2)+COUNTIFS(Total!X:X,$N$3,Total!W:W,B16,Total!AA:AA,DB!$G$5,Total!AA:AA,DB!$O$5,Total!AA:AA,DB!$G$9,Total!K:K,DB!$O$9,Total!E:E,$H$2)+COUNTIFS(Total!X:X,$N$3,Total!W:W,B16,Total!AA:AA,DB!$G$5,Total!N:N,DB!$O$5,Total!M:M,DB!$G$9,Total!K:K,DB!$O$9,Total!E:E,$H$2)+COUNTIFS(Total!X:X,$N$3,Total!W:W,B16,Total!O:O,DB!$G$5,Total!AA:AA,DB!$O$5,Total!M:M,DB!$G$9,Total!K:K,DB!$O$9,Total!E:E,$H$2)+COUNTIFS(Total!X:X,$N$3,Total!W:W,B16,Total!O:O,DB!$G$5,Total!N:N,DB!$O$5,Total!AA:AA,DB!$G$9,Total!K:K,DB!$O$9,Total!E:E,$H$2)+COUNTIFS(Total!X:X,$N$3,Total!W:W,B16,Total!O:O,DB!$G$5,Total!N:N,DB!$O$5,Total!M:M,DB!$G$9,Total!AA:AA,DB!$O$9,Total!E:E,$H$2)+COUNTIFS(Total!X:X,$N$3,Total!W:W,B16,Total!O:O,DB!$G$5,Total!N:N,DB!$O$5,Total!M:M,DB!$G$9,Total!K:K,DB!$O$9,Total!AA:AA,$H$2)</f>
        <v>0</v>
      </c>
      <c r="O16" s="31">
        <f>COUNTIFS(Total!X:X,$O$3,Total!W:W,B16,Total!O:O,DB!$G$5,Total!N:N,DB!$O$5,Total!M:M,DB!$G$9,Total!K:K,DB!$O$9,Total!E:E,$H$2)+COUNTIFS(Total!X:X,$O$3,Total!W:W,B16,Total!AA:AA,DB!$G$5,Total!AA:AA,DB!$O$5,Total!AA:AA,DB!$G$9,Total!AA:AA,DB!$O$9,Total!AA:AA,$H$2)+COUNTIFS(Total!X:X,$O$3,Total!W:W,B16,Total!O:O,DB!$G$5,Total!AA:AA,DB!$O$5,Total!AA:AA,DB!$G$9,Total!AA:AA,DB!$O$9,Total!AA:AA,$H$2)+COUNTIFS(Total!X:X,$O$3,Total!W:W,B16,Total!AA:AA,DB!$G$5,Total!N:N,DB!$O$5,Total!AA:AA,DB!$G$9,Total!AA:AA,DB!$O$9,Total!AA:AA,$H$2)+COUNTIFS(Total!X:X,$O$3,Total!W:W,B16,Total!AA:AA,DB!$G$5,Total!AA:AA,DB!$O$5,Total!M:M,DB!$G$9,Total!AA:AA,DB!$O$9,Total!AA:AA,$H$2)+COUNTIFS(Total!X:X,$O$3,Total!W:W,B16,Total!AA:AA,DB!$G$5,Total!AA:AA,DB!$O$5,Total!AA:AA,DB!$G$9,Total!K:K,DB!$O$9,Total!AA:AA,$H$2)+COUNTIFS(Total!X:X,$O$3,Total!W:W,B16,Total!AA:AA,DB!$G$5,Total!AA:AA,DB!$O$5,Total!AA:AA,DB!$G$9,Total!AA:AA,DB!$O$9,Total!E:E,$H$2)+COUNTIFS(Total!X:X,$O$3,Total!W:W,B16,Total!O:O,DB!$G$5,Total!N:N,DB!$O$5,Total!M:M,DB!$G$9,Total!AA:AA,DB!$O$9,Total!AA:AA,$H$2)+COUNTIFS(Total!X:X,$O$3,Total!W:W,B16,Total!O:O,DB!$G$5,Total!N:N,DB!$O$5,Total!AA:AA,DB!$G$9,Total!K:K,DB!$O$9,Total!AA:AA,$H$2)+COUNTIFS(Total!X:X,$O$3,Total!W:W,B16,Total!O:O,DB!$G$5,Total!N:N,DB!$O$5,Total!AA:AA,DB!$G$9,Total!AA:AA,DB!$O$9,Total!E:E,$H$2)+COUNTIFS(Total!X:X,$O$3,Total!W:W,B16,Total!O:O,DB!$G$5,Total!AA:AA,DB!$O$5,Total!M:M,DB!$G$9,Total!K:K,DB!$O$9,Total!AA:AA,$H$2)+COUNTIFS(Total!X:X,$O$3,Total!W:W,B16,Total!O:O,DB!$G$5,Total!AA:AA,DB!$O$5,Total!M:M,DB!$G$9,Total!AA:AA,DB!$O$9,Total!E:E,$H$2)+COUNTIFS(Total!X:X,$O$3,Total!W:W,B16,Total!O:O,DB!$G$5,Total!AA:AA,DB!$O$5,Total!AA:AA,DB!$G$9,Total!K:K,DB!$O$9,Total!E:E,$H$2)+COUNTIFS(Total!X:X,$O$3,Total!W:W,B16,Total!AA:AA,DB!$G$5,Total!N:N,DB!$O$5,Total!M:M,DB!$G$9,Total!K:K,DB!$O$9,Total!AA:AA,$H$2)+COUNTIFS(Total!X:X,$O$3,Total!W:W,B16,Total!AA:AA,DB!$G$5,Total!N:N,DB!$O$5,Total!M:M,DB!$G$9,Total!AA:AA,DB!$O$9,Total!E:E,$H$2)+COUNTIFS(Total!X:X,$O$3,Total!W:W,B16,Total!AA:AA,DB!$G$5,Total!N:N,DB!$O$5,Total!AA:AA,DB!$G$9,Total!K:K,DB!$O$9,Total!E:E,$H$2)+COUNTIFS(Total!X:X,$O$3,Total!W:W,B16,Total!AA:AA,DB!$G$5,Total!AA:AA,DB!$O$5,Total!M:M,DB!$G$9,Total!K:K,DB!$O$9,Total!E:E,$H$2)+COUNTIFS(Total!X:X,$O$3,Total!W:W,B16,Total!O:O,DB!$G$5,Total!N:N,DB!$O$5,Total!AA:AA,DB!$G$9,Total!AA:AA,DB!$O$9,Total!AA:AA,$H$2)+COUNTIFS(Total!X:X,$O$3,Total!W:W,B16,Total!O:O,DB!$G$5,Total!AA:AA,DB!$O$5,Total!M:M,DB!$G$9,Total!AA:AA,DB!$O$9,Total!AA:AA,$H$2)+COUNTIFS(Total!X:X,$O$3,Total!W:W,B16,Total!O:O,DB!$G$5,Total!AA:AA,DB!$O$5,Total!AA:AA,DB!$G$9,Total!K:K,DB!$O$9,Total!AA:AA,$H$2)+COUNTIFS(Total!X:X,$O$3,Total!W:W,B16,Total!O:O,DB!$G$5,Total!AA:AA,DB!$O$5,Total!AA:AA,DB!$G$9,Total!AA:AA,DB!$O$9,Total!E:E,$H$2)+COUNTIFS(Total!X:X,$O$3,Total!W:W,B16,Total!AA:AA,DB!$G$5,Total!N:N,DB!$O$5,Total!M:M,DB!$G$9,Total!AA:AA,DB!$O$9,Total!AA:AA,$H$2)+COUNTIFS(Total!X:X,$O$3,Total!W:W,B16,Total!AA:AA,DB!$G$5,Total!N:N,DB!$O$5,Total!AA:AA,DB!$G$9,Total!K:K,DB!$O$9,Total!AA:AA,$H$2)+COUNTIFS(Total!X:X,$O$3,Total!W:W,B16,Total!AA:AA,DB!$G$5,Total!N:N,DB!$O$5,Total!AA:AA,DB!$G$9,Total!AA:AA,DB!$O$9,Total!E:E,$H$2)+COUNTIFS(Total!X:X,$O$3,Total!W:W,B16,Total!AA:AA,DB!$G$5,Total!AA:AA,DB!$O$5,Total!M:M,DB!$G$9,Total!K:K,DB!$O$9,Total!AA:AA,$H$2)+COUNTIFS(Total!X:X,$O$3,Total!W:W,B16,Total!AA:AA,DB!$G$5,Total!AA:AA,DB!$O$5,Total!M:M,DB!$G$9,Total!AA:AA,DB!$O$9,Total!E:E,$H$2)+COUNTIFS(Total!X:X,$O$3,Total!W:W,B16,Total!AA:AA,DB!$G$5,Total!AA:AA,DB!$O$5,Total!AA:AA,DB!$G$9,Total!K:K,DB!$O$9,Total!E:E,$H$2)+COUNTIFS(Total!X:X,$O$3,Total!W:W,B16,Total!AA:AA,DB!$G$5,Total!N:N,DB!$O$5,Total!M:M,DB!$G$9,Total!K:K,DB!$O$9,Total!E:E,$H$2)+COUNTIFS(Total!X:X,$O$3,Total!W:W,B16,Total!O:O,DB!$G$5,Total!AA:AA,DB!$O$5,Total!M:M,DB!$G$9,Total!K:K,DB!$O$9,Total!E:E,$H$2)+COUNTIFS(Total!X:X,$O$3,Total!W:W,B16,Total!O:O,DB!$G$5,Total!N:N,DB!$O$5,Total!AA:AA,DB!$G$9,Total!K:K,DB!$O$9,Total!E:E,$H$2)+COUNTIFS(Total!X:X,$O$3,Total!W:W,B16,Total!O:O,DB!$G$5,Total!N:N,DB!$O$5,Total!M:M,DB!$G$9,Total!AA:AA,DB!$O$9,Total!E:E,$H$2)+COUNTIFS(Total!X:X,$O$3,Total!W:W,B16,Total!O:O,DB!$G$5,Total!N:N,DB!$O$5,Total!M:M,DB!$G$9,Total!K:K,DB!$O$9,Total!AA:AA,$H$2)</f>
        <v>0</v>
      </c>
      <c r="P16" s="31">
        <f>COUNTIFS(Total!X:X,$P$3,Total!W:W,B16,Total!O:O,DB!$G$5,Total!N:N,DB!$O$5,Total!M:M,DB!$G$9,Total!K:K,DB!$O$9,Total!E:E,$H$2)+COUNTIFS(Total!X:X,$P$3,Total!W:W,B16,Total!AA:AA,DB!$G$5,Total!AA:AA,DB!$O$5,Total!AA:AA,DB!$G$9,Total!AA:AA,DB!$O$9,Total!AA:AA,$H$2)+COUNTIFS(Total!X:X,$P$3,Total!W:W,B16,Total!O:O,DB!$G$5,Total!AA:AA,DB!$O$5,Total!AA:AA,DB!$G$9,Total!AA:AA,DB!$O$9,Total!AA:AA,$H$2)+COUNTIFS(Total!X:X,$P$3,Total!W:W,B16,Total!AA:AA,DB!$G$5,Total!N:N,DB!$O$5,Total!AA:AA,DB!$G$9,Total!AA:AA,DB!$O$9,Total!AA:AA,$H$2)+COUNTIFS(Total!X:X,$P$3,Total!W:W,B16,Total!AA:AA,DB!$G$5,Total!AA:AA,DB!$O$5,Total!M:M,DB!$G$9,Total!AA:AA,DB!$O$9,Total!AA:AA,$H$2)+COUNTIFS(Total!X:X,$P$3,Total!W:W,B16,Total!AA:AA,DB!$G$5,Total!AA:AA,DB!$O$5,Total!AA:AA,DB!$G$9,Total!K:K,DB!$O$9,Total!AA:AA,$H$2)+COUNTIFS(Total!X:X,$P$3,Total!W:W,B16,Total!AA:AA,DB!$G$5,Total!AA:AA,DB!$O$5,Total!AA:AA,DB!$G$9,Total!AA:AA,DB!$O$9,Total!E:E,$H$2)+COUNTIFS(Total!X:X,$P$3,Total!W:W,B16,Total!O:O,DB!$G$5,Total!N:N,DB!$O$5,Total!M:M,DB!$G$9,Total!AA:AA,DB!$O$9,Total!AA:AA,$H$2)+COUNTIFS(Total!X:X,$P$3,Total!W:W,B16,Total!O:O,DB!$G$5,Total!N:N,DB!$O$5,Total!AA:AA,DB!$G$9,Total!K:K,DB!$O$9,Total!AA:AA,$H$2)+COUNTIFS(Total!X:X,$P$3,Total!W:W,B16,Total!O:O,DB!$G$5,Total!N:N,DB!$O$5,Total!AA:AA,DB!$G$9,Total!AA:AA,DB!$O$9,Total!E:E,$H$2)+COUNTIFS(Total!X:X,$P$3,Total!W:W,B16,Total!O:O,DB!$G$5,Total!AA:AA,DB!$O$5,Total!M:M,DB!$G$9,Total!K:K,DB!$O$9,Total!AA:AA,$H$2)+COUNTIFS(Total!X:X,$P$3,Total!W:W,B16,Total!O:O,DB!$G$5,Total!AA:AA,DB!$O$5,Total!M:M,DB!$G$9,Total!AA:AA,DB!$O$9,Total!E:E,$H$2)+COUNTIFS(Total!X:X,$P$3,Total!W:W,B16,Total!O:O,DB!$G$5,Total!AA:AA,DB!$O$5,Total!AA:AA,DB!$G$9,Total!K:K,DB!$O$9,Total!E:E,$H$2)+COUNTIFS(Total!X:X,$P$3,Total!W:W,B16,Total!AA:AA,DB!$G$5,Total!N:N,DB!$O$5,Total!M:M,DB!$G$9,Total!K:K,DB!$O$9,Total!AA:AA,$H$2)+COUNTIFS(Total!X:X,$P$3,Total!W:W,B16,Total!AA:AA,DB!$G$5,Total!N:N,DB!$O$5,Total!M:M,DB!$G$9,Total!AA:AA,DB!$O$9,Total!E:E,$H$2)+COUNTIFS(Total!X:X,$P$3,Total!W:W,B16,Total!AA:AA,DB!$G$5,Total!N:N,DB!$O$5,Total!AA:AA,DB!$G$9,Total!K:K,DB!$O$9,Total!E:E,$H$2)+COUNTIFS(Total!X:X,$P$3,Total!W:W,B16,Total!AA:AA,DB!$G$5,Total!AA:AA,DB!$O$5,Total!M:M,DB!$G$9,Total!K:K,DB!$O$9,Total!E:E,$H$2)+COUNTIFS(Total!X:X,$P$3,Total!W:W,B16,Total!O:O,DB!$G$5,Total!N:N,DB!$O$5,Total!AA:AA,DB!$G$9,Total!AA:AA,DB!$O$9,Total!AA:AA,$H$2)+COUNTIFS(Total!X:X,$P$3,Total!W:W,B16,Total!O:O,DB!$G$5,Total!AA:AA,DB!$O$5,Total!M:M,DB!$G$9,Total!AA:AA,DB!$O$9,Total!AA:AA,$H$2)+COUNTIFS(Total!X:X,$P$3,Total!W:W,B16,Total!O:O,DB!$G$5,Total!AA:AA,DB!$O$5,Total!AA:AA,DB!$G$9,Total!K:K,DB!$O$9,Total!AA:AA,$H$2)+COUNTIFS(Total!X:X,$P$3,Total!W:W,B16,Total!O:O,DB!$G$5,Total!AA:AA,DB!$O$5,Total!AA:AA,DB!$G$9,Total!AA:AA,DB!$O$9,Total!E:E,$H$2)+COUNTIFS(Total!X:X,$P$3,Total!W:W,B16,Total!AA:AA,DB!$G$5,Total!N:N,DB!$O$5,Total!M:M,DB!$G$9,Total!AA:AA,DB!$O$9,Total!AA:AA,$H$2)+COUNTIFS(Total!X:X,$P$3,Total!W:W,B16,Total!AA:AA,DB!$G$5,Total!N:N,DB!$O$5,Total!AA:AA,DB!$G$9,Total!K:K,DB!$O$9,Total!AA:AA,$H$2)+COUNTIFS(Total!X:X,$P$3,Total!W:W,B16,Total!AA:AA,DB!$G$5,Total!N:N,DB!$O$5,Total!AA:AA,DB!$G$9,Total!AA:AA,DB!$O$9,Total!E:E,$H$2)+COUNTIFS(Total!X:X,$P$3,Total!W:W,B16,Total!AA:AA,DB!$G$5,Total!AA:AA,DB!$O$5,Total!M:M,DB!$G$9,Total!K:K,DB!$O$9,Total!AA:AA,$H$2)+COUNTIFS(Total!X:X,$P$3,Total!W:W,B16,Total!AA:AA,DB!$G$5,Total!AA:AA,DB!$O$5,Total!M:M,DB!$G$9,Total!AA:AA,DB!$O$9,Total!E:E,$H$2)+COUNTIFS(Total!X:X,$P$3,Total!W:W,B16,Total!AA:AA,DB!$G$5,Total!AA:AA,DB!$O$5,Total!AA:AA,DB!$G$9,Total!K:K,DB!$O$9,Total!E:E,$H$2)+COUNTIFS(Total!X:X,$P$3,Total!W:W,B16,Total!AA:AA,DB!$G$5,Total!N:N,DB!$O$5,Total!M:M,DB!$G$9,Total!K:K,DB!$O$9,Total!E:E,$H$2)+COUNTIFS(Total!X:X,$P$3,Total!W:W,B16,Total!O:O,DB!$G$5,Total!AA:AA,DB!$O$5,Total!M:M,DB!$G$9,Total!K:K,DB!$O$9,Total!E:E,$H$2)+COUNTIFS(Total!X:X,$P$3,Total!W:W,B16,Total!O:O,DB!$G$5,Total!N:N,DB!$O$5,Total!AA:AA,DB!$G$9,Total!K:K,DB!$O$9,Total!E:E,$H$2)+COUNTIFS(Total!X:X,$P$3,Total!W:W,B16,Total!O:O,DB!$G$5,Total!N:N,DB!$O$5,Total!M:M,DB!$G$9,Total!AA:AA,DB!$O$9,Total!E:E,$H$2)+COUNTIFS(Total!X:X,$P$3,Total!W:W,B16,Total!O:O,DB!$G$5,Total!N:N,DB!$O$5,Total!M:M,DB!$G$9,Total!K:K,DB!$O$9,Total!AA:AA,$H$2)</f>
        <v>1</v>
      </c>
      <c r="Q16" s="31">
        <f>COUNTIFS(Total!X:X,$Q$3,Total!W:W,B16,Total!O:O,DB!$G$5,Total!N:N,DB!$O$5,Total!M:M,DB!$G$9,Total!K:K,DB!$O$9,Total!E:E,$H$2)+COUNTIFS(Total!X:X,$Q$3,Total!W:W,B16,Total!AA:AA,DB!$G$5,Total!AA:AA,DB!$O$5,Total!AA:AA,DB!$G$9,Total!AA:AA,DB!$O$9,Total!AA:AA,$H$2)+COUNTIFS(Total!X:X,$Q$3,Total!W:W,B16,Total!O:O,DB!$G$5,Total!AA:AA,DB!$O$5,Total!AA:AA,DB!$G$9,Total!AA:AA,DB!$O$9,Total!AA:AA,$H$2)+COUNTIFS(Total!X:X,$Q$3,Total!W:W,B16,Total!AA:AA,DB!$G$5,Total!N:N,DB!$O$5,Total!AA:AA,DB!$G$9,Total!AA:AA,DB!$O$9,Total!AA:AA,$H$2)+COUNTIFS(Total!X:X,$Q$3,Total!W:W,B16,Total!AA:AA,DB!$G$5,Total!AA:AA,DB!$O$5,Total!M:M,DB!$G$9,Total!AA:AA,DB!$O$9,Total!AA:AA,$H$2)+COUNTIFS(Total!X:X,$Q$3,Total!W:W,B16,Total!AA:AA,DB!$G$5,Total!AA:AA,DB!$O$5,Total!AA:AA,DB!$G$9,Total!K:K,DB!$O$9,Total!AA:AA,$H$2)+COUNTIFS(Total!X:X,$Q$3,Total!W:W,B16,Total!AA:AA,DB!$G$5,Total!AA:AA,DB!$O$5,Total!AA:AA,DB!$G$9,Total!AA:AA,DB!$O$9,Total!E:E,$H$2)+COUNTIFS(Total!X:X,$Q$3,Total!W:W,B16,Total!O:O,DB!$G$5,Total!N:N,DB!$O$5,Total!M:M,DB!$G$9,Total!AA:AA,DB!$O$9,Total!AA:AA,$H$2)+COUNTIFS(Total!X:X,$Q$3,Total!W:W,B16,Total!O:O,DB!$G$5,Total!N:N,DB!$O$5,Total!AA:AA,DB!$G$9,Total!K:K,DB!$O$9,Total!AA:AA,$H$2)+COUNTIFS(Total!X:X,$Q$3,Total!W:W,B16,Total!O:O,DB!$G$5,Total!N:N,DB!$O$5,Total!AA:AA,DB!$G$9,Total!AA:AA,DB!$O$9,Total!E:E,$H$2)+COUNTIFS(Total!X:X,$Q$3,Total!W:W,B16,Total!O:O,DB!$G$5,Total!AA:AA,DB!$O$5,Total!M:M,DB!$G$9,Total!K:K,DB!$O$9,Total!AA:AA,$H$2)+COUNTIFS(Total!X:X,$Q$3,Total!W:W,B16,Total!O:O,DB!$G$5,Total!AA:AA,DB!$O$5,Total!M:M,DB!$G$9,Total!AA:AA,DB!$O$9,Total!E:E,$H$2)+COUNTIFS(Total!X:X,$Q$3,Total!W:W,B16,Total!O:O,DB!$G$5,Total!AA:AA,DB!$O$5,Total!AA:AA,DB!$G$9,Total!K:K,DB!$O$9,Total!E:E,$H$2)+COUNTIFS(Total!X:X,$Q$3,Total!W:W,B16,Total!AA:AA,DB!$G$5,Total!N:N,DB!$O$5,Total!M:M,DB!$G$9,Total!K:K,DB!$O$9,Total!AA:AA,$H$2)+COUNTIFS(Total!X:X,$Q$3,Total!W:W,B16,Total!AA:AA,DB!$G$5,Total!N:N,DB!$O$5,Total!M:M,DB!$G$9,Total!AA:AA,DB!$O$9,Total!E:E,$H$2)+COUNTIFS(Total!X:X,$Q$3,Total!W:W,B16,Total!AA:AA,DB!$G$5,Total!N:N,DB!$O$5,Total!AA:AA,DB!$G$9,Total!K:K,DB!$O$9,Total!E:E,$H$2)+COUNTIFS(Total!X:X,$Q$3,Total!W:W,B16,Total!AA:AA,DB!$G$5,Total!AA:AA,DB!$O$5,Total!M:M,DB!$G$9,Total!K:K,DB!$O$9,Total!E:E,$H$2)+COUNTIFS(Total!X:X,$Q$3,Total!W:W,B16,Total!O:O,DB!$G$5,Total!N:N,DB!$O$5,Total!AA:AA,DB!$G$9,Total!AA:AA,DB!$O$9,Total!AA:AA,$H$2)+COUNTIFS(Total!X:X,$Q$3,Total!W:W,B16,Total!O:O,DB!$G$5,Total!AA:AA,DB!$O$5,Total!M:M,DB!$G$9,Total!AA:AA,DB!$O$9,Total!AA:AA,$H$2)+COUNTIFS(Total!X:X,$Q$3,Total!W:W,B16,Total!O:O,DB!$G$5,Total!AA:AA,DB!$O$5,Total!AA:AA,DB!$G$9,Total!K:K,DB!$O$9,Total!AA:AA,$H$2)+COUNTIFS(Total!X:X,$Q$3,Total!W:W,B16,Total!O:O,DB!$G$5,Total!AA:AA,DB!$O$5,Total!AA:AA,DB!$G$9,Total!AA:AA,DB!$O$9,Total!E:E,$H$2)+COUNTIFS(Total!X:X,$Q$3,Total!W:W,B16,Total!AA:AA,DB!$G$5,Total!N:N,DB!$O$5,Total!M:M,DB!$G$9,Total!AA:AA,DB!$O$9,Total!AA:AA,$H$2)+COUNTIFS(Total!X:X,$Q$3,Total!W:W,B16,Total!AA:AA,DB!$G$5,Total!N:N,DB!$O$5,Total!AA:AA,DB!$G$9,Total!K:K,DB!$O$9,Total!AA:AA,$H$2)+COUNTIFS(Total!X:X,$Q$3,Total!W:W,B16,Total!AA:AA,DB!$G$5,Total!N:N,DB!$O$5,Total!AA:AA,DB!$G$9,Total!AA:AA,DB!$O$9,Total!E:E,$H$2)+COUNTIFS(Total!X:X,$Q$3,Total!W:W,B16,Total!AA:AA,DB!$G$5,Total!AA:AA,DB!$O$5,Total!M:M,DB!$G$9,Total!K:K,DB!$O$9,Total!AA:AA,$H$2)+COUNTIFS(Total!X:X,$Q$3,Total!W:W,B16,Total!AA:AA,DB!$G$5,Total!AA:AA,DB!$O$5,Total!M:M,DB!$G$9,Total!AA:AA,DB!$O$9,Total!E:E,$H$2)+COUNTIFS(Total!X:X,$Q$3,Total!W:W,B16,Total!AA:AA,DB!$G$5,Total!AA:AA,DB!$O$5,Total!AA:AA,DB!$G$9,Total!K:K,DB!$O$9,Total!E:E,$H$2)+COUNTIFS(Total!X:X,$Q$3,Total!W:W,B16,Total!AA:AA,DB!$G$5,Total!N:N,DB!$O$5,Total!M:M,DB!$G$9,Total!K:K,DB!$O$9,Total!E:E,$H$2)+COUNTIFS(Total!X:X,$Q$3,Total!W:W,B16,Total!O:O,DB!$G$5,Total!AA:AA,DB!$O$5,Total!M:M,DB!$G$9,Total!K:K,DB!$O$9,Total!E:E,$H$2)+COUNTIFS(Total!X:X,$Q$3,Total!W:W,B16,Total!O:O,DB!$G$5,Total!N:N,DB!$O$5,Total!AA:AA,DB!$G$9,Total!K:K,DB!$O$9,Total!E:E,$H$2)+COUNTIFS(Total!X:X,$Q$3,Total!W:W,B16,Total!O:O,DB!$G$5,Total!N:N,DB!$O$5,Total!M:M,DB!$G$9,Total!AA:AA,DB!$O$9,Total!E:E,$H$2)+COUNTIFS(Total!X:X,$Q$3,Total!W:W,B16,Total!O:O,DB!$G$5,Total!N:N,DB!$O$5,Total!M:M,DB!$G$9,Total!K:K,DB!$O$9,Total!AA:AA,$H$2)</f>
        <v>13</v>
      </c>
      <c r="R16" s="31">
        <f>COUNTIFS(Total!X:X,$R$3,Total!W:W,B16,Total!O:O,DB!$G$5,Total!N:N,DB!$O$5,Total!M:M,DB!$G$9,Total!K:K,DB!$O$9,Total!E:E,$H$2)+COUNTIFS(Total!X:X,$R$3,Total!W:W,B16,Total!AA:AA,DB!$G$5,Total!AA:AA,DB!$O$5,Total!AA:AA,DB!$G$9,Total!AA:AA,DB!$O$9,Total!AA:AA,$H$2)+COUNTIFS(Total!X:X,$R$3,Total!W:W,B16,Total!O:O,DB!$G$5,Total!AA:AA,DB!$O$5,Total!AA:AA,DB!$G$9,Total!AA:AA,DB!$O$9,Total!AA:AA,$H$2)+COUNTIFS(Total!X:X,$R$3,Total!W:W,B16,Total!AA:AA,DB!$G$5,Total!N:N,DB!$O$5,Total!AA:AA,DB!$G$9,Total!AA:AA,DB!$O$9,Total!AA:AA,$H$2)+COUNTIFS(Total!X:X,$R$3,Total!W:W,B16,Total!AA:AA,DB!$G$5,Total!AA:AA,DB!$O$5,Total!M:M,DB!$G$9,Total!AA:AA,DB!$O$9,Total!AA:AA,$H$2)+COUNTIFS(Total!X:X,$R$3,Total!W:W,B16,Total!AA:AA,DB!$G$5,Total!AA:AA,DB!$O$5,Total!AA:AA,DB!$G$9,Total!K:K,DB!$O$9,Total!AA:AA,$H$2)+COUNTIFS(Total!X:X,$R$3,Total!W:W,B16,Total!AA:AA,DB!$G$5,Total!AA:AA,DB!$O$5,Total!AA:AA,DB!$G$9,Total!AA:AA,DB!$O$9,Total!E:E,$H$2)+COUNTIFS(Total!X:X,$R$3,Total!W:W,B16,Total!O:O,DB!$G$5,Total!N:N,DB!$O$5,Total!M:M,DB!$G$9,Total!AA:AA,DB!$O$9,Total!AA:AA,$H$2)+COUNTIFS(Total!X:X,$R$3,Total!W:W,B16,Total!O:O,DB!$G$5,Total!N:N,DB!$O$5,Total!AA:AA,DB!$G$9,Total!K:K,DB!$O$9,Total!AA:AA,$H$2)+COUNTIFS(Total!X:X,$R$3,Total!W:W,B16,Total!O:O,DB!$G$5,Total!N:N,DB!$O$5,Total!AA:AA,DB!$G$9,Total!AA:AA,DB!$O$9,Total!E:E,$H$2)+COUNTIFS(Total!X:X,$R$3,Total!W:W,B16,Total!O:O,DB!$G$5,Total!AA:AA,DB!$O$5,Total!M:M,DB!$G$9,Total!K:K,DB!$O$9,Total!AA:AA,$H$2)+COUNTIFS(Total!X:X,$R$3,Total!W:W,B16,Total!O:O,DB!$G$5,Total!AA:AA,DB!$O$5,Total!M:M,DB!$G$9,Total!AA:AA,DB!$O$9,Total!E:E,$H$2)+COUNTIFS(Total!X:X,$R$3,Total!W:W,B16,Total!O:O,DB!$G$5,Total!AA:AA,DB!$O$5,Total!AA:AA,DB!$G$9,Total!K:K,DB!$O$9,Total!E:E,$H$2)+COUNTIFS(Total!X:X,$R$3,Total!W:W,B16,Total!AA:AA,DB!$G$5,Total!N:N,DB!$O$5,Total!M:M,DB!$G$9,Total!K:K,DB!$O$9,Total!AA:AA,$H$2)+COUNTIFS(Total!X:X,$R$3,Total!W:W,B16,Total!AA:AA,DB!$G$5,Total!N:N,DB!$O$5,Total!M:M,DB!$G$9,Total!AA:AA,DB!$O$9,Total!E:E,$H$2)+COUNTIFS(Total!X:X,$R$3,Total!W:W,B16,Total!AA:AA,DB!$G$5,Total!N:N,DB!$O$5,Total!AA:AA,DB!$G$9,Total!K:K,DB!$O$9,Total!E:E,$H$2)+COUNTIFS(Total!X:X,$R$3,Total!W:W,B16,Total!AA:AA,DB!$G$5,Total!AA:AA,DB!$O$5,Total!M:M,DB!$G$9,Total!K:K,DB!$O$9,Total!E:E,$H$2)+COUNTIFS(Total!X:X,$R$3,Total!W:W,B16,Total!O:O,DB!$G$5,Total!N:N,DB!$O$5,Total!AA:AA,DB!$G$9,Total!AA:AA,DB!$O$9,Total!AA:AA,$H$2)+COUNTIFS(Total!X:X,$R$3,Total!W:W,B16,Total!O:O,DB!$G$5,Total!AA:AA,DB!$O$5,Total!M:M,DB!$G$9,Total!AA:AA,DB!$O$9,Total!AA:AA,$H$2)+COUNTIFS(Total!X:X,$R$3,Total!W:W,B16,Total!O:O,DB!$G$5,Total!AA:AA,DB!$O$5,Total!AA:AA,DB!$G$9,Total!K:K,DB!$O$9,Total!AA:AA,$H$2)+COUNTIFS(Total!X:X,$R$3,Total!W:W,B16,Total!O:O,DB!$G$5,Total!AA:AA,DB!$O$5,Total!AA:AA,DB!$G$9,Total!AA:AA,DB!$O$9,Total!E:E,$H$2)+COUNTIFS(Total!X:X,$R$3,Total!W:W,B16,Total!AA:AA,DB!$G$5,Total!N:N,DB!$O$5,Total!M:M,DB!$G$9,Total!AA:AA,DB!$O$9,Total!AA:AA,$H$2)+COUNTIFS(Total!X:X,$R$3,Total!W:W,B16,Total!AA:AA,DB!$G$5,Total!N:N,DB!$O$5,Total!AA:AA,DB!$G$9,Total!K:K,DB!$O$9,Total!AA:AA,$H$2)+COUNTIFS(Total!X:X,$R$3,Total!W:W,B16,Total!AA:AA,DB!$G$5,Total!N:N,DB!$O$5,Total!AA:AA,DB!$G$9,Total!AA:AA,DB!$O$9,Total!E:E,$H$2)+COUNTIFS(Total!X:X,$R$3,Total!W:W,B16,Total!AA:AA,DB!$G$5,Total!AA:AA,DB!$O$5,Total!M:M,DB!$G$9,Total!K:K,DB!$O$9,Total!AA:AA,$H$2)+COUNTIFS(Total!X:X,$R$3,Total!W:W,B16,Total!AA:AA,DB!$G$5,Total!AA:AA,DB!$O$5,Total!M:M,DB!$G$9,Total!AA:AA,DB!$O$9,Total!E:E,$H$2)+COUNTIFS(Total!X:X,$R$3,Total!W:W,B16,Total!AA:AA,DB!$G$5,Total!AA:AA,DB!$O$5,Total!AA:AA,DB!$G$9,Total!K:K,DB!$O$9,Total!E:E,$H$2)+COUNTIFS(Total!X:X,$R$3,Total!W:W,B16,Total!AA:AA,DB!$G$5,Total!N:N,DB!$O$5,Total!M:M,DB!$G$9,Total!K:K,DB!$O$9,Total!E:E,$H$2)+COUNTIFS(Total!X:X,$R$3,Total!W:W,B16,Total!O:O,DB!$G$5,Total!AA:AA,DB!$O$5,Total!M:M,DB!$G$9,Total!K:K,DB!$O$9,Total!E:E,$H$2)+COUNTIFS(Total!X:X,$R$3,Total!W:W,B16,Total!O:O,DB!$G$5,Total!N:N,DB!$O$5,Total!AA:AA,DB!$G$9,Total!K:K,DB!$O$9,Total!E:E,$H$2)+COUNTIFS(Total!X:X,$R$3,Total!W:W,B16,Total!O:O,DB!$G$5,Total!N:N,DB!$O$5,Total!M:M,DB!$G$9,Total!AA:AA,DB!$O$9,Total!E:E,$H$2)+COUNTIFS(Total!X:X,$R$3,Total!W:W,B16,Total!O:O,DB!$G$5,Total!N:N,DB!$O$5,Total!M:M,DB!$G$9,Total!K:K,DB!$O$9,Total!AA:AA,$H$2)</f>
        <v>0</v>
      </c>
      <c r="S16" s="31">
        <f>COUNTIFS(Total!X:X,$S$3,Total!W:W,B16,Total!O:O,DB!$G$5,Total!N:N,DB!$O$5,Total!M:M,DB!$G$9,Total!K:K,DB!$O$9,Total!E:E,$H$2)+COUNTIFS(Total!X:X,$S$3,Total!W:W,B16,Total!AA:AA,DB!$G$5,Total!AA:AA,DB!$O$5,Total!AA:AA,DB!$G$9,Total!AA:AA,DB!$O$9,Total!AA:AA,$H$2)+COUNTIFS(Total!X:X,$S$3,Total!W:W,B16,Total!O:O,DB!$G$5,Total!AA:AA,DB!$O$5,Total!AA:AA,DB!$G$9,Total!AA:AA,DB!$O$9,Total!AA:AA,$H$2)+COUNTIFS(Total!X:X,$S$3,Total!W:W,B16,Total!AA:AA,DB!$G$5,Total!N:N,DB!$O$5,Total!AA:AA,DB!$G$9,Total!AA:AA,DB!$O$9,Total!AA:AA,$H$2)+COUNTIFS(Total!X:X,$S$3,Total!W:W,B16,Total!AA:AA,DB!$G$5,Total!AA:AA,DB!$O$5,Total!M:M,DB!$G$9,Total!AA:AA,DB!$O$9,Total!AA:AA,$H$2)+COUNTIFS(Total!X:X,$S$3,Total!W:W,B16,Total!AA:AA,DB!$G$5,Total!AA:AA,DB!$O$5,Total!AA:AA,DB!$G$9,Total!K:K,DB!$O$9,Total!AA:AA,$H$2)+COUNTIFS(Total!X:X,$S$3,Total!W:W,B16,Total!AA:AA,DB!$G$5,Total!AA:AA,DB!$O$5,Total!AA:AA,DB!$G$9,Total!AA:AA,DB!$O$9,Total!E:E,$H$2)+COUNTIFS(Total!X:X,$S$3,Total!W:W,B16,Total!O:O,DB!$G$5,Total!N:N,DB!$O$5,Total!M:M,DB!$G$9,Total!AA:AA,DB!$O$9,Total!AA:AA,$H$2)+COUNTIFS(Total!X:X,$S$3,Total!W:W,B16,Total!O:O,DB!$G$5,Total!N:N,DB!$O$5,Total!AA:AA,DB!$G$9,Total!K:K,DB!$O$9,Total!AA:AA,$H$2)+COUNTIFS(Total!X:X,$S$3,Total!W:W,B16,Total!O:O,DB!$G$5,Total!N:N,DB!$O$5,Total!AA:AA,DB!$G$9,Total!AA:AA,DB!$O$9,Total!E:E,$H$2)+COUNTIFS(Total!X:X,$S$3,Total!W:W,B16,Total!O:O,DB!$G$5,Total!AA:AA,DB!$O$5,Total!M:M,DB!$G$9,Total!K:K,DB!$O$9,Total!AA:AA,$H$2)+COUNTIFS(Total!X:X,$S$3,Total!W:W,B16,Total!O:O,DB!$G$5,Total!AA:AA,DB!$O$5,Total!M:M,DB!$G$9,Total!AA:AA,DB!$O$9,Total!E:E,$H$2)+COUNTIFS(Total!X:X,$S$3,Total!W:W,B16,Total!O:O,DB!$G$5,Total!AA:AA,DB!$O$5,Total!AA:AA,DB!$G$9,Total!K:K,DB!$O$9,Total!E:E,$H$2)+COUNTIFS(Total!X:X,$S$3,Total!W:W,B16,Total!AA:AA,DB!$G$5,Total!N:N,DB!$O$5,Total!M:M,DB!$G$9,Total!K:K,DB!$O$9,Total!AA:AA,$H$2)+COUNTIFS(Total!X:X,$S$3,Total!W:W,B16,Total!AA:AA,DB!$G$5,Total!N:N,DB!$O$5,Total!M:M,DB!$G$9,Total!AA:AA,DB!$O$9,Total!E:E,$H$2)+COUNTIFS(Total!X:X,$S$3,Total!W:W,B16,Total!AA:AA,DB!$G$5,Total!N:N,DB!$O$5,Total!AA:AA,DB!$G$9,Total!K:K,DB!$O$9,Total!E:E,$H$2)+COUNTIFS(Total!X:X,$S$3,Total!W:W,B16,Total!AA:AA,DB!$G$5,Total!AA:AA,DB!$O$5,Total!M:M,DB!$G$9,Total!K:K,DB!$O$9,Total!E:E,$H$2)+COUNTIFS(Total!X:X,$S$3,Total!W:W,B16,Total!O:O,DB!$G$5,Total!N:N,DB!$O$5,Total!AA:AA,DB!$G$9,Total!AA:AA,DB!$O$9,Total!AA:AA,$H$2)+COUNTIFS(Total!X:X,$S$3,Total!W:W,B16,Total!O:O,DB!$G$5,Total!AA:AA,DB!$O$5,Total!M:M,DB!$G$9,Total!AA:AA,DB!$O$9,Total!AA:AA,$H$2)+COUNTIFS(Total!X:X,$S$3,Total!W:W,B16,Total!O:O,DB!$G$5,Total!AA:AA,DB!$O$5,Total!AA:AA,DB!$G$9,Total!K:K,DB!$O$9,Total!AA:AA,$H$2)+COUNTIFS(Total!X:X,$S$3,Total!W:W,B16,Total!O:O,DB!$G$5,Total!AA:AA,DB!$O$5,Total!AA:AA,DB!$G$9,Total!AA:AA,DB!$O$9,Total!E:E,$H$2)+COUNTIFS(Total!X:X,$S$3,Total!W:W,B16,Total!AA:AA,DB!$G$5,Total!N:N,DB!$O$5,Total!M:M,DB!$G$9,Total!AA:AA,DB!$O$9,Total!AA:AA,$H$2)+COUNTIFS(Total!X:X,$S$3,Total!W:W,B16,Total!AA:AA,DB!$G$5,Total!N:N,DB!$O$5,Total!AA:AA,DB!$G$9,Total!K:K,DB!$O$9,Total!AA:AA,$H$2)+COUNTIFS(Total!X:X,$S$3,Total!W:W,B16,Total!AA:AA,DB!$G$5,Total!N:N,DB!$O$5,Total!AA:AA,DB!$G$9,Total!AA:AA,DB!$O$9,Total!E:E,$H$2)+COUNTIFS(Total!X:X,$S$3,Total!W:W,B16,Total!AA:AA,DB!$G$5,Total!AA:AA,DB!$O$5,Total!M:M,DB!$G$9,Total!K:K,DB!$O$9,Total!AA:AA,$H$2)+COUNTIFS(Total!X:X,$S$3,Total!W:W,B16,Total!AA:AA,DB!$G$5,Total!AA:AA,DB!$O$5,Total!M:M,DB!$G$9,Total!AA:AA,DB!$O$9,Total!E:E,$H$2)+COUNTIFS(Total!X:X,$S$3,Total!W:W,B16,Total!AA:AA,DB!$G$5,Total!AA:AA,DB!$O$5,Total!AA:AA,DB!$G$9,Total!K:K,DB!$O$9,Total!E:E,$H$2)+COUNTIFS(Total!X:X,$S$3,Total!W:W,B16,Total!AA:AA,DB!$G$5,Total!N:N,DB!$O$5,Total!M:M,DB!$G$9,Total!K:K,DB!$O$9,Total!E:E,$H$2)+COUNTIFS(Total!X:X,$S$3,Total!W:W,B16,Total!O:O,DB!$G$5,Total!AA:AA,DB!$O$5,Total!M:M,DB!$G$9,Total!K:K,DB!$O$9,Total!E:E,$H$2)+COUNTIFS(Total!X:X,$S$3,Total!W:W,B16,Total!O:O,DB!$G$5,Total!N:N,DB!$O$5,Total!AA:AA,DB!$G$9,Total!K:K,DB!$O$9,Total!E:E,$H$2)+COUNTIFS(Total!X:X,$S$3,Total!W:W,B16,Total!O:O,DB!$G$5,Total!N:N,DB!$O$5,Total!M:M,DB!$G$9,Total!AA:AA,DB!$O$9,Total!E:E,$H$2)+COUNTIFS(Total!X:X,$S$3,Total!W:W,B16,Total!O:O,DB!$G$5,Total!N:N,DB!$O$5,Total!M:M,DB!$G$9,Total!K:K,DB!$O$9,Total!AA:AA,$H$2)</f>
        <v>0</v>
      </c>
      <c r="T16" s="31">
        <f>COUNTIFS(Total!X:X,$T$3,Total!W:W,B16,Total!O:O,DB!$G$5,Total!N:N,DB!$O$5,Total!M:M,DB!$G$9,Total!K:K,DB!$O$9,Total!E:E,$H$2)+COUNTIFS(Total!X:X,$T$3,Total!W:W,B16,Total!AA:AA,DB!$G$5,Total!AA:AA,DB!$O$5,Total!AA:AA,DB!$G$9,Total!AA:AA,DB!$O$9,Total!AA:AA,$H$2)+COUNTIFS(Total!X:X,$T$3,Total!W:W,B16,Total!O:O,DB!$G$5,Total!AA:AA,DB!$O$5,Total!AA:AA,DB!$G$9,Total!AA:AA,DB!$O$9,Total!AA:AA,$H$2)+COUNTIFS(Total!X:X,$T$3,Total!W:W,B16,Total!AA:AA,DB!$G$5,Total!N:N,DB!$O$5,Total!AA:AA,DB!$G$9,Total!AA:AA,DB!$O$9,Total!AA:AA,$H$2)+COUNTIFS(Total!X:X,$T$3,Total!W:W,B16,Total!AA:AA,DB!$G$5,Total!AA:AA,DB!$O$5,Total!M:M,DB!$G$9,Total!AA:AA,DB!$O$9,Total!AA:AA,$H$2)+COUNTIFS(Total!X:X,$T$3,Total!W:W,B16,Total!AA:AA,DB!$G$5,Total!AA:AA,DB!$O$5,Total!AA:AA,DB!$G$9,Total!K:K,DB!$O$9,Total!AA:AA,$H$2)+COUNTIFS(Total!X:X,$T$3,Total!W:W,B16,Total!AA:AA,DB!$G$5,Total!AA:AA,DB!$O$5,Total!AA:AA,DB!$G$9,Total!AA:AA,DB!$O$9,Total!E:E,$H$2)+COUNTIFS(Total!X:X,$T$3,Total!W:W,B16,Total!O:O,DB!$G$5,Total!N:N,DB!$O$5,Total!M:M,DB!$G$9,Total!AA:AA,DB!$O$9,Total!AA:AA,$H$2)+COUNTIFS(Total!X:X,$T$3,Total!W:W,B16,Total!O:O,DB!$G$5,Total!N:N,DB!$O$5,Total!AA:AA,DB!$G$9,Total!K:K,DB!$O$9,Total!AA:AA,$H$2)+COUNTIFS(Total!X:X,$T$3,Total!W:W,B16,Total!O:O,DB!$G$5,Total!N:N,DB!$O$5,Total!AA:AA,DB!$G$9,Total!AA:AA,DB!$O$9,Total!E:E,$H$2)+COUNTIFS(Total!X:X,$T$3,Total!W:W,B16,Total!O:O,DB!$G$5,Total!AA:AA,DB!$O$5,Total!M:M,DB!$G$9,Total!K:K,DB!$O$9,Total!AA:AA,$H$2)+COUNTIFS(Total!X:X,$T$3,Total!W:W,B16,Total!O:O,DB!$G$5,Total!AA:AA,DB!$O$5,Total!M:M,DB!$G$9,Total!AA:AA,DB!$O$9,Total!E:E,$H$2)+COUNTIFS(Total!X:X,$T$3,Total!W:W,B16,Total!O:O,DB!$G$5,Total!AA:AA,DB!$O$5,Total!AA:AA,DB!$G$9,Total!K:K,DB!$O$9,Total!E:E,$H$2)+COUNTIFS(Total!X:X,$T$3,Total!W:W,B16,Total!AA:AA,DB!$G$5,Total!N:N,DB!$O$5,Total!M:M,DB!$G$9,Total!K:K,DB!$O$9,Total!AA:AA,$H$2)+COUNTIFS(Total!X:X,$T$3,Total!W:W,B16,Total!AA:AA,DB!$G$5,Total!N:N,DB!$O$5,Total!M:M,DB!$G$9,Total!AA:AA,DB!$O$9,Total!E:E,$H$2)+COUNTIFS(Total!X:X,$T$3,Total!W:W,B16,Total!AA:AA,DB!$G$5,Total!N:N,DB!$O$5,Total!AA:AA,DB!$G$9,Total!K:K,DB!$O$9,Total!E:E,$H$2)+COUNTIFS(Total!X:X,$T$3,Total!W:W,B16,Total!AA:AA,DB!$G$5,Total!AA:AA,DB!$O$5,Total!M:M,DB!$G$9,Total!K:K,DB!$O$9,Total!E:E,$H$2)+COUNTIFS(Total!X:X,$T$3,Total!W:W,B16,Total!O:O,DB!$G$5,Total!N:N,DB!$O$5,Total!AA:AA,DB!$G$9,Total!AA:AA,DB!$O$9,Total!AA:AA,$H$2)+COUNTIFS(Total!X:X,$T$3,Total!W:W,B16,Total!O:O,DB!$G$5,Total!AA:AA,DB!$O$5,Total!M:M,DB!$G$9,Total!AA:AA,DB!$O$9,Total!AA:AA,$H$2)+COUNTIFS(Total!X:X,$T$3,Total!W:W,B16,Total!O:O,DB!$G$5,Total!AA:AA,DB!$O$5,Total!AA:AA,DB!$G$9,Total!K:K,DB!$O$9,Total!AA:AA,$H$2)+COUNTIFS(Total!X:X,$T$3,Total!W:W,B16,Total!O:O,DB!$G$5,Total!AA:AA,DB!$O$5,Total!AA:AA,DB!$G$9,Total!AA:AA,DB!$O$9,Total!E:E,$H$2)+COUNTIFS(Total!X:X,$T$3,Total!W:W,B16,Total!AA:AA,DB!$G$5,Total!N:N,DB!$O$5,Total!M:M,DB!$G$9,Total!AA:AA,DB!$O$9,Total!AA:AA,$H$2)+COUNTIFS(Total!X:X,$T$3,Total!W:W,B16,Total!AA:AA,DB!$G$5,Total!N:N,DB!$O$5,Total!AA:AA,DB!$G$9,Total!K:K,DB!$O$9,Total!AA:AA,$H$2)+COUNTIFS(Total!X:X,$T$3,Total!W:W,B16,Total!AA:AA,DB!$G$5,Total!N:N,DB!$O$5,Total!AA:AA,DB!$G$9,Total!AA:AA,DB!$O$9,Total!E:E,$H$2)+COUNTIFS(Total!X:X,$T$3,Total!W:W,B16,Total!AA:AA,DB!$G$5,Total!AA:AA,DB!$O$5,Total!M:M,DB!$G$9,Total!K:K,DB!$O$9,Total!AA:AA,$H$2)+COUNTIFS(Total!X:X,$T$3,Total!W:W,B16,Total!AA:AA,DB!$G$5,Total!AA:AA,DB!$O$5,Total!M:M,DB!$G$9,Total!AA:AA,DB!$O$9,Total!E:E,$H$2)+COUNTIFS(Total!X:X,$T$3,Total!W:W,B16,Total!AA:AA,DB!$G$5,Total!AA:AA,DB!$O$5,Total!AA:AA,DB!$G$9,Total!K:K,DB!$O$9,Total!E:E,$H$2)+COUNTIFS(Total!X:X,$T$3,Total!W:W,B16,Total!AA:AA,DB!$G$5,Total!N:N,DB!$O$5,Total!M:M,DB!$G$9,Total!K:K,DB!$O$9,Total!E:E,$H$2)+COUNTIFS(Total!X:X,$T$3,Total!W:W,B16,Total!O:O,DB!$G$5,Total!AA:AA,DB!$O$5,Total!M:M,DB!$G$9,Total!K:K,DB!$O$9,Total!E:E,$H$2)+COUNTIFS(Total!X:X,$T$3,Total!W:W,B16,Total!O:O,DB!$G$5,Total!N:N,DB!$O$5,Total!AA:AA,DB!$G$9,Total!K:K,DB!$O$9,Total!E:E,$H$2)+COUNTIFS(Total!X:X,$T$3,Total!W:W,B16,Total!O:O,DB!$G$5,Total!N:N,DB!$O$5,Total!M:M,DB!$G$9,Total!AA:AA,DB!$O$9,Total!E:E,$H$2)+COUNTIFS(Total!X:X,$T$3,Total!W:W,B16,Total!O:O,DB!$G$5,Total!N:N,DB!$O$5,Total!M:M,DB!$G$9,Total!K:K,DB!$O$9,Total!AA:AA,$H$2)</f>
        <v>1</v>
      </c>
      <c r="U16" s="31">
        <f>COUNTIFS(Total!X:X,$U$3,Total!W:W,B16,Total!O:O,DB!$G$5,Total!N:N,DB!$O$5,Total!M:M,DB!$G$9,Total!K:K,DB!$O$9,Total!E:E,$H$2)+COUNTIFS(Total!X:X,$U$3,Total!W:W,B16,Total!AA:AA,DB!$G$5,Total!AA:AA,DB!$O$5,Total!AA:AA,DB!$G$9,Total!AA:AA,DB!$O$9,Total!AA:AA,$H$2)+COUNTIFS(Total!X:X,$U$3,Total!W:W,B16,Total!O:O,DB!$G$5,Total!AA:AA,DB!$O$5,Total!AA:AA,DB!$G$9,Total!AA:AA,DB!$O$9,Total!AA:AA,$H$2)+COUNTIFS(Total!X:X,$U$3,Total!W:W,B16,Total!AA:AA,DB!$G$5,Total!N:N,DB!$O$5,Total!AA:AA,DB!$G$9,Total!AA:AA,DB!$O$9,Total!AA:AA,$H$2)+COUNTIFS(Total!X:X,$U$3,Total!W:W,B16,Total!AA:AA,DB!$G$5,Total!AA:AA,DB!$O$5,Total!M:M,DB!$G$9,Total!AA:AA,DB!$O$9,Total!AA:AA,$H$2)+COUNTIFS(Total!X:X,$U$3,Total!W:W,B16,Total!AA:AA,DB!$G$5,Total!AA:AA,DB!$O$5,Total!AA:AA,DB!$G$9,Total!K:K,DB!$O$9,Total!AA:AA,$H$2)+COUNTIFS(Total!X:X,$U$3,Total!W:W,B16,Total!AA:AA,DB!$G$5,Total!AA:AA,DB!$O$5,Total!AA:AA,DB!$G$9,Total!AA:AA,DB!$O$9,Total!E:E,$H$2)+COUNTIFS(Total!X:X,$U$3,Total!W:W,B16,Total!O:O,DB!$G$5,Total!N:N,DB!$O$5,Total!M:M,DB!$G$9,Total!AA:AA,DB!$O$9,Total!AA:AA,$H$2)+COUNTIFS(Total!X:X,$U$3,Total!W:W,B16,Total!O:O,DB!$G$5,Total!N:N,DB!$O$5,Total!AA:AA,DB!$G$9,Total!K:K,DB!$O$9,Total!AA:AA,$H$2)+COUNTIFS(Total!X:X,$U$3,Total!W:W,B16,Total!O:O,DB!$G$5,Total!N:N,DB!$O$5,Total!AA:AA,DB!$G$9,Total!AA:AA,DB!$O$9,Total!E:E,$H$2)+COUNTIFS(Total!X:X,$U$3,Total!W:W,B16,Total!O:O,DB!$G$5,Total!AA:AA,DB!$O$5,Total!M:M,DB!$G$9,Total!K:K,DB!$O$9,Total!AA:AA,$H$2)+COUNTIFS(Total!X:X,$U$3,Total!W:W,B16,Total!O:O,DB!$G$5,Total!AA:AA,DB!$O$5,Total!M:M,DB!$G$9,Total!AA:AA,DB!$O$9,Total!E:E,$H$2)+COUNTIFS(Total!X:X,$U$3,Total!W:W,B16,Total!O:O,DB!$G$5,Total!AA:AA,DB!$O$5,Total!AA:AA,DB!$G$9,Total!K:K,DB!$O$9,Total!E:E,$H$2)+COUNTIFS(Total!X:X,$U$3,Total!W:W,B16,Total!AA:AA,DB!$G$5,Total!N:N,DB!$O$5,Total!M:M,DB!$G$9,Total!K:K,DB!$O$9,Total!AA:AA,$H$2)+COUNTIFS(Total!X:X,$U$3,Total!W:W,B16,Total!AA:AA,DB!$G$5,Total!N:N,DB!$O$5,Total!M:M,DB!$G$9,Total!AA:AA,DB!$O$9,Total!E:E,$H$2)+COUNTIFS(Total!X:X,$U$3,Total!W:W,B16,Total!AA:AA,DB!$G$5,Total!N:N,DB!$O$5,Total!AA:AA,DB!$G$9,Total!K:K,DB!$O$9,Total!E:E,$H$2)+COUNTIFS(Total!X:X,$U$3,Total!W:W,B16,Total!AA:AA,DB!$G$5,Total!AA:AA,DB!$O$5,Total!M:M,DB!$G$9,Total!K:K,DB!$O$9,Total!E:E,$H$2)+COUNTIFS(Total!X:X,$U$3,Total!W:W,B16,Total!O:O,DB!$G$5,Total!N:N,DB!$O$5,Total!AA:AA,DB!$G$9,Total!AA:AA,DB!$O$9,Total!AA:AA,$H$2)+COUNTIFS(Total!X:X,$U$3,Total!W:W,B16,Total!O:O,DB!$G$5,Total!AA:AA,DB!$O$5,Total!M:M,DB!$G$9,Total!AA:AA,DB!$O$9,Total!AA:AA,$H$2)+COUNTIFS(Total!X:X,$U$3,Total!W:W,B16,Total!O:O,DB!$G$5,Total!AA:AA,DB!$O$5,Total!AA:AA,DB!$G$9,Total!K:K,DB!$O$9,Total!AA:AA,$H$2)+COUNTIFS(Total!X:X,$U$3,Total!W:W,B16,Total!O:O,DB!$G$5,Total!AA:AA,DB!$O$5,Total!AA:AA,DB!$G$9,Total!AA:AA,DB!$O$9,Total!E:E,$H$2)+COUNTIFS(Total!X:X,$U$3,Total!W:W,B16,Total!AA:AA,DB!$G$5,Total!N:N,DB!$O$5,Total!M:M,DB!$G$9,Total!AA:AA,DB!$O$9,Total!AA:AA,$H$2)+COUNTIFS(Total!X:X,$U$3,Total!W:W,B16,Total!AA:AA,DB!$G$5,Total!N:N,DB!$O$5,Total!AA:AA,DB!$G$9,Total!K:K,DB!$O$9,Total!AA:AA,$H$2)+COUNTIFS(Total!X:X,$U$3,Total!W:W,B16,Total!AA:AA,DB!$G$5,Total!N:N,DB!$O$5,Total!AA:AA,DB!$G$9,Total!AA:AA,DB!$O$9,Total!E:E,$H$2)+COUNTIFS(Total!X:X,$U$3,Total!W:W,B16,Total!AA:AA,DB!$G$5,Total!AA:AA,DB!$O$5,Total!M:M,DB!$G$9,Total!K:K,DB!$O$9,Total!AA:AA,$H$2)+COUNTIFS(Total!X:X,$U$3,Total!W:W,B16,Total!AA:AA,DB!$G$5,Total!AA:AA,DB!$O$5,Total!M:M,DB!$G$9,Total!AA:AA,DB!$O$9,Total!E:E,$H$2)+COUNTIFS(Total!X:X,$U$3,Total!W:W,B16,Total!AA:AA,DB!$G$5,Total!AA:AA,DB!$O$5,Total!AA:AA,DB!$G$9,Total!K:K,DB!$O$9,Total!E:E,$H$2)+COUNTIFS(Total!X:X,$U$3,Total!W:W,B16,Total!AA:AA,DB!$G$5,Total!N:N,DB!$O$5,Total!M:M,DB!$G$9,Total!K:K,DB!$O$9,Total!E:E,$H$2)+COUNTIFS(Total!X:X,$U$3,Total!W:W,B16,Total!O:O,DB!$G$5,Total!AA:AA,DB!$O$5,Total!M:M,DB!$G$9,Total!K:K,DB!$O$9,Total!E:E,$H$2)+COUNTIFS(Total!X:X,$U$3,Total!W:W,B16,Total!O:O,DB!$G$5,Total!N:N,DB!$O$5,Total!AA:AA,DB!$G$9,Total!K:K,DB!$O$9,Total!E:E,$H$2)+COUNTIFS(Total!X:X,$U$3,Total!W:W,B16,Total!O:O,DB!$G$5,Total!N:N,DB!$O$5,Total!M:M,DB!$G$9,Total!AA:AA,DB!$O$9,Total!E:E,$H$2)+COUNTIFS(Total!X:X,$U$3,Total!W:W,B16,Total!O:O,DB!$G$5,Total!N:N,DB!$O$5,Total!M:M,DB!$G$9,Total!K:K,DB!$O$9,Total!AA:AA,$H$2)</f>
        <v>0</v>
      </c>
      <c r="V16" s="31">
        <f>COUNTIFS(Total!X:X,$V$3,Total!W:W,B16,Total!O:O,DB!$G$5,Total!N:N,DB!$O$5,Total!M:M,DB!$G$9,Total!K:K,DB!$O$9,Total!E:E,$H$2)+COUNTIFS(Total!X:X,$V$3,Total!W:W,B16,Total!AA:AA,DB!$G$5,Total!AA:AA,DB!$O$5,Total!AA:AA,DB!$G$9,Total!AA:AA,DB!$O$9,Total!AA:AA,$H$2)+COUNTIFS(Total!X:X,$V$3,Total!W:W,B16,Total!O:O,DB!$G$5,Total!AA:AA,DB!$O$5,Total!AA:AA,DB!$G$9,Total!AA:AA,DB!$O$9,Total!AA:AA,$H$2)+COUNTIFS(Total!X:X,$V$3,Total!W:W,B16,Total!AA:AA,DB!$G$5,Total!N:N,DB!$O$5,Total!AA:AA,DB!$G$9,Total!AA:AA,DB!$O$9,Total!AA:AA,$H$2)+COUNTIFS(Total!X:X,$V$3,Total!W:W,B16,Total!AA:AA,DB!$G$5,Total!AA:AA,DB!$O$5,Total!M:M,DB!$G$9,Total!AA:AA,DB!$O$9,Total!AA:AA,$H$2)+COUNTIFS(Total!X:X,$V$3,Total!W:W,B16,Total!AA:AA,DB!$G$5,Total!AA:AA,DB!$O$5,Total!AA:AA,DB!$G$9,Total!K:K,DB!$O$9,Total!AA:AA,$H$2)+COUNTIFS(Total!X:X,$V$3,Total!W:W,B16,Total!AA:AA,DB!$G$5,Total!AA:AA,DB!$O$5,Total!AA:AA,DB!$G$9,Total!AA:AA,DB!$O$9,Total!E:E,$H$2)+COUNTIFS(Total!X:X,$V$3,Total!W:W,B16,Total!O:O,DB!$G$5,Total!N:N,DB!$O$5,Total!M:M,DB!$G$9,Total!AA:AA,DB!$O$9,Total!AA:AA,$H$2)+COUNTIFS(Total!X:X,$V$3,Total!W:W,B16,Total!O:O,DB!$G$5,Total!N:N,DB!$O$5,Total!AA:AA,DB!$G$9,Total!K:K,DB!$O$9,Total!AA:AA,$H$2)+COUNTIFS(Total!X:X,$V$3,Total!W:W,B16,Total!O:O,DB!$G$5,Total!N:N,DB!$O$5,Total!AA:AA,DB!$G$9,Total!AA:AA,DB!$O$9,Total!E:E,$H$2)+COUNTIFS(Total!X:X,$V$3,Total!W:W,B16,Total!O:O,DB!$G$5,Total!AA:AA,DB!$O$5,Total!M:M,DB!$G$9,Total!K:K,DB!$O$9,Total!AA:AA,$H$2)+COUNTIFS(Total!X:X,$V$3,Total!W:W,B16,Total!O:O,DB!$G$5,Total!AA:AA,DB!$O$5,Total!M:M,DB!$G$9,Total!AA:AA,DB!$O$9,Total!E:E,$H$2)+COUNTIFS(Total!X:X,$V$3,Total!W:W,B16,Total!O:O,DB!$G$5,Total!AA:AA,DB!$O$5,Total!AA:AA,DB!$G$9,Total!K:K,DB!$O$9,Total!E:E,$H$2)+COUNTIFS(Total!X:X,$V$3,Total!W:W,B16,Total!AA:AA,DB!$G$5,Total!N:N,DB!$O$5,Total!M:M,DB!$G$9,Total!K:K,DB!$O$9,Total!AA:AA,$H$2)+COUNTIFS(Total!X:X,$V$3,Total!W:W,B16,Total!AA:AA,DB!$G$5,Total!N:N,DB!$O$5,Total!M:M,DB!$G$9,Total!AA:AA,DB!$O$9,Total!E:E,$H$2)+COUNTIFS(Total!X:X,$V$3,Total!W:W,B16,Total!AA:AA,DB!$G$5,Total!N:N,DB!$O$5,Total!AA:AA,DB!$G$9,Total!K:K,DB!$O$9,Total!E:E,$H$2)+COUNTIFS(Total!X:X,$V$3,Total!W:W,B16,Total!AA:AA,DB!$G$5,Total!AA:AA,DB!$O$5,Total!M:M,DB!$G$9,Total!K:K,DB!$O$9,Total!E:E,$H$2)+COUNTIFS(Total!X:X,$V$3,Total!W:W,B16,Total!O:O,DB!$G$5,Total!N:N,DB!$O$5,Total!AA:AA,DB!$G$9,Total!AA:AA,DB!$O$9,Total!AA:AA,$H$2)+COUNTIFS(Total!X:X,$V$3,Total!W:W,B16,Total!O:O,DB!$G$5,Total!AA:AA,DB!$O$5,Total!M:M,DB!$G$9,Total!AA:AA,DB!$O$9,Total!AA:AA,$H$2)+COUNTIFS(Total!X:X,$V$3,Total!W:W,B16,Total!O:O,DB!$G$5,Total!AA:AA,DB!$O$5,Total!AA:AA,DB!$G$9,Total!K:K,DB!$O$9,Total!AA:AA,$H$2)+COUNTIFS(Total!X:X,$V$3,Total!W:W,B16,Total!O:O,DB!$G$5,Total!AA:AA,DB!$O$5,Total!AA:AA,DB!$G$9,Total!AA:AA,DB!$O$9,Total!E:E,$H$2)+COUNTIFS(Total!X:X,$V$3,Total!W:W,B16,Total!AA:AA,DB!$G$5,Total!N:N,DB!$O$5,Total!M:M,DB!$G$9,Total!AA:AA,DB!$O$9,Total!AA:AA,$H$2)+COUNTIFS(Total!X:X,$V$3,Total!W:W,B16,Total!AA:AA,DB!$G$5,Total!N:N,DB!$O$5,Total!AA:AA,DB!$G$9,Total!K:K,DB!$O$9,Total!AA:AA,$H$2)+COUNTIFS(Total!X:X,$V$3,Total!W:W,B16,Total!AA:AA,DB!$G$5,Total!N:N,DB!$O$5,Total!AA:AA,DB!$G$9,Total!AA:AA,DB!$O$9,Total!E:E,$H$2)+COUNTIFS(Total!X:X,$V$3,Total!W:W,B16,Total!AA:AA,DB!$G$5,Total!AA:AA,DB!$O$5,Total!M:M,DB!$G$9,Total!K:K,DB!$O$9,Total!AA:AA,$H$2)+COUNTIFS(Total!X:X,$V$3,Total!W:W,B16,Total!AA:AA,DB!$G$5,Total!AA:AA,DB!$O$5,Total!M:M,DB!$G$9,Total!AA:AA,DB!$O$9,Total!E:E,$H$2)+COUNTIFS(Total!X:X,$V$3,Total!W:W,B16,Total!AA:AA,DB!$G$5,Total!AA:AA,DB!$O$5,Total!AA:AA,DB!$G$9,Total!K:K,DB!$O$9,Total!E:E,$H$2)+COUNTIFS(Total!X:X,$V$3,Total!W:W,B16,Total!AA:AA,DB!$G$5,Total!N:N,DB!$O$5,Total!M:M,DB!$G$9,Total!K:K,DB!$O$9,Total!E:E,$H$2)+COUNTIFS(Total!X:X,$V$3,Total!W:W,B16,Total!O:O,DB!$G$5,Total!AA:AA,DB!$O$5,Total!M:M,DB!$G$9,Total!K:K,DB!$O$9,Total!E:E,$H$2)+COUNTIFS(Total!X:X,$V$3,Total!W:W,B16,Total!O:O,DB!$G$5,Total!N:N,DB!$O$5,Total!AA:AA,DB!$G$9,Total!K:K,DB!$O$9,Total!E:E,$H$2)+COUNTIFS(Total!X:X,$V$3,Total!W:W,B16,Total!O:O,DB!$G$5,Total!N:N,DB!$O$5,Total!M:M,DB!$G$9,Total!AA:AA,DB!$O$9,Total!E:E,$H$2)+COUNTIFS(Total!X:X,$V$3,Total!W:W,B16,Total!O:O,DB!$G$5,Total!N:N,DB!$O$5,Total!M:M,DB!$G$9,Total!K:K,DB!$O$9,Total!AA:AA,$H$2)</f>
        <v>0</v>
      </c>
      <c r="W16" s="31">
        <f>COUNTIFS(Total!X:X,$W$3,Total!W:W,B16,Total!O:O,DB!$G$5,Total!N:N,DB!$O$5,Total!M:M,DB!$G$9,Total!K:K,DB!$O$9,Total!E:E,$H$2)+COUNTIFS(Total!X:X,$W$3,Total!W:W,B16,Total!AA:AA,DB!$G$5,Total!AA:AA,DB!$O$5,Total!AA:AA,DB!$G$9,Total!AA:AA,DB!$O$9,Total!AA:AA,$H$2)+COUNTIFS(Total!X:X,$W$3,Total!W:W,B16,Total!O:O,DB!$G$5,Total!AA:AA,DB!$O$5,Total!AA:AA,DB!$G$9,Total!AA:AA,DB!$O$9,Total!AA:AA,$H$2)+COUNTIFS(Total!X:X,$W$3,Total!W:W,B16,Total!AA:AA,DB!$G$5,Total!N:N,DB!$O$5,Total!AA:AA,DB!$G$9,Total!AA:AA,DB!$O$9,Total!AA:AA,$H$2)+COUNTIFS(Total!X:X,$W$3,Total!W:W,B16,Total!AA:AA,DB!$G$5,Total!AA:AA,DB!$O$5,Total!M:M,DB!$G$9,Total!AA:AA,DB!$O$9,Total!AA:AA,$H$2)+COUNTIFS(Total!X:X,$W$3,Total!W:W,B16,Total!AA:AA,DB!$G$5,Total!AA:AA,DB!$O$5,Total!AA:AA,DB!$G$9,Total!K:K,DB!$O$9,Total!AA:AA,$H$2)+COUNTIFS(Total!X:X,$W$3,Total!W:W,B16,Total!AA:AA,DB!$G$5,Total!AA:AA,DB!$O$5,Total!AA:AA,DB!$G$9,Total!AA:AA,DB!$O$9,Total!E:E,$H$2)+COUNTIFS(Total!X:X,$W$3,Total!W:W,B16,Total!O:O,DB!$G$5,Total!N:N,DB!$O$5,Total!M:M,DB!$G$9,Total!AA:AA,DB!$O$9,Total!AA:AA,$H$2)+COUNTIFS(Total!X:X,$W$3,Total!W:W,B16,Total!O:O,DB!$G$5,Total!N:N,DB!$O$5,Total!AA:AA,DB!$G$9,Total!K:K,DB!$O$9,Total!AA:AA,$H$2)+COUNTIFS(Total!X:X,$W$3,Total!W:W,B16,Total!O:O,DB!$G$5,Total!N:N,DB!$O$5,Total!AA:AA,DB!$G$9,Total!AA:AA,DB!$O$9,Total!E:E,$H$2)+COUNTIFS(Total!X:X,$W$3,Total!W:W,B16,Total!O:O,DB!$G$5,Total!AA:AA,DB!$O$5,Total!M:M,DB!$G$9,Total!K:K,DB!$O$9,Total!AA:AA,$H$2)+COUNTIFS(Total!X:X,$W$3,Total!W:W,B16,Total!O:O,DB!$G$5,Total!AA:AA,DB!$O$5,Total!M:M,DB!$G$9,Total!AA:AA,DB!$O$9,Total!E:E,$H$2)+COUNTIFS(Total!X:X,$W$3,Total!W:W,B16,Total!O:O,DB!$G$5,Total!AA:AA,DB!$O$5,Total!AA:AA,DB!$G$9,Total!K:K,DB!$O$9,Total!E:E,$H$2)+COUNTIFS(Total!X:X,$W$3,Total!W:W,B16,Total!AA:AA,DB!$G$5,Total!N:N,DB!$O$5,Total!M:M,DB!$G$9,Total!K:K,DB!$O$9,Total!AA:AA,$H$2)+COUNTIFS(Total!X:X,$W$3,Total!W:W,B16,Total!AA:AA,DB!$G$5,Total!N:N,DB!$O$5,Total!M:M,DB!$G$9,Total!AA:AA,DB!$O$9,Total!E:E,$H$2)+COUNTIFS(Total!X:X,$W$3,Total!W:W,B16,Total!AA:AA,DB!$G$5,Total!N:N,DB!$O$5,Total!AA:AA,DB!$G$9,Total!K:K,DB!$O$9,Total!E:E,$H$2)+COUNTIFS(Total!X:X,$W$3,Total!W:W,B16,Total!AA:AA,DB!$G$5,Total!AA:AA,DB!$O$5,Total!M:M,DB!$G$9,Total!K:K,DB!$O$9,Total!E:E,$H$2)+COUNTIFS(Total!X:X,$W$3,Total!W:W,B16,Total!O:O,DB!$G$5,Total!N:N,DB!$O$5,Total!AA:AA,DB!$G$9,Total!AA:AA,DB!$O$9,Total!AA:AA,$H$2)+COUNTIFS(Total!X:X,$W$3,Total!W:W,B16,Total!O:O,DB!$G$5,Total!AA:AA,DB!$O$5,Total!M:M,DB!$G$9,Total!AA:AA,DB!$O$9,Total!AA:AA,$H$2)+COUNTIFS(Total!X:X,$W$3,Total!W:W,B16,Total!O:O,DB!$G$5,Total!AA:AA,DB!$O$5,Total!AA:AA,DB!$G$9,Total!K:K,DB!$O$9,Total!AA:AA,$H$2)+COUNTIFS(Total!X:X,$W$3,Total!W:W,B16,Total!O:O,DB!$G$5,Total!AA:AA,DB!$O$5,Total!AA:AA,DB!$G$9,Total!AA:AA,DB!$O$9,Total!E:E,$H$2)+COUNTIFS(Total!X:X,$W$3,Total!W:W,B16,Total!AA:AA,DB!$G$5,Total!N:N,DB!$O$5,Total!M:M,DB!$G$9,Total!AA:AA,DB!$O$9,Total!AA:AA,$H$2)+COUNTIFS(Total!X:X,$W$3,Total!W:W,B16,Total!AA:AA,DB!$G$5,Total!N:N,DB!$O$5,Total!AA:AA,DB!$G$9,Total!K:K,DB!$O$9,Total!AA:AA,$H$2)+COUNTIFS(Total!X:X,$W$3,Total!W:W,B16,Total!AA:AA,DB!$G$5,Total!N:N,DB!$O$5,Total!AA:AA,DB!$G$9,Total!AA:AA,DB!$O$9,Total!E:E,$H$2)+COUNTIFS(Total!X:X,$W$3,Total!W:W,B16,Total!AA:AA,DB!$G$5,Total!AA:AA,DB!$O$5,Total!M:M,DB!$G$9,Total!K:K,DB!$O$9,Total!AA:AA,$H$2)+COUNTIFS(Total!X:X,$W$3,Total!W:W,B16,Total!AA:AA,DB!$G$5,Total!AA:AA,DB!$O$5,Total!M:M,DB!$G$9,Total!AA:AA,DB!$O$9,Total!E:E,$H$2)+COUNTIFS(Total!X:X,$W$3,Total!W:W,B16,Total!AA:AA,DB!$G$5,Total!AA:AA,DB!$O$5,Total!AA:AA,DB!$G$9,Total!K:K,DB!$O$9,Total!E:E,$H$2)+COUNTIFS(Total!X:X,$W$3,Total!W:W,B16,Total!AA:AA,DB!$G$5,Total!N:N,DB!$O$5,Total!M:M,DB!$G$9,Total!K:K,DB!$O$9,Total!E:E,$H$2)+COUNTIFS(Total!X:X,$W$3,Total!W:W,B16,Total!O:O,DB!$G$5,Total!AA:AA,DB!$O$5,Total!M:M,DB!$G$9,Total!K:K,DB!$O$9,Total!E:E,$H$2)+COUNTIFS(Total!X:X,$W$3,Total!W:W,B16,Total!O:O,DB!$G$5,Total!N:N,DB!$O$5,Total!AA:AA,DB!$G$9,Total!K:K,DB!$O$9,Total!E:E,$H$2)+COUNTIFS(Total!X:X,$W$3,Total!W:W,B16,Total!O:O,DB!$G$5,Total!N:N,DB!$O$5,Total!M:M,DB!$G$9,Total!AA:AA,DB!$O$9,Total!E:E,$H$2)+COUNTIFS(Total!X:X,$W$3,Total!W:W,B16,Total!O:O,DB!$G$5,Total!N:N,DB!$O$5,Total!M:M,DB!$G$9,Total!K:K,DB!$O$9,Total!AA:AA,$H$2)</f>
        <v>0</v>
      </c>
      <c r="X16" s="31">
        <f t="shared" si="0"/>
        <v>46</v>
      </c>
      <c r="Y16" s="31">
        <f t="shared" si="1"/>
        <v>40</v>
      </c>
      <c r="Z16" s="31">
        <f t="shared" si="2"/>
        <v>32</v>
      </c>
      <c r="AC16" s="44" t="s">
        <v>51</v>
      </c>
    </row>
    <row r="17" spans="1:29" ht="30" customHeight="1" x14ac:dyDescent="0.25">
      <c r="A17" s="43">
        <v>14</v>
      </c>
      <c r="B17" s="53" t="s">
        <v>172</v>
      </c>
      <c r="C17" s="31">
        <f>COUNTIFS(Total!W:W,B17,Total!O:O,DB!$G$5,Total!N:N,DB!$O$5,Total!M:M,DB!$G$9,Total!K:K,DB!$O$9,Total!E:E,$H$2)+COUNTIFS(Total!W:W,B17,Total!AA:AA,DB!$G$5,Total!AA:AA,DB!$O$5,Total!AA:AA,DB!$G$9,Total!AA:AA,DB!$O$9,Total!AA:AA,$H$2)+COUNTIFS(Total!W:W,B17,Total!O:O,DB!$G$5,Total!AA:AA,DB!$O$5,Total!AA:AA,DB!$G$9,Total!AA:AA,DB!$O$9,Total!AA:AA,$H$2)+COUNTIFS(Total!W:W,B17,Total!AA:AA,DB!$G$5,Total!N:N,DB!$O$5,Total!AA:AA,DB!$G$9,Total!AA:AA,DB!$O$9,Total!AA:AA,$H$2)+COUNTIFS(Total!W:W,B17,Total!AA:AA,DB!$G$5,Total!AA:AA,DB!$O$5,Total!M:M,DB!$G$9,Total!AA:AA,DB!$O$9,Total!AA:AA,$H$2)+COUNTIFS(Total!W:W,B17,Total!AA:AA,DB!$G$5,Total!AA:AA,DB!$O$5,Total!AA:AA,DB!$G$9,Total!K:K,DB!$O$9,Total!AA:AA,$H$2)+COUNTIFS(Total!W:W,B17,Total!AA:AA,DB!$G$5,Total!AA:AA,DB!$O$5,Total!AA:AA,DB!$G$9,Total!AA:AA,DB!$O$9,Total!E:E,$H$2)+COUNTIFS(Total!W:W,B17,Total!O:O,DB!$G$5,Total!N:N,DB!$O$5,Total!M:M,DB!$G$9,Total!AA:AA,DB!$O$9,Total!AA:AA,$H$2)+COUNTIFS(Total!W:W,B17,Total!O:O,DB!$G$5,Total!N:N,DB!$O$5,Total!AA:AA,DB!$G$9,Total!K:K,DB!$O$9,Total!AA:AA,$H$2)+COUNTIFS(Total!W:W,B17,Total!O:O,DB!$G$5,Total!N:N,DB!$O$5,Total!AA:AA,DB!$G$9,Total!AA:AA,DB!$O$9,Total!E:E,$H$2)+COUNTIFS(Total!W:W,B17,Total!O:O,DB!$G$5,Total!AA:AA,DB!$O$5,Total!M:M,DB!$G$9,Total!K:K,DB!$O$9,Total!AA:AA,$H$2)+COUNTIFS(Total!W:W,B17,Total!O:O,DB!$G$5,Total!AA:AA,DB!$O$5,Total!M:M,DB!$G$9,Total!AA:AA,DB!$O$9,Total!E:E,$H$2)+COUNTIFS(Total!W:W,B17,Total!O:O,DB!$G$5,Total!AA:AA,DB!$O$5,Total!AA:AA,DB!$G$9,Total!K:K,DB!$O$9,Total!E:E,$H$2)+COUNTIFS(Total!W:W,B17,Total!AA:AA,DB!$G$5,Total!N:N,DB!$O$5,Total!M:M,DB!$G$9,Total!K:K,DB!$O$9,Total!AA:AA,$H$2)+COUNTIFS(Total!W:W,B17,Total!AA:AA,DB!$G$5,Total!N:N,DB!$O$5,Total!M:M,DB!$G$9,Total!AA:AA,DB!$O$9,Total!E:E,$H$2)+COUNTIFS(Total!W:W,B17,Total!AA:AA,DB!$G$5,Total!N:N,DB!$O$5,Total!AA:AA,DB!$G$9,Total!K:K,DB!$O$9,Total!E:E,$H$2)+COUNTIFS(Total!W:W,B17,Total!AA:AA,DB!$G$5,Total!AA:AA,DB!$O$5,Total!M:M,DB!$G$9,Total!K:K,DB!$O$9,Total!E:E,$H$2)+COUNTIFS(Total!W:W,B17,Total!O:O,DB!$G$5,Total!N:N,DB!$O$5,Total!AA:AA,DB!$G$9,Total!AA:AA,DB!$O$9,Total!AA:AA,$H$2)+COUNTIFS(Total!W:W,B17,Total!O:O,DB!$G$5,Total!AA:AA,DB!$O$5,Total!M:M,DB!$G$9,Total!AA:AA,DB!$O$9,Total!AA:AA,$H$2)+COUNTIFS(Total!W:W,B17,Total!O:O,DB!$G$5,Total!AA:AA,DB!$O$5,Total!AA:AA,DB!$G$9,Total!K:K,DB!$O$9,Total!AA:AA,$H$2)+COUNTIFS(Total!W:W,B17,Total!O:O,DB!$G$5,Total!AA:AA,DB!$O$5,Total!AA:AA,DB!$G$9,Total!AA:AA,DB!$O$9,Total!E:E,$H$2)+COUNTIFS(Total!W:W,B17,Total!AA:AA,DB!$G$5,Total!N:N,DB!$O$5,Total!M:M,DB!$G$9,Total!AA:AA,DB!$O$9,Total!AA:AA,$H$2)+COUNTIFS(Total!W:W,B17,Total!AA:AA,DB!$G$5,Total!N:N,DB!$O$5,Total!AA:AA,DB!$G$9,Total!K:K,DB!$O$9,Total!AA:AA,$H$2)+COUNTIFS(Total!W:W,B17,Total!AA:AA,DB!$G$5,Total!N:N,DB!$O$5,Total!AA:AA,DB!$G$9,Total!AA:AA,DB!$O$9,Total!E:E,$H$2)+COUNTIFS(Total!W:W,B17,Total!AA:AA,DB!$G$5,Total!AA:AA,DB!$O$5,Total!M:M,DB!$G$9,Total!K:K,DB!$O$9,Total!AA:AA,$H$2)+COUNTIFS(Total!W:W,B17,Total!AA:AA,DB!$G$5,Total!AA:AA,DB!$O$5,Total!M:M,DB!$G$9,Total!AA:AA,DB!$O$9,Total!E:E,$H$2)+COUNTIFS(Total!W:W,B17,Total!AA:AA,DB!$G$5,Total!AA:AA,DB!$O$5,Total!AA:AA,DB!$G$9,Total!K:K,DB!$O$9,Total!E:E,$H$2)+COUNTIFS(Total!W:W,B17,Total!AA:AA,DB!$G$5,Total!N:N,DB!$O$5,Total!M:M,DB!$G$9,Total!K:K,DB!$O$9,Total!E:E,$H$2)+COUNTIFS(Total!W:W,B17,Total!O:O,DB!$G$5,Total!AA:AA,DB!$O$5,Total!M:M,DB!$G$9,Total!K:K,DB!$O$9,Total!E:E,$H$2)+COUNTIFS(Total!W:W,B17,Total!O:O,DB!$G$5,Total!N:N,DB!$O$5,Total!AA:AA,DB!$G$9,Total!K:K,DB!$O$9,Total!E:E,$H$2)+COUNTIFS(Total!W:W,B17,Total!O:O,DB!$G$5,Total!N:N,DB!$O$5,Total!M:M,DB!$G$9,Total!AA:AA,DB!$O$9,Total!E:E,$H$2)+COUNTIFS(Total!W:W,B17,Total!O:O,DB!$G$5,Total!N:N,DB!$O$5,Total!M:M,DB!$G$9,Total!K:K,DB!$O$9,Total!AA:AA,$H$2)</f>
        <v>14</v>
      </c>
      <c r="D17" s="31">
        <f>COUNTIFS(Total!X:X,$AB$28,Total!W:W,B17,Total!O:O,DB!$G$5,Total!N:N,DB!$O$5,Total!M:M,DB!$G$9,Total!K:K,DB!$O$9,Total!E:E,$H$2)+COUNTIFS(Total!X:X,$AB$28,Total!W:W,B17,Total!AA:AA,DB!$G$5,Total!AA:AA,DB!$O$5,Total!AA:AA,DB!$G$9,Total!AA:AA,DB!$O$9,Total!AA:AA,$H$2)+COUNTIFS(Total!X:X,$AB$28,Total!W:W,B17,Total!O:O,DB!$G$5,Total!AA:AA,DB!$O$5,Total!AA:AA,DB!$G$9,Total!AA:AA,DB!$O$9,Total!AA:AA,$H$2)+COUNTIFS(Total!X:X,$AB$28,Total!W:W,B17,Total!AA:AA,DB!$G$5,Total!N:N,DB!$O$5,Total!AA:AA,DB!$G$9,Total!AA:AA,DB!$O$9,Total!AA:AA,$H$2)+COUNTIFS(Total!X:X,$AB$28,Total!W:W,B17,Total!AA:AA,DB!$G$5,Total!AA:AA,DB!$O$5,Total!M:M,DB!$G$9,Total!AA:AA,DB!$O$9,Total!AA:AA,$H$2)+COUNTIFS(Total!X:X,$AB$28,Total!W:W,B17,Total!AA:AA,DB!$G$5,Total!AA:AA,DB!$O$5,Total!AA:AA,DB!$G$9,Total!K:K,DB!$O$9,Total!AA:AA,$H$2)+COUNTIFS(Total!X:X,$AB$28,Total!W:W,B17,Total!AA:AA,DB!$G$5,Total!AA:AA,DB!$O$5,Total!AA:AA,DB!$G$9,Total!AA:AA,DB!$O$9,Total!E:E,$H$2)+COUNTIFS(Total!X:X,$AB$28,Total!W:W,B17,Total!O:O,DB!$G$5,Total!N:N,DB!$O$5,Total!M:M,DB!$G$9,Total!AA:AA,DB!$O$9,Total!AA:AA,$H$2)+COUNTIFS(Total!X:X,$AB$28,Total!W:W,B17,Total!O:O,DB!$G$5,Total!N:N,DB!$O$5,Total!AA:AA,DB!$G$9,Total!K:K,DB!$O$9,Total!AA:AA,$H$2)+COUNTIFS(Total!X:X,$AB$28,Total!W:W,B17,Total!O:O,DB!$G$5,Total!N:N,DB!$O$5,Total!AA:AA,DB!$G$9,Total!AA:AA,DB!$O$9,Total!E:E,$H$2)+COUNTIFS(Total!X:X,$AB$28,Total!W:W,B17,Total!O:O,DB!$G$5,Total!AA:AA,DB!$O$5,Total!M:M,DB!$G$9,Total!K:K,DB!$O$9,Total!AA:AA,$H$2)+COUNTIFS(Total!X:X,$AB$28,Total!W:W,B17,Total!O:O,DB!$G$5,Total!AA:AA,DB!$O$5,Total!M:M,DB!$G$9,Total!AA:AA,DB!$O$9,Total!E:E,$H$2)+COUNTIFS(Total!X:X,$AB$28,Total!W:W,B17,Total!O:O,DB!$G$5,Total!AA:AA,DB!$O$5,Total!AA:AA,DB!$G$9,Total!K:K,DB!$O$9,Total!E:E,$H$2)+COUNTIFS(Total!X:X,$AB$28,Total!W:W,B17,Total!AA:AA,DB!$G$5,Total!N:N,DB!$O$5,Total!M:M,DB!$G$9,Total!K:K,DB!$O$9,Total!AA:AA,$H$2)+COUNTIFS(Total!X:X,$AB$28,Total!W:W,B17,Total!AA:AA,DB!$G$5,Total!N:N,DB!$O$5,Total!M:M,DB!$G$9,Total!AA:AA,DB!$O$9,Total!E:E,$H$2)+COUNTIFS(Total!X:X,$AB$28,Total!W:W,B17,Total!AA:AA,DB!$G$5,Total!N:N,DB!$O$5,Total!AA:AA,DB!$G$9,Total!K:K,DB!$O$9,Total!E:E,$H$2)+COUNTIFS(Total!X:X,$AB$28,Total!W:W,B17,Total!AA:AA,DB!$G$5,Total!AA:AA,DB!$O$5,Total!M:M,DB!$G$9,Total!K:K,DB!$O$9,Total!E:E,$H$2)+COUNTIFS(Total!X:X,$AB$28,Total!W:W,B17,Total!O:O,DB!$G$5,Total!N:N,DB!$O$5,Total!AA:AA,DB!$G$9,Total!AA:AA,DB!$O$9,Total!AA:AA,$H$2)+COUNTIFS(Total!X:X,$AB$28,Total!W:W,B17,Total!O:O,DB!$G$5,Total!AA:AA,DB!$O$5,Total!M:M,DB!$G$9,Total!AA:AA,DB!$O$9,Total!AA:AA,$H$2)+COUNTIFS(Total!X:X,$AB$28,Total!W:W,B17,Total!O:O,DB!$G$5,Total!AA:AA,DB!$O$5,Total!AA:AA,DB!$G$9,Total!K:K,DB!$O$9,Total!AA:AA,$H$2)+COUNTIFS(Total!X:X,$AB$28,Total!W:W,B17,Total!O:O,DB!$G$5,Total!AA:AA,DB!$O$5,Total!AA:AA,DB!$G$9,Total!AA:AA,DB!$O$9,Total!E:E,$H$2)+COUNTIFS(Total!X:X,$AB$28,Total!W:W,B17,Total!AA:AA,DB!$G$5,Total!N:N,DB!$O$5,Total!M:M,DB!$G$9,Total!AA:AA,DB!$O$9,Total!AA:AA,$H$2)+COUNTIFS(Total!X:X,$AB$28,Total!W:W,B17,Total!AA:AA,DB!$G$5,Total!N:N,DB!$O$5,Total!AA:AA,DB!$G$9,Total!K:K,DB!$O$9,Total!AA:AA,$H$2)+COUNTIFS(Total!X:X,$AB$28,Total!W:W,B17,Total!AA:AA,DB!$G$5,Total!N:N,DB!$O$5,Total!AA:AA,DB!$G$9,Total!AA:AA,DB!$O$9,Total!E:E,$H$2)+COUNTIFS(Total!X:X,$AB$28,Total!W:W,B17,Total!AA:AA,DB!$G$5,Total!AA:AA,DB!$O$5,Total!M:M,DB!$G$9,Total!K:K,DB!$O$9,Total!AA:AA,$H$2)+COUNTIFS(Total!X:X,$AB$28,Total!W:W,B17,Total!AA:AA,DB!$G$5,Total!AA:AA,DB!$O$5,Total!M:M,DB!$G$9,Total!AA:AA,DB!$O$9,Total!E:E,$H$2)+COUNTIFS(Total!X:X,$AB$28,Total!W:W,B17,Total!AA:AA,DB!$G$5,Total!AA:AA,DB!$O$5,Total!AA:AA,DB!$G$9,Total!K:K,DB!$O$9,Total!E:E,$H$2)+COUNTIFS(Total!X:X,$AB$28,Total!W:W,B17,Total!AA:AA,DB!$G$5,Total!N:N,DB!$O$5,Total!M:M,DB!$G$9,Total!K:K,DB!$O$9,Total!E:E,$H$2)+COUNTIFS(Total!X:X,$AB$28,Total!W:W,B17,Total!O:O,DB!$G$5,Total!AA:AA,DB!$O$5,Total!M:M,DB!$G$9,Total!K:K,DB!$O$9,Total!E:E,$H$2)+COUNTIFS(Total!X:X,$AB$28,Total!W:W,B17,Total!O:O,DB!$G$5,Total!N:N,DB!$O$5,Total!AA:AA,DB!$G$9,Total!K:K,DB!$O$9,Total!E:E,$H$2)+COUNTIFS(Total!X:X,$AB$28,Total!W:W,B17,Total!O:O,DB!$G$5,Total!N:N,DB!$O$5,Total!M:M,DB!$G$9,Total!AA:AA,DB!$O$9,Total!E:E,$H$2)+COUNTIFS(Total!X:X,$AB$28,Total!W:W,B17,Total!O:O,DB!$G$5,Total!N:N,DB!$O$5,Total!M:M,DB!$G$9,Total!K:K,DB!$O$9,Total!AA:AA,$H$2)</f>
        <v>0</v>
      </c>
      <c r="E17" s="31">
        <f>COUNTIFS(Total!X:X,$E$3,Total!W:W,B17,Total!O:O,DB!$G$5,Total!N:N,DB!$O$5,Total!M:M,DB!$G$9,Total!K:K,DB!$O$9,Total!E:E,$H$2)+COUNTIFS(Total!X:X,$E$3,Total!W:W,B17,Total!AA:AA,DB!$G$5,Total!AA:AA,DB!$O$5,Total!AA:AA,DB!$G$9,Total!AA:AA,DB!$O$9,Total!AA:AA,$H$2)+COUNTIFS(Total!X:X,$E$3,Total!W:W,B17,Total!O:O,DB!$G$5,Total!AA:AA,DB!$O$5,Total!AA:AA,DB!$G$9,Total!AA:AA,DB!$O$9,Total!AA:AA,$H$2)+COUNTIFS(Total!X:X,$E$3,Total!W:W,B17,Total!AA:AA,DB!$G$5,Total!N:N,DB!$O$5,Total!AA:AA,DB!$G$9,Total!AA:AA,DB!$O$9,Total!AA:AA,$H$2)+COUNTIFS(Total!X:X,$E$3,Total!W:W,B17,Total!AA:AA,DB!$G$5,Total!AA:AA,DB!$O$5,Total!M:M,DB!$G$9,Total!AA:AA,DB!$O$9,Total!AA:AA,$H$2)+COUNTIFS(Total!X:X,$E$3,Total!W:W,B17,Total!AA:AA,DB!$G$5,Total!AA:AA,DB!$O$5,Total!AA:AA,DB!$G$9,Total!K:K,DB!$O$9,Total!AA:AA,$H$2)+COUNTIFS(Total!X:X,$E$3,Total!W:W,B17,Total!AA:AA,DB!$G$5,Total!AA:AA,DB!$O$5,Total!AA:AA,DB!$G$9,Total!AA:AA,DB!$O$9,Total!E:E,$H$2)+COUNTIFS(Total!X:X,$E$3,Total!W:W,B17,Total!O:O,DB!$G$5,Total!N:N,DB!$O$5,Total!M:M,DB!$G$9,Total!AA:AA,DB!$O$9,Total!AA:AA,$H$2)+COUNTIFS(Total!X:X,$E$3,Total!W:W,B17,Total!O:O,DB!$G$5,Total!N:N,DB!$O$5,Total!AA:AA,DB!$G$9,Total!K:K,DB!$O$9,Total!AA:AA,$H$2)+COUNTIFS(Total!X:X,$E$3,Total!W:W,B17,Total!O:O,DB!$G$5,Total!N:N,DB!$O$5,Total!AA:AA,DB!$G$9,Total!AA:AA,DB!$O$9,Total!E:E,$H$2)+COUNTIFS(Total!X:X,$E$3,Total!W:W,B17,Total!O:O,DB!$G$5,Total!AA:AA,DB!$O$5,Total!M:M,DB!$G$9,Total!K:K,DB!$O$9,Total!AA:AA,$H$2)+COUNTIFS(Total!X:X,$E$3,Total!W:W,B17,Total!O:O,DB!$G$5,Total!AA:AA,DB!$O$5,Total!M:M,DB!$G$9,Total!AA:AA,DB!$O$9,Total!E:E,$H$2)+COUNTIFS(Total!X:X,$E$3,Total!W:W,B17,Total!O:O,DB!$G$5,Total!AA:AA,DB!$O$5,Total!AA:AA,DB!$G$9,Total!K:K,DB!$O$9,Total!E:E,$H$2)+COUNTIFS(Total!X:X,$E$3,Total!W:W,B17,Total!AA:AA,DB!$G$5,Total!N:N,DB!$O$5,Total!M:M,DB!$G$9,Total!K:K,DB!$O$9,Total!AA:AA,$H$2)+COUNTIFS(Total!X:X,$E$3,Total!W:W,B17,Total!AA:AA,DB!$G$5,Total!N:N,DB!$O$5,Total!M:M,DB!$G$9,Total!AA:AA,DB!$O$9,Total!E:E,$H$2)+COUNTIFS(Total!X:X,$E$3,Total!W:W,B17,Total!AA:AA,DB!$G$5,Total!N:N,DB!$O$5,Total!AA:AA,DB!$G$9,Total!K:K,DB!$O$9,Total!E:E,$H$2)+COUNTIFS(Total!X:X,$E$3,Total!W:W,B17,Total!AA:AA,DB!$G$5,Total!AA:AA,DB!$O$5,Total!M:M,DB!$G$9,Total!K:K,DB!$O$9,Total!E:E,$H$2)+COUNTIFS(Total!X:X,$E$3,Total!W:W,B17,Total!O:O,DB!$G$5,Total!N:N,DB!$O$5,Total!AA:AA,DB!$G$9,Total!AA:AA,DB!$O$9,Total!AA:AA,$H$2)+COUNTIFS(Total!X:X,$E$3,Total!W:W,B17,Total!O:O,DB!$G$5,Total!AA:AA,DB!$O$5,Total!M:M,DB!$G$9,Total!AA:AA,DB!$O$9,Total!AA:AA,$H$2)+COUNTIFS(Total!X:X,$E$3,Total!W:W,B17,Total!O:O,DB!$G$5,Total!AA:AA,DB!$O$5,Total!AA:AA,DB!$G$9,Total!K:K,DB!$O$9,Total!AA:AA,$H$2)+COUNTIFS(Total!X:X,$E$3,Total!W:W,B17,Total!O:O,DB!$G$5,Total!AA:AA,DB!$O$5,Total!AA:AA,DB!$G$9,Total!AA:AA,DB!$O$9,Total!E:E,$H$2)+COUNTIFS(Total!X:X,$E$3,Total!W:W,B17,Total!AA:AA,DB!$G$5,Total!N:N,DB!$O$5,Total!M:M,DB!$G$9,Total!AA:AA,DB!$O$9,Total!AA:AA,$H$2)+COUNTIFS(Total!X:X,$E$3,Total!W:W,B17,Total!AA:AA,DB!$G$5,Total!N:N,DB!$O$5,Total!AA:AA,DB!$G$9,Total!K:K,DB!$O$9,Total!AA:AA,$H$2)+COUNTIFS(Total!X:X,$E$3,Total!W:W,B17,Total!AA:AA,DB!$G$5,Total!N:N,DB!$O$5,Total!AA:AA,DB!$G$9,Total!AA:AA,DB!$O$9,Total!E:E,$H$2)+COUNTIFS(Total!X:X,$E$3,Total!W:W,B17,Total!AA:AA,DB!$G$5,Total!AA:AA,DB!$O$5,Total!M:M,DB!$G$9,Total!K:K,DB!$O$9,Total!AA:AA,$H$2)+COUNTIFS(Total!X:X,$E$3,Total!W:W,B17,Total!AA:AA,DB!$G$5,Total!AA:AA,DB!$O$5,Total!M:M,DB!$G$9,Total!AA:AA,DB!$O$9,Total!E:E,$H$2)+COUNTIFS(Total!X:X,$E$3,Total!W:W,B17,Total!AA:AA,DB!$G$5,Total!AA:AA,DB!$O$5,Total!AA:AA,DB!$G$9,Total!K:K,DB!$O$9,Total!E:E,$H$2)+COUNTIFS(Total!X:X,$E$3,Total!W:W,B17,Total!AA:AA,DB!$G$5,Total!N:N,DB!$O$5,Total!M:M,DB!$G$9,Total!K:K,DB!$O$9,Total!E:E,$H$2)+COUNTIFS(Total!X:X,$E$3,Total!W:W,B17,Total!O:O,DB!$G$5,Total!AA:AA,DB!$O$5,Total!M:M,DB!$G$9,Total!K:K,DB!$O$9,Total!E:E,$H$2)+COUNTIFS(Total!X:X,$E$3,Total!W:W,B17,Total!O:O,DB!$G$5,Total!N:N,DB!$O$5,Total!AA:AA,DB!$G$9,Total!K:K,DB!$O$9,Total!E:E,$H$2)+COUNTIFS(Total!X:X,$E$3,Total!W:W,B17,Total!O:O,DB!$G$5,Total!N:N,DB!$O$5,Total!M:M,DB!$G$9,Total!AA:AA,DB!$O$9,Total!E:E,$H$2)+COUNTIFS(Total!X:X,$E$3,Total!W:W,B17,Total!O:O,DB!$G$5,Total!N:N,DB!$O$5,Total!M:M,DB!$G$9,Total!K:K,DB!$O$9,Total!AA:AA,$H$2)</f>
        <v>1</v>
      </c>
      <c r="F17" s="31">
        <f>COUNTIFS(Total!X:X,$F$3,Total!W:W,B17,Total!O:O,DB!$G$5,Total!N:N,DB!$O$5,Total!M:M,DB!$G$9,Total!K:K,DB!$O$9,Total!E:E,$H$2)+COUNTIFS(Total!X:X,$F$3,Total!W:W,B17,Total!AA:AA,DB!$G$5,Total!AA:AA,DB!$O$5,Total!AA:AA,DB!$G$9,Total!AA:AA,DB!$O$9,Total!AA:AA,$H$2)+COUNTIFS(Total!X:X,$F$3,Total!W:W,B17,Total!O:O,DB!$G$5,Total!AA:AA,DB!$O$5,Total!AA:AA,DB!$G$9,Total!AA:AA,DB!$O$9,Total!AA:AA,$H$2)+COUNTIFS(Total!X:X,$F$3,Total!W:W,B17,Total!AA:AA,DB!$G$5,Total!N:N,DB!$O$5,Total!AA:AA,DB!$G$9,Total!AA:AA,DB!$O$9,Total!AA:AA,$H$2)+COUNTIFS(Total!X:X,$F$3,Total!W:W,B17,Total!AA:AA,DB!$G$5,Total!AA:AA,DB!$O$5,Total!M:M,DB!$G$9,Total!AA:AA,DB!$O$9,Total!AA:AA,$H$2)+COUNTIFS(Total!X:X,$F$3,Total!W:W,B17,Total!AA:AA,DB!$G$5,Total!AA:AA,DB!$O$5,Total!AA:AA,DB!$G$9,Total!K:K,DB!$O$9,Total!AA:AA,$H$2)+COUNTIFS(Total!X:X,$F$3,Total!W:W,B17,Total!AA:AA,DB!$G$5,Total!AA:AA,DB!$O$5,Total!AA:AA,DB!$G$9,Total!AA:AA,DB!$O$9,Total!E:E,$H$2)+COUNTIFS(Total!X:X,$F$3,Total!W:W,B17,Total!O:O,DB!$G$5,Total!N:N,DB!$O$5,Total!M:M,DB!$G$9,Total!AA:AA,DB!$O$9,Total!AA:AA,$H$2)+COUNTIFS(Total!X:X,$F$3,Total!W:W,B17,Total!O:O,DB!$G$5,Total!N:N,DB!$O$5,Total!AA:AA,DB!$G$9,Total!K:K,DB!$O$9,Total!AA:AA,$H$2)+COUNTIFS(Total!X:X,$F$3,Total!W:W,B17,Total!O:O,DB!$G$5,Total!N:N,DB!$O$5,Total!AA:AA,DB!$G$9,Total!AA:AA,DB!$O$9,Total!E:E,$H$2)+COUNTIFS(Total!X:X,$F$3,Total!W:W,B17,Total!O:O,DB!$G$5,Total!AA:AA,DB!$O$5,Total!M:M,DB!$G$9,Total!K:K,DB!$O$9,Total!AA:AA,$H$2)+COUNTIFS(Total!X:X,$F$3,Total!W:W,B17,Total!O:O,DB!$G$5,Total!AA:AA,DB!$O$5,Total!M:M,DB!$G$9,Total!AA:AA,DB!$O$9,Total!E:E,$H$2)+COUNTIFS(Total!X:X,$F$3,Total!W:W,B17,Total!O:O,DB!$G$5,Total!AA:AA,DB!$O$5,Total!AA:AA,DB!$G$9,Total!K:K,DB!$O$9,Total!E:E,$H$2)+COUNTIFS(Total!X:X,$F$3,Total!W:W,B17,Total!AA:AA,DB!$G$5,Total!N:N,DB!$O$5,Total!M:M,DB!$G$9,Total!K:K,DB!$O$9,Total!AA:AA,$H$2)+COUNTIFS(Total!X:X,$F$3,Total!W:W,B17,Total!AA:AA,DB!$G$5,Total!N:N,DB!$O$5,Total!M:M,DB!$G$9,Total!AA:AA,DB!$O$9,Total!E:E,$H$2)+COUNTIFS(Total!X:X,$F$3,Total!W:W,B17,Total!AA:AA,DB!$G$5,Total!N:N,DB!$O$5,Total!AA:AA,DB!$G$9,Total!K:K,DB!$O$9,Total!E:E,$H$2)+COUNTIFS(Total!X:X,$F$3,Total!W:W,B17,Total!AA:AA,DB!$G$5,Total!AA:AA,DB!$O$5,Total!M:M,DB!$G$9,Total!K:K,DB!$O$9,Total!E:E,$H$2)+COUNTIFS(Total!X:X,$F$3,Total!W:W,B17,Total!O:O,DB!$G$5,Total!N:N,DB!$O$5,Total!AA:AA,DB!$G$9,Total!AA:AA,DB!$O$9,Total!AA:AA,$H$2)+COUNTIFS(Total!X:X,$F$3,Total!W:W,B17,Total!O:O,DB!$G$5,Total!AA:AA,DB!$O$5,Total!M:M,DB!$G$9,Total!AA:AA,DB!$O$9,Total!AA:AA,$H$2)+COUNTIFS(Total!X:X,$F$3,Total!W:W,B17,Total!O:O,DB!$G$5,Total!AA:AA,DB!$O$5,Total!AA:AA,DB!$G$9,Total!K:K,DB!$O$9,Total!AA:AA,$H$2)+COUNTIFS(Total!X:X,$F$3,Total!W:W,B17,Total!O:O,DB!$G$5,Total!AA:AA,DB!$O$5,Total!AA:AA,DB!$G$9,Total!AA:AA,DB!$O$9,Total!E:E,$H$2)+COUNTIFS(Total!X:X,$F$3,Total!W:W,B17,Total!AA:AA,DB!$G$5,Total!N:N,DB!$O$5,Total!M:M,DB!$G$9,Total!AA:AA,DB!$O$9,Total!AA:AA,$H$2)+COUNTIFS(Total!X:X,$F$3,Total!W:W,B17,Total!AA:AA,DB!$G$5,Total!N:N,DB!$O$5,Total!AA:AA,DB!$G$9,Total!K:K,DB!$O$9,Total!AA:AA,$H$2)+COUNTIFS(Total!X:X,$F$3,Total!W:W,B17,Total!AA:AA,DB!$G$5,Total!N:N,DB!$O$5,Total!AA:AA,DB!$G$9,Total!AA:AA,DB!$O$9,Total!E:E,$H$2)+COUNTIFS(Total!X:X,$F$3,Total!W:W,B17,Total!AA:AA,DB!$G$5,Total!AA:AA,DB!$O$5,Total!M:M,DB!$G$9,Total!K:K,DB!$O$9,Total!AA:AA,$H$2)+COUNTIFS(Total!X:X,$F$3,Total!W:W,B17,Total!AA:AA,DB!$G$5,Total!AA:AA,DB!$O$5,Total!M:M,DB!$G$9,Total!AA:AA,DB!$O$9,Total!E:E,$H$2)+COUNTIFS(Total!X:X,$F$3,Total!W:W,B17,Total!AA:AA,DB!$G$5,Total!AA:AA,DB!$O$5,Total!AA:AA,DB!$G$9,Total!K:K,DB!$O$9,Total!E:E,$H$2)+COUNTIFS(Total!X:X,$F$3,Total!W:W,B17,Total!AA:AA,DB!$G$5,Total!N:N,DB!$O$5,Total!M:M,DB!$G$9,Total!K:K,DB!$O$9,Total!E:E,$H$2)+COUNTIFS(Total!X:X,$F$3,Total!W:W,B17,Total!O:O,DB!$G$5,Total!AA:AA,DB!$O$5,Total!M:M,DB!$G$9,Total!K:K,DB!$O$9,Total!E:E,$H$2)+COUNTIFS(Total!X:X,$F$3,Total!W:W,B17,Total!O:O,DB!$G$5,Total!N:N,DB!$O$5,Total!AA:AA,DB!$G$9,Total!K:K,DB!$O$9,Total!E:E,$H$2)+COUNTIFS(Total!X:X,$F$3,Total!W:W,B17,Total!O:O,DB!$G$5,Total!N:N,DB!$O$5,Total!M:M,DB!$G$9,Total!AA:AA,DB!$O$9,Total!E:E,$H$2)+COUNTIFS(Total!X:X,$F$3,Total!W:W,B17,Total!O:O,DB!$G$5,Total!N:N,DB!$O$5,Total!M:M,DB!$G$9,Total!K:K,DB!$O$9,Total!AA:AA,$H$2)</f>
        <v>0</v>
      </c>
      <c r="G17" s="31">
        <f>COUNTIFS(Total!X:X,$G$3,Total!W:W,B17,Total!O:O,DB!$G$5,Total!N:N,DB!$O$5,Total!M:M,DB!$G$9,Total!K:K,DB!$O$9,Total!E:E,$H$2)+COUNTIFS(Total!X:X,$G$3,Total!W:W,B17,Total!AA:AA,DB!$G$5,Total!AA:AA,DB!$O$5,Total!AA:AA,DB!$G$9,Total!AA:AA,DB!$O$9,Total!AA:AA,$H$2)+COUNTIFS(Total!X:X,$G$3,Total!W:W,B17,Total!O:O,DB!$G$5,Total!AA:AA,DB!$O$5,Total!AA:AA,DB!$G$9,Total!AA:AA,DB!$O$9,Total!AA:AA,$H$2)+COUNTIFS(Total!X:X,$G$3,Total!W:W,B17,Total!AA:AA,DB!$G$5,Total!N:N,DB!$O$5,Total!AA:AA,DB!$G$9,Total!AA:AA,DB!$O$9,Total!AA:AA,$H$2)+COUNTIFS(Total!X:X,$G$3,Total!W:W,B17,Total!AA:AA,DB!$G$5,Total!AA:AA,DB!$O$5,Total!M:M,DB!$G$9,Total!AA:AA,DB!$O$9,Total!AA:AA,$H$2)+COUNTIFS(Total!X:X,$G$3,Total!W:W,B17,Total!AA:AA,DB!$G$5,Total!AA:AA,DB!$O$5,Total!AA:AA,DB!$G$9,Total!K:K,DB!$O$9,Total!AA:AA,$H$2)+COUNTIFS(Total!X:X,$G$3,Total!W:W,B17,Total!AA:AA,DB!$G$5,Total!AA:AA,DB!$O$5,Total!AA:AA,DB!$G$9,Total!AA:AA,DB!$O$9,Total!E:E,$H$2)+COUNTIFS(Total!X:X,$G$3,Total!W:W,B17,Total!O:O,DB!$G$5,Total!N:N,DB!$O$5,Total!M:M,DB!$G$9,Total!AA:AA,DB!$O$9,Total!AA:AA,$H$2)+COUNTIFS(Total!X:X,$G$3,Total!W:W,B17,Total!O:O,DB!$G$5,Total!N:N,DB!$O$5,Total!AA:AA,DB!$G$9,Total!K:K,DB!$O$9,Total!AA:AA,$H$2)+COUNTIFS(Total!X:X,$G$3,Total!W:W,B17,Total!O:O,DB!$G$5,Total!N:N,DB!$O$5,Total!AA:AA,DB!$G$9,Total!AA:AA,DB!$O$9,Total!E:E,$H$2)+COUNTIFS(Total!X:X,$G$3,Total!W:W,B17,Total!O:O,DB!$G$5,Total!AA:AA,DB!$O$5,Total!M:M,DB!$G$9,Total!K:K,DB!$O$9,Total!AA:AA,$H$2)+COUNTIFS(Total!X:X,$G$3,Total!W:W,B17,Total!O:O,DB!$G$5,Total!AA:AA,DB!$O$5,Total!M:M,DB!$G$9,Total!AA:AA,DB!$O$9,Total!E:E,$H$2)+COUNTIFS(Total!X:X,$G$3,Total!W:W,B17,Total!O:O,DB!$G$5,Total!AA:AA,DB!$O$5,Total!AA:AA,DB!$G$9,Total!K:K,DB!$O$9,Total!E:E,$H$2)+COUNTIFS(Total!X:X,$G$3,Total!W:W,B17,Total!AA:AA,DB!$G$5,Total!N:N,DB!$O$5,Total!M:M,DB!$G$9,Total!K:K,DB!$O$9,Total!AA:AA,$H$2)+COUNTIFS(Total!X:X,$G$3,Total!W:W,B17,Total!AA:AA,DB!$G$5,Total!N:N,DB!$O$5,Total!M:M,DB!$G$9,Total!AA:AA,DB!$O$9,Total!E:E,$H$2)+COUNTIFS(Total!X:X,$G$3,Total!W:W,B17,Total!AA:AA,DB!$G$5,Total!N:N,DB!$O$5,Total!AA:AA,DB!$G$9,Total!K:K,DB!$O$9,Total!E:E,$H$2)+COUNTIFS(Total!X:X,$G$3,Total!W:W,B17,Total!AA:AA,DB!$G$5,Total!AA:AA,DB!$O$5,Total!M:M,DB!$G$9,Total!K:K,DB!$O$9,Total!E:E,$H$2)+COUNTIFS(Total!X:X,$G$3,Total!W:W,B17,Total!O:O,DB!$G$5,Total!N:N,DB!$O$5,Total!AA:AA,DB!$G$9,Total!AA:AA,DB!$O$9,Total!AA:AA,$H$2)+COUNTIFS(Total!X:X,$G$3,Total!W:W,B17,Total!O:O,DB!$G$5,Total!AA:AA,DB!$O$5,Total!M:M,DB!$G$9,Total!AA:AA,DB!$O$9,Total!AA:AA,$H$2)+COUNTIFS(Total!X:X,$G$3,Total!W:W,B17,Total!O:O,DB!$G$5,Total!AA:AA,DB!$O$5,Total!AA:AA,DB!$G$9,Total!K:K,DB!$O$9,Total!AA:AA,$H$2)+COUNTIFS(Total!X:X,$G$3,Total!W:W,B17,Total!O:O,DB!$G$5,Total!AA:AA,DB!$O$5,Total!AA:AA,DB!$G$9,Total!AA:AA,DB!$O$9,Total!E:E,$H$2)+COUNTIFS(Total!X:X,$G$3,Total!W:W,B17,Total!AA:AA,DB!$G$5,Total!N:N,DB!$O$5,Total!M:M,DB!$G$9,Total!AA:AA,DB!$O$9,Total!AA:AA,$H$2)+COUNTIFS(Total!X:X,$G$3,Total!W:W,B17,Total!AA:AA,DB!$G$5,Total!N:N,DB!$O$5,Total!AA:AA,DB!$G$9,Total!K:K,DB!$O$9,Total!AA:AA,$H$2)+COUNTIFS(Total!X:X,$G$3,Total!W:W,B17,Total!AA:AA,DB!$G$5,Total!N:N,DB!$O$5,Total!AA:AA,DB!$G$9,Total!AA:AA,DB!$O$9,Total!E:E,$H$2)+COUNTIFS(Total!X:X,$G$3,Total!W:W,B17,Total!AA:AA,DB!$G$5,Total!AA:AA,DB!$O$5,Total!M:M,DB!$G$9,Total!K:K,DB!$O$9,Total!AA:AA,$H$2)+COUNTIFS(Total!X:X,$G$3,Total!W:W,B17,Total!AA:AA,DB!$G$5,Total!AA:AA,DB!$O$5,Total!M:M,DB!$G$9,Total!AA:AA,DB!$O$9,Total!E:E,$H$2)+COUNTIFS(Total!X:X,$G$3,Total!W:W,B17,Total!AA:AA,DB!$G$5,Total!AA:AA,DB!$O$5,Total!AA:AA,DB!$G$9,Total!K:K,DB!$O$9,Total!E:E,$H$2)+COUNTIFS(Total!X:X,$G$3,Total!W:W,B17,Total!AA:AA,DB!$G$5,Total!N:N,DB!$O$5,Total!M:M,DB!$G$9,Total!K:K,DB!$O$9,Total!E:E,$H$2)+COUNTIFS(Total!X:X,$G$3,Total!W:W,B17,Total!O:O,DB!$G$5,Total!AA:AA,DB!$O$5,Total!M:M,DB!$G$9,Total!K:K,DB!$O$9,Total!E:E,$H$2)+COUNTIFS(Total!X:X,$G$3,Total!W:W,B17,Total!O:O,DB!$G$5,Total!N:N,DB!$O$5,Total!AA:AA,DB!$G$9,Total!K:K,DB!$O$9,Total!E:E,$H$2)+COUNTIFS(Total!X:X,$G$3,Total!W:W,B17,Total!O:O,DB!$G$5,Total!N:N,DB!$O$5,Total!M:M,DB!$G$9,Total!AA:AA,DB!$O$9,Total!E:E,$H$2)+COUNTIFS(Total!X:X,$G$3,Total!W:W,B17,Total!O:O,DB!$G$5,Total!N:N,DB!$O$5,Total!M:M,DB!$G$9,Total!K:K,DB!$O$9,Total!AA:AA,$H$2)</f>
        <v>0</v>
      </c>
      <c r="H17" s="31">
        <f>COUNTIFS(Total!X:X,$H$3,Total!W:W,B17,Total!O:O,DB!$G$5,Total!N:N,DB!$O$5,Total!M:M,DB!$G$9,Total!K:K,DB!$O$9,Total!E:E,$H$2)+COUNTIFS(Total!X:X,$H$3,Total!W:W,B17,Total!AA:AA,DB!$G$5,Total!AA:AA,DB!$O$5,Total!AA:AA,DB!$G$9,Total!AA:AA,DB!$O$9,Total!AA:AA,$H$2)+COUNTIFS(Total!X:X,$H$3,Total!W:W,B17,Total!O:O,DB!$G$5,Total!AA:AA,DB!$O$5,Total!AA:AA,DB!$G$9,Total!AA:AA,DB!$O$9,Total!AA:AA,$H$2)+COUNTIFS(Total!X:X,$H$3,Total!W:W,B17,Total!AA:AA,DB!$G$5,Total!N:N,DB!$O$5,Total!AA:AA,DB!$G$9,Total!AA:AA,DB!$O$9,Total!AA:AA,$H$2)+COUNTIFS(Total!X:X,$H$3,Total!W:W,B17,Total!AA:AA,DB!$G$5,Total!AA:AA,DB!$O$5,Total!M:M,DB!$G$9,Total!AA:AA,DB!$O$9,Total!AA:AA,$H$2)+COUNTIFS(Total!X:X,$H$3,Total!W:W,B17,Total!AA:AA,DB!$G$5,Total!AA:AA,DB!$O$5,Total!AA:AA,DB!$G$9,Total!K:K,DB!$O$9,Total!AA:AA,$H$2)+COUNTIFS(Total!X:X,$H$3,Total!W:W,B17,Total!AA:AA,DB!$G$5,Total!AA:AA,DB!$O$5,Total!AA:AA,DB!$G$9,Total!AA:AA,DB!$O$9,Total!E:E,$H$2)+COUNTIFS(Total!X:X,$H$3,Total!W:W,B17,Total!O:O,DB!$G$5,Total!N:N,DB!$O$5,Total!M:M,DB!$G$9,Total!AA:AA,DB!$O$9,Total!AA:AA,$H$2)+COUNTIFS(Total!X:X,$H$3,Total!W:W,B17,Total!O:O,DB!$G$5,Total!N:N,DB!$O$5,Total!AA:AA,DB!$G$9,Total!K:K,DB!$O$9,Total!AA:AA,$H$2)+COUNTIFS(Total!X:X,$H$3,Total!W:W,B17,Total!O:O,DB!$G$5,Total!N:N,DB!$O$5,Total!AA:AA,DB!$G$9,Total!AA:AA,DB!$O$9,Total!E:E,$H$2)+COUNTIFS(Total!X:X,$H$3,Total!W:W,B17,Total!O:O,DB!$G$5,Total!AA:AA,DB!$O$5,Total!M:M,DB!$G$9,Total!K:K,DB!$O$9,Total!AA:AA,$H$2)+COUNTIFS(Total!X:X,$H$3,Total!W:W,B17,Total!O:O,DB!$G$5,Total!AA:AA,DB!$O$5,Total!M:M,DB!$G$9,Total!AA:AA,DB!$O$9,Total!E:E,$H$2)+COUNTIFS(Total!X:X,$H$3,Total!W:W,B17,Total!O:O,DB!$G$5,Total!AA:AA,DB!$O$5,Total!AA:AA,DB!$G$9,Total!K:K,DB!$O$9,Total!E:E,$H$2)+COUNTIFS(Total!X:X,$H$3,Total!W:W,B17,Total!AA:AA,DB!$G$5,Total!N:N,DB!$O$5,Total!M:M,DB!$G$9,Total!K:K,DB!$O$9,Total!AA:AA,$H$2)+COUNTIFS(Total!X:X,$H$3,Total!W:W,B17,Total!AA:AA,DB!$G$5,Total!N:N,DB!$O$5,Total!M:M,DB!$G$9,Total!AA:AA,DB!$O$9,Total!E:E,$H$2)+COUNTIFS(Total!X:X,$H$3,Total!W:W,B17,Total!AA:AA,DB!$G$5,Total!N:N,DB!$O$5,Total!AA:AA,DB!$G$9,Total!K:K,DB!$O$9,Total!E:E,$H$2)+COUNTIFS(Total!X:X,$H$3,Total!W:W,B17,Total!AA:AA,DB!$G$5,Total!AA:AA,DB!$O$5,Total!M:M,DB!$G$9,Total!K:K,DB!$O$9,Total!E:E,$H$2)+COUNTIFS(Total!X:X,$H$3,Total!W:W,B17,Total!O:O,DB!$G$5,Total!N:N,DB!$O$5,Total!AA:AA,DB!$G$9,Total!AA:AA,DB!$O$9,Total!AA:AA,$H$2)+COUNTIFS(Total!X:X,$H$3,Total!W:W,B17,Total!O:O,DB!$G$5,Total!AA:AA,DB!$O$5,Total!M:M,DB!$G$9,Total!AA:AA,DB!$O$9,Total!AA:AA,$H$2)+COUNTIFS(Total!X:X,$H$3,Total!W:W,B17,Total!O:O,DB!$G$5,Total!AA:AA,DB!$O$5,Total!AA:AA,DB!$G$9,Total!K:K,DB!$O$9,Total!AA:AA,$H$2)+COUNTIFS(Total!X:X,$H$3,Total!W:W,B17,Total!O:O,DB!$G$5,Total!AA:AA,DB!$O$5,Total!AA:AA,DB!$G$9,Total!AA:AA,DB!$O$9,Total!E:E,$H$2)+COUNTIFS(Total!X:X,$H$3,Total!W:W,B17,Total!AA:AA,DB!$G$5,Total!N:N,DB!$O$5,Total!M:M,DB!$G$9,Total!AA:AA,DB!$O$9,Total!AA:AA,$H$2)+COUNTIFS(Total!X:X,$H$3,Total!W:W,B17,Total!AA:AA,DB!$G$5,Total!N:N,DB!$O$5,Total!AA:AA,DB!$G$9,Total!K:K,DB!$O$9,Total!AA:AA,$H$2)+COUNTIFS(Total!X:X,$H$3,Total!W:W,B17,Total!AA:AA,DB!$G$5,Total!N:N,DB!$O$5,Total!AA:AA,DB!$G$9,Total!AA:AA,DB!$O$9,Total!E:E,$H$2)+COUNTIFS(Total!X:X,$H$3,Total!W:W,B17,Total!AA:AA,DB!$G$5,Total!AA:AA,DB!$O$5,Total!M:M,DB!$G$9,Total!K:K,DB!$O$9,Total!AA:AA,$H$2)+COUNTIFS(Total!X:X,$H$3,Total!W:W,B17,Total!AA:AA,DB!$G$5,Total!AA:AA,DB!$O$5,Total!M:M,DB!$G$9,Total!AA:AA,DB!$O$9,Total!E:E,$H$2)+COUNTIFS(Total!X:X,$H$3,Total!W:W,B17,Total!AA:AA,DB!$G$5,Total!AA:AA,DB!$O$5,Total!AA:AA,DB!$G$9,Total!K:K,DB!$O$9,Total!E:E,$H$2)+COUNTIFS(Total!X:X,$H$3,Total!W:W,B17,Total!AA:AA,DB!$G$5,Total!N:N,DB!$O$5,Total!M:M,DB!$G$9,Total!K:K,DB!$O$9,Total!E:E,$H$2)+COUNTIFS(Total!X:X,$H$3,Total!W:W,B17,Total!O:O,DB!$G$5,Total!AA:AA,DB!$O$5,Total!M:M,DB!$G$9,Total!K:K,DB!$O$9,Total!E:E,$H$2)+COUNTIFS(Total!X:X,$H$3,Total!W:W,B17,Total!O:O,DB!$G$5,Total!N:N,DB!$O$5,Total!AA:AA,DB!$G$9,Total!K:K,DB!$O$9,Total!E:E,$H$2)+COUNTIFS(Total!X:X,$H$3,Total!W:W,B17,Total!O:O,DB!$G$5,Total!N:N,DB!$O$5,Total!M:M,DB!$G$9,Total!AA:AA,DB!$O$9,Total!E:E,$H$2)+COUNTIFS(Total!X:X,$H$3,Total!W:W,B17,Total!O:O,DB!$G$5,Total!N:N,DB!$O$5,Total!M:M,DB!$G$9,Total!K:K,DB!$O$9,Total!AA:AA,$H$2)</f>
        <v>2</v>
      </c>
      <c r="I17" s="31">
        <f>COUNTIFS(Total!X:X,$I$3,Total!W:W,B17,Total!O:O,DB!$G$5,Total!N:N,DB!$O$5,Total!M:M,DB!$G$9,Total!K:K,DB!$O$9,Total!E:E,$H$2)+COUNTIFS(Total!X:X,$I$3,Total!W:W,B17,Total!AA:AA,DB!$G$5,Total!AA:AA,DB!$O$5,Total!AA:AA,DB!$G$9,Total!AA:AA,DB!$O$9,Total!AA:AA,$H$2)+COUNTIFS(Total!X:X,$I$3,Total!W:W,B17,Total!O:O,DB!$G$5,Total!AA:AA,DB!$O$5,Total!AA:AA,DB!$G$9,Total!AA:AA,DB!$O$9,Total!AA:AA,$H$2)+COUNTIFS(Total!X:X,$I$3,Total!W:W,B17,Total!AA:AA,DB!$G$5,Total!N:N,DB!$O$5,Total!AA:AA,DB!$G$9,Total!AA:AA,DB!$O$9,Total!AA:AA,$H$2)+COUNTIFS(Total!X:X,$I$3,Total!W:W,B17,Total!AA:AA,DB!$G$5,Total!AA:AA,DB!$O$5,Total!M:M,DB!$G$9,Total!AA:AA,DB!$O$9,Total!AA:AA,$H$2)+COUNTIFS(Total!X:X,$I$3,Total!W:W,B17,Total!AA:AA,DB!$G$5,Total!AA:AA,DB!$O$5,Total!AA:AA,DB!$G$9,Total!K:K,DB!$O$9,Total!AA:AA,$H$2)+COUNTIFS(Total!X:X,$I$3,Total!W:W,B17,Total!AA:AA,DB!$G$5,Total!AA:AA,DB!$O$5,Total!AA:AA,DB!$G$9,Total!AA:AA,DB!$O$9,Total!E:E,$H$2)+COUNTIFS(Total!X:X,$I$3,Total!W:W,B17,Total!O:O,DB!$G$5,Total!N:N,DB!$O$5,Total!M:M,DB!$G$9,Total!AA:AA,DB!$O$9,Total!AA:AA,$H$2)+COUNTIFS(Total!X:X,$I$3,Total!W:W,B17,Total!O:O,DB!$G$5,Total!N:N,DB!$O$5,Total!AA:AA,DB!$G$9,Total!K:K,DB!$O$9,Total!AA:AA,$H$2)+COUNTIFS(Total!X:X,$I$3,Total!W:W,B17,Total!O:O,DB!$G$5,Total!N:N,DB!$O$5,Total!AA:AA,DB!$G$9,Total!AA:AA,DB!$O$9,Total!E:E,$H$2)+COUNTIFS(Total!X:X,$I$3,Total!W:W,B17,Total!O:O,DB!$G$5,Total!AA:AA,DB!$O$5,Total!M:M,DB!$G$9,Total!K:K,DB!$O$9,Total!AA:AA,$H$2)+COUNTIFS(Total!X:X,$I$3,Total!W:W,B17,Total!O:O,DB!$G$5,Total!AA:AA,DB!$O$5,Total!M:M,DB!$G$9,Total!AA:AA,DB!$O$9,Total!E:E,$H$2)+COUNTIFS(Total!X:X,$I$3,Total!W:W,B17,Total!O:O,DB!$G$5,Total!AA:AA,DB!$O$5,Total!AA:AA,DB!$G$9,Total!K:K,DB!$O$9,Total!E:E,$H$2)+COUNTIFS(Total!X:X,$I$3,Total!W:W,B17,Total!AA:AA,DB!$G$5,Total!N:N,DB!$O$5,Total!M:M,DB!$G$9,Total!K:K,DB!$O$9,Total!AA:AA,$H$2)+COUNTIFS(Total!X:X,$I$3,Total!W:W,B17,Total!AA:AA,DB!$G$5,Total!N:N,DB!$O$5,Total!M:M,DB!$G$9,Total!AA:AA,DB!$O$9,Total!E:E,$H$2)+COUNTIFS(Total!X:X,$I$3,Total!W:W,B17,Total!AA:AA,DB!$G$5,Total!N:N,DB!$O$5,Total!AA:AA,DB!$G$9,Total!K:K,DB!$O$9,Total!E:E,$H$2)+COUNTIFS(Total!X:X,$I$3,Total!W:W,B17,Total!AA:AA,DB!$G$5,Total!AA:AA,DB!$O$5,Total!M:M,DB!$G$9,Total!K:K,DB!$O$9,Total!E:E,$H$2)+COUNTIFS(Total!X:X,$I$3,Total!W:W,B17,Total!O:O,DB!$G$5,Total!N:N,DB!$O$5,Total!AA:AA,DB!$G$9,Total!AA:AA,DB!$O$9,Total!AA:AA,$H$2)+COUNTIFS(Total!X:X,$I$3,Total!W:W,B17,Total!O:O,DB!$G$5,Total!AA:AA,DB!$O$5,Total!M:M,DB!$G$9,Total!AA:AA,DB!$O$9,Total!AA:AA,$H$2)+COUNTIFS(Total!X:X,$I$3,Total!W:W,B17,Total!O:O,DB!$G$5,Total!AA:AA,DB!$O$5,Total!AA:AA,DB!$G$9,Total!K:K,DB!$O$9,Total!AA:AA,$H$2)+COUNTIFS(Total!X:X,$I$3,Total!W:W,B17,Total!O:O,DB!$G$5,Total!AA:AA,DB!$O$5,Total!AA:AA,DB!$G$9,Total!AA:AA,DB!$O$9,Total!E:E,$H$2)+COUNTIFS(Total!X:X,$I$3,Total!W:W,B17,Total!AA:AA,DB!$G$5,Total!N:N,DB!$O$5,Total!M:M,DB!$G$9,Total!AA:AA,DB!$O$9,Total!AA:AA,$H$2)+COUNTIFS(Total!X:X,$I$3,Total!W:W,B17,Total!AA:AA,DB!$G$5,Total!N:N,DB!$O$5,Total!AA:AA,DB!$G$9,Total!K:K,DB!$O$9,Total!AA:AA,$H$2)+COUNTIFS(Total!X:X,$I$3,Total!W:W,B17,Total!AA:AA,DB!$G$5,Total!N:N,DB!$O$5,Total!AA:AA,DB!$G$9,Total!AA:AA,DB!$O$9,Total!E:E,$H$2)+COUNTIFS(Total!X:X,$I$3,Total!W:W,B17,Total!AA:AA,DB!$G$5,Total!AA:AA,DB!$O$5,Total!M:M,DB!$G$9,Total!K:K,DB!$O$9,Total!AA:AA,$H$2)+COUNTIFS(Total!X:X,$I$3,Total!W:W,B17,Total!AA:AA,DB!$G$5,Total!AA:AA,DB!$O$5,Total!M:M,DB!$G$9,Total!AA:AA,DB!$O$9,Total!E:E,$H$2)+COUNTIFS(Total!X:X,$I$3,Total!W:W,B17,Total!AA:AA,DB!$G$5,Total!AA:AA,DB!$O$5,Total!AA:AA,DB!$G$9,Total!K:K,DB!$O$9,Total!E:E,$H$2)+COUNTIFS(Total!X:X,$I$3,Total!W:W,B17,Total!AA:AA,DB!$G$5,Total!N:N,DB!$O$5,Total!M:M,DB!$G$9,Total!K:K,DB!$O$9,Total!E:E,$H$2)+COUNTIFS(Total!X:X,$I$3,Total!W:W,B17,Total!O:O,DB!$G$5,Total!AA:AA,DB!$O$5,Total!M:M,DB!$G$9,Total!K:K,DB!$O$9,Total!E:E,$H$2)+COUNTIFS(Total!X:X,$I$3,Total!W:W,B17,Total!O:O,DB!$G$5,Total!N:N,DB!$O$5,Total!AA:AA,DB!$G$9,Total!K:K,DB!$O$9,Total!E:E,$H$2)+COUNTIFS(Total!X:X,$I$3,Total!W:W,B17,Total!O:O,DB!$G$5,Total!N:N,DB!$O$5,Total!M:M,DB!$G$9,Total!AA:AA,DB!$O$9,Total!E:E,$H$2)+COUNTIFS(Total!X:X,$I$3,Total!W:W,B17,Total!O:O,DB!$G$5,Total!N:N,DB!$O$5,Total!M:M,DB!$G$9,Total!K:K,DB!$O$9,Total!AA:AA,$H$2)</f>
        <v>0</v>
      </c>
      <c r="J17" s="31">
        <f>COUNTIFS(Total!X:X,$J$3,Total!W:W,B17,Total!O:O,DB!$G$5,Total!N:N,DB!$O$5,Total!M:M,DB!$G$9,Total!K:K,DB!$O$9,Total!E:E,$H$2)+COUNTIFS(Total!X:X,$J$3,Total!W:W,B17,Total!AA:AA,DB!$G$5,Total!AA:AA,DB!$O$5,Total!AA:AA,DB!$G$9,Total!AA:AA,DB!$O$9,Total!AA:AA,$H$2)+COUNTIFS(Total!X:X,$J$3,Total!W:W,B17,Total!O:O,DB!$G$5,Total!AA:AA,DB!$O$5,Total!AA:AA,DB!$G$9,Total!AA:AA,DB!$O$9,Total!AA:AA,$H$2)+COUNTIFS(Total!X:X,$J$3,Total!W:W,B17,Total!AA:AA,DB!$G$5,Total!N:N,DB!$O$5,Total!AA:AA,DB!$G$9,Total!AA:AA,DB!$O$9,Total!AA:AA,$H$2)+COUNTIFS(Total!X:X,$J$3,Total!W:W,B17,Total!AA:AA,DB!$G$5,Total!AA:AA,DB!$O$5,Total!M:M,DB!$G$9,Total!AA:AA,DB!$O$9,Total!AA:AA,$H$2)+COUNTIFS(Total!X:X,$J$3,Total!W:W,B17,Total!AA:AA,DB!$G$5,Total!AA:AA,DB!$O$5,Total!AA:AA,DB!$G$9,Total!K:K,DB!$O$9,Total!AA:AA,$H$2)+COUNTIFS(Total!X:X,$J$3,Total!W:W,B17,Total!AA:AA,DB!$G$5,Total!AA:AA,DB!$O$5,Total!AA:AA,DB!$G$9,Total!AA:AA,DB!$O$9,Total!E:E,$H$2)+COUNTIFS(Total!X:X,$J$3,Total!W:W,B17,Total!O:O,DB!$G$5,Total!N:N,DB!$O$5,Total!M:M,DB!$G$9,Total!AA:AA,DB!$O$9,Total!AA:AA,$H$2)+COUNTIFS(Total!X:X,$J$3,Total!W:W,B17,Total!O:O,DB!$G$5,Total!N:N,DB!$O$5,Total!AA:AA,DB!$G$9,Total!K:K,DB!$O$9,Total!AA:AA,$H$2)+COUNTIFS(Total!X:X,$J$3,Total!W:W,B17,Total!O:O,DB!$G$5,Total!N:N,DB!$O$5,Total!AA:AA,DB!$G$9,Total!AA:AA,DB!$O$9,Total!E:E,$H$2)+COUNTIFS(Total!X:X,$J$3,Total!W:W,B17,Total!O:O,DB!$G$5,Total!AA:AA,DB!$O$5,Total!M:M,DB!$G$9,Total!K:K,DB!$O$9,Total!AA:AA,$H$2)+COUNTIFS(Total!X:X,$J$3,Total!W:W,B17,Total!O:O,DB!$G$5,Total!AA:AA,DB!$O$5,Total!M:M,DB!$G$9,Total!AA:AA,DB!$O$9,Total!E:E,$H$2)+COUNTIFS(Total!X:X,$J$3,Total!W:W,B17,Total!O:O,DB!$G$5,Total!AA:AA,DB!$O$5,Total!AA:AA,DB!$G$9,Total!K:K,DB!$O$9,Total!E:E,$H$2)+COUNTIFS(Total!X:X,$J$3,Total!W:W,B17,Total!AA:AA,DB!$G$5,Total!N:N,DB!$O$5,Total!M:M,DB!$G$9,Total!K:K,DB!$O$9,Total!AA:AA,$H$2)+COUNTIFS(Total!X:X,$J$3,Total!W:W,B17,Total!AA:AA,DB!$G$5,Total!N:N,DB!$O$5,Total!M:M,DB!$G$9,Total!AA:AA,DB!$O$9,Total!E:E,$H$2)+COUNTIFS(Total!X:X,$J$3,Total!W:W,B17,Total!AA:AA,DB!$G$5,Total!N:N,DB!$O$5,Total!AA:AA,DB!$G$9,Total!K:K,DB!$O$9,Total!E:E,$H$2)+COUNTIFS(Total!X:X,$J$3,Total!W:W,B17,Total!AA:AA,DB!$G$5,Total!AA:AA,DB!$O$5,Total!M:M,DB!$G$9,Total!K:K,DB!$O$9,Total!E:E,$H$2)+COUNTIFS(Total!X:X,$J$3,Total!W:W,B17,Total!O:O,DB!$G$5,Total!N:N,DB!$O$5,Total!AA:AA,DB!$G$9,Total!AA:AA,DB!$O$9,Total!AA:AA,$H$2)+COUNTIFS(Total!X:X,$J$3,Total!W:W,B17,Total!O:O,DB!$G$5,Total!AA:AA,DB!$O$5,Total!M:M,DB!$G$9,Total!AA:AA,DB!$O$9,Total!AA:AA,$H$2)+COUNTIFS(Total!X:X,$J$3,Total!W:W,B17,Total!O:O,DB!$G$5,Total!AA:AA,DB!$O$5,Total!AA:AA,DB!$G$9,Total!K:K,DB!$O$9,Total!AA:AA,$H$2)+COUNTIFS(Total!X:X,$J$3,Total!W:W,B17,Total!O:O,DB!$G$5,Total!AA:AA,DB!$O$5,Total!AA:AA,DB!$G$9,Total!AA:AA,DB!$O$9,Total!E:E,$H$2)+COUNTIFS(Total!X:X,$J$3,Total!W:W,B17,Total!AA:AA,DB!$G$5,Total!N:N,DB!$O$5,Total!M:M,DB!$G$9,Total!AA:AA,DB!$O$9,Total!AA:AA,$H$2)+COUNTIFS(Total!X:X,$J$3,Total!W:W,B17,Total!AA:AA,DB!$G$5,Total!N:N,DB!$O$5,Total!AA:AA,DB!$G$9,Total!K:K,DB!$O$9,Total!AA:AA,$H$2)+COUNTIFS(Total!X:X,$J$3,Total!W:W,B17,Total!AA:AA,DB!$G$5,Total!N:N,DB!$O$5,Total!AA:AA,DB!$G$9,Total!AA:AA,DB!$O$9,Total!E:E,$H$2)+COUNTIFS(Total!X:X,$J$3,Total!W:W,B17,Total!AA:AA,DB!$G$5,Total!AA:AA,DB!$O$5,Total!M:M,DB!$G$9,Total!K:K,DB!$O$9,Total!AA:AA,$H$2)+COUNTIFS(Total!X:X,$J$3,Total!W:W,B17,Total!AA:AA,DB!$G$5,Total!AA:AA,DB!$O$5,Total!M:M,DB!$G$9,Total!AA:AA,DB!$O$9,Total!E:E,$H$2)+COUNTIFS(Total!X:X,$J$3,Total!W:W,B17,Total!AA:AA,DB!$G$5,Total!AA:AA,DB!$O$5,Total!AA:AA,DB!$G$9,Total!K:K,DB!$O$9,Total!E:E,$H$2)+COUNTIFS(Total!X:X,$J$3,Total!W:W,B17,Total!AA:AA,DB!$G$5,Total!N:N,DB!$O$5,Total!M:M,DB!$G$9,Total!K:K,DB!$O$9,Total!E:E,$H$2)+COUNTIFS(Total!X:X,$J$3,Total!W:W,B17,Total!O:O,DB!$G$5,Total!AA:AA,DB!$O$5,Total!M:M,DB!$G$9,Total!K:K,DB!$O$9,Total!E:E,$H$2)+COUNTIFS(Total!X:X,$J$3,Total!W:W,B17,Total!O:O,DB!$G$5,Total!N:N,DB!$O$5,Total!AA:AA,DB!$G$9,Total!K:K,DB!$O$9,Total!E:E,$H$2)+COUNTIFS(Total!X:X,$J$3,Total!W:W,B17,Total!O:O,DB!$G$5,Total!N:N,DB!$O$5,Total!M:M,DB!$G$9,Total!AA:AA,DB!$O$9,Total!E:E,$H$2)+COUNTIFS(Total!X:X,$J$3,Total!W:W,B17,Total!O:O,DB!$G$5,Total!N:N,DB!$O$5,Total!M:M,DB!$G$9,Total!K:K,DB!$O$9,Total!AA:AA,$H$2)</f>
        <v>0</v>
      </c>
      <c r="K17" s="31">
        <f>COUNTIFS(Total!X:X,$K$3,Total!W:W,B17,Total!O:O,DB!$G$5,Total!N:N,DB!$O$5,Total!M:M,DB!$G$9,Total!K:K,DB!$O$9,Total!E:E,$H$2)+COUNTIFS(Total!X:X,$K$3,Total!W:W,B17,Total!AA:AA,DB!$G$5,Total!AA:AA,DB!$O$5,Total!AA:AA,DB!$G$9,Total!AA:AA,DB!$O$9,Total!AA:AA,$H$2)+COUNTIFS(Total!X:X,$K$3,Total!W:W,B17,Total!O:O,DB!$G$5,Total!AA:AA,DB!$O$5,Total!AA:AA,DB!$G$9,Total!AA:AA,DB!$O$9,Total!AA:AA,$H$2)+COUNTIFS(Total!X:X,$K$3,Total!W:W,B17,Total!AA:AA,DB!$G$5,Total!N:N,DB!$O$5,Total!AA:AA,DB!$G$9,Total!AA:AA,DB!$O$9,Total!AA:AA,$H$2)+COUNTIFS(Total!X:X,$K$3,Total!W:W,B17,Total!AA:AA,DB!$G$5,Total!AA:AA,DB!$O$5,Total!M:M,DB!$G$9,Total!AA:AA,DB!$O$9,Total!AA:AA,$H$2)+COUNTIFS(Total!X:X,$K$3,Total!W:W,B17,Total!AA:AA,DB!$G$5,Total!AA:AA,DB!$O$5,Total!AA:AA,DB!$G$9,Total!K:K,DB!$O$9,Total!AA:AA,$H$2)+COUNTIFS(Total!X:X,$K$3,Total!W:W,B17,Total!AA:AA,DB!$G$5,Total!AA:AA,DB!$O$5,Total!AA:AA,DB!$G$9,Total!AA:AA,DB!$O$9,Total!E:E,$H$2)+COUNTIFS(Total!X:X,$K$3,Total!W:W,B17,Total!O:O,DB!$G$5,Total!N:N,DB!$O$5,Total!M:M,DB!$G$9,Total!AA:AA,DB!$O$9,Total!AA:AA,$H$2)+COUNTIFS(Total!X:X,$K$3,Total!W:W,B17,Total!O:O,DB!$G$5,Total!N:N,DB!$O$5,Total!AA:AA,DB!$G$9,Total!K:K,DB!$O$9,Total!AA:AA,$H$2)+COUNTIFS(Total!X:X,$K$3,Total!W:W,B17,Total!O:O,DB!$G$5,Total!N:N,DB!$O$5,Total!AA:AA,DB!$G$9,Total!AA:AA,DB!$O$9,Total!E:E,$H$2)+COUNTIFS(Total!X:X,$K$3,Total!W:W,B17,Total!O:O,DB!$G$5,Total!AA:AA,DB!$O$5,Total!M:M,DB!$G$9,Total!K:K,DB!$O$9,Total!AA:AA,$H$2)+COUNTIFS(Total!X:X,$K$3,Total!W:W,B17,Total!O:O,DB!$G$5,Total!AA:AA,DB!$O$5,Total!M:M,DB!$G$9,Total!AA:AA,DB!$O$9,Total!E:E,$H$2)+COUNTIFS(Total!X:X,$K$3,Total!W:W,B17,Total!O:O,DB!$G$5,Total!AA:AA,DB!$O$5,Total!AA:AA,DB!$G$9,Total!K:K,DB!$O$9,Total!E:E,$H$2)+COUNTIFS(Total!X:X,$K$3,Total!W:W,B17,Total!AA:AA,DB!$G$5,Total!N:N,DB!$O$5,Total!M:M,DB!$G$9,Total!K:K,DB!$O$9,Total!AA:AA,$H$2)+COUNTIFS(Total!X:X,$K$3,Total!W:W,B17,Total!AA:AA,DB!$G$5,Total!N:N,DB!$O$5,Total!M:M,DB!$G$9,Total!AA:AA,DB!$O$9,Total!E:E,$H$2)+COUNTIFS(Total!X:X,$K$3,Total!W:W,B17,Total!AA:AA,DB!$G$5,Total!N:N,DB!$O$5,Total!AA:AA,DB!$G$9,Total!K:K,DB!$O$9,Total!E:E,$H$2)+COUNTIFS(Total!X:X,$K$3,Total!W:W,B17,Total!AA:AA,DB!$G$5,Total!AA:AA,DB!$O$5,Total!M:M,DB!$G$9,Total!K:K,DB!$O$9,Total!E:E,$H$2)+COUNTIFS(Total!X:X,$K$3,Total!W:W,B17,Total!O:O,DB!$G$5,Total!N:N,DB!$O$5,Total!AA:AA,DB!$G$9,Total!AA:AA,DB!$O$9,Total!AA:AA,$H$2)+COUNTIFS(Total!X:X,$K$3,Total!W:W,B17,Total!O:O,DB!$G$5,Total!AA:AA,DB!$O$5,Total!M:M,DB!$G$9,Total!AA:AA,DB!$O$9,Total!AA:AA,$H$2)+COUNTIFS(Total!X:X,$K$3,Total!W:W,B17,Total!O:O,DB!$G$5,Total!AA:AA,DB!$O$5,Total!AA:AA,DB!$G$9,Total!K:K,DB!$O$9,Total!AA:AA,$H$2)+COUNTIFS(Total!X:X,$K$3,Total!W:W,B17,Total!O:O,DB!$G$5,Total!AA:AA,DB!$O$5,Total!AA:AA,DB!$G$9,Total!AA:AA,DB!$O$9,Total!E:E,$H$2)+COUNTIFS(Total!X:X,$K$3,Total!W:W,B17,Total!AA:AA,DB!$G$5,Total!N:N,DB!$O$5,Total!M:M,DB!$G$9,Total!AA:AA,DB!$O$9,Total!AA:AA,$H$2)+COUNTIFS(Total!X:X,$K$3,Total!W:W,B17,Total!AA:AA,DB!$G$5,Total!N:N,DB!$O$5,Total!AA:AA,DB!$G$9,Total!K:K,DB!$O$9,Total!AA:AA,$H$2)+COUNTIFS(Total!X:X,$K$3,Total!W:W,B17,Total!AA:AA,DB!$G$5,Total!N:N,DB!$O$5,Total!AA:AA,DB!$G$9,Total!AA:AA,DB!$O$9,Total!E:E,$H$2)+COUNTIFS(Total!X:X,$K$3,Total!W:W,B17,Total!AA:AA,DB!$G$5,Total!AA:AA,DB!$O$5,Total!M:M,DB!$G$9,Total!K:K,DB!$O$9,Total!AA:AA,$H$2)+COUNTIFS(Total!X:X,$K$3,Total!W:W,B17,Total!AA:AA,DB!$G$5,Total!AA:AA,DB!$O$5,Total!M:M,DB!$G$9,Total!AA:AA,DB!$O$9,Total!E:E,$H$2)+COUNTIFS(Total!X:X,$K$3,Total!W:W,B17,Total!AA:AA,DB!$G$5,Total!AA:AA,DB!$O$5,Total!AA:AA,DB!$G$9,Total!K:K,DB!$O$9,Total!E:E,$H$2)+COUNTIFS(Total!X:X,$K$3,Total!W:W,B17,Total!AA:AA,DB!$G$5,Total!N:N,DB!$O$5,Total!M:M,DB!$G$9,Total!K:K,DB!$O$9,Total!E:E,$H$2)+COUNTIFS(Total!X:X,$K$3,Total!W:W,B17,Total!O:O,DB!$G$5,Total!AA:AA,DB!$O$5,Total!M:M,DB!$G$9,Total!K:K,DB!$O$9,Total!E:E,$H$2)+COUNTIFS(Total!X:X,$K$3,Total!W:W,B17,Total!O:O,DB!$G$5,Total!N:N,DB!$O$5,Total!AA:AA,DB!$G$9,Total!K:K,DB!$O$9,Total!E:E,$H$2)+COUNTIFS(Total!X:X,$K$3,Total!W:W,B17,Total!O:O,DB!$G$5,Total!N:N,DB!$O$5,Total!M:M,DB!$G$9,Total!AA:AA,DB!$O$9,Total!E:E,$H$2)+COUNTIFS(Total!X:X,$K$3,Total!W:W,B17,Total!O:O,DB!$G$5,Total!N:N,DB!$O$5,Total!M:M,DB!$G$9,Total!K:K,DB!$O$9,Total!AA:AA,$H$2)</f>
        <v>0</v>
      </c>
      <c r="L17" s="31">
        <f>COUNTIFS(Total!X:X,$L$3,Total!W:W,B17,Total!O:O,DB!$G$5,Total!N:N,DB!$O$5,Total!M:M,DB!$G$9,Total!K:K,DB!$O$9,Total!E:E,$H$2)+COUNTIFS(Total!X:X,$L$3,Total!W:W,B17,Total!AA:AA,DB!$G$5,Total!AA:AA,DB!$O$5,Total!AA:AA,DB!$G$9,Total!AA:AA,DB!$O$9,Total!AA:AA,$H$2)+COUNTIFS(Total!X:X,$L$3,Total!W:W,B17,Total!O:O,DB!$G$5,Total!AA:AA,DB!$O$5,Total!AA:AA,DB!$G$9,Total!AA:AA,DB!$O$9,Total!AA:AA,$H$2)+COUNTIFS(Total!X:X,$L$3,Total!W:W,B17,Total!AA:AA,DB!$G$5,Total!N:N,DB!$O$5,Total!AA:AA,DB!$G$9,Total!AA:AA,DB!$O$9,Total!AA:AA,$H$2)+COUNTIFS(Total!X:X,$L$3,Total!W:W,B17,Total!AA:AA,DB!$G$5,Total!AA:AA,DB!$O$5,Total!M:M,DB!$G$9,Total!AA:AA,DB!$O$9,Total!AA:AA,$H$2)+COUNTIFS(Total!X:X,$L$3,Total!W:W,B17,Total!AA:AA,DB!$G$5,Total!AA:AA,DB!$O$5,Total!AA:AA,DB!$G$9,Total!K:K,DB!$O$9,Total!AA:AA,$H$2)+COUNTIFS(Total!X:X,$L$3,Total!W:W,B17,Total!AA:AA,DB!$G$5,Total!AA:AA,DB!$O$5,Total!AA:AA,DB!$G$9,Total!AA:AA,DB!$O$9,Total!E:E,$H$2)+COUNTIFS(Total!X:X,$L$3,Total!W:W,B17,Total!O:O,DB!$G$5,Total!N:N,DB!$O$5,Total!M:M,DB!$G$9,Total!AA:AA,DB!$O$9,Total!AA:AA,$H$2)+COUNTIFS(Total!X:X,$L$3,Total!W:W,B17,Total!O:O,DB!$G$5,Total!N:N,DB!$O$5,Total!AA:AA,DB!$G$9,Total!K:K,DB!$O$9,Total!AA:AA,$H$2)+COUNTIFS(Total!X:X,$L$3,Total!W:W,B17,Total!O:O,DB!$G$5,Total!N:N,DB!$O$5,Total!AA:AA,DB!$G$9,Total!AA:AA,DB!$O$9,Total!E:E,$H$2)+COUNTIFS(Total!X:X,$L$3,Total!W:W,B17,Total!O:O,DB!$G$5,Total!AA:AA,DB!$O$5,Total!M:M,DB!$G$9,Total!K:K,DB!$O$9,Total!AA:AA,$H$2)+COUNTIFS(Total!X:X,$L$3,Total!W:W,B17,Total!O:O,DB!$G$5,Total!AA:AA,DB!$O$5,Total!M:M,DB!$G$9,Total!AA:AA,DB!$O$9,Total!E:E,$H$2)+COUNTIFS(Total!X:X,$L$3,Total!W:W,B17,Total!O:O,DB!$G$5,Total!AA:AA,DB!$O$5,Total!AA:AA,DB!$G$9,Total!K:K,DB!$O$9,Total!E:E,$H$2)+COUNTIFS(Total!X:X,$L$3,Total!W:W,B17,Total!AA:AA,DB!$G$5,Total!N:N,DB!$O$5,Total!M:M,DB!$G$9,Total!K:K,DB!$O$9,Total!AA:AA,$H$2)+COUNTIFS(Total!X:X,$L$3,Total!W:W,B17,Total!AA:AA,DB!$G$5,Total!N:N,DB!$O$5,Total!M:M,DB!$G$9,Total!AA:AA,DB!$O$9,Total!E:E,$H$2)+COUNTIFS(Total!X:X,$L$3,Total!W:W,B17,Total!AA:AA,DB!$G$5,Total!N:N,DB!$O$5,Total!AA:AA,DB!$G$9,Total!K:K,DB!$O$9,Total!E:E,$H$2)+COUNTIFS(Total!X:X,$L$3,Total!W:W,B17,Total!AA:AA,DB!$G$5,Total!AA:AA,DB!$O$5,Total!M:M,DB!$G$9,Total!K:K,DB!$O$9,Total!E:E,$H$2)+COUNTIFS(Total!X:X,$L$3,Total!W:W,B17,Total!O:O,DB!$G$5,Total!N:N,DB!$O$5,Total!AA:AA,DB!$G$9,Total!AA:AA,DB!$O$9,Total!AA:AA,$H$2)+COUNTIFS(Total!X:X,$L$3,Total!W:W,B17,Total!O:O,DB!$G$5,Total!AA:AA,DB!$O$5,Total!M:M,DB!$G$9,Total!AA:AA,DB!$O$9,Total!AA:AA,$H$2)+COUNTIFS(Total!X:X,$L$3,Total!W:W,B17,Total!O:O,DB!$G$5,Total!AA:AA,DB!$O$5,Total!AA:AA,DB!$G$9,Total!K:K,DB!$O$9,Total!AA:AA,$H$2)+COUNTIFS(Total!X:X,$L$3,Total!W:W,B17,Total!O:O,DB!$G$5,Total!AA:AA,DB!$O$5,Total!AA:AA,DB!$G$9,Total!AA:AA,DB!$O$9,Total!E:E,$H$2)+COUNTIFS(Total!X:X,$L$3,Total!W:W,B17,Total!AA:AA,DB!$G$5,Total!N:N,DB!$O$5,Total!M:M,DB!$G$9,Total!AA:AA,DB!$O$9,Total!AA:AA,$H$2)+COUNTIFS(Total!X:X,$L$3,Total!W:W,B17,Total!AA:AA,DB!$G$5,Total!N:N,DB!$O$5,Total!AA:AA,DB!$G$9,Total!K:K,DB!$O$9,Total!AA:AA,$H$2)+COUNTIFS(Total!X:X,$L$3,Total!W:W,B17,Total!AA:AA,DB!$G$5,Total!N:N,DB!$O$5,Total!AA:AA,DB!$G$9,Total!AA:AA,DB!$O$9,Total!E:E,$H$2)+COUNTIFS(Total!X:X,$L$3,Total!W:W,B17,Total!AA:AA,DB!$G$5,Total!AA:AA,DB!$O$5,Total!M:M,DB!$G$9,Total!K:K,DB!$O$9,Total!AA:AA,$H$2)+COUNTIFS(Total!X:X,$L$3,Total!W:W,B17,Total!AA:AA,DB!$G$5,Total!AA:AA,DB!$O$5,Total!M:M,DB!$G$9,Total!AA:AA,DB!$O$9,Total!E:E,$H$2)+COUNTIFS(Total!X:X,$L$3,Total!W:W,B17,Total!AA:AA,DB!$G$5,Total!AA:AA,DB!$O$5,Total!AA:AA,DB!$G$9,Total!K:K,DB!$O$9,Total!E:E,$H$2)+COUNTIFS(Total!X:X,$L$3,Total!W:W,B17,Total!AA:AA,DB!$G$5,Total!N:N,DB!$O$5,Total!M:M,DB!$G$9,Total!K:K,DB!$O$9,Total!E:E,$H$2)+COUNTIFS(Total!X:X,$L$3,Total!W:W,B17,Total!O:O,DB!$G$5,Total!AA:AA,DB!$O$5,Total!M:M,DB!$G$9,Total!K:K,DB!$O$9,Total!E:E,$H$2)+COUNTIFS(Total!X:X,$L$3,Total!W:W,B17,Total!O:O,DB!$G$5,Total!N:N,DB!$O$5,Total!AA:AA,DB!$G$9,Total!K:K,DB!$O$9,Total!E:E,$H$2)+COUNTIFS(Total!X:X,$L$3,Total!W:W,B17,Total!O:O,DB!$G$5,Total!N:N,DB!$O$5,Total!M:M,DB!$G$9,Total!AA:AA,DB!$O$9,Total!E:E,$H$2)+COUNTIFS(Total!X:X,$L$3,Total!W:W,B17,Total!O:O,DB!$G$5,Total!N:N,DB!$O$5,Total!M:M,DB!$G$9,Total!K:K,DB!$O$9,Total!AA:AA,$H$2)</f>
        <v>0</v>
      </c>
      <c r="M17" s="31">
        <f>COUNTIFS(Total!X:X,$M$3,Total!W:W,B17,Total!O:O,DB!$G$5,Total!N:N,DB!$O$5,Total!M:M,DB!$G$9,Total!K:K,DB!$O$9,Total!E:E,$H$2)+COUNTIFS(Total!X:X,$M$3,Total!W:W,B17,Total!AA:AA,DB!$G$5,Total!AA:AA,DB!$O$5,Total!AA:AA,DB!$G$9,Total!AA:AA,DB!$O$9,Total!AA:AA,$H$2)+COUNTIFS(Total!X:X,$M$3,Total!W:W,B17,Total!O:O,DB!$G$5,Total!AA:AA,DB!$O$5,Total!AA:AA,DB!$G$9,Total!AA:AA,DB!$O$9,Total!AA:AA,$H$2)+COUNTIFS(Total!X:X,$M$3,Total!W:W,B17,Total!AA:AA,DB!$G$5,Total!N:N,DB!$O$5,Total!AA:AA,DB!$G$9,Total!AA:AA,DB!$O$9,Total!AA:AA,$H$2)+COUNTIFS(Total!X:X,$M$3,Total!W:W,B17,Total!AA:AA,DB!$G$5,Total!AA:AA,DB!$O$5,Total!M:M,DB!$G$9,Total!AA:AA,DB!$O$9,Total!AA:AA,$H$2)+COUNTIFS(Total!X:X,$M$3,Total!W:W,B17,Total!AA:AA,DB!$G$5,Total!AA:AA,DB!$O$5,Total!AA:AA,DB!$G$9,Total!K:K,DB!$O$9,Total!AA:AA,$H$2)+COUNTIFS(Total!X:X,$M$3,Total!W:W,B17,Total!AA:AA,DB!$G$5,Total!AA:AA,DB!$O$5,Total!AA:AA,DB!$G$9,Total!AA:AA,DB!$O$9,Total!E:E,$H$2)+COUNTIFS(Total!X:X,$M$3,Total!W:W,B17,Total!O:O,DB!$G$5,Total!N:N,DB!$O$5,Total!M:M,DB!$G$9,Total!AA:AA,DB!$O$9,Total!AA:AA,$H$2)+COUNTIFS(Total!X:X,$M$3,Total!W:W,B17,Total!O:O,DB!$G$5,Total!N:N,DB!$O$5,Total!AA:AA,DB!$G$9,Total!K:K,DB!$O$9,Total!AA:AA,$H$2)+COUNTIFS(Total!X:X,$M$3,Total!W:W,B17,Total!O:O,DB!$G$5,Total!N:N,DB!$O$5,Total!AA:AA,DB!$G$9,Total!AA:AA,DB!$O$9,Total!E:E,$H$2)+COUNTIFS(Total!X:X,$M$3,Total!W:W,B17,Total!O:O,DB!$G$5,Total!AA:AA,DB!$O$5,Total!M:M,DB!$G$9,Total!K:K,DB!$O$9,Total!AA:AA,$H$2)+COUNTIFS(Total!X:X,$M$3,Total!W:W,B17,Total!O:O,DB!$G$5,Total!AA:AA,DB!$O$5,Total!M:M,DB!$G$9,Total!AA:AA,DB!$O$9,Total!E:E,$H$2)+COUNTIFS(Total!X:X,$M$3,Total!W:W,B17,Total!O:O,DB!$G$5,Total!AA:AA,DB!$O$5,Total!AA:AA,DB!$G$9,Total!K:K,DB!$O$9,Total!E:E,$H$2)+COUNTIFS(Total!X:X,$M$3,Total!W:W,B17,Total!AA:AA,DB!$G$5,Total!N:N,DB!$O$5,Total!M:M,DB!$G$9,Total!K:K,DB!$O$9,Total!AA:AA,$H$2)+COUNTIFS(Total!X:X,$M$3,Total!W:W,B17,Total!AA:AA,DB!$G$5,Total!N:N,DB!$O$5,Total!M:M,DB!$G$9,Total!AA:AA,DB!$O$9,Total!E:E,$H$2)+COUNTIFS(Total!X:X,$M$3,Total!W:W,B17,Total!AA:AA,DB!$G$5,Total!N:N,DB!$O$5,Total!AA:AA,DB!$G$9,Total!K:K,DB!$O$9,Total!E:E,$H$2)+COUNTIFS(Total!X:X,$M$3,Total!W:W,B17,Total!AA:AA,DB!$G$5,Total!AA:AA,DB!$O$5,Total!M:M,DB!$G$9,Total!K:K,DB!$O$9,Total!E:E,$H$2)+COUNTIFS(Total!X:X,$M$3,Total!W:W,B17,Total!O:O,DB!$G$5,Total!N:N,DB!$O$5,Total!AA:AA,DB!$G$9,Total!AA:AA,DB!$O$9,Total!AA:AA,$H$2)+COUNTIFS(Total!X:X,$M$3,Total!W:W,B17,Total!O:O,DB!$G$5,Total!AA:AA,DB!$O$5,Total!M:M,DB!$G$9,Total!AA:AA,DB!$O$9,Total!AA:AA,$H$2)+COUNTIFS(Total!X:X,$M$3,Total!W:W,B17,Total!O:O,DB!$G$5,Total!AA:AA,DB!$O$5,Total!AA:AA,DB!$G$9,Total!K:K,DB!$O$9,Total!AA:AA,$H$2)+COUNTIFS(Total!X:X,$M$3,Total!W:W,B17,Total!O:O,DB!$G$5,Total!AA:AA,DB!$O$5,Total!AA:AA,DB!$G$9,Total!AA:AA,DB!$O$9,Total!E:E,$H$2)+COUNTIFS(Total!X:X,$M$3,Total!W:W,B17,Total!AA:AA,DB!$G$5,Total!N:N,DB!$O$5,Total!M:M,DB!$G$9,Total!AA:AA,DB!$O$9,Total!AA:AA,$H$2)+COUNTIFS(Total!X:X,$M$3,Total!W:W,B17,Total!AA:AA,DB!$G$5,Total!N:N,DB!$O$5,Total!AA:AA,DB!$G$9,Total!K:K,DB!$O$9,Total!AA:AA,$H$2)+COUNTIFS(Total!X:X,$M$3,Total!W:W,B17,Total!AA:AA,DB!$G$5,Total!N:N,DB!$O$5,Total!AA:AA,DB!$G$9,Total!AA:AA,DB!$O$9,Total!E:E,$H$2)+COUNTIFS(Total!X:X,$M$3,Total!W:W,B17,Total!AA:AA,DB!$G$5,Total!AA:AA,DB!$O$5,Total!M:M,DB!$G$9,Total!K:K,DB!$O$9,Total!AA:AA,$H$2)+COUNTIFS(Total!X:X,$M$3,Total!W:W,B17,Total!AA:AA,DB!$G$5,Total!AA:AA,DB!$O$5,Total!M:M,DB!$G$9,Total!AA:AA,DB!$O$9,Total!E:E,$H$2)+COUNTIFS(Total!X:X,$M$3,Total!W:W,B17,Total!AA:AA,DB!$G$5,Total!AA:AA,DB!$O$5,Total!AA:AA,DB!$G$9,Total!K:K,DB!$O$9,Total!E:E,$H$2)+COUNTIFS(Total!X:X,$M$3,Total!W:W,B17,Total!AA:AA,DB!$G$5,Total!N:N,DB!$O$5,Total!M:M,DB!$G$9,Total!K:K,DB!$O$9,Total!E:E,$H$2)+COUNTIFS(Total!X:X,$M$3,Total!W:W,B17,Total!O:O,DB!$G$5,Total!AA:AA,DB!$O$5,Total!M:M,DB!$G$9,Total!K:K,DB!$O$9,Total!E:E,$H$2)+COUNTIFS(Total!X:X,$M$3,Total!W:W,B17,Total!O:O,DB!$G$5,Total!N:N,DB!$O$5,Total!AA:AA,DB!$G$9,Total!K:K,DB!$O$9,Total!E:E,$H$2)+COUNTIFS(Total!X:X,$M$3,Total!W:W,B17,Total!O:O,DB!$G$5,Total!N:N,DB!$O$5,Total!M:M,DB!$G$9,Total!AA:AA,DB!$O$9,Total!E:E,$H$2)+COUNTIFS(Total!X:X,$M$3,Total!W:W,B17,Total!O:O,DB!$G$5,Total!N:N,DB!$O$5,Total!M:M,DB!$G$9,Total!K:K,DB!$O$9,Total!AA:AA,$H$2)</f>
        <v>0</v>
      </c>
      <c r="N17" s="31">
        <f>COUNTIFS(Total!X:X,$N$3,Total!W:W,B17,Total!O:O,DB!$G$5,Total!N:N,DB!$O$5,Total!M:M,DB!$G$9,Total!K:K,DB!$O$9,Total!E:E,$H$2)+COUNTIFS(Total!X:X,$N$3,Total!W:W,B17,Total!AA:AA,DB!$G$5,Total!AA:AA,DB!$O$5,Total!AA:AA,DB!$G$9,Total!AA:AA,DB!$O$9,Total!AA:AA,$H$2)+COUNTIFS(Total!X:X,$N$3,Total!W:W,B17,Total!O:O,DB!$G$5,Total!AA:AA,DB!$O$5,Total!AA:AA,DB!$G$9,Total!AA:AA,DB!$O$9,Total!AA:AA,$H$2)+COUNTIFS(Total!X:X,$N$3,Total!W:W,B17,Total!AA:AA,DB!$G$5,Total!N:N,DB!$O$5,Total!AA:AA,DB!$G$9,Total!AA:AA,DB!$O$9,Total!AA:AA,$H$2)+COUNTIFS(Total!X:X,$N$3,Total!W:W,B17,Total!AA:AA,DB!$G$5,Total!AA:AA,DB!$O$5,Total!M:M,DB!$G$9,Total!AA:AA,DB!$O$9,Total!AA:AA,$H$2)+COUNTIFS(Total!X:X,$N$3,Total!W:W,B17,Total!AA:AA,DB!$G$5,Total!AA:AA,DB!$O$5,Total!AA:AA,DB!$G$9,Total!K:K,DB!$O$9,Total!AA:AA,$H$2)+COUNTIFS(Total!X:X,$N$3,Total!W:W,B17,Total!AA:AA,DB!$G$5,Total!AA:AA,DB!$O$5,Total!AA:AA,DB!$G$9,Total!AA:AA,DB!$O$9,Total!E:E,$H$2)+COUNTIFS(Total!X:X,$N$3,Total!W:W,B17,Total!O:O,DB!$G$5,Total!N:N,DB!$O$5,Total!M:M,DB!$G$9,Total!AA:AA,DB!$O$9,Total!AA:AA,$H$2)+COUNTIFS(Total!X:X,$N$3,Total!W:W,B17,Total!O:O,DB!$G$5,Total!N:N,DB!$O$5,Total!AA:AA,DB!$G$9,Total!K:K,DB!$O$9,Total!AA:AA,$H$2)+COUNTIFS(Total!X:X,$N$3,Total!W:W,B17,Total!O:O,DB!$G$5,Total!N:N,DB!$O$5,Total!AA:AA,DB!$G$9,Total!AA:AA,DB!$O$9,Total!E:E,$H$2)+COUNTIFS(Total!X:X,$N$3,Total!W:W,B17,Total!O:O,DB!$G$5,Total!AA:AA,DB!$O$5,Total!M:M,DB!$G$9,Total!K:K,DB!$O$9,Total!AA:AA,$H$2)+COUNTIFS(Total!X:X,$N$3,Total!W:W,B17,Total!O:O,DB!$G$5,Total!AA:AA,DB!$O$5,Total!M:M,DB!$G$9,Total!AA:AA,DB!$O$9,Total!E:E,$H$2)+COUNTIFS(Total!X:X,$N$3,Total!W:W,B17,Total!O:O,DB!$G$5,Total!AA:AA,DB!$O$5,Total!AA:AA,DB!$G$9,Total!K:K,DB!$O$9,Total!E:E,$H$2)+COUNTIFS(Total!X:X,$N$3,Total!W:W,B17,Total!AA:AA,DB!$G$5,Total!N:N,DB!$O$5,Total!M:M,DB!$G$9,Total!K:K,DB!$O$9,Total!AA:AA,$H$2)+COUNTIFS(Total!X:X,$N$3,Total!W:W,B17,Total!AA:AA,DB!$G$5,Total!N:N,DB!$O$5,Total!M:M,DB!$G$9,Total!AA:AA,DB!$O$9,Total!E:E,$H$2)+COUNTIFS(Total!X:X,$N$3,Total!W:W,B17,Total!AA:AA,DB!$G$5,Total!N:N,DB!$O$5,Total!AA:AA,DB!$G$9,Total!K:K,DB!$O$9,Total!E:E,$H$2)+COUNTIFS(Total!X:X,$N$3,Total!W:W,B17,Total!AA:AA,DB!$G$5,Total!AA:AA,DB!$O$5,Total!M:M,DB!$G$9,Total!K:K,DB!$O$9,Total!E:E,$H$2)+COUNTIFS(Total!X:X,$N$3,Total!W:W,B17,Total!O:O,DB!$G$5,Total!N:N,DB!$O$5,Total!AA:AA,DB!$G$9,Total!AA:AA,DB!$O$9,Total!AA:AA,$H$2)+COUNTIFS(Total!X:X,$N$3,Total!W:W,B17,Total!O:O,DB!$G$5,Total!AA:AA,DB!$O$5,Total!M:M,DB!$G$9,Total!AA:AA,DB!$O$9,Total!AA:AA,$H$2)+COUNTIFS(Total!X:X,$N$3,Total!W:W,B17,Total!O:O,DB!$G$5,Total!AA:AA,DB!$O$5,Total!AA:AA,DB!$G$9,Total!K:K,DB!$O$9,Total!AA:AA,$H$2)+COUNTIFS(Total!X:X,$N$3,Total!W:W,B17,Total!O:O,DB!$G$5,Total!AA:AA,DB!$O$5,Total!AA:AA,DB!$G$9,Total!AA:AA,DB!$O$9,Total!E:E,$H$2)+COUNTIFS(Total!X:X,$N$3,Total!W:W,B17,Total!AA:AA,DB!$G$5,Total!N:N,DB!$O$5,Total!M:M,DB!$G$9,Total!AA:AA,DB!$O$9,Total!AA:AA,$H$2)+COUNTIFS(Total!X:X,$N$3,Total!W:W,B17,Total!AA:AA,DB!$G$5,Total!N:N,DB!$O$5,Total!AA:AA,DB!$G$9,Total!K:K,DB!$O$9,Total!AA:AA,$H$2)+COUNTIFS(Total!X:X,$N$3,Total!W:W,B17,Total!AA:AA,DB!$G$5,Total!N:N,DB!$O$5,Total!AA:AA,DB!$G$9,Total!AA:AA,DB!$O$9,Total!E:E,$H$2)+COUNTIFS(Total!X:X,$N$3,Total!W:W,B17,Total!AA:AA,DB!$G$5,Total!AA:AA,DB!$O$5,Total!M:M,DB!$G$9,Total!K:K,DB!$O$9,Total!AA:AA,$H$2)+COUNTIFS(Total!X:X,$N$3,Total!W:W,B17,Total!AA:AA,DB!$G$5,Total!AA:AA,DB!$O$5,Total!M:M,DB!$G$9,Total!AA:AA,DB!$O$9,Total!E:E,$H$2)+COUNTIFS(Total!X:X,$N$3,Total!W:W,B17,Total!AA:AA,DB!$G$5,Total!AA:AA,DB!$O$5,Total!AA:AA,DB!$G$9,Total!K:K,DB!$O$9,Total!E:E,$H$2)+COUNTIFS(Total!X:X,$N$3,Total!W:W,B17,Total!AA:AA,DB!$G$5,Total!N:N,DB!$O$5,Total!M:M,DB!$G$9,Total!K:K,DB!$O$9,Total!E:E,$H$2)+COUNTIFS(Total!X:X,$N$3,Total!W:W,B17,Total!O:O,DB!$G$5,Total!AA:AA,DB!$O$5,Total!M:M,DB!$G$9,Total!K:K,DB!$O$9,Total!E:E,$H$2)+COUNTIFS(Total!X:X,$N$3,Total!W:W,B17,Total!O:O,DB!$G$5,Total!N:N,DB!$O$5,Total!AA:AA,DB!$G$9,Total!K:K,DB!$O$9,Total!E:E,$H$2)+COUNTIFS(Total!X:X,$N$3,Total!W:W,B17,Total!O:O,DB!$G$5,Total!N:N,DB!$O$5,Total!M:M,DB!$G$9,Total!AA:AA,DB!$O$9,Total!E:E,$H$2)+COUNTIFS(Total!X:X,$N$3,Total!W:W,B17,Total!O:O,DB!$G$5,Total!N:N,DB!$O$5,Total!M:M,DB!$G$9,Total!K:K,DB!$O$9,Total!AA:AA,$H$2)</f>
        <v>0</v>
      </c>
      <c r="O17" s="31">
        <f>COUNTIFS(Total!X:X,$O$3,Total!W:W,B17,Total!O:O,DB!$G$5,Total!N:N,DB!$O$5,Total!M:M,DB!$G$9,Total!K:K,DB!$O$9,Total!E:E,$H$2)+COUNTIFS(Total!X:X,$O$3,Total!W:W,B17,Total!AA:AA,DB!$G$5,Total!AA:AA,DB!$O$5,Total!AA:AA,DB!$G$9,Total!AA:AA,DB!$O$9,Total!AA:AA,$H$2)+COUNTIFS(Total!X:X,$O$3,Total!W:W,B17,Total!O:O,DB!$G$5,Total!AA:AA,DB!$O$5,Total!AA:AA,DB!$G$9,Total!AA:AA,DB!$O$9,Total!AA:AA,$H$2)+COUNTIFS(Total!X:X,$O$3,Total!W:W,B17,Total!AA:AA,DB!$G$5,Total!N:N,DB!$O$5,Total!AA:AA,DB!$G$9,Total!AA:AA,DB!$O$9,Total!AA:AA,$H$2)+COUNTIFS(Total!X:X,$O$3,Total!W:W,B17,Total!AA:AA,DB!$G$5,Total!AA:AA,DB!$O$5,Total!M:M,DB!$G$9,Total!AA:AA,DB!$O$9,Total!AA:AA,$H$2)+COUNTIFS(Total!X:X,$O$3,Total!W:W,B17,Total!AA:AA,DB!$G$5,Total!AA:AA,DB!$O$5,Total!AA:AA,DB!$G$9,Total!K:K,DB!$O$9,Total!AA:AA,$H$2)+COUNTIFS(Total!X:X,$O$3,Total!W:W,B17,Total!AA:AA,DB!$G$5,Total!AA:AA,DB!$O$5,Total!AA:AA,DB!$G$9,Total!AA:AA,DB!$O$9,Total!E:E,$H$2)+COUNTIFS(Total!X:X,$O$3,Total!W:W,B17,Total!O:O,DB!$G$5,Total!N:N,DB!$O$5,Total!M:M,DB!$G$9,Total!AA:AA,DB!$O$9,Total!AA:AA,$H$2)+COUNTIFS(Total!X:X,$O$3,Total!W:W,B17,Total!O:O,DB!$G$5,Total!N:N,DB!$O$5,Total!AA:AA,DB!$G$9,Total!K:K,DB!$O$9,Total!AA:AA,$H$2)+COUNTIFS(Total!X:X,$O$3,Total!W:W,B17,Total!O:O,DB!$G$5,Total!N:N,DB!$O$5,Total!AA:AA,DB!$G$9,Total!AA:AA,DB!$O$9,Total!E:E,$H$2)+COUNTIFS(Total!X:X,$O$3,Total!W:W,B17,Total!O:O,DB!$G$5,Total!AA:AA,DB!$O$5,Total!M:M,DB!$G$9,Total!K:K,DB!$O$9,Total!AA:AA,$H$2)+COUNTIFS(Total!X:X,$O$3,Total!W:W,B17,Total!O:O,DB!$G$5,Total!AA:AA,DB!$O$5,Total!M:M,DB!$G$9,Total!AA:AA,DB!$O$9,Total!E:E,$H$2)+COUNTIFS(Total!X:X,$O$3,Total!W:W,B17,Total!O:O,DB!$G$5,Total!AA:AA,DB!$O$5,Total!AA:AA,DB!$G$9,Total!K:K,DB!$O$9,Total!E:E,$H$2)+COUNTIFS(Total!X:X,$O$3,Total!W:W,B17,Total!AA:AA,DB!$G$5,Total!N:N,DB!$O$5,Total!M:M,DB!$G$9,Total!K:K,DB!$O$9,Total!AA:AA,$H$2)+COUNTIFS(Total!X:X,$O$3,Total!W:W,B17,Total!AA:AA,DB!$G$5,Total!N:N,DB!$O$5,Total!M:M,DB!$G$9,Total!AA:AA,DB!$O$9,Total!E:E,$H$2)+COUNTIFS(Total!X:X,$O$3,Total!W:W,B17,Total!AA:AA,DB!$G$5,Total!N:N,DB!$O$5,Total!AA:AA,DB!$G$9,Total!K:K,DB!$O$9,Total!E:E,$H$2)+COUNTIFS(Total!X:X,$O$3,Total!W:W,B17,Total!AA:AA,DB!$G$5,Total!AA:AA,DB!$O$5,Total!M:M,DB!$G$9,Total!K:K,DB!$O$9,Total!E:E,$H$2)+COUNTIFS(Total!X:X,$O$3,Total!W:W,B17,Total!O:O,DB!$G$5,Total!N:N,DB!$O$5,Total!AA:AA,DB!$G$9,Total!AA:AA,DB!$O$9,Total!AA:AA,$H$2)+COUNTIFS(Total!X:X,$O$3,Total!W:W,B17,Total!O:O,DB!$G$5,Total!AA:AA,DB!$O$5,Total!M:M,DB!$G$9,Total!AA:AA,DB!$O$9,Total!AA:AA,$H$2)+COUNTIFS(Total!X:X,$O$3,Total!W:W,B17,Total!O:O,DB!$G$5,Total!AA:AA,DB!$O$5,Total!AA:AA,DB!$G$9,Total!K:K,DB!$O$9,Total!AA:AA,$H$2)+COUNTIFS(Total!X:X,$O$3,Total!W:W,B17,Total!O:O,DB!$G$5,Total!AA:AA,DB!$O$5,Total!AA:AA,DB!$G$9,Total!AA:AA,DB!$O$9,Total!E:E,$H$2)+COUNTIFS(Total!X:X,$O$3,Total!W:W,B17,Total!AA:AA,DB!$G$5,Total!N:N,DB!$O$5,Total!M:M,DB!$G$9,Total!AA:AA,DB!$O$9,Total!AA:AA,$H$2)+COUNTIFS(Total!X:X,$O$3,Total!W:W,B17,Total!AA:AA,DB!$G$5,Total!N:N,DB!$O$5,Total!AA:AA,DB!$G$9,Total!K:K,DB!$O$9,Total!AA:AA,$H$2)+COUNTIFS(Total!X:X,$O$3,Total!W:W,B17,Total!AA:AA,DB!$G$5,Total!N:N,DB!$O$5,Total!AA:AA,DB!$G$9,Total!AA:AA,DB!$O$9,Total!E:E,$H$2)+COUNTIFS(Total!X:X,$O$3,Total!W:W,B17,Total!AA:AA,DB!$G$5,Total!AA:AA,DB!$O$5,Total!M:M,DB!$G$9,Total!K:K,DB!$O$9,Total!AA:AA,$H$2)+COUNTIFS(Total!X:X,$O$3,Total!W:W,B17,Total!AA:AA,DB!$G$5,Total!AA:AA,DB!$O$5,Total!M:M,DB!$G$9,Total!AA:AA,DB!$O$9,Total!E:E,$H$2)+COUNTIFS(Total!X:X,$O$3,Total!W:W,B17,Total!AA:AA,DB!$G$5,Total!AA:AA,DB!$O$5,Total!AA:AA,DB!$G$9,Total!K:K,DB!$O$9,Total!E:E,$H$2)+COUNTIFS(Total!X:X,$O$3,Total!W:W,B17,Total!AA:AA,DB!$G$5,Total!N:N,DB!$O$5,Total!M:M,DB!$G$9,Total!K:K,DB!$O$9,Total!E:E,$H$2)+COUNTIFS(Total!X:X,$O$3,Total!W:W,B17,Total!O:O,DB!$G$5,Total!AA:AA,DB!$O$5,Total!M:M,DB!$G$9,Total!K:K,DB!$O$9,Total!E:E,$H$2)+COUNTIFS(Total!X:X,$O$3,Total!W:W,B17,Total!O:O,DB!$G$5,Total!N:N,DB!$O$5,Total!AA:AA,DB!$G$9,Total!K:K,DB!$O$9,Total!E:E,$H$2)+COUNTIFS(Total!X:X,$O$3,Total!W:W,B17,Total!O:O,DB!$G$5,Total!N:N,DB!$O$5,Total!M:M,DB!$G$9,Total!AA:AA,DB!$O$9,Total!E:E,$H$2)+COUNTIFS(Total!X:X,$O$3,Total!W:W,B17,Total!O:O,DB!$G$5,Total!N:N,DB!$O$5,Total!M:M,DB!$G$9,Total!K:K,DB!$O$9,Total!AA:AA,$H$2)</f>
        <v>0</v>
      </c>
      <c r="P17" s="31">
        <f>COUNTIFS(Total!X:X,$P$3,Total!W:W,B17,Total!O:O,DB!$G$5,Total!N:N,DB!$O$5,Total!M:M,DB!$G$9,Total!K:K,DB!$O$9,Total!E:E,$H$2)+COUNTIFS(Total!X:X,$P$3,Total!W:W,B17,Total!AA:AA,DB!$G$5,Total!AA:AA,DB!$O$5,Total!AA:AA,DB!$G$9,Total!AA:AA,DB!$O$9,Total!AA:AA,$H$2)+COUNTIFS(Total!X:X,$P$3,Total!W:W,B17,Total!O:O,DB!$G$5,Total!AA:AA,DB!$O$5,Total!AA:AA,DB!$G$9,Total!AA:AA,DB!$O$9,Total!AA:AA,$H$2)+COUNTIFS(Total!X:X,$P$3,Total!W:W,B17,Total!AA:AA,DB!$G$5,Total!N:N,DB!$O$5,Total!AA:AA,DB!$G$9,Total!AA:AA,DB!$O$9,Total!AA:AA,$H$2)+COUNTIFS(Total!X:X,$P$3,Total!W:W,B17,Total!AA:AA,DB!$G$5,Total!AA:AA,DB!$O$5,Total!M:M,DB!$G$9,Total!AA:AA,DB!$O$9,Total!AA:AA,$H$2)+COUNTIFS(Total!X:X,$P$3,Total!W:W,B17,Total!AA:AA,DB!$G$5,Total!AA:AA,DB!$O$5,Total!AA:AA,DB!$G$9,Total!K:K,DB!$O$9,Total!AA:AA,$H$2)+COUNTIFS(Total!X:X,$P$3,Total!W:W,B17,Total!AA:AA,DB!$G$5,Total!AA:AA,DB!$O$5,Total!AA:AA,DB!$G$9,Total!AA:AA,DB!$O$9,Total!E:E,$H$2)+COUNTIFS(Total!X:X,$P$3,Total!W:W,B17,Total!O:O,DB!$G$5,Total!N:N,DB!$O$5,Total!M:M,DB!$G$9,Total!AA:AA,DB!$O$9,Total!AA:AA,$H$2)+COUNTIFS(Total!X:X,$P$3,Total!W:W,B17,Total!O:O,DB!$G$5,Total!N:N,DB!$O$5,Total!AA:AA,DB!$G$9,Total!K:K,DB!$O$9,Total!AA:AA,$H$2)+COUNTIFS(Total!X:X,$P$3,Total!W:W,B17,Total!O:O,DB!$G$5,Total!N:N,DB!$O$5,Total!AA:AA,DB!$G$9,Total!AA:AA,DB!$O$9,Total!E:E,$H$2)+COUNTIFS(Total!X:X,$P$3,Total!W:W,B17,Total!O:O,DB!$G$5,Total!AA:AA,DB!$O$5,Total!M:M,DB!$G$9,Total!K:K,DB!$O$9,Total!AA:AA,$H$2)+COUNTIFS(Total!X:X,$P$3,Total!W:W,B17,Total!O:O,DB!$G$5,Total!AA:AA,DB!$O$5,Total!M:M,DB!$G$9,Total!AA:AA,DB!$O$9,Total!E:E,$H$2)+COUNTIFS(Total!X:X,$P$3,Total!W:W,B17,Total!O:O,DB!$G$5,Total!AA:AA,DB!$O$5,Total!AA:AA,DB!$G$9,Total!K:K,DB!$O$9,Total!E:E,$H$2)+COUNTIFS(Total!X:X,$P$3,Total!W:W,B17,Total!AA:AA,DB!$G$5,Total!N:N,DB!$O$5,Total!M:M,DB!$G$9,Total!K:K,DB!$O$9,Total!AA:AA,$H$2)+COUNTIFS(Total!X:X,$P$3,Total!W:W,B17,Total!AA:AA,DB!$G$5,Total!N:N,DB!$O$5,Total!M:M,DB!$G$9,Total!AA:AA,DB!$O$9,Total!E:E,$H$2)+COUNTIFS(Total!X:X,$P$3,Total!W:W,B17,Total!AA:AA,DB!$G$5,Total!N:N,DB!$O$5,Total!AA:AA,DB!$G$9,Total!K:K,DB!$O$9,Total!E:E,$H$2)+COUNTIFS(Total!X:X,$P$3,Total!W:W,B17,Total!AA:AA,DB!$G$5,Total!AA:AA,DB!$O$5,Total!M:M,DB!$G$9,Total!K:K,DB!$O$9,Total!E:E,$H$2)+COUNTIFS(Total!X:X,$P$3,Total!W:W,B17,Total!O:O,DB!$G$5,Total!N:N,DB!$O$5,Total!AA:AA,DB!$G$9,Total!AA:AA,DB!$O$9,Total!AA:AA,$H$2)+COUNTIFS(Total!X:X,$P$3,Total!W:W,B17,Total!O:O,DB!$G$5,Total!AA:AA,DB!$O$5,Total!M:M,DB!$G$9,Total!AA:AA,DB!$O$9,Total!AA:AA,$H$2)+COUNTIFS(Total!X:X,$P$3,Total!W:W,B17,Total!O:O,DB!$G$5,Total!AA:AA,DB!$O$5,Total!AA:AA,DB!$G$9,Total!K:K,DB!$O$9,Total!AA:AA,$H$2)+COUNTIFS(Total!X:X,$P$3,Total!W:W,B17,Total!O:O,DB!$G$5,Total!AA:AA,DB!$O$5,Total!AA:AA,DB!$G$9,Total!AA:AA,DB!$O$9,Total!E:E,$H$2)+COUNTIFS(Total!X:X,$P$3,Total!W:W,B17,Total!AA:AA,DB!$G$5,Total!N:N,DB!$O$5,Total!M:M,DB!$G$9,Total!AA:AA,DB!$O$9,Total!AA:AA,$H$2)+COUNTIFS(Total!X:X,$P$3,Total!W:W,B17,Total!AA:AA,DB!$G$5,Total!N:N,DB!$O$5,Total!AA:AA,DB!$G$9,Total!K:K,DB!$O$9,Total!AA:AA,$H$2)+COUNTIFS(Total!X:X,$P$3,Total!W:W,B17,Total!AA:AA,DB!$G$5,Total!N:N,DB!$O$5,Total!AA:AA,DB!$G$9,Total!AA:AA,DB!$O$9,Total!E:E,$H$2)+COUNTIFS(Total!X:X,$P$3,Total!W:W,B17,Total!AA:AA,DB!$G$5,Total!AA:AA,DB!$O$5,Total!M:M,DB!$G$9,Total!K:K,DB!$O$9,Total!AA:AA,$H$2)+COUNTIFS(Total!X:X,$P$3,Total!W:W,B17,Total!AA:AA,DB!$G$5,Total!AA:AA,DB!$O$5,Total!M:M,DB!$G$9,Total!AA:AA,DB!$O$9,Total!E:E,$H$2)+COUNTIFS(Total!X:X,$P$3,Total!W:W,B17,Total!AA:AA,DB!$G$5,Total!AA:AA,DB!$O$5,Total!AA:AA,DB!$G$9,Total!K:K,DB!$O$9,Total!E:E,$H$2)+COUNTIFS(Total!X:X,$P$3,Total!W:W,B17,Total!AA:AA,DB!$G$5,Total!N:N,DB!$O$5,Total!M:M,DB!$G$9,Total!K:K,DB!$O$9,Total!E:E,$H$2)+COUNTIFS(Total!X:X,$P$3,Total!W:W,B17,Total!O:O,DB!$G$5,Total!AA:AA,DB!$O$5,Total!M:M,DB!$G$9,Total!K:K,DB!$O$9,Total!E:E,$H$2)+COUNTIFS(Total!X:X,$P$3,Total!W:W,B17,Total!O:O,DB!$G$5,Total!N:N,DB!$O$5,Total!AA:AA,DB!$G$9,Total!K:K,DB!$O$9,Total!E:E,$H$2)+COUNTIFS(Total!X:X,$P$3,Total!W:W,B17,Total!O:O,DB!$G$5,Total!N:N,DB!$O$5,Total!M:M,DB!$G$9,Total!AA:AA,DB!$O$9,Total!E:E,$H$2)+COUNTIFS(Total!X:X,$P$3,Total!W:W,B17,Total!O:O,DB!$G$5,Total!N:N,DB!$O$5,Total!M:M,DB!$G$9,Total!K:K,DB!$O$9,Total!AA:AA,$H$2)</f>
        <v>1</v>
      </c>
      <c r="Q17" s="31">
        <f>COUNTIFS(Total!X:X,$Q$3,Total!W:W,B17,Total!O:O,DB!$G$5,Total!N:N,DB!$O$5,Total!M:M,DB!$G$9,Total!K:K,DB!$O$9,Total!E:E,$H$2)+COUNTIFS(Total!X:X,$Q$3,Total!W:W,B17,Total!AA:AA,DB!$G$5,Total!AA:AA,DB!$O$5,Total!AA:AA,DB!$G$9,Total!AA:AA,DB!$O$9,Total!AA:AA,$H$2)+COUNTIFS(Total!X:X,$Q$3,Total!W:W,B17,Total!O:O,DB!$G$5,Total!AA:AA,DB!$O$5,Total!AA:AA,DB!$G$9,Total!AA:AA,DB!$O$9,Total!AA:AA,$H$2)+COUNTIFS(Total!X:X,$Q$3,Total!W:W,B17,Total!AA:AA,DB!$G$5,Total!N:N,DB!$O$5,Total!AA:AA,DB!$G$9,Total!AA:AA,DB!$O$9,Total!AA:AA,$H$2)+COUNTIFS(Total!X:X,$Q$3,Total!W:W,B17,Total!AA:AA,DB!$G$5,Total!AA:AA,DB!$O$5,Total!M:M,DB!$G$9,Total!AA:AA,DB!$O$9,Total!AA:AA,$H$2)+COUNTIFS(Total!X:X,$Q$3,Total!W:W,B17,Total!AA:AA,DB!$G$5,Total!AA:AA,DB!$O$5,Total!AA:AA,DB!$G$9,Total!K:K,DB!$O$9,Total!AA:AA,$H$2)+COUNTIFS(Total!X:X,$Q$3,Total!W:W,B17,Total!AA:AA,DB!$G$5,Total!AA:AA,DB!$O$5,Total!AA:AA,DB!$G$9,Total!AA:AA,DB!$O$9,Total!E:E,$H$2)+COUNTIFS(Total!X:X,$Q$3,Total!W:W,B17,Total!O:O,DB!$G$5,Total!N:N,DB!$O$5,Total!M:M,DB!$G$9,Total!AA:AA,DB!$O$9,Total!AA:AA,$H$2)+COUNTIFS(Total!X:X,$Q$3,Total!W:W,B17,Total!O:O,DB!$G$5,Total!N:N,DB!$O$5,Total!AA:AA,DB!$G$9,Total!K:K,DB!$O$9,Total!AA:AA,$H$2)+COUNTIFS(Total!X:X,$Q$3,Total!W:W,B17,Total!O:O,DB!$G$5,Total!N:N,DB!$O$5,Total!AA:AA,DB!$G$9,Total!AA:AA,DB!$O$9,Total!E:E,$H$2)+COUNTIFS(Total!X:X,$Q$3,Total!W:W,B17,Total!O:O,DB!$G$5,Total!AA:AA,DB!$O$5,Total!M:M,DB!$G$9,Total!K:K,DB!$O$9,Total!AA:AA,$H$2)+COUNTIFS(Total!X:X,$Q$3,Total!W:W,B17,Total!O:O,DB!$G$5,Total!AA:AA,DB!$O$5,Total!M:M,DB!$G$9,Total!AA:AA,DB!$O$9,Total!E:E,$H$2)+COUNTIFS(Total!X:X,$Q$3,Total!W:W,B17,Total!O:O,DB!$G$5,Total!AA:AA,DB!$O$5,Total!AA:AA,DB!$G$9,Total!K:K,DB!$O$9,Total!E:E,$H$2)+COUNTIFS(Total!X:X,$Q$3,Total!W:W,B17,Total!AA:AA,DB!$G$5,Total!N:N,DB!$O$5,Total!M:M,DB!$G$9,Total!K:K,DB!$O$9,Total!AA:AA,$H$2)+COUNTIFS(Total!X:X,$Q$3,Total!W:W,B17,Total!AA:AA,DB!$G$5,Total!N:N,DB!$O$5,Total!M:M,DB!$G$9,Total!AA:AA,DB!$O$9,Total!E:E,$H$2)+COUNTIFS(Total!X:X,$Q$3,Total!W:W,B17,Total!AA:AA,DB!$G$5,Total!N:N,DB!$O$5,Total!AA:AA,DB!$G$9,Total!K:K,DB!$O$9,Total!E:E,$H$2)+COUNTIFS(Total!X:X,$Q$3,Total!W:W,B17,Total!AA:AA,DB!$G$5,Total!AA:AA,DB!$O$5,Total!M:M,DB!$G$9,Total!K:K,DB!$O$9,Total!E:E,$H$2)+COUNTIFS(Total!X:X,$Q$3,Total!W:W,B17,Total!O:O,DB!$G$5,Total!N:N,DB!$O$5,Total!AA:AA,DB!$G$9,Total!AA:AA,DB!$O$9,Total!AA:AA,$H$2)+COUNTIFS(Total!X:X,$Q$3,Total!W:W,B17,Total!O:O,DB!$G$5,Total!AA:AA,DB!$O$5,Total!M:M,DB!$G$9,Total!AA:AA,DB!$O$9,Total!AA:AA,$H$2)+COUNTIFS(Total!X:X,$Q$3,Total!W:W,B17,Total!O:O,DB!$G$5,Total!AA:AA,DB!$O$5,Total!AA:AA,DB!$G$9,Total!K:K,DB!$O$9,Total!AA:AA,$H$2)+COUNTIFS(Total!X:X,$Q$3,Total!W:W,B17,Total!O:O,DB!$G$5,Total!AA:AA,DB!$O$5,Total!AA:AA,DB!$G$9,Total!AA:AA,DB!$O$9,Total!E:E,$H$2)+COUNTIFS(Total!X:X,$Q$3,Total!W:W,B17,Total!AA:AA,DB!$G$5,Total!N:N,DB!$O$5,Total!M:M,DB!$G$9,Total!AA:AA,DB!$O$9,Total!AA:AA,$H$2)+COUNTIFS(Total!X:X,$Q$3,Total!W:W,B17,Total!AA:AA,DB!$G$5,Total!N:N,DB!$O$5,Total!AA:AA,DB!$G$9,Total!K:K,DB!$O$9,Total!AA:AA,$H$2)+COUNTIFS(Total!X:X,$Q$3,Total!W:W,B17,Total!AA:AA,DB!$G$5,Total!N:N,DB!$O$5,Total!AA:AA,DB!$G$9,Total!AA:AA,DB!$O$9,Total!E:E,$H$2)+COUNTIFS(Total!X:X,$Q$3,Total!W:W,B17,Total!AA:AA,DB!$G$5,Total!AA:AA,DB!$O$5,Total!M:M,DB!$G$9,Total!K:K,DB!$O$9,Total!AA:AA,$H$2)+COUNTIFS(Total!X:X,$Q$3,Total!W:W,B17,Total!AA:AA,DB!$G$5,Total!AA:AA,DB!$O$5,Total!M:M,DB!$G$9,Total!AA:AA,DB!$O$9,Total!E:E,$H$2)+COUNTIFS(Total!X:X,$Q$3,Total!W:W,B17,Total!AA:AA,DB!$G$5,Total!AA:AA,DB!$O$5,Total!AA:AA,DB!$G$9,Total!K:K,DB!$O$9,Total!E:E,$H$2)+COUNTIFS(Total!X:X,$Q$3,Total!W:W,B17,Total!AA:AA,DB!$G$5,Total!N:N,DB!$O$5,Total!M:M,DB!$G$9,Total!K:K,DB!$O$9,Total!E:E,$H$2)+COUNTIFS(Total!X:X,$Q$3,Total!W:W,B17,Total!O:O,DB!$G$5,Total!AA:AA,DB!$O$5,Total!M:M,DB!$G$9,Total!K:K,DB!$O$9,Total!E:E,$H$2)+COUNTIFS(Total!X:X,$Q$3,Total!W:W,B17,Total!O:O,DB!$G$5,Total!N:N,DB!$O$5,Total!AA:AA,DB!$G$9,Total!K:K,DB!$O$9,Total!E:E,$H$2)+COUNTIFS(Total!X:X,$Q$3,Total!W:W,B17,Total!O:O,DB!$G$5,Total!N:N,DB!$O$5,Total!M:M,DB!$G$9,Total!AA:AA,DB!$O$9,Total!E:E,$H$2)+COUNTIFS(Total!X:X,$Q$3,Total!W:W,B17,Total!O:O,DB!$G$5,Total!N:N,DB!$O$5,Total!M:M,DB!$G$9,Total!K:K,DB!$O$9,Total!AA:AA,$H$2)</f>
        <v>0</v>
      </c>
      <c r="R17" s="31">
        <f>COUNTIFS(Total!X:X,$R$3,Total!W:W,B17,Total!O:O,DB!$G$5,Total!N:N,DB!$O$5,Total!M:M,DB!$G$9,Total!K:K,DB!$O$9,Total!E:E,$H$2)+COUNTIFS(Total!X:X,$R$3,Total!W:W,B17,Total!AA:AA,DB!$G$5,Total!AA:AA,DB!$O$5,Total!AA:AA,DB!$G$9,Total!AA:AA,DB!$O$9,Total!AA:AA,$H$2)+COUNTIFS(Total!X:X,$R$3,Total!W:W,B17,Total!O:O,DB!$G$5,Total!AA:AA,DB!$O$5,Total!AA:AA,DB!$G$9,Total!AA:AA,DB!$O$9,Total!AA:AA,$H$2)+COUNTIFS(Total!X:X,$R$3,Total!W:W,B17,Total!AA:AA,DB!$G$5,Total!N:N,DB!$O$5,Total!AA:AA,DB!$G$9,Total!AA:AA,DB!$O$9,Total!AA:AA,$H$2)+COUNTIFS(Total!X:X,$R$3,Total!W:W,B17,Total!AA:AA,DB!$G$5,Total!AA:AA,DB!$O$5,Total!M:M,DB!$G$9,Total!AA:AA,DB!$O$9,Total!AA:AA,$H$2)+COUNTIFS(Total!X:X,$R$3,Total!W:W,B17,Total!AA:AA,DB!$G$5,Total!AA:AA,DB!$O$5,Total!AA:AA,DB!$G$9,Total!K:K,DB!$O$9,Total!AA:AA,$H$2)+COUNTIFS(Total!X:X,$R$3,Total!W:W,B17,Total!AA:AA,DB!$G$5,Total!AA:AA,DB!$O$5,Total!AA:AA,DB!$G$9,Total!AA:AA,DB!$O$9,Total!E:E,$H$2)+COUNTIFS(Total!X:X,$R$3,Total!W:W,B17,Total!O:O,DB!$G$5,Total!N:N,DB!$O$5,Total!M:M,DB!$G$9,Total!AA:AA,DB!$O$9,Total!AA:AA,$H$2)+COUNTIFS(Total!X:X,$R$3,Total!W:W,B17,Total!O:O,DB!$G$5,Total!N:N,DB!$O$5,Total!AA:AA,DB!$G$9,Total!K:K,DB!$O$9,Total!AA:AA,$H$2)+COUNTIFS(Total!X:X,$R$3,Total!W:W,B17,Total!O:O,DB!$G$5,Total!N:N,DB!$O$5,Total!AA:AA,DB!$G$9,Total!AA:AA,DB!$O$9,Total!E:E,$H$2)+COUNTIFS(Total!X:X,$R$3,Total!W:W,B17,Total!O:O,DB!$G$5,Total!AA:AA,DB!$O$5,Total!M:M,DB!$G$9,Total!K:K,DB!$O$9,Total!AA:AA,$H$2)+COUNTIFS(Total!X:X,$R$3,Total!W:W,B17,Total!O:O,DB!$G$5,Total!AA:AA,DB!$O$5,Total!M:M,DB!$G$9,Total!AA:AA,DB!$O$9,Total!E:E,$H$2)+COUNTIFS(Total!X:X,$R$3,Total!W:W,B17,Total!O:O,DB!$G$5,Total!AA:AA,DB!$O$5,Total!AA:AA,DB!$G$9,Total!K:K,DB!$O$9,Total!E:E,$H$2)+COUNTIFS(Total!X:X,$R$3,Total!W:W,B17,Total!AA:AA,DB!$G$5,Total!N:N,DB!$O$5,Total!M:M,DB!$G$9,Total!K:K,DB!$O$9,Total!AA:AA,$H$2)+COUNTIFS(Total!X:X,$R$3,Total!W:W,B17,Total!AA:AA,DB!$G$5,Total!N:N,DB!$O$5,Total!M:M,DB!$G$9,Total!AA:AA,DB!$O$9,Total!E:E,$H$2)+COUNTIFS(Total!X:X,$R$3,Total!W:W,B17,Total!AA:AA,DB!$G$5,Total!N:N,DB!$O$5,Total!AA:AA,DB!$G$9,Total!K:K,DB!$O$9,Total!E:E,$H$2)+COUNTIFS(Total!X:X,$R$3,Total!W:W,B17,Total!AA:AA,DB!$G$5,Total!AA:AA,DB!$O$5,Total!M:M,DB!$G$9,Total!K:K,DB!$O$9,Total!E:E,$H$2)+COUNTIFS(Total!X:X,$R$3,Total!W:W,B17,Total!O:O,DB!$G$5,Total!N:N,DB!$O$5,Total!AA:AA,DB!$G$9,Total!AA:AA,DB!$O$9,Total!AA:AA,$H$2)+COUNTIFS(Total!X:X,$R$3,Total!W:W,B17,Total!O:O,DB!$G$5,Total!AA:AA,DB!$O$5,Total!M:M,DB!$G$9,Total!AA:AA,DB!$O$9,Total!AA:AA,$H$2)+COUNTIFS(Total!X:X,$R$3,Total!W:W,B17,Total!O:O,DB!$G$5,Total!AA:AA,DB!$O$5,Total!AA:AA,DB!$G$9,Total!K:K,DB!$O$9,Total!AA:AA,$H$2)+COUNTIFS(Total!X:X,$R$3,Total!W:W,B17,Total!O:O,DB!$G$5,Total!AA:AA,DB!$O$5,Total!AA:AA,DB!$G$9,Total!AA:AA,DB!$O$9,Total!E:E,$H$2)+COUNTIFS(Total!X:X,$R$3,Total!W:W,B17,Total!AA:AA,DB!$G$5,Total!N:N,DB!$O$5,Total!M:M,DB!$G$9,Total!AA:AA,DB!$O$9,Total!AA:AA,$H$2)+COUNTIFS(Total!X:X,$R$3,Total!W:W,B17,Total!AA:AA,DB!$G$5,Total!N:N,DB!$O$5,Total!AA:AA,DB!$G$9,Total!K:K,DB!$O$9,Total!AA:AA,$H$2)+COUNTIFS(Total!X:X,$R$3,Total!W:W,B17,Total!AA:AA,DB!$G$5,Total!N:N,DB!$O$5,Total!AA:AA,DB!$G$9,Total!AA:AA,DB!$O$9,Total!E:E,$H$2)+COUNTIFS(Total!X:X,$R$3,Total!W:W,B17,Total!AA:AA,DB!$G$5,Total!AA:AA,DB!$O$5,Total!M:M,DB!$G$9,Total!K:K,DB!$O$9,Total!AA:AA,$H$2)+COUNTIFS(Total!X:X,$R$3,Total!W:W,B17,Total!AA:AA,DB!$G$5,Total!AA:AA,DB!$O$5,Total!M:M,DB!$G$9,Total!AA:AA,DB!$O$9,Total!E:E,$H$2)+COUNTIFS(Total!X:X,$R$3,Total!W:W,B17,Total!AA:AA,DB!$G$5,Total!AA:AA,DB!$O$5,Total!AA:AA,DB!$G$9,Total!K:K,DB!$O$9,Total!E:E,$H$2)+COUNTIFS(Total!X:X,$R$3,Total!W:W,B17,Total!AA:AA,DB!$G$5,Total!N:N,DB!$O$5,Total!M:M,DB!$G$9,Total!K:K,DB!$O$9,Total!E:E,$H$2)+COUNTIFS(Total!X:X,$R$3,Total!W:W,B17,Total!O:O,DB!$G$5,Total!AA:AA,DB!$O$5,Total!M:M,DB!$G$9,Total!K:K,DB!$O$9,Total!E:E,$H$2)+COUNTIFS(Total!X:X,$R$3,Total!W:W,B17,Total!O:O,DB!$G$5,Total!N:N,DB!$O$5,Total!AA:AA,DB!$G$9,Total!K:K,DB!$O$9,Total!E:E,$H$2)+COUNTIFS(Total!X:X,$R$3,Total!W:W,B17,Total!O:O,DB!$G$5,Total!N:N,DB!$O$5,Total!M:M,DB!$G$9,Total!AA:AA,DB!$O$9,Total!E:E,$H$2)+COUNTIFS(Total!X:X,$R$3,Total!W:W,B17,Total!O:O,DB!$G$5,Total!N:N,DB!$O$5,Total!M:M,DB!$G$9,Total!K:K,DB!$O$9,Total!AA:AA,$H$2)</f>
        <v>8</v>
      </c>
      <c r="S17" s="31">
        <f>COUNTIFS(Total!X:X,$S$3,Total!W:W,B17,Total!O:O,DB!$G$5,Total!N:N,DB!$O$5,Total!M:M,DB!$G$9,Total!K:K,DB!$O$9,Total!E:E,$H$2)+COUNTIFS(Total!X:X,$S$3,Total!W:W,B17,Total!AA:AA,DB!$G$5,Total!AA:AA,DB!$O$5,Total!AA:AA,DB!$G$9,Total!AA:AA,DB!$O$9,Total!AA:AA,$H$2)+COUNTIFS(Total!X:X,$S$3,Total!W:W,B17,Total!O:O,DB!$G$5,Total!AA:AA,DB!$O$5,Total!AA:AA,DB!$G$9,Total!AA:AA,DB!$O$9,Total!AA:AA,$H$2)+COUNTIFS(Total!X:X,$S$3,Total!W:W,B17,Total!AA:AA,DB!$G$5,Total!N:N,DB!$O$5,Total!AA:AA,DB!$G$9,Total!AA:AA,DB!$O$9,Total!AA:AA,$H$2)+COUNTIFS(Total!X:X,$S$3,Total!W:W,B17,Total!AA:AA,DB!$G$5,Total!AA:AA,DB!$O$5,Total!M:M,DB!$G$9,Total!AA:AA,DB!$O$9,Total!AA:AA,$H$2)+COUNTIFS(Total!X:X,$S$3,Total!W:W,B17,Total!AA:AA,DB!$G$5,Total!AA:AA,DB!$O$5,Total!AA:AA,DB!$G$9,Total!K:K,DB!$O$9,Total!AA:AA,$H$2)+COUNTIFS(Total!X:X,$S$3,Total!W:W,B17,Total!AA:AA,DB!$G$5,Total!AA:AA,DB!$O$5,Total!AA:AA,DB!$G$9,Total!AA:AA,DB!$O$9,Total!E:E,$H$2)+COUNTIFS(Total!X:X,$S$3,Total!W:W,B17,Total!O:O,DB!$G$5,Total!N:N,DB!$O$5,Total!M:M,DB!$G$9,Total!AA:AA,DB!$O$9,Total!AA:AA,$H$2)+COUNTIFS(Total!X:X,$S$3,Total!W:W,B17,Total!O:O,DB!$G$5,Total!N:N,DB!$O$5,Total!AA:AA,DB!$G$9,Total!K:K,DB!$O$9,Total!AA:AA,$H$2)+COUNTIFS(Total!X:X,$S$3,Total!W:W,B17,Total!O:O,DB!$G$5,Total!N:N,DB!$O$5,Total!AA:AA,DB!$G$9,Total!AA:AA,DB!$O$9,Total!E:E,$H$2)+COUNTIFS(Total!X:X,$S$3,Total!W:W,B17,Total!O:O,DB!$G$5,Total!AA:AA,DB!$O$5,Total!M:M,DB!$G$9,Total!K:K,DB!$O$9,Total!AA:AA,$H$2)+COUNTIFS(Total!X:X,$S$3,Total!W:W,B17,Total!O:O,DB!$G$5,Total!AA:AA,DB!$O$5,Total!M:M,DB!$G$9,Total!AA:AA,DB!$O$9,Total!E:E,$H$2)+COUNTIFS(Total!X:X,$S$3,Total!W:W,B17,Total!O:O,DB!$G$5,Total!AA:AA,DB!$O$5,Total!AA:AA,DB!$G$9,Total!K:K,DB!$O$9,Total!E:E,$H$2)+COUNTIFS(Total!X:X,$S$3,Total!W:W,B17,Total!AA:AA,DB!$G$5,Total!N:N,DB!$O$5,Total!M:M,DB!$G$9,Total!K:K,DB!$O$9,Total!AA:AA,$H$2)+COUNTIFS(Total!X:X,$S$3,Total!W:W,B17,Total!AA:AA,DB!$G$5,Total!N:N,DB!$O$5,Total!M:M,DB!$G$9,Total!AA:AA,DB!$O$9,Total!E:E,$H$2)+COUNTIFS(Total!X:X,$S$3,Total!W:W,B17,Total!AA:AA,DB!$G$5,Total!N:N,DB!$O$5,Total!AA:AA,DB!$G$9,Total!K:K,DB!$O$9,Total!E:E,$H$2)+COUNTIFS(Total!X:X,$S$3,Total!W:W,B17,Total!AA:AA,DB!$G$5,Total!AA:AA,DB!$O$5,Total!M:M,DB!$G$9,Total!K:K,DB!$O$9,Total!E:E,$H$2)+COUNTIFS(Total!X:X,$S$3,Total!W:W,B17,Total!O:O,DB!$G$5,Total!N:N,DB!$O$5,Total!AA:AA,DB!$G$9,Total!AA:AA,DB!$O$9,Total!AA:AA,$H$2)+COUNTIFS(Total!X:X,$S$3,Total!W:W,B17,Total!O:O,DB!$G$5,Total!AA:AA,DB!$O$5,Total!M:M,DB!$G$9,Total!AA:AA,DB!$O$9,Total!AA:AA,$H$2)+COUNTIFS(Total!X:X,$S$3,Total!W:W,B17,Total!O:O,DB!$G$5,Total!AA:AA,DB!$O$5,Total!AA:AA,DB!$G$9,Total!K:K,DB!$O$9,Total!AA:AA,$H$2)+COUNTIFS(Total!X:X,$S$3,Total!W:W,B17,Total!O:O,DB!$G$5,Total!AA:AA,DB!$O$5,Total!AA:AA,DB!$G$9,Total!AA:AA,DB!$O$9,Total!E:E,$H$2)+COUNTIFS(Total!X:X,$S$3,Total!W:W,B17,Total!AA:AA,DB!$G$5,Total!N:N,DB!$O$5,Total!M:M,DB!$G$9,Total!AA:AA,DB!$O$9,Total!AA:AA,$H$2)+COUNTIFS(Total!X:X,$S$3,Total!W:W,B17,Total!AA:AA,DB!$G$5,Total!N:N,DB!$O$5,Total!AA:AA,DB!$G$9,Total!K:K,DB!$O$9,Total!AA:AA,$H$2)+COUNTIFS(Total!X:X,$S$3,Total!W:W,B17,Total!AA:AA,DB!$G$5,Total!N:N,DB!$O$5,Total!AA:AA,DB!$G$9,Total!AA:AA,DB!$O$9,Total!E:E,$H$2)+COUNTIFS(Total!X:X,$S$3,Total!W:W,B17,Total!AA:AA,DB!$G$5,Total!AA:AA,DB!$O$5,Total!M:M,DB!$G$9,Total!K:K,DB!$O$9,Total!AA:AA,$H$2)+COUNTIFS(Total!X:X,$S$3,Total!W:W,B17,Total!AA:AA,DB!$G$5,Total!AA:AA,DB!$O$5,Total!M:M,DB!$G$9,Total!AA:AA,DB!$O$9,Total!E:E,$H$2)+COUNTIFS(Total!X:X,$S$3,Total!W:W,B17,Total!AA:AA,DB!$G$5,Total!AA:AA,DB!$O$5,Total!AA:AA,DB!$G$9,Total!K:K,DB!$O$9,Total!E:E,$H$2)+COUNTIFS(Total!X:X,$S$3,Total!W:W,B17,Total!AA:AA,DB!$G$5,Total!N:N,DB!$O$5,Total!M:M,DB!$G$9,Total!K:K,DB!$O$9,Total!E:E,$H$2)+COUNTIFS(Total!X:X,$S$3,Total!W:W,B17,Total!O:O,DB!$G$5,Total!AA:AA,DB!$O$5,Total!M:M,DB!$G$9,Total!K:K,DB!$O$9,Total!E:E,$H$2)+COUNTIFS(Total!X:X,$S$3,Total!W:W,B17,Total!O:O,DB!$G$5,Total!N:N,DB!$O$5,Total!AA:AA,DB!$G$9,Total!K:K,DB!$O$9,Total!E:E,$H$2)+COUNTIFS(Total!X:X,$S$3,Total!W:W,B17,Total!O:O,DB!$G$5,Total!N:N,DB!$O$5,Total!M:M,DB!$G$9,Total!AA:AA,DB!$O$9,Total!E:E,$H$2)+COUNTIFS(Total!X:X,$S$3,Total!W:W,B17,Total!O:O,DB!$G$5,Total!N:N,DB!$O$5,Total!M:M,DB!$G$9,Total!K:K,DB!$O$9,Total!AA:AA,$H$2)</f>
        <v>1</v>
      </c>
      <c r="T17" s="31">
        <f>COUNTIFS(Total!X:X,$T$3,Total!W:W,B17,Total!O:O,DB!$G$5,Total!N:N,DB!$O$5,Total!M:M,DB!$G$9,Total!K:K,DB!$O$9,Total!E:E,$H$2)+COUNTIFS(Total!X:X,$T$3,Total!W:W,B17,Total!AA:AA,DB!$G$5,Total!AA:AA,DB!$O$5,Total!AA:AA,DB!$G$9,Total!AA:AA,DB!$O$9,Total!AA:AA,$H$2)+COUNTIFS(Total!X:X,$T$3,Total!W:W,B17,Total!O:O,DB!$G$5,Total!AA:AA,DB!$O$5,Total!AA:AA,DB!$G$9,Total!AA:AA,DB!$O$9,Total!AA:AA,$H$2)+COUNTIFS(Total!X:X,$T$3,Total!W:W,B17,Total!AA:AA,DB!$G$5,Total!N:N,DB!$O$5,Total!AA:AA,DB!$G$9,Total!AA:AA,DB!$O$9,Total!AA:AA,$H$2)+COUNTIFS(Total!X:X,$T$3,Total!W:W,B17,Total!AA:AA,DB!$G$5,Total!AA:AA,DB!$O$5,Total!M:M,DB!$G$9,Total!AA:AA,DB!$O$9,Total!AA:AA,$H$2)+COUNTIFS(Total!X:X,$T$3,Total!W:W,B17,Total!AA:AA,DB!$G$5,Total!AA:AA,DB!$O$5,Total!AA:AA,DB!$G$9,Total!K:K,DB!$O$9,Total!AA:AA,$H$2)+COUNTIFS(Total!X:X,$T$3,Total!W:W,B17,Total!AA:AA,DB!$G$5,Total!AA:AA,DB!$O$5,Total!AA:AA,DB!$G$9,Total!AA:AA,DB!$O$9,Total!E:E,$H$2)+COUNTIFS(Total!X:X,$T$3,Total!W:W,B17,Total!O:O,DB!$G$5,Total!N:N,DB!$O$5,Total!M:M,DB!$G$9,Total!AA:AA,DB!$O$9,Total!AA:AA,$H$2)+COUNTIFS(Total!X:X,$T$3,Total!W:W,B17,Total!O:O,DB!$G$5,Total!N:N,DB!$O$5,Total!AA:AA,DB!$G$9,Total!K:K,DB!$O$9,Total!AA:AA,$H$2)+COUNTIFS(Total!X:X,$T$3,Total!W:W,B17,Total!O:O,DB!$G$5,Total!N:N,DB!$O$5,Total!AA:AA,DB!$G$9,Total!AA:AA,DB!$O$9,Total!E:E,$H$2)+COUNTIFS(Total!X:X,$T$3,Total!W:W,B17,Total!O:O,DB!$G$5,Total!AA:AA,DB!$O$5,Total!M:M,DB!$G$9,Total!K:K,DB!$O$9,Total!AA:AA,$H$2)+COUNTIFS(Total!X:X,$T$3,Total!W:W,B17,Total!O:O,DB!$G$5,Total!AA:AA,DB!$O$5,Total!M:M,DB!$G$9,Total!AA:AA,DB!$O$9,Total!E:E,$H$2)+COUNTIFS(Total!X:X,$T$3,Total!W:W,B17,Total!O:O,DB!$G$5,Total!AA:AA,DB!$O$5,Total!AA:AA,DB!$G$9,Total!K:K,DB!$O$9,Total!E:E,$H$2)+COUNTIFS(Total!X:X,$T$3,Total!W:W,B17,Total!AA:AA,DB!$G$5,Total!N:N,DB!$O$5,Total!M:M,DB!$G$9,Total!K:K,DB!$O$9,Total!AA:AA,$H$2)+COUNTIFS(Total!X:X,$T$3,Total!W:W,B17,Total!AA:AA,DB!$G$5,Total!N:N,DB!$O$5,Total!M:M,DB!$G$9,Total!AA:AA,DB!$O$9,Total!E:E,$H$2)+COUNTIFS(Total!X:X,$T$3,Total!W:W,B17,Total!AA:AA,DB!$G$5,Total!N:N,DB!$O$5,Total!AA:AA,DB!$G$9,Total!K:K,DB!$O$9,Total!E:E,$H$2)+COUNTIFS(Total!X:X,$T$3,Total!W:W,B17,Total!AA:AA,DB!$G$5,Total!AA:AA,DB!$O$5,Total!M:M,DB!$G$9,Total!K:K,DB!$O$9,Total!E:E,$H$2)+COUNTIFS(Total!X:X,$T$3,Total!W:W,B17,Total!O:O,DB!$G$5,Total!N:N,DB!$O$5,Total!AA:AA,DB!$G$9,Total!AA:AA,DB!$O$9,Total!AA:AA,$H$2)+COUNTIFS(Total!X:X,$T$3,Total!W:W,B17,Total!O:O,DB!$G$5,Total!AA:AA,DB!$O$5,Total!M:M,DB!$G$9,Total!AA:AA,DB!$O$9,Total!AA:AA,$H$2)+COUNTIFS(Total!X:X,$T$3,Total!W:W,B17,Total!O:O,DB!$G$5,Total!AA:AA,DB!$O$5,Total!AA:AA,DB!$G$9,Total!K:K,DB!$O$9,Total!AA:AA,$H$2)+COUNTIFS(Total!X:X,$T$3,Total!W:W,B17,Total!O:O,DB!$G$5,Total!AA:AA,DB!$O$5,Total!AA:AA,DB!$G$9,Total!AA:AA,DB!$O$9,Total!E:E,$H$2)+COUNTIFS(Total!X:X,$T$3,Total!W:W,B17,Total!AA:AA,DB!$G$5,Total!N:N,DB!$O$5,Total!M:M,DB!$G$9,Total!AA:AA,DB!$O$9,Total!AA:AA,$H$2)+COUNTIFS(Total!X:X,$T$3,Total!W:W,B17,Total!AA:AA,DB!$G$5,Total!N:N,DB!$O$5,Total!AA:AA,DB!$G$9,Total!K:K,DB!$O$9,Total!AA:AA,$H$2)+COUNTIFS(Total!X:X,$T$3,Total!W:W,B17,Total!AA:AA,DB!$G$5,Total!N:N,DB!$O$5,Total!AA:AA,DB!$G$9,Total!AA:AA,DB!$O$9,Total!E:E,$H$2)+COUNTIFS(Total!X:X,$T$3,Total!W:W,B17,Total!AA:AA,DB!$G$5,Total!AA:AA,DB!$O$5,Total!M:M,DB!$G$9,Total!K:K,DB!$O$9,Total!AA:AA,$H$2)+COUNTIFS(Total!X:X,$T$3,Total!W:W,B17,Total!AA:AA,DB!$G$5,Total!AA:AA,DB!$O$5,Total!M:M,DB!$G$9,Total!AA:AA,DB!$O$9,Total!E:E,$H$2)+COUNTIFS(Total!X:X,$T$3,Total!W:W,B17,Total!AA:AA,DB!$G$5,Total!AA:AA,DB!$O$5,Total!AA:AA,DB!$G$9,Total!K:K,DB!$O$9,Total!E:E,$H$2)+COUNTIFS(Total!X:X,$T$3,Total!W:W,B17,Total!AA:AA,DB!$G$5,Total!N:N,DB!$O$5,Total!M:M,DB!$G$9,Total!K:K,DB!$O$9,Total!E:E,$H$2)+COUNTIFS(Total!X:X,$T$3,Total!W:W,B17,Total!O:O,DB!$G$5,Total!AA:AA,DB!$O$5,Total!M:M,DB!$G$9,Total!K:K,DB!$O$9,Total!E:E,$H$2)+COUNTIFS(Total!X:X,$T$3,Total!W:W,B17,Total!O:O,DB!$G$5,Total!N:N,DB!$O$5,Total!AA:AA,DB!$G$9,Total!K:K,DB!$O$9,Total!E:E,$H$2)+COUNTIFS(Total!X:X,$T$3,Total!W:W,B17,Total!O:O,DB!$G$5,Total!N:N,DB!$O$5,Total!M:M,DB!$G$9,Total!AA:AA,DB!$O$9,Total!E:E,$H$2)+COUNTIFS(Total!X:X,$T$3,Total!W:W,B17,Total!O:O,DB!$G$5,Total!N:N,DB!$O$5,Total!M:M,DB!$G$9,Total!K:K,DB!$O$9,Total!AA:AA,$H$2)</f>
        <v>0</v>
      </c>
      <c r="U17" s="31">
        <f>COUNTIFS(Total!X:X,$U$3,Total!W:W,B17,Total!O:O,DB!$G$5,Total!N:N,DB!$O$5,Total!M:M,DB!$G$9,Total!K:K,DB!$O$9,Total!E:E,$H$2)+COUNTIFS(Total!X:X,$U$3,Total!W:W,B17,Total!AA:AA,DB!$G$5,Total!AA:AA,DB!$O$5,Total!AA:AA,DB!$G$9,Total!AA:AA,DB!$O$9,Total!AA:AA,$H$2)+COUNTIFS(Total!X:X,$U$3,Total!W:W,B17,Total!O:O,DB!$G$5,Total!AA:AA,DB!$O$5,Total!AA:AA,DB!$G$9,Total!AA:AA,DB!$O$9,Total!AA:AA,$H$2)+COUNTIFS(Total!X:X,$U$3,Total!W:W,B17,Total!AA:AA,DB!$G$5,Total!N:N,DB!$O$5,Total!AA:AA,DB!$G$9,Total!AA:AA,DB!$O$9,Total!AA:AA,$H$2)+COUNTIFS(Total!X:X,$U$3,Total!W:W,B17,Total!AA:AA,DB!$G$5,Total!AA:AA,DB!$O$5,Total!M:M,DB!$G$9,Total!AA:AA,DB!$O$9,Total!AA:AA,$H$2)+COUNTIFS(Total!X:X,$U$3,Total!W:W,B17,Total!AA:AA,DB!$G$5,Total!AA:AA,DB!$O$5,Total!AA:AA,DB!$G$9,Total!K:K,DB!$O$9,Total!AA:AA,$H$2)+COUNTIFS(Total!X:X,$U$3,Total!W:W,B17,Total!AA:AA,DB!$G$5,Total!AA:AA,DB!$O$5,Total!AA:AA,DB!$G$9,Total!AA:AA,DB!$O$9,Total!E:E,$H$2)+COUNTIFS(Total!X:X,$U$3,Total!W:W,B17,Total!O:O,DB!$G$5,Total!N:N,DB!$O$5,Total!M:M,DB!$G$9,Total!AA:AA,DB!$O$9,Total!AA:AA,$H$2)+COUNTIFS(Total!X:X,$U$3,Total!W:W,B17,Total!O:O,DB!$G$5,Total!N:N,DB!$O$5,Total!AA:AA,DB!$G$9,Total!K:K,DB!$O$9,Total!AA:AA,$H$2)+COUNTIFS(Total!X:X,$U$3,Total!W:W,B17,Total!O:O,DB!$G$5,Total!N:N,DB!$O$5,Total!AA:AA,DB!$G$9,Total!AA:AA,DB!$O$9,Total!E:E,$H$2)+COUNTIFS(Total!X:X,$U$3,Total!W:W,B17,Total!O:O,DB!$G$5,Total!AA:AA,DB!$O$5,Total!M:M,DB!$G$9,Total!K:K,DB!$O$9,Total!AA:AA,$H$2)+COUNTIFS(Total!X:X,$U$3,Total!W:W,B17,Total!O:O,DB!$G$5,Total!AA:AA,DB!$O$5,Total!M:M,DB!$G$9,Total!AA:AA,DB!$O$9,Total!E:E,$H$2)+COUNTIFS(Total!X:X,$U$3,Total!W:W,B17,Total!O:O,DB!$G$5,Total!AA:AA,DB!$O$5,Total!AA:AA,DB!$G$9,Total!K:K,DB!$O$9,Total!E:E,$H$2)+COUNTIFS(Total!X:X,$U$3,Total!W:W,B17,Total!AA:AA,DB!$G$5,Total!N:N,DB!$O$5,Total!M:M,DB!$G$9,Total!K:K,DB!$O$9,Total!AA:AA,$H$2)+COUNTIFS(Total!X:X,$U$3,Total!W:W,B17,Total!AA:AA,DB!$G$5,Total!N:N,DB!$O$5,Total!M:M,DB!$G$9,Total!AA:AA,DB!$O$9,Total!E:E,$H$2)+COUNTIFS(Total!X:X,$U$3,Total!W:W,B17,Total!AA:AA,DB!$G$5,Total!N:N,DB!$O$5,Total!AA:AA,DB!$G$9,Total!K:K,DB!$O$9,Total!E:E,$H$2)+COUNTIFS(Total!X:X,$U$3,Total!W:W,B17,Total!AA:AA,DB!$G$5,Total!AA:AA,DB!$O$5,Total!M:M,DB!$G$9,Total!K:K,DB!$O$9,Total!E:E,$H$2)+COUNTIFS(Total!X:X,$U$3,Total!W:W,B17,Total!O:O,DB!$G$5,Total!N:N,DB!$O$5,Total!AA:AA,DB!$G$9,Total!AA:AA,DB!$O$9,Total!AA:AA,$H$2)+COUNTIFS(Total!X:X,$U$3,Total!W:W,B17,Total!O:O,DB!$G$5,Total!AA:AA,DB!$O$5,Total!M:M,DB!$G$9,Total!AA:AA,DB!$O$9,Total!AA:AA,$H$2)+COUNTIFS(Total!X:X,$U$3,Total!W:W,B17,Total!O:O,DB!$G$5,Total!AA:AA,DB!$O$5,Total!AA:AA,DB!$G$9,Total!K:K,DB!$O$9,Total!AA:AA,$H$2)+COUNTIFS(Total!X:X,$U$3,Total!W:W,B17,Total!O:O,DB!$G$5,Total!AA:AA,DB!$O$5,Total!AA:AA,DB!$G$9,Total!AA:AA,DB!$O$9,Total!E:E,$H$2)+COUNTIFS(Total!X:X,$U$3,Total!W:W,B17,Total!AA:AA,DB!$G$5,Total!N:N,DB!$O$5,Total!M:M,DB!$G$9,Total!AA:AA,DB!$O$9,Total!AA:AA,$H$2)+COUNTIFS(Total!X:X,$U$3,Total!W:W,B17,Total!AA:AA,DB!$G$5,Total!N:N,DB!$O$5,Total!AA:AA,DB!$G$9,Total!K:K,DB!$O$9,Total!AA:AA,$H$2)+COUNTIFS(Total!X:X,$U$3,Total!W:W,B17,Total!AA:AA,DB!$G$5,Total!N:N,DB!$O$5,Total!AA:AA,DB!$G$9,Total!AA:AA,DB!$O$9,Total!E:E,$H$2)+COUNTIFS(Total!X:X,$U$3,Total!W:W,B17,Total!AA:AA,DB!$G$5,Total!AA:AA,DB!$O$5,Total!M:M,DB!$G$9,Total!K:K,DB!$O$9,Total!AA:AA,$H$2)+COUNTIFS(Total!X:X,$U$3,Total!W:W,B17,Total!AA:AA,DB!$G$5,Total!AA:AA,DB!$O$5,Total!M:M,DB!$G$9,Total!AA:AA,DB!$O$9,Total!E:E,$H$2)+COUNTIFS(Total!X:X,$U$3,Total!W:W,B17,Total!AA:AA,DB!$G$5,Total!AA:AA,DB!$O$5,Total!AA:AA,DB!$G$9,Total!K:K,DB!$O$9,Total!E:E,$H$2)+COUNTIFS(Total!X:X,$U$3,Total!W:W,B17,Total!AA:AA,DB!$G$5,Total!N:N,DB!$O$5,Total!M:M,DB!$G$9,Total!K:K,DB!$O$9,Total!E:E,$H$2)+COUNTIFS(Total!X:X,$U$3,Total!W:W,B17,Total!O:O,DB!$G$5,Total!AA:AA,DB!$O$5,Total!M:M,DB!$G$9,Total!K:K,DB!$O$9,Total!E:E,$H$2)+COUNTIFS(Total!X:X,$U$3,Total!W:W,B17,Total!O:O,DB!$G$5,Total!N:N,DB!$O$5,Total!AA:AA,DB!$G$9,Total!K:K,DB!$O$9,Total!E:E,$H$2)+COUNTIFS(Total!X:X,$U$3,Total!W:W,B17,Total!O:O,DB!$G$5,Total!N:N,DB!$O$5,Total!M:M,DB!$G$9,Total!AA:AA,DB!$O$9,Total!E:E,$H$2)+COUNTIFS(Total!X:X,$U$3,Total!W:W,B17,Total!O:O,DB!$G$5,Total!N:N,DB!$O$5,Total!M:M,DB!$G$9,Total!K:K,DB!$O$9,Total!AA:AA,$H$2)</f>
        <v>0</v>
      </c>
      <c r="V17" s="31">
        <f>COUNTIFS(Total!X:X,$V$3,Total!W:W,B17,Total!O:O,DB!$G$5,Total!N:N,DB!$O$5,Total!M:M,DB!$G$9,Total!K:K,DB!$O$9,Total!E:E,$H$2)+COUNTIFS(Total!X:X,$V$3,Total!W:W,B17,Total!AA:AA,DB!$G$5,Total!AA:AA,DB!$O$5,Total!AA:AA,DB!$G$9,Total!AA:AA,DB!$O$9,Total!AA:AA,$H$2)+COUNTIFS(Total!X:X,$V$3,Total!W:W,B17,Total!O:O,DB!$G$5,Total!AA:AA,DB!$O$5,Total!AA:AA,DB!$G$9,Total!AA:AA,DB!$O$9,Total!AA:AA,$H$2)+COUNTIFS(Total!X:X,$V$3,Total!W:W,B17,Total!AA:AA,DB!$G$5,Total!N:N,DB!$O$5,Total!AA:AA,DB!$G$9,Total!AA:AA,DB!$O$9,Total!AA:AA,$H$2)+COUNTIFS(Total!X:X,$V$3,Total!W:W,B17,Total!AA:AA,DB!$G$5,Total!AA:AA,DB!$O$5,Total!M:M,DB!$G$9,Total!AA:AA,DB!$O$9,Total!AA:AA,$H$2)+COUNTIFS(Total!X:X,$V$3,Total!W:W,B17,Total!AA:AA,DB!$G$5,Total!AA:AA,DB!$O$5,Total!AA:AA,DB!$G$9,Total!K:K,DB!$O$9,Total!AA:AA,$H$2)+COUNTIFS(Total!X:X,$V$3,Total!W:W,B17,Total!AA:AA,DB!$G$5,Total!AA:AA,DB!$O$5,Total!AA:AA,DB!$G$9,Total!AA:AA,DB!$O$9,Total!E:E,$H$2)+COUNTIFS(Total!X:X,$V$3,Total!W:W,B17,Total!O:O,DB!$G$5,Total!N:N,DB!$O$5,Total!M:M,DB!$G$9,Total!AA:AA,DB!$O$9,Total!AA:AA,$H$2)+COUNTIFS(Total!X:X,$V$3,Total!W:W,B17,Total!O:O,DB!$G$5,Total!N:N,DB!$O$5,Total!AA:AA,DB!$G$9,Total!K:K,DB!$O$9,Total!AA:AA,$H$2)+COUNTIFS(Total!X:X,$V$3,Total!W:W,B17,Total!O:O,DB!$G$5,Total!N:N,DB!$O$5,Total!AA:AA,DB!$G$9,Total!AA:AA,DB!$O$9,Total!E:E,$H$2)+COUNTIFS(Total!X:X,$V$3,Total!W:W,B17,Total!O:O,DB!$G$5,Total!AA:AA,DB!$O$5,Total!M:M,DB!$G$9,Total!K:K,DB!$O$9,Total!AA:AA,$H$2)+COUNTIFS(Total!X:X,$V$3,Total!W:W,B17,Total!O:O,DB!$G$5,Total!AA:AA,DB!$O$5,Total!M:M,DB!$G$9,Total!AA:AA,DB!$O$9,Total!E:E,$H$2)+COUNTIFS(Total!X:X,$V$3,Total!W:W,B17,Total!O:O,DB!$G$5,Total!AA:AA,DB!$O$5,Total!AA:AA,DB!$G$9,Total!K:K,DB!$O$9,Total!E:E,$H$2)+COUNTIFS(Total!X:X,$V$3,Total!W:W,B17,Total!AA:AA,DB!$G$5,Total!N:N,DB!$O$5,Total!M:M,DB!$G$9,Total!K:K,DB!$O$9,Total!AA:AA,$H$2)+COUNTIFS(Total!X:X,$V$3,Total!W:W,B17,Total!AA:AA,DB!$G$5,Total!N:N,DB!$O$5,Total!M:M,DB!$G$9,Total!AA:AA,DB!$O$9,Total!E:E,$H$2)+COUNTIFS(Total!X:X,$V$3,Total!W:W,B17,Total!AA:AA,DB!$G$5,Total!N:N,DB!$O$5,Total!AA:AA,DB!$G$9,Total!K:K,DB!$O$9,Total!E:E,$H$2)+COUNTIFS(Total!X:X,$V$3,Total!W:W,B17,Total!AA:AA,DB!$G$5,Total!AA:AA,DB!$O$5,Total!M:M,DB!$G$9,Total!K:K,DB!$O$9,Total!E:E,$H$2)+COUNTIFS(Total!X:X,$V$3,Total!W:W,B17,Total!O:O,DB!$G$5,Total!N:N,DB!$O$5,Total!AA:AA,DB!$G$9,Total!AA:AA,DB!$O$9,Total!AA:AA,$H$2)+COUNTIFS(Total!X:X,$V$3,Total!W:W,B17,Total!O:O,DB!$G$5,Total!AA:AA,DB!$O$5,Total!M:M,DB!$G$9,Total!AA:AA,DB!$O$9,Total!AA:AA,$H$2)+COUNTIFS(Total!X:X,$V$3,Total!W:W,B17,Total!O:O,DB!$G$5,Total!AA:AA,DB!$O$5,Total!AA:AA,DB!$G$9,Total!K:K,DB!$O$9,Total!AA:AA,$H$2)+COUNTIFS(Total!X:X,$V$3,Total!W:W,B17,Total!O:O,DB!$G$5,Total!AA:AA,DB!$O$5,Total!AA:AA,DB!$G$9,Total!AA:AA,DB!$O$9,Total!E:E,$H$2)+COUNTIFS(Total!X:X,$V$3,Total!W:W,B17,Total!AA:AA,DB!$G$5,Total!N:N,DB!$O$5,Total!M:M,DB!$G$9,Total!AA:AA,DB!$O$9,Total!AA:AA,$H$2)+COUNTIFS(Total!X:X,$V$3,Total!W:W,B17,Total!AA:AA,DB!$G$5,Total!N:N,DB!$O$5,Total!AA:AA,DB!$G$9,Total!K:K,DB!$O$9,Total!AA:AA,$H$2)+COUNTIFS(Total!X:X,$V$3,Total!W:W,B17,Total!AA:AA,DB!$G$5,Total!N:N,DB!$O$5,Total!AA:AA,DB!$G$9,Total!AA:AA,DB!$O$9,Total!E:E,$H$2)+COUNTIFS(Total!X:X,$V$3,Total!W:W,B17,Total!AA:AA,DB!$G$5,Total!AA:AA,DB!$O$5,Total!M:M,DB!$G$9,Total!K:K,DB!$O$9,Total!AA:AA,$H$2)+COUNTIFS(Total!X:X,$V$3,Total!W:W,B17,Total!AA:AA,DB!$G$5,Total!AA:AA,DB!$O$5,Total!M:M,DB!$G$9,Total!AA:AA,DB!$O$9,Total!E:E,$H$2)+COUNTIFS(Total!X:X,$V$3,Total!W:W,B17,Total!AA:AA,DB!$G$5,Total!AA:AA,DB!$O$5,Total!AA:AA,DB!$G$9,Total!K:K,DB!$O$9,Total!E:E,$H$2)+COUNTIFS(Total!X:X,$V$3,Total!W:W,B17,Total!AA:AA,DB!$G$5,Total!N:N,DB!$O$5,Total!M:M,DB!$G$9,Total!K:K,DB!$O$9,Total!E:E,$H$2)+COUNTIFS(Total!X:X,$V$3,Total!W:W,B17,Total!O:O,DB!$G$5,Total!AA:AA,DB!$O$5,Total!M:M,DB!$G$9,Total!K:K,DB!$O$9,Total!E:E,$H$2)+COUNTIFS(Total!X:X,$V$3,Total!W:W,B17,Total!O:O,DB!$G$5,Total!N:N,DB!$O$5,Total!AA:AA,DB!$G$9,Total!K:K,DB!$O$9,Total!E:E,$H$2)+COUNTIFS(Total!X:X,$V$3,Total!W:W,B17,Total!O:O,DB!$G$5,Total!N:N,DB!$O$5,Total!M:M,DB!$G$9,Total!AA:AA,DB!$O$9,Total!E:E,$H$2)+COUNTIFS(Total!X:X,$V$3,Total!W:W,B17,Total!O:O,DB!$G$5,Total!N:N,DB!$O$5,Total!M:M,DB!$G$9,Total!K:K,DB!$O$9,Total!AA:AA,$H$2)</f>
        <v>1</v>
      </c>
      <c r="W17" s="31">
        <f>COUNTIFS(Total!X:X,$W$3,Total!W:W,B17,Total!O:O,DB!$G$5,Total!N:N,DB!$O$5,Total!M:M,DB!$G$9,Total!K:K,DB!$O$9,Total!E:E,$H$2)+COUNTIFS(Total!X:X,$W$3,Total!W:W,B17,Total!AA:AA,DB!$G$5,Total!AA:AA,DB!$O$5,Total!AA:AA,DB!$G$9,Total!AA:AA,DB!$O$9,Total!AA:AA,$H$2)+COUNTIFS(Total!X:X,$W$3,Total!W:W,B17,Total!O:O,DB!$G$5,Total!AA:AA,DB!$O$5,Total!AA:AA,DB!$G$9,Total!AA:AA,DB!$O$9,Total!AA:AA,$H$2)+COUNTIFS(Total!X:X,$W$3,Total!W:W,B17,Total!AA:AA,DB!$G$5,Total!N:N,DB!$O$5,Total!AA:AA,DB!$G$9,Total!AA:AA,DB!$O$9,Total!AA:AA,$H$2)+COUNTIFS(Total!X:X,$W$3,Total!W:W,B17,Total!AA:AA,DB!$G$5,Total!AA:AA,DB!$O$5,Total!M:M,DB!$G$9,Total!AA:AA,DB!$O$9,Total!AA:AA,$H$2)+COUNTIFS(Total!X:X,$W$3,Total!W:W,B17,Total!AA:AA,DB!$G$5,Total!AA:AA,DB!$O$5,Total!AA:AA,DB!$G$9,Total!K:K,DB!$O$9,Total!AA:AA,$H$2)+COUNTIFS(Total!X:X,$W$3,Total!W:W,B17,Total!AA:AA,DB!$G$5,Total!AA:AA,DB!$O$5,Total!AA:AA,DB!$G$9,Total!AA:AA,DB!$O$9,Total!E:E,$H$2)+COUNTIFS(Total!X:X,$W$3,Total!W:W,B17,Total!O:O,DB!$G$5,Total!N:N,DB!$O$5,Total!M:M,DB!$G$9,Total!AA:AA,DB!$O$9,Total!AA:AA,$H$2)+COUNTIFS(Total!X:X,$W$3,Total!W:W,B17,Total!O:O,DB!$G$5,Total!N:N,DB!$O$5,Total!AA:AA,DB!$G$9,Total!K:K,DB!$O$9,Total!AA:AA,$H$2)+COUNTIFS(Total!X:X,$W$3,Total!W:W,B17,Total!O:O,DB!$G$5,Total!N:N,DB!$O$5,Total!AA:AA,DB!$G$9,Total!AA:AA,DB!$O$9,Total!E:E,$H$2)+COUNTIFS(Total!X:X,$W$3,Total!W:W,B17,Total!O:O,DB!$G$5,Total!AA:AA,DB!$O$5,Total!M:M,DB!$G$9,Total!K:K,DB!$O$9,Total!AA:AA,$H$2)+COUNTIFS(Total!X:X,$W$3,Total!W:W,B17,Total!O:O,DB!$G$5,Total!AA:AA,DB!$O$5,Total!M:M,DB!$G$9,Total!AA:AA,DB!$O$9,Total!E:E,$H$2)+COUNTIFS(Total!X:X,$W$3,Total!W:W,B17,Total!O:O,DB!$G$5,Total!AA:AA,DB!$O$5,Total!AA:AA,DB!$G$9,Total!K:K,DB!$O$9,Total!E:E,$H$2)+COUNTIFS(Total!X:X,$W$3,Total!W:W,B17,Total!AA:AA,DB!$G$5,Total!N:N,DB!$O$5,Total!M:M,DB!$G$9,Total!K:K,DB!$O$9,Total!AA:AA,$H$2)+COUNTIFS(Total!X:X,$W$3,Total!W:W,B17,Total!AA:AA,DB!$G$5,Total!N:N,DB!$O$5,Total!M:M,DB!$G$9,Total!AA:AA,DB!$O$9,Total!E:E,$H$2)+COUNTIFS(Total!X:X,$W$3,Total!W:W,B17,Total!AA:AA,DB!$G$5,Total!N:N,DB!$O$5,Total!AA:AA,DB!$G$9,Total!K:K,DB!$O$9,Total!E:E,$H$2)+COUNTIFS(Total!X:X,$W$3,Total!W:W,B17,Total!AA:AA,DB!$G$5,Total!AA:AA,DB!$O$5,Total!M:M,DB!$G$9,Total!K:K,DB!$O$9,Total!E:E,$H$2)+COUNTIFS(Total!X:X,$W$3,Total!W:W,B17,Total!O:O,DB!$G$5,Total!N:N,DB!$O$5,Total!AA:AA,DB!$G$9,Total!AA:AA,DB!$O$9,Total!AA:AA,$H$2)+COUNTIFS(Total!X:X,$W$3,Total!W:W,B17,Total!O:O,DB!$G$5,Total!AA:AA,DB!$O$5,Total!M:M,DB!$G$9,Total!AA:AA,DB!$O$9,Total!AA:AA,$H$2)+COUNTIFS(Total!X:X,$W$3,Total!W:W,B17,Total!O:O,DB!$G$5,Total!AA:AA,DB!$O$5,Total!AA:AA,DB!$G$9,Total!K:K,DB!$O$9,Total!AA:AA,$H$2)+COUNTIFS(Total!X:X,$W$3,Total!W:W,B17,Total!O:O,DB!$G$5,Total!AA:AA,DB!$O$5,Total!AA:AA,DB!$G$9,Total!AA:AA,DB!$O$9,Total!E:E,$H$2)+COUNTIFS(Total!X:X,$W$3,Total!W:W,B17,Total!AA:AA,DB!$G$5,Total!N:N,DB!$O$5,Total!M:M,DB!$G$9,Total!AA:AA,DB!$O$9,Total!AA:AA,$H$2)+COUNTIFS(Total!X:X,$W$3,Total!W:W,B17,Total!AA:AA,DB!$G$5,Total!N:N,DB!$O$5,Total!AA:AA,DB!$G$9,Total!K:K,DB!$O$9,Total!AA:AA,$H$2)+COUNTIFS(Total!X:X,$W$3,Total!W:W,B17,Total!AA:AA,DB!$G$5,Total!N:N,DB!$O$5,Total!AA:AA,DB!$G$9,Total!AA:AA,DB!$O$9,Total!E:E,$H$2)+COUNTIFS(Total!X:X,$W$3,Total!W:W,B17,Total!AA:AA,DB!$G$5,Total!AA:AA,DB!$O$5,Total!M:M,DB!$G$9,Total!K:K,DB!$O$9,Total!AA:AA,$H$2)+COUNTIFS(Total!X:X,$W$3,Total!W:W,B17,Total!AA:AA,DB!$G$5,Total!AA:AA,DB!$O$5,Total!M:M,DB!$G$9,Total!AA:AA,DB!$O$9,Total!E:E,$H$2)+COUNTIFS(Total!X:X,$W$3,Total!W:W,B17,Total!AA:AA,DB!$G$5,Total!AA:AA,DB!$O$5,Total!AA:AA,DB!$G$9,Total!K:K,DB!$O$9,Total!E:E,$H$2)+COUNTIFS(Total!X:X,$W$3,Total!W:W,B17,Total!AA:AA,DB!$G$5,Total!N:N,DB!$O$5,Total!M:M,DB!$G$9,Total!K:K,DB!$O$9,Total!E:E,$H$2)+COUNTIFS(Total!X:X,$W$3,Total!W:W,B17,Total!O:O,DB!$G$5,Total!AA:AA,DB!$O$5,Total!M:M,DB!$G$9,Total!K:K,DB!$O$9,Total!E:E,$H$2)+COUNTIFS(Total!X:X,$W$3,Total!W:W,B17,Total!O:O,DB!$G$5,Total!N:N,DB!$O$5,Total!AA:AA,DB!$G$9,Total!K:K,DB!$O$9,Total!E:E,$H$2)+COUNTIFS(Total!X:X,$W$3,Total!W:W,B17,Total!O:O,DB!$G$5,Total!N:N,DB!$O$5,Total!M:M,DB!$G$9,Total!AA:AA,DB!$O$9,Total!E:E,$H$2)+COUNTIFS(Total!X:X,$W$3,Total!W:W,B17,Total!O:O,DB!$G$5,Total!N:N,DB!$O$5,Total!M:M,DB!$G$9,Total!K:K,DB!$O$9,Total!AA:AA,$H$2)</f>
        <v>0</v>
      </c>
      <c r="X17" s="31">
        <f t="shared" si="0"/>
        <v>14</v>
      </c>
      <c r="Y17" s="31">
        <f t="shared" si="1"/>
        <v>14</v>
      </c>
      <c r="Z17" s="31">
        <f t="shared" si="2"/>
        <v>13</v>
      </c>
      <c r="AC17" s="44" t="s">
        <v>95</v>
      </c>
    </row>
    <row r="18" spans="1:29" ht="30" customHeight="1" x14ac:dyDescent="0.25">
      <c r="A18" s="43">
        <v>15</v>
      </c>
      <c r="B18" s="53" t="s">
        <v>173</v>
      </c>
      <c r="C18" s="31">
        <f>COUNTIFS(Total!W:W,B18,Total!O:O,DB!$G$5,Total!N:N,DB!$O$5,Total!M:M,DB!$G$9,Total!K:K,DB!$O$9,Total!E:E,$H$2)+COUNTIFS(Total!W:W,B18,Total!AA:AA,DB!$G$5,Total!AA:AA,DB!$O$5,Total!AA:AA,DB!$G$9,Total!AA:AA,DB!$O$9,Total!AA:AA,$H$2)+COUNTIFS(Total!W:W,B18,Total!O:O,DB!$G$5,Total!AA:AA,DB!$O$5,Total!AA:AA,DB!$G$9,Total!AA:AA,DB!$O$9,Total!AA:AA,$H$2)+COUNTIFS(Total!W:W,B18,Total!AA:AA,DB!$G$5,Total!N:N,DB!$O$5,Total!AA:AA,DB!$G$9,Total!AA:AA,DB!$O$9,Total!AA:AA,$H$2)+COUNTIFS(Total!W:W,B18,Total!AA:AA,DB!$G$5,Total!AA:AA,DB!$O$5,Total!M:M,DB!$G$9,Total!AA:AA,DB!$O$9,Total!AA:AA,$H$2)+COUNTIFS(Total!W:W,B18,Total!AA:AA,DB!$G$5,Total!AA:AA,DB!$O$5,Total!AA:AA,DB!$G$9,Total!K:K,DB!$O$9,Total!AA:AA,$H$2)+COUNTIFS(Total!W:W,B18,Total!AA:AA,DB!$G$5,Total!AA:AA,DB!$O$5,Total!AA:AA,DB!$G$9,Total!AA:AA,DB!$O$9,Total!E:E,$H$2)+COUNTIFS(Total!W:W,B18,Total!O:O,DB!$G$5,Total!N:N,DB!$O$5,Total!M:M,DB!$G$9,Total!AA:AA,DB!$O$9,Total!AA:AA,$H$2)+COUNTIFS(Total!W:W,B18,Total!O:O,DB!$G$5,Total!N:N,DB!$O$5,Total!AA:AA,DB!$G$9,Total!K:K,DB!$O$9,Total!AA:AA,$H$2)+COUNTIFS(Total!W:W,B18,Total!O:O,DB!$G$5,Total!N:N,DB!$O$5,Total!AA:AA,DB!$G$9,Total!AA:AA,DB!$O$9,Total!E:E,$H$2)+COUNTIFS(Total!W:W,B18,Total!O:O,DB!$G$5,Total!AA:AA,DB!$O$5,Total!M:M,DB!$G$9,Total!K:K,DB!$O$9,Total!AA:AA,$H$2)+COUNTIFS(Total!W:W,B18,Total!O:O,DB!$G$5,Total!AA:AA,DB!$O$5,Total!M:M,DB!$G$9,Total!AA:AA,DB!$O$9,Total!E:E,$H$2)+COUNTIFS(Total!W:W,B18,Total!O:O,DB!$G$5,Total!AA:AA,DB!$O$5,Total!AA:AA,DB!$G$9,Total!K:K,DB!$O$9,Total!E:E,$H$2)+COUNTIFS(Total!W:W,B18,Total!AA:AA,DB!$G$5,Total!N:N,DB!$O$5,Total!M:M,DB!$G$9,Total!K:K,DB!$O$9,Total!AA:AA,$H$2)+COUNTIFS(Total!W:W,B18,Total!AA:AA,DB!$G$5,Total!N:N,DB!$O$5,Total!M:M,DB!$G$9,Total!AA:AA,DB!$O$9,Total!E:E,$H$2)+COUNTIFS(Total!W:W,B18,Total!AA:AA,DB!$G$5,Total!N:N,DB!$O$5,Total!AA:AA,DB!$G$9,Total!K:K,DB!$O$9,Total!E:E,$H$2)+COUNTIFS(Total!W:W,B18,Total!AA:AA,DB!$G$5,Total!AA:AA,DB!$O$5,Total!M:M,DB!$G$9,Total!K:K,DB!$O$9,Total!E:E,$H$2)+COUNTIFS(Total!W:W,B18,Total!O:O,DB!$G$5,Total!N:N,DB!$O$5,Total!AA:AA,DB!$G$9,Total!AA:AA,DB!$O$9,Total!AA:AA,$H$2)+COUNTIFS(Total!W:W,B18,Total!O:O,DB!$G$5,Total!AA:AA,DB!$O$5,Total!M:M,DB!$G$9,Total!AA:AA,DB!$O$9,Total!AA:AA,$H$2)+COUNTIFS(Total!W:W,B18,Total!O:O,DB!$G$5,Total!AA:AA,DB!$O$5,Total!AA:AA,DB!$G$9,Total!K:K,DB!$O$9,Total!AA:AA,$H$2)+COUNTIFS(Total!W:W,B18,Total!O:O,DB!$G$5,Total!AA:AA,DB!$O$5,Total!AA:AA,DB!$G$9,Total!AA:AA,DB!$O$9,Total!E:E,$H$2)+COUNTIFS(Total!W:W,B18,Total!AA:AA,DB!$G$5,Total!N:N,DB!$O$5,Total!M:M,DB!$G$9,Total!AA:AA,DB!$O$9,Total!AA:AA,$H$2)+COUNTIFS(Total!W:W,B18,Total!AA:AA,DB!$G$5,Total!N:N,DB!$O$5,Total!AA:AA,DB!$G$9,Total!K:K,DB!$O$9,Total!AA:AA,$H$2)+COUNTIFS(Total!W:W,B18,Total!AA:AA,DB!$G$5,Total!N:N,DB!$O$5,Total!AA:AA,DB!$G$9,Total!AA:AA,DB!$O$9,Total!E:E,$H$2)+COUNTIFS(Total!W:W,B18,Total!AA:AA,DB!$G$5,Total!AA:AA,DB!$O$5,Total!M:M,DB!$G$9,Total!K:K,DB!$O$9,Total!AA:AA,$H$2)+COUNTIFS(Total!W:W,B18,Total!AA:AA,DB!$G$5,Total!AA:AA,DB!$O$5,Total!M:M,DB!$G$9,Total!AA:AA,DB!$O$9,Total!E:E,$H$2)+COUNTIFS(Total!W:W,B18,Total!AA:AA,DB!$G$5,Total!AA:AA,DB!$O$5,Total!AA:AA,DB!$G$9,Total!K:K,DB!$O$9,Total!E:E,$H$2)+COUNTIFS(Total!W:W,B18,Total!AA:AA,DB!$G$5,Total!N:N,DB!$O$5,Total!M:M,DB!$G$9,Total!K:K,DB!$O$9,Total!E:E,$H$2)+COUNTIFS(Total!W:W,B18,Total!O:O,DB!$G$5,Total!AA:AA,DB!$O$5,Total!M:M,DB!$G$9,Total!K:K,DB!$O$9,Total!E:E,$H$2)+COUNTIFS(Total!W:W,B18,Total!O:O,DB!$G$5,Total!N:N,DB!$O$5,Total!AA:AA,DB!$G$9,Total!K:K,DB!$O$9,Total!E:E,$H$2)+COUNTIFS(Total!W:W,B18,Total!O:O,DB!$G$5,Total!N:N,DB!$O$5,Total!M:M,DB!$G$9,Total!AA:AA,DB!$O$9,Total!E:E,$H$2)+COUNTIFS(Total!W:W,B18,Total!O:O,DB!$G$5,Total!N:N,DB!$O$5,Total!M:M,DB!$G$9,Total!K:K,DB!$O$9,Total!AA:AA,$H$2)</f>
        <v>98</v>
      </c>
      <c r="D18" s="31">
        <f>COUNTIFS(Total!X:X,$AB$28,Total!W:W,B18,Total!O:O,DB!$G$5,Total!N:N,DB!$O$5,Total!M:M,DB!$G$9,Total!K:K,DB!$O$9,Total!E:E,$H$2)+COUNTIFS(Total!X:X,$AB$28,Total!W:W,B18,Total!AA:AA,DB!$G$5,Total!AA:AA,DB!$O$5,Total!AA:AA,DB!$G$9,Total!AA:AA,DB!$O$9,Total!AA:AA,$H$2)+COUNTIFS(Total!X:X,$AB$28,Total!W:W,B18,Total!O:O,DB!$G$5,Total!AA:AA,DB!$O$5,Total!AA:AA,DB!$G$9,Total!AA:AA,DB!$O$9,Total!AA:AA,$H$2)+COUNTIFS(Total!X:X,$AB$28,Total!W:W,B18,Total!AA:AA,DB!$G$5,Total!N:N,DB!$O$5,Total!AA:AA,DB!$G$9,Total!AA:AA,DB!$O$9,Total!AA:AA,$H$2)+COUNTIFS(Total!X:X,$AB$28,Total!W:W,B18,Total!AA:AA,DB!$G$5,Total!AA:AA,DB!$O$5,Total!M:M,DB!$G$9,Total!AA:AA,DB!$O$9,Total!AA:AA,$H$2)+COUNTIFS(Total!X:X,$AB$28,Total!W:W,B18,Total!AA:AA,DB!$G$5,Total!AA:AA,DB!$O$5,Total!AA:AA,DB!$G$9,Total!K:K,DB!$O$9,Total!AA:AA,$H$2)+COUNTIFS(Total!X:X,$AB$28,Total!W:W,B18,Total!AA:AA,DB!$G$5,Total!AA:AA,DB!$O$5,Total!AA:AA,DB!$G$9,Total!AA:AA,DB!$O$9,Total!E:E,$H$2)+COUNTIFS(Total!X:X,$AB$28,Total!W:W,B18,Total!O:O,DB!$G$5,Total!N:N,DB!$O$5,Total!M:M,DB!$G$9,Total!AA:AA,DB!$O$9,Total!AA:AA,$H$2)+COUNTIFS(Total!X:X,$AB$28,Total!W:W,B18,Total!O:O,DB!$G$5,Total!N:N,DB!$O$5,Total!AA:AA,DB!$G$9,Total!K:K,DB!$O$9,Total!AA:AA,$H$2)+COUNTIFS(Total!X:X,$AB$28,Total!W:W,B18,Total!O:O,DB!$G$5,Total!N:N,DB!$O$5,Total!AA:AA,DB!$G$9,Total!AA:AA,DB!$O$9,Total!E:E,$H$2)+COUNTIFS(Total!X:X,$AB$28,Total!W:W,B18,Total!O:O,DB!$G$5,Total!AA:AA,DB!$O$5,Total!M:M,DB!$G$9,Total!K:K,DB!$O$9,Total!AA:AA,$H$2)+COUNTIFS(Total!X:X,$AB$28,Total!W:W,B18,Total!O:O,DB!$G$5,Total!AA:AA,DB!$O$5,Total!M:M,DB!$G$9,Total!AA:AA,DB!$O$9,Total!E:E,$H$2)+COUNTIFS(Total!X:X,$AB$28,Total!W:W,B18,Total!O:O,DB!$G$5,Total!AA:AA,DB!$O$5,Total!AA:AA,DB!$G$9,Total!K:K,DB!$O$9,Total!E:E,$H$2)+COUNTIFS(Total!X:X,$AB$28,Total!W:W,B18,Total!AA:AA,DB!$G$5,Total!N:N,DB!$O$5,Total!M:M,DB!$G$9,Total!K:K,DB!$O$9,Total!AA:AA,$H$2)+COUNTIFS(Total!X:X,$AB$28,Total!W:W,B18,Total!AA:AA,DB!$G$5,Total!N:N,DB!$O$5,Total!M:M,DB!$G$9,Total!AA:AA,DB!$O$9,Total!E:E,$H$2)+COUNTIFS(Total!X:X,$AB$28,Total!W:W,B18,Total!AA:AA,DB!$G$5,Total!N:N,DB!$O$5,Total!AA:AA,DB!$G$9,Total!K:K,DB!$O$9,Total!E:E,$H$2)+COUNTIFS(Total!X:X,$AB$28,Total!W:W,B18,Total!AA:AA,DB!$G$5,Total!AA:AA,DB!$O$5,Total!M:M,DB!$G$9,Total!K:K,DB!$O$9,Total!E:E,$H$2)+COUNTIFS(Total!X:X,$AB$28,Total!W:W,B18,Total!O:O,DB!$G$5,Total!N:N,DB!$O$5,Total!AA:AA,DB!$G$9,Total!AA:AA,DB!$O$9,Total!AA:AA,$H$2)+COUNTIFS(Total!X:X,$AB$28,Total!W:W,B18,Total!O:O,DB!$G$5,Total!AA:AA,DB!$O$5,Total!M:M,DB!$G$9,Total!AA:AA,DB!$O$9,Total!AA:AA,$H$2)+COUNTIFS(Total!X:X,$AB$28,Total!W:W,B18,Total!O:O,DB!$G$5,Total!AA:AA,DB!$O$5,Total!AA:AA,DB!$G$9,Total!K:K,DB!$O$9,Total!AA:AA,$H$2)+COUNTIFS(Total!X:X,$AB$28,Total!W:W,B18,Total!O:O,DB!$G$5,Total!AA:AA,DB!$O$5,Total!AA:AA,DB!$G$9,Total!AA:AA,DB!$O$9,Total!E:E,$H$2)+COUNTIFS(Total!X:X,$AB$28,Total!W:W,B18,Total!AA:AA,DB!$G$5,Total!N:N,DB!$O$5,Total!M:M,DB!$G$9,Total!AA:AA,DB!$O$9,Total!AA:AA,$H$2)+COUNTIFS(Total!X:X,$AB$28,Total!W:W,B18,Total!AA:AA,DB!$G$5,Total!N:N,DB!$O$5,Total!AA:AA,DB!$G$9,Total!K:K,DB!$O$9,Total!AA:AA,$H$2)+COUNTIFS(Total!X:X,$AB$28,Total!W:W,B18,Total!AA:AA,DB!$G$5,Total!N:N,DB!$O$5,Total!AA:AA,DB!$G$9,Total!AA:AA,DB!$O$9,Total!E:E,$H$2)+COUNTIFS(Total!X:X,$AB$28,Total!W:W,B18,Total!AA:AA,DB!$G$5,Total!AA:AA,DB!$O$5,Total!M:M,DB!$G$9,Total!K:K,DB!$O$9,Total!AA:AA,$H$2)+COUNTIFS(Total!X:X,$AB$28,Total!W:W,B18,Total!AA:AA,DB!$G$5,Total!AA:AA,DB!$O$5,Total!M:M,DB!$G$9,Total!AA:AA,DB!$O$9,Total!E:E,$H$2)+COUNTIFS(Total!X:X,$AB$28,Total!W:W,B18,Total!AA:AA,DB!$G$5,Total!AA:AA,DB!$O$5,Total!AA:AA,DB!$G$9,Total!K:K,DB!$O$9,Total!E:E,$H$2)+COUNTIFS(Total!X:X,$AB$28,Total!W:W,B18,Total!AA:AA,DB!$G$5,Total!N:N,DB!$O$5,Total!M:M,DB!$G$9,Total!K:K,DB!$O$9,Total!E:E,$H$2)+COUNTIFS(Total!X:X,$AB$28,Total!W:W,B18,Total!O:O,DB!$G$5,Total!AA:AA,DB!$O$5,Total!M:M,DB!$G$9,Total!K:K,DB!$O$9,Total!E:E,$H$2)+COUNTIFS(Total!X:X,$AB$28,Total!W:W,B18,Total!O:O,DB!$G$5,Total!N:N,DB!$O$5,Total!AA:AA,DB!$G$9,Total!K:K,DB!$O$9,Total!E:E,$H$2)+COUNTIFS(Total!X:X,$AB$28,Total!W:W,B18,Total!O:O,DB!$G$5,Total!N:N,DB!$O$5,Total!M:M,DB!$G$9,Total!AA:AA,DB!$O$9,Total!E:E,$H$2)+COUNTIFS(Total!X:X,$AB$28,Total!W:W,B18,Total!O:O,DB!$G$5,Total!N:N,DB!$O$5,Total!M:M,DB!$G$9,Total!K:K,DB!$O$9,Total!AA:AA,$H$2)</f>
        <v>21</v>
      </c>
      <c r="E18" s="31">
        <f>COUNTIFS(Total!X:X,$E$3,Total!W:W,B18,Total!O:O,DB!$G$5,Total!N:N,DB!$O$5,Total!M:M,DB!$G$9,Total!K:K,DB!$O$9,Total!E:E,$H$2)+COUNTIFS(Total!X:X,$E$3,Total!W:W,B18,Total!AA:AA,DB!$G$5,Total!AA:AA,DB!$O$5,Total!AA:AA,DB!$G$9,Total!AA:AA,DB!$O$9,Total!AA:AA,$H$2)+COUNTIFS(Total!X:X,$E$3,Total!W:W,B18,Total!O:O,DB!$G$5,Total!AA:AA,DB!$O$5,Total!AA:AA,DB!$G$9,Total!AA:AA,DB!$O$9,Total!AA:AA,$H$2)+COUNTIFS(Total!X:X,$E$3,Total!W:W,B18,Total!AA:AA,DB!$G$5,Total!N:N,DB!$O$5,Total!AA:AA,DB!$G$9,Total!AA:AA,DB!$O$9,Total!AA:AA,$H$2)+COUNTIFS(Total!X:X,$E$3,Total!W:W,B18,Total!AA:AA,DB!$G$5,Total!AA:AA,DB!$O$5,Total!M:M,DB!$G$9,Total!AA:AA,DB!$O$9,Total!AA:AA,$H$2)+COUNTIFS(Total!X:X,$E$3,Total!W:W,B18,Total!AA:AA,DB!$G$5,Total!AA:AA,DB!$O$5,Total!AA:AA,DB!$G$9,Total!K:K,DB!$O$9,Total!AA:AA,$H$2)+COUNTIFS(Total!X:X,$E$3,Total!W:W,B18,Total!AA:AA,DB!$G$5,Total!AA:AA,DB!$O$5,Total!AA:AA,DB!$G$9,Total!AA:AA,DB!$O$9,Total!E:E,$H$2)+COUNTIFS(Total!X:X,$E$3,Total!W:W,B18,Total!O:O,DB!$G$5,Total!N:N,DB!$O$5,Total!M:M,DB!$G$9,Total!AA:AA,DB!$O$9,Total!AA:AA,$H$2)+COUNTIFS(Total!X:X,$E$3,Total!W:W,B18,Total!O:O,DB!$G$5,Total!N:N,DB!$O$5,Total!AA:AA,DB!$G$9,Total!K:K,DB!$O$9,Total!AA:AA,$H$2)+COUNTIFS(Total!X:X,$E$3,Total!W:W,B18,Total!O:O,DB!$G$5,Total!N:N,DB!$O$5,Total!AA:AA,DB!$G$9,Total!AA:AA,DB!$O$9,Total!E:E,$H$2)+COUNTIFS(Total!X:X,$E$3,Total!W:W,B18,Total!O:O,DB!$G$5,Total!AA:AA,DB!$O$5,Total!M:M,DB!$G$9,Total!K:K,DB!$O$9,Total!AA:AA,$H$2)+COUNTIFS(Total!X:X,$E$3,Total!W:W,B18,Total!O:O,DB!$G$5,Total!AA:AA,DB!$O$5,Total!M:M,DB!$G$9,Total!AA:AA,DB!$O$9,Total!E:E,$H$2)+COUNTIFS(Total!X:X,$E$3,Total!W:W,B18,Total!O:O,DB!$G$5,Total!AA:AA,DB!$O$5,Total!AA:AA,DB!$G$9,Total!K:K,DB!$O$9,Total!E:E,$H$2)+COUNTIFS(Total!X:X,$E$3,Total!W:W,B18,Total!AA:AA,DB!$G$5,Total!N:N,DB!$O$5,Total!M:M,DB!$G$9,Total!K:K,DB!$O$9,Total!AA:AA,$H$2)+COUNTIFS(Total!X:X,$E$3,Total!W:W,B18,Total!AA:AA,DB!$G$5,Total!N:N,DB!$O$5,Total!M:M,DB!$G$9,Total!AA:AA,DB!$O$9,Total!E:E,$H$2)+COUNTIFS(Total!X:X,$E$3,Total!W:W,B18,Total!AA:AA,DB!$G$5,Total!N:N,DB!$O$5,Total!AA:AA,DB!$G$9,Total!K:K,DB!$O$9,Total!E:E,$H$2)+COUNTIFS(Total!X:X,$E$3,Total!W:W,B18,Total!AA:AA,DB!$G$5,Total!AA:AA,DB!$O$5,Total!M:M,DB!$G$9,Total!K:K,DB!$O$9,Total!E:E,$H$2)+COUNTIFS(Total!X:X,$E$3,Total!W:W,B18,Total!O:O,DB!$G$5,Total!N:N,DB!$O$5,Total!AA:AA,DB!$G$9,Total!AA:AA,DB!$O$9,Total!AA:AA,$H$2)+COUNTIFS(Total!X:X,$E$3,Total!W:W,B18,Total!O:O,DB!$G$5,Total!AA:AA,DB!$O$5,Total!M:M,DB!$G$9,Total!AA:AA,DB!$O$9,Total!AA:AA,$H$2)+COUNTIFS(Total!X:X,$E$3,Total!W:W,B18,Total!O:O,DB!$G$5,Total!AA:AA,DB!$O$5,Total!AA:AA,DB!$G$9,Total!K:K,DB!$O$9,Total!AA:AA,$H$2)+COUNTIFS(Total!X:X,$E$3,Total!W:W,B18,Total!O:O,DB!$G$5,Total!AA:AA,DB!$O$5,Total!AA:AA,DB!$G$9,Total!AA:AA,DB!$O$9,Total!E:E,$H$2)+COUNTIFS(Total!X:X,$E$3,Total!W:W,B18,Total!AA:AA,DB!$G$5,Total!N:N,DB!$O$5,Total!M:M,DB!$G$9,Total!AA:AA,DB!$O$9,Total!AA:AA,$H$2)+COUNTIFS(Total!X:X,$E$3,Total!W:W,B18,Total!AA:AA,DB!$G$5,Total!N:N,DB!$O$5,Total!AA:AA,DB!$G$9,Total!K:K,DB!$O$9,Total!AA:AA,$H$2)+COUNTIFS(Total!X:X,$E$3,Total!W:W,B18,Total!AA:AA,DB!$G$5,Total!N:N,DB!$O$5,Total!AA:AA,DB!$G$9,Total!AA:AA,DB!$O$9,Total!E:E,$H$2)+COUNTIFS(Total!X:X,$E$3,Total!W:W,B18,Total!AA:AA,DB!$G$5,Total!AA:AA,DB!$O$5,Total!M:M,DB!$G$9,Total!K:K,DB!$O$9,Total!AA:AA,$H$2)+COUNTIFS(Total!X:X,$E$3,Total!W:W,B18,Total!AA:AA,DB!$G$5,Total!AA:AA,DB!$O$5,Total!M:M,DB!$G$9,Total!AA:AA,DB!$O$9,Total!E:E,$H$2)+COUNTIFS(Total!X:X,$E$3,Total!W:W,B18,Total!AA:AA,DB!$G$5,Total!AA:AA,DB!$O$5,Total!AA:AA,DB!$G$9,Total!K:K,DB!$O$9,Total!E:E,$H$2)+COUNTIFS(Total!X:X,$E$3,Total!W:W,B18,Total!AA:AA,DB!$G$5,Total!N:N,DB!$O$5,Total!M:M,DB!$G$9,Total!K:K,DB!$O$9,Total!E:E,$H$2)+COUNTIFS(Total!X:X,$E$3,Total!W:W,B18,Total!O:O,DB!$G$5,Total!AA:AA,DB!$O$5,Total!M:M,DB!$G$9,Total!K:K,DB!$O$9,Total!E:E,$H$2)+COUNTIFS(Total!X:X,$E$3,Total!W:W,B18,Total!O:O,DB!$G$5,Total!N:N,DB!$O$5,Total!AA:AA,DB!$G$9,Total!K:K,DB!$O$9,Total!E:E,$H$2)+COUNTIFS(Total!X:X,$E$3,Total!W:W,B18,Total!O:O,DB!$G$5,Total!N:N,DB!$O$5,Total!M:M,DB!$G$9,Total!AA:AA,DB!$O$9,Total!E:E,$H$2)+COUNTIFS(Total!X:X,$E$3,Total!W:W,B18,Total!O:O,DB!$G$5,Total!N:N,DB!$O$5,Total!M:M,DB!$G$9,Total!K:K,DB!$O$9,Total!AA:AA,$H$2)</f>
        <v>2</v>
      </c>
      <c r="F18" s="31">
        <f>COUNTIFS(Total!X:X,$F$3,Total!W:W,B18,Total!O:O,DB!$G$5,Total!N:N,DB!$O$5,Total!M:M,DB!$G$9,Total!K:K,DB!$O$9,Total!E:E,$H$2)+COUNTIFS(Total!X:X,$F$3,Total!W:W,B18,Total!AA:AA,DB!$G$5,Total!AA:AA,DB!$O$5,Total!AA:AA,DB!$G$9,Total!AA:AA,DB!$O$9,Total!AA:AA,$H$2)+COUNTIFS(Total!X:X,$F$3,Total!W:W,B18,Total!O:O,DB!$G$5,Total!AA:AA,DB!$O$5,Total!AA:AA,DB!$G$9,Total!AA:AA,DB!$O$9,Total!AA:AA,$H$2)+COUNTIFS(Total!X:X,$F$3,Total!W:W,B18,Total!AA:AA,DB!$G$5,Total!N:N,DB!$O$5,Total!AA:AA,DB!$G$9,Total!AA:AA,DB!$O$9,Total!AA:AA,$H$2)+COUNTIFS(Total!X:X,$F$3,Total!W:W,B18,Total!AA:AA,DB!$G$5,Total!AA:AA,DB!$O$5,Total!M:M,DB!$G$9,Total!AA:AA,DB!$O$9,Total!AA:AA,$H$2)+COUNTIFS(Total!X:X,$F$3,Total!W:W,B18,Total!AA:AA,DB!$G$5,Total!AA:AA,DB!$O$5,Total!AA:AA,DB!$G$9,Total!K:K,DB!$O$9,Total!AA:AA,$H$2)+COUNTIFS(Total!X:X,$F$3,Total!W:W,B18,Total!AA:AA,DB!$G$5,Total!AA:AA,DB!$O$5,Total!AA:AA,DB!$G$9,Total!AA:AA,DB!$O$9,Total!E:E,$H$2)+COUNTIFS(Total!X:X,$F$3,Total!W:W,B18,Total!O:O,DB!$G$5,Total!N:N,DB!$O$5,Total!M:M,DB!$G$9,Total!AA:AA,DB!$O$9,Total!AA:AA,$H$2)+COUNTIFS(Total!X:X,$F$3,Total!W:W,B18,Total!O:O,DB!$G$5,Total!N:N,DB!$O$5,Total!AA:AA,DB!$G$9,Total!K:K,DB!$O$9,Total!AA:AA,$H$2)+COUNTIFS(Total!X:X,$F$3,Total!W:W,B18,Total!O:O,DB!$G$5,Total!N:N,DB!$O$5,Total!AA:AA,DB!$G$9,Total!AA:AA,DB!$O$9,Total!E:E,$H$2)+COUNTIFS(Total!X:X,$F$3,Total!W:W,B18,Total!O:O,DB!$G$5,Total!AA:AA,DB!$O$5,Total!M:M,DB!$G$9,Total!K:K,DB!$O$9,Total!AA:AA,$H$2)+COUNTIFS(Total!X:X,$F$3,Total!W:W,B18,Total!O:O,DB!$G$5,Total!AA:AA,DB!$O$5,Total!M:M,DB!$G$9,Total!AA:AA,DB!$O$9,Total!E:E,$H$2)+COUNTIFS(Total!X:X,$F$3,Total!W:W,B18,Total!O:O,DB!$G$5,Total!AA:AA,DB!$O$5,Total!AA:AA,DB!$G$9,Total!K:K,DB!$O$9,Total!E:E,$H$2)+COUNTIFS(Total!X:X,$F$3,Total!W:W,B18,Total!AA:AA,DB!$G$5,Total!N:N,DB!$O$5,Total!M:M,DB!$G$9,Total!K:K,DB!$O$9,Total!AA:AA,$H$2)+COUNTIFS(Total!X:X,$F$3,Total!W:W,B18,Total!AA:AA,DB!$G$5,Total!N:N,DB!$O$5,Total!M:M,DB!$G$9,Total!AA:AA,DB!$O$9,Total!E:E,$H$2)+COUNTIFS(Total!X:X,$F$3,Total!W:W,B18,Total!AA:AA,DB!$G$5,Total!N:N,DB!$O$5,Total!AA:AA,DB!$G$9,Total!K:K,DB!$O$9,Total!E:E,$H$2)+COUNTIFS(Total!X:X,$F$3,Total!W:W,B18,Total!AA:AA,DB!$G$5,Total!AA:AA,DB!$O$5,Total!M:M,DB!$G$9,Total!K:K,DB!$O$9,Total!E:E,$H$2)+COUNTIFS(Total!X:X,$F$3,Total!W:W,B18,Total!O:O,DB!$G$5,Total!N:N,DB!$O$5,Total!AA:AA,DB!$G$9,Total!AA:AA,DB!$O$9,Total!AA:AA,$H$2)+COUNTIFS(Total!X:X,$F$3,Total!W:W,B18,Total!O:O,DB!$G$5,Total!AA:AA,DB!$O$5,Total!M:M,DB!$G$9,Total!AA:AA,DB!$O$9,Total!AA:AA,$H$2)+COUNTIFS(Total!X:X,$F$3,Total!W:W,B18,Total!O:O,DB!$G$5,Total!AA:AA,DB!$O$5,Total!AA:AA,DB!$G$9,Total!K:K,DB!$O$9,Total!AA:AA,$H$2)+COUNTIFS(Total!X:X,$F$3,Total!W:W,B18,Total!O:O,DB!$G$5,Total!AA:AA,DB!$O$5,Total!AA:AA,DB!$G$9,Total!AA:AA,DB!$O$9,Total!E:E,$H$2)+COUNTIFS(Total!X:X,$F$3,Total!W:W,B18,Total!AA:AA,DB!$G$5,Total!N:N,DB!$O$5,Total!M:M,DB!$G$9,Total!AA:AA,DB!$O$9,Total!AA:AA,$H$2)+COUNTIFS(Total!X:X,$F$3,Total!W:W,B18,Total!AA:AA,DB!$G$5,Total!N:N,DB!$O$5,Total!AA:AA,DB!$G$9,Total!K:K,DB!$O$9,Total!AA:AA,$H$2)+COUNTIFS(Total!X:X,$F$3,Total!W:W,B18,Total!AA:AA,DB!$G$5,Total!N:N,DB!$O$5,Total!AA:AA,DB!$G$9,Total!AA:AA,DB!$O$9,Total!E:E,$H$2)+COUNTIFS(Total!X:X,$F$3,Total!W:W,B18,Total!AA:AA,DB!$G$5,Total!AA:AA,DB!$O$5,Total!M:M,DB!$G$9,Total!K:K,DB!$O$9,Total!AA:AA,$H$2)+COUNTIFS(Total!X:X,$F$3,Total!W:W,B18,Total!AA:AA,DB!$G$5,Total!AA:AA,DB!$O$5,Total!M:M,DB!$G$9,Total!AA:AA,DB!$O$9,Total!E:E,$H$2)+COUNTIFS(Total!X:X,$F$3,Total!W:W,B18,Total!AA:AA,DB!$G$5,Total!AA:AA,DB!$O$5,Total!AA:AA,DB!$G$9,Total!K:K,DB!$O$9,Total!E:E,$H$2)+COUNTIFS(Total!X:X,$F$3,Total!W:W,B18,Total!AA:AA,DB!$G$5,Total!N:N,DB!$O$5,Total!M:M,DB!$G$9,Total!K:K,DB!$O$9,Total!E:E,$H$2)+COUNTIFS(Total!X:X,$F$3,Total!W:W,B18,Total!O:O,DB!$G$5,Total!AA:AA,DB!$O$5,Total!M:M,DB!$G$9,Total!K:K,DB!$O$9,Total!E:E,$H$2)+COUNTIFS(Total!X:X,$F$3,Total!W:W,B18,Total!O:O,DB!$G$5,Total!N:N,DB!$O$5,Total!AA:AA,DB!$G$9,Total!K:K,DB!$O$9,Total!E:E,$H$2)+COUNTIFS(Total!X:X,$F$3,Total!W:W,B18,Total!O:O,DB!$G$5,Total!N:N,DB!$O$5,Total!M:M,DB!$G$9,Total!AA:AA,DB!$O$9,Total!E:E,$H$2)+COUNTIFS(Total!X:X,$F$3,Total!W:W,B18,Total!O:O,DB!$G$5,Total!N:N,DB!$O$5,Total!M:M,DB!$G$9,Total!K:K,DB!$O$9,Total!AA:AA,$H$2)</f>
        <v>0</v>
      </c>
      <c r="G18" s="31">
        <f>COUNTIFS(Total!X:X,$G$3,Total!W:W,B18,Total!O:O,DB!$G$5,Total!N:N,DB!$O$5,Total!M:M,DB!$G$9,Total!K:K,DB!$O$9,Total!E:E,$H$2)+COUNTIFS(Total!X:X,$G$3,Total!W:W,B18,Total!AA:AA,DB!$G$5,Total!AA:AA,DB!$O$5,Total!AA:AA,DB!$G$9,Total!AA:AA,DB!$O$9,Total!AA:AA,$H$2)+COUNTIFS(Total!X:X,$G$3,Total!W:W,B18,Total!O:O,DB!$G$5,Total!AA:AA,DB!$O$5,Total!AA:AA,DB!$G$9,Total!AA:AA,DB!$O$9,Total!AA:AA,$H$2)+COUNTIFS(Total!X:X,$G$3,Total!W:W,B18,Total!AA:AA,DB!$G$5,Total!N:N,DB!$O$5,Total!AA:AA,DB!$G$9,Total!AA:AA,DB!$O$9,Total!AA:AA,$H$2)+COUNTIFS(Total!X:X,$G$3,Total!W:W,B18,Total!AA:AA,DB!$G$5,Total!AA:AA,DB!$O$5,Total!M:M,DB!$G$9,Total!AA:AA,DB!$O$9,Total!AA:AA,$H$2)+COUNTIFS(Total!X:X,$G$3,Total!W:W,B18,Total!AA:AA,DB!$G$5,Total!AA:AA,DB!$O$5,Total!AA:AA,DB!$G$9,Total!K:K,DB!$O$9,Total!AA:AA,$H$2)+COUNTIFS(Total!X:X,$G$3,Total!W:W,B18,Total!AA:AA,DB!$G$5,Total!AA:AA,DB!$O$5,Total!AA:AA,DB!$G$9,Total!AA:AA,DB!$O$9,Total!E:E,$H$2)+COUNTIFS(Total!X:X,$G$3,Total!W:W,B18,Total!O:O,DB!$G$5,Total!N:N,DB!$O$5,Total!M:M,DB!$G$9,Total!AA:AA,DB!$O$9,Total!AA:AA,$H$2)+COUNTIFS(Total!X:X,$G$3,Total!W:W,B18,Total!O:O,DB!$G$5,Total!N:N,DB!$O$5,Total!AA:AA,DB!$G$9,Total!K:K,DB!$O$9,Total!AA:AA,$H$2)+COUNTIFS(Total!X:X,$G$3,Total!W:W,B18,Total!O:O,DB!$G$5,Total!N:N,DB!$O$5,Total!AA:AA,DB!$G$9,Total!AA:AA,DB!$O$9,Total!E:E,$H$2)+COUNTIFS(Total!X:X,$G$3,Total!W:W,B18,Total!O:O,DB!$G$5,Total!AA:AA,DB!$O$5,Total!M:M,DB!$G$9,Total!K:K,DB!$O$9,Total!AA:AA,$H$2)+COUNTIFS(Total!X:X,$G$3,Total!W:W,B18,Total!O:O,DB!$G$5,Total!AA:AA,DB!$O$5,Total!M:M,DB!$G$9,Total!AA:AA,DB!$O$9,Total!E:E,$H$2)+COUNTIFS(Total!X:X,$G$3,Total!W:W,B18,Total!O:O,DB!$G$5,Total!AA:AA,DB!$O$5,Total!AA:AA,DB!$G$9,Total!K:K,DB!$O$9,Total!E:E,$H$2)+COUNTIFS(Total!X:X,$G$3,Total!W:W,B18,Total!AA:AA,DB!$G$5,Total!N:N,DB!$O$5,Total!M:M,DB!$G$9,Total!K:K,DB!$O$9,Total!AA:AA,$H$2)+COUNTIFS(Total!X:X,$G$3,Total!W:W,B18,Total!AA:AA,DB!$G$5,Total!N:N,DB!$O$5,Total!M:M,DB!$G$9,Total!AA:AA,DB!$O$9,Total!E:E,$H$2)+COUNTIFS(Total!X:X,$G$3,Total!W:W,B18,Total!AA:AA,DB!$G$5,Total!N:N,DB!$O$5,Total!AA:AA,DB!$G$9,Total!K:K,DB!$O$9,Total!E:E,$H$2)+COUNTIFS(Total!X:X,$G$3,Total!W:W,B18,Total!AA:AA,DB!$G$5,Total!AA:AA,DB!$O$5,Total!M:M,DB!$G$9,Total!K:K,DB!$O$9,Total!E:E,$H$2)+COUNTIFS(Total!X:X,$G$3,Total!W:W,B18,Total!O:O,DB!$G$5,Total!N:N,DB!$O$5,Total!AA:AA,DB!$G$9,Total!AA:AA,DB!$O$9,Total!AA:AA,$H$2)+COUNTIFS(Total!X:X,$G$3,Total!W:W,B18,Total!O:O,DB!$G$5,Total!AA:AA,DB!$O$5,Total!M:M,DB!$G$9,Total!AA:AA,DB!$O$9,Total!AA:AA,$H$2)+COUNTIFS(Total!X:X,$G$3,Total!W:W,B18,Total!O:O,DB!$G$5,Total!AA:AA,DB!$O$5,Total!AA:AA,DB!$G$9,Total!K:K,DB!$O$9,Total!AA:AA,$H$2)+COUNTIFS(Total!X:X,$G$3,Total!W:W,B18,Total!O:O,DB!$G$5,Total!AA:AA,DB!$O$5,Total!AA:AA,DB!$G$9,Total!AA:AA,DB!$O$9,Total!E:E,$H$2)+COUNTIFS(Total!X:X,$G$3,Total!W:W,B18,Total!AA:AA,DB!$G$5,Total!N:N,DB!$O$5,Total!M:M,DB!$G$9,Total!AA:AA,DB!$O$9,Total!AA:AA,$H$2)+COUNTIFS(Total!X:X,$G$3,Total!W:W,B18,Total!AA:AA,DB!$G$5,Total!N:N,DB!$O$5,Total!AA:AA,DB!$G$9,Total!K:K,DB!$O$9,Total!AA:AA,$H$2)+COUNTIFS(Total!X:X,$G$3,Total!W:W,B18,Total!AA:AA,DB!$G$5,Total!N:N,DB!$O$5,Total!AA:AA,DB!$G$9,Total!AA:AA,DB!$O$9,Total!E:E,$H$2)+COUNTIFS(Total!X:X,$G$3,Total!W:W,B18,Total!AA:AA,DB!$G$5,Total!AA:AA,DB!$O$5,Total!M:M,DB!$G$9,Total!K:K,DB!$O$9,Total!AA:AA,$H$2)+COUNTIFS(Total!X:X,$G$3,Total!W:W,B18,Total!AA:AA,DB!$G$5,Total!AA:AA,DB!$O$5,Total!M:M,DB!$G$9,Total!AA:AA,DB!$O$9,Total!E:E,$H$2)+COUNTIFS(Total!X:X,$G$3,Total!W:W,B18,Total!AA:AA,DB!$G$5,Total!AA:AA,DB!$O$5,Total!AA:AA,DB!$G$9,Total!K:K,DB!$O$9,Total!E:E,$H$2)+COUNTIFS(Total!X:X,$G$3,Total!W:W,B18,Total!AA:AA,DB!$G$5,Total!N:N,DB!$O$5,Total!M:M,DB!$G$9,Total!K:K,DB!$O$9,Total!E:E,$H$2)+COUNTIFS(Total!X:X,$G$3,Total!W:W,B18,Total!O:O,DB!$G$5,Total!AA:AA,DB!$O$5,Total!M:M,DB!$G$9,Total!K:K,DB!$O$9,Total!E:E,$H$2)+COUNTIFS(Total!X:X,$G$3,Total!W:W,B18,Total!O:O,DB!$G$5,Total!N:N,DB!$O$5,Total!AA:AA,DB!$G$9,Total!K:K,DB!$O$9,Total!E:E,$H$2)+COUNTIFS(Total!X:X,$G$3,Total!W:W,B18,Total!O:O,DB!$G$5,Total!N:N,DB!$O$5,Total!M:M,DB!$G$9,Total!AA:AA,DB!$O$9,Total!E:E,$H$2)+COUNTIFS(Total!X:X,$G$3,Total!W:W,B18,Total!O:O,DB!$G$5,Total!N:N,DB!$O$5,Total!M:M,DB!$G$9,Total!K:K,DB!$O$9,Total!AA:AA,$H$2)</f>
        <v>0</v>
      </c>
      <c r="H18" s="31">
        <f>COUNTIFS(Total!X:X,$H$3,Total!W:W,B18,Total!O:O,DB!$G$5,Total!N:N,DB!$O$5,Total!M:M,DB!$G$9,Total!K:K,DB!$O$9,Total!E:E,$H$2)+COUNTIFS(Total!X:X,$H$3,Total!W:W,B18,Total!AA:AA,DB!$G$5,Total!AA:AA,DB!$O$5,Total!AA:AA,DB!$G$9,Total!AA:AA,DB!$O$9,Total!AA:AA,$H$2)+COUNTIFS(Total!X:X,$H$3,Total!W:W,B18,Total!O:O,DB!$G$5,Total!AA:AA,DB!$O$5,Total!AA:AA,DB!$G$9,Total!AA:AA,DB!$O$9,Total!AA:AA,$H$2)+COUNTIFS(Total!X:X,$H$3,Total!W:W,B18,Total!AA:AA,DB!$G$5,Total!N:N,DB!$O$5,Total!AA:AA,DB!$G$9,Total!AA:AA,DB!$O$9,Total!AA:AA,$H$2)+COUNTIFS(Total!X:X,$H$3,Total!W:W,B18,Total!AA:AA,DB!$G$5,Total!AA:AA,DB!$O$5,Total!M:M,DB!$G$9,Total!AA:AA,DB!$O$9,Total!AA:AA,$H$2)+COUNTIFS(Total!X:X,$H$3,Total!W:W,B18,Total!AA:AA,DB!$G$5,Total!AA:AA,DB!$O$5,Total!AA:AA,DB!$G$9,Total!K:K,DB!$O$9,Total!AA:AA,$H$2)+COUNTIFS(Total!X:X,$H$3,Total!W:W,B18,Total!AA:AA,DB!$G$5,Total!AA:AA,DB!$O$5,Total!AA:AA,DB!$G$9,Total!AA:AA,DB!$O$9,Total!E:E,$H$2)+COUNTIFS(Total!X:X,$H$3,Total!W:W,B18,Total!O:O,DB!$G$5,Total!N:N,DB!$O$5,Total!M:M,DB!$G$9,Total!AA:AA,DB!$O$9,Total!AA:AA,$H$2)+COUNTIFS(Total!X:X,$H$3,Total!W:W,B18,Total!O:O,DB!$G$5,Total!N:N,DB!$O$5,Total!AA:AA,DB!$G$9,Total!K:K,DB!$O$9,Total!AA:AA,$H$2)+COUNTIFS(Total!X:X,$H$3,Total!W:W,B18,Total!O:O,DB!$G$5,Total!N:N,DB!$O$5,Total!AA:AA,DB!$G$9,Total!AA:AA,DB!$O$9,Total!E:E,$H$2)+COUNTIFS(Total!X:X,$H$3,Total!W:W,B18,Total!O:O,DB!$G$5,Total!AA:AA,DB!$O$5,Total!M:M,DB!$G$9,Total!K:K,DB!$O$9,Total!AA:AA,$H$2)+COUNTIFS(Total!X:X,$H$3,Total!W:W,B18,Total!O:O,DB!$G$5,Total!AA:AA,DB!$O$5,Total!M:M,DB!$G$9,Total!AA:AA,DB!$O$9,Total!E:E,$H$2)+COUNTIFS(Total!X:X,$H$3,Total!W:W,B18,Total!O:O,DB!$G$5,Total!AA:AA,DB!$O$5,Total!AA:AA,DB!$G$9,Total!K:K,DB!$O$9,Total!E:E,$H$2)+COUNTIFS(Total!X:X,$H$3,Total!W:W,B18,Total!AA:AA,DB!$G$5,Total!N:N,DB!$O$5,Total!M:M,DB!$G$9,Total!K:K,DB!$O$9,Total!AA:AA,$H$2)+COUNTIFS(Total!X:X,$H$3,Total!W:W,B18,Total!AA:AA,DB!$G$5,Total!N:N,DB!$O$5,Total!M:M,DB!$G$9,Total!AA:AA,DB!$O$9,Total!E:E,$H$2)+COUNTIFS(Total!X:X,$H$3,Total!W:W,B18,Total!AA:AA,DB!$G$5,Total!N:N,DB!$O$5,Total!AA:AA,DB!$G$9,Total!K:K,DB!$O$9,Total!E:E,$H$2)+COUNTIFS(Total!X:X,$H$3,Total!W:W,B18,Total!AA:AA,DB!$G$5,Total!AA:AA,DB!$O$5,Total!M:M,DB!$G$9,Total!K:K,DB!$O$9,Total!E:E,$H$2)+COUNTIFS(Total!X:X,$H$3,Total!W:W,B18,Total!O:O,DB!$G$5,Total!N:N,DB!$O$5,Total!AA:AA,DB!$G$9,Total!AA:AA,DB!$O$9,Total!AA:AA,$H$2)+COUNTIFS(Total!X:X,$H$3,Total!W:W,B18,Total!O:O,DB!$G$5,Total!AA:AA,DB!$O$5,Total!M:M,DB!$G$9,Total!AA:AA,DB!$O$9,Total!AA:AA,$H$2)+COUNTIFS(Total!X:X,$H$3,Total!W:W,B18,Total!O:O,DB!$G$5,Total!AA:AA,DB!$O$5,Total!AA:AA,DB!$G$9,Total!K:K,DB!$O$9,Total!AA:AA,$H$2)+COUNTIFS(Total!X:X,$H$3,Total!W:W,B18,Total!O:O,DB!$G$5,Total!AA:AA,DB!$O$5,Total!AA:AA,DB!$G$9,Total!AA:AA,DB!$O$9,Total!E:E,$H$2)+COUNTIFS(Total!X:X,$H$3,Total!W:W,B18,Total!AA:AA,DB!$G$5,Total!N:N,DB!$O$5,Total!M:M,DB!$G$9,Total!AA:AA,DB!$O$9,Total!AA:AA,$H$2)+COUNTIFS(Total!X:X,$H$3,Total!W:W,B18,Total!AA:AA,DB!$G$5,Total!N:N,DB!$O$5,Total!AA:AA,DB!$G$9,Total!K:K,DB!$O$9,Total!AA:AA,$H$2)+COUNTIFS(Total!X:X,$H$3,Total!W:W,B18,Total!AA:AA,DB!$G$5,Total!N:N,DB!$O$5,Total!AA:AA,DB!$G$9,Total!AA:AA,DB!$O$9,Total!E:E,$H$2)+COUNTIFS(Total!X:X,$H$3,Total!W:W,B18,Total!AA:AA,DB!$G$5,Total!AA:AA,DB!$O$5,Total!M:M,DB!$G$9,Total!K:K,DB!$O$9,Total!AA:AA,$H$2)+COUNTIFS(Total!X:X,$H$3,Total!W:W,B18,Total!AA:AA,DB!$G$5,Total!AA:AA,DB!$O$5,Total!M:M,DB!$G$9,Total!AA:AA,DB!$O$9,Total!E:E,$H$2)+COUNTIFS(Total!X:X,$H$3,Total!W:W,B18,Total!AA:AA,DB!$G$5,Total!AA:AA,DB!$O$5,Total!AA:AA,DB!$G$9,Total!K:K,DB!$O$9,Total!E:E,$H$2)+COUNTIFS(Total!X:X,$H$3,Total!W:W,B18,Total!AA:AA,DB!$G$5,Total!N:N,DB!$O$5,Total!M:M,DB!$G$9,Total!K:K,DB!$O$9,Total!E:E,$H$2)+COUNTIFS(Total!X:X,$H$3,Total!W:W,B18,Total!O:O,DB!$G$5,Total!AA:AA,DB!$O$5,Total!M:M,DB!$G$9,Total!K:K,DB!$O$9,Total!E:E,$H$2)+COUNTIFS(Total!X:X,$H$3,Total!W:W,B18,Total!O:O,DB!$G$5,Total!N:N,DB!$O$5,Total!AA:AA,DB!$G$9,Total!K:K,DB!$O$9,Total!E:E,$H$2)+COUNTIFS(Total!X:X,$H$3,Total!W:W,B18,Total!O:O,DB!$G$5,Total!N:N,DB!$O$5,Total!M:M,DB!$G$9,Total!AA:AA,DB!$O$9,Total!E:E,$H$2)+COUNTIFS(Total!X:X,$H$3,Total!W:W,B18,Total!O:O,DB!$G$5,Total!N:N,DB!$O$5,Total!M:M,DB!$G$9,Total!K:K,DB!$O$9,Total!AA:AA,$H$2)</f>
        <v>2</v>
      </c>
      <c r="I18" s="31">
        <f>COUNTIFS(Total!X:X,$I$3,Total!W:W,B18,Total!O:O,DB!$G$5,Total!N:N,DB!$O$5,Total!M:M,DB!$G$9,Total!K:K,DB!$O$9,Total!E:E,$H$2)+COUNTIFS(Total!X:X,$I$3,Total!W:W,B18,Total!AA:AA,DB!$G$5,Total!AA:AA,DB!$O$5,Total!AA:AA,DB!$G$9,Total!AA:AA,DB!$O$9,Total!AA:AA,$H$2)+COUNTIFS(Total!X:X,$I$3,Total!W:W,B18,Total!O:O,DB!$G$5,Total!AA:AA,DB!$O$5,Total!AA:AA,DB!$G$9,Total!AA:AA,DB!$O$9,Total!AA:AA,$H$2)+COUNTIFS(Total!X:X,$I$3,Total!W:W,B18,Total!AA:AA,DB!$G$5,Total!N:N,DB!$O$5,Total!AA:AA,DB!$G$9,Total!AA:AA,DB!$O$9,Total!AA:AA,$H$2)+COUNTIFS(Total!X:X,$I$3,Total!W:W,B18,Total!AA:AA,DB!$G$5,Total!AA:AA,DB!$O$5,Total!M:M,DB!$G$9,Total!AA:AA,DB!$O$9,Total!AA:AA,$H$2)+COUNTIFS(Total!X:X,$I$3,Total!W:W,B18,Total!AA:AA,DB!$G$5,Total!AA:AA,DB!$O$5,Total!AA:AA,DB!$G$9,Total!K:K,DB!$O$9,Total!AA:AA,$H$2)+COUNTIFS(Total!X:X,$I$3,Total!W:W,B18,Total!AA:AA,DB!$G$5,Total!AA:AA,DB!$O$5,Total!AA:AA,DB!$G$9,Total!AA:AA,DB!$O$9,Total!E:E,$H$2)+COUNTIFS(Total!X:X,$I$3,Total!W:W,B18,Total!O:O,DB!$G$5,Total!N:N,DB!$O$5,Total!M:M,DB!$G$9,Total!AA:AA,DB!$O$9,Total!AA:AA,$H$2)+COUNTIFS(Total!X:X,$I$3,Total!W:W,B18,Total!O:O,DB!$G$5,Total!N:N,DB!$O$5,Total!AA:AA,DB!$G$9,Total!K:K,DB!$O$9,Total!AA:AA,$H$2)+COUNTIFS(Total!X:X,$I$3,Total!W:W,B18,Total!O:O,DB!$G$5,Total!N:N,DB!$O$5,Total!AA:AA,DB!$G$9,Total!AA:AA,DB!$O$9,Total!E:E,$H$2)+COUNTIFS(Total!X:X,$I$3,Total!W:W,B18,Total!O:O,DB!$G$5,Total!AA:AA,DB!$O$5,Total!M:M,DB!$G$9,Total!K:K,DB!$O$9,Total!AA:AA,$H$2)+COUNTIFS(Total!X:X,$I$3,Total!W:W,B18,Total!O:O,DB!$G$5,Total!AA:AA,DB!$O$5,Total!M:M,DB!$G$9,Total!AA:AA,DB!$O$9,Total!E:E,$H$2)+COUNTIFS(Total!X:X,$I$3,Total!W:W,B18,Total!O:O,DB!$G$5,Total!AA:AA,DB!$O$5,Total!AA:AA,DB!$G$9,Total!K:K,DB!$O$9,Total!E:E,$H$2)+COUNTIFS(Total!X:X,$I$3,Total!W:W,B18,Total!AA:AA,DB!$G$5,Total!N:N,DB!$O$5,Total!M:M,DB!$G$9,Total!K:K,DB!$O$9,Total!AA:AA,$H$2)+COUNTIFS(Total!X:X,$I$3,Total!W:W,B18,Total!AA:AA,DB!$G$5,Total!N:N,DB!$O$5,Total!M:M,DB!$G$9,Total!AA:AA,DB!$O$9,Total!E:E,$H$2)+COUNTIFS(Total!X:X,$I$3,Total!W:W,B18,Total!AA:AA,DB!$G$5,Total!N:N,DB!$O$5,Total!AA:AA,DB!$G$9,Total!K:K,DB!$O$9,Total!E:E,$H$2)+COUNTIFS(Total!X:X,$I$3,Total!W:W,B18,Total!AA:AA,DB!$G$5,Total!AA:AA,DB!$O$5,Total!M:M,DB!$G$9,Total!K:K,DB!$O$9,Total!E:E,$H$2)+COUNTIFS(Total!X:X,$I$3,Total!W:W,B18,Total!O:O,DB!$G$5,Total!N:N,DB!$O$5,Total!AA:AA,DB!$G$9,Total!AA:AA,DB!$O$9,Total!AA:AA,$H$2)+COUNTIFS(Total!X:X,$I$3,Total!W:W,B18,Total!O:O,DB!$G$5,Total!AA:AA,DB!$O$5,Total!M:M,DB!$G$9,Total!AA:AA,DB!$O$9,Total!AA:AA,$H$2)+COUNTIFS(Total!X:X,$I$3,Total!W:W,B18,Total!O:O,DB!$G$5,Total!AA:AA,DB!$O$5,Total!AA:AA,DB!$G$9,Total!K:K,DB!$O$9,Total!AA:AA,$H$2)+COUNTIFS(Total!X:X,$I$3,Total!W:W,B18,Total!O:O,DB!$G$5,Total!AA:AA,DB!$O$5,Total!AA:AA,DB!$G$9,Total!AA:AA,DB!$O$9,Total!E:E,$H$2)+COUNTIFS(Total!X:X,$I$3,Total!W:W,B18,Total!AA:AA,DB!$G$5,Total!N:N,DB!$O$5,Total!M:M,DB!$G$9,Total!AA:AA,DB!$O$9,Total!AA:AA,$H$2)+COUNTIFS(Total!X:X,$I$3,Total!W:W,B18,Total!AA:AA,DB!$G$5,Total!N:N,DB!$O$5,Total!AA:AA,DB!$G$9,Total!K:K,DB!$O$9,Total!AA:AA,$H$2)+COUNTIFS(Total!X:X,$I$3,Total!W:W,B18,Total!AA:AA,DB!$G$5,Total!N:N,DB!$O$5,Total!AA:AA,DB!$G$9,Total!AA:AA,DB!$O$9,Total!E:E,$H$2)+COUNTIFS(Total!X:X,$I$3,Total!W:W,B18,Total!AA:AA,DB!$G$5,Total!AA:AA,DB!$O$5,Total!M:M,DB!$G$9,Total!K:K,DB!$O$9,Total!AA:AA,$H$2)+COUNTIFS(Total!X:X,$I$3,Total!W:W,B18,Total!AA:AA,DB!$G$5,Total!AA:AA,DB!$O$5,Total!M:M,DB!$G$9,Total!AA:AA,DB!$O$9,Total!E:E,$H$2)+COUNTIFS(Total!X:X,$I$3,Total!W:W,B18,Total!AA:AA,DB!$G$5,Total!AA:AA,DB!$O$5,Total!AA:AA,DB!$G$9,Total!K:K,DB!$O$9,Total!E:E,$H$2)+COUNTIFS(Total!X:X,$I$3,Total!W:W,B18,Total!AA:AA,DB!$G$5,Total!N:N,DB!$O$5,Total!M:M,DB!$G$9,Total!K:K,DB!$O$9,Total!E:E,$H$2)+COUNTIFS(Total!X:X,$I$3,Total!W:W,B18,Total!O:O,DB!$G$5,Total!AA:AA,DB!$O$5,Total!M:M,DB!$G$9,Total!K:K,DB!$O$9,Total!E:E,$H$2)+COUNTIFS(Total!X:X,$I$3,Total!W:W,B18,Total!O:O,DB!$G$5,Total!N:N,DB!$O$5,Total!AA:AA,DB!$G$9,Total!K:K,DB!$O$9,Total!E:E,$H$2)+COUNTIFS(Total!X:X,$I$3,Total!W:W,B18,Total!O:O,DB!$G$5,Total!N:N,DB!$O$5,Total!M:M,DB!$G$9,Total!AA:AA,DB!$O$9,Total!E:E,$H$2)+COUNTIFS(Total!X:X,$I$3,Total!W:W,B18,Total!O:O,DB!$G$5,Total!N:N,DB!$O$5,Total!M:M,DB!$G$9,Total!K:K,DB!$O$9,Total!AA:AA,$H$2)</f>
        <v>11</v>
      </c>
      <c r="J18" s="31">
        <f>COUNTIFS(Total!X:X,$J$3,Total!W:W,B18,Total!O:O,DB!$G$5,Total!N:N,DB!$O$5,Total!M:M,DB!$G$9,Total!K:K,DB!$O$9,Total!E:E,$H$2)+COUNTIFS(Total!X:X,$J$3,Total!W:W,B18,Total!AA:AA,DB!$G$5,Total!AA:AA,DB!$O$5,Total!AA:AA,DB!$G$9,Total!AA:AA,DB!$O$9,Total!AA:AA,$H$2)+COUNTIFS(Total!X:X,$J$3,Total!W:W,B18,Total!O:O,DB!$G$5,Total!AA:AA,DB!$O$5,Total!AA:AA,DB!$G$9,Total!AA:AA,DB!$O$9,Total!AA:AA,$H$2)+COUNTIFS(Total!X:X,$J$3,Total!W:W,B18,Total!AA:AA,DB!$G$5,Total!N:N,DB!$O$5,Total!AA:AA,DB!$G$9,Total!AA:AA,DB!$O$9,Total!AA:AA,$H$2)+COUNTIFS(Total!X:X,$J$3,Total!W:W,B18,Total!AA:AA,DB!$G$5,Total!AA:AA,DB!$O$5,Total!M:M,DB!$G$9,Total!AA:AA,DB!$O$9,Total!AA:AA,$H$2)+COUNTIFS(Total!X:X,$J$3,Total!W:W,B18,Total!AA:AA,DB!$G$5,Total!AA:AA,DB!$O$5,Total!AA:AA,DB!$G$9,Total!K:K,DB!$O$9,Total!AA:AA,$H$2)+COUNTIFS(Total!X:X,$J$3,Total!W:W,B18,Total!AA:AA,DB!$G$5,Total!AA:AA,DB!$O$5,Total!AA:AA,DB!$G$9,Total!AA:AA,DB!$O$9,Total!E:E,$H$2)+COUNTIFS(Total!X:X,$J$3,Total!W:W,B18,Total!O:O,DB!$G$5,Total!N:N,DB!$O$5,Total!M:M,DB!$G$9,Total!AA:AA,DB!$O$9,Total!AA:AA,$H$2)+COUNTIFS(Total!X:X,$J$3,Total!W:W,B18,Total!O:O,DB!$G$5,Total!N:N,DB!$O$5,Total!AA:AA,DB!$G$9,Total!K:K,DB!$O$9,Total!AA:AA,$H$2)+COUNTIFS(Total!X:X,$J$3,Total!W:W,B18,Total!O:O,DB!$G$5,Total!N:N,DB!$O$5,Total!AA:AA,DB!$G$9,Total!AA:AA,DB!$O$9,Total!E:E,$H$2)+COUNTIFS(Total!X:X,$J$3,Total!W:W,B18,Total!O:O,DB!$G$5,Total!AA:AA,DB!$O$5,Total!M:M,DB!$G$9,Total!K:K,DB!$O$9,Total!AA:AA,$H$2)+COUNTIFS(Total!X:X,$J$3,Total!W:W,B18,Total!O:O,DB!$G$5,Total!AA:AA,DB!$O$5,Total!M:M,DB!$G$9,Total!AA:AA,DB!$O$9,Total!E:E,$H$2)+COUNTIFS(Total!X:X,$J$3,Total!W:W,B18,Total!O:O,DB!$G$5,Total!AA:AA,DB!$O$5,Total!AA:AA,DB!$G$9,Total!K:K,DB!$O$9,Total!E:E,$H$2)+COUNTIFS(Total!X:X,$J$3,Total!W:W,B18,Total!AA:AA,DB!$G$5,Total!N:N,DB!$O$5,Total!M:M,DB!$G$9,Total!K:K,DB!$O$9,Total!AA:AA,$H$2)+COUNTIFS(Total!X:X,$J$3,Total!W:W,B18,Total!AA:AA,DB!$G$5,Total!N:N,DB!$O$5,Total!M:M,DB!$G$9,Total!AA:AA,DB!$O$9,Total!E:E,$H$2)+COUNTIFS(Total!X:X,$J$3,Total!W:W,B18,Total!AA:AA,DB!$G$5,Total!N:N,DB!$O$5,Total!AA:AA,DB!$G$9,Total!K:K,DB!$O$9,Total!E:E,$H$2)+COUNTIFS(Total!X:X,$J$3,Total!W:W,B18,Total!AA:AA,DB!$G$5,Total!AA:AA,DB!$O$5,Total!M:M,DB!$G$9,Total!K:K,DB!$O$9,Total!E:E,$H$2)+COUNTIFS(Total!X:X,$J$3,Total!W:W,B18,Total!O:O,DB!$G$5,Total!N:N,DB!$O$5,Total!AA:AA,DB!$G$9,Total!AA:AA,DB!$O$9,Total!AA:AA,$H$2)+COUNTIFS(Total!X:X,$J$3,Total!W:W,B18,Total!O:O,DB!$G$5,Total!AA:AA,DB!$O$5,Total!M:M,DB!$G$9,Total!AA:AA,DB!$O$9,Total!AA:AA,$H$2)+COUNTIFS(Total!X:X,$J$3,Total!W:W,B18,Total!O:O,DB!$G$5,Total!AA:AA,DB!$O$5,Total!AA:AA,DB!$G$9,Total!K:K,DB!$O$9,Total!AA:AA,$H$2)+COUNTIFS(Total!X:X,$J$3,Total!W:W,B18,Total!O:O,DB!$G$5,Total!AA:AA,DB!$O$5,Total!AA:AA,DB!$G$9,Total!AA:AA,DB!$O$9,Total!E:E,$H$2)+COUNTIFS(Total!X:X,$J$3,Total!W:W,B18,Total!AA:AA,DB!$G$5,Total!N:N,DB!$O$5,Total!M:M,DB!$G$9,Total!AA:AA,DB!$O$9,Total!AA:AA,$H$2)+COUNTIFS(Total!X:X,$J$3,Total!W:W,B18,Total!AA:AA,DB!$G$5,Total!N:N,DB!$O$5,Total!AA:AA,DB!$G$9,Total!K:K,DB!$O$9,Total!AA:AA,$H$2)+COUNTIFS(Total!X:X,$J$3,Total!W:W,B18,Total!AA:AA,DB!$G$5,Total!N:N,DB!$O$5,Total!AA:AA,DB!$G$9,Total!AA:AA,DB!$O$9,Total!E:E,$H$2)+COUNTIFS(Total!X:X,$J$3,Total!W:W,B18,Total!AA:AA,DB!$G$5,Total!AA:AA,DB!$O$5,Total!M:M,DB!$G$9,Total!K:K,DB!$O$9,Total!AA:AA,$H$2)+COUNTIFS(Total!X:X,$J$3,Total!W:W,B18,Total!AA:AA,DB!$G$5,Total!AA:AA,DB!$O$5,Total!M:M,DB!$G$9,Total!AA:AA,DB!$O$9,Total!E:E,$H$2)+COUNTIFS(Total!X:X,$J$3,Total!W:W,B18,Total!AA:AA,DB!$G$5,Total!AA:AA,DB!$O$5,Total!AA:AA,DB!$G$9,Total!K:K,DB!$O$9,Total!E:E,$H$2)+COUNTIFS(Total!X:X,$J$3,Total!W:W,B18,Total!AA:AA,DB!$G$5,Total!N:N,DB!$O$5,Total!M:M,DB!$G$9,Total!K:K,DB!$O$9,Total!E:E,$H$2)+COUNTIFS(Total!X:X,$J$3,Total!W:W,B18,Total!O:O,DB!$G$5,Total!AA:AA,DB!$O$5,Total!M:M,DB!$G$9,Total!K:K,DB!$O$9,Total!E:E,$H$2)+COUNTIFS(Total!X:X,$J$3,Total!W:W,B18,Total!O:O,DB!$G$5,Total!N:N,DB!$O$5,Total!AA:AA,DB!$G$9,Total!K:K,DB!$O$9,Total!E:E,$H$2)+COUNTIFS(Total!X:X,$J$3,Total!W:W,B18,Total!O:O,DB!$G$5,Total!N:N,DB!$O$5,Total!M:M,DB!$G$9,Total!AA:AA,DB!$O$9,Total!E:E,$H$2)+COUNTIFS(Total!X:X,$J$3,Total!W:W,B18,Total!O:O,DB!$G$5,Total!N:N,DB!$O$5,Total!M:M,DB!$G$9,Total!K:K,DB!$O$9,Total!AA:AA,$H$2)</f>
        <v>2</v>
      </c>
      <c r="K18" s="31">
        <f>COUNTIFS(Total!X:X,$K$3,Total!W:W,B18,Total!O:O,DB!$G$5,Total!N:N,DB!$O$5,Total!M:M,DB!$G$9,Total!K:K,DB!$O$9,Total!E:E,$H$2)+COUNTIFS(Total!X:X,$K$3,Total!W:W,B18,Total!AA:AA,DB!$G$5,Total!AA:AA,DB!$O$5,Total!AA:AA,DB!$G$9,Total!AA:AA,DB!$O$9,Total!AA:AA,$H$2)+COUNTIFS(Total!X:X,$K$3,Total!W:W,B18,Total!O:O,DB!$G$5,Total!AA:AA,DB!$O$5,Total!AA:AA,DB!$G$9,Total!AA:AA,DB!$O$9,Total!AA:AA,$H$2)+COUNTIFS(Total!X:X,$K$3,Total!W:W,B18,Total!AA:AA,DB!$G$5,Total!N:N,DB!$O$5,Total!AA:AA,DB!$G$9,Total!AA:AA,DB!$O$9,Total!AA:AA,$H$2)+COUNTIFS(Total!X:X,$K$3,Total!W:W,B18,Total!AA:AA,DB!$G$5,Total!AA:AA,DB!$O$5,Total!M:M,DB!$G$9,Total!AA:AA,DB!$O$9,Total!AA:AA,$H$2)+COUNTIFS(Total!X:X,$K$3,Total!W:W,B18,Total!AA:AA,DB!$G$5,Total!AA:AA,DB!$O$5,Total!AA:AA,DB!$G$9,Total!K:K,DB!$O$9,Total!AA:AA,$H$2)+COUNTIFS(Total!X:X,$K$3,Total!W:W,B18,Total!AA:AA,DB!$G$5,Total!AA:AA,DB!$O$5,Total!AA:AA,DB!$G$9,Total!AA:AA,DB!$O$9,Total!E:E,$H$2)+COUNTIFS(Total!X:X,$K$3,Total!W:W,B18,Total!O:O,DB!$G$5,Total!N:N,DB!$O$5,Total!M:M,DB!$G$9,Total!AA:AA,DB!$O$9,Total!AA:AA,$H$2)+COUNTIFS(Total!X:X,$K$3,Total!W:W,B18,Total!O:O,DB!$G$5,Total!N:N,DB!$O$5,Total!AA:AA,DB!$G$9,Total!K:K,DB!$O$9,Total!AA:AA,$H$2)+COUNTIFS(Total!X:X,$K$3,Total!W:W,B18,Total!O:O,DB!$G$5,Total!N:N,DB!$O$5,Total!AA:AA,DB!$G$9,Total!AA:AA,DB!$O$9,Total!E:E,$H$2)+COUNTIFS(Total!X:X,$K$3,Total!W:W,B18,Total!O:O,DB!$G$5,Total!AA:AA,DB!$O$5,Total!M:M,DB!$G$9,Total!K:K,DB!$O$9,Total!AA:AA,$H$2)+COUNTIFS(Total!X:X,$K$3,Total!W:W,B18,Total!O:O,DB!$G$5,Total!AA:AA,DB!$O$5,Total!M:M,DB!$G$9,Total!AA:AA,DB!$O$9,Total!E:E,$H$2)+COUNTIFS(Total!X:X,$K$3,Total!W:W,B18,Total!O:O,DB!$G$5,Total!AA:AA,DB!$O$5,Total!AA:AA,DB!$G$9,Total!K:K,DB!$O$9,Total!E:E,$H$2)+COUNTIFS(Total!X:X,$K$3,Total!W:W,B18,Total!AA:AA,DB!$G$5,Total!N:N,DB!$O$5,Total!M:M,DB!$G$9,Total!K:K,DB!$O$9,Total!AA:AA,$H$2)+COUNTIFS(Total!X:X,$K$3,Total!W:W,B18,Total!AA:AA,DB!$G$5,Total!N:N,DB!$O$5,Total!M:M,DB!$G$9,Total!AA:AA,DB!$O$9,Total!E:E,$H$2)+COUNTIFS(Total!X:X,$K$3,Total!W:W,B18,Total!AA:AA,DB!$G$5,Total!N:N,DB!$O$5,Total!AA:AA,DB!$G$9,Total!K:K,DB!$O$9,Total!E:E,$H$2)+COUNTIFS(Total!X:X,$K$3,Total!W:W,B18,Total!AA:AA,DB!$G$5,Total!AA:AA,DB!$O$5,Total!M:M,DB!$G$9,Total!K:K,DB!$O$9,Total!E:E,$H$2)+COUNTIFS(Total!X:X,$K$3,Total!W:W,B18,Total!O:O,DB!$G$5,Total!N:N,DB!$O$5,Total!AA:AA,DB!$G$9,Total!AA:AA,DB!$O$9,Total!AA:AA,$H$2)+COUNTIFS(Total!X:X,$K$3,Total!W:W,B18,Total!O:O,DB!$G$5,Total!AA:AA,DB!$O$5,Total!M:M,DB!$G$9,Total!AA:AA,DB!$O$9,Total!AA:AA,$H$2)+COUNTIFS(Total!X:X,$K$3,Total!W:W,B18,Total!O:O,DB!$G$5,Total!AA:AA,DB!$O$5,Total!AA:AA,DB!$G$9,Total!K:K,DB!$O$9,Total!AA:AA,$H$2)+COUNTIFS(Total!X:X,$K$3,Total!W:W,B18,Total!O:O,DB!$G$5,Total!AA:AA,DB!$O$5,Total!AA:AA,DB!$G$9,Total!AA:AA,DB!$O$9,Total!E:E,$H$2)+COUNTIFS(Total!X:X,$K$3,Total!W:W,B18,Total!AA:AA,DB!$G$5,Total!N:N,DB!$O$5,Total!M:M,DB!$G$9,Total!AA:AA,DB!$O$9,Total!AA:AA,$H$2)+COUNTIFS(Total!X:X,$K$3,Total!W:W,B18,Total!AA:AA,DB!$G$5,Total!N:N,DB!$O$5,Total!AA:AA,DB!$G$9,Total!K:K,DB!$O$9,Total!AA:AA,$H$2)+COUNTIFS(Total!X:X,$K$3,Total!W:W,B18,Total!AA:AA,DB!$G$5,Total!N:N,DB!$O$5,Total!AA:AA,DB!$G$9,Total!AA:AA,DB!$O$9,Total!E:E,$H$2)+COUNTIFS(Total!X:X,$K$3,Total!W:W,B18,Total!AA:AA,DB!$G$5,Total!AA:AA,DB!$O$5,Total!M:M,DB!$G$9,Total!K:K,DB!$O$9,Total!AA:AA,$H$2)+COUNTIFS(Total!X:X,$K$3,Total!W:W,B18,Total!AA:AA,DB!$G$5,Total!AA:AA,DB!$O$5,Total!M:M,DB!$G$9,Total!AA:AA,DB!$O$9,Total!E:E,$H$2)+COUNTIFS(Total!X:X,$K$3,Total!W:W,B18,Total!AA:AA,DB!$G$5,Total!AA:AA,DB!$O$5,Total!AA:AA,DB!$G$9,Total!K:K,DB!$O$9,Total!E:E,$H$2)+COUNTIFS(Total!X:X,$K$3,Total!W:W,B18,Total!AA:AA,DB!$G$5,Total!N:N,DB!$O$5,Total!M:M,DB!$G$9,Total!K:K,DB!$O$9,Total!E:E,$H$2)+COUNTIFS(Total!X:X,$K$3,Total!W:W,B18,Total!O:O,DB!$G$5,Total!AA:AA,DB!$O$5,Total!M:M,DB!$G$9,Total!K:K,DB!$O$9,Total!E:E,$H$2)+COUNTIFS(Total!X:X,$K$3,Total!W:W,B18,Total!O:O,DB!$G$5,Total!N:N,DB!$O$5,Total!AA:AA,DB!$G$9,Total!K:K,DB!$O$9,Total!E:E,$H$2)+COUNTIFS(Total!X:X,$K$3,Total!W:W,B18,Total!O:O,DB!$G$5,Total!N:N,DB!$O$5,Total!M:M,DB!$G$9,Total!AA:AA,DB!$O$9,Total!E:E,$H$2)+COUNTIFS(Total!X:X,$K$3,Total!W:W,B18,Total!O:O,DB!$G$5,Total!N:N,DB!$O$5,Total!M:M,DB!$G$9,Total!K:K,DB!$O$9,Total!AA:AA,$H$2)</f>
        <v>0</v>
      </c>
      <c r="L18" s="31">
        <f>COUNTIFS(Total!X:X,$L$3,Total!W:W,B18,Total!O:O,DB!$G$5,Total!N:N,DB!$O$5,Total!M:M,DB!$G$9,Total!K:K,DB!$O$9,Total!E:E,$H$2)+COUNTIFS(Total!X:X,$L$3,Total!W:W,B18,Total!AA:AA,DB!$G$5,Total!AA:AA,DB!$O$5,Total!AA:AA,DB!$G$9,Total!AA:AA,DB!$O$9,Total!AA:AA,$H$2)+COUNTIFS(Total!X:X,$L$3,Total!W:W,B18,Total!O:O,DB!$G$5,Total!AA:AA,DB!$O$5,Total!AA:AA,DB!$G$9,Total!AA:AA,DB!$O$9,Total!AA:AA,$H$2)+COUNTIFS(Total!X:X,$L$3,Total!W:W,B18,Total!AA:AA,DB!$G$5,Total!N:N,DB!$O$5,Total!AA:AA,DB!$G$9,Total!AA:AA,DB!$O$9,Total!AA:AA,$H$2)+COUNTIFS(Total!X:X,$L$3,Total!W:W,B18,Total!AA:AA,DB!$G$5,Total!AA:AA,DB!$O$5,Total!M:M,DB!$G$9,Total!AA:AA,DB!$O$9,Total!AA:AA,$H$2)+COUNTIFS(Total!X:X,$L$3,Total!W:W,B18,Total!AA:AA,DB!$G$5,Total!AA:AA,DB!$O$5,Total!AA:AA,DB!$G$9,Total!K:K,DB!$O$9,Total!AA:AA,$H$2)+COUNTIFS(Total!X:X,$L$3,Total!W:W,B18,Total!AA:AA,DB!$G$5,Total!AA:AA,DB!$O$5,Total!AA:AA,DB!$G$9,Total!AA:AA,DB!$O$9,Total!E:E,$H$2)+COUNTIFS(Total!X:X,$L$3,Total!W:W,B18,Total!O:O,DB!$G$5,Total!N:N,DB!$O$5,Total!M:M,DB!$G$9,Total!AA:AA,DB!$O$9,Total!AA:AA,$H$2)+COUNTIFS(Total!X:X,$L$3,Total!W:W,B18,Total!O:O,DB!$G$5,Total!N:N,DB!$O$5,Total!AA:AA,DB!$G$9,Total!K:K,DB!$O$9,Total!AA:AA,$H$2)+COUNTIFS(Total!X:X,$L$3,Total!W:W,B18,Total!O:O,DB!$G$5,Total!N:N,DB!$O$5,Total!AA:AA,DB!$G$9,Total!AA:AA,DB!$O$9,Total!E:E,$H$2)+COUNTIFS(Total!X:X,$L$3,Total!W:W,B18,Total!O:O,DB!$G$5,Total!AA:AA,DB!$O$5,Total!M:M,DB!$G$9,Total!K:K,DB!$O$9,Total!AA:AA,$H$2)+COUNTIFS(Total!X:X,$L$3,Total!W:W,B18,Total!O:O,DB!$G$5,Total!AA:AA,DB!$O$5,Total!M:M,DB!$G$9,Total!AA:AA,DB!$O$9,Total!E:E,$H$2)+COUNTIFS(Total!X:X,$L$3,Total!W:W,B18,Total!O:O,DB!$G$5,Total!AA:AA,DB!$O$5,Total!AA:AA,DB!$G$9,Total!K:K,DB!$O$9,Total!E:E,$H$2)+COUNTIFS(Total!X:X,$L$3,Total!W:W,B18,Total!AA:AA,DB!$G$5,Total!N:N,DB!$O$5,Total!M:M,DB!$G$9,Total!K:K,DB!$O$9,Total!AA:AA,$H$2)+COUNTIFS(Total!X:X,$L$3,Total!W:W,B18,Total!AA:AA,DB!$G$5,Total!N:N,DB!$O$5,Total!M:M,DB!$G$9,Total!AA:AA,DB!$O$9,Total!E:E,$H$2)+COUNTIFS(Total!X:X,$L$3,Total!W:W,B18,Total!AA:AA,DB!$G$5,Total!N:N,DB!$O$5,Total!AA:AA,DB!$G$9,Total!K:K,DB!$O$9,Total!E:E,$H$2)+COUNTIFS(Total!X:X,$L$3,Total!W:W,B18,Total!AA:AA,DB!$G$5,Total!AA:AA,DB!$O$5,Total!M:M,DB!$G$9,Total!K:K,DB!$O$9,Total!E:E,$H$2)+COUNTIFS(Total!X:X,$L$3,Total!W:W,B18,Total!O:O,DB!$G$5,Total!N:N,DB!$O$5,Total!AA:AA,DB!$G$9,Total!AA:AA,DB!$O$9,Total!AA:AA,$H$2)+COUNTIFS(Total!X:X,$L$3,Total!W:W,B18,Total!O:O,DB!$G$5,Total!AA:AA,DB!$O$5,Total!M:M,DB!$G$9,Total!AA:AA,DB!$O$9,Total!AA:AA,$H$2)+COUNTIFS(Total!X:X,$L$3,Total!W:W,B18,Total!O:O,DB!$G$5,Total!AA:AA,DB!$O$5,Total!AA:AA,DB!$G$9,Total!K:K,DB!$O$9,Total!AA:AA,$H$2)+COUNTIFS(Total!X:X,$L$3,Total!W:W,B18,Total!O:O,DB!$G$5,Total!AA:AA,DB!$O$5,Total!AA:AA,DB!$G$9,Total!AA:AA,DB!$O$9,Total!E:E,$H$2)+COUNTIFS(Total!X:X,$L$3,Total!W:W,B18,Total!AA:AA,DB!$G$5,Total!N:N,DB!$O$5,Total!M:M,DB!$G$9,Total!AA:AA,DB!$O$9,Total!AA:AA,$H$2)+COUNTIFS(Total!X:X,$L$3,Total!W:W,B18,Total!AA:AA,DB!$G$5,Total!N:N,DB!$O$5,Total!AA:AA,DB!$G$9,Total!K:K,DB!$O$9,Total!AA:AA,$H$2)+COUNTIFS(Total!X:X,$L$3,Total!W:W,B18,Total!AA:AA,DB!$G$5,Total!N:N,DB!$O$5,Total!AA:AA,DB!$G$9,Total!AA:AA,DB!$O$9,Total!E:E,$H$2)+COUNTIFS(Total!X:X,$L$3,Total!W:W,B18,Total!AA:AA,DB!$G$5,Total!AA:AA,DB!$O$5,Total!M:M,DB!$G$9,Total!K:K,DB!$O$9,Total!AA:AA,$H$2)+COUNTIFS(Total!X:X,$L$3,Total!W:W,B18,Total!AA:AA,DB!$G$5,Total!AA:AA,DB!$O$5,Total!M:M,DB!$G$9,Total!AA:AA,DB!$O$9,Total!E:E,$H$2)+COUNTIFS(Total!X:X,$L$3,Total!W:W,B18,Total!AA:AA,DB!$G$5,Total!AA:AA,DB!$O$5,Total!AA:AA,DB!$G$9,Total!K:K,DB!$O$9,Total!E:E,$H$2)+COUNTIFS(Total!X:X,$L$3,Total!W:W,B18,Total!AA:AA,DB!$G$5,Total!N:N,DB!$O$5,Total!M:M,DB!$G$9,Total!K:K,DB!$O$9,Total!E:E,$H$2)+COUNTIFS(Total!X:X,$L$3,Total!W:W,B18,Total!O:O,DB!$G$5,Total!AA:AA,DB!$O$5,Total!M:M,DB!$G$9,Total!K:K,DB!$O$9,Total!E:E,$H$2)+COUNTIFS(Total!X:X,$L$3,Total!W:W,B18,Total!O:O,DB!$G$5,Total!N:N,DB!$O$5,Total!AA:AA,DB!$G$9,Total!K:K,DB!$O$9,Total!E:E,$H$2)+COUNTIFS(Total!X:X,$L$3,Total!W:W,B18,Total!O:O,DB!$G$5,Total!N:N,DB!$O$5,Total!M:M,DB!$G$9,Total!AA:AA,DB!$O$9,Total!E:E,$H$2)+COUNTIFS(Total!X:X,$L$3,Total!W:W,B18,Total!O:O,DB!$G$5,Total!N:N,DB!$O$5,Total!M:M,DB!$G$9,Total!K:K,DB!$O$9,Total!AA:AA,$H$2)</f>
        <v>6</v>
      </c>
      <c r="M18" s="31">
        <f>COUNTIFS(Total!X:X,$M$3,Total!W:W,B18,Total!O:O,DB!$G$5,Total!N:N,DB!$O$5,Total!M:M,DB!$G$9,Total!K:K,DB!$O$9,Total!E:E,$H$2)+COUNTIFS(Total!X:X,$M$3,Total!W:W,B18,Total!AA:AA,DB!$G$5,Total!AA:AA,DB!$O$5,Total!AA:AA,DB!$G$9,Total!AA:AA,DB!$O$9,Total!AA:AA,$H$2)+COUNTIFS(Total!X:X,$M$3,Total!W:W,B18,Total!O:O,DB!$G$5,Total!AA:AA,DB!$O$5,Total!AA:AA,DB!$G$9,Total!AA:AA,DB!$O$9,Total!AA:AA,$H$2)+COUNTIFS(Total!X:X,$M$3,Total!W:W,B18,Total!AA:AA,DB!$G$5,Total!N:N,DB!$O$5,Total!AA:AA,DB!$G$9,Total!AA:AA,DB!$O$9,Total!AA:AA,$H$2)+COUNTIFS(Total!X:X,$M$3,Total!W:W,B18,Total!AA:AA,DB!$G$5,Total!AA:AA,DB!$O$5,Total!M:M,DB!$G$9,Total!AA:AA,DB!$O$9,Total!AA:AA,$H$2)+COUNTIFS(Total!X:X,$M$3,Total!W:W,B18,Total!AA:AA,DB!$G$5,Total!AA:AA,DB!$O$5,Total!AA:AA,DB!$G$9,Total!K:K,DB!$O$9,Total!AA:AA,$H$2)+COUNTIFS(Total!X:X,$M$3,Total!W:W,B18,Total!AA:AA,DB!$G$5,Total!AA:AA,DB!$O$5,Total!AA:AA,DB!$G$9,Total!AA:AA,DB!$O$9,Total!E:E,$H$2)+COUNTIFS(Total!X:X,$M$3,Total!W:W,B18,Total!O:O,DB!$G$5,Total!N:N,DB!$O$5,Total!M:M,DB!$G$9,Total!AA:AA,DB!$O$9,Total!AA:AA,$H$2)+COUNTIFS(Total!X:X,$M$3,Total!W:W,B18,Total!O:O,DB!$G$5,Total!N:N,DB!$O$5,Total!AA:AA,DB!$G$9,Total!K:K,DB!$O$9,Total!AA:AA,$H$2)+COUNTIFS(Total!X:X,$M$3,Total!W:W,B18,Total!O:O,DB!$G$5,Total!N:N,DB!$O$5,Total!AA:AA,DB!$G$9,Total!AA:AA,DB!$O$9,Total!E:E,$H$2)+COUNTIFS(Total!X:X,$M$3,Total!W:W,B18,Total!O:O,DB!$G$5,Total!AA:AA,DB!$O$5,Total!M:M,DB!$G$9,Total!K:K,DB!$O$9,Total!AA:AA,$H$2)+COUNTIFS(Total!X:X,$M$3,Total!W:W,B18,Total!O:O,DB!$G$5,Total!AA:AA,DB!$O$5,Total!M:M,DB!$G$9,Total!AA:AA,DB!$O$9,Total!E:E,$H$2)+COUNTIFS(Total!X:X,$M$3,Total!W:W,B18,Total!O:O,DB!$G$5,Total!AA:AA,DB!$O$5,Total!AA:AA,DB!$G$9,Total!K:K,DB!$O$9,Total!E:E,$H$2)+COUNTIFS(Total!X:X,$M$3,Total!W:W,B18,Total!AA:AA,DB!$G$5,Total!N:N,DB!$O$5,Total!M:M,DB!$G$9,Total!K:K,DB!$O$9,Total!AA:AA,$H$2)+COUNTIFS(Total!X:X,$M$3,Total!W:W,B18,Total!AA:AA,DB!$G$5,Total!N:N,DB!$O$5,Total!M:M,DB!$G$9,Total!AA:AA,DB!$O$9,Total!E:E,$H$2)+COUNTIFS(Total!X:X,$M$3,Total!W:W,B18,Total!AA:AA,DB!$G$5,Total!N:N,DB!$O$5,Total!AA:AA,DB!$G$9,Total!K:K,DB!$O$9,Total!E:E,$H$2)+COUNTIFS(Total!X:X,$M$3,Total!W:W,B18,Total!AA:AA,DB!$G$5,Total!AA:AA,DB!$O$5,Total!M:M,DB!$G$9,Total!K:K,DB!$O$9,Total!E:E,$H$2)+COUNTIFS(Total!X:X,$M$3,Total!W:W,B18,Total!O:O,DB!$G$5,Total!N:N,DB!$O$5,Total!AA:AA,DB!$G$9,Total!AA:AA,DB!$O$9,Total!AA:AA,$H$2)+COUNTIFS(Total!X:X,$M$3,Total!W:W,B18,Total!O:O,DB!$G$5,Total!AA:AA,DB!$O$5,Total!M:M,DB!$G$9,Total!AA:AA,DB!$O$9,Total!AA:AA,$H$2)+COUNTIFS(Total!X:X,$M$3,Total!W:W,B18,Total!O:O,DB!$G$5,Total!AA:AA,DB!$O$5,Total!AA:AA,DB!$G$9,Total!K:K,DB!$O$9,Total!AA:AA,$H$2)+COUNTIFS(Total!X:X,$M$3,Total!W:W,B18,Total!O:O,DB!$G$5,Total!AA:AA,DB!$O$5,Total!AA:AA,DB!$G$9,Total!AA:AA,DB!$O$9,Total!E:E,$H$2)+COUNTIFS(Total!X:X,$M$3,Total!W:W,B18,Total!AA:AA,DB!$G$5,Total!N:N,DB!$O$5,Total!M:M,DB!$G$9,Total!AA:AA,DB!$O$9,Total!AA:AA,$H$2)+COUNTIFS(Total!X:X,$M$3,Total!W:W,B18,Total!AA:AA,DB!$G$5,Total!N:N,DB!$O$5,Total!AA:AA,DB!$G$9,Total!K:K,DB!$O$9,Total!AA:AA,$H$2)+COUNTIFS(Total!X:X,$M$3,Total!W:W,B18,Total!AA:AA,DB!$G$5,Total!N:N,DB!$O$5,Total!AA:AA,DB!$G$9,Total!AA:AA,DB!$O$9,Total!E:E,$H$2)+COUNTIFS(Total!X:X,$M$3,Total!W:W,B18,Total!AA:AA,DB!$G$5,Total!AA:AA,DB!$O$5,Total!M:M,DB!$G$9,Total!K:K,DB!$O$9,Total!AA:AA,$H$2)+COUNTIFS(Total!X:X,$M$3,Total!W:W,B18,Total!AA:AA,DB!$G$5,Total!AA:AA,DB!$O$5,Total!M:M,DB!$G$9,Total!AA:AA,DB!$O$9,Total!E:E,$H$2)+COUNTIFS(Total!X:X,$M$3,Total!W:W,B18,Total!AA:AA,DB!$G$5,Total!AA:AA,DB!$O$5,Total!AA:AA,DB!$G$9,Total!K:K,DB!$O$9,Total!E:E,$H$2)+COUNTIFS(Total!X:X,$M$3,Total!W:W,B18,Total!AA:AA,DB!$G$5,Total!N:N,DB!$O$5,Total!M:M,DB!$G$9,Total!K:K,DB!$O$9,Total!E:E,$H$2)+COUNTIFS(Total!X:X,$M$3,Total!W:W,B18,Total!O:O,DB!$G$5,Total!AA:AA,DB!$O$5,Total!M:M,DB!$G$9,Total!K:K,DB!$O$9,Total!E:E,$H$2)+COUNTIFS(Total!X:X,$M$3,Total!W:W,B18,Total!O:O,DB!$G$5,Total!N:N,DB!$O$5,Total!AA:AA,DB!$G$9,Total!K:K,DB!$O$9,Total!E:E,$H$2)+COUNTIFS(Total!X:X,$M$3,Total!W:W,B18,Total!O:O,DB!$G$5,Total!N:N,DB!$O$5,Total!M:M,DB!$G$9,Total!AA:AA,DB!$O$9,Total!E:E,$H$2)+COUNTIFS(Total!X:X,$M$3,Total!W:W,B18,Total!O:O,DB!$G$5,Total!N:N,DB!$O$5,Total!M:M,DB!$G$9,Total!K:K,DB!$O$9,Total!AA:AA,$H$2)</f>
        <v>0</v>
      </c>
      <c r="N18" s="31">
        <f>COUNTIFS(Total!X:X,$N$3,Total!W:W,B18,Total!O:O,DB!$G$5,Total!N:N,DB!$O$5,Total!M:M,DB!$G$9,Total!K:K,DB!$O$9,Total!E:E,$H$2)+COUNTIFS(Total!X:X,$N$3,Total!W:W,B18,Total!AA:AA,DB!$G$5,Total!AA:AA,DB!$O$5,Total!AA:AA,DB!$G$9,Total!AA:AA,DB!$O$9,Total!AA:AA,$H$2)+COUNTIFS(Total!X:X,$N$3,Total!W:W,B18,Total!O:O,DB!$G$5,Total!AA:AA,DB!$O$5,Total!AA:AA,DB!$G$9,Total!AA:AA,DB!$O$9,Total!AA:AA,$H$2)+COUNTIFS(Total!X:X,$N$3,Total!W:W,B18,Total!AA:AA,DB!$G$5,Total!N:N,DB!$O$5,Total!AA:AA,DB!$G$9,Total!AA:AA,DB!$O$9,Total!AA:AA,$H$2)+COUNTIFS(Total!X:X,$N$3,Total!W:W,B18,Total!AA:AA,DB!$G$5,Total!AA:AA,DB!$O$5,Total!M:M,DB!$G$9,Total!AA:AA,DB!$O$9,Total!AA:AA,$H$2)+COUNTIFS(Total!X:X,$N$3,Total!W:W,B18,Total!AA:AA,DB!$G$5,Total!AA:AA,DB!$O$5,Total!AA:AA,DB!$G$9,Total!K:K,DB!$O$9,Total!AA:AA,$H$2)+COUNTIFS(Total!X:X,$N$3,Total!W:W,B18,Total!AA:AA,DB!$G$5,Total!AA:AA,DB!$O$5,Total!AA:AA,DB!$G$9,Total!AA:AA,DB!$O$9,Total!E:E,$H$2)+COUNTIFS(Total!X:X,$N$3,Total!W:W,B18,Total!O:O,DB!$G$5,Total!N:N,DB!$O$5,Total!M:M,DB!$G$9,Total!AA:AA,DB!$O$9,Total!AA:AA,$H$2)+COUNTIFS(Total!X:X,$N$3,Total!W:W,B18,Total!O:O,DB!$G$5,Total!N:N,DB!$O$5,Total!AA:AA,DB!$G$9,Total!K:K,DB!$O$9,Total!AA:AA,$H$2)+COUNTIFS(Total!X:X,$N$3,Total!W:W,B18,Total!O:O,DB!$G$5,Total!N:N,DB!$O$5,Total!AA:AA,DB!$G$9,Total!AA:AA,DB!$O$9,Total!E:E,$H$2)+COUNTIFS(Total!X:X,$N$3,Total!W:W,B18,Total!O:O,DB!$G$5,Total!AA:AA,DB!$O$5,Total!M:M,DB!$G$9,Total!K:K,DB!$O$9,Total!AA:AA,$H$2)+COUNTIFS(Total!X:X,$N$3,Total!W:W,B18,Total!O:O,DB!$G$5,Total!AA:AA,DB!$O$5,Total!M:M,DB!$G$9,Total!AA:AA,DB!$O$9,Total!E:E,$H$2)+COUNTIFS(Total!X:X,$N$3,Total!W:W,B18,Total!O:O,DB!$G$5,Total!AA:AA,DB!$O$5,Total!AA:AA,DB!$G$9,Total!K:K,DB!$O$9,Total!E:E,$H$2)+COUNTIFS(Total!X:X,$N$3,Total!W:W,B18,Total!AA:AA,DB!$G$5,Total!N:N,DB!$O$5,Total!M:M,DB!$G$9,Total!K:K,DB!$O$9,Total!AA:AA,$H$2)+COUNTIFS(Total!X:X,$N$3,Total!W:W,B18,Total!AA:AA,DB!$G$5,Total!N:N,DB!$O$5,Total!M:M,DB!$G$9,Total!AA:AA,DB!$O$9,Total!E:E,$H$2)+COUNTIFS(Total!X:X,$N$3,Total!W:W,B18,Total!AA:AA,DB!$G$5,Total!N:N,DB!$O$5,Total!AA:AA,DB!$G$9,Total!K:K,DB!$O$9,Total!E:E,$H$2)+COUNTIFS(Total!X:X,$N$3,Total!W:W,B18,Total!AA:AA,DB!$G$5,Total!AA:AA,DB!$O$5,Total!M:M,DB!$G$9,Total!K:K,DB!$O$9,Total!E:E,$H$2)+COUNTIFS(Total!X:X,$N$3,Total!W:W,B18,Total!O:O,DB!$G$5,Total!N:N,DB!$O$5,Total!AA:AA,DB!$G$9,Total!AA:AA,DB!$O$9,Total!AA:AA,$H$2)+COUNTIFS(Total!X:X,$N$3,Total!W:W,B18,Total!O:O,DB!$G$5,Total!AA:AA,DB!$O$5,Total!M:M,DB!$G$9,Total!AA:AA,DB!$O$9,Total!AA:AA,$H$2)+COUNTIFS(Total!X:X,$N$3,Total!W:W,B18,Total!O:O,DB!$G$5,Total!AA:AA,DB!$O$5,Total!AA:AA,DB!$G$9,Total!K:K,DB!$O$9,Total!AA:AA,$H$2)+COUNTIFS(Total!X:X,$N$3,Total!W:W,B18,Total!O:O,DB!$G$5,Total!AA:AA,DB!$O$5,Total!AA:AA,DB!$G$9,Total!AA:AA,DB!$O$9,Total!E:E,$H$2)+COUNTIFS(Total!X:X,$N$3,Total!W:W,B18,Total!AA:AA,DB!$G$5,Total!N:N,DB!$O$5,Total!M:M,DB!$G$9,Total!AA:AA,DB!$O$9,Total!AA:AA,$H$2)+COUNTIFS(Total!X:X,$N$3,Total!W:W,B18,Total!AA:AA,DB!$G$5,Total!N:N,DB!$O$5,Total!AA:AA,DB!$G$9,Total!K:K,DB!$O$9,Total!AA:AA,$H$2)+COUNTIFS(Total!X:X,$N$3,Total!W:W,B18,Total!AA:AA,DB!$G$5,Total!N:N,DB!$O$5,Total!AA:AA,DB!$G$9,Total!AA:AA,DB!$O$9,Total!E:E,$H$2)+COUNTIFS(Total!X:X,$N$3,Total!W:W,B18,Total!AA:AA,DB!$G$5,Total!AA:AA,DB!$O$5,Total!M:M,DB!$G$9,Total!K:K,DB!$O$9,Total!AA:AA,$H$2)+COUNTIFS(Total!X:X,$N$3,Total!W:W,B18,Total!AA:AA,DB!$G$5,Total!AA:AA,DB!$O$5,Total!M:M,DB!$G$9,Total!AA:AA,DB!$O$9,Total!E:E,$H$2)+COUNTIFS(Total!X:X,$N$3,Total!W:W,B18,Total!AA:AA,DB!$G$5,Total!AA:AA,DB!$O$5,Total!AA:AA,DB!$G$9,Total!K:K,DB!$O$9,Total!E:E,$H$2)+COUNTIFS(Total!X:X,$N$3,Total!W:W,B18,Total!AA:AA,DB!$G$5,Total!N:N,DB!$O$5,Total!M:M,DB!$G$9,Total!K:K,DB!$O$9,Total!E:E,$H$2)+COUNTIFS(Total!X:X,$N$3,Total!W:W,B18,Total!O:O,DB!$G$5,Total!AA:AA,DB!$O$5,Total!M:M,DB!$G$9,Total!K:K,DB!$O$9,Total!E:E,$H$2)+COUNTIFS(Total!X:X,$N$3,Total!W:W,B18,Total!O:O,DB!$G$5,Total!N:N,DB!$O$5,Total!AA:AA,DB!$G$9,Total!K:K,DB!$O$9,Total!E:E,$H$2)+COUNTIFS(Total!X:X,$N$3,Total!W:W,B18,Total!O:O,DB!$G$5,Total!N:N,DB!$O$5,Total!M:M,DB!$G$9,Total!AA:AA,DB!$O$9,Total!E:E,$H$2)+COUNTIFS(Total!X:X,$N$3,Total!W:W,B18,Total!O:O,DB!$G$5,Total!N:N,DB!$O$5,Total!M:M,DB!$G$9,Total!K:K,DB!$O$9,Total!AA:AA,$H$2)</f>
        <v>0</v>
      </c>
      <c r="O18" s="31">
        <f>COUNTIFS(Total!X:X,$O$3,Total!W:W,B18,Total!O:O,DB!$G$5,Total!N:N,DB!$O$5,Total!M:M,DB!$G$9,Total!K:K,DB!$O$9,Total!E:E,$H$2)+COUNTIFS(Total!X:X,$O$3,Total!W:W,B18,Total!AA:AA,DB!$G$5,Total!AA:AA,DB!$O$5,Total!AA:AA,DB!$G$9,Total!AA:AA,DB!$O$9,Total!AA:AA,$H$2)+COUNTIFS(Total!X:X,$O$3,Total!W:W,B18,Total!O:O,DB!$G$5,Total!AA:AA,DB!$O$5,Total!AA:AA,DB!$G$9,Total!AA:AA,DB!$O$9,Total!AA:AA,$H$2)+COUNTIFS(Total!X:X,$O$3,Total!W:W,B18,Total!AA:AA,DB!$G$5,Total!N:N,DB!$O$5,Total!AA:AA,DB!$G$9,Total!AA:AA,DB!$O$9,Total!AA:AA,$H$2)+COUNTIFS(Total!X:X,$O$3,Total!W:W,B18,Total!AA:AA,DB!$G$5,Total!AA:AA,DB!$O$5,Total!M:M,DB!$G$9,Total!AA:AA,DB!$O$9,Total!AA:AA,$H$2)+COUNTIFS(Total!X:X,$O$3,Total!W:W,B18,Total!AA:AA,DB!$G$5,Total!AA:AA,DB!$O$5,Total!AA:AA,DB!$G$9,Total!K:K,DB!$O$9,Total!AA:AA,$H$2)+COUNTIFS(Total!X:X,$O$3,Total!W:W,B18,Total!AA:AA,DB!$G$5,Total!AA:AA,DB!$O$5,Total!AA:AA,DB!$G$9,Total!AA:AA,DB!$O$9,Total!E:E,$H$2)+COUNTIFS(Total!X:X,$O$3,Total!W:W,B18,Total!O:O,DB!$G$5,Total!N:N,DB!$O$5,Total!M:M,DB!$G$9,Total!AA:AA,DB!$O$9,Total!AA:AA,$H$2)+COUNTIFS(Total!X:X,$O$3,Total!W:W,B18,Total!O:O,DB!$G$5,Total!N:N,DB!$O$5,Total!AA:AA,DB!$G$9,Total!K:K,DB!$O$9,Total!AA:AA,$H$2)+COUNTIFS(Total!X:X,$O$3,Total!W:W,B18,Total!O:O,DB!$G$5,Total!N:N,DB!$O$5,Total!AA:AA,DB!$G$9,Total!AA:AA,DB!$O$9,Total!E:E,$H$2)+COUNTIFS(Total!X:X,$O$3,Total!W:W,B18,Total!O:O,DB!$G$5,Total!AA:AA,DB!$O$5,Total!M:M,DB!$G$9,Total!K:K,DB!$O$9,Total!AA:AA,$H$2)+COUNTIFS(Total!X:X,$O$3,Total!W:W,B18,Total!O:O,DB!$G$5,Total!AA:AA,DB!$O$5,Total!M:M,DB!$G$9,Total!AA:AA,DB!$O$9,Total!E:E,$H$2)+COUNTIFS(Total!X:X,$O$3,Total!W:W,B18,Total!O:O,DB!$G$5,Total!AA:AA,DB!$O$5,Total!AA:AA,DB!$G$9,Total!K:K,DB!$O$9,Total!E:E,$H$2)+COUNTIFS(Total!X:X,$O$3,Total!W:W,B18,Total!AA:AA,DB!$G$5,Total!N:N,DB!$O$5,Total!M:M,DB!$G$9,Total!K:K,DB!$O$9,Total!AA:AA,$H$2)+COUNTIFS(Total!X:X,$O$3,Total!W:W,B18,Total!AA:AA,DB!$G$5,Total!N:N,DB!$O$5,Total!M:M,DB!$G$9,Total!AA:AA,DB!$O$9,Total!E:E,$H$2)+COUNTIFS(Total!X:X,$O$3,Total!W:W,B18,Total!AA:AA,DB!$G$5,Total!N:N,DB!$O$5,Total!AA:AA,DB!$G$9,Total!K:K,DB!$O$9,Total!E:E,$H$2)+COUNTIFS(Total!X:X,$O$3,Total!W:W,B18,Total!AA:AA,DB!$G$5,Total!AA:AA,DB!$O$5,Total!M:M,DB!$G$9,Total!K:K,DB!$O$9,Total!E:E,$H$2)+COUNTIFS(Total!X:X,$O$3,Total!W:W,B18,Total!O:O,DB!$G$5,Total!N:N,DB!$O$5,Total!AA:AA,DB!$G$9,Total!AA:AA,DB!$O$9,Total!AA:AA,$H$2)+COUNTIFS(Total!X:X,$O$3,Total!W:W,B18,Total!O:O,DB!$G$5,Total!AA:AA,DB!$O$5,Total!M:M,DB!$G$9,Total!AA:AA,DB!$O$9,Total!AA:AA,$H$2)+COUNTIFS(Total!X:X,$O$3,Total!W:W,B18,Total!O:O,DB!$G$5,Total!AA:AA,DB!$O$5,Total!AA:AA,DB!$G$9,Total!K:K,DB!$O$9,Total!AA:AA,$H$2)+COUNTIFS(Total!X:X,$O$3,Total!W:W,B18,Total!O:O,DB!$G$5,Total!AA:AA,DB!$O$5,Total!AA:AA,DB!$G$9,Total!AA:AA,DB!$O$9,Total!E:E,$H$2)+COUNTIFS(Total!X:X,$O$3,Total!W:W,B18,Total!AA:AA,DB!$G$5,Total!N:N,DB!$O$5,Total!M:M,DB!$G$9,Total!AA:AA,DB!$O$9,Total!AA:AA,$H$2)+COUNTIFS(Total!X:X,$O$3,Total!W:W,B18,Total!AA:AA,DB!$G$5,Total!N:N,DB!$O$5,Total!AA:AA,DB!$G$9,Total!K:K,DB!$O$9,Total!AA:AA,$H$2)+COUNTIFS(Total!X:X,$O$3,Total!W:W,B18,Total!AA:AA,DB!$G$5,Total!N:N,DB!$O$5,Total!AA:AA,DB!$G$9,Total!AA:AA,DB!$O$9,Total!E:E,$H$2)+COUNTIFS(Total!X:X,$O$3,Total!W:W,B18,Total!AA:AA,DB!$G$5,Total!AA:AA,DB!$O$5,Total!M:M,DB!$G$9,Total!K:K,DB!$O$9,Total!AA:AA,$H$2)+COUNTIFS(Total!X:X,$O$3,Total!W:W,B18,Total!AA:AA,DB!$G$5,Total!AA:AA,DB!$O$5,Total!M:M,DB!$G$9,Total!AA:AA,DB!$O$9,Total!E:E,$H$2)+COUNTIFS(Total!X:X,$O$3,Total!W:W,B18,Total!AA:AA,DB!$G$5,Total!AA:AA,DB!$O$5,Total!AA:AA,DB!$G$9,Total!K:K,DB!$O$9,Total!E:E,$H$2)+COUNTIFS(Total!X:X,$O$3,Total!W:W,B18,Total!AA:AA,DB!$G$5,Total!N:N,DB!$O$5,Total!M:M,DB!$G$9,Total!K:K,DB!$O$9,Total!E:E,$H$2)+COUNTIFS(Total!X:X,$O$3,Total!W:W,B18,Total!O:O,DB!$G$5,Total!AA:AA,DB!$O$5,Total!M:M,DB!$G$9,Total!K:K,DB!$O$9,Total!E:E,$H$2)+COUNTIFS(Total!X:X,$O$3,Total!W:W,B18,Total!O:O,DB!$G$5,Total!N:N,DB!$O$5,Total!AA:AA,DB!$G$9,Total!K:K,DB!$O$9,Total!E:E,$H$2)+COUNTIFS(Total!X:X,$O$3,Total!W:W,B18,Total!O:O,DB!$G$5,Total!N:N,DB!$O$5,Total!M:M,DB!$G$9,Total!AA:AA,DB!$O$9,Total!E:E,$H$2)+COUNTIFS(Total!X:X,$O$3,Total!W:W,B18,Total!O:O,DB!$G$5,Total!N:N,DB!$O$5,Total!M:M,DB!$G$9,Total!K:K,DB!$O$9,Total!AA:AA,$H$2)</f>
        <v>0</v>
      </c>
      <c r="P18" s="31">
        <f>COUNTIFS(Total!X:X,$P$3,Total!W:W,B18,Total!O:O,DB!$G$5,Total!N:N,DB!$O$5,Total!M:M,DB!$G$9,Total!K:K,DB!$O$9,Total!E:E,$H$2)+COUNTIFS(Total!X:X,$P$3,Total!W:W,B18,Total!AA:AA,DB!$G$5,Total!AA:AA,DB!$O$5,Total!AA:AA,DB!$G$9,Total!AA:AA,DB!$O$9,Total!AA:AA,$H$2)+COUNTIFS(Total!X:X,$P$3,Total!W:W,B18,Total!O:O,DB!$G$5,Total!AA:AA,DB!$O$5,Total!AA:AA,DB!$G$9,Total!AA:AA,DB!$O$9,Total!AA:AA,$H$2)+COUNTIFS(Total!X:X,$P$3,Total!W:W,B18,Total!AA:AA,DB!$G$5,Total!N:N,DB!$O$5,Total!AA:AA,DB!$G$9,Total!AA:AA,DB!$O$9,Total!AA:AA,$H$2)+COUNTIFS(Total!X:X,$P$3,Total!W:W,B18,Total!AA:AA,DB!$G$5,Total!AA:AA,DB!$O$5,Total!M:M,DB!$G$9,Total!AA:AA,DB!$O$9,Total!AA:AA,$H$2)+COUNTIFS(Total!X:X,$P$3,Total!W:W,B18,Total!AA:AA,DB!$G$5,Total!AA:AA,DB!$O$5,Total!AA:AA,DB!$G$9,Total!K:K,DB!$O$9,Total!AA:AA,$H$2)+COUNTIFS(Total!X:X,$P$3,Total!W:W,B18,Total!AA:AA,DB!$G$5,Total!AA:AA,DB!$O$5,Total!AA:AA,DB!$G$9,Total!AA:AA,DB!$O$9,Total!E:E,$H$2)+COUNTIFS(Total!X:X,$P$3,Total!W:W,B18,Total!O:O,DB!$G$5,Total!N:N,DB!$O$5,Total!M:M,DB!$G$9,Total!AA:AA,DB!$O$9,Total!AA:AA,$H$2)+COUNTIFS(Total!X:X,$P$3,Total!W:W,B18,Total!O:O,DB!$G$5,Total!N:N,DB!$O$5,Total!AA:AA,DB!$G$9,Total!K:K,DB!$O$9,Total!AA:AA,$H$2)+COUNTIFS(Total!X:X,$P$3,Total!W:W,B18,Total!O:O,DB!$G$5,Total!N:N,DB!$O$5,Total!AA:AA,DB!$G$9,Total!AA:AA,DB!$O$9,Total!E:E,$H$2)+COUNTIFS(Total!X:X,$P$3,Total!W:W,B18,Total!O:O,DB!$G$5,Total!AA:AA,DB!$O$5,Total!M:M,DB!$G$9,Total!K:K,DB!$O$9,Total!AA:AA,$H$2)+COUNTIFS(Total!X:X,$P$3,Total!W:W,B18,Total!O:O,DB!$G$5,Total!AA:AA,DB!$O$5,Total!M:M,DB!$G$9,Total!AA:AA,DB!$O$9,Total!E:E,$H$2)+COUNTIFS(Total!X:X,$P$3,Total!W:W,B18,Total!O:O,DB!$G$5,Total!AA:AA,DB!$O$5,Total!AA:AA,DB!$G$9,Total!K:K,DB!$O$9,Total!E:E,$H$2)+COUNTIFS(Total!X:X,$P$3,Total!W:W,B18,Total!AA:AA,DB!$G$5,Total!N:N,DB!$O$5,Total!M:M,DB!$G$9,Total!K:K,DB!$O$9,Total!AA:AA,$H$2)+COUNTIFS(Total!X:X,$P$3,Total!W:W,B18,Total!AA:AA,DB!$G$5,Total!N:N,DB!$O$5,Total!M:M,DB!$G$9,Total!AA:AA,DB!$O$9,Total!E:E,$H$2)+COUNTIFS(Total!X:X,$P$3,Total!W:W,B18,Total!AA:AA,DB!$G$5,Total!N:N,DB!$O$5,Total!AA:AA,DB!$G$9,Total!K:K,DB!$O$9,Total!E:E,$H$2)+COUNTIFS(Total!X:X,$P$3,Total!W:W,B18,Total!AA:AA,DB!$G$5,Total!AA:AA,DB!$O$5,Total!M:M,DB!$G$9,Total!K:K,DB!$O$9,Total!E:E,$H$2)+COUNTIFS(Total!X:X,$P$3,Total!W:W,B18,Total!O:O,DB!$G$5,Total!N:N,DB!$O$5,Total!AA:AA,DB!$G$9,Total!AA:AA,DB!$O$9,Total!AA:AA,$H$2)+COUNTIFS(Total!X:X,$P$3,Total!W:W,B18,Total!O:O,DB!$G$5,Total!AA:AA,DB!$O$5,Total!M:M,DB!$G$9,Total!AA:AA,DB!$O$9,Total!AA:AA,$H$2)+COUNTIFS(Total!X:X,$P$3,Total!W:W,B18,Total!O:O,DB!$G$5,Total!AA:AA,DB!$O$5,Total!AA:AA,DB!$G$9,Total!K:K,DB!$O$9,Total!AA:AA,$H$2)+COUNTIFS(Total!X:X,$P$3,Total!W:W,B18,Total!O:O,DB!$G$5,Total!AA:AA,DB!$O$5,Total!AA:AA,DB!$G$9,Total!AA:AA,DB!$O$9,Total!E:E,$H$2)+COUNTIFS(Total!X:X,$P$3,Total!W:W,B18,Total!AA:AA,DB!$G$5,Total!N:N,DB!$O$5,Total!M:M,DB!$G$9,Total!AA:AA,DB!$O$9,Total!AA:AA,$H$2)+COUNTIFS(Total!X:X,$P$3,Total!W:W,B18,Total!AA:AA,DB!$G$5,Total!N:N,DB!$O$5,Total!AA:AA,DB!$G$9,Total!K:K,DB!$O$9,Total!AA:AA,$H$2)+COUNTIFS(Total!X:X,$P$3,Total!W:W,B18,Total!AA:AA,DB!$G$5,Total!N:N,DB!$O$5,Total!AA:AA,DB!$G$9,Total!AA:AA,DB!$O$9,Total!E:E,$H$2)+COUNTIFS(Total!X:X,$P$3,Total!W:W,B18,Total!AA:AA,DB!$G$5,Total!AA:AA,DB!$O$5,Total!M:M,DB!$G$9,Total!K:K,DB!$O$9,Total!AA:AA,$H$2)+COUNTIFS(Total!X:X,$P$3,Total!W:W,B18,Total!AA:AA,DB!$G$5,Total!AA:AA,DB!$O$5,Total!M:M,DB!$G$9,Total!AA:AA,DB!$O$9,Total!E:E,$H$2)+COUNTIFS(Total!X:X,$P$3,Total!W:W,B18,Total!AA:AA,DB!$G$5,Total!AA:AA,DB!$O$5,Total!AA:AA,DB!$G$9,Total!K:K,DB!$O$9,Total!E:E,$H$2)+COUNTIFS(Total!X:X,$P$3,Total!W:W,B18,Total!AA:AA,DB!$G$5,Total!N:N,DB!$O$5,Total!M:M,DB!$G$9,Total!K:K,DB!$O$9,Total!E:E,$H$2)+COUNTIFS(Total!X:X,$P$3,Total!W:W,B18,Total!O:O,DB!$G$5,Total!AA:AA,DB!$O$5,Total!M:M,DB!$G$9,Total!K:K,DB!$O$9,Total!E:E,$H$2)+COUNTIFS(Total!X:X,$P$3,Total!W:W,B18,Total!O:O,DB!$G$5,Total!N:N,DB!$O$5,Total!AA:AA,DB!$G$9,Total!K:K,DB!$O$9,Total!E:E,$H$2)+COUNTIFS(Total!X:X,$P$3,Total!W:W,B18,Total!O:O,DB!$G$5,Total!N:N,DB!$O$5,Total!M:M,DB!$G$9,Total!AA:AA,DB!$O$9,Total!E:E,$H$2)+COUNTIFS(Total!X:X,$P$3,Total!W:W,B18,Total!O:O,DB!$G$5,Total!N:N,DB!$O$5,Total!M:M,DB!$G$9,Total!K:K,DB!$O$9,Total!AA:AA,$H$2)</f>
        <v>3</v>
      </c>
      <c r="Q18" s="31">
        <f>COUNTIFS(Total!X:X,$Q$3,Total!W:W,B18,Total!O:O,DB!$G$5,Total!N:N,DB!$O$5,Total!M:M,DB!$G$9,Total!K:K,DB!$O$9,Total!E:E,$H$2)+COUNTIFS(Total!X:X,$Q$3,Total!W:W,B18,Total!AA:AA,DB!$G$5,Total!AA:AA,DB!$O$5,Total!AA:AA,DB!$G$9,Total!AA:AA,DB!$O$9,Total!AA:AA,$H$2)+COUNTIFS(Total!X:X,$Q$3,Total!W:W,B18,Total!O:O,DB!$G$5,Total!AA:AA,DB!$O$5,Total!AA:AA,DB!$G$9,Total!AA:AA,DB!$O$9,Total!AA:AA,$H$2)+COUNTIFS(Total!X:X,$Q$3,Total!W:W,B18,Total!AA:AA,DB!$G$5,Total!N:N,DB!$O$5,Total!AA:AA,DB!$G$9,Total!AA:AA,DB!$O$9,Total!AA:AA,$H$2)+COUNTIFS(Total!X:X,$Q$3,Total!W:W,B18,Total!AA:AA,DB!$G$5,Total!AA:AA,DB!$O$5,Total!M:M,DB!$G$9,Total!AA:AA,DB!$O$9,Total!AA:AA,$H$2)+COUNTIFS(Total!X:X,$Q$3,Total!W:W,B18,Total!AA:AA,DB!$G$5,Total!AA:AA,DB!$O$5,Total!AA:AA,DB!$G$9,Total!K:K,DB!$O$9,Total!AA:AA,$H$2)+COUNTIFS(Total!X:X,$Q$3,Total!W:W,B18,Total!AA:AA,DB!$G$5,Total!AA:AA,DB!$O$5,Total!AA:AA,DB!$G$9,Total!AA:AA,DB!$O$9,Total!E:E,$H$2)+COUNTIFS(Total!X:X,$Q$3,Total!W:W,B18,Total!O:O,DB!$G$5,Total!N:N,DB!$O$5,Total!M:M,DB!$G$9,Total!AA:AA,DB!$O$9,Total!AA:AA,$H$2)+COUNTIFS(Total!X:X,$Q$3,Total!W:W,B18,Total!O:O,DB!$G$5,Total!N:N,DB!$O$5,Total!AA:AA,DB!$G$9,Total!K:K,DB!$O$9,Total!AA:AA,$H$2)+COUNTIFS(Total!X:X,$Q$3,Total!W:W,B18,Total!O:O,DB!$G$5,Total!N:N,DB!$O$5,Total!AA:AA,DB!$G$9,Total!AA:AA,DB!$O$9,Total!E:E,$H$2)+COUNTIFS(Total!X:X,$Q$3,Total!W:W,B18,Total!O:O,DB!$G$5,Total!AA:AA,DB!$O$5,Total!M:M,DB!$G$9,Total!K:K,DB!$O$9,Total!AA:AA,$H$2)+COUNTIFS(Total!X:X,$Q$3,Total!W:W,B18,Total!O:O,DB!$G$5,Total!AA:AA,DB!$O$5,Total!M:M,DB!$G$9,Total!AA:AA,DB!$O$9,Total!E:E,$H$2)+COUNTIFS(Total!X:X,$Q$3,Total!W:W,B18,Total!O:O,DB!$G$5,Total!AA:AA,DB!$O$5,Total!AA:AA,DB!$G$9,Total!K:K,DB!$O$9,Total!E:E,$H$2)+COUNTIFS(Total!X:X,$Q$3,Total!W:W,B18,Total!AA:AA,DB!$G$5,Total!N:N,DB!$O$5,Total!M:M,DB!$G$9,Total!K:K,DB!$O$9,Total!AA:AA,$H$2)+COUNTIFS(Total!X:X,$Q$3,Total!W:W,B18,Total!AA:AA,DB!$G$5,Total!N:N,DB!$O$5,Total!M:M,DB!$G$9,Total!AA:AA,DB!$O$9,Total!E:E,$H$2)+COUNTIFS(Total!X:X,$Q$3,Total!W:W,B18,Total!AA:AA,DB!$G$5,Total!N:N,DB!$O$5,Total!AA:AA,DB!$G$9,Total!K:K,DB!$O$9,Total!E:E,$H$2)+COUNTIFS(Total!X:X,$Q$3,Total!W:W,B18,Total!AA:AA,DB!$G$5,Total!AA:AA,DB!$O$5,Total!M:M,DB!$G$9,Total!K:K,DB!$O$9,Total!E:E,$H$2)+COUNTIFS(Total!X:X,$Q$3,Total!W:W,B18,Total!O:O,DB!$G$5,Total!N:N,DB!$O$5,Total!AA:AA,DB!$G$9,Total!AA:AA,DB!$O$9,Total!AA:AA,$H$2)+COUNTIFS(Total!X:X,$Q$3,Total!W:W,B18,Total!O:O,DB!$G$5,Total!AA:AA,DB!$O$5,Total!M:M,DB!$G$9,Total!AA:AA,DB!$O$9,Total!AA:AA,$H$2)+COUNTIFS(Total!X:X,$Q$3,Total!W:W,B18,Total!O:O,DB!$G$5,Total!AA:AA,DB!$O$5,Total!AA:AA,DB!$G$9,Total!K:K,DB!$O$9,Total!AA:AA,$H$2)+COUNTIFS(Total!X:X,$Q$3,Total!W:W,B18,Total!O:O,DB!$G$5,Total!AA:AA,DB!$O$5,Total!AA:AA,DB!$G$9,Total!AA:AA,DB!$O$9,Total!E:E,$H$2)+COUNTIFS(Total!X:X,$Q$3,Total!W:W,B18,Total!AA:AA,DB!$G$5,Total!N:N,DB!$O$5,Total!M:M,DB!$G$9,Total!AA:AA,DB!$O$9,Total!AA:AA,$H$2)+COUNTIFS(Total!X:X,$Q$3,Total!W:W,B18,Total!AA:AA,DB!$G$5,Total!N:N,DB!$O$5,Total!AA:AA,DB!$G$9,Total!K:K,DB!$O$9,Total!AA:AA,$H$2)+COUNTIFS(Total!X:X,$Q$3,Total!W:W,B18,Total!AA:AA,DB!$G$5,Total!N:N,DB!$O$5,Total!AA:AA,DB!$G$9,Total!AA:AA,DB!$O$9,Total!E:E,$H$2)+COUNTIFS(Total!X:X,$Q$3,Total!W:W,B18,Total!AA:AA,DB!$G$5,Total!AA:AA,DB!$O$5,Total!M:M,DB!$G$9,Total!K:K,DB!$O$9,Total!AA:AA,$H$2)+COUNTIFS(Total!X:X,$Q$3,Total!W:W,B18,Total!AA:AA,DB!$G$5,Total!AA:AA,DB!$O$5,Total!M:M,DB!$G$9,Total!AA:AA,DB!$O$9,Total!E:E,$H$2)+COUNTIFS(Total!X:X,$Q$3,Total!W:W,B18,Total!AA:AA,DB!$G$5,Total!AA:AA,DB!$O$5,Total!AA:AA,DB!$G$9,Total!K:K,DB!$O$9,Total!E:E,$H$2)+COUNTIFS(Total!X:X,$Q$3,Total!W:W,B18,Total!AA:AA,DB!$G$5,Total!N:N,DB!$O$5,Total!M:M,DB!$G$9,Total!K:K,DB!$O$9,Total!E:E,$H$2)+COUNTIFS(Total!X:X,$Q$3,Total!W:W,B18,Total!O:O,DB!$G$5,Total!AA:AA,DB!$O$5,Total!M:M,DB!$G$9,Total!K:K,DB!$O$9,Total!E:E,$H$2)+COUNTIFS(Total!X:X,$Q$3,Total!W:W,B18,Total!O:O,DB!$G$5,Total!N:N,DB!$O$5,Total!AA:AA,DB!$G$9,Total!K:K,DB!$O$9,Total!E:E,$H$2)+COUNTIFS(Total!X:X,$Q$3,Total!W:W,B18,Total!O:O,DB!$G$5,Total!N:N,DB!$O$5,Total!M:M,DB!$G$9,Total!AA:AA,DB!$O$9,Total!E:E,$H$2)+COUNTIFS(Total!X:X,$Q$3,Total!W:W,B18,Total!O:O,DB!$G$5,Total!N:N,DB!$O$5,Total!M:M,DB!$G$9,Total!K:K,DB!$O$9,Total!AA:AA,$H$2)</f>
        <v>0</v>
      </c>
      <c r="R18" s="31">
        <f>COUNTIFS(Total!X:X,$R$3,Total!W:W,B18,Total!O:O,DB!$G$5,Total!N:N,DB!$O$5,Total!M:M,DB!$G$9,Total!K:K,DB!$O$9,Total!E:E,$H$2)+COUNTIFS(Total!X:X,$R$3,Total!W:W,B18,Total!AA:AA,DB!$G$5,Total!AA:AA,DB!$O$5,Total!AA:AA,DB!$G$9,Total!AA:AA,DB!$O$9,Total!AA:AA,$H$2)+COUNTIFS(Total!X:X,$R$3,Total!W:W,B18,Total!O:O,DB!$G$5,Total!AA:AA,DB!$O$5,Total!AA:AA,DB!$G$9,Total!AA:AA,DB!$O$9,Total!AA:AA,$H$2)+COUNTIFS(Total!X:X,$R$3,Total!W:W,B18,Total!AA:AA,DB!$G$5,Total!N:N,DB!$O$5,Total!AA:AA,DB!$G$9,Total!AA:AA,DB!$O$9,Total!AA:AA,$H$2)+COUNTIFS(Total!X:X,$R$3,Total!W:W,B18,Total!AA:AA,DB!$G$5,Total!AA:AA,DB!$O$5,Total!M:M,DB!$G$9,Total!AA:AA,DB!$O$9,Total!AA:AA,$H$2)+COUNTIFS(Total!X:X,$R$3,Total!W:W,B18,Total!AA:AA,DB!$G$5,Total!AA:AA,DB!$O$5,Total!AA:AA,DB!$G$9,Total!K:K,DB!$O$9,Total!AA:AA,$H$2)+COUNTIFS(Total!X:X,$R$3,Total!W:W,B18,Total!AA:AA,DB!$G$5,Total!AA:AA,DB!$O$5,Total!AA:AA,DB!$G$9,Total!AA:AA,DB!$O$9,Total!E:E,$H$2)+COUNTIFS(Total!X:X,$R$3,Total!W:W,B18,Total!O:O,DB!$G$5,Total!N:N,DB!$O$5,Total!M:M,DB!$G$9,Total!AA:AA,DB!$O$9,Total!AA:AA,$H$2)+COUNTIFS(Total!X:X,$R$3,Total!W:W,B18,Total!O:O,DB!$G$5,Total!N:N,DB!$O$5,Total!AA:AA,DB!$G$9,Total!K:K,DB!$O$9,Total!AA:AA,$H$2)+COUNTIFS(Total!X:X,$R$3,Total!W:W,B18,Total!O:O,DB!$G$5,Total!N:N,DB!$O$5,Total!AA:AA,DB!$G$9,Total!AA:AA,DB!$O$9,Total!E:E,$H$2)+COUNTIFS(Total!X:X,$R$3,Total!W:W,B18,Total!O:O,DB!$G$5,Total!AA:AA,DB!$O$5,Total!M:M,DB!$G$9,Total!K:K,DB!$O$9,Total!AA:AA,$H$2)+COUNTIFS(Total!X:X,$R$3,Total!W:W,B18,Total!O:O,DB!$G$5,Total!AA:AA,DB!$O$5,Total!M:M,DB!$G$9,Total!AA:AA,DB!$O$9,Total!E:E,$H$2)+COUNTIFS(Total!X:X,$R$3,Total!W:W,B18,Total!O:O,DB!$G$5,Total!AA:AA,DB!$O$5,Total!AA:AA,DB!$G$9,Total!K:K,DB!$O$9,Total!E:E,$H$2)+COUNTIFS(Total!X:X,$R$3,Total!W:W,B18,Total!AA:AA,DB!$G$5,Total!N:N,DB!$O$5,Total!M:M,DB!$G$9,Total!K:K,DB!$O$9,Total!AA:AA,$H$2)+COUNTIFS(Total!X:X,$R$3,Total!W:W,B18,Total!AA:AA,DB!$G$5,Total!N:N,DB!$O$5,Total!M:M,DB!$G$9,Total!AA:AA,DB!$O$9,Total!E:E,$H$2)+COUNTIFS(Total!X:X,$R$3,Total!W:W,B18,Total!AA:AA,DB!$G$5,Total!N:N,DB!$O$5,Total!AA:AA,DB!$G$9,Total!K:K,DB!$O$9,Total!E:E,$H$2)+COUNTIFS(Total!X:X,$R$3,Total!W:W,B18,Total!AA:AA,DB!$G$5,Total!AA:AA,DB!$O$5,Total!M:M,DB!$G$9,Total!K:K,DB!$O$9,Total!E:E,$H$2)+COUNTIFS(Total!X:X,$R$3,Total!W:W,B18,Total!O:O,DB!$G$5,Total!N:N,DB!$O$5,Total!AA:AA,DB!$G$9,Total!AA:AA,DB!$O$9,Total!AA:AA,$H$2)+COUNTIFS(Total!X:X,$R$3,Total!W:W,B18,Total!O:O,DB!$G$5,Total!AA:AA,DB!$O$5,Total!M:M,DB!$G$9,Total!AA:AA,DB!$O$9,Total!AA:AA,$H$2)+COUNTIFS(Total!X:X,$R$3,Total!W:W,B18,Total!O:O,DB!$G$5,Total!AA:AA,DB!$O$5,Total!AA:AA,DB!$G$9,Total!K:K,DB!$O$9,Total!AA:AA,$H$2)+COUNTIFS(Total!X:X,$R$3,Total!W:W,B18,Total!O:O,DB!$G$5,Total!AA:AA,DB!$O$5,Total!AA:AA,DB!$G$9,Total!AA:AA,DB!$O$9,Total!E:E,$H$2)+COUNTIFS(Total!X:X,$R$3,Total!W:W,B18,Total!AA:AA,DB!$G$5,Total!N:N,DB!$O$5,Total!M:M,DB!$G$9,Total!AA:AA,DB!$O$9,Total!AA:AA,$H$2)+COUNTIFS(Total!X:X,$R$3,Total!W:W,B18,Total!AA:AA,DB!$G$5,Total!N:N,DB!$O$5,Total!AA:AA,DB!$G$9,Total!K:K,DB!$O$9,Total!AA:AA,$H$2)+COUNTIFS(Total!X:X,$R$3,Total!W:W,B18,Total!AA:AA,DB!$G$5,Total!N:N,DB!$O$5,Total!AA:AA,DB!$G$9,Total!AA:AA,DB!$O$9,Total!E:E,$H$2)+COUNTIFS(Total!X:X,$R$3,Total!W:W,B18,Total!AA:AA,DB!$G$5,Total!AA:AA,DB!$O$5,Total!M:M,DB!$G$9,Total!K:K,DB!$O$9,Total!AA:AA,$H$2)+COUNTIFS(Total!X:X,$R$3,Total!W:W,B18,Total!AA:AA,DB!$G$5,Total!AA:AA,DB!$O$5,Total!M:M,DB!$G$9,Total!AA:AA,DB!$O$9,Total!E:E,$H$2)+COUNTIFS(Total!X:X,$R$3,Total!W:W,B18,Total!AA:AA,DB!$G$5,Total!AA:AA,DB!$O$5,Total!AA:AA,DB!$G$9,Total!K:K,DB!$O$9,Total!E:E,$H$2)+COUNTIFS(Total!X:X,$R$3,Total!W:W,B18,Total!AA:AA,DB!$G$5,Total!N:N,DB!$O$5,Total!M:M,DB!$G$9,Total!K:K,DB!$O$9,Total!E:E,$H$2)+COUNTIFS(Total!X:X,$R$3,Total!W:W,B18,Total!O:O,DB!$G$5,Total!AA:AA,DB!$O$5,Total!M:M,DB!$G$9,Total!K:K,DB!$O$9,Total!E:E,$H$2)+COUNTIFS(Total!X:X,$R$3,Total!W:W,B18,Total!O:O,DB!$G$5,Total!N:N,DB!$O$5,Total!AA:AA,DB!$G$9,Total!K:K,DB!$O$9,Total!E:E,$H$2)+COUNTIFS(Total!X:X,$R$3,Total!W:W,B18,Total!O:O,DB!$G$5,Total!N:N,DB!$O$5,Total!M:M,DB!$G$9,Total!AA:AA,DB!$O$9,Total!E:E,$H$2)+COUNTIFS(Total!X:X,$R$3,Total!W:W,B18,Total!O:O,DB!$G$5,Total!N:N,DB!$O$5,Total!M:M,DB!$G$9,Total!K:K,DB!$O$9,Total!AA:AA,$H$2)</f>
        <v>2</v>
      </c>
      <c r="S18" s="31">
        <f>COUNTIFS(Total!X:X,$S$3,Total!W:W,B18,Total!O:O,DB!$G$5,Total!N:N,DB!$O$5,Total!M:M,DB!$G$9,Total!K:K,DB!$O$9,Total!E:E,$H$2)+COUNTIFS(Total!X:X,$S$3,Total!W:W,B18,Total!AA:AA,DB!$G$5,Total!AA:AA,DB!$O$5,Total!AA:AA,DB!$G$9,Total!AA:AA,DB!$O$9,Total!AA:AA,$H$2)+COUNTIFS(Total!X:X,$S$3,Total!W:W,B18,Total!O:O,DB!$G$5,Total!AA:AA,DB!$O$5,Total!AA:AA,DB!$G$9,Total!AA:AA,DB!$O$9,Total!AA:AA,$H$2)+COUNTIFS(Total!X:X,$S$3,Total!W:W,B18,Total!AA:AA,DB!$G$5,Total!N:N,DB!$O$5,Total!AA:AA,DB!$G$9,Total!AA:AA,DB!$O$9,Total!AA:AA,$H$2)+COUNTIFS(Total!X:X,$S$3,Total!W:W,B18,Total!AA:AA,DB!$G$5,Total!AA:AA,DB!$O$5,Total!M:M,DB!$G$9,Total!AA:AA,DB!$O$9,Total!AA:AA,$H$2)+COUNTIFS(Total!X:X,$S$3,Total!W:W,B18,Total!AA:AA,DB!$G$5,Total!AA:AA,DB!$O$5,Total!AA:AA,DB!$G$9,Total!K:K,DB!$O$9,Total!AA:AA,$H$2)+COUNTIFS(Total!X:X,$S$3,Total!W:W,B18,Total!AA:AA,DB!$G$5,Total!AA:AA,DB!$O$5,Total!AA:AA,DB!$G$9,Total!AA:AA,DB!$O$9,Total!E:E,$H$2)+COUNTIFS(Total!X:X,$S$3,Total!W:W,B18,Total!O:O,DB!$G$5,Total!N:N,DB!$O$5,Total!M:M,DB!$G$9,Total!AA:AA,DB!$O$9,Total!AA:AA,$H$2)+COUNTIFS(Total!X:X,$S$3,Total!W:W,B18,Total!O:O,DB!$G$5,Total!N:N,DB!$O$5,Total!AA:AA,DB!$G$9,Total!K:K,DB!$O$9,Total!AA:AA,$H$2)+COUNTIFS(Total!X:X,$S$3,Total!W:W,B18,Total!O:O,DB!$G$5,Total!N:N,DB!$O$5,Total!AA:AA,DB!$G$9,Total!AA:AA,DB!$O$9,Total!E:E,$H$2)+COUNTIFS(Total!X:X,$S$3,Total!W:W,B18,Total!O:O,DB!$G$5,Total!AA:AA,DB!$O$5,Total!M:M,DB!$G$9,Total!K:K,DB!$O$9,Total!AA:AA,$H$2)+COUNTIFS(Total!X:X,$S$3,Total!W:W,B18,Total!O:O,DB!$G$5,Total!AA:AA,DB!$O$5,Total!M:M,DB!$G$9,Total!AA:AA,DB!$O$9,Total!E:E,$H$2)+COUNTIFS(Total!X:X,$S$3,Total!W:W,B18,Total!O:O,DB!$G$5,Total!AA:AA,DB!$O$5,Total!AA:AA,DB!$G$9,Total!K:K,DB!$O$9,Total!E:E,$H$2)+COUNTIFS(Total!X:X,$S$3,Total!W:W,B18,Total!AA:AA,DB!$G$5,Total!N:N,DB!$O$5,Total!M:M,DB!$G$9,Total!K:K,DB!$O$9,Total!AA:AA,$H$2)+COUNTIFS(Total!X:X,$S$3,Total!W:W,B18,Total!AA:AA,DB!$G$5,Total!N:N,DB!$O$5,Total!M:M,DB!$G$9,Total!AA:AA,DB!$O$9,Total!E:E,$H$2)+COUNTIFS(Total!X:X,$S$3,Total!W:W,B18,Total!AA:AA,DB!$G$5,Total!N:N,DB!$O$5,Total!AA:AA,DB!$G$9,Total!K:K,DB!$O$9,Total!E:E,$H$2)+COUNTIFS(Total!X:X,$S$3,Total!W:W,B18,Total!AA:AA,DB!$G$5,Total!AA:AA,DB!$O$5,Total!M:M,DB!$G$9,Total!K:K,DB!$O$9,Total!E:E,$H$2)+COUNTIFS(Total!X:X,$S$3,Total!W:W,B18,Total!O:O,DB!$G$5,Total!N:N,DB!$O$5,Total!AA:AA,DB!$G$9,Total!AA:AA,DB!$O$9,Total!AA:AA,$H$2)+COUNTIFS(Total!X:X,$S$3,Total!W:W,B18,Total!O:O,DB!$G$5,Total!AA:AA,DB!$O$5,Total!M:M,DB!$G$9,Total!AA:AA,DB!$O$9,Total!AA:AA,$H$2)+COUNTIFS(Total!X:X,$S$3,Total!W:W,B18,Total!O:O,DB!$G$5,Total!AA:AA,DB!$O$5,Total!AA:AA,DB!$G$9,Total!K:K,DB!$O$9,Total!AA:AA,$H$2)+COUNTIFS(Total!X:X,$S$3,Total!W:W,B18,Total!O:O,DB!$G$5,Total!AA:AA,DB!$O$5,Total!AA:AA,DB!$G$9,Total!AA:AA,DB!$O$9,Total!E:E,$H$2)+COUNTIFS(Total!X:X,$S$3,Total!W:W,B18,Total!AA:AA,DB!$G$5,Total!N:N,DB!$O$5,Total!M:M,DB!$G$9,Total!AA:AA,DB!$O$9,Total!AA:AA,$H$2)+COUNTIFS(Total!X:X,$S$3,Total!W:W,B18,Total!AA:AA,DB!$G$5,Total!N:N,DB!$O$5,Total!AA:AA,DB!$G$9,Total!K:K,DB!$O$9,Total!AA:AA,$H$2)+COUNTIFS(Total!X:X,$S$3,Total!W:W,B18,Total!AA:AA,DB!$G$5,Total!N:N,DB!$O$5,Total!AA:AA,DB!$G$9,Total!AA:AA,DB!$O$9,Total!E:E,$H$2)+COUNTIFS(Total!X:X,$S$3,Total!W:W,B18,Total!AA:AA,DB!$G$5,Total!AA:AA,DB!$O$5,Total!M:M,DB!$G$9,Total!K:K,DB!$O$9,Total!AA:AA,$H$2)+COUNTIFS(Total!X:X,$S$3,Total!W:W,B18,Total!AA:AA,DB!$G$5,Total!AA:AA,DB!$O$5,Total!M:M,DB!$G$9,Total!AA:AA,DB!$O$9,Total!E:E,$H$2)+COUNTIFS(Total!X:X,$S$3,Total!W:W,B18,Total!AA:AA,DB!$G$5,Total!AA:AA,DB!$O$5,Total!AA:AA,DB!$G$9,Total!K:K,DB!$O$9,Total!E:E,$H$2)+COUNTIFS(Total!X:X,$S$3,Total!W:W,B18,Total!AA:AA,DB!$G$5,Total!N:N,DB!$O$5,Total!M:M,DB!$G$9,Total!K:K,DB!$O$9,Total!E:E,$H$2)+COUNTIFS(Total!X:X,$S$3,Total!W:W,B18,Total!O:O,DB!$G$5,Total!AA:AA,DB!$O$5,Total!M:M,DB!$G$9,Total!K:K,DB!$O$9,Total!E:E,$H$2)+COUNTIFS(Total!X:X,$S$3,Total!W:W,B18,Total!O:O,DB!$G$5,Total!N:N,DB!$O$5,Total!AA:AA,DB!$G$9,Total!K:K,DB!$O$9,Total!E:E,$H$2)+COUNTIFS(Total!X:X,$S$3,Total!W:W,B18,Total!O:O,DB!$G$5,Total!N:N,DB!$O$5,Total!M:M,DB!$G$9,Total!AA:AA,DB!$O$9,Total!E:E,$H$2)+COUNTIFS(Total!X:X,$S$3,Total!W:W,B18,Total!O:O,DB!$G$5,Total!N:N,DB!$O$5,Total!M:M,DB!$G$9,Total!K:K,DB!$O$9,Total!AA:AA,$H$2)</f>
        <v>49</v>
      </c>
      <c r="T18" s="31">
        <f>COUNTIFS(Total!X:X,$T$3,Total!W:W,B18,Total!O:O,DB!$G$5,Total!N:N,DB!$O$5,Total!M:M,DB!$G$9,Total!K:K,DB!$O$9,Total!E:E,$H$2)+COUNTIFS(Total!X:X,$T$3,Total!W:W,B18,Total!AA:AA,DB!$G$5,Total!AA:AA,DB!$O$5,Total!AA:AA,DB!$G$9,Total!AA:AA,DB!$O$9,Total!AA:AA,$H$2)+COUNTIFS(Total!X:X,$T$3,Total!W:W,B18,Total!O:O,DB!$G$5,Total!AA:AA,DB!$O$5,Total!AA:AA,DB!$G$9,Total!AA:AA,DB!$O$9,Total!AA:AA,$H$2)+COUNTIFS(Total!X:X,$T$3,Total!W:W,B18,Total!AA:AA,DB!$G$5,Total!N:N,DB!$O$5,Total!AA:AA,DB!$G$9,Total!AA:AA,DB!$O$9,Total!AA:AA,$H$2)+COUNTIFS(Total!X:X,$T$3,Total!W:W,B18,Total!AA:AA,DB!$G$5,Total!AA:AA,DB!$O$5,Total!M:M,DB!$G$9,Total!AA:AA,DB!$O$9,Total!AA:AA,$H$2)+COUNTIFS(Total!X:X,$T$3,Total!W:W,B18,Total!AA:AA,DB!$G$5,Total!AA:AA,DB!$O$5,Total!AA:AA,DB!$G$9,Total!K:K,DB!$O$9,Total!AA:AA,$H$2)+COUNTIFS(Total!X:X,$T$3,Total!W:W,B18,Total!AA:AA,DB!$G$5,Total!AA:AA,DB!$O$5,Total!AA:AA,DB!$G$9,Total!AA:AA,DB!$O$9,Total!E:E,$H$2)+COUNTIFS(Total!X:X,$T$3,Total!W:W,B18,Total!O:O,DB!$G$5,Total!N:N,DB!$O$5,Total!M:M,DB!$G$9,Total!AA:AA,DB!$O$9,Total!AA:AA,$H$2)+COUNTIFS(Total!X:X,$T$3,Total!W:W,B18,Total!O:O,DB!$G$5,Total!N:N,DB!$O$5,Total!AA:AA,DB!$G$9,Total!K:K,DB!$O$9,Total!AA:AA,$H$2)+COUNTIFS(Total!X:X,$T$3,Total!W:W,B18,Total!O:O,DB!$G$5,Total!N:N,DB!$O$5,Total!AA:AA,DB!$G$9,Total!AA:AA,DB!$O$9,Total!E:E,$H$2)+COUNTIFS(Total!X:X,$T$3,Total!W:W,B18,Total!O:O,DB!$G$5,Total!AA:AA,DB!$O$5,Total!M:M,DB!$G$9,Total!K:K,DB!$O$9,Total!AA:AA,$H$2)+COUNTIFS(Total!X:X,$T$3,Total!W:W,B18,Total!O:O,DB!$G$5,Total!AA:AA,DB!$O$5,Total!M:M,DB!$G$9,Total!AA:AA,DB!$O$9,Total!E:E,$H$2)+COUNTIFS(Total!X:X,$T$3,Total!W:W,B18,Total!O:O,DB!$G$5,Total!AA:AA,DB!$O$5,Total!AA:AA,DB!$G$9,Total!K:K,DB!$O$9,Total!E:E,$H$2)+COUNTIFS(Total!X:X,$T$3,Total!W:W,B18,Total!AA:AA,DB!$G$5,Total!N:N,DB!$O$5,Total!M:M,DB!$G$9,Total!K:K,DB!$O$9,Total!AA:AA,$H$2)+COUNTIFS(Total!X:X,$T$3,Total!W:W,B18,Total!AA:AA,DB!$G$5,Total!N:N,DB!$O$5,Total!M:M,DB!$G$9,Total!AA:AA,DB!$O$9,Total!E:E,$H$2)+COUNTIFS(Total!X:X,$T$3,Total!W:W,B18,Total!AA:AA,DB!$G$5,Total!N:N,DB!$O$5,Total!AA:AA,DB!$G$9,Total!K:K,DB!$O$9,Total!E:E,$H$2)+COUNTIFS(Total!X:X,$T$3,Total!W:W,B18,Total!AA:AA,DB!$G$5,Total!AA:AA,DB!$O$5,Total!M:M,DB!$G$9,Total!K:K,DB!$O$9,Total!E:E,$H$2)+COUNTIFS(Total!X:X,$T$3,Total!W:W,B18,Total!O:O,DB!$G$5,Total!N:N,DB!$O$5,Total!AA:AA,DB!$G$9,Total!AA:AA,DB!$O$9,Total!AA:AA,$H$2)+COUNTIFS(Total!X:X,$T$3,Total!W:W,B18,Total!O:O,DB!$G$5,Total!AA:AA,DB!$O$5,Total!M:M,DB!$G$9,Total!AA:AA,DB!$O$9,Total!AA:AA,$H$2)+COUNTIFS(Total!X:X,$T$3,Total!W:W,B18,Total!O:O,DB!$G$5,Total!AA:AA,DB!$O$5,Total!AA:AA,DB!$G$9,Total!K:K,DB!$O$9,Total!AA:AA,$H$2)+COUNTIFS(Total!X:X,$T$3,Total!W:W,B18,Total!O:O,DB!$G$5,Total!AA:AA,DB!$O$5,Total!AA:AA,DB!$G$9,Total!AA:AA,DB!$O$9,Total!E:E,$H$2)+COUNTIFS(Total!X:X,$T$3,Total!W:W,B18,Total!AA:AA,DB!$G$5,Total!N:N,DB!$O$5,Total!M:M,DB!$G$9,Total!AA:AA,DB!$O$9,Total!AA:AA,$H$2)+COUNTIFS(Total!X:X,$T$3,Total!W:W,B18,Total!AA:AA,DB!$G$5,Total!N:N,DB!$O$5,Total!AA:AA,DB!$G$9,Total!K:K,DB!$O$9,Total!AA:AA,$H$2)+COUNTIFS(Total!X:X,$T$3,Total!W:W,B18,Total!AA:AA,DB!$G$5,Total!N:N,DB!$O$5,Total!AA:AA,DB!$G$9,Total!AA:AA,DB!$O$9,Total!E:E,$H$2)+COUNTIFS(Total!X:X,$T$3,Total!W:W,B18,Total!AA:AA,DB!$G$5,Total!AA:AA,DB!$O$5,Total!M:M,DB!$G$9,Total!K:K,DB!$O$9,Total!AA:AA,$H$2)+COUNTIFS(Total!X:X,$T$3,Total!W:W,B18,Total!AA:AA,DB!$G$5,Total!AA:AA,DB!$O$5,Total!M:M,DB!$G$9,Total!AA:AA,DB!$O$9,Total!E:E,$H$2)+COUNTIFS(Total!X:X,$T$3,Total!W:W,B18,Total!AA:AA,DB!$G$5,Total!AA:AA,DB!$O$5,Total!AA:AA,DB!$G$9,Total!K:K,DB!$O$9,Total!E:E,$H$2)+COUNTIFS(Total!X:X,$T$3,Total!W:W,B18,Total!AA:AA,DB!$G$5,Total!N:N,DB!$O$5,Total!M:M,DB!$G$9,Total!K:K,DB!$O$9,Total!E:E,$H$2)+COUNTIFS(Total!X:X,$T$3,Total!W:W,B18,Total!O:O,DB!$G$5,Total!AA:AA,DB!$O$5,Total!M:M,DB!$G$9,Total!K:K,DB!$O$9,Total!E:E,$H$2)+COUNTIFS(Total!X:X,$T$3,Total!W:W,B18,Total!O:O,DB!$G$5,Total!N:N,DB!$O$5,Total!AA:AA,DB!$G$9,Total!K:K,DB!$O$9,Total!E:E,$H$2)+COUNTIFS(Total!X:X,$T$3,Total!W:W,B18,Total!O:O,DB!$G$5,Total!N:N,DB!$O$5,Total!M:M,DB!$G$9,Total!AA:AA,DB!$O$9,Total!E:E,$H$2)+COUNTIFS(Total!X:X,$T$3,Total!W:W,B18,Total!O:O,DB!$G$5,Total!N:N,DB!$O$5,Total!M:M,DB!$G$9,Total!K:K,DB!$O$9,Total!AA:AA,$H$2)</f>
        <v>0</v>
      </c>
      <c r="U18" s="31">
        <f>COUNTIFS(Total!X:X,$U$3,Total!W:W,B18,Total!O:O,DB!$G$5,Total!N:N,DB!$O$5,Total!M:M,DB!$G$9,Total!K:K,DB!$O$9,Total!E:E,$H$2)+COUNTIFS(Total!X:X,$U$3,Total!W:W,B18,Total!AA:AA,DB!$G$5,Total!AA:AA,DB!$O$5,Total!AA:AA,DB!$G$9,Total!AA:AA,DB!$O$9,Total!AA:AA,$H$2)+COUNTIFS(Total!X:X,$U$3,Total!W:W,B18,Total!O:O,DB!$G$5,Total!AA:AA,DB!$O$5,Total!AA:AA,DB!$G$9,Total!AA:AA,DB!$O$9,Total!AA:AA,$H$2)+COUNTIFS(Total!X:X,$U$3,Total!W:W,B18,Total!AA:AA,DB!$G$5,Total!N:N,DB!$O$5,Total!AA:AA,DB!$G$9,Total!AA:AA,DB!$O$9,Total!AA:AA,$H$2)+COUNTIFS(Total!X:X,$U$3,Total!W:W,B18,Total!AA:AA,DB!$G$5,Total!AA:AA,DB!$O$5,Total!M:M,DB!$G$9,Total!AA:AA,DB!$O$9,Total!AA:AA,$H$2)+COUNTIFS(Total!X:X,$U$3,Total!W:W,B18,Total!AA:AA,DB!$G$5,Total!AA:AA,DB!$O$5,Total!AA:AA,DB!$G$9,Total!K:K,DB!$O$9,Total!AA:AA,$H$2)+COUNTIFS(Total!X:X,$U$3,Total!W:W,B18,Total!AA:AA,DB!$G$5,Total!AA:AA,DB!$O$5,Total!AA:AA,DB!$G$9,Total!AA:AA,DB!$O$9,Total!E:E,$H$2)+COUNTIFS(Total!X:X,$U$3,Total!W:W,B18,Total!O:O,DB!$G$5,Total!N:N,DB!$O$5,Total!M:M,DB!$G$9,Total!AA:AA,DB!$O$9,Total!AA:AA,$H$2)+COUNTIFS(Total!X:X,$U$3,Total!W:W,B18,Total!O:O,DB!$G$5,Total!N:N,DB!$O$5,Total!AA:AA,DB!$G$9,Total!K:K,DB!$O$9,Total!AA:AA,$H$2)+COUNTIFS(Total!X:X,$U$3,Total!W:W,B18,Total!O:O,DB!$G$5,Total!N:N,DB!$O$5,Total!AA:AA,DB!$G$9,Total!AA:AA,DB!$O$9,Total!E:E,$H$2)+COUNTIFS(Total!X:X,$U$3,Total!W:W,B18,Total!O:O,DB!$G$5,Total!AA:AA,DB!$O$5,Total!M:M,DB!$G$9,Total!K:K,DB!$O$9,Total!AA:AA,$H$2)+COUNTIFS(Total!X:X,$U$3,Total!W:W,B18,Total!O:O,DB!$G$5,Total!AA:AA,DB!$O$5,Total!M:M,DB!$G$9,Total!AA:AA,DB!$O$9,Total!E:E,$H$2)+COUNTIFS(Total!X:X,$U$3,Total!W:W,B18,Total!O:O,DB!$G$5,Total!AA:AA,DB!$O$5,Total!AA:AA,DB!$G$9,Total!K:K,DB!$O$9,Total!E:E,$H$2)+COUNTIFS(Total!X:X,$U$3,Total!W:W,B18,Total!AA:AA,DB!$G$5,Total!N:N,DB!$O$5,Total!M:M,DB!$G$9,Total!K:K,DB!$O$9,Total!AA:AA,$H$2)+COUNTIFS(Total!X:X,$U$3,Total!W:W,B18,Total!AA:AA,DB!$G$5,Total!N:N,DB!$O$5,Total!M:M,DB!$G$9,Total!AA:AA,DB!$O$9,Total!E:E,$H$2)+COUNTIFS(Total!X:X,$U$3,Total!W:W,B18,Total!AA:AA,DB!$G$5,Total!N:N,DB!$O$5,Total!AA:AA,DB!$G$9,Total!K:K,DB!$O$9,Total!E:E,$H$2)+COUNTIFS(Total!X:X,$U$3,Total!W:W,B18,Total!AA:AA,DB!$G$5,Total!AA:AA,DB!$O$5,Total!M:M,DB!$G$9,Total!K:K,DB!$O$9,Total!E:E,$H$2)+COUNTIFS(Total!X:X,$U$3,Total!W:W,B18,Total!O:O,DB!$G$5,Total!N:N,DB!$O$5,Total!AA:AA,DB!$G$9,Total!AA:AA,DB!$O$9,Total!AA:AA,$H$2)+COUNTIFS(Total!X:X,$U$3,Total!W:W,B18,Total!O:O,DB!$G$5,Total!AA:AA,DB!$O$5,Total!M:M,DB!$G$9,Total!AA:AA,DB!$O$9,Total!AA:AA,$H$2)+COUNTIFS(Total!X:X,$U$3,Total!W:W,B18,Total!O:O,DB!$G$5,Total!AA:AA,DB!$O$5,Total!AA:AA,DB!$G$9,Total!K:K,DB!$O$9,Total!AA:AA,$H$2)+COUNTIFS(Total!X:X,$U$3,Total!W:W,B18,Total!O:O,DB!$G$5,Total!AA:AA,DB!$O$5,Total!AA:AA,DB!$G$9,Total!AA:AA,DB!$O$9,Total!E:E,$H$2)+COUNTIFS(Total!X:X,$U$3,Total!W:W,B18,Total!AA:AA,DB!$G$5,Total!N:N,DB!$O$5,Total!M:M,DB!$G$9,Total!AA:AA,DB!$O$9,Total!AA:AA,$H$2)+COUNTIFS(Total!X:X,$U$3,Total!W:W,B18,Total!AA:AA,DB!$G$5,Total!N:N,DB!$O$5,Total!AA:AA,DB!$G$9,Total!K:K,DB!$O$9,Total!AA:AA,$H$2)+COUNTIFS(Total!X:X,$U$3,Total!W:W,B18,Total!AA:AA,DB!$G$5,Total!N:N,DB!$O$5,Total!AA:AA,DB!$G$9,Total!AA:AA,DB!$O$9,Total!E:E,$H$2)+COUNTIFS(Total!X:X,$U$3,Total!W:W,B18,Total!AA:AA,DB!$G$5,Total!AA:AA,DB!$O$5,Total!M:M,DB!$G$9,Total!K:K,DB!$O$9,Total!AA:AA,$H$2)+COUNTIFS(Total!X:X,$U$3,Total!W:W,B18,Total!AA:AA,DB!$G$5,Total!AA:AA,DB!$O$5,Total!M:M,DB!$G$9,Total!AA:AA,DB!$O$9,Total!E:E,$H$2)+COUNTIFS(Total!X:X,$U$3,Total!W:W,B18,Total!AA:AA,DB!$G$5,Total!AA:AA,DB!$O$5,Total!AA:AA,DB!$G$9,Total!K:K,DB!$O$9,Total!E:E,$H$2)+COUNTIFS(Total!X:X,$U$3,Total!W:W,B18,Total!AA:AA,DB!$G$5,Total!N:N,DB!$O$5,Total!M:M,DB!$G$9,Total!K:K,DB!$O$9,Total!E:E,$H$2)+COUNTIFS(Total!X:X,$U$3,Total!W:W,B18,Total!O:O,DB!$G$5,Total!AA:AA,DB!$O$5,Total!M:M,DB!$G$9,Total!K:K,DB!$O$9,Total!E:E,$H$2)+COUNTIFS(Total!X:X,$U$3,Total!W:W,B18,Total!O:O,DB!$G$5,Total!N:N,DB!$O$5,Total!AA:AA,DB!$G$9,Total!K:K,DB!$O$9,Total!E:E,$H$2)+COUNTIFS(Total!X:X,$U$3,Total!W:W,B18,Total!O:O,DB!$G$5,Total!N:N,DB!$O$5,Total!M:M,DB!$G$9,Total!AA:AA,DB!$O$9,Total!E:E,$H$2)+COUNTIFS(Total!X:X,$U$3,Total!W:W,B18,Total!O:O,DB!$G$5,Total!N:N,DB!$O$5,Total!M:M,DB!$G$9,Total!K:K,DB!$O$9,Total!AA:AA,$H$2)</f>
        <v>0</v>
      </c>
      <c r="V18" s="31">
        <f>COUNTIFS(Total!X:X,$V$3,Total!W:W,B18,Total!O:O,DB!$G$5,Total!N:N,DB!$O$5,Total!M:M,DB!$G$9,Total!K:K,DB!$O$9,Total!E:E,$H$2)+COUNTIFS(Total!X:X,$V$3,Total!W:W,B18,Total!AA:AA,DB!$G$5,Total!AA:AA,DB!$O$5,Total!AA:AA,DB!$G$9,Total!AA:AA,DB!$O$9,Total!AA:AA,$H$2)+COUNTIFS(Total!X:X,$V$3,Total!W:W,B18,Total!O:O,DB!$G$5,Total!AA:AA,DB!$O$5,Total!AA:AA,DB!$G$9,Total!AA:AA,DB!$O$9,Total!AA:AA,$H$2)+COUNTIFS(Total!X:X,$V$3,Total!W:W,B18,Total!AA:AA,DB!$G$5,Total!N:N,DB!$O$5,Total!AA:AA,DB!$G$9,Total!AA:AA,DB!$O$9,Total!AA:AA,$H$2)+COUNTIFS(Total!X:X,$V$3,Total!W:W,B18,Total!AA:AA,DB!$G$5,Total!AA:AA,DB!$O$5,Total!M:M,DB!$G$9,Total!AA:AA,DB!$O$9,Total!AA:AA,$H$2)+COUNTIFS(Total!X:X,$V$3,Total!W:W,B18,Total!AA:AA,DB!$G$5,Total!AA:AA,DB!$O$5,Total!AA:AA,DB!$G$9,Total!K:K,DB!$O$9,Total!AA:AA,$H$2)+COUNTIFS(Total!X:X,$V$3,Total!W:W,B18,Total!AA:AA,DB!$G$5,Total!AA:AA,DB!$O$5,Total!AA:AA,DB!$G$9,Total!AA:AA,DB!$O$9,Total!E:E,$H$2)+COUNTIFS(Total!X:X,$V$3,Total!W:W,B18,Total!O:O,DB!$G$5,Total!N:N,DB!$O$5,Total!M:M,DB!$G$9,Total!AA:AA,DB!$O$9,Total!AA:AA,$H$2)+COUNTIFS(Total!X:X,$V$3,Total!W:W,B18,Total!O:O,DB!$G$5,Total!N:N,DB!$O$5,Total!AA:AA,DB!$G$9,Total!K:K,DB!$O$9,Total!AA:AA,$H$2)+COUNTIFS(Total!X:X,$V$3,Total!W:W,B18,Total!O:O,DB!$G$5,Total!N:N,DB!$O$5,Total!AA:AA,DB!$G$9,Total!AA:AA,DB!$O$9,Total!E:E,$H$2)+COUNTIFS(Total!X:X,$V$3,Total!W:W,B18,Total!O:O,DB!$G$5,Total!AA:AA,DB!$O$5,Total!M:M,DB!$G$9,Total!K:K,DB!$O$9,Total!AA:AA,$H$2)+COUNTIFS(Total!X:X,$V$3,Total!W:W,B18,Total!O:O,DB!$G$5,Total!AA:AA,DB!$O$5,Total!M:M,DB!$G$9,Total!AA:AA,DB!$O$9,Total!E:E,$H$2)+COUNTIFS(Total!X:X,$V$3,Total!W:W,B18,Total!O:O,DB!$G$5,Total!AA:AA,DB!$O$5,Total!AA:AA,DB!$G$9,Total!K:K,DB!$O$9,Total!E:E,$H$2)+COUNTIFS(Total!X:X,$V$3,Total!W:W,B18,Total!AA:AA,DB!$G$5,Total!N:N,DB!$O$5,Total!M:M,DB!$G$9,Total!K:K,DB!$O$9,Total!AA:AA,$H$2)+COUNTIFS(Total!X:X,$V$3,Total!W:W,B18,Total!AA:AA,DB!$G$5,Total!N:N,DB!$O$5,Total!M:M,DB!$G$9,Total!AA:AA,DB!$O$9,Total!E:E,$H$2)+COUNTIFS(Total!X:X,$V$3,Total!W:W,B18,Total!AA:AA,DB!$G$5,Total!N:N,DB!$O$5,Total!AA:AA,DB!$G$9,Total!K:K,DB!$O$9,Total!E:E,$H$2)+COUNTIFS(Total!X:X,$V$3,Total!W:W,B18,Total!AA:AA,DB!$G$5,Total!AA:AA,DB!$O$5,Total!M:M,DB!$G$9,Total!K:K,DB!$O$9,Total!E:E,$H$2)+COUNTIFS(Total!X:X,$V$3,Total!W:W,B18,Total!O:O,DB!$G$5,Total!N:N,DB!$O$5,Total!AA:AA,DB!$G$9,Total!AA:AA,DB!$O$9,Total!AA:AA,$H$2)+COUNTIFS(Total!X:X,$V$3,Total!W:W,B18,Total!O:O,DB!$G$5,Total!AA:AA,DB!$O$5,Total!M:M,DB!$G$9,Total!AA:AA,DB!$O$9,Total!AA:AA,$H$2)+COUNTIFS(Total!X:X,$V$3,Total!W:W,B18,Total!O:O,DB!$G$5,Total!AA:AA,DB!$O$5,Total!AA:AA,DB!$G$9,Total!K:K,DB!$O$9,Total!AA:AA,$H$2)+COUNTIFS(Total!X:X,$V$3,Total!W:W,B18,Total!O:O,DB!$G$5,Total!AA:AA,DB!$O$5,Total!AA:AA,DB!$G$9,Total!AA:AA,DB!$O$9,Total!E:E,$H$2)+COUNTIFS(Total!X:X,$V$3,Total!W:W,B18,Total!AA:AA,DB!$G$5,Total!N:N,DB!$O$5,Total!M:M,DB!$G$9,Total!AA:AA,DB!$O$9,Total!AA:AA,$H$2)+COUNTIFS(Total!X:X,$V$3,Total!W:W,B18,Total!AA:AA,DB!$G$5,Total!N:N,DB!$O$5,Total!AA:AA,DB!$G$9,Total!K:K,DB!$O$9,Total!AA:AA,$H$2)+COUNTIFS(Total!X:X,$V$3,Total!W:W,B18,Total!AA:AA,DB!$G$5,Total!N:N,DB!$O$5,Total!AA:AA,DB!$G$9,Total!AA:AA,DB!$O$9,Total!E:E,$H$2)+COUNTIFS(Total!X:X,$V$3,Total!W:W,B18,Total!AA:AA,DB!$G$5,Total!AA:AA,DB!$O$5,Total!M:M,DB!$G$9,Total!K:K,DB!$O$9,Total!AA:AA,$H$2)+COUNTIFS(Total!X:X,$V$3,Total!W:W,B18,Total!AA:AA,DB!$G$5,Total!AA:AA,DB!$O$5,Total!M:M,DB!$G$9,Total!AA:AA,DB!$O$9,Total!E:E,$H$2)+COUNTIFS(Total!X:X,$V$3,Total!W:W,B18,Total!AA:AA,DB!$G$5,Total!AA:AA,DB!$O$5,Total!AA:AA,DB!$G$9,Total!K:K,DB!$O$9,Total!E:E,$H$2)+COUNTIFS(Total!X:X,$V$3,Total!W:W,B18,Total!AA:AA,DB!$G$5,Total!N:N,DB!$O$5,Total!M:M,DB!$G$9,Total!K:K,DB!$O$9,Total!E:E,$H$2)+COUNTIFS(Total!X:X,$V$3,Total!W:W,B18,Total!O:O,DB!$G$5,Total!AA:AA,DB!$O$5,Total!M:M,DB!$G$9,Total!K:K,DB!$O$9,Total!E:E,$H$2)+COUNTIFS(Total!X:X,$V$3,Total!W:W,B18,Total!O:O,DB!$G$5,Total!N:N,DB!$O$5,Total!AA:AA,DB!$G$9,Total!K:K,DB!$O$9,Total!E:E,$H$2)+COUNTIFS(Total!X:X,$V$3,Total!W:W,B18,Total!O:O,DB!$G$5,Total!N:N,DB!$O$5,Total!M:M,DB!$G$9,Total!AA:AA,DB!$O$9,Total!E:E,$H$2)+COUNTIFS(Total!X:X,$V$3,Total!W:W,B18,Total!O:O,DB!$G$5,Total!N:N,DB!$O$5,Total!M:M,DB!$G$9,Total!K:K,DB!$O$9,Total!AA:AA,$H$2)</f>
        <v>0</v>
      </c>
      <c r="W18" s="31">
        <f>COUNTIFS(Total!X:X,$W$3,Total!W:W,B18,Total!O:O,DB!$G$5,Total!N:N,DB!$O$5,Total!M:M,DB!$G$9,Total!K:K,DB!$O$9,Total!E:E,$H$2)+COUNTIFS(Total!X:X,$W$3,Total!W:W,B18,Total!AA:AA,DB!$G$5,Total!AA:AA,DB!$O$5,Total!AA:AA,DB!$G$9,Total!AA:AA,DB!$O$9,Total!AA:AA,$H$2)+COUNTIFS(Total!X:X,$W$3,Total!W:W,B18,Total!O:O,DB!$G$5,Total!AA:AA,DB!$O$5,Total!AA:AA,DB!$G$9,Total!AA:AA,DB!$O$9,Total!AA:AA,$H$2)+COUNTIFS(Total!X:X,$W$3,Total!W:W,B18,Total!AA:AA,DB!$G$5,Total!N:N,DB!$O$5,Total!AA:AA,DB!$G$9,Total!AA:AA,DB!$O$9,Total!AA:AA,$H$2)+COUNTIFS(Total!X:X,$W$3,Total!W:W,B18,Total!AA:AA,DB!$G$5,Total!AA:AA,DB!$O$5,Total!M:M,DB!$G$9,Total!AA:AA,DB!$O$9,Total!AA:AA,$H$2)+COUNTIFS(Total!X:X,$W$3,Total!W:W,B18,Total!AA:AA,DB!$G$5,Total!AA:AA,DB!$O$5,Total!AA:AA,DB!$G$9,Total!K:K,DB!$O$9,Total!AA:AA,$H$2)+COUNTIFS(Total!X:X,$W$3,Total!W:W,B18,Total!AA:AA,DB!$G$5,Total!AA:AA,DB!$O$5,Total!AA:AA,DB!$G$9,Total!AA:AA,DB!$O$9,Total!E:E,$H$2)+COUNTIFS(Total!X:X,$W$3,Total!W:W,B18,Total!O:O,DB!$G$5,Total!N:N,DB!$O$5,Total!M:M,DB!$G$9,Total!AA:AA,DB!$O$9,Total!AA:AA,$H$2)+COUNTIFS(Total!X:X,$W$3,Total!W:W,B18,Total!O:O,DB!$G$5,Total!N:N,DB!$O$5,Total!AA:AA,DB!$G$9,Total!K:K,DB!$O$9,Total!AA:AA,$H$2)+COUNTIFS(Total!X:X,$W$3,Total!W:W,B18,Total!O:O,DB!$G$5,Total!N:N,DB!$O$5,Total!AA:AA,DB!$G$9,Total!AA:AA,DB!$O$9,Total!E:E,$H$2)+COUNTIFS(Total!X:X,$W$3,Total!W:W,B18,Total!O:O,DB!$G$5,Total!AA:AA,DB!$O$5,Total!M:M,DB!$G$9,Total!K:K,DB!$O$9,Total!AA:AA,$H$2)+COUNTIFS(Total!X:X,$W$3,Total!W:W,B18,Total!O:O,DB!$G$5,Total!AA:AA,DB!$O$5,Total!M:M,DB!$G$9,Total!AA:AA,DB!$O$9,Total!E:E,$H$2)+COUNTIFS(Total!X:X,$W$3,Total!W:W,B18,Total!O:O,DB!$G$5,Total!AA:AA,DB!$O$5,Total!AA:AA,DB!$G$9,Total!K:K,DB!$O$9,Total!E:E,$H$2)+COUNTIFS(Total!X:X,$W$3,Total!W:W,B18,Total!AA:AA,DB!$G$5,Total!N:N,DB!$O$5,Total!M:M,DB!$G$9,Total!K:K,DB!$O$9,Total!AA:AA,$H$2)+COUNTIFS(Total!X:X,$W$3,Total!W:W,B18,Total!AA:AA,DB!$G$5,Total!N:N,DB!$O$5,Total!M:M,DB!$G$9,Total!AA:AA,DB!$O$9,Total!E:E,$H$2)+COUNTIFS(Total!X:X,$W$3,Total!W:W,B18,Total!AA:AA,DB!$G$5,Total!N:N,DB!$O$5,Total!AA:AA,DB!$G$9,Total!K:K,DB!$O$9,Total!E:E,$H$2)+COUNTIFS(Total!X:X,$W$3,Total!W:W,B18,Total!AA:AA,DB!$G$5,Total!AA:AA,DB!$O$5,Total!M:M,DB!$G$9,Total!K:K,DB!$O$9,Total!E:E,$H$2)+COUNTIFS(Total!X:X,$W$3,Total!W:W,B18,Total!O:O,DB!$G$5,Total!N:N,DB!$O$5,Total!AA:AA,DB!$G$9,Total!AA:AA,DB!$O$9,Total!AA:AA,$H$2)+COUNTIFS(Total!X:X,$W$3,Total!W:W,B18,Total!O:O,DB!$G$5,Total!AA:AA,DB!$O$5,Total!M:M,DB!$G$9,Total!AA:AA,DB!$O$9,Total!AA:AA,$H$2)+COUNTIFS(Total!X:X,$W$3,Total!W:W,B18,Total!O:O,DB!$G$5,Total!AA:AA,DB!$O$5,Total!AA:AA,DB!$G$9,Total!K:K,DB!$O$9,Total!AA:AA,$H$2)+COUNTIFS(Total!X:X,$W$3,Total!W:W,B18,Total!O:O,DB!$G$5,Total!AA:AA,DB!$O$5,Total!AA:AA,DB!$G$9,Total!AA:AA,DB!$O$9,Total!E:E,$H$2)+COUNTIFS(Total!X:X,$W$3,Total!W:W,B18,Total!AA:AA,DB!$G$5,Total!N:N,DB!$O$5,Total!M:M,DB!$G$9,Total!AA:AA,DB!$O$9,Total!AA:AA,$H$2)+COUNTIFS(Total!X:X,$W$3,Total!W:W,B18,Total!AA:AA,DB!$G$5,Total!N:N,DB!$O$5,Total!AA:AA,DB!$G$9,Total!K:K,DB!$O$9,Total!AA:AA,$H$2)+COUNTIFS(Total!X:X,$W$3,Total!W:W,B18,Total!AA:AA,DB!$G$5,Total!N:N,DB!$O$5,Total!AA:AA,DB!$G$9,Total!AA:AA,DB!$O$9,Total!E:E,$H$2)+COUNTIFS(Total!X:X,$W$3,Total!W:W,B18,Total!AA:AA,DB!$G$5,Total!AA:AA,DB!$O$5,Total!M:M,DB!$G$9,Total!K:K,DB!$O$9,Total!AA:AA,$H$2)+COUNTIFS(Total!X:X,$W$3,Total!W:W,B18,Total!AA:AA,DB!$G$5,Total!AA:AA,DB!$O$5,Total!M:M,DB!$G$9,Total!AA:AA,DB!$O$9,Total!E:E,$H$2)+COUNTIFS(Total!X:X,$W$3,Total!W:W,B18,Total!AA:AA,DB!$G$5,Total!AA:AA,DB!$O$5,Total!AA:AA,DB!$G$9,Total!K:K,DB!$O$9,Total!E:E,$H$2)+COUNTIFS(Total!X:X,$W$3,Total!W:W,B18,Total!AA:AA,DB!$G$5,Total!N:N,DB!$O$5,Total!M:M,DB!$G$9,Total!K:K,DB!$O$9,Total!E:E,$H$2)+COUNTIFS(Total!X:X,$W$3,Total!W:W,B18,Total!O:O,DB!$G$5,Total!AA:AA,DB!$O$5,Total!M:M,DB!$G$9,Total!K:K,DB!$O$9,Total!E:E,$H$2)+COUNTIFS(Total!X:X,$W$3,Total!W:W,B18,Total!O:O,DB!$G$5,Total!N:N,DB!$O$5,Total!AA:AA,DB!$G$9,Total!K:K,DB!$O$9,Total!E:E,$H$2)+COUNTIFS(Total!X:X,$W$3,Total!W:W,B18,Total!O:O,DB!$G$5,Total!N:N,DB!$O$5,Total!M:M,DB!$G$9,Total!AA:AA,DB!$O$9,Total!E:E,$H$2)+COUNTIFS(Total!X:X,$W$3,Total!W:W,B18,Total!O:O,DB!$G$5,Total!N:N,DB!$O$5,Total!M:M,DB!$G$9,Total!K:K,DB!$O$9,Total!AA:AA,$H$2)</f>
        <v>0</v>
      </c>
      <c r="X18" s="31">
        <f t="shared" si="0"/>
        <v>98</v>
      </c>
      <c r="Y18" s="31">
        <f t="shared" si="1"/>
        <v>77</v>
      </c>
      <c r="Z18" s="31">
        <f t="shared" si="2"/>
        <v>75</v>
      </c>
      <c r="AC18" s="44" t="s">
        <v>110</v>
      </c>
    </row>
    <row r="19" spans="1:29" ht="30" customHeight="1" x14ac:dyDescent="0.25">
      <c r="A19" s="43">
        <v>16</v>
      </c>
      <c r="B19" s="53" t="s">
        <v>174</v>
      </c>
      <c r="C19" s="31">
        <f>COUNTIFS(Total!W:W,B19,Total!O:O,DB!$G$5,Total!N:N,DB!$O$5,Total!M:M,DB!$G$9,Total!K:K,DB!$O$9,Total!E:E,$H$2)+COUNTIFS(Total!W:W,B19,Total!AA:AA,DB!$G$5,Total!AA:AA,DB!$O$5,Total!AA:AA,DB!$G$9,Total!AA:AA,DB!$O$9,Total!AA:AA,$H$2)+COUNTIFS(Total!W:W,B19,Total!O:O,DB!$G$5,Total!AA:AA,DB!$O$5,Total!AA:AA,DB!$G$9,Total!AA:AA,DB!$O$9,Total!AA:AA,$H$2)+COUNTIFS(Total!W:W,B19,Total!AA:AA,DB!$G$5,Total!N:N,DB!$O$5,Total!AA:AA,DB!$G$9,Total!AA:AA,DB!$O$9,Total!AA:AA,$H$2)+COUNTIFS(Total!W:W,B19,Total!AA:AA,DB!$G$5,Total!AA:AA,DB!$O$5,Total!M:M,DB!$G$9,Total!AA:AA,DB!$O$9,Total!AA:AA,$H$2)+COUNTIFS(Total!W:W,B19,Total!AA:AA,DB!$G$5,Total!AA:AA,DB!$O$5,Total!AA:AA,DB!$G$9,Total!K:K,DB!$O$9,Total!AA:AA,$H$2)+COUNTIFS(Total!W:W,B19,Total!AA:AA,DB!$G$5,Total!AA:AA,DB!$O$5,Total!AA:AA,DB!$G$9,Total!AA:AA,DB!$O$9,Total!E:E,$H$2)+COUNTIFS(Total!W:W,B19,Total!O:O,DB!$G$5,Total!N:N,DB!$O$5,Total!M:M,DB!$G$9,Total!AA:AA,DB!$O$9,Total!AA:AA,$H$2)+COUNTIFS(Total!W:W,B19,Total!O:O,DB!$G$5,Total!N:N,DB!$O$5,Total!AA:AA,DB!$G$9,Total!K:K,DB!$O$9,Total!AA:AA,$H$2)+COUNTIFS(Total!W:W,B19,Total!O:O,DB!$G$5,Total!N:N,DB!$O$5,Total!AA:AA,DB!$G$9,Total!AA:AA,DB!$O$9,Total!E:E,$H$2)+COUNTIFS(Total!W:W,B19,Total!O:O,DB!$G$5,Total!AA:AA,DB!$O$5,Total!M:M,DB!$G$9,Total!K:K,DB!$O$9,Total!AA:AA,$H$2)+COUNTIFS(Total!W:W,B19,Total!O:O,DB!$G$5,Total!AA:AA,DB!$O$5,Total!M:M,DB!$G$9,Total!AA:AA,DB!$O$9,Total!E:E,$H$2)+COUNTIFS(Total!W:W,B19,Total!O:O,DB!$G$5,Total!AA:AA,DB!$O$5,Total!AA:AA,DB!$G$9,Total!K:K,DB!$O$9,Total!E:E,$H$2)+COUNTIFS(Total!W:W,B19,Total!AA:AA,DB!$G$5,Total!N:N,DB!$O$5,Total!M:M,DB!$G$9,Total!K:K,DB!$O$9,Total!AA:AA,$H$2)+COUNTIFS(Total!W:W,B19,Total!AA:AA,DB!$G$5,Total!N:N,DB!$O$5,Total!M:M,DB!$G$9,Total!AA:AA,DB!$O$9,Total!E:E,$H$2)+COUNTIFS(Total!W:W,B19,Total!AA:AA,DB!$G$5,Total!N:N,DB!$O$5,Total!AA:AA,DB!$G$9,Total!K:K,DB!$O$9,Total!E:E,$H$2)+COUNTIFS(Total!W:W,B19,Total!AA:AA,DB!$G$5,Total!AA:AA,DB!$O$5,Total!M:M,DB!$G$9,Total!K:K,DB!$O$9,Total!E:E,$H$2)+COUNTIFS(Total!W:W,B19,Total!O:O,DB!$G$5,Total!N:N,DB!$O$5,Total!AA:AA,DB!$G$9,Total!AA:AA,DB!$O$9,Total!AA:AA,$H$2)+COUNTIFS(Total!W:W,B19,Total!O:O,DB!$G$5,Total!AA:AA,DB!$O$5,Total!M:M,DB!$G$9,Total!AA:AA,DB!$O$9,Total!AA:AA,$H$2)+COUNTIFS(Total!W:W,B19,Total!O:O,DB!$G$5,Total!AA:AA,DB!$O$5,Total!AA:AA,DB!$G$9,Total!K:K,DB!$O$9,Total!AA:AA,$H$2)+COUNTIFS(Total!W:W,B19,Total!O:O,DB!$G$5,Total!AA:AA,DB!$O$5,Total!AA:AA,DB!$G$9,Total!AA:AA,DB!$O$9,Total!E:E,$H$2)+COUNTIFS(Total!W:W,B19,Total!AA:AA,DB!$G$5,Total!N:N,DB!$O$5,Total!M:M,DB!$G$9,Total!AA:AA,DB!$O$9,Total!AA:AA,$H$2)+COUNTIFS(Total!W:W,B19,Total!AA:AA,DB!$G$5,Total!N:N,DB!$O$5,Total!AA:AA,DB!$G$9,Total!K:K,DB!$O$9,Total!AA:AA,$H$2)+COUNTIFS(Total!W:W,B19,Total!AA:AA,DB!$G$5,Total!N:N,DB!$O$5,Total!AA:AA,DB!$G$9,Total!AA:AA,DB!$O$9,Total!E:E,$H$2)+COUNTIFS(Total!W:W,B19,Total!AA:AA,DB!$G$5,Total!AA:AA,DB!$O$5,Total!M:M,DB!$G$9,Total!K:K,DB!$O$9,Total!AA:AA,$H$2)+COUNTIFS(Total!W:W,B19,Total!AA:AA,DB!$G$5,Total!AA:AA,DB!$O$5,Total!M:M,DB!$G$9,Total!AA:AA,DB!$O$9,Total!E:E,$H$2)+COUNTIFS(Total!W:W,B19,Total!AA:AA,DB!$G$5,Total!AA:AA,DB!$O$5,Total!AA:AA,DB!$G$9,Total!K:K,DB!$O$9,Total!E:E,$H$2)+COUNTIFS(Total!W:W,B19,Total!AA:AA,DB!$G$5,Total!N:N,DB!$O$5,Total!M:M,DB!$G$9,Total!K:K,DB!$O$9,Total!E:E,$H$2)+COUNTIFS(Total!W:W,B19,Total!O:O,DB!$G$5,Total!AA:AA,DB!$O$5,Total!M:M,DB!$G$9,Total!K:K,DB!$O$9,Total!E:E,$H$2)+COUNTIFS(Total!W:W,B19,Total!O:O,DB!$G$5,Total!N:N,DB!$O$5,Total!AA:AA,DB!$G$9,Total!K:K,DB!$O$9,Total!E:E,$H$2)+COUNTIFS(Total!W:W,B19,Total!O:O,DB!$G$5,Total!N:N,DB!$O$5,Total!M:M,DB!$G$9,Total!AA:AA,DB!$O$9,Total!E:E,$H$2)+COUNTIFS(Total!W:W,B19,Total!O:O,DB!$G$5,Total!N:N,DB!$O$5,Total!M:M,DB!$G$9,Total!K:K,DB!$O$9,Total!AA:AA,$H$2)</f>
        <v>16</v>
      </c>
      <c r="D19" s="31">
        <f>COUNTIFS(Total!X:X,$AB$28,Total!W:W,B19,Total!O:O,DB!$G$5,Total!N:N,DB!$O$5,Total!M:M,DB!$G$9,Total!K:K,DB!$O$9,Total!E:E,$H$2)+COUNTIFS(Total!X:X,$AB$28,Total!W:W,B19,Total!AA:AA,DB!$G$5,Total!AA:AA,DB!$O$5,Total!AA:AA,DB!$G$9,Total!AA:AA,DB!$O$9,Total!AA:AA,$H$2)+COUNTIFS(Total!X:X,$AB$28,Total!W:W,B19,Total!O:O,DB!$G$5,Total!AA:AA,DB!$O$5,Total!AA:AA,DB!$G$9,Total!AA:AA,DB!$O$9,Total!AA:AA,$H$2)+COUNTIFS(Total!X:X,$AB$28,Total!W:W,B19,Total!AA:AA,DB!$G$5,Total!N:N,DB!$O$5,Total!AA:AA,DB!$G$9,Total!AA:AA,DB!$O$9,Total!AA:AA,$H$2)+COUNTIFS(Total!X:X,$AB$28,Total!W:W,B19,Total!AA:AA,DB!$G$5,Total!AA:AA,DB!$O$5,Total!M:M,DB!$G$9,Total!AA:AA,DB!$O$9,Total!AA:AA,$H$2)+COUNTIFS(Total!X:X,$AB$28,Total!W:W,B19,Total!AA:AA,DB!$G$5,Total!AA:AA,DB!$O$5,Total!AA:AA,DB!$G$9,Total!K:K,DB!$O$9,Total!AA:AA,$H$2)+COUNTIFS(Total!X:X,$AB$28,Total!W:W,B19,Total!AA:AA,DB!$G$5,Total!AA:AA,DB!$O$5,Total!AA:AA,DB!$G$9,Total!AA:AA,DB!$O$9,Total!E:E,$H$2)+COUNTIFS(Total!X:X,$AB$28,Total!W:W,B19,Total!O:O,DB!$G$5,Total!N:N,DB!$O$5,Total!M:M,DB!$G$9,Total!AA:AA,DB!$O$9,Total!AA:AA,$H$2)+COUNTIFS(Total!X:X,$AB$28,Total!W:W,B19,Total!O:O,DB!$G$5,Total!N:N,DB!$O$5,Total!AA:AA,DB!$G$9,Total!K:K,DB!$O$9,Total!AA:AA,$H$2)+COUNTIFS(Total!X:X,$AB$28,Total!W:W,B19,Total!O:O,DB!$G$5,Total!N:N,DB!$O$5,Total!AA:AA,DB!$G$9,Total!AA:AA,DB!$O$9,Total!E:E,$H$2)+COUNTIFS(Total!X:X,$AB$28,Total!W:W,B19,Total!O:O,DB!$G$5,Total!AA:AA,DB!$O$5,Total!M:M,DB!$G$9,Total!K:K,DB!$O$9,Total!AA:AA,$H$2)+COUNTIFS(Total!X:X,$AB$28,Total!W:W,B19,Total!O:O,DB!$G$5,Total!AA:AA,DB!$O$5,Total!M:M,DB!$G$9,Total!AA:AA,DB!$O$9,Total!E:E,$H$2)+COUNTIFS(Total!X:X,$AB$28,Total!W:W,B19,Total!O:O,DB!$G$5,Total!AA:AA,DB!$O$5,Total!AA:AA,DB!$G$9,Total!K:K,DB!$O$9,Total!E:E,$H$2)+COUNTIFS(Total!X:X,$AB$28,Total!W:W,B19,Total!AA:AA,DB!$G$5,Total!N:N,DB!$O$5,Total!M:M,DB!$G$9,Total!K:K,DB!$O$9,Total!AA:AA,$H$2)+COUNTIFS(Total!X:X,$AB$28,Total!W:W,B19,Total!AA:AA,DB!$G$5,Total!N:N,DB!$O$5,Total!M:M,DB!$G$9,Total!AA:AA,DB!$O$9,Total!E:E,$H$2)+COUNTIFS(Total!X:X,$AB$28,Total!W:W,B19,Total!AA:AA,DB!$G$5,Total!N:N,DB!$O$5,Total!AA:AA,DB!$G$9,Total!K:K,DB!$O$9,Total!E:E,$H$2)+COUNTIFS(Total!X:X,$AB$28,Total!W:W,B19,Total!AA:AA,DB!$G$5,Total!AA:AA,DB!$O$5,Total!M:M,DB!$G$9,Total!K:K,DB!$O$9,Total!E:E,$H$2)+COUNTIFS(Total!X:X,$AB$28,Total!W:W,B19,Total!O:O,DB!$G$5,Total!N:N,DB!$O$5,Total!AA:AA,DB!$G$9,Total!AA:AA,DB!$O$9,Total!AA:AA,$H$2)+COUNTIFS(Total!X:X,$AB$28,Total!W:W,B19,Total!O:O,DB!$G$5,Total!AA:AA,DB!$O$5,Total!M:M,DB!$G$9,Total!AA:AA,DB!$O$9,Total!AA:AA,$H$2)+COUNTIFS(Total!X:X,$AB$28,Total!W:W,B19,Total!O:O,DB!$G$5,Total!AA:AA,DB!$O$5,Total!AA:AA,DB!$G$9,Total!K:K,DB!$O$9,Total!AA:AA,$H$2)+COUNTIFS(Total!X:X,$AB$28,Total!W:W,B19,Total!O:O,DB!$G$5,Total!AA:AA,DB!$O$5,Total!AA:AA,DB!$G$9,Total!AA:AA,DB!$O$9,Total!E:E,$H$2)+COUNTIFS(Total!X:X,$AB$28,Total!W:W,B19,Total!AA:AA,DB!$G$5,Total!N:N,DB!$O$5,Total!M:M,DB!$G$9,Total!AA:AA,DB!$O$9,Total!AA:AA,$H$2)+COUNTIFS(Total!X:X,$AB$28,Total!W:W,B19,Total!AA:AA,DB!$G$5,Total!N:N,DB!$O$5,Total!AA:AA,DB!$G$9,Total!K:K,DB!$O$9,Total!AA:AA,$H$2)+COUNTIFS(Total!X:X,$AB$28,Total!W:W,B19,Total!AA:AA,DB!$G$5,Total!N:N,DB!$O$5,Total!AA:AA,DB!$G$9,Total!AA:AA,DB!$O$9,Total!E:E,$H$2)+COUNTIFS(Total!X:X,$AB$28,Total!W:W,B19,Total!AA:AA,DB!$G$5,Total!AA:AA,DB!$O$5,Total!M:M,DB!$G$9,Total!K:K,DB!$O$9,Total!AA:AA,$H$2)+COUNTIFS(Total!X:X,$AB$28,Total!W:W,B19,Total!AA:AA,DB!$G$5,Total!AA:AA,DB!$O$5,Total!M:M,DB!$G$9,Total!AA:AA,DB!$O$9,Total!E:E,$H$2)+COUNTIFS(Total!X:X,$AB$28,Total!W:W,B19,Total!AA:AA,DB!$G$5,Total!AA:AA,DB!$O$5,Total!AA:AA,DB!$G$9,Total!K:K,DB!$O$9,Total!E:E,$H$2)+COUNTIFS(Total!X:X,$AB$28,Total!W:W,B19,Total!AA:AA,DB!$G$5,Total!N:N,DB!$O$5,Total!M:M,DB!$G$9,Total!K:K,DB!$O$9,Total!E:E,$H$2)+COUNTIFS(Total!X:X,$AB$28,Total!W:W,B19,Total!O:O,DB!$G$5,Total!AA:AA,DB!$O$5,Total!M:M,DB!$G$9,Total!K:K,DB!$O$9,Total!E:E,$H$2)+COUNTIFS(Total!X:X,$AB$28,Total!W:W,B19,Total!O:O,DB!$G$5,Total!N:N,DB!$O$5,Total!AA:AA,DB!$G$9,Total!K:K,DB!$O$9,Total!E:E,$H$2)+COUNTIFS(Total!X:X,$AB$28,Total!W:W,B19,Total!O:O,DB!$G$5,Total!N:N,DB!$O$5,Total!M:M,DB!$G$9,Total!AA:AA,DB!$O$9,Total!E:E,$H$2)+COUNTIFS(Total!X:X,$AB$28,Total!W:W,B19,Total!O:O,DB!$G$5,Total!N:N,DB!$O$5,Total!M:M,DB!$G$9,Total!K:K,DB!$O$9,Total!AA:AA,$H$2)</f>
        <v>0</v>
      </c>
      <c r="E19" s="31">
        <f>COUNTIFS(Total!X:X,$E$3,Total!W:W,B19,Total!O:O,DB!$G$5,Total!N:N,DB!$O$5,Total!M:M,DB!$G$9,Total!K:K,DB!$O$9,Total!E:E,$H$2)+COUNTIFS(Total!X:X,$E$3,Total!W:W,B19,Total!AA:AA,DB!$G$5,Total!AA:AA,DB!$O$5,Total!AA:AA,DB!$G$9,Total!AA:AA,DB!$O$9,Total!AA:AA,$H$2)+COUNTIFS(Total!X:X,$E$3,Total!W:W,B19,Total!O:O,DB!$G$5,Total!AA:AA,DB!$O$5,Total!AA:AA,DB!$G$9,Total!AA:AA,DB!$O$9,Total!AA:AA,$H$2)+COUNTIFS(Total!X:X,$E$3,Total!W:W,B19,Total!AA:AA,DB!$G$5,Total!N:N,DB!$O$5,Total!AA:AA,DB!$G$9,Total!AA:AA,DB!$O$9,Total!AA:AA,$H$2)+COUNTIFS(Total!X:X,$E$3,Total!W:W,B19,Total!AA:AA,DB!$G$5,Total!AA:AA,DB!$O$5,Total!M:M,DB!$G$9,Total!AA:AA,DB!$O$9,Total!AA:AA,$H$2)+COUNTIFS(Total!X:X,$E$3,Total!W:W,B19,Total!AA:AA,DB!$G$5,Total!AA:AA,DB!$O$5,Total!AA:AA,DB!$G$9,Total!K:K,DB!$O$9,Total!AA:AA,$H$2)+COUNTIFS(Total!X:X,$E$3,Total!W:W,B19,Total!AA:AA,DB!$G$5,Total!AA:AA,DB!$O$5,Total!AA:AA,DB!$G$9,Total!AA:AA,DB!$O$9,Total!E:E,$H$2)+COUNTIFS(Total!X:X,$E$3,Total!W:W,B19,Total!O:O,DB!$G$5,Total!N:N,DB!$O$5,Total!M:M,DB!$G$9,Total!AA:AA,DB!$O$9,Total!AA:AA,$H$2)+COUNTIFS(Total!X:X,$E$3,Total!W:W,B19,Total!O:O,DB!$G$5,Total!N:N,DB!$O$5,Total!AA:AA,DB!$G$9,Total!K:K,DB!$O$9,Total!AA:AA,$H$2)+COUNTIFS(Total!X:X,$E$3,Total!W:W,B19,Total!O:O,DB!$G$5,Total!N:N,DB!$O$5,Total!AA:AA,DB!$G$9,Total!AA:AA,DB!$O$9,Total!E:E,$H$2)+COUNTIFS(Total!X:X,$E$3,Total!W:W,B19,Total!O:O,DB!$G$5,Total!AA:AA,DB!$O$5,Total!M:M,DB!$G$9,Total!K:K,DB!$O$9,Total!AA:AA,$H$2)+COUNTIFS(Total!X:X,$E$3,Total!W:W,B19,Total!O:O,DB!$G$5,Total!AA:AA,DB!$O$5,Total!M:M,DB!$G$9,Total!AA:AA,DB!$O$9,Total!E:E,$H$2)+COUNTIFS(Total!X:X,$E$3,Total!W:W,B19,Total!O:O,DB!$G$5,Total!AA:AA,DB!$O$5,Total!AA:AA,DB!$G$9,Total!K:K,DB!$O$9,Total!E:E,$H$2)+COUNTIFS(Total!X:X,$E$3,Total!W:W,B19,Total!AA:AA,DB!$G$5,Total!N:N,DB!$O$5,Total!M:M,DB!$G$9,Total!K:K,DB!$O$9,Total!AA:AA,$H$2)+COUNTIFS(Total!X:X,$E$3,Total!W:W,B19,Total!AA:AA,DB!$G$5,Total!N:N,DB!$O$5,Total!M:M,DB!$G$9,Total!AA:AA,DB!$O$9,Total!E:E,$H$2)+COUNTIFS(Total!X:X,$E$3,Total!W:W,B19,Total!AA:AA,DB!$G$5,Total!N:N,DB!$O$5,Total!AA:AA,DB!$G$9,Total!K:K,DB!$O$9,Total!E:E,$H$2)+COUNTIFS(Total!X:X,$E$3,Total!W:W,B19,Total!AA:AA,DB!$G$5,Total!AA:AA,DB!$O$5,Total!M:M,DB!$G$9,Total!K:K,DB!$O$9,Total!E:E,$H$2)+COUNTIFS(Total!X:X,$E$3,Total!W:W,B19,Total!O:O,DB!$G$5,Total!N:N,DB!$O$5,Total!AA:AA,DB!$G$9,Total!AA:AA,DB!$O$9,Total!AA:AA,$H$2)+COUNTIFS(Total!X:X,$E$3,Total!W:W,B19,Total!O:O,DB!$G$5,Total!AA:AA,DB!$O$5,Total!M:M,DB!$G$9,Total!AA:AA,DB!$O$9,Total!AA:AA,$H$2)+COUNTIFS(Total!X:X,$E$3,Total!W:W,B19,Total!O:O,DB!$G$5,Total!AA:AA,DB!$O$5,Total!AA:AA,DB!$G$9,Total!K:K,DB!$O$9,Total!AA:AA,$H$2)+COUNTIFS(Total!X:X,$E$3,Total!W:W,B19,Total!O:O,DB!$G$5,Total!AA:AA,DB!$O$5,Total!AA:AA,DB!$G$9,Total!AA:AA,DB!$O$9,Total!E:E,$H$2)+COUNTIFS(Total!X:X,$E$3,Total!W:W,B19,Total!AA:AA,DB!$G$5,Total!N:N,DB!$O$5,Total!M:M,DB!$G$9,Total!AA:AA,DB!$O$9,Total!AA:AA,$H$2)+COUNTIFS(Total!X:X,$E$3,Total!W:W,B19,Total!AA:AA,DB!$G$5,Total!N:N,DB!$O$5,Total!AA:AA,DB!$G$9,Total!K:K,DB!$O$9,Total!AA:AA,$H$2)+COUNTIFS(Total!X:X,$E$3,Total!W:W,B19,Total!AA:AA,DB!$G$5,Total!N:N,DB!$O$5,Total!AA:AA,DB!$G$9,Total!AA:AA,DB!$O$9,Total!E:E,$H$2)+COUNTIFS(Total!X:X,$E$3,Total!W:W,B19,Total!AA:AA,DB!$G$5,Total!AA:AA,DB!$O$5,Total!M:M,DB!$G$9,Total!K:K,DB!$O$9,Total!AA:AA,$H$2)+COUNTIFS(Total!X:X,$E$3,Total!W:W,B19,Total!AA:AA,DB!$G$5,Total!AA:AA,DB!$O$5,Total!M:M,DB!$G$9,Total!AA:AA,DB!$O$9,Total!E:E,$H$2)+COUNTIFS(Total!X:X,$E$3,Total!W:W,B19,Total!AA:AA,DB!$G$5,Total!AA:AA,DB!$O$5,Total!AA:AA,DB!$G$9,Total!K:K,DB!$O$9,Total!E:E,$H$2)+COUNTIFS(Total!X:X,$E$3,Total!W:W,B19,Total!AA:AA,DB!$G$5,Total!N:N,DB!$O$5,Total!M:M,DB!$G$9,Total!K:K,DB!$O$9,Total!E:E,$H$2)+COUNTIFS(Total!X:X,$E$3,Total!W:W,B19,Total!O:O,DB!$G$5,Total!AA:AA,DB!$O$5,Total!M:M,DB!$G$9,Total!K:K,DB!$O$9,Total!E:E,$H$2)+COUNTIFS(Total!X:X,$E$3,Total!W:W,B19,Total!O:O,DB!$G$5,Total!N:N,DB!$O$5,Total!AA:AA,DB!$G$9,Total!K:K,DB!$O$9,Total!E:E,$H$2)+COUNTIFS(Total!X:X,$E$3,Total!W:W,B19,Total!O:O,DB!$G$5,Total!N:N,DB!$O$5,Total!M:M,DB!$G$9,Total!AA:AA,DB!$O$9,Total!E:E,$H$2)+COUNTIFS(Total!X:X,$E$3,Total!W:W,B19,Total!O:O,DB!$G$5,Total!N:N,DB!$O$5,Total!M:M,DB!$G$9,Total!K:K,DB!$O$9,Total!AA:AA,$H$2)</f>
        <v>4</v>
      </c>
      <c r="F19" s="31">
        <f>COUNTIFS(Total!X:X,$F$3,Total!W:W,B19,Total!O:O,DB!$G$5,Total!N:N,DB!$O$5,Total!M:M,DB!$G$9,Total!K:K,DB!$O$9,Total!E:E,$H$2)+COUNTIFS(Total!X:X,$F$3,Total!W:W,B19,Total!AA:AA,DB!$G$5,Total!AA:AA,DB!$O$5,Total!AA:AA,DB!$G$9,Total!AA:AA,DB!$O$9,Total!AA:AA,$H$2)+COUNTIFS(Total!X:X,$F$3,Total!W:W,B19,Total!O:O,DB!$G$5,Total!AA:AA,DB!$O$5,Total!AA:AA,DB!$G$9,Total!AA:AA,DB!$O$9,Total!AA:AA,$H$2)+COUNTIFS(Total!X:X,$F$3,Total!W:W,B19,Total!AA:AA,DB!$G$5,Total!N:N,DB!$O$5,Total!AA:AA,DB!$G$9,Total!AA:AA,DB!$O$9,Total!AA:AA,$H$2)+COUNTIFS(Total!X:X,$F$3,Total!W:W,B19,Total!AA:AA,DB!$G$5,Total!AA:AA,DB!$O$5,Total!M:M,DB!$G$9,Total!AA:AA,DB!$O$9,Total!AA:AA,$H$2)+COUNTIFS(Total!X:X,$F$3,Total!W:W,B19,Total!AA:AA,DB!$G$5,Total!AA:AA,DB!$O$5,Total!AA:AA,DB!$G$9,Total!K:K,DB!$O$9,Total!AA:AA,$H$2)+COUNTIFS(Total!X:X,$F$3,Total!W:W,B19,Total!AA:AA,DB!$G$5,Total!AA:AA,DB!$O$5,Total!AA:AA,DB!$G$9,Total!AA:AA,DB!$O$9,Total!E:E,$H$2)+COUNTIFS(Total!X:X,$F$3,Total!W:W,B19,Total!O:O,DB!$G$5,Total!N:N,DB!$O$5,Total!M:M,DB!$G$9,Total!AA:AA,DB!$O$9,Total!AA:AA,$H$2)+COUNTIFS(Total!X:X,$F$3,Total!W:W,B19,Total!O:O,DB!$G$5,Total!N:N,DB!$O$5,Total!AA:AA,DB!$G$9,Total!K:K,DB!$O$9,Total!AA:AA,$H$2)+COUNTIFS(Total!X:X,$F$3,Total!W:W,B19,Total!O:O,DB!$G$5,Total!N:N,DB!$O$5,Total!AA:AA,DB!$G$9,Total!AA:AA,DB!$O$9,Total!E:E,$H$2)+COUNTIFS(Total!X:X,$F$3,Total!W:W,B19,Total!O:O,DB!$G$5,Total!AA:AA,DB!$O$5,Total!M:M,DB!$G$9,Total!K:K,DB!$O$9,Total!AA:AA,$H$2)+COUNTIFS(Total!X:X,$F$3,Total!W:W,B19,Total!O:O,DB!$G$5,Total!AA:AA,DB!$O$5,Total!M:M,DB!$G$9,Total!AA:AA,DB!$O$9,Total!E:E,$H$2)+COUNTIFS(Total!X:X,$F$3,Total!W:W,B19,Total!O:O,DB!$G$5,Total!AA:AA,DB!$O$5,Total!AA:AA,DB!$G$9,Total!K:K,DB!$O$9,Total!E:E,$H$2)+COUNTIFS(Total!X:X,$F$3,Total!W:W,B19,Total!AA:AA,DB!$G$5,Total!N:N,DB!$O$5,Total!M:M,DB!$G$9,Total!K:K,DB!$O$9,Total!AA:AA,$H$2)+COUNTIFS(Total!X:X,$F$3,Total!W:W,B19,Total!AA:AA,DB!$G$5,Total!N:N,DB!$O$5,Total!M:M,DB!$G$9,Total!AA:AA,DB!$O$9,Total!E:E,$H$2)+COUNTIFS(Total!X:X,$F$3,Total!W:W,B19,Total!AA:AA,DB!$G$5,Total!N:N,DB!$O$5,Total!AA:AA,DB!$G$9,Total!K:K,DB!$O$9,Total!E:E,$H$2)+COUNTIFS(Total!X:X,$F$3,Total!W:W,B19,Total!AA:AA,DB!$G$5,Total!AA:AA,DB!$O$5,Total!M:M,DB!$G$9,Total!K:K,DB!$O$9,Total!E:E,$H$2)+COUNTIFS(Total!X:X,$F$3,Total!W:W,B19,Total!O:O,DB!$G$5,Total!N:N,DB!$O$5,Total!AA:AA,DB!$G$9,Total!AA:AA,DB!$O$9,Total!AA:AA,$H$2)+COUNTIFS(Total!X:X,$F$3,Total!W:W,B19,Total!O:O,DB!$G$5,Total!AA:AA,DB!$O$5,Total!M:M,DB!$G$9,Total!AA:AA,DB!$O$9,Total!AA:AA,$H$2)+COUNTIFS(Total!X:X,$F$3,Total!W:W,B19,Total!O:O,DB!$G$5,Total!AA:AA,DB!$O$5,Total!AA:AA,DB!$G$9,Total!K:K,DB!$O$9,Total!AA:AA,$H$2)+COUNTIFS(Total!X:X,$F$3,Total!W:W,B19,Total!O:O,DB!$G$5,Total!AA:AA,DB!$O$5,Total!AA:AA,DB!$G$9,Total!AA:AA,DB!$O$9,Total!E:E,$H$2)+COUNTIFS(Total!X:X,$F$3,Total!W:W,B19,Total!AA:AA,DB!$G$5,Total!N:N,DB!$O$5,Total!M:M,DB!$G$9,Total!AA:AA,DB!$O$9,Total!AA:AA,$H$2)+COUNTIFS(Total!X:X,$F$3,Total!W:W,B19,Total!AA:AA,DB!$G$5,Total!N:N,DB!$O$5,Total!AA:AA,DB!$G$9,Total!K:K,DB!$O$9,Total!AA:AA,$H$2)+COUNTIFS(Total!X:X,$F$3,Total!W:W,B19,Total!AA:AA,DB!$G$5,Total!N:N,DB!$O$5,Total!AA:AA,DB!$G$9,Total!AA:AA,DB!$O$9,Total!E:E,$H$2)+COUNTIFS(Total!X:X,$F$3,Total!W:W,B19,Total!AA:AA,DB!$G$5,Total!AA:AA,DB!$O$5,Total!M:M,DB!$G$9,Total!K:K,DB!$O$9,Total!AA:AA,$H$2)+COUNTIFS(Total!X:X,$F$3,Total!W:W,B19,Total!AA:AA,DB!$G$5,Total!AA:AA,DB!$O$5,Total!M:M,DB!$G$9,Total!AA:AA,DB!$O$9,Total!E:E,$H$2)+COUNTIFS(Total!X:X,$F$3,Total!W:W,B19,Total!AA:AA,DB!$G$5,Total!AA:AA,DB!$O$5,Total!AA:AA,DB!$G$9,Total!K:K,DB!$O$9,Total!E:E,$H$2)+COUNTIFS(Total!X:X,$F$3,Total!W:W,B19,Total!AA:AA,DB!$G$5,Total!N:N,DB!$O$5,Total!M:M,DB!$G$9,Total!K:K,DB!$O$9,Total!E:E,$H$2)+COUNTIFS(Total!X:X,$F$3,Total!W:W,B19,Total!O:O,DB!$G$5,Total!AA:AA,DB!$O$5,Total!M:M,DB!$G$9,Total!K:K,DB!$O$9,Total!E:E,$H$2)+COUNTIFS(Total!X:X,$F$3,Total!W:W,B19,Total!O:O,DB!$G$5,Total!N:N,DB!$O$5,Total!AA:AA,DB!$G$9,Total!K:K,DB!$O$9,Total!E:E,$H$2)+COUNTIFS(Total!X:X,$F$3,Total!W:W,B19,Total!O:O,DB!$G$5,Total!N:N,DB!$O$5,Total!M:M,DB!$G$9,Total!AA:AA,DB!$O$9,Total!E:E,$H$2)+COUNTIFS(Total!X:X,$F$3,Total!W:W,B19,Total!O:O,DB!$G$5,Total!N:N,DB!$O$5,Total!M:M,DB!$G$9,Total!K:K,DB!$O$9,Total!AA:AA,$H$2)</f>
        <v>0</v>
      </c>
      <c r="G19" s="31">
        <f>COUNTIFS(Total!X:X,$G$3,Total!W:W,B19,Total!O:O,DB!$G$5,Total!N:N,DB!$O$5,Total!M:M,DB!$G$9,Total!K:K,DB!$O$9,Total!E:E,$H$2)+COUNTIFS(Total!X:X,$G$3,Total!W:W,B19,Total!AA:AA,DB!$G$5,Total!AA:AA,DB!$O$5,Total!AA:AA,DB!$G$9,Total!AA:AA,DB!$O$9,Total!AA:AA,$H$2)+COUNTIFS(Total!X:X,$G$3,Total!W:W,B19,Total!O:O,DB!$G$5,Total!AA:AA,DB!$O$5,Total!AA:AA,DB!$G$9,Total!AA:AA,DB!$O$9,Total!AA:AA,$H$2)+COUNTIFS(Total!X:X,$G$3,Total!W:W,B19,Total!AA:AA,DB!$G$5,Total!N:N,DB!$O$5,Total!AA:AA,DB!$G$9,Total!AA:AA,DB!$O$9,Total!AA:AA,$H$2)+COUNTIFS(Total!X:X,$G$3,Total!W:W,B19,Total!AA:AA,DB!$G$5,Total!AA:AA,DB!$O$5,Total!M:M,DB!$G$9,Total!AA:AA,DB!$O$9,Total!AA:AA,$H$2)+COUNTIFS(Total!X:X,$G$3,Total!W:W,B19,Total!AA:AA,DB!$G$5,Total!AA:AA,DB!$O$5,Total!AA:AA,DB!$G$9,Total!K:K,DB!$O$9,Total!AA:AA,$H$2)+COUNTIFS(Total!X:X,$G$3,Total!W:W,B19,Total!AA:AA,DB!$G$5,Total!AA:AA,DB!$O$5,Total!AA:AA,DB!$G$9,Total!AA:AA,DB!$O$9,Total!E:E,$H$2)+COUNTIFS(Total!X:X,$G$3,Total!W:W,B19,Total!O:O,DB!$G$5,Total!N:N,DB!$O$5,Total!M:M,DB!$G$9,Total!AA:AA,DB!$O$9,Total!AA:AA,$H$2)+COUNTIFS(Total!X:X,$G$3,Total!W:W,B19,Total!O:O,DB!$G$5,Total!N:N,DB!$O$5,Total!AA:AA,DB!$G$9,Total!K:K,DB!$O$9,Total!AA:AA,$H$2)+COUNTIFS(Total!X:X,$G$3,Total!W:W,B19,Total!O:O,DB!$G$5,Total!N:N,DB!$O$5,Total!AA:AA,DB!$G$9,Total!AA:AA,DB!$O$9,Total!E:E,$H$2)+COUNTIFS(Total!X:X,$G$3,Total!W:W,B19,Total!O:O,DB!$G$5,Total!AA:AA,DB!$O$5,Total!M:M,DB!$G$9,Total!K:K,DB!$O$9,Total!AA:AA,$H$2)+COUNTIFS(Total!X:X,$G$3,Total!W:W,B19,Total!O:O,DB!$G$5,Total!AA:AA,DB!$O$5,Total!M:M,DB!$G$9,Total!AA:AA,DB!$O$9,Total!E:E,$H$2)+COUNTIFS(Total!X:X,$G$3,Total!W:W,B19,Total!O:O,DB!$G$5,Total!AA:AA,DB!$O$5,Total!AA:AA,DB!$G$9,Total!K:K,DB!$O$9,Total!E:E,$H$2)+COUNTIFS(Total!X:X,$G$3,Total!W:W,B19,Total!AA:AA,DB!$G$5,Total!N:N,DB!$O$5,Total!M:M,DB!$G$9,Total!K:K,DB!$O$9,Total!AA:AA,$H$2)+COUNTIFS(Total!X:X,$G$3,Total!W:W,B19,Total!AA:AA,DB!$G$5,Total!N:N,DB!$O$5,Total!M:M,DB!$G$9,Total!AA:AA,DB!$O$9,Total!E:E,$H$2)+COUNTIFS(Total!X:X,$G$3,Total!W:W,B19,Total!AA:AA,DB!$G$5,Total!N:N,DB!$O$5,Total!AA:AA,DB!$G$9,Total!K:K,DB!$O$9,Total!E:E,$H$2)+COUNTIFS(Total!X:X,$G$3,Total!W:W,B19,Total!AA:AA,DB!$G$5,Total!AA:AA,DB!$O$5,Total!M:M,DB!$G$9,Total!K:K,DB!$O$9,Total!E:E,$H$2)+COUNTIFS(Total!X:X,$G$3,Total!W:W,B19,Total!O:O,DB!$G$5,Total!N:N,DB!$O$5,Total!AA:AA,DB!$G$9,Total!AA:AA,DB!$O$9,Total!AA:AA,$H$2)+COUNTIFS(Total!X:X,$G$3,Total!W:W,B19,Total!O:O,DB!$G$5,Total!AA:AA,DB!$O$5,Total!M:M,DB!$G$9,Total!AA:AA,DB!$O$9,Total!AA:AA,$H$2)+COUNTIFS(Total!X:X,$G$3,Total!W:W,B19,Total!O:O,DB!$G$5,Total!AA:AA,DB!$O$5,Total!AA:AA,DB!$G$9,Total!K:K,DB!$O$9,Total!AA:AA,$H$2)+COUNTIFS(Total!X:X,$G$3,Total!W:W,B19,Total!O:O,DB!$G$5,Total!AA:AA,DB!$O$5,Total!AA:AA,DB!$G$9,Total!AA:AA,DB!$O$9,Total!E:E,$H$2)+COUNTIFS(Total!X:X,$G$3,Total!W:W,B19,Total!AA:AA,DB!$G$5,Total!N:N,DB!$O$5,Total!M:M,DB!$G$9,Total!AA:AA,DB!$O$9,Total!AA:AA,$H$2)+COUNTIFS(Total!X:X,$G$3,Total!W:W,B19,Total!AA:AA,DB!$G$5,Total!N:N,DB!$O$5,Total!AA:AA,DB!$G$9,Total!K:K,DB!$O$9,Total!AA:AA,$H$2)+COUNTIFS(Total!X:X,$G$3,Total!W:W,B19,Total!AA:AA,DB!$G$5,Total!N:N,DB!$O$5,Total!AA:AA,DB!$G$9,Total!AA:AA,DB!$O$9,Total!E:E,$H$2)+COUNTIFS(Total!X:X,$G$3,Total!W:W,B19,Total!AA:AA,DB!$G$5,Total!AA:AA,DB!$O$5,Total!M:M,DB!$G$9,Total!K:K,DB!$O$9,Total!AA:AA,$H$2)+COUNTIFS(Total!X:X,$G$3,Total!W:W,B19,Total!AA:AA,DB!$G$5,Total!AA:AA,DB!$O$5,Total!M:M,DB!$G$9,Total!AA:AA,DB!$O$9,Total!E:E,$H$2)+COUNTIFS(Total!X:X,$G$3,Total!W:W,B19,Total!AA:AA,DB!$G$5,Total!AA:AA,DB!$O$5,Total!AA:AA,DB!$G$9,Total!K:K,DB!$O$9,Total!E:E,$H$2)+COUNTIFS(Total!X:X,$G$3,Total!W:W,B19,Total!AA:AA,DB!$G$5,Total!N:N,DB!$O$5,Total!M:M,DB!$G$9,Total!K:K,DB!$O$9,Total!E:E,$H$2)+COUNTIFS(Total!X:X,$G$3,Total!W:W,B19,Total!O:O,DB!$G$5,Total!AA:AA,DB!$O$5,Total!M:M,DB!$G$9,Total!K:K,DB!$O$9,Total!E:E,$H$2)+COUNTIFS(Total!X:X,$G$3,Total!W:W,B19,Total!O:O,DB!$G$5,Total!N:N,DB!$O$5,Total!AA:AA,DB!$G$9,Total!K:K,DB!$O$9,Total!E:E,$H$2)+COUNTIFS(Total!X:X,$G$3,Total!W:W,B19,Total!O:O,DB!$G$5,Total!N:N,DB!$O$5,Total!M:M,DB!$G$9,Total!AA:AA,DB!$O$9,Total!E:E,$H$2)+COUNTIFS(Total!X:X,$G$3,Total!W:W,B19,Total!O:O,DB!$G$5,Total!N:N,DB!$O$5,Total!M:M,DB!$G$9,Total!K:K,DB!$O$9,Total!AA:AA,$H$2)</f>
        <v>0</v>
      </c>
      <c r="H19" s="31">
        <f>COUNTIFS(Total!X:X,$H$3,Total!W:W,B19,Total!O:O,DB!$G$5,Total!N:N,DB!$O$5,Total!M:M,DB!$G$9,Total!K:K,DB!$O$9,Total!E:E,$H$2)+COUNTIFS(Total!X:X,$H$3,Total!W:W,B19,Total!AA:AA,DB!$G$5,Total!AA:AA,DB!$O$5,Total!AA:AA,DB!$G$9,Total!AA:AA,DB!$O$9,Total!AA:AA,$H$2)+COUNTIFS(Total!X:X,$H$3,Total!W:W,B19,Total!O:O,DB!$G$5,Total!AA:AA,DB!$O$5,Total!AA:AA,DB!$G$9,Total!AA:AA,DB!$O$9,Total!AA:AA,$H$2)+COUNTIFS(Total!X:X,$H$3,Total!W:W,B19,Total!AA:AA,DB!$G$5,Total!N:N,DB!$O$5,Total!AA:AA,DB!$G$9,Total!AA:AA,DB!$O$9,Total!AA:AA,$H$2)+COUNTIFS(Total!X:X,$H$3,Total!W:W,B19,Total!AA:AA,DB!$G$5,Total!AA:AA,DB!$O$5,Total!M:M,DB!$G$9,Total!AA:AA,DB!$O$9,Total!AA:AA,$H$2)+COUNTIFS(Total!X:X,$H$3,Total!W:W,B19,Total!AA:AA,DB!$G$5,Total!AA:AA,DB!$O$5,Total!AA:AA,DB!$G$9,Total!K:K,DB!$O$9,Total!AA:AA,$H$2)+COUNTIFS(Total!X:X,$H$3,Total!W:W,B19,Total!AA:AA,DB!$G$5,Total!AA:AA,DB!$O$5,Total!AA:AA,DB!$G$9,Total!AA:AA,DB!$O$9,Total!E:E,$H$2)+COUNTIFS(Total!X:X,$H$3,Total!W:W,B19,Total!O:O,DB!$G$5,Total!N:N,DB!$O$5,Total!M:M,DB!$G$9,Total!AA:AA,DB!$O$9,Total!AA:AA,$H$2)+COUNTIFS(Total!X:X,$H$3,Total!W:W,B19,Total!O:O,DB!$G$5,Total!N:N,DB!$O$5,Total!AA:AA,DB!$G$9,Total!K:K,DB!$O$9,Total!AA:AA,$H$2)+COUNTIFS(Total!X:X,$H$3,Total!W:W,B19,Total!O:O,DB!$G$5,Total!N:N,DB!$O$5,Total!AA:AA,DB!$G$9,Total!AA:AA,DB!$O$9,Total!E:E,$H$2)+COUNTIFS(Total!X:X,$H$3,Total!W:W,B19,Total!O:O,DB!$G$5,Total!AA:AA,DB!$O$5,Total!M:M,DB!$G$9,Total!K:K,DB!$O$9,Total!AA:AA,$H$2)+COUNTIFS(Total!X:X,$H$3,Total!W:W,B19,Total!O:O,DB!$G$5,Total!AA:AA,DB!$O$5,Total!M:M,DB!$G$9,Total!AA:AA,DB!$O$9,Total!E:E,$H$2)+COUNTIFS(Total!X:X,$H$3,Total!W:W,B19,Total!O:O,DB!$G$5,Total!AA:AA,DB!$O$5,Total!AA:AA,DB!$G$9,Total!K:K,DB!$O$9,Total!E:E,$H$2)+COUNTIFS(Total!X:X,$H$3,Total!W:W,B19,Total!AA:AA,DB!$G$5,Total!N:N,DB!$O$5,Total!M:M,DB!$G$9,Total!K:K,DB!$O$9,Total!AA:AA,$H$2)+COUNTIFS(Total!X:X,$H$3,Total!W:W,B19,Total!AA:AA,DB!$G$5,Total!N:N,DB!$O$5,Total!M:M,DB!$G$9,Total!AA:AA,DB!$O$9,Total!E:E,$H$2)+COUNTIFS(Total!X:X,$H$3,Total!W:W,B19,Total!AA:AA,DB!$G$5,Total!N:N,DB!$O$5,Total!AA:AA,DB!$G$9,Total!K:K,DB!$O$9,Total!E:E,$H$2)+COUNTIFS(Total!X:X,$H$3,Total!W:W,B19,Total!AA:AA,DB!$G$5,Total!AA:AA,DB!$O$5,Total!M:M,DB!$G$9,Total!K:K,DB!$O$9,Total!E:E,$H$2)+COUNTIFS(Total!X:X,$H$3,Total!W:W,B19,Total!O:O,DB!$G$5,Total!N:N,DB!$O$5,Total!AA:AA,DB!$G$9,Total!AA:AA,DB!$O$9,Total!AA:AA,$H$2)+COUNTIFS(Total!X:X,$H$3,Total!W:W,B19,Total!O:O,DB!$G$5,Total!AA:AA,DB!$O$5,Total!M:M,DB!$G$9,Total!AA:AA,DB!$O$9,Total!AA:AA,$H$2)+COUNTIFS(Total!X:X,$H$3,Total!W:W,B19,Total!O:O,DB!$G$5,Total!AA:AA,DB!$O$5,Total!AA:AA,DB!$G$9,Total!K:K,DB!$O$9,Total!AA:AA,$H$2)+COUNTIFS(Total!X:X,$H$3,Total!W:W,B19,Total!O:O,DB!$G$5,Total!AA:AA,DB!$O$5,Total!AA:AA,DB!$G$9,Total!AA:AA,DB!$O$9,Total!E:E,$H$2)+COUNTIFS(Total!X:X,$H$3,Total!W:W,B19,Total!AA:AA,DB!$G$5,Total!N:N,DB!$O$5,Total!M:M,DB!$G$9,Total!AA:AA,DB!$O$9,Total!AA:AA,$H$2)+COUNTIFS(Total!X:X,$H$3,Total!W:W,B19,Total!AA:AA,DB!$G$5,Total!N:N,DB!$O$5,Total!AA:AA,DB!$G$9,Total!K:K,DB!$O$9,Total!AA:AA,$H$2)+COUNTIFS(Total!X:X,$H$3,Total!W:W,B19,Total!AA:AA,DB!$G$5,Total!N:N,DB!$O$5,Total!AA:AA,DB!$G$9,Total!AA:AA,DB!$O$9,Total!E:E,$H$2)+COUNTIFS(Total!X:X,$H$3,Total!W:W,B19,Total!AA:AA,DB!$G$5,Total!AA:AA,DB!$O$5,Total!M:M,DB!$G$9,Total!K:K,DB!$O$9,Total!AA:AA,$H$2)+COUNTIFS(Total!X:X,$H$3,Total!W:W,B19,Total!AA:AA,DB!$G$5,Total!AA:AA,DB!$O$5,Total!M:M,DB!$G$9,Total!AA:AA,DB!$O$9,Total!E:E,$H$2)+COUNTIFS(Total!X:X,$H$3,Total!W:W,B19,Total!AA:AA,DB!$G$5,Total!AA:AA,DB!$O$5,Total!AA:AA,DB!$G$9,Total!K:K,DB!$O$9,Total!E:E,$H$2)+COUNTIFS(Total!X:X,$H$3,Total!W:W,B19,Total!AA:AA,DB!$G$5,Total!N:N,DB!$O$5,Total!M:M,DB!$G$9,Total!K:K,DB!$O$9,Total!E:E,$H$2)+COUNTIFS(Total!X:X,$H$3,Total!W:W,B19,Total!O:O,DB!$G$5,Total!AA:AA,DB!$O$5,Total!M:M,DB!$G$9,Total!K:K,DB!$O$9,Total!E:E,$H$2)+COUNTIFS(Total!X:X,$H$3,Total!W:W,B19,Total!O:O,DB!$G$5,Total!N:N,DB!$O$5,Total!AA:AA,DB!$G$9,Total!K:K,DB!$O$9,Total!E:E,$H$2)+COUNTIFS(Total!X:X,$H$3,Total!W:W,B19,Total!O:O,DB!$G$5,Total!N:N,DB!$O$5,Total!M:M,DB!$G$9,Total!AA:AA,DB!$O$9,Total!E:E,$H$2)+COUNTIFS(Total!X:X,$H$3,Total!W:W,B19,Total!O:O,DB!$G$5,Total!N:N,DB!$O$5,Total!M:M,DB!$G$9,Total!K:K,DB!$O$9,Total!AA:AA,$H$2)</f>
        <v>0</v>
      </c>
      <c r="I19" s="31">
        <f>COUNTIFS(Total!X:X,$I$3,Total!W:W,B19,Total!O:O,DB!$G$5,Total!N:N,DB!$O$5,Total!M:M,DB!$G$9,Total!K:K,DB!$O$9,Total!E:E,$H$2)+COUNTIFS(Total!X:X,$I$3,Total!W:W,B19,Total!AA:AA,DB!$G$5,Total!AA:AA,DB!$O$5,Total!AA:AA,DB!$G$9,Total!AA:AA,DB!$O$9,Total!AA:AA,$H$2)+COUNTIFS(Total!X:X,$I$3,Total!W:W,B19,Total!O:O,DB!$G$5,Total!AA:AA,DB!$O$5,Total!AA:AA,DB!$G$9,Total!AA:AA,DB!$O$9,Total!AA:AA,$H$2)+COUNTIFS(Total!X:X,$I$3,Total!W:W,B19,Total!AA:AA,DB!$G$5,Total!N:N,DB!$O$5,Total!AA:AA,DB!$G$9,Total!AA:AA,DB!$O$9,Total!AA:AA,$H$2)+COUNTIFS(Total!X:X,$I$3,Total!W:W,B19,Total!AA:AA,DB!$G$5,Total!AA:AA,DB!$O$5,Total!M:M,DB!$G$9,Total!AA:AA,DB!$O$9,Total!AA:AA,$H$2)+COUNTIFS(Total!X:X,$I$3,Total!W:W,B19,Total!AA:AA,DB!$G$5,Total!AA:AA,DB!$O$5,Total!AA:AA,DB!$G$9,Total!K:K,DB!$O$9,Total!AA:AA,$H$2)+COUNTIFS(Total!X:X,$I$3,Total!W:W,B19,Total!AA:AA,DB!$G$5,Total!AA:AA,DB!$O$5,Total!AA:AA,DB!$G$9,Total!AA:AA,DB!$O$9,Total!E:E,$H$2)+COUNTIFS(Total!X:X,$I$3,Total!W:W,B19,Total!O:O,DB!$G$5,Total!N:N,DB!$O$5,Total!M:M,DB!$G$9,Total!AA:AA,DB!$O$9,Total!AA:AA,$H$2)+COUNTIFS(Total!X:X,$I$3,Total!W:W,B19,Total!O:O,DB!$G$5,Total!N:N,DB!$O$5,Total!AA:AA,DB!$G$9,Total!K:K,DB!$O$9,Total!AA:AA,$H$2)+COUNTIFS(Total!X:X,$I$3,Total!W:W,B19,Total!O:O,DB!$G$5,Total!N:N,DB!$O$5,Total!AA:AA,DB!$G$9,Total!AA:AA,DB!$O$9,Total!E:E,$H$2)+COUNTIFS(Total!X:X,$I$3,Total!W:W,B19,Total!O:O,DB!$G$5,Total!AA:AA,DB!$O$5,Total!M:M,DB!$G$9,Total!K:K,DB!$O$9,Total!AA:AA,$H$2)+COUNTIFS(Total!X:X,$I$3,Total!W:W,B19,Total!O:O,DB!$G$5,Total!AA:AA,DB!$O$5,Total!M:M,DB!$G$9,Total!AA:AA,DB!$O$9,Total!E:E,$H$2)+COUNTIFS(Total!X:X,$I$3,Total!W:W,B19,Total!O:O,DB!$G$5,Total!AA:AA,DB!$O$5,Total!AA:AA,DB!$G$9,Total!K:K,DB!$O$9,Total!E:E,$H$2)+COUNTIFS(Total!X:X,$I$3,Total!W:W,B19,Total!AA:AA,DB!$G$5,Total!N:N,DB!$O$5,Total!M:M,DB!$G$9,Total!K:K,DB!$O$9,Total!AA:AA,$H$2)+COUNTIFS(Total!X:X,$I$3,Total!W:W,B19,Total!AA:AA,DB!$G$5,Total!N:N,DB!$O$5,Total!M:M,DB!$G$9,Total!AA:AA,DB!$O$9,Total!E:E,$H$2)+COUNTIFS(Total!X:X,$I$3,Total!W:W,B19,Total!AA:AA,DB!$G$5,Total!N:N,DB!$O$5,Total!AA:AA,DB!$G$9,Total!K:K,DB!$O$9,Total!E:E,$H$2)+COUNTIFS(Total!X:X,$I$3,Total!W:W,B19,Total!AA:AA,DB!$G$5,Total!AA:AA,DB!$O$5,Total!M:M,DB!$G$9,Total!K:K,DB!$O$9,Total!E:E,$H$2)+COUNTIFS(Total!X:X,$I$3,Total!W:W,B19,Total!O:O,DB!$G$5,Total!N:N,DB!$O$5,Total!AA:AA,DB!$G$9,Total!AA:AA,DB!$O$9,Total!AA:AA,$H$2)+COUNTIFS(Total!X:X,$I$3,Total!W:W,B19,Total!O:O,DB!$G$5,Total!AA:AA,DB!$O$5,Total!M:M,DB!$G$9,Total!AA:AA,DB!$O$9,Total!AA:AA,$H$2)+COUNTIFS(Total!X:X,$I$3,Total!W:W,B19,Total!O:O,DB!$G$5,Total!AA:AA,DB!$O$5,Total!AA:AA,DB!$G$9,Total!K:K,DB!$O$9,Total!AA:AA,$H$2)+COUNTIFS(Total!X:X,$I$3,Total!W:W,B19,Total!O:O,DB!$G$5,Total!AA:AA,DB!$O$5,Total!AA:AA,DB!$G$9,Total!AA:AA,DB!$O$9,Total!E:E,$H$2)+COUNTIFS(Total!X:X,$I$3,Total!W:W,B19,Total!AA:AA,DB!$G$5,Total!N:N,DB!$O$5,Total!M:M,DB!$G$9,Total!AA:AA,DB!$O$9,Total!AA:AA,$H$2)+COUNTIFS(Total!X:X,$I$3,Total!W:W,B19,Total!AA:AA,DB!$G$5,Total!N:N,DB!$O$5,Total!AA:AA,DB!$G$9,Total!K:K,DB!$O$9,Total!AA:AA,$H$2)+COUNTIFS(Total!X:X,$I$3,Total!W:W,B19,Total!AA:AA,DB!$G$5,Total!N:N,DB!$O$5,Total!AA:AA,DB!$G$9,Total!AA:AA,DB!$O$9,Total!E:E,$H$2)+COUNTIFS(Total!X:X,$I$3,Total!W:W,B19,Total!AA:AA,DB!$G$5,Total!AA:AA,DB!$O$5,Total!M:M,DB!$G$9,Total!K:K,DB!$O$9,Total!AA:AA,$H$2)+COUNTIFS(Total!X:X,$I$3,Total!W:W,B19,Total!AA:AA,DB!$G$5,Total!AA:AA,DB!$O$5,Total!M:M,DB!$G$9,Total!AA:AA,DB!$O$9,Total!E:E,$H$2)+COUNTIFS(Total!X:X,$I$3,Total!W:W,B19,Total!AA:AA,DB!$G$5,Total!AA:AA,DB!$O$5,Total!AA:AA,DB!$G$9,Total!K:K,DB!$O$9,Total!E:E,$H$2)+COUNTIFS(Total!X:X,$I$3,Total!W:W,B19,Total!AA:AA,DB!$G$5,Total!N:N,DB!$O$5,Total!M:M,DB!$G$9,Total!K:K,DB!$O$9,Total!E:E,$H$2)+COUNTIFS(Total!X:X,$I$3,Total!W:W,B19,Total!O:O,DB!$G$5,Total!AA:AA,DB!$O$5,Total!M:M,DB!$G$9,Total!K:K,DB!$O$9,Total!E:E,$H$2)+COUNTIFS(Total!X:X,$I$3,Total!W:W,B19,Total!O:O,DB!$G$5,Total!N:N,DB!$O$5,Total!AA:AA,DB!$G$9,Total!K:K,DB!$O$9,Total!E:E,$H$2)+COUNTIFS(Total!X:X,$I$3,Total!W:W,B19,Total!O:O,DB!$G$5,Total!N:N,DB!$O$5,Total!M:M,DB!$G$9,Total!AA:AA,DB!$O$9,Total!E:E,$H$2)+COUNTIFS(Total!X:X,$I$3,Total!W:W,B19,Total!O:O,DB!$G$5,Total!N:N,DB!$O$5,Total!M:M,DB!$G$9,Total!K:K,DB!$O$9,Total!AA:AA,$H$2)</f>
        <v>0</v>
      </c>
      <c r="J19" s="31">
        <f>COUNTIFS(Total!X:X,$J$3,Total!W:W,B19,Total!O:O,DB!$G$5,Total!N:N,DB!$O$5,Total!M:M,DB!$G$9,Total!K:K,DB!$O$9,Total!E:E,$H$2)+COUNTIFS(Total!X:X,$J$3,Total!W:W,B19,Total!AA:AA,DB!$G$5,Total!AA:AA,DB!$O$5,Total!AA:AA,DB!$G$9,Total!AA:AA,DB!$O$9,Total!AA:AA,$H$2)+COUNTIFS(Total!X:X,$J$3,Total!W:W,B19,Total!O:O,DB!$G$5,Total!AA:AA,DB!$O$5,Total!AA:AA,DB!$G$9,Total!AA:AA,DB!$O$9,Total!AA:AA,$H$2)+COUNTIFS(Total!X:X,$J$3,Total!W:W,B19,Total!AA:AA,DB!$G$5,Total!N:N,DB!$O$5,Total!AA:AA,DB!$G$9,Total!AA:AA,DB!$O$9,Total!AA:AA,$H$2)+COUNTIFS(Total!X:X,$J$3,Total!W:W,B19,Total!AA:AA,DB!$G$5,Total!AA:AA,DB!$O$5,Total!M:M,DB!$G$9,Total!AA:AA,DB!$O$9,Total!AA:AA,$H$2)+COUNTIFS(Total!X:X,$J$3,Total!W:W,B19,Total!AA:AA,DB!$G$5,Total!AA:AA,DB!$O$5,Total!AA:AA,DB!$G$9,Total!K:K,DB!$O$9,Total!AA:AA,$H$2)+COUNTIFS(Total!X:X,$J$3,Total!W:W,B19,Total!AA:AA,DB!$G$5,Total!AA:AA,DB!$O$5,Total!AA:AA,DB!$G$9,Total!AA:AA,DB!$O$9,Total!E:E,$H$2)+COUNTIFS(Total!X:X,$J$3,Total!W:W,B19,Total!O:O,DB!$G$5,Total!N:N,DB!$O$5,Total!M:M,DB!$G$9,Total!AA:AA,DB!$O$9,Total!AA:AA,$H$2)+COUNTIFS(Total!X:X,$J$3,Total!W:W,B19,Total!O:O,DB!$G$5,Total!N:N,DB!$O$5,Total!AA:AA,DB!$G$9,Total!K:K,DB!$O$9,Total!AA:AA,$H$2)+COUNTIFS(Total!X:X,$J$3,Total!W:W,B19,Total!O:O,DB!$G$5,Total!N:N,DB!$O$5,Total!AA:AA,DB!$G$9,Total!AA:AA,DB!$O$9,Total!E:E,$H$2)+COUNTIFS(Total!X:X,$J$3,Total!W:W,B19,Total!O:O,DB!$G$5,Total!AA:AA,DB!$O$5,Total!M:M,DB!$G$9,Total!K:K,DB!$O$9,Total!AA:AA,$H$2)+COUNTIFS(Total!X:X,$J$3,Total!W:W,B19,Total!O:O,DB!$G$5,Total!AA:AA,DB!$O$5,Total!M:M,DB!$G$9,Total!AA:AA,DB!$O$9,Total!E:E,$H$2)+COUNTIFS(Total!X:X,$J$3,Total!W:W,B19,Total!O:O,DB!$G$5,Total!AA:AA,DB!$O$5,Total!AA:AA,DB!$G$9,Total!K:K,DB!$O$9,Total!E:E,$H$2)+COUNTIFS(Total!X:X,$J$3,Total!W:W,B19,Total!AA:AA,DB!$G$5,Total!N:N,DB!$O$5,Total!M:M,DB!$G$9,Total!K:K,DB!$O$9,Total!AA:AA,$H$2)+COUNTIFS(Total!X:X,$J$3,Total!W:W,B19,Total!AA:AA,DB!$G$5,Total!N:N,DB!$O$5,Total!M:M,DB!$G$9,Total!AA:AA,DB!$O$9,Total!E:E,$H$2)+COUNTIFS(Total!X:X,$J$3,Total!W:W,B19,Total!AA:AA,DB!$G$5,Total!N:N,DB!$O$5,Total!AA:AA,DB!$G$9,Total!K:K,DB!$O$9,Total!E:E,$H$2)+COUNTIFS(Total!X:X,$J$3,Total!W:W,B19,Total!AA:AA,DB!$G$5,Total!AA:AA,DB!$O$5,Total!M:M,DB!$G$9,Total!K:K,DB!$O$9,Total!E:E,$H$2)+COUNTIFS(Total!X:X,$J$3,Total!W:W,B19,Total!O:O,DB!$G$5,Total!N:N,DB!$O$5,Total!AA:AA,DB!$G$9,Total!AA:AA,DB!$O$9,Total!AA:AA,$H$2)+COUNTIFS(Total!X:X,$J$3,Total!W:W,B19,Total!O:O,DB!$G$5,Total!AA:AA,DB!$O$5,Total!M:M,DB!$G$9,Total!AA:AA,DB!$O$9,Total!AA:AA,$H$2)+COUNTIFS(Total!X:X,$J$3,Total!W:W,B19,Total!O:O,DB!$G$5,Total!AA:AA,DB!$O$5,Total!AA:AA,DB!$G$9,Total!K:K,DB!$O$9,Total!AA:AA,$H$2)+COUNTIFS(Total!X:X,$J$3,Total!W:W,B19,Total!O:O,DB!$G$5,Total!AA:AA,DB!$O$5,Total!AA:AA,DB!$G$9,Total!AA:AA,DB!$O$9,Total!E:E,$H$2)+COUNTIFS(Total!X:X,$J$3,Total!W:W,B19,Total!AA:AA,DB!$G$5,Total!N:N,DB!$O$5,Total!M:M,DB!$G$9,Total!AA:AA,DB!$O$9,Total!AA:AA,$H$2)+COUNTIFS(Total!X:X,$J$3,Total!W:W,B19,Total!AA:AA,DB!$G$5,Total!N:N,DB!$O$5,Total!AA:AA,DB!$G$9,Total!K:K,DB!$O$9,Total!AA:AA,$H$2)+COUNTIFS(Total!X:X,$J$3,Total!W:W,B19,Total!AA:AA,DB!$G$5,Total!N:N,DB!$O$5,Total!AA:AA,DB!$G$9,Total!AA:AA,DB!$O$9,Total!E:E,$H$2)+COUNTIFS(Total!X:X,$J$3,Total!W:W,B19,Total!AA:AA,DB!$G$5,Total!AA:AA,DB!$O$5,Total!M:M,DB!$G$9,Total!K:K,DB!$O$9,Total!AA:AA,$H$2)+COUNTIFS(Total!X:X,$J$3,Total!W:W,B19,Total!AA:AA,DB!$G$5,Total!AA:AA,DB!$O$5,Total!M:M,DB!$G$9,Total!AA:AA,DB!$O$9,Total!E:E,$H$2)+COUNTIFS(Total!X:X,$J$3,Total!W:W,B19,Total!AA:AA,DB!$G$5,Total!AA:AA,DB!$O$5,Total!AA:AA,DB!$G$9,Total!K:K,DB!$O$9,Total!E:E,$H$2)+COUNTIFS(Total!X:X,$J$3,Total!W:W,B19,Total!AA:AA,DB!$G$5,Total!N:N,DB!$O$5,Total!M:M,DB!$G$9,Total!K:K,DB!$O$9,Total!E:E,$H$2)+COUNTIFS(Total!X:X,$J$3,Total!W:W,B19,Total!O:O,DB!$G$5,Total!AA:AA,DB!$O$5,Total!M:M,DB!$G$9,Total!K:K,DB!$O$9,Total!E:E,$H$2)+COUNTIFS(Total!X:X,$J$3,Total!W:W,B19,Total!O:O,DB!$G$5,Total!N:N,DB!$O$5,Total!AA:AA,DB!$G$9,Total!K:K,DB!$O$9,Total!E:E,$H$2)+COUNTIFS(Total!X:X,$J$3,Total!W:W,B19,Total!O:O,DB!$G$5,Total!N:N,DB!$O$5,Total!M:M,DB!$G$9,Total!AA:AA,DB!$O$9,Total!E:E,$H$2)+COUNTIFS(Total!X:X,$J$3,Total!W:W,B19,Total!O:O,DB!$G$5,Total!N:N,DB!$O$5,Total!M:M,DB!$G$9,Total!K:K,DB!$O$9,Total!AA:AA,$H$2)</f>
        <v>0</v>
      </c>
      <c r="K19" s="31">
        <f>COUNTIFS(Total!X:X,$K$3,Total!W:W,B19,Total!O:O,DB!$G$5,Total!N:N,DB!$O$5,Total!M:M,DB!$G$9,Total!K:K,DB!$O$9,Total!E:E,$H$2)+COUNTIFS(Total!X:X,$K$3,Total!W:W,B19,Total!AA:AA,DB!$G$5,Total!AA:AA,DB!$O$5,Total!AA:AA,DB!$G$9,Total!AA:AA,DB!$O$9,Total!AA:AA,$H$2)+COUNTIFS(Total!X:X,$K$3,Total!W:W,B19,Total!O:O,DB!$G$5,Total!AA:AA,DB!$O$5,Total!AA:AA,DB!$G$9,Total!AA:AA,DB!$O$9,Total!AA:AA,$H$2)+COUNTIFS(Total!X:X,$K$3,Total!W:W,B19,Total!AA:AA,DB!$G$5,Total!N:N,DB!$O$5,Total!AA:AA,DB!$G$9,Total!AA:AA,DB!$O$9,Total!AA:AA,$H$2)+COUNTIFS(Total!X:X,$K$3,Total!W:W,B19,Total!AA:AA,DB!$G$5,Total!AA:AA,DB!$O$5,Total!M:M,DB!$G$9,Total!AA:AA,DB!$O$9,Total!AA:AA,$H$2)+COUNTIFS(Total!X:X,$K$3,Total!W:W,B19,Total!AA:AA,DB!$G$5,Total!AA:AA,DB!$O$5,Total!AA:AA,DB!$G$9,Total!K:K,DB!$O$9,Total!AA:AA,$H$2)+COUNTIFS(Total!X:X,$K$3,Total!W:W,B19,Total!AA:AA,DB!$G$5,Total!AA:AA,DB!$O$5,Total!AA:AA,DB!$G$9,Total!AA:AA,DB!$O$9,Total!E:E,$H$2)+COUNTIFS(Total!X:X,$K$3,Total!W:W,B19,Total!O:O,DB!$G$5,Total!N:N,DB!$O$5,Total!M:M,DB!$G$9,Total!AA:AA,DB!$O$9,Total!AA:AA,$H$2)+COUNTIFS(Total!X:X,$K$3,Total!W:W,B19,Total!O:O,DB!$G$5,Total!N:N,DB!$O$5,Total!AA:AA,DB!$G$9,Total!K:K,DB!$O$9,Total!AA:AA,$H$2)+COUNTIFS(Total!X:X,$K$3,Total!W:W,B19,Total!O:O,DB!$G$5,Total!N:N,DB!$O$5,Total!AA:AA,DB!$G$9,Total!AA:AA,DB!$O$9,Total!E:E,$H$2)+COUNTIFS(Total!X:X,$K$3,Total!W:W,B19,Total!O:O,DB!$G$5,Total!AA:AA,DB!$O$5,Total!M:M,DB!$G$9,Total!K:K,DB!$O$9,Total!AA:AA,$H$2)+COUNTIFS(Total!X:X,$K$3,Total!W:W,B19,Total!O:O,DB!$G$5,Total!AA:AA,DB!$O$5,Total!M:M,DB!$G$9,Total!AA:AA,DB!$O$9,Total!E:E,$H$2)+COUNTIFS(Total!X:X,$K$3,Total!W:W,B19,Total!O:O,DB!$G$5,Total!AA:AA,DB!$O$5,Total!AA:AA,DB!$G$9,Total!K:K,DB!$O$9,Total!E:E,$H$2)+COUNTIFS(Total!X:X,$K$3,Total!W:W,B19,Total!AA:AA,DB!$G$5,Total!N:N,DB!$O$5,Total!M:M,DB!$G$9,Total!K:K,DB!$O$9,Total!AA:AA,$H$2)+COUNTIFS(Total!X:X,$K$3,Total!W:W,B19,Total!AA:AA,DB!$G$5,Total!N:N,DB!$O$5,Total!M:M,DB!$G$9,Total!AA:AA,DB!$O$9,Total!E:E,$H$2)+COUNTIFS(Total!X:X,$K$3,Total!W:W,B19,Total!AA:AA,DB!$G$5,Total!N:N,DB!$O$5,Total!AA:AA,DB!$G$9,Total!K:K,DB!$O$9,Total!E:E,$H$2)+COUNTIFS(Total!X:X,$K$3,Total!W:W,B19,Total!AA:AA,DB!$G$5,Total!AA:AA,DB!$O$5,Total!M:M,DB!$G$9,Total!K:K,DB!$O$9,Total!E:E,$H$2)+COUNTIFS(Total!X:X,$K$3,Total!W:W,B19,Total!O:O,DB!$G$5,Total!N:N,DB!$O$5,Total!AA:AA,DB!$G$9,Total!AA:AA,DB!$O$9,Total!AA:AA,$H$2)+COUNTIFS(Total!X:X,$K$3,Total!W:W,B19,Total!O:O,DB!$G$5,Total!AA:AA,DB!$O$5,Total!M:M,DB!$G$9,Total!AA:AA,DB!$O$9,Total!AA:AA,$H$2)+COUNTIFS(Total!X:X,$K$3,Total!W:W,B19,Total!O:O,DB!$G$5,Total!AA:AA,DB!$O$5,Total!AA:AA,DB!$G$9,Total!K:K,DB!$O$9,Total!AA:AA,$H$2)+COUNTIFS(Total!X:X,$K$3,Total!W:W,B19,Total!O:O,DB!$G$5,Total!AA:AA,DB!$O$5,Total!AA:AA,DB!$G$9,Total!AA:AA,DB!$O$9,Total!E:E,$H$2)+COUNTIFS(Total!X:X,$K$3,Total!W:W,B19,Total!AA:AA,DB!$G$5,Total!N:N,DB!$O$5,Total!M:M,DB!$G$9,Total!AA:AA,DB!$O$9,Total!AA:AA,$H$2)+COUNTIFS(Total!X:X,$K$3,Total!W:W,B19,Total!AA:AA,DB!$G$5,Total!N:N,DB!$O$5,Total!AA:AA,DB!$G$9,Total!K:K,DB!$O$9,Total!AA:AA,$H$2)+COUNTIFS(Total!X:X,$K$3,Total!W:W,B19,Total!AA:AA,DB!$G$5,Total!N:N,DB!$O$5,Total!AA:AA,DB!$G$9,Total!AA:AA,DB!$O$9,Total!E:E,$H$2)+COUNTIFS(Total!X:X,$K$3,Total!W:W,B19,Total!AA:AA,DB!$G$5,Total!AA:AA,DB!$O$5,Total!M:M,DB!$G$9,Total!K:K,DB!$O$9,Total!AA:AA,$H$2)+COUNTIFS(Total!X:X,$K$3,Total!W:W,B19,Total!AA:AA,DB!$G$5,Total!AA:AA,DB!$O$5,Total!M:M,DB!$G$9,Total!AA:AA,DB!$O$9,Total!E:E,$H$2)+COUNTIFS(Total!X:X,$K$3,Total!W:W,B19,Total!AA:AA,DB!$G$5,Total!AA:AA,DB!$O$5,Total!AA:AA,DB!$G$9,Total!K:K,DB!$O$9,Total!E:E,$H$2)+COUNTIFS(Total!X:X,$K$3,Total!W:W,B19,Total!AA:AA,DB!$G$5,Total!N:N,DB!$O$5,Total!M:M,DB!$G$9,Total!K:K,DB!$O$9,Total!E:E,$H$2)+COUNTIFS(Total!X:X,$K$3,Total!W:W,B19,Total!O:O,DB!$G$5,Total!AA:AA,DB!$O$5,Total!M:M,DB!$G$9,Total!K:K,DB!$O$9,Total!E:E,$H$2)+COUNTIFS(Total!X:X,$K$3,Total!W:W,B19,Total!O:O,DB!$G$5,Total!N:N,DB!$O$5,Total!AA:AA,DB!$G$9,Total!K:K,DB!$O$9,Total!E:E,$H$2)+COUNTIFS(Total!X:X,$K$3,Total!W:W,B19,Total!O:O,DB!$G$5,Total!N:N,DB!$O$5,Total!M:M,DB!$G$9,Total!AA:AA,DB!$O$9,Total!E:E,$H$2)+COUNTIFS(Total!X:X,$K$3,Total!W:W,B19,Total!O:O,DB!$G$5,Total!N:N,DB!$O$5,Total!M:M,DB!$G$9,Total!K:K,DB!$O$9,Total!AA:AA,$H$2)</f>
        <v>0</v>
      </c>
      <c r="L19" s="31">
        <f>COUNTIFS(Total!X:X,$L$3,Total!W:W,B19,Total!O:O,DB!$G$5,Total!N:N,DB!$O$5,Total!M:M,DB!$G$9,Total!K:K,DB!$O$9,Total!E:E,$H$2)+COUNTIFS(Total!X:X,$L$3,Total!W:W,B19,Total!AA:AA,DB!$G$5,Total!AA:AA,DB!$O$5,Total!AA:AA,DB!$G$9,Total!AA:AA,DB!$O$9,Total!AA:AA,$H$2)+COUNTIFS(Total!X:X,$L$3,Total!W:W,B19,Total!O:O,DB!$G$5,Total!AA:AA,DB!$O$5,Total!AA:AA,DB!$G$9,Total!AA:AA,DB!$O$9,Total!AA:AA,$H$2)+COUNTIFS(Total!X:X,$L$3,Total!W:W,B19,Total!AA:AA,DB!$G$5,Total!N:N,DB!$O$5,Total!AA:AA,DB!$G$9,Total!AA:AA,DB!$O$9,Total!AA:AA,$H$2)+COUNTIFS(Total!X:X,$L$3,Total!W:W,B19,Total!AA:AA,DB!$G$5,Total!AA:AA,DB!$O$5,Total!M:M,DB!$G$9,Total!AA:AA,DB!$O$9,Total!AA:AA,$H$2)+COUNTIFS(Total!X:X,$L$3,Total!W:W,B19,Total!AA:AA,DB!$G$5,Total!AA:AA,DB!$O$5,Total!AA:AA,DB!$G$9,Total!K:K,DB!$O$9,Total!AA:AA,$H$2)+COUNTIFS(Total!X:X,$L$3,Total!W:W,B19,Total!AA:AA,DB!$G$5,Total!AA:AA,DB!$O$5,Total!AA:AA,DB!$G$9,Total!AA:AA,DB!$O$9,Total!E:E,$H$2)+COUNTIFS(Total!X:X,$L$3,Total!W:W,B19,Total!O:O,DB!$G$5,Total!N:N,DB!$O$5,Total!M:M,DB!$G$9,Total!AA:AA,DB!$O$9,Total!AA:AA,$H$2)+COUNTIFS(Total!X:X,$L$3,Total!W:W,B19,Total!O:O,DB!$G$5,Total!N:N,DB!$O$5,Total!AA:AA,DB!$G$9,Total!K:K,DB!$O$9,Total!AA:AA,$H$2)+COUNTIFS(Total!X:X,$L$3,Total!W:W,B19,Total!O:O,DB!$G$5,Total!N:N,DB!$O$5,Total!AA:AA,DB!$G$9,Total!AA:AA,DB!$O$9,Total!E:E,$H$2)+COUNTIFS(Total!X:X,$L$3,Total!W:W,B19,Total!O:O,DB!$G$5,Total!AA:AA,DB!$O$5,Total!M:M,DB!$G$9,Total!K:K,DB!$O$9,Total!AA:AA,$H$2)+COUNTIFS(Total!X:X,$L$3,Total!W:W,B19,Total!O:O,DB!$G$5,Total!AA:AA,DB!$O$5,Total!M:M,DB!$G$9,Total!AA:AA,DB!$O$9,Total!E:E,$H$2)+COUNTIFS(Total!X:X,$L$3,Total!W:W,B19,Total!O:O,DB!$G$5,Total!AA:AA,DB!$O$5,Total!AA:AA,DB!$G$9,Total!K:K,DB!$O$9,Total!E:E,$H$2)+COUNTIFS(Total!X:X,$L$3,Total!W:W,B19,Total!AA:AA,DB!$G$5,Total!N:N,DB!$O$5,Total!M:M,DB!$G$9,Total!K:K,DB!$O$9,Total!AA:AA,$H$2)+COUNTIFS(Total!X:X,$L$3,Total!W:W,B19,Total!AA:AA,DB!$G$5,Total!N:N,DB!$O$5,Total!M:M,DB!$G$9,Total!AA:AA,DB!$O$9,Total!E:E,$H$2)+COUNTIFS(Total!X:X,$L$3,Total!W:W,B19,Total!AA:AA,DB!$G$5,Total!N:N,DB!$O$5,Total!AA:AA,DB!$G$9,Total!K:K,DB!$O$9,Total!E:E,$H$2)+COUNTIFS(Total!X:X,$L$3,Total!W:W,B19,Total!AA:AA,DB!$G$5,Total!AA:AA,DB!$O$5,Total!M:M,DB!$G$9,Total!K:K,DB!$O$9,Total!E:E,$H$2)+COUNTIFS(Total!X:X,$L$3,Total!W:W,B19,Total!O:O,DB!$G$5,Total!N:N,DB!$O$5,Total!AA:AA,DB!$G$9,Total!AA:AA,DB!$O$9,Total!AA:AA,$H$2)+COUNTIFS(Total!X:X,$L$3,Total!W:W,B19,Total!O:O,DB!$G$5,Total!AA:AA,DB!$O$5,Total!M:M,DB!$G$9,Total!AA:AA,DB!$O$9,Total!AA:AA,$H$2)+COUNTIFS(Total!X:X,$L$3,Total!W:W,B19,Total!O:O,DB!$G$5,Total!AA:AA,DB!$O$5,Total!AA:AA,DB!$G$9,Total!K:K,DB!$O$9,Total!AA:AA,$H$2)+COUNTIFS(Total!X:X,$L$3,Total!W:W,B19,Total!O:O,DB!$G$5,Total!AA:AA,DB!$O$5,Total!AA:AA,DB!$G$9,Total!AA:AA,DB!$O$9,Total!E:E,$H$2)+COUNTIFS(Total!X:X,$L$3,Total!W:W,B19,Total!AA:AA,DB!$G$5,Total!N:N,DB!$O$5,Total!M:M,DB!$G$9,Total!AA:AA,DB!$O$9,Total!AA:AA,$H$2)+COUNTIFS(Total!X:X,$L$3,Total!W:W,B19,Total!AA:AA,DB!$G$5,Total!N:N,DB!$O$5,Total!AA:AA,DB!$G$9,Total!K:K,DB!$O$9,Total!AA:AA,$H$2)+COUNTIFS(Total!X:X,$L$3,Total!W:W,B19,Total!AA:AA,DB!$G$5,Total!N:N,DB!$O$5,Total!AA:AA,DB!$G$9,Total!AA:AA,DB!$O$9,Total!E:E,$H$2)+COUNTIFS(Total!X:X,$L$3,Total!W:W,B19,Total!AA:AA,DB!$G$5,Total!AA:AA,DB!$O$5,Total!M:M,DB!$G$9,Total!K:K,DB!$O$9,Total!AA:AA,$H$2)+COUNTIFS(Total!X:X,$L$3,Total!W:W,B19,Total!AA:AA,DB!$G$5,Total!AA:AA,DB!$O$5,Total!M:M,DB!$G$9,Total!AA:AA,DB!$O$9,Total!E:E,$H$2)+COUNTIFS(Total!X:X,$L$3,Total!W:W,B19,Total!AA:AA,DB!$G$5,Total!AA:AA,DB!$O$5,Total!AA:AA,DB!$G$9,Total!K:K,DB!$O$9,Total!E:E,$H$2)+COUNTIFS(Total!X:X,$L$3,Total!W:W,B19,Total!AA:AA,DB!$G$5,Total!N:N,DB!$O$5,Total!M:M,DB!$G$9,Total!K:K,DB!$O$9,Total!E:E,$H$2)+COUNTIFS(Total!X:X,$L$3,Total!W:W,B19,Total!O:O,DB!$G$5,Total!AA:AA,DB!$O$5,Total!M:M,DB!$G$9,Total!K:K,DB!$O$9,Total!E:E,$H$2)+COUNTIFS(Total!X:X,$L$3,Total!W:W,B19,Total!O:O,DB!$G$5,Total!N:N,DB!$O$5,Total!AA:AA,DB!$G$9,Total!K:K,DB!$O$9,Total!E:E,$H$2)+COUNTIFS(Total!X:X,$L$3,Total!W:W,B19,Total!O:O,DB!$G$5,Total!N:N,DB!$O$5,Total!M:M,DB!$G$9,Total!AA:AA,DB!$O$9,Total!E:E,$H$2)+COUNTIFS(Total!X:X,$L$3,Total!W:W,B19,Total!O:O,DB!$G$5,Total!N:N,DB!$O$5,Total!M:M,DB!$G$9,Total!K:K,DB!$O$9,Total!AA:AA,$H$2)</f>
        <v>0</v>
      </c>
      <c r="M19" s="31">
        <f>COUNTIFS(Total!X:X,$M$3,Total!W:W,B19,Total!O:O,DB!$G$5,Total!N:N,DB!$O$5,Total!M:M,DB!$G$9,Total!K:K,DB!$O$9,Total!E:E,$H$2)+COUNTIFS(Total!X:X,$M$3,Total!W:W,B19,Total!AA:AA,DB!$G$5,Total!AA:AA,DB!$O$5,Total!AA:AA,DB!$G$9,Total!AA:AA,DB!$O$9,Total!AA:AA,$H$2)+COUNTIFS(Total!X:X,$M$3,Total!W:W,B19,Total!O:O,DB!$G$5,Total!AA:AA,DB!$O$5,Total!AA:AA,DB!$G$9,Total!AA:AA,DB!$O$9,Total!AA:AA,$H$2)+COUNTIFS(Total!X:X,$M$3,Total!W:W,B19,Total!AA:AA,DB!$G$5,Total!N:N,DB!$O$5,Total!AA:AA,DB!$G$9,Total!AA:AA,DB!$O$9,Total!AA:AA,$H$2)+COUNTIFS(Total!X:X,$M$3,Total!W:W,B19,Total!AA:AA,DB!$G$5,Total!AA:AA,DB!$O$5,Total!M:M,DB!$G$9,Total!AA:AA,DB!$O$9,Total!AA:AA,$H$2)+COUNTIFS(Total!X:X,$M$3,Total!W:W,B19,Total!AA:AA,DB!$G$5,Total!AA:AA,DB!$O$5,Total!AA:AA,DB!$G$9,Total!K:K,DB!$O$9,Total!AA:AA,$H$2)+COUNTIFS(Total!X:X,$M$3,Total!W:W,B19,Total!AA:AA,DB!$G$5,Total!AA:AA,DB!$O$5,Total!AA:AA,DB!$G$9,Total!AA:AA,DB!$O$9,Total!E:E,$H$2)+COUNTIFS(Total!X:X,$M$3,Total!W:W,B19,Total!O:O,DB!$G$5,Total!N:N,DB!$O$5,Total!M:M,DB!$G$9,Total!AA:AA,DB!$O$9,Total!AA:AA,$H$2)+COUNTIFS(Total!X:X,$M$3,Total!W:W,B19,Total!O:O,DB!$G$5,Total!N:N,DB!$O$5,Total!AA:AA,DB!$G$9,Total!K:K,DB!$O$9,Total!AA:AA,$H$2)+COUNTIFS(Total!X:X,$M$3,Total!W:W,B19,Total!O:O,DB!$G$5,Total!N:N,DB!$O$5,Total!AA:AA,DB!$G$9,Total!AA:AA,DB!$O$9,Total!E:E,$H$2)+COUNTIFS(Total!X:X,$M$3,Total!W:W,B19,Total!O:O,DB!$G$5,Total!AA:AA,DB!$O$5,Total!M:M,DB!$G$9,Total!K:K,DB!$O$9,Total!AA:AA,$H$2)+COUNTIFS(Total!X:X,$M$3,Total!W:W,B19,Total!O:O,DB!$G$5,Total!AA:AA,DB!$O$5,Total!M:M,DB!$G$9,Total!AA:AA,DB!$O$9,Total!E:E,$H$2)+COUNTIFS(Total!X:X,$M$3,Total!W:W,B19,Total!O:O,DB!$G$5,Total!AA:AA,DB!$O$5,Total!AA:AA,DB!$G$9,Total!K:K,DB!$O$9,Total!E:E,$H$2)+COUNTIFS(Total!X:X,$M$3,Total!W:W,B19,Total!AA:AA,DB!$G$5,Total!N:N,DB!$O$5,Total!M:M,DB!$G$9,Total!K:K,DB!$O$9,Total!AA:AA,$H$2)+COUNTIFS(Total!X:X,$M$3,Total!W:W,B19,Total!AA:AA,DB!$G$5,Total!N:N,DB!$O$5,Total!M:M,DB!$G$9,Total!AA:AA,DB!$O$9,Total!E:E,$H$2)+COUNTIFS(Total!X:X,$M$3,Total!W:W,B19,Total!AA:AA,DB!$G$5,Total!N:N,DB!$O$5,Total!AA:AA,DB!$G$9,Total!K:K,DB!$O$9,Total!E:E,$H$2)+COUNTIFS(Total!X:X,$M$3,Total!W:W,B19,Total!AA:AA,DB!$G$5,Total!AA:AA,DB!$O$5,Total!M:M,DB!$G$9,Total!K:K,DB!$O$9,Total!E:E,$H$2)+COUNTIFS(Total!X:X,$M$3,Total!W:W,B19,Total!O:O,DB!$G$5,Total!N:N,DB!$O$5,Total!AA:AA,DB!$G$9,Total!AA:AA,DB!$O$9,Total!AA:AA,$H$2)+COUNTIFS(Total!X:X,$M$3,Total!W:W,B19,Total!O:O,DB!$G$5,Total!AA:AA,DB!$O$5,Total!M:M,DB!$G$9,Total!AA:AA,DB!$O$9,Total!AA:AA,$H$2)+COUNTIFS(Total!X:X,$M$3,Total!W:W,B19,Total!O:O,DB!$G$5,Total!AA:AA,DB!$O$5,Total!AA:AA,DB!$G$9,Total!K:K,DB!$O$9,Total!AA:AA,$H$2)+COUNTIFS(Total!X:X,$M$3,Total!W:W,B19,Total!O:O,DB!$G$5,Total!AA:AA,DB!$O$5,Total!AA:AA,DB!$G$9,Total!AA:AA,DB!$O$9,Total!E:E,$H$2)+COUNTIFS(Total!X:X,$M$3,Total!W:W,B19,Total!AA:AA,DB!$G$5,Total!N:N,DB!$O$5,Total!M:M,DB!$G$9,Total!AA:AA,DB!$O$9,Total!AA:AA,$H$2)+COUNTIFS(Total!X:X,$M$3,Total!W:W,B19,Total!AA:AA,DB!$G$5,Total!N:N,DB!$O$5,Total!AA:AA,DB!$G$9,Total!K:K,DB!$O$9,Total!AA:AA,$H$2)+COUNTIFS(Total!X:X,$M$3,Total!W:W,B19,Total!AA:AA,DB!$G$5,Total!N:N,DB!$O$5,Total!AA:AA,DB!$G$9,Total!AA:AA,DB!$O$9,Total!E:E,$H$2)+COUNTIFS(Total!X:X,$M$3,Total!W:W,B19,Total!AA:AA,DB!$G$5,Total!AA:AA,DB!$O$5,Total!M:M,DB!$G$9,Total!K:K,DB!$O$9,Total!AA:AA,$H$2)+COUNTIFS(Total!X:X,$M$3,Total!W:W,B19,Total!AA:AA,DB!$G$5,Total!AA:AA,DB!$O$5,Total!M:M,DB!$G$9,Total!AA:AA,DB!$O$9,Total!E:E,$H$2)+COUNTIFS(Total!X:X,$M$3,Total!W:W,B19,Total!AA:AA,DB!$G$5,Total!AA:AA,DB!$O$5,Total!AA:AA,DB!$G$9,Total!K:K,DB!$O$9,Total!E:E,$H$2)+COUNTIFS(Total!X:X,$M$3,Total!W:W,B19,Total!AA:AA,DB!$G$5,Total!N:N,DB!$O$5,Total!M:M,DB!$G$9,Total!K:K,DB!$O$9,Total!E:E,$H$2)+COUNTIFS(Total!X:X,$M$3,Total!W:W,B19,Total!O:O,DB!$G$5,Total!AA:AA,DB!$O$5,Total!M:M,DB!$G$9,Total!K:K,DB!$O$9,Total!E:E,$H$2)+COUNTIFS(Total!X:X,$M$3,Total!W:W,B19,Total!O:O,DB!$G$5,Total!N:N,DB!$O$5,Total!AA:AA,DB!$G$9,Total!K:K,DB!$O$9,Total!E:E,$H$2)+COUNTIFS(Total!X:X,$M$3,Total!W:W,B19,Total!O:O,DB!$G$5,Total!N:N,DB!$O$5,Total!M:M,DB!$G$9,Total!AA:AA,DB!$O$9,Total!E:E,$H$2)+COUNTIFS(Total!X:X,$M$3,Total!W:W,B19,Total!O:O,DB!$G$5,Total!N:N,DB!$O$5,Total!M:M,DB!$G$9,Total!K:K,DB!$O$9,Total!AA:AA,$H$2)</f>
        <v>0</v>
      </c>
      <c r="N19" s="31">
        <f>COUNTIFS(Total!X:X,$N$3,Total!W:W,B19,Total!O:O,DB!$G$5,Total!N:N,DB!$O$5,Total!M:M,DB!$G$9,Total!K:K,DB!$O$9,Total!E:E,$H$2)+COUNTIFS(Total!X:X,$N$3,Total!W:W,B19,Total!AA:AA,DB!$G$5,Total!AA:AA,DB!$O$5,Total!AA:AA,DB!$G$9,Total!AA:AA,DB!$O$9,Total!AA:AA,$H$2)+COUNTIFS(Total!X:X,$N$3,Total!W:W,B19,Total!O:O,DB!$G$5,Total!AA:AA,DB!$O$5,Total!AA:AA,DB!$G$9,Total!AA:AA,DB!$O$9,Total!AA:AA,$H$2)+COUNTIFS(Total!X:X,$N$3,Total!W:W,B19,Total!AA:AA,DB!$G$5,Total!N:N,DB!$O$5,Total!AA:AA,DB!$G$9,Total!AA:AA,DB!$O$9,Total!AA:AA,$H$2)+COUNTIFS(Total!X:X,$N$3,Total!W:W,B19,Total!AA:AA,DB!$G$5,Total!AA:AA,DB!$O$5,Total!M:M,DB!$G$9,Total!AA:AA,DB!$O$9,Total!AA:AA,$H$2)+COUNTIFS(Total!X:X,$N$3,Total!W:W,B19,Total!AA:AA,DB!$G$5,Total!AA:AA,DB!$O$5,Total!AA:AA,DB!$G$9,Total!K:K,DB!$O$9,Total!AA:AA,$H$2)+COUNTIFS(Total!X:X,$N$3,Total!W:W,B19,Total!AA:AA,DB!$G$5,Total!AA:AA,DB!$O$5,Total!AA:AA,DB!$G$9,Total!AA:AA,DB!$O$9,Total!E:E,$H$2)+COUNTIFS(Total!X:X,$N$3,Total!W:W,B19,Total!O:O,DB!$G$5,Total!N:N,DB!$O$5,Total!M:M,DB!$G$9,Total!AA:AA,DB!$O$9,Total!AA:AA,$H$2)+COUNTIFS(Total!X:X,$N$3,Total!W:W,B19,Total!O:O,DB!$G$5,Total!N:N,DB!$O$5,Total!AA:AA,DB!$G$9,Total!K:K,DB!$O$9,Total!AA:AA,$H$2)+COUNTIFS(Total!X:X,$N$3,Total!W:W,B19,Total!O:O,DB!$G$5,Total!N:N,DB!$O$5,Total!AA:AA,DB!$G$9,Total!AA:AA,DB!$O$9,Total!E:E,$H$2)+COUNTIFS(Total!X:X,$N$3,Total!W:W,B19,Total!O:O,DB!$G$5,Total!AA:AA,DB!$O$5,Total!M:M,DB!$G$9,Total!K:K,DB!$O$9,Total!AA:AA,$H$2)+COUNTIFS(Total!X:X,$N$3,Total!W:W,B19,Total!O:O,DB!$G$5,Total!AA:AA,DB!$O$5,Total!M:M,DB!$G$9,Total!AA:AA,DB!$O$9,Total!E:E,$H$2)+COUNTIFS(Total!X:X,$N$3,Total!W:W,B19,Total!O:O,DB!$G$5,Total!AA:AA,DB!$O$5,Total!AA:AA,DB!$G$9,Total!K:K,DB!$O$9,Total!E:E,$H$2)+COUNTIFS(Total!X:X,$N$3,Total!W:W,B19,Total!AA:AA,DB!$G$5,Total!N:N,DB!$O$5,Total!M:M,DB!$G$9,Total!K:K,DB!$O$9,Total!AA:AA,$H$2)+COUNTIFS(Total!X:X,$N$3,Total!W:W,B19,Total!AA:AA,DB!$G$5,Total!N:N,DB!$O$5,Total!M:M,DB!$G$9,Total!AA:AA,DB!$O$9,Total!E:E,$H$2)+COUNTIFS(Total!X:X,$N$3,Total!W:W,B19,Total!AA:AA,DB!$G$5,Total!N:N,DB!$O$5,Total!AA:AA,DB!$G$9,Total!K:K,DB!$O$9,Total!E:E,$H$2)+COUNTIFS(Total!X:X,$N$3,Total!W:W,B19,Total!AA:AA,DB!$G$5,Total!AA:AA,DB!$O$5,Total!M:M,DB!$G$9,Total!K:K,DB!$O$9,Total!E:E,$H$2)+COUNTIFS(Total!X:X,$N$3,Total!W:W,B19,Total!O:O,DB!$G$5,Total!N:N,DB!$O$5,Total!AA:AA,DB!$G$9,Total!AA:AA,DB!$O$9,Total!AA:AA,$H$2)+COUNTIFS(Total!X:X,$N$3,Total!W:W,B19,Total!O:O,DB!$G$5,Total!AA:AA,DB!$O$5,Total!M:M,DB!$G$9,Total!AA:AA,DB!$O$9,Total!AA:AA,$H$2)+COUNTIFS(Total!X:X,$N$3,Total!W:W,B19,Total!O:O,DB!$G$5,Total!AA:AA,DB!$O$5,Total!AA:AA,DB!$G$9,Total!K:K,DB!$O$9,Total!AA:AA,$H$2)+COUNTIFS(Total!X:X,$N$3,Total!W:W,B19,Total!O:O,DB!$G$5,Total!AA:AA,DB!$O$5,Total!AA:AA,DB!$G$9,Total!AA:AA,DB!$O$9,Total!E:E,$H$2)+COUNTIFS(Total!X:X,$N$3,Total!W:W,B19,Total!AA:AA,DB!$G$5,Total!N:N,DB!$O$5,Total!M:M,DB!$G$9,Total!AA:AA,DB!$O$9,Total!AA:AA,$H$2)+COUNTIFS(Total!X:X,$N$3,Total!W:W,B19,Total!AA:AA,DB!$G$5,Total!N:N,DB!$O$5,Total!AA:AA,DB!$G$9,Total!K:K,DB!$O$9,Total!AA:AA,$H$2)+COUNTIFS(Total!X:X,$N$3,Total!W:W,B19,Total!AA:AA,DB!$G$5,Total!N:N,DB!$O$5,Total!AA:AA,DB!$G$9,Total!AA:AA,DB!$O$9,Total!E:E,$H$2)+COUNTIFS(Total!X:X,$N$3,Total!W:W,B19,Total!AA:AA,DB!$G$5,Total!AA:AA,DB!$O$5,Total!M:M,DB!$G$9,Total!K:K,DB!$O$9,Total!AA:AA,$H$2)+COUNTIFS(Total!X:X,$N$3,Total!W:W,B19,Total!AA:AA,DB!$G$5,Total!AA:AA,DB!$O$5,Total!M:M,DB!$G$9,Total!AA:AA,DB!$O$9,Total!E:E,$H$2)+COUNTIFS(Total!X:X,$N$3,Total!W:W,B19,Total!AA:AA,DB!$G$5,Total!AA:AA,DB!$O$5,Total!AA:AA,DB!$G$9,Total!K:K,DB!$O$9,Total!E:E,$H$2)+COUNTIFS(Total!X:X,$N$3,Total!W:W,B19,Total!AA:AA,DB!$G$5,Total!N:N,DB!$O$5,Total!M:M,DB!$G$9,Total!K:K,DB!$O$9,Total!E:E,$H$2)+COUNTIFS(Total!X:X,$N$3,Total!W:W,B19,Total!O:O,DB!$G$5,Total!AA:AA,DB!$O$5,Total!M:M,DB!$G$9,Total!K:K,DB!$O$9,Total!E:E,$H$2)+COUNTIFS(Total!X:X,$N$3,Total!W:W,B19,Total!O:O,DB!$G$5,Total!N:N,DB!$O$5,Total!AA:AA,DB!$G$9,Total!K:K,DB!$O$9,Total!E:E,$H$2)+COUNTIFS(Total!X:X,$N$3,Total!W:W,B19,Total!O:O,DB!$G$5,Total!N:N,DB!$O$5,Total!M:M,DB!$G$9,Total!AA:AA,DB!$O$9,Total!E:E,$H$2)+COUNTIFS(Total!X:X,$N$3,Total!W:W,B19,Total!O:O,DB!$G$5,Total!N:N,DB!$O$5,Total!M:M,DB!$G$9,Total!K:K,DB!$O$9,Total!AA:AA,$H$2)</f>
        <v>0</v>
      </c>
      <c r="O19" s="31">
        <f>COUNTIFS(Total!X:X,$O$3,Total!W:W,B19,Total!O:O,DB!$G$5,Total!N:N,DB!$O$5,Total!M:M,DB!$G$9,Total!K:K,DB!$O$9,Total!E:E,$H$2)+COUNTIFS(Total!X:X,$O$3,Total!W:W,B19,Total!AA:AA,DB!$G$5,Total!AA:AA,DB!$O$5,Total!AA:AA,DB!$G$9,Total!AA:AA,DB!$O$9,Total!AA:AA,$H$2)+COUNTIFS(Total!X:X,$O$3,Total!W:W,B19,Total!O:O,DB!$G$5,Total!AA:AA,DB!$O$5,Total!AA:AA,DB!$G$9,Total!AA:AA,DB!$O$9,Total!AA:AA,$H$2)+COUNTIFS(Total!X:X,$O$3,Total!W:W,B19,Total!AA:AA,DB!$G$5,Total!N:N,DB!$O$5,Total!AA:AA,DB!$G$9,Total!AA:AA,DB!$O$9,Total!AA:AA,$H$2)+COUNTIFS(Total!X:X,$O$3,Total!W:W,B19,Total!AA:AA,DB!$G$5,Total!AA:AA,DB!$O$5,Total!M:M,DB!$G$9,Total!AA:AA,DB!$O$9,Total!AA:AA,$H$2)+COUNTIFS(Total!X:X,$O$3,Total!W:W,B19,Total!AA:AA,DB!$G$5,Total!AA:AA,DB!$O$5,Total!AA:AA,DB!$G$9,Total!K:K,DB!$O$9,Total!AA:AA,$H$2)+COUNTIFS(Total!X:X,$O$3,Total!W:W,B19,Total!AA:AA,DB!$G$5,Total!AA:AA,DB!$O$5,Total!AA:AA,DB!$G$9,Total!AA:AA,DB!$O$9,Total!E:E,$H$2)+COUNTIFS(Total!X:X,$O$3,Total!W:W,B19,Total!O:O,DB!$G$5,Total!N:N,DB!$O$5,Total!M:M,DB!$G$9,Total!AA:AA,DB!$O$9,Total!AA:AA,$H$2)+COUNTIFS(Total!X:X,$O$3,Total!W:W,B19,Total!O:O,DB!$G$5,Total!N:N,DB!$O$5,Total!AA:AA,DB!$G$9,Total!K:K,DB!$O$9,Total!AA:AA,$H$2)+COUNTIFS(Total!X:X,$O$3,Total!W:W,B19,Total!O:O,DB!$G$5,Total!N:N,DB!$O$5,Total!AA:AA,DB!$G$9,Total!AA:AA,DB!$O$9,Total!E:E,$H$2)+COUNTIFS(Total!X:X,$O$3,Total!W:W,B19,Total!O:O,DB!$G$5,Total!AA:AA,DB!$O$5,Total!M:M,DB!$G$9,Total!K:K,DB!$O$9,Total!AA:AA,$H$2)+COUNTIFS(Total!X:X,$O$3,Total!W:W,B19,Total!O:O,DB!$G$5,Total!AA:AA,DB!$O$5,Total!M:M,DB!$G$9,Total!AA:AA,DB!$O$9,Total!E:E,$H$2)+COUNTIFS(Total!X:X,$O$3,Total!W:W,B19,Total!O:O,DB!$G$5,Total!AA:AA,DB!$O$5,Total!AA:AA,DB!$G$9,Total!K:K,DB!$O$9,Total!E:E,$H$2)+COUNTIFS(Total!X:X,$O$3,Total!W:W,B19,Total!AA:AA,DB!$G$5,Total!N:N,DB!$O$5,Total!M:M,DB!$G$9,Total!K:K,DB!$O$9,Total!AA:AA,$H$2)+COUNTIFS(Total!X:X,$O$3,Total!W:W,B19,Total!AA:AA,DB!$G$5,Total!N:N,DB!$O$5,Total!M:M,DB!$G$9,Total!AA:AA,DB!$O$9,Total!E:E,$H$2)+COUNTIFS(Total!X:X,$O$3,Total!W:W,B19,Total!AA:AA,DB!$G$5,Total!N:N,DB!$O$5,Total!AA:AA,DB!$G$9,Total!K:K,DB!$O$9,Total!E:E,$H$2)+COUNTIFS(Total!X:X,$O$3,Total!W:W,B19,Total!AA:AA,DB!$G$5,Total!AA:AA,DB!$O$5,Total!M:M,DB!$G$9,Total!K:K,DB!$O$9,Total!E:E,$H$2)+COUNTIFS(Total!X:X,$O$3,Total!W:W,B19,Total!O:O,DB!$G$5,Total!N:N,DB!$O$5,Total!AA:AA,DB!$G$9,Total!AA:AA,DB!$O$9,Total!AA:AA,$H$2)+COUNTIFS(Total!X:X,$O$3,Total!W:W,B19,Total!O:O,DB!$G$5,Total!AA:AA,DB!$O$5,Total!M:M,DB!$G$9,Total!AA:AA,DB!$O$9,Total!AA:AA,$H$2)+COUNTIFS(Total!X:X,$O$3,Total!W:W,B19,Total!O:O,DB!$G$5,Total!AA:AA,DB!$O$5,Total!AA:AA,DB!$G$9,Total!K:K,DB!$O$9,Total!AA:AA,$H$2)+COUNTIFS(Total!X:X,$O$3,Total!W:W,B19,Total!O:O,DB!$G$5,Total!AA:AA,DB!$O$5,Total!AA:AA,DB!$G$9,Total!AA:AA,DB!$O$9,Total!E:E,$H$2)+COUNTIFS(Total!X:X,$O$3,Total!W:W,B19,Total!AA:AA,DB!$G$5,Total!N:N,DB!$O$5,Total!M:M,DB!$G$9,Total!AA:AA,DB!$O$9,Total!AA:AA,$H$2)+COUNTIFS(Total!X:X,$O$3,Total!W:W,B19,Total!AA:AA,DB!$G$5,Total!N:N,DB!$O$5,Total!AA:AA,DB!$G$9,Total!K:K,DB!$O$9,Total!AA:AA,$H$2)+COUNTIFS(Total!X:X,$O$3,Total!W:W,B19,Total!AA:AA,DB!$G$5,Total!N:N,DB!$O$5,Total!AA:AA,DB!$G$9,Total!AA:AA,DB!$O$9,Total!E:E,$H$2)+COUNTIFS(Total!X:X,$O$3,Total!W:W,B19,Total!AA:AA,DB!$G$5,Total!AA:AA,DB!$O$5,Total!M:M,DB!$G$9,Total!K:K,DB!$O$9,Total!AA:AA,$H$2)+COUNTIFS(Total!X:X,$O$3,Total!W:W,B19,Total!AA:AA,DB!$G$5,Total!AA:AA,DB!$O$5,Total!M:M,DB!$G$9,Total!AA:AA,DB!$O$9,Total!E:E,$H$2)+COUNTIFS(Total!X:X,$O$3,Total!W:W,B19,Total!AA:AA,DB!$G$5,Total!AA:AA,DB!$O$5,Total!AA:AA,DB!$G$9,Total!K:K,DB!$O$9,Total!E:E,$H$2)+COUNTIFS(Total!X:X,$O$3,Total!W:W,B19,Total!AA:AA,DB!$G$5,Total!N:N,DB!$O$5,Total!M:M,DB!$G$9,Total!K:K,DB!$O$9,Total!E:E,$H$2)+COUNTIFS(Total!X:X,$O$3,Total!W:W,B19,Total!O:O,DB!$G$5,Total!AA:AA,DB!$O$5,Total!M:M,DB!$G$9,Total!K:K,DB!$O$9,Total!E:E,$H$2)+COUNTIFS(Total!X:X,$O$3,Total!W:W,B19,Total!O:O,DB!$G$5,Total!N:N,DB!$O$5,Total!AA:AA,DB!$G$9,Total!K:K,DB!$O$9,Total!E:E,$H$2)+COUNTIFS(Total!X:X,$O$3,Total!W:W,B19,Total!O:O,DB!$G$5,Total!N:N,DB!$O$5,Total!M:M,DB!$G$9,Total!AA:AA,DB!$O$9,Total!E:E,$H$2)+COUNTIFS(Total!X:X,$O$3,Total!W:W,B19,Total!O:O,DB!$G$5,Total!N:N,DB!$O$5,Total!M:M,DB!$G$9,Total!K:K,DB!$O$9,Total!AA:AA,$H$2)</f>
        <v>0</v>
      </c>
      <c r="P19" s="31">
        <f>COUNTIFS(Total!X:X,$P$3,Total!W:W,B19,Total!O:O,DB!$G$5,Total!N:N,DB!$O$5,Total!M:M,DB!$G$9,Total!K:K,DB!$O$9,Total!E:E,$H$2)+COUNTIFS(Total!X:X,$P$3,Total!W:W,B19,Total!AA:AA,DB!$G$5,Total!AA:AA,DB!$O$5,Total!AA:AA,DB!$G$9,Total!AA:AA,DB!$O$9,Total!AA:AA,$H$2)+COUNTIFS(Total!X:X,$P$3,Total!W:W,B19,Total!O:O,DB!$G$5,Total!AA:AA,DB!$O$5,Total!AA:AA,DB!$G$9,Total!AA:AA,DB!$O$9,Total!AA:AA,$H$2)+COUNTIFS(Total!X:X,$P$3,Total!W:W,B19,Total!AA:AA,DB!$G$5,Total!N:N,DB!$O$5,Total!AA:AA,DB!$G$9,Total!AA:AA,DB!$O$9,Total!AA:AA,$H$2)+COUNTIFS(Total!X:X,$P$3,Total!W:W,B19,Total!AA:AA,DB!$G$5,Total!AA:AA,DB!$O$5,Total!M:M,DB!$G$9,Total!AA:AA,DB!$O$9,Total!AA:AA,$H$2)+COUNTIFS(Total!X:X,$P$3,Total!W:W,B19,Total!AA:AA,DB!$G$5,Total!AA:AA,DB!$O$5,Total!AA:AA,DB!$G$9,Total!K:K,DB!$O$9,Total!AA:AA,$H$2)+COUNTIFS(Total!X:X,$P$3,Total!W:W,B19,Total!AA:AA,DB!$G$5,Total!AA:AA,DB!$O$5,Total!AA:AA,DB!$G$9,Total!AA:AA,DB!$O$9,Total!E:E,$H$2)+COUNTIFS(Total!X:X,$P$3,Total!W:W,B19,Total!O:O,DB!$G$5,Total!N:N,DB!$O$5,Total!M:M,DB!$G$9,Total!AA:AA,DB!$O$9,Total!AA:AA,$H$2)+COUNTIFS(Total!X:X,$P$3,Total!W:W,B19,Total!O:O,DB!$G$5,Total!N:N,DB!$O$5,Total!AA:AA,DB!$G$9,Total!K:K,DB!$O$9,Total!AA:AA,$H$2)+COUNTIFS(Total!X:X,$P$3,Total!W:W,B19,Total!O:O,DB!$G$5,Total!N:N,DB!$O$5,Total!AA:AA,DB!$G$9,Total!AA:AA,DB!$O$9,Total!E:E,$H$2)+COUNTIFS(Total!X:X,$P$3,Total!W:W,B19,Total!O:O,DB!$G$5,Total!AA:AA,DB!$O$5,Total!M:M,DB!$G$9,Total!K:K,DB!$O$9,Total!AA:AA,$H$2)+COUNTIFS(Total!X:X,$P$3,Total!W:W,B19,Total!O:O,DB!$G$5,Total!AA:AA,DB!$O$5,Total!M:M,DB!$G$9,Total!AA:AA,DB!$O$9,Total!E:E,$H$2)+COUNTIFS(Total!X:X,$P$3,Total!W:W,B19,Total!O:O,DB!$G$5,Total!AA:AA,DB!$O$5,Total!AA:AA,DB!$G$9,Total!K:K,DB!$O$9,Total!E:E,$H$2)+COUNTIFS(Total!X:X,$P$3,Total!W:W,B19,Total!AA:AA,DB!$G$5,Total!N:N,DB!$O$5,Total!M:M,DB!$G$9,Total!K:K,DB!$O$9,Total!AA:AA,$H$2)+COUNTIFS(Total!X:X,$P$3,Total!W:W,B19,Total!AA:AA,DB!$G$5,Total!N:N,DB!$O$5,Total!M:M,DB!$G$9,Total!AA:AA,DB!$O$9,Total!E:E,$H$2)+COUNTIFS(Total!X:X,$P$3,Total!W:W,B19,Total!AA:AA,DB!$G$5,Total!N:N,DB!$O$5,Total!AA:AA,DB!$G$9,Total!K:K,DB!$O$9,Total!E:E,$H$2)+COUNTIFS(Total!X:X,$P$3,Total!W:W,B19,Total!AA:AA,DB!$G$5,Total!AA:AA,DB!$O$5,Total!M:M,DB!$G$9,Total!K:K,DB!$O$9,Total!E:E,$H$2)+COUNTIFS(Total!X:X,$P$3,Total!W:W,B19,Total!O:O,DB!$G$5,Total!N:N,DB!$O$5,Total!AA:AA,DB!$G$9,Total!AA:AA,DB!$O$9,Total!AA:AA,$H$2)+COUNTIFS(Total!X:X,$P$3,Total!W:W,B19,Total!O:O,DB!$G$5,Total!AA:AA,DB!$O$5,Total!M:M,DB!$G$9,Total!AA:AA,DB!$O$9,Total!AA:AA,$H$2)+COUNTIFS(Total!X:X,$P$3,Total!W:W,B19,Total!O:O,DB!$G$5,Total!AA:AA,DB!$O$5,Total!AA:AA,DB!$G$9,Total!K:K,DB!$O$9,Total!AA:AA,$H$2)+COUNTIFS(Total!X:X,$P$3,Total!W:W,B19,Total!O:O,DB!$G$5,Total!AA:AA,DB!$O$5,Total!AA:AA,DB!$G$9,Total!AA:AA,DB!$O$9,Total!E:E,$H$2)+COUNTIFS(Total!X:X,$P$3,Total!W:W,B19,Total!AA:AA,DB!$G$5,Total!N:N,DB!$O$5,Total!M:M,DB!$G$9,Total!AA:AA,DB!$O$9,Total!AA:AA,$H$2)+COUNTIFS(Total!X:X,$P$3,Total!W:W,B19,Total!AA:AA,DB!$G$5,Total!N:N,DB!$O$5,Total!AA:AA,DB!$G$9,Total!K:K,DB!$O$9,Total!AA:AA,$H$2)+COUNTIFS(Total!X:X,$P$3,Total!W:W,B19,Total!AA:AA,DB!$G$5,Total!N:N,DB!$O$5,Total!AA:AA,DB!$G$9,Total!AA:AA,DB!$O$9,Total!E:E,$H$2)+COUNTIFS(Total!X:X,$P$3,Total!W:W,B19,Total!AA:AA,DB!$G$5,Total!AA:AA,DB!$O$5,Total!M:M,DB!$G$9,Total!K:K,DB!$O$9,Total!AA:AA,$H$2)+COUNTIFS(Total!X:X,$P$3,Total!W:W,B19,Total!AA:AA,DB!$G$5,Total!AA:AA,DB!$O$5,Total!M:M,DB!$G$9,Total!AA:AA,DB!$O$9,Total!E:E,$H$2)+COUNTIFS(Total!X:X,$P$3,Total!W:W,B19,Total!AA:AA,DB!$G$5,Total!AA:AA,DB!$O$5,Total!AA:AA,DB!$G$9,Total!K:K,DB!$O$9,Total!E:E,$H$2)+COUNTIFS(Total!X:X,$P$3,Total!W:W,B19,Total!AA:AA,DB!$G$5,Total!N:N,DB!$O$5,Total!M:M,DB!$G$9,Total!K:K,DB!$O$9,Total!E:E,$H$2)+COUNTIFS(Total!X:X,$P$3,Total!W:W,B19,Total!O:O,DB!$G$5,Total!AA:AA,DB!$O$5,Total!M:M,DB!$G$9,Total!K:K,DB!$O$9,Total!E:E,$H$2)+COUNTIFS(Total!X:X,$P$3,Total!W:W,B19,Total!O:O,DB!$G$5,Total!N:N,DB!$O$5,Total!AA:AA,DB!$G$9,Total!K:K,DB!$O$9,Total!E:E,$H$2)+COUNTIFS(Total!X:X,$P$3,Total!W:W,B19,Total!O:O,DB!$G$5,Total!N:N,DB!$O$5,Total!M:M,DB!$G$9,Total!AA:AA,DB!$O$9,Total!E:E,$H$2)+COUNTIFS(Total!X:X,$P$3,Total!W:W,B19,Total!O:O,DB!$G$5,Total!N:N,DB!$O$5,Total!M:M,DB!$G$9,Total!K:K,DB!$O$9,Total!AA:AA,$H$2)</f>
        <v>0</v>
      </c>
      <c r="Q19" s="31">
        <f>COUNTIFS(Total!X:X,$Q$3,Total!W:W,B19,Total!O:O,DB!$G$5,Total!N:N,DB!$O$5,Total!M:M,DB!$G$9,Total!K:K,DB!$O$9,Total!E:E,$H$2)+COUNTIFS(Total!X:X,$Q$3,Total!W:W,B19,Total!AA:AA,DB!$G$5,Total!AA:AA,DB!$O$5,Total!AA:AA,DB!$G$9,Total!AA:AA,DB!$O$9,Total!AA:AA,$H$2)+COUNTIFS(Total!X:X,$Q$3,Total!W:W,B19,Total!O:O,DB!$G$5,Total!AA:AA,DB!$O$5,Total!AA:AA,DB!$G$9,Total!AA:AA,DB!$O$9,Total!AA:AA,$H$2)+COUNTIFS(Total!X:X,$Q$3,Total!W:W,B19,Total!AA:AA,DB!$G$5,Total!N:N,DB!$O$5,Total!AA:AA,DB!$G$9,Total!AA:AA,DB!$O$9,Total!AA:AA,$H$2)+COUNTIFS(Total!X:X,$Q$3,Total!W:W,B19,Total!AA:AA,DB!$G$5,Total!AA:AA,DB!$O$5,Total!M:M,DB!$G$9,Total!AA:AA,DB!$O$9,Total!AA:AA,$H$2)+COUNTIFS(Total!X:X,$Q$3,Total!W:W,B19,Total!AA:AA,DB!$G$5,Total!AA:AA,DB!$O$5,Total!AA:AA,DB!$G$9,Total!K:K,DB!$O$9,Total!AA:AA,$H$2)+COUNTIFS(Total!X:X,$Q$3,Total!W:W,B19,Total!AA:AA,DB!$G$5,Total!AA:AA,DB!$O$5,Total!AA:AA,DB!$G$9,Total!AA:AA,DB!$O$9,Total!E:E,$H$2)+COUNTIFS(Total!X:X,$Q$3,Total!W:W,B19,Total!O:O,DB!$G$5,Total!N:N,DB!$O$5,Total!M:M,DB!$G$9,Total!AA:AA,DB!$O$9,Total!AA:AA,$H$2)+COUNTIFS(Total!X:X,$Q$3,Total!W:W,B19,Total!O:O,DB!$G$5,Total!N:N,DB!$O$5,Total!AA:AA,DB!$G$9,Total!K:K,DB!$O$9,Total!AA:AA,$H$2)+COUNTIFS(Total!X:X,$Q$3,Total!W:W,B19,Total!O:O,DB!$G$5,Total!N:N,DB!$O$5,Total!AA:AA,DB!$G$9,Total!AA:AA,DB!$O$9,Total!E:E,$H$2)+COUNTIFS(Total!X:X,$Q$3,Total!W:W,B19,Total!O:O,DB!$G$5,Total!AA:AA,DB!$O$5,Total!M:M,DB!$G$9,Total!K:K,DB!$O$9,Total!AA:AA,$H$2)+COUNTIFS(Total!X:X,$Q$3,Total!W:W,B19,Total!O:O,DB!$G$5,Total!AA:AA,DB!$O$5,Total!M:M,DB!$G$9,Total!AA:AA,DB!$O$9,Total!E:E,$H$2)+COUNTIFS(Total!X:X,$Q$3,Total!W:W,B19,Total!O:O,DB!$G$5,Total!AA:AA,DB!$O$5,Total!AA:AA,DB!$G$9,Total!K:K,DB!$O$9,Total!E:E,$H$2)+COUNTIFS(Total!X:X,$Q$3,Total!W:W,B19,Total!AA:AA,DB!$G$5,Total!N:N,DB!$O$5,Total!M:M,DB!$G$9,Total!K:K,DB!$O$9,Total!AA:AA,$H$2)+COUNTIFS(Total!X:X,$Q$3,Total!W:W,B19,Total!AA:AA,DB!$G$5,Total!N:N,DB!$O$5,Total!M:M,DB!$G$9,Total!AA:AA,DB!$O$9,Total!E:E,$H$2)+COUNTIFS(Total!X:X,$Q$3,Total!W:W,B19,Total!AA:AA,DB!$G$5,Total!N:N,DB!$O$5,Total!AA:AA,DB!$G$9,Total!K:K,DB!$O$9,Total!E:E,$H$2)+COUNTIFS(Total!X:X,$Q$3,Total!W:W,B19,Total!AA:AA,DB!$G$5,Total!AA:AA,DB!$O$5,Total!M:M,DB!$G$9,Total!K:K,DB!$O$9,Total!E:E,$H$2)+COUNTIFS(Total!X:X,$Q$3,Total!W:W,B19,Total!O:O,DB!$G$5,Total!N:N,DB!$O$5,Total!AA:AA,DB!$G$9,Total!AA:AA,DB!$O$9,Total!AA:AA,$H$2)+COUNTIFS(Total!X:X,$Q$3,Total!W:W,B19,Total!O:O,DB!$G$5,Total!AA:AA,DB!$O$5,Total!M:M,DB!$G$9,Total!AA:AA,DB!$O$9,Total!AA:AA,$H$2)+COUNTIFS(Total!X:X,$Q$3,Total!W:W,B19,Total!O:O,DB!$G$5,Total!AA:AA,DB!$O$5,Total!AA:AA,DB!$G$9,Total!K:K,DB!$O$9,Total!AA:AA,$H$2)+COUNTIFS(Total!X:X,$Q$3,Total!W:W,B19,Total!O:O,DB!$G$5,Total!AA:AA,DB!$O$5,Total!AA:AA,DB!$G$9,Total!AA:AA,DB!$O$9,Total!E:E,$H$2)+COUNTIFS(Total!X:X,$Q$3,Total!W:W,B19,Total!AA:AA,DB!$G$5,Total!N:N,DB!$O$5,Total!M:M,DB!$G$9,Total!AA:AA,DB!$O$9,Total!AA:AA,$H$2)+COUNTIFS(Total!X:X,$Q$3,Total!W:W,B19,Total!AA:AA,DB!$G$5,Total!N:N,DB!$O$5,Total!AA:AA,DB!$G$9,Total!K:K,DB!$O$9,Total!AA:AA,$H$2)+COUNTIFS(Total!X:X,$Q$3,Total!W:W,B19,Total!AA:AA,DB!$G$5,Total!N:N,DB!$O$5,Total!AA:AA,DB!$G$9,Total!AA:AA,DB!$O$9,Total!E:E,$H$2)+COUNTIFS(Total!X:X,$Q$3,Total!W:W,B19,Total!AA:AA,DB!$G$5,Total!AA:AA,DB!$O$5,Total!M:M,DB!$G$9,Total!K:K,DB!$O$9,Total!AA:AA,$H$2)+COUNTIFS(Total!X:X,$Q$3,Total!W:W,B19,Total!AA:AA,DB!$G$5,Total!AA:AA,DB!$O$5,Total!M:M,DB!$G$9,Total!AA:AA,DB!$O$9,Total!E:E,$H$2)+COUNTIFS(Total!X:X,$Q$3,Total!W:W,B19,Total!AA:AA,DB!$G$5,Total!AA:AA,DB!$O$5,Total!AA:AA,DB!$G$9,Total!K:K,DB!$O$9,Total!E:E,$H$2)+COUNTIFS(Total!X:X,$Q$3,Total!W:W,B19,Total!AA:AA,DB!$G$5,Total!N:N,DB!$O$5,Total!M:M,DB!$G$9,Total!K:K,DB!$O$9,Total!E:E,$H$2)+COUNTIFS(Total!X:X,$Q$3,Total!W:W,B19,Total!O:O,DB!$G$5,Total!AA:AA,DB!$O$5,Total!M:M,DB!$G$9,Total!K:K,DB!$O$9,Total!E:E,$H$2)+COUNTIFS(Total!X:X,$Q$3,Total!W:W,B19,Total!O:O,DB!$G$5,Total!N:N,DB!$O$5,Total!AA:AA,DB!$G$9,Total!K:K,DB!$O$9,Total!E:E,$H$2)+COUNTIFS(Total!X:X,$Q$3,Total!W:W,B19,Total!O:O,DB!$G$5,Total!N:N,DB!$O$5,Total!M:M,DB!$G$9,Total!AA:AA,DB!$O$9,Total!E:E,$H$2)+COUNTIFS(Total!X:X,$Q$3,Total!W:W,B19,Total!O:O,DB!$G$5,Total!N:N,DB!$O$5,Total!M:M,DB!$G$9,Total!K:K,DB!$O$9,Total!AA:AA,$H$2)</f>
        <v>0</v>
      </c>
      <c r="R19" s="31">
        <f>COUNTIFS(Total!X:X,$R$3,Total!W:W,B19,Total!O:O,DB!$G$5,Total!N:N,DB!$O$5,Total!M:M,DB!$G$9,Total!K:K,DB!$O$9,Total!E:E,$H$2)+COUNTIFS(Total!X:X,$R$3,Total!W:W,B19,Total!AA:AA,DB!$G$5,Total!AA:AA,DB!$O$5,Total!AA:AA,DB!$G$9,Total!AA:AA,DB!$O$9,Total!AA:AA,$H$2)+COUNTIFS(Total!X:X,$R$3,Total!W:W,B19,Total!O:O,DB!$G$5,Total!AA:AA,DB!$O$5,Total!AA:AA,DB!$G$9,Total!AA:AA,DB!$O$9,Total!AA:AA,$H$2)+COUNTIFS(Total!X:X,$R$3,Total!W:W,B19,Total!AA:AA,DB!$G$5,Total!N:N,DB!$O$5,Total!AA:AA,DB!$G$9,Total!AA:AA,DB!$O$9,Total!AA:AA,$H$2)+COUNTIFS(Total!X:X,$R$3,Total!W:W,B19,Total!AA:AA,DB!$G$5,Total!AA:AA,DB!$O$5,Total!M:M,DB!$G$9,Total!AA:AA,DB!$O$9,Total!AA:AA,$H$2)+COUNTIFS(Total!X:X,$R$3,Total!W:W,B19,Total!AA:AA,DB!$G$5,Total!AA:AA,DB!$O$5,Total!AA:AA,DB!$G$9,Total!K:K,DB!$O$9,Total!AA:AA,$H$2)+COUNTIFS(Total!X:X,$R$3,Total!W:W,B19,Total!AA:AA,DB!$G$5,Total!AA:AA,DB!$O$5,Total!AA:AA,DB!$G$9,Total!AA:AA,DB!$O$9,Total!E:E,$H$2)+COUNTIFS(Total!X:X,$R$3,Total!W:W,B19,Total!O:O,DB!$G$5,Total!N:N,DB!$O$5,Total!M:M,DB!$G$9,Total!AA:AA,DB!$O$9,Total!AA:AA,$H$2)+COUNTIFS(Total!X:X,$R$3,Total!W:W,B19,Total!O:O,DB!$G$5,Total!N:N,DB!$O$5,Total!AA:AA,DB!$G$9,Total!K:K,DB!$O$9,Total!AA:AA,$H$2)+COUNTIFS(Total!X:X,$R$3,Total!W:W,B19,Total!O:O,DB!$G$5,Total!N:N,DB!$O$5,Total!AA:AA,DB!$G$9,Total!AA:AA,DB!$O$9,Total!E:E,$H$2)+COUNTIFS(Total!X:X,$R$3,Total!W:W,B19,Total!O:O,DB!$G$5,Total!AA:AA,DB!$O$5,Total!M:M,DB!$G$9,Total!K:K,DB!$O$9,Total!AA:AA,$H$2)+COUNTIFS(Total!X:X,$R$3,Total!W:W,B19,Total!O:O,DB!$G$5,Total!AA:AA,DB!$O$5,Total!M:M,DB!$G$9,Total!AA:AA,DB!$O$9,Total!E:E,$H$2)+COUNTIFS(Total!X:X,$R$3,Total!W:W,B19,Total!O:O,DB!$G$5,Total!AA:AA,DB!$O$5,Total!AA:AA,DB!$G$9,Total!K:K,DB!$O$9,Total!E:E,$H$2)+COUNTIFS(Total!X:X,$R$3,Total!W:W,B19,Total!AA:AA,DB!$G$5,Total!N:N,DB!$O$5,Total!M:M,DB!$G$9,Total!K:K,DB!$O$9,Total!AA:AA,$H$2)+COUNTIFS(Total!X:X,$R$3,Total!W:W,B19,Total!AA:AA,DB!$G$5,Total!N:N,DB!$O$5,Total!M:M,DB!$G$9,Total!AA:AA,DB!$O$9,Total!E:E,$H$2)+COUNTIFS(Total!X:X,$R$3,Total!W:W,B19,Total!AA:AA,DB!$G$5,Total!N:N,DB!$O$5,Total!AA:AA,DB!$G$9,Total!K:K,DB!$O$9,Total!E:E,$H$2)+COUNTIFS(Total!X:X,$R$3,Total!W:W,B19,Total!AA:AA,DB!$G$5,Total!AA:AA,DB!$O$5,Total!M:M,DB!$G$9,Total!K:K,DB!$O$9,Total!E:E,$H$2)+COUNTIFS(Total!X:X,$R$3,Total!W:W,B19,Total!O:O,DB!$G$5,Total!N:N,DB!$O$5,Total!AA:AA,DB!$G$9,Total!AA:AA,DB!$O$9,Total!AA:AA,$H$2)+COUNTIFS(Total!X:X,$R$3,Total!W:W,B19,Total!O:O,DB!$G$5,Total!AA:AA,DB!$O$5,Total!M:M,DB!$G$9,Total!AA:AA,DB!$O$9,Total!AA:AA,$H$2)+COUNTIFS(Total!X:X,$R$3,Total!W:W,B19,Total!O:O,DB!$G$5,Total!AA:AA,DB!$O$5,Total!AA:AA,DB!$G$9,Total!K:K,DB!$O$9,Total!AA:AA,$H$2)+COUNTIFS(Total!X:X,$R$3,Total!W:W,B19,Total!O:O,DB!$G$5,Total!AA:AA,DB!$O$5,Total!AA:AA,DB!$G$9,Total!AA:AA,DB!$O$9,Total!E:E,$H$2)+COUNTIFS(Total!X:X,$R$3,Total!W:W,B19,Total!AA:AA,DB!$G$5,Total!N:N,DB!$O$5,Total!M:M,DB!$G$9,Total!AA:AA,DB!$O$9,Total!AA:AA,$H$2)+COUNTIFS(Total!X:X,$R$3,Total!W:W,B19,Total!AA:AA,DB!$G$5,Total!N:N,DB!$O$5,Total!AA:AA,DB!$G$9,Total!K:K,DB!$O$9,Total!AA:AA,$H$2)+COUNTIFS(Total!X:X,$R$3,Total!W:W,B19,Total!AA:AA,DB!$G$5,Total!N:N,DB!$O$5,Total!AA:AA,DB!$G$9,Total!AA:AA,DB!$O$9,Total!E:E,$H$2)+COUNTIFS(Total!X:X,$R$3,Total!W:W,B19,Total!AA:AA,DB!$G$5,Total!AA:AA,DB!$O$5,Total!M:M,DB!$G$9,Total!K:K,DB!$O$9,Total!AA:AA,$H$2)+COUNTIFS(Total!X:X,$R$3,Total!W:W,B19,Total!AA:AA,DB!$G$5,Total!AA:AA,DB!$O$5,Total!M:M,DB!$G$9,Total!AA:AA,DB!$O$9,Total!E:E,$H$2)+COUNTIFS(Total!X:X,$R$3,Total!W:W,B19,Total!AA:AA,DB!$G$5,Total!AA:AA,DB!$O$5,Total!AA:AA,DB!$G$9,Total!K:K,DB!$O$9,Total!E:E,$H$2)+COUNTIFS(Total!X:X,$R$3,Total!W:W,B19,Total!AA:AA,DB!$G$5,Total!N:N,DB!$O$5,Total!M:M,DB!$G$9,Total!K:K,DB!$O$9,Total!E:E,$H$2)+COUNTIFS(Total!X:X,$R$3,Total!W:W,B19,Total!O:O,DB!$G$5,Total!AA:AA,DB!$O$5,Total!M:M,DB!$G$9,Total!K:K,DB!$O$9,Total!E:E,$H$2)+COUNTIFS(Total!X:X,$R$3,Total!W:W,B19,Total!O:O,DB!$G$5,Total!N:N,DB!$O$5,Total!AA:AA,DB!$G$9,Total!K:K,DB!$O$9,Total!E:E,$H$2)+COUNTIFS(Total!X:X,$R$3,Total!W:W,B19,Total!O:O,DB!$G$5,Total!N:N,DB!$O$5,Total!M:M,DB!$G$9,Total!AA:AA,DB!$O$9,Total!E:E,$H$2)+COUNTIFS(Total!X:X,$R$3,Total!W:W,B19,Total!O:O,DB!$G$5,Total!N:N,DB!$O$5,Total!M:M,DB!$G$9,Total!K:K,DB!$O$9,Total!AA:AA,$H$2)</f>
        <v>0</v>
      </c>
      <c r="S19" s="31">
        <f>COUNTIFS(Total!X:X,$S$3,Total!W:W,B19,Total!O:O,DB!$G$5,Total!N:N,DB!$O$5,Total!M:M,DB!$G$9,Total!K:K,DB!$O$9,Total!E:E,$H$2)+COUNTIFS(Total!X:X,$S$3,Total!W:W,B19,Total!AA:AA,DB!$G$5,Total!AA:AA,DB!$O$5,Total!AA:AA,DB!$G$9,Total!AA:AA,DB!$O$9,Total!AA:AA,$H$2)+COUNTIFS(Total!X:X,$S$3,Total!W:W,B19,Total!O:O,DB!$G$5,Total!AA:AA,DB!$O$5,Total!AA:AA,DB!$G$9,Total!AA:AA,DB!$O$9,Total!AA:AA,$H$2)+COUNTIFS(Total!X:X,$S$3,Total!W:W,B19,Total!AA:AA,DB!$G$5,Total!N:N,DB!$O$5,Total!AA:AA,DB!$G$9,Total!AA:AA,DB!$O$9,Total!AA:AA,$H$2)+COUNTIFS(Total!X:X,$S$3,Total!W:W,B19,Total!AA:AA,DB!$G$5,Total!AA:AA,DB!$O$5,Total!M:M,DB!$G$9,Total!AA:AA,DB!$O$9,Total!AA:AA,$H$2)+COUNTIFS(Total!X:X,$S$3,Total!W:W,B19,Total!AA:AA,DB!$G$5,Total!AA:AA,DB!$O$5,Total!AA:AA,DB!$G$9,Total!K:K,DB!$O$9,Total!AA:AA,$H$2)+COUNTIFS(Total!X:X,$S$3,Total!W:W,B19,Total!AA:AA,DB!$G$5,Total!AA:AA,DB!$O$5,Total!AA:AA,DB!$G$9,Total!AA:AA,DB!$O$9,Total!E:E,$H$2)+COUNTIFS(Total!X:X,$S$3,Total!W:W,B19,Total!O:O,DB!$G$5,Total!N:N,DB!$O$5,Total!M:M,DB!$G$9,Total!AA:AA,DB!$O$9,Total!AA:AA,$H$2)+COUNTIFS(Total!X:X,$S$3,Total!W:W,B19,Total!O:O,DB!$G$5,Total!N:N,DB!$O$5,Total!AA:AA,DB!$G$9,Total!K:K,DB!$O$9,Total!AA:AA,$H$2)+COUNTIFS(Total!X:X,$S$3,Total!W:W,B19,Total!O:O,DB!$G$5,Total!N:N,DB!$O$5,Total!AA:AA,DB!$G$9,Total!AA:AA,DB!$O$9,Total!E:E,$H$2)+COUNTIFS(Total!X:X,$S$3,Total!W:W,B19,Total!O:O,DB!$G$5,Total!AA:AA,DB!$O$5,Total!M:M,DB!$G$9,Total!K:K,DB!$O$9,Total!AA:AA,$H$2)+COUNTIFS(Total!X:X,$S$3,Total!W:W,B19,Total!O:O,DB!$G$5,Total!AA:AA,DB!$O$5,Total!M:M,DB!$G$9,Total!AA:AA,DB!$O$9,Total!E:E,$H$2)+COUNTIFS(Total!X:X,$S$3,Total!W:W,B19,Total!O:O,DB!$G$5,Total!AA:AA,DB!$O$5,Total!AA:AA,DB!$G$9,Total!K:K,DB!$O$9,Total!E:E,$H$2)+COUNTIFS(Total!X:X,$S$3,Total!W:W,B19,Total!AA:AA,DB!$G$5,Total!N:N,DB!$O$5,Total!M:M,DB!$G$9,Total!K:K,DB!$O$9,Total!AA:AA,$H$2)+COUNTIFS(Total!X:X,$S$3,Total!W:W,B19,Total!AA:AA,DB!$G$5,Total!N:N,DB!$O$5,Total!M:M,DB!$G$9,Total!AA:AA,DB!$O$9,Total!E:E,$H$2)+COUNTIFS(Total!X:X,$S$3,Total!W:W,B19,Total!AA:AA,DB!$G$5,Total!N:N,DB!$O$5,Total!AA:AA,DB!$G$9,Total!K:K,DB!$O$9,Total!E:E,$H$2)+COUNTIFS(Total!X:X,$S$3,Total!W:W,B19,Total!AA:AA,DB!$G$5,Total!AA:AA,DB!$O$5,Total!M:M,DB!$G$9,Total!K:K,DB!$O$9,Total!E:E,$H$2)+COUNTIFS(Total!X:X,$S$3,Total!W:W,B19,Total!O:O,DB!$G$5,Total!N:N,DB!$O$5,Total!AA:AA,DB!$G$9,Total!AA:AA,DB!$O$9,Total!AA:AA,$H$2)+COUNTIFS(Total!X:X,$S$3,Total!W:W,B19,Total!O:O,DB!$G$5,Total!AA:AA,DB!$O$5,Total!M:M,DB!$G$9,Total!AA:AA,DB!$O$9,Total!AA:AA,$H$2)+COUNTIFS(Total!X:X,$S$3,Total!W:W,B19,Total!O:O,DB!$G$5,Total!AA:AA,DB!$O$5,Total!AA:AA,DB!$G$9,Total!K:K,DB!$O$9,Total!AA:AA,$H$2)+COUNTIFS(Total!X:X,$S$3,Total!W:W,B19,Total!O:O,DB!$G$5,Total!AA:AA,DB!$O$5,Total!AA:AA,DB!$G$9,Total!AA:AA,DB!$O$9,Total!E:E,$H$2)+COUNTIFS(Total!X:X,$S$3,Total!W:W,B19,Total!AA:AA,DB!$G$5,Total!N:N,DB!$O$5,Total!M:M,DB!$G$9,Total!AA:AA,DB!$O$9,Total!AA:AA,$H$2)+COUNTIFS(Total!X:X,$S$3,Total!W:W,B19,Total!AA:AA,DB!$G$5,Total!N:N,DB!$O$5,Total!AA:AA,DB!$G$9,Total!K:K,DB!$O$9,Total!AA:AA,$H$2)+COUNTIFS(Total!X:X,$S$3,Total!W:W,B19,Total!AA:AA,DB!$G$5,Total!N:N,DB!$O$5,Total!AA:AA,DB!$G$9,Total!AA:AA,DB!$O$9,Total!E:E,$H$2)+COUNTIFS(Total!X:X,$S$3,Total!W:W,B19,Total!AA:AA,DB!$G$5,Total!AA:AA,DB!$O$5,Total!M:M,DB!$G$9,Total!K:K,DB!$O$9,Total!AA:AA,$H$2)+COUNTIFS(Total!X:X,$S$3,Total!W:W,B19,Total!AA:AA,DB!$G$5,Total!AA:AA,DB!$O$5,Total!M:M,DB!$G$9,Total!AA:AA,DB!$O$9,Total!E:E,$H$2)+COUNTIFS(Total!X:X,$S$3,Total!W:W,B19,Total!AA:AA,DB!$G$5,Total!AA:AA,DB!$O$5,Total!AA:AA,DB!$G$9,Total!K:K,DB!$O$9,Total!E:E,$H$2)+COUNTIFS(Total!X:X,$S$3,Total!W:W,B19,Total!AA:AA,DB!$G$5,Total!N:N,DB!$O$5,Total!M:M,DB!$G$9,Total!K:K,DB!$O$9,Total!E:E,$H$2)+COUNTIFS(Total!X:X,$S$3,Total!W:W,B19,Total!O:O,DB!$G$5,Total!AA:AA,DB!$O$5,Total!M:M,DB!$G$9,Total!K:K,DB!$O$9,Total!E:E,$H$2)+COUNTIFS(Total!X:X,$S$3,Total!W:W,B19,Total!O:O,DB!$G$5,Total!N:N,DB!$O$5,Total!AA:AA,DB!$G$9,Total!K:K,DB!$O$9,Total!E:E,$H$2)+COUNTIFS(Total!X:X,$S$3,Total!W:W,B19,Total!O:O,DB!$G$5,Total!N:N,DB!$O$5,Total!M:M,DB!$G$9,Total!AA:AA,DB!$O$9,Total!E:E,$H$2)+COUNTIFS(Total!X:X,$S$3,Total!W:W,B19,Total!O:O,DB!$G$5,Total!N:N,DB!$O$5,Total!M:M,DB!$G$9,Total!K:K,DB!$O$9,Total!AA:AA,$H$2)</f>
        <v>0</v>
      </c>
      <c r="T19" s="31">
        <f>COUNTIFS(Total!X:X,$T$3,Total!W:W,B19,Total!O:O,DB!$G$5,Total!N:N,DB!$O$5,Total!M:M,DB!$G$9,Total!K:K,DB!$O$9,Total!E:E,$H$2)+COUNTIFS(Total!X:X,$T$3,Total!W:W,B19,Total!AA:AA,DB!$G$5,Total!AA:AA,DB!$O$5,Total!AA:AA,DB!$G$9,Total!AA:AA,DB!$O$9,Total!AA:AA,$H$2)+COUNTIFS(Total!X:X,$T$3,Total!W:W,B19,Total!O:O,DB!$G$5,Total!AA:AA,DB!$O$5,Total!AA:AA,DB!$G$9,Total!AA:AA,DB!$O$9,Total!AA:AA,$H$2)+COUNTIFS(Total!X:X,$T$3,Total!W:W,B19,Total!AA:AA,DB!$G$5,Total!N:N,DB!$O$5,Total!AA:AA,DB!$G$9,Total!AA:AA,DB!$O$9,Total!AA:AA,$H$2)+COUNTIFS(Total!X:X,$T$3,Total!W:W,B19,Total!AA:AA,DB!$G$5,Total!AA:AA,DB!$O$5,Total!M:M,DB!$G$9,Total!AA:AA,DB!$O$9,Total!AA:AA,$H$2)+COUNTIFS(Total!X:X,$T$3,Total!W:W,B19,Total!AA:AA,DB!$G$5,Total!AA:AA,DB!$O$5,Total!AA:AA,DB!$G$9,Total!K:K,DB!$O$9,Total!AA:AA,$H$2)+COUNTIFS(Total!X:X,$T$3,Total!W:W,B19,Total!AA:AA,DB!$G$5,Total!AA:AA,DB!$O$5,Total!AA:AA,DB!$G$9,Total!AA:AA,DB!$O$9,Total!E:E,$H$2)+COUNTIFS(Total!X:X,$T$3,Total!W:W,B19,Total!O:O,DB!$G$5,Total!N:N,DB!$O$5,Total!M:M,DB!$G$9,Total!AA:AA,DB!$O$9,Total!AA:AA,$H$2)+COUNTIFS(Total!X:X,$T$3,Total!W:W,B19,Total!O:O,DB!$G$5,Total!N:N,DB!$O$5,Total!AA:AA,DB!$G$9,Total!K:K,DB!$O$9,Total!AA:AA,$H$2)+COUNTIFS(Total!X:X,$T$3,Total!W:W,B19,Total!O:O,DB!$G$5,Total!N:N,DB!$O$5,Total!AA:AA,DB!$G$9,Total!AA:AA,DB!$O$9,Total!E:E,$H$2)+COUNTIFS(Total!X:X,$T$3,Total!W:W,B19,Total!O:O,DB!$G$5,Total!AA:AA,DB!$O$5,Total!M:M,DB!$G$9,Total!K:K,DB!$O$9,Total!AA:AA,$H$2)+COUNTIFS(Total!X:X,$T$3,Total!W:W,B19,Total!O:O,DB!$G$5,Total!AA:AA,DB!$O$5,Total!M:M,DB!$G$9,Total!AA:AA,DB!$O$9,Total!E:E,$H$2)+COUNTIFS(Total!X:X,$T$3,Total!W:W,B19,Total!O:O,DB!$G$5,Total!AA:AA,DB!$O$5,Total!AA:AA,DB!$G$9,Total!K:K,DB!$O$9,Total!E:E,$H$2)+COUNTIFS(Total!X:X,$T$3,Total!W:W,B19,Total!AA:AA,DB!$G$5,Total!N:N,DB!$O$5,Total!M:M,DB!$G$9,Total!K:K,DB!$O$9,Total!AA:AA,$H$2)+COUNTIFS(Total!X:X,$T$3,Total!W:W,B19,Total!AA:AA,DB!$G$5,Total!N:N,DB!$O$5,Total!M:M,DB!$G$9,Total!AA:AA,DB!$O$9,Total!E:E,$H$2)+COUNTIFS(Total!X:X,$T$3,Total!W:W,B19,Total!AA:AA,DB!$G$5,Total!N:N,DB!$O$5,Total!AA:AA,DB!$G$9,Total!K:K,DB!$O$9,Total!E:E,$H$2)+COUNTIFS(Total!X:X,$T$3,Total!W:W,B19,Total!AA:AA,DB!$G$5,Total!AA:AA,DB!$O$5,Total!M:M,DB!$G$9,Total!K:K,DB!$O$9,Total!E:E,$H$2)+COUNTIFS(Total!X:X,$T$3,Total!W:W,B19,Total!O:O,DB!$G$5,Total!N:N,DB!$O$5,Total!AA:AA,DB!$G$9,Total!AA:AA,DB!$O$9,Total!AA:AA,$H$2)+COUNTIFS(Total!X:X,$T$3,Total!W:W,B19,Total!O:O,DB!$G$5,Total!AA:AA,DB!$O$5,Total!M:M,DB!$G$9,Total!AA:AA,DB!$O$9,Total!AA:AA,$H$2)+COUNTIFS(Total!X:X,$T$3,Total!W:W,B19,Total!O:O,DB!$G$5,Total!AA:AA,DB!$O$5,Total!AA:AA,DB!$G$9,Total!K:K,DB!$O$9,Total!AA:AA,$H$2)+COUNTIFS(Total!X:X,$T$3,Total!W:W,B19,Total!O:O,DB!$G$5,Total!AA:AA,DB!$O$5,Total!AA:AA,DB!$G$9,Total!AA:AA,DB!$O$9,Total!E:E,$H$2)+COUNTIFS(Total!X:X,$T$3,Total!W:W,B19,Total!AA:AA,DB!$G$5,Total!N:N,DB!$O$5,Total!M:M,DB!$G$9,Total!AA:AA,DB!$O$9,Total!AA:AA,$H$2)+COUNTIFS(Total!X:X,$T$3,Total!W:W,B19,Total!AA:AA,DB!$G$5,Total!N:N,DB!$O$5,Total!AA:AA,DB!$G$9,Total!K:K,DB!$O$9,Total!AA:AA,$H$2)+COUNTIFS(Total!X:X,$T$3,Total!W:W,B19,Total!AA:AA,DB!$G$5,Total!N:N,DB!$O$5,Total!AA:AA,DB!$G$9,Total!AA:AA,DB!$O$9,Total!E:E,$H$2)+COUNTIFS(Total!X:X,$T$3,Total!W:W,B19,Total!AA:AA,DB!$G$5,Total!AA:AA,DB!$O$5,Total!M:M,DB!$G$9,Total!K:K,DB!$O$9,Total!AA:AA,$H$2)+COUNTIFS(Total!X:X,$T$3,Total!W:W,B19,Total!AA:AA,DB!$G$5,Total!AA:AA,DB!$O$5,Total!M:M,DB!$G$9,Total!AA:AA,DB!$O$9,Total!E:E,$H$2)+COUNTIFS(Total!X:X,$T$3,Total!W:W,B19,Total!AA:AA,DB!$G$5,Total!AA:AA,DB!$O$5,Total!AA:AA,DB!$G$9,Total!K:K,DB!$O$9,Total!E:E,$H$2)+COUNTIFS(Total!X:X,$T$3,Total!W:W,B19,Total!AA:AA,DB!$G$5,Total!N:N,DB!$O$5,Total!M:M,DB!$G$9,Total!K:K,DB!$O$9,Total!E:E,$H$2)+COUNTIFS(Total!X:X,$T$3,Total!W:W,B19,Total!O:O,DB!$G$5,Total!AA:AA,DB!$O$5,Total!M:M,DB!$G$9,Total!K:K,DB!$O$9,Total!E:E,$H$2)+COUNTIFS(Total!X:X,$T$3,Total!W:W,B19,Total!O:O,DB!$G$5,Total!N:N,DB!$O$5,Total!AA:AA,DB!$G$9,Total!K:K,DB!$O$9,Total!E:E,$H$2)+COUNTIFS(Total!X:X,$T$3,Total!W:W,B19,Total!O:O,DB!$G$5,Total!N:N,DB!$O$5,Total!M:M,DB!$G$9,Total!AA:AA,DB!$O$9,Total!E:E,$H$2)+COUNTIFS(Total!X:X,$T$3,Total!W:W,B19,Total!O:O,DB!$G$5,Total!N:N,DB!$O$5,Total!M:M,DB!$G$9,Total!K:K,DB!$O$9,Total!AA:AA,$H$2)</f>
        <v>12</v>
      </c>
      <c r="U19" s="31">
        <f>COUNTIFS(Total!X:X,$U$3,Total!W:W,B19,Total!O:O,DB!$G$5,Total!N:N,DB!$O$5,Total!M:M,DB!$G$9,Total!K:K,DB!$O$9,Total!E:E,$H$2)+COUNTIFS(Total!X:X,$U$3,Total!W:W,B19,Total!AA:AA,DB!$G$5,Total!AA:AA,DB!$O$5,Total!AA:AA,DB!$G$9,Total!AA:AA,DB!$O$9,Total!AA:AA,$H$2)+COUNTIFS(Total!X:X,$U$3,Total!W:W,B19,Total!O:O,DB!$G$5,Total!AA:AA,DB!$O$5,Total!AA:AA,DB!$G$9,Total!AA:AA,DB!$O$9,Total!AA:AA,$H$2)+COUNTIFS(Total!X:X,$U$3,Total!W:W,B19,Total!AA:AA,DB!$G$5,Total!N:N,DB!$O$5,Total!AA:AA,DB!$G$9,Total!AA:AA,DB!$O$9,Total!AA:AA,$H$2)+COUNTIFS(Total!X:X,$U$3,Total!W:W,B19,Total!AA:AA,DB!$G$5,Total!AA:AA,DB!$O$5,Total!M:M,DB!$G$9,Total!AA:AA,DB!$O$9,Total!AA:AA,$H$2)+COUNTIFS(Total!X:X,$U$3,Total!W:W,B19,Total!AA:AA,DB!$G$5,Total!AA:AA,DB!$O$5,Total!AA:AA,DB!$G$9,Total!K:K,DB!$O$9,Total!AA:AA,$H$2)+COUNTIFS(Total!X:X,$U$3,Total!W:W,B19,Total!AA:AA,DB!$G$5,Total!AA:AA,DB!$O$5,Total!AA:AA,DB!$G$9,Total!AA:AA,DB!$O$9,Total!E:E,$H$2)+COUNTIFS(Total!X:X,$U$3,Total!W:W,B19,Total!O:O,DB!$G$5,Total!N:N,DB!$O$5,Total!M:M,DB!$G$9,Total!AA:AA,DB!$O$9,Total!AA:AA,$H$2)+COUNTIFS(Total!X:X,$U$3,Total!W:W,B19,Total!O:O,DB!$G$5,Total!N:N,DB!$O$5,Total!AA:AA,DB!$G$9,Total!K:K,DB!$O$9,Total!AA:AA,$H$2)+COUNTIFS(Total!X:X,$U$3,Total!W:W,B19,Total!O:O,DB!$G$5,Total!N:N,DB!$O$5,Total!AA:AA,DB!$G$9,Total!AA:AA,DB!$O$9,Total!E:E,$H$2)+COUNTIFS(Total!X:X,$U$3,Total!W:W,B19,Total!O:O,DB!$G$5,Total!AA:AA,DB!$O$5,Total!M:M,DB!$G$9,Total!K:K,DB!$O$9,Total!AA:AA,$H$2)+COUNTIFS(Total!X:X,$U$3,Total!W:W,B19,Total!O:O,DB!$G$5,Total!AA:AA,DB!$O$5,Total!M:M,DB!$G$9,Total!AA:AA,DB!$O$9,Total!E:E,$H$2)+COUNTIFS(Total!X:X,$U$3,Total!W:W,B19,Total!O:O,DB!$G$5,Total!AA:AA,DB!$O$5,Total!AA:AA,DB!$G$9,Total!K:K,DB!$O$9,Total!E:E,$H$2)+COUNTIFS(Total!X:X,$U$3,Total!W:W,B19,Total!AA:AA,DB!$G$5,Total!N:N,DB!$O$5,Total!M:M,DB!$G$9,Total!K:K,DB!$O$9,Total!AA:AA,$H$2)+COUNTIFS(Total!X:X,$U$3,Total!W:W,B19,Total!AA:AA,DB!$G$5,Total!N:N,DB!$O$5,Total!M:M,DB!$G$9,Total!AA:AA,DB!$O$9,Total!E:E,$H$2)+COUNTIFS(Total!X:X,$U$3,Total!W:W,B19,Total!AA:AA,DB!$G$5,Total!N:N,DB!$O$5,Total!AA:AA,DB!$G$9,Total!K:K,DB!$O$9,Total!E:E,$H$2)+COUNTIFS(Total!X:X,$U$3,Total!W:W,B19,Total!AA:AA,DB!$G$5,Total!AA:AA,DB!$O$5,Total!M:M,DB!$G$9,Total!K:K,DB!$O$9,Total!E:E,$H$2)+COUNTIFS(Total!X:X,$U$3,Total!W:W,B19,Total!O:O,DB!$G$5,Total!N:N,DB!$O$5,Total!AA:AA,DB!$G$9,Total!AA:AA,DB!$O$9,Total!AA:AA,$H$2)+COUNTIFS(Total!X:X,$U$3,Total!W:W,B19,Total!O:O,DB!$G$5,Total!AA:AA,DB!$O$5,Total!M:M,DB!$G$9,Total!AA:AA,DB!$O$9,Total!AA:AA,$H$2)+COUNTIFS(Total!X:X,$U$3,Total!W:W,B19,Total!O:O,DB!$G$5,Total!AA:AA,DB!$O$5,Total!AA:AA,DB!$G$9,Total!K:K,DB!$O$9,Total!AA:AA,$H$2)+COUNTIFS(Total!X:X,$U$3,Total!W:W,B19,Total!O:O,DB!$G$5,Total!AA:AA,DB!$O$5,Total!AA:AA,DB!$G$9,Total!AA:AA,DB!$O$9,Total!E:E,$H$2)+COUNTIFS(Total!X:X,$U$3,Total!W:W,B19,Total!AA:AA,DB!$G$5,Total!N:N,DB!$O$5,Total!M:M,DB!$G$9,Total!AA:AA,DB!$O$9,Total!AA:AA,$H$2)+COUNTIFS(Total!X:X,$U$3,Total!W:W,B19,Total!AA:AA,DB!$G$5,Total!N:N,DB!$O$5,Total!AA:AA,DB!$G$9,Total!K:K,DB!$O$9,Total!AA:AA,$H$2)+COUNTIFS(Total!X:X,$U$3,Total!W:W,B19,Total!AA:AA,DB!$G$5,Total!N:N,DB!$O$5,Total!AA:AA,DB!$G$9,Total!AA:AA,DB!$O$9,Total!E:E,$H$2)+COUNTIFS(Total!X:X,$U$3,Total!W:W,B19,Total!AA:AA,DB!$G$5,Total!AA:AA,DB!$O$5,Total!M:M,DB!$G$9,Total!K:K,DB!$O$9,Total!AA:AA,$H$2)+COUNTIFS(Total!X:X,$U$3,Total!W:W,B19,Total!AA:AA,DB!$G$5,Total!AA:AA,DB!$O$5,Total!M:M,DB!$G$9,Total!AA:AA,DB!$O$9,Total!E:E,$H$2)+COUNTIFS(Total!X:X,$U$3,Total!W:W,B19,Total!AA:AA,DB!$G$5,Total!AA:AA,DB!$O$5,Total!AA:AA,DB!$G$9,Total!K:K,DB!$O$9,Total!E:E,$H$2)+COUNTIFS(Total!X:X,$U$3,Total!W:W,B19,Total!AA:AA,DB!$G$5,Total!N:N,DB!$O$5,Total!M:M,DB!$G$9,Total!K:K,DB!$O$9,Total!E:E,$H$2)+COUNTIFS(Total!X:X,$U$3,Total!W:W,B19,Total!O:O,DB!$G$5,Total!AA:AA,DB!$O$5,Total!M:M,DB!$G$9,Total!K:K,DB!$O$9,Total!E:E,$H$2)+COUNTIFS(Total!X:X,$U$3,Total!W:W,B19,Total!O:O,DB!$G$5,Total!N:N,DB!$O$5,Total!AA:AA,DB!$G$9,Total!K:K,DB!$O$9,Total!E:E,$H$2)+COUNTIFS(Total!X:X,$U$3,Total!W:W,B19,Total!O:O,DB!$G$5,Total!N:N,DB!$O$5,Total!M:M,DB!$G$9,Total!AA:AA,DB!$O$9,Total!E:E,$H$2)+COUNTIFS(Total!X:X,$U$3,Total!W:W,B19,Total!O:O,DB!$G$5,Total!N:N,DB!$O$5,Total!M:M,DB!$G$9,Total!K:K,DB!$O$9,Total!AA:AA,$H$2)</f>
        <v>0</v>
      </c>
      <c r="V19" s="31">
        <f>COUNTIFS(Total!X:X,$V$3,Total!W:W,B19,Total!O:O,DB!$G$5,Total!N:N,DB!$O$5,Total!M:M,DB!$G$9,Total!K:K,DB!$O$9,Total!E:E,$H$2)+COUNTIFS(Total!X:X,$V$3,Total!W:W,B19,Total!AA:AA,DB!$G$5,Total!AA:AA,DB!$O$5,Total!AA:AA,DB!$G$9,Total!AA:AA,DB!$O$9,Total!AA:AA,$H$2)+COUNTIFS(Total!X:X,$V$3,Total!W:W,B19,Total!O:O,DB!$G$5,Total!AA:AA,DB!$O$5,Total!AA:AA,DB!$G$9,Total!AA:AA,DB!$O$9,Total!AA:AA,$H$2)+COUNTIFS(Total!X:X,$V$3,Total!W:W,B19,Total!AA:AA,DB!$G$5,Total!N:N,DB!$O$5,Total!AA:AA,DB!$G$9,Total!AA:AA,DB!$O$9,Total!AA:AA,$H$2)+COUNTIFS(Total!X:X,$V$3,Total!W:W,B19,Total!AA:AA,DB!$G$5,Total!AA:AA,DB!$O$5,Total!M:M,DB!$G$9,Total!AA:AA,DB!$O$9,Total!AA:AA,$H$2)+COUNTIFS(Total!X:X,$V$3,Total!W:W,B19,Total!AA:AA,DB!$G$5,Total!AA:AA,DB!$O$5,Total!AA:AA,DB!$G$9,Total!K:K,DB!$O$9,Total!AA:AA,$H$2)+COUNTIFS(Total!X:X,$V$3,Total!W:W,B19,Total!AA:AA,DB!$G$5,Total!AA:AA,DB!$O$5,Total!AA:AA,DB!$G$9,Total!AA:AA,DB!$O$9,Total!E:E,$H$2)+COUNTIFS(Total!X:X,$V$3,Total!W:W,B19,Total!O:O,DB!$G$5,Total!N:N,DB!$O$5,Total!M:M,DB!$G$9,Total!AA:AA,DB!$O$9,Total!AA:AA,$H$2)+COUNTIFS(Total!X:X,$V$3,Total!W:W,B19,Total!O:O,DB!$G$5,Total!N:N,DB!$O$5,Total!AA:AA,DB!$G$9,Total!K:K,DB!$O$9,Total!AA:AA,$H$2)+COUNTIFS(Total!X:X,$V$3,Total!W:W,B19,Total!O:O,DB!$G$5,Total!N:N,DB!$O$5,Total!AA:AA,DB!$G$9,Total!AA:AA,DB!$O$9,Total!E:E,$H$2)+COUNTIFS(Total!X:X,$V$3,Total!W:W,B19,Total!O:O,DB!$G$5,Total!AA:AA,DB!$O$5,Total!M:M,DB!$G$9,Total!K:K,DB!$O$9,Total!AA:AA,$H$2)+COUNTIFS(Total!X:X,$V$3,Total!W:W,B19,Total!O:O,DB!$G$5,Total!AA:AA,DB!$O$5,Total!M:M,DB!$G$9,Total!AA:AA,DB!$O$9,Total!E:E,$H$2)+COUNTIFS(Total!X:X,$V$3,Total!W:W,B19,Total!O:O,DB!$G$5,Total!AA:AA,DB!$O$5,Total!AA:AA,DB!$G$9,Total!K:K,DB!$O$9,Total!E:E,$H$2)+COUNTIFS(Total!X:X,$V$3,Total!W:W,B19,Total!AA:AA,DB!$G$5,Total!N:N,DB!$O$5,Total!M:M,DB!$G$9,Total!K:K,DB!$O$9,Total!AA:AA,$H$2)+COUNTIFS(Total!X:X,$V$3,Total!W:W,B19,Total!AA:AA,DB!$G$5,Total!N:N,DB!$O$5,Total!M:M,DB!$G$9,Total!AA:AA,DB!$O$9,Total!E:E,$H$2)+COUNTIFS(Total!X:X,$V$3,Total!W:W,B19,Total!AA:AA,DB!$G$5,Total!N:N,DB!$O$5,Total!AA:AA,DB!$G$9,Total!K:K,DB!$O$9,Total!E:E,$H$2)+COUNTIFS(Total!X:X,$V$3,Total!W:W,B19,Total!AA:AA,DB!$G$5,Total!AA:AA,DB!$O$5,Total!M:M,DB!$G$9,Total!K:K,DB!$O$9,Total!E:E,$H$2)+COUNTIFS(Total!X:X,$V$3,Total!W:W,B19,Total!O:O,DB!$G$5,Total!N:N,DB!$O$5,Total!AA:AA,DB!$G$9,Total!AA:AA,DB!$O$9,Total!AA:AA,$H$2)+COUNTIFS(Total!X:X,$V$3,Total!W:W,B19,Total!O:O,DB!$G$5,Total!AA:AA,DB!$O$5,Total!M:M,DB!$G$9,Total!AA:AA,DB!$O$9,Total!AA:AA,$H$2)+COUNTIFS(Total!X:X,$V$3,Total!W:W,B19,Total!O:O,DB!$G$5,Total!AA:AA,DB!$O$5,Total!AA:AA,DB!$G$9,Total!K:K,DB!$O$9,Total!AA:AA,$H$2)+COUNTIFS(Total!X:X,$V$3,Total!W:W,B19,Total!O:O,DB!$G$5,Total!AA:AA,DB!$O$5,Total!AA:AA,DB!$G$9,Total!AA:AA,DB!$O$9,Total!E:E,$H$2)+COUNTIFS(Total!X:X,$V$3,Total!W:W,B19,Total!AA:AA,DB!$G$5,Total!N:N,DB!$O$5,Total!M:M,DB!$G$9,Total!AA:AA,DB!$O$9,Total!AA:AA,$H$2)+COUNTIFS(Total!X:X,$V$3,Total!W:W,B19,Total!AA:AA,DB!$G$5,Total!N:N,DB!$O$5,Total!AA:AA,DB!$G$9,Total!K:K,DB!$O$9,Total!AA:AA,$H$2)+COUNTIFS(Total!X:X,$V$3,Total!W:W,B19,Total!AA:AA,DB!$G$5,Total!N:N,DB!$O$5,Total!AA:AA,DB!$G$9,Total!AA:AA,DB!$O$9,Total!E:E,$H$2)+COUNTIFS(Total!X:X,$V$3,Total!W:W,B19,Total!AA:AA,DB!$G$5,Total!AA:AA,DB!$O$5,Total!M:M,DB!$G$9,Total!K:K,DB!$O$9,Total!AA:AA,$H$2)+COUNTIFS(Total!X:X,$V$3,Total!W:W,B19,Total!AA:AA,DB!$G$5,Total!AA:AA,DB!$O$5,Total!M:M,DB!$G$9,Total!AA:AA,DB!$O$9,Total!E:E,$H$2)+COUNTIFS(Total!X:X,$V$3,Total!W:W,B19,Total!AA:AA,DB!$G$5,Total!AA:AA,DB!$O$5,Total!AA:AA,DB!$G$9,Total!K:K,DB!$O$9,Total!E:E,$H$2)+COUNTIFS(Total!X:X,$V$3,Total!W:W,B19,Total!AA:AA,DB!$G$5,Total!N:N,DB!$O$5,Total!M:M,DB!$G$9,Total!K:K,DB!$O$9,Total!E:E,$H$2)+COUNTIFS(Total!X:X,$V$3,Total!W:W,B19,Total!O:O,DB!$G$5,Total!AA:AA,DB!$O$5,Total!M:M,DB!$G$9,Total!K:K,DB!$O$9,Total!E:E,$H$2)+COUNTIFS(Total!X:X,$V$3,Total!W:W,B19,Total!O:O,DB!$G$5,Total!N:N,DB!$O$5,Total!AA:AA,DB!$G$9,Total!K:K,DB!$O$9,Total!E:E,$H$2)+COUNTIFS(Total!X:X,$V$3,Total!W:W,B19,Total!O:O,DB!$G$5,Total!N:N,DB!$O$5,Total!M:M,DB!$G$9,Total!AA:AA,DB!$O$9,Total!E:E,$H$2)+COUNTIFS(Total!X:X,$V$3,Total!W:W,B19,Total!O:O,DB!$G$5,Total!N:N,DB!$O$5,Total!M:M,DB!$G$9,Total!K:K,DB!$O$9,Total!AA:AA,$H$2)</f>
        <v>0</v>
      </c>
      <c r="W19" s="31">
        <f>COUNTIFS(Total!X:X,$W$3,Total!W:W,B19,Total!O:O,DB!$G$5,Total!N:N,DB!$O$5,Total!M:M,DB!$G$9,Total!K:K,DB!$O$9,Total!E:E,$H$2)+COUNTIFS(Total!X:X,$W$3,Total!W:W,B19,Total!AA:AA,DB!$G$5,Total!AA:AA,DB!$O$5,Total!AA:AA,DB!$G$9,Total!AA:AA,DB!$O$9,Total!AA:AA,$H$2)+COUNTIFS(Total!X:X,$W$3,Total!W:W,B19,Total!O:O,DB!$G$5,Total!AA:AA,DB!$O$5,Total!AA:AA,DB!$G$9,Total!AA:AA,DB!$O$9,Total!AA:AA,$H$2)+COUNTIFS(Total!X:X,$W$3,Total!W:W,B19,Total!AA:AA,DB!$G$5,Total!N:N,DB!$O$5,Total!AA:AA,DB!$G$9,Total!AA:AA,DB!$O$9,Total!AA:AA,$H$2)+COUNTIFS(Total!X:X,$W$3,Total!W:W,B19,Total!AA:AA,DB!$G$5,Total!AA:AA,DB!$O$5,Total!M:M,DB!$G$9,Total!AA:AA,DB!$O$9,Total!AA:AA,$H$2)+COUNTIFS(Total!X:X,$W$3,Total!W:W,B19,Total!AA:AA,DB!$G$5,Total!AA:AA,DB!$O$5,Total!AA:AA,DB!$G$9,Total!K:K,DB!$O$9,Total!AA:AA,$H$2)+COUNTIFS(Total!X:X,$W$3,Total!W:W,B19,Total!AA:AA,DB!$G$5,Total!AA:AA,DB!$O$5,Total!AA:AA,DB!$G$9,Total!AA:AA,DB!$O$9,Total!E:E,$H$2)+COUNTIFS(Total!X:X,$W$3,Total!W:W,B19,Total!O:O,DB!$G$5,Total!N:N,DB!$O$5,Total!M:M,DB!$G$9,Total!AA:AA,DB!$O$9,Total!AA:AA,$H$2)+COUNTIFS(Total!X:X,$W$3,Total!W:W,B19,Total!O:O,DB!$G$5,Total!N:N,DB!$O$5,Total!AA:AA,DB!$G$9,Total!K:K,DB!$O$9,Total!AA:AA,$H$2)+COUNTIFS(Total!X:X,$W$3,Total!W:W,B19,Total!O:O,DB!$G$5,Total!N:N,DB!$O$5,Total!AA:AA,DB!$G$9,Total!AA:AA,DB!$O$9,Total!E:E,$H$2)+COUNTIFS(Total!X:X,$W$3,Total!W:W,B19,Total!O:O,DB!$G$5,Total!AA:AA,DB!$O$5,Total!M:M,DB!$G$9,Total!K:K,DB!$O$9,Total!AA:AA,$H$2)+COUNTIFS(Total!X:X,$W$3,Total!W:W,B19,Total!O:O,DB!$G$5,Total!AA:AA,DB!$O$5,Total!M:M,DB!$G$9,Total!AA:AA,DB!$O$9,Total!E:E,$H$2)+COUNTIFS(Total!X:X,$W$3,Total!W:W,B19,Total!O:O,DB!$G$5,Total!AA:AA,DB!$O$5,Total!AA:AA,DB!$G$9,Total!K:K,DB!$O$9,Total!E:E,$H$2)+COUNTIFS(Total!X:X,$W$3,Total!W:W,B19,Total!AA:AA,DB!$G$5,Total!N:N,DB!$O$5,Total!M:M,DB!$G$9,Total!K:K,DB!$O$9,Total!AA:AA,$H$2)+COUNTIFS(Total!X:X,$W$3,Total!W:W,B19,Total!AA:AA,DB!$G$5,Total!N:N,DB!$O$5,Total!M:M,DB!$G$9,Total!AA:AA,DB!$O$9,Total!E:E,$H$2)+COUNTIFS(Total!X:X,$W$3,Total!W:W,B19,Total!AA:AA,DB!$G$5,Total!N:N,DB!$O$5,Total!AA:AA,DB!$G$9,Total!K:K,DB!$O$9,Total!E:E,$H$2)+COUNTIFS(Total!X:X,$W$3,Total!W:W,B19,Total!AA:AA,DB!$G$5,Total!AA:AA,DB!$O$5,Total!M:M,DB!$G$9,Total!K:K,DB!$O$9,Total!E:E,$H$2)+COUNTIFS(Total!X:X,$W$3,Total!W:W,B19,Total!O:O,DB!$G$5,Total!N:N,DB!$O$5,Total!AA:AA,DB!$G$9,Total!AA:AA,DB!$O$9,Total!AA:AA,$H$2)+COUNTIFS(Total!X:X,$W$3,Total!W:W,B19,Total!O:O,DB!$G$5,Total!AA:AA,DB!$O$5,Total!M:M,DB!$G$9,Total!AA:AA,DB!$O$9,Total!AA:AA,$H$2)+COUNTIFS(Total!X:X,$W$3,Total!W:W,B19,Total!O:O,DB!$G$5,Total!AA:AA,DB!$O$5,Total!AA:AA,DB!$G$9,Total!K:K,DB!$O$9,Total!AA:AA,$H$2)+COUNTIFS(Total!X:X,$W$3,Total!W:W,B19,Total!O:O,DB!$G$5,Total!AA:AA,DB!$O$5,Total!AA:AA,DB!$G$9,Total!AA:AA,DB!$O$9,Total!E:E,$H$2)+COUNTIFS(Total!X:X,$W$3,Total!W:W,B19,Total!AA:AA,DB!$G$5,Total!N:N,DB!$O$5,Total!M:M,DB!$G$9,Total!AA:AA,DB!$O$9,Total!AA:AA,$H$2)+COUNTIFS(Total!X:X,$W$3,Total!W:W,B19,Total!AA:AA,DB!$G$5,Total!N:N,DB!$O$5,Total!AA:AA,DB!$G$9,Total!K:K,DB!$O$9,Total!AA:AA,$H$2)+COUNTIFS(Total!X:X,$W$3,Total!W:W,B19,Total!AA:AA,DB!$G$5,Total!N:N,DB!$O$5,Total!AA:AA,DB!$G$9,Total!AA:AA,DB!$O$9,Total!E:E,$H$2)+COUNTIFS(Total!X:X,$W$3,Total!W:W,B19,Total!AA:AA,DB!$G$5,Total!AA:AA,DB!$O$5,Total!M:M,DB!$G$9,Total!K:K,DB!$O$9,Total!AA:AA,$H$2)+COUNTIFS(Total!X:X,$W$3,Total!W:W,B19,Total!AA:AA,DB!$G$5,Total!AA:AA,DB!$O$5,Total!M:M,DB!$G$9,Total!AA:AA,DB!$O$9,Total!E:E,$H$2)+COUNTIFS(Total!X:X,$W$3,Total!W:W,B19,Total!AA:AA,DB!$G$5,Total!AA:AA,DB!$O$5,Total!AA:AA,DB!$G$9,Total!K:K,DB!$O$9,Total!E:E,$H$2)+COUNTIFS(Total!X:X,$W$3,Total!W:W,B19,Total!AA:AA,DB!$G$5,Total!N:N,DB!$O$5,Total!M:M,DB!$G$9,Total!K:K,DB!$O$9,Total!E:E,$H$2)+COUNTIFS(Total!X:X,$W$3,Total!W:W,B19,Total!O:O,DB!$G$5,Total!AA:AA,DB!$O$5,Total!M:M,DB!$G$9,Total!K:K,DB!$O$9,Total!E:E,$H$2)+COUNTIFS(Total!X:X,$W$3,Total!W:W,B19,Total!O:O,DB!$G$5,Total!N:N,DB!$O$5,Total!AA:AA,DB!$G$9,Total!K:K,DB!$O$9,Total!E:E,$H$2)+COUNTIFS(Total!X:X,$W$3,Total!W:W,B19,Total!O:O,DB!$G$5,Total!N:N,DB!$O$5,Total!M:M,DB!$G$9,Total!AA:AA,DB!$O$9,Total!E:E,$H$2)+COUNTIFS(Total!X:X,$W$3,Total!W:W,B19,Total!O:O,DB!$G$5,Total!N:N,DB!$O$5,Total!M:M,DB!$G$9,Total!K:K,DB!$O$9,Total!AA:AA,$H$2)</f>
        <v>0</v>
      </c>
      <c r="X19" s="31">
        <f t="shared" si="0"/>
        <v>16</v>
      </c>
      <c r="Y19" s="31">
        <f t="shared" si="1"/>
        <v>16</v>
      </c>
      <c r="Z19" s="31">
        <f t="shared" si="2"/>
        <v>12</v>
      </c>
      <c r="AC19" s="44" t="s">
        <v>84</v>
      </c>
    </row>
    <row r="20" spans="1:29" ht="44.25" customHeight="1" x14ac:dyDescent="0.25">
      <c r="A20" s="43">
        <v>17</v>
      </c>
      <c r="B20" s="53" t="s">
        <v>139</v>
      </c>
      <c r="C20" s="31">
        <f>COUNTIFS(Total!W:W,B20,Total!O:O,DB!$G$5,Total!N:N,DB!$O$5,Total!M:M,DB!$G$9,Total!K:K,DB!$O$9,Total!E:E,$H$2)+COUNTIFS(Total!W:W,B20,Total!AA:AA,DB!$G$5,Total!AA:AA,DB!$O$5,Total!AA:AA,DB!$G$9,Total!AA:AA,DB!$O$9,Total!AA:AA,$H$2)+COUNTIFS(Total!W:W,B20,Total!O:O,DB!$G$5,Total!AA:AA,DB!$O$5,Total!AA:AA,DB!$G$9,Total!AA:AA,DB!$O$9,Total!AA:AA,$H$2)+COUNTIFS(Total!W:W,B20,Total!AA:AA,DB!$G$5,Total!N:N,DB!$O$5,Total!AA:AA,DB!$G$9,Total!AA:AA,DB!$O$9,Total!AA:AA,$H$2)+COUNTIFS(Total!W:W,B20,Total!AA:AA,DB!$G$5,Total!AA:AA,DB!$O$5,Total!M:M,DB!$G$9,Total!AA:AA,DB!$O$9,Total!AA:AA,$H$2)+COUNTIFS(Total!W:W,B20,Total!AA:AA,DB!$G$5,Total!AA:AA,DB!$O$5,Total!AA:AA,DB!$G$9,Total!K:K,DB!$O$9,Total!AA:AA,$H$2)+COUNTIFS(Total!W:W,B20,Total!AA:AA,DB!$G$5,Total!AA:AA,DB!$O$5,Total!AA:AA,DB!$G$9,Total!AA:AA,DB!$O$9,Total!E:E,$H$2)+COUNTIFS(Total!W:W,B20,Total!O:O,DB!$G$5,Total!N:N,DB!$O$5,Total!M:M,DB!$G$9,Total!AA:AA,DB!$O$9,Total!AA:AA,$H$2)+COUNTIFS(Total!W:W,B20,Total!O:O,DB!$G$5,Total!N:N,DB!$O$5,Total!AA:AA,DB!$G$9,Total!K:K,DB!$O$9,Total!AA:AA,$H$2)+COUNTIFS(Total!W:W,B20,Total!O:O,DB!$G$5,Total!N:N,DB!$O$5,Total!AA:AA,DB!$G$9,Total!AA:AA,DB!$O$9,Total!E:E,$H$2)+COUNTIFS(Total!W:W,B20,Total!O:O,DB!$G$5,Total!AA:AA,DB!$O$5,Total!M:M,DB!$G$9,Total!K:K,DB!$O$9,Total!AA:AA,$H$2)+COUNTIFS(Total!W:W,B20,Total!O:O,DB!$G$5,Total!AA:AA,DB!$O$5,Total!M:M,DB!$G$9,Total!AA:AA,DB!$O$9,Total!E:E,$H$2)+COUNTIFS(Total!W:W,B20,Total!O:O,DB!$G$5,Total!AA:AA,DB!$O$5,Total!AA:AA,DB!$G$9,Total!K:K,DB!$O$9,Total!E:E,$H$2)+COUNTIFS(Total!W:W,B20,Total!AA:AA,DB!$G$5,Total!N:N,DB!$O$5,Total!M:M,DB!$G$9,Total!K:K,DB!$O$9,Total!AA:AA,$H$2)+COUNTIFS(Total!W:W,B20,Total!AA:AA,DB!$G$5,Total!N:N,DB!$O$5,Total!M:M,DB!$G$9,Total!AA:AA,DB!$O$9,Total!E:E,$H$2)+COUNTIFS(Total!W:W,B20,Total!AA:AA,DB!$G$5,Total!N:N,DB!$O$5,Total!AA:AA,DB!$G$9,Total!K:K,DB!$O$9,Total!E:E,$H$2)+COUNTIFS(Total!W:W,B20,Total!AA:AA,DB!$G$5,Total!AA:AA,DB!$O$5,Total!M:M,DB!$G$9,Total!K:K,DB!$O$9,Total!E:E,$H$2)+COUNTIFS(Total!W:W,B20,Total!O:O,DB!$G$5,Total!N:N,DB!$O$5,Total!AA:AA,DB!$G$9,Total!AA:AA,DB!$O$9,Total!AA:AA,$H$2)+COUNTIFS(Total!W:W,B20,Total!O:O,DB!$G$5,Total!AA:AA,DB!$O$5,Total!M:M,DB!$G$9,Total!AA:AA,DB!$O$9,Total!AA:AA,$H$2)+COUNTIFS(Total!W:W,B20,Total!O:O,DB!$G$5,Total!AA:AA,DB!$O$5,Total!AA:AA,DB!$G$9,Total!K:K,DB!$O$9,Total!AA:AA,$H$2)+COUNTIFS(Total!W:W,B20,Total!O:O,DB!$G$5,Total!AA:AA,DB!$O$5,Total!AA:AA,DB!$G$9,Total!AA:AA,DB!$O$9,Total!E:E,$H$2)+COUNTIFS(Total!W:W,B20,Total!AA:AA,DB!$G$5,Total!N:N,DB!$O$5,Total!M:M,DB!$G$9,Total!AA:AA,DB!$O$9,Total!AA:AA,$H$2)+COUNTIFS(Total!W:W,B20,Total!AA:AA,DB!$G$5,Total!N:N,DB!$O$5,Total!AA:AA,DB!$G$9,Total!K:K,DB!$O$9,Total!AA:AA,$H$2)+COUNTIFS(Total!W:W,B20,Total!AA:AA,DB!$G$5,Total!N:N,DB!$O$5,Total!AA:AA,DB!$G$9,Total!AA:AA,DB!$O$9,Total!E:E,$H$2)+COUNTIFS(Total!W:W,B20,Total!AA:AA,DB!$G$5,Total!AA:AA,DB!$O$5,Total!M:M,DB!$G$9,Total!K:K,DB!$O$9,Total!AA:AA,$H$2)+COUNTIFS(Total!W:W,B20,Total!AA:AA,DB!$G$5,Total!AA:AA,DB!$O$5,Total!M:M,DB!$G$9,Total!AA:AA,DB!$O$9,Total!E:E,$H$2)+COUNTIFS(Total!W:W,B20,Total!AA:AA,DB!$G$5,Total!AA:AA,DB!$O$5,Total!AA:AA,DB!$G$9,Total!K:K,DB!$O$9,Total!E:E,$H$2)+COUNTIFS(Total!W:W,B20,Total!AA:AA,DB!$G$5,Total!N:N,DB!$O$5,Total!M:M,DB!$G$9,Total!K:K,DB!$O$9,Total!E:E,$H$2)+COUNTIFS(Total!W:W,B20,Total!O:O,DB!$G$5,Total!AA:AA,DB!$O$5,Total!M:M,DB!$G$9,Total!K:K,DB!$O$9,Total!E:E,$H$2)+COUNTIFS(Total!W:W,B20,Total!O:O,DB!$G$5,Total!N:N,DB!$O$5,Total!AA:AA,DB!$G$9,Total!K:K,DB!$O$9,Total!E:E,$H$2)+COUNTIFS(Total!W:W,B20,Total!O:O,DB!$G$5,Total!N:N,DB!$O$5,Total!M:M,DB!$G$9,Total!AA:AA,DB!$O$9,Total!E:E,$H$2)+COUNTIFS(Total!W:W,B20,Total!O:O,DB!$G$5,Total!N:N,DB!$O$5,Total!M:M,DB!$G$9,Total!K:K,DB!$O$9,Total!AA:AA,$H$2)</f>
        <v>12</v>
      </c>
      <c r="D20" s="31">
        <f>COUNTIFS(Total!X:X,$AB$28,Total!W:W,B20,Total!O:O,DB!$G$5,Total!N:N,DB!$O$5,Total!M:M,DB!$G$9,Total!K:K,DB!$O$9,Total!E:E,$H$2)+COUNTIFS(Total!X:X,$AB$28,Total!W:W,B20,Total!AA:AA,DB!$G$5,Total!AA:AA,DB!$O$5,Total!AA:AA,DB!$G$9,Total!AA:AA,DB!$O$9,Total!AA:AA,$H$2)+COUNTIFS(Total!X:X,$AB$28,Total!W:W,B20,Total!O:O,DB!$G$5,Total!AA:AA,DB!$O$5,Total!AA:AA,DB!$G$9,Total!AA:AA,DB!$O$9,Total!AA:AA,$H$2)+COUNTIFS(Total!X:X,$AB$28,Total!W:W,B20,Total!AA:AA,DB!$G$5,Total!N:N,DB!$O$5,Total!AA:AA,DB!$G$9,Total!AA:AA,DB!$O$9,Total!AA:AA,$H$2)+COUNTIFS(Total!X:X,$AB$28,Total!W:W,B20,Total!AA:AA,DB!$G$5,Total!AA:AA,DB!$O$5,Total!M:M,DB!$G$9,Total!AA:AA,DB!$O$9,Total!AA:AA,$H$2)+COUNTIFS(Total!X:X,$AB$28,Total!W:W,B20,Total!AA:AA,DB!$G$5,Total!AA:AA,DB!$O$5,Total!AA:AA,DB!$G$9,Total!K:K,DB!$O$9,Total!AA:AA,$H$2)+COUNTIFS(Total!X:X,$AB$28,Total!W:W,B20,Total!AA:AA,DB!$G$5,Total!AA:AA,DB!$O$5,Total!AA:AA,DB!$G$9,Total!AA:AA,DB!$O$9,Total!E:E,$H$2)+COUNTIFS(Total!X:X,$AB$28,Total!W:W,B20,Total!O:O,DB!$G$5,Total!N:N,DB!$O$5,Total!M:M,DB!$G$9,Total!AA:AA,DB!$O$9,Total!AA:AA,$H$2)+COUNTIFS(Total!X:X,$AB$28,Total!W:W,B20,Total!O:O,DB!$G$5,Total!N:N,DB!$O$5,Total!AA:AA,DB!$G$9,Total!K:K,DB!$O$9,Total!AA:AA,$H$2)+COUNTIFS(Total!X:X,$AB$28,Total!W:W,B20,Total!O:O,DB!$G$5,Total!N:N,DB!$O$5,Total!AA:AA,DB!$G$9,Total!AA:AA,DB!$O$9,Total!E:E,$H$2)+COUNTIFS(Total!X:X,$AB$28,Total!W:W,B20,Total!O:O,DB!$G$5,Total!AA:AA,DB!$O$5,Total!M:M,DB!$G$9,Total!K:K,DB!$O$9,Total!AA:AA,$H$2)+COUNTIFS(Total!X:X,$AB$28,Total!W:W,B20,Total!O:O,DB!$G$5,Total!AA:AA,DB!$O$5,Total!M:M,DB!$G$9,Total!AA:AA,DB!$O$9,Total!E:E,$H$2)+COUNTIFS(Total!X:X,$AB$28,Total!W:W,B20,Total!O:O,DB!$G$5,Total!AA:AA,DB!$O$5,Total!AA:AA,DB!$G$9,Total!K:K,DB!$O$9,Total!E:E,$H$2)+COUNTIFS(Total!X:X,$AB$28,Total!W:W,B20,Total!AA:AA,DB!$G$5,Total!N:N,DB!$O$5,Total!M:M,DB!$G$9,Total!K:K,DB!$O$9,Total!AA:AA,$H$2)+COUNTIFS(Total!X:X,$AB$28,Total!W:W,B20,Total!AA:AA,DB!$G$5,Total!N:N,DB!$O$5,Total!M:M,DB!$G$9,Total!AA:AA,DB!$O$9,Total!E:E,$H$2)+COUNTIFS(Total!X:X,$AB$28,Total!W:W,B20,Total!AA:AA,DB!$G$5,Total!N:N,DB!$O$5,Total!AA:AA,DB!$G$9,Total!K:K,DB!$O$9,Total!E:E,$H$2)+COUNTIFS(Total!X:X,$AB$28,Total!W:W,B20,Total!AA:AA,DB!$G$5,Total!AA:AA,DB!$O$5,Total!M:M,DB!$G$9,Total!K:K,DB!$O$9,Total!E:E,$H$2)+COUNTIFS(Total!X:X,$AB$28,Total!W:W,B20,Total!O:O,DB!$G$5,Total!N:N,DB!$O$5,Total!AA:AA,DB!$G$9,Total!AA:AA,DB!$O$9,Total!AA:AA,$H$2)+COUNTIFS(Total!X:X,$AB$28,Total!W:W,B20,Total!O:O,DB!$G$5,Total!AA:AA,DB!$O$5,Total!M:M,DB!$G$9,Total!AA:AA,DB!$O$9,Total!AA:AA,$H$2)+COUNTIFS(Total!X:X,$AB$28,Total!W:W,B20,Total!O:O,DB!$G$5,Total!AA:AA,DB!$O$5,Total!AA:AA,DB!$G$9,Total!K:K,DB!$O$9,Total!AA:AA,$H$2)+COUNTIFS(Total!X:X,$AB$28,Total!W:W,B20,Total!O:O,DB!$G$5,Total!AA:AA,DB!$O$5,Total!AA:AA,DB!$G$9,Total!AA:AA,DB!$O$9,Total!E:E,$H$2)+COUNTIFS(Total!X:X,$AB$28,Total!W:W,B20,Total!AA:AA,DB!$G$5,Total!N:N,DB!$O$5,Total!M:M,DB!$G$9,Total!AA:AA,DB!$O$9,Total!AA:AA,$H$2)+COUNTIFS(Total!X:X,$AB$28,Total!W:W,B20,Total!AA:AA,DB!$G$5,Total!N:N,DB!$O$5,Total!AA:AA,DB!$G$9,Total!K:K,DB!$O$9,Total!AA:AA,$H$2)+COUNTIFS(Total!X:X,$AB$28,Total!W:W,B20,Total!AA:AA,DB!$G$5,Total!N:N,DB!$O$5,Total!AA:AA,DB!$G$9,Total!AA:AA,DB!$O$9,Total!E:E,$H$2)+COUNTIFS(Total!X:X,$AB$28,Total!W:W,B20,Total!AA:AA,DB!$G$5,Total!AA:AA,DB!$O$5,Total!M:M,DB!$G$9,Total!K:K,DB!$O$9,Total!AA:AA,$H$2)+COUNTIFS(Total!X:X,$AB$28,Total!W:W,B20,Total!AA:AA,DB!$G$5,Total!AA:AA,DB!$O$5,Total!M:M,DB!$G$9,Total!AA:AA,DB!$O$9,Total!E:E,$H$2)+COUNTIFS(Total!X:X,$AB$28,Total!W:W,B20,Total!AA:AA,DB!$G$5,Total!AA:AA,DB!$O$5,Total!AA:AA,DB!$G$9,Total!K:K,DB!$O$9,Total!E:E,$H$2)+COUNTIFS(Total!X:X,$AB$28,Total!W:W,B20,Total!AA:AA,DB!$G$5,Total!N:N,DB!$O$5,Total!M:M,DB!$G$9,Total!K:K,DB!$O$9,Total!E:E,$H$2)+COUNTIFS(Total!X:X,$AB$28,Total!W:W,B20,Total!O:O,DB!$G$5,Total!AA:AA,DB!$O$5,Total!M:M,DB!$G$9,Total!K:K,DB!$O$9,Total!E:E,$H$2)+COUNTIFS(Total!X:X,$AB$28,Total!W:W,B20,Total!O:O,DB!$G$5,Total!N:N,DB!$O$5,Total!AA:AA,DB!$G$9,Total!K:K,DB!$O$9,Total!E:E,$H$2)+COUNTIFS(Total!X:X,$AB$28,Total!W:W,B20,Total!O:O,DB!$G$5,Total!N:N,DB!$O$5,Total!M:M,DB!$G$9,Total!AA:AA,DB!$O$9,Total!E:E,$H$2)+COUNTIFS(Total!X:X,$AB$28,Total!W:W,B20,Total!O:O,DB!$G$5,Total!N:N,DB!$O$5,Total!M:M,DB!$G$9,Total!K:K,DB!$O$9,Total!AA:AA,$H$2)</f>
        <v>0</v>
      </c>
      <c r="E20" s="31">
        <f>COUNTIFS(Total!X:X,$E$3,Total!W:W,B20,Total!O:O,DB!$G$5,Total!N:N,DB!$O$5,Total!M:M,DB!$G$9,Total!K:K,DB!$O$9,Total!E:E,$H$2)+COUNTIFS(Total!X:X,$E$3,Total!W:W,B20,Total!AA:AA,DB!$G$5,Total!AA:AA,DB!$O$5,Total!AA:AA,DB!$G$9,Total!AA:AA,DB!$O$9,Total!AA:AA,$H$2)+COUNTIFS(Total!X:X,$E$3,Total!W:W,B20,Total!O:O,DB!$G$5,Total!AA:AA,DB!$O$5,Total!AA:AA,DB!$G$9,Total!AA:AA,DB!$O$9,Total!AA:AA,$H$2)+COUNTIFS(Total!X:X,$E$3,Total!W:W,B20,Total!AA:AA,DB!$G$5,Total!N:N,DB!$O$5,Total!AA:AA,DB!$G$9,Total!AA:AA,DB!$O$9,Total!AA:AA,$H$2)+COUNTIFS(Total!X:X,$E$3,Total!W:W,B20,Total!AA:AA,DB!$G$5,Total!AA:AA,DB!$O$5,Total!M:M,DB!$G$9,Total!AA:AA,DB!$O$9,Total!AA:AA,$H$2)+COUNTIFS(Total!X:X,$E$3,Total!W:W,B20,Total!AA:AA,DB!$G$5,Total!AA:AA,DB!$O$5,Total!AA:AA,DB!$G$9,Total!K:K,DB!$O$9,Total!AA:AA,$H$2)+COUNTIFS(Total!X:X,$E$3,Total!W:W,B20,Total!AA:AA,DB!$G$5,Total!AA:AA,DB!$O$5,Total!AA:AA,DB!$G$9,Total!AA:AA,DB!$O$9,Total!E:E,$H$2)+COUNTIFS(Total!X:X,$E$3,Total!W:W,B20,Total!O:O,DB!$G$5,Total!N:N,DB!$O$5,Total!M:M,DB!$G$9,Total!AA:AA,DB!$O$9,Total!AA:AA,$H$2)+COUNTIFS(Total!X:X,$E$3,Total!W:W,B20,Total!O:O,DB!$G$5,Total!N:N,DB!$O$5,Total!AA:AA,DB!$G$9,Total!K:K,DB!$O$9,Total!AA:AA,$H$2)+COUNTIFS(Total!X:X,$E$3,Total!W:W,B20,Total!O:O,DB!$G$5,Total!N:N,DB!$O$5,Total!AA:AA,DB!$G$9,Total!AA:AA,DB!$O$9,Total!E:E,$H$2)+COUNTIFS(Total!X:X,$E$3,Total!W:W,B20,Total!O:O,DB!$G$5,Total!AA:AA,DB!$O$5,Total!M:M,DB!$G$9,Total!K:K,DB!$O$9,Total!AA:AA,$H$2)+COUNTIFS(Total!X:X,$E$3,Total!W:W,B20,Total!O:O,DB!$G$5,Total!AA:AA,DB!$O$5,Total!M:M,DB!$G$9,Total!AA:AA,DB!$O$9,Total!E:E,$H$2)+COUNTIFS(Total!X:X,$E$3,Total!W:W,B20,Total!O:O,DB!$G$5,Total!AA:AA,DB!$O$5,Total!AA:AA,DB!$G$9,Total!K:K,DB!$O$9,Total!E:E,$H$2)+COUNTIFS(Total!X:X,$E$3,Total!W:W,B20,Total!AA:AA,DB!$G$5,Total!N:N,DB!$O$5,Total!M:M,DB!$G$9,Total!K:K,DB!$O$9,Total!AA:AA,$H$2)+COUNTIFS(Total!X:X,$E$3,Total!W:W,B20,Total!AA:AA,DB!$G$5,Total!N:N,DB!$O$5,Total!M:M,DB!$G$9,Total!AA:AA,DB!$O$9,Total!E:E,$H$2)+COUNTIFS(Total!X:X,$E$3,Total!W:W,B20,Total!AA:AA,DB!$G$5,Total!N:N,DB!$O$5,Total!AA:AA,DB!$G$9,Total!K:K,DB!$O$9,Total!E:E,$H$2)+COUNTIFS(Total!X:X,$E$3,Total!W:W,B20,Total!AA:AA,DB!$G$5,Total!AA:AA,DB!$O$5,Total!M:M,DB!$G$9,Total!K:K,DB!$O$9,Total!E:E,$H$2)+COUNTIFS(Total!X:X,$E$3,Total!W:W,B20,Total!O:O,DB!$G$5,Total!N:N,DB!$O$5,Total!AA:AA,DB!$G$9,Total!AA:AA,DB!$O$9,Total!AA:AA,$H$2)+COUNTIFS(Total!X:X,$E$3,Total!W:W,B20,Total!O:O,DB!$G$5,Total!AA:AA,DB!$O$5,Total!M:M,DB!$G$9,Total!AA:AA,DB!$O$9,Total!AA:AA,$H$2)+COUNTIFS(Total!X:X,$E$3,Total!W:W,B20,Total!O:O,DB!$G$5,Total!AA:AA,DB!$O$5,Total!AA:AA,DB!$G$9,Total!K:K,DB!$O$9,Total!AA:AA,$H$2)+COUNTIFS(Total!X:X,$E$3,Total!W:W,B20,Total!O:O,DB!$G$5,Total!AA:AA,DB!$O$5,Total!AA:AA,DB!$G$9,Total!AA:AA,DB!$O$9,Total!E:E,$H$2)+COUNTIFS(Total!X:X,$E$3,Total!W:W,B20,Total!AA:AA,DB!$G$5,Total!N:N,DB!$O$5,Total!M:M,DB!$G$9,Total!AA:AA,DB!$O$9,Total!AA:AA,$H$2)+COUNTIFS(Total!X:X,$E$3,Total!W:W,B20,Total!AA:AA,DB!$G$5,Total!N:N,DB!$O$5,Total!AA:AA,DB!$G$9,Total!K:K,DB!$O$9,Total!AA:AA,$H$2)+COUNTIFS(Total!X:X,$E$3,Total!W:W,B20,Total!AA:AA,DB!$G$5,Total!N:N,DB!$O$5,Total!AA:AA,DB!$G$9,Total!AA:AA,DB!$O$9,Total!E:E,$H$2)+COUNTIFS(Total!X:X,$E$3,Total!W:W,B20,Total!AA:AA,DB!$G$5,Total!AA:AA,DB!$O$5,Total!M:M,DB!$G$9,Total!K:K,DB!$O$9,Total!AA:AA,$H$2)+COUNTIFS(Total!X:X,$E$3,Total!W:W,B20,Total!AA:AA,DB!$G$5,Total!AA:AA,DB!$O$5,Total!M:M,DB!$G$9,Total!AA:AA,DB!$O$9,Total!E:E,$H$2)+COUNTIFS(Total!X:X,$E$3,Total!W:W,B20,Total!AA:AA,DB!$G$5,Total!AA:AA,DB!$O$5,Total!AA:AA,DB!$G$9,Total!K:K,DB!$O$9,Total!E:E,$H$2)+COUNTIFS(Total!X:X,$E$3,Total!W:W,B20,Total!AA:AA,DB!$G$5,Total!N:N,DB!$O$5,Total!M:M,DB!$G$9,Total!K:K,DB!$O$9,Total!E:E,$H$2)+COUNTIFS(Total!X:X,$E$3,Total!W:W,B20,Total!O:O,DB!$G$5,Total!AA:AA,DB!$O$5,Total!M:M,DB!$G$9,Total!K:K,DB!$O$9,Total!E:E,$H$2)+COUNTIFS(Total!X:X,$E$3,Total!W:W,B20,Total!O:O,DB!$G$5,Total!N:N,DB!$O$5,Total!AA:AA,DB!$G$9,Total!K:K,DB!$O$9,Total!E:E,$H$2)+COUNTIFS(Total!X:X,$E$3,Total!W:W,B20,Total!O:O,DB!$G$5,Total!N:N,DB!$O$5,Total!M:M,DB!$G$9,Total!AA:AA,DB!$O$9,Total!E:E,$H$2)+COUNTIFS(Total!X:X,$E$3,Total!W:W,B20,Total!O:O,DB!$G$5,Total!N:N,DB!$O$5,Total!M:M,DB!$G$9,Total!K:K,DB!$O$9,Total!AA:AA,$H$2)</f>
        <v>3</v>
      </c>
      <c r="F20" s="31">
        <f>COUNTIFS(Total!X:X,$F$3,Total!W:W,B20,Total!O:O,DB!$G$5,Total!N:N,DB!$O$5,Total!M:M,DB!$G$9,Total!K:K,DB!$O$9,Total!E:E,$H$2)+COUNTIFS(Total!X:X,$F$3,Total!W:W,B20,Total!AA:AA,DB!$G$5,Total!AA:AA,DB!$O$5,Total!AA:AA,DB!$G$9,Total!AA:AA,DB!$O$9,Total!AA:AA,$H$2)+COUNTIFS(Total!X:X,$F$3,Total!W:W,B20,Total!O:O,DB!$G$5,Total!AA:AA,DB!$O$5,Total!AA:AA,DB!$G$9,Total!AA:AA,DB!$O$9,Total!AA:AA,$H$2)+COUNTIFS(Total!X:X,$F$3,Total!W:W,B20,Total!AA:AA,DB!$G$5,Total!N:N,DB!$O$5,Total!AA:AA,DB!$G$9,Total!AA:AA,DB!$O$9,Total!AA:AA,$H$2)+COUNTIFS(Total!X:X,$F$3,Total!W:W,B20,Total!AA:AA,DB!$G$5,Total!AA:AA,DB!$O$5,Total!M:M,DB!$G$9,Total!AA:AA,DB!$O$9,Total!AA:AA,$H$2)+COUNTIFS(Total!X:X,$F$3,Total!W:W,B20,Total!AA:AA,DB!$G$5,Total!AA:AA,DB!$O$5,Total!AA:AA,DB!$G$9,Total!K:K,DB!$O$9,Total!AA:AA,$H$2)+COUNTIFS(Total!X:X,$F$3,Total!W:W,B20,Total!AA:AA,DB!$G$5,Total!AA:AA,DB!$O$5,Total!AA:AA,DB!$G$9,Total!AA:AA,DB!$O$9,Total!E:E,$H$2)+COUNTIFS(Total!X:X,$F$3,Total!W:W,B20,Total!O:O,DB!$G$5,Total!N:N,DB!$O$5,Total!M:M,DB!$G$9,Total!AA:AA,DB!$O$9,Total!AA:AA,$H$2)+COUNTIFS(Total!X:X,$F$3,Total!W:W,B20,Total!O:O,DB!$G$5,Total!N:N,DB!$O$5,Total!AA:AA,DB!$G$9,Total!K:K,DB!$O$9,Total!AA:AA,$H$2)+COUNTIFS(Total!X:X,$F$3,Total!W:W,B20,Total!O:O,DB!$G$5,Total!N:N,DB!$O$5,Total!AA:AA,DB!$G$9,Total!AA:AA,DB!$O$9,Total!E:E,$H$2)+COUNTIFS(Total!X:X,$F$3,Total!W:W,B20,Total!O:O,DB!$G$5,Total!AA:AA,DB!$O$5,Total!M:M,DB!$G$9,Total!K:K,DB!$O$9,Total!AA:AA,$H$2)+COUNTIFS(Total!X:X,$F$3,Total!W:W,B20,Total!O:O,DB!$G$5,Total!AA:AA,DB!$O$5,Total!M:M,DB!$G$9,Total!AA:AA,DB!$O$9,Total!E:E,$H$2)+COUNTIFS(Total!X:X,$F$3,Total!W:W,B20,Total!O:O,DB!$G$5,Total!AA:AA,DB!$O$5,Total!AA:AA,DB!$G$9,Total!K:K,DB!$O$9,Total!E:E,$H$2)+COUNTIFS(Total!X:X,$F$3,Total!W:W,B20,Total!AA:AA,DB!$G$5,Total!N:N,DB!$O$5,Total!M:M,DB!$G$9,Total!K:K,DB!$O$9,Total!AA:AA,$H$2)+COUNTIFS(Total!X:X,$F$3,Total!W:W,B20,Total!AA:AA,DB!$G$5,Total!N:N,DB!$O$5,Total!M:M,DB!$G$9,Total!AA:AA,DB!$O$9,Total!E:E,$H$2)+COUNTIFS(Total!X:X,$F$3,Total!W:W,B20,Total!AA:AA,DB!$G$5,Total!N:N,DB!$O$5,Total!AA:AA,DB!$G$9,Total!K:K,DB!$O$9,Total!E:E,$H$2)+COUNTIFS(Total!X:X,$F$3,Total!W:W,B20,Total!AA:AA,DB!$G$5,Total!AA:AA,DB!$O$5,Total!M:M,DB!$G$9,Total!K:K,DB!$O$9,Total!E:E,$H$2)+COUNTIFS(Total!X:X,$F$3,Total!W:W,B20,Total!O:O,DB!$G$5,Total!N:N,DB!$O$5,Total!AA:AA,DB!$G$9,Total!AA:AA,DB!$O$9,Total!AA:AA,$H$2)+COUNTIFS(Total!X:X,$F$3,Total!W:W,B20,Total!O:O,DB!$G$5,Total!AA:AA,DB!$O$5,Total!M:M,DB!$G$9,Total!AA:AA,DB!$O$9,Total!AA:AA,$H$2)+COUNTIFS(Total!X:X,$F$3,Total!W:W,B20,Total!O:O,DB!$G$5,Total!AA:AA,DB!$O$5,Total!AA:AA,DB!$G$9,Total!K:K,DB!$O$9,Total!AA:AA,$H$2)+COUNTIFS(Total!X:X,$F$3,Total!W:W,B20,Total!O:O,DB!$G$5,Total!AA:AA,DB!$O$5,Total!AA:AA,DB!$G$9,Total!AA:AA,DB!$O$9,Total!E:E,$H$2)+COUNTIFS(Total!X:X,$F$3,Total!W:W,B20,Total!AA:AA,DB!$G$5,Total!N:N,DB!$O$5,Total!M:M,DB!$G$9,Total!AA:AA,DB!$O$9,Total!AA:AA,$H$2)+COUNTIFS(Total!X:X,$F$3,Total!W:W,B20,Total!AA:AA,DB!$G$5,Total!N:N,DB!$O$5,Total!AA:AA,DB!$G$9,Total!K:K,DB!$O$9,Total!AA:AA,$H$2)+COUNTIFS(Total!X:X,$F$3,Total!W:W,B20,Total!AA:AA,DB!$G$5,Total!N:N,DB!$O$5,Total!AA:AA,DB!$G$9,Total!AA:AA,DB!$O$9,Total!E:E,$H$2)+COUNTIFS(Total!X:X,$F$3,Total!W:W,B20,Total!AA:AA,DB!$G$5,Total!AA:AA,DB!$O$5,Total!M:M,DB!$G$9,Total!K:K,DB!$O$9,Total!AA:AA,$H$2)+COUNTIFS(Total!X:X,$F$3,Total!W:W,B20,Total!AA:AA,DB!$G$5,Total!AA:AA,DB!$O$5,Total!M:M,DB!$G$9,Total!AA:AA,DB!$O$9,Total!E:E,$H$2)+COUNTIFS(Total!X:X,$F$3,Total!W:W,B20,Total!AA:AA,DB!$G$5,Total!AA:AA,DB!$O$5,Total!AA:AA,DB!$G$9,Total!K:K,DB!$O$9,Total!E:E,$H$2)+COUNTIFS(Total!X:X,$F$3,Total!W:W,B20,Total!AA:AA,DB!$G$5,Total!N:N,DB!$O$5,Total!M:M,DB!$G$9,Total!K:K,DB!$O$9,Total!E:E,$H$2)+COUNTIFS(Total!X:X,$F$3,Total!W:W,B20,Total!O:O,DB!$G$5,Total!AA:AA,DB!$O$5,Total!M:M,DB!$G$9,Total!K:K,DB!$O$9,Total!E:E,$H$2)+COUNTIFS(Total!X:X,$F$3,Total!W:W,B20,Total!O:O,DB!$G$5,Total!N:N,DB!$O$5,Total!AA:AA,DB!$G$9,Total!K:K,DB!$O$9,Total!E:E,$H$2)+COUNTIFS(Total!X:X,$F$3,Total!W:W,B20,Total!O:O,DB!$G$5,Total!N:N,DB!$O$5,Total!M:M,DB!$G$9,Total!AA:AA,DB!$O$9,Total!E:E,$H$2)+COUNTIFS(Total!X:X,$F$3,Total!W:W,B20,Total!O:O,DB!$G$5,Total!N:N,DB!$O$5,Total!M:M,DB!$G$9,Total!K:K,DB!$O$9,Total!AA:AA,$H$2)</f>
        <v>0</v>
      </c>
      <c r="G20" s="31">
        <f>COUNTIFS(Total!X:X,$G$3,Total!W:W,B20,Total!O:O,DB!$G$5,Total!N:N,DB!$O$5,Total!M:M,DB!$G$9,Total!K:K,DB!$O$9,Total!E:E,$H$2)+COUNTIFS(Total!X:X,$G$3,Total!W:W,B20,Total!AA:AA,DB!$G$5,Total!AA:AA,DB!$O$5,Total!AA:AA,DB!$G$9,Total!AA:AA,DB!$O$9,Total!AA:AA,$H$2)+COUNTIFS(Total!X:X,$G$3,Total!W:W,B20,Total!O:O,DB!$G$5,Total!AA:AA,DB!$O$5,Total!AA:AA,DB!$G$9,Total!AA:AA,DB!$O$9,Total!AA:AA,$H$2)+COUNTIFS(Total!X:X,$G$3,Total!W:W,B20,Total!AA:AA,DB!$G$5,Total!N:N,DB!$O$5,Total!AA:AA,DB!$G$9,Total!AA:AA,DB!$O$9,Total!AA:AA,$H$2)+COUNTIFS(Total!X:X,$G$3,Total!W:W,B20,Total!AA:AA,DB!$G$5,Total!AA:AA,DB!$O$5,Total!M:M,DB!$G$9,Total!AA:AA,DB!$O$9,Total!AA:AA,$H$2)+COUNTIFS(Total!X:X,$G$3,Total!W:W,B20,Total!AA:AA,DB!$G$5,Total!AA:AA,DB!$O$5,Total!AA:AA,DB!$G$9,Total!K:K,DB!$O$9,Total!AA:AA,$H$2)+COUNTIFS(Total!X:X,$G$3,Total!W:W,B20,Total!AA:AA,DB!$G$5,Total!AA:AA,DB!$O$5,Total!AA:AA,DB!$G$9,Total!AA:AA,DB!$O$9,Total!E:E,$H$2)+COUNTIFS(Total!X:X,$G$3,Total!W:W,B20,Total!O:O,DB!$G$5,Total!N:N,DB!$O$5,Total!M:M,DB!$G$9,Total!AA:AA,DB!$O$9,Total!AA:AA,$H$2)+COUNTIFS(Total!X:X,$G$3,Total!W:W,B20,Total!O:O,DB!$G$5,Total!N:N,DB!$O$5,Total!AA:AA,DB!$G$9,Total!K:K,DB!$O$9,Total!AA:AA,$H$2)+COUNTIFS(Total!X:X,$G$3,Total!W:W,B20,Total!O:O,DB!$G$5,Total!N:N,DB!$O$5,Total!AA:AA,DB!$G$9,Total!AA:AA,DB!$O$9,Total!E:E,$H$2)+COUNTIFS(Total!X:X,$G$3,Total!W:W,B20,Total!O:O,DB!$G$5,Total!AA:AA,DB!$O$5,Total!M:M,DB!$G$9,Total!K:K,DB!$O$9,Total!AA:AA,$H$2)+COUNTIFS(Total!X:X,$G$3,Total!W:W,B20,Total!O:O,DB!$G$5,Total!AA:AA,DB!$O$5,Total!M:M,DB!$G$9,Total!AA:AA,DB!$O$9,Total!E:E,$H$2)+COUNTIFS(Total!X:X,$G$3,Total!W:W,B20,Total!O:O,DB!$G$5,Total!AA:AA,DB!$O$5,Total!AA:AA,DB!$G$9,Total!K:K,DB!$O$9,Total!E:E,$H$2)+COUNTIFS(Total!X:X,$G$3,Total!W:W,B20,Total!AA:AA,DB!$G$5,Total!N:N,DB!$O$5,Total!M:M,DB!$G$9,Total!K:K,DB!$O$9,Total!AA:AA,$H$2)+COUNTIFS(Total!X:X,$G$3,Total!W:W,B20,Total!AA:AA,DB!$G$5,Total!N:N,DB!$O$5,Total!M:M,DB!$G$9,Total!AA:AA,DB!$O$9,Total!E:E,$H$2)+COUNTIFS(Total!X:X,$G$3,Total!W:W,B20,Total!AA:AA,DB!$G$5,Total!N:N,DB!$O$5,Total!AA:AA,DB!$G$9,Total!K:K,DB!$O$9,Total!E:E,$H$2)+COUNTIFS(Total!X:X,$G$3,Total!W:W,B20,Total!AA:AA,DB!$G$5,Total!AA:AA,DB!$O$5,Total!M:M,DB!$G$9,Total!K:K,DB!$O$9,Total!E:E,$H$2)+COUNTIFS(Total!X:X,$G$3,Total!W:W,B20,Total!O:O,DB!$G$5,Total!N:N,DB!$O$5,Total!AA:AA,DB!$G$9,Total!AA:AA,DB!$O$9,Total!AA:AA,$H$2)+COUNTIFS(Total!X:X,$G$3,Total!W:W,B20,Total!O:O,DB!$G$5,Total!AA:AA,DB!$O$5,Total!M:M,DB!$G$9,Total!AA:AA,DB!$O$9,Total!AA:AA,$H$2)+COUNTIFS(Total!X:X,$G$3,Total!W:W,B20,Total!O:O,DB!$G$5,Total!AA:AA,DB!$O$5,Total!AA:AA,DB!$G$9,Total!K:K,DB!$O$9,Total!AA:AA,$H$2)+COUNTIFS(Total!X:X,$G$3,Total!W:W,B20,Total!O:O,DB!$G$5,Total!AA:AA,DB!$O$5,Total!AA:AA,DB!$G$9,Total!AA:AA,DB!$O$9,Total!E:E,$H$2)+COUNTIFS(Total!X:X,$G$3,Total!W:W,B20,Total!AA:AA,DB!$G$5,Total!N:N,DB!$O$5,Total!M:M,DB!$G$9,Total!AA:AA,DB!$O$9,Total!AA:AA,$H$2)+COUNTIFS(Total!X:X,$G$3,Total!W:W,B20,Total!AA:AA,DB!$G$5,Total!N:N,DB!$O$5,Total!AA:AA,DB!$G$9,Total!K:K,DB!$O$9,Total!AA:AA,$H$2)+COUNTIFS(Total!X:X,$G$3,Total!W:W,B20,Total!AA:AA,DB!$G$5,Total!N:N,DB!$O$5,Total!AA:AA,DB!$G$9,Total!AA:AA,DB!$O$9,Total!E:E,$H$2)+COUNTIFS(Total!X:X,$G$3,Total!W:W,B20,Total!AA:AA,DB!$G$5,Total!AA:AA,DB!$O$5,Total!M:M,DB!$G$9,Total!K:K,DB!$O$9,Total!AA:AA,$H$2)+COUNTIFS(Total!X:X,$G$3,Total!W:W,B20,Total!AA:AA,DB!$G$5,Total!AA:AA,DB!$O$5,Total!M:M,DB!$G$9,Total!AA:AA,DB!$O$9,Total!E:E,$H$2)+COUNTIFS(Total!X:X,$G$3,Total!W:W,B20,Total!AA:AA,DB!$G$5,Total!AA:AA,DB!$O$5,Total!AA:AA,DB!$G$9,Total!K:K,DB!$O$9,Total!E:E,$H$2)+COUNTIFS(Total!X:X,$G$3,Total!W:W,B20,Total!AA:AA,DB!$G$5,Total!N:N,DB!$O$5,Total!M:M,DB!$G$9,Total!K:K,DB!$O$9,Total!E:E,$H$2)+COUNTIFS(Total!X:X,$G$3,Total!W:W,B20,Total!O:O,DB!$G$5,Total!AA:AA,DB!$O$5,Total!M:M,DB!$G$9,Total!K:K,DB!$O$9,Total!E:E,$H$2)+COUNTIFS(Total!X:X,$G$3,Total!W:W,B20,Total!O:O,DB!$G$5,Total!N:N,DB!$O$5,Total!AA:AA,DB!$G$9,Total!K:K,DB!$O$9,Total!E:E,$H$2)+COUNTIFS(Total!X:X,$G$3,Total!W:W,B20,Total!O:O,DB!$G$5,Total!N:N,DB!$O$5,Total!M:M,DB!$G$9,Total!AA:AA,DB!$O$9,Total!E:E,$H$2)+COUNTIFS(Total!X:X,$G$3,Total!W:W,B20,Total!O:O,DB!$G$5,Total!N:N,DB!$O$5,Total!M:M,DB!$G$9,Total!K:K,DB!$O$9,Total!AA:AA,$H$2)</f>
        <v>0</v>
      </c>
      <c r="H20" s="31">
        <f>COUNTIFS(Total!X:X,$H$3,Total!W:W,B20,Total!O:O,DB!$G$5,Total!N:N,DB!$O$5,Total!M:M,DB!$G$9,Total!K:K,DB!$O$9,Total!E:E,$H$2)+COUNTIFS(Total!X:X,$H$3,Total!W:W,B20,Total!AA:AA,DB!$G$5,Total!AA:AA,DB!$O$5,Total!AA:AA,DB!$G$9,Total!AA:AA,DB!$O$9,Total!AA:AA,$H$2)+COUNTIFS(Total!X:X,$H$3,Total!W:W,B20,Total!O:O,DB!$G$5,Total!AA:AA,DB!$O$5,Total!AA:AA,DB!$G$9,Total!AA:AA,DB!$O$9,Total!AA:AA,$H$2)+COUNTIFS(Total!X:X,$H$3,Total!W:W,B20,Total!AA:AA,DB!$G$5,Total!N:N,DB!$O$5,Total!AA:AA,DB!$G$9,Total!AA:AA,DB!$O$9,Total!AA:AA,$H$2)+COUNTIFS(Total!X:X,$H$3,Total!W:W,B20,Total!AA:AA,DB!$G$5,Total!AA:AA,DB!$O$5,Total!M:M,DB!$G$9,Total!AA:AA,DB!$O$9,Total!AA:AA,$H$2)+COUNTIFS(Total!X:X,$H$3,Total!W:W,B20,Total!AA:AA,DB!$G$5,Total!AA:AA,DB!$O$5,Total!AA:AA,DB!$G$9,Total!K:K,DB!$O$9,Total!AA:AA,$H$2)+COUNTIFS(Total!X:X,$H$3,Total!W:W,B20,Total!AA:AA,DB!$G$5,Total!AA:AA,DB!$O$5,Total!AA:AA,DB!$G$9,Total!AA:AA,DB!$O$9,Total!E:E,$H$2)+COUNTIFS(Total!X:X,$H$3,Total!W:W,B20,Total!O:O,DB!$G$5,Total!N:N,DB!$O$5,Total!M:M,DB!$G$9,Total!AA:AA,DB!$O$9,Total!AA:AA,$H$2)+COUNTIFS(Total!X:X,$H$3,Total!W:W,B20,Total!O:O,DB!$G$5,Total!N:N,DB!$O$5,Total!AA:AA,DB!$G$9,Total!K:K,DB!$O$9,Total!AA:AA,$H$2)+COUNTIFS(Total!X:X,$H$3,Total!W:W,B20,Total!O:O,DB!$G$5,Total!N:N,DB!$O$5,Total!AA:AA,DB!$G$9,Total!AA:AA,DB!$O$9,Total!E:E,$H$2)+COUNTIFS(Total!X:X,$H$3,Total!W:W,B20,Total!O:O,DB!$G$5,Total!AA:AA,DB!$O$5,Total!M:M,DB!$G$9,Total!K:K,DB!$O$9,Total!AA:AA,$H$2)+COUNTIFS(Total!X:X,$H$3,Total!W:W,B20,Total!O:O,DB!$G$5,Total!AA:AA,DB!$O$5,Total!M:M,DB!$G$9,Total!AA:AA,DB!$O$9,Total!E:E,$H$2)+COUNTIFS(Total!X:X,$H$3,Total!W:W,B20,Total!O:O,DB!$G$5,Total!AA:AA,DB!$O$5,Total!AA:AA,DB!$G$9,Total!K:K,DB!$O$9,Total!E:E,$H$2)+COUNTIFS(Total!X:X,$H$3,Total!W:W,B20,Total!AA:AA,DB!$G$5,Total!N:N,DB!$O$5,Total!M:M,DB!$G$9,Total!K:K,DB!$O$9,Total!AA:AA,$H$2)+COUNTIFS(Total!X:X,$H$3,Total!W:W,B20,Total!AA:AA,DB!$G$5,Total!N:N,DB!$O$5,Total!M:M,DB!$G$9,Total!AA:AA,DB!$O$9,Total!E:E,$H$2)+COUNTIFS(Total!X:X,$H$3,Total!W:W,B20,Total!AA:AA,DB!$G$5,Total!N:N,DB!$O$5,Total!AA:AA,DB!$G$9,Total!K:K,DB!$O$9,Total!E:E,$H$2)+COUNTIFS(Total!X:X,$H$3,Total!W:W,B20,Total!AA:AA,DB!$G$5,Total!AA:AA,DB!$O$5,Total!M:M,DB!$G$9,Total!K:K,DB!$O$9,Total!E:E,$H$2)+COUNTIFS(Total!X:X,$H$3,Total!W:W,B20,Total!O:O,DB!$G$5,Total!N:N,DB!$O$5,Total!AA:AA,DB!$G$9,Total!AA:AA,DB!$O$9,Total!AA:AA,$H$2)+COUNTIFS(Total!X:X,$H$3,Total!W:W,B20,Total!O:O,DB!$G$5,Total!AA:AA,DB!$O$5,Total!M:M,DB!$G$9,Total!AA:AA,DB!$O$9,Total!AA:AA,$H$2)+COUNTIFS(Total!X:X,$H$3,Total!W:W,B20,Total!O:O,DB!$G$5,Total!AA:AA,DB!$O$5,Total!AA:AA,DB!$G$9,Total!K:K,DB!$O$9,Total!AA:AA,$H$2)+COUNTIFS(Total!X:X,$H$3,Total!W:W,B20,Total!O:O,DB!$G$5,Total!AA:AA,DB!$O$5,Total!AA:AA,DB!$G$9,Total!AA:AA,DB!$O$9,Total!E:E,$H$2)+COUNTIFS(Total!X:X,$H$3,Total!W:W,B20,Total!AA:AA,DB!$G$5,Total!N:N,DB!$O$5,Total!M:M,DB!$G$9,Total!AA:AA,DB!$O$9,Total!AA:AA,$H$2)+COUNTIFS(Total!X:X,$H$3,Total!W:W,B20,Total!AA:AA,DB!$G$5,Total!N:N,DB!$O$5,Total!AA:AA,DB!$G$9,Total!K:K,DB!$O$9,Total!AA:AA,$H$2)+COUNTIFS(Total!X:X,$H$3,Total!W:W,B20,Total!AA:AA,DB!$G$5,Total!N:N,DB!$O$5,Total!AA:AA,DB!$G$9,Total!AA:AA,DB!$O$9,Total!E:E,$H$2)+COUNTIFS(Total!X:X,$H$3,Total!W:W,B20,Total!AA:AA,DB!$G$5,Total!AA:AA,DB!$O$5,Total!M:M,DB!$G$9,Total!K:K,DB!$O$9,Total!AA:AA,$H$2)+COUNTIFS(Total!X:X,$H$3,Total!W:W,B20,Total!AA:AA,DB!$G$5,Total!AA:AA,DB!$O$5,Total!M:M,DB!$G$9,Total!AA:AA,DB!$O$9,Total!E:E,$H$2)+COUNTIFS(Total!X:X,$H$3,Total!W:W,B20,Total!AA:AA,DB!$G$5,Total!AA:AA,DB!$O$5,Total!AA:AA,DB!$G$9,Total!K:K,DB!$O$9,Total!E:E,$H$2)+COUNTIFS(Total!X:X,$H$3,Total!W:W,B20,Total!AA:AA,DB!$G$5,Total!N:N,DB!$O$5,Total!M:M,DB!$G$9,Total!K:K,DB!$O$9,Total!E:E,$H$2)+COUNTIFS(Total!X:X,$H$3,Total!W:W,B20,Total!O:O,DB!$G$5,Total!AA:AA,DB!$O$5,Total!M:M,DB!$G$9,Total!K:K,DB!$O$9,Total!E:E,$H$2)+COUNTIFS(Total!X:X,$H$3,Total!W:W,B20,Total!O:O,DB!$G$5,Total!N:N,DB!$O$5,Total!AA:AA,DB!$G$9,Total!K:K,DB!$O$9,Total!E:E,$H$2)+COUNTIFS(Total!X:X,$H$3,Total!W:W,B20,Total!O:O,DB!$G$5,Total!N:N,DB!$O$5,Total!M:M,DB!$G$9,Total!AA:AA,DB!$O$9,Total!E:E,$H$2)+COUNTIFS(Total!X:X,$H$3,Total!W:W,B20,Total!O:O,DB!$G$5,Total!N:N,DB!$O$5,Total!M:M,DB!$G$9,Total!K:K,DB!$O$9,Total!AA:AA,$H$2)</f>
        <v>1</v>
      </c>
      <c r="I20" s="31">
        <f>COUNTIFS(Total!X:X,$I$3,Total!W:W,B20,Total!O:O,DB!$G$5,Total!N:N,DB!$O$5,Total!M:M,DB!$G$9,Total!K:K,DB!$O$9,Total!E:E,$H$2)+COUNTIFS(Total!X:X,$I$3,Total!W:W,B20,Total!AA:AA,DB!$G$5,Total!AA:AA,DB!$O$5,Total!AA:AA,DB!$G$9,Total!AA:AA,DB!$O$9,Total!AA:AA,$H$2)+COUNTIFS(Total!X:X,$I$3,Total!W:W,B20,Total!O:O,DB!$G$5,Total!AA:AA,DB!$O$5,Total!AA:AA,DB!$G$9,Total!AA:AA,DB!$O$9,Total!AA:AA,$H$2)+COUNTIFS(Total!X:X,$I$3,Total!W:W,B20,Total!AA:AA,DB!$G$5,Total!N:N,DB!$O$5,Total!AA:AA,DB!$G$9,Total!AA:AA,DB!$O$9,Total!AA:AA,$H$2)+COUNTIFS(Total!X:X,$I$3,Total!W:W,B20,Total!AA:AA,DB!$G$5,Total!AA:AA,DB!$O$5,Total!M:M,DB!$G$9,Total!AA:AA,DB!$O$9,Total!AA:AA,$H$2)+COUNTIFS(Total!X:X,$I$3,Total!W:W,B20,Total!AA:AA,DB!$G$5,Total!AA:AA,DB!$O$5,Total!AA:AA,DB!$G$9,Total!K:K,DB!$O$9,Total!AA:AA,$H$2)+COUNTIFS(Total!X:X,$I$3,Total!W:W,B20,Total!AA:AA,DB!$G$5,Total!AA:AA,DB!$O$5,Total!AA:AA,DB!$G$9,Total!AA:AA,DB!$O$9,Total!E:E,$H$2)+COUNTIFS(Total!X:X,$I$3,Total!W:W,B20,Total!O:O,DB!$G$5,Total!N:N,DB!$O$5,Total!M:M,DB!$G$9,Total!AA:AA,DB!$O$9,Total!AA:AA,$H$2)+COUNTIFS(Total!X:X,$I$3,Total!W:W,B20,Total!O:O,DB!$G$5,Total!N:N,DB!$O$5,Total!AA:AA,DB!$G$9,Total!K:K,DB!$O$9,Total!AA:AA,$H$2)+COUNTIFS(Total!X:X,$I$3,Total!W:W,B20,Total!O:O,DB!$G$5,Total!N:N,DB!$O$5,Total!AA:AA,DB!$G$9,Total!AA:AA,DB!$O$9,Total!E:E,$H$2)+COUNTIFS(Total!X:X,$I$3,Total!W:W,B20,Total!O:O,DB!$G$5,Total!AA:AA,DB!$O$5,Total!M:M,DB!$G$9,Total!K:K,DB!$O$9,Total!AA:AA,$H$2)+COUNTIFS(Total!X:X,$I$3,Total!W:W,B20,Total!O:O,DB!$G$5,Total!AA:AA,DB!$O$5,Total!M:M,DB!$G$9,Total!AA:AA,DB!$O$9,Total!E:E,$H$2)+COUNTIFS(Total!X:X,$I$3,Total!W:W,B20,Total!O:O,DB!$G$5,Total!AA:AA,DB!$O$5,Total!AA:AA,DB!$G$9,Total!K:K,DB!$O$9,Total!E:E,$H$2)+COUNTIFS(Total!X:X,$I$3,Total!W:W,B20,Total!AA:AA,DB!$G$5,Total!N:N,DB!$O$5,Total!M:M,DB!$G$9,Total!K:K,DB!$O$9,Total!AA:AA,$H$2)+COUNTIFS(Total!X:X,$I$3,Total!W:W,B20,Total!AA:AA,DB!$G$5,Total!N:N,DB!$O$5,Total!M:M,DB!$G$9,Total!AA:AA,DB!$O$9,Total!E:E,$H$2)+COUNTIFS(Total!X:X,$I$3,Total!W:W,B20,Total!AA:AA,DB!$G$5,Total!N:N,DB!$O$5,Total!AA:AA,DB!$G$9,Total!K:K,DB!$O$9,Total!E:E,$H$2)+COUNTIFS(Total!X:X,$I$3,Total!W:W,B20,Total!AA:AA,DB!$G$5,Total!AA:AA,DB!$O$5,Total!M:M,DB!$G$9,Total!K:K,DB!$O$9,Total!E:E,$H$2)+COUNTIFS(Total!X:X,$I$3,Total!W:W,B20,Total!O:O,DB!$G$5,Total!N:N,DB!$O$5,Total!AA:AA,DB!$G$9,Total!AA:AA,DB!$O$9,Total!AA:AA,$H$2)+COUNTIFS(Total!X:X,$I$3,Total!W:W,B20,Total!O:O,DB!$G$5,Total!AA:AA,DB!$O$5,Total!M:M,DB!$G$9,Total!AA:AA,DB!$O$9,Total!AA:AA,$H$2)+COUNTIFS(Total!X:X,$I$3,Total!W:W,B20,Total!O:O,DB!$G$5,Total!AA:AA,DB!$O$5,Total!AA:AA,DB!$G$9,Total!K:K,DB!$O$9,Total!AA:AA,$H$2)+COUNTIFS(Total!X:X,$I$3,Total!W:W,B20,Total!O:O,DB!$G$5,Total!AA:AA,DB!$O$5,Total!AA:AA,DB!$G$9,Total!AA:AA,DB!$O$9,Total!E:E,$H$2)+COUNTIFS(Total!X:X,$I$3,Total!W:W,B20,Total!AA:AA,DB!$G$5,Total!N:N,DB!$O$5,Total!M:M,DB!$G$9,Total!AA:AA,DB!$O$9,Total!AA:AA,$H$2)+COUNTIFS(Total!X:X,$I$3,Total!W:W,B20,Total!AA:AA,DB!$G$5,Total!N:N,DB!$O$5,Total!AA:AA,DB!$G$9,Total!K:K,DB!$O$9,Total!AA:AA,$H$2)+COUNTIFS(Total!X:X,$I$3,Total!W:W,B20,Total!AA:AA,DB!$G$5,Total!N:N,DB!$O$5,Total!AA:AA,DB!$G$9,Total!AA:AA,DB!$O$9,Total!E:E,$H$2)+COUNTIFS(Total!X:X,$I$3,Total!W:W,B20,Total!AA:AA,DB!$G$5,Total!AA:AA,DB!$O$5,Total!M:M,DB!$G$9,Total!K:K,DB!$O$9,Total!AA:AA,$H$2)+COUNTIFS(Total!X:X,$I$3,Total!W:W,B20,Total!AA:AA,DB!$G$5,Total!AA:AA,DB!$O$5,Total!M:M,DB!$G$9,Total!AA:AA,DB!$O$9,Total!E:E,$H$2)+COUNTIFS(Total!X:X,$I$3,Total!W:W,B20,Total!AA:AA,DB!$G$5,Total!AA:AA,DB!$O$5,Total!AA:AA,DB!$G$9,Total!K:K,DB!$O$9,Total!E:E,$H$2)+COUNTIFS(Total!X:X,$I$3,Total!W:W,B20,Total!AA:AA,DB!$G$5,Total!N:N,DB!$O$5,Total!M:M,DB!$G$9,Total!K:K,DB!$O$9,Total!E:E,$H$2)+COUNTIFS(Total!X:X,$I$3,Total!W:W,B20,Total!O:O,DB!$G$5,Total!AA:AA,DB!$O$5,Total!M:M,DB!$G$9,Total!K:K,DB!$O$9,Total!E:E,$H$2)+COUNTIFS(Total!X:X,$I$3,Total!W:W,B20,Total!O:O,DB!$G$5,Total!N:N,DB!$O$5,Total!AA:AA,DB!$G$9,Total!K:K,DB!$O$9,Total!E:E,$H$2)+COUNTIFS(Total!X:X,$I$3,Total!W:W,B20,Total!O:O,DB!$G$5,Total!N:N,DB!$O$5,Total!M:M,DB!$G$9,Total!AA:AA,DB!$O$9,Total!E:E,$H$2)+COUNTIFS(Total!X:X,$I$3,Total!W:W,B20,Total!O:O,DB!$G$5,Total!N:N,DB!$O$5,Total!M:M,DB!$G$9,Total!K:K,DB!$O$9,Total!AA:AA,$H$2)</f>
        <v>0</v>
      </c>
      <c r="J20" s="31">
        <f>COUNTIFS(Total!X:X,$J$3,Total!W:W,B20,Total!O:O,DB!$G$5,Total!N:N,DB!$O$5,Total!M:M,DB!$G$9,Total!K:K,DB!$O$9,Total!E:E,$H$2)+COUNTIFS(Total!X:X,$J$3,Total!W:W,B20,Total!AA:AA,DB!$G$5,Total!AA:AA,DB!$O$5,Total!AA:AA,DB!$G$9,Total!AA:AA,DB!$O$9,Total!AA:AA,$H$2)+COUNTIFS(Total!X:X,$J$3,Total!W:W,B20,Total!O:O,DB!$G$5,Total!AA:AA,DB!$O$5,Total!AA:AA,DB!$G$9,Total!AA:AA,DB!$O$9,Total!AA:AA,$H$2)+COUNTIFS(Total!X:X,$J$3,Total!W:W,B20,Total!AA:AA,DB!$G$5,Total!N:N,DB!$O$5,Total!AA:AA,DB!$G$9,Total!AA:AA,DB!$O$9,Total!AA:AA,$H$2)+COUNTIFS(Total!X:X,$J$3,Total!W:W,B20,Total!AA:AA,DB!$G$5,Total!AA:AA,DB!$O$5,Total!M:M,DB!$G$9,Total!AA:AA,DB!$O$9,Total!AA:AA,$H$2)+COUNTIFS(Total!X:X,$J$3,Total!W:W,B20,Total!AA:AA,DB!$G$5,Total!AA:AA,DB!$O$5,Total!AA:AA,DB!$G$9,Total!K:K,DB!$O$9,Total!AA:AA,$H$2)+COUNTIFS(Total!X:X,$J$3,Total!W:W,B20,Total!AA:AA,DB!$G$5,Total!AA:AA,DB!$O$5,Total!AA:AA,DB!$G$9,Total!AA:AA,DB!$O$9,Total!E:E,$H$2)+COUNTIFS(Total!X:X,$J$3,Total!W:W,B20,Total!O:O,DB!$G$5,Total!N:N,DB!$O$5,Total!M:M,DB!$G$9,Total!AA:AA,DB!$O$9,Total!AA:AA,$H$2)+COUNTIFS(Total!X:X,$J$3,Total!W:W,B20,Total!O:O,DB!$G$5,Total!N:N,DB!$O$5,Total!AA:AA,DB!$G$9,Total!K:K,DB!$O$9,Total!AA:AA,$H$2)+COUNTIFS(Total!X:X,$J$3,Total!W:W,B20,Total!O:O,DB!$G$5,Total!N:N,DB!$O$5,Total!AA:AA,DB!$G$9,Total!AA:AA,DB!$O$9,Total!E:E,$H$2)+COUNTIFS(Total!X:X,$J$3,Total!W:W,B20,Total!O:O,DB!$G$5,Total!AA:AA,DB!$O$5,Total!M:M,DB!$G$9,Total!K:K,DB!$O$9,Total!AA:AA,$H$2)+COUNTIFS(Total!X:X,$J$3,Total!W:W,B20,Total!O:O,DB!$G$5,Total!AA:AA,DB!$O$5,Total!M:M,DB!$G$9,Total!AA:AA,DB!$O$9,Total!E:E,$H$2)+COUNTIFS(Total!X:X,$J$3,Total!W:W,B20,Total!O:O,DB!$G$5,Total!AA:AA,DB!$O$5,Total!AA:AA,DB!$G$9,Total!K:K,DB!$O$9,Total!E:E,$H$2)+COUNTIFS(Total!X:X,$J$3,Total!W:W,B20,Total!AA:AA,DB!$G$5,Total!N:N,DB!$O$5,Total!M:M,DB!$G$9,Total!K:K,DB!$O$9,Total!AA:AA,$H$2)+COUNTIFS(Total!X:X,$J$3,Total!W:W,B20,Total!AA:AA,DB!$G$5,Total!N:N,DB!$O$5,Total!M:M,DB!$G$9,Total!AA:AA,DB!$O$9,Total!E:E,$H$2)+COUNTIFS(Total!X:X,$J$3,Total!W:W,B20,Total!AA:AA,DB!$G$5,Total!N:N,DB!$O$5,Total!AA:AA,DB!$G$9,Total!K:K,DB!$O$9,Total!E:E,$H$2)+COUNTIFS(Total!X:X,$J$3,Total!W:W,B20,Total!AA:AA,DB!$G$5,Total!AA:AA,DB!$O$5,Total!M:M,DB!$G$9,Total!K:K,DB!$O$9,Total!E:E,$H$2)+COUNTIFS(Total!X:X,$J$3,Total!W:W,B20,Total!O:O,DB!$G$5,Total!N:N,DB!$O$5,Total!AA:AA,DB!$G$9,Total!AA:AA,DB!$O$9,Total!AA:AA,$H$2)+COUNTIFS(Total!X:X,$J$3,Total!W:W,B20,Total!O:O,DB!$G$5,Total!AA:AA,DB!$O$5,Total!M:M,DB!$G$9,Total!AA:AA,DB!$O$9,Total!AA:AA,$H$2)+COUNTIFS(Total!X:X,$J$3,Total!W:W,B20,Total!O:O,DB!$G$5,Total!AA:AA,DB!$O$5,Total!AA:AA,DB!$G$9,Total!K:K,DB!$O$9,Total!AA:AA,$H$2)+COUNTIFS(Total!X:X,$J$3,Total!W:W,B20,Total!O:O,DB!$G$5,Total!AA:AA,DB!$O$5,Total!AA:AA,DB!$G$9,Total!AA:AA,DB!$O$9,Total!E:E,$H$2)+COUNTIFS(Total!X:X,$J$3,Total!W:W,B20,Total!AA:AA,DB!$G$5,Total!N:N,DB!$O$5,Total!M:M,DB!$G$9,Total!AA:AA,DB!$O$9,Total!AA:AA,$H$2)+COUNTIFS(Total!X:X,$J$3,Total!W:W,B20,Total!AA:AA,DB!$G$5,Total!N:N,DB!$O$5,Total!AA:AA,DB!$G$9,Total!K:K,DB!$O$9,Total!AA:AA,$H$2)+COUNTIFS(Total!X:X,$J$3,Total!W:W,B20,Total!AA:AA,DB!$G$5,Total!N:N,DB!$O$5,Total!AA:AA,DB!$G$9,Total!AA:AA,DB!$O$9,Total!E:E,$H$2)+COUNTIFS(Total!X:X,$J$3,Total!W:W,B20,Total!AA:AA,DB!$G$5,Total!AA:AA,DB!$O$5,Total!M:M,DB!$G$9,Total!K:K,DB!$O$9,Total!AA:AA,$H$2)+COUNTIFS(Total!X:X,$J$3,Total!W:W,B20,Total!AA:AA,DB!$G$5,Total!AA:AA,DB!$O$5,Total!M:M,DB!$G$9,Total!AA:AA,DB!$O$9,Total!E:E,$H$2)+COUNTIFS(Total!X:X,$J$3,Total!W:W,B20,Total!AA:AA,DB!$G$5,Total!AA:AA,DB!$O$5,Total!AA:AA,DB!$G$9,Total!K:K,DB!$O$9,Total!E:E,$H$2)+COUNTIFS(Total!X:X,$J$3,Total!W:W,B20,Total!AA:AA,DB!$G$5,Total!N:N,DB!$O$5,Total!M:M,DB!$G$9,Total!K:K,DB!$O$9,Total!E:E,$H$2)+COUNTIFS(Total!X:X,$J$3,Total!W:W,B20,Total!O:O,DB!$G$5,Total!AA:AA,DB!$O$5,Total!M:M,DB!$G$9,Total!K:K,DB!$O$9,Total!E:E,$H$2)+COUNTIFS(Total!X:X,$J$3,Total!W:W,B20,Total!O:O,DB!$G$5,Total!N:N,DB!$O$5,Total!AA:AA,DB!$G$9,Total!K:K,DB!$O$9,Total!E:E,$H$2)+COUNTIFS(Total!X:X,$J$3,Total!W:W,B20,Total!O:O,DB!$G$5,Total!N:N,DB!$O$5,Total!M:M,DB!$G$9,Total!AA:AA,DB!$O$9,Total!E:E,$H$2)+COUNTIFS(Total!X:X,$J$3,Total!W:W,B20,Total!O:O,DB!$G$5,Total!N:N,DB!$O$5,Total!M:M,DB!$G$9,Total!K:K,DB!$O$9,Total!AA:AA,$H$2)</f>
        <v>0</v>
      </c>
      <c r="K20" s="31">
        <f>COUNTIFS(Total!X:X,$K$3,Total!W:W,B20,Total!O:O,DB!$G$5,Total!N:N,DB!$O$5,Total!M:M,DB!$G$9,Total!K:K,DB!$O$9,Total!E:E,$H$2)+COUNTIFS(Total!X:X,$K$3,Total!W:W,B20,Total!AA:AA,DB!$G$5,Total!AA:AA,DB!$O$5,Total!AA:AA,DB!$G$9,Total!AA:AA,DB!$O$9,Total!AA:AA,$H$2)+COUNTIFS(Total!X:X,$K$3,Total!W:W,B20,Total!O:O,DB!$G$5,Total!AA:AA,DB!$O$5,Total!AA:AA,DB!$G$9,Total!AA:AA,DB!$O$9,Total!AA:AA,$H$2)+COUNTIFS(Total!X:X,$K$3,Total!W:W,B20,Total!AA:AA,DB!$G$5,Total!N:N,DB!$O$5,Total!AA:AA,DB!$G$9,Total!AA:AA,DB!$O$9,Total!AA:AA,$H$2)+COUNTIFS(Total!X:X,$K$3,Total!W:W,B20,Total!AA:AA,DB!$G$5,Total!AA:AA,DB!$O$5,Total!M:M,DB!$G$9,Total!AA:AA,DB!$O$9,Total!AA:AA,$H$2)+COUNTIFS(Total!X:X,$K$3,Total!W:W,B20,Total!AA:AA,DB!$G$5,Total!AA:AA,DB!$O$5,Total!AA:AA,DB!$G$9,Total!K:K,DB!$O$9,Total!AA:AA,$H$2)+COUNTIFS(Total!X:X,$K$3,Total!W:W,B20,Total!AA:AA,DB!$G$5,Total!AA:AA,DB!$O$5,Total!AA:AA,DB!$G$9,Total!AA:AA,DB!$O$9,Total!E:E,$H$2)+COUNTIFS(Total!X:X,$K$3,Total!W:W,B20,Total!O:O,DB!$G$5,Total!N:N,DB!$O$5,Total!M:M,DB!$G$9,Total!AA:AA,DB!$O$9,Total!AA:AA,$H$2)+COUNTIFS(Total!X:X,$K$3,Total!W:W,B20,Total!O:O,DB!$G$5,Total!N:N,DB!$O$5,Total!AA:AA,DB!$G$9,Total!K:K,DB!$O$9,Total!AA:AA,$H$2)+COUNTIFS(Total!X:X,$K$3,Total!W:W,B20,Total!O:O,DB!$G$5,Total!N:N,DB!$O$5,Total!AA:AA,DB!$G$9,Total!AA:AA,DB!$O$9,Total!E:E,$H$2)+COUNTIFS(Total!X:X,$K$3,Total!W:W,B20,Total!O:O,DB!$G$5,Total!AA:AA,DB!$O$5,Total!M:M,DB!$G$9,Total!K:K,DB!$O$9,Total!AA:AA,$H$2)+COUNTIFS(Total!X:X,$K$3,Total!W:W,B20,Total!O:O,DB!$G$5,Total!AA:AA,DB!$O$5,Total!M:M,DB!$G$9,Total!AA:AA,DB!$O$9,Total!E:E,$H$2)+COUNTIFS(Total!X:X,$K$3,Total!W:W,B20,Total!O:O,DB!$G$5,Total!AA:AA,DB!$O$5,Total!AA:AA,DB!$G$9,Total!K:K,DB!$O$9,Total!E:E,$H$2)+COUNTIFS(Total!X:X,$K$3,Total!W:W,B20,Total!AA:AA,DB!$G$5,Total!N:N,DB!$O$5,Total!M:M,DB!$G$9,Total!K:K,DB!$O$9,Total!AA:AA,$H$2)+COUNTIFS(Total!X:X,$K$3,Total!W:W,B20,Total!AA:AA,DB!$G$5,Total!N:N,DB!$O$5,Total!M:M,DB!$G$9,Total!AA:AA,DB!$O$9,Total!E:E,$H$2)+COUNTIFS(Total!X:X,$K$3,Total!W:W,B20,Total!AA:AA,DB!$G$5,Total!N:N,DB!$O$5,Total!AA:AA,DB!$G$9,Total!K:K,DB!$O$9,Total!E:E,$H$2)+COUNTIFS(Total!X:X,$K$3,Total!W:W,B20,Total!AA:AA,DB!$G$5,Total!AA:AA,DB!$O$5,Total!M:M,DB!$G$9,Total!K:K,DB!$O$9,Total!E:E,$H$2)+COUNTIFS(Total!X:X,$K$3,Total!W:W,B20,Total!O:O,DB!$G$5,Total!N:N,DB!$O$5,Total!AA:AA,DB!$G$9,Total!AA:AA,DB!$O$9,Total!AA:AA,$H$2)+COUNTIFS(Total!X:X,$K$3,Total!W:W,B20,Total!O:O,DB!$G$5,Total!AA:AA,DB!$O$5,Total!M:M,DB!$G$9,Total!AA:AA,DB!$O$9,Total!AA:AA,$H$2)+COUNTIFS(Total!X:X,$K$3,Total!W:W,B20,Total!O:O,DB!$G$5,Total!AA:AA,DB!$O$5,Total!AA:AA,DB!$G$9,Total!K:K,DB!$O$9,Total!AA:AA,$H$2)+COUNTIFS(Total!X:X,$K$3,Total!W:W,B20,Total!O:O,DB!$G$5,Total!AA:AA,DB!$O$5,Total!AA:AA,DB!$G$9,Total!AA:AA,DB!$O$9,Total!E:E,$H$2)+COUNTIFS(Total!X:X,$K$3,Total!W:W,B20,Total!AA:AA,DB!$G$5,Total!N:N,DB!$O$5,Total!M:M,DB!$G$9,Total!AA:AA,DB!$O$9,Total!AA:AA,$H$2)+COUNTIFS(Total!X:X,$K$3,Total!W:W,B20,Total!AA:AA,DB!$G$5,Total!N:N,DB!$O$5,Total!AA:AA,DB!$G$9,Total!K:K,DB!$O$9,Total!AA:AA,$H$2)+COUNTIFS(Total!X:X,$K$3,Total!W:W,B20,Total!AA:AA,DB!$G$5,Total!N:N,DB!$O$5,Total!AA:AA,DB!$G$9,Total!AA:AA,DB!$O$9,Total!E:E,$H$2)+COUNTIFS(Total!X:X,$K$3,Total!W:W,B20,Total!AA:AA,DB!$G$5,Total!AA:AA,DB!$O$5,Total!M:M,DB!$G$9,Total!K:K,DB!$O$9,Total!AA:AA,$H$2)+COUNTIFS(Total!X:X,$K$3,Total!W:W,B20,Total!AA:AA,DB!$G$5,Total!AA:AA,DB!$O$5,Total!M:M,DB!$G$9,Total!AA:AA,DB!$O$9,Total!E:E,$H$2)+COUNTIFS(Total!X:X,$K$3,Total!W:W,B20,Total!AA:AA,DB!$G$5,Total!AA:AA,DB!$O$5,Total!AA:AA,DB!$G$9,Total!K:K,DB!$O$9,Total!E:E,$H$2)+COUNTIFS(Total!X:X,$K$3,Total!W:W,B20,Total!AA:AA,DB!$G$5,Total!N:N,DB!$O$5,Total!M:M,DB!$G$9,Total!K:K,DB!$O$9,Total!E:E,$H$2)+COUNTIFS(Total!X:X,$K$3,Total!W:W,B20,Total!O:O,DB!$G$5,Total!AA:AA,DB!$O$5,Total!M:M,DB!$G$9,Total!K:K,DB!$O$9,Total!E:E,$H$2)+COUNTIFS(Total!X:X,$K$3,Total!W:W,B20,Total!O:O,DB!$G$5,Total!N:N,DB!$O$5,Total!AA:AA,DB!$G$9,Total!K:K,DB!$O$9,Total!E:E,$H$2)+COUNTIFS(Total!X:X,$K$3,Total!W:W,B20,Total!O:O,DB!$G$5,Total!N:N,DB!$O$5,Total!M:M,DB!$G$9,Total!AA:AA,DB!$O$9,Total!E:E,$H$2)+COUNTIFS(Total!X:X,$K$3,Total!W:W,B20,Total!O:O,DB!$G$5,Total!N:N,DB!$O$5,Total!M:M,DB!$G$9,Total!K:K,DB!$O$9,Total!AA:AA,$H$2)</f>
        <v>0</v>
      </c>
      <c r="L20" s="31">
        <f>COUNTIFS(Total!X:X,$L$3,Total!W:W,B20,Total!O:O,DB!$G$5,Total!N:N,DB!$O$5,Total!M:M,DB!$G$9,Total!K:K,DB!$O$9,Total!E:E,$H$2)+COUNTIFS(Total!X:X,$L$3,Total!W:W,B20,Total!AA:AA,DB!$G$5,Total!AA:AA,DB!$O$5,Total!AA:AA,DB!$G$9,Total!AA:AA,DB!$O$9,Total!AA:AA,$H$2)+COUNTIFS(Total!X:X,$L$3,Total!W:W,B20,Total!O:O,DB!$G$5,Total!AA:AA,DB!$O$5,Total!AA:AA,DB!$G$9,Total!AA:AA,DB!$O$9,Total!AA:AA,$H$2)+COUNTIFS(Total!X:X,$L$3,Total!W:W,B20,Total!AA:AA,DB!$G$5,Total!N:N,DB!$O$5,Total!AA:AA,DB!$G$9,Total!AA:AA,DB!$O$9,Total!AA:AA,$H$2)+COUNTIFS(Total!X:X,$L$3,Total!W:W,B20,Total!AA:AA,DB!$G$5,Total!AA:AA,DB!$O$5,Total!M:M,DB!$G$9,Total!AA:AA,DB!$O$9,Total!AA:AA,$H$2)+COUNTIFS(Total!X:X,$L$3,Total!W:W,B20,Total!AA:AA,DB!$G$5,Total!AA:AA,DB!$O$5,Total!AA:AA,DB!$G$9,Total!K:K,DB!$O$9,Total!AA:AA,$H$2)+COUNTIFS(Total!X:X,$L$3,Total!W:W,B20,Total!AA:AA,DB!$G$5,Total!AA:AA,DB!$O$5,Total!AA:AA,DB!$G$9,Total!AA:AA,DB!$O$9,Total!E:E,$H$2)+COUNTIFS(Total!X:X,$L$3,Total!W:W,B20,Total!O:O,DB!$G$5,Total!N:N,DB!$O$5,Total!M:M,DB!$G$9,Total!AA:AA,DB!$O$9,Total!AA:AA,$H$2)+COUNTIFS(Total!X:X,$L$3,Total!W:W,B20,Total!O:O,DB!$G$5,Total!N:N,DB!$O$5,Total!AA:AA,DB!$G$9,Total!K:K,DB!$O$9,Total!AA:AA,$H$2)+COUNTIFS(Total!X:X,$L$3,Total!W:W,B20,Total!O:O,DB!$G$5,Total!N:N,DB!$O$5,Total!AA:AA,DB!$G$9,Total!AA:AA,DB!$O$9,Total!E:E,$H$2)+COUNTIFS(Total!X:X,$L$3,Total!W:W,B20,Total!O:O,DB!$G$5,Total!AA:AA,DB!$O$5,Total!M:M,DB!$G$9,Total!K:K,DB!$O$9,Total!AA:AA,$H$2)+COUNTIFS(Total!X:X,$L$3,Total!W:W,B20,Total!O:O,DB!$G$5,Total!AA:AA,DB!$O$5,Total!M:M,DB!$G$9,Total!AA:AA,DB!$O$9,Total!E:E,$H$2)+COUNTIFS(Total!X:X,$L$3,Total!W:W,B20,Total!O:O,DB!$G$5,Total!AA:AA,DB!$O$5,Total!AA:AA,DB!$G$9,Total!K:K,DB!$O$9,Total!E:E,$H$2)+COUNTIFS(Total!X:X,$L$3,Total!W:W,B20,Total!AA:AA,DB!$G$5,Total!N:N,DB!$O$5,Total!M:M,DB!$G$9,Total!K:K,DB!$O$9,Total!AA:AA,$H$2)+COUNTIFS(Total!X:X,$L$3,Total!W:W,B20,Total!AA:AA,DB!$G$5,Total!N:N,DB!$O$5,Total!M:M,DB!$G$9,Total!AA:AA,DB!$O$9,Total!E:E,$H$2)+COUNTIFS(Total!X:X,$L$3,Total!W:W,B20,Total!AA:AA,DB!$G$5,Total!N:N,DB!$O$5,Total!AA:AA,DB!$G$9,Total!K:K,DB!$O$9,Total!E:E,$H$2)+COUNTIFS(Total!X:X,$L$3,Total!W:W,B20,Total!AA:AA,DB!$G$5,Total!AA:AA,DB!$O$5,Total!M:M,DB!$G$9,Total!K:K,DB!$O$9,Total!E:E,$H$2)+COUNTIFS(Total!X:X,$L$3,Total!W:W,B20,Total!O:O,DB!$G$5,Total!N:N,DB!$O$5,Total!AA:AA,DB!$G$9,Total!AA:AA,DB!$O$9,Total!AA:AA,$H$2)+COUNTIFS(Total!X:X,$L$3,Total!W:W,B20,Total!O:O,DB!$G$5,Total!AA:AA,DB!$O$5,Total!M:M,DB!$G$9,Total!AA:AA,DB!$O$9,Total!AA:AA,$H$2)+COUNTIFS(Total!X:X,$L$3,Total!W:W,B20,Total!O:O,DB!$G$5,Total!AA:AA,DB!$O$5,Total!AA:AA,DB!$G$9,Total!K:K,DB!$O$9,Total!AA:AA,$H$2)+COUNTIFS(Total!X:X,$L$3,Total!W:W,B20,Total!O:O,DB!$G$5,Total!AA:AA,DB!$O$5,Total!AA:AA,DB!$G$9,Total!AA:AA,DB!$O$9,Total!E:E,$H$2)+COUNTIFS(Total!X:X,$L$3,Total!W:W,B20,Total!AA:AA,DB!$G$5,Total!N:N,DB!$O$5,Total!M:M,DB!$G$9,Total!AA:AA,DB!$O$9,Total!AA:AA,$H$2)+COUNTIFS(Total!X:X,$L$3,Total!W:W,B20,Total!AA:AA,DB!$G$5,Total!N:N,DB!$O$5,Total!AA:AA,DB!$G$9,Total!K:K,DB!$O$9,Total!AA:AA,$H$2)+COUNTIFS(Total!X:X,$L$3,Total!W:W,B20,Total!AA:AA,DB!$G$5,Total!N:N,DB!$O$5,Total!AA:AA,DB!$G$9,Total!AA:AA,DB!$O$9,Total!E:E,$H$2)+COUNTIFS(Total!X:X,$L$3,Total!W:W,B20,Total!AA:AA,DB!$G$5,Total!AA:AA,DB!$O$5,Total!M:M,DB!$G$9,Total!K:K,DB!$O$9,Total!AA:AA,$H$2)+COUNTIFS(Total!X:X,$L$3,Total!W:W,B20,Total!AA:AA,DB!$G$5,Total!AA:AA,DB!$O$5,Total!M:M,DB!$G$9,Total!AA:AA,DB!$O$9,Total!E:E,$H$2)+COUNTIFS(Total!X:X,$L$3,Total!W:W,B20,Total!AA:AA,DB!$G$5,Total!AA:AA,DB!$O$5,Total!AA:AA,DB!$G$9,Total!K:K,DB!$O$9,Total!E:E,$H$2)+COUNTIFS(Total!X:X,$L$3,Total!W:W,B20,Total!AA:AA,DB!$G$5,Total!N:N,DB!$O$5,Total!M:M,DB!$G$9,Total!K:K,DB!$O$9,Total!E:E,$H$2)+COUNTIFS(Total!X:X,$L$3,Total!W:W,B20,Total!O:O,DB!$G$5,Total!AA:AA,DB!$O$5,Total!M:M,DB!$G$9,Total!K:K,DB!$O$9,Total!E:E,$H$2)+COUNTIFS(Total!X:X,$L$3,Total!W:W,B20,Total!O:O,DB!$G$5,Total!N:N,DB!$O$5,Total!AA:AA,DB!$G$9,Total!K:K,DB!$O$9,Total!E:E,$H$2)+COUNTIFS(Total!X:X,$L$3,Total!W:W,B20,Total!O:O,DB!$G$5,Total!N:N,DB!$O$5,Total!M:M,DB!$G$9,Total!AA:AA,DB!$O$9,Total!E:E,$H$2)+COUNTIFS(Total!X:X,$L$3,Total!W:W,B20,Total!O:O,DB!$G$5,Total!N:N,DB!$O$5,Total!M:M,DB!$G$9,Total!K:K,DB!$O$9,Total!AA:AA,$H$2)</f>
        <v>0</v>
      </c>
      <c r="M20" s="31">
        <f>COUNTIFS(Total!X:X,$M$3,Total!W:W,B20,Total!O:O,DB!$G$5,Total!N:N,DB!$O$5,Total!M:M,DB!$G$9,Total!K:K,DB!$O$9,Total!E:E,$H$2)+COUNTIFS(Total!X:X,$M$3,Total!W:W,B20,Total!AA:AA,DB!$G$5,Total!AA:AA,DB!$O$5,Total!AA:AA,DB!$G$9,Total!AA:AA,DB!$O$9,Total!AA:AA,$H$2)+COUNTIFS(Total!X:X,$M$3,Total!W:W,B20,Total!O:O,DB!$G$5,Total!AA:AA,DB!$O$5,Total!AA:AA,DB!$G$9,Total!AA:AA,DB!$O$9,Total!AA:AA,$H$2)+COUNTIFS(Total!X:X,$M$3,Total!W:W,B20,Total!AA:AA,DB!$G$5,Total!N:N,DB!$O$5,Total!AA:AA,DB!$G$9,Total!AA:AA,DB!$O$9,Total!AA:AA,$H$2)+COUNTIFS(Total!X:X,$M$3,Total!W:W,B20,Total!AA:AA,DB!$G$5,Total!AA:AA,DB!$O$5,Total!M:M,DB!$G$9,Total!AA:AA,DB!$O$9,Total!AA:AA,$H$2)+COUNTIFS(Total!X:X,$M$3,Total!W:W,B20,Total!AA:AA,DB!$G$5,Total!AA:AA,DB!$O$5,Total!AA:AA,DB!$G$9,Total!K:K,DB!$O$9,Total!AA:AA,$H$2)+COUNTIFS(Total!X:X,$M$3,Total!W:W,B20,Total!AA:AA,DB!$G$5,Total!AA:AA,DB!$O$5,Total!AA:AA,DB!$G$9,Total!AA:AA,DB!$O$9,Total!E:E,$H$2)+COUNTIFS(Total!X:X,$M$3,Total!W:W,B20,Total!O:O,DB!$G$5,Total!N:N,DB!$O$5,Total!M:M,DB!$G$9,Total!AA:AA,DB!$O$9,Total!AA:AA,$H$2)+COUNTIFS(Total!X:X,$M$3,Total!W:W,B20,Total!O:O,DB!$G$5,Total!N:N,DB!$O$5,Total!AA:AA,DB!$G$9,Total!K:K,DB!$O$9,Total!AA:AA,$H$2)+COUNTIFS(Total!X:X,$M$3,Total!W:W,B20,Total!O:O,DB!$G$5,Total!N:N,DB!$O$5,Total!AA:AA,DB!$G$9,Total!AA:AA,DB!$O$9,Total!E:E,$H$2)+COUNTIFS(Total!X:X,$M$3,Total!W:W,B20,Total!O:O,DB!$G$5,Total!AA:AA,DB!$O$5,Total!M:M,DB!$G$9,Total!K:K,DB!$O$9,Total!AA:AA,$H$2)+COUNTIFS(Total!X:X,$M$3,Total!W:W,B20,Total!O:O,DB!$G$5,Total!AA:AA,DB!$O$5,Total!M:M,DB!$G$9,Total!AA:AA,DB!$O$9,Total!E:E,$H$2)+COUNTIFS(Total!X:X,$M$3,Total!W:W,B20,Total!O:O,DB!$G$5,Total!AA:AA,DB!$O$5,Total!AA:AA,DB!$G$9,Total!K:K,DB!$O$9,Total!E:E,$H$2)+COUNTIFS(Total!X:X,$M$3,Total!W:W,B20,Total!AA:AA,DB!$G$5,Total!N:N,DB!$O$5,Total!M:M,DB!$G$9,Total!K:K,DB!$O$9,Total!AA:AA,$H$2)+COUNTIFS(Total!X:X,$M$3,Total!W:W,B20,Total!AA:AA,DB!$G$5,Total!N:N,DB!$O$5,Total!M:M,DB!$G$9,Total!AA:AA,DB!$O$9,Total!E:E,$H$2)+COUNTIFS(Total!X:X,$M$3,Total!W:W,B20,Total!AA:AA,DB!$G$5,Total!N:N,DB!$O$5,Total!AA:AA,DB!$G$9,Total!K:K,DB!$O$9,Total!E:E,$H$2)+COUNTIFS(Total!X:X,$M$3,Total!W:W,B20,Total!AA:AA,DB!$G$5,Total!AA:AA,DB!$O$5,Total!M:M,DB!$G$9,Total!K:K,DB!$O$9,Total!E:E,$H$2)+COUNTIFS(Total!X:X,$M$3,Total!W:W,B20,Total!O:O,DB!$G$5,Total!N:N,DB!$O$5,Total!AA:AA,DB!$G$9,Total!AA:AA,DB!$O$9,Total!AA:AA,$H$2)+COUNTIFS(Total!X:X,$M$3,Total!W:W,B20,Total!O:O,DB!$G$5,Total!AA:AA,DB!$O$5,Total!M:M,DB!$G$9,Total!AA:AA,DB!$O$9,Total!AA:AA,$H$2)+COUNTIFS(Total!X:X,$M$3,Total!W:W,B20,Total!O:O,DB!$G$5,Total!AA:AA,DB!$O$5,Total!AA:AA,DB!$G$9,Total!K:K,DB!$O$9,Total!AA:AA,$H$2)+COUNTIFS(Total!X:X,$M$3,Total!W:W,B20,Total!O:O,DB!$G$5,Total!AA:AA,DB!$O$5,Total!AA:AA,DB!$G$9,Total!AA:AA,DB!$O$9,Total!E:E,$H$2)+COUNTIFS(Total!X:X,$M$3,Total!W:W,B20,Total!AA:AA,DB!$G$5,Total!N:N,DB!$O$5,Total!M:M,DB!$G$9,Total!AA:AA,DB!$O$9,Total!AA:AA,$H$2)+COUNTIFS(Total!X:X,$M$3,Total!W:W,B20,Total!AA:AA,DB!$G$5,Total!N:N,DB!$O$5,Total!AA:AA,DB!$G$9,Total!K:K,DB!$O$9,Total!AA:AA,$H$2)+COUNTIFS(Total!X:X,$M$3,Total!W:W,B20,Total!AA:AA,DB!$G$5,Total!N:N,DB!$O$5,Total!AA:AA,DB!$G$9,Total!AA:AA,DB!$O$9,Total!E:E,$H$2)+COUNTIFS(Total!X:X,$M$3,Total!W:W,B20,Total!AA:AA,DB!$G$5,Total!AA:AA,DB!$O$5,Total!M:M,DB!$G$9,Total!K:K,DB!$O$9,Total!AA:AA,$H$2)+COUNTIFS(Total!X:X,$M$3,Total!W:W,B20,Total!AA:AA,DB!$G$5,Total!AA:AA,DB!$O$5,Total!M:M,DB!$G$9,Total!AA:AA,DB!$O$9,Total!E:E,$H$2)+COUNTIFS(Total!X:X,$M$3,Total!W:W,B20,Total!AA:AA,DB!$G$5,Total!AA:AA,DB!$O$5,Total!AA:AA,DB!$G$9,Total!K:K,DB!$O$9,Total!E:E,$H$2)+COUNTIFS(Total!X:X,$M$3,Total!W:W,B20,Total!AA:AA,DB!$G$5,Total!N:N,DB!$O$5,Total!M:M,DB!$G$9,Total!K:K,DB!$O$9,Total!E:E,$H$2)+COUNTIFS(Total!X:X,$M$3,Total!W:W,B20,Total!O:O,DB!$G$5,Total!AA:AA,DB!$O$5,Total!M:M,DB!$G$9,Total!K:K,DB!$O$9,Total!E:E,$H$2)+COUNTIFS(Total!X:X,$M$3,Total!W:W,B20,Total!O:O,DB!$G$5,Total!N:N,DB!$O$5,Total!AA:AA,DB!$G$9,Total!K:K,DB!$O$9,Total!E:E,$H$2)+COUNTIFS(Total!X:X,$M$3,Total!W:W,B20,Total!O:O,DB!$G$5,Total!N:N,DB!$O$5,Total!M:M,DB!$G$9,Total!AA:AA,DB!$O$9,Total!E:E,$H$2)+COUNTIFS(Total!X:X,$M$3,Total!W:W,B20,Total!O:O,DB!$G$5,Total!N:N,DB!$O$5,Total!M:M,DB!$G$9,Total!K:K,DB!$O$9,Total!AA:AA,$H$2)</f>
        <v>0</v>
      </c>
      <c r="N20" s="31">
        <f>COUNTIFS(Total!X:X,$N$3,Total!W:W,B20,Total!O:O,DB!$G$5,Total!N:N,DB!$O$5,Total!M:M,DB!$G$9,Total!K:K,DB!$O$9,Total!E:E,$H$2)+COUNTIFS(Total!X:X,$N$3,Total!W:W,B20,Total!AA:AA,DB!$G$5,Total!AA:AA,DB!$O$5,Total!AA:AA,DB!$G$9,Total!AA:AA,DB!$O$9,Total!AA:AA,$H$2)+COUNTIFS(Total!X:X,$N$3,Total!W:W,B20,Total!O:O,DB!$G$5,Total!AA:AA,DB!$O$5,Total!AA:AA,DB!$G$9,Total!AA:AA,DB!$O$9,Total!AA:AA,$H$2)+COUNTIFS(Total!X:X,$N$3,Total!W:W,B20,Total!AA:AA,DB!$G$5,Total!N:N,DB!$O$5,Total!AA:AA,DB!$G$9,Total!AA:AA,DB!$O$9,Total!AA:AA,$H$2)+COUNTIFS(Total!X:X,$N$3,Total!W:W,B20,Total!AA:AA,DB!$G$5,Total!AA:AA,DB!$O$5,Total!M:M,DB!$G$9,Total!AA:AA,DB!$O$9,Total!AA:AA,$H$2)+COUNTIFS(Total!X:X,$N$3,Total!W:W,B20,Total!AA:AA,DB!$G$5,Total!AA:AA,DB!$O$5,Total!AA:AA,DB!$G$9,Total!K:K,DB!$O$9,Total!AA:AA,$H$2)+COUNTIFS(Total!X:X,$N$3,Total!W:W,B20,Total!AA:AA,DB!$G$5,Total!AA:AA,DB!$O$5,Total!AA:AA,DB!$G$9,Total!AA:AA,DB!$O$9,Total!E:E,$H$2)+COUNTIFS(Total!X:X,$N$3,Total!W:W,B20,Total!O:O,DB!$G$5,Total!N:N,DB!$O$5,Total!M:M,DB!$G$9,Total!AA:AA,DB!$O$9,Total!AA:AA,$H$2)+COUNTIFS(Total!X:X,$N$3,Total!W:W,B20,Total!O:O,DB!$G$5,Total!N:N,DB!$O$5,Total!AA:AA,DB!$G$9,Total!K:K,DB!$O$9,Total!AA:AA,$H$2)+COUNTIFS(Total!X:X,$N$3,Total!W:W,B20,Total!O:O,DB!$G$5,Total!N:N,DB!$O$5,Total!AA:AA,DB!$G$9,Total!AA:AA,DB!$O$9,Total!E:E,$H$2)+COUNTIFS(Total!X:X,$N$3,Total!W:W,B20,Total!O:O,DB!$G$5,Total!AA:AA,DB!$O$5,Total!M:M,DB!$G$9,Total!K:K,DB!$O$9,Total!AA:AA,$H$2)+COUNTIFS(Total!X:X,$N$3,Total!W:W,B20,Total!O:O,DB!$G$5,Total!AA:AA,DB!$O$5,Total!M:M,DB!$G$9,Total!AA:AA,DB!$O$9,Total!E:E,$H$2)+COUNTIFS(Total!X:X,$N$3,Total!W:W,B20,Total!O:O,DB!$G$5,Total!AA:AA,DB!$O$5,Total!AA:AA,DB!$G$9,Total!K:K,DB!$O$9,Total!E:E,$H$2)+COUNTIFS(Total!X:X,$N$3,Total!W:W,B20,Total!AA:AA,DB!$G$5,Total!N:N,DB!$O$5,Total!M:M,DB!$G$9,Total!K:K,DB!$O$9,Total!AA:AA,$H$2)+COUNTIFS(Total!X:X,$N$3,Total!W:W,B20,Total!AA:AA,DB!$G$5,Total!N:N,DB!$O$5,Total!M:M,DB!$G$9,Total!AA:AA,DB!$O$9,Total!E:E,$H$2)+COUNTIFS(Total!X:X,$N$3,Total!W:W,B20,Total!AA:AA,DB!$G$5,Total!N:N,DB!$O$5,Total!AA:AA,DB!$G$9,Total!K:K,DB!$O$9,Total!E:E,$H$2)+COUNTIFS(Total!X:X,$N$3,Total!W:W,B20,Total!AA:AA,DB!$G$5,Total!AA:AA,DB!$O$5,Total!M:M,DB!$G$9,Total!K:K,DB!$O$9,Total!E:E,$H$2)+COUNTIFS(Total!X:X,$N$3,Total!W:W,B20,Total!O:O,DB!$G$5,Total!N:N,DB!$O$5,Total!AA:AA,DB!$G$9,Total!AA:AA,DB!$O$9,Total!AA:AA,$H$2)+COUNTIFS(Total!X:X,$N$3,Total!W:W,B20,Total!O:O,DB!$G$5,Total!AA:AA,DB!$O$5,Total!M:M,DB!$G$9,Total!AA:AA,DB!$O$9,Total!AA:AA,$H$2)+COUNTIFS(Total!X:X,$N$3,Total!W:W,B20,Total!O:O,DB!$G$5,Total!AA:AA,DB!$O$5,Total!AA:AA,DB!$G$9,Total!K:K,DB!$O$9,Total!AA:AA,$H$2)+COUNTIFS(Total!X:X,$N$3,Total!W:W,B20,Total!O:O,DB!$G$5,Total!AA:AA,DB!$O$5,Total!AA:AA,DB!$G$9,Total!AA:AA,DB!$O$9,Total!E:E,$H$2)+COUNTIFS(Total!X:X,$N$3,Total!W:W,B20,Total!AA:AA,DB!$G$5,Total!N:N,DB!$O$5,Total!M:M,DB!$G$9,Total!AA:AA,DB!$O$9,Total!AA:AA,$H$2)+COUNTIFS(Total!X:X,$N$3,Total!W:W,B20,Total!AA:AA,DB!$G$5,Total!N:N,DB!$O$5,Total!AA:AA,DB!$G$9,Total!K:K,DB!$O$9,Total!AA:AA,$H$2)+COUNTIFS(Total!X:X,$N$3,Total!W:W,B20,Total!AA:AA,DB!$G$5,Total!N:N,DB!$O$5,Total!AA:AA,DB!$G$9,Total!AA:AA,DB!$O$9,Total!E:E,$H$2)+COUNTIFS(Total!X:X,$N$3,Total!W:W,B20,Total!AA:AA,DB!$G$5,Total!AA:AA,DB!$O$5,Total!M:M,DB!$G$9,Total!K:K,DB!$O$9,Total!AA:AA,$H$2)+COUNTIFS(Total!X:X,$N$3,Total!W:W,B20,Total!AA:AA,DB!$G$5,Total!AA:AA,DB!$O$5,Total!M:M,DB!$G$9,Total!AA:AA,DB!$O$9,Total!E:E,$H$2)+COUNTIFS(Total!X:X,$N$3,Total!W:W,B20,Total!AA:AA,DB!$G$5,Total!AA:AA,DB!$O$5,Total!AA:AA,DB!$G$9,Total!K:K,DB!$O$9,Total!E:E,$H$2)+COUNTIFS(Total!X:X,$N$3,Total!W:W,B20,Total!AA:AA,DB!$G$5,Total!N:N,DB!$O$5,Total!M:M,DB!$G$9,Total!K:K,DB!$O$9,Total!E:E,$H$2)+COUNTIFS(Total!X:X,$N$3,Total!W:W,B20,Total!O:O,DB!$G$5,Total!AA:AA,DB!$O$5,Total!M:M,DB!$G$9,Total!K:K,DB!$O$9,Total!E:E,$H$2)+COUNTIFS(Total!X:X,$N$3,Total!W:W,B20,Total!O:O,DB!$G$5,Total!N:N,DB!$O$5,Total!AA:AA,DB!$G$9,Total!K:K,DB!$O$9,Total!E:E,$H$2)+COUNTIFS(Total!X:X,$N$3,Total!W:W,B20,Total!O:O,DB!$G$5,Total!N:N,DB!$O$5,Total!M:M,DB!$G$9,Total!AA:AA,DB!$O$9,Total!E:E,$H$2)+COUNTIFS(Total!X:X,$N$3,Total!W:W,B20,Total!O:O,DB!$G$5,Total!N:N,DB!$O$5,Total!M:M,DB!$G$9,Total!K:K,DB!$O$9,Total!AA:AA,$H$2)</f>
        <v>0</v>
      </c>
      <c r="O20" s="31">
        <f>COUNTIFS(Total!X:X,$O$3,Total!W:W,B20,Total!O:O,DB!$G$5,Total!N:N,DB!$O$5,Total!M:M,DB!$G$9,Total!K:K,DB!$O$9,Total!E:E,$H$2)+COUNTIFS(Total!X:X,$O$3,Total!W:W,B20,Total!AA:AA,DB!$G$5,Total!AA:AA,DB!$O$5,Total!AA:AA,DB!$G$9,Total!AA:AA,DB!$O$9,Total!AA:AA,$H$2)+COUNTIFS(Total!X:X,$O$3,Total!W:W,B20,Total!O:O,DB!$G$5,Total!AA:AA,DB!$O$5,Total!AA:AA,DB!$G$9,Total!AA:AA,DB!$O$9,Total!AA:AA,$H$2)+COUNTIFS(Total!X:X,$O$3,Total!W:W,B20,Total!AA:AA,DB!$G$5,Total!N:N,DB!$O$5,Total!AA:AA,DB!$G$9,Total!AA:AA,DB!$O$9,Total!AA:AA,$H$2)+COUNTIFS(Total!X:X,$O$3,Total!W:W,B20,Total!AA:AA,DB!$G$5,Total!AA:AA,DB!$O$5,Total!M:M,DB!$G$9,Total!AA:AA,DB!$O$9,Total!AA:AA,$H$2)+COUNTIFS(Total!X:X,$O$3,Total!W:W,B20,Total!AA:AA,DB!$G$5,Total!AA:AA,DB!$O$5,Total!AA:AA,DB!$G$9,Total!K:K,DB!$O$9,Total!AA:AA,$H$2)+COUNTIFS(Total!X:X,$O$3,Total!W:W,B20,Total!AA:AA,DB!$G$5,Total!AA:AA,DB!$O$5,Total!AA:AA,DB!$G$9,Total!AA:AA,DB!$O$9,Total!E:E,$H$2)+COUNTIFS(Total!X:X,$O$3,Total!W:W,B20,Total!O:O,DB!$G$5,Total!N:N,DB!$O$5,Total!M:M,DB!$G$9,Total!AA:AA,DB!$O$9,Total!AA:AA,$H$2)+COUNTIFS(Total!X:X,$O$3,Total!W:W,B20,Total!O:O,DB!$G$5,Total!N:N,DB!$O$5,Total!AA:AA,DB!$G$9,Total!K:K,DB!$O$9,Total!AA:AA,$H$2)+COUNTIFS(Total!X:X,$O$3,Total!W:W,B20,Total!O:O,DB!$G$5,Total!N:N,DB!$O$5,Total!AA:AA,DB!$G$9,Total!AA:AA,DB!$O$9,Total!E:E,$H$2)+COUNTIFS(Total!X:X,$O$3,Total!W:W,B20,Total!O:O,DB!$G$5,Total!AA:AA,DB!$O$5,Total!M:M,DB!$G$9,Total!K:K,DB!$O$9,Total!AA:AA,$H$2)+COUNTIFS(Total!X:X,$O$3,Total!W:W,B20,Total!O:O,DB!$G$5,Total!AA:AA,DB!$O$5,Total!M:M,DB!$G$9,Total!AA:AA,DB!$O$9,Total!E:E,$H$2)+COUNTIFS(Total!X:X,$O$3,Total!W:W,B20,Total!O:O,DB!$G$5,Total!AA:AA,DB!$O$5,Total!AA:AA,DB!$G$9,Total!K:K,DB!$O$9,Total!E:E,$H$2)+COUNTIFS(Total!X:X,$O$3,Total!W:W,B20,Total!AA:AA,DB!$G$5,Total!N:N,DB!$O$5,Total!M:M,DB!$G$9,Total!K:K,DB!$O$9,Total!AA:AA,$H$2)+COUNTIFS(Total!X:X,$O$3,Total!W:W,B20,Total!AA:AA,DB!$G$5,Total!N:N,DB!$O$5,Total!M:M,DB!$G$9,Total!AA:AA,DB!$O$9,Total!E:E,$H$2)+COUNTIFS(Total!X:X,$O$3,Total!W:W,B20,Total!AA:AA,DB!$G$5,Total!N:N,DB!$O$5,Total!AA:AA,DB!$G$9,Total!K:K,DB!$O$9,Total!E:E,$H$2)+COUNTIFS(Total!X:X,$O$3,Total!W:W,B20,Total!AA:AA,DB!$G$5,Total!AA:AA,DB!$O$5,Total!M:M,DB!$G$9,Total!K:K,DB!$O$9,Total!E:E,$H$2)+COUNTIFS(Total!X:X,$O$3,Total!W:W,B20,Total!O:O,DB!$G$5,Total!N:N,DB!$O$5,Total!AA:AA,DB!$G$9,Total!AA:AA,DB!$O$9,Total!AA:AA,$H$2)+COUNTIFS(Total!X:X,$O$3,Total!W:W,B20,Total!O:O,DB!$G$5,Total!AA:AA,DB!$O$5,Total!M:M,DB!$G$9,Total!AA:AA,DB!$O$9,Total!AA:AA,$H$2)+COUNTIFS(Total!X:X,$O$3,Total!W:W,B20,Total!O:O,DB!$G$5,Total!AA:AA,DB!$O$5,Total!AA:AA,DB!$G$9,Total!K:K,DB!$O$9,Total!AA:AA,$H$2)+COUNTIFS(Total!X:X,$O$3,Total!W:W,B20,Total!O:O,DB!$G$5,Total!AA:AA,DB!$O$5,Total!AA:AA,DB!$G$9,Total!AA:AA,DB!$O$9,Total!E:E,$H$2)+COUNTIFS(Total!X:X,$O$3,Total!W:W,B20,Total!AA:AA,DB!$G$5,Total!N:N,DB!$O$5,Total!M:M,DB!$G$9,Total!AA:AA,DB!$O$9,Total!AA:AA,$H$2)+COUNTIFS(Total!X:X,$O$3,Total!W:W,B20,Total!AA:AA,DB!$G$5,Total!N:N,DB!$O$5,Total!AA:AA,DB!$G$9,Total!K:K,DB!$O$9,Total!AA:AA,$H$2)+COUNTIFS(Total!X:X,$O$3,Total!W:W,B20,Total!AA:AA,DB!$G$5,Total!N:N,DB!$O$5,Total!AA:AA,DB!$G$9,Total!AA:AA,DB!$O$9,Total!E:E,$H$2)+COUNTIFS(Total!X:X,$O$3,Total!W:W,B20,Total!AA:AA,DB!$G$5,Total!AA:AA,DB!$O$5,Total!M:M,DB!$G$9,Total!K:K,DB!$O$9,Total!AA:AA,$H$2)+COUNTIFS(Total!X:X,$O$3,Total!W:W,B20,Total!AA:AA,DB!$G$5,Total!AA:AA,DB!$O$5,Total!M:M,DB!$G$9,Total!AA:AA,DB!$O$9,Total!E:E,$H$2)+COUNTIFS(Total!X:X,$O$3,Total!W:W,B20,Total!AA:AA,DB!$G$5,Total!AA:AA,DB!$O$5,Total!AA:AA,DB!$G$9,Total!K:K,DB!$O$9,Total!E:E,$H$2)+COUNTIFS(Total!X:X,$O$3,Total!W:W,B20,Total!AA:AA,DB!$G$5,Total!N:N,DB!$O$5,Total!M:M,DB!$G$9,Total!K:K,DB!$O$9,Total!E:E,$H$2)+COUNTIFS(Total!X:X,$O$3,Total!W:W,B20,Total!O:O,DB!$G$5,Total!AA:AA,DB!$O$5,Total!M:M,DB!$G$9,Total!K:K,DB!$O$9,Total!E:E,$H$2)+COUNTIFS(Total!X:X,$O$3,Total!W:W,B20,Total!O:O,DB!$G$5,Total!N:N,DB!$O$5,Total!AA:AA,DB!$G$9,Total!K:K,DB!$O$9,Total!E:E,$H$2)+COUNTIFS(Total!X:X,$O$3,Total!W:W,B20,Total!O:O,DB!$G$5,Total!N:N,DB!$O$5,Total!M:M,DB!$G$9,Total!AA:AA,DB!$O$9,Total!E:E,$H$2)+COUNTIFS(Total!X:X,$O$3,Total!W:W,B20,Total!O:O,DB!$G$5,Total!N:N,DB!$O$5,Total!M:M,DB!$G$9,Total!K:K,DB!$O$9,Total!AA:AA,$H$2)</f>
        <v>0</v>
      </c>
      <c r="P20" s="31">
        <f>COUNTIFS(Total!X:X,$P$3,Total!W:W,B20,Total!O:O,DB!$G$5,Total!N:N,DB!$O$5,Total!M:M,DB!$G$9,Total!K:K,DB!$O$9,Total!E:E,$H$2)+COUNTIFS(Total!X:X,$P$3,Total!W:W,B20,Total!AA:AA,DB!$G$5,Total!AA:AA,DB!$O$5,Total!AA:AA,DB!$G$9,Total!AA:AA,DB!$O$9,Total!AA:AA,$H$2)+COUNTIFS(Total!X:X,$P$3,Total!W:W,B20,Total!O:O,DB!$G$5,Total!AA:AA,DB!$O$5,Total!AA:AA,DB!$G$9,Total!AA:AA,DB!$O$9,Total!AA:AA,$H$2)+COUNTIFS(Total!X:X,$P$3,Total!W:W,B20,Total!AA:AA,DB!$G$5,Total!N:N,DB!$O$5,Total!AA:AA,DB!$G$9,Total!AA:AA,DB!$O$9,Total!AA:AA,$H$2)+COUNTIFS(Total!X:X,$P$3,Total!W:W,B20,Total!AA:AA,DB!$G$5,Total!AA:AA,DB!$O$5,Total!M:M,DB!$G$9,Total!AA:AA,DB!$O$9,Total!AA:AA,$H$2)+COUNTIFS(Total!X:X,$P$3,Total!W:W,B20,Total!AA:AA,DB!$G$5,Total!AA:AA,DB!$O$5,Total!AA:AA,DB!$G$9,Total!K:K,DB!$O$9,Total!AA:AA,$H$2)+COUNTIFS(Total!X:X,$P$3,Total!W:W,B20,Total!AA:AA,DB!$G$5,Total!AA:AA,DB!$O$5,Total!AA:AA,DB!$G$9,Total!AA:AA,DB!$O$9,Total!E:E,$H$2)+COUNTIFS(Total!X:X,$P$3,Total!W:W,B20,Total!O:O,DB!$G$5,Total!N:N,DB!$O$5,Total!M:M,DB!$G$9,Total!AA:AA,DB!$O$9,Total!AA:AA,$H$2)+COUNTIFS(Total!X:X,$P$3,Total!W:W,B20,Total!O:O,DB!$G$5,Total!N:N,DB!$O$5,Total!AA:AA,DB!$G$9,Total!K:K,DB!$O$9,Total!AA:AA,$H$2)+COUNTIFS(Total!X:X,$P$3,Total!W:W,B20,Total!O:O,DB!$G$5,Total!N:N,DB!$O$5,Total!AA:AA,DB!$G$9,Total!AA:AA,DB!$O$9,Total!E:E,$H$2)+COUNTIFS(Total!X:X,$P$3,Total!W:W,B20,Total!O:O,DB!$G$5,Total!AA:AA,DB!$O$5,Total!M:M,DB!$G$9,Total!K:K,DB!$O$9,Total!AA:AA,$H$2)+COUNTIFS(Total!X:X,$P$3,Total!W:W,B20,Total!O:O,DB!$G$5,Total!AA:AA,DB!$O$5,Total!M:M,DB!$G$9,Total!AA:AA,DB!$O$9,Total!E:E,$H$2)+COUNTIFS(Total!X:X,$P$3,Total!W:W,B20,Total!O:O,DB!$G$5,Total!AA:AA,DB!$O$5,Total!AA:AA,DB!$G$9,Total!K:K,DB!$O$9,Total!E:E,$H$2)+COUNTIFS(Total!X:X,$P$3,Total!W:W,B20,Total!AA:AA,DB!$G$5,Total!N:N,DB!$O$5,Total!M:M,DB!$G$9,Total!K:K,DB!$O$9,Total!AA:AA,$H$2)+COUNTIFS(Total!X:X,$P$3,Total!W:W,B20,Total!AA:AA,DB!$G$5,Total!N:N,DB!$O$5,Total!M:M,DB!$G$9,Total!AA:AA,DB!$O$9,Total!E:E,$H$2)+COUNTIFS(Total!X:X,$P$3,Total!W:W,B20,Total!AA:AA,DB!$G$5,Total!N:N,DB!$O$5,Total!AA:AA,DB!$G$9,Total!K:K,DB!$O$9,Total!E:E,$H$2)+COUNTIFS(Total!X:X,$P$3,Total!W:W,B20,Total!AA:AA,DB!$G$5,Total!AA:AA,DB!$O$5,Total!M:M,DB!$G$9,Total!K:K,DB!$O$9,Total!E:E,$H$2)+COUNTIFS(Total!X:X,$P$3,Total!W:W,B20,Total!O:O,DB!$G$5,Total!N:N,DB!$O$5,Total!AA:AA,DB!$G$9,Total!AA:AA,DB!$O$9,Total!AA:AA,$H$2)+COUNTIFS(Total!X:X,$P$3,Total!W:W,B20,Total!O:O,DB!$G$5,Total!AA:AA,DB!$O$5,Total!M:M,DB!$G$9,Total!AA:AA,DB!$O$9,Total!AA:AA,$H$2)+COUNTIFS(Total!X:X,$P$3,Total!W:W,B20,Total!O:O,DB!$G$5,Total!AA:AA,DB!$O$5,Total!AA:AA,DB!$G$9,Total!K:K,DB!$O$9,Total!AA:AA,$H$2)+COUNTIFS(Total!X:X,$P$3,Total!W:W,B20,Total!O:O,DB!$G$5,Total!AA:AA,DB!$O$5,Total!AA:AA,DB!$G$9,Total!AA:AA,DB!$O$9,Total!E:E,$H$2)+COUNTIFS(Total!X:X,$P$3,Total!W:W,B20,Total!AA:AA,DB!$G$5,Total!N:N,DB!$O$5,Total!M:M,DB!$G$9,Total!AA:AA,DB!$O$9,Total!AA:AA,$H$2)+COUNTIFS(Total!X:X,$P$3,Total!W:W,B20,Total!AA:AA,DB!$G$5,Total!N:N,DB!$O$5,Total!AA:AA,DB!$G$9,Total!K:K,DB!$O$9,Total!AA:AA,$H$2)+COUNTIFS(Total!X:X,$P$3,Total!W:W,B20,Total!AA:AA,DB!$G$5,Total!N:N,DB!$O$5,Total!AA:AA,DB!$G$9,Total!AA:AA,DB!$O$9,Total!E:E,$H$2)+COUNTIFS(Total!X:X,$P$3,Total!W:W,B20,Total!AA:AA,DB!$G$5,Total!AA:AA,DB!$O$5,Total!M:M,DB!$G$9,Total!K:K,DB!$O$9,Total!AA:AA,$H$2)+COUNTIFS(Total!X:X,$P$3,Total!W:W,B20,Total!AA:AA,DB!$G$5,Total!AA:AA,DB!$O$5,Total!M:M,DB!$G$9,Total!AA:AA,DB!$O$9,Total!E:E,$H$2)+COUNTIFS(Total!X:X,$P$3,Total!W:W,B20,Total!AA:AA,DB!$G$5,Total!AA:AA,DB!$O$5,Total!AA:AA,DB!$G$9,Total!K:K,DB!$O$9,Total!E:E,$H$2)+COUNTIFS(Total!X:X,$P$3,Total!W:W,B20,Total!AA:AA,DB!$G$5,Total!N:N,DB!$O$5,Total!M:M,DB!$G$9,Total!K:K,DB!$O$9,Total!E:E,$H$2)+COUNTIFS(Total!X:X,$P$3,Total!W:W,B20,Total!O:O,DB!$G$5,Total!AA:AA,DB!$O$5,Total!M:M,DB!$G$9,Total!K:K,DB!$O$9,Total!E:E,$H$2)+COUNTIFS(Total!X:X,$P$3,Total!W:W,B20,Total!O:O,DB!$G$5,Total!N:N,DB!$O$5,Total!AA:AA,DB!$G$9,Total!K:K,DB!$O$9,Total!E:E,$H$2)+COUNTIFS(Total!X:X,$P$3,Total!W:W,B20,Total!O:O,DB!$G$5,Total!N:N,DB!$O$5,Total!M:M,DB!$G$9,Total!AA:AA,DB!$O$9,Total!E:E,$H$2)+COUNTIFS(Total!X:X,$P$3,Total!W:W,B20,Total!O:O,DB!$G$5,Total!N:N,DB!$O$5,Total!M:M,DB!$G$9,Total!K:K,DB!$O$9,Total!AA:AA,$H$2)</f>
        <v>0</v>
      </c>
      <c r="Q20" s="31">
        <f>COUNTIFS(Total!X:X,$Q$3,Total!W:W,B20,Total!O:O,DB!$G$5,Total!N:N,DB!$O$5,Total!M:M,DB!$G$9,Total!K:K,DB!$O$9,Total!E:E,$H$2)+COUNTIFS(Total!X:X,$Q$3,Total!W:W,B20,Total!AA:AA,DB!$G$5,Total!AA:AA,DB!$O$5,Total!AA:AA,DB!$G$9,Total!AA:AA,DB!$O$9,Total!AA:AA,$H$2)+COUNTIFS(Total!X:X,$Q$3,Total!W:W,B20,Total!O:O,DB!$G$5,Total!AA:AA,DB!$O$5,Total!AA:AA,DB!$G$9,Total!AA:AA,DB!$O$9,Total!AA:AA,$H$2)+COUNTIFS(Total!X:X,$Q$3,Total!W:W,B20,Total!AA:AA,DB!$G$5,Total!N:N,DB!$O$5,Total!AA:AA,DB!$G$9,Total!AA:AA,DB!$O$9,Total!AA:AA,$H$2)+COUNTIFS(Total!X:X,$Q$3,Total!W:W,B20,Total!AA:AA,DB!$G$5,Total!AA:AA,DB!$O$5,Total!M:M,DB!$G$9,Total!AA:AA,DB!$O$9,Total!AA:AA,$H$2)+COUNTIFS(Total!X:X,$Q$3,Total!W:W,B20,Total!AA:AA,DB!$G$5,Total!AA:AA,DB!$O$5,Total!AA:AA,DB!$G$9,Total!K:K,DB!$O$9,Total!AA:AA,$H$2)+COUNTIFS(Total!X:X,$Q$3,Total!W:W,B20,Total!AA:AA,DB!$G$5,Total!AA:AA,DB!$O$5,Total!AA:AA,DB!$G$9,Total!AA:AA,DB!$O$9,Total!E:E,$H$2)+COUNTIFS(Total!X:X,$Q$3,Total!W:W,B20,Total!O:O,DB!$G$5,Total!N:N,DB!$O$5,Total!M:M,DB!$G$9,Total!AA:AA,DB!$O$9,Total!AA:AA,$H$2)+COUNTIFS(Total!X:X,$Q$3,Total!W:W,B20,Total!O:O,DB!$G$5,Total!N:N,DB!$O$5,Total!AA:AA,DB!$G$9,Total!K:K,DB!$O$9,Total!AA:AA,$H$2)+COUNTIFS(Total!X:X,$Q$3,Total!W:W,B20,Total!O:O,DB!$G$5,Total!N:N,DB!$O$5,Total!AA:AA,DB!$G$9,Total!AA:AA,DB!$O$9,Total!E:E,$H$2)+COUNTIFS(Total!X:X,$Q$3,Total!W:W,B20,Total!O:O,DB!$G$5,Total!AA:AA,DB!$O$5,Total!M:M,DB!$G$9,Total!K:K,DB!$O$9,Total!AA:AA,$H$2)+COUNTIFS(Total!X:X,$Q$3,Total!W:W,B20,Total!O:O,DB!$G$5,Total!AA:AA,DB!$O$5,Total!M:M,DB!$G$9,Total!AA:AA,DB!$O$9,Total!E:E,$H$2)+COUNTIFS(Total!X:X,$Q$3,Total!W:W,B20,Total!O:O,DB!$G$5,Total!AA:AA,DB!$O$5,Total!AA:AA,DB!$G$9,Total!K:K,DB!$O$9,Total!E:E,$H$2)+COUNTIFS(Total!X:X,$Q$3,Total!W:W,B20,Total!AA:AA,DB!$G$5,Total!N:N,DB!$O$5,Total!M:M,DB!$G$9,Total!K:K,DB!$O$9,Total!AA:AA,$H$2)+COUNTIFS(Total!X:X,$Q$3,Total!W:W,B20,Total!AA:AA,DB!$G$5,Total!N:N,DB!$O$5,Total!M:M,DB!$G$9,Total!AA:AA,DB!$O$9,Total!E:E,$H$2)+COUNTIFS(Total!X:X,$Q$3,Total!W:W,B20,Total!AA:AA,DB!$G$5,Total!N:N,DB!$O$5,Total!AA:AA,DB!$G$9,Total!K:K,DB!$O$9,Total!E:E,$H$2)+COUNTIFS(Total!X:X,$Q$3,Total!W:W,B20,Total!AA:AA,DB!$G$5,Total!AA:AA,DB!$O$5,Total!M:M,DB!$G$9,Total!K:K,DB!$O$9,Total!E:E,$H$2)+COUNTIFS(Total!X:X,$Q$3,Total!W:W,B20,Total!O:O,DB!$G$5,Total!N:N,DB!$O$5,Total!AA:AA,DB!$G$9,Total!AA:AA,DB!$O$9,Total!AA:AA,$H$2)+COUNTIFS(Total!X:X,$Q$3,Total!W:W,B20,Total!O:O,DB!$G$5,Total!AA:AA,DB!$O$5,Total!M:M,DB!$G$9,Total!AA:AA,DB!$O$9,Total!AA:AA,$H$2)+COUNTIFS(Total!X:X,$Q$3,Total!W:W,B20,Total!O:O,DB!$G$5,Total!AA:AA,DB!$O$5,Total!AA:AA,DB!$G$9,Total!K:K,DB!$O$9,Total!AA:AA,$H$2)+COUNTIFS(Total!X:X,$Q$3,Total!W:W,B20,Total!O:O,DB!$G$5,Total!AA:AA,DB!$O$5,Total!AA:AA,DB!$G$9,Total!AA:AA,DB!$O$9,Total!E:E,$H$2)+COUNTIFS(Total!X:X,$Q$3,Total!W:W,B20,Total!AA:AA,DB!$G$5,Total!N:N,DB!$O$5,Total!M:M,DB!$G$9,Total!AA:AA,DB!$O$9,Total!AA:AA,$H$2)+COUNTIFS(Total!X:X,$Q$3,Total!W:W,B20,Total!AA:AA,DB!$G$5,Total!N:N,DB!$O$5,Total!AA:AA,DB!$G$9,Total!K:K,DB!$O$9,Total!AA:AA,$H$2)+COUNTIFS(Total!X:X,$Q$3,Total!W:W,B20,Total!AA:AA,DB!$G$5,Total!N:N,DB!$O$5,Total!AA:AA,DB!$G$9,Total!AA:AA,DB!$O$9,Total!E:E,$H$2)+COUNTIFS(Total!X:X,$Q$3,Total!W:W,B20,Total!AA:AA,DB!$G$5,Total!AA:AA,DB!$O$5,Total!M:M,DB!$G$9,Total!K:K,DB!$O$9,Total!AA:AA,$H$2)+COUNTIFS(Total!X:X,$Q$3,Total!W:W,B20,Total!AA:AA,DB!$G$5,Total!AA:AA,DB!$O$5,Total!M:M,DB!$G$9,Total!AA:AA,DB!$O$9,Total!E:E,$H$2)+COUNTIFS(Total!X:X,$Q$3,Total!W:W,B20,Total!AA:AA,DB!$G$5,Total!AA:AA,DB!$O$5,Total!AA:AA,DB!$G$9,Total!K:K,DB!$O$9,Total!E:E,$H$2)+COUNTIFS(Total!X:X,$Q$3,Total!W:W,B20,Total!AA:AA,DB!$G$5,Total!N:N,DB!$O$5,Total!M:M,DB!$G$9,Total!K:K,DB!$O$9,Total!E:E,$H$2)+COUNTIFS(Total!X:X,$Q$3,Total!W:W,B20,Total!O:O,DB!$G$5,Total!AA:AA,DB!$O$5,Total!M:M,DB!$G$9,Total!K:K,DB!$O$9,Total!E:E,$H$2)+COUNTIFS(Total!X:X,$Q$3,Total!W:W,B20,Total!O:O,DB!$G$5,Total!N:N,DB!$O$5,Total!AA:AA,DB!$G$9,Total!K:K,DB!$O$9,Total!E:E,$H$2)+COUNTIFS(Total!X:X,$Q$3,Total!W:W,B20,Total!O:O,DB!$G$5,Total!N:N,DB!$O$5,Total!M:M,DB!$G$9,Total!AA:AA,DB!$O$9,Total!E:E,$H$2)+COUNTIFS(Total!X:X,$Q$3,Total!W:W,B20,Total!O:O,DB!$G$5,Total!N:N,DB!$O$5,Total!M:M,DB!$G$9,Total!K:K,DB!$O$9,Total!AA:AA,$H$2)</f>
        <v>0</v>
      </c>
      <c r="R20" s="31">
        <f>COUNTIFS(Total!X:X,$R$3,Total!W:W,B20,Total!O:O,DB!$G$5,Total!N:N,DB!$O$5,Total!M:M,DB!$G$9,Total!K:K,DB!$O$9,Total!E:E,$H$2)+COUNTIFS(Total!X:X,$R$3,Total!W:W,B20,Total!AA:AA,DB!$G$5,Total!AA:AA,DB!$O$5,Total!AA:AA,DB!$G$9,Total!AA:AA,DB!$O$9,Total!AA:AA,$H$2)+COUNTIFS(Total!X:X,$R$3,Total!W:W,B20,Total!O:O,DB!$G$5,Total!AA:AA,DB!$O$5,Total!AA:AA,DB!$G$9,Total!AA:AA,DB!$O$9,Total!AA:AA,$H$2)+COUNTIFS(Total!X:X,$R$3,Total!W:W,B20,Total!AA:AA,DB!$G$5,Total!N:N,DB!$O$5,Total!AA:AA,DB!$G$9,Total!AA:AA,DB!$O$9,Total!AA:AA,$H$2)+COUNTIFS(Total!X:X,$R$3,Total!W:W,B20,Total!AA:AA,DB!$G$5,Total!AA:AA,DB!$O$5,Total!M:M,DB!$G$9,Total!AA:AA,DB!$O$9,Total!AA:AA,$H$2)+COUNTIFS(Total!X:X,$R$3,Total!W:W,B20,Total!AA:AA,DB!$G$5,Total!AA:AA,DB!$O$5,Total!AA:AA,DB!$G$9,Total!K:K,DB!$O$9,Total!AA:AA,$H$2)+COUNTIFS(Total!X:X,$R$3,Total!W:W,B20,Total!AA:AA,DB!$G$5,Total!AA:AA,DB!$O$5,Total!AA:AA,DB!$G$9,Total!AA:AA,DB!$O$9,Total!E:E,$H$2)+COUNTIFS(Total!X:X,$R$3,Total!W:W,B20,Total!O:O,DB!$G$5,Total!N:N,DB!$O$5,Total!M:M,DB!$G$9,Total!AA:AA,DB!$O$9,Total!AA:AA,$H$2)+COUNTIFS(Total!X:X,$R$3,Total!W:W,B20,Total!O:O,DB!$G$5,Total!N:N,DB!$O$5,Total!AA:AA,DB!$G$9,Total!K:K,DB!$O$9,Total!AA:AA,$H$2)+COUNTIFS(Total!X:X,$R$3,Total!W:W,B20,Total!O:O,DB!$G$5,Total!N:N,DB!$O$5,Total!AA:AA,DB!$G$9,Total!AA:AA,DB!$O$9,Total!E:E,$H$2)+COUNTIFS(Total!X:X,$R$3,Total!W:W,B20,Total!O:O,DB!$G$5,Total!AA:AA,DB!$O$5,Total!M:M,DB!$G$9,Total!K:K,DB!$O$9,Total!AA:AA,$H$2)+COUNTIFS(Total!X:X,$R$3,Total!W:W,B20,Total!O:O,DB!$G$5,Total!AA:AA,DB!$O$5,Total!M:M,DB!$G$9,Total!AA:AA,DB!$O$9,Total!E:E,$H$2)+COUNTIFS(Total!X:X,$R$3,Total!W:W,B20,Total!O:O,DB!$G$5,Total!AA:AA,DB!$O$5,Total!AA:AA,DB!$G$9,Total!K:K,DB!$O$9,Total!E:E,$H$2)+COUNTIFS(Total!X:X,$R$3,Total!W:W,B20,Total!AA:AA,DB!$G$5,Total!N:N,DB!$O$5,Total!M:M,DB!$G$9,Total!K:K,DB!$O$9,Total!AA:AA,$H$2)+COUNTIFS(Total!X:X,$R$3,Total!W:W,B20,Total!AA:AA,DB!$G$5,Total!N:N,DB!$O$5,Total!M:M,DB!$G$9,Total!AA:AA,DB!$O$9,Total!E:E,$H$2)+COUNTIFS(Total!X:X,$R$3,Total!W:W,B20,Total!AA:AA,DB!$G$5,Total!N:N,DB!$O$5,Total!AA:AA,DB!$G$9,Total!K:K,DB!$O$9,Total!E:E,$H$2)+COUNTIFS(Total!X:X,$R$3,Total!W:W,B20,Total!AA:AA,DB!$G$5,Total!AA:AA,DB!$O$5,Total!M:M,DB!$G$9,Total!K:K,DB!$O$9,Total!E:E,$H$2)+COUNTIFS(Total!X:X,$R$3,Total!W:W,B20,Total!O:O,DB!$G$5,Total!N:N,DB!$O$5,Total!AA:AA,DB!$G$9,Total!AA:AA,DB!$O$9,Total!AA:AA,$H$2)+COUNTIFS(Total!X:X,$R$3,Total!W:W,B20,Total!O:O,DB!$G$5,Total!AA:AA,DB!$O$5,Total!M:M,DB!$G$9,Total!AA:AA,DB!$O$9,Total!AA:AA,$H$2)+COUNTIFS(Total!X:X,$R$3,Total!W:W,B20,Total!O:O,DB!$G$5,Total!AA:AA,DB!$O$5,Total!AA:AA,DB!$G$9,Total!K:K,DB!$O$9,Total!AA:AA,$H$2)+COUNTIFS(Total!X:X,$R$3,Total!W:W,B20,Total!O:O,DB!$G$5,Total!AA:AA,DB!$O$5,Total!AA:AA,DB!$G$9,Total!AA:AA,DB!$O$9,Total!E:E,$H$2)+COUNTIFS(Total!X:X,$R$3,Total!W:W,B20,Total!AA:AA,DB!$G$5,Total!N:N,DB!$O$5,Total!M:M,DB!$G$9,Total!AA:AA,DB!$O$9,Total!AA:AA,$H$2)+COUNTIFS(Total!X:X,$R$3,Total!W:W,B20,Total!AA:AA,DB!$G$5,Total!N:N,DB!$O$5,Total!AA:AA,DB!$G$9,Total!K:K,DB!$O$9,Total!AA:AA,$H$2)+COUNTIFS(Total!X:X,$R$3,Total!W:W,B20,Total!AA:AA,DB!$G$5,Total!N:N,DB!$O$5,Total!AA:AA,DB!$G$9,Total!AA:AA,DB!$O$9,Total!E:E,$H$2)+COUNTIFS(Total!X:X,$R$3,Total!W:W,B20,Total!AA:AA,DB!$G$5,Total!AA:AA,DB!$O$5,Total!M:M,DB!$G$9,Total!K:K,DB!$O$9,Total!AA:AA,$H$2)+COUNTIFS(Total!X:X,$R$3,Total!W:W,B20,Total!AA:AA,DB!$G$5,Total!AA:AA,DB!$O$5,Total!M:M,DB!$G$9,Total!AA:AA,DB!$O$9,Total!E:E,$H$2)+COUNTIFS(Total!X:X,$R$3,Total!W:W,B20,Total!AA:AA,DB!$G$5,Total!AA:AA,DB!$O$5,Total!AA:AA,DB!$G$9,Total!K:K,DB!$O$9,Total!E:E,$H$2)+COUNTIFS(Total!X:X,$R$3,Total!W:W,B20,Total!AA:AA,DB!$G$5,Total!N:N,DB!$O$5,Total!M:M,DB!$G$9,Total!K:K,DB!$O$9,Total!E:E,$H$2)+COUNTIFS(Total!X:X,$R$3,Total!W:W,B20,Total!O:O,DB!$G$5,Total!AA:AA,DB!$O$5,Total!M:M,DB!$G$9,Total!K:K,DB!$O$9,Total!E:E,$H$2)+COUNTIFS(Total!X:X,$R$3,Total!W:W,B20,Total!O:O,DB!$G$5,Total!N:N,DB!$O$5,Total!AA:AA,DB!$G$9,Total!K:K,DB!$O$9,Total!E:E,$H$2)+COUNTIFS(Total!X:X,$R$3,Total!W:W,B20,Total!O:O,DB!$G$5,Total!N:N,DB!$O$5,Total!M:M,DB!$G$9,Total!AA:AA,DB!$O$9,Total!E:E,$H$2)+COUNTIFS(Total!X:X,$R$3,Total!W:W,B20,Total!O:O,DB!$G$5,Total!N:N,DB!$O$5,Total!M:M,DB!$G$9,Total!K:K,DB!$O$9,Total!AA:AA,$H$2)</f>
        <v>0</v>
      </c>
      <c r="S20" s="31">
        <f>COUNTIFS(Total!X:X,$S$3,Total!W:W,B20,Total!O:O,DB!$G$5,Total!N:N,DB!$O$5,Total!M:M,DB!$G$9,Total!K:K,DB!$O$9,Total!E:E,$H$2)+COUNTIFS(Total!X:X,$S$3,Total!W:W,B20,Total!AA:AA,DB!$G$5,Total!AA:AA,DB!$O$5,Total!AA:AA,DB!$G$9,Total!AA:AA,DB!$O$9,Total!AA:AA,$H$2)+COUNTIFS(Total!X:X,$S$3,Total!W:W,B20,Total!O:O,DB!$G$5,Total!AA:AA,DB!$O$5,Total!AA:AA,DB!$G$9,Total!AA:AA,DB!$O$9,Total!AA:AA,$H$2)+COUNTIFS(Total!X:X,$S$3,Total!W:W,B20,Total!AA:AA,DB!$G$5,Total!N:N,DB!$O$5,Total!AA:AA,DB!$G$9,Total!AA:AA,DB!$O$9,Total!AA:AA,$H$2)+COUNTIFS(Total!X:X,$S$3,Total!W:W,B20,Total!AA:AA,DB!$G$5,Total!AA:AA,DB!$O$5,Total!M:M,DB!$G$9,Total!AA:AA,DB!$O$9,Total!AA:AA,$H$2)+COUNTIFS(Total!X:X,$S$3,Total!W:W,B20,Total!AA:AA,DB!$G$5,Total!AA:AA,DB!$O$5,Total!AA:AA,DB!$G$9,Total!K:K,DB!$O$9,Total!AA:AA,$H$2)+COUNTIFS(Total!X:X,$S$3,Total!W:W,B20,Total!AA:AA,DB!$G$5,Total!AA:AA,DB!$O$5,Total!AA:AA,DB!$G$9,Total!AA:AA,DB!$O$9,Total!E:E,$H$2)+COUNTIFS(Total!X:X,$S$3,Total!W:W,B20,Total!O:O,DB!$G$5,Total!N:N,DB!$O$5,Total!M:M,DB!$G$9,Total!AA:AA,DB!$O$9,Total!AA:AA,$H$2)+COUNTIFS(Total!X:X,$S$3,Total!W:W,B20,Total!O:O,DB!$G$5,Total!N:N,DB!$O$5,Total!AA:AA,DB!$G$9,Total!K:K,DB!$O$9,Total!AA:AA,$H$2)+COUNTIFS(Total!X:X,$S$3,Total!W:W,B20,Total!O:O,DB!$G$5,Total!N:N,DB!$O$5,Total!AA:AA,DB!$G$9,Total!AA:AA,DB!$O$9,Total!E:E,$H$2)+COUNTIFS(Total!X:X,$S$3,Total!W:W,B20,Total!O:O,DB!$G$5,Total!AA:AA,DB!$O$5,Total!M:M,DB!$G$9,Total!K:K,DB!$O$9,Total!AA:AA,$H$2)+COUNTIFS(Total!X:X,$S$3,Total!W:W,B20,Total!O:O,DB!$G$5,Total!AA:AA,DB!$O$5,Total!M:M,DB!$G$9,Total!AA:AA,DB!$O$9,Total!E:E,$H$2)+COUNTIFS(Total!X:X,$S$3,Total!W:W,B20,Total!O:O,DB!$G$5,Total!AA:AA,DB!$O$5,Total!AA:AA,DB!$G$9,Total!K:K,DB!$O$9,Total!E:E,$H$2)+COUNTIFS(Total!X:X,$S$3,Total!W:W,B20,Total!AA:AA,DB!$G$5,Total!N:N,DB!$O$5,Total!M:M,DB!$G$9,Total!K:K,DB!$O$9,Total!AA:AA,$H$2)+COUNTIFS(Total!X:X,$S$3,Total!W:W,B20,Total!AA:AA,DB!$G$5,Total!N:N,DB!$O$5,Total!M:M,DB!$G$9,Total!AA:AA,DB!$O$9,Total!E:E,$H$2)+COUNTIFS(Total!X:X,$S$3,Total!W:W,B20,Total!AA:AA,DB!$G$5,Total!N:N,DB!$O$5,Total!AA:AA,DB!$G$9,Total!K:K,DB!$O$9,Total!E:E,$H$2)+COUNTIFS(Total!X:X,$S$3,Total!W:W,B20,Total!AA:AA,DB!$G$5,Total!AA:AA,DB!$O$5,Total!M:M,DB!$G$9,Total!K:K,DB!$O$9,Total!E:E,$H$2)+COUNTIFS(Total!X:X,$S$3,Total!W:W,B20,Total!O:O,DB!$G$5,Total!N:N,DB!$O$5,Total!AA:AA,DB!$G$9,Total!AA:AA,DB!$O$9,Total!AA:AA,$H$2)+COUNTIFS(Total!X:X,$S$3,Total!W:W,B20,Total!O:O,DB!$G$5,Total!AA:AA,DB!$O$5,Total!M:M,DB!$G$9,Total!AA:AA,DB!$O$9,Total!AA:AA,$H$2)+COUNTIFS(Total!X:X,$S$3,Total!W:W,B20,Total!O:O,DB!$G$5,Total!AA:AA,DB!$O$5,Total!AA:AA,DB!$G$9,Total!K:K,DB!$O$9,Total!AA:AA,$H$2)+COUNTIFS(Total!X:X,$S$3,Total!W:W,B20,Total!O:O,DB!$G$5,Total!AA:AA,DB!$O$5,Total!AA:AA,DB!$G$9,Total!AA:AA,DB!$O$9,Total!E:E,$H$2)+COUNTIFS(Total!X:X,$S$3,Total!W:W,B20,Total!AA:AA,DB!$G$5,Total!N:N,DB!$O$5,Total!M:M,DB!$G$9,Total!AA:AA,DB!$O$9,Total!AA:AA,$H$2)+COUNTIFS(Total!X:X,$S$3,Total!W:W,B20,Total!AA:AA,DB!$G$5,Total!N:N,DB!$O$5,Total!AA:AA,DB!$G$9,Total!K:K,DB!$O$9,Total!AA:AA,$H$2)+COUNTIFS(Total!X:X,$S$3,Total!W:W,B20,Total!AA:AA,DB!$G$5,Total!N:N,DB!$O$5,Total!AA:AA,DB!$G$9,Total!AA:AA,DB!$O$9,Total!E:E,$H$2)+COUNTIFS(Total!X:X,$S$3,Total!W:W,B20,Total!AA:AA,DB!$G$5,Total!AA:AA,DB!$O$5,Total!M:M,DB!$G$9,Total!K:K,DB!$O$9,Total!AA:AA,$H$2)+COUNTIFS(Total!X:X,$S$3,Total!W:W,B20,Total!AA:AA,DB!$G$5,Total!AA:AA,DB!$O$5,Total!M:M,DB!$G$9,Total!AA:AA,DB!$O$9,Total!E:E,$H$2)+COUNTIFS(Total!X:X,$S$3,Total!W:W,B20,Total!AA:AA,DB!$G$5,Total!AA:AA,DB!$O$5,Total!AA:AA,DB!$G$9,Total!K:K,DB!$O$9,Total!E:E,$H$2)+COUNTIFS(Total!X:X,$S$3,Total!W:W,B20,Total!AA:AA,DB!$G$5,Total!N:N,DB!$O$5,Total!M:M,DB!$G$9,Total!K:K,DB!$O$9,Total!E:E,$H$2)+COUNTIFS(Total!X:X,$S$3,Total!W:W,B20,Total!O:O,DB!$G$5,Total!AA:AA,DB!$O$5,Total!M:M,DB!$G$9,Total!K:K,DB!$O$9,Total!E:E,$H$2)+COUNTIFS(Total!X:X,$S$3,Total!W:W,B20,Total!O:O,DB!$G$5,Total!N:N,DB!$O$5,Total!AA:AA,DB!$G$9,Total!K:K,DB!$O$9,Total!E:E,$H$2)+COUNTIFS(Total!X:X,$S$3,Total!W:W,B20,Total!O:O,DB!$G$5,Total!N:N,DB!$O$5,Total!M:M,DB!$G$9,Total!AA:AA,DB!$O$9,Total!E:E,$H$2)+COUNTIFS(Total!X:X,$S$3,Total!W:W,B20,Total!O:O,DB!$G$5,Total!N:N,DB!$O$5,Total!M:M,DB!$G$9,Total!K:K,DB!$O$9,Total!AA:AA,$H$2)</f>
        <v>0</v>
      </c>
      <c r="T20" s="31">
        <f>COUNTIFS(Total!X:X,$T$3,Total!W:W,B20,Total!O:O,DB!$G$5,Total!N:N,DB!$O$5,Total!M:M,DB!$G$9,Total!K:K,DB!$O$9,Total!E:E,$H$2)+COUNTIFS(Total!X:X,$T$3,Total!W:W,B20,Total!AA:AA,DB!$G$5,Total!AA:AA,DB!$O$5,Total!AA:AA,DB!$G$9,Total!AA:AA,DB!$O$9,Total!AA:AA,$H$2)+COUNTIFS(Total!X:X,$T$3,Total!W:W,B20,Total!O:O,DB!$G$5,Total!AA:AA,DB!$O$5,Total!AA:AA,DB!$G$9,Total!AA:AA,DB!$O$9,Total!AA:AA,$H$2)+COUNTIFS(Total!X:X,$T$3,Total!W:W,B20,Total!AA:AA,DB!$G$5,Total!N:N,DB!$O$5,Total!AA:AA,DB!$G$9,Total!AA:AA,DB!$O$9,Total!AA:AA,$H$2)+COUNTIFS(Total!X:X,$T$3,Total!W:W,B20,Total!AA:AA,DB!$G$5,Total!AA:AA,DB!$O$5,Total!M:M,DB!$G$9,Total!AA:AA,DB!$O$9,Total!AA:AA,$H$2)+COUNTIFS(Total!X:X,$T$3,Total!W:W,B20,Total!AA:AA,DB!$G$5,Total!AA:AA,DB!$O$5,Total!AA:AA,DB!$G$9,Total!K:K,DB!$O$9,Total!AA:AA,$H$2)+COUNTIFS(Total!X:X,$T$3,Total!W:W,B20,Total!AA:AA,DB!$G$5,Total!AA:AA,DB!$O$5,Total!AA:AA,DB!$G$9,Total!AA:AA,DB!$O$9,Total!E:E,$H$2)+COUNTIFS(Total!X:X,$T$3,Total!W:W,B20,Total!O:O,DB!$G$5,Total!N:N,DB!$O$5,Total!M:M,DB!$G$9,Total!AA:AA,DB!$O$9,Total!AA:AA,$H$2)+COUNTIFS(Total!X:X,$T$3,Total!W:W,B20,Total!O:O,DB!$G$5,Total!N:N,DB!$O$5,Total!AA:AA,DB!$G$9,Total!K:K,DB!$O$9,Total!AA:AA,$H$2)+COUNTIFS(Total!X:X,$T$3,Total!W:W,B20,Total!O:O,DB!$G$5,Total!N:N,DB!$O$5,Total!AA:AA,DB!$G$9,Total!AA:AA,DB!$O$9,Total!E:E,$H$2)+COUNTIFS(Total!X:X,$T$3,Total!W:W,B20,Total!O:O,DB!$G$5,Total!AA:AA,DB!$O$5,Total!M:M,DB!$G$9,Total!K:K,DB!$O$9,Total!AA:AA,$H$2)+COUNTIFS(Total!X:X,$T$3,Total!W:W,B20,Total!O:O,DB!$G$5,Total!AA:AA,DB!$O$5,Total!M:M,DB!$G$9,Total!AA:AA,DB!$O$9,Total!E:E,$H$2)+COUNTIFS(Total!X:X,$T$3,Total!W:W,B20,Total!O:O,DB!$G$5,Total!AA:AA,DB!$O$5,Total!AA:AA,DB!$G$9,Total!K:K,DB!$O$9,Total!E:E,$H$2)+COUNTIFS(Total!X:X,$T$3,Total!W:W,B20,Total!AA:AA,DB!$G$5,Total!N:N,DB!$O$5,Total!M:M,DB!$G$9,Total!K:K,DB!$O$9,Total!AA:AA,$H$2)+COUNTIFS(Total!X:X,$T$3,Total!W:W,B20,Total!AA:AA,DB!$G$5,Total!N:N,DB!$O$5,Total!M:M,DB!$G$9,Total!AA:AA,DB!$O$9,Total!E:E,$H$2)+COUNTIFS(Total!X:X,$T$3,Total!W:W,B20,Total!AA:AA,DB!$G$5,Total!N:N,DB!$O$5,Total!AA:AA,DB!$G$9,Total!K:K,DB!$O$9,Total!E:E,$H$2)+COUNTIFS(Total!X:X,$T$3,Total!W:W,B20,Total!AA:AA,DB!$G$5,Total!AA:AA,DB!$O$5,Total!M:M,DB!$G$9,Total!K:K,DB!$O$9,Total!E:E,$H$2)+COUNTIFS(Total!X:X,$T$3,Total!W:W,B20,Total!O:O,DB!$G$5,Total!N:N,DB!$O$5,Total!AA:AA,DB!$G$9,Total!AA:AA,DB!$O$9,Total!AA:AA,$H$2)+COUNTIFS(Total!X:X,$T$3,Total!W:W,B20,Total!O:O,DB!$G$5,Total!AA:AA,DB!$O$5,Total!M:M,DB!$G$9,Total!AA:AA,DB!$O$9,Total!AA:AA,$H$2)+COUNTIFS(Total!X:X,$T$3,Total!W:W,B20,Total!O:O,DB!$G$5,Total!AA:AA,DB!$O$5,Total!AA:AA,DB!$G$9,Total!K:K,DB!$O$9,Total!AA:AA,$H$2)+COUNTIFS(Total!X:X,$T$3,Total!W:W,B20,Total!O:O,DB!$G$5,Total!AA:AA,DB!$O$5,Total!AA:AA,DB!$G$9,Total!AA:AA,DB!$O$9,Total!E:E,$H$2)+COUNTIFS(Total!X:X,$T$3,Total!W:W,B20,Total!AA:AA,DB!$G$5,Total!N:N,DB!$O$5,Total!M:M,DB!$G$9,Total!AA:AA,DB!$O$9,Total!AA:AA,$H$2)+COUNTIFS(Total!X:X,$T$3,Total!W:W,B20,Total!AA:AA,DB!$G$5,Total!N:N,DB!$O$5,Total!AA:AA,DB!$G$9,Total!K:K,DB!$O$9,Total!AA:AA,$H$2)+COUNTIFS(Total!X:X,$T$3,Total!W:W,B20,Total!AA:AA,DB!$G$5,Total!N:N,DB!$O$5,Total!AA:AA,DB!$G$9,Total!AA:AA,DB!$O$9,Total!E:E,$H$2)+COUNTIFS(Total!X:X,$T$3,Total!W:W,B20,Total!AA:AA,DB!$G$5,Total!AA:AA,DB!$O$5,Total!M:M,DB!$G$9,Total!K:K,DB!$O$9,Total!AA:AA,$H$2)+COUNTIFS(Total!X:X,$T$3,Total!W:W,B20,Total!AA:AA,DB!$G$5,Total!AA:AA,DB!$O$5,Total!M:M,DB!$G$9,Total!AA:AA,DB!$O$9,Total!E:E,$H$2)+COUNTIFS(Total!X:X,$T$3,Total!W:W,B20,Total!AA:AA,DB!$G$5,Total!AA:AA,DB!$O$5,Total!AA:AA,DB!$G$9,Total!K:K,DB!$O$9,Total!E:E,$H$2)+COUNTIFS(Total!X:X,$T$3,Total!W:W,B20,Total!AA:AA,DB!$G$5,Total!N:N,DB!$O$5,Total!M:M,DB!$G$9,Total!K:K,DB!$O$9,Total!E:E,$H$2)+COUNTIFS(Total!X:X,$T$3,Total!W:W,B20,Total!O:O,DB!$G$5,Total!AA:AA,DB!$O$5,Total!M:M,DB!$G$9,Total!K:K,DB!$O$9,Total!E:E,$H$2)+COUNTIFS(Total!X:X,$T$3,Total!W:W,B20,Total!O:O,DB!$G$5,Total!N:N,DB!$O$5,Total!AA:AA,DB!$G$9,Total!K:K,DB!$O$9,Total!E:E,$H$2)+COUNTIFS(Total!X:X,$T$3,Total!W:W,B20,Total!O:O,DB!$G$5,Total!N:N,DB!$O$5,Total!M:M,DB!$G$9,Total!AA:AA,DB!$O$9,Total!E:E,$H$2)+COUNTIFS(Total!X:X,$T$3,Total!W:W,B20,Total!O:O,DB!$G$5,Total!N:N,DB!$O$5,Total!M:M,DB!$G$9,Total!K:K,DB!$O$9,Total!AA:AA,$H$2)</f>
        <v>0</v>
      </c>
      <c r="U20" s="31">
        <f>COUNTIFS(Total!X:X,$U$3,Total!W:W,B20,Total!O:O,DB!$G$5,Total!N:N,DB!$O$5,Total!M:M,DB!$G$9,Total!K:K,DB!$O$9,Total!E:E,$H$2)+COUNTIFS(Total!X:X,$U$3,Total!W:W,B20,Total!AA:AA,DB!$G$5,Total!AA:AA,DB!$O$5,Total!AA:AA,DB!$G$9,Total!AA:AA,DB!$O$9,Total!AA:AA,$H$2)+COUNTIFS(Total!X:X,$U$3,Total!W:W,B20,Total!O:O,DB!$G$5,Total!AA:AA,DB!$O$5,Total!AA:AA,DB!$G$9,Total!AA:AA,DB!$O$9,Total!AA:AA,$H$2)+COUNTIFS(Total!X:X,$U$3,Total!W:W,B20,Total!AA:AA,DB!$G$5,Total!N:N,DB!$O$5,Total!AA:AA,DB!$G$9,Total!AA:AA,DB!$O$9,Total!AA:AA,$H$2)+COUNTIFS(Total!X:X,$U$3,Total!W:W,B20,Total!AA:AA,DB!$G$5,Total!AA:AA,DB!$O$5,Total!M:M,DB!$G$9,Total!AA:AA,DB!$O$9,Total!AA:AA,$H$2)+COUNTIFS(Total!X:X,$U$3,Total!W:W,B20,Total!AA:AA,DB!$G$5,Total!AA:AA,DB!$O$5,Total!AA:AA,DB!$G$9,Total!K:K,DB!$O$9,Total!AA:AA,$H$2)+COUNTIFS(Total!X:X,$U$3,Total!W:W,B20,Total!AA:AA,DB!$G$5,Total!AA:AA,DB!$O$5,Total!AA:AA,DB!$G$9,Total!AA:AA,DB!$O$9,Total!E:E,$H$2)+COUNTIFS(Total!X:X,$U$3,Total!W:W,B20,Total!O:O,DB!$G$5,Total!N:N,DB!$O$5,Total!M:M,DB!$G$9,Total!AA:AA,DB!$O$9,Total!AA:AA,$H$2)+COUNTIFS(Total!X:X,$U$3,Total!W:W,B20,Total!O:O,DB!$G$5,Total!N:N,DB!$O$5,Total!AA:AA,DB!$G$9,Total!K:K,DB!$O$9,Total!AA:AA,$H$2)+COUNTIFS(Total!X:X,$U$3,Total!W:W,B20,Total!O:O,DB!$G$5,Total!N:N,DB!$O$5,Total!AA:AA,DB!$G$9,Total!AA:AA,DB!$O$9,Total!E:E,$H$2)+COUNTIFS(Total!X:X,$U$3,Total!W:W,B20,Total!O:O,DB!$G$5,Total!AA:AA,DB!$O$5,Total!M:M,DB!$G$9,Total!K:K,DB!$O$9,Total!AA:AA,$H$2)+COUNTIFS(Total!X:X,$U$3,Total!W:W,B20,Total!O:O,DB!$G$5,Total!AA:AA,DB!$O$5,Total!M:M,DB!$G$9,Total!AA:AA,DB!$O$9,Total!E:E,$H$2)+COUNTIFS(Total!X:X,$U$3,Total!W:W,B20,Total!O:O,DB!$G$5,Total!AA:AA,DB!$O$5,Total!AA:AA,DB!$G$9,Total!K:K,DB!$O$9,Total!E:E,$H$2)+COUNTIFS(Total!X:X,$U$3,Total!W:W,B20,Total!AA:AA,DB!$G$5,Total!N:N,DB!$O$5,Total!M:M,DB!$G$9,Total!K:K,DB!$O$9,Total!AA:AA,$H$2)+COUNTIFS(Total!X:X,$U$3,Total!W:W,B20,Total!AA:AA,DB!$G$5,Total!N:N,DB!$O$5,Total!M:M,DB!$G$9,Total!AA:AA,DB!$O$9,Total!E:E,$H$2)+COUNTIFS(Total!X:X,$U$3,Total!W:W,B20,Total!AA:AA,DB!$G$5,Total!N:N,DB!$O$5,Total!AA:AA,DB!$G$9,Total!K:K,DB!$O$9,Total!E:E,$H$2)+COUNTIFS(Total!X:X,$U$3,Total!W:W,B20,Total!AA:AA,DB!$G$5,Total!AA:AA,DB!$O$5,Total!M:M,DB!$G$9,Total!K:K,DB!$O$9,Total!E:E,$H$2)+COUNTIFS(Total!X:X,$U$3,Total!W:W,B20,Total!O:O,DB!$G$5,Total!N:N,DB!$O$5,Total!AA:AA,DB!$G$9,Total!AA:AA,DB!$O$9,Total!AA:AA,$H$2)+COUNTIFS(Total!X:X,$U$3,Total!W:W,B20,Total!O:O,DB!$G$5,Total!AA:AA,DB!$O$5,Total!M:M,DB!$G$9,Total!AA:AA,DB!$O$9,Total!AA:AA,$H$2)+COUNTIFS(Total!X:X,$U$3,Total!W:W,B20,Total!O:O,DB!$G$5,Total!AA:AA,DB!$O$5,Total!AA:AA,DB!$G$9,Total!K:K,DB!$O$9,Total!AA:AA,$H$2)+COUNTIFS(Total!X:X,$U$3,Total!W:W,B20,Total!O:O,DB!$G$5,Total!AA:AA,DB!$O$5,Total!AA:AA,DB!$G$9,Total!AA:AA,DB!$O$9,Total!E:E,$H$2)+COUNTIFS(Total!X:X,$U$3,Total!W:W,B20,Total!AA:AA,DB!$G$5,Total!N:N,DB!$O$5,Total!M:M,DB!$G$9,Total!AA:AA,DB!$O$9,Total!AA:AA,$H$2)+COUNTIFS(Total!X:X,$U$3,Total!W:W,B20,Total!AA:AA,DB!$G$5,Total!N:N,DB!$O$5,Total!AA:AA,DB!$G$9,Total!K:K,DB!$O$9,Total!AA:AA,$H$2)+COUNTIFS(Total!X:X,$U$3,Total!W:W,B20,Total!AA:AA,DB!$G$5,Total!N:N,DB!$O$5,Total!AA:AA,DB!$G$9,Total!AA:AA,DB!$O$9,Total!E:E,$H$2)+COUNTIFS(Total!X:X,$U$3,Total!W:W,B20,Total!AA:AA,DB!$G$5,Total!AA:AA,DB!$O$5,Total!M:M,DB!$G$9,Total!K:K,DB!$O$9,Total!AA:AA,$H$2)+COUNTIFS(Total!X:X,$U$3,Total!W:W,B20,Total!AA:AA,DB!$G$5,Total!AA:AA,DB!$O$5,Total!M:M,DB!$G$9,Total!AA:AA,DB!$O$9,Total!E:E,$H$2)+COUNTIFS(Total!X:X,$U$3,Total!W:W,B20,Total!AA:AA,DB!$G$5,Total!AA:AA,DB!$O$5,Total!AA:AA,DB!$G$9,Total!K:K,DB!$O$9,Total!E:E,$H$2)+COUNTIFS(Total!X:X,$U$3,Total!W:W,B20,Total!AA:AA,DB!$G$5,Total!N:N,DB!$O$5,Total!M:M,DB!$G$9,Total!K:K,DB!$O$9,Total!E:E,$H$2)+COUNTIFS(Total!X:X,$U$3,Total!W:W,B20,Total!O:O,DB!$G$5,Total!AA:AA,DB!$O$5,Total!M:M,DB!$G$9,Total!K:K,DB!$O$9,Total!E:E,$H$2)+COUNTIFS(Total!X:X,$U$3,Total!W:W,B20,Total!O:O,DB!$G$5,Total!N:N,DB!$O$5,Total!AA:AA,DB!$G$9,Total!K:K,DB!$O$9,Total!E:E,$H$2)+COUNTIFS(Total!X:X,$U$3,Total!W:W,B20,Total!O:O,DB!$G$5,Total!N:N,DB!$O$5,Total!M:M,DB!$G$9,Total!AA:AA,DB!$O$9,Total!E:E,$H$2)+COUNTIFS(Total!X:X,$U$3,Total!W:W,B20,Total!O:O,DB!$G$5,Total!N:N,DB!$O$5,Total!M:M,DB!$G$9,Total!K:K,DB!$O$9,Total!AA:AA,$H$2)</f>
        <v>7</v>
      </c>
      <c r="V20" s="31">
        <f>COUNTIFS(Total!X:X,$V$3,Total!W:W,B20,Total!O:O,DB!$G$5,Total!N:N,DB!$O$5,Total!M:M,DB!$G$9,Total!K:K,DB!$O$9,Total!E:E,$H$2)+COUNTIFS(Total!X:X,$V$3,Total!W:W,B20,Total!AA:AA,DB!$G$5,Total!AA:AA,DB!$O$5,Total!AA:AA,DB!$G$9,Total!AA:AA,DB!$O$9,Total!AA:AA,$H$2)+COUNTIFS(Total!X:X,$V$3,Total!W:W,B20,Total!O:O,DB!$G$5,Total!AA:AA,DB!$O$5,Total!AA:AA,DB!$G$9,Total!AA:AA,DB!$O$9,Total!AA:AA,$H$2)+COUNTIFS(Total!X:X,$V$3,Total!W:W,B20,Total!AA:AA,DB!$G$5,Total!N:N,DB!$O$5,Total!AA:AA,DB!$G$9,Total!AA:AA,DB!$O$9,Total!AA:AA,$H$2)+COUNTIFS(Total!X:X,$V$3,Total!W:W,B20,Total!AA:AA,DB!$G$5,Total!AA:AA,DB!$O$5,Total!M:M,DB!$G$9,Total!AA:AA,DB!$O$9,Total!AA:AA,$H$2)+COUNTIFS(Total!X:X,$V$3,Total!W:W,B20,Total!AA:AA,DB!$G$5,Total!AA:AA,DB!$O$5,Total!AA:AA,DB!$G$9,Total!K:K,DB!$O$9,Total!AA:AA,$H$2)+COUNTIFS(Total!X:X,$V$3,Total!W:W,B20,Total!AA:AA,DB!$G$5,Total!AA:AA,DB!$O$5,Total!AA:AA,DB!$G$9,Total!AA:AA,DB!$O$9,Total!E:E,$H$2)+COUNTIFS(Total!X:X,$V$3,Total!W:W,B20,Total!O:O,DB!$G$5,Total!N:N,DB!$O$5,Total!M:M,DB!$G$9,Total!AA:AA,DB!$O$9,Total!AA:AA,$H$2)+COUNTIFS(Total!X:X,$V$3,Total!W:W,B20,Total!O:O,DB!$G$5,Total!N:N,DB!$O$5,Total!AA:AA,DB!$G$9,Total!K:K,DB!$O$9,Total!AA:AA,$H$2)+COUNTIFS(Total!X:X,$V$3,Total!W:W,B20,Total!O:O,DB!$G$5,Total!N:N,DB!$O$5,Total!AA:AA,DB!$G$9,Total!AA:AA,DB!$O$9,Total!E:E,$H$2)+COUNTIFS(Total!X:X,$V$3,Total!W:W,B20,Total!O:O,DB!$G$5,Total!AA:AA,DB!$O$5,Total!M:M,DB!$G$9,Total!K:K,DB!$O$9,Total!AA:AA,$H$2)+COUNTIFS(Total!X:X,$V$3,Total!W:W,B20,Total!O:O,DB!$G$5,Total!AA:AA,DB!$O$5,Total!M:M,DB!$G$9,Total!AA:AA,DB!$O$9,Total!E:E,$H$2)+COUNTIFS(Total!X:X,$V$3,Total!W:W,B20,Total!O:O,DB!$G$5,Total!AA:AA,DB!$O$5,Total!AA:AA,DB!$G$9,Total!K:K,DB!$O$9,Total!E:E,$H$2)+COUNTIFS(Total!X:X,$V$3,Total!W:W,B20,Total!AA:AA,DB!$G$5,Total!N:N,DB!$O$5,Total!M:M,DB!$G$9,Total!K:K,DB!$O$9,Total!AA:AA,$H$2)+COUNTIFS(Total!X:X,$V$3,Total!W:W,B20,Total!AA:AA,DB!$G$5,Total!N:N,DB!$O$5,Total!M:M,DB!$G$9,Total!AA:AA,DB!$O$9,Total!E:E,$H$2)+COUNTIFS(Total!X:X,$V$3,Total!W:W,B20,Total!AA:AA,DB!$G$5,Total!N:N,DB!$O$5,Total!AA:AA,DB!$G$9,Total!K:K,DB!$O$9,Total!E:E,$H$2)+COUNTIFS(Total!X:X,$V$3,Total!W:W,B20,Total!AA:AA,DB!$G$5,Total!AA:AA,DB!$O$5,Total!M:M,DB!$G$9,Total!K:K,DB!$O$9,Total!E:E,$H$2)+COUNTIFS(Total!X:X,$V$3,Total!W:W,B20,Total!O:O,DB!$G$5,Total!N:N,DB!$O$5,Total!AA:AA,DB!$G$9,Total!AA:AA,DB!$O$9,Total!AA:AA,$H$2)+COUNTIFS(Total!X:X,$V$3,Total!W:W,B20,Total!O:O,DB!$G$5,Total!AA:AA,DB!$O$5,Total!M:M,DB!$G$9,Total!AA:AA,DB!$O$9,Total!AA:AA,$H$2)+COUNTIFS(Total!X:X,$V$3,Total!W:W,B20,Total!O:O,DB!$G$5,Total!AA:AA,DB!$O$5,Total!AA:AA,DB!$G$9,Total!K:K,DB!$O$9,Total!AA:AA,$H$2)+COUNTIFS(Total!X:X,$V$3,Total!W:W,B20,Total!O:O,DB!$G$5,Total!AA:AA,DB!$O$5,Total!AA:AA,DB!$G$9,Total!AA:AA,DB!$O$9,Total!E:E,$H$2)+COUNTIFS(Total!X:X,$V$3,Total!W:W,B20,Total!AA:AA,DB!$G$5,Total!N:N,DB!$O$5,Total!M:M,DB!$G$9,Total!AA:AA,DB!$O$9,Total!AA:AA,$H$2)+COUNTIFS(Total!X:X,$V$3,Total!W:W,B20,Total!AA:AA,DB!$G$5,Total!N:N,DB!$O$5,Total!AA:AA,DB!$G$9,Total!K:K,DB!$O$9,Total!AA:AA,$H$2)+COUNTIFS(Total!X:X,$V$3,Total!W:W,B20,Total!AA:AA,DB!$G$5,Total!N:N,DB!$O$5,Total!AA:AA,DB!$G$9,Total!AA:AA,DB!$O$9,Total!E:E,$H$2)+COUNTIFS(Total!X:X,$V$3,Total!W:W,B20,Total!AA:AA,DB!$G$5,Total!AA:AA,DB!$O$5,Total!M:M,DB!$G$9,Total!K:K,DB!$O$9,Total!AA:AA,$H$2)+COUNTIFS(Total!X:X,$V$3,Total!W:W,B20,Total!AA:AA,DB!$G$5,Total!AA:AA,DB!$O$5,Total!M:M,DB!$G$9,Total!AA:AA,DB!$O$9,Total!E:E,$H$2)+COUNTIFS(Total!X:X,$V$3,Total!W:W,B20,Total!AA:AA,DB!$G$5,Total!AA:AA,DB!$O$5,Total!AA:AA,DB!$G$9,Total!K:K,DB!$O$9,Total!E:E,$H$2)+COUNTIFS(Total!X:X,$V$3,Total!W:W,B20,Total!AA:AA,DB!$G$5,Total!N:N,DB!$O$5,Total!M:M,DB!$G$9,Total!K:K,DB!$O$9,Total!E:E,$H$2)+COUNTIFS(Total!X:X,$V$3,Total!W:W,B20,Total!O:O,DB!$G$5,Total!AA:AA,DB!$O$5,Total!M:M,DB!$G$9,Total!K:K,DB!$O$9,Total!E:E,$H$2)+COUNTIFS(Total!X:X,$V$3,Total!W:W,B20,Total!O:O,DB!$G$5,Total!N:N,DB!$O$5,Total!AA:AA,DB!$G$9,Total!K:K,DB!$O$9,Total!E:E,$H$2)+COUNTIFS(Total!X:X,$V$3,Total!W:W,B20,Total!O:O,DB!$G$5,Total!N:N,DB!$O$5,Total!M:M,DB!$G$9,Total!AA:AA,DB!$O$9,Total!E:E,$H$2)+COUNTIFS(Total!X:X,$V$3,Total!W:W,B20,Total!O:O,DB!$G$5,Total!N:N,DB!$O$5,Total!M:M,DB!$G$9,Total!K:K,DB!$O$9,Total!AA:AA,$H$2)</f>
        <v>0</v>
      </c>
      <c r="W20" s="31">
        <f>COUNTIFS(Total!X:X,$W$3,Total!W:W,B20,Total!O:O,DB!$G$5,Total!N:N,DB!$O$5,Total!M:M,DB!$G$9,Total!K:K,DB!$O$9,Total!E:E,$H$2)+COUNTIFS(Total!X:X,$W$3,Total!W:W,B20,Total!AA:AA,DB!$G$5,Total!AA:AA,DB!$O$5,Total!AA:AA,DB!$G$9,Total!AA:AA,DB!$O$9,Total!AA:AA,$H$2)+COUNTIFS(Total!X:X,$W$3,Total!W:W,B20,Total!O:O,DB!$G$5,Total!AA:AA,DB!$O$5,Total!AA:AA,DB!$G$9,Total!AA:AA,DB!$O$9,Total!AA:AA,$H$2)+COUNTIFS(Total!X:X,$W$3,Total!W:W,B20,Total!AA:AA,DB!$G$5,Total!N:N,DB!$O$5,Total!AA:AA,DB!$G$9,Total!AA:AA,DB!$O$9,Total!AA:AA,$H$2)+COUNTIFS(Total!X:X,$W$3,Total!W:W,B20,Total!AA:AA,DB!$G$5,Total!AA:AA,DB!$O$5,Total!M:M,DB!$G$9,Total!AA:AA,DB!$O$9,Total!AA:AA,$H$2)+COUNTIFS(Total!X:X,$W$3,Total!W:W,B20,Total!AA:AA,DB!$G$5,Total!AA:AA,DB!$O$5,Total!AA:AA,DB!$G$9,Total!K:K,DB!$O$9,Total!AA:AA,$H$2)+COUNTIFS(Total!X:X,$W$3,Total!W:W,B20,Total!AA:AA,DB!$G$5,Total!AA:AA,DB!$O$5,Total!AA:AA,DB!$G$9,Total!AA:AA,DB!$O$9,Total!E:E,$H$2)+COUNTIFS(Total!X:X,$W$3,Total!W:W,B20,Total!O:O,DB!$G$5,Total!N:N,DB!$O$5,Total!M:M,DB!$G$9,Total!AA:AA,DB!$O$9,Total!AA:AA,$H$2)+COUNTIFS(Total!X:X,$W$3,Total!W:W,B20,Total!O:O,DB!$G$5,Total!N:N,DB!$O$5,Total!AA:AA,DB!$G$9,Total!K:K,DB!$O$9,Total!AA:AA,$H$2)+COUNTIFS(Total!X:X,$W$3,Total!W:W,B20,Total!O:O,DB!$G$5,Total!N:N,DB!$O$5,Total!AA:AA,DB!$G$9,Total!AA:AA,DB!$O$9,Total!E:E,$H$2)+COUNTIFS(Total!X:X,$W$3,Total!W:W,B20,Total!O:O,DB!$G$5,Total!AA:AA,DB!$O$5,Total!M:M,DB!$G$9,Total!K:K,DB!$O$9,Total!AA:AA,$H$2)+COUNTIFS(Total!X:X,$W$3,Total!W:W,B20,Total!O:O,DB!$G$5,Total!AA:AA,DB!$O$5,Total!M:M,DB!$G$9,Total!AA:AA,DB!$O$9,Total!E:E,$H$2)+COUNTIFS(Total!X:X,$W$3,Total!W:W,B20,Total!O:O,DB!$G$5,Total!AA:AA,DB!$O$5,Total!AA:AA,DB!$G$9,Total!K:K,DB!$O$9,Total!E:E,$H$2)+COUNTIFS(Total!X:X,$W$3,Total!W:W,B20,Total!AA:AA,DB!$G$5,Total!N:N,DB!$O$5,Total!M:M,DB!$G$9,Total!K:K,DB!$O$9,Total!AA:AA,$H$2)+COUNTIFS(Total!X:X,$W$3,Total!W:W,B20,Total!AA:AA,DB!$G$5,Total!N:N,DB!$O$5,Total!M:M,DB!$G$9,Total!AA:AA,DB!$O$9,Total!E:E,$H$2)+COUNTIFS(Total!X:X,$W$3,Total!W:W,B20,Total!AA:AA,DB!$G$5,Total!N:N,DB!$O$5,Total!AA:AA,DB!$G$9,Total!K:K,DB!$O$9,Total!E:E,$H$2)+COUNTIFS(Total!X:X,$W$3,Total!W:W,B20,Total!AA:AA,DB!$G$5,Total!AA:AA,DB!$O$5,Total!M:M,DB!$G$9,Total!K:K,DB!$O$9,Total!E:E,$H$2)+COUNTIFS(Total!X:X,$W$3,Total!W:W,B20,Total!O:O,DB!$G$5,Total!N:N,DB!$O$5,Total!AA:AA,DB!$G$9,Total!AA:AA,DB!$O$9,Total!AA:AA,$H$2)+COUNTIFS(Total!X:X,$W$3,Total!W:W,B20,Total!O:O,DB!$G$5,Total!AA:AA,DB!$O$5,Total!M:M,DB!$G$9,Total!AA:AA,DB!$O$9,Total!AA:AA,$H$2)+COUNTIFS(Total!X:X,$W$3,Total!W:W,B20,Total!O:O,DB!$G$5,Total!AA:AA,DB!$O$5,Total!AA:AA,DB!$G$9,Total!K:K,DB!$O$9,Total!AA:AA,$H$2)+COUNTIFS(Total!X:X,$W$3,Total!W:W,B20,Total!O:O,DB!$G$5,Total!AA:AA,DB!$O$5,Total!AA:AA,DB!$G$9,Total!AA:AA,DB!$O$9,Total!E:E,$H$2)+COUNTIFS(Total!X:X,$W$3,Total!W:W,B20,Total!AA:AA,DB!$G$5,Total!N:N,DB!$O$5,Total!M:M,DB!$G$9,Total!AA:AA,DB!$O$9,Total!AA:AA,$H$2)+COUNTIFS(Total!X:X,$W$3,Total!W:W,B20,Total!AA:AA,DB!$G$5,Total!N:N,DB!$O$5,Total!AA:AA,DB!$G$9,Total!K:K,DB!$O$9,Total!AA:AA,$H$2)+COUNTIFS(Total!X:X,$W$3,Total!W:W,B20,Total!AA:AA,DB!$G$5,Total!N:N,DB!$O$5,Total!AA:AA,DB!$G$9,Total!AA:AA,DB!$O$9,Total!E:E,$H$2)+COUNTIFS(Total!X:X,$W$3,Total!W:W,B20,Total!AA:AA,DB!$G$5,Total!AA:AA,DB!$O$5,Total!M:M,DB!$G$9,Total!K:K,DB!$O$9,Total!AA:AA,$H$2)+COUNTIFS(Total!X:X,$W$3,Total!W:W,B20,Total!AA:AA,DB!$G$5,Total!AA:AA,DB!$O$5,Total!M:M,DB!$G$9,Total!AA:AA,DB!$O$9,Total!E:E,$H$2)+COUNTIFS(Total!X:X,$W$3,Total!W:W,B20,Total!AA:AA,DB!$G$5,Total!AA:AA,DB!$O$5,Total!AA:AA,DB!$G$9,Total!K:K,DB!$O$9,Total!E:E,$H$2)+COUNTIFS(Total!X:X,$W$3,Total!W:W,B20,Total!AA:AA,DB!$G$5,Total!N:N,DB!$O$5,Total!M:M,DB!$G$9,Total!K:K,DB!$O$9,Total!E:E,$H$2)+COUNTIFS(Total!X:X,$W$3,Total!W:W,B20,Total!O:O,DB!$G$5,Total!AA:AA,DB!$O$5,Total!M:M,DB!$G$9,Total!K:K,DB!$O$9,Total!E:E,$H$2)+COUNTIFS(Total!X:X,$W$3,Total!W:W,B20,Total!O:O,DB!$G$5,Total!N:N,DB!$O$5,Total!AA:AA,DB!$G$9,Total!K:K,DB!$O$9,Total!E:E,$H$2)+COUNTIFS(Total!X:X,$W$3,Total!W:W,B20,Total!O:O,DB!$G$5,Total!N:N,DB!$O$5,Total!M:M,DB!$G$9,Total!AA:AA,DB!$O$9,Total!E:E,$H$2)+COUNTIFS(Total!X:X,$W$3,Total!W:W,B20,Total!O:O,DB!$G$5,Total!N:N,DB!$O$5,Total!M:M,DB!$G$9,Total!K:K,DB!$O$9,Total!AA:AA,$H$2)</f>
        <v>1</v>
      </c>
      <c r="X20" s="31">
        <f t="shared" si="0"/>
        <v>12</v>
      </c>
      <c r="Y20" s="31">
        <f t="shared" si="1"/>
        <v>12</v>
      </c>
      <c r="Z20" s="31">
        <f t="shared" si="2"/>
        <v>9</v>
      </c>
      <c r="AC20" s="44" t="s">
        <v>89</v>
      </c>
    </row>
    <row r="21" spans="1:29" s="24" customFormat="1" ht="33" customHeight="1" x14ac:dyDescent="0.25">
      <c r="A21" s="43">
        <v>18</v>
      </c>
      <c r="B21" s="53" t="s">
        <v>128</v>
      </c>
      <c r="C21" s="31">
        <f>COUNTIFS(Total!W:W,B21,Total!O:O,DB!$G$5,Total!N:N,DB!$O$5,Total!M:M,DB!$G$9,Total!K:K,DB!$O$9,Total!E:E,$H$2)+COUNTIFS(Total!W:W,B21,Total!AA:AA,DB!$G$5,Total!AA:AA,DB!$O$5,Total!AA:AA,DB!$G$9,Total!AA:AA,DB!$O$9,Total!AA:AA,$H$2)+COUNTIFS(Total!W:W,B21,Total!O:O,DB!$G$5,Total!AA:AA,DB!$O$5,Total!AA:AA,DB!$G$9,Total!AA:AA,DB!$O$9,Total!AA:AA,$H$2)+COUNTIFS(Total!W:W,B21,Total!AA:AA,DB!$G$5,Total!N:N,DB!$O$5,Total!AA:AA,DB!$G$9,Total!AA:AA,DB!$O$9,Total!AA:AA,$H$2)+COUNTIFS(Total!W:W,B21,Total!AA:AA,DB!$G$5,Total!AA:AA,DB!$O$5,Total!M:M,DB!$G$9,Total!AA:AA,DB!$O$9,Total!AA:AA,$H$2)+COUNTIFS(Total!W:W,B21,Total!AA:AA,DB!$G$5,Total!AA:AA,DB!$O$5,Total!AA:AA,DB!$G$9,Total!K:K,DB!$O$9,Total!AA:AA,$H$2)+COUNTIFS(Total!W:W,B21,Total!AA:AA,DB!$G$5,Total!AA:AA,DB!$O$5,Total!AA:AA,DB!$G$9,Total!AA:AA,DB!$O$9,Total!E:E,$H$2)+COUNTIFS(Total!W:W,B21,Total!O:O,DB!$G$5,Total!N:N,DB!$O$5,Total!M:M,DB!$G$9,Total!AA:AA,DB!$O$9,Total!AA:AA,$H$2)+COUNTIFS(Total!W:W,B21,Total!O:O,DB!$G$5,Total!N:N,DB!$O$5,Total!AA:AA,DB!$G$9,Total!K:K,DB!$O$9,Total!AA:AA,$H$2)+COUNTIFS(Total!W:W,B21,Total!O:O,DB!$G$5,Total!N:N,DB!$O$5,Total!AA:AA,DB!$G$9,Total!AA:AA,DB!$O$9,Total!E:E,$H$2)+COUNTIFS(Total!W:W,B21,Total!O:O,DB!$G$5,Total!AA:AA,DB!$O$5,Total!M:M,DB!$G$9,Total!K:K,DB!$O$9,Total!AA:AA,$H$2)+COUNTIFS(Total!W:W,B21,Total!O:O,DB!$G$5,Total!AA:AA,DB!$O$5,Total!M:M,DB!$G$9,Total!AA:AA,DB!$O$9,Total!E:E,$H$2)+COUNTIFS(Total!W:W,B21,Total!O:O,DB!$G$5,Total!AA:AA,DB!$O$5,Total!AA:AA,DB!$G$9,Total!K:K,DB!$O$9,Total!E:E,$H$2)+COUNTIFS(Total!W:W,B21,Total!AA:AA,DB!$G$5,Total!N:N,DB!$O$5,Total!M:M,DB!$G$9,Total!K:K,DB!$O$9,Total!AA:AA,$H$2)+COUNTIFS(Total!W:W,B21,Total!AA:AA,DB!$G$5,Total!N:N,DB!$O$5,Total!M:M,DB!$G$9,Total!AA:AA,DB!$O$9,Total!E:E,$H$2)+COUNTIFS(Total!W:W,B21,Total!AA:AA,DB!$G$5,Total!N:N,DB!$O$5,Total!AA:AA,DB!$G$9,Total!K:K,DB!$O$9,Total!E:E,$H$2)+COUNTIFS(Total!W:W,B21,Total!AA:AA,DB!$G$5,Total!AA:AA,DB!$O$5,Total!M:M,DB!$G$9,Total!K:K,DB!$O$9,Total!E:E,$H$2)+COUNTIFS(Total!W:W,B21,Total!O:O,DB!$G$5,Total!N:N,DB!$O$5,Total!AA:AA,DB!$G$9,Total!AA:AA,DB!$O$9,Total!AA:AA,$H$2)+COUNTIFS(Total!W:W,B21,Total!O:O,DB!$G$5,Total!AA:AA,DB!$O$5,Total!M:M,DB!$G$9,Total!AA:AA,DB!$O$9,Total!AA:AA,$H$2)+COUNTIFS(Total!W:W,B21,Total!O:O,DB!$G$5,Total!AA:AA,DB!$O$5,Total!AA:AA,DB!$G$9,Total!K:K,DB!$O$9,Total!AA:AA,$H$2)+COUNTIFS(Total!W:W,B21,Total!O:O,DB!$G$5,Total!AA:AA,DB!$O$5,Total!AA:AA,DB!$G$9,Total!AA:AA,DB!$O$9,Total!E:E,$H$2)+COUNTIFS(Total!W:W,B21,Total!AA:AA,DB!$G$5,Total!N:N,DB!$O$5,Total!M:M,DB!$G$9,Total!AA:AA,DB!$O$9,Total!AA:AA,$H$2)+COUNTIFS(Total!W:W,B21,Total!AA:AA,DB!$G$5,Total!N:N,DB!$O$5,Total!AA:AA,DB!$G$9,Total!K:K,DB!$O$9,Total!AA:AA,$H$2)+COUNTIFS(Total!W:W,B21,Total!AA:AA,DB!$G$5,Total!N:N,DB!$O$5,Total!AA:AA,DB!$G$9,Total!AA:AA,DB!$O$9,Total!E:E,$H$2)+COUNTIFS(Total!W:W,B21,Total!AA:AA,DB!$G$5,Total!AA:AA,DB!$O$5,Total!M:M,DB!$G$9,Total!K:K,DB!$O$9,Total!AA:AA,$H$2)+COUNTIFS(Total!W:W,B21,Total!AA:AA,DB!$G$5,Total!AA:AA,DB!$O$5,Total!M:M,DB!$G$9,Total!AA:AA,DB!$O$9,Total!E:E,$H$2)+COUNTIFS(Total!W:W,B21,Total!AA:AA,DB!$G$5,Total!AA:AA,DB!$O$5,Total!AA:AA,DB!$G$9,Total!K:K,DB!$O$9,Total!E:E,$H$2)+COUNTIFS(Total!W:W,B21,Total!AA:AA,DB!$G$5,Total!N:N,DB!$O$5,Total!M:M,DB!$G$9,Total!K:K,DB!$O$9,Total!E:E,$H$2)+COUNTIFS(Total!W:W,B21,Total!O:O,DB!$G$5,Total!AA:AA,DB!$O$5,Total!M:M,DB!$G$9,Total!K:K,DB!$O$9,Total!E:E,$H$2)+COUNTIFS(Total!W:W,B21,Total!O:O,DB!$G$5,Total!N:N,DB!$O$5,Total!AA:AA,DB!$G$9,Total!K:K,DB!$O$9,Total!E:E,$H$2)+COUNTIFS(Total!W:W,B21,Total!O:O,DB!$G$5,Total!N:N,DB!$O$5,Total!M:M,DB!$G$9,Total!AA:AA,DB!$O$9,Total!E:E,$H$2)+COUNTIFS(Total!W:W,B21,Total!O:O,DB!$G$5,Total!N:N,DB!$O$5,Total!M:M,DB!$G$9,Total!K:K,DB!$O$9,Total!AA:AA,$H$2)</f>
        <v>88</v>
      </c>
      <c r="D21" s="31">
        <f>COUNTIFS(Total!X:X,$AB$28,Total!W:W,B21,Total!O:O,DB!$G$5,Total!N:N,DB!$O$5,Total!M:M,DB!$G$9,Total!K:K,DB!$O$9,Total!E:E,$H$2)+COUNTIFS(Total!X:X,$AB$28,Total!W:W,B21,Total!AA:AA,DB!$G$5,Total!AA:AA,DB!$O$5,Total!AA:AA,DB!$G$9,Total!AA:AA,DB!$O$9,Total!AA:AA,$H$2)+COUNTIFS(Total!X:X,$AB$28,Total!W:W,B21,Total!O:O,DB!$G$5,Total!AA:AA,DB!$O$5,Total!AA:AA,DB!$G$9,Total!AA:AA,DB!$O$9,Total!AA:AA,$H$2)+COUNTIFS(Total!X:X,$AB$28,Total!W:W,B21,Total!AA:AA,DB!$G$5,Total!N:N,DB!$O$5,Total!AA:AA,DB!$G$9,Total!AA:AA,DB!$O$9,Total!AA:AA,$H$2)+COUNTIFS(Total!X:X,$AB$28,Total!W:W,B21,Total!AA:AA,DB!$G$5,Total!AA:AA,DB!$O$5,Total!M:M,DB!$G$9,Total!AA:AA,DB!$O$9,Total!AA:AA,$H$2)+COUNTIFS(Total!X:X,$AB$28,Total!W:W,B21,Total!AA:AA,DB!$G$5,Total!AA:AA,DB!$O$5,Total!AA:AA,DB!$G$9,Total!K:K,DB!$O$9,Total!AA:AA,$H$2)+COUNTIFS(Total!X:X,$AB$28,Total!W:W,B21,Total!AA:AA,DB!$G$5,Total!AA:AA,DB!$O$5,Total!AA:AA,DB!$G$9,Total!AA:AA,DB!$O$9,Total!E:E,$H$2)+COUNTIFS(Total!X:X,$AB$28,Total!W:W,B21,Total!O:O,DB!$G$5,Total!N:N,DB!$O$5,Total!M:M,DB!$G$9,Total!AA:AA,DB!$O$9,Total!AA:AA,$H$2)+COUNTIFS(Total!X:X,$AB$28,Total!W:W,B21,Total!O:O,DB!$G$5,Total!N:N,DB!$O$5,Total!AA:AA,DB!$G$9,Total!K:K,DB!$O$9,Total!AA:AA,$H$2)+COUNTIFS(Total!X:X,$AB$28,Total!W:W,B21,Total!O:O,DB!$G$5,Total!N:N,DB!$O$5,Total!AA:AA,DB!$G$9,Total!AA:AA,DB!$O$9,Total!E:E,$H$2)+COUNTIFS(Total!X:X,$AB$28,Total!W:W,B21,Total!O:O,DB!$G$5,Total!AA:AA,DB!$O$5,Total!M:M,DB!$G$9,Total!K:K,DB!$O$9,Total!AA:AA,$H$2)+COUNTIFS(Total!X:X,$AB$28,Total!W:W,B21,Total!O:O,DB!$G$5,Total!AA:AA,DB!$O$5,Total!M:M,DB!$G$9,Total!AA:AA,DB!$O$9,Total!E:E,$H$2)+COUNTIFS(Total!X:X,$AB$28,Total!W:W,B21,Total!O:O,DB!$G$5,Total!AA:AA,DB!$O$5,Total!AA:AA,DB!$G$9,Total!K:K,DB!$O$9,Total!E:E,$H$2)+COUNTIFS(Total!X:X,$AB$28,Total!W:W,B21,Total!AA:AA,DB!$G$5,Total!N:N,DB!$O$5,Total!M:M,DB!$G$9,Total!K:K,DB!$O$9,Total!AA:AA,$H$2)+COUNTIFS(Total!X:X,$AB$28,Total!W:W,B21,Total!AA:AA,DB!$G$5,Total!N:N,DB!$O$5,Total!M:M,DB!$G$9,Total!AA:AA,DB!$O$9,Total!E:E,$H$2)+COUNTIFS(Total!X:X,$AB$28,Total!W:W,B21,Total!AA:AA,DB!$G$5,Total!N:N,DB!$O$5,Total!AA:AA,DB!$G$9,Total!K:K,DB!$O$9,Total!E:E,$H$2)+COUNTIFS(Total!X:X,$AB$28,Total!W:W,B21,Total!AA:AA,DB!$G$5,Total!AA:AA,DB!$O$5,Total!M:M,DB!$G$9,Total!K:K,DB!$O$9,Total!E:E,$H$2)+COUNTIFS(Total!X:X,$AB$28,Total!W:W,B21,Total!O:O,DB!$G$5,Total!N:N,DB!$O$5,Total!AA:AA,DB!$G$9,Total!AA:AA,DB!$O$9,Total!AA:AA,$H$2)+COUNTIFS(Total!X:X,$AB$28,Total!W:W,B21,Total!O:O,DB!$G$5,Total!AA:AA,DB!$O$5,Total!M:M,DB!$G$9,Total!AA:AA,DB!$O$9,Total!AA:AA,$H$2)+COUNTIFS(Total!X:X,$AB$28,Total!W:W,B21,Total!O:O,DB!$G$5,Total!AA:AA,DB!$O$5,Total!AA:AA,DB!$G$9,Total!K:K,DB!$O$9,Total!AA:AA,$H$2)+COUNTIFS(Total!X:X,$AB$28,Total!W:W,B21,Total!O:O,DB!$G$5,Total!AA:AA,DB!$O$5,Total!AA:AA,DB!$G$9,Total!AA:AA,DB!$O$9,Total!E:E,$H$2)+COUNTIFS(Total!X:X,$AB$28,Total!W:W,B21,Total!AA:AA,DB!$G$5,Total!N:N,DB!$O$5,Total!M:M,DB!$G$9,Total!AA:AA,DB!$O$9,Total!AA:AA,$H$2)+COUNTIFS(Total!X:X,$AB$28,Total!W:W,B21,Total!AA:AA,DB!$G$5,Total!N:N,DB!$O$5,Total!AA:AA,DB!$G$9,Total!K:K,DB!$O$9,Total!AA:AA,$H$2)+COUNTIFS(Total!X:X,$AB$28,Total!W:W,B21,Total!AA:AA,DB!$G$5,Total!N:N,DB!$O$5,Total!AA:AA,DB!$G$9,Total!AA:AA,DB!$O$9,Total!E:E,$H$2)+COUNTIFS(Total!X:X,$AB$28,Total!W:W,B21,Total!AA:AA,DB!$G$5,Total!AA:AA,DB!$O$5,Total!M:M,DB!$G$9,Total!K:K,DB!$O$9,Total!AA:AA,$H$2)+COUNTIFS(Total!X:X,$AB$28,Total!W:W,B21,Total!AA:AA,DB!$G$5,Total!AA:AA,DB!$O$5,Total!M:M,DB!$G$9,Total!AA:AA,DB!$O$9,Total!E:E,$H$2)+COUNTIFS(Total!X:X,$AB$28,Total!W:W,B21,Total!AA:AA,DB!$G$5,Total!AA:AA,DB!$O$5,Total!AA:AA,DB!$G$9,Total!K:K,DB!$O$9,Total!E:E,$H$2)+COUNTIFS(Total!X:X,$AB$28,Total!W:W,B21,Total!AA:AA,DB!$G$5,Total!N:N,DB!$O$5,Total!M:M,DB!$G$9,Total!K:K,DB!$O$9,Total!E:E,$H$2)+COUNTIFS(Total!X:X,$AB$28,Total!W:W,B21,Total!O:O,DB!$G$5,Total!AA:AA,DB!$O$5,Total!M:M,DB!$G$9,Total!K:K,DB!$O$9,Total!E:E,$H$2)+COUNTIFS(Total!X:X,$AB$28,Total!W:W,B21,Total!O:O,DB!$G$5,Total!N:N,DB!$O$5,Total!AA:AA,DB!$G$9,Total!K:K,DB!$O$9,Total!E:E,$H$2)+COUNTIFS(Total!X:X,$AB$28,Total!W:W,B21,Total!O:O,DB!$G$5,Total!N:N,DB!$O$5,Total!M:M,DB!$G$9,Total!AA:AA,DB!$O$9,Total!E:E,$H$2)+COUNTIFS(Total!X:X,$AB$28,Total!W:W,B21,Total!O:O,DB!$G$5,Total!N:N,DB!$O$5,Total!M:M,DB!$G$9,Total!K:K,DB!$O$9,Total!AA:AA,$H$2)</f>
        <v>0</v>
      </c>
      <c r="E21" s="31">
        <f>COUNTIFS(Total!X:X,$E$3,Total!W:W,B21,Total!O:O,DB!$G$5,Total!N:N,DB!$O$5,Total!M:M,DB!$G$9,Total!K:K,DB!$O$9,Total!E:E,$H$2)+COUNTIFS(Total!X:X,$E$3,Total!W:W,B21,Total!AA:AA,DB!$G$5,Total!AA:AA,DB!$O$5,Total!AA:AA,DB!$G$9,Total!AA:AA,DB!$O$9,Total!AA:AA,$H$2)+COUNTIFS(Total!X:X,$E$3,Total!W:W,B21,Total!O:O,DB!$G$5,Total!AA:AA,DB!$O$5,Total!AA:AA,DB!$G$9,Total!AA:AA,DB!$O$9,Total!AA:AA,$H$2)+COUNTIFS(Total!X:X,$E$3,Total!W:W,B21,Total!AA:AA,DB!$G$5,Total!N:N,DB!$O$5,Total!AA:AA,DB!$G$9,Total!AA:AA,DB!$O$9,Total!AA:AA,$H$2)+COUNTIFS(Total!X:X,$E$3,Total!W:W,B21,Total!AA:AA,DB!$G$5,Total!AA:AA,DB!$O$5,Total!M:M,DB!$G$9,Total!AA:AA,DB!$O$9,Total!AA:AA,$H$2)+COUNTIFS(Total!X:X,$E$3,Total!W:W,B21,Total!AA:AA,DB!$G$5,Total!AA:AA,DB!$O$5,Total!AA:AA,DB!$G$9,Total!K:K,DB!$O$9,Total!AA:AA,$H$2)+COUNTIFS(Total!X:X,$E$3,Total!W:W,B21,Total!AA:AA,DB!$G$5,Total!AA:AA,DB!$O$5,Total!AA:AA,DB!$G$9,Total!AA:AA,DB!$O$9,Total!E:E,$H$2)+COUNTIFS(Total!X:X,$E$3,Total!W:W,B21,Total!O:O,DB!$G$5,Total!N:N,DB!$O$5,Total!M:M,DB!$G$9,Total!AA:AA,DB!$O$9,Total!AA:AA,$H$2)+COUNTIFS(Total!X:X,$E$3,Total!W:W,B21,Total!O:O,DB!$G$5,Total!N:N,DB!$O$5,Total!AA:AA,DB!$G$9,Total!K:K,DB!$O$9,Total!AA:AA,$H$2)+COUNTIFS(Total!X:X,$E$3,Total!W:W,B21,Total!O:O,DB!$G$5,Total!N:N,DB!$O$5,Total!AA:AA,DB!$G$9,Total!AA:AA,DB!$O$9,Total!E:E,$H$2)+COUNTIFS(Total!X:X,$E$3,Total!W:W,B21,Total!O:O,DB!$G$5,Total!AA:AA,DB!$O$5,Total!M:M,DB!$G$9,Total!K:K,DB!$O$9,Total!AA:AA,$H$2)+COUNTIFS(Total!X:X,$E$3,Total!W:W,B21,Total!O:O,DB!$G$5,Total!AA:AA,DB!$O$5,Total!M:M,DB!$G$9,Total!AA:AA,DB!$O$9,Total!E:E,$H$2)+COUNTIFS(Total!X:X,$E$3,Total!W:W,B21,Total!O:O,DB!$G$5,Total!AA:AA,DB!$O$5,Total!AA:AA,DB!$G$9,Total!K:K,DB!$O$9,Total!E:E,$H$2)+COUNTIFS(Total!X:X,$E$3,Total!W:W,B21,Total!AA:AA,DB!$G$5,Total!N:N,DB!$O$5,Total!M:M,DB!$G$9,Total!K:K,DB!$O$9,Total!AA:AA,$H$2)+COUNTIFS(Total!X:X,$E$3,Total!W:W,B21,Total!AA:AA,DB!$G$5,Total!N:N,DB!$O$5,Total!M:M,DB!$G$9,Total!AA:AA,DB!$O$9,Total!E:E,$H$2)+COUNTIFS(Total!X:X,$E$3,Total!W:W,B21,Total!AA:AA,DB!$G$5,Total!N:N,DB!$O$5,Total!AA:AA,DB!$G$9,Total!K:K,DB!$O$9,Total!E:E,$H$2)+COUNTIFS(Total!X:X,$E$3,Total!W:W,B21,Total!AA:AA,DB!$G$5,Total!AA:AA,DB!$O$5,Total!M:M,DB!$G$9,Total!K:K,DB!$O$9,Total!E:E,$H$2)+COUNTIFS(Total!X:X,$E$3,Total!W:W,B21,Total!O:O,DB!$G$5,Total!N:N,DB!$O$5,Total!AA:AA,DB!$G$9,Total!AA:AA,DB!$O$9,Total!AA:AA,$H$2)+COUNTIFS(Total!X:X,$E$3,Total!W:W,B21,Total!O:O,DB!$G$5,Total!AA:AA,DB!$O$5,Total!M:M,DB!$G$9,Total!AA:AA,DB!$O$9,Total!AA:AA,$H$2)+COUNTIFS(Total!X:X,$E$3,Total!W:W,B21,Total!O:O,DB!$G$5,Total!AA:AA,DB!$O$5,Total!AA:AA,DB!$G$9,Total!K:K,DB!$O$9,Total!AA:AA,$H$2)+COUNTIFS(Total!X:X,$E$3,Total!W:W,B21,Total!O:O,DB!$G$5,Total!AA:AA,DB!$O$5,Total!AA:AA,DB!$G$9,Total!AA:AA,DB!$O$9,Total!E:E,$H$2)+COUNTIFS(Total!X:X,$E$3,Total!W:W,B21,Total!AA:AA,DB!$G$5,Total!N:N,DB!$O$5,Total!M:M,DB!$G$9,Total!AA:AA,DB!$O$9,Total!AA:AA,$H$2)+COUNTIFS(Total!X:X,$E$3,Total!W:W,B21,Total!AA:AA,DB!$G$5,Total!N:N,DB!$O$5,Total!AA:AA,DB!$G$9,Total!K:K,DB!$O$9,Total!AA:AA,$H$2)+COUNTIFS(Total!X:X,$E$3,Total!W:W,B21,Total!AA:AA,DB!$G$5,Total!N:N,DB!$O$5,Total!AA:AA,DB!$G$9,Total!AA:AA,DB!$O$9,Total!E:E,$H$2)+COUNTIFS(Total!X:X,$E$3,Total!W:W,B21,Total!AA:AA,DB!$G$5,Total!AA:AA,DB!$O$5,Total!M:M,DB!$G$9,Total!K:K,DB!$O$9,Total!AA:AA,$H$2)+COUNTIFS(Total!X:X,$E$3,Total!W:W,B21,Total!AA:AA,DB!$G$5,Total!AA:AA,DB!$O$5,Total!M:M,DB!$G$9,Total!AA:AA,DB!$O$9,Total!E:E,$H$2)+COUNTIFS(Total!X:X,$E$3,Total!W:W,B21,Total!AA:AA,DB!$G$5,Total!AA:AA,DB!$O$5,Total!AA:AA,DB!$G$9,Total!K:K,DB!$O$9,Total!E:E,$H$2)+COUNTIFS(Total!X:X,$E$3,Total!W:W,B21,Total!AA:AA,DB!$G$5,Total!N:N,DB!$O$5,Total!M:M,DB!$G$9,Total!K:K,DB!$O$9,Total!E:E,$H$2)+COUNTIFS(Total!X:X,$E$3,Total!W:W,B21,Total!O:O,DB!$G$5,Total!AA:AA,DB!$O$5,Total!M:M,DB!$G$9,Total!K:K,DB!$O$9,Total!E:E,$H$2)+COUNTIFS(Total!X:X,$E$3,Total!W:W,B21,Total!O:O,DB!$G$5,Total!N:N,DB!$O$5,Total!AA:AA,DB!$G$9,Total!K:K,DB!$O$9,Total!E:E,$H$2)+COUNTIFS(Total!X:X,$E$3,Total!W:W,B21,Total!O:O,DB!$G$5,Total!N:N,DB!$O$5,Total!M:M,DB!$G$9,Total!AA:AA,DB!$O$9,Total!E:E,$H$2)+COUNTIFS(Total!X:X,$E$3,Total!W:W,B21,Total!O:O,DB!$G$5,Total!N:N,DB!$O$5,Total!M:M,DB!$G$9,Total!K:K,DB!$O$9,Total!AA:AA,$H$2)</f>
        <v>0</v>
      </c>
      <c r="F21" s="31">
        <f>COUNTIFS(Total!X:X,$F$3,Total!W:W,B21,Total!O:O,DB!$G$5,Total!N:N,DB!$O$5,Total!M:M,DB!$G$9,Total!K:K,DB!$O$9,Total!E:E,$H$2)+COUNTIFS(Total!X:X,$F$3,Total!W:W,B21,Total!AA:AA,DB!$G$5,Total!AA:AA,DB!$O$5,Total!AA:AA,DB!$G$9,Total!AA:AA,DB!$O$9,Total!AA:AA,$H$2)+COUNTIFS(Total!X:X,$F$3,Total!W:W,B21,Total!O:O,DB!$G$5,Total!AA:AA,DB!$O$5,Total!AA:AA,DB!$G$9,Total!AA:AA,DB!$O$9,Total!AA:AA,$H$2)+COUNTIFS(Total!X:X,$F$3,Total!W:W,B21,Total!AA:AA,DB!$G$5,Total!N:N,DB!$O$5,Total!AA:AA,DB!$G$9,Total!AA:AA,DB!$O$9,Total!AA:AA,$H$2)+COUNTIFS(Total!X:X,$F$3,Total!W:W,B21,Total!AA:AA,DB!$G$5,Total!AA:AA,DB!$O$5,Total!M:M,DB!$G$9,Total!AA:AA,DB!$O$9,Total!AA:AA,$H$2)+COUNTIFS(Total!X:X,$F$3,Total!W:W,B21,Total!AA:AA,DB!$G$5,Total!AA:AA,DB!$O$5,Total!AA:AA,DB!$G$9,Total!K:K,DB!$O$9,Total!AA:AA,$H$2)+COUNTIFS(Total!X:X,$F$3,Total!W:W,B21,Total!AA:AA,DB!$G$5,Total!AA:AA,DB!$O$5,Total!AA:AA,DB!$G$9,Total!AA:AA,DB!$O$9,Total!E:E,$H$2)+COUNTIFS(Total!X:X,$F$3,Total!W:W,B21,Total!O:O,DB!$G$5,Total!N:N,DB!$O$5,Total!M:M,DB!$G$9,Total!AA:AA,DB!$O$9,Total!AA:AA,$H$2)+COUNTIFS(Total!X:X,$F$3,Total!W:W,B21,Total!O:O,DB!$G$5,Total!N:N,DB!$O$5,Total!AA:AA,DB!$G$9,Total!K:K,DB!$O$9,Total!AA:AA,$H$2)+COUNTIFS(Total!X:X,$F$3,Total!W:W,B21,Total!O:O,DB!$G$5,Total!N:N,DB!$O$5,Total!AA:AA,DB!$G$9,Total!AA:AA,DB!$O$9,Total!E:E,$H$2)+COUNTIFS(Total!X:X,$F$3,Total!W:W,B21,Total!O:O,DB!$G$5,Total!AA:AA,DB!$O$5,Total!M:M,DB!$G$9,Total!K:K,DB!$O$9,Total!AA:AA,$H$2)+COUNTIFS(Total!X:X,$F$3,Total!W:W,B21,Total!O:O,DB!$G$5,Total!AA:AA,DB!$O$5,Total!M:M,DB!$G$9,Total!AA:AA,DB!$O$9,Total!E:E,$H$2)+COUNTIFS(Total!X:X,$F$3,Total!W:W,B21,Total!O:O,DB!$G$5,Total!AA:AA,DB!$O$5,Total!AA:AA,DB!$G$9,Total!K:K,DB!$O$9,Total!E:E,$H$2)+COUNTIFS(Total!X:X,$F$3,Total!W:W,B21,Total!AA:AA,DB!$G$5,Total!N:N,DB!$O$5,Total!M:M,DB!$G$9,Total!K:K,DB!$O$9,Total!AA:AA,$H$2)+COUNTIFS(Total!X:X,$F$3,Total!W:W,B21,Total!AA:AA,DB!$G$5,Total!N:N,DB!$O$5,Total!M:M,DB!$G$9,Total!AA:AA,DB!$O$9,Total!E:E,$H$2)+COUNTIFS(Total!X:X,$F$3,Total!W:W,B21,Total!AA:AA,DB!$G$5,Total!N:N,DB!$O$5,Total!AA:AA,DB!$G$9,Total!K:K,DB!$O$9,Total!E:E,$H$2)+COUNTIFS(Total!X:X,$F$3,Total!W:W,B21,Total!AA:AA,DB!$G$5,Total!AA:AA,DB!$O$5,Total!M:M,DB!$G$9,Total!K:K,DB!$O$9,Total!E:E,$H$2)+COUNTIFS(Total!X:X,$F$3,Total!W:W,B21,Total!O:O,DB!$G$5,Total!N:N,DB!$O$5,Total!AA:AA,DB!$G$9,Total!AA:AA,DB!$O$9,Total!AA:AA,$H$2)+COUNTIFS(Total!X:X,$F$3,Total!W:W,B21,Total!O:O,DB!$G$5,Total!AA:AA,DB!$O$5,Total!M:M,DB!$G$9,Total!AA:AA,DB!$O$9,Total!AA:AA,$H$2)+COUNTIFS(Total!X:X,$F$3,Total!W:W,B21,Total!O:O,DB!$G$5,Total!AA:AA,DB!$O$5,Total!AA:AA,DB!$G$9,Total!K:K,DB!$O$9,Total!AA:AA,$H$2)+COUNTIFS(Total!X:X,$F$3,Total!W:W,B21,Total!O:O,DB!$G$5,Total!AA:AA,DB!$O$5,Total!AA:AA,DB!$G$9,Total!AA:AA,DB!$O$9,Total!E:E,$H$2)+COUNTIFS(Total!X:X,$F$3,Total!W:W,B21,Total!AA:AA,DB!$G$5,Total!N:N,DB!$O$5,Total!M:M,DB!$G$9,Total!AA:AA,DB!$O$9,Total!AA:AA,$H$2)+COUNTIFS(Total!X:X,$F$3,Total!W:W,B21,Total!AA:AA,DB!$G$5,Total!N:N,DB!$O$5,Total!AA:AA,DB!$G$9,Total!K:K,DB!$O$9,Total!AA:AA,$H$2)+COUNTIFS(Total!X:X,$F$3,Total!W:W,B21,Total!AA:AA,DB!$G$5,Total!N:N,DB!$O$5,Total!AA:AA,DB!$G$9,Total!AA:AA,DB!$O$9,Total!E:E,$H$2)+COUNTIFS(Total!X:X,$F$3,Total!W:W,B21,Total!AA:AA,DB!$G$5,Total!AA:AA,DB!$O$5,Total!M:M,DB!$G$9,Total!K:K,DB!$O$9,Total!AA:AA,$H$2)+COUNTIFS(Total!X:X,$F$3,Total!W:W,B21,Total!AA:AA,DB!$G$5,Total!AA:AA,DB!$O$5,Total!M:M,DB!$G$9,Total!AA:AA,DB!$O$9,Total!E:E,$H$2)+COUNTIFS(Total!X:X,$F$3,Total!W:W,B21,Total!AA:AA,DB!$G$5,Total!AA:AA,DB!$O$5,Total!AA:AA,DB!$G$9,Total!K:K,DB!$O$9,Total!E:E,$H$2)+COUNTIFS(Total!X:X,$F$3,Total!W:W,B21,Total!AA:AA,DB!$G$5,Total!N:N,DB!$O$5,Total!M:M,DB!$G$9,Total!K:K,DB!$O$9,Total!E:E,$H$2)+COUNTIFS(Total!X:X,$F$3,Total!W:W,B21,Total!O:O,DB!$G$5,Total!AA:AA,DB!$O$5,Total!M:M,DB!$G$9,Total!K:K,DB!$O$9,Total!E:E,$H$2)+COUNTIFS(Total!X:X,$F$3,Total!W:W,B21,Total!O:O,DB!$G$5,Total!N:N,DB!$O$5,Total!AA:AA,DB!$G$9,Total!K:K,DB!$O$9,Total!E:E,$H$2)+COUNTIFS(Total!X:X,$F$3,Total!W:W,B21,Total!O:O,DB!$G$5,Total!N:N,DB!$O$5,Total!M:M,DB!$G$9,Total!AA:AA,DB!$O$9,Total!E:E,$H$2)+COUNTIFS(Total!X:X,$F$3,Total!W:W,B21,Total!O:O,DB!$G$5,Total!N:N,DB!$O$5,Total!M:M,DB!$G$9,Total!K:K,DB!$O$9,Total!AA:AA,$H$2)</f>
        <v>0</v>
      </c>
      <c r="G21" s="31">
        <f>COUNTIFS(Total!X:X,$G$3,Total!W:W,B21,Total!O:O,DB!$G$5,Total!N:N,DB!$O$5,Total!M:M,DB!$G$9,Total!K:K,DB!$O$9,Total!E:E,$H$2)+COUNTIFS(Total!X:X,$G$3,Total!W:W,B21,Total!AA:AA,DB!$G$5,Total!AA:AA,DB!$O$5,Total!AA:AA,DB!$G$9,Total!AA:AA,DB!$O$9,Total!AA:AA,$H$2)+COUNTIFS(Total!X:X,$G$3,Total!W:W,B21,Total!O:O,DB!$G$5,Total!AA:AA,DB!$O$5,Total!AA:AA,DB!$G$9,Total!AA:AA,DB!$O$9,Total!AA:AA,$H$2)+COUNTIFS(Total!X:X,$G$3,Total!W:W,B21,Total!AA:AA,DB!$G$5,Total!N:N,DB!$O$5,Total!AA:AA,DB!$G$9,Total!AA:AA,DB!$O$9,Total!AA:AA,$H$2)+COUNTIFS(Total!X:X,$G$3,Total!W:W,B21,Total!AA:AA,DB!$G$5,Total!AA:AA,DB!$O$5,Total!M:M,DB!$G$9,Total!AA:AA,DB!$O$9,Total!AA:AA,$H$2)+COUNTIFS(Total!X:X,$G$3,Total!W:W,B21,Total!AA:AA,DB!$G$5,Total!AA:AA,DB!$O$5,Total!AA:AA,DB!$G$9,Total!K:K,DB!$O$9,Total!AA:AA,$H$2)+COUNTIFS(Total!X:X,$G$3,Total!W:W,B21,Total!AA:AA,DB!$G$5,Total!AA:AA,DB!$O$5,Total!AA:AA,DB!$G$9,Total!AA:AA,DB!$O$9,Total!E:E,$H$2)+COUNTIFS(Total!X:X,$G$3,Total!W:W,B21,Total!O:O,DB!$G$5,Total!N:N,DB!$O$5,Total!M:M,DB!$G$9,Total!AA:AA,DB!$O$9,Total!AA:AA,$H$2)+COUNTIFS(Total!X:X,$G$3,Total!W:W,B21,Total!O:O,DB!$G$5,Total!N:N,DB!$O$5,Total!AA:AA,DB!$G$9,Total!K:K,DB!$O$9,Total!AA:AA,$H$2)+COUNTIFS(Total!X:X,$G$3,Total!W:W,B21,Total!O:O,DB!$G$5,Total!N:N,DB!$O$5,Total!AA:AA,DB!$G$9,Total!AA:AA,DB!$O$9,Total!E:E,$H$2)+COUNTIFS(Total!X:X,$G$3,Total!W:W,B21,Total!O:O,DB!$G$5,Total!AA:AA,DB!$O$5,Total!M:M,DB!$G$9,Total!K:K,DB!$O$9,Total!AA:AA,$H$2)+COUNTIFS(Total!X:X,$G$3,Total!W:W,B21,Total!O:O,DB!$G$5,Total!AA:AA,DB!$O$5,Total!M:M,DB!$G$9,Total!AA:AA,DB!$O$9,Total!E:E,$H$2)+COUNTIFS(Total!X:X,$G$3,Total!W:W,B21,Total!O:O,DB!$G$5,Total!AA:AA,DB!$O$5,Total!AA:AA,DB!$G$9,Total!K:K,DB!$O$9,Total!E:E,$H$2)+COUNTIFS(Total!X:X,$G$3,Total!W:W,B21,Total!AA:AA,DB!$G$5,Total!N:N,DB!$O$5,Total!M:M,DB!$G$9,Total!K:K,DB!$O$9,Total!AA:AA,$H$2)+COUNTIFS(Total!X:X,$G$3,Total!W:W,B21,Total!AA:AA,DB!$G$5,Total!N:N,DB!$O$5,Total!M:M,DB!$G$9,Total!AA:AA,DB!$O$9,Total!E:E,$H$2)+COUNTIFS(Total!X:X,$G$3,Total!W:W,B21,Total!AA:AA,DB!$G$5,Total!N:N,DB!$O$5,Total!AA:AA,DB!$G$9,Total!K:K,DB!$O$9,Total!E:E,$H$2)+COUNTIFS(Total!X:X,$G$3,Total!W:W,B21,Total!AA:AA,DB!$G$5,Total!AA:AA,DB!$O$5,Total!M:M,DB!$G$9,Total!K:K,DB!$O$9,Total!E:E,$H$2)+COUNTIFS(Total!X:X,$G$3,Total!W:W,B21,Total!O:O,DB!$G$5,Total!N:N,DB!$O$5,Total!AA:AA,DB!$G$9,Total!AA:AA,DB!$O$9,Total!AA:AA,$H$2)+COUNTIFS(Total!X:X,$G$3,Total!W:W,B21,Total!O:O,DB!$G$5,Total!AA:AA,DB!$O$5,Total!M:M,DB!$G$9,Total!AA:AA,DB!$O$9,Total!AA:AA,$H$2)+COUNTIFS(Total!X:X,$G$3,Total!W:W,B21,Total!O:O,DB!$G$5,Total!AA:AA,DB!$O$5,Total!AA:AA,DB!$G$9,Total!K:K,DB!$O$9,Total!AA:AA,$H$2)+COUNTIFS(Total!X:X,$G$3,Total!W:W,B21,Total!O:O,DB!$G$5,Total!AA:AA,DB!$O$5,Total!AA:AA,DB!$G$9,Total!AA:AA,DB!$O$9,Total!E:E,$H$2)+COUNTIFS(Total!X:X,$G$3,Total!W:W,B21,Total!AA:AA,DB!$G$5,Total!N:N,DB!$O$5,Total!M:M,DB!$G$9,Total!AA:AA,DB!$O$9,Total!AA:AA,$H$2)+COUNTIFS(Total!X:X,$G$3,Total!W:W,B21,Total!AA:AA,DB!$G$5,Total!N:N,DB!$O$5,Total!AA:AA,DB!$G$9,Total!K:K,DB!$O$9,Total!AA:AA,$H$2)+COUNTIFS(Total!X:X,$G$3,Total!W:W,B21,Total!AA:AA,DB!$G$5,Total!N:N,DB!$O$5,Total!AA:AA,DB!$G$9,Total!AA:AA,DB!$O$9,Total!E:E,$H$2)+COUNTIFS(Total!X:X,$G$3,Total!W:W,B21,Total!AA:AA,DB!$G$5,Total!AA:AA,DB!$O$5,Total!M:M,DB!$G$9,Total!K:K,DB!$O$9,Total!AA:AA,$H$2)+COUNTIFS(Total!X:X,$G$3,Total!W:W,B21,Total!AA:AA,DB!$G$5,Total!AA:AA,DB!$O$5,Total!M:M,DB!$G$9,Total!AA:AA,DB!$O$9,Total!E:E,$H$2)+COUNTIFS(Total!X:X,$G$3,Total!W:W,B21,Total!AA:AA,DB!$G$5,Total!AA:AA,DB!$O$5,Total!AA:AA,DB!$G$9,Total!K:K,DB!$O$9,Total!E:E,$H$2)+COUNTIFS(Total!X:X,$G$3,Total!W:W,B21,Total!AA:AA,DB!$G$5,Total!N:N,DB!$O$5,Total!M:M,DB!$G$9,Total!K:K,DB!$O$9,Total!E:E,$H$2)+COUNTIFS(Total!X:X,$G$3,Total!W:W,B21,Total!O:O,DB!$G$5,Total!AA:AA,DB!$O$5,Total!M:M,DB!$G$9,Total!K:K,DB!$O$9,Total!E:E,$H$2)+COUNTIFS(Total!X:X,$G$3,Total!W:W,B21,Total!O:O,DB!$G$5,Total!N:N,DB!$O$5,Total!AA:AA,DB!$G$9,Total!K:K,DB!$O$9,Total!E:E,$H$2)+COUNTIFS(Total!X:X,$G$3,Total!W:W,B21,Total!O:O,DB!$G$5,Total!N:N,DB!$O$5,Total!M:M,DB!$G$9,Total!AA:AA,DB!$O$9,Total!E:E,$H$2)+COUNTIFS(Total!X:X,$G$3,Total!W:W,B21,Total!O:O,DB!$G$5,Total!N:N,DB!$O$5,Total!M:M,DB!$G$9,Total!K:K,DB!$O$9,Total!AA:AA,$H$2)</f>
        <v>0</v>
      </c>
      <c r="H21" s="31">
        <f>COUNTIFS(Total!X:X,$H$3,Total!W:W,B21,Total!O:O,DB!$G$5,Total!N:N,DB!$O$5,Total!M:M,DB!$G$9,Total!K:K,DB!$O$9,Total!E:E,$H$2)+COUNTIFS(Total!X:X,$H$3,Total!W:W,B21,Total!AA:AA,DB!$G$5,Total!AA:AA,DB!$O$5,Total!AA:AA,DB!$G$9,Total!AA:AA,DB!$O$9,Total!AA:AA,$H$2)+COUNTIFS(Total!X:X,$H$3,Total!W:W,B21,Total!O:O,DB!$G$5,Total!AA:AA,DB!$O$5,Total!AA:AA,DB!$G$9,Total!AA:AA,DB!$O$9,Total!AA:AA,$H$2)+COUNTIFS(Total!X:X,$H$3,Total!W:W,B21,Total!AA:AA,DB!$G$5,Total!N:N,DB!$O$5,Total!AA:AA,DB!$G$9,Total!AA:AA,DB!$O$9,Total!AA:AA,$H$2)+COUNTIFS(Total!X:X,$H$3,Total!W:W,B21,Total!AA:AA,DB!$G$5,Total!AA:AA,DB!$O$5,Total!M:M,DB!$G$9,Total!AA:AA,DB!$O$9,Total!AA:AA,$H$2)+COUNTIFS(Total!X:X,$H$3,Total!W:W,B21,Total!AA:AA,DB!$G$5,Total!AA:AA,DB!$O$5,Total!AA:AA,DB!$G$9,Total!K:K,DB!$O$9,Total!AA:AA,$H$2)+COUNTIFS(Total!X:X,$H$3,Total!W:W,B21,Total!AA:AA,DB!$G$5,Total!AA:AA,DB!$O$5,Total!AA:AA,DB!$G$9,Total!AA:AA,DB!$O$9,Total!E:E,$H$2)+COUNTIFS(Total!X:X,$H$3,Total!W:W,B21,Total!O:O,DB!$G$5,Total!N:N,DB!$O$5,Total!M:M,DB!$G$9,Total!AA:AA,DB!$O$9,Total!AA:AA,$H$2)+COUNTIFS(Total!X:X,$H$3,Total!W:W,B21,Total!O:O,DB!$G$5,Total!N:N,DB!$O$5,Total!AA:AA,DB!$G$9,Total!K:K,DB!$O$9,Total!AA:AA,$H$2)+COUNTIFS(Total!X:X,$H$3,Total!W:W,B21,Total!O:O,DB!$G$5,Total!N:N,DB!$O$5,Total!AA:AA,DB!$G$9,Total!AA:AA,DB!$O$9,Total!E:E,$H$2)+COUNTIFS(Total!X:X,$H$3,Total!W:W,B21,Total!O:O,DB!$G$5,Total!AA:AA,DB!$O$5,Total!M:M,DB!$G$9,Total!K:K,DB!$O$9,Total!AA:AA,$H$2)+COUNTIFS(Total!X:X,$H$3,Total!W:W,B21,Total!O:O,DB!$G$5,Total!AA:AA,DB!$O$5,Total!M:M,DB!$G$9,Total!AA:AA,DB!$O$9,Total!E:E,$H$2)+COUNTIFS(Total!X:X,$H$3,Total!W:W,B21,Total!O:O,DB!$G$5,Total!AA:AA,DB!$O$5,Total!AA:AA,DB!$G$9,Total!K:K,DB!$O$9,Total!E:E,$H$2)+COUNTIFS(Total!X:X,$H$3,Total!W:W,B21,Total!AA:AA,DB!$G$5,Total!N:N,DB!$O$5,Total!M:M,DB!$G$9,Total!K:K,DB!$O$9,Total!AA:AA,$H$2)+COUNTIFS(Total!X:X,$H$3,Total!W:W,B21,Total!AA:AA,DB!$G$5,Total!N:N,DB!$O$5,Total!M:M,DB!$G$9,Total!AA:AA,DB!$O$9,Total!E:E,$H$2)+COUNTIFS(Total!X:X,$H$3,Total!W:W,B21,Total!AA:AA,DB!$G$5,Total!N:N,DB!$O$5,Total!AA:AA,DB!$G$9,Total!K:K,DB!$O$9,Total!E:E,$H$2)+COUNTIFS(Total!X:X,$H$3,Total!W:W,B21,Total!AA:AA,DB!$G$5,Total!AA:AA,DB!$O$5,Total!M:M,DB!$G$9,Total!K:K,DB!$O$9,Total!E:E,$H$2)+COUNTIFS(Total!X:X,$H$3,Total!W:W,B21,Total!O:O,DB!$G$5,Total!N:N,DB!$O$5,Total!AA:AA,DB!$G$9,Total!AA:AA,DB!$O$9,Total!AA:AA,$H$2)+COUNTIFS(Total!X:X,$H$3,Total!W:W,B21,Total!O:O,DB!$G$5,Total!AA:AA,DB!$O$5,Total!M:M,DB!$G$9,Total!AA:AA,DB!$O$9,Total!AA:AA,$H$2)+COUNTIFS(Total!X:X,$H$3,Total!W:W,B21,Total!O:O,DB!$G$5,Total!AA:AA,DB!$O$5,Total!AA:AA,DB!$G$9,Total!K:K,DB!$O$9,Total!AA:AA,$H$2)+COUNTIFS(Total!X:X,$H$3,Total!W:W,B21,Total!O:O,DB!$G$5,Total!AA:AA,DB!$O$5,Total!AA:AA,DB!$G$9,Total!AA:AA,DB!$O$9,Total!E:E,$H$2)+COUNTIFS(Total!X:X,$H$3,Total!W:W,B21,Total!AA:AA,DB!$G$5,Total!N:N,DB!$O$5,Total!M:M,DB!$G$9,Total!AA:AA,DB!$O$9,Total!AA:AA,$H$2)+COUNTIFS(Total!X:X,$H$3,Total!W:W,B21,Total!AA:AA,DB!$G$5,Total!N:N,DB!$O$5,Total!AA:AA,DB!$G$9,Total!K:K,DB!$O$9,Total!AA:AA,$H$2)+COUNTIFS(Total!X:X,$H$3,Total!W:W,B21,Total!AA:AA,DB!$G$5,Total!N:N,DB!$O$5,Total!AA:AA,DB!$G$9,Total!AA:AA,DB!$O$9,Total!E:E,$H$2)+COUNTIFS(Total!X:X,$H$3,Total!W:W,B21,Total!AA:AA,DB!$G$5,Total!AA:AA,DB!$O$5,Total!M:M,DB!$G$9,Total!K:K,DB!$O$9,Total!AA:AA,$H$2)+COUNTIFS(Total!X:X,$H$3,Total!W:W,B21,Total!AA:AA,DB!$G$5,Total!AA:AA,DB!$O$5,Total!M:M,DB!$G$9,Total!AA:AA,DB!$O$9,Total!E:E,$H$2)+COUNTIFS(Total!X:X,$H$3,Total!W:W,B21,Total!AA:AA,DB!$G$5,Total!AA:AA,DB!$O$5,Total!AA:AA,DB!$G$9,Total!K:K,DB!$O$9,Total!E:E,$H$2)+COUNTIFS(Total!X:X,$H$3,Total!W:W,B21,Total!AA:AA,DB!$G$5,Total!N:N,DB!$O$5,Total!M:M,DB!$G$9,Total!K:K,DB!$O$9,Total!E:E,$H$2)+COUNTIFS(Total!X:X,$H$3,Total!W:W,B21,Total!O:O,DB!$G$5,Total!AA:AA,DB!$O$5,Total!M:M,DB!$G$9,Total!K:K,DB!$O$9,Total!E:E,$H$2)+COUNTIFS(Total!X:X,$H$3,Total!W:W,B21,Total!O:O,DB!$G$5,Total!N:N,DB!$O$5,Total!AA:AA,DB!$G$9,Total!K:K,DB!$O$9,Total!E:E,$H$2)+COUNTIFS(Total!X:X,$H$3,Total!W:W,B21,Total!O:O,DB!$G$5,Total!N:N,DB!$O$5,Total!M:M,DB!$G$9,Total!AA:AA,DB!$O$9,Total!E:E,$H$2)+COUNTIFS(Total!X:X,$H$3,Total!W:W,B21,Total!O:O,DB!$G$5,Total!N:N,DB!$O$5,Total!M:M,DB!$G$9,Total!K:K,DB!$O$9,Total!AA:AA,$H$2)</f>
        <v>0</v>
      </c>
      <c r="I21" s="31">
        <f>COUNTIFS(Total!X:X,$I$3,Total!W:W,B21,Total!O:O,DB!$G$5,Total!N:N,DB!$O$5,Total!M:M,DB!$G$9,Total!K:K,DB!$O$9,Total!E:E,$H$2)+COUNTIFS(Total!X:X,$I$3,Total!W:W,B21,Total!AA:AA,DB!$G$5,Total!AA:AA,DB!$O$5,Total!AA:AA,DB!$G$9,Total!AA:AA,DB!$O$9,Total!AA:AA,$H$2)+COUNTIFS(Total!X:X,$I$3,Total!W:W,B21,Total!O:O,DB!$G$5,Total!AA:AA,DB!$O$5,Total!AA:AA,DB!$G$9,Total!AA:AA,DB!$O$9,Total!AA:AA,$H$2)+COUNTIFS(Total!X:X,$I$3,Total!W:W,B21,Total!AA:AA,DB!$G$5,Total!N:N,DB!$O$5,Total!AA:AA,DB!$G$9,Total!AA:AA,DB!$O$9,Total!AA:AA,$H$2)+COUNTIFS(Total!X:X,$I$3,Total!W:W,B21,Total!AA:AA,DB!$G$5,Total!AA:AA,DB!$O$5,Total!M:M,DB!$G$9,Total!AA:AA,DB!$O$9,Total!AA:AA,$H$2)+COUNTIFS(Total!X:X,$I$3,Total!W:W,B21,Total!AA:AA,DB!$G$5,Total!AA:AA,DB!$O$5,Total!AA:AA,DB!$G$9,Total!K:K,DB!$O$9,Total!AA:AA,$H$2)+COUNTIFS(Total!X:X,$I$3,Total!W:W,B21,Total!AA:AA,DB!$G$5,Total!AA:AA,DB!$O$5,Total!AA:AA,DB!$G$9,Total!AA:AA,DB!$O$9,Total!E:E,$H$2)+COUNTIFS(Total!X:X,$I$3,Total!W:W,B21,Total!O:O,DB!$G$5,Total!N:N,DB!$O$5,Total!M:M,DB!$G$9,Total!AA:AA,DB!$O$9,Total!AA:AA,$H$2)+COUNTIFS(Total!X:X,$I$3,Total!W:W,B21,Total!O:O,DB!$G$5,Total!N:N,DB!$O$5,Total!AA:AA,DB!$G$9,Total!K:K,DB!$O$9,Total!AA:AA,$H$2)+COUNTIFS(Total!X:X,$I$3,Total!W:W,B21,Total!O:O,DB!$G$5,Total!N:N,DB!$O$5,Total!AA:AA,DB!$G$9,Total!AA:AA,DB!$O$9,Total!E:E,$H$2)+COUNTIFS(Total!X:X,$I$3,Total!W:W,B21,Total!O:O,DB!$G$5,Total!AA:AA,DB!$O$5,Total!M:M,DB!$G$9,Total!K:K,DB!$O$9,Total!AA:AA,$H$2)+COUNTIFS(Total!X:X,$I$3,Total!W:W,B21,Total!O:O,DB!$G$5,Total!AA:AA,DB!$O$5,Total!M:M,DB!$G$9,Total!AA:AA,DB!$O$9,Total!E:E,$H$2)+COUNTIFS(Total!X:X,$I$3,Total!W:W,B21,Total!O:O,DB!$G$5,Total!AA:AA,DB!$O$5,Total!AA:AA,DB!$G$9,Total!K:K,DB!$O$9,Total!E:E,$H$2)+COUNTIFS(Total!X:X,$I$3,Total!W:W,B21,Total!AA:AA,DB!$G$5,Total!N:N,DB!$O$5,Total!M:M,DB!$G$9,Total!K:K,DB!$O$9,Total!AA:AA,$H$2)+COUNTIFS(Total!X:X,$I$3,Total!W:W,B21,Total!AA:AA,DB!$G$5,Total!N:N,DB!$O$5,Total!M:M,DB!$G$9,Total!AA:AA,DB!$O$9,Total!E:E,$H$2)+COUNTIFS(Total!X:X,$I$3,Total!W:W,B21,Total!AA:AA,DB!$G$5,Total!N:N,DB!$O$5,Total!AA:AA,DB!$G$9,Total!K:K,DB!$O$9,Total!E:E,$H$2)+COUNTIFS(Total!X:X,$I$3,Total!W:W,B21,Total!AA:AA,DB!$G$5,Total!AA:AA,DB!$O$5,Total!M:M,DB!$G$9,Total!K:K,DB!$O$9,Total!E:E,$H$2)+COUNTIFS(Total!X:X,$I$3,Total!W:W,B21,Total!O:O,DB!$G$5,Total!N:N,DB!$O$5,Total!AA:AA,DB!$G$9,Total!AA:AA,DB!$O$9,Total!AA:AA,$H$2)+COUNTIFS(Total!X:X,$I$3,Total!W:W,B21,Total!O:O,DB!$G$5,Total!AA:AA,DB!$O$5,Total!M:M,DB!$G$9,Total!AA:AA,DB!$O$9,Total!AA:AA,$H$2)+COUNTIFS(Total!X:X,$I$3,Total!W:W,B21,Total!O:O,DB!$G$5,Total!AA:AA,DB!$O$5,Total!AA:AA,DB!$G$9,Total!K:K,DB!$O$9,Total!AA:AA,$H$2)+COUNTIFS(Total!X:X,$I$3,Total!W:W,B21,Total!O:O,DB!$G$5,Total!AA:AA,DB!$O$5,Total!AA:AA,DB!$G$9,Total!AA:AA,DB!$O$9,Total!E:E,$H$2)+COUNTIFS(Total!X:X,$I$3,Total!W:W,B21,Total!AA:AA,DB!$G$5,Total!N:N,DB!$O$5,Total!M:M,DB!$G$9,Total!AA:AA,DB!$O$9,Total!AA:AA,$H$2)+COUNTIFS(Total!X:X,$I$3,Total!W:W,B21,Total!AA:AA,DB!$G$5,Total!N:N,DB!$O$5,Total!AA:AA,DB!$G$9,Total!K:K,DB!$O$9,Total!AA:AA,$H$2)+COUNTIFS(Total!X:X,$I$3,Total!W:W,B21,Total!AA:AA,DB!$G$5,Total!N:N,DB!$O$5,Total!AA:AA,DB!$G$9,Total!AA:AA,DB!$O$9,Total!E:E,$H$2)+COUNTIFS(Total!X:X,$I$3,Total!W:W,B21,Total!AA:AA,DB!$G$5,Total!AA:AA,DB!$O$5,Total!M:M,DB!$G$9,Total!K:K,DB!$O$9,Total!AA:AA,$H$2)+COUNTIFS(Total!X:X,$I$3,Total!W:W,B21,Total!AA:AA,DB!$G$5,Total!AA:AA,DB!$O$5,Total!M:M,DB!$G$9,Total!AA:AA,DB!$O$9,Total!E:E,$H$2)+COUNTIFS(Total!X:X,$I$3,Total!W:W,B21,Total!AA:AA,DB!$G$5,Total!AA:AA,DB!$O$5,Total!AA:AA,DB!$G$9,Total!K:K,DB!$O$9,Total!E:E,$H$2)+COUNTIFS(Total!X:X,$I$3,Total!W:W,B21,Total!AA:AA,DB!$G$5,Total!N:N,DB!$O$5,Total!M:M,DB!$G$9,Total!K:K,DB!$O$9,Total!E:E,$H$2)+COUNTIFS(Total!X:X,$I$3,Total!W:W,B21,Total!O:O,DB!$G$5,Total!AA:AA,DB!$O$5,Total!M:M,DB!$G$9,Total!K:K,DB!$O$9,Total!E:E,$H$2)+COUNTIFS(Total!X:X,$I$3,Total!W:W,B21,Total!O:O,DB!$G$5,Total!N:N,DB!$O$5,Total!AA:AA,DB!$G$9,Total!K:K,DB!$O$9,Total!E:E,$H$2)+COUNTIFS(Total!X:X,$I$3,Total!W:W,B21,Total!O:O,DB!$G$5,Total!N:N,DB!$O$5,Total!M:M,DB!$G$9,Total!AA:AA,DB!$O$9,Total!E:E,$H$2)+COUNTIFS(Total!X:X,$I$3,Total!W:W,B21,Total!O:O,DB!$G$5,Total!N:N,DB!$O$5,Total!M:M,DB!$G$9,Total!K:K,DB!$O$9,Total!AA:AA,$H$2)</f>
        <v>0</v>
      </c>
      <c r="J21" s="31">
        <f>COUNTIFS(Total!X:X,$J$3,Total!W:W,B21,Total!O:O,DB!$G$5,Total!N:N,DB!$O$5,Total!M:M,DB!$G$9,Total!K:K,DB!$O$9,Total!E:E,$H$2)+COUNTIFS(Total!X:X,$J$3,Total!W:W,B21,Total!AA:AA,DB!$G$5,Total!AA:AA,DB!$O$5,Total!AA:AA,DB!$G$9,Total!AA:AA,DB!$O$9,Total!AA:AA,$H$2)+COUNTIFS(Total!X:X,$J$3,Total!W:W,B21,Total!O:O,DB!$G$5,Total!AA:AA,DB!$O$5,Total!AA:AA,DB!$G$9,Total!AA:AA,DB!$O$9,Total!AA:AA,$H$2)+COUNTIFS(Total!X:X,$J$3,Total!W:W,B21,Total!AA:AA,DB!$G$5,Total!N:N,DB!$O$5,Total!AA:AA,DB!$G$9,Total!AA:AA,DB!$O$9,Total!AA:AA,$H$2)+COUNTIFS(Total!X:X,$J$3,Total!W:W,B21,Total!AA:AA,DB!$G$5,Total!AA:AA,DB!$O$5,Total!M:M,DB!$G$9,Total!AA:AA,DB!$O$9,Total!AA:AA,$H$2)+COUNTIFS(Total!X:X,$J$3,Total!W:W,B21,Total!AA:AA,DB!$G$5,Total!AA:AA,DB!$O$5,Total!AA:AA,DB!$G$9,Total!K:K,DB!$O$9,Total!AA:AA,$H$2)+COUNTIFS(Total!X:X,$J$3,Total!W:W,B21,Total!AA:AA,DB!$G$5,Total!AA:AA,DB!$O$5,Total!AA:AA,DB!$G$9,Total!AA:AA,DB!$O$9,Total!E:E,$H$2)+COUNTIFS(Total!X:X,$J$3,Total!W:W,B21,Total!O:O,DB!$G$5,Total!N:N,DB!$O$5,Total!M:M,DB!$G$9,Total!AA:AA,DB!$O$9,Total!AA:AA,$H$2)+COUNTIFS(Total!X:X,$J$3,Total!W:W,B21,Total!O:O,DB!$G$5,Total!N:N,DB!$O$5,Total!AA:AA,DB!$G$9,Total!K:K,DB!$O$9,Total!AA:AA,$H$2)+COUNTIFS(Total!X:X,$J$3,Total!W:W,B21,Total!O:O,DB!$G$5,Total!N:N,DB!$O$5,Total!AA:AA,DB!$G$9,Total!AA:AA,DB!$O$9,Total!E:E,$H$2)+COUNTIFS(Total!X:X,$J$3,Total!W:W,B21,Total!O:O,DB!$G$5,Total!AA:AA,DB!$O$5,Total!M:M,DB!$G$9,Total!K:K,DB!$O$9,Total!AA:AA,$H$2)+COUNTIFS(Total!X:X,$J$3,Total!W:W,B21,Total!O:O,DB!$G$5,Total!AA:AA,DB!$O$5,Total!M:M,DB!$G$9,Total!AA:AA,DB!$O$9,Total!E:E,$H$2)+COUNTIFS(Total!X:X,$J$3,Total!W:W,B21,Total!O:O,DB!$G$5,Total!AA:AA,DB!$O$5,Total!AA:AA,DB!$G$9,Total!K:K,DB!$O$9,Total!E:E,$H$2)+COUNTIFS(Total!X:X,$J$3,Total!W:W,B21,Total!AA:AA,DB!$G$5,Total!N:N,DB!$O$5,Total!M:M,DB!$G$9,Total!K:K,DB!$O$9,Total!AA:AA,$H$2)+COUNTIFS(Total!X:X,$J$3,Total!W:W,B21,Total!AA:AA,DB!$G$5,Total!N:N,DB!$O$5,Total!M:M,DB!$G$9,Total!AA:AA,DB!$O$9,Total!E:E,$H$2)+COUNTIFS(Total!X:X,$J$3,Total!W:W,B21,Total!AA:AA,DB!$G$5,Total!N:N,DB!$O$5,Total!AA:AA,DB!$G$9,Total!K:K,DB!$O$9,Total!E:E,$H$2)+COUNTIFS(Total!X:X,$J$3,Total!W:W,B21,Total!AA:AA,DB!$G$5,Total!AA:AA,DB!$O$5,Total!M:M,DB!$G$9,Total!K:K,DB!$O$9,Total!E:E,$H$2)+COUNTIFS(Total!X:X,$J$3,Total!W:W,B21,Total!O:O,DB!$G$5,Total!N:N,DB!$O$5,Total!AA:AA,DB!$G$9,Total!AA:AA,DB!$O$9,Total!AA:AA,$H$2)+COUNTIFS(Total!X:X,$J$3,Total!W:W,B21,Total!O:O,DB!$G$5,Total!AA:AA,DB!$O$5,Total!M:M,DB!$G$9,Total!AA:AA,DB!$O$9,Total!AA:AA,$H$2)+COUNTIFS(Total!X:X,$J$3,Total!W:W,B21,Total!O:O,DB!$G$5,Total!AA:AA,DB!$O$5,Total!AA:AA,DB!$G$9,Total!K:K,DB!$O$9,Total!AA:AA,$H$2)+COUNTIFS(Total!X:X,$J$3,Total!W:W,B21,Total!O:O,DB!$G$5,Total!AA:AA,DB!$O$5,Total!AA:AA,DB!$G$9,Total!AA:AA,DB!$O$9,Total!E:E,$H$2)+COUNTIFS(Total!X:X,$J$3,Total!W:W,B21,Total!AA:AA,DB!$G$5,Total!N:N,DB!$O$5,Total!M:M,DB!$G$9,Total!AA:AA,DB!$O$9,Total!AA:AA,$H$2)+COUNTIFS(Total!X:X,$J$3,Total!W:W,B21,Total!AA:AA,DB!$G$5,Total!N:N,DB!$O$5,Total!AA:AA,DB!$G$9,Total!K:K,DB!$O$9,Total!AA:AA,$H$2)+COUNTIFS(Total!X:X,$J$3,Total!W:W,B21,Total!AA:AA,DB!$G$5,Total!N:N,DB!$O$5,Total!AA:AA,DB!$G$9,Total!AA:AA,DB!$O$9,Total!E:E,$H$2)+COUNTIFS(Total!X:X,$J$3,Total!W:W,B21,Total!AA:AA,DB!$G$5,Total!AA:AA,DB!$O$5,Total!M:M,DB!$G$9,Total!K:K,DB!$O$9,Total!AA:AA,$H$2)+COUNTIFS(Total!X:X,$J$3,Total!W:W,B21,Total!AA:AA,DB!$G$5,Total!AA:AA,DB!$O$5,Total!M:M,DB!$G$9,Total!AA:AA,DB!$O$9,Total!E:E,$H$2)+COUNTIFS(Total!X:X,$J$3,Total!W:W,B21,Total!AA:AA,DB!$G$5,Total!AA:AA,DB!$O$5,Total!AA:AA,DB!$G$9,Total!K:K,DB!$O$9,Total!E:E,$H$2)+COUNTIFS(Total!X:X,$J$3,Total!W:W,B21,Total!AA:AA,DB!$G$5,Total!N:N,DB!$O$5,Total!M:M,DB!$G$9,Total!K:K,DB!$O$9,Total!E:E,$H$2)+COUNTIFS(Total!X:X,$J$3,Total!W:W,B21,Total!O:O,DB!$G$5,Total!AA:AA,DB!$O$5,Total!M:M,DB!$G$9,Total!K:K,DB!$O$9,Total!E:E,$H$2)+COUNTIFS(Total!X:X,$J$3,Total!W:W,B21,Total!O:O,DB!$G$5,Total!N:N,DB!$O$5,Total!AA:AA,DB!$G$9,Total!K:K,DB!$O$9,Total!E:E,$H$2)+COUNTIFS(Total!X:X,$J$3,Total!W:W,B21,Total!O:O,DB!$G$5,Total!N:N,DB!$O$5,Total!M:M,DB!$G$9,Total!AA:AA,DB!$O$9,Total!E:E,$H$2)+COUNTIFS(Total!X:X,$J$3,Total!W:W,B21,Total!O:O,DB!$G$5,Total!N:N,DB!$O$5,Total!M:M,DB!$G$9,Total!K:K,DB!$O$9,Total!AA:AA,$H$2)</f>
        <v>36</v>
      </c>
      <c r="K21" s="31">
        <f>COUNTIFS(Total!X:X,$K$3,Total!W:W,B21,Total!O:O,DB!$G$5,Total!N:N,DB!$O$5,Total!M:M,DB!$G$9,Total!K:K,DB!$O$9,Total!E:E,$H$2)+COUNTIFS(Total!X:X,$K$3,Total!W:W,B21,Total!AA:AA,DB!$G$5,Total!AA:AA,DB!$O$5,Total!AA:AA,DB!$G$9,Total!AA:AA,DB!$O$9,Total!AA:AA,$H$2)+COUNTIFS(Total!X:X,$K$3,Total!W:W,B21,Total!O:O,DB!$G$5,Total!AA:AA,DB!$O$5,Total!AA:AA,DB!$G$9,Total!AA:AA,DB!$O$9,Total!AA:AA,$H$2)+COUNTIFS(Total!X:X,$K$3,Total!W:W,B21,Total!AA:AA,DB!$G$5,Total!N:N,DB!$O$5,Total!AA:AA,DB!$G$9,Total!AA:AA,DB!$O$9,Total!AA:AA,$H$2)+COUNTIFS(Total!X:X,$K$3,Total!W:W,B21,Total!AA:AA,DB!$G$5,Total!AA:AA,DB!$O$5,Total!M:M,DB!$G$9,Total!AA:AA,DB!$O$9,Total!AA:AA,$H$2)+COUNTIFS(Total!X:X,$K$3,Total!W:W,B21,Total!AA:AA,DB!$G$5,Total!AA:AA,DB!$O$5,Total!AA:AA,DB!$G$9,Total!K:K,DB!$O$9,Total!AA:AA,$H$2)+COUNTIFS(Total!X:X,$K$3,Total!W:W,B21,Total!AA:AA,DB!$G$5,Total!AA:AA,DB!$O$5,Total!AA:AA,DB!$G$9,Total!AA:AA,DB!$O$9,Total!E:E,$H$2)+COUNTIFS(Total!X:X,$K$3,Total!W:W,B21,Total!O:O,DB!$G$5,Total!N:N,DB!$O$5,Total!M:M,DB!$G$9,Total!AA:AA,DB!$O$9,Total!AA:AA,$H$2)+COUNTIFS(Total!X:X,$K$3,Total!W:W,B21,Total!O:O,DB!$G$5,Total!N:N,DB!$O$5,Total!AA:AA,DB!$G$9,Total!K:K,DB!$O$9,Total!AA:AA,$H$2)+COUNTIFS(Total!X:X,$K$3,Total!W:W,B21,Total!O:O,DB!$G$5,Total!N:N,DB!$O$5,Total!AA:AA,DB!$G$9,Total!AA:AA,DB!$O$9,Total!E:E,$H$2)+COUNTIFS(Total!X:X,$K$3,Total!W:W,B21,Total!O:O,DB!$G$5,Total!AA:AA,DB!$O$5,Total!M:M,DB!$G$9,Total!K:K,DB!$O$9,Total!AA:AA,$H$2)+COUNTIFS(Total!X:X,$K$3,Total!W:W,B21,Total!O:O,DB!$G$5,Total!AA:AA,DB!$O$5,Total!M:M,DB!$G$9,Total!AA:AA,DB!$O$9,Total!E:E,$H$2)+COUNTIFS(Total!X:X,$K$3,Total!W:W,B21,Total!O:O,DB!$G$5,Total!AA:AA,DB!$O$5,Total!AA:AA,DB!$G$9,Total!K:K,DB!$O$9,Total!E:E,$H$2)+COUNTIFS(Total!X:X,$K$3,Total!W:W,B21,Total!AA:AA,DB!$G$5,Total!N:N,DB!$O$5,Total!M:M,DB!$G$9,Total!K:K,DB!$O$9,Total!AA:AA,$H$2)+COUNTIFS(Total!X:X,$K$3,Total!W:W,B21,Total!AA:AA,DB!$G$5,Total!N:N,DB!$O$5,Total!M:M,DB!$G$9,Total!AA:AA,DB!$O$9,Total!E:E,$H$2)+COUNTIFS(Total!X:X,$K$3,Total!W:W,B21,Total!AA:AA,DB!$G$5,Total!N:N,DB!$O$5,Total!AA:AA,DB!$G$9,Total!K:K,DB!$O$9,Total!E:E,$H$2)+COUNTIFS(Total!X:X,$K$3,Total!W:W,B21,Total!AA:AA,DB!$G$5,Total!AA:AA,DB!$O$5,Total!M:M,DB!$G$9,Total!K:K,DB!$O$9,Total!E:E,$H$2)+COUNTIFS(Total!X:X,$K$3,Total!W:W,B21,Total!O:O,DB!$G$5,Total!N:N,DB!$O$5,Total!AA:AA,DB!$G$9,Total!AA:AA,DB!$O$9,Total!AA:AA,$H$2)+COUNTIFS(Total!X:X,$K$3,Total!W:W,B21,Total!O:O,DB!$G$5,Total!AA:AA,DB!$O$5,Total!M:M,DB!$G$9,Total!AA:AA,DB!$O$9,Total!AA:AA,$H$2)+COUNTIFS(Total!X:X,$K$3,Total!W:W,B21,Total!O:O,DB!$G$5,Total!AA:AA,DB!$O$5,Total!AA:AA,DB!$G$9,Total!K:K,DB!$O$9,Total!AA:AA,$H$2)+COUNTIFS(Total!X:X,$K$3,Total!W:W,B21,Total!O:O,DB!$G$5,Total!AA:AA,DB!$O$5,Total!AA:AA,DB!$G$9,Total!AA:AA,DB!$O$9,Total!E:E,$H$2)+COUNTIFS(Total!X:X,$K$3,Total!W:W,B21,Total!AA:AA,DB!$G$5,Total!N:N,DB!$O$5,Total!M:M,DB!$G$9,Total!AA:AA,DB!$O$9,Total!AA:AA,$H$2)+COUNTIFS(Total!X:X,$K$3,Total!W:W,B21,Total!AA:AA,DB!$G$5,Total!N:N,DB!$O$5,Total!AA:AA,DB!$G$9,Total!K:K,DB!$O$9,Total!AA:AA,$H$2)+COUNTIFS(Total!X:X,$K$3,Total!W:W,B21,Total!AA:AA,DB!$G$5,Total!N:N,DB!$O$5,Total!AA:AA,DB!$G$9,Total!AA:AA,DB!$O$9,Total!E:E,$H$2)+COUNTIFS(Total!X:X,$K$3,Total!W:W,B21,Total!AA:AA,DB!$G$5,Total!AA:AA,DB!$O$5,Total!M:M,DB!$G$9,Total!K:K,DB!$O$9,Total!AA:AA,$H$2)+COUNTIFS(Total!X:X,$K$3,Total!W:W,B21,Total!AA:AA,DB!$G$5,Total!AA:AA,DB!$O$5,Total!M:M,DB!$G$9,Total!AA:AA,DB!$O$9,Total!E:E,$H$2)+COUNTIFS(Total!X:X,$K$3,Total!W:W,B21,Total!AA:AA,DB!$G$5,Total!AA:AA,DB!$O$5,Total!AA:AA,DB!$G$9,Total!K:K,DB!$O$9,Total!E:E,$H$2)+COUNTIFS(Total!X:X,$K$3,Total!W:W,B21,Total!AA:AA,DB!$G$5,Total!N:N,DB!$O$5,Total!M:M,DB!$G$9,Total!K:K,DB!$O$9,Total!E:E,$H$2)+COUNTIFS(Total!X:X,$K$3,Total!W:W,B21,Total!O:O,DB!$G$5,Total!AA:AA,DB!$O$5,Total!M:M,DB!$G$9,Total!K:K,DB!$O$9,Total!E:E,$H$2)+COUNTIFS(Total!X:X,$K$3,Total!W:W,B21,Total!O:O,DB!$G$5,Total!N:N,DB!$O$5,Total!AA:AA,DB!$G$9,Total!K:K,DB!$O$9,Total!E:E,$H$2)+COUNTIFS(Total!X:X,$K$3,Total!W:W,B21,Total!O:O,DB!$G$5,Total!N:N,DB!$O$5,Total!M:M,DB!$G$9,Total!AA:AA,DB!$O$9,Total!E:E,$H$2)+COUNTIFS(Total!X:X,$K$3,Total!W:W,B21,Total!O:O,DB!$G$5,Total!N:N,DB!$O$5,Total!M:M,DB!$G$9,Total!K:K,DB!$O$9,Total!AA:AA,$H$2)</f>
        <v>0</v>
      </c>
      <c r="L21" s="31">
        <f>COUNTIFS(Total!X:X,$L$3,Total!W:W,B21,Total!O:O,DB!$G$5,Total!N:N,DB!$O$5,Total!M:M,DB!$G$9,Total!K:K,DB!$O$9,Total!E:E,$H$2)+COUNTIFS(Total!X:X,$L$3,Total!W:W,B21,Total!AA:AA,DB!$G$5,Total!AA:AA,DB!$O$5,Total!AA:AA,DB!$G$9,Total!AA:AA,DB!$O$9,Total!AA:AA,$H$2)+COUNTIFS(Total!X:X,$L$3,Total!W:W,B21,Total!O:O,DB!$G$5,Total!AA:AA,DB!$O$5,Total!AA:AA,DB!$G$9,Total!AA:AA,DB!$O$9,Total!AA:AA,$H$2)+COUNTIFS(Total!X:X,$L$3,Total!W:W,B21,Total!AA:AA,DB!$G$5,Total!N:N,DB!$O$5,Total!AA:AA,DB!$G$9,Total!AA:AA,DB!$O$9,Total!AA:AA,$H$2)+COUNTIFS(Total!X:X,$L$3,Total!W:W,B21,Total!AA:AA,DB!$G$5,Total!AA:AA,DB!$O$5,Total!M:M,DB!$G$9,Total!AA:AA,DB!$O$9,Total!AA:AA,$H$2)+COUNTIFS(Total!X:X,$L$3,Total!W:W,B21,Total!AA:AA,DB!$G$5,Total!AA:AA,DB!$O$5,Total!AA:AA,DB!$G$9,Total!K:K,DB!$O$9,Total!AA:AA,$H$2)+COUNTIFS(Total!X:X,$L$3,Total!W:W,B21,Total!AA:AA,DB!$G$5,Total!AA:AA,DB!$O$5,Total!AA:AA,DB!$G$9,Total!AA:AA,DB!$O$9,Total!E:E,$H$2)+COUNTIFS(Total!X:X,$L$3,Total!W:W,B21,Total!O:O,DB!$G$5,Total!N:N,DB!$O$5,Total!M:M,DB!$G$9,Total!AA:AA,DB!$O$9,Total!AA:AA,$H$2)+COUNTIFS(Total!X:X,$L$3,Total!W:W,B21,Total!O:O,DB!$G$5,Total!N:N,DB!$O$5,Total!AA:AA,DB!$G$9,Total!K:K,DB!$O$9,Total!AA:AA,$H$2)+COUNTIFS(Total!X:X,$L$3,Total!W:W,B21,Total!O:O,DB!$G$5,Total!N:N,DB!$O$5,Total!AA:AA,DB!$G$9,Total!AA:AA,DB!$O$9,Total!E:E,$H$2)+COUNTIFS(Total!X:X,$L$3,Total!W:W,B21,Total!O:O,DB!$G$5,Total!AA:AA,DB!$O$5,Total!M:M,DB!$G$9,Total!K:K,DB!$O$9,Total!AA:AA,$H$2)+COUNTIFS(Total!X:X,$L$3,Total!W:W,B21,Total!O:O,DB!$G$5,Total!AA:AA,DB!$O$5,Total!M:M,DB!$G$9,Total!AA:AA,DB!$O$9,Total!E:E,$H$2)+COUNTIFS(Total!X:X,$L$3,Total!W:W,B21,Total!O:O,DB!$G$5,Total!AA:AA,DB!$O$5,Total!AA:AA,DB!$G$9,Total!K:K,DB!$O$9,Total!E:E,$H$2)+COUNTIFS(Total!X:X,$L$3,Total!W:W,B21,Total!AA:AA,DB!$G$5,Total!N:N,DB!$O$5,Total!M:M,DB!$G$9,Total!K:K,DB!$O$9,Total!AA:AA,$H$2)+COUNTIFS(Total!X:X,$L$3,Total!W:W,B21,Total!AA:AA,DB!$G$5,Total!N:N,DB!$O$5,Total!M:M,DB!$G$9,Total!AA:AA,DB!$O$9,Total!E:E,$H$2)+COUNTIFS(Total!X:X,$L$3,Total!W:W,B21,Total!AA:AA,DB!$G$5,Total!N:N,DB!$O$5,Total!AA:AA,DB!$G$9,Total!K:K,DB!$O$9,Total!E:E,$H$2)+COUNTIFS(Total!X:X,$L$3,Total!W:W,B21,Total!AA:AA,DB!$G$5,Total!AA:AA,DB!$O$5,Total!M:M,DB!$G$9,Total!K:K,DB!$O$9,Total!E:E,$H$2)+COUNTIFS(Total!X:X,$L$3,Total!W:W,B21,Total!O:O,DB!$G$5,Total!N:N,DB!$O$5,Total!AA:AA,DB!$G$9,Total!AA:AA,DB!$O$9,Total!AA:AA,$H$2)+COUNTIFS(Total!X:X,$L$3,Total!W:W,B21,Total!O:O,DB!$G$5,Total!AA:AA,DB!$O$5,Total!M:M,DB!$G$9,Total!AA:AA,DB!$O$9,Total!AA:AA,$H$2)+COUNTIFS(Total!X:X,$L$3,Total!W:W,B21,Total!O:O,DB!$G$5,Total!AA:AA,DB!$O$5,Total!AA:AA,DB!$G$9,Total!K:K,DB!$O$9,Total!AA:AA,$H$2)+COUNTIFS(Total!X:X,$L$3,Total!W:W,B21,Total!O:O,DB!$G$5,Total!AA:AA,DB!$O$5,Total!AA:AA,DB!$G$9,Total!AA:AA,DB!$O$9,Total!E:E,$H$2)+COUNTIFS(Total!X:X,$L$3,Total!W:W,B21,Total!AA:AA,DB!$G$5,Total!N:N,DB!$O$5,Total!M:M,DB!$G$9,Total!AA:AA,DB!$O$9,Total!AA:AA,$H$2)+COUNTIFS(Total!X:X,$L$3,Total!W:W,B21,Total!AA:AA,DB!$G$5,Total!N:N,DB!$O$5,Total!AA:AA,DB!$G$9,Total!K:K,DB!$O$9,Total!AA:AA,$H$2)+COUNTIFS(Total!X:X,$L$3,Total!W:W,B21,Total!AA:AA,DB!$G$5,Total!N:N,DB!$O$5,Total!AA:AA,DB!$G$9,Total!AA:AA,DB!$O$9,Total!E:E,$H$2)+COUNTIFS(Total!X:X,$L$3,Total!W:W,B21,Total!AA:AA,DB!$G$5,Total!AA:AA,DB!$O$5,Total!M:M,DB!$G$9,Total!K:K,DB!$O$9,Total!AA:AA,$H$2)+COUNTIFS(Total!X:X,$L$3,Total!W:W,B21,Total!AA:AA,DB!$G$5,Total!AA:AA,DB!$O$5,Total!M:M,DB!$G$9,Total!AA:AA,DB!$O$9,Total!E:E,$H$2)+COUNTIFS(Total!X:X,$L$3,Total!W:W,B21,Total!AA:AA,DB!$G$5,Total!AA:AA,DB!$O$5,Total!AA:AA,DB!$G$9,Total!K:K,DB!$O$9,Total!E:E,$H$2)+COUNTIFS(Total!X:X,$L$3,Total!W:W,B21,Total!AA:AA,DB!$G$5,Total!N:N,DB!$O$5,Total!M:M,DB!$G$9,Total!K:K,DB!$O$9,Total!E:E,$H$2)+COUNTIFS(Total!X:X,$L$3,Total!W:W,B21,Total!O:O,DB!$G$5,Total!AA:AA,DB!$O$5,Total!M:M,DB!$G$9,Total!K:K,DB!$O$9,Total!E:E,$H$2)+COUNTIFS(Total!X:X,$L$3,Total!W:W,B21,Total!O:O,DB!$G$5,Total!N:N,DB!$O$5,Total!AA:AA,DB!$G$9,Total!K:K,DB!$O$9,Total!E:E,$H$2)+COUNTIFS(Total!X:X,$L$3,Total!W:W,B21,Total!O:O,DB!$G$5,Total!N:N,DB!$O$5,Total!M:M,DB!$G$9,Total!AA:AA,DB!$O$9,Total!E:E,$H$2)+COUNTIFS(Total!X:X,$L$3,Total!W:W,B21,Total!O:O,DB!$G$5,Total!N:N,DB!$O$5,Total!M:M,DB!$G$9,Total!K:K,DB!$O$9,Total!AA:AA,$H$2)</f>
        <v>0</v>
      </c>
      <c r="M21" s="31">
        <f>COUNTIFS(Total!X:X,$M$3,Total!W:W,B21,Total!O:O,DB!$G$5,Total!N:N,DB!$O$5,Total!M:M,DB!$G$9,Total!K:K,DB!$O$9,Total!E:E,$H$2)+COUNTIFS(Total!X:X,$M$3,Total!W:W,B21,Total!AA:AA,DB!$G$5,Total!AA:AA,DB!$O$5,Total!AA:AA,DB!$G$9,Total!AA:AA,DB!$O$9,Total!AA:AA,$H$2)+COUNTIFS(Total!X:X,$M$3,Total!W:W,B21,Total!O:O,DB!$G$5,Total!AA:AA,DB!$O$5,Total!AA:AA,DB!$G$9,Total!AA:AA,DB!$O$9,Total!AA:AA,$H$2)+COUNTIFS(Total!X:X,$M$3,Total!W:W,B21,Total!AA:AA,DB!$G$5,Total!N:N,DB!$O$5,Total!AA:AA,DB!$G$9,Total!AA:AA,DB!$O$9,Total!AA:AA,$H$2)+COUNTIFS(Total!X:X,$M$3,Total!W:W,B21,Total!AA:AA,DB!$G$5,Total!AA:AA,DB!$O$5,Total!M:M,DB!$G$9,Total!AA:AA,DB!$O$9,Total!AA:AA,$H$2)+COUNTIFS(Total!X:X,$M$3,Total!W:W,B21,Total!AA:AA,DB!$G$5,Total!AA:AA,DB!$O$5,Total!AA:AA,DB!$G$9,Total!K:K,DB!$O$9,Total!AA:AA,$H$2)+COUNTIFS(Total!X:X,$M$3,Total!W:W,B21,Total!AA:AA,DB!$G$5,Total!AA:AA,DB!$O$5,Total!AA:AA,DB!$G$9,Total!AA:AA,DB!$O$9,Total!E:E,$H$2)+COUNTIFS(Total!X:X,$M$3,Total!W:W,B21,Total!O:O,DB!$G$5,Total!N:N,DB!$O$5,Total!M:M,DB!$G$9,Total!AA:AA,DB!$O$9,Total!AA:AA,$H$2)+COUNTIFS(Total!X:X,$M$3,Total!W:W,B21,Total!O:O,DB!$G$5,Total!N:N,DB!$O$5,Total!AA:AA,DB!$G$9,Total!K:K,DB!$O$9,Total!AA:AA,$H$2)+COUNTIFS(Total!X:X,$M$3,Total!W:W,B21,Total!O:O,DB!$G$5,Total!N:N,DB!$O$5,Total!AA:AA,DB!$G$9,Total!AA:AA,DB!$O$9,Total!E:E,$H$2)+COUNTIFS(Total!X:X,$M$3,Total!W:W,B21,Total!O:O,DB!$G$5,Total!AA:AA,DB!$O$5,Total!M:M,DB!$G$9,Total!K:K,DB!$O$9,Total!AA:AA,$H$2)+COUNTIFS(Total!X:X,$M$3,Total!W:W,B21,Total!O:O,DB!$G$5,Total!AA:AA,DB!$O$5,Total!M:M,DB!$G$9,Total!AA:AA,DB!$O$9,Total!E:E,$H$2)+COUNTIFS(Total!X:X,$M$3,Total!W:W,B21,Total!O:O,DB!$G$5,Total!AA:AA,DB!$O$5,Total!AA:AA,DB!$G$9,Total!K:K,DB!$O$9,Total!E:E,$H$2)+COUNTIFS(Total!X:X,$M$3,Total!W:W,B21,Total!AA:AA,DB!$G$5,Total!N:N,DB!$O$5,Total!M:M,DB!$G$9,Total!K:K,DB!$O$9,Total!AA:AA,$H$2)+COUNTIFS(Total!X:X,$M$3,Total!W:W,B21,Total!AA:AA,DB!$G$5,Total!N:N,DB!$O$5,Total!M:M,DB!$G$9,Total!AA:AA,DB!$O$9,Total!E:E,$H$2)+COUNTIFS(Total!X:X,$M$3,Total!W:W,B21,Total!AA:AA,DB!$G$5,Total!N:N,DB!$O$5,Total!AA:AA,DB!$G$9,Total!K:K,DB!$O$9,Total!E:E,$H$2)+COUNTIFS(Total!X:X,$M$3,Total!W:W,B21,Total!AA:AA,DB!$G$5,Total!AA:AA,DB!$O$5,Total!M:M,DB!$G$9,Total!K:K,DB!$O$9,Total!E:E,$H$2)+COUNTIFS(Total!X:X,$M$3,Total!W:W,B21,Total!O:O,DB!$G$5,Total!N:N,DB!$O$5,Total!AA:AA,DB!$G$9,Total!AA:AA,DB!$O$9,Total!AA:AA,$H$2)+COUNTIFS(Total!X:X,$M$3,Total!W:W,B21,Total!O:O,DB!$G$5,Total!AA:AA,DB!$O$5,Total!M:M,DB!$G$9,Total!AA:AA,DB!$O$9,Total!AA:AA,$H$2)+COUNTIFS(Total!X:X,$M$3,Total!W:W,B21,Total!O:O,DB!$G$5,Total!AA:AA,DB!$O$5,Total!AA:AA,DB!$G$9,Total!K:K,DB!$O$9,Total!AA:AA,$H$2)+COUNTIFS(Total!X:X,$M$3,Total!W:W,B21,Total!O:O,DB!$G$5,Total!AA:AA,DB!$O$5,Total!AA:AA,DB!$G$9,Total!AA:AA,DB!$O$9,Total!E:E,$H$2)+COUNTIFS(Total!X:X,$M$3,Total!W:W,B21,Total!AA:AA,DB!$G$5,Total!N:N,DB!$O$5,Total!M:M,DB!$G$9,Total!AA:AA,DB!$O$9,Total!AA:AA,$H$2)+COUNTIFS(Total!X:X,$M$3,Total!W:W,B21,Total!AA:AA,DB!$G$5,Total!N:N,DB!$O$5,Total!AA:AA,DB!$G$9,Total!K:K,DB!$O$9,Total!AA:AA,$H$2)+COUNTIFS(Total!X:X,$M$3,Total!W:W,B21,Total!AA:AA,DB!$G$5,Total!N:N,DB!$O$5,Total!AA:AA,DB!$G$9,Total!AA:AA,DB!$O$9,Total!E:E,$H$2)+COUNTIFS(Total!X:X,$M$3,Total!W:W,B21,Total!AA:AA,DB!$G$5,Total!AA:AA,DB!$O$5,Total!M:M,DB!$G$9,Total!K:K,DB!$O$9,Total!AA:AA,$H$2)+COUNTIFS(Total!X:X,$M$3,Total!W:W,B21,Total!AA:AA,DB!$G$5,Total!AA:AA,DB!$O$5,Total!M:M,DB!$G$9,Total!AA:AA,DB!$O$9,Total!E:E,$H$2)+COUNTIFS(Total!X:X,$M$3,Total!W:W,B21,Total!AA:AA,DB!$G$5,Total!AA:AA,DB!$O$5,Total!AA:AA,DB!$G$9,Total!K:K,DB!$O$9,Total!E:E,$H$2)+COUNTIFS(Total!X:X,$M$3,Total!W:W,B21,Total!AA:AA,DB!$G$5,Total!N:N,DB!$O$5,Total!M:M,DB!$G$9,Total!K:K,DB!$O$9,Total!E:E,$H$2)+COUNTIFS(Total!X:X,$M$3,Total!W:W,B21,Total!O:O,DB!$G$5,Total!AA:AA,DB!$O$5,Total!M:M,DB!$G$9,Total!K:K,DB!$O$9,Total!E:E,$H$2)+COUNTIFS(Total!X:X,$M$3,Total!W:W,B21,Total!O:O,DB!$G$5,Total!N:N,DB!$O$5,Total!AA:AA,DB!$G$9,Total!K:K,DB!$O$9,Total!E:E,$H$2)+COUNTIFS(Total!X:X,$M$3,Total!W:W,B21,Total!O:O,DB!$G$5,Total!N:N,DB!$O$5,Total!M:M,DB!$G$9,Total!AA:AA,DB!$O$9,Total!E:E,$H$2)+COUNTIFS(Total!X:X,$M$3,Total!W:W,B21,Total!O:O,DB!$G$5,Total!N:N,DB!$O$5,Total!M:M,DB!$G$9,Total!K:K,DB!$O$9,Total!AA:AA,$H$2)</f>
        <v>1</v>
      </c>
      <c r="N21" s="31">
        <f>COUNTIFS(Total!X:X,$N$3,Total!W:W,B21,Total!O:O,DB!$G$5,Total!N:N,DB!$O$5,Total!M:M,DB!$G$9,Total!K:K,DB!$O$9,Total!E:E,$H$2)+COUNTIFS(Total!X:X,$N$3,Total!W:W,B21,Total!AA:AA,DB!$G$5,Total!AA:AA,DB!$O$5,Total!AA:AA,DB!$G$9,Total!AA:AA,DB!$O$9,Total!AA:AA,$H$2)+COUNTIFS(Total!X:X,$N$3,Total!W:W,B21,Total!O:O,DB!$G$5,Total!AA:AA,DB!$O$5,Total!AA:AA,DB!$G$9,Total!AA:AA,DB!$O$9,Total!AA:AA,$H$2)+COUNTIFS(Total!X:X,$N$3,Total!W:W,B21,Total!AA:AA,DB!$G$5,Total!N:N,DB!$O$5,Total!AA:AA,DB!$G$9,Total!AA:AA,DB!$O$9,Total!AA:AA,$H$2)+COUNTIFS(Total!X:X,$N$3,Total!W:W,B21,Total!AA:AA,DB!$G$5,Total!AA:AA,DB!$O$5,Total!M:M,DB!$G$9,Total!AA:AA,DB!$O$9,Total!AA:AA,$H$2)+COUNTIFS(Total!X:X,$N$3,Total!W:W,B21,Total!AA:AA,DB!$G$5,Total!AA:AA,DB!$O$5,Total!AA:AA,DB!$G$9,Total!K:K,DB!$O$9,Total!AA:AA,$H$2)+COUNTIFS(Total!X:X,$N$3,Total!W:W,B21,Total!AA:AA,DB!$G$5,Total!AA:AA,DB!$O$5,Total!AA:AA,DB!$G$9,Total!AA:AA,DB!$O$9,Total!E:E,$H$2)+COUNTIFS(Total!X:X,$N$3,Total!W:W,B21,Total!O:O,DB!$G$5,Total!N:N,DB!$O$5,Total!M:M,DB!$G$9,Total!AA:AA,DB!$O$9,Total!AA:AA,$H$2)+COUNTIFS(Total!X:X,$N$3,Total!W:W,B21,Total!O:O,DB!$G$5,Total!N:N,DB!$O$5,Total!AA:AA,DB!$G$9,Total!K:K,DB!$O$9,Total!AA:AA,$H$2)+COUNTIFS(Total!X:X,$N$3,Total!W:W,B21,Total!O:O,DB!$G$5,Total!N:N,DB!$O$5,Total!AA:AA,DB!$G$9,Total!AA:AA,DB!$O$9,Total!E:E,$H$2)+COUNTIFS(Total!X:X,$N$3,Total!W:W,B21,Total!O:O,DB!$G$5,Total!AA:AA,DB!$O$5,Total!M:M,DB!$G$9,Total!K:K,DB!$O$9,Total!AA:AA,$H$2)+COUNTIFS(Total!X:X,$N$3,Total!W:W,B21,Total!O:O,DB!$G$5,Total!AA:AA,DB!$O$5,Total!M:M,DB!$G$9,Total!AA:AA,DB!$O$9,Total!E:E,$H$2)+COUNTIFS(Total!X:X,$N$3,Total!W:W,B21,Total!O:O,DB!$G$5,Total!AA:AA,DB!$O$5,Total!AA:AA,DB!$G$9,Total!K:K,DB!$O$9,Total!E:E,$H$2)+COUNTIFS(Total!X:X,$N$3,Total!W:W,B21,Total!AA:AA,DB!$G$5,Total!N:N,DB!$O$5,Total!M:M,DB!$G$9,Total!K:K,DB!$O$9,Total!AA:AA,$H$2)+COUNTIFS(Total!X:X,$N$3,Total!W:W,B21,Total!AA:AA,DB!$G$5,Total!N:N,DB!$O$5,Total!M:M,DB!$G$9,Total!AA:AA,DB!$O$9,Total!E:E,$H$2)+COUNTIFS(Total!X:X,$N$3,Total!W:W,B21,Total!AA:AA,DB!$G$5,Total!N:N,DB!$O$5,Total!AA:AA,DB!$G$9,Total!K:K,DB!$O$9,Total!E:E,$H$2)+COUNTIFS(Total!X:X,$N$3,Total!W:W,B21,Total!AA:AA,DB!$G$5,Total!AA:AA,DB!$O$5,Total!M:M,DB!$G$9,Total!K:K,DB!$O$9,Total!E:E,$H$2)+COUNTIFS(Total!X:X,$N$3,Total!W:W,B21,Total!O:O,DB!$G$5,Total!N:N,DB!$O$5,Total!AA:AA,DB!$G$9,Total!AA:AA,DB!$O$9,Total!AA:AA,$H$2)+COUNTIFS(Total!X:X,$N$3,Total!W:W,B21,Total!O:O,DB!$G$5,Total!AA:AA,DB!$O$5,Total!M:M,DB!$G$9,Total!AA:AA,DB!$O$9,Total!AA:AA,$H$2)+COUNTIFS(Total!X:X,$N$3,Total!W:W,B21,Total!O:O,DB!$G$5,Total!AA:AA,DB!$O$5,Total!AA:AA,DB!$G$9,Total!K:K,DB!$O$9,Total!AA:AA,$H$2)+COUNTIFS(Total!X:X,$N$3,Total!W:W,B21,Total!O:O,DB!$G$5,Total!AA:AA,DB!$O$5,Total!AA:AA,DB!$G$9,Total!AA:AA,DB!$O$9,Total!E:E,$H$2)+COUNTIFS(Total!X:X,$N$3,Total!W:W,B21,Total!AA:AA,DB!$G$5,Total!N:N,DB!$O$5,Total!M:M,DB!$G$9,Total!AA:AA,DB!$O$9,Total!AA:AA,$H$2)+COUNTIFS(Total!X:X,$N$3,Total!W:W,B21,Total!AA:AA,DB!$G$5,Total!N:N,DB!$O$5,Total!AA:AA,DB!$G$9,Total!K:K,DB!$O$9,Total!AA:AA,$H$2)+COUNTIFS(Total!X:X,$N$3,Total!W:W,B21,Total!AA:AA,DB!$G$5,Total!N:N,DB!$O$5,Total!AA:AA,DB!$G$9,Total!AA:AA,DB!$O$9,Total!E:E,$H$2)+COUNTIFS(Total!X:X,$N$3,Total!W:W,B21,Total!AA:AA,DB!$G$5,Total!AA:AA,DB!$O$5,Total!M:M,DB!$G$9,Total!K:K,DB!$O$9,Total!AA:AA,$H$2)+COUNTIFS(Total!X:X,$N$3,Total!W:W,B21,Total!AA:AA,DB!$G$5,Total!AA:AA,DB!$O$5,Total!M:M,DB!$G$9,Total!AA:AA,DB!$O$9,Total!E:E,$H$2)+COUNTIFS(Total!X:X,$N$3,Total!W:W,B21,Total!AA:AA,DB!$G$5,Total!AA:AA,DB!$O$5,Total!AA:AA,DB!$G$9,Total!K:K,DB!$O$9,Total!E:E,$H$2)+COUNTIFS(Total!X:X,$N$3,Total!W:W,B21,Total!AA:AA,DB!$G$5,Total!N:N,DB!$O$5,Total!M:M,DB!$G$9,Total!K:K,DB!$O$9,Total!E:E,$H$2)+COUNTIFS(Total!X:X,$N$3,Total!W:W,B21,Total!O:O,DB!$G$5,Total!AA:AA,DB!$O$5,Total!M:M,DB!$G$9,Total!K:K,DB!$O$9,Total!E:E,$H$2)+COUNTIFS(Total!X:X,$N$3,Total!W:W,B21,Total!O:O,DB!$G$5,Total!N:N,DB!$O$5,Total!AA:AA,DB!$G$9,Total!K:K,DB!$O$9,Total!E:E,$H$2)+COUNTIFS(Total!X:X,$N$3,Total!W:W,B21,Total!O:O,DB!$G$5,Total!N:N,DB!$O$5,Total!M:M,DB!$G$9,Total!AA:AA,DB!$O$9,Total!E:E,$H$2)+COUNTIFS(Total!X:X,$N$3,Total!W:W,B21,Total!O:O,DB!$G$5,Total!N:N,DB!$O$5,Total!M:M,DB!$G$9,Total!K:K,DB!$O$9,Total!AA:AA,$H$2)</f>
        <v>0</v>
      </c>
      <c r="O21" s="31">
        <f>COUNTIFS(Total!X:X,$O$3,Total!W:W,B21,Total!O:O,DB!$G$5,Total!N:N,DB!$O$5,Total!M:M,DB!$G$9,Total!K:K,DB!$O$9,Total!E:E,$H$2)+COUNTIFS(Total!X:X,$O$3,Total!W:W,B21,Total!AA:AA,DB!$G$5,Total!AA:AA,DB!$O$5,Total!AA:AA,DB!$G$9,Total!AA:AA,DB!$O$9,Total!AA:AA,$H$2)+COUNTIFS(Total!X:X,$O$3,Total!W:W,B21,Total!O:O,DB!$G$5,Total!AA:AA,DB!$O$5,Total!AA:AA,DB!$G$9,Total!AA:AA,DB!$O$9,Total!AA:AA,$H$2)+COUNTIFS(Total!X:X,$O$3,Total!W:W,B21,Total!AA:AA,DB!$G$5,Total!N:N,DB!$O$5,Total!AA:AA,DB!$G$9,Total!AA:AA,DB!$O$9,Total!AA:AA,$H$2)+COUNTIFS(Total!X:X,$O$3,Total!W:W,B21,Total!AA:AA,DB!$G$5,Total!AA:AA,DB!$O$5,Total!M:M,DB!$G$9,Total!AA:AA,DB!$O$9,Total!AA:AA,$H$2)+COUNTIFS(Total!X:X,$O$3,Total!W:W,B21,Total!AA:AA,DB!$G$5,Total!AA:AA,DB!$O$5,Total!AA:AA,DB!$G$9,Total!K:K,DB!$O$9,Total!AA:AA,$H$2)+COUNTIFS(Total!X:X,$O$3,Total!W:W,B21,Total!AA:AA,DB!$G$5,Total!AA:AA,DB!$O$5,Total!AA:AA,DB!$G$9,Total!AA:AA,DB!$O$9,Total!E:E,$H$2)+COUNTIFS(Total!X:X,$O$3,Total!W:W,B21,Total!O:O,DB!$G$5,Total!N:N,DB!$O$5,Total!M:M,DB!$G$9,Total!AA:AA,DB!$O$9,Total!AA:AA,$H$2)+COUNTIFS(Total!X:X,$O$3,Total!W:W,B21,Total!O:O,DB!$G$5,Total!N:N,DB!$O$5,Total!AA:AA,DB!$G$9,Total!K:K,DB!$O$9,Total!AA:AA,$H$2)+COUNTIFS(Total!X:X,$O$3,Total!W:W,B21,Total!O:O,DB!$G$5,Total!N:N,DB!$O$5,Total!AA:AA,DB!$G$9,Total!AA:AA,DB!$O$9,Total!E:E,$H$2)+COUNTIFS(Total!X:X,$O$3,Total!W:W,B21,Total!O:O,DB!$G$5,Total!AA:AA,DB!$O$5,Total!M:M,DB!$G$9,Total!K:K,DB!$O$9,Total!AA:AA,$H$2)+COUNTIFS(Total!X:X,$O$3,Total!W:W,B21,Total!O:O,DB!$G$5,Total!AA:AA,DB!$O$5,Total!M:M,DB!$G$9,Total!AA:AA,DB!$O$9,Total!E:E,$H$2)+COUNTIFS(Total!X:X,$O$3,Total!W:W,B21,Total!O:O,DB!$G$5,Total!AA:AA,DB!$O$5,Total!AA:AA,DB!$G$9,Total!K:K,DB!$O$9,Total!E:E,$H$2)+COUNTIFS(Total!X:X,$O$3,Total!W:W,B21,Total!AA:AA,DB!$G$5,Total!N:N,DB!$O$5,Total!M:M,DB!$G$9,Total!K:K,DB!$O$9,Total!AA:AA,$H$2)+COUNTIFS(Total!X:X,$O$3,Total!W:W,B21,Total!AA:AA,DB!$G$5,Total!N:N,DB!$O$5,Total!M:M,DB!$G$9,Total!AA:AA,DB!$O$9,Total!E:E,$H$2)+COUNTIFS(Total!X:X,$O$3,Total!W:W,B21,Total!AA:AA,DB!$G$5,Total!N:N,DB!$O$5,Total!AA:AA,DB!$G$9,Total!K:K,DB!$O$9,Total!E:E,$H$2)+COUNTIFS(Total!X:X,$O$3,Total!W:W,B21,Total!AA:AA,DB!$G$5,Total!AA:AA,DB!$O$5,Total!M:M,DB!$G$9,Total!K:K,DB!$O$9,Total!E:E,$H$2)+COUNTIFS(Total!X:X,$O$3,Total!W:W,B21,Total!O:O,DB!$G$5,Total!N:N,DB!$O$5,Total!AA:AA,DB!$G$9,Total!AA:AA,DB!$O$9,Total!AA:AA,$H$2)+COUNTIFS(Total!X:X,$O$3,Total!W:W,B21,Total!O:O,DB!$G$5,Total!AA:AA,DB!$O$5,Total!M:M,DB!$G$9,Total!AA:AA,DB!$O$9,Total!AA:AA,$H$2)+COUNTIFS(Total!X:X,$O$3,Total!W:W,B21,Total!O:O,DB!$G$5,Total!AA:AA,DB!$O$5,Total!AA:AA,DB!$G$9,Total!K:K,DB!$O$9,Total!AA:AA,$H$2)+COUNTIFS(Total!X:X,$O$3,Total!W:W,B21,Total!O:O,DB!$G$5,Total!AA:AA,DB!$O$5,Total!AA:AA,DB!$G$9,Total!AA:AA,DB!$O$9,Total!E:E,$H$2)+COUNTIFS(Total!X:X,$O$3,Total!W:W,B21,Total!AA:AA,DB!$G$5,Total!N:N,DB!$O$5,Total!M:M,DB!$G$9,Total!AA:AA,DB!$O$9,Total!AA:AA,$H$2)+COUNTIFS(Total!X:X,$O$3,Total!W:W,B21,Total!AA:AA,DB!$G$5,Total!N:N,DB!$O$5,Total!AA:AA,DB!$G$9,Total!K:K,DB!$O$9,Total!AA:AA,$H$2)+COUNTIFS(Total!X:X,$O$3,Total!W:W,B21,Total!AA:AA,DB!$G$5,Total!N:N,DB!$O$5,Total!AA:AA,DB!$G$9,Total!AA:AA,DB!$O$9,Total!E:E,$H$2)+COUNTIFS(Total!X:X,$O$3,Total!W:W,B21,Total!AA:AA,DB!$G$5,Total!AA:AA,DB!$O$5,Total!M:M,DB!$G$9,Total!K:K,DB!$O$9,Total!AA:AA,$H$2)+COUNTIFS(Total!X:X,$O$3,Total!W:W,B21,Total!AA:AA,DB!$G$5,Total!AA:AA,DB!$O$5,Total!M:M,DB!$G$9,Total!AA:AA,DB!$O$9,Total!E:E,$H$2)+COUNTIFS(Total!X:X,$O$3,Total!W:W,B21,Total!AA:AA,DB!$G$5,Total!AA:AA,DB!$O$5,Total!AA:AA,DB!$G$9,Total!K:K,DB!$O$9,Total!E:E,$H$2)+COUNTIFS(Total!X:X,$O$3,Total!W:W,B21,Total!AA:AA,DB!$G$5,Total!N:N,DB!$O$5,Total!M:M,DB!$G$9,Total!K:K,DB!$O$9,Total!E:E,$H$2)+COUNTIFS(Total!X:X,$O$3,Total!W:W,B21,Total!O:O,DB!$G$5,Total!AA:AA,DB!$O$5,Total!M:M,DB!$G$9,Total!K:K,DB!$O$9,Total!E:E,$H$2)+COUNTIFS(Total!X:X,$O$3,Total!W:W,B21,Total!O:O,DB!$G$5,Total!N:N,DB!$O$5,Total!AA:AA,DB!$G$9,Total!K:K,DB!$O$9,Total!E:E,$H$2)+COUNTIFS(Total!X:X,$O$3,Total!W:W,B21,Total!O:O,DB!$G$5,Total!N:N,DB!$O$5,Total!M:M,DB!$G$9,Total!AA:AA,DB!$O$9,Total!E:E,$H$2)+COUNTIFS(Total!X:X,$O$3,Total!W:W,B21,Total!O:O,DB!$G$5,Total!N:N,DB!$O$5,Total!M:M,DB!$G$9,Total!K:K,DB!$O$9,Total!AA:AA,$H$2)</f>
        <v>0</v>
      </c>
      <c r="P21" s="31">
        <f>COUNTIFS(Total!X:X,$P$3,Total!W:W,B21,Total!O:O,DB!$G$5,Total!N:N,DB!$O$5,Total!M:M,DB!$G$9,Total!K:K,DB!$O$9,Total!E:E,$H$2)+COUNTIFS(Total!X:X,$P$3,Total!W:W,B21,Total!AA:AA,DB!$G$5,Total!AA:AA,DB!$O$5,Total!AA:AA,DB!$G$9,Total!AA:AA,DB!$O$9,Total!AA:AA,$H$2)+COUNTIFS(Total!X:X,$P$3,Total!W:W,B21,Total!O:O,DB!$G$5,Total!AA:AA,DB!$O$5,Total!AA:AA,DB!$G$9,Total!AA:AA,DB!$O$9,Total!AA:AA,$H$2)+COUNTIFS(Total!X:X,$P$3,Total!W:W,B21,Total!AA:AA,DB!$G$5,Total!N:N,DB!$O$5,Total!AA:AA,DB!$G$9,Total!AA:AA,DB!$O$9,Total!AA:AA,$H$2)+COUNTIFS(Total!X:X,$P$3,Total!W:W,B21,Total!AA:AA,DB!$G$5,Total!AA:AA,DB!$O$5,Total!M:M,DB!$G$9,Total!AA:AA,DB!$O$9,Total!AA:AA,$H$2)+COUNTIFS(Total!X:X,$P$3,Total!W:W,B21,Total!AA:AA,DB!$G$5,Total!AA:AA,DB!$O$5,Total!AA:AA,DB!$G$9,Total!K:K,DB!$O$9,Total!AA:AA,$H$2)+COUNTIFS(Total!X:X,$P$3,Total!W:W,B21,Total!AA:AA,DB!$G$5,Total!AA:AA,DB!$O$5,Total!AA:AA,DB!$G$9,Total!AA:AA,DB!$O$9,Total!E:E,$H$2)+COUNTIFS(Total!X:X,$P$3,Total!W:W,B21,Total!O:O,DB!$G$5,Total!N:N,DB!$O$5,Total!M:M,DB!$G$9,Total!AA:AA,DB!$O$9,Total!AA:AA,$H$2)+COUNTIFS(Total!X:X,$P$3,Total!W:W,B21,Total!O:O,DB!$G$5,Total!N:N,DB!$O$5,Total!AA:AA,DB!$G$9,Total!K:K,DB!$O$9,Total!AA:AA,$H$2)+COUNTIFS(Total!X:X,$P$3,Total!W:W,B21,Total!O:O,DB!$G$5,Total!N:N,DB!$O$5,Total!AA:AA,DB!$G$9,Total!AA:AA,DB!$O$9,Total!E:E,$H$2)+COUNTIFS(Total!X:X,$P$3,Total!W:W,B21,Total!O:O,DB!$G$5,Total!AA:AA,DB!$O$5,Total!M:M,DB!$G$9,Total!K:K,DB!$O$9,Total!AA:AA,$H$2)+COUNTIFS(Total!X:X,$P$3,Total!W:W,B21,Total!O:O,DB!$G$5,Total!AA:AA,DB!$O$5,Total!M:M,DB!$G$9,Total!AA:AA,DB!$O$9,Total!E:E,$H$2)+COUNTIFS(Total!X:X,$P$3,Total!W:W,B21,Total!O:O,DB!$G$5,Total!AA:AA,DB!$O$5,Total!AA:AA,DB!$G$9,Total!K:K,DB!$O$9,Total!E:E,$H$2)+COUNTIFS(Total!X:X,$P$3,Total!W:W,B21,Total!AA:AA,DB!$G$5,Total!N:N,DB!$O$5,Total!M:M,DB!$G$9,Total!K:K,DB!$O$9,Total!AA:AA,$H$2)+COUNTIFS(Total!X:X,$P$3,Total!W:W,B21,Total!AA:AA,DB!$G$5,Total!N:N,DB!$O$5,Total!M:M,DB!$G$9,Total!AA:AA,DB!$O$9,Total!E:E,$H$2)+COUNTIFS(Total!X:X,$P$3,Total!W:W,B21,Total!AA:AA,DB!$G$5,Total!N:N,DB!$O$5,Total!AA:AA,DB!$G$9,Total!K:K,DB!$O$9,Total!E:E,$H$2)+COUNTIFS(Total!X:X,$P$3,Total!W:W,B21,Total!AA:AA,DB!$G$5,Total!AA:AA,DB!$O$5,Total!M:M,DB!$G$9,Total!K:K,DB!$O$9,Total!E:E,$H$2)+COUNTIFS(Total!X:X,$P$3,Total!W:W,B21,Total!O:O,DB!$G$5,Total!N:N,DB!$O$5,Total!AA:AA,DB!$G$9,Total!AA:AA,DB!$O$9,Total!AA:AA,$H$2)+COUNTIFS(Total!X:X,$P$3,Total!W:W,B21,Total!O:O,DB!$G$5,Total!AA:AA,DB!$O$5,Total!M:M,DB!$G$9,Total!AA:AA,DB!$O$9,Total!AA:AA,$H$2)+COUNTIFS(Total!X:X,$P$3,Total!W:W,B21,Total!O:O,DB!$G$5,Total!AA:AA,DB!$O$5,Total!AA:AA,DB!$G$9,Total!K:K,DB!$O$9,Total!AA:AA,$H$2)+COUNTIFS(Total!X:X,$P$3,Total!W:W,B21,Total!O:O,DB!$G$5,Total!AA:AA,DB!$O$5,Total!AA:AA,DB!$G$9,Total!AA:AA,DB!$O$9,Total!E:E,$H$2)+COUNTIFS(Total!X:X,$P$3,Total!W:W,B21,Total!AA:AA,DB!$G$5,Total!N:N,DB!$O$5,Total!M:M,DB!$G$9,Total!AA:AA,DB!$O$9,Total!AA:AA,$H$2)+COUNTIFS(Total!X:X,$P$3,Total!W:W,B21,Total!AA:AA,DB!$G$5,Total!N:N,DB!$O$5,Total!AA:AA,DB!$G$9,Total!K:K,DB!$O$9,Total!AA:AA,$H$2)+COUNTIFS(Total!X:X,$P$3,Total!W:W,B21,Total!AA:AA,DB!$G$5,Total!N:N,DB!$O$5,Total!AA:AA,DB!$G$9,Total!AA:AA,DB!$O$9,Total!E:E,$H$2)+COUNTIFS(Total!X:X,$P$3,Total!W:W,B21,Total!AA:AA,DB!$G$5,Total!AA:AA,DB!$O$5,Total!M:M,DB!$G$9,Total!K:K,DB!$O$9,Total!AA:AA,$H$2)+COUNTIFS(Total!X:X,$P$3,Total!W:W,B21,Total!AA:AA,DB!$G$5,Total!AA:AA,DB!$O$5,Total!M:M,DB!$G$9,Total!AA:AA,DB!$O$9,Total!E:E,$H$2)+COUNTIFS(Total!X:X,$P$3,Total!W:W,B21,Total!AA:AA,DB!$G$5,Total!AA:AA,DB!$O$5,Total!AA:AA,DB!$G$9,Total!K:K,DB!$O$9,Total!E:E,$H$2)+COUNTIFS(Total!X:X,$P$3,Total!W:W,B21,Total!AA:AA,DB!$G$5,Total!N:N,DB!$O$5,Total!M:M,DB!$G$9,Total!K:K,DB!$O$9,Total!E:E,$H$2)+COUNTIFS(Total!X:X,$P$3,Total!W:W,B21,Total!O:O,DB!$G$5,Total!AA:AA,DB!$O$5,Total!M:M,DB!$G$9,Total!K:K,DB!$O$9,Total!E:E,$H$2)+COUNTIFS(Total!X:X,$P$3,Total!W:W,B21,Total!O:O,DB!$G$5,Total!N:N,DB!$O$5,Total!AA:AA,DB!$G$9,Total!K:K,DB!$O$9,Total!E:E,$H$2)+COUNTIFS(Total!X:X,$P$3,Total!W:W,B21,Total!O:O,DB!$G$5,Total!N:N,DB!$O$5,Total!M:M,DB!$G$9,Total!AA:AA,DB!$O$9,Total!E:E,$H$2)+COUNTIFS(Total!X:X,$P$3,Total!W:W,B21,Total!O:O,DB!$G$5,Total!N:N,DB!$O$5,Total!M:M,DB!$G$9,Total!K:K,DB!$O$9,Total!AA:AA,$H$2)</f>
        <v>0</v>
      </c>
      <c r="Q21" s="31">
        <f>COUNTIFS(Total!X:X,$Q$3,Total!W:W,B21,Total!O:O,DB!$G$5,Total!N:N,DB!$O$5,Total!M:M,DB!$G$9,Total!K:K,DB!$O$9,Total!E:E,$H$2)+COUNTIFS(Total!X:X,$Q$3,Total!W:W,B21,Total!AA:AA,DB!$G$5,Total!AA:AA,DB!$O$5,Total!AA:AA,DB!$G$9,Total!AA:AA,DB!$O$9,Total!AA:AA,$H$2)+COUNTIFS(Total!X:X,$Q$3,Total!W:W,B21,Total!O:O,DB!$G$5,Total!AA:AA,DB!$O$5,Total!AA:AA,DB!$G$9,Total!AA:AA,DB!$O$9,Total!AA:AA,$H$2)+COUNTIFS(Total!X:X,$Q$3,Total!W:W,B21,Total!AA:AA,DB!$G$5,Total!N:N,DB!$O$5,Total!AA:AA,DB!$G$9,Total!AA:AA,DB!$O$9,Total!AA:AA,$H$2)+COUNTIFS(Total!X:X,$Q$3,Total!W:W,B21,Total!AA:AA,DB!$G$5,Total!AA:AA,DB!$O$5,Total!M:M,DB!$G$9,Total!AA:AA,DB!$O$9,Total!AA:AA,$H$2)+COUNTIFS(Total!X:X,$Q$3,Total!W:W,B21,Total!AA:AA,DB!$G$5,Total!AA:AA,DB!$O$5,Total!AA:AA,DB!$G$9,Total!K:K,DB!$O$9,Total!AA:AA,$H$2)+COUNTIFS(Total!X:X,$Q$3,Total!W:W,B21,Total!AA:AA,DB!$G$5,Total!AA:AA,DB!$O$5,Total!AA:AA,DB!$G$9,Total!AA:AA,DB!$O$9,Total!E:E,$H$2)+COUNTIFS(Total!X:X,$Q$3,Total!W:W,B21,Total!O:O,DB!$G$5,Total!N:N,DB!$O$5,Total!M:M,DB!$G$9,Total!AA:AA,DB!$O$9,Total!AA:AA,$H$2)+COUNTIFS(Total!X:X,$Q$3,Total!W:W,B21,Total!O:O,DB!$G$5,Total!N:N,DB!$O$5,Total!AA:AA,DB!$G$9,Total!K:K,DB!$O$9,Total!AA:AA,$H$2)+COUNTIFS(Total!X:X,$Q$3,Total!W:W,B21,Total!O:O,DB!$G$5,Total!N:N,DB!$O$5,Total!AA:AA,DB!$G$9,Total!AA:AA,DB!$O$9,Total!E:E,$H$2)+COUNTIFS(Total!X:X,$Q$3,Total!W:W,B21,Total!O:O,DB!$G$5,Total!AA:AA,DB!$O$5,Total!M:M,DB!$G$9,Total!K:K,DB!$O$9,Total!AA:AA,$H$2)+COUNTIFS(Total!X:X,$Q$3,Total!W:W,B21,Total!O:O,DB!$G$5,Total!AA:AA,DB!$O$5,Total!M:M,DB!$G$9,Total!AA:AA,DB!$O$9,Total!E:E,$H$2)+COUNTIFS(Total!X:X,$Q$3,Total!W:W,B21,Total!O:O,DB!$G$5,Total!AA:AA,DB!$O$5,Total!AA:AA,DB!$G$9,Total!K:K,DB!$O$9,Total!E:E,$H$2)+COUNTIFS(Total!X:X,$Q$3,Total!W:W,B21,Total!AA:AA,DB!$G$5,Total!N:N,DB!$O$5,Total!M:M,DB!$G$9,Total!K:K,DB!$O$9,Total!AA:AA,$H$2)+COUNTIFS(Total!X:X,$Q$3,Total!W:W,B21,Total!AA:AA,DB!$G$5,Total!N:N,DB!$O$5,Total!M:M,DB!$G$9,Total!AA:AA,DB!$O$9,Total!E:E,$H$2)+COUNTIFS(Total!X:X,$Q$3,Total!W:W,B21,Total!AA:AA,DB!$G$5,Total!N:N,DB!$O$5,Total!AA:AA,DB!$G$9,Total!K:K,DB!$O$9,Total!E:E,$H$2)+COUNTIFS(Total!X:X,$Q$3,Total!W:W,B21,Total!AA:AA,DB!$G$5,Total!AA:AA,DB!$O$5,Total!M:M,DB!$G$9,Total!K:K,DB!$O$9,Total!E:E,$H$2)+COUNTIFS(Total!X:X,$Q$3,Total!W:W,B21,Total!O:O,DB!$G$5,Total!N:N,DB!$O$5,Total!AA:AA,DB!$G$9,Total!AA:AA,DB!$O$9,Total!AA:AA,$H$2)+COUNTIFS(Total!X:X,$Q$3,Total!W:W,B21,Total!O:O,DB!$G$5,Total!AA:AA,DB!$O$5,Total!M:M,DB!$G$9,Total!AA:AA,DB!$O$9,Total!AA:AA,$H$2)+COUNTIFS(Total!X:X,$Q$3,Total!W:W,B21,Total!O:O,DB!$G$5,Total!AA:AA,DB!$O$5,Total!AA:AA,DB!$G$9,Total!K:K,DB!$O$9,Total!AA:AA,$H$2)+COUNTIFS(Total!X:X,$Q$3,Total!W:W,B21,Total!O:O,DB!$G$5,Total!AA:AA,DB!$O$5,Total!AA:AA,DB!$G$9,Total!AA:AA,DB!$O$9,Total!E:E,$H$2)+COUNTIFS(Total!X:X,$Q$3,Total!W:W,B21,Total!AA:AA,DB!$G$5,Total!N:N,DB!$O$5,Total!M:M,DB!$G$9,Total!AA:AA,DB!$O$9,Total!AA:AA,$H$2)+COUNTIFS(Total!X:X,$Q$3,Total!W:W,B21,Total!AA:AA,DB!$G$5,Total!N:N,DB!$O$5,Total!AA:AA,DB!$G$9,Total!K:K,DB!$O$9,Total!AA:AA,$H$2)+COUNTIFS(Total!X:X,$Q$3,Total!W:W,B21,Total!AA:AA,DB!$G$5,Total!N:N,DB!$O$5,Total!AA:AA,DB!$G$9,Total!AA:AA,DB!$O$9,Total!E:E,$H$2)+COUNTIFS(Total!X:X,$Q$3,Total!W:W,B21,Total!AA:AA,DB!$G$5,Total!AA:AA,DB!$O$5,Total!M:M,DB!$G$9,Total!K:K,DB!$O$9,Total!AA:AA,$H$2)+COUNTIFS(Total!X:X,$Q$3,Total!W:W,B21,Total!AA:AA,DB!$G$5,Total!AA:AA,DB!$O$5,Total!M:M,DB!$G$9,Total!AA:AA,DB!$O$9,Total!E:E,$H$2)+COUNTIFS(Total!X:X,$Q$3,Total!W:W,B21,Total!AA:AA,DB!$G$5,Total!AA:AA,DB!$O$5,Total!AA:AA,DB!$G$9,Total!K:K,DB!$O$9,Total!E:E,$H$2)+COUNTIFS(Total!X:X,$Q$3,Total!W:W,B21,Total!AA:AA,DB!$G$5,Total!N:N,DB!$O$5,Total!M:M,DB!$G$9,Total!K:K,DB!$O$9,Total!E:E,$H$2)+COUNTIFS(Total!X:X,$Q$3,Total!W:W,B21,Total!O:O,DB!$G$5,Total!AA:AA,DB!$O$5,Total!M:M,DB!$G$9,Total!K:K,DB!$O$9,Total!E:E,$H$2)+COUNTIFS(Total!X:X,$Q$3,Total!W:W,B21,Total!O:O,DB!$G$5,Total!N:N,DB!$O$5,Total!AA:AA,DB!$G$9,Total!K:K,DB!$O$9,Total!E:E,$H$2)+COUNTIFS(Total!X:X,$Q$3,Total!W:W,B21,Total!O:O,DB!$G$5,Total!N:N,DB!$O$5,Total!M:M,DB!$G$9,Total!AA:AA,DB!$O$9,Total!E:E,$H$2)+COUNTIFS(Total!X:X,$Q$3,Total!W:W,B21,Total!O:O,DB!$G$5,Total!N:N,DB!$O$5,Total!M:M,DB!$G$9,Total!K:K,DB!$O$9,Total!AA:AA,$H$2)</f>
        <v>0</v>
      </c>
      <c r="R21" s="31">
        <f>COUNTIFS(Total!X:X,$R$3,Total!W:W,B21,Total!O:O,DB!$G$5,Total!N:N,DB!$O$5,Total!M:M,DB!$G$9,Total!K:K,DB!$O$9,Total!E:E,$H$2)+COUNTIFS(Total!X:X,$R$3,Total!W:W,B21,Total!AA:AA,DB!$G$5,Total!AA:AA,DB!$O$5,Total!AA:AA,DB!$G$9,Total!AA:AA,DB!$O$9,Total!AA:AA,$H$2)+COUNTIFS(Total!X:X,$R$3,Total!W:W,B21,Total!O:O,DB!$G$5,Total!AA:AA,DB!$O$5,Total!AA:AA,DB!$G$9,Total!AA:AA,DB!$O$9,Total!AA:AA,$H$2)+COUNTIFS(Total!X:X,$R$3,Total!W:W,B21,Total!AA:AA,DB!$G$5,Total!N:N,DB!$O$5,Total!AA:AA,DB!$G$9,Total!AA:AA,DB!$O$9,Total!AA:AA,$H$2)+COUNTIFS(Total!X:X,$R$3,Total!W:W,B21,Total!AA:AA,DB!$G$5,Total!AA:AA,DB!$O$5,Total!M:M,DB!$G$9,Total!AA:AA,DB!$O$9,Total!AA:AA,$H$2)+COUNTIFS(Total!X:X,$R$3,Total!W:W,B21,Total!AA:AA,DB!$G$5,Total!AA:AA,DB!$O$5,Total!AA:AA,DB!$G$9,Total!K:K,DB!$O$9,Total!AA:AA,$H$2)+COUNTIFS(Total!X:X,$R$3,Total!W:W,B21,Total!AA:AA,DB!$G$5,Total!AA:AA,DB!$O$5,Total!AA:AA,DB!$G$9,Total!AA:AA,DB!$O$9,Total!E:E,$H$2)+COUNTIFS(Total!X:X,$R$3,Total!W:W,B21,Total!O:O,DB!$G$5,Total!N:N,DB!$O$5,Total!M:M,DB!$G$9,Total!AA:AA,DB!$O$9,Total!AA:AA,$H$2)+COUNTIFS(Total!X:X,$R$3,Total!W:W,B21,Total!O:O,DB!$G$5,Total!N:N,DB!$O$5,Total!AA:AA,DB!$G$9,Total!K:K,DB!$O$9,Total!AA:AA,$H$2)+COUNTIFS(Total!X:X,$R$3,Total!W:W,B21,Total!O:O,DB!$G$5,Total!N:N,DB!$O$5,Total!AA:AA,DB!$G$9,Total!AA:AA,DB!$O$9,Total!E:E,$H$2)+COUNTIFS(Total!X:X,$R$3,Total!W:W,B21,Total!O:O,DB!$G$5,Total!AA:AA,DB!$O$5,Total!M:M,DB!$G$9,Total!K:K,DB!$O$9,Total!AA:AA,$H$2)+COUNTIFS(Total!X:X,$R$3,Total!W:W,B21,Total!O:O,DB!$G$5,Total!AA:AA,DB!$O$5,Total!M:M,DB!$G$9,Total!AA:AA,DB!$O$9,Total!E:E,$H$2)+COUNTIFS(Total!X:X,$R$3,Total!W:W,B21,Total!O:O,DB!$G$5,Total!AA:AA,DB!$O$5,Total!AA:AA,DB!$G$9,Total!K:K,DB!$O$9,Total!E:E,$H$2)+COUNTIFS(Total!X:X,$R$3,Total!W:W,B21,Total!AA:AA,DB!$G$5,Total!N:N,DB!$O$5,Total!M:M,DB!$G$9,Total!K:K,DB!$O$9,Total!AA:AA,$H$2)+COUNTIFS(Total!X:X,$R$3,Total!W:W,B21,Total!AA:AA,DB!$G$5,Total!N:N,DB!$O$5,Total!M:M,DB!$G$9,Total!AA:AA,DB!$O$9,Total!E:E,$H$2)+COUNTIFS(Total!X:X,$R$3,Total!W:W,B21,Total!AA:AA,DB!$G$5,Total!N:N,DB!$O$5,Total!AA:AA,DB!$G$9,Total!K:K,DB!$O$9,Total!E:E,$H$2)+COUNTIFS(Total!X:X,$R$3,Total!W:W,B21,Total!AA:AA,DB!$G$5,Total!AA:AA,DB!$O$5,Total!M:M,DB!$G$9,Total!K:K,DB!$O$9,Total!E:E,$H$2)+COUNTIFS(Total!X:X,$R$3,Total!W:W,B21,Total!O:O,DB!$G$5,Total!N:N,DB!$O$5,Total!AA:AA,DB!$G$9,Total!AA:AA,DB!$O$9,Total!AA:AA,$H$2)+COUNTIFS(Total!X:X,$R$3,Total!W:W,B21,Total!O:O,DB!$G$5,Total!AA:AA,DB!$O$5,Total!M:M,DB!$G$9,Total!AA:AA,DB!$O$9,Total!AA:AA,$H$2)+COUNTIFS(Total!X:X,$R$3,Total!W:W,B21,Total!O:O,DB!$G$5,Total!AA:AA,DB!$O$5,Total!AA:AA,DB!$G$9,Total!K:K,DB!$O$9,Total!AA:AA,$H$2)+COUNTIFS(Total!X:X,$R$3,Total!W:W,B21,Total!O:O,DB!$G$5,Total!AA:AA,DB!$O$5,Total!AA:AA,DB!$G$9,Total!AA:AA,DB!$O$9,Total!E:E,$H$2)+COUNTIFS(Total!X:X,$R$3,Total!W:W,B21,Total!AA:AA,DB!$G$5,Total!N:N,DB!$O$5,Total!M:M,DB!$G$9,Total!AA:AA,DB!$O$9,Total!AA:AA,$H$2)+COUNTIFS(Total!X:X,$R$3,Total!W:W,B21,Total!AA:AA,DB!$G$5,Total!N:N,DB!$O$5,Total!AA:AA,DB!$G$9,Total!K:K,DB!$O$9,Total!AA:AA,$H$2)+COUNTIFS(Total!X:X,$R$3,Total!W:W,B21,Total!AA:AA,DB!$G$5,Total!N:N,DB!$O$5,Total!AA:AA,DB!$G$9,Total!AA:AA,DB!$O$9,Total!E:E,$H$2)+COUNTIFS(Total!X:X,$R$3,Total!W:W,B21,Total!AA:AA,DB!$G$5,Total!AA:AA,DB!$O$5,Total!M:M,DB!$G$9,Total!K:K,DB!$O$9,Total!AA:AA,$H$2)+COUNTIFS(Total!X:X,$R$3,Total!W:W,B21,Total!AA:AA,DB!$G$5,Total!AA:AA,DB!$O$5,Total!M:M,DB!$G$9,Total!AA:AA,DB!$O$9,Total!E:E,$H$2)+COUNTIFS(Total!X:X,$R$3,Total!W:W,B21,Total!AA:AA,DB!$G$5,Total!AA:AA,DB!$O$5,Total!AA:AA,DB!$G$9,Total!K:K,DB!$O$9,Total!E:E,$H$2)+COUNTIFS(Total!X:X,$R$3,Total!W:W,B21,Total!AA:AA,DB!$G$5,Total!N:N,DB!$O$5,Total!M:M,DB!$G$9,Total!K:K,DB!$O$9,Total!E:E,$H$2)+COUNTIFS(Total!X:X,$R$3,Total!W:W,B21,Total!O:O,DB!$G$5,Total!AA:AA,DB!$O$5,Total!M:M,DB!$G$9,Total!K:K,DB!$O$9,Total!E:E,$H$2)+COUNTIFS(Total!X:X,$R$3,Total!W:W,B21,Total!O:O,DB!$G$5,Total!N:N,DB!$O$5,Total!AA:AA,DB!$G$9,Total!K:K,DB!$O$9,Total!E:E,$H$2)+COUNTIFS(Total!X:X,$R$3,Total!W:W,B21,Total!O:O,DB!$G$5,Total!N:N,DB!$O$5,Total!M:M,DB!$G$9,Total!AA:AA,DB!$O$9,Total!E:E,$H$2)+COUNTIFS(Total!X:X,$R$3,Total!W:W,B21,Total!O:O,DB!$G$5,Total!N:N,DB!$O$5,Total!M:M,DB!$G$9,Total!K:K,DB!$O$9,Total!AA:AA,$H$2)</f>
        <v>0</v>
      </c>
      <c r="S21" s="31">
        <f>COUNTIFS(Total!X:X,$S$3,Total!W:W,B21,Total!O:O,DB!$G$5,Total!N:N,DB!$O$5,Total!M:M,DB!$G$9,Total!K:K,DB!$O$9,Total!E:E,$H$2)+COUNTIFS(Total!X:X,$S$3,Total!W:W,B21,Total!AA:AA,DB!$G$5,Total!AA:AA,DB!$O$5,Total!AA:AA,DB!$G$9,Total!AA:AA,DB!$O$9,Total!AA:AA,$H$2)+COUNTIFS(Total!X:X,$S$3,Total!W:W,B21,Total!O:O,DB!$G$5,Total!AA:AA,DB!$O$5,Total!AA:AA,DB!$G$9,Total!AA:AA,DB!$O$9,Total!AA:AA,$H$2)+COUNTIFS(Total!X:X,$S$3,Total!W:W,B21,Total!AA:AA,DB!$G$5,Total!N:N,DB!$O$5,Total!AA:AA,DB!$G$9,Total!AA:AA,DB!$O$9,Total!AA:AA,$H$2)+COUNTIFS(Total!X:X,$S$3,Total!W:W,B21,Total!AA:AA,DB!$G$5,Total!AA:AA,DB!$O$5,Total!M:M,DB!$G$9,Total!AA:AA,DB!$O$9,Total!AA:AA,$H$2)+COUNTIFS(Total!X:X,$S$3,Total!W:W,B21,Total!AA:AA,DB!$G$5,Total!AA:AA,DB!$O$5,Total!AA:AA,DB!$G$9,Total!K:K,DB!$O$9,Total!AA:AA,$H$2)+COUNTIFS(Total!X:X,$S$3,Total!W:W,B21,Total!AA:AA,DB!$G$5,Total!AA:AA,DB!$O$5,Total!AA:AA,DB!$G$9,Total!AA:AA,DB!$O$9,Total!E:E,$H$2)+COUNTIFS(Total!X:X,$S$3,Total!W:W,B21,Total!O:O,DB!$G$5,Total!N:N,DB!$O$5,Total!M:M,DB!$G$9,Total!AA:AA,DB!$O$9,Total!AA:AA,$H$2)+COUNTIFS(Total!X:X,$S$3,Total!W:W,B21,Total!O:O,DB!$G$5,Total!N:N,DB!$O$5,Total!AA:AA,DB!$G$9,Total!K:K,DB!$O$9,Total!AA:AA,$H$2)+COUNTIFS(Total!X:X,$S$3,Total!W:W,B21,Total!O:O,DB!$G$5,Total!N:N,DB!$O$5,Total!AA:AA,DB!$G$9,Total!AA:AA,DB!$O$9,Total!E:E,$H$2)+COUNTIFS(Total!X:X,$S$3,Total!W:W,B21,Total!O:O,DB!$G$5,Total!AA:AA,DB!$O$5,Total!M:M,DB!$G$9,Total!K:K,DB!$O$9,Total!AA:AA,$H$2)+COUNTIFS(Total!X:X,$S$3,Total!W:W,B21,Total!O:O,DB!$G$5,Total!AA:AA,DB!$O$5,Total!M:M,DB!$G$9,Total!AA:AA,DB!$O$9,Total!E:E,$H$2)+COUNTIFS(Total!X:X,$S$3,Total!W:W,B21,Total!O:O,DB!$G$5,Total!AA:AA,DB!$O$5,Total!AA:AA,DB!$G$9,Total!K:K,DB!$O$9,Total!E:E,$H$2)+COUNTIFS(Total!X:X,$S$3,Total!W:W,B21,Total!AA:AA,DB!$G$5,Total!N:N,DB!$O$5,Total!M:M,DB!$G$9,Total!K:K,DB!$O$9,Total!AA:AA,$H$2)+COUNTIFS(Total!X:X,$S$3,Total!W:W,B21,Total!AA:AA,DB!$G$5,Total!N:N,DB!$O$5,Total!M:M,DB!$G$9,Total!AA:AA,DB!$O$9,Total!E:E,$H$2)+COUNTIFS(Total!X:X,$S$3,Total!W:W,B21,Total!AA:AA,DB!$G$5,Total!N:N,DB!$O$5,Total!AA:AA,DB!$G$9,Total!K:K,DB!$O$9,Total!E:E,$H$2)+COUNTIFS(Total!X:X,$S$3,Total!W:W,B21,Total!AA:AA,DB!$G$5,Total!AA:AA,DB!$O$5,Total!M:M,DB!$G$9,Total!K:K,DB!$O$9,Total!E:E,$H$2)+COUNTIFS(Total!X:X,$S$3,Total!W:W,B21,Total!O:O,DB!$G$5,Total!N:N,DB!$O$5,Total!AA:AA,DB!$G$9,Total!AA:AA,DB!$O$9,Total!AA:AA,$H$2)+COUNTIFS(Total!X:X,$S$3,Total!W:W,B21,Total!O:O,DB!$G$5,Total!AA:AA,DB!$O$5,Total!M:M,DB!$G$9,Total!AA:AA,DB!$O$9,Total!AA:AA,$H$2)+COUNTIFS(Total!X:X,$S$3,Total!W:W,B21,Total!O:O,DB!$G$5,Total!AA:AA,DB!$O$5,Total!AA:AA,DB!$G$9,Total!K:K,DB!$O$9,Total!AA:AA,$H$2)+COUNTIFS(Total!X:X,$S$3,Total!W:W,B21,Total!O:O,DB!$G$5,Total!AA:AA,DB!$O$5,Total!AA:AA,DB!$G$9,Total!AA:AA,DB!$O$9,Total!E:E,$H$2)+COUNTIFS(Total!X:X,$S$3,Total!W:W,B21,Total!AA:AA,DB!$G$5,Total!N:N,DB!$O$5,Total!M:M,DB!$G$9,Total!AA:AA,DB!$O$9,Total!AA:AA,$H$2)+COUNTIFS(Total!X:X,$S$3,Total!W:W,B21,Total!AA:AA,DB!$G$5,Total!N:N,DB!$O$5,Total!AA:AA,DB!$G$9,Total!K:K,DB!$O$9,Total!AA:AA,$H$2)+COUNTIFS(Total!X:X,$S$3,Total!W:W,B21,Total!AA:AA,DB!$G$5,Total!N:N,DB!$O$5,Total!AA:AA,DB!$G$9,Total!AA:AA,DB!$O$9,Total!E:E,$H$2)+COUNTIFS(Total!X:X,$S$3,Total!W:W,B21,Total!AA:AA,DB!$G$5,Total!AA:AA,DB!$O$5,Total!M:M,DB!$G$9,Total!K:K,DB!$O$9,Total!AA:AA,$H$2)+COUNTIFS(Total!X:X,$S$3,Total!W:W,B21,Total!AA:AA,DB!$G$5,Total!AA:AA,DB!$O$5,Total!M:M,DB!$G$9,Total!AA:AA,DB!$O$9,Total!E:E,$H$2)+COUNTIFS(Total!X:X,$S$3,Total!W:W,B21,Total!AA:AA,DB!$G$5,Total!AA:AA,DB!$O$5,Total!AA:AA,DB!$G$9,Total!K:K,DB!$O$9,Total!E:E,$H$2)+COUNTIFS(Total!X:X,$S$3,Total!W:W,B21,Total!AA:AA,DB!$G$5,Total!N:N,DB!$O$5,Total!M:M,DB!$G$9,Total!K:K,DB!$O$9,Total!E:E,$H$2)+COUNTIFS(Total!X:X,$S$3,Total!W:W,B21,Total!O:O,DB!$G$5,Total!AA:AA,DB!$O$5,Total!M:M,DB!$G$9,Total!K:K,DB!$O$9,Total!E:E,$H$2)+COUNTIFS(Total!X:X,$S$3,Total!W:W,B21,Total!O:O,DB!$G$5,Total!N:N,DB!$O$5,Total!AA:AA,DB!$G$9,Total!K:K,DB!$O$9,Total!E:E,$H$2)+COUNTIFS(Total!X:X,$S$3,Total!W:W,B21,Total!O:O,DB!$G$5,Total!N:N,DB!$O$5,Total!M:M,DB!$G$9,Total!AA:AA,DB!$O$9,Total!E:E,$H$2)+COUNTIFS(Total!X:X,$S$3,Total!W:W,B21,Total!O:O,DB!$G$5,Total!N:N,DB!$O$5,Total!M:M,DB!$G$9,Total!K:K,DB!$O$9,Total!AA:AA,$H$2)</f>
        <v>0</v>
      </c>
      <c r="T21" s="31">
        <f>COUNTIFS(Total!X:X,$T$3,Total!W:W,B21,Total!O:O,DB!$G$5,Total!N:N,DB!$O$5,Total!M:M,DB!$G$9,Total!K:K,DB!$O$9,Total!E:E,$H$2)+COUNTIFS(Total!X:X,$T$3,Total!W:W,B21,Total!AA:AA,DB!$G$5,Total!AA:AA,DB!$O$5,Total!AA:AA,DB!$G$9,Total!AA:AA,DB!$O$9,Total!AA:AA,$H$2)+COUNTIFS(Total!X:X,$T$3,Total!W:W,B21,Total!O:O,DB!$G$5,Total!AA:AA,DB!$O$5,Total!AA:AA,DB!$G$9,Total!AA:AA,DB!$O$9,Total!AA:AA,$H$2)+COUNTIFS(Total!X:X,$T$3,Total!W:W,B21,Total!AA:AA,DB!$G$5,Total!N:N,DB!$O$5,Total!AA:AA,DB!$G$9,Total!AA:AA,DB!$O$9,Total!AA:AA,$H$2)+COUNTIFS(Total!X:X,$T$3,Total!W:W,B21,Total!AA:AA,DB!$G$5,Total!AA:AA,DB!$O$5,Total!M:M,DB!$G$9,Total!AA:AA,DB!$O$9,Total!AA:AA,$H$2)+COUNTIFS(Total!X:X,$T$3,Total!W:W,B21,Total!AA:AA,DB!$G$5,Total!AA:AA,DB!$O$5,Total!AA:AA,DB!$G$9,Total!K:K,DB!$O$9,Total!AA:AA,$H$2)+COUNTIFS(Total!X:X,$T$3,Total!W:W,B21,Total!AA:AA,DB!$G$5,Total!AA:AA,DB!$O$5,Total!AA:AA,DB!$G$9,Total!AA:AA,DB!$O$9,Total!E:E,$H$2)+COUNTIFS(Total!X:X,$T$3,Total!W:W,B21,Total!O:O,DB!$G$5,Total!N:N,DB!$O$5,Total!M:M,DB!$G$9,Total!AA:AA,DB!$O$9,Total!AA:AA,$H$2)+COUNTIFS(Total!X:X,$T$3,Total!W:W,B21,Total!O:O,DB!$G$5,Total!N:N,DB!$O$5,Total!AA:AA,DB!$G$9,Total!K:K,DB!$O$9,Total!AA:AA,$H$2)+COUNTIFS(Total!X:X,$T$3,Total!W:W,B21,Total!O:O,DB!$G$5,Total!N:N,DB!$O$5,Total!AA:AA,DB!$G$9,Total!AA:AA,DB!$O$9,Total!E:E,$H$2)+COUNTIFS(Total!X:X,$T$3,Total!W:W,B21,Total!O:O,DB!$G$5,Total!AA:AA,DB!$O$5,Total!M:M,DB!$G$9,Total!K:K,DB!$O$9,Total!AA:AA,$H$2)+COUNTIFS(Total!X:X,$T$3,Total!W:W,B21,Total!O:O,DB!$G$5,Total!AA:AA,DB!$O$5,Total!M:M,DB!$G$9,Total!AA:AA,DB!$O$9,Total!E:E,$H$2)+COUNTIFS(Total!X:X,$T$3,Total!W:W,B21,Total!O:O,DB!$G$5,Total!AA:AA,DB!$O$5,Total!AA:AA,DB!$G$9,Total!K:K,DB!$O$9,Total!E:E,$H$2)+COUNTIFS(Total!X:X,$T$3,Total!W:W,B21,Total!AA:AA,DB!$G$5,Total!N:N,DB!$O$5,Total!M:M,DB!$G$9,Total!K:K,DB!$O$9,Total!AA:AA,$H$2)+COUNTIFS(Total!X:X,$T$3,Total!W:W,B21,Total!AA:AA,DB!$G$5,Total!N:N,DB!$O$5,Total!M:M,DB!$G$9,Total!AA:AA,DB!$O$9,Total!E:E,$H$2)+COUNTIFS(Total!X:X,$T$3,Total!W:W,B21,Total!AA:AA,DB!$G$5,Total!N:N,DB!$O$5,Total!AA:AA,DB!$G$9,Total!K:K,DB!$O$9,Total!E:E,$H$2)+COUNTIFS(Total!X:X,$T$3,Total!W:W,B21,Total!AA:AA,DB!$G$5,Total!AA:AA,DB!$O$5,Total!M:M,DB!$G$9,Total!K:K,DB!$O$9,Total!E:E,$H$2)+COUNTIFS(Total!X:X,$T$3,Total!W:W,B21,Total!O:O,DB!$G$5,Total!N:N,DB!$O$5,Total!AA:AA,DB!$G$9,Total!AA:AA,DB!$O$9,Total!AA:AA,$H$2)+COUNTIFS(Total!X:X,$T$3,Total!W:W,B21,Total!O:O,DB!$G$5,Total!AA:AA,DB!$O$5,Total!M:M,DB!$G$9,Total!AA:AA,DB!$O$9,Total!AA:AA,$H$2)+COUNTIFS(Total!X:X,$T$3,Total!W:W,B21,Total!O:O,DB!$G$5,Total!AA:AA,DB!$O$5,Total!AA:AA,DB!$G$9,Total!K:K,DB!$O$9,Total!AA:AA,$H$2)+COUNTIFS(Total!X:X,$T$3,Total!W:W,B21,Total!O:O,DB!$G$5,Total!AA:AA,DB!$O$5,Total!AA:AA,DB!$G$9,Total!AA:AA,DB!$O$9,Total!E:E,$H$2)+COUNTIFS(Total!X:X,$T$3,Total!W:W,B21,Total!AA:AA,DB!$G$5,Total!N:N,DB!$O$5,Total!M:M,DB!$G$9,Total!AA:AA,DB!$O$9,Total!AA:AA,$H$2)+COUNTIFS(Total!X:X,$T$3,Total!W:W,B21,Total!AA:AA,DB!$G$5,Total!N:N,DB!$O$5,Total!AA:AA,DB!$G$9,Total!K:K,DB!$O$9,Total!AA:AA,$H$2)+COUNTIFS(Total!X:X,$T$3,Total!W:W,B21,Total!AA:AA,DB!$G$5,Total!N:N,DB!$O$5,Total!AA:AA,DB!$G$9,Total!AA:AA,DB!$O$9,Total!E:E,$H$2)+COUNTIFS(Total!X:X,$T$3,Total!W:W,B21,Total!AA:AA,DB!$G$5,Total!AA:AA,DB!$O$5,Total!M:M,DB!$G$9,Total!K:K,DB!$O$9,Total!AA:AA,$H$2)+COUNTIFS(Total!X:X,$T$3,Total!W:W,B21,Total!AA:AA,DB!$G$5,Total!AA:AA,DB!$O$5,Total!M:M,DB!$G$9,Total!AA:AA,DB!$O$9,Total!E:E,$H$2)+COUNTIFS(Total!X:X,$T$3,Total!W:W,B21,Total!AA:AA,DB!$G$5,Total!AA:AA,DB!$O$5,Total!AA:AA,DB!$G$9,Total!K:K,DB!$O$9,Total!E:E,$H$2)+COUNTIFS(Total!X:X,$T$3,Total!W:W,B21,Total!AA:AA,DB!$G$5,Total!N:N,DB!$O$5,Total!M:M,DB!$G$9,Total!K:K,DB!$O$9,Total!E:E,$H$2)+COUNTIFS(Total!X:X,$T$3,Total!W:W,B21,Total!O:O,DB!$G$5,Total!AA:AA,DB!$O$5,Total!M:M,DB!$G$9,Total!K:K,DB!$O$9,Total!E:E,$H$2)+COUNTIFS(Total!X:X,$T$3,Total!W:W,B21,Total!O:O,DB!$G$5,Total!N:N,DB!$O$5,Total!AA:AA,DB!$G$9,Total!K:K,DB!$O$9,Total!E:E,$H$2)+COUNTIFS(Total!X:X,$T$3,Total!W:W,B21,Total!O:O,DB!$G$5,Total!N:N,DB!$O$5,Total!M:M,DB!$G$9,Total!AA:AA,DB!$O$9,Total!E:E,$H$2)+COUNTIFS(Total!X:X,$T$3,Total!W:W,B21,Total!O:O,DB!$G$5,Total!N:N,DB!$O$5,Total!M:M,DB!$G$9,Total!K:K,DB!$O$9,Total!AA:AA,$H$2)</f>
        <v>0</v>
      </c>
      <c r="U21" s="31">
        <f>COUNTIFS(Total!X:X,$U$3,Total!W:W,B21,Total!O:O,DB!$G$5,Total!N:N,DB!$O$5,Total!M:M,DB!$G$9,Total!K:K,DB!$O$9,Total!E:E,$H$2)+COUNTIFS(Total!X:X,$U$3,Total!W:W,B21,Total!AA:AA,DB!$G$5,Total!AA:AA,DB!$O$5,Total!AA:AA,DB!$G$9,Total!AA:AA,DB!$O$9,Total!AA:AA,$H$2)+COUNTIFS(Total!X:X,$U$3,Total!W:W,B21,Total!O:O,DB!$G$5,Total!AA:AA,DB!$O$5,Total!AA:AA,DB!$G$9,Total!AA:AA,DB!$O$9,Total!AA:AA,$H$2)+COUNTIFS(Total!X:X,$U$3,Total!W:W,B21,Total!AA:AA,DB!$G$5,Total!N:N,DB!$O$5,Total!AA:AA,DB!$G$9,Total!AA:AA,DB!$O$9,Total!AA:AA,$H$2)+COUNTIFS(Total!X:X,$U$3,Total!W:W,B21,Total!AA:AA,DB!$G$5,Total!AA:AA,DB!$O$5,Total!M:M,DB!$G$9,Total!AA:AA,DB!$O$9,Total!AA:AA,$H$2)+COUNTIFS(Total!X:X,$U$3,Total!W:W,B21,Total!AA:AA,DB!$G$5,Total!AA:AA,DB!$O$5,Total!AA:AA,DB!$G$9,Total!K:K,DB!$O$9,Total!AA:AA,$H$2)+COUNTIFS(Total!X:X,$U$3,Total!W:W,B21,Total!AA:AA,DB!$G$5,Total!AA:AA,DB!$O$5,Total!AA:AA,DB!$G$9,Total!AA:AA,DB!$O$9,Total!E:E,$H$2)+COUNTIFS(Total!X:X,$U$3,Total!W:W,B21,Total!O:O,DB!$G$5,Total!N:N,DB!$O$5,Total!M:M,DB!$G$9,Total!AA:AA,DB!$O$9,Total!AA:AA,$H$2)+COUNTIFS(Total!X:X,$U$3,Total!W:W,B21,Total!O:O,DB!$G$5,Total!N:N,DB!$O$5,Total!AA:AA,DB!$G$9,Total!K:K,DB!$O$9,Total!AA:AA,$H$2)+COUNTIFS(Total!X:X,$U$3,Total!W:W,B21,Total!O:O,DB!$G$5,Total!N:N,DB!$O$5,Total!AA:AA,DB!$G$9,Total!AA:AA,DB!$O$9,Total!E:E,$H$2)+COUNTIFS(Total!X:X,$U$3,Total!W:W,B21,Total!O:O,DB!$G$5,Total!AA:AA,DB!$O$5,Total!M:M,DB!$G$9,Total!K:K,DB!$O$9,Total!AA:AA,$H$2)+COUNTIFS(Total!X:X,$U$3,Total!W:W,B21,Total!O:O,DB!$G$5,Total!AA:AA,DB!$O$5,Total!M:M,DB!$G$9,Total!AA:AA,DB!$O$9,Total!E:E,$H$2)+COUNTIFS(Total!X:X,$U$3,Total!W:W,B21,Total!O:O,DB!$G$5,Total!AA:AA,DB!$O$5,Total!AA:AA,DB!$G$9,Total!K:K,DB!$O$9,Total!E:E,$H$2)+COUNTIFS(Total!X:X,$U$3,Total!W:W,B21,Total!AA:AA,DB!$G$5,Total!N:N,DB!$O$5,Total!M:M,DB!$G$9,Total!K:K,DB!$O$9,Total!AA:AA,$H$2)+COUNTIFS(Total!X:X,$U$3,Total!W:W,B21,Total!AA:AA,DB!$G$5,Total!N:N,DB!$O$5,Total!M:M,DB!$G$9,Total!AA:AA,DB!$O$9,Total!E:E,$H$2)+COUNTIFS(Total!X:X,$U$3,Total!W:W,B21,Total!AA:AA,DB!$G$5,Total!N:N,DB!$O$5,Total!AA:AA,DB!$G$9,Total!K:K,DB!$O$9,Total!E:E,$H$2)+COUNTIFS(Total!X:X,$U$3,Total!W:W,B21,Total!AA:AA,DB!$G$5,Total!AA:AA,DB!$O$5,Total!M:M,DB!$G$9,Total!K:K,DB!$O$9,Total!E:E,$H$2)+COUNTIFS(Total!X:X,$U$3,Total!W:W,B21,Total!O:O,DB!$G$5,Total!N:N,DB!$O$5,Total!AA:AA,DB!$G$9,Total!AA:AA,DB!$O$9,Total!AA:AA,$H$2)+COUNTIFS(Total!X:X,$U$3,Total!W:W,B21,Total!O:O,DB!$G$5,Total!AA:AA,DB!$O$5,Total!M:M,DB!$G$9,Total!AA:AA,DB!$O$9,Total!AA:AA,$H$2)+COUNTIFS(Total!X:X,$U$3,Total!W:W,B21,Total!O:O,DB!$G$5,Total!AA:AA,DB!$O$5,Total!AA:AA,DB!$G$9,Total!K:K,DB!$O$9,Total!AA:AA,$H$2)+COUNTIFS(Total!X:X,$U$3,Total!W:W,B21,Total!O:O,DB!$G$5,Total!AA:AA,DB!$O$5,Total!AA:AA,DB!$G$9,Total!AA:AA,DB!$O$9,Total!E:E,$H$2)+COUNTIFS(Total!X:X,$U$3,Total!W:W,B21,Total!AA:AA,DB!$G$5,Total!N:N,DB!$O$5,Total!M:M,DB!$G$9,Total!AA:AA,DB!$O$9,Total!AA:AA,$H$2)+COUNTIFS(Total!X:X,$U$3,Total!W:W,B21,Total!AA:AA,DB!$G$5,Total!N:N,DB!$O$5,Total!AA:AA,DB!$G$9,Total!K:K,DB!$O$9,Total!AA:AA,$H$2)+COUNTIFS(Total!X:X,$U$3,Total!W:W,B21,Total!AA:AA,DB!$G$5,Total!N:N,DB!$O$5,Total!AA:AA,DB!$G$9,Total!AA:AA,DB!$O$9,Total!E:E,$H$2)+COUNTIFS(Total!X:X,$U$3,Total!W:W,B21,Total!AA:AA,DB!$G$5,Total!AA:AA,DB!$O$5,Total!M:M,DB!$G$9,Total!K:K,DB!$O$9,Total!AA:AA,$H$2)+COUNTIFS(Total!X:X,$U$3,Total!W:W,B21,Total!AA:AA,DB!$G$5,Total!AA:AA,DB!$O$5,Total!M:M,DB!$G$9,Total!AA:AA,DB!$O$9,Total!E:E,$H$2)+COUNTIFS(Total!X:X,$U$3,Total!W:W,B21,Total!AA:AA,DB!$G$5,Total!AA:AA,DB!$O$5,Total!AA:AA,DB!$G$9,Total!K:K,DB!$O$9,Total!E:E,$H$2)+COUNTIFS(Total!X:X,$U$3,Total!W:W,B21,Total!AA:AA,DB!$G$5,Total!N:N,DB!$O$5,Total!M:M,DB!$G$9,Total!K:K,DB!$O$9,Total!E:E,$H$2)+COUNTIFS(Total!X:X,$U$3,Total!W:W,B21,Total!O:O,DB!$G$5,Total!AA:AA,DB!$O$5,Total!M:M,DB!$G$9,Total!K:K,DB!$O$9,Total!E:E,$H$2)+COUNTIFS(Total!X:X,$U$3,Total!W:W,B21,Total!O:O,DB!$G$5,Total!N:N,DB!$O$5,Total!AA:AA,DB!$G$9,Total!K:K,DB!$O$9,Total!E:E,$H$2)+COUNTIFS(Total!X:X,$U$3,Total!W:W,B21,Total!O:O,DB!$G$5,Total!N:N,DB!$O$5,Total!M:M,DB!$G$9,Total!AA:AA,DB!$O$9,Total!E:E,$H$2)+COUNTIFS(Total!X:X,$U$3,Total!W:W,B21,Total!O:O,DB!$G$5,Total!N:N,DB!$O$5,Total!M:M,DB!$G$9,Total!K:K,DB!$O$9,Total!AA:AA,$H$2)</f>
        <v>0</v>
      </c>
      <c r="V21" s="31">
        <f>COUNTIFS(Total!X:X,$V$3,Total!W:W,B21,Total!O:O,DB!$G$5,Total!N:N,DB!$O$5,Total!M:M,DB!$G$9,Total!K:K,DB!$O$9,Total!E:E,$H$2)+COUNTIFS(Total!X:X,$V$3,Total!W:W,B21,Total!AA:AA,DB!$G$5,Total!AA:AA,DB!$O$5,Total!AA:AA,DB!$G$9,Total!AA:AA,DB!$O$9,Total!AA:AA,$H$2)+COUNTIFS(Total!X:X,$V$3,Total!W:W,B21,Total!O:O,DB!$G$5,Total!AA:AA,DB!$O$5,Total!AA:AA,DB!$G$9,Total!AA:AA,DB!$O$9,Total!AA:AA,$H$2)+COUNTIFS(Total!X:X,$V$3,Total!W:W,B21,Total!AA:AA,DB!$G$5,Total!N:N,DB!$O$5,Total!AA:AA,DB!$G$9,Total!AA:AA,DB!$O$9,Total!AA:AA,$H$2)+COUNTIFS(Total!X:X,$V$3,Total!W:W,B21,Total!AA:AA,DB!$G$5,Total!AA:AA,DB!$O$5,Total!M:M,DB!$G$9,Total!AA:AA,DB!$O$9,Total!AA:AA,$H$2)+COUNTIFS(Total!X:X,$V$3,Total!W:W,B21,Total!AA:AA,DB!$G$5,Total!AA:AA,DB!$O$5,Total!AA:AA,DB!$G$9,Total!K:K,DB!$O$9,Total!AA:AA,$H$2)+COUNTIFS(Total!X:X,$V$3,Total!W:W,B21,Total!AA:AA,DB!$G$5,Total!AA:AA,DB!$O$5,Total!AA:AA,DB!$G$9,Total!AA:AA,DB!$O$9,Total!E:E,$H$2)+COUNTIFS(Total!X:X,$V$3,Total!W:W,B21,Total!O:O,DB!$G$5,Total!N:N,DB!$O$5,Total!M:M,DB!$G$9,Total!AA:AA,DB!$O$9,Total!AA:AA,$H$2)+COUNTIFS(Total!X:X,$V$3,Total!W:W,B21,Total!O:O,DB!$G$5,Total!N:N,DB!$O$5,Total!AA:AA,DB!$G$9,Total!K:K,DB!$O$9,Total!AA:AA,$H$2)+COUNTIFS(Total!X:X,$V$3,Total!W:W,B21,Total!O:O,DB!$G$5,Total!N:N,DB!$O$5,Total!AA:AA,DB!$G$9,Total!AA:AA,DB!$O$9,Total!E:E,$H$2)+COUNTIFS(Total!X:X,$V$3,Total!W:W,B21,Total!O:O,DB!$G$5,Total!AA:AA,DB!$O$5,Total!M:M,DB!$G$9,Total!K:K,DB!$O$9,Total!AA:AA,$H$2)+COUNTIFS(Total!X:X,$V$3,Total!W:W,B21,Total!O:O,DB!$G$5,Total!AA:AA,DB!$O$5,Total!M:M,DB!$G$9,Total!AA:AA,DB!$O$9,Total!E:E,$H$2)+COUNTIFS(Total!X:X,$V$3,Total!W:W,B21,Total!O:O,DB!$G$5,Total!AA:AA,DB!$O$5,Total!AA:AA,DB!$G$9,Total!K:K,DB!$O$9,Total!E:E,$H$2)+COUNTIFS(Total!X:X,$V$3,Total!W:W,B21,Total!AA:AA,DB!$G$5,Total!N:N,DB!$O$5,Total!M:M,DB!$G$9,Total!K:K,DB!$O$9,Total!AA:AA,$H$2)+COUNTIFS(Total!X:X,$V$3,Total!W:W,B21,Total!AA:AA,DB!$G$5,Total!N:N,DB!$O$5,Total!M:M,DB!$G$9,Total!AA:AA,DB!$O$9,Total!E:E,$H$2)+COUNTIFS(Total!X:X,$V$3,Total!W:W,B21,Total!AA:AA,DB!$G$5,Total!N:N,DB!$O$5,Total!AA:AA,DB!$G$9,Total!K:K,DB!$O$9,Total!E:E,$H$2)+COUNTIFS(Total!X:X,$V$3,Total!W:W,B21,Total!AA:AA,DB!$G$5,Total!AA:AA,DB!$O$5,Total!M:M,DB!$G$9,Total!K:K,DB!$O$9,Total!E:E,$H$2)+COUNTIFS(Total!X:X,$V$3,Total!W:W,B21,Total!O:O,DB!$G$5,Total!N:N,DB!$O$5,Total!AA:AA,DB!$G$9,Total!AA:AA,DB!$O$9,Total!AA:AA,$H$2)+COUNTIFS(Total!X:X,$V$3,Total!W:W,B21,Total!O:O,DB!$G$5,Total!AA:AA,DB!$O$5,Total!M:M,DB!$G$9,Total!AA:AA,DB!$O$9,Total!AA:AA,$H$2)+COUNTIFS(Total!X:X,$V$3,Total!W:W,B21,Total!O:O,DB!$G$5,Total!AA:AA,DB!$O$5,Total!AA:AA,DB!$G$9,Total!K:K,DB!$O$9,Total!AA:AA,$H$2)+COUNTIFS(Total!X:X,$V$3,Total!W:W,B21,Total!O:O,DB!$G$5,Total!AA:AA,DB!$O$5,Total!AA:AA,DB!$G$9,Total!AA:AA,DB!$O$9,Total!E:E,$H$2)+COUNTIFS(Total!X:X,$V$3,Total!W:W,B21,Total!AA:AA,DB!$G$5,Total!N:N,DB!$O$5,Total!M:M,DB!$G$9,Total!AA:AA,DB!$O$9,Total!AA:AA,$H$2)+COUNTIFS(Total!X:X,$V$3,Total!W:W,B21,Total!AA:AA,DB!$G$5,Total!N:N,DB!$O$5,Total!AA:AA,DB!$G$9,Total!K:K,DB!$O$9,Total!AA:AA,$H$2)+COUNTIFS(Total!X:X,$V$3,Total!W:W,B21,Total!AA:AA,DB!$G$5,Total!N:N,DB!$O$5,Total!AA:AA,DB!$G$9,Total!AA:AA,DB!$O$9,Total!E:E,$H$2)+COUNTIFS(Total!X:X,$V$3,Total!W:W,B21,Total!AA:AA,DB!$G$5,Total!AA:AA,DB!$O$5,Total!M:M,DB!$G$9,Total!K:K,DB!$O$9,Total!AA:AA,$H$2)+COUNTIFS(Total!X:X,$V$3,Total!W:W,B21,Total!AA:AA,DB!$G$5,Total!AA:AA,DB!$O$5,Total!M:M,DB!$G$9,Total!AA:AA,DB!$O$9,Total!E:E,$H$2)+COUNTIFS(Total!X:X,$V$3,Total!W:W,B21,Total!AA:AA,DB!$G$5,Total!AA:AA,DB!$O$5,Total!AA:AA,DB!$G$9,Total!K:K,DB!$O$9,Total!E:E,$H$2)+COUNTIFS(Total!X:X,$V$3,Total!W:W,B21,Total!AA:AA,DB!$G$5,Total!N:N,DB!$O$5,Total!M:M,DB!$G$9,Total!K:K,DB!$O$9,Total!E:E,$H$2)+COUNTIFS(Total!X:X,$V$3,Total!W:W,B21,Total!O:O,DB!$G$5,Total!AA:AA,DB!$O$5,Total!M:M,DB!$G$9,Total!K:K,DB!$O$9,Total!E:E,$H$2)+COUNTIFS(Total!X:X,$V$3,Total!W:W,B21,Total!O:O,DB!$G$5,Total!N:N,DB!$O$5,Total!AA:AA,DB!$G$9,Total!K:K,DB!$O$9,Total!E:E,$H$2)+COUNTIFS(Total!X:X,$V$3,Total!W:W,B21,Total!O:O,DB!$G$5,Total!N:N,DB!$O$5,Total!M:M,DB!$G$9,Total!AA:AA,DB!$O$9,Total!E:E,$H$2)+COUNTIFS(Total!X:X,$V$3,Total!W:W,B21,Total!O:O,DB!$G$5,Total!N:N,DB!$O$5,Total!M:M,DB!$G$9,Total!K:K,DB!$O$9,Total!AA:AA,$H$2)</f>
        <v>51</v>
      </c>
      <c r="W21" s="31">
        <f>COUNTIFS(Total!X:X,$W$3,Total!W:W,B21,Total!O:O,DB!$G$5,Total!N:N,DB!$O$5,Total!M:M,DB!$G$9,Total!K:K,DB!$O$9,Total!E:E,$H$2)+COUNTIFS(Total!X:X,$W$3,Total!W:W,B21,Total!AA:AA,DB!$G$5,Total!AA:AA,DB!$O$5,Total!AA:AA,DB!$G$9,Total!AA:AA,DB!$O$9,Total!AA:AA,$H$2)+COUNTIFS(Total!X:X,$W$3,Total!W:W,B21,Total!O:O,DB!$G$5,Total!AA:AA,DB!$O$5,Total!AA:AA,DB!$G$9,Total!AA:AA,DB!$O$9,Total!AA:AA,$H$2)+COUNTIFS(Total!X:X,$W$3,Total!W:W,B21,Total!AA:AA,DB!$G$5,Total!N:N,DB!$O$5,Total!AA:AA,DB!$G$9,Total!AA:AA,DB!$O$9,Total!AA:AA,$H$2)+COUNTIFS(Total!X:X,$W$3,Total!W:W,B21,Total!AA:AA,DB!$G$5,Total!AA:AA,DB!$O$5,Total!M:M,DB!$G$9,Total!AA:AA,DB!$O$9,Total!AA:AA,$H$2)+COUNTIFS(Total!X:X,$W$3,Total!W:W,B21,Total!AA:AA,DB!$G$5,Total!AA:AA,DB!$O$5,Total!AA:AA,DB!$G$9,Total!K:K,DB!$O$9,Total!AA:AA,$H$2)+COUNTIFS(Total!X:X,$W$3,Total!W:W,B21,Total!AA:AA,DB!$G$5,Total!AA:AA,DB!$O$5,Total!AA:AA,DB!$G$9,Total!AA:AA,DB!$O$9,Total!E:E,$H$2)+COUNTIFS(Total!X:X,$W$3,Total!W:W,B21,Total!O:O,DB!$G$5,Total!N:N,DB!$O$5,Total!M:M,DB!$G$9,Total!AA:AA,DB!$O$9,Total!AA:AA,$H$2)+COUNTIFS(Total!X:X,$W$3,Total!W:W,B21,Total!O:O,DB!$G$5,Total!N:N,DB!$O$5,Total!AA:AA,DB!$G$9,Total!K:K,DB!$O$9,Total!AA:AA,$H$2)+COUNTIFS(Total!X:X,$W$3,Total!W:W,B21,Total!O:O,DB!$G$5,Total!N:N,DB!$O$5,Total!AA:AA,DB!$G$9,Total!AA:AA,DB!$O$9,Total!E:E,$H$2)+COUNTIFS(Total!X:X,$W$3,Total!W:W,B21,Total!O:O,DB!$G$5,Total!AA:AA,DB!$O$5,Total!M:M,DB!$G$9,Total!K:K,DB!$O$9,Total!AA:AA,$H$2)+COUNTIFS(Total!X:X,$W$3,Total!W:W,B21,Total!O:O,DB!$G$5,Total!AA:AA,DB!$O$5,Total!M:M,DB!$G$9,Total!AA:AA,DB!$O$9,Total!E:E,$H$2)+COUNTIFS(Total!X:X,$W$3,Total!W:W,B21,Total!O:O,DB!$G$5,Total!AA:AA,DB!$O$5,Total!AA:AA,DB!$G$9,Total!K:K,DB!$O$9,Total!E:E,$H$2)+COUNTIFS(Total!X:X,$W$3,Total!W:W,B21,Total!AA:AA,DB!$G$5,Total!N:N,DB!$O$5,Total!M:M,DB!$G$9,Total!K:K,DB!$O$9,Total!AA:AA,$H$2)+COUNTIFS(Total!X:X,$W$3,Total!W:W,B21,Total!AA:AA,DB!$G$5,Total!N:N,DB!$O$5,Total!M:M,DB!$G$9,Total!AA:AA,DB!$O$9,Total!E:E,$H$2)+COUNTIFS(Total!X:X,$W$3,Total!W:W,B21,Total!AA:AA,DB!$G$5,Total!N:N,DB!$O$5,Total!AA:AA,DB!$G$9,Total!K:K,DB!$O$9,Total!E:E,$H$2)+COUNTIFS(Total!X:X,$W$3,Total!W:W,B21,Total!AA:AA,DB!$G$5,Total!AA:AA,DB!$O$5,Total!M:M,DB!$G$9,Total!K:K,DB!$O$9,Total!E:E,$H$2)+COUNTIFS(Total!X:X,$W$3,Total!W:W,B21,Total!O:O,DB!$G$5,Total!N:N,DB!$O$5,Total!AA:AA,DB!$G$9,Total!AA:AA,DB!$O$9,Total!AA:AA,$H$2)+COUNTIFS(Total!X:X,$W$3,Total!W:W,B21,Total!O:O,DB!$G$5,Total!AA:AA,DB!$O$5,Total!M:M,DB!$G$9,Total!AA:AA,DB!$O$9,Total!AA:AA,$H$2)+COUNTIFS(Total!X:X,$W$3,Total!W:W,B21,Total!O:O,DB!$G$5,Total!AA:AA,DB!$O$5,Total!AA:AA,DB!$G$9,Total!K:K,DB!$O$9,Total!AA:AA,$H$2)+COUNTIFS(Total!X:X,$W$3,Total!W:W,B21,Total!O:O,DB!$G$5,Total!AA:AA,DB!$O$5,Total!AA:AA,DB!$G$9,Total!AA:AA,DB!$O$9,Total!E:E,$H$2)+COUNTIFS(Total!X:X,$W$3,Total!W:W,B21,Total!AA:AA,DB!$G$5,Total!N:N,DB!$O$5,Total!M:M,DB!$G$9,Total!AA:AA,DB!$O$9,Total!AA:AA,$H$2)+COUNTIFS(Total!X:X,$W$3,Total!W:W,B21,Total!AA:AA,DB!$G$5,Total!N:N,DB!$O$5,Total!AA:AA,DB!$G$9,Total!K:K,DB!$O$9,Total!AA:AA,$H$2)+COUNTIFS(Total!X:X,$W$3,Total!W:W,B21,Total!AA:AA,DB!$G$5,Total!N:N,DB!$O$5,Total!AA:AA,DB!$G$9,Total!AA:AA,DB!$O$9,Total!E:E,$H$2)+COUNTIFS(Total!X:X,$W$3,Total!W:W,B21,Total!AA:AA,DB!$G$5,Total!AA:AA,DB!$O$5,Total!M:M,DB!$G$9,Total!K:K,DB!$O$9,Total!AA:AA,$H$2)+COUNTIFS(Total!X:X,$W$3,Total!W:W,B21,Total!AA:AA,DB!$G$5,Total!AA:AA,DB!$O$5,Total!M:M,DB!$G$9,Total!AA:AA,DB!$O$9,Total!E:E,$H$2)+COUNTIFS(Total!X:X,$W$3,Total!W:W,B21,Total!AA:AA,DB!$G$5,Total!AA:AA,DB!$O$5,Total!AA:AA,DB!$G$9,Total!K:K,DB!$O$9,Total!E:E,$H$2)+COUNTIFS(Total!X:X,$W$3,Total!W:W,B21,Total!AA:AA,DB!$G$5,Total!N:N,DB!$O$5,Total!M:M,DB!$G$9,Total!K:K,DB!$O$9,Total!E:E,$H$2)+COUNTIFS(Total!X:X,$W$3,Total!W:W,B21,Total!O:O,DB!$G$5,Total!AA:AA,DB!$O$5,Total!M:M,DB!$G$9,Total!K:K,DB!$O$9,Total!E:E,$H$2)+COUNTIFS(Total!X:X,$W$3,Total!W:W,B21,Total!O:O,DB!$G$5,Total!N:N,DB!$O$5,Total!AA:AA,DB!$G$9,Total!K:K,DB!$O$9,Total!E:E,$H$2)+COUNTIFS(Total!X:X,$W$3,Total!W:W,B21,Total!O:O,DB!$G$5,Total!N:N,DB!$O$5,Total!M:M,DB!$G$9,Total!AA:AA,DB!$O$9,Total!E:E,$H$2)+COUNTIFS(Total!X:X,$W$3,Total!W:W,B21,Total!O:O,DB!$G$5,Total!N:N,DB!$O$5,Total!M:M,DB!$G$9,Total!K:K,DB!$O$9,Total!AA:AA,$H$2)</f>
        <v>0</v>
      </c>
      <c r="X21" s="31">
        <f t="shared" si="0"/>
        <v>88</v>
      </c>
      <c r="Y21" s="31">
        <f t="shared" si="1"/>
        <v>88</v>
      </c>
      <c r="Z21" s="31">
        <f t="shared" si="2"/>
        <v>88</v>
      </c>
      <c r="AC21" s="44" t="s">
        <v>42</v>
      </c>
    </row>
    <row r="22" spans="1:29" s="24" customFormat="1" ht="33" customHeight="1" x14ac:dyDescent="0.25">
      <c r="A22" s="43">
        <v>19</v>
      </c>
      <c r="B22" s="53" t="s">
        <v>138</v>
      </c>
      <c r="C22" s="31">
        <f>COUNTIFS(Total!W:W,B22,Total!O:O,DB!$G$5,Total!N:N,DB!$O$5,Total!M:M,DB!$G$9,Total!K:K,DB!$O$9,Total!E:E,$H$2)+COUNTIFS(Total!W:W,B22,Total!AA:AA,DB!$G$5,Total!AA:AA,DB!$O$5,Total!AA:AA,DB!$G$9,Total!AA:AA,DB!$O$9,Total!AA:AA,$H$2)+COUNTIFS(Total!W:W,B22,Total!O:O,DB!$G$5,Total!AA:AA,DB!$O$5,Total!AA:AA,DB!$G$9,Total!AA:AA,DB!$O$9,Total!AA:AA,$H$2)+COUNTIFS(Total!W:W,B22,Total!AA:AA,DB!$G$5,Total!N:N,DB!$O$5,Total!AA:AA,DB!$G$9,Total!AA:AA,DB!$O$9,Total!AA:AA,$H$2)+COUNTIFS(Total!W:W,B22,Total!AA:AA,DB!$G$5,Total!AA:AA,DB!$O$5,Total!M:M,DB!$G$9,Total!AA:AA,DB!$O$9,Total!AA:AA,$H$2)+COUNTIFS(Total!W:W,B22,Total!AA:AA,DB!$G$5,Total!AA:AA,DB!$O$5,Total!AA:AA,DB!$G$9,Total!K:K,DB!$O$9,Total!AA:AA,$H$2)+COUNTIFS(Total!W:W,B22,Total!AA:AA,DB!$G$5,Total!AA:AA,DB!$O$5,Total!AA:AA,DB!$G$9,Total!AA:AA,DB!$O$9,Total!E:E,$H$2)+COUNTIFS(Total!W:W,B22,Total!O:O,DB!$G$5,Total!N:N,DB!$O$5,Total!M:M,DB!$G$9,Total!AA:AA,DB!$O$9,Total!AA:AA,$H$2)+COUNTIFS(Total!W:W,B22,Total!O:O,DB!$G$5,Total!N:N,DB!$O$5,Total!AA:AA,DB!$G$9,Total!K:K,DB!$O$9,Total!AA:AA,$H$2)+COUNTIFS(Total!W:W,B22,Total!O:O,DB!$G$5,Total!N:N,DB!$O$5,Total!AA:AA,DB!$G$9,Total!AA:AA,DB!$O$9,Total!E:E,$H$2)+COUNTIFS(Total!W:W,B22,Total!O:O,DB!$G$5,Total!AA:AA,DB!$O$5,Total!M:M,DB!$G$9,Total!K:K,DB!$O$9,Total!AA:AA,$H$2)+COUNTIFS(Total!W:W,B22,Total!O:O,DB!$G$5,Total!AA:AA,DB!$O$5,Total!M:M,DB!$G$9,Total!AA:AA,DB!$O$9,Total!E:E,$H$2)+COUNTIFS(Total!W:W,B22,Total!O:O,DB!$G$5,Total!AA:AA,DB!$O$5,Total!AA:AA,DB!$G$9,Total!K:K,DB!$O$9,Total!E:E,$H$2)+COUNTIFS(Total!W:W,B22,Total!AA:AA,DB!$G$5,Total!N:N,DB!$O$5,Total!M:M,DB!$G$9,Total!K:K,DB!$O$9,Total!AA:AA,$H$2)+COUNTIFS(Total!W:W,B22,Total!AA:AA,DB!$G$5,Total!N:N,DB!$O$5,Total!M:M,DB!$G$9,Total!AA:AA,DB!$O$9,Total!E:E,$H$2)+COUNTIFS(Total!W:W,B22,Total!AA:AA,DB!$G$5,Total!N:N,DB!$O$5,Total!AA:AA,DB!$G$9,Total!K:K,DB!$O$9,Total!E:E,$H$2)+COUNTIFS(Total!W:W,B22,Total!AA:AA,DB!$G$5,Total!AA:AA,DB!$O$5,Total!M:M,DB!$G$9,Total!K:K,DB!$O$9,Total!E:E,$H$2)+COUNTIFS(Total!W:W,B22,Total!O:O,DB!$G$5,Total!N:N,DB!$O$5,Total!AA:AA,DB!$G$9,Total!AA:AA,DB!$O$9,Total!AA:AA,$H$2)+COUNTIFS(Total!W:W,B22,Total!O:O,DB!$G$5,Total!AA:AA,DB!$O$5,Total!M:M,DB!$G$9,Total!AA:AA,DB!$O$9,Total!AA:AA,$H$2)+COUNTIFS(Total!W:W,B22,Total!O:O,DB!$G$5,Total!AA:AA,DB!$O$5,Total!AA:AA,DB!$G$9,Total!K:K,DB!$O$9,Total!AA:AA,$H$2)+COUNTIFS(Total!W:W,B22,Total!O:O,DB!$G$5,Total!AA:AA,DB!$O$5,Total!AA:AA,DB!$G$9,Total!AA:AA,DB!$O$9,Total!E:E,$H$2)+COUNTIFS(Total!W:W,B22,Total!AA:AA,DB!$G$5,Total!N:N,DB!$O$5,Total!M:M,DB!$G$9,Total!AA:AA,DB!$O$9,Total!AA:AA,$H$2)+COUNTIFS(Total!W:W,B22,Total!AA:AA,DB!$G$5,Total!N:N,DB!$O$5,Total!AA:AA,DB!$G$9,Total!K:K,DB!$O$9,Total!AA:AA,$H$2)+COUNTIFS(Total!W:W,B22,Total!AA:AA,DB!$G$5,Total!N:N,DB!$O$5,Total!AA:AA,DB!$G$9,Total!AA:AA,DB!$O$9,Total!E:E,$H$2)+COUNTIFS(Total!W:W,B22,Total!AA:AA,DB!$G$5,Total!AA:AA,DB!$O$5,Total!M:M,DB!$G$9,Total!K:K,DB!$O$9,Total!AA:AA,$H$2)+COUNTIFS(Total!W:W,B22,Total!AA:AA,DB!$G$5,Total!AA:AA,DB!$O$5,Total!M:M,DB!$G$9,Total!AA:AA,DB!$O$9,Total!E:E,$H$2)+COUNTIFS(Total!W:W,B22,Total!AA:AA,DB!$G$5,Total!AA:AA,DB!$O$5,Total!AA:AA,DB!$G$9,Total!K:K,DB!$O$9,Total!E:E,$H$2)+COUNTIFS(Total!W:W,B22,Total!AA:AA,DB!$G$5,Total!N:N,DB!$O$5,Total!M:M,DB!$G$9,Total!K:K,DB!$O$9,Total!E:E,$H$2)+COUNTIFS(Total!W:W,B22,Total!O:O,DB!$G$5,Total!AA:AA,DB!$O$5,Total!M:M,DB!$G$9,Total!K:K,DB!$O$9,Total!E:E,$H$2)+COUNTIFS(Total!W:W,B22,Total!O:O,DB!$G$5,Total!N:N,DB!$O$5,Total!AA:AA,DB!$G$9,Total!K:K,DB!$O$9,Total!E:E,$H$2)+COUNTIFS(Total!W:W,B22,Total!O:O,DB!$G$5,Total!N:N,DB!$O$5,Total!M:M,DB!$G$9,Total!AA:AA,DB!$O$9,Total!E:E,$H$2)+COUNTIFS(Total!W:W,B22,Total!O:O,DB!$G$5,Total!N:N,DB!$O$5,Total!M:M,DB!$G$9,Total!K:K,DB!$O$9,Total!AA:AA,$H$2)</f>
        <v>15</v>
      </c>
      <c r="D22" s="31">
        <f>COUNTIFS(Total!X:X,$AB$28,Total!W:W,B22,Total!O:O,DB!$G$5,Total!N:N,DB!$O$5,Total!M:M,DB!$G$9,Total!K:K,DB!$O$9,Total!E:E,$H$2)+COUNTIFS(Total!X:X,$AB$28,Total!W:W,B22,Total!AA:AA,DB!$G$5,Total!AA:AA,DB!$O$5,Total!AA:AA,DB!$G$9,Total!AA:AA,DB!$O$9,Total!AA:AA,$H$2)+COUNTIFS(Total!X:X,$AB$28,Total!W:W,B22,Total!O:O,DB!$G$5,Total!AA:AA,DB!$O$5,Total!AA:AA,DB!$G$9,Total!AA:AA,DB!$O$9,Total!AA:AA,$H$2)+COUNTIFS(Total!X:X,$AB$28,Total!W:W,B22,Total!AA:AA,DB!$G$5,Total!N:N,DB!$O$5,Total!AA:AA,DB!$G$9,Total!AA:AA,DB!$O$9,Total!AA:AA,$H$2)+COUNTIFS(Total!X:X,$AB$28,Total!W:W,B22,Total!AA:AA,DB!$G$5,Total!AA:AA,DB!$O$5,Total!M:M,DB!$G$9,Total!AA:AA,DB!$O$9,Total!AA:AA,$H$2)+COUNTIFS(Total!X:X,$AB$28,Total!W:W,B22,Total!AA:AA,DB!$G$5,Total!AA:AA,DB!$O$5,Total!AA:AA,DB!$G$9,Total!K:K,DB!$O$9,Total!AA:AA,$H$2)+COUNTIFS(Total!X:X,$AB$28,Total!W:W,B22,Total!AA:AA,DB!$G$5,Total!AA:AA,DB!$O$5,Total!AA:AA,DB!$G$9,Total!AA:AA,DB!$O$9,Total!E:E,$H$2)+COUNTIFS(Total!X:X,$AB$28,Total!W:W,B22,Total!O:O,DB!$G$5,Total!N:N,DB!$O$5,Total!M:M,DB!$G$9,Total!AA:AA,DB!$O$9,Total!AA:AA,$H$2)+COUNTIFS(Total!X:X,$AB$28,Total!W:W,B22,Total!O:O,DB!$G$5,Total!N:N,DB!$O$5,Total!AA:AA,DB!$G$9,Total!K:K,DB!$O$9,Total!AA:AA,$H$2)+COUNTIFS(Total!X:X,$AB$28,Total!W:W,B22,Total!O:O,DB!$G$5,Total!N:N,DB!$O$5,Total!AA:AA,DB!$G$9,Total!AA:AA,DB!$O$9,Total!E:E,$H$2)+COUNTIFS(Total!X:X,$AB$28,Total!W:W,B22,Total!O:O,DB!$G$5,Total!AA:AA,DB!$O$5,Total!M:M,DB!$G$9,Total!K:K,DB!$O$9,Total!AA:AA,$H$2)+COUNTIFS(Total!X:X,$AB$28,Total!W:W,B22,Total!O:O,DB!$G$5,Total!AA:AA,DB!$O$5,Total!M:M,DB!$G$9,Total!AA:AA,DB!$O$9,Total!E:E,$H$2)+COUNTIFS(Total!X:X,$AB$28,Total!W:W,B22,Total!O:O,DB!$G$5,Total!AA:AA,DB!$O$5,Total!AA:AA,DB!$G$9,Total!K:K,DB!$O$9,Total!E:E,$H$2)+COUNTIFS(Total!X:X,$AB$28,Total!W:W,B22,Total!AA:AA,DB!$G$5,Total!N:N,DB!$O$5,Total!M:M,DB!$G$9,Total!K:K,DB!$O$9,Total!AA:AA,$H$2)+COUNTIFS(Total!X:X,$AB$28,Total!W:W,B22,Total!AA:AA,DB!$G$5,Total!N:N,DB!$O$5,Total!M:M,DB!$G$9,Total!AA:AA,DB!$O$9,Total!E:E,$H$2)+COUNTIFS(Total!X:X,$AB$28,Total!W:W,B22,Total!AA:AA,DB!$G$5,Total!N:N,DB!$O$5,Total!AA:AA,DB!$G$9,Total!K:K,DB!$O$9,Total!E:E,$H$2)+COUNTIFS(Total!X:X,$AB$28,Total!W:W,B22,Total!AA:AA,DB!$G$5,Total!AA:AA,DB!$O$5,Total!M:M,DB!$G$9,Total!K:K,DB!$O$9,Total!E:E,$H$2)+COUNTIFS(Total!X:X,$AB$28,Total!W:W,B22,Total!O:O,DB!$G$5,Total!N:N,DB!$O$5,Total!AA:AA,DB!$G$9,Total!AA:AA,DB!$O$9,Total!AA:AA,$H$2)+COUNTIFS(Total!X:X,$AB$28,Total!W:W,B22,Total!O:O,DB!$G$5,Total!AA:AA,DB!$O$5,Total!M:M,DB!$G$9,Total!AA:AA,DB!$O$9,Total!AA:AA,$H$2)+COUNTIFS(Total!X:X,$AB$28,Total!W:W,B22,Total!O:O,DB!$G$5,Total!AA:AA,DB!$O$5,Total!AA:AA,DB!$G$9,Total!K:K,DB!$O$9,Total!AA:AA,$H$2)+COUNTIFS(Total!X:X,$AB$28,Total!W:W,B22,Total!O:O,DB!$G$5,Total!AA:AA,DB!$O$5,Total!AA:AA,DB!$G$9,Total!AA:AA,DB!$O$9,Total!E:E,$H$2)+COUNTIFS(Total!X:X,$AB$28,Total!W:W,B22,Total!AA:AA,DB!$G$5,Total!N:N,DB!$O$5,Total!M:M,DB!$G$9,Total!AA:AA,DB!$O$9,Total!AA:AA,$H$2)+COUNTIFS(Total!X:X,$AB$28,Total!W:W,B22,Total!AA:AA,DB!$G$5,Total!N:N,DB!$O$5,Total!AA:AA,DB!$G$9,Total!K:K,DB!$O$9,Total!AA:AA,$H$2)+COUNTIFS(Total!X:X,$AB$28,Total!W:W,B22,Total!AA:AA,DB!$G$5,Total!N:N,DB!$O$5,Total!AA:AA,DB!$G$9,Total!AA:AA,DB!$O$9,Total!E:E,$H$2)+COUNTIFS(Total!X:X,$AB$28,Total!W:W,B22,Total!AA:AA,DB!$G$5,Total!AA:AA,DB!$O$5,Total!M:M,DB!$G$9,Total!K:K,DB!$O$9,Total!AA:AA,$H$2)+COUNTIFS(Total!X:X,$AB$28,Total!W:W,B22,Total!AA:AA,DB!$G$5,Total!AA:AA,DB!$O$5,Total!M:M,DB!$G$9,Total!AA:AA,DB!$O$9,Total!E:E,$H$2)+COUNTIFS(Total!X:X,$AB$28,Total!W:W,B22,Total!AA:AA,DB!$G$5,Total!AA:AA,DB!$O$5,Total!AA:AA,DB!$G$9,Total!K:K,DB!$O$9,Total!E:E,$H$2)+COUNTIFS(Total!X:X,$AB$28,Total!W:W,B22,Total!AA:AA,DB!$G$5,Total!N:N,DB!$O$5,Total!M:M,DB!$G$9,Total!K:K,DB!$O$9,Total!E:E,$H$2)+COUNTIFS(Total!X:X,$AB$28,Total!W:W,B22,Total!O:O,DB!$G$5,Total!AA:AA,DB!$O$5,Total!M:M,DB!$G$9,Total!K:K,DB!$O$9,Total!E:E,$H$2)+COUNTIFS(Total!X:X,$AB$28,Total!W:W,B22,Total!O:O,DB!$G$5,Total!N:N,DB!$O$5,Total!AA:AA,DB!$G$9,Total!K:K,DB!$O$9,Total!E:E,$H$2)+COUNTIFS(Total!X:X,$AB$28,Total!W:W,B22,Total!O:O,DB!$G$5,Total!N:N,DB!$O$5,Total!M:M,DB!$G$9,Total!AA:AA,DB!$O$9,Total!E:E,$H$2)+COUNTIFS(Total!X:X,$AB$28,Total!W:W,B22,Total!O:O,DB!$G$5,Total!N:N,DB!$O$5,Total!M:M,DB!$G$9,Total!K:K,DB!$O$9,Total!AA:AA,$H$2)</f>
        <v>1</v>
      </c>
      <c r="E22" s="31">
        <f>COUNTIFS(Total!X:X,$E$3,Total!W:W,B22,Total!O:O,DB!$G$5,Total!N:N,DB!$O$5,Total!M:M,DB!$G$9,Total!K:K,DB!$O$9,Total!E:E,$H$2)+COUNTIFS(Total!X:X,$E$3,Total!W:W,B22,Total!AA:AA,DB!$G$5,Total!AA:AA,DB!$O$5,Total!AA:AA,DB!$G$9,Total!AA:AA,DB!$O$9,Total!AA:AA,$H$2)+COUNTIFS(Total!X:X,$E$3,Total!W:W,B22,Total!O:O,DB!$G$5,Total!AA:AA,DB!$O$5,Total!AA:AA,DB!$G$9,Total!AA:AA,DB!$O$9,Total!AA:AA,$H$2)+COUNTIFS(Total!X:X,$E$3,Total!W:W,B22,Total!AA:AA,DB!$G$5,Total!N:N,DB!$O$5,Total!AA:AA,DB!$G$9,Total!AA:AA,DB!$O$9,Total!AA:AA,$H$2)+COUNTIFS(Total!X:X,$E$3,Total!W:W,B22,Total!AA:AA,DB!$G$5,Total!AA:AA,DB!$O$5,Total!M:M,DB!$G$9,Total!AA:AA,DB!$O$9,Total!AA:AA,$H$2)+COUNTIFS(Total!X:X,$E$3,Total!W:W,B22,Total!AA:AA,DB!$G$5,Total!AA:AA,DB!$O$5,Total!AA:AA,DB!$G$9,Total!K:K,DB!$O$9,Total!AA:AA,$H$2)+COUNTIFS(Total!X:X,$E$3,Total!W:W,B22,Total!AA:AA,DB!$G$5,Total!AA:AA,DB!$O$5,Total!AA:AA,DB!$G$9,Total!AA:AA,DB!$O$9,Total!E:E,$H$2)+COUNTIFS(Total!X:X,$E$3,Total!W:W,B22,Total!O:O,DB!$G$5,Total!N:N,DB!$O$5,Total!M:M,DB!$G$9,Total!AA:AA,DB!$O$9,Total!AA:AA,$H$2)+COUNTIFS(Total!X:X,$E$3,Total!W:W,B22,Total!O:O,DB!$G$5,Total!N:N,DB!$O$5,Total!AA:AA,DB!$G$9,Total!K:K,DB!$O$9,Total!AA:AA,$H$2)+COUNTIFS(Total!X:X,$E$3,Total!W:W,B22,Total!O:O,DB!$G$5,Total!N:N,DB!$O$5,Total!AA:AA,DB!$G$9,Total!AA:AA,DB!$O$9,Total!E:E,$H$2)+COUNTIFS(Total!X:X,$E$3,Total!W:W,B22,Total!O:O,DB!$G$5,Total!AA:AA,DB!$O$5,Total!M:M,DB!$G$9,Total!K:K,DB!$O$9,Total!AA:AA,$H$2)+COUNTIFS(Total!X:X,$E$3,Total!W:W,B22,Total!O:O,DB!$G$5,Total!AA:AA,DB!$O$5,Total!M:M,DB!$G$9,Total!AA:AA,DB!$O$9,Total!E:E,$H$2)+COUNTIFS(Total!X:X,$E$3,Total!W:W,B22,Total!O:O,DB!$G$5,Total!AA:AA,DB!$O$5,Total!AA:AA,DB!$G$9,Total!K:K,DB!$O$9,Total!E:E,$H$2)+COUNTIFS(Total!X:X,$E$3,Total!W:W,B22,Total!AA:AA,DB!$G$5,Total!N:N,DB!$O$5,Total!M:M,DB!$G$9,Total!K:K,DB!$O$9,Total!AA:AA,$H$2)+COUNTIFS(Total!X:X,$E$3,Total!W:W,B22,Total!AA:AA,DB!$G$5,Total!N:N,DB!$O$5,Total!M:M,DB!$G$9,Total!AA:AA,DB!$O$9,Total!E:E,$H$2)+COUNTIFS(Total!X:X,$E$3,Total!W:W,B22,Total!AA:AA,DB!$G$5,Total!N:N,DB!$O$5,Total!AA:AA,DB!$G$9,Total!K:K,DB!$O$9,Total!E:E,$H$2)+COUNTIFS(Total!X:X,$E$3,Total!W:W,B22,Total!AA:AA,DB!$G$5,Total!AA:AA,DB!$O$5,Total!M:M,DB!$G$9,Total!K:K,DB!$O$9,Total!E:E,$H$2)+COUNTIFS(Total!X:X,$E$3,Total!W:W,B22,Total!O:O,DB!$G$5,Total!N:N,DB!$O$5,Total!AA:AA,DB!$G$9,Total!AA:AA,DB!$O$9,Total!AA:AA,$H$2)+COUNTIFS(Total!X:X,$E$3,Total!W:W,B22,Total!O:O,DB!$G$5,Total!AA:AA,DB!$O$5,Total!M:M,DB!$G$9,Total!AA:AA,DB!$O$9,Total!AA:AA,$H$2)+COUNTIFS(Total!X:X,$E$3,Total!W:W,B22,Total!O:O,DB!$G$5,Total!AA:AA,DB!$O$5,Total!AA:AA,DB!$G$9,Total!K:K,DB!$O$9,Total!AA:AA,$H$2)+COUNTIFS(Total!X:X,$E$3,Total!W:W,B22,Total!O:O,DB!$G$5,Total!AA:AA,DB!$O$5,Total!AA:AA,DB!$G$9,Total!AA:AA,DB!$O$9,Total!E:E,$H$2)+COUNTIFS(Total!X:X,$E$3,Total!W:W,B22,Total!AA:AA,DB!$G$5,Total!N:N,DB!$O$5,Total!M:M,DB!$G$9,Total!AA:AA,DB!$O$9,Total!AA:AA,$H$2)+COUNTIFS(Total!X:X,$E$3,Total!W:W,B22,Total!AA:AA,DB!$G$5,Total!N:N,DB!$O$5,Total!AA:AA,DB!$G$9,Total!K:K,DB!$O$9,Total!AA:AA,$H$2)+COUNTIFS(Total!X:X,$E$3,Total!W:W,B22,Total!AA:AA,DB!$G$5,Total!N:N,DB!$O$5,Total!AA:AA,DB!$G$9,Total!AA:AA,DB!$O$9,Total!E:E,$H$2)+COUNTIFS(Total!X:X,$E$3,Total!W:W,B22,Total!AA:AA,DB!$G$5,Total!AA:AA,DB!$O$5,Total!M:M,DB!$G$9,Total!K:K,DB!$O$9,Total!AA:AA,$H$2)+COUNTIFS(Total!X:X,$E$3,Total!W:W,B22,Total!AA:AA,DB!$G$5,Total!AA:AA,DB!$O$5,Total!M:M,DB!$G$9,Total!AA:AA,DB!$O$9,Total!E:E,$H$2)+COUNTIFS(Total!X:X,$E$3,Total!W:W,B22,Total!AA:AA,DB!$G$5,Total!AA:AA,DB!$O$5,Total!AA:AA,DB!$G$9,Total!K:K,DB!$O$9,Total!E:E,$H$2)+COUNTIFS(Total!X:X,$E$3,Total!W:W,B22,Total!AA:AA,DB!$G$5,Total!N:N,DB!$O$5,Total!M:M,DB!$G$9,Total!K:K,DB!$O$9,Total!E:E,$H$2)+COUNTIFS(Total!X:X,$E$3,Total!W:W,B22,Total!O:O,DB!$G$5,Total!AA:AA,DB!$O$5,Total!M:M,DB!$G$9,Total!K:K,DB!$O$9,Total!E:E,$H$2)+COUNTIFS(Total!X:X,$E$3,Total!W:W,B22,Total!O:O,DB!$G$5,Total!N:N,DB!$O$5,Total!AA:AA,DB!$G$9,Total!K:K,DB!$O$9,Total!E:E,$H$2)+COUNTIFS(Total!X:X,$E$3,Total!W:W,B22,Total!O:O,DB!$G$5,Total!N:N,DB!$O$5,Total!M:M,DB!$G$9,Total!AA:AA,DB!$O$9,Total!E:E,$H$2)+COUNTIFS(Total!X:X,$E$3,Total!W:W,B22,Total!O:O,DB!$G$5,Total!N:N,DB!$O$5,Total!M:M,DB!$G$9,Total!K:K,DB!$O$9,Total!AA:AA,$H$2)</f>
        <v>0</v>
      </c>
      <c r="F22" s="31">
        <f>COUNTIFS(Total!X:X,$F$3,Total!W:W,B22,Total!O:O,DB!$G$5,Total!N:N,DB!$O$5,Total!M:M,DB!$G$9,Total!K:K,DB!$O$9,Total!E:E,$H$2)+COUNTIFS(Total!X:X,$F$3,Total!W:W,B22,Total!AA:AA,DB!$G$5,Total!AA:AA,DB!$O$5,Total!AA:AA,DB!$G$9,Total!AA:AA,DB!$O$9,Total!AA:AA,$H$2)+COUNTIFS(Total!X:X,$F$3,Total!W:W,B22,Total!O:O,DB!$G$5,Total!AA:AA,DB!$O$5,Total!AA:AA,DB!$G$9,Total!AA:AA,DB!$O$9,Total!AA:AA,$H$2)+COUNTIFS(Total!X:X,$F$3,Total!W:W,B22,Total!AA:AA,DB!$G$5,Total!N:N,DB!$O$5,Total!AA:AA,DB!$G$9,Total!AA:AA,DB!$O$9,Total!AA:AA,$H$2)+COUNTIFS(Total!X:X,$F$3,Total!W:W,B22,Total!AA:AA,DB!$G$5,Total!AA:AA,DB!$O$5,Total!M:M,DB!$G$9,Total!AA:AA,DB!$O$9,Total!AA:AA,$H$2)+COUNTIFS(Total!X:X,$F$3,Total!W:W,B22,Total!AA:AA,DB!$G$5,Total!AA:AA,DB!$O$5,Total!AA:AA,DB!$G$9,Total!K:K,DB!$O$9,Total!AA:AA,$H$2)+COUNTIFS(Total!X:X,$F$3,Total!W:W,B22,Total!AA:AA,DB!$G$5,Total!AA:AA,DB!$O$5,Total!AA:AA,DB!$G$9,Total!AA:AA,DB!$O$9,Total!E:E,$H$2)+COUNTIFS(Total!X:X,$F$3,Total!W:W,B22,Total!O:O,DB!$G$5,Total!N:N,DB!$O$5,Total!M:M,DB!$G$9,Total!AA:AA,DB!$O$9,Total!AA:AA,$H$2)+COUNTIFS(Total!X:X,$F$3,Total!W:W,B22,Total!O:O,DB!$G$5,Total!N:N,DB!$O$5,Total!AA:AA,DB!$G$9,Total!K:K,DB!$O$9,Total!AA:AA,$H$2)+COUNTIFS(Total!X:X,$F$3,Total!W:W,B22,Total!O:O,DB!$G$5,Total!N:N,DB!$O$5,Total!AA:AA,DB!$G$9,Total!AA:AA,DB!$O$9,Total!E:E,$H$2)+COUNTIFS(Total!X:X,$F$3,Total!W:W,B22,Total!O:O,DB!$G$5,Total!AA:AA,DB!$O$5,Total!M:M,DB!$G$9,Total!K:K,DB!$O$9,Total!AA:AA,$H$2)+COUNTIFS(Total!X:X,$F$3,Total!W:W,B22,Total!O:O,DB!$G$5,Total!AA:AA,DB!$O$5,Total!M:M,DB!$G$9,Total!AA:AA,DB!$O$9,Total!E:E,$H$2)+COUNTIFS(Total!X:X,$F$3,Total!W:W,B22,Total!O:O,DB!$G$5,Total!AA:AA,DB!$O$5,Total!AA:AA,DB!$G$9,Total!K:K,DB!$O$9,Total!E:E,$H$2)+COUNTIFS(Total!X:X,$F$3,Total!W:W,B22,Total!AA:AA,DB!$G$5,Total!N:N,DB!$O$5,Total!M:M,DB!$G$9,Total!K:K,DB!$O$9,Total!AA:AA,$H$2)+COUNTIFS(Total!X:X,$F$3,Total!W:W,B22,Total!AA:AA,DB!$G$5,Total!N:N,DB!$O$5,Total!M:M,DB!$G$9,Total!AA:AA,DB!$O$9,Total!E:E,$H$2)+COUNTIFS(Total!X:X,$F$3,Total!W:W,B22,Total!AA:AA,DB!$G$5,Total!N:N,DB!$O$5,Total!AA:AA,DB!$G$9,Total!K:K,DB!$O$9,Total!E:E,$H$2)+COUNTIFS(Total!X:X,$F$3,Total!W:W,B22,Total!AA:AA,DB!$G$5,Total!AA:AA,DB!$O$5,Total!M:M,DB!$G$9,Total!K:K,DB!$O$9,Total!E:E,$H$2)+COUNTIFS(Total!X:X,$F$3,Total!W:W,B22,Total!O:O,DB!$G$5,Total!N:N,DB!$O$5,Total!AA:AA,DB!$G$9,Total!AA:AA,DB!$O$9,Total!AA:AA,$H$2)+COUNTIFS(Total!X:X,$F$3,Total!W:W,B22,Total!O:O,DB!$G$5,Total!AA:AA,DB!$O$5,Total!M:M,DB!$G$9,Total!AA:AA,DB!$O$9,Total!AA:AA,$H$2)+COUNTIFS(Total!X:X,$F$3,Total!W:W,B22,Total!O:O,DB!$G$5,Total!AA:AA,DB!$O$5,Total!AA:AA,DB!$G$9,Total!K:K,DB!$O$9,Total!AA:AA,$H$2)+COUNTIFS(Total!X:X,$F$3,Total!W:W,B22,Total!O:O,DB!$G$5,Total!AA:AA,DB!$O$5,Total!AA:AA,DB!$G$9,Total!AA:AA,DB!$O$9,Total!E:E,$H$2)+COUNTIFS(Total!X:X,$F$3,Total!W:W,B22,Total!AA:AA,DB!$G$5,Total!N:N,DB!$O$5,Total!M:M,DB!$G$9,Total!AA:AA,DB!$O$9,Total!AA:AA,$H$2)+COUNTIFS(Total!X:X,$F$3,Total!W:W,B22,Total!AA:AA,DB!$G$5,Total!N:N,DB!$O$5,Total!AA:AA,DB!$G$9,Total!K:K,DB!$O$9,Total!AA:AA,$H$2)+COUNTIFS(Total!X:X,$F$3,Total!W:W,B22,Total!AA:AA,DB!$G$5,Total!N:N,DB!$O$5,Total!AA:AA,DB!$G$9,Total!AA:AA,DB!$O$9,Total!E:E,$H$2)+COUNTIFS(Total!X:X,$F$3,Total!W:W,B22,Total!AA:AA,DB!$G$5,Total!AA:AA,DB!$O$5,Total!M:M,DB!$G$9,Total!K:K,DB!$O$9,Total!AA:AA,$H$2)+COUNTIFS(Total!X:X,$F$3,Total!W:W,B22,Total!AA:AA,DB!$G$5,Total!AA:AA,DB!$O$5,Total!M:M,DB!$G$9,Total!AA:AA,DB!$O$9,Total!E:E,$H$2)+COUNTIFS(Total!X:X,$F$3,Total!W:W,B22,Total!AA:AA,DB!$G$5,Total!AA:AA,DB!$O$5,Total!AA:AA,DB!$G$9,Total!K:K,DB!$O$9,Total!E:E,$H$2)+COUNTIFS(Total!X:X,$F$3,Total!W:W,B22,Total!AA:AA,DB!$G$5,Total!N:N,DB!$O$5,Total!M:M,DB!$G$9,Total!K:K,DB!$O$9,Total!E:E,$H$2)+COUNTIFS(Total!X:X,$F$3,Total!W:W,B22,Total!O:O,DB!$G$5,Total!AA:AA,DB!$O$5,Total!M:M,DB!$G$9,Total!K:K,DB!$O$9,Total!E:E,$H$2)+COUNTIFS(Total!X:X,$F$3,Total!W:W,B22,Total!O:O,DB!$G$5,Total!N:N,DB!$O$5,Total!AA:AA,DB!$G$9,Total!K:K,DB!$O$9,Total!E:E,$H$2)+COUNTIFS(Total!X:X,$F$3,Total!W:W,B22,Total!O:O,DB!$G$5,Total!N:N,DB!$O$5,Total!M:M,DB!$G$9,Total!AA:AA,DB!$O$9,Total!E:E,$H$2)+COUNTIFS(Total!X:X,$F$3,Total!W:W,B22,Total!O:O,DB!$G$5,Total!N:N,DB!$O$5,Total!M:M,DB!$G$9,Total!K:K,DB!$O$9,Total!AA:AA,$H$2)</f>
        <v>0</v>
      </c>
      <c r="G22" s="31">
        <f>COUNTIFS(Total!X:X,$G$3,Total!W:W,B22,Total!O:O,DB!$G$5,Total!N:N,DB!$O$5,Total!M:M,DB!$G$9,Total!K:K,DB!$O$9,Total!E:E,$H$2)+COUNTIFS(Total!X:X,$G$3,Total!W:W,B22,Total!AA:AA,DB!$G$5,Total!AA:AA,DB!$O$5,Total!AA:AA,DB!$G$9,Total!AA:AA,DB!$O$9,Total!AA:AA,$H$2)+COUNTIFS(Total!X:X,$G$3,Total!W:W,B22,Total!O:O,DB!$G$5,Total!AA:AA,DB!$O$5,Total!AA:AA,DB!$G$9,Total!AA:AA,DB!$O$9,Total!AA:AA,$H$2)+COUNTIFS(Total!X:X,$G$3,Total!W:W,B22,Total!AA:AA,DB!$G$5,Total!N:N,DB!$O$5,Total!AA:AA,DB!$G$9,Total!AA:AA,DB!$O$9,Total!AA:AA,$H$2)+COUNTIFS(Total!X:X,$G$3,Total!W:W,B22,Total!AA:AA,DB!$G$5,Total!AA:AA,DB!$O$5,Total!M:M,DB!$G$9,Total!AA:AA,DB!$O$9,Total!AA:AA,$H$2)+COUNTIFS(Total!X:X,$G$3,Total!W:W,B22,Total!AA:AA,DB!$G$5,Total!AA:AA,DB!$O$5,Total!AA:AA,DB!$G$9,Total!K:K,DB!$O$9,Total!AA:AA,$H$2)+COUNTIFS(Total!X:X,$G$3,Total!W:W,B22,Total!AA:AA,DB!$G$5,Total!AA:AA,DB!$O$5,Total!AA:AA,DB!$G$9,Total!AA:AA,DB!$O$9,Total!E:E,$H$2)+COUNTIFS(Total!X:X,$G$3,Total!W:W,B22,Total!O:O,DB!$G$5,Total!N:N,DB!$O$5,Total!M:M,DB!$G$9,Total!AA:AA,DB!$O$9,Total!AA:AA,$H$2)+COUNTIFS(Total!X:X,$G$3,Total!W:W,B22,Total!O:O,DB!$G$5,Total!N:N,DB!$O$5,Total!AA:AA,DB!$G$9,Total!K:K,DB!$O$9,Total!AA:AA,$H$2)+COUNTIFS(Total!X:X,$G$3,Total!W:W,B22,Total!O:O,DB!$G$5,Total!N:N,DB!$O$5,Total!AA:AA,DB!$G$9,Total!AA:AA,DB!$O$9,Total!E:E,$H$2)+COUNTIFS(Total!X:X,$G$3,Total!W:W,B22,Total!O:O,DB!$G$5,Total!AA:AA,DB!$O$5,Total!M:M,DB!$G$9,Total!K:K,DB!$O$9,Total!AA:AA,$H$2)+COUNTIFS(Total!X:X,$G$3,Total!W:W,B22,Total!O:O,DB!$G$5,Total!AA:AA,DB!$O$5,Total!M:M,DB!$G$9,Total!AA:AA,DB!$O$9,Total!E:E,$H$2)+COUNTIFS(Total!X:X,$G$3,Total!W:W,B22,Total!O:O,DB!$G$5,Total!AA:AA,DB!$O$5,Total!AA:AA,DB!$G$9,Total!K:K,DB!$O$9,Total!E:E,$H$2)+COUNTIFS(Total!X:X,$G$3,Total!W:W,B22,Total!AA:AA,DB!$G$5,Total!N:N,DB!$O$5,Total!M:M,DB!$G$9,Total!K:K,DB!$O$9,Total!AA:AA,$H$2)+COUNTIFS(Total!X:X,$G$3,Total!W:W,B22,Total!AA:AA,DB!$G$5,Total!N:N,DB!$O$5,Total!M:M,DB!$G$9,Total!AA:AA,DB!$O$9,Total!E:E,$H$2)+COUNTIFS(Total!X:X,$G$3,Total!W:W,B22,Total!AA:AA,DB!$G$5,Total!N:N,DB!$O$5,Total!AA:AA,DB!$G$9,Total!K:K,DB!$O$9,Total!E:E,$H$2)+COUNTIFS(Total!X:X,$G$3,Total!W:W,B22,Total!AA:AA,DB!$G$5,Total!AA:AA,DB!$O$5,Total!M:M,DB!$G$9,Total!K:K,DB!$O$9,Total!E:E,$H$2)+COUNTIFS(Total!X:X,$G$3,Total!W:W,B22,Total!O:O,DB!$G$5,Total!N:N,DB!$O$5,Total!AA:AA,DB!$G$9,Total!AA:AA,DB!$O$9,Total!AA:AA,$H$2)+COUNTIFS(Total!X:X,$G$3,Total!W:W,B22,Total!O:O,DB!$G$5,Total!AA:AA,DB!$O$5,Total!M:M,DB!$G$9,Total!AA:AA,DB!$O$9,Total!AA:AA,$H$2)+COUNTIFS(Total!X:X,$G$3,Total!W:W,B22,Total!O:O,DB!$G$5,Total!AA:AA,DB!$O$5,Total!AA:AA,DB!$G$9,Total!K:K,DB!$O$9,Total!AA:AA,$H$2)+COUNTIFS(Total!X:X,$G$3,Total!W:W,B22,Total!O:O,DB!$G$5,Total!AA:AA,DB!$O$5,Total!AA:AA,DB!$G$9,Total!AA:AA,DB!$O$9,Total!E:E,$H$2)+COUNTIFS(Total!X:X,$G$3,Total!W:W,B22,Total!AA:AA,DB!$G$5,Total!N:N,DB!$O$5,Total!M:M,DB!$G$9,Total!AA:AA,DB!$O$9,Total!AA:AA,$H$2)+COUNTIFS(Total!X:X,$G$3,Total!W:W,B22,Total!AA:AA,DB!$G$5,Total!N:N,DB!$O$5,Total!AA:AA,DB!$G$9,Total!K:K,DB!$O$9,Total!AA:AA,$H$2)+COUNTIFS(Total!X:X,$G$3,Total!W:W,B22,Total!AA:AA,DB!$G$5,Total!N:N,DB!$O$5,Total!AA:AA,DB!$G$9,Total!AA:AA,DB!$O$9,Total!E:E,$H$2)+COUNTIFS(Total!X:X,$G$3,Total!W:W,B22,Total!AA:AA,DB!$G$5,Total!AA:AA,DB!$O$5,Total!M:M,DB!$G$9,Total!K:K,DB!$O$9,Total!AA:AA,$H$2)+COUNTIFS(Total!X:X,$G$3,Total!W:W,B22,Total!AA:AA,DB!$G$5,Total!AA:AA,DB!$O$5,Total!M:M,DB!$G$9,Total!AA:AA,DB!$O$9,Total!E:E,$H$2)+COUNTIFS(Total!X:X,$G$3,Total!W:W,B22,Total!AA:AA,DB!$G$5,Total!AA:AA,DB!$O$5,Total!AA:AA,DB!$G$9,Total!K:K,DB!$O$9,Total!E:E,$H$2)+COUNTIFS(Total!X:X,$G$3,Total!W:W,B22,Total!AA:AA,DB!$G$5,Total!N:N,DB!$O$5,Total!M:M,DB!$G$9,Total!K:K,DB!$O$9,Total!E:E,$H$2)+COUNTIFS(Total!X:X,$G$3,Total!W:W,B22,Total!O:O,DB!$G$5,Total!AA:AA,DB!$O$5,Total!M:M,DB!$G$9,Total!K:K,DB!$O$9,Total!E:E,$H$2)+COUNTIFS(Total!X:X,$G$3,Total!W:W,B22,Total!O:O,DB!$G$5,Total!N:N,DB!$O$5,Total!AA:AA,DB!$G$9,Total!K:K,DB!$O$9,Total!E:E,$H$2)+COUNTIFS(Total!X:X,$G$3,Total!W:W,B22,Total!O:O,DB!$G$5,Total!N:N,DB!$O$5,Total!M:M,DB!$G$9,Total!AA:AA,DB!$O$9,Total!E:E,$H$2)+COUNTIFS(Total!X:X,$G$3,Total!W:W,B22,Total!O:O,DB!$G$5,Total!N:N,DB!$O$5,Total!M:M,DB!$G$9,Total!K:K,DB!$O$9,Total!AA:AA,$H$2)</f>
        <v>0</v>
      </c>
      <c r="H22" s="31">
        <f>COUNTIFS(Total!X:X,$H$3,Total!W:W,B22,Total!O:O,DB!$G$5,Total!N:N,DB!$O$5,Total!M:M,DB!$G$9,Total!K:K,DB!$O$9,Total!E:E,$H$2)+COUNTIFS(Total!X:X,$H$3,Total!W:W,B22,Total!AA:AA,DB!$G$5,Total!AA:AA,DB!$O$5,Total!AA:AA,DB!$G$9,Total!AA:AA,DB!$O$9,Total!AA:AA,$H$2)+COUNTIFS(Total!X:X,$H$3,Total!W:W,B22,Total!O:O,DB!$G$5,Total!AA:AA,DB!$O$5,Total!AA:AA,DB!$G$9,Total!AA:AA,DB!$O$9,Total!AA:AA,$H$2)+COUNTIFS(Total!X:X,$H$3,Total!W:W,B22,Total!AA:AA,DB!$G$5,Total!N:N,DB!$O$5,Total!AA:AA,DB!$G$9,Total!AA:AA,DB!$O$9,Total!AA:AA,$H$2)+COUNTIFS(Total!X:X,$H$3,Total!W:W,B22,Total!AA:AA,DB!$G$5,Total!AA:AA,DB!$O$5,Total!M:M,DB!$G$9,Total!AA:AA,DB!$O$9,Total!AA:AA,$H$2)+COUNTIFS(Total!X:X,$H$3,Total!W:W,B22,Total!AA:AA,DB!$G$5,Total!AA:AA,DB!$O$5,Total!AA:AA,DB!$G$9,Total!K:K,DB!$O$9,Total!AA:AA,$H$2)+COUNTIFS(Total!X:X,$H$3,Total!W:W,B22,Total!AA:AA,DB!$G$5,Total!AA:AA,DB!$O$5,Total!AA:AA,DB!$G$9,Total!AA:AA,DB!$O$9,Total!E:E,$H$2)+COUNTIFS(Total!X:X,$H$3,Total!W:W,B22,Total!O:O,DB!$G$5,Total!N:N,DB!$O$5,Total!M:M,DB!$G$9,Total!AA:AA,DB!$O$9,Total!AA:AA,$H$2)+COUNTIFS(Total!X:X,$H$3,Total!W:W,B22,Total!O:O,DB!$G$5,Total!N:N,DB!$O$5,Total!AA:AA,DB!$G$9,Total!K:K,DB!$O$9,Total!AA:AA,$H$2)+COUNTIFS(Total!X:X,$H$3,Total!W:W,B22,Total!O:O,DB!$G$5,Total!N:N,DB!$O$5,Total!AA:AA,DB!$G$9,Total!AA:AA,DB!$O$9,Total!E:E,$H$2)+COUNTIFS(Total!X:X,$H$3,Total!W:W,B22,Total!O:O,DB!$G$5,Total!AA:AA,DB!$O$5,Total!M:M,DB!$G$9,Total!K:K,DB!$O$9,Total!AA:AA,$H$2)+COUNTIFS(Total!X:X,$H$3,Total!W:W,B22,Total!O:O,DB!$G$5,Total!AA:AA,DB!$O$5,Total!M:M,DB!$G$9,Total!AA:AA,DB!$O$9,Total!E:E,$H$2)+COUNTIFS(Total!X:X,$H$3,Total!W:W,B22,Total!O:O,DB!$G$5,Total!AA:AA,DB!$O$5,Total!AA:AA,DB!$G$9,Total!K:K,DB!$O$9,Total!E:E,$H$2)+COUNTIFS(Total!X:X,$H$3,Total!W:W,B22,Total!AA:AA,DB!$G$5,Total!N:N,DB!$O$5,Total!M:M,DB!$G$9,Total!K:K,DB!$O$9,Total!AA:AA,$H$2)+COUNTIFS(Total!X:X,$H$3,Total!W:W,B22,Total!AA:AA,DB!$G$5,Total!N:N,DB!$O$5,Total!M:M,DB!$G$9,Total!AA:AA,DB!$O$9,Total!E:E,$H$2)+COUNTIFS(Total!X:X,$H$3,Total!W:W,B22,Total!AA:AA,DB!$G$5,Total!N:N,DB!$O$5,Total!AA:AA,DB!$G$9,Total!K:K,DB!$O$9,Total!E:E,$H$2)+COUNTIFS(Total!X:X,$H$3,Total!W:W,B22,Total!AA:AA,DB!$G$5,Total!AA:AA,DB!$O$5,Total!M:M,DB!$G$9,Total!K:K,DB!$O$9,Total!E:E,$H$2)+COUNTIFS(Total!X:X,$H$3,Total!W:W,B22,Total!O:O,DB!$G$5,Total!N:N,DB!$O$5,Total!AA:AA,DB!$G$9,Total!AA:AA,DB!$O$9,Total!AA:AA,$H$2)+COUNTIFS(Total!X:X,$H$3,Total!W:W,B22,Total!O:O,DB!$G$5,Total!AA:AA,DB!$O$5,Total!M:M,DB!$G$9,Total!AA:AA,DB!$O$9,Total!AA:AA,$H$2)+COUNTIFS(Total!X:X,$H$3,Total!W:W,B22,Total!O:O,DB!$G$5,Total!AA:AA,DB!$O$5,Total!AA:AA,DB!$G$9,Total!K:K,DB!$O$9,Total!AA:AA,$H$2)+COUNTIFS(Total!X:X,$H$3,Total!W:W,B22,Total!O:O,DB!$G$5,Total!AA:AA,DB!$O$5,Total!AA:AA,DB!$G$9,Total!AA:AA,DB!$O$9,Total!E:E,$H$2)+COUNTIFS(Total!X:X,$H$3,Total!W:W,B22,Total!AA:AA,DB!$G$5,Total!N:N,DB!$O$5,Total!M:M,DB!$G$9,Total!AA:AA,DB!$O$9,Total!AA:AA,$H$2)+COUNTIFS(Total!X:X,$H$3,Total!W:W,B22,Total!AA:AA,DB!$G$5,Total!N:N,DB!$O$5,Total!AA:AA,DB!$G$9,Total!K:K,DB!$O$9,Total!AA:AA,$H$2)+COUNTIFS(Total!X:X,$H$3,Total!W:W,B22,Total!AA:AA,DB!$G$5,Total!N:N,DB!$O$5,Total!AA:AA,DB!$G$9,Total!AA:AA,DB!$O$9,Total!E:E,$H$2)+COUNTIFS(Total!X:X,$H$3,Total!W:W,B22,Total!AA:AA,DB!$G$5,Total!AA:AA,DB!$O$5,Total!M:M,DB!$G$9,Total!K:K,DB!$O$9,Total!AA:AA,$H$2)+COUNTIFS(Total!X:X,$H$3,Total!W:W,B22,Total!AA:AA,DB!$G$5,Total!AA:AA,DB!$O$5,Total!M:M,DB!$G$9,Total!AA:AA,DB!$O$9,Total!E:E,$H$2)+COUNTIFS(Total!X:X,$H$3,Total!W:W,B22,Total!AA:AA,DB!$G$5,Total!AA:AA,DB!$O$5,Total!AA:AA,DB!$G$9,Total!K:K,DB!$O$9,Total!E:E,$H$2)+COUNTIFS(Total!X:X,$H$3,Total!W:W,B22,Total!AA:AA,DB!$G$5,Total!N:N,DB!$O$5,Total!M:M,DB!$G$9,Total!K:K,DB!$O$9,Total!E:E,$H$2)+COUNTIFS(Total!X:X,$H$3,Total!W:W,B22,Total!O:O,DB!$G$5,Total!AA:AA,DB!$O$5,Total!M:M,DB!$G$9,Total!K:K,DB!$O$9,Total!E:E,$H$2)+COUNTIFS(Total!X:X,$H$3,Total!W:W,B22,Total!O:O,DB!$G$5,Total!N:N,DB!$O$5,Total!AA:AA,DB!$G$9,Total!K:K,DB!$O$9,Total!E:E,$H$2)+COUNTIFS(Total!X:X,$H$3,Total!W:W,B22,Total!O:O,DB!$G$5,Total!N:N,DB!$O$5,Total!M:M,DB!$G$9,Total!AA:AA,DB!$O$9,Total!E:E,$H$2)+COUNTIFS(Total!X:X,$H$3,Total!W:W,B22,Total!O:O,DB!$G$5,Total!N:N,DB!$O$5,Total!M:M,DB!$G$9,Total!K:K,DB!$O$9,Total!AA:AA,$H$2)</f>
        <v>0</v>
      </c>
      <c r="I22" s="31">
        <f>COUNTIFS(Total!X:X,$I$3,Total!W:W,B22,Total!O:O,DB!$G$5,Total!N:N,DB!$O$5,Total!M:M,DB!$G$9,Total!K:K,DB!$O$9,Total!E:E,$H$2)+COUNTIFS(Total!X:X,$I$3,Total!W:W,B22,Total!AA:AA,DB!$G$5,Total!AA:AA,DB!$O$5,Total!AA:AA,DB!$G$9,Total!AA:AA,DB!$O$9,Total!AA:AA,$H$2)+COUNTIFS(Total!X:X,$I$3,Total!W:W,B22,Total!O:O,DB!$G$5,Total!AA:AA,DB!$O$5,Total!AA:AA,DB!$G$9,Total!AA:AA,DB!$O$9,Total!AA:AA,$H$2)+COUNTIFS(Total!X:X,$I$3,Total!W:W,B22,Total!AA:AA,DB!$G$5,Total!N:N,DB!$O$5,Total!AA:AA,DB!$G$9,Total!AA:AA,DB!$O$9,Total!AA:AA,$H$2)+COUNTIFS(Total!X:X,$I$3,Total!W:W,B22,Total!AA:AA,DB!$G$5,Total!AA:AA,DB!$O$5,Total!M:M,DB!$G$9,Total!AA:AA,DB!$O$9,Total!AA:AA,$H$2)+COUNTIFS(Total!X:X,$I$3,Total!W:W,B22,Total!AA:AA,DB!$G$5,Total!AA:AA,DB!$O$5,Total!AA:AA,DB!$G$9,Total!K:K,DB!$O$9,Total!AA:AA,$H$2)+COUNTIFS(Total!X:X,$I$3,Total!W:W,B22,Total!AA:AA,DB!$G$5,Total!AA:AA,DB!$O$5,Total!AA:AA,DB!$G$9,Total!AA:AA,DB!$O$9,Total!E:E,$H$2)+COUNTIFS(Total!X:X,$I$3,Total!W:W,B22,Total!O:O,DB!$G$5,Total!N:N,DB!$O$5,Total!M:M,DB!$G$9,Total!AA:AA,DB!$O$9,Total!AA:AA,$H$2)+COUNTIFS(Total!X:X,$I$3,Total!W:W,B22,Total!O:O,DB!$G$5,Total!N:N,DB!$O$5,Total!AA:AA,DB!$G$9,Total!K:K,DB!$O$9,Total!AA:AA,$H$2)+COUNTIFS(Total!X:X,$I$3,Total!W:W,B22,Total!O:O,DB!$G$5,Total!N:N,DB!$O$5,Total!AA:AA,DB!$G$9,Total!AA:AA,DB!$O$9,Total!E:E,$H$2)+COUNTIFS(Total!X:X,$I$3,Total!W:W,B22,Total!O:O,DB!$G$5,Total!AA:AA,DB!$O$5,Total!M:M,DB!$G$9,Total!K:K,DB!$O$9,Total!AA:AA,$H$2)+COUNTIFS(Total!X:X,$I$3,Total!W:W,B22,Total!O:O,DB!$G$5,Total!AA:AA,DB!$O$5,Total!M:M,DB!$G$9,Total!AA:AA,DB!$O$9,Total!E:E,$H$2)+COUNTIFS(Total!X:X,$I$3,Total!W:W,B22,Total!O:O,DB!$G$5,Total!AA:AA,DB!$O$5,Total!AA:AA,DB!$G$9,Total!K:K,DB!$O$9,Total!E:E,$H$2)+COUNTIFS(Total!X:X,$I$3,Total!W:W,B22,Total!AA:AA,DB!$G$5,Total!N:N,DB!$O$5,Total!M:M,DB!$G$9,Total!K:K,DB!$O$9,Total!AA:AA,$H$2)+COUNTIFS(Total!X:X,$I$3,Total!W:W,B22,Total!AA:AA,DB!$G$5,Total!N:N,DB!$O$5,Total!M:M,DB!$G$9,Total!AA:AA,DB!$O$9,Total!E:E,$H$2)+COUNTIFS(Total!X:X,$I$3,Total!W:W,B22,Total!AA:AA,DB!$G$5,Total!N:N,DB!$O$5,Total!AA:AA,DB!$G$9,Total!K:K,DB!$O$9,Total!E:E,$H$2)+COUNTIFS(Total!X:X,$I$3,Total!W:W,B22,Total!AA:AA,DB!$G$5,Total!AA:AA,DB!$O$5,Total!M:M,DB!$G$9,Total!K:K,DB!$O$9,Total!E:E,$H$2)+COUNTIFS(Total!X:X,$I$3,Total!W:W,B22,Total!O:O,DB!$G$5,Total!N:N,DB!$O$5,Total!AA:AA,DB!$G$9,Total!AA:AA,DB!$O$9,Total!AA:AA,$H$2)+COUNTIFS(Total!X:X,$I$3,Total!W:W,B22,Total!O:O,DB!$G$5,Total!AA:AA,DB!$O$5,Total!M:M,DB!$G$9,Total!AA:AA,DB!$O$9,Total!AA:AA,$H$2)+COUNTIFS(Total!X:X,$I$3,Total!W:W,B22,Total!O:O,DB!$G$5,Total!AA:AA,DB!$O$5,Total!AA:AA,DB!$G$9,Total!K:K,DB!$O$9,Total!AA:AA,$H$2)+COUNTIFS(Total!X:X,$I$3,Total!W:W,B22,Total!O:O,DB!$G$5,Total!AA:AA,DB!$O$5,Total!AA:AA,DB!$G$9,Total!AA:AA,DB!$O$9,Total!E:E,$H$2)+COUNTIFS(Total!X:X,$I$3,Total!W:W,B22,Total!AA:AA,DB!$G$5,Total!N:N,DB!$O$5,Total!M:M,DB!$G$9,Total!AA:AA,DB!$O$9,Total!AA:AA,$H$2)+COUNTIFS(Total!X:X,$I$3,Total!W:W,B22,Total!AA:AA,DB!$G$5,Total!N:N,DB!$O$5,Total!AA:AA,DB!$G$9,Total!K:K,DB!$O$9,Total!AA:AA,$H$2)+COUNTIFS(Total!X:X,$I$3,Total!W:W,B22,Total!AA:AA,DB!$G$5,Total!N:N,DB!$O$5,Total!AA:AA,DB!$G$9,Total!AA:AA,DB!$O$9,Total!E:E,$H$2)+COUNTIFS(Total!X:X,$I$3,Total!W:W,B22,Total!AA:AA,DB!$G$5,Total!AA:AA,DB!$O$5,Total!M:M,DB!$G$9,Total!K:K,DB!$O$9,Total!AA:AA,$H$2)+COUNTIFS(Total!X:X,$I$3,Total!W:W,B22,Total!AA:AA,DB!$G$5,Total!AA:AA,DB!$O$5,Total!M:M,DB!$G$9,Total!AA:AA,DB!$O$9,Total!E:E,$H$2)+COUNTIFS(Total!X:X,$I$3,Total!W:W,B22,Total!AA:AA,DB!$G$5,Total!AA:AA,DB!$O$5,Total!AA:AA,DB!$G$9,Total!K:K,DB!$O$9,Total!E:E,$H$2)+COUNTIFS(Total!X:X,$I$3,Total!W:W,B22,Total!AA:AA,DB!$G$5,Total!N:N,DB!$O$5,Total!M:M,DB!$G$9,Total!K:K,DB!$O$9,Total!E:E,$H$2)+COUNTIFS(Total!X:X,$I$3,Total!W:W,B22,Total!O:O,DB!$G$5,Total!AA:AA,DB!$O$5,Total!M:M,DB!$G$9,Total!K:K,DB!$O$9,Total!E:E,$H$2)+COUNTIFS(Total!X:X,$I$3,Total!W:W,B22,Total!O:O,DB!$G$5,Total!N:N,DB!$O$5,Total!AA:AA,DB!$G$9,Total!K:K,DB!$O$9,Total!E:E,$H$2)+COUNTIFS(Total!X:X,$I$3,Total!W:W,B22,Total!O:O,DB!$G$5,Total!N:N,DB!$O$5,Total!M:M,DB!$G$9,Total!AA:AA,DB!$O$9,Total!E:E,$H$2)+COUNTIFS(Total!X:X,$I$3,Total!W:W,B22,Total!O:O,DB!$G$5,Total!N:N,DB!$O$5,Total!M:M,DB!$G$9,Total!K:K,DB!$O$9,Total!AA:AA,$H$2)</f>
        <v>0</v>
      </c>
      <c r="J22" s="31">
        <f>COUNTIFS(Total!X:X,$J$3,Total!W:W,B22,Total!O:O,DB!$G$5,Total!N:N,DB!$O$5,Total!M:M,DB!$G$9,Total!K:K,DB!$O$9,Total!E:E,$H$2)+COUNTIFS(Total!X:X,$J$3,Total!W:W,B22,Total!AA:AA,DB!$G$5,Total!AA:AA,DB!$O$5,Total!AA:AA,DB!$G$9,Total!AA:AA,DB!$O$9,Total!AA:AA,$H$2)+COUNTIFS(Total!X:X,$J$3,Total!W:W,B22,Total!O:O,DB!$G$5,Total!AA:AA,DB!$O$5,Total!AA:AA,DB!$G$9,Total!AA:AA,DB!$O$9,Total!AA:AA,$H$2)+COUNTIFS(Total!X:X,$J$3,Total!W:W,B22,Total!AA:AA,DB!$G$5,Total!N:N,DB!$O$5,Total!AA:AA,DB!$G$9,Total!AA:AA,DB!$O$9,Total!AA:AA,$H$2)+COUNTIFS(Total!X:X,$J$3,Total!W:W,B22,Total!AA:AA,DB!$G$5,Total!AA:AA,DB!$O$5,Total!M:M,DB!$G$9,Total!AA:AA,DB!$O$9,Total!AA:AA,$H$2)+COUNTIFS(Total!X:X,$J$3,Total!W:W,B22,Total!AA:AA,DB!$G$5,Total!AA:AA,DB!$O$5,Total!AA:AA,DB!$G$9,Total!K:K,DB!$O$9,Total!AA:AA,$H$2)+COUNTIFS(Total!X:X,$J$3,Total!W:W,B22,Total!AA:AA,DB!$G$5,Total!AA:AA,DB!$O$5,Total!AA:AA,DB!$G$9,Total!AA:AA,DB!$O$9,Total!E:E,$H$2)+COUNTIFS(Total!X:X,$J$3,Total!W:W,B22,Total!O:O,DB!$G$5,Total!N:N,DB!$O$5,Total!M:M,DB!$G$9,Total!AA:AA,DB!$O$9,Total!AA:AA,$H$2)+COUNTIFS(Total!X:X,$J$3,Total!W:W,B22,Total!O:O,DB!$G$5,Total!N:N,DB!$O$5,Total!AA:AA,DB!$G$9,Total!K:K,DB!$O$9,Total!AA:AA,$H$2)+COUNTIFS(Total!X:X,$J$3,Total!W:W,B22,Total!O:O,DB!$G$5,Total!N:N,DB!$O$5,Total!AA:AA,DB!$G$9,Total!AA:AA,DB!$O$9,Total!E:E,$H$2)+COUNTIFS(Total!X:X,$J$3,Total!W:W,B22,Total!O:O,DB!$G$5,Total!AA:AA,DB!$O$5,Total!M:M,DB!$G$9,Total!K:K,DB!$O$9,Total!AA:AA,$H$2)+COUNTIFS(Total!X:X,$J$3,Total!W:W,B22,Total!O:O,DB!$G$5,Total!AA:AA,DB!$O$5,Total!M:M,DB!$G$9,Total!AA:AA,DB!$O$9,Total!E:E,$H$2)+COUNTIFS(Total!X:X,$J$3,Total!W:W,B22,Total!O:O,DB!$G$5,Total!AA:AA,DB!$O$5,Total!AA:AA,DB!$G$9,Total!K:K,DB!$O$9,Total!E:E,$H$2)+COUNTIFS(Total!X:X,$J$3,Total!W:W,B22,Total!AA:AA,DB!$G$5,Total!N:N,DB!$O$5,Total!M:M,DB!$G$9,Total!K:K,DB!$O$9,Total!AA:AA,$H$2)+COUNTIFS(Total!X:X,$J$3,Total!W:W,B22,Total!AA:AA,DB!$G$5,Total!N:N,DB!$O$5,Total!M:M,DB!$G$9,Total!AA:AA,DB!$O$9,Total!E:E,$H$2)+COUNTIFS(Total!X:X,$J$3,Total!W:W,B22,Total!AA:AA,DB!$G$5,Total!N:N,DB!$O$5,Total!AA:AA,DB!$G$9,Total!K:K,DB!$O$9,Total!E:E,$H$2)+COUNTIFS(Total!X:X,$J$3,Total!W:W,B22,Total!AA:AA,DB!$G$5,Total!AA:AA,DB!$O$5,Total!M:M,DB!$G$9,Total!K:K,DB!$O$9,Total!E:E,$H$2)+COUNTIFS(Total!X:X,$J$3,Total!W:W,B22,Total!O:O,DB!$G$5,Total!N:N,DB!$O$5,Total!AA:AA,DB!$G$9,Total!AA:AA,DB!$O$9,Total!AA:AA,$H$2)+COUNTIFS(Total!X:X,$J$3,Total!W:W,B22,Total!O:O,DB!$G$5,Total!AA:AA,DB!$O$5,Total!M:M,DB!$G$9,Total!AA:AA,DB!$O$9,Total!AA:AA,$H$2)+COUNTIFS(Total!X:X,$J$3,Total!W:W,B22,Total!O:O,DB!$G$5,Total!AA:AA,DB!$O$5,Total!AA:AA,DB!$G$9,Total!K:K,DB!$O$9,Total!AA:AA,$H$2)+COUNTIFS(Total!X:X,$J$3,Total!W:W,B22,Total!O:O,DB!$G$5,Total!AA:AA,DB!$O$5,Total!AA:AA,DB!$G$9,Total!AA:AA,DB!$O$9,Total!E:E,$H$2)+COUNTIFS(Total!X:X,$J$3,Total!W:W,B22,Total!AA:AA,DB!$G$5,Total!N:N,DB!$O$5,Total!M:M,DB!$G$9,Total!AA:AA,DB!$O$9,Total!AA:AA,$H$2)+COUNTIFS(Total!X:X,$J$3,Total!W:W,B22,Total!AA:AA,DB!$G$5,Total!N:N,DB!$O$5,Total!AA:AA,DB!$G$9,Total!K:K,DB!$O$9,Total!AA:AA,$H$2)+COUNTIFS(Total!X:X,$J$3,Total!W:W,B22,Total!AA:AA,DB!$G$5,Total!N:N,DB!$O$5,Total!AA:AA,DB!$G$9,Total!AA:AA,DB!$O$9,Total!E:E,$H$2)+COUNTIFS(Total!X:X,$J$3,Total!W:W,B22,Total!AA:AA,DB!$G$5,Total!AA:AA,DB!$O$5,Total!M:M,DB!$G$9,Total!K:K,DB!$O$9,Total!AA:AA,$H$2)+COUNTIFS(Total!X:X,$J$3,Total!W:W,B22,Total!AA:AA,DB!$G$5,Total!AA:AA,DB!$O$5,Total!M:M,DB!$G$9,Total!AA:AA,DB!$O$9,Total!E:E,$H$2)+COUNTIFS(Total!X:X,$J$3,Total!W:W,B22,Total!AA:AA,DB!$G$5,Total!AA:AA,DB!$O$5,Total!AA:AA,DB!$G$9,Total!K:K,DB!$O$9,Total!E:E,$H$2)+COUNTIFS(Total!X:X,$J$3,Total!W:W,B22,Total!AA:AA,DB!$G$5,Total!N:N,DB!$O$5,Total!M:M,DB!$G$9,Total!K:K,DB!$O$9,Total!E:E,$H$2)+COUNTIFS(Total!X:X,$J$3,Total!W:W,B22,Total!O:O,DB!$G$5,Total!AA:AA,DB!$O$5,Total!M:M,DB!$G$9,Total!K:K,DB!$O$9,Total!E:E,$H$2)+COUNTIFS(Total!X:X,$J$3,Total!W:W,B22,Total!O:O,DB!$G$5,Total!N:N,DB!$O$5,Total!AA:AA,DB!$G$9,Total!K:K,DB!$O$9,Total!E:E,$H$2)+COUNTIFS(Total!X:X,$J$3,Total!W:W,B22,Total!O:O,DB!$G$5,Total!N:N,DB!$O$5,Total!M:M,DB!$G$9,Total!AA:AA,DB!$O$9,Total!E:E,$H$2)+COUNTIFS(Total!X:X,$J$3,Total!W:W,B22,Total!O:O,DB!$G$5,Total!N:N,DB!$O$5,Total!M:M,DB!$G$9,Total!K:K,DB!$O$9,Total!AA:AA,$H$2)</f>
        <v>0</v>
      </c>
      <c r="K22" s="31">
        <f>COUNTIFS(Total!X:X,$K$3,Total!W:W,B22,Total!O:O,DB!$G$5,Total!N:N,DB!$O$5,Total!M:M,DB!$G$9,Total!K:K,DB!$O$9,Total!E:E,$H$2)+COUNTIFS(Total!X:X,$K$3,Total!W:W,B22,Total!AA:AA,DB!$G$5,Total!AA:AA,DB!$O$5,Total!AA:AA,DB!$G$9,Total!AA:AA,DB!$O$9,Total!AA:AA,$H$2)+COUNTIFS(Total!X:X,$K$3,Total!W:W,B22,Total!O:O,DB!$G$5,Total!AA:AA,DB!$O$5,Total!AA:AA,DB!$G$9,Total!AA:AA,DB!$O$9,Total!AA:AA,$H$2)+COUNTIFS(Total!X:X,$K$3,Total!W:W,B22,Total!AA:AA,DB!$G$5,Total!N:N,DB!$O$5,Total!AA:AA,DB!$G$9,Total!AA:AA,DB!$O$9,Total!AA:AA,$H$2)+COUNTIFS(Total!X:X,$K$3,Total!W:W,B22,Total!AA:AA,DB!$G$5,Total!AA:AA,DB!$O$5,Total!M:M,DB!$G$9,Total!AA:AA,DB!$O$9,Total!AA:AA,$H$2)+COUNTIFS(Total!X:X,$K$3,Total!W:W,B22,Total!AA:AA,DB!$G$5,Total!AA:AA,DB!$O$5,Total!AA:AA,DB!$G$9,Total!K:K,DB!$O$9,Total!AA:AA,$H$2)+COUNTIFS(Total!X:X,$K$3,Total!W:W,B22,Total!AA:AA,DB!$G$5,Total!AA:AA,DB!$O$5,Total!AA:AA,DB!$G$9,Total!AA:AA,DB!$O$9,Total!E:E,$H$2)+COUNTIFS(Total!X:X,$K$3,Total!W:W,B22,Total!O:O,DB!$G$5,Total!N:N,DB!$O$5,Total!M:M,DB!$G$9,Total!AA:AA,DB!$O$9,Total!AA:AA,$H$2)+COUNTIFS(Total!X:X,$K$3,Total!W:W,B22,Total!O:O,DB!$G$5,Total!N:N,DB!$O$5,Total!AA:AA,DB!$G$9,Total!K:K,DB!$O$9,Total!AA:AA,$H$2)+COUNTIFS(Total!X:X,$K$3,Total!W:W,B22,Total!O:O,DB!$G$5,Total!N:N,DB!$O$5,Total!AA:AA,DB!$G$9,Total!AA:AA,DB!$O$9,Total!E:E,$H$2)+COUNTIFS(Total!X:X,$K$3,Total!W:W,B22,Total!O:O,DB!$G$5,Total!AA:AA,DB!$O$5,Total!M:M,DB!$G$9,Total!K:K,DB!$O$9,Total!AA:AA,$H$2)+COUNTIFS(Total!X:X,$K$3,Total!W:W,B22,Total!O:O,DB!$G$5,Total!AA:AA,DB!$O$5,Total!M:M,DB!$G$9,Total!AA:AA,DB!$O$9,Total!E:E,$H$2)+COUNTIFS(Total!X:X,$K$3,Total!W:W,B22,Total!O:O,DB!$G$5,Total!AA:AA,DB!$O$5,Total!AA:AA,DB!$G$9,Total!K:K,DB!$O$9,Total!E:E,$H$2)+COUNTIFS(Total!X:X,$K$3,Total!W:W,B22,Total!AA:AA,DB!$G$5,Total!N:N,DB!$O$5,Total!M:M,DB!$G$9,Total!K:K,DB!$O$9,Total!AA:AA,$H$2)+COUNTIFS(Total!X:X,$K$3,Total!W:W,B22,Total!AA:AA,DB!$G$5,Total!N:N,DB!$O$5,Total!M:M,DB!$G$9,Total!AA:AA,DB!$O$9,Total!E:E,$H$2)+COUNTIFS(Total!X:X,$K$3,Total!W:W,B22,Total!AA:AA,DB!$G$5,Total!N:N,DB!$O$5,Total!AA:AA,DB!$G$9,Total!K:K,DB!$O$9,Total!E:E,$H$2)+COUNTIFS(Total!X:X,$K$3,Total!W:W,B22,Total!AA:AA,DB!$G$5,Total!AA:AA,DB!$O$5,Total!M:M,DB!$G$9,Total!K:K,DB!$O$9,Total!E:E,$H$2)+COUNTIFS(Total!X:X,$K$3,Total!W:W,B22,Total!O:O,DB!$G$5,Total!N:N,DB!$O$5,Total!AA:AA,DB!$G$9,Total!AA:AA,DB!$O$9,Total!AA:AA,$H$2)+COUNTIFS(Total!X:X,$K$3,Total!W:W,B22,Total!O:O,DB!$G$5,Total!AA:AA,DB!$O$5,Total!M:M,DB!$G$9,Total!AA:AA,DB!$O$9,Total!AA:AA,$H$2)+COUNTIFS(Total!X:X,$K$3,Total!W:W,B22,Total!O:O,DB!$G$5,Total!AA:AA,DB!$O$5,Total!AA:AA,DB!$G$9,Total!K:K,DB!$O$9,Total!AA:AA,$H$2)+COUNTIFS(Total!X:X,$K$3,Total!W:W,B22,Total!O:O,DB!$G$5,Total!AA:AA,DB!$O$5,Total!AA:AA,DB!$G$9,Total!AA:AA,DB!$O$9,Total!E:E,$H$2)+COUNTIFS(Total!X:X,$K$3,Total!W:W,B22,Total!AA:AA,DB!$G$5,Total!N:N,DB!$O$5,Total!M:M,DB!$G$9,Total!AA:AA,DB!$O$9,Total!AA:AA,$H$2)+COUNTIFS(Total!X:X,$K$3,Total!W:W,B22,Total!AA:AA,DB!$G$5,Total!N:N,DB!$O$5,Total!AA:AA,DB!$G$9,Total!K:K,DB!$O$9,Total!AA:AA,$H$2)+COUNTIFS(Total!X:X,$K$3,Total!W:W,B22,Total!AA:AA,DB!$G$5,Total!N:N,DB!$O$5,Total!AA:AA,DB!$G$9,Total!AA:AA,DB!$O$9,Total!E:E,$H$2)+COUNTIFS(Total!X:X,$K$3,Total!W:W,B22,Total!AA:AA,DB!$G$5,Total!AA:AA,DB!$O$5,Total!M:M,DB!$G$9,Total!K:K,DB!$O$9,Total!AA:AA,$H$2)+COUNTIFS(Total!X:X,$K$3,Total!W:W,B22,Total!AA:AA,DB!$G$5,Total!AA:AA,DB!$O$5,Total!M:M,DB!$G$9,Total!AA:AA,DB!$O$9,Total!E:E,$H$2)+COUNTIFS(Total!X:X,$K$3,Total!W:W,B22,Total!AA:AA,DB!$G$5,Total!AA:AA,DB!$O$5,Total!AA:AA,DB!$G$9,Total!K:K,DB!$O$9,Total!E:E,$H$2)+COUNTIFS(Total!X:X,$K$3,Total!W:W,B22,Total!AA:AA,DB!$G$5,Total!N:N,DB!$O$5,Total!M:M,DB!$G$9,Total!K:K,DB!$O$9,Total!E:E,$H$2)+COUNTIFS(Total!X:X,$K$3,Total!W:W,B22,Total!O:O,DB!$G$5,Total!AA:AA,DB!$O$5,Total!M:M,DB!$G$9,Total!K:K,DB!$O$9,Total!E:E,$H$2)+COUNTIFS(Total!X:X,$K$3,Total!W:W,B22,Total!O:O,DB!$G$5,Total!N:N,DB!$O$5,Total!AA:AA,DB!$G$9,Total!K:K,DB!$O$9,Total!E:E,$H$2)+COUNTIFS(Total!X:X,$K$3,Total!W:W,B22,Total!O:O,DB!$G$5,Total!N:N,DB!$O$5,Total!M:M,DB!$G$9,Total!AA:AA,DB!$O$9,Total!E:E,$H$2)+COUNTIFS(Total!X:X,$K$3,Total!W:W,B22,Total!O:O,DB!$G$5,Total!N:N,DB!$O$5,Total!M:M,DB!$G$9,Total!K:K,DB!$O$9,Total!AA:AA,$H$2)</f>
        <v>0</v>
      </c>
      <c r="L22" s="31">
        <f>COUNTIFS(Total!X:X,$L$3,Total!W:W,B22,Total!O:O,DB!$G$5,Total!N:N,DB!$O$5,Total!M:M,DB!$G$9,Total!K:K,DB!$O$9,Total!E:E,$H$2)+COUNTIFS(Total!X:X,$L$3,Total!W:W,B22,Total!AA:AA,DB!$G$5,Total!AA:AA,DB!$O$5,Total!AA:AA,DB!$G$9,Total!AA:AA,DB!$O$9,Total!AA:AA,$H$2)+COUNTIFS(Total!X:X,$L$3,Total!W:W,B22,Total!O:O,DB!$G$5,Total!AA:AA,DB!$O$5,Total!AA:AA,DB!$G$9,Total!AA:AA,DB!$O$9,Total!AA:AA,$H$2)+COUNTIFS(Total!X:X,$L$3,Total!W:W,B22,Total!AA:AA,DB!$G$5,Total!N:N,DB!$O$5,Total!AA:AA,DB!$G$9,Total!AA:AA,DB!$O$9,Total!AA:AA,$H$2)+COUNTIFS(Total!X:X,$L$3,Total!W:W,B22,Total!AA:AA,DB!$G$5,Total!AA:AA,DB!$O$5,Total!M:M,DB!$G$9,Total!AA:AA,DB!$O$9,Total!AA:AA,$H$2)+COUNTIFS(Total!X:X,$L$3,Total!W:W,B22,Total!AA:AA,DB!$G$5,Total!AA:AA,DB!$O$5,Total!AA:AA,DB!$G$9,Total!K:K,DB!$O$9,Total!AA:AA,$H$2)+COUNTIFS(Total!X:X,$L$3,Total!W:W,B22,Total!AA:AA,DB!$G$5,Total!AA:AA,DB!$O$5,Total!AA:AA,DB!$G$9,Total!AA:AA,DB!$O$9,Total!E:E,$H$2)+COUNTIFS(Total!X:X,$L$3,Total!W:W,B22,Total!O:O,DB!$G$5,Total!N:N,DB!$O$5,Total!M:M,DB!$G$9,Total!AA:AA,DB!$O$9,Total!AA:AA,$H$2)+COUNTIFS(Total!X:X,$L$3,Total!W:W,B22,Total!O:O,DB!$G$5,Total!N:N,DB!$O$5,Total!AA:AA,DB!$G$9,Total!K:K,DB!$O$9,Total!AA:AA,$H$2)+COUNTIFS(Total!X:X,$L$3,Total!W:W,B22,Total!O:O,DB!$G$5,Total!N:N,DB!$O$5,Total!AA:AA,DB!$G$9,Total!AA:AA,DB!$O$9,Total!E:E,$H$2)+COUNTIFS(Total!X:X,$L$3,Total!W:W,B22,Total!O:O,DB!$G$5,Total!AA:AA,DB!$O$5,Total!M:M,DB!$G$9,Total!K:K,DB!$O$9,Total!AA:AA,$H$2)+COUNTIFS(Total!X:X,$L$3,Total!W:W,B22,Total!O:O,DB!$G$5,Total!AA:AA,DB!$O$5,Total!M:M,DB!$G$9,Total!AA:AA,DB!$O$9,Total!E:E,$H$2)+COUNTIFS(Total!X:X,$L$3,Total!W:W,B22,Total!O:O,DB!$G$5,Total!AA:AA,DB!$O$5,Total!AA:AA,DB!$G$9,Total!K:K,DB!$O$9,Total!E:E,$H$2)+COUNTIFS(Total!X:X,$L$3,Total!W:W,B22,Total!AA:AA,DB!$G$5,Total!N:N,DB!$O$5,Total!M:M,DB!$G$9,Total!K:K,DB!$O$9,Total!AA:AA,$H$2)+COUNTIFS(Total!X:X,$L$3,Total!W:W,B22,Total!AA:AA,DB!$G$5,Total!N:N,DB!$O$5,Total!M:M,DB!$G$9,Total!AA:AA,DB!$O$9,Total!E:E,$H$2)+COUNTIFS(Total!X:X,$L$3,Total!W:W,B22,Total!AA:AA,DB!$G$5,Total!N:N,DB!$O$5,Total!AA:AA,DB!$G$9,Total!K:K,DB!$O$9,Total!E:E,$H$2)+COUNTIFS(Total!X:X,$L$3,Total!W:W,B22,Total!AA:AA,DB!$G$5,Total!AA:AA,DB!$O$5,Total!M:M,DB!$G$9,Total!K:K,DB!$O$9,Total!E:E,$H$2)+COUNTIFS(Total!X:X,$L$3,Total!W:W,B22,Total!O:O,DB!$G$5,Total!N:N,DB!$O$5,Total!AA:AA,DB!$G$9,Total!AA:AA,DB!$O$9,Total!AA:AA,$H$2)+COUNTIFS(Total!X:X,$L$3,Total!W:W,B22,Total!O:O,DB!$G$5,Total!AA:AA,DB!$O$5,Total!M:M,DB!$G$9,Total!AA:AA,DB!$O$9,Total!AA:AA,$H$2)+COUNTIFS(Total!X:X,$L$3,Total!W:W,B22,Total!O:O,DB!$G$5,Total!AA:AA,DB!$O$5,Total!AA:AA,DB!$G$9,Total!K:K,DB!$O$9,Total!AA:AA,$H$2)+COUNTIFS(Total!X:X,$L$3,Total!W:W,B22,Total!O:O,DB!$G$5,Total!AA:AA,DB!$O$5,Total!AA:AA,DB!$G$9,Total!AA:AA,DB!$O$9,Total!E:E,$H$2)+COUNTIFS(Total!X:X,$L$3,Total!W:W,B22,Total!AA:AA,DB!$G$5,Total!N:N,DB!$O$5,Total!M:M,DB!$G$9,Total!AA:AA,DB!$O$9,Total!AA:AA,$H$2)+COUNTIFS(Total!X:X,$L$3,Total!W:W,B22,Total!AA:AA,DB!$G$5,Total!N:N,DB!$O$5,Total!AA:AA,DB!$G$9,Total!K:K,DB!$O$9,Total!AA:AA,$H$2)+COUNTIFS(Total!X:X,$L$3,Total!W:W,B22,Total!AA:AA,DB!$G$5,Total!N:N,DB!$O$5,Total!AA:AA,DB!$G$9,Total!AA:AA,DB!$O$9,Total!E:E,$H$2)+COUNTIFS(Total!X:X,$L$3,Total!W:W,B22,Total!AA:AA,DB!$G$5,Total!AA:AA,DB!$O$5,Total!M:M,DB!$G$9,Total!K:K,DB!$O$9,Total!AA:AA,$H$2)+COUNTIFS(Total!X:X,$L$3,Total!W:W,B22,Total!AA:AA,DB!$G$5,Total!AA:AA,DB!$O$5,Total!M:M,DB!$G$9,Total!AA:AA,DB!$O$9,Total!E:E,$H$2)+COUNTIFS(Total!X:X,$L$3,Total!W:W,B22,Total!AA:AA,DB!$G$5,Total!AA:AA,DB!$O$5,Total!AA:AA,DB!$G$9,Total!K:K,DB!$O$9,Total!E:E,$H$2)+COUNTIFS(Total!X:X,$L$3,Total!W:W,B22,Total!AA:AA,DB!$G$5,Total!N:N,DB!$O$5,Total!M:M,DB!$G$9,Total!K:K,DB!$O$9,Total!E:E,$H$2)+COUNTIFS(Total!X:X,$L$3,Total!W:W,B22,Total!O:O,DB!$G$5,Total!AA:AA,DB!$O$5,Total!M:M,DB!$G$9,Total!K:K,DB!$O$9,Total!E:E,$H$2)+COUNTIFS(Total!X:X,$L$3,Total!W:W,B22,Total!O:O,DB!$G$5,Total!N:N,DB!$O$5,Total!AA:AA,DB!$G$9,Total!K:K,DB!$O$9,Total!E:E,$H$2)+COUNTIFS(Total!X:X,$L$3,Total!W:W,B22,Total!O:O,DB!$G$5,Total!N:N,DB!$O$5,Total!M:M,DB!$G$9,Total!AA:AA,DB!$O$9,Total!E:E,$H$2)+COUNTIFS(Total!X:X,$L$3,Total!W:W,B22,Total!O:O,DB!$G$5,Total!N:N,DB!$O$5,Total!M:M,DB!$G$9,Total!K:K,DB!$O$9,Total!AA:AA,$H$2)</f>
        <v>0</v>
      </c>
      <c r="M22" s="31">
        <f>COUNTIFS(Total!X:X,$M$3,Total!W:W,B22,Total!O:O,DB!$G$5,Total!N:N,DB!$O$5,Total!M:M,DB!$G$9,Total!K:K,DB!$O$9,Total!E:E,$H$2)+COUNTIFS(Total!X:X,$M$3,Total!W:W,B22,Total!AA:AA,DB!$G$5,Total!AA:AA,DB!$O$5,Total!AA:AA,DB!$G$9,Total!AA:AA,DB!$O$9,Total!AA:AA,$H$2)+COUNTIFS(Total!X:X,$M$3,Total!W:W,B22,Total!O:O,DB!$G$5,Total!AA:AA,DB!$O$5,Total!AA:AA,DB!$G$9,Total!AA:AA,DB!$O$9,Total!AA:AA,$H$2)+COUNTIFS(Total!X:X,$M$3,Total!W:W,B22,Total!AA:AA,DB!$G$5,Total!N:N,DB!$O$5,Total!AA:AA,DB!$G$9,Total!AA:AA,DB!$O$9,Total!AA:AA,$H$2)+COUNTIFS(Total!X:X,$M$3,Total!W:W,B22,Total!AA:AA,DB!$G$5,Total!AA:AA,DB!$O$5,Total!M:M,DB!$G$9,Total!AA:AA,DB!$O$9,Total!AA:AA,$H$2)+COUNTIFS(Total!X:X,$M$3,Total!W:W,B22,Total!AA:AA,DB!$G$5,Total!AA:AA,DB!$O$5,Total!AA:AA,DB!$G$9,Total!K:K,DB!$O$9,Total!AA:AA,$H$2)+COUNTIFS(Total!X:X,$M$3,Total!W:W,B22,Total!AA:AA,DB!$G$5,Total!AA:AA,DB!$O$5,Total!AA:AA,DB!$G$9,Total!AA:AA,DB!$O$9,Total!E:E,$H$2)+COUNTIFS(Total!X:X,$M$3,Total!W:W,B22,Total!O:O,DB!$G$5,Total!N:N,DB!$O$5,Total!M:M,DB!$G$9,Total!AA:AA,DB!$O$9,Total!AA:AA,$H$2)+COUNTIFS(Total!X:X,$M$3,Total!W:W,B22,Total!O:O,DB!$G$5,Total!N:N,DB!$O$5,Total!AA:AA,DB!$G$9,Total!K:K,DB!$O$9,Total!AA:AA,$H$2)+COUNTIFS(Total!X:X,$M$3,Total!W:W,B22,Total!O:O,DB!$G$5,Total!N:N,DB!$O$5,Total!AA:AA,DB!$G$9,Total!AA:AA,DB!$O$9,Total!E:E,$H$2)+COUNTIFS(Total!X:X,$M$3,Total!W:W,B22,Total!O:O,DB!$G$5,Total!AA:AA,DB!$O$5,Total!M:M,DB!$G$9,Total!K:K,DB!$O$9,Total!AA:AA,$H$2)+COUNTIFS(Total!X:X,$M$3,Total!W:W,B22,Total!O:O,DB!$G$5,Total!AA:AA,DB!$O$5,Total!M:M,DB!$G$9,Total!AA:AA,DB!$O$9,Total!E:E,$H$2)+COUNTIFS(Total!X:X,$M$3,Total!W:W,B22,Total!O:O,DB!$G$5,Total!AA:AA,DB!$O$5,Total!AA:AA,DB!$G$9,Total!K:K,DB!$O$9,Total!E:E,$H$2)+COUNTIFS(Total!X:X,$M$3,Total!W:W,B22,Total!AA:AA,DB!$G$5,Total!N:N,DB!$O$5,Total!M:M,DB!$G$9,Total!K:K,DB!$O$9,Total!AA:AA,$H$2)+COUNTIFS(Total!X:X,$M$3,Total!W:W,B22,Total!AA:AA,DB!$G$5,Total!N:N,DB!$O$5,Total!M:M,DB!$G$9,Total!AA:AA,DB!$O$9,Total!E:E,$H$2)+COUNTIFS(Total!X:X,$M$3,Total!W:W,B22,Total!AA:AA,DB!$G$5,Total!N:N,DB!$O$5,Total!AA:AA,DB!$G$9,Total!K:K,DB!$O$9,Total!E:E,$H$2)+COUNTIFS(Total!X:X,$M$3,Total!W:W,B22,Total!AA:AA,DB!$G$5,Total!AA:AA,DB!$O$5,Total!M:M,DB!$G$9,Total!K:K,DB!$O$9,Total!E:E,$H$2)+COUNTIFS(Total!X:X,$M$3,Total!W:W,B22,Total!O:O,DB!$G$5,Total!N:N,DB!$O$5,Total!AA:AA,DB!$G$9,Total!AA:AA,DB!$O$9,Total!AA:AA,$H$2)+COUNTIFS(Total!X:X,$M$3,Total!W:W,B22,Total!O:O,DB!$G$5,Total!AA:AA,DB!$O$5,Total!M:M,DB!$G$9,Total!AA:AA,DB!$O$9,Total!AA:AA,$H$2)+COUNTIFS(Total!X:X,$M$3,Total!W:W,B22,Total!O:O,DB!$G$5,Total!AA:AA,DB!$O$5,Total!AA:AA,DB!$G$9,Total!K:K,DB!$O$9,Total!AA:AA,$H$2)+COUNTIFS(Total!X:X,$M$3,Total!W:W,B22,Total!O:O,DB!$G$5,Total!AA:AA,DB!$O$5,Total!AA:AA,DB!$G$9,Total!AA:AA,DB!$O$9,Total!E:E,$H$2)+COUNTIFS(Total!X:X,$M$3,Total!W:W,B22,Total!AA:AA,DB!$G$5,Total!N:N,DB!$O$5,Total!M:M,DB!$G$9,Total!AA:AA,DB!$O$9,Total!AA:AA,$H$2)+COUNTIFS(Total!X:X,$M$3,Total!W:W,B22,Total!AA:AA,DB!$G$5,Total!N:N,DB!$O$5,Total!AA:AA,DB!$G$9,Total!K:K,DB!$O$9,Total!AA:AA,$H$2)+COUNTIFS(Total!X:X,$M$3,Total!W:W,B22,Total!AA:AA,DB!$G$5,Total!N:N,DB!$O$5,Total!AA:AA,DB!$G$9,Total!AA:AA,DB!$O$9,Total!E:E,$H$2)+COUNTIFS(Total!X:X,$M$3,Total!W:W,B22,Total!AA:AA,DB!$G$5,Total!AA:AA,DB!$O$5,Total!M:M,DB!$G$9,Total!K:K,DB!$O$9,Total!AA:AA,$H$2)+COUNTIFS(Total!X:X,$M$3,Total!W:W,B22,Total!AA:AA,DB!$G$5,Total!AA:AA,DB!$O$5,Total!M:M,DB!$G$9,Total!AA:AA,DB!$O$9,Total!E:E,$H$2)+COUNTIFS(Total!X:X,$M$3,Total!W:W,B22,Total!AA:AA,DB!$G$5,Total!AA:AA,DB!$O$5,Total!AA:AA,DB!$G$9,Total!K:K,DB!$O$9,Total!E:E,$H$2)+COUNTIFS(Total!X:X,$M$3,Total!W:W,B22,Total!AA:AA,DB!$G$5,Total!N:N,DB!$O$5,Total!M:M,DB!$G$9,Total!K:K,DB!$O$9,Total!E:E,$H$2)+COUNTIFS(Total!X:X,$M$3,Total!W:W,B22,Total!O:O,DB!$G$5,Total!AA:AA,DB!$O$5,Total!M:M,DB!$G$9,Total!K:K,DB!$O$9,Total!E:E,$H$2)+COUNTIFS(Total!X:X,$M$3,Total!W:W,B22,Total!O:O,DB!$G$5,Total!N:N,DB!$O$5,Total!AA:AA,DB!$G$9,Total!K:K,DB!$O$9,Total!E:E,$H$2)+COUNTIFS(Total!X:X,$M$3,Total!W:W,B22,Total!O:O,DB!$G$5,Total!N:N,DB!$O$5,Total!M:M,DB!$G$9,Total!AA:AA,DB!$O$9,Total!E:E,$H$2)+COUNTIFS(Total!X:X,$M$3,Total!W:W,B22,Total!O:O,DB!$G$5,Total!N:N,DB!$O$5,Total!M:M,DB!$G$9,Total!K:K,DB!$O$9,Total!AA:AA,$H$2)</f>
        <v>0</v>
      </c>
      <c r="N22" s="31">
        <f>COUNTIFS(Total!X:X,$N$3,Total!W:W,B22,Total!O:O,DB!$G$5,Total!N:N,DB!$O$5,Total!M:M,DB!$G$9,Total!K:K,DB!$O$9,Total!E:E,$H$2)+COUNTIFS(Total!X:X,$N$3,Total!W:W,B22,Total!AA:AA,DB!$G$5,Total!AA:AA,DB!$O$5,Total!AA:AA,DB!$G$9,Total!AA:AA,DB!$O$9,Total!AA:AA,$H$2)+COUNTIFS(Total!X:X,$N$3,Total!W:W,B22,Total!O:O,DB!$G$5,Total!AA:AA,DB!$O$5,Total!AA:AA,DB!$G$9,Total!AA:AA,DB!$O$9,Total!AA:AA,$H$2)+COUNTIFS(Total!X:X,$N$3,Total!W:W,B22,Total!AA:AA,DB!$G$5,Total!N:N,DB!$O$5,Total!AA:AA,DB!$G$9,Total!AA:AA,DB!$O$9,Total!AA:AA,$H$2)+COUNTIFS(Total!X:X,$N$3,Total!W:W,B22,Total!AA:AA,DB!$G$5,Total!AA:AA,DB!$O$5,Total!M:M,DB!$G$9,Total!AA:AA,DB!$O$9,Total!AA:AA,$H$2)+COUNTIFS(Total!X:X,$N$3,Total!W:W,B22,Total!AA:AA,DB!$G$5,Total!AA:AA,DB!$O$5,Total!AA:AA,DB!$G$9,Total!K:K,DB!$O$9,Total!AA:AA,$H$2)+COUNTIFS(Total!X:X,$N$3,Total!W:W,B22,Total!AA:AA,DB!$G$5,Total!AA:AA,DB!$O$5,Total!AA:AA,DB!$G$9,Total!AA:AA,DB!$O$9,Total!E:E,$H$2)+COUNTIFS(Total!X:X,$N$3,Total!W:W,B22,Total!O:O,DB!$G$5,Total!N:N,DB!$O$5,Total!M:M,DB!$G$9,Total!AA:AA,DB!$O$9,Total!AA:AA,$H$2)+COUNTIFS(Total!X:X,$N$3,Total!W:W,B22,Total!O:O,DB!$G$5,Total!N:N,DB!$O$5,Total!AA:AA,DB!$G$9,Total!K:K,DB!$O$9,Total!AA:AA,$H$2)+COUNTIFS(Total!X:X,$N$3,Total!W:W,B22,Total!O:O,DB!$G$5,Total!N:N,DB!$O$5,Total!AA:AA,DB!$G$9,Total!AA:AA,DB!$O$9,Total!E:E,$H$2)+COUNTIFS(Total!X:X,$N$3,Total!W:W,B22,Total!O:O,DB!$G$5,Total!AA:AA,DB!$O$5,Total!M:M,DB!$G$9,Total!K:K,DB!$O$9,Total!AA:AA,$H$2)+COUNTIFS(Total!X:X,$N$3,Total!W:W,B22,Total!O:O,DB!$G$5,Total!AA:AA,DB!$O$5,Total!M:M,DB!$G$9,Total!AA:AA,DB!$O$9,Total!E:E,$H$2)+COUNTIFS(Total!X:X,$N$3,Total!W:W,B22,Total!O:O,DB!$G$5,Total!AA:AA,DB!$O$5,Total!AA:AA,DB!$G$9,Total!K:K,DB!$O$9,Total!E:E,$H$2)+COUNTIFS(Total!X:X,$N$3,Total!W:W,B22,Total!AA:AA,DB!$G$5,Total!N:N,DB!$O$5,Total!M:M,DB!$G$9,Total!K:K,DB!$O$9,Total!AA:AA,$H$2)+COUNTIFS(Total!X:X,$N$3,Total!W:W,B22,Total!AA:AA,DB!$G$5,Total!N:N,DB!$O$5,Total!M:M,DB!$G$9,Total!AA:AA,DB!$O$9,Total!E:E,$H$2)+COUNTIFS(Total!X:X,$N$3,Total!W:W,B22,Total!AA:AA,DB!$G$5,Total!N:N,DB!$O$5,Total!AA:AA,DB!$G$9,Total!K:K,DB!$O$9,Total!E:E,$H$2)+COUNTIFS(Total!X:X,$N$3,Total!W:W,B22,Total!AA:AA,DB!$G$5,Total!AA:AA,DB!$O$5,Total!M:M,DB!$G$9,Total!K:K,DB!$O$9,Total!E:E,$H$2)+COUNTIFS(Total!X:X,$N$3,Total!W:W,B22,Total!O:O,DB!$G$5,Total!N:N,DB!$O$5,Total!AA:AA,DB!$G$9,Total!AA:AA,DB!$O$9,Total!AA:AA,$H$2)+COUNTIFS(Total!X:X,$N$3,Total!W:W,B22,Total!O:O,DB!$G$5,Total!AA:AA,DB!$O$5,Total!M:M,DB!$G$9,Total!AA:AA,DB!$O$9,Total!AA:AA,$H$2)+COUNTIFS(Total!X:X,$N$3,Total!W:W,B22,Total!O:O,DB!$G$5,Total!AA:AA,DB!$O$5,Total!AA:AA,DB!$G$9,Total!K:K,DB!$O$9,Total!AA:AA,$H$2)+COUNTIFS(Total!X:X,$N$3,Total!W:W,B22,Total!O:O,DB!$G$5,Total!AA:AA,DB!$O$5,Total!AA:AA,DB!$G$9,Total!AA:AA,DB!$O$9,Total!E:E,$H$2)+COUNTIFS(Total!X:X,$N$3,Total!W:W,B22,Total!AA:AA,DB!$G$5,Total!N:N,DB!$O$5,Total!M:M,DB!$G$9,Total!AA:AA,DB!$O$9,Total!AA:AA,$H$2)+COUNTIFS(Total!X:X,$N$3,Total!W:W,B22,Total!AA:AA,DB!$G$5,Total!N:N,DB!$O$5,Total!AA:AA,DB!$G$9,Total!K:K,DB!$O$9,Total!AA:AA,$H$2)+COUNTIFS(Total!X:X,$N$3,Total!W:W,B22,Total!AA:AA,DB!$G$5,Total!N:N,DB!$O$5,Total!AA:AA,DB!$G$9,Total!AA:AA,DB!$O$9,Total!E:E,$H$2)+COUNTIFS(Total!X:X,$N$3,Total!W:W,B22,Total!AA:AA,DB!$G$5,Total!AA:AA,DB!$O$5,Total!M:M,DB!$G$9,Total!K:K,DB!$O$9,Total!AA:AA,$H$2)+COUNTIFS(Total!X:X,$N$3,Total!W:W,B22,Total!AA:AA,DB!$G$5,Total!AA:AA,DB!$O$5,Total!M:M,DB!$G$9,Total!AA:AA,DB!$O$9,Total!E:E,$H$2)+COUNTIFS(Total!X:X,$N$3,Total!W:W,B22,Total!AA:AA,DB!$G$5,Total!AA:AA,DB!$O$5,Total!AA:AA,DB!$G$9,Total!K:K,DB!$O$9,Total!E:E,$H$2)+COUNTIFS(Total!X:X,$N$3,Total!W:W,B22,Total!AA:AA,DB!$G$5,Total!N:N,DB!$O$5,Total!M:M,DB!$G$9,Total!K:K,DB!$O$9,Total!E:E,$H$2)+COUNTIFS(Total!X:X,$N$3,Total!W:W,B22,Total!O:O,DB!$G$5,Total!AA:AA,DB!$O$5,Total!M:M,DB!$G$9,Total!K:K,DB!$O$9,Total!E:E,$H$2)+COUNTIFS(Total!X:X,$N$3,Total!W:W,B22,Total!O:O,DB!$G$5,Total!N:N,DB!$O$5,Total!AA:AA,DB!$G$9,Total!K:K,DB!$O$9,Total!E:E,$H$2)+COUNTIFS(Total!X:X,$N$3,Total!W:W,B22,Total!O:O,DB!$G$5,Total!N:N,DB!$O$5,Total!M:M,DB!$G$9,Total!AA:AA,DB!$O$9,Total!E:E,$H$2)+COUNTIFS(Total!X:X,$N$3,Total!W:W,B22,Total!O:O,DB!$G$5,Total!N:N,DB!$O$5,Total!M:M,DB!$G$9,Total!K:K,DB!$O$9,Total!AA:AA,$H$2)</f>
        <v>0</v>
      </c>
      <c r="O22" s="31">
        <f>COUNTIFS(Total!X:X,$O$3,Total!W:W,B22,Total!O:O,DB!$G$5,Total!N:N,DB!$O$5,Total!M:M,DB!$G$9,Total!K:K,DB!$O$9,Total!E:E,$H$2)+COUNTIFS(Total!X:X,$O$3,Total!W:W,B22,Total!AA:AA,DB!$G$5,Total!AA:AA,DB!$O$5,Total!AA:AA,DB!$G$9,Total!AA:AA,DB!$O$9,Total!AA:AA,$H$2)+COUNTIFS(Total!X:X,$O$3,Total!W:W,B22,Total!O:O,DB!$G$5,Total!AA:AA,DB!$O$5,Total!AA:AA,DB!$G$9,Total!AA:AA,DB!$O$9,Total!AA:AA,$H$2)+COUNTIFS(Total!X:X,$O$3,Total!W:W,B22,Total!AA:AA,DB!$G$5,Total!N:N,DB!$O$5,Total!AA:AA,DB!$G$9,Total!AA:AA,DB!$O$9,Total!AA:AA,$H$2)+COUNTIFS(Total!X:X,$O$3,Total!W:W,B22,Total!AA:AA,DB!$G$5,Total!AA:AA,DB!$O$5,Total!M:M,DB!$G$9,Total!AA:AA,DB!$O$9,Total!AA:AA,$H$2)+COUNTIFS(Total!X:X,$O$3,Total!W:W,B22,Total!AA:AA,DB!$G$5,Total!AA:AA,DB!$O$5,Total!AA:AA,DB!$G$9,Total!K:K,DB!$O$9,Total!AA:AA,$H$2)+COUNTIFS(Total!X:X,$O$3,Total!W:W,B22,Total!AA:AA,DB!$G$5,Total!AA:AA,DB!$O$5,Total!AA:AA,DB!$G$9,Total!AA:AA,DB!$O$9,Total!E:E,$H$2)+COUNTIFS(Total!X:X,$O$3,Total!W:W,B22,Total!O:O,DB!$G$5,Total!N:N,DB!$O$5,Total!M:M,DB!$G$9,Total!AA:AA,DB!$O$9,Total!AA:AA,$H$2)+COUNTIFS(Total!X:X,$O$3,Total!W:W,B22,Total!O:O,DB!$G$5,Total!N:N,DB!$O$5,Total!AA:AA,DB!$G$9,Total!K:K,DB!$O$9,Total!AA:AA,$H$2)+COUNTIFS(Total!X:X,$O$3,Total!W:W,B22,Total!O:O,DB!$G$5,Total!N:N,DB!$O$5,Total!AA:AA,DB!$G$9,Total!AA:AA,DB!$O$9,Total!E:E,$H$2)+COUNTIFS(Total!X:X,$O$3,Total!W:W,B22,Total!O:O,DB!$G$5,Total!AA:AA,DB!$O$5,Total!M:M,DB!$G$9,Total!K:K,DB!$O$9,Total!AA:AA,$H$2)+COUNTIFS(Total!X:X,$O$3,Total!W:W,B22,Total!O:O,DB!$G$5,Total!AA:AA,DB!$O$5,Total!M:M,DB!$G$9,Total!AA:AA,DB!$O$9,Total!E:E,$H$2)+COUNTIFS(Total!X:X,$O$3,Total!W:W,B22,Total!O:O,DB!$G$5,Total!AA:AA,DB!$O$5,Total!AA:AA,DB!$G$9,Total!K:K,DB!$O$9,Total!E:E,$H$2)+COUNTIFS(Total!X:X,$O$3,Total!W:W,B22,Total!AA:AA,DB!$G$5,Total!N:N,DB!$O$5,Total!M:M,DB!$G$9,Total!K:K,DB!$O$9,Total!AA:AA,$H$2)+COUNTIFS(Total!X:X,$O$3,Total!W:W,B22,Total!AA:AA,DB!$G$5,Total!N:N,DB!$O$5,Total!M:M,DB!$G$9,Total!AA:AA,DB!$O$9,Total!E:E,$H$2)+COUNTIFS(Total!X:X,$O$3,Total!W:W,B22,Total!AA:AA,DB!$G$5,Total!N:N,DB!$O$5,Total!AA:AA,DB!$G$9,Total!K:K,DB!$O$9,Total!E:E,$H$2)+COUNTIFS(Total!X:X,$O$3,Total!W:W,B22,Total!AA:AA,DB!$G$5,Total!AA:AA,DB!$O$5,Total!M:M,DB!$G$9,Total!K:K,DB!$O$9,Total!E:E,$H$2)+COUNTIFS(Total!X:X,$O$3,Total!W:W,B22,Total!O:O,DB!$G$5,Total!N:N,DB!$O$5,Total!AA:AA,DB!$G$9,Total!AA:AA,DB!$O$9,Total!AA:AA,$H$2)+COUNTIFS(Total!X:X,$O$3,Total!W:W,B22,Total!O:O,DB!$G$5,Total!AA:AA,DB!$O$5,Total!M:M,DB!$G$9,Total!AA:AA,DB!$O$9,Total!AA:AA,$H$2)+COUNTIFS(Total!X:X,$O$3,Total!W:W,B22,Total!O:O,DB!$G$5,Total!AA:AA,DB!$O$5,Total!AA:AA,DB!$G$9,Total!K:K,DB!$O$9,Total!AA:AA,$H$2)+COUNTIFS(Total!X:X,$O$3,Total!W:W,B22,Total!O:O,DB!$G$5,Total!AA:AA,DB!$O$5,Total!AA:AA,DB!$G$9,Total!AA:AA,DB!$O$9,Total!E:E,$H$2)+COUNTIFS(Total!X:X,$O$3,Total!W:W,B22,Total!AA:AA,DB!$G$5,Total!N:N,DB!$O$5,Total!M:M,DB!$G$9,Total!AA:AA,DB!$O$9,Total!AA:AA,$H$2)+COUNTIFS(Total!X:X,$O$3,Total!W:W,B22,Total!AA:AA,DB!$G$5,Total!N:N,DB!$O$5,Total!AA:AA,DB!$G$9,Total!K:K,DB!$O$9,Total!AA:AA,$H$2)+COUNTIFS(Total!X:X,$O$3,Total!W:W,B22,Total!AA:AA,DB!$G$5,Total!N:N,DB!$O$5,Total!AA:AA,DB!$G$9,Total!AA:AA,DB!$O$9,Total!E:E,$H$2)+COUNTIFS(Total!X:X,$O$3,Total!W:W,B22,Total!AA:AA,DB!$G$5,Total!AA:AA,DB!$O$5,Total!M:M,DB!$G$9,Total!K:K,DB!$O$9,Total!AA:AA,$H$2)+COUNTIFS(Total!X:X,$O$3,Total!W:W,B22,Total!AA:AA,DB!$G$5,Total!AA:AA,DB!$O$5,Total!M:M,DB!$G$9,Total!AA:AA,DB!$O$9,Total!E:E,$H$2)+COUNTIFS(Total!X:X,$O$3,Total!W:W,B22,Total!AA:AA,DB!$G$5,Total!AA:AA,DB!$O$5,Total!AA:AA,DB!$G$9,Total!K:K,DB!$O$9,Total!E:E,$H$2)+COUNTIFS(Total!X:X,$O$3,Total!W:W,B22,Total!AA:AA,DB!$G$5,Total!N:N,DB!$O$5,Total!M:M,DB!$G$9,Total!K:K,DB!$O$9,Total!E:E,$H$2)+COUNTIFS(Total!X:X,$O$3,Total!W:W,B22,Total!O:O,DB!$G$5,Total!AA:AA,DB!$O$5,Total!M:M,DB!$G$9,Total!K:K,DB!$O$9,Total!E:E,$H$2)+COUNTIFS(Total!X:X,$O$3,Total!W:W,B22,Total!O:O,DB!$G$5,Total!N:N,DB!$O$5,Total!AA:AA,DB!$G$9,Total!K:K,DB!$O$9,Total!E:E,$H$2)+COUNTIFS(Total!X:X,$O$3,Total!W:W,B22,Total!O:O,DB!$G$5,Total!N:N,DB!$O$5,Total!M:M,DB!$G$9,Total!AA:AA,DB!$O$9,Total!E:E,$H$2)+COUNTIFS(Total!X:X,$O$3,Total!W:W,B22,Total!O:O,DB!$G$5,Total!N:N,DB!$O$5,Total!M:M,DB!$G$9,Total!K:K,DB!$O$9,Total!AA:AA,$H$2)</f>
        <v>0</v>
      </c>
      <c r="P22" s="31">
        <f>COUNTIFS(Total!X:X,$P$3,Total!W:W,B22,Total!O:O,DB!$G$5,Total!N:N,DB!$O$5,Total!M:M,DB!$G$9,Total!K:K,DB!$O$9,Total!E:E,$H$2)+COUNTIFS(Total!X:X,$P$3,Total!W:W,B22,Total!AA:AA,DB!$G$5,Total!AA:AA,DB!$O$5,Total!AA:AA,DB!$G$9,Total!AA:AA,DB!$O$9,Total!AA:AA,$H$2)+COUNTIFS(Total!X:X,$P$3,Total!W:W,B22,Total!O:O,DB!$G$5,Total!AA:AA,DB!$O$5,Total!AA:AA,DB!$G$9,Total!AA:AA,DB!$O$9,Total!AA:AA,$H$2)+COUNTIFS(Total!X:X,$P$3,Total!W:W,B22,Total!AA:AA,DB!$G$5,Total!N:N,DB!$O$5,Total!AA:AA,DB!$G$9,Total!AA:AA,DB!$O$9,Total!AA:AA,$H$2)+COUNTIFS(Total!X:X,$P$3,Total!W:W,B22,Total!AA:AA,DB!$G$5,Total!AA:AA,DB!$O$5,Total!M:M,DB!$G$9,Total!AA:AA,DB!$O$9,Total!AA:AA,$H$2)+COUNTIFS(Total!X:X,$P$3,Total!W:W,B22,Total!AA:AA,DB!$G$5,Total!AA:AA,DB!$O$5,Total!AA:AA,DB!$G$9,Total!K:K,DB!$O$9,Total!AA:AA,$H$2)+COUNTIFS(Total!X:X,$P$3,Total!W:W,B22,Total!AA:AA,DB!$G$5,Total!AA:AA,DB!$O$5,Total!AA:AA,DB!$G$9,Total!AA:AA,DB!$O$9,Total!E:E,$H$2)+COUNTIFS(Total!X:X,$P$3,Total!W:W,B22,Total!O:O,DB!$G$5,Total!N:N,DB!$O$5,Total!M:M,DB!$G$9,Total!AA:AA,DB!$O$9,Total!AA:AA,$H$2)+COUNTIFS(Total!X:X,$P$3,Total!W:W,B22,Total!O:O,DB!$G$5,Total!N:N,DB!$O$5,Total!AA:AA,DB!$G$9,Total!K:K,DB!$O$9,Total!AA:AA,$H$2)+COUNTIFS(Total!X:X,$P$3,Total!W:W,B22,Total!O:O,DB!$G$5,Total!N:N,DB!$O$5,Total!AA:AA,DB!$G$9,Total!AA:AA,DB!$O$9,Total!E:E,$H$2)+COUNTIFS(Total!X:X,$P$3,Total!W:W,B22,Total!O:O,DB!$G$5,Total!AA:AA,DB!$O$5,Total!M:M,DB!$G$9,Total!K:K,DB!$O$9,Total!AA:AA,$H$2)+COUNTIFS(Total!X:X,$P$3,Total!W:W,B22,Total!O:O,DB!$G$5,Total!AA:AA,DB!$O$5,Total!M:M,DB!$G$9,Total!AA:AA,DB!$O$9,Total!E:E,$H$2)+COUNTIFS(Total!X:X,$P$3,Total!W:W,B22,Total!O:O,DB!$G$5,Total!AA:AA,DB!$O$5,Total!AA:AA,DB!$G$9,Total!K:K,DB!$O$9,Total!E:E,$H$2)+COUNTIFS(Total!X:X,$P$3,Total!W:W,B22,Total!AA:AA,DB!$G$5,Total!N:N,DB!$O$5,Total!M:M,DB!$G$9,Total!K:K,DB!$O$9,Total!AA:AA,$H$2)+COUNTIFS(Total!X:X,$P$3,Total!W:W,B22,Total!AA:AA,DB!$G$5,Total!N:N,DB!$O$5,Total!M:M,DB!$G$9,Total!AA:AA,DB!$O$9,Total!E:E,$H$2)+COUNTIFS(Total!X:X,$P$3,Total!W:W,B22,Total!AA:AA,DB!$G$5,Total!N:N,DB!$O$5,Total!AA:AA,DB!$G$9,Total!K:K,DB!$O$9,Total!E:E,$H$2)+COUNTIFS(Total!X:X,$P$3,Total!W:W,B22,Total!AA:AA,DB!$G$5,Total!AA:AA,DB!$O$5,Total!M:M,DB!$G$9,Total!K:K,DB!$O$9,Total!E:E,$H$2)+COUNTIFS(Total!X:X,$P$3,Total!W:W,B22,Total!O:O,DB!$G$5,Total!N:N,DB!$O$5,Total!AA:AA,DB!$G$9,Total!AA:AA,DB!$O$9,Total!AA:AA,$H$2)+COUNTIFS(Total!X:X,$P$3,Total!W:W,B22,Total!O:O,DB!$G$5,Total!AA:AA,DB!$O$5,Total!M:M,DB!$G$9,Total!AA:AA,DB!$O$9,Total!AA:AA,$H$2)+COUNTIFS(Total!X:X,$P$3,Total!W:W,B22,Total!O:O,DB!$G$5,Total!AA:AA,DB!$O$5,Total!AA:AA,DB!$G$9,Total!K:K,DB!$O$9,Total!AA:AA,$H$2)+COUNTIFS(Total!X:X,$P$3,Total!W:W,B22,Total!O:O,DB!$G$5,Total!AA:AA,DB!$O$5,Total!AA:AA,DB!$G$9,Total!AA:AA,DB!$O$9,Total!E:E,$H$2)+COUNTIFS(Total!X:X,$P$3,Total!W:W,B22,Total!AA:AA,DB!$G$5,Total!N:N,DB!$O$5,Total!M:M,DB!$G$9,Total!AA:AA,DB!$O$9,Total!AA:AA,$H$2)+COUNTIFS(Total!X:X,$P$3,Total!W:W,B22,Total!AA:AA,DB!$G$5,Total!N:N,DB!$O$5,Total!AA:AA,DB!$G$9,Total!K:K,DB!$O$9,Total!AA:AA,$H$2)+COUNTIFS(Total!X:X,$P$3,Total!W:W,B22,Total!AA:AA,DB!$G$5,Total!N:N,DB!$O$5,Total!AA:AA,DB!$G$9,Total!AA:AA,DB!$O$9,Total!E:E,$H$2)+COUNTIFS(Total!X:X,$P$3,Total!W:W,B22,Total!AA:AA,DB!$G$5,Total!AA:AA,DB!$O$5,Total!M:M,DB!$G$9,Total!K:K,DB!$O$9,Total!AA:AA,$H$2)+COUNTIFS(Total!X:X,$P$3,Total!W:W,B22,Total!AA:AA,DB!$G$5,Total!AA:AA,DB!$O$5,Total!M:M,DB!$G$9,Total!AA:AA,DB!$O$9,Total!E:E,$H$2)+COUNTIFS(Total!X:X,$P$3,Total!W:W,B22,Total!AA:AA,DB!$G$5,Total!AA:AA,DB!$O$5,Total!AA:AA,DB!$G$9,Total!K:K,DB!$O$9,Total!E:E,$H$2)+COUNTIFS(Total!X:X,$P$3,Total!W:W,B22,Total!AA:AA,DB!$G$5,Total!N:N,DB!$O$5,Total!M:M,DB!$G$9,Total!K:K,DB!$O$9,Total!E:E,$H$2)+COUNTIFS(Total!X:X,$P$3,Total!W:W,B22,Total!O:O,DB!$G$5,Total!AA:AA,DB!$O$5,Total!M:M,DB!$G$9,Total!K:K,DB!$O$9,Total!E:E,$H$2)+COUNTIFS(Total!X:X,$P$3,Total!W:W,B22,Total!O:O,DB!$G$5,Total!N:N,DB!$O$5,Total!AA:AA,DB!$G$9,Total!K:K,DB!$O$9,Total!E:E,$H$2)+COUNTIFS(Total!X:X,$P$3,Total!W:W,B22,Total!O:O,DB!$G$5,Total!N:N,DB!$O$5,Total!M:M,DB!$G$9,Total!AA:AA,DB!$O$9,Total!E:E,$H$2)+COUNTIFS(Total!X:X,$P$3,Total!W:W,B22,Total!O:O,DB!$G$5,Total!N:N,DB!$O$5,Total!M:M,DB!$G$9,Total!K:K,DB!$O$9,Total!AA:AA,$H$2)</f>
        <v>0</v>
      </c>
      <c r="Q22" s="31">
        <f>COUNTIFS(Total!X:X,$Q$3,Total!W:W,B22,Total!O:O,DB!$G$5,Total!N:N,DB!$O$5,Total!M:M,DB!$G$9,Total!K:K,DB!$O$9,Total!E:E,$H$2)+COUNTIFS(Total!X:X,$Q$3,Total!W:W,B22,Total!AA:AA,DB!$G$5,Total!AA:AA,DB!$O$5,Total!AA:AA,DB!$G$9,Total!AA:AA,DB!$O$9,Total!AA:AA,$H$2)+COUNTIFS(Total!X:X,$Q$3,Total!W:W,B22,Total!O:O,DB!$G$5,Total!AA:AA,DB!$O$5,Total!AA:AA,DB!$G$9,Total!AA:AA,DB!$O$9,Total!AA:AA,$H$2)+COUNTIFS(Total!X:X,$Q$3,Total!W:W,B22,Total!AA:AA,DB!$G$5,Total!N:N,DB!$O$5,Total!AA:AA,DB!$G$9,Total!AA:AA,DB!$O$9,Total!AA:AA,$H$2)+COUNTIFS(Total!X:X,$Q$3,Total!W:W,B22,Total!AA:AA,DB!$G$5,Total!AA:AA,DB!$O$5,Total!M:M,DB!$G$9,Total!AA:AA,DB!$O$9,Total!AA:AA,$H$2)+COUNTIFS(Total!X:X,$Q$3,Total!W:W,B22,Total!AA:AA,DB!$G$5,Total!AA:AA,DB!$O$5,Total!AA:AA,DB!$G$9,Total!K:K,DB!$O$9,Total!AA:AA,$H$2)+COUNTIFS(Total!X:X,$Q$3,Total!W:W,B22,Total!AA:AA,DB!$G$5,Total!AA:AA,DB!$O$5,Total!AA:AA,DB!$G$9,Total!AA:AA,DB!$O$9,Total!E:E,$H$2)+COUNTIFS(Total!X:X,$Q$3,Total!W:W,B22,Total!O:O,DB!$G$5,Total!N:N,DB!$O$5,Total!M:M,DB!$G$9,Total!AA:AA,DB!$O$9,Total!AA:AA,$H$2)+COUNTIFS(Total!X:X,$Q$3,Total!W:W,B22,Total!O:O,DB!$G$5,Total!N:N,DB!$O$5,Total!AA:AA,DB!$G$9,Total!K:K,DB!$O$9,Total!AA:AA,$H$2)+COUNTIFS(Total!X:X,$Q$3,Total!W:W,B22,Total!O:O,DB!$G$5,Total!N:N,DB!$O$5,Total!AA:AA,DB!$G$9,Total!AA:AA,DB!$O$9,Total!E:E,$H$2)+COUNTIFS(Total!X:X,$Q$3,Total!W:W,B22,Total!O:O,DB!$G$5,Total!AA:AA,DB!$O$5,Total!M:M,DB!$G$9,Total!K:K,DB!$O$9,Total!AA:AA,$H$2)+COUNTIFS(Total!X:X,$Q$3,Total!W:W,B22,Total!O:O,DB!$G$5,Total!AA:AA,DB!$O$5,Total!M:M,DB!$G$9,Total!AA:AA,DB!$O$9,Total!E:E,$H$2)+COUNTIFS(Total!X:X,$Q$3,Total!W:W,B22,Total!O:O,DB!$G$5,Total!AA:AA,DB!$O$5,Total!AA:AA,DB!$G$9,Total!K:K,DB!$O$9,Total!E:E,$H$2)+COUNTIFS(Total!X:X,$Q$3,Total!W:W,B22,Total!AA:AA,DB!$G$5,Total!N:N,DB!$O$5,Total!M:M,DB!$G$9,Total!K:K,DB!$O$9,Total!AA:AA,$H$2)+COUNTIFS(Total!X:X,$Q$3,Total!W:W,B22,Total!AA:AA,DB!$G$5,Total!N:N,DB!$O$5,Total!M:M,DB!$G$9,Total!AA:AA,DB!$O$9,Total!E:E,$H$2)+COUNTIFS(Total!X:X,$Q$3,Total!W:W,B22,Total!AA:AA,DB!$G$5,Total!N:N,DB!$O$5,Total!AA:AA,DB!$G$9,Total!K:K,DB!$O$9,Total!E:E,$H$2)+COUNTIFS(Total!X:X,$Q$3,Total!W:W,B22,Total!AA:AA,DB!$G$5,Total!AA:AA,DB!$O$5,Total!M:M,DB!$G$9,Total!K:K,DB!$O$9,Total!E:E,$H$2)+COUNTIFS(Total!X:X,$Q$3,Total!W:W,B22,Total!O:O,DB!$G$5,Total!N:N,DB!$O$5,Total!AA:AA,DB!$G$9,Total!AA:AA,DB!$O$9,Total!AA:AA,$H$2)+COUNTIFS(Total!X:X,$Q$3,Total!W:W,B22,Total!O:O,DB!$G$5,Total!AA:AA,DB!$O$5,Total!M:M,DB!$G$9,Total!AA:AA,DB!$O$9,Total!AA:AA,$H$2)+COUNTIFS(Total!X:X,$Q$3,Total!W:W,B22,Total!O:O,DB!$G$5,Total!AA:AA,DB!$O$5,Total!AA:AA,DB!$G$9,Total!K:K,DB!$O$9,Total!AA:AA,$H$2)+COUNTIFS(Total!X:X,$Q$3,Total!W:W,B22,Total!O:O,DB!$G$5,Total!AA:AA,DB!$O$5,Total!AA:AA,DB!$G$9,Total!AA:AA,DB!$O$9,Total!E:E,$H$2)+COUNTIFS(Total!X:X,$Q$3,Total!W:W,B22,Total!AA:AA,DB!$G$5,Total!N:N,DB!$O$5,Total!M:M,DB!$G$9,Total!AA:AA,DB!$O$9,Total!AA:AA,$H$2)+COUNTIFS(Total!X:X,$Q$3,Total!W:W,B22,Total!AA:AA,DB!$G$5,Total!N:N,DB!$O$5,Total!AA:AA,DB!$G$9,Total!K:K,DB!$O$9,Total!AA:AA,$H$2)+COUNTIFS(Total!X:X,$Q$3,Total!W:W,B22,Total!AA:AA,DB!$G$5,Total!N:N,DB!$O$5,Total!AA:AA,DB!$G$9,Total!AA:AA,DB!$O$9,Total!E:E,$H$2)+COUNTIFS(Total!X:X,$Q$3,Total!W:W,B22,Total!AA:AA,DB!$G$5,Total!AA:AA,DB!$O$5,Total!M:M,DB!$G$9,Total!K:K,DB!$O$9,Total!AA:AA,$H$2)+COUNTIFS(Total!X:X,$Q$3,Total!W:W,B22,Total!AA:AA,DB!$G$5,Total!AA:AA,DB!$O$5,Total!M:M,DB!$G$9,Total!AA:AA,DB!$O$9,Total!E:E,$H$2)+COUNTIFS(Total!X:X,$Q$3,Total!W:W,B22,Total!AA:AA,DB!$G$5,Total!AA:AA,DB!$O$5,Total!AA:AA,DB!$G$9,Total!K:K,DB!$O$9,Total!E:E,$H$2)+COUNTIFS(Total!X:X,$Q$3,Total!W:W,B22,Total!AA:AA,DB!$G$5,Total!N:N,DB!$O$5,Total!M:M,DB!$G$9,Total!K:K,DB!$O$9,Total!E:E,$H$2)+COUNTIFS(Total!X:X,$Q$3,Total!W:W,B22,Total!O:O,DB!$G$5,Total!AA:AA,DB!$O$5,Total!M:M,DB!$G$9,Total!K:K,DB!$O$9,Total!E:E,$H$2)+COUNTIFS(Total!X:X,$Q$3,Total!W:W,B22,Total!O:O,DB!$G$5,Total!N:N,DB!$O$5,Total!AA:AA,DB!$G$9,Total!K:K,DB!$O$9,Total!E:E,$H$2)+COUNTIFS(Total!X:X,$Q$3,Total!W:W,B22,Total!O:O,DB!$G$5,Total!N:N,DB!$O$5,Total!M:M,DB!$G$9,Total!AA:AA,DB!$O$9,Total!E:E,$H$2)+COUNTIFS(Total!X:X,$Q$3,Total!W:W,B22,Total!O:O,DB!$G$5,Total!N:N,DB!$O$5,Total!M:M,DB!$G$9,Total!K:K,DB!$O$9,Total!AA:AA,$H$2)</f>
        <v>0</v>
      </c>
      <c r="R22" s="31">
        <f>COUNTIFS(Total!X:X,$R$3,Total!W:W,B22,Total!O:O,DB!$G$5,Total!N:N,DB!$O$5,Total!M:M,DB!$G$9,Total!K:K,DB!$O$9,Total!E:E,$H$2)+COUNTIFS(Total!X:X,$R$3,Total!W:W,B22,Total!AA:AA,DB!$G$5,Total!AA:AA,DB!$O$5,Total!AA:AA,DB!$G$9,Total!AA:AA,DB!$O$9,Total!AA:AA,$H$2)+COUNTIFS(Total!X:X,$R$3,Total!W:W,B22,Total!O:O,DB!$G$5,Total!AA:AA,DB!$O$5,Total!AA:AA,DB!$G$9,Total!AA:AA,DB!$O$9,Total!AA:AA,$H$2)+COUNTIFS(Total!X:X,$R$3,Total!W:W,B22,Total!AA:AA,DB!$G$5,Total!N:N,DB!$O$5,Total!AA:AA,DB!$G$9,Total!AA:AA,DB!$O$9,Total!AA:AA,$H$2)+COUNTIFS(Total!X:X,$R$3,Total!W:W,B22,Total!AA:AA,DB!$G$5,Total!AA:AA,DB!$O$5,Total!M:M,DB!$G$9,Total!AA:AA,DB!$O$9,Total!AA:AA,$H$2)+COUNTIFS(Total!X:X,$R$3,Total!W:W,B22,Total!AA:AA,DB!$G$5,Total!AA:AA,DB!$O$5,Total!AA:AA,DB!$G$9,Total!K:K,DB!$O$9,Total!AA:AA,$H$2)+COUNTIFS(Total!X:X,$R$3,Total!W:W,B22,Total!AA:AA,DB!$G$5,Total!AA:AA,DB!$O$5,Total!AA:AA,DB!$G$9,Total!AA:AA,DB!$O$9,Total!E:E,$H$2)+COUNTIFS(Total!X:X,$R$3,Total!W:W,B22,Total!O:O,DB!$G$5,Total!N:N,DB!$O$5,Total!M:M,DB!$G$9,Total!AA:AA,DB!$O$9,Total!AA:AA,$H$2)+COUNTIFS(Total!X:X,$R$3,Total!W:W,B22,Total!O:O,DB!$G$5,Total!N:N,DB!$O$5,Total!AA:AA,DB!$G$9,Total!K:K,DB!$O$9,Total!AA:AA,$H$2)+COUNTIFS(Total!X:X,$R$3,Total!W:W,B22,Total!O:O,DB!$G$5,Total!N:N,DB!$O$5,Total!AA:AA,DB!$G$9,Total!AA:AA,DB!$O$9,Total!E:E,$H$2)+COUNTIFS(Total!X:X,$R$3,Total!W:W,B22,Total!O:O,DB!$G$5,Total!AA:AA,DB!$O$5,Total!M:M,DB!$G$9,Total!K:K,DB!$O$9,Total!AA:AA,$H$2)+COUNTIFS(Total!X:X,$R$3,Total!W:W,B22,Total!O:O,DB!$G$5,Total!AA:AA,DB!$O$5,Total!M:M,DB!$G$9,Total!AA:AA,DB!$O$9,Total!E:E,$H$2)+COUNTIFS(Total!X:X,$R$3,Total!W:W,B22,Total!O:O,DB!$G$5,Total!AA:AA,DB!$O$5,Total!AA:AA,DB!$G$9,Total!K:K,DB!$O$9,Total!E:E,$H$2)+COUNTIFS(Total!X:X,$R$3,Total!W:W,B22,Total!AA:AA,DB!$G$5,Total!N:N,DB!$O$5,Total!M:M,DB!$G$9,Total!K:K,DB!$O$9,Total!AA:AA,$H$2)+COUNTIFS(Total!X:X,$R$3,Total!W:W,B22,Total!AA:AA,DB!$G$5,Total!N:N,DB!$O$5,Total!M:M,DB!$G$9,Total!AA:AA,DB!$O$9,Total!E:E,$H$2)+COUNTIFS(Total!X:X,$R$3,Total!W:W,B22,Total!AA:AA,DB!$G$5,Total!N:N,DB!$O$5,Total!AA:AA,DB!$G$9,Total!K:K,DB!$O$9,Total!E:E,$H$2)+COUNTIFS(Total!X:X,$R$3,Total!W:W,B22,Total!AA:AA,DB!$G$5,Total!AA:AA,DB!$O$5,Total!M:M,DB!$G$9,Total!K:K,DB!$O$9,Total!E:E,$H$2)+COUNTIFS(Total!X:X,$R$3,Total!W:W,B22,Total!O:O,DB!$G$5,Total!N:N,DB!$O$5,Total!AA:AA,DB!$G$9,Total!AA:AA,DB!$O$9,Total!AA:AA,$H$2)+COUNTIFS(Total!X:X,$R$3,Total!W:W,B22,Total!O:O,DB!$G$5,Total!AA:AA,DB!$O$5,Total!M:M,DB!$G$9,Total!AA:AA,DB!$O$9,Total!AA:AA,$H$2)+COUNTIFS(Total!X:X,$R$3,Total!W:W,B22,Total!O:O,DB!$G$5,Total!AA:AA,DB!$O$5,Total!AA:AA,DB!$G$9,Total!K:K,DB!$O$9,Total!AA:AA,$H$2)+COUNTIFS(Total!X:X,$R$3,Total!W:W,B22,Total!O:O,DB!$G$5,Total!AA:AA,DB!$O$5,Total!AA:AA,DB!$G$9,Total!AA:AA,DB!$O$9,Total!E:E,$H$2)+COUNTIFS(Total!X:X,$R$3,Total!W:W,B22,Total!AA:AA,DB!$G$5,Total!N:N,DB!$O$5,Total!M:M,DB!$G$9,Total!AA:AA,DB!$O$9,Total!AA:AA,$H$2)+COUNTIFS(Total!X:X,$R$3,Total!W:W,B22,Total!AA:AA,DB!$G$5,Total!N:N,DB!$O$5,Total!AA:AA,DB!$G$9,Total!K:K,DB!$O$9,Total!AA:AA,$H$2)+COUNTIFS(Total!X:X,$R$3,Total!W:W,B22,Total!AA:AA,DB!$G$5,Total!N:N,DB!$O$5,Total!AA:AA,DB!$G$9,Total!AA:AA,DB!$O$9,Total!E:E,$H$2)+COUNTIFS(Total!X:X,$R$3,Total!W:W,B22,Total!AA:AA,DB!$G$5,Total!AA:AA,DB!$O$5,Total!M:M,DB!$G$9,Total!K:K,DB!$O$9,Total!AA:AA,$H$2)+COUNTIFS(Total!X:X,$R$3,Total!W:W,B22,Total!AA:AA,DB!$G$5,Total!AA:AA,DB!$O$5,Total!M:M,DB!$G$9,Total!AA:AA,DB!$O$9,Total!E:E,$H$2)+COUNTIFS(Total!X:X,$R$3,Total!W:W,B22,Total!AA:AA,DB!$G$5,Total!AA:AA,DB!$O$5,Total!AA:AA,DB!$G$9,Total!K:K,DB!$O$9,Total!E:E,$H$2)+COUNTIFS(Total!X:X,$R$3,Total!W:W,B22,Total!AA:AA,DB!$G$5,Total!N:N,DB!$O$5,Total!M:M,DB!$G$9,Total!K:K,DB!$O$9,Total!E:E,$H$2)+COUNTIFS(Total!X:X,$R$3,Total!W:W,B22,Total!O:O,DB!$G$5,Total!AA:AA,DB!$O$5,Total!M:M,DB!$G$9,Total!K:K,DB!$O$9,Total!E:E,$H$2)+COUNTIFS(Total!X:X,$R$3,Total!W:W,B22,Total!O:O,DB!$G$5,Total!N:N,DB!$O$5,Total!AA:AA,DB!$G$9,Total!K:K,DB!$O$9,Total!E:E,$H$2)+COUNTIFS(Total!X:X,$R$3,Total!W:W,B22,Total!O:O,DB!$G$5,Total!N:N,DB!$O$5,Total!M:M,DB!$G$9,Total!AA:AA,DB!$O$9,Total!E:E,$H$2)+COUNTIFS(Total!X:X,$R$3,Total!W:W,B22,Total!O:O,DB!$G$5,Total!N:N,DB!$O$5,Total!M:M,DB!$G$9,Total!K:K,DB!$O$9,Total!AA:AA,$H$2)</f>
        <v>0</v>
      </c>
      <c r="S22" s="31">
        <f>COUNTIFS(Total!X:X,$S$3,Total!W:W,B22,Total!O:O,DB!$G$5,Total!N:N,DB!$O$5,Total!M:M,DB!$G$9,Total!K:K,DB!$O$9,Total!E:E,$H$2)+COUNTIFS(Total!X:X,$S$3,Total!W:W,B22,Total!AA:AA,DB!$G$5,Total!AA:AA,DB!$O$5,Total!AA:AA,DB!$G$9,Total!AA:AA,DB!$O$9,Total!AA:AA,$H$2)+COUNTIFS(Total!X:X,$S$3,Total!W:W,B22,Total!O:O,DB!$G$5,Total!AA:AA,DB!$O$5,Total!AA:AA,DB!$G$9,Total!AA:AA,DB!$O$9,Total!AA:AA,$H$2)+COUNTIFS(Total!X:X,$S$3,Total!W:W,B22,Total!AA:AA,DB!$G$5,Total!N:N,DB!$O$5,Total!AA:AA,DB!$G$9,Total!AA:AA,DB!$O$9,Total!AA:AA,$H$2)+COUNTIFS(Total!X:X,$S$3,Total!W:W,B22,Total!AA:AA,DB!$G$5,Total!AA:AA,DB!$O$5,Total!M:M,DB!$G$9,Total!AA:AA,DB!$O$9,Total!AA:AA,$H$2)+COUNTIFS(Total!X:X,$S$3,Total!W:W,B22,Total!AA:AA,DB!$G$5,Total!AA:AA,DB!$O$5,Total!AA:AA,DB!$G$9,Total!K:K,DB!$O$9,Total!AA:AA,$H$2)+COUNTIFS(Total!X:X,$S$3,Total!W:W,B22,Total!AA:AA,DB!$G$5,Total!AA:AA,DB!$O$5,Total!AA:AA,DB!$G$9,Total!AA:AA,DB!$O$9,Total!E:E,$H$2)+COUNTIFS(Total!X:X,$S$3,Total!W:W,B22,Total!O:O,DB!$G$5,Total!N:N,DB!$O$5,Total!M:M,DB!$G$9,Total!AA:AA,DB!$O$9,Total!AA:AA,$H$2)+COUNTIFS(Total!X:X,$S$3,Total!W:W,B22,Total!O:O,DB!$G$5,Total!N:N,DB!$O$5,Total!AA:AA,DB!$G$9,Total!K:K,DB!$O$9,Total!AA:AA,$H$2)+COUNTIFS(Total!X:X,$S$3,Total!W:W,B22,Total!O:O,DB!$G$5,Total!N:N,DB!$O$5,Total!AA:AA,DB!$G$9,Total!AA:AA,DB!$O$9,Total!E:E,$H$2)+COUNTIFS(Total!X:X,$S$3,Total!W:W,B22,Total!O:O,DB!$G$5,Total!AA:AA,DB!$O$5,Total!M:M,DB!$G$9,Total!K:K,DB!$O$9,Total!AA:AA,$H$2)+COUNTIFS(Total!X:X,$S$3,Total!W:W,B22,Total!O:O,DB!$G$5,Total!AA:AA,DB!$O$5,Total!M:M,DB!$G$9,Total!AA:AA,DB!$O$9,Total!E:E,$H$2)+COUNTIFS(Total!X:X,$S$3,Total!W:W,B22,Total!O:O,DB!$G$5,Total!AA:AA,DB!$O$5,Total!AA:AA,DB!$G$9,Total!K:K,DB!$O$9,Total!E:E,$H$2)+COUNTIFS(Total!X:X,$S$3,Total!W:W,B22,Total!AA:AA,DB!$G$5,Total!N:N,DB!$O$5,Total!M:M,DB!$G$9,Total!K:K,DB!$O$9,Total!AA:AA,$H$2)+COUNTIFS(Total!X:X,$S$3,Total!W:W,B22,Total!AA:AA,DB!$G$5,Total!N:N,DB!$O$5,Total!M:M,DB!$G$9,Total!AA:AA,DB!$O$9,Total!E:E,$H$2)+COUNTIFS(Total!X:X,$S$3,Total!W:W,B22,Total!AA:AA,DB!$G$5,Total!N:N,DB!$O$5,Total!AA:AA,DB!$G$9,Total!K:K,DB!$O$9,Total!E:E,$H$2)+COUNTIFS(Total!X:X,$S$3,Total!W:W,B22,Total!AA:AA,DB!$G$5,Total!AA:AA,DB!$O$5,Total!M:M,DB!$G$9,Total!K:K,DB!$O$9,Total!E:E,$H$2)+COUNTIFS(Total!X:X,$S$3,Total!W:W,B22,Total!O:O,DB!$G$5,Total!N:N,DB!$O$5,Total!AA:AA,DB!$G$9,Total!AA:AA,DB!$O$9,Total!AA:AA,$H$2)+COUNTIFS(Total!X:X,$S$3,Total!W:W,B22,Total!O:O,DB!$G$5,Total!AA:AA,DB!$O$5,Total!M:M,DB!$G$9,Total!AA:AA,DB!$O$9,Total!AA:AA,$H$2)+COUNTIFS(Total!X:X,$S$3,Total!W:W,B22,Total!O:O,DB!$G$5,Total!AA:AA,DB!$O$5,Total!AA:AA,DB!$G$9,Total!K:K,DB!$O$9,Total!AA:AA,$H$2)+COUNTIFS(Total!X:X,$S$3,Total!W:W,B22,Total!O:O,DB!$G$5,Total!AA:AA,DB!$O$5,Total!AA:AA,DB!$G$9,Total!AA:AA,DB!$O$9,Total!E:E,$H$2)+COUNTIFS(Total!X:X,$S$3,Total!W:W,B22,Total!AA:AA,DB!$G$5,Total!N:N,DB!$O$5,Total!M:M,DB!$G$9,Total!AA:AA,DB!$O$9,Total!AA:AA,$H$2)+COUNTIFS(Total!X:X,$S$3,Total!W:W,B22,Total!AA:AA,DB!$G$5,Total!N:N,DB!$O$5,Total!AA:AA,DB!$G$9,Total!K:K,DB!$O$9,Total!AA:AA,$H$2)+COUNTIFS(Total!X:X,$S$3,Total!W:W,B22,Total!AA:AA,DB!$G$5,Total!N:N,DB!$O$5,Total!AA:AA,DB!$G$9,Total!AA:AA,DB!$O$9,Total!E:E,$H$2)+COUNTIFS(Total!X:X,$S$3,Total!W:W,B22,Total!AA:AA,DB!$G$5,Total!AA:AA,DB!$O$5,Total!M:M,DB!$G$9,Total!K:K,DB!$O$9,Total!AA:AA,$H$2)+COUNTIFS(Total!X:X,$S$3,Total!W:W,B22,Total!AA:AA,DB!$G$5,Total!AA:AA,DB!$O$5,Total!M:M,DB!$G$9,Total!AA:AA,DB!$O$9,Total!E:E,$H$2)+COUNTIFS(Total!X:X,$S$3,Total!W:W,B22,Total!AA:AA,DB!$G$5,Total!AA:AA,DB!$O$5,Total!AA:AA,DB!$G$9,Total!K:K,DB!$O$9,Total!E:E,$H$2)+COUNTIFS(Total!X:X,$S$3,Total!W:W,B22,Total!AA:AA,DB!$G$5,Total!N:N,DB!$O$5,Total!M:M,DB!$G$9,Total!K:K,DB!$O$9,Total!E:E,$H$2)+COUNTIFS(Total!X:X,$S$3,Total!W:W,B22,Total!O:O,DB!$G$5,Total!AA:AA,DB!$O$5,Total!M:M,DB!$G$9,Total!K:K,DB!$O$9,Total!E:E,$H$2)+COUNTIFS(Total!X:X,$S$3,Total!W:W,B22,Total!O:O,DB!$G$5,Total!N:N,DB!$O$5,Total!AA:AA,DB!$G$9,Total!K:K,DB!$O$9,Total!E:E,$H$2)+COUNTIFS(Total!X:X,$S$3,Total!W:W,B22,Total!O:O,DB!$G$5,Total!N:N,DB!$O$5,Total!M:M,DB!$G$9,Total!AA:AA,DB!$O$9,Total!E:E,$H$2)+COUNTIFS(Total!X:X,$S$3,Total!W:W,B22,Total!O:O,DB!$G$5,Total!N:N,DB!$O$5,Total!M:M,DB!$G$9,Total!K:K,DB!$O$9,Total!AA:AA,$H$2)</f>
        <v>0</v>
      </c>
      <c r="T22" s="31">
        <f>COUNTIFS(Total!X:X,$T$3,Total!W:W,B22,Total!O:O,DB!$G$5,Total!N:N,DB!$O$5,Total!M:M,DB!$G$9,Total!K:K,DB!$O$9,Total!E:E,$H$2)+COUNTIFS(Total!X:X,$T$3,Total!W:W,B22,Total!AA:AA,DB!$G$5,Total!AA:AA,DB!$O$5,Total!AA:AA,DB!$G$9,Total!AA:AA,DB!$O$9,Total!AA:AA,$H$2)+COUNTIFS(Total!X:X,$T$3,Total!W:W,B22,Total!O:O,DB!$G$5,Total!AA:AA,DB!$O$5,Total!AA:AA,DB!$G$9,Total!AA:AA,DB!$O$9,Total!AA:AA,$H$2)+COUNTIFS(Total!X:X,$T$3,Total!W:W,B22,Total!AA:AA,DB!$G$5,Total!N:N,DB!$O$5,Total!AA:AA,DB!$G$9,Total!AA:AA,DB!$O$9,Total!AA:AA,$H$2)+COUNTIFS(Total!X:X,$T$3,Total!W:W,B22,Total!AA:AA,DB!$G$5,Total!AA:AA,DB!$O$5,Total!M:M,DB!$G$9,Total!AA:AA,DB!$O$9,Total!AA:AA,$H$2)+COUNTIFS(Total!X:X,$T$3,Total!W:W,B22,Total!AA:AA,DB!$G$5,Total!AA:AA,DB!$O$5,Total!AA:AA,DB!$G$9,Total!K:K,DB!$O$9,Total!AA:AA,$H$2)+COUNTIFS(Total!X:X,$T$3,Total!W:W,B22,Total!AA:AA,DB!$G$5,Total!AA:AA,DB!$O$5,Total!AA:AA,DB!$G$9,Total!AA:AA,DB!$O$9,Total!E:E,$H$2)+COUNTIFS(Total!X:X,$T$3,Total!W:W,B22,Total!O:O,DB!$G$5,Total!N:N,DB!$O$5,Total!M:M,DB!$G$9,Total!AA:AA,DB!$O$9,Total!AA:AA,$H$2)+COUNTIFS(Total!X:X,$T$3,Total!W:W,B22,Total!O:O,DB!$G$5,Total!N:N,DB!$O$5,Total!AA:AA,DB!$G$9,Total!K:K,DB!$O$9,Total!AA:AA,$H$2)+COUNTIFS(Total!X:X,$T$3,Total!W:W,B22,Total!O:O,DB!$G$5,Total!N:N,DB!$O$5,Total!AA:AA,DB!$G$9,Total!AA:AA,DB!$O$9,Total!E:E,$H$2)+COUNTIFS(Total!X:X,$T$3,Total!W:W,B22,Total!O:O,DB!$G$5,Total!AA:AA,DB!$O$5,Total!M:M,DB!$G$9,Total!K:K,DB!$O$9,Total!AA:AA,$H$2)+COUNTIFS(Total!X:X,$T$3,Total!W:W,B22,Total!O:O,DB!$G$5,Total!AA:AA,DB!$O$5,Total!M:M,DB!$G$9,Total!AA:AA,DB!$O$9,Total!E:E,$H$2)+COUNTIFS(Total!X:X,$T$3,Total!W:W,B22,Total!O:O,DB!$G$5,Total!AA:AA,DB!$O$5,Total!AA:AA,DB!$G$9,Total!K:K,DB!$O$9,Total!E:E,$H$2)+COUNTIFS(Total!X:X,$T$3,Total!W:W,B22,Total!AA:AA,DB!$G$5,Total!N:N,DB!$O$5,Total!M:M,DB!$G$9,Total!K:K,DB!$O$9,Total!AA:AA,$H$2)+COUNTIFS(Total!X:X,$T$3,Total!W:W,B22,Total!AA:AA,DB!$G$5,Total!N:N,DB!$O$5,Total!M:M,DB!$G$9,Total!AA:AA,DB!$O$9,Total!E:E,$H$2)+COUNTIFS(Total!X:X,$T$3,Total!W:W,B22,Total!AA:AA,DB!$G$5,Total!N:N,DB!$O$5,Total!AA:AA,DB!$G$9,Total!K:K,DB!$O$9,Total!E:E,$H$2)+COUNTIFS(Total!X:X,$T$3,Total!W:W,B22,Total!AA:AA,DB!$G$5,Total!AA:AA,DB!$O$5,Total!M:M,DB!$G$9,Total!K:K,DB!$O$9,Total!E:E,$H$2)+COUNTIFS(Total!X:X,$T$3,Total!W:W,B22,Total!O:O,DB!$G$5,Total!N:N,DB!$O$5,Total!AA:AA,DB!$G$9,Total!AA:AA,DB!$O$9,Total!AA:AA,$H$2)+COUNTIFS(Total!X:X,$T$3,Total!W:W,B22,Total!O:O,DB!$G$5,Total!AA:AA,DB!$O$5,Total!M:M,DB!$G$9,Total!AA:AA,DB!$O$9,Total!AA:AA,$H$2)+COUNTIFS(Total!X:X,$T$3,Total!W:W,B22,Total!O:O,DB!$G$5,Total!AA:AA,DB!$O$5,Total!AA:AA,DB!$G$9,Total!K:K,DB!$O$9,Total!AA:AA,$H$2)+COUNTIFS(Total!X:X,$T$3,Total!W:W,B22,Total!O:O,DB!$G$5,Total!AA:AA,DB!$O$5,Total!AA:AA,DB!$G$9,Total!AA:AA,DB!$O$9,Total!E:E,$H$2)+COUNTIFS(Total!X:X,$T$3,Total!W:W,B22,Total!AA:AA,DB!$G$5,Total!N:N,DB!$O$5,Total!M:M,DB!$G$9,Total!AA:AA,DB!$O$9,Total!AA:AA,$H$2)+COUNTIFS(Total!X:X,$T$3,Total!W:W,B22,Total!AA:AA,DB!$G$5,Total!N:N,DB!$O$5,Total!AA:AA,DB!$G$9,Total!K:K,DB!$O$9,Total!AA:AA,$H$2)+COUNTIFS(Total!X:X,$T$3,Total!W:W,B22,Total!AA:AA,DB!$G$5,Total!N:N,DB!$O$5,Total!AA:AA,DB!$G$9,Total!AA:AA,DB!$O$9,Total!E:E,$H$2)+COUNTIFS(Total!X:X,$T$3,Total!W:W,B22,Total!AA:AA,DB!$G$5,Total!AA:AA,DB!$O$5,Total!M:M,DB!$G$9,Total!K:K,DB!$O$9,Total!AA:AA,$H$2)+COUNTIFS(Total!X:X,$T$3,Total!W:W,B22,Total!AA:AA,DB!$G$5,Total!AA:AA,DB!$O$5,Total!M:M,DB!$G$9,Total!AA:AA,DB!$O$9,Total!E:E,$H$2)+COUNTIFS(Total!X:X,$T$3,Total!W:W,B22,Total!AA:AA,DB!$G$5,Total!AA:AA,DB!$O$5,Total!AA:AA,DB!$G$9,Total!K:K,DB!$O$9,Total!E:E,$H$2)+COUNTIFS(Total!X:X,$T$3,Total!W:W,B22,Total!AA:AA,DB!$G$5,Total!N:N,DB!$O$5,Total!M:M,DB!$G$9,Total!K:K,DB!$O$9,Total!E:E,$H$2)+COUNTIFS(Total!X:X,$T$3,Total!W:W,B22,Total!O:O,DB!$G$5,Total!AA:AA,DB!$O$5,Total!M:M,DB!$G$9,Total!K:K,DB!$O$9,Total!E:E,$H$2)+COUNTIFS(Total!X:X,$T$3,Total!W:W,B22,Total!O:O,DB!$G$5,Total!N:N,DB!$O$5,Total!AA:AA,DB!$G$9,Total!K:K,DB!$O$9,Total!E:E,$H$2)+COUNTIFS(Total!X:X,$T$3,Total!W:W,B22,Total!O:O,DB!$G$5,Total!N:N,DB!$O$5,Total!M:M,DB!$G$9,Total!AA:AA,DB!$O$9,Total!E:E,$H$2)+COUNTIFS(Total!X:X,$T$3,Total!W:W,B22,Total!O:O,DB!$G$5,Total!N:N,DB!$O$5,Total!M:M,DB!$G$9,Total!K:K,DB!$O$9,Total!AA:AA,$H$2)</f>
        <v>0</v>
      </c>
      <c r="U22" s="31">
        <f>COUNTIFS(Total!X:X,$U$3,Total!W:W,B22,Total!O:O,DB!$G$5,Total!N:N,DB!$O$5,Total!M:M,DB!$G$9,Total!K:K,DB!$O$9,Total!E:E,$H$2)+COUNTIFS(Total!X:X,$U$3,Total!W:W,B22,Total!AA:AA,DB!$G$5,Total!AA:AA,DB!$O$5,Total!AA:AA,DB!$G$9,Total!AA:AA,DB!$O$9,Total!AA:AA,$H$2)+COUNTIFS(Total!X:X,$U$3,Total!W:W,B22,Total!O:O,DB!$G$5,Total!AA:AA,DB!$O$5,Total!AA:AA,DB!$G$9,Total!AA:AA,DB!$O$9,Total!AA:AA,$H$2)+COUNTIFS(Total!X:X,$U$3,Total!W:W,B22,Total!AA:AA,DB!$G$5,Total!N:N,DB!$O$5,Total!AA:AA,DB!$G$9,Total!AA:AA,DB!$O$9,Total!AA:AA,$H$2)+COUNTIFS(Total!X:X,$U$3,Total!W:W,B22,Total!AA:AA,DB!$G$5,Total!AA:AA,DB!$O$5,Total!M:M,DB!$G$9,Total!AA:AA,DB!$O$9,Total!AA:AA,$H$2)+COUNTIFS(Total!X:X,$U$3,Total!W:W,B22,Total!AA:AA,DB!$G$5,Total!AA:AA,DB!$O$5,Total!AA:AA,DB!$G$9,Total!K:K,DB!$O$9,Total!AA:AA,$H$2)+COUNTIFS(Total!X:X,$U$3,Total!W:W,B22,Total!AA:AA,DB!$G$5,Total!AA:AA,DB!$O$5,Total!AA:AA,DB!$G$9,Total!AA:AA,DB!$O$9,Total!E:E,$H$2)+COUNTIFS(Total!X:X,$U$3,Total!W:W,B22,Total!O:O,DB!$G$5,Total!N:N,DB!$O$5,Total!M:M,DB!$G$9,Total!AA:AA,DB!$O$9,Total!AA:AA,$H$2)+COUNTIFS(Total!X:X,$U$3,Total!W:W,B22,Total!O:O,DB!$G$5,Total!N:N,DB!$O$5,Total!AA:AA,DB!$G$9,Total!K:K,DB!$O$9,Total!AA:AA,$H$2)+COUNTIFS(Total!X:X,$U$3,Total!W:W,B22,Total!O:O,DB!$G$5,Total!N:N,DB!$O$5,Total!AA:AA,DB!$G$9,Total!AA:AA,DB!$O$9,Total!E:E,$H$2)+COUNTIFS(Total!X:X,$U$3,Total!W:W,B22,Total!O:O,DB!$G$5,Total!AA:AA,DB!$O$5,Total!M:M,DB!$G$9,Total!K:K,DB!$O$9,Total!AA:AA,$H$2)+COUNTIFS(Total!X:X,$U$3,Total!W:W,B22,Total!O:O,DB!$G$5,Total!AA:AA,DB!$O$5,Total!M:M,DB!$G$9,Total!AA:AA,DB!$O$9,Total!E:E,$H$2)+COUNTIFS(Total!X:X,$U$3,Total!W:W,B22,Total!O:O,DB!$G$5,Total!AA:AA,DB!$O$5,Total!AA:AA,DB!$G$9,Total!K:K,DB!$O$9,Total!E:E,$H$2)+COUNTIFS(Total!X:X,$U$3,Total!W:W,B22,Total!AA:AA,DB!$G$5,Total!N:N,DB!$O$5,Total!M:M,DB!$G$9,Total!K:K,DB!$O$9,Total!AA:AA,$H$2)+COUNTIFS(Total!X:X,$U$3,Total!W:W,B22,Total!AA:AA,DB!$G$5,Total!N:N,DB!$O$5,Total!M:M,DB!$G$9,Total!AA:AA,DB!$O$9,Total!E:E,$H$2)+COUNTIFS(Total!X:X,$U$3,Total!W:W,B22,Total!AA:AA,DB!$G$5,Total!N:N,DB!$O$5,Total!AA:AA,DB!$G$9,Total!K:K,DB!$O$9,Total!E:E,$H$2)+COUNTIFS(Total!X:X,$U$3,Total!W:W,B22,Total!AA:AA,DB!$G$5,Total!AA:AA,DB!$O$5,Total!M:M,DB!$G$9,Total!K:K,DB!$O$9,Total!E:E,$H$2)+COUNTIFS(Total!X:X,$U$3,Total!W:W,B22,Total!O:O,DB!$G$5,Total!N:N,DB!$O$5,Total!AA:AA,DB!$G$9,Total!AA:AA,DB!$O$9,Total!AA:AA,$H$2)+COUNTIFS(Total!X:X,$U$3,Total!W:W,B22,Total!O:O,DB!$G$5,Total!AA:AA,DB!$O$5,Total!M:M,DB!$G$9,Total!AA:AA,DB!$O$9,Total!AA:AA,$H$2)+COUNTIFS(Total!X:X,$U$3,Total!W:W,B22,Total!O:O,DB!$G$5,Total!AA:AA,DB!$O$5,Total!AA:AA,DB!$G$9,Total!K:K,DB!$O$9,Total!AA:AA,$H$2)+COUNTIFS(Total!X:X,$U$3,Total!W:W,B22,Total!O:O,DB!$G$5,Total!AA:AA,DB!$O$5,Total!AA:AA,DB!$G$9,Total!AA:AA,DB!$O$9,Total!E:E,$H$2)+COUNTIFS(Total!X:X,$U$3,Total!W:W,B22,Total!AA:AA,DB!$G$5,Total!N:N,DB!$O$5,Total!M:M,DB!$G$9,Total!AA:AA,DB!$O$9,Total!AA:AA,$H$2)+COUNTIFS(Total!X:X,$U$3,Total!W:W,B22,Total!AA:AA,DB!$G$5,Total!N:N,DB!$O$5,Total!AA:AA,DB!$G$9,Total!K:K,DB!$O$9,Total!AA:AA,$H$2)+COUNTIFS(Total!X:X,$U$3,Total!W:W,B22,Total!AA:AA,DB!$G$5,Total!N:N,DB!$O$5,Total!AA:AA,DB!$G$9,Total!AA:AA,DB!$O$9,Total!E:E,$H$2)+COUNTIFS(Total!X:X,$U$3,Total!W:W,B22,Total!AA:AA,DB!$G$5,Total!AA:AA,DB!$O$5,Total!M:M,DB!$G$9,Total!K:K,DB!$O$9,Total!AA:AA,$H$2)+COUNTIFS(Total!X:X,$U$3,Total!W:W,B22,Total!AA:AA,DB!$G$5,Total!AA:AA,DB!$O$5,Total!M:M,DB!$G$9,Total!AA:AA,DB!$O$9,Total!E:E,$H$2)+COUNTIFS(Total!X:X,$U$3,Total!W:W,B22,Total!AA:AA,DB!$G$5,Total!AA:AA,DB!$O$5,Total!AA:AA,DB!$G$9,Total!K:K,DB!$O$9,Total!E:E,$H$2)+COUNTIFS(Total!X:X,$U$3,Total!W:W,B22,Total!AA:AA,DB!$G$5,Total!N:N,DB!$O$5,Total!M:M,DB!$G$9,Total!K:K,DB!$O$9,Total!E:E,$H$2)+COUNTIFS(Total!X:X,$U$3,Total!W:W,B22,Total!O:O,DB!$G$5,Total!AA:AA,DB!$O$5,Total!M:M,DB!$G$9,Total!K:K,DB!$O$9,Total!E:E,$H$2)+COUNTIFS(Total!X:X,$U$3,Total!W:W,B22,Total!O:O,DB!$G$5,Total!N:N,DB!$O$5,Total!AA:AA,DB!$G$9,Total!K:K,DB!$O$9,Total!E:E,$H$2)+COUNTIFS(Total!X:X,$U$3,Total!W:W,B22,Total!O:O,DB!$G$5,Total!N:N,DB!$O$5,Total!M:M,DB!$G$9,Total!AA:AA,DB!$O$9,Total!E:E,$H$2)+COUNTIFS(Total!X:X,$U$3,Total!W:W,B22,Total!O:O,DB!$G$5,Total!N:N,DB!$O$5,Total!M:M,DB!$G$9,Total!K:K,DB!$O$9,Total!AA:AA,$H$2)</f>
        <v>2</v>
      </c>
      <c r="V22" s="31">
        <f>COUNTIFS(Total!X:X,$V$3,Total!W:W,B22,Total!O:O,DB!$G$5,Total!N:N,DB!$O$5,Total!M:M,DB!$G$9,Total!K:K,DB!$O$9,Total!E:E,$H$2)+COUNTIFS(Total!X:X,$V$3,Total!W:W,B22,Total!AA:AA,DB!$G$5,Total!AA:AA,DB!$O$5,Total!AA:AA,DB!$G$9,Total!AA:AA,DB!$O$9,Total!AA:AA,$H$2)+COUNTIFS(Total!X:X,$V$3,Total!W:W,B22,Total!O:O,DB!$G$5,Total!AA:AA,DB!$O$5,Total!AA:AA,DB!$G$9,Total!AA:AA,DB!$O$9,Total!AA:AA,$H$2)+COUNTIFS(Total!X:X,$V$3,Total!W:W,B22,Total!AA:AA,DB!$G$5,Total!N:N,DB!$O$5,Total!AA:AA,DB!$G$9,Total!AA:AA,DB!$O$9,Total!AA:AA,$H$2)+COUNTIFS(Total!X:X,$V$3,Total!W:W,B22,Total!AA:AA,DB!$G$5,Total!AA:AA,DB!$O$5,Total!M:M,DB!$G$9,Total!AA:AA,DB!$O$9,Total!AA:AA,$H$2)+COUNTIFS(Total!X:X,$V$3,Total!W:W,B22,Total!AA:AA,DB!$G$5,Total!AA:AA,DB!$O$5,Total!AA:AA,DB!$G$9,Total!K:K,DB!$O$9,Total!AA:AA,$H$2)+COUNTIFS(Total!X:X,$V$3,Total!W:W,B22,Total!AA:AA,DB!$G$5,Total!AA:AA,DB!$O$5,Total!AA:AA,DB!$G$9,Total!AA:AA,DB!$O$9,Total!E:E,$H$2)+COUNTIFS(Total!X:X,$V$3,Total!W:W,B22,Total!O:O,DB!$G$5,Total!N:N,DB!$O$5,Total!M:M,DB!$G$9,Total!AA:AA,DB!$O$9,Total!AA:AA,$H$2)+COUNTIFS(Total!X:X,$V$3,Total!W:W,B22,Total!O:O,DB!$G$5,Total!N:N,DB!$O$5,Total!AA:AA,DB!$G$9,Total!K:K,DB!$O$9,Total!AA:AA,$H$2)+COUNTIFS(Total!X:X,$V$3,Total!W:W,B22,Total!O:O,DB!$G$5,Total!N:N,DB!$O$5,Total!AA:AA,DB!$G$9,Total!AA:AA,DB!$O$9,Total!E:E,$H$2)+COUNTIFS(Total!X:X,$V$3,Total!W:W,B22,Total!O:O,DB!$G$5,Total!AA:AA,DB!$O$5,Total!M:M,DB!$G$9,Total!K:K,DB!$O$9,Total!AA:AA,$H$2)+COUNTIFS(Total!X:X,$V$3,Total!W:W,B22,Total!O:O,DB!$G$5,Total!AA:AA,DB!$O$5,Total!M:M,DB!$G$9,Total!AA:AA,DB!$O$9,Total!E:E,$H$2)+COUNTIFS(Total!X:X,$V$3,Total!W:W,B22,Total!O:O,DB!$G$5,Total!AA:AA,DB!$O$5,Total!AA:AA,DB!$G$9,Total!K:K,DB!$O$9,Total!E:E,$H$2)+COUNTIFS(Total!X:X,$V$3,Total!W:W,B22,Total!AA:AA,DB!$G$5,Total!N:N,DB!$O$5,Total!M:M,DB!$G$9,Total!K:K,DB!$O$9,Total!AA:AA,$H$2)+COUNTIFS(Total!X:X,$V$3,Total!W:W,B22,Total!AA:AA,DB!$G$5,Total!N:N,DB!$O$5,Total!M:M,DB!$G$9,Total!AA:AA,DB!$O$9,Total!E:E,$H$2)+COUNTIFS(Total!X:X,$V$3,Total!W:W,B22,Total!AA:AA,DB!$G$5,Total!N:N,DB!$O$5,Total!AA:AA,DB!$G$9,Total!K:K,DB!$O$9,Total!E:E,$H$2)+COUNTIFS(Total!X:X,$V$3,Total!W:W,B22,Total!AA:AA,DB!$G$5,Total!AA:AA,DB!$O$5,Total!M:M,DB!$G$9,Total!K:K,DB!$O$9,Total!E:E,$H$2)+COUNTIFS(Total!X:X,$V$3,Total!W:W,B22,Total!O:O,DB!$G$5,Total!N:N,DB!$O$5,Total!AA:AA,DB!$G$9,Total!AA:AA,DB!$O$9,Total!AA:AA,$H$2)+COUNTIFS(Total!X:X,$V$3,Total!W:W,B22,Total!O:O,DB!$G$5,Total!AA:AA,DB!$O$5,Total!M:M,DB!$G$9,Total!AA:AA,DB!$O$9,Total!AA:AA,$H$2)+COUNTIFS(Total!X:X,$V$3,Total!W:W,B22,Total!O:O,DB!$G$5,Total!AA:AA,DB!$O$5,Total!AA:AA,DB!$G$9,Total!K:K,DB!$O$9,Total!AA:AA,$H$2)+COUNTIFS(Total!X:X,$V$3,Total!W:W,B22,Total!O:O,DB!$G$5,Total!AA:AA,DB!$O$5,Total!AA:AA,DB!$G$9,Total!AA:AA,DB!$O$9,Total!E:E,$H$2)+COUNTIFS(Total!X:X,$V$3,Total!W:W,B22,Total!AA:AA,DB!$G$5,Total!N:N,DB!$O$5,Total!M:M,DB!$G$9,Total!AA:AA,DB!$O$9,Total!AA:AA,$H$2)+COUNTIFS(Total!X:X,$V$3,Total!W:W,B22,Total!AA:AA,DB!$G$5,Total!N:N,DB!$O$5,Total!AA:AA,DB!$G$9,Total!K:K,DB!$O$9,Total!AA:AA,$H$2)+COUNTIFS(Total!X:X,$V$3,Total!W:W,B22,Total!AA:AA,DB!$G$5,Total!N:N,DB!$O$5,Total!AA:AA,DB!$G$9,Total!AA:AA,DB!$O$9,Total!E:E,$H$2)+COUNTIFS(Total!X:X,$V$3,Total!W:W,B22,Total!AA:AA,DB!$G$5,Total!AA:AA,DB!$O$5,Total!M:M,DB!$G$9,Total!K:K,DB!$O$9,Total!AA:AA,$H$2)+COUNTIFS(Total!X:X,$V$3,Total!W:W,B22,Total!AA:AA,DB!$G$5,Total!AA:AA,DB!$O$5,Total!M:M,DB!$G$9,Total!AA:AA,DB!$O$9,Total!E:E,$H$2)+COUNTIFS(Total!X:X,$V$3,Total!W:W,B22,Total!AA:AA,DB!$G$5,Total!AA:AA,DB!$O$5,Total!AA:AA,DB!$G$9,Total!K:K,DB!$O$9,Total!E:E,$H$2)+COUNTIFS(Total!X:X,$V$3,Total!W:W,B22,Total!AA:AA,DB!$G$5,Total!N:N,DB!$O$5,Total!M:M,DB!$G$9,Total!K:K,DB!$O$9,Total!E:E,$H$2)+COUNTIFS(Total!X:X,$V$3,Total!W:W,B22,Total!O:O,DB!$G$5,Total!AA:AA,DB!$O$5,Total!M:M,DB!$G$9,Total!K:K,DB!$O$9,Total!E:E,$H$2)+COUNTIFS(Total!X:X,$V$3,Total!W:W,B22,Total!O:O,DB!$G$5,Total!N:N,DB!$O$5,Total!AA:AA,DB!$G$9,Total!K:K,DB!$O$9,Total!E:E,$H$2)+COUNTIFS(Total!X:X,$V$3,Total!W:W,B22,Total!O:O,DB!$G$5,Total!N:N,DB!$O$5,Total!M:M,DB!$G$9,Total!AA:AA,DB!$O$9,Total!E:E,$H$2)+COUNTIFS(Total!X:X,$V$3,Total!W:W,B22,Total!O:O,DB!$G$5,Total!N:N,DB!$O$5,Total!M:M,DB!$G$9,Total!K:K,DB!$O$9,Total!AA:AA,$H$2)</f>
        <v>0</v>
      </c>
      <c r="W22" s="31">
        <f>COUNTIFS(Total!X:X,$W$3,Total!W:W,B22,Total!O:O,DB!$G$5,Total!N:N,DB!$O$5,Total!M:M,DB!$G$9,Total!K:K,DB!$O$9,Total!E:E,$H$2)+COUNTIFS(Total!X:X,$W$3,Total!W:W,B22,Total!AA:AA,DB!$G$5,Total!AA:AA,DB!$O$5,Total!AA:AA,DB!$G$9,Total!AA:AA,DB!$O$9,Total!AA:AA,$H$2)+COUNTIFS(Total!X:X,$W$3,Total!W:W,B22,Total!O:O,DB!$G$5,Total!AA:AA,DB!$O$5,Total!AA:AA,DB!$G$9,Total!AA:AA,DB!$O$9,Total!AA:AA,$H$2)+COUNTIFS(Total!X:X,$W$3,Total!W:W,B22,Total!AA:AA,DB!$G$5,Total!N:N,DB!$O$5,Total!AA:AA,DB!$G$9,Total!AA:AA,DB!$O$9,Total!AA:AA,$H$2)+COUNTIFS(Total!X:X,$W$3,Total!W:W,B22,Total!AA:AA,DB!$G$5,Total!AA:AA,DB!$O$5,Total!M:M,DB!$G$9,Total!AA:AA,DB!$O$9,Total!AA:AA,$H$2)+COUNTIFS(Total!X:X,$W$3,Total!W:W,B22,Total!AA:AA,DB!$G$5,Total!AA:AA,DB!$O$5,Total!AA:AA,DB!$G$9,Total!K:K,DB!$O$9,Total!AA:AA,$H$2)+COUNTIFS(Total!X:X,$W$3,Total!W:W,B22,Total!AA:AA,DB!$G$5,Total!AA:AA,DB!$O$5,Total!AA:AA,DB!$G$9,Total!AA:AA,DB!$O$9,Total!E:E,$H$2)+COUNTIFS(Total!X:X,$W$3,Total!W:W,B22,Total!O:O,DB!$G$5,Total!N:N,DB!$O$5,Total!M:M,DB!$G$9,Total!AA:AA,DB!$O$9,Total!AA:AA,$H$2)+COUNTIFS(Total!X:X,$W$3,Total!W:W,B22,Total!O:O,DB!$G$5,Total!N:N,DB!$O$5,Total!AA:AA,DB!$G$9,Total!K:K,DB!$O$9,Total!AA:AA,$H$2)+COUNTIFS(Total!X:X,$W$3,Total!W:W,B22,Total!O:O,DB!$G$5,Total!N:N,DB!$O$5,Total!AA:AA,DB!$G$9,Total!AA:AA,DB!$O$9,Total!E:E,$H$2)+COUNTIFS(Total!X:X,$W$3,Total!W:W,B22,Total!O:O,DB!$G$5,Total!AA:AA,DB!$O$5,Total!M:M,DB!$G$9,Total!K:K,DB!$O$9,Total!AA:AA,$H$2)+COUNTIFS(Total!X:X,$W$3,Total!W:W,B22,Total!O:O,DB!$G$5,Total!AA:AA,DB!$O$5,Total!M:M,DB!$G$9,Total!AA:AA,DB!$O$9,Total!E:E,$H$2)+COUNTIFS(Total!X:X,$W$3,Total!W:W,B22,Total!O:O,DB!$G$5,Total!AA:AA,DB!$O$5,Total!AA:AA,DB!$G$9,Total!K:K,DB!$O$9,Total!E:E,$H$2)+COUNTIFS(Total!X:X,$W$3,Total!W:W,B22,Total!AA:AA,DB!$G$5,Total!N:N,DB!$O$5,Total!M:M,DB!$G$9,Total!K:K,DB!$O$9,Total!AA:AA,$H$2)+COUNTIFS(Total!X:X,$W$3,Total!W:W,B22,Total!AA:AA,DB!$G$5,Total!N:N,DB!$O$5,Total!M:M,DB!$G$9,Total!AA:AA,DB!$O$9,Total!E:E,$H$2)+COUNTIFS(Total!X:X,$W$3,Total!W:W,B22,Total!AA:AA,DB!$G$5,Total!N:N,DB!$O$5,Total!AA:AA,DB!$G$9,Total!K:K,DB!$O$9,Total!E:E,$H$2)+COUNTIFS(Total!X:X,$W$3,Total!W:W,B22,Total!AA:AA,DB!$G$5,Total!AA:AA,DB!$O$5,Total!M:M,DB!$G$9,Total!K:K,DB!$O$9,Total!E:E,$H$2)+COUNTIFS(Total!X:X,$W$3,Total!W:W,B22,Total!O:O,DB!$G$5,Total!N:N,DB!$O$5,Total!AA:AA,DB!$G$9,Total!AA:AA,DB!$O$9,Total!AA:AA,$H$2)+COUNTIFS(Total!X:X,$W$3,Total!W:W,B22,Total!O:O,DB!$G$5,Total!AA:AA,DB!$O$5,Total!M:M,DB!$G$9,Total!AA:AA,DB!$O$9,Total!AA:AA,$H$2)+COUNTIFS(Total!X:X,$W$3,Total!W:W,B22,Total!O:O,DB!$G$5,Total!AA:AA,DB!$O$5,Total!AA:AA,DB!$G$9,Total!K:K,DB!$O$9,Total!AA:AA,$H$2)+COUNTIFS(Total!X:X,$W$3,Total!W:W,B22,Total!O:O,DB!$G$5,Total!AA:AA,DB!$O$5,Total!AA:AA,DB!$G$9,Total!AA:AA,DB!$O$9,Total!E:E,$H$2)+COUNTIFS(Total!X:X,$W$3,Total!W:W,B22,Total!AA:AA,DB!$G$5,Total!N:N,DB!$O$5,Total!M:M,DB!$G$9,Total!AA:AA,DB!$O$9,Total!AA:AA,$H$2)+COUNTIFS(Total!X:X,$W$3,Total!W:W,B22,Total!AA:AA,DB!$G$5,Total!N:N,DB!$O$5,Total!AA:AA,DB!$G$9,Total!K:K,DB!$O$9,Total!AA:AA,$H$2)+COUNTIFS(Total!X:X,$W$3,Total!W:W,B22,Total!AA:AA,DB!$G$5,Total!N:N,DB!$O$5,Total!AA:AA,DB!$G$9,Total!AA:AA,DB!$O$9,Total!E:E,$H$2)+COUNTIFS(Total!X:X,$W$3,Total!W:W,B22,Total!AA:AA,DB!$G$5,Total!AA:AA,DB!$O$5,Total!M:M,DB!$G$9,Total!K:K,DB!$O$9,Total!AA:AA,$H$2)+COUNTIFS(Total!X:X,$W$3,Total!W:W,B22,Total!AA:AA,DB!$G$5,Total!AA:AA,DB!$O$5,Total!M:M,DB!$G$9,Total!AA:AA,DB!$O$9,Total!E:E,$H$2)+COUNTIFS(Total!X:X,$W$3,Total!W:W,B22,Total!AA:AA,DB!$G$5,Total!AA:AA,DB!$O$5,Total!AA:AA,DB!$G$9,Total!K:K,DB!$O$9,Total!E:E,$H$2)+COUNTIFS(Total!X:X,$W$3,Total!W:W,B22,Total!AA:AA,DB!$G$5,Total!N:N,DB!$O$5,Total!M:M,DB!$G$9,Total!K:K,DB!$O$9,Total!E:E,$H$2)+COUNTIFS(Total!X:X,$W$3,Total!W:W,B22,Total!O:O,DB!$G$5,Total!AA:AA,DB!$O$5,Total!M:M,DB!$G$9,Total!K:K,DB!$O$9,Total!E:E,$H$2)+COUNTIFS(Total!X:X,$W$3,Total!W:W,B22,Total!O:O,DB!$G$5,Total!N:N,DB!$O$5,Total!AA:AA,DB!$G$9,Total!K:K,DB!$O$9,Total!E:E,$H$2)+COUNTIFS(Total!X:X,$W$3,Total!W:W,B22,Total!O:O,DB!$G$5,Total!N:N,DB!$O$5,Total!M:M,DB!$G$9,Total!AA:AA,DB!$O$9,Total!E:E,$H$2)+COUNTIFS(Total!X:X,$W$3,Total!W:W,B22,Total!O:O,DB!$G$5,Total!N:N,DB!$O$5,Total!M:M,DB!$G$9,Total!K:K,DB!$O$9,Total!AA:AA,$H$2)</f>
        <v>12</v>
      </c>
      <c r="X22" s="31">
        <f t="shared" si="0"/>
        <v>15</v>
      </c>
      <c r="Y22" s="31">
        <f t="shared" si="1"/>
        <v>14</v>
      </c>
      <c r="Z22" s="31">
        <f t="shared" si="2"/>
        <v>14</v>
      </c>
      <c r="AC22" s="44" t="s">
        <v>113</v>
      </c>
    </row>
    <row r="23" spans="1:29" s="24" customFormat="1" ht="33" hidden="1" customHeight="1" x14ac:dyDescent="0.25">
      <c r="A23" s="43"/>
      <c r="B23" s="53" t="s">
        <v>2553</v>
      </c>
      <c r="C23" s="31">
        <f>COUNTIFS(Total!W:W,B23,Total!O:O,DB!$G$5,Total!N:N,DB!$O$5,Total!M:M,DB!$G$9,Total!K:K,DB!$O$9,Total!E:E,$H$2)+COUNTIFS(Total!W:W,B23,Total!AA:AA,DB!$G$5,Total!AA:AA,DB!$O$5,Total!AA:AA,DB!$G$9,Total!AA:AA,DB!$O$9,Total!AA:AA,$H$2)+COUNTIFS(Total!W:W,B23,Total!O:O,DB!$G$5,Total!AA:AA,DB!$O$5,Total!AA:AA,DB!$G$9,Total!AA:AA,DB!$O$9,Total!AA:AA,$H$2)+COUNTIFS(Total!W:W,B23,Total!AA:AA,DB!$G$5,Total!N:N,DB!$O$5,Total!AA:AA,DB!$G$9,Total!AA:AA,DB!$O$9,Total!AA:AA,$H$2)+COUNTIFS(Total!W:W,B23,Total!AA:AA,DB!$G$5,Total!AA:AA,DB!$O$5,Total!M:M,DB!$G$9,Total!AA:AA,DB!$O$9,Total!AA:AA,$H$2)+COUNTIFS(Total!W:W,B23,Total!AA:AA,DB!$G$5,Total!AA:AA,DB!$O$5,Total!AA:AA,DB!$G$9,Total!K:K,DB!$O$9,Total!AA:AA,$H$2)+COUNTIFS(Total!W:W,B23,Total!AA:AA,DB!$G$5,Total!AA:AA,DB!$O$5,Total!AA:AA,DB!$G$9,Total!AA:AA,DB!$O$9,Total!E:E,$H$2)+COUNTIFS(Total!W:W,B23,Total!O:O,DB!$G$5,Total!N:N,DB!$O$5,Total!M:M,DB!$G$9,Total!AA:AA,DB!$O$9,Total!AA:AA,$H$2)+COUNTIFS(Total!W:W,B23,Total!O:O,DB!$G$5,Total!N:N,DB!$O$5,Total!AA:AA,DB!$G$9,Total!K:K,DB!$O$9,Total!AA:AA,$H$2)+COUNTIFS(Total!W:W,B23,Total!O:O,DB!$G$5,Total!N:N,DB!$O$5,Total!AA:AA,DB!$G$9,Total!AA:AA,DB!$O$9,Total!E:E,$H$2)+COUNTIFS(Total!W:W,B23,Total!O:O,DB!$G$5,Total!AA:AA,DB!$O$5,Total!M:M,DB!$G$9,Total!K:K,DB!$O$9,Total!AA:AA,$H$2)+COUNTIFS(Total!W:W,B23,Total!O:O,DB!$G$5,Total!AA:AA,DB!$O$5,Total!M:M,DB!$G$9,Total!AA:AA,DB!$O$9,Total!E:E,$H$2)+COUNTIFS(Total!W:W,B23,Total!O:O,DB!$G$5,Total!AA:AA,DB!$O$5,Total!AA:AA,DB!$G$9,Total!K:K,DB!$O$9,Total!E:E,$H$2)+COUNTIFS(Total!W:W,B23,Total!AA:AA,DB!$G$5,Total!N:N,DB!$O$5,Total!M:M,DB!$G$9,Total!K:K,DB!$O$9,Total!AA:AA,$H$2)+COUNTIFS(Total!W:W,B23,Total!AA:AA,DB!$G$5,Total!N:N,DB!$O$5,Total!M:M,DB!$G$9,Total!AA:AA,DB!$O$9,Total!E:E,$H$2)+COUNTIFS(Total!W:W,B23,Total!AA:AA,DB!$G$5,Total!N:N,DB!$O$5,Total!AA:AA,DB!$G$9,Total!K:K,DB!$O$9,Total!E:E,$H$2)+COUNTIFS(Total!W:W,B23,Total!AA:AA,DB!$G$5,Total!AA:AA,DB!$O$5,Total!M:M,DB!$G$9,Total!K:K,DB!$O$9,Total!E:E,$H$2)+COUNTIFS(Total!W:W,B23,Total!O:O,DB!$G$5,Total!N:N,DB!$O$5,Total!AA:AA,DB!$G$9,Total!AA:AA,DB!$O$9,Total!AA:AA,$H$2)+COUNTIFS(Total!W:W,B23,Total!O:O,DB!$G$5,Total!AA:AA,DB!$O$5,Total!M:M,DB!$G$9,Total!AA:AA,DB!$O$9,Total!AA:AA,$H$2)+COUNTIFS(Total!W:W,B23,Total!O:O,DB!$G$5,Total!AA:AA,DB!$O$5,Total!AA:AA,DB!$G$9,Total!K:K,DB!$O$9,Total!AA:AA,$H$2)+COUNTIFS(Total!W:W,B23,Total!O:O,DB!$G$5,Total!AA:AA,DB!$O$5,Total!AA:AA,DB!$G$9,Total!AA:AA,DB!$O$9,Total!E:E,$H$2)+COUNTIFS(Total!W:W,B23,Total!AA:AA,DB!$G$5,Total!N:N,DB!$O$5,Total!M:M,DB!$G$9,Total!AA:AA,DB!$O$9,Total!AA:AA,$H$2)+COUNTIFS(Total!W:W,B23,Total!AA:AA,DB!$G$5,Total!N:N,DB!$O$5,Total!AA:AA,DB!$G$9,Total!K:K,DB!$O$9,Total!AA:AA,$H$2)+COUNTIFS(Total!W:W,B23,Total!AA:AA,DB!$G$5,Total!N:N,DB!$O$5,Total!AA:AA,DB!$G$9,Total!AA:AA,DB!$O$9,Total!E:E,$H$2)+COUNTIFS(Total!W:W,B23,Total!AA:AA,DB!$G$5,Total!AA:AA,DB!$O$5,Total!M:M,DB!$G$9,Total!K:K,DB!$O$9,Total!AA:AA,$H$2)+COUNTIFS(Total!W:W,B23,Total!AA:AA,DB!$G$5,Total!AA:AA,DB!$O$5,Total!M:M,DB!$G$9,Total!AA:AA,DB!$O$9,Total!E:E,$H$2)+COUNTIFS(Total!W:W,B23,Total!AA:AA,DB!$G$5,Total!AA:AA,DB!$O$5,Total!AA:AA,DB!$G$9,Total!K:K,DB!$O$9,Total!E:E,$H$2)+COUNTIFS(Total!W:W,B23,Total!AA:AA,DB!$G$5,Total!N:N,DB!$O$5,Total!M:M,DB!$G$9,Total!K:K,DB!$O$9,Total!E:E,$H$2)+COUNTIFS(Total!W:W,B23,Total!O:O,DB!$G$5,Total!AA:AA,DB!$O$5,Total!M:M,DB!$G$9,Total!K:K,DB!$O$9,Total!E:E,$H$2)+COUNTIFS(Total!W:W,B23,Total!O:O,DB!$G$5,Total!N:N,DB!$O$5,Total!AA:AA,DB!$G$9,Total!K:K,DB!$O$9,Total!E:E,$H$2)+COUNTIFS(Total!W:W,B23,Total!O:O,DB!$G$5,Total!N:N,DB!$O$5,Total!M:M,DB!$G$9,Total!AA:AA,DB!$O$9,Total!E:E,$H$2)+COUNTIFS(Total!W:W,B23,Total!O:O,DB!$G$5,Total!N:N,DB!$O$5,Total!M:M,DB!$G$9,Total!K:K,DB!$O$9,Total!AA:AA,$H$2)</f>
        <v>352</v>
      </c>
      <c r="D23" s="31">
        <f>COUNTIFS(Total!X:X,$AB$28,Total!W:W,B23,Total!O:O,DB!$G$5,Total!N:N,DB!$O$5,Total!M:M,DB!$G$9,Total!K:K,DB!$O$9,Total!E:E,$H$2)+COUNTIFS(Total!X:X,$AB$28,Total!W:W,B23,Total!AA:AA,DB!$G$5,Total!AA:AA,DB!$O$5,Total!AA:AA,DB!$G$9,Total!AA:AA,DB!$O$9,Total!AA:AA,$H$2)+COUNTIFS(Total!X:X,$AB$28,Total!W:W,B23,Total!O:O,DB!$G$5,Total!AA:AA,DB!$O$5,Total!AA:AA,DB!$G$9,Total!AA:AA,DB!$O$9,Total!AA:AA,$H$2)+COUNTIFS(Total!X:X,$AB$28,Total!W:W,B23,Total!AA:AA,DB!$G$5,Total!N:N,DB!$O$5,Total!AA:AA,DB!$G$9,Total!AA:AA,DB!$O$9,Total!AA:AA,$H$2)+COUNTIFS(Total!X:X,$AB$28,Total!W:W,B23,Total!AA:AA,DB!$G$5,Total!AA:AA,DB!$O$5,Total!M:M,DB!$G$9,Total!AA:AA,DB!$O$9,Total!AA:AA,$H$2)+COUNTIFS(Total!X:X,$AB$28,Total!W:W,B23,Total!AA:AA,DB!$G$5,Total!AA:AA,DB!$O$5,Total!AA:AA,DB!$G$9,Total!K:K,DB!$O$9,Total!AA:AA,$H$2)+COUNTIFS(Total!X:X,$AB$28,Total!W:W,B23,Total!AA:AA,DB!$G$5,Total!AA:AA,DB!$O$5,Total!AA:AA,DB!$G$9,Total!AA:AA,DB!$O$9,Total!E:E,$H$2)+COUNTIFS(Total!X:X,$AB$28,Total!W:W,B23,Total!O:O,DB!$G$5,Total!N:N,DB!$O$5,Total!M:M,DB!$G$9,Total!AA:AA,DB!$O$9,Total!AA:AA,$H$2)+COUNTIFS(Total!X:X,$AB$28,Total!W:W,B23,Total!O:O,DB!$G$5,Total!N:N,DB!$O$5,Total!AA:AA,DB!$G$9,Total!K:K,DB!$O$9,Total!AA:AA,$H$2)+COUNTIFS(Total!X:X,$AB$28,Total!W:W,B23,Total!O:O,DB!$G$5,Total!N:N,DB!$O$5,Total!AA:AA,DB!$G$9,Total!AA:AA,DB!$O$9,Total!E:E,$H$2)+COUNTIFS(Total!X:X,$AB$28,Total!W:W,B23,Total!O:O,DB!$G$5,Total!AA:AA,DB!$O$5,Total!M:M,DB!$G$9,Total!K:K,DB!$O$9,Total!AA:AA,$H$2)+COUNTIFS(Total!X:X,$AB$28,Total!W:W,B23,Total!O:O,DB!$G$5,Total!AA:AA,DB!$O$5,Total!M:M,DB!$G$9,Total!AA:AA,DB!$O$9,Total!E:E,$H$2)+COUNTIFS(Total!X:X,$AB$28,Total!W:W,B23,Total!O:O,DB!$G$5,Total!AA:AA,DB!$O$5,Total!AA:AA,DB!$G$9,Total!K:K,DB!$O$9,Total!E:E,$H$2)+COUNTIFS(Total!X:X,$AB$28,Total!W:W,B23,Total!AA:AA,DB!$G$5,Total!N:N,DB!$O$5,Total!M:M,DB!$G$9,Total!K:K,DB!$O$9,Total!AA:AA,$H$2)+COUNTIFS(Total!X:X,$AB$28,Total!W:W,B23,Total!AA:AA,DB!$G$5,Total!N:N,DB!$O$5,Total!M:M,DB!$G$9,Total!AA:AA,DB!$O$9,Total!E:E,$H$2)+COUNTIFS(Total!X:X,$AB$28,Total!W:W,B23,Total!AA:AA,DB!$G$5,Total!N:N,DB!$O$5,Total!AA:AA,DB!$G$9,Total!K:K,DB!$O$9,Total!E:E,$H$2)+COUNTIFS(Total!X:X,$AB$28,Total!W:W,B23,Total!AA:AA,DB!$G$5,Total!AA:AA,DB!$O$5,Total!M:M,DB!$G$9,Total!K:K,DB!$O$9,Total!E:E,$H$2)+COUNTIFS(Total!X:X,$AB$28,Total!W:W,B23,Total!O:O,DB!$G$5,Total!N:N,DB!$O$5,Total!AA:AA,DB!$G$9,Total!AA:AA,DB!$O$9,Total!AA:AA,$H$2)+COUNTIFS(Total!X:X,$AB$28,Total!W:W,B23,Total!O:O,DB!$G$5,Total!AA:AA,DB!$O$5,Total!M:M,DB!$G$9,Total!AA:AA,DB!$O$9,Total!AA:AA,$H$2)+COUNTIFS(Total!X:X,$AB$28,Total!W:W,B23,Total!O:O,DB!$G$5,Total!AA:AA,DB!$O$5,Total!AA:AA,DB!$G$9,Total!K:K,DB!$O$9,Total!AA:AA,$H$2)+COUNTIFS(Total!X:X,$AB$28,Total!W:W,B23,Total!O:O,DB!$G$5,Total!AA:AA,DB!$O$5,Total!AA:AA,DB!$G$9,Total!AA:AA,DB!$O$9,Total!E:E,$H$2)+COUNTIFS(Total!X:X,$AB$28,Total!W:W,B23,Total!AA:AA,DB!$G$5,Total!N:N,DB!$O$5,Total!M:M,DB!$G$9,Total!AA:AA,DB!$O$9,Total!AA:AA,$H$2)+COUNTIFS(Total!X:X,$AB$28,Total!W:W,B23,Total!AA:AA,DB!$G$5,Total!N:N,DB!$O$5,Total!AA:AA,DB!$G$9,Total!K:K,DB!$O$9,Total!AA:AA,$H$2)+COUNTIFS(Total!X:X,$AB$28,Total!W:W,B23,Total!AA:AA,DB!$G$5,Total!N:N,DB!$O$5,Total!AA:AA,DB!$G$9,Total!AA:AA,DB!$O$9,Total!E:E,$H$2)+COUNTIFS(Total!X:X,$AB$28,Total!W:W,B23,Total!AA:AA,DB!$G$5,Total!AA:AA,DB!$O$5,Total!M:M,DB!$G$9,Total!K:K,DB!$O$9,Total!AA:AA,$H$2)+COUNTIFS(Total!X:X,$AB$28,Total!W:W,B23,Total!AA:AA,DB!$G$5,Total!AA:AA,DB!$O$5,Total!M:M,DB!$G$9,Total!AA:AA,DB!$O$9,Total!E:E,$H$2)+COUNTIFS(Total!X:X,$AB$28,Total!W:W,B23,Total!AA:AA,DB!$G$5,Total!AA:AA,DB!$O$5,Total!AA:AA,DB!$G$9,Total!K:K,DB!$O$9,Total!E:E,$H$2)+COUNTIFS(Total!X:X,$AB$28,Total!W:W,B23,Total!AA:AA,DB!$G$5,Total!N:N,DB!$O$5,Total!M:M,DB!$G$9,Total!K:K,DB!$O$9,Total!E:E,$H$2)+COUNTIFS(Total!X:X,$AB$28,Total!W:W,B23,Total!O:O,DB!$G$5,Total!AA:AA,DB!$O$5,Total!M:M,DB!$G$9,Total!K:K,DB!$O$9,Total!E:E,$H$2)+COUNTIFS(Total!X:X,$AB$28,Total!W:W,B23,Total!O:O,DB!$G$5,Total!N:N,DB!$O$5,Total!AA:AA,DB!$G$9,Total!K:K,DB!$O$9,Total!E:E,$H$2)+COUNTIFS(Total!X:X,$AB$28,Total!W:W,B23,Total!O:O,DB!$G$5,Total!N:N,DB!$O$5,Total!M:M,DB!$G$9,Total!AA:AA,DB!$O$9,Total!E:E,$H$2)+COUNTIFS(Total!X:X,$AB$28,Total!W:W,B23,Total!O:O,DB!$G$5,Total!N:N,DB!$O$5,Total!M:M,DB!$G$9,Total!K:K,DB!$O$9,Total!AA:AA,$H$2)</f>
        <v>30</v>
      </c>
      <c r="E23" s="31">
        <f>COUNTIFS(Total!X:X,$E$3,Total!W:W,B23,Total!O:O,DB!$G$5,Total!N:N,DB!$O$5,Total!M:M,DB!$G$9,Total!K:K,DB!$O$9,Total!E:E,$H$2)+COUNTIFS(Total!X:X,$E$3,Total!W:W,B23,Total!AA:AA,DB!$G$5,Total!AA:AA,DB!$O$5,Total!AA:AA,DB!$G$9,Total!AA:AA,DB!$O$9,Total!AA:AA,$H$2)+COUNTIFS(Total!X:X,$E$3,Total!W:W,B23,Total!O:O,DB!$G$5,Total!AA:AA,DB!$O$5,Total!AA:AA,DB!$G$9,Total!AA:AA,DB!$O$9,Total!AA:AA,$H$2)+COUNTIFS(Total!X:X,$E$3,Total!W:W,B23,Total!AA:AA,DB!$G$5,Total!N:N,DB!$O$5,Total!AA:AA,DB!$G$9,Total!AA:AA,DB!$O$9,Total!AA:AA,$H$2)+COUNTIFS(Total!X:X,$E$3,Total!W:W,B23,Total!AA:AA,DB!$G$5,Total!AA:AA,DB!$O$5,Total!M:M,DB!$G$9,Total!AA:AA,DB!$O$9,Total!AA:AA,$H$2)+COUNTIFS(Total!X:X,$E$3,Total!W:W,B23,Total!AA:AA,DB!$G$5,Total!AA:AA,DB!$O$5,Total!AA:AA,DB!$G$9,Total!K:K,DB!$O$9,Total!AA:AA,$H$2)+COUNTIFS(Total!X:X,$E$3,Total!W:W,B23,Total!AA:AA,DB!$G$5,Total!AA:AA,DB!$O$5,Total!AA:AA,DB!$G$9,Total!AA:AA,DB!$O$9,Total!E:E,$H$2)+COUNTIFS(Total!X:X,$E$3,Total!W:W,B23,Total!O:O,DB!$G$5,Total!N:N,DB!$O$5,Total!M:M,DB!$G$9,Total!AA:AA,DB!$O$9,Total!AA:AA,$H$2)+COUNTIFS(Total!X:X,$E$3,Total!W:W,B23,Total!O:O,DB!$G$5,Total!N:N,DB!$O$5,Total!AA:AA,DB!$G$9,Total!K:K,DB!$O$9,Total!AA:AA,$H$2)+COUNTIFS(Total!X:X,$E$3,Total!W:W,B23,Total!O:O,DB!$G$5,Total!N:N,DB!$O$5,Total!AA:AA,DB!$G$9,Total!AA:AA,DB!$O$9,Total!E:E,$H$2)+COUNTIFS(Total!X:X,$E$3,Total!W:W,B23,Total!O:O,DB!$G$5,Total!AA:AA,DB!$O$5,Total!M:M,DB!$G$9,Total!K:K,DB!$O$9,Total!AA:AA,$H$2)+COUNTIFS(Total!X:X,$E$3,Total!W:W,B23,Total!O:O,DB!$G$5,Total!AA:AA,DB!$O$5,Total!M:M,DB!$G$9,Total!AA:AA,DB!$O$9,Total!E:E,$H$2)+COUNTIFS(Total!X:X,$E$3,Total!W:W,B23,Total!O:O,DB!$G$5,Total!AA:AA,DB!$O$5,Total!AA:AA,DB!$G$9,Total!K:K,DB!$O$9,Total!E:E,$H$2)+COUNTIFS(Total!X:X,$E$3,Total!W:W,B23,Total!AA:AA,DB!$G$5,Total!N:N,DB!$O$5,Total!M:M,DB!$G$9,Total!K:K,DB!$O$9,Total!AA:AA,$H$2)+COUNTIFS(Total!X:X,$E$3,Total!W:W,B23,Total!AA:AA,DB!$G$5,Total!N:N,DB!$O$5,Total!M:M,DB!$G$9,Total!AA:AA,DB!$O$9,Total!E:E,$H$2)+COUNTIFS(Total!X:X,$E$3,Total!W:W,B23,Total!AA:AA,DB!$G$5,Total!N:N,DB!$O$5,Total!AA:AA,DB!$G$9,Total!K:K,DB!$O$9,Total!E:E,$H$2)+COUNTIFS(Total!X:X,$E$3,Total!W:W,B23,Total!AA:AA,DB!$G$5,Total!AA:AA,DB!$O$5,Total!M:M,DB!$G$9,Total!K:K,DB!$O$9,Total!E:E,$H$2)+COUNTIFS(Total!X:X,$E$3,Total!W:W,B23,Total!O:O,DB!$G$5,Total!N:N,DB!$O$5,Total!AA:AA,DB!$G$9,Total!AA:AA,DB!$O$9,Total!AA:AA,$H$2)+COUNTIFS(Total!X:X,$E$3,Total!W:W,B23,Total!O:O,DB!$G$5,Total!AA:AA,DB!$O$5,Total!M:M,DB!$G$9,Total!AA:AA,DB!$O$9,Total!AA:AA,$H$2)+COUNTIFS(Total!X:X,$E$3,Total!W:W,B23,Total!O:O,DB!$G$5,Total!AA:AA,DB!$O$5,Total!AA:AA,DB!$G$9,Total!K:K,DB!$O$9,Total!AA:AA,$H$2)+COUNTIFS(Total!X:X,$E$3,Total!W:W,B23,Total!O:O,DB!$G$5,Total!AA:AA,DB!$O$5,Total!AA:AA,DB!$G$9,Total!AA:AA,DB!$O$9,Total!E:E,$H$2)+COUNTIFS(Total!X:X,$E$3,Total!W:W,B23,Total!AA:AA,DB!$G$5,Total!N:N,DB!$O$5,Total!M:M,DB!$G$9,Total!AA:AA,DB!$O$9,Total!AA:AA,$H$2)+COUNTIFS(Total!X:X,$E$3,Total!W:W,B23,Total!AA:AA,DB!$G$5,Total!N:N,DB!$O$5,Total!AA:AA,DB!$G$9,Total!K:K,DB!$O$9,Total!AA:AA,$H$2)+COUNTIFS(Total!X:X,$E$3,Total!W:W,B23,Total!AA:AA,DB!$G$5,Total!N:N,DB!$O$5,Total!AA:AA,DB!$G$9,Total!AA:AA,DB!$O$9,Total!E:E,$H$2)+COUNTIFS(Total!X:X,$E$3,Total!W:W,B23,Total!AA:AA,DB!$G$5,Total!AA:AA,DB!$O$5,Total!M:M,DB!$G$9,Total!K:K,DB!$O$9,Total!AA:AA,$H$2)+COUNTIFS(Total!X:X,$E$3,Total!W:W,B23,Total!AA:AA,DB!$G$5,Total!AA:AA,DB!$O$5,Total!M:M,DB!$G$9,Total!AA:AA,DB!$O$9,Total!E:E,$H$2)+COUNTIFS(Total!X:X,$E$3,Total!W:W,B23,Total!AA:AA,DB!$G$5,Total!AA:AA,DB!$O$5,Total!AA:AA,DB!$G$9,Total!K:K,DB!$O$9,Total!E:E,$H$2)+COUNTIFS(Total!X:X,$E$3,Total!W:W,B23,Total!AA:AA,DB!$G$5,Total!N:N,DB!$O$5,Total!M:M,DB!$G$9,Total!K:K,DB!$O$9,Total!E:E,$H$2)+COUNTIFS(Total!X:X,$E$3,Total!W:W,B23,Total!O:O,DB!$G$5,Total!AA:AA,DB!$O$5,Total!M:M,DB!$G$9,Total!K:K,DB!$O$9,Total!E:E,$H$2)+COUNTIFS(Total!X:X,$E$3,Total!W:W,B23,Total!O:O,DB!$G$5,Total!N:N,DB!$O$5,Total!AA:AA,DB!$G$9,Total!K:K,DB!$O$9,Total!E:E,$H$2)+COUNTIFS(Total!X:X,$E$3,Total!W:W,B23,Total!O:O,DB!$G$5,Total!N:N,DB!$O$5,Total!M:M,DB!$G$9,Total!AA:AA,DB!$O$9,Total!E:E,$H$2)+COUNTIFS(Total!X:X,$E$3,Total!W:W,B23,Total!O:O,DB!$G$5,Total!N:N,DB!$O$5,Total!M:M,DB!$G$9,Total!K:K,DB!$O$9,Total!AA:AA,$H$2)</f>
        <v>37</v>
      </c>
      <c r="F23" s="31">
        <f>COUNTIFS(Total!X:X,$F$3,Total!W:W,B23,Total!O:O,DB!$G$5,Total!N:N,DB!$O$5,Total!M:M,DB!$G$9,Total!K:K,DB!$O$9,Total!E:E,$H$2)+COUNTIFS(Total!X:X,$F$3,Total!W:W,B23,Total!AA:AA,DB!$G$5,Total!AA:AA,DB!$O$5,Total!AA:AA,DB!$G$9,Total!AA:AA,DB!$O$9,Total!AA:AA,$H$2)+COUNTIFS(Total!X:X,$F$3,Total!W:W,B23,Total!O:O,DB!$G$5,Total!AA:AA,DB!$O$5,Total!AA:AA,DB!$G$9,Total!AA:AA,DB!$O$9,Total!AA:AA,$H$2)+COUNTIFS(Total!X:X,$F$3,Total!W:W,B23,Total!AA:AA,DB!$G$5,Total!N:N,DB!$O$5,Total!AA:AA,DB!$G$9,Total!AA:AA,DB!$O$9,Total!AA:AA,$H$2)+COUNTIFS(Total!X:X,$F$3,Total!W:W,B23,Total!AA:AA,DB!$G$5,Total!AA:AA,DB!$O$5,Total!M:M,DB!$G$9,Total!AA:AA,DB!$O$9,Total!AA:AA,$H$2)+COUNTIFS(Total!X:X,$F$3,Total!W:W,B23,Total!AA:AA,DB!$G$5,Total!AA:AA,DB!$O$5,Total!AA:AA,DB!$G$9,Total!K:K,DB!$O$9,Total!AA:AA,$H$2)+COUNTIFS(Total!X:X,$F$3,Total!W:W,B23,Total!AA:AA,DB!$G$5,Total!AA:AA,DB!$O$5,Total!AA:AA,DB!$G$9,Total!AA:AA,DB!$O$9,Total!E:E,$H$2)+COUNTIFS(Total!X:X,$F$3,Total!W:W,B23,Total!O:O,DB!$G$5,Total!N:N,DB!$O$5,Total!M:M,DB!$G$9,Total!AA:AA,DB!$O$9,Total!AA:AA,$H$2)+COUNTIFS(Total!X:X,$F$3,Total!W:W,B23,Total!O:O,DB!$G$5,Total!N:N,DB!$O$5,Total!AA:AA,DB!$G$9,Total!K:K,DB!$O$9,Total!AA:AA,$H$2)+COUNTIFS(Total!X:X,$F$3,Total!W:W,B23,Total!O:O,DB!$G$5,Total!N:N,DB!$O$5,Total!AA:AA,DB!$G$9,Total!AA:AA,DB!$O$9,Total!E:E,$H$2)+COUNTIFS(Total!X:X,$F$3,Total!W:W,B23,Total!O:O,DB!$G$5,Total!AA:AA,DB!$O$5,Total!M:M,DB!$G$9,Total!K:K,DB!$O$9,Total!AA:AA,$H$2)+COUNTIFS(Total!X:X,$F$3,Total!W:W,B23,Total!O:O,DB!$G$5,Total!AA:AA,DB!$O$5,Total!M:M,DB!$G$9,Total!AA:AA,DB!$O$9,Total!E:E,$H$2)+COUNTIFS(Total!X:X,$F$3,Total!W:W,B23,Total!O:O,DB!$G$5,Total!AA:AA,DB!$O$5,Total!AA:AA,DB!$G$9,Total!K:K,DB!$O$9,Total!E:E,$H$2)+COUNTIFS(Total!X:X,$F$3,Total!W:W,B23,Total!AA:AA,DB!$G$5,Total!N:N,DB!$O$5,Total!M:M,DB!$G$9,Total!K:K,DB!$O$9,Total!AA:AA,$H$2)+COUNTIFS(Total!X:X,$F$3,Total!W:W,B23,Total!AA:AA,DB!$G$5,Total!N:N,DB!$O$5,Total!M:M,DB!$G$9,Total!AA:AA,DB!$O$9,Total!E:E,$H$2)+COUNTIFS(Total!X:X,$F$3,Total!W:W,B23,Total!AA:AA,DB!$G$5,Total!N:N,DB!$O$5,Total!AA:AA,DB!$G$9,Total!K:K,DB!$O$9,Total!E:E,$H$2)+COUNTIFS(Total!X:X,$F$3,Total!W:W,B23,Total!AA:AA,DB!$G$5,Total!AA:AA,DB!$O$5,Total!M:M,DB!$G$9,Total!K:K,DB!$O$9,Total!E:E,$H$2)+COUNTIFS(Total!X:X,$F$3,Total!W:W,B23,Total!O:O,DB!$G$5,Total!N:N,DB!$O$5,Total!AA:AA,DB!$G$9,Total!AA:AA,DB!$O$9,Total!AA:AA,$H$2)+COUNTIFS(Total!X:X,$F$3,Total!W:W,B23,Total!O:O,DB!$G$5,Total!AA:AA,DB!$O$5,Total!M:M,DB!$G$9,Total!AA:AA,DB!$O$9,Total!AA:AA,$H$2)+COUNTIFS(Total!X:X,$F$3,Total!W:W,B23,Total!O:O,DB!$G$5,Total!AA:AA,DB!$O$5,Total!AA:AA,DB!$G$9,Total!K:K,DB!$O$9,Total!AA:AA,$H$2)+COUNTIFS(Total!X:X,$F$3,Total!W:W,B23,Total!O:O,DB!$G$5,Total!AA:AA,DB!$O$5,Total!AA:AA,DB!$G$9,Total!AA:AA,DB!$O$9,Total!E:E,$H$2)+COUNTIFS(Total!X:X,$F$3,Total!W:W,B23,Total!AA:AA,DB!$G$5,Total!N:N,DB!$O$5,Total!M:M,DB!$G$9,Total!AA:AA,DB!$O$9,Total!AA:AA,$H$2)+COUNTIFS(Total!X:X,$F$3,Total!W:W,B23,Total!AA:AA,DB!$G$5,Total!N:N,DB!$O$5,Total!AA:AA,DB!$G$9,Total!K:K,DB!$O$9,Total!AA:AA,$H$2)+COUNTIFS(Total!X:X,$F$3,Total!W:W,B23,Total!AA:AA,DB!$G$5,Total!N:N,DB!$O$5,Total!AA:AA,DB!$G$9,Total!AA:AA,DB!$O$9,Total!E:E,$H$2)+COUNTIFS(Total!X:X,$F$3,Total!W:W,B23,Total!AA:AA,DB!$G$5,Total!AA:AA,DB!$O$5,Total!M:M,DB!$G$9,Total!K:K,DB!$O$9,Total!AA:AA,$H$2)+COUNTIFS(Total!X:X,$F$3,Total!W:W,B23,Total!AA:AA,DB!$G$5,Total!AA:AA,DB!$O$5,Total!M:M,DB!$G$9,Total!AA:AA,DB!$O$9,Total!E:E,$H$2)+COUNTIFS(Total!X:X,$F$3,Total!W:W,B23,Total!AA:AA,DB!$G$5,Total!AA:AA,DB!$O$5,Total!AA:AA,DB!$G$9,Total!K:K,DB!$O$9,Total!E:E,$H$2)+COUNTIFS(Total!X:X,$F$3,Total!W:W,B23,Total!AA:AA,DB!$G$5,Total!N:N,DB!$O$5,Total!M:M,DB!$G$9,Total!K:K,DB!$O$9,Total!E:E,$H$2)+COUNTIFS(Total!X:X,$F$3,Total!W:W,B23,Total!O:O,DB!$G$5,Total!AA:AA,DB!$O$5,Total!M:M,DB!$G$9,Total!K:K,DB!$O$9,Total!E:E,$H$2)+COUNTIFS(Total!X:X,$F$3,Total!W:W,B23,Total!O:O,DB!$G$5,Total!N:N,DB!$O$5,Total!AA:AA,DB!$G$9,Total!K:K,DB!$O$9,Total!E:E,$H$2)+COUNTIFS(Total!X:X,$F$3,Total!W:W,B23,Total!O:O,DB!$G$5,Total!N:N,DB!$O$5,Total!M:M,DB!$G$9,Total!AA:AA,DB!$O$9,Total!E:E,$H$2)+COUNTIFS(Total!X:X,$F$3,Total!W:W,B23,Total!O:O,DB!$G$5,Total!N:N,DB!$O$5,Total!M:M,DB!$G$9,Total!K:K,DB!$O$9,Total!AA:AA,$H$2)</f>
        <v>0</v>
      </c>
      <c r="G23" s="31">
        <f>COUNTIFS(Total!X:X,$G$3,Total!W:W,B23,Total!O:O,DB!$G$5,Total!N:N,DB!$O$5,Total!M:M,DB!$G$9,Total!K:K,DB!$O$9,Total!E:E,$H$2)+COUNTIFS(Total!X:X,$G$3,Total!W:W,B23,Total!AA:AA,DB!$G$5,Total!AA:AA,DB!$O$5,Total!AA:AA,DB!$G$9,Total!AA:AA,DB!$O$9,Total!AA:AA,$H$2)+COUNTIFS(Total!X:X,$G$3,Total!W:W,B23,Total!O:O,DB!$G$5,Total!AA:AA,DB!$O$5,Total!AA:AA,DB!$G$9,Total!AA:AA,DB!$O$9,Total!AA:AA,$H$2)+COUNTIFS(Total!X:X,$G$3,Total!W:W,B23,Total!AA:AA,DB!$G$5,Total!N:N,DB!$O$5,Total!AA:AA,DB!$G$9,Total!AA:AA,DB!$O$9,Total!AA:AA,$H$2)+COUNTIFS(Total!X:X,$G$3,Total!W:W,B23,Total!AA:AA,DB!$G$5,Total!AA:AA,DB!$O$5,Total!M:M,DB!$G$9,Total!AA:AA,DB!$O$9,Total!AA:AA,$H$2)+COUNTIFS(Total!X:X,$G$3,Total!W:W,B23,Total!AA:AA,DB!$G$5,Total!AA:AA,DB!$O$5,Total!AA:AA,DB!$G$9,Total!K:K,DB!$O$9,Total!AA:AA,$H$2)+COUNTIFS(Total!X:X,$G$3,Total!W:W,B23,Total!AA:AA,DB!$G$5,Total!AA:AA,DB!$O$5,Total!AA:AA,DB!$G$9,Total!AA:AA,DB!$O$9,Total!E:E,$H$2)+COUNTIFS(Total!X:X,$G$3,Total!W:W,B23,Total!O:O,DB!$G$5,Total!N:N,DB!$O$5,Total!M:M,DB!$G$9,Total!AA:AA,DB!$O$9,Total!AA:AA,$H$2)+COUNTIFS(Total!X:X,$G$3,Total!W:W,B23,Total!O:O,DB!$G$5,Total!N:N,DB!$O$5,Total!AA:AA,DB!$G$9,Total!K:K,DB!$O$9,Total!AA:AA,$H$2)+COUNTIFS(Total!X:X,$G$3,Total!W:W,B23,Total!O:O,DB!$G$5,Total!N:N,DB!$O$5,Total!AA:AA,DB!$G$9,Total!AA:AA,DB!$O$9,Total!E:E,$H$2)+COUNTIFS(Total!X:X,$G$3,Total!W:W,B23,Total!O:O,DB!$G$5,Total!AA:AA,DB!$O$5,Total!M:M,DB!$G$9,Total!K:K,DB!$O$9,Total!AA:AA,$H$2)+COUNTIFS(Total!X:X,$G$3,Total!W:W,B23,Total!O:O,DB!$G$5,Total!AA:AA,DB!$O$5,Total!M:M,DB!$G$9,Total!AA:AA,DB!$O$9,Total!E:E,$H$2)+COUNTIFS(Total!X:X,$G$3,Total!W:W,B23,Total!O:O,DB!$G$5,Total!AA:AA,DB!$O$5,Total!AA:AA,DB!$G$9,Total!K:K,DB!$O$9,Total!E:E,$H$2)+COUNTIFS(Total!X:X,$G$3,Total!W:W,B23,Total!AA:AA,DB!$G$5,Total!N:N,DB!$O$5,Total!M:M,DB!$G$9,Total!K:K,DB!$O$9,Total!AA:AA,$H$2)+COUNTIFS(Total!X:X,$G$3,Total!W:W,B23,Total!AA:AA,DB!$G$5,Total!N:N,DB!$O$5,Total!M:M,DB!$G$9,Total!AA:AA,DB!$O$9,Total!E:E,$H$2)+COUNTIFS(Total!X:X,$G$3,Total!W:W,B23,Total!AA:AA,DB!$G$5,Total!N:N,DB!$O$5,Total!AA:AA,DB!$G$9,Total!K:K,DB!$O$9,Total!E:E,$H$2)+COUNTIFS(Total!X:X,$G$3,Total!W:W,B23,Total!AA:AA,DB!$G$5,Total!AA:AA,DB!$O$5,Total!M:M,DB!$G$9,Total!K:K,DB!$O$9,Total!E:E,$H$2)+COUNTIFS(Total!X:X,$G$3,Total!W:W,B23,Total!O:O,DB!$G$5,Total!N:N,DB!$O$5,Total!AA:AA,DB!$G$9,Total!AA:AA,DB!$O$9,Total!AA:AA,$H$2)+COUNTIFS(Total!X:X,$G$3,Total!W:W,B23,Total!O:O,DB!$G$5,Total!AA:AA,DB!$O$5,Total!M:M,DB!$G$9,Total!AA:AA,DB!$O$9,Total!AA:AA,$H$2)+COUNTIFS(Total!X:X,$G$3,Total!W:W,B23,Total!O:O,DB!$G$5,Total!AA:AA,DB!$O$5,Total!AA:AA,DB!$G$9,Total!K:K,DB!$O$9,Total!AA:AA,$H$2)+COUNTIFS(Total!X:X,$G$3,Total!W:W,B23,Total!O:O,DB!$G$5,Total!AA:AA,DB!$O$5,Total!AA:AA,DB!$G$9,Total!AA:AA,DB!$O$9,Total!E:E,$H$2)+COUNTIFS(Total!X:X,$G$3,Total!W:W,B23,Total!AA:AA,DB!$G$5,Total!N:N,DB!$O$5,Total!M:M,DB!$G$9,Total!AA:AA,DB!$O$9,Total!AA:AA,$H$2)+COUNTIFS(Total!X:X,$G$3,Total!W:W,B23,Total!AA:AA,DB!$G$5,Total!N:N,DB!$O$5,Total!AA:AA,DB!$G$9,Total!K:K,DB!$O$9,Total!AA:AA,$H$2)+COUNTIFS(Total!X:X,$G$3,Total!W:W,B23,Total!AA:AA,DB!$G$5,Total!N:N,DB!$O$5,Total!AA:AA,DB!$G$9,Total!AA:AA,DB!$O$9,Total!E:E,$H$2)+COUNTIFS(Total!X:X,$G$3,Total!W:W,B23,Total!AA:AA,DB!$G$5,Total!AA:AA,DB!$O$5,Total!M:M,DB!$G$9,Total!K:K,DB!$O$9,Total!AA:AA,$H$2)+COUNTIFS(Total!X:X,$G$3,Total!W:W,B23,Total!AA:AA,DB!$G$5,Total!AA:AA,DB!$O$5,Total!M:M,DB!$G$9,Total!AA:AA,DB!$O$9,Total!E:E,$H$2)+COUNTIFS(Total!X:X,$G$3,Total!W:W,B23,Total!AA:AA,DB!$G$5,Total!AA:AA,DB!$O$5,Total!AA:AA,DB!$G$9,Total!K:K,DB!$O$9,Total!E:E,$H$2)+COUNTIFS(Total!X:X,$G$3,Total!W:W,B23,Total!AA:AA,DB!$G$5,Total!N:N,DB!$O$5,Total!M:M,DB!$G$9,Total!K:K,DB!$O$9,Total!E:E,$H$2)+COUNTIFS(Total!X:X,$G$3,Total!W:W,B23,Total!O:O,DB!$G$5,Total!AA:AA,DB!$O$5,Total!M:M,DB!$G$9,Total!K:K,DB!$O$9,Total!E:E,$H$2)+COUNTIFS(Total!X:X,$G$3,Total!W:W,B23,Total!O:O,DB!$G$5,Total!N:N,DB!$O$5,Total!AA:AA,DB!$G$9,Total!K:K,DB!$O$9,Total!E:E,$H$2)+COUNTIFS(Total!X:X,$G$3,Total!W:W,B23,Total!O:O,DB!$G$5,Total!N:N,DB!$O$5,Total!M:M,DB!$G$9,Total!AA:AA,DB!$O$9,Total!E:E,$H$2)+COUNTIFS(Total!X:X,$G$3,Total!W:W,B23,Total!O:O,DB!$G$5,Total!N:N,DB!$O$5,Total!M:M,DB!$G$9,Total!K:K,DB!$O$9,Total!AA:AA,$H$2)</f>
        <v>35</v>
      </c>
      <c r="H23" s="31">
        <f>COUNTIFS(Total!X:X,$H$3,Total!W:W,B23,Total!O:O,DB!$G$5,Total!N:N,DB!$O$5,Total!M:M,DB!$G$9,Total!K:K,DB!$O$9,Total!E:E,$H$2)+COUNTIFS(Total!X:X,$H$3,Total!W:W,B23,Total!AA:AA,DB!$G$5,Total!AA:AA,DB!$O$5,Total!AA:AA,DB!$G$9,Total!AA:AA,DB!$O$9,Total!AA:AA,$H$2)+COUNTIFS(Total!X:X,$H$3,Total!W:W,B23,Total!O:O,DB!$G$5,Total!AA:AA,DB!$O$5,Total!AA:AA,DB!$G$9,Total!AA:AA,DB!$O$9,Total!AA:AA,$H$2)+COUNTIFS(Total!X:X,$H$3,Total!W:W,B23,Total!AA:AA,DB!$G$5,Total!N:N,DB!$O$5,Total!AA:AA,DB!$G$9,Total!AA:AA,DB!$O$9,Total!AA:AA,$H$2)+COUNTIFS(Total!X:X,$H$3,Total!W:W,B23,Total!AA:AA,DB!$G$5,Total!AA:AA,DB!$O$5,Total!M:M,DB!$G$9,Total!AA:AA,DB!$O$9,Total!AA:AA,$H$2)+COUNTIFS(Total!X:X,$H$3,Total!W:W,B23,Total!AA:AA,DB!$G$5,Total!AA:AA,DB!$O$5,Total!AA:AA,DB!$G$9,Total!K:K,DB!$O$9,Total!AA:AA,$H$2)+COUNTIFS(Total!X:X,$H$3,Total!W:W,B23,Total!AA:AA,DB!$G$5,Total!AA:AA,DB!$O$5,Total!AA:AA,DB!$G$9,Total!AA:AA,DB!$O$9,Total!E:E,$H$2)+COUNTIFS(Total!X:X,$H$3,Total!W:W,B23,Total!O:O,DB!$G$5,Total!N:N,DB!$O$5,Total!M:M,DB!$G$9,Total!AA:AA,DB!$O$9,Total!AA:AA,$H$2)+COUNTIFS(Total!X:X,$H$3,Total!W:W,B23,Total!O:O,DB!$G$5,Total!N:N,DB!$O$5,Total!AA:AA,DB!$G$9,Total!K:K,DB!$O$9,Total!AA:AA,$H$2)+COUNTIFS(Total!X:X,$H$3,Total!W:W,B23,Total!O:O,DB!$G$5,Total!N:N,DB!$O$5,Total!AA:AA,DB!$G$9,Total!AA:AA,DB!$O$9,Total!E:E,$H$2)+COUNTIFS(Total!X:X,$H$3,Total!W:W,B23,Total!O:O,DB!$G$5,Total!AA:AA,DB!$O$5,Total!M:M,DB!$G$9,Total!K:K,DB!$O$9,Total!AA:AA,$H$2)+COUNTIFS(Total!X:X,$H$3,Total!W:W,B23,Total!O:O,DB!$G$5,Total!AA:AA,DB!$O$5,Total!M:M,DB!$G$9,Total!AA:AA,DB!$O$9,Total!E:E,$H$2)+COUNTIFS(Total!X:X,$H$3,Total!W:W,B23,Total!O:O,DB!$G$5,Total!AA:AA,DB!$O$5,Total!AA:AA,DB!$G$9,Total!K:K,DB!$O$9,Total!E:E,$H$2)+COUNTIFS(Total!X:X,$H$3,Total!W:W,B23,Total!AA:AA,DB!$G$5,Total!N:N,DB!$O$5,Total!M:M,DB!$G$9,Total!K:K,DB!$O$9,Total!AA:AA,$H$2)+COUNTIFS(Total!X:X,$H$3,Total!W:W,B23,Total!AA:AA,DB!$G$5,Total!N:N,DB!$O$5,Total!M:M,DB!$G$9,Total!AA:AA,DB!$O$9,Total!E:E,$H$2)+COUNTIFS(Total!X:X,$H$3,Total!W:W,B23,Total!AA:AA,DB!$G$5,Total!N:N,DB!$O$5,Total!AA:AA,DB!$G$9,Total!K:K,DB!$O$9,Total!E:E,$H$2)+COUNTIFS(Total!X:X,$H$3,Total!W:W,B23,Total!AA:AA,DB!$G$5,Total!AA:AA,DB!$O$5,Total!M:M,DB!$G$9,Total!K:K,DB!$O$9,Total!E:E,$H$2)+COUNTIFS(Total!X:X,$H$3,Total!W:W,B23,Total!O:O,DB!$G$5,Total!N:N,DB!$O$5,Total!AA:AA,DB!$G$9,Total!AA:AA,DB!$O$9,Total!AA:AA,$H$2)+COUNTIFS(Total!X:X,$H$3,Total!W:W,B23,Total!O:O,DB!$G$5,Total!AA:AA,DB!$O$5,Total!M:M,DB!$G$9,Total!AA:AA,DB!$O$9,Total!AA:AA,$H$2)+COUNTIFS(Total!X:X,$H$3,Total!W:W,B23,Total!O:O,DB!$G$5,Total!AA:AA,DB!$O$5,Total!AA:AA,DB!$G$9,Total!K:K,DB!$O$9,Total!AA:AA,$H$2)+COUNTIFS(Total!X:X,$H$3,Total!W:W,B23,Total!O:O,DB!$G$5,Total!AA:AA,DB!$O$5,Total!AA:AA,DB!$G$9,Total!AA:AA,DB!$O$9,Total!E:E,$H$2)+COUNTIFS(Total!X:X,$H$3,Total!W:W,B23,Total!AA:AA,DB!$G$5,Total!N:N,DB!$O$5,Total!M:M,DB!$G$9,Total!AA:AA,DB!$O$9,Total!AA:AA,$H$2)+COUNTIFS(Total!X:X,$H$3,Total!W:W,B23,Total!AA:AA,DB!$G$5,Total!N:N,DB!$O$5,Total!AA:AA,DB!$G$9,Total!K:K,DB!$O$9,Total!AA:AA,$H$2)+COUNTIFS(Total!X:X,$H$3,Total!W:W,B23,Total!AA:AA,DB!$G$5,Total!N:N,DB!$O$5,Total!AA:AA,DB!$G$9,Total!AA:AA,DB!$O$9,Total!E:E,$H$2)+COUNTIFS(Total!X:X,$H$3,Total!W:W,B23,Total!AA:AA,DB!$G$5,Total!AA:AA,DB!$O$5,Total!M:M,DB!$G$9,Total!K:K,DB!$O$9,Total!AA:AA,$H$2)+COUNTIFS(Total!X:X,$H$3,Total!W:W,B23,Total!AA:AA,DB!$G$5,Total!AA:AA,DB!$O$5,Total!M:M,DB!$G$9,Total!AA:AA,DB!$O$9,Total!E:E,$H$2)+COUNTIFS(Total!X:X,$H$3,Total!W:W,B23,Total!AA:AA,DB!$G$5,Total!AA:AA,DB!$O$5,Total!AA:AA,DB!$G$9,Total!K:K,DB!$O$9,Total!E:E,$H$2)+COUNTIFS(Total!X:X,$H$3,Total!W:W,B23,Total!AA:AA,DB!$G$5,Total!N:N,DB!$O$5,Total!M:M,DB!$G$9,Total!K:K,DB!$O$9,Total!E:E,$H$2)+COUNTIFS(Total!X:X,$H$3,Total!W:W,B23,Total!O:O,DB!$G$5,Total!AA:AA,DB!$O$5,Total!M:M,DB!$G$9,Total!K:K,DB!$O$9,Total!E:E,$H$2)+COUNTIFS(Total!X:X,$H$3,Total!W:W,B23,Total!O:O,DB!$G$5,Total!N:N,DB!$O$5,Total!AA:AA,DB!$G$9,Total!K:K,DB!$O$9,Total!E:E,$H$2)+COUNTIFS(Total!X:X,$H$3,Total!W:W,B23,Total!O:O,DB!$G$5,Total!N:N,DB!$O$5,Total!M:M,DB!$G$9,Total!AA:AA,DB!$O$9,Total!E:E,$H$2)+COUNTIFS(Total!X:X,$H$3,Total!W:W,B23,Total!O:O,DB!$G$5,Total!N:N,DB!$O$5,Total!M:M,DB!$G$9,Total!K:K,DB!$O$9,Total!AA:AA,$H$2)</f>
        <v>59</v>
      </c>
      <c r="I23" s="31">
        <f>COUNTIFS(Total!X:X,$I$3,Total!W:W,B23,Total!O:O,DB!$G$5,Total!N:N,DB!$O$5,Total!M:M,DB!$G$9,Total!K:K,DB!$O$9,Total!E:E,$H$2)+COUNTIFS(Total!X:X,$I$3,Total!W:W,B23,Total!AA:AA,DB!$G$5,Total!AA:AA,DB!$O$5,Total!AA:AA,DB!$G$9,Total!AA:AA,DB!$O$9,Total!AA:AA,$H$2)+COUNTIFS(Total!X:X,$I$3,Total!W:W,B23,Total!O:O,DB!$G$5,Total!AA:AA,DB!$O$5,Total!AA:AA,DB!$G$9,Total!AA:AA,DB!$O$9,Total!AA:AA,$H$2)+COUNTIFS(Total!X:X,$I$3,Total!W:W,B23,Total!AA:AA,DB!$G$5,Total!N:N,DB!$O$5,Total!AA:AA,DB!$G$9,Total!AA:AA,DB!$O$9,Total!AA:AA,$H$2)+COUNTIFS(Total!X:X,$I$3,Total!W:W,B23,Total!AA:AA,DB!$G$5,Total!AA:AA,DB!$O$5,Total!M:M,DB!$G$9,Total!AA:AA,DB!$O$9,Total!AA:AA,$H$2)+COUNTIFS(Total!X:X,$I$3,Total!W:W,B23,Total!AA:AA,DB!$G$5,Total!AA:AA,DB!$O$5,Total!AA:AA,DB!$G$9,Total!K:K,DB!$O$9,Total!AA:AA,$H$2)+COUNTIFS(Total!X:X,$I$3,Total!W:W,B23,Total!AA:AA,DB!$G$5,Total!AA:AA,DB!$O$5,Total!AA:AA,DB!$G$9,Total!AA:AA,DB!$O$9,Total!E:E,$H$2)+COUNTIFS(Total!X:X,$I$3,Total!W:W,B23,Total!O:O,DB!$G$5,Total!N:N,DB!$O$5,Total!M:M,DB!$G$9,Total!AA:AA,DB!$O$9,Total!AA:AA,$H$2)+COUNTIFS(Total!X:X,$I$3,Total!W:W,B23,Total!O:O,DB!$G$5,Total!N:N,DB!$O$5,Total!AA:AA,DB!$G$9,Total!K:K,DB!$O$9,Total!AA:AA,$H$2)+COUNTIFS(Total!X:X,$I$3,Total!W:W,B23,Total!O:O,DB!$G$5,Total!N:N,DB!$O$5,Total!AA:AA,DB!$G$9,Total!AA:AA,DB!$O$9,Total!E:E,$H$2)+COUNTIFS(Total!X:X,$I$3,Total!W:W,B23,Total!O:O,DB!$G$5,Total!AA:AA,DB!$O$5,Total!M:M,DB!$G$9,Total!K:K,DB!$O$9,Total!AA:AA,$H$2)+COUNTIFS(Total!X:X,$I$3,Total!W:W,B23,Total!O:O,DB!$G$5,Total!AA:AA,DB!$O$5,Total!M:M,DB!$G$9,Total!AA:AA,DB!$O$9,Total!E:E,$H$2)+COUNTIFS(Total!X:X,$I$3,Total!W:W,B23,Total!O:O,DB!$G$5,Total!AA:AA,DB!$O$5,Total!AA:AA,DB!$G$9,Total!K:K,DB!$O$9,Total!E:E,$H$2)+COUNTIFS(Total!X:X,$I$3,Total!W:W,B23,Total!AA:AA,DB!$G$5,Total!N:N,DB!$O$5,Total!M:M,DB!$G$9,Total!K:K,DB!$O$9,Total!AA:AA,$H$2)+COUNTIFS(Total!X:X,$I$3,Total!W:W,B23,Total!AA:AA,DB!$G$5,Total!N:N,DB!$O$5,Total!M:M,DB!$G$9,Total!AA:AA,DB!$O$9,Total!E:E,$H$2)+COUNTIFS(Total!X:X,$I$3,Total!W:W,B23,Total!AA:AA,DB!$G$5,Total!N:N,DB!$O$5,Total!AA:AA,DB!$G$9,Total!K:K,DB!$O$9,Total!E:E,$H$2)+COUNTIFS(Total!X:X,$I$3,Total!W:W,B23,Total!AA:AA,DB!$G$5,Total!AA:AA,DB!$O$5,Total!M:M,DB!$G$9,Total!K:K,DB!$O$9,Total!E:E,$H$2)+COUNTIFS(Total!X:X,$I$3,Total!W:W,B23,Total!O:O,DB!$G$5,Total!N:N,DB!$O$5,Total!AA:AA,DB!$G$9,Total!AA:AA,DB!$O$9,Total!AA:AA,$H$2)+COUNTIFS(Total!X:X,$I$3,Total!W:W,B23,Total!O:O,DB!$G$5,Total!AA:AA,DB!$O$5,Total!M:M,DB!$G$9,Total!AA:AA,DB!$O$9,Total!AA:AA,$H$2)+COUNTIFS(Total!X:X,$I$3,Total!W:W,B23,Total!O:O,DB!$G$5,Total!AA:AA,DB!$O$5,Total!AA:AA,DB!$G$9,Total!K:K,DB!$O$9,Total!AA:AA,$H$2)+COUNTIFS(Total!X:X,$I$3,Total!W:W,B23,Total!O:O,DB!$G$5,Total!AA:AA,DB!$O$5,Total!AA:AA,DB!$G$9,Total!AA:AA,DB!$O$9,Total!E:E,$H$2)+COUNTIFS(Total!X:X,$I$3,Total!W:W,B23,Total!AA:AA,DB!$G$5,Total!N:N,DB!$O$5,Total!M:M,DB!$G$9,Total!AA:AA,DB!$O$9,Total!AA:AA,$H$2)+COUNTIFS(Total!X:X,$I$3,Total!W:W,B23,Total!AA:AA,DB!$G$5,Total!N:N,DB!$O$5,Total!AA:AA,DB!$G$9,Total!K:K,DB!$O$9,Total!AA:AA,$H$2)+COUNTIFS(Total!X:X,$I$3,Total!W:W,B23,Total!AA:AA,DB!$G$5,Total!N:N,DB!$O$5,Total!AA:AA,DB!$G$9,Total!AA:AA,DB!$O$9,Total!E:E,$H$2)+COUNTIFS(Total!X:X,$I$3,Total!W:W,B23,Total!AA:AA,DB!$G$5,Total!AA:AA,DB!$O$5,Total!M:M,DB!$G$9,Total!K:K,DB!$O$9,Total!AA:AA,$H$2)+COUNTIFS(Total!X:X,$I$3,Total!W:W,B23,Total!AA:AA,DB!$G$5,Total!AA:AA,DB!$O$5,Total!M:M,DB!$G$9,Total!AA:AA,DB!$O$9,Total!E:E,$H$2)+COUNTIFS(Total!X:X,$I$3,Total!W:W,B23,Total!AA:AA,DB!$G$5,Total!AA:AA,DB!$O$5,Total!AA:AA,DB!$G$9,Total!K:K,DB!$O$9,Total!E:E,$H$2)+COUNTIFS(Total!X:X,$I$3,Total!W:W,B23,Total!AA:AA,DB!$G$5,Total!N:N,DB!$O$5,Total!M:M,DB!$G$9,Total!K:K,DB!$O$9,Total!E:E,$H$2)+COUNTIFS(Total!X:X,$I$3,Total!W:W,B23,Total!O:O,DB!$G$5,Total!AA:AA,DB!$O$5,Total!M:M,DB!$G$9,Total!K:K,DB!$O$9,Total!E:E,$H$2)+COUNTIFS(Total!X:X,$I$3,Total!W:W,B23,Total!O:O,DB!$G$5,Total!N:N,DB!$O$5,Total!AA:AA,DB!$G$9,Total!K:K,DB!$O$9,Total!E:E,$H$2)+COUNTIFS(Total!X:X,$I$3,Total!W:W,B23,Total!O:O,DB!$G$5,Total!N:N,DB!$O$5,Total!M:M,DB!$G$9,Total!AA:AA,DB!$O$9,Total!E:E,$H$2)+COUNTIFS(Total!X:X,$I$3,Total!W:W,B23,Total!O:O,DB!$G$5,Total!N:N,DB!$O$5,Total!M:M,DB!$G$9,Total!K:K,DB!$O$9,Total!AA:AA,$H$2)</f>
        <v>13</v>
      </c>
      <c r="J23" s="31">
        <f>COUNTIFS(Total!X:X,$J$3,Total!W:W,B23,Total!O:O,DB!$G$5,Total!N:N,DB!$O$5,Total!M:M,DB!$G$9,Total!K:K,DB!$O$9,Total!E:E,$H$2)+COUNTIFS(Total!X:X,$J$3,Total!W:W,B23,Total!AA:AA,DB!$G$5,Total!AA:AA,DB!$O$5,Total!AA:AA,DB!$G$9,Total!AA:AA,DB!$O$9,Total!AA:AA,$H$2)+COUNTIFS(Total!X:X,$J$3,Total!W:W,B23,Total!O:O,DB!$G$5,Total!AA:AA,DB!$O$5,Total!AA:AA,DB!$G$9,Total!AA:AA,DB!$O$9,Total!AA:AA,$H$2)+COUNTIFS(Total!X:X,$J$3,Total!W:W,B23,Total!AA:AA,DB!$G$5,Total!N:N,DB!$O$5,Total!AA:AA,DB!$G$9,Total!AA:AA,DB!$O$9,Total!AA:AA,$H$2)+COUNTIFS(Total!X:X,$J$3,Total!W:W,B23,Total!AA:AA,DB!$G$5,Total!AA:AA,DB!$O$5,Total!M:M,DB!$G$9,Total!AA:AA,DB!$O$9,Total!AA:AA,$H$2)+COUNTIFS(Total!X:X,$J$3,Total!W:W,B23,Total!AA:AA,DB!$G$5,Total!AA:AA,DB!$O$5,Total!AA:AA,DB!$G$9,Total!K:K,DB!$O$9,Total!AA:AA,$H$2)+COUNTIFS(Total!X:X,$J$3,Total!W:W,B23,Total!AA:AA,DB!$G$5,Total!AA:AA,DB!$O$5,Total!AA:AA,DB!$G$9,Total!AA:AA,DB!$O$9,Total!E:E,$H$2)+COUNTIFS(Total!X:X,$J$3,Total!W:W,B23,Total!O:O,DB!$G$5,Total!N:N,DB!$O$5,Total!M:M,DB!$G$9,Total!AA:AA,DB!$O$9,Total!AA:AA,$H$2)+COUNTIFS(Total!X:X,$J$3,Total!W:W,B23,Total!O:O,DB!$G$5,Total!N:N,DB!$O$5,Total!AA:AA,DB!$G$9,Total!K:K,DB!$O$9,Total!AA:AA,$H$2)+COUNTIFS(Total!X:X,$J$3,Total!W:W,B23,Total!O:O,DB!$G$5,Total!N:N,DB!$O$5,Total!AA:AA,DB!$G$9,Total!AA:AA,DB!$O$9,Total!E:E,$H$2)+COUNTIFS(Total!X:X,$J$3,Total!W:W,B23,Total!O:O,DB!$G$5,Total!AA:AA,DB!$O$5,Total!M:M,DB!$G$9,Total!K:K,DB!$O$9,Total!AA:AA,$H$2)+COUNTIFS(Total!X:X,$J$3,Total!W:W,B23,Total!O:O,DB!$G$5,Total!AA:AA,DB!$O$5,Total!M:M,DB!$G$9,Total!AA:AA,DB!$O$9,Total!E:E,$H$2)+COUNTIFS(Total!X:X,$J$3,Total!W:W,B23,Total!O:O,DB!$G$5,Total!AA:AA,DB!$O$5,Total!AA:AA,DB!$G$9,Total!K:K,DB!$O$9,Total!E:E,$H$2)+COUNTIFS(Total!X:X,$J$3,Total!W:W,B23,Total!AA:AA,DB!$G$5,Total!N:N,DB!$O$5,Total!M:M,DB!$G$9,Total!K:K,DB!$O$9,Total!AA:AA,$H$2)+COUNTIFS(Total!X:X,$J$3,Total!W:W,B23,Total!AA:AA,DB!$G$5,Total!N:N,DB!$O$5,Total!M:M,DB!$G$9,Total!AA:AA,DB!$O$9,Total!E:E,$H$2)+COUNTIFS(Total!X:X,$J$3,Total!W:W,B23,Total!AA:AA,DB!$G$5,Total!N:N,DB!$O$5,Total!AA:AA,DB!$G$9,Total!K:K,DB!$O$9,Total!E:E,$H$2)+COUNTIFS(Total!X:X,$J$3,Total!W:W,B23,Total!AA:AA,DB!$G$5,Total!AA:AA,DB!$O$5,Total!M:M,DB!$G$9,Total!K:K,DB!$O$9,Total!E:E,$H$2)+COUNTIFS(Total!X:X,$J$3,Total!W:W,B23,Total!O:O,DB!$G$5,Total!N:N,DB!$O$5,Total!AA:AA,DB!$G$9,Total!AA:AA,DB!$O$9,Total!AA:AA,$H$2)+COUNTIFS(Total!X:X,$J$3,Total!W:W,B23,Total!O:O,DB!$G$5,Total!AA:AA,DB!$O$5,Total!M:M,DB!$G$9,Total!AA:AA,DB!$O$9,Total!AA:AA,$H$2)+COUNTIFS(Total!X:X,$J$3,Total!W:W,B23,Total!O:O,DB!$G$5,Total!AA:AA,DB!$O$5,Total!AA:AA,DB!$G$9,Total!K:K,DB!$O$9,Total!AA:AA,$H$2)+COUNTIFS(Total!X:X,$J$3,Total!W:W,B23,Total!O:O,DB!$G$5,Total!AA:AA,DB!$O$5,Total!AA:AA,DB!$G$9,Total!AA:AA,DB!$O$9,Total!E:E,$H$2)+COUNTIFS(Total!X:X,$J$3,Total!W:W,B23,Total!AA:AA,DB!$G$5,Total!N:N,DB!$O$5,Total!M:M,DB!$G$9,Total!AA:AA,DB!$O$9,Total!AA:AA,$H$2)+COUNTIFS(Total!X:X,$J$3,Total!W:W,B23,Total!AA:AA,DB!$G$5,Total!N:N,DB!$O$5,Total!AA:AA,DB!$G$9,Total!K:K,DB!$O$9,Total!AA:AA,$H$2)+COUNTIFS(Total!X:X,$J$3,Total!W:W,B23,Total!AA:AA,DB!$G$5,Total!N:N,DB!$O$5,Total!AA:AA,DB!$G$9,Total!AA:AA,DB!$O$9,Total!E:E,$H$2)+COUNTIFS(Total!X:X,$J$3,Total!W:W,B23,Total!AA:AA,DB!$G$5,Total!AA:AA,DB!$O$5,Total!M:M,DB!$G$9,Total!K:K,DB!$O$9,Total!AA:AA,$H$2)+COUNTIFS(Total!X:X,$J$3,Total!W:W,B23,Total!AA:AA,DB!$G$5,Total!AA:AA,DB!$O$5,Total!M:M,DB!$G$9,Total!AA:AA,DB!$O$9,Total!E:E,$H$2)+COUNTIFS(Total!X:X,$J$3,Total!W:W,B23,Total!AA:AA,DB!$G$5,Total!AA:AA,DB!$O$5,Total!AA:AA,DB!$G$9,Total!K:K,DB!$O$9,Total!E:E,$H$2)+COUNTIFS(Total!X:X,$J$3,Total!W:W,B23,Total!AA:AA,DB!$G$5,Total!N:N,DB!$O$5,Total!M:M,DB!$G$9,Total!K:K,DB!$O$9,Total!E:E,$H$2)+COUNTIFS(Total!X:X,$J$3,Total!W:W,B23,Total!O:O,DB!$G$5,Total!AA:AA,DB!$O$5,Total!M:M,DB!$G$9,Total!K:K,DB!$O$9,Total!E:E,$H$2)+COUNTIFS(Total!X:X,$J$3,Total!W:W,B23,Total!O:O,DB!$G$5,Total!N:N,DB!$O$5,Total!AA:AA,DB!$G$9,Total!K:K,DB!$O$9,Total!E:E,$H$2)+COUNTIFS(Total!X:X,$J$3,Total!W:W,B23,Total!O:O,DB!$G$5,Total!N:N,DB!$O$5,Total!M:M,DB!$G$9,Total!AA:AA,DB!$O$9,Total!E:E,$H$2)+COUNTIFS(Total!X:X,$J$3,Total!W:W,B23,Total!O:O,DB!$G$5,Total!N:N,DB!$O$5,Total!M:M,DB!$G$9,Total!K:K,DB!$O$9,Total!AA:AA,$H$2)</f>
        <v>25</v>
      </c>
      <c r="K23" s="31">
        <f>COUNTIFS(Total!X:X,$K$3,Total!W:W,B23,Total!O:O,DB!$G$5,Total!N:N,DB!$O$5,Total!M:M,DB!$G$9,Total!K:K,DB!$O$9,Total!E:E,$H$2)+COUNTIFS(Total!X:X,$K$3,Total!W:W,B23,Total!AA:AA,DB!$G$5,Total!AA:AA,DB!$O$5,Total!AA:AA,DB!$G$9,Total!AA:AA,DB!$O$9,Total!AA:AA,$H$2)+COUNTIFS(Total!X:X,$K$3,Total!W:W,B23,Total!O:O,DB!$G$5,Total!AA:AA,DB!$O$5,Total!AA:AA,DB!$G$9,Total!AA:AA,DB!$O$9,Total!AA:AA,$H$2)+COUNTIFS(Total!X:X,$K$3,Total!W:W,B23,Total!AA:AA,DB!$G$5,Total!N:N,DB!$O$5,Total!AA:AA,DB!$G$9,Total!AA:AA,DB!$O$9,Total!AA:AA,$H$2)+COUNTIFS(Total!X:X,$K$3,Total!W:W,B23,Total!AA:AA,DB!$G$5,Total!AA:AA,DB!$O$5,Total!M:M,DB!$G$9,Total!AA:AA,DB!$O$9,Total!AA:AA,$H$2)+COUNTIFS(Total!X:X,$K$3,Total!W:W,B23,Total!AA:AA,DB!$G$5,Total!AA:AA,DB!$O$5,Total!AA:AA,DB!$G$9,Total!K:K,DB!$O$9,Total!AA:AA,$H$2)+COUNTIFS(Total!X:X,$K$3,Total!W:W,B23,Total!AA:AA,DB!$G$5,Total!AA:AA,DB!$O$5,Total!AA:AA,DB!$G$9,Total!AA:AA,DB!$O$9,Total!E:E,$H$2)+COUNTIFS(Total!X:X,$K$3,Total!W:W,B23,Total!O:O,DB!$G$5,Total!N:N,DB!$O$5,Total!M:M,DB!$G$9,Total!AA:AA,DB!$O$9,Total!AA:AA,$H$2)+COUNTIFS(Total!X:X,$K$3,Total!W:W,B23,Total!O:O,DB!$G$5,Total!N:N,DB!$O$5,Total!AA:AA,DB!$G$9,Total!K:K,DB!$O$9,Total!AA:AA,$H$2)+COUNTIFS(Total!X:X,$K$3,Total!W:W,B23,Total!O:O,DB!$G$5,Total!N:N,DB!$O$5,Total!AA:AA,DB!$G$9,Total!AA:AA,DB!$O$9,Total!E:E,$H$2)+COUNTIFS(Total!X:X,$K$3,Total!W:W,B23,Total!O:O,DB!$G$5,Total!AA:AA,DB!$O$5,Total!M:M,DB!$G$9,Total!K:K,DB!$O$9,Total!AA:AA,$H$2)+COUNTIFS(Total!X:X,$K$3,Total!W:W,B23,Total!O:O,DB!$G$5,Total!AA:AA,DB!$O$5,Total!M:M,DB!$G$9,Total!AA:AA,DB!$O$9,Total!E:E,$H$2)+COUNTIFS(Total!X:X,$K$3,Total!W:W,B23,Total!O:O,DB!$G$5,Total!AA:AA,DB!$O$5,Total!AA:AA,DB!$G$9,Total!K:K,DB!$O$9,Total!E:E,$H$2)+COUNTIFS(Total!X:X,$K$3,Total!W:W,B23,Total!AA:AA,DB!$G$5,Total!N:N,DB!$O$5,Total!M:M,DB!$G$9,Total!K:K,DB!$O$9,Total!AA:AA,$H$2)+COUNTIFS(Total!X:X,$K$3,Total!W:W,B23,Total!AA:AA,DB!$G$5,Total!N:N,DB!$O$5,Total!M:M,DB!$G$9,Total!AA:AA,DB!$O$9,Total!E:E,$H$2)+COUNTIFS(Total!X:X,$K$3,Total!W:W,B23,Total!AA:AA,DB!$G$5,Total!N:N,DB!$O$5,Total!AA:AA,DB!$G$9,Total!K:K,DB!$O$9,Total!E:E,$H$2)+COUNTIFS(Total!X:X,$K$3,Total!W:W,B23,Total!AA:AA,DB!$G$5,Total!AA:AA,DB!$O$5,Total!M:M,DB!$G$9,Total!K:K,DB!$O$9,Total!E:E,$H$2)+COUNTIFS(Total!X:X,$K$3,Total!W:W,B23,Total!O:O,DB!$G$5,Total!N:N,DB!$O$5,Total!AA:AA,DB!$G$9,Total!AA:AA,DB!$O$9,Total!AA:AA,$H$2)+COUNTIFS(Total!X:X,$K$3,Total!W:W,B23,Total!O:O,DB!$G$5,Total!AA:AA,DB!$O$5,Total!M:M,DB!$G$9,Total!AA:AA,DB!$O$9,Total!AA:AA,$H$2)+COUNTIFS(Total!X:X,$K$3,Total!W:W,B23,Total!O:O,DB!$G$5,Total!AA:AA,DB!$O$5,Total!AA:AA,DB!$G$9,Total!K:K,DB!$O$9,Total!AA:AA,$H$2)+COUNTIFS(Total!X:X,$K$3,Total!W:W,B23,Total!O:O,DB!$G$5,Total!AA:AA,DB!$O$5,Total!AA:AA,DB!$G$9,Total!AA:AA,DB!$O$9,Total!E:E,$H$2)+COUNTIFS(Total!X:X,$K$3,Total!W:W,B23,Total!AA:AA,DB!$G$5,Total!N:N,DB!$O$5,Total!M:M,DB!$G$9,Total!AA:AA,DB!$O$9,Total!AA:AA,$H$2)+COUNTIFS(Total!X:X,$K$3,Total!W:W,B23,Total!AA:AA,DB!$G$5,Total!N:N,DB!$O$5,Total!AA:AA,DB!$G$9,Total!K:K,DB!$O$9,Total!AA:AA,$H$2)+COUNTIFS(Total!X:X,$K$3,Total!W:W,B23,Total!AA:AA,DB!$G$5,Total!N:N,DB!$O$5,Total!AA:AA,DB!$G$9,Total!AA:AA,DB!$O$9,Total!E:E,$H$2)+COUNTIFS(Total!X:X,$K$3,Total!W:W,B23,Total!AA:AA,DB!$G$5,Total!AA:AA,DB!$O$5,Total!M:M,DB!$G$9,Total!K:K,DB!$O$9,Total!AA:AA,$H$2)+COUNTIFS(Total!X:X,$K$3,Total!W:W,B23,Total!AA:AA,DB!$G$5,Total!AA:AA,DB!$O$5,Total!M:M,DB!$G$9,Total!AA:AA,DB!$O$9,Total!E:E,$H$2)+COUNTIFS(Total!X:X,$K$3,Total!W:W,B23,Total!AA:AA,DB!$G$5,Total!AA:AA,DB!$O$5,Total!AA:AA,DB!$G$9,Total!K:K,DB!$O$9,Total!E:E,$H$2)+COUNTIFS(Total!X:X,$K$3,Total!W:W,B23,Total!AA:AA,DB!$G$5,Total!N:N,DB!$O$5,Total!M:M,DB!$G$9,Total!K:K,DB!$O$9,Total!E:E,$H$2)+COUNTIFS(Total!X:X,$K$3,Total!W:W,B23,Total!O:O,DB!$G$5,Total!AA:AA,DB!$O$5,Total!M:M,DB!$G$9,Total!K:K,DB!$O$9,Total!E:E,$H$2)+COUNTIFS(Total!X:X,$K$3,Total!W:W,B23,Total!O:O,DB!$G$5,Total!N:N,DB!$O$5,Total!AA:AA,DB!$G$9,Total!K:K,DB!$O$9,Total!E:E,$H$2)+COUNTIFS(Total!X:X,$K$3,Total!W:W,B23,Total!O:O,DB!$G$5,Total!N:N,DB!$O$5,Total!M:M,DB!$G$9,Total!AA:AA,DB!$O$9,Total!E:E,$H$2)+COUNTIFS(Total!X:X,$K$3,Total!W:W,B23,Total!O:O,DB!$G$5,Total!N:N,DB!$O$5,Total!M:M,DB!$G$9,Total!K:K,DB!$O$9,Total!AA:AA,$H$2)</f>
        <v>52</v>
      </c>
      <c r="L23" s="31">
        <f>COUNTIFS(Total!X:X,$L$3,Total!W:W,B23,Total!O:O,DB!$G$5,Total!N:N,DB!$O$5,Total!M:M,DB!$G$9,Total!K:K,DB!$O$9,Total!E:E,$H$2)+COUNTIFS(Total!X:X,$L$3,Total!W:W,B23,Total!AA:AA,DB!$G$5,Total!AA:AA,DB!$O$5,Total!AA:AA,DB!$G$9,Total!AA:AA,DB!$O$9,Total!AA:AA,$H$2)+COUNTIFS(Total!X:X,$L$3,Total!W:W,B23,Total!O:O,DB!$G$5,Total!AA:AA,DB!$O$5,Total!AA:AA,DB!$G$9,Total!AA:AA,DB!$O$9,Total!AA:AA,$H$2)+COUNTIFS(Total!X:X,$L$3,Total!W:W,B23,Total!AA:AA,DB!$G$5,Total!N:N,DB!$O$5,Total!AA:AA,DB!$G$9,Total!AA:AA,DB!$O$9,Total!AA:AA,$H$2)+COUNTIFS(Total!X:X,$L$3,Total!W:W,B23,Total!AA:AA,DB!$G$5,Total!AA:AA,DB!$O$5,Total!M:M,DB!$G$9,Total!AA:AA,DB!$O$9,Total!AA:AA,$H$2)+COUNTIFS(Total!X:X,$L$3,Total!W:W,B23,Total!AA:AA,DB!$G$5,Total!AA:AA,DB!$O$5,Total!AA:AA,DB!$G$9,Total!K:K,DB!$O$9,Total!AA:AA,$H$2)+COUNTIFS(Total!X:X,$L$3,Total!W:W,B23,Total!AA:AA,DB!$G$5,Total!AA:AA,DB!$O$5,Total!AA:AA,DB!$G$9,Total!AA:AA,DB!$O$9,Total!E:E,$H$2)+COUNTIFS(Total!X:X,$L$3,Total!W:W,B23,Total!O:O,DB!$G$5,Total!N:N,DB!$O$5,Total!M:M,DB!$G$9,Total!AA:AA,DB!$O$9,Total!AA:AA,$H$2)+COUNTIFS(Total!X:X,$L$3,Total!W:W,B23,Total!O:O,DB!$G$5,Total!N:N,DB!$O$5,Total!AA:AA,DB!$G$9,Total!K:K,DB!$O$9,Total!AA:AA,$H$2)+COUNTIFS(Total!X:X,$L$3,Total!W:W,B23,Total!O:O,DB!$G$5,Total!N:N,DB!$O$5,Total!AA:AA,DB!$G$9,Total!AA:AA,DB!$O$9,Total!E:E,$H$2)+COUNTIFS(Total!X:X,$L$3,Total!W:W,B23,Total!O:O,DB!$G$5,Total!AA:AA,DB!$O$5,Total!M:M,DB!$G$9,Total!K:K,DB!$O$9,Total!AA:AA,$H$2)+COUNTIFS(Total!X:X,$L$3,Total!W:W,B23,Total!O:O,DB!$G$5,Total!AA:AA,DB!$O$5,Total!M:M,DB!$G$9,Total!AA:AA,DB!$O$9,Total!E:E,$H$2)+COUNTIFS(Total!X:X,$L$3,Total!W:W,B23,Total!O:O,DB!$G$5,Total!AA:AA,DB!$O$5,Total!AA:AA,DB!$G$9,Total!K:K,DB!$O$9,Total!E:E,$H$2)+COUNTIFS(Total!X:X,$L$3,Total!W:W,B23,Total!AA:AA,DB!$G$5,Total!N:N,DB!$O$5,Total!M:M,DB!$G$9,Total!K:K,DB!$O$9,Total!AA:AA,$H$2)+COUNTIFS(Total!X:X,$L$3,Total!W:W,B23,Total!AA:AA,DB!$G$5,Total!N:N,DB!$O$5,Total!M:M,DB!$G$9,Total!AA:AA,DB!$O$9,Total!E:E,$H$2)+COUNTIFS(Total!X:X,$L$3,Total!W:W,B23,Total!AA:AA,DB!$G$5,Total!N:N,DB!$O$5,Total!AA:AA,DB!$G$9,Total!K:K,DB!$O$9,Total!E:E,$H$2)+COUNTIFS(Total!X:X,$L$3,Total!W:W,B23,Total!AA:AA,DB!$G$5,Total!AA:AA,DB!$O$5,Total!M:M,DB!$G$9,Total!K:K,DB!$O$9,Total!E:E,$H$2)+COUNTIFS(Total!X:X,$L$3,Total!W:W,B23,Total!O:O,DB!$G$5,Total!N:N,DB!$O$5,Total!AA:AA,DB!$G$9,Total!AA:AA,DB!$O$9,Total!AA:AA,$H$2)+COUNTIFS(Total!X:X,$L$3,Total!W:W,B23,Total!O:O,DB!$G$5,Total!AA:AA,DB!$O$5,Total!M:M,DB!$G$9,Total!AA:AA,DB!$O$9,Total!AA:AA,$H$2)+COUNTIFS(Total!X:X,$L$3,Total!W:W,B23,Total!O:O,DB!$G$5,Total!AA:AA,DB!$O$5,Total!AA:AA,DB!$G$9,Total!K:K,DB!$O$9,Total!AA:AA,$H$2)+COUNTIFS(Total!X:X,$L$3,Total!W:W,B23,Total!O:O,DB!$G$5,Total!AA:AA,DB!$O$5,Total!AA:AA,DB!$G$9,Total!AA:AA,DB!$O$9,Total!E:E,$H$2)+COUNTIFS(Total!X:X,$L$3,Total!W:W,B23,Total!AA:AA,DB!$G$5,Total!N:N,DB!$O$5,Total!M:M,DB!$G$9,Total!AA:AA,DB!$O$9,Total!AA:AA,$H$2)+COUNTIFS(Total!X:X,$L$3,Total!W:W,B23,Total!AA:AA,DB!$G$5,Total!N:N,DB!$O$5,Total!AA:AA,DB!$G$9,Total!K:K,DB!$O$9,Total!AA:AA,$H$2)+COUNTIFS(Total!X:X,$L$3,Total!W:W,B23,Total!AA:AA,DB!$G$5,Total!N:N,DB!$O$5,Total!AA:AA,DB!$G$9,Total!AA:AA,DB!$O$9,Total!E:E,$H$2)+COUNTIFS(Total!X:X,$L$3,Total!W:W,B23,Total!AA:AA,DB!$G$5,Total!AA:AA,DB!$O$5,Total!M:M,DB!$G$9,Total!K:K,DB!$O$9,Total!AA:AA,$H$2)+COUNTIFS(Total!X:X,$L$3,Total!W:W,B23,Total!AA:AA,DB!$G$5,Total!AA:AA,DB!$O$5,Total!M:M,DB!$G$9,Total!AA:AA,DB!$O$9,Total!E:E,$H$2)+COUNTIFS(Total!X:X,$L$3,Total!W:W,B23,Total!AA:AA,DB!$G$5,Total!AA:AA,DB!$O$5,Total!AA:AA,DB!$G$9,Total!K:K,DB!$O$9,Total!E:E,$H$2)+COUNTIFS(Total!X:X,$L$3,Total!W:W,B23,Total!AA:AA,DB!$G$5,Total!N:N,DB!$O$5,Total!M:M,DB!$G$9,Total!K:K,DB!$O$9,Total!E:E,$H$2)+COUNTIFS(Total!X:X,$L$3,Total!W:W,B23,Total!O:O,DB!$G$5,Total!AA:AA,DB!$O$5,Total!M:M,DB!$G$9,Total!K:K,DB!$O$9,Total!E:E,$H$2)+COUNTIFS(Total!X:X,$L$3,Total!W:W,B23,Total!O:O,DB!$G$5,Total!N:N,DB!$O$5,Total!AA:AA,DB!$G$9,Total!K:K,DB!$O$9,Total!E:E,$H$2)+COUNTIFS(Total!X:X,$L$3,Total!W:W,B23,Total!O:O,DB!$G$5,Total!N:N,DB!$O$5,Total!M:M,DB!$G$9,Total!AA:AA,DB!$O$9,Total!E:E,$H$2)+COUNTIFS(Total!X:X,$L$3,Total!W:W,B23,Total!O:O,DB!$G$5,Total!N:N,DB!$O$5,Total!M:M,DB!$G$9,Total!K:K,DB!$O$9,Total!AA:AA,$H$2)</f>
        <v>26</v>
      </c>
      <c r="M23" s="31">
        <f>COUNTIFS(Total!X:X,$M$3,Total!W:W,B23,Total!O:O,DB!$G$5,Total!N:N,DB!$O$5,Total!M:M,DB!$G$9,Total!K:K,DB!$O$9,Total!E:E,$H$2)+COUNTIFS(Total!X:X,$M$3,Total!W:W,B23,Total!AA:AA,DB!$G$5,Total!AA:AA,DB!$O$5,Total!AA:AA,DB!$G$9,Total!AA:AA,DB!$O$9,Total!AA:AA,$H$2)+COUNTIFS(Total!X:X,$M$3,Total!W:W,B23,Total!O:O,DB!$G$5,Total!AA:AA,DB!$O$5,Total!AA:AA,DB!$G$9,Total!AA:AA,DB!$O$9,Total!AA:AA,$H$2)+COUNTIFS(Total!X:X,$M$3,Total!W:W,B23,Total!AA:AA,DB!$G$5,Total!N:N,DB!$O$5,Total!AA:AA,DB!$G$9,Total!AA:AA,DB!$O$9,Total!AA:AA,$H$2)+COUNTIFS(Total!X:X,$M$3,Total!W:W,B23,Total!AA:AA,DB!$G$5,Total!AA:AA,DB!$O$5,Total!M:M,DB!$G$9,Total!AA:AA,DB!$O$9,Total!AA:AA,$H$2)+COUNTIFS(Total!X:X,$M$3,Total!W:W,B23,Total!AA:AA,DB!$G$5,Total!AA:AA,DB!$O$5,Total!AA:AA,DB!$G$9,Total!K:K,DB!$O$9,Total!AA:AA,$H$2)+COUNTIFS(Total!X:X,$M$3,Total!W:W,B23,Total!AA:AA,DB!$G$5,Total!AA:AA,DB!$O$5,Total!AA:AA,DB!$G$9,Total!AA:AA,DB!$O$9,Total!E:E,$H$2)+COUNTIFS(Total!X:X,$M$3,Total!W:W,B23,Total!O:O,DB!$G$5,Total!N:N,DB!$O$5,Total!M:M,DB!$G$9,Total!AA:AA,DB!$O$9,Total!AA:AA,$H$2)+COUNTIFS(Total!X:X,$M$3,Total!W:W,B23,Total!O:O,DB!$G$5,Total!N:N,DB!$O$5,Total!AA:AA,DB!$G$9,Total!K:K,DB!$O$9,Total!AA:AA,$H$2)+COUNTIFS(Total!X:X,$M$3,Total!W:W,B23,Total!O:O,DB!$G$5,Total!N:N,DB!$O$5,Total!AA:AA,DB!$G$9,Total!AA:AA,DB!$O$9,Total!E:E,$H$2)+COUNTIFS(Total!X:X,$M$3,Total!W:W,B23,Total!O:O,DB!$G$5,Total!AA:AA,DB!$O$5,Total!M:M,DB!$G$9,Total!K:K,DB!$O$9,Total!AA:AA,$H$2)+COUNTIFS(Total!X:X,$M$3,Total!W:W,B23,Total!O:O,DB!$G$5,Total!AA:AA,DB!$O$5,Total!M:M,DB!$G$9,Total!AA:AA,DB!$O$9,Total!E:E,$H$2)+COUNTIFS(Total!X:X,$M$3,Total!W:W,B23,Total!O:O,DB!$G$5,Total!AA:AA,DB!$O$5,Total!AA:AA,DB!$G$9,Total!K:K,DB!$O$9,Total!E:E,$H$2)+COUNTIFS(Total!X:X,$M$3,Total!W:W,B23,Total!AA:AA,DB!$G$5,Total!N:N,DB!$O$5,Total!M:M,DB!$G$9,Total!K:K,DB!$O$9,Total!AA:AA,$H$2)+COUNTIFS(Total!X:X,$M$3,Total!W:W,B23,Total!AA:AA,DB!$G$5,Total!N:N,DB!$O$5,Total!M:M,DB!$G$9,Total!AA:AA,DB!$O$9,Total!E:E,$H$2)+COUNTIFS(Total!X:X,$M$3,Total!W:W,B23,Total!AA:AA,DB!$G$5,Total!N:N,DB!$O$5,Total!AA:AA,DB!$G$9,Total!K:K,DB!$O$9,Total!E:E,$H$2)+COUNTIFS(Total!X:X,$M$3,Total!W:W,B23,Total!AA:AA,DB!$G$5,Total!AA:AA,DB!$O$5,Total!M:M,DB!$G$9,Total!K:K,DB!$O$9,Total!E:E,$H$2)+COUNTIFS(Total!X:X,$M$3,Total!W:W,B23,Total!O:O,DB!$G$5,Total!N:N,DB!$O$5,Total!AA:AA,DB!$G$9,Total!AA:AA,DB!$O$9,Total!AA:AA,$H$2)+COUNTIFS(Total!X:X,$M$3,Total!W:W,B23,Total!O:O,DB!$G$5,Total!AA:AA,DB!$O$5,Total!M:M,DB!$G$9,Total!AA:AA,DB!$O$9,Total!AA:AA,$H$2)+COUNTIFS(Total!X:X,$M$3,Total!W:W,B23,Total!O:O,DB!$G$5,Total!AA:AA,DB!$O$5,Total!AA:AA,DB!$G$9,Total!K:K,DB!$O$9,Total!AA:AA,$H$2)+COUNTIFS(Total!X:X,$M$3,Total!W:W,B23,Total!O:O,DB!$G$5,Total!AA:AA,DB!$O$5,Total!AA:AA,DB!$G$9,Total!AA:AA,DB!$O$9,Total!E:E,$H$2)+COUNTIFS(Total!X:X,$M$3,Total!W:W,B23,Total!AA:AA,DB!$G$5,Total!N:N,DB!$O$5,Total!M:M,DB!$G$9,Total!AA:AA,DB!$O$9,Total!AA:AA,$H$2)+COUNTIFS(Total!X:X,$M$3,Total!W:W,B23,Total!AA:AA,DB!$G$5,Total!N:N,DB!$O$5,Total!AA:AA,DB!$G$9,Total!K:K,DB!$O$9,Total!AA:AA,$H$2)+COUNTIFS(Total!X:X,$M$3,Total!W:W,B23,Total!AA:AA,DB!$G$5,Total!N:N,DB!$O$5,Total!AA:AA,DB!$G$9,Total!AA:AA,DB!$O$9,Total!E:E,$H$2)+COUNTIFS(Total!X:X,$M$3,Total!W:W,B23,Total!AA:AA,DB!$G$5,Total!AA:AA,DB!$O$5,Total!M:M,DB!$G$9,Total!K:K,DB!$O$9,Total!AA:AA,$H$2)+COUNTIFS(Total!X:X,$M$3,Total!W:W,B23,Total!AA:AA,DB!$G$5,Total!AA:AA,DB!$O$5,Total!M:M,DB!$G$9,Total!AA:AA,DB!$O$9,Total!E:E,$H$2)+COUNTIFS(Total!X:X,$M$3,Total!W:W,B23,Total!AA:AA,DB!$G$5,Total!AA:AA,DB!$O$5,Total!AA:AA,DB!$G$9,Total!K:K,DB!$O$9,Total!E:E,$H$2)+COUNTIFS(Total!X:X,$M$3,Total!W:W,B23,Total!AA:AA,DB!$G$5,Total!N:N,DB!$O$5,Total!M:M,DB!$G$9,Total!K:K,DB!$O$9,Total!E:E,$H$2)+COUNTIFS(Total!X:X,$M$3,Total!W:W,B23,Total!O:O,DB!$G$5,Total!AA:AA,DB!$O$5,Total!M:M,DB!$G$9,Total!K:K,DB!$O$9,Total!E:E,$H$2)+COUNTIFS(Total!X:X,$M$3,Total!W:W,B23,Total!O:O,DB!$G$5,Total!N:N,DB!$O$5,Total!AA:AA,DB!$G$9,Total!K:K,DB!$O$9,Total!E:E,$H$2)+COUNTIFS(Total!X:X,$M$3,Total!W:W,B23,Total!O:O,DB!$G$5,Total!N:N,DB!$O$5,Total!M:M,DB!$G$9,Total!AA:AA,DB!$O$9,Total!E:E,$H$2)+COUNTIFS(Total!X:X,$M$3,Total!W:W,B23,Total!O:O,DB!$G$5,Total!N:N,DB!$O$5,Total!M:M,DB!$G$9,Total!K:K,DB!$O$9,Total!AA:AA,$H$2)</f>
        <v>0</v>
      </c>
      <c r="N23" s="31">
        <f>COUNTIFS(Total!X:X,$N$3,Total!W:W,B23,Total!O:O,DB!$G$5,Total!N:N,DB!$O$5,Total!M:M,DB!$G$9,Total!K:K,DB!$O$9,Total!E:E,$H$2)+COUNTIFS(Total!X:X,$N$3,Total!W:W,B23,Total!AA:AA,DB!$G$5,Total!AA:AA,DB!$O$5,Total!AA:AA,DB!$G$9,Total!AA:AA,DB!$O$9,Total!AA:AA,$H$2)+COUNTIFS(Total!X:X,$N$3,Total!W:W,B23,Total!O:O,DB!$G$5,Total!AA:AA,DB!$O$5,Total!AA:AA,DB!$G$9,Total!AA:AA,DB!$O$9,Total!AA:AA,$H$2)+COUNTIFS(Total!X:X,$N$3,Total!W:W,B23,Total!AA:AA,DB!$G$5,Total!N:N,DB!$O$5,Total!AA:AA,DB!$G$9,Total!AA:AA,DB!$O$9,Total!AA:AA,$H$2)+COUNTIFS(Total!X:X,$N$3,Total!W:W,B23,Total!AA:AA,DB!$G$5,Total!AA:AA,DB!$O$5,Total!M:M,DB!$G$9,Total!AA:AA,DB!$O$9,Total!AA:AA,$H$2)+COUNTIFS(Total!X:X,$N$3,Total!W:W,B23,Total!AA:AA,DB!$G$5,Total!AA:AA,DB!$O$5,Total!AA:AA,DB!$G$9,Total!K:K,DB!$O$9,Total!AA:AA,$H$2)+COUNTIFS(Total!X:X,$N$3,Total!W:W,B23,Total!AA:AA,DB!$G$5,Total!AA:AA,DB!$O$5,Total!AA:AA,DB!$G$9,Total!AA:AA,DB!$O$9,Total!E:E,$H$2)+COUNTIFS(Total!X:X,$N$3,Total!W:W,B23,Total!O:O,DB!$G$5,Total!N:N,DB!$O$5,Total!M:M,DB!$G$9,Total!AA:AA,DB!$O$9,Total!AA:AA,$H$2)+COUNTIFS(Total!X:X,$N$3,Total!W:W,B23,Total!O:O,DB!$G$5,Total!N:N,DB!$O$5,Total!AA:AA,DB!$G$9,Total!K:K,DB!$O$9,Total!AA:AA,$H$2)+COUNTIFS(Total!X:X,$N$3,Total!W:W,B23,Total!O:O,DB!$G$5,Total!N:N,DB!$O$5,Total!AA:AA,DB!$G$9,Total!AA:AA,DB!$O$9,Total!E:E,$H$2)+COUNTIFS(Total!X:X,$N$3,Total!W:W,B23,Total!O:O,DB!$G$5,Total!AA:AA,DB!$O$5,Total!M:M,DB!$G$9,Total!K:K,DB!$O$9,Total!AA:AA,$H$2)+COUNTIFS(Total!X:X,$N$3,Total!W:W,B23,Total!O:O,DB!$G$5,Total!AA:AA,DB!$O$5,Total!M:M,DB!$G$9,Total!AA:AA,DB!$O$9,Total!E:E,$H$2)+COUNTIFS(Total!X:X,$N$3,Total!W:W,B23,Total!O:O,DB!$G$5,Total!AA:AA,DB!$O$5,Total!AA:AA,DB!$G$9,Total!K:K,DB!$O$9,Total!E:E,$H$2)+COUNTIFS(Total!X:X,$N$3,Total!W:W,B23,Total!AA:AA,DB!$G$5,Total!N:N,DB!$O$5,Total!M:M,DB!$G$9,Total!K:K,DB!$O$9,Total!AA:AA,$H$2)+COUNTIFS(Total!X:X,$N$3,Total!W:W,B23,Total!AA:AA,DB!$G$5,Total!N:N,DB!$O$5,Total!M:M,DB!$G$9,Total!AA:AA,DB!$O$9,Total!E:E,$H$2)+COUNTIFS(Total!X:X,$N$3,Total!W:W,B23,Total!AA:AA,DB!$G$5,Total!N:N,DB!$O$5,Total!AA:AA,DB!$G$9,Total!K:K,DB!$O$9,Total!E:E,$H$2)+COUNTIFS(Total!X:X,$N$3,Total!W:W,B23,Total!AA:AA,DB!$G$5,Total!AA:AA,DB!$O$5,Total!M:M,DB!$G$9,Total!K:K,DB!$O$9,Total!E:E,$H$2)+COUNTIFS(Total!X:X,$N$3,Total!W:W,B23,Total!O:O,DB!$G$5,Total!N:N,DB!$O$5,Total!AA:AA,DB!$G$9,Total!AA:AA,DB!$O$9,Total!AA:AA,$H$2)+COUNTIFS(Total!X:X,$N$3,Total!W:W,B23,Total!O:O,DB!$G$5,Total!AA:AA,DB!$O$5,Total!M:M,DB!$G$9,Total!AA:AA,DB!$O$9,Total!AA:AA,$H$2)+COUNTIFS(Total!X:X,$N$3,Total!W:W,B23,Total!O:O,DB!$G$5,Total!AA:AA,DB!$O$5,Total!AA:AA,DB!$G$9,Total!K:K,DB!$O$9,Total!AA:AA,$H$2)+COUNTIFS(Total!X:X,$N$3,Total!W:W,B23,Total!O:O,DB!$G$5,Total!AA:AA,DB!$O$5,Total!AA:AA,DB!$G$9,Total!AA:AA,DB!$O$9,Total!E:E,$H$2)+COUNTIFS(Total!X:X,$N$3,Total!W:W,B23,Total!AA:AA,DB!$G$5,Total!N:N,DB!$O$5,Total!M:M,DB!$G$9,Total!AA:AA,DB!$O$9,Total!AA:AA,$H$2)+COUNTIFS(Total!X:X,$N$3,Total!W:W,B23,Total!AA:AA,DB!$G$5,Total!N:N,DB!$O$5,Total!AA:AA,DB!$G$9,Total!K:K,DB!$O$9,Total!AA:AA,$H$2)+COUNTIFS(Total!X:X,$N$3,Total!W:W,B23,Total!AA:AA,DB!$G$5,Total!N:N,DB!$O$5,Total!AA:AA,DB!$G$9,Total!AA:AA,DB!$O$9,Total!E:E,$H$2)+COUNTIFS(Total!X:X,$N$3,Total!W:W,B23,Total!AA:AA,DB!$G$5,Total!AA:AA,DB!$O$5,Total!M:M,DB!$G$9,Total!K:K,DB!$O$9,Total!AA:AA,$H$2)+COUNTIFS(Total!X:X,$N$3,Total!W:W,B23,Total!AA:AA,DB!$G$5,Total!AA:AA,DB!$O$5,Total!M:M,DB!$G$9,Total!AA:AA,DB!$O$9,Total!E:E,$H$2)+COUNTIFS(Total!X:X,$N$3,Total!W:W,B23,Total!AA:AA,DB!$G$5,Total!AA:AA,DB!$O$5,Total!AA:AA,DB!$G$9,Total!K:K,DB!$O$9,Total!E:E,$H$2)+COUNTIFS(Total!X:X,$N$3,Total!W:W,B23,Total!AA:AA,DB!$G$5,Total!N:N,DB!$O$5,Total!M:M,DB!$G$9,Total!K:K,DB!$O$9,Total!E:E,$H$2)+COUNTIFS(Total!X:X,$N$3,Total!W:W,B23,Total!O:O,DB!$G$5,Total!AA:AA,DB!$O$5,Total!M:M,DB!$G$9,Total!K:K,DB!$O$9,Total!E:E,$H$2)+COUNTIFS(Total!X:X,$N$3,Total!W:W,B23,Total!O:O,DB!$G$5,Total!N:N,DB!$O$5,Total!AA:AA,DB!$G$9,Total!K:K,DB!$O$9,Total!E:E,$H$2)+COUNTIFS(Total!X:X,$N$3,Total!W:W,B23,Total!O:O,DB!$G$5,Total!N:N,DB!$O$5,Total!M:M,DB!$G$9,Total!AA:AA,DB!$O$9,Total!E:E,$H$2)+COUNTIFS(Total!X:X,$N$3,Total!W:W,B23,Total!O:O,DB!$G$5,Total!N:N,DB!$O$5,Total!M:M,DB!$G$9,Total!K:K,DB!$O$9,Total!AA:AA,$H$2)</f>
        <v>6</v>
      </c>
      <c r="O23" s="31">
        <f>COUNTIFS(Total!X:X,$O$3,Total!W:W,B23,Total!O:O,DB!$G$5,Total!N:N,DB!$O$5,Total!M:M,DB!$G$9,Total!K:K,DB!$O$9,Total!E:E,$H$2)+COUNTIFS(Total!X:X,$O$3,Total!W:W,B23,Total!AA:AA,DB!$G$5,Total!AA:AA,DB!$O$5,Total!AA:AA,DB!$G$9,Total!AA:AA,DB!$O$9,Total!AA:AA,$H$2)+COUNTIFS(Total!X:X,$O$3,Total!W:W,B23,Total!O:O,DB!$G$5,Total!AA:AA,DB!$O$5,Total!AA:AA,DB!$G$9,Total!AA:AA,DB!$O$9,Total!AA:AA,$H$2)+COUNTIFS(Total!X:X,$O$3,Total!W:W,B23,Total!AA:AA,DB!$G$5,Total!N:N,DB!$O$5,Total!AA:AA,DB!$G$9,Total!AA:AA,DB!$O$9,Total!AA:AA,$H$2)+COUNTIFS(Total!X:X,$O$3,Total!W:W,B23,Total!AA:AA,DB!$G$5,Total!AA:AA,DB!$O$5,Total!M:M,DB!$G$9,Total!AA:AA,DB!$O$9,Total!AA:AA,$H$2)+COUNTIFS(Total!X:X,$O$3,Total!W:W,B23,Total!AA:AA,DB!$G$5,Total!AA:AA,DB!$O$5,Total!AA:AA,DB!$G$9,Total!K:K,DB!$O$9,Total!AA:AA,$H$2)+COUNTIFS(Total!X:X,$O$3,Total!W:W,B23,Total!AA:AA,DB!$G$5,Total!AA:AA,DB!$O$5,Total!AA:AA,DB!$G$9,Total!AA:AA,DB!$O$9,Total!E:E,$H$2)+COUNTIFS(Total!X:X,$O$3,Total!W:W,B23,Total!O:O,DB!$G$5,Total!N:N,DB!$O$5,Total!M:M,DB!$G$9,Total!AA:AA,DB!$O$9,Total!AA:AA,$H$2)+COUNTIFS(Total!X:X,$O$3,Total!W:W,B23,Total!O:O,DB!$G$5,Total!N:N,DB!$O$5,Total!AA:AA,DB!$G$9,Total!K:K,DB!$O$9,Total!AA:AA,$H$2)+COUNTIFS(Total!X:X,$O$3,Total!W:W,B23,Total!O:O,DB!$G$5,Total!N:N,DB!$O$5,Total!AA:AA,DB!$G$9,Total!AA:AA,DB!$O$9,Total!E:E,$H$2)+COUNTIFS(Total!X:X,$O$3,Total!W:W,B23,Total!O:O,DB!$G$5,Total!AA:AA,DB!$O$5,Total!M:M,DB!$G$9,Total!K:K,DB!$O$9,Total!AA:AA,$H$2)+COUNTIFS(Total!X:X,$O$3,Total!W:W,B23,Total!O:O,DB!$G$5,Total!AA:AA,DB!$O$5,Total!M:M,DB!$G$9,Total!AA:AA,DB!$O$9,Total!E:E,$H$2)+COUNTIFS(Total!X:X,$O$3,Total!W:W,B23,Total!O:O,DB!$G$5,Total!AA:AA,DB!$O$5,Total!AA:AA,DB!$G$9,Total!K:K,DB!$O$9,Total!E:E,$H$2)+COUNTIFS(Total!X:X,$O$3,Total!W:W,B23,Total!AA:AA,DB!$G$5,Total!N:N,DB!$O$5,Total!M:M,DB!$G$9,Total!K:K,DB!$O$9,Total!AA:AA,$H$2)+COUNTIFS(Total!X:X,$O$3,Total!W:W,B23,Total!AA:AA,DB!$G$5,Total!N:N,DB!$O$5,Total!M:M,DB!$G$9,Total!AA:AA,DB!$O$9,Total!E:E,$H$2)+COUNTIFS(Total!X:X,$O$3,Total!W:W,B23,Total!AA:AA,DB!$G$5,Total!N:N,DB!$O$5,Total!AA:AA,DB!$G$9,Total!K:K,DB!$O$9,Total!E:E,$H$2)+COUNTIFS(Total!X:X,$O$3,Total!W:W,B23,Total!AA:AA,DB!$G$5,Total!AA:AA,DB!$O$5,Total!M:M,DB!$G$9,Total!K:K,DB!$O$9,Total!E:E,$H$2)+COUNTIFS(Total!X:X,$O$3,Total!W:W,B23,Total!O:O,DB!$G$5,Total!N:N,DB!$O$5,Total!AA:AA,DB!$G$9,Total!AA:AA,DB!$O$9,Total!AA:AA,$H$2)+COUNTIFS(Total!X:X,$O$3,Total!W:W,B23,Total!O:O,DB!$G$5,Total!AA:AA,DB!$O$5,Total!M:M,DB!$G$9,Total!AA:AA,DB!$O$9,Total!AA:AA,$H$2)+COUNTIFS(Total!X:X,$O$3,Total!W:W,B23,Total!O:O,DB!$G$5,Total!AA:AA,DB!$O$5,Total!AA:AA,DB!$G$9,Total!K:K,DB!$O$9,Total!AA:AA,$H$2)+COUNTIFS(Total!X:X,$O$3,Total!W:W,B23,Total!O:O,DB!$G$5,Total!AA:AA,DB!$O$5,Total!AA:AA,DB!$G$9,Total!AA:AA,DB!$O$9,Total!E:E,$H$2)+COUNTIFS(Total!X:X,$O$3,Total!W:W,B23,Total!AA:AA,DB!$G$5,Total!N:N,DB!$O$5,Total!M:M,DB!$G$9,Total!AA:AA,DB!$O$9,Total!AA:AA,$H$2)+COUNTIFS(Total!X:X,$O$3,Total!W:W,B23,Total!AA:AA,DB!$G$5,Total!N:N,DB!$O$5,Total!AA:AA,DB!$G$9,Total!K:K,DB!$O$9,Total!AA:AA,$H$2)+COUNTIFS(Total!X:X,$O$3,Total!W:W,B23,Total!AA:AA,DB!$G$5,Total!N:N,DB!$O$5,Total!AA:AA,DB!$G$9,Total!AA:AA,DB!$O$9,Total!E:E,$H$2)+COUNTIFS(Total!X:X,$O$3,Total!W:W,B23,Total!AA:AA,DB!$G$5,Total!AA:AA,DB!$O$5,Total!M:M,DB!$G$9,Total!K:K,DB!$O$9,Total!AA:AA,$H$2)+COUNTIFS(Total!X:X,$O$3,Total!W:W,B23,Total!AA:AA,DB!$G$5,Total!AA:AA,DB!$O$5,Total!M:M,DB!$G$9,Total!AA:AA,DB!$O$9,Total!E:E,$H$2)+COUNTIFS(Total!X:X,$O$3,Total!W:W,B23,Total!AA:AA,DB!$G$5,Total!AA:AA,DB!$O$5,Total!AA:AA,DB!$G$9,Total!K:K,DB!$O$9,Total!E:E,$H$2)+COUNTIFS(Total!X:X,$O$3,Total!W:W,B23,Total!AA:AA,DB!$G$5,Total!N:N,DB!$O$5,Total!M:M,DB!$G$9,Total!K:K,DB!$O$9,Total!E:E,$H$2)+COUNTIFS(Total!X:X,$O$3,Total!W:W,B23,Total!O:O,DB!$G$5,Total!AA:AA,DB!$O$5,Total!M:M,DB!$G$9,Total!K:K,DB!$O$9,Total!E:E,$H$2)+COUNTIFS(Total!X:X,$O$3,Total!W:W,B23,Total!O:O,DB!$G$5,Total!N:N,DB!$O$5,Total!AA:AA,DB!$G$9,Total!K:K,DB!$O$9,Total!E:E,$H$2)+COUNTIFS(Total!X:X,$O$3,Total!W:W,B23,Total!O:O,DB!$G$5,Total!N:N,DB!$O$5,Total!M:M,DB!$G$9,Total!AA:AA,DB!$O$9,Total!E:E,$H$2)+COUNTIFS(Total!X:X,$O$3,Total!W:W,B23,Total!O:O,DB!$G$5,Total!N:N,DB!$O$5,Total!M:M,DB!$G$9,Total!K:K,DB!$O$9,Total!AA:AA,$H$2)</f>
        <v>2</v>
      </c>
      <c r="P23" s="31">
        <f>COUNTIFS(Total!X:X,$P$3,Total!W:W,B23,Total!O:O,DB!$G$5,Total!N:N,DB!$O$5,Total!M:M,DB!$G$9,Total!K:K,DB!$O$9,Total!E:E,$H$2)+COUNTIFS(Total!X:X,$P$3,Total!W:W,B23,Total!AA:AA,DB!$G$5,Total!AA:AA,DB!$O$5,Total!AA:AA,DB!$G$9,Total!AA:AA,DB!$O$9,Total!AA:AA,$H$2)+COUNTIFS(Total!X:X,$P$3,Total!W:W,B23,Total!O:O,DB!$G$5,Total!AA:AA,DB!$O$5,Total!AA:AA,DB!$G$9,Total!AA:AA,DB!$O$9,Total!AA:AA,$H$2)+COUNTIFS(Total!X:X,$P$3,Total!W:W,B23,Total!AA:AA,DB!$G$5,Total!N:N,DB!$O$5,Total!AA:AA,DB!$G$9,Total!AA:AA,DB!$O$9,Total!AA:AA,$H$2)+COUNTIFS(Total!X:X,$P$3,Total!W:W,B23,Total!AA:AA,DB!$G$5,Total!AA:AA,DB!$O$5,Total!M:M,DB!$G$9,Total!AA:AA,DB!$O$9,Total!AA:AA,$H$2)+COUNTIFS(Total!X:X,$P$3,Total!W:W,B23,Total!AA:AA,DB!$G$5,Total!AA:AA,DB!$O$5,Total!AA:AA,DB!$G$9,Total!K:K,DB!$O$9,Total!AA:AA,$H$2)+COUNTIFS(Total!X:X,$P$3,Total!W:W,B23,Total!AA:AA,DB!$G$5,Total!AA:AA,DB!$O$5,Total!AA:AA,DB!$G$9,Total!AA:AA,DB!$O$9,Total!E:E,$H$2)+COUNTIFS(Total!X:X,$P$3,Total!W:W,B23,Total!O:O,DB!$G$5,Total!N:N,DB!$O$5,Total!M:M,DB!$G$9,Total!AA:AA,DB!$O$9,Total!AA:AA,$H$2)+COUNTIFS(Total!X:X,$P$3,Total!W:W,B23,Total!O:O,DB!$G$5,Total!N:N,DB!$O$5,Total!AA:AA,DB!$G$9,Total!K:K,DB!$O$9,Total!AA:AA,$H$2)+COUNTIFS(Total!X:X,$P$3,Total!W:W,B23,Total!O:O,DB!$G$5,Total!N:N,DB!$O$5,Total!AA:AA,DB!$G$9,Total!AA:AA,DB!$O$9,Total!E:E,$H$2)+COUNTIFS(Total!X:X,$P$3,Total!W:W,B23,Total!O:O,DB!$G$5,Total!AA:AA,DB!$O$5,Total!M:M,DB!$G$9,Total!K:K,DB!$O$9,Total!AA:AA,$H$2)+COUNTIFS(Total!X:X,$P$3,Total!W:W,B23,Total!O:O,DB!$G$5,Total!AA:AA,DB!$O$5,Total!M:M,DB!$G$9,Total!AA:AA,DB!$O$9,Total!E:E,$H$2)+COUNTIFS(Total!X:X,$P$3,Total!W:W,B23,Total!O:O,DB!$G$5,Total!AA:AA,DB!$O$5,Total!AA:AA,DB!$G$9,Total!K:K,DB!$O$9,Total!E:E,$H$2)+COUNTIFS(Total!X:X,$P$3,Total!W:W,B23,Total!AA:AA,DB!$G$5,Total!N:N,DB!$O$5,Total!M:M,DB!$G$9,Total!K:K,DB!$O$9,Total!AA:AA,$H$2)+COUNTIFS(Total!X:X,$P$3,Total!W:W,B23,Total!AA:AA,DB!$G$5,Total!N:N,DB!$O$5,Total!M:M,DB!$G$9,Total!AA:AA,DB!$O$9,Total!E:E,$H$2)+COUNTIFS(Total!X:X,$P$3,Total!W:W,B23,Total!AA:AA,DB!$G$5,Total!N:N,DB!$O$5,Total!AA:AA,DB!$G$9,Total!K:K,DB!$O$9,Total!E:E,$H$2)+COUNTIFS(Total!X:X,$P$3,Total!W:W,B23,Total!AA:AA,DB!$G$5,Total!AA:AA,DB!$O$5,Total!M:M,DB!$G$9,Total!K:K,DB!$O$9,Total!E:E,$H$2)+COUNTIFS(Total!X:X,$P$3,Total!W:W,B23,Total!O:O,DB!$G$5,Total!N:N,DB!$O$5,Total!AA:AA,DB!$G$9,Total!AA:AA,DB!$O$9,Total!AA:AA,$H$2)+COUNTIFS(Total!X:X,$P$3,Total!W:W,B23,Total!O:O,DB!$G$5,Total!AA:AA,DB!$O$5,Total!M:M,DB!$G$9,Total!AA:AA,DB!$O$9,Total!AA:AA,$H$2)+COUNTIFS(Total!X:X,$P$3,Total!W:W,B23,Total!O:O,DB!$G$5,Total!AA:AA,DB!$O$5,Total!AA:AA,DB!$G$9,Total!K:K,DB!$O$9,Total!AA:AA,$H$2)+COUNTIFS(Total!X:X,$P$3,Total!W:W,B23,Total!O:O,DB!$G$5,Total!AA:AA,DB!$O$5,Total!AA:AA,DB!$G$9,Total!AA:AA,DB!$O$9,Total!E:E,$H$2)+COUNTIFS(Total!X:X,$P$3,Total!W:W,B23,Total!AA:AA,DB!$G$5,Total!N:N,DB!$O$5,Total!M:M,DB!$G$9,Total!AA:AA,DB!$O$9,Total!AA:AA,$H$2)+COUNTIFS(Total!X:X,$P$3,Total!W:W,B23,Total!AA:AA,DB!$G$5,Total!N:N,DB!$O$5,Total!AA:AA,DB!$G$9,Total!K:K,DB!$O$9,Total!AA:AA,$H$2)+COUNTIFS(Total!X:X,$P$3,Total!W:W,B23,Total!AA:AA,DB!$G$5,Total!N:N,DB!$O$5,Total!AA:AA,DB!$G$9,Total!AA:AA,DB!$O$9,Total!E:E,$H$2)+COUNTIFS(Total!X:X,$P$3,Total!W:W,B23,Total!AA:AA,DB!$G$5,Total!AA:AA,DB!$O$5,Total!M:M,DB!$G$9,Total!K:K,DB!$O$9,Total!AA:AA,$H$2)+COUNTIFS(Total!X:X,$P$3,Total!W:W,B23,Total!AA:AA,DB!$G$5,Total!AA:AA,DB!$O$5,Total!M:M,DB!$G$9,Total!AA:AA,DB!$O$9,Total!E:E,$H$2)+COUNTIFS(Total!X:X,$P$3,Total!W:W,B23,Total!AA:AA,DB!$G$5,Total!AA:AA,DB!$O$5,Total!AA:AA,DB!$G$9,Total!K:K,DB!$O$9,Total!E:E,$H$2)+COUNTIFS(Total!X:X,$P$3,Total!W:W,B23,Total!AA:AA,DB!$G$5,Total!N:N,DB!$O$5,Total!M:M,DB!$G$9,Total!K:K,DB!$O$9,Total!E:E,$H$2)+COUNTIFS(Total!X:X,$P$3,Total!W:W,B23,Total!O:O,DB!$G$5,Total!AA:AA,DB!$O$5,Total!M:M,DB!$G$9,Total!K:K,DB!$O$9,Total!E:E,$H$2)+COUNTIFS(Total!X:X,$P$3,Total!W:W,B23,Total!O:O,DB!$G$5,Total!N:N,DB!$O$5,Total!AA:AA,DB!$G$9,Total!K:K,DB!$O$9,Total!E:E,$H$2)+COUNTIFS(Total!X:X,$P$3,Total!W:W,B23,Total!O:O,DB!$G$5,Total!N:N,DB!$O$5,Total!M:M,DB!$G$9,Total!AA:AA,DB!$O$9,Total!E:E,$H$2)+COUNTIFS(Total!X:X,$P$3,Total!W:W,B23,Total!O:O,DB!$G$5,Total!N:N,DB!$O$5,Total!M:M,DB!$G$9,Total!K:K,DB!$O$9,Total!AA:AA,$H$2)</f>
        <v>7</v>
      </c>
      <c r="Q23" s="31">
        <f>COUNTIFS(Total!X:X,$Q$3,Total!W:W,B23,Total!O:O,DB!$G$5,Total!N:N,DB!$O$5,Total!M:M,DB!$G$9,Total!K:K,DB!$O$9,Total!E:E,$H$2)+COUNTIFS(Total!X:X,$Q$3,Total!W:W,B23,Total!AA:AA,DB!$G$5,Total!AA:AA,DB!$O$5,Total!AA:AA,DB!$G$9,Total!AA:AA,DB!$O$9,Total!AA:AA,$H$2)+COUNTIFS(Total!X:X,$Q$3,Total!W:W,B23,Total!O:O,DB!$G$5,Total!AA:AA,DB!$O$5,Total!AA:AA,DB!$G$9,Total!AA:AA,DB!$O$9,Total!AA:AA,$H$2)+COUNTIFS(Total!X:X,$Q$3,Total!W:W,B23,Total!AA:AA,DB!$G$5,Total!N:N,DB!$O$5,Total!AA:AA,DB!$G$9,Total!AA:AA,DB!$O$9,Total!AA:AA,$H$2)+COUNTIFS(Total!X:X,$Q$3,Total!W:W,B23,Total!AA:AA,DB!$G$5,Total!AA:AA,DB!$O$5,Total!M:M,DB!$G$9,Total!AA:AA,DB!$O$9,Total!AA:AA,$H$2)+COUNTIFS(Total!X:X,$Q$3,Total!W:W,B23,Total!AA:AA,DB!$G$5,Total!AA:AA,DB!$O$5,Total!AA:AA,DB!$G$9,Total!K:K,DB!$O$9,Total!AA:AA,$H$2)+COUNTIFS(Total!X:X,$Q$3,Total!W:W,B23,Total!AA:AA,DB!$G$5,Total!AA:AA,DB!$O$5,Total!AA:AA,DB!$G$9,Total!AA:AA,DB!$O$9,Total!E:E,$H$2)+COUNTIFS(Total!X:X,$Q$3,Total!W:W,B23,Total!O:O,DB!$G$5,Total!N:N,DB!$O$5,Total!M:M,DB!$G$9,Total!AA:AA,DB!$O$9,Total!AA:AA,$H$2)+COUNTIFS(Total!X:X,$Q$3,Total!W:W,B23,Total!O:O,DB!$G$5,Total!N:N,DB!$O$5,Total!AA:AA,DB!$G$9,Total!K:K,DB!$O$9,Total!AA:AA,$H$2)+COUNTIFS(Total!X:X,$Q$3,Total!W:W,B23,Total!O:O,DB!$G$5,Total!N:N,DB!$O$5,Total!AA:AA,DB!$G$9,Total!AA:AA,DB!$O$9,Total!E:E,$H$2)+COUNTIFS(Total!X:X,$Q$3,Total!W:W,B23,Total!O:O,DB!$G$5,Total!AA:AA,DB!$O$5,Total!M:M,DB!$G$9,Total!K:K,DB!$O$9,Total!AA:AA,$H$2)+COUNTIFS(Total!X:X,$Q$3,Total!W:W,B23,Total!O:O,DB!$G$5,Total!AA:AA,DB!$O$5,Total!M:M,DB!$G$9,Total!AA:AA,DB!$O$9,Total!E:E,$H$2)+COUNTIFS(Total!X:X,$Q$3,Total!W:W,B23,Total!O:O,DB!$G$5,Total!AA:AA,DB!$O$5,Total!AA:AA,DB!$G$9,Total!K:K,DB!$O$9,Total!E:E,$H$2)+COUNTIFS(Total!X:X,$Q$3,Total!W:W,B23,Total!AA:AA,DB!$G$5,Total!N:N,DB!$O$5,Total!M:M,DB!$G$9,Total!K:K,DB!$O$9,Total!AA:AA,$H$2)+COUNTIFS(Total!X:X,$Q$3,Total!W:W,B23,Total!AA:AA,DB!$G$5,Total!N:N,DB!$O$5,Total!M:M,DB!$G$9,Total!AA:AA,DB!$O$9,Total!E:E,$H$2)+COUNTIFS(Total!X:X,$Q$3,Total!W:W,B23,Total!AA:AA,DB!$G$5,Total!N:N,DB!$O$5,Total!AA:AA,DB!$G$9,Total!K:K,DB!$O$9,Total!E:E,$H$2)+COUNTIFS(Total!X:X,$Q$3,Total!W:W,B23,Total!AA:AA,DB!$G$5,Total!AA:AA,DB!$O$5,Total!M:M,DB!$G$9,Total!K:K,DB!$O$9,Total!E:E,$H$2)+COUNTIFS(Total!X:X,$Q$3,Total!W:W,B23,Total!O:O,DB!$G$5,Total!N:N,DB!$O$5,Total!AA:AA,DB!$G$9,Total!AA:AA,DB!$O$9,Total!AA:AA,$H$2)+COUNTIFS(Total!X:X,$Q$3,Total!W:W,B23,Total!O:O,DB!$G$5,Total!AA:AA,DB!$O$5,Total!M:M,DB!$G$9,Total!AA:AA,DB!$O$9,Total!AA:AA,$H$2)+COUNTIFS(Total!X:X,$Q$3,Total!W:W,B23,Total!O:O,DB!$G$5,Total!AA:AA,DB!$O$5,Total!AA:AA,DB!$G$9,Total!K:K,DB!$O$9,Total!AA:AA,$H$2)+COUNTIFS(Total!X:X,$Q$3,Total!W:W,B23,Total!O:O,DB!$G$5,Total!AA:AA,DB!$O$5,Total!AA:AA,DB!$G$9,Total!AA:AA,DB!$O$9,Total!E:E,$H$2)+COUNTIFS(Total!X:X,$Q$3,Total!W:W,B23,Total!AA:AA,DB!$G$5,Total!N:N,DB!$O$5,Total!M:M,DB!$G$9,Total!AA:AA,DB!$O$9,Total!AA:AA,$H$2)+COUNTIFS(Total!X:X,$Q$3,Total!W:W,B23,Total!AA:AA,DB!$G$5,Total!N:N,DB!$O$5,Total!AA:AA,DB!$G$9,Total!K:K,DB!$O$9,Total!AA:AA,$H$2)+COUNTIFS(Total!X:X,$Q$3,Total!W:W,B23,Total!AA:AA,DB!$G$5,Total!N:N,DB!$O$5,Total!AA:AA,DB!$G$9,Total!AA:AA,DB!$O$9,Total!E:E,$H$2)+COUNTIFS(Total!X:X,$Q$3,Total!W:W,B23,Total!AA:AA,DB!$G$5,Total!AA:AA,DB!$O$5,Total!M:M,DB!$G$9,Total!K:K,DB!$O$9,Total!AA:AA,$H$2)+COUNTIFS(Total!X:X,$Q$3,Total!W:W,B23,Total!AA:AA,DB!$G$5,Total!AA:AA,DB!$O$5,Total!M:M,DB!$G$9,Total!AA:AA,DB!$O$9,Total!E:E,$H$2)+COUNTIFS(Total!X:X,$Q$3,Total!W:W,B23,Total!AA:AA,DB!$G$5,Total!AA:AA,DB!$O$5,Total!AA:AA,DB!$G$9,Total!K:K,DB!$O$9,Total!E:E,$H$2)+COUNTIFS(Total!X:X,$Q$3,Total!W:W,B23,Total!AA:AA,DB!$G$5,Total!N:N,DB!$O$5,Total!M:M,DB!$G$9,Total!K:K,DB!$O$9,Total!E:E,$H$2)+COUNTIFS(Total!X:X,$Q$3,Total!W:W,B23,Total!O:O,DB!$G$5,Total!AA:AA,DB!$O$5,Total!M:M,DB!$G$9,Total!K:K,DB!$O$9,Total!E:E,$H$2)+COUNTIFS(Total!X:X,$Q$3,Total!W:W,B23,Total!O:O,DB!$G$5,Total!N:N,DB!$O$5,Total!AA:AA,DB!$G$9,Total!K:K,DB!$O$9,Total!E:E,$H$2)+COUNTIFS(Total!X:X,$Q$3,Total!W:W,B23,Total!O:O,DB!$G$5,Total!N:N,DB!$O$5,Total!M:M,DB!$G$9,Total!AA:AA,DB!$O$9,Total!E:E,$H$2)+COUNTIFS(Total!X:X,$Q$3,Total!W:W,B23,Total!O:O,DB!$G$5,Total!N:N,DB!$O$5,Total!M:M,DB!$G$9,Total!K:K,DB!$O$9,Total!AA:AA,$H$2)</f>
        <v>8</v>
      </c>
      <c r="R23" s="31">
        <f>COUNTIFS(Total!X:X,$R$3,Total!W:W,B23,Total!O:O,DB!$G$5,Total!N:N,DB!$O$5,Total!M:M,DB!$G$9,Total!K:K,DB!$O$9,Total!E:E,$H$2)+COUNTIFS(Total!X:X,$R$3,Total!W:W,B23,Total!AA:AA,DB!$G$5,Total!AA:AA,DB!$O$5,Total!AA:AA,DB!$G$9,Total!AA:AA,DB!$O$9,Total!AA:AA,$H$2)+COUNTIFS(Total!X:X,$R$3,Total!W:W,B23,Total!O:O,DB!$G$5,Total!AA:AA,DB!$O$5,Total!AA:AA,DB!$G$9,Total!AA:AA,DB!$O$9,Total!AA:AA,$H$2)+COUNTIFS(Total!X:X,$R$3,Total!W:W,B23,Total!AA:AA,DB!$G$5,Total!N:N,DB!$O$5,Total!AA:AA,DB!$G$9,Total!AA:AA,DB!$O$9,Total!AA:AA,$H$2)+COUNTIFS(Total!X:X,$R$3,Total!W:W,B23,Total!AA:AA,DB!$G$5,Total!AA:AA,DB!$O$5,Total!M:M,DB!$G$9,Total!AA:AA,DB!$O$9,Total!AA:AA,$H$2)+COUNTIFS(Total!X:X,$R$3,Total!W:W,B23,Total!AA:AA,DB!$G$5,Total!AA:AA,DB!$O$5,Total!AA:AA,DB!$G$9,Total!K:K,DB!$O$9,Total!AA:AA,$H$2)+COUNTIFS(Total!X:X,$R$3,Total!W:W,B23,Total!AA:AA,DB!$G$5,Total!AA:AA,DB!$O$5,Total!AA:AA,DB!$G$9,Total!AA:AA,DB!$O$9,Total!E:E,$H$2)+COUNTIFS(Total!X:X,$R$3,Total!W:W,B23,Total!O:O,DB!$G$5,Total!N:N,DB!$O$5,Total!M:M,DB!$G$9,Total!AA:AA,DB!$O$9,Total!AA:AA,$H$2)+COUNTIFS(Total!X:X,$R$3,Total!W:W,B23,Total!O:O,DB!$G$5,Total!N:N,DB!$O$5,Total!AA:AA,DB!$G$9,Total!K:K,DB!$O$9,Total!AA:AA,$H$2)+COUNTIFS(Total!X:X,$R$3,Total!W:W,B23,Total!O:O,DB!$G$5,Total!N:N,DB!$O$5,Total!AA:AA,DB!$G$9,Total!AA:AA,DB!$O$9,Total!E:E,$H$2)+COUNTIFS(Total!X:X,$R$3,Total!W:W,B23,Total!O:O,DB!$G$5,Total!AA:AA,DB!$O$5,Total!M:M,DB!$G$9,Total!K:K,DB!$O$9,Total!AA:AA,$H$2)+COUNTIFS(Total!X:X,$R$3,Total!W:W,B23,Total!O:O,DB!$G$5,Total!AA:AA,DB!$O$5,Total!M:M,DB!$G$9,Total!AA:AA,DB!$O$9,Total!E:E,$H$2)+COUNTIFS(Total!X:X,$R$3,Total!W:W,B23,Total!O:O,DB!$G$5,Total!AA:AA,DB!$O$5,Total!AA:AA,DB!$G$9,Total!K:K,DB!$O$9,Total!E:E,$H$2)+COUNTIFS(Total!X:X,$R$3,Total!W:W,B23,Total!AA:AA,DB!$G$5,Total!N:N,DB!$O$5,Total!M:M,DB!$G$9,Total!K:K,DB!$O$9,Total!AA:AA,$H$2)+COUNTIFS(Total!X:X,$R$3,Total!W:W,B23,Total!AA:AA,DB!$G$5,Total!N:N,DB!$O$5,Total!M:M,DB!$G$9,Total!AA:AA,DB!$O$9,Total!E:E,$H$2)+COUNTIFS(Total!X:X,$R$3,Total!W:W,B23,Total!AA:AA,DB!$G$5,Total!N:N,DB!$O$5,Total!AA:AA,DB!$G$9,Total!K:K,DB!$O$9,Total!E:E,$H$2)+COUNTIFS(Total!X:X,$R$3,Total!W:W,B23,Total!AA:AA,DB!$G$5,Total!AA:AA,DB!$O$5,Total!M:M,DB!$G$9,Total!K:K,DB!$O$9,Total!E:E,$H$2)+COUNTIFS(Total!X:X,$R$3,Total!W:W,B23,Total!O:O,DB!$G$5,Total!N:N,DB!$O$5,Total!AA:AA,DB!$G$9,Total!AA:AA,DB!$O$9,Total!AA:AA,$H$2)+COUNTIFS(Total!X:X,$R$3,Total!W:W,B23,Total!O:O,DB!$G$5,Total!AA:AA,DB!$O$5,Total!M:M,DB!$G$9,Total!AA:AA,DB!$O$9,Total!AA:AA,$H$2)+COUNTIFS(Total!X:X,$R$3,Total!W:W,B23,Total!O:O,DB!$G$5,Total!AA:AA,DB!$O$5,Total!AA:AA,DB!$G$9,Total!K:K,DB!$O$9,Total!AA:AA,$H$2)+COUNTIFS(Total!X:X,$R$3,Total!W:W,B23,Total!O:O,DB!$G$5,Total!AA:AA,DB!$O$5,Total!AA:AA,DB!$G$9,Total!AA:AA,DB!$O$9,Total!E:E,$H$2)+COUNTIFS(Total!X:X,$R$3,Total!W:W,B23,Total!AA:AA,DB!$G$5,Total!N:N,DB!$O$5,Total!M:M,DB!$G$9,Total!AA:AA,DB!$O$9,Total!AA:AA,$H$2)+COUNTIFS(Total!X:X,$R$3,Total!W:W,B23,Total!AA:AA,DB!$G$5,Total!N:N,DB!$O$5,Total!AA:AA,DB!$G$9,Total!K:K,DB!$O$9,Total!AA:AA,$H$2)+COUNTIFS(Total!X:X,$R$3,Total!W:W,B23,Total!AA:AA,DB!$G$5,Total!N:N,DB!$O$5,Total!AA:AA,DB!$G$9,Total!AA:AA,DB!$O$9,Total!E:E,$H$2)+COUNTIFS(Total!X:X,$R$3,Total!W:W,B23,Total!AA:AA,DB!$G$5,Total!AA:AA,DB!$O$5,Total!M:M,DB!$G$9,Total!K:K,DB!$O$9,Total!AA:AA,$H$2)+COUNTIFS(Total!X:X,$R$3,Total!W:W,B23,Total!AA:AA,DB!$G$5,Total!AA:AA,DB!$O$5,Total!M:M,DB!$G$9,Total!AA:AA,DB!$O$9,Total!E:E,$H$2)+COUNTIFS(Total!X:X,$R$3,Total!W:W,B23,Total!AA:AA,DB!$G$5,Total!AA:AA,DB!$O$5,Total!AA:AA,DB!$G$9,Total!K:K,DB!$O$9,Total!E:E,$H$2)+COUNTIFS(Total!X:X,$R$3,Total!W:W,B23,Total!AA:AA,DB!$G$5,Total!N:N,DB!$O$5,Total!M:M,DB!$G$9,Total!K:K,DB!$O$9,Total!E:E,$H$2)+COUNTIFS(Total!X:X,$R$3,Total!W:W,B23,Total!O:O,DB!$G$5,Total!AA:AA,DB!$O$5,Total!M:M,DB!$G$9,Total!K:K,DB!$O$9,Total!E:E,$H$2)+COUNTIFS(Total!X:X,$R$3,Total!W:W,B23,Total!O:O,DB!$G$5,Total!N:N,DB!$O$5,Total!AA:AA,DB!$G$9,Total!K:K,DB!$O$9,Total!E:E,$H$2)+COUNTIFS(Total!X:X,$R$3,Total!W:W,B23,Total!O:O,DB!$G$5,Total!N:N,DB!$O$5,Total!M:M,DB!$G$9,Total!AA:AA,DB!$O$9,Total!E:E,$H$2)+COUNTIFS(Total!X:X,$R$3,Total!W:W,B23,Total!O:O,DB!$G$5,Total!N:N,DB!$O$5,Total!M:M,DB!$G$9,Total!K:K,DB!$O$9,Total!AA:AA,$H$2)</f>
        <v>2</v>
      </c>
      <c r="S23" s="31">
        <f>COUNTIFS(Total!X:X,$S$3,Total!W:W,B23,Total!O:O,DB!$G$5,Total!N:N,DB!$O$5,Total!M:M,DB!$G$9,Total!K:K,DB!$O$9,Total!E:E,$H$2)+COUNTIFS(Total!X:X,$S$3,Total!W:W,B23,Total!AA:AA,DB!$G$5,Total!AA:AA,DB!$O$5,Total!AA:AA,DB!$G$9,Total!AA:AA,DB!$O$9,Total!AA:AA,$H$2)+COUNTIFS(Total!X:X,$S$3,Total!W:W,B23,Total!O:O,DB!$G$5,Total!AA:AA,DB!$O$5,Total!AA:AA,DB!$G$9,Total!AA:AA,DB!$O$9,Total!AA:AA,$H$2)+COUNTIFS(Total!X:X,$S$3,Total!W:W,B23,Total!AA:AA,DB!$G$5,Total!N:N,DB!$O$5,Total!AA:AA,DB!$G$9,Total!AA:AA,DB!$O$9,Total!AA:AA,$H$2)+COUNTIFS(Total!X:X,$S$3,Total!W:W,B23,Total!AA:AA,DB!$G$5,Total!AA:AA,DB!$O$5,Total!M:M,DB!$G$9,Total!AA:AA,DB!$O$9,Total!AA:AA,$H$2)+COUNTIFS(Total!X:X,$S$3,Total!W:W,B23,Total!AA:AA,DB!$G$5,Total!AA:AA,DB!$O$5,Total!AA:AA,DB!$G$9,Total!K:K,DB!$O$9,Total!AA:AA,$H$2)+COUNTIFS(Total!X:X,$S$3,Total!W:W,B23,Total!AA:AA,DB!$G$5,Total!AA:AA,DB!$O$5,Total!AA:AA,DB!$G$9,Total!AA:AA,DB!$O$9,Total!E:E,$H$2)+COUNTIFS(Total!X:X,$S$3,Total!W:W,B23,Total!O:O,DB!$G$5,Total!N:N,DB!$O$5,Total!M:M,DB!$G$9,Total!AA:AA,DB!$O$9,Total!AA:AA,$H$2)+COUNTIFS(Total!X:X,$S$3,Total!W:W,B23,Total!O:O,DB!$G$5,Total!N:N,DB!$O$5,Total!AA:AA,DB!$G$9,Total!K:K,DB!$O$9,Total!AA:AA,$H$2)+COUNTIFS(Total!X:X,$S$3,Total!W:W,B23,Total!O:O,DB!$G$5,Total!N:N,DB!$O$5,Total!AA:AA,DB!$G$9,Total!AA:AA,DB!$O$9,Total!E:E,$H$2)+COUNTIFS(Total!X:X,$S$3,Total!W:W,B23,Total!O:O,DB!$G$5,Total!AA:AA,DB!$O$5,Total!M:M,DB!$G$9,Total!K:K,DB!$O$9,Total!AA:AA,$H$2)+COUNTIFS(Total!X:X,$S$3,Total!W:W,B23,Total!O:O,DB!$G$5,Total!AA:AA,DB!$O$5,Total!M:M,DB!$G$9,Total!AA:AA,DB!$O$9,Total!E:E,$H$2)+COUNTIFS(Total!X:X,$S$3,Total!W:W,B23,Total!O:O,DB!$G$5,Total!AA:AA,DB!$O$5,Total!AA:AA,DB!$G$9,Total!K:K,DB!$O$9,Total!E:E,$H$2)+COUNTIFS(Total!X:X,$S$3,Total!W:W,B23,Total!AA:AA,DB!$G$5,Total!N:N,DB!$O$5,Total!M:M,DB!$G$9,Total!K:K,DB!$O$9,Total!AA:AA,$H$2)+COUNTIFS(Total!X:X,$S$3,Total!W:W,B23,Total!AA:AA,DB!$G$5,Total!N:N,DB!$O$5,Total!M:M,DB!$G$9,Total!AA:AA,DB!$O$9,Total!E:E,$H$2)+COUNTIFS(Total!X:X,$S$3,Total!W:W,B23,Total!AA:AA,DB!$G$5,Total!N:N,DB!$O$5,Total!AA:AA,DB!$G$9,Total!K:K,DB!$O$9,Total!E:E,$H$2)+COUNTIFS(Total!X:X,$S$3,Total!W:W,B23,Total!AA:AA,DB!$G$5,Total!AA:AA,DB!$O$5,Total!M:M,DB!$G$9,Total!K:K,DB!$O$9,Total!E:E,$H$2)+COUNTIFS(Total!X:X,$S$3,Total!W:W,B23,Total!O:O,DB!$G$5,Total!N:N,DB!$O$5,Total!AA:AA,DB!$G$9,Total!AA:AA,DB!$O$9,Total!AA:AA,$H$2)+COUNTIFS(Total!X:X,$S$3,Total!W:W,B23,Total!O:O,DB!$G$5,Total!AA:AA,DB!$O$5,Total!M:M,DB!$G$9,Total!AA:AA,DB!$O$9,Total!AA:AA,$H$2)+COUNTIFS(Total!X:X,$S$3,Total!W:W,B23,Total!O:O,DB!$G$5,Total!AA:AA,DB!$O$5,Total!AA:AA,DB!$G$9,Total!K:K,DB!$O$9,Total!AA:AA,$H$2)+COUNTIFS(Total!X:X,$S$3,Total!W:W,B23,Total!O:O,DB!$G$5,Total!AA:AA,DB!$O$5,Total!AA:AA,DB!$G$9,Total!AA:AA,DB!$O$9,Total!E:E,$H$2)+COUNTIFS(Total!X:X,$S$3,Total!W:W,B23,Total!AA:AA,DB!$G$5,Total!N:N,DB!$O$5,Total!M:M,DB!$G$9,Total!AA:AA,DB!$O$9,Total!AA:AA,$H$2)+COUNTIFS(Total!X:X,$S$3,Total!W:W,B23,Total!AA:AA,DB!$G$5,Total!N:N,DB!$O$5,Total!AA:AA,DB!$G$9,Total!K:K,DB!$O$9,Total!AA:AA,$H$2)+COUNTIFS(Total!X:X,$S$3,Total!W:W,B23,Total!AA:AA,DB!$G$5,Total!N:N,DB!$O$5,Total!AA:AA,DB!$G$9,Total!AA:AA,DB!$O$9,Total!E:E,$H$2)+COUNTIFS(Total!X:X,$S$3,Total!W:W,B23,Total!AA:AA,DB!$G$5,Total!AA:AA,DB!$O$5,Total!M:M,DB!$G$9,Total!K:K,DB!$O$9,Total!AA:AA,$H$2)+COUNTIFS(Total!X:X,$S$3,Total!W:W,B23,Total!AA:AA,DB!$G$5,Total!AA:AA,DB!$O$5,Total!M:M,DB!$G$9,Total!AA:AA,DB!$O$9,Total!E:E,$H$2)+COUNTIFS(Total!X:X,$S$3,Total!W:W,B23,Total!AA:AA,DB!$G$5,Total!AA:AA,DB!$O$5,Total!AA:AA,DB!$G$9,Total!K:K,DB!$O$9,Total!E:E,$H$2)+COUNTIFS(Total!X:X,$S$3,Total!W:W,B23,Total!AA:AA,DB!$G$5,Total!N:N,DB!$O$5,Total!M:M,DB!$G$9,Total!K:K,DB!$O$9,Total!E:E,$H$2)+COUNTIFS(Total!X:X,$S$3,Total!W:W,B23,Total!O:O,DB!$G$5,Total!AA:AA,DB!$O$5,Total!M:M,DB!$G$9,Total!K:K,DB!$O$9,Total!E:E,$H$2)+COUNTIFS(Total!X:X,$S$3,Total!W:W,B23,Total!O:O,DB!$G$5,Total!N:N,DB!$O$5,Total!AA:AA,DB!$G$9,Total!K:K,DB!$O$9,Total!E:E,$H$2)+COUNTIFS(Total!X:X,$S$3,Total!W:W,B23,Total!O:O,DB!$G$5,Total!N:N,DB!$O$5,Total!M:M,DB!$G$9,Total!AA:AA,DB!$O$9,Total!E:E,$H$2)+COUNTIFS(Total!X:X,$S$3,Total!W:W,B23,Total!O:O,DB!$G$5,Total!N:N,DB!$O$5,Total!M:M,DB!$G$9,Total!K:K,DB!$O$9,Total!AA:AA,$H$2)</f>
        <v>34</v>
      </c>
      <c r="T23" s="31">
        <f>COUNTIFS(Total!X:X,$T$3,Total!W:W,B23,Total!O:O,DB!$G$5,Total!N:N,DB!$O$5,Total!M:M,DB!$G$9,Total!K:K,DB!$O$9,Total!E:E,$H$2)+COUNTIFS(Total!X:X,$T$3,Total!W:W,B23,Total!AA:AA,DB!$G$5,Total!AA:AA,DB!$O$5,Total!AA:AA,DB!$G$9,Total!AA:AA,DB!$O$9,Total!AA:AA,$H$2)+COUNTIFS(Total!X:X,$T$3,Total!W:W,B23,Total!O:O,DB!$G$5,Total!AA:AA,DB!$O$5,Total!AA:AA,DB!$G$9,Total!AA:AA,DB!$O$9,Total!AA:AA,$H$2)+COUNTIFS(Total!X:X,$T$3,Total!W:W,B23,Total!AA:AA,DB!$G$5,Total!N:N,DB!$O$5,Total!AA:AA,DB!$G$9,Total!AA:AA,DB!$O$9,Total!AA:AA,$H$2)+COUNTIFS(Total!X:X,$T$3,Total!W:W,B23,Total!AA:AA,DB!$G$5,Total!AA:AA,DB!$O$5,Total!M:M,DB!$G$9,Total!AA:AA,DB!$O$9,Total!AA:AA,$H$2)+COUNTIFS(Total!X:X,$T$3,Total!W:W,B23,Total!AA:AA,DB!$G$5,Total!AA:AA,DB!$O$5,Total!AA:AA,DB!$G$9,Total!K:K,DB!$O$9,Total!AA:AA,$H$2)+COUNTIFS(Total!X:X,$T$3,Total!W:W,B23,Total!AA:AA,DB!$G$5,Total!AA:AA,DB!$O$5,Total!AA:AA,DB!$G$9,Total!AA:AA,DB!$O$9,Total!E:E,$H$2)+COUNTIFS(Total!X:X,$T$3,Total!W:W,B23,Total!O:O,DB!$G$5,Total!N:N,DB!$O$5,Total!M:M,DB!$G$9,Total!AA:AA,DB!$O$9,Total!AA:AA,$H$2)+COUNTIFS(Total!X:X,$T$3,Total!W:W,B23,Total!O:O,DB!$G$5,Total!N:N,DB!$O$5,Total!AA:AA,DB!$G$9,Total!K:K,DB!$O$9,Total!AA:AA,$H$2)+COUNTIFS(Total!X:X,$T$3,Total!W:W,B23,Total!O:O,DB!$G$5,Total!N:N,DB!$O$5,Total!AA:AA,DB!$G$9,Total!AA:AA,DB!$O$9,Total!E:E,$H$2)+COUNTIFS(Total!X:X,$T$3,Total!W:W,B23,Total!O:O,DB!$G$5,Total!AA:AA,DB!$O$5,Total!M:M,DB!$G$9,Total!K:K,DB!$O$9,Total!AA:AA,$H$2)+COUNTIFS(Total!X:X,$T$3,Total!W:W,B23,Total!O:O,DB!$G$5,Total!AA:AA,DB!$O$5,Total!M:M,DB!$G$9,Total!AA:AA,DB!$O$9,Total!E:E,$H$2)+COUNTIFS(Total!X:X,$T$3,Total!W:W,B23,Total!O:O,DB!$G$5,Total!AA:AA,DB!$O$5,Total!AA:AA,DB!$G$9,Total!K:K,DB!$O$9,Total!E:E,$H$2)+COUNTIFS(Total!X:X,$T$3,Total!W:W,B23,Total!AA:AA,DB!$G$5,Total!N:N,DB!$O$5,Total!M:M,DB!$G$9,Total!K:K,DB!$O$9,Total!AA:AA,$H$2)+COUNTIFS(Total!X:X,$T$3,Total!W:W,B23,Total!AA:AA,DB!$G$5,Total!N:N,DB!$O$5,Total!M:M,DB!$G$9,Total!AA:AA,DB!$O$9,Total!E:E,$H$2)+COUNTIFS(Total!X:X,$T$3,Total!W:W,B23,Total!AA:AA,DB!$G$5,Total!N:N,DB!$O$5,Total!AA:AA,DB!$G$9,Total!K:K,DB!$O$9,Total!E:E,$H$2)+COUNTIFS(Total!X:X,$T$3,Total!W:W,B23,Total!AA:AA,DB!$G$5,Total!AA:AA,DB!$O$5,Total!M:M,DB!$G$9,Total!K:K,DB!$O$9,Total!E:E,$H$2)+COUNTIFS(Total!X:X,$T$3,Total!W:W,B23,Total!O:O,DB!$G$5,Total!N:N,DB!$O$5,Total!AA:AA,DB!$G$9,Total!AA:AA,DB!$O$9,Total!AA:AA,$H$2)+COUNTIFS(Total!X:X,$T$3,Total!W:W,B23,Total!O:O,DB!$G$5,Total!AA:AA,DB!$O$5,Total!M:M,DB!$G$9,Total!AA:AA,DB!$O$9,Total!AA:AA,$H$2)+COUNTIFS(Total!X:X,$T$3,Total!W:W,B23,Total!O:O,DB!$G$5,Total!AA:AA,DB!$O$5,Total!AA:AA,DB!$G$9,Total!K:K,DB!$O$9,Total!AA:AA,$H$2)+COUNTIFS(Total!X:X,$T$3,Total!W:W,B23,Total!O:O,DB!$G$5,Total!AA:AA,DB!$O$5,Total!AA:AA,DB!$G$9,Total!AA:AA,DB!$O$9,Total!E:E,$H$2)+COUNTIFS(Total!X:X,$T$3,Total!W:W,B23,Total!AA:AA,DB!$G$5,Total!N:N,DB!$O$5,Total!M:M,DB!$G$9,Total!AA:AA,DB!$O$9,Total!AA:AA,$H$2)+COUNTIFS(Total!X:X,$T$3,Total!W:W,B23,Total!AA:AA,DB!$G$5,Total!N:N,DB!$O$5,Total!AA:AA,DB!$G$9,Total!K:K,DB!$O$9,Total!AA:AA,$H$2)+COUNTIFS(Total!X:X,$T$3,Total!W:W,B23,Total!AA:AA,DB!$G$5,Total!N:N,DB!$O$5,Total!AA:AA,DB!$G$9,Total!AA:AA,DB!$O$9,Total!E:E,$H$2)+COUNTIFS(Total!X:X,$T$3,Total!W:W,B23,Total!AA:AA,DB!$G$5,Total!AA:AA,DB!$O$5,Total!M:M,DB!$G$9,Total!K:K,DB!$O$9,Total!AA:AA,$H$2)+COUNTIFS(Total!X:X,$T$3,Total!W:W,B23,Total!AA:AA,DB!$G$5,Total!AA:AA,DB!$O$5,Total!M:M,DB!$G$9,Total!AA:AA,DB!$O$9,Total!E:E,$H$2)+COUNTIFS(Total!X:X,$T$3,Total!W:W,B23,Total!AA:AA,DB!$G$5,Total!AA:AA,DB!$O$5,Total!AA:AA,DB!$G$9,Total!K:K,DB!$O$9,Total!E:E,$H$2)+COUNTIFS(Total!X:X,$T$3,Total!W:W,B23,Total!AA:AA,DB!$G$5,Total!N:N,DB!$O$5,Total!M:M,DB!$G$9,Total!K:K,DB!$O$9,Total!E:E,$H$2)+COUNTIFS(Total!X:X,$T$3,Total!W:W,B23,Total!O:O,DB!$G$5,Total!AA:AA,DB!$O$5,Total!M:M,DB!$G$9,Total!K:K,DB!$O$9,Total!E:E,$H$2)+COUNTIFS(Total!X:X,$T$3,Total!W:W,B23,Total!O:O,DB!$G$5,Total!N:N,DB!$O$5,Total!AA:AA,DB!$G$9,Total!K:K,DB!$O$9,Total!E:E,$H$2)+COUNTIFS(Total!X:X,$T$3,Total!W:W,B23,Total!O:O,DB!$G$5,Total!N:N,DB!$O$5,Total!M:M,DB!$G$9,Total!AA:AA,DB!$O$9,Total!E:E,$H$2)+COUNTIFS(Total!X:X,$T$3,Total!W:W,B23,Total!O:O,DB!$G$5,Total!N:N,DB!$O$5,Total!M:M,DB!$G$9,Total!K:K,DB!$O$9,Total!AA:AA,$H$2)</f>
        <v>16</v>
      </c>
      <c r="U23" s="31">
        <f>COUNTIFS(Total!X:X,$U$3,Total!W:W,B23,Total!O:O,DB!$G$5,Total!N:N,DB!$O$5,Total!M:M,DB!$G$9,Total!K:K,DB!$O$9,Total!E:E,$H$2)+COUNTIFS(Total!X:X,$U$3,Total!W:W,B23,Total!AA:AA,DB!$G$5,Total!AA:AA,DB!$O$5,Total!AA:AA,DB!$G$9,Total!AA:AA,DB!$O$9,Total!AA:AA,$H$2)+COUNTIFS(Total!X:X,$U$3,Total!W:W,B23,Total!O:O,DB!$G$5,Total!AA:AA,DB!$O$5,Total!AA:AA,DB!$G$9,Total!AA:AA,DB!$O$9,Total!AA:AA,$H$2)+COUNTIFS(Total!X:X,$U$3,Total!W:W,B23,Total!AA:AA,DB!$G$5,Total!N:N,DB!$O$5,Total!AA:AA,DB!$G$9,Total!AA:AA,DB!$O$9,Total!AA:AA,$H$2)+COUNTIFS(Total!X:X,$U$3,Total!W:W,B23,Total!AA:AA,DB!$G$5,Total!AA:AA,DB!$O$5,Total!M:M,DB!$G$9,Total!AA:AA,DB!$O$9,Total!AA:AA,$H$2)+COUNTIFS(Total!X:X,$U$3,Total!W:W,B23,Total!AA:AA,DB!$G$5,Total!AA:AA,DB!$O$5,Total!AA:AA,DB!$G$9,Total!K:K,DB!$O$9,Total!AA:AA,$H$2)+COUNTIFS(Total!X:X,$U$3,Total!W:W,B23,Total!AA:AA,DB!$G$5,Total!AA:AA,DB!$O$5,Total!AA:AA,DB!$G$9,Total!AA:AA,DB!$O$9,Total!E:E,$H$2)+COUNTIFS(Total!X:X,$U$3,Total!W:W,B23,Total!O:O,DB!$G$5,Total!N:N,DB!$O$5,Total!M:M,DB!$G$9,Total!AA:AA,DB!$O$9,Total!AA:AA,$H$2)+COUNTIFS(Total!X:X,$U$3,Total!W:W,B23,Total!O:O,DB!$G$5,Total!N:N,DB!$O$5,Total!AA:AA,DB!$G$9,Total!K:K,DB!$O$9,Total!AA:AA,$H$2)+COUNTIFS(Total!X:X,$U$3,Total!W:W,B23,Total!O:O,DB!$G$5,Total!N:N,DB!$O$5,Total!AA:AA,DB!$G$9,Total!AA:AA,DB!$O$9,Total!E:E,$H$2)+COUNTIFS(Total!X:X,$U$3,Total!W:W,B23,Total!O:O,DB!$G$5,Total!AA:AA,DB!$O$5,Total!M:M,DB!$G$9,Total!K:K,DB!$O$9,Total!AA:AA,$H$2)+COUNTIFS(Total!X:X,$U$3,Total!W:W,B23,Total!O:O,DB!$G$5,Total!AA:AA,DB!$O$5,Total!M:M,DB!$G$9,Total!AA:AA,DB!$O$9,Total!E:E,$H$2)+COUNTIFS(Total!X:X,$U$3,Total!W:W,B23,Total!O:O,DB!$G$5,Total!AA:AA,DB!$O$5,Total!AA:AA,DB!$G$9,Total!K:K,DB!$O$9,Total!E:E,$H$2)+COUNTIFS(Total!X:X,$U$3,Total!W:W,B23,Total!AA:AA,DB!$G$5,Total!N:N,DB!$O$5,Total!M:M,DB!$G$9,Total!K:K,DB!$O$9,Total!AA:AA,$H$2)+COUNTIFS(Total!X:X,$U$3,Total!W:W,B23,Total!AA:AA,DB!$G$5,Total!N:N,DB!$O$5,Total!M:M,DB!$G$9,Total!AA:AA,DB!$O$9,Total!E:E,$H$2)+COUNTIFS(Total!X:X,$U$3,Total!W:W,B23,Total!AA:AA,DB!$G$5,Total!N:N,DB!$O$5,Total!AA:AA,DB!$G$9,Total!K:K,DB!$O$9,Total!E:E,$H$2)+COUNTIFS(Total!X:X,$U$3,Total!W:W,B23,Total!AA:AA,DB!$G$5,Total!AA:AA,DB!$O$5,Total!M:M,DB!$G$9,Total!K:K,DB!$O$9,Total!E:E,$H$2)+COUNTIFS(Total!X:X,$U$3,Total!W:W,B23,Total!O:O,DB!$G$5,Total!N:N,DB!$O$5,Total!AA:AA,DB!$G$9,Total!AA:AA,DB!$O$9,Total!AA:AA,$H$2)+COUNTIFS(Total!X:X,$U$3,Total!W:W,B23,Total!O:O,DB!$G$5,Total!AA:AA,DB!$O$5,Total!M:M,DB!$G$9,Total!AA:AA,DB!$O$9,Total!AA:AA,$H$2)+COUNTIFS(Total!X:X,$U$3,Total!W:W,B23,Total!O:O,DB!$G$5,Total!AA:AA,DB!$O$5,Total!AA:AA,DB!$G$9,Total!K:K,DB!$O$9,Total!AA:AA,$H$2)+COUNTIFS(Total!X:X,$U$3,Total!W:W,B23,Total!O:O,DB!$G$5,Total!AA:AA,DB!$O$5,Total!AA:AA,DB!$G$9,Total!AA:AA,DB!$O$9,Total!E:E,$H$2)+COUNTIFS(Total!X:X,$U$3,Total!W:W,B23,Total!AA:AA,DB!$G$5,Total!N:N,DB!$O$5,Total!M:M,DB!$G$9,Total!AA:AA,DB!$O$9,Total!AA:AA,$H$2)+COUNTIFS(Total!X:X,$U$3,Total!W:W,B23,Total!AA:AA,DB!$G$5,Total!N:N,DB!$O$5,Total!AA:AA,DB!$G$9,Total!K:K,DB!$O$9,Total!AA:AA,$H$2)+COUNTIFS(Total!X:X,$U$3,Total!W:W,B23,Total!AA:AA,DB!$G$5,Total!N:N,DB!$O$5,Total!AA:AA,DB!$G$9,Total!AA:AA,DB!$O$9,Total!E:E,$H$2)+COUNTIFS(Total!X:X,$U$3,Total!W:W,B23,Total!AA:AA,DB!$G$5,Total!AA:AA,DB!$O$5,Total!M:M,DB!$G$9,Total!K:K,DB!$O$9,Total!AA:AA,$H$2)+COUNTIFS(Total!X:X,$U$3,Total!W:W,B23,Total!AA:AA,DB!$G$5,Total!AA:AA,DB!$O$5,Total!M:M,DB!$G$9,Total!AA:AA,DB!$O$9,Total!E:E,$H$2)+COUNTIFS(Total!X:X,$U$3,Total!W:W,B23,Total!AA:AA,DB!$G$5,Total!AA:AA,DB!$O$5,Total!AA:AA,DB!$G$9,Total!K:K,DB!$O$9,Total!E:E,$H$2)+COUNTIFS(Total!X:X,$U$3,Total!W:W,B23,Total!AA:AA,DB!$G$5,Total!N:N,DB!$O$5,Total!M:M,DB!$G$9,Total!K:K,DB!$O$9,Total!E:E,$H$2)+COUNTIFS(Total!X:X,$U$3,Total!W:W,B23,Total!O:O,DB!$G$5,Total!AA:AA,DB!$O$5,Total!M:M,DB!$G$9,Total!K:K,DB!$O$9,Total!E:E,$H$2)+COUNTIFS(Total!X:X,$U$3,Total!W:W,B23,Total!O:O,DB!$G$5,Total!N:N,DB!$O$5,Total!AA:AA,DB!$G$9,Total!K:K,DB!$O$9,Total!E:E,$H$2)+COUNTIFS(Total!X:X,$U$3,Total!W:W,B23,Total!O:O,DB!$G$5,Total!N:N,DB!$O$5,Total!M:M,DB!$G$9,Total!AA:AA,DB!$O$9,Total!E:E,$H$2)+COUNTIFS(Total!X:X,$U$3,Total!W:W,B23,Total!O:O,DB!$G$5,Total!N:N,DB!$O$5,Total!M:M,DB!$G$9,Total!K:K,DB!$O$9,Total!AA:AA,$H$2)</f>
        <v>0</v>
      </c>
      <c r="V23" s="31">
        <f>COUNTIFS(Total!X:X,$V$3,Total!W:W,B23,Total!O:O,DB!$G$5,Total!N:N,DB!$O$5,Total!M:M,DB!$G$9,Total!K:K,DB!$O$9,Total!E:E,$H$2)+COUNTIFS(Total!X:X,$V$3,Total!W:W,B23,Total!AA:AA,DB!$G$5,Total!AA:AA,DB!$O$5,Total!AA:AA,DB!$G$9,Total!AA:AA,DB!$O$9,Total!AA:AA,$H$2)+COUNTIFS(Total!X:X,$V$3,Total!W:W,B23,Total!O:O,DB!$G$5,Total!AA:AA,DB!$O$5,Total!AA:AA,DB!$G$9,Total!AA:AA,DB!$O$9,Total!AA:AA,$H$2)+COUNTIFS(Total!X:X,$V$3,Total!W:W,B23,Total!AA:AA,DB!$G$5,Total!N:N,DB!$O$5,Total!AA:AA,DB!$G$9,Total!AA:AA,DB!$O$9,Total!AA:AA,$H$2)+COUNTIFS(Total!X:X,$V$3,Total!W:W,B23,Total!AA:AA,DB!$G$5,Total!AA:AA,DB!$O$5,Total!M:M,DB!$G$9,Total!AA:AA,DB!$O$9,Total!AA:AA,$H$2)+COUNTIFS(Total!X:X,$V$3,Total!W:W,B23,Total!AA:AA,DB!$G$5,Total!AA:AA,DB!$O$5,Total!AA:AA,DB!$G$9,Total!K:K,DB!$O$9,Total!AA:AA,$H$2)+COUNTIFS(Total!X:X,$V$3,Total!W:W,B23,Total!AA:AA,DB!$G$5,Total!AA:AA,DB!$O$5,Total!AA:AA,DB!$G$9,Total!AA:AA,DB!$O$9,Total!E:E,$H$2)+COUNTIFS(Total!X:X,$V$3,Total!W:W,B23,Total!O:O,DB!$G$5,Total!N:N,DB!$O$5,Total!M:M,DB!$G$9,Total!AA:AA,DB!$O$9,Total!AA:AA,$H$2)+COUNTIFS(Total!X:X,$V$3,Total!W:W,B23,Total!O:O,DB!$G$5,Total!N:N,DB!$O$5,Total!AA:AA,DB!$G$9,Total!K:K,DB!$O$9,Total!AA:AA,$H$2)+COUNTIFS(Total!X:X,$V$3,Total!W:W,B23,Total!O:O,DB!$G$5,Total!N:N,DB!$O$5,Total!AA:AA,DB!$G$9,Total!AA:AA,DB!$O$9,Total!E:E,$H$2)+COUNTIFS(Total!X:X,$V$3,Total!W:W,B23,Total!O:O,DB!$G$5,Total!AA:AA,DB!$O$5,Total!M:M,DB!$G$9,Total!K:K,DB!$O$9,Total!AA:AA,$H$2)+COUNTIFS(Total!X:X,$V$3,Total!W:W,B23,Total!O:O,DB!$G$5,Total!AA:AA,DB!$O$5,Total!M:M,DB!$G$9,Total!AA:AA,DB!$O$9,Total!E:E,$H$2)+COUNTIFS(Total!X:X,$V$3,Total!W:W,B23,Total!O:O,DB!$G$5,Total!AA:AA,DB!$O$5,Total!AA:AA,DB!$G$9,Total!K:K,DB!$O$9,Total!E:E,$H$2)+COUNTIFS(Total!X:X,$V$3,Total!W:W,B23,Total!AA:AA,DB!$G$5,Total!N:N,DB!$O$5,Total!M:M,DB!$G$9,Total!K:K,DB!$O$9,Total!AA:AA,$H$2)+COUNTIFS(Total!X:X,$V$3,Total!W:W,B23,Total!AA:AA,DB!$G$5,Total!N:N,DB!$O$5,Total!M:M,DB!$G$9,Total!AA:AA,DB!$O$9,Total!E:E,$H$2)+COUNTIFS(Total!X:X,$V$3,Total!W:W,B23,Total!AA:AA,DB!$G$5,Total!N:N,DB!$O$5,Total!AA:AA,DB!$G$9,Total!K:K,DB!$O$9,Total!E:E,$H$2)+COUNTIFS(Total!X:X,$V$3,Total!W:W,B23,Total!AA:AA,DB!$G$5,Total!AA:AA,DB!$O$5,Total!M:M,DB!$G$9,Total!K:K,DB!$O$9,Total!E:E,$H$2)+COUNTIFS(Total!X:X,$V$3,Total!W:W,B23,Total!O:O,DB!$G$5,Total!N:N,DB!$O$5,Total!AA:AA,DB!$G$9,Total!AA:AA,DB!$O$9,Total!AA:AA,$H$2)+COUNTIFS(Total!X:X,$V$3,Total!W:W,B23,Total!O:O,DB!$G$5,Total!AA:AA,DB!$O$5,Total!M:M,DB!$G$9,Total!AA:AA,DB!$O$9,Total!AA:AA,$H$2)+COUNTIFS(Total!X:X,$V$3,Total!W:W,B23,Total!O:O,DB!$G$5,Total!AA:AA,DB!$O$5,Total!AA:AA,DB!$G$9,Total!K:K,DB!$O$9,Total!AA:AA,$H$2)+COUNTIFS(Total!X:X,$V$3,Total!W:W,B23,Total!O:O,DB!$G$5,Total!AA:AA,DB!$O$5,Total!AA:AA,DB!$G$9,Total!AA:AA,DB!$O$9,Total!E:E,$H$2)+COUNTIFS(Total!X:X,$V$3,Total!W:W,B23,Total!AA:AA,DB!$G$5,Total!N:N,DB!$O$5,Total!M:M,DB!$G$9,Total!AA:AA,DB!$O$9,Total!AA:AA,$H$2)+COUNTIFS(Total!X:X,$V$3,Total!W:W,B23,Total!AA:AA,DB!$G$5,Total!N:N,DB!$O$5,Total!AA:AA,DB!$G$9,Total!K:K,DB!$O$9,Total!AA:AA,$H$2)+COUNTIFS(Total!X:X,$V$3,Total!W:W,B23,Total!AA:AA,DB!$G$5,Total!N:N,DB!$O$5,Total!AA:AA,DB!$G$9,Total!AA:AA,DB!$O$9,Total!E:E,$H$2)+COUNTIFS(Total!X:X,$V$3,Total!W:W,B23,Total!AA:AA,DB!$G$5,Total!AA:AA,DB!$O$5,Total!M:M,DB!$G$9,Total!K:K,DB!$O$9,Total!AA:AA,$H$2)+COUNTIFS(Total!X:X,$V$3,Total!W:W,B23,Total!AA:AA,DB!$G$5,Total!AA:AA,DB!$O$5,Total!M:M,DB!$G$9,Total!AA:AA,DB!$O$9,Total!E:E,$H$2)+COUNTIFS(Total!X:X,$V$3,Total!W:W,B23,Total!AA:AA,DB!$G$5,Total!AA:AA,DB!$O$5,Total!AA:AA,DB!$G$9,Total!K:K,DB!$O$9,Total!E:E,$H$2)+COUNTIFS(Total!X:X,$V$3,Total!W:W,B23,Total!AA:AA,DB!$G$5,Total!N:N,DB!$O$5,Total!M:M,DB!$G$9,Total!K:K,DB!$O$9,Total!E:E,$H$2)+COUNTIFS(Total!X:X,$V$3,Total!W:W,B23,Total!O:O,DB!$G$5,Total!AA:AA,DB!$O$5,Total!M:M,DB!$G$9,Total!K:K,DB!$O$9,Total!E:E,$H$2)+COUNTIFS(Total!X:X,$V$3,Total!W:W,B23,Total!O:O,DB!$G$5,Total!N:N,DB!$O$5,Total!AA:AA,DB!$G$9,Total!K:K,DB!$O$9,Total!E:E,$H$2)+COUNTIFS(Total!X:X,$V$3,Total!W:W,B23,Total!O:O,DB!$G$5,Total!N:N,DB!$O$5,Total!M:M,DB!$G$9,Total!AA:AA,DB!$O$9,Total!E:E,$H$2)+COUNTIFS(Total!X:X,$V$3,Total!W:W,B23,Total!O:O,DB!$G$5,Total!N:N,DB!$O$5,Total!M:M,DB!$G$9,Total!K:K,DB!$O$9,Total!AA:AA,$H$2)</f>
        <v>0</v>
      </c>
      <c r="W23" s="31">
        <f>COUNTIFS(Total!X:X,$W$3,Total!W:W,B23,Total!O:O,DB!$G$5,Total!N:N,DB!$O$5,Total!M:M,DB!$G$9,Total!K:K,DB!$O$9,Total!E:E,$H$2)+COUNTIFS(Total!X:X,$W$3,Total!W:W,B23,Total!AA:AA,DB!$G$5,Total!AA:AA,DB!$O$5,Total!AA:AA,DB!$G$9,Total!AA:AA,DB!$O$9,Total!AA:AA,$H$2)+COUNTIFS(Total!X:X,$W$3,Total!W:W,B23,Total!O:O,DB!$G$5,Total!AA:AA,DB!$O$5,Total!AA:AA,DB!$G$9,Total!AA:AA,DB!$O$9,Total!AA:AA,$H$2)+COUNTIFS(Total!X:X,$W$3,Total!W:W,B23,Total!AA:AA,DB!$G$5,Total!N:N,DB!$O$5,Total!AA:AA,DB!$G$9,Total!AA:AA,DB!$O$9,Total!AA:AA,$H$2)+COUNTIFS(Total!X:X,$W$3,Total!W:W,B23,Total!AA:AA,DB!$G$5,Total!AA:AA,DB!$O$5,Total!M:M,DB!$G$9,Total!AA:AA,DB!$O$9,Total!AA:AA,$H$2)+COUNTIFS(Total!X:X,$W$3,Total!W:W,B23,Total!AA:AA,DB!$G$5,Total!AA:AA,DB!$O$5,Total!AA:AA,DB!$G$9,Total!K:K,DB!$O$9,Total!AA:AA,$H$2)+COUNTIFS(Total!X:X,$W$3,Total!W:W,B23,Total!AA:AA,DB!$G$5,Total!AA:AA,DB!$O$5,Total!AA:AA,DB!$G$9,Total!AA:AA,DB!$O$9,Total!E:E,$H$2)+COUNTIFS(Total!X:X,$W$3,Total!W:W,B23,Total!O:O,DB!$G$5,Total!N:N,DB!$O$5,Total!M:M,DB!$G$9,Total!AA:AA,DB!$O$9,Total!AA:AA,$H$2)+COUNTIFS(Total!X:X,$W$3,Total!W:W,B23,Total!O:O,DB!$G$5,Total!N:N,DB!$O$5,Total!AA:AA,DB!$G$9,Total!K:K,DB!$O$9,Total!AA:AA,$H$2)+COUNTIFS(Total!X:X,$W$3,Total!W:W,B23,Total!O:O,DB!$G$5,Total!N:N,DB!$O$5,Total!AA:AA,DB!$G$9,Total!AA:AA,DB!$O$9,Total!E:E,$H$2)+COUNTIFS(Total!X:X,$W$3,Total!W:W,B23,Total!O:O,DB!$G$5,Total!AA:AA,DB!$O$5,Total!M:M,DB!$G$9,Total!K:K,DB!$O$9,Total!AA:AA,$H$2)+COUNTIFS(Total!X:X,$W$3,Total!W:W,B23,Total!O:O,DB!$G$5,Total!AA:AA,DB!$O$5,Total!M:M,DB!$G$9,Total!AA:AA,DB!$O$9,Total!E:E,$H$2)+COUNTIFS(Total!X:X,$W$3,Total!W:W,B23,Total!O:O,DB!$G$5,Total!AA:AA,DB!$O$5,Total!AA:AA,DB!$G$9,Total!K:K,DB!$O$9,Total!E:E,$H$2)+COUNTIFS(Total!X:X,$W$3,Total!W:W,B23,Total!AA:AA,DB!$G$5,Total!N:N,DB!$O$5,Total!M:M,DB!$G$9,Total!K:K,DB!$O$9,Total!AA:AA,$H$2)+COUNTIFS(Total!X:X,$W$3,Total!W:W,B23,Total!AA:AA,DB!$G$5,Total!N:N,DB!$O$5,Total!M:M,DB!$G$9,Total!AA:AA,DB!$O$9,Total!E:E,$H$2)+COUNTIFS(Total!X:X,$W$3,Total!W:W,B23,Total!AA:AA,DB!$G$5,Total!N:N,DB!$O$5,Total!AA:AA,DB!$G$9,Total!K:K,DB!$O$9,Total!E:E,$H$2)+COUNTIFS(Total!X:X,$W$3,Total!W:W,B23,Total!AA:AA,DB!$G$5,Total!AA:AA,DB!$O$5,Total!M:M,DB!$G$9,Total!K:K,DB!$O$9,Total!E:E,$H$2)+COUNTIFS(Total!X:X,$W$3,Total!W:W,B23,Total!O:O,DB!$G$5,Total!N:N,DB!$O$5,Total!AA:AA,DB!$G$9,Total!AA:AA,DB!$O$9,Total!AA:AA,$H$2)+COUNTIFS(Total!X:X,$W$3,Total!W:W,B23,Total!O:O,DB!$G$5,Total!AA:AA,DB!$O$5,Total!M:M,DB!$G$9,Total!AA:AA,DB!$O$9,Total!AA:AA,$H$2)+COUNTIFS(Total!X:X,$W$3,Total!W:W,B23,Total!O:O,DB!$G$5,Total!AA:AA,DB!$O$5,Total!AA:AA,DB!$G$9,Total!K:K,DB!$O$9,Total!AA:AA,$H$2)+COUNTIFS(Total!X:X,$W$3,Total!W:W,B23,Total!O:O,DB!$G$5,Total!AA:AA,DB!$O$5,Total!AA:AA,DB!$G$9,Total!AA:AA,DB!$O$9,Total!E:E,$H$2)+COUNTIFS(Total!X:X,$W$3,Total!W:W,B23,Total!AA:AA,DB!$G$5,Total!N:N,DB!$O$5,Total!M:M,DB!$G$9,Total!AA:AA,DB!$O$9,Total!AA:AA,$H$2)+COUNTIFS(Total!X:X,$W$3,Total!W:W,B23,Total!AA:AA,DB!$G$5,Total!N:N,DB!$O$5,Total!AA:AA,DB!$G$9,Total!K:K,DB!$O$9,Total!AA:AA,$H$2)+COUNTIFS(Total!X:X,$W$3,Total!W:W,B23,Total!AA:AA,DB!$G$5,Total!N:N,DB!$O$5,Total!AA:AA,DB!$G$9,Total!AA:AA,DB!$O$9,Total!E:E,$H$2)+COUNTIFS(Total!X:X,$W$3,Total!W:W,B23,Total!AA:AA,DB!$G$5,Total!AA:AA,DB!$O$5,Total!M:M,DB!$G$9,Total!K:K,DB!$O$9,Total!AA:AA,$H$2)+COUNTIFS(Total!X:X,$W$3,Total!W:W,B23,Total!AA:AA,DB!$G$5,Total!AA:AA,DB!$O$5,Total!M:M,DB!$G$9,Total!AA:AA,DB!$O$9,Total!E:E,$H$2)+COUNTIFS(Total!X:X,$W$3,Total!W:W,B23,Total!AA:AA,DB!$G$5,Total!AA:AA,DB!$O$5,Total!AA:AA,DB!$G$9,Total!K:K,DB!$O$9,Total!E:E,$H$2)+COUNTIFS(Total!X:X,$W$3,Total!W:W,B23,Total!AA:AA,DB!$G$5,Total!N:N,DB!$O$5,Total!M:M,DB!$G$9,Total!K:K,DB!$O$9,Total!E:E,$H$2)+COUNTIFS(Total!X:X,$W$3,Total!W:W,B23,Total!O:O,DB!$G$5,Total!AA:AA,DB!$O$5,Total!M:M,DB!$G$9,Total!K:K,DB!$O$9,Total!E:E,$H$2)+COUNTIFS(Total!X:X,$W$3,Total!W:W,B23,Total!O:O,DB!$G$5,Total!N:N,DB!$O$5,Total!AA:AA,DB!$G$9,Total!K:K,DB!$O$9,Total!E:E,$H$2)+COUNTIFS(Total!X:X,$W$3,Total!W:W,B23,Total!O:O,DB!$G$5,Total!N:N,DB!$O$5,Total!M:M,DB!$G$9,Total!AA:AA,DB!$O$9,Total!E:E,$H$2)+COUNTIFS(Total!X:X,$W$3,Total!W:W,B23,Total!O:O,DB!$G$5,Total!N:N,DB!$O$5,Total!M:M,DB!$G$9,Total!K:K,DB!$O$9,Total!AA:AA,$H$2)</f>
        <v>0</v>
      </c>
      <c r="X23" s="31">
        <f t="shared" si="0"/>
        <v>352</v>
      </c>
      <c r="Y23" s="31">
        <f>X23-D23</f>
        <v>322</v>
      </c>
      <c r="Z23" s="31">
        <f t="shared" si="2"/>
        <v>285</v>
      </c>
      <c r="AC23" s="44" t="s">
        <v>124</v>
      </c>
    </row>
    <row r="24" spans="1:29" s="24" customFormat="1" ht="33" hidden="1" customHeight="1" x14ac:dyDescent="0.25">
      <c r="A24" s="43"/>
      <c r="B24" s="53" t="s">
        <v>6665</v>
      </c>
      <c r="C24" s="31">
        <f>COUNTIFS(Total!W:W,B24,Total!O:O,DB!$G$5,Total!N:N,DB!$O$5,Total!M:M,DB!$G$9,Total!K:K,DB!$O$9,Total!E:E,$H$2)+COUNTIFS(Total!W:W,B24,Total!AA:AA,DB!$G$5,Total!AA:AA,DB!$O$5,Total!AA:AA,DB!$G$9,Total!AA:AA,DB!$O$9,Total!AA:AA,$H$2)+COUNTIFS(Total!W:W,B24,Total!O:O,DB!$G$5,Total!AA:AA,DB!$O$5,Total!AA:AA,DB!$G$9,Total!AA:AA,DB!$O$9,Total!AA:AA,$H$2)+COUNTIFS(Total!W:W,B24,Total!AA:AA,DB!$G$5,Total!N:N,DB!$O$5,Total!AA:AA,DB!$G$9,Total!AA:AA,DB!$O$9,Total!AA:AA,$H$2)+COUNTIFS(Total!W:W,B24,Total!AA:AA,DB!$G$5,Total!AA:AA,DB!$O$5,Total!M:M,DB!$G$9,Total!AA:AA,DB!$O$9,Total!AA:AA,$H$2)+COUNTIFS(Total!W:W,B24,Total!AA:AA,DB!$G$5,Total!AA:AA,DB!$O$5,Total!AA:AA,DB!$G$9,Total!K:K,DB!$O$9,Total!AA:AA,$H$2)+COUNTIFS(Total!W:W,B24,Total!AA:AA,DB!$G$5,Total!AA:AA,DB!$O$5,Total!AA:AA,DB!$G$9,Total!AA:AA,DB!$O$9,Total!E:E,$H$2)+COUNTIFS(Total!W:W,B24,Total!O:O,DB!$G$5,Total!N:N,DB!$O$5,Total!M:M,DB!$G$9,Total!AA:AA,DB!$O$9,Total!AA:AA,$H$2)+COUNTIFS(Total!W:W,B24,Total!O:O,DB!$G$5,Total!N:N,DB!$O$5,Total!AA:AA,DB!$G$9,Total!K:K,DB!$O$9,Total!AA:AA,$H$2)+COUNTIFS(Total!W:W,B24,Total!O:O,DB!$G$5,Total!N:N,DB!$O$5,Total!AA:AA,DB!$G$9,Total!AA:AA,DB!$O$9,Total!E:E,$H$2)+COUNTIFS(Total!W:W,B24,Total!O:O,DB!$G$5,Total!AA:AA,DB!$O$5,Total!M:M,DB!$G$9,Total!K:K,DB!$O$9,Total!AA:AA,$H$2)+COUNTIFS(Total!W:W,B24,Total!O:O,DB!$G$5,Total!AA:AA,DB!$O$5,Total!M:M,DB!$G$9,Total!AA:AA,DB!$O$9,Total!E:E,$H$2)+COUNTIFS(Total!W:W,B24,Total!O:O,DB!$G$5,Total!AA:AA,DB!$O$5,Total!AA:AA,DB!$G$9,Total!K:K,DB!$O$9,Total!E:E,$H$2)+COUNTIFS(Total!W:W,B24,Total!AA:AA,DB!$G$5,Total!N:N,DB!$O$5,Total!M:M,DB!$G$9,Total!K:K,DB!$O$9,Total!AA:AA,$H$2)+COUNTIFS(Total!W:W,B24,Total!AA:AA,DB!$G$5,Total!N:N,DB!$O$5,Total!M:M,DB!$G$9,Total!AA:AA,DB!$O$9,Total!E:E,$H$2)+COUNTIFS(Total!W:W,B24,Total!AA:AA,DB!$G$5,Total!N:N,DB!$O$5,Total!AA:AA,DB!$G$9,Total!K:K,DB!$O$9,Total!E:E,$H$2)+COUNTIFS(Total!W:W,B24,Total!AA:AA,DB!$G$5,Total!AA:AA,DB!$O$5,Total!M:M,DB!$G$9,Total!K:K,DB!$O$9,Total!E:E,$H$2)+COUNTIFS(Total!W:W,B24,Total!O:O,DB!$G$5,Total!N:N,DB!$O$5,Total!AA:AA,DB!$G$9,Total!AA:AA,DB!$O$9,Total!AA:AA,$H$2)+COUNTIFS(Total!W:W,B24,Total!O:O,DB!$G$5,Total!AA:AA,DB!$O$5,Total!M:M,DB!$G$9,Total!AA:AA,DB!$O$9,Total!AA:AA,$H$2)+COUNTIFS(Total!W:W,B24,Total!O:O,DB!$G$5,Total!AA:AA,DB!$O$5,Total!AA:AA,DB!$G$9,Total!K:K,DB!$O$9,Total!AA:AA,$H$2)+COUNTIFS(Total!W:W,B24,Total!O:O,DB!$G$5,Total!AA:AA,DB!$O$5,Total!AA:AA,DB!$G$9,Total!AA:AA,DB!$O$9,Total!E:E,$H$2)+COUNTIFS(Total!W:W,B24,Total!AA:AA,DB!$G$5,Total!N:N,DB!$O$5,Total!M:M,DB!$G$9,Total!AA:AA,DB!$O$9,Total!AA:AA,$H$2)+COUNTIFS(Total!W:W,B24,Total!AA:AA,DB!$G$5,Total!N:N,DB!$O$5,Total!AA:AA,DB!$G$9,Total!K:K,DB!$O$9,Total!AA:AA,$H$2)+COUNTIFS(Total!W:W,B24,Total!AA:AA,DB!$G$5,Total!N:N,DB!$O$5,Total!AA:AA,DB!$G$9,Total!AA:AA,DB!$O$9,Total!E:E,$H$2)+COUNTIFS(Total!W:W,B24,Total!AA:AA,DB!$G$5,Total!AA:AA,DB!$O$5,Total!M:M,DB!$G$9,Total!K:K,DB!$O$9,Total!AA:AA,$H$2)+COUNTIFS(Total!W:W,B24,Total!AA:AA,DB!$G$5,Total!AA:AA,DB!$O$5,Total!M:M,DB!$G$9,Total!AA:AA,DB!$O$9,Total!E:E,$H$2)+COUNTIFS(Total!W:W,B24,Total!AA:AA,DB!$G$5,Total!AA:AA,DB!$O$5,Total!AA:AA,DB!$G$9,Total!K:K,DB!$O$9,Total!E:E,$H$2)+COUNTIFS(Total!W:W,B24,Total!AA:AA,DB!$G$5,Total!N:N,DB!$O$5,Total!M:M,DB!$G$9,Total!K:K,DB!$O$9,Total!E:E,$H$2)+COUNTIFS(Total!W:W,B24,Total!O:O,DB!$G$5,Total!AA:AA,DB!$O$5,Total!M:M,DB!$G$9,Total!K:K,DB!$O$9,Total!E:E,$H$2)+COUNTIFS(Total!W:W,B24,Total!O:O,DB!$G$5,Total!N:N,DB!$O$5,Total!AA:AA,DB!$G$9,Total!K:K,DB!$O$9,Total!E:E,$H$2)+COUNTIFS(Total!W:W,B24,Total!O:O,DB!$G$5,Total!N:N,DB!$O$5,Total!M:M,DB!$G$9,Total!AA:AA,DB!$O$9,Total!E:E,$H$2)+COUNTIFS(Total!W:W,B24,Total!O:O,DB!$G$5,Total!N:N,DB!$O$5,Total!M:M,DB!$G$9,Total!K:K,DB!$O$9,Total!AA:AA,$H$2)</f>
        <v>0</v>
      </c>
      <c r="D24" s="31">
        <f>COUNTIFS(Total!X:X,$AB$28,Total!W:W,B24,Total!O:O,DB!$G$5,Total!N:N,DB!$O$5,Total!M:M,DB!$G$9,Total!K:K,DB!$O$9,Total!E:E,$H$2)+COUNTIFS(Total!X:X,$AB$28,Total!W:W,B24,Total!AA:AA,DB!$G$5,Total!AA:AA,DB!$O$5,Total!AA:AA,DB!$G$9,Total!AA:AA,DB!$O$9,Total!AA:AA,$H$2)+COUNTIFS(Total!X:X,$AB$28,Total!W:W,B24,Total!O:O,DB!$G$5,Total!AA:AA,DB!$O$5,Total!AA:AA,DB!$G$9,Total!AA:AA,DB!$O$9,Total!AA:AA,$H$2)+COUNTIFS(Total!X:X,$AB$28,Total!W:W,B24,Total!AA:AA,DB!$G$5,Total!N:N,DB!$O$5,Total!AA:AA,DB!$G$9,Total!AA:AA,DB!$O$9,Total!AA:AA,$H$2)+COUNTIFS(Total!X:X,$AB$28,Total!W:W,B24,Total!AA:AA,DB!$G$5,Total!AA:AA,DB!$O$5,Total!M:M,DB!$G$9,Total!AA:AA,DB!$O$9,Total!AA:AA,$H$2)+COUNTIFS(Total!X:X,$AB$28,Total!W:W,B24,Total!AA:AA,DB!$G$5,Total!AA:AA,DB!$O$5,Total!AA:AA,DB!$G$9,Total!K:K,DB!$O$9,Total!AA:AA,$H$2)+COUNTIFS(Total!X:X,$AB$28,Total!W:W,B24,Total!AA:AA,DB!$G$5,Total!AA:AA,DB!$O$5,Total!AA:AA,DB!$G$9,Total!AA:AA,DB!$O$9,Total!E:E,$H$2)+COUNTIFS(Total!X:X,$AB$28,Total!W:W,B24,Total!O:O,DB!$G$5,Total!N:N,DB!$O$5,Total!M:M,DB!$G$9,Total!AA:AA,DB!$O$9,Total!AA:AA,$H$2)+COUNTIFS(Total!X:X,$AB$28,Total!W:W,B24,Total!O:O,DB!$G$5,Total!N:N,DB!$O$5,Total!AA:AA,DB!$G$9,Total!K:K,DB!$O$9,Total!AA:AA,$H$2)+COUNTIFS(Total!X:X,$AB$28,Total!W:W,B24,Total!O:O,DB!$G$5,Total!N:N,DB!$O$5,Total!AA:AA,DB!$G$9,Total!AA:AA,DB!$O$9,Total!E:E,$H$2)+COUNTIFS(Total!X:X,$AB$28,Total!W:W,B24,Total!O:O,DB!$G$5,Total!AA:AA,DB!$O$5,Total!M:M,DB!$G$9,Total!K:K,DB!$O$9,Total!AA:AA,$H$2)+COUNTIFS(Total!X:X,$AB$28,Total!W:W,B24,Total!O:O,DB!$G$5,Total!AA:AA,DB!$O$5,Total!M:M,DB!$G$9,Total!AA:AA,DB!$O$9,Total!E:E,$H$2)+COUNTIFS(Total!X:X,$AB$28,Total!W:W,B24,Total!O:O,DB!$G$5,Total!AA:AA,DB!$O$5,Total!AA:AA,DB!$G$9,Total!K:K,DB!$O$9,Total!E:E,$H$2)+COUNTIFS(Total!X:X,$AB$28,Total!W:W,B24,Total!AA:AA,DB!$G$5,Total!N:N,DB!$O$5,Total!M:M,DB!$G$9,Total!K:K,DB!$O$9,Total!AA:AA,$H$2)+COUNTIFS(Total!X:X,$AB$28,Total!W:W,B24,Total!AA:AA,DB!$G$5,Total!N:N,DB!$O$5,Total!M:M,DB!$G$9,Total!AA:AA,DB!$O$9,Total!E:E,$H$2)+COUNTIFS(Total!X:X,$AB$28,Total!W:W,B24,Total!AA:AA,DB!$G$5,Total!N:N,DB!$O$5,Total!AA:AA,DB!$G$9,Total!K:K,DB!$O$9,Total!E:E,$H$2)+COUNTIFS(Total!X:X,$AB$28,Total!W:W,B24,Total!AA:AA,DB!$G$5,Total!AA:AA,DB!$O$5,Total!M:M,DB!$G$9,Total!K:K,DB!$O$9,Total!E:E,$H$2)+COUNTIFS(Total!X:X,$AB$28,Total!W:W,B24,Total!O:O,DB!$G$5,Total!N:N,DB!$O$5,Total!AA:AA,DB!$G$9,Total!AA:AA,DB!$O$9,Total!AA:AA,$H$2)+COUNTIFS(Total!X:X,$AB$28,Total!W:W,B24,Total!O:O,DB!$G$5,Total!AA:AA,DB!$O$5,Total!M:M,DB!$G$9,Total!AA:AA,DB!$O$9,Total!AA:AA,$H$2)+COUNTIFS(Total!X:X,$AB$28,Total!W:W,B24,Total!O:O,DB!$G$5,Total!AA:AA,DB!$O$5,Total!AA:AA,DB!$G$9,Total!K:K,DB!$O$9,Total!AA:AA,$H$2)+COUNTIFS(Total!X:X,$AB$28,Total!W:W,B24,Total!O:O,DB!$G$5,Total!AA:AA,DB!$O$5,Total!AA:AA,DB!$G$9,Total!AA:AA,DB!$O$9,Total!E:E,$H$2)+COUNTIFS(Total!X:X,$AB$28,Total!W:W,B24,Total!AA:AA,DB!$G$5,Total!N:N,DB!$O$5,Total!M:M,DB!$G$9,Total!AA:AA,DB!$O$9,Total!AA:AA,$H$2)+COUNTIFS(Total!X:X,$AB$28,Total!W:W,B24,Total!AA:AA,DB!$G$5,Total!N:N,DB!$O$5,Total!AA:AA,DB!$G$9,Total!K:K,DB!$O$9,Total!AA:AA,$H$2)+COUNTIFS(Total!X:X,$AB$28,Total!W:W,B24,Total!AA:AA,DB!$G$5,Total!N:N,DB!$O$5,Total!AA:AA,DB!$G$9,Total!AA:AA,DB!$O$9,Total!E:E,$H$2)+COUNTIFS(Total!X:X,$AB$28,Total!W:W,B24,Total!AA:AA,DB!$G$5,Total!AA:AA,DB!$O$5,Total!M:M,DB!$G$9,Total!K:K,DB!$O$9,Total!AA:AA,$H$2)+COUNTIFS(Total!X:X,$AB$28,Total!W:W,B24,Total!AA:AA,DB!$G$5,Total!AA:AA,DB!$O$5,Total!M:M,DB!$G$9,Total!AA:AA,DB!$O$9,Total!E:E,$H$2)+COUNTIFS(Total!X:X,$AB$28,Total!W:W,B24,Total!AA:AA,DB!$G$5,Total!AA:AA,DB!$O$5,Total!AA:AA,DB!$G$9,Total!K:K,DB!$O$9,Total!E:E,$H$2)+COUNTIFS(Total!X:X,$AB$28,Total!W:W,B24,Total!AA:AA,DB!$G$5,Total!N:N,DB!$O$5,Total!M:M,DB!$G$9,Total!K:K,DB!$O$9,Total!E:E,$H$2)+COUNTIFS(Total!X:X,$AB$28,Total!W:W,B24,Total!O:O,DB!$G$5,Total!AA:AA,DB!$O$5,Total!M:M,DB!$G$9,Total!K:K,DB!$O$9,Total!E:E,$H$2)+COUNTIFS(Total!X:X,$AB$28,Total!W:W,B24,Total!O:O,DB!$G$5,Total!N:N,DB!$O$5,Total!AA:AA,DB!$G$9,Total!K:K,DB!$O$9,Total!E:E,$H$2)+COUNTIFS(Total!X:X,$AB$28,Total!W:W,B24,Total!O:O,DB!$G$5,Total!N:N,DB!$O$5,Total!M:M,DB!$G$9,Total!AA:AA,DB!$O$9,Total!E:E,$H$2)+COUNTIFS(Total!X:X,$AB$28,Total!W:W,B24,Total!O:O,DB!$G$5,Total!N:N,DB!$O$5,Total!M:M,DB!$G$9,Total!K:K,DB!$O$9,Total!AA:AA,$H$2)</f>
        <v>0</v>
      </c>
      <c r="E24" s="31">
        <f>COUNTIFS(Total!X:X,$E$3,Total!W:W,B24,Total!O:O,DB!$G$5,Total!N:N,DB!$O$5,Total!M:M,DB!$G$9,Total!K:K,DB!$O$9,Total!E:E,$H$2)+COUNTIFS(Total!X:X,$E$3,Total!W:W,B24,Total!AA:AA,DB!$G$5,Total!AA:AA,DB!$O$5,Total!AA:AA,DB!$G$9,Total!AA:AA,DB!$O$9,Total!AA:AA,$H$2)+COUNTIFS(Total!X:X,$E$3,Total!W:W,B24,Total!O:O,DB!$G$5,Total!AA:AA,DB!$O$5,Total!AA:AA,DB!$G$9,Total!AA:AA,DB!$O$9,Total!AA:AA,$H$2)+COUNTIFS(Total!X:X,$E$3,Total!W:W,B24,Total!AA:AA,DB!$G$5,Total!N:N,DB!$O$5,Total!AA:AA,DB!$G$9,Total!AA:AA,DB!$O$9,Total!AA:AA,$H$2)+COUNTIFS(Total!X:X,$E$3,Total!W:W,B24,Total!AA:AA,DB!$G$5,Total!AA:AA,DB!$O$5,Total!M:M,DB!$G$9,Total!AA:AA,DB!$O$9,Total!AA:AA,$H$2)+COUNTIFS(Total!X:X,$E$3,Total!W:W,B24,Total!AA:AA,DB!$G$5,Total!AA:AA,DB!$O$5,Total!AA:AA,DB!$G$9,Total!K:K,DB!$O$9,Total!AA:AA,$H$2)+COUNTIFS(Total!X:X,$E$3,Total!W:W,B24,Total!AA:AA,DB!$G$5,Total!AA:AA,DB!$O$5,Total!AA:AA,DB!$G$9,Total!AA:AA,DB!$O$9,Total!E:E,$H$2)+COUNTIFS(Total!X:X,$E$3,Total!W:W,B24,Total!O:O,DB!$G$5,Total!N:N,DB!$O$5,Total!M:M,DB!$G$9,Total!AA:AA,DB!$O$9,Total!AA:AA,$H$2)+COUNTIFS(Total!X:X,$E$3,Total!W:W,B24,Total!O:O,DB!$G$5,Total!N:N,DB!$O$5,Total!AA:AA,DB!$G$9,Total!K:K,DB!$O$9,Total!AA:AA,$H$2)+COUNTIFS(Total!X:X,$E$3,Total!W:W,B24,Total!O:O,DB!$G$5,Total!N:N,DB!$O$5,Total!AA:AA,DB!$G$9,Total!AA:AA,DB!$O$9,Total!E:E,$H$2)+COUNTIFS(Total!X:X,$E$3,Total!W:W,B24,Total!O:O,DB!$G$5,Total!AA:AA,DB!$O$5,Total!M:M,DB!$G$9,Total!K:K,DB!$O$9,Total!AA:AA,$H$2)+COUNTIFS(Total!X:X,$E$3,Total!W:W,B24,Total!O:O,DB!$G$5,Total!AA:AA,DB!$O$5,Total!M:M,DB!$G$9,Total!AA:AA,DB!$O$9,Total!E:E,$H$2)+COUNTIFS(Total!X:X,$E$3,Total!W:W,B24,Total!O:O,DB!$G$5,Total!AA:AA,DB!$O$5,Total!AA:AA,DB!$G$9,Total!K:K,DB!$O$9,Total!E:E,$H$2)+COUNTIFS(Total!X:X,$E$3,Total!W:W,B24,Total!AA:AA,DB!$G$5,Total!N:N,DB!$O$5,Total!M:M,DB!$G$9,Total!K:K,DB!$O$9,Total!AA:AA,$H$2)+COUNTIFS(Total!X:X,$E$3,Total!W:W,B24,Total!AA:AA,DB!$G$5,Total!N:N,DB!$O$5,Total!M:M,DB!$G$9,Total!AA:AA,DB!$O$9,Total!E:E,$H$2)+COUNTIFS(Total!X:X,$E$3,Total!W:W,B24,Total!AA:AA,DB!$G$5,Total!N:N,DB!$O$5,Total!AA:AA,DB!$G$9,Total!K:K,DB!$O$9,Total!E:E,$H$2)+COUNTIFS(Total!X:X,$E$3,Total!W:W,B24,Total!AA:AA,DB!$G$5,Total!AA:AA,DB!$O$5,Total!M:M,DB!$G$9,Total!K:K,DB!$O$9,Total!E:E,$H$2)+COUNTIFS(Total!X:X,$E$3,Total!W:W,B24,Total!O:O,DB!$G$5,Total!N:N,DB!$O$5,Total!AA:AA,DB!$G$9,Total!AA:AA,DB!$O$9,Total!AA:AA,$H$2)+COUNTIFS(Total!X:X,$E$3,Total!W:W,B24,Total!O:O,DB!$G$5,Total!AA:AA,DB!$O$5,Total!M:M,DB!$G$9,Total!AA:AA,DB!$O$9,Total!AA:AA,$H$2)+COUNTIFS(Total!X:X,$E$3,Total!W:W,B24,Total!O:O,DB!$G$5,Total!AA:AA,DB!$O$5,Total!AA:AA,DB!$G$9,Total!K:K,DB!$O$9,Total!AA:AA,$H$2)+COUNTIFS(Total!X:X,$E$3,Total!W:W,B24,Total!O:O,DB!$G$5,Total!AA:AA,DB!$O$5,Total!AA:AA,DB!$G$9,Total!AA:AA,DB!$O$9,Total!E:E,$H$2)+COUNTIFS(Total!X:X,$E$3,Total!W:W,B24,Total!AA:AA,DB!$G$5,Total!N:N,DB!$O$5,Total!M:M,DB!$G$9,Total!AA:AA,DB!$O$9,Total!AA:AA,$H$2)+COUNTIFS(Total!X:X,$E$3,Total!W:W,B24,Total!AA:AA,DB!$G$5,Total!N:N,DB!$O$5,Total!AA:AA,DB!$G$9,Total!K:K,DB!$O$9,Total!AA:AA,$H$2)+COUNTIFS(Total!X:X,$E$3,Total!W:W,B24,Total!AA:AA,DB!$G$5,Total!N:N,DB!$O$5,Total!AA:AA,DB!$G$9,Total!AA:AA,DB!$O$9,Total!E:E,$H$2)+COUNTIFS(Total!X:X,$E$3,Total!W:W,B24,Total!AA:AA,DB!$G$5,Total!AA:AA,DB!$O$5,Total!M:M,DB!$G$9,Total!K:K,DB!$O$9,Total!AA:AA,$H$2)+COUNTIFS(Total!X:X,$E$3,Total!W:W,B24,Total!AA:AA,DB!$G$5,Total!AA:AA,DB!$O$5,Total!M:M,DB!$G$9,Total!AA:AA,DB!$O$9,Total!E:E,$H$2)+COUNTIFS(Total!X:X,$E$3,Total!W:W,B24,Total!AA:AA,DB!$G$5,Total!AA:AA,DB!$O$5,Total!AA:AA,DB!$G$9,Total!K:K,DB!$O$9,Total!E:E,$H$2)+COUNTIFS(Total!X:X,$E$3,Total!W:W,B24,Total!AA:AA,DB!$G$5,Total!N:N,DB!$O$5,Total!M:M,DB!$G$9,Total!K:K,DB!$O$9,Total!E:E,$H$2)+COUNTIFS(Total!X:X,$E$3,Total!W:W,B24,Total!O:O,DB!$G$5,Total!AA:AA,DB!$O$5,Total!M:M,DB!$G$9,Total!K:K,DB!$O$9,Total!E:E,$H$2)+COUNTIFS(Total!X:X,$E$3,Total!W:W,B24,Total!O:O,DB!$G$5,Total!N:N,DB!$O$5,Total!AA:AA,DB!$G$9,Total!K:K,DB!$O$9,Total!E:E,$H$2)+COUNTIFS(Total!X:X,$E$3,Total!W:W,B24,Total!O:O,DB!$G$5,Total!N:N,DB!$O$5,Total!M:M,DB!$G$9,Total!AA:AA,DB!$O$9,Total!E:E,$H$2)+COUNTIFS(Total!X:X,$E$3,Total!W:W,B24,Total!O:O,DB!$G$5,Total!N:N,DB!$O$5,Total!M:M,DB!$G$9,Total!K:K,DB!$O$9,Total!AA:AA,$H$2)</f>
        <v>0</v>
      </c>
      <c r="F24" s="31">
        <f>COUNTIFS(Total!X:X,$F$3,Total!W:W,B24,Total!O:O,DB!$G$5,Total!N:N,DB!$O$5,Total!M:M,DB!$G$9,Total!K:K,DB!$O$9,Total!E:E,$H$2)+COUNTIFS(Total!X:X,$F$3,Total!W:W,B24,Total!AA:AA,DB!$G$5,Total!AA:AA,DB!$O$5,Total!AA:AA,DB!$G$9,Total!AA:AA,DB!$O$9,Total!AA:AA,$H$2)+COUNTIFS(Total!X:X,$F$3,Total!W:W,B24,Total!O:O,DB!$G$5,Total!AA:AA,DB!$O$5,Total!AA:AA,DB!$G$9,Total!AA:AA,DB!$O$9,Total!AA:AA,$H$2)+COUNTIFS(Total!X:X,$F$3,Total!W:W,B24,Total!AA:AA,DB!$G$5,Total!N:N,DB!$O$5,Total!AA:AA,DB!$G$9,Total!AA:AA,DB!$O$9,Total!AA:AA,$H$2)+COUNTIFS(Total!X:X,$F$3,Total!W:W,B24,Total!AA:AA,DB!$G$5,Total!AA:AA,DB!$O$5,Total!M:M,DB!$G$9,Total!AA:AA,DB!$O$9,Total!AA:AA,$H$2)+COUNTIFS(Total!X:X,$F$3,Total!W:W,B24,Total!AA:AA,DB!$G$5,Total!AA:AA,DB!$O$5,Total!AA:AA,DB!$G$9,Total!K:K,DB!$O$9,Total!AA:AA,$H$2)+COUNTIFS(Total!X:X,$F$3,Total!W:W,B24,Total!AA:AA,DB!$G$5,Total!AA:AA,DB!$O$5,Total!AA:AA,DB!$G$9,Total!AA:AA,DB!$O$9,Total!E:E,$H$2)+COUNTIFS(Total!X:X,$F$3,Total!W:W,B24,Total!O:O,DB!$G$5,Total!N:N,DB!$O$5,Total!M:M,DB!$G$9,Total!AA:AA,DB!$O$9,Total!AA:AA,$H$2)+COUNTIFS(Total!X:X,$F$3,Total!W:W,B24,Total!O:O,DB!$G$5,Total!N:N,DB!$O$5,Total!AA:AA,DB!$G$9,Total!K:K,DB!$O$9,Total!AA:AA,$H$2)+COUNTIFS(Total!X:X,$F$3,Total!W:W,B24,Total!O:O,DB!$G$5,Total!N:N,DB!$O$5,Total!AA:AA,DB!$G$9,Total!AA:AA,DB!$O$9,Total!E:E,$H$2)+COUNTIFS(Total!X:X,$F$3,Total!W:W,B24,Total!O:O,DB!$G$5,Total!AA:AA,DB!$O$5,Total!M:M,DB!$G$9,Total!K:K,DB!$O$9,Total!AA:AA,$H$2)+COUNTIFS(Total!X:X,$F$3,Total!W:W,B24,Total!O:O,DB!$G$5,Total!AA:AA,DB!$O$5,Total!M:M,DB!$G$9,Total!AA:AA,DB!$O$9,Total!E:E,$H$2)+COUNTIFS(Total!X:X,$F$3,Total!W:W,B24,Total!O:O,DB!$G$5,Total!AA:AA,DB!$O$5,Total!AA:AA,DB!$G$9,Total!K:K,DB!$O$9,Total!E:E,$H$2)+COUNTIFS(Total!X:X,$F$3,Total!W:W,B24,Total!AA:AA,DB!$G$5,Total!N:N,DB!$O$5,Total!M:M,DB!$G$9,Total!K:K,DB!$O$9,Total!AA:AA,$H$2)+COUNTIFS(Total!X:X,$F$3,Total!W:W,B24,Total!AA:AA,DB!$G$5,Total!N:N,DB!$O$5,Total!M:M,DB!$G$9,Total!AA:AA,DB!$O$9,Total!E:E,$H$2)+COUNTIFS(Total!X:X,$F$3,Total!W:W,B24,Total!AA:AA,DB!$G$5,Total!N:N,DB!$O$5,Total!AA:AA,DB!$G$9,Total!K:K,DB!$O$9,Total!E:E,$H$2)+COUNTIFS(Total!X:X,$F$3,Total!W:W,B24,Total!AA:AA,DB!$G$5,Total!AA:AA,DB!$O$5,Total!M:M,DB!$G$9,Total!K:K,DB!$O$9,Total!E:E,$H$2)+COUNTIFS(Total!X:X,$F$3,Total!W:W,B24,Total!O:O,DB!$G$5,Total!N:N,DB!$O$5,Total!AA:AA,DB!$G$9,Total!AA:AA,DB!$O$9,Total!AA:AA,$H$2)+COUNTIFS(Total!X:X,$F$3,Total!W:W,B24,Total!O:O,DB!$G$5,Total!AA:AA,DB!$O$5,Total!M:M,DB!$G$9,Total!AA:AA,DB!$O$9,Total!AA:AA,$H$2)+COUNTIFS(Total!X:X,$F$3,Total!W:W,B24,Total!O:O,DB!$G$5,Total!AA:AA,DB!$O$5,Total!AA:AA,DB!$G$9,Total!K:K,DB!$O$9,Total!AA:AA,$H$2)+COUNTIFS(Total!X:X,$F$3,Total!W:W,B24,Total!O:O,DB!$G$5,Total!AA:AA,DB!$O$5,Total!AA:AA,DB!$G$9,Total!AA:AA,DB!$O$9,Total!E:E,$H$2)+COUNTIFS(Total!X:X,$F$3,Total!W:W,B24,Total!AA:AA,DB!$G$5,Total!N:N,DB!$O$5,Total!M:M,DB!$G$9,Total!AA:AA,DB!$O$9,Total!AA:AA,$H$2)+COUNTIFS(Total!X:X,$F$3,Total!W:W,B24,Total!AA:AA,DB!$G$5,Total!N:N,DB!$O$5,Total!AA:AA,DB!$G$9,Total!K:K,DB!$O$9,Total!AA:AA,$H$2)+COUNTIFS(Total!X:X,$F$3,Total!W:W,B24,Total!AA:AA,DB!$G$5,Total!N:N,DB!$O$5,Total!AA:AA,DB!$G$9,Total!AA:AA,DB!$O$9,Total!E:E,$H$2)+COUNTIFS(Total!X:X,$F$3,Total!W:W,B24,Total!AA:AA,DB!$G$5,Total!AA:AA,DB!$O$5,Total!M:M,DB!$G$9,Total!K:K,DB!$O$9,Total!AA:AA,$H$2)+COUNTIFS(Total!X:X,$F$3,Total!W:W,B24,Total!AA:AA,DB!$G$5,Total!AA:AA,DB!$O$5,Total!M:M,DB!$G$9,Total!AA:AA,DB!$O$9,Total!E:E,$H$2)+COUNTIFS(Total!X:X,$F$3,Total!W:W,B24,Total!AA:AA,DB!$G$5,Total!AA:AA,DB!$O$5,Total!AA:AA,DB!$G$9,Total!K:K,DB!$O$9,Total!E:E,$H$2)+COUNTIFS(Total!X:X,$F$3,Total!W:W,B24,Total!AA:AA,DB!$G$5,Total!N:N,DB!$O$5,Total!M:M,DB!$G$9,Total!K:K,DB!$O$9,Total!E:E,$H$2)+COUNTIFS(Total!X:X,$F$3,Total!W:W,B24,Total!O:O,DB!$G$5,Total!AA:AA,DB!$O$5,Total!M:M,DB!$G$9,Total!K:K,DB!$O$9,Total!E:E,$H$2)+COUNTIFS(Total!X:X,$F$3,Total!W:W,B24,Total!O:O,DB!$G$5,Total!N:N,DB!$O$5,Total!AA:AA,DB!$G$9,Total!K:K,DB!$O$9,Total!E:E,$H$2)+COUNTIFS(Total!X:X,$F$3,Total!W:W,B24,Total!O:O,DB!$G$5,Total!N:N,DB!$O$5,Total!M:M,DB!$G$9,Total!AA:AA,DB!$O$9,Total!E:E,$H$2)+COUNTIFS(Total!X:X,$F$3,Total!W:W,B24,Total!O:O,DB!$G$5,Total!N:N,DB!$O$5,Total!M:M,DB!$G$9,Total!K:K,DB!$O$9,Total!AA:AA,$H$2)</f>
        <v>0</v>
      </c>
      <c r="G24" s="31">
        <f>COUNTIFS(Total!X:X,$G$3,Total!W:W,B24,Total!O:O,DB!$G$5,Total!N:N,DB!$O$5,Total!M:M,DB!$G$9,Total!K:K,DB!$O$9,Total!E:E,$H$2)+COUNTIFS(Total!X:X,$G$3,Total!W:W,B24,Total!AA:AA,DB!$G$5,Total!AA:AA,DB!$O$5,Total!AA:AA,DB!$G$9,Total!AA:AA,DB!$O$9,Total!AA:AA,$H$2)+COUNTIFS(Total!X:X,$G$3,Total!W:W,B24,Total!O:O,DB!$G$5,Total!AA:AA,DB!$O$5,Total!AA:AA,DB!$G$9,Total!AA:AA,DB!$O$9,Total!AA:AA,$H$2)+COUNTIFS(Total!X:X,$G$3,Total!W:W,B24,Total!AA:AA,DB!$G$5,Total!N:N,DB!$O$5,Total!AA:AA,DB!$G$9,Total!AA:AA,DB!$O$9,Total!AA:AA,$H$2)+COUNTIFS(Total!X:X,$G$3,Total!W:W,B24,Total!AA:AA,DB!$G$5,Total!AA:AA,DB!$O$5,Total!M:M,DB!$G$9,Total!AA:AA,DB!$O$9,Total!AA:AA,$H$2)+COUNTIFS(Total!X:X,$G$3,Total!W:W,B24,Total!AA:AA,DB!$G$5,Total!AA:AA,DB!$O$5,Total!AA:AA,DB!$G$9,Total!K:K,DB!$O$9,Total!AA:AA,$H$2)+COUNTIFS(Total!X:X,$G$3,Total!W:W,B24,Total!AA:AA,DB!$G$5,Total!AA:AA,DB!$O$5,Total!AA:AA,DB!$G$9,Total!AA:AA,DB!$O$9,Total!E:E,$H$2)+COUNTIFS(Total!X:X,$G$3,Total!W:W,B24,Total!O:O,DB!$G$5,Total!N:N,DB!$O$5,Total!M:M,DB!$G$9,Total!AA:AA,DB!$O$9,Total!AA:AA,$H$2)+COUNTIFS(Total!X:X,$G$3,Total!W:W,B24,Total!O:O,DB!$G$5,Total!N:N,DB!$O$5,Total!AA:AA,DB!$G$9,Total!K:K,DB!$O$9,Total!AA:AA,$H$2)+COUNTIFS(Total!X:X,$G$3,Total!W:W,B24,Total!O:O,DB!$G$5,Total!N:N,DB!$O$5,Total!AA:AA,DB!$G$9,Total!AA:AA,DB!$O$9,Total!E:E,$H$2)+COUNTIFS(Total!X:X,$G$3,Total!W:W,B24,Total!O:O,DB!$G$5,Total!AA:AA,DB!$O$5,Total!M:M,DB!$G$9,Total!K:K,DB!$O$9,Total!AA:AA,$H$2)+COUNTIFS(Total!X:X,$G$3,Total!W:W,B24,Total!O:O,DB!$G$5,Total!AA:AA,DB!$O$5,Total!M:M,DB!$G$9,Total!AA:AA,DB!$O$9,Total!E:E,$H$2)+COUNTIFS(Total!X:X,$G$3,Total!W:W,B24,Total!O:O,DB!$G$5,Total!AA:AA,DB!$O$5,Total!AA:AA,DB!$G$9,Total!K:K,DB!$O$9,Total!E:E,$H$2)+COUNTIFS(Total!X:X,$G$3,Total!W:W,B24,Total!AA:AA,DB!$G$5,Total!N:N,DB!$O$5,Total!M:M,DB!$G$9,Total!K:K,DB!$O$9,Total!AA:AA,$H$2)+COUNTIFS(Total!X:X,$G$3,Total!W:W,B24,Total!AA:AA,DB!$G$5,Total!N:N,DB!$O$5,Total!M:M,DB!$G$9,Total!AA:AA,DB!$O$9,Total!E:E,$H$2)+COUNTIFS(Total!X:X,$G$3,Total!W:W,B24,Total!AA:AA,DB!$G$5,Total!N:N,DB!$O$5,Total!AA:AA,DB!$G$9,Total!K:K,DB!$O$9,Total!E:E,$H$2)+COUNTIFS(Total!X:X,$G$3,Total!W:W,B24,Total!AA:AA,DB!$G$5,Total!AA:AA,DB!$O$5,Total!M:M,DB!$G$9,Total!K:K,DB!$O$9,Total!E:E,$H$2)+COUNTIFS(Total!X:X,$G$3,Total!W:W,B24,Total!O:O,DB!$G$5,Total!N:N,DB!$O$5,Total!AA:AA,DB!$G$9,Total!AA:AA,DB!$O$9,Total!AA:AA,$H$2)+COUNTIFS(Total!X:X,$G$3,Total!W:W,B24,Total!O:O,DB!$G$5,Total!AA:AA,DB!$O$5,Total!M:M,DB!$G$9,Total!AA:AA,DB!$O$9,Total!AA:AA,$H$2)+COUNTIFS(Total!X:X,$G$3,Total!W:W,B24,Total!O:O,DB!$G$5,Total!AA:AA,DB!$O$5,Total!AA:AA,DB!$G$9,Total!K:K,DB!$O$9,Total!AA:AA,$H$2)+COUNTIFS(Total!X:X,$G$3,Total!W:W,B24,Total!O:O,DB!$G$5,Total!AA:AA,DB!$O$5,Total!AA:AA,DB!$G$9,Total!AA:AA,DB!$O$9,Total!E:E,$H$2)+COUNTIFS(Total!X:X,$G$3,Total!W:W,B24,Total!AA:AA,DB!$G$5,Total!N:N,DB!$O$5,Total!M:M,DB!$G$9,Total!AA:AA,DB!$O$9,Total!AA:AA,$H$2)+COUNTIFS(Total!X:X,$G$3,Total!W:W,B24,Total!AA:AA,DB!$G$5,Total!N:N,DB!$O$5,Total!AA:AA,DB!$G$9,Total!K:K,DB!$O$9,Total!AA:AA,$H$2)+COUNTIFS(Total!X:X,$G$3,Total!W:W,B24,Total!AA:AA,DB!$G$5,Total!N:N,DB!$O$5,Total!AA:AA,DB!$G$9,Total!AA:AA,DB!$O$9,Total!E:E,$H$2)+COUNTIFS(Total!X:X,$G$3,Total!W:W,B24,Total!AA:AA,DB!$G$5,Total!AA:AA,DB!$O$5,Total!M:M,DB!$G$9,Total!K:K,DB!$O$9,Total!AA:AA,$H$2)+COUNTIFS(Total!X:X,$G$3,Total!W:W,B24,Total!AA:AA,DB!$G$5,Total!AA:AA,DB!$O$5,Total!M:M,DB!$G$9,Total!AA:AA,DB!$O$9,Total!E:E,$H$2)+COUNTIFS(Total!X:X,$G$3,Total!W:W,B24,Total!AA:AA,DB!$G$5,Total!AA:AA,DB!$O$5,Total!AA:AA,DB!$G$9,Total!K:K,DB!$O$9,Total!E:E,$H$2)+COUNTIFS(Total!X:X,$G$3,Total!W:W,B24,Total!AA:AA,DB!$G$5,Total!N:N,DB!$O$5,Total!M:M,DB!$G$9,Total!K:K,DB!$O$9,Total!E:E,$H$2)+COUNTIFS(Total!X:X,$G$3,Total!W:W,B24,Total!O:O,DB!$G$5,Total!AA:AA,DB!$O$5,Total!M:M,DB!$G$9,Total!K:K,DB!$O$9,Total!E:E,$H$2)+COUNTIFS(Total!X:X,$G$3,Total!W:W,B24,Total!O:O,DB!$G$5,Total!N:N,DB!$O$5,Total!AA:AA,DB!$G$9,Total!K:K,DB!$O$9,Total!E:E,$H$2)+COUNTIFS(Total!X:X,$G$3,Total!W:W,B24,Total!O:O,DB!$G$5,Total!N:N,DB!$O$5,Total!M:M,DB!$G$9,Total!AA:AA,DB!$O$9,Total!E:E,$H$2)+COUNTIFS(Total!X:X,$G$3,Total!W:W,B24,Total!O:O,DB!$G$5,Total!N:N,DB!$O$5,Total!M:M,DB!$G$9,Total!K:K,DB!$O$9,Total!AA:AA,$H$2)</f>
        <v>0</v>
      </c>
      <c r="H24" s="31">
        <f>COUNTIFS(Total!X:X,$H$3,Total!W:W,B24,Total!O:O,DB!$G$5,Total!N:N,DB!$O$5,Total!M:M,DB!$G$9,Total!K:K,DB!$O$9,Total!E:E,$H$2)+COUNTIFS(Total!X:X,$H$3,Total!W:W,B24,Total!AA:AA,DB!$G$5,Total!AA:AA,DB!$O$5,Total!AA:AA,DB!$G$9,Total!AA:AA,DB!$O$9,Total!AA:AA,$H$2)+COUNTIFS(Total!X:X,$H$3,Total!W:W,B24,Total!O:O,DB!$G$5,Total!AA:AA,DB!$O$5,Total!AA:AA,DB!$G$9,Total!AA:AA,DB!$O$9,Total!AA:AA,$H$2)+COUNTIFS(Total!X:X,$H$3,Total!W:W,B24,Total!AA:AA,DB!$G$5,Total!N:N,DB!$O$5,Total!AA:AA,DB!$G$9,Total!AA:AA,DB!$O$9,Total!AA:AA,$H$2)+COUNTIFS(Total!X:X,$H$3,Total!W:W,B24,Total!AA:AA,DB!$G$5,Total!AA:AA,DB!$O$5,Total!M:M,DB!$G$9,Total!AA:AA,DB!$O$9,Total!AA:AA,$H$2)+COUNTIFS(Total!X:X,$H$3,Total!W:W,B24,Total!AA:AA,DB!$G$5,Total!AA:AA,DB!$O$5,Total!AA:AA,DB!$G$9,Total!K:K,DB!$O$9,Total!AA:AA,$H$2)+COUNTIFS(Total!X:X,$H$3,Total!W:W,B24,Total!AA:AA,DB!$G$5,Total!AA:AA,DB!$O$5,Total!AA:AA,DB!$G$9,Total!AA:AA,DB!$O$9,Total!E:E,$H$2)+COUNTIFS(Total!X:X,$H$3,Total!W:W,B24,Total!O:O,DB!$G$5,Total!N:N,DB!$O$5,Total!M:M,DB!$G$9,Total!AA:AA,DB!$O$9,Total!AA:AA,$H$2)+COUNTIFS(Total!X:X,$H$3,Total!W:W,B24,Total!O:O,DB!$G$5,Total!N:N,DB!$O$5,Total!AA:AA,DB!$G$9,Total!K:K,DB!$O$9,Total!AA:AA,$H$2)+COUNTIFS(Total!X:X,$H$3,Total!W:W,B24,Total!O:O,DB!$G$5,Total!N:N,DB!$O$5,Total!AA:AA,DB!$G$9,Total!AA:AA,DB!$O$9,Total!E:E,$H$2)+COUNTIFS(Total!X:X,$H$3,Total!W:W,B24,Total!O:O,DB!$G$5,Total!AA:AA,DB!$O$5,Total!M:M,DB!$G$9,Total!K:K,DB!$O$9,Total!AA:AA,$H$2)+COUNTIFS(Total!X:X,$H$3,Total!W:W,B24,Total!O:O,DB!$G$5,Total!AA:AA,DB!$O$5,Total!M:M,DB!$G$9,Total!AA:AA,DB!$O$9,Total!E:E,$H$2)+COUNTIFS(Total!X:X,$H$3,Total!W:W,B24,Total!O:O,DB!$G$5,Total!AA:AA,DB!$O$5,Total!AA:AA,DB!$G$9,Total!K:K,DB!$O$9,Total!E:E,$H$2)+COUNTIFS(Total!X:X,$H$3,Total!W:W,B24,Total!AA:AA,DB!$G$5,Total!N:N,DB!$O$5,Total!M:M,DB!$G$9,Total!K:K,DB!$O$9,Total!AA:AA,$H$2)+COUNTIFS(Total!X:X,$H$3,Total!W:W,B24,Total!AA:AA,DB!$G$5,Total!N:N,DB!$O$5,Total!M:M,DB!$G$9,Total!AA:AA,DB!$O$9,Total!E:E,$H$2)+COUNTIFS(Total!X:X,$H$3,Total!W:W,B24,Total!AA:AA,DB!$G$5,Total!N:N,DB!$O$5,Total!AA:AA,DB!$G$9,Total!K:K,DB!$O$9,Total!E:E,$H$2)+COUNTIFS(Total!X:X,$H$3,Total!W:W,B24,Total!AA:AA,DB!$G$5,Total!AA:AA,DB!$O$5,Total!M:M,DB!$G$9,Total!K:K,DB!$O$9,Total!E:E,$H$2)+COUNTIFS(Total!X:X,$H$3,Total!W:W,B24,Total!O:O,DB!$G$5,Total!N:N,DB!$O$5,Total!AA:AA,DB!$G$9,Total!AA:AA,DB!$O$9,Total!AA:AA,$H$2)+COUNTIFS(Total!X:X,$H$3,Total!W:W,B24,Total!O:O,DB!$G$5,Total!AA:AA,DB!$O$5,Total!M:M,DB!$G$9,Total!AA:AA,DB!$O$9,Total!AA:AA,$H$2)+COUNTIFS(Total!X:X,$H$3,Total!W:W,B24,Total!O:O,DB!$G$5,Total!AA:AA,DB!$O$5,Total!AA:AA,DB!$G$9,Total!K:K,DB!$O$9,Total!AA:AA,$H$2)+COUNTIFS(Total!X:X,$H$3,Total!W:W,B24,Total!O:O,DB!$G$5,Total!AA:AA,DB!$O$5,Total!AA:AA,DB!$G$9,Total!AA:AA,DB!$O$9,Total!E:E,$H$2)+COUNTIFS(Total!X:X,$H$3,Total!W:W,B24,Total!AA:AA,DB!$G$5,Total!N:N,DB!$O$5,Total!M:M,DB!$G$9,Total!AA:AA,DB!$O$9,Total!AA:AA,$H$2)+COUNTIFS(Total!X:X,$H$3,Total!W:W,B24,Total!AA:AA,DB!$G$5,Total!N:N,DB!$O$5,Total!AA:AA,DB!$G$9,Total!K:K,DB!$O$9,Total!AA:AA,$H$2)+COUNTIFS(Total!X:X,$H$3,Total!W:W,B24,Total!AA:AA,DB!$G$5,Total!N:N,DB!$O$5,Total!AA:AA,DB!$G$9,Total!AA:AA,DB!$O$9,Total!E:E,$H$2)+COUNTIFS(Total!X:X,$H$3,Total!W:W,B24,Total!AA:AA,DB!$G$5,Total!AA:AA,DB!$O$5,Total!M:M,DB!$G$9,Total!K:K,DB!$O$9,Total!AA:AA,$H$2)+COUNTIFS(Total!X:X,$H$3,Total!W:W,B24,Total!AA:AA,DB!$G$5,Total!AA:AA,DB!$O$5,Total!M:M,DB!$G$9,Total!AA:AA,DB!$O$9,Total!E:E,$H$2)+COUNTIFS(Total!X:X,$H$3,Total!W:W,B24,Total!AA:AA,DB!$G$5,Total!AA:AA,DB!$O$5,Total!AA:AA,DB!$G$9,Total!K:K,DB!$O$9,Total!E:E,$H$2)+COUNTIFS(Total!X:X,$H$3,Total!W:W,B24,Total!AA:AA,DB!$G$5,Total!N:N,DB!$O$5,Total!M:M,DB!$G$9,Total!K:K,DB!$O$9,Total!E:E,$H$2)+COUNTIFS(Total!X:X,$H$3,Total!W:W,B24,Total!O:O,DB!$G$5,Total!AA:AA,DB!$O$5,Total!M:M,DB!$G$9,Total!K:K,DB!$O$9,Total!E:E,$H$2)+COUNTIFS(Total!X:X,$H$3,Total!W:W,B24,Total!O:O,DB!$G$5,Total!N:N,DB!$O$5,Total!AA:AA,DB!$G$9,Total!K:K,DB!$O$9,Total!E:E,$H$2)+COUNTIFS(Total!X:X,$H$3,Total!W:W,B24,Total!O:O,DB!$G$5,Total!N:N,DB!$O$5,Total!M:M,DB!$G$9,Total!AA:AA,DB!$O$9,Total!E:E,$H$2)+COUNTIFS(Total!X:X,$H$3,Total!W:W,B24,Total!O:O,DB!$G$5,Total!N:N,DB!$O$5,Total!M:M,DB!$G$9,Total!K:K,DB!$O$9,Total!AA:AA,$H$2)</f>
        <v>0</v>
      </c>
      <c r="I24" s="31">
        <f>COUNTIFS(Total!X:X,$I$3,Total!W:W,B24,Total!O:O,DB!$G$5,Total!N:N,DB!$O$5,Total!M:M,DB!$G$9,Total!K:K,DB!$O$9,Total!E:E,$H$2)+COUNTIFS(Total!X:X,$I$3,Total!W:W,B24,Total!AA:AA,DB!$G$5,Total!AA:AA,DB!$O$5,Total!AA:AA,DB!$G$9,Total!AA:AA,DB!$O$9,Total!AA:AA,$H$2)+COUNTIFS(Total!X:X,$I$3,Total!W:W,B24,Total!O:O,DB!$G$5,Total!AA:AA,DB!$O$5,Total!AA:AA,DB!$G$9,Total!AA:AA,DB!$O$9,Total!AA:AA,$H$2)+COUNTIFS(Total!X:X,$I$3,Total!W:W,B24,Total!AA:AA,DB!$G$5,Total!N:N,DB!$O$5,Total!AA:AA,DB!$G$9,Total!AA:AA,DB!$O$9,Total!AA:AA,$H$2)+COUNTIFS(Total!X:X,$I$3,Total!W:W,B24,Total!AA:AA,DB!$G$5,Total!AA:AA,DB!$O$5,Total!M:M,DB!$G$9,Total!AA:AA,DB!$O$9,Total!AA:AA,$H$2)+COUNTIFS(Total!X:X,$I$3,Total!W:W,B24,Total!AA:AA,DB!$G$5,Total!AA:AA,DB!$O$5,Total!AA:AA,DB!$G$9,Total!K:K,DB!$O$9,Total!AA:AA,$H$2)+COUNTIFS(Total!X:X,$I$3,Total!W:W,B24,Total!AA:AA,DB!$G$5,Total!AA:AA,DB!$O$5,Total!AA:AA,DB!$G$9,Total!AA:AA,DB!$O$9,Total!E:E,$H$2)+COUNTIFS(Total!X:X,$I$3,Total!W:W,B24,Total!O:O,DB!$G$5,Total!N:N,DB!$O$5,Total!M:M,DB!$G$9,Total!AA:AA,DB!$O$9,Total!AA:AA,$H$2)+COUNTIFS(Total!X:X,$I$3,Total!W:W,B24,Total!O:O,DB!$G$5,Total!N:N,DB!$O$5,Total!AA:AA,DB!$G$9,Total!K:K,DB!$O$9,Total!AA:AA,$H$2)+COUNTIFS(Total!X:X,$I$3,Total!W:W,B24,Total!O:O,DB!$G$5,Total!N:N,DB!$O$5,Total!AA:AA,DB!$G$9,Total!AA:AA,DB!$O$9,Total!E:E,$H$2)+COUNTIFS(Total!X:X,$I$3,Total!W:W,B24,Total!O:O,DB!$G$5,Total!AA:AA,DB!$O$5,Total!M:M,DB!$G$9,Total!K:K,DB!$O$9,Total!AA:AA,$H$2)+COUNTIFS(Total!X:X,$I$3,Total!W:W,B24,Total!O:O,DB!$G$5,Total!AA:AA,DB!$O$5,Total!M:M,DB!$G$9,Total!AA:AA,DB!$O$9,Total!E:E,$H$2)+COUNTIFS(Total!X:X,$I$3,Total!W:W,B24,Total!O:O,DB!$G$5,Total!AA:AA,DB!$O$5,Total!AA:AA,DB!$G$9,Total!K:K,DB!$O$9,Total!E:E,$H$2)+COUNTIFS(Total!X:X,$I$3,Total!W:W,B24,Total!AA:AA,DB!$G$5,Total!N:N,DB!$O$5,Total!M:M,DB!$G$9,Total!K:K,DB!$O$9,Total!AA:AA,$H$2)+COUNTIFS(Total!X:X,$I$3,Total!W:W,B24,Total!AA:AA,DB!$G$5,Total!N:N,DB!$O$5,Total!M:M,DB!$G$9,Total!AA:AA,DB!$O$9,Total!E:E,$H$2)+COUNTIFS(Total!X:X,$I$3,Total!W:W,B24,Total!AA:AA,DB!$G$5,Total!N:N,DB!$O$5,Total!AA:AA,DB!$G$9,Total!K:K,DB!$O$9,Total!E:E,$H$2)+COUNTIFS(Total!X:X,$I$3,Total!W:W,B24,Total!AA:AA,DB!$G$5,Total!AA:AA,DB!$O$5,Total!M:M,DB!$G$9,Total!K:K,DB!$O$9,Total!E:E,$H$2)+COUNTIFS(Total!X:X,$I$3,Total!W:W,B24,Total!O:O,DB!$G$5,Total!N:N,DB!$O$5,Total!AA:AA,DB!$G$9,Total!AA:AA,DB!$O$9,Total!AA:AA,$H$2)+COUNTIFS(Total!X:X,$I$3,Total!W:W,B24,Total!O:O,DB!$G$5,Total!AA:AA,DB!$O$5,Total!M:M,DB!$G$9,Total!AA:AA,DB!$O$9,Total!AA:AA,$H$2)+COUNTIFS(Total!X:X,$I$3,Total!W:W,B24,Total!O:O,DB!$G$5,Total!AA:AA,DB!$O$5,Total!AA:AA,DB!$G$9,Total!K:K,DB!$O$9,Total!AA:AA,$H$2)+COUNTIFS(Total!X:X,$I$3,Total!W:W,B24,Total!O:O,DB!$G$5,Total!AA:AA,DB!$O$5,Total!AA:AA,DB!$G$9,Total!AA:AA,DB!$O$9,Total!E:E,$H$2)+COUNTIFS(Total!X:X,$I$3,Total!W:W,B24,Total!AA:AA,DB!$G$5,Total!N:N,DB!$O$5,Total!M:M,DB!$G$9,Total!AA:AA,DB!$O$9,Total!AA:AA,$H$2)+COUNTIFS(Total!X:X,$I$3,Total!W:W,B24,Total!AA:AA,DB!$G$5,Total!N:N,DB!$O$5,Total!AA:AA,DB!$G$9,Total!K:K,DB!$O$9,Total!AA:AA,$H$2)+COUNTIFS(Total!X:X,$I$3,Total!W:W,B24,Total!AA:AA,DB!$G$5,Total!N:N,DB!$O$5,Total!AA:AA,DB!$G$9,Total!AA:AA,DB!$O$9,Total!E:E,$H$2)+COUNTIFS(Total!X:X,$I$3,Total!W:W,B24,Total!AA:AA,DB!$G$5,Total!AA:AA,DB!$O$5,Total!M:M,DB!$G$9,Total!K:K,DB!$O$9,Total!AA:AA,$H$2)+COUNTIFS(Total!X:X,$I$3,Total!W:W,B24,Total!AA:AA,DB!$G$5,Total!AA:AA,DB!$O$5,Total!M:M,DB!$G$9,Total!AA:AA,DB!$O$9,Total!E:E,$H$2)+COUNTIFS(Total!X:X,$I$3,Total!W:W,B24,Total!AA:AA,DB!$G$5,Total!AA:AA,DB!$O$5,Total!AA:AA,DB!$G$9,Total!K:K,DB!$O$9,Total!E:E,$H$2)+COUNTIFS(Total!X:X,$I$3,Total!W:W,B24,Total!AA:AA,DB!$G$5,Total!N:N,DB!$O$5,Total!M:M,DB!$G$9,Total!K:K,DB!$O$9,Total!E:E,$H$2)+COUNTIFS(Total!X:X,$I$3,Total!W:W,B24,Total!O:O,DB!$G$5,Total!AA:AA,DB!$O$5,Total!M:M,DB!$G$9,Total!K:K,DB!$O$9,Total!E:E,$H$2)+COUNTIFS(Total!X:X,$I$3,Total!W:W,B24,Total!O:O,DB!$G$5,Total!N:N,DB!$O$5,Total!AA:AA,DB!$G$9,Total!K:K,DB!$O$9,Total!E:E,$H$2)+COUNTIFS(Total!X:X,$I$3,Total!W:W,B24,Total!O:O,DB!$G$5,Total!N:N,DB!$O$5,Total!M:M,DB!$G$9,Total!AA:AA,DB!$O$9,Total!E:E,$H$2)+COUNTIFS(Total!X:X,$I$3,Total!W:W,B24,Total!O:O,DB!$G$5,Total!N:N,DB!$O$5,Total!M:M,DB!$G$9,Total!K:K,DB!$O$9,Total!AA:AA,$H$2)</f>
        <v>0</v>
      </c>
      <c r="J24" s="31">
        <f>COUNTIFS(Total!X:X,$J$3,Total!W:W,B24,Total!O:O,DB!$G$5,Total!N:N,DB!$O$5,Total!M:M,DB!$G$9,Total!K:K,DB!$O$9,Total!E:E,$H$2)+COUNTIFS(Total!X:X,$J$3,Total!W:W,B24,Total!AA:AA,DB!$G$5,Total!AA:AA,DB!$O$5,Total!AA:AA,DB!$G$9,Total!AA:AA,DB!$O$9,Total!AA:AA,$H$2)+COUNTIFS(Total!X:X,$J$3,Total!W:W,B24,Total!O:O,DB!$G$5,Total!AA:AA,DB!$O$5,Total!AA:AA,DB!$G$9,Total!AA:AA,DB!$O$9,Total!AA:AA,$H$2)+COUNTIFS(Total!X:X,$J$3,Total!W:W,B24,Total!AA:AA,DB!$G$5,Total!N:N,DB!$O$5,Total!AA:AA,DB!$G$9,Total!AA:AA,DB!$O$9,Total!AA:AA,$H$2)+COUNTIFS(Total!X:X,$J$3,Total!W:W,B24,Total!AA:AA,DB!$G$5,Total!AA:AA,DB!$O$5,Total!M:M,DB!$G$9,Total!AA:AA,DB!$O$9,Total!AA:AA,$H$2)+COUNTIFS(Total!X:X,$J$3,Total!W:W,B24,Total!AA:AA,DB!$G$5,Total!AA:AA,DB!$O$5,Total!AA:AA,DB!$G$9,Total!K:K,DB!$O$9,Total!AA:AA,$H$2)+COUNTIFS(Total!X:X,$J$3,Total!W:W,B24,Total!AA:AA,DB!$G$5,Total!AA:AA,DB!$O$5,Total!AA:AA,DB!$G$9,Total!AA:AA,DB!$O$9,Total!E:E,$H$2)+COUNTIFS(Total!X:X,$J$3,Total!W:W,B24,Total!O:O,DB!$G$5,Total!N:N,DB!$O$5,Total!M:M,DB!$G$9,Total!AA:AA,DB!$O$9,Total!AA:AA,$H$2)+COUNTIFS(Total!X:X,$J$3,Total!W:W,B24,Total!O:O,DB!$G$5,Total!N:N,DB!$O$5,Total!AA:AA,DB!$G$9,Total!K:K,DB!$O$9,Total!AA:AA,$H$2)+COUNTIFS(Total!X:X,$J$3,Total!W:W,B24,Total!O:O,DB!$G$5,Total!N:N,DB!$O$5,Total!AA:AA,DB!$G$9,Total!AA:AA,DB!$O$9,Total!E:E,$H$2)+COUNTIFS(Total!X:X,$J$3,Total!W:W,B24,Total!O:O,DB!$G$5,Total!AA:AA,DB!$O$5,Total!M:M,DB!$G$9,Total!K:K,DB!$O$9,Total!AA:AA,$H$2)+COUNTIFS(Total!X:X,$J$3,Total!W:W,B24,Total!O:O,DB!$G$5,Total!AA:AA,DB!$O$5,Total!M:M,DB!$G$9,Total!AA:AA,DB!$O$9,Total!E:E,$H$2)+COUNTIFS(Total!X:X,$J$3,Total!W:W,B24,Total!O:O,DB!$G$5,Total!AA:AA,DB!$O$5,Total!AA:AA,DB!$G$9,Total!K:K,DB!$O$9,Total!E:E,$H$2)+COUNTIFS(Total!X:X,$J$3,Total!W:W,B24,Total!AA:AA,DB!$G$5,Total!N:N,DB!$O$5,Total!M:M,DB!$G$9,Total!K:K,DB!$O$9,Total!AA:AA,$H$2)+COUNTIFS(Total!X:X,$J$3,Total!W:W,B24,Total!AA:AA,DB!$G$5,Total!N:N,DB!$O$5,Total!M:M,DB!$G$9,Total!AA:AA,DB!$O$9,Total!E:E,$H$2)+COUNTIFS(Total!X:X,$J$3,Total!W:W,B24,Total!AA:AA,DB!$G$5,Total!N:N,DB!$O$5,Total!AA:AA,DB!$G$9,Total!K:K,DB!$O$9,Total!E:E,$H$2)+COUNTIFS(Total!X:X,$J$3,Total!W:W,B24,Total!AA:AA,DB!$G$5,Total!AA:AA,DB!$O$5,Total!M:M,DB!$G$9,Total!K:K,DB!$O$9,Total!E:E,$H$2)+COUNTIFS(Total!X:X,$J$3,Total!W:W,B24,Total!O:O,DB!$G$5,Total!N:N,DB!$O$5,Total!AA:AA,DB!$G$9,Total!AA:AA,DB!$O$9,Total!AA:AA,$H$2)+COUNTIFS(Total!X:X,$J$3,Total!W:W,B24,Total!O:O,DB!$G$5,Total!AA:AA,DB!$O$5,Total!M:M,DB!$G$9,Total!AA:AA,DB!$O$9,Total!AA:AA,$H$2)+COUNTIFS(Total!X:X,$J$3,Total!W:W,B24,Total!O:O,DB!$G$5,Total!AA:AA,DB!$O$5,Total!AA:AA,DB!$G$9,Total!K:K,DB!$O$9,Total!AA:AA,$H$2)+COUNTIFS(Total!X:X,$J$3,Total!W:W,B24,Total!O:O,DB!$G$5,Total!AA:AA,DB!$O$5,Total!AA:AA,DB!$G$9,Total!AA:AA,DB!$O$9,Total!E:E,$H$2)+COUNTIFS(Total!X:X,$J$3,Total!W:W,B24,Total!AA:AA,DB!$G$5,Total!N:N,DB!$O$5,Total!M:M,DB!$G$9,Total!AA:AA,DB!$O$9,Total!AA:AA,$H$2)+COUNTIFS(Total!X:X,$J$3,Total!W:W,B24,Total!AA:AA,DB!$G$5,Total!N:N,DB!$O$5,Total!AA:AA,DB!$G$9,Total!K:K,DB!$O$9,Total!AA:AA,$H$2)+COUNTIFS(Total!X:X,$J$3,Total!W:W,B24,Total!AA:AA,DB!$G$5,Total!N:N,DB!$O$5,Total!AA:AA,DB!$G$9,Total!AA:AA,DB!$O$9,Total!E:E,$H$2)+COUNTIFS(Total!X:X,$J$3,Total!W:W,B24,Total!AA:AA,DB!$G$5,Total!AA:AA,DB!$O$5,Total!M:M,DB!$G$9,Total!K:K,DB!$O$9,Total!AA:AA,$H$2)+COUNTIFS(Total!X:X,$J$3,Total!W:W,B24,Total!AA:AA,DB!$G$5,Total!AA:AA,DB!$O$5,Total!M:M,DB!$G$9,Total!AA:AA,DB!$O$9,Total!E:E,$H$2)+COUNTIFS(Total!X:X,$J$3,Total!W:W,B24,Total!AA:AA,DB!$G$5,Total!AA:AA,DB!$O$5,Total!AA:AA,DB!$G$9,Total!K:K,DB!$O$9,Total!E:E,$H$2)+COUNTIFS(Total!X:X,$J$3,Total!W:W,B24,Total!AA:AA,DB!$G$5,Total!N:N,DB!$O$5,Total!M:M,DB!$G$9,Total!K:K,DB!$O$9,Total!E:E,$H$2)+COUNTIFS(Total!X:X,$J$3,Total!W:W,B24,Total!O:O,DB!$G$5,Total!AA:AA,DB!$O$5,Total!M:M,DB!$G$9,Total!K:K,DB!$O$9,Total!E:E,$H$2)+COUNTIFS(Total!X:X,$J$3,Total!W:W,B24,Total!O:O,DB!$G$5,Total!N:N,DB!$O$5,Total!AA:AA,DB!$G$9,Total!K:K,DB!$O$9,Total!E:E,$H$2)+COUNTIFS(Total!X:X,$J$3,Total!W:W,B24,Total!O:O,DB!$G$5,Total!N:N,DB!$O$5,Total!M:M,DB!$G$9,Total!AA:AA,DB!$O$9,Total!E:E,$H$2)+COUNTIFS(Total!X:X,$J$3,Total!W:W,B24,Total!O:O,DB!$G$5,Total!N:N,DB!$O$5,Total!M:M,DB!$G$9,Total!K:K,DB!$O$9,Total!AA:AA,$H$2)</f>
        <v>0</v>
      </c>
      <c r="K24" s="31">
        <f>COUNTIFS(Total!X:X,$K$3,Total!W:W,B24,Total!O:O,DB!$G$5,Total!N:N,DB!$O$5,Total!M:M,DB!$G$9,Total!K:K,DB!$O$9,Total!E:E,$H$2)+COUNTIFS(Total!X:X,$K$3,Total!W:W,B24,Total!AA:AA,DB!$G$5,Total!AA:AA,DB!$O$5,Total!AA:AA,DB!$G$9,Total!AA:AA,DB!$O$9,Total!AA:AA,$H$2)+COUNTIFS(Total!X:X,$K$3,Total!W:W,B24,Total!O:O,DB!$G$5,Total!AA:AA,DB!$O$5,Total!AA:AA,DB!$G$9,Total!AA:AA,DB!$O$9,Total!AA:AA,$H$2)+COUNTIFS(Total!X:X,$K$3,Total!W:W,B24,Total!AA:AA,DB!$G$5,Total!N:N,DB!$O$5,Total!AA:AA,DB!$G$9,Total!AA:AA,DB!$O$9,Total!AA:AA,$H$2)+COUNTIFS(Total!X:X,$K$3,Total!W:W,B24,Total!AA:AA,DB!$G$5,Total!AA:AA,DB!$O$5,Total!M:M,DB!$G$9,Total!AA:AA,DB!$O$9,Total!AA:AA,$H$2)+COUNTIFS(Total!X:X,$K$3,Total!W:W,B24,Total!AA:AA,DB!$G$5,Total!AA:AA,DB!$O$5,Total!AA:AA,DB!$G$9,Total!K:K,DB!$O$9,Total!AA:AA,$H$2)+COUNTIFS(Total!X:X,$K$3,Total!W:W,B24,Total!AA:AA,DB!$G$5,Total!AA:AA,DB!$O$5,Total!AA:AA,DB!$G$9,Total!AA:AA,DB!$O$9,Total!E:E,$H$2)+COUNTIFS(Total!X:X,$K$3,Total!W:W,B24,Total!O:O,DB!$G$5,Total!N:N,DB!$O$5,Total!M:M,DB!$G$9,Total!AA:AA,DB!$O$9,Total!AA:AA,$H$2)+COUNTIFS(Total!X:X,$K$3,Total!W:W,B24,Total!O:O,DB!$G$5,Total!N:N,DB!$O$5,Total!AA:AA,DB!$G$9,Total!K:K,DB!$O$9,Total!AA:AA,$H$2)+COUNTIFS(Total!X:X,$K$3,Total!W:W,B24,Total!O:O,DB!$G$5,Total!N:N,DB!$O$5,Total!AA:AA,DB!$G$9,Total!AA:AA,DB!$O$9,Total!E:E,$H$2)+COUNTIFS(Total!X:X,$K$3,Total!W:W,B24,Total!O:O,DB!$G$5,Total!AA:AA,DB!$O$5,Total!M:M,DB!$G$9,Total!K:K,DB!$O$9,Total!AA:AA,$H$2)+COUNTIFS(Total!X:X,$K$3,Total!W:W,B24,Total!O:O,DB!$G$5,Total!AA:AA,DB!$O$5,Total!M:M,DB!$G$9,Total!AA:AA,DB!$O$9,Total!E:E,$H$2)+COUNTIFS(Total!X:X,$K$3,Total!W:W,B24,Total!O:O,DB!$G$5,Total!AA:AA,DB!$O$5,Total!AA:AA,DB!$G$9,Total!K:K,DB!$O$9,Total!E:E,$H$2)+COUNTIFS(Total!X:X,$K$3,Total!W:W,B24,Total!AA:AA,DB!$G$5,Total!N:N,DB!$O$5,Total!M:M,DB!$G$9,Total!K:K,DB!$O$9,Total!AA:AA,$H$2)+COUNTIFS(Total!X:X,$K$3,Total!W:W,B24,Total!AA:AA,DB!$G$5,Total!N:N,DB!$O$5,Total!M:M,DB!$G$9,Total!AA:AA,DB!$O$9,Total!E:E,$H$2)+COUNTIFS(Total!X:X,$K$3,Total!W:W,B24,Total!AA:AA,DB!$G$5,Total!N:N,DB!$O$5,Total!AA:AA,DB!$G$9,Total!K:K,DB!$O$9,Total!E:E,$H$2)+COUNTIFS(Total!X:X,$K$3,Total!W:W,B24,Total!AA:AA,DB!$G$5,Total!AA:AA,DB!$O$5,Total!M:M,DB!$G$9,Total!K:K,DB!$O$9,Total!E:E,$H$2)+COUNTIFS(Total!X:X,$K$3,Total!W:W,B24,Total!O:O,DB!$G$5,Total!N:N,DB!$O$5,Total!AA:AA,DB!$G$9,Total!AA:AA,DB!$O$9,Total!AA:AA,$H$2)+COUNTIFS(Total!X:X,$K$3,Total!W:W,B24,Total!O:O,DB!$G$5,Total!AA:AA,DB!$O$5,Total!M:M,DB!$G$9,Total!AA:AA,DB!$O$9,Total!AA:AA,$H$2)+COUNTIFS(Total!X:X,$K$3,Total!W:W,B24,Total!O:O,DB!$G$5,Total!AA:AA,DB!$O$5,Total!AA:AA,DB!$G$9,Total!K:K,DB!$O$9,Total!AA:AA,$H$2)+COUNTIFS(Total!X:X,$K$3,Total!W:W,B24,Total!O:O,DB!$G$5,Total!AA:AA,DB!$O$5,Total!AA:AA,DB!$G$9,Total!AA:AA,DB!$O$9,Total!E:E,$H$2)+COUNTIFS(Total!X:X,$K$3,Total!W:W,B24,Total!AA:AA,DB!$G$5,Total!N:N,DB!$O$5,Total!M:M,DB!$G$9,Total!AA:AA,DB!$O$9,Total!AA:AA,$H$2)+COUNTIFS(Total!X:X,$K$3,Total!W:W,B24,Total!AA:AA,DB!$G$5,Total!N:N,DB!$O$5,Total!AA:AA,DB!$G$9,Total!K:K,DB!$O$9,Total!AA:AA,$H$2)+COUNTIFS(Total!X:X,$K$3,Total!W:W,B24,Total!AA:AA,DB!$G$5,Total!N:N,DB!$O$5,Total!AA:AA,DB!$G$9,Total!AA:AA,DB!$O$9,Total!E:E,$H$2)+COUNTIFS(Total!X:X,$K$3,Total!W:W,B24,Total!AA:AA,DB!$G$5,Total!AA:AA,DB!$O$5,Total!M:M,DB!$G$9,Total!K:K,DB!$O$9,Total!AA:AA,$H$2)+COUNTIFS(Total!X:X,$K$3,Total!W:W,B24,Total!AA:AA,DB!$G$5,Total!AA:AA,DB!$O$5,Total!M:M,DB!$G$9,Total!AA:AA,DB!$O$9,Total!E:E,$H$2)+COUNTIFS(Total!X:X,$K$3,Total!W:W,B24,Total!AA:AA,DB!$G$5,Total!AA:AA,DB!$O$5,Total!AA:AA,DB!$G$9,Total!K:K,DB!$O$9,Total!E:E,$H$2)+COUNTIFS(Total!X:X,$K$3,Total!W:W,B24,Total!AA:AA,DB!$G$5,Total!N:N,DB!$O$5,Total!M:M,DB!$G$9,Total!K:K,DB!$O$9,Total!E:E,$H$2)+COUNTIFS(Total!X:X,$K$3,Total!W:W,B24,Total!O:O,DB!$G$5,Total!AA:AA,DB!$O$5,Total!M:M,DB!$G$9,Total!K:K,DB!$O$9,Total!E:E,$H$2)+COUNTIFS(Total!X:X,$K$3,Total!W:W,B24,Total!O:O,DB!$G$5,Total!N:N,DB!$O$5,Total!AA:AA,DB!$G$9,Total!K:K,DB!$O$9,Total!E:E,$H$2)+COUNTIFS(Total!X:X,$K$3,Total!W:W,B24,Total!O:O,DB!$G$5,Total!N:N,DB!$O$5,Total!M:M,DB!$G$9,Total!AA:AA,DB!$O$9,Total!E:E,$H$2)+COUNTIFS(Total!X:X,$K$3,Total!W:W,B24,Total!O:O,DB!$G$5,Total!N:N,DB!$O$5,Total!M:M,DB!$G$9,Total!K:K,DB!$O$9,Total!AA:AA,$H$2)</f>
        <v>0</v>
      </c>
      <c r="L24" s="31">
        <f>COUNTIFS(Total!X:X,$L$3,Total!W:W,B24,Total!O:O,DB!$G$5,Total!N:N,DB!$O$5,Total!M:M,DB!$G$9,Total!K:K,DB!$O$9,Total!E:E,$H$2)+COUNTIFS(Total!X:X,$L$3,Total!W:W,B24,Total!AA:AA,DB!$G$5,Total!AA:AA,DB!$O$5,Total!AA:AA,DB!$G$9,Total!AA:AA,DB!$O$9,Total!AA:AA,$H$2)+COUNTIFS(Total!X:X,$L$3,Total!W:W,B24,Total!O:O,DB!$G$5,Total!AA:AA,DB!$O$5,Total!AA:AA,DB!$G$9,Total!AA:AA,DB!$O$9,Total!AA:AA,$H$2)+COUNTIFS(Total!X:X,$L$3,Total!W:W,B24,Total!AA:AA,DB!$G$5,Total!N:N,DB!$O$5,Total!AA:AA,DB!$G$9,Total!AA:AA,DB!$O$9,Total!AA:AA,$H$2)+COUNTIFS(Total!X:X,$L$3,Total!W:W,B24,Total!AA:AA,DB!$G$5,Total!AA:AA,DB!$O$5,Total!M:M,DB!$G$9,Total!AA:AA,DB!$O$9,Total!AA:AA,$H$2)+COUNTIFS(Total!X:X,$L$3,Total!W:W,B24,Total!AA:AA,DB!$G$5,Total!AA:AA,DB!$O$5,Total!AA:AA,DB!$G$9,Total!K:K,DB!$O$9,Total!AA:AA,$H$2)+COUNTIFS(Total!X:X,$L$3,Total!W:W,B24,Total!AA:AA,DB!$G$5,Total!AA:AA,DB!$O$5,Total!AA:AA,DB!$G$9,Total!AA:AA,DB!$O$9,Total!E:E,$H$2)+COUNTIFS(Total!X:X,$L$3,Total!W:W,B24,Total!O:O,DB!$G$5,Total!N:N,DB!$O$5,Total!M:M,DB!$G$9,Total!AA:AA,DB!$O$9,Total!AA:AA,$H$2)+COUNTIFS(Total!X:X,$L$3,Total!W:W,B24,Total!O:O,DB!$G$5,Total!N:N,DB!$O$5,Total!AA:AA,DB!$G$9,Total!K:K,DB!$O$9,Total!AA:AA,$H$2)+COUNTIFS(Total!X:X,$L$3,Total!W:W,B24,Total!O:O,DB!$G$5,Total!N:N,DB!$O$5,Total!AA:AA,DB!$G$9,Total!AA:AA,DB!$O$9,Total!E:E,$H$2)+COUNTIFS(Total!X:X,$L$3,Total!W:W,B24,Total!O:O,DB!$G$5,Total!AA:AA,DB!$O$5,Total!M:M,DB!$G$9,Total!K:K,DB!$O$9,Total!AA:AA,$H$2)+COUNTIFS(Total!X:X,$L$3,Total!W:W,B24,Total!O:O,DB!$G$5,Total!AA:AA,DB!$O$5,Total!M:M,DB!$G$9,Total!AA:AA,DB!$O$9,Total!E:E,$H$2)+COUNTIFS(Total!X:X,$L$3,Total!W:W,B24,Total!O:O,DB!$G$5,Total!AA:AA,DB!$O$5,Total!AA:AA,DB!$G$9,Total!K:K,DB!$O$9,Total!E:E,$H$2)+COUNTIFS(Total!X:X,$L$3,Total!W:W,B24,Total!AA:AA,DB!$G$5,Total!N:N,DB!$O$5,Total!M:M,DB!$G$9,Total!K:K,DB!$O$9,Total!AA:AA,$H$2)+COUNTIFS(Total!X:X,$L$3,Total!W:W,B24,Total!AA:AA,DB!$G$5,Total!N:N,DB!$O$5,Total!M:M,DB!$G$9,Total!AA:AA,DB!$O$9,Total!E:E,$H$2)+COUNTIFS(Total!X:X,$L$3,Total!W:W,B24,Total!AA:AA,DB!$G$5,Total!N:N,DB!$O$5,Total!AA:AA,DB!$G$9,Total!K:K,DB!$O$9,Total!E:E,$H$2)+COUNTIFS(Total!X:X,$L$3,Total!W:W,B24,Total!AA:AA,DB!$G$5,Total!AA:AA,DB!$O$5,Total!M:M,DB!$G$9,Total!K:K,DB!$O$9,Total!E:E,$H$2)+COUNTIFS(Total!X:X,$L$3,Total!W:W,B24,Total!O:O,DB!$G$5,Total!N:N,DB!$O$5,Total!AA:AA,DB!$G$9,Total!AA:AA,DB!$O$9,Total!AA:AA,$H$2)+COUNTIFS(Total!X:X,$L$3,Total!W:W,B24,Total!O:O,DB!$G$5,Total!AA:AA,DB!$O$5,Total!M:M,DB!$G$9,Total!AA:AA,DB!$O$9,Total!AA:AA,$H$2)+COUNTIFS(Total!X:X,$L$3,Total!W:W,B24,Total!O:O,DB!$G$5,Total!AA:AA,DB!$O$5,Total!AA:AA,DB!$G$9,Total!K:K,DB!$O$9,Total!AA:AA,$H$2)+COUNTIFS(Total!X:X,$L$3,Total!W:W,B24,Total!O:O,DB!$G$5,Total!AA:AA,DB!$O$5,Total!AA:AA,DB!$G$9,Total!AA:AA,DB!$O$9,Total!E:E,$H$2)+COUNTIFS(Total!X:X,$L$3,Total!W:W,B24,Total!AA:AA,DB!$G$5,Total!N:N,DB!$O$5,Total!M:M,DB!$G$9,Total!AA:AA,DB!$O$9,Total!AA:AA,$H$2)+COUNTIFS(Total!X:X,$L$3,Total!W:W,B24,Total!AA:AA,DB!$G$5,Total!N:N,DB!$O$5,Total!AA:AA,DB!$G$9,Total!K:K,DB!$O$9,Total!AA:AA,$H$2)+COUNTIFS(Total!X:X,$L$3,Total!W:W,B24,Total!AA:AA,DB!$G$5,Total!N:N,DB!$O$5,Total!AA:AA,DB!$G$9,Total!AA:AA,DB!$O$9,Total!E:E,$H$2)+COUNTIFS(Total!X:X,$L$3,Total!W:W,B24,Total!AA:AA,DB!$G$5,Total!AA:AA,DB!$O$5,Total!M:M,DB!$G$9,Total!K:K,DB!$O$9,Total!AA:AA,$H$2)+COUNTIFS(Total!X:X,$L$3,Total!W:W,B24,Total!AA:AA,DB!$G$5,Total!AA:AA,DB!$O$5,Total!M:M,DB!$G$9,Total!AA:AA,DB!$O$9,Total!E:E,$H$2)+COUNTIFS(Total!X:X,$L$3,Total!W:W,B24,Total!AA:AA,DB!$G$5,Total!AA:AA,DB!$O$5,Total!AA:AA,DB!$G$9,Total!K:K,DB!$O$9,Total!E:E,$H$2)+COUNTIFS(Total!X:X,$L$3,Total!W:W,B24,Total!AA:AA,DB!$G$5,Total!N:N,DB!$O$5,Total!M:M,DB!$G$9,Total!K:K,DB!$O$9,Total!E:E,$H$2)+COUNTIFS(Total!X:X,$L$3,Total!W:W,B24,Total!O:O,DB!$G$5,Total!AA:AA,DB!$O$5,Total!M:M,DB!$G$9,Total!K:K,DB!$O$9,Total!E:E,$H$2)+COUNTIFS(Total!X:X,$L$3,Total!W:W,B24,Total!O:O,DB!$G$5,Total!N:N,DB!$O$5,Total!AA:AA,DB!$G$9,Total!K:K,DB!$O$9,Total!E:E,$H$2)+COUNTIFS(Total!X:X,$L$3,Total!W:W,B24,Total!O:O,DB!$G$5,Total!N:N,DB!$O$5,Total!M:M,DB!$G$9,Total!AA:AA,DB!$O$9,Total!E:E,$H$2)+COUNTIFS(Total!X:X,$L$3,Total!W:W,B24,Total!O:O,DB!$G$5,Total!N:N,DB!$O$5,Total!M:M,DB!$G$9,Total!K:K,DB!$O$9,Total!AA:AA,$H$2)</f>
        <v>0</v>
      </c>
      <c r="M24" s="31">
        <f>COUNTIFS(Total!X:X,$M$3,Total!W:W,B24,Total!O:O,DB!$G$5,Total!N:N,DB!$O$5,Total!M:M,DB!$G$9,Total!K:K,DB!$O$9,Total!E:E,$H$2)+COUNTIFS(Total!X:X,$M$3,Total!W:W,B24,Total!AA:AA,DB!$G$5,Total!AA:AA,DB!$O$5,Total!AA:AA,DB!$G$9,Total!AA:AA,DB!$O$9,Total!AA:AA,$H$2)+COUNTIFS(Total!X:X,$M$3,Total!W:W,B24,Total!O:O,DB!$G$5,Total!AA:AA,DB!$O$5,Total!AA:AA,DB!$G$9,Total!AA:AA,DB!$O$9,Total!AA:AA,$H$2)+COUNTIFS(Total!X:X,$M$3,Total!W:W,B24,Total!AA:AA,DB!$G$5,Total!N:N,DB!$O$5,Total!AA:AA,DB!$G$9,Total!AA:AA,DB!$O$9,Total!AA:AA,$H$2)+COUNTIFS(Total!X:X,$M$3,Total!W:W,B24,Total!AA:AA,DB!$G$5,Total!AA:AA,DB!$O$5,Total!M:M,DB!$G$9,Total!AA:AA,DB!$O$9,Total!AA:AA,$H$2)+COUNTIFS(Total!X:X,$M$3,Total!W:W,B24,Total!AA:AA,DB!$G$5,Total!AA:AA,DB!$O$5,Total!AA:AA,DB!$G$9,Total!K:K,DB!$O$9,Total!AA:AA,$H$2)+COUNTIFS(Total!X:X,$M$3,Total!W:W,B24,Total!AA:AA,DB!$G$5,Total!AA:AA,DB!$O$5,Total!AA:AA,DB!$G$9,Total!AA:AA,DB!$O$9,Total!E:E,$H$2)+COUNTIFS(Total!X:X,$M$3,Total!W:W,B24,Total!O:O,DB!$G$5,Total!N:N,DB!$O$5,Total!M:M,DB!$G$9,Total!AA:AA,DB!$O$9,Total!AA:AA,$H$2)+COUNTIFS(Total!X:X,$M$3,Total!W:W,B24,Total!O:O,DB!$G$5,Total!N:N,DB!$O$5,Total!AA:AA,DB!$G$9,Total!K:K,DB!$O$9,Total!AA:AA,$H$2)+COUNTIFS(Total!X:X,$M$3,Total!W:W,B24,Total!O:O,DB!$G$5,Total!N:N,DB!$O$5,Total!AA:AA,DB!$G$9,Total!AA:AA,DB!$O$9,Total!E:E,$H$2)+COUNTIFS(Total!X:X,$M$3,Total!W:W,B24,Total!O:O,DB!$G$5,Total!AA:AA,DB!$O$5,Total!M:M,DB!$G$9,Total!K:K,DB!$O$9,Total!AA:AA,$H$2)+COUNTIFS(Total!X:X,$M$3,Total!W:W,B24,Total!O:O,DB!$G$5,Total!AA:AA,DB!$O$5,Total!M:M,DB!$G$9,Total!AA:AA,DB!$O$9,Total!E:E,$H$2)+COUNTIFS(Total!X:X,$M$3,Total!W:W,B24,Total!O:O,DB!$G$5,Total!AA:AA,DB!$O$5,Total!AA:AA,DB!$G$9,Total!K:K,DB!$O$9,Total!E:E,$H$2)+COUNTIFS(Total!X:X,$M$3,Total!W:W,B24,Total!AA:AA,DB!$G$5,Total!N:N,DB!$O$5,Total!M:M,DB!$G$9,Total!K:K,DB!$O$9,Total!AA:AA,$H$2)+COUNTIFS(Total!X:X,$M$3,Total!W:W,B24,Total!AA:AA,DB!$G$5,Total!N:N,DB!$O$5,Total!M:M,DB!$G$9,Total!AA:AA,DB!$O$9,Total!E:E,$H$2)+COUNTIFS(Total!X:X,$M$3,Total!W:W,B24,Total!AA:AA,DB!$G$5,Total!N:N,DB!$O$5,Total!AA:AA,DB!$G$9,Total!K:K,DB!$O$9,Total!E:E,$H$2)+COUNTIFS(Total!X:X,$M$3,Total!W:W,B24,Total!AA:AA,DB!$G$5,Total!AA:AA,DB!$O$5,Total!M:M,DB!$G$9,Total!K:K,DB!$O$9,Total!E:E,$H$2)+COUNTIFS(Total!X:X,$M$3,Total!W:W,B24,Total!O:O,DB!$G$5,Total!N:N,DB!$O$5,Total!AA:AA,DB!$G$9,Total!AA:AA,DB!$O$9,Total!AA:AA,$H$2)+COUNTIFS(Total!X:X,$M$3,Total!W:W,B24,Total!O:O,DB!$G$5,Total!AA:AA,DB!$O$5,Total!M:M,DB!$G$9,Total!AA:AA,DB!$O$9,Total!AA:AA,$H$2)+COUNTIFS(Total!X:X,$M$3,Total!W:W,B24,Total!O:O,DB!$G$5,Total!AA:AA,DB!$O$5,Total!AA:AA,DB!$G$9,Total!K:K,DB!$O$9,Total!AA:AA,$H$2)+COUNTIFS(Total!X:X,$M$3,Total!W:W,B24,Total!O:O,DB!$G$5,Total!AA:AA,DB!$O$5,Total!AA:AA,DB!$G$9,Total!AA:AA,DB!$O$9,Total!E:E,$H$2)+COUNTIFS(Total!X:X,$M$3,Total!W:W,B24,Total!AA:AA,DB!$G$5,Total!N:N,DB!$O$5,Total!M:M,DB!$G$9,Total!AA:AA,DB!$O$9,Total!AA:AA,$H$2)+COUNTIFS(Total!X:X,$M$3,Total!W:W,B24,Total!AA:AA,DB!$G$5,Total!N:N,DB!$O$5,Total!AA:AA,DB!$G$9,Total!K:K,DB!$O$9,Total!AA:AA,$H$2)+COUNTIFS(Total!X:X,$M$3,Total!W:W,B24,Total!AA:AA,DB!$G$5,Total!N:N,DB!$O$5,Total!AA:AA,DB!$G$9,Total!AA:AA,DB!$O$9,Total!E:E,$H$2)+COUNTIFS(Total!X:X,$M$3,Total!W:W,B24,Total!AA:AA,DB!$G$5,Total!AA:AA,DB!$O$5,Total!M:M,DB!$G$9,Total!K:K,DB!$O$9,Total!AA:AA,$H$2)+COUNTIFS(Total!X:X,$M$3,Total!W:W,B24,Total!AA:AA,DB!$G$5,Total!AA:AA,DB!$O$5,Total!M:M,DB!$G$9,Total!AA:AA,DB!$O$9,Total!E:E,$H$2)+COUNTIFS(Total!X:X,$M$3,Total!W:W,B24,Total!AA:AA,DB!$G$5,Total!AA:AA,DB!$O$5,Total!AA:AA,DB!$G$9,Total!K:K,DB!$O$9,Total!E:E,$H$2)+COUNTIFS(Total!X:X,$M$3,Total!W:W,B24,Total!AA:AA,DB!$G$5,Total!N:N,DB!$O$5,Total!M:M,DB!$G$9,Total!K:K,DB!$O$9,Total!E:E,$H$2)+COUNTIFS(Total!X:X,$M$3,Total!W:W,B24,Total!O:O,DB!$G$5,Total!AA:AA,DB!$O$5,Total!M:M,DB!$G$9,Total!K:K,DB!$O$9,Total!E:E,$H$2)+COUNTIFS(Total!X:X,$M$3,Total!W:W,B24,Total!O:O,DB!$G$5,Total!N:N,DB!$O$5,Total!AA:AA,DB!$G$9,Total!K:K,DB!$O$9,Total!E:E,$H$2)+COUNTIFS(Total!X:X,$M$3,Total!W:W,B24,Total!O:O,DB!$G$5,Total!N:N,DB!$O$5,Total!M:M,DB!$G$9,Total!AA:AA,DB!$O$9,Total!E:E,$H$2)+COUNTIFS(Total!X:X,$M$3,Total!W:W,B24,Total!O:O,DB!$G$5,Total!N:N,DB!$O$5,Total!M:M,DB!$G$9,Total!K:K,DB!$O$9,Total!AA:AA,$H$2)</f>
        <v>0</v>
      </c>
      <c r="N24" s="31">
        <f>COUNTIFS(Total!X:X,$N$3,Total!W:W,B24,Total!O:O,DB!$G$5,Total!N:N,DB!$O$5,Total!M:M,DB!$G$9,Total!K:K,DB!$O$9,Total!E:E,$H$2)+COUNTIFS(Total!X:X,$N$3,Total!W:W,B24,Total!AA:AA,DB!$G$5,Total!AA:AA,DB!$O$5,Total!AA:AA,DB!$G$9,Total!AA:AA,DB!$O$9,Total!AA:AA,$H$2)+COUNTIFS(Total!X:X,$N$3,Total!W:W,B24,Total!O:O,DB!$G$5,Total!AA:AA,DB!$O$5,Total!AA:AA,DB!$G$9,Total!AA:AA,DB!$O$9,Total!AA:AA,$H$2)+COUNTIFS(Total!X:X,$N$3,Total!W:W,B24,Total!AA:AA,DB!$G$5,Total!N:N,DB!$O$5,Total!AA:AA,DB!$G$9,Total!AA:AA,DB!$O$9,Total!AA:AA,$H$2)+COUNTIFS(Total!X:X,$N$3,Total!W:W,B24,Total!AA:AA,DB!$G$5,Total!AA:AA,DB!$O$5,Total!M:M,DB!$G$9,Total!AA:AA,DB!$O$9,Total!AA:AA,$H$2)+COUNTIFS(Total!X:X,$N$3,Total!W:W,B24,Total!AA:AA,DB!$G$5,Total!AA:AA,DB!$O$5,Total!AA:AA,DB!$G$9,Total!K:K,DB!$O$9,Total!AA:AA,$H$2)+COUNTIFS(Total!X:X,$N$3,Total!W:W,B24,Total!AA:AA,DB!$G$5,Total!AA:AA,DB!$O$5,Total!AA:AA,DB!$G$9,Total!AA:AA,DB!$O$9,Total!E:E,$H$2)+COUNTIFS(Total!X:X,$N$3,Total!W:W,B24,Total!O:O,DB!$G$5,Total!N:N,DB!$O$5,Total!M:M,DB!$G$9,Total!AA:AA,DB!$O$9,Total!AA:AA,$H$2)+COUNTIFS(Total!X:X,$N$3,Total!W:W,B24,Total!O:O,DB!$G$5,Total!N:N,DB!$O$5,Total!AA:AA,DB!$G$9,Total!K:K,DB!$O$9,Total!AA:AA,$H$2)+COUNTIFS(Total!X:X,$N$3,Total!W:W,B24,Total!O:O,DB!$G$5,Total!N:N,DB!$O$5,Total!AA:AA,DB!$G$9,Total!AA:AA,DB!$O$9,Total!E:E,$H$2)+COUNTIFS(Total!X:X,$N$3,Total!W:W,B24,Total!O:O,DB!$G$5,Total!AA:AA,DB!$O$5,Total!M:M,DB!$G$9,Total!K:K,DB!$O$9,Total!AA:AA,$H$2)+COUNTIFS(Total!X:X,$N$3,Total!W:W,B24,Total!O:O,DB!$G$5,Total!AA:AA,DB!$O$5,Total!M:M,DB!$G$9,Total!AA:AA,DB!$O$9,Total!E:E,$H$2)+COUNTIFS(Total!X:X,$N$3,Total!W:W,B24,Total!O:O,DB!$G$5,Total!AA:AA,DB!$O$5,Total!AA:AA,DB!$G$9,Total!K:K,DB!$O$9,Total!E:E,$H$2)+COUNTIFS(Total!X:X,$N$3,Total!W:W,B24,Total!AA:AA,DB!$G$5,Total!N:N,DB!$O$5,Total!M:M,DB!$G$9,Total!K:K,DB!$O$9,Total!AA:AA,$H$2)+COUNTIFS(Total!X:X,$N$3,Total!W:W,B24,Total!AA:AA,DB!$G$5,Total!N:N,DB!$O$5,Total!M:M,DB!$G$9,Total!AA:AA,DB!$O$9,Total!E:E,$H$2)+COUNTIFS(Total!X:X,$N$3,Total!W:W,B24,Total!AA:AA,DB!$G$5,Total!N:N,DB!$O$5,Total!AA:AA,DB!$G$9,Total!K:K,DB!$O$9,Total!E:E,$H$2)+COUNTIFS(Total!X:X,$N$3,Total!W:W,B24,Total!AA:AA,DB!$G$5,Total!AA:AA,DB!$O$5,Total!M:M,DB!$G$9,Total!K:K,DB!$O$9,Total!E:E,$H$2)+COUNTIFS(Total!X:X,$N$3,Total!W:W,B24,Total!O:O,DB!$G$5,Total!N:N,DB!$O$5,Total!AA:AA,DB!$G$9,Total!AA:AA,DB!$O$9,Total!AA:AA,$H$2)+COUNTIFS(Total!X:X,$N$3,Total!W:W,B24,Total!O:O,DB!$G$5,Total!AA:AA,DB!$O$5,Total!M:M,DB!$G$9,Total!AA:AA,DB!$O$9,Total!AA:AA,$H$2)+COUNTIFS(Total!X:X,$N$3,Total!W:W,B24,Total!O:O,DB!$G$5,Total!AA:AA,DB!$O$5,Total!AA:AA,DB!$G$9,Total!K:K,DB!$O$9,Total!AA:AA,$H$2)+COUNTIFS(Total!X:X,$N$3,Total!W:W,B24,Total!O:O,DB!$G$5,Total!AA:AA,DB!$O$5,Total!AA:AA,DB!$G$9,Total!AA:AA,DB!$O$9,Total!E:E,$H$2)+COUNTIFS(Total!X:X,$N$3,Total!W:W,B24,Total!AA:AA,DB!$G$5,Total!N:N,DB!$O$5,Total!M:M,DB!$G$9,Total!AA:AA,DB!$O$9,Total!AA:AA,$H$2)+COUNTIFS(Total!X:X,$N$3,Total!W:W,B24,Total!AA:AA,DB!$G$5,Total!N:N,DB!$O$5,Total!AA:AA,DB!$G$9,Total!K:K,DB!$O$9,Total!AA:AA,$H$2)+COUNTIFS(Total!X:X,$N$3,Total!W:W,B24,Total!AA:AA,DB!$G$5,Total!N:N,DB!$O$5,Total!AA:AA,DB!$G$9,Total!AA:AA,DB!$O$9,Total!E:E,$H$2)+COUNTIFS(Total!X:X,$N$3,Total!W:W,B24,Total!AA:AA,DB!$G$5,Total!AA:AA,DB!$O$5,Total!M:M,DB!$G$9,Total!K:K,DB!$O$9,Total!AA:AA,$H$2)+COUNTIFS(Total!X:X,$N$3,Total!W:W,B24,Total!AA:AA,DB!$G$5,Total!AA:AA,DB!$O$5,Total!M:M,DB!$G$9,Total!AA:AA,DB!$O$9,Total!E:E,$H$2)+COUNTIFS(Total!X:X,$N$3,Total!W:W,B24,Total!AA:AA,DB!$G$5,Total!AA:AA,DB!$O$5,Total!AA:AA,DB!$G$9,Total!K:K,DB!$O$9,Total!E:E,$H$2)+COUNTIFS(Total!X:X,$N$3,Total!W:W,B24,Total!AA:AA,DB!$G$5,Total!N:N,DB!$O$5,Total!M:M,DB!$G$9,Total!K:K,DB!$O$9,Total!E:E,$H$2)+COUNTIFS(Total!X:X,$N$3,Total!W:W,B24,Total!O:O,DB!$G$5,Total!AA:AA,DB!$O$5,Total!M:M,DB!$G$9,Total!K:K,DB!$O$9,Total!E:E,$H$2)+COUNTIFS(Total!X:X,$N$3,Total!W:W,B24,Total!O:O,DB!$G$5,Total!N:N,DB!$O$5,Total!AA:AA,DB!$G$9,Total!K:K,DB!$O$9,Total!E:E,$H$2)+COUNTIFS(Total!X:X,$N$3,Total!W:W,B24,Total!O:O,DB!$G$5,Total!N:N,DB!$O$5,Total!M:M,DB!$G$9,Total!AA:AA,DB!$O$9,Total!E:E,$H$2)+COUNTIFS(Total!X:X,$N$3,Total!W:W,B24,Total!O:O,DB!$G$5,Total!N:N,DB!$O$5,Total!M:M,DB!$G$9,Total!K:K,DB!$O$9,Total!AA:AA,$H$2)</f>
        <v>0</v>
      </c>
      <c r="O24" s="31">
        <f>COUNTIFS(Total!X:X,$O$3,Total!W:W,B24,Total!O:O,DB!$G$5,Total!N:N,DB!$O$5,Total!M:M,DB!$G$9,Total!K:K,DB!$O$9,Total!E:E,$H$2)+COUNTIFS(Total!X:X,$O$3,Total!W:W,B24,Total!AA:AA,DB!$G$5,Total!AA:AA,DB!$O$5,Total!AA:AA,DB!$G$9,Total!AA:AA,DB!$O$9,Total!AA:AA,$H$2)+COUNTIFS(Total!X:X,$O$3,Total!W:W,B24,Total!O:O,DB!$G$5,Total!AA:AA,DB!$O$5,Total!AA:AA,DB!$G$9,Total!AA:AA,DB!$O$9,Total!AA:AA,$H$2)+COUNTIFS(Total!X:X,$O$3,Total!W:W,B24,Total!AA:AA,DB!$G$5,Total!N:N,DB!$O$5,Total!AA:AA,DB!$G$9,Total!AA:AA,DB!$O$9,Total!AA:AA,$H$2)+COUNTIFS(Total!X:X,$O$3,Total!W:W,B24,Total!AA:AA,DB!$G$5,Total!AA:AA,DB!$O$5,Total!M:M,DB!$G$9,Total!AA:AA,DB!$O$9,Total!AA:AA,$H$2)+COUNTIFS(Total!X:X,$O$3,Total!W:W,B24,Total!AA:AA,DB!$G$5,Total!AA:AA,DB!$O$5,Total!AA:AA,DB!$G$9,Total!K:K,DB!$O$9,Total!AA:AA,$H$2)+COUNTIFS(Total!X:X,$O$3,Total!W:W,B24,Total!AA:AA,DB!$G$5,Total!AA:AA,DB!$O$5,Total!AA:AA,DB!$G$9,Total!AA:AA,DB!$O$9,Total!E:E,$H$2)+COUNTIFS(Total!X:X,$O$3,Total!W:W,B24,Total!O:O,DB!$G$5,Total!N:N,DB!$O$5,Total!M:M,DB!$G$9,Total!AA:AA,DB!$O$9,Total!AA:AA,$H$2)+COUNTIFS(Total!X:X,$O$3,Total!W:W,B24,Total!O:O,DB!$G$5,Total!N:N,DB!$O$5,Total!AA:AA,DB!$G$9,Total!K:K,DB!$O$9,Total!AA:AA,$H$2)+COUNTIFS(Total!X:X,$O$3,Total!W:W,B24,Total!O:O,DB!$G$5,Total!N:N,DB!$O$5,Total!AA:AA,DB!$G$9,Total!AA:AA,DB!$O$9,Total!E:E,$H$2)+COUNTIFS(Total!X:X,$O$3,Total!W:W,B24,Total!O:O,DB!$G$5,Total!AA:AA,DB!$O$5,Total!M:M,DB!$G$9,Total!K:K,DB!$O$9,Total!AA:AA,$H$2)+COUNTIFS(Total!X:X,$O$3,Total!W:W,B24,Total!O:O,DB!$G$5,Total!AA:AA,DB!$O$5,Total!M:M,DB!$G$9,Total!AA:AA,DB!$O$9,Total!E:E,$H$2)+COUNTIFS(Total!X:X,$O$3,Total!W:W,B24,Total!O:O,DB!$G$5,Total!AA:AA,DB!$O$5,Total!AA:AA,DB!$G$9,Total!K:K,DB!$O$9,Total!E:E,$H$2)+COUNTIFS(Total!X:X,$O$3,Total!W:W,B24,Total!AA:AA,DB!$G$5,Total!N:N,DB!$O$5,Total!M:M,DB!$G$9,Total!K:K,DB!$O$9,Total!AA:AA,$H$2)+COUNTIFS(Total!X:X,$O$3,Total!W:W,B24,Total!AA:AA,DB!$G$5,Total!N:N,DB!$O$5,Total!M:M,DB!$G$9,Total!AA:AA,DB!$O$9,Total!E:E,$H$2)+COUNTIFS(Total!X:X,$O$3,Total!W:W,B24,Total!AA:AA,DB!$G$5,Total!N:N,DB!$O$5,Total!AA:AA,DB!$G$9,Total!K:K,DB!$O$9,Total!E:E,$H$2)+COUNTIFS(Total!X:X,$O$3,Total!W:W,B24,Total!AA:AA,DB!$G$5,Total!AA:AA,DB!$O$5,Total!M:M,DB!$G$9,Total!K:K,DB!$O$9,Total!E:E,$H$2)+COUNTIFS(Total!X:X,$O$3,Total!W:W,B24,Total!O:O,DB!$G$5,Total!N:N,DB!$O$5,Total!AA:AA,DB!$G$9,Total!AA:AA,DB!$O$9,Total!AA:AA,$H$2)+COUNTIFS(Total!X:X,$O$3,Total!W:W,B24,Total!O:O,DB!$G$5,Total!AA:AA,DB!$O$5,Total!M:M,DB!$G$9,Total!AA:AA,DB!$O$9,Total!AA:AA,$H$2)+COUNTIFS(Total!X:X,$O$3,Total!W:W,B24,Total!O:O,DB!$G$5,Total!AA:AA,DB!$O$5,Total!AA:AA,DB!$G$9,Total!K:K,DB!$O$9,Total!AA:AA,$H$2)+COUNTIFS(Total!X:X,$O$3,Total!W:W,B24,Total!O:O,DB!$G$5,Total!AA:AA,DB!$O$5,Total!AA:AA,DB!$G$9,Total!AA:AA,DB!$O$9,Total!E:E,$H$2)+COUNTIFS(Total!X:X,$O$3,Total!W:W,B24,Total!AA:AA,DB!$G$5,Total!N:N,DB!$O$5,Total!M:M,DB!$G$9,Total!AA:AA,DB!$O$9,Total!AA:AA,$H$2)+COUNTIFS(Total!X:X,$O$3,Total!W:W,B24,Total!AA:AA,DB!$G$5,Total!N:N,DB!$O$5,Total!AA:AA,DB!$G$9,Total!K:K,DB!$O$9,Total!AA:AA,$H$2)+COUNTIFS(Total!X:X,$O$3,Total!W:W,B24,Total!AA:AA,DB!$G$5,Total!N:N,DB!$O$5,Total!AA:AA,DB!$G$9,Total!AA:AA,DB!$O$9,Total!E:E,$H$2)+COUNTIFS(Total!X:X,$O$3,Total!W:W,B24,Total!AA:AA,DB!$G$5,Total!AA:AA,DB!$O$5,Total!M:M,DB!$G$9,Total!K:K,DB!$O$9,Total!AA:AA,$H$2)+COUNTIFS(Total!X:X,$O$3,Total!W:W,B24,Total!AA:AA,DB!$G$5,Total!AA:AA,DB!$O$5,Total!M:M,DB!$G$9,Total!AA:AA,DB!$O$9,Total!E:E,$H$2)+COUNTIFS(Total!X:X,$O$3,Total!W:W,B24,Total!AA:AA,DB!$G$5,Total!AA:AA,DB!$O$5,Total!AA:AA,DB!$G$9,Total!K:K,DB!$O$9,Total!E:E,$H$2)+COUNTIFS(Total!X:X,$O$3,Total!W:W,B24,Total!AA:AA,DB!$G$5,Total!N:N,DB!$O$5,Total!M:M,DB!$G$9,Total!K:K,DB!$O$9,Total!E:E,$H$2)+COUNTIFS(Total!X:X,$O$3,Total!W:W,B24,Total!O:O,DB!$G$5,Total!AA:AA,DB!$O$5,Total!M:M,DB!$G$9,Total!K:K,DB!$O$9,Total!E:E,$H$2)+COUNTIFS(Total!X:X,$O$3,Total!W:W,B24,Total!O:O,DB!$G$5,Total!N:N,DB!$O$5,Total!AA:AA,DB!$G$9,Total!K:K,DB!$O$9,Total!E:E,$H$2)+COUNTIFS(Total!X:X,$O$3,Total!W:W,B24,Total!O:O,DB!$G$5,Total!N:N,DB!$O$5,Total!M:M,DB!$G$9,Total!AA:AA,DB!$O$9,Total!E:E,$H$2)+COUNTIFS(Total!X:X,$O$3,Total!W:W,B24,Total!O:O,DB!$G$5,Total!N:N,DB!$O$5,Total!M:M,DB!$G$9,Total!K:K,DB!$O$9,Total!AA:AA,$H$2)</f>
        <v>0</v>
      </c>
      <c r="P24" s="31">
        <f>COUNTIFS(Total!X:X,$P$3,Total!W:W,B24,Total!O:O,DB!$G$5,Total!N:N,DB!$O$5,Total!M:M,DB!$G$9,Total!K:K,DB!$O$9,Total!E:E,$H$2)+COUNTIFS(Total!X:X,$P$3,Total!W:W,B24,Total!AA:AA,DB!$G$5,Total!AA:AA,DB!$O$5,Total!AA:AA,DB!$G$9,Total!AA:AA,DB!$O$9,Total!AA:AA,$H$2)+COUNTIFS(Total!X:X,$P$3,Total!W:W,B24,Total!O:O,DB!$G$5,Total!AA:AA,DB!$O$5,Total!AA:AA,DB!$G$9,Total!AA:AA,DB!$O$9,Total!AA:AA,$H$2)+COUNTIFS(Total!X:X,$P$3,Total!W:W,B24,Total!AA:AA,DB!$G$5,Total!N:N,DB!$O$5,Total!AA:AA,DB!$G$9,Total!AA:AA,DB!$O$9,Total!AA:AA,$H$2)+COUNTIFS(Total!X:X,$P$3,Total!W:W,B24,Total!AA:AA,DB!$G$5,Total!AA:AA,DB!$O$5,Total!M:M,DB!$G$9,Total!AA:AA,DB!$O$9,Total!AA:AA,$H$2)+COUNTIFS(Total!X:X,$P$3,Total!W:W,B24,Total!AA:AA,DB!$G$5,Total!AA:AA,DB!$O$5,Total!AA:AA,DB!$G$9,Total!K:K,DB!$O$9,Total!AA:AA,$H$2)+COUNTIFS(Total!X:X,$P$3,Total!W:W,B24,Total!AA:AA,DB!$G$5,Total!AA:AA,DB!$O$5,Total!AA:AA,DB!$G$9,Total!AA:AA,DB!$O$9,Total!E:E,$H$2)+COUNTIFS(Total!X:X,$P$3,Total!W:W,B24,Total!O:O,DB!$G$5,Total!N:N,DB!$O$5,Total!M:M,DB!$G$9,Total!AA:AA,DB!$O$9,Total!AA:AA,$H$2)+COUNTIFS(Total!X:X,$P$3,Total!W:W,B24,Total!O:O,DB!$G$5,Total!N:N,DB!$O$5,Total!AA:AA,DB!$G$9,Total!K:K,DB!$O$9,Total!AA:AA,$H$2)+COUNTIFS(Total!X:X,$P$3,Total!W:W,B24,Total!O:O,DB!$G$5,Total!N:N,DB!$O$5,Total!AA:AA,DB!$G$9,Total!AA:AA,DB!$O$9,Total!E:E,$H$2)+COUNTIFS(Total!X:X,$P$3,Total!W:W,B24,Total!O:O,DB!$G$5,Total!AA:AA,DB!$O$5,Total!M:M,DB!$G$9,Total!K:K,DB!$O$9,Total!AA:AA,$H$2)+COUNTIFS(Total!X:X,$P$3,Total!W:W,B24,Total!O:O,DB!$G$5,Total!AA:AA,DB!$O$5,Total!M:M,DB!$G$9,Total!AA:AA,DB!$O$9,Total!E:E,$H$2)+COUNTIFS(Total!X:X,$P$3,Total!W:W,B24,Total!O:O,DB!$G$5,Total!AA:AA,DB!$O$5,Total!AA:AA,DB!$G$9,Total!K:K,DB!$O$9,Total!E:E,$H$2)+COUNTIFS(Total!X:X,$P$3,Total!W:W,B24,Total!AA:AA,DB!$G$5,Total!N:N,DB!$O$5,Total!M:M,DB!$G$9,Total!K:K,DB!$O$9,Total!AA:AA,$H$2)+COUNTIFS(Total!X:X,$P$3,Total!W:W,B24,Total!AA:AA,DB!$G$5,Total!N:N,DB!$O$5,Total!M:M,DB!$G$9,Total!AA:AA,DB!$O$9,Total!E:E,$H$2)+COUNTIFS(Total!X:X,$P$3,Total!W:W,B24,Total!AA:AA,DB!$G$5,Total!N:N,DB!$O$5,Total!AA:AA,DB!$G$9,Total!K:K,DB!$O$9,Total!E:E,$H$2)+COUNTIFS(Total!X:X,$P$3,Total!W:W,B24,Total!AA:AA,DB!$G$5,Total!AA:AA,DB!$O$5,Total!M:M,DB!$G$9,Total!K:K,DB!$O$9,Total!E:E,$H$2)+COUNTIFS(Total!X:X,$P$3,Total!W:W,B24,Total!O:O,DB!$G$5,Total!N:N,DB!$O$5,Total!AA:AA,DB!$G$9,Total!AA:AA,DB!$O$9,Total!AA:AA,$H$2)+COUNTIFS(Total!X:X,$P$3,Total!W:W,B24,Total!O:O,DB!$G$5,Total!AA:AA,DB!$O$5,Total!M:M,DB!$G$9,Total!AA:AA,DB!$O$9,Total!AA:AA,$H$2)+COUNTIFS(Total!X:X,$P$3,Total!W:W,B24,Total!O:O,DB!$G$5,Total!AA:AA,DB!$O$5,Total!AA:AA,DB!$G$9,Total!K:K,DB!$O$9,Total!AA:AA,$H$2)+COUNTIFS(Total!X:X,$P$3,Total!W:W,B24,Total!O:O,DB!$G$5,Total!AA:AA,DB!$O$5,Total!AA:AA,DB!$G$9,Total!AA:AA,DB!$O$9,Total!E:E,$H$2)+COUNTIFS(Total!X:X,$P$3,Total!W:W,B24,Total!AA:AA,DB!$G$5,Total!N:N,DB!$O$5,Total!M:M,DB!$G$9,Total!AA:AA,DB!$O$9,Total!AA:AA,$H$2)+COUNTIFS(Total!X:X,$P$3,Total!W:W,B24,Total!AA:AA,DB!$G$5,Total!N:N,DB!$O$5,Total!AA:AA,DB!$G$9,Total!K:K,DB!$O$9,Total!AA:AA,$H$2)+COUNTIFS(Total!X:X,$P$3,Total!W:W,B24,Total!AA:AA,DB!$G$5,Total!N:N,DB!$O$5,Total!AA:AA,DB!$G$9,Total!AA:AA,DB!$O$9,Total!E:E,$H$2)+COUNTIFS(Total!X:X,$P$3,Total!W:W,B24,Total!AA:AA,DB!$G$5,Total!AA:AA,DB!$O$5,Total!M:M,DB!$G$9,Total!K:K,DB!$O$9,Total!AA:AA,$H$2)+COUNTIFS(Total!X:X,$P$3,Total!W:W,B24,Total!AA:AA,DB!$G$5,Total!AA:AA,DB!$O$5,Total!M:M,DB!$G$9,Total!AA:AA,DB!$O$9,Total!E:E,$H$2)+COUNTIFS(Total!X:X,$P$3,Total!W:W,B24,Total!AA:AA,DB!$G$5,Total!AA:AA,DB!$O$5,Total!AA:AA,DB!$G$9,Total!K:K,DB!$O$9,Total!E:E,$H$2)+COUNTIFS(Total!X:X,$P$3,Total!W:W,B24,Total!AA:AA,DB!$G$5,Total!N:N,DB!$O$5,Total!M:M,DB!$G$9,Total!K:K,DB!$O$9,Total!E:E,$H$2)+COUNTIFS(Total!X:X,$P$3,Total!W:W,B24,Total!O:O,DB!$G$5,Total!AA:AA,DB!$O$5,Total!M:M,DB!$G$9,Total!K:K,DB!$O$9,Total!E:E,$H$2)+COUNTIFS(Total!X:X,$P$3,Total!W:W,B24,Total!O:O,DB!$G$5,Total!N:N,DB!$O$5,Total!AA:AA,DB!$G$9,Total!K:K,DB!$O$9,Total!E:E,$H$2)+COUNTIFS(Total!X:X,$P$3,Total!W:W,B24,Total!O:O,DB!$G$5,Total!N:N,DB!$O$5,Total!M:M,DB!$G$9,Total!AA:AA,DB!$O$9,Total!E:E,$H$2)+COUNTIFS(Total!X:X,$P$3,Total!W:W,B24,Total!O:O,DB!$G$5,Total!N:N,DB!$O$5,Total!M:M,DB!$G$9,Total!K:K,DB!$O$9,Total!AA:AA,$H$2)</f>
        <v>0</v>
      </c>
      <c r="Q24" s="31">
        <f>COUNTIFS(Total!X:X,$Q$3,Total!W:W,B24,Total!O:O,DB!$G$5,Total!N:N,DB!$O$5,Total!M:M,DB!$G$9,Total!K:K,DB!$O$9,Total!E:E,$H$2)+COUNTIFS(Total!X:X,$Q$3,Total!W:W,B24,Total!AA:AA,DB!$G$5,Total!AA:AA,DB!$O$5,Total!AA:AA,DB!$G$9,Total!AA:AA,DB!$O$9,Total!AA:AA,$H$2)+COUNTIFS(Total!X:X,$Q$3,Total!W:W,B24,Total!O:O,DB!$G$5,Total!AA:AA,DB!$O$5,Total!AA:AA,DB!$G$9,Total!AA:AA,DB!$O$9,Total!AA:AA,$H$2)+COUNTIFS(Total!X:X,$Q$3,Total!W:W,B24,Total!AA:AA,DB!$G$5,Total!N:N,DB!$O$5,Total!AA:AA,DB!$G$9,Total!AA:AA,DB!$O$9,Total!AA:AA,$H$2)+COUNTIFS(Total!X:X,$Q$3,Total!W:W,B24,Total!AA:AA,DB!$G$5,Total!AA:AA,DB!$O$5,Total!M:M,DB!$G$9,Total!AA:AA,DB!$O$9,Total!AA:AA,$H$2)+COUNTIFS(Total!X:X,$Q$3,Total!W:W,B24,Total!AA:AA,DB!$G$5,Total!AA:AA,DB!$O$5,Total!AA:AA,DB!$G$9,Total!K:K,DB!$O$9,Total!AA:AA,$H$2)+COUNTIFS(Total!X:X,$Q$3,Total!W:W,B24,Total!AA:AA,DB!$G$5,Total!AA:AA,DB!$O$5,Total!AA:AA,DB!$G$9,Total!AA:AA,DB!$O$9,Total!E:E,$H$2)+COUNTIFS(Total!X:X,$Q$3,Total!W:W,B24,Total!O:O,DB!$G$5,Total!N:N,DB!$O$5,Total!M:M,DB!$G$9,Total!AA:AA,DB!$O$9,Total!AA:AA,$H$2)+COUNTIFS(Total!X:X,$Q$3,Total!W:W,B24,Total!O:O,DB!$G$5,Total!N:N,DB!$O$5,Total!AA:AA,DB!$G$9,Total!K:K,DB!$O$9,Total!AA:AA,$H$2)+COUNTIFS(Total!X:X,$Q$3,Total!W:W,B24,Total!O:O,DB!$G$5,Total!N:N,DB!$O$5,Total!AA:AA,DB!$G$9,Total!AA:AA,DB!$O$9,Total!E:E,$H$2)+COUNTIFS(Total!X:X,$Q$3,Total!W:W,B24,Total!O:O,DB!$G$5,Total!AA:AA,DB!$O$5,Total!M:M,DB!$G$9,Total!K:K,DB!$O$9,Total!AA:AA,$H$2)+COUNTIFS(Total!X:X,$Q$3,Total!W:W,B24,Total!O:O,DB!$G$5,Total!AA:AA,DB!$O$5,Total!M:M,DB!$G$9,Total!AA:AA,DB!$O$9,Total!E:E,$H$2)+COUNTIFS(Total!X:X,$Q$3,Total!W:W,B24,Total!O:O,DB!$G$5,Total!AA:AA,DB!$O$5,Total!AA:AA,DB!$G$9,Total!K:K,DB!$O$9,Total!E:E,$H$2)+COUNTIFS(Total!X:X,$Q$3,Total!W:W,B24,Total!AA:AA,DB!$G$5,Total!N:N,DB!$O$5,Total!M:M,DB!$G$9,Total!K:K,DB!$O$9,Total!AA:AA,$H$2)+COUNTIFS(Total!X:X,$Q$3,Total!W:W,B24,Total!AA:AA,DB!$G$5,Total!N:N,DB!$O$5,Total!M:M,DB!$G$9,Total!AA:AA,DB!$O$9,Total!E:E,$H$2)+COUNTIFS(Total!X:X,$Q$3,Total!W:W,B24,Total!AA:AA,DB!$G$5,Total!N:N,DB!$O$5,Total!AA:AA,DB!$G$9,Total!K:K,DB!$O$9,Total!E:E,$H$2)+COUNTIFS(Total!X:X,$Q$3,Total!W:W,B24,Total!AA:AA,DB!$G$5,Total!AA:AA,DB!$O$5,Total!M:M,DB!$G$9,Total!K:K,DB!$O$9,Total!E:E,$H$2)+COUNTIFS(Total!X:X,$Q$3,Total!W:W,B24,Total!O:O,DB!$G$5,Total!N:N,DB!$O$5,Total!AA:AA,DB!$G$9,Total!AA:AA,DB!$O$9,Total!AA:AA,$H$2)+COUNTIFS(Total!X:X,$Q$3,Total!W:W,B24,Total!O:O,DB!$G$5,Total!AA:AA,DB!$O$5,Total!M:M,DB!$G$9,Total!AA:AA,DB!$O$9,Total!AA:AA,$H$2)+COUNTIFS(Total!X:X,$Q$3,Total!W:W,B24,Total!O:O,DB!$G$5,Total!AA:AA,DB!$O$5,Total!AA:AA,DB!$G$9,Total!K:K,DB!$O$9,Total!AA:AA,$H$2)+COUNTIFS(Total!X:X,$Q$3,Total!W:W,B24,Total!O:O,DB!$G$5,Total!AA:AA,DB!$O$5,Total!AA:AA,DB!$G$9,Total!AA:AA,DB!$O$9,Total!E:E,$H$2)+COUNTIFS(Total!X:X,$Q$3,Total!W:W,B24,Total!AA:AA,DB!$G$5,Total!N:N,DB!$O$5,Total!M:M,DB!$G$9,Total!AA:AA,DB!$O$9,Total!AA:AA,$H$2)+COUNTIFS(Total!X:X,$Q$3,Total!W:W,B24,Total!AA:AA,DB!$G$5,Total!N:N,DB!$O$5,Total!AA:AA,DB!$G$9,Total!K:K,DB!$O$9,Total!AA:AA,$H$2)+COUNTIFS(Total!X:X,$Q$3,Total!W:W,B24,Total!AA:AA,DB!$G$5,Total!N:N,DB!$O$5,Total!AA:AA,DB!$G$9,Total!AA:AA,DB!$O$9,Total!E:E,$H$2)+COUNTIFS(Total!X:X,$Q$3,Total!W:W,B24,Total!AA:AA,DB!$G$5,Total!AA:AA,DB!$O$5,Total!M:M,DB!$G$9,Total!K:K,DB!$O$9,Total!AA:AA,$H$2)+COUNTIFS(Total!X:X,$Q$3,Total!W:W,B24,Total!AA:AA,DB!$G$5,Total!AA:AA,DB!$O$5,Total!M:M,DB!$G$9,Total!AA:AA,DB!$O$9,Total!E:E,$H$2)+COUNTIFS(Total!X:X,$Q$3,Total!W:W,B24,Total!AA:AA,DB!$G$5,Total!AA:AA,DB!$O$5,Total!AA:AA,DB!$G$9,Total!K:K,DB!$O$9,Total!E:E,$H$2)+COUNTIFS(Total!X:X,$Q$3,Total!W:W,B24,Total!AA:AA,DB!$G$5,Total!N:N,DB!$O$5,Total!M:M,DB!$G$9,Total!K:K,DB!$O$9,Total!E:E,$H$2)+COUNTIFS(Total!X:X,$Q$3,Total!W:W,B24,Total!O:O,DB!$G$5,Total!AA:AA,DB!$O$5,Total!M:M,DB!$G$9,Total!K:K,DB!$O$9,Total!E:E,$H$2)+COUNTIFS(Total!X:X,$Q$3,Total!W:W,B24,Total!O:O,DB!$G$5,Total!N:N,DB!$O$5,Total!AA:AA,DB!$G$9,Total!K:K,DB!$O$9,Total!E:E,$H$2)+COUNTIFS(Total!X:X,$Q$3,Total!W:W,B24,Total!O:O,DB!$G$5,Total!N:N,DB!$O$5,Total!M:M,DB!$G$9,Total!AA:AA,DB!$O$9,Total!E:E,$H$2)+COUNTIFS(Total!X:X,$Q$3,Total!W:W,B24,Total!O:O,DB!$G$5,Total!N:N,DB!$O$5,Total!M:M,DB!$G$9,Total!K:K,DB!$O$9,Total!AA:AA,$H$2)</f>
        <v>0</v>
      </c>
      <c r="R24" s="31">
        <f>COUNTIFS(Total!X:X,$R$3,Total!W:W,B24,Total!O:O,DB!$G$5,Total!N:N,DB!$O$5,Total!M:M,DB!$G$9,Total!K:K,DB!$O$9,Total!E:E,$H$2)+COUNTIFS(Total!X:X,$R$3,Total!W:W,B24,Total!AA:AA,DB!$G$5,Total!AA:AA,DB!$O$5,Total!AA:AA,DB!$G$9,Total!AA:AA,DB!$O$9,Total!AA:AA,$H$2)+COUNTIFS(Total!X:X,$R$3,Total!W:W,B24,Total!O:O,DB!$G$5,Total!AA:AA,DB!$O$5,Total!AA:AA,DB!$G$9,Total!AA:AA,DB!$O$9,Total!AA:AA,$H$2)+COUNTIFS(Total!X:X,$R$3,Total!W:W,B24,Total!AA:AA,DB!$G$5,Total!N:N,DB!$O$5,Total!AA:AA,DB!$G$9,Total!AA:AA,DB!$O$9,Total!AA:AA,$H$2)+COUNTIFS(Total!X:X,$R$3,Total!W:W,B24,Total!AA:AA,DB!$G$5,Total!AA:AA,DB!$O$5,Total!M:M,DB!$G$9,Total!AA:AA,DB!$O$9,Total!AA:AA,$H$2)+COUNTIFS(Total!X:X,$R$3,Total!W:W,B24,Total!AA:AA,DB!$G$5,Total!AA:AA,DB!$O$5,Total!AA:AA,DB!$G$9,Total!K:K,DB!$O$9,Total!AA:AA,$H$2)+COUNTIFS(Total!X:X,$R$3,Total!W:W,B24,Total!AA:AA,DB!$G$5,Total!AA:AA,DB!$O$5,Total!AA:AA,DB!$G$9,Total!AA:AA,DB!$O$9,Total!E:E,$H$2)+COUNTIFS(Total!X:X,$R$3,Total!W:W,B24,Total!O:O,DB!$G$5,Total!N:N,DB!$O$5,Total!M:M,DB!$G$9,Total!AA:AA,DB!$O$9,Total!AA:AA,$H$2)+COUNTIFS(Total!X:X,$R$3,Total!W:W,B24,Total!O:O,DB!$G$5,Total!N:N,DB!$O$5,Total!AA:AA,DB!$G$9,Total!K:K,DB!$O$9,Total!AA:AA,$H$2)+COUNTIFS(Total!X:X,$R$3,Total!W:W,B24,Total!O:O,DB!$G$5,Total!N:N,DB!$O$5,Total!AA:AA,DB!$G$9,Total!AA:AA,DB!$O$9,Total!E:E,$H$2)+COUNTIFS(Total!X:X,$R$3,Total!W:W,B24,Total!O:O,DB!$G$5,Total!AA:AA,DB!$O$5,Total!M:M,DB!$G$9,Total!K:K,DB!$O$9,Total!AA:AA,$H$2)+COUNTIFS(Total!X:X,$R$3,Total!W:W,B24,Total!O:O,DB!$G$5,Total!AA:AA,DB!$O$5,Total!M:M,DB!$G$9,Total!AA:AA,DB!$O$9,Total!E:E,$H$2)+COUNTIFS(Total!X:X,$R$3,Total!W:W,B24,Total!O:O,DB!$G$5,Total!AA:AA,DB!$O$5,Total!AA:AA,DB!$G$9,Total!K:K,DB!$O$9,Total!E:E,$H$2)+COUNTIFS(Total!X:X,$R$3,Total!W:W,B24,Total!AA:AA,DB!$G$5,Total!N:N,DB!$O$5,Total!M:M,DB!$G$9,Total!K:K,DB!$O$9,Total!AA:AA,$H$2)+COUNTIFS(Total!X:X,$R$3,Total!W:W,B24,Total!AA:AA,DB!$G$5,Total!N:N,DB!$O$5,Total!M:M,DB!$G$9,Total!AA:AA,DB!$O$9,Total!E:E,$H$2)+COUNTIFS(Total!X:X,$R$3,Total!W:W,B24,Total!AA:AA,DB!$G$5,Total!N:N,DB!$O$5,Total!AA:AA,DB!$G$9,Total!K:K,DB!$O$9,Total!E:E,$H$2)+COUNTIFS(Total!X:X,$R$3,Total!W:W,B24,Total!AA:AA,DB!$G$5,Total!AA:AA,DB!$O$5,Total!M:M,DB!$G$9,Total!K:K,DB!$O$9,Total!E:E,$H$2)+COUNTIFS(Total!X:X,$R$3,Total!W:W,B24,Total!O:O,DB!$G$5,Total!N:N,DB!$O$5,Total!AA:AA,DB!$G$9,Total!AA:AA,DB!$O$9,Total!AA:AA,$H$2)+COUNTIFS(Total!X:X,$R$3,Total!W:W,B24,Total!O:O,DB!$G$5,Total!AA:AA,DB!$O$5,Total!M:M,DB!$G$9,Total!AA:AA,DB!$O$9,Total!AA:AA,$H$2)+COUNTIFS(Total!X:X,$R$3,Total!W:W,B24,Total!O:O,DB!$G$5,Total!AA:AA,DB!$O$5,Total!AA:AA,DB!$G$9,Total!K:K,DB!$O$9,Total!AA:AA,$H$2)+COUNTIFS(Total!X:X,$R$3,Total!W:W,B24,Total!O:O,DB!$G$5,Total!AA:AA,DB!$O$5,Total!AA:AA,DB!$G$9,Total!AA:AA,DB!$O$9,Total!E:E,$H$2)+COUNTIFS(Total!X:X,$R$3,Total!W:W,B24,Total!AA:AA,DB!$G$5,Total!N:N,DB!$O$5,Total!M:M,DB!$G$9,Total!AA:AA,DB!$O$9,Total!AA:AA,$H$2)+COUNTIFS(Total!X:X,$R$3,Total!W:W,B24,Total!AA:AA,DB!$G$5,Total!N:N,DB!$O$5,Total!AA:AA,DB!$G$9,Total!K:K,DB!$O$9,Total!AA:AA,$H$2)+COUNTIFS(Total!X:X,$R$3,Total!W:W,B24,Total!AA:AA,DB!$G$5,Total!N:N,DB!$O$5,Total!AA:AA,DB!$G$9,Total!AA:AA,DB!$O$9,Total!E:E,$H$2)+COUNTIFS(Total!X:X,$R$3,Total!W:W,B24,Total!AA:AA,DB!$G$5,Total!AA:AA,DB!$O$5,Total!M:M,DB!$G$9,Total!K:K,DB!$O$9,Total!AA:AA,$H$2)+COUNTIFS(Total!X:X,$R$3,Total!W:W,B24,Total!AA:AA,DB!$G$5,Total!AA:AA,DB!$O$5,Total!M:M,DB!$G$9,Total!AA:AA,DB!$O$9,Total!E:E,$H$2)+COUNTIFS(Total!X:X,$R$3,Total!W:W,B24,Total!AA:AA,DB!$G$5,Total!AA:AA,DB!$O$5,Total!AA:AA,DB!$G$9,Total!K:K,DB!$O$9,Total!E:E,$H$2)+COUNTIFS(Total!X:X,$R$3,Total!W:W,B24,Total!AA:AA,DB!$G$5,Total!N:N,DB!$O$5,Total!M:M,DB!$G$9,Total!K:K,DB!$O$9,Total!E:E,$H$2)+COUNTIFS(Total!X:X,$R$3,Total!W:W,B24,Total!O:O,DB!$G$5,Total!AA:AA,DB!$O$5,Total!M:M,DB!$G$9,Total!K:K,DB!$O$9,Total!E:E,$H$2)+COUNTIFS(Total!X:X,$R$3,Total!W:W,B24,Total!O:O,DB!$G$5,Total!N:N,DB!$O$5,Total!AA:AA,DB!$G$9,Total!K:K,DB!$O$9,Total!E:E,$H$2)+COUNTIFS(Total!X:X,$R$3,Total!W:W,B24,Total!O:O,DB!$G$5,Total!N:N,DB!$O$5,Total!M:M,DB!$G$9,Total!AA:AA,DB!$O$9,Total!E:E,$H$2)+COUNTIFS(Total!X:X,$R$3,Total!W:W,B24,Total!O:O,DB!$G$5,Total!N:N,DB!$O$5,Total!M:M,DB!$G$9,Total!K:K,DB!$O$9,Total!AA:AA,$H$2)</f>
        <v>0</v>
      </c>
      <c r="S24" s="31">
        <f>COUNTIFS(Total!X:X,$S$3,Total!W:W,B24,Total!O:O,DB!$G$5,Total!N:N,DB!$O$5,Total!M:M,DB!$G$9,Total!K:K,DB!$O$9,Total!E:E,$H$2)+COUNTIFS(Total!X:X,$S$3,Total!W:W,B24,Total!AA:AA,DB!$G$5,Total!AA:AA,DB!$O$5,Total!AA:AA,DB!$G$9,Total!AA:AA,DB!$O$9,Total!AA:AA,$H$2)+COUNTIFS(Total!X:X,$S$3,Total!W:W,B24,Total!O:O,DB!$G$5,Total!AA:AA,DB!$O$5,Total!AA:AA,DB!$G$9,Total!AA:AA,DB!$O$9,Total!AA:AA,$H$2)+COUNTIFS(Total!X:X,$S$3,Total!W:W,B24,Total!AA:AA,DB!$G$5,Total!N:N,DB!$O$5,Total!AA:AA,DB!$G$9,Total!AA:AA,DB!$O$9,Total!AA:AA,$H$2)+COUNTIFS(Total!X:X,$S$3,Total!W:W,B24,Total!AA:AA,DB!$G$5,Total!AA:AA,DB!$O$5,Total!M:M,DB!$G$9,Total!AA:AA,DB!$O$9,Total!AA:AA,$H$2)+COUNTIFS(Total!X:X,$S$3,Total!W:W,B24,Total!AA:AA,DB!$G$5,Total!AA:AA,DB!$O$5,Total!AA:AA,DB!$G$9,Total!K:K,DB!$O$9,Total!AA:AA,$H$2)+COUNTIFS(Total!X:X,$S$3,Total!W:W,B24,Total!AA:AA,DB!$G$5,Total!AA:AA,DB!$O$5,Total!AA:AA,DB!$G$9,Total!AA:AA,DB!$O$9,Total!E:E,$H$2)+COUNTIFS(Total!X:X,$S$3,Total!W:W,B24,Total!O:O,DB!$G$5,Total!N:N,DB!$O$5,Total!M:M,DB!$G$9,Total!AA:AA,DB!$O$9,Total!AA:AA,$H$2)+COUNTIFS(Total!X:X,$S$3,Total!W:W,B24,Total!O:O,DB!$G$5,Total!N:N,DB!$O$5,Total!AA:AA,DB!$G$9,Total!K:K,DB!$O$9,Total!AA:AA,$H$2)+COUNTIFS(Total!X:X,$S$3,Total!W:W,B24,Total!O:O,DB!$G$5,Total!N:N,DB!$O$5,Total!AA:AA,DB!$G$9,Total!AA:AA,DB!$O$9,Total!E:E,$H$2)+COUNTIFS(Total!X:X,$S$3,Total!W:W,B24,Total!O:O,DB!$G$5,Total!AA:AA,DB!$O$5,Total!M:M,DB!$G$9,Total!K:K,DB!$O$9,Total!AA:AA,$H$2)+COUNTIFS(Total!X:X,$S$3,Total!W:W,B24,Total!O:O,DB!$G$5,Total!AA:AA,DB!$O$5,Total!M:M,DB!$G$9,Total!AA:AA,DB!$O$9,Total!E:E,$H$2)+COUNTIFS(Total!X:X,$S$3,Total!W:W,B24,Total!O:O,DB!$G$5,Total!AA:AA,DB!$O$5,Total!AA:AA,DB!$G$9,Total!K:K,DB!$O$9,Total!E:E,$H$2)+COUNTIFS(Total!X:X,$S$3,Total!W:W,B24,Total!AA:AA,DB!$G$5,Total!N:N,DB!$O$5,Total!M:M,DB!$G$9,Total!K:K,DB!$O$9,Total!AA:AA,$H$2)+COUNTIFS(Total!X:X,$S$3,Total!W:W,B24,Total!AA:AA,DB!$G$5,Total!N:N,DB!$O$5,Total!M:M,DB!$G$9,Total!AA:AA,DB!$O$9,Total!E:E,$H$2)+COUNTIFS(Total!X:X,$S$3,Total!W:W,B24,Total!AA:AA,DB!$G$5,Total!N:N,DB!$O$5,Total!AA:AA,DB!$G$9,Total!K:K,DB!$O$9,Total!E:E,$H$2)+COUNTIFS(Total!X:X,$S$3,Total!W:W,B24,Total!AA:AA,DB!$G$5,Total!AA:AA,DB!$O$5,Total!M:M,DB!$G$9,Total!K:K,DB!$O$9,Total!E:E,$H$2)+COUNTIFS(Total!X:X,$S$3,Total!W:W,B24,Total!O:O,DB!$G$5,Total!N:N,DB!$O$5,Total!AA:AA,DB!$G$9,Total!AA:AA,DB!$O$9,Total!AA:AA,$H$2)+COUNTIFS(Total!X:X,$S$3,Total!W:W,B24,Total!O:O,DB!$G$5,Total!AA:AA,DB!$O$5,Total!M:M,DB!$G$9,Total!AA:AA,DB!$O$9,Total!AA:AA,$H$2)+COUNTIFS(Total!X:X,$S$3,Total!W:W,B24,Total!O:O,DB!$G$5,Total!AA:AA,DB!$O$5,Total!AA:AA,DB!$G$9,Total!K:K,DB!$O$9,Total!AA:AA,$H$2)+COUNTIFS(Total!X:X,$S$3,Total!W:W,B24,Total!O:O,DB!$G$5,Total!AA:AA,DB!$O$5,Total!AA:AA,DB!$G$9,Total!AA:AA,DB!$O$9,Total!E:E,$H$2)+COUNTIFS(Total!X:X,$S$3,Total!W:W,B24,Total!AA:AA,DB!$G$5,Total!N:N,DB!$O$5,Total!M:M,DB!$G$9,Total!AA:AA,DB!$O$9,Total!AA:AA,$H$2)+COUNTIFS(Total!X:X,$S$3,Total!W:W,B24,Total!AA:AA,DB!$G$5,Total!N:N,DB!$O$5,Total!AA:AA,DB!$G$9,Total!K:K,DB!$O$9,Total!AA:AA,$H$2)+COUNTIFS(Total!X:X,$S$3,Total!W:W,B24,Total!AA:AA,DB!$G$5,Total!N:N,DB!$O$5,Total!AA:AA,DB!$G$9,Total!AA:AA,DB!$O$9,Total!E:E,$H$2)+COUNTIFS(Total!X:X,$S$3,Total!W:W,B24,Total!AA:AA,DB!$G$5,Total!AA:AA,DB!$O$5,Total!M:M,DB!$G$9,Total!K:K,DB!$O$9,Total!AA:AA,$H$2)+COUNTIFS(Total!X:X,$S$3,Total!W:W,B24,Total!AA:AA,DB!$G$5,Total!AA:AA,DB!$O$5,Total!M:M,DB!$G$9,Total!AA:AA,DB!$O$9,Total!E:E,$H$2)+COUNTIFS(Total!X:X,$S$3,Total!W:W,B24,Total!AA:AA,DB!$G$5,Total!AA:AA,DB!$O$5,Total!AA:AA,DB!$G$9,Total!K:K,DB!$O$9,Total!E:E,$H$2)+COUNTIFS(Total!X:X,$S$3,Total!W:W,B24,Total!AA:AA,DB!$G$5,Total!N:N,DB!$O$5,Total!M:M,DB!$G$9,Total!K:K,DB!$O$9,Total!E:E,$H$2)+COUNTIFS(Total!X:X,$S$3,Total!W:W,B24,Total!O:O,DB!$G$5,Total!AA:AA,DB!$O$5,Total!M:M,DB!$G$9,Total!K:K,DB!$O$9,Total!E:E,$H$2)+COUNTIFS(Total!X:X,$S$3,Total!W:W,B24,Total!O:O,DB!$G$5,Total!N:N,DB!$O$5,Total!AA:AA,DB!$G$9,Total!K:K,DB!$O$9,Total!E:E,$H$2)+COUNTIFS(Total!X:X,$S$3,Total!W:W,B24,Total!O:O,DB!$G$5,Total!N:N,DB!$O$5,Total!M:M,DB!$G$9,Total!AA:AA,DB!$O$9,Total!E:E,$H$2)+COUNTIFS(Total!X:X,$S$3,Total!W:W,B24,Total!O:O,DB!$G$5,Total!N:N,DB!$O$5,Total!M:M,DB!$G$9,Total!K:K,DB!$O$9,Total!AA:AA,$H$2)</f>
        <v>0</v>
      </c>
      <c r="T24" s="31">
        <f>COUNTIFS(Total!X:X,$T$3,Total!W:W,B24,Total!O:O,DB!$G$5,Total!N:N,DB!$O$5,Total!M:M,DB!$G$9,Total!K:K,DB!$O$9,Total!E:E,$H$2)+COUNTIFS(Total!X:X,$T$3,Total!W:W,B24,Total!AA:AA,DB!$G$5,Total!AA:AA,DB!$O$5,Total!AA:AA,DB!$G$9,Total!AA:AA,DB!$O$9,Total!AA:AA,$H$2)+COUNTIFS(Total!X:X,$T$3,Total!W:W,B24,Total!O:O,DB!$G$5,Total!AA:AA,DB!$O$5,Total!AA:AA,DB!$G$9,Total!AA:AA,DB!$O$9,Total!AA:AA,$H$2)+COUNTIFS(Total!X:X,$T$3,Total!W:W,B24,Total!AA:AA,DB!$G$5,Total!N:N,DB!$O$5,Total!AA:AA,DB!$G$9,Total!AA:AA,DB!$O$9,Total!AA:AA,$H$2)+COUNTIFS(Total!X:X,$T$3,Total!W:W,B24,Total!AA:AA,DB!$G$5,Total!AA:AA,DB!$O$5,Total!M:M,DB!$G$9,Total!AA:AA,DB!$O$9,Total!AA:AA,$H$2)+COUNTIFS(Total!X:X,$T$3,Total!W:W,B24,Total!AA:AA,DB!$G$5,Total!AA:AA,DB!$O$5,Total!AA:AA,DB!$G$9,Total!K:K,DB!$O$9,Total!AA:AA,$H$2)+COUNTIFS(Total!X:X,$T$3,Total!W:W,B24,Total!AA:AA,DB!$G$5,Total!AA:AA,DB!$O$5,Total!AA:AA,DB!$G$9,Total!AA:AA,DB!$O$9,Total!E:E,$H$2)+COUNTIFS(Total!X:X,$T$3,Total!W:W,B24,Total!O:O,DB!$G$5,Total!N:N,DB!$O$5,Total!M:M,DB!$G$9,Total!AA:AA,DB!$O$9,Total!AA:AA,$H$2)+COUNTIFS(Total!X:X,$T$3,Total!W:W,B24,Total!O:O,DB!$G$5,Total!N:N,DB!$O$5,Total!AA:AA,DB!$G$9,Total!K:K,DB!$O$9,Total!AA:AA,$H$2)+COUNTIFS(Total!X:X,$T$3,Total!W:W,B24,Total!O:O,DB!$G$5,Total!N:N,DB!$O$5,Total!AA:AA,DB!$G$9,Total!AA:AA,DB!$O$9,Total!E:E,$H$2)+COUNTIFS(Total!X:X,$T$3,Total!W:W,B24,Total!O:O,DB!$G$5,Total!AA:AA,DB!$O$5,Total!M:M,DB!$G$9,Total!K:K,DB!$O$9,Total!AA:AA,$H$2)+COUNTIFS(Total!X:X,$T$3,Total!W:W,B24,Total!O:O,DB!$G$5,Total!AA:AA,DB!$O$5,Total!M:M,DB!$G$9,Total!AA:AA,DB!$O$9,Total!E:E,$H$2)+COUNTIFS(Total!X:X,$T$3,Total!W:W,B24,Total!O:O,DB!$G$5,Total!AA:AA,DB!$O$5,Total!AA:AA,DB!$G$9,Total!K:K,DB!$O$9,Total!E:E,$H$2)+COUNTIFS(Total!X:X,$T$3,Total!W:W,B24,Total!AA:AA,DB!$G$5,Total!N:N,DB!$O$5,Total!M:M,DB!$G$9,Total!K:K,DB!$O$9,Total!AA:AA,$H$2)+COUNTIFS(Total!X:X,$T$3,Total!W:W,B24,Total!AA:AA,DB!$G$5,Total!N:N,DB!$O$5,Total!M:M,DB!$G$9,Total!AA:AA,DB!$O$9,Total!E:E,$H$2)+COUNTIFS(Total!X:X,$T$3,Total!W:W,B24,Total!AA:AA,DB!$G$5,Total!N:N,DB!$O$5,Total!AA:AA,DB!$G$9,Total!K:K,DB!$O$9,Total!E:E,$H$2)+COUNTIFS(Total!X:X,$T$3,Total!W:W,B24,Total!AA:AA,DB!$G$5,Total!AA:AA,DB!$O$5,Total!M:M,DB!$G$9,Total!K:K,DB!$O$9,Total!E:E,$H$2)+COUNTIFS(Total!X:X,$T$3,Total!W:W,B24,Total!O:O,DB!$G$5,Total!N:N,DB!$O$5,Total!AA:AA,DB!$G$9,Total!AA:AA,DB!$O$9,Total!AA:AA,$H$2)+COUNTIFS(Total!X:X,$T$3,Total!W:W,B24,Total!O:O,DB!$G$5,Total!AA:AA,DB!$O$5,Total!M:M,DB!$G$9,Total!AA:AA,DB!$O$9,Total!AA:AA,$H$2)+COUNTIFS(Total!X:X,$T$3,Total!W:W,B24,Total!O:O,DB!$G$5,Total!AA:AA,DB!$O$5,Total!AA:AA,DB!$G$9,Total!K:K,DB!$O$9,Total!AA:AA,$H$2)+COUNTIFS(Total!X:X,$T$3,Total!W:W,B24,Total!O:O,DB!$G$5,Total!AA:AA,DB!$O$5,Total!AA:AA,DB!$G$9,Total!AA:AA,DB!$O$9,Total!E:E,$H$2)+COUNTIFS(Total!X:X,$T$3,Total!W:W,B24,Total!AA:AA,DB!$G$5,Total!N:N,DB!$O$5,Total!M:M,DB!$G$9,Total!AA:AA,DB!$O$9,Total!AA:AA,$H$2)+COUNTIFS(Total!X:X,$T$3,Total!W:W,B24,Total!AA:AA,DB!$G$5,Total!N:N,DB!$O$5,Total!AA:AA,DB!$G$9,Total!K:K,DB!$O$9,Total!AA:AA,$H$2)+COUNTIFS(Total!X:X,$T$3,Total!W:W,B24,Total!AA:AA,DB!$G$5,Total!N:N,DB!$O$5,Total!AA:AA,DB!$G$9,Total!AA:AA,DB!$O$9,Total!E:E,$H$2)+COUNTIFS(Total!X:X,$T$3,Total!W:W,B24,Total!AA:AA,DB!$G$5,Total!AA:AA,DB!$O$5,Total!M:M,DB!$G$9,Total!K:K,DB!$O$9,Total!AA:AA,$H$2)+COUNTIFS(Total!X:X,$T$3,Total!W:W,B24,Total!AA:AA,DB!$G$5,Total!AA:AA,DB!$O$5,Total!M:M,DB!$G$9,Total!AA:AA,DB!$O$9,Total!E:E,$H$2)+COUNTIFS(Total!X:X,$T$3,Total!W:W,B24,Total!AA:AA,DB!$G$5,Total!AA:AA,DB!$O$5,Total!AA:AA,DB!$G$9,Total!K:K,DB!$O$9,Total!E:E,$H$2)+COUNTIFS(Total!X:X,$T$3,Total!W:W,B24,Total!AA:AA,DB!$G$5,Total!N:N,DB!$O$5,Total!M:M,DB!$G$9,Total!K:K,DB!$O$9,Total!E:E,$H$2)+COUNTIFS(Total!X:X,$T$3,Total!W:W,B24,Total!O:O,DB!$G$5,Total!AA:AA,DB!$O$5,Total!M:M,DB!$G$9,Total!K:K,DB!$O$9,Total!E:E,$H$2)+COUNTIFS(Total!X:X,$T$3,Total!W:W,B24,Total!O:O,DB!$G$5,Total!N:N,DB!$O$5,Total!AA:AA,DB!$G$9,Total!K:K,DB!$O$9,Total!E:E,$H$2)+COUNTIFS(Total!X:X,$T$3,Total!W:W,B24,Total!O:O,DB!$G$5,Total!N:N,DB!$O$5,Total!M:M,DB!$G$9,Total!AA:AA,DB!$O$9,Total!E:E,$H$2)+COUNTIFS(Total!X:X,$T$3,Total!W:W,B24,Total!O:O,DB!$G$5,Total!N:N,DB!$O$5,Total!M:M,DB!$G$9,Total!K:K,DB!$O$9,Total!AA:AA,$H$2)</f>
        <v>0</v>
      </c>
      <c r="U24" s="31">
        <f>COUNTIFS(Total!X:X,$U$3,Total!W:W,B24,Total!O:O,DB!$G$5,Total!N:N,DB!$O$5,Total!M:M,DB!$G$9,Total!K:K,DB!$O$9,Total!E:E,$H$2)+COUNTIFS(Total!X:X,$U$3,Total!W:W,B24,Total!AA:AA,DB!$G$5,Total!AA:AA,DB!$O$5,Total!AA:AA,DB!$G$9,Total!AA:AA,DB!$O$9,Total!AA:AA,$H$2)+COUNTIFS(Total!X:X,$U$3,Total!W:W,B24,Total!O:O,DB!$G$5,Total!AA:AA,DB!$O$5,Total!AA:AA,DB!$G$9,Total!AA:AA,DB!$O$9,Total!AA:AA,$H$2)+COUNTIFS(Total!X:X,$U$3,Total!W:W,B24,Total!AA:AA,DB!$G$5,Total!N:N,DB!$O$5,Total!AA:AA,DB!$G$9,Total!AA:AA,DB!$O$9,Total!AA:AA,$H$2)+COUNTIFS(Total!X:X,$U$3,Total!W:W,B24,Total!AA:AA,DB!$G$5,Total!AA:AA,DB!$O$5,Total!M:M,DB!$G$9,Total!AA:AA,DB!$O$9,Total!AA:AA,$H$2)+COUNTIFS(Total!X:X,$U$3,Total!W:W,B24,Total!AA:AA,DB!$G$5,Total!AA:AA,DB!$O$5,Total!AA:AA,DB!$G$9,Total!K:K,DB!$O$9,Total!AA:AA,$H$2)+COUNTIFS(Total!X:X,$U$3,Total!W:W,B24,Total!AA:AA,DB!$G$5,Total!AA:AA,DB!$O$5,Total!AA:AA,DB!$G$9,Total!AA:AA,DB!$O$9,Total!E:E,$H$2)+COUNTIFS(Total!X:X,$U$3,Total!W:W,B24,Total!O:O,DB!$G$5,Total!N:N,DB!$O$5,Total!M:M,DB!$G$9,Total!AA:AA,DB!$O$9,Total!AA:AA,$H$2)+COUNTIFS(Total!X:X,$U$3,Total!W:W,B24,Total!O:O,DB!$G$5,Total!N:N,DB!$O$5,Total!AA:AA,DB!$G$9,Total!K:K,DB!$O$9,Total!AA:AA,$H$2)+COUNTIFS(Total!X:X,$U$3,Total!W:W,B24,Total!O:O,DB!$G$5,Total!N:N,DB!$O$5,Total!AA:AA,DB!$G$9,Total!AA:AA,DB!$O$9,Total!E:E,$H$2)+COUNTIFS(Total!X:X,$U$3,Total!W:W,B24,Total!O:O,DB!$G$5,Total!AA:AA,DB!$O$5,Total!M:M,DB!$G$9,Total!K:K,DB!$O$9,Total!AA:AA,$H$2)+COUNTIFS(Total!X:X,$U$3,Total!W:W,B24,Total!O:O,DB!$G$5,Total!AA:AA,DB!$O$5,Total!M:M,DB!$G$9,Total!AA:AA,DB!$O$9,Total!E:E,$H$2)+COUNTIFS(Total!X:X,$U$3,Total!W:W,B24,Total!O:O,DB!$G$5,Total!AA:AA,DB!$O$5,Total!AA:AA,DB!$G$9,Total!K:K,DB!$O$9,Total!E:E,$H$2)+COUNTIFS(Total!X:X,$U$3,Total!W:W,B24,Total!AA:AA,DB!$G$5,Total!N:N,DB!$O$5,Total!M:M,DB!$G$9,Total!K:K,DB!$O$9,Total!AA:AA,$H$2)+COUNTIFS(Total!X:X,$U$3,Total!W:W,B24,Total!AA:AA,DB!$G$5,Total!N:N,DB!$O$5,Total!M:M,DB!$G$9,Total!AA:AA,DB!$O$9,Total!E:E,$H$2)+COUNTIFS(Total!X:X,$U$3,Total!W:W,B24,Total!AA:AA,DB!$G$5,Total!N:N,DB!$O$5,Total!AA:AA,DB!$G$9,Total!K:K,DB!$O$9,Total!E:E,$H$2)+COUNTIFS(Total!X:X,$U$3,Total!W:W,B24,Total!AA:AA,DB!$G$5,Total!AA:AA,DB!$O$5,Total!M:M,DB!$G$9,Total!K:K,DB!$O$9,Total!E:E,$H$2)+COUNTIFS(Total!X:X,$U$3,Total!W:W,B24,Total!O:O,DB!$G$5,Total!N:N,DB!$O$5,Total!AA:AA,DB!$G$9,Total!AA:AA,DB!$O$9,Total!AA:AA,$H$2)+COUNTIFS(Total!X:X,$U$3,Total!W:W,B24,Total!O:O,DB!$G$5,Total!AA:AA,DB!$O$5,Total!M:M,DB!$G$9,Total!AA:AA,DB!$O$9,Total!AA:AA,$H$2)+COUNTIFS(Total!X:X,$U$3,Total!W:W,B24,Total!O:O,DB!$G$5,Total!AA:AA,DB!$O$5,Total!AA:AA,DB!$G$9,Total!K:K,DB!$O$9,Total!AA:AA,$H$2)+COUNTIFS(Total!X:X,$U$3,Total!W:W,B24,Total!O:O,DB!$G$5,Total!AA:AA,DB!$O$5,Total!AA:AA,DB!$G$9,Total!AA:AA,DB!$O$9,Total!E:E,$H$2)+COUNTIFS(Total!X:X,$U$3,Total!W:W,B24,Total!AA:AA,DB!$G$5,Total!N:N,DB!$O$5,Total!M:M,DB!$G$9,Total!AA:AA,DB!$O$9,Total!AA:AA,$H$2)+COUNTIFS(Total!X:X,$U$3,Total!W:W,B24,Total!AA:AA,DB!$G$5,Total!N:N,DB!$O$5,Total!AA:AA,DB!$G$9,Total!K:K,DB!$O$9,Total!AA:AA,$H$2)+COUNTIFS(Total!X:X,$U$3,Total!W:W,B24,Total!AA:AA,DB!$G$5,Total!N:N,DB!$O$5,Total!AA:AA,DB!$G$9,Total!AA:AA,DB!$O$9,Total!E:E,$H$2)+COUNTIFS(Total!X:X,$U$3,Total!W:W,B24,Total!AA:AA,DB!$G$5,Total!AA:AA,DB!$O$5,Total!M:M,DB!$G$9,Total!K:K,DB!$O$9,Total!AA:AA,$H$2)+COUNTIFS(Total!X:X,$U$3,Total!W:W,B24,Total!AA:AA,DB!$G$5,Total!AA:AA,DB!$O$5,Total!M:M,DB!$G$9,Total!AA:AA,DB!$O$9,Total!E:E,$H$2)+COUNTIFS(Total!X:X,$U$3,Total!W:W,B24,Total!AA:AA,DB!$G$5,Total!AA:AA,DB!$O$5,Total!AA:AA,DB!$G$9,Total!K:K,DB!$O$9,Total!E:E,$H$2)+COUNTIFS(Total!X:X,$U$3,Total!W:W,B24,Total!AA:AA,DB!$G$5,Total!N:N,DB!$O$5,Total!M:M,DB!$G$9,Total!K:K,DB!$O$9,Total!E:E,$H$2)+COUNTIFS(Total!X:X,$U$3,Total!W:W,B24,Total!O:O,DB!$G$5,Total!AA:AA,DB!$O$5,Total!M:M,DB!$G$9,Total!K:K,DB!$O$9,Total!E:E,$H$2)+COUNTIFS(Total!X:X,$U$3,Total!W:W,B24,Total!O:O,DB!$G$5,Total!N:N,DB!$O$5,Total!AA:AA,DB!$G$9,Total!K:K,DB!$O$9,Total!E:E,$H$2)+COUNTIFS(Total!X:X,$U$3,Total!W:W,B24,Total!O:O,DB!$G$5,Total!N:N,DB!$O$5,Total!M:M,DB!$G$9,Total!AA:AA,DB!$O$9,Total!E:E,$H$2)+COUNTIFS(Total!X:X,$U$3,Total!W:W,B24,Total!O:O,DB!$G$5,Total!N:N,DB!$O$5,Total!M:M,DB!$G$9,Total!K:K,DB!$O$9,Total!AA:AA,$H$2)</f>
        <v>0</v>
      </c>
      <c r="V24" s="31">
        <f>COUNTIFS(Total!X:X,$V$3,Total!W:W,B24,Total!O:O,DB!$G$5,Total!N:N,DB!$O$5,Total!M:M,DB!$G$9,Total!K:K,DB!$O$9,Total!E:E,$H$2)+COUNTIFS(Total!X:X,$V$3,Total!W:W,B24,Total!AA:AA,DB!$G$5,Total!AA:AA,DB!$O$5,Total!AA:AA,DB!$G$9,Total!AA:AA,DB!$O$9,Total!AA:AA,$H$2)+COUNTIFS(Total!X:X,$V$3,Total!W:W,B24,Total!O:O,DB!$G$5,Total!AA:AA,DB!$O$5,Total!AA:AA,DB!$G$9,Total!AA:AA,DB!$O$9,Total!AA:AA,$H$2)+COUNTIFS(Total!X:X,$V$3,Total!W:W,B24,Total!AA:AA,DB!$G$5,Total!N:N,DB!$O$5,Total!AA:AA,DB!$G$9,Total!AA:AA,DB!$O$9,Total!AA:AA,$H$2)+COUNTIFS(Total!X:X,$V$3,Total!W:W,B24,Total!AA:AA,DB!$G$5,Total!AA:AA,DB!$O$5,Total!M:M,DB!$G$9,Total!AA:AA,DB!$O$9,Total!AA:AA,$H$2)+COUNTIFS(Total!X:X,$V$3,Total!W:W,B24,Total!AA:AA,DB!$G$5,Total!AA:AA,DB!$O$5,Total!AA:AA,DB!$G$9,Total!K:K,DB!$O$9,Total!AA:AA,$H$2)+COUNTIFS(Total!X:X,$V$3,Total!W:W,B24,Total!AA:AA,DB!$G$5,Total!AA:AA,DB!$O$5,Total!AA:AA,DB!$G$9,Total!AA:AA,DB!$O$9,Total!E:E,$H$2)+COUNTIFS(Total!X:X,$V$3,Total!W:W,B24,Total!O:O,DB!$G$5,Total!N:N,DB!$O$5,Total!M:M,DB!$G$9,Total!AA:AA,DB!$O$9,Total!AA:AA,$H$2)+COUNTIFS(Total!X:X,$V$3,Total!W:W,B24,Total!O:O,DB!$G$5,Total!N:N,DB!$O$5,Total!AA:AA,DB!$G$9,Total!K:K,DB!$O$9,Total!AA:AA,$H$2)+COUNTIFS(Total!X:X,$V$3,Total!W:W,B24,Total!O:O,DB!$G$5,Total!N:N,DB!$O$5,Total!AA:AA,DB!$G$9,Total!AA:AA,DB!$O$9,Total!E:E,$H$2)+COUNTIFS(Total!X:X,$V$3,Total!W:W,B24,Total!O:O,DB!$G$5,Total!AA:AA,DB!$O$5,Total!M:M,DB!$G$9,Total!K:K,DB!$O$9,Total!AA:AA,$H$2)+COUNTIFS(Total!X:X,$V$3,Total!W:W,B24,Total!O:O,DB!$G$5,Total!AA:AA,DB!$O$5,Total!M:M,DB!$G$9,Total!AA:AA,DB!$O$9,Total!E:E,$H$2)+COUNTIFS(Total!X:X,$V$3,Total!W:W,B24,Total!O:O,DB!$G$5,Total!AA:AA,DB!$O$5,Total!AA:AA,DB!$G$9,Total!K:K,DB!$O$9,Total!E:E,$H$2)+COUNTIFS(Total!X:X,$V$3,Total!W:W,B24,Total!AA:AA,DB!$G$5,Total!N:N,DB!$O$5,Total!M:M,DB!$G$9,Total!K:K,DB!$O$9,Total!AA:AA,$H$2)+COUNTIFS(Total!X:X,$V$3,Total!W:W,B24,Total!AA:AA,DB!$G$5,Total!N:N,DB!$O$5,Total!M:M,DB!$G$9,Total!AA:AA,DB!$O$9,Total!E:E,$H$2)+COUNTIFS(Total!X:X,$V$3,Total!W:W,B24,Total!AA:AA,DB!$G$5,Total!N:N,DB!$O$5,Total!AA:AA,DB!$G$9,Total!K:K,DB!$O$9,Total!E:E,$H$2)+COUNTIFS(Total!X:X,$V$3,Total!W:W,B24,Total!AA:AA,DB!$G$5,Total!AA:AA,DB!$O$5,Total!M:M,DB!$G$9,Total!K:K,DB!$O$9,Total!E:E,$H$2)+COUNTIFS(Total!X:X,$V$3,Total!W:W,B24,Total!O:O,DB!$G$5,Total!N:N,DB!$O$5,Total!AA:AA,DB!$G$9,Total!AA:AA,DB!$O$9,Total!AA:AA,$H$2)+COUNTIFS(Total!X:X,$V$3,Total!W:W,B24,Total!O:O,DB!$G$5,Total!AA:AA,DB!$O$5,Total!M:M,DB!$G$9,Total!AA:AA,DB!$O$9,Total!AA:AA,$H$2)+COUNTIFS(Total!X:X,$V$3,Total!W:W,B24,Total!O:O,DB!$G$5,Total!AA:AA,DB!$O$5,Total!AA:AA,DB!$G$9,Total!K:K,DB!$O$9,Total!AA:AA,$H$2)+COUNTIFS(Total!X:X,$V$3,Total!W:W,B24,Total!O:O,DB!$G$5,Total!AA:AA,DB!$O$5,Total!AA:AA,DB!$G$9,Total!AA:AA,DB!$O$9,Total!E:E,$H$2)+COUNTIFS(Total!X:X,$V$3,Total!W:W,B24,Total!AA:AA,DB!$G$5,Total!N:N,DB!$O$5,Total!M:M,DB!$G$9,Total!AA:AA,DB!$O$9,Total!AA:AA,$H$2)+COUNTIFS(Total!X:X,$V$3,Total!W:W,B24,Total!AA:AA,DB!$G$5,Total!N:N,DB!$O$5,Total!AA:AA,DB!$G$9,Total!K:K,DB!$O$9,Total!AA:AA,$H$2)+COUNTIFS(Total!X:X,$V$3,Total!W:W,B24,Total!AA:AA,DB!$G$5,Total!N:N,DB!$O$5,Total!AA:AA,DB!$G$9,Total!AA:AA,DB!$O$9,Total!E:E,$H$2)+COUNTIFS(Total!X:X,$V$3,Total!W:W,B24,Total!AA:AA,DB!$G$5,Total!AA:AA,DB!$O$5,Total!M:M,DB!$G$9,Total!K:K,DB!$O$9,Total!AA:AA,$H$2)+COUNTIFS(Total!X:X,$V$3,Total!W:W,B24,Total!AA:AA,DB!$G$5,Total!AA:AA,DB!$O$5,Total!M:M,DB!$G$9,Total!AA:AA,DB!$O$9,Total!E:E,$H$2)+COUNTIFS(Total!X:X,$V$3,Total!W:W,B24,Total!AA:AA,DB!$G$5,Total!AA:AA,DB!$O$5,Total!AA:AA,DB!$G$9,Total!K:K,DB!$O$9,Total!E:E,$H$2)+COUNTIFS(Total!X:X,$V$3,Total!W:W,B24,Total!AA:AA,DB!$G$5,Total!N:N,DB!$O$5,Total!M:M,DB!$G$9,Total!K:K,DB!$O$9,Total!E:E,$H$2)+COUNTIFS(Total!X:X,$V$3,Total!W:W,B24,Total!O:O,DB!$G$5,Total!AA:AA,DB!$O$5,Total!M:M,DB!$G$9,Total!K:K,DB!$O$9,Total!E:E,$H$2)+COUNTIFS(Total!X:X,$V$3,Total!W:W,B24,Total!O:O,DB!$G$5,Total!N:N,DB!$O$5,Total!AA:AA,DB!$G$9,Total!K:K,DB!$O$9,Total!E:E,$H$2)+COUNTIFS(Total!X:X,$V$3,Total!W:W,B24,Total!O:O,DB!$G$5,Total!N:N,DB!$O$5,Total!M:M,DB!$G$9,Total!AA:AA,DB!$O$9,Total!E:E,$H$2)+COUNTIFS(Total!X:X,$V$3,Total!W:W,B24,Total!O:O,DB!$G$5,Total!N:N,DB!$O$5,Total!M:M,DB!$G$9,Total!K:K,DB!$O$9,Total!AA:AA,$H$2)</f>
        <v>0</v>
      </c>
      <c r="W24" s="31">
        <f>COUNTIFS(Total!X:X,$W$3,Total!W:W,B24,Total!O:O,DB!$G$5,Total!N:N,DB!$O$5,Total!M:M,DB!$G$9,Total!K:K,DB!$O$9,Total!E:E,$H$2)+COUNTIFS(Total!X:X,$W$3,Total!W:W,B24,Total!AA:AA,DB!$G$5,Total!AA:AA,DB!$O$5,Total!AA:AA,DB!$G$9,Total!AA:AA,DB!$O$9,Total!AA:AA,$H$2)+COUNTIFS(Total!X:X,$W$3,Total!W:W,B24,Total!O:O,DB!$G$5,Total!AA:AA,DB!$O$5,Total!AA:AA,DB!$G$9,Total!AA:AA,DB!$O$9,Total!AA:AA,$H$2)+COUNTIFS(Total!X:X,$W$3,Total!W:W,B24,Total!AA:AA,DB!$G$5,Total!N:N,DB!$O$5,Total!AA:AA,DB!$G$9,Total!AA:AA,DB!$O$9,Total!AA:AA,$H$2)+COUNTIFS(Total!X:X,$W$3,Total!W:W,B24,Total!AA:AA,DB!$G$5,Total!AA:AA,DB!$O$5,Total!M:M,DB!$G$9,Total!AA:AA,DB!$O$9,Total!AA:AA,$H$2)+COUNTIFS(Total!X:X,$W$3,Total!W:W,B24,Total!AA:AA,DB!$G$5,Total!AA:AA,DB!$O$5,Total!AA:AA,DB!$G$9,Total!K:K,DB!$O$9,Total!AA:AA,$H$2)+COUNTIFS(Total!X:X,$W$3,Total!W:W,B24,Total!AA:AA,DB!$G$5,Total!AA:AA,DB!$O$5,Total!AA:AA,DB!$G$9,Total!AA:AA,DB!$O$9,Total!E:E,$H$2)+COUNTIFS(Total!X:X,$W$3,Total!W:W,B24,Total!O:O,DB!$G$5,Total!N:N,DB!$O$5,Total!M:M,DB!$G$9,Total!AA:AA,DB!$O$9,Total!AA:AA,$H$2)+COUNTIFS(Total!X:X,$W$3,Total!W:W,B24,Total!O:O,DB!$G$5,Total!N:N,DB!$O$5,Total!AA:AA,DB!$G$9,Total!K:K,DB!$O$9,Total!AA:AA,$H$2)+COUNTIFS(Total!X:X,$W$3,Total!W:W,B24,Total!O:O,DB!$G$5,Total!N:N,DB!$O$5,Total!AA:AA,DB!$G$9,Total!AA:AA,DB!$O$9,Total!E:E,$H$2)+COUNTIFS(Total!X:X,$W$3,Total!W:W,B24,Total!O:O,DB!$G$5,Total!AA:AA,DB!$O$5,Total!M:M,DB!$G$9,Total!K:K,DB!$O$9,Total!AA:AA,$H$2)+COUNTIFS(Total!X:X,$W$3,Total!W:W,B24,Total!O:O,DB!$G$5,Total!AA:AA,DB!$O$5,Total!M:M,DB!$G$9,Total!AA:AA,DB!$O$9,Total!E:E,$H$2)+COUNTIFS(Total!X:X,$W$3,Total!W:W,B24,Total!O:O,DB!$G$5,Total!AA:AA,DB!$O$5,Total!AA:AA,DB!$G$9,Total!K:K,DB!$O$9,Total!E:E,$H$2)+COUNTIFS(Total!X:X,$W$3,Total!W:W,B24,Total!AA:AA,DB!$G$5,Total!N:N,DB!$O$5,Total!M:M,DB!$G$9,Total!K:K,DB!$O$9,Total!AA:AA,$H$2)+COUNTIFS(Total!X:X,$W$3,Total!W:W,B24,Total!AA:AA,DB!$G$5,Total!N:N,DB!$O$5,Total!M:M,DB!$G$9,Total!AA:AA,DB!$O$9,Total!E:E,$H$2)+COUNTIFS(Total!X:X,$W$3,Total!W:W,B24,Total!AA:AA,DB!$G$5,Total!N:N,DB!$O$5,Total!AA:AA,DB!$G$9,Total!K:K,DB!$O$9,Total!E:E,$H$2)+COUNTIFS(Total!X:X,$W$3,Total!W:W,B24,Total!AA:AA,DB!$G$5,Total!AA:AA,DB!$O$5,Total!M:M,DB!$G$9,Total!K:K,DB!$O$9,Total!E:E,$H$2)+COUNTIFS(Total!X:X,$W$3,Total!W:W,B24,Total!O:O,DB!$G$5,Total!N:N,DB!$O$5,Total!AA:AA,DB!$G$9,Total!AA:AA,DB!$O$9,Total!AA:AA,$H$2)+COUNTIFS(Total!X:X,$W$3,Total!W:W,B24,Total!O:O,DB!$G$5,Total!AA:AA,DB!$O$5,Total!M:M,DB!$G$9,Total!AA:AA,DB!$O$9,Total!AA:AA,$H$2)+COUNTIFS(Total!X:X,$W$3,Total!W:W,B24,Total!O:O,DB!$G$5,Total!AA:AA,DB!$O$5,Total!AA:AA,DB!$G$9,Total!K:K,DB!$O$9,Total!AA:AA,$H$2)+COUNTIFS(Total!X:X,$W$3,Total!W:W,B24,Total!O:O,DB!$G$5,Total!AA:AA,DB!$O$5,Total!AA:AA,DB!$G$9,Total!AA:AA,DB!$O$9,Total!E:E,$H$2)+COUNTIFS(Total!X:X,$W$3,Total!W:W,B24,Total!AA:AA,DB!$G$5,Total!N:N,DB!$O$5,Total!M:M,DB!$G$9,Total!AA:AA,DB!$O$9,Total!AA:AA,$H$2)+COUNTIFS(Total!X:X,$W$3,Total!W:W,B24,Total!AA:AA,DB!$G$5,Total!N:N,DB!$O$5,Total!AA:AA,DB!$G$9,Total!K:K,DB!$O$9,Total!AA:AA,$H$2)+COUNTIFS(Total!X:X,$W$3,Total!W:W,B24,Total!AA:AA,DB!$G$5,Total!N:N,DB!$O$5,Total!AA:AA,DB!$G$9,Total!AA:AA,DB!$O$9,Total!E:E,$H$2)+COUNTIFS(Total!X:X,$W$3,Total!W:W,B24,Total!AA:AA,DB!$G$5,Total!AA:AA,DB!$O$5,Total!M:M,DB!$G$9,Total!K:K,DB!$O$9,Total!AA:AA,$H$2)+COUNTIFS(Total!X:X,$W$3,Total!W:W,B24,Total!AA:AA,DB!$G$5,Total!AA:AA,DB!$O$5,Total!M:M,DB!$G$9,Total!AA:AA,DB!$O$9,Total!E:E,$H$2)+COUNTIFS(Total!X:X,$W$3,Total!W:W,B24,Total!AA:AA,DB!$G$5,Total!AA:AA,DB!$O$5,Total!AA:AA,DB!$G$9,Total!K:K,DB!$O$9,Total!E:E,$H$2)+COUNTIFS(Total!X:X,$W$3,Total!W:W,B24,Total!AA:AA,DB!$G$5,Total!N:N,DB!$O$5,Total!M:M,DB!$G$9,Total!K:K,DB!$O$9,Total!E:E,$H$2)+COUNTIFS(Total!X:X,$W$3,Total!W:W,B24,Total!O:O,DB!$G$5,Total!AA:AA,DB!$O$5,Total!M:M,DB!$G$9,Total!K:K,DB!$O$9,Total!E:E,$H$2)+COUNTIFS(Total!X:X,$W$3,Total!W:W,B24,Total!O:O,DB!$G$5,Total!N:N,DB!$O$5,Total!AA:AA,DB!$G$9,Total!K:K,DB!$O$9,Total!E:E,$H$2)+COUNTIFS(Total!X:X,$W$3,Total!W:W,B24,Total!O:O,DB!$G$5,Total!N:N,DB!$O$5,Total!M:M,DB!$G$9,Total!AA:AA,DB!$O$9,Total!E:E,$H$2)+COUNTIFS(Total!X:X,$W$3,Total!W:W,B24,Total!O:O,DB!$G$5,Total!N:N,DB!$O$5,Total!M:M,DB!$G$9,Total!K:K,DB!$O$9,Total!AA:AA,$H$2)</f>
        <v>0</v>
      </c>
      <c r="X24" s="31">
        <f t="shared" ref="X24" si="3">SUM(D24:W24)</f>
        <v>0</v>
      </c>
      <c r="Y24" s="31">
        <f t="shared" ref="Y24" si="4">X24-D24</f>
        <v>0</v>
      </c>
      <c r="Z24" s="31">
        <f t="shared" si="2"/>
        <v>0</v>
      </c>
      <c r="AC24" s="44" t="s">
        <v>79</v>
      </c>
    </row>
    <row r="25" spans="1:29" s="24" customFormat="1" ht="33" hidden="1" customHeight="1" x14ac:dyDescent="0.25">
      <c r="A25" s="43"/>
      <c r="B25" s="53" t="s">
        <v>6666</v>
      </c>
      <c r="C25" s="31">
        <f>COUNTIFS(Total!W:W,B25,Total!O:O,DB!$G$5,Total!N:N,DB!$O$5,Total!M:M,DB!$G$9,Total!K:K,DB!$O$9,Total!E:E,$H$2)+COUNTIFS(Total!W:W,B25,Total!AA:AA,DB!$G$5,Total!AA:AA,DB!$O$5,Total!AA:AA,DB!$G$9,Total!AA:AA,DB!$O$9,Total!AA:AA,$H$2)+COUNTIFS(Total!W:W,B25,Total!O:O,DB!$G$5,Total!AA:AA,DB!$O$5,Total!AA:AA,DB!$G$9,Total!AA:AA,DB!$O$9,Total!AA:AA,$H$2)+COUNTIFS(Total!W:W,B25,Total!AA:AA,DB!$G$5,Total!N:N,DB!$O$5,Total!AA:AA,DB!$G$9,Total!AA:AA,DB!$O$9,Total!AA:AA,$H$2)+COUNTIFS(Total!W:W,B25,Total!AA:AA,DB!$G$5,Total!AA:AA,DB!$O$5,Total!M:M,DB!$G$9,Total!AA:AA,DB!$O$9,Total!AA:AA,$H$2)+COUNTIFS(Total!W:W,B25,Total!AA:AA,DB!$G$5,Total!AA:AA,DB!$O$5,Total!AA:AA,DB!$G$9,Total!K:K,DB!$O$9,Total!AA:AA,$H$2)+COUNTIFS(Total!W:W,B25,Total!AA:AA,DB!$G$5,Total!AA:AA,DB!$O$5,Total!AA:AA,DB!$G$9,Total!AA:AA,DB!$O$9,Total!E:E,$H$2)+COUNTIFS(Total!W:W,B25,Total!O:O,DB!$G$5,Total!N:N,DB!$O$5,Total!M:M,DB!$G$9,Total!AA:AA,DB!$O$9,Total!AA:AA,$H$2)+COUNTIFS(Total!W:W,B25,Total!O:O,DB!$G$5,Total!N:N,DB!$O$5,Total!AA:AA,DB!$G$9,Total!K:K,DB!$O$9,Total!AA:AA,$H$2)+COUNTIFS(Total!W:W,B25,Total!O:O,DB!$G$5,Total!N:N,DB!$O$5,Total!AA:AA,DB!$G$9,Total!AA:AA,DB!$O$9,Total!E:E,$H$2)+COUNTIFS(Total!W:W,B25,Total!O:O,DB!$G$5,Total!AA:AA,DB!$O$5,Total!M:M,DB!$G$9,Total!K:K,DB!$O$9,Total!AA:AA,$H$2)+COUNTIFS(Total!W:W,B25,Total!O:O,DB!$G$5,Total!AA:AA,DB!$O$5,Total!M:M,DB!$G$9,Total!AA:AA,DB!$O$9,Total!E:E,$H$2)+COUNTIFS(Total!W:W,B25,Total!O:O,DB!$G$5,Total!AA:AA,DB!$O$5,Total!AA:AA,DB!$G$9,Total!K:K,DB!$O$9,Total!E:E,$H$2)+COUNTIFS(Total!W:W,B25,Total!AA:AA,DB!$G$5,Total!N:N,DB!$O$5,Total!M:M,DB!$G$9,Total!K:K,DB!$O$9,Total!AA:AA,$H$2)+COUNTIFS(Total!W:W,B25,Total!AA:AA,DB!$G$5,Total!N:N,DB!$O$5,Total!M:M,DB!$G$9,Total!AA:AA,DB!$O$9,Total!E:E,$H$2)+COUNTIFS(Total!W:W,B25,Total!AA:AA,DB!$G$5,Total!N:N,DB!$O$5,Total!AA:AA,DB!$G$9,Total!K:K,DB!$O$9,Total!E:E,$H$2)+COUNTIFS(Total!W:W,B25,Total!AA:AA,DB!$G$5,Total!AA:AA,DB!$O$5,Total!M:M,DB!$G$9,Total!K:K,DB!$O$9,Total!E:E,$H$2)+COUNTIFS(Total!W:W,B25,Total!O:O,DB!$G$5,Total!N:N,DB!$O$5,Total!AA:AA,DB!$G$9,Total!AA:AA,DB!$O$9,Total!AA:AA,$H$2)+COUNTIFS(Total!W:W,B25,Total!O:O,DB!$G$5,Total!AA:AA,DB!$O$5,Total!M:M,DB!$G$9,Total!AA:AA,DB!$O$9,Total!AA:AA,$H$2)+COUNTIFS(Total!W:W,B25,Total!O:O,DB!$G$5,Total!AA:AA,DB!$O$5,Total!AA:AA,DB!$G$9,Total!K:K,DB!$O$9,Total!AA:AA,$H$2)+COUNTIFS(Total!W:W,B25,Total!O:O,DB!$G$5,Total!AA:AA,DB!$O$5,Total!AA:AA,DB!$G$9,Total!AA:AA,DB!$O$9,Total!E:E,$H$2)+COUNTIFS(Total!W:W,B25,Total!AA:AA,DB!$G$5,Total!N:N,DB!$O$5,Total!M:M,DB!$G$9,Total!AA:AA,DB!$O$9,Total!AA:AA,$H$2)+COUNTIFS(Total!W:W,B25,Total!AA:AA,DB!$G$5,Total!N:N,DB!$O$5,Total!AA:AA,DB!$G$9,Total!K:K,DB!$O$9,Total!AA:AA,$H$2)+COUNTIFS(Total!W:W,B25,Total!AA:AA,DB!$G$5,Total!N:N,DB!$O$5,Total!AA:AA,DB!$G$9,Total!AA:AA,DB!$O$9,Total!E:E,$H$2)+COUNTIFS(Total!W:W,B25,Total!AA:AA,DB!$G$5,Total!AA:AA,DB!$O$5,Total!M:M,DB!$G$9,Total!K:K,DB!$O$9,Total!AA:AA,$H$2)+COUNTIFS(Total!W:W,B25,Total!AA:AA,DB!$G$5,Total!AA:AA,DB!$O$5,Total!M:M,DB!$G$9,Total!AA:AA,DB!$O$9,Total!E:E,$H$2)+COUNTIFS(Total!W:W,B25,Total!AA:AA,DB!$G$5,Total!AA:AA,DB!$O$5,Total!AA:AA,DB!$G$9,Total!K:K,DB!$O$9,Total!E:E,$H$2)+COUNTIFS(Total!W:W,B25,Total!AA:AA,DB!$G$5,Total!N:N,DB!$O$5,Total!M:M,DB!$G$9,Total!K:K,DB!$O$9,Total!E:E,$H$2)+COUNTIFS(Total!W:W,B25,Total!O:O,DB!$G$5,Total!AA:AA,DB!$O$5,Total!M:M,DB!$G$9,Total!K:K,DB!$O$9,Total!E:E,$H$2)+COUNTIFS(Total!W:W,B25,Total!O:O,DB!$G$5,Total!N:N,DB!$O$5,Total!AA:AA,DB!$G$9,Total!K:K,DB!$O$9,Total!E:E,$H$2)+COUNTIFS(Total!W:W,B25,Total!O:O,DB!$G$5,Total!N:N,DB!$O$5,Total!M:M,DB!$G$9,Total!AA:AA,DB!$O$9,Total!E:E,$H$2)+COUNTIFS(Total!W:W,B25,Total!O:O,DB!$G$5,Total!N:N,DB!$O$5,Total!M:M,DB!$G$9,Total!K:K,DB!$O$9,Total!AA:AA,$H$2)</f>
        <v>0</v>
      </c>
      <c r="D25" s="31">
        <f>COUNTIFS(Total!X:X,$AB$28,Total!W:W,B25,Total!O:O,DB!$G$5,Total!N:N,DB!$O$5,Total!M:M,DB!$G$9,Total!K:K,DB!$O$9,Total!E:E,$H$2)+COUNTIFS(Total!X:X,$AB$28,Total!W:W,B25,Total!AA:AA,DB!$G$5,Total!AA:AA,DB!$O$5,Total!AA:AA,DB!$G$9,Total!AA:AA,DB!$O$9,Total!AA:AA,$H$2)+COUNTIFS(Total!X:X,$AB$28,Total!W:W,B25,Total!O:O,DB!$G$5,Total!AA:AA,DB!$O$5,Total!AA:AA,DB!$G$9,Total!AA:AA,DB!$O$9,Total!AA:AA,$H$2)+COUNTIFS(Total!X:X,$AB$28,Total!W:W,B25,Total!AA:AA,DB!$G$5,Total!N:N,DB!$O$5,Total!AA:AA,DB!$G$9,Total!AA:AA,DB!$O$9,Total!AA:AA,$H$2)+COUNTIFS(Total!X:X,$AB$28,Total!W:W,B25,Total!AA:AA,DB!$G$5,Total!AA:AA,DB!$O$5,Total!M:M,DB!$G$9,Total!AA:AA,DB!$O$9,Total!AA:AA,$H$2)+COUNTIFS(Total!X:X,$AB$28,Total!W:W,B25,Total!AA:AA,DB!$G$5,Total!AA:AA,DB!$O$5,Total!AA:AA,DB!$G$9,Total!K:K,DB!$O$9,Total!AA:AA,$H$2)+COUNTIFS(Total!X:X,$AB$28,Total!W:W,B25,Total!AA:AA,DB!$G$5,Total!AA:AA,DB!$O$5,Total!AA:AA,DB!$G$9,Total!AA:AA,DB!$O$9,Total!E:E,$H$2)+COUNTIFS(Total!X:X,$AB$28,Total!W:W,B25,Total!O:O,DB!$G$5,Total!N:N,DB!$O$5,Total!M:M,DB!$G$9,Total!AA:AA,DB!$O$9,Total!AA:AA,$H$2)+COUNTIFS(Total!X:X,$AB$28,Total!W:W,B25,Total!O:O,DB!$G$5,Total!N:N,DB!$O$5,Total!AA:AA,DB!$G$9,Total!K:K,DB!$O$9,Total!AA:AA,$H$2)+COUNTIFS(Total!X:X,$AB$28,Total!W:W,B25,Total!O:O,DB!$G$5,Total!N:N,DB!$O$5,Total!AA:AA,DB!$G$9,Total!AA:AA,DB!$O$9,Total!E:E,$H$2)+COUNTIFS(Total!X:X,$AB$28,Total!W:W,B25,Total!O:O,DB!$G$5,Total!AA:AA,DB!$O$5,Total!M:M,DB!$G$9,Total!K:K,DB!$O$9,Total!AA:AA,$H$2)+COUNTIFS(Total!X:X,$AB$28,Total!W:W,B25,Total!O:O,DB!$G$5,Total!AA:AA,DB!$O$5,Total!M:M,DB!$G$9,Total!AA:AA,DB!$O$9,Total!E:E,$H$2)+COUNTIFS(Total!X:X,$AB$28,Total!W:W,B25,Total!O:O,DB!$G$5,Total!AA:AA,DB!$O$5,Total!AA:AA,DB!$G$9,Total!K:K,DB!$O$9,Total!E:E,$H$2)+COUNTIFS(Total!X:X,$AB$28,Total!W:W,B25,Total!AA:AA,DB!$G$5,Total!N:N,DB!$O$5,Total!M:M,DB!$G$9,Total!K:K,DB!$O$9,Total!AA:AA,$H$2)+COUNTIFS(Total!X:X,$AB$28,Total!W:W,B25,Total!AA:AA,DB!$G$5,Total!N:N,DB!$O$5,Total!M:M,DB!$G$9,Total!AA:AA,DB!$O$9,Total!E:E,$H$2)+COUNTIFS(Total!X:X,$AB$28,Total!W:W,B25,Total!AA:AA,DB!$G$5,Total!N:N,DB!$O$5,Total!AA:AA,DB!$G$9,Total!K:K,DB!$O$9,Total!E:E,$H$2)+COUNTIFS(Total!X:X,$AB$28,Total!W:W,B25,Total!AA:AA,DB!$G$5,Total!AA:AA,DB!$O$5,Total!M:M,DB!$G$9,Total!K:K,DB!$O$9,Total!E:E,$H$2)+COUNTIFS(Total!X:X,$AB$28,Total!W:W,B25,Total!O:O,DB!$G$5,Total!N:N,DB!$O$5,Total!AA:AA,DB!$G$9,Total!AA:AA,DB!$O$9,Total!AA:AA,$H$2)+COUNTIFS(Total!X:X,$AB$28,Total!W:W,B25,Total!O:O,DB!$G$5,Total!AA:AA,DB!$O$5,Total!M:M,DB!$G$9,Total!AA:AA,DB!$O$9,Total!AA:AA,$H$2)+COUNTIFS(Total!X:X,$AB$28,Total!W:W,B25,Total!O:O,DB!$G$5,Total!AA:AA,DB!$O$5,Total!AA:AA,DB!$G$9,Total!K:K,DB!$O$9,Total!AA:AA,$H$2)+COUNTIFS(Total!X:X,$AB$28,Total!W:W,B25,Total!O:O,DB!$G$5,Total!AA:AA,DB!$O$5,Total!AA:AA,DB!$G$9,Total!AA:AA,DB!$O$9,Total!E:E,$H$2)+COUNTIFS(Total!X:X,$AB$28,Total!W:W,B25,Total!AA:AA,DB!$G$5,Total!N:N,DB!$O$5,Total!M:M,DB!$G$9,Total!AA:AA,DB!$O$9,Total!AA:AA,$H$2)+COUNTIFS(Total!X:X,$AB$28,Total!W:W,B25,Total!AA:AA,DB!$G$5,Total!N:N,DB!$O$5,Total!AA:AA,DB!$G$9,Total!K:K,DB!$O$9,Total!AA:AA,$H$2)+COUNTIFS(Total!X:X,$AB$28,Total!W:W,B25,Total!AA:AA,DB!$G$5,Total!N:N,DB!$O$5,Total!AA:AA,DB!$G$9,Total!AA:AA,DB!$O$9,Total!E:E,$H$2)+COUNTIFS(Total!X:X,$AB$28,Total!W:W,B25,Total!AA:AA,DB!$G$5,Total!AA:AA,DB!$O$5,Total!M:M,DB!$G$9,Total!K:K,DB!$O$9,Total!AA:AA,$H$2)+COUNTIFS(Total!X:X,$AB$28,Total!W:W,B25,Total!AA:AA,DB!$G$5,Total!AA:AA,DB!$O$5,Total!M:M,DB!$G$9,Total!AA:AA,DB!$O$9,Total!E:E,$H$2)+COUNTIFS(Total!X:X,$AB$28,Total!W:W,B25,Total!AA:AA,DB!$G$5,Total!AA:AA,DB!$O$5,Total!AA:AA,DB!$G$9,Total!K:K,DB!$O$9,Total!E:E,$H$2)+COUNTIFS(Total!X:X,$AB$28,Total!W:W,B25,Total!AA:AA,DB!$G$5,Total!N:N,DB!$O$5,Total!M:M,DB!$G$9,Total!K:K,DB!$O$9,Total!E:E,$H$2)+COUNTIFS(Total!X:X,$AB$28,Total!W:W,B25,Total!O:O,DB!$G$5,Total!AA:AA,DB!$O$5,Total!M:M,DB!$G$9,Total!K:K,DB!$O$9,Total!E:E,$H$2)+COUNTIFS(Total!X:X,$AB$28,Total!W:W,B25,Total!O:O,DB!$G$5,Total!N:N,DB!$O$5,Total!AA:AA,DB!$G$9,Total!K:K,DB!$O$9,Total!E:E,$H$2)+COUNTIFS(Total!X:X,$AB$28,Total!W:W,B25,Total!O:O,DB!$G$5,Total!N:N,DB!$O$5,Total!M:M,DB!$G$9,Total!AA:AA,DB!$O$9,Total!E:E,$H$2)+COUNTIFS(Total!X:X,$AB$28,Total!W:W,B25,Total!O:O,DB!$G$5,Total!N:N,DB!$O$5,Total!M:M,DB!$G$9,Total!K:K,DB!$O$9,Total!AA:AA,$H$2)</f>
        <v>0</v>
      </c>
      <c r="E25" s="31">
        <f>COUNTIFS(Total!X:X,$E$3,Total!W:W,B25,Total!O:O,DB!$G$5,Total!N:N,DB!$O$5,Total!M:M,DB!$G$9,Total!K:K,DB!$O$9,Total!E:E,$H$2)+COUNTIFS(Total!X:X,$E$3,Total!W:W,B25,Total!AA:AA,DB!$G$5,Total!AA:AA,DB!$O$5,Total!AA:AA,DB!$G$9,Total!AA:AA,DB!$O$9,Total!AA:AA,$H$2)+COUNTIFS(Total!X:X,$E$3,Total!W:W,B25,Total!O:O,DB!$G$5,Total!AA:AA,DB!$O$5,Total!AA:AA,DB!$G$9,Total!AA:AA,DB!$O$9,Total!AA:AA,$H$2)+COUNTIFS(Total!X:X,$E$3,Total!W:W,B25,Total!AA:AA,DB!$G$5,Total!N:N,DB!$O$5,Total!AA:AA,DB!$G$9,Total!AA:AA,DB!$O$9,Total!AA:AA,$H$2)+COUNTIFS(Total!X:X,$E$3,Total!W:W,B25,Total!AA:AA,DB!$G$5,Total!AA:AA,DB!$O$5,Total!M:M,DB!$G$9,Total!AA:AA,DB!$O$9,Total!AA:AA,$H$2)+COUNTIFS(Total!X:X,$E$3,Total!W:W,B25,Total!AA:AA,DB!$G$5,Total!AA:AA,DB!$O$5,Total!AA:AA,DB!$G$9,Total!K:K,DB!$O$9,Total!AA:AA,$H$2)+COUNTIFS(Total!X:X,$E$3,Total!W:W,B25,Total!AA:AA,DB!$G$5,Total!AA:AA,DB!$O$5,Total!AA:AA,DB!$G$9,Total!AA:AA,DB!$O$9,Total!E:E,$H$2)+COUNTIFS(Total!X:X,$E$3,Total!W:W,B25,Total!O:O,DB!$G$5,Total!N:N,DB!$O$5,Total!M:M,DB!$G$9,Total!AA:AA,DB!$O$9,Total!AA:AA,$H$2)+COUNTIFS(Total!X:X,$E$3,Total!W:W,B25,Total!O:O,DB!$G$5,Total!N:N,DB!$O$5,Total!AA:AA,DB!$G$9,Total!K:K,DB!$O$9,Total!AA:AA,$H$2)+COUNTIFS(Total!X:X,$E$3,Total!W:W,B25,Total!O:O,DB!$G$5,Total!N:N,DB!$O$5,Total!AA:AA,DB!$G$9,Total!AA:AA,DB!$O$9,Total!E:E,$H$2)+COUNTIFS(Total!X:X,$E$3,Total!W:W,B25,Total!O:O,DB!$G$5,Total!AA:AA,DB!$O$5,Total!M:M,DB!$G$9,Total!K:K,DB!$O$9,Total!AA:AA,$H$2)+COUNTIFS(Total!X:X,$E$3,Total!W:W,B25,Total!O:O,DB!$G$5,Total!AA:AA,DB!$O$5,Total!M:M,DB!$G$9,Total!AA:AA,DB!$O$9,Total!E:E,$H$2)+COUNTIFS(Total!X:X,$E$3,Total!W:W,B25,Total!O:O,DB!$G$5,Total!AA:AA,DB!$O$5,Total!AA:AA,DB!$G$9,Total!K:K,DB!$O$9,Total!E:E,$H$2)+COUNTIFS(Total!X:X,$E$3,Total!W:W,B25,Total!AA:AA,DB!$G$5,Total!N:N,DB!$O$5,Total!M:M,DB!$G$9,Total!K:K,DB!$O$9,Total!AA:AA,$H$2)+COUNTIFS(Total!X:X,$E$3,Total!W:W,B25,Total!AA:AA,DB!$G$5,Total!N:N,DB!$O$5,Total!M:M,DB!$G$9,Total!AA:AA,DB!$O$9,Total!E:E,$H$2)+COUNTIFS(Total!X:X,$E$3,Total!W:W,B25,Total!AA:AA,DB!$G$5,Total!N:N,DB!$O$5,Total!AA:AA,DB!$G$9,Total!K:K,DB!$O$9,Total!E:E,$H$2)+COUNTIFS(Total!X:X,$E$3,Total!W:W,B25,Total!AA:AA,DB!$G$5,Total!AA:AA,DB!$O$5,Total!M:M,DB!$G$9,Total!K:K,DB!$O$9,Total!E:E,$H$2)+COUNTIFS(Total!X:X,$E$3,Total!W:W,B25,Total!O:O,DB!$G$5,Total!N:N,DB!$O$5,Total!AA:AA,DB!$G$9,Total!AA:AA,DB!$O$9,Total!AA:AA,$H$2)+COUNTIFS(Total!X:X,$E$3,Total!W:W,B25,Total!O:O,DB!$G$5,Total!AA:AA,DB!$O$5,Total!M:M,DB!$G$9,Total!AA:AA,DB!$O$9,Total!AA:AA,$H$2)+COUNTIFS(Total!X:X,$E$3,Total!W:W,B25,Total!O:O,DB!$G$5,Total!AA:AA,DB!$O$5,Total!AA:AA,DB!$G$9,Total!K:K,DB!$O$9,Total!AA:AA,$H$2)+COUNTIFS(Total!X:X,$E$3,Total!W:W,B25,Total!O:O,DB!$G$5,Total!AA:AA,DB!$O$5,Total!AA:AA,DB!$G$9,Total!AA:AA,DB!$O$9,Total!E:E,$H$2)+COUNTIFS(Total!X:X,$E$3,Total!W:W,B25,Total!AA:AA,DB!$G$5,Total!N:N,DB!$O$5,Total!M:M,DB!$G$9,Total!AA:AA,DB!$O$9,Total!AA:AA,$H$2)+COUNTIFS(Total!X:X,$E$3,Total!W:W,B25,Total!AA:AA,DB!$G$5,Total!N:N,DB!$O$5,Total!AA:AA,DB!$G$9,Total!K:K,DB!$O$9,Total!AA:AA,$H$2)+COUNTIFS(Total!X:X,$E$3,Total!W:W,B25,Total!AA:AA,DB!$G$5,Total!N:N,DB!$O$5,Total!AA:AA,DB!$G$9,Total!AA:AA,DB!$O$9,Total!E:E,$H$2)+COUNTIFS(Total!X:X,$E$3,Total!W:W,B25,Total!AA:AA,DB!$G$5,Total!AA:AA,DB!$O$5,Total!M:M,DB!$G$9,Total!K:K,DB!$O$9,Total!AA:AA,$H$2)+COUNTIFS(Total!X:X,$E$3,Total!W:W,B25,Total!AA:AA,DB!$G$5,Total!AA:AA,DB!$O$5,Total!M:M,DB!$G$9,Total!AA:AA,DB!$O$9,Total!E:E,$H$2)+COUNTIFS(Total!X:X,$E$3,Total!W:W,B25,Total!AA:AA,DB!$G$5,Total!AA:AA,DB!$O$5,Total!AA:AA,DB!$G$9,Total!K:K,DB!$O$9,Total!E:E,$H$2)+COUNTIFS(Total!X:X,$E$3,Total!W:W,B25,Total!AA:AA,DB!$G$5,Total!N:N,DB!$O$5,Total!M:M,DB!$G$9,Total!K:K,DB!$O$9,Total!E:E,$H$2)+COUNTIFS(Total!X:X,$E$3,Total!W:W,B25,Total!O:O,DB!$G$5,Total!AA:AA,DB!$O$5,Total!M:M,DB!$G$9,Total!K:K,DB!$O$9,Total!E:E,$H$2)+COUNTIFS(Total!X:X,$E$3,Total!W:W,B25,Total!O:O,DB!$G$5,Total!N:N,DB!$O$5,Total!AA:AA,DB!$G$9,Total!K:K,DB!$O$9,Total!E:E,$H$2)+COUNTIFS(Total!X:X,$E$3,Total!W:W,B25,Total!O:O,DB!$G$5,Total!N:N,DB!$O$5,Total!M:M,DB!$G$9,Total!AA:AA,DB!$O$9,Total!E:E,$H$2)+COUNTIFS(Total!X:X,$E$3,Total!W:W,B25,Total!O:O,DB!$G$5,Total!N:N,DB!$O$5,Total!M:M,DB!$G$9,Total!K:K,DB!$O$9,Total!AA:AA,$H$2)</f>
        <v>0</v>
      </c>
      <c r="F25" s="31">
        <f>COUNTIFS(Total!X:X,$F$3,Total!W:W,B25,Total!O:O,DB!$G$5,Total!N:N,DB!$O$5,Total!M:M,DB!$G$9,Total!K:K,DB!$O$9,Total!E:E,$H$2)+COUNTIFS(Total!X:X,$F$3,Total!W:W,B25,Total!AA:AA,DB!$G$5,Total!AA:AA,DB!$O$5,Total!AA:AA,DB!$G$9,Total!AA:AA,DB!$O$9,Total!AA:AA,$H$2)+COUNTIFS(Total!X:X,$F$3,Total!W:W,B25,Total!O:O,DB!$G$5,Total!AA:AA,DB!$O$5,Total!AA:AA,DB!$G$9,Total!AA:AA,DB!$O$9,Total!AA:AA,$H$2)+COUNTIFS(Total!X:X,$F$3,Total!W:W,B25,Total!AA:AA,DB!$G$5,Total!N:N,DB!$O$5,Total!AA:AA,DB!$G$9,Total!AA:AA,DB!$O$9,Total!AA:AA,$H$2)+COUNTIFS(Total!X:X,$F$3,Total!W:W,B25,Total!AA:AA,DB!$G$5,Total!AA:AA,DB!$O$5,Total!M:M,DB!$G$9,Total!AA:AA,DB!$O$9,Total!AA:AA,$H$2)+COUNTIFS(Total!X:X,$F$3,Total!W:W,B25,Total!AA:AA,DB!$G$5,Total!AA:AA,DB!$O$5,Total!AA:AA,DB!$G$9,Total!K:K,DB!$O$9,Total!AA:AA,$H$2)+COUNTIFS(Total!X:X,$F$3,Total!W:W,B25,Total!AA:AA,DB!$G$5,Total!AA:AA,DB!$O$5,Total!AA:AA,DB!$G$9,Total!AA:AA,DB!$O$9,Total!E:E,$H$2)+COUNTIFS(Total!X:X,$F$3,Total!W:W,B25,Total!O:O,DB!$G$5,Total!N:N,DB!$O$5,Total!M:M,DB!$G$9,Total!AA:AA,DB!$O$9,Total!AA:AA,$H$2)+COUNTIFS(Total!X:X,$F$3,Total!W:W,B25,Total!O:O,DB!$G$5,Total!N:N,DB!$O$5,Total!AA:AA,DB!$G$9,Total!K:K,DB!$O$9,Total!AA:AA,$H$2)+COUNTIFS(Total!X:X,$F$3,Total!W:W,B25,Total!O:O,DB!$G$5,Total!N:N,DB!$O$5,Total!AA:AA,DB!$G$9,Total!AA:AA,DB!$O$9,Total!E:E,$H$2)+COUNTIFS(Total!X:X,$F$3,Total!W:W,B25,Total!O:O,DB!$G$5,Total!AA:AA,DB!$O$5,Total!M:M,DB!$G$9,Total!K:K,DB!$O$9,Total!AA:AA,$H$2)+COUNTIFS(Total!X:X,$F$3,Total!W:W,B25,Total!O:O,DB!$G$5,Total!AA:AA,DB!$O$5,Total!M:M,DB!$G$9,Total!AA:AA,DB!$O$9,Total!E:E,$H$2)+COUNTIFS(Total!X:X,$F$3,Total!W:W,B25,Total!O:O,DB!$G$5,Total!AA:AA,DB!$O$5,Total!AA:AA,DB!$G$9,Total!K:K,DB!$O$9,Total!E:E,$H$2)+COUNTIFS(Total!X:X,$F$3,Total!W:W,B25,Total!AA:AA,DB!$G$5,Total!N:N,DB!$O$5,Total!M:M,DB!$G$9,Total!K:K,DB!$O$9,Total!AA:AA,$H$2)+COUNTIFS(Total!X:X,$F$3,Total!W:W,B25,Total!AA:AA,DB!$G$5,Total!N:N,DB!$O$5,Total!M:M,DB!$G$9,Total!AA:AA,DB!$O$9,Total!E:E,$H$2)+COUNTIFS(Total!X:X,$F$3,Total!W:W,B25,Total!AA:AA,DB!$G$5,Total!N:N,DB!$O$5,Total!AA:AA,DB!$G$9,Total!K:K,DB!$O$9,Total!E:E,$H$2)+COUNTIFS(Total!X:X,$F$3,Total!W:W,B25,Total!AA:AA,DB!$G$5,Total!AA:AA,DB!$O$5,Total!M:M,DB!$G$9,Total!K:K,DB!$O$9,Total!E:E,$H$2)+COUNTIFS(Total!X:X,$F$3,Total!W:W,B25,Total!O:O,DB!$G$5,Total!N:N,DB!$O$5,Total!AA:AA,DB!$G$9,Total!AA:AA,DB!$O$9,Total!AA:AA,$H$2)+COUNTIFS(Total!X:X,$F$3,Total!W:W,B25,Total!O:O,DB!$G$5,Total!AA:AA,DB!$O$5,Total!M:M,DB!$G$9,Total!AA:AA,DB!$O$9,Total!AA:AA,$H$2)+COUNTIFS(Total!X:X,$F$3,Total!W:W,B25,Total!O:O,DB!$G$5,Total!AA:AA,DB!$O$5,Total!AA:AA,DB!$G$9,Total!K:K,DB!$O$9,Total!AA:AA,$H$2)+COUNTIFS(Total!X:X,$F$3,Total!W:W,B25,Total!O:O,DB!$G$5,Total!AA:AA,DB!$O$5,Total!AA:AA,DB!$G$9,Total!AA:AA,DB!$O$9,Total!E:E,$H$2)+COUNTIFS(Total!X:X,$F$3,Total!W:W,B25,Total!AA:AA,DB!$G$5,Total!N:N,DB!$O$5,Total!M:M,DB!$G$9,Total!AA:AA,DB!$O$9,Total!AA:AA,$H$2)+COUNTIFS(Total!X:X,$F$3,Total!W:W,B25,Total!AA:AA,DB!$G$5,Total!N:N,DB!$O$5,Total!AA:AA,DB!$G$9,Total!K:K,DB!$O$9,Total!AA:AA,$H$2)+COUNTIFS(Total!X:X,$F$3,Total!W:W,B25,Total!AA:AA,DB!$G$5,Total!N:N,DB!$O$5,Total!AA:AA,DB!$G$9,Total!AA:AA,DB!$O$9,Total!E:E,$H$2)+COUNTIFS(Total!X:X,$F$3,Total!W:W,B25,Total!AA:AA,DB!$G$5,Total!AA:AA,DB!$O$5,Total!M:M,DB!$G$9,Total!K:K,DB!$O$9,Total!AA:AA,$H$2)+COUNTIFS(Total!X:X,$F$3,Total!W:W,B25,Total!AA:AA,DB!$G$5,Total!AA:AA,DB!$O$5,Total!M:M,DB!$G$9,Total!AA:AA,DB!$O$9,Total!E:E,$H$2)+COUNTIFS(Total!X:X,$F$3,Total!W:W,B25,Total!AA:AA,DB!$G$5,Total!AA:AA,DB!$O$5,Total!AA:AA,DB!$G$9,Total!K:K,DB!$O$9,Total!E:E,$H$2)+COUNTIFS(Total!X:X,$F$3,Total!W:W,B25,Total!AA:AA,DB!$G$5,Total!N:N,DB!$O$5,Total!M:M,DB!$G$9,Total!K:K,DB!$O$9,Total!E:E,$H$2)+COUNTIFS(Total!X:X,$F$3,Total!W:W,B25,Total!O:O,DB!$G$5,Total!AA:AA,DB!$O$5,Total!M:M,DB!$G$9,Total!K:K,DB!$O$9,Total!E:E,$H$2)+COUNTIFS(Total!X:X,$F$3,Total!W:W,B25,Total!O:O,DB!$G$5,Total!N:N,DB!$O$5,Total!AA:AA,DB!$G$9,Total!K:K,DB!$O$9,Total!E:E,$H$2)+COUNTIFS(Total!X:X,$F$3,Total!W:W,B25,Total!O:O,DB!$G$5,Total!N:N,DB!$O$5,Total!M:M,DB!$G$9,Total!AA:AA,DB!$O$9,Total!E:E,$H$2)+COUNTIFS(Total!X:X,$F$3,Total!W:W,B25,Total!O:O,DB!$G$5,Total!N:N,DB!$O$5,Total!M:M,DB!$G$9,Total!K:K,DB!$O$9,Total!AA:AA,$H$2)</f>
        <v>0</v>
      </c>
      <c r="G25" s="31">
        <f>COUNTIFS(Total!X:X,$G$3,Total!W:W,B25,Total!O:O,DB!$G$5,Total!N:N,DB!$O$5,Total!M:M,DB!$G$9,Total!K:K,DB!$O$9,Total!E:E,$H$2)+COUNTIFS(Total!X:X,$G$3,Total!W:W,B25,Total!AA:AA,DB!$G$5,Total!AA:AA,DB!$O$5,Total!AA:AA,DB!$G$9,Total!AA:AA,DB!$O$9,Total!AA:AA,$H$2)+COUNTIFS(Total!X:X,$G$3,Total!W:W,B25,Total!O:O,DB!$G$5,Total!AA:AA,DB!$O$5,Total!AA:AA,DB!$G$9,Total!AA:AA,DB!$O$9,Total!AA:AA,$H$2)+COUNTIFS(Total!X:X,$G$3,Total!W:W,B25,Total!AA:AA,DB!$G$5,Total!N:N,DB!$O$5,Total!AA:AA,DB!$G$9,Total!AA:AA,DB!$O$9,Total!AA:AA,$H$2)+COUNTIFS(Total!X:X,$G$3,Total!W:W,B25,Total!AA:AA,DB!$G$5,Total!AA:AA,DB!$O$5,Total!M:M,DB!$G$9,Total!AA:AA,DB!$O$9,Total!AA:AA,$H$2)+COUNTIFS(Total!X:X,$G$3,Total!W:W,B25,Total!AA:AA,DB!$G$5,Total!AA:AA,DB!$O$5,Total!AA:AA,DB!$G$9,Total!K:K,DB!$O$9,Total!AA:AA,$H$2)+COUNTIFS(Total!X:X,$G$3,Total!W:W,B25,Total!AA:AA,DB!$G$5,Total!AA:AA,DB!$O$5,Total!AA:AA,DB!$G$9,Total!AA:AA,DB!$O$9,Total!E:E,$H$2)+COUNTIFS(Total!X:X,$G$3,Total!W:W,B25,Total!O:O,DB!$G$5,Total!N:N,DB!$O$5,Total!M:M,DB!$G$9,Total!AA:AA,DB!$O$9,Total!AA:AA,$H$2)+COUNTIFS(Total!X:X,$G$3,Total!W:W,B25,Total!O:O,DB!$G$5,Total!N:N,DB!$O$5,Total!AA:AA,DB!$G$9,Total!K:K,DB!$O$9,Total!AA:AA,$H$2)+COUNTIFS(Total!X:X,$G$3,Total!W:W,B25,Total!O:O,DB!$G$5,Total!N:N,DB!$O$5,Total!AA:AA,DB!$G$9,Total!AA:AA,DB!$O$9,Total!E:E,$H$2)+COUNTIFS(Total!X:X,$G$3,Total!W:W,B25,Total!O:O,DB!$G$5,Total!AA:AA,DB!$O$5,Total!M:M,DB!$G$9,Total!K:K,DB!$O$9,Total!AA:AA,$H$2)+COUNTIFS(Total!X:X,$G$3,Total!W:W,B25,Total!O:O,DB!$G$5,Total!AA:AA,DB!$O$5,Total!M:M,DB!$G$9,Total!AA:AA,DB!$O$9,Total!E:E,$H$2)+COUNTIFS(Total!X:X,$G$3,Total!W:W,B25,Total!O:O,DB!$G$5,Total!AA:AA,DB!$O$5,Total!AA:AA,DB!$G$9,Total!K:K,DB!$O$9,Total!E:E,$H$2)+COUNTIFS(Total!X:X,$G$3,Total!W:W,B25,Total!AA:AA,DB!$G$5,Total!N:N,DB!$O$5,Total!M:M,DB!$G$9,Total!K:K,DB!$O$9,Total!AA:AA,$H$2)+COUNTIFS(Total!X:X,$G$3,Total!W:W,B25,Total!AA:AA,DB!$G$5,Total!N:N,DB!$O$5,Total!M:M,DB!$G$9,Total!AA:AA,DB!$O$9,Total!E:E,$H$2)+COUNTIFS(Total!X:X,$G$3,Total!W:W,B25,Total!AA:AA,DB!$G$5,Total!N:N,DB!$O$5,Total!AA:AA,DB!$G$9,Total!K:K,DB!$O$9,Total!E:E,$H$2)+COUNTIFS(Total!X:X,$G$3,Total!W:W,B25,Total!AA:AA,DB!$G$5,Total!AA:AA,DB!$O$5,Total!M:M,DB!$G$9,Total!K:K,DB!$O$9,Total!E:E,$H$2)+COUNTIFS(Total!X:X,$G$3,Total!W:W,B25,Total!O:O,DB!$G$5,Total!N:N,DB!$O$5,Total!AA:AA,DB!$G$9,Total!AA:AA,DB!$O$9,Total!AA:AA,$H$2)+COUNTIFS(Total!X:X,$G$3,Total!W:W,B25,Total!O:O,DB!$G$5,Total!AA:AA,DB!$O$5,Total!M:M,DB!$G$9,Total!AA:AA,DB!$O$9,Total!AA:AA,$H$2)+COUNTIFS(Total!X:X,$G$3,Total!W:W,B25,Total!O:O,DB!$G$5,Total!AA:AA,DB!$O$5,Total!AA:AA,DB!$G$9,Total!K:K,DB!$O$9,Total!AA:AA,$H$2)+COUNTIFS(Total!X:X,$G$3,Total!W:W,B25,Total!O:O,DB!$G$5,Total!AA:AA,DB!$O$5,Total!AA:AA,DB!$G$9,Total!AA:AA,DB!$O$9,Total!E:E,$H$2)+COUNTIFS(Total!X:X,$G$3,Total!W:W,B25,Total!AA:AA,DB!$G$5,Total!N:N,DB!$O$5,Total!M:M,DB!$G$9,Total!AA:AA,DB!$O$9,Total!AA:AA,$H$2)+COUNTIFS(Total!X:X,$G$3,Total!W:W,B25,Total!AA:AA,DB!$G$5,Total!N:N,DB!$O$5,Total!AA:AA,DB!$G$9,Total!K:K,DB!$O$9,Total!AA:AA,$H$2)+COUNTIFS(Total!X:X,$G$3,Total!W:W,B25,Total!AA:AA,DB!$G$5,Total!N:N,DB!$O$5,Total!AA:AA,DB!$G$9,Total!AA:AA,DB!$O$9,Total!E:E,$H$2)+COUNTIFS(Total!X:X,$G$3,Total!W:W,B25,Total!AA:AA,DB!$G$5,Total!AA:AA,DB!$O$5,Total!M:M,DB!$G$9,Total!K:K,DB!$O$9,Total!AA:AA,$H$2)+COUNTIFS(Total!X:X,$G$3,Total!W:W,B25,Total!AA:AA,DB!$G$5,Total!AA:AA,DB!$O$5,Total!M:M,DB!$G$9,Total!AA:AA,DB!$O$9,Total!E:E,$H$2)+COUNTIFS(Total!X:X,$G$3,Total!W:W,B25,Total!AA:AA,DB!$G$5,Total!AA:AA,DB!$O$5,Total!AA:AA,DB!$G$9,Total!K:K,DB!$O$9,Total!E:E,$H$2)+COUNTIFS(Total!X:X,$G$3,Total!W:W,B25,Total!AA:AA,DB!$G$5,Total!N:N,DB!$O$5,Total!M:M,DB!$G$9,Total!K:K,DB!$O$9,Total!E:E,$H$2)+COUNTIFS(Total!X:X,$G$3,Total!W:W,B25,Total!O:O,DB!$G$5,Total!AA:AA,DB!$O$5,Total!M:M,DB!$G$9,Total!K:K,DB!$O$9,Total!E:E,$H$2)+COUNTIFS(Total!X:X,$G$3,Total!W:W,B25,Total!O:O,DB!$G$5,Total!N:N,DB!$O$5,Total!AA:AA,DB!$G$9,Total!K:K,DB!$O$9,Total!E:E,$H$2)+COUNTIFS(Total!X:X,$G$3,Total!W:W,B25,Total!O:O,DB!$G$5,Total!N:N,DB!$O$5,Total!M:M,DB!$G$9,Total!AA:AA,DB!$O$9,Total!E:E,$H$2)+COUNTIFS(Total!X:X,$G$3,Total!W:W,B25,Total!O:O,DB!$G$5,Total!N:N,DB!$O$5,Total!M:M,DB!$G$9,Total!K:K,DB!$O$9,Total!AA:AA,$H$2)</f>
        <v>0</v>
      </c>
      <c r="H25" s="31">
        <f>COUNTIFS(Total!X:X,$H$3,Total!W:W,B25,Total!O:O,DB!$G$5,Total!N:N,DB!$O$5,Total!M:M,DB!$G$9,Total!K:K,DB!$O$9,Total!E:E,$H$2)+COUNTIFS(Total!X:X,$H$3,Total!W:W,B25,Total!AA:AA,DB!$G$5,Total!AA:AA,DB!$O$5,Total!AA:AA,DB!$G$9,Total!AA:AA,DB!$O$9,Total!AA:AA,$H$2)+COUNTIFS(Total!X:X,$H$3,Total!W:W,B25,Total!O:O,DB!$G$5,Total!AA:AA,DB!$O$5,Total!AA:AA,DB!$G$9,Total!AA:AA,DB!$O$9,Total!AA:AA,$H$2)+COUNTIFS(Total!X:X,$H$3,Total!W:W,B25,Total!AA:AA,DB!$G$5,Total!N:N,DB!$O$5,Total!AA:AA,DB!$G$9,Total!AA:AA,DB!$O$9,Total!AA:AA,$H$2)+COUNTIFS(Total!X:X,$H$3,Total!W:W,B25,Total!AA:AA,DB!$G$5,Total!AA:AA,DB!$O$5,Total!M:M,DB!$G$9,Total!AA:AA,DB!$O$9,Total!AA:AA,$H$2)+COUNTIFS(Total!X:X,$H$3,Total!W:W,B25,Total!AA:AA,DB!$G$5,Total!AA:AA,DB!$O$5,Total!AA:AA,DB!$G$9,Total!K:K,DB!$O$9,Total!AA:AA,$H$2)+COUNTIFS(Total!X:X,$H$3,Total!W:W,B25,Total!AA:AA,DB!$G$5,Total!AA:AA,DB!$O$5,Total!AA:AA,DB!$G$9,Total!AA:AA,DB!$O$9,Total!E:E,$H$2)+COUNTIFS(Total!X:X,$H$3,Total!W:W,B25,Total!O:O,DB!$G$5,Total!N:N,DB!$O$5,Total!M:M,DB!$G$9,Total!AA:AA,DB!$O$9,Total!AA:AA,$H$2)+COUNTIFS(Total!X:X,$H$3,Total!W:W,B25,Total!O:O,DB!$G$5,Total!N:N,DB!$O$5,Total!AA:AA,DB!$G$9,Total!K:K,DB!$O$9,Total!AA:AA,$H$2)+COUNTIFS(Total!X:X,$H$3,Total!W:W,B25,Total!O:O,DB!$G$5,Total!N:N,DB!$O$5,Total!AA:AA,DB!$G$9,Total!AA:AA,DB!$O$9,Total!E:E,$H$2)+COUNTIFS(Total!X:X,$H$3,Total!W:W,B25,Total!O:O,DB!$G$5,Total!AA:AA,DB!$O$5,Total!M:M,DB!$G$9,Total!K:K,DB!$O$9,Total!AA:AA,$H$2)+COUNTIFS(Total!X:X,$H$3,Total!W:W,B25,Total!O:O,DB!$G$5,Total!AA:AA,DB!$O$5,Total!M:M,DB!$G$9,Total!AA:AA,DB!$O$9,Total!E:E,$H$2)+COUNTIFS(Total!X:X,$H$3,Total!W:W,B25,Total!O:O,DB!$G$5,Total!AA:AA,DB!$O$5,Total!AA:AA,DB!$G$9,Total!K:K,DB!$O$9,Total!E:E,$H$2)+COUNTIFS(Total!X:X,$H$3,Total!W:W,B25,Total!AA:AA,DB!$G$5,Total!N:N,DB!$O$5,Total!M:M,DB!$G$9,Total!K:K,DB!$O$9,Total!AA:AA,$H$2)+COUNTIFS(Total!X:X,$H$3,Total!W:W,B25,Total!AA:AA,DB!$G$5,Total!N:N,DB!$O$5,Total!M:M,DB!$G$9,Total!AA:AA,DB!$O$9,Total!E:E,$H$2)+COUNTIFS(Total!X:X,$H$3,Total!W:W,B25,Total!AA:AA,DB!$G$5,Total!N:N,DB!$O$5,Total!AA:AA,DB!$G$9,Total!K:K,DB!$O$9,Total!E:E,$H$2)+COUNTIFS(Total!X:X,$H$3,Total!W:W,B25,Total!AA:AA,DB!$G$5,Total!AA:AA,DB!$O$5,Total!M:M,DB!$G$9,Total!K:K,DB!$O$9,Total!E:E,$H$2)+COUNTIFS(Total!X:X,$H$3,Total!W:W,B25,Total!O:O,DB!$G$5,Total!N:N,DB!$O$5,Total!AA:AA,DB!$G$9,Total!AA:AA,DB!$O$9,Total!AA:AA,$H$2)+COUNTIFS(Total!X:X,$H$3,Total!W:W,B25,Total!O:O,DB!$G$5,Total!AA:AA,DB!$O$5,Total!M:M,DB!$G$9,Total!AA:AA,DB!$O$9,Total!AA:AA,$H$2)+COUNTIFS(Total!X:X,$H$3,Total!W:W,B25,Total!O:O,DB!$G$5,Total!AA:AA,DB!$O$5,Total!AA:AA,DB!$G$9,Total!K:K,DB!$O$9,Total!AA:AA,$H$2)+COUNTIFS(Total!X:X,$H$3,Total!W:W,B25,Total!O:O,DB!$G$5,Total!AA:AA,DB!$O$5,Total!AA:AA,DB!$G$9,Total!AA:AA,DB!$O$9,Total!E:E,$H$2)+COUNTIFS(Total!X:X,$H$3,Total!W:W,B25,Total!AA:AA,DB!$G$5,Total!N:N,DB!$O$5,Total!M:M,DB!$G$9,Total!AA:AA,DB!$O$9,Total!AA:AA,$H$2)+COUNTIFS(Total!X:X,$H$3,Total!W:W,B25,Total!AA:AA,DB!$G$5,Total!N:N,DB!$O$5,Total!AA:AA,DB!$G$9,Total!K:K,DB!$O$9,Total!AA:AA,$H$2)+COUNTIFS(Total!X:X,$H$3,Total!W:W,B25,Total!AA:AA,DB!$G$5,Total!N:N,DB!$O$5,Total!AA:AA,DB!$G$9,Total!AA:AA,DB!$O$9,Total!E:E,$H$2)+COUNTIFS(Total!X:X,$H$3,Total!W:W,B25,Total!AA:AA,DB!$G$5,Total!AA:AA,DB!$O$5,Total!M:M,DB!$G$9,Total!K:K,DB!$O$9,Total!AA:AA,$H$2)+COUNTIFS(Total!X:X,$H$3,Total!W:W,B25,Total!AA:AA,DB!$G$5,Total!AA:AA,DB!$O$5,Total!M:M,DB!$G$9,Total!AA:AA,DB!$O$9,Total!E:E,$H$2)+COUNTIFS(Total!X:X,$H$3,Total!W:W,B25,Total!AA:AA,DB!$G$5,Total!AA:AA,DB!$O$5,Total!AA:AA,DB!$G$9,Total!K:K,DB!$O$9,Total!E:E,$H$2)+COUNTIFS(Total!X:X,$H$3,Total!W:W,B25,Total!AA:AA,DB!$G$5,Total!N:N,DB!$O$5,Total!M:M,DB!$G$9,Total!K:K,DB!$O$9,Total!E:E,$H$2)+COUNTIFS(Total!X:X,$H$3,Total!W:W,B25,Total!O:O,DB!$G$5,Total!AA:AA,DB!$O$5,Total!M:M,DB!$G$9,Total!K:K,DB!$O$9,Total!E:E,$H$2)+COUNTIFS(Total!X:X,$H$3,Total!W:W,B25,Total!O:O,DB!$G$5,Total!N:N,DB!$O$5,Total!AA:AA,DB!$G$9,Total!K:K,DB!$O$9,Total!E:E,$H$2)+COUNTIFS(Total!X:X,$H$3,Total!W:W,B25,Total!O:O,DB!$G$5,Total!N:N,DB!$O$5,Total!M:M,DB!$G$9,Total!AA:AA,DB!$O$9,Total!E:E,$H$2)+COUNTIFS(Total!X:X,$H$3,Total!W:W,B25,Total!O:O,DB!$G$5,Total!N:N,DB!$O$5,Total!M:M,DB!$G$9,Total!K:K,DB!$O$9,Total!AA:AA,$H$2)</f>
        <v>0</v>
      </c>
      <c r="I25" s="31">
        <f>COUNTIFS(Total!X:X,$I$3,Total!W:W,B25,Total!O:O,DB!$G$5,Total!N:N,DB!$O$5,Total!M:M,DB!$G$9,Total!K:K,DB!$O$9,Total!E:E,$H$2)+COUNTIFS(Total!X:X,$I$3,Total!W:W,B25,Total!AA:AA,DB!$G$5,Total!AA:AA,DB!$O$5,Total!AA:AA,DB!$G$9,Total!AA:AA,DB!$O$9,Total!AA:AA,$H$2)+COUNTIFS(Total!X:X,$I$3,Total!W:W,B25,Total!O:O,DB!$G$5,Total!AA:AA,DB!$O$5,Total!AA:AA,DB!$G$9,Total!AA:AA,DB!$O$9,Total!AA:AA,$H$2)+COUNTIFS(Total!X:X,$I$3,Total!W:W,B25,Total!AA:AA,DB!$G$5,Total!N:N,DB!$O$5,Total!AA:AA,DB!$G$9,Total!AA:AA,DB!$O$9,Total!AA:AA,$H$2)+COUNTIFS(Total!X:X,$I$3,Total!W:W,B25,Total!AA:AA,DB!$G$5,Total!AA:AA,DB!$O$5,Total!M:M,DB!$G$9,Total!AA:AA,DB!$O$9,Total!AA:AA,$H$2)+COUNTIFS(Total!X:X,$I$3,Total!W:W,B25,Total!AA:AA,DB!$G$5,Total!AA:AA,DB!$O$5,Total!AA:AA,DB!$G$9,Total!K:K,DB!$O$9,Total!AA:AA,$H$2)+COUNTIFS(Total!X:X,$I$3,Total!W:W,B25,Total!AA:AA,DB!$G$5,Total!AA:AA,DB!$O$5,Total!AA:AA,DB!$G$9,Total!AA:AA,DB!$O$9,Total!E:E,$H$2)+COUNTIFS(Total!X:X,$I$3,Total!W:W,B25,Total!O:O,DB!$G$5,Total!N:N,DB!$O$5,Total!M:M,DB!$G$9,Total!AA:AA,DB!$O$9,Total!AA:AA,$H$2)+COUNTIFS(Total!X:X,$I$3,Total!W:W,B25,Total!O:O,DB!$G$5,Total!N:N,DB!$O$5,Total!AA:AA,DB!$G$9,Total!K:K,DB!$O$9,Total!AA:AA,$H$2)+COUNTIFS(Total!X:X,$I$3,Total!W:W,B25,Total!O:O,DB!$G$5,Total!N:N,DB!$O$5,Total!AA:AA,DB!$G$9,Total!AA:AA,DB!$O$9,Total!E:E,$H$2)+COUNTIFS(Total!X:X,$I$3,Total!W:W,B25,Total!O:O,DB!$G$5,Total!AA:AA,DB!$O$5,Total!M:M,DB!$G$9,Total!K:K,DB!$O$9,Total!AA:AA,$H$2)+COUNTIFS(Total!X:X,$I$3,Total!W:W,B25,Total!O:O,DB!$G$5,Total!AA:AA,DB!$O$5,Total!M:M,DB!$G$9,Total!AA:AA,DB!$O$9,Total!E:E,$H$2)+COUNTIFS(Total!X:X,$I$3,Total!W:W,B25,Total!O:O,DB!$G$5,Total!AA:AA,DB!$O$5,Total!AA:AA,DB!$G$9,Total!K:K,DB!$O$9,Total!E:E,$H$2)+COUNTIFS(Total!X:X,$I$3,Total!W:W,B25,Total!AA:AA,DB!$G$5,Total!N:N,DB!$O$5,Total!M:M,DB!$G$9,Total!K:K,DB!$O$9,Total!AA:AA,$H$2)+COUNTIFS(Total!X:X,$I$3,Total!W:W,B25,Total!AA:AA,DB!$G$5,Total!N:N,DB!$O$5,Total!M:M,DB!$G$9,Total!AA:AA,DB!$O$9,Total!E:E,$H$2)+COUNTIFS(Total!X:X,$I$3,Total!W:W,B25,Total!AA:AA,DB!$G$5,Total!N:N,DB!$O$5,Total!AA:AA,DB!$G$9,Total!K:K,DB!$O$9,Total!E:E,$H$2)+COUNTIFS(Total!X:X,$I$3,Total!W:W,B25,Total!AA:AA,DB!$G$5,Total!AA:AA,DB!$O$5,Total!M:M,DB!$G$9,Total!K:K,DB!$O$9,Total!E:E,$H$2)+COUNTIFS(Total!X:X,$I$3,Total!W:W,B25,Total!O:O,DB!$G$5,Total!N:N,DB!$O$5,Total!AA:AA,DB!$G$9,Total!AA:AA,DB!$O$9,Total!AA:AA,$H$2)+COUNTIFS(Total!X:X,$I$3,Total!W:W,B25,Total!O:O,DB!$G$5,Total!AA:AA,DB!$O$5,Total!M:M,DB!$G$9,Total!AA:AA,DB!$O$9,Total!AA:AA,$H$2)+COUNTIFS(Total!X:X,$I$3,Total!W:W,B25,Total!O:O,DB!$G$5,Total!AA:AA,DB!$O$5,Total!AA:AA,DB!$G$9,Total!K:K,DB!$O$9,Total!AA:AA,$H$2)+COUNTIFS(Total!X:X,$I$3,Total!W:W,B25,Total!O:O,DB!$G$5,Total!AA:AA,DB!$O$5,Total!AA:AA,DB!$G$9,Total!AA:AA,DB!$O$9,Total!E:E,$H$2)+COUNTIFS(Total!X:X,$I$3,Total!W:W,B25,Total!AA:AA,DB!$G$5,Total!N:N,DB!$O$5,Total!M:M,DB!$G$9,Total!AA:AA,DB!$O$9,Total!AA:AA,$H$2)+COUNTIFS(Total!X:X,$I$3,Total!W:W,B25,Total!AA:AA,DB!$G$5,Total!N:N,DB!$O$5,Total!AA:AA,DB!$G$9,Total!K:K,DB!$O$9,Total!AA:AA,$H$2)+COUNTIFS(Total!X:X,$I$3,Total!W:W,B25,Total!AA:AA,DB!$G$5,Total!N:N,DB!$O$5,Total!AA:AA,DB!$G$9,Total!AA:AA,DB!$O$9,Total!E:E,$H$2)+COUNTIFS(Total!X:X,$I$3,Total!W:W,B25,Total!AA:AA,DB!$G$5,Total!AA:AA,DB!$O$5,Total!M:M,DB!$G$9,Total!K:K,DB!$O$9,Total!AA:AA,$H$2)+COUNTIFS(Total!X:X,$I$3,Total!W:W,B25,Total!AA:AA,DB!$G$5,Total!AA:AA,DB!$O$5,Total!M:M,DB!$G$9,Total!AA:AA,DB!$O$9,Total!E:E,$H$2)+COUNTIFS(Total!X:X,$I$3,Total!W:W,B25,Total!AA:AA,DB!$G$5,Total!AA:AA,DB!$O$5,Total!AA:AA,DB!$G$9,Total!K:K,DB!$O$9,Total!E:E,$H$2)+COUNTIFS(Total!X:X,$I$3,Total!W:W,B25,Total!AA:AA,DB!$G$5,Total!N:N,DB!$O$5,Total!M:M,DB!$G$9,Total!K:K,DB!$O$9,Total!E:E,$H$2)+COUNTIFS(Total!X:X,$I$3,Total!W:W,B25,Total!O:O,DB!$G$5,Total!AA:AA,DB!$O$5,Total!M:M,DB!$G$9,Total!K:K,DB!$O$9,Total!E:E,$H$2)+COUNTIFS(Total!X:X,$I$3,Total!W:W,B25,Total!O:O,DB!$G$5,Total!N:N,DB!$O$5,Total!AA:AA,DB!$G$9,Total!K:K,DB!$O$9,Total!E:E,$H$2)+COUNTIFS(Total!X:X,$I$3,Total!W:W,B25,Total!O:O,DB!$G$5,Total!N:N,DB!$O$5,Total!M:M,DB!$G$9,Total!AA:AA,DB!$O$9,Total!E:E,$H$2)+COUNTIFS(Total!X:X,$I$3,Total!W:W,B25,Total!O:O,DB!$G$5,Total!N:N,DB!$O$5,Total!M:M,DB!$G$9,Total!K:K,DB!$O$9,Total!AA:AA,$H$2)</f>
        <v>0</v>
      </c>
      <c r="J25" s="31">
        <f>COUNTIFS(Total!X:X,$J$3,Total!W:W,B25,Total!O:O,DB!$G$5,Total!N:N,DB!$O$5,Total!M:M,DB!$G$9,Total!K:K,DB!$O$9,Total!E:E,$H$2)+COUNTIFS(Total!X:X,$J$3,Total!W:W,B25,Total!AA:AA,DB!$G$5,Total!AA:AA,DB!$O$5,Total!AA:AA,DB!$G$9,Total!AA:AA,DB!$O$9,Total!AA:AA,$H$2)+COUNTIFS(Total!X:X,$J$3,Total!W:W,B25,Total!O:O,DB!$G$5,Total!AA:AA,DB!$O$5,Total!AA:AA,DB!$G$9,Total!AA:AA,DB!$O$9,Total!AA:AA,$H$2)+COUNTIFS(Total!X:X,$J$3,Total!W:W,B25,Total!AA:AA,DB!$G$5,Total!N:N,DB!$O$5,Total!AA:AA,DB!$G$9,Total!AA:AA,DB!$O$9,Total!AA:AA,$H$2)+COUNTIFS(Total!X:X,$J$3,Total!W:W,B25,Total!AA:AA,DB!$G$5,Total!AA:AA,DB!$O$5,Total!M:M,DB!$G$9,Total!AA:AA,DB!$O$9,Total!AA:AA,$H$2)+COUNTIFS(Total!X:X,$J$3,Total!W:W,B25,Total!AA:AA,DB!$G$5,Total!AA:AA,DB!$O$5,Total!AA:AA,DB!$G$9,Total!K:K,DB!$O$9,Total!AA:AA,$H$2)+COUNTIFS(Total!X:X,$J$3,Total!W:W,B25,Total!AA:AA,DB!$G$5,Total!AA:AA,DB!$O$5,Total!AA:AA,DB!$G$9,Total!AA:AA,DB!$O$9,Total!E:E,$H$2)+COUNTIFS(Total!X:X,$J$3,Total!W:W,B25,Total!O:O,DB!$G$5,Total!N:N,DB!$O$5,Total!M:M,DB!$G$9,Total!AA:AA,DB!$O$9,Total!AA:AA,$H$2)+COUNTIFS(Total!X:X,$J$3,Total!W:W,B25,Total!O:O,DB!$G$5,Total!N:N,DB!$O$5,Total!AA:AA,DB!$G$9,Total!K:K,DB!$O$9,Total!AA:AA,$H$2)+COUNTIFS(Total!X:X,$J$3,Total!W:W,B25,Total!O:O,DB!$G$5,Total!N:N,DB!$O$5,Total!AA:AA,DB!$G$9,Total!AA:AA,DB!$O$9,Total!E:E,$H$2)+COUNTIFS(Total!X:X,$J$3,Total!W:W,B25,Total!O:O,DB!$G$5,Total!AA:AA,DB!$O$5,Total!M:M,DB!$G$9,Total!K:K,DB!$O$9,Total!AA:AA,$H$2)+COUNTIFS(Total!X:X,$J$3,Total!W:W,B25,Total!O:O,DB!$G$5,Total!AA:AA,DB!$O$5,Total!M:M,DB!$G$9,Total!AA:AA,DB!$O$9,Total!E:E,$H$2)+COUNTIFS(Total!X:X,$J$3,Total!W:W,B25,Total!O:O,DB!$G$5,Total!AA:AA,DB!$O$5,Total!AA:AA,DB!$G$9,Total!K:K,DB!$O$9,Total!E:E,$H$2)+COUNTIFS(Total!X:X,$J$3,Total!W:W,B25,Total!AA:AA,DB!$G$5,Total!N:N,DB!$O$5,Total!M:M,DB!$G$9,Total!K:K,DB!$O$9,Total!AA:AA,$H$2)+COUNTIFS(Total!X:X,$J$3,Total!W:W,B25,Total!AA:AA,DB!$G$5,Total!N:N,DB!$O$5,Total!M:M,DB!$G$9,Total!AA:AA,DB!$O$9,Total!E:E,$H$2)+COUNTIFS(Total!X:X,$J$3,Total!W:W,B25,Total!AA:AA,DB!$G$5,Total!N:N,DB!$O$5,Total!AA:AA,DB!$G$9,Total!K:K,DB!$O$9,Total!E:E,$H$2)+COUNTIFS(Total!X:X,$J$3,Total!W:W,B25,Total!AA:AA,DB!$G$5,Total!AA:AA,DB!$O$5,Total!M:M,DB!$G$9,Total!K:K,DB!$O$9,Total!E:E,$H$2)+COUNTIFS(Total!X:X,$J$3,Total!W:W,B25,Total!O:O,DB!$G$5,Total!N:N,DB!$O$5,Total!AA:AA,DB!$G$9,Total!AA:AA,DB!$O$9,Total!AA:AA,$H$2)+COUNTIFS(Total!X:X,$J$3,Total!W:W,B25,Total!O:O,DB!$G$5,Total!AA:AA,DB!$O$5,Total!M:M,DB!$G$9,Total!AA:AA,DB!$O$9,Total!AA:AA,$H$2)+COUNTIFS(Total!X:X,$J$3,Total!W:W,B25,Total!O:O,DB!$G$5,Total!AA:AA,DB!$O$5,Total!AA:AA,DB!$G$9,Total!K:K,DB!$O$9,Total!AA:AA,$H$2)+COUNTIFS(Total!X:X,$J$3,Total!W:W,B25,Total!O:O,DB!$G$5,Total!AA:AA,DB!$O$5,Total!AA:AA,DB!$G$9,Total!AA:AA,DB!$O$9,Total!E:E,$H$2)+COUNTIFS(Total!X:X,$J$3,Total!W:W,B25,Total!AA:AA,DB!$G$5,Total!N:N,DB!$O$5,Total!M:M,DB!$G$9,Total!AA:AA,DB!$O$9,Total!AA:AA,$H$2)+COUNTIFS(Total!X:X,$J$3,Total!W:W,B25,Total!AA:AA,DB!$G$5,Total!N:N,DB!$O$5,Total!AA:AA,DB!$G$9,Total!K:K,DB!$O$9,Total!AA:AA,$H$2)+COUNTIFS(Total!X:X,$J$3,Total!W:W,B25,Total!AA:AA,DB!$G$5,Total!N:N,DB!$O$5,Total!AA:AA,DB!$G$9,Total!AA:AA,DB!$O$9,Total!E:E,$H$2)+COUNTIFS(Total!X:X,$J$3,Total!W:W,B25,Total!AA:AA,DB!$G$5,Total!AA:AA,DB!$O$5,Total!M:M,DB!$G$9,Total!K:K,DB!$O$9,Total!AA:AA,$H$2)+COUNTIFS(Total!X:X,$J$3,Total!W:W,B25,Total!AA:AA,DB!$G$5,Total!AA:AA,DB!$O$5,Total!M:M,DB!$G$9,Total!AA:AA,DB!$O$9,Total!E:E,$H$2)+COUNTIFS(Total!X:X,$J$3,Total!W:W,B25,Total!AA:AA,DB!$G$5,Total!AA:AA,DB!$O$5,Total!AA:AA,DB!$G$9,Total!K:K,DB!$O$9,Total!E:E,$H$2)+COUNTIFS(Total!X:X,$J$3,Total!W:W,B25,Total!AA:AA,DB!$G$5,Total!N:N,DB!$O$5,Total!M:M,DB!$G$9,Total!K:K,DB!$O$9,Total!E:E,$H$2)+COUNTIFS(Total!X:X,$J$3,Total!W:W,B25,Total!O:O,DB!$G$5,Total!AA:AA,DB!$O$5,Total!M:M,DB!$G$9,Total!K:K,DB!$O$9,Total!E:E,$H$2)+COUNTIFS(Total!X:X,$J$3,Total!W:W,B25,Total!O:O,DB!$G$5,Total!N:N,DB!$O$5,Total!AA:AA,DB!$G$9,Total!K:K,DB!$O$9,Total!E:E,$H$2)+COUNTIFS(Total!X:X,$J$3,Total!W:W,B25,Total!O:O,DB!$G$5,Total!N:N,DB!$O$5,Total!M:M,DB!$G$9,Total!AA:AA,DB!$O$9,Total!E:E,$H$2)+COUNTIFS(Total!X:X,$J$3,Total!W:W,B25,Total!O:O,DB!$G$5,Total!N:N,DB!$O$5,Total!M:M,DB!$G$9,Total!K:K,DB!$O$9,Total!AA:AA,$H$2)</f>
        <v>0</v>
      </c>
      <c r="K25" s="31">
        <f>COUNTIFS(Total!X:X,$K$3,Total!W:W,B25,Total!O:O,DB!$G$5,Total!N:N,DB!$O$5,Total!M:M,DB!$G$9,Total!K:K,DB!$O$9,Total!E:E,$H$2)+COUNTIFS(Total!X:X,$K$3,Total!W:W,B25,Total!AA:AA,DB!$G$5,Total!AA:AA,DB!$O$5,Total!AA:AA,DB!$G$9,Total!AA:AA,DB!$O$9,Total!AA:AA,$H$2)+COUNTIFS(Total!X:X,$K$3,Total!W:W,B25,Total!O:O,DB!$G$5,Total!AA:AA,DB!$O$5,Total!AA:AA,DB!$G$9,Total!AA:AA,DB!$O$9,Total!AA:AA,$H$2)+COUNTIFS(Total!X:X,$K$3,Total!W:W,B25,Total!AA:AA,DB!$G$5,Total!N:N,DB!$O$5,Total!AA:AA,DB!$G$9,Total!AA:AA,DB!$O$9,Total!AA:AA,$H$2)+COUNTIFS(Total!X:X,$K$3,Total!W:W,B25,Total!AA:AA,DB!$G$5,Total!AA:AA,DB!$O$5,Total!M:M,DB!$G$9,Total!AA:AA,DB!$O$9,Total!AA:AA,$H$2)+COUNTIFS(Total!X:X,$K$3,Total!W:W,B25,Total!AA:AA,DB!$G$5,Total!AA:AA,DB!$O$5,Total!AA:AA,DB!$G$9,Total!K:K,DB!$O$9,Total!AA:AA,$H$2)+COUNTIFS(Total!X:X,$K$3,Total!W:W,B25,Total!AA:AA,DB!$G$5,Total!AA:AA,DB!$O$5,Total!AA:AA,DB!$G$9,Total!AA:AA,DB!$O$9,Total!E:E,$H$2)+COUNTIFS(Total!X:X,$K$3,Total!W:W,B25,Total!O:O,DB!$G$5,Total!N:N,DB!$O$5,Total!M:M,DB!$G$9,Total!AA:AA,DB!$O$9,Total!AA:AA,$H$2)+COUNTIFS(Total!X:X,$K$3,Total!W:W,B25,Total!O:O,DB!$G$5,Total!N:N,DB!$O$5,Total!AA:AA,DB!$G$9,Total!K:K,DB!$O$9,Total!AA:AA,$H$2)+COUNTIFS(Total!X:X,$K$3,Total!W:W,B25,Total!O:O,DB!$G$5,Total!N:N,DB!$O$5,Total!AA:AA,DB!$G$9,Total!AA:AA,DB!$O$9,Total!E:E,$H$2)+COUNTIFS(Total!X:X,$K$3,Total!W:W,B25,Total!O:O,DB!$G$5,Total!AA:AA,DB!$O$5,Total!M:M,DB!$G$9,Total!K:K,DB!$O$9,Total!AA:AA,$H$2)+COUNTIFS(Total!X:X,$K$3,Total!W:W,B25,Total!O:O,DB!$G$5,Total!AA:AA,DB!$O$5,Total!M:M,DB!$G$9,Total!AA:AA,DB!$O$9,Total!E:E,$H$2)+COUNTIFS(Total!X:X,$K$3,Total!W:W,B25,Total!O:O,DB!$G$5,Total!AA:AA,DB!$O$5,Total!AA:AA,DB!$G$9,Total!K:K,DB!$O$9,Total!E:E,$H$2)+COUNTIFS(Total!X:X,$K$3,Total!W:W,B25,Total!AA:AA,DB!$G$5,Total!N:N,DB!$O$5,Total!M:M,DB!$G$9,Total!K:K,DB!$O$9,Total!AA:AA,$H$2)+COUNTIFS(Total!X:X,$K$3,Total!W:W,B25,Total!AA:AA,DB!$G$5,Total!N:N,DB!$O$5,Total!M:M,DB!$G$9,Total!AA:AA,DB!$O$9,Total!E:E,$H$2)+COUNTIFS(Total!X:X,$K$3,Total!W:W,B25,Total!AA:AA,DB!$G$5,Total!N:N,DB!$O$5,Total!AA:AA,DB!$G$9,Total!K:K,DB!$O$9,Total!E:E,$H$2)+COUNTIFS(Total!X:X,$K$3,Total!W:W,B25,Total!AA:AA,DB!$G$5,Total!AA:AA,DB!$O$5,Total!M:M,DB!$G$9,Total!K:K,DB!$O$9,Total!E:E,$H$2)+COUNTIFS(Total!X:X,$K$3,Total!W:W,B25,Total!O:O,DB!$G$5,Total!N:N,DB!$O$5,Total!AA:AA,DB!$G$9,Total!AA:AA,DB!$O$9,Total!AA:AA,$H$2)+COUNTIFS(Total!X:X,$K$3,Total!W:W,B25,Total!O:O,DB!$G$5,Total!AA:AA,DB!$O$5,Total!M:M,DB!$G$9,Total!AA:AA,DB!$O$9,Total!AA:AA,$H$2)+COUNTIFS(Total!X:X,$K$3,Total!W:W,B25,Total!O:O,DB!$G$5,Total!AA:AA,DB!$O$5,Total!AA:AA,DB!$G$9,Total!K:K,DB!$O$9,Total!AA:AA,$H$2)+COUNTIFS(Total!X:X,$K$3,Total!W:W,B25,Total!O:O,DB!$G$5,Total!AA:AA,DB!$O$5,Total!AA:AA,DB!$G$9,Total!AA:AA,DB!$O$9,Total!E:E,$H$2)+COUNTIFS(Total!X:X,$K$3,Total!W:W,B25,Total!AA:AA,DB!$G$5,Total!N:N,DB!$O$5,Total!M:M,DB!$G$9,Total!AA:AA,DB!$O$9,Total!AA:AA,$H$2)+COUNTIFS(Total!X:X,$K$3,Total!W:W,B25,Total!AA:AA,DB!$G$5,Total!N:N,DB!$O$5,Total!AA:AA,DB!$G$9,Total!K:K,DB!$O$9,Total!AA:AA,$H$2)+COUNTIFS(Total!X:X,$K$3,Total!W:W,B25,Total!AA:AA,DB!$G$5,Total!N:N,DB!$O$5,Total!AA:AA,DB!$G$9,Total!AA:AA,DB!$O$9,Total!E:E,$H$2)+COUNTIFS(Total!X:X,$K$3,Total!W:W,B25,Total!AA:AA,DB!$G$5,Total!AA:AA,DB!$O$5,Total!M:M,DB!$G$9,Total!K:K,DB!$O$9,Total!AA:AA,$H$2)+COUNTIFS(Total!X:X,$K$3,Total!W:W,B25,Total!AA:AA,DB!$G$5,Total!AA:AA,DB!$O$5,Total!M:M,DB!$G$9,Total!AA:AA,DB!$O$9,Total!E:E,$H$2)+COUNTIFS(Total!X:X,$K$3,Total!W:W,B25,Total!AA:AA,DB!$G$5,Total!AA:AA,DB!$O$5,Total!AA:AA,DB!$G$9,Total!K:K,DB!$O$9,Total!E:E,$H$2)+COUNTIFS(Total!X:X,$K$3,Total!W:W,B25,Total!AA:AA,DB!$G$5,Total!N:N,DB!$O$5,Total!M:M,DB!$G$9,Total!K:K,DB!$O$9,Total!E:E,$H$2)+COUNTIFS(Total!X:X,$K$3,Total!W:W,B25,Total!O:O,DB!$G$5,Total!AA:AA,DB!$O$5,Total!M:M,DB!$G$9,Total!K:K,DB!$O$9,Total!E:E,$H$2)+COUNTIFS(Total!X:X,$K$3,Total!W:W,B25,Total!O:O,DB!$G$5,Total!N:N,DB!$O$5,Total!AA:AA,DB!$G$9,Total!K:K,DB!$O$9,Total!E:E,$H$2)+COUNTIFS(Total!X:X,$K$3,Total!W:W,B25,Total!O:O,DB!$G$5,Total!N:N,DB!$O$5,Total!M:M,DB!$G$9,Total!AA:AA,DB!$O$9,Total!E:E,$H$2)+COUNTIFS(Total!X:X,$K$3,Total!W:W,B25,Total!O:O,DB!$G$5,Total!N:N,DB!$O$5,Total!M:M,DB!$G$9,Total!K:K,DB!$O$9,Total!AA:AA,$H$2)</f>
        <v>0</v>
      </c>
      <c r="L25" s="31">
        <f>COUNTIFS(Total!X:X,$L$3,Total!W:W,B25,Total!O:O,DB!$G$5,Total!N:N,DB!$O$5,Total!M:M,DB!$G$9,Total!K:K,DB!$O$9,Total!E:E,$H$2)+COUNTIFS(Total!X:X,$L$3,Total!W:W,B25,Total!AA:AA,DB!$G$5,Total!AA:AA,DB!$O$5,Total!AA:AA,DB!$G$9,Total!AA:AA,DB!$O$9,Total!AA:AA,$H$2)+COUNTIFS(Total!X:X,$L$3,Total!W:W,B25,Total!O:O,DB!$G$5,Total!AA:AA,DB!$O$5,Total!AA:AA,DB!$G$9,Total!AA:AA,DB!$O$9,Total!AA:AA,$H$2)+COUNTIFS(Total!X:X,$L$3,Total!W:W,B25,Total!AA:AA,DB!$G$5,Total!N:N,DB!$O$5,Total!AA:AA,DB!$G$9,Total!AA:AA,DB!$O$9,Total!AA:AA,$H$2)+COUNTIFS(Total!X:X,$L$3,Total!W:W,B25,Total!AA:AA,DB!$G$5,Total!AA:AA,DB!$O$5,Total!M:M,DB!$G$9,Total!AA:AA,DB!$O$9,Total!AA:AA,$H$2)+COUNTIFS(Total!X:X,$L$3,Total!W:W,B25,Total!AA:AA,DB!$G$5,Total!AA:AA,DB!$O$5,Total!AA:AA,DB!$G$9,Total!K:K,DB!$O$9,Total!AA:AA,$H$2)+COUNTIFS(Total!X:X,$L$3,Total!W:W,B25,Total!AA:AA,DB!$G$5,Total!AA:AA,DB!$O$5,Total!AA:AA,DB!$G$9,Total!AA:AA,DB!$O$9,Total!E:E,$H$2)+COUNTIFS(Total!X:X,$L$3,Total!W:W,B25,Total!O:O,DB!$G$5,Total!N:N,DB!$O$5,Total!M:M,DB!$G$9,Total!AA:AA,DB!$O$9,Total!AA:AA,$H$2)+COUNTIFS(Total!X:X,$L$3,Total!W:W,B25,Total!O:O,DB!$G$5,Total!N:N,DB!$O$5,Total!AA:AA,DB!$G$9,Total!K:K,DB!$O$9,Total!AA:AA,$H$2)+COUNTIFS(Total!X:X,$L$3,Total!W:W,B25,Total!O:O,DB!$G$5,Total!N:N,DB!$O$5,Total!AA:AA,DB!$G$9,Total!AA:AA,DB!$O$9,Total!E:E,$H$2)+COUNTIFS(Total!X:X,$L$3,Total!W:W,B25,Total!O:O,DB!$G$5,Total!AA:AA,DB!$O$5,Total!M:M,DB!$G$9,Total!K:K,DB!$O$9,Total!AA:AA,$H$2)+COUNTIFS(Total!X:X,$L$3,Total!W:W,B25,Total!O:O,DB!$G$5,Total!AA:AA,DB!$O$5,Total!M:M,DB!$G$9,Total!AA:AA,DB!$O$9,Total!E:E,$H$2)+COUNTIFS(Total!X:X,$L$3,Total!W:W,B25,Total!O:O,DB!$G$5,Total!AA:AA,DB!$O$5,Total!AA:AA,DB!$G$9,Total!K:K,DB!$O$9,Total!E:E,$H$2)+COUNTIFS(Total!X:X,$L$3,Total!W:W,B25,Total!AA:AA,DB!$G$5,Total!N:N,DB!$O$5,Total!M:M,DB!$G$9,Total!K:K,DB!$O$9,Total!AA:AA,$H$2)+COUNTIFS(Total!X:X,$L$3,Total!W:W,B25,Total!AA:AA,DB!$G$5,Total!N:N,DB!$O$5,Total!M:M,DB!$G$9,Total!AA:AA,DB!$O$9,Total!E:E,$H$2)+COUNTIFS(Total!X:X,$L$3,Total!W:W,B25,Total!AA:AA,DB!$G$5,Total!N:N,DB!$O$5,Total!AA:AA,DB!$G$9,Total!K:K,DB!$O$9,Total!E:E,$H$2)+COUNTIFS(Total!X:X,$L$3,Total!W:W,B25,Total!AA:AA,DB!$G$5,Total!AA:AA,DB!$O$5,Total!M:M,DB!$G$9,Total!K:K,DB!$O$9,Total!E:E,$H$2)+COUNTIFS(Total!X:X,$L$3,Total!W:W,B25,Total!O:O,DB!$G$5,Total!N:N,DB!$O$5,Total!AA:AA,DB!$G$9,Total!AA:AA,DB!$O$9,Total!AA:AA,$H$2)+COUNTIFS(Total!X:X,$L$3,Total!W:W,B25,Total!O:O,DB!$G$5,Total!AA:AA,DB!$O$5,Total!M:M,DB!$G$9,Total!AA:AA,DB!$O$9,Total!AA:AA,$H$2)+COUNTIFS(Total!X:X,$L$3,Total!W:W,B25,Total!O:O,DB!$G$5,Total!AA:AA,DB!$O$5,Total!AA:AA,DB!$G$9,Total!K:K,DB!$O$9,Total!AA:AA,$H$2)+COUNTIFS(Total!X:X,$L$3,Total!W:W,B25,Total!O:O,DB!$G$5,Total!AA:AA,DB!$O$5,Total!AA:AA,DB!$G$9,Total!AA:AA,DB!$O$9,Total!E:E,$H$2)+COUNTIFS(Total!X:X,$L$3,Total!W:W,B25,Total!AA:AA,DB!$G$5,Total!N:N,DB!$O$5,Total!M:M,DB!$G$9,Total!AA:AA,DB!$O$9,Total!AA:AA,$H$2)+COUNTIFS(Total!X:X,$L$3,Total!W:W,B25,Total!AA:AA,DB!$G$5,Total!N:N,DB!$O$5,Total!AA:AA,DB!$G$9,Total!K:K,DB!$O$9,Total!AA:AA,$H$2)+COUNTIFS(Total!X:X,$L$3,Total!W:W,B25,Total!AA:AA,DB!$G$5,Total!N:N,DB!$O$5,Total!AA:AA,DB!$G$9,Total!AA:AA,DB!$O$9,Total!E:E,$H$2)+COUNTIFS(Total!X:X,$L$3,Total!W:W,B25,Total!AA:AA,DB!$G$5,Total!AA:AA,DB!$O$5,Total!M:M,DB!$G$9,Total!K:K,DB!$O$9,Total!AA:AA,$H$2)+COUNTIFS(Total!X:X,$L$3,Total!W:W,B25,Total!AA:AA,DB!$G$5,Total!AA:AA,DB!$O$5,Total!M:M,DB!$G$9,Total!AA:AA,DB!$O$9,Total!E:E,$H$2)+COUNTIFS(Total!X:X,$L$3,Total!W:W,B25,Total!AA:AA,DB!$G$5,Total!AA:AA,DB!$O$5,Total!AA:AA,DB!$G$9,Total!K:K,DB!$O$9,Total!E:E,$H$2)+COUNTIFS(Total!X:X,$L$3,Total!W:W,B25,Total!AA:AA,DB!$G$5,Total!N:N,DB!$O$5,Total!M:M,DB!$G$9,Total!K:K,DB!$O$9,Total!E:E,$H$2)+COUNTIFS(Total!X:X,$L$3,Total!W:W,B25,Total!O:O,DB!$G$5,Total!AA:AA,DB!$O$5,Total!M:M,DB!$G$9,Total!K:K,DB!$O$9,Total!E:E,$H$2)+COUNTIFS(Total!X:X,$L$3,Total!W:W,B25,Total!O:O,DB!$G$5,Total!N:N,DB!$O$5,Total!AA:AA,DB!$G$9,Total!K:K,DB!$O$9,Total!E:E,$H$2)+COUNTIFS(Total!X:X,$L$3,Total!W:W,B25,Total!O:O,DB!$G$5,Total!N:N,DB!$O$5,Total!M:M,DB!$G$9,Total!AA:AA,DB!$O$9,Total!E:E,$H$2)+COUNTIFS(Total!X:X,$L$3,Total!W:W,B25,Total!O:O,DB!$G$5,Total!N:N,DB!$O$5,Total!M:M,DB!$G$9,Total!K:K,DB!$O$9,Total!AA:AA,$H$2)</f>
        <v>0</v>
      </c>
      <c r="M25" s="31">
        <f>COUNTIFS(Total!X:X,$M$3,Total!W:W,B25,Total!O:O,DB!$G$5,Total!N:N,DB!$O$5,Total!M:M,DB!$G$9,Total!K:K,DB!$O$9,Total!E:E,$H$2)+COUNTIFS(Total!X:X,$M$3,Total!W:W,B25,Total!AA:AA,DB!$G$5,Total!AA:AA,DB!$O$5,Total!AA:AA,DB!$G$9,Total!AA:AA,DB!$O$9,Total!AA:AA,$H$2)+COUNTIFS(Total!X:X,$M$3,Total!W:W,B25,Total!O:O,DB!$G$5,Total!AA:AA,DB!$O$5,Total!AA:AA,DB!$G$9,Total!AA:AA,DB!$O$9,Total!AA:AA,$H$2)+COUNTIFS(Total!X:X,$M$3,Total!W:W,B25,Total!AA:AA,DB!$G$5,Total!N:N,DB!$O$5,Total!AA:AA,DB!$G$9,Total!AA:AA,DB!$O$9,Total!AA:AA,$H$2)+COUNTIFS(Total!X:X,$M$3,Total!W:W,B25,Total!AA:AA,DB!$G$5,Total!AA:AA,DB!$O$5,Total!M:M,DB!$G$9,Total!AA:AA,DB!$O$9,Total!AA:AA,$H$2)+COUNTIFS(Total!X:X,$M$3,Total!W:W,B25,Total!AA:AA,DB!$G$5,Total!AA:AA,DB!$O$5,Total!AA:AA,DB!$G$9,Total!K:K,DB!$O$9,Total!AA:AA,$H$2)+COUNTIFS(Total!X:X,$M$3,Total!W:W,B25,Total!AA:AA,DB!$G$5,Total!AA:AA,DB!$O$5,Total!AA:AA,DB!$G$9,Total!AA:AA,DB!$O$9,Total!E:E,$H$2)+COUNTIFS(Total!X:X,$M$3,Total!W:W,B25,Total!O:O,DB!$G$5,Total!N:N,DB!$O$5,Total!M:M,DB!$G$9,Total!AA:AA,DB!$O$9,Total!AA:AA,$H$2)+COUNTIFS(Total!X:X,$M$3,Total!W:W,B25,Total!O:O,DB!$G$5,Total!N:N,DB!$O$5,Total!AA:AA,DB!$G$9,Total!K:K,DB!$O$9,Total!AA:AA,$H$2)+COUNTIFS(Total!X:X,$M$3,Total!W:W,B25,Total!O:O,DB!$G$5,Total!N:N,DB!$O$5,Total!AA:AA,DB!$G$9,Total!AA:AA,DB!$O$9,Total!E:E,$H$2)+COUNTIFS(Total!X:X,$M$3,Total!W:W,B25,Total!O:O,DB!$G$5,Total!AA:AA,DB!$O$5,Total!M:M,DB!$G$9,Total!K:K,DB!$O$9,Total!AA:AA,$H$2)+COUNTIFS(Total!X:X,$M$3,Total!W:W,B25,Total!O:O,DB!$G$5,Total!AA:AA,DB!$O$5,Total!M:M,DB!$G$9,Total!AA:AA,DB!$O$9,Total!E:E,$H$2)+COUNTIFS(Total!X:X,$M$3,Total!W:W,B25,Total!O:O,DB!$G$5,Total!AA:AA,DB!$O$5,Total!AA:AA,DB!$G$9,Total!K:K,DB!$O$9,Total!E:E,$H$2)+COUNTIFS(Total!X:X,$M$3,Total!W:W,B25,Total!AA:AA,DB!$G$5,Total!N:N,DB!$O$5,Total!M:M,DB!$G$9,Total!K:K,DB!$O$9,Total!AA:AA,$H$2)+COUNTIFS(Total!X:X,$M$3,Total!W:W,B25,Total!AA:AA,DB!$G$5,Total!N:N,DB!$O$5,Total!M:M,DB!$G$9,Total!AA:AA,DB!$O$9,Total!E:E,$H$2)+COUNTIFS(Total!X:X,$M$3,Total!W:W,B25,Total!AA:AA,DB!$G$5,Total!N:N,DB!$O$5,Total!AA:AA,DB!$G$9,Total!K:K,DB!$O$9,Total!E:E,$H$2)+COUNTIFS(Total!X:X,$M$3,Total!W:W,B25,Total!AA:AA,DB!$G$5,Total!AA:AA,DB!$O$5,Total!M:M,DB!$G$9,Total!K:K,DB!$O$9,Total!E:E,$H$2)+COUNTIFS(Total!X:X,$M$3,Total!W:W,B25,Total!O:O,DB!$G$5,Total!N:N,DB!$O$5,Total!AA:AA,DB!$G$9,Total!AA:AA,DB!$O$9,Total!AA:AA,$H$2)+COUNTIFS(Total!X:X,$M$3,Total!W:W,B25,Total!O:O,DB!$G$5,Total!AA:AA,DB!$O$5,Total!M:M,DB!$G$9,Total!AA:AA,DB!$O$9,Total!AA:AA,$H$2)+COUNTIFS(Total!X:X,$M$3,Total!W:W,B25,Total!O:O,DB!$G$5,Total!AA:AA,DB!$O$5,Total!AA:AA,DB!$G$9,Total!K:K,DB!$O$9,Total!AA:AA,$H$2)+COUNTIFS(Total!X:X,$M$3,Total!W:W,B25,Total!O:O,DB!$G$5,Total!AA:AA,DB!$O$5,Total!AA:AA,DB!$G$9,Total!AA:AA,DB!$O$9,Total!E:E,$H$2)+COUNTIFS(Total!X:X,$M$3,Total!W:W,B25,Total!AA:AA,DB!$G$5,Total!N:N,DB!$O$5,Total!M:M,DB!$G$9,Total!AA:AA,DB!$O$9,Total!AA:AA,$H$2)+COUNTIFS(Total!X:X,$M$3,Total!W:W,B25,Total!AA:AA,DB!$G$5,Total!N:N,DB!$O$5,Total!AA:AA,DB!$G$9,Total!K:K,DB!$O$9,Total!AA:AA,$H$2)+COUNTIFS(Total!X:X,$M$3,Total!W:W,B25,Total!AA:AA,DB!$G$5,Total!N:N,DB!$O$5,Total!AA:AA,DB!$G$9,Total!AA:AA,DB!$O$9,Total!E:E,$H$2)+COUNTIFS(Total!X:X,$M$3,Total!W:W,B25,Total!AA:AA,DB!$G$5,Total!AA:AA,DB!$O$5,Total!M:M,DB!$G$9,Total!K:K,DB!$O$9,Total!AA:AA,$H$2)+COUNTIFS(Total!X:X,$M$3,Total!W:W,B25,Total!AA:AA,DB!$G$5,Total!AA:AA,DB!$O$5,Total!M:M,DB!$G$9,Total!AA:AA,DB!$O$9,Total!E:E,$H$2)+COUNTIFS(Total!X:X,$M$3,Total!W:W,B25,Total!AA:AA,DB!$G$5,Total!AA:AA,DB!$O$5,Total!AA:AA,DB!$G$9,Total!K:K,DB!$O$9,Total!E:E,$H$2)+COUNTIFS(Total!X:X,$M$3,Total!W:W,B25,Total!AA:AA,DB!$G$5,Total!N:N,DB!$O$5,Total!M:M,DB!$G$9,Total!K:K,DB!$O$9,Total!E:E,$H$2)+COUNTIFS(Total!X:X,$M$3,Total!W:W,B25,Total!O:O,DB!$G$5,Total!AA:AA,DB!$O$5,Total!M:M,DB!$G$9,Total!K:K,DB!$O$9,Total!E:E,$H$2)+COUNTIFS(Total!X:X,$M$3,Total!W:W,B25,Total!O:O,DB!$G$5,Total!N:N,DB!$O$5,Total!AA:AA,DB!$G$9,Total!K:K,DB!$O$9,Total!E:E,$H$2)+COUNTIFS(Total!X:X,$M$3,Total!W:W,B25,Total!O:O,DB!$G$5,Total!N:N,DB!$O$5,Total!M:M,DB!$G$9,Total!AA:AA,DB!$O$9,Total!E:E,$H$2)+COUNTIFS(Total!X:X,$M$3,Total!W:W,B25,Total!O:O,DB!$G$5,Total!N:N,DB!$O$5,Total!M:M,DB!$G$9,Total!K:K,DB!$O$9,Total!AA:AA,$H$2)</f>
        <v>0</v>
      </c>
      <c r="N25" s="31">
        <f>COUNTIFS(Total!X:X,$N$3,Total!W:W,B25,Total!O:O,DB!$G$5,Total!N:N,DB!$O$5,Total!M:M,DB!$G$9,Total!K:K,DB!$O$9,Total!E:E,$H$2)+COUNTIFS(Total!X:X,$N$3,Total!W:W,B25,Total!AA:AA,DB!$G$5,Total!AA:AA,DB!$O$5,Total!AA:AA,DB!$G$9,Total!AA:AA,DB!$O$9,Total!AA:AA,$H$2)+COUNTIFS(Total!X:X,$N$3,Total!W:W,B25,Total!O:O,DB!$G$5,Total!AA:AA,DB!$O$5,Total!AA:AA,DB!$G$9,Total!AA:AA,DB!$O$9,Total!AA:AA,$H$2)+COUNTIFS(Total!X:X,$N$3,Total!W:W,B25,Total!AA:AA,DB!$G$5,Total!N:N,DB!$O$5,Total!AA:AA,DB!$G$9,Total!AA:AA,DB!$O$9,Total!AA:AA,$H$2)+COUNTIFS(Total!X:X,$N$3,Total!W:W,B25,Total!AA:AA,DB!$G$5,Total!AA:AA,DB!$O$5,Total!M:M,DB!$G$9,Total!AA:AA,DB!$O$9,Total!AA:AA,$H$2)+COUNTIFS(Total!X:X,$N$3,Total!W:W,B25,Total!AA:AA,DB!$G$5,Total!AA:AA,DB!$O$5,Total!AA:AA,DB!$G$9,Total!K:K,DB!$O$9,Total!AA:AA,$H$2)+COUNTIFS(Total!X:X,$N$3,Total!W:W,B25,Total!AA:AA,DB!$G$5,Total!AA:AA,DB!$O$5,Total!AA:AA,DB!$G$9,Total!AA:AA,DB!$O$9,Total!E:E,$H$2)+COUNTIFS(Total!X:X,$N$3,Total!W:W,B25,Total!O:O,DB!$G$5,Total!N:N,DB!$O$5,Total!M:M,DB!$G$9,Total!AA:AA,DB!$O$9,Total!AA:AA,$H$2)+COUNTIFS(Total!X:X,$N$3,Total!W:W,B25,Total!O:O,DB!$G$5,Total!N:N,DB!$O$5,Total!AA:AA,DB!$G$9,Total!K:K,DB!$O$9,Total!AA:AA,$H$2)+COUNTIFS(Total!X:X,$N$3,Total!W:W,B25,Total!O:O,DB!$G$5,Total!N:N,DB!$O$5,Total!AA:AA,DB!$G$9,Total!AA:AA,DB!$O$9,Total!E:E,$H$2)+COUNTIFS(Total!X:X,$N$3,Total!W:W,B25,Total!O:O,DB!$G$5,Total!AA:AA,DB!$O$5,Total!M:M,DB!$G$9,Total!K:K,DB!$O$9,Total!AA:AA,$H$2)+COUNTIFS(Total!X:X,$N$3,Total!W:W,B25,Total!O:O,DB!$G$5,Total!AA:AA,DB!$O$5,Total!M:M,DB!$G$9,Total!AA:AA,DB!$O$9,Total!E:E,$H$2)+COUNTIFS(Total!X:X,$N$3,Total!W:W,B25,Total!O:O,DB!$G$5,Total!AA:AA,DB!$O$5,Total!AA:AA,DB!$G$9,Total!K:K,DB!$O$9,Total!E:E,$H$2)+COUNTIFS(Total!X:X,$N$3,Total!W:W,B25,Total!AA:AA,DB!$G$5,Total!N:N,DB!$O$5,Total!M:M,DB!$G$9,Total!K:K,DB!$O$9,Total!AA:AA,$H$2)+COUNTIFS(Total!X:X,$N$3,Total!W:W,B25,Total!AA:AA,DB!$G$5,Total!N:N,DB!$O$5,Total!M:M,DB!$G$9,Total!AA:AA,DB!$O$9,Total!E:E,$H$2)+COUNTIFS(Total!X:X,$N$3,Total!W:W,B25,Total!AA:AA,DB!$G$5,Total!N:N,DB!$O$5,Total!AA:AA,DB!$G$9,Total!K:K,DB!$O$9,Total!E:E,$H$2)+COUNTIFS(Total!X:X,$N$3,Total!W:W,B25,Total!AA:AA,DB!$G$5,Total!AA:AA,DB!$O$5,Total!M:M,DB!$G$9,Total!K:K,DB!$O$9,Total!E:E,$H$2)+COUNTIFS(Total!X:X,$N$3,Total!W:W,B25,Total!O:O,DB!$G$5,Total!N:N,DB!$O$5,Total!AA:AA,DB!$G$9,Total!AA:AA,DB!$O$9,Total!AA:AA,$H$2)+COUNTIFS(Total!X:X,$N$3,Total!W:W,B25,Total!O:O,DB!$G$5,Total!AA:AA,DB!$O$5,Total!M:M,DB!$G$9,Total!AA:AA,DB!$O$9,Total!AA:AA,$H$2)+COUNTIFS(Total!X:X,$N$3,Total!W:W,B25,Total!O:O,DB!$G$5,Total!AA:AA,DB!$O$5,Total!AA:AA,DB!$G$9,Total!K:K,DB!$O$9,Total!AA:AA,$H$2)+COUNTIFS(Total!X:X,$N$3,Total!W:W,B25,Total!O:O,DB!$G$5,Total!AA:AA,DB!$O$5,Total!AA:AA,DB!$G$9,Total!AA:AA,DB!$O$9,Total!E:E,$H$2)+COUNTIFS(Total!X:X,$N$3,Total!W:W,B25,Total!AA:AA,DB!$G$5,Total!N:N,DB!$O$5,Total!M:M,DB!$G$9,Total!AA:AA,DB!$O$9,Total!AA:AA,$H$2)+COUNTIFS(Total!X:X,$N$3,Total!W:W,B25,Total!AA:AA,DB!$G$5,Total!N:N,DB!$O$5,Total!AA:AA,DB!$G$9,Total!K:K,DB!$O$9,Total!AA:AA,$H$2)+COUNTIFS(Total!X:X,$N$3,Total!W:W,B25,Total!AA:AA,DB!$G$5,Total!N:N,DB!$O$5,Total!AA:AA,DB!$G$9,Total!AA:AA,DB!$O$9,Total!E:E,$H$2)+COUNTIFS(Total!X:X,$N$3,Total!W:W,B25,Total!AA:AA,DB!$G$5,Total!AA:AA,DB!$O$5,Total!M:M,DB!$G$9,Total!K:K,DB!$O$9,Total!AA:AA,$H$2)+COUNTIFS(Total!X:X,$N$3,Total!W:W,B25,Total!AA:AA,DB!$G$5,Total!AA:AA,DB!$O$5,Total!M:M,DB!$G$9,Total!AA:AA,DB!$O$9,Total!E:E,$H$2)+COUNTIFS(Total!X:X,$N$3,Total!W:W,B25,Total!AA:AA,DB!$G$5,Total!AA:AA,DB!$O$5,Total!AA:AA,DB!$G$9,Total!K:K,DB!$O$9,Total!E:E,$H$2)+COUNTIFS(Total!X:X,$N$3,Total!W:W,B25,Total!AA:AA,DB!$G$5,Total!N:N,DB!$O$5,Total!M:M,DB!$G$9,Total!K:K,DB!$O$9,Total!E:E,$H$2)+COUNTIFS(Total!X:X,$N$3,Total!W:W,B25,Total!O:O,DB!$G$5,Total!AA:AA,DB!$O$5,Total!M:M,DB!$G$9,Total!K:K,DB!$O$9,Total!E:E,$H$2)+COUNTIFS(Total!X:X,$N$3,Total!W:W,B25,Total!O:O,DB!$G$5,Total!N:N,DB!$O$5,Total!AA:AA,DB!$G$9,Total!K:K,DB!$O$9,Total!E:E,$H$2)+COUNTIFS(Total!X:X,$N$3,Total!W:W,B25,Total!O:O,DB!$G$5,Total!N:N,DB!$O$5,Total!M:M,DB!$G$9,Total!AA:AA,DB!$O$9,Total!E:E,$H$2)+COUNTIFS(Total!X:X,$N$3,Total!W:W,B25,Total!O:O,DB!$G$5,Total!N:N,DB!$O$5,Total!M:M,DB!$G$9,Total!K:K,DB!$O$9,Total!AA:AA,$H$2)</f>
        <v>0</v>
      </c>
      <c r="O25" s="31">
        <f>COUNTIFS(Total!X:X,$O$3,Total!W:W,B25,Total!O:O,DB!$G$5,Total!N:N,DB!$O$5,Total!M:M,DB!$G$9,Total!K:K,DB!$O$9,Total!E:E,$H$2)+COUNTIFS(Total!X:X,$O$3,Total!W:W,B25,Total!AA:AA,DB!$G$5,Total!AA:AA,DB!$O$5,Total!AA:AA,DB!$G$9,Total!AA:AA,DB!$O$9,Total!AA:AA,$H$2)+COUNTIFS(Total!X:X,$O$3,Total!W:W,B25,Total!O:O,DB!$G$5,Total!AA:AA,DB!$O$5,Total!AA:AA,DB!$G$9,Total!AA:AA,DB!$O$9,Total!AA:AA,$H$2)+COUNTIFS(Total!X:X,$O$3,Total!W:W,B25,Total!AA:AA,DB!$G$5,Total!N:N,DB!$O$5,Total!AA:AA,DB!$G$9,Total!AA:AA,DB!$O$9,Total!AA:AA,$H$2)+COUNTIFS(Total!X:X,$O$3,Total!W:W,B25,Total!AA:AA,DB!$G$5,Total!AA:AA,DB!$O$5,Total!M:M,DB!$G$9,Total!AA:AA,DB!$O$9,Total!AA:AA,$H$2)+COUNTIFS(Total!X:X,$O$3,Total!W:W,B25,Total!AA:AA,DB!$G$5,Total!AA:AA,DB!$O$5,Total!AA:AA,DB!$G$9,Total!K:K,DB!$O$9,Total!AA:AA,$H$2)+COUNTIFS(Total!X:X,$O$3,Total!W:W,B25,Total!AA:AA,DB!$G$5,Total!AA:AA,DB!$O$5,Total!AA:AA,DB!$G$9,Total!AA:AA,DB!$O$9,Total!E:E,$H$2)+COUNTIFS(Total!X:X,$O$3,Total!W:W,B25,Total!O:O,DB!$G$5,Total!N:N,DB!$O$5,Total!M:M,DB!$G$9,Total!AA:AA,DB!$O$9,Total!AA:AA,$H$2)+COUNTIFS(Total!X:X,$O$3,Total!W:W,B25,Total!O:O,DB!$G$5,Total!N:N,DB!$O$5,Total!AA:AA,DB!$G$9,Total!K:K,DB!$O$9,Total!AA:AA,$H$2)+COUNTIFS(Total!X:X,$O$3,Total!W:W,B25,Total!O:O,DB!$G$5,Total!N:N,DB!$O$5,Total!AA:AA,DB!$G$9,Total!AA:AA,DB!$O$9,Total!E:E,$H$2)+COUNTIFS(Total!X:X,$O$3,Total!W:W,B25,Total!O:O,DB!$G$5,Total!AA:AA,DB!$O$5,Total!M:M,DB!$G$9,Total!K:K,DB!$O$9,Total!AA:AA,$H$2)+COUNTIFS(Total!X:X,$O$3,Total!W:W,B25,Total!O:O,DB!$G$5,Total!AA:AA,DB!$O$5,Total!M:M,DB!$G$9,Total!AA:AA,DB!$O$9,Total!E:E,$H$2)+COUNTIFS(Total!X:X,$O$3,Total!W:W,B25,Total!O:O,DB!$G$5,Total!AA:AA,DB!$O$5,Total!AA:AA,DB!$G$9,Total!K:K,DB!$O$9,Total!E:E,$H$2)+COUNTIFS(Total!X:X,$O$3,Total!W:W,B25,Total!AA:AA,DB!$G$5,Total!N:N,DB!$O$5,Total!M:M,DB!$G$9,Total!K:K,DB!$O$9,Total!AA:AA,$H$2)+COUNTIFS(Total!X:X,$O$3,Total!W:W,B25,Total!AA:AA,DB!$G$5,Total!N:N,DB!$O$5,Total!M:M,DB!$G$9,Total!AA:AA,DB!$O$9,Total!E:E,$H$2)+COUNTIFS(Total!X:X,$O$3,Total!W:W,B25,Total!AA:AA,DB!$G$5,Total!N:N,DB!$O$5,Total!AA:AA,DB!$G$9,Total!K:K,DB!$O$9,Total!E:E,$H$2)+COUNTIFS(Total!X:X,$O$3,Total!W:W,B25,Total!AA:AA,DB!$G$5,Total!AA:AA,DB!$O$5,Total!M:M,DB!$G$9,Total!K:K,DB!$O$9,Total!E:E,$H$2)+COUNTIFS(Total!X:X,$O$3,Total!W:W,B25,Total!O:O,DB!$G$5,Total!N:N,DB!$O$5,Total!AA:AA,DB!$G$9,Total!AA:AA,DB!$O$9,Total!AA:AA,$H$2)+COUNTIFS(Total!X:X,$O$3,Total!W:W,B25,Total!O:O,DB!$G$5,Total!AA:AA,DB!$O$5,Total!M:M,DB!$G$9,Total!AA:AA,DB!$O$9,Total!AA:AA,$H$2)+COUNTIFS(Total!X:X,$O$3,Total!W:W,B25,Total!O:O,DB!$G$5,Total!AA:AA,DB!$O$5,Total!AA:AA,DB!$G$9,Total!K:K,DB!$O$9,Total!AA:AA,$H$2)+COUNTIFS(Total!X:X,$O$3,Total!W:W,B25,Total!O:O,DB!$G$5,Total!AA:AA,DB!$O$5,Total!AA:AA,DB!$G$9,Total!AA:AA,DB!$O$9,Total!E:E,$H$2)+COUNTIFS(Total!X:X,$O$3,Total!W:W,B25,Total!AA:AA,DB!$G$5,Total!N:N,DB!$O$5,Total!M:M,DB!$G$9,Total!AA:AA,DB!$O$9,Total!AA:AA,$H$2)+COUNTIFS(Total!X:X,$O$3,Total!W:W,B25,Total!AA:AA,DB!$G$5,Total!N:N,DB!$O$5,Total!AA:AA,DB!$G$9,Total!K:K,DB!$O$9,Total!AA:AA,$H$2)+COUNTIFS(Total!X:X,$O$3,Total!W:W,B25,Total!AA:AA,DB!$G$5,Total!N:N,DB!$O$5,Total!AA:AA,DB!$G$9,Total!AA:AA,DB!$O$9,Total!E:E,$H$2)+COUNTIFS(Total!X:X,$O$3,Total!W:W,B25,Total!AA:AA,DB!$G$5,Total!AA:AA,DB!$O$5,Total!M:M,DB!$G$9,Total!K:K,DB!$O$9,Total!AA:AA,$H$2)+COUNTIFS(Total!X:X,$O$3,Total!W:W,B25,Total!AA:AA,DB!$G$5,Total!AA:AA,DB!$O$5,Total!M:M,DB!$G$9,Total!AA:AA,DB!$O$9,Total!E:E,$H$2)+COUNTIFS(Total!X:X,$O$3,Total!W:W,B25,Total!AA:AA,DB!$G$5,Total!AA:AA,DB!$O$5,Total!AA:AA,DB!$G$9,Total!K:K,DB!$O$9,Total!E:E,$H$2)+COUNTIFS(Total!X:X,$O$3,Total!W:W,B25,Total!AA:AA,DB!$G$5,Total!N:N,DB!$O$5,Total!M:M,DB!$G$9,Total!K:K,DB!$O$9,Total!E:E,$H$2)+COUNTIFS(Total!X:X,$O$3,Total!W:W,B25,Total!O:O,DB!$G$5,Total!AA:AA,DB!$O$5,Total!M:M,DB!$G$9,Total!K:K,DB!$O$9,Total!E:E,$H$2)+COUNTIFS(Total!X:X,$O$3,Total!W:W,B25,Total!O:O,DB!$G$5,Total!N:N,DB!$O$5,Total!AA:AA,DB!$G$9,Total!K:K,DB!$O$9,Total!E:E,$H$2)+COUNTIFS(Total!X:X,$O$3,Total!W:W,B25,Total!O:O,DB!$G$5,Total!N:N,DB!$O$5,Total!M:M,DB!$G$9,Total!AA:AA,DB!$O$9,Total!E:E,$H$2)+COUNTIFS(Total!X:X,$O$3,Total!W:W,B25,Total!O:O,DB!$G$5,Total!N:N,DB!$O$5,Total!M:M,DB!$G$9,Total!K:K,DB!$O$9,Total!AA:AA,$H$2)</f>
        <v>0</v>
      </c>
      <c r="P25" s="31">
        <f>COUNTIFS(Total!X:X,$P$3,Total!W:W,B25,Total!O:O,DB!$G$5,Total!N:N,DB!$O$5,Total!M:M,DB!$G$9,Total!K:K,DB!$O$9,Total!E:E,$H$2)+COUNTIFS(Total!X:X,$P$3,Total!W:W,B25,Total!AA:AA,DB!$G$5,Total!AA:AA,DB!$O$5,Total!AA:AA,DB!$G$9,Total!AA:AA,DB!$O$9,Total!AA:AA,$H$2)+COUNTIFS(Total!X:X,$P$3,Total!W:W,B25,Total!O:O,DB!$G$5,Total!AA:AA,DB!$O$5,Total!AA:AA,DB!$G$9,Total!AA:AA,DB!$O$9,Total!AA:AA,$H$2)+COUNTIFS(Total!X:X,$P$3,Total!W:W,B25,Total!AA:AA,DB!$G$5,Total!N:N,DB!$O$5,Total!AA:AA,DB!$G$9,Total!AA:AA,DB!$O$9,Total!AA:AA,$H$2)+COUNTIFS(Total!X:X,$P$3,Total!W:W,B25,Total!AA:AA,DB!$G$5,Total!AA:AA,DB!$O$5,Total!M:M,DB!$G$9,Total!AA:AA,DB!$O$9,Total!AA:AA,$H$2)+COUNTIFS(Total!X:X,$P$3,Total!W:W,B25,Total!AA:AA,DB!$G$5,Total!AA:AA,DB!$O$5,Total!AA:AA,DB!$G$9,Total!K:K,DB!$O$9,Total!AA:AA,$H$2)+COUNTIFS(Total!X:X,$P$3,Total!W:W,B25,Total!AA:AA,DB!$G$5,Total!AA:AA,DB!$O$5,Total!AA:AA,DB!$G$9,Total!AA:AA,DB!$O$9,Total!E:E,$H$2)+COUNTIFS(Total!X:X,$P$3,Total!W:W,B25,Total!O:O,DB!$G$5,Total!N:N,DB!$O$5,Total!M:M,DB!$G$9,Total!AA:AA,DB!$O$9,Total!AA:AA,$H$2)+COUNTIFS(Total!X:X,$P$3,Total!W:W,B25,Total!O:O,DB!$G$5,Total!N:N,DB!$O$5,Total!AA:AA,DB!$G$9,Total!K:K,DB!$O$9,Total!AA:AA,$H$2)+COUNTIFS(Total!X:X,$P$3,Total!W:W,B25,Total!O:O,DB!$G$5,Total!N:N,DB!$O$5,Total!AA:AA,DB!$G$9,Total!AA:AA,DB!$O$9,Total!E:E,$H$2)+COUNTIFS(Total!X:X,$P$3,Total!W:W,B25,Total!O:O,DB!$G$5,Total!AA:AA,DB!$O$5,Total!M:M,DB!$G$9,Total!K:K,DB!$O$9,Total!AA:AA,$H$2)+COUNTIFS(Total!X:X,$P$3,Total!W:W,B25,Total!O:O,DB!$G$5,Total!AA:AA,DB!$O$5,Total!M:M,DB!$G$9,Total!AA:AA,DB!$O$9,Total!E:E,$H$2)+COUNTIFS(Total!X:X,$P$3,Total!W:W,B25,Total!O:O,DB!$G$5,Total!AA:AA,DB!$O$5,Total!AA:AA,DB!$G$9,Total!K:K,DB!$O$9,Total!E:E,$H$2)+COUNTIFS(Total!X:X,$P$3,Total!W:W,B25,Total!AA:AA,DB!$G$5,Total!N:N,DB!$O$5,Total!M:M,DB!$G$9,Total!K:K,DB!$O$9,Total!AA:AA,$H$2)+COUNTIFS(Total!X:X,$P$3,Total!W:W,B25,Total!AA:AA,DB!$G$5,Total!N:N,DB!$O$5,Total!M:M,DB!$G$9,Total!AA:AA,DB!$O$9,Total!E:E,$H$2)+COUNTIFS(Total!X:X,$P$3,Total!W:W,B25,Total!AA:AA,DB!$G$5,Total!N:N,DB!$O$5,Total!AA:AA,DB!$G$9,Total!K:K,DB!$O$9,Total!E:E,$H$2)+COUNTIFS(Total!X:X,$P$3,Total!W:W,B25,Total!AA:AA,DB!$G$5,Total!AA:AA,DB!$O$5,Total!M:M,DB!$G$9,Total!K:K,DB!$O$9,Total!E:E,$H$2)+COUNTIFS(Total!X:X,$P$3,Total!W:W,B25,Total!O:O,DB!$G$5,Total!N:N,DB!$O$5,Total!AA:AA,DB!$G$9,Total!AA:AA,DB!$O$9,Total!AA:AA,$H$2)+COUNTIFS(Total!X:X,$P$3,Total!W:W,B25,Total!O:O,DB!$G$5,Total!AA:AA,DB!$O$5,Total!M:M,DB!$G$9,Total!AA:AA,DB!$O$9,Total!AA:AA,$H$2)+COUNTIFS(Total!X:X,$P$3,Total!W:W,B25,Total!O:O,DB!$G$5,Total!AA:AA,DB!$O$5,Total!AA:AA,DB!$G$9,Total!K:K,DB!$O$9,Total!AA:AA,$H$2)+COUNTIFS(Total!X:X,$P$3,Total!W:W,B25,Total!O:O,DB!$G$5,Total!AA:AA,DB!$O$5,Total!AA:AA,DB!$G$9,Total!AA:AA,DB!$O$9,Total!E:E,$H$2)+COUNTIFS(Total!X:X,$P$3,Total!W:W,B25,Total!AA:AA,DB!$G$5,Total!N:N,DB!$O$5,Total!M:M,DB!$G$9,Total!AA:AA,DB!$O$9,Total!AA:AA,$H$2)+COUNTIFS(Total!X:X,$P$3,Total!W:W,B25,Total!AA:AA,DB!$G$5,Total!N:N,DB!$O$5,Total!AA:AA,DB!$G$9,Total!K:K,DB!$O$9,Total!AA:AA,$H$2)+COUNTIFS(Total!X:X,$P$3,Total!W:W,B25,Total!AA:AA,DB!$G$5,Total!N:N,DB!$O$5,Total!AA:AA,DB!$G$9,Total!AA:AA,DB!$O$9,Total!E:E,$H$2)+COUNTIFS(Total!X:X,$P$3,Total!W:W,B25,Total!AA:AA,DB!$G$5,Total!AA:AA,DB!$O$5,Total!M:M,DB!$G$9,Total!K:K,DB!$O$9,Total!AA:AA,$H$2)+COUNTIFS(Total!X:X,$P$3,Total!W:W,B25,Total!AA:AA,DB!$G$5,Total!AA:AA,DB!$O$5,Total!M:M,DB!$G$9,Total!AA:AA,DB!$O$9,Total!E:E,$H$2)+COUNTIFS(Total!X:X,$P$3,Total!W:W,B25,Total!AA:AA,DB!$G$5,Total!AA:AA,DB!$O$5,Total!AA:AA,DB!$G$9,Total!K:K,DB!$O$9,Total!E:E,$H$2)+COUNTIFS(Total!X:X,$P$3,Total!W:W,B25,Total!AA:AA,DB!$G$5,Total!N:N,DB!$O$5,Total!M:M,DB!$G$9,Total!K:K,DB!$O$9,Total!E:E,$H$2)+COUNTIFS(Total!X:X,$P$3,Total!W:W,B25,Total!O:O,DB!$G$5,Total!AA:AA,DB!$O$5,Total!M:M,DB!$G$9,Total!K:K,DB!$O$9,Total!E:E,$H$2)+COUNTIFS(Total!X:X,$P$3,Total!W:W,B25,Total!O:O,DB!$G$5,Total!N:N,DB!$O$5,Total!AA:AA,DB!$G$9,Total!K:K,DB!$O$9,Total!E:E,$H$2)+COUNTIFS(Total!X:X,$P$3,Total!W:W,B25,Total!O:O,DB!$G$5,Total!N:N,DB!$O$5,Total!M:M,DB!$G$9,Total!AA:AA,DB!$O$9,Total!E:E,$H$2)+COUNTIFS(Total!X:X,$P$3,Total!W:W,B25,Total!O:O,DB!$G$5,Total!N:N,DB!$O$5,Total!M:M,DB!$G$9,Total!K:K,DB!$O$9,Total!AA:AA,$H$2)</f>
        <v>0</v>
      </c>
      <c r="Q25" s="31">
        <f>COUNTIFS(Total!X:X,$Q$3,Total!W:W,B25,Total!O:O,DB!$G$5,Total!N:N,DB!$O$5,Total!M:M,DB!$G$9,Total!K:K,DB!$O$9,Total!E:E,$H$2)+COUNTIFS(Total!X:X,$Q$3,Total!W:W,B25,Total!AA:AA,DB!$G$5,Total!AA:AA,DB!$O$5,Total!AA:AA,DB!$G$9,Total!AA:AA,DB!$O$9,Total!AA:AA,$H$2)+COUNTIFS(Total!X:X,$Q$3,Total!W:W,B25,Total!O:O,DB!$G$5,Total!AA:AA,DB!$O$5,Total!AA:AA,DB!$G$9,Total!AA:AA,DB!$O$9,Total!AA:AA,$H$2)+COUNTIFS(Total!X:X,$Q$3,Total!W:W,B25,Total!AA:AA,DB!$G$5,Total!N:N,DB!$O$5,Total!AA:AA,DB!$G$9,Total!AA:AA,DB!$O$9,Total!AA:AA,$H$2)+COUNTIFS(Total!X:X,$Q$3,Total!W:W,B25,Total!AA:AA,DB!$G$5,Total!AA:AA,DB!$O$5,Total!M:M,DB!$G$9,Total!AA:AA,DB!$O$9,Total!AA:AA,$H$2)+COUNTIFS(Total!X:X,$Q$3,Total!W:W,B25,Total!AA:AA,DB!$G$5,Total!AA:AA,DB!$O$5,Total!AA:AA,DB!$G$9,Total!K:K,DB!$O$9,Total!AA:AA,$H$2)+COUNTIFS(Total!X:X,$Q$3,Total!W:W,B25,Total!AA:AA,DB!$G$5,Total!AA:AA,DB!$O$5,Total!AA:AA,DB!$G$9,Total!AA:AA,DB!$O$9,Total!E:E,$H$2)+COUNTIFS(Total!X:X,$Q$3,Total!W:W,B25,Total!O:O,DB!$G$5,Total!N:N,DB!$O$5,Total!M:M,DB!$G$9,Total!AA:AA,DB!$O$9,Total!AA:AA,$H$2)+COUNTIFS(Total!X:X,$Q$3,Total!W:W,B25,Total!O:O,DB!$G$5,Total!N:N,DB!$O$5,Total!AA:AA,DB!$G$9,Total!K:K,DB!$O$9,Total!AA:AA,$H$2)+COUNTIFS(Total!X:X,$Q$3,Total!W:W,B25,Total!O:O,DB!$G$5,Total!N:N,DB!$O$5,Total!AA:AA,DB!$G$9,Total!AA:AA,DB!$O$9,Total!E:E,$H$2)+COUNTIFS(Total!X:X,$Q$3,Total!W:W,B25,Total!O:O,DB!$G$5,Total!AA:AA,DB!$O$5,Total!M:M,DB!$G$9,Total!K:K,DB!$O$9,Total!AA:AA,$H$2)+COUNTIFS(Total!X:X,$Q$3,Total!W:W,B25,Total!O:O,DB!$G$5,Total!AA:AA,DB!$O$5,Total!M:M,DB!$G$9,Total!AA:AA,DB!$O$9,Total!E:E,$H$2)+COUNTIFS(Total!X:X,$Q$3,Total!W:W,B25,Total!O:O,DB!$G$5,Total!AA:AA,DB!$O$5,Total!AA:AA,DB!$G$9,Total!K:K,DB!$O$9,Total!E:E,$H$2)+COUNTIFS(Total!X:X,$Q$3,Total!W:W,B25,Total!AA:AA,DB!$G$5,Total!N:N,DB!$O$5,Total!M:M,DB!$G$9,Total!K:K,DB!$O$9,Total!AA:AA,$H$2)+COUNTIFS(Total!X:X,$Q$3,Total!W:W,B25,Total!AA:AA,DB!$G$5,Total!N:N,DB!$O$5,Total!M:M,DB!$G$9,Total!AA:AA,DB!$O$9,Total!E:E,$H$2)+COUNTIFS(Total!X:X,$Q$3,Total!W:W,B25,Total!AA:AA,DB!$G$5,Total!N:N,DB!$O$5,Total!AA:AA,DB!$G$9,Total!K:K,DB!$O$9,Total!E:E,$H$2)+COUNTIFS(Total!X:X,$Q$3,Total!W:W,B25,Total!AA:AA,DB!$G$5,Total!AA:AA,DB!$O$5,Total!M:M,DB!$G$9,Total!K:K,DB!$O$9,Total!E:E,$H$2)+COUNTIFS(Total!X:X,$Q$3,Total!W:W,B25,Total!O:O,DB!$G$5,Total!N:N,DB!$O$5,Total!AA:AA,DB!$G$9,Total!AA:AA,DB!$O$9,Total!AA:AA,$H$2)+COUNTIFS(Total!X:X,$Q$3,Total!W:W,B25,Total!O:O,DB!$G$5,Total!AA:AA,DB!$O$5,Total!M:M,DB!$G$9,Total!AA:AA,DB!$O$9,Total!AA:AA,$H$2)+COUNTIFS(Total!X:X,$Q$3,Total!W:W,B25,Total!O:O,DB!$G$5,Total!AA:AA,DB!$O$5,Total!AA:AA,DB!$G$9,Total!K:K,DB!$O$9,Total!AA:AA,$H$2)+COUNTIFS(Total!X:X,$Q$3,Total!W:W,B25,Total!O:O,DB!$G$5,Total!AA:AA,DB!$O$5,Total!AA:AA,DB!$G$9,Total!AA:AA,DB!$O$9,Total!E:E,$H$2)+COUNTIFS(Total!X:X,$Q$3,Total!W:W,B25,Total!AA:AA,DB!$G$5,Total!N:N,DB!$O$5,Total!M:M,DB!$G$9,Total!AA:AA,DB!$O$9,Total!AA:AA,$H$2)+COUNTIFS(Total!X:X,$Q$3,Total!W:W,B25,Total!AA:AA,DB!$G$5,Total!N:N,DB!$O$5,Total!AA:AA,DB!$G$9,Total!K:K,DB!$O$9,Total!AA:AA,$H$2)+COUNTIFS(Total!X:X,$Q$3,Total!W:W,B25,Total!AA:AA,DB!$G$5,Total!N:N,DB!$O$5,Total!AA:AA,DB!$G$9,Total!AA:AA,DB!$O$9,Total!E:E,$H$2)+COUNTIFS(Total!X:X,$Q$3,Total!W:W,B25,Total!AA:AA,DB!$G$5,Total!AA:AA,DB!$O$5,Total!M:M,DB!$G$9,Total!K:K,DB!$O$9,Total!AA:AA,$H$2)+COUNTIFS(Total!X:X,$Q$3,Total!W:W,B25,Total!AA:AA,DB!$G$5,Total!AA:AA,DB!$O$5,Total!M:M,DB!$G$9,Total!AA:AA,DB!$O$9,Total!E:E,$H$2)+COUNTIFS(Total!X:X,$Q$3,Total!W:W,B25,Total!AA:AA,DB!$G$5,Total!AA:AA,DB!$O$5,Total!AA:AA,DB!$G$9,Total!K:K,DB!$O$9,Total!E:E,$H$2)+COUNTIFS(Total!X:X,$Q$3,Total!W:W,B25,Total!AA:AA,DB!$G$5,Total!N:N,DB!$O$5,Total!M:M,DB!$G$9,Total!K:K,DB!$O$9,Total!E:E,$H$2)+COUNTIFS(Total!X:X,$Q$3,Total!W:W,B25,Total!O:O,DB!$G$5,Total!AA:AA,DB!$O$5,Total!M:M,DB!$G$9,Total!K:K,DB!$O$9,Total!E:E,$H$2)+COUNTIFS(Total!X:X,$Q$3,Total!W:W,B25,Total!O:O,DB!$G$5,Total!N:N,DB!$O$5,Total!AA:AA,DB!$G$9,Total!K:K,DB!$O$9,Total!E:E,$H$2)+COUNTIFS(Total!X:X,$Q$3,Total!W:W,B25,Total!O:O,DB!$G$5,Total!N:N,DB!$O$5,Total!M:M,DB!$G$9,Total!AA:AA,DB!$O$9,Total!E:E,$H$2)+COUNTIFS(Total!X:X,$Q$3,Total!W:W,B25,Total!O:O,DB!$G$5,Total!N:N,DB!$O$5,Total!M:M,DB!$G$9,Total!K:K,DB!$O$9,Total!AA:AA,$H$2)</f>
        <v>0</v>
      </c>
      <c r="R25" s="31">
        <f>COUNTIFS(Total!X:X,$R$3,Total!W:W,B25,Total!O:O,DB!$G$5,Total!N:N,DB!$O$5,Total!M:M,DB!$G$9,Total!K:K,DB!$O$9,Total!E:E,$H$2)+COUNTIFS(Total!X:X,$R$3,Total!W:W,B25,Total!AA:AA,DB!$G$5,Total!AA:AA,DB!$O$5,Total!AA:AA,DB!$G$9,Total!AA:AA,DB!$O$9,Total!AA:AA,$H$2)+COUNTIFS(Total!X:X,$R$3,Total!W:W,B25,Total!O:O,DB!$G$5,Total!AA:AA,DB!$O$5,Total!AA:AA,DB!$G$9,Total!AA:AA,DB!$O$9,Total!AA:AA,$H$2)+COUNTIFS(Total!X:X,$R$3,Total!W:W,B25,Total!AA:AA,DB!$G$5,Total!N:N,DB!$O$5,Total!AA:AA,DB!$G$9,Total!AA:AA,DB!$O$9,Total!AA:AA,$H$2)+COUNTIFS(Total!X:X,$R$3,Total!W:W,B25,Total!AA:AA,DB!$G$5,Total!AA:AA,DB!$O$5,Total!M:M,DB!$G$9,Total!AA:AA,DB!$O$9,Total!AA:AA,$H$2)+COUNTIFS(Total!X:X,$R$3,Total!W:W,B25,Total!AA:AA,DB!$G$5,Total!AA:AA,DB!$O$5,Total!AA:AA,DB!$G$9,Total!K:K,DB!$O$9,Total!AA:AA,$H$2)+COUNTIFS(Total!X:X,$R$3,Total!W:W,B25,Total!AA:AA,DB!$G$5,Total!AA:AA,DB!$O$5,Total!AA:AA,DB!$G$9,Total!AA:AA,DB!$O$9,Total!E:E,$H$2)+COUNTIFS(Total!X:X,$R$3,Total!W:W,B25,Total!O:O,DB!$G$5,Total!N:N,DB!$O$5,Total!M:M,DB!$G$9,Total!AA:AA,DB!$O$9,Total!AA:AA,$H$2)+COUNTIFS(Total!X:X,$R$3,Total!W:W,B25,Total!O:O,DB!$G$5,Total!N:N,DB!$O$5,Total!AA:AA,DB!$G$9,Total!K:K,DB!$O$9,Total!AA:AA,$H$2)+COUNTIFS(Total!X:X,$R$3,Total!W:W,B25,Total!O:O,DB!$G$5,Total!N:N,DB!$O$5,Total!AA:AA,DB!$G$9,Total!AA:AA,DB!$O$9,Total!E:E,$H$2)+COUNTIFS(Total!X:X,$R$3,Total!W:W,B25,Total!O:O,DB!$G$5,Total!AA:AA,DB!$O$5,Total!M:M,DB!$G$9,Total!K:K,DB!$O$9,Total!AA:AA,$H$2)+COUNTIFS(Total!X:X,$R$3,Total!W:W,B25,Total!O:O,DB!$G$5,Total!AA:AA,DB!$O$5,Total!M:M,DB!$G$9,Total!AA:AA,DB!$O$9,Total!E:E,$H$2)+COUNTIFS(Total!X:X,$R$3,Total!W:W,B25,Total!O:O,DB!$G$5,Total!AA:AA,DB!$O$5,Total!AA:AA,DB!$G$9,Total!K:K,DB!$O$9,Total!E:E,$H$2)+COUNTIFS(Total!X:X,$R$3,Total!W:W,B25,Total!AA:AA,DB!$G$5,Total!N:N,DB!$O$5,Total!M:M,DB!$G$9,Total!K:K,DB!$O$9,Total!AA:AA,$H$2)+COUNTIFS(Total!X:X,$R$3,Total!W:W,B25,Total!AA:AA,DB!$G$5,Total!N:N,DB!$O$5,Total!M:M,DB!$G$9,Total!AA:AA,DB!$O$9,Total!E:E,$H$2)+COUNTIFS(Total!X:X,$R$3,Total!W:W,B25,Total!AA:AA,DB!$G$5,Total!N:N,DB!$O$5,Total!AA:AA,DB!$G$9,Total!K:K,DB!$O$9,Total!E:E,$H$2)+COUNTIFS(Total!X:X,$R$3,Total!W:W,B25,Total!AA:AA,DB!$G$5,Total!AA:AA,DB!$O$5,Total!M:M,DB!$G$9,Total!K:K,DB!$O$9,Total!E:E,$H$2)+COUNTIFS(Total!X:X,$R$3,Total!W:W,B25,Total!O:O,DB!$G$5,Total!N:N,DB!$O$5,Total!AA:AA,DB!$G$9,Total!AA:AA,DB!$O$9,Total!AA:AA,$H$2)+COUNTIFS(Total!X:X,$R$3,Total!W:W,B25,Total!O:O,DB!$G$5,Total!AA:AA,DB!$O$5,Total!M:M,DB!$G$9,Total!AA:AA,DB!$O$9,Total!AA:AA,$H$2)+COUNTIFS(Total!X:X,$R$3,Total!W:W,B25,Total!O:O,DB!$G$5,Total!AA:AA,DB!$O$5,Total!AA:AA,DB!$G$9,Total!K:K,DB!$O$9,Total!AA:AA,$H$2)+COUNTIFS(Total!X:X,$R$3,Total!W:W,B25,Total!O:O,DB!$G$5,Total!AA:AA,DB!$O$5,Total!AA:AA,DB!$G$9,Total!AA:AA,DB!$O$9,Total!E:E,$H$2)+COUNTIFS(Total!X:X,$R$3,Total!W:W,B25,Total!AA:AA,DB!$G$5,Total!N:N,DB!$O$5,Total!M:M,DB!$G$9,Total!AA:AA,DB!$O$9,Total!AA:AA,$H$2)+COUNTIFS(Total!X:X,$R$3,Total!W:W,B25,Total!AA:AA,DB!$G$5,Total!N:N,DB!$O$5,Total!AA:AA,DB!$G$9,Total!K:K,DB!$O$9,Total!AA:AA,$H$2)+COUNTIFS(Total!X:X,$R$3,Total!W:W,B25,Total!AA:AA,DB!$G$5,Total!N:N,DB!$O$5,Total!AA:AA,DB!$G$9,Total!AA:AA,DB!$O$9,Total!E:E,$H$2)+COUNTIFS(Total!X:X,$R$3,Total!W:W,B25,Total!AA:AA,DB!$G$5,Total!AA:AA,DB!$O$5,Total!M:M,DB!$G$9,Total!K:K,DB!$O$9,Total!AA:AA,$H$2)+COUNTIFS(Total!X:X,$R$3,Total!W:W,B25,Total!AA:AA,DB!$G$5,Total!AA:AA,DB!$O$5,Total!M:M,DB!$G$9,Total!AA:AA,DB!$O$9,Total!E:E,$H$2)+COUNTIFS(Total!X:X,$R$3,Total!W:W,B25,Total!AA:AA,DB!$G$5,Total!AA:AA,DB!$O$5,Total!AA:AA,DB!$G$9,Total!K:K,DB!$O$9,Total!E:E,$H$2)+COUNTIFS(Total!X:X,$R$3,Total!W:W,B25,Total!AA:AA,DB!$G$5,Total!N:N,DB!$O$5,Total!M:M,DB!$G$9,Total!K:K,DB!$O$9,Total!E:E,$H$2)+COUNTIFS(Total!X:X,$R$3,Total!W:W,B25,Total!O:O,DB!$G$5,Total!AA:AA,DB!$O$5,Total!M:M,DB!$G$9,Total!K:K,DB!$O$9,Total!E:E,$H$2)+COUNTIFS(Total!X:X,$R$3,Total!W:W,B25,Total!O:O,DB!$G$5,Total!N:N,DB!$O$5,Total!AA:AA,DB!$G$9,Total!K:K,DB!$O$9,Total!E:E,$H$2)+COUNTIFS(Total!X:X,$R$3,Total!W:W,B25,Total!O:O,DB!$G$5,Total!N:N,DB!$O$5,Total!M:M,DB!$G$9,Total!AA:AA,DB!$O$9,Total!E:E,$H$2)+COUNTIFS(Total!X:X,$R$3,Total!W:W,B25,Total!O:O,DB!$G$5,Total!N:N,DB!$O$5,Total!M:M,DB!$G$9,Total!K:K,DB!$O$9,Total!AA:AA,$H$2)</f>
        <v>0</v>
      </c>
      <c r="S25" s="31">
        <f>COUNTIFS(Total!X:X,$S$3,Total!W:W,B25,Total!O:O,DB!$G$5,Total!N:N,DB!$O$5,Total!M:M,DB!$G$9,Total!K:K,DB!$O$9,Total!E:E,$H$2)+COUNTIFS(Total!X:X,$S$3,Total!W:W,B25,Total!AA:AA,DB!$G$5,Total!AA:AA,DB!$O$5,Total!AA:AA,DB!$G$9,Total!AA:AA,DB!$O$9,Total!AA:AA,$H$2)+COUNTIFS(Total!X:X,$S$3,Total!W:W,B25,Total!O:O,DB!$G$5,Total!AA:AA,DB!$O$5,Total!AA:AA,DB!$G$9,Total!AA:AA,DB!$O$9,Total!AA:AA,$H$2)+COUNTIFS(Total!X:X,$S$3,Total!W:W,B25,Total!AA:AA,DB!$G$5,Total!N:N,DB!$O$5,Total!AA:AA,DB!$G$9,Total!AA:AA,DB!$O$9,Total!AA:AA,$H$2)+COUNTIFS(Total!X:X,$S$3,Total!W:W,B25,Total!AA:AA,DB!$G$5,Total!AA:AA,DB!$O$5,Total!M:M,DB!$G$9,Total!AA:AA,DB!$O$9,Total!AA:AA,$H$2)+COUNTIFS(Total!X:X,$S$3,Total!W:W,B25,Total!AA:AA,DB!$G$5,Total!AA:AA,DB!$O$5,Total!AA:AA,DB!$G$9,Total!K:K,DB!$O$9,Total!AA:AA,$H$2)+COUNTIFS(Total!X:X,$S$3,Total!W:W,B25,Total!AA:AA,DB!$G$5,Total!AA:AA,DB!$O$5,Total!AA:AA,DB!$G$9,Total!AA:AA,DB!$O$9,Total!E:E,$H$2)+COUNTIFS(Total!X:X,$S$3,Total!W:W,B25,Total!O:O,DB!$G$5,Total!N:N,DB!$O$5,Total!M:M,DB!$G$9,Total!AA:AA,DB!$O$9,Total!AA:AA,$H$2)+COUNTIFS(Total!X:X,$S$3,Total!W:W,B25,Total!O:O,DB!$G$5,Total!N:N,DB!$O$5,Total!AA:AA,DB!$G$9,Total!K:K,DB!$O$9,Total!AA:AA,$H$2)+COUNTIFS(Total!X:X,$S$3,Total!W:W,B25,Total!O:O,DB!$G$5,Total!N:N,DB!$O$5,Total!AA:AA,DB!$G$9,Total!AA:AA,DB!$O$9,Total!E:E,$H$2)+COUNTIFS(Total!X:X,$S$3,Total!W:W,B25,Total!O:O,DB!$G$5,Total!AA:AA,DB!$O$5,Total!M:M,DB!$G$9,Total!K:K,DB!$O$9,Total!AA:AA,$H$2)+COUNTIFS(Total!X:X,$S$3,Total!W:W,B25,Total!O:O,DB!$G$5,Total!AA:AA,DB!$O$5,Total!M:M,DB!$G$9,Total!AA:AA,DB!$O$9,Total!E:E,$H$2)+COUNTIFS(Total!X:X,$S$3,Total!W:W,B25,Total!O:O,DB!$G$5,Total!AA:AA,DB!$O$5,Total!AA:AA,DB!$G$9,Total!K:K,DB!$O$9,Total!E:E,$H$2)+COUNTIFS(Total!X:X,$S$3,Total!W:W,B25,Total!AA:AA,DB!$G$5,Total!N:N,DB!$O$5,Total!M:M,DB!$G$9,Total!K:K,DB!$O$9,Total!AA:AA,$H$2)+COUNTIFS(Total!X:X,$S$3,Total!W:W,B25,Total!AA:AA,DB!$G$5,Total!N:N,DB!$O$5,Total!M:M,DB!$G$9,Total!AA:AA,DB!$O$9,Total!E:E,$H$2)+COUNTIFS(Total!X:X,$S$3,Total!W:W,B25,Total!AA:AA,DB!$G$5,Total!N:N,DB!$O$5,Total!AA:AA,DB!$G$9,Total!K:K,DB!$O$9,Total!E:E,$H$2)+COUNTIFS(Total!X:X,$S$3,Total!W:W,B25,Total!AA:AA,DB!$G$5,Total!AA:AA,DB!$O$5,Total!M:M,DB!$G$9,Total!K:K,DB!$O$9,Total!E:E,$H$2)+COUNTIFS(Total!X:X,$S$3,Total!W:W,B25,Total!O:O,DB!$G$5,Total!N:N,DB!$O$5,Total!AA:AA,DB!$G$9,Total!AA:AA,DB!$O$9,Total!AA:AA,$H$2)+COUNTIFS(Total!X:X,$S$3,Total!W:W,B25,Total!O:O,DB!$G$5,Total!AA:AA,DB!$O$5,Total!M:M,DB!$G$9,Total!AA:AA,DB!$O$9,Total!AA:AA,$H$2)+COUNTIFS(Total!X:X,$S$3,Total!W:W,B25,Total!O:O,DB!$G$5,Total!AA:AA,DB!$O$5,Total!AA:AA,DB!$G$9,Total!K:K,DB!$O$9,Total!AA:AA,$H$2)+COUNTIFS(Total!X:X,$S$3,Total!W:W,B25,Total!O:O,DB!$G$5,Total!AA:AA,DB!$O$5,Total!AA:AA,DB!$G$9,Total!AA:AA,DB!$O$9,Total!E:E,$H$2)+COUNTIFS(Total!X:X,$S$3,Total!W:W,B25,Total!AA:AA,DB!$G$5,Total!N:N,DB!$O$5,Total!M:M,DB!$G$9,Total!AA:AA,DB!$O$9,Total!AA:AA,$H$2)+COUNTIFS(Total!X:X,$S$3,Total!W:W,B25,Total!AA:AA,DB!$G$5,Total!N:N,DB!$O$5,Total!AA:AA,DB!$G$9,Total!K:K,DB!$O$9,Total!AA:AA,$H$2)+COUNTIFS(Total!X:X,$S$3,Total!W:W,B25,Total!AA:AA,DB!$G$5,Total!N:N,DB!$O$5,Total!AA:AA,DB!$G$9,Total!AA:AA,DB!$O$9,Total!E:E,$H$2)+COUNTIFS(Total!X:X,$S$3,Total!W:W,B25,Total!AA:AA,DB!$G$5,Total!AA:AA,DB!$O$5,Total!M:M,DB!$G$9,Total!K:K,DB!$O$9,Total!AA:AA,$H$2)+COUNTIFS(Total!X:X,$S$3,Total!W:W,B25,Total!AA:AA,DB!$G$5,Total!AA:AA,DB!$O$5,Total!M:M,DB!$G$9,Total!AA:AA,DB!$O$9,Total!E:E,$H$2)+COUNTIFS(Total!X:X,$S$3,Total!W:W,B25,Total!AA:AA,DB!$G$5,Total!AA:AA,DB!$O$5,Total!AA:AA,DB!$G$9,Total!K:K,DB!$O$9,Total!E:E,$H$2)+COUNTIFS(Total!X:X,$S$3,Total!W:W,B25,Total!AA:AA,DB!$G$5,Total!N:N,DB!$O$5,Total!M:M,DB!$G$9,Total!K:K,DB!$O$9,Total!E:E,$H$2)+COUNTIFS(Total!X:X,$S$3,Total!W:W,B25,Total!O:O,DB!$G$5,Total!AA:AA,DB!$O$5,Total!M:M,DB!$G$9,Total!K:K,DB!$O$9,Total!E:E,$H$2)+COUNTIFS(Total!X:X,$S$3,Total!W:W,B25,Total!O:O,DB!$G$5,Total!N:N,DB!$O$5,Total!AA:AA,DB!$G$9,Total!K:K,DB!$O$9,Total!E:E,$H$2)+COUNTIFS(Total!X:X,$S$3,Total!W:W,B25,Total!O:O,DB!$G$5,Total!N:N,DB!$O$5,Total!M:M,DB!$G$9,Total!AA:AA,DB!$O$9,Total!E:E,$H$2)+COUNTIFS(Total!X:X,$S$3,Total!W:W,B25,Total!O:O,DB!$G$5,Total!N:N,DB!$O$5,Total!M:M,DB!$G$9,Total!K:K,DB!$O$9,Total!AA:AA,$H$2)</f>
        <v>0</v>
      </c>
      <c r="T25" s="31">
        <f>COUNTIFS(Total!X:X,$T$3,Total!W:W,B25,Total!O:O,DB!$G$5,Total!N:N,DB!$O$5,Total!M:M,DB!$G$9,Total!K:K,DB!$O$9,Total!E:E,$H$2)+COUNTIFS(Total!X:X,$T$3,Total!W:W,B25,Total!AA:AA,DB!$G$5,Total!AA:AA,DB!$O$5,Total!AA:AA,DB!$G$9,Total!AA:AA,DB!$O$9,Total!AA:AA,$H$2)+COUNTIFS(Total!X:X,$T$3,Total!W:W,B25,Total!O:O,DB!$G$5,Total!AA:AA,DB!$O$5,Total!AA:AA,DB!$G$9,Total!AA:AA,DB!$O$9,Total!AA:AA,$H$2)+COUNTIFS(Total!X:X,$T$3,Total!W:W,B25,Total!AA:AA,DB!$G$5,Total!N:N,DB!$O$5,Total!AA:AA,DB!$G$9,Total!AA:AA,DB!$O$9,Total!AA:AA,$H$2)+COUNTIFS(Total!X:X,$T$3,Total!W:W,B25,Total!AA:AA,DB!$G$5,Total!AA:AA,DB!$O$5,Total!M:M,DB!$G$9,Total!AA:AA,DB!$O$9,Total!AA:AA,$H$2)+COUNTIFS(Total!X:X,$T$3,Total!W:W,B25,Total!AA:AA,DB!$G$5,Total!AA:AA,DB!$O$5,Total!AA:AA,DB!$G$9,Total!K:K,DB!$O$9,Total!AA:AA,$H$2)+COUNTIFS(Total!X:X,$T$3,Total!W:W,B25,Total!AA:AA,DB!$G$5,Total!AA:AA,DB!$O$5,Total!AA:AA,DB!$G$9,Total!AA:AA,DB!$O$9,Total!E:E,$H$2)+COUNTIFS(Total!X:X,$T$3,Total!W:W,B25,Total!O:O,DB!$G$5,Total!N:N,DB!$O$5,Total!M:M,DB!$G$9,Total!AA:AA,DB!$O$9,Total!AA:AA,$H$2)+COUNTIFS(Total!X:X,$T$3,Total!W:W,B25,Total!O:O,DB!$G$5,Total!N:N,DB!$O$5,Total!AA:AA,DB!$G$9,Total!K:K,DB!$O$9,Total!AA:AA,$H$2)+COUNTIFS(Total!X:X,$T$3,Total!W:W,B25,Total!O:O,DB!$G$5,Total!N:N,DB!$O$5,Total!AA:AA,DB!$G$9,Total!AA:AA,DB!$O$9,Total!E:E,$H$2)+COUNTIFS(Total!X:X,$T$3,Total!W:W,B25,Total!O:O,DB!$G$5,Total!AA:AA,DB!$O$5,Total!M:M,DB!$G$9,Total!K:K,DB!$O$9,Total!AA:AA,$H$2)+COUNTIFS(Total!X:X,$T$3,Total!W:W,B25,Total!O:O,DB!$G$5,Total!AA:AA,DB!$O$5,Total!M:M,DB!$G$9,Total!AA:AA,DB!$O$9,Total!E:E,$H$2)+COUNTIFS(Total!X:X,$T$3,Total!W:W,B25,Total!O:O,DB!$G$5,Total!AA:AA,DB!$O$5,Total!AA:AA,DB!$G$9,Total!K:K,DB!$O$9,Total!E:E,$H$2)+COUNTIFS(Total!X:X,$T$3,Total!W:W,B25,Total!AA:AA,DB!$G$5,Total!N:N,DB!$O$5,Total!M:M,DB!$G$9,Total!K:K,DB!$O$9,Total!AA:AA,$H$2)+COUNTIFS(Total!X:X,$T$3,Total!W:W,B25,Total!AA:AA,DB!$G$5,Total!N:N,DB!$O$5,Total!M:M,DB!$G$9,Total!AA:AA,DB!$O$9,Total!E:E,$H$2)+COUNTIFS(Total!X:X,$T$3,Total!W:W,B25,Total!AA:AA,DB!$G$5,Total!N:N,DB!$O$5,Total!AA:AA,DB!$G$9,Total!K:K,DB!$O$9,Total!E:E,$H$2)+COUNTIFS(Total!X:X,$T$3,Total!W:W,B25,Total!AA:AA,DB!$G$5,Total!AA:AA,DB!$O$5,Total!M:M,DB!$G$9,Total!K:K,DB!$O$9,Total!E:E,$H$2)+COUNTIFS(Total!X:X,$T$3,Total!W:W,B25,Total!O:O,DB!$G$5,Total!N:N,DB!$O$5,Total!AA:AA,DB!$G$9,Total!AA:AA,DB!$O$9,Total!AA:AA,$H$2)+COUNTIFS(Total!X:X,$T$3,Total!W:W,B25,Total!O:O,DB!$G$5,Total!AA:AA,DB!$O$5,Total!M:M,DB!$G$9,Total!AA:AA,DB!$O$9,Total!AA:AA,$H$2)+COUNTIFS(Total!X:X,$T$3,Total!W:W,B25,Total!O:O,DB!$G$5,Total!AA:AA,DB!$O$5,Total!AA:AA,DB!$G$9,Total!K:K,DB!$O$9,Total!AA:AA,$H$2)+COUNTIFS(Total!X:X,$T$3,Total!W:W,B25,Total!O:O,DB!$G$5,Total!AA:AA,DB!$O$5,Total!AA:AA,DB!$G$9,Total!AA:AA,DB!$O$9,Total!E:E,$H$2)+COUNTIFS(Total!X:X,$T$3,Total!W:W,B25,Total!AA:AA,DB!$G$5,Total!N:N,DB!$O$5,Total!M:M,DB!$G$9,Total!AA:AA,DB!$O$9,Total!AA:AA,$H$2)+COUNTIFS(Total!X:X,$T$3,Total!W:W,B25,Total!AA:AA,DB!$G$5,Total!N:N,DB!$O$5,Total!AA:AA,DB!$G$9,Total!K:K,DB!$O$9,Total!AA:AA,$H$2)+COUNTIFS(Total!X:X,$T$3,Total!W:W,B25,Total!AA:AA,DB!$G$5,Total!N:N,DB!$O$5,Total!AA:AA,DB!$G$9,Total!AA:AA,DB!$O$9,Total!E:E,$H$2)+COUNTIFS(Total!X:X,$T$3,Total!W:W,B25,Total!AA:AA,DB!$G$5,Total!AA:AA,DB!$O$5,Total!M:M,DB!$G$9,Total!K:K,DB!$O$9,Total!AA:AA,$H$2)+COUNTIFS(Total!X:X,$T$3,Total!W:W,B25,Total!AA:AA,DB!$G$5,Total!AA:AA,DB!$O$5,Total!M:M,DB!$G$9,Total!AA:AA,DB!$O$9,Total!E:E,$H$2)+COUNTIFS(Total!X:X,$T$3,Total!W:W,B25,Total!AA:AA,DB!$G$5,Total!AA:AA,DB!$O$5,Total!AA:AA,DB!$G$9,Total!K:K,DB!$O$9,Total!E:E,$H$2)+COUNTIFS(Total!X:X,$T$3,Total!W:W,B25,Total!AA:AA,DB!$G$5,Total!N:N,DB!$O$5,Total!M:M,DB!$G$9,Total!K:K,DB!$O$9,Total!E:E,$H$2)+COUNTIFS(Total!X:X,$T$3,Total!W:W,B25,Total!O:O,DB!$G$5,Total!AA:AA,DB!$O$5,Total!M:M,DB!$G$9,Total!K:K,DB!$O$9,Total!E:E,$H$2)+COUNTIFS(Total!X:X,$T$3,Total!W:W,B25,Total!O:O,DB!$G$5,Total!N:N,DB!$O$5,Total!AA:AA,DB!$G$9,Total!K:K,DB!$O$9,Total!E:E,$H$2)+COUNTIFS(Total!X:X,$T$3,Total!W:W,B25,Total!O:O,DB!$G$5,Total!N:N,DB!$O$5,Total!M:M,DB!$G$9,Total!AA:AA,DB!$O$9,Total!E:E,$H$2)+COUNTIFS(Total!X:X,$T$3,Total!W:W,B25,Total!O:O,DB!$G$5,Total!N:N,DB!$O$5,Total!M:M,DB!$G$9,Total!K:K,DB!$O$9,Total!AA:AA,$H$2)</f>
        <v>0</v>
      </c>
      <c r="U25" s="31">
        <f>COUNTIFS(Total!X:X,$U$3,Total!W:W,B25,Total!O:O,DB!$G$5,Total!N:N,DB!$O$5,Total!M:M,DB!$G$9,Total!K:K,DB!$O$9,Total!E:E,$H$2)+COUNTIFS(Total!X:X,$U$3,Total!W:W,B25,Total!AA:AA,DB!$G$5,Total!AA:AA,DB!$O$5,Total!AA:AA,DB!$G$9,Total!AA:AA,DB!$O$9,Total!AA:AA,$H$2)+COUNTIFS(Total!X:X,$U$3,Total!W:W,B25,Total!O:O,DB!$G$5,Total!AA:AA,DB!$O$5,Total!AA:AA,DB!$G$9,Total!AA:AA,DB!$O$9,Total!AA:AA,$H$2)+COUNTIFS(Total!X:X,$U$3,Total!W:W,B25,Total!AA:AA,DB!$G$5,Total!N:N,DB!$O$5,Total!AA:AA,DB!$G$9,Total!AA:AA,DB!$O$9,Total!AA:AA,$H$2)+COUNTIFS(Total!X:X,$U$3,Total!W:W,B25,Total!AA:AA,DB!$G$5,Total!AA:AA,DB!$O$5,Total!M:M,DB!$G$9,Total!AA:AA,DB!$O$9,Total!AA:AA,$H$2)+COUNTIFS(Total!X:X,$U$3,Total!W:W,B25,Total!AA:AA,DB!$G$5,Total!AA:AA,DB!$O$5,Total!AA:AA,DB!$G$9,Total!K:K,DB!$O$9,Total!AA:AA,$H$2)+COUNTIFS(Total!X:X,$U$3,Total!W:W,B25,Total!AA:AA,DB!$G$5,Total!AA:AA,DB!$O$5,Total!AA:AA,DB!$G$9,Total!AA:AA,DB!$O$9,Total!E:E,$H$2)+COUNTIFS(Total!X:X,$U$3,Total!W:W,B25,Total!O:O,DB!$G$5,Total!N:N,DB!$O$5,Total!M:M,DB!$G$9,Total!AA:AA,DB!$O$9,Total!AA:AA,$H$2)+COUNTIFS(Total!X:X,$U$3,Total!W:W,B25,Total!O:O,DB!$G$5,Total!N:N,DB!$O$5,Total!AA:AA,DB!$G$9,Total!K:K,DB!$O$9,Total!AA:AA,$H$2)+COUNTIFS(Total!X:X,$U$3,Total!W:W,B25,Total!O:O,DB!$G$5,Total!N:N,DB!$O$5,Total!AA:AA,DB!$G$9,Total!AA:AA,DB!$O$9,Total!E:E,$H$2)+COUNTIFS(Total!X:X,$U$3,Total!W:W,B25,Total!O:O,DB!$G$5,Total!AA:AA,DB!$O$5,Total!M:M,DB!$G$9,Total!K:K,DB!$O$9,Total!AA:AA,$H$2)+COUNTIFS(Total!X:X,$U$3,Total!W:W,B25,Total!O:O,DB!$G$5,Total!AA:AA,DB!$O$5,Total!M:M,DB!$G$9,Total!AA:AA,DB!$O$9,Total!E:E,$H$2)+COUNTIFS(Total!X:X,$U$3,Total!W:W,B25,Total!O:O,DB!$G$5,Total!AA:AA,DB!$O$5,Total!AA:AA,DB!$G$9,Total!K:K,DB!$O$9,Total!E:E,$H$2)+COUNTIFS(Total!X:X,$U$3,Total!W:W,B25,Total!AA:AA,DB!$G$5,Total!N:N,DB!$O$5,Total!M:M,DB!$G$9,Total!K:K,DB!$O$9,Total!AA:AA,$H$2)+COUNTIFS(Total!X:X,$U$3,Total!W:W,B25,Total!AA:AA,DB!$G$5,Total!N:N,DB!$O$5,Total!M:M,DB!$G$9,Total!AA:AA,DB!$O$9,Total!E:E,$H$2)+COUNTIFS(Total!X:X,$U$3,Total!W:W,B25,Total!AA:AA,DB!$G$5,Total!N:N,DB!$O$5,Total!AA:AA,DB!$G$9,Total!K:K,DB!$O$9,Total!E:E,$H$2)+COUNTIFS(Total!X:X,$U$3,Total!W:W,B25,Total!AA:AA,DB!$G$5,Total!AA:AA,DB!$O$5,Total!M:M,DB!$G$9,Total!K:K,DB!$O$9,Total!E:E,$H$2)+COUNTIFS(Total!X:X,$U$3,Total!W:W,B25,Total!O:O,DB!$G$5,Total!N:N,DB!$O$5,Total!AA:AA,DB!$G$9,Total!AA:AA,DB!$O$9,Total!AA:AA,$H$2)+COUNTIFS(Total!X:X,$U$3,Total!W:W,B25,Total!O:O,DB!$G$5,Total!AA:AA,DB!$O$5,Total!M:M,DB!$G$9,Total!AA:AA,DB!$O$9,Total!AA:AA,$H$2)+COUNTIFS(Total!X:X,$U$3,Total!W:W,B25,Total!O:O,DB!$G$5,Total!AA:AA,DB!$O$5,Total!AA:AA,DB!$G$9,Total!K:K,DB!$O$9,Total!AA:AA,$H$2)+COUNTIFS(Total!X:X,$U$3,Total!W:W,B25,Total!O:O,DB!$G$5,Total!AA:AA,DB!$O$5,Total!AA:AA,DB!$G$9,Total!AA:AA,DB!$O$9,Total!E:E,$H$2)+COUNTIFS(Total!X:X,$U$3,Total!W:W,B25,Total!AA:AA,DB!$G$5,Total!N:N,DB!$O$5,Total!M:M,DB!$G$9,Total!AA:AA,DB!$O$9,Total!AA:AA,$H$2)+COUNTIFS(Total!X:X,$U$3,Total!W:W,B25,Total!AA:AA,DB!$G$5,Total!N:N,DB!$O$5,Total!AA:AA,DB!$G$9,Total!K:K,DB!$O$9,Total!AA:AA,$H$2)+COUNTIFS(Total!X:X,$U$3,Total!W:W,B25,Total!AA:AA,DB!$G$5,Total!N:N,DB!$O$5,Total!AA:AA,DB!$G$9,Total!AA:AA,DB!$O$9,Total!E:E,$H$2)+COUNTIFS(Total!X:X,$U$3,Total!W:W,B25,Total!AA:AA,DB!$G$5,Total!AA:AA,DB!$O$5,Total!M:M,DB!$G$9,Total!K:K,DB!$O$9,Total!AA:AA,$H$2)+COUNTIFS(Total!X:X,$U$3,Total!W:W,B25,Total!AA:AA,DB!$G$5,Total!AA:AA,DB!$O$5,Total!M:M,DB!$G$9,Total!AA:AA,DB!$O$9,Total!E:E,$H$2)+COUNTIFS(Total!X:X,$U$3,Total!W:W,B25,Total!AA:AA,DB!$G$5,Total!AA:AA,DB!$O$5,Total!AA:AA,DB!$G$9,Total!K:K,DB!$O$9,Total!E:E,$H$2)+COUNTIFS(Total!X:X,$U$3,Total!W:W,B25,Total!AA:AA,DB!$G$5,Total!N:N,DB!$O$5,Total!M:M,DB!$G$9,Total!K:K,DB!$O$9,Total!E:E,$H$2)+COUNTIFS(Total!X:X,$U$3,Total!W:W,B25,Total!O:O,DB!$G$5,Total!AA:AA,DB!$O$5,Total!M:M,DB!$G$9,Total!K:K,DB!$O$9,Total!E:E,$H$2)+COUNTIFS(Total!X:X,$U$3,Total!W:W,B25,Total!O:O,DB!$G$5,Total!N:N,DB!$O$5,Total!AA:AA,DB!$G$9,Total!K:K,DB!$O$9,Total!E:E,$H$2)+COUNTIFS(Total!X:X,$U$3,Total!W:W,B25,Total!O:O,DB!$G$5,Total!N:N,DB!$O$5,Total!M:M,DB!$G$9,Total!AA:AA,DB!$O$9,Total!E:E,$H$2)+COUNTIFS(Total!X:X,$U$3,Total!W:W,B25,Total!O:O,DB!$G$5,Total!N:N,DB!$O$5,Total!M:M,DB!$G$9,Total!K:K,DB!$O$9,Total!AA:AA,$H$2)</f>
        <v>0</v>
      </c>
      <c r="V25" s="31">
        <f>COUNTIFS(Total!X:X,$V$3,Total!W:W,B25,Total!O:O,DB!$G$5,Total!N:N,DB!$O$5,Total!M:M,DB!$G$9,Total!K:K,DB!$O$9,Total!E:E,$H$2)+COUNTIFS(Total!X:X,$V$3,Total!W:W,B25,Total!AA:AA,DB!$G$5,Total!AA:AA,DB!$O$5,Total!AA:AA,DB!$G$9,Total!AA:AA,DB!$O$9,Total!AA:AA,$H$2)+COUNTIFS(Total!X:X,$V$3,Total!W:W,B25,Total!O:O,DB!$G$5,Total!AA:AA,DB!$O$5,Total!AA:AA,DB!$G$9,Total!AA:AA,DB!$O$9,Total!AA:AA,$H$2)+COUNTIFS(Total!X:X,$V$3,Total!W:W,B25,Total!AA:AA,DB!$G$5,Total!N:N,DB!$O$5,Total!AA:AA,DB!$G$9,Total!AA:AA,DB!$O$9,Total!AA:AA,$H$2)+COUNTIFS(Total!X:X,$V$3,Total!W:W,B25,Total!AA:AA,DB!$G$5,Total!AA:AA,DB!$O$5,Total!M:M,DB!$G$9,Total!AA:AA,DB!$O$9,Total!AA:AA,$H$2)+COUNTIFS(Total!X:X,$V$3,Total!W:W,B25,Total!AA:AA,DB!$G$5,Total!AA:AA,DB!$O$5,Total!AA:AA,DB!$G$9,Total!K:K,DB!$O$9,Total!AA:AA,$H$2)+COUNTIFS(Total!X:X,$V$3,Total!W:W,B25,Total!AA:AA,DB!$G$5,Total!AA:AA,DB!$O$5,Total!AA:AA,DB!$G$9,Total!AA:AA,DB!$O$9,Total!E:E,$H$2)+COUNTIFS(Total!X:X,$V$3,Total!W:W,B25,Total!O:O,DB!$G$5,Total!N:N,DB!$O$5,Total!M:M,DB!$G$9,Total!AA:AA,DB!$O$9,Total!AA:AA,$H$2)+COUNTIFS(Total!X:X,$V$3,Total!W:W,B25,Total!O:O,DB!$G$5,Total!N:N,DB!$O$5,Total!AA:AA,DB!$G$9,Total!K:K,DB!$O$9,Total!AA:AA,$H$2)+COUNTIFS(Total!X:X,$V$3,Total!W:W,B25,Total!O:O,DB!$G$5,Total!N:N,DB!$O$5,Total!AA:AA,DB!$G$9,Total!AA:AA,DB!$O$9,Total!E:E,$H$2)+COUNTIFS(Total!X:X,$V$3,Total!W:W,B25,Total!O:O,DB!$G$5,Total!AA:AA,DB!$O$5,Total!M:M,DB!$G$9,Total!K:K,DB!$O$9,Total!AA:AA,$H$2)+COUNTIFS(Total!X:X,$V$3,Total!W:W,B25,Total!O:O,DB!$G$5,Total!AA:AA,DB!$O$5,Total!M:M,DB!$G$9,Total!AA:AA,DB!$O$9,Total!E:E,$H$2)+COUNTIFS(Total!X:X,$V$3,Total!W:W,B25,Total!O:O,DB!$G$5,Total!AA:AA,DB!$O$5,Total!AA:AA,DB!$G$9,Total!K:K,DB!$O$9,Total!E:E,$H$2)+COUNTIFS(Total!X:X,$V$3,Total!W:W,B25,Total!AA:AA,DB!$G$5,Total!N:N,DB!$O$5,Total!M:M,DB!$G$9,Total!K:K,DB!$O$9,Total!AA:AA,$H$2)+COUNTIFS(Total!X:X,$V$3,Total!W:W,B25,Total!AA:AA,DB!$G$5,Total!N:N,DB!$O$5,Total!M:M,DB!$G$9,Total!AA:AA,DB!$O$9,Total!E:E,$H$2)+COUNTIFS(Total!X:X,$V$3,Total!W:W,B25,Total!AA:AA,DB!$G$5,Total!N:N,DB!$O$5,Total!AA:AA,DB!$G$9,Total!K:K,DB!$O$9,Total!E:E,$H$2)+COUNTIFS(Total!X:X,$V$3,Total!W:W,B25,Total!AA:AA,DB!$G$5,Total!AA:AA,DB!$O$5,Total!M:M,DB!$G$9,Total!K:K,DB!$O$9,Total!E:E,$H$2)+COUNTIFS(Total!X:X,$V$3,Total!W:W,B25,Total!O:O,DB!$G$5,Total!N:N,DB!$O$5,Total!AA:AA,DB!$G$9,Total!AA:AA,DB!$O$9,Total!AA:AA,$H$2)+COUNTIFS(Total!X:X,$V$3,Total!W:W,B25,Total!O:O,DB!$G$5,Total!AA:AA,DB!$O$5,Total!M:M,DB!$G$9,Total!AA:AA,DB!$O$9,Total!AA:AA,$H$2)+COUNTIFS(Total!X:X,$V$3,Total!W:W,B25,Total!O:O,DB!$G$5,Total!AA:AA,DB!$O$5,Total!AA:AA,DB!$G$9,Total!K:K,DB!$O$9,Total!AA:AA,$H$2)+COUNTIFS(Total!X:X,$V$3,Total!W:W,B25,Total!O:O,DB!$G$5,Total!AA:AA,DB!$O$5,Total!AA:AA,DB!$G$9,Total!AA:AA,DB!$O$9,Total!E:E,$H$2)+COUNTIFS(Total!X:X,$V$3,Total!W:W,B25,Total!AA:AA,DB!$G$5,Total!N:N,DB!$O$5,Total!M:M,DB!$G$9,Total!AA:AA,DB!$O$9,Total!AA:AA,$H$2)+COUNTIFS(Total!X:X,$V$3,Total!W:W,B25,Total!AA:AA,DB!$G$5,Total!N:N,DB!$O$5,Total!AA:AA,DB!$G$9,Total!K:K,DB!$O$9,Total!AA:AA,$H$2)+COUNTIFS(Total!X:X,$V$3,Total!W:W,B25,Total!AA:AA,DB!$G$5,Total!N:N,DB!$O$5,Total!AA:AA,DB!$G$9,Total!AA:AA,DB!$O$9,Total!E:E,$H$2)+COUNTIFS(Total!X:X,$V$3,Total!W:W,B25,Total!AA:AA,DB!$G$5,Total!AA:AA,DB!$O$5,Total!M:M,DB!$G$9,Total!K:K,DB!$O$9,Total!AA:AA,$H$2)+COUNTIFS(Total!X:X,$V$3,Total!W:W,B25,Total!AA:AA,DB!$G$5,Total!AA:AA,DB!$O$5,Total!M:M,DB!$G$9,Total!AA:AA,DB!$O$9,Total!E:E,$H$2)+COUNTIFS(Total!X:X,$V$3,Total!W:W,B25,Total!AA:AA,DB!$G$5,Total!AA:AA,DB!$O$5,Total!AA:AA,DB!$G$9,Total!K:K,DB!$O$9,Total!E:E,$H$2)+COUNTIFS(Total!X:X,$V$3,Total!W:W,B25,Total!AA:AA,DB!$G$5,Total!N:N,DB!$O$5,Total!M:M,DB!$G$9,Total!K:K,DB!$O$9,Total!E:E,$H$2)+COUNTIFS(Total!X:X,$V$3,Total!W:W,B25,Total!O:O,DB!$G$5,Total!AA:AA,DB!$O$5,Total!M:M,DB!$G$9,Total!K:K,DB!$O$9,Total!E:E,$H$2)+COUNTIFS(Total!X:X,$V$3,Total!W:W,B25,Total!O:O,DB!$G$5,Total!N:N,DB!$O$5,Total!AA:AA,DB!$G$9,Total!K:K,DB!$O$9,Total!E:E,$H$2)+COUNTIFS(Total!X:X,$V$3,Total!W:W,B25,Total!O:O,DB!$G$5,Total!N:N,DB!$O$5,Total!M:M,DB!$G$9,Total!AA:AA,DB!$O$9,Total!E:E,$H$2)+COUNTIFS(Total!X:X,$V$3,Total!W:W,B25,Total!O:O,DB!$G$5,Total!N:N,DB!$O$5,Total!M:M,DB!$G$9,Total!K:K,DB!$O$9,Total!AA:AA,$H$2)</f>
        <v>0</v>
      </c>
      <c r="W25" s="31">
        <f>COUNTIFS(Total!X:X,$W$3,Total!W:W,B25,Total!O:O,DB!$G$5,Total!N:N,DB!$O$5,Total!M:M,DB!$G$9,Total!K:K,DB!$O$9,Total!E:E,$H$2)+COUNTIFS(Total!X:X,$W$3,Total!W:W,B25,Total!AA:AA,DB!$G$5,Total!AA:AA,DB!$O$5,Total!AA:AA,DB!$G$9,Total!AA:AA,DB!$O$9,Total!AA:AA,$H$2)+COUNTIFS(Total!X:X,$W$3,Total!W:W,B25,Total!O:O,DB!$G$5,Total!AA:AA,DB!$O$5,Total!AA:AA,DB!$G$9,Total!AA:AA,DB!$O$9,Total!AA:AA,$H$2)+COUNTIFS(Total!X:X,$W$3,Total!W:W,B25,Total!AA:AA,DB!$G$5,Total!N:N,DB!$O$5,Total!AA:AA,DB!$G$9,Total!AA:AA,DB!$O$9,Total!AA:AA,$H$2)+COUNTIFS(Total!X:X,$W$3,Total!W:W,B25,Total!AA:AA,DB!$G$5,Total!AA:AA,DB!$O$5,Total!M:M,DB!$G$9,Total!AA:AA,DB!$O$9,Total!AA:AA,$H$2)+COUNTIFS(Total!X:X,$W$3,Total!W:W,B25,Total!AA:AA,DB!$G$5,Total!AA:AA,DB!$O$5,Total!AA:AA,DB!$G$9,Total!K:K,DB!$O$9,Total!AA:AA,$H$2)+COUNTIFS(Total!X:X,$W$3,Total!W:W,B25,Total!AA:AA,DB!$G$5,Total!AA:AA,DB!$O$5,Total!AA:AA,DB!$G$9,Total!AA:AA,DB!$O$9,Total!E:E,$H$2)+COUNTIFS(Total!X:X,$W$3,Total!W:W,B25,Total!O:O,DB!$G$5,Total!N:N,DB!$O$5,Total!M:M,DB!$G$9,Total!AA:AA,DB!$O$9,Total!AA:AA,$H$2)+COUNTIFS(Total!X:X,$W$3,Total!W:W,B25,Total!O:O,DB!$G$5,Total!N:N,DB!$O$5,Total!AA:AA,DB!$G$9,Total!K:K,DB!$O$9,Total!AA:AA,$H$2)+COUNTIFS(Total!X:X,$W$3,Total!W:W,B25,Total!O:O,DB!$G$5,Total!N:N,DB!$O$5,Total!AA:AA,DB!$G$9,Total!AA:AA,DB!$O$9,Total!E:E,$H$2)+COUNTIFS(Total!X:X,$W$3,Total!W:W,B25,Total!O:O,DB!$G$5,Total!AA:AA,DB!$O$5,Total!M:M,DB!$G$9,Total!K:K,DB!$O$9,Total!AA:AA,$H$2)+COUNTIFS(Total!X:X,$W$3,Total!W:W,B25,Total!O:O,DB!$G$5,Total!AA:AA,DB!$O$5,Total!M:M,DB!$G$9,Total!AA:AA,DB!$O$9,Total!E:E,$H$2)+COUNTIFS(Total!X:X,$W$3,Total!W:W,B25,Total!O:O,DB!$G$5,Total!AA:AA,DB!$O$5,Total!AA:AA,DB!$G$9,Total!K:K,DB!$O$9,Total!E:E,$H$2)+COUNTIFS(Total!X:X,$W$3,Total!W:W,B25,Total!AA:AA,DB!$G$5,Total!N:N,DB!$O$5,Total!M:M,DB!$G$9,Total!K:K,DB!$O$9,Total!AA:AA,$H$2)+COUNTIFS(Total!X:X,$W$3,Total!W:W,B25,Total!AA:AA,DB!$G$5,Total!N:N,DB!$O$5,Total!M:M,DB!$G$9,Total!AA:AA,DB!$O$9,Total!E:E,$H$2)+COUNTIFS(Total!X:X,$W$3,Total!W:W,B25,Total!AA:AA,DB!$G$5,Total!N:N,DB!$O$5,Total!AA:AA,DB!$G$9,Total!K:K,DB!$O$9,Total!E:E,$H$2)+COUNTIFS(Total!X:X,$W$3,Total!W:W,B25,Total!AA:AA,DB!$G$5,Total!AA:AA,DB!$O$5,Total!M:M,DB!$G$9,Total!K:K,DB!$O$9,Total!E:E,$H$2)+COUNTIFS(Total!X:X,$W$3,Total!W:W,B25,Total!O:O,DB!$G$5,Total!N:N,DB!$O$5,Total!AA:AA,DB!$G$9,Total!AA:AA,DB!$O$9,Total!AA:AA,$H$2)+COUNTIFS(Total!X:X,$W$3,Total!W:W,B25,Total!O:O,DB!$G$5,Total!AA:AA,DB!$O$5,Total!M:M,DB!$G$9,Total!AA:AA,DB!$O$9,Total!AA:AA,$H$2)+COUNTIFS(Total!X:X,$W$3,Total!W:W,B25,Total!O:O,DB!$G$5,Total!AA:AA,DB!$O$5,Total!AA:AA,DB!$G$9,Total!K:K,DB!$O$9,Total!AA:AA,$H$2)+COUNTIFS(Total!X:X,$W$3,Total!W:W,B25,Total!O:O,DB!$G$5,Total!AA:AA,DB!$O$5,Total!AA:AA,DB!$G$9,Total!AA:AA,DB!$O$9,Total!E:E,$H$2)+COUNTIFS(Total!X:X,$W$3,Total!W:W,B25,Total!AA:AA,DB!$G$5,Total!N:N,DB!$O$5,Total!M:M,DB!$G$9,Total!AA:AA,DB!$O$9,Total!AA:AA,$H$2)+COUNTIFS(Total!X:X,$W$3,Total!W:W,B25,Total!AA:AA,DB!$G$5,Total!N:N,DB!$O$5,Total!AA:AA,DB!$G$9,Total!K:K,DB!$O$9,Total!AA:AA,$H$2)+COUNTIFS(Total!X:X,$W$3,Total!W:W,B25,Total!AA:AA,DB!$G$5,Total!N:N,DB!$O$5,Total!AA:AA,DB!$G$9,Total!AA:AA,DB!$O$9,Total!E:E,$H$2)+COUNTIFS(Total!X:X,$W$3,Total!W:W,B25,Total!AA:AA,DB!$G$5,Total!AA:AA,DB!$O$5,Total!M:M,DB!$G$9,Total!K:K,DB!$O$9,Total!AA:AA,$H$2)+COUNTIFS(Total!X:X,$W$3,Total!W:W,B25,Total!AA:AA,DB!$G$5,Total!AA:AA,DB!$O$5,Total!M:M,DB!$G$9,Total!AA:AA,DB!$O$9,Total!E:E,$H$2)+COUNTIFS(Total!X:X,$W$3,Total!W:W,B25,Total!AA:AA,DB!$G$5,Total!AA:AA,DB!$O$5,Total!AA:AA,DB!$G$9,Total!K:K,DB!$O$9,Total!E:E,$H$2)+COUNTIFS(Total!X:X,$W$3,Total!W:W,B25,Total!AA:AA,DB!$G$5,Total!N:N,DB!$O$5,Total!M:M,DB!$G$9,Total!K:K,DB!$O$9,Total!E:E,$H$2)+COUNTIFS(Total!X:X,$W$3,Total!W:W,B25,Total!O:O,DB!$G$5,Total!AA:AA,DB!$O$5,Total!M:M,DB!$G$9,Total!K:K,DB!$O$9,Total!E:E,$H$2)+COUNTIFS(Total!X:X,$W$3,Total!W:W,B25,Total!O:O,DB!$G$5,Total!N:N,DB!$O$5,Total!AA:AA,DB!$G$9,Total!K:K,DB!$O$9,Total!E:E,$H$2)+COUNTIFS(Total!X:X,$W$3,Total!W:W,B25,Total!O:O,DB!$G$5,Total!N:N,DB!$O$5,Total!M:M,DB!$G$9,Total!AA:AA,DB!$O$9,Total!E:E,$H$2)+COUNTIFS(Total!X:X,$W$3,Total!W:W,B25,Total!O:O,DB!$G$5,Total!N:N,DB!$O$5,Total!M:M,DB!$G$9,Total!K:K,DB!$O$9,Total!AA:AA,$H$2)</f>
        <v>0</v>
      </c>
      <c r="X25" s="31">
        <f t="shared" ref="X25:X26" si="5">SUM(D25:W25)</f>
        <v>0</v>
      </c>
      <c r="Y25" s="31">
        <f t="shared" ref="Y25:Y26" si="6">X25-D25</f>
        <v>0</v>
      </c>
      <c r="Z25" s="31">
        <f t="shared" si="2"/>
        <v>0</v>
      </c>
      <c r="AC25" s="44"/>
    </row>
    <row r="26" spans="1:29" s="24" customFormat="1" ht="33" hidden="1" customHeight="1" x14ac:dyDescent="0.25">
      <c r="A26" s="43"/>
      <c r="B26" s="53" t="s">
        <v>6667</v>
      </c>
      <c r="C26" s="31">
        <f>COUNTIFS(Total!W:W,B26,Total!O:O,DB!$G$5,Total!N:N,DB!$O$5,Total!M:M,DB!$G$9,Total!K:K,DB!$O$9,Total!E:E,$H$2)+COUNTIFS(Total!W:W,B26,Total!AA:AA,DB!$G$5,Total!AA:AA,DB!$O$5,Total!AA:AA,DB!$G$9,Total!AA:AA,DB!$O$9,Total!AA:AA,$H$2)+COUNTIFS(Total!W:W,B26,Total!O:O,DB!$G$5,Total!AA:AA,DB!$O$5,Total!AA:AA,DB!$G$9,Total!AA:AA,DB!$O$9,Total!AA:AA,$H$2)+COUNTIFS(Total!W:W,B26,Total!AA:AA,DB!$G$5,Total!N:N,DB!$O$5,Total!AA:AA,DB!$G$9,Total!AA:AA,DB!$O$9,Total!AA:AA,$H$2)+COUNTIFS(Total!W:W,B26,Total!AA:AA,DB!$G$5,Total!AA:AA,DB!$O$5,Total!M:M,DB!$G$9,Total!AA:AA,DB!$O$9,Total!AA:AA,$H$2)+COUNTIFS(Total!W:W,B26,Total!AA:AA,DB!$G$5,Total!AA:AA,DB!$O$5,Total!AA:AA,DB!$G$9,Total!K:K,DB!$O$9,Total!AA:AA,$H$2)+COUNTIFS(Total!W:W,B26,Total!AA:AA,DB!$G$5,Total!AA:AA,DB!$O$5,Total!AA:AA,DB!$G$9,Total!AA:AA,DB!$O$9,Total!E:E,$H$2)+COUNTIFS(Total!W:W,B26,Total!O:O,DB!$G$5,Total!N:N,DB!$O$5,Total!M:M,DB!$G$9,Total!AA:AA,DB!$O$9,Total!AA:AA,$H$2)+COUNTIFS(Total!W:W,B26,Total!O:O,DB!$G$5,Total!N:N,DB!$O$5,Total!AA:AA,DB!$G$9,Total!K:K,DB!$O$9,Total!AA:AA,$H$2)+COUNTIFS(Total!W:W,B26,Total!O:O,DB!$G$5,Total!N:N,DB!$O$5,Total!AA:AA,DB!$G$9,Total!AA:AA,DB!$O$9,Total!E:E,$H$2)+COUNTIFS(Total!W:W,B26,Total!O:O,DB!$G$5,Total!AA:AA,DB!$O$5,Total!M:M,DB!$G$9,Total!K:K,DB!$O$9,Total!AA:AA,$H$2)+COUNTIFS(Total!W:W,B26,Total!O:O,DB!$G$5,Total!AA:AA,DB!$O$5,Total!M:M,DB!$G$9,Total!AA:AA,DB!$O$9,Total!E:E,$H$2)+COUNTIFS(Total!W:W,B26,Total!O:O,DB!$G$5,Total!AA:AA,DB!$O$5,Total!AA:AA,DB!$G$9,Total!K:K,DB!$O$9,Total!E:E,$H$2)+COUNTIFS(Total!W:W,B26,Total!AA:AA,DB!$G$5,Total!N:N,DB!$O$5,Total!M:M,DB!$G$9,Total!K:K,DB!$O$9,Total!AA:AA,$H$2)+COUNTIFS(Total!W:W,B26,Total!AA:AA,DB!$G$5,Total!N:N,DB!$O$5,Total!M:M,DB!$G$9,Total!AA:AA,DB!$O$9,Total!E:E,$H$2)+COUNTIFS(Total!W:W,B26,Total!AA:AA,DB!$G$5,Total!N:N,DB!$O$5,Total!AA:AA,DB!$G$9,Total!K:K,DB!$O$9,Total!E:E,$H$2)+COUNTIFS(Total!W:W,B26,Total!AA:AA,DB!$G$5,Total!AA:AA,DB!$O$5,Total!M:M,DB!$G$9,Total!K:K,DB!$O$9,Total!E:E,$H$2)+COUNTIFS(Total!W:W,B26,Total!O:O,DB!$G$5,Total!N:N,DB!$O$5,Total!AA:AA,DB!$G$9,Total!AA:AA,DB!$O$9,Total!AA:AA,$H$2)+COUNTIFS(Total!W:W,B26,Total!O:O,DB!$G$5,Total!AA:AA,DB!$O$5,Total!M:M,DB!$G$9,Total!AA:AA,DB!$O$9,Total!AA:AA,$H$2)+COUNTIFS(Total!W:W,B26,Total!O:O,DB!$G$5,Total!AA:AA,DB!$O$5,Total!AA:AA,DB!$G$9,Total!K:K,DB!$O$9,Total!AA:AA,$H$2)+COUNTIFS(Total!W:W,B26,Total!O:O,DB!$G$5,Total!AA:AA,DB!$O$5,Total!AA:AA,DB!$G$9,Total!AA:AA,DB!$O$9,Total!E:E,$H$2)+COUNTIFS(Total!W:W,B26,Total!AA:AA,DB!$G$5,Total!N:N,DB!$O$5,Total!M:M,DB!$G$9,Total!AA:AA,DB!$O$9,Total!AA:AA,$H$2)+COUNTIFS(Total!W:W,B26,Total!AA:AA,DB!$G$5,Total!N:N,DB!$O$5,Total!AA:AA,DB!$G$9,Total!K:K,DB!$O$9,Total!AA:AA,$H$2)+COUNTIFS(Total!W:W,B26,Total!AA:AA,DB!$G$5,Total!N:N,DB!$O$5,Total!AA:AA,DB!$G$9,Total!AA:AA,DB!$O$9,Total!E:E,$H$2)+COUNTIFS(Total!W:W,B26,Total!AA:AA,DB!$G$5,Total!AA:AA,DB!$O$5,Total!M:M,DB!$G$9,Total!K:K,DB!$O$9,Total!AA:AA,$H$2)+COUNTIFS(Total!W:W,B26,Total!AA:AA,DB!$G$5,Total!AA:AA,DB!$O$5,Total!M:M,DB!$G$9,Total!AA:AA,DB!$O$9,Total!E:E,$H$2)+COUNTIFS(Total!W:W,B26,Total!AA:AA,DB!$G$5,Total!AA:AA,DB!$O$5,Total!AA:AA,DB!$G$9,Total!K:K,DB!$O$9,Total!E:E,$H$2)+COUNTIFS(Total!W:W,B26,Total!AA:AA,DB!$G$5,Total!N:N,DB!$O$5,Total!M:M,DB!$G$9,Total!K:K,DB!$O$9,Total!E:E,$H$2)+COUNTIFS(Total!W:W,B26,Total!O:O,DB!$G$5,Total!AA:AA,DB!$O$5,Total!M:M,DB!$G$9,Total!K:K,DB!$O$9,Total!E:E,$H$2)+COUNTIFS(Total!W:W,B26,Total!O:O,DB!$G$5,Total!N:N,DB!$O$5,Total!AA:AA,DB!$G$9,Total!K:K,DB!$O$9,Total!E:E,$H$2)+COUNTIFS(Total!W:W,B26,Total!O:O,DB!$G$5,Total!N:N,DB!$O$5,Total!M:M,DB!$G$9,Total!AA:AA,DB!$O$9,Total!E:E,$H$2)+COUNTIFS(Total!W:W,B26,Total!O:O,DB!$G$5,Total!N:N,DB!$O$5,Total!M:M,DB!$G$9,Total!K:K,DB!$O$9,Total!AA:AA,$H$2)</f>
        <v>0</v>
      </c>
      <c r="D26" s="31">
        <f>COUNTIFS(Total!X:X,$AB$28,Total!W:W,B26,Total!O:O,DB!$G$5,Total!N:N,DB!$O$5,Total!M:M,DB!$G$9,Total!K:K,DB!$O$9,Total!E:E,$H$2)+COUNTIFS(Total!X:X,$AB$28,Total!W:W,B26,Total!AA:AA,DB!$G$5,Total!AA:AA,DB!$O$5,Total!AA:AA,DB!$G$9,Total!AA:AA,DB!$O$9,Total!AA:AA,$H$2)+COUNTIFS(Total!X:X,$AB$28,Total!W:W,B26,Total!O:O,DB!$G$5,Total!AA:AA,DB!$O$5,Total!AA:AA,DB!$G$9,Total!AA:AA,DB!$O$9,Total!AA:AA,$H$2)+COUNTIFS(Total!X:X,$AB$28,Total!W:W,B26,Total!AA:AA,DB!$G$5,Total!N:N,DB!$O$5,Total!AA:AA,DB!$G$9,Total!AA:AA,DB!$O$9,Total!AA:AA,$H$2)+COUNTIFS(Total!X:X,$AB$28,Total!W:W,B26,Total!AA:AA,DB!$G$5,Total!AA:AA,DB!$O$5,Total!M:M,DB!$G$9,Total!AA:AA,DB!$O$9,Total!AA:AA,$H$2)+COUNTIFS(Total!X:X,$AB$28,Total!W:W,B26,Total!AA:AA,DB!$G$5,Total!AA:AA,DB!$O$5,Total!AA:AA,DB!$G$9,Total!K:K,DB!$O$9,Total!AA:AA,$H$2)+COUNTIFS(Total!X:X,$AB$28,Total!W:W,B26,Total!AA:AA,DB!$G$5,Total!AA:AA,DB!$O$5,Total!AA:AA,DB!$G$9,Total!AA:AA,DB!$O$9,Total!E:E,$H$2)+COUNTIFS(Total!X:X,$AB$28,Total!W:W,B26,Total!O:O,DB!$G$5,Total!N:N,DB!$O$5,Total!M:M,DB!$G$9,Total!AA:AA,DB!$O$9,Total!AA:AA,$H$2)+COUNTIFS(Total!X:X,$AB$28,Total!W:W,B26,Total!O:O,DB!$G$5,Total!N:N,DB!$O$5,Total!AA:AA,DB!$G$9,Total!K:K,DB!$O$9,Total!AA:AA,$H$2)+COUNTIFS(Total!X:X,$AB$28,Total!W:W,B26,Total!O:O,DB!$G$5,Total!N:N,DB!$O$5,Total!AA:AA,DB!$G$9,Total!AA:AA,DB!$O$9,Total!E:E,$H$2)+COUNTIFS(Total!X:X,$AB$28,Total!W:W,B26,Total!O:O,DB!$G$5,Total!AA:AA,DB!$O$5,Total!M:M,DB!$G$9,Total!K:K,DB!$O$9,Total!AA:AA,$H$2)+COUNTIFS(Total!X:X,$AB$28,Total!W:W,B26,Total!O:O,DB!$G$5,Total!AA:AA,DB!$O$5,Total!M:M,DB!$G$9,Total!AA:AA,DB!$O$9,Total!E:E,$H$2)+COUNTIFS(Total!X:X,$AB$28,Total!W:W,B26,Total!O:O,DB!$G$5,Total!AA:AA,DB!$O$5,Total!AA:AA,DB!$G$9,Total!K:K,DB!$O$9,Total!E:E,$H$2)+COUNTIFS(Total!X:X,$AB$28,Total!W:W,B26,Total!AA:AA,DB!$G$5,Total!N:N,DB!$O$5,Total!M:M,DB!$G$9,Total!K:K,DB!$O$9,Total!AA:AA,$H$2)+COUNTIFS(Total!X:X,$AB$28,Total!W:W,B26,Total!AA:AA,DB!$G$5,Total!N:N,DB!$O$5,Total!M:M,DB!$G$9,Total!AA:AA,DB!$O$9,Total!E:E,$H$2)+COUNTIFS(Total!X:X,$AB$28,Total!W:W,B26,Total!AA:AA,DB!$G$5,Total!N:N,DB!$O$5,Total!AA:AA,DB!$G$9,Total!K:K,DB!$O$9,Total!E:E,$H$2)+COUNTIFS(Total!X:X,$AB$28,Total!W:W,B26,Total!AA:AA,DB!$G$5,Total!AA:AA,DB!$O$5,Total!M:M,DB!$G$9,Total!K:K,DB!$O$9,Total!E:E,$H$2)+COUNTIFS(Total!X:X,$AB$28,Total!W:W,B26,Total!O:O,DB!$G$5,Total!N:N,DB!$O$5,Total!AA:AA,DB!$G$9,Total!AA:AA,DB!$O$9,Total!AA:AA,$H$2)+COUNTIFS(Total!X:X,$AB$28,Total!W:W,B26,Total!O:O,DB!$G$5,Total!AA:AA,DB!$O$5,Total!M:M,DB!$G$9,Total!AA:AA,DB!$O$9,Total!AA:AA,$H$2)+COUNTIFS(Total!X:X,$AB$28,Total!W:W,B26,Total!O:O,DB!$G$5,Total!AA:AA,DB!$O$5,Total!AA:AA,DB!$G$9,Total!K:K,DB!$O$9,Total!AA:AA,$H$2)+COUNTIFS(Total!X:X,$AB$28,Total!W:W,B26,Total!O:O,DB!$G$5,Total!AA:AA,DB!$O$5,Total!AA:AA,DB!$G$9,Total!AA:AA,DB!$O$9,Total!E:E,$H$2)+COUNTIFS(Total!X:X,$AB$28,Total!W:W,B26,Total!AA:AA,DB!$G$5,Total!N:N,DB!$O$5,Total!M:M,DB!$G$9,Total!AA:AA,DB!$O$9,Total!AA:AA,$H$2)+COUNTIFS(Total!X:X,$AB$28,Total!W:W,B26,Total!AA:AA,DB!$G$5,Total!N:N,DB!$O$5,Total!AA:AA,DB!$G$9,Total!K:K,DB!$O$9,Total!AA:AA,$H$2)+COUNTIFS(Total!X:X,$AB$28,Total!W:W,B26,Total!AA:AA,DB!$G$5,Total!N:N,DB!$O$5,Total!AA:AA,DB!$G$9,Total!AA:AA,DB!$O$9,Total!E:E,$H$2)+COUNTIFS(Total!X:X,$AB$28,Total!W:W,B26,Total!AA:AA,DB!$G$5,Total!AA:AA,DB!$O$5,Total!M:M,DB!$G$9,Total!K:K,DB!$O$9,Total!AA:AA,$H$2)+COUNTIFS(Total!X:X,$AB$28,Total!W:W,B26,Total!AA:AA,DB!$G$5,Total!AA:AA,DB!$O$5,Total!M:M,DB!$G$9,Total!AA:AA,DB!$O$9,Total!E:E,$H$2)+COUNTIFS(Total!X:X,$AB$28,Total!W:W,B26,Total!AA:AA,DB!$G$5,Total!AA:AA,DB!$O$5,Total!AA:AA,DB!$G$9,Total!K:K,DB!$O$9,Total!E:E,$H$2)+COUNTIFS(Total!X:X,$AB$28,Total!W:W,B26,Total!AA:AA,DB!$G$5,Total!N:N,DB!$O$5,Total!M:M,DB!$G$9,Total!K:K,DB!$O$9,Total!E:E,$H$2)+COUNTIFS(Total!X:X,$AB$28,Total!W:W,B26,Total!O:O,DB!$G$5,Total!AA:AA,DB!$O$5,Total!M:M,DB!$G$9,Total!K:K,DB!$O$9,Total!E:E,$H$2)+COUNTIFS(Total!X:X,$AB$28,Total!W:W,B26,Total!O:O,DB!$G$5,Total!N:N,DB!$O$5,Total!AA:AA,DB!$G$9,Total!K:K,DB!$O$9,Total!E:E,$H$2)+COUNTIFS(Total!X:X,$AB$28,Total!W:W,B26,Total!O:O,DB!$G$5,Total!N:N,DB!$O$5,Total!M:M,DB!$G$9,Total!AA:AA,DB!$O$9,Total!E:E,$H$2)+COUNTIFS(Total!X:X,$AB$28,Total!W:W,B26,Total!O:O,DB!$G$5,Total!N:N,DB!$O$5,Total!M:M,DB!$G$9,Total!K:K,DB!$O$9,Total!AA:AA,$H$2)</f>
        <v>0</v>
      </c>
      <c r="E26" s="31">
        <f>COUNTIFS(Total!X:X,$E$3,Total!W:W,B26,Total!O:O,DB!$G$5,Total!N:N,DB!$O$5,Total!M:M,DB!$G$9,Total!K:K,DB!$O$9,Total!E:E,$H$2)+COUNTIFS(Total!X:X,$E$3,Total!W:W,B26,Total!AA:AA,DB!$G$5,Total!AA:AA,DB!$O$5,Total!AA:AA,DB!$G$9,Total!AA:AA,DB!$O$9,Total!AA:AA,$H$2)+COUNTIFS(Total!X:X,$E$3,Total!W:W,B26,Total!O:O,DB!$G$5,Total!AA:AA,DB!$O$5,Total!AA:AA,DB!$G$9,Total!AA:AA,DB!$O$9,Total!AA:AA,$H$2)+COUNTIFS(Total!X:X,$E$3,Total!W:W,B26,Total!AA:AA,DB!$G$5,Total!N:N,DB!$O$5,Total!AA:AA,DB!$G$9,Total!AA:AA,DB!$O$9,Total!AA:AA,$H$2)+COUNTIFS(Total!X:X,$E$3,Total!W:W,B26,Total!AA:AA,DB!$G$5,Total!AA:AA,DB!$O$5,Total!M:M,DB!$G$9,Total!AA:AA,DB!$O$9,Total!AA:AA,$H$2)+COUNTIFS(Total!X:X,$E$3,Total!W:W,B26,Total!AA:AA,DB!$G$5,Total!AA:AA,DB!$O$5,Total!AA:AA,DB!$G$9,Total!K:K,DB!$O$9,Total!AA:AA,$H$2)+COUNTIFS(Total!X:X,$E$3,Total!W:W,B26,Total!AA:AA,DB!$G$5,Total!AA:AA,DB!$O$5,Total!AA:AA,DB!$G$9,Total!AA:AA,DB!$O$9,Total!E:E,$H$2)+COUNTIFS(Total!X:X,$E$3,Total!W:W,B26,Total!O:O,DB!$G$5,Total!N:N,DB!$O$5,Total!M:M,DB!$G$9,Total!AA:AA,DB!$O$9,Total!AA:AA,$H$2)+COUNTIFS(Total!X:X,$E$3,Total!W:W,B26,Total!O:O,DB!$G$5,Total!N:N,DB!$O$5,Total!AA:AA,DB!$G$9,Total!K:K,DB!$O$9,Total!AA:AA,$H$2)+COUNTIFS(Total!X:X,$E$3,Total!W:W,B26,Total!O:O,DB!$G$5,Total!N:N,DB!$O$5,Total!AA:AA,DB!$G$9,Total!AA:AA,DB!$O$9,Total!E:E,$H$2)+COUNTIFS(Total!X:X,$E$3,Total!W:W,B26,Total!O:O,DB!$G$5,Total!AA:AA,DB!$O$5,Total!M:M,DB!$G$9,Total!K:K,DB!$O$9,Total!AA:AA,$H$2)+COUNTIFS(Total!X:X,$E$3,Total!W:W,B26,Total!O:O,DB!$G$5,Total!AA:AA,DB!$O$5,Total!M:M,DB!$G$9,Total!AA:AA,DB!$O$9,Total!E:E,$H$2)+COUNTIFS(Total!X:X,$E$3,Total!W:W,B26,Total!O:O,DB!$G$5,Total!AA:AA,DB!$O$5,Total!AA:AA,DB!$G$9,Total!K:K,DB!$O$9,Total!E:E,$H$2)+COUNTIFS(Total!X:X,$E$3,Total!W:W,B26,Total!AA:AA,DB!$G$5,Total!N:N,DB!$O$5,Total!M:M,DB!$G$9,Total!K:K,DB!$O$9,Total!AA:AA,$H$2)+COUNTIFS(Total!X:X,$E$3,Total!W:W,B26,Total!AA:AA,DB!$G$5,Total!N:N,DB!$O$5,Total!M:M,DB!$G$9,Total!AA:AA,DB!$O$9,Total!E:E,$H$2)+COUNTIFS(Total!X:X,$E$3,Total!W:W,B26,Total!AA:AA,DB!$G$5,Total!N:N,DB!$O$5,Total!AA:AA,DB!$G$9,Total!K:K,DB!$O$9,Total!E:E,$H$2)+COUNTIFS(Total!X:X,$E$3,Total!W:W,B26,Total!AA:AA,DB!$G$5,Total!AA:AA,DB!$O$5,Total!M:M,DB!$G$9,Total!K:K,DB!$O$9,Total!E:E,$H$2)+COUNTIFS(Total!X:X,$E$3,Total!W:W,B26,Total!O:O,DB!$G$5,Total!N:N,DB!$O$5,Total!AA:AA,DB!$G$9,Total!AA:AA,DB!$O$9,Total!AA:AA,$H$2)+COUNTIFS(Total!X:X,$E$3,Total!W:W,B26,Total!O:O,DB!$G$5,Total!AA:AA,DB!$O$5,Total!M:M,DB!$G$9,Total!AA:AA,DB!$O$9,Total!AA:AA,$H$2)+COUNTIFS(Total!X:X,$E$3,Total!W:W,B26,Total!O:O,DB!$G$5,Total!AA:AA,DB!$O$5,Total!AA:AA,DB!$G$9,Total!K:K,DB!$O$9,Total!AA:AA,$H$2)+COUNTIFS(Total!X:X,$E$3,Total!W:W,B26,Total!O:O,DB!$G$5,Total!AA:AA,DB!$O$5,Total!AA:AA,DB!$G$9,Total!AA:AA,DB!$O$9,Total!E:E,$H$2)+COUNTIFS(Total!X:X,$E$3,Total!W:W,B26,Total!AA:AA,DB!$G$5,Total!N:N,DB!$O$5,Total!M:M,DB!$G$9,Total!AA:AA,DB!$O$9,Total!AA:AA,$H$2)+COUNTIFS(Total!X:X,$E$3,Total!W:W,B26,Total!AA:AA,DB!$G$5,Total!N:N,DB!$O$5,Total!AA:AA,DB!$G$9,Total!K:K,DB!$O$9,Total!AA:AA,$H$2)+COUNTIFS(Total!X:X,$E$3,Total!W:W,B26,Total!AA:AA,DB!$G$5,Total!N:N,DB!$O$5,Total!AA:AA,DB!$G$9,Total!AA:AA,DB!$O$9,Total!E:E,$H$2)+COUNTIFS(Total!X:X,$E$3,Total!W:W,B26,Total!AA:AA,DB!$G$5,Total!AA:AA,DB!$O$5,Total!M:M,DB!$G$9,Total!K:K,DB!$O$9,Total!AA:AA,$H$2)+COUNTIFS(Total!X:X,$E$3,Total!W:W,B26,Total!AA:AA,DB!$G$5,Total!AA:AA,DB!$O$5,Total!M:M,DB!$G$9,Total!AA:AA,DB!$O$9,Total!E:E,$H$2)+COUNTIFS(Total!X:X,$E$3,Total!W:W,B26,Total!AA:AA,DB!$G$5,Total!AA:AA,DB!$O$5,Total!AA:AA,DB!$G$9,Total!K:K,DB!$O$9,Total!E:E,$H$2)+COUNTIFS(Total!X:X,$E$3,Total!W:W,B26,Total!AA:AA,DB!$G$5,Total!N:N,DB!$O$5,Total!M:M,DB!$G$9,Total!K:K,DB!$O$9,Total!E:E,$H$2)+COUNTIFS(Total!X:X,$E$3,Total!W:W,B26,Total!O:O,DB!$G$5,Total!AA:AA,DB!$O$5,Total!M:M,DB!$G$9,Total!K:K,DB!$O$9,Total!E:E,$H$2)+COUNTIFS(Total!X:X,$E$3,Total!W:W,B26,Total!O:O,DB!$G$5,Total!N:N,DB!$O$5,Total!AA:AA,DB!$G$9,Total!K:K,DB!$O$9,Total!E:E,$H$2)+COUNTIFS(Total!X:X,$E$3,Total!W:W,B26,Total!O:O,DB!$G$5,Total!N:N,DB!$O$5,Total!M:M,DB!$G$9,Total!AA:AA,DB!$O$9,Total!E:E,$H$2)+COUNTIFS(Total!X:X,$E$3,Total!W:W,B26,Total!O:O,DB!$G$5,Total!N:N,DB!$O$5,Total!M:M,DB!$G$9,Total!K:K,DB!$O$9,Total!AA:AA,$H$2)</f>
        <v>0</v>
      </c>
      <c r="F26" s="31">
        <f>COUNTIFS(Total!X:X,$F$3,Total!W:W,B26,Total!O:O,DB!$G$5,Total!N:N,DB!$O$5,Total!M:M,DB!$G$9,Total!K:K,DB!$O$9,Total!E:E,$H$2)+COUNTIFS(Total!X:X,$F$3,Total!W:W,B26,Total!AA:AA,DB!$G$5,Total!AA:AA,DB!$O$5,Total!AA:AA,DB!$G$9,Total!AA:AA,DB!$O$9,Total!AA:AA,$H$2)+COUNTIFS(Total!X:X,$F$3,Total!W:W,B26,Total!O:O,DB!$G$5,Total!AA:AA,DB!$O$5,Total!AA:AA,DB!$G$9,Total!AA:AA,DB!$O$9,Total!AA:AA,$H$2)+COUNTIFS(Total!X:X,$F$3,Total!W:W,B26,Total!AA:AA,DB!$G$5,Total!N:N,DB!$O$5,Total!AA:AA,DB!$G$9,Total!AA:AA,DB!$O$9,Total!AA:AA,$H$2)+COUNTIFS(Total!X:X,$F$3,Total!W:W,B26,Total!AA:AA,DB!$G$5,Total!AA:AA,DB!$O$5,Total!M:M,DB!$G$9,Total!AA:AA,DB!$O$9,Total!AA:AA,$H$2)+COUNTIFS(Total!X:X,$F$3,Total!W:W,B26,Total!AA:AA,DB!$G$5,Total!AA:AA,DB!$O$5,Total!AA:AA,DB!$G$9,Total!K:K,DB!$O$9,Total!AA:AA,$H$2)+COUNTIFS(Total!X:X,$F$3,Total!W:W,B26,Total!AA:AA,DB!$G$5,Total!AA:AA,DB!$O$5,Total!AA:AA,DB!$G$9,Total!AA:AA,DB!$O$9,Total!E:E,$H$2)+COUNTIFS(Total!X:X,$F$3,Total!W:W,B26,Total!O:O,DB!$G$5,Total!N:N,DB!$O$5,Total!M:M,DB!$G$9,Total!AA:AA,DB!$O$9,Total!AA:AA,$H$2)+COUNTIFS(Total!X:X,$F$3,Total!W:W,B26,Total!O:O,DB!$G$5,Total!N:N,DB!$O$5,Total!AA:AA,DB!$G$9,Total!K:K,DB!$O$9,Total!AA:AA,$H$2)+COUNTIFS(Total!X:X,$F$3,Total!W:W,B26,Total!O:O,DB!$G$5,Total!N:N,DB!$O$5,Total!AA:AA,DB!$G$9,Total!AA:AA,DB!$O$9,Total!E:E,$H$2)+COUNTIFS(Total!X:X,$F$3,Total!W:W,B26,Total!O:O,DB!$G$5,Total!AA:AA,DB!$O$5,Total!M:M,DB!$G$9,Total!K:K,DB!$O$9,Total!AA:AA,$H$2)+COUNTIFS(Total!X:X,$F$3,Total!W:W,B26,Total!O:O,DB!$G$5,Total!AA:AA,DB!$O$5,Total!M:M,DB!$G$9,Total!AA:AA,DB!$O$9,Total!E:E,$H$2)+COUNTIFS(Total!X:X,$F$3,Total!W:W,B26,Total!O:O,DB!$G$5,Total!AA:AA,DB!$O$5,Total!AA:AA,DB!$G$9,Total!K:K,DB!$O$9,Total!E:E,$H$2)+COUNTIFS(Total!X:X,$F$3,Total!W:W,B26,Total!AA:AA,DB!$G$5,Total!N:N,DB!$O$5,Total!M:M,DB!$G$9,Total!K:K,DB!$O$9,Total!AA:AA,$H$2)+COUNTIFS(Total!X:X,$F$3,Total!W:W,B26,Total!AA:AA,DB!$G$5,Total!N:N,DB!$O$5,Total!M:M,DB!$G$9,Total!AA:AA,DB!$O$9,Total!E:E,$H$2)+COUNTIFS(Total!X:X,$F$3,Total!W:W,B26,Total!AA:AA,DB!$G$5,Total!N:N,DB!$O$5,Total!AA:AA,DB!$G$9,Total!K:K,DB!$O$9,Total!E:E,$H$2)+COUNTIFS(Total!X:X,$F$3,Total!W:W,B26,Total!AA:AA,DB!$G$5,Total!AA:AA,DB!$O$5,Total!M:M,DB!$G$9,Total!K:K,DB!$O$9,Total!E:E,$H$2)+COUNTIFS(Total!X:X,$F$3,Total!W:W,B26,Total!O:O,DB!$G$5,Total!N:N,DB!$O$5,Total!AA:AA,DB!$G$9,Total!AA:AA,DB!$O$9,Total!AA:AA,$H$2)+COUNTIFS(Total!X:X,$F$3,Total!W:W,B26,Total!O:O,DB!$G$5,Total!AA:AA,DB!$O$5,Total!M:M,DB!$G$9,Total!AA:AA,DB!$O$9,Total!AA:AA,$H$2)+COUNTIFS(Total!X:X,$F$3,Total!W:W,B26,Total!O:O,DB!$G$5,Total!AA:AA,DB!$O$5,Total!AA:AA,DB!$G$9,Total!K:K,DB!$O$9,Total!AA:AA,$H$2)+COUNTIFS(Total!X:X,$F$3,Total!W:W,B26,Total!O:O,DB!$G$5,Total!AA:AA,DB!$O$5,Total!AA:AA,DB!$G$9,Total!AA:AA,DB!$O$9,Total!E:E,$H$2)+COUNTIFS(Total!X:X,$F$3,Total!W:W,B26,Total!AA:AA,DB!$G$5,Total!N:N,DB!$O$5,Total!M:M,DB!$G$9,Total!AA:AA,DB!$O$9,Total!AA:AA,$H$2)+COUNTIFS(Total!X:X,$F$3,Total!W:W,B26,Total!AA:AA,DB!$G$5,Total!N:N,DB!$O$5,Total!AA:AA,DB!$G$9,Total!K:K,DB!$O$9,Total!AA:AA,$H$2)+COUNTIFS(Total!X:X,$F$3,Total!W:W,B26,Total!AA:AA,DB!$G$5,Total!N:N,DB!$O$5,Total!AA:AA,DB!$G$9,Total!AA:AA,DB!$O$9,Total!E:E,$H$2)+COUNTIFS(Total!X:X,$F$3,Total!W:W,B26,Total!AA:AA,DB!$G$5,Total!AA:AA,DB!$O$5,Total!M:M,DB!$G$9,Total!K:K,DB!$O$9,Total!AA:AA,$H$2)+COUNTIFS(Total!X:X,$F$3,Total!W:W,B26,Total!AA:AA,DB!$G$5,Total!AA:AA,DB!$O$5,Total!M:M,DB!$G$9,Total!AA:AA,DB!$O$9,Total!E:E,$H$2)+COUNTIFS(Total!X:X,$F$3,Total!W:W,B26,Total!AA:AA,DB!$G$5,Total!AA:AA,DB!$O$5,Total!AA:AA,DB!$G$9,Total!K:K,DB!$O$9,Total!E:E,$H$2)+COUNTIFS(Total!X:X,$F$3,Total!W:W,B26,Total!AA:AA,DB!$G$5,Total!N:N,DB!$O$5,Total!M:M,DB!$G$9,Total!K:K,DB!$O$9,Total!E:E,$H$2)+COUNTIFS(Total!X:X,$F$3,Total!W:W,B26,Total!O:O,DB!$G$5,Total!AA:AA,DB!$O$5,Total!M:M,DB!$G$9,Total!K:K,DB!$O$9,Total!E:E,$H$2)+COUNTIFS(Total!X:X,$F$3,Total!W:W,B26,Total!O:O,DB!$G$5,Total!N:N,DB!$O$5,Total!AA:AA,DB!$G$9,Total!K:K,DB!$O$9,Total!E:E,$H$2)+COUNTIFS(Total!X:X,$F$3,Total!W:W,B26,Total!O:O,DB!$G$5,Total!N:N,DB!$O$5,Total!M:M,DB!$G$9,Total!AA:AA,DB!$O$9,Total!E:E,$H$2)+COUNTIFS(Total!X:X,$F$3,Total!W:W,B26,Total!O:O,DB!$G$5,Total!N:N,DB!$O$5,Total!M:M,DB!$G$9,Total!K:K,DB!$O$9,Total!AA:AA,$H$2)</f>
        <v>0</v>
      </c>
      <c r="G26" s="31">
        <f>COUNTIFS(Total!X:X,$G$3,Total!W:W,B26,Total!O:O,DB!$G$5,Total!N:N,DB!$O$5,Total!M:M,DB!$G$9,Total!K:K,DB!$O$9,Total!E:E,$H$2)+COUNTIFS(Total!X:X,$G$3,Total!W:W,B26,Total!AA:AA,DB!$G$5,Total!AA:AA,DB!$O$5,Total!AA:AA,DB!$G$9,Total!AA:AA,DB!$O$9,Total!AA:AA,$H$2)+COUNTIFS(Total!X:X,$G$3,Total!W:W,B26,Total!O:O,DB!$G$5,Total!AA:AA,DB!$O$5,Total!AA:AA,DB!$G$9,Total!AA:AA,DB!$O$9,Total!AA:AA,$H$2)+COUNTIFS(Total!X:X,$G$3,Total!W:W,B26,Total!AA:AA,DB!$G$5,Total!N:N,DB!$O$5,Total!AA:AA,DB!$G$9,Total!AA:AA,DB!$O$9,Total!AA:AA,$H$2)+COUNTIFS(Total!X:X,$G$3,Total!W:W,B26,Total!AA:AA,DB!$G$5,Total!AA:AA,DB!$O$5,Total!M:M,DB!$G$9,Total!AA:AA,DB!$O$9,Total!AA:AA,$H$2)+COUNTIFS(Total!X:X,$G$3,Total!W:W,B26,Total!AA:AA,DB!$G$5,Total!AA:AA,DB!$O$5,Total!AA:AA,DB!$G$9,Total!K:K,DB!$O$9,Total!AA:AA,$H$2)+COUNTIFS(Total!X:X,$G$3,Total!W:W,B26,Total!AA:AA,DB!$G$5,Total!AA:AA,DB!$O$5,Total!AA:AA,DB!$G$9,Total!AA:AA,DB!$O$9,Total!E:E,$H$2)+COUNTIFS(Total!X:X,$G$3,Total!W:W,B26,Total!O:O,DB!$G$5,Total!N:N,DB!$O$5,Total!M:M,DB!$G$9,Total!AA:AA,DB!$O$9,Total!AA:AA,$H$2)+COUNTIFS(Total!X:X,$G$3,Total!W:W,B26,Total!O:O,DB!$G$5,Total!N:N,DB!$O$5,Total!AA:AA,DB!$G$9,Total!K:K,DB!$O$9,Total!AA:AA,$H$2)+COUNTIFS(Total!X:X,$G$3,Total!W:W,B26,Total!O:O,DB!$G$5,Total!N:N,DB!$O$5,Total!AA:AA,DB!$G$9,Total!AA:AA,DB!$O$9,Total!E:E,$H$2)+COUNTIFS(Total!X:X,$G$3,Total!W:W,B26,Total!O:O,DB!$G$5,Total!AA:AA,DB!$O$5,Total!M:M,DB!$G$9,Total!K:K,DB!$O$9,Total!AA:AA,$H$2)+COUNTIFS(Total!X:X,$G$3,Total!W:W,B26,Total!O:O,DB!$G$5,Total!AA:AA,DB!$O$5,Total!M:M,DB!$G$9,Total!AA:AA,DB!$O$9,Total!E:E,$H$2)+COUNTIFS(Total!X:X,$G$3,Total!W:W,B26,Total!O:O,DB!$G$5,Total!AA:AA,DB!$O$5,Total!AA:AA,DB!$G$9,Total!K:K,DB!$O$9,Total!E:E,$H$2)+COUNTIFS(Total!X:X,$G$3,Total!W:W,B26,Total!AA:AA,DB!$G$5,Total!N:N,DB!$O$5,Total!M:M,DB!$G$9,Total!K:K,DB!$O$9,Total!AA:AA,$H$2)+COUNTIFS(Total!X:X,$G$3,Total!W:W,B26,Total!AA:AA,DB!$G$5,Total!N:N,DB!$O$5,Total!M:M,DB!$G$9,Total!AA:AA,DB!$O$9,Total!E:E,$H$2)+COUNTIFS(Total!X:X,$G$3,Total!W:W,B26,Total!AA:AA,DB!$G$5,Total!N:N,DB!$O$5,Total!AA:AA,DB!$G$9,Total!K:K,DB!$O$9,Total!E:E,$H$2)+COUNTIFS(Total!X:X,$G$3,Total!W:W,B26,Total!AA:AA,DB!$G$5,Total!AA:AA,DB!$O$5,Total!M:M,DB!$G$9,Total!K:K,DB!$O$9,Total!E:E,$H$2)+COUNTIFS(Total!X:X,$G$3,Total!W:W,B26,Total!O:O,DB!$G$5,Total!N:N,DB!$O$5,Total!AA:AA,DB!$G$9,Total!AA:AA,DB!$O$9,Total!AA:AA,$H$2)+COUNTIFS(Total!X:X,$G$3,Total!W:W,B26,Total!O:O,DB!$G$5,Total!AA:AA,DB!$O$5,Total!M:M,DB!$G$9,Total!AA:AA,DB!$O$9,Total!AA:AA,$H$2)+COUNTIFS(Total!X:X,$G$3,Total!W:W,B26,Total!O:O,DB!$G$5,Total!AA:AA,DB!$O$5,Total!AA:AA,DB!$G$9,Total!K:K,DB!$O$9,Total!AA:AA,$H$2)+COUNTIFS(Total!X:X,$G$3,Total!W:W,B26,Total!O:O,DB!$G$5,Total!AA:AA,DB!$O$5,Total!AA:AA,DB!$G$9,Total!AA:AA,DB!$O$9,Total!E:E,$H$2)+COUNTIFS(Total!X:X,$G$3,Total!W:W,B26,Total!AA:AA,DB!$G$5,Total!N:N,DB!$O$5,Total!M:M,DB!$G$9,Total!AA:AA,DB!$O$9,Total!AA:AA,$H$2)+COUNTIFS(Total!X:X,$G$3,Total!W:W,B26,Total!AA:AA,DB!$G$5,Total!N:N,DB!$O$5,Total!AA:AA,DB!$G$9,Total!K:K,DB!$O$9,Total!AA:AA,$H$2)+COUNTIFS(Total!X:X,$G$3,Total!W:W,B26,Total!AA:AA,DB!$G$5,Total!N:N,DB!$O$5,Total!AA:AA,DB!$G$9,Total!AA:AA,DB!$O$9,Total!E:E,$H$2)+COUNTIFS(Total!X:X,$G$3,Total!W:W,B26,Total!AA:AA,DB!$G$5,Total!AA:AA,DB!$O$5,Total!M:M,DB!$G$9,Total!K:K,DB!$O$9,Total!AA:AA,$H$2)+COUNTIFS(Total!X:X,$G$3,Total!W:W,B26,Total!AA:AA,DB!$G$5,Total!AA:AA,DB!$O$5,Total!M:M,DB!$G$9,Total!AA:AA,DB!$O$9,Total!E:E,$H$2)+COUNTIFS(Total!X:X,$G$3,Total!W:W,B26,Total!AA:AA,DB!$G$5,Total!AA:AA,DB!$O$5,Total!AA:AA,DB!$G$9,Total!K:K,DB!$O$9,Total!E:E,$H$2)+COUNTIFS(Total!X:X,$G$3,Total!W:W,B26,Total!AA:AA,DB!$G$5,Total!N:N,DB!$O$5,Total!M:M,DB!$G$9,Total!K:K,DB!$O$9,Total!E:E,$H$2)+COUNTIFS(Total!X:X,$G$3,Total!W:W,B26,Total!O:O,DB!$G$5,Total!AA:AA,DB!$O$5,Total!M:M,DB!$G$9,Total!K:K,DB!$O$9,Total!E:E,$H$2)+COUNTIFS(Total!X:X,$G$3,Total!W:W,B26,Total!O:O,DB!$G$5,Total!N:N,DB!$O$5,Total!AA:AA,DB!$G$9,Total!K:K,DB!$O$9,Total!E:E,$H$2)+COUNTIFS(Total!X:X,$G$3,Total!W:W,B26,Total!O:O,DB!$G$5,Total!N:N,DB!$O$5,Total!M:M,DB!$G$9,Total!AA:AA,DB!$O$9,Total!E:E,$H$2)+COUNTIFS(Total!X:X,$G$3,Total!W:W,B26,Total!O:O,DB!$G$5,Total!N:N,DB!$O$5,Total!M:M,DB!$G$9,Total!K:K,DB!$O$9,Total!AA:AA,$H$2)</f>
        <v>0</v>
      </c>
      <c r="H26" s="31">
        <f>COUNTIFS(Total!X:X,$H$3,Total!W:W,B26,Total!O:O,DB!$G$5,Total!N:N,DB!$O$5,Total!M:M,DB!$G$9,Total!K:K,DB!$O$9,Total!E:E,$H$2)+COUNTIFS(Total!X:X,$H$3,Total!W:W,B26,Total!AA:AA,DB!$G$5,Total!AA:AA,DB!$O$5,Total!AA:AA,DB!$G$9,Total!AA:AA,DB!$O$9,Total!AA:AA,$H$2)+COUNTIFS(Total!X:X,$H$3,Total!W:W,B26,Total!O:O,DB!$G$5,Total!AA:AA,DB!$O$5,Total!AA:AA,DB!$G$9,Total!AA:AA,DB!$O$9,Total!AA:AA,$H$2)+COUNTIFS(Total!X:X,$H$3,Total!W:W,B26,Total!AA:AA,DB!$G$5,Total!N:N,DB!$O$5,Total!AA:AA,DB!$G$9,Total!AA:AA,DB!$O$9,Total!AA:AA,$H$2)+COUNTIFS(Total!X:X,$H$3,Total!W:W,B26,Total!AA:AA,DB!$G$5,Total!AA:AA,DB!$O$5,Total!M:M,DB!$G$9,Total!AA:AA,DB!$O$9,Total!AA:AA,$H$2)+COUNTIFS(Total!X:X,$H$3,Total!W:W,B26,Total!AA:AA,DB!$G$5,Total!AA:AA,DB!$O$5,Total!AA:AA,DB!$G$9,Total!K:K,DB!$O$9,Total!AA:AA,$H$2)+COUNTIFS(Total!X:X,$H$3,Total!W:W,B26,Total!AA:AA,DB!$G$5,Total!AA:AA,DB!$O$5,Total!AA:AA,DB!$G$9,Total!AA:AA,DB!$O$9,Total!E:E,$H$2)+COUNTIFS(Total!X:X,$H$3,Total!W:W,B26,Total!O:O,DB!$G$5,Total!N:N,DB!$O$5,Total!M:M,DB!$G$9,Total!AA:AA,DB!$O$9,Total!AA:AA,$H$2)+COUNTIFS(Total!X:X,$H$3,Total!W:W,B26,Total!O:O,DB!$G$5,Total!N:N,DB!$O$5,Total!AA:AA,DB!$G$9,Total!K:K,DB!$O$9,Total!AA:AA,$H$2)+COUNTIFS(Total!X:X,$H$3,Total!W:W,B26,Total!O:O,DB!$G$5,Total!N:N,DB!$O$5,Total!AA:AA,DB!$G$9,Total!AA:AA,DB!$O$9,Total!E:E,$H$2)+COUNTIFS(Total!X:X,$H$3,Total!W:W,B26,Total!O:O,DB!$G$5,Total!AA:AA,DB!$O$5,Total!M:M,DB!$G$9,Total!K:K,DB!$O$9,Total!AA:AA,$H$2)+COUNTIFS(Total!X:X,$H$3,Total!W:W,B26,Total!O:O,DB!$G$5,Total!AA:AA,DB!$O$5,Total!M:M,DB!$G$9,Total!AA:AA,DB!$O$9,Total!E:E,$H$2)+COUNTIFS(Total!X:X,$H$3,Total!W:W,B26,Total!O:O,DB!$G$5,Total!AA:AA,DB!$O$5,Total!AA:AA,DB!$G$9,Total!K:K,DB!$O$9,Total!E:E,$H$2)+COUNTIFS(Total!X:X,$H$3,Total!W:W,B26,Total!AA:AA,DB!$G$5,Total!N:N,DB!$O$5,Total!M:M,DB!$G$9,Total!K:K,DB!$O$9,Total!AA:AA,$H$2)+COUNTIFS(Total!X:X,$H$3,Total!W:W,B26,Total!AA:AA,DB!$G$5,Total!N:N,DB!$O$5,Total!M:M,DB!$G$9,Total!AA:AA,DB!$O$9,Total!E:E,$H$2)+COUNTIFS(Total!X:X,$H$3,Total!W:W,B26,Total!AA:AA,DB!$G$5,Total!N:N,DB!$O$5,Total!AA:AA,DB!$G$9,Total!K:K,DB!$O$9,Total!E:E,$H$2)+COUNTIFS(Total!X:X,$H$3,Total!W:W,B26,Total!AA:AA,DB!$G$5,Total!AA:AA,DB!$O$5,Total!M:M,DB!$G$9,Total!K:K,DB!$O$9,Total!E:E,$H$2)+COUNTIFS(Total!X:X,$H$3,Total!W:W,B26,Total!O:O,DB!$G$5,Total!N:N,DB!$O$5,Total!AA:AA,DB!$G$9,Total!AA:AA,DB!$O$9,Total!AA:AA,$H$2)+COUNTIFS(Total!X:X,$H$3,Total!W:W,B26,Total!O:O,DB!$G$5,Total!AA:AA,DB!$O$5,Total!M:M,DB!$G$9,Total!AA:AA,DB!$O$9,Total!AA:AA,$H$2)+COUNTIFS(Total!X:X,$H$3,Total!W:W,B26,Total!O:O,DB!$G$5,Total!AA:AA,DB!$O$5,Total!AA:AA,DB!$G$9,Total!K:K,DB!$O$9,Total!AA:AA,$H$2)+COUNTIFS(Total!X:X,$H$3,Total!W:W,B26,Total!O:O,DB!$G$5,Total!AA:AA,DB!$O$5,Total!AA:AA,DB!$G$9,Total!AA:AA,DB!$O$9,Total!E:E,$H$2)+COUNTIFS(Total!X:X,$H$3,Total!W:W,B26,Total!AA:AA,DB!$G$5,Total!N:N,DB!$O$5,Total!M:M,DB!$G$9,Total!AA:AA,DB!$O$9,Total!AA:AA,$H$2)+COUNTIFS(Total!X:X,$H$3,Total!W:W,B26,Total!AA:AA,DB!$G$5,Total!N:N,DB!$O$5,Total!AA:AA,DB!$G$9,Total!K:K,DB!$O$9,Total!AA:AA,$H$2)+COUNTIFS(Total!X:X,$H$3,Total!W:W,B26,Total!AA:AA,DB!$G$5,Total!N:N,DB!$O$5,Total!AA:AA,DB!$G$9,Total!AA:AA,DB!$O$9,Total!E:E,$H$2)+COUNTIFS(Total!X:X,$H$3,Total!W:W,B26,Total!AA:AA,DB!$G$5,Total!AA:AA,DB!$O$5,Total!M:M,DB!$G$9,Total!K:K,DB!$O$9,Total!AA:AA,$H$2)+COUNTIFS(Total!X:X,$H$3,Total!W:W,B26,Total!AA:AA,DB!$G$5,Total!AA:AA,DB!$O$5,Total!M:M,DB!$G$9,Total!AA:AA,DB!$O$9,Total!E:E,$H$2)+COUNTIFS(Total!X:X,$H$3,Total!W:W,B26,Total!AA:AA,DB!$G$5,Total!AA:AA,DB!$O$5,Total!AA:AA,DB!$G$9,Total!K:K,DB!$O$9,Total!E:E,$H$2)+COUNTIFS(Total!X:X,$H$3,Total!W:W,B26,Total!AA:AA,DB!$G$5,Total!N:N,DB!$O$5,Total!M:M,DB!$G$9,Total!K:K,DB!$O$9,Total!E:E,$H$2)+COUNTIFS(Total!X:X,$H$3,Total!W:W,B26,Total!O:O,DB!$G$5,Total!AA:AA,DB!$O$5,Total!M:M,DB!$G$9,Total!K:K,DB!$O$9,Total!E:E,$H$2)+COUNTIFS(Total!X:X,$H$3,Total!W:W,B26,Total!O:O,DB!$G$5,Total!N:N,DB!$O$5,Total!AA:AA,DB!$G$9,Total!K:K,DB!$O$9,Total!E:E,$H$2)+COUNTIFS(Total!X:X,$H$3,Total!W:W,B26,Total!O:O,DB!$G$5,Total!N:N,DB!$O$5,Total!M:M,DB!$G$9,Total!AA:AA,DB!$O$9,Total!E:E,$H$2)+COUNTIFS(Total!X:X,$H$3,Total!W:W,B26,Total!O:O,DB!$G$5,Total!N:N,DB!$O$5,Total!M:M,DB!$G$9,Total!K:K,DB!$O$9,Total!AA:AA,$H$2)</f>
        <v>0</v>
      </c>
      <c r="I26" s="31">
        <f>COUNTIFS(Total!X:X,$I$3,Total!W:W,B26,Total!O:O,DB!$G$5,Total!N:N,DB!$O$5,Total!M:M,DB!$G$9,Total!K:K,DB!$O$9,Total!E:E,$H$2)+COUNTIFS(Total!X:X,$I$3,Total!W:W,B26,Total!AA:AA,DB!$G$5,Total!AA:AA,DB!$O$5,Total!AA:AA,DB!$G$9,Total!AA:AA,DB!$O$9,Total!AA:AA,$H$2)+COUNTIFS(Total!X:X,$I$3,Total!W:W,B26,Total!O:O,DB!$G$5,Total!AA:AA,DB!$O$5,Total!AA:AA,DB!$G$9,Total!AA:AA,DB!$O$9,Total!AA:AA,$H$2)+COUNTIFS(Total!X:X,$I$3,Total!W:W,B26,Total!AA:AA,DB!$G$5,Total!N:N,DB!$O$5,Total!AA:AA,DB!$G$9,Total!AA:AA,DB!$O$9,Total!AA:AA,$H$2)+COUNTIFS(Total!X:X,$I$3,Total!W:W,B26,Total!AA:AA,DB!$G$5,Total!AA:AA,DB!$O$5,Total!M:M,DB!$G$9,Total!AA:AA,DB!$O$9,Total!AA:AA,$H$2)+COUNTIFS(Total!X:X,$I$3,Total!W:W,B26,Total!AA:AA,DB!$G$5,Total!AA:AA,DB!$O$5,Total!AA:AA,DB!$G$9,Total!K:K,DB!$O$9,Total!AA:AA,$H$2)+COUNTIFS(Total!X:X,$I$3,Total!W:W,B26,Total!AA:AA,DB!$G$5,Total!AA:AA,DB!$O$5,Total!AA:AA,DB!$G$9,Total!AA:AA,DB!$O$9,Total!E:E,$H$2)+COUNTIFS(Total!X:X,$I$3,Total!W:W,B26,Total!O:O,DB!$G$5,Total!N:N,DB!$O$5,Total!M:M,DB!$G$9,Total!AA:AA,DB!$O$9,Total!AA:AA,$H$2)+COUNTIFS(Total!X:X,$I$3,Total!W:W,B26,Total!O:O,DB!$G$5,Total!N:N,DB!$O$5,Total!AA:AA,DB!$G$9,Total!K:K,DB!$O$9,Total!AA:AA,$H$2)+COUNTIFS(Total!X:X,$I$3,Total!W:W,B26,Total!O:O,DB!$G$5,Total!N:N,DB!$O$5,Total!AA:AA,DB!$G$9,Total!AA:AA,DB!$O$9,Total!E:E,$H$2)+COUNTIFS(Total!X:X,$I$3,Total!W:W,B26,Total!O:O,DB!$G$5,Total!AA:AA,DB!$O$5,Total!M:M,DB!$G$9,Total!K:K,DB!$O$9,Total!AA:AA,$H$2)+COUNTIFS(Total!X:X,$I$3,Total!W:W,B26,Total!O:O,DB!$G$5,Total!AA:AA,DB!$O$5,Total!M:M,DB!$G$9,Total!AA:AA,DB!$O$9,Total!E:E,$H$2)+COUNTIFS(Total!X:X,$I$3,Total!W:W,B26,Total!O:O,DB!$G$5,Total!AA:AA,DB!$O$5,Total!AA:AA,DB!$G$9,Total!K:K,DB!$O$9,Total!E:E,$H$2)+COUNTIFS(Total!X:X,$I$3,Total!W:W,B26,Total!AA:AA,DB!$G$5,Total!N:N,DB!$O$5,Total!M:M,DB!$G$9,Total!K:K,DB!$O$9,Total!AA:AA,$H$2)+COUNTIFS(Total!X:X,$I$3,Total!W:W,B26,Total!AA:AA,DB!$G$5,Total!N:N,DB!$O$5,Total!M:M,DB!$G$9,Total!AA:AA,DB!$O$9,Total!E:E,$H$2)+COUNTIFS(Total!X:X,$I$3,Total!W:W,B26,Total!AA:AA,DB!$G$5,Total!N:N,DB!$O$5,Total!AA:AA,DB!$G$9,Total!K:K,DB!$O$9,Total!E:E,$H$2)+COUNTIFS(Total!X:X,$I$3,Total!W:W,B26,Total!AA:AA,DB!$G$5,Total!AA:AA,DB!$O$5,Total!M:M,DB!$G$9,Total!K:K,DB!$O$9,Total!E:E,$H$2)+COUNTIFS(Total!X:X,$I$3,Total!W:W,B26,Total!O:O,DB!$G$5,Total!N:N,DB!$O$5,Total!AA:AA,DB!$G$9,Total!AA:AA,DB!$O$9,Total!AA:AA,$H$2)+COUNTIFS(Total!X:X,$I$3,Total!W:W,B26,Total!O:O,DB!$G$5,Total!AA:AA,DB!$O$5,Total!M:M,DB!$G$9,Total!AA:AA,DB!$O$9,Total!AA:AA,$H$2)+COUNTIFS(Total!X:X,$I$3,Total!W:W,B26,Total!O:O,DB!$G$5,Total!AA:AA,DB!$O$5,Total!AA:AA,DB!$G$9,Total!K:K,DB!$O$9,Total!AA:AA,$H$2)+COUNTIFS(Total!X:X,$I$3,Total!W:W,B26,Total!O:O,DB!$G$5,Total!AA:AA,DB!$O$5,Total!AA:AA,DB!$G$9,Total!AA:AA,DB!$O$9,Total!E:E,$H$2)+COUNTIFS(Total!X:X,$I$3,Total!W:W,B26,Total!AA:AA,DB!$G$5,Total!N:N,DB!$O$5,Total!M:M,DB!$G$9,Total!AA:AA,DB!$O$9,Total!AA:AA,$H$2)+COUNTIFS(Total!X:X,$I$3,Total!W:W,B26,Total!AA:AA,DB!$G$5,Total!N:N,DB!$O$5,Total!AA:AA,DB!$G$9,Total!K:K,DB!$O$9,Total!AA:AA,$H$2)+COUNTIFS(Total!X:X,$I$3,Total!W:W,B26,Total!AA:AA,DB!$G$5,Total!N:N,DB!$O$5,Total!AA:AA,DB!$G$9,Total!AA:AA,DB!$O$9,Total!E:E,$H$2)+COUNTIFS(Total!X:X,$I$3,Total!W:W,B26,Total!AA:AA,DB!$G$5,Total!AA:AA,DB!$O$5,Total!M:M,DB!$G$9,Total!K:K,DB!$O$9,Total!AA:AA,$H$2)+COUNTIFS(Total!X:X,$I$3,Total!W:W,B26,Total!AA:AA,DB!$G$5,Total!AA:AA,DB!$O$5,Total!M:M,DB!$G$9,Total!AA:AA,DB!$O$9,Total!E:E,$H$2)+COUNTIFS(Total!X:X,$I$3,Total!W:W,B26,Total!AA:AA,DB!$G$5,Total!AA:AA,DB!$O$5,Total!AA:AA,DB!$G$9,Total!K:K,DB!$O$9,Total!E:E,$H$2)+COUNTIFS(Total!X:X,$I$3,Total!W:W,B26,Total!AA:AA,DB!$G$5,Total!N:N,DB!$O$5,Total!M:M,DB!$G$9,Total!K:K,DB!$O$9,Total!E:E,$H$2)+COUNTIFS(Total!X:X,$I$3,Total!W:W,B26,Total!O:O,DB!$G$5,Total!AA:AA,DB!$O$5,Total!M:M,DB!$G$9,Total!K:K,DB!$O$9,Total!E:E,$H$2)+COUNTIFS(Total!X:X,$I$3,Total!W:W,B26,Total!O:O,DB!$G$5,Total!N:N,DB!$O$5,Total!AA:AA,DB!$G$9,Total!K:K,DB!$O$9,Total!E:E,$H$2)+COUNTIFS(Total!X:X,$I$3,Total!W:W,B26,Total!O:O,DB!$G$5,Total!N:N,DB!$O$5,Total!M:M,DB!$G$9,Total!AA:AA,DB!$O$9,Total!E:E,$H$2)+COUNTIFS(Total!X:X,$I$3,Total!W:W,B26,Total!O:O,DB!$G$5,Total!N:N,DB!$O$5,Total!M:M,DB!$G$9,Total!K:K,DB!$O$9,Total!AA:AA,$H$2)</f>
        <v>0</v>
      </c>
      <c r="J26" s="31">
        <f>COUNTIFS(Total!X:X,$J$3,Total!W:W,B26,Total!O:O,DB!$G$5,Total!N:N,DB!$O$5,Total!M:M,DB!$G$9,Total!K:K,DB!$O$9,Total!E:E,$H$2)+COUNTIFS(Total!X:X,$J$3,Total!W:W,B26,Total!AA:AA,DB!$G$5,Total!AA:AA,DB!$O$5,Total!AA:AA,DB!$G$9,Total!AA:AA,DB!$O$9,Total!AA:AA,$H$2)+COUNTIFS(Total!X:X,$J$3,Total!W:W,B26,Total!O:O,DB!$G$5,Total!AA:AA,DB!$O$5,Total!AA:AA,DB!$G$9,Total!AA:AA,DB!$O$9,Total!AA:AA,$H$2)+COUNTIFS(Total!X:X,$J$3,Total!W:W,B26,Total!AA:AA,DB!$G$5,Total!N:N,DB!$O$5,Total!AA:AA,DB!$G$9,Total!AA:AA,DB!$O$9,Total!AA:AA,$H$2)+COUNTIFS(Total!X:X,$J$3,Total!W:W,B26,Total!AA:AA,DB!$G$5,Total!AA:AA,DB!$O$5,Total!M:M,DB!$G$9,Total!AA:AA,DB!$O$9,Total!AA:AA,$H$2)+COUNTIFS(Total!X:X,$J$3,Total!W:W,B26,Total!AA:AA,DB!$G$5,Total!AA:AA,DB!$O$5,Total!AA:AA,DB!$G$9,Total!K:K,DB!$O$9,Total!AA:AA,$H$2)+COUNTIFS(Total!X:X,$J$3,Total!W:W,B26,Total!AA:AA,DB!$G$5,Total!AA:AA,DB!$O$5,Total!AA:AA,DB!$G$9,Total!AA:AA,DB!$O$9,Total!E:E,$H$2)+COUNTIFS(Total!X:X,$J$3,Total!W:W,B26,Total!O:O,DB!$G$5,Total!N:N,DB!$O$5,Total!M:M,DB!$G$9,Total!AA:AA,DB!$O$9,Total!AA:AA,$H$2)+COUNTIFS(Total!X:X,$J$3,Total!W:W,B26,Total!O:O,DB!$G$5,Total!N:N,DB!$O$5,Total!AA:AA,DB!$G$9,Total!K:K,DB!$O$9,Total!AA:AA,$H$2)+COUNTIFS(Total!X:X,$J$3,Total!W:W,B26,Total!O:O,DB!$G$5,Total!N:N,DB!$O$5,Total!AA:AA,DB!$G$9,Total!AA:AA,DB!$O$9,Total!E:E,$H$2)+COUNTIFS(Total!X:X,$J$3,Total!W:W,B26,Total!O:O,DB!$G$5,Total!AA:AA,DB!$O$5,Total!M:M,DB!$G$9,Total!K:K,DB!$O$9,Total!AA:AA,$H$2)+COUNTIFS(Total!X:X,$J$3,Total!W:W,B26,Total!O:O,DB!$G$5,Total!AA:AA,DB!$O$5,Total!M:M,DB!$G$9,Total!AA:AA,DB!$O$9,Total!E:E,$H$2)+COUNTIFS(Total!X:X,$J$3,Total!W:W,B26,Total!O:O,DB!$G$5,Total!AA:AA,DB!$O$5,Total!AA:AA,DB!$G$9,Total!K:K,DB!$O$9,Total!E:E,$H$2)+COUNTIFS(Total!X:X,$J$3,Total!W:W,B26,Total!AA:AA,DB!$G$5,Total!N:N,DB!$O$5,Total!M:M,DB!$G$9,Total!K:K,DB!$O$9,Total!AA:AA,$H$2)+COUNTIFS(Total!X:X,$J$3,Total!W:W,B26,Total!AA:AA,DB!$G$5,Total!N:N,DB!$O$5,Total!M:M,DB!$G$9,Total!AA:AA,DB!$O$9,Total!E:E,$H$2)+COUNTIFS(Total!X:X,$J$3,Total!W:W,B26,Total!AA:AA,DB!$G$5,Total!N:N,DB!$O$5,Total!AA:AA,DB!$G$9,Total!K:K,DB!$O$9,Total!E:E,$H$2)+COUNTIFS(Total!X:X,$J$3,Total!W:W,B26,Total!AA:AA,DB!$G$5,Total!AA:AA,DB!$O$5,Total!M:M,DB!$G$9,Total!K:K,DB!$O$9,Total!E:E,$H$2)+COUNTIFS(Total!X:X,$J$3,Total!W:W,B26,Total!O:O,DB!$G$5,Total!N:N,DB!$O$5,Total!AA:AA,DB!$G$9,Total!AA:AA,DB!$O$9,Total!AA:AA,$H$2)+COUNTIFS(Total!X:X,$J$3,Total!W:W,B26,Total!O:O,DB!$G$5,Total!AA:AA,DB!$O$5,Total!M:M,DB!$G$9,Total!AA:AA,DB!$O$9,Total!AA:AA,$H$2)+COUNTIFS(Total!X:X,$J$3,Total!W:W,B26,Total!O:O,DB!$G$5,Total!AA:AA,DB!$O$5,Total!AA:AA,DB!$G$9,Total!K:K,DB!$O$9,Total!AA:AA,$H$2)+COUNTIFS(Total!X:X,$J$3,Total!W:W,B26,Total!O:O,DB!$G$5,Total!AA:AA,DB!$O$5,Total!AA:AA,DB!$G$9,Total!AA:AA,DB!$O$9,Total!E:E,$H$2)+COUNTIFS(Total!X:X,$J$3,Total!W:W,B26,Total!AA:AA,DB!$G$5,Total!N:N,DB!$O$5,Total!M:M,DB!$G$9,Total!AA:AA,DB!$O$9,Total!AA:AA,$H$2)+COUNTIFS(Total!X:X,$J$3,Total!W:W,B26,Total!AA:AA,DB!$G$5,Total!N:N,DB!$O$5,Total!AA:AA,DB!$G$9,Total!K:K,DB!$O$9,Total!AA:AA,$H$2)+COUNTIFS(Total!X:X,$J$3,Total!W:W,B26,Total!AA:AA,DB!$G$5,Total!N:N,DB!$O$5,Total!AA:AA,DB!$G$9,Total!AA:AA,DB!$O$9,Total!E:E,$H$2)+COUNTIFS(Total!X:X,$J$3,Total!W:W,B26,Total!AA:AA,DB!$G$5,Total!AA:AA,DB!$O$5,Total!M:M,DB!$G$9,Total!K:K,DB!$O$9,Total!AA:AA,$H$2)+COUNTIFS(Total!X:X,$J$3,Total!W:W,B26,Total!AA:AA,DB!$G$5,Total!AA:AA,DB!$O$5,Total!M:M,DB!$G$9,Total!AA:AA,DB!$O$9,Total!E:E,$H$2)+COUNTIFS(Total!X:X,$J$3,Total!W:W,B26,Total!AA:AA,DB!$G$5,Total!AA:AA,DB!$O$5,Total!AA:AA,DB!$G$9,Total!K:K,DB!$O$9,Total!E:E,$H$2)+COUNTIFS(Total!X:X,$J$3,Total!W:W,B26,Total!AA:AA,DB!$G$5,Total!N:N,DB!$O$5,Total!M:M,DB!$G$9,Total!K:K,DB!$O$9,Total!E:E,$H$2)+COUNTIFS(Total!X:X,$J$3,Total!W:W,B26,Total!O:O,DB!$G$5,Total!AA:AA,DB!$O$5,Total!M:M,DB!$G$9,Total!K:K,DB!$O$9,Total!E:E,$H$2)+COUNTIFS(Total!X:X,$J$3,Total!W:W,B26,Total!O:O,DB!$G$5,Total!N:N,DB!$O$5,Total!AA:AA,DB!$G$9,Total!K:K,DB!$O$9,Total!E:E,$H$2)+COUNTIFS(Total!X:X,$J$3,Total!W:W,B26,Total!O:O,DB!$G$5,Total!N:N,DB!$O$5,Total!M:M,DB!$G$9,Total!AA:AA,DB!$O$9,Total!E:E,$H$2)+COUNTIFS(Total!X:X,$J$3,Total!W:W,B26,Total!O:O,DB!$G$5,Total!N:N,DB!$O$5,Total!M:M,DB!$G$9,Total!K:K,DB!$O$9,Total!AA:AA,$H$2)</f>
        <v>0</v>
      </c>
      <c r="K26" s="31">
        <f>COUNTIFS(Total!X:X,$K$3,Total!W:W,B26,Total!O:O,DB!$G$5,Total!N:N,DB!$O$5,Total!M:M,DB!$G$9,Total!K:K,DB!$O$9,Total!E:E,$H$2)+COUNTIFS(Total!X:X,$K$3,Total!W:W,B26,Total!AA:AA,DB!$G$5,Total!AA:AA,DB!$O$5,Total!AA:AA,DB!$G$9,Total!AA:AA,DB!$O$9,Total!AA:AA,$H$2)+COUNTIFS(Total!X:X,$K$3,Total!W:W,B26,Total!O:O,DB!$G$5,Total!AA:AA,DB!$O$5,Total!AA:AA,DB!$G$9,Total!AA:AA,DB!$O$9,Total!AA:AA,$H$2)+COUNTIFS(Total!X:X,$K$3,Total!W:W,B26,Total!AA:AA,DB!$G$5,Total!N:N,DB!$O$5,Total!AA:AA,DB!$G$9,Total!AA:AA,DB!$O$9,Total!AA:AA,$H$2)+COUNTIFS(Total!X:X,$K$3,Total!W:W,B26,Total!AA:AA,DB!$G$5,Total!AA:AA,DB!$O$5,Total!M:M,DB!$G$9,Total!AA:AA,DB!$O$9,Total!AA:AA,$H$2)+COUNTIFS(Total!X:X,$K$3,Total!W:W,B26,Total!AA:AA,DB!$G$5,Total!AA:AA,DB!$O$5,Total!AA:AA,DB!$G$9,Total!K:K,DB!$O$9,Total!AA:AA,$H$2)+COUNTIFS(Total!X:X,$K$3,Total!W:W,B26,Total!AA:AA,DB!$G$5,Total!AA:AA,DB!$O$5,Total!AA:AA,DB!$G$9,Total!AA:AA,DB!$O$9,Total!E:E,$H$2)+COUNTIFS(Total!X:X,$K$3,Total!W:W,B26,Total!O:O,DB!$G$5,Total!N:N,DB!$O$5,Total!M:M,DB!$G$9,Total!AA:AA,DB!$O$9,Total!AA:AA,$H$2)+COUNTIFS(Total!X:X,$K$3,Total!W:W,B26,Total!O:O,DB!$G$5,Total!N:N,DB!$O$5,Total!AA:AA,DB!$G$9,Total!K:K,DB!$O$9,Total!AA:AA,$H$2)+COUNTIFS(Total!X:X,$K$3,Total!W:W,B26,Total!O:O,DB!$G$5,Total!N:N,DB!$O$5,Total!AA:AA,DB!$G$9,Total!AA:AA,DB!$O$9,Total!E:E,$H$2)+COUNTIFS(Total!X:X,$K$3,Total!W:W,B26,Total!O:O,DB!$G$5,Total!AA:AA,DB!$O$5,Total!M:M,DB!$G$9,Total!K:K,DB!$O$9,Total!AA:AA,$H$2)+COUNTIFS(Total!X:X,$K$3,Total!W:W,B26,Total!O:O,DB!$G$5,Total!AA:AA,DB!$O$5,Total!M:M,DB!$G$9,Total!AA:AA,DB!$O$9,Total!E:E,$H$2)+COUNTIFS(Total!X:X,$K$3,Total!W:W,B26,Total!O:O,DB!$G$5,Total!AA:AA,DB!$O$5,Total!AA:AA,DB!$G$9,Total!K:K,DB!$O$9,Total!E:E,$H$2)+COUNTIFS(Total!X:X,$K$3,Total!W:W,B26,Total!AA:AA,DB!$G$5,Total!N:N,DB!$O$5,Total!M:M,DB!$G$9,Total!K:K,DB!$O$9,Total!AA:AA,$H$2)+COUNTIFS(Total!X:X,$K$3,Total!W:W,B26,Total!AA:AA,DB!$G$5,Total!N:N,DB!$O$5,Total!M:M,DB!$G$9,Total!AA:AA,DB!$O$9,Total!E:E,$H$2)+COUNTIFS(Total!X:X,$K$3,Total!W:W,B26,Total!AA:AA,DB!$G$5,Total!N:N,DB!$O$5,Total!AA:AA,DB!$G$9,Total!K:K,DB!$O$9,Total!E:E,$H$2)+COUNTIFS(Total!X:X,$K$3,Total!W:W,B26,Total!AA:AA,DB!$G$5,Total!AA:AA,DB!$O$5,Total!M:M,DB!$G$9,Total!K:K,DB!$O$9,Total!E:E,$H$2)+COUNTIFS(Total!X:X,$K$3,Total!W:W,B26,Total!O:O,DB!$G$5,Total!N:N,DB!$O$5,Total!AA:AA,DB!$G$9,Total!AA:AA,DB!$O$9,Total!AA:AA,$H$2)+COUNTIFS(Total!X:X,$K$3,Total!W:W,B26,Total!O:O,DB!$G$5,Total!AA:AA,DB!$O$5,Total!M:M,DB!$G$9,Total!AA:AA,DB!$O$9,Total!AA:AA,$H$2)+COUNTIFS(Total!X:X,$K$3,Total!W:W,B26,Total!O:O,DB!$G$5,Total!AA:AA,DB!$O$5,Total!AA:AA,DB!$G$9,Total!K:K,DB!$O$9,Total!AA:AA,$H$2)+COUNTIFS(Total!X:X,$K$3,Total!W:W,B26,Total!O:O,DB!$G$5,Total!AA:AA,DB!$O$5,Total!AA:AA,DB!$G$9,Total!AA:AA,DB!$O$9,Total!E:E,$H$2)+COUNTIFS(Total!X:X,$K$3,Total!W:W,B26,Total!AA:AA,DB!$G$5,Total!N:N,DB!$O$5,Total!M:M,DB!$G$9,Total!AA:AA,DB!$O$9,Total!AA:AA,$H$2)+COUNTIFS(Total!X:X,$K$3,Total!W:W,B26,Total!AA:AA,DB!$G$5,Total!N:N,DB!$O$5,Total!AA:AA,DB!$G$9,Total!K:K,DB!$O$9,Total!AA:AA,$H$2)+COUNTIFS(Total!X:X,$K$3,Total!W:W,B26,Total!AA:AA,DB!$G$5,Total!N:N,DB!$O$5,Total!AA:AA,DB!$G$9,Total!AA:AA,DB!$O$9,Total!E:E,$H$2)+COUNTIFS(Total!X:X,$K$3,Total!W:W,B26,Total!AA:AA,DB!$G$5,Total!AA:AA,DB!$O$5,Total!M:M,DB!$G$9,Total!K:K,DB!$O$9,Total!AA:AA,$H$2)+COUNTIFS(Total!X:X,$K$3,Total!W:W,B26,Total!AA:AA,DB!$G$5,Total!AA:AA,DB!$O$5,Total!M:M,DB!$G$9,Total!AA:AA,DB!$O$9,Total!E:E,$H$2)+COUNTIFS(Total!X:X,$K$3,Total!W:W,B26,Total!AA:AA,DB!$G$5,Total!AA:AA,DB!$O$5,Total!AA:AA,DB!$G$9,Total!K:K,DB!$O$9,Total!E:E,$H$2)+COUNTIFS(Total!X:X,$K$3,Total!W:W,B26,Total!AA:AA,DB!$G$5,Total!N:N,DB!$O$5,Total!M:M,DB!$G$9,Total!K:K,DB!$O$9,Total!E:E,$H$2)+COUNTIFS(Total!X:X,$K$3,Total!W:W,B26,Total!O:O,DB!$G$5,Total!AA:AA,DB!$O$5,Total!M:M,DB!$G$9,Total!K:K,DB!$O$9,Total!E:E,$H$2)+COUNTIFS(Total!X:X,$K$3,Total!W:W,B26,Total!O:O,DB!$G$5,Total!N:N,DB!$O$5,Total!AA:AA,DB!$G$9,Total!K:K,DB!$O$9,Total!E:E,$H$2)+COUNTIFS(Total!X:X,$K$3,Total!W:W,B26,Total!O:O,DB!$G$5,Total!N:N,DB!$O$5,Total!M:M,DB!$G$9,Total!AA:AA,DB!$O$9,Total!E:E,$H$2)+COUNTIFS(Total!X:X,$K$3,Total!W:W,B26,Total!O:O,DB!$G$5,Total!N:N,DB!$O$5,Total!M:M,DB!$G$9,Total!K:K,DB!$O$9,Total!AA:AA,$H$2)</f>
        <v>0</v>
      </c>
      <c r="L26" s="31">
        <f>COUNTIFS(Total!X:X,$L$3,Total!W:W,B26,Total!O:O,DB!$G$5,Total!N:N,DB!$O$5,Total!M:M,DB!$G$9,Total!K:K,DB!$O$9,Total!E:E,$H$2)+COUNTIFS(Total!X:X,$L$3,Total!W:W,B26,Total!AA:AA,DB!$G$5,Total!AA:AA,DB!$O$5,Total!AA:AA,DB!$G$9,Total!AA:AA,DB!$O$9,Total!AA:AA,$H$2)+COUNTIFS(Total!X:X,$L$3,Total!W:W,B26,Total!O:O,DB!$G$5,Total!AA:AA,DB!$O$5,Total!AA:AA,DB!$G$9,Total!AA:AA,DB!$O$9,Total!AA:AA,$H$2)+COUNTIFS(Total!X:X,$L$3,Total!W:W,B26,Total!AA:AA,DB!$G$5,Total!N:N,DB!$O$5,Total!AA:AA,DB!$G$9,Total!AA:AA,DB!$O$9,Total!AA:AA,$H$2)+COUNTIFS(Total!X:X,$L$3,Total!W:W,B26,Total!AA:AA,DB!$G$5,Total!AA:AA,DB!$O$5,Total!M:M,DB!$G$9,Total!AA:AA,DB!$O$9,Total!AA:AA,$H$2)+COUNTIFS(Total!X:X,$L$3,Total!W:W,B26,Total!AA:AA,DB!$G$5,Total!AA:AA,DB!$O$5,Total!AA:AA,DB!$G$9,Total!K:K,DB!$O$9,Total!AA:AA,$H$2)+COUNTIFS(Total!X:X,$L$3,Total!W:W,B26,Total!AA:AA,DB!$G$5,Total!AA:AA,DB!$O$5,Total!AA:AA,DB!$G$9,Total!AA:AA,DB!$O$9,Total!E:E,$H$2)+COUNTIFS(Total!X:X,$L$3,Total!W:W,B26,Total!O:O,DB!$G$5,Total!N:N,DB!$O$5,Total!M:M,DB!$G$9,Total!AA:AA,DB!$O$9,Total!AA:AA,$H$2)+COUNTIFS(Total!X:X,$L$3,Total!W:W,B26,Total!O:O,DB!$G$5,Total!N:N,DB!$O$5,Total!AA:AA,DB!$G$9,Total!K:K,DB!$O$9,Total!AA:AA,$H$2)+COUNTIFS(Total!X:X,$L$3,Total!W:W,B26,Total!O:O,DB!$G$5,Total!N:N,DB!$O$5,Total!AA:AA,DB!$G$9,Total!AA:AA,DB!$O$9,Total!E:E,$H$2)+COUNTIFS(Total!X:X,$L$3,Total!W:W,B26,Total!O:O,DB!$G$5,Total!AA:AA,DB!$O$5,Total!M:M,DB!$G$9,Total!K:K,DB!$O$9,Total!AA:AA,$H$2)+COUNTIFS(Total!X:X,$L$3,Total!W:W,B26,Total!O:O,DB!$G$5,Total!AA:AA,DB!$O$5,Total!M:M,DB!$G$9,Total!AA:AA,DB!$O$9,Total!E:E,$H$2)+COUNTIFS(Total!X:X,$L$3,Total!W:W,B26,Total!O:O,DB!$G$5,Total!AA:AA,DB!$O$5,Total!AA:AA,DB!$G$9,Total!K:K,DB!$O$9,Total!E:E,$H$2)+COUNTIFS(Total!X:X,$L$3,Total!W:W,B26,Total!AA:AA,DB!$G$5,Total!N:N,DB!$O$5,Total!M:M,DB!$G$9,Total!K:K,DB!$O$9,Total!AA:AA,$H$2)+COUNTIFS(Total!X:X,$L$3,Total!W:W,B26,Total!AA:AA,DB!$G$5,Total!N:N,DB!$O$5,Total!M:M,DB!$G$9,Total!AA:AA,DB!$O$9,Total!E:E,$H$2)+COUNTIFS(Total!X:X,$L$3,Total!W:W,B26,Total!AA:AA,DB!$G$5,Total!N:N,DB!$O$5,Total!AA:AA,DB!$G$9,Total!K:K,DB!$O$9,Total!E:E,$H$2)+COUNTIFS(Total!X:X,$L$3,Total!W:W,B26,Total!AA:AA,DB!$G$5,Total!AA:AA,DB!$O$5,Total!M:M,DB!$G$9,Total!K:K,DB!$O$9,Total!E:E,$H$2)+COUNTIFS(Total!X:X,$L$3,Total!W:W,B26,Total!O:O,DB!$G$5,Total!N:N,DB!$O$5,Total!AA:AA,DB!$G$9,Total!AA:AA,DB!$O$9,Total!AA:AA,$H$2)+COUNTIFS(Total!X:X,$L$3,Total!W:W,B26,Total!O:O,DB!$G$5,Total!AA:AA,DB!$O$5,Total!M:M,DB!$G$9,Total!AA:AA,DB!$O$9,Total!AA:AA,$H$2)+COUNTIFS(Total!X:X,$L$3,Total!W:W,B26,Total!O:O,DB!$G$5,Total!AA:AA,DB!$O$5,Total!AA:AA,DB!$G$9,Total!K:K,DB!$O$9,Total!AA:AA,$H$2)+COUNTIFS(Total!X:X,$L$3,Total!W:W,B26,Total!O:O,DB!$G$5,Total!AA:AA,DB!$O$5,Total!AA:AA,DB!$G$9,Total!AA:AA,DB!$O$9,Total!E:E,$H$2)+COUNTIFS(Total!X:X,$L$3,Total!W:W,B26,Total!AA:AA,DB!$G$5,Total!N:N,DB!$O$5,Total!M:M,DB!$G$9,Total!AA:AA,DB!$O$9,Total!AA:AA,$H$2)+COUNTIFS(Total!X:X,$L$3,Total!W:W,B26,Total!AA:AA,DB!$G$5,Total!N:N,DB!$O$5,Total!AA:AA,DB!$G$9,Total!K:K,DB!$O$9,Total!AA:AA,$H$2)+COUNTIFS(Total!X:X,$L$3,Total!W:W,B26,Total!AA:AA,DB!$G$5,Total!N:N,DB!$O$5,Total!AA:AA,DB!$G$9,Total!AA:AA,DB!$O$9,Total!E:E,$H$2)+COUNTIFS(Total!X:X,$L$3,Total!W:W,B26,Total!AA:AA,DB!$G$5,Total!AA:AA,DB!$O$5,Total!M:M,DB!$G$9,Total!K:K,DB!$O$9,Total!AA:AA,$H$2)+COUNTIFS(Total!X:X,$L$3,Total!W:W,B26,Total!AA:AA,DB!$G$5,Total!AA:AA,DB!$O$5,Total!M:M,DB!$G$9,Total!AA:AA,DB!$O$9,Total!E:E,$H$2)+COUNTIFS(Total!X:X,$L$3,Total!W:W,B26,Total!AA:AA,DB!$G$5,Total!AA:AA,DB!$O$5,Total!AA:AA,DB!$G$9,Total!K:K,DB!$O$9,Total!E:E,$H$2)+COUNTIFS(Total!X:X,$L$3,Total!W:W,B26,Total!AA:AA,DB!$G$5,Total!N:N,DB!$O$5,Total!M:M,DB!$G$9,Total!K:K,DB!$O$9,Total!E:E,$H$2)+COUNTIFS(Total!X:X,$L$3,Total!W:W,B26,Total!O:O,DB!$G$5,Total!AA:AA,DB!$O$5,Total!M:M,DB!$G$9,Total!K:K,DB!$O$9,Total!E:E,$H$2)+COUNTIFS(Total!X:X,$L$3,Total!W:W,B26,Total!O:O,DB!$G$5,Total!N:N,DB!$O$5,Total!AA:AA,DB!$G$9,Total!K:K,DB!$O$9,Total!E:E,$H$2)+COUNTIFS(Total!X:X,$L$3,Total!W:W,B26,Total!O:O,DB!$G$5,Total!N:N,DB!$O$5,Total!M:M,DB!$G$9,Total!AA:AA,DB!$O$9,Total!E:E,$H$2)+COUNTIFS(Total!X:X,$L$3,Total!W:W,B26,Total!O:O,DB!$G$5,Total!N:N,DB!$O$5,Total!M:M,DB!$G$9,Total!K:K,DB!$O$9,Total!AA:AA,$H$2)</f>
        <v>0</v>
      </c>
      <c r="M26" s="31">
        <f>COUNTIFS(Total!X:X,$M$3,Total!W:W,B26,Total!O:O,DB!$G$5,Total!N:N,DB!$O$5,Total!M:M,DB!$G$9,Total!K:K,DB!$O$9,Total!E:E,$H$2)+COUNTIFS(Total!X:X,$M$3,Total!W:W,B26,Total!AA:AA,DB!$G$5,Total!AA:AA,DB!$O$5,Total!AA:AA,DB!$G$9,Total!AA:AA,DB!$O$9,Total!AA:AA,$H$2)+COUNTIFS(Total!X:X,$M$3,Total!W:W,B26,Total!O:O,DB!$G$5,Total!AA:AA,DB!$O$5,Total!AA:AA,DB!$G$9,Total!AA:AA,DB!$O$9,Total!AA:AA,$H$2)+COUNTIFS(Total!X:X,$M$3,Total!W:W,B26,Total!AA:AA,DB!$G$5,Total!N:N,DB!$O$5,Total!AA:AA,DB!$G$9,Total!AA:AA,DB!$O$9,Total!AA:AA,$H$2)+COUNTIFS(Total!X:X,$M$3,Total!W:W,B26,Total!AA:AA,DB!$G$5,Total!AA:AA,DB!$O$5,Total!M:M,DB!$G$9,Total!AA:AA,DB!$O$9,Total!AA:AA,$H$2)+COUNTIFS(Total!X:X,$M$3,Total!W:W,B26,Total!AA:AA,DB!$G$5,Total!AA:AA,DB!$O$5,Total!AA:AA,DB!$G$9,Total!K:K,DB!$O$9,Total!AA:AA,$H$2)+COUNTIFS(Total!X:X,$M$3,Total!W:W,B26,Total!AA:AA,DB!$G$5,Total!AA:AA,DB!$O$5,Total!AA:AA,DB!$G$9,Total!AA:AA,DB!$O$9,Total!E:E,$H$2)+COUNTIFS(Total!X:X,$M$3,Total!W:W,B26,Total!O:O,DB!$G$5,Total!N:N,DB!$O$5,Total!M:M,DB!$G$9,Total!AA:AA,DB!$O$9,Total!AA:AA,$H$2)+COUNTIFS(Total!X:X,$M$3,Total!W:W,B26,Total!O:O,DB!$G$5,Total!N:N,DB!$O$5,Total!AA:AA,DB!$G$9,Total!K:K,DB!$O$9,Total!AA:AA,$H$2)+COUNTIFS(Total!X:X,$M$3,Total!W:W,B26,Total!O:O,DB!$G$5,Total!N:N,DB!$O$5,Total!AA:AA,DB!$G$9,Total!AA:AA,DB!$O$9,Total!E:E,$H$2)+COUNTIFS(Total!X:X,$M$3,Total!W:W,B26,Total!O:O,DB!$G$5,Total!AA:AA,DB!$O$5,Total!M:M,DB!$G$9,Total!K:K,DB!$O$9,Total!AA:AA,$H$2)+COUNTIFS(Total!X:X,$M$3,Total!W:W,B26,Total!O:O,DB!$G$5,Total!AA:AA,DB!$O$5,Total!M:M,DB!$G$9,Total!AA:AA,DB!$O$9,Total!E:E,$H$2)+COUNTIFS(Total!X:X,$M$3,Total!W:W,B26,Total!O:O,DB!$G$5,Total!AA:AA,DB!$O$5,Total!AA:AA,DB!$G$9,Total!K:K,DB!$O$9,Total!E:E,$H$2)+COUNTIFS(Total!X:X,$M$3,Total!W:W,B26,Total!AA:AA,DB!$G$5,Total!N:N,DB!$O$5,Total!M:M,DB!$G$9,Total!K:K,DB!$O$9,Total!AA:AA,$H$2)+COUNTIFS(Total!X:X,$M$3,Total!W:W,B26,Total!AA:AA,DB!$G$5,Total!N:N,DB!$O$5,Total!M:M,DB!$G$9,Total!AA:AA,DB!$O$9,Total!E:E,$H$2)+COUNTIFS(Total!X:X,$M$3,Total!W:W,B26,Total!AA:AA,DB!$G$5,Total!N:N,DB!$O$5,Total!AA:AA,DB!$G$9,Total!K:K,DB!$O$9,Total!E:E,$H$2)+COUNTIFS(Total!X:X,$M$3,Total!W:W,B26,Total!AA:AA,DB!$G$5,Total!AA:AA,DB!$O$5,Total!M:M,DB!$G$9,Total!K:K,DB!$O$9,Total!E:E,$H$2)+COUNTIFS(Total!X:X,$M$3,Total!W:W,B26,Total!O:O,DB!$G$5,Total!N:N,DB!$O$5,Total!AA:AA,DB!$G$9,Total!AA:AA,DB!$O$9,Total!AA:AA,$H$2)+COUNTIFS(Total!X:X,$M$3,Total!W:W,B26,Total!O:O,DB!$G$5,Total!AA:AA,DB!$O$5,Total!M:M,DB!$G$9,Total!AA:AA,DB!$O$9,Total!AA:AA,$H$2)+COUNTIFS(Total!X:X,$M$3,Total!W:W,B26,Total!O:O,DB!$G$5,Total!AA:AA,DB!$O$5,Total!AA:AA,DB!$G$9,Total!K:K,DB!$O$9,Total!AA:AA,$H$2)+COUNTIFS(Total!X:X,$M$3,Total!W:W,B26,Total!O:O,DB!$G$5,Total!AA:AA,DB!$O$5,Total!AA:AA,DB!$G$9,Total!AA:AA,DB!$O$9,Total!E:E,$H$2)+COUNTIFS(Total!X:X,$M$3,Total!W:W,B26,Total!AA:AA,DB!$G$5,Total!N:N,DB!$O$5,Total!M:M,DB!$G$9,Total!AA:AA,DB!$O$9,Total!AA:AA,$H$2)+COUNTIFS(Total!X:X,$M$3,Total!W:W,B26,Total!AA:AA,DB!$G$5,Total!N:N,DB!$O$5,Total!AA:AA,DB!$G$9,Total!K:K,DB!$O$9,Total!AA:AA,$H$2)+COUNTIFS(Total!X:X,$M$3,Total!W:W,B26,Total!AA:AA,DB!$G$5,Total!N:N,DB!$O$5,Total!AA:AA,DB!$G$9,Total!AA:AA,DB!$O$9,Total!E:E,$H$2)+COUNTIFS(Total!X:X,$M$3,Total!W:W,B26,Total!AA:AA,DB!$G$5,Total!AA:AA,DB!$O$5,Total!M:M,DB!$G$9,Total!K:K,DB!$O$9,Total!AA:AA,$H$2)+COUNTIFS(Total!X:X,$M$3,Total!W:W,B26,Total!AA:AA,DB!$G$5,Total!AA:AA,DB!$O$5,Total!M:M,DB!$G$9,Total!AA:AA,DB!$O$9,Total!E:E,$H$2)+COUNTIFS(Total!X:X,$M$3,Total!W:W,B26,Total!AA:AA,DB!$G$5,Total!AA:AA,DB!$O$5,Total!AA:AA,DB!$G$9,Total!K:K,DB!$O$9,Total!E:E,$H$2)+COUNTIFS(Total!X:X,$M$3,Total!W:W,B26,Total!AA:AA,DB!$G$5,Total!N:N,DB!$O$5,Total!M:M,DB!$G$9,Total!K:K,DB!$O$9,Total!E:E,$H$2)+COUNTIFS(Total!X:X,$M$3,Total!W:W,B26,Total!O:O,DB!$G$5,Total!AA:AA,DB!$O$5,Total!M:M,DB!$G$9,Total!K:K,DB!$O$9,Total!E:E,$H$2)+COUNTIFS(Total!X:X,$M$3,Total!W:W,B26,Total!O:O,DB!$G$5,Total!N:N,DB!$O$5,Total!AA:AA,DB!$G$9,Total!K:K,DB!$O$9,Total!E:E,$H$2)+COUNTIFS(Total!X:X,$M$3,Total!W:W,B26,Total!O:O,DB!$G$5,Total!N:N,DB!$O$5,Total!M:M,DB!$G$9,Total!AA:AA,DB!$O$9,Total!E:E,$H$2)+COUNTIFS(Total!X:X,$M$3,Total!W:W,B26,Total!O:O,DB!$G$5,Total!N:N,DB!$O$5,Total!M:M,DB!$G$9,Total!K:K,DB!$O$9,Total!AA:AA,$H$2)</f>
        <v>0</v>
      </c>
      <c r="N26" s="31">
        <f>COUNTIFS(Total!X:X,$N$3,Total!W:W,B26,Total!O:O,DB!$G$5,Total!N:N,DB!$O$5,Total!M:M,DB!$G$9,Total!K:K,DB!$O$9,Total!E:E,$H$2)+COUNTIFS(Total!X:X,$N$3,Total!W:W,B26,Total!AA:AA,DB!$G$5,Total!AA:AA,DB!$O$5,Total!AA:AA,DB!$G$9,Total!AA:AA,DB!$O$9,Total!AA:AA,$H$2)+COUNTIFS(Total!X:X,$N$3,Total!W:W,B26,Total!O:O,DB!$G$5,Total!AA:AA,DB!$O$5,Total!AA:AA,DB!$G$9,Total!AA:AA,DB!$O$9,Total!AA:AA,$H$2)+COUNTIFS(Total!X:X,$N$3,Total!W:W,B26,Total!AA:AA,DB!$G$5,Total!N:N,DB!$O$5,Total!AA:AA,DB!$G$9,Total!AA:AA,DB!$O$9,Total!AA:AA,$H$2)+COUNTIFS(Total!X:X,$N$3,Total!W:W,B26,Total!AA:AA,DB!$G$5,Total!AA:AA,DB!$O$5,Total!M:M,DB!$G$9,Total!AA:AA,DB!$O$9,Total!AA:AA,$H$2)+COUNTIFS(Total!X:X,$N$3,Total!W:W,B26,Total!AA:AA,DB!$G$5,Total!AA:AA,DB!$O$5,Total!AA:AA,DB!$G$9,Total!K:K,DB!$O$9,Total!AA:AA,$H$2)+COUNTIFS(Total!X:X,$N$3,Total!W:W,B26,Total!AA:AA,DB!$G$5,Total!AA:AA,DB!$O$5,Total!AA:AA,DB!$G$9,Total!AA:AA,DB!$O$9,Total!E:E,$H$2)+COUNTIFS(Total!X:X,$N$3,Total!W:W,B26,Total!O:O,DB!$G$5,Total!N:N,DB!$O$5,Total!M:M,DB!$G$9,Total!AA:AA,DB!$O$9,Total!AA:AA,$H$2)+COUNTIFS(Total!X:X,$N$3,Total!W:W,B26,Total!O:O,DB!$G$5,Total!N:N,DB!$O$5,Total!AA:AA,DB!$G$9,Total!K:K,DB!$O$9,Total!AA:AA,$H$2)+COUNTIFS(Total!X:X,$N$3,Total!W:W,B26,Total!O:O,DB!$G$5,Total!N:N,DB!$O$5,Total!AA:AA,DB!$G$9,Total!AA:AA,DB!$O$9,Total!E:E,$H$2)+COUNTIFS(Total!X:X,$N$3,Total!W:W,B26,Total!O:O,DB!$G$5,Total!AA:AA,DB!$O$5,Total!M:M,DB!$G$9,Total!K:K,DB!$O$9,Total!AA:AA,$H$2)+COUNTIFS(Total!X:X,$N$3,Total!W:W,B26,Total!O:O,DB!$G$5,Total!AA:AA,DB!$O$5,Total!M:M,DB!$G$9,Total!AA:AA,DB!$O$9,Total!E:E,$H$2)+COUNTIFS(Total!X:X,$N$3,Total!W:W,B26,Total!O:O,DB!$G$5,Total!AA:AA,DB!$O$5,Total!AA:AA,DB!$G$9,Total!K:K,DB!$O$9,Total!E:E,$H$2)+COUNTIFS(Total!X:X,$N$3,Total!W:W,B26,Total!AA:AA,DB!$G$5,Total!N:N,DB!$O$5,Total!M:M,DB!$G$9,Total!K:K,DB!$O$9,Total!AA:AA,$H$2)+COUNTIFS(Total!X:X,$N$3,Total!W:W,B26,Total!AA:AA,DB!$G$5,Total!N:N,DB!$O$5,Total!M:M,DB!$G$9,Total!AA:AA,DB!$O$9,Total!E:E,$H$2)+COUNTIFS(Total!X:X,$N$3,Total!W:W,B26,Total!AA:AA,DB!$G$5,Total!N:N,DB!$O$5,Total!AA:AA,DB!$G$9,Total!K:K,DB!$O$9,Total!E:E,$H$2)+COUNTIFS(Total!X:X,$N$3,Total!W:W,B26,Total!AA:AA,DB!$G$5,Total!AA:AA,DB!$O$5,Total!M:M,DB!$G$9,Total!K:K,DB!$O$9,Total!E:E,$H$2)+COUNTIFS(Total!X:X,$N$3,Total!W:W,B26,Total!O:O,DB!$G$5,Total!N:N,DB!$O$5,Total!AA:AA,DB!$G$9,Total!AA:AA,DB!$O$9,Total!AA:AA,$H$2)+COUNTIFS(Total!X:X,$N$3,Total!W:W,B26,Total!O:O,DB!$G$5,Total!AA:AA,DB!$O$5,Total!M:M,DB!$G$9,Total!AA:AA,DB!$O$9,Total!AA:AA,$H$2)+COUNTIFS(Total!X:X,$N$3,Total!W:W,B26,Total!O:O,DB!$G$5,Total!AA:AA,DB!$O$5,Total!AA:AA,DB!$G$9,Total!K:K,DB!$O$9,Total!AA:AA,$H$2)+COUNTIFS(Total!X:X,$N$3,Total!W:W,B26,Total!O:O,DB!$G$5,Total!AA:AA,DB!$O$5,Total!AA:AA,DB!$G$9,Total!AA:AA,DB!$O$9,Total!E:E,$H$2)+COUNTIFS(Total!X:X,$N$3,Total!W:W,B26,Total!AA:AA,DB!$G$5,Total!N:N,DB!$O$5,Total!M:M,DB!$G$9,Total!AA:AA,DB!$O$9,Total!AA:AA,$H$2)+COUNTIFS(Total!X:X,$N$3,Total!W:W,B26,Total!AA:AA,DB!$G$5,Total!N:N,DB!$O$5,Total!AA:AA,DB!$G$9,Total!K:K,DB!$O$9,Total!AA:AA,$H$2)+COUNTIFS(Total!X:X,$N$3,Total!W:W,B26,Total!AA:AA,DB!$G$5,Total!N:N,DB!$O$5,Total!AA:AA,DB!$G$9,Total!AA:AA,DB!$O$9,Total!E:E,$H$2)+COUNTIFS(Total!X:X,$N$3,Total!W:W,B26,Total!AA:AA,DB!$G$5,Total!AA:AA,DB!$O$5,Total!M:M,DB!$G$9,Total!K:K,DB!$O$9,Total!AA:AA,$H$2)+COUNTIFS(Total!X:X,$N$3,Total!W:W,B26,Total!AA:AA,DB!$G$5,Total!AA:AA,DB!$O$5,Total!M:M,DB!$G$9,Total!AA:AA,DB!$O$9,Total!E:E,$H$2)+COUNTIFS(Total!X:X,$N$3,Total!W:W,B26,Total!AA:AA,DB!$G$5,Total!AA:AA,DB!$O$5,Total!AA:AA,DB!$G$9,Total!K:K,DB!$O$9,Total!E:E,$H$2)+COUNTIFS(Total!X:X,$N$3,Total!W:W,B26,Total!AA:AA,DB!$G$5,Total!N:N,DB!$O$5,Total!M:M,DB!$G$9,Total!K:K,DB!$O$9,Total!E:E,$H$2)+COUNTIFS(Total!X:X,$N$3,Total!W:W,B26,Total!O:O,DB!$G$5,Total!AA:AA,DB!$O$5,Total!M:M,DB!$G$9,Total!K:K,DB!$O$9,Total!E:E,$H$2)+COUNTIFS(Total!X:X,$N$3,Total!W:W,B26,Total!O:O,DB!$G$5,Total!N:N,DB!$O$5,Total!AA:AA,DB!$G$9,Total!K:K,DB!$O$9,Total!E:E,$H$2)+COUNTIFS(Total!X:X,$N$3,Total!W:W,B26,Total!O:O,DB!$G$5,Total!N:N,DB!$O$5,Total!M:M,DB!$G$9,Total!AA:AA,DB!$O$9,Total!E:E,$H$2)+COUNTIFS(Total!X:X,$N$3,Total!W:W,B26,Total!O:O,DB!$G$5,Total!N:N,DB!$O$5,Total!M:M,DB!$G$9,Total!K:K,DB!$O$9,Total!AA:AA,$H$2)</f>
        <v>0</v>
      </c>
      <c r="O26" s="31">
        <f>COUNTIFS(Total!X:X,$O$3,Total!W:W,B26,Total!O:O,DB!$G$5,Total!N:N,DB!$O$5,Total!M:M,DB!$G$9,Total!K:K,DB!$O$9,Total!E:E,$H$2)+COUNTIFS(Total!X:X,$O$3,Total!W:W,B26,Total!AA:AA,DB!$G$5,Total!AA:AA,DB!$O$5,Total!AA:AA,DB!$G$9,Total!AA:AA,DB!$O$9,Total!AA:AA,$H$2)+COUNTIFS(Total!X:X,$O$3,Total!W:W,B26,Total!O:O,DB!$G$5,Total!AA:AA,DB!$O$5,Total!AA:AA,DB!$G$9,Total!AA:AA,DB!$O$9,Total!AA:AA,$H$2)+COUNTIFS(Total!X:X,$O$3,Total!W:W,B26,Total!AA:AA,DB!$G$5,Total!N:N,DB!$O$5,Total!AA:AA,DB!$G$9,Total!AA:AA,DB!$O$9,Total!AA:AA,$H$2)+COUNTIFS(Total!X:X,$O$3,Total!W:W,B26,Total!AA:AA,DB!$G$5,Total!AA:AA,DB!$O$5,Total!M:M,DB!$G$9,Total!AA:AA,DB!$O$9,Total!AA:AA,$H$2)+COUNTIFS(Total!X:X,$O$3,Total!W:W,B26,Total!AA:AA,DB!$G$5,Total!AA:AA,DB!$O$5,Total!AA:AA,DB!$G$9,Total!K:K,DB!$O$9,Total!AA:AA,$H$2)+COUNTIFS(Total!X:X,$O$3,Total!W:W,B26,Total!AA:AA,DB!$G$5,Total!AA:AA,DB!$O$5,Total!AA:AA,DB!$G$9,Total!AA:AA,DB!$O$9,Total!E:E,$H$2)+COUNTIFS(Total!X:X,$O$3,Total!W:W,B26,Total!O:O,DB!$G$5,Total!N:N,DB!$O$5,Total!M:M,DB!$G$9,Total!AA:AA,DB!$O$9,Total!AA:AA,$H$2)+COUNTIFS(Total!X:X,$O$3,Total!W:W,B26,Total!O:O,DB!$G$5,Total!N:N,DB!$O$5,Total!AA:AA,DB!$G$9,Total!K:K,DB!$O$9,Total!AA:AA,$H$2)+COUNTIFS(Total!X:X,$O$3,Total!W:W,B26,Total!O:O,DB!$G$5,Total!N:N,DB!$O$5,Total!AA:AA,DB!$G$9,Total!AA:AA,DB!$O$9,Total!E:E,$H$2)+COUNTIFS(Total!X:X,$O$3,Total!W:W,B26,Total!O:O,DB!$G$5,Total!AA:AA,DB!$O$5,Total!M:M,DB!$G$9,Total!K:K,DB!$O$9,Total!AA:AA,$H$2)+COUNTIFS(Total!X:X,$O$3,Total!W:W,B26,Total!O:O,DB!$G$5,Total!AA:AA,DB!$O$5,Total!M:M,DB!$G$9,Total!AA:AA,DB!$O$9,Total!E:E,$H$2)+COUNTIFS(Total!X:X,$O$3,Total!W:W,B26,Total!O:O,DB!$G$5,Total!AA:AA,DB!$O$5,Total!AA:AA,DB!$G$9,Total!K:K,DB!$O$9,Total!E:E,$H$2)+COUNTIFS(Total!X:X,$O$3,Total!W:W,B26,Total!AA:AA,DB!$G$5,Total!N:N,DB!$O$5,Total!M:M,DB!$G$9,Total!K:K,DB!$O$9,Total!AA:AA,$H$2)+COUNTIFS(Total!X:X,$O$3,Total!W:W,B26,Total!AA:AA,DB!$G$5,Total!N:N,DB!$O$5,Total!M:M,DB!$G$9,Total!AA:AA,DB!$O$9,Total!E:E,$H$2)+COUNTIFS(Total!X:X,$O$3,Total!W:W,B26,Total!AA:AA,DB!$G$5,Total!N:N,DB!$O$5,Total!AA:AA,DB!$G$9,Total!K:K,DB!$O$9,Total!E:E,$H$2)+COUNTIFS(Total!X:X,$O$3,Total!W:W,B26,Total!AA:AA,DB!$G$5,Total!AA:AA,DB!$O$5,Total!M:M,DB!$G$9,Total!K:K,DB!$O$9,Total!E:E,$H$2)+COUNTIFS(Total!X:X,$O$3,Total!W:W,B26,Total!O:O,DB!$G$5,Total!N:N,DB!$O$5,Total!AA:AA,DB!$G$9,Total!AA:AA,DB!$O$9,Total!AA:AA,$H$2)+COUNTIFS(Total!X:X,$O$3,Total!W:W,B26,Total!O:O,DB!$G$5,Total!AA:AA,DB!$O$5,Total!M:M,DB!$G$9,Total!AA:AA,DB!$O$9,Total!AA:AA,$H$2)+COUNTIFS(Total!X:X,$O$3,Total!W:W,B26,Total!O:O,DB!$G$5,Total!AA:AA,DB!$O$5,Total!AA:AA,DB!$G$9,Total!K:K,DB!$O$9,Total!AA:AA,$H$2)+COUNTIFS(Total!X:X,$O$3,Total!W:W,B26,Total!O:O,DB!$G$5,Total!AA:AA,DB!$O$5,Total!AA:AA,DB!$G$9,Total!AA:AA,DB!$O$9,Total!E:E,$H$2)+COUNTIFS(Total!X:X,$O$3,Total!W:W,B26,Total!AA:AA,DB!$G$5,Total!N:N,DB!$O$5,Total!M:M,DB!$G$9,Total!AA:AA,DB!$O$9,Total!AA:AA,$H$2)+COUNTIFS(Total!X:X,$O$3,Total!W:W,B26,Total!AA:AA,DB!$G$5,Total!N:N,DB!$O$5,Total!AA:AA,DB!$G$9,Total!K:K,DB!$O$9,Total!AA:AA,$H$2)+COUNTIFS(Total!X:X,$O$3,Total!W:W,B26,Total!AA:AA,DB!$G$5,Total!N:N,DB!$O$5,Total!AA:AA,DB!$G$9,Total!AA:AA,DB!$O$9,Total!E:E,$H$2)+COUNTIFS(Total!X:X,$O$3,Total!W:W,B26,Total!AA:AA,DB!$G$5,Total!AA:AA,DB!$O$5,Total!M:M,DB!$G$9,Total!K:K,DB!$O$9,Total!AA:AA,$H$2)+COUNTIFS(Total!X:X,$O$3,Total!W:W,B26,Total!AA:AA,DB!$G$5,Total!AA:AA,DB!$O$5,Total!M:M,DB!$G$9,Total!AA:AA,DB!$O$9,Total!E:E,$H$2)+COUNTIFS(Total!X:X,$O$3,Total!W:W,B26,Total!AA:AA,DB!$G$5,Total!AA:AA,DB!$O$5,Total!AA:AA,DB!$G$9,Total!K:K,DB!$O$9,Total!E:E,$H$2)+COUNTIFS(Total!X:X,$O$3,Total!W:W,B26,Total!AA:AA,DB!$G$5,Total!N:N,DB!$O$5,Total!M:M,DB!$G$9,Total!K:K,DB!$O$9,Total!E:E,$H$2)+COUNTIFS(Total!X:X,$O$3,Total!W:W,B26,Total!O:O,DB!$G$5,Total!AA:AA,DB!$O$5,Total!M:M,DB!$G$9,Total!K:K,DB!$O$9,Total!E:E,$H$2)+COUNTIFS(Total!X:X,$O$3,Total!W:W,B26,Total!O:O,DB!$G$5,Total!N:N,DB!$O$5,Total!AA:AA,DB!$G$9,Total!K:K,DB!$O$9,Total!E:E,$H$2)+COUNTIFS(Total!X:X,$O$3,Total!W:W,B26,Total!O:O,DB!$G$5,Total!N:N,DB!$O$5,Total!M:M,DB!$G$9,Total!AA:AA,DB!$O$9,Total!E:E,$H$2)+COUNTIFS(Total!X:X,$O$3,Total!W:W,B26,Total!O:O,DB!$G$5,Total!N:N,DB!$O$5,Total!M:M,DB!$G$9,Total!K:K,DB!$O$9,Total!AA:AA,$H$2)</f>
        <v>0</v>
      </c>
      <c r="P26" s="31">
        <f>COUNTIFS(Total!X:X,$P$3,Total!W:W,B26,Total!O:O,DB!$G$5,Total!N:N,DB!$O$5,Total!M:M,DB!$G$9,Total!K:K,DB!$O$9,Total!E:E,$H$2)+COUNTIFS(Total!X:X,$P$3,Total!W:W,B26,Total!AA:AA,DB!$G$5,Total!AA:AA,DB!$O$5,Total!AA:AA,DB!$G$9,Total!AA:AA,DB!$O$9,Total!AA:AA,$H$2)+COUNTIFS(Total!X:X,$P$3,Total!W:W,B26,Total!O:O,DB!$G$5,Total!AA:AA,DB!$O$5,Total!AA:AA,DB!$G$9,Total!AA:AA,DB!$O$9,Total!AA:AA,$H$2)+COUNTIFS(Total!X:X,$P$3,Total!W:W,B26,Total!AA:AA,DB!$G$5,Total!N:N,DB!$O$5,Total!AA:AA,DB!$G$9,Total!AA:AA,DB!$O$9,Total!AA:AA,$H$2)+COUNTIFS(Total!X:X,$P$3,Total!W:W,B26,Total!AA:AA,DB!$G$5,Total!AA:AA,DB!$O$5,Total!M:M,DB!$G$9,Total!AA:AA,DB!$O$9,Total!AA:AA,$H$2)+COUNTIFS(Total!X:X,$P$3,Total!W:W,B26,Total!AA:AA,DB!$G$5,Total!AA:AA,DB!$O$5,Total!AA:AA,DB!$G$9,Total!K:K,DB!$O$9,Total!AA:AA,$H$2)+COUNTIFS(Total!X:X,$P$3,Total!W:W,B26,Total!AA:AA,DB!$G$5,Total!AA:AA,DB!$O$5,Total!AA:AA,DB!$G$9,Total!AA:AA,DB!$O$9,Total!E:E,$H$2)+COUNTIFS(Total!X:X,$P$3,Total!W:W,B26,Total!O:O,DB!$G$5,Total!N:N,DB!$O$5,Total!M:M,DB!$G$9,Total!AA:AA,DB!$O$9,Total!AA:AA,$H$2)+COUNTIFS(Total!X:X,$P$3,Total!W:W,B26,Total!O:O,DB!$G$5,Total!N:N,DB!$O$5,Total!AA:AA,DB!$G$9,Total!K:K,DB!$O$9,Total!AA:AA,$H$2)+COUNTIFS(Total!X:X,$P$3,Total!W:W,B26,Total!O:O,DB!$G$5,Total!N:N,DB!$O$5,Total!AA:AA,DB!$G$9,Total!AA:AA,DB!$O$9,Total!E:E,$H$2)+COUNTIFS(Total!X:X,$P$3,Total!W:W,B26,Total!O:O,DB!$G$5,Total!AA:AA,DB!$O$5,Total!M:M,DB!$G$9,Total!K:K,DB!$O$9,Total!AA:AA,$H$2)+COUNTIFS(Total!X:X,$P$3,Total!W:W,B26,Total!O:O,DB!$G$5,Total!AA:AA,DB!$O$5,Total!M:M,DB!$G$9,Total!AA:AA,DB!$O$9,Total!E:E,$H$2)+COUNTIFS(Total!X:X,$P$3,Total!W:W,B26,Total!O:O,DB!$G$5,Total!AA:AA,DB!$O$5,Total!AA:AA,DB!$G$9,Total!K:K,DB!$O$9,Total!E:E,$H$2)+COUNTIFS(Total!X:X,$P$3,Total!W:W,B26,Total!AA:AA,DB!$G$5,Total!N:N,DB!$O$5,Total!M:M,DB!$G$9,Total!K:K,DB!$O$9,Total!AA:AA,$H$2)+COUNTIFS(Total!X:X,$P$3,Total!W:W,B26,Total!AA:AA,DB!$G$5,Total!N:N,DB!$O$5,Total!M:M,DB!$G$9,Total!AA:AA,DB!$O$9,Total!E:E,$H$2)+COUNTIFS(Total!X:X,$P$3,Total!W:W,B26,Total!AA:AA,DB!$G$5,Total!N:N,DB!$O$5,Total!AA:AA,DB!$G$9,Total!K:K,DB!$O$9,Total!E:E,$H$2)+COUNTIFS(Total!X:X,$P$3,Total!W:W,B26,Total!AA:AA,DB!$G$5,Total!AA:AA,DB!$O$5,Total!M:M,DB!$G$9,Total!K:K,DB!$O$9,Total!E:E,$H$2)+COUNTIFS(Total!X:X,$P$3,Total!W:W,B26,Total!O:O,DB!$G$5,Total!N:N,DB!$O$5,Total!AA:AA,DB!$G$9,Total!AA:AA,DB!$O$9,Total!AA:AA,$H$2)+COUNTIFS(Total!X:X,$P$3,Total!W:W,B26,Total!O:O,DB!$G$5,Total!AA:AA,DB!$O$5,Total!M:M,DB!$G$9,Total!AA:AA,DB!$O$9,Total!AA:AA,$H$2)+COUNTIFS(Total!X:X,$P$3,Total!W:W,B26,Total!O:O,DB!$G$5,Total!AA:AA,DB!$O$5,Total!AA:AA,DB!$G$9,Total!K:K,DB!$O$9,Total!AA:AA,$H$2)+COUNTIFS(Total!X:X,$P$3,Total!W:W,B26,Total!O:O,DB!$G$5,Total!AA:AA,DB!$O$5,Total!AA:AA,DB!$G$9,Total!AA:AA,DB!$O$9,Total!E:E,$H$2)+COUNTIFS(Total!X:X,$P$3,Total!W:W,B26,Total!AA:AA,DB!$G$5,Total!N:N,DB!$O$5,Total!M:M,DB!$G$9,Total!AA:AA,DB!$O$9,Total!AA:AA,$H$2)+COUNTIFS(Total!X:X,$P$3,Total!W:W,B26,Total!AA:AA,DB!$G$5,Total!N:N,DB!$O$5,Total!AA:AA,DB!$G$9,Total!K:K,DB!$O$9,Total!AA:AA,$H$2)+COUNTIFS(Total!X:X,$P$3,Total!W:W,B26,Total!AA:AA,DB!$G$5,Total!N:N,DB!$O$5,Total!AA:AA,DB!$G$9,Total!AA:AA,DB!$O$9,Total!E:E,$H$2)+COUNTIFS(Total!X:X,$P$3,Total!W:W,B26,Total!AA:AA,DB!$G$5,Total!AA:AA,DB!$O$5,Total!M:M,DB!$G$9,Total!K:K,DB!$O$9,Total!AA:AA,$H$2)+COUNTIFS(Total!X:X,$P$3,Total!W:W,B26,Total!AA:AA,DB!$G$5,Total!AA:AA,DB!$O$5,Total!M:M,DB!$G$9,Total!AA:AA,DB!$O$9,Total!E:E,$H$2)+COUNTIFS(Total!X:X,$P$3,Total!W:W,B26,Total!AA:AA,DB!$G$5,Total!AA:AA,DB!$O$5,Total!AA:AA,DB!$G$9,Total!K:K,DB!$O$9,Total!E:E,$H$2)+COUNTIFS(Total!X:X,$P$3,Total!W:W,B26,Total!AA:AA,DB!$G$5,Total!N:N,DB!$O$5,Total!M:M,DB!$G$9,Total!K:K,DB!$O$9,Total!E:E,$H$2)+COUNTIFS(Total!X:X,$P$3,Total!W:W,B26,Total!O:O,DB!$G$5,Total!AA:AA,DB!$O$5,Total!M:M,DB!$G$9,Total!K:K,DB!$O$9,Total!E:E,$H$2)+COUNTIFS(Total!X:X,$P$3,Total!W:W,B26,Total!O:O,DB!$G$5,Total!N:N,DB!$O$5,Total!AA:AA,DB!$G$9,Total!K:K,DB!$O$9,Total!E:E,$H$2)+COUNTIFS(Total!X:X,$P$3,Total!W:W,B26,Total!O:O,DB!$G$5,Total!N:N,DB!$O$5,Total!M:M,DB!$G$9,Total!AA:AA,DB!$O$9,Total!E:E,$H$2)+COUNTIFS(Total!X:X,$P$3,Total!W:W,B26,Total!O:O,DB!$G$5,Total!N:N,DB!$O$5,Total!M:M,DB!$G$9,Total!K:K,DB!$O$9,Total!AA:AA,$H$2)</f>
        <v>0</v>
      </c>
      <c r="Q26" s="31">
        <f>COUNTIFS(Total!X:X,$Q$3,Total!W:W,B26,Total!O:O,DB!$G$5,Total!N:N,DB!$O$5,Total!M:M,DB!$G$9,Total!K:K,DB!$O$9,Total!E:E,$H$2)+COUNTIFS(Total!X:X,$Q$3,Total!W:W,B26,Total!AA:AA,DB!$G$5,Total!AA:AA,DB!$O$5,Total!AA:AA,DB!$G$9,Total!AA:AA,DB!$O$9,Total!AA:AA,$H$2)+COUNTIFS(Total!X:X,$Q$3,Total!W:W,B26,Total!O:O,DB!$G$5,Total!AA:AA,DB!$O$5,Total!AA:AA,DB!$G$9,Total!AA:AA,DB!$O$9,Total!AA:AA,$H$2)+COUNTIFS(Total!X:X,$Q$3,Total!W:W,B26,Total!AA:AA,DB!$G$5,Total!N:N,DB!$O$5,Total!AA:AA,DB!$G$9,Total!AA:AA,DB!$O$9,Total!AA:AA,$H$2)+COUNTIFS(Total!X:X,$Q$3,Total!W:W,B26,Total!AA:AA,DB!$G$5,Total!AA:AA,DB!$O$5,Total!M:M,DB!$G$9,Total!AA:AA,DB!$O$9,Total!AA:AA,$H$2)+COUNTIFS(Total!X:X,$Q$3,Total!W:W,B26,Total!AA:AA,DB!$G$5,Total!AA:AA,DB!$O$5,Total!AA:AA,DB!$G$9,Total!K:K,DB!$O$9,Total!AA:AA,$H$2)+COUNTIFS(Total!X:X,$Q$3,Total!W:W,B26,Total!AA:AA,DB!$G$5,Total!AA:AA,DB!$O$5,Total!AA:AA,DB!$G$9,Total!AA:AA,DB!$O$9,Total!E:E,$H$2)+COUNTIFS(Total!X:X,$Q$3,Total!W:W,B26,Total!O:O,DB!$G$5,Total!N:N,DB!$O$5,Total!M:M,DB!$G$9,Total!AA:AA,DB!$O$9,Total!AA:AA,$H$2)+COUNTIFS(Total!X:X,$Q$3,Total!W:W,B26,Total!O:O,DB!$G$5,Total!N:N,DB!$O$5,Total!AA:AA,DB!$G$9,Total!K:K,DB!$O$9,Total!AA:AA,$H$2)+COUNTIFS(Total!X:X,$Q$3,Total!W:W,B26,Total!O:O,DB!$G$5,Total!N:N,DB!$O$5,Total!AA:AA,DB!$G$9,Total!AA:AA,DB!$O$9,Total!E:E,$H$2)+COUNTIFS(Total!X:X,$Q$3,Total!W:W,B26,Total!O:O,DB!$G$5,Total!AA:AA,DB!$O$5,Total!M:M,DB!$G$9,Total!K:K,DB!$O$9,Total!AA:AA,$H$2)+COUNTIFS(Total!X:X,$Q$3,Total!W:W,B26,Total!O:O,DB!$G$5,Total!AA:AA,DB!$O$5,Total!M:M,DB!$G$9,Total!AA:AA,DB!$O$9,Total!E:E,$H$2)+COUNTIFS(Total!X:X,$Q$3,Total!W:W,B26,Total!O:O,DB!$G$5,Total!AA:AA,DB!$O$5,Total!AA:AA,DB!$G$9,Total!K:K,DB!$O$9,Total!E:E,$H$2)+COUNTIFS(Total!X:X,$Q$3,Total!W:W,B26,Total!AA:AA,DB!$G$5,Total!N:N,DB!$O$5,Total!M:M,DB!$G$9,Total!K:K,DB!$O$9,Total!AA:AA,$H$2)+COUNTIFS(Total!X:X,$Q$3,Total!W:W,B26,Total!AA:AA,DB!$G$5,Total!N:N,DB!$O$5,Total!M:M,DB!$G$9,Total!AA:AA,DB!$O$9,Total!E:E,$H$2)+COUNTIFS(Total!X:X,$Q$3,Total!W:W,B26,Total!AA:AA,DB!$G$5,Total!N:N,DB!$O$5,Total!AA:AA,DB!$G$9,Total!K:K,DB!$O$9,Total!E:E,$H$2)+COUNTIFS(Total!X:X,$Q$3,Total!W:W,B26,Total!AA:AA,DB!$G$5,Total!AA:AA,DB!$O$5,Total!M:M,DB!$G$9,Total!K:K,DB!$O$9,Total!E:E,$H$2)+COUNTIFS(Total!X:X,$Q$3,Total!W:W,B26,Total!O:O,DB!$G$5,Total!N:N,DB!$O$5,Total!AA:AA,DB!$G$9,Total!AA:AA,DB!$O$9,Total!AA:AA,$H$2)+COUNTIFS(Total!X:X,$Q$3,Total!W:W,B26,Total!O:O,DB!$G$5,Total!AA:AA,DB!$O$5,Total!M:M,DB!$G$9,Total!AA:AA,DB!$O$9,Total!AA:AA,$H$2)+COUNTIFS(Total!X:X,$Q$3,Total!W:W,B26,Total!O:O,DB!$G$5,Total!AA:AA,DB!$O$5,Total!AA:AA,DB!$G$9,Total!K:K,DB!$O$9,Total!AA:AA,$H$2)+COUNTIFS(Total!X:X,$Q$3,Total!W:W,B26,Total!O:O,DB!$G$5,Total!AA:AA,DB!$O$5,Total!AA:AA,DB!$G$9,Total!AA:AA,DB!$O$9,Total!E:E,$H$2)+COUNTIFS(Total!X:X,$Q$3,Total!W:W,B26,Total!AA:AA,DB!$G$5,Total!N:N,DB!$O$5,Total!M:M,DB!$G$9,Total!AA:AA,DB!$O$9,Total!AA:AA,$H$2)+COUNTIFS(Total!X:X,$Q$3,Total!W:W,B26,Total!AA:AA,DB!$G$5,Total!N:N,DB!$O$5,Total!AA:AA,DB!$G$9,Total!K:K,DB!$O$9,Total!AA:AA,$H$2)+COUNTIFS(Total!X:X,$Q$3,Total!W:W,B26,Total!AA:AA,DB!$G$5,Total!N:N,DB!$O$5,Total!AA:AA,DB!$G$9,Total!AA:AA,DB!$O$9,Total!E:E,$H$2)+COUNTIFS(Total!X:X,$Q$3,Total!W:W,B26,Total!AA:AA,DB!$G$5,Total!AA:AA,DB!$O$5,Total!M:M,DB!$G$9,Total!K:K,DB!$O$9,Total!AA:AA,$H$2)+COUNTIFS(Total!X:X,$Q$3,Total!W:W,B26,Total!AA:AA,DB!$G$5,Total!AA:AA,DB!$O$5,Total!M:M,DB!$G$9,Total!AA:AA,DB!$O$9,Total!E:E,$H$2)+COUNTIFS(Total!X:X,$Q$3,Total!W:W,B26,Total!AA:AA,DB!$G$5,Total!AA:AA,DB!$O$5,Total!AA:AA,DB!$G$9,Total!K:K,DB!$O$9,Total!E:E,$H$2)+COUNTIFS(Total!X:X,$Q$3,Total!W:W,B26,Total!AA:AA,DB!$G$5,Total!N:N,DB!$O$5,Total!M:M,DB!$G$9,Total!K:K,DB!$O$9,Total!E:E,$H$2)+COUNTIFS(Total!X:X,$Q$3,Total!W:W,B26,Total!O:O,DB!$G$5,Total!AA:AA,DB!$O$5,Total!M:M,DB!$G$9,Total!K:K,DB!$O$9,Total!E:E,$H$2)+COUNTIFS(Total!X:X,$Q$3,Total!W:W,B26,Total!O:O,DB!$G$5,Total!N:N,DB!$O$5,Total!AA:AA,DB!$G$9,Total!K:K,DB!$O$9,Total!E:E,$H$2)+COUNTIFS(Total!X:X,$Q$3,Total!W:W,B26,Total!O:O,DB!$G$5,Total!N:N,DB!$O$5,Total!M:M,DB!$G$9,Total!AA:AA,DB!$O$9,Total!E:E,$H$2)+COUNTIFS(Total!X:X,$Q$3,Total!W:W,B26,Total!O:O,DB!$G$5,Total!N:N,DB!$O$5,Total!M:M,DB!$G$9,Total!K:K,DB!$O$9,Total!AA:AA,$H$2)</f>
        <v>0</v>
      </c>
      <c r="R26" s="31">
        <f>COUNTIFS(Total!X:X,$R$3,Total!W:W,B26,Total!O:O,DB!$G$5,Total!N:N,DB!$O$5,Total!M:M,DB!$G$9,Total!K:K,DB!$O$9,Total!E:E,$H$2)+COUNTIFS(Total!X:X,$R$3,Total!W:W,B26,Total!AA:AA,DB!$G$5,Total!AA:AA,DB!$O$5,Total!AA:AA,DB!$G$9,Total!AA:AA,DB!$O$9,Total!AA:AA,$H$2)+COUNTIFS(Total!X:X,$R$3,Total!W:W,B26,Total!O:O,DB!$G$5,Total!AA:AA,DB!$O$5,Total!AA:AA,DB!$G$9,Total!AA:AA,DB!$O$9,Total!AA:AA,$H$2)+COUNTIFS(Total!X:X,$R$3,Total!W:W,B26,Total!AA:AA,DB!$G$5,Total!N:N,DB!$O$5,Total!AA:AA,DB!$G$9,Total!AA:AA,DB!$O$9,Total!AA:AA,$H$2)+COUNTIFS(Total!X:X,$R$3,Total!W:W,B26,Total!AA:AA,DB!$G$5,Total!AA:AA,DB!$O$5,Total!M:M,DB!$G$9,Total!AA:AA,DB!$O$9,Total!AA:AA,$H$2)+COUNTIFS(Total!X:X,$R$3,Total!W:W,B26,Total!AA:AA,DB!$G$5,Total!AA:AA,DB!$O$5,Total!AA:AA,DB!$G$9,Total!K:K,DB!$O$9,Total!AA:AA,$H$2)+COUNTIFS(Total!X:X,$R$3,Total!W:W,B26,Total!AA:AA,DB!$G$5,Total!AA:AA,DB!$O$5,Total!AA:AA,DB!$G$9,Total!AA:AA,DB!$O$9,Total!E:E,$H$2)+COUNTIFS(Total!X:X,$R$3,Total!W:W,B26,Total!O:O,DB!$G$5,Total!N:N,DB!$O$5,Total!M:M,DB!$G$9,Total!AA:AA,DB!$O$9,Total!AA:AA,$H$2)+COUNTIFS(Total!X:X,$R$3,Total!W:W,B26,Total!O:O,DB!$G$5,Total!N:N,DB!$O$5,Total!AA:AA,DB!$G$9,Total!K:K,DB!$O$9,Total!AA:AA,$H$2)+COUNTIFS(Total!X:X,$R$3,Total!W:W,B26,Total!O:O,DB!$G$5,Total!N:N,DB!$O$5,Total!AA:AA,DB!$G$9,Total!AA:AA,DB!$O$9,Total!E:E,$H$2)+COUNTIFS(Total!X:X,$R$3,Total!W:W,B26,Total!O:O,DB!$G$5,Total!AA:AA,DB!$O$5,Total!M:M,DB!$G$9,Total!K:K,DB!$O$9,Total!AA:AA,$H$2)+COUNTIFS(Total!X:X,$R$3,Total!W:W,B26,Total!O:O,DB!$G$5,Total!AA:AA,DB!$O$5,Total!M:M,DB!$G$9,Total!AA:AA,DB!$O$9,Total!E:E,$H$2)+COUNTIFS(Total!X:X,$R$3,Total!W:W,B26,Total!O:O,DB!$G$5,Total!AA:AA,DB!$O$5,Total!AA:AA,DB!$G$9,Total!K:K,DB!$O$9,Total!E:E,$H$2)+COUNTIFS(Total!X:X,$R$3,Total!W:W,B26,Total!AA:AA,DB!$G$5,Total!N:N,DB!$O$5,Total!M:M,DB!$G$9,Total!K:K,DB!$O$9,Total!AA:AA,$H$2)+COUNTIFS(Total!X:X,$R$3,Total!W:W,B26,Total!AA:AA,DB!$G$5,Total!N:N,DB!$O$5,Total!M:M,DB!$G$9,Total!AA:AA,DB!$O$9,Total!E:E,$H$2)+COUNTIFS(Total!X:X,$R$3,Total!W:W,B26,Total!AA:AA,DB!$G$5,Total!N:N,DB!$O$5,Total!AA:AA,DB!$G$9,Total!K:K,DB!$O$9,Total!E:E,$H$2)+COUNTIFS(Total!X:X,$R$3,Total!W:W,B26,Total!AA:AA,DB!$G$5,Total!AA:AA,DB!$O$5,Total!M:M,DB!$G$9,Total!K:K,DB!$O$9,Total!E:E,$H$2)+COUNTIFS(Total!X:X,$R$3,Total!W:W,B26,Total!O:O,DB!$G$5,Total!N:N,DB!$O$5,Total!AA:AA,DB!$G$9,Total!AA:AA,DB!$O$9,Total!AA:AA,$H$2)+COUNTIFS(Total!X:X,$R$3,Total!W:W,B26,Total!O:O,DB!$G$5,Total!AA:AA,DB!$O$5,Total!M:M,DB!$G$9,Total!AA:AA,DB!$O$9,Total!AA:AA,$H$2)+COUNTIFS(Total!X:X,$R$3,Total!W:W,B26,Total!O:O,DB!$G$5,Total!AA:AA,DB!$O$5,Total!AA:AA,DB!$G$9,Total!K:K,DB!$O$9,Total!AA:AA,$H$2)+COUNTIFS(Total!X:X,$R$3,Total!W:W,B26,Total!O:O,DB!$G$5,Total!AA:AA,DB!$O$5,Total!AA:AA,DB!$G$9,Total!AA:AA,DB!$O$9,Total!E:E,$H$2)+COUNTIFS(Total!X:X,$R$3,Total!W:W,B26,Total!AA:AA,DB!$G$5,Total!N:N,DB!$O$5,Total!M:M,DB!$G$9,Total!AA:AA,DB!$O$9,Total!AA:AA,$H$2)+COUNTIFS(Total!X:X,$R$3,Total!W:W,B26,Total!AA:AA,DB!$G$5,Total!N:N,DB!$O$5,Total!AA:AA,DB!$G$9,Total!K:K,DB!$O$9,Total!AA:AA,$H$2)+COUNTIFS(Total!X:X,$R$3,Total!W:W,B26,Total!AA:AA,DB!$G$5,Total!N:N,DB!$O$5,Total!AA:AA,DB!$G$9,Total!AA:AA,DB!$O$9,Total!E:E,$H$2)+COUNTIFS(Total!X:X,$R$3,Total!W:W,B26,Total!AA:AA,DB!$G$5,Total!AA:AA,DB!$O$5,Total!M:M,DB!$G$9,Total!K:K,DB!$O$9,Total!AA:AA,$H$2)+COUNTIFS(Total!X:X,$R$3,Total!W:W,B26,Total!AA:AA,DB!$G$5,Total!AA:AA,DB!$O$5,Total!M:M,DB!$G$9,Total!AA:AA,DB!$O$9,Total!E:E,$H$2)+COUNTIFS(Total!X:X,$R$3,Total!W:W,B26,Total!AA:AA,DB!$G$5,Total!AA:AA,DB!$O$5,Total!AA:AA,DB!$G$9,Total!K:K,DB!$O$9,Total!E:E,$H$2)+COUNTIFS(Total!X:X,$R$3,Total!W:W,B26,Total!AA:AA,DB!$G$5,Total!N:N,DB!$O$5,Total!M:M,DB!$G$9,Total!K:K,DB!$O$9,Total!E:E,$H$2)+COUNTIFS(Total!X:X,$R$3,Total!W:W,B26,Total!O:O,DB!$G$5,Total!AA:AA,DB!$O$5,Total!M:M,DB!$G$9,Total!K:K,DB!$O$9,Total!E:E,$H$2)+COUNTIFS(Total!X:X,$R$3,Total!W:W,B26,Total!O:O,DB!$G$5,Total!N:N,DB!$O$5,Total!AA:AA,DB!$G$9,Total!K:K,DB!$O$9,Total!E:E,$H$2)+COUNTIFS(Total!X:X,$R$3,Total!W:W,B26,Total!O:O,DB!$G$5,Total!N:N,DB!$O$5,Total!M:M,DB!$G$9,Total!AA:AA,DB!$O$9,Total!E:E,$H$2)+COUNTIFS(Total!X:X,$R$3,Total!W:W,B26,Total!O:O,DB!$G$5,Total!N:N,DB!$O$5,Total!M:M,DB!$G$9,Total!K:K,DB!$O$9,Total!AA:AA,$H$2)</f>
        <v>0</v>
      </c>
      <c r="S26" s="31">
        <f>COUNTIFS(Total!X:X,$S$3,Total!W:W,B26,Total!O:O,DB!$G$5,Total!N:N,DB!$O$5,Total!M:M,DB!$G$9,Total!K:K,DB!$O$9,Total!E:E,$H$2)+COUNTIFS(Total!X:X,$S$3,Total!W:W,B26,Total!AA:AA,DB!$G$5,Total!AA:AA,DB!$O$5,Total!AA:AA,DB!$G$9,Total!AA:AA,DB!$O$9,Total!AA:AA,$H$2)+COUNTIFS(Total!X:X,$S$3,Total!W:W,B26,Total!O:O,DB!$G$5,Total!AA:AA,DB!$O$5,Total!AA:AA,DB!$G$9,Total!AA:AA,DB!$O$9,Total!AA:AA,$H$2)+COUNTIFS(Total!X:X,$S$3,Total!W:W,B26,Total!AA:AA,DB!$G$5,Total!N:N,DB!$O$5,Total!AA:AA,DB!$G$9,Total!AA:AA,DB!$O$9,Total!AA:AA,$H$2)+COUNTIFS(Total!X:X,$S$3,Total!W:W,B26,Total!AA:AA,DB!$G$5,Total!AA:AA,DB!$O$5,Total!M:M,DB!$G$9,Total!AA:AA,DB!$O$9,Total!AA:AA,$H$2)+COUNTIFS(Total!X:X,$S$3,Total!W:W,B26,Total!AA:AA,DB!$G$5,Total!AA:AA,DB!$O$5,Total!AA:AA,DB!$G$9,Total!K:K,DB!$O$9,Total!AA:AA,$H$2)+COUNTIFS(Total!X:X,$S$3,Total!W:W,B26,Total!AA:AA,DB!$G$5,Total!AA:AA,DB!$O$5,Total!AA:AA,DB!$G$9,Total!AA:AA,DB!$O$9,Total!E:E,$H$2)+COUNTIFS(Total!X:X,$S$3,Total!W:W,B26,Total!O:O,DB!$G$5,Total!N:N,DB!$O$5,Total!M:M,DB!$G$9,Total!AA:AA,DB!$O$9,Total!AA:AA,$H$2)+COUNTIFS(Total!X:X,$S$3,Total!W:W,B26,Total!O:O,DB!$G$5,Total!N:N,DB!$O$5,Total!AA:AA,DB!$G$9,Total!K:K,DB!$O$9,Total!AA:AA,$H$2)+COUNTIFS(Total!X:X,$S$3,Total!W:W,B26,Total!O:O,DB!$G$5,Total!N:N,DB!$O$5,Total!AA:AA,DB!$G$9,Total!AA:AA,DB!$O$9,Total!E:E,$H$2)+COUNTIFS(Total!X:X,$S$3,Total!W:W,B26,Total!O:O,DB!$G$5,Total!AA:AA,DB!$O$5,Total!M:M,DB!$G$9,Total!K:K,DB!$O$9,Total!AA:AA,$H$2)+COUNTIFS(Total!X:X,$S$3,Total!W:W,B26,Total!O:O,DB!$G$5,Total!AA:AA,DB!$O$5,Total!M:M,DB!$G$9,Total!AA:AA,DB!$O$9,Total!E:E,$H$2)+COUNTIFS(Total!X:X,$S$3,Total!W:W,B26,Total!O:O,DB!$G$5,Total!AA:AA,DB!$O$5,Total!AA:AA,DB!$G$9,Total!K:K,DB!$O$9,Total!E:E,$H$2)+COUNTIFS(Total!X:X,$S$3,Total!W:W,B26,Total!AA:AA,DB!$G$5,Total!N:N,DB!$O$5,Total!M:M,DB!$G$9,Total!K:K,DB!$O$9,Total!AA:AA,$H$2)+COUNTIFS(Total!X:X,$S$3,Total!W:W,B26,Total!AA:AA,DB!$G$5,Total!N:N,DB!$O$5,Total!M:M,DB!$G$9,Total!AA:AA,DB!$O$9,Total!E:E,$H$2)+COUNTIFS(Total!X:X,$S$3,Total!W:W,B26,Total!AA:AA,DB!$G$5,Total!N:N,DB!$O$5,Total!AA:AA,DB!$G$9,Total!K:K,DB!$O$9,Total!E:E,$H$2)+COUNTIFS(Total!X:X,$S$3,Total!W:W,B26,Total!AA:AA,DB!$G$5,Total!AA:AA,DB!$O$5,Total!M:M,DB!$G$9,Total!K:K,DB!$O$9,Total!E:E,$H$2)+COUNTIFS(Total!X:X,$S$3,Total!W:W,B26,Total!O:O,DB!$G$5,Total!N:N,DB!$O$5,Total!AA:AA,DB!$G$9,Total!AA:AA,DB!$O$9,Total!AA:AA,$H$2)+COUNTIFS(Total!X:X,$S$3,Total!W:W,B26,Total!O:O,DB!$G$5,Total!AA:AA,DB!$O$5,Total!M:M,DB!$G$9,Total!AA:AA,DB!$O$9,Total!AA:AA,$H$2)+COUNTIFS(Total!X:X,$S$3,Total!W:W,B26,Total!O:O,DB!$G$5,Total!AA:AA,DB!$O$5,Total!AA:AA,DB!$G$9,Total!K:K,DB!$O$9,Total!AA:AA,$H$2)+COUNTIFS(Total!X:X,$S$3,Total!W:W,B26,Total!O:O,DB!$G$5,Total!AA:AA,DB!$O$5,Total!AA:AA,DB!$G$9,Total!AA:AA,DB!$O$9,Total!E:E,$H$2)+COUNTIFS(Total!X:X,$S$3,Total!W:W,B26,Total!AA:AA,DB!$G$5,Total!N:N,DB!$O$5,Total!M:M,DB!$G$9,Total!AA:AA,DB!$O$9,Total!AA:AA,$H$2)+COUNTIFS(Total!X:X,$S$3,Total!W:W,B26,Total!AA:AA,DB!$G$5,Total!N:N,DB!$O$5,Total!AA:AA,DB!$G$9,Total!K:K,DB!$O$9,Total!AA:AA,$H$2)+COUNTIFS(Total!X:X,$S$3,Total!W:W,B26,Total!AA:AA,DB!$G$5,Total!N:N,DB!$O$5,Total!AA:AA,DB!$G$9,Total!AA:AA,DB!$O$9,Total!E:E,$H$2)+COUNTIFS(Total!X:X,$S$3,Total!W:W,B26,Total!AA:AA,DB!$G$5,Total!AA:AA,DB!$O$5,Total!M:M,DB!$G$9,Total!K:K,DB!$O$9,Total!AA:AA,$H$2)+COUNTIFS(Total!X:X,$S$3,Total!W:W,B26,Total!AA:AA,DB!$G$5,Total!AA:AA,DB!$O$5,Total!M:M,DB!$G$9,Total!AA:AA,DB!$O$9,Total!E:E,$H$2)+COUNTIFS(Total!X:X,$S$3,Total!W:W,B26,Total!AA:AA,DB!$G$5,Total!AA:AA,DB!$O$5,Total!AA:AA,DB!$G$9,Total!K:K,DB!$O$9,Total!E:E,$H$2)+COUNTIFS(Total!X:X,$S$3,Total!W:W,B26,Total!AA:AA,DB!$G$5,Total!N:N,DB!$O$5,Total!M:M,DB!$G$9,Total!K:K,DB!$O$9,Total!E:E,$H$2)+COUNTIFS(Total!X:X,$S$3,Total!W:W,B26,Total!O:O,DB!$G$5,Total!AA:AA,DB!$O$5,Total!M:M,DB!$G$9,Total!K:K,DB!$O$9,Total!E:E,$H$2)+COUNTIFS(Total!X:X,$S$3,Total!W:W,B26,Total!O:O,DB!$G$5,Total!N:N,DB!$O$5,Total!AA:AA,DB!$G$9,Total!K:K,DB!$O$9,Total!E:E,$H$2)+COUNTIFS(Total!X:X,$S$3,Total!W:W,B26,Total!O:O,DB!$G$5,Total!N:N,DB!$O$5,Total!M:M,DB!$G$9,Total!AA:AA,DB!$O$9,Total!E:E,$H$2)+COUNTIFS(Total!X:X,$S$3,Total!W:W,B26,Total!O:O,DB!$G$5,Total!N:N,DB!$O$5,Total!M:M,DB!$G$9,Total!K:K,DB!$O$9,Total!AA:AA,$H$2)</f>
        <v>0</v>
      </c>
      <c r="T26" s="31">
        <f>COUNTIFS(Total!X:X,$T$3,Total!W:W,B26,Total!O:O,DB!$G$5,Total!N:N,DB!$O$5,Total!M:M,DB!$G$9,Total!K:K,DB!$O$9,Total!E:E,$H$2)+COUNTIFS(Total!X:X,$T$3,Total!W:W,B26,Total!AA:AA,DB!$G$5,Total!AA:AA,DB!$O$5,Total!AA:AA,DB!$G$9,Total!AA:AA,DB!$O$9,Total!AA:AA,$H$2)+COUNTIFS(Total!X:X,$T$3,Total!W:W,B26,Total!O:O,DB!$G$5,Total!AA:AA,DB!$O$5,Total!AA:AA,DB!$G$9,Total!AA:AA,DB!$O$9,Total!AA:AA,$H$2)+COUNTIFS(Total!X:X,$T$3,Total!W:W,B26,Total!AA:AA,DB!$G$5,Total!N:N,DB!$O$5,Total!AA:AA,DB!$G$9,Total!AA:AA,DB!$O$9,Total!AA:AA,$H$2)+COUNTIFS(Total!X:X,$T$3,Total!W:W,B26,Total!AA:AA,DB!$G$5,Total!AA:AA,DB!$O$5,Total!M:M,DB!$G$9,Total!AA:AA,DB!$O$9,Total!AA:AA,$H$2)+COUNTIFS(Total!X:X,$T$3,Total!W:W,B26,Total!AA:AA,DB!$G$5,Total!AA:AA,DB!$O$5,Total!AA:AA,DB!$G$9,Total!K:K,DB!$O$9,Total!AA:AA,$H$2)+COUNTIFS(Total!X:X,$T$3,Total!W:W,B26,Total!AA:AA,DB!$G$5,Total!AA:AA,DB!$O$5,Total!AA:AA,DB!$G$9,Total!AA:AA,DB!$O$9,Total!E:E,$H$2)+COUNTIFS(Total!X:X,$T$3,Total!W:W,B26,Total!O:O,DB!$G$5,Total!N:N,DB!$O$5,Total!M:M,DB!$G$9,Total!AA:AA,DB!$O$9,Total!AA:AA,$H$2)+COUNTIFS(Total!X:X,$T$3,Total!W:W,B26,Total!O:O,DB!$G$5,Total!N:N,DB!$O$5,Total!AA:AA,DB!$G$9,Total!K:K,DB!$O$9,Total!AA:AA,$H$2)+COUNTIFS(Total!X:X,$T$3,Total!W:W,B26,Total!O:O,DB!$G$5,Total!N:N,DB!$O$5,Total!AA:AA,DB!$G$9,Total!AA:AA,DB!$O$9,Total!E:E,$H$2)+COUNTIFS(Total!X:X,$T$3,Total!W:W,B26,Total!O:O,DB!$G$5,Total!AA:AA,DB!$O$5,Total!M:M,DB!$G$9,Total!K:K,DB!$O$9,Total!AA:AA,$H$2)+COUNTIFS(Total!X:X,$T$3,Total!W:W,B26,Total!O:O,DB!$G$5,Total!AA:AA,DB!$O$5,Total!M:M,DB!$G$9,Total!AA:AA,DB!$O$9,Total!E:E,$H$2)+COUNTIFS(Total!X:X,$T$3,Total!W:W,B26,Total!O:O,DB!$G$5,Total!AA:AA,DB!$O$5,Total!AA:AA,DB!$G$9,Total!K:K,DB!$O$9,Total!E:E,$H$2)+COUNTIFS(Total!X:X,$T$3,Total!W:W,B26,Total!AA:AA,DB!$G$5,Total!N:N,DB!$O$5,Total!M:M,DB!$G$9,Total!K:K,DB!$O$9,Total!AA:AA,$H$2)+COUNTIFS(Total!X:X,$T$3,Total!W:W,B26,Total!AA:AA,DB!$G$5,Total!N:N,DB!$O$5,Total!M:M,DB!$G$9,Total!AA:AA,DB!$O$9,Total!E:E,$H$2)+COUNTIFS(Total!X:X,$T$3,Total!W:W,B26,Total!AA:AA,DB!$G$5,Total!N:N,DB!$O$5,Total!AA:AA,DB!$G$9,Total!K:K,DB!$O$9,Total!E:E,$H$2)+COUNTIFS(Total!X:X,$T$3,Total!W:W,B26,Total!AA:AA,DB!$G$5,Total!AA:AA,DB!$O$5,Total!M:M,DB!$G$9,Total!K:K,DB!$O$9,Total!E:E,$H$2)+COUNTIFS(Total!X:X,$T$3,Total!W:W,B26,Total!O:O,DB!$G$5,Total!N:N,DB!$O$5,Total!AA:AA,DB!$G$9,Total!AA:AA,DB!$O$9,Total!AA:AA,$H$2)+COUNTIFS(Total!X:X,$T$3,Total!W:W,B26,Total!O:O,DB!$G$5,Total!AA:AA,DB!$O$5,Total!M:M,DB!$G$9,Total!AA:AA,DB!$O$9,Total!AA:AA,$H$2)+COUNTIFS(Total!X:X,$T$3,Total!W:W,B26,Total!O:O,DB!$G$5,Total!AA:AA,DB!$O$5,Total!AA:AA,DB!$G$9,Total!K:K,DB!$O$9,Total!AA:AA,$H$2)+COUNTIFS(Total!X:X,$T$3,Total!W:W,B26,Total!O:O,DB!$G$5,Total!AA:AA,DB!$O$5,Total!AA:AA,DB!$G$9,Total!AA:AA,DB!$O$9,Total!E:E,$H$2)+COUNTIFS(Total!X:X,$T$3,Total!W:W,B26,Total!AA:AA,DB!$G$5,Total!N:N,DB!$O$5,Total!M:M,DB!$G$9,Total!AA:AA,DB!$O$9,Total!AA:AA,$H$2)+COUNTIFS(Total!X:X,$T$3,Total!W:W,B26,Total!AA:AA,DB!$G$5,Total!N:N,DB!$O$5,Total!AA:AA,DB!$G$9,Total!K:K,DB!$O$9,Total!AA:AA,$H$2)+COUNTIFS(Total!X:X,$T$3,Total!W:W,B26,Total!AA:AA,DB!$G$5,Total!N:N,DB!$O$5,Total!AA:AA,DB!$G$9,Total!AA:AA,DB!$O$9,Total!E:E,$H$2)+COUNTIFS(Total!X:X,$T$3,Total!W:W,B26,Total!AA:AA,DB!$G$5,Total!AA:AA,DB!$O$5,Total!M:M,DB!$G$9,Total!K:K,DB!$O$9,Total!AA:AA,$H$2)+COUNTIFS(Total!X:X,$T$3,Total!W:W,B26,Total!AA:AA,DB!$G$5,Total!AA:AA,DB!$O$5,Total!M:M,DB!$G$9,Total!AA:AA,DB!$O$9,Total!E:E,$H$2)+COUNTIFS(Total!X:X,$T$3,Total!W:W,B26,Total!AA:AA,DB!$G$5,Total!AA:AA,DB!$O$5,Total!AA:AA,DB!$G$9,Total!K:K,DB!$O$9,Total!E:E,$H$2)+COUNTIFS(Total!X:X,$T$3,Total!W:W,B26,Total!AA:AA,DB!$G$5,Total!N:N,DB!$O$5,Total!M:M,DB!$G$9,Total!K:K,DB!$O$9,Total!E:E,$H$2)+COUNTIFS(Total!X:X,$T$3,Total!W:W,B26,Total!O:O,DB!$G$5,Total!AA:AA,DB!$O$5,Total!M:M,DB!$G$9,Total!K:K,DB!$O$9,Total!E:E,$H$2)+COUNTIFS(Total!X:X,$T$3,Total!W:W,B26,Total!O:O,DB!$G$5,Total!N:N,DB!$O$5,Total!AA:AA,DB!$G$9,Total!K:K,DB!$O$9,Total!E:E,$H$2)+COUNTIFS(Total!X:X,$T$3,Total!W:W,B26,Total!O:O,DB!$G$5,Total!N:N,DB!$O$5,Total!M:M,DB!$G$9,Total!AA:AA,DB!$O$9,Total!E:E,$H$2)+COUNTIFS(Total!X:X,$T$3,Total!W:W,B26,Total!O:O,DB!$G$5,Total!N:N,DB!$O$5,Total!M:M,DB!$G$9,Total!K:K,DB!$O$9,Total!AA:AA,$H$2)</f>
        <v>0</v>
      </c>
      <c r="U26" s="31">
        <f>COUNTIFS(Total!X:X,$U$3,Total!W:W,B26,Total!O:O,DB!$G$5,Total!N:N,DB!$O$5,Total!M:M,DB!$G$9,Total!K:K,DB!$O$9,Total!E:E,$H$2)+COUNTIFS(Total!X:X,$U$3,Total!W:W,B26,Total!AA:AA,DB!$G$5,Total!AA:AA,DB!$O$5,Total!AA:AA,DB!$G$9,Total!AA:AA,DB!$O$9,Total!AA:AA,$H$2)+COUNTIFS(Total!X:X,$U$3,Total!W:W,B26,Total!O:O,DB!$G$5,Total!AA:AA,DB!$O$5,Total!AA:AA,DB!$G$9,Total!AA:AA,DB!$O$9,Total!AA:AA,$H$2)+COUNTIFS(Total!X:X,$U$3,Total!W:W,B26,Total!AA:AA,DB!$G$5,Total!N:N,DB!$O$5,Total!AA:AA,DB!$G$9,Total!AA:AA,DB!$O$9,Total!AA:AA,$H$2)+COUNTIFS(Total!X:X,$U$3,Total!W:W,B26,Total!AA:AA,DB!$G$5,Total!AA:AA,DB!$O$5,Total!M:M,DB!$G$9,Total!AA:AA,DB!$O$9,Total!AA:AA,$H$2)+COUNTIFS(Total!X:X,$U$3,Total!W:W,B26,Total!AA:AA,DB!$G$5,Total!AA:AA,DB!$O$5,Total!AA:AA,DB!$G$9,Total!K:K,DB!$O$9,Total!AA:AA,$H$2)+COUNTIFS(Total!X:X,$U$3,Total!W:W,B26,Total!AA:AA,DB!$G$5,Total!AA:AA,DB!$O$5,Total!AA:AA,DB!$G$9,Total!AA:AA,DB!$O$9,Total!E:E,$H$2)+COUNTIFS(Total!X:X,$U$3,Total!W:W,B26,Total!O:O,DB!$G$5,Total!N:N,DB!$O$5,Total!M:M,DB!$G$9,Total!AA:AA,DB!$O$9,Total!AA:AA,$H$2)+COUNTIFS(Total!X:X,$U$3,Total!W:W,B26,Total!O:O,DB!$G$5,Total!N:N,DB!$O$5,Total!AA:AA,DB!$G$9,Total!K:K,DB!$O$9,Total!AA:AA,$H$2)+COUNTIFS(Total!X:X,$U$3,Total!W:W,B26,Total!O:O,DB!$G$5,Total!N:N,DB!$O$5,Total!AA:AA,DB!$G$9,Total!AA:AA,DB!$O$9,Total!E:E,$H$2)+COUNTIFS(Total!X:X,$U$3,Total!W:W,B26,Total!O:O,DB!$G$5,Total!AA:AA,DB!$O$5,Total!M:M,DB!$G$9,Total!K:K,DB!$O$9,Total!AA:AA,$H$2)+COUNTIFS(Total!X:X,$U$3,Total!W:W,B26,Total!O:O,DB!$G$5,Total!AA:AA,DB!$O$5,Total!M:M,DB!$G$9,Total!AA:AA,DB!$O$9,Total!E:E,$H$2)+COUNTIFS(Total!X:X,$U$3,Total!W:W,B26,Total!O:O,DB!$G$5,Total!AA:AA,DB!$O$5,Total!AA:AA,DB!$G$9,Total!K:K,DB!$O$9,Total!E:E,$H$2)+COUNTIFS(Total!X:X,$U$3,Total!W:W,B26,Total!AA:AA,DB!$G$5,Total!N:N,DB!$O$5,Total!M:M,DB!$G$9,Total!K:K,DB!$O$9,Total!AA:AA,$H$2)+COUNTIFS(Total!X:X,$U$3,Total!W:W,B26,Total!AA:AA,DB!$G$5,Total!N:N,DB!$O$5,Total!M:M,DB!$G$9,Total!AA:AA,DB!$O$9,Total!E:E,$H$2)+COUNTIFS(Total!X:X,$U$3,Total!W:W,B26,Total!AA:AA,DB!$G$5,Total!N:N,DB!$O$5,Total!AA:AA,DB!$G$9,Total!K:K,DB!$O$9,Total!E:E,$H$2)+COUNTIFS(Total!X:X,$U$3,Total!W:W,B26,Total!AA:AA,DB!$G$5,Total!AA:AA,DB!$O$5,Total!M:M,DB!$G$9,Total!K:K,DB!$O$9,Total!E:E,$H$2)+COUNTIFS(Total!X:X,$U$3,Total!W:W,B26,Total!O:O,DB!$G$5,Total!N:N,DB!$O$5,Total!AA:AA,DB!$G$9,Total!AA:AA,DB!$O$9,Total!AA:AA,$H$2)+COUNTIFS(Total!X:X,$U$3,Total!W:W,B26,Total!O:O,DB!$G$5,Total!AA:AA,DB!$O$5,Total!M:M,DB!$G$9,Total!AA:AA,DB!$O$9,Total!AA:AA,$H$2)+COUNTIFS(Total!X:X,$U$3,Total!W:W,B26,Total!O:O,DB!$G$5,Total!AA:AA,DB!$O$5,Total!AA:AA,DB!$G$9,Total!K:K,DB!$O$9,Total!AA:AA,$H$2)+COUNTIFS(Total!X:X,$U$3,Total!W:W,B26,Total!O:O,DB!$G$5,Total!AA:AA,DB!$O$5,Total!AA:AA,DB!$G$9,Total!AA:AA,DB!$O$9,Total!E:E,$H$2)+COUNTIFS(Total!X:X,$U$3,Total!W:W,B26,Total!AA:AA,DB!$G$5,Total!N:N,DB!$O$5,Total!M:M,DB!$G$9,Total!AA:AA,DB!$O$9,Total!AA:AA,$H$2)+COUNTIFS(Total!X:X,$U$3,Total!W:W,B26,Total!AA:AA,DB!$G$5,Total!N:N,DB!$O$5,Total!AA:AA,DB!$G$9,Total!K:K,DB!$O$9,Total!AA:AA,$H$2)+COUNTIFS(Total!X:X,$U$3,Total!W:W,B26,Total!AA:AA,DB!$G$5,Total!N:N,DB!$O$5,Total!AA:AA,DB!$G$9,Total!AA:AA,DB!$O$9,Total!E:E,$H$2)+COUNTIFS(Total!X:X,$U$3,Total!W:W,B26,Total!AA:AA,DB!$G$5,Total!AA:AA,DB!$O$5,Total!M:M,DB!$G$9,Total!K:K,DB!$O$9,Total!AA:AA,$H$2)+COUNTIFS(Total!X:X,$U$3,Total!W:W,B26,Total!AA:AA,DB!$G$5,Total!AA:AA,DB!$O$5,Total!M:M,DB!$G$9,Total!AA:AA,DB!$O$9,Total!E:E,$H$2)+COUNTIFS(Total!X:X,$U$3,Total!W:W,B26,Total!AA:AA,DB!$G$5,Total!AA:AA,DB!$O$5,Total!AA:AA,DB!$G$9,Total!K:K,DB!$O$9,Total!E:E,$H$2)+COUNTIFS(Total!X:X,$U$3,Total!W:W,B26,Total!AA:AA,DB!$G$5,Total!N:N,DB!$O$5,Total!M:M,DB!$G$9,Total!K:K,DB!$O$9,Total!E:E,$H$2)+COUNTIFS(Total!X:X,$U$3,Total!W:W,B26,Total!O:O,DB!$G$5,Total!AA:AA,DB!$O$5,Total!M:M,DB!$G$9,Total!K:K,DB!$O$9,Total!E:E,$H$2)+COUNTIFS(Total!X:X,$U$3,Total!W:W,B26,Total!O:O,DB!$G$5,Total!N:N,DB!$O$5,Total!AA:AA,DB!$G$9,Total!K:K,DB!$O$9,Total!E:E,$H$2)+COUNTIFS(Total!X:X,$U$3,Total!W:W,B26,Total!O:O,DB!$G$5,Total!N:N,DB!$O$5,Total!M:M,DB!$G$9,Total!AA:AA,DB!$O$9,Total!E:E,$H$2)+COUNTIFS(Total!X:X,$U$3,Total!W:W,B26,Total!O:O,DB!$G$5,Total!N:N,DB!$O$5,Total!M:M,DB!$G$9,Total!K:K,DB!$O$9,Total!AA:AA,$H$2)</f>
        <v>0</v>
      </c>
      <c r="V26" s="31">
        <f>COUNTIFS(Total!X:X,$V$3,Total!W:W,B26,Total!O:O,DB!$G$5,Total!N:N,DB!$O$5,Total!M:M,DB!$G$9,Total!K:K,DB!$O$9,Total!E:E,$H$2)+COUNTIFS(Total!X:X,$V$3,Total!W:W,B26,Total!AA:AA,DB!$G$5,Total!AA:AA,DB!$O$5,Total!AA:AA,DB!$G$9,Total!AA:AA,DB!$O$9,Total!AA:AA,$H$2)+COUNTIFS(Total!X:X,$V$3,Total!W:W,B26,Total!O:O,DB!$G$5,Total!AA:AA,DB!$O$5,Total!AA:AA,DB!$G$9,Total!AA:AA,DB!$O$9,Total!AA:AA,$H$2)+COUNTIFS(Total!X:X,$V$3,Total!W:W,B26,Total!AA:AA,DB!$G$5,Total!N:N,DB!$O$5,Total!AA:AA,DB!$G$9,Total!AA:AA,DB!$O$9,Total!AA:AA,$H$2)+COUNTIFS(Total!X:X,$V$3,Total!W:W,B26,Total!AA:AA,DB!$G$5,Total!AA:AA,DB!$O$5,Total!M:M,DB!$G$9,Total!AA:AA,DB!$O$9,Total!AA:AA,$H$2)+COUNTIFS(Total!X:X,$V$3,Total!W:W,B26,Total!AA:AA,DB!$G$5,Total!AA:AA,DB!$O$5,Total!AA:AA,DB!$G$9,Total!K:K,DB!$O$9,Total!AA:AA,$H$2)+COUNTIFS(Total!X:X,$V$3,Total!W:W,B26,Total!AA:AA,DB!$G$5,Total!AA:AA,DB!$O$5,Total!AA:AA,DB!$G$9,Total!AA:AA,DB!$O$9,Total!E:E,$H$2)+COUNTIFS(Total!X:X,$V$3,Total!W:W,B26,Total!O:O,DB!$G$5,Total!N:N,DB!$O$5,Total!M:M,DB!$G$9,Total!AA:AA,DB!$O$9,Total!AA:AA,$H$2)+COUNTIFS(Total!X:X,$V$3,Total!W:W,B26,Total!O:O,DB!$G$5,Total!N:N,DB!$O$5,Total!AA:AA,DB!$G$9,Total!K:K,DB!$O$9,Total!AA:AA,$H$2)+COUNTIFS(Total!X:X,$V$3,Total!W:W,B26,Total!O:O,DB!$G$5,Total!N:N,DB!$O$5,Total!AA:AA,DB!$G$9,Total!AA:AA,DB!$O$9,Total!E:E,$H$2)+COUNTIFS(Total!X:X,$V$3,Total!W:W,B26,Total!O:O,DB!$G$5,Total!AA:AA,DB!$O$5,Total!M:M,DB!$G$9,Total!K:K,DB!$O$9,Total!AA:AA,$H$2)+COUNTIFS(Total!X:X,$V$3,Total!W:W,B26,Total!O:O,DB!$G$5,Total!AA:AA,DB!$O$5,Total!M:M,DB!$G$9,Total!AA:AA,DB!$O$9,Total!E:E,$H$2)+COUNTIFS(Total!X:X,$V$3,Total!W:W,B26,Total!O:O,DB!$G$5,Total!AA:AA,DB!$O$5,Total!AA:AA,DB!$G$9,Total!K:K,DB!$O$9,Total!E:E,$H$2)+COUNTIFS(Total!X:X,$V$3,Total!W:W,B26,Total!AA:AA,DB!$G$5,Total!N:N,DB!$O$5,Total!M:M,DB!$G$9,Total!K:K,DB!$O$9,Total!AA:AA,$H$2)+COUNTIFS(Total!X:X,$V$3,Total!W:W,B26,Total!AA:AA,DB!$G$5,Total!N:N,DB!$O$5,Total!M:M,DB!$G$9,Total!AA:AA,DB!$O$9,Total!E:E,$H$2)+COUNTIFS(Total!X:X,$V$3,Total!W:W,B26,Total!AA:AA,DB!$G$5,Total!N:N,DB!$O$5,Total!AA:AA,DB!$G$9,Total!K:K,DB!$O$9,Total!E:E,$H$2)+COUNTIFS(Total!X:X,$V$3,Total!W:W,B26,Total!AA:AA,DB!$G$5,Total!AA:AA,DB!$O$5,Total!M:M,DB!$G$9,Total!K:K,DB!$O$9,Total!E:E,$H$2)+COUNTIFS(Total!X:X,$V$3,Total!W:W,B26,Total!O:O,DB!$G$5,Total!N:N,DB!$O$5,Total!AA:AA,DB!$G$9,Total!AA:AA,DB!$O$9,Total!AA:AA,$H$2)+COUNTIFS(Total!X:X,$V$3,Total!W:W,B26,Total!O:O,DB!$G$5,Total!AA:AA,DB!$O$5,Total!M:M,DB!$G$9,Total!AA:AA,DB!$O$9,Total!AA:AA,$H$2)+COUNTIFS(Total!X:X,$V$3,Total!W:W,B26,Total!O:O,DB!$G$5,Total!AA:AA,DB!$O$5,Total!AA:AA,DB!$G$9,Total!K:K,DB!$O$9,Total!AA:AA,$H$2)+COUNTIFS(Total!X:X,$V$3,Total!W:W,B26,Total!O:O,DB!$G$5,Total!AA:AA,DB!$O$5,Total!AA:AA,DB!$G$9,Total!AA:AA,DB!$O$9,Total!E:E,$H$2)+COUNTIFS(Total!X:X,$V$3,Total!W:W,B26,Total!AA:AA,DB!$G$5,Total!N:N,DB!$O$5,Total!M:M,DB!$G$9,Total!AA:AA,DB!$O$9,Total!AA:AA,$H$2)+COUNTIFS(Total!X:X,$V$3,Total!W:W,B26,Total!AA:AA,DB!$G$5,Total!N:N,DB!$O$5,Total!AA:AA,DB!$G$9,Total!K:K,DB!$O$9,Total!AA:AA,$H$2)+COUNTIFS(Total!X:X,$V$3,Total!W:W,B26,Total!AA:AA,DB!$G$5,Total!N:N,DB!$O$5,Total!AA:AA,DB!$G$9,Total!AA:AA,DB!$O$9,Total!E:E,$H$2)+COUNTIFS(Total!X:X,$V$3,Total!W:W,B26,Total!AA:AA,DB!$G$5,Total!AA:AA,DB!$O$5,Total!M:M,DB!$G$9,Total!K:K,DB!$O$9,Total!AA:AA,$H$2)+COUNTIFS(Total!X:X,$V$3,Total!W:W,B26,Total!AA:AA,DB!$G$5,Total!AA:AA,DB!$O$5,Total!M:M,DB!$G$9,Total!AA:AA,DB!$O$9,Total!E:E,$H$2)+COUNTIFS(Total!X:X,$V$3,Total!W:W,B26,Total!AA:AA,DB!$G$5,Total!AA:AA,DB!$O$5,Total!AA:AA,DB!$G$9,Total!K:K,DB!$O$9,Total!E:E,$H$2)+COUNTIFS(Total!X:X,$V$3,Total!W:W,B26,Total!AA:AA,DB!$G$5,Total!N:N,DB!$O$5,Total!M:M,DB!$G$9,Total!K:K,DB!$O$9,Total!E:E,$H$2)+COUNTIFS(Total!X:X,$V$3,Total!W:W,B26,Total!O:O,DB!$G$5,Total!AA:AA,DB!$O$5,Total!M:M,DB!$G$9,Total!K:K,DB!$O$9,Total!E:E,$H$2)+COUNTIFS(Total!X:X,$V$3,Total!W:W,B26,Total!O:O,DB!$G$5,Total!N:N,DB!$O$5,Total!AA:AA,DB!$G$9,Total!K:K,DB!$O$9,Total!E:E,$H$2)+COUNTIFS(Total!X:X,$V$3,Total!W:W,B26,Total!O:O,DB!$G$5,Total!N:N,DB!$O$5,Total!M:M,DB!$G$9,Total!AA:AA,DB!$O$9,Total!E:E,$H$2)+COUNTIFS(Total!X:X,$V$3,Total!W:W,B26,Total!O:O,DB!$G$5,Total!N:N,DB!$O$5,Total!M:M,DB!$G$9,Total!K:K,DB!$O$9,Total!AA:AA,$H$2)</f>
        <v>0</v>
      </c>
      <c r="W26" s="31">
        <f>COUNTIFS(Total!X:X,$W$3,Total!W:W,B26,Total!O:O,DB!$G$5,Total!N:N,DB!$O$5,Total!M:M,DB!$G$9,Total!K:K,DB!$O$9,Total!E:E,$H$2)+COUNTIFS(Total!X:X,$W$3,Total!W:W,B26,Total!AA:AA,DB!$G$5,Total!AA:AA,DB!$O$5,Total!AA:AA,DB!$G$9,Total!AA:AA,DB!$O$9,Total!AA:AA,$H$2)+COUNTIFS(Total!X:X,$W$3,Total!W:W,B26,Total!O:O,DB!$G$5,Total!AA:AA,DB!$O$5,Total!AA:AA,DB!$G$9,Total!AA:AA,DB!$O$9,Total!AA:AA,$H$2)+COUNTIFS(Total!X:X,$W$3,Total!W:W,B26,Total!AA:AA,DB!$G$5,Total!N:N,DB!$O$5,Total!AA:AA,DB!$G$9,Total!AA:AA,DB!$O$9,Total!AA:AA,$H$2)+COUNTIFS(Total!X:X,$W$3,Total!W:W,B26,Total!AA:AA,DB!$G$5,Total!AA:AA,DB!$O$5,Total!M:M,DB!$G$9,Total!AA:AA,DB!$O$9,Total!AA:AA,$H$2)+COUNTIFS(Total!X:X,$W$3,Total!W:W,B26,Total!AA:AA,DB!$G$5,Total!AA:AA,DB!$O$5,Total!AA:AA,DB!$G$9,Total!K:K,DB!$O$9,Total!AA:AA,$H$2)+COUNTIFS(Total!X:X,$W$3,Total!W:W,B26,Total!AA:AA,DB!$G$5,Total!AA:AA,DB!$O$5,Total!AA:AA,DB!$G$9,Total!AA:AA,DB!$O$9,Total!E:E,$H$2)+COUNTIFS(Total!X:X,$W$3,Total!W:W,B26,Total!O:O,DB!$G$5,Total!N:N,DB!$O$5,Total!M:M,DB!$G$9,Total!AA:AA,DB!$O$9,Total!AA:AA,$H$2)+COUNTIFS(Total!X:X,$W$3,Total!W:W,B26,Total!O:O,DB!$G$5,Total!N:N,DB!$O$5,Total!AA:AA,DB!$G$9,Total!K:K,DB!$O$9,Total!AA:AA,$H$2)+COUNTIFS(Total!X:X,$W$3,Total!W:W,B26,Total!O:O,DB!$G$5,Total!N:N,DB!$O$5,Total!AA:AA,DB!$G$9,Total!AA:AA,DB!$O$9,Total!E:E,$H$2)+COUNTIFS(Total!X:X,$W$3,Total!W:W,B26,Total!O:O,DB!$G$5,Total!AA:AA,DB!$O$5,Total!M:M,DB!$G$9,Total!K:K,DB!$O$9,Total!AA:AA,$H$2)+COUNTIFS(Total!X:X,$W$3,Total!W:W,B26,Total!O:O,DB!$G$5,Total!AA:AA,DB!$O$5,Total!M:M,DB!$G$9,Total!AA:AA,DB!$O$9,Total!E:E,$H$2)+COUNTIFS(Total!X:X,$W$3,Total!W:W,B26,Total!O:O,DB!$G$5,Total!AA:AA,DB!$O$5,Total!AA:AA,DB!$G$9,Total!K:K,DB!$O$9,Total!E:E,$H$2)+COUNTIFS(Total!X:X,$W$3,Total!W:W,B26,Total!AA:AA,DB!$G$5,Total!N:N,DB!$O$5,Total!M:M,DB!$G$9,Total!K:K,DB!$O$9,Total!AA:AA,$H$2)+COUNTIFS(Total!X:X,$W$3,Total!W:W,B26,Total!AA:AA,DB!$G$5,Total!N:N,DB!$O$5,Total!M:M,DB!$G$9,Total!AA:AA,DB!$O$9,Total!E:E,$H$2)+COUNTIFS(Total!X:X,$W$3,Total!W:W,B26,Total!AA:AA,DB!$G$5,Total!N:N,DB!$O$5,Total!AA:AA,DB!$G$9,Total!K:K,DB!$O$9,Total!E:E,$H$2)+COUNTIFS(Total!X:X,$W$3,Total!W:W,B26,Total!AA:AA,DB!$G$5,Total!AA:AA,DB!$O$5,Total!M:M,DB!$G$9,Total!K:K,DB!$O$9,Total!E:E,$H$2)+COUNTIFS(Total!X:X,$W$3,Total!W:W,B26,Total!O:O,DB!$G$5,Total!N:N,DB!$O$5,Total!AA:AA,DB!$G$9,Total!AA:AA,DB!$O$9,Total!AA:AA,$H$2)+COUNTIFS(Total!X:X,$W$3,Total!W:W,B26,Total!O:O,DB!$G$5,Total!AA:AA,DB!$O$5,Total!M:M,DB!$G$9,Total!AA:AA,DB!$O$9,Total!AA:AA,$H$2)+COUNTIFS(Total!X:X,$W$3,Total!W:W,B26,Total!O:O,DB!$G$5,Total!AA:AA,DB!$O$5,Total!AA:AA,DB!$G$9,Total!K:K,DB!$O$9,Total!AA:AA,$H$2)+COUNTIFS(Total!X:X,$W$3,Total!W:W,B26,Total!O:O,DB!$G$5,Total!AA:AA,DB!$O$5,Total!AA:AA,DB!$G$9,Total!AA:AA,DB!$O$9,Total!E:E,$H$2)+COUNTIFS(Total!X:X,$W$3,Total!W:W,B26,Total!AA:AA,DB!$G$5,Total!N:N,DB!$O$5,Total!M:M,DB!$G$9,Total!AA:AA,DB!$O$9,Total!AA:AA,$H$2)+COUNTIFS(Total!X:X,$W$3,Total!W:W,B26,Total!AA:AA,DB!$G$5,Total!N:N,DB!$O$5,Total!AA:AA,DB!$G$9,Total!K:K,DB!$O$9,Total!AA:AA,$H$2)+COUNTIFS(Total!X:X,$W$3,Total!W:W,B26,Total!AA:AA,DB!$G$5,Total!N:N,DB!$O$5,Total!AA:AA,DB!$G$9,Total!AA:AA,DB!$O$9,Total!E:E,$H$2)+COUNTIFS(Total!X:X,$W$3,Total!W:W,B26,Total!AA:AA,DB!$G$5,Total!AA:AA,DB!$O$5,Total!M:M,DB!$G$9,Total!K:K,DB!$O$9,Total!AA:AA,$H$2)+COUNTIFS(Total!X:X,$W$3,Total!W:W,B26,Total!AA:AA,DB!$G$5,Total!AA:AA,DB!$O$5,Total!M:M,DB!$G$9,Total!AA:AA,DB!$O$9,Total!E:E,$H$2)+COUNTIFS(Total!X:X,$W$3,Total!W:W,B26,Total!AA:AA,DB!$G$5,Total!AA:AA,DB!$O$5,Total!AA:AA,DB!$G$9,Total!K:K,DB!$O$9,Total!E:E,$H$2)+COUNTIFS(Total!X:X,$W$3,Total!W:W,B26,Total!AA:AA,DB!$G$5,Total!N:N,DB!$O$5,Total!M:M,DB!$G$9,Total!K:K,DB!$O$9,Total!E:E,$H$2)+COUNTIFS(Total!X:X,$W$3,Total!W:W,B26,Total!O:O,DB!$G$5,Total!AA:AA,DB!$O$5,Total!M:M,DB!$G$9,Total!K:K,DB!$O$9,Total!E:E,$H$2)+COUNTIFS(Total!X:X,$W$3,Total!W:W,B26,Total!O:O,DB!$G$5,Total!N:N,DB!$O$5,Total!AA:AA,DB!$G$9,Total!K:K,DB!$O$9,Total!E:E,$H$2)+COUNTIFS(Total!X:X,$W$3,Total!W:W,B26,Total!O:O,DB!$G$5,Total!N:N,DB!$O$5,Total!M:M,DB!$G$9,Total!AA:AA,DB!$O$9,Total!E:E,$H$2)+COUNTIFS(Total!X:X,$W$3,Total!W:W,B26,Total!O:O,DB!$G$5,Total!N:N,DB!$O$5,Total!M:M,DB!$G$9,Total!K:K,DB!$O$9,Total!AA:AA,$H$2)</f>
        <v>0</v>
      </c>
      <c r="X26" s="31">
        <f t="shared" si="5"/>
        <v>0</v>
      </c>
      <c r="Y26" s="31">
        <f t="shared" si="6"/>
        <v>0</v>
      </c>
      <c r="Z26" s="31">
        <f t="shared" si="2"/>
        <v>0</v>
      </c>
      <c r="AC26" s="44"/>
    </row>
    <row r="27" spans="1:29" s="24" customFormat="1" ht="33" customHeight="1" x14ac:dyDescent="0.25">
      <c r="A27" s="58" t="s">
        <v>189</v>
      </c>
      <c r="B27" s="59"/>
      <c r="C27" s="40">
        <f>SUM(C4:C22)</f>
        <v>2726</v>
      </c>
      <c r="D27" s="40">
        <f t="shared" ref="D27:X27" si="7">SUM(D4:D22)</f>
        <v>451</v>
      </c>
      <c r="E27" s="40">
        <f>SUM(E4:E22)</f>
        <v>705</v>
      </c>
      <c r="F27" s="40">
        <f t="shared" si="7"/>
        <v>76</v>
      </c>
      <c r="G27" s="40">
        <f t="shared" si="7"/>
        <v>317</v>
      </c>
      <c r="H27" s="40">
        <f t="shared" si="7"/>
        <v>119</v>
      </c>
      <c r="I27" s="40">
        <f t="shared" si="7"/>
        <v>39</v>
      </c>
      <c r="J27" s="40">
        <f t="shared" si="7"/>
        <v>707</v>
      </c>
      <c r="K27" s="40">
        <f t="shared" si="7"/>
        <v>15</v>
      </c>
      <c r="L27" s="40">
        <f t="shared" si="7"/>
        <v>10</v>
      </c>
      <c r="M27" s="40">
        <f t="shared" si="7"/>
        <v>21</v>
      </c>
      <c r="N27" s="40">
        <f t="shared" si="7"/>
        <v>5</v>
      </c>
      <c r="O27" s="40">
        <f t="shared" si="7"/>
        <v>12</v>
      </c>
      <c r="P27" s="40">
        <f t="shared" si="7"/>
        <v>59</v>
      </c>
      <c r="Q27" s="40">
        <f t="shared" si="7"/>
        <v>15</v>
      </c>
      <c r="R27" s="40">
        <f t="shared" si="7"/>
        <v>10</v>
      </c>
      <c r="S27" s="40">
        <f t="shared" si="7"/>
        <v>71</v>
      </c>
      <c r="T27" s="40">
        <f t="shared" si="7"/>
        <v>13</v>
      </c>
      <c r="U27" s="40">
        <f t="shared" si="7"/>
        <v>14</v>
      </c>
      <c r="V27" s="40">
        <f t="shared" si="7"/>
        <v>54</v>
      </c>
      <c r="W27" s="40">
        <f t="shared" si="7"/>
        <v>13</v>
      </c>
      <c r="X27" s="40">
        <f t="shared" si="7"/>
        <v>2726</v>
      </c>
      <c r="Y27" s="40">
        <f>SUM(Y4:Y22)</f>
        <v>2275</v>
      </c>
      <c r="Z27" s="40">
        <f>SUM(Z4:Z22)</f>
        <v>1570</v>
      </c>
      <c r="AC27" s="44" t="s">
        <v>105</v>
      </c>
    </row>
    <row r="28" spans="1:29" s="24" customFormat="1" ht="33" customHeight="1" x14ac:dyDescent="0.25">
      <c r="A28" s="127"/>
      <c r="B28" s="129" t="s">
        <v>2567</v>
      </c>
      <c r="C28" s="128">
        <f>C27-C4</f>
        <v>2079</v>
      </c>
      <c r="D28" s="128"/>
      <c r="E28" s="128"/>
      <c r="F28" s="128"/>
      <c r="G28" s="128"/>
      <c r="H28" s="128"/>
      <c r="I28" s="128"/>
      <c r="J28" s="128"/>
      <c r="K28" s="128"/>
      <c r="L28" s="128"/>
      <c r="M28" s="128"/>
      <c r="N28" s="128"/>
      <c r="O28" s="128"/>
      <c r="P28" s="128"/>
      <c r="Q28" s="128"/>
      <c r="R28" s="128"/>
      <c r="S28" s="128"/>
      <c r="T28" s="128"/>
      <c r="U28" s="128"/>
      <c r="V28" s="128"/>
      <c r="W28" s="128"/>
      <c r="X28" s="128"/>
      <c r="Y28" s="128"/>
      <c r="Z28" s="128">
        <f>Z27</f>
        <v>1570</v>
      </c>
      <c r="AA28" s="139">
        <f>C28-Z28</f>
        <v>509</v>
      </c>
      <c r="AB28" s="54" t="s">
        <v>2923</v>
      </c>
      <c r="AC28" s="44" t="s">
        <v>58</v>
      </c>
    </row>
    <row r="29" spans="1:29" s="24" customFormat="1" ht="39" customHeight="1" x14ac:dyDescent="0.25">
      <c r="A29" s="43"/>
      <c r="B29" s="131" t="s">
        <v>7119</v>
      </c>
      <c r="C29" s="31">
        <f t="shared" ref="C29:Y29" si="8">C23</f>
        <v>352</v>
      </c>
      <c r="D29" s="31">
        <f t="shared" si="8"/>
        <v>30</v>
      </c>
      <c r="E29" s="31">
        <f t="shared" si="8"/>
        <v>37</v>
      </c>
      <c r="F29" s="31">
        <f t="shared" si="8"/>
        <v>0</v>
      </c>
      <c r="G29" s="31">
        <f t="shared" si="8"/>
        <v>35</v>
      </c>
      <c r="H29" s="31">
        <f t="shared" si="8"/>
        <v>59</v>
      </c>
      <c r="I29" s="31">
        <f t="shared" si="8"/>
        <v>13</v>
      </c>
      <c r="J29" s="31">
        <f t="shared" si="8"/>
        <v>25</v>
      </c>
      <c r="K29" s="31">
        <f t="shared" si="8"/>
        <v>52</v>
      </c>
      <c r="L29" s="31">
        <f t="shared" si="8"/>
        <v>26</v>
      </c>
      <c r="M29" s="31">
        <f t="shared" si="8"/>
        <v>0</v>
      </c>
      <c r="N29" s="31">
        <f t="shared" si="8"/>
        <v>6</v>
      </c>
      <c r="O29" s="31">
        <f t="shared" si="8"/>
        <v>2</v>
      </c>
      <c r="P29" s="31">
        <f t="shared" si="8"/>
        <v>7</v>
      </c>
      <c r="Q29" s="31">
        <f t="shared" si="8"/>
        <v>8</v>
      </c>
      <c r="R29" s="31">
        <f t="shared" si="8"/>
        <v>2</v>
      </c>
      <c r="S29" s="31">
        <f t="shared" si="8"/>
        <v>34</v>
      </c>
      <c r="T29" s="31">
        <f t="shared" si="8"/>
        <v>16</v>
      </c>
      <c r="U29" s="31">
        <f t="shared" si="8"/>
        <v>0</v>
      </c>
      <c r="V29" s="31">
        <f t="shared" si="8"/>
        <v>0</v>
      </c>
      <c r="W29" s="31">
        <f t="shared" si="8"/>
        <v>0</v>
      </c>
      <c r="X29" s="31">
        <f t="shared" si="8"/>
        <v>352</v>
      </c>
      <c r="Y29" s="31">
        <f t="shared" si="8"/>
        <v>322</v>
      </c>
      <c r="Z29" s="31">
        <f>Y29-E29</f>
        <v>285</v>
      </c>
      <c r="AA29" s="139">
        <f>D33+E33</f>
        <v>67</v>
      </c>
      <c r="AB29" s="54" t="s">
        <v>2923</v>
      </c>
      <c r="AC29" s="44" t="s">
        <v>73</v>
      </c>
    </row>
    <row r="30" spans="1:29" s="24" customFormat="1" ht="39" hidden="1" customHeight="1" x14ac:dyDescent="0.25">
      <c r="A30" s="43"/>
      <c r="B30" s="131" t="s">
        <v>6664</v>
      </c>
      <c r="C30" s="31">
        <f t="shared" ref="C30:Y30" si="9">C24</f>
        <v>0</v>
      </c>
      <c r="D30" s="31">
        <f t="shared" si="9"/>
        <v>0</v>
      </c>
      <c r="E30" s="31">
        <f t="shared" si="9"/>
        <v>0</v>
      </c>
      <c r="F30" s="31">
        <f t="shared" si="9"/>
        <v>0</v>
      </c>
      <c r="G30" s="31">
        <f t="shared" si="9"/>
        <v>0</v>
      </c>
      <c r="H30" s="31">
        <f t="shared" si="9"/>
        <v>0</v>
      </c>
      <c r="I30" s="31">
        <f t="shared" si="9"/>
        <v>0</v>
      </c>
      <c r="J30" s="31">
        <f t="shared" si="9"/>
        <v>0</v>
      </c>
      <c r="K30" s="31">
        <f t="shared" si="9"/>
        <v>0</v>
      </c>
      <c r="L30" s="31">
        <f t="shared" si="9"/>
        <v>0</v>
      </c>
      <c r="M30" s="31">
        <f t="shared" si="9"/>
        <v>0</v>
      </c>
      <c r="N30" s="31">
        <f t="shared" si="9"/>
        <v>0</v>
      </c>
      <c r="O30" s="31">
        <f t="shared" si="9"/>
        <v>0</v>
      </c>
      <c r="P30" s="31">
        <f t="shared" si="9"/>
        <v>0</v>
      </c>
      <c r="Q30" s="31">
        <f t="shared" si="9"/>
        <v>0</v>
      </c>
      <c r="R30" s="31">
        <f t="shared" si="9"/>
        <v>0</v>
      </c>
      <c r="S30" s="31">
        <f t="shared" si="9"/>
        <v>0</v>
      </c>
      <c r="T30" s="31">
        <f t="shared" si="9"/>
        <v>0</v>
      </c>
      <c r="U30" s="31">
        <f t="shared" si="9"/>
        <v>0</v>
      </c>
      <c r="V30" s="31">
        <f t="shared" si="9"/>
        <v>0</v>
      </c>
      <c r="W30" s="31">
        <f t="shared" si="9"/>
        <v>0</v>
      </c>
      <c r="X30" s="31">
        <f t="shared" si="9"/>
        <v>0</v>
      </c>
      <c r="Y30" s="31">
        <f t="shared" si="9"/>
        <v>0</v>
      </c>
      <c r="Z30" s="31">
        <f t="shared" ref="Z30:Z32" si="10">Y30-E30</f>
        <v>0</v>
      </c>
      <c r="AC30" s="44"/>
    </row>
    <row r="31" spans="1:29" s="24" customFormat="1" ht="39" hidden="1" customHeight="1" x14ac:dyDescent="0.25">
      <c r="A31" s="43"/>
      <c r="B31" s="131" t="s">
        <v>6663</v>
      </c>
      <c r="C31" s="31">
        <f t="shared" ref="C31:Y31" si="11">C25</f>
        <v>0</v>
      </c>
      <c r="D31" s="31">
        <f t="shared" si="11"/>
        <v>0</v>
      </c>
      <c r="E31" s="31">
        <f t="shared" si="11"/>
        <v>0</v>
      </c>
      <c r="F31" s="31">
        <f t="shared" si="11"/>
        <v>0</v>
      </c>
      <c r="G31" s="31">
        <f t="shared" si="11"/>
        <v>0</v>
      </c>
      <c r="H31" s="31">
        <f t="shared" si="11"/>
        <v>0</v>
      </c>
      <c r="I31" s="31">
        <f t="shared" si="11"/>
        <v>0</v>
      </c>
      <c r="J31" s="31">
        <f t="shared" si="11"/>
        <v>0</v>
      </c>
      <c r="K31" s="31">
        <f t="shared" si="11"/>
        <v>0</v>
      </c>
      <c r="L31" s="31">
        <f t="shared" si="11"/>
        <v>0</v>
      </c>
      <c r="M31" s="31">
        <f t="shared" si="11"/>
        <v>0</v>
      </c>
      <c r="N31" s="31">
        <f t="shared" si="11"/>
        <v>0</v>
      </c>
      <c r="O31" s="31">
        <f t="shared" si="11"/>
        <v>0</v>
      </c>
      <c r="P31" s="31">
        <f t="shared" si="11"/>
        <v>0</v>
      </c>
      <c r="Q31" s="31">
        <f t="shared" si="11"/>
        <v>0</v>
      </c>
      <c r="R31" s="31">
        <f t="shared" si="11"/>
        <v>0</v>
      </c>
      <c r="S31" s="31">
        <f t="shared" si="11"/>
        <v>0</v>
      </c>
      <c r="T31" s="31">
        <f t="shared" si="11"/>
        <v>0</v>
      </c>
      <c r="U31" s="31">
        <f t="shared" si="11"/>
        <v>0</v>
      </c>
      <c r="V31" s="31">
        <f t="shared" si="11"/>
        <v>0</v>
      </c>
      <c r="W31" s="31">
        <f t="shared" si="11"/>
        <v>0</v>
      </c>
      <c r="X31" s="31">
        <f t="shared" si="11"/>
        <v>0</v>
      </c>
      <c r="Y31" s="31">
        <f t="shared" si="11"/>
        <v>0</v>
      </c>
      <c r="Z31" s="31">
        <f t="shared" si="10"/>
        <v>0</v>
      </c>
      <c r="AC31" s="44" t="s">
        <v>55</v>
      </c>
    </row>
    <row r="32" spans="1:29" s="24" customFormat="1" ht="39" hidden="1" customHeight="1" x14ac:dyDescent="0.25">
      <c r="A32" s="43"/>
      <c r="B32" s="131" t="s">
        <v>6668</v>
      </c>
      <c r="C32" s="31">
        <f t="shared" ref="C32:Y32" si="12">C26</f>
        <v>0</v>
      </c>
      <c r="D32" s="31">
        <f t="shared" si="12"/>
        <v>0</v>
      </c>
      <c r="E32" s="31">
        <f t="shared" si="12"/>
        <v>0</v>
      </c>
      <c r="F32" s="31">
        <f t="shared" si="12"/>
        <v>0</v>
      </c>
      <c r="G32" s="31">
        <f t="shared" si="12"/>
        <v>0</v>
      </c>
      <c r="H32" s="31">
        <f t="shared" si="12"/>
        <v>0</v>
      </c>
      <c r="I32" s="31">
        <f t="shared" si="12"/>
        <v>0</v>
      </c>
      <c r="J32" s="31">
        <f t="shared" si="12"/>
        <v>0</v>
      </c>
      <c r="K32" s="31">
        <f t="shared" si="12"/>
        <v>0</v>
      </c>
      <c r="L32" s="31">
        <f t="shared" si="12"/>
        <v>0</v>
      </c>
      <c r="M32" s="31">
        <f t="shared" si="12"/>
        <v>0</v>
      </c>
      <c r="N32" s="31">
        <f t="shared" si="12"/>
        <v>0</v>
      </c>
      <c r="O32" s="31">
        <f t="shared" si="12"/>
        <v>0</v>
      </c>
      <c r="P32" s="31">
        <f t="shared" si="12"/>
        <v>0</v>
      </c>
      <c r="Q32" s="31">
        <f t="shared" si="12"/>
        <v>0</v>
      </c>
      <c r="R32" s="31">
        <f t="shared" si="12"/>
        <v>0</v>
      </c>
      <c r="S32" s="31">
        <f t="shared" si="12"/>
        <v>0</v>
      </c>
      <c r="T32" s="31">
        <f t="shared" si="12"/>
        <v>0</v>
      </c>
      <c r="U32" s="31">
        <f t="shared" si="12"/>
        <v>0</v>
      </c>
      <c r="V32" s="31">
        <f t="shared" si="12"/>
        <v>0</v>
      </c>
      <c r="W32" s="31">
        <f t="shared" si="12"/>
        <v>0</v>
      </c>
      <c r="X32" s="31">
        <f t="shared" si="12"/>
        <v>0</v>
      </c>
      <c r="Y32" s="31">
        <f t="shared" si="12"/>
        <v>0</v>
      </c>
      <c r="Z32" s="31">
        <f t="shared" si="10"/>
        <v>0</v>
      </c>
      <c r="AC32" s="44"/>
    </row>
    <row r="33" spans="1:29" s="24" customFormat="1" ht="39" hidden="1" customHeight="1" x14ac:dyDescent="0.25">
      <c r="A33" s="43"/>
      <c r="B33" s="131" t="s">
        <v>2658</v>
      </c>
      <c r="C33" s="128">
        <f>SUM(C29:C32)</f>
        <v>352</v>
      </c>
      <c r="D33" s="128">
        <f t="shared" ref="D33:Z33" si="13">SUM(D29:D32)</f>
        <v>30</v>
      </c>
      <c r="E33" s="128">
        <f t="shared" si="13"/>
        <v>37</v>
      </c>
      <c r="F33" s="128">
        <f t="shared" si="13"/>
        <v>0</v>
      </c>
      <c r="G33" s="128">
        <f t="shared" si="13"/>
        <v>35</v>
      </c>
      <c r="H33" s="128">
        <f t="shared" si="13"/>
        <v>59</v>
      </c>
      <c r="I33" s="128">
        <f t="shared" si="13"/>
        <v>13</v>
      </c>
      <c r="J33" s="128">
        <f t="shared" si="13"/>
        <v>25</v>
      </c>
      <c r="K33" s="128">
        <f t="shared" si="13"/>
        <v>52</v>
      </c>
      <c r="L33" s="128">
        <f t="shared" si="13"/>
        <v>26</v>
      </c>
      <c r="M33" s="128">
        <f t="shared" si="13"/>
        <v>0</v>
      </c>
      <c r="N33" s="128">
        <f t="shared" si="13"/>
        <v>6</v>
      </c>
      <c r="O33" s="128">
        <f t="shared" si="13"/>
        <v>2</v>
      </c>
      <c r="P33" s="128">
        <f t="shared" si="13"/>
        <v>7</v>
      </c>
      <c r="Q33" s="128">
        <f t="shared" si="13"/>
        <v>8</v>
      </c>
      <c r="R33" s="128">
        <f t="shared" si="13"/>
        <v>2</v>
      </c>
      <c r="S33" s="128">
        <f t="shared" si="13"/>
        <v>34</v>
      </c>
      <c r="T33" s="128">
        <f t="shared" si="13"/>
        <v>16</v>
      </c>
      <c r="U33" s="128">
        <f t="shared" si="13"/>
        <v>0</v>
      </c>
      <c r="V33" s="128">
        <f t="shared" si="13"/>
        <v>0</v>
      </c>
      <c r="W33" s="128">
        <f t="shared" si="13"/>
        <v>0</v>
      </c>
      <c r="X33" s="128">
        <f t="shared" si="13"/>
        <v>352</v>
      </c>
      <c r="Y33" s="128">
        <f t="shared" si="13"/>
        <v>322</v>
      </c>
      <c r="Z33" s="128">
        <f t="shared" si="13"/>
        <v>285</v>
      </c>
      <c r="AC33" s="44"/>
    </row>
    <row r="34" spans="1:29" s="24" customFormat="1" ht="33" customHeight="1" x14ac:dyDescent="0.25">
      <c r="A34" s="58" t="s">
        <v>188</v>
      </c>
      <c r="B34" s="59"/>
      <c r="C34" s="40">
        <f>C27+C29+C31+C30+C32</f>
        <v>3078</v>
      </c>
      <c r="D34" s="40">
        <f t="shared" ref="D34:W34" si="14">D27+D29+D31+D30+D32</f>
        <v>481</v>
      </c>
      <c r="E34" s="40">
        <f t="shared" si="14"/>
        <v>742</v>
      </c>
      <c r="F34" s="40">
        <f t="shared" si="14"/>
        <v>76</v>
      </c>
      <c r="G34" s="40">
        <f t="shared" si="14"/>
        <v>352</v>
      </c>
      <c r="H34" s="40">
        <f t="shared" si="14"/>
        <v>178</v>
      </c>
      <c r="I34" s="40">
        <f t="shared" si="14"/>
        <v>52</v>
      </c>
      <c r="J34" s="40">
        <f t="shared" si="14"/>
        <v>732</v>
      </c>
      <c r="K34" s="40">
        <f t="shared" si="14"/>
        <v>67</v>
      </c>
      <c r="L34" s="40">
        <f t="shared" si="14"/>
        <v>36</v>
      </c>
      <c r="M34" s="40">
        <f t="shared" si="14"/>
        <v>21</v>
      </c>
      <c r="N34" s="40">
        <f t="shared" si="14"/>
        <v>11</v>
      </c>
      <c r="O34" s="40">
        <f t="shared" si="14"/>
        <v>14</v>
      </c>
      <c r="P34" s="40">
        <f t="shared" si="14"/>
        <v>66</v>
      </c>
      <c r="Q34" s="40">
        <f t="shared" si="14"/>
        <v>23</v>
      </c>
      <c r="R34" s="40">
        <f t="shared" si="14"/>
        <v>12</v>
      </c>
      <c r="S34" s="40">
        <f t="shared" si="14"/>
        <v>105</v>
      </c>
      <c r="T34" s="40">
        <f t="shared" si="14"/>
        <v>29</v>
      </c>
      <c r="U34" s="40">
        <f t="shared" si="14"/>
        <v>14</v>
      </c>
      <c r="V34" s="40">
        <f t="shared" si="14"/>
        <v>54</v>
      </c>
      <c r="W34" s="40">
        <f t="shared" si="14"/>
        <v>13</v>
      </c>
      <c r="X34" s="40">
        <f t="shared" ref="X34" si="15">X27+X29+X31+X30+X32</f>
        <v>3078</v>
      </c>
      <c r="Y34" s="40">
        <f t="shared" ref="Y34" si="16">Y27+Y29+Y31+Y30+Y32</f>
        <v>2597</v>
      </c>
      <c r="Z34" s="40">
        <f t="shared" ref="Z34" si="17">Z27+Z29+Z31+Z30+Z32</f>
        <v>1855</v>
      </c>
      <c r="AC34" s="44" t="s">
        <v>68</v>
      </c>
    </row>
    <row r="35" spans="1:29" x14ac:dyDescent="0.3">
      <c r="X35" s="51"/>
      <c r="Y35" s="51"/>
      <c r="AC35" s="44" t="s">
        <v>98</v>
      </c>
    </row>
    <row r="36" spans="1:29" x14ac:dyDescent="0.3">
      <c r="AC36" s="44" t="s">
        <v>114</v>
      </c>
    </row>
    <row r="37" spans="1:29" x14ac:dyDescent="0.3">
      <c r="AC37" s="44" t="s">
        <v>106</v>
      </c>
    </row>
    <row r="38" spans="1:29" x14ac:dyDescent="0.3">
      <c r="H38" s="69"/>
      <c r="AC38" s="44" t="s">
        <v>118</v>
      </c>
    </row>
    <row r="39" spans="1:29" ht="47.25" customHeight="1" x14ac:dyDescent="0.25">
      <c r="B39" s="70" t="s">
        <v>3744</v>
      </c>
      <c r="C39" s="71">
        <f>(C28-Z27)+SUM(D29:E32)</f>
        <v>576</v>
      </c>
      <c r="H39" s="69"/>
      <c r="AC39" s="44" t="s">
        <v>63</v>
      </c>
    </row>
    <row r="40" spans="1:29" ht="47.45" customHeight="1" x14ac:dyDescent="0.25">
      <c r="B40" s="70" t="s">
        <v>3745</v>
      </c>
      <c r="C40" s="71">
        <f>SUM(D5:E5)</f>
        <v>19</v>
      </c>
      <c r="H40" s="69"/>
      <c r="AC40" s="44" t="s">
        <v>65</v>
      </c>
    </row>
    <row r="41" spans="1:29" x14ac:dyDescent="0.3">
      <c r="AC41" s="44" t="s">
        <v>66</v>
      </c>
    </row>
    <row r="42" spans="1:29" x14ac:dyDescent="0.3">
      <c r="AC42" s="44" t="s">
        <v>78</v>
      </c>
    </row>
    <row r="43" spans="1:29" ht="33" x14ac:dyDescent="0.3">
      <c r="AC43" s="48" t="s">
        <v>125</v>
      </c>
    </row>
    <row r="44" spans="1:29" x14ac:dyDescent="0.3">
      <c r="AC44" s="44" t="s">
        <v>159</v>
      </c>
    </row>
    <row r="45" spans="1:29" x14ac:dyDescent="0.3">
      <c r="AC45" s="44" t="s">
        <v>76</v>
      </c>
    </row>
    <row r="46" spans="1:29" x14ac:dyDescent="0.3">
      <c r="AC46" s="42" t="s">
        <v>34</v>
      </c>
    </row>
    <row r="51" spans="29:29" x14ac:dyDescent="0.3">
      <c r="AC51"/>
    </row>
  </sheetData>
  <mergeCells count="3">
    <mergeCell ref="C2:G2"/>
    <mergeCell ref="H2:L2"/>
    <mergeCell ref="A1:Y1"/>
  </mergeCells>
  <dataValidations count="1">
    <dataValidation type="list" allowBlank="1" showInputMessage="1" showErrorMessage="1" sqref="B2 H2" xr:uid="{5C5F71A9-35DB-4269-9FA5-5DB144C4F94A}">
      <formula1>$AC$4:$AC$51</formula1>
    </dataValidation>
  </dataValidations>
  <pageMargins left="0.70866141732283472" right="0.31496062992125984" top="0.74803149606299213" bottom="0.74803149606299213" header="0.31496062992125984" footer="0.31496062992125984"/>
  <pageSetup paperSize="5" scale="5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4E8C-3955-4B6A-AEB7-7C11105E7D83}">
  <sheetPr codeName="Sheet4"/>
  <dimension ref="A1:AF57"/>
  <sheetViews>
    <sheetView topLeftCell="D1" zoomScale="70" zoomScaleNormal="70" workbookViewId="0">
      <pane ySplit="3" topLeftCell="A22" activePane="bottomLeft" state="frozen"/>
      <selection activeCell="I2" sqref="I2:M2"/>
      <selection pane="bottomLeft" activeCell="I2" sqref="I2:M2"/>
    </sheetView>
  </sheetViews>
  <sheetFormatPr defaultRowHeight="18.75" x14ac:dyDescent="0.3"/>
  <cols>
    <col min="1" max="1" width="9" style="46" customWidth="1"/>
    <col min="2" max="2" width="47.28515625" style="47" customWidth="1"/>
    <col min="3" max="3" width="11.5703125" customWidth="1"/>
    <col min="4" max="4" width="16" customWidth="1"/>
    <col min="5" max="5" width="11.5703125" customWidth="1"/>
    <col min="6" max="6" width="16" hidden="1" customWidth="1"/>
    <col min="7" max="7" width="16" customWidth="1"/>
    <col min="8" max="8" width="11.5703125" customWidth="1"/>
    <col min="9" max="9" width="12" customWidth="1"/>
    <col min="10" max="10" width="9.42578125" customWidth="1"/>
    <col min="11" max="11" width="9.28515625" customWidth="1"/>
    <col min="12" max="12" width="14.28515625" customWidth="1"/>
    <col min="13" max="13" width="13.140625" customWidth="1"/>
    <col min="14" max="14" width="10.42578125" customWidth="1"/>
    <col min="15" max="16" width="10" customWidth="1"/>
    <col min="17" max="17" width="11" customWidth="1"/>
    <col min="18" max="18" width="11.7109375" customWidth="1"/>
    <col min="19" max="19" width="10" customWidth="1"/>
    <col min="20" max="20" width="10.42578125" customWidth="1"/>
    <col min="21" max="21" width="10.140625" customWidth="1"/>
    <col min="22" max="22" width="9.85546875" customWidth="1"/>
    <col min="23" max="23" width="13.5703125" customWidth="1"/>
    <col min="24" max="24" width="7.85546875" customWidth="1"/>
    <col min="25" max="25" width="9.140625" customWidth="1"/>
    <col min="26" max="26" width="11.42578125" customWidth="1"/>
    <col min="27" max="27" width="12" customWidth="1"/>
    <col min="31" max="31" width="26.28515625" style="47" hidden="1" customWidth="1"/>
    <col min="32" max="32" width="9.140625" hidden="1" customWidth="1"/>
  </cols>
  <sheetData>
    <row r="1" spans="1:32" ht="41.25" customHeight="1" x14ac:dyDescent="0.3">
      <c r="A1" s="149" t="s">
        <v>2566</v>
      </c>
      <c r="B1" s="149"/>
      <c r="C1" s="149"/>
      <c r="D1" s="149"/>
      <c r="E1" s="149"/>
      <c r="F1" s="149"/>
      <c r="G1" s="149"/>
      <c r="H1" s="149"/>
      <c r="I1" s="149"/>
      <c r="J1" s="149"/>
      <c r="K1" s="149"/>
      <c r="L1" s="149"/>
      <c r="M1" s="149"/>
      <c r="N1" s="149"/>
      <c r="O1" s="149"/>
      <c r="P1" s="149"/>
      <c r="Q1" s="149"/>
      <c r="R1" s="149"/>
      <c r="S1" s="149"/>
      <c r="T1" s="149"/>
      <c r="U1" s="149"/>
      <c r="V1" s="149"/>
      <c r="W1" s="149"/>
      <c r="X1" s="149"/>
      <c r="Y1" s="149"/>
      <c r="Z1" s="149"/>
    </row>
    <row r="2" spans="1:32" ht="36.75" customHeight="1" x14ac:dyDescent="0.25">
      <c r="B2" s="57"/>
      <c r="C2" s="148" t="s">
        <v>182</v>
      </c>
      <c r="D2" s="148"/>
      <c r="E2" s="148"/>
      <c r="F2" s="148"/>
      <c r="G2" s="148"/>
      <c r="H2" s="148"/>
      <c r="I2" s="148" t="s">
        <v>46</v>
      </c>
      <c r="J2" s="148"/>
      <c r="K2" s="148"/>
      <c r="L2" s="148"/>
      <c r="M2" s="148"/>
      <c r="N2" s="56"/>
      <c r="O2" s="56"/>
      <c r="P2" s="56"/>
      <c r="Q2" s="56"/>
      <c r="R2" s="56"/>
      <c r="S2" s="56"/>
      <c r="T2" s="56"/>
      <c r="U2" s="56"/>
      <c r="V2" s="56"/>
      <c r="W2" s="56"/>
      <c r="X2" s="56"/>
      <c r="AE2"/>
      <c r="AF2" s="54" t="s">
        <v>2923</v>
      </c>
    </row>
    <row r="3" spans="1:32" ht="96" customHeight="1" x14ac:dyDescent="0.25">
      <c r="A3" s="41" t="s">
        <v>156</v>
      </c>
      <c r="B3" s="55" t="s">
        <v>187</v>
      </c>
      <c r="C3" s="22"/>
      <c r="D3" s="54" t="s">
        <v>2482</v>
      </c>
      <c r="E3" s="54" t="s">
        <v>33</v>
      </c>
      <c r="F3" s="78" t="s">
        <v>2565</v>
      </c>
      <c r="G3" s="78" t="s">
        <v>2664</v>
      </c>
      <c r="H3" s="54" t="s">
        <v>50</v>
      </c>
      <c r="I3" s="54" t="s">
        <v>141</v>
      </c>
      <c r="J3" s="54" t="s">
        <v>142</v>
      </c>
      <c r="K3" s="54" t="s">
        <v>112</v>
      </c>
      <c r="L3" s="54" t="s">
        <v>169</v>
      </c>
      <c r="M3" s="54" t="s">
        <v>168</v>
      </c>
      <c r="N3" s="54" t="s">
        <v>137</v>
      </c>
      <c r="O3" s="54" t="s">
        <v>175</v>
      </c>
      <c r="P3" s="54" t="s">
        <v>176</v>
      </c>
      <c r="Q3" s="54" t="s">
        <v>177</v>
      </c>
      <c r="R3" s="54" t="s">
        <v>40</v>
      </c>
      <c r="S3" s="54" t="s">
        <v>172</v>
      </c>
      <c r="T3" s="54" t="s">
        <v>173</v>
      </c>
      <c r="U3" s="54" t="s">
        <v>174</v>
      </c>
      <c r="V3" s="54" t="s">
        <v>139</v>
      </c>
      <c r="W3" s="54" t="s">
        <v>128</v>
      </c>
      <c r="X3" s="54" t="s">
        <v>138</v>
      </c>
      <c r="Y3" s="22" t="s">
        <v>34</v>
      </c>
      <c r="Z3" s="22" t="s">
        <v>2483</v>
      </c>
      <c r="AA3" s="95" t="s">
        <v>2655</v>
      </c>
      <c r="AE3" s="41" t="s">
        <v>155</v>
      </c>
    </row>
    <row r="4" spans="1:32" ht="30" customHeight="1" x14ac:dyDescent="0.25">
      <c r="A4" s="43">
        <v>1</v>
      </c>
      <c r="B4" s="53" t="s">
        <v>33</v>
      </c>
      <c r="C4" s="31">
        <f>COUNTIFS(Total!W:W,B4,Total!O:O,DB!$G$5,Total!N:N,DB!$O$5,Total!M:M,DB!$G$9,Total!K:K,DB!$O$9,Total!C:C,$I$2)+COUNTIFS(Total!W:W,B4,Total!AA:AA,DB!$G$5,Total!AA:AA,DB!$O$5,Total!AA:AA,DB!$G$9,Total!AA:AA,DB!$O$9,Total!AA:AA,$I$2)+COUNTIFS(Total!W:W,B4,Total!O:O,DB!$G$5,Total!AA:AA,DB!$O$5,Total!AA:AA,DB!$G$9,Total!AA:AA,DB!$O$9,Total!AA:AA,$I$2)+COUNTIFS(Total!W:W,B4,Total!AA:AA,DB!$G$5,Total!N:N,DB!$O$5,Total!AA:AA,DB!$G$9,Total!AA:AA,DB!$O$9,Total!AA:AA,$I$2)+COUNTIFS(Total!W:W,B4,Total!AA:AA,DB!$G$5,Total!AA:AA,DB!$O$5,Total!M:M,DB!$G$9,Total!AA:AA,DB!$O$9,Total!AA:AA,$I$2)+COUNTIFS(Total!W:W,B4,Total!AA:AA,DB!$G$5,Total!AA:AA,DB!$O$5,Total!AA:AA,DB!$G$9,Total!K:K,DB!$O$9,Total!AA:AA,$I$2)+COUNTIFS(Total!W:W,B4,Total!AA:AA,DB!$G$5,Total!AA:AA,DB!$O$5,Total!AA:AA,DB!$G$9,Total!AA:AA,DB!$O$9,Total!C:C,$I$2)+COUNTIFS(Total!W:W,B4,Total!O:O,DB!$G$5,Total!N:N,DB!$O$5,Total!M:M,DB!$G$9,Total!AA:AA,DB!$O$9,Total!AA:AA,$I$2)+COUNTIFS(Total!W:W,B4,Total!O:O,DB!$G$5,Total!N:N,DB!$O$5,Total!AA:AA,DB!$G$9,Total!K:K,DB!$O$9,Total!AA:AA,$I$2)+COUNTIFS(Total!W:W,B4,Total!O:O,DB!$G$5,Total!N:N,DB!$O$5,Total!AA:AA,DB!$G$9,Total!AA:AA,DB!$O$9,Total!C:C,$I$2)+COUNTIFS(Total!W:W,B4,Total!O:O,DB!$G$5,Total!AA:AA,DB!$O$5,Total!M:M,DB!$G$9,Total!K:K,DB!$O$9,Total!AA:AA,$I$2)+COUNTIFS(Total!W:W,B4,Total!O:O,DB!$G$5,Total!AA:AA,DB!$O$5,Total!M:M,DB!$G$9,Total!AA:AA,DB!$O$9,Total!C:C,$I$2)+COUNTIFS(Total!W:W,B4,Total!O:O,DB!$G$5,Total!AA:AA,DB!$O$5,Total!AA:AA,DB!$G$9,Total!K:K,DB!$O$9,Total!C:C,$I$2)+COUNTIFS(Total!W:W,B4,Total!AA:AA,DB!$G$5,Total!N:N,DB!$O$5,Total!M:M,DB!$G$9,Total!K:K,DB!$O$9,Total!AA:AA,$I$2)+COUNTIFS(Total!W:W,B4,Total!AA:AA,DB!$G$5,Total!N:N,DB!$O$5,Total!M:M,DB!$G$9,Total!AA:AA,DB!$O$9,Total!C:C,$I$2)+COUNTIFS(Total!W:W,B4,Total!AA:AA,DB!$G$5,Total!N:N,DB!$O$5,Total!AA:AA,DB!$G$9,Total!K:K,DB!$O$9,Total!C:C,$I$2)+COUNTIFS(Total!W:W,B4,Total!AA:AA,DB!$G$5,Total!AA:AA,DB!$O$5,Total!M:M,DB!$G$9,Total!K:K,DB!$O$9,Total!C:C,$I$2)+COUNTIFS(Total!W:W,B4,Total!O:O,DB!$G$5,Total!N:N,DB!$O$5,Total!AA:AA,DB!$G$9,Total!AA:AA,DB!$O$9,Total!AA:AA,$I$2)+COUNTIFS(Total!W:W,B4,Total!O:O,DB!$G$5,Total!AA:AA,DB!$O$5,Total!M:M,DB!$G$9,Total!AA:AA,DB!$O$9,Total!AA:AA,$I$2)+COUNTIFS(Total!W:W,B4,Total!O:O,DB!$G$5,Total!AA:AA,DB!$O$5,Total!AA:AA,DB!$G$9,Total!K:K,DB!$O$9,Total!AA:AA,$I$2)+COUNTIFS(Total!W:W,B4,Total!O:O,DB!$G$5,Total!AA:AA,DB!$O$5,Total!AA:AA,DB!$G$9,Total!AA:AA,DB!$O$9,Total!C:C,$I$2)+COUNTIFS(Total!W:W,B4,Total!AA:AA,DB!$G$5,Total!N:N,DB!$O$5,Total!M:M,DB!$G$9,Total!AA:AA,DB!$O$9,Total!AA:AA,$I$2)+COUNTIFS(Total!W:W,B4,Total!AA:AA,DB!$G$5,Total!N:N,DB!$O$5,Total!AA:AA,DB!$G$9,Total!K:K,DB!$O$9,Total!AA:AA,$I$2)+COUNTIFS(Total!W:W,B4,Total!AA:AA,DB!$G$5,Total!N:N,DB!$O$5,Total!AA:AA,DB!$G$9,Total!AA:AA,DB!$O$9,Total!C:C,$I$2)+COUNTIFS(Total!W:W,B4,Total!AA:AA,DB!$G$5,Total!AA:AA,DB!$O$5,Total!M:M,DB!$G$9,Total!K:K,DB!$O$9,Total!AA:AA,$I$2)+COUNTIFS(Total!W:W,B4,Total!AA:AA,DB!$G$5,Total!AA:AA,DB!$O$5,Total!M:M,DB!$G$9,Total!AA:AA,DB!$O$9,Total!C:C,$I$2)+COUNTIFS(Total!W:W,B4,Total!AA:AA,DB!$G$5,Total!AA:AA,DB!$O$5,Total!AA:AA,DB!$G$9,Total!K:K,DB!$O$9,Total!C:C,$I$2)+COUNTIFS(Total!W:W,B4,Total!AA:AA,DB!$G$5,Total!N:N,DB!$O$5,Total!M:M,DB!$G$9,Total!K:K,DB!$O$9,Total!C:C,$I$2)+COUNTIFS(Total!W:W,B4,Total!O:O,DB!$G$5,Total!AA:AA,DB!$O$5,Total!M:M,DB!$G$9,Total!K:K,DB!$O$9,Total!C:C,$I$2)+COUNTIFS(Total!W:W,B4,Total!O:O,DB!$G$5,Total!N:N,DB!$O$5,Total!AA:AA,DB!$G$9,Total!K:K,DB!$O$9,Total!C:C,$I$2)+COUNTIFS(Total!W:W,B4,Total!O:O,DB!$G$5,Total!N:N,DB!$O$5,Total!M:M,DB!$G$9,Total!AA:AA,DB!$O$9,Total!C:C,$I$2)+COUNTIFS(Total!W:W,B4,Total!O:O,DB!$G$5,Total!N:N,DB!$O$5,Total!M:M,DB!$G$9,Total!K:K,DB!$O$9,Total!AA:AA,$I$2)</f>
        <v>71</v>
      </c>
      <c r="D4" s="31">
        <f>COUNTIFS(Total!X:X,$AF$2,Total!W:W,B4,Total!O:O,DB!$G$5,Total!N:N,DB!$O$5,Total!M:M,DB!$G$9,Total!K:K,DB!$O$9,Total!C:C,$I$2)+COUNTIFS(Total!X:X,$AF$2,Total!W:W,B4,Total!AA:AA,DB!$G$5,Total!AA:AA,DB!$O$5,Total!AA:AA,DB!$G$9,Total!AA:AA,DB!$O$9,Total!AA:AA,$I$2)+COUNTIFS(Total!X:X,$AF$2,Total!W:W,B4,Total!O:O,DB!$G$5,Total!AA:AA,DB!$O$5,Total!AA:AA,DB!$G$9,Total!AA:AA,DB!$O$9,Total!AA:AA,$I$2)+COUNTIFS(Total!X:X,$AF$2,Total!W:W,B4,Total!AA:AA,DB!$G$5,Total!N:N,DB!$O$5,Total!AA:AA,DB!$G$9,Total!AA:AA,DB!$O$9,Total!AA:AA,$I$2)+COUNTIFS(Total!X:X,$AF$2,Total!W:W,B4,Total!AA:AA,DB!$G$5,Total!AA:AA,DB!$O$5,Total!M:M,DB!$G$9,Total!AA:AA,DB!$O$9,Total!AA:AA,$I$2)+COUNTIFS(Total!X:X,$AF$2,Total!W:W,B4,Total!AA:AA,DB!$G$5,Total!AA:AA,DB!$O$5,Total!AA:AA,DB!$G$9,Total!K:K,DB!$O$9,Total!AA:AA,$I$2)+COUNTIFS(Total!X:X,$AF$2,Total!W:W,B4,Total!AA:AA,DB!$G$5,Total!AA:AA,DB!$O$5,Total!AA:AA,DB!$G$9,Total!AA:AA,DB!$O$9,Total!C:C,$I$2)+COUNTIFS(Total!X:X,$AF$2,Total!W:W,B4,Total!O:O,DB!$G$5,Total!N:N,DB!$O$5,Total!M:M,DB!$G$9,Total!AA:AA,DB!$O$9,Total!AA:AA,$I$2)+COUNTIFS(Total!X:X,$AF$2,Total!W:W,B4,Total!O:O,DB!$G$5,Total!N:N,DB!$O$5,Total!AA:AA,DB!$G$9,Total!K:K,DB!$O$9,Total!AA:AA,$I$2)+COUNTIFS(Total!X:X,$AF$2,Total!W:W,B4,Total!O:O,DB!$G$5,Total!N:N,DB!$O$5,Total!AA:AA,DB!$G$9,Total!AA:AA,DB!$O$9,Total!C:C,$I$2)+COUNTIFS(Total!X:X,$AF$2,Total!W:W,B4,Total!O:O,DB!$G$5,Total!AA:AA,DB!$O$5,Total!M:M,DB!$G$9,Total!K:K,DB!$O$9,Total!AA:AA,$I$2)+COUNTIFS(Total!X:X,$AF$2,Total!W:W,B4,Total!O:O,DB!$G$5,Total!AA:AA,DB!$O$5,Total!M:M,DB!$G$9,Total!AA:AA,DB!$O$9,Total!C:C,$I$2)+COUNTIFS(Total!X:X,$AF$2,Total!W:W,B4,Total!O:O,DB!$G$5,Total!AA:AA,DB!$O$5,Total!AA:AA,DB!$G$9,Total!K:K,DB!$O$9,Total!C:C,$I$2)+COUNTIFS(Total!X:X,$AF$2,Total!W:W,B4,Total!AA:AA,DB!$G$5,Total!N:N,DB!$O$5,Total!M:M,DB!$G$9,Total!K:K,DB!$O$9,Total!AA:AA,$I$2)+COUNTIFS(Total!X:X,$AF$2,Total!W:W,B4,Total!AA:AA,DB!$G$5,Total!N:N,DB!$O$5,Total!M:M,DB!$G$9,Total!AA:AA,DB!$O$9,Total!C:C,$I$2)+COUNTIFS(Total!X:X,$AF$2,Total!W:W,B4,Total!AA:AA,DB!$G$5,Total!N:N,DB!$O$5,Total!AA:AA,DB!$G$9,Total!K:K,DB!$O$9,Total!C:C,$I$2)+COUNTIFS(Total!X:X,$AF$2,Total!W:W,B4,Total!AA:AA,DB!$G$5,Total!AA:AA,DB!$O$5,Total!M:M,DB!$G$9,Total!K:K,DB!$O$9,Total!C:C,$I$2)+COUNTIFS(Total!X:X,$AF$2,Total!W:W,B4,Total!O:O,DB!$G$5,Total!N:N,DB!$O$5,Total!AA:AA,DB!$G$9,Total!AA:AA,DB!$O$9,Total!AA:AA,$I$2)+COUNTIFS(Total!X:X,$AF$2,Total!W:W,B4,Total!O:O,DB!$G$5,Total!AA:AA,DB!$O$5,Total!M:M,DB!$G$9,Total!AA:AA,DB!$O$9,Total!AA:AA,$I$2)+COUNTIFS(Total!X:X,$AF$2,Total!W:W,B4,Total!O:O,DB!$G$5,Total!AA:AA,DB!$O$5,Total!AA:AA,DB!$G$9,Total!K:K,DB!$O$9,Total!AA:AA,$I$2)+COUNTIFS(Total!X:X,$AF$2,Total!W:W,B4,Total!O:O,DB!$G$5,Total!AA:AA,DB!$O$5,Total!AA:AA,DB!$G$9,Total!AA:AA,DB!$O$9,Total!C:C,$I$2)+COUNTIFS(Total!X:X,$AF$2,Total!W:W,B4,Total!AA:AA,DB!$G$5,Total!N:N,DB!$O$5,Total!M:M,DB!$G$9,Total!AA:AA,DB!$O$9,Total!AA:AA,$I$2)+COUNTIFS(Total!X:X,$AF$2,Total!W:W,B4,Total!AA:AA,DB!$G$5,Total!N:N,DB!$O$5,Total!AA:AA,DB!$G$9,Total!K:K,DB!$O$9,Total!AA:AA,$I$2)+COUNTIFS(Total!X:X,$AF$2,Total!W:W,B4,Total!AA:AA,DB!$G$5,Total!N:N,DB!$O$5,Total!AA:AA,DB!$G$9,Total!AA:AA,DB!$O$9,Total!C:C,$I$2)+COUNTIFS(Total!X:X,$AF$2,Total!W:W,B4,Total!AA:AA,DB!$G$5,Total!AA:AA,DB!$O$5,Total!M:M,DB!$G$9,Total!K:K,DB!$O$9,Total!AA:AA,$I$2)+COUNTIFS(Total!X:X,$AF$2,Total!W:W,B4,Total!AA:AA,DB!$G$5,Total!AA:AA,DB!$O$5,Total!M:M,DB!$G$9,Total!AA:AA,DB!$O$9,Total!C:C,$I$2)+COUNTIFS(Total!X:X,$AF$2,Total!W:W,B4,Total!AA:AA,DB!$G$5,Total!AA:AA,DB!$O$5,Total!AA:AA,DB!$G$9,Total!K:K,DB!$O$9,Total!C:C,$I$2)+COUNTIFS(Total!X:X,$AF$2,Total!W:W,B4,Total!AA:AA,DB!$G$5,Total!N:N,DB!$O$5,Total!M:M,DB!$G$9,Total!K:K,DB!$O$9,Total!C:C,$I$2)+COUNTIFS(Total!X:X,$AF$2,Total!W:W,B4,Total!O:O,DB!$G$5,Total!AA:AA,DB!$O$5,Total!M:M,DB!$G$9,Total!K:K,DB!$O$9,Total!C:C,$I$2)+COUNTIFS(Total!X:X,$AF$2,Total!W:W,B4,Total!O:O,DB!$G$5,Total!N:N,DB!$O$5,Total!AA:AA,DB!$G$9,Total!K:K,DB!$O$9,Total!C:C,$I$2)+COUNTIFS(Total!X:X,$AF$2,Total!W:W,B4,Total!O:O,DB!$G$5,Total!N:N,DB!$O$5,Total!M:M,DB!$G$9,Total!AA:AA,DB!$O$9,Total!C:C,$I$2)+COUNTIFS(Total!X:X,$AF$2,Total!W:W,B4,Total!O:O,DB!$G$5,Total!N:N,DB!$O$5,Total!M:M,DB!$G$9,Total!K:K,DB!$O$9,Total!AA:AA,$I$2)</f>
        <v>22</v>
      </c>
      <c r="E4" s="31">
        <f>COUNTIFS(Total!X:X,$E$3,Total!W:W,B4,Total!O:O,DB!$G$5,Total!N:N,DB!$O$5,Total!M:M,DB!$G$9,Total!K:K,DB!$O$9,Total!C:C,$I$2)+COUNTIFS(Total!X:X,$E$3,Total!W:W,B4,Total!AA:AA,DB!$G$5,Total!AA:AA,DB!$O$5,Total!AA:AA,DB!$G$9,Total!AA:AA,DB!$O$9,Total!AA:AA,$I$2)+COUNTIFS(Total!X:X,$E$3,Total!W:W,B4,Total!O:O,DB!$G$5,Total!AA:AA,DB!$O$5,Total!AA:AA,DB!$G$9,Total!AA:AA,DB!$O$9,Total!AA:AA,$I$2)+COUNTIFS(Total!X:X,$E$3,Total!W:W,B4,Total!AA:AA,DB!$G$5,Total!N:N,DB!$O$5,Total!AA:AA,DB!$G$9,Total!AA:AA,DB!$O$9,Total!AA:AA,$I$2)+COUNTIFS(Total!X:X,$E$3,Total!W:W,B4,Total!AA:AA,DB!$G$5,Total!AA:AA,DB!$O$5,Total!M:M,DB!$G$9,Total!AA:AA,DB!$O$9,Total!AA:AA,$I$2)+COUNTIFS(Total!X:X,$E$3,Total!W:W,B4,Total!AA:AA,DB!$G$5,Total!AA:AA,DB!$O$5,Total!AA:AA,DB!$G$9,Total!K:K,DB!$O$9,Total!AA:AA,$I$2)+COUNTIFS(Total!X:X,$E$3,Total!W:W,B4,Total!AA:AA,DB!$G$5,Total!AA:AA,DB!$O$5,Total!AA:AA,DB!$G$9,Total!AA:AA,DB!$O$9,Total!C:C,$I$2)+COUNTIFS(Total!X:X,$E$3,Total!W:W,B4,Total!O:O,DB!$G$5,Total!N:N,DB!$O$5,Total!M:M,DB!$G$9,Total!AA:AA,DB!$O$9,Total!AA:AA,$I$2)+COUNTIFS(Total!X:X,$E$3,Total!W:W,B4,Total!O:O,DB!$G$5,Total!N:N,DB!$O$5,Total!AA:AA,DB!$G$9,Total!K:K,DB!$O$9,Total!AA:AA,$I$2)+COUNTIFS(Total!X:X,$E$3,Total!W:W,B4,Total!O:O,DB!$G$5,Total!N:N,DB!$O$5,Total!AA:AA,DB!$G$9,Total!AA:AA,DB!$O$9,Total!C:C,$I$2)+COUNTIFS(Total!X:X,$E$3,Total!W:W,B4,Total!O:O,DB!$G$5,Total!AA:AA,DB!$O$5,Total!M:M,DB!$G$9,Total!K:K,DB!$O$9,Total!AA:AA,$I$2)+COUNTIFS(Total!X:X,$E$3,Total!W:W,B4,Total!O:O,DB!$G$5,Total!AA:AA,DB!$O$5,Total!M:M,DB!$G$9,Total!AA:AA,DB!$O$9,Total!C:C,$I$2)+COUNTIFS(Total!X:X,$E$3,Total!W:W,B4,Total!O:O,DB!$G$5,Total!AA:AA,DB!$O$5,Total!AA:AA,DB!$G$9,Total!K:K,DB!$O$9,Total!C:C,$I$2)+COUNTIFS(Total!X:X,$E$3,Total!W:W,B4,Total!AA:AA,DB!$G$5,Total!N:N,DB!$O$5,Total!M:M,DB!$G$9,Total!K:K,DB!$O$9,Total!AA:AA,$I$2)+COUNTIFS(Total!X:X,$E$3,Total!W:W,B4,Total!AA:AA,DB!$G$5,Total!N:N,DB!$O$5,Total!M:M,DB!$G$9,Total!AA:AA,DB!$O$9,Total!C:C,$I$2)+COUNTIFS(Total!X:X,$E$3,Total!W:W,B4,Total!AA:AA,DB!$G$5,Total!N:N,DB!$O$5,Total!AA:AA,DB!$G$9,Total!K:K,DB!$O$9,Total!C:C,$I$2)+COUNTIFS(Total!X:X,$E$3,Total!W:W,B4,Total!AA:AA,DB!$G$5,Total!AA:AA,DB!$O$5,Total!M:M,DB!$G$9,Total!K:K,DB!$O$9,Total!C:C,$I$2)+COUNTIFS(Total!X:X,$E$3,Total!W:W,B4,Total!O:O,DB!$G$5,Total!N:N,DB!$O$5,Total!AA:AA,DB!$G$9,Total!AA:AA,DB!$O$9,Total!AA:AA,$I$2)+COUNTIFS(Total!X:X,$E$3,Total!W:W,B4,Total!O:O,DB!$G$5,Total!AA:AA,DB!$O$5,Total!M:M,DB!$G$9,Total!AA:AA,DB!$O$9,Total!AA:AA,$I$2)+COUNTIFS(Total!X:X,$E$3,Total!W:W,B4,Total!O:O,DB!$G$5,Total!AA:AA,DB!$O$5,Total!AA:AA,DB!$G$9,Total!K:K,DB!$O$9,Total!AA:AA,$I$2)+COUNTIFS(Total!X:X,$E$3,Total!W:W,B4,Total!O:O,DB!$G$5,Total!AA:AA,DB!$O$5,Total!AA:AA,DB!$G$9,Total!AA:AA,DB!$O$9,Total!C:C,$I$2)+COUNTIFS(Total!X:X,$E$3,Total!W:W,B4,Total!AA:AA,DB!$G$5,Total!N:N,DB!$O$5,Total!M:M,DB!$G$9,Total!AA:AA,DB!$O$9,Total!AA:AA,$I$2)+COUNTIFS(Total!X:X,$E$3,Total!W:W,B4,Total!AA:AA,DB!$G$5,Total!N:N,DB!$O$5,Total!AA:AA,DB!$G$9,Total!K:K,DB!$O$9,Total!AA:AA,$I$2)+COUNTIFS(Total!X:X,$E$3,Total!W:W,B4,Total!AA:AA,DB!$G$5,Total!N:N,DB!$O$5,Total!AA:AA,DB!$G$9,Total!AA:AA,DB!$O$9,Total!C:C,$I$2)+COUNTIFS(Total!X:X,$E$3,Total!W:W,B4,Total!AA:AA,DB!$G$5,Total!AA:AA,DB!$O$5,Total!M:M,DB!$G$9,Total!K:K,DB!$O$9,Total!AA:AA,$I$2)+COUNTIFS(Total!X:X,$E$3,Total!W:W,B4,Total!AA:AA,DB!$G$5,Total!AA:AA,DB!$O$5,Total!M:M,DB!$G$9,Total!AA:AA,DB!$O$9,Total!C:C,$I$2)+COUNTIFS(Total!X:X,$E$3,Total!W:W,B4,Total!AA:AA,DB!$G$5,Total!AA:AA,DB!$O$5,Total!AA:AA,DB!$G$9,Total!K:K,DB!$O$9,Total!C:C,$I$2)+COUNTIFS(Total!X:X,$E$3,Total!W:W,B4,Total!AA:AA,DB!$G$5,Total!N:N,DB!$O$5,Total!M:M,DB!$G$9,Total!K:K,DB!$O$9,Total!C:C,$I$2)+COUNTIFS(Total!X:X,$E$3,Total!W:W,B4,Total!O:O,DB!$G$5,Total!AA:AA,DB!$O$5,Total!M:M,DB!$G$9,Total!K:K,DB!$O$9,Total!C:C,$I$2)+COUNTIFS(Total!X:X,$E$3,Total!W:W,B4,Total!O:O,DB!$G$5,Total!N:N,DB!$O$5,Total!AA:AA,DB!$G$9,Total!K:K,DB!$O$9,Total!C:C,$I$2)+COUNTIFS(Total!X:X,$E$3,Total!W:W,B4,Total!O:O,DB!$G$5,Total!N:N,DB!$O$5,Total!M:M,DB!$G$9,Total!AA:AA,DB!$O$9,Total!C:C,$I$2)+COUNTIFS(Total!X:X,$E$3,Total!W:W,B4,Total!O:O,DB!$G$5,Total!N:N,DB!$O$5,Total!M:M,DB!$G$9,Total!K:K,DB!$O$9,Total!AA:AA,$I$2)</f>
        <v>49</v>
      </c>
      <c r="F4" s="31">
        <f>COUNTIFS(Total!X:X,$E$3,Total!W:W,"PT",Total!O:O,DB!$G$5,Total!N:N,DB!$O$5,Total!M:M,DB!$G$9,Total!K:K,DB!$O$9,Total!C:C,$I$2)+COUNTIFS(Total!X:X,$E$3,Total!W:W,"PT",Total!AA:AA,DB!$G$5,Total!AA:AA,DB!$O$5,Total!AA:AA,DB!$G$9,Total!AA:AA,DB!$O$9,Total!AA:AA,$I$2)+COUNTIFS(Total!X:X,$E$3,Total!W:W,"PT",Total!O:O,DB!$G$5,Total!AA:AA,DB!$O$5,Total!AA:AA,DB!$G$9,Total!AA:AA,DB!$O$9,Total!AA:AA,$I$2)+COUNTIFS(Total!X:X,$E$3,Total!W:W,"PT",Total!AA:AA,DB!$G$5,Total!N:N,DB!$O$5,Total!AA:AA,DB!$G$9,Total!AA:AA,DB!$O$9,Total!AA:AA,$I$2)+COUNTIFS(Total!X:X,$E$3,Total!W:W,"PT",Total!AA:AA,DB!$G$5,Total!AA:AA,DB!$O$5,Total!M:M,DB!$G$9,Total!AA:AA,DB!$O$9,Total!AA:AA,$I$2)+COUNTIFS(Total!X:X,$E$3,Total!W:W,"PT",Total!AA:AA,DB!$G$5,Total!AA:AA,DB!$O$5,Total!AA:AA,DB!$G$9,Total!K:K,DB!$O$9,Total!AA:AA,$I$2)+COUNTIFS(Total!X:X,$E$3,Total!W:W,"PT",Total!AA:AA,DB!$G$5,Total!AA:AA,DB!$O$5,Total!AA:AA,DB!$G$9,Total!AA:AA,DB!$O$9,Total!C:C,$I$2)+COUNTIFS(Total!X:X,$E$3,Total!W:W,"PT",Total!O:O,DB!$G$5,Total!N:N,DB!$O$5,Total!M:M,DB!$G$9,Total!AA:AA,DB!$O$9,Total!AA:AA,$I$2)+COUNTIFS(Total!X:X,$E$3,Total!W:W,"PT",Total!O:O,DB!$G$5,Total!N:N,DB!$O$5,Total!AA:AA,DB!$G$9,Total!K:K,DB!$O$9,Total!AA:AA,$I$2)+COUNTIFS(Total!X:X,$E$3,Total!W:W,"PT",Total!O:O,DB!$G$5,Total!N:N,DB!$O$5,Total!AA:AA,DB!$G$9,Total!AA:AA,DB!$O$9,Total!C:C,$I$2)+COUNTIFS(Total!X:X,$E$3,Total!W:W,"PT",Total!O:O,DB!$G$5,Total!AA:AA,DB!$O$5,Total!M:M,DB!$G$9,Total!K:K,DB!$O$9,Total!AA:AA,$I$2)+COUNTIFS(Total!X:X,$E$3,Total!W:W,"PT",Total!O:O,DB!$G$5,Total!AA:AA,DB!$O$5,Total!M:M,DB!$G$9,Total!AA:AA,DB!$O$9,Total!C:C,$I$2)+COUNTIFS(Total!X:X,$E$3,Total!W:W,"PT",Total!O:O,DB!$G$5,Total!AA:AA,DB!$O$5,Total!AA:AA,DB!$G$9,Total!K:K,DB!$O$9,Total!C:C,$I$2)+COUNTIFS(Total!X:X,$E$3,Total!W:W,"PT",Total!AA:AA,DB!$G$5,Total!N:N,DB!$O$5,Total!M:M,DB!$G$9,Total!K:K,DB!$O$9,Total!AA:AA,$I$2)+COUNTIFS(Total!X:X,$E$3,Total!W:W,"PT",Total!AA:AA,DB!$G$5,Total!N:N,DB!$O$5,Total!M:M,DB!$G$9,Total!AA:AA,DB!$O$9,Total!C:C,$I$2)+COUNTIFS(Total!X:X,$E$3,Total!W:W,"PT",Total!AA:AA,DB!$G$5,Total!N:N,DB!$O$5,Total!AA:AA,DB!$G$9,Total!K:K,DB!$O$9,Total!C:C,$I$2)+COUNTIFS(Total!X:X,$E$3,Total!W:W,"PT",Total!AA:AA,DB!$G$5,Total!AA:AA,DB!$O$5,Total!M:M,DB!$G$9,Total!K:K,DB!$O$9,Total!C:C,$I$2)+COUNTIFS(Total!X:X,$E$3,Total!W:W,"PT",Total!O:O,DB!$G$5,Total!N:N,DB!$O$5,Total!AA:AA,DB!$G$9,Total!AA:AA,DB!$O$9,Total!AA:AA,$I$2)+COUNTIFS(Total!X:X,$E$3,Total!W:W,"PT",Total!O:O,DB!$G$5,Total!AA:AA,DB!$O$5,Total!M:M,DB!$G$9,Total!AA:AA,DB!$O$9,Total!AA:AA,$I$2)+COUNTIFS(Total!X:X,$E$3,Total!W:W,"PT",Total!O:O,DB!$G$5,Total!AA:AA,DB!$O$5,Total!AA:AA,DB!$G$9,Total!K:K,DB!$O$9,Total!AA:AA,$I$2)+COUNTIFS(Total!X:X,$E$3,Total!W:W,"PT",Total!O:O,DB!$G$5,Total!AA:AA,DB!$O$5,Total!AA:AA,DB!$G$9,Total!AA:AA,DB!$O$9,Total!C:C,$I$2)+COUNTIFS(Total!X:X,$E$3,Total!W:W,"PT",Total!AA:AA,DB!$G$5,Total!N:N,DB!$O$5,Total!M:M,DB!$G$9,Total!AA:AA,DB!$O$9,Total!AA:AA,$I$2)+COUNTIFS(Total!X:X,$E$3,Total!W:W,"PT",Total!AA:AA,DB!$G$5,Total!N:N,DB!$O$5,Total!AA:AA,DB!$G$9,Total!K:K,DB!$O$9,Total!AA:AA,$I$2)+COUNTIFS(Total!X:X,$E$3,Total!W:W,"PT",Total!AA:AA,DB!$G$5,Total!N:N,DB!$O$5,Total!AA:AA,DB!$G$9,Total!AA:AA,DB!$O$9,Total!C:C,$I$2)+COUNTIFS(Total!X:X,$E$3,Total!W:W,"PT",Total!AA:AA,DB!$G$5,Total!AA:AA,DB!$O$5,Total!M:M,DB!$G$9,Total!K:K,DB!$O$9,Total!AA:AA,$I$2)+COUNTIFS(Total!X:X,$E$3,Total!W:W,"PT",Total!AA:AA,DB!$G$5,Total!AA:AA,DB!$O$5,Total!M:M,DB!$G$9,Total!AA:AA,DB!$O$9,Total!C:C,$I$2)+COUNTIFS(Total!X:X,$E$3,Total!W:W,"PT",Total!AA:AA,DB!$G$5,Total!AA:AA,DB!$O$5,Total!AA:AA,DB!$G$9,Total!K:K,DB!$O$9,Total!C:C,$I$2)+COUNTIFS(Total!X:X,$E$3,Total!W:W,"PT",Total!AA:AA,DB!$G$5,Total!N:N,DB!$O$5,Total!M:M,DB!$G$9,Total!K:K,DB!$O$9,Total!C:C,$I$2)+COUNTIFS(Total!X:X,$E$3,Total!W:W,"PT",Total!O:O,DB!$G$5,Total!AA:AA,DB!$O$5,Total!M:M,DB!$G$9,Total!K:K,DB!$O$9,Total!C:C,$I$2)+COUNTIFS(Total!X:X,$E$3,Total!W:W,"PT",Total!O:O,DB!$G$5,Total!N:N,DB!$O$5,Total!AA:AA,DB!$G$9,Total!K:K,DB!$O$9,Total!C:C,$I$2)+COUNTIFS(Total!X:X,$E$3,Total!W:W,"PT",Total!O:O,DB!$G$5,Total!N:N,DB!$O$5,Total!M:M,DB!$G$9,Total!AA:AA,DB!$O$9,Total!C:C,$I$2)+COUNTIFS(Total!X:X,$E$3,Total!W:W,"PT",Total!O:O,DB!$G$5,Total!N:N,DB!$O$5,Total!M:M,DB!$G$9,Total!K:K,DB!$O$9,Total!AA:AA,$I$2)</f>
        <v>0</v>
      </c>
      <c r="G4" s="31">
        <f>COUNTIFS(Total!X:X,$G$3,Total!W:W,B4,Total!O:O,DB!$G$5,Total!N:N,DB!$O$5,Total!M:M,DB!$G$9,Total!K:K,DB!$O$9,Total!C:C,$I$2)+COUNTIFS(Total!X:X,$G$3,Total!W:W,B4,Total!AA:AA,DB!$G$5,Total!AA:AA,DB!$O$5,Total!AA:AA,DB!$G$9,Total!AA:AA,DB!$O$9,Total!AA:AA,$I$2)+COUNTIFS(Total!X:X,$G$3,Total!W:W,B4,Total!O:O,DB!$G$5,Total!AA:AA,DB!$O$5,Total!AA:AA,DB!$G$9,Total!AA:AA,DB!$O$9,Total!AA:AA,$I$2)+COUNTIFS(Total!X:X,$G$3,Total!W:W,B4,Total!AA:AA,DB!$G$5,Total!N:N,DB!$O$5,Total!AA:AA,DB!$G$9,Total!AA:AA,DB!$O$9,Total!AA:AA,$I$2)+COUNTIFS(Total!X:X,$G$3,Total!W:W,B4,Total!AA:AA,DB!$G$5,Total!AA:AA,DB!$O$5,Total!M:M,DB!$G$9,Total!AA:AA,DB!$O$9,Total!AA:AA,$I$2)+COUNTIFS(Total!X:X,$G$3,Total!W:W,B4,Total!AA:AA,DB!$G$5,Total!AA:AA,DB!$O$5,Total!AA:AA,DB!$G$9,Total!K:K,DB!$O$9,Total!AA:AA,$I$2)+COUNTIFS(Total!X:X,$G$3,Total!W:W,B4,Total!AA:AA,DB!$G$5,Total!AA:AA,DB!$O$5,Total!AA:AA,DB!$G$9,Total!AA:AA,DB!$O$9,Total!C:C,$I$2)+COUNTIFS(Total!X:X,$G$3,Total!W:W,B4,Total!O:O,DB!$G$5,Total!N:N,DB!$O$5,Total!M:M,DB!$G$9,Total!AA:AA,DB!$O$9,Total!AA:AA,$I$2)+COUNTIFS(Total!X:X,$G$3,Total!W:W,B4,Total!O:O,DB!$G$5,Total!N:N,DB!$O$5,Total!AA:AA,DB!$G$9,Total!K:K,DB!$O$9,Total!AA:AA,$I$2)+COUNTIFS(Total!X:X,$G$3,Total!W:W,B4,Total!O:O,DB!$G$5,Total!N:N,DB!$O$5,Total!AA:AA,DB!$G$9,Total!AA:AA,DB!$O$9,Total!C:C,$I$2)+COUNTIFS(Total!X:X,$G$3,Total!W:W,B4,Total!O:O,DB!$G$5,Total!AA:AA,DB!$O$5,Total!M:M,DB!$G$9,Total!K:K,DB!$O$9,Total!AA:AA,$I$2)+COUNTIFS(Total!X:X,$G$3,Total!W:W,B4,Total!O:O,DB!$G$5,Total!AA:AA,DB!$O$5,Total!M:M,DB!$G$9,Total!AA:AA,DB!$O$9,Total!C:C,$I$2)+COUNTIFS(Total!X:X,$G$3,Total!W:W,B4,Total!O:O,DB!$G$5,Total!AA:AA,DB!$O$5,Total!AA:AA,DB!$G$9,Total!K:K,DB!$O$9,Total!C:C,$I$2)+COUNTIFS(Total!X:X,$G$3,Total!W:W,B4,Total!AA:AA,DB!$G$5,Total!N:N,DB!$O$5,Total!M:M,DB!$G$9,Total!K:K,DB!$O$9,Total!AA:AA,$I$2)+COUNTIFS(Total!X:X,$G$3,Total!W:W,B4,Total!AA:AA,DB!$G$5,Total!N:N,DB!$O$5,Total!M:M,DB!$G$9,Total!AA:AA,DB!$O$9,Total!C:C,$I$2)+COUNTIFS(Total!X:X,$G$3,Total!W:W,B4,Total!AA:AA,DB!$G$5,Total!N:N,DB!$O$5,Total!AA:AA,DB!$G$9,Total!K:K,DB!$O$9,Total!C:C,$I$2)+COUNTIFS(Total!X:X,$G$3,Total!W:W,B4,Total!AA:AA,DB!$G$5,Total!AA:AA,DB!$O$5,Total!M:M,DB!$G$9,Total!K:K,DB!$O$9,Total!C:C,$I$2)+COUNTIFS(Total!X:X,$G$3,Total!W:W,B4,Total!O:O,DB!$G$5,Total!N:N,DB!$O$5,Total!AA:AA,DB!$G$9,Total!AA:AA,DB!$O$9,Total!AA:AA,$I$2)+COUNTIFS(Total!X:X,$G$3,Total!W:W,B4,Total!O:O,DB!$G$5,Total!AA:AA,DB!$O$5,Total!M:M,DB!$G$9,Total!AA:AA,DB!$O$9,Total!AA:AA,$I$2)+COUNTIFS(Total!X:X,$G$3,Total!W:W,B4,Total!O:O,DB!$G$5,Total!AA:AA,DB!$O$5,Total!AA:AA,DB!$G$9,Total!K:K,DB!$O$9,Total!AA:AA,$I$2)+COUNTIFS(Total!X:X,$G$3,Total!W:W,B4,Total!O:O,DB!$G$5,Total!AA:AA,DB!$O$5,Total!AA:AA,DB!$G$9,Total!AA:AA,DB!$O$9,Total!C:C,$I$2)+COUNTIFS(Total!X:X,$G$3,Total!W:W,B4,Total!AA:AA,DB!$G$5,Total!N:N,DB!$O$5,Total!M:M,DB!$G$9,Total!AA:AA,DB!$O$9,Total!AA:AA,$I$2)+COUNTIFS(Total!X:X,$G$3,Total!W:W,B4,Total!AA:AA,DB!$G$5,Total!N:N,DB!$O$5,Total!AA:AA,DB!$G$9,Total!K:K,DB!$O$9,Total!AA:AA,$I$2)+COUNTIFS(Total!X:X,$G$3,Total!W:W,B4,Total!AA:AA,DB!$G$5,Total!N:N,DB!$O$5,Total!AA:AA,DB!$G$9,Total!AA:AA,DB!$O$9,Total!C:C,$I$2)+COUNTIFS(Total!X:X,$G$3,Total!W:W,B4,Total!AA:AA,DB!$G$5,Total!AA:AA,DB!$O$5,Total!M:M,DB!$G$9,Total!K:K,DB!$O$9,Total!AA:AA,$I$2)+COUNTIFS(Total!X:X,$G$3,Total!W:W,B4,Total!AA:AA,DB!$G$5,Total!AA:AA,DB!$O$5,Total!M:M,DB!$G$9,Total!AA:AA,DB!$O$9,Total!C:C,$I$2)+COUNTIFS(Total!X:X,$G$3,Total!W:W,B4,Total!AA:AA,DB!$G$5,Total!AA:AA,DB!$O$5,Total!AA:AA,DB!$G$9,Total!K:K,DB!$O$9,Total!C:C,$I$2)+COUNTIFS(Total!X:X,$G$3,Total!W:W,B4,Total!AA:AA,DB!$G$5,Total!N:N,DB!$O$5,Total!M:M,DB!$G$9,Total!K:K,DB!$O$9,Total!C:C,$I$2)+COUNTIFS(Total!X:X,$G$3,Total!W:W,B4,Total!O:O,DB!$G$5,Total!AA:AA,DB!$O$5,Total!M:M,DB!$G$9,Total!K:K,DB!$O$9,Total!C:C,$I$2)+COUNTIFS(Total!X:X,$G$3,Total!W:W,B4,Total!O:O,DB!$G$5,Total!N:N,DB!$O$5,Total!AA:AA,DB!$G$9,Total!K:K,DB!$O$9,Total!C:C,$I$2)+COUNTIFS(Total!X:X,$G$3,Total!W:W,B4,Total!O:O,DB!$G$5,Total!N:N,DB!$O$5,Total!M:M,DB!$G$9,Total!AA:AA,DB!$O$9,Total!C:C,$I$2)+COUNTIFS(Total!X:X,$G$3,Total!W:W,B4,Total!O:O,DB!$G$5,Total!N:N,DB!$O$5,Total!M:M,DB!$G$9,Total!K:K,DB!$O$9,Total!AA:AA,$I$2)</f>
        <v>0</v>
      </c>
      <c r="H4" s="31">
        <f>COUNTIFS(Total!X:X,$H$3,Total!W:W,B4,Total!O:O,DB!$G$5,Total!N:N,DB!$O$5,Total!M:M,DB!$G$9,Total!K:K,DB!$O$9,Total!C:C,$I$2)+COUNTIFS(Total!X:X,$H$3,Total!W:W,B4,Total!AA:AA,DB!$G$5,Total!AA:AA,DB!$O$5,Total!AA:AA,DB!$G$9,Total!AA:AA,DB!$O$9,Total!AA:AA,$I$2)+COUNTIFS(Total!X:X,$H$3,Total!W:W,B4,Total!O:O,DB!$G$5,Total!AA:AA,DB!$O$5,Total!AA:AA,DB!$G$9,Total!AA:AA,DB!$O$9,Total!AA:AA,$I$2)+COUNTIFS(Total!X:X,$H$3,Total!W:W,B4,Total!AA:AA,DB!$G$5,Total!N:N,DB!$O$5,Total!AA:AA,DB!$G$9,Total!AA:AA,DB!$O$9,Total!AA:AA,$I$2)+COUNTIFS(Total!X:X,$H$3,Total!W:W,B4,Total!AA:AA,DB!$G$5,Total!AA:AA,DB!$O$5,Total!M:M,DB!$G$9,Total!AA:AA,DB!$O$9,Total!AA:AA,$I$2)+COUNTIFS(Total!X:X,$H$3,Total!W:W,B4,Total!AA:AA,DB!$G$5,Total!AA:AA,DB!$O$5,Total!AA:AA,DB!$G$9,Total!K:K,DB!$O$9,Total!AA:AA,$I$2)+COUNTIFS(Total!X:X,$H$3,Total!W:W,B4,Total!AA:AA,DB!$G$5,Total!AA:AA,DB!$O$5,Total!AA:AA,DB!$G$9,Total!AA:AA,DB!$O$9,Total!C:C,$I$2)+COUNTIFS(Total!X:X,$H$3,Total!W:W,B4,Total!O:O,DB!$G$5,Total!N:N,DB!$O$5,Total!M:M,DB!$G$9,Total!AA:AA,DB!$O$9,Total!AA:AA,$I$2)+COUNTIFS(Total!X:X,$H$3,Total!W:W,B4,Total!O:O,DB!$G$5,Total!N:N,DB!$O$5,Total!AA:AA,DB!$G$9,Total!K:K,DB!$O$9,Total!AA:AA,$I$2)+COUNTIFS(Total!X:X,$H$3,Total!W:W,B4,Total!O:O,DB!$G$5,Total!N:N,DB!$O$5,Total!AA:AA,DB!$G$9,Total!AA:AA,DB!$O$9,Total!C:C,$I$2)+COUNTIFS(Total!X:X,$H$3,Total!W:W,B4,Total!O:O,DB!$G$5,Total!AA:AA,DB!$O$5,Total!M:M,DB!$G$9,Total!K:K,DB!$O$9,Total!AA:AA,$I$2)+COUNTIFS(Total!X:X,$H$3,Total!W:W,B4,Total!O:O,DB!$G$5,Total!AA:AA,DB!$O$5,Total!M:M,DB!$G$9,Total!AA:AA,DB!$O$9,Total!C:C,$I$2)+COUNTIFS(Total!X:X,$H$3,Total!W:W,B4,Total!O:O,DB!$G$5,Total!AA:AA,DB!$O$5,Total!AA:AA,DB!$G$9,Total!K:K,DB!$O$9,Total!C:C,$I$2)+COUNTIFS(Total!X:X,$H$3,Total!W:W,B4,Total!AA:AA,DB!$G$5,Total!N:N,DB!$O$5,Total!M:M,DB!$G$9,Total!K:K,DB!$O$9,Total!AA:AA,$I$2)+COUNTIFS(Total!X:X,$H$3,Total!W:W,B4,Total!AA:AA,DB!$G$5,Total!N:N,DB!$O$5,Total!M:M,DB!$G$9,Total!AA:AA,DB!$O$9,Total!C:C,$I$2)+COUNTIFS(Total!X:X,$H$3,Total!W:W,B4,Total!AA:AA,DB!$G$5,Total!N:N,DB!$O$5,Total!AA:AA,DB!$G$9,Total!K:K,DB!$O$9,Total!C:C,$I$2)+COUNTIFS(Total!X:X,$H$3,Total!W:W,B4,Total!AA:AA,DB!$G$5,Total!AA:AA,DB!$O$5,Total!M:M,DB!$G$9,Total!K:K,DB!$O$9,Total!C:C,$I$2)+COUNTIFS(Total!X:X,$H$3,Total!W:W,B4,Total!O:O,DB!$G$5,Total!N:N,DB!$O$5,Total!AA:AA,DB!$G$9,Total!AA:AA,DB!$O$9,Total!AA:AA,$I$2)+COUNTIFS(Total!X:X,$H$3,Total!W:W,B4,Total!O:O,DB!$G$5,Total!AA:AA,DB!$O$5,Total!M:M,DB!$G$9,Total!AA:AA,DB!$O$9,Total!AA:AA,$I$2)+COUNTIFS(Total!X:X,$H$3,Total!W:W,B4,Total!O:O,DB!$G$5,Total!AA:AA,DB!$O$5,Total!AA:AA,DB!$G$9,Total!K:K,DB!$O$9,Total!AA:AA,$I$2)+COUNTIFS(Total!X:X,$H$3,Total!W:W,B4,Total!O:O,DB!$G$5,Total!AA:AA,DB!$O$5,Total!AA:AA,DB!$G$9,Total!AA:AA,DB!$O$9,Total!C:C,$I$2)+COUNTIFS(Total!X:X,$H$3,Total!W:W,B4,Total!AA:AA,DB!$G$5,Total!N:N,DB!$O$5,Total!M:M,DB!$G$9,Total!AA:AA,DB!$O$9,Total!AA:AA,$I$2)+COUNTIFS(Total!X:X,$H$3,Total!W:W,B4,Total!AA:AA,DB!$G$5,Total!N:N,DB!$O$5,Total!AA:AA,DB!$G$9,Total!K:K,DB!$O$9,Total!AA:AA,$I$2)+COUNTIFS(Total!X:X,$H$3,Total!W:W,B4,Total!AA:AA,DB!$G$5,Total!N:N,DB!$O$5,Total!AA:AA,DB!$G$9,Total!AA:AA,DB!$O$9,Total!C:C,$I$2)+COUNTIFS(Total!X:X,$H$3,Total!W:W,B4,Total!AA:AA,DB!$G$5,Total!AA:AA,DB!$O$5,Total!M:M,DB!$G$9,Total!K:K,DB!$O$9,Total!AA:AA,$I$2)+COUNTIFS(Total!X:X,$H$3,Total!W:W,B4,Total!AA:AA,DB!$G$5,Total!AA:AA,DB!$O$5,Total!M:M,DB!$G$9,Total!AA:AA,DB!$O$9,Total!C:C,$I$2)+COUNTIFS(Total!X:X,$H$3,Total!W:W,B4,Total!AA:AA,DB!$G$5,Total!AA:AA,DB!$O$5,Total!AA:AA,DB!$G$9,Total!K:K,DB!$O$9,Total!C:C,$I$2)+COUNTIFS(Total!X:X,$H$3,Total!W:W,B4,Total!AA:AA,DB!$G$5,Total!N:N,DB!$O$5,Total!M:M,DB!$G$9,Total!K:K,DB!$O$9,Total!C:C,$I$2)+COUNTIFS(Total!X:X,$H$3,Total!W:W,B4,Total!O:O,DB!$G$5,Total!AA:AA,DB!$O$5,Total!M:M,DB!$G$9,Total!K:K,DB!$O$9,Total!C:C,$I$2)+COUNTIFS(Total!X:X,$H$3,Total!W:W,B4,Total!O:O,DB!$G$5,Total!N:N,DB!$O$5,Total!AA:AA,DB!$G$9,Total!K:K,DB!$O$9,Total!C:C,$I$2)+COUNTIFS(Total!X:X,$H$3,Total!W:W,B4,Total!O:O,DB!$G$5,Total!N:N,DB!$O$5,Total!M:M,DB!$G$9,Total!AA:AA,DB!$O$9,Total!C:C,$I$2)+COUNTIFS(Total!X:X,$H$3,Total!W:W,B4,Total!O:O,DB!$G$5,Total!N:N,DB!$O$5,Total!M:M,DB!$G$9,Total!K:K,DB!$O$9,Total!AA:AA,$I$2)</f>
        <v>0</v>
      </c>
      <c r="I4" s="31">
        <f>COUNTIFS(Total!X:X,$I$3,Total!W:W,B4,Total!O:O,DB!$G$5,Total!N:N,DB!$O$5,Total!M:M,DB!$G$9,Total!K:K,DB!$O$9,Total!C:C,$I$2)+COUNTIFS(Total!X:X,$I$3,Total!W:W,B4,Total!AA:AA,DB!$G$5,Total!AA:AA,DB!$O$5,Total!AA:AA,DB!$G$9,Total!AA:AA,DB!$O$9,Total!AA:AA,$I$2)+COUNTIFS(Total!X:X,$I$3,Total!W:W,B4,Total!O:O,DB!$G$5,Total!AA:AA,DB!$O$5,Total!AA:AA,DB!$G$9,Total!AA:AA,DB!$O$9,Total!AA:AA,$I$2)+COUNTIFS(Total!X:X,$I$3,Total!W:W,B4,Total!AA:AA,DB!$G$5,Total!N:N,DB!$O$5,Total!AA:AA,DB!$G$9,Total!AA:AA,DB!$O$9,Total!AA:AA,$I$2)+COUNTIFS(Total!X:X,$I$3,Total!W:W,B4,Total!AA:AA,DB!$G$5,Total!AA:AA,DB!$O$5,Total!M:M,DB!$G$9,Total!AA:AA,DB!$O$9,Total!AA:AA,$I$2)+COUNTIFS(Total!X:X,$I$3,Total!W:W,B4,Total!AA:AA,DB!$G$5,Total!AA:AA,DB!$O$5,Total!AA:AA,DB!$G$9,Total!K:K,DB!$O$9,Total!AA:AA,$I$2)+COUNTIFS(Total!X:X,$I$3,Total!W:W,B4,Total!AA:AA,DB!$G$5,Total!AA:AA,DB!$O$5,Total!AA:AA,DB!$G$9,Total!AA:AA,DB!$O$9,Total!C:C,$I$2)+COUNTIFS(Total!X:X,$I$3,Total!W:W,B4,Total!O:O,DB!$G$5,Total!N:N,DB!$O$5,Total!M:M,DB!$G$9,Total!AA:AA,DB!$O$9,Total!AA:AA,$I$2)+COUNTIFS(Total!X:X,$I$3,Total!W:W,B4,Total!O:O,DB!$G$5,Total!N:N,DB!$O$5,Total!AA:AA,DB!$G$9,Total!K:K,DB!$O$9,Total!AA:AA,$I$2)+COUNTIFS(Total!X:X,$I$3,Total!W:W,B4,Total!O:O,DB!$G$5,Total!N:N,DB!$O$5,Total!AA:AA,DB!$G$9,Total!AA:AA,DB!$O$9,Total!C:C,$I$2)+COUNTIFS(Total!X:X,$I$3,Total!W:W,B4,Total!O:O,DB!$G$5,Total!AA:AA,DB!$O$5,Total!M:M,DB!$G$9,Total!K:K,DB!$O$9,Total!AA:AA,$I$2)+COUNTIFS(Total!X:X,$I$3,Total!W:W,B4,Total!O:O,DB!$G$5,Total!AA:AA,DB!$O$5,Total!M:M,DB!$G$9,Total!AA:AA,DB!$O$9,Total!C:C,$I$2)+COUNTIFS(Total!X:X,$I$3,Total!W:W,B4,Total!O:O,DB!$G$5,Total!AA:AA,DB!$O$5,Total!AA:AA,DB!$G$9,Total!K:K,DB!$O$9,Total!C:C,$I$2)+COUNTIFS(Total!X:X,$I$3,Total!W:W,B4,Total!AA:AA,DB!$G$5,Total!N:N,DB!$O$5,Total!M:M,DB!$G$9,Total!K:K,DB!$O$9,Total!AA:AA,$I$2)+COUNTIFS(Total!X:X,$I$3,Total!W:W,B4,Total!AA:AA,DB!$G$5,Total!N:N,DB!$O$5,Total!M:M,DB!$G$9,Total!AA:AA,DB!$O$9,Total!C:C,$I$2)+COUNTIFS(Total!X:X,$I$3,Total!W:W,B4,Total!AA:AA,DB!$G$5,Total!N:N,DB!$O$5,Total!AA:AA,DB!$G$9,Total!K:K,DB!$O$9,Total!C:C,$I$2)+COUNTIFS(Total!X:X,$I$3,Total!W:W,B4,Total!AA:AA,DB!$G$5,Total!AA:AA,DB!$O$5,Total!M:M,DB!$G$9,Total!K:K,DB!$O$9,Total!C:C,$I$2)+COUNTIFS(Total!X:X,$I$3,Total!W:W,B4,Total!O:O,DB!$G$5,Total!N:N,DB!$O$5,Total!AA:AA,DB!$G$9,Total!AA:AA,DB!$O$9,Total!AA:AA,$I$2)+COUNTIFS(Total!X:X,$I$3,Total!W:W,B4,Total!O:O,DB!$G$5,Total!AA:AA,DB!$O$5,Total!M:M,DB!$G$9,Total!AA:AA,DB!$O$9,Total!AA:AA,$I$2)+COUNTIFS(Total!X:X,$I$3,Total!W:W,B4,Total!O:O,DB!$G$5,Total!AA:AA,DB!$O$5,Total!AA:AA,DB!$G$9,Total!K:K,DB!$O$9,Total!AA:AA,$I$2)+COUNTIFS(Total!X:X,$I$3,Total!W:W,B4,Total!O:O,DB!$G$5,Total!AA:AA,DB!$O$5,Total!AA:AA,DB!$G$9,Total!AA:AA,DB!$O$9,Total!C:C,$I$2)+COUNTIFS(Total!X:X,$I$3,Total!W:W,B4,Total!AA:AA,DB!$G$5,Total!N:N,DB!$O$5,Total!M:M,DB!$G$9,Total!AA:AA,DB!$O$9,Total!AA:AA,$I$2)+COUNTIFS(Total!X:X,$I$3,Total!W:W,B4,Total!AA:AA,DB!$G$5,Total!N:N,DB!$O$5,Total!AA:AA,DB!$G$9,Total!K:K,DB!$O$9,Total!AA:AA,$I$2)+COUNTIFS(Total!X:X,$I$3,Total!W:W,B4,Total!AA:AA,DB!$G$5,Total!N:N,DB!$O$5,Total!AA:AA,DB!$G$9,Total!AA:AA,DB!$O$9,Total!C:C,$I$2)+COUNTIFS(Total!X:X,$I$3,Total!W:W,B4,Total!AA:AA,DB!$G$5,Total!AA:AA,DB!$O$5,Total!M:M,DB!$G$9,Total!K:K,DB!$O$9,Total!AA:AA,$I$2)+COUNTIFS(Total!X:X,$I$3,Total!W:W,B4,Total!AA:AA,DB!$G$5,Total!AA:AA,DB!$O$5,Total!M:M,DB!$G$9,Total!AA:AA,DB!$O$9,Total!C:C,$I$2)+COUNTIFS(Total!X:X,$I$3,Total!W:W,B4,Total!AA:AA,DB!$G$5,Total!AA:AA,DB!$O$5,Total!AA:AA,DB!$G$9,Total!K:K,DB!$O$9,Total!C:C,$I$2)+COUNTIFS(Total!X:X,$I$3,Total!W:W,B4,Total!AA:AA,DB!$G$5,Total!N:N,DB!$O$5,Total!M:M,DB!$G$9,Total!K:K,DB!$O$9,Total!C:C,$I$2)+COUNTIFS(Total!X:X,$I$3,Total!W:W,B4,Total!O:O,DB!$G$5,Total!AA:AA,DB!$O$5,Total!M:M,DB!$G$9,Total!K:K,DB!$O$9,Total!C:C,$I$2)+COUNTIFS(Total!X:X,$I$3,Total!W:W,B4,Total!O:O,DB!$G$5,Total!N:N,DB!$O$5,Total!AA:AA,DB!$G$9,Total!K:K,DB!$O$9,Total!C:C,$I$2)+COUNTIFS(Total!X:X,$I$3,Total!W:W,B4,Total!O:O,DB!$G$5,Total!N:N,DB!$O$5,Total!M:M,DB!$G$9,Total!AA:AA,DB!$O$9,Total!C:C,$I$2)+COUNTIFS(Total!X:X,$I$3,Total!W:W,B4,Total!O:O,DB!$G$5,Total!N:N,DB!$O$5,Total!M:M,DB!$G$9,Total!K:K,DB!$O$9,Total!AA:AA,$I$2)</f>
        <v>0</v>
      </c>
      <c r="J4" s="31">
        <f>COUNTIFS(Total!X:X,$J$3,Total!W:W,B4,Total!O:O,DB!$G$5,Total!N:N,DB!$O$5,Total!M:M,DB!$G$9,Total!K:K,DB!$O$9,Total!C:C,$I$2)+COUNTIFS(Total!X:X,$J$3,Total!W:W,B4,Total!AA:AA,DB!$G$5,Total!AA:AA,DB!$O$5,Total!AA:AA,DB!$G$9,Total!AA:AA,DB!$O$9,Total!AA:AA,$I$2)+COUNTIFS(Total!X:X,$J$3,Total!W:W,B4,Total!O:O,DB!$G$5,Total!AA:AA,DB!$O$5,Total!AA:AA,DB!$G$9,Total!AA:AA,DB!$O$9,Total!AA:AA,$I$2)+COUNTIFS(Total!X:X,$J$3,Total!W:W,B4,Total!AA:AA,DB!$G$5,Total!N:N,DB!$O$5,Total!AA:AA,DB!$G$9,Total!AA:AA,DB!$O$9,Total!AA:AA,$I$2)+COUNTIFS(Total!X:X,$J$3,Total!W:W,B4,Total!AA:AA,DB!$G$5,Total!AA:AA,DB!$O$5,Total!M:M,DB!$G$9,Total!AA:AA,DB!$O$9,Total!AA:AA,$I$2)+COUNTIFS(Total!X:X,$J$3,Total!W:W,B4,Total!AA:AA,DB!$G$5,Total!AA:AA,DB!$O$5,Total!AA:AA,DB!$G$9,Total!K:K,DB!$O$9,Total!AA:AA,$I$2)+COUNTIFS(Total!X:X,$J$3,Total!W:W,B4,Total!AA:AA,DB!$G$5,Total!AA:AA,DB!$O$5,Total!AA:AA,DB!$G$9,Total!AA:AA,DB!$O$9,Total!C:C,$I$2)+COUNTIFS(Total!X:X,$J$3,Total!W:W,B4,Total!O:O,DB!$G$5,Total!N:N,DB!$O$5,Total!M:M,DB!$G$9,Total!AA:AA,DB!$O$9,Total!AA:AA,$I$2)+COUNTIFS(Total!X:X,$J$3,Total!W:W,B4,Total!O:O,DB!$G$5,Total!N:N,DB!$O$5,Total!AA:AA,DB!$G$9,Total!K:K,DB!$O$9,Total!AA:AA,$I$2)+COUNTIFS(Total!X:X,$J$3,Total!W:W,B4,Total!O:O,DB!$G$5,Total!N:N,DB!$O$5,Total!AA:AA,DB!$G$9,Total!AA:AA,DB!$O$9,Total!C:C,$I$2)+COUNTIFS(Total!X:X,$J$3,Total!W:W,B4,Total!O:O,DB!$G$5,Total!AA:AA,DB!$O$5,Total!M:M,DB!$G$9,Total!K:K,DB!$O$9,Total!AA:AA,$I$2)+COUNTIFS(Total!X:X,$J$3,Total!W:W,B4,Total!O:O,DB!$G$5,Total!AA:AA,DB!$O$5,Total!M:M,DB!$G$9,Total!AA:AA,DB!$O$9,Total!C:C,$I$2)+COUNTIFS(Total!X:X,$J$3,Total!W:W,B4,Total!O:O,DB!$G$5,Total!AA:AA,DB!$O$5,Total!AA:AA,DB!$G$9,Total!K:K,DB!$O$9,Total!C:C,$I$2)+COUNTIFS(Total!X:X,$J$3,Total!W:W,B4,Total!AA:AA,DB!$G$5,Total!N:N,DB!$O$5,Total!M:M,DB!$G$9,Total!K:K,DB!$O$9,Total!AA:AA,$I$2)+COUNTIFS(Total!X:X,$J$3,Total!W:W,B4,Total!AA:AA,DB!$G$5,Total!N:N,DB!$O$5,Total!M:M,DB!$G$9,Total!AA:AA,DB!$O$9,Total!C:C,$I$2)+COUNTIFS(Total!X:X,$J$3,Total!W:W,B4,Total!AA:AA,DB!$G$5,Total!N:N,DB!$O$5,Total!AA:AA,DB!$G$9,Total!K:K,DB!$O$9,Total!C:C,$I$2)+COUNTIFS(Total!X:X,$J$3,Total!W:W,B4,Total!AA:AA,DB!$G$5,Total!AA:AA,DB!$O$5,Total!M:M,DB!$G$9,Total!K:K,DB!$O$9,Total!C:C,$I$2)+COUNTIFS(Total!X:X,$J$3,Total!W:W,B4,Total!O:O,DB!$G$5,Total!N:N,DB!$O$5,Total!AA:AA,DB!$G$9,Total!AA:AA,DB!$O$9,Total!AA:AA,$I$2)+COUNTIFS(Total!X:X,$J$3,Total!W:W,B4,Total!O:O,DB!$G$5,Total!AA:AA,DB!$O$5,Total!M:M,DB!$G$9,Total!AA:AA,DB!$O$9,Total!AA:AA,$I$2)+COUNTIFS(Total!X:X,$J$3,Total!W:W,B4,Total!O:O,DB!$G$5,Total!AA:AA,DB!$O$5,Total!AA:AA,DB!$G$9,Total!K:K,DB!$O$9,Total!AA:AA,$I$2)+COUNTIFS(Total!X:X,$J$3,Total!W:W,B4,Total!O:O,DB!$G$5,Total!AA:AA,DB!$O$5,Total!AA:AA,DB!$G$9,Total!AA:AA,DB!$O$9,Total!C:C,$I$2)+COUNTIFS(Total!X:X,$J$3,Total!W:W,B4,Total!AA:AA,DB!$G$5,Total!N:N,DB!$O$5,Total!M:M,DB!$G$9,Total!AA:AA,DB!$O$9,Total!AA:AA,$I$2)+COUNTIFS(Total!X:X,$J$3,Total!W:W,B4,Total!AA:AA,DB!$G$5,Total!N:N,DB!$O$5,Total!AA:AA,DB!$G$9,Total!K:K,DB!$O$9,Total!AA:AA,$I$2)+COUNTIFS(Total!X:X,$J$3,Total!W:W,B4,Total!AA:AA,DB!$G$5,Total!N:N,DB!$O$5,Total!AA:AA,DB!$G$9,Total!AA:AA,DB!$O$9,Total!C:C,$I$2)+COUNTIFS(Total!X:X,$J$3,Total!W:W,B4,Total!AA:AA,DB!$G$5,Total!AA:AA,DB!$O$5,Total!M:M,DB!$G$9,Total!K:K,DB!$O$9,Total!AA:AA,$I$2)+COUNTIFS(Total!X:X,$J$3,Total!W:W,B4,Total!AA:AA,DB!$G$5,Total!AA:AA,DB!$O$5,Total!M:M,DB!$G$9,Total!AA:AA,DB!$O$9,Total!C:C,$I$2)+COUNTIFS(Total!X:X,$J$3,Total!W:W,B4,Total!AA:AA,DB!$G$5,Total!AA:AA,DB!$O$5,Total!AA:AA,DB!$G$9,Total!K:K,DB!$O$9,Total!C:C,$I$2)+COUNTIFS(Total!X:X,$J$3,Total!W:W,B4,Total!AA:AA,DB!$G$5,Total!N:N,DB!$O$5,Total!M:M,DB!$G$9,Total!K:K,DB!$O$9,Total!C:C,$I$2)+COUNTIFS(Total!X:X,$J$3,Total!W:W,B4,Total!O:O,DB!$G$5,Total!AA:AA,DB!$O$5,Total!M:M,DB!$G$9,Total!K:K,DB!$O$9,Total!C:C,$I$2)+COUNTIFS(Total!X:X,$J$3,Total!W:W,B4,Total!O:O,DB!$G$5,Total!N:N,DB!$O$5,Total!AA:AA,DB!$G$9,Total!K:K,DB!$O$9,Total!C:C,$I$2)+COUNTIFS(Total!X:X,$J$3,Total!W:W,B4,Total!O:O,DB!$G$5,Total!N:N,DB!$O$5,Total!M:M,DB!$G$9,Total!AA:AA,DB!$O$9,Total!C:C,$I$2)+COUNTIFS(Total!X:X,$J$3,Total!W:W,B4,Total!O:O,DB!$G$5,Total!N:N,DB!$O$5,Total!M:M,DB!$G$9,Total!K:K,DB!$O$9,Total!AA:AA,$I$2)</f>
        <v>0</v>
      </c>
      <c r="K4" s="31">
        <f>COUNTIFS(Total!X:X,$K$3,Total!W:W,B4,Total!O:O,DB!$G$5,Total!N:N,DB!$O$5,Total!M:M,DB!$G$9,Total!K:K,DB!$O$9,Total!C:C,$I$2)+COUNTIFS(Total!X:X,$K$3,Total!W:W,B4,Total!AA:AA,DB!$G$5,Total!AA:AA,DB!$O$5,Total!AA:AA,DB!$G$9,Total!AA:AA,DB!$O$9,Total!AA:AA,$I$2)+COUNTIFS(Total!X:X,$K$3,Total!W:W,B4,Total!O:O,DB!$G$5,Total!AA:AA,DB!$O$5,Total!AA:AA,DB!$G$9,Total!AA:AA,DB!$O$9,Total!AA:AA,$I$2)+COUNTIFS(Total!X:X,$K$3,Total!W:W,B4,Total!AA:AA,DB!$G$5,Total!N:N,DB!$O$5,Total!AA:AA,DB!$G$9,Total!AA:AA,DB!$O$9,Total!AA:AA,$I$2)+COUNTIFS(Total!X:X,$K$3,Total!W:W,B4,Total!AA:AA,DB!$G$5,Total!AA:AA,DB!$O$5,Total!M:M,DB!$G$9,Total!AA:AA,DB!$O$9,Total!AA:AA,$I$2)+COUNTIFS(Total!X:X,$K$3,Total!W:W,B4,Total!AA:AA,DB!$G$5,Total!AA:AA,DB!$O$5,Total!AA:AA,DB!$G$9,Total!K:K,DB!$O$9,Total!AA:AA,$I$2)+COUNTIFS(Total!X:X,$K$3,Total!W:W,B4,Total!AA:AA,DB!$G$5,Total!AA:AA,DB!$O$5,Total!AA:AA,DB!$G$9,Total!AA:AA,DB!$O$9,Total!C:C,$I$2)+COUNTIFS(Total!X:X,$K$3,Total!W:W,B4,Total!O:O,DB!$G$5,Total!N:N,DB!$O$5,Total!M:M,DB!$G$9,Total!AA:AA,DB!$O$9,Total!AA:AA,$I$2)+COUNTIFS(Total!X:X,$K$3,Total!W:W,B4,Total!O:O,DB!$G$5,Total!N:N,DB!$O$5,Total!AA:AA,DB!$G$9,Total!K:K,DB!$O$9,Total!AA:AA,$I$2)+COUNTIFS(Total!X:X,$K$3,Total!W:W,B4,Total!O:O,DB!$G$5,Total!N:N,DB!$O$5,Total!AA:AA,DB!$G$9,Total!AA:AA,DB!$O$9,Total!C:C,$I$2)+COUNTIFS(Total!X:X,$K$3,Total!W:W,B4,Total!O:O,DB!$G$5,Total!AA:AA,DB!$O$5,Total!M:M,DB!$G$9,Total!K:K,DB!$O$9,Total!AA:AA,$I$2)+COUNTIFS(Total!X:X,$K$3,Total!W:W,B4,Total!O:O,DB!$G$5,Total!AA:AA,DB!$O$5,Total!M:M,DB!$G$9,Total!AA:AA,DB!$O$9,Total!C:C,$I$2)+COUNTIFS(Total!X:X,$K$3,Total!W:W,B4,Total!O:O,DB!$G$5,Total!AA:AA,DB!$O$5,Total!AA:AA,DB!$G$9,Total!K:K,DB!$O$9,Total!C:C,$I$2)+COUNTIFS(Total!X:X,$K$3,Total!W:W,B4,Total!AA:AA,DB!$G$5,Total!N:N,DB!$O$5,Total!M:M,DB!$G$9,Total!K:K,DB!$O$9,Total!AA:AA,$I$2)+COUNTIFS(Total!X:X,$K$3,Total!W:W,B4,Total!AA:AA,DB!$G$5,Total!N:N,DB!$O$5,Total!M:M,DB!$G$9,Total!AA:AA,DB!$O$9,Total!C:C,$I$2)+COUNTIFS(Total!X:X,$K$3,Total!W:W,B4,Total!AA:AA,DB!$G$5,Total!N:N,DB!$O$5,Total!AA:AA,DB!$G$9,Total!K:K,DB!$O$9,Total!C:C,$I$2)+COUNTIFS(Total!X:X,$K$3,Total!W:W,B4,Total!AA:AA,DB!$G$5,Total!AA:AA,DB!$O$5,Total!M:M,DB!$G$9,Total!K:K,DB!$O$9,Total!C:C,$I$2)+COUNTIFS(Total!X:X,$K$3,Total!W:W,B4,Total!O:O,DB!$G$5,Total!N:N,DB!$O$5,Total!AA:AA,DB!$G$9,Total!AA:AA,DB!$O$9,Total!AA:AA,$I$2)+COUNTIFS(Total!X:X,$K$3,Total!W:W,B4,Total!O:O,DB!$G$5,Total!AA:AA,DB!$O$5,Total!M:M,DB!$G$9,Total!AA:AA,DB!$O$9,Total!AA:AA,$I$2)+COUNTIFS(Total!X:X,$K$3,Total!W:W,B4,Total!O:O,DB!$G$5,Total!AA:AA,DB!$O$5,Total!AA:AA,DB!$G$9,Total!K:K,DB!$O$9,Total!AA:AA,$I$2)+COUNTIFS(Total!X:X,$K$3,Total!W:W,B4,Total!O:O,DB!$G$5,Total!AA:AA,DB!$O$5,Total!AA:AA,DB!$G$9,Total!AA:AA,DB!$O$9,Total!C:C,$I$2)+COUNTIFS(Total!X:X,$K$3,Total!W:W,B4,Total!AA:AA,DB!$G$5,Total!N:N,DB!$O$5,Total!M:M,DB!$G$9,Total!AA:AA,DB!$O$9,Total!AA:AA,$I$2)+COUNTIFS(Total!X:X,$K$3,Total!W:W,B4,Total!AA:AA,DB!$G$5,Total!N:N,DB!$O$5,Total!AA:AA,DB!$G$9,Total!K:K,DB!$O$9,Total!AA:AA,$I$2)+COUNTIFS(Total!X:X,$K$3,Total!W:W,B4,Total!AA:AA,DB!$G$5,Total!N:N,DB!$O$5,Total!AA:AA,DB!$G$9,Total!AA:AA,DB!$O$9,Total!C:C,$I$2)+COUNTIFS(Total!X:X,$K$3,Total!W:W,B4,Total!AA:AA,DB!$G$5,Total!AA:AA,DB!$O$5,Total!M:M,DB!$G$9,Total!K:K,DB!$O$9,Total!AA:AA,$I$2)+COUNTIFS(Total!X:X,$K$3,Total!W:W,B4,Total!AA:AA,DB!$G$5,Total!AA:AA,DB!$O$5,Total!M:M,DB!$G$9,Total!AA:AA,DB!$O$9,Total!C:C,$I$2)+COUNTIFS(Total!X:X,$K$3,Total!W:W,B4,Total!AA:AA,DB!$G$5,Total!AA:AA,DB!$O$5,Total!AA:AA,DB!$G$9,Total!K:K,DB!$O$9,Total!C:C,$I$2)+COUNTIFS(Total!X:X,$K$3,Total!W:W,B4,Total!AA:AA,DB!$G$5,Total!N:N,DB!$O$5,Total!M:M,DB!$G$9,Total!K:K,DB!$O$9,Total!C:C,$I$2)+COUNTIFS(Total!X:X,$K$3,Total!W:W,B4,Total!O:O,DB!$G$5,Total!AA:AA,DB!$O$5,Total!M:M,DB!$G$9,Total!K:K,DB!$O$9,Total!C:C,$I$2)+COUNTIFS(Total!X:X,$K$3,Total!W:W,B4,Total!O:O,DB!$G$5,Total!N:N,DB!$O$5,Total!AA:AA,DB!$G$9,Total!K:K,DB!$O$9,Total!C:C,$I$2)+COUNTIFS(Total!X:X,$K$3,Total!W:W,B4,Total!O:O,DB!$G$5,Total!N:N,DB!$O$5,Total!M:M,DB!$G$9,Total!AA:AA,DB!$O$9,Total!C:C,$I$2)+COUNTIFS(Total!X:X,$K$3,Total!W:W,B4,Total!O:O,DB!$G$5,Total!N:N,DB!$O$5,Total!M:M,DB!$G$9,Total!K:K,DB!$O$9,Total!AA:AA,$I$2)</f>
        <v>0</v>
      </c>
      <c r="L4" s="31">
        <f>COUNTIFS(Total!X:X,$L$3,Total!W:W,B4,Total!O:O,DB!$G$5,Total!N:N,DB!$O$5,Total!M:M,DB!$G$9,Total!K:K,DB!$O$9,Total!C:C,$I$2)+COUNTIFS(Total!X:X,$L$3,Total!W:W,B4,Total!AA:AA,DB!$G$5,Total!AA:AA,DB!$O$5,Total!AA:AA,DB!$G$9,Total!AA:AA,DB!$O$9,Total!AA:AA,$I$2)+COUNTIFS(Total!X:X,$L$3,Total!W:W,B4,Total!O:O,DB!$G$5,Total!AA:AA,DB!$O$5,Total!AA:AA,DB!$G$9,Total!AA:AA,DB!$O$9,Total!AA:AA,$I$2)+COUNTIFS(Total!X:X,$L$3,Total!W:W,B4,Total!AA:AA,DB!$G$5,Total!N:N,DB!$O$5,Total!AA:AA,DB!$G$9,Total!AA:AA,DB!$O$9,Total!AA:AA,$I$2)+COUNTIFS(Total!X:X,$L$3,Total!W:W,B4,Total!AA:AA,DB!$G$5,Total!AA:AA,DB!$O$5,Total!M:M,DB!$G$9,Total!AA:AA,DB!$O$9,Total!AA:AA,$I$2)+COUNTIFS(Total!X:X,$L$3,Total!W:W,B4,Total!AA:AA,DB!$G$5,Total!AA:AA,DB!$O$5,Total!AA:AA,DB!$G$9,Total!K:K,DB!$O$9,Total!AA:AA,$I$2)+COUNTIFS(Total!X:X,$L$3,Total!W:W,B4,Total!AA:AA,DB!$G$5,Total!AA:AA,DB!$O$5,Total!AA:AA,DB!$G$9,Total!AA:AA,DB!$O$9,Total!C:C,$I$2)+COUNTIFS(Total!X:X,$L$3,Total!W:W,B4,Total!O:O,DB!$G$5,Total!N:N,DB!$O$5,Total!M:M,DB!$G$9,Total!AA:AA,DB!$O$9,Total!AA:AA,$I$2)+COUNTIFS(Total!X:X,$L$3,Total!W:W,B4,Total!O:O,DB!$G$5,Total!N:N,DB!$O$5,Total!AA:AA,DB!$G$9,Total!K:K,DB!$O$9,Total!AA:AA,$I$2)+COUNTIFS(Total!X:X,$L$3,Total!W:W,B4,Total!O:O,DB!$G$5,Total!N:N,DB!$O$5,Total!AA:AA,DB!$G$9,Total!AA:AA,DB!$O$9,Total!C:C,$I$2)+COUNTIFS(Total!X:X,$L$3,Total!W:W,B4,Total!O:O,DB!$G$5,Total!AA:AA,DB!$O$5,Total!M:M,DB!$G$9,Total!K:K,DB!$O$9,Total!AA:AA,$I$2)+COUNTIFS(Total!X:X,$L$3,Total!W:W,B4,Total!O:O,DB!$G$5,Total!AA:AA,DB!$O$5,Total!M:M,DB!$G$9,Total!AA:AA,DB!$O$9,Total!C:C,$I$2)+COUNTIFS(Total!X:X,$L$3,Total!W:W,B4,Total!O:O,DB!$G$5,Total!AA:AA,DB!$O$5,Total!AA:AA,DB!$G$9,Total!K:K,DB!$O$9,Total!C:C,$I$2)+COUNTIFS(Total!X:X,$L$3,Total!W:W,B4,Total!AA:AA,DB!$G$5,Total!N:N,DB!$O$5,Total!M:M,DB!$G$9,Total!K:K,DB!$O$9,Total!AA:AA,$I$2)+COUNTIFS(Total!X:X,$L$3,Total!W:W,B4,Total!AA:AA,DB!$G$5,Total!N:N,DB!$O$5,Total!M:M,DB!$G$9,Total!AA:AA,DB!$O$9,Total!C:C,$I$2)+COUNTIFS(Total!X:X,$L$3,Total!W:W,B4,Total!AA:AA,DB!$G$5,Total!N:N,DB!$O$5,Total!AA:AA,DB!$G$9,Total!K:K,DB!$O$9,Total!C:C,$I$2)+COUNTIFS(Total!X:X,$L$3,Total!W:W,B4,Total!AA:AA,DB!$G$5,Total!AA:AA,DB!$O$5,Total!M:M,DB!$G$9,Total!K:K,DB!$O$9,Total!C:C,$I$2)+COUNTIFS(Total!X:X,$L$3,Total!W:W,B4,Total!O:O,DB!$G$5,Total!N:N,DB!$O$5,Total!AA:AA,DB!$G$9,Total!AA:AA,DB!$O$9,Total!AA:AA,$I$2)+COUNTIFS(Total!X:X,$L$3,Total!W:W,B4,Total!O:O,DB!$G$5,Total!AA:AA,DB!$O$5,Total!M:M,DB!$G$9,Total!AA:AA,DB!$O$9,Total!AA:AA,$I$2)+COUNTIFS(Total!X:X,$L$3,Total!W:W,B4,Total!O:O,DB!$G$5,Total!AA:AA,DB!$O$5,Total!AA:AA,DB!$G$9,Total!K:K,DB!$O$9,Total!AA:AA,$I$2)+COUNTIFS(Total!X:X,$L$3,Total!W:W,B4,Total!O:O,DB!$G$5,Total!AA:AA,DB!$O$5,Total!AA:AA,DB!$G$9,Total!AA:AA,DB!$O$9,Total!C:C,$I$2)+COUNTIFS(Total!X:X,$L$3,Total!W:W,B4,Total!AA:AA,DB!$G$5,Total!N:N,DB!$O$5,Total!M:M,DB!$G$9,Total!AA:AA,DB!$O$9,Total!AA:AA,$I$2)+COUNTIFS(Total!X:X,$L$3,Total!W:W,B4,Total!AA:AA,DB!$G$5,Total!N:N,DB!$O$5,Total!AA:AA,DB!$G$9,Total!K:K,DB!$O$9,Total!AA:AA,$I$2)+COUNTIFS(Total!X:X,$L$3,Total!W:W,B4,Total!AA:AA,DB!$G$5,Total!N:N,DB!$O$5,Total!AA:AA,DB!$G$9,Total!AA:AA,DB!$O$9,Total!C:C,$I$2)+COUNTIFS(Total!X:X,$L$3,Total!W:W,B4,Total!AA:AA,DB!$G$5,Total!AA:AA,DB!$O$5,Total!M:M,DB!$G$9,Total!K:K,DB!$O$9,Total!AA:AA,$I$2)+COUNTIFS(Total!X:X,$L$3,Total!W:W,B4,Total!AA:AA,DB!$G$5,Total!AA:AA,DB!$O$5,Total!M:M,DB!$G$9,Total!AA:AA,DB!$O$9,Total!C:C,$I$2)+COUNTIFS(Total!X:X,$L$3,Total!W:W,B4,Total!AA:AA,DB!$G$5,Total!AA:AA,DB!$O$5,Total!AA:AA,DB!$G$9,Total!K:K,DB!$O$9,Total!C:C,$I$2)+COUNTIFS(Total!X:X,$L$3,Total!W:W,B4,Total!AA:AA,DB!$G$5,Total!N:N,DB!$O$5,Total!M:M,DB!$G$9,Total!K:K,DB!$O$9,Total!C:C,$I$2)+COUNTIFS(Total!X:X,$L$3,Total!W:W,B4,Total!O:O,DB!$G$5,Total!AA:AA,DB!$O$5,Total!M:M,DB!$G$9,Total!K:K,DB!$O$9,Total!C:C,$I$2)+COUNTIFS(Total!X:X,$L$3,Total!W:W,B4,Total!O:O,DB!$G$5,Total!N:N,DB!$O$5,Total!AA:AA,DB!$G$9,Total!K:K,DB!$O$9,Total!C:C,$I$2)+COUNTIFS(Total!X:X,$L$3,Total!W:W,B4,Total!O:O,DB!$G$5,Total!N:N,DB!$O$5,Total!M:M,DB!$G$9,Total!AA:AA,DB!$O$9,Total!C:C,$I$2)+COUNTIFS(Total!X:X,$L$3,Total!W:W,B4,Total!O:O,DB!$G$5,Total!N:N,DB!$O$5,Total!M:M,DB!$G$9,Total!K:K,DB!$O$9,Total!AA:AA,$I$2)</f>
        <v>0</v>
      </c>
      <c r="M4" s="31">
        <f>COUNTIFS(Total!X:X,$M$3,Total!W:W,B4,Total!O:O,DB!$G$5,Total!N:N,DB!$O$5,Total!M:M,DB!$G$9,Total!K:K,DB!$O$9,Total!C:C,$I$2)+COUNTIFS(Total!X:X,$M$3,Total!W:W,B4,Total!AA:AA,DB!$G$5,Total!AA:AA,DB!$O$5,Total!AA:AA,DB!$G$9,Total!AA:AA,DB!$O$9,Total!AA:AA,$I$2)+COUNTIFS(Total!X:X,$M$3,Total!W:W,B4,Total!O:O,DB!$G$5,Total!AA:AA,DB!$O$5,Total!AA:AA,DB!$G$9,Total!AA:AA,DB!$O$9,Total!AA:AA,$I$2)+COUNTIFS(Total!X:X,$M$3,Total!W:W,B4,Total!AA:AA,DB!$G$5,Total!N:N,DB!$O$5,Total!AA:AA,DB!$G$9,Total!AA:AA,DB!$O$9,Total!AA:AA,$I$2)+COUNTIFS(Total!X:X,$M$3,Total!W:W,B4,Total!AA:AA,DB!$G$5,Total!AA:AA,DB!$O$5,Total!M:M,DB!$G$9,Total!AA:AA,DB!$O$9,Total!AA:AA,$I$2)+COUNTIFS(Total!X:X,$M$3,Total!W:W,B4,Total!AA:AA,DB!$G$5,Total!AA:AA,DB!$O$5,Total!AA:AA,DB!$G$9,Total!K:K,DB!$O$9,Total!AA:AA,$I$2)+COUNTIFS(Total!X:X,$M$3,Total!W:W,B4,Total!AA:AA,DB!$G$5,Total!AA:AA,DB!$O$5,Total!AA:AA,DB!$G$9,Total!AA:AA,DB!$O$9,Total!C:C,$I$2)+COUNTIFS(Total!X:X,$M$3,Total!W:W,B4,Total!O:O,DB!$G$5,Total!N:N,DB!$O$5,Total!M:M,DB!$G$9,Total!AA:AA,DB!$O$9,Total!AA:AA,$I$2)+COUNTIFS(Total!X:X,$M$3,Total!W:W,B4,Total!O:O,DB!$G$5,Total!N:N,DB!$O$5,Total!AA:AA,DB!$G$9,Total!K:K,DB!$O$9,Total!AA:AA,$I$2)+COUNTIFS(Total!X:X,$M$3,Total!W:W,B4,Total!O:O,DB!$G$5,Total!N:N,DB!$O$5,Total!AA:AA,DB!$G$9,Total!AA:AA,DB!$O$9,Total!C:C,$I$2)+COUNTIFS(Total!X:X,$M$3,Total!W:W,B4,Total!O:O,DB!$G$5,Total!AA:AA,DB!$O$5,Total!M:M,DB!$G$9,Total!K:K,DB!$O$9,Total!AA:AA,$I$2)+COUNTIFS(Total!X:X,$M$3,Total!W:W,B4,Total!O:O,DB!$G$5,Total!AA:AA,DB!$O$5,Total!M:M,DB!$G$9,Total!AA:AA,DB!$O$9,Total!C:C,$I$2)+COUNTIFS(Total!X:X,$M$3,Total!W:W,B4,Total!O:O,DB!$G$5,Total!AA:AA,DB!$O$5,Total!AA:AA,DB!$G$9,Total!K:K,DB!$O$9,Total!C:C,$I$2)+COUNTIFS(Total!X:X,$M$3,Total!W:W,B4,Total!AA:AA,DB!$G$5,Total!N:N,DB!$O$5,Total!M:M,DB!$G$9,Total!K:K,DB!$O$9,Total!AA:AA,$I$2)+COUNTIFS(Total!X:X,$M$3,Total!W:W,B4,Total!AA:AA,DB!$G$5,Total!N:N,DB!$O$5,Total!M:M,DB!$G$9,Total!AA:AA,DB!$O$9,Total!C:C,$I$2)+COUNTIFS(Total!X:X,$M$3,Total!W:W,B4,Total!AA:AA,DB!$G$5,Total!N:N,DB!$O$5,Total!AA:AA,DB!$G$9,Total!K:K,DB!$O$9,Total!C:C,$I$2)+COUNTIFS(Total!X:X,$M$3,Total!W:W,B4,Total!AA:AA,DB!$G$5,Total!AA:AA,DB!$O$5,Total!M:M,DB!$G$9,Total!K:K,DB!$O$9,Total!C:C,$I$2)+COUNTIFS(Total!X:X,$M$3,Total!W:W,B4,Total!O:O,DB!$G$5,Total!N:N,DB!$O$5,Total!AA:AA,DB!$G$9,Total!AA:AA,DB!$O$9,Total!AA:AA,$I$2)+COUNTIFS(Total!X:X,$M$3,Total!W:W,B4,Total!O:O,DB!$G$5,Total!AA:AA,DB!$O$5,Total!M:M,DB!$G$9,Total!AA:AA,DB!$O$9,Total!AA:AA,$I$2)+COUNTIFS(Total!X:X,$M$3,Total!W:W,B4,Total!O:O,DB!$G$5,Total!AA:AA,DB!$O$5,Total!AA:AA,DB!$G$9,Total!K:K,DB!$O$9,Total!AA:AA,$I$2)+COUNTIFS(Total!X:X,$M$3,Total!W:W,B4,Total!O:O,DB!$G$5,Total!AA:AA,DB!$O$5,Total!AA:AA,DB!$G$9,Total!AA:AA,DB!$O$9,Total!C:C,$I$2)+COUNTIFS(Total!X:X,$M$3,Total!W:W,B4,Total!AA:AA,DB!$G$5,Total!N:N,DB!$O$5,Total!M:M,DB!$G$9,Total!AA:AA,DB!$O$9,Total!AA:AA,$I$2)+COUNTIFS(Total!X:X,$M$3,Total!W:W,B4,Total!AA:AA,DB!$G$5,Total!N:N,DB!$O$5,Total!AA:AA,DB!$G$9,Total!K:K,DB!$O$9,Total!AA:AA,$I$2)+COUNTIFS(Total!X:X,$M$3,Total!W:W,B4,Total!AA:AA,DB!$G$5,Total!N:N,DB!$O$5,Total!AA:AA,DB!$G$9,Total!AA:AA,DB!$O$9,Total!C:C,$I$2)+COUNTIFS(Total!X:X,$M$3,Total!W:W,B4,Total!AA:AA,DB!$G$5,Total!AA:AA,DB!$O$5,Total!M:M,DB!$G$9,Total!K:K,DB!$O$9,Total!AA:AA,$I$2)+COUNTIFS(Total!X:X,$M$3,Total!W:W,B4,Total!AA:AA,DB!$G$5,Total!AA:AA,DB!$O$5,Total!M:M,DB!$G$9,Total!AA:AA,DB!$O$9,Total!C:C,$I$2)+COUNTIFS(Total!X:X,$M$3,Total!W:W,B4,Total!AA:AA,DB!$G$5,Total!AA:AA,DB!$O$5,Total!AA:AA,DB!$G$9,Total!K:K,DB!$O$9,Total!C:C,$I$2)+COUNTIFS(Total!X:X,$M$3,Total!W:W,B4,Total!AA:AA,DB!$G$5,Total!N:N,DB!$O$5,Total!M:M,DB!$G$9,Total!K:K,DB!$O$9,Total!C:C,$I$2)+COUNTIFS(Total!X:X,$M$3,Total!W:W,B4,Total!O:O,DB!$G$5,Total!AA:AA,DB!$O$5,Total!M:M,DB!$G$9,Total!K:K,DB!$O$9,Total!C:C,$I$2)+COUNTIFS(Total!X:X,$M$3,Total!W:W,B4,Total!O:O,DB!$G$5,Total!N:N,DB!$O$5,Total!AA:AA,DB!$G$9,Total!K:K,DB!$O$9,Total!C:C,$I$2)+COUNTIFS(Total!X:X,$M$3,Total!W:W,B4,Total!O:O,DB!$G$5,Total!N:N,DB!$O$5,Total!M:M,DB!$G$9,Total!AA:AA,DB!$O$9,Total!C:C,$I$2)+COUNTIFS(Total!X:X,$M$3,Total!W:W,B4,Total!O:O,DB!$G$5,Total!N:N,DB!$O$5,Total!M:M,DB!$G$9,Total!K:K,DB!$O$9,Total!AA:AA,$I$2)</f>
        <v>0</v>
      </c>
      <c r="N4" s="31">
        <f>COUNTIFS(Total!X:X,$N$3,Total!W:W,B4,Total!O:O,DB!$G$5,Total!N:N,DB!$O$5,Total!M:M,DB!$G$9,Total!K:K,DB!$O$9,Total!C:C,$I$2)+COUNTIFS(Total!X:X,$N$3,Total!W:W,B4,Total!AA:AA,DB!$G$5,Total!AA:AA,DB!$O$5,Total!AA:AA,DB!$G$9,Total!AA:AA,DB!$O$9,Total!AA:AA,$I$2)+COUNTIFS(Total!X:X,$N$3,Total!W:W,B4,Total!O:O,DB!$G$5,Total!AA:AA,DB!$O$5,Total!AA:AA,DB!$G$9,Total!AA:AA,DB!$O$9,Total!AA:AA,$I$2)+COUNTIFS(Total!X:X,$N$3,Total!W:W,B4,Total!AA:AA,DB!$G$5,Total!N:N,DB!$O$5,Total!AA:AA,DB!$G$9,Total!AA:AA,DB!$O$9,Total!AA:AA,$I$2)+COUNTIFS(Total!X:X,$N$3,Total!W:W,B4,Total!AA:AA,DB!$G$5,Total!AA:AA,DB!$O$5,Total!M:M,DB!$G$9,Total!AA:AA,DB!$O$9,Total!AA:AA,$I$2)+COUNTIFS(Total!X:X,$N$3,Total!W:W,B4,Total!AA:AA,DB!$G$5,Total!AA:AA,DB!$O$5,Total!AA:AA,DB!$G$9,Total!K:K,DB!$O$9,Total!AA:AA,$I$2)+COUNTIFS(Total!X:X,$N$3,Total!W:W,B4,Total!AA:AA,DB!$G$5,Total!AA:AA,DB!$O$5,Total!AA:AA,DB!$G$9,Total!AA:AA,DB!$O$9,Total!C:C,$I$2)+COUNTIFS(Total!X:X,$N$3,Total!W:W,B4,Total!O:O,DB!$G$5,Total!N:N,DB!$O$5,Total!M:M,DB!$G$9,Total!AA:AA,DB!$O$9,Total!AA:AA,$I$2)+COUNTIFS(Total!X:X,$N$3,Total!W:W,B4,Total!O:O,DB!$G$5,Total!N:N,DB!$O$5,Total!AA:AA,DB!$G$9,Total!K:K,DB!$O$9,Total!AA:AA,$I$2)+COUNTIFS(Total!X:X,$N$3,Total!W:W,B4,Total!O:O,DB!$G$5,Total!N:N,DB!$O$5,Total!AA:AA,DB!$G$9,Total!AA:AA,DB!$O$9,Total!C:C,$I$2)+COUNTIFS(Total!X:X,$N$3,Total!W:W,B4,Total!O:O,DB!$G$5,Total!AA:AA,DB!$O$5,Total!M:M,DB!$G$9,Total!K:K,DB!$O$9,Total!AA:AA,$I$2)+COUNTIFS(Total!X:X,$N$3,Total!W:W,B4,Total!O:O,DB!$G$5,Total!AA:AA,DB!$O$5,Total!M:M,DB!$G$9,Total!AA:AA,DB!$O$9,Total!C:C,$I$2)+COUNTIFS(Total!X:X,$N$3,Total!W:W,B4,Total!O:O,DB!$G$5,Total!AA:AA,DB!$O$5,Total!AA:AA,DB!$G$9,Total!K:K,DB!$O$9,Total!C:C,$I$2)+COUNTIFS(Total!X:X,$N$3,Total!W:W,B4,Total!AA:AA,DB!$G$5,Total!N:N,DB!$O$5,Total!M:M,DB!$G$9,Total!K:K,DB!$O$9,Total!AA:AA,$I$2)+COUNTIFS(Total!X:X,$N$3,Total!W:W,B4,Total!AA:AA,DB!$G$5,Total!N:N,DB!$O$5,Total!M:M,DB!$G$9,Total!AA:AA,DB!$O$9,Total!C:C,$I$2)+COUNTIFS(Total!X:X,$N$3,Total!W:W,B4,Total!AA:AA,DB!$G$5,Total!N:N,DB!$O$5,Total!AA:AA,DB!$G$9,Total!K:K,DB!$O$9,Total!C:C,$I$2)+COUNTIFS(Total!X:X,$N$3,Total!W:W,B4,Total!AA:AA,DB!$G$5,Total!AA:AA,DB!$O$5,Total!M:M,DB!$G$9,Total!K:K,DB!$O$9,Total!C:C,$I$2)+COUNTIFS(Total!X:X,$N$3,Total!W:W,B4,Total!O:O,DB!$G$5,Total!N:N,DB!$O$5,Total!AA:AA,DB!$G$9,Total!AA:AA,DB!$O$9,Total!AA:AA,$I$2)+COUNTIFS(Total!X:X,$N$3,Total!W:W,B4,Total!O:O,DB!$G$5,Total!AA:AA,DB!$O$5,Total!M:M,DB!$G$9,Total!AA:AA,DB!$O$9,Total!AA:AA,$I$2)+COUNTIFS(Total!X:X,$N$3,Total!W:W,B4,Total!O:O,DB!$G$5,Total!AA:AA,DB!$O$5,Total!AA:AA,DB!$G$9,Total!K:K,DB!$O$9,Total!AA:AA,$I$2)+COUNTIFS(Total!X:X,$N$3,Total!W:W,B4,Total!O:O,DB!$G$5,Total!AA:AA,DB!$O$5,Total!AA:AA,DB!$G$9,Total!AA:AA,DB!$O$9,Total!C:C,$I$2)+COUNTIFS(Total!X:X,$N$3,Total!W:W,B4,Total!AA:AA,DB!$G$5,Total!N:N,DB!$O$5,Total!M:M,DB!$G$9,Total!AA:AA,DB!$O$9,Total!AA:AA,$I$2)+COUNTIFS(Total!X:X,$N$3,Total!W:W,B4,Total!AA:AA,DB!$G$5,Total!N:N,DB!$O$5,Total!AA:AA,DB!$G$9,Total!K:K,DB!$O$9,Total!AA:AA,$I$2)+COUNTIFS(Total!X:X,$N$3,Total!W:W,B4,Total!AA:AA,DB!$G$5,Total!N:N,DB!$O$5,Total!AA:AA,DB!$G$9,Total!AA:AA,DB!$O$9,Total!C:C,$I$2)+COUNTIFS(Total!X:X,$N$3,Total!W:W,B4,Total!AA:AA,DB!$G$5,Total!AA:AA,DB!$O$5,Total!M:M,DB!$G$9,Total!K:K,DB!$O$9,Total!AA:AA,$I$2)+COUNTIFS(Total!X:X,$N$3,Total!W:W,B4,Total!AA:AA,DB!$G$5,Total!AA:AA,DB!$O$5,Total!M:M,DB!$G$9,Total!AA:AA,DB!$O$9,Total!C:C,$I$2)+COUNTIFS(Total!X:X,$N$3,Total!W:W,B4,Total!AA:AA,DB!$G$5,Total!AA:AA,DB!$O$5,Total!AA:AA,DB!$G$9,Total!K:K,DB!$O$9,Total!C:C,$I$2)+COUNTIFS(Total!X:X,$N$3,Total!W:W,B4,Total!AA:AA,DB!$G$5,Total!N:N,DB!$O$5,Total!M:M,DB!$G$9,Total!K:K,DB!$O$9,Total!C:C,$I$2)+COUNTIFS(Total!X:X,$N$3,Total!W:W,B4,Total!O:O,DB!$G$5,Total!AA:AA,DB!$O$5,Total!M:M,DB!$G$9,Total!K:K,DB!$O$9,Total!C:C,$I$2)+COUNTIFS(Total!X:X,$N$3,Total!W:W,B4,Total!O:O,DB!$G$5,Total!N:N,DB!$O$5,Total!AA:AA,DB!$G$9,Total!K:K,DB!$O$9,Total!C:C,$I$2)+COUNTIFS(Total!X:X,$N$3,Total!W:W,B4,Total!O:O,DB!$G$5,Total!N:N,DB!$O$5,Total!M:M,DB!$G$9,Total!AA:AA,DB!$O$9,Total!C:C,$I$2)+COUNTIFS(Total!X:X,$N$3,Total!W:W,B4,Total!O:O,DB!$G$5,Total!N:N,DB!$O$5,Total!M:M,DB!$G$9,Total!K:K,DB!$O$9,Total!AA:AA,$I$2)</f>
        <v>0</v>
      </c>
      <c r="O4" s="31">
        <f>COUNTIFS(Total!X:X,$O$3,Total!W:W,B4,Total!O:O,DB!$G$5,Total!N:N,DB!$O$5,Total!M:M,DB!$G$9,Total!K:K,DB!$O$9,Total!C:C,$I$2)+COUNTIFS(Total!X:X,$O$3,Total!W:W,B4,Total!AA:AA,DB!$G$5,Total!AA:AA,DB!$O$5,Total!AA:AA,DB!$G$9,Total!AA:AA,DB!$O$9,Total!AA:AA,$I$2)+COUNTIFS(Total!X:X,$O$3,Total!W:W,B4,Total!O:O,DB!$G$5,Total!AA:AA,DB!$O$5,Total!AA:AA,DB!$G$9,Total!AA:AA,DB!$O$9,Total!AA:AA,$I$2)+COUNTIFS(Total!X:X,$O$3,Total!W:W,B4,Total!AA:AA,DB!$G$5,Total!N:N,DB!$O$5,Total!AA:AA,DB!$G$9,Total!AA:AA,DB!$O$9,Total!AA:AA,$I$2)+COUNTIFS(Total!X:X,$O$3,Total!W:W,B4,Total!AA:AA,DB!$G$5,Total!AA:AA,DB!$O$5,Total!M:M,DB!$G$9,Total!AA:AA,DB!$O$9,Total!AA:AA,$I$2)+COUNTIFS(Total!X:X,$O$3,Total!W:W,B4,Total!AA:AA,DB!$G$5,Total!AA:AA,DB!$O$5,Total!AA:AA,DB!$G$9,Total!K:K,DB!$O$9,Total!AA:AA,$I$2)+COUNTIFS(Total!X:X,$O$3,Total!W:W,B4,Total!AA:AA,DB!$G$5,Total!AA:AA,DB!$O$5,Total!AA:AA,DB!$G$9,Total!AA:AA,DB!$O$9,Total!C:C,$I$2)+COUNTIFS(Total!X:X,$O$3,Total!W:W,B4,Total!O:O,DB!$G$5,Total!N:N,DB!$O$5,Total!M:M,DB!$G$9,Total!AA:AA,DB!$O$9,Total!AA:AA,$I$2)+COUNTIFS(Total!X:X,$O$3,Total!W:W,B4,Total!O:O,DB!$G$5,Total!N:N,DB!$O$5,Total!AA:AA,DB!$G$9,Total!K:K,DB!$O$9,Total!AA:AA,$I$2)+COUNTIFS(Total!X:X,$O$3,Total!W:W,B4,Total!O:O,DB!$G$5,Total!N:N,DB!$O$5,Total!AA:AA,DB!$G$9,Total!AA:AA,DB!$O$9,Total!C:C,$I$2)+COUNTIFS(Total!X:X,$O$3,Total!W:W,B4,Total!O:O,DB!$G$5,Total!AA:AA,DB!$O$5,Total!M:M,DB!$G$9,Total!K:K,DB!$O$9,Total!AA:AA,$I$2)+COUNTIFS(Total!X:X,$O$3,Total!W:W,B4,Total!O:O,DB!$G$5,Total!AA:AA,DB!$O$5,Total!M:M,DB!$G$9,Total!AA:AA,DB!$O$9,Total!C:C,$I$2)+COUNTIFS(Total!X:X,$O$3,Total!W:W,B4,Total!O:O,DB!$G$5,Total!AA:AA,DB!$O$5,Total!AA:AA,DB!$G$9,Total!K:K,DB!$O$9,Total!C:C,$I$2)+COUNTIFS(Total!X:X,$O$3,Total!W:W,B4,Total!AA:AA,DB!$G$5,Total!N:N,DB!$O$5,Total!M:M,DB!$G$9,Total!K:K,DB!$O$9,Total!AA:AA,$I$2)+COUNTIFS(Total!X:X,$O$3,Total!W:W,B4,Total!AA:AA,DB!$G$5,Total!N:N,DB!$O$5,Total!M:M,DB!$G$9,Total!AA:AA,DB!$O$9,Total!C:C,$I$2)+COUNTIFS(Total!X:X,$O$3,Total!W:W,B4,Total!AA:AA,DB!$G$5,Total!N:N,DB!$O$5,Total!AA:AA,DB!$G$9,Total!K:K,DB!$O$9,Total!C:C,$I$2)+COUNTIFS(Total!X:X,$O$3,Total!W:W,B4,Total!AA:AA,DB!$G$5,Total!AA:AA,DB!$O$5,Total!M:M,DB!$G$9,Total!K:K,DB!$O$9,Total!C:C,$I$2)+COUNTIFS(Total!X:X,$O$3,Total!W:W,B4,Total!O:O,DB!$G$5,Total!N:N,DB!$O$5,Total!AA:AA,DB!$G$9,Total!AA:AA,DB!$O$9,Total!AA:AA,$I$2)+COUNTIFS(Total!X:X,$O$3,Total!W:W,B4,Total!O:O,DB!$G$5,Total!AA:AA,DB!$O$5,Total!M:M,DB!$G$9,Total!AA:AA,DB!$O$9,Total!AA:AA,$I$2)+COUNTIFS(Total!X:X,$O$3,Total!W:W,B4,Total!O:O,DB!$G$5,Total!AA:AA,DB!$O$5,Total!AA:AA,DB!$G$9,Total!K:K,DB!$O$9,Total!AA:AA,$I$2)+COUNTIFS(Total!X:X,$O$3,Total!W:W,B4,Total!O:O,DB!$G$5,Total!AA:AA,DB!$O$5,Total!AA:AA,DB!$G$9,Total!AA:AA,DB!$O$9,Total!C:C,$I$2)+COUNTIFS(Total!X:X,$O$3,Total!W:W,B4,Total!AA:AA,DB!$G$5,Total!N:N,DB!$O$5,Total!M:M,DB!$G$9,Total!AA:AA,DB!$O$9,Total!AA:AA,$I$2)+COUNTIFS(Total!X:X,$O$3,Total!W:W,B4,Total!AA:AA,DB!$G$5,Total!N:N,DB!$O$5,Total!AA:AA,DB!$G$9,Total!K:K,DB!$O$9,Total!AA:AA,$I$2)+COUNTIFS(Total!X:X,$O$3,Total!W:W,B4,Total!AA:AA,DB!$G$5,Total!N:N,DB!$O$5,Total!AA:AA,DB!$G$9,Total!AA:AA,DB!$O$9,Total!C:C,$I$2)+COUNTIFS(Total!X:X,$O$3,Total!W:W,B4,Total!AA:AA,DB!$G$5,Total!AA:AA,DB!$O$5,Total!M:M,DB!$G$9,Total!K:K,DB!$O$9,Total!AA:AA,$I$2)+COUNTIFS(Total!X:X,$O$3,Total!W:W,B4,Total!AA:AA,DB!$G$5,Total!AA:AA,DB!$O$5,Total!M:M,DB!$G$9,Total!AA:AA,DB!$O$9,Total!C:C,$I$2)+COUNTIFS(Total!X:X,$O$3,Total!W:W,B4,Total!AA:AA,DB!$G$5,Total!AA:AA,DB!$O$5,Total!AA:AA,DB!$G$9,Total!K:K,DB!$O$9,Total!C:C,$I$2)+COUNTIFS(Total!X:X,$O$3,Total!W:W,B4,Total!AA:AA,DB!$G$5,Total!N:N,DB!$O$5,Total!M:M,DB!$G$9,Total!K:K,DB!$O$9,Total!C:C,$I$2)+COUNTIFS(Total!X:X,$O$3,Total!W:W,B4,Total!O:O,DB!$G$5,Total!AA:AA,DB!$O$5,Total!M:M,DB!$G$9,Total!K:K,DB!$O$9,Total!C:C,$I$2)+COUNTIFS(Total!X:X,$O$3,Total!W:W,B4,Total!O:O,DB!$G$5,Total!N:N,DB!$O$5,Total!AA:AA,DB!$G$9,Total!K:K,DB!$O$9,Total!C:C,$I$2)+COUNTIFS(Total!X:X,$O$3,Total!W:W,B4,Total!O:O,DB!$G$5,Total!N:N,DB!$O$5,Total!M:M,DB!$G$9,Total!AA:AA,DB!$O$9,Total!C:C,$I$2)+COUNTIFS(Total!X:X,$O$3,Total!W:W,B4,Total!O:O,DB!$G$5,Total!N:N,DB!$O$5,Total!M:M,DB!$G$9,Total!K:K,DB!$O$9,Total!AA:AA,$I$2)</f>
        <v>0</v>
      </c>
      <c r="P4" s="31">
        <f>COUNTIFS(Total!X:X,$P$3,Total!W:W,B4,Total!O:O,DB!$G$5,Total!N:N,DB!$O$5,Total!M:M,DB!$G$9,Total!K:K,DB!$O$9,Total!C:C,$I$2)+COUNTIFS(Total!X:X,$P$3,Total!W:W,B4,Total!AA:AA,DB!$G$5,Total!AA:AA,DB!$O$5,Total!AA:AA,DB!$G$9,Total!AA:AA,DB!$O$9,Total!AA:AA,$I$2)+COUNTIFS(Total!X:X,$P$3,Total!W:W,B4,Total!O:O,DB!$G$5,Total!AA:AA,DB!$O$5,Total!AA:AA,DB!$G$9,Total!AA:AA,DB!$O$9,Total!AA:AA,$I$2)+COUNTIFS(Total!X:X,$P$3,Total!W:W,B4,Total!AA:AA,DB!$G$5,Total!N:N,DB!$O$5,Total!AA:AA,DB!$G$9,Total!AA:AA,DB!$O$9,Total!AA:AA,$I$2)+COUNTIFS(Total!X:X,$P$3,Total!W:W,B4,Total!AA:AA,DB!$G$5,Total!AA:AA,DB!$O$5,Total!M:M,DB!$G$9,Total!AA:AA,DB!$O$9,Total!AA:AA,$I$2)+COUNTIFS(Total!X:X,$P$3,Total!W:W,B4,Total!AA:AA,DB!$G$5,Total!AA:AA,DB!$O$5,Total!AA:AA,DB!$G$9,Total!K:K,DB!$O$9,Total!AA:AA,$I$2)+COUNTIFS(Total!X:X,$P$3,Total!W:W,B4,Total!AA:AA,DB!$G$5,Total!AA:AA,DB!$O$5,Total!AA:AA,DB!$G$9,Total!AA:AA,DB!$O$9,Total!C:C,$I$2)+COUNTIFS(Total!X:X,$P$3,Total!W:W,B4,Total!O:O,DB!$G$5,Total!N:N,DB!$O$5,Total!M:M,DB!$G$9,Total!AA:AA,DB!$O$9,Total!AA:AA,$I$2)+COUNTIFS(Total!X:X,$P$3,Total!W:W,B4,Total!O:O,DB!$G$5,Total!N:N,DB!$O$5,Total!AA:AA,DB!$G$9,Total!K:K,DB!$O$9,Total!AA:AA,$I$2)+COUNTIFS(Total!X:X,$P$3,Total!W:W,B4,Total!O:O,DB!$G$5,Total!N:N,DB!$O$5,Total!AA:AA,DB!$G$9,Total!AA:AA,DB!$O$9,Total!C:C,$I$2)+COUNTIFS(Total!X:X,$P$3,Total!W:W,B4,Total!O:O,DB!$G$5,Total!AA:AA,DB!$O$5,Total!M:M,DB!$G$9,Total!K:K,DB!$O$9,Total!AA:AA,$I$2)+COUNTIFS(Total!X:X,$P$3,Total!W:W,B4,Total!O:O,DB!$G$5,Total!AA:AA,DB!$O$5,Total!M:M,DB!$G$9,Total!AA:AA,DB!$O$9,Total!C:C,$I$2)+COUNTIFS(Total!X:X,$P$3,Total!W:W,B4,Total!O:O,DB!$G$5,Total!AA:AA,DB!$O$5,Total!AA:AA,DB!$G$9,Total!K:K,DB!$O$9,Total!C:C,$I$2)+COUNTIFS(Total!X:X,$P$3,Total!W:W,B4,Total!AA:AA,DB!$G$5,Total!N:N,DB!$O$5,Total!M:M,DB!$G$9,Total!K:K,DB!$O$9,Total!AA:AA,$I$2)+COUNTIFS(Total!X:X,$P$3,Total!W:W,B4,Total!AA:AA,DB!$G$5,Total!N:N,DB!$O$5,Total!M:M,DB!$G$9,Total!AA:AA,DB!$O$9,Total!C:C,$I$2)+COUNTIFS(Total!X:X,$P$3,Total!W:W,B4,Total!AA:AA,DB!$G$5,Total!N:N,DB!$O$5,Total!AA:AA,DB!$G$9,Total!K:K,DB!$O$9,Total!C:C,$I$2)+COUNTIFS(Total!X:X,$P$3,Total!W:W,B4,Total!AA:AA,DB!$G$5,Total!AA:AA,DB!$O$5,Total!M:M,DB!$G$9,Total!K:K,DB!$O$9,Total!C:C,$I$2)+COUNTIFS(Total!X:X,$P$3,Total!W:W,B4,Total!O:O,DB!$G$5,Total!N:N,DB!$O$5,Total!AA:AA,DB!$G$9,Total!AA:AA,DB!$O$9,Total!AA:AA,$I$2)+COUNTIFS(Total!X:X,$P$3,Total!W:W,B4,Total!O:O,DB!$G$5,Total!AA:AA,DB!$O$5,Total!M:M,DB!$G$9,Total!AA:AA,DB!$O$9,Total!AA:AA,$I$2)+COUNTIFS(Total!X:X,$P$3,Total!W:W,B4,Total!O:O,DB!$G$5,Total!AA:AA,DB!$O$5,Total!AA:AA,DB!$G$9,Total!K:K,DB!$O$9,Total!AA:AA,$I$2)+COUNTIFS(Total!X:X,$P$3,Total!W:W,B4,Total!O:O,DB!$G$5,Total!AA:AA,DB!$O$5,Total!AA:AA,DB!$G$9,Total!AA:AA,DB!$O$9,Total!C:C,$I$2)+COUNTIFS(Total!X:X,$P$3,Total!W:W,B4,Total!AA:AA,DB!$G$5,Total!N:N,DB!$O$5,Total!M:M,DB!$G$9,Total!AA:AA,DB!$O$9,Total!AA:AA,$I$2)+COUNTIFS(Total!X:X,$P$3,Total!W:W,B4,Total!AA:AA,DB!$G$5,Total!N:N,DB!$O$5,Total!AA:AA,DB!$G$9,Total!K:K,DB!$O$9,Total!AA:AA,$I$2)+COUNTIFS(Total!X:X,$P$3,Total!W:W,B4,Total!AA:AA,DB!$G$5,Total!N:N,DB!$O$5,Total!AA:AA,DB!$G$9,Total!AA:AA,DB!$O$9,Total!C:C,$I$2)+COUNTIFS(Total!X:X,$P$3,Total!W:W,B4,Total!AA:AA,DB!$G$5,Total!AA:AA,DB!$O$5,Total!M:M,DB!$G$9,Total!K:K,DB!$O$9,Total!AA:AA,$I$2)+COUNTIFS(Total!X:X,$P$3,Total!W:W,B4,Total!AA:AA,DB!$G$5,Total!AA:AA,DB!$O$5,Total!M:M,DB!$G$9,Total!AA:AA,DB!$O$9,Total!C:C,$I$2)+COUNTIFS(Total!X:X,$P$3,Total!W:W,B4,Total!AA:AA,DB!$G$5,Total!AA:AA,DB!$O$5,Total!AA:AA,DB!$G$9,Total!K:K,DB!$O$9,Total!C:C,$I$2)+COUNTIFS(Total!X:X,$P$3,Total!W:W,B4,Total!AA:AA,DB!$G$5,Total!N:N,DB!$O$5,Total!M:M,DB!$G$9,Total!K:K,DB!$O$9,Total!C:C,$I$2)+COUNTIFS(Total!X:X,$P$3,Total!W:W,B4,Total!O:O,DB!$G$5,Total!AA:AA,DB!$O$5,Total!M:M,DB!$G$9,Total!K:K,DB!$O$9,Total!C:C,$I$2)+COUNTIFS(Total!X:X,$P$3,Total!W:W,B4,Total!O:O,DB!$G$5,Total!N:N,DB!$O$5,Total!AA:AA,DB!$G$9,Total!K:K,DB!$O$9,Total!C:C,$I$2)+COUNTIFS(Total!X:X,$P$3,Total!W:W,B4,Total!O:O,DB!$G$5,Total!N:N,DB!$O$5,Total!M:M,DB!$G$9,Total!AA:AA,DB!$O$9,Total!C:C,$I$2)+COUNTIFS(Total!X:X,$P$3,Total!W:W,B4,Total!O:O,DB!$G$5,Total!N:N,DB!$O$5,Total!M:M,DB!$G$9,Total!K:K,DB!$O$9,Total!AA:AA,$I$2)</f>
        <v>0</v>
      </c>
      <c r="Q4" s="31">
        <f>COUNTIFS(Total!X:X,$Q$3,Total!W:W,B4,Total!O:O,DB!$G$5,Total!N:N,DB!$O$5,Total!M:M,DB!$G$9,Total!K:K,DB!$O$9,Total!C:C,$I$2)+COUNTIFS(Total!X:X,$Q$3,Total!W:W,B4,Total!AA:AA,DB!$G$5,Total!AA:AA,DB!$O$5,Total!AA:AA,DB!$G$9,Total!AA:AA,DB!$O$9,Total!AA:AA,$I$2)+COUNTIFS(Total!X:X,$Q$3,Total!W:W,B4,Total!O:O,DB!$G$5,Total!AA:AA,DB!$O$5,Total!AA:AA,DB!$G$9,Total!AA:AA,DB!$O$9,Total!AA:AA,$I$2)+COUNTIFS(Total!X:X,$Q$3,Total!W:W,B4,Total!AA:AA,DB!$G$5,Total!N:N,DB!$O$5,Total!AA:AA,DB!$G$9,Total!AA:AA,DB!$O$9,Total!AA:AA,$I$2)+COUNTIFS(Total!X:X,$Q$3,Total!W:W,B4,Total!AA:AA,DB!$G$5,Total!AA:AA,DB!$O$5,Total!M:M,DB!$G$9,Total!AA:AA,DB!$O$9,Total!AA:AA,$I$2)+COUNTIFS(Total!X:X,$Q$3,Total!W:W,B4,Total!AA:AA,DB!$G$5,Total!AA:AA,DB!$O$5,Total!AA:AA,DB!$G$9,Total!K:K,DB!$O$9,Total!AA:AA,$I$2)+COUNTIFS(Total!X:X,$Q$3,Total!W:W,B4,Total!AA:AA,DB!$G$5,Total!AA:AA,DB!$O$5,Total!AA:AA,DB!$G$9,Total!AA:AA,DB!$O$9,Total!C:C,$I$2)+COUNTIFS(Total!X:X,$Q$3,Total!W:W,B4,Total!O:O,DB!$G$5,Total!N:N,DB!$O$5,Total!M:M,DB!$G$9,Total!AA:AA,DB!$O$9,Total!AA:AA,$I$2)+COUNTIFS(Total!X:X,$Q$3,Total!W:W,B4,Total!O:O,DB!$G$5,Total!N:N,DB!$O$5,Total!AA:AA,DB!$G$9,Total!K:K,DB!$O$9,Total!AA:AA,$I$2)+COUNTIFS(Total!X:X,$Q$3,Total!W:W,B4,Total!O:O,DB!$G$5,Total!N:N,DB!$O$5,Total!AA:AA,DB!$G$9,Total!AA:AA,DB!$O$9,Total!C:C,$I$2)+COUNTIFS(Total!X:X,$Q$3,Total!W:W,B4,Total!O:O,DB!$G$5,Total!AA:AA,DB!$O$5,Total!M:M,DB!$G$9,Total!K:K,DB!$O$9,Total!AA:AA,$I$2)+COUNTIFS(Total!X:X,$Q$3,Total!W:W,B4,Total!O:O,DB!$G$5,Total!AA:AA,DB!$O$5,Total!M:M,DB!$G$9,Total!AA:AA,DB!$O$9,Total!C:C,$I$2)+COUNTIFS(Total!X:X,$Q$3,Total!W:W,B4,Total!O:O,DB!$G$5,Total!AA:AA,DB!$O$5,Total!AA:AA,DB!$G$9,Total!K:K,DB!$O$9,Total!C:C,$I$2)+COUNTIFS(Total!X:X,$Q$3,Total!W:W,B4,Total!AA:AA,DB!$G$5,Total!N:N,DB!$O$5,Total!M:M,DB!$G$9,Total!K:K,DB!$O$9,Total!AA:AA,$I$2)+COUNTIFS(Total!X:X,$Q$3,Total!W:W,B4,Total!AA:AA,DB!$G$5,Total!N:N,DB!$O$5,Total!M:M,DB!$G$9,Total!AA:AA,DB!$O$9,Total!C:C,$I$2)+COUNTIFS(Total!X:X,$Q$3,Total!W:W,B4,Total!AA:AA,DB!$G$5,Total!N:N,DB!$O$5,Total!AA:AA,DB!$G$9,Total!K:K,DB!$O$9,Total!C:C,$I$2)+COUNTIFS(Total!X:X,$Q$3,Total!W:W,B4,Total!AA:AA,DB!$G$5,Total!AA:AA,DB!$O$5,Total!M:M,DB!$G$9,Total!K:K,DB!$O$9,Total!C:C,$I$2)+COUNTIFS(Total!X:X,$Q$3,Total!W:W,B4,Total!O:O,DB!$G$5,Total!N:N,DB!$O$5,Total!AA:AA,DB!$G$9,Total!AA:AA,DB!$O$9,Total!AA:AA,$I$2)+COUNTIFS(Total!X:X,$Q$3,Total!W:W,B4,Total!O:O,DB!$G$5,Total!AA:AA,DB!$O$5,Total!M:M,DB!$G$9,Total!AA:AA,DB!$O$9,Total!AA:AA,$I$2)+COUNTIFS(Total!X:X,$Q$3,Total!W:W,B4,Total!O:O,DB!$G$5,Total!AA:AA,DB!$O$5,Total!AA:AA,DB!$G$9,Total!K:K,DB!$O$9,Total!AA:AA,$I$2)+COUNTIFS(Total!X:X,$Q$3,Total!W:W,B4,Total!O:O,DB!$G$5,Total!AA:AA,DB!$O$5,Total!AA:AA,DB!$G$9,Total!AA:AA,DB!$O$9,Total!C:C,$I$2)+COUNTIFS(Total!X:X,$Q$3,Total!W:W,B4,Total!AA:AA,DB!$G$5,Total!N:N,DB!$O$5,Total!M:M,DB!$G$9,Total!AA:AA,DB!$O$9,Total!AA:AA,$I$2)+COUNTIFS(Total!X:X,$Q$3,Total!W:W,B4,Total!AA:AA,DB!$G$5,Total!N:N,DB!$O$5,Total!AA:AA,DB!$G$9,Total!K:K,DB!$O$9,Total!AA:AA,$I$2)+COUNTIFS(Total!X:X,$Q$3,Total!W:W,B4,Total!AA:AA,DB!$G$5,Total!N:N,DB!$O$5,Total!AA:AA,DB!$G$9,Total!AA:AA,DB!$O$9,Total!C:C,$I$2)+COUNTIFS(Total!X:X,$Q$3,Total!W:W,B4,Total!AA:AA,DB!$G$5,Total!AA:AA,DB!$O$5,Total!M:M,DB!$G$9,Total!K:K,DB!$O$9,Total!AA:AA,$I$2)+COUNTIFS(Total!X:X,$Q$3,Total!W:W,B4,Total!AA:AA,DB!$G$5,Total!AA:AA,DB!$O$5,Total!M:M,DB!$G$9,Total!AA:AA,DB!$O$9,Total!C:C,$I$2)+COUNTIFS(Total!X:X,$Q$3,Total!W:W,B4,Total!AA:AA,DB!$G$5,Total!AA:AA,DB!$O$5,Total!AA:AA,DB!$G$9,Total!K:K,DB!$O$9,Total!C:C,$I$2)+COUNTIFS(Total!X:X,$Q$3,Total!W:W,B4,Total!AA:AA,DB!$G$5,Total!N:N,DB!$O$5,Total!M:M,DB!$G$9,Total!K:K,DB!$O$9,Total!C:C,$I$2)+COUNTIFS(Total!X:X,$Q$3,Total!W:W,B4,Total!O:O,DB!$G$5,Total!AA:AA,DB!$O$5,Total!M:M,DB!$G$9,Total!K:K,DB!$O$9,Total!C:C,$I$2)+COUNTIFS(Total!X:X,$Q$3,Total!W:W,B4,Total!O:O,DB!$G$5,Total!N:N,DB!$O$5,Total!AA:AA,DB!$G$9,Total!K:K,DB!$O$9,Total!C:C,$I$2)+COUNTIFS(Total!X:X,$Q$3,Total!W:W,B4,Total!O:O,DB!$G$5,Total!N:N,DB!$O$5,Total!M:M,DB!$G$9,Total!AA:AA,DB!$O$9,Total!C:C,$I$2)+COUNTIFS(Total!X:X,$Q$3,Total!W:W,B4,Total!O:O,DB!$G$5,Total!N:N,DB!$O$5,Total!M:M,DB!$G$9,Total!K:K,DB!$O$9,Total!AA:AA,$I$2)</f>
        <v>0</v>
      </c>
      <c r="R4" s="31">
        <f>COUNTIFS(Total!X:X,$R$3,Total!W:W,B4,Total!O:O,DB!$G$5,Total!N:N,DB!$O$5,Total!M:M,DB!$G$9,Total!K:K,DB!$O$9,Total!C:C,$I$2)+COUNTIFS(Total!X:X,$R$3,Total!W:W,B4,Total!AA:AA,DB!$G$5,Total!AA:AA,DB!$O$5,Total!AA:AA,DB!$G$9,Total!AA:AA,DB!$O$9,Total!AA:AA,$I$2)+COUNTIFS(Total!X:X,$R$3,Total!W:W,B4,Total!O:O,DB!$G$5,Total!AA:AA,DB!$O$5,Total!AA:AA,DB!$G$9,Total!AA:AA,DB!$O$9,Total!AA:AA,$I$2)+COUNTIFS(Total!X:X,$R$3,Total!W:W,B4,Total!AA:AA,DB!$G$5,Total!N:N,DB!$O$5,Total!AA:AA,DB!$G$9,Total!AA:AA,DB!$O$9,Total!AA:AA,$I$2)+COUNTIFS(Total!X:X,$R$3,Total!W:W,B4,Total!AA:AA,DB!$G$5,Total!AA:AA,DB!$O$5,Total!M:M,DB!$G$9,Total!AA:AA,DB!$O$9,Total!AA:AA,$I$2)+COUNTIFS(Total!X:X,$R$3,Total!W:W,B4,Total!AA:AA,DB!$G$5,Total!AA:AA,DB!$O$5,Total!AA:AA,DB!$G$9,Total!K:K,DB!$O$9,Total!AA:AA,$I$2)+COUNTIFS(Total!X:X,$R$3,Total!W:W,B4,Total!AA:AA,DB!$G$5,Total!AA:AA,DB!$O$5,Total!AA:AA,DB!$G$9,Total!AA:AA,DB!$O$9,Total!C:C,$I$2)+COUNTIFS(Total!X:X,$R$3,Total!W:W,B4,Total!O:O,DB!$G$5,Total!N:N,DB!$O$5,Total!M:M,DB!$G$9,Total!AA:AA,DB!$O$9,Total!AA:AA,$I$2)+COUNTIFS(Total!X:X,$R$3,Total!W:W,B4,Total!O:O,DB!$G$5,Total!N:N,DB!$O$5,Total!AA:AA,DB!$G$9,Total!K:K,DB!$O$9,Total!AA:AA,$I$2)+COUNTIFS(Total!X:X,$R$3,Total!W:W,B4,Total!O:O,DB!$G$5,Total!N:N,DB!$O$5,Total!AA:AA,DB!$G$9,Total!AA:AA,DB!$O$9,Total!C:C,$I$2)+COUNTIFS(Total!X:X,$R$3,Total!W:W,B4,Total!O:O,DB!$G$5,Total!AA:AA,DB!$O$5,Total!M:M,DB!$G$9,Total!K:K,DB!$O$9,Total!AA:AA,$I$2)+COUNTIFS(Total!X:X,$R$3,Total!W:W,B4,Total!O:O,DB!$G$5,Total!AA:AA,DB!$O$5,Total!M:M,DB!$G$9,Total!AA:AA,DB!$O$9,Total!C:C,$I$2)+COUNTIFS(Total!X:X,$R$3,Total!W:W,B4,Total!O:O,DB!$G$5,Total!AA:AA,DB!$O$5,Total!AA:AA,DB!$G$9,Total!K:K,DB!$O$9,Total!C:C,$I$2)+COUNTIFS(Total!X:X,$R$3,Total!W:W,B4,Total!AA:AA,DB!$G$5,Total!N:N,DB!$O$5,Total!M:M,DB!$G$9,Total!K:K,DB!$O$9,Total!AA:AA,$I$2)+COUNTIFS(Total!X:X,$R$3,Total!W:W,B4,Total!AA:AA,DB!$G$5,Total!N:N,DB!$O$5,Total!M:M,DB!$G$9,Total!AA:AA,DB!$O$9,Total!C:C,$I$2)+COUNTIFS(Total!X:X,$R$3,Total!W:W,B4,Total!AA:AA,DB!$G$5,Total!N:N,DB!$O$5,Total!AA:AA,DB!$G$9,Total!K:K,DB!$O$9,Total!C:C,$I$2)+COUNTIFS(Total!X:X,$R$3,Total!W:W,B4,Total!AA:AA,DB!$G$5,Total!AA:AA,DB!$O$5,Total!M:M,DB!$G$9,Total!K:K,DB!$O$9,Total!C:C,$I$2)+COUNTIFS(Total!X:X,$R$3,Total!W:W,B4,Total!O:O,DB!$G$5,Total!N:N,DB!$O$5,Total!AA:AA,DB!$G$9,Total!AA:AA,DB!$O$9,Total!AA:AA,$I$2)+COUNTIFS(Total!X:X,$R$3,Total!W:W,B4,Total!O:O,DB!$G$5,Total!AA:AA,DB!$O$5,Total!M:M,DB!$G$9,Total!AA:AA,DB!$O$9,Total!AA:AA,$I$2)+COUNTIFS(Total!X:X,$R$3,Total!W:W,B4,Total!O:O,DB!$G$5,Total!AA:AA,DB!$O$5,Total!AA:AA,DB!$G$9,Total!K:K,DB!$O$9,Total!AA:AA,$I$2)+COUNTIFS(Total!X:X,$R$3,Total!W:W,B4,Total!O:O,DB!$G$5,Total!AA:AA,DB!$O$5,Total!AA:AA,DB!$G$9,Total!AA:AA,DB!$O$9,Total!C:C,$I$2)+COUNTIFS(Total!X:X,$R$3,Total!W:W,B4,Total!AA:AA,DB!$G$5,Total!N:N,DB!$O$5,Total!M:M,DB!$G$9,Total!AA:AA,DB!$O$9,Total!AA:AA,$I$2)+COUNTIFS(Total!X:X,$R$3,Total!W:W,B4,Total!AA:AA,DB!$G$5,Total!N:N,DB!$O$5,Total!AA:AA,DB!$G$9,Total!K:K,DB!$O$9,Total!AA:AA,$I$2)+COUNTIFS(Total!X:X,$R$3,Total!W:W,B4,Total!AA:AA,DB!$G$5,Total!N:N,DB!$O$5,Total!AA:AA,DB!$G$9,Total!AA:AA,DB!$O$9,Total!C:C,$I$2)+COUNTIFS(Total!X:X,$R$3,Total!W:W,B4,Total!AA:AA,DB!$G$5,Total!AA:AA,DB!$O$5,Total!M:M,DB!$G$9,Total!K:K,DB!$O$9,Total!AA:AA,$I$2)+COUNTIFS(Total!X:X,$R$3,Total!W:W,B4,Total!AA:AA,DB!$G$5,Total!AA:AA,DB!$O$5,Total!M:M,DB!$G$9,Total!AA:AA,DB!$O$9,Total!C:C,$I$2)+COUNTIFS(Total!X:X,$R$3,Total!W:W,B4,Total!AA:AA,DB!$G$5,Total!AA:AA,DB!$O$5,Total!AA:AA,DB!$G$9,Total!K:K,DB!$O$9,Total!C:C,$I$2)+COUNTIFS(Total!X:X,$R$3,Total!W:W,B4,Total!AA:AA,DB!$G$5,Total!N:N,DB!$O$5,Total!M:M,DB!$G$9,Total!K:K,DB!$O$9,Total!C:C,$I$2)+COUNTIFS(Total!X:X,$R$3,Total!W:W,B4,Total!O:O,DB!$G$5,Total!AA:AA,DB!$O$5,Total!M:M,DB!$G$9,Total!K:K,DB!$O$9,Total!C:C,$I$2)+COUNTIFS(Total!X:X,$R$3,Total!W:W,B4,Total!O:O,DB!$G$5,Total!N:N,DB!$O$5,Total!AA:AA,DB!$G$9,Total!K:K,DB!$O$9,Total!C:C,$I$2)+COUNTIFS(Total!X:X,$R$3,Total!W:W,B4,Total!O:O,DB!$G$5,Total!N:N,DB!$O$5,Total!M:M,DB!$G$9,Total!AA:AA,DB!$O$9,Total!C:C,$I$2)+COUNTIFS(Total!X:X,$R$3,Total!W:W,B4,Total!O:O,DB!$G$5,Total!N:N,DB!$O$5,Total!M:M,DB!$G$9,Total!K:K,DB!$O$9,Total!AA:AA,$I$2)</f>
        <v>0</v>
      </c>
      <c r="S4" s="31">
        <f>COUNTIFS(Total!X:X,$S$3,Total!W:W,B4,Total!O:O,DB!$G$5,Total!N:N,DB!$O$5,Total!M:M,DB!$G$9,Total!K:K,DB!$O$9,Total!C:C,$I$2)+COUNTIFS(Total!X:X,$S$3,Total!W:W,B4,Total!AA:AA,DB!$G$5,Total!AA:AA,DB!$O$5,Total!AA:AA,DB!$G$9,Total!AA:AA,DB!$O$9,Total!AA:AA,$I$2)+COUNTIFS(Total!X:X,$S$3,Total!W:W,B4,Total!O:O,DB!$G$5,Total!AA:AA,DB!$O$5,Total!AA:AA,DB!$G$9,Total!AA:AA,DB!$O$9,Total!AA:AA,$I$2)+COUNTIFS(Total!X:X,$S$3,Total!W:W,B4,Total!AA:AA,DB!$G$5,Total!N:N,DB!$O$5,Total!AA:AA,DB!$G$9,Total!AA:AA,DB!$O$9,Total!AA:AA,$I$2)+COUNTIFS(Total!X:X,$S$3,Total!W:W,B4,Total!AA:AA,DB!$G$5,Total!AA:AA,DB!$O$5,Total!M:M,DB!$G$9,Total!AA:AA,DB!$O$9,Total!AA:AA,$I$2)+COUNTIFS(Total!X:X,$S$3,Total!W:W,B4,Total!AA:AA,DB!$G$5,Total!AA:AA,DB!$O$5,Total!AA:AA,DB!$G$9,Total!K:K,DB!$O$9,Total!AA:AA,$I$2)+COUNTIFS(Total!X:X,$S$3,Total!W:W,B4,Total!AA:AA,DB!$G$5,Total!AA:AA,DB!$O$5,Total!AA:AA,DB!$G$9,Total!AA:AA,DB!$O$9,Total!C:C,$I$2)+COUNTIFS(Total!X:X,$S$3,Total!W:W,B4,Total!O:O,DB!$G$5,Total!N:N,DB!$O$5,Total!M:M,DB!$G$9,Total!AA:AA,DB!$O$9,Total!AA:AA,$I$2)+COUNTIFS(Total!X:X,$S$3,Total!W:W,B4,Total!O:O,DB!$G$5,Total!N:N,DB!$O$5,Total!AA:AA,DB!$G$9,Total!K:K,DB!$O$9,Total!AA:AA,$I$2)+COUNTIFS(Total!X:X,$S$3,Total!W:W,B4,Total!O:O,DB!$G$5,Total!N:N,DB!$O$5,Total!AA:AA,DB!$G$9,Total!AA:AA,DB!$O$9,Total!C:C,$I$2)+COUNTIFS(Total!X:X,$S$3,Total!W:W,B4,Total!O:O,DB!$G$5,Total!AA:AA,DB!$O$5,Total!M:M,DB!$G$9,Total!K:K,DB!$O$9,Total!AA:AA,$I$2)+COUNTIFS(Total!X:X,$S$3,Total!W:W,B4,Total!O:O,DB!$G$5,Total!AA:AA,DB!$O$5,Total!M:M,DB!$G$9,Total!AA:AA,DB!$O$9,Total!C:C,$I$2)+COUNTIFS(Total!X:X,$S$3,Total!W:W,B4,Total!O:O,DB!$G$5,Total!AA:AA,DB!$O$5,Total!AA:AA,DB!$G$9,Total!K:K,DB!$O$9,Total!C:C,$I$2)+COUNTIFS(Total!X:X,$S$3,Total!W:W,B4,Total!AA:AA,DB!$G$5,Total!N:N,DB!$O$5,Total!M:M,DB!$G$9,Total!K:K,DB!$O$9,Total!AA:AA,$I$2)+COUNTIFS(Total!X:X,$S$3,Total!W:W,B4,Total!AA:AA,DB!$G$5,Total!N:N,DB!$O$5,Total!M:M,DB!$G$9,Total!AA:AA,DB!$O$9,Total!C:C,$I$2)+COUNTIFS(Total!X:X,$S$3,Total!W:W,B4,Total!AA:AA,DB!$G$5,Total!N:N,DB!$O$5,Total!AA:AA,DB!$G$9,Total!K:K,DB!$O$9,Total!C:C,$I$2)+COUNTIFS(Total!X:X,$S$3,Total!W:W,B4,Total!AA:AA,DB!$G$5,Total!AA:AA,DB!$O$5,Total!M:M,DB!$G$9,Total!K:K,DB!$O$9,Total!C:C,$I$2)+COUNTIFS(Total!X:X,$S$3,Total!W:W,B4,Total!O:O,DB!$G$5,Total!N:N,DB!$O$5,Total!AA:AA,DB!$G$9,Total!AA:AA,DB!$O$9,Total!AA:AA,$I$2)+COUNTIFS(Total!X:X,$S$3,Total!W:W,B4,Total!O:O,DB!$G$5,Total!AA:AA,DB!$O$5,Total!M:M,DB!$G$9,Total!AA:AA,DB!$O$9,Total!AA:AA,$I$2)+COUNTIFS(Total!X:X,$S$3,Total!W:W,B4,Total!O:O,DB!$G$5,Total!AA:AA,DB!$O$5,Total!AA:AA,DB!$G$9,Total!K:K,DB!$O$9,Total!AA:AA,$I$2)+COUNTIFS(Total!X:X,$S$3,Total!W:W,B4,Total!O:O,DB!$G$5,Total!AA:AA,DB!$O$5,Total!AA:AA,DB!$G$9,Total!AA:AA,DB!$O$9,Total!C:C,$I$2)+COUNTIFS(Total!X:X,$S$3,Total!W:W,B4,Total!AA:AA,DB!$G$5,Total!N:N,DB!$O$5,Total!M:M,DB!$G$9,Total!AA:AA,DB!$O$9,Total!AA:AA,$I$2)+COUNTIFS(Total!X:X,$S$3,Total!W:W,B4,Total!AA:AA,DB!$G$5,Total!N:N,DB!$O$5,Total!AA:AA,DB!$G$9,Total!K:K,DB!$O$9,Total!AA:AA,$I$2)+COUNTIFS(Total!X:X,$S$3,Total!W:W,B4,Total!AA:AA,DB!$G$5,Total!N:N,DB!$O$5,Total!AA:AA,DB!$G$9,Total!AA:AA,DB!$O$9,Total!C:C,$I$2)+COUNTIFS(Total!X:X,$S$3,Total!W:W,B4,Total!AA:AA,DB!$G$5,Total!AA:AA,DB!$O$5,Total!M:M,DB!$G$9,Total!K:K,DB!$O$9,Total!AA:AA,$I$2)+COUNTIFS(Total!X:X,$S$3,Total!W:W,B4,Total!AA:AA,DB!$G$5,Total!AA:AA,DB!$O$5,Total!M:M,DB!$G$9,Total!AA:AA,DB!$O$9,Total!C:C,$I$2)+COUNTIFS(Total!X:X,$S$3,Total!W:W,B4,Total!AA:AA,DB!$G$5,Total!AA:AA,DB!$O$5,Total!AA:AA,DB!$G$9,Total!K:K,DB!$O$9,Total!C:C,$I$2)+COUNTIFS(Total!X:X,$S$3,Total!W:W,B4,Total!AA:AA,DB!$G$5,Total!N:N,DB!$O$5,Total!M:M,DB!$G$9,Total!K:K,DB!$O$9,Total!C:C,$I$2)+COUNTIFS(Total!X:X,$S$3,Total!W:W,B4,Total!O:O,DB!$G$5,Total!AA:AA,DB!$O$5,Total!M:M,DB!$G$9,Total!K:K,DB!$O$9,Total!C:C,$I$2)+COUNTIFS(Total!X:X,$S$3,Total!W:W,B4,Total!O:O,DB!$G$5,Total!N:N,DB!$O$5,Total!AA:AA,DB!$G$9,Total!K:K,DB!$O$9,Total!C:C,$I$2)+COUNTIFS(Total!X:X,$S$3,Total!W:W,B4,Total!O:O,DB!$G$5,Total!N:N,DB!$O$5,Total!M:M,DB!$G$9,Total!AA:AA,DB!$O$9,Total!C:C,$I$2)+COUNTIFS(Total!X:X,$S$3,Total!W:W,B4,Total!O:O,DB!$G$5,Total!N:N,DB!$O$5,Total!M:M,DB!$G$9,Total!K:K,DB!$O$9,Total!AA:AA,$I$2)</f>
        <v>0</v>
      </c>
      <c r="T4" s="31">
        <f>COUNTIFS(Total!X:X,$T$3,Total!W:W,B4,Total!O:O,DB!$G$5,Total!N:N,DB!$O$5,Total!M:M,DB!$G$9,Total!K:K,DB!$O$9,Total!C:C,$I$2)+COUNTIFS(Total!X:X,$T$3,Total!W:W,B4,Total!AA:AA,DB!$G$5,Total!AA:AA,DB!$O$5,Total!AA:AA,DB!$G$9,Total!AA:AA,DB!$O$9,Total!AA:AA,$I$2)+COUNTIFS(Total!X:X,$T$3,Total!W:W,B4,Total!O:O,DB!$G$5,Total!AA:AA,DB!$O$5,Total!AA:AA,DB!$G$9,Total!AA:AA,DB!$O$9,Total!AA:AA,$I$2)+COUNTIFS(Total!X:X,$T$3,Total!W:W,B4,Total!AA:AA,DB!$G$5,Total!N:N,DB!$O$5,Total!AA:AA,DB!$G$9,Total!AA:AA,DB!$O$9,Total!AA:AA,$I$2)+COUNTIFS(Total!X:X,$T$3,Total!W:W,B4,Total!AA:AA,DB!$G$5,Total!AA:AA,DB!$O$5,Total!M:M,DB!$G$9,Total!AA:AA,DB!$O$9,Total!AA:AA,$I$2)+COUNTIFS(Total!X:X,$T$3,Total!W:W,B4,Total!AA:AA,DB!$G$5,Total!AA:AA,DB!$O$5,Total!AA:AA,DB!$G$9,Total!K:K,DB!$O$9,Total!AA:AA,$I$2)+COUNTIFS(Total!X:X,$T$3,Total!W:W,B4,Total!AA:AA,DB!$G$5,Total!AA:AA,DB!$O$5,Total!AA:AA,DB!$G$9,Total!AA:AA,DB!$O$9,Total!C:C,$I$2)+COUNTIFS(Total!X:X,$T$3,Total!W:W,B4,Total!O:O,DB!$G$5,Total!N:N,DB!$O$5,Total!M:M,DB!$G$9,Total!AA:AA,DB!$O$9,Total!AA:AA,$I$2)+COUNTIFS(Total!X:X,$T$3,Total!W:W,B4,Total!O:O,DB!$G$5,Total!N:N,DB!$O$5,Total!AA:AA,DB!$G$9,Total!K:K,DB!$O$9,Total!AA:AA,$I$2)+COUNTIFS(Total!X:X,$T$3,Total!W:W,B4,Total!O:O,DB!$G$5,Total!N:N,DB!$O$5,Total!AA:AA,DB!$G$9,Total!AA:AA,DB!$O$9,Total!C:C,$I$2)+COUNTIFS(Total!X:X,$T$3,Total!W:W,B4,Total!O:O,DB!$G$5,Total!AA:AA,DB!$O$5,Total!M:M,DB!$G$9,Total!K:K,DB!$O$9,Total!AA:AA,$I$2)+COUNTIFS(Total!X:X,$T$3,Total!W:W,B4,Total!O:O,DB!$G$5,Total!AA:AA,DB!$O$5,Total!M:M,DB!$G$9,Total!AA:AA,DB!$O$9,Total!C:C,$I$2)+COUNTIFS(Total!X:X,$T$3,Total!W:W,B4,Total!O:O,DB!$G$5,Total!AA:AA,DB!$O$5,Total!AA:AA,DB!$G$9,Total!K:K,DB!$O$9,Total!C:C,$I$2)+COUNTIFS(Total!X:X,$T$3,Total!W:W,B4,Total!AA:AA,DB!$G$5,Total!N:N,DB!$O$5,Total!M:M,DB!$G$9,Total!K:K,DB!$O$9,Total!AA:AA,$I$2)+COUNTIFS(Total!X:X,$T$3,Total!W:W,B4,Total!AA:AA,DB!$G$5,Total!N:N,DB!$O$5,Total!M:M,DB!$G$9,Total!AA:AA,DB!$O$9,Total!C:C,$I$2)+COUNTIFS(Total!X:X,$T$3,Total!W:W,B4,Total!AA:AA,DB!$G$5,Total!N:N,DB!$O$5,Total!AA:AA,DB!$G$9,Total!K:K,DB!$O$9,Total!C:C,$I$2)+COUNTIFS(Total!X:X,$T$3,Total!W:W,B4,Total!AA:AA,DB!$G$5,Total!AA:AA,DB!$O$5,Total!M:M,DB!$G$9,Total!K:K,DB!$O$9,Total!C:C,$I$2)+COUNTIFS(Total!X:X,$T$3,Total!W:W,B4,Total!O:O,DB!$G$5,Total!N:N,DB!$O$5,Total!AA:AA,DB!$G$9,Total!AA:AA,DB!$O$9,Total!AA:AA,$I$2)+COUNTIFS(Total!X:X,$T$3,Total!W:W,B4,Total!O:O,DB!$G$5,Total!AA:AA,DB!$O$5,Total!M:M,DB!$G$9,Total!AA:AA,DB!$O$9,Total!AA:AA,$I$2)+COUNTIFS(Total!X:X,$T$3,Total!W:W,B4,Total!O:O,DB!$G$5,Total!AA:AA,DB!$O$5,Total!AA:AA,DB!$G$9,Total!K:K,DB!$O$9,Total!AA:AA,$I$2)+COUNTIFS(Total!X:X,$T$3,Total!W:W,B4,Total!O:O,DB!$G$5,Total!AA:AA,DB!$O$5,Total!AA:AA,DB!$G$9,Total!AA:AA,DB!$O$9,Total!C:C,$I$2)+COUNTIFS(Total!X:X,$T$3,Total!W:W,B4,Total!AA:AA,DB!$G$5,Total!N:N,DB!$O$5,Total!M:M,DB!$G$9,Total!AA:AA,DB!$O$9,Total!AA:AA,$I$2)+COUNTIFS(Total!X:X,$T$3,Total!W:W,B4,Total!AA:AA,DB!$G$5,Total!N:N,DB!$O$5,Total!AA:AA,DB!$G$9,Total!K:K,DB!$O$9,Total!AA:AA,$I$2)+COUNTIFS(Total!X:X,$T$3,Total!W:W,B4,Total!AA:AA,DB!$G$5,Total!N:N,DB!$O$5,Total!AA:AA,DB!$G$9,Total!AA:AA,DB!$O$9,Total!C:C,$I$2)+COUNTIFS(Total!X:X,$T$3,Total!W:W,B4,Total!AA:AA,DB!$G$5,Total!AA:AA,DB!$O$5,Total!M:M,DB!$G$9,Total!K:K,DB!$O$9,Total!AA:AA,$I$2)+COUNTIFS(Total!X:X,$T$3,Total!W:W,B4,Total!AA:AA,DB!$G$5,Total!AA:AA,DB!$O$5,Total!M:M,DB!$G$9,Total!AA:AA,DB!$O$9,Total!C:C,$I$2)+COUNTIFS(Total!X:X,$T$3,Total!W:W,B4,Total!AA:AA,DB!$G$5,Total!AA:AA,DB!$O$5,Total!AA:AA,DB!$G$9,Total!K:K,DB!$O$9,Total!C:C,$I$2)+COUNTIFS(Total!X:X,$T$3,Total!W:W,B4,Total!AA:AA,DB!$G$5,Total!N:N,DB!$O$5,Total!M:M,DB!$G$9,Total!K:K,DB!$O$9,Total!C:C,$I$2)+COUNTIFS(Total!X:X,$T$3,Total!W:W,B4,Total!O:O,DB!$G$5,Total!AA:AA,DB!$O$5,Total!M:M,DB!$G$9,Total!K:K,DB!$O$9,Total!C:C,$I$2)+COUNTIFS(Total!X:X,$T$3,Total!W:W,B4,Total!O:O,DB!$G$5,Total!N:N,DB!$O$5,Total!AA:AA,DB!$G$9,Total!K:K,DB!$O$9,Total!C:C,$I$2)+COUNTIFS(Total!X:X,$T$3,Total!W:W,B4,Total!O:O,DB!$G$5,Total!N:N,DB!$O$5,Total!M:M,DB!$G$9,Total!AA:AA,DB!$O$9,Total!C:C,$I$2)+COUNTIFS(Total!X:X,$T$3,Total!W:W,B4,Total!O:O,DB!$G$5,Total!N:N,DB!$O$5,Total!M:M,DB!$G$9,Total!K:K,DB!$O$9,Total!AA:AA,$I$2)</f>
        <v>0</v>
      </c>
      <c r="U4" s="31">
        <f>COUNTIFS(Total!X:X,$U$3,Total!W:W,B4,Total!O:O,DB!$G$5,Total!N:N,DB!$O$5,Total!M:M,DB!$G$9,Total!K:K,DB!$O$9,Total!C:C,$I$2)+COUNTIFS(Total!X:X,$U$3,Total!W:W,B4,Total!AA:AA,DB!$G$5,Total!AA:AA,DB!$O$5,Total!AA:AA,DB!$G$9,Total!AA:AA,DB!$O$9,Total!AA:AA,$I$2)+COUNTIFS(Total!X:X,$U$3,Total!W:W,B4,Total!O:O,DB!$G$5,Total!AA:AA,DB!$O$5,Total!AA:AA,DB!$G$9,Total!AA:AA,DB!$O$9,Total!AA:AA,$I$2)+COUNTIFS(Total!X:X,$U$3,Total!W:W,B4,Total!AA:AA,DB!$G$5,Total!N:N,DB!$O$5,Total!AA:AA,DB!$G$9,Total!AA:AA,DB!$O$9,Total!AA:AA,$I$2)+COUNTIFS(Total!X:X,$U$3,Total!W:W,B4,Total!AA:AA,DB!$G$5,Total!AA:AA,DB!$O$5,Total!M:M,DB!$G$9,Total!AA:AA,DB!$O$9,Total!AA:AA,$I$2)+COUNTIFS(Total!X:X,$U$3,Total!W:W,B4,Total!AA:AA,DB!$G$5,Total!AA:AA,DB!$O$5,Total!AA:AA,DB!$G$9,Total!K:K,DB!$O$9,Total!AA:AA,$I$2)+COUNTIFS(Total!X:X,$U$3,Total!W:W,B4,Total!AA:AA,DB!$G$5,Total!AA:AA,DB!$O$5,Total!AA:AA,DB!$G$9,Total!AA:AA,DB!$O$9,Total!C:C,$I$2)+COUNTIFS(Total!X:X,$U$3,Total!W:W,B4,Total!O:O,DB!$G$5,Total!N:N,DB!$O$5,Total!M:M,DB!$G$9,Total!AA:AA,DB!$O$9,Total!AA:AA,$I$2)+COUNTIFS(Total!X:X,$U$3,Total!W:W,B4,Total!O:O,DB!$G$5,Total!N:N,DB!$O$5,Total!AA:AA,DB!$G$9,Total!K:K,DB!$O$9,Total!AA:AA,$I$2)+COUNTIFS(Total!X:X,$U$3,Total!W:W,B4,Total!O:O,DB!$G$5,Total!N:N,DB!$O$5,Total!AA:AA,DB!$G$9,Total!AA:AA,DB!$O$9,Total!C:C,$I$2)+COUNTIFS(Total!X:X,$U$3,Total!W:W,B4,Total!O:O,DB!$G$5,Total!AA:AA,DB!$O$5,Total!M:M,DB!$G$9,Total!K:K,DB!$O$9,Total!AA:AA,$I$2)+COUNTIFS(Total!X:X,$U$3,Total!W:W,B4,Total!O:O,DB!$G$5,Total!AA:AA,DB!$O$5,Total!M:M,DB!$G$9,Total!AA:AA,DB!$O$9,Total!C:C,$I$2)+COUNTIFS(Total!X:X,$U$3,Total!W:W,B4,Total!O:O,DB!$G$5,Total!AA:AA,DB!$O$5,Total!AA:AA,DB!$G$9,Total!K:K,DB!$O$9,Total!C:C,$I$2)+COUNTIFS(Total!X:X,$U$3,Total!W:W,B4,Total!AA:AA,DB!$G$5,Total!N:N,DB!$O$5,Total!M:M,DB!$G$9,Total!K:K,DB!$O$9,Total!AA:AA,$I$2)+COUNTIFS(Total!X:X,$U$3,Total!W:W,B4,Total!AA:AA,DB!$G$5,Total!N:N,DB!$O$5,Total!M:M,DB!$G$9,Total!AA:AA,DB!$O$9,Total!C:C,$I$2)+COUNTIFS(Total!X:X,$U$3,Total!W:W,B4,Total!AA:AA,DB!$G$5,Total!N:N,DB!$O$5,Total!AA:AA,DB!$G$9,Total!K:K,DB!$O$9,Total!C:C,$I$2)+COUNTIFS(Total!X:X,$U$3,Total!W:W,B4,Total!AA:AA,DB!$G$5,Total!AA:AA,DB!$O$5,Total!M:M,DB!$G$9,Total!K:K,DB!$O$9,Total!C:C,$I$2)+COUNTIFS(Total!X:X,$U$3,Total!W:W,B4,Total!O:O,DB!$G$5,Total!N:N,DB!$O$5,Total!AA:AA,DB!$G$9,Total!AA:AA,DB!$O$9,Total!AA:AA,$I$2)+COUNTIFS(Total!X:X,$U$3,Total!W:W,B4,Total!O:O,DB!$G$5,Total!AA:AA,DB!$O$5,Total!M:M,DB!$G$9,Total!AA:AA,DB!$O$9,Total!AA:AA,$I$2)+COUNTIFS(Total!X:X,$U$3,Total!W:W,B4,Total!O:O,DB!$G$5,Total!AA:AA,DB!$O$5,Total!AA:AA,DB!$G$9,Total!K:K,DB!$O$9,Total!AA:AA,$I$2)+COUNTIFS(Total!X:X,$U$3,Total!W:W,B4,Total!O:O,DB!$G$5,Total!AA:AA,DB!$O$5,Total!AA:AA,DB!$G$9,Total!AA:AA,DB!$O$9,Total!C:C,$I$2)+COUNTIFS(Total!X:X,$U$3,Total!W:W,B4,Total!AA:AA,DB!$G$5,Total!N:N,DB!$O$5,Total!M:M,DB!$G$9,Total!AA:AA,DB!$O$9,Total!AA:AA,$I$2)+COUNTIFS(Total!X:X,$U$3,Total!W:W,B4,Total!AA:AA,DB!$G$5,Total!N:N,DB!$O$5,Total!AA:AA,DB!$G$9,Total!K:K,DB!$O$9,Total!AA:AA,$I$2)+COUNTIFS(Total!X:X,$U$3,Total!W:W,B4,Total!AA:AA,DB!$G$5,Total!N:N,DB!$O$5,Total!AA:AA,DB!$G$9,Total!AA:AA,DB!$O$9,Total!C:C,$I$2)+COUNTIFS(Total!X:X,$U$3,Total!W:W,B4,Total!AA:AA,DB!$G$5,Total!AA:AA,DB!$O$5,Total!M:M,DB!$G$9,Total!K:K,DB!$O$9,Total!AA:AA,$I$2)+COUNTIFS(Total!X:X,$U$3,Total!W:W,B4,Total!AA:AA,DB!$G$5,Total!AA:AA,DB!$O$5,Total!M:M,DB!$G$9,Total!AA:AA,DB!$O$9,Total!C:C,$I$2)+COUNTIFS(Total!X:X,$U$3,Total!W:W,B4,Total!AA:AA,DB!$G$5,Total!AA:AA,DB!$O$5,Total!AA:AA,DB!$G$9,Total!K:K,DB!$O$9,Total!C:C,$I$2)+COUNTIFS(Total!X:X,$U$3,Total!W:W,B4,Total!AA:AA,DB!$G$5,Total!N:N,DB!$O$5,Total!M:M,DB!$G$9,Total!K:K,DB!$O$9,Total!C:C,$I$2)+COUNTIFS(Total!X:X,$U$3,Total!W:W,B4,Total!O:O,DB!$G$5,Total!AA:AA,DB!$O$5,Total!M:M,DB!$G$9,Total!K:K,DB!$O$9,Total!C:C,$I$2)+COUNTIFS(Total!X:X,$U$3,Total!W:W,B4,Total!O:O,DB!$G$5,Total!N:N,DB!$O$5,Total!AA:AA,DB!$G$9,Total!K:K,DB!$O$9,Total!C:C,$I$2)+COUNTIFS(Total!X:X,$U$3,Total!W:W,B4,Total!O:O,DB!$G$5,Total!N:N,DB!$O$5,Total!M:M,DB!$G$9,Total!AA:AA,DB!$O$9,Total!C:C,$I$2)+COUNTIFS(Total!X:X,$U$3,Total!W:W,B4,Total!O:O,DB!$G$5,Total!N:N,DB!$O$5,Total!M:M,DB!$G$9,Total!K:K,DB!$O$9,Total!AA:AA,$I$2)</f>
        <v>0</v>
      </c>
      <c r="V4" s="31">
        <f>COUNTIFS(Total!X:X,$V$3,Total!W:W,B4,Total!O:O,DB!$G$5,Total!N:N,DB!$O$5,Total!M:M,DB!$G$9,Total!K:K,DB!$O$9,Total!C:C,$I$2)+COUNTIFS(Total!X:X,$V$3,Total!W:W,B4,Total!AA:AA,DB!$G$5,Total!AA:AA,DB!$O$5,Total!AA:AA,DB!$G$9,Total!AA:AA,DB!$O$9,Total!AA:AA,$I$2)+COUNTIFS(Total!X:X,$V$3,Total!W:W,B4,Total!O:O,DB!$G$5,Total!AA:AA,DB!$O$5,Total!AA:AA,DB!$G$9,Total!AA:AA,DB!$O$9,Total!AA:AA,$I$2)+COUNTIFS(Total!X:X,$V$3,Total!W:W,B4,Total!AA:AA,DB!$G$5,Total!N:N,DB!$O$5,Total!AA:AA,DB!$G$9,Total!AA:AA,DB!$O$9,Total!AA:AA,$I$2)+COUNTIFS(Total!X:X,$V$3,Total!W:W,B4,Total!AA:AA,DB!$G$5,Total!AA:AA,DB!$O$5,Total!M:M,DB!$G$9,Total!AA:AA,DB!$O$9,Total!AA:AA,$I$2)+COUNTIFS(Total!X:X,$V$3,Total!W:W,B4,Total!AA:AA,DB!$G$5,Total!AA:AA,DB!$O$5,Total!AA:AA,DB!$G$9,Total!K:K,DB!$O$9,Total!AA:AA,$I$2)+COUNTIFS(Total!X:X,$V$3,Total!W:W,B4,Total!AA:AA,DB!$G$5,Total!AA:AA,DB!$O$5,Total!AA:AA,DB!$G$9,Total!AA:AA,DB!$O$9,Total!C:C,$I$2)+COUNTIFS(Total!X:X,$V$3,Total!W:W,B4,Total!O:O,DB!$G$5,Total!N:N,DB!$O$5,Total!M:M,DB!$G$9,Total!AA:AA,DB!$O$9,Total!AA:AA,$I$2)+COUNTIFS(Total!X:X,$V$3,Total!W:W,B4,Total!O:O,DB!$G$5,Total!N:N,DB!$O$5,Total!AA:AA,DB!$G$9,Total!K:K,DB!$O$9,Total!AA:AA,$I$2)+COUNTIFS(Total!X:X,$V$3,Total!W:W,B4,Total!O:O,DB!$G$5,Total!N:N,DB!$O$5,Total!AA:AA,DB!$G$9,Total!AA:AA,DB!$O$9,Total!C:C,$I$2)+COUNTIFS(Total!X:X,$V$3,Total!W:W,B4,Total!O:O,DB!$G$5,Total!AA:AA,DB!$O$5,Total!M:M,DB!$G$9,Total!K:K,DB!$O$9,Total!AA:AA,$I$2)+COUNTIFS(Total!X:X,$V$3,Total!W:W,B4,Total!O:O,DB!$G$5,Total!AA:AA,DB!$O$5,Total!M:M,DB!$G$9,Total!AA:AA,DB!$O$9,Total!C:C,$I$2)+COUNTIFS(Total!X:X,$V$3,Total!W:W,B4,Total!O:O,DB!$G$5,Total!AA:AA,DB!$O$5,Total!AA:AA,DB!$G$9,Total!K:K,DB!$O$9,Total!C:C,$I$2)+COUNTIFS(Total!X:X,$V$3,Total!W:W,B4,Total!AA:AA,DB!$G$5,Total!N:N,DB!$O$5,Total!M:M,DB!$G$9,Total!K:K,DB!$O$9,Total!AA:AA,$I$2)+COUNTIFS(Total!X:X,$V$3,Total!W:W,B4,Total!AA:AA,DB!$G$5,Total!N:N,DB!$O$5,Total!M:M,DB!$G$9,Total!AA:AA,DB!$O$9,Total!C:C,$I$2)+COUNTIFS(Total!X:X,$V$3,Total!W:W,B4,Total!AA:AA,DB!$G$5,Total!N:N,DB!$O$5,Total!AA:AA,DB!$G$9,Total!K:K,DB!$O$9,Total!C:C,$I$2)+COUNTIFS(Total!X:X,$V$3,Total!W:W,B4,Total!AA:AA,DB!$G$5,Total!AA:AA,DB!$O$5,Total!M:M,DB!$G$9,Total!K:K,DB!$O$9,Total!C:C,$I$2)+COUNTIFS(Total!X:X,$V$3,Total!W:W,B4,Total!O:O,DB!$G$5,Total!N:N,DB!$O$5,Total!AA:AA,DB!$G$9,Total!AA:AA,DB!$O$9,Total!AA:AA,$I$2)+COUNTIFS(Total!X:X,$V$3,Total!W:W,B4,Total!O:O,DB!$G$5,Total!AA:AA,DB!$O$5,Total!M:M,DB!$G$9,Total!AA:AA,DB!$O$9,Total!AA:AA,$I$2)+COUNTIFS(Total!X:X,$V$3,Total!W:W,B4,Total!O:O,DB!$G$5,Total!AA:AA,DB!$O$5,Total!AA:AA,DB!$G$9,Total!K:K,DB!$O$9,Total!AA:AA,$I$2)+COUNTIFS(Total!X:X,$V$3,Total!W:W,B4,Total!O:O,DB!$G$5,Total!AA:AA,DB!$O$5,Total!AA:AA,DB!$G$9,Total!AA:AA,DB!$O$9,Total!C:C,$I$2)+COUNTIFS(Total!X:X,$V$3,Total!W:W,B4,Total!AA:AA,DB!$G$5,Total!N:N,DB!$O$5,Total!M:M,DB!$G$9,Total!AA:AA,DB!$O$9,Total!AA:AA,$I$2)+COUNTIFS(Total!X:X,$V$3,Total!W:W,B4,Total!AA:AA,DB!$G$5,Total!N:N,DB!$O$5,Total!AA:AA,DB!$G$9,Total!K:K,DB!$O$9,Total!AA:AA,$I$2)+COUNTIFS(Total!X:X,$V$3,Total!W:W,B4,Total!AA:AA,DB!$G$5,Total!N:N,DB!$O$5,Total!AA:AA,DB!$G$9,Total!AA:AA,DB!$O$9,Total!C:C,$I$2)+COUNTIFS(Total!X:X,$V$3,Total!W:W,B4,Total!AA:AA,DB!$G$5,Total!AA:AA,DB!$O$5,Total!M:M,DB!$G$9,Total!K:K,DB!$O$9,Total!AA:AA,$I$2)+COUNTIFS(Total!X:X,$V$3,Total!W:W,B4,Total!AA:AA,DB!$G$5,Total!AA:AA,DB!$O$5,Total!M:M,DB!$G$9,Total!AA:AA,DB!$O$9,Total!C:C,$I$2)+COUNTIFS(Total!X:X,$V$3,Total!W:W,B4,Total!AA:AA,DB!$G$5,Total!AA:AA,DB!$O$5,Total!AA:AA,DB!$G$9,Total!K:K,DB!$O$9,Total!C:C,$I$2)+COUNTIFS(Total!X:X,$V$3,Total!W:W,B4,Total!AA:AA,DB!$G$5,Total!N:N,DB!$O$5,Total!M:M,DB!$G$9,Total!K:K,DB!$O$9,Total!C:C,$I$2)+COUNTIFS(Total!X:X,$V$3,Total!W:W,B4,Total!O:O,DB!$G$5,Total!AA:AA,DB!$O$5,Total!M:M,DB!$G$9,Total!K:K,DB!$O$9,Total!C:C,$I$2)+COUNTIFS(Total!X:X,$V$3,Total!W:W,B4,Total!O:O,DB!$G$5,Total!N:N,DB!$O$5,Total!AA:AA,DB!$G$9,Total!K:K,DB!$O$9,Total!C:C,$I$2)+COUNTIFS(Total!X:X,$V$3,Total!W:W,B4,Total!O:O,DB!$G$5,Total!N:N,DB!$O$5,Total!M:M,DB!$G$9,Total!AA:AA,DB!$O$9,Total!C:C,$I$2)+COUNTIFS(Total!X:X,$V$3,Total!W:W,B4,Total!O:O,DB!$G$5,Total!N:N,DB!$O$5,Total!M:M,DB!$G$9,Total!K:K,DB!$O$9,Total!AA:AA,$I$2)</f>
        <v>0</v>
      </c>
      <c r="W4" s="31">
        <f>COUNTIFS(Total!X:X,$W$3,Total!W:W,B4,Total!O:O,DB!$G$5,Total!N:N,DB!$O$5,Total!M:M,DB!$G$9,Total!K:K,DB!$O$9,Total!C:C,$I$2)+COUNTIFS(Total!X:X,$W$3,Total!W:W,B4,Total!AA:AA,DB!$G$5,Total!AA:AA,DB!$O$5,Total!AA:AA,DB!$G$9,Total!AA:AA,DB!$O$9,Total!AA:AA,$I$2)+COUNTIFS(Total!X:X,$W$3,Total!W:W,B4,Total!O:O,DB!$G$5,Total!AA:AA,DB!$O$5,Total!AA:AA,DB!$G$9,Total!AA:AA,DB!$O$9,Total!AA:AA,$I$2)+COUNTIFS(Total!X:X,$W$3,Total!W:W,B4,Total!AA:AA,DB!$G$5,Total!N:N,DB!$O$5,Total!AA:AA,DB!$G$9,Total!AA:AA,DB!$O$9,Total!AA:AA,$I$2)+COUNTIFS(Total!X:X,$W$3,Total!W:W,B4,Total!AA:AA,DB!$G$5,Total!AA:AA,DB!$O$5,Total!M:M,DB!$G$9,Total!AA:AA,DB!$O$9,Total!AA:AA,$I$2)+COUNTIFS(Total!X:X,$W$3,Total!W:W,B4,Total!AA:AA,DB!$G$5,Total!AA:AA,DB!$O$5,Total!AA:AA,DB!$G$9,Total!K:K,DB!$O$9,Total!AA:AA,$I$2)+COUNTIFS(Total!X:X,$W$3,Total!W:W,B4,Total!AA:AA,DB!$G$5,Total!AA:AA,DB!$O$5,Total!AA:AA,DB!$G$9,Total!AA:AA,DB!$O$9,Total!C:C,$I$2)+COUNTIFS(Total!X:X,$W$3,Total!W:W,B4,Total!O:O,DB!$G$5,Total!N:N,DB!$O$5,Total!M:M,DB!$G$9,Total!AA:AA,DB!$O$9,Total!AA:AA,$I$2)+COUNTIFS(Total!X:X,$W$3,Total!W:W,B4,Total!O:O,DB!$G$5,Total!N:N,DB!$O$5,Total!AA:AA,DB!$G$9,Total!K:K,DB!$O$9,Total!AA:AA,$I$2)+COUNTIFS(Total!X:X,$W$3,Total!W:W,B4,Total!O:O,DB!$G$5,Total!N:N,DB!$O$5,Total!AA:AA,DB!$G$9,Total!AA:AA,DB!$O$9,Total!C:C,$I$2)+COUNTIFS(Total!X:X,$W$3,Total!W:W,B4,Total!O:O,DB!$G$5,Total!AA:AA,DB!$O$5,Total!M:M,DB!$G$9,Total!K:K,DB!$O$9,Total!AA:AA,$I$2)+COUNTIFS(Total!X:X,$W$3,Total!W:W,B4,Total!O:O,DB!$G$5,Total!AA:AA,DB!$O$5,Total!M:M,DB!$G$9,Total!AA:AA,DB!$O$9,Total!C:C,$I$2)+COUNTIFS(Total!X:X,$W$3,Total!W:W,B4,Total!O:O,DB!$G$5,Total!AA:AA,DB!$O$5,Total!AA:AA,DB!$G$9,Total!K:K,DB!$O$9,Total!C:C,$I$2)+COUNTIFS(Total!X:X,$W$3,Total!W:W,B4,Total!AA:AA,DB!$G$5,Total!N:N,DB!$O$5,Total!M:M,DB!$G$9,Total!K:K,DB!$O$9,Total!AA:AA,$I$2)+COUNTIFS(Total!X:X,$W$3,Total!W:W,B4,Total!AA:AA,DB!$G$5,Total!N:N,DB!$O$5,Total!M:M,DB!$G$9,Total!AA:AA,DB!$O$9,Total!C:C,$I$2)+COUNTIFS(Total!X:X,$W$3,Total!W:W,B4,Total!AA:AA,DB!$G$5,Total!N:N,DB!$O$5,Total!AA:AA,DB!$G$9,Total!K:K,DB!$O$9,Total!C:C,$I$2)+COUNTIFS(Total!X:X,$W$3,Total!W:W,B4,Total!AA:AA,DB!$G$5,Total!AA:AA,DB!$O$5,Total!M:M,DB!$G$9,Total!K:K,DB!$O$9,Total!C:C,$I$2)+COUNTIFS(Total!X:X,$W$3,Total!W:W,B4,Total!O:O,DB!$G$5,Total!N:N,DB!$O$5,Total!AA:AA,DB!$G$9,Total!AA:AA,DB!$O$9,Total!AA:AA,$I$2)+COUNTIFS(Total!X:X,$W$3,Total!W:W,B4,Total!O:O,DB!$G$5,Total!AA:AA,DB!$O$5,Total!M:M,DB!$G$9,Total!AA:AA,DB!$O$9,Total!AA:AA,$I$2)+COUNTIFS(Total!X:X,$W$3,Total!W:W,B4,Total!O:O,DB!$G$5,Total!AA:AA,DB!$O$5,Total!AA:AA,DB!$G$9,Total!K:K,DB!$O$9,Total!AA:AA,$I$2)+COUNTIFS(Total!X:X,$W$3,Total!W:W,B4,Total!O:O,DB!$G$5,Total!AA:AA,DB!$O$5,Total!AA:AA,DB!$G$9,Total!AA:AA,DB!$O$9,Total!C:C,$I$2)+COUNTIFS(Total!X:X,$W$3,Total!W:W,B4,Total!AA:AA,DB!$G$5,Total!N:N,DB!$O$5,Total!M:M,DB!$G$9,Total!AA:AA,DB!$O$9,Total!AA:AA,$I$2)+COUNTIFS(Total!X:X,$W$3,Total!W:W,B4,Total!AA:AA,DB!$G$5,Total!N:N,DB!$O$5,Total!AA:AA,DB!$G$9,Total!K:K,DB!$O$9,Total!AA:AA,$I$2)+COUNTIFS(Total!X:X,$W$3,Total!W:W,B4,Total!AA:AA,DB!$G$5,Total!N:N,DB!$O$5,Total!AA:AA,DB!$G$9,Total!AA:AA,DB!$O$9,Total!C:C,$I$2)+COUNTIFS(Total!X:X,$W$3,Total!W:W,B4,Total!AA:AA,DB!$G$5,Total!AA:AA,DB!$O$5,Total!M:M,DB!$G$9,Total!K:K,DB!$O$9,Total!AA:AA,$I$2)+COUNTIFS(Total!X:X,$W$3,Total!W:W,B4,Total!AA:AA,DB!$G$5,Total!AA:AA,DB!$O$5,Total!M:M,DB!$G$9,Total!AA:AA,DB!$O$9,Total!C:C,$I$2)+COUNTIFS(Total!X:X,$W$3,Total!W:W,B4,Total!AA:AA,DB!$G$5,Total!AA:AA,DB!$O$5,Total!AA:AA,DB!$G$9,Total!K:K,DB!$O$9,Total!C:C,$I$2)+COUNTIFS(Total!X:X,$W$3,Total!W:W,B4,Total!AA:AA,DB!$G$5,Total!N:N,DB!$O$5,Total!M:M,DB!$G$9,Total!K:K,DB!$O$9,Total!C:C,$I$2)+COUNTIFS(Total!X:X,$W$3,Total!W:W,B4,Total!O:O,DB!$G$5,Total!AA:AA,DB!$O$5,Total!M:M,DB!$G$9,Total!K:K,DB!$O$9,Total!C:C,$I$2)+COUNTIFS(Total!X:X,$W$3,Total!W:W,B4,Total!O:O,DB!$G$5,Total!N:N,DB!$O$5,Total!AA:AA,DB!$G$9,Total!K:K,DB!$O$9,Total!C:C,$I$2)+COUNTIFS(Total!X:X,$W$3,Total!W:W,B4,Total!O:O,DB!$G$5,Total!N:N,DB!$O$5,Total!M:M,DB!$G$9,Total!AA:AA,DB!$O$9,Total!C:C,$I$2)+COUNTIFS(Total!X:X,$W$3,Total!W:W,B4,Total!O:O,DB!$G$5,Total!N:N,DB!$O$5,Total!M:M,DB!$G$9,Total!K:K,DB!$O$9,Total!AA:AA,$I$2)</f>
        <v>0</v>
      </c>
      <c r="X4" s="31">
        <f>COUNTIFS(Total!X:X,$X$3,Total!W:W,B4,Total!O:O,DB!$G$5,Total!N:N,DB!$O$5,Total!M:M,DB!$G$9,Total!K:K,DB!$O$9,Total!C:C,$I$2)+COUNTIFS(Total!X:X,$X$3,Total!W:W,B4,Total!AA:AA,DB!$G$5,Total!AA:AA,DB!$O$5,Total!AA:AA,DB!$G$9,Total!AA:AA,DB!$O$9,Total!AA:AA,$I$2)+COUNTIFS(Total!X:X,$X$3,Total!W:W,B4,Total!O:O,DB!$G$5,Total!AA:AA,DB!$O$5,Total!AA:AA,DB!$G$9,Total!AA:AA,DB!$O$9,Total!AA:AA,$I$2)+COUNTIFS(Total!X:X,$X$3,Total!W:W,B4,Total!AA:AA,DB!$G$5,Total!N:N,DB!$O$5,Total!AA:AA,DB!$G$9,Total!AA:AA,DB!$O$9,Total!AA:AA,$I$2)+COUNTIFS(Total!X:X,$X$3,Total!W:W,B4,Total!AA:AA,DB!$G$5,Total!AA:AA,DB!$O$5,Total!M:M,DB!$G$9,Total!AA:AA,DB!$O$9,Total!AA:AA,$I$2)+COUNTIFS(Total!X:X,$X$3,Total!W:W,B4,Total!AA:AA,DB!$G$5,Total!AA:AA,DB!$O$5,Total!AA:AA,DB!$G$9,Total!K:K,DB!$O$9,Total!AA:AA,$I$2)+COUNTIFS(Total!X:X,$X$3,Total!W:W,B4,Total!AA:AA,DB!$G$5,Total!AA:AA,DB!$O$5,Total!AA:AA,DB!$G$9,Total!AA:AA,DB!$O$9,Total!C:C,$I$2)+COUNTIFS(Total!X:X,$X$3,Total!W:W,B4,Total!O:O,DB!$G$5,Total!N:N,DB!$O$5,Total!M:M,DB!$G$9,Total!AA:AA,DB!$O$9,Total!AA:AA,$I$2)+COUNTIFS(Total!X:X,$X$3,Total!W:W,B4,Total!O:O,DB!$G$5,Total!N:N,DB!$O$5,Total!AA:AA,DB!$G$9,Total!K:K,DB!$O$9,Total!AA:AA,$I$2)+COUNTIFS(Total!X:X,$X$3,Total!W:W,B4,Total!O:O,DB!$G$5,Total!N:N,DB!$O$5,Total!AA:AA,DB!$G$9,Total!AA:AA,DB!$O$9,Total!C:C,$I$2)+COUNTIFS(Total!X:X,$X$3,Total!W:W,B4,Total!O:O,DB!$G$5,Total!AA:AA,DB!$O$5,Total!M:M,DB!$G$9,Total!K:K,DB!$O$9,Total!AA:AA,$I$2)+COUNTIFS(Total!X:X,$X$3,Total!W:W,B4,Total!O:O,DB!$G$5,Total!AA:AA,DB!$O$5,Total!M:M,DB!$G$9,Total!AA:AA,DB!$O$9,Total!C:C,$I$2)+COUNTIFS(Total!X:X,$X$3,Total!W:W,B4,Total!O:O,DB!$G$5,Total!AA:AA,DB!$O$5,Total!AA:AA,DB!$G$9,Total!K:K,DB!$O$9,Total!C:C,$I$2)+COUNTIFS(Total!X:X,$X$3,Total!W:W,B4,Total!AA:AA,DB!$G$5,Total!N:N,DB!$O$5,Total!M:M,DB!$G$9,Total!K:K,DB!$O$9,Total!AA:AA,$I$2)+COUNTIFS(Total!X:X,$X$3,Total!W:W,B4,Total!AA:AA,DB!$G$5,Total!N:N,DB!$O$5,Total!M:M,DB!$G$9,Total!AA:AA,DB!$O$9,Total!C:C,$I$2)+COUNTIFS(Total!X:X,$X$3,Total!W:W,B4,Total!AA:AA,DB!$G$5,Total!N:N,DB!$O$5,Total!AA:AA,DB!$G$9,Total!K:K,DB!$O$9,Total!C:C,$I$2)+COUNTIFS(Total!X:X,$X$3,Total!W:W,B4,Total!AA:AA,DB!$G$5,Total!AA:AA,DB!$O$5,Total!M:M,DB!$G$9,Total!K:K,DB!$O$9,Total!C:C,$I$2)+COUNTIFS(Total!X:X,$X$3,Total!W:W,B4,Total!O:O,DB!$G$5,Total!N:N,DB!$O$5,Total!AA:AA,DB!$G$9,Total!AA:AA,DB!$O$9,Total!AA:AA,$I$2)+COUNTIFS(Total!X:X,$X$3,Total!W:W,B4,Total!O:O,DB!$G$5,Total!AA:AA,DB!$O$5,Total!M:M,DB!$G$9,Total!AA:AA,DB!$O$9,Total!AA:AA,$I$2)+COUNTIFS(Total!X:X,$X$3,Total!W:W,B4,Total!O:O,DB!$G$5,Total!AA:AA,DB!$O$5,Total!AA:AA,DB!$G$9,Total!K:K,DB!$O$9,Total!AA:AA,$I$2)+COUNTIFS(Total!X:X,$X$3,Total!W:W,B4,Total!O:O,DB!$G$5,Total!AA:AA,DB!$O$5,Total!AA:AA,DB!$G$9,Total!AA:AA,DB!$O$9,Total!C:C,$I$2)+COUNTIFS(Total!X:X,$X$3,Total!W:W,B4,Total!AA:AA,DB!$G$5,Total!N:N,DB!$O$5,Total!M:M,DB!$G$9,Total!AA:AA,DB!$O$9,Total!AA:AA,$I$2)+COUNTIFS(Total!X:X,$X$3,Total!W:W,B4,Total!AA:AA,DB!$G$5,Total!N:N,DB!$O$5,Total!AA:AA,DB!$G$9,Total!K:K,DB!$O$9,Total!AA:AA,$I$2)+COUNTIFS(Total!X:X,$X$3,Total!W:W,B4,Total!AA:AA,DB!$G$5,Total!N:N,DB!$O$5,Total!AA:AA,DB!$G$9,Total!AA:AA,DB!$O$9,Total!C:C,$I$2)+COUNTIFS(Total!X:X,$X$3,Total!W:W,B4,Total!AA:AA,DB!$G$5,Total!AA:AA,DB!$O$5,Total!M:M,DB!$G$9,Total!K:K,DB!$O$9,Total!AA:AA,$I$2)+COUNTIFS(Total!X:X,$X$3,Total!W:W,B4,Total!AA:AA,DB!$G$5,Total!AA:AA,DB!$O$5,Total!M:M,DB!$G$9,Total!AA:AA,DB!$O$9,Total!C:C,$I$2)+COUNTIFS(Total!X:X,$X$3,Total!W:W,B4,Total!AA:AA,DB!$G$5,Total!AA:AA,DB!$O$5,Total!AA:AA,DB!$G$9,Total!K:K,DB!$O$9,Total!C:C,$I$2)+COUNTIFS(Total!X:X,$X$3,Total!W:W,B4,Total!AA:AA,DB!$G$5,Total!N:N,DB!$O$5,Total!M:M,DB!$G$9,Total!K:K,DB!$O$9,Total!C:C,$I$2)+COUNTIFS(Total!X:X,$X$3,Total!W:W,B4,Total!O:O,DB!$G$5,Total!AA:AA,DB!$O$5,Total!M:M,DB!$G$9,Total!K:K,DB!$O$9,Total!C:C,$I$2)+COUNTIFS(Total!X:X,$X$3,Total!W:W,B4,Total!O:O,DB!$G$5,Total!N:N,DB!$O$5,Total!AA:AA,DB!$G$9,Total!K:K,DB!$O$9,Total!C:C,$I$2)+COUNTIFS(Total!X:X,$X$3,Total!W:W,B4,Total!O:O,DB!$G$5,Total!N:N,DB!$O$5,Total!M:M,DB!$G$9,Total!AA:AA,DB!$O$9,Total!C:C,$I$2)+COUNTIFS(Total!X:X,$X$3,Total!W:W,B4,Total!O:O,DB!$G$5,Total!N:N,DB!$O$5,Total!M:M,DB!$G$9,Total!K:K,DB!$O$9,Total!AA:AA,$I$2)</f>
        <v>0</v>
      </c>
      <c r="Y4" s="31">
        <f>SUM(D4:X4)</f>
        <v>71</v>
      </c>
      <c r="Z4" s="31">
        <f>Y4-D4</f>
        <v>49</v>
      </c>
      <c r="AA4" s="31">
        <f>Z4-E4</f>
        <v>0</v>
      </c>
      <c r="AE4" s="25" t="s">
        <v>183</v>
      </c>
    </row>
    <row r="5" spans="1:32" ht="30" customHeight="1" x14ac:dyDescent="0.25">
      <c r="A5" s="43">
        <v>2</v>
      </c>
      <c r="B5" s="53" t="s">
        <v>2664</v>
      </c>
      <c r="C5" s="31">
        <f>COUNTIFS(Total!W:W,B5,Total!O:O,DB!$G$5,Total!N:N,DB!$O$5,Total!M:M,DB!$G$9,Total!K:K,DB!$O$9,Total!C:C,$I$2)+COUNTIFS(Total!W:W,B5,Total!AA:AA,DB!$G$5,Total!AA:AA,DB!$O$5,Total!AA:AA,DB!$G$9,Total!AA:AA,DB!$O$9,Total!AA:AA,$I$2)+COUNTIFS(Total!W:W,B5,Total!O:O,DB!$G$5,Total!AA:AA,DB!$O$5,Total!AA:AA,DB!$G$9,Total!AA:AA,DB!$O$9,Total!AA:AA,$I$2)+COUNTIFS(Total!W:W,B5,Total!AA:AA,DB!$G$5,Total!N:N,DB!$O$5,Total!AA:AA,DB!$G$9,Total!AA:AA,DB!$O$9,Total!AA:AA,$I$2)+COUNTIFS(Total!W:W,B5,Total!AA:AA,DB!$G$5,Total!AA:AA,DB!$O$5,Total!M:M,DB!$G$9,Total!AA:AA,DB!$O$9,Total!AA:AA,$I$2)+COUNTIFS(Total!W:W,B5,Total!AA:AA,DB!$G$5,Total!AA:AA,DB!$O$5,Total!AA:AA,DB!$G$9,Total!K:K,DB!$O$9,Total!AA:AA,$I$2)+COUNTIFS(Total!W:W,B5,Total!AA:AA,DB!$G$5,Total!AA:AA,DB!$O$5,Total!AA:AA,DB!$G$9,Total!AA:AA,DB!$O$9,Total!C:C,$I$2)+COUNTIFS(Total!W:W,B5,Total!O:O,DB!$G$5,Total!N:N,DB!$O$5,Total!M:M,DB!$G$9,Total!AA:AA,DB!$O$9,Total!AA:AA,$I$2)+COUNTIFS(Total!W:W,B5,Total!O:O,DB!$G$5,Total!N:N,DB!$O$5,Total!AA:AA,DB!$G$9,Total!K:K,DB!$O$9,Total!AA:AA,$I$2)+COUNTIFS(Total!W:W,B5,Total!O:O,DB!$G$5,Total!N:N,DB!$O$5,Total!AA:AA,DB!$G$9,Total!AA:AA,DB!$O$9,Total!C:C,$I$2)+COUNTIFS(Total!W:W,B5,Total!O:O,DB!$G$5,Total!AA:AA,DB!$O$5,Total!M:M,DB!$G$9,Total!K:K,DB!$O$9,Total!AA:AA,$I$2)+COUNTIFS(Total!W:W,B5,Total!O:O,DB!$G$5,Total!AA:AA,DB!$O$5,Total!M:M,DB!$G$9,Total!AA:AA,DB!$O$9,Total!C:C,$I$2)+COUNTIFS(Total!W:W,B5,Total!O:O,DB!$G$5,Total!AA:AA,DB!$O$5,Total!AA:AA,DB!$G$9,Total!K:K,DB!$O$9,Total!C:C,$I$2)+COUNTIFS(Total!W:W,B5,Total!AA:AA,DB!$G$5,Total!N:N,DB!$O$5,Total!M:M,DB!$G$9,Total!K:K,DB!$O$9,Total!AA:AA,$I$2)+COUNTIFS(Total!W:W,B5,Total!AA:AA,DB!$G$5,Total!N:N,DB!$O$5,Total!M:M,DB!$G$9,Total!AA:AA,DB!$O$9,Total!C:C,$I$2)+COUNTIFS(Total!W:W,B5,Total!AA:AA,DB!$G$5,Total!N:N,DB!$O$5,Total!AA:AA,DB!$G$9,Total!K:K,DB!$O$9,Total!C:C,$I$2)+COUNTIFS(Total!W:W,B5,Total!AA:AA,DB!$G$5,Total!AA:AA,DB!$O$5,Total!M:M,DB!$G$9,Total!K:K,DB!$O$9,Total!C:C,$I$2)+COUNTIFS(Total!W:W,B5,Total!O:O,DB!$G$5,Total!N:N,DB!$O$5,Total!AA:AA,DB!$G$9,Total!AA:AA,DB!$O$9,Total!AA:AA,$I$2)+COUNTIFS(Total!W:W,B5,Total!O:O,DB!$G$5,Total!AA:AA,DB!$O$5,Total!M:M,DB!$G$9,Total!AA:AA,DB!$O$9,Total!AA:AA,$I$2)+COUNTIFS(Total!W:W,B5,Total!O:O,DB!$G$5,Total!AA:AA,DB!$O$5,Total!AA:AA,DB!$G$9,Total!K:K,DB!$O$9,Total!AA:AA,$I$2)+COUNTIFS(Total!W:W,B5,Total!O:O,DB!$G$5,Total!AA:AA,DB!$O$5,Total!AA:AA,DB!$G$9,Total!AA:AA,DB!$O$9,Total!C:C,$I$2)+COUNTIFS(Total!W:W,B5,Total!AA:AA,DB!$G$5,Total!N:N,DB!$O$5,Total!M:M,DB!$G$9,Total!AA:AA,DB!$O$9,Total!AA:AA,$I$2)+COUNTIFS(Total!W:W,B5,Total!AA:AA,DB!$G$5,Total!N:N,DB!$O$5,Total!AA:AA,DB!$G$9,Total!K:K,DB!$O$9,Total!AA:AA,$I$2)+COUNTIFS(Total!W:W,B5,Total!AA:AA,DB!$G$5,Total!N:N,DB!$O$5,Total!AA:AA,DB!$G$9,Total!AA:AA,DB!$O$9,Total!C:C,$I$2)+COUNTIFS(Total!W:W,B5,Total!AA:AA,DB!$G$5,Total!AA:AA,DB!$O$5,Total!M:M,DB!$G$9,Total!K:K,DB!$O$9,Total!AA:AA,$I$2)+COUNTIFS(Total!W:W,B5,Total!AA:AA,DB!$G$5,Total!AA:AA,DB!$O$5,Total!M:M,DB!$G$9,Total!AA:AA,DB!$O$9,Total!C:C,$I$2)+COUNTIFS(Total!W:W,B5,Total!AA:AA,DB!$G$5,Total!AA:AA,DB!$O$5,Total!AA:AA,DB!$G$9,Total!K:K,DB!$O$9,Total!C:C,$I$2)+COUNTIFS(Total!W:W,B5,Total!AA:AA,DB!$G$5,Total!N:N,DB!$O$5,Total!M:M,DB!$G$9,Total!K:K,DB!$O$9,Total!C:C,$I$2)+COUNTIFS(Total!W:W,B5,Total!O:O,DB!$G$5,Total!AA:AA,DB!$O$5,Total!M:M,DB!$G$9,Total!K:K,DB!$O$9,Total!C:C,$I$2)+COUNTIFS(Total!W:W,B5,Total!O:O,DB!$G$5,Total!N:N,DB!$O$5,Total!AA:AA,DB!$G$9,Total!K:K,DB!$O$9,Total!C:C,$I$2)+COUNTIFS(Total!W:W,B5,Total!O:O,DB!$G$5,Total!N:N,DB!$O$5,Total!M:M,DB!$G$9,Total!AA:AA,DB!$O$9,Total!C:C,$I$2)+COUNTIFS(Total!W:W,B5,Total!O:O,DB!$G$5,Total!N:N,DB!$O$5,Total!M:M,DB!$G$9,Total!K:K,DB!$O$9,Total!AA:AA,$I$2)</f>
        <v>5</v>
      </c>
      <c r="D5" s="31">
        <f>COUNTIFS(Total!X:X,$AF$2,Total!W:W,B5,Total!O:O,DB!$G$5,Total!N:N,DB!$O$5,Total!M:M,DB!$G$9,Total!K:K,DB!$O$9,Total!C:C,$I$2)+COUNTIFS(Total!X:X,$AF$2,Total!W:W,B5,Total!AA:AA,DB!$G$5,Total!AA:AA,DB!$O$5,Total!AA:AA,DB!$G$9,Total!AA:AA,DB!$O$9,Total!AA:AA,$I$2)+COUNTIFS(Total!X:X,$AF$2,Total!W:W,B5,Total!O:O,DB!$G$5,Total!AA:AA,DB!$O$5,Total!AA:AA,DB!$G$9,Total!AA:AA,DB!$O$9,Total!AA:AA,$I$2)+COUNTIFS(Total!X:X,$AF$2,Total!W:W,B5,Total!AA:AA,DB!$G$5,Total!N:N,DB!$O$5,Total!AA:AA,DB!$G$9,Total!AA:AA,DB!$O$9,Total!AA:AA,$I$2)+COUNTIFS(Total!X:X,$AF$2,Total!W:W,B5,Total!AA:AA,DB!$G$5,Total!AA:AA,DB!$O$5,Total!M:M,DB!$G$9,Total!AA:AA,DB!$O$9,Total!AA:AA,$I$2)+COUNTIFS(Total!X:X,$AF$2,Total!W:W,B5,Total!AA:AA,DB!$G$5,Total!AA:AA,DB!$O$5,Total!AA:AA,DB!$G$9,Total!K:K,DB!$O$9,Total!AA:AA,$I$2)+COUNTIFS(Total!X:X,$AF$2,Total!W:W,B5,Total!AA:AA,DB!$G$5,Total!AA:AA,DB!$O$5,Total!AA:AA,DB!$G$9,Total!AA:AA,DB!$O$9,Total!C:C,$I$2)+COUNTIFS(Total!X:X,$AF$2,Total!W:W,B5,Total!O:O,DB!$G$5,Total!N:N,DB!$O$5,Total!M:M,DB!$G$9,Total!AA:AA,DB!$O$9,Total!AA:AA,$I$2)+COUNTIFS(Total!X:X,$AF$2,Total!W:W,B5,Total!O:O,DB!$G$5,Total!N:N,DB!$O$5,Total!AA:AA,DB!$G$9,Total!K:K,DB!$O$9,Total!AA:AA,$I$2)+COUNTIFS(Total!X:X,$AF$2,Total!W:W,B5,Total!O:O,DB!$G$5,Total!N:N,DB!$O$5,Total!AA:AA,DB!$G$9,Total!AA:AA,DB!$O$9,Total!C:C,$I$2)+COUNTIFS(Total!X:X,$AF$2,Total!W:W,B5,Total!O:O,DB!$G$5,Total!AA:AA,DB!$O$5,Total!M:M,DB!$G$9,Total!K:K,DB!$O$9,Total!AA:AA,$I$2)+COUNTIFS(Total!X:X,$AF$2,Total!W:W,B5,Total!O:O,DB!$G$5,Total!AA:AA,DB!$O$5,Total!M:M,DB!$G$9,Total!AA:AA,DB!$O$9,Total!C:C,$I$2)+COUNTIFS(Total!X:X,$AF$2,Total!W:W,B5,Total!O:O,DB!$G$5,Total!AA:AA,DB!$O$5,Total!AA:AA,DB!$G$9,Total!K:K,DB!$O$9,Total!C:C,$I$2)+COUNTIFS(Total!X:X,$AF$2,Total!W:W,B5,Total!AA:AA,DB!$G$5,Total!N:N,DB!$O$5,Total!M:M,DB!$G$9,Total!K:K,DB!$O$9,Total!AA:AA,$I$2)+COUNTIFS(Total!X:X,$AF$2,Total!W:W,B5,Total!AA:AA,DB!$G$5,Total!N:N,DB!$O$5,Total!M:M,DB!$G$9,Total!AA:AA,DB!$O$9,Total!C:C,$I$2)+COUNTIFS(Total!X:X,$AF$2,Total!W:W,B5,Total!AA:AA,DB!$G$5,Total!N:N,DB!$O$5,Total!AA:AA,DB!$G$9,Total!K:K,DB!$O$9,Total!C:C,$I$2)+COUNTIFS(Total!X:X,$AF$2,Total!W:W,B5,Total!AA:AA,DB!$G$5,Total!AA:AA,DB!$O$5,Total!M:M,DB!$G$9,Total!K:K,DB!$O$9,Total!C:C,$I$2)+COUNTIFS(Total!X:X,$AF$2,Total!W:W,B5,Total!O:O,DB!$G$5,Total!N:N,DB!$O$5,Total!AA:AA,DB!$G$9,Total!AA:AA,DB!$O$9,Total!AA:AA,$I$2)+COUNTIFS(Total!X:X,$AF$2,Total!W:W,B5,Total!O:O,DB!$G$5,Total!AA:AA,DB!$O$5,Total!M:M,DB!$G$9,Total!AA:AA,DB!$O$9,Total!AA:AA,$I$2)+COUNTIFS(Total!X:X,$AF$2,Total!W:W,B5,Total!O:O,DB!$G$5,Total!AA:AA,DB!$O$5,Total!AA:AA,DB!$G$9,Total!K:K,DB!$O$9,Total!AA:AA,$I$2)+COUNTIFS(Total!X:X,$AF$2,Total!W:W,B5,Total!O:O,DB!$G$5,Total!AA:AA,DB!$O$5,Total!AA:AA,DB!$G$9,Total!AA:AA,DB!$O$9,Total!C:C,$I$2)+COUNTIFS(Total!X:X,$AF$2,Total!W:W,B5,Total!AA:AA,DB!$G$5,Total!N:N,DB!$O$5,Total!M:M,DB!$G$9,Total!AA:AA,DB!$O$9,Total!AA:AA,$I$2)+COUNTIFS(Total!X:X,$AF$2,Total!W:W,B5,Total!AA:AA,DB!$G$5,Total!N:N,DB!$O$5,Total!AA:AA,DB!$G$9,Total!K:K,DB!$O$9,Total!AA:AA,$I$2)+COUNTIFS(Total!X:X,$AF$2,Total!W:W,B5,Total!AA:AA,DB!$G$5,Total!N:N,DB!$O$5,Total!AA:AA,DB!$G$9,Total!AA:AA,DB!$O$9,Total!C:C,$I$2)+COUNTIFS(Total!X:X,$AF$2,Total!W:W,B5,Total!AA:AA,DB!$G$5,Total!AA:AA,DB!$O$5,Total!M:M,DB!$G$9,Total!K:K,DB!$O$9,Total!AA:AA,$I$2)+COUNTIFS(Total!X:X,$AF$2,Total!W:W,B5,Total!AA:AA,DB!$G$5,Total!AA:AA,DB!$O$5,Total!M:M,DB!$G$9,Total!AA:AA,DB!$O$9,Total!C:C,$I$2)+COUNTIFS(Total!X:X,$AF$2,Total!W:W,B5,Total!AA:AA,DB!$G$5,Total!AA:AA,DB!$O$5,Total!AA:AA,DB!$G$9,Total!K:K,DB!$O$9,Total!C:C,$I$2)+COUNTIFS(Total!X:X,$AF$2,Total!W:W,B5,Total!AA:AA,DB!$G$5,Total!N:N,DB!$O$5,Total!M:M,DB!$G$9,Total!K:K,DB!$O$9,Total!C:C,$I$2)+COUNTIFS(Total!X:X,$AF$2,Total!W:W,B5,Total!O:O,DB!$G$5,Total!AA:AA,DB!$O$5,Total!M:M,DB!$G$9,Total!K:K,DB!$O$9,Total!C:C,$I$2)+COUNTIFS(Total!X:X,$AF$2,Total!W:W,B5,Total!O:O,DB!$G$5,Total!N:N,DB!$O$5,Total!AA:AA,DB!$G$9,Total!K:K,DB!$O$9,Total!C:C,$I$2)+COUNTIFS(Total!X:X,$AF$2,Total!W:W,B5,Total!O:O,DB!$G$5,Total!N:N,DB!$O$5,Total!M:M,DB!$G$9,Total!AA:AA,DB!$O$9,Total!C:C,$I$2)+COUNTIFS(Total!X:X,$AF$2,Total!W:W,B5,Total!O:O,DB!$G$5,Total!N:N,DB!$O$5,Total!M:M,DB!$G$9,Total!K:K,DB!$O$9,Total!AA:AA,$I$2)</f>
        <v>0</v>
      </c>
      <c r="E5" s="31">
        <f>COUNTIFS(Total!X:X,$E$3,Total!W:W,B5,Total!O:O,DB!$G$5,Total!N:N,DB!$O$5,Total!M:M,DB!$G$9,Total!K:K,DB!$O$9,Total!C:C,$I$2)+COUNTIFS(Total!X:X,$E$3,Total!W:W,B5,Total!AA:AA,DB!$G$5,Total!AA:AA,DB!$O$5,Total!AA:AA,DB!$G$9,Total!AA:AA,DB!$O$9,Total!AA:AA,$I$2)+COUNTIFS(Total!X:X,$E$3,Total!W:W,B5,Total!O:O,DB!$G$5,Total!AA:AA,DB!$O$5,Total!AA:AA,DB!$G$9,Total!AA:AA,DB!$O$9,Total!AA:AA,$I$2)+COUNTIFS(Total!X:X,$E$3,Total!W:W,B5,Total!AA:AA,DB!$G$5,Total!N:N,DB!$O$5,Total!AA:AA,DB!$G$9,Total!AA:AA,DB!$O$9,Total!AA:AA,$I$2)+COUNTIFS(Total!X:X,$E$3,Total!W:W,B5,Total!AA:AA,DB!$G$5,Total!AA:AA,DB!$O$5,Total!M:M,DB!$G$9,Total!AA:AA,DB!$O$9,Total!AA:AA,$I$2)+COUNTIFS(Total!X:X,$E$3,Total!W:W,B5,Total!AA:AA,DB!$G$5,Total!AA:AA,DB!$O$5,Total!AA:AA,DB!$G$9,Total!K:K,DB!$O$9,Total!AA:AA,$I$2)+COUNTIFS(Total!X:X,$E$3,Total!W:W,B5,Total!AA:AA,DB!$G$5,Total!AA:AA,DB!$O$5,Total!AA:AA,DB!$G$9,Total!AA:AA,DB!$O$9,Total!C:C,$I$2)+COUNTIFS(Total!X:X,$E$3,Total!W:W,B5,Total!O:O,DB!$G$5,Total!N:N,DB!$O$5,Total!M:M,DB!$G$9,Total!AA:AA,DB!$O$9,Total!AA:AA,$I$2)+COUNTIFS(Total!X:X,$E$3,Total!W:W,B5,Total!O:O,DB!$G$5,Total!N:N,DB!$O$5,Total!AA:AA,DB!$G$9,Total!K:K,DB!$O$9,Total!AA:AA,$I$2)+COUNTIFS(Total!X:X,$E$3,Total!W:W,B5,Total!O:O,DB!$G$5,Total!N:N,DB!$O$5,Total!AA:AA,DB!$G$9,Total!AA:AA,DB!$O$9,Total!C:C,$I$2)+COUNTIFS(Total!X:X,$E$3,Total!W:W,B5,Total!O:O,DB!$G$5,Total!AA:AA,DB!$O$5,Total!M:M,DB!$G$9,Total!K:K,DB!$O$9,Total!AA:AA,$I$2)+COUNTIFS(Total!X:X,$E$3,Total!W:W,B5,Total!O:O,DB!$G$5,Total!AA:AA,DB!$O$5,Total!M:M,DB!$G$9,Total!AA:AA,DB!$O$9,Total!C:C,$I$2)+COUNTIFS(Total!X:X,$E$3,Total!W:W,B5,Total!O:O,DB!$G$5,Total!AA:AA,DB!$O$5,Total!AA:AA,DB!$G$9,Total!K:K,DB!$O$9,Total!C:C,$I$2)+COUNTIFS(Total!X:X,$E$3,Total!W:W,B5,Total!AA:AA,DB!$G$5,Total!N:N,DB!$O$5,Total!M:M,DB!$G$9,Total!K:K,DB!$O$9,Total!AA:AA,$I$2)+COUNTIFS(Total!X:X,$E$3,Total!W:W,B5,Total!AA:AA,DB!$G$5,Total!N:N,DB!$O$5,Total!M:M,DB!$G$9,Total!AA:AA,DB!$O$9,Total!C:C,$I$2)+COUNTIFS(Total!X:X,$E$3,Total!W:W,B5,Total!AA:AA,DB!$G$5,Total!N:N,DB!$O$5,Total!AA:AA,DB!$G$9,Total!K:K,DB!$O$9,Total!C:C,$I$2)+COUNTIFS(Total!X:X,$E$3,Total!W:W,B5,Total!AA:AA,DB!$G$5,Total!AA:AA,DB!$O$5,Total!M:M,DB!$G$9,Total!K:K,DB!$O$9,Total!C:C,$I$2)+COUNTIFS(Total!X:X,$E$3,Total!W:W,B5,Total!O:O,DB!$G$5,Total!N:N,DB!$O$5,Total!AA:AA,DB!$G$9,Total!AA:AA,DB!$O$9,Total!AA:AA,$I$2)+COUNTIFS(Total!X:X,$E$3,Total!W:W,B5,Total!O:O,DB!$G$5,Total!AA:AA,DB!$O$5,Total!M:M,DB!$G$9,Total!AA:AA,DB!$O$9,Total!AA:AA,$I$2)+COUNTIFS(Total!X:X,$E$3,Total!W:W,B5,Total!O:O,DB!$G$5,Total!AA:AA,DB!$O$5,Total!AA:AA,DB!$G$9,Total!K:K,DB!$O$9,Total!AA:AA,$I$2)+COUNTIFS(Total!X:X,$E$3,Total!W:W,B5,Total!O:O,DB!$G$5,Total!AA:AA,DB!$O$5,Total!AA:AA,DB!$G$9,Total!AA:AA,DB!$O$9,Total!C:C,$I$2)+COUNTIFS(Total!X:X,$E$3,Total!W:W,B5,Total!AA:AA,DB!$G$5,Total!N:N,DB!$O$5,Total!M:M,DB!$G$9,Total!AA:AA,DB!$O$9,Total!AA:AA,$I$2)+COUNTIFS(Total!X:X,$E$3,Total!W:W,B5,Total!AA:AA,DB!$G$5,Total!N:N,DB!$O$5,Total!AA:AA,DB!$G$9,Total!K:K,DB!$O$9,Total!AA:AA,$I$2)+COUNTIFS(Total!X:X,$E$3,Total!W:W,B5,Total!AA:AA,DB!$G$5,Total!N:N,DB!$O$5,Total!AA:AA,DB!$G$9,Total!AA:AA,DB!$O$9,Total!C:C,$I$2)+COUNTIFS(Total!X:X,$E$3,Total!W:W,B5,Total!AA:AA,DB!$G$5,Total!AA:AA,DB!$O$5,Total!M:M,DB!$G$9,Total!K:K,DB!$O$9,Total!AA:AA,$I$2)+COUNTIFS(Total!X:X,$E$3,Total!W:W,B5,Total!AA:AA,DB!$G$5,Total!AA:AA,DB!$O$5,Total!M:M,DB!$G$9,Total!AA:AA,DB!$O$9,Total!C:C,$I$2)+COUNTIFS(Total!X:X,$E$3,Total!W:W,B5,Total!AA:AA,DB!$G$5,Total!AA:AA,DB!$O$5,Total!AA:AA,DB!$G$9,Total!K:K,DB!$O$9,Total!C:C,$I$2)+COUNTIFS(Total!X:X,$E$3,Total!W:W,B5,Total!AA:AA,DB!$G$5,Total!N:N,DB!$O$5,Total!M:M,DB!$G$9,Total!K:K,DB!$O$9,Total!C:C,$I$2)+COUNTIFS(Total!X:X,$E$3,Total!W:W,B5,Total!O:O,DB!$G$5,Total!AA:AA,DB!$O$5,Total!M:M,DB!$G$9,Total!K:K,DB!$O$9,Total!C:C,$I$2)+COUNTIFS(Total!X:X,$E$3,Total!W:W,B5,Total!O:O,DB!$G$5,Total!N:N,DB!$O$5,Total!AA:AA,DB!$G$9,Total!K:K,DB!$O$9,Total!C:C,$I$2)+COUNTIFS(Total!X:X,$E$3,Total!W:W,B5,Total!O:O,DB!$G$5,Total!N:N,DB!$O$5,Total!M:M,DB!$G$9,Total!AA:AA,DB!$O$9,Total!C:C,$I$2)+COUNTIFS(Total!X:X,$E$3,Total!W:W,B5,Total!O:O,DB!$G$5,Total!N:N,DB!$O$5,Total!M:M,DB!$G$9,Total!K:K,DB!$O$9,Total!AA:AA,$I$2)</f>
        <v>0</v>
      </c>
      <c r="F5" s="31">
        <f>COUNTIFS(Total!X:X,$E$3,Total!W:W,"PT",Total!O:O,DB!$G$5,Total!N:N,DB!$O$5,Total!M:M,DB!$G$9,Total!K:K,DB!$O$9,Total!C:C,$I$2)+COUNTIFS(Total!X:X,$E$3,Total!W:W,"PT",Total!AA:AA,DB!$G$5,Total!AA:AA,DB!$O$5,Total!AA:AA,DB!$G$9,Total!AA:AA,DB!$O$9,Total!AA:AA,$I$2)+COUNTIFS(Total!X:X,$E$3,Total!W:W,"PT",Total!O:O,DB!$G$5,Total!AA:AA,DB!$O$5,Total!AA:AA,DB!$G$9,Total!AA:AA,DB!$O$9,Total!AA:AA,$I$2)+COUNTIFS(Total!X:X,$E$3,Total!W:W,"PT",Total!AA:AA,DB!$G$5,Total!N:N,DB!$O$5,Total!AA:AA,DB!$G$9,Total!AA:AA,DB!$O$9,Total!AA:AA,$I$2)+COUNTIFS(Total!X:X,$E$3,Total!W:W,"PT",Total!AA:AA,DB!$G$5,Total!AA:AA,DB!$O$5,Total!M:M,DB!$G$9,Total!AA:AA,DB!$O$9,Total!AA:AA,$I$2)+COUNTIFS(Total!X:X,$E$3,Total!W:W,"PT",Total!AA:AA,DB!$G$5,Total!AA:AA,DB!$O$5,Total!AA:AA,DB!$G$9,Total!K:K,DB!$O$9,Total!AA:AA,$I$2)+COUNTIFS(Total!X:X,$E$3,Total!W:W,"PT",Total!AA:AA,DB!$G$5,Total!AA:AA,DB!$O$5,Total!AA:AA,DB!$G$9,Total!AA:AA,DB!$O$9,Total!C:C,$I$2)+COUNTIFS(Total!X:X,$E$3,Total!W:W,"PT",Total!O:O,DB!$G$5,Total!N:N,DB!$O$5,Total!M:M,DB!$G$9,Total!AA:AA,DB!$O$9,Total!AA:AA,$I$2)+COUNTIFS(Total!X:X,$E$3,Total!W:W,"PT",Total!O:O,DB!$G$5,Total!N:N,DB!$O$5,Total!AA:AA,DB!$G$9,Total!K:K,DB!$O$9,Total!AA:AA,$I$2)+COUNTIFS(Total!X:X,$E$3,Total!W:W,"PT",Total!O:O,DB!$G$5,Total!N:N,DB!$O$5,Total!AA:AA,DB!$G$9,Total!AA:AA,DB!$O$9,Total!C:C,$I$2)+COUNTIFS(Total!X:X,$E$3,Total!W:W,"PT",Total!O:O,DB!$G$5,Total!AA:AA,DB!$O$5,Total!M:M,DB!$G$9,Total!K:K,DB!$O$9,Total!AA:AA,$I$2)+COUNTIFS(Total!X:X,$E$3,Total!W:W,"PT",Total!O:O,DB!$G$5,Total!AA:AA,DB!$O$5,Total!M:M,DB!$G$9,Total!AA:AA,DB!$O$9,Total!C:C,$I$2)+COUNTIFS(Total!X:X,$E$3,Total!W:W,"PT",Total!O:O,DB!$G$5,Total!AA:AA,DB!$O$5,Total!AA:AA,DB!$G$9,Total!K:K,DB!$O$9,Total!C:C,$I$2)+COUNTIFS(Total!X:X,$E$3,Total!W:W,"PT",Total!AA:AA,DB!$G$5,Total!N:N,DB!$O$5,Total!M:M,DB!$G$9,Total!K:K,DB!$O$9,Total!AA:AA,$I$2)+COUNTIFS(Total!X:X,$E$3,Total!W:W,"PT",Total!AA:AA,DB!$G$5,Total!N:N,DB!$O$5,Total!M:M,DB!$G$9,Total!AA:AA,DB!$O$9,Total!C:C,$I$2)+COUNTIFS(Total!X:X,$E$3,Total!W:W,"PT",Total!AA:AA,DB!$G$5,Total!N:N,DB!$O$5,Total!AA:AA,DB!$G$9,Total!K:K,DB!$O$9,Total!C:C,$I$2)+COUNTIFS(Total!X:X,$E$3,Total!W:W,"PT",Total!AA:AA,DB!$G$5,Total!AA:AA,DB!$O$5,Total!M:M,DB!$G$9,Total!K:K,DB!$O$9,Total!C:C,$I$2)+COUNTIFS(Total!X:X,$E$3,Total!W:W,"PT",Total!O:O,DB!$G$5,Total!N:N,DB!$O$5,Total!AA:AA,DB!$G$9,Total!AA:AA,DB!$O$9,Total!AA:AA,$I$2)+COUNTIFS(Total!X:X,$E$3,Total!W:W,"PT",Total!O:O,DB!$G$5,Total!AA:AA,DB!$O$5,Total!M:M,DB!$G$9,Total!AA:AA,DB!$O$9,Total!AA:AA,$I$2)+COUNTIFS(Total!X:X,$E$3,Total!W:W,"PT",Total!O:O,DB!$G$5,Total!AA:AA,DB!$O$5,Total!AA:AA,DB!$G$9,Total!K:K,DB!$O$9,Total!AA:AA,$I$2)+COUNTIFS(Total!X:X,$E$3,Total!W:W,"PT",Total!O:O,DB!$G$5,Total!AA:AA,DB!$O$5,Total!AA:AA,DB!$G$9,Total!AA:AA,DB!$O$9,Total!C:C,$I$2)+COUNTIFS(Total!X:X,$E$3,Total!W:W,"PT",Total!AA:AA,DB!$G$5,Total!N:N,DB!$O$5,Total!M:M,DB!$G$9,Total!AA:AA,DB!$O$9,Total!AA:AA,$I$2)+COUNTIFS(Total!X:X,$E$3,Total!W:W,"PT",Total!AA:AA,DB!$G$5,Total!N:N,DB!$O$5,Total!AA:AA,DB!$G$9,Total!K:K,DB!$O$9,Total!AA:AA,$I$2)+COUNTIFS(Total!X:X,$E$3,Total!W:W,"PT",Total!AA:AA,DB!$G$5,Total!N:N,DB!$O$5,Total!AA:AA,DB!$G$9,Total!AA:AA,DB!$O$9,Total!C:C,$I$2)+COUNTIFS(Total!X:X,$E$3,Total!W:W,"PT",Total!AA:AA,DB!$G$5,Total!AA:AA,DB!$O$5,Total!M:M,DB!$G$9,Total!K:K,DB!$O$9,Total!AA:AA,$I$2)+COUNTIFS(Total!X:X,$E$3,Total!W:W,"PT",Total!AA:AA,DB!$G$5,Total!AA:AA,DB!$O$5,Total!M:M,DB!$G$9,Total!AA:AA,DB!$O$9,Total!C:C,$I$2)+COUNTIFS(Total!X:X,$E$3,Total!W:W,"PT",Total!AA:AA,DB!$G$5,Total!AA:AA,DB!$O$5,Total!AA:AA,DB!$G$9,Total!K:K,DB!$O$9,Total!C:C,$I$2)+COUNTIFS(Total!X:X,$E$3,Total!W:W,"PT",Total!AA:AA,DB!$G$5,Total!N:N,DB!$O$5,Total!M:M,DB!$G$9,Total!K:K,DB!$O$9,Total!C:C,$I$2)+COUNTIFS(Total!X:X,$E$3,Total!W:W,"PT",Total!O:O,DB!$G$5,Total!AA:AA,DB!$O$5,Total!M:M,DB!$G$9,Total!K:K,DB!$O$9,Total!C:C,$I$2)+COUNTIFS(Total!X:X,$E$3,Total!W:W,"PT",Total!O:O,DB!$G$5,Total!N:N,DB!$O$5,Total!AA:AA,DB!$G$9,Total!K:K,DB!$O$9,Total!C:C,$I$2)+COUNTIFS(Total!X:X,$E$3,Total!W:W,"PT",Total!O:O,DB!$G$5,Total!N:N,DB!$O$5,Total!M:M,DB!$G$9,Total!AA:AA,DB!$O$9,Total!C:C,$I$2)+COUNTIFS(Total!X:X,$E$3,Total!W:W,"PT",Total!O:O,DB!$G$5,Total!N:N,DB!$O$5,Total!M:M,DB!$G$9,Total!K:K,DB!$O$9,Total!AA:AA,$I$2)</f>
        <v>0</v>
      </c>
      <c r="G5" s="31">
        <f>COUNTIFS(Total!X:X,$G$3,Total!W:W,B5,Total!O:O,DB!$G$5,Total!N:N,DB!$O$5,Total!M:M,DB!$G$9,Total!K:K,DB!$O$9,Total!C:C,$I$2)+COUNTIFS(Total!X:X,$G$3,Total!W:W,B5,Total!AA:AA,DB!$G$5,Total!AA:AA,DB!$O$5,Total!AA:AA,DB!$G$9,Total!AA:AA,DB!$O$9,Total!AA:AA,$I$2)+COUNTIFS(Total!X:X,$G$3,Total!W:W,B5,Total!O:O,DB!$G$5,Total!AA:AA,DB!$O$5,Total!AA:AA,DB!$G$9,Total!AA:AA,DB!$O$9,Total!AA:AA,$I$2)+COUNTIFS(Total!X:X,$G$3,Total!W:W,B5,Total!AA:AA,DB!$G$5,Total!N:N,DB!$O$5,Total!AA:AA,DB!$G$9,Total!AA:AA,DB!$O$9,Total!AA:AA,$I$2)+COUNTIFS(Total!X:X,$G$3,Total!W:W,B5,Total!AA:AA,DB!$G$5,Total!AA:AA,DB!$O$5,Total!M:M,DB!$G$9,Total!AA:AA,DB!$O$9,Total!AA:AA,$I$2)+COUNTIFS(Total!X:X,$G$3,Total!W:W,B5,Total!AA:AA,DB!$G$5,Total!AA:AA,DB!$O$5,Total!AA:AA,DB!$G$9,Total!K:K,DB!$O$9,Total!AA:AA,$I$2)+COUNTIFS(Total!X:X,$G$3,Total!W:W,B5,Total!AA:AA,DB!$G$5,Total!AA:AA,DB!$O$5,Total!AA:AA,DB!$G$9,Total!AA:AA,DB!$O$9,Total!C:C,$I$2)+COUNTIFS(Total!X:X,$G$3,Total!W:W,B5,Total!O:O,DB!$G$5,Total!N:N,DB!$O$5,Total!M:M,DB!$G$9,Total!AA:AA,DB!$O$9,Total!AA:AA,$I$2)+COUNTIFS(Total!X:X,$G$3,Total!W:W,B5,Total!O:O,DB!$G$5,Total!N:N,DB!$O$5,Total!AA:AA,DB!$G$9,Total!K:K,DB!$O$9,Total!AA:AA,$I$2)+COUNTIFS(Total!X:X,$G$3,Total!W:W,B5,Total!O:O,DB!$G$5,Total!N:N,DB!$O$5,Total!AA:AA,DB!$G$9,Total!AA:AA,DB!$O$9,Total!C:C,$I$2)+COUNTIFS(Total!X:X,$G$3,Total!W:W,B5,Total!O:O,DB!$G$5,Total!AA:AA,DB!$O$5,Total!M:M,DB!$G$9,Total!K:K,DB!$O$9,Total!AA:AA,$I$2)+COUNTIFS(Total!X:X,$G$3,Total!W:W,B5,Total!O:O,DB!$G$5,Total!AA:AA,DB!$O$5,Total!M:M,DB!$G$9,Total!AA:AA,DB!$O$9,Total!C:C,$I$2)+COUNTIFS(Total!X:X,$G$3,Total!W:W,B5,Total!O:O,DB!$G$5,Total!AA:AA,DB!$O$5,Total!AA:AA,DB!$G$9,Total!K:K,DB!$O$9,Total!C:C,$I$2)+COUNTIFS(Total!X:X,$G$3,Total!W:W,B5,Total!AA:AA,DB!$G$5,Total!N:N,DB!$O$5,Total!M:M,DB!$G$9,Total!K:K,DB!$O$9,Total!AA:AA,$I$2)+COUNTIFS(Total!X:X,$G$3,Total!W:W,B5,Total!AA:AA,DB!$G$5,Total!N:N,DB!$O$5,Total!M:M,DB!$G$9,Total!AA:AA,DB!$O$9,Total!C:C,$I$2)+COUNTIFS(Total!X:X,$G$3,Total!W:W,B5,Total!AA:AA,DB!$G$5,Total!N:N,DB!$O$5,Total!AA:AA,DB!$G$9,Total!K:K,DB!$O$9,Total!C:C,$I$2)+COUNTIFS(Total!X:X,$G$3,Total!W:W,B5,Total!AA:AA,DB!$G$5,Total!AA:AA,DB!$O$5,Total!M:M,DB!$G$9,Total!K:K,DB!$O$9,Total!C:C,$I$2)+COUNTIFS(Total!X:X,$G$3,Total!W:W,B5,Total!O:O,DB!$G$5,Total!N:N,DB!$O$5,Total!AA:AA,DB!$G$9,Total!AA:AA,DB!$O$9,Total!AA:AA,$I$2)+COUNTIFS(Total!X:X,$G$3,Total!W:W,B5,Total!O:O,DB!$G$5,Total!AA:AA,DB!$O$5,Total!M:M,DB!$G$9,Total!AA:AA,DB!$O$9,Total!AA:AA,$I$2)+COUNTIFS(Total!X:X,$G$3,Total!W:W,B5,Total!O:O,DB!$G$5,Total!AA:AA,DB!$O$5,Total!AA:AA,DB!$G$9,Total!K:K,DB!$O$9,Total!AA:AA,$I$2)+COUNTIFS(Total!X:X,$G$3,Total!W:W,B5,Total!O:O,DB!$G$5,Total!AA:AA,DB!$O$5,Total!AA:AA,DB!$G$9,Total!AA:AA,DB!$O$9,Total!C:C,$I$2)+COUNTIFS(Total!X:X,$G$3,Total!W:W,B5,Total!AA:AA,DB!$G$5,Total!N:N,DB!$O$5,Total!M:M,DB!$G$9,Total!AA:AA,DB!$O$9,Total!AA:AA,$I$2)+COUNTIFS(Total!X:X,$G$3,Total!W:W,B5,Total!AA:AA,DB!$G$5,Total!N:N,DB!$O$5,Total!AA:AA,DB!$G$9,Total!K:K,DB!$O$9,Total!AA:AA,$I$2)+COUNTIFS(Total!X:X,$G$3,Total!W:W,B5,Total!AA:AA,DB!$G$5,Total!N:N,DB!$O$5,Total!AA:AA,DB!$G$9,Total!AA:AA,DB!$O$9,Total!C:C,$I$2)+COUNTIFS(Total!X:X,$G$3,Total!W:W,B5,Total!AA:AA,DB!$G$5,Total!AA:AA,DB!$O$5,Total!M:M,DB!$G$9,Total!K:K,DB!$O$9,Total!AA:AA,$I$2)+COUNTIFS(Total!X:X,$G$3,Total!W:W,B5,Total!AA:AA,DB!$G$5,Total!AA:AA,DB!$O$5,Total!M:M,DB!$G$9,Total!AA:AA,DB!$O$9,Total!C:C,$I$2)+COUNTIFS(Total!X:X,$G$3,Total!W:W,B5,Total!AA:AA,DB!$G$5,Total!AA:AA,DB!$O$5,Total!AA:AA,DB!$G$9,Total!K:K,DB!$O$9,Total!C:C,$I$2)+COUNTIFS(Total!X:X,$G$3,Total!W:W,B5,Total!AA:AA,DB!$G$5,Total!N:N,DB!$O$5,Total!M:M,DB!$G$9,Total!K:K,DB!$O$9,Total!C:C,$I$2)+COUNTIFS(Total!X:X,$G$3,Total!W:W,B5,Total!O:O,DB!$G$5,Total!AA:AA,DB!$O$5,Total!M:M,DB!$G$9,Total!K:K,DB!$O$9,Total!C:C,$I$2)+COUNTIFS(Total!X:X,$G$3,Total!W:W,B5,Total!O:O,DB!$G$5,Total!N:N,DB!$O$5,Total!AA:AA,DB!$G$9,Total!K:K,DB!$O$9,Total!C:C,$I$2)+COUNTIFS(Total!X:X,$G$3,Total!W:W,B5,Total!O:O,DB!$G$5,Total!N:N,DB!$O$5,Total!M:M,DB!$G$9,Total!AA:AA,DB!$O$9,Total!C:C,$I$2)+COUNTIFS(Total!X:X,$G$3,Total!W:W,B5,Total!O:O,DB!$G$5,Total!N:N,DB!$O$5,Total!M:M,DB!$G$9,Total!K:K,DB!$O$9,Total!AA:AA,$I$2)</f>
        <v>5</v>
      </c>
      <c r="H5" s="31">
        <f>COUNTIFS(Total!X:X,$H$3,Total!W:W,B5,Total!O:O,DB!$G$5,Total!N:N,DB!$O$5,Total!M:M,DB!$G$9,Total!K:K,DB!$O$9,Total!C:C,$I$2)+COUNTIFS(Total!X:X,$H$3,Total!W:W,B5,Total!AA:AA,DB!$G$5,Total!AA:AA,DB!$O$5,Total!AA:AA,DB!$G$9,Total!AA:AA,DB!$O$9,Total!AA:AA,$I$2)+COUNTIFS(Total!X:X,$H$3,Total!W:W,B5,Total!O:O,DB!$G$5,Total!AA:AA,DB!$O$5,Total!AA:AA,DB!$G$9,Total!AA:AA,DB!$O$9,Total!AA:AA,$I$2)+COUNTIFS(Total!X:X,$H$3,Total!W:W,B5,Total!AA:AA,DB!$G$5,Total!N:N,DB!$O$5,Total!AA:AA,DB!$G$9,Total!AA:AA,DB!$O$9,Total!AA:AA,$I$2)+COUNTIFS(Total!X:X,$H$3,Total!W:W,B5,Total!AA:AA,DB!$G$5,Total!AA:AA,DB!$O$5,Total!M:M,DB!$G$9,Total!AA:AA,DB!$O$9,Total!AA:AA,$I$2)+COUNTIFS(Total!X:X,$H$3,Total!W:W,B5,Total!AA:AA,DB!$G$5,Total!AA:AA,DB!$O$5,Total!AA:AA,DB!$G$9,Total!K:K,DB!$O$9,Total!AA:AA,$I$2)+COUNTIFS(Total!X:X,$H$3,Total!W:W,B5,Total!AA:AA,DB!$G$5,Total!AA:AA,DB!$O$5,Total!AA:AA,DB!$G$9,Total!AA:AA,DB!$O$9,Total!C:C,$I$2)+COUNTIFS(Total!X:X,$H$3,Total!W:W,B5,Total!O:O,DB!$G$5,Total!N:N,DB!$O$5,Total!M:M,DB!$G$9,Total!AA:AA,DB!$O$9,Total!AA:AA,$I$2)+COUNTIFS(Total!X:X,$H$3,Total!W:W,B5,Total!O:O,DB!$G$5,Total!N:N,DB!$O$5,Total!AA:AA,DB!$G$9,Total!K:K,DB!$O$9,Total!AA:AA,$I$2)+COUNTIFS(Total!X:X,$H$3,Total!W:W,B5,Total!O:O,DB!$G$5,Total!N:N,DB!$O$5,Total!AA:AA,DB!$G$9,Total!AA:AA,DB!$O$9,Total!C:C,$I$2)+COUNTIFS(Total!X:X,$H$3,Total!W:W,B5,Total!O:O,DB!$G$5,Total!AA:AA,DB!$O$5,Total!M:M,DB!$G$9,Total!K:K,DB!$O$9,Total!AA:AA,$I$2)+COUNTIFS(Total!X:X,$H$3,Total!W:W,B5,Total!O:O,DB!$G$5,Total!AA:AA,DB!$O$5,Total!M:M,DB!$G$9,Total!AA:AA,DB!$O$9,Total!C:C,$I$2)+COUNTIFS(Total!X:X,$H$3,Total!W:W,B5,Total!O:O,DB!$G$5,Total!AA:AA,DB!$O$5,Total!AA:AA,DB!$G$9,Total!K:K,DB!$O$9,Total!C:C,$I$2)+COUNTIFS(Total!X:X,$H$3,Total!W:W,B5,Total!AA:AA,DB!$G$5,Total!N:N,DB!$O$5,Total!M:M,DB!$G$9,Total!K:K,DB!$O$9,Total!AA:AA,$I$2)+COUNTIFS(Total!X:X,$H$3,Total!W:W,B5,Total!AA:AA,DB!$G$5,Total!N:N,DB!$O$5,Total!M:M,DB!$G$9,Total!AA:AA,DB!$O$9,Total!C:C,$I$2)+COUNTIFS(Total!X:X,$H$3,Total!W:W,B5,Total!AA:AA,DB!$G$5,Total!N:N,DB!$O$5,Total!AA:AA,DB!$G$9,Total!K:K,DB!$O$9,Total!C:C,$I$2)+COUNTIFS(Total!X:X,$H$3,Total!W:W,B5,Total!AA:AA,DB!$G$5,Total!AA:AA,DB!$O$5,Total!M:M,DB!$G$9,Total!K:K,DB!$O$9,Total!C:C,$I$2)+COUNTIFS(Total!X:X,$H$3,Total!W:W,B5,Total!O:O,DB!$G$5,Total!N:N,DB!$O$5,Total!AA:AA,DB!$G$9,Total!AA:AA,DB!$O$9,Total!AA:AA,$I$2)+COUNTIFS(Total!X:X,$H$3,Total!W:W,B5,Total!O:O,DB!$G$5,Total!AA:AA,DB!$O$5,Total!M:M,DB!$G$9,Total!AA:AA,DB!$O$9,Total!AA:AA,$I$2)+COUNTIFS(Total!X:X,$H$3,Total!W:W,B5,Total!O:O,DB!$G$5,Total!AA:AA,DB!$O$5,Total!AA:AA,DB!$G$9,Total!K:K,DB!$O$9,Total!AA:AA,$I$2)+COUNTIFS(Total!X:X,$H$3,Total!W:W,B5,Total!O:O,DB!$G$5,Total!AA:AA,DB!$O$5,Total!AA:AA,DB!$G$9,Total!AA:AA,DB!$O$9,Total!C:C,$I$2)+COUNTIFS(Total!X:X,$H$3,Total!W:W,B5,Total!AA:AA,DB!$G$5,Total!N:N,DB!$O$5,Total!M:M,DB!$G$9,Total!AA:AA,DB!$O$9,Total!AA:AA,$I$2)+COUNTIFS(Total!X:X,$H$3,Total!W:W,B5,Total!AA:AA,DB!$G$5,Total!N:N,DB!$O$5,Total!AA:AA,DB!$G$9,Total!K:K,DB!$O$9,Total!AA:AA,$I$2)+COUNTIFS(Total!X:X,$H$3,Total!W:W,B5,Total!AA:AA,DB!$G$5,Total!N:N,DB!$O$5,Total!AA:AA,DB!$G$9,Total!AA:AA,DB!$O$9,Total!C:C,$I$2)+COUNTIFS(Total!X:X,$H$3,Total!W:W,B5,Total!AA:AA,DB!$G$5,Total!AA:AA,DB!$O$5,Total!M:M,DB!$G$9,Total!K:K,DB!$O$9,Total!AA:AA,$I$2)+COUNTIFS(Total!X:X,$H$3,Total!W:W,B5,Total!AA:AA,DB!$G$5,Total!AA:AA,DB!$O$5,Total!M:M,DB!$G$9,Total!AA:AA,DB!$O$9,Total!C:C,$I$2)+COUNTIFS(Total!X:X,$H$3,Total!W:W,B5,Total!AA:AA,DB!$G$5,Total!AA:AA,DB!$O$5,Total!AA:AA,DB!$G$9,Total!K:K,DB!$O$9,Total!C:C,$I$2)+COUNTIFS(Total!X:X,$H$3,Total!W:W,B5,Total!AA:AA,DB!$G$5,Total!N:N,DB!$O$5,Total!M:M,DB!$G$9,Total!K:K,DB!$O$9,Total!C:C,$I$2)+COUNTIFS(Total!X:X,$H$3,Total!W:W,B5,Total!O:O,DB!$G$5,Total!AA:AA,DB!$O$5,Total!M:M,DB!$G$9,Total!K:K,DB!$O$9,Total!C:C,$I$2)+COUNTIFS(Total!X:X,$H$3,Total!W:W,B5,Total!O:O,DB!$G$5,Total!N:N,DB!$O$5,Total!AA:AA,DB!$G$9,Total!K:K,DB!$O$9,Total!C:C,$I$2)+COUNTIFS(Total!X:X,$H$3,Total!W:W,B5,Total!O:O,DB!$G$5,Total!N:N,DB!$O$5,Total!M:M,DB!$G$9,Total!AA:AA,DB!$O$9,Total!C:C,$I$2)+COUNTIFS(Total!X:X,$H$3,Total!W:W,B5,Total!O:O,DB!$G$5,Total!N:N,DB!$O$5,Total!M:M,DB!$G$9,Total!K:K,DB!$O$9,Total!AA:AA,$I$2)</f>
        <v>0</v>
      </c>
      <c r="I5" s="31">
        <f>COUNTIFS(Total!X:X,$I$3,Total!W:W,B5,Total!O:O,DB!$G$5,Total!N:N,DB!$O$5,Total!M:M,DB!$G$9,Total!K:K,DB!$O$9,Total!C:C,$I$2)+COUNTIFS(Total!X:X,$I$3,Total!W:W,B5,Total!AA:AA,DB!$G$5,Total!AA:AA,DB!$O$5,Total!AA:AA,DB!$G$9,Total!AA:AA,DB!$O$9,Total!AA:AA,$I$2)+COUNTIFS(Total!X:X,$I$3,Total!W:W,B5,Total!O:O,DB!$G$5,Total!AA:AA,DB!$O$5,Total!AA:AA,DB!$G$9,Total!AA:AA,DB!$O$9,Total!AA:AA,$I$2)+COUNTIFS(Total!X:X,$I$3,Total!W:W,B5,Total!AA:AA,DB!$G$5,Total!N:N,DB!$O$5,Total!AA:AA,DB!$G$9,Total!AA:AA,DB!$O$9,Total!AA:AA,$I$2)+COUNTIFS(Total!X:X,$I$3,Total!W:W,B5,Total!AA:AA,DB!$G$5,Total!AA:AA,DB!$O$5,Total!M:M,DB!$G$9,Total!AA:AA,DB!$O$9,Total!AA:AA,$I$2)+COUNTIFS(Total!X:X,$I$3,Total!W:W,B5,Total!AA:AA,DB!$G$5,Total!AA:AA,DB!$O$5,Total!AA:AA,DB!$G$9,Total!K:K,DB!$O$9,Total!AA:AA,$I$2)+COUNTIFS(Total!X:X,$I$3,Total!W:W,B5,Total!AA:AA,DB!$G$5,Total!AA:AA,DB!$O$5,Total!AA:AA,DB!$G$9,Total!AA:AA,DB!$O$9,Total!C:C,$I$2)+COUNTIFS(Total!X:X,$I$3,Total!W:W,B5,Total!O:O,DB!$G$5,Total!N:N,DB!$O$5,Total!M:M,DB!$G$9,Total!AA:AA,DB!$O$9,Total!AA:AA,$I$2)+COUNTIFS(Total!X:X,$I$3,Total!W:W,B5,Total!O:O,DB!$G$5,Total!N:N,DB!$O$5,Total!AA:AA,DB!$G$9,Total!K:K,DB!$O$9,Total!AA:AA,$I$2)+COUNTIFS(Total!X:X,$I$3,Total!W:W,B5,Total!O:O,DB!$G$5,Total!N:N,DB!$O$5,Total!AA:AA,DB!$G$9,Total!AA:AA,DB!$O$9,Total!C:C,$I$2)+COUNTIFS(Total!X:X,$I$3,Total!W:W,B5,Total!O:O,DB!$G$5,Total!AA:AA,DB!$O$5,Total!M:M,DB!$G$9,Total!K:K,DB!$O$9,Total!AA:AA,$I$2)+COUNTIFS(Total!X:X,$I$3,Total!W:W,B5,Total!O:O,DB!$G$5,Total!AA:AA,DB!$O$5,Total!M:M,DB!$G$9,Total!AA:AA,DB!$O$9,Total!C:C,$I$2)+COUNTIFS(Total!X:X,$I$3,Total!W:W,B5,Total!O:O,DB!$G$5,Total!AA:AA,DB!$O$5,Total!AA:AA,DB!$G$9,Total!K:K,DB!$O$9,Total!C:C,$I$2)+COUNTIFS(Total!X:X,$I$3,Total!W:W,B5,Total!AA:AA,DB!$G$5,Total!N:N,DB!$O$5,Total!M:M,DB!$G$9,Total!K:K,DB!$O$9,Total!AA:AA,$I$2)+COUNTIFS(Total!X:X,$I$3,Total!W:W,B5,Total!AA:AA,DB!$G$5,Total!N:N,DB!$O$5,Total!M:M,DB!$G$9,Total!AA:AA,DB!$O$9,Total!C:C,$I$2)+COUNTIFS(Total!X:X,$I$3,Total!W:W,B5,Total!AA:AA,DB!$G$5,Total!N:N,DB!$O$5,Total!AA:AA,DB!$G$9,Total!K:K,DB!$O$9,Total!C:C,$I$2)+COUNTIFS(Total!X:X,$I$3,Total!W:W,B5,Total!AA:AA,DB!$G$5,Total!AA:AA,DB!$O$5,Total!M:M,DB!$G$9,Total!K:K,DB!$O$9,Total!C:C,$I$2)+COUNTIFS(Total!X:X,$I$3,Total!W:W,B5,Total!O:O,DB!$G$5,Total!N:N,DB!$O$5,Total!AA:AA,DB!$G$9,Total!AA:AA,DB!$O$9,Total!AA:AA,$I$2)+COUNTIFS(Total!X:X,$I$3,Total!W:W,B5,Total!O:O,DB!$G$5,Total!AA:AA,DB!$O$5,Total!M:M,DB!$G$9,Total!AA:AA,DB!$O$9,Total!AA:AA,$I$2)+COUNTIFS(Total!X:X,$I$3,Total!W:W,B5,Total!O:O,DB!$G$5,Total!AA:AA,DB!$O$5,Total!AA:AA,DB!$G$9,Total!K:K,DB!$O$9,Total!AA:AA,$I$2)+COUNTIFS(Total!X:X,$I$3,Total!W:W,B5,Total!O:O,DB!$G$5,Total!AA:AA,DB!$O$5,Total!AA:AA,DB!$G$9,Total!AA:AA,DB!$O$9,Total!C:C,$I$2)+COUNTIFS(Total!X:X,$I$3,Total!W:W,B5,Total!AA:AA,DB!$G$5,Total!N:N,DB!$O$5,Total!M:M,DB!$G$9,Total!AA:AA,DB!$O$9,Total!AA:AA,$I$2)+COUNTIFS(Total!X:X,$I$3,Total!W:W,B5,Total!AA:AA,DB!$G$5,Total!N:N,DB!$O$5,Total!AA:AA,DB!$G$9,Total!K:K,DB!$O$9,Total!AA:AA,$I$2)+COUNTIFS(Total!X:X,$I$3,Total!W:W,B5,Total!AA:AA,DB!$G$5,Total!N:N,DB!$O$5,Total!AA:AA,DB!$G$9,Total!AA:AA,DB!$O$9,Total!C:C,$I$2)+COUNTIFS(Total!X:X,$I$3,Total!W:W,B5,Total!AA:AA,DB!$G$5,Total!AA:AA,DB!$O$5,Total!M:M,DB!$G$9,Total!K:K,DB!$O$9,Total!AA:AA,$I$2)+COUNTIFS(Total!X:X,$I$3,Total!W:W,B5,Total!AA:AA,DB!$G$5,Total!AA:AA,DB!$O$5,Total!M:M,DB!$G$9,Total!AA:AA,DB!$O$9,Total!C:C,$I$2)+COUNTIFS(Total!X:X,$I$3,Total!W:W,B5,Total!AA:AA,DB!$G$5,Total!AA:AA,DB!$O$5,Total!AA:AA,DB!$G$9,Total!K:K,DB!$O$9,Total!C:C,$I$2)+COUNTIFS(Total!X:X,$I$3,Total!W:W,B5,Total!AA:AA,DB!$G$5,Total!N:N,DB!$O$5,Total!M:M,DB!$G$9,Total!K:K,DB!$O$9,Total!C:C,$I$2)+COUNTIFS(Total!X:X,$I$3,Total!W:W,B5,Total!O:O,DB!$G$5,Total!AA:AA,DB!$O$5,Total!M:M,DB!$G$9,Total!K:K,DB!$O$9,Total!C:C,$I$2)+COUNTIFS(Total!X:X,$I$3,Total!W:W,B5,Total!O:O,DB!$G$5,Total!N:N,DB!$O$5,Total!AA:AA,DB!$G$9,Total!K:K,DB!$O$9,Total!C:C,$I$2)+COUNTIFS(Total!X:X,$I$3,Total!W:W,B5,Total!O:O,DB!$G$5,Total!N:N,DB!$O$5,Total!M:M,DB!$G$9,Total!AA:AA,DB!$O$9,Total!C:C,$I$2)+COUNTIFS(Total!X:X,$I$3,Total!W:W,B5,Total!O:O,DB!$G$5,Total!N:N,DB!$O$5,Total!M:M,DB!$G$9,Total!K:K,DB!$O$9,Total!AA:AA,$I$2)</f>
        <v>0</v>
      </c>
      <c r="J5" s="31">
        <f>COUNTIFS(Total!X:X,$J$3,Total!W:W,B5,Total!O:O,DB!$G$5,Total!N:N,DB!$O$5,Total!M:M,DB!$G$9,Total!K:K,DB!$O$9,Total!C:C,$I$2)+COUNTIFS(Total!X:X,$J$3,Total!W:W,B5,Total!AA:AA,DB!$G$5,Total!AA:AA,DB!$O$5,Total!AA:AA,DB!$G$9,Total!AA:AA,DB!$O$9,Total!AA:AA,$I$2)+COUNTIFS(Total!X:X,$J$3,Total!W:W,B5,Total!O:O,DB!$G$5,Total!AA:AA,DB!$O$5,Total!AA:AA,DB!$G$9,Total!AA:AA,DB!$O$9,Total!AA:AA,$I$2)+COUNTIFS(Total!X:X,$J$3,Total!W:W,B5,Total!AA:AA,DB!$G$5,Total!N:N,DB!$O$5,Total!AA:AA,DB!$G$9,Total!AA:AA,DB!$O$9,Total!AA:AA,$I$2)+COUNTIFS(Total!X:X,$J$3,Total!W:W,B5,Total!AA:AA,DB!$G$5,Total!AA:AA,DB!$O$5,Total!M:M,DB!$G$9,Total!AA:AA,DB!$O$9,Total!AA:AA,$I$2)+COUNTIFS(Total!X:X,$J$3,Total!W:W,B5,Total!AA:AA,DB!$G$5,Total!AA:AA,DB!$O$5,Total!AA:AA,DB!$G$9,Total!K:K,DB!$O$9,Total!AA:AA,$I$2)+COUNTIFS(Total!X:X,$J$3,Total!W:W,B5,Total!AA:AA,DB!$G$5,Total!AA:AA,DB!$O$5,Total!AA:AA,DB!$G$9,Total!AA:AA,DB!$O$9,Total!C:C,$I$2)+COUNTIFS(Total!X:X,$J$3,Total!W:W,B5,Total!O:O,DB!$G$5,Total!N:N,DB!$O$5,Total!M:M,DB!$G$9,Total!AA:AA,DB!$O$9,Total!AA:AA,$I$2)+COUNTIFS(Total!X:X,$J$3,Total!W:W,B5,Total!O:O,DB!$G$5,Total!N:N,DB!$O$5,Total!AA:AA,DB!$G$9,Total!K:K,DB!$O$9,Total!AA:AA,$I$2)+COUNTIFS(Total!X:X,$J$3,Total!W:W,B5,Total!O:O,DB!$G$5,Total!N:N,DB!$O$5,Total!AA:AA,DB!$G$9,Total!AA:AA,DB!$O$9,Total!C:C,$I$2)+COUNTIFS(Total!X:X,$J$3,Total!W:W,B5,Total!O:O,DB!$G$5,Total!AA:AA,DB!$O$5,Total!M:M,DB!$G$9,Total!K:K,DB!$O$9,Total!AA:AA,$I$2)+COUNTIFS(Total!X:X,$J$3,Total!W:W,B5,Total!O:O,DB!$G$5,Total!AA:AA,DB!$O$5,Total!M:M,DB!$G$9,Total!AA:AA,DB!$O$9,Total!C:C,$I$2)+COUNTIFS(Total!X:X,$J$3,Total!W:W,B5,Total!O:O,DB!$G$5,Total!AA:AA,DB!$O$5,Total!AA:AA,DB!$G$9,Total!K:K,DB!$O$9,Total!C:C,$I$2)+COUNTIFS(Total!X:X,$J$3,Total!W:W,B5,Total!AA:AA,DB!$G$5,Total!N:N,DB!$O$5,Total!M:M,DB!$G$9,Total!K:K,DB!$O$9,Total!AA:AA,$I$2)+COUNTIFS(Total!X:X,$J$3,Total!W:W,B5,Total!AA:AA,DB!$G$5,Total!N:N,DB!$O$5,Total!M:M,DB!$G$9,Total!AA:AA,DB!$O$9,Total!C:C,$I$2)+COUNTIFS(Total!X:X,$J$3,Total!W:W,B5,Total!AA:AA,DB!$G$5,Total!N:N,DB!$O$5,Total!AA:AA,DB!$G$9,Total!K:K,DB!$O$9,Total!C:C,$I$2)+COUNTIFS(Total!X:X,$J$3,Total!W:W,B5,Total!AA:AA,DB!$G$5,Total!AA:AA,DB!$O$5,Total!M:M,DB!$G$9,Total!K:K,DB!$O$9,Total!C:C,$I$2)+COUNTIFS(Total!X:X,$J$3,Total!W:W,B5,Total!O:O,DB!$G$5,Total!N:N,DB!$O$5,Total!AA:AA,DB!$G$9,Total!AA:AA,DB!$O$9,Total!AA:AA,$I$2)+COUNTIFS(Total!X:X,$J$3,Total!W:W,B5,Total!O:O,DB!$G$5,Total!AA:AA,DB!$O$5,Total!M:M,DB!$G$9,Total!AA:AA,DB!$O$9,Total!AA:AA,$I$2)+COUNTIFS(Total!X:X,$J$3,Total!W:W,B5,Total!O:O,DB!$G$5,Total!AA:AA,DB!$O$5,Total!AA:AA,DB!$G$9,Total!K:K,DB!$O$9,Total!AA:AA,$I$2)+COUNTIFS(Total!X:X,$J$3,Total!W:W,B5,Total!O:O,DB!$G$5,Total!AA:AA,DB!$O$5,Total!AA:AA,DB!$G$9,Total!AA:AA,DB!$O$9,Total!C:C,$I$2)+COUNTIFS(Total!X:X,$J$3,Total!W:W,B5,Total!AA:AA,DB!$G$5,Total!N:N,DB!$O$5,Total!M:M,DB!$G$9,Total!AA:AA,DB!$O$9,Total!AA:AA,$I$2)+COUNTIFS(Total!X:X,$J$3,Total!W:W,B5,Total!AA:AA,DB!$G$5,Total!N:N,DB!$O$5,Total!AA:AA,DB!$G$9,Total!K:K,DB!$O$9,Total!AA:AA,$I$2)+COUNTIFS(Total!X:X,$J$3,Total!W:W,B5,Total!AA:AA,DB!$G$5,Total!N:N,DB!$O$5,Total!AA:AA,DB!$G$9,Total!AA:AA,DB!$O$9,Total!C:C,$I$2)+COUNTIFS(Total!X:X,$J$3,Total!W:W,B5,Total!AA:AA,DB!$G$5,Total!AA:AA,DB!$O$5,Total!M:M,DB!$G$9,Total!K:K,DB!$O$9,Total!AA:AA,$I$2)+COUNTIFS(Total!X:X,$J$3,Total!W:W,B5,Total!AA:AA,DB!$G$5,Total!AA:AA,DB!$O$5,Total!M:M,DB!$G$9,Total!AA:AA,DB!$O$9,Total!C:C,$I$2)+COUNTIFS(Total!X:X,$J$3,Total!W:W,B5,Total!AA:AA,DB!$G$5,Total!AA:AA,DB!$O$5,Total!AA:AA,DB!$G$9,Total!K:K,DB!$O$9,Total!C:C,$I$2)+COUNTIFS(Total!X:X,$J$3,Total!W:W,B5,Total!AA:AA,DB!$G$5,Total!N:N,DB!$O$5,Total!M:M,DB!$G$9,Total!K:K,DB!$O$9,Total!C:C,$I$2)+COUNTIFS(Total!X:X,$J$3,Total!W:W,B5,Total!O:O,DB!$G$5,Total!AA:AA,DB!$O$5,Total!M:M,DB!$G$9,Total!K:K,DB!$O$9,Total!C:C,$I$2)+COUNTIFS(Total!X:X,$J$3,Total!W:W,B5,Total!O:O,DB!$G$5,Total!N:N,DB!$O$5,Total!AA:AA,DB!$G$9,Total!K:K,DB!$O$9,Total!C:C,$I$2)+COUNTIFS(Total!X:X,$J$3,Total!W:W,B5,Total!O:O,DB!$G$5,Total!N:N,DB!$O$5,Total!M:M,DB!$G$9,Total!AA:AA,DB!$O$9,Total!C:C,$I$2)+COUNTIFS(Total!X:X,$J$3,Total!W:W,B5,Total!O:O,DB!$G$5,Total!N:N,DB!$O$5,Total!M:M,DB!$G$9,Total!K:K,DB!$O$9,Total!AA:AA,$I$2)</f>
        <v>0</v>
      </c>
      <c r="K5" s="31">
        <f>COUNTIFS(Total!X:X,$K$3,Total!W:W,B5,Total!O:O,DB!$G$5,Total!N:N,DB!$O$5,Total!M:M,DB!$G$9,Total!K:K,DB!$O$9,Total!C:C,$I$2)+COUNTIFS(Total!X:X,$K$3,Total!W:W,B5,Total!AA:AA,DB!$G$5,Total!AA:AA,DB!$O$5,Total!AA:AA,DB!$G$9,Total!AA:AA,DB!$O$9,Total!AA:AA,$I$2)+COUNTIFS(Total!X:X,$K$3,Total!W:W,B5,Total!O:O,DB!$G$5,Total!AA:AA,DB!$O$5,Total!AA:AA,DB!$G$9,Total!AA:AA,DB!$O$9,Total!AA:AA,$I$2)+COUNTIFS(Total!X:X,$K$3,Total!W:W,B5,Total!AA:AA,DB!$G$5,Total!N:N,DB!$O$5,Total!AA:AA,DB!$G$9,Total!AA:AA,DB!$O$9,Total!AA:AA,$I$2)+COUNTIFS(Total!X:X,$K$3,Total!W:W,B5,Total!AA:AA,DB!$G$5,Total!AA:AA,DB!$O$5,Total!M:M,DB!$G$9,Total!AA:AA,DB!$O$9,Total!AA:AA,$I$2)+COUNTIFS(Total!X:X,$K$3,Total!W:W,B5,Total!AA:AA,DB!$G$5,Total!AA:AA,DB!$O$5,Total!AA:AA,DB!$G$9,Total!K:K,DB!$O$9,Total!AA:AA,$I$2)+COUNTIFS(Total!X:X,$K$3,Total!W:W,B5,Total!AA:AA,DB!$G$5,Total!AA:AA,DB!$O$5,Total!AA:AA,DB!$G$9,Total!AA:AA,DB!$O$9,Total!C:C,$I$2)+COUNTIFS(Total!X:X,$K$3,Total!W:W,B5,Total!O:O,DB!$G$5,Total!N:N,DB!$O$5,Total!M:M,DB!$G$9,Total!AA:AA,DB!$O$9,Total!AA:AA,$I$2)+COUNTIFS(Total!X:X,$K$3,Total!W:W,B5,Total!O:O,DB!$G$5,Total!N:N,DB!$O$5,Total!AA:AA,DB!$G$9,Total!K:K,DB!$O$9,Total!AA:AA,$I$2)+COUNTIFS(Total!X:X,$K$3,Total!W:W,B5,Total!O:O,DB!$G$5,Total!N:N,DB!$O$5,Total!AA:AA,DB!$G$9,Total!AA:AA,DB!$O$9,Total!C:C,$I$2)+COUNTIFS(Total!X:X,$K$3,Total!W:W,B5,Total!O:O,DB!$G$5,Total!AA:AA,DB!$O$5,Total!M:M,DB!$G$9,Total!K:K,DB!$O$9,Total!AA:AA,$I$2)+COUNTIFS(Total!X:X,$K$3,Total!W:W,B5,Total!O:O,DB!$G$5,Total!AA:AA,DB!$O$5,Total!M:M,DB!$G$9,Total!AA:AA,DB!$O$9,Total!C:C,$I$2)+COUNTIFS(Total!X:X,$K$3,Total!W:W,B5,Total!O:O,DB!$G$5,Total!AA:AA,DB!$O$5,Total!AA:AA,DB!$G$9,Total!K:K,DB!$O$9,Total!C:C,$I$2)+COUNTIFS(Total!X:X,$K$3,Total!W:W,B5,Total!AA:AA,DB!$G$5,Total!N:N,DB!$O$5,Total!M:M,DB!$G$9,Total!K:K,DB!$O$9,Total!AA:AA,$I$2)+COUNTIFS(Total!X:X,$K$3,Total!W:W,B5,Total!AA:AA,DB!$G$5,Total!N:N,DB!$O$5,Total!M:M,DB!$G$9,Total!AA:AA,DB!$O$9,Total!C:C,$I$2)+COUNTIFS(Total!X:X,$K$3,Total!W:W,B5,Total!AA:AA,DB!$G$5,Total!N:N,DB!$O$5,Total!AA:AA,DB!$G$9,Total!K:K,DB!$O$9,Total!C:C,$I$2)+COUNTIFS(Total!X:X,$K$3,Total!W:W,B5,Total!AA:AA,DB!$G$5,Total!AA:AA,DB!$O$5,Total!M:M,DB!$G$9,Total!K:K,DB!$O$9,Total!C:C,$I$2)+COUNTIFS(Total!X:X,$K$3,Total!W:W,B5,Total!O:O,DB!$G$5,Total!N:N,DB!$O$5,Total!AA:AA,DB!$G$9,Total!AA:AA,DB!$O$9,Total!AA:AA,$I$2)+COUNTIFS(Total!X:X,$K$3,Total!W:W,B5,Total!O:O,DB!$G$5,Total!AA:AA,DB!$O$5,Total!M:M,DB!$G$9,Total!AA:AA,DB!$O$9,Total!AA:AA,$I$2)+COUNTIFS(Total!X:X,$K$3,Total!W:W,B5,Total!O:O,DB!$G$5,Total!AA:AA,DB!$O$5,Total!AA:AA,DB!$G$9,Total!K:K,DB!$O$9,Total!AA:AA,$I$2)+COUNTIFS(Total!X:X,$K$3,Total!W:W,B5,Total!O:O,DB!$G$5,Total!AA:AA,DB!$O$5,Total!AA:AA,DB!$G$9,Total!AA:AA,DB!$O$9,Total!C:C,$I$2)+COUNTIFS(Total!X:X,$K$3,Total!W:W,B5,Total!AA:AA,DB!$G$5,Total!N:N,DB!$O$5,Total!M:M,DB!$G$9,Total!AA:AA,DB!$O$9,Total!AA:AA,$I$2)+COUNTIFS(Total!X:X,$K$3,Total!W:W,B5,Total!AA:AA,DB!$G$5,Total!N:N,DB!$O$5,Total!AA:AA,DB!$G$9,Total!K:K,DB!$O$9,Total!AA:AA,$I$2)+COUNTIFS(Total!X:X,$K$3,Total!W:W,B5,Total!AA:AA,DB!$G$5,Total!N:N,DB!$O$5,Total!AA:AA,DB!$G$9,Total!AA:AA,DB!$O$9,Total!C:C,$I$2)+COUNTIFS(Total!X:X,$K$3,Total!W:W,B5,Total!AA:AA,DB!$G$5,Total!AA:AA,DB!$O$5,Total!M:M,DB!$G$9,Total!K:K,DB!$O$9,Total!AA:AA,$I$2)+COUNTIFS(Total!X:X,$K$3,Total!W:W,B5,Total!AA:AA,DB!$G$5,Total!AA:AA,DB!$O$5,Total!M:M,DB!$G$9,Total!AA:AA,DB!$O$9,Total!C:C,$I$2)+COUNTIFS(Total!X:X,$K$3,Total!W:W,B5,Total!AA:AA,DB!$G$5,Total!AA:AA,DB!$O$5,Total!AA:AA,DB!$G$9,Total!K:K,DB!$O$9,Total!C:C,$I$2)+COUNTIFS(Total!X:X,$K$3,Total!W:W,B5,Total!AA:AA,DB!$G$5,Total!N:N,DB!$O$5,Total!M:M,DB!$G$9,Total!K:K,DB!$O$9,Total!C:C,$I$2)+COUNTIFS(Total!X:X,$K$3,Total!W:W,B5,Total!O:O,DB!$G$5,Total!AA:AA,DB!$O$5,Total!M:M,DB!$G$9,Total!K:K,DB!$O$9,Total!C:C,$I$2)+COUNTIFS(Total!X:X,$K$3,Total!W:W,B5,Total!O:O,DB!$G$5,Total!N:N,DB!$O$5,Total!AA:AA,DB!$G$9,Total!K:K,DB!$O$9,Total!C:C,$I$2)+COUNTIFS(Total!X:X,$K$3,Total!W:W,B5,Total!O:O,DB!$G$5,Total!N:N,DB!$O$5,Total!M:M,DB!$G$9,Total!AA:AA,DB!$O$9,Total!C:C,$I$2)+COUNTIFS(Total!X:X,$K$3,Total!W:W,B5,Total!O:O,DB!$G$5,Total!N:N,DB!$O$5,Total!M:M,DB!$G$9,Total!K:K,DB!$O$9,Total!AA:AA,$I$2)</f>
        <v>0</v>
      </c>
      <c r="L5" s="31">
        <f>COUNTIFS(Total!X:X,$L$3,Total!W:W,B5,Total!O:O,DB!$G$5,Total!N:N,DB!$O$5,Total!M:M,DB!$G$9,Total!K:K,DB!$O$9,Total!C:C,$I$2)+COUNTIFS(Total!X:X,$L$3,Total!W:W,B5,Total!AA:AA,DB!$G$5,Total!AA:AA,DB!$O$5,Total!AA:AA,DB!$G$9,Total!AA:AA,DB!$O$9,Total!AA:AA,$I$2)+COUNTIFS(Total!X:X,$L$3,Total!W:W,B5,Total!O:O,DB!$G$5,Total!AA:AA,DB!$O$5,Total!AA:AA,DB!$G$9,Total!AA:AA,DB!$O$9,Total!AA:AA,$I$2)+COUNTIFS(Total!X:X,$L$3,Total!W:W,B5,Total!AA:AA,DB!$G$5,Total!N:N,DB!$O$5,Total!AA:AA,DB!$G$9,Total!AA:AA,DB!$O$9,Total!AA:AA,$I$2)+COUNTIFS(Total!X:X,$L$3,Total!W:W,B5,Total!AA:AA,DB!$G$5,Total!AA:AA,DB!$O$5,Total!M:M,DB!$G$9,Total!AA:AA,DB!$O$9,Total!AA:AA,$I$2)+COUNTIFS(Total!X:X,$L$3,Total!W:W,B5,Total!AA:AA,DB!$G$5,Total!AA:AA,DB!$O$5,Total!AA:AA,DB!$G$9,Total!K:K,DB!$O$9,Total!AA:AA,$I$2)+COUNTIFS(Total!X:X,$L$3,Total!W:W,B5,Total!AA:AA,DB!$G$5,Total!AA:AA,DB!$O$5,Total!AA:AA,DB!$G$9,Total!AA:AA,DB!$O$9,Total!C:C,$I$2)+COUNTIFS(Total!X:X,$L$3,Total!W:W,B5,Total!O:O,DB!$G$5,Total!N:N,DB!$O$5,Total!M:M,DB!$G$9,Total!AA:AA,DB!$O$9,Total!AA:AA,$I$2)+COUNTIFS(Total!X:X,$L$3,Total!W:W,B5,Total!O:O,DB!$G$5,Total!N:N,DB!$O$5,Total!AA:AA,DB!$G$9,Total!K:K,DB!$O$9,Total!AA:AA,$I$2)+COUNTIFS(Total!X:X,$L$3,Total!W:W,B5,Total!O:O,DB!$G$5,Total!N:N,DB!$O$5,Total!AA:AA,DB!$G$9,Total!AA:AA,DB!$O$9,Total!C:C,$I$2)+COUNTIFS(Total!X:X,$L$3,Total!W:W,B5,Total!O:O,DB!$G$5,Total!AA:AA,DB!$O$5,Total!M:M,DB!$G$9,Total!K:K,DB!$O$9,Total!AA:AA,$I$2)+COUNTIFS(Total!X:X,$L$3,Total!W:W,B5,Total!O:O,DB!$G$5,Total!AA:AA,DB!$O$5,Total!M:M,DB!$G$9,Total!AA:AA,DB!$O$9,Total!C:C,$I$2)+COUNTIFS(Total!X:X,$L$3,Total!W:W,B5,Total!O:O,DB!$G$5,Total!AA:AA,DB!$O$5,Total!AA:AA,DB!$G$9,Total!K:K,DB!$O$9,Total!C:C,$I$2)+COUNTIFS(Total!X:X,$L$3,Total!W:W,B5,Total!AA:AA,DB!$G$5,Total!N:N,DB!$O$5,Total!M:M,DB!$G$9,Total!K:K,DB!$O$9,Total!AA:AA,$I$2)+COUNTIFS(Total!X:X,$L$3,Total!W:W,B5,Total!AA:AA,DB!$G$5,Total!N:N,DB!$O$5,Total!M:M,DB!$G$9,Total!AA:AA,DB!$O$9,Total!C:C,$I$2)+COUNTIFS(Total!X:X,$L$3,Total!W:W,B5,Total!AA:AA,DB!$G$5,Total!N:N,DB!$O$5,Total!AA:AA,DB!$G$9,Total!K:K,DB!$O$9,Total!C:C,$I$2)+COUNTIFS(Total!X:X,$L$3,Total!W:W,B5,Total!AA:AA,DB!$G$5,Total!AA:AA,DB!$O$5,Total!M:M,DB!$G$9,Total!K:K,DB!$O$9,Total!C:C,$I$2)+COUNTIFS(Total!X:X,$L$3,Total!W:W,B5,Total!O:O,DB!$G$5,Total!N:N,DB!$O$5,Total!AA:AA,DB!$G$9,Total!AA:AA,DB!$O$9,Total!AA:AA,$I$2)+COUNTIFS(Total!X:X,$L$3,Total!W:W,B5,Total!O:O,DB!$G$5,Total!AA:AA,DB!$O$5,Total!M:M,DB!$G$9,Total!AA:AA,DB!$O$9,Total!AA:AA,$I$2)+COUNTIFS(Total!X:X,$L$3,Total!W:W,B5,Total!O:O,DB!$G$5,Total!AA:AA,DB!$O$5,Total!AA:AA,DB!$G$9,Total!K:K,DB!$O$9,Total!AA:AA,$I$2)+COUNTIFS(Total!X:X,$L$3,Total!W:W,B5,Total!O:O,DB!$G$5,Total!AA:AA,DB!$O$5,Total!AA:AA,DB!$G$9,Total!AA:AA,DB!$O$9,Total!C:C,$I$2)+COUNTIFS(Total!X:X,$L$3,Total!W:W,B5,Total!AA:AA,DB!$G$5,Total!N:N,DB!$O$5,Total!M:M,DB!$G$9,Total!AA:AA,DB!$O$9,Total!AA:AA,$I$2)+COUNTIFS(Total!X:X,$L$3,Total!W:W,B5,Total!AA:AA,DB!$G$5,Total!N:N,DB!$O$5,Total!AA:AA,DB!$G$9,Total!K:K,DB!$O$9,Total!AA:AA,$I$2)+COUNTIFS(Total!X:X,$L$3,Total!W:W,B5,Total!AA:AA,DB!$G$5,Total!N:N,DB!$O$5,Total!AA:AA,DB!$G$9,Total!AA:AA,DB!$O$9,Total!C:C,$I$2)+COUNTIFS(Total!X:X,$L$3,Total!W:W,B5,Total!AA:AA,DB!$G$5,Total!AA:AA,DB!$O$5,Total!M:M,DB!$G$9,Total!K:K,DB!$O$9,Total!AA:AA,$I$2)+COUNTIFS(Total!X:X,$L$3,Total!W:W,B5,Total!AA:AA,DB!$G$5,Total!AA:AA,DB!$O$5,Total!M:M,DB!$G$9,Total!AA:AA,DB!$O$9,Total!C:C,$I$2)+COUNTIFS(Total!X:X,$L$3,Total!W:W,B5,Total!AA:AA,DB!$G$5,Total!AA:AA,DB!$O$5,Total!AA:AA,DB!$G$9,Total!K:K,DB!$O$9,Total!C:C,$I$2)+COUNTIFS(Total!X:X,$L$3,Total!W:W,B5,Total!AA:AA,DB!$G$5,Total!N:N,DB!$O$5,Total!M:M,DB!$G$9,Total!K:K,DB!$O$9,Total!C:C,$I$2)+COUNTIFS(Total!X:X,$L$3,Total!W:W,B5,Total!O:O,DB!$G$5,Total!AA:AA,DB!$O$5,Total!M:M,DB!$G$9,Total!K:K,DB!$O$9,Total!C:C,$I$2)+COUNTIFS(Total!X:X,$L$3,Total!W:W,B5,Total!O:O,DB!$G$5,Total!N:N,DB!$O$5,Total!AA:AA,DB!$G$9,Total!K:K,DB!$O$9,Total!C:C,$I$2)+COUNTIFS(Total!X:X,$L$3,Total!W:W,B5,Total!O:O,DB!$G$5,Total!N:N,DB!$O$5,Total!M:M,DB!$G$9,Total!AA:AA,DB!$O$9,Total!C:C,$I$2)+COUNTIFS(Total!X:X,$L$3,Total!W:W,B5,Total!O:O,DB!$G$5,Total!N:N,DB!$O$5,Total!M:M,DB!$G$9,Total!K:K,DB!$O$9,Total!AA:AA,$I$2)</f>
        <v>0</v>
      </c>
      <c r="M5" s="31">
        <f>COUNTIFS(Total!X:X,$M$3,Total!W:W,B5,Total!O:O,DB!$G$5,Total!N:N,DB!$O$5,Total!M:M,DB!$G$9,Total!K:K,DB!$O$9,Total!C:C,$I$2)+COUNTIFS(Total!X:X,$M$3,Total!W:W,B5,Total!AA:AA,DB!$G$5,Total!AA:AA,DB!$O$5,Total!AA:AA,DB!$G$9,Total!AA:AA,DB!$O$9,Total!AA:AA,$I$2)+COUNTIFS(Total!X:X,$M$3,Total!W:W,B5,Total!O:O,DB!$G$5,Total!AA:AA,DB!$O$5,Total!AA:AA,DB!$G$9,Total!AA:AA,DB!$O$9,Total!AA:AA,$I$2)+COUNTIFS(Total!X:X,$M$3,Total!W:W,B5,Total!AA:AA,DB!$G$5,Total!N:N,DB!$O$5,Total!AA:AA,DB!$G$9,Total!AA:AA,DB!$O$9,Total!AA:AA,$I$2)+COUNTIFS(Total!X:X,$M$3,Total!W:W,B5,Total!AA:AA,DB!$G$5,Total!AA:AA,DB!$O$5,Total!M:M,DB!$G$9,Total!AA:AA,DB!$O$9,Total!AA:AA,$I$2)+COUNTIFS(Total!X:X,$M$3,Total!W:W,B5,Total!AA:AA,DB!$G$5,Total!AA:AA,DB!$O$5,Total!AA:AA,DB!$G$9,Total!K:K,DB!$O$9,Total!AA:AA,$I$2)+COUNTIFS(Total!X:X,$M$3,Total!W:W,B5,Total!AA:AA,DB!$G$5,Total!AA:AA,DB!$O$5,Total!AA:AA,DB!$G$9,Total!AA:AA,DB!$O$9,Total!C:C,$I$2)+COUNTIFS(Total!X:X,$M$3,Total!W:W,B5,Total!O:O,DB!$G$5,Total!N:N,DB!$O$5,Total!M:M,DB!$G$9,Total!AA:AA,DB!$O$9,Total!AA:AA,$I$2)+COUNTIFS(Total!X:X,$M$3,Total!W:W,B5,Total!O:O,DB!$G$5,Total!N:N,DB!$O$5,Total!AA:AA,DB!$G$9,Total!K:K,DB!$O$9,Total!AA:AA,$I$2)+COUNTIFS(Total!X:X,$M$3,Total!W:W,B5,Total!O:O,DB!$G$5,Total!N:N,DB!$O$5,Total!AA:AA,DB!$G$9,Total!AA:AA,DB!$O$9,Total!C:C,$I$2)+COUNTIFS(Total!X:X,$M$3,Total!W:W,B5,Total!O:O,DB!$G$5,Total!AA:AA,DB!$O$5,Total!M:M,DB!$G$9,Total!K:K,DB!$O$9,Total!AA:AA,$I$2)+COUNTIFS(Total!X:X,$M$3,Total!W:W,B5,Total!O:O,DB!$G$5,Total!AA:AA,DB!$O$5,Total!M:M,DB!$G$9,Total!AA:AA,DB!$O$9,Total!C:C,$I$2)+COUNTIFS(Total!X:X,$M$3,Total!W:W,B5,Total!O:O,DB!$G$5,Total!AA:AA,DB!$O$5,Total!AA:AA,DB!$G$9,Total!K:K,DB!$O$9,Total!C:C,$I$2)+COUNTIFS(Total!X:X,$M$3,Total!W:W,B5,Total!AA:AA,DB!$G$5,Total!N:N,DB!$O$5,Total!M:M,DB!$G$9,Total!K:K,DB!$O$9,Total!AA:AA,$I$2)+COUNTIFS(Total!X:X,$M$3,Total!W:W,B5,Total!AA:AA,DB!$G$5,Total!N:N,DB!$O$5,Total!M:M,DB!$G$9,Total!AA:AA,DB!$O$9,Total!C:C,$I$2)+COUNTIFS(Total!X:X,$M$3,Total!W:W,B5,Total!AA:AA,DB!$G$5,Total!N:N,DB!$O$5,Total!AA:AA,DB!$G$9,Total!K:K,DB!$O$9,Total!C:C,$I$2)+COUNTIFS(Total!X:X,$M$3,Total!W:W,B5,Total!AA:AA,DB!$G$5,Total!AA:AA,DB!$O$5,Total!M:M,DB!$G$9,Total!K:K,DB!$O$9,Total!C:C,$I$2)+COUNTIFS(Total!X:X,$M$3,Total!W:W,B5,Total!O:O,DB!$G$5,Total!N:N,DB!$O$5,Total!AA:AA,DB!$G$9,Total!AA:AA,DB!$O$9,Total!AA:AA,$I$2)+COUNTIFS(Total!X:X,$M$3,Total!W:W,B5,Total!O:O,DB!$G$5,Total!AA:AA,DB!$O$5,Total!M:M,DB!$G$9,Total!AA:AA,DB!$O$9,Total!AA:AA,$I$2)+COUNTIFS(Total!X:X,$M$3,Total!W:W,B5,Total!O:O,DB!$G$5,Total!AA:AA,DB!$O$5,Total!AA:AA,DB!$G$9,Total!K:K,DB!$O$9,Total!AA:AA,$I$2)+COUNTIFS(Total!X:X,$M$3,Total!W:W,B5,Total!O:O,DB!$G$5,Total!AA:AA,DB!$O$5,Total!AA:AA,DB!$G$9,Total!AA:AA,DB!$O$9,Total!C:C,$I$2)+COUNTIFS(Total!X:X,$M$3,Total!W:W,B5,Total!AA:AA,DB!$G$5,Total!N:N,DB!$O$5,Total!M:M,DB!$G$9,Total!AA:AA,DB!$O$9,Total!AA:AA,$I$2)+COUNTIFS(Total!X:X,$M$3,Total!W:W,B5,Total!AA:AA,DB!$G$5,Total!N:N,DB!$O$5,Total!AA:AA,DB!$G$9,Total!K:K,DB!$O$9,Total!AA:AA,$I$2)+COUNTIFS(Total!X:X,$M$3,Total!W:W,B5,Total!AA:AA,DB!$G$5,Total!N:N,DB!$O$5,Total!AA:AA,DB!$G$9,Total!AA:AA,DB!$O$9,Total!C:C,$I$2)+COUNTIFS(Total!X:X,$M$3,Total!W:W,B5,Total!AA:AA,DB!$G$5,Total!AA:AA,DB!$O$5,Total!M:M,DB!$G$9,Total!K:K,DB!$O$9,Total!AA:AA,$I$2)+COUNTIFS(Total!X:X,$M$3,Total!W:W,B5,Total!AA:AA,DB!$G$5,Total!AA:AA,DB!$O$5,Total!M:M,DB!$G$9,Total!AA:AA,DB!$O$9,Total!C:C,$I$2)+COUNTIFS(Total!X:X,$M$3,Total!W:W,B5,Total!AA:AA,DB!$G$5,Total!AA:AA,DB!$O$5,Total!AA:AA,DB!$G$9,Total!K:K,DB!$O$9,Total!C:C,$I$2)+COUNTIFS(Total!X:X,$M$3,Total!W:W,B5,Total!AA:AA,DB!$G$5,Total!N:N,DB!$O$5,Total!M:M,DB!$G$9,Total!K:K,DB!$O$9,Total!C:C,$I$2)+COUNTIFS(Total!X:X,$M$3,Total!W:W,B5,Total!O:O,DB!$G$5,Total!AA:AA,DB!$O$5,Total!M:M,DB!$G$9,Total!K:K,DB!$O$9,Total!C:C,$I$2)+COUNTIFS(Total!X:X,$M$3,Total!W:W,B5,Total!O:O,DB!$G$5,Total!N:N,DB!$O$5,Total!AA:AA,DB!$G$9,Total!K:K,DB!$O$9,Total!C:C,$I$2)+COUNTIFS(Total!X:X,$M$3,Total!W:W,B5,Total!O:O,DB!$G$5,Total!N:N,DB!$O$5,Total!M:M,DB!$G$9,Total!AA:AA,DB!$O$9,Total!C:C,$I$2)+COUNTIFS(Total!X:X,$M$3,Total!W:W,B5,Total!O:O,DB!$G$5,Total!N:N,DB!$O$5,Total!M:M,DB!$G$9,Total!K:K,DB!$O$9,Total!AA:AA,$I$2)</f>
        <v>0</v>
      </c>
      <c r="N5" s="31">
        <f>COUNTIFS(Total!X:X,$N$3,Total!W:W,B5,Total!O:O,DB!$G$5,Total!N:N,DB!$O$5,Total!M:M,DB!$G$9,Total!K:K,DB!$O$9,Total!C:C,$I$2)+COUNTIFS(Total!X:X,$N$3,Total!W:W,B5,Total!AA:AA,DB!$G$5,Total!AA:AA,DB!$O$5,Total!AA:AA,DB!$G$9,Total!AA:AA,DB!$O$9,Total!AA:AA,$I$2)+COUNTIFS(Total!X:X,$N$3,Total!W:W,B5,Total!O:O,DB!$G$5,Total!AA:AA,DB!$O$5,Total!AA:AA,DB!$G$9,Total!AA:AA,DB!$O$9,Total!AA:AA,$I$2)+COUNTIFS(Total!X:X,$N$3,Total!W:W,B5,Total!AA:AA,DB!$G$5,Total!N:N,DB!$O$5,Total!AA:AA,DB!$G$9,Total!AA:AA,DB!$O$9,Total!AA:AA,$I$2)+COUNTIFS(Total!X:X,$N$3,Total!W:W,B5,Total!AA:AA,DB!$G$5,Total!AA:AA,DB!$O$5,Total!M:M,DB!$G$9,Total!AA:AA,DB!$O$9,Total!AA:AA,$I$2)+COUNTIFS(Total!X:X,$N$3,Total!W:W,B5,Total!AA:AA,DB!$G$5,Total!AA:AA,DB!$O$5,Total!AA:AA,DB!$G$9,Total!K:K,DB!$O$9,Total!AA:AA,$I$2)+COUNTIFS(Total!X:X,$N$3,Total!W:W,B5,Total!AA:AA,DB!$G$5,Total!AA:AA,DB!$O$5,Total!AA:AA,DB!$G$9,Total!AA:AA,DB!$O$9,Total!C:C,$I$2)+COUNTIFS(Total!X:X,$N$3,Total!W:W,B5,Total!O:O,DB!$G$5,Total!N:N,DB!$O$5,Total!M:M,DB!$G$9,Total!AA:AA,DB!$O$9,Total!AA:AA,$I$2)+COUNTIFS(Total!X:X,$N$3,Total!W:W,B5,Total!O:O,DB!$G$5,Total!N:N,DB!$O$5,Total!AA:AA,DB!$G$9,Total!K:K,DB!$O$9,Total!AA:AA,$I$2)+COUNTIFS(Total!X:X,$N$3,Total!W:W,B5,Total!O:O,DB!$G$5,Total!N:N,DB!$O$5,Total!AA:AA,DB!$G$9,Total!AA:AA,DB!$O$9,Total!C:C,$I$2)+COUNTIFS(Total!X:X,$N$3,Total!W:W,B5,Total!O:O,DB!$G$5,Total!AA:AA,DB!$O$5,Total!M:M,DB!$G$9,Total!K:K,DB!$O$9,Total!AA:AA,$I$2)+COUNTIFS(Total!X:X,$N$3,Total!W:W,B5,Total!O:O,DB!$G$5,Total!AA:AA,DB!$O$5,Total!M:M,DB!$G$9,Total!AA:AA,DB!$O$9,Total!C:C,$I$2)+COUNTIFS(Total!X:X,$N$3,Total!W:W,B5,Total!O:O,DB!$G$5,Total!AA:AA,DB!$O$5,Total!AA:AA,DB!$G$9,Total!K:K,DB!$O$9,Total!C:C,$I$2)+COUNTIFS(Total!X:X,$N$3,Total!W:W,B5,Total!AA:AA,DB!$G$5,Total!N:N,DB!$O$5,Total!M:M,DB!$G$9,Total!K:K,DB!$O$9,Total!AA:AA,$I$2)+COUNTIFS(Total!X:X,$N$3,Total!W:W,B5,Total!AA:AA,DB!$G$5,Total!N:N,DB!$O$5,Total!M:M,DB!$G$9,Total!AA:AA,DB!$O$9,Total!C:C,$I$2)+COUNTIFS(Total!X:X,$N$3,Total!W:W,B5,Total!AA:AA,DB!$G$5,Total!N:N,DB!$O$5,Total!AA:AA,DB!$G$9,Total!K:K,DB!$O$9,Total!C:C,$I$2)+COUNTIFS(Total!X:X,$N$3,Total!W:W,B5,Total!AA:AA,DB!$G$5,Total!AA:AA,DB!$O$5,Total!M:M,DB!$G$9,Total!K:K,DB!$O$9,Total!C:C,$I$2)+COUNTIFS(Total!X:X,$N$3,Total!W:W,B5,Total!O:O,DB!$G$5,Total!N:N,DB!$O$5,Total!AA:AA,DB!$G$9,Total!AA:AA,DB!$O$9,Total!AA:AA,$I$2)+COUNTIFS(Total!X:X,$N$3,Total!W:W,B5,Total!O:O,DB!$G$5,Total!AA:AA,DB!$O$5,Total!M:M,DB!$G$9,Total!AA:AA,DB!$O$9,Total!AA:AA,$I$2)+COUNTIFS(Total!X:X,$N$3,Total!W:W,B5,Total!O:O,DB!$G$5,Total!AA:AA,DB!$O$5,Total!AA:AA,DB!$G$9,Total!K:K,DB!$O$9,Total!AA:AA,$I$2)+COUNTIFS(Total!X:X,$N$3,Total!W:W,B5,Total!O:O,DB!$G$5,Total!AA:AA,DB!$O$5,Total!AA:AA,DB!$G$9,Total!AA:AA,DB!$O$9,Total!C:C,$I$2)+COUNTIFS(Total!X:X,$N$3,Total!W:W,B5,Total!AA:AA,DB!$G$5,Total!N:N,DB!$O$5,Total!M:M,DB!$G$9,Total!AA:AA,DB!$O$9,Total!AA:AA,$I$2)+COUNTIFS(Total!X:X,$N$3,Total!W:W,B5,Total!AA:AA,DB!$G$5,Total!N:N,DB!$O$5,Total!AA:AA,DB!$G$9,Total!K:K,DB!$O$9,Total!AA:AA,$I$2)+COUNTIFS(Total!X:X,$N$3,Total!W:W,B5,Total!AA:AA,DB!$G$5,Total!N:N,DB!$O$5,Total!AA:AA,DB!$G$9,Total!AA:AA,DB!$O$9,Total!C:C,$I$2)+COUNTIFS(Total!X:X,$N$3,Total!W:W,B5,Total!AA:AA,DB!$G$5,Total!AA:AA,DB!$O$5,Total!M:M,DB!$G$9,Total!K:K,DB!$O$9,Total!AA:AA,$I$2)+COUNTIFS(Total!X:X,$N$3,Total!W:W,B5,Total!AA:AA,DB!$G$5,Total!AA:AA,DB!$O$5,Total!M:M,DB!$G$9,Total!AA:AA,DB!$O$9,Total!C:C,$I$2)+COUNTIFS(Total!X:X,$N$3,Total!W:W,B5,Total!AA:AA,DB!$G$5,Total!AA:AA,DB!$O$5,Total!AA:AA,DB!$G$9,Total!K:K,DB!$O$9,Total!C:C,$I$2)+COUNTIFS(Total!X:X,$N$3,Total!W:W,B5,Total!AA:AA,DB!$G$5,Total!N:N,DB!$O$5,Total!M:M,DB!$G$9,Total!K:K,DB!$O$9,Total!C:C,$I$2)+COUNTIFS(Total!X:X,$N$3,Total!W:W,B5,Total!O:O,DB!$G$5,Total!AA:AA,DB!$O$5,Total!M:M,DB!$G$9,Total!K:K,DB!$O$9,Total!C:C,$I$2)+COUNTIFS(Total!X:X,$N$3,Total!W:W,B5,Total!O:O,DB!$G$5,Total!N:N,DB!$O$5,Total!AA:AA,DB!$G$9,Total!K:K,DB!$O$9,Total!C:C,$I$2)+COUNTIFS(Total!X:X,$N$3,Total!W:W,B5,Total!O:O,DB!$G$5,Total!N:N,DB!$O$5,Total!M:M,DB!$G$9,Total!AA:AA,DB!$O$9,Total!C:C,$I$2)+COUNTIFS(Total!X:X,$N$3,Total!W:W,B5,Total!O:O,DB!$G$5,Total!N:N,DB!$O$5,Total!M:M,DB!$G$9,Total!K:K,DB!$O$9,Total!AA:AA,$I$2)</f>
        <v>0</v>
      </c>
      <c r="O5" s="31">
        <f>COUNTIFS(Total!X:X,$O$3,Total!W:W,B5,Total!O:O,DB!$G$5,Total!N:N,DB!$O$5,Total!M:M,DB!$G$9,Total!K:K,DB!$O$9,Total!C:C,$I$2)+COUNTIFS(Total!X:X,$O$3,Total!W:W,B5,Total!AA:AA,DB!$G$5,Total!AA:AA,DB!$O$5,Total!AA:AA,DB!$G$9,Total!AA:AA,DB!$O$9,Total!AA:AA,$I$2)+COUNTIFS(Total!X:X,$O$3,Total!W:W,B5,Total!O:O,DB!$G$5,Total!AA:AA,DB!$O$5,Total!AA:AA,DB!$G$9,Total!AA:AA,DB!$O$9,Total!AA:AA,$I$2)+COUNTIFS(Total!X:X,$O$3,Total!W:W,B5,Total!AA:AA,DB!$G$5,Total!N:N,DB!$O$5,Total!AA:AA,DB!$G$9,Total!AA:AA,DB!$O$9,Total!AA:AA,$I$2)+COUNTIFS(Total!X:X,$O$3,Total!W:W,B5,Total!AA:AA,DB!$G$5,Total!AA:AA,DB!$O$5,Total!M:M,DB!$G$9,Total!AA:AA,DB!$O$9,Total!AA:AA,$I$2)+COUNTIFS(Total!X:X,$O$3,Total!W:W,B5,Total!AA:AA,DB!$G$5,Total!AA:AA,DB!$O$5,Total!AA:AA,DB!$G$9,Total!K:K,DB!$O$9,Total!AA:AA,$I$2)+COUNTIFS(Total!X:X,$O$3,Total!W:W,B5,Total!AA:AA,DB!$G$5,Total!AA:AA,DB!$O$5,Total!AA:AA,DB!$G$9,Total!AA:AA,DB!$O$9,Total!C:C,$I$2)+COUNTIFS(Total!X:X,$O$3,Total!W:W,B5,Total!O:O,DB!$G$5,Total!N:N,DB!$O$5,Total!M:M,DB!$G$9,Total!AA:AA,DB!$O$9,Total!AA:AA,$I$2)+COUNTIFS(Total!X:X,$O$3,Total!W:W,B5,Total!O:O,DB!$G$5,Total!N:N,DB!$O$5,Total!AA:AA,DB!$G$9,Total!K:K,DB!$O$9,Total!AA:AA,$I$2)+COUNTIFS(Total!X:X,$O$3,Total!W:W,B5,Total!O:O,DB!$G$5,Total!N:N,DB!$O$5,Total!AA:AA,DB!$G$9,Total!AA:AA,DB!$O$9,Total!C:C,$I$2)+COUNTIFS(Total!X:X,$O$3,Total!W:W,B5,Total!O:O,DB!$G$5,Total!AA:AA,DB!$O$5,Total!M:M,DB!$G$9,Total!K:K,DB!$O$9,Total!AA:AA,$I$2)+COUNTIFS(Total!X:X,$O$3,Total!W:W,B5,Total!O:O,DB!$G$5,Total!AA:AA,DB!$O$5,Total!M:M,DB!$G$9,Total!AA:AA,DB!$O$9,Total!C:C,$I$2)+COUNTIFS(Total!X:X,$O$3,Total!W:W,B5,Total!O:O,DB!$G$5,Total!AA:AA,DB!$O$5,Total!AA:AA,DB!$G$9,Total!K:K,DB!$O$9,Total!C:C,$I$2)+COUNTIFS(Total!X:X,$O$3,Total!W:W,B5,Total!AA:AA,DB!$G$5,Total!N:N,DB!$O$5,Total!M:M,DB!$G$9,Total!K:K,DB!$O$9,Total!AA:AA,$I$2)+COUNTIFS(Total!X:X,$O$3,Total!W:W,B5,Total!AA:AA,DB!$G$5,Total!N:N,DB!$O$5,Total!M:M,DB!$G$9,Total!AA:AA,DB!$O$9,Total!C:C,$I$2)+COUNTIFS(Total!X:X,$O$3,Total!W:W,B5,Total!AA:AA,DB!$G$5,Total!N:N,DB!$O$5,Total!AA:AA,DB!$G$9,Total!K:K,DB!$O$9,Total!C:C,$I$2)+COUNTIFS(Total!X:X,$O$3,Total!W:W,B5,Total!AA:AA,DB!$G$5,Total!AA:AA,DB!$O$5,Total!M:M,DB!$G$9,Total!K:K,DB!$O$9,Total!C:C,$I$2)+COUNTIFS(Total!X:X,$O$3,Total!W:W,B5,Total!O:O,DB!$G$5,Total!N:N,DB!$O$5,Total!AA:AA,DB!$G$9,Total!AA:AA,DB!$O$9,Total!AA:AA,$I$2)+COUNTIFS(Total!X:X,$O$3,Total!W:W,B5,Total!O:O,DB!$G$5,Total!AA:AA,DB!$O$5,Total!M:M,DB!$G$9,Total!AA:AA,DB!$O$9,Total!AA:AA,$I$2)+COUNTIFS(Total!X:X,$O$3,Total!W:W,B5,Total!O:O,DB!$G$5,Total!AA:AA,DB!$O$5,Total!AA:AA,DB!$G$9,Total!K:K,DB!$O$9,Total!AA:AA,$I$2)+COUNTIFS(Total!X:X,$O$3,Total!W:W,B5,Total!O:O,DB!$G$5,Total!AA:AA,DB!$O$5,Total!AA:AA,DB!$G$9,Total!AA:AA,DB!$O$9,Total!C:C,$I$2)+COUNTIFS(Total!X:X,$O$3,Total!W:W,B5,Total!AA:AA,DB!$G$5,Total!N:N,DB!$O$5,Total!M:M,DB!$G$9,Total!AA:AA,DB!$O$9,Total!AA:AA,$I$2)+COUNTIFS(Total!X:X,$O$3,Total!W:W,B5,Total!AA:AA,DB!$G$5,Total!N:N,DB!$O$5,Total!AA:AA,DB!$G$9,Total!K:K,DB!$O$9,Total!AA:AA,$I$2)+COUNTIFS(Total!X:X,$O$3,Total!W:W,B5,Total!AA:AA,DB!$G$5,Total!N:N,DB!$O$5,Total!AA:AA,DB!$G$9,Total!AA:AA,DB!$O$9,Total!C:C,$I$2)+COUNTIFS(Total!X:X,$O$3,Total!W:W,B5,Total!AA:AA,DB!$G$5,Total!AA:AA,DB!$O$5,Total!M:M,DB!$G$9,Total!K:K,DB!$O$9,Total!AA:AA,$I$2)+COUNTIFS(Total!X:X,$O$3,Total!W:W,B5,Total!AA:AA,DB!$G$5,Total!AA:AA,DB!$O$5,Total!M:M,DB!$G$9,Total!AA:AA,DB!$O$9,Total!C:C,$I$2)+COUNTIFS(Total!X:X,$O$3,Total!W:W,B5,Total!AA:AA,DB!$G$5,Total!AA:AA,DB!$O$5,Total!AA:AA,DB!$G$9,Total!K:K,DB!$O$9,Total!C:C,$I$2)+COUNTIFS(Total!X:X,$O$3,Total!W:W,B5,Total!AA:AA,DB!$G$5,Total!N:N,DB!$O$5,Total!M:M,DB!$G$9,Total!K:K,DB!$O$9,Total!C:C,$I$2)+COUNTIFS(Total!X:X,$O$3,Total!W:W,B5,Total!O:O,DB!$G$5,Total!AA:AA,DB!$O$5,Total!M:M,DB!$G$9,Total!K:K,DB!$O$9,Total!C:C,$I$2)+COUNTIFS(Total!X:X,$O$3,Total!W:W,B5,Total!O:O,DB!$G$5,Total!N:N,DB!$O$5,Total!AA:AA,DB!$G$9,Total!K:K,DB!$O$9,Total!C:C,$I$2)+COUNTIFS(Total!X:X,$O$3,Total!W:W,B5,Total!O:O,DB!$G$5,Total!N:N,DB!$O$5,Total!M:M,DB!$G$9,Total!AA:AA,DB!$O$9,Total!C:C,$I$2)+COUNTIFS(Total!X:X,$O$3,Total!W:W,B5,Total!O:O,DB!$G$5,Total!N:N,DB!$O$5,Total!M:M,DB!$G$9,Total!K:K,DB!$O$9,Total!AA:AA,$I$2)</f>
        <v>0</v>
      </c>
      <c r="P5" s="31">
        <f>COUNTIFS(Total!X:X,$P$3,Total!W:W,B5,Total!O:O,DB!$G$5,Total!N:N,DB!$O$5,Total!M:M,DB!$G$9,Total!K:K,DB!$O$9,Total!C:C,$I$2)+COUNTIFS(Total!X:X,$P$3,Total!W:W,B5,Total!AA:AA,DB!$G$5,Total!AA:AA,DB!$O$5,Total!AA:AA,DB!$G$9,Total!AA:AA,DB!$O$9,Total!AA:AA,$I$2)+COUNTIFS(Total!X:X,$P$3,Total!W:W,B5,Total!O:O,DB!$G$5,Total!AA:AA,DB!$O$5,Total!AA:AA,DB!$G$9,Total!AA:AA,DB!$O$9,Total!AA:AA,$I$2)+COUNTIFS(Total!X:X,$P$3,Total!W:W,B5,Total!AA:AA,DB!$G$5,Total!N:N,DB!$O$5,Total!AA:AA,DB!$G$9,Total!AA:AA,DB!$O$9,Total!AA:AA,$I$2)+COUNTIFS(Total!X:X,$P$3,Total!W:W,B5,Total!AA:AA,DB!$G$5,Total!AA:AA,DB!$O$5,Total!M:M,DB!$G$9,Total!AA:AA,DB!$O$9,Total!AA:AA,$I$2)+COUNTIFS(Total!X:X,$P$3,Total!W:W,B5,Total!AA:AA,DB!$G$5,Total!AA:AA,DB!$O$5,Total!AA:AA,DB!$G$9,Total!K:K,DB!$O$9,Total!AA:AA,$I$2)+COUNTIFS(Total!X:X,$P$3,Total!W:W,B5,Total!AA:AA,DB!$G$5,Total!AA:AA,DB!$O$5,Total!AA:AA,DB!$G$9,Total!AA:AA,DB!$O$9,Total!C:C,$I$2)+COUNTIFS(Total!X:X,$P$3,Total!W:W,B5,Total!O:O,DB!$G$5,Total!N:N,DB!$O$5,Total!M:M,DB!$G$9,Total!AA:AA,DB!$O$9,Total!AA:AA,$I$2)+COUNTIFS(Total!X:X,$P$3,Total!W:W,B5,Total!O:O,DB!$G$5,Total!N:N,DB!$O$5,Total!AA:AA,DB!$G$9,Total!K:K,DB!$O$9,Total!AA:AA,$I$2)+COUNTIFS(Total!X:X,$P$3,Total!W:W,B5,Total!O:O,DB!$G$5,Total!N:N,DB!$O$5,Total!AA:AA,DB!$G$9,Total!AA:AA,DB!$O$9,Total!C:C,$I$2)+COUNTIFS(Total!X:X,$P$3,Total!W:W,B5,Total!O:O,DB!$G$5,Total!AA:AA,DB!$O$5,Total!M:M,DB!$G$9,Total!K:K,DB!$O$9,Total!AA:AA,$I$2)+COUNTIFS(Total!X:X,$P$3,Total!W:W,B5,Total!O:O,DB!$G$5,Total!AA:AA,DB!$O$5,Total!M:M,DB!$G$9,Total!AA:AA,DB!$O$9,Total!C:C,$I$2)+COUNTIFS(Total!X:X,$P$3,Total!W:W,B5,Total!O:O,DB!$G$5,Total!AA:AA,DB!$O$5,Total!AA:AA,DB!$G$9,Total!K:K,DB!$O$9,Total!C:C,$I$2)+COUNTIFS(Total!X:X,$P$3,Total!W:W,B5,Total!AA:AA,DB!$G$5,Total!N:N,DB!$O$5,Total!M:M,DB!$G$9,Total!K:K,DB!$O$9,Total!AA:AA,$I$2)+COUNTIFS(Total!X:X,$P$3,Total!W:W,B5,Total!AA:AA,DB!$G$5,Total!N:N,DB!$O$5,Total!M:M,DB!$G$9,Total!AA:AA,DB!$O$9,Total!C:C,$I$2)+COUNTIFS(Total!X:X,$P$3,Total!W:W,B5,Total!AA:AA,DB!$G$5,Total!N:N,DB!$O$5,Total!AA:AA,DB!$G$9,Total!K:K,DB!$O$9,Total!C:C,$I$2)+COUNTIFS(Total!X:X,$P$3,Total!W:W,B5,Total!AA:AA,DB!$G$5,Total!AA:AA,DB!$O$5,Total!M:M,DB!$G$9,Total!K:K,DB!$O$9,Total!C:C,$I$2)+COUNTIFS(Total!X:X,$P$3,Total!W:W,B5,Total!O:O,DB!$G$5,Total!N:N,DB!$O$5,Total!AA:AA,DB!$G$9,Total!AA:AA,DB!$O$9,Total!AA:AA,$I$2)+COUNTIFS(Total!X:X,$P$3,Total!W:W,B5,Total!O:O,DB!$G$5,Total!AA:AA,DB!$O$5,Total!M:M,DB!$G$9,Total!AA:AA,DB!$O$9,Total!AA:AA,$I$2)+COUNTIFS(Total!X:X,$P$3,Total!W:W,B5,Total!O:O,DB!$G$5,Total!AA:AA,DB!$O$5,Total!AA:AA,DB!$G$9,Total!K:K,DB!$O$9,Total!AA:AA,$I$2)+COUNTIFS(Total!X:X,$P$3,Total!W:W,B5,Total!O:O,DB!$G$5,Total!AA:AA,DB!$O$5,Total!AA:AA,DB!$G$9,Total!AA:AA,DB!$O$9,Total!C:C,$I$2)+COUNTIFS(Total!X:X,$P$3,Total!W:W,B5,Total!AA:AA,DB!$G$5,Total!N:N,DB!$O$5,Total!M:M,DB!$G$9,Total!AA:AA,DB!$O$9,Total!AA:AA,$I$2)+COUNTIFS(Total!X:X,$P$3,Total!W:W,B5,Total!AA:AA,DB!$G$5,Total!N:N,DB!$O$5,Total!AA:AA,DB!$G$9,Total!K:K,DB!$O$9,Total!AA:AA,$I$2)+COUNTIFS(Total!X:X,$P$3,Total!W:W,B5,Total!AA:AA,DB!$G$5,Total!N:N,DB!$O$5,Total!AA:AA,DB!$G$9,Total!AA:AA,DB!$O$9,Total!C:C,$I$2)+COUNTIFS(Total!X:X,$P$3,Total!W:W,B5,Total!AA:AA,DB!$G$5,Total!AA:AA,DB!$O$5,Total!M:M,DB!$G$9,Total!K:K,DB!$O$9,Total!AA:AA,$I$2)+COUNTIFS(Total!X:X,$P$3,Total!W:W,B5,Total!AA:AA,DB!$G$5,Total!AA:AA,DB!$O$5,Total!M:M,DB!$G$9,Total!AA:AA,DB!$O$9,Total!C:C,$I$2)+COUNTIFS(Total!X:X,$P$3,Total!W:W,B5,Total!AA:AA,DB!$G$5,Total!AA:AA,DB!$O$5,Total!AA:AA,DB!$G$9,Total!K:K,DB!$O$9,Total!C:C,$I$2)+COUNTIFS(Total!X:X,$P$3,Total!W:W,B5,Total!AA:AA,DB!$G$5,Total!N:N,DB!$O$5,Total!M:M,DB!$G$9,Total!K:K,DB!$O$9,Total!C:C,$I$2)+COUNTIFS(Total!X:X,$P$3,Total!W:W,B5,Total!O:O,DB!$G$5,Total!AA:AA,DB!$O$5,Total!M:M,DB!$G$9,Total!K:K,DB!$O$9,Total!C:C,$I$2)+COUNTIFS(Total!X:X,$P$3,Total!W:W,B5,Total!O:O,DB!$G$5,Total!N:N,DB!$O$5,Total!AA:AA,DB!$G$9,Total!K:K,DB!$O$9,Total!C:C,$I$2)+COUNTIFS(Total!X:X,$P$3,Total!W:W,B5,Total!O:O,DB!$G$5,Total!N:N,DB!$O$5,Total!M:M,DB!$G$9,Total!AA:AA,DB!$O$9,Total!C:C,$I$2)+COUNTIFS(Total!X:X,$P$3,Total!W:W,B5,Total!O:O,DB!$G$5,Total!N:N,DB!$O$5,Total!M:M,DB!$G$9,Total!K:K,DB!$O$9,Total!AA:AA,$I$2)</f>
        <v>0</v>
      </c>
      <c r="Q5" s="31">
        <f>COUNTIFS(Total!X:X,$Q$3,Total!W:W,B5,Total!O:O,DB!$G$5,Total!N:N,DB!$O$5,Total!M:M,DB!$G$9,Total!K:K,DB!$O$9,Total!C:C,$I$2)+COUNTIFS(Total!X:X,$Q$3,Total!W:W,B5,Total!AA:AA,DB!$G$5,Total!AA:AA,DB!$O$5,Total!AA:AA,DB!$G$9,Total!AA:AA,DB!$O$9,Total!AA:AA,$I$2)+COUNTIFS(Total!X:X,$Q$3,Total!W:W,B5,Total!O:O,DB!$G$5,Total!AA:AA,DB!$O$5,Total!AA:AA,DB!$G$9,Total!AA:AA,DB!$O$9,Total!AA:AA,$I$2)+COUNTIFS(Total!X:X,$Q$3,Total!W:W,B5,Total!AA:AA,DB!$G$5,Total!N:N,DB!$O$5,Total!AA:AA,DB!$G$9,Total!AA:AA,DB!$O$9,Total!AA:AA,$I$2)+COUNTIFS(Total!X:X,$Q$3,Total!W:W,B5,Total!AA:AA,DB!$G$5,Total!AA:AA,DB!$O$5,Total!M:M,DB!$G$9,Total!AA:AA,DB!$O$9,Total!AA:AA,$I$2)+COUNTIFS(Total!X:X,$Q$3,Total!W:W,B5,Total!AA:AA,DB!$G$5,Total!AA:AA,DB!$O$5,Total!AA:AA,DB!$G$9,Total!K:K,DB!$O$9,Total!AA:AA,$I$2)+COUNTIFS(Total!X:X,$Q$3,Total!W:W,B5,Total!AA:AA,DB!$G$5,Total!AA:AA,DB!$O$5,Total!AA:AA,DB!$G$9,Total!AA:AA,DB!$O$9,Total!C:C,$I$2)+COUNTIFS(Total!X:X,$Q$3,Total!W:W,B5,Total!O:O,DB!$G$5,Total!N:N,DB!$O$5,Total!M:M,DB!$G$9,Total!AA:AA,DB!$O$9,Total!AA:AA,$I$2)+COUNTIFS(Total!X:X,$Q$3,Total!W:W,B5,Total!O:O,DB!$G$5,Total!N:N,DB!$O$5,Total!AA:AA,DB!$G$9,Total!K:K,DB!$O$9,Total!AA:AA,$I$2)+COUNTIFS(Total!X:X,$Q$3,Total!W:W,B5,Total!O:O,DB!$G$5,Total!N:N,DB!$O$5,Total!AA:AA,DB!$G$9,Total!AA:AA,DB!$O$9,Total!C:C,$I$2)+COUNTIFS(Total!X:X,$Q$3,Total!W:W,B5,Total!O:O,DB!$G$5,Total!AA:AA,DB!$O$5,Total!M:M,DB!$G$9,Total!K:K,DB!$O$9,Total!AA:AA,$I$2)+COUNTIFS(Total!X:X,$Q$3,Total!W:W,B5,Total!O:O,DB!$G$5,Total!AA:AA,DB!$O$5,Total!M:M,DB!$G$9,Total!AA:AA,DB!$O$9,Total!C:C,$I$2)+COUNTIFS(Total!X:X,$Q$3,Total!W:W,B5,Total!O:O,DB!$G$5,Total!AA:AA,DB!$O$5,Total!AA:AA,DB!$G$9,Total!K:K,DB!$O$9,Total!C:C,$I$2)+COUNTIFS(Total!X:X,$Q$3,Total!W:W,B5,Total!AA:AA,DB!$G$5,Total!N:N,DB!$O$5,Total!M:M,DB!$G$9,Total!K:K,DB!$O$9,Total!AA:AA,$I$2)+COUNTIFS(Total!X:X,$Q$3,Total!W:W,B5,Total!AA:AA,DB!$G$5,Total!N:N,DB!$O$5,Total!M:M,DB!$G$9,Total!AA:AA,DB!$O$9,Total!C:C,$I$2)+COUNTIFS(Total!X:X,$Q$3,Total!W:W,B5,Total!AA:AA,DB!$G$5,Total!N:N,DB!$O$5,Total!AA:AA,DB!$G$9,Total!K:K,DB!$O$9,Total!C:C,$I$2)+COUNTIFS(Total!X:X,$Q$3,Total!W:W,B5,Total!AA:AA,DB!$G$5,Total!AA:AA,DB!$O$5,Total!M:M,DB!$G$9,Total!K:K,DB!$O$9,Total!C:C,$I$2)+COUNTIFS(Total!X:X,$Q$3,Total!W:W,B5,Total!O:O,DB!$G$5,Total!N:N,DB!$O$5,Total!AA:AA,DB!$G$9,Total!AA:AA,DB!$O$9,Total!AA:AA,$I$2)+COUNTIFS(Total!X:X,$Q$3,Total!W:W,B5,Total!O:O,DB!$G$5,Total!AA:AA,DB!$O$5,Total!M:M,DB!$G$9,Total!AA:AA,DB!$O$9,Total!AA:AA,$I$2)+COUNTIFS(Total!X:X,$Q$3,Total!W:W,B5,Total!O:O,DB!$G$5,Total!AA:AA,DB!$O$5,Total!AA:AA,DB!$G$9,Total!K:K,DB!$O$9,Total!AA:AA,$I$2)+COUNTIFS(Total!X:X,$Q$3,Total!W:W,B5,Total!O:O,DB!$G$5,Total!AA:AA,DB!$O$5,Total!AA:AA,DB!$G$9,Total!AA:AA,DB!$O$9,Total!C:C,$I$2)+COUNTIFS(Total!X:X,$Q$3,Total!W:W,B5,Total!AA:AA,DB!$G$5,Total!N:N,DB!$O$5,Total!M:M,DB!$G$9,Total!AA:AA,DB!$O$9,Total!AA:AA,$I$2)+COUNTIFS(Total!X:X,$Q$3,Total!W:W,B5,Total!AA:AA,DB!$G$5,Total!N:N,DB!$O$5,Total!AA:AA,DB!$G$9,Total!K:K,DB!$O$9,Total!AA:AA,$I$2)+COUNTIFS(Total!X:X,$Q$3,Total!W:W,B5,Total!AA:AA,DB!$G$5,Total!N:N,DB!$O$5,Total!AA:AA,DB!$G$9,Total!AA:AA,DB!$O$9,Total!C:C,$I$2)+COUNTIFS(Total!X:X,$Q$3,Total!W:W,B5,Total!AA:AA,DB!$G$5,Total!AA:AA,DB!$O$5,Total!M:M,DB!$G$9,Total!K:K,DB!$O$9,Total!AA:AA,$I$2)+COUNTIFS(Total!X:X,$Q$3,Total!W:W,B5,Total!AA:AA,DB!$G$5,Total!AA:AA,DB!$O$5,Total!M:M,DB!$G$9,Total!AA:AA,DB!$O$9,Total!C:C,$I$2)+COUNTIFS(Total!X:X,$Q$3,Total!W:W,B5,Total!AA:AA,DB!$G$5,Total!AA:AA,DB!$O$5,Total!AA:AA,DB!$G$9,Total!K:K,DB!$O$9,Total!C:C,$I$2)+COUNTIFS(Total!X:X,$Q$3,Total!W:W,B5,Total!AA:AA,DB!$G$5,Total!N:N,DB!$O$5,Total!M:M,DB!$G$9,Total!K:K,DB!$O$9,Total!C:C,$I$2)+COUNTIFS(Total!X:X,$Q$3,Total!W:W,B5,Total!O:O,DB!$G$5,Total!AA:AA,DB!$O$5,Total!M:M,DB!$G$9,Total!K:K,DB!$O$9,Total!C:C,$I$2)+COUNTIFS(Total!X:X,$Q$3,Total!W:W,B5,Total!O:O,DB!$G$5,Total!N:N,DB!$O$5,Total!AA:AA,DB!$G$9,Total!K:K,DB!$O$9,Total!C:C,$I$2)+COUNTIFS(Total!X:X,$Q$3,Total!W:W,B5,Total!O:O,DB!$G$5,Total!N:N,DB!$O$5,Total!M:M,DB!$G$9,Total!AA:AA,DB!$O$9,Total!C:C,$I$2)+COUNTIFS(Total!X:X,$Q$3,Total!W:W,B5,Total!O:O,DB!$G$5,Total!N:N,DB!$O$5,Total!M:M,DB!$G$9,Total!K:K,DB!$O$9,Total!AA:AA,$I$2)</f>
        <v>0</v>
      </c>
      <c r="R5" s="31">
        <f>COUNTIFS(Total!X:X,$R$3,Total!W:W,B5,Total!O:O,DB!$G$5,Total!N:N,DB!$O$5,Total!M:M,DB!$G$9,Total!K:K,DB!$O$9,Total!C:C,$I$2)+COUNTIFS(Total!X:X,$R$3,Total!W:W,B5,Total!AA:AA,DB!$G$5,Total!AA:AA,DB!$O$5,Total!AA:AA,DB!$G$9,Total!AA:AA,DB!$O$9,Total!AA:AA,$I$2)+COUNTIFS(Total!X:X,$R$3,Total!W:W,B5,Total!O:O,DB!$G$5,Total!AA:AA,DB!$O$5,Total!AA:AA,DB!$G$9,Total!AA:AA,DB!$O$9,Total!AA:AA,$I$2)+COUNTIFS(Total!X:X,$R$3,Total!W:W,B5,Total!AA:AA,DB!$G$5,Total!N:N,DB!$O$5,Total!AA:AA,DB!$G$9,Total!AA:AA,DB!$O$9,Total!AA:AA,$I$2)+COUNTIFS(Total!X:X,$R$3,Total!W:W,B5,Total!AA:AA,DB!$G$5,Total!AA:AA,DB!$O$5,Total!M:M,DB!$G$9,Total!AA:AA,DB!$O$9,Total!AA:AA,$I$2)+COUNTIFS(Total!X:X,$R$3,Total!W:W,B5,Total!AA:AA,DB!$G$5,Total!AA:AA,DB!$O$5,Total!AA:AA,DB!$G$9,Total!K:K,DB!$O$9,Total!AA:AA,$I$2)+COUNTIFS(Total!X:X,$R$3,Total!W:W,B5,Total!AA:AA,DB!$G$5,Total!AA:AA,DB!$O$5,Total!AA:AA,DB!$G$9,Total!AA:AA,DB!$O$9,Total!C:C,$I$2)+COUNTIFS(Total!X:X,$R$3,Total!W:W,B5,Total!O:O,DB!$G$5,Total!N:N,DB!$O$5,Total!M:M,DB!$G$9,Total!AA:AA,DB!$O$9,Total!AA:AA,$I$2)+COUNTIFS(Total!X:X,$R$3,Total!W:W,B5,Total!O:O,DB!$G$5,Total!N:N,DB!$O$5,Total!AA:AA,DB!$G$9,Total!K:K,DB!$O$9,Total!AA:AA,$I$2)+COUNTIFS(Total!X:X,$R$3,Total!W:W,B5,Total!O:O,DB!$G$5,Total!N:N,DB!$O$5,Total!AA:AA,DB!$G$9,Total!AA:AA,DB!$O$9,Total!C:C,$I$2)+COUNTIFS(Total!X:X,$R$3,Total!W:W,B5,Total!O:O,DB!$G$5,Total!AA:AA,DB!$O$5,Total!M:M,DB!$G$9,Total!K:K,DB!$O$9,Total!AA:AA,$I$2)+COUNTIFS(Total!X:X,$R$3,Total!W:W,B5,Total!O:O,DB!$G$5,Total!AA:AA,DB!$O$5,Total!M:M,DB!$G$9,Total!AA:AA,DB!$O$9,Total!C:C,$I$2)+COUNTIFS(Total!X:X,$R$3,Total!W:W,B5,Total!O:O,DB!$G$5,Total!AA:AA,DB!$O$5,Total!AA:AA,DB!$G$9,Total!K:K,DB!$O$9,Total!C:C,$I$2)+COUNTIFS(Total!X:X,$R$3,Total!W:W,B5,Total!AA:AA,DB!$G$5,Total!N:N,DB!$O$5,Total!M:M,DB!$G$9,Total!K:K,DB!$O$9,Total!AA:AA,$I$2)+COUNTIFS(Total!X:X,$R$3,Total!W:W,B5,Total!AA:AA,DB!$G$5,Total!N:N,DB!$O$5,Total!M:M,DB!$G$9,Total!AA:AA,DB!$O$9,Total!C:C,$I$2)+COUNTIFS(Total!X:X,$R$3,Total!W:W,B5,Total!AA:AA,DB!$G$5,Total!N:N,DB!$O$5,Total!AA:AA,DB!$G$9,Total!K:K,DB!$O$9,Total!C:C,$I$2)+COUNTIFS(Total!X:X,$R$3,Total!W:W,B5,Total!AA:AA,DB!$G$5,Total!AA:AA,DB!$O$5,Total!M:M,DB!$G$9,Total!K:K,DB!$O$9,Total!C:C,$I$2)+COUNTIFS(Total!X:X,$R$3,Total!W:W,B5,Total!O:O,DB!$G$5,Total!N:N,DB!$O$5,Total!AA:AA,DB!$G$9,Total!AA:AA,DB!$O$9,Total!AA:AA,$I$2)+COUNTIFS(Total!X:X,$R$3,Total!W:W,B5,Total!O:O,DB!$G$5,Total!AA:AA,DB!$O$5,Total!M:M,DB!$G$9,Total!AA:AA,DB!$O$9,Total!AA:AA,$I$2)+COUNTIFS(Total!X:X,$R$3,Total!W:W,B5,Total!O:O,DB!$G$5,Total!AA:AA,DB!$O$5,Total!AA:AA,DB!$G$9,Total!K:K,DB!$O$9,Total!AA:AA,$I$2)+COUNTIFS(Total!X:X,$R$3,Total!W:W,B5,Total!O:O,DB!$G$5,Total!AA:AA,DB!$O$5,Total!AA:AA,DB!$G$9,Total!AA:AA,DB!$O$9,Total!C:C,$I$2)+COUNTIFS(Total!X:X,$R$3,Total!W:W,B5,Total!AA:AA,DB!$G$5,Total!N:N,DB!$O$5,Total!M:M,DB!$G$9,Total!AA:AA,DB!$O$9,Total!AA:AA,$I$2)+COUNTIFS(Total!X:X,$R$3,Total!W:W,B5,Total!AA:AA,DB!$G$5,Total!N:N,DB!$O$5,Total!AA:AA,DB!$G$9,Total!K:K,DB!$O$9,Total!AA:AA,$I$2)+COUNTIFS(Total!X:X,$R$3,Total!W:W,B5,Total!AA:AA,DB!$G$5,Total!N:N,DB!$O$5,Total!AA:AA,DB!$G$9,Total!AA:AA,DB!$O$9,Total!C:C,$I$2)+COUNTIFS(Total!X:X,$R$3,Total!W:W,B5,Total!AA:AA,DB!$G$5,Total!AA:AA,DB!$O$5,Total!M:M,DB!$G$9,Total!K:K,DB!$O$9,Total!AA:AA,$I$2)+COUNTIFS(Total!X:X,$R$3,Total!W:W,B5,Total!AA:AA,DB!$G$5,Total!AA:AA,DB!$O$5,Total!M:M,DB!$G$9,Total!AA:AA,DB!$O$9,Total!C:C,$I$2)+COUNTIFS(Total!X:X,$R$3,Total!W:W,B5,Total!AA:AA,DB!$G$5,Total!AA:AA,DB!$O$5,Total!AA:AA,DB!$G$9,Total!K:K,DB!$O$9,Total!C:C,$I$2)+COUNTIFS(Total!X:X,$R$3,Total!W:W,B5,Total!AA:AA,DB!$G$5,Total!N:N,DB!$O$5,Total!M:M,DB!$G$9,Total!K:K,DB!$O$9,Total!C:C,$I$2)+COUNTIFS(Total!X:X,$R$3,Total!W:W,B5,Total!O:O,DB!$G$5,Total!AA:AA,DB!$O$5,Total!M:M,DB!$G$9,Total!K:K,DB!$O$9,Total!C:C,$I$2)+COUNTIFS(Total!X:X,$R$3,Total!W:W,B5,Total!O:O,DB!$G$5,Total!N:N,DB!$O$5,Total!AA:AA,DB!$G$9,Total!K:K,DB!$O$9,Total!C:C,$I$2)+COUNTIFS(Total!X:X,$R$3,Total!W:W,B5,Total!O:O,DB!$G$5,Total!N:N,DB!$O$5,Total!M:M,DB!$G$9,Total!AA:AA,DB!$O$9,Total!C:C,$I$2)+COUNTIFS(Total!X:X,$R$3,Total!W:W,B5,Total!O:O,DB!$G$5,Total!N:N,DB!$O$5,Total!M:M,DB!$G$9,Total!K:K,DB!$O$9,Total!AA:AA,$I$2)</f>
        <v>0</v>
      </c>
      <c r="S5" s="31">
        <f>COUNTIFS(Total!X:X,$S$3,Total!W:W,B5,Total!O:O,DB!$G$5,Total!N:N,DB!$O$5,Total!M:M,DB!$G$9,Total!K:K,DB!$O$9,Total!C:C,$I$2)+COUNTIFS(Total!X:X,$S$3,Total!W:W,B5,Total!AA:AA,DB!$G$5,Total!AA:AA,DB!$O$5,Total!AA:AA,DB!$G$9,Total!AA:AA,DB!$O$9,Total!AA:AA,$I$2)+COUNTIFS(Total!X:X,$S$3,Total!W:W,B5,Total!O:O,DB!$G$5,Total!AA:AA,DB!$O$5,Total!AA:AA,DB!$G$9,Total!AA:AA,DB!$O$9,Total!AA:AA,$I$2)+COUNTIFS(Total!X:X,$S$3,Total!W:W,B5,Total!AA:AA,DB!$G$5,Total!N:N,DB!$O$5,Total!AA:AA,DB!$G$9,Total!AA:AA,DB!$O$9,Total!AA:AA,$I$2)+COUNTIFS(Total!X:X,$S$3,Total!W:W,B5,Total!AA:AA,DB!$G$5,Total!AA:AA,DB!$O$5,Total!M:M,DB!$G$9,Total!AA:AA,DB!$O$9,Total!AA:AA,$I$2)+COUNTIFS(Total!X:X,$S$3,Total!W:W,B5,Total!AA:AA,DB!$G$5,Total!AA:AA,DB!$O$5,Total!AA:AA,DB!$G$9,Total!K:K,DB!$O$9,Total!AA:AA,$I$2)+COUNTIFS(Total!X:X,$S$3,Total!W:W,B5,Total!AA:AA,DB!$G$5,Total!AA:AA,DB!$O$5,Total!AA:AA,DB!$G$9,Total!AA:AA,DB!$O$9,Total!C:C,$I$2)+COUNTIFS(Total!X:X,$S$3,Total!W:W,B5,Total!O:O,DB!$G$5,Total!N:N,DB!$O$5,Total!M:M,DB!$G$9,Total!AA:AA,DB!$O$9,Total!AA:AA,$I$2)+COUNTIFS(Total!X:X,$S$3,Total!W:W,B5,Total!O:O,DB!$G$5,Total!N:N,DB!$O$5,Total!AA:AA,DB!$G$9,Total!K:K,DB!$O$9,Total!AA:AA,$I$2)+COUNTIFS(Total!X:X,$S$3,Total!W:W,B5,Total!O:O,DB!$G$5,Total!N:N,DB!$O$5,Total!AA:AA,DB!$G$9,Total!AA:AA,DB!$O$9,Total!C:C,$I$2)+COUNTIFS(Total!X:X,$S$3,Total!W:W,B5,Total!O:O,DB!$G$5,Total!AA:AA,DB!$O$5,Total!M:M,DB!$G$9,Total!K:K,DB!$O$9,Total!AA:AA,$I$2)+COUNTIFS(Total!X:X,$S$3,Total!W:W,B5,Total!O:O,DB!$G$5,Total!AA:AA,DB!$O$5,Total!M:M,DB!$G$9,Total!AA:AA,DB!$O$9,Total!C:C,$I$2)+COUNTIFS(Total!X:X,$S$3,Total!W:W,B5,Total!O:O,DB!$G$5,Total!AA:AA,DB!$O$5,Total!AA:AA,DB!$G$9,Total!K:K,DB!$O$9,Total!C:C,$I$2)+COUNTIFS(Total!X:X,$S$3,Total!W:W,B5,Total!AA:AA,DB!$G$5,Total!N:N,DB!$O$5,Total!M:M,DB!$G$9,Total!K:K,DB!$O$9,Total!AA:AA,$I$2)+COUNTIFS(Total!X:X,$S$3,Total!W:W,B5,Total!AA:AA,DB!$G$5,Total!N:N,DB!$O$5,Total!M:M,DB!$G$9,Total!AA:AA,DB!$O$9,Total!C:C,$I$2)+COUNTIFS(Total!X:X,$S$3,Total!W:W,B5,Total!AA:AA,DB!$G$5,Total!N:N,DB!$O$5,Total!AA:AA,DB!$G$9,Total!K:K,DB!$O$9,Total!C:C,$I$2)+COUNTIFS(Total!X:X,$S$3,Total!W:W,B5,Total!AA:AA,DB!$G$5,Total!AA:AA,DB!$O$5,Total!M:M,DB!$G$9,Total!K:K,DB!$O$9,Total!C:C,$I$2)+COUNTIFS(Total!X:X,$S$3,Total!W:W,B5,Total!O:O,DB!$G$5,Total!N:N,DB!$O$5,Total!AA:AA,DB!$G$9,Total!AA:AA,DB!$O$9,Total!AA:AA,$I$2)+COUNTIFS(Total!X:X,$S$3,Total!W:W,B5,Total!O:O,DB!$G$5,Total!AA:AA,DB!$O$5,Total!M:M,DB!$G$9,Total!AA:AA,DB!$O$9,Total!AA:AA,$I$2)+COUNTIFS(Total!X:X,$S$3,Total!W:W,B5,Total!O:O,DB!$G$5,Total!AA:AA,DB!$O$5,Total!AA:AA,DB!$G$9,Total!K:K,DB!$O$9,Total!AA:AA,$I$2)+COUNTIFS(Total!X:X,$S$3,Total!W:W,B5,Total!O:O,DB!$G$5,Total!AA:AA,DB!$O$5,Total!AA:AA,DB!$G$9,Total!AA:AA,DB!$O$9,Total!C:C,$I$2)+COUNTIFS(Total!X:X,$S$3,Total!W:W,B5,Total!AA:AA,DB!$G$5,Total!N:N,DB!$O$5,Total!M:M,DB!$G$9,Total!AA:AA,DB!$O$9,Total!AA:AA,$I$2)+COUNTIFS(Total!X:X,$S$3,Total!W:W,B5,Total!AA:AA,DB!$G$5,Total!N:N,DB!$O$5,Total!AA:AA,DB!$G$9,Total!K:K,DB!$O$9,Total!AA:AA,$I$2)+COUNTIFS(Total!X:X,$S$3,Total!W:W,B5,Total!AA:AA,DB!$G$5,Total!N:N,DB!$O$5,Total!AA:AA,DB!$G$9,Total!AA:AA,DB!$O$9,Total!C:C,$I$2)+COUNTIFS(Total!X:X,$S$3,Total!W:W,B5,Total!AA:AA,DB!$G$5,Total!AA:AA,DB!$O$5,Total!M:M,DB!$G$9,Total!K:K,DB!$O$9,Total!AA:AA,$I$2)+COUNTIFS(Total!X:X,$S$3,Total!W:W,B5,Total!AA:AA,DB!$G$5,Total!AA:AA,DB!$O$5,Total!M:M,DB!$G$9,Total!AA:AA,DB!$O$9,Total!C:C,$I$2)+COUNTIFS(Total!X:X,$S$3,Total!W:W,B5,Total!AA:AA,DB!$G$5,Total!AA:AA,DB!$O$5,Total!AA:AA,DB!$G$9,Total!K:K,DB!$O$9,Total!C:C,$I$2)+COUNTIFS(Total!X:X,$S$3,Total!W:W,B5,Total!AA:AA,DB!$G$5,Total!N:N,DB!$O$5,Total!M:M,DB!$G$9,Total!K:K,DB!$O$9,Total!C:C,$I$2)+COUNTIFS(Total!X:X,$S$3,Total!W:W,B5,Total!O:O,DB!$G$5,Total!AA:AA,DB!$O$5,Total!M:M,DB!$G$9,Total!K:K,DB!$O$9,Total!C:C,$I$2)+COUNTIFS(Total!X:X,$S$3,Total!W:W,B5,Total!O:O,DB!$G$5,Total!N:N,DB!$O$5,Total!AA:AA,DB!$G$9,Total!K:K,DB!$O$9,Total!C:C,$I$2)+COUNTIFS(Total!X:X,$S$3,Total!W:W,B5,Total!O:O,DB!$G$5,Total!N:N,DB!$O$5,Total!M:M,DB!$G$9,Total!AA:AA,DB!$O$9,Total!C:C,$I$2)+COUNTIFS(Total!X:X,$S$3,Total!W:W,B5,Total!O:O,DB!$G$5,Total!N:N,DB!$O$5,Total!M:M,DB!$G$9,Total!K:K,DB!$O$9,Total!AA:AA,$I$2)</f>
        <v>0</v>
      </c>
      <c r="T5" s="31">
        <f>COUNTIFS(Total!X:X,$T$3,Total!W:W,B5,Total!O:O,DB!$G$5,Total!N:N,DB!$O$5,Total!M:M,DB!$G$9,Total!K:K,DB!$O$9,Total!C:C,$I$2)+COUNTIFS(Total!X:X,$T$3,Total!W:W,B5,Total!AA:AA,DB!$G$5,Total!AA:AA,DB!$O$5,Total!AA:AA,DB!$G$9,Total!AA:AA,DB!$O$9,Total!AA:AA,$I$2)+COUNTIFS(Total!X:X,$T$3,Total!W:W,B5,Total!O:O,DB!$G$5,Total!AA:AA,DB!$O$5,Total!AA:AA,DB!$G$9,Total!AA:AA,DB!$O$9,Total!AA:AA,$I$2)+COUNTIFS(Total!X:X,$T$3,Total!W:W,B5,Total!AA:AA,DB!$G$5,Total!N:N,DB!$O$5,Total!AA:AA,DB!$G$9,Total!AA:AA,DB!$O$9,Total!AA:AA,$I$2)+COUNTIFS(Total!X:X,$T$3,Total!W:W,B5,Total!AA:AA,DB!$G$5,Total!AA:AA,DB!$O$5,Total!M:M,DB!$G$9,Total!AA:AA,DB!$O$9,Total!AA:AA,$I$2)+COUNTIFS(Total!X:X,$T$3,Total!W:W,B5,Total!AA:AA,DB!$G$5,Total!AA:AA,DB!$O$5,Total!AA:AA,DB!$G$9,Total!K:K,DB!$O$9,Total!AA:AA,$I$2)+COUNTIFS(Total!X:X,$T$3,Total!W:W,B5,Total!AA:AA,DB!$G$5,Total!AA:AA,DB!$O$5,Total!AA:AA,DB!$G$9,Total!AA:AA,DB!$O$9,Total!C:C,$I$2)+COUNTIFS(Total!X:X,$T$3,Total!W:W,B5,Total!O:O,DB!$G$5,Total!N:N,DB!$O$5,Total!M:M,DB!$G$9,Total!AA:AA,DB!$O$9,Total!AA:AA,$I$2)+COUNTIFS(Total!X:X,$T$3,Total!W:W,B5,Total!O:O,DB!$G$5,Total!N:N,DB!$O$5,Total!AA:AA,DB!$G$9,Total!K:K,DB!$O$9,Total!AA:AA,$I$2)+COUNTIFS(Total!X:X,$T$3,Total!W:W,B5,Total!O:O,DB!$G$5,Total!N:N,DB!$O$5,Total!AA:AA,DB!$G$9,Total!AA:AA,DB!$O$9,Total!C:C,$I$2)+COUNTIFS(Total!X:X,$T$3,Total!W:W,B5,Total!O:O,DB!$G$5,Total!AA:AA,DB!$O$5,Total!M:M,DB!$G$9,Total!K:K,DB!$O$9,Total!AA:AA,$I$2)+COUNTIFS(Total!X:X,$T$3,Total!W:W,B5,Total!O:O,DB!$G$5,Total!AA:AA,DB!$O$5,Total!M:M,DB!$G$9,Total!AA:AA,DB!$O$9,Total!C:C,$I$2)+COUNTIFS(Total!X:X,$T$3,Total!W:W,B5,Total!O:O,DB!$G$5,Total!AA:AA,DB!$O$5,Total!AA:AA,DB!$G$9,Total!K:K,DB!$O$9,Total!C:C,$I$2)+COUNTIFS(Total!X:X,$T$3,Total!W:W,B5,Total!AA:AA,DB!$G$5,Total!N:N,DB!$O$5,Total!M:M,DB!$G$9,Total!K:K,DB!$O$9,Total!AA:AA,$I$2)+COUNTIFS(Total!X:X,$T$3,Total!W:W,B5,Total!AA:AA,DB!$G$5,Total!N:N,DB!$O$5,Total!M:M,DB!$G$9,Total!AA:AA,DB!$O$9,Total!C:C,$I$2)+COUNTIFS(Total!X:X,$T$3,Total!W:W,B5,Total!AA:AA,DB!$G$5,Total!N:N,DB!$O$5,Total!AA:AA,DB!$G$9,Total!K:K,DB!$O$9,Total!C:C,$I$2)+COUNTIFS(Total!X:X,$T$3,Total!W:W,B5,Total!AA:AA,DB!$G$5,Total!AA:AA,DB!$O$5,Total!M:M,DB!$G$9,Total!K:K,DB!$O$9,Total!C:C,$I$2)+COUNTIFS(Total!X:X,$T$3,Total!W:W,B5,Total!O:O,DB!$G$5,Total!N:N,DB!$O$5,Total!AA:AA,DB!$G$9,Total!AA:AA,DB!$O$9,Total!AA:AA,$I$2)+COUNTIFS(Total!X:X,$T$3,Total!W:W,B5,Total!O:O,DB!$G$5,Total!AA:AA,DB!$O$5,Total!M:M,DB!$G$9,Total!AA:AA,DB!$O$9,Total!AA:AA,$I$2)+COUNTIFS(Total!X:X,$T$3,Total!W:W,B5,Total!O:O,DB!$G$5,Total!AA:AA,DB!$O$5,Total!AA:AA,DB!$G$9,Total!K:K,DB!$O$9,Total!AA:AA,$I$2)+COUNTIFS(Total!X:X,$T$3,Total!W:W,B5,Total!O:O,DB!$G$5,Total!AA:AA,DB!$O$5,Total!AA:AA,DB!$G$9,Total!AA:AA,DB!$O$9,Total!C:C,$I$2)+COUNTIFS(Total!X:X,$T$3,Total!W:W,B5,Total!AA:AA,DB!$G$5,Total!N:N,DB!$O$5,Total!M:M,DB!$G$9,Total!AA:AA,DB!$O$9,Total!AA:AA,$I$2)+COUNTIFS(Total!X:X,$T$3,Total!W:W,B5,Total!AA:AA,DB!$G$5,Total!N:N,DB!$O$5,Total!AA:AA,DB!$G$9,Total!K:K,DB!$O$9,Total!AA:AA,$I$2)+COUNTIFS(Total!X:X,$T$3,Total!W:W,B5,Total!AA:AA,DB!$G$5,Total!N:N,DB!$O$5,Total!AA:AA,DB!$G$9,Total!AA:AA,DB!$O$9,Total!C:C,$I$2)+COUNTIFS(Total!X:X,$T$3,Total!W:W,B5,Total!AA:AA,DB!$G$5,Total!AA:AA,DB!$O$5,Total!M:M,DB!$G$9,Total!K:K,DB!$O$9,Total!AA:AA,$I$2)+COUNTIFS(Total!X:X,$T$3,Total!W:W,B5,Total!AA:AA,DB!$G$5,Total!AA:AA,DB!$O$5,Total!M:M,DB!$G$9,Total!AA:AA,DB!$O$9,Total!C:C,$I$2)+COUNTIFS(Total!X:X,$T$3,Total!W:W,B5,Total!AA:AA,DB!$G$5,Total!AA:AA,DB!$O$5,Total!AA:AA,DB!$G$9,Total!K:K,DB!$O$9,Total!C:C,$I$2)+COUNTIFS(Total!X:X,$T$3,Total!W:W,B5,Total!AA:AA,DB!$G$5,Total!N:N,DB!$O$5,Total!M:M,DB!$G$9,Total!K:K,DB!$O$9,Total!C:C,$I$2)+COUNTIFS(Total!X:X,$T$3,Total!W:W,B5,Total!O:O,DB!$G$5,Total!AA:AA,DB!$O$5,Total!M:M,DB!$G$9,Total!K:K,DB!$O$9,Total!C:C,$I$2)+COUNTIFS(Total!X:X,$T$3,Total!W:W,B5,Total!O:O,DB!$G$5,Total!N:N,DB!$O$5,Total!AA:AA,DB!$G$9,Total!K:K,DB!$O$9,Total!C:C,$I$2)+COUNTIFS(Total!X:X,$T$3,Total!W:W,B5,Total!O:O,DB!$G$5,Total!N:N,DB!$O$5,Total!M:M,DB!$G$9,Total!AA:AA,DB!$O$9,Total!C:C,$I$2)+COUNTIFS(Total!X:X,$T$3,Total!W:W,B5,Total!O:O,DB!$G$5,Total!N:N,DB!$O$5,Total!M:M,DB!$G$9,Total!K:K,DB!$O$9,Total!AA:AA,$I$2)</f>
        <v>0</v>
      </c>
      <c r="U5" s="31">
        <f>COUNTIFS(Total!X:X,$U$3,Total!W:W,B5,Total!O:O,DB!$G$5,Total!N:N,DB!$O$5,Total!M:M,DB!$G$9,Total!K:K,DB!$O$9,Total!C:C,$I$2)+COUNTIFS(Total!X:X,$U$3,Total!W:W,B5,Total!AA:AA,DB!$G$5,Total!AA:AA,DB!$O$5,Total!AA:AA,DB!$G$9,Total!AA:AA,DB!$O$9,Total!AA:AA,$I$2)+COUNTIFS(Total!X:X,$U$3,Total!W:W,B5,Total!O:O,DB!$G$5,Total!AA:AA,DB!$O$5,Total!AA:AA,DB!$G$9,Total!AA:AA,DB!$O$9,Total!AA:AA,$I$2)+COUNTIFS(Total!X:X,$U$3,Total!W:W,B5,Total!AA:AA,DB!$G$5,Total!N:N,DB!$O$5,Total!AA:AA,DB!$G$9,Total!AA:AA,DB!$O$9,Total!AA:AA,$I$2)+COUNTIFS(Total!X:X,$U$3,Total!W:W,B5,Total!AA:AA,DB!$G$5,Total!AA:AA,DB!$O$5,Total!M:M,DB!$G$9,Total!AA:AA,DB!$O$9,Total!AA:AA,$I$2)+COUNTIFS(Total!X:X,$U$3,Total!W:W,B5,Total!AA:AA,DB!$G$5,Total!AA:AA,DB!$O$5,Total!AA:AA,DB!$G$9,Total!K:K,DB!$O$9,Total!AA:AA,$I$2)+COUNTIFS(Total!X:X,$U$3,Total!W:W,B5,Total!AA:AA,DB!$G$5,Total!AA:AA,DB!$O$5,Total!AA:AA,DB!$G$9,Total!AA:AA,DB!$O$9,Total!C:C,$I$2)+COUNTIFS(Total!X:X,$U$3,Total!W:W,B5,Total!O:O,DB!$G$5,Total!N:N,DB!$O$5,Total!M:M,DB!$G$9,Total!AA:AA,DB!$O$9,Total!AA:AA,$I$2)+COUNTIFS(Total!X:X,$U$3,Total!W:W,B5,Total!O:O,DB!$G$5,Total!N:N,DB!$O$5,Total!AA:AA,DB!$G$9,Total!K:K,DB!$O$9,Total!AA:AA,$I$2)+COUNTIFS(Total!X:X,$U$3,Total!W:W,B5,Total!O:O,DB!$G$5,Total!N:N,DB!$O$5,Total!AA:AA,DB!$G$9,Total!AA:AA,DB!$O$9,Total!C:C,$I$2)+COUNTIFS(Total!X:X,$U$3,Total!W:W,B5,Total!O:O,DB!$G$5,Total!AA:AA,DB!$O$5,Total!M:M,DB!$G$9,Total!K:K,DB!$O$9,Total!AA:AA,$I$2)+COUNTIFS(Total!X:X,$U$3,Total!W:W,B5,Total!O:O,DB!$G$5,Total!AA:AA,DB!$O$5,Total!M:M,DB!$G$9,Total!AA:AA,DB!$O$9,Total!C:C,$I$2)+COUNTIFS(Total!X:X,$U$3,Total!W:W,B5,Total!O:O,DB!$G$5,Total!AA:AA,DB!$O$5,Total!AA:AA,DB!$G$9,Total!K:K,DB!$O$9,Total!C:C,$I$2)+COUNTIFS(Total!X:X,$U$3,Total!W:W,B5,Total!AA:AA,DB!$G$5,Total!N:N,DB!$O$5,Total!M:M,DB!$G$9,Total!K:K,DB!$O$9,Total!AA:AA,$I$2)+COUNTIFS(Total!X:X,$U$3,Total!W:W,B5,Total!AA:AA,DB!$G$5,Total!N:N,DB!$O$5,Total!M:M,DB!$G$9,Total!AA:AA,DB!$O$9,Total!C:C,$I$2)+COUNTIFS(Total!X:X,$U$3,Total!W:W,B5,Total!AA:AA,DB!$G$5,Total!N:N,DB!$O$5,Total!AA:AA,DB!$G$9,Total!K:K,DB!$O$9,Total!C:C,$I$2)+COUNTIFS(Total!X:X,$U$3,Total!W:W,B5,Total!AA:AA,DB!$G$5,Total!AA:AA,DB!$O$5,Total!M:M,DB!$G$9,Total!K:K,DB!$O$9,Total!C:C,$I$2)+COUNTIFS(Total!X:X,$U$3,Total!W:W,B5,Total!O:O,DB!$G$5,Total!N:N,DB!$O$5,Total!AA:AA,DB!$G$9,Total!AA:AA,DB!$O$9,Total!AA:AA,$I$2)+COUNTIFS(Total!X:X,$U$3,Total!W:W,B5,Total!O:O,DB!$G$5,Total!AA:AA,DB!$O$5,Total!M:M,DB!$G$9,Total!AA:AA,DB!$O$9,Total!AA:AA,$I$2)+COUNTIFS(Total!X:X,$U$3,Total!W:W,B5,Total!O:O,DB!$G$5,Total!AA:AA,DB!$O$5,Total!AA:AA,DB!$G$9,Total!K:K,DB!$O$9,Total!AA:AA,$I$2)+COUNTIFS(Total!X:X,$U$3,Total!W:W,B5,Total!O:O,DB!$G$5,Total!AA:AA,DB!$O$5,Total!AA:AA,DB!$G$9,Total!AA:AA,DB!$O$9,Total!C:C,$I$2)+COUNTIFS(Total!X:X,$U$3,Total!W:W,B5,Total!AA:AA,DB!$G$5,Total!N:N,DB!$O$5,Total!M:M,DB!$G$9,Total!AA:AA,DB!$O$9,Total!AA:AA,$I$2)+COUNTIFS(Total!X:X,$U$3,Total!W:W,B5,Total!AA:AA,DB!$G$5,Total!N:N,DB!$O$5,Total!AA:AA,DB!$G$9,Total!K:K,DB!$O$9,Total!AA:AA,$I$2)+COUNTIFS(Total!X:X,$U$3,Total!W:W,B5,Total!AA:AA,DB!$G$5,Total!N:N,DB!$O$5,Total!AA:AA,DB!$G$9,Total!AA:AA,DB!$O$9,Total!C:C,$I$2)+COUNTIFS(Total!X:X,$U$3,Total!W:W,B5,Total!AA:AA,DB!$G$5,Total!AA:AA,DB!$O$5,Total!M:M,DB!$G$9,Total!K:K,DB!$O$9,Total!AA:AA,$I$2)+COUNTIFS(Total!X:X,$U$3,Total!W:W,B5,Total!AA:AA,DB!$G$5,Total!AA:AA,DB!$O$5,Total!M:M,DB!$G$9,Total!AA:AA,DB!$O$9,Total!C:C,$I$2)+COUNTIFS(Total!X:X,$U$3,Total!W:W,B5,Total!AA:AA,DB!$G$5,Total!AA:AA,DB!$O$5,Total!AA:AA,DB!$G$9,Total!K:K,DB!$O$9,Total!C:C,$I$2)+COUNTIFS(Total!X:X,$U$3,Total!W:W,B5,Total!AA:AA,DB!$G$5,Total!N:N,DB!$O$5,Total!M:M,DB!$G$9,Total!K:K,DB!$O$9,Total!C:C,$I$2)+COUNTIFS(Total!X:X,$U$3,Total!W:W,B5,Total!O:O,DB!$G$5,Total!AA:AA,DB!$O$5,Total!M:M,DB!$G$9,Total!K:K,DB!$O$9,Total!C:C,$I$2)+COUNTIFS(Total!X:X,$U$3,Total!W:W,B5,Total!O:O,DB!$G$5,Total!N:N,DB!$O$5,Total!AA:AA,DB!$G$9,Total!K:K,DB!$O$9,Total!C:C,$I$2)+COUNTIFS(Total!X:X,$U$3,Total!W:W,B5,Total!O:O,DB!$G$5,Total!N:N,DB!$O$5,Total!M:M,DB!$G$9,Total!AA:AA,DB!$O$9,Total!C:C,$I$2)+COUNTIFS(Total!X:X,$U$3,Total!W:W,B5,Total!O:O,DB!$G$5,Total!N:N,DB!$O$5,Total!M:M,DB!$G$9,Total!K:K,DB!$O$9,Total!AA:AA,$I$2)</f>
        <v>0</v>
      </c>
      <c r="V5" s="31">
        <f>COUNTIFS(Total!X:X,$V$3,Total!W:W,B5,Total!O:O,DB!$G$5,Total!N:N,DB!$O$5,Total!M:M,DB!$G$9,Total!K:K,DB!$O$9,Total!C:C,$I$2)+COUNTIFS(Total!X:X,$V$3,Total!W:W,B5,Total!AA:AA,DB!$G$5,Total!AA:AA,DB!$O$5,Total!AA:AA,DB!$G$9,Total!AA:AA,DB!$O$9,Total!AA:AA,$I$2)+COUNTIFS(Total!X:X,$V$3,Total!W:W,B5,Total!O:O,DB!$G$5,Total!AA:AA,DB!$O$5,Total!AA:AA,DB!$G$9,Total!AA:AA,DB!$O$9,Total!AA:AA,$I$2)+COUNTIFS(Total!X:X,$V$3,Total!W:W,B5,Total!AA:AA,DB!$G$5,Total!N:N,DB!$O$5,Total!AA:AA,DB!$G$9,Total!AA:AA,DB!$O$9,Total!AA:AA,$I$2)+COUNTIFS(Total!X:X,$V$3,Total!W:W,B5,Total!AA:AA,DB!$G$5,Total!AA:AA,DB!$O$5,Total!M:M,DB!$G$9,Total!AA:AA,DB!$O$9,Total!AA:AA,$I$2)+COUNTIFS(Total!X:X,$V$3,Total!W:W,B5,Total!AA:AA,DB!$G$5,Total!AA:AA,DB!$O$5,Total!AA:AA,DB!$G$9,Total!K:K,DB!$O$9,Total!AA:AA,$I$2)+COUNTIFS(Total!X:X,$V$3,Total!W:W,B5,Total!AA:AA,DB!$G$5,Total!AA:AA,DB!$O$5,Total!AA:AA,DB!$G$9,Total!AA:AA,DB!$O$9,Total!C:C,$I$2)+COUNTIFS(Total!X:X,$V$3,Total!W:W,B5,Total!O:O,DB!$G$5,Total!N:N,DB!$O$5,Total!M:M,DB!$G$9,Total!AA:AA,DB!$O$9,Total!AA:AA,$I$2)+COUNTIFS(Total!X:X,$V$3,Total!W:W,B5,Total!O:O,DB!$G$5,Total!N:N,DB!$O$5,Total!AA:AA,DB!$G$9,Total!K:K,DB!$O$9,Total!AA:AA,$I$2)+COUNTIFS(Total!X:X,$V$3,Total!W:W,B5,Total!O:O,DB!$G$5,Total!N:N,DB!$O$5,Total!AA:AA,DB!$G$9,Total!AA:AA,DB!$O$9,Total!C:C,$I$2)+COUNTIFS(Total!X:X,$V$3,Total!W:W,B5,Total!O:O,DB!$G$5,Total!AA:AA,DB!$O$5,Total!M:M,DB!$G$9,Total!K:K,DB!$O$9,Total!AA:AA,$I$2)+COUNTIFS(Total!X:X,$V$3,Total!W:W,B5,Total!O:O,DB!$G$5,Total!AA:AA,DB!$O$5,Total!M:M,DB!$G$9,Total!AA:AA,DB!$O$9,Total!C:C,$I$2)+COUNTIFS(Total!X:X,$V$3,Total!W:W,B5,Total!O:O,DB!$G$5,Total!AA:AA,DB!$O$5,Total!AA:AA,DB!$G$9,Total!K:K,DB!$O$9,Total!C:C,$I$2)+COUNTIFS(Total!X:X,$V$3,Total!W:W,B5,Total!AA:AA,DB!$G$5,Total!N:N,DB!$O$5,Total!M:M,DB!$G$9,Total!K:K,DB!$O$9,Total!AA:AA,$I$2)+COUNTIFS(Total!X:X,$V$3,Total!W:W,B5,Total!AA:AA,DB!$G$5,Total!N:N,DB!$O$5,Total!M:M,DB!$G$9,Total!AA:AA,DB!$O$9,Total!C:C,$I$2)+COUNTIFS(Total!X:X,$V$3,Total!W:W,B5,Total!AA:AA,DB!$G$5,Total!N:N,DB!$O$5,Total!AA:AA,DB!$G$9,Total!K:K,DB!$O$9,Total!C:C,$I$2)+COUNTIFS(Total!X:X,$V$3,Total!W:W,B5,Total!AA:AA,DB!$G$5,Total!AA:AA,DB!$O$5,Total!M:M,DB!$G$9,Total!K:K,DB!$O$9,Total!C:C,$I$2)+COUNTIFS(Total!X:X,$V$3,Total!W:W,B5,Total!O:O,DB!$G$5,Total!N:N,DB!$O$5,Total!AA:AA,DB!$G$9,Total!AA:AA,DB!$O$9,Total!AA:AA,$I$2)+COUNTIFS(Total!X:X,$V$3,Total!W:W,B5,Total!O:O,DB!$G$5,Total!AA:AA,DB!$O$5,Total!M:M,DB!$G$9,Total!AA:AA,DB!$O$9,Total!AA:AA,$I$2)+COUNTIFS(Total!X:X,$V$3,Total!W:W,B5,Total!O:O,DB!$G$5,Total!AA:AA,DB!$O$5,Total!AA:AA,DB!$G$9,Total!K:K,DB!$O$9,Total!AA:AA,$I$2)+COUNTIFS(Total!X:X,$V$3,Total!W:W,B5,Total!O:O,DB!$G$5,Total!AA:AA,DB!$O$5,Total!AA:AA,DB!$G$9,Total!AA:AA,DB!$O$9,Total!C:C,$I$2)+COUNTIFS(Total!X:X,$V$3,Total!W:W,B5,Total!AA:AA,DB!$G$5,Total!N:N,DB!$O$5,Total!M:M,DB!$G$9,Total!AA:AA,DB!$O$9,Total!AA:AA,$I$2)+COUNTIFS(Total!X:X,$V$3,Total!W:W,B5,Total!AA:AA,DB!$G$5,Total!N:N,DB!$O$5,Total!AA:AA,DB!$G$9,Total!K:K,DB!$O$9,Total!AA:AA,$I$2)+COUNTIFS(Total!X:X,$V$3,Total!W:W,B5,Total!AA:AA,DB!$G$5,Total!N:N,DB!$O$5,Total!AA:AA,DB!$G$9,Total!AA:AA,DB!$O$9,Total!C:C,$I$2)+COUNTIFS(Total!X:X,$V$3,Total!W:W,B5,Total!AA:AA,DB!$G$5,Total!AA:AA,DB!$O$5,Total!M:M,DB!$G$9,Total!K:K,DB!$O$9,Total!AA:AA,$I$2)+COUNTIFS(Total!X:X,$V$3,Total!W:W,B5,Total!AA:AA,DB!$G$5,Total!AA:AA,DB!$O$5,Total!M:M,DB!$G$9,Total!AA:AA,DB!$O$9,Total!C:C,$I$2)+COUNTIFS(Total!X:X,$V$3,Total!W:W,B5,Total!AA:AA,DB!$G$5,Total!AA:AA,DB!$O$5,Total!AA:AA,DB!$G$9,Total!K:K,DB!$O$9,Total!C:C,$I$2)+COUNTIFS(Total!X:X,$V$3,Total!W:W,B5,Total!AA:AA,DB!$G$5,Total!N:N,DB!$O$5,Total!M:M,DB!$G$9,Total!K:K,DB!$O$9,Total!C:C,$I$2)+COUNTIFS(Total!X:X,$V$3,Total!W:W,B5,Total!O:O,DB!$G$5,Total!AA:AA,DB!$O$5,Total!M:M,DB!$G$9,Total!K:K,DB!$O$9,Total!C:C,$I$2)+COUNTIFS(Total!X:X,$V$3,Total!W:W,B5,Total!O:O,DB!$G$5,Total!N:N,DB!$O$5,Total!AA:AA,DB!$G$9,Total!K:K,DB!$O$9,Total!C:C,$I$2)+COUNTIFS(Total!X:X,$V$3,Total!W:W,B5,Total!O:O,DB!$G$5,Total!N:N,DB!$O$5,Total!M:M,DB!$G$9,Total!AA:AA,DB!$O$9,Total!C:C,$I$2)+COUNTIFS(Total!X:X,$V$3,Total!W:W,B5,Total!O:O,DB!$G$5,Total!N:N,DB!$O$5,Total!M:M,DB!$G$9,Total!K:K,DB!$O$9,Total!AA:AA,$I$2)</f>
        <v>0</v>
      </c>
      <c r="W5" s="31">
        <f>COUNTIFS(Total!X:X,$W$3,Total!W:W,B5,Total!O:O,DB!$G$5,Total!N:N,DB!$O$5,Total!M:M,DB!$G$9,Total!K:K,DB!$O$9,Total!C:C,$I$2)+COUNTIFS(Total!X:X,$W$3,Total!W:W,B5,Total!AA:AA,DB!$G$5,Total!AA:AA,DB!$O$5,Total!AA:AA,DB!$G$9,Total!AA:AA,DB!$O$9,Total!AA:AA,$I$2)+COUNTIFS(Total!X:X,$W$3,Total!W:W,B5,Total!O:O,DB!$G$5,Total!AA:AA,DB!$O$5,Total!AA:AA,DB!$G$9,Total!AA:AA,DB!$O$9,Total!AA:AA,$I$2)+COUNTIFS(Total!X:X,$W$3,Total!W:W,B5,Total!AA:AA,DB!$G$5,Total!N:N,DB!$O$5,Total!AA:AA,DB!$G$9,Total!AA:AA,DB!$O$9,Total!AA:AA,$I$2)+COUNTIFS(Total!X:X,$W$3,Total!W:W,B5,Total!AA:AA,DB!$G$5,Total!AA:AA,DB!$O$5,Total!M:M,DB!$G$9,Total!AA:AA,DB!$O$9,Total!AA:AA,$I$2)+COUNTIFS(Total!X:X,$W$3,Total!W:W,B5,Total!AA:AA,DB!$G$5,Total!AA:AA,DB!$O$5,Total!AA:AA,DB!$G$9,Total!K:K,DB!$O$9,Total!AA:AA,$I$2)+COUNTIFS(Total!X:X,$W$3,Total!W:W,B5,Total!AA:AA,DB!$G$5,Total!AA:AA,DB!$O$5,Total!AA:AA,DB!$G$9,Total!AA:AA,DB!$O$9,Total!C:C,$I$2)+COUNTIFS(Total!X:X,$W$3,Total!W:W,B5,Total!O:O,DB!$G$5,Total!N:N,DB!$O$5,Total!M:M,DB!$G$9,Total!AA:AA,DB!$O$9,Total!AA:AA,$I$2)+COUNTIFS(Total!X:X,$W$3,Total!W:W,B5,Total!O:O,DB!$G$5,Total!N:N,DB!$O$5,Total!AA:AA,DB!$G$9,Total!K:K,DB!$O$9,Total!AA:AA,$I$2)+COUNTIFS(Total!X:X,$W$3,Total!W:W,B5,Total!O:O,DB!$G$5,Total!N:N,DB!$O$5,Total!AA:AA,DB!$G$9,Total!AA:AA,DB!$O$9,Total!C:C,$I$2)+COUNTIFS(Total!X:X,$W$3,Total!W:W,B5,Total!O:O,DB!$G$5,Total!AA:AA,DB!$O$5,Total!M:M,DB!$G$9,Total!K:K,DB!$O$9,Total!AA:AA,$I$2)+COUNTIFS(Total!X:X,$W$3,Total!W:W,B5,Total!O:O,DB!$G$5,Total!AA:AA,DB!$O$5,Total!M:M,DB!$G$9,Total!AA:AA,DB!$O$9,Total!C:C,$I$2)+COUNTIFS(Total!X:X,$W$3,Total!W:W,B5,Total!O:O,DB!$G$5,Total!AA:AA,DB!$O$5,Total!AA:AA,DB!$G$9,Total!K:K,DB!$O$9,Total!C:C,$I$2)+COUNTIFS(Total!X:X,$W$3,Total!W:W,B5,Total!AA:AA,DB!$G$5,Total!N:N,DB!$O$5,Total!M:M,DB!$G$9,Total!K:K,DB!$O$9,Total!AA:AA,$I$2)+COUNTIFS(Total!X:X,$W$3,Total!W:W,B5,Total!AA:AA,DB!$G$5,Total!N:N,DB!$O$5,Total!M:M,DB!$G$9,Total!AA:AA,DB!$O$9,Total!C:C,$I$2)+COUNTIFS(Total!X:X,$W$3,Total!W:W,B5,Total!AA:AA,DB!$G$5,Total!N:N,DB!$O$5,Total!AA:AA,DB!$G$9,Total!K:K,DB!$O$9,Total!C:C,$I$2)+COUNTIFS(Total!X:X,$W$3,Total!W:W,B5,Total!AA:AA,DB!$G$5,Total!AA:AA,DB!$O$5,Total!M:M,DB!$G$9,Total!K:K,DB!$O$9,Total!C:C,$I$2)+COUNTIFS(Total!X:X,$W$3,Total!W:W,B5,Total!O:O,DB!$G$5,Total!N:N,DB!$O$5,Total!AA:AA,DB!$G$9,Total!AA:AA,DB!$O$9,Total!AA:AA,$I$2)+COUNTIFS(Total!X:X,$W$3,Total!W:W,B5,Total!O:O,DB!$G$5,Total!AA:AA,DB!$O$5,Total!M:M,DB!$G$9,Total!AA:AA,DB!$O$9,Total!AA:AA,$I$2)+COUNTIFS(Total!X:X,$W$3,Total!W:W,B5,Total!O:O,DB!$G$5,Total!AA:AA,DB!$O$5,Total!AA:AA,DB!$G$9,Total!K:K,DB!$O$9,Total!AA:AA,$I$2)+COUNTIFS(Total!X:X,$W$3,Total!W:W,B5,Total!O:O,DB!$G$5,Total!AA:AA,DB!$O$5,Total!AA:AA,DB!$G$9,Total!AA:AA,DB!$O$9,Total!C:C,$I$2)+COUNTIFS(Total!X:X,$W$3,Total!W:W,B5,Total!AA:AA,DB!$G$5,Total!N:N,DB!$O$5,Total!M:M,DB!$G$9,Total!AA:AA,DB!$O$9,Total!AA:AA,$I$2)+COUNTIFS(Total!X:X,$W$3,Total!W:W,B5,Total!AA:AA,DB!$G$5,Total!N:N,DB!$O$5,Total!AA:AA,DB!$G$9,Total!K:K,DB!$O$9,Total!AA:AA,$I$2)+COUNTIFS(Total!X:X,$W$3,Total!W:W,B5,Total!AA:AA,DB!$G$5,Total!N:N,DB!$O$5,Total!AA:AA,DB!$G$9,Total!AA:AA,DB!$O$9,Total!C:C,$I$2)+COUNTIFS(Total!X:X,$W$3,Total!W:W,B5,Total!AA:AA,DB!$G$5,Total!AA:AA,DB!$O$5,Total!M:M,DB!$G$9,Total!K:K,DB!$O$9,Total!AA:AA,$I$2)+COUNTIFS(Total!X:X,$W$3,Total!W:W,B5,Total!AA:AA,DB!$G$5,Total!AA:AA,DB!$O$5,Total!M:M,DB!$G$9,Total!AA:AA,DB!$O$9,Total!C:C,$I$2)+COUNTIFS(Total!X:X,$W$3,Total!W:W,B5,Total!AA:AA,DB!$G$5,Total!AA:AA,DB!$O$5,Total!AA:AA,DB!$G$9,Total!K:K,DB!$O$9,Total!C:C,$I$2)+COUNTIFS(Total!X:X,$W$3,Total!W:W,B5,Total!AA:AA,DB!$G$5,Total!N:N,DB!$O$5,Total!M:M,DB!$G$9,Total!K:K,DB!$O$9,Total!C:C,$I$2)+COUNTIFS(Total!X:X,$W$3,Total!W:W,B5,Total!O:O,DB!$G$5,Total!AA:AA,DB!$O$5,Total!M:M,DB!$G$9,Total!K:K,DB!$O$9,Total!C:C,$I$2)+COUNTIFS(Total!X:X,$W$3,Total!W:W,B5,Total!O:O,DB!$G$5,Total!N:N,DB!$O$5,Total!AA:AA,DB!$G$9,Total!K:K,DB!$O$9,Total!C:C,$I$2)+COUNTIFS(Total!X:X,$W$3,Total!W:W,B5,Total!O:O,DB!$G$5,Total!N:N,DB!$O$5,Total!M:M,DB!$G$9,Total!AA:AA,DB!$O$9,Total!C:C,$I$2)+COUNTIFS(Total!X:X,$W$3,Total!W:W,B5,Total!O:O,DB!$G$5,Total!N:N,DB!$O$5,Total!M:M,DB!$G$9,Total!K:K,DB!$O$9,Total!AA:AA,$I$2)</f>
        <v>0</v>
      </c>
      <c r="X5" s="31">
        <f>COUNTIFS(Total!X:X,$X$3,Total!W:W,B5,Total!O:O,DB!$G$5,Total!N:N,DB!$O$5,Total!M:M,DB!$G$9,Total!K:K,DB!$O$9,Total!C:C,$I$2)+COUNTIFS(Total!X:X,$X$3,Total!W:W,B5,Total!AA:AA,DB!$G$5,Total!AA:AA,DB!$O$5,Total!AA:AA,DB!$G$9,Total!AA:AA,DB!$O$9,Total!AA:AA,$I$2)+COUNTIFS(Total!X:X,$X$3,Total!W:W,B5,Total!O:O,DB!$G$5,Total!AA:AA,DB!$O$5,Total!AA:AA,DB!$G$9,Total!AA:AA,DB!$O$9,Total!AA:AA,$I$2)+COUNTIFS(Total!X:X,$X$3,Total!W:W,B5,Total!AA:AA,DB!$G$5,Total!N:N,DB!$O$5,Total!AA:AA,DB!$G$9,Total!AA:AA,DB!$O$9,Total!AA:AA,$I$2)+COUNTIFS(Total!X:X,$X$3,Total!W:W,B5,Total!AA:AA,DB!$G$5,Total!AA:AA,DB!$O$5,Total!M:M,DB!$G$9,Total!AA:AA,DB!$O$9,Total!AA:AA,$I$2)+COUNTIFS(Total!X:X,$X$3,Total!W:W,B5,Total!AA:AA,DB!$G$5,Total!AA:AA,DB!$O$5,Total!AA:AA,DB!$G$9,Total!K:K,DB!$O$9,Total!AA:AA,$I$2)+COUNTIFS(Total!X:X,$X$3,Total!W:W,B5,Total!AA:AA,DB!$G$5,Total!AA:AA,DB!$O$5,Total!AA:AA,DB!$G$9,Total!AA:AA,DB!$O$9,Total!C:C,$I$2)+COUNTIFS(Total!X:X,$X$3,Total!W:W,B5,Total!O:O,DB!$G$5,Total!N:N,DB!$O$5,Total!M:M,DB!$G$9,Total!AA:AA,DB!$O$9,Total!AA:AA,$I$2)+COUNTIFS(Total!X:X,$X$3,Total!W:W,B5,Total!O:O,DB!$G$5,Total!N:N,DB!$O$5,Total!AA:AA,DB!$G$9,Total!K:K,DB!$O$9,Total!AA:AA,$I$2)+COUNTIFS(Total!X:X,$X$3,Total!W:W,B5,Total!O:O,DB!$G$5,Total!N:N,DB!$O$5,Total!AA:AA,DB!$G$9,Total!AA:AA,DB!$O$9,Total!C:C,$I$2)+COUNTIFS(Total!X:X,$X$3,Total!W:W,B5,Total!O:O,DB!$G$5,Total!AA:AA,DB!$O$5,Total!M:M,DB!$G$9,Total!K:K,DB!$O$9,Total!AA:AA,$I$2)+COUNTIFS(Total!X:X,$X$3,Total!W:W,B5,Total!O:O,DB!$G$5,Total!AA:AA,DB!$O$5,Total!M:M,DB!$G$9,Total!AA:AA,DB!$O$9,Total!C:C,$I$2)+COUNTIFS(Total!X:X,$X$3,Total!W:W,B5,Total!O:O,DB!$G$5,Total!AA:AA,DB!$O$5,Total!AA:AA,DB!$G$9,Total!K:K,DB!$O$9,Total!C:C,$I$2)+COUNTIFS(Total!X:X,$X$3,Total!W:W,B5,Total!AA:AA,DB!$G$5,Total!N:N,DB!$O$5,Total!M:M,DB!$G$9,Total!K:K,DB!$O$9,Total!AA:AA,$I$2)+COUNTIFS(Total!X:X,$X$3,Total!W:W,B5,Total!AA:AA,DB!$G$5,Total!N:N,DB!$O$5,Total!M:M,DB!$G$9,Total!AA:AA,DB!$O$9,Total!C:C,$I$2)+COUNTIFS(Total!X:X,$X$3,Total!W:W,B5,Total!AA:AA,DB!$G$5,Total!N:N,DB!$O$5,Total!AA:AA,DB!$G$9,Total!K:K,DB!$O$9,Total!C:C,$I$2)+COUNTIFS(Total!X:X,$X$3,Total!W:W,B5,Total!AA:AA,DB!$G$5,Total!AA:AA,DB!$O$5,Total!M:M,DB!$G$9,Total!K:K,DB!$O$9,Total!C:C,$I$2)+COUNTIFS(Total!X:X,$X$3,Total!W:W,B5,Total!O:O,DB!$G$5,Total!N:N,DB!$O$5,Total!AA:AA,DB!$G$9,Total!AA:AA,DB!$O$9,Total!AA:AA,$I$2)+COUNTIFS(Total!X:X,$X$3,Total!W:W,B5,Total!O:O,DB!$G$5,Total!AA:AA,DB!$O$5,Total!M:M,DB!$G$9,Total!AA:AA,DB!$O$9,Total!AA:AA,$I$2)+COUNTIFS(Total!X:X,$X$3,Total!W:W,B5,Total!O:O,DB!$G$5,Total!AA:AA,DB!$O$5,Total!AA:AA,DB!$G$9,Total!K:K,DB!$O$9,Total!AA:AA,$I$2)+COUNTIFS(Total!X:X,$X$3,Total!W:W,B5,Total!O:O,DB!$G$5,Total!AA:AA,DB!$O$5,Total!AA:AA,DB!$G$9,Total!AA:AA,DB!$O$9,Total!C:C,$I$2)+COUNTIFS(Total!X:X,$X$3,Total!W:W,B5,Total!AA:AA,DB!$G$5,Total!N:N,DB!$O$5,Total!M:M,DB!$G$9,Total!AA:AA,DB!$O$9,Total!AA:AA,$I$2)+COUNTIFS(Total!X:X,$X$3,Total!W:W,B5,Total!AA:AA,DB!$G$5,Total!N:N,DB!$O$5,Total!AA:AA,DB!$G$9,Total!K:K,DB!$O$9,Total!AA:AA,$I$2)+COUNTIFS(Total!X:X,$X$3,Total!W:W,B5,Total!AA:AA,DB!$G$5,Total!N:N,DB!$O$5,Total!AA:AA,DB!$G$9,Total!AA:AA,DB!$O$9,Total!C:C,$I$2)+COUNTIFS(Total!X:X,$X$3,Total!W:W,B5,Total!AA:AA,DB!$G$5,Total!AA:AA,DB!$O$5,Total!M:M,DB!$G$9,Total!K:K,DB!$O$9,Total!AA:AA,$I$2)+COUNTIFS(Total!X:X,$X$3,Total!W:W,B5,Total!AA:AA,DB!$G$5,Total!AA:AA,DB!$O$5,Total!M:M,DB!$G$9,Total!AA:AA,DB!$O$9,Total!C:C,$I$2)+COUNTIFS(Total!X:X,$X$3,Total!W:W,B5,Total!AA:AA,DB!$G$5,Total!AA:AA,DB!$O$5,Total!AA:AA,DB!$G$9,Total!K:K,DB!$O$9,Total!C:C,$I$2)+COUNTIFS(Total!X:X,$X$3,Total!W:W,B5,Total!AA:AA,DB!$G$5,Total!N:N,DB!$O$5,Total!M:M,DB!$G$9,Total!K:K,DB!$O$9,Total!C:C,$I$2)+COUNTIFS(Total!X:X,$X$3,Total!W:W,B5,Total!O:O,DB!$G$5,Total!AA:AA,DB!$O$5,Total!M:M,DB!$G$9,Total!K:K,DB!$O$9,Total!C:C,$I$2)+COUNTIFS(Total!X:X,$X$3,Total!W:W,B5,Total!O:O,DB!$G$5,Total!N:N,DB!$O$5,Total!AA:AA,DB!$G$9,Total!K:K,DB!$O$9,Total!C:C,$I$2)+COUNTIFS(Total!X:X,$X$3,Total!W:W,B5,Total!O:O,DB!$G$5,Total!N:N,DB!$O$5,Total!M:M,DB!$G$9,Total!AA:AA,DB!$O$9,Total!C:C,$I$2)+COUNTIFS(Total!X:X,$X$3,Total!W:W,B5,Total!O:O,DB!$G$5,Total!N:N,DB!$O$5,Total!M:M,DB!$G$9,Total!K:K,DB!$O$9,Total!AA:AA,$I$2)</f>
        <v>0</v>
      </c>
      <c r="Y5" s="31">
        <f>SUM(D5:X5)</f>
        <v>5</v>
      </c>
      <c r="Z5" s="31">
        <f>Y5-D5</f>
        <v>5</v>
      </c>
      <c r="AA5" s="31">
        <f>Z5-E5</f>
        <v>5</v>
      </c>
      <c r="AE5" s="25"/>
    </row>
    <row r="6" spans="1:32" ht="30" customHeight="1" x14ac:dyDescent="0.25">
      <c r="A6" s="43">
        <v>3</v>
      </c>
      <c r="B6" s="53" t="s">
        <v>50</v>
      </c>
      <c r="C6" s="31">
        <f>COUNTIFS(Total!W:W,B6,Total!O:O,DB!$G$5,Total!N:N,DB!$O$5,Total!M:M,DB!$G$9,Total!K:K,DB!$O$9,Total!C:C,$I$2)+COUNTIFS(Total!W:W,B6,Total!AA:AA,DB!$G$5,Total!AA:AA,DB!$O$5,Total!AA:AA,DB!$G$9,Total!AA:AA,DB!$O$9,Total!AA:AA,$I$2)+COUNTIFS(Total!W:W,B6,Total!O:O,DB!$G$5,Total!AA:AA,DB!$O$5,Total!AA:AA,DB!$G$9,Total!AA:AA,DB!$O$9,Total!AA:AA,$I$2)+COUNTIFS(Total!W:W,B6,Total!AA:AA,DB!$G$5,Total!N:N,DB!$O$5,Total!AA:AA,DB!$G$9,Total!AA:AA,DB!$O$9,Total!AA:AA,$I$2)+COUNTIFS(Total!W:W,B6,Total!AA:AA,DB!$G$5,Total!AA:AA,DB!$O$5,Total!M:M,DB!$G$9,Total!AA:AA,DB!$O$9,Total!AA:AA,$I$2)+COUNTIFS(Total!W:W,B6,Total!AA:AA,DB!$G$5,Total!AA:AA,DB!$O$5,Total!AA:AA,DB!$G$9,Total!K:K,DB!$O$9,Total!AA:AA,$I$2)+COUNTIFS(Total!W:W,B6,Total!AA:AA,DB!$G$5,Total!AA:AA,DB!$O$5,Total!AA:AA,DB!$G$9,Total!AA:AA,DB!$O$9,Total!C:C,$I$2)+COUNTIFS(Total!W:W,B6,Total!O:O,DB!$G$5,Total!N:N,DB!$O$5,Total!M:M,DB!$G$9,Total!AA:AA,DB!$O$9,Total!AA:AA,$I$2)+COUNTIFS(Total!W:W,B6,Total!O:O,DB!$G$5,Total!N:N,DB!$O$5,Total!AA:AA,DB!$G$9,Total!K:K,DB!$O$9,Total!AA:AA,$I$2)+COUNTIFS(Total!W:W,B6,Total!O:O,DB!$G$5,Total!N:N,DB!$O$5,Total!AA:AA,DB!$G$9,Total!AA:AA,DB!$O$9,Total!C:C,$I$2)+COUNTIFS(Total!W:W,B6,Total!O:O,DB!$G$5,Total!AA:AA,DB!$O$5,Total!M:M,DB!$G$9,Total!K:K,DB!$O$9,Total!AA:AA,$I$2)+COUNTIFS(Total!W:W,B6,Total!O:O,DB!$G$5,Total!AA:AA,DB!$O$5,Total!M:M,DB!$G$9,Total!AA:AA,DB!$O$9,Total!C:C,$I$2)+COUNTIFS(Total!W:W,B6,Total!O:O,DB!$G$5,Total!AA:AA,DB!$O$5,Total!AA:AA,DB!$G$9,Total!K:K,DB!$O$9,Total!C:C,$I$2)+COUNTIFS(Total!W:W,B6,Total!AA:AA,DB!$G$5,Total!N:N,DB!$O$5,Total!M:M,DB!$G$9,Total!K:K,DB!$O$9,Total!AA:AA,$I$2)+COUNTIFS(Total!W:W,B6,Total!AA:AA,DB!$G$5,Total!N:N,DB!$O$5,Total!M:M,DB!$G$9,Total!AA:AA,DB!$O$9,Total!C:C,$I$2)+COUNTIFS(Total!W:W,B6,Total!AA:AA,DB!$G$5,Total!N:N,DB!$O$5,Total!AA:AA,DB!$G$9,Total!K:K,DB!$O$9,Total!C:C,$I$2)+COUNTIFS(Total!W:W,B6,Total!AA:AA,DB!$G$5,Total!AA:AA,DB!$O$5,Total!M:M,DB!$G$9,Total!K:K,DB!$O$9,Total!C:C,$I$2)+COUNTIFS(Total!W:W,B6,Total!O:O,DB!$G$5,Total!N:N,DB!$O$5,Total!AA:AA,DB!$G$9,Total!AA:AA,DB!$O$9,Total!AA:AA,$I$2)+COUNTIFS(Total!W:W,B6,Total!O:O,DB!$G$5,Total!AA:AA,DB!$O$5,Total!M:M,DB!$G$9,Total!AA:AA,DB!$O$9,Total!AA:AA,$I$2)+COUNTIFS(Total!W:W,B6,Total!O:O,DB!$G$5,Total!AA:AA,DB!$O$5,Total!AA:AA,DB!$G$9,Total!K:K,DB!$O$9,Total!AA:AA,$I$2)+COUNTIFS(Total!W:W,B6,Total!O:O,DB!$G$5,Total!AA:AA,DB!$O$5,Total!AA:AA,DB!$G$9,Total!AA:AA,DB!$O$9,Total!C:C,$I$2)+COUNTIFS(Total!W:W,B6,Total!AA:AA,DB!$G$5,Total!N:N,DB!$O$5,Total!M:M,DB!$G$9,Total!AA:AA,DB!$O$9,Total!AA:AA,$I$2)+COUNTIFS(Total!W:W,B6,Total!AA:AA,DB!$G$5,Total!N:N,DB!$O$5,Total!AA:AA,DB!$G$9,Total!K:K,DB!$O$9,Total!AA:AA,$I$2)+COUNTIFS(Total!W:W,B6,Total!AA:AA,DB!$G$5,Total!N:N,DB!$O$5,Total!AA:AA,DB!$G$9,Total!AA:AA,DB!$O$9,Total!C:C,$I$2)+COUNTIFS(Total!W:W,B6,Total!AA:AA,DB!$G$5,Total!AA:AA,DB!$O$5,Total!M:M,DB!$G$9,Total!K:K,DB!$O$9,Total!AA:AA,$I$2)+COUNTIFS(Total!W:W,B6,Total!AA:AA,DB!$G$5,Total!AA:AA,DB!$O$5,Total!M:M,DB!$G$9,Total!AA:AA,DB!$O$9,Total!C:C,$I$2)+COUNTIFS(Total!W:W,B6,Total!AA:AA,DB!$G$5,Total!AA:AA,DB!$O$5,Total!AA:AA,DB!$G$9,Total!K:K,DB!$O$9,Total!C:C,$I$2)+COUNTIFS(Total!W:W,B6,Total!AA:AA,DB!$G$5,Total!N:N,DB!$O$5,Total!M:M,DB!$G$9,Total!K:K,DB!$O$9,Total!C:C,$I$2)+COUNTIFS(Total!W:W,B6,Total!O:O,DB!$G$5,Total!AA:AA,DB!$O$5,Total!M:M,DB!$G$9,Total!K:K,DB!$O$9,Total!C:C,$I$2)+COUNTIFS(Total!W:W,B6,Total!O:O,DB!$G$5,Total!N:N,DB!$O$5,Total!AA:AA,DB!$G$9,Total!K:K,DB!$O$9,Total!C:C,$I$2)+COUNTIFS(Total!W:W,B6,Total!O:O,DB!$G$5,Total!N:N,DB!$O$5,Total!M:M,DB!$G$9,Total!AA:AA,DB!$O$9,Total!C:C,$I$2)+COUNTIFS(Total!W:W,B6,Total!O:O,DB!$G$5,Total!N:N,DB!$O$5,Total!M:M,DB!$G$9,Total!K:K,DB!$O$9,Total!AA:AA,$I$2)</f>
        <v>9</v>
      </c>
      <c r="D6" s="31">
        <f>COUNTIFS(Total!X:X,$AF$2,Total!W:W,B6,Total!O:O,DB!$G$5,Total!N:N,DB!$O$5,Total!M:M,DB!$G$9,Total!K:K,DB!$O$9,Total!C:C,$I$2)+COUNTIFS(Total!X:X,$AF$2,Total!W:W,B6,Total!AA:AA,DB!$G$5,Total!AA:AA,DB!$O$5,Total!AA:AA,DB!$G$9,Total!AA:AA,DB!$O$9,Total!AA:AA,$I$2)+COUNTIFS(Total!X:X,$AF$2,Total!W:W,B6,Total!O:O,DB!$G$5,Total!AA:AA,DB!$O$5,Total!AA:AA,DB!$G$9,Total!AA:AA,DB!$O$9,Total!AA:AA,$I$2)+COUNTIFS(Total!X:X,$AF$2,Total!W:W,B6,Total!AA:AA,DB!$G$5,Total!N:N,DB!$O$5,Total!AA:AA,DB!$G$9,Total!AA:AA,DB!$O$9,Total!AA:AA,$I$2)+COUNTIFS(Total!X:X,$AF$2,Total!W:W,B6,Total!AA:AA,DB!$G$5,Total!AA:AA,DB!$O$5,Total!M:M,DB!$G$9,Total!AA:AA,DB!$O$9,Total!AA:AA,$I$2)+COUNTIFS(Total!X:X,$AF$2,Total!W:W,B6,Total!AA:AA,DB!$G$5,Total!AA:AA,DB!$O$5,Total!AA:AA,DB!$G$9,Total!K:K,DB!$O$9,Total!AA:AA,$I$2)+COUNTIFS(Total!X:X,$AF$2,Total!W:W,B6,Total!AA:AA,DB!$G$5,Total!AA:AA,DB!$O$5,Total!AA:AA,DB!$G$9,Total!AA:AA,DB!$O$9,Total!C:C,$I$2)+COUNTIFS(Total!X:X,$AF$2,Total!W:W,B6,Total!O:O,DB!$G$5,Total!N:N,DB!$O$5,Total!M:M,DB!$G$9,Total!AA:AA,DB!$O$9,Total!AA:AA,$I$2)+COUNTIFS(Total!X:X,$AF$2,Total!W:W,B6,Total!O:O,DB!$G$5,Total!N:N,DB!$O$5,Total!AA:AA,DB!$G$9,Total!K:K,DB!$O$9,Total!AA:AA,$I$2)+COUNTIFS(Total!X:X,$AF$2,Total!W:W,B6,Total!O:O,DB!$G$5,Total!N:N,DB!$O$5,Total!AA:AA,DB!$G$9,Total!AA:AA,DB!$O$9,Total!C:C,$I$2)+COUNTIFS(Total!X:X,$AF$2,Total!W:W,B6,Total!O:O,DB!$G$5,Total!AA:AA,DB!$O$5,Total!M:M,DB!$G$9,Total!K:K,DB!$O$9,Total!AA:AA,$I$2)+COUNTIFS(Total!X:X,$AF$2,Total!W:W,B6,Total!O:O,DB!$G$5,Total!AA:AA,DB!$O$5,Total!M:M,DB!$G$9,Total!AA:AA,DB!$O$9,Total!C:C,$I$2)+COUNTIFS(Total!X:X,$AF$2,Total!W:W,B6,Total!O:O,DB!$G$5,Total!AA:AA,DB!$O$5,Total!AA:AA,DB!$G$9,Total!K:K,DB!$O$9,Total!C:C,$I$2)+COUNTIFS(Total!X:X,$AF$2,Total!W:W,B6,Total!AA:AA,DB!$G$5,Total!N:N,DB!$O$5,Total!M:M,DB!$G$9,Total!K:K,DB!$O$9,Total!AA:AA,$I$2)+COUNTIFS(Total!X:X,$AF$2,Total!W:W,B6,Total!AA:AA,DB!$G$5,Total!N:N,DB!$O$5,Total!M:M,DB!$G$9,Total!AA:AA,DB!$O$9,Total!C:C,$I$2)+COUNTIFS(Total!X:X,$AF$2,Total!W:W,B6,Total!AA:AA,DB!$G$5,Total!N:N,DB!$O$5,Total!AA:AA,DB!$G$9,Total!K:K,DB!$O$9,Total!C:C,$I$2)+COUNTIFS(Total!X:X,$AF$2,Total!W:W,B6,Total!AA:AA,DB!$G$5,Total!AA:AA,DB!$O$5,Total!M:M,DB!$G$9,Total!K:K,DB!$O$9,Total!C:C,$I$2)+COUNTIFS(Total!X:X,$AF$2,Total!W:W,B6,Total!O:O,DB!$G$5,Total!N:N,DB!$O$5,Total!AA:AA,DB!$G$9,Total!AA:AA,DB!$O$9,Total!AA:AA,$I$2)+COUNTIFS(Total!X:X,$AF$2,Total!W:W,B6,Total!O:O,DB!$G$5,Total!AA:AA,DB!$O$5,Total!M:M,DB!$G$9,Total!AA:AA,DB!$O$9,Total!AA:AA,$I$2)+COUNTIFS(Total!X:X,$AF$2,Total!W:W,B6,Total!O:O,DB!$G$5,Total!AA:AA,DB!$O$5,Total!AA:AA,DB!$G$9,Total!K:K,DB!$O$9,Total!AA:AA,$I$2)+COUNTIFS(Total!X:X,$AF$2,Total!W:W,B6,Total!O:O,DB!$G$5,Total!AA:AA,DB!$O$5,Total!AA:AA,DB!$G$9,Total!AA:AA,DB!$O$9,Total!C:C,$I$2)+COUNTIFS(Total!X:X,$AF$2,Total!W:W,B6,Total!AA:AA,DB!$G$5,Total!N:N,DB!$O$5,Total!M:M,DB!$G$9,Total!AA:AA,DB!$O$9,Total!AA:AA,$I$2)+COUNTIFS(Total!X:X,$AF$2,Total!W:W,B6,Total!AA:AA,DB!$G$5,Total!N:N,DB!$O$5,Total!AA:AA,DB!$G$9,Total!K:K,DB!$O$9,Total!AA:AA,$I$2)+COUNTIFS(Total!X:X,$AF$2,Total!W:W,B6,Total!AA:AA,DB!$G$5,Total!N:N,DB!$O$5,Total!AA:AA,DB!$G$9,Total!AA:AA,DB!$O$9,Total!C:C,$I$2)+COUNTIFS(Total!X:X,$AF$2,Total!W:W,B6,Total!AA:AA,DB!$G$5,Total!AA:AA,DB!$O$5,Total!M:M,DB!$G$9,Total!K:K,DB!$O$9,Total!AA:AA,$I$2)+COUNTIFS(Total!X:X,$AF$2,Total!W:W,B6,Total!AA:AA,DB!$G$5,Total!AA:AA,DB!$O$5,Total!M:M,DB!$G$9,Total!AA:AA,DB!$O$9,Total!C:C,$I$2)+COUNTIFS(Total!X:X,$AF$2,Total!W:W,B6,Total!AA:AA,DB!$G$5,Total!AA:AA,DB!$O$5,Total!AA:AA,DB!$G$9,Total!K:K,DB!$O$9,Total!C:C,$I$2)+COUNTIFS(Total!X:X,$AF$2,Total!W:W,B6,Total!AA:AA,DB!$G$5,Total!N:N,DB!$O$5,Total!M:M,DB!$G$9,Total!K:K,DB!$O$9,Total!C:C,$I$2)+COUNTIFS(Total!X:X,$AF$2,Total!W:W,B6,Total!O:O,DB!$G$5,Total!AA:AA,DB!$O$5,Total!M:M,DB!$G$9,Total!K:K,DB!$O$9,Total!C:C,$I$2)+COUNTIFS(Total!X:X,$AF$2,Total!W:W,B6,Total!O:O,DB!$G$5,Total!N:N,DB!$O$5,Total!AA:AA,DB!$G$9,Total!K:K,DB!$O$9,Total!C:C,$I$2)+COUNTIFS(Total!X:X,$AF$2,Total!W:W,B6,Total!O:O,DB!$G$5,Total!N:N,DB!$O$5,Total!M:M,DB!$G$9,Total!AA:AA,DB!$O$9,Total!C:C,$I$2)+COUNTIFS(Total!X:X,$AF$2,Total!W:W,B6,Total!O:O,DB!$G$5,Total!N:N,DB!$O$5,Total!M:M,DB!$G$9,Total!K:K,DB!$O$9,Total!AA:AA,$I$2)</f>
        <v>0</v>
      </c>
      <c r="E6" s="31">
        <f>COUNTIFS(Total!X:X,$E$3,Total!W:W,B6,Total!O:O,DB!$G$5,Total!N:N,DB!$O$5,Total!M:M,DB!$G$9,Total!K:K,DB!$O$9,Total!C:C,$I$2)+COUNTIFS(Total!X:X,$E$3,Total!W:W,B6,Total!AA:AA,DB!$G$5,Total!AA:AA,DB!$O$5,Total!AA:AA,DB!$G$9,Total!AA:AA,DB!$O$9,Total!AA:AA,$I$2)+COUNTIFS(Total!X:X,$E$3,Total!W:W,B6,Total!O:O,DB!$G$5,Total!AA:AA,DB!$O$5,Total!AA:AA,DB!$G$9,Total!AA:AA,DB!$O$9,Total!AA:AA,$I$2)+COUNTIFS(Total!X:X,$E$3,Total!W:W,B6,Total!AA:AA,DB!$G$5,Total!N:N,DB!$O$5,Total!AA:AA,DB!$G$9,Total!AA:AA,DB!$O$9,Total!AA:AA,$I$2)+COUNTIFS(Total!X:X,$E$3,Total!W:W,B6,Total!AA:AA,DB!$G$5,Total!AA:AA,DB!$O$5,Total!M:M,DB!$G$9,Total!AA:AA,DB!$O$9,Total!AA:AA,$I$2)+COUNTIFS(Total!X:X,$E$3,Total!W:W,B6,Total!AA:AA,DB!$G$5,Total!AA:AA,DB!$O$5,Total!AA:AA,DB!$G$9,Total!K:K,DB!$O$9,Total!AA:AA,$I$2)+COUNTIFS(Total!X:X,$E$3,Total!W:W,B6,Total!AA:AA,DB!$G$5,Total!AA:AA,DB!$O$5,Total!AA:AA,DB!$G$9,Total!AA:AA,DB!$O$9,Total!C:C,$I$2)+COUNTIFS(Total!X:X,$E$3,Total!W:W,B6,Total!O:O,DB!$G$5,Total!N:N,DB!$O$5,Total!M:M,DB!$G$9,Total!AA:AA,DB!$O$9,Total!AA:AA,$I$2)+COUNTIFS(Total!X:X,$E$3,Total!W:W,B6,Total!O:O,DB!$G$5,Total!N:N,DB!$O$5,Total!AA:AA,DB!$G$9,Total!K:K,DB!$O$9,Total!AA:AA,$I$2)+COUNTIFS(Total!X:X,$E$3,Total!W:W,B6,Total!O:O,DB!$G$5,Total!N:N,DB!$O$5,Total!AA:AA,DB!$G$9,Total!AA:AA,DB!$O$9,Total!C:C,$I$2)+COUNTIFS(Total!X:X,$E$3,Total!W:W,B6,Total!O:O,DB!$G$5,Total!AA:AA,DB!$O$5,Total!M:M,DB!$G$9,Total!K:K,DB!$O$9,Total!AA:AA,$I$2)+COUNTIFS(Total!X:X,$E$3,Total!W:W,B6,Total!O:O,DB!$G$5,Total!AA:AA,DB!$O$5,Total!M:M,DB!$G$9,Total!AA:AA,DB!$O$9,Total!C:C,$I$2)+COUNTIFS(Total!X:X,$E$3,Total!W:W,B6,Total!O:O,DB!$G$5,Total!AA:AA,DB!$O$5,Total!AA:AA,DB!$G$9,Total!K:K,DB!$O$9,Total!C:C,$I$2)+COUNTIFS(Total!X:X,$E$3,Total!W:W,B6,Total!AA:AA,DB!$G$5,Total!N:N,DB!$O$5,Total!M:M,DB!$G$9,Total!K:K,DB!$O$9,Total!AA:AA,$I$2)+COUNTIFS(Total!X:X,$E$3,Total!W:W,B6,Total!AA:AA,DB!$G$5,Total!N:N,DB!$O$5,Total!M:M,DB!$G$9,Total!AA:AA,DB!$O$9,Total!C:C,$I$2)+COUNTIFS(Total!X:X,$E$3,Total!W:W,B6,Total!AA:AA,DB!$G$5,Total!N:N,DB!$O$5,Total!AA:AA,DB!$G$9,Total!K:K,DB!$O$9,Total!C:C,$I$2)+COUNTIFS(Total!X:X,$E$3,Total!W:W,B6,Total!AA:AA,DB!$G$5,Total!AA:AA,DB!$O$5,Total!M:M,DB!$G$9,Total!K:K,DB!$O$9,Total!C:C,$I$2)+COUNTIFS(Total!X:X,$E$3,Total!W:W,B6,Total!O:O,DB!$G$5,Total!N:N,DB!$O$5,Total!AA:AA,DB!$G$9,Total!AA:AA,DB!$O$9,Total!AA:AA,$I$2)+COUNTIFS(Total!X:X,$E$3,Total!W:W,B6,Total!O:O,DB!$G$5,Total!AA:AA,DB!$O$5,Total!M:M,DB!$G$9,Total!AA:AA,DB!$O$9,Total!AA:AA,$I$2)+COUNTIFS(Total!X:X,$E$3,Total!W:W,B6,Total!O:O,DB!$G$5,Total!AA:AA,DB!$O$5,Total!AA:AA,DB!$G$9,Total!K:K,DB!$O$9,Total!AA:AA,$I$2)+COUNTIFS(Total!X:X,$E$3,Total!W:W,B6,Total!O:O,DB!$G$5,Total!AA:AA,DB!$O$5,Total!AA:AA,DB!$G$9,Total!AA:AA,DB!$O$9,Total!C:C,$I$2)+COUNTIFS(Total!X:X,$E$3,Total!W:W,B6,Total!AA:AA,DB!$G$5,Total!N:N,DB!$O$5,Total!M:M,DB!$G$9,Total!AA:AA,DB!$O$9,Total!AA:AA,$I$2)+COUNTIFS(Total!X:X,$E$3,Total!W:W,B6,Total!AA:AA,DB!$G$5,Total!N:N,DB!$O$5,Total!AA:AA,DB!$G$9,Total!K:K,DB!$O$9,Total!AA:AA,$I$2)+COUNTIFS(Total!X:X,$E$3,Total!W:W,B6,Total!AA:AA,DB!$G$5,Total!N:N,DB!$O$5,Total!AA:AA,DB!$G$9,Total!AA:AA,DB!$O$9,Total!C:C,$I$2)+COUNTIFS(Total!X:X,$E$3,Total!W:W,B6,Total!AA:AA,DB!$G$5,Total!AA:AA,DB!$O$5,Total!M:M,DB!$G$9,Total!K:K,DB!$O$9,Total!AA:AA,$I$2)+COUNTIFS(Total!X:X,$E$3,Total!W:W,B6,Total!AA:AA,DB!$G$5,Total!AA:AA,DB!$O$5,Total!M:M,DB!$G$9,Total!AA:AA,DB!$O$9,Total!C:C,$I$2)+COUNTIFS(Total!X:X,$E$3,Total!W:W,B6,Total!AA:AA,DB!$G$5,Total!AA:AA,DB!$O$5,Total!AA:AA,DB!$G$9,Total!K:K,DB!$O$9,Total!C:C,$I$2)+COUNTIFS(Total!X:X,$E$3,Total!W:W,B6,Total!AA:AA,DB!$G$5,Total!N:N,DB!$O$5,Total!M:M,DB!$G$9,Total!K:K,DB!$O$9,Total!C:C,$I$2)+COUNTIFS(Total!X:X,$E$3,Total!W:W,B6,Total!O:O,DB!$G$5,Total!AA:AA,DB!$O$5,Total!M:M,DB!$G$9,Total!K:K,DB!$O$9,Total!C:C,$I$2)+COUNTIFS(Total!X:X,$E$3,Total!W:W,B6,Total!O:O,DB!$G$5,Total!N:N,DB!$O$5,Total!AA:AA,DB!$G$9,Total!K:K,DB!$O$9,Total!C:C,$I$2)+COUNTIFS(Total!X:X,$E$3,Total!W:W,B6,Total!O:O,DB!$G$5,Total!N:N,DB!$O$5,Total!M:M,DB!$G$9,Total!AA:AA,DB!$O$9,Total!C:C,$I$2)+COUNTIFS(Total!X:X,$E$3,Total!W:W,B6,Total!O:O,DB!$G$5,Total!N:N,DB!$O$5,Total!M:M,DB!$G$9,Total!K:K,DB!$O$9,Total!AA:AA,$I$2)</f>
        <v>0</v>
      </c>
      <c r="F6" s="31"/>
      <c r="G6" s="31">
        <f>COUNTIFS(Total!X:X,$G$3,Total!W:W,B6,Total!O:O,DB!$G$5,Total!N:N,DB!$O$5,Total!M:M,DB!$G$9,Total!K:K,DB!$O$9,Total!C:C,$I$2)+COUNTIFS(Total!X:X,$G$3,Total!W:W,B6,Total!AA:AA,DB!$G$5,Total!AA:AA,DB!$O$5,Total!AA:AA,DB!$G$9,Total!AA:AA,DB!$O$9,Total!AA:AA,$I$2)+COUNTIFS(Total!X:X,$G$3,Total!W:W,B6,Total!O:O,DB!$G$5,Total!AA:AA,DB!$O$5,Total!AA:AA,DB!$G$9,Total!AA:AA,DB!$O$9,Total!AA:AA,$I$2)+COUNTIFS(Total!X:X,$G$3,Total!W:W,B6,Total!AA:AA,DB!$G$5,Total!N:N,DB!$O$5,Total!AA:AA,DB!$G$9,Total!AA:AA,DB!$O$9,Total!AA:AA,$I$2)+COUNTIFS(Total!X:X,$G$3,Total!W:W,B6,Total!AA:AA,DB!$G$5,Total!AA:AA,DB!$O$5,Total!M:M,DB!$G$9,Total!AA:AA,DB!$O$9,Total!AA:AA,$I$2)+COUNTIFS(Total!X:X,$G$3,Total!W:W,B6,Total!AA:AA,DB!$G$5,Total!AA:AA,DB!$O$5,Total!AA:AA,DB!$G$9,Total!K:K,DB!$O$9,Total!AA:AA,$I$2)+COUNTIFS(Total!X:X,$G$3,Total!W:W,B6,Total!AA:AA,DB!$G$5,Total!AA:AA,DB!$O$5,Total!AA:AA,DB!$G$9,Total!AA:AA,DB!$O$9,Total!C:C,$I$2)+COUNTIFS(Total!X:X,$G$3,Total!W:W,B6,Total!O:O,DB!$G$5,Total!N:N,DB!$O$5,Total!M:M,DB!$G$9,Total!AA:AA,DB!$O$9,Total!AA:AA,$I$2)+COUNTIFS(Total!X:X,$G$3,Total!W:W,B6,Total!O:O,DB!$G$5,Total!N:N,DB!$O$5,Total!AA:AA,DB!$G$9,Total!K:K,DB!$O$9,Total!AA:AA,$I$2)+COUNTIFS(Total!X:X,$G$3,Total!W:W,B6,Total!O:O,DB!$G$5,Total!N:N,DB!$O$5,Total!AA:AA,DB!$G$9,Total!AA:AA,DB!$O$9,Total!C:C,$I$2)+COUNTIFS(Total!X:X,$G$3,Total!W:W,B6,Total!O:O,DB!$G$5,Total!AA:AA,DB!$O$5,Total!M:M,DB!$G$9,Total!K:K,DB!$O$9,Total!AA:AA,$I$2)+COUNTIFS(Total!X:X,$G$3,Total!W:W,B6,Total!O:O,DB!$G$5,Total!AA:AA,DB!$O$5,Total!M:M,DB!$G$9,Total!AA:AA,DB!$O$9,Total!C:C,$I$2)+COUNTIFS(Total!X:X,$G$3,Total!W:W,B6,Total!O:O,DB!$G$5,Total!AA:AA,DB!$O$5,Total!AA:AA,DB!$G$9,Total!K:K,DB!$O$9,Total!C:C,$I$2)+COUNTIFS(Total!X:X,$G$3,Total!W:W,B6,Total!AA:AA,DB!$G$5,Total!N:N,DB!$O$5,Total!M:M,DB!$G$9,Total!K:K,DB!$O$9,Total!AA:AA,$I$2)+COUNTIFS(Total!X:X,$G$3,Total!W:W,B6,Total!AA:AA,DB!$G$5,Total!N:N,DB!$O$5,Total!M:M,DB!$G$9,Total!AA:AA,DB!$O$9,Total!C:C,$I$2)+COUNTIFS(Total!X:X,$G$3,Total!W:W,B6,Total!AA:AA,DB!$G$5,Total!N:N,DB!$O$5,Total!AA:AA,DB!$G$9,Total!K:K,DB!$O$9,Total!C:C,$I$2)+COUNTIFS(Total!X:X,$G$3,Total!W:W,B6,Total!AA:AA,DB!$G$5,Total!AA:AA,DB!$O$5,Total!M:M,DB!$G$9,Total!K:K,DB!$O$9,Total!C:C,$I$2)+COUNTIFS(Total!X:X,$G$3,Total!W:W,B6,Total!O:O,DB!$G$5,Total!N:N,DB!$O$5,Total!AA:AA,DB!$G$9,Total!AA:AA,DB!$O$9,Total!AA:AA,$I$2)+COUNTIFS(Total!X:X,$G$3,Total!W:W,B6,Total!O:O,DB!$G$5,Total!AA:AA,DB!$O$5,Total!M:M,DB!$G$9,Total!AA:AA,DB!$O$9,Total!AA:AA,$I$2)+COUNTIFS(Total!X:X,$G$3,Total!W:W,B6,Total!O:O,DB!$G$5,Total!AA:AA,DB!$O$5,Total!AA:AA,DB!$G$9,Total!K:K,DB!$O$9,Total!AA:AA,$I$2)+COUNTIFS(Total!X:X,$G$3,Total!W:W,B6,Total!O:O,DB!$G$5,Total!AA:AA,DB!$O$5,Total!AA:AA,DB!$G$9,Total!AA:AA,DB!$O$9,Total!C:C,$I$2)+COUNTIFS(Total!X:X,$G$3,Total!W:W,B6,Total!AA:AA,DB!$G$5,Total!N:N,DB!$O$5,Total!M:M,DB!$G$9,Total!AA:AA,DB!$O$9,Total!AA:AA,$I$2)+COUNTIFS(Total!X:X,$G$3,Total!W:W,B6,Total!AA:AA,DB!$G$5,Total!N:N,DB!$O$5,Total!AA:AA,DB!$G$9,Total!K:K,DB!$O$9,Total!AA:AA,$I$2)+COUNTIFS(Total!X:X,$G$3,Total!W:W,B6,Total!AA:AA,DB!$G$5,Total!N:N,DB!$O$5,Total!AA:AA,DB!$G$9,Total!AA:AA,DB!$O$9,Total!C:C,$I$2)+COUNTIFS(Total!X:X,$G$3,Total!W:W,B6,Total!AA:AA,DB!$G$5,Total!AA:AA,DB!$O$5,Total!M:M,DB!$G$9,Total!K:K,DB!$O$9,Total!AA:AA,$I$2)+COUNTIFS(Total!X:X,$G$3,Total!W:W,B6,Total!AA:AA,DB!$G$5,Total!AA:AA,DB!$O$5,Total!M:M,DB!$G$9,Total!AA:AA,DB!$O$9,Total!C:C,$I$2)+COUNTIFS(Total!X:X,$G$3,Total!W:W,B6,Total!AA:AA,DB!$G$5,Total!AA:AA,DB!$O$5,Total!AA:AA,DB!$G$9,Total!K:K,DB!$O$9,Total!C:C,$I$2)+COUNTIFS(Total!X:X,$G$3,Total!W:W,B6,Total!AA:AA,DB!$G$5,Total!N:N,DB!$O$5,Total!M:M,DB!$G$9,Total!K:K,DB!$O$9,Total!C:C,$I$2)+COUNTIFS(Total!X:X,$G$3,Total!W:W,B6,Total!O:O,DB!$G$5,Total!AA:AA,DB!$O$5,Total!M:M,DB!$G$9,Total!K:K,DB!$O$9,Total!C:C,$I$2)+COUNTIFS(Total!X:X,$G$3,Total!W:W,B6,Total!O:O,DB!$G$5,Total!N:N,DB!$O$5,Total!AA:AA,DB!$G$9,Total!K:K,DB!$O$9,Total!C:C,$I$2)+COUNTIFS(Total!X:X,$G$3,Total!W:W,B6,Total!O:O,DB!$G$5,Total!N:N,DB!$O$5,Total!M:M,DB!$G$9,Total!AA:AA,DB!$O$9,Total!C:C,$I$2)+COUNTIFS(Total!X:X,$G$3,Total!W:W,B6,Total!O:O,DB!$G$5,Total!N:N,DB!$O$5,Total!M:M,DB!$G$9,Total!K:K,DB!$O$9,Total!AA:AA,$I$2)</f>
        <v>0</v>
      </c>
      <c r="H6" s="31">
        <f>COUNTIFS(Total!X:X,$H$3,Total!W:W,B6,Total!O:O,DB!$G$5,Total!N:N,DB!$O$5,Total!M:M,DB!$G$9,Total!K:K,DB!$O$9,Total!C:C,$I$2)+COUNTIFS(Total!X:X,$H$3,Total!W:W,B6,Total!AA:AA,DB!$G$5,Total!AA:AA,DB!$O$5,Total!AA:AA,DB!$G$9,Total!AA:AA,DB!$O$9,Total!AA:AA,$I$2)+COUNTIFS(Total!X:X,$H$3,Total!W:W,B6,Total!O:O,DB!$G$5,Total!AA:AA,DB!$O$5,Total!AA:AA,DB!$G$9,Total!AA:AA,DB!$O$9,Total!AA:AA,$I$2)+COUNTIFS(Total!X:X,$H$3,Total!W:W,B6,Total!AA:AA,DB!$G$5,Total!N:N,DB!$O$5,Total!AA:AA,DB!$G$9,Total!AA:AA,DB!$O$9,Total!AA:AA,$I$2)+COUNTIFS(Total!X:X,$H$3,Total!W:W,B6,Total!AA:AA,DB!$G$5,Total!AA:AA,DB!$O$5,Total!M:M,DB!$G$9,Total!AA:AA,DB!$O$9,Total!AA:AA,$I$2)+COUNTIFS(Total!X:X,$H$3,Total!W:W,B6,Total!AA:AA,DB!$G$5,Total!AA:AA,DB!$O$5,Total!AA:AA,DB!$G$9,Total!K:K,DB!$O$9,Total!AA:AA,$I$2)+COUNTIFS(Total!X:X,$H$3,Total!W:W,B6,Total!AA:AA,DB!$G$5,Total!AA:AA,DB!$O$5,Total!AA:AA,DB!$G$9,Total!AA:AA,DB!$O$9,Total!C:C,$I$2)+COUNTIFS(Total!X:X,$H$3,Total!W:W,B6,Total!O:O,DB!$G$5,Total!N:N,DB!$O$5,Total!M:M,DB!$G$9,Total!AA:AA,DB!$O$9,Total!AA:AA,$I$2)+COUNTIFS(Total!X:X,$H$3,Total!W:W,B6,Total!O:O,DB!$G$5,Total!N:N,DB!$O$5,Total!AA:AA,DB!$G$9,Total!K:K,DB!$O$9,Total!AA:AA,$I$2)+COUNTIFS(Total!X:X,$H$3,Total!W:W,B6,Total!O:O,DB!$G$5,Total!N:N,DB!$O$5,Total!AA:AA,DB!$G$9,Total!AA:AA,DB!$O$9,Total!C:C,$I$2)+COUNTIFS(Total!X:X,$H$3,Total!W:W,B6,Total!O:O,DB!$G$5,Total!AA:AA,DB!$O$5,Total!M:M,DB!$G$9,Total!K:K,DB!$O$9,Total!AA:AA,$I$2)+COUNTIFS(Total!X:X,$H$3,Total!W:W,B6,Total!O:O,DB!$G$5,Total!AA:AA,DB!$O$5,Total!M:M,DB!$G$9,Total!AA:AA,DB!$O$9,Total!C:C,$I$2)+COUNTIFS(Total!X:X,$H$3,Total!W:W,B6,Total!O:O,DB!$G$5,Total!AA:AA,DB!$O$5,Total!AA:AA,DB!$G$9,Total!K:K,DB!$O$9,Total!C:C,$I$2)+COUNTIFS(Total!X:X,$H$3,Total!W:W,B6,Total!AA:AA,DB!$G$5,Total!N:N,DB!$O$5,Total!M:M,DB!$G$9,Total!K:K,DB!$O$9,Total!AA:AA,$I$2)+COUNTIFS(Total!X:X,$H$3,Total!W:W,B6,Total!AA:AA,DB!$G$5,Total!N:N,DB!$O$5,Total!M:M,DB!$G$9,Total!AA:AA,DB!$O$9,Total!C:C,$I$2)+COUNTIFS(Total!X:X,$H$3,Total!W:W,B6,Total!AA:AA,DB!$G$5,Total!N:N,DB!$O$5,Total!AA:AA,DB!$G$9,Total!K:K,DB!$O$9,Total!C:C,$I$2)+COUNTIFS(Total!X:X,$H$3,Total!W:W,B6,Total!AA:AA,DB!$G$5,Total!AA:AA,DB!$O$5,Total!M:M,DB!$G$9,Total!K:K,DB!$O$9,Total!C:C,$I$2)+COUNTIFS(Total!X:X,$H$3,Total!W:W,B6,Total!O:O,DB!$G$5,Total!N:N,DB!$O$5,Total!AA:AA,DB!$G$9,Total!AA:AA,DB!$O$9,Total!AA:AA,$I$2)+COUNTIFS(Total!X:X,$H$3,Total!W:W,B6,Total!O:O,DB!$G$5,Total!AA:AA,DB!$O$5,Total!M:M,DB!$G$9,Total!AA:AA,DB!$O$9,Total!AA:AA,$I$2)+COUNTIFS(Total!X:X,$H$3,Total!W:W,B6,Total!O:O,DB!$G$5,Total!AA:AA,DB!$O$5,Total!AA:AA,DB!$G$9,Total!K:K,DB!$O$9,Total!AA:AA,$I$2)+COUNTIFS(Total!X:X,$H$3,Total!W:W,B6,Total!O:O,DB!$G$5,Total!AA:AA,DB!$O$5,Total!AA:AA,DB!$G$9,Total!AA:AA,DB!$O$9,Total!C:C,$I$2)+COUNTIFS(Total!X:X,$H$3,Total!W:W,B6,Total!AA:AA,DB!$G$5,Total!N:N,DB!$O$5,Total!M:M,DB!$G$9,Total!AA:AA,DB!$O$9,Total!AA:AA,$I$2)+COUNTIFS(Total!X:X,$H$3,Total!W:W,B6,Total!AA:AA,DB!$G$5,Total!N:N,DB!$O$5,Total!AA:AA,DB!$G$9,Total!K:K,DB!$O$9,Total!AA:AA,$I$2)+COUNTIFS(Total!X:X,$H$3,Total!W:W,B6,Total!AA:AA,DB!$G$5,Total!N:N,DB!$O$5,Total!AA:AA,DB!$G$9,Total!AA:AA,DB!$O$9,Total!C:C,$I$2)+COUNTIFS(Total!X:X,$H$3,Total!W:W,B6,Total!AA:AA,DB!$G$5,Total!AA:AA,DB!$O$5,Total!M:M,DB!$G$9,Total!K:K,DB!$O$9,Total!AA:AA,$I$2)+COUNTIFS(Total!X:X,$H$3,Total!W:W,B6,Total!AA:AA,DB!$G$5,Total!AA:AA,DB!$O$5,Total!M:M,DB!$G$9,Total!AA:AA,DB!$O$9,Total!C:C,$I$2)+COUNTIFS(Total!X:X,$H$3,Total!W:W,B6,Total!AA:AA,DB!$G$5,Total!AA:AA,DB!$O$5,Total!AA:AA,DB!$G$9,Total!K:K,DB!$O$9,Total!C:C,$I$2)+COUNTIFS(Total!X:X,$H$3,Total!W:W,B6,Total!AA:AA,DB!$G$5,Total!N:N,DB!$O$5,Total!M:M,DB!$G$9,Total!K:K,DB!$O$9,Total!C:C,$I$2)+COUNTIFS(Total!X:X,$H$3,Total!W:W,B6,Total!O:O,DB!$G$5,Total!AA:AA,DB!$O$5,Total!M:M,DB!$G$9,Total!K:K,DB!$O$9,Total!C:C,$I$2)+COUNTIFS(Total!X:X,$H$3,Total!W:W,B6,Total!O:O,DB!$G$5,Total!N:N,DB!$O$5,Total!AA:AA,DB!$G$9,Total!K:K,DB!$O$9,Total!C:C,$I$2)+COUNTIFS(Total!X:X,$H$3,Total!W:W,B6,Total!O:O,DB!$G$5,Total!N:N,DB!$O$5,Total!M:M,DB!$G$9,Total!AA:AA,DB!$O$9,Total!C:C,$I$2)+COUNTIFS(Total!X:X,$H$3,Total!W:W,B6,Total!O:O,DB!$G$5,Total!N:N,DB!$O$5,Total!M:M,DB!$G$9,Total!K:K,DB!$O$9,Total!AA:AA,$I$2)</f>
        <v>9</v>
      </c>
      <c r="I6" s="31">
        <f>COUNTIFS(Total!X:X,$I$3,Total!W:W,B6,Total!O:O,DB!$G$5,Total!N:N,DB!$O$5,Total!M:M,DB!$G$9,Total!K:K,DB!$O$9,Total!C:C,$I$2)+COUNTIFS(Total!X:X,$I$3,Total!W:W,B6,Total!AA:AA,DB!$G$5,Total!AA:AA,DB!$O$5,Total!AA:AA,DB!$G$9,Total!AA:AA,DB!$O$9,Total!AA:AA,$I$2)+COUNTIFS(Total!X:X,$I$3,Total!W:W,B6,Total!O:O,DB!$G$5,Total!AA:AA,DB!$O$5,Total!AA:AA,DB!$G$9,Total!AA:AA,DB!$O$9,Total!AA:AA,$I$2)+COUNTIFS(Total!X:X,$I$3,Total!W:W,B6,Total!AA:AA,DB!$G$5,Total!N:N,DB!$O$5,Total!AA:AA,DB!$G$9,Total!AA:AA,DB!$O$9,Total!AA:AA,$I$2)+COUNTIFS(Total!X:X,$I$3,Total!W:W,B6,Total!AA:AA,DB!$G$5,Total!AA:AA,DB!$O$5,Total!M:M,DB!$G$9,Total!AA:AA,DB!$O$9,Total!AA:AA,$I$2)+COUNTIFS(Total!X:X,$I$3,Total!W:W,B6,Total!AA:AA,DB!$G$5,Total!AA:AA,DB!$O$5,Total!AA:AA,DB!$G$9,Total!K:K,DB!$O$9,Total!AA:AA,$I$2)+COUNTIFS(Total!X:X,$I$3,Total!W:W,B6,Total!AA:AA,DB!$G$5,Total!AA:AA,DB!$O$5,Total!AA:AA,DB!$G$9,Total!AA:AA,DB!$O$9,Total!C:C,$I$2)+COUNTIFS(Total!X:X,$I$3,Total!W:W,B6,Total!O:O,DB!$G$5,Total!N:N,DB!$O$5,Total!M:M,DB!$G$9,Total!AA:AA,DB!$O$9,Total!AA:AA,$I$2)+COUNTIFS(Total!X:X,$I$3,Total!W:W,B6,Total!O:O,DB!$G$5,Total!N:N,DB!$O$5,Total!AA:AA,DB!$G$9,Total!K:K,DB!$O$9,Total!AA:AA,$I$2)+COUNTIFS(Total!X:X,$I$3,Total!W:W,B6,Total!O:O,DB!$G$5,Total!N:N,DB!$O$5,Total!AA:AA,DB!$G$9,Total!AA:AA,DB!$O$9,Total!C:C,$I$2)+COUNTIFS(Total!X:X,$I$3,Total!W:W,B6,Total!O:O,DB!$G$5,Total!AA:AA,DB!$O$5,Total!M:M,DB!$G$9,Total!K:K,DB!$O$9,Total!AA:AA,$I$2)+COUNTIFS(Total!X:X,$I$3,Total!W:W,B6,Total!O:O,DB!$G$5,Total!AA:AA,DB!$O$5,Total!M:M,DB!$G$9,Total!AA:AA,DB!$O$9,Total!C:C,$I$2)+COUNTIFS(Total!X:X,$I$3,Total!W:W,B6,Total!O:O,DB!$G$5,Total!AA:AA,DB!$O$5,Total!AA:AA,DB!$G$9,Total!K:K,DB!$O$9,Total!C:C,$I$2)+COUNTIFS(Total!X:X,$I$3,Total!W:W,B6,Total!AA:AA,DB!$G$5,Total!N:N,DB!$O$5,Total!M:M,DB!$G$9,Total!K:K,DB!$O$9,Total!AA:AA,$I$2)+COUNTIFS(Total!X:X,$I$3,Total!W:W,B6,Total!AA:AA,DB!$G$5,Total!N:N,DB!$O$5,Total!M:M,DB!$G$9,Total!AA:AA,DB!$O$9,Total!C:C,$I$2)+COUNTIFS(Total!X:X,$I$3,Total!W:W,B6,Total!AA:AA,DB!$G$5,Total!N:N,DB!$O$5,Total!AA:AA,DB!$G$9,Total!K:K,DB!$O$9,Total!C:C,$I$2)+COUNTIFS(Total!X:X,$I$3,Total!W:W,B6,Total!AA:AA,DB!$G$5,Total!AA:AA,DB!$O$5,Total!M:M,DB!$G$9,Total!K:K,DB!$O$9,Total!C:C,$I$2)+COUNTIFS(Total!X:X,$I$3,Total!W:W,B6,Total!O:O,DB!$G$5,Total!N:N,DB!$O$5,Total!AA:AA,DB!$G$9,Total!AA:AA,DB!$O$9,Total!AA:AA,$I$2)+COUNTIFS(Total!X:X,$I$3,Total!W:W,B6,Total!O:O,DB!$G$5,Total!AA:AA,DB!$O$5,Total!M:M,DB!$G$9,Total!AA:AA,DB!$O$9,Total!AA:AA,$I$2)+COUNTIFS(Total!X:X,$I$3,Total!W:W,B6,Total!O:O,DB!$G$5,Total!AA:AA,DB!$O$5,Total!AA:AA,DB!$G$9,Total!K:K,DB!$O$9,Total!AA:AA,$I$2)+COUNTIFS(Total!X:X,$I$3,Total!W:W,B6,Total!O:O,DB!$G$5,Total!AA:AA,DB!$O$5,Total!AA:AA,DB!$G$9,Total!AA:AA,DB!$O$9,Total!C:C,$I$2)+COUNTIFS(Total!X:X,$I$3,Total!W:W,B6,Total!AA:AA,DB!$G$5,Total!N:N,DB!$O$5,Total!M:M,DB!$G$9,Total!AA:AA,DB!$O$9,Total!AA:AA,$I$2)+COUNTIFS(Total!X:X,$I$3,Total!W:W,B6,Total!AA:AA,DB!$G$5,Total!N:N,DB!$O$5,Total!AA:AA,DB!$G$9,Total!K:K,DB!$O$9,Total!AA:AA,$I$2)+COUNTIFS(Total!X:X,$I$3,Total!W:W,B6,Total!AA:AA,DB!$G$5,Total!N:N,DB!$O$5,Total!AA:AA,DB!$G$9,Total!AA:AA,DB!$O$9,Total!C:C,$I$2)+COUNTIFS(Total!X:X,$I$3,Total!W:W,B6,Total!AA:AA,DB!$G$5,Total!AA:AA,DB!$O$5,Total!M:M,DB!$G$9,Total!K:K,DB!$O$9,Total!AA:AA,$I$2)+COUNTIFS(Total!X:X,$I$3,Total!W:W,B6,Total!AA:AA,DB!$G$5,Total!AA:AA,DB!$O$5,Total!M:M,DB!$G$9,Total!AA:AA,DB!$O$9,Total!C:C,$I$2)+COUNTIFS(Total!X:X,$I$3,Total!W:W,B6,Total!AA:AA,DB!$G$5,Total!AA:AA,DB!$O$5,Total!AA:AA,DB!$G$9,Total!K:K,DB!$O$9,Total!C:C,$I$2)+COUNTIFS(Total!X:X,$I$3,Total!W:W,B6,Total!AA:AA,DB!$G$5,Total!N:N,DB!$O$5,Total!M:M,DB!$G$9,Total!K:K,DB!$O$9,Total!C:C,$I$2)+COUNTIFS(Total!X:X,$I$3,Total!W:W,B6,Total!O:O,DB!$G$5,Total!AA:AA,DB!$O$5,Total!M:M,DB!$G$9,Total!K:K,DB!$O$9,Total!C:C,$I$2)+COUNTIFS(Total!X:X,$I$3,Total!W:W,B6,Total!O:O,DB!$G$5,Total!N:N,DB!$O$5,Total!AA:AA,DB!$G$9,Total!K:K,DB!$O$9,Total!C:C,$I$2)+COUNTIFS(Total!X:X,$I$3,Total!W:W,B6,Total!O:O,DB!$G$5,Total!N:N,DB!$O$5,Total!M:M,DB!$G$9,Total!AA:AA,DB!$O$9,Total!C:C,$I$2)+COUNTIFS(Total!X:X,$I$3,Total!W:W,B6,Total!O:O,DB!$G$5,Total!N:N,DB!$O$5,Total!M:M,DB!$G$9,Total!K:K,DB!$O$9,Total!AA:AA,$I$2)</f>
        <v>0</v>
      </c>
      <c r="J6" s="31">
        <f>COUNTIFS(Total!X:X,$J$3,Total!W:W,B6,Total!O:O,DB!$G$5,Total!N:N,DB!$O$5,Total!M:M,DB!$G$9,Total!K:K,DB!$O$9,Total!C:C,$I$2)+COUNTIFS(Total!X:X,$J$3,Total!W:W,B6,Total!AA:AA,DB!$G$5,Total!AA:AA,DB!$O$5,Total!AA:AA,DB!$G$9,Total!AA:AA,DB!$O$9,Total!AA:AA,$I$2)+COUNTIFS(Total!X:X,$J$3,Total!W:W,B6,Total!O:O,DB!$G$5,Total!AA:AA,DB!$O$5,Total!AA:AA,DB!$G$9,Total!AA:AA,DB!$O$9,Total!AA:AA,$I$2)+COUNTIFS(Total!X:X,$J$3,Total!W:W,B6,Total!AA:AA,DB!$G$5,Total!N:N,DB!$O$5,Total!AA:AA,DB!$G$9,Total!AA:AA,DB!$O$9,Total!AA:AA,$I$2)+COUNTIFS(Total!X:X,$J$3,Total!W:W,B6,Total!AA:AA,DB!$G$5,Total!AA:AA,DB!$O$5,Total!M:M,DB!$G$9,Total!AA:AA,DB!$O$9,Total!AA:AA,$I$2)+COUNTIFS(Total!X:X,$J$3,Total!W:W,B6,Total!AA:AA,DB!$G$5,Total!AA:AA,DB!$O$5,Total!AA:AA,DB!$G$9,Total!K:K,DB!$O$9,Total!AA:AA,$I$2)+COUNTIFS(Total!X:X,$J$3,Total!W:W,B6,Total!AA:AA,DB!$G$5,Total!AA:AA,DB!$O$5,Total!AA:AA,DB!$G$9,Total!AA:AA,DB!$O$9,Total!C:C,$I$2)+COUNTIFS(Total!X:X,$J$3,Total!W:W,B6,Total!O:O,DB!$G$5,Total!N:N,DB!$O$5,Total!M:M,DB!$G$9,Total!AA:AA,DB!$O$9,Total!AA:AA,$I$2)+COUNTIFS(Total!X:X,$J$3,Total!W:W,B6,Total!O:O,DB!$G$5,Total!N:N,DB!$O$5,Total!AA:AA,DB!$G$9,Total!K:K,DB!$O$9,Total!AA:AA,$I$2)+COUNTIFS(Total!X:X,$J$3,Total!W:W,B6,Total!O:O,DB!$G$5,Total!N:N,DB!$O$5,Total!AA:AA,DB!$G$9,Total!AA:AA,DB!$O$9,Total!C:C,$I$2)+COUNTIFS(Total!X:X,$J$3,Total!W:W,B6,Total!O:O,DB!$G$5,Total!AA:AA,DB!$O$5,Total!M:M,DB!$G$9,Total!K:K,DB!$O$9,Total!AA:AA,$I$2)+COUNTIFS(Total!X:X,$J$3,Total!W:W,B6,Total!O:O,DB!$G$5,Total!AA:AA,DB!$O$5,Total!M:M,DB!$G$9,Total!AA:AA,DB!$O$9,Total!C:C,$I$2)+COUNTIFS(Total!X:X,$J$3,Total!W:W,B6,Total!O:O,DB!$G$5,Total!AA:AA,DB!$O$5,Total!AA:AA,DB!$G$9,Total!K:K,DB!$O$9,Total!C:C,$I$2)+COUNTIFS(Total!X:X,$J$3,Total!W:W,B6,Total!AA:AA,DB!$G$5,Total!N:N,DB!$O$5,Total!M:M,DB!$G$9,Total!K:K,DB!$O$9,Total!AA:AA,$I$2)+COUNTIFS(Total!X:X,$J$3,Total!W:W,B6,Total!AA:AA,DB!$G$5,Total!N:N,DB!$O$5,Total!M:M,DB!$G$9,Total!AA:AA,DB!$O$9,Total!C:C,$I$2)+COUNTIFS(Total!X:X,$J$3,Total!W:W,B6,Total!AA:AA,DB!$G$5,Total!N:N,DB!$O$5,Total!AA:AA,DB!$G$9,Total!K:K,DB!$O$9,Total!C:C,$I$2)+COUNTIFS(Total!X:X,$J$3,Total!W:W,B6,Total!AA:AA,DB!$G$5,Total!AA:AA,DB!$O$5,Total!M:M,DB!$G$9,Total!K:K,DB!$O$9,Total!C:C,$I$2)+COUNTIFS(Total!X:X,$J$3,Total!W:W,B6,Total!O:O,DB!$G$5,Total!N:N,DB!$O$5,Total!AA:AA,DB!$G$9,Total!AA:AA,DB!$O$9,Total!AA:AA,$I$2)+COUNTIFS(Total!X:X,$J$3,Total!W:W,B6,Total!O:O,DB!$G$5,Total!AA:AA,DB!$O$5,Total!M:M,DB!$G$9,Total!AA:AA,DB!$O$9,Total!AA:AA,$I$2)+COUNTIFS(Total!X:X,$J$3,Total!W:W,B6,Total!O:O,DB!$G$5,Total!AA:AA,DB!$O$5,Total!AA:AA,DB!$G$9,Total!K:K,DB!$O$9,Total!AA:AA,$I$2)+COUNTIFS(Total!X:X,$J$3,Total!W:W,B6,Total!O:O,DB!$G$5,Total!AA:AA,DB!$O$5,Total!AA:AA,DB!$G$9,Total!AA:AA,DB!$O$9,Total!C:C,$I$2)+COUNTIFS(Total!X:X,$J$3,Total!W:W,B6,Total!AA:AA,DB!$G$5,Total!N:N,DB!$O$5,Total!M:M,DB!$G$9,Total!AA:AA,DB!$O$9,Total!AA:AA,$I$2)+COUNTIFS(Total!X:X,$J$3,Total!W:W,B6,Total!AA:AA,DB!$G$5,Total!N:N,DB!$O$5,Total!AA:AA,DB!$G$9,Total!K:K,DB!$O$9,Total!AA:AA,$I$2)+COUNTIFS(Total!X:X,$J$3,Total!W:W,B6,Total!AA:AA,DB!$G$5,Total!N:N,DB!$O$5,Total!AA:AA,DB!$G$9,Total!AA:AA,DB!$O$9,Total!C:C,$I$2)+COUNTIFS(Total!X:X,$J$3,Total!W:W,B6,Total!AA:AA,DB!$G$5,Total!AA:AA,DB!$O$5,Total!M:M,DB!$G$9,Total!K:K,DB!$O$9,Total!AA:AA,$I$2)+COUNTIFS(Total!X:X,$J$3,Total!W:W,B6,Total!AA:AA,DB!$G$5,Total!AA:AA,DB!$O$5,Total!M:M,DB!$G$9,Total!AA:AA,DB!$O$9,Total!C:C,$I$2)+COUNTIFS(Total!X:X,$J$3,Total!W:W,B6,Total!AA:AA,DB!$G$5,Total!AA:AA,DB!$O$5,Total!AA:AA,DB!$G$9,Total!K:K,DB!$O$9,Total!C:C,$I$2)+COUNTIFS(Total!X:X,$J$3,Total!W:W,B6,Total!AA:AA,DB!$G$5,Total!N:N,DB!$O$5,Total!M:M,DB!$G$9,Total!K:K,DB!$O$9,Total!C:C,$I$2)+COUNTIFS(Total!X:X,$J$3,Total!W:W,B6,Total!O:O,DB!$G$5,Total!AA:AA,DB!$O$5,Total!M:M,DB!$G$9,Total!K:K,DB!$O$9,Total!C:C,$I$2)+COUNTIFS(Total!X:X,$J$3,Total!W:W,B6,Total!O:O,DB!$G$5,Total!N:N,DB!$O$5,Total!AA:AA,DB!$G$9,Total!K:K,DB!$O$9,Total!C:C,$I$2)+COUNTIFS(Total!X:X,$J$3,Total!W:W,B6,Total!O:O,DB!$G$5,Total!N:N,DB!$O$5,Total!M:M,DB!$G$9,Total!AA:AA,DB!$O$9,Total!C:C,$I$2)+COUNTIFS(Total!X:X,$J$3,Total!W:W,B6,Total!O:O,DB!$G$5,Total!N:N,DB!$O$5,Total!M:M,DB!$G$9,Total!K:K,DB!$O$9,Total!AA:AA,$I$2)</f>
        <v>0</v>
      </c>
      <c r="K6" s="31">
        <f>COUNTIFS(Total!X:X,$K$3,Total!W:W,B6,Total!O:O,DB!$G$5,Total!N:N,DB!$O$5,Total!M:M,DB!$G$9,Total!K:K,DB!$O$9,Total!C:C,$I$2)+COUNTIFS(Total!X:X,$K$3,Total!W:W,B6,Total!AA:AA,DB!$G$5,Total!AA:AA,DB!$O$5,Total!AA:AA,DB!$G$9,Total!AA:AA,DB!$O$9,Total!AA:AA,$I$2)+COUNTIFS(Total!X:X,$K$3,Total!W:W,B6,Total!O:O,DB!$G$5,Total!AA:AA,DB!$O$5,Total!AA:AA,DB!$G$9,Total!AA:AA,DB!$O$9,Total!AA:AA,$I$2)+COUNTIFS(Total!X:X,$K$3,Total!W:W,B6,Total!AA:AA,DB!$G$5,Total!N:N,DB!$O$5,Total!AA:AA,DB!$G$9,Total!AA:AA,DB!$O$9,Total!AA:AA,$I$2)+COUNTIFS(Total!X:X,$K$3,Total!W:W,B6,Total!AA:AA,DB!$G$5,Total!AA:AA,DB!$O$5,Total!M:M,DB!$G$9,Total!AA:AA,DB!$O$9,Total!AA:AA,$I$2)+COUNTIFS(Total!X:X,$K$3,Total!W:W,B6,Total!AA:AA,DB!$G$5,Total!AA:AA,DB!$O$5,Total!AA:AA,DB!$G$9,Total!K:K,DB!$O$9,Total!AA:AA,$I$2)+COUNTIFS(Total!X:X,$K$3,Total!W:W,B6,Total!AA:AA,DB!$G$5,Total!AA:AA,DB!$O$5,Total!AA:AA,DB!$G$9,Total!AA:AA,DB!$O$9,Total!C:C,$I$2)+COUNTIFS(Total!X:X,$K$3,Total!W:W,B6,Total!O:O,DB!$G$5,Total!N:N,DB!$O$5,Total!M:M,DB!$G$9,Total!AA:AA,DB!$O$9,Total!AA:AA,$I$2)+COUNTIFS(Total!X:X,$K$3,Total!W:W,B6,Total!O:O,DB!$G$5,Total!N:N,DB!$O$5,Total!AA:AA,DB!$G$9,Total!K:K,DB!$O$9,Total!AA:AA,$I$2)+COUNTIFS(Total!X:X,$K$3,Total!W:W,B6,Total!O:O,DB!$G$5,Total!N:N,DB!$O$5,Total!AA:AA,DB!$G$9,Total!AA:AA,DB!$O$9,Total!C:C,$I$2)+COUNTIFS(Total!X:X,$K$3,Total!W:W,B6,Total!O:O,DB!$G$5,Total!AA:AA,DB!$O$5,Total!M:M,DB!$G$9,Total!K:K,DB!$O$9,Total!AA:AA,$I$2)+COUNTIFS(Total!X:X,$K$3,Total!W:W,B6,Total!O:O,DB!$G$5,Total!AA:AA,DB!$O$5,Total!M:M,DB!$G$9,Total!AA:AA,DB!$O$9,Total!C:C,$I$2)+COUNTIFS(Total!X:X,$K$3,Total!W:W,B6,Total!O:O,DB!$G$5,Total!AA:AA,DB!$O$5,Total!AA:AA,DB!$G$9,Total!K:K,DB!$O$9,Total!C:C,$I$2)+COUNTIFS(Total!X:X,$K$3,Total!W:W,B6,Total!AA:AA,DB!$G$5,Total!N:N,DB!$O$5,Total!M:M,DB!$G$9,Total!K:K,DB!$O$9,Total!AA:AA,$I$2)+COUNTIFS(Total!X:X,$K$3,Total!W:W,B6,Total!AA:AA,DB!$G$5,Total!N:N,DB!$O$5,Total!M:M,DB!$G$9,Total!AA:AA,DB!$O$9,Total!C:C,$I$2)+COUNTIFS(Total!X:X,$K$3,Total!W:W,B6,Total!AA:AA,DB!$G$5,Total!N:N,DB!$O$5,Total!AA:AA,DB!$G$9,Total!K:K,DB!$O$9,Total!C:C,$I$2)+COUNTIFS(Total!X:X,$K$3,Total!W:W,B6,Total!AA:AA,DB!$G$5,Total!AA:AA,DB!$O$5,Total!M:M,DB!$G$9,Total!K:K,DB!$O$9,Total!C:C,$I$2)+COUNTIFS(Total!X:X,$K$3,Total!W:W,B6,Total!O:O,DB!$G$5,Total!N:N,DB!$O$5,Total!AA:AA,DB!$G$9,Total!AA:AA,DB!$O$9,Total!AA:AA,$I$2)+COUNTIFS(Total!X:X,$K$3,Total!W:W,B6,Total!O:O,DB!$G$5,Total!AA:AA,DB!$O$5,Total!M:M,DB!$G$9,Total!AA:AA,DB!$O$9,Total!AA:AA,$I$2)+COUNTIFS(Total!X:X,$K$3,Total!W:W,B6,Total!O:O,DB!$G$5,Total!AA:AA,DB!$O$5,Total!AA:AA,DB!$G$9,Total!K:K,DB!$O$9,Total!AA:AA,$I$2)+COUNTIFS(Total!X:X,$K$3,Total!W:W,B6,Total!O:O,DB!$G$5,Total!AA:AA,DB!$O$5,Total!AA:AA,DB!$G$9,Total!AA:AA,DB!$O$9,Total!C:C,$I$2)+COUNTIFS(Total!X:X,$K$3,Total!W:W,B6,Total!AA:AA,DB!$G$5,Total!N:N,DB!$O$5,Total!M:M,DB!$G$9,Total!AA:AA,DB!$O$9,Total!AA:AA,$I$2)+COUNTIFS(Total!X:X,$K$3,Total!W:W,B6,Total!AA:AA,DB!$G$5,Total!N:N,DB!$O$5,Total!AA:AA,DB!$G$9,Total!K:K,DB!$O$9,Total!AA:AA,$I$2)+COUNTIFS(Total!X:X,$K$3,Total!W:W,B6,Total!AA:AA,DB!$G$5,Total!N:N,DB!$O$5,Total!AA:AA,DB!$G$9,Total!AA:AA,DB!$O$9,Total!C:C,$I$2)+COUNTIFS(Total!X:X,$K$3,Total!W:W,B6,Total!AA:AA,DB!$G$5,Total!AA:AA,DB!$O$5,Total!M:M,DB!$G$9,Total!K:K,DB!$O$9,Total!AA:AA,$I$2)+COUNTIFS(Total!X:X,$K$3,Total!W:W,B6,Total!AA:AA,DB!$G$5,Total!AA:AA,DB!$O$5,Total!M:M,DB!$G$9,Total!AA:AA,DB!$O$9,Total!C:C,$I$2)+COUNTIFS(Total!X:X,$K$3,Total!W:W,B6,Total!AA:AA,DB!$G$5,Total!AA:AA,DB!$O$5,Total!AA:AA,DB!$G$9,Total!K:K,DB!$O$9,Total!C:C,$I$2)+COUNTIFS(Total!X:X,$K$3,Total!W:W,B6,Total!AA:AA,DB!$G$5,Total!N:N,DB!$O$5,Total!M:M,DB!$G$9,Total!K:K,DB!$O$9,Total!C:C,$I$2)+COUNTIFS(Total!X:X,$K$3,Total!W:W,B6,Total!O:O,DB!$G$5,Total!AA:AA,DB!$O$5,Total!M:M,DB!$G$9,Total!K:K,DB!$O$9,Total!C:C,$I$2)+COUNTIFS(Total!X:X,$K$3,Total!W:W,B6,Total!O:O,DB!$G$5,Total!N:N,DB!$O$5,Total!AA:AA,DB!$G$9,Total!K:K,DB!$O$9,Total!C:C,$I$2)+COUNTIFS(Total!X:X,$K$3,Total!W:W,B6,Total!O:O,DB!$G$5,Total!N:N,DB!$O$5,Total!M:M,DB!$G$9,Total!AA:AA,DB!$O$9,Total!C:C,$I$2)+COUNTIFS(Total!X:X,$K$3,Total!W:W,B6,Total!O:O,DB!$G$5,Total!N:N,DB!$O$5,Total!M:M,DB!$G$9,Total!K:K,DB!$O$9,Total!AA:AA,$I$2)</f>
        <v>0</v>
      </c>
      <c r="L6" s="31">
        <f>COUNTIFS(Total!X:X,$L$3,Total!W:W,B6,Total!O:O,DB!$G$5,Total!N:N,DB!$O$5,Total!M:M,DB!$G$9,Total!K:K,DB!$O$9,Total!C:C,$I$2)+COUNTIFS(Total!X:X,$L$3,Total!W:W,B6,Total!AA:AA,DB!$G$5,Total!AA:AA,DB!$O$5,Total!AA:AA,DB!$G$9,Total!AA:AA,DB!$O$9,Total!AA:AA,$I$2)+COUNTIFS(Total!X:X,$L$3,Total!W:W,B6,Total!O:O,DB!$G$5,Total!AA:AA,DB!$O$5,Total!AA:AA,DB!$G$9,Total!AA:AA,DB!$O$9,Total!AA:AA,$I$2)+COUNTIFS(Total!X:X,$L$3,Total!W:W,B6,Total!AA:AA,DB!$G$5,Total!N:N,DB!$O$5,Total!AA:AA,DB!$G$9,Total!AA:AA,DB!$O$9,Total!AA:AA,$I$2)+COUNTIFS(Total!X:X,$L$3,Total!W:W,B6,Total!AA:AA,DB!$G$5,Total!AA:AA,DB!$O$5,Total!M:M,DB!$G$9,Total!AA:AA,DB!$O$9,Total!AA:AA,$I$2)+COUNTIFS(Total!X:X,$L$3,Total!W:W,B6,Total!AA:AA,DB!$G$5,Total!AA:AA,DB!$O$5,Total!AA:AA,DB!$G$9,Total!K:K,DB!$O$9,Total!AA:AA,$I$2)+COUNTIFS(Total!X:X,$L$3,Total!W:W,B6,Total!AA:AA,DB!$G$5,Total!AA:AA,DB!$O$5,Total!AA:AA,DB!$G$9,Total!AA:AA,DB!$O$9,Total!C:C,$I$2)+COUNTIFS(Total!X:X,$L$3,Total!W:W,B6,Total!O:O,DB!$G$5,Total!N:N,DB!$O$5,Total!M:M,DB!$G$9,Total!AA:AA,DB!$O$9,Total!AA:AA,$I$2)+COUNTIFS(Total!X:X,$L$3,Total!W:W,B6,Total!O:O,DB!$G$5,Total!N:N,DB!$O$5,Total!AA:AA,DB!$G$9,Total!K:K,DB!$O$9,Total!AA:AA,$I$2)+COUNTIFS(Total!X:X,$L$3,Total!W:W,B6,Total!O:O,DB!$G$5,Total!N:N,DB!$O$5,Total!AA:AA,DB!$G$9,Total!AA:AA,DB!$O$9,Total!C:C,$I$2)+COUNTIFS(Total!X:X,$L$3,Total!W:W,B6,Total!O:O,DB!$G$5,Total!AA:AA,DB!$O$5,Total!M:M,DB!$G$9,Total!K:K,DB!$O$9,Total!AA:AA,$I$2)+COUNTIFS(Total!X:X,$L$3,Total!W:W,B6,Total!O:O,DB!$G$5,Total!AA:AA,DB!$O$5,Total!M:M,DB!$G$9,Total!AA:AA,DB!$O$9,Total!C:C,$I$2)+COUNTIFS(Total!X:X,$L$3,Total!W:W,B6,Total!O:O,DB!$G$5,Total!AA:AA,DB!$O$5,Total!AA:AA,DB!$G$9,Total!K:K,DB!$O$9,Total!C:C,$I$2)+COUNTIFS(Total!X:X,$L$3,Total!W:W,B6,Total!AA:AA,DB!$G$5,Total!N:N,DB!$O$5,Total!M:M,DB!$G$9,Total!K:K,DB!$O$9,Total!AA:AA,$I$2)+COUNTIFS(Total!X:X,$L$3,Total!W:W,B6,Total!AA:AA,DB!$G$5,Total!N:N,DB!$O$5,Total!M:M,DB!$G$9,Total!AA:AA,DB!$O$9,Total!C:C,$I$2)+COUNTIFS(Total!X:X,$L$3,Total!W:W,B6,Total!AA:AA,DB!$G$5,Total!N:N,DB!$O$5,Total!AA:AA,DB!$G$9,Total!K:K,DB!$O$9,Total!C:C,$I$2)+COUNTIFS(Total!X:X,$L$3,Total!W:W,B6,Total!AA:AA,DB!$G$5,Total!AA:AA,DB!$O$5,Total!M:M,DB!$G$9,Total!K:K,DB!$O$9,Total!C:C,$I$2)+COUNTIFS(Total!X:X,$L$3,Total!W:W,B6,Total!O:O,DB!$G$5,Total!N:N,DB!$O$5,Total!AA:AA,DB!$G$9,Total!AA:AA,DB!$O$9,Total!AA:AA,$I$2)+COUNTIFS(Total!X:X,$L$3,Total!W:W,B6,Total!O:O,DB!$G$5,Total!AA:AA,DB!$O$5,Total!M:M,DB!$G$9,Total!AA:AA,DB!$O$9,Total!AA:AA,$I$2)+COUNTIFS(Total!X:X,$L$3,Total!W:W,B6,Total!O:O,DB!$G$5,Total!AA:AA,DB!$O$5,Total!AA:AA,DB!$G$9,Total!K:K,DB!$O$9,Total!AA:AA,$I$2)+COUNTIFS(Total!X:X,$L$3,Total!W:W,B6,Total!O:O,DB!$G$5,Total!AA:AA,DB!$O$5,Total!AA:AA,DB!$G$9,Total!AA:AA,DB!$O$9,Total!C:C,$I$2)+COUNTIFS(Total!X:X,$L$3,Total!W:W,B6,Total!AA:AA,DB!$G$5,Total!N:N,DB!$O$5,Total!M:M,DB!$G$9,Total!AA:AA,DB!$O$9,Total!AA:AA,$I$2)+COUNTIFS(Total!X:X,$L$3,Total!W:W,B6,Total!AA:AA,DB!$G$5,Total!N:N,DB!$O$5,Total!AA:AA,DB!$G$9,Total!K:K,DB!$O$9,Total!AA:AA,$I$2)+COUNTIFS(Total!X:X,$L$3,Total!W:W,B6,Total!AA:AA,DB!$G$5,Total!N:N,DB!$O$5,Total!AA:AA,DB!$G$9,Total!AA:AA,DB!$O$9,Total!C:C,$I$2)+COUNTIFS(Total!X:X,$L$3,Total!W:W,B6,Total!AA:AA,DB!$G$5,Total!AA:AA,DB!$O$5,Total!M:M,DB!$G$9,Total!K:K,DB!$O$9,Total!AA:AA,$I$2)+COUNTIFS(Total!X:X,$L$3,Total!W:W,B6,Total!AA:AA,DB!$G$5,Total!AA:AA,DB!$O$5,Total!M:M,DB!$G$9,Total!AA:AA,DB!$O$9,Total!C:C,$I$2)+COUNTIFS(Total!X:X,$L$3,Total!W:W,B6,Total!AA:AA,DB!$G$5,Total!AA:AA,DB!$O$5,Total!AA:AA,DB!$G$9,Total!K:K,DB!$O$9,Total!C:C,$I$2)+COUNTIFS(Total!X:X,$L$3,Total!W:W,B6,Total!AA:AA,DB!$G$5,Total!N:N,DB!$O$5,Total!M:M,DB!$G$9,Total!K:K,DB!$O$9,Total!C:C,$I$2)+COUNTIFS(Total!X:X,$L$3,Total!W:W,B6,Total!O:O,DB!$G$5,Total!AA:AA,DB!$O$5,Total!M:M,DB!$G$9,Total!K:K,DB!$O$9,Total!C:C,$I$2)+COUNTIFS(Total!X:X,$L$3,Total!W:W,B6,Total!O:O,DB!$G$5,Total!N:N,DB!$O$5,Total!AA:AA,DB!$G$9,Total!K:K,DB!$O$9,Total!C:C,$I$2)+COUNTIFS(Total!X:X,$L$3,Total!W:W,B6,Total!O:O,DB!$G$5,Total!N:N,DB!$O$5,Total!M:M,DB!$G$9,Total!AA:AA,DB!$O$9,Total!C:C,$I$2)+COUNTIFS(Total!X:X,$L$3,Total!W:W,B6,Total!O:O,DB!$G$5,Total!N:N,DB!$O$5,Total!M:M,DB!$G$9,Total!K:K,DB!$O$9,Total!AA:AA,$I$2)</f>
        <v>0</v>
      </c>
      <c r="M6" s="31">
        <f>COUNTIFS(Total!X:X,$M$3,Total!W:W,B6,Total!O:O,DB!$G$5,Total!N:N,DB!$O$5,Total!M:M,DB!$G$9,Total!K:K,DB!$O$9,Total!C:C,$I$2)+COUNTIFS(Total!X:X,$M$3,Total!W:W,B6,Total!AA:AA,DB!$G$5,Total!AA:AA,DB!$O$5,Total!AA:AA,DB!$G$9,Total!AA:AA,DB!$O$9,Total!AA:AA,$I$2)+COUNTIFS(Total!X:X,$M$3,Total!W:W,B6,Total!O:O,DB!$G$5,Total!AA:AA,DB!$O$5,Total!AA:AA,DB!$G$9,Total!AA:AA,DB!$O$9,Total!AA:AA,$I$2)+COUNTIFS(Total!X:X,$M$3,Total!W:W,B6,Total!AA:AA,DB!$G$5,Total!N:N,DB!$O$5,Total!AA:AA,DB!$G$9,Total!AA:AA,DB!$O$9,Total!AA:AA,$I$2)+COUNTIFS(Total!X:X,$M$3,Total!W:W,B6,Total!AA:AA,DB!$G$5,Total!AA:AA,DB!$O$5,Total!M:M,DB!$G$9,Total!AA:AA,DB!$O$9,Total!AA:AA,$I$2)+COUNTIFS(Total!X:X,$M$3,Total!W:W,B6,Total!AA:AA,DB!$G$5,Total!AA:AA,DB!$O$5,Total!AA:AA,DB!$G$9,Total!K:K,DB!$O$9,Total!AA:AA,$I$2)+COUNTIFS(Total!X:X,$M$3,Total!W:W,B6,Total!AA:AA,DB!$G$5,Total!AA:AA,DB!$O$5,Total!AA:AA,DB!$G$9,Total!AA:AA,DB!$O$9,Total!C:C,$I$2)+COUNTIFS(Total!X:X,$M$3,Total!W:W,B6,Total!O:O,DB!$G$5,Total!N:N,DB!$O$5,Total!M:M,DB!$G$9,Total!AA:AA,DB!$O$9,Total!AA:AA,$I$2)+COUNTIFS(Total!X:X,$M$3,Total!W:W,B6,Total!O:O,DB!$G$5,Total!N:N,DB!$O$5,Total!AA:AA,DB!$G$9,Total!K:K,DB!$O$9,Total!AA:AA,$I$2)+COUNTIFS(Total!X:X,$M$3,Total!W:W,B6,Total!O:O,DB!$G$5,Total!N:N,DB!$O$5,Total!AA:AA,DB!$G$9,Total!AA:AA,DB!$O$9,Total!C:C,$I$2)+COUNTIFS(Total!X:X,$M$3,Total!W:W,B6,Total!O:O,DB!$G$5,Total!AA:AA,DB!$O$5,Total!M:M,DB!$G$9,Total!K:K,DB!$O$9,Total!AA:AA,$I$2)+COUNTIFS(Total!X:X,$M$3,Total!W:W,B6,Total!O:O,DB!$G$5,Total!AA:AA,DB!$O$5,Total!M:M,DB!$G$9,Total!AA:AA,DB!$O$9,Total!C:C,$I$2)+COUNTIFS(Total!X:X,$M$3,Total!W:W,B6,Total!O:O,DB!$G$5,Total!AA:AA,DB!$O$5,Total!AA:AA,DB!$G$9,Total!K:K,DB!$O$9,Total!C:C,$I$2)+COUNTIFS(Total!X:X,$M$3,Total!W:W,B6,Total!AA:AA,DB!$G$5,Total!N:N,DB!$O$5,Total!M:M,DB!$G$9,Total!K:K,DB!$O$9,Total!AA:AA,$I$2)+COUNTIFS(Total!X:X,$M$3,Total!W:W,B6,Total!AA:AA,DB!$G$5,Total!N:N,DB!$O$5,Total!M:M,DB!$G$9,Total!AA:AA,DB!$O$9,Total!C:C,$I$2)+COUNTIFS(Total!X:X,$M$3,Total!W:W,B6,Total!AA:AA,DB!$G$5,Total!N:N,DB!$O$5,Total!AA:AA,DB!$G$9,Total!K:K,DB!$O$9,Total!C:C,$I$2)+COUNTIFS(Total!X:X,$M$3,Total!W:W,B6,Total!AA:AA,DB!$G$5,Total!AA:AA,DB!$O$5,Total!M:M,DB!$G$9,Total!K:K,DB!$O$9,Total!C:C,$I$2)+COUNTIFS(Total!X:X,$M$3,Total!W:W,B6,Total!O:O,DB!$G$5,Total!N:N,DB!$O$5,Total!AA:AA,DB!$G$9,Total!AA:AA,DB!$O$9,Total!AA:AA,$I$2)+COUNTIFS(Total!X:X,$M$3,Total!W:W,B6,Total!O:O,DB!$G$5,Total!AA:AA,DB!$O$5,Total!M:M,DB!$G$9,Total!AA:AA,DB!$O$9,Total!AA:AA,$I$2)+COUNTIFS(Total!X:X,$M$3,Total!W:W,B6,Total!O:O,DB!$G$5,Total!AA:AA,DB!$O$5,Total!AA:AA,DB!$G$9,Total!K:K,DB!$O$9,Total!AA:AA,$I$2)+COUNTIFS(Total!X:X,$M$3,Total!W:W,B6,Total!O:O,DB!$G$5,Total!AA:AA,DB!$O$5,Total!AA:AA,DB!$G$9,Total!AA:AA,DB!$O$9,Total!C:C,$I$2)+COUNTIFS(Total!X:X,$M$3,Total!W:W,B6,Total!AA:AA,DB!$G$5,Total!N:N,DB!$O$5,Total!M:M,DB!$G$9,Total!AA:AA,DB!$O$9,Total!AA:AA,$I$2)+COUNTIFS(Total!X:X,$M$3,Total!W:W,B6,Total!AA:AA,DB!$G$5,Total!N:N,DB!$O$5,Total!AA:AA,DB!$G$9,Total!K:K,DB!$O$9,Total!AA:AA,$I$2)+COUNTIFS(Total!X:X,$M$3,Total!W:W,B6,Total!AA:AA,DB!$G$5,Total!N:N,DB!$O$5,Total!AA:AA,DB!$G$9,Total!AA:AA,DB!$O$9,Total!C:C,$I$2)+COUNTIFS(Total!X:X,$M$3,Total!W:W,B6,Total!AA:AA,DB!$G$5,Total!AA:AA,DB!$O$5,Total!M:M,DB!$G$9,Total!K:K,DB!$O$9,Total!AA:AA,$I$2)+COUNTIFS(Total!X:X,$M$3,Total!W:W,B6,Total!AA:AA,DB!$G$5,Total!AA:AA,DB!$O$5,Total!M:M,DB!$G$9,Total!AA:AA,DB!$O$9,Total!C:C,$I$2)+COUNTIFS(Total!X:X,$M$3,Total!W:W,B6,Total!AA:AA,DB!$G$5,Total!AA:AA,DB!$O$5,Total!AA:AA,DB!$G$9,Total!K:K,DB!$O$9,Total!C:C,$I$2)+COUNTIFS(Total!X:X,$M$3,Total!W:W,B6,Total!AA:AA,DB!$G$5,Total!N:N,DB!$O$5,Total!M:M,DB!$G$9,Total!K:K,DB!$O$9,Total!C:C,$I$2)+COUNTIFS(Total!X:X,$M$3,Total!W:W,B6,Total!O:O,DB!$G$5,Total!AA:AA,DB!$O$5,Total!M:M,DB!$G$9,Total!K:K,DB!$O$9,Total!C:C,$I$2)+COUNTIFS(Total!X:X,$M$3,Total!W:W,B6,Total!O:O,DB!$G$5,Total!N:N,DB!$O$5,Total!AA:AA,DB!$G$9,Total!K:K,DB!$O$9,Total!C:C,$I$2)+COUNTIFS(Total!X:X,$M$3,Total!W:W,B6,Total!O:O,DB!$G$5,Total!N:N,DB!$O$5,Total!M:M,DB!$G$9,Total!AA:AA,DB!$O$9,Total!C:C,$I$2)+COUNTIFS(Total!X:X,$M$3,Total!W:W,B6,Total!O:O,DB!$G$5,Total!N:N,DB!$O$5,Total!M:M,DB!$G$9,Total!K:K,DB!$O$9,Total!AA:AA,$I$2)</f>
        <v>0</v>
      </c>
      <c r="N6" s="31">
        <f>COUNTIFS(Total!X:X,$N$3,Total!W:W,B6,Total!O:O,DB!$G$5,Total!N:N,DB!$O$5,Total!M:M,DB!$G$9,Total!K:K,DB!$O$9,Total!C:C,$I$2)+COUNTIFS(Total!X:X,$N$3,Total!W:W,B6,Total!AA:AA,DB!$G$5,Total!AA:AA,DB!$O$5,Total!AA:AA,DB!$G$9,Total!AA:AA,DB!$O$9,Total!AA:AA,$I$2)+COUNTIFS(Total!X:X,$N$3,Total!W:W,B6,Total!O:O,DB!$G$5,Total!AA:AA,DB!$O$5,Total!AA:AA,DB!$G$9,Total!AA:AA,DB!$O$9,Total!AA:AA,$I$2)+COUNTIFS(Total!X:X,$N$3,Total!W:W,B6,Total!AA:AA,DB!$G$5,Total!N:N,DB!$O$5,Total!AA:AA,DB!$G$9,Total!AA:AA,DB!$O$9,Total!AA:AA,$I$2)+COUNTIFS(Total!X:X,$N$3,Total!W:W,B6,Total!AA:AA,DB!$G$5,Total!AA:AA,DB!$O$5,Total!M:M,DB!$G$9,Total!AA:AA,DB!$O$9,Total!AA:AA,$I$2)+COUNTIFS(Total!X:X,$N$3,Total!W:W,B6,Total!AA:AA,DB!$G$5,Total!AA:AA,DB!$O$5,Total!AA:AA,DB!$G$9,Total!K:K,DB!$O$9,Total!AA:AA,$I$2)+COUNTIFS(Total!X:X,$N$3,Total!W:W,B6,Total!AA:AA,DB!$G$5,Total!AA:AA,DB!$O$5,Total!AA:AA,DB!$G$9,Total!AA:AA,DB!$O$9,Total!C:C,$I$2)+COUNTIFS(Total!X:X,$N$3,Total!W:W,B6,Total!O:O,DB!$G$5,Total!N:N,DB!$O$5,Total!M:M,DB!$G$9,Total!AA:AA,DB!$O$9,Total!AA:AA,$I$2)+COUNTIFS(Total!X:X,$N$3,Total!W:W,B6,Total!O:O,DB!$G$5,Total!N:N,DB!$O$5,Total!AA:AA,DB!$G$9,Total!K:K,DB!$O$9,Total!AA:AA,$I$2)+COUNTIFS(Total!X:X,$N$3,Total!W:W,B6,Total!O:O,DB!$G$5,Total!N:N,DB!$O$5,Total!AA:AA,DB!$G$9,Total!AA:AA,DB!$O$9,Total!C:C,$I$2)+COUNTIFS(Total!X:X,$N$3,Total!W:W,B6,Total!O:O,DB!$G$5,Total!AA:AA,DB!$O$5,Total!M:M,DB!$G$9,Total!K:K,DB!$O$9,Total!AA:AA,$I$2)+COUNTIFS(Total!X:X,$N$3,Total!W:W,B6,Total!O:O,DB!$G$5,Total!AA:AA,DB!$O$5,Total!M:M,DB!$G$9,Total!AA:AA,DB!$O$9,Total!C:C,$I$2)+COUNTIFS(Total!X:X,$N$3,Total!W:W,B6,Total!O:O,DB!$G$5,Total!AA:AA,DB!$O$5,Total!AA:AA,DB!$G$9,Total!K:K,DB!$O$9,Total!C:C,$I$2)+COUNTIFS(Total!X:X,$N$3,Total!W:W,B6,Total!AA:AA,DB!$G$5,Total!N:N,DB!$O$5,Total!M:M,DB!$G$9,Total!K:K,DB!$O$9,Total!AA:AA,$I$2)+COUNTIFS(Total!X:X,$N$3,Total!W:W,B6,Total!AA:AA,DB!$G$5,Total!N:N,DB!$O$5,Total!M:M,DB!$G$9,Total!AA:AA,DB!$O$9,Total!C:C,$I$2)+COUNTIFS(Total!X:X,$N$3,Total!W:W,B6,Total!AA:AA,DB!$G$5,Total!N:N,DB!$O$5,Total!AA:AA,DB!$G$9,Total!K:K,DB!$O$9,Total!C:C,$I$2)+COUNTIFS(Total!X:X,$N$3,Total!W:W,B6,Total!AA:AA,DB!$G$5,Total!AA:AA,DB!$O$5,Total!M:M,DB!$G$9,Total!K:K,DB!$O$9,Total!C:C,$I$2)+COUNTIFS(Total!X:X,$N$3,Total!W:W,B6,Total!O:O,DB!$G$5,Total!N:N,DB!$O$5,Total!AA:AA,DB!$G$9,Total!AA:AA,DB!$O$9,Total!AA:AA,$I$2)+COUNTIFS(Total!X:X,$N$3,Total!W:W,B6,Total!O:O,DB!$G$5,Total!AA:AA,DB!$O$5,Total!M:M,DB!$G$9,Total!AA:AA,DB!$O$9,Total!AA:AA,$I$2)+COUNTIFS(Total!X:X,$N$3,Total!W:W,B6,Total!O:O,DB!$G$5,Total!AA:AA,DB!$O$5,Total!AA:AA,DB!$G$9,Total!K:K,DB!$O$9,Total!AA:AA,$I$2)+COUNTIFS(Total!X:X,$N$3,Total!W:W,B6,Total!O:O,DB!$G$5,Total!AA:AA,DB!$O$5,Total!AA:AA,DB!$G$9,Total!AA:AA,DB!$O$9,Total!C:C,$I$2)+COUNTIFS(Total!X:X,$N$3,Total!W:W,B6,Total!AA:AA,DB!$G$5,Total!N:N,DB!$O$5,Total!M:M,DB!$G$9,Total!AA:AA,DB!$O$9,Total!AA:AA,$I$2)+COUNTIFS(Total!X:X,$N$3,Total!W:W,B6,Total!AA:AA,DB!$G$5,Total!N:N,DB!$O$5,Total!AA:AA,DB!$G$9,Total!K:K,DB!$O$9,Total!AA:AA,$I$2)+COUNTIFS(Total!X:X,$N$3,Total!W:W,B6,Total!AA:AA,DB!$G$5,Total!N:N,DB!$O$5,Total!AA:AA,DB!$G$9,Total!AA:AA,DB!$O$9,Total!C:C,$I$2)+COUNTIFS(Total!X:X,$N$3,Total!W:W,B6,Total!AA:AA,DB!$G$5,Total!AA:AA,DB!$O$5,Total!M:M,DB!$G$9,Total!K:K,DB!$O$9,Total!AA:AA,$I$2)+COUNTIFS(Total!X:X,$N$3,Total!W:W,B6,Total!AA:AA,DB!$G$5,Total!AA:AA,DB!$O$5,Total!M:M,DB!$G$9,Total!AA:AA,DB!$O$9,Total!C:C,$I$2)+COUNTIFS(Total!X:X,$N$3,Total!W:W,B6,Total!AA:AA,DB!$G$5,Total!AA:AA,DB!$O$5,Total!AA:AA,DB!$G$9,Total!K:K,DB!$O$9,Total!C:C,$I$2)+COUNTIFS(Total!X:X,$N$3,Total!W:W,B6,Total!AA:AA,DB!$G$5,Total!N:N,DB!$O$5,Total!M:M,DB!$G$9,Total!K:K,DB!$O$9,Total!C:C,$I$2)+COUNTIFS(Total!X:X,$N$3,Total!W:W,B6,Total!O:O,DB!$G$5,Total!AA:AA,DB!$O$5,Total!M:M,DB!$G$9,Total!K:K,DB!$O$9,Total!C:C,$I$2)+COUNTIFS(Total!X:X,$N$3,Total!W:W,B6,Total!O:O,DB!$G$5,Total!N:N,DB!$O$5,Total!AA:AA,DB!$G$9,Total!K:K,DB!$O$9,Total!C:C,$I$2)+COUNTIFS(Total!X:X,$N$3,Total!W:W,B6,Total!O:O,DB!$G$5,Total!N:N,DB!$O$5,Total!M:M,DB!$G$9,Total!AA:AA,DB!$O$9,Total!C:C,$I$2)+COUNTIFS(Total!X:X,$N$3,Total!W:W,B6,Total!O:O,DB!$G$5,Total!N:N,DB!$O$5,Total!M:M,DB!$G$9,Total!K:K,DB!$O$9,Total!AA:AA,$I$2)</f>
        <v>0</v>
      </c>
      <c r="O6" s="31">
        <f>COUNTIFS(Total!X:X,$O$3,Total!W:W,B6,Total!O:O,DB!$G$5,Total!N:N,DB!$O$5,Total!M:M,DB!$G$9,Total!K:K,DB!$O$9,Total!C:C,$I$2)+COUNTIFS(Total!X:X,$O$3,Total!W:W,B6,Total!AA:AA,DB!$G$5,Total!AA:AA,DB!$O$5,Total!AA:AA,DB!$G$9,Total!AA:AA,DB!$O$9,Total!AA:AA,$I$2)+COUNTIFS(Total!X:X,$O$3,Total!W:W,B6,Total!O:O,DB!$G$5,Total!AA:AA,DB!$O$5,Total!AA:AA,DB!$G$9,Total!AA:AA,DB!$O$9,Total!AA:AA,$I$2)+COUNTIFS(Total!X:X,$O$3,Total!W:W,B6,Total!AA:AA,DB!$G$5,Total!N:N,DB!$O$5,Total!AA:AA,DB!$G$9,Total!AA:AA,DB!$O$9,Total!AA:AA,$I$2)+COUNTIFS(Total!X:X,$O$3,Total!W:W,B6,Total!AA:AA,DB!$G$5,Total!AA:AA,DB!$O$5,Total!M:M,DB!$G$9,Total!AA:AA,DB!$O$9,Total!AA:AA,$I$2)+COUNTIFS(Total!X:X,$O$3,Total!W:W,B6,Total!AA:AA,DB!$G$5,Total!AA:AA,DB!$O$5,Total!AA:AA,DB!$G$9,Total!K:K,DB!$O$9,Total!AA:AA,$I$2)+COUNTIFS(Total!X:X,$O$3,Total!W:W,B6,Total!AA:AA,DB!$G$5,Total!AA:AA,DB!$O$5,Total!AA:AA,DB!$G$9,Total!AA:AA,DB!$O$9,Total!C:C,$I$2)+COUNTIFS(Total!X:X,$O$3,Total!W:W,B6,Total!O:O,DB!$G$5,Total!N:N,DB!$O$5,Total!M:M,DB!$G$9,Total!AA:AA,DB!$O$9,Total!AA:AA,$I$2)+COUNTIFS(Total!X:X,$O$3,Total!W:W,B6,Total!O:O,DB!$G$5,Total!N:N,DB!$O$5,Total!AA:AA,DB!$G$9,Total!K:K,DB!$O$9,Total!AA:AA,$I$2)+COUNTIFS(Total!X:X,$O$3,Total!W:W,B6,Total!O:O,DB!$G$5,Total!N:N,DB!$O$5,Total!AA:AA,DB!$G$9,Total!AA:AA,DB!$O$9,Total!C:C,$I$2)+COUNTIFS(Total!X:X,$O$3,Total!W:W,B6,Total!O:O,DB!$G$5,Total!AA:AA,DB!$O$5,Total!M:M,DB!$G$9,Total!K:K,DB!$O$9,Total!AA:AA,$I$2)+COUNTIFS(Total!X:X,$O$3,Total!W:W,B6,Total!O:O,DB!$G$5,Total!AA:AA,DB!$O$5,Total!M:M,DB!$G$9,Total!AA:AA,DB!$O$9,Total!C:C,$I$2)+COUNTIFS(Total!X:X,$O$3,Total!W:W,B6,Total!O:O,DB!$G$5,Total!AA:AA,DB!$O$5,Total!AA:AA,DB!$G$9,Total!K:K,DB!$O$9,Total!C:C,$I$2)+COUNTIFS(Total!X:X,$O$3,Total!W:W,B6,Total!AA:AA,DB!$G$5,Total!N:N,DB!$O$5,Total!M:M,DB!$G$9,Total!K:K,DB!$O$9,Total!AA:AA,$I$2)+COUNTIFS(Total!X:X,$O$3,Total!W:W,B6,Total!AA:AA,DB!$G$5,Total!N:N,DB!$O$5,Total!M:M,DB!$G$9,Total!AA:AA,DB!$O$9,Total!C:C,$I$2)+COUNTIFS(Total!X:X,$O$3,Total!W:W,B6,Total!AA:AA,DB!$G$5,Total!N:N,DB!$O$5,Total!AA:AA,DB!$G$9,Total!K:K,DB!$O$9,Total!C:C,$I$2)+COUNTIFS(Total!X:X,$O$3,Total!W:W,B6,Total!AA:AA,DB!$G$5,Total!AA:AA,DB!$O$5,Total!M:M,DB!$G$9,Total!K:K,DB!$O$9,Total!C:C,$I$2)+COUNTIFS(Total!X:X,$O$3,Total!W:W,B6,Total!O:O,DB!$G$5,Total!N:N,DB!$O$5,Total!AA:AA,DB!$G$9,Total!AA:AA,DB!$O$9,Total!AA:AA,$I$2)+COUNTIFS(Total!X:X,$O$3,Total!W:W,B6,Total!O:O,DB!$G$5,Total!AA:AA,DB!$O$5,Total!M:M,DB!$G$9,Total!AA:AA,DB!$O$9,Total!AA:AA,$I$2)+COUNTIFS(Total!X:X,$O$3,Total!W:W,B6,Total!O:O,DB!$G$5,Total!AA:AA,DB!$O$5,Total!AA:AA,DB!$G$9,Total!K:K,DB!$O$9,Total!AA:AA,$I$2)+COUNTIFS(Total!X:X,$O$3,Total!W:W,B6,Total!O:O,DB!$G$5,Total!AA:AA,DB!$O$5,Total!AA:AA,DB!$G$9,Total!AA:AA,DB!$O$9,Total!C:C,$I$2)+COUNTIFS(Total!X:X,$O$3,Total!W:W,B6,Total!AA:AA,DB!$G$5,Total!N:N,DB!$O$5,Total!M:M,DB!$G$9,Total!AA:AA,DB!$O$9,Total!AA:AA,$I$2)+COUNTIFS(Total!X:X,$O$3,Total!W:W,B6,Total!AA:AA,DB!$G$5,Total!N:N,DB!$O$5,Total!AA:AA,DB!$G$9,Total!K:K,DB!$O$9,Total!AA:AA,$I$2)+COUNTIFS(Total!X:X,$O$3,Total!W:W,B6,Total!AA:AA,DB!$G$5,Total!N:N,DB!$O$5,Total!AA:AA,DB!$G$9,Total!AA:AA,DB!$O$9,Total!C:C,$I$2)+COUNTIFS(Total!X:X,$O$3,Total!W:W,B6,Total!AA:AA,DB!$G$5,Total!AA:AA,DB!$O$5,Total!M:M,DB!$G$9,Total!K:K,DB!$O$9,Total!AA:AA,$I$2)+COUNTIFS(Total!X:X,$O$3,Total!W:W,B6,Total!AA:AA,DB!$G$5,Total!AA:AA,DB!$O$5,Total!M:M,DB!$G$9,Total!AA:AA,DB!$O$9,Total!C:C,$I$2)+COUNTIFS(Total!X:X,$O$3,Total!W:W,B6,Total!AA:AA,DB!$G$5,Total!AA:AA,DB!$O$5,Total!AA:AA,DB!$G$9,Total!K:K,DB!$O$9,Total!C:C,$I$2)+COUNTIFS(Total!X:X,$O$3,Total!W:W,B6,Total!AA:AA,DB!$G$5,Total!N:N,DB!$O$5,Total!M:M,DB!$G$9,Total!K:K,DB!$O$9,Total!C:C,$I$2)+COUNTIFS(Total!X:X,$O$3,Total!W:W,B6,Total!O:O,DB!$G$5,Total!AA:AA,DB!$O$5,Total!M:M,DB!$G$9,Total!K:K,DB!$O$9,Total!C:C,$I$2)+COUNTIFS(Total!X:X,$O$3,Total!W:W,B6,Total!O:O,DB!$G$5,Total!N:N,DB!$O$5,Total!AA:AA,DB!$G$9,Total!K:K,DB!$O$9,Total!C:C,$I$2)+COUNTIFS(Total!X:X,$O$3,Total!W:W,B6,Total!O:O,DB!$G$5,Total!N:N,DB!$O$5,Total!M:M,DB!$G$9,Total!AA:AA,DB!$O$9,Total!C:C,$I$2)+COUNTIFS(Total!X:X,$O$3,Total!W:W,B6,Total!O:O,DB!$G$5,Total!N:N,DB!$O$5,Total!M:M,DB!$G$9,Total!K:K,DB!$O$9,Total!AA:AA,$I$2)</f>
        <v>0</v>
      </c>
      <c r="P6" s="31">
        <f>COUNTIFS(Total!X:X,$P$3,Total!W:W,B6,Total!O:O,DB!$G$5,Total!N:N,DB!$O$5,Total!M:M,DB!$G$9,Total!K:K,DB!$O$9,Total!C:C,$I$2)+COUNTIFS(Total!X:X,$P$3,Total!W:W,B6,Total!AA:AA,DB!$G$5,Total!AA:AA,DB!$O$5,Total!AA:AA,DB!$G$9,Total!AA:AA,DB!$O$9,Total!AA:AA,$I$2)+COUNTIFS(Total!X:X,$P$3,Total!W:W,B6,Total!O:O,DB!$G$5,Total!AA:AA,DB!$O$5,Total!AA:AA,DB!$G$9,Total!AA:AA,DB!$O$9,Total!AA:AA,$I$2)+COUNTIFS(Total!X:X,$P$3,Total!W:W,B6,Total!AA:AA,DB!$G$5,Total!N:N,DB!$O$5,Total!AA:AA,DB!$G$9,Total!AA:AA,DB!$O$9,Total!AA:AA,$I$2)+COUNTIFS(Total!X:X,$P$3,Total!W:W,B6,Total!AA:AA,DB!$G$5,Total!AA:AA,DB!$O$5,Total!M:M,DB!$G$9,Total!AA:AA,DB!$O$9,Total!AA:AA,$I$2)+COUNTIFS(Total!X:X,$P$3,Total!W:W,B6,Total!AA:AA,DB!$G$5,Total!AA:AA,DB!$O$5,Total!AA:AA,DB!$G$9,Total!K:K,DB!$O$9,Total!AA:AA,$I$2)+COUNTIFS(Total!X:X,$P$3,Total!W:W,B6,Total!AA:AA,DB!$G$5,Total!AA:AA,DB!$O$5,Total!AA:AA,DB!$G$9,Total!AA:AA,DB!$O$9,Total!C:C,$I$2)+COUNTIFS(Total!X:X,$P$3,Total!W:W,B6,Total!O:O,DB!$G$5,Total!N:N,DB!$O$5,Total!M:M,DB!$G$9,Total!AA:AA,DB!$O$9,Total!AA:AA,$I$2)+COUNTIFS(Total!X:X,$P$3,Total!W:W,B6,Total!O:O,DB!$G$5,Total!N:N,DB!$O$5,Total!AA:AA,DB!$G$9,Total!K:K,DB!$O$9,Total!AA:AA,$I$2)+COUNTIFS(Total!X:X,$P$3,Total!W:W,B6,Total!O:O,DB!$G$5,Total!N:N,DB!$O$5,Total!AA:AA,DB!$G$9,Total!AA:AA,DB!$O$9,Total!C:C,$I$2)+COUNTIFS(Total!X:X,$P$3,Total!W:W,B6,Total!O:O,DB!$G$5,Total!AA:AA,DB!$O$5,Total!M:M,DB!$G$9,Total!K:K,DB!$O$9,Total!AA:AA,$I$2)+COUNTIFS(Total!X:X,$P$3,Total!W:W,B6,Total!O:O,DB!$G$5,Total!AA:AA,DB!$O$5,Total!M:M,DB!$G$9,Total!AA:AA,DB!$O$9,Total!C:C,$I$2)+COUNTIFS(Total!X:X,$P$3,Total!W:W,B6,Total!O:O,DB!$G$5,Total!AA:AA,DB!$O$5,Total!AA:AA,DB!$G$9,Total!K:K,DB!$O$9,Total!C:C,$I$2)+COUNTIFS(Total!X:X,$P$3,Total!W:W,B6,Total!AA:AA,DB!$G$5,Total!N:N,DB!$O$5,Total!M:M,DB!$G$9,Total!K:K,DB!$O$9,Total!AA:AA,$I$2)+COUNTIFS(Total!X:X,$P$3,Total!W:W,B6,Total!AA:AA,DB!$G$5,Total!N:N,DB!$O$5,Total!M:M,DB!$G$9,Total!AA:AA,DB!$O$9,Total!C:C,$I$2)+COUNTIFS(Total!X:X,$P$3,Total!W:W,B6,Total!AA:AA,DB!$G$5,Total!N:N,DB!$O$5,Total!AA:AA,DB!$G$9,Total!K:K,DB!$O$9,Total!C:C,$I$2)+COUNTIFS(Total!X:X,$P$3,Total!W:W,B6,Total!AA:AA,DB!$G$5,Total!AA:AA,DB!$O$5,Total!M:M,DB!$G$9,Total!K:K,DB!$O$9,Total!C:C,$I$2)+COUNTIFS(Total!X:X,$P$3,Total!W:W,B6,Total!O:O,DB!$G$5,Total!N:N,DB!$O$5,Total!AA:AA,DB!$G$9,Total!AA:AA,DB!$O$9,Total!AA:AA,$I$2)+COUNTIFS(Total!X:X,$P$3,Total!W:W,B6,Total!O:O,DB!$G$5,Total!AA:AA,DB!$O$5,Total!M:M,DB!$G$9,Total!AA:AA,DB!$O$9,Total!AA:AA,$I$2)+COUNTIFS(Total!X:X,$P$3,Total!W:W,B6,Total!O:O,DB!$G$5,Total!AA:AA,DB!$O$5,Total!AA:AA,DB!$G$9,Total!K:K,DB!$O$9,Total!AA:AA,$I$2)+COUNTIFS(Total!X:X,$P$3,Total!W:W,B6,Total!O:O,DB!$G$5,Total!AA:AA,DB!$O$5,Total!AA:AA,DB!$G$9,Total!AA:AA,DB!$O$9,Total!C:C,$I$2)+COUNTIFS(Total!X:X,$P$3,Total!W:W,B6,Total!AA:AA,DB!$G$5,Total!N:N,DB!$O$5,Total!M:M,DB!$G$9,Total!AA:AA,DB!$O$9,Total!AA:AA,$I$2)+COUNTIFS(Total!X:X,$P$3,Total!W:W,B6,Total!AA:AA,DB!$G$5,Total!N:N,DB!$O$5,Total!AA:AA,DB!$G$9,Total!K:K,DB!$O$9,Total!AA:AA,$I$2)+COUNTIFS(Total!X:X,$P$3,Total!W:W,B6,Total!AA:AA,DB!$G$5,Total!N:N,DB!$O$5,Total!AA:AA,DB!$G$9,Total!AA:AA,DB!$O$9,Total!C:C,$I$2)+COUNTIFS(Total!X:X,$P$3,Total!W:W,B6,Total!AA:AA,DB!$G$5,Total!AA:AA,DB!$O$5,Total!M:M,DB!$G$9,Total!K:K,DB!$O$9,Total!AA:AA,$I$2)+COUNTIFS(Total!X:X,$P$3,Total!W:W,B6,Total!AA:AA,DB!$G$5,Total!AA:AA,DB!$O$5,Total!M:M,DB!$G$9,Total!AA:AA,DB!$O$9,Total!C:C,$I$2)+COUNTIFS(Total!X:X,$P$3,Total!W:W,B6,Total!AA:AA,DB!$G$5,Total!AA:AA,DB!$O$5,Total!AA:AA,DB!$G$9,Total!K:K,DB!$O$9,Total!C:C,$I$2)+COUNTIFS(Total!X:X,$P$3,Total!W:W,B6,Total!AA:AA,DB!$G$5,Total!N:N,DB!$O$5,Total!M:M,DB!$G$9,Total!K:K,DB!$O$9,Total!C:C,$I$2)+COUNTIFS(Total!X:X,$P$3,Total!W:W,B6,Total!O:O,DB!$G$5,Total!AA:AA,DB!$O$5,Total!M:M,DB!$G$9,Total!K:K,DB!$O$9,Total!C:C,$I$2)+COUNTIFS(Total!X:X,$P$3,Total!W:W,B6,Total!O:O,DB!$G$5,Total!N:N,DB!$O$5,Total!AA:AA,DB!$G$9,Total!K:K,DB!$O$9,Total!C:C,$I$2)+COUNTIFS(Total!X:X,$P$3,Total!W:W,B6,Total!O:O,DB!$G$5,Total!N:N,DB!$O$5,Total!M:M,DB!$G$9,Total!AA:AA,DB!$O$9,Total!C:C,$I$2)+COUNTIFS(Total!X:X,$P$3,Total!W:W,B6,Total!O:O,DB!$G$5,Total!N:N,DB!$O$5,Total!M:M,DB!$G$9,Total!K:K,DB!$O$9,Total!AA:AA,$I$2)</f>
        <v>0</v>
      </c>
      <c r="Q6" s="31">
        <f>COUNTIFS(Total!X:X,$Q$3,Total!W:W,B6,Total!O:O,DB!$G$5,Total!N:N,DB!$O$5,Total!M:M,DB!$G$9,Total!K:K,DB!$O$9,Total!C:C,$I$2)+COUNTIFS(Total!X:X,$Q$3,Total!W:W,B6,Total!AA:AA,DB!$G$5,Total!AA:AA,DB!$O$5,Total!AA:AA,DB!$G$9,Total!AA:AA,DB!$O$9,Total!AA:AA,$I$2)+COUNTIFS(Total!X:X,$Q$3,Total!W:W,B6,Total!O:O,DB!$G$5,Total!AA:AA,DB!$O$5,Total!AA:AA,DB!$G$9,Total!AA:AA,DB!$O$9,Total!AA:AA,$I$2)+COUNTIFS(Total!X:X,$Q$3,Total!W:W,B6,Total!AA:AA,DB!$G$5,Total!N:N,DB!$O$5,Total!AA:AA,DB!$G$9,Total!AA:AA,DB!$O$9,Total!AA:AA,$I$2)+COUNTIFS(Total!X:X,$Q$3,Total!W:W,B6,Total!AA:AA,DB!$G$5,Total!AA:AA,DB!$O$5,Total!M:M,DB!$G$9,Total!AA:AA,DB!$O$9,Total!AA:AA,$I$2)+COUNTIFS(Total!X:X,$Q$3,Total!W:W,B6,Total!AA:AA,DB!$G$5,Total!AA:AA,DB!$O$5,Total!AA:AA,DB!$G$9,Total!K:K,DB!$O$9,Total!AA:AA,$I$2)+COUNTIFS(Total!X:X,$Q$3,Total!W:W,B6,Total!AA:AA,DB!$G$5,Total!AA:AA,DB!$O$5,Total!AA:AA,DB!$G$9,Total!AA:AA,DB!$O$9,Total!C:C,$I$2)+COUNTIFS(Total!X:X,$Q$3,Total!W:W,B6,Total!O:O,DB!$G$5,Total!N:N,DB!$O$5,Total!M:M,DB!$G$9,Total!AA:AA,DB!$O$9,Total!AA:AA,$I$2)+COUNTIFS(Total!X:X,$Q$3,Total!W:W,B6,Total!O:O,DB!$G$5,Total!N:N,DB!$O$5,Total!AA:AA,DB!$G$9,Total!K:K,DB!$O$9,Total!AA:AA,$I$2)+COUNTIFS(Total!X:X,$Q$3,Total!W:W,B6,Total!O:O,DB!$G$5,Total!N:N,DB!$O$5,Total!AA:AA,DB!$G$9,Total!AA:AA,DB!$O$9,Total!C:C,$I$2)+COUNTIFS(Total!X:X,$Q$3,Total!W:W,B6,Total!O:O,DB!$G$5,Total!AA:AA,DB!$O$5,Total!M:M,DB!$G$9,Total!K:K,DB!$O$9,Total!AA:AA,$I$2)+COUNTIFS(Total!X:X,$Q$3,Total!W:W,B6,Total!O:O,DB!$G$5,Total!AA:AA,DB!$O$5,Total!M:M,DB!$G$9,Total!AA:AA,DB!$O$9,Total!C:C,$I$2)+COUNTIFS(Total!X:X,$Q$3,Total!W:W,B6,Total!O:O,DB!$G$5,Total!AA:AA,DB!$O$5,Total!AA:AA,DB!$G$9,Total!K:K,DB!$O$9,Total!C:C,$I$2)+COUNTIFS(Total!X:X,$Q$3,Total!W:W,B6,Total!AA:AA,DB!$G$5,Total!N:N,DB!$O$5,Total!M:M,DB!$G$9,Total!K:K,DB!$O$9,Total!AA:AA,$I$2)+COUNTIFS(Total!X:X,$Q$3,Total!W:W,B6,Total!AA:AA,DB!$G$5,Total!N:N,DB!$O$5,Total!M:M,DB!$G$9,Total!AA:AA,DB!$O$9,Total!C:C,$I$2)+COUNTIFS(Total!X:X,$Q$3,Total!W:W,B6,Total!AA:AA,DB!$G$5,Total!N:N,DB!$O$5,Total!AA:AA,DB!$G$9,Total!K:K,DB!$O$9,Total!C:C,$I$2)+COUNTIFS(Total!X:X,$Q$3,Total!W:W,B6,Total!AA:AA,DB!$G$5,Total!AA:AA,DB!$O$5,Total!M:M,DB!$G$9,Total!K:K,DB!$O$9,Total!C:C,$I$2)+COUNTIFS(Total!X:X,$Q$3,Total!W:W,B6,Total!O:O,DB!$G$5,Total!N:N,DB!$O$5,Total!AA:AA,DB!$G$9,Total!AA:AA,DB!$O$9,Total!AA:AA,$I$2)+COUNTIFS(Total!X:X,$Q$3,Total!W:W,B6,Total!O:O,DB!$G$5,Total!AA:AA,DB!$O$5,Total!M:M,DB!$G$9,Total!AA:AA,DB!$O$9,Total!AA:AA,$I$2)+COUNTIFS(Total!X:X,$Q$3,Total!W:W,B6,Total!O:O,DB!$G$5,Total!AA:AA,DB!$O$5,Total!AA:AA,DB!$G$9,Total!K:K,DB!$O$9,Total!AA:AA,$I$2)+COUNTIFS(Total!X:X,$Q$3,Total!W:W,B6,Total!O:O,DB!$G$5,Total!AA:AA,DB!$O$5,Total!AA:AA,DB!$G$9,Total!AA:AA,DB!$O$9,Total!C:C,$I$2)+COUNTIFS(Total!X:X,$Q$3,Total!W:W,B6,Total!AA:AA,DB!$G$5,Total!N:N,DB!$O$5,Total!M:M,DB!$G$9,Total!AA:AA,DB!$O$9,Total!AA:AA,$I$2)+COUNTIFS(Total!X:X,$Q$3,Total!W:W,B6,Total!AA:AA,DB!$G$5,Total!N:N,DB!$O$5,Total!AA:AA,DB!$G$9,Total!K:K,DB!$O$9,Total!AA:AA,$I$2)+COUNTIFS(Total!X:X,$Q$3,Total!W:W,B6,Total!AA:AA,DB!$G$5,Total!N:N,DB!$O$5,Total!AA:AA,DB!$G$9,Total!AA:AA,DB!$O$9,Total!C:C,$I$2)+COUNTIFS(Total!X:X,$Q$3,Total!W:W,B6,Total!AA:AA,DB!$G$5,Total!AA:AA,DB!$O$5,Total!M:M,DB!$G$9,Total!K:K,DB!$O$9,Total!AA:AA,$I$2)+COUNTIFS(Total!X:X,$Q$3,Total!W:W,B6,Total!AA:AA,DB!$G$5,Total!AA:AA,DB!$O$5,Total!M:M,DB!$G$9,Total!AA:AA,DB!$O$9,Total!C:C,$I$2)+COUNTIFS(Total!X:X,$Q$3,Total!W:W,B6,Total!AA:AA,DB!$G$5,Total!AA:AA,DB!$O$5,Total!AA:AA,DB!$G$9,Total!K:K,DB!$O$9,Total!C:C,$I$2)+COUNTIFS(Total!X:X,$Q$3,Total!W:W,B6,Total!AA:AA,DB!$G$5,Total!N:N,DB!$O$5,Total!M:M,DB!$G$9,Total!K:K,DB!$O$9,Total!C:C,$I$2)+COUNTIFS(Total!X:X,$Q$3,Total!W:W,B6,Total!O:O,DB!$G$5,Total!AA:AA,DB!$O$5,Total!M:M,DB!$G$9,Total!K:K,DB!$O$9,Total!C:C,$I$2)+COUNTIFS(Total!X:X,$Q$3,Total!W:W,B6,Total!O:O,DB!$G$5,Total!N:N,DB!$O$5,Total!AA:AA,DB!$G$9,Total!K:K,DB!$O$9,Total!C:C,$I$2)+COUNTIFS(Total!X:X,$Q$3,Total!W:W,B6,Total!O:O,DB!$G$5,Total!N:N,DB!$O$5,Total!M:M,DB!$G$9,Total!AA:AA,DB!$O$9,Total!C:C,$I$2)+COUNTIFS(Total!X:X,$Q$3,Total!W:W,B6,Total!O:O,DB!$G$5,Total!N:N,DB!$O$5,Total!M:M,DB!$G$9,Total!K:K,DB!$O$9,Total!AA:AA,$I$2)</f>
        <v>0</v>
      </c>
      <c r="R6" s="31">
        <f>COUNTIFS(Total!X:X,$R$3,Total!W:W,B6,Total!O:O,DB!$G$5,Total!N:N,DB!$O$5,Total!M:M,DB!$G$9,Total!K:K,DB!$O$9,Total!C:C,$I$2)+COUNTIFS(Total!X:X,$R$3,Total!W:W,B6,Total!AA:AA,DB!$G$5,Total!AA:AA,DB!$O$5,Total!AA:AA,DB!$G$9,Total!AA:AA,DB!$O$9,Total!AA:AA,$I$2)+COUNTIFS(Total!X:X,$R$3,Total!W:W,B6,Total!O:O,DB!$G$5,Total!AA:AA,DB!$O$5,Total!AA:AA,DB!$G$9,Total!AA:AA,DB!$O$9,Total!AA:AA,$I$2)+COUNTIFS(Total!X:X,$R$3,Total!W:W,B6,Total!AA:AA,DB!$G$5,Total!N:N,DB!$O$5,Total!AA:AA,DB!$G$9,Total!AA:AA,DB!$O$9,Total!AA:AA,$I$2)+COUNTIFS(Total!X:X,$R$3,Total!W:W,B6,Total!AA:AA,DB!$G$5,Total!AA:AA,DB!$O$5,Total!M:M,DB!$G$9,Total!AA:AA,DB!$O$9,Total!AA:AA,$I$2)+COUNTIFS(Total!X:X,$R$3,Total!W:W,B6,Total!AA:AA,DB!$G$5,Total!AA:AA,DB!$O$5,Total!AA:AA,DB!$G$9,Total!K:K,DB!$O$9,Total!AA:AA,$I$2)+COUNTIFS(Total!X:X,$R$3,Total!W:W,B6,Total!AA:AA,DB!$G$5,Total!AA:AA,DB!$O$5,Total!AA:AA,DB!$G$9,Total!AA:AA,DB!$O$9,Total!C:C,$I$2)+COUNTIFS(Total!X:X,$R$3,Total!W:W,B6,Total!O:O,DB!$G$5,Total!N:N,DB!$O$5,Total!M:M,DB!$G$9,Total!AA:AA,DB!$O$9,Total!AA:AA,$I$2)+COUNTIFS(Total!X:X,$R$3,Total!W:W,B6,Total!O:O,DB!$G$5,Total!N:N,DB!$O$5,Total!AA:AA,DB!$G$9,Total!K:K,DB!$O$9,Total!AA:AA,$I$2)+COUNTIFS(Total!X:X,$R$3,Total!W:W,B6,Total!O:O,DB!$G$5,Total!N:N,DB!$O$5,Total!AA:AA,DB!$G$9,Total!AA:AA,DB!$O$9,Total!C:C,$I$2)+COUNTIFS(Total!X:X,$R$3,Total!W:W,B6,Total!O:O,DB!$G$5,Total!AA:AA,DB!$O$5,Total!M:M,DB!$G$9,Total!K:K,DB!$O$9,Total!AA:AA,$I$2)+COUNTIFS(Total!X:X,$R$3,Total!W:W,B6,Total!O:O,DB!$G$5,Total!AA:AA,DB!$O$5,Total!M:M,DB!$G$9,Total!AA:AA,DB!$O$9,Total!C:C,$I$2)+COUNTIFS(Total!X:X,$R$3,Total!W:W,B6,Total!O:O,DB!$G$5,Total!AA:AA,DB!$O$5,Total!AA:AA,DB!$G$9,Total!K:K,DB!$O$9,Total!C:C,$I$2)+COUNTIFS(Total!X:X,$R$3,Total!W:W,B6,Total!AA:AA,DB!$G$5,Total!N:N,DB!$O$5,Total!M:M,DB!$G$9,Total!K:K,DB!$O$9,Total!AA:AA,$I$2)+COUNTIFS(Total!X:X,$R$3,Total!W:W,B6,Total!AA:AA,DB!$G$5,Total!N:N,DB!$O$5,Total!M:M,DB!$G$9,Total!AA:AA,DB!$O$9,Total!C:C,$I$2)+COUNTIFS(Total!X:X,$R$3,Total!W:W,B6,Total!AA:AA,DB!$G$5,Total!N:N,DB!$O$5,Total!AA:AA,DB!$G$9,Total!K:K,DB!$O$9,Total!C:C,$I$2)+COUNTIFS(Total!X:X,$R$3,Total!W:W,B6,Total!AA:AA,DB!$G$5,Total!AA:AA,DB!$O$5,Total!M:M,DB!$G$9,Total!K:K,DB!$O$9,Total!C:C,$I$2)+COUNTIFS(Total!X:X,$R$3,Total!W:W,B6,Total!O:O,DB!$G$5,Total!N:N,DB!$O$5,Total!AA:AA,DB!$G$9,Total!AA:AA,DB!$O$9,Total!AA:AA,$I$2)+COUNTIFS(Total!X:X,$R$3,Total!W:W,B6,Total!O:O,DB!$G$5,Total!AA:AA,DB!$O$5,Total!M:M,DB!$G$9,Total!AA:AA,DB!$O$9,Total!AA:AA,$I$2)+COUNTIFS(Total!X:X,$R$3,Total!W:W,B6,Total!O:O,DB!$G$5,Total!AA:AA,DB!$O$5,Total!AA:AA,DB!$G$9,Total!K:K,DB!$O$9,Total!AA:AA,$I$2)+COUNTIFS(Total!X:X,$R$3,Total!W:W,B6,Total!O:O,DB!$G$5,Total!AA:AA,DB!$O$5,Total!AA:AA,DB!$G$9,Total!AA:AA,DB!$O$9,Total!C:C,$I$2)+COUNTIFS(Total!X:X,$R$3,Total!W:W,B6,Total!AA:AA,DB!$G$5,Total!N:N,DB!$O$5,Total!M:M,DB!$G$9,Total!AA:AA,DB!$O$9,Total!AA:AA,$I$2)+COUNTIFS(Total!X:X,$R$3,Total!W:W,B6,Total!AA:AA,DB!$G$5,Total!N:N,DB!$O$5,Total!AA:AA,DB!$G$9,Total!K:K,DB!$O$9,Total!AA:AA,$I$2)+COUNTIFS(Total!X:X,$R$3,Total!W:W,B6,Total!AA:AA,DB!$G$5,Total!N:N,DB!$O$5,Total!AA:AA,DB!$G$9,Total!AA:AA,DB!$O$9,Total!C:C,$I$2)+COUNTIFS(Total!X:X,$R$3,Total!W:W,B6,Total!AA:AA,DB!$G$5,Total!AA:AA,DB!$O$5,Total!M:M,DB!$G$9,Total!K:K,DB!$O$9,Total!AA:AA,$I$2)+COUNTIFS(Total!X:X,$R$3,Total!W:W,B6,Total!AA:AA,DB!$G$5,Total!AA:AA,DB!$O$5,Total!M:M,DB!$G$9,Total!AA:AA,DB!$O$9,Total!C:C,$I$2)+COUNTIFS(Total!X:X,$R$3,Total!W:W,B6,Total!AA:AA,DB!$G$5,Total!AA:AA,DB!$O$5,Total!AA:AA,DB!$G$9,Total!K:K,DB!$O$9,Total!C:C,$I$2)+COUNTIFS(Total!X:X,$R$3,Total!W:W,B6,Total!AA:AA,DB!$G$5,Total!N:N,DB!$O$5,Total!M:M,DB!$G$9,Total!K:K,DB!$O$9,Total!C:C,$I$2)+COUNTIFS(Total!X:X,$R$3,Total!W:W,B6,Total!O:O,DB!$G$5,Total!AA:AA,DB!$O$5,Total!M:M,DB!$G$9,Total!K:K,DB!$O$9,Total!C:C,$I$2)+COUNTIFS(Total!X:X,$R$3,Total!W:W,B6,Total!O:O,DB!$G$5,Total!N:N,DB!$O$5,Total!AA:AA,DB!$G$9,Total!K:K,DB!$O$9,Total!C:C,$I$2)+COUNTIFS(Total!X:X,$R$3,Total!W:W,B6,Total!O:O,DB!$G$5,Total!N:N,DB!$O$5,Total!M:M,DB!$G$9,Total!AA:AA,DB!$O$9,Total!C:C,$I$2)+COUNTIFS(Total!X:X,$R$3,Total!W:W,B6,Total!O:O,DB!$G$5,Total!N:N,DB!$O$5,Total!M:M,DB!$G$9,Total!K:K,DB!$O$9,Total!AA:AA,$I$2)</f>
        <v>0</v>
      </c>
      <c r="S6" s="31">
        <f>COUNTIFS(Total!X:X,$S$3,Total!W:W,B6,Total!O:O,DB!$G$5,Total!N:N,DB!$O$5,Total!M:M,DB!$G$9,Total!K:K,DB!$O$9,Total!C:C,$I$2)+COUNTIFS(Total!X:X,$S$3,Total!W:W,B6,Total!AA:AA,DB!$G$5,Total!AA:AA,DB!$O$5,Total!AA:AA,DB!$G$9,Total!AA:AA,DB!$O$9,Total!AA:AA,$I$2)+COUNTIFS(Total!X:X,$S$3,Total!W:W,B6,Total!O:O,DB!$G$5,Total!AA:AA,DB!$O$5,Total!AA:AA,DB!$G$9,Total!AA:AA,DB!$O$9,Total!AA:AA,$I$2)+COUNTIFS(Total!X:X,$S$3,Total!W:W,B6,Total!AA:AA,DB!$G$5,Total!N:N,DB!$O$5,Total!AA:AA,DB!$G$9,Total!AA:AA,DB!$O$9,Total!AA:AA,$I$2)+COUNTIFS(Total!X:X,$S$3,Total!W:W,B6,Total!AA:AA,DB!$G$5,Total!AA:AA,DB!$O$5,Total!M:M,DB!$G$9,Total!AA:AA,DB!$O$9,Total!AA:AA,$I$2)+COUNTIFS(Total!X:X,$S$3,Total!W:W,B6,Total!AA:AA,DB!$G$5,Total!AA:AA,DB!$O$5,Total!AA:AA,DB!$G$9,Total!K:K,DB!$O$9,Total!AA:AA,$I$2)+COUNTIFS(Total!X:X,$S$3,Total!W:W,B6,Total!AA:AA,DB!$G$5,Total!AA:AA,DB!$O$5,Total!AA:AA,DB!$G$9,Total!AA:AA,DB!$O$9,Total!C:C,$I$2)+COUNTIFS(Total!X:X,$S$3,Total!W:W,B6,Total!O:O,DB!$G$5,Total!N:N,DB!$O$5,Total!M:M,DB!$G$9,Total!AA:AA,DB!$O$9,Total!AA:AA,$I$2)+COUNTIFS(Total!X:X,$S$3,Total!W:W,B6,Total!O:O,DB!$G$5,Total!N:N,DB!$O$5,Total!AA:AA,DB!$G$9,Total!K:K,DB!$O$9,Total!AA:AA,$I$2)+COUNTIFS(Total!X:X,$S$3,Total!W:W,B6,Total!O:O,DB!$G$5,Total!N:N,DB!$O$5,Total!AA:AA,DB!$G$9,Total!AA:AA,DB!$O$9,Total!C:C,$I$2)+COUNTIFS(Total!X:X,$S$3,Total!W:W,B6,Total!O:O,DB!$G$5,Total!AA:AA,DB!$O$5,Total!M:M,DB!$G$9,Total!K:K,DB!$O$9,Total!AA:AA,$I$2)+COUNTIFS(Total!X:X,$S$3,Total!W:W,B6,Total!O:O,DB!$G$5,Total!AA:AA,DB!$O$5,Total!M:M,DB!$G$9,Total!AA:AA,DB!$O$9,Total!C:C,$I$2)+COUNTIFS(Total!X:X,$S$3,Total!W:W,B6,Total!O:O,DB!$G$5,Total!AA:AA,DB!$O$5,Total!AA:AA,DB!$G$9,Total!K:K,DB!$O$9,Total!C:C,$I$2)+COUNTIFS(Total!X:X,$S$3,Total!W:W,B6,Total!AA:AA,DB!$G$5,Total!N:N,DB!$O$5,Total!M:M,DB!$G$9,Total!K:K,DB!$O$9,Total!AA:AA,$I$2)+COUNTIFS(Total!X:X,$S$3,Total!W:W,B6,Total!AA:AA,DB!$G$5,Total!N:N,DB!$O$5,Total!M:M,DB!$G$9,Total!AA:AA,DB!$O$9,Total!C:C,$I$2)+COUNTIFS(Total!X:X,$S$3,Total!W:W,B6,Total!AA:AA,DB!$G$5,Total!N:N,DB!$O$5,Total!AA:AA,DB!$G$9,Total!K:K,DB!$O$9,Total!C:C,$I$2)+COUNTIFS(Total!X:X,$S$3,Total!W:W,B6,Total!AA:AA,DB!$G$5,Total!AA:AA,DB!$O$5,Total!M:M,DB!$G$9,Total!K:K,DB!$O$9,Total!C:C,$I$2)+COUNTIFS(Total!X:X,$S$3,Total!W:W,B6,Total!O:O,DB!$G$5,Total!N:N,DB!$O$5,Total!AA:AA,DB!$G$9,Total!AA:AA,DB!$O$9,Total!AA:AA,$I$2)+COUNTIFS(Total!X:X,$S$3,Total!W:W,B6,Total!O:O,DB!$G$5,Total!AA:AA,DB!$O$5,Total!M:M,DB!$G$9,Total!AA:AA,DB!$O$9,Total!AA:AA,$I$2)+COUNTIFS(Total!X:X,$S$3,Total!W:W,B6,Total!O:O,DB!$G$5,Total!AA:AA,DB!$O$5,Total!AA:AA,DB!$G$9,Total!K:K,DB!$O$9,Total!AA:AA,$I$2)+COUNTIFS(Total!X:X,$S$3,Total!W:W,B6,Total!O:O,DB!$G$5,Total!AA:AA,DB!$O$5,Total!AA:AA,DB!$G$9,Total!AA:AA,DB!$O$9,Total!C:C,$I$2)+COUNTIFS(Total!X:X,$S$3,Total!W:W,B6,Total!AA:AA,DB!$G$5,Total!N:N,DB!$O$5,Total!M:M,DB!$G$9,Total!AA:AA,DB!$O$9,Total!AA:AA,$I$2)+COUNTIFS(Total!X:X,$S$3,Total!W:W,B6,Total!AA:AA,DB!$G$5,Total!N:N,DB!$O$5,Total!AA:AA,DB!$G$9,Total!K:K,DB!$O$9,Total!AA:AA,$I$2)+COUNTIFS(Total!X:X,$S$3,Total!W:W,B6,Total!AA:AA,DB!$G$5,Total!N:N,DB!$O$5,Total!AA:AA,DB!$G$9,Total!AA:AA,DB!$O$9,Total!C:C,$I$2)+COUNTIFS(Total!X:X,$S$3,Total!W:W,B6,Total!AA:AA,DB!$G$5,Total!AA:AA,DB!$O$5,Total!M:M,DB!$G$9,Total!K:K,DB!$O$9,Total!AA:AA,$I$2)+COUNTIFS(Total!X:X,$S$3,Total!W:W,B6,Total!AA:AA,DB!$G$5,Total!AA:AA,DB!$O$5,Total!M:M,DB!$G$9,Total!AA:AA,DB!$O$9,Total!C:C,$I$2)+COUNTIFS(Total!X:X,$S$3,Total!W:W,B6,Total!AA:AA,DB!$G$5,Total!AA:AA,DB!$O$5,Total!AA:AA,DB!$G$9,Total!K:K,DB!$O$9,Total!C:C,$I$2)+COUNTIFS(Total!X:X,$S$3,Total!W:W,B6,Total!AA:AA,DB!$G$5,Total!N:N,DB!$O$5,Total!M:M,DB!$G$9,Total!K:K,DB!$O$9,Total!C:C,$I$2)+COUNTIFS(Total!X:X,$S$3,Total!W:W,B6,Total!O:O,DB!$G$5,Total!AA:AA,DB!$O$5,Total!M:M,DB!$G$9,Total!K:K,DB!$O$9,Total!C:C,$I$2)+COUNTIFS(Total!X:X,$S$3,Total!W:W,B6,Total!O:O,DB!$G$5,Total!N:N,DB!$O$5,Total!AA:AA,DB!$G$9,Total!K:K,DB!$O$9,Total!C:C,$I$2)+COUNTIFS(Total!X:X,$S$3,Total!W:W,B6,Total!O:O,DB!$G$5,Total!N:N,DB!$O$5,Total!M:M,DB!$G$9,Total!AA:AA,DB!$O$9,Total!C:C,$I$2)+COUNTIFS(Total!X:X,$S$3,Total!W:W,B6,Total!O:O,DB!$G$5,Total!N:N,DB!$O$5,Total!M:M,DB!$G$9,Total!K:K,DB!$O$9,Total!AA:AA,$I$2)</f>
        <v>0</v>
      </c>
      <c r="T6" s="31">
        <f>COUNTIFS(Total!X:X,$T$3,Total!W:W,B6,Total!O:O,DB!$G$5,Total!N:N,DB!$O$5,Total!M:M,DB!$G$9,Total!K:K,DB!$O$9,Total!C:C,$I$2)+COUNTIFS(Total!X:X,$T$3,Total!W:W,B6,Total!AA:AA,DB!$G$5,Total!AA:AA,DB!$O$5,Total!AA:AA,DB!$G$9,Total!AA:AA,DB!$O$9,Total!AA:AA,$I$2)+COUNTIFS(Total!X:X,$T$3,Total!W:W,B6,Total!O:O,DB!$G$5,Total!AA:AA,DB!$O$5,Total!AA:AA,DB!$G$9,Total!AA:AA,DB!$O$9,Total!AA:AA,$I$2)+COUNTIFS(Total!X:X,$T$3,Total!W:W,B6,Total!AA:AA,DB!$G$5,Total!N:N,DB!$O$5,Total!AA:AA,DB!$G$9,Total!AA:AA,DB!$O$9,Total!AA:AA,$I$2)+COUNTIFS(Total!X:X,$T$3,Total!W:W,B6,Total!AA:AA,DB!$G$5,Total!AA:AA,DB!$O$5,Total!M:M,DB!$G$9,Total!AA:AA,DB!$O$9,Total!AA:AA,$I$2)+COUNTIFS(Total!X:X,$T$3,Total!W:W,B6,Total!AA:AA,DB!$G$5,Total!AA:AA,DB!$O$5,Total!AA:AA,DB!$G$9,Total!K:K,DB!$O$9,Total!AA:AA,$I$2)+COUNTIFS(Total!X:X,$T$3,Total!W:W,B6,Total!AA:AA,DB!$G$5,Total!AA:AA,DB!$O$5,Total!AA:AA,DB!$G$9,Total!AA:AA,DB!$O$9,Total!C:C,$I$2)+COUNTIFS(Total!X:X,$T$3,Total!W:W,B6,Total!O:O,DB!$G$5,Total!N:N,DB!$O$5,Total!M:M,DB!$G$9,Total!AA:AA,DB!$O$9,Total!AA:AA,$I$2)+COUNTIFS(Total!X:X,$T$3,Total!W:W,B6,Total!O:O,DB!$G$5,Total!N:N,DB!$O$5,Total!AA:AA,DB!$G$9,Total!K:K,DB!$O$9,Total!AA:AA,$I$2)+COUNTIFS(Total!X:X,$T$3,Total!W:W,B6,Total!O:O,DB!$G$5,Total!N:N,DB!$O$5,Total!AA:AA,DB!$G$9,Total!AA:AA,DB!$O$9,Total!C:C,$I$2)+COUNTIFS(Total!X:X,$T$3,Total!W:W,B6,Total!O:O,DB!$G$5,Total!AA:AA,DB!$O$5,Total!M:M,DB!$G$9,Total!K:K,DB!$O$9,Total!AA:AA,$I$2)+COUNTIFS(Total!X:X,$T$3,Total!W:W,B6,Total!O:O,DB!$G$5,Total!AA:AA,DB!$O$5,Total!M:M,DB!$G$9,Total!AA:AA,DB!$O$9,Total!C:C,$I$2)+COUNTIFS(Total!X:X,$T$3,Total!W:W,B6,Total!O:O,DB!$G$5,Total!AA:AA,DB!$O$5,Total!AA:AA,DB!$G$9,Total!K:K,DB!$O$9,Total!C:C,$I$2)+COUNTIFS(Total!X:X,$T$3,Total!W:W,B6,Total!AA:AA,DB!$G$5,Total!N:N,DB!$O$5,Total!M:M,DB!$G$9,Total!K:K,DB!$O$9,Total!AA:AA,$I$2)+COUNTIFS(Total!X:X,$T$3,Total!W:W,B6,Total!AA:AA,DB!$G$5,Total!N:N,DB!$O$5,Total!M:M,DB!$G$9,Total!AA:AA,DB!$O$9,Total!C:C,$I$2)+COUNTIFS(Total!X:X,$T$3,Total!W:W,B6,Total!AA:AA,DB!$G$5,Total!N:N,DB!$O$5,Total!AA:AA,DB!$G$9,Total!K:K,DB!$O$9,Total!C:C,$I$2)+COUNTIFS(Total!X:X,$T$3,Total!W:W,B6,Total!AA:AA,DB!$G$5,Total!AA:AA,DB!$O$5,Total!M:M,DB!$G$9,Total!K:K,DB!$O$9,Total!C:C,$I$2)+COUNTIFS(Total!X:X,$T$3,Total!W:W,B6,Total!O:O,DB!$G$5,Total!N:N,DB!$O$5,Total!AA:AA,DB!$G$9,Total!AA:AA,DB!$O$9,Total!AA:AA,$I$2)+COUNTIFS(Total!X:X,$T$3,Total!W:W,B6,Total!O:O,DB!$G$5,Total!AA:AA,DB!$O$5,Total!M:M,DB!$G$9,Total!AA:AA,DB!$O$9,Total!AA:AA,$I$2)+COUNTIFS(Total!X:X,$T$3,Total!W:W,B6,Total!O:O,DB!$G$5,Total!AA:AA,DB!$O$5,Total!AA:AA,DB!$G$9,Total!K:K,DB!$O$9,Total!AA:AA,$I$2)+COUNTIFS(Total!X:X,$T$3,Total!W:W,B6,Total!O:O,DB!$G$5,Total!AA:AA,DB!$O$5,Total!AA:AA,DB!$G$9,Total!AA:AA,DB!$O$9,Total!C:C,$I$2)+COUNTIFS(Total!X:X,$T$3,Total!W:W,B6,Total!AA:AA,DB!$G$5,Total!N:N,DB!$O$5,Total!M:M,DB!$G$9,Total!AA:AA,DB!$O$9,Total!AA:AA,$I$2)+COUNTIFS(Total!X:X,$T$3,Total!W:W,B6,Total!AA:AA,DB!$G$5,Total!N:N,DB!$O$5,Total!AA:AA,DB!$G$9,Total!K:K,DB!$O$9,Total!AA:AA,$I$2)+COUNTIFS(Total!X:X,$T$3,Total!W:W,B6,Total!AA:AA,DB!$G$5,Total!N:N,DB!$O$5,Total!AA:AA,DB!$G$9,Total!AA:AA,DB!$O$9,Total!C:C,$I$2)+COUNTIFS(Total!X:X,$T$3,Total!W:W,B6,Total!AA:AA,DB!$G$5,Total!AA:AA,DB!$O$5,Total!M:M,DB!$G$9,Total!K:K,DB!$O$9,Total!AA:AA,$I$2)+COUNTIFS(Total!X:X,$T$3,Total!W:W,B6,Total!AA:AA,DB!$G$5,Total!AA:AA,DB!$O$5,Total!M:M,DB!$G$9,Total!AA:AA,DB!$O$9,Total!C:C,$I$2)+COUNTIFS(Total!X:X,$T$3,Total!W:W,B6,Total!AA:AA,DB!$G$5,Total!AA:AA,DB!$O$5,Total!AA:AA,DB!$G$9,Total!K:K,DB!$O$9,Total!C:C,$I$2)+COUNTIFS(Total!X:X,$T$3,Total!W:W,B6,Total!AA:AA,DB!$G$5,Total!N:N,DB!$O$5,Total!M:M,DB!$G$9,Total!K:K,DB!$O$9,Total!C:C,$I$2)+COUNTIFS(Total!X:X,$T$3,Total!W:W,B6,Total!O:O,DB!$G$5,Total!AA:AA,DB!$O$5,Total!M:M,DB!$G$9,Total!K:K,DB!$O$9,Total!C:C,$I$2)+COUNTIFS(Total!X:X,$T$3,Total!W:W,B6,Total!O:O,DB!$G$5,Total!N:N,DB!$O$5,Total!AA:AA,DB!$G$9,Total!K:K,DB!$O$9,Total!C:C,$I$2)+COUNTIFS(Total!X:X,$T$3,Total!W:W,B6,Total!O:O,DB!$G$5,Total!N:N,DB!$O$5,Total!M:M,DB!$G$9,Total!AA:AA,DB!$O$9,Total!C:C,$I$2)+COUNTIFS(Total!X:X,$T$3,Total!W:W,B6,Total!O:O,DB!$G$5,Total!N:N,DB!$O$5,Total!M:M,DB!$G$9,Total!K:K,DB!$O$9,Total!AA:AA,$I$2)</f>
        <v>0</v>
      </c>
      <c r="U6" s="31">
        <f>COUNTIFS(Total!X:X,$U$3,Total!W:W,B6,Total!O:O,DB!$G$5,Total!N:N,DB!$O$5,Total!M:M,DB!$G$9,Total!K:K,DB!$O$9,Total!C:C,$I$2)+COUNTIFS(Total!X:X,$U$3,Total!W:W,B6,Total!AA:AA,DB!$G$5,Total!AA:AA,DB!$O$5,Total!AA:AA,DB!$G$9,Total!AA:AA,DB!$O$9,Total!AA:AA,$I$2)+COUNTIFS(Total!X:X,$U$3,Total!W:W,B6,Total!O:O,DB!$G$5,Total!AA:AA,DB!$O$5,Total!AA:AA,DB!$G$9,Total!AA:AA,DB!$O$9,Total!AA:AA,$I$2)+COUNTIFS(Total!X:X,$U$3,Total!W:W,B6,Total!AA:AA,DB!$G$5,Total!N:N,DB!$O$5,Total!AA:AA,DB!$G$9,Total!AA:AA,DB!$O$9,Total!AA:AA,$I$2)+COUNTIFS(Total!X:X,$U$3,Total!W:W,B6,Total!AA:AA,DB!$G$5,Total!AA:AA,DB!$O$5,Total!M:M,DB!$G$9,Total!AA:AA,DB!$O$9,Total!AA:AA,$I$2)+COUNTIFS(Total!X:X,$U$3,Total!W:W,B6,Total!AA:AA,DB!$G$5,Total!AA:AA,DB!$O$5,Total!AA:AA,DB!$G$9,Total!K:K,DB!$O$9,Total!AA:AA,$I$2)+COUNTIFS(Total!X:X,$U$3,Total!W:W,B6,Total!AA:AA,DB!$G$5,Total!AA:AA,DB!$O$5,Total!AA:AA,DB!$G$9,Total!AA:AA,DB!$O$9,Total!C:C,$I$2)+COUNTIFS(Total!X:X,$U$3,Total!W:W,B6,Total!O:O,DB!$G$5,Total!N:N,DB!$O$5,Total!M:M,DB!$G$9,Total!AA:AA,DB!$O$9,Total!AA:AA,$I$2)+COUNTIFS(Total!X:X,$U$3,Total!W:W,B6,Total!O:O,DB!$G$5,Total!N:N,DB!$O$5,Total!AA:AA,DB!$G$9,Total!K:K,DB!$O$9,Total!AA:AA,$I$2)+COUNTIFS(Total!X:X,$U$3,Total!W:W,B6,Total!O:O,DB!$G$5,Total!N:N,DB!$O$5,Total!AA:AA,DB!$G$9,Total!AA:AA,DB!$O$9,Total!C:C,$I$2)+COUNTIFS(Total!X:X,$U$3,Total!W:W,B6,Total!O:O,DB!$G$5,Total!AA:AA,DB!$O$5,Total!M:M,DB!$G$9,Total!K:K,DB!$O$9,Total!AA:AA,$I$2)+COUNTIFS(Total!X:X,$U$3,Total!W:W,B6,Total!O:O,DB!$G$5,Total!AA:AA,DB!$O$5,Total!M:M,DB!$G$9,Total!AA:AA,DB!$O$9,Total!C:C,$I$2)+COUNTIFS(Total!X:X,$U$3,Total!W:W,B6,Total!O:O,DB!$G$5,Total!AA:AA,DB!$O$5,Total!AA:AA,DB!$G$9,Total!K:K,DB!$O$9,Total!C:C,$I$2)+COUNTIFS(Total!X:X,$U$3,Total!W:W,B6,Total!AA:AA,DB!$G$5,Total!N:N,DB!$O$5,Total!M:M,DB!$G$9,Total!K:K,DB!$O$9,Total!AA:AA,$I$2)+COUNTIFS(Total!X:X,$U$3,Total!W:W,B6,Total!AA:AA,DB!$G$5,Total!N:N,DB!$O$5,Total!M:M,DB!$G$9,Total!AA:AA,DB!$O$9,Total!C:C,$I$2)+COUNTIFS(Total!X:X,$U$3,Total!W:W,B6,Total!AA:AA,DB!$G$5,Total!N:N,DB!$O$5,Total!AA:AA,DB!$G$9,Total!K:K,DB!$O$9,Total!C:C,$I$2)+COUNTIFS(Total!X:X,$U$3,Total!W:W,B6,Total!AA:AA,DB!$G$5,Total!AA:AA,DB!$O$5,Total!M:M,DB!$G$9,Total!K:K,DB!$O$9,Total!C:C,$I$2)+COUNTIFS(Total!X:X,$U$3,Total!W:W,B6,Total!O:O,DB!$G$5,Total!N:N,DB!$O$5,Total!AA:AA,DB!$G$9,Total!AA:AA,DB!$O$9,Total!AA:AA,$I$2)+COUNTIFS(Total!X:X,$U$3,Total!W:W,B6,Total!O:O,DB!$G$5,Total!AA:AA,DB!$O$5,Total!M:M,DB!$G$9,Total!AA:AA,DB!$O$9,Total!AA:AA,$I$2)+COUNTIFS(Total!X:X,$U$3,Total!W:W,B6,Total!O:O,DB!$G$5,Total!AA:AA,DB!$O$5,Total!AA:AA,DB!$G$9,Total!K:K,DB!$O$9,Total!AA:AA,$I$2)+COUNTIFS(Total!X:X,$U$3,Total!W:W,B6,Total!O:O,DB!$G$5,Total!AA:AA,DB!$O$5,Total!AA:AA,DB!$G$9,Total!AA:AA,DB!$O$9,Total!C:C,$I$2)+COUNTIFS(Total!X:X,$U$3,Total!W:W,B6,Total!AA:AA,DB!$G$5,Total!N:N,DB!$O$5,Total!M:M,DB!$G$9,Total!AA:AA,DB!$O$9,Total!AA:AA,$I$2)+COUNTIFS(Total!X:X,$U$3,Total!W:W,B6,Total!AA:AA,DB!$G$5,Total!N:N,DB!$O$5,Total!AA:AA,DB!$G$9,Total!K:K,DB!$O$9,Total!AA:AA,$I$2)+COUNTIFS(Total!X:X,$U$3,Total!W:W,B6,Total!AA:AA,DB!$G$5,Total!N:N,DB!$O$5,Total!AA:AA,DB!$G$9,Total!AA:AA,DB!$O$9,Total!C:C,$I$2)+COUNTIFS(Total!X:X,$U$3,Total!W:W,B6,Total!AA:AA,DB!$G$5,Total!AA:AA,DB!$O$5,Total!M:M,DB!$G$9,Total!K:K,DB!$O$9,Total!AA:AA,$I$2)+COUNTIFS(Total!X:X,$U$3,Total!W:W,B6,Total!AA:AA,DB!$G$5,Total!AA:AA,DB!$O$5,Total!M:M,DB!$G$9,Total!AA:AA,DB!$O$9,Total!C:C,$I$2)+COUNTIFS(Total!X:X,$U$3,Total!W:W,B6,Total!AA:AA,DB!$G$5,Total!AA:AA,DB!$O$5,Total!AA:AA,DB!$G$9,Total!K:K,DB!$O$9,Total!C:C,$I$2)+COUNTIFS(Total!X:X,$U$3,Total!W:W,B6,Total!AA:AA,DB!$G$5,Total!N:N,DB!$O$5,Total!M:M,DB!$G$9,Total!K:K,DB!$O$9,Total!C:C,$I$2)+COUNTIFS(Total!X:X,$U$3,Total!W:W,B6,Total!O:O,DB!$G$5,Total!AA:AA,DB!$O$5,Total!M:M,DB!$G$9,Total!K:K,DB!$O$9,Total!C:C,$I$2)+COUNTIFS(Total!X:X,$U$3,Total!W:W,B6,Total!O:O,DB!$G$5,Total!N:N,DB!$O$5,Total!AA:AA,DB!$G$9,Total!K:K,DB!$O$9,Total!C:C,$I$2)+COUNTIFS(Total!X:X,$U$3,Total!W:W,B6,Total!O:O,DB!$G$5,Total!N:N,DB!$O$5,Total!M:M,DB!$G$9,Total!AA:AA,DB!$O$9,Total!C:C,$I$2)+COUNTIFS(Total!X:X,$U$3,Total!W:W,B6,Total!O:O,DB!$G$5,Total!N:N,DB!$O$5,Total!M:M,DB!$G$9,Total!K:K,DB!$O$9,Total!AA:AA,$I$2)</f>
        <v>0</v>
      </c>
      <c r="V6" s="31">
        <f>COUNTIFS(Total!X:X,$V$3,Total!W:W,B6,Total!O:O,DB!$G$5,Total!N:N,DB!$O$5,Total!M:M,DB!$G$9,Total!K:K,DB!$O$9,Total!C:C,$I$2)+COUNTIFS(Total!X:X,$V$3,Total!W:W,B6,Total!AA:AA,DB!$G$5,Total!AA:AA,DB!$O$5,Total!AA:AA,DB!$G$9,Total!AA:AA,DB!$O$9,Total!AA:AA,$I$2)+COUNTIFS(Total!X:X,$V$3,Total!W:W,B6,Total!O:O,DB!$G$5,Total!AA:AA,DB!$O$5,Total!AA:AA,DB!$G$9,Total!AA:AA,DB!$O$9,Total!AA:AA,$I$2)+COUNTIFS(Total!X:X,$V$3,Total!W:W,B6,Total!AA:AA,DB!$G$5,Total!N:N,DB!$O$5,Total!AA:AA,DB!$G$9,Total!AA:AA,DB!$O$9,Total!AA:AA,$I$2)+COUNTIFS(Total!X:X,$V$3,Total!W:W,B6,Total!AA:AA,DB!$G$5,Total!AA:AA,DB!$O$5,Total!M:M,DB!$G$9,Total!AA:AA,DB!$O$9,Total!AA:AA,$I$2)+COUNTIFS(Total!X:X,$V$3,Total!W:W,B6,Total!AA:AA,DB!$G$5,Total!AA:AA,DB!$O$5,Total!AA:AA,DB!$G$9,Total!K:K,DB!$O$9,Total!AA:AA,$I$2)+COUNTIFS(Total!X:X,$V$3,Total!W:W,B6,Total!AA:AA,DB!$G$5,Total!AA:AA,DB!$O$5,Total!AA:AA,DB!$G$9,Total!AA:AA,DB!$O$9,Total!C:C,$I$2)+COUNTIFS(Total!X:X,$V$3,Total!W:W,B6,Total!O:O,DB!$G$5,Total!N:N,DB!$O$5,Total!M:M,DB!$G$9,Total!AA:AA,DB!$O$9,Total!AA:AA,$I$2)+COUNTIFS(Total!X:X,$V$3,Total!W:W,B6,Total!O:O,DB!$G$5,Total!N:N,DB!$O$5,Total!AA:AA,DB!$G$9,Total!K:K,DB!$O$9,Total!AA:AA,$I$2)+COUNTIFS(Total!X:X,$V$3,Total!W:W,B6,Total!O:O,DB!$G$5,Total!N:N,DB!$O$5,Total!AA:AA,DB!$G$9,Total!AA:AA,DB!$O$9,Total!C:C,$I$2)+COUNTIFS(Total!X:X,$V$3,Total!W:W,B6,Total!O:O,DB!$G$5,Total!AA:AA,DB!$O$5,Total!M:M,DB!$G$9,Total!K:K,DB!$O$9,Total!AA:AA,$I$2)+COUNTIFS(Total!X:X,$V$3,Total!W:W,B6,Total!O:O,DB!$G$5,Total!AA:AA,DB!$O$5,Total!M:M,DB!$G$9,Total!AA:AA,DB!$O$9,Total!C:C,$I$2)+COUNTIFS(Total!X:X,$V$3,Total!W:W,B6,Total!O:O,DB!$G$5,Total!AA:AA,DB!$O$5,Total!AA:AA,DB!$G$9,Total!K:K,DB!$O$9,Total!C:C,$I$2)+COUNTIFS(Total!X:X,$V$3,Total!W:W,B6,Total!AA:AA,DB!$G$5,Total!N:N,DB!$O$5,Total!M:M,DB!$G$9,Total!K:K,DB!$O$9,Total!AA:AA,$I$2)+COUNTIFS(Total!X:X,$V$3,Total!W:W,B6,Total!AA:AA,DB!$G$5,Total!N:N,DB!$O$5,Total!M:M,DB!$G$9,Total!AA:AA,DB!$O$9,Total!C:C,$I$2)+COUNTIFS(Total!X:X,$V$3,Total!W:W,B6,Total!AA:AA,DB!$G$5,Total!N:N,DB!$O$5,Total!AA:AA,DB!$G$9,Total!K:K,DB!$O$9,Total!C:C,$I$2)+COUNTIFS(Total!X:X,$V$3,Total!W:W,B6,Total!AA:AA,DB!$G$5,Total!AA:AA,DB!$O$5,Total!M:M,DB!$G$9,Total!K:K,DB!$O$9,Total!C:C,$I$2)+COUNTIFS(Total!X:X,$V$3,Total!W:W,B6,Total!O:O,DB!$G$5,Total!N:N,DB!$O$5,Total!AA:AA,DB!$G$9,Total!AA:AA,DB!$O$9,Total!AA:AA,$I$2)+COUNTIFS(Total!X:X,$V$3,Total!W:W,B6,Total!O:O,DB!$G$5,Total!AA:AA,DB!$O$5,Total!M:M,DB!$G$9,Total!AA:AA,DB!$O$9,Total!AA:AA,$I$2)+COUNTIFS(Total!X:X,$V$3,Total!W:W,B6,Total!O:O,DB!$G$5,Total!AA:AA,DB!$O$5,Total!AA:AA,DB!$G$9,Total!K:K,DB!$O$9,Total!AA:AA,$I$2)+COUNTIFS(Total!X:X,$V$3,Total!W:W,B6,Total!O:O,DB!$G$5,Total!AA:AA,DB!$O$5,Total!AA:AA,DB!$G$9,Total!AA:AA,DB!$O$9,Total!C:C,$I$2)+COUNTIFS(Total!X:X,$V$3,Total!W:W,B6,Total!AA:AA,DB!$G$5,Total!N:N,DB!$O$5,Total!M:M,DB!$G$9,Total!AA:AA,DB!$O$9,Total!AA:AA,$I$2)+COUNTIFS(Total!X:X,$V$3,Total!W:W,B6,Total!AA:AA,DB!$G$5,Total!N:N,DB!$O$5,Total!AA:AA,DB!$G$9,Total!K:K,DB!$O$9,Total!AA:AA,$I$2)+COUNTIFS(Total!X:X,$V$3,Total!W:W,B6,Total!AA:AA,DB!$G$5,Total!N:N,DB!$O$5,Total!AA:AA,DB!$G$9,Total!AA:AA,DB!$O$9,Total!C:C,$I$2)+COUNTIFS(Total!X:X,$V$3,Total!W:W,B6,Total!AA:AA,DB!$G$5,Total!AA:AA,DB!$O$5,Total!M:M,DB!$G$9,Total!K:K,DB!$O$9,Total!AA:AA,$I$2)+COUNTIFS(Total!X:X,$V$3,Total!W:W,B6,Total!AA:AA,DB!$G$5,Total!AA:AA,DB!$O$5,Total!M:M,DB!$G$9,Total!AA:AA,DB!$O$9,Total!C:C,$I$2)+COUNTIFS(Total!X:X,$V$3,Total!W:W,B6,Total!AA:AA,DB!$G$5,Total!AA:AA,DB!$O$5,Total!AA:AA,DB!$G$9,Total!K:K,DB!$O$9,Total!C:C,$I$2)+COUNTIFS(Total!X:X,$V$3,Total!W:W,B6,Total!AA:AA,DB!$G$5,Total!N:N,DB!$O$5,Total!M:M,DB!$G$9,Total!K:K,DB!$O$9,Total!C:C,$I$2)+COUNTIFS(Total!X:X,$V$3,Total!W:W,B6,Total!O:O,DB!$G$5,Total!AA:AA,DB!$O$5,Total!M:M,DB!$G$9,Total!K:K,DB!$O$9,Total!C:C,$I$2)+COUNTIFS(Total!X:X,$V$3,Total!W:W,B6,Total!O:O,DB!$G$5,Total!N:N,DB!$O$5,Total!AA:AA,DB!$G$9,Total!K:K,DB!$O$9,Total!C:C,$I$2)+COUNTIFS(Total!X:X,$V$3,Total!W:W,B6,Total!O:O,DB!$G$5,Total!N:N,DB!$O$5,Total!M:M,DB!$G$9,Total!AA:AA,DB!$O$9,Total!C:C,$I$2)+COUNTIFS(Total!X:X,$V$3,Total!W:W,B6,Total!O:O,DB!$G$5,Total!N:N,DB!$O$5,Total!M:M,DB!$G$9,Total!K:K,DB!$O$9,Total!AA:AA,$I$2)</f>
        <v>0</v>
      </c>
      <c r="W6" s="31">
        <f>COUNTIFS(Total!X:X,$W$3,Total!W:W,B6,Total!O:O,DB!$G$5,Total!N:N,DB!$O$5,Total!M:M,DB!$G$9,Total!K:K,DB!$O$9,Total!C:C,$I$2)+COUNTIFS(Total!X:X,$W$3,Total!W:W,B6,Total!AA:AA,DB!$G$5,Total!AA:AA,DB!$O$5,Total!AA:AA,DB!$G$9,Total!AA:AA,DB!$O$9,Total!AA:AA,$I$2)+COUNTIFS(Total!X:X,$W$3,Total!W:W,B6,Total!O:O,DB!$G$5,Total!AA:AA,DB!$O$5,Total!AA:AA,DB!$G$9,Total!AA:AA,DB!$O$9,Total!AA:AA,$I$2)+COUNTIFS(Total!X:X,$W$3,Total!W:W,B6,Total!AA:AA,DB!$G$5,Total!N:N,DB!$O$5,Total!AA:AA,DB!$G$9,Total!AA:AA,DB!$O$9,Total!AA:AA,$I$2)+COUNTIFS(Total!X:X,$W$3,Total!W:W,B6,Total!AA:AA,DB!$G$5,Total!AA:AA,DB!$O$5,Total!M:M,DB!$G$9,Total!AA:AA,DB!$O$9,Total!AA:AA,$I$2)+COUNTIFS(Total!X:X,$W$3,Total!W:W,B6,Total!AA:AA,DB!$G$5,Total!AA:AA,DB!$O$5,Total!AA:AA,DB!$G$9,Total!K:K,DB!$O$9,Total!AA:AA,$I$2)+COUNTIFS(Total!X:X,$W$3,Total!W:W,B6,Total!AA:AA,DB!$G$5,Total!AA:AA,DB!$O$5,Total!AA:AA,DB!$G$9,Total!AA:AA,DB!$O$9,Total!C:C,$I$2)+COUNTIFS(Total!X:X,$W$3,Total!W:W,B6,Total!O:O,DB!$G$5,Total!N:N,DB!$O$5,Total!M:M,DB!$G$9,Total!AA:AA,DB!$O$9,Total!AA:AA,$I$2)+COUNTIFS(Total!X:X,$W$3,Total!W:W,B6,Total!O:O,DB!$G$5,Total!N:N,DB!$O$5,Total!AA:AA,DB!$G$9,Total!K:K,DB!$O$9,Total!AA:AA,$I$2)+COUNTIFS(Total!X:X,$W$3,Total!W:W,B6,Total!O:O,DB!$G$5,Total!N:N,DB!$O$5,Total!AA:AA,DB!$G$9,Total!AA:AA,DB!$O$9,Total!C:C,$I$2)+COUNTIFS(Total!X:X,$W$3,Total!W:W,B6,Total!O:O,DB!$G$5,Total!AA:AA,DB!$O$5,Total!M:M,DB!$G$9,Total!K:K,DB!$O$9,Total!AA:AA,$I$2)+COUNTIFS(Total!X:X,$W$3,Total!W:W,B6,Total!O:O,DB!$G$5,Total!AA:AA,DB!$O$5,Total!M:M,DB!$G$9,Total!AA:AA,DB!$O$9,Total!C:C,$I$2)+COUNTIFS(Total!X:X,$W$3,Total!W:W,B6,Total!O:O,DB!$G$5,Total!AA:AA,DB!$O$5,Total!AA:AA,DB!$G$9,Total!K:K,DB!$O$9,Total!C:C,$I$2)+COUNTIFS(Total!X:X,$W$3,Total!W:W,B6,Total!AA:AA,DB!$G$5,Total!N:N,DB!$O$5,Total!M:M,DB!$G$9,Total!K:K,DB!$O$9,Total!AA:AA,$I$2)+COUNTIFS(Total!X:X,$W$3,Total!W:W,B6,Total!AA:AA,DB!$G$5,Total!N:N,DB!$O$5,Total!M:M,DB!$G$9,Total!AA:AA,DB!$O$9,Total!C:C,$I$2)+COUNTIFS(Total!X:X,$W$3,Total!W:W,B6,Total!AA:AA,DB!$G$5,Total!N:N,DB!$O$5,Total!AA:AA,DB!$G$9,Total!K:K,DB!$O$9,Total!C:C,$I$2)+COUNTIFS(Total!X:X,$W$3,Total!W:W,B6,Total!AA:AA,DB!$G$5,Total!AA:AA,DB!$O$5,Total!M:M,DB!$G$9,Total!K:K,DB!$O$9,Total!C:C,$I$2)+COUNTIFS(Total!X:X,$W$3,Total!W:W,B6,Total!O:O,DB!$G$5,Total!N:N,DB!$O$5,Total!AA:AA,DB!$G$9,Total!AA:AA,DB!$O$9,Total!AA:AA,$I$2)+COUNTIFS(Total!X:X,$W$3,Total!W:W,B6,Total!O:O,DB!$G$5,Total!AA:AA,DB!$O$5,Total!M:M,DB!$G$9,Total!AA:AA,DB!$O$9,Total!AA:AA,$I$2)+COUNTIFS(Total!X:X,$W$3,Total!W:W,B6,Total!O:O,DB!$G$5,Total!AA:AA,DB!$O$5,Total!AA:AA,DB!$G$9,Total!K:K,DB!$O$9,Total!AA:AA,$I$2)+COUNTIFS(Total!X:X,$W$3,Total!W:W,B6,Total!O:O,DB!$G$5,Total!AA:AA,DB!$O$5,Total!AA:AA,DB!$G$9,Total!AA:AA,DB!$O$9,Total!C:C,$I$2)+COUNTIFS(Total!X:X,$W$3,Total!W:W,B6,Total!AA:AA,DB!$G$5,Total!N:N,DB!$O$5,Total!M:M,DB!$G$9,Total!AA:AA,DB!$O$9,Total!AA:AA,$I$2)+COUNTIFS(Total!X:X,$W$3,Total!W:W,B6,Total!AA:AA,DB!$G$5,Total!N:N,DB!$O$5,Total!AA:AA,DB!$G$9,Total!K:K,DB!$O$9,Total!AA:AA,$I$2)+COUNTIFS(Total!X:X,$W$3,Total!W:W,B6,Total!AA:AA,DB!$G$5,Total!N:N,DB!$O$5,Total!AA:AA,DB!$G$9,Total!AA:AA,DB!$O$9,Total!C:C,$I$2)+COUNTIFS(Total!X:X,$W$3,Total!W:W,B6,Total!AA:AA,DB!$G$5,Total!AA:AA,DB!$O$5,Total!M:M,DB!$G$9,Total!K:K,DB!$O$9,Total!AA:AA,$I$2)+COUNTIFS(Total!X:X,$W$3,Total!W:W,B6,Total!AA:AA,DB!$G$5,Total!AA:AA,DB!$O$5,Total!M:M,DB!$G$9,Total!AA:AA,DB!$O$9,Total!C:C,$I$2)+COUNTIFS(Total!X:X,$W$3,Total!W:W,B6,Total!AA:AA,DB!$G$5,Total!AA:AA,DB!$O$5,Total!AA:AA,DB!$G$9,Total!K:K,DB!$O$9,Total!C:C,$I$2)+COUNTIFS(Total!X:X,$W$3,Total!W:W,B6,Total!AA:AA,DB!$G$5,Total!N:N,DB!$O$5,Total!M:M,DB!$G$9,Total!K:K,DB!$O$9,Total!C:C,$I$2)+COUNTIFS(Total!X:X,$W$3,Total!W:W,B6,Total!O:O,DB!$G$5,Total!AA:AA,DB!$O$5,Total!M:M,DB!$G$9,Total!K:K,DB!$O$9,Total!C:C,$I$2)+COUNTIFS(Total!X:X,$W$3,Total!W:W,B6,Total!O:O,DB!$G$5,Total!N:N,DB!$O$5,Total!AA:AA,DB!$G$9,Total!K:K,DB!$O$9,Total!C:C,$I$2)+COUNTIFS(Total!X:X,$W$3,Total!W:W,B6,Total!O:O,DB!$G$5,Total!N:N,DB!$O$5,Total!M:M,DB!$G$9,Total!AA:AA,DB!$O$9,Total!C:C,$I$2)+COUNTIFS(Total!X:X,$W$3,Total!W:W,B6,Total!O:O,DB!$G$5,Total!N:N,DB!$O$5,Total!M:M,DB!$G$9,Total!K:K,DB!$O$9,Total!AA:AA,$I$2)</f>
        <v>0</v>
      </c>
      <c r="X6" s="31">
        <f>COUNTIFS(Total!X:X,$X$3,Total!W:W,B6,Total!O:O,DB!$G$5,Total!N:N,DB!$O$5,Total!M:M,DB!$G$9,Total!K:K,DB!$O$9,Total!C:C,$I$2)+COUNTIFS(Total!X:X,$X$3,Total!W:W,B6,Total!AA:AA,DB!$G$5,Total!AA:AA,DB!$O$5,Total!AA:AA,DB!$G$9,Total!AA:AA,DB!$O$9,Total!AA:AA,$I$2)+COUNTIFS(Total!X:X,$X$3,Total!W:W,B6,Total!O:O,DB!$G$5,Total!AA:AA,DB!$O$5,Total!AA:AA,DB!$G$9,Total!AA:AA,DB!$O$9,Total!AA:AA,$I$2)+COUNTIFS(Total!X:X,$X$3,Total!W:W,B6,Total!AA:AA,DB!$G$5,Total!N:N,DB!$O$5,Total!AA:AA,DB!$G$9,Total!AA:AA,DB!$O$9,Total!AA:AA,$I$2)+COUNTIFS(Total!X:X,$X$3,Total!W:W,B6,Total!AA:AA,DB!$G$5,Total!AA:AA,DB!$O$5,Total!M:M,DB!$G$9,Total!AA:AA,DB!$O$9,Total!AA:AA,$I$2)+COUNTIFS(Total!X:X,$X$3,Total!W:W,B6,Total!AA:AA,DB!$G$5,Total!AA:AA,DB!$O$5,Total!AA:AA,DB!$G$9,Total!K:K,DB!$O$9,Total!AA:AA,$I$2)+COUNTIFS(Total!X:X,$X$3,Total!W:W,B6,Total!AA:AA,DB!$G$5,Total!AA:AA,DB!$O$5,Total!AA:AA,DB!$G$9,Total!AA:AA,DB!$O$9,Total!C:C,$I$2)+COUNTIFS(Total!X:X,$X$3,Total!W:W,B6,Total!O:O,DB!$G$5,Total!N:N,DB!$O$5,Total!M:M,DB!$G$9,Total!AA:AA,DB!$O$9,Total!AA:AA,$I$2)+COUNTIFS(Total!X:X,$X$3,Total!W:W,B6,Total!O:O,DB!$G$5,Total!N:N,DB!$O$5,Total!AA:AA,DB!$G$9,Total!K:K,DB!$O$9,Total!AA:AA,$I$2)+COUNTIFS(Total!X:X,$X$3,Total!W:W,B6,Total!O:O,DB!$G$5,Total!N:N,DB!$O$5,Total!AA:AA,DB!$G$9,Total!AA:AA,DB!$O$9,Total!C:C,$I$2)+COUNTIFS(Total!X:X,$X$3,Total!W:W,B6,Total!O:O,DB!$G$5,Total!AA:AA,DB!$O$5,Total!M:M,DB!$G$9,Total!K:K,DB!$O$9,Total!AA:AA,$I$2)+COUNTIFS(Total!X:X,$X$3,Total!W:W,B6,Total!O:O,DB!$G$5,Total!AA:AA,DB!$O$5,Total!M:M,DB!$G$9,Total!AA:AA,DB!$O$9,Total!C:C,$I$2)+COUNTIFS(Total!X:X,$X$3,Total!W:W,B6,Total!O:O,DB!$G$5,Total!AA:AA,DB!$O$5,Total!AA:AA,DB!$G$9,Total!K:K,DB!$O$9,Total!C:C,$I$2)+COUNTIFS(Total!X:X,$X$3,Total!W:W,B6,Total!AA:AA,DB!$G$5,Total!N:N,DB!$O$5,Total!M:M,DB!$G$9,Total!K:K,DB!$O$9,Total!AA:AA,$I$2)+COUNTIFS(Total!X:X,$X$3,Total!W:W,B6,Total!AA:AA,DB!$G$5,Total!N:N,DB!$O$5,Total!M:M,DB!$G$9,Total!AA:AA,DB!$O$9,Total!C:C,$I$2)+COUNTIFS(Total!X:X,$X$3,Total!W:W,B6,Total!AA:AA,DB!$G$5,Total!N:N,DB!$O$5,Total!AA:AA,DB!$G$9,Total!K:K,DB!$O$9,Total!C:C,$I$2)+COUNTIFS(Total!X:X,$X$3,Total!W:W,B6,Total!AA:AA,DB!$G$5,Total!AA:AA,DB!$O$5,Total!M:M,DB!$G$9,Total!K:K,DB!$O$9,Total!C:C,$I$2)+COUNTIFS(Total!X:X,$X$3,Total!W:W,B6,Total!O:O,DB!$G$5,Total!N:N,DB!$O$5,Total!AA:AA,DB!$G$9,Total!AA:AA,DB!$O$9,Total!AA:AA,$I$2)+COUNTIFS(Total!X:X,$X$3,Total!W:W,B6,Total!O:O,DB!$G$5,Total!AA:AA,DB!$O$5,Total!M:M,DB!$G$9,Total!AA:AA,DB!$O$9,Total!AA:AA,$I$2)+COUNTIFS(Total!X:X,$X$3,Total!W:W,B6,Total!O:O,DB!$G$5,Total!AA:AA,DB!$O$5,Total!AA:AA,DB!$G$9,Total!K:K,DB!$O$9,Total!AA:AA,$I$2)+COUNTIFS(Total!X:X,$X$3,Total!W:W,B6,Total!O:O,DB!$G$5,Total!AA:AA,DB!$O$5,Total!AA:AA,DB!$G$9,Total!AA:AA,DB!$O$9,Total!C:C,$I$2)+COUNTIFS(Total!X:X,$X$3,Total!W:W,B6,Total!AA:AA,DB!$G$5,Total!N:N,DB!$O$5,Total!M:M,DB!$G$9,Total!AA:AA,DB!$O$9,Total!AA:AA,$I$2)+COUNTIFS(Total!X:X,$X$3,Total!W:W,B6,Total!AA:AA,DB!$G$5,Total!N:N,DB!$O$5,Total!AA:AA,DB!$G$9,Total!K:K,DB!$O$9,Total!AA:AA,$I$2)+COUNTIFS(Total!X:X,$X$3,Total!W:W,B6,Total!AA:AA,DB!$G$5,Total!N:N,DB!$O$5,Total!AA:AA,DB!$G$9,Total!AA:AA,DB!$O$9,Total!C:C,$I$2)+COUNTIFS(Total!X:X,$X$3,Total!W:W,B6,Total!AA:AA,DB!$G$5,Total!AA:AA,DB!$O$5,Total!M:M,DB!$G$9,Total!K:K,DB!$O$9,Total!AA:AA,$I$2)+COUNTIFS(Total!X:X,$X$3,Total!W:W,B6,Total!AA:AA,DB!$G$5,Total!AA:AA,DB!$O$5,Total!M:M,DB!$G$9,Total!AA:AA,DB!$O$9,Total!C:C,$I$2)+COUNTIFS(Total!X:X,$X$3,Total!W:W,B6,Total!AA:AA,DB!$G$5,Total!AA:AA,DB!$O$5,Total!AA:AA,DB!$G$9,Total!K:K,DB!$O$9,Total!C:C,$I$2)+COUNTIFS(Total!X:X,$X$3,Total!W:W,B6,Total!AA:AA,DB!$G$5,Total!N:N,DB!$O$5,Total!M:M,DB!$G$9,Total!K:K,DB!$O$9,Total!C:C,$I$2)+COUNTIFS(Total!X:X,$X$3,Total!W:W,B6,Total!O:O,DB!$G$5,Total!AA:AA,DB!$O$5,Total!M:M,DB!$G$9,Total!K:K,DB!$O$9,Total!C:C,$I$2)+COUNTIFS(Total!X:X,$X$3,Total!W:W,B6,Total!O:O,DB!$G$5,Total!N:N,DB!$O$5,Total!AA:AA,DB!$G$9,Total!K:K,DB!$O$9,Total!C:C,$I$2)+COUNTIFS(Total!X:X,$X$3,Total!W:W,B6,Total!O:O,DB!$G$5,Total!N:N,DB!$O$5,Total!M:M,DB!$G$9,Total!AA:AA,DB!$O$9,Total!C:C,$I$2)+COUNTIFS(Total!X:X,$X$3,Total!W:W,B6,Total!O:O,DB!$G$5,Total!N:N,DB!$O$5,Total!M:M,DB!$G$9,Total!K:K,DB!$O$9,Total!AA:AA,$I$2)</f>
        <v>0</v>
      </c>
      <c r="Y6" s="31">
        <f t="shared" ref="Y6:Y23" si="0">SUM(D6:X6)</f>
        <v>9</v>
      </c>
      <c r="Z6" s="31">
        <f t="shared" ref="Z6:AA23" si="1">Y6-D6</f>
        <v>9</v>
      </c>
      <c r="AA6" s="31">
        <f t="shared" si="1"/>
        <v>9</v>
      </c>
      <c r="AE6" s="25" t="s">
        <v>46</v>
      </c>
    </row>
    <row r="7" spans="1:32" ht="30" customHeight="1" x14ac:dyDescent="0.25">
      <c r="A7" s="43">
        <v>4</v>
      </c>
      <c r="B7" s="53" t="s">
        <v>141</v>
      </c>
      <c r="C7" s="31">
        <f>COUNTIFS(Total!W:W,B7,Total!O:O,DB!$G$5,Total!N:N,DB!$O$5,Total!M:M,DB!$G$9,Total!K:K,DB!$O$9,Total!C:C,$I$2)+COUNTIFS(Total!W:W,B7,Total!AA:AA,DB!$G$5,Total!AA:AA,DB!$O$5,Total!AA:AA,DB!$G$9,Total!AA:AA,DB!$O$9,Total!AA:AA,$I$2)+COUNTIFS(Total!W:W,B7,Total!O:O,DB!$G$5,Total!AA:AA,DB!$O$5,Total!AA:AA,DB!$G$9,Total!AA:AA,DB!$O$9,Total!AA:AA,$I$2)+COUNTIFS(Total!W:W,B7,Total!AA:AA,DB!$G$5,Total!N:N,DB!$O$5,Total!AA:AA,DB!$G$9,Total!AA:AA,DB!$O$9,Total!AA:AA,$I$2)+COUNTIFS(Total!W:W,B7,Total!AA:AA,DB!$G$5,Total!AA:AA,DB!$O$5,Total!M:M,DB!$G$9,Total!AA:AA,DB!$O$9,Total!AA:AA,$I$2)+COUNTIFS(Total!W:W,B7,Total!AA:AA,DB!$G$5,Total!AA:AA,DB!$O$5,Total!AA:AA,DB!$G$9,Total!K:K,DB!$O$9,Total!AA:AA,$I$2)+COUNTIFS(Total!W:W,B7,Total!AA:AA,DB!$G$5,Total!AA:AA,DB!$O$5,Total!AA:AA,DB!$G$9,Total!AA:AA,DB!$O$9,Total!C:C,$I$2)+COUNTIFS(Total!W:W,B7,Total!O:O,DB!$G$5,Total!N:N,DB!$O$5,Total!M:M,DB!$G$9,Total!AA:AA,DB!$O$9,Total!AA:AA,$I$2)+COUNTIFS(Total!W:W,B7,Total!O:O,DB!$G$5,Total!N:N,DB!$O$5,Total!AA:AA,DB!$G$9,Total!K:K,DB!$O$9,Total!AA:AA,$I$2)+COUNTIFS(Total!W:W,B7,Total!O:O,DB!$G$5,Total!N:N,DB!$O$5,Total!AA:AA,DB!$G$9,Total!AA:AA,DB!$O$9,Total!C:C,$I$2)+COUNTIFS(Total!W:W,B7,Total!O:O,DB!$G$5,Total!AA:AA,DB!$O$5,Total!M:M,DB!$G$9,Total!K:K,DB!$O$9,Total!AA:AA,$I$2)+COUNTIFS(Total!W:W,B7,Total!O:O,DB!$G$5,Total!AA:AA,DB!$O$5,Total!M:M,DB!$G$9,Total!AA:AA,DB!$O$9,Total!C:C,$I$2)+COUNTIFS(Total!W:W,B7,Total!O:O,DB!$G$5,Total!AA:AA,DB!$O$5,Total!AA:AA,DB!$G$9,Total!K:K,DB!$O$9,Total!C:C,$I$2)+COUNTIFS(Total!W:W,B7,Total!AA:AA,DB!$G$5,Total!N:N,DB!$O$5,Total!M:M,DB!$G$9,Total!K:K,DB!$O$9,Total!AA:AA,$I$2)+COUNTIFS(Total!W:W,B7,Total!AA:AA,DB!$G$5,Total!N:N,DB!$O$5,Total!M:M,DB!$G$9,Total!AA:AA,DB!$O$9,Total!C:C,$I$2)+COUNTIFS(Total!W:W,B7,Total!AA:AA,DB!$G$5,Total!N:N,DB!$O$5,Total!AA:AA,DB!$G$9,Total!K:K,DB!$O$9,Total!C:C,$I$2)+COUNTIFS(Total!W:W,B7,Total!AA:AA,DB!$G$5,Total!AA:AA,DB!$O$5,Total!M:M,DB!$G$9,Total!K:K,DB!$O$9,Total!C:C,$I$2)+COUNTIFS(Total!W:W,B7,Total!O:O,DB!$G$5,Total!N:N,DB!$O$5,Total!AA:AA,DB!$G$9,Total!AA:AA,DB!$O$9,Total!AA:AA,$I$2)+COUNTIFS(Total!W:W,B7,Total!O:O,DB!$G$5,Total!AA:AA,DB!$O$5,Total!M:M,DB!$G$9,Total!AA:AA,DB!$O$9,Total!AA:AA,$I$2)+COUNTIFS(Total!W:W,B7,Total!O:O,DB!$G$5,Total!AA:AA,DB!$O$5,Total!AA:AA,DB!$G$9,Total!K:K,DB!$O$9,Total!AA:AA,$I$2)+COUNTIFS(Total!W:W,B7,Total!O:O,DB!$G$5,Total!AA:AA,DB!$O$5,Total!AA:AA,DB!$G$9,Total!AA:AA,DB!$O$9,Total!C:C,$I$2)+COUNTIFS(Total!W:W,B7,Total!AA:AA,DB!$G$5,Total!N:N,DB!$O$5,Total!M:M,DB!$G$9,Total!AA:AA,DB!$O$9,Total!AA:AA,$I$2)+COUNTIFS(Total!W:W,B7,Total!AA:AA,DB!$G$5,Total!N:N,DB!$O$5,Total!AA:AA,DB!$G$9,Total!K:K,DB!$O$9,Total!AA:AA,$I$2)+COUNTIFS(Total!W:W,B7,Total!AA:AA,DB!$G$5,Total!N:N,DB!$O$5,Total!AA:AA,DB!$G$9,Total!AA:AA,DB!$O$9,Total!C:C,$I$2)+COUNTIFS(Total!W:W,B7,Total!AA:AA,DB!$G$5,Total!AA:AA,DB!$O$5,Total!M:M,DB!$G$9,Total!K:K,DB!$O$9,Total!AA:AA,$I$2)+COUNTIFS(Total!W:W,B7,Total!AA:AA,DB!$G$5,Total!AA:AA,DB!$O$5,Total!M:M,DB!$G$9,Total!AA:AA,DB!$O$9,Total!C:C,$I$2)+COUNTIFS(Total!W:W,B7,Total!AA:AA,DB!$G$5,Total!AA:AA,DB!$O$5,Total!AA:AA,DB!$G$9,Total!K:K,DB!$O$9,Total!C:C,$I$2)+COUNTIFS(Total!W:W,B7,Total!AA:AA,DB!$G$5,Total!N:N,DB!$O$5,Total!M:M,DB!$G$9,Total!K:K,DB!$O$9,Total!C:C,$I$2)+COUNTIFS(Total!W:W,B7,Total!O:O,DB!$G$5,Total!AA:AA,DB!$O$5,Total!M:M,DB!$G$9,Total!K:K,DB!$O$9,Total!C:C,$I$2)+COUNTIFS(Total!W:W,B7,Total!O:O,DB!$G$5,Total!N:N,DB!$O$5,Total!AA:AA,DB!$G$9,Total!K:K,DB!$O$9,Total!C:C,$I$2)+COUNTIFS(Total!W:W,B7,Total!O:O,DB!$G$5,Total!N:N,DB!$O$5,Total!M:M,DB!$G$9,Total!AA:AA,DB!$O$9,Total!C:C,$I$2)+COUNTIFS(Total!W:W,B7,Total!O:O,DB!$G$5,Total!N:N,DB!$O$5,Total!M:M,DB!$G$9,Total!K:K,DB!$O$9,Total!AA:AA,$I$2)</f>
        <v>17</v>
      </c>
      <c r="D7" s="31">
        <f>COUNTIFS(Total!X:X,$AF$2,Total!W:W,B7,Total!O:O,DB!$G$5,Total!N:N,DB!$O$5,Total!M:M,DB!$G$9,Total!K:K,DB!$O$9,Total!C:C,$I$2)+COUNTIFS(Total!X:X,$AF$2,Total!W:W,B7,Total!AA:AA,DB!$G$5,Total!AA:AA,DB!$O$5,Total!AA:AA,DB!$G$9,Total!AA:AA,DB!$O$9,Total!AA:AA,$I$2)+COUNTIFS(Total!X:X,$AF$2,Total!W:W,B7,Total!O:O,DB!$G$5,Total!AA:AA,DB!$O$5,Total!AA:AA,DB!$G$9,Total!AA:AA,DB!$O$9,Total!AA:AA,$I$2)+COUNTIFS(Total!X:X,$AF$2,Total!W:W,B7,Total!AA:AA,DB!$G$5,Total!N:N,DB!$O$5,Total!AA:AA,DB!$G$9,Total!AA:AA,DB!$O$9,Total!AA:AA,$I$2)+COUNTIFS(Total!X:X,$AF$2,Total!W:W,B7,Total!AA:AA,DB!$G$5,Total!AA:AA,DB!$O$5,Total!M:M,DB!$G$9,Total!AA:AA,DB!$O$9,Total!AA:AA,$I$2)+COUNTIFS(Total!X:X,$AF$2,Total!W:W,B7,Total!AA:AA,DB!$G$5,Total!AA:AA,DB!$O$5,Total!AA:AA,DB!$G$9,Total!K:K,DB!$O$9,Total!AA:AA,$I$2)+COUNTIFS(Total!X:X,$AF$2,Total!W:W,B7,Total!AA:AA,DB!$G$5,Total!AA:AA,DB!$O$5,Total!AA:AA,DB!$G$9,Total!AA:AA,DB!$O$9,Total!C:C,$I$2)+COUNTIFS(Total!X:X,$AF$2,Total!W:W,B7,Total!O:O,DB!$G$5,Total!N:N,DB!$O$5,Total!M:M,DB!$G$9,Total!AA:AA,DB!$O$9,Total!AA:AA,$I$2)+COUNTIFS(Total!X:X,$AF$2,Total!W:W,B7,Total!O:O,DB!$G$5,Total!N:N,DB!$O$5,Total!AA:AA,DB!$G$9,Total!K:K,DB!$O$9,Total!AA:AA,$I$2)+COUNTIFS(Total!X:X,$AF$2,Total!W:W,B7,Total!O:O,DB!$G$5,Total!N:N,DB!$O$5,Total!AA:AA,DB!$G$9,Total!AA:AA,DB!$O$9,Total!C:C,$I$2)+COUNTIFS(Total!X:X,$AF$2,Total!W:W,B7,Total!O:O,DB!$G$5,Total!AA:AA,DB!$O$5,Total!M:M,DB!$G$9,Total!K:K,DB!$O$9,Total!AA:AA,$I$2)+COUNTIFS(Total!X:X,$AF$2,Total!W:W,B7,Total!O:O,DB!$G$5,Total!AA:AA,DB!$O$5,Total!M:M,DB!$G$9,Total!AA:AA,DB!$O$9,Total!C:C,$I$2)+COUNTIFS(Total!X:X,$AF$2,Total!W:W,B7,Total!O:O,DB!$G$5,Total!AA:AA,DB!$O$5,Total!AA:AA,DB!$G$9,Total!K:K,DB!$O$9,Total!C:C,$I$2)+COUNTIFS(Total!X:X,$AF$2,Total!W:W,B7,Total!AA:AA,DB!$G$5,Total!N:N,DB!$O$5,Total!M:M,DB!$G$9,Total!K:K,DB!$O$9,Total!AA:AA,$I$2)+COUNTIFS(Total!X:X,$AF$2,Total!W:W,B7,Total!AA:AA,DB!$G$5,Total!N:N,DB!$O$5,Total!M:M,DB!$G$9,Total!AA:AA,DB!$O$9,Total!C:C,$I$2)+COUNTIFS(Total!X:X,$AF$2,Total!W:W,B7,Total!AA:AA,DB!$G$5,Total!N:N,DB!$O$5,Total!AA:AA,DB!$G$9,Total!K:K,DB!$O$9,Total!C:C,$I$2)+COUNTIFS(Total!X:X,$AF$2,Total!W:W,B7,Total!AA:AA,DB!$G$5,Total!AA:AA,DB!$O$5,Total!M:M,DB!$G$9,Total!K:K,DB!$O$9,Total!C:C,$I$2)+COUNTIFS(Total!X:X,$AF$2,Total!W:W,B7,Total!O:O,DB!$G$5,Total!N:N,DB!$O$5,Total!AA:AA,DB!$G$9,Total!AA:AA,DB!$O$9,Total!AA:AA,$I$2)+COUNTIFS(Total!X:X,$AF$2,Total!W:W,B7,Total!O:O,DB!$G$5,Total!AA:AA,DB!$O$5,Total!M:M,DB!$G$9,Total!AA:AA,DB!$O$9,Total!AA:AA,$I$2)+COUNTIFS(Total!X:X,$AF$2,Total!W:W,B7,Total!O:O,DB!$G$5,Total!AA:AA,DB!$O$5,Total!AA:AA,DB!$G$9,Total!K:K,DB!$O$9,Total!AA:AA,$I$2)+COUNTIFS(Total!X:X,$AF$2,Total!W:W,B7,Total!O:O,DB!$G$5,Total!AA:AA,DB!$O$5,Total!AA:AA,DB!$G$9,Total!AA:AA,DB!$O$9,Total!C:C,$I$2)+COUNTIFS(Total!X:X,$AF$2,Total!W:W,B7,Total!AA:AA,DB!$G$5,Total!N:N,DB!$O$5,Total!M:M,DB!$G$9,Total!AA:AA,DB!$O$9,Total!AA:AA,$I$2)+COUNTIFS(Total!X:X,$AF$2,Total!W:W,B7,Total!AA:AA,DB!$G$5,Total!N:N,DB!$O$5,Total!AA:AA,DB!$G$9,Total!K:K,DB!$O$9,Total!AA:AA,$I$2)+COUNTIFS(Total!X:X,$AF$2,Total!W:W,B7,Total!AA:AA,DB!$G$5,Total!N:N,DB!$O$5,Total!AA:AA,DB!$G$9,Total!AA:AA,DB!$O$9,Total!C:C,$I$2)+COUNTIFS(Total!X:X,$AF$2,Total!W:W,B7,Total!AA:AA,DB!$G$5,Total!AA:AA,DB!$O$5,Total!M:M,DB!$G$9,Total!K:K,DB!$O$9,Total!AA:AA,$I$2)+COUNTIFS(Total!X:X,$AF$2,Total!W:W,B7,Total!AA:AA,DB!$G$5,Total!AA:AA,DB!$O$5,Total!M:M,DB!$G$9,Total!AA:AA,DB!$O$9,Total!C:C,$I$2)+COUNTIFS(Total!X:X,$AF$2,Total!W:W,B7,Total!AA:AA,DB!$G$5,Total!AA:AA,DB!$O$5,Total!AA:AA,DB!$G$9,Total!K:K,DB!$O$9,Total!C:C,$I$2)+COUNTIFS(Total!X:X,$AF$2,Total!W:W,B7,Total!AA:AA,DB!$G$5,Total!N:N,DB!$O$5,Total!M:M,DB!$G$9,Total!K:K,DB!$O$9,Total!C:C,$I$2)+COUNTIFS(Total!X:X,$AF$2,Total!W:W,B7,Total!O:O,DB!$G$5,Total!AA:AA,DB!$O$5,Total!M:M,DB!$G$9,Total!K:K,DB!$O$9,Total!C:C,$I$2)+COUNTIFS(Total!X:X,$AF$2,Total!W:W,B7,Total!O:O,DB!$G$5,Total!N:N,DB!$O$5,Total!AA:AA,DB!$G$9,Total!K:K,DB!$O$9,Total!C:C,$I$2)+COUNTIFS(Total!X:X,$AF$2,Total!W:W,B7,Total!O:O,DB!$G$5,Total!N:N,DB!$O$5,Total!M:M,DB!$G$9,Total!AA:AA,DB!$O$9,Total!C:C,$I$2)+COUNTIFS(Total!X:X,$AF$2,Total!W:W,B7,Total!O:O,DB!$G$5,Total!N:N,DB!$O$5,Total!M:M,DB!$G$9,Total!K:K,DB!$O$9,Total!AA:AA,$I$2)</f>
        <v>6</v>
      </c>
      <c r="E7" s="31">
        <f>COUNTIFS(Total!X:X,$E$3,Total!W:W,B7,Total!O:O,DB!$G$5,Total!N:N,DB!$O$5,Total!M:M,DB!$G$9,Total!K:K,DB!$O$9,Total!C:C,$I$2)+COUNTIFS(Total!X:X,$E$3,Total!W:W,B7,Total!AA:AA,DB!$G$5,Total!AA:AA,DB!$O$5,Total!AA:AA,DB!$G$9,Total!AA:AA,DB!$O$9,Total!AA:AA,$I$2)+COUNTIFS(Total!X:X,$E$3,Total!W:W,B7,Total!O:O,DB!$G$5,Total!AA:AA,DB!$O$5,Total!AA:AA,DB!$G$9,Total!AA:AA,DB!$O$9,Total!AA:AA,$I$2)+COUNTIFS(Total!X:X,$E$3,Total!W:W,B7,Total!AA:AA,DB!$G$5,Total!N:N,DB!$O$5,Total!AA:AA,DB!$G$9,Total!AA:AA,DB!$O$9,Total!AA:AA,$I$2)+COUNTIFS(Total!X:X,$E$3,Total!W:W,B7,Total!AA:AA,DB!$G$5,Total!AA:AA,DB!$O$5,Total!M:M,DB!$G$9,Total!AA:AA,DB!$O$9,Total!AA:AA,$I$2)+COUNTIFS(Total!X:X,$E$3,Total!W:W,B7,Total!AA:AA,DB!$G$5,Total!AA:AA,DB!$O$5,Total!AA:AA,DB!$G$9,Total!K:K,DB!$O$9,Total!AA:AA,$I$2)+COUNTIFS(Total!X:X,$E$3,Total!W:W,B7,Total!AA:AA,DB!$G$5,Total!AA:AA,DB!$O$5,Total!AA:AA,DB!$G$9,Total!AA:AA,DB!$O$9,Total!C:C,$I$2)+COUNTIFS(Total!X:X,$E$3,Total!W:W,B7,Total!O:O,DB!$G$5,Total!N:N,DB!$O$5,Total!M:M,DB!$G$9,Total!AA:AA,DB!$O$9,Total!AA:AA,$I$2)+COUNTIFS(Total!X:X,$E$3,Total!W:W,B7,Total!O:O,DB!$G$5,Total!N:N,DB!$O$5,Total!AA:AA,DB!$G$9,Total!K:K,DB!$O$9,Total!AA:AA,$I$2)+COUNTIFS(Total!X:X,$E$3,Total!W:W,B7,Total!O:O,DB!$G$5,Total!N:N,DB!$O$5,Total!AA:AA,DB!$G$9,Total!AA:AA,DB!$O$9,Total!C:C,$I$2)+COUNTIFS(Total!X:X,$E$3,Total!W:W,B7,Total!O:O,DB!$G$5,Total!AA:AA,DB!$O$5,Total!M:M,DB!$G$9,Total!K:K,DB!$O$9,Total!AA:AA,$I$2)+COUNTIFS(Total!X:X,$E$3,Total!W:W,B7,Total!O:O,DB!$G$5,Total!AA:AA,DB!$O$5,Total!M:M,DB!$G$9,Total!AA:AA,DB!$O$9,Total!C:C,$I$2)+COUNTIFS(Total!X:X,$E$3,Total!W:W,B7,Total!O:O,DB!$G$5,Total!AA:AA,DB!$O$5,Total!AA:AA,DB!$G$9,Total!K:K,DB!$O$9,Total!C:C,$I$2)+COUNTIFS(Total!X:X,$E$3,Total!W:W,B7,Total!AA:AA,DB!$G$5,Total!N:N,DB!$O$5,Total!M:M,DB!$G$9,Total!K:K,DB!$O$9,Total!AA:AA,$I$2)+COUNTIFS(Total!X:X,$E$3,Total!W:W,B7,Total!AA:AA,DB!$G$5,Total!N:N,DB!$O$5,Total!M:M,DB!$G$9,Total!AA:AA,DB!$O$9,Total!C:C,$I$2)+COUNTIFS(Total!X:X,$E$3,Total!W:W,B7,Total!AA:AA,DB!$G$5,Total!N:N,DB!$O$5,Total!AA:AA,DB!$G$9,Total!K:K,DB!$O$9,Total!C:C,$I$2)+COUNTIFS(Total!X:X,$E$3,Total!W:W,B7,Total!AA:AA,DB!$G$5,Total!AA:AA,DB!$O$5,Total!M:M,DB!$G$9,Total!K:K,DB!$O$9,Total!C:C,$I$2)+COUNTIFS(Total!X:X,$E$3,Total!W:W,B7,Total!O:O,DB!$G$5,Total!N:N,DB!$O$5,Total!AA:AA,DB!$G$9,Total!AA:AA,DB!$O$9,Total!AA:AA,$I$2)+COUNTIFS(Total!X:X,$E$3,Total!W:W,B7,Total!O:O,DB!$G$5,Total!AA:AA,DB!$O$5,Total!M:M,DB!$G$9,Total!AA:AA,DB!$O$9,Total!AA:AA,$I$2)+COUNTIFS(Total!X:X,$E$3,Total!W:W,B7,Total!O:O,DB!$G$5,Total!AA:AA,DB!$O$5,Total!AA:AA,DB!$G$9,Total!K:K,DB!$O$9,Total!AA:AA,$I$2)+COUNTIFS(Total!X:X,$E$3,Total!W:W,B7,Total!O:O,DB!$G$5,Total!AA:AA,DB!$O$5,Total!AA:AA,DB!$G$9,Total!AA:AA,DB!$O$9,Total!C:C,$I$2)+COUNTIFS(Total!X:X,$E$3,Total!W:W,B7,Total!AA:AA,DB!$G$5,Total!N:N,DB!$O$5,Total!M:M,DB!$G$9,Total!AA:AA,DB!$O$9,Total!AA:AA,$I$2)+COUNTIFS(Total!X:X,$E$3,Total!W:W,B7,Total!AA:AA,DB!$G$5,Total!N:N,DB!$O$5,Total!AA:AA,DB!$G$9,Total!K:K,DB!$O$9,Total!AA:AA,$I$2)+COUNTIFS(Total!X:X,$E$3,Total!W:W,B7,Total!AA:AA,DB!$G$5,Total!N:N,DB!$O$5,Total!AA:AA,DB!$G$9,Total!AA:AA,DB!$O$9,Total!C:C,$I$2)+COUNTIFS(Total!X:X,$E$3,Total!W:W,B7,Total!AA:AA,DB!$G$5,Total!AA:AA,DB!$O$5,Total!M:M,DB!$G$9,Total!K:K,DB!$O$9,Total!AA:AA,$I$2)+COUNTIFS(Total!X:X,$E$3,Total!W:W,B7,Total!AA:AA,DB!$G$5,Total!AA:AA,DB!$O$5,Total!M:M,DB!$G$9,Total!AA:AA,DB!$O$9,Total!C:C,$I$2)+COUNTIFS(Total!X:X,$E$3,Total!W:W,B7,Total!AA:AA,DB!$G$5,Total!AA:AA,DB!$O$5,Total!AA:AA,DB!$G$9,Total!K:K,DB!$O$9,Total!C:C,$I$2)+COUNTIFS(Total!X:X,$E$3,Total!W:W,B7,Total!AA:AA,DB!$G$5,Total!N:N,DB!$O$5,Total!M:M,DB!$G$9,Total!K:K,DB!$O$9,Total!C:C,$I$2)+COUNTIFS(Total!X:X,$E$3,Total!W:W,B7,Total!O:O,DB!$G$5,Total!AA:AA,DB!$O$5,Total!M:M,DB!$G$9,Total!K:K,DB!$O$9,Total!C:C,$I$2)+COUNTIFS(Total!X:X,$E$3,Total!W:W,B7,Total!O:O,DB!$G$5,Total!N:N,DB!$O$5,Total!AA:AA,DB!$G$9,Total!K:K,DB!$O$9,Total!C:C,$I$2)+COUNTIFS(Total!X:X,$E$3,Total!W:W,B7,Total!O:O,DB!$G$5,Total!N:N,DB!$O$5,Total!M:M,DB!$G$9,Total!AA:AA,DB!$O$9,Total!C:C,$I$2)+COUNTIFS(Total!X:X,$E$3,Total!W:W,B7,Total!O:O,DB!$G$5,Total!N:N,DB!$O$5,Total!M:M,DB!$G$9,Total!K:K,DB!$O$9,Total!AA:AA,$I$2)</f>
        <v>9</v>
      </c>
      <c r="F7" s="31"/>
      <c r="G7" s="31">
        <f>COUNTIFS(Total!X:X,$G$3,Total!W:W,B7,Total!O:O,DB!$G$5,Total!N:N,DB!$O$5,Total!M:M,DB!$G$9,Total!K:K,DB!$O$9,Total!C:C,$I$2)+COUNTIFS(Total!X:X,$G$3,Total!W:W,B7,Total!AA:AA,DB!$G$5,Total!AA:AA,DB!$O$5,Total!AA:AA,DB!$G$9,Total!AA:AA,DB!$O$9,Total!AA:AA,$I$2)+COUNTIFS(Total!X:X,$G$3,Total!W:W,B7,Total!O:O,DB!$G$5,Total!AA:AA,DB!$O$5,Total!AA:AA,DB!$G$9,Total!AA:AA,DB!$O$9,Total!AA:AA,$I$2)+COUNTIFS(Total!X:X,$G$3,Total!W:W,B7,Total!AA:AA,DB!$G$5,Total!N:N,DB!$O$5,Total!AA:AA,DB!$G$9,Total!AA:AA,DB!$O$9,Total!AA:AA,$I$2)+COUNTIFS(Total!X:X,$G$3,Total!W:W,B7,Total!AA:AA,DB!$G$5,Total!AA:AA,DB!$O$5,Total!M:M,DB!$G$9,Total!AA:AA,DB!$O$9,Total!AA:AA,$I$2)+COUNTIFS(Total!X:X,$G$3,Total!W:W,B7,Total!AA:AA,DB!$G$5,Total!AA:AA,DB!$O$5,Total!AA:AA,DB!$G$9,Total!K:K,DB!$O$9,Total!AA:AA,$I$2)+COUNTIFS(Total!X:X,$G$3,Total!W:W,B7,Total!AA:AA,DB!$G$5,Total!AA:AA,DB!$O$5,Total!AA:AA,DB!$G$9,Total!AA:AA,DB!$O$9,Total!C:C,$I$2)+COUNTIFS(Total!X:X,$G$3,Total!W:W,B7,Total!O:O,DB!$G$5,Total!N:N,DB!$O$5,Total!M:M,DB!$G$9,Total!AA:AA,DB!$O$9,Total!AA:AA,$I$2)+COUNTIFS(Total!X:X,$G$3,Total!W:W,B7,Total!O:O,DB!$G$5,Total!N:N,DB!$O$5,Total!AA:AA,DB!$G$9,Total!K:K,DB!$O$9,Total!AA:AA,$I$2)+COUNTIFS(Total!X:X,$G$3,Total!W:W,B7,Total!O:O,DB!$G$5,Total!N:N,DB!$O$5,Total!AA:AA,DB!$G$9,Total!AA:AA,DB!$O$9,Total!C:C,$I$2)+COUNTIFS(Total!X:X,$G$3,Total!W:W,B7,Total!O:O,DB!$G$5,Total!AA:AA,DB!$O$5,Total!M:M,DB!$G$9,Total!K:K,DB!$O$9,Total!AA:AA,$I$2)+COUNTIFS(Total!X:X,$G$3,Total!W:W,B7,Total!O:O,DB!$G$5,Total!AA:AA,DB!$O$5,Total!M:M,DB!$G$9,Total!AA:AA,DB!$O$9,Total!C:C,$I$2)+COUNTIFS(Total!X:X,$G$3,Total!W:W,B7,Total!O:O,DB!$G$5,Total!AA:AA,DB!$O$5,Total!AA:AA,DB!$G$9,Total!K:K,DB!$O$9,Total!C:C,$I$2)+COUNTIFS(Total!X:X,$G$3,Total!W:W,B7,Total!AA:AA,DB!$G$5,Total!N:N,DB!$O$5,Total!M:M,DB!$G$9,Total!K:K,DB!$O$9,Total!AA:AA,$I$2)+COUNTIFS(Total!X:X,$G$3,Total!W:W,B7,Total!AA:AA,DB!$G$5,Total!N:N,DB!$O$5,Total!M:M,DB!$G$9,Total!AA:AA,DB!$O$9,Total!C:C,$I$2)+COUNTIFS(Total!X:X,$G$3,Total!W:W,B7,Total!AA:AA,DB!$G$5,Total!N:N,DB!$O$5,Total!AA:AA,DB!$G$9,Total!K:K,DB!$O$9,Total!C:C,$I$2)+COUNTIFS(Total!X:X,$G$3,Total!W:W,B7,Total!AA:AA,DB!$G$5,Total!AA:AA,DB!$O$5,Total!M:M,DB!$G$9,Total!K:K,DB!$O$9,Total!C:C,$I$2)+COUNTIFS(Total!X:X,$G$3,Total!W:W,B7,Total!O:O,DB!$G$5,Total!N:N,DB!$O$5,Total!AA:AA,DB!$G$9,Total!AA:AA,DB!$O$9,Total!AA:AA,$I$2)+COUNTIFS(Total!X:X,$G$3,Total!W:W,B7,Total!O:O,DB!$G$5,Total!AA:AA,DB!$O$5,Total!M:M,DB!$G$9,Total!AA:AA,DB!$O$9,Total!AA:AA,$I$2)+COUNTIFS(Total!X:X,$G$3,Total!W:W,B7,Total!O:O,DB!$G$5,Total!AA:AA,DB!$O$5,Total!AA:AA,DB!$G$9,Total!K:K,DB!$O$9,Total!AA:AA,$I$2)+COUNTIFS(Total!X:X,$G$3,Total!W:W,B7,Total!O:O,DB!$G$5,Total!AA:AA,DB!$O$5,Total!AA:AA,DB!$G$9,Total!AA:AA,DB!$O$9,Total!C:C,$I$2)+COUNTIFS(Total!X:X,$G$3,Total!W:W,B7,Total!AA:AA,DB!$G$5,Total!N:N,DB!$O$5,Total!M:M,DB!$G$9,Total!AA:AA,DB!$O$9,Total!AA:AA,$I$2)+COUNTIFS(Total!X:X,$G$3,Total!W:W,B7,Total!AA:AA,DB!$G$5,Total!N:N,DB!$O$5,Total!AA:AA,DB!$G$9,Total!K:K,DB!$O$9,Total!AA:AA,$I$2)+COUNTIFS(Total!X:X,$G$3,Total!W:W,B7,Total!AA:AA,DB!$G$5,Total!N:N,DB!$O$5,Total!AA:AA,DB!$G$9,Total!AA:AA,DB!$O$9,Total!C:C,$I$2)+COUNTIFS(Total!X:X,$G$3,Total!W:W,B7,Total!AA:AA,DB!$G$5,Total!AA:AA,DB!$O$5,Total!M:M,DB!$G$9,Total!K:K,DB!$O$9,Total!AA:AA,$I$2)+COUNTIFS(Total!X:X,$G$3,Total!W:W,B7,Total!AA:AA,DB!$G$5,Total!AA:AA,DB!$O$5,Total!M:M,DB!$G$9,Total!AA:AA,DB!$O$9,Total!C:C,$I$2)+COUNTIFS(Total!X:X,$G$3,Total!W:W,B7,Total!AA:AA,DB!$G$5,Total!AA:AA,DB!$O$5,Total!AA:AA,DB!$G$9,Total!K:K,DB!$O$9,Total!C:C,$I$2)+COUNTIFS(Total!X:X,$G$3,Total!W:W,B7,Total!AA:AA,DB!$G$5,Total!N:N,DB!$O$5,Total!M:M,DB!$G$9,Total!K:K,DB!$O$9,Total!C:C,$I$2)+COUNTIFS(Total!X:X,$G$3,Total!W:W,B7,Total!O:O,DB!$G$5,Total!AA:AA,DB!$O$5,Total!M:M,DB!$G$9,Total!K:K,DB!$O$9,Total!C:C,$I$2)+COUNTIFS(Total!X:X,$G$3,Total!W:W,B7,Total!O:O,DB!$G$5,Total!N:N,DB!$O$5,Total!AA:AA,DB!$G$9,Total!K:K,DB!$O$9,Total!C:C,$I$2)+COUNTIFS(Total!X:X,$G$3,Total!W:W,B7,Total!O:O,DB!$G$5,Total!N:N,DB!$O$5,Total!M:M,DB!$G$9,Total!AA:AA,DB!$O$9,Total!C:C,$I$2)+COUNTIFS(Total!X:X,$G$3,Total!W:W,B7,Total!O:O,DB!$G$5,Total!N:N,DB!$O$5,Total!M:M,DB!$G$9,Total!K:K,DB!$O$9,Total!AA:AA,$I$2)</f>
        <v>0</v>
      </c>
      <c r="H7" s="31">
        <f>COUNTIFS(Total!X:X,$H$3,Total!W:W,B7,Total!O:O,DB!$G$5,Total!N:N,DB!$O$5,Total!M:M,DB!$G$9,Total!K:K,DB!$O$9,Total!C:C,$I$2)+COUNTIFS(Total!X:X,$H$3,Total!W:W,B7,Total!AA:AA,DB!$G$5,Total!AA:AA,DB!$O$5,Total!AA:AA,DB!$G$9,Total!AA:AA,DB!$O$9,Total!AA:AA,$I$2)+COUNTIFS(Total!X:X,$H$3,Total!W:W,B7,Total!O:O,DB!$G$5,Total!AA:AA,DB!$O$5,Total!AA:AA,DB!$G$9,Total!AA:AA,DB!$O$9,Total!AA:AA,$I$2)+COUNTIFS(Total!X:X,$H$3,Total!W:W,B7,Total!AA:AA,DB!$G$5,Total!N:N,DB!$O$5,Total!AA:AA,DB!$G$9,Total!AA:AA,DB!$O$9,Total!AA:AA,$I$2)+COUNTIFS(Total!X:X,$H$3,Total!W:W,B7,Total!AA:AA,DB!$G$5,Total!AA:AA,DB!$O$5,Total!M:M,DB!$G$9,Total!AA:AA,DB!$O$9,Total!AA:AA,$I$2)+COUNTIFS(Total!X:X,$H$3,Total!W:W,B7,Total!AA:AA,DB!$G$5,Total!AA:AA,DB!$O$5,Total!AA:AA,DB!$G$9,Total!K:K,DB!$O$9,Total!AA:AA,$I$2)+COUNTIFS(Total!X:X,$H$3,Total!W:W,B7,Total!AA:AA,DB!$G$5,Total!AA:AA,DB!$O$5,Total!AA:AA,DB!$G$9,Total!AA:AA,DB!$O$9,Total!C:C,$I$2)+COUNTIFS(Total!X:X,$H$3,Total!W:W,B7,Total!O:O,DB!$G$5,Total!N:N,DB!$O$5,Total!M:M,DB!$G$9,Total!AA:AA,DB!$O$9,Total!AA:AA,$I$2)+COUNTIFS(Total!X:X,$H$3,Total!W:W,B7,Total!O:O,DB!$G$5,Total!N:N,DB!$O$5,Total!AA:AA,DB!$G$9,Total!K:K,DB!$O$9,Total!AA:AA,$I$2)+COUNTIFS(Total!X:X,$H$3,Total!W:W,B7,Total!O:O,DB!$G$5,Total!N:N,DB!$O$5,Total!AA:AA,DB!$G$9,Total!AA:AA,DB!$O$9,Total!C:C,$I$2)+COUNTIFS(Total!X:X,$H$3,Total!W:W,B7,Total!O:O,DB!$G$5,Total!AA:AA,DB!$O$5,Total!M:M,DB!$G$9,Total!K:K,DB!$O$9,Total!AA:AA,$I$2)+COUNTIFS(Total!X:X,$H$3,Total!W:W,B7,Total!O:O,DB!$G$5,Total!AA:AA,DB!$O$5,Total!M:M,DB!$G$9,Total!AA:AA,DB!$O$9,Total!C:C,$I$2)+COUNTIFS(Total!X:X,$H$3,Total!W:W,B7,Total!O:O,DB!$G$5,Total!AA:AA,DB!$O$5,Total!AA:AA,DB!$G$9,Total!K:K,DB!$O$9,Total!C:C,$I$2)+COUNTIFS(Total!X:X,$H$3,Total!W:W,B7,Total!AA:AA,DB!$G$5,Total!N:N,DB!$O$5,Total!M:M,DB!$G$9,Total!K:K,DB!$O$9,Total!AA:AA,$I$2)+COUNTIFS(Total!X:X,$H$3,Total!W:W,B7,Total!AA:AA,DB!$G$5,Total!N:N,DB!$O$5,Total!M:M,DB!$G$9,Total!AA:AA,DB!$O$9,Total!C:C,$I$2)+COUNTIFS(Total!X:X,$H$3,Total!W:W,B7,Total!AA:AA,DB!$G$5,Total!N:N,DB!$O$5,Total!AA:AA,DB!$G$9,Total!K:K,DB!$O$9,Total!C:C,$I$2)+COUNTIFS(Total!X:X,$H$3,Total!W:W,B7,Total!AA:AA,DB!$G$5,Total!AA:AA,DB!$O$5,Total!M:M,DB!$G$9,Total!K:K,DB!$O$9,Total!C:C,$I$2)+COUNTIFS(Total!X:X,$H$3,Total!W:W,B7,Total!O:O,DB!$G$5,Total!N:N,DB!$O$5,Total!AA:AA,DB!$G$9,Total!AA:AA,DB!$O$9,Total!AA:AA,$I$2)+COUNTIFS(Total!X:X,$H$3,Total!W:W,B7,Total!O:O,DB!$G$5,Total!AA:AA,DB!$O$5,Total!M:M,DB!$G$9,Total!AA:AA,DB!$O$9,Total!AA:AA,$I$2)+COUNTIFS(Total!X:X,$H$3,Total!W:W,B7,Total!O:O,DB!$G$5,Total!AA:AA,DB!$O$5,Total!AA:AA,DB!$G$9,Total!K:K,DB!$O$9,Total!AA:AA,$I$2)+COUNTIFS(Total!X:X,$H$3,Total!W:W,B7,Total!O:O,DB!$G$5,Total!AA:AA,DB!$O$5,Total!AA:AA,DB!$G$9,Total!AA:AA,DB!$O$9,Total!C:C,$I$2)+COUNTIFS(Total!X:X,$H$3,Total!W:W,B7,Total!AA:AA,DB!$G$5,Total!N:N,DB!$O$5,Total!M:M,DB!$G$9,Total!AA:AA,DB!$O$9,Total!AA:AA,$I$2)+COUNTIFS(Total!X:X,$H$3,Total!W:W,B7,Total!AA:AA,DB!$G$5,Total!N:N,DB!$O$5,Total!AA:AA,DB!$G$9,Total!K:K,DB!$O$9,Total!AA:AA,$I$2)+COUNTIFS(Total!X:X,$H$3,Total!W:W,B7,Total!AA:AA,DB!$G$5,Total!N:N,DB!$O$5,Total!AA:AA,DB!$G$9,Total!AA:AA,DB!$O$9,Total!C:C,$I$2)+COUNTIFS(Total!X:X,$H$3,Total!W:W,B7,Total!AA:AA,DB!$G$5,Total!AA:AA,DB!$O$5,Total!M:M,DB!$G$9,Total!K:K,DB!$O$9,Total!AA:AA,$I$2)+COUNTIFS(Total!X:X,$H$3,Total!W:W,B7,Total!AA:AA,DB!$G$5,Total!AA:AA,DB!$O$5,Total!M:M,DB!$G$9,Total!AA:AA,DB!$O$9,Total!C:C,$I$2)+COUNTIFS(Total!X:X,$H$3,Total!W:W,B7,Total!AA:AA,DB!$G$5,Total!AA:AA,DB!$O$5,Total!AA:AA,DB!$G$9,Total!K:K,DB!$O$9,Total!C:C,$I$2)+COUNTIFS(Total!X:X,$H$3,Total!W:W,B7,Total!AA:AA,DB!$G$5,Total!N:N,DB!$O$5,Total!M:M,DB!$G$9,Total!K:K,DB!$O$9,Total!C:C,$I$2)+COUNTIFS(Total!X:X,$H$3,Total!W:W,B7,Total!O:O,DB!$G$5,Total!AA:AA,DB!$O$5,Total!M:M,DB!$G$9,Total!K:K,DB!$O$9,Total!C:C,$I$2)+COUNTIFS(Total!X:X,$H$3,Total!W:W,B7,Total!O:O,DB!$G$5,Total!N:N,DB!$O$5,Total!AA:AA,DB!$G$9,Total!K:K,DB!$O$9,Total!C:C,$I$2)+COUNTIFS(Total!X:X,$H$3,Total!W:W,B7,Total!O:O,DB!$G$5,Total!N:N,DB!$O$5,Total!M:M,DB!$G$9,Total!AA:AA,DB!$O$9,Total!C:C,$I$2)+COUNTIFS(Total!X:X,$H$3,Total!W:W,B7,Total!O:O,DB!$G$5,Total!N:N,DB!$O$5,Total!M:M,DB!$G$9,Total!K:K,DB!$O$9,Total!AA:AA,$I$2)</f>
        <v>0</v>
      </c>
      <c r="I7" s="31">
        <f>COUNTIFS(Total!X:X,$I$3,Total!W:W,B7,Total!O:O,DB!$G$5,Total!N:N,DB!$O$5,Total!M:M,DB!$G$9,Total!K:K,DB!$O$9,Total!C:C,$I$2)+COUNTIFS(Total!X:X,$I$3,Total!W:W,B7,Total!AA:AA,DB!$G$5,Total!AA:AA,DB!$O$5,Total!AA:AA,DB!$G$9,Total!AA:AA,DB!$O$9,Total!AA:AA,$I$2)+COUNTIFS(Total!X:X,$I$3,Total!W:W,B7,Total!O:O,DB!$G$5,Total!AA:AA,DB!$O$5,Total!AA:AA,DB!$G$9,Total!AA:AA,DB!$O$9,Total!AA:AA,$I$2)+COUNTIFS(Total!X:X,$I$3,Total!W:W,B7,Total!AA:AA,DB!$G$5,Total!N:N,DB!$O$5,Total!AA:AA,DB!$G$9,Total!AA:AA,DB!$O$9,Total!AA:AA,$I$2)+COUNTIFS(Total!X:X,$I$3,Total!W:W,B7,Total!AA:AA,DB!$G$5,Total!AA:AA,DB!$O$5,Total!M:M,DB!$G$9,Total!AA:AA,DB!$O$9,Total!AA:AA,$I$2)+COUNTIFS(Total!X:X,$I$3,Total!W:W,B7,Total!AA:AA,DB!$G$5,Total!AA:AA,DB!$O$5,Total!AA:AA,DB!$G$9,Total!K:K,DB!$O$9,Total!AA:AA,$I$2)+COUNTIFS(Total!X:X,$I$3,Total!W:W,B7,Total!AA:AA,DB!$G$5,Total!AA:AA,DB!$O$5,Total!AA:AA,DB!$G$9,Total!AA:AA,DB!$O$9,Total!C:C,$I$2)+COUNTIFS(Total!X:X,$I$3,Total!W:W,B7,Total!O:O,DB!$G$5,Total!N:N,DB!$O$5,Total!M:M,DB!$G$9,Total!AA:AA,DB!$O$9,Total!AA:AA,$I$2)+COUNTIFS(Total!X:X,$I$3,Total!W:W,B7,Total!O:O,DB!$G$5,Total!N:N,DB!$O$5,Total!AA:AA,DB!$G$9,Total!K:K,DB!$O$9,Total!AA:AA,$I$2)+COUNTIFS(Total!X:X,$I$3,Total!W:W,B7,Total!O:O,DB!$G$5,Total!N:N,DB!$O$5,Total!AA:AA,DB!$G$9,Total!AA:AA,DB!$O$9,Total!C:C,$I$2)+COUNTIFS(Total!X:X,$I$3,Total!W:W,B7,Total!O:O,DB!$G$5,Total!AA:AA,DB!$O$5,Total!M:M,DB!$G$9,Total!K:K,DB!$O$9,Total!AA:AA,$I$2)+COUNTIFS(Total!X:X,$I$3,Total!W:W,B7,Total!O:O,DB!$G$5,Total!AA:AA,DB!$O$5,Total!M:M,DB!$G$9,Total!AA:AA,DB!$O$9,Total!C:C,$I$2)+COUNTIFS(Total!X:X,$I$3,Total!W:W,B7,Total!O:O,DB!$G$5,Total!AA:AA,DB!$O$5,Total!AA:AA,DB!$G$9,Total!K:K,DB!$O$9,Total!C:C,$I$2)+COUNTIFS(Total!X:X,$I$3,Total!W:W,B7,Total!AA:AA,DB!$G$5,Total!N:N,DB!$O$5,Total!M:M,DB!$G$9,Total!K:K,DB!$O$9,Total!AA:AA,$I$2)+COUNTIFS(Total!X:X,$I$3,Total!W:W,B7,Total!AA:AA,DB!$G$5,Total!N:N,DB!$O$5,Total!M:M,DB!$G$9,Total!AA:AA,DB!$O$9,Total!C:C,$I$2)+COUNTIFS(Total!X:X,$I$3,Total!W:W,B7,Total!AA:AA,DB!$G$5,Total!N:N,DB!$O$5,Total!AA:AA,DB!$G$9,Total!K:K,DB!$O$9,Total!C:C,$I$2)+COUNTIFS(Total!X:X,$I$3,Total!W:W,B7,Total!AA:AA,DB!$G$5,Total!AA:AA,DB!$O$5,Total!M:M,DB!$G$9,Total!K:K,DB!$O$9,Total!C:C,$I$2)+COUNTIFS(Total!X:X,$I$3,Total!W:W,B7,Total!O:O,DB!$G$5,Total!N:N,DB!$O$5,Total!AA:AA,DB!$G$9,Total!AA:AA,DB!$O$9,Total!AA:AA,$I$2)+COUNTIFS(Total!X:X,$I$3,Total!W:W,B7,Total!O:O,DB!$G$5,Total!AA:AA,DB!$O$5,Total!M:M,DB!$G$9,Total!AA:AA,DB!$O$9,Total!AA:AA,$I$2)+COUNTIFS(Total!X:X,$I$3,Total!W:W,B7,Total!O:O,DB!$G$5,Total!AA:AA,DB!$O$5,Total!AA:AA,DB!$G$9,Total!K:K,DB!$O$9,Total!AA:AA,$I$2)+COUNTIFS(Total!X:X,$I$3,Total!W:W,B7,Total!O:O,DB!$G$5,Total!AA:AA,DB!$O$5,Total!AA:AA,DB!$G$9,Total!AA:AA,DB!$O$9,Total!C:C,$I$2)+COUNTIFS(Total!X:X,$I$3,Total!W:W,B7,Total!AA:AA,DB!$G$5,Total!N:N,DB!$O$5,Total!M:M,DB!$G$9,Total!AA:AA,DB!$O$9,Total!AA:AA,$I$2)+COUNTIFS(Total!X:X,$I$3,Total!W:W,B7,Total!AA:AA,DB!$G$5,Total!N:N,DB!$O$5,Total!AA:AA,DB!$G$9,Total!K:K,DB!$O$9,Total!AA:AA,$I$2)+COUNTIFS(Total!X:X,$I$3,Total!W:W,B7,Total!AA:AA,DB!$G$5,Total!N:N,DB!$O$5,Total!AA:AA,DB!$G$9,Total!AA:AA,DB!$O$9,Total!C:C,$I$2)+COUNTIFS(Total!X:X,$I$3,Total!W:W,B7,Total!AA:AA,DB!$G$5,Total!AA:AA,DB!$O$5,Total!M:M,DB!$G$9,Total!K:K,DB!$O$9,Total!AA:AA,$I$2)+COUNTIFS(Total!X:X,$I$3,Total!W:W,B7,Total!AA:AA,DB!$G$5,Total!AA:AA,DB!$O$5,Total!M:M,DB!$G$9,Total!AA:AA,DB!$O$9,Total!C:C,$I$2)+COUNTIFS(Total!X:X,$I$3,Total!W:W,B7,Total!AA:AA,DB!$G$5,Total!AA:AA,DB!$O$5,Total!AA:AA,DB!$G$9,Total!K:K,DB!$O$9,Total!C:C,$I$2)+COUNTIFS(Total!X:X,$I$3,Total!W:W,B7,Total!AA:AA,DB!$G$5,Total!N:N,DB!$O$5,Total!M:M,DB!$G$9,Total!K:K,DB!$O$9,Total!C:C,$I$2)+COUNTIFS(Total!X:X,$I$3,Total!W:W,B7,Total!O:O,DB!$G$5,Total!AA:AA,DB!$O$5,Total!M:M,DB!$G$9,Total!K:K,DB!$O$9,Total!C:C,$I$2)+COUNTIFS(Total!X:X,$I$3,Total!W:W,B7,Total!O:O,DB!$G$5,Total!N:N,DB!$O$5,Total!AA:AA,DB!$G$9,Total!K:K,DB!$O$9,Total!C:C,$I$2)+COUNTIFS(Total!X:X,$I$3,Total!W:W,B7,Total!O:O,DB!$G$5,Total!N:N,DB!$O$5,Total!M:M,DB!$G$9,Total!AA:AA,DB!$O$9,Total!C:C,$I$2)+COUNTIFS(Total!X:X,$I$3,Total!W:W,B7,Total!O:O,DB!$G$5,Total!N:N,DB!$O$5,Total!M:M,DB!$G$9,Total!K:K,DB!$O$9,Total!AA:AA,$I$2)</f>
        <v>2</v>
      </c>
      <c r="J7" s="31">
        <f>COUNTIFS(Total!X:X,$J$3,Total!W:W,B7,Total!O:O,DB!$G$5,Total!N:N,DB!$O$5,Total!M:M,DB!$G$9,Total!K:K,DB!$O$9,Total!C:C,$I$2)+COUNTIFS(Total!X:X,$J$3,Total!W:W,B7,Total!AA:AA,DB!$G$5,Total!AA:AA,DB!$O$5,Total!AA:AA,DB!$G$9,Total!AA:AA,DB!$O$9,Total!AA:AA,$I$2)+COUNTIFS(Total!X:X,$J$3,Total!W:W,B7,Total!O:O,DB!$G$5,Total!AA:AA,DB!$O$5,Total!AA:AA,DB!$G$9,Total!AA:AA,DB!$O$9,Total!AA:AA,$I$2)+COUNTIFS(Total!X:X,$J$3,Total!W:W,B7,Total!AA:AA,DB!$G$5,Total!N:N,DB!$O$5,Total!AA:AA,DB!$G$9,Total!AA:AA,DB!$O$9,Total!AA:AA,$I$2)+COUNTIFS(Total!X:X,$J$3,Total!W:W,B7,Total!AA:AA,DB!$G$5,Total!AA:AA,DB!$O$5,Total!M:M,DB!$G$9,Total!AA:AA,DB!$O$9,Total!AA:AA,$I$2)+COUNTIFS(Total!X:X,$J$3,Total!W:W,B7,Total!AA:AA,DB!$G$5,Total!AA:AA,DB!$O$5,Total!AA:AA,DB!$G$9,Total!K:K,DB!$O$9,Total!AA:AA,$I$2)+COUNTIFS(Total!X:X,$J$3,Total!W:W,B7,Total!AA:AA,DB!$G$5,Total!AA:AA,DB!$O$5,Total!AA:AA,DB!$G$9,Total!AA:AA,DB!$O$9,Total!C:C,$I$2)+COUNTIFS(Total!X:X,$J$3,Total!W:W,B7,Total!O:O,DB!$G$5,Total!N:N,DB!$O$5,Total!M:M,DB!$G$9,Total!AA:AA,DB!$O$9,Total!AA:AA,$I$2)+COUNTIFS(Total!X:X,$J$3,Total!W:W,B7,Total!O:O,DB!$G$5,Total!N:N,DB!$O$5,Total!AA:AA,DB!$G$9,Total!K:K,DB!$O$9,Total!AA:AA,$I$2)+COUNTIFS(Total!X:X,$J$3,Total!W:W,B7,Total!O:O,DB!$G$5,Total!N:N,DB!$O$5,Total!AA:AA,DB!$G$9,Total!AA:AA,DB!$O$9,Total!C:C,$I$2)+COUNTIFS(Total!X:X,$J$3,Total!W:W,B7,Total!O:O,DB!$G$5,Total!AA:AA,DB!$O$5,Total!M:M,DB!$G$9,Total!K:K,DB!$O$9,Total!AA:AA,$I$2)+COUNTIFS(Total!X:X,$J$3,Total!W:W,B7,Total!O:O,DB!$G$5,Total!AA:AA,DB!$O$5,Total!M:M,DB!$G$9,Total!AA:AA,DB!$O$9,Total!C:C,$I$2)+COUNTIFS(Total!X:X,$J$3,Total!W:W,B7,Total!O:O,DB!$G$5,Total!AA:AA,DB!$O$5,Total!AA:AA,DB!$G$9,Total!K:K,DB!$O$9,Total!C:C,$I$2)+COUNTIFS(Total!X:X,$J$3,Total!W:W,B7,Total!AA:AA,DB!$G$5,Total!N:N,DB!$O$5,Total!M:M,DB!$G$9,Total!K:K,DB!$O$9,Total!AA:AA,$I$2)+COUNTIFS(Total!X:X,$J$3,Total!W:W,B7,Total!AA:AA,DB!$G$5,Total!N:N,DB!$O$5,Total!M:M,DB!$G$9,Total!AA:AA,DB!$O$9,Total!C:C,$I$2)+COUNTIFS(Total!X:X,$J$3,Total!W:W,B7,Total!AA:AA,DB!$G$5,Total!N:N,DB!$O$5,Total!AA:AA,DB!$G$9,Total!K:K,DB!$O$9,Total!C:C,$I$2)+COUNTIFS(Total!X:X,$J$3,Total!W:W,B7,Total!AA:AA,DB!$G$5,Total!AA:AA,DB!$O$5,Total!M:M,DB!$G$9,Total!K:K,DB!$O$9,Total!C:C,$I$2)+COUNTIFS(Total!X:X,$J$3,Total!W:W,B7,Total!O:O,DB!$G$5,Total!N:N,DB!$O$5,Total!AA:AA,DB!$G$9,Total!AA:AA,DB!$O$9,Total!AA:AA,$I$2)+COUNTIFS(Total!X:X,$J$3,Total!W:W,B7,Total!O:O,DB!$G$5,Total!AA:AA,DB!$O$5,Total!M:M,DB!$G$9,Total!AA:AA,DB!$O$9,Total!AA:AA,$I$2)+COUNTIFS(Total!X:X,$J$3,Total!W:W,B7,Total!O:O,DB!$G$5,Total!AA:AA,DB!$O$5,Total!AA:AA,DB!$G$9,Total!K:K,DB!$O$9,Total!AA:AA,$I$2)+COUNTIFS(Total!X:X,$J$3,Total!W:W,B7,Total!O:O,DB!$G$5,Total!AA:AA,DB!$O$5,Total!AA:AA,DB!$G$9,Total!AA:AA,DB!$O$9,Total!C:C,$I$2)+COUNTIFS(Total!X:X,$J$3,Total!W:W,B7,Total!AA:AA,DB!$G$5,Total!N:N,DB!$O$5,Total!M:M,DB!$G$9,Total!AA:AA,DB!$O$9,Total!AA:AA,$I$2)+COUNTIFS(Total!X:X,$J$3,Total!W:W,B7,Total!AA:AA,DB!$G$5,Total!N:N,DB!$O$5,Total!AA:AA,DB!$G$9,Total!K:K,DB!$O$9,Total!AA:AA,$I$2)+COUNTIFS(Total!X:X,$J$3,Total!W:W,B7,Total!AA:AA,DB!$G$5,Total!N:N,DB!$O$5,Total!AA:AA,DB!$G$9,Total!AA:AA,DB!$O$9,Total!C:C,$I$2)+COUNTIFS(Total!X:X,$J$3,Total!W:W,B7,Total!AA:AA,DB!$G$5,Total!AA:AA,DB!$O$5,Total!M:M,DB!$G$9,Total!K:K,DB!$O$9,Total!AA:AA,$I$2)+COUNTIFS(Total!X:X,$J$3,Total!W:W,B7,Total!AA:AA,DB!$G$5,Total!AA:AA,DB!$O$5,Total!M:M,DB!$G$9,Total!AA:AA,DB!$O$9,Total!C:C,$I$2)+COUNTIFS(Total!X:X,$J$3,Total!W:W,B7,Total!AA:AA,DB!$G$5,Total!AA:AA,DB!$O$5,Total!AA:AA,DB!$G$9,Total!K:K,DB!$O$9,Total!C:C,$I$2)+COUNTIFS(Total!X:X,$J$3,Total!W:W,B7,Total!AA:AA,DB!$G$5,Total!N:N,DB!$O$5,Total!M:M,DB!$G$9,Total!K:K,DB!$O$9,Total!C:C,$I$2)+COUNTIFS(Total!X:X,$J$3,Total!W:W,B7,Total!O:O,DB!$G$5,Total!AA:AA,DB!$O$5,Total!M:M,DB!$G$9,Total!K:K,DB!$O$9,Total!C:C,$I$2)+COUNTIFS(Total!X:X,$J$3,Total!W:W,B7,Total!O:O,DB!$G$5,Total!N:N,DB!$O$5,Total!AA:AA,DB!$G$9,Total!K:K,DB!$O$9,Total!C:C,$I$2)+COUNTIFS(Total!X:X,$J$3,Total!W:W,B7,Total!O:O,DB!$G$5,Total!N:N,DB!$O$5,Total!M:M,DB!$G$9,Total!AA:AA,DB!$O$9,Total!C:C,$I$2)+COUNTIFS(Total!X:X,$J$3,Total!W:W,B7,Total!O:O,DB!$G$5,Total!N:N,DB!$O$5,Total!M:M,DB!$G$9,Total!K:K,DB!$O$9,Total!AA:AA,$I$2)</f>
        <v>0</v>
      </c>
      <c r="K7" s="31">
        <f>COUNTIFS(Total!X:X,$K$3,Total!W:W,B7,Total!O:O,DB!$G$5,Total!N:N,DB!$O$5,Total!M:M,DB!$G$9,Total!K:K,DB!$O$9,Total!C:C,$I$2)+COUNTIFS(Total!X:X,$K$3,Total!W:W,B7,Total!AA:AA,DB!$G$5,Total!AA:AA,DB!$O$5,Total!AA:AA,DB!$G$9,Total!AA:AA,DB!$O$9,Total!AA:AA,$I$2)+COUNTIFS(Total!X:X,$K$3,Total!W:W,B7,Total!O:O,DB!$G$5,Total!AA:AA,DB!$O$5,Total!AA:AA,DB!$G$9,Total!AA:AA,DB!$O$9,Total!AA:AA,$I$2)+COUNTIFS(Total!X:X,$K$3,Total!W:W,B7,Total!AA:AA,DB!$G$5,Total!N:N,DB!$O$5,Total!AA:AA,DB!$G$9,Total!AA:AA,DB!$O$9,Total!AA:AA,$I$2)+COUNTIFS(Total!X:X,$K$3,Total!W:W,B7,Total!AA:AA,DB!$G$5,Total!AA:AA,DB!$O$5,Total!M:M,DB!$G$9,Total!AA:AA,DB!$O$9,Total!AA:AA,$I$2)+COUNTIFS(Total!X:X,$K$3,Total!W:W,B7,Total!AA:AA,DB!$G$5,Total!AA:AA,DB!$O$5,Total!AA:AA,DB!$G$9,Total!K:K,DB!$O$9,Total!AA:AA,$I$2)+COUNTIFS(Total!X:X,$K$3,Total!W:W,B7,Total!AA:AA,DB!$G$5,Total!AA:AA,DB!$O$5,Total!AA:AA,DB!$G$9,Total!AA:AA,DB!$O$9,Total!C:C,$I$2)+COUNTIFS(Total!X:X,$K$3,Total!W:W,B7,Total!O:O,DB!$G$5,Total!N:N,DB!$O$5,Total!M:M,DB!$G$9,Total!AA:AA,DB!$O$9,Total!AA:AA,$I$2)+COUNTIFS(Total!X:X,$K$3,Total!W:W,B7,Total!O:O,DB!$G$5,Total!N:N,DB!$O$5,Total!AA:AA,DB!$G$9,Total!K:K,DB!$O$9,Total!AA:AA,$I$2)+COUNTIFS(Total!X:X,$K$3,Total!W:W,B7,Total!O:O,DB!$G$5,Total!N:N,DB!$O$5,Total!AA:AA,DB!$G$9,Total!AA:AA,DB!$O$9,Total!C:C,$I$2)+COUNTIFS(Total!X:X,$K$3,Total!W:W,B7,Total!O:O,DB!$G$5,Total!AA:AA,DB!$O$5,Total!M:M,DB!$G$9,Total!K:K,DB!$O$9,Total!AA:AA,$I$2)+COUNTIFS(Total!X:X,$K$3,Total!W:W,B7,Total!O:O,DB!$G$5,Total!AA:AA,DB!$O$5,Total!M:M,DB!$G$9,Total!AA:AA,DB!$O$9,Total!C:C,$I$2)+COUNTIFS(Total!X:X,$K$3,Total!W:W,B7,Total!O:O,DB!$G$5,Total!AA:AA,DB!$O$5,Total!AA:AA,DB!$G$9,Total!K:K,DB!$O$9,Total!C:C,$I$2)+COUNTIFS(Total!X:X,$K$3,Total!W:W,B7,Total!AA:AA,DB!$G$5,Total!N:N,DB!$O$5,Total!M:M,DB!$G$9,Total!K:K,DB!$O$9,Total!AA:AA,$I$2)+COUNTIFS(Total!X:X,$K$3,Total!W:W,B7,Total!AA:AA,DB!$G$5,Total!N:N,DB!$O$5,Total!M:M,DB!$G$9,Total!AA:AA,DB!$O$9,Total!C:C,$I$2)+COUNTIFS(Total!X:X,$K$3,Total!W:W,B7,Total!AA:AA,DB!$G$5,Total!N:N,DB!$O$5,Total!AA:AA,DB!$G$9,Total!K:K,DB!$O$9,Total!C:C,$I$2)+COUNTIFS(Total!X:X,$K$3,Total!W:W,B7,Total!AA:AA,DB!$G$5,Total!AA:AA,DB!$O$5,Total!M:M,DB!$G$9,Total!K:K,DB!$O$9,Total!C:C,$I$2)+COUNTIFS(Total!X:X,$K$3,Total!W:W,B7,Total!O:O,DB!$G$5,Total!N:N,DB!$O$5,Total!AA:AA,DB!$G$9,Total!AA:AA,DB!$O$9,Total!AA:AA,$I$2)+COUNTIFS(Total!X:X,$K$3,Total!W:W,B7,Total!O:O,DB!$G$5,Total!AA:AA,DB!$O$5,Total!M:M,DB!$G$9,Total!AA:AA,DB!$O$9,Total!AA:AA,$I$2)+COUNTIFS(Total!X:X,$K$3,Total!W:W,B7,Total!O:O,DB!$G$5,Total!AA:AA,DB!$O$5,Total!AA:AA,DB!$G$9,Total!K:K,DB!$O$9,Total!AA:AA,$I$2)+COUNTIFS(Total!X:X,$K$3,Total!W:W,B7,Total!O:O,DB!$G$5,Total!AA:AA,DB!$O$5,Total!AA:AA,DB!$G$9,Total!AA:AA,DB!$O$9,Total!C:C,$I$2)+COUNTIFS(Total!X:X,$K$3,Total!W:W,B7,Total!AA:AA,DB!$G$5,Total!N:N,DB!$O$5,Total!M:M,DB!$G$9,Total!AA:AA,DB!$O$9,Total!AA:AA,$I$2)+COUNTIFS(Total!X:X,$K$3,Total!W:W,B7,Total!AA:AA,DB!$G$5,Total!N:N,DB!$O$5,Total!AA:AA,DB!$G$9,Total!K:K,DB!$O$9,Total!AA:AA,$I$2)+COUNTIFS(Total!X:X,$K$3,Total!W:W,B7,Total!AA:AA,DB!$G$5,Total!N:N,DB!$O$5,Total!AA:AA,DB!$G$9,Total!AA:AA,DB!$O$9,Total!C:C,$I$2)+COUNTIFS(Total!X:X,$K$3,Total!W:W,B7,Total!AA:AA,DB!$G$5,Total!AA:AA,DB!$O$5,Total!M:M,DB!$G$9,Total!K:K,DB!$O$9,Total!AA:AA,$I$2)+COUNTIFS(Total!X:X,$K$3,Total!W:W,B7,Total!AA:AA,DB!$G$5,Total!AA:AA,DB!$O$5,Total!M:M,DB!$G$9,Total!AA:AA,DB!$O$9,Total!C:C,$I$2)+COUNTIFS(Total!X:X,$K$3,Total!W:W,B7,Total!AA:AA,DB!$G$5,Total!AA:AA,DB!$O$5,Total!AA:AA,DB!$G$9,Total!K:K,DB!$O$9,Total!C:C,$I$2)+COUNTIFS(Total!X:X,$K$3,Total!W:W,B7,Total!AA:AA,DB!$G$5,Total!N:N,DB!$O$5,Total!M:M,DB!$G$9,Total!K:K,DB!$O$9,Total!C:C,$I$2)+COUNTIFS(Total!X:X,$K$3,Total!W:W,B7,Total!O:O,DB!$G$5,Total!AA:AA,DB!$O$5,Total!M:M,DB!$G$9,Total!K:K,DB!$O$9,Total!C:C,$I$2)+COUNTIFS(Total!X:X,$K$3,Total!W:W,B7,Total!O:O,DB!$G$5,Total!N:N,DB!$O$5,Total!AA:AA,DB!$G$9,Total!K:K,DB!$O$9,Total!C:C,$I$2)+COUNTIFS(Total!X:X,$K$3,Total!W:W,B7,Total!O:O,DB!$G$5,Total!N:N,DB!$O$5,Total!M:M,DB!$G$9,Total!AA:AA,DB!$O$9,Total!C:C,$I$2)+COUNTIFS(Total!X:X,$K$3,Total!W:W,B7,Total!O:O,DB!$G$5,Total!N:N,DB!$O$5,Total!M:M,DB!$G$9,Total!K:K,DB!$O$9,Total!AA:AA,$I$2)</f>
        <v>0</v>
      </c>
      <c r="L7" s="31">
        <f>COUNTIFS(Total!X:X,$L$3,Total!W:W,B7,Total!O:O,DB!$G$5,Total!N:N,DB!$O$5,Total!M:M,DB!$G$9,Total!K:K,DB!$O$9,Total!C:C,$I$2)+COUNTIFS(Total!X:X,$L$3,Total!W:W,B7,Total!AA:AA,DB!$G$5,Total!AA:AA,DB!$O$5,Total!AA:AA,DB!$G$9,Total!AA:AA,DB!$O$9,Total!AA:AA,$I$2)+COUNTIFS(Total!X:X,$L$3,Total!W:W,B7,Total!O:O,DB!$G$5,Total!AA:AA,DB!$O$5,Total!AA:AA,DB!$G$9,Total!AA:AA,DB!$O$9,Total!AA:AA,$I$2)+COUNTIFS(Total!X:X,$L$3,Total!W:W,B7,Total!AA:AA,DB!$G$5,Total!N:N,DB!$O$5,Total!AA:AA,DB!$G$9,Total!AA:AA,DB!$O$9,Total!AA:AA,$I$2)+COUNTIFS(Total!X:X,$L$3,Total!W:W,B7,Total!AA:AA,DB!$G$5,Total!AA:AA,DB!$O$5,Total!M:M,DB!$G$9,Total!AA:AA,DB!$O$9,Total!AA:AA,$I$2)+COUNTIFS(Total!X:X,$L$3,Total!W:W,B7,Total!AA:AA,DB!$G$5,Total!AA:AA,DB!$O$5,Total!AA:AA,DB!$G$9,Total!K:K,DB!$O$9,Total!AA:AA,$I$2)+COUNTIFS(Total!X:X,$L$3,Total!W:W,B7,Total!AA:AA,DB!$G$5,Total!AA:AA,DB!$O$5,Total!AA:AA,DB!$G$9,Total!AA:AA,DB!$O$9,Total!C:C,$I$2)+COUNTIFS(Total!X:X,$L$3,Total!W:W,B7,Total!O:O,DB!$G$5,Total!N:N,DB!$O$5,Total!M:M,DB!$G$9,Total!AA:AA,DB!$O$9,Total!AA:AA,$I$2)+COUNTIFS(Total!X:X,$L$3,Total!W:W,B7,Total!O:O,DB!$G$5,Total!N:N,DB!$O$5,Total!AA:AA,DB!$G$9,Total!K:K,DB!$O$9,Total!AA:AA,$I$2)+COUNTIFS(Total!X:X,$L$3,Total!W:W,B7,Total!O:O,DB!$G$5,Total!N:N,DB!$O$5,Total!AA:AA,DB!$G$9,Total!AA:AA,DB!$O$9,Total!C:C,$I$2)+COUNTIFS(Total!X:X,$L$3,Total!W:W,B7,Total!O:O,DB!$G$5,Total!AA:AA,DB!$O$5,Total!M:M,DB!$G$9,Total!K:K,DB!$O$9,Total!AA:AA,$I$2)+COUNTIFS(Total!X:X,$L$3,Total!W:W,B7,Total!O:O,DB!$G$5,Total!AA:AA,DB!$O$5,Total!M:M,DB!$G$9,Total!AA:AA,DB!$O$9,Total!C:C,$I$2)+COUNTIFS(Total!X:X,$L$3,Total!W:W,B7,Total!O:O,DB!$G$5,Total!AA:AA,DB!$O$5,Total!AA:AA,DB!$G$9,Total!K:K,DB!$O$9,Total!C:C,$I$2)+COUNTIFS(Total!X:X,$L$3,Total!W:W,B7,Total!AA:AA,DB!$G$5,Total!N:N,DB!$O$5,Total!M:M,DB!$G$9,Total!K:K,DB!$O$9,Total!AA:AA,$I$2)+COUNTIFS(Total!X:X,$L$3,Total!W:W,B7,Total!AA:AA,DB!$G$5,Total!N:N,DB!$O$5,Total!M:M,DB!$G$9,Total!AA:AA,DB!$O$9,Total!C:C,$I$2)+COUNTIFS(Total!X:X,$L$3,Total!W:W,B7,Total!AA:AA,DB!$G$5,Total!N:N,DB!$O$5,Total!AA:AA,DB!$G$9,Total!K:K,DB!$O$9,Total!C:C,$I$2)+COUNTIFS(Total!X:X,$L$3,Total!W:W,B7,Total!AA:AA,DB!$G$5,Total!AA:AA,DB!$O$5,Total!M:M,DB!$G$9,Total!K:K,DB!$O$9,Total!C:C,$I$2)+COUNTIFS(Total!X:X,$L$3,Total!W:W,B7,Total!O:O,DB!$G$5,Total!N:N,DB!$O$5,Total!AA:AA,DB!$G$9,Total!AA:AA,DB!$O$9,Total!AA:AA,$I$2)+COUNTIFS(Total!X:X,$L$3,Total!W:W,B7,Total!O:O,DB!$G$5,Total!AA:AA,DB!$O$5,Total!M:M,DB!$G$9,Total!AA:AA,DB!$O$9,Total!AA:AA,$I$2)+COUNTIFS(Total!X:X,$L$3,Total!W:W,B7,Total!O:O,DB!$G$5,Total!AA:AA,DB!$O$5,Total!AA:AA,DB!$G$9,Total!K:K,DB!$O$9,Total!AA:AA,$I$2)+COUNTIFS(Total!X:X,$L$3,Total!W:W,B7,Total!O:O,DB!$G$5,Total!AA:AA,DB!$O$5,Total!AA:AA,DB!$G$9,Total!AA:AA,DB!$O$9,Total!C:C,$I$2)+COUNTIFS(Total!X:X,$L$3,Total!W:W,B7,Total!AA:AA,DB!$G$5,Total!N:N,DB!$O$5,Total!M:M,DB!$G$9,Total!AA:AA,DB!$O$9,Total!AA:AA,$I$2)+COUNTIFS(Total!X:X,$L$3,Total!W:W,B7,Total!AA:AA,DB!$G$5,Total!N:N,DB!$O$5,Total!AA:AA,DB!$G$9,Total!K:K,DB!$O$9,Total!AA:AA,$I$2)+COUNTIFS(Total!X:X,$L$3,Total!W:W,B7,Total!AA:AA,DB!$G$5,Total!N:N,DB!$O$5,Total!AA:AA,DB!$G$9,Total!AA:AA,DB!$O$9,Total!C:C,$I$2)+COUNTIFS(Total!X:X,$L$3,Total!W:W,B7,Total!AA:AA,DB!$G$5,Total!AA:AA,DB!$O$5,Total!M:M,DB!$G$9,Total!K:K,DB!$O$9,Total!AA:AA,$I$2)+COUNTIFS(Total!X:X,$L$3,Total!W:W,B7,Total!AA:AA,DB!$G$5,Total!AA:AA,DB!$O$5,Total!M:M,DB!$G$9,Total!AA:AA,DB!$O$9,Total!C:C,$I$2)+COUNTIFS(Total!X:X,$L$3,Total!W:W,B7,Total!AA:AA,DB!$G$5,Total!AA:AA,DB!$O$5,Total!AA:AA,DB!$G$9,Total!K:K,DB!$O$9,Total!C:C,$I$2)+COUNTIFS(Total!X:X,$L$3,Total!W:W,B7,Total!AA:AA,DB!$G$5,Total!N:N,DB!$O$5,Total!M:M,DB!$G$9,Total!K:K,DB!$O$9,Total!C:C,$I$2)+COUNTIFS(Total!X:X,$L$3,Total!W:W,B7,Total!O:O,DB!$G$5,Total!AA:AA,DB!$O$5,Total!M:M,DB!$G$9,Total!K:K,DB!$O$9,Total!C:C,$I$2)+COUNTIFS(Total!X:X,$L$3,Total!W:W,B7,Total!O:O,DB!$G$5,Total!N:N,DB!$O$5,Total!AA:AA,DB!$G$9,Total!K:K,DB!$O$9,Total!C:C,$I$2)+COUNTIFS(Total!X:X,$L$3,Total!W:W,B7,Total!O:O,DB!$G$5,Total!N:N,DB!$O$5,Total!M:M,DB!$G$9,Total!AA:AA,DB!$O$9,Total!C:C,$I$2)+COUNTIFS(Total!X:X,$L$3,Total!W:W,B7,Total!O:O,DB!$G$5,Total!N:N,DB!$O$5,Total!M:M,DB!$G$9,Total!K:K,DB!$O$9,Total!AA:AA,$I$2)</f>
        <v>0</v>
      </c>
      <c r="M7" s="31">
        <f>COUNTIFS(Total!X:X,$M$3,Total!W:W,B7,Total!O:O,DB!$G$5,Total!N:N,DB!$O$5,Total!M:M,DB!$G$9,Total!K:K,DB!$O$9,Total!C:C,$I$2)+COUNTIFS(Total!X:X,$M$3,Total!W:W,B7,Total!AA:AA,DB!$G$5,Total!AA:AA,DB!$O$5,Total!AA:AA,DB!$G$9,Total!AA:AA,DB!$O$9,Total!AA:AA,$I$2)+COUNTIFS(Total!X:X,$M$3,Total!W:W,B7,Total!O:O,DB!$G$5,Total!AA:AA,DB!$O$5,Total!AA:AA,DB!$G$9,Total!AA:AA,DB!$O$9,Total!AA:AA,$I$2)+COUNTIFS(Total!X:X,$M$3,Total!W:W,B7,Total!AA:AA,DB!$G$5,Total!N:N,DB!$O$5,Total!AA:AA,DB!$G$9,Total!AA:AA,DB!$O$9,Total!AA:AA,$I$2)+COUNTIFS(Total!X:X,$M$3,Total!W:W,B7,Total!AA:AA,DB!$G$5,Total!AA:AA,DB!$O$5,Total!M:M,DB!$G$9,Total!AA:AA,DB!$O$9,Total!AA:AA,$I$2)+COUNTIFS(Total!X:X,$M$3,Total!W:W,B7,Total!AA:AA,DB!$G$5,Total!AA:AA,DB!$O$5,Total!AA:AA,DB!$G$9,Total!K:K,DB!$O$9,Total!AA:AA,$I$2)+COUNTIFS(Total!X:X,$M$3,Total!W:W,B7,Total!AA:AA,DB!$G$5,Total!AA:AA,DB!$O$5,Total!AA:AA,DB!$G$9,Total!AA:AA,DB!$O$9,Total!C:C,$I$2)+COUNTIFS(Total!X:X,$M$3,Total!W:W,B7,Total!O:O,DB!$G$5,Total!N:N,DB!$O$5,Total!M:M,DB!$G$9,Total!AA:AA,DB!$O$9,Total!AA:AA,$I$2)+COUNTIFS(Total!X:X,$M$3,Total!W:W,B7,Total!O:O,DB!$G$5,Total!N:N,DB!$O$5,Total!AA:AA,DB!$G$9,Total!K:K,DB!$O$9,Total!AA:AA,$I$2)+COUNTIFS(Total!X:X,$M$3,Total!W:W,B7,Total!O:O,DB!$G$5,Total!N:N,DB!$O$5,Total!AA:AA,DB!$G$9,Total!AA:AA,DB!$O$9,Total!C:C,$I$2)+COUNTIFS(Total!X:X,$M$3,Total!W:W,B7,Total!O:O,DB!$G$5,Total!AA:AA,DB!$O$5,Total!M:M,DB!$G$9,Total!K:K,DB!$O$9,Total!AA:AA,$I$2)+COUNTIFS(Total!X:X,$M$3,Total!W:W,B7,Total!O:O,DB!$G$5,Total!AA:AA,DB!$O$5,Total!M:M,DB!$G$9,Total!AA:AA,DB!$O$9,Total!C:C,$I$2)+COUNTIFS(Total!X:X,$M$3,Total!W:W,B7,Total!O:O,DB!$G$5,Total!AA:AA,DB!$O$5,Total!AA:AA,DB!$G$9,Total!K:K,DB!$O$9,Total!C:C,$I$2)+COUNTIFS(Total!X:X,$M$3,Total!W:W,B7,Total!AA:AA,DB!$G$5,Total!N:N,DB!$O$5,Total!M:M,DB!$G$9,Total!K:K,DB!$O$9,Total!AA:AA,$I$2)+COUNTIFS(Total!X:X,$M$3,Total!W:W,B7,Total!AA:AA,DB!$G$5,Total!N:N,DB!$O$5,Total!M:M,DB!$G$9,Total!AA:AA,DB!$O$9,Total!C:C,$I$2)+COUNTIFS(Total!X:X,$M$3,Total!W:W,B7,Total!AA:AA,DB!$G$5,Total!N:N,DB!$O$5,Total!AA:AA,DB!$G$9,Total!K:K,DB!$O$9,Total!C:C,$I$2)+COUNTIFS(Total!X:X,$M$3,Total!W:W,B7,Total!AA:AA,DB!$G$5,Total!AA:AA,DB!$O$5,Total!M:M,DB!$G$9,Total!K:K,DB!$O$9,Total!C:C,$I$2)+COUNTIFS(Total!X:X,$M$3,Total!W:W,B7,Total!O:O,DB!$G$5,Total!N:N,DB!$O$5,Total!AA:AA,DB!$G$9,Total!AA:AA,DB!$O$9,Total!AA:AA,$I$2)+COUNTIFS(Total!X:X,$M$3,Total!W:W,B7,Total!O:O,DB!$G$5,Total!AA:AA,DB!$O$5,Total!M:M,DB!$G$9,Total!AA:AA,DB!$O$9,Total!AA:AA,$I$2)+COUNTIFS(Total!X:X,$M$3,Total!W:W,B7,Total!O:O,DB!$G$5,Total!AA:AA,DB!$O$5,Total!AA:AA,DB!$G$9,Total!K:K,DB!$O$9,Total!AA:AA,$I$2)+COUNTIFS(Total!X:X,$M$3,Total!W:W,B7,Total!O:O,DB!$G$5,Total!AA:AA,DB!$O$5,Total!AA:AA,DB!$G$9,Total!AA:AA,DB!$O$9,Total!C:C,$I$2)+COUNTIFS(Total!X:X,$M$3,Total!W:W,B7,Total!AA:AA,DB!$G$5,Total!N:N,DB!$O$5,Total!M:M,DB!$G$9,Total!AA:AA,DB!$O$9,Total!AA:AA,$I$2)+COUNTIFS(Total!X:X,$M$3,Total!W:W,B7,Total!AA:AA,DB!$G$5,Total!N:N,DB!$O$5,Total!AA:AA,DB!$G$9,Total!K:K,DB!$O$9,Total!AA:AA,$I$2)+COUNTIFS(Total!X:X,$M$3,Total!W:W,B7,Total!AA:AA,DB!$G$5,Total!N:N,DB!$O$5,Total!AA:AA,DB!$G$9,Total!AA:AA,DB!$O$9,Total!C:C,$I$2)+COUNTIFS(Total!X:X,$M$3,Total!W:W,B7,Total!AA:AA,DB!$G$5,Total!AA:AA,DB!$O$5,Total!M:M,DB!$G$9,Total!K:K,DB!$O$9,Total!AA:AA,$I$2)+COUNTIFS(Total!X:X,$M$3,Total!W:W,B7,Total!AA:AA,DB!$G$5,Total!AA:AA,DB!$O$5,Total!M:M,DB!$G$9,Total!AA:AA,DB!$O$9,Total!C:C,$I$2)+COUNTIFS(Total!X:X,$M$3,Total!W:W,B7,Total!AA:AA,DB!$G$5,Total!AA:AA,DB!$O$5,Total!AA:AA,DB!$G$9,Total!K:K,DB!$O$9,Total!C:C,$I$2)+COUNTIFS(Total!X:X,$M$3,Total!W:W,B7,Total!AA:AA,DB!$G$5,Total!N:N,DB!$O$5,Total!M:M,DB!$G$9,Total!K:K,DB!$O$9,Total!C:C,$I$2)+COUNTIFS(Total!X:X,$M$3,Total!W:W,B7,Total!O:O,DB!$G$5,Total!AA:AA,DB!$O$5,Total!M:M,DB!$G$9,Total!K:K,DB!$O$9,Total!C:C,$I$2)+COUNTIFS(Total!X:X,$M$3,Total!W:W,B7,Total!O:O,DB!$G$5,Total!N:N,DB!$O$5,Total!AA:AA,DB!$G$9,Total!K:K,DB!$O$9,Total!C:C,$I$2)+COUNTIFS(Total!X:X,$M$3,Total!W:W,B7,Total!O:O,DB!$G$5,Total!N:N,DB!$O$5,Total!M:M,DB!$G$9,Total!AA:AA,DB!$O$9,Total!C:C,$I$2)+COUNTIFS(Total!X:X,$M$3,Total!W:W,B7,Total!O:O,DB!$G$5,Total!N:N,DB!$O$5,Total!M:M,DB!$G$9,Total!K:K,DB!$O$9,Total!AA:AA,$I$2)</f>
        <v>0</v>
      </c>
      <c r="N7" s="31">
        <f>COUNTIFS(Total!X:X,$N$3,Total!W:W,B7,Total!O:O,DB!$G$5,Total!N:N,DB!$O$5,Total!M:M,DB!$G$9,Total!K:K,DB!$O$9,Total!C:C,$I$2)+COUNTIFS(Total!X:X,$N$3,Total!W:W,B7,Total!AA:AA,DB!$G$5,Total!AA:AA,DB!$O$5,Total!AA:AA,DB!$G$9,Total!AA:AA,DB!$O$9,Total!AA:AA,$I$2)+COUNTIFS(Total!X:X,$N$3,Total!W:W,B7,Total!O:O,DB!$G$5,Total!AA:AA,DB!$O$5,Total!AA:AA,DB!$G$9,Total!AA:AA,DB!$O$9,Total!AA:AA,$I$2)+COUNTIFS(Total!X:X,$N$3,Total!W:W,B7,Total!AA:AA,DB!$G$5,Total!N:N,DB!$O$5,Total!AA:AA,DB!$G$9,Total!AA:AA,DB!$O$9,Total!AA:AA,$I$2)+COUNTIFS(Total!X:X,$N$3,Total!W:W,B7,Total!AA:AA,DB!$G$5,Total!AA:AA,DB!$O$5,Total!M:M,DB!$G$9,Total!AA:AA,DB!$O$9,Total!AA:AA,$I$2)+COUNTIFS(Total!X:X,$N$3,Total!W:W,B7,Total!AA:AA,DB!$G$5,Total!AA:AA,DB!$O$5,Total!AA:AA,DB!$G$9,Total!K:K,DB!$O$9,Total!AA:AA,$I$2)+COUNTIFS(Total!X:X,$N$3,Total!W:W,B7,Total!AA:AA,DB!$G$5,Total!AA:AA,DB!$O$5,Total!AA:AA,DB!$G$9,Total!AA:AA,DB!$O$9,Total!C:C,$I$2)+COUNTIFS(Total!X:X,$N$3,Total!W:W,B7,Total!O:O,DB!$G$5,Total!N:N,DB!$O$5,Total!M:M,DB!$G$9,Total!AA:AA,DB!$O$9,Total!AA:AA,$I$2)+COUNTIFS(Total!X:X,$N$3,Total!W:W,B7,Total!O:O,DB!$G$5,Total!N:N,DB!$O$5,Total!AA:AA,DB!$G$9,Total!K:K,DB!$O$9,Total!AA:AA,$I$2)+COUNTIFS(Total!X:X,$N$3,Total!W:W,B7,Total!O:O,DB!$G$5,Total!N:N,DB!$O$5,Total!AA:AA,DB!$G$9,Total!AA:AA,DB!$O$9,Total!C:C,$I$2)+COUNTIFS(Total!X:X,$N$3,Total!W:W,B7,Total!O:O,DB!$G$5,Total!AA:AA,DB!$O$5,Total!M:M,DB!$G$9,Total!K:K,DB!$O$9,Total!AA:AA,$I$2)+COUNTIFS(Total!X:X,$N$3,Total!W:W,B7,Total!O:O,DB!$G$5,Total!AA:AA,DB!$O$5,Total!M:M,DB!$G$9,Total!AA:AA,DB!$O$9,Total!C:C,$I$2)+COUNTIFS(Total!X:X,$N$3,Total!W:W,B7,Total!O:O,DB!$G$5,Total!AA:AA,DB!$O$5,Total!AA:AA,DB!$G$9,Total!K:K,DB!$O$9,Total!C:C,$I$2)+COUNTIFS(Total!X:X,$N$3,Total!W:W,B7,Total!AA:AA,DB!$G$5,Total!N:N,DB!$O$5,Total!M:M,DB!$G$9,Total!K:K,DB!$O$9,Total!AA:AA,$I$2)+COUNTIFS(Total!X:X,$N$3,Total!W:W,B7,Total!AA:AA,DB!$G$5,Total!N:N,DB!$O$5,Total!M:M,DB!$G$9,Total!AA:AA,DB!$O$9,Total!C:C,$I$2)+COUNTIFS(Total!X:X,$N$3,Total!W:W,B7,Total!AA:AA,DB!$G$5,Total!N:N,DB!$O$5,Total!AA:AA,DB!$G$9,Total!K:K,DB!$O$9,Total!C:C,$I$2)+COUNTIFS(Total!X:X,$N$3,Total!W:W,B7,Total!AA:AA,DB!$G$5,Total!AA:AA,DB!$O$5,Total!M:M,DB!$G$9,Total!K:K,DB!$O$9,Total!C:C,$I$2)+COUNTIFS(Total!X:X,$N$3,Total!W:W,B7,Total!O:O,DB!$G$5,Total!N:N,DB!$O$5,Total!AA:AA,DB!$G$9,Total!AA:AA,DB!$O$9,Total!AA:AA,$I$2)+COUNTIFS(Total!X:X,$N$3,Total!W:W,B7,Total!O:O,DB!$G$5,Total!AA:AA,DB!$O$5,Total!M:M,DB!$G$9,Total!AA:AA,DB!$O$9,Total!AA:AA,$I$2)+COUNTIFS(Total!X:X,$N$3,Total!W:W,B7,Total!O:O,DB!$G$5,Total!AA:AA,DB!$O$5,Total!AA:AA,DB!$G$9,Total!K:K,DB!$O$9,Total!AA:AA,$I$2)+COUNTIFS(Total!X:X,$N$3,Total!W:W,B7,Total!O:O,DB!$G$5,Total!AA:AA,DB!$O$5,Total!AA:AA,DB!$G$9,Total!AA:AA,DB!$O$9,Total!C:C,$I$2)+COUNTIFS(Total!X:X,$N$3,Total!W:W,B7,Total!AA:AA,DB!$G$5,Total!N:N,DB!$O$5,Total!M:M,DB!$G$9,Total!AA:AA,DB!$O$9,Total!AA:AA,$I$2)+COUNTIFS(Total!X:X,$N$3,Total!W:W,B7,Total!AA:AA,DB!$G$5,Total!N:N,DB!$O$5,Total!AA:AA,DB!$G$9,Total!K:K,DB!$O$9,Total!AA:AA,$I$2)+COUNTIFS(Total!X:X,$N$3,Total!W:W,B7,Total!AA:AA,DB!$G$5,Total!N:N,DB!$O$5,Total!AA:AA,DB!$G$9,Total!AA:AA,DB!$O$9,Total!C:C,$I$2)+COUNTIFS(Total!X:X,$N$3,Total!W:W,B7,Total!AA:AA,DB!$G$5,Total!AA:AA,DB!$O$5,Total!M:M,DB!$G$9,Total!K:K,DB!$O$9,Total!AA:AA,$I$2)+COUNTIFS(Total!X:X,$N$3,Total!W:W,B7,Total!AA:AA,DB!$G$5,Total!AA:AA,DB!$O$5,Total!M:M,DB!$G$9,Total!AA:AA,DB!$O$9,Total!C:C,$I$2)+COUNTIFS(Total!X:X,$N$3,Total!W:W,B7,Total!AA:AA,DB!$G$5,Total!AA:AA,DB!$O$5,Total!AA:AA,DB!$G$9,Total!K:K,DB!$O$9,Total!C:C,$I$2)+COUNTIFS(Total!X:X,$N$3,Total!W:W,B7,Total!AA:AA,DB!$G$5,Total!N:N,DB!$O$5,Total!M:M,DB!$G$9,Total!K:K,DB!$O$9,Total!C:C,$I$2)+COUNTIFS(Total!X:X,$N$3,Total!W:W,B7,Total!O:O,DB!$G$5,Total!AA:AA,DB!$O$5,Total!M:M,DB!$G$9,Total!K:K,DB!$O$9,Total!C:C,$I$2)+COUNTIFS(Total!X:X,$N$3,Total!W:W,B7,Total!O:O,DB!$G$5,Total!N:N,DB!$O$5,Total!AA:AA,DB!$G$9,Total!K:K,DB!$O$9,Total!C:C,$I$2)+COUNTIFS(Total!X:X,$N$3,Total!W:W,B7,Total!O:O,DB!$G$5,Total!N:N,DB!$O$5,Total!M:M,DB!$G$9,Total!AA:AA,DB!$O$9,Total!C:C,$I$2)+COUNTIFS(Total!X:X,$N$3,Total!W:W,B7,Total!O:O,DB!$G$5,Total!N:N,DB!$O$5,Total!M:M,DB!$G$9,Total!K:K,DB!$O$9,Total!AA:AA,$I$2)</f>
        <v>0</v>
      </c>
      <c r="O7" s="31">
        <f>COUNTIFS(Total!X:X,$O$3,Total!W:W,B7,Total!O:O,DB!$G$5,Total!N:N,DB!$O$5,Total!M:M,DB!$G$9,Total!K:K,DB!$O$9,Total!C:C,$I$2)+COUNTIFS(Total!X:X,$O$3,Total!W:W,B7,Total!AA:AA,DB!$G$5,Total!AA:AA,DB!$O$5,Total!AA:AA,DB!$G$9,Total!AA:AA,DB!$O$9,Total!AA:AA,$I$2)+COUNTIFS(Total!X:X,$O$3,Total!W:W,B7,Total!O:O,DB!$G$5,Total!AA:AA,DB!$O$5,Total!AA:AA,DB!$G$9,Total!AA:AA,DB!$O$9,Total!AA:AA,$I$2)+COUNTIFS(Total!X:X,$O$3,Total!W:W,B7,Total!AA:AA,DB!$G$5,Total!N:N,DB!$O$5,Total!AA:AA,DB!$G$9,Total!AA:AA,DB!$O$9,Total!AA:AA,$I$2)+COUNTIFS(Total!X:X,$O$3,Total!W:W,B7,Total!AA:AA,DB!$G$5,Total!AA:AA,DB!$O$5,Total!M:M,DB!$G$9,Total!AA:AA,DB!$O$9,Total!AA:AA,$I$2)+COUNTIFS(Total!X:X,$O$3,Total!W:W,B7,Total!AA:AA,DB!$G$5,Total!AA:AA,DB!$O$5,Total!AA:AA,DB!$G$9,Total!K:K,DB!$O$9,Total!AA:AA,$I$2)+COUNTIFS(Total!X:X,$O$3,Total!W:W,B7,Total!AA:AA,DB!$G$5,Total!AA:AA,DB!$O$5,Total!AA:AA,DB!$G$9,Total!AA:AA,DB!$O$9,Total!C:C,$I$2)+COUNTIFS(Total!X:X,$O$3,Total!W:W,B7,Total!O:O,DB!$G$5,Total!N:N,DB!$O$5,Total!M:M,DB!$G$9,Total!AA:AA,DB!$O$9,Total!AA:AA,$I$2)+COUNTIFS(Total!X:X,$O$3,Total!W:W,B7,Total!O:O,DB!$G$5,Total!N:N,DB!$O$5,Total!AA:AA,DB!$G$9,Total!K:K,DB!$O$9,Total!AA:AA,$I$2)+COUNTIFS(Total!X:X,$O$3,Total!W:W,B7,Total!O:O,DB!$G$5,Total!N:N,DB!$O$5,Total!AA:AA,DB!$G$9,Total!AA:AA,DB!$O$9,Total!C:C,$I$2)+COUNTIFS(Total!X:X,$O$3,Total!W:W,B7,Total!O:O,DB!$G$5,Total!AA:AA,DB!$O$5,Total!M:M,DB!$G$9,Total!K:K,DB!$O$9,Total!AA:AA,$I$2)+COUNTIFS(Total!X:X,$O$3,Total!W:W,B7,Total!O:O,DB!$G$5,Total!AA:AA,DB!$O$5,Total!M:M,DB!$G$9,Total!AA:AA,DB!$O$9,Total!C:C,$I$2)+COUNTIFS(Total!X:X,$O$3,Total!W:W,B7,Total!O:O,DB!$G$5,Total!AA:AA,DB!$O$5,Total!AA:AA,DB!$G$9,Total!K:K,DB!$O$9,Total!C:C,$I$2)+COUNTIFS(Total!X:X,$O$3,Total!W:W,B7,Total!AA:AA,DB!$G$5,Total!N:N,DB!$O$5,Total!M:M,DB!$G$9,Total!K:K,DB!$O$9,Total!AA:AA,$I$2)+COUNTIFS(Total!X:X,$O$3,Total!W:W,B7,Total!AA:AA,DB!$G$5,Total!N:N,DB!$O$5,Total!M:M,DB!$G$9,Total!AA:AA,DB!$O$9,Total!C:C,$I$2)+COUNTIFS(Total!X:X,$O$3,Total!W:W,B7,Total!AA:AA,DB!$G$5,Total!N:N,DB!$O$5,Total!AA:AA,DB!$G$9,Total!K:K,DB!$O$9,Total!C:C,$I$2)+COUNTIFS(Total!X:X,$O$3,Total!W:W,B7,Total!AA:AA,DB!$G$5,Total!AA:AA,DB!$O$5,Total!M:M,DB!$G$9,Total!K:K,DB!$O$9,Total!C:C,$I$2)+COUNTIFS(Total!X:X,$O$3,Total!W:W,B7,Total!O:O,DB!$G$5,Total!N:N,DB!$O$5,Total!AA:AA,DB!$G$9,Total!AA:AA,DB!$O$9,Total!AA:AA,$I$2)+COUNTIFS(Total!X:X,$O$3,Total!W:W,B7,Total!O:O,DB!$G$5,Total!AA:AA,DB!$O$5,Total!M:M,DB!$G$9,Total!AA:AA,DB!$O$9,Total!AA:AA,$I$2)+COUNTIFS(Total!X:X,$O$3,Total!W:W,B7,Total!O:O,DB!$G$5,Total!AA:AA,DB!$O$5,Total!AA:AA,DB!$G$9,Total!K:K,DB!$O$9,Total!AA:AA,$I$2)+COUNTIFS(Total!X:X,$O$3,Total!W:W,B7,Total!O:O,DB!$G$5,Total!AA:AA,DB!$O$5,Total!AA:AA,DB!$G$9,Total!AA:AA,DB!$O$9,Total!C:C,$I$2)+COUNTIFS(Total!X:X,$O$3,Total!W:W,B7,Total!AA:AA,DB!$G$5,Total!N:N,DB!$O$5,Total!M:M,DB!$G$9,Total!AA:AA,DB!$O$9,Total!AA:AA,$I$2)+COUNTIFS(Total!X:X,$O$3,Total!W:W,B7,Total!AA:AA,DB!$G$5,Total!N:N,DB!$O$5,Total!AA:AA,DB!$G$9,Total!K:K,DB!$O$9,Total!AA:AA,$I$2)+COUNTIFS(Total!X:X,$O$3,Total!W:W,B7,Total!AA:AA,DB!$G$5,Total!N:N,DB!$O$5,Total!AA:AA,DB!$G$9,Total!AA:AA,DB!$O$9,Total!C:C,$I$2)+COUNTIFS(Total!X:X,$O$3,Total!W:W,B7,Total!AA:AA,DB!$G$5,Total!AA:AA,DB!$O$5,Total!M:M,DB!$G$9,Total!K:K,DB!$O$9,Total!AA:AA,$I$2)+COUNTIFS(Total!X:X,$O$3,Total!W:W,B7,Total!AA:AA,DB!$G$5,Total!AA:AA,DB!$O$5,Total!M:M,DB!$G$9,Total!AA:AA,DB!$O$9,Total!C:C,$I$2)+COUNTIFS(Total!X:X,$O$3,Total!W:W,B7,Total!AA:AA,DB!$G$5,Total!AA:AA,DB!$O$5,Total!AA:AA,DB!$G$9,Total!K:K,DB!$O$9,Total!C:C,$I$2)+COUNTIFS(Total!X:X,$O$3,Total!W:W,B7,Total!AA:AA,DB!$G$5,Total!N:N,DB!$O$5,Total!M:M,DB!$G$9,Total!K:K,DB!$O$9,Total!C:C,$I$2)+COUNTIFS(Total!X:X,$O$3,Total!W:W,B7,Total!O:O,DB!$G$5,Total!AA:AA,DB!$O$5,Total!M:M,DB!$G$9,Total!K:K,DB!$O$9,Total!C:C,$I$2)+COUNTIFS(Total!X:X,$O$3,Total!W:W,B7,Total!O:O,DB!$G$5,Total!N:N,DB!$O$5,Total!AA:AA,DB!$G$9,Total!K:K,DB!$O$9,Total!C:C,$I$2)+COUNTIFS(Total!X:X,$O$3,Total!W:W,B7,Total!O:O,DB!$G$5,Total!N:N,DB!$O$5,Total!M:M,DB!$G$9,Total!AA:AA,DB!$O$9,Total!C:C,$I$2)+COUNTIFS(Total!X:X,$O$3,Total!W:W,B7,Total!O:O,DB!$G$5,Total!N:N,DB!$O$5,Total!M:M,DB!$G$9,Total!K:K,DB!$O$9,Total!AA:AA,$I$2)</f>
        <v>0</v>
      </c>
      <c r="P7" s="31">
        <f>COUNTIFS(Total!X:X,$P$3,Total!W:W,B7,Total!O:O,DB!$G$5,Total!N:N,DB!$O$5,Total!M:M,DB!$G$9,Total!K:K,DB!$O$9,Total!C:C,$I$2)+COUNTIFS(Total!X:X,$P$3,Total!W:W,B7,Total!AA:AA,DB!$G$5,Total!AA:AA,DB!$O$5,Total!AA:AA,DB!$G$9,Total!AA:AA,DB!$O$9,Total!AA:AA,$I$2)+COUNTIFS(Total!X:X,$P$3,Total!W:W,B7,Total!O:O,DB!$G$5,Total!AA:AA,DB!$O$5,Total!AA:AA,DB!$G$9,Total!AA:AA,DB!$O$9,Total!AA:AA,$I$2)+COUNTIFS(Total!X:X,$P$3,Total!W:W,B7,Total!AA:AA,DB!$G$5,Total!N:N,DB!$O$5,Total!AA:AA,DB!$G$9,Total!AA:AA,DB!$O$9,Total!AA:AA,$I$2)+COUNTIFS(Total!X:X,$P$3,Total!W:W,B7,Total!AA:AA,DB!$G$5,Total!AA:AA,DB!$O$5,Total!M:M,DB!$G$9,Total!AA:AA,DB!$O$9,Total!AA:AA,$I$2)+COUNTIFS(Total!X:X,$P$3,Total!W:W,B7,Total!AA:AA,DB!$G$5,Total!AA:AA,DB!$O$5,Total!AA:AA,DB!$G$9,Total!K:K,DB!$O$9,Total!AA:AA,$I$2)+COUNTIFS(Total!X:X,$P$3,Total!W:W,B7,Total!AA:AA,DB!$G$5,Total!AA:AA,DB!$O$5,Total!AA:AA,DB!$G$9,Total!AA:AA,DB!$O$9,Total!C:C,$I$2)+COUNTIFS(Total!X:X,$P$3,Total!W:W,B7,Total!O:O,DB!$G$5,Total!N:N,DB!$O$5,Total!M:M,DB!$G$9,Total!AA:AA,DB!$O$9,Total!AA:AA,$I$2)+COUNTIFS(Total!X:X,$P$3,Total!W:W,B7,Total!O:O,DB!$G$5,Total!N:N,DB!$O$5,Total!AA:AA,DB!$G$9,Total!K:K,DB!$O$9,Total!AA:AA,$I$2)+COUNTIFS(Total!X:X,$P$3,Total!W:W,B7,Total!O:O,DB!$G$5,Total!N:N,DB!$O$5,Total!AA:AA,DB!$G$9,Total!AA:AA,DB!$O$9,Total!C:C,$I$2)+COUNTIFS(Total!X:X,$P$3,Total!W:W,B7,Total!O:O,DB!$G$5,Total!AA:AA,DB!$O$5,Total!M:M,DB!$G$9,Total!K:K,DB!$O$9,Total!AA:AA,$I$2)+COUNTIFS(Total!X:X,$P$3,Total!W:W,B7,Total!O:O,DB!$G$5,Total!AA:AA,DB!$O$5,Total!M:M,DB!$G$9,Total!AA:AA,DB!$O$9,Total!C:C,$I$2)+COUNTIFS(Total!X:X,$P$3,Total!W:W,B7,Total!O:O,DB!$G$5,Total!AA:AA,DB!$O$5,Total!AA:AA,DB!$G$9,Total!K:K,DB!$O$9,Total!C:C,$I$2)+COUNTIFS(Total!X:X,$P$3,Total!W:W,B7,Total!AA:AA,DB!$G$5,Total!N:N,DB!$O$5,Total!M:M,DB!$G$9,Total!K:K,DB!$O$9,Total!AA:AA,$I$2)+COUNTIFS(Total!X:X,$P$3,Total!W:W,B7,Total!AA:AA,DB!$G$5,Total!N:N,DB!$O$5,Total!M:M,DB!$G$9,Total!AA:AA,DB!$O$9,Total!C:C,$I$2)+COUNTIFS(Total!X:X,$P$3,Total!W:W,B7,Total!AA:AA,DB!$G$5,Total!N:N,DB!$O$5,Total!AA:AA,DB!$G$9,Total!K:K,DB!$O$9,Total!C:C,$I$2)+COUNTIFS(Total!X:X,$P$3,Total!W:W,B7,Total!AA:AA,DB!$G$5,Total!AA:AA,DB!$O$5,Total!M:M,DB!$G$9,Total!K:K,DB!$O$9,Total!C:C,$I$2)+COUNTIFS(Total!X:X,$P$3,Total!W:W,B7,Total!O:O,DB!$G$5,Total!N:N,DB!$O$5,Total!AA:AA,DB!$G$9,Total!AA:AA,DB!$O$9,Total!AA:AA,$I$2)+COUNTIFS(Total!X:X,$P$3,Total!W:W,B7,Total!O:O,DB!$G$5,Total!AA:AA,DB!$O$5,Total!M:M,DB!$G$9,Total!AA:AA,DB!$O$9,Total!AA:AA,$I$2)+COUNTIFS(Total!X:X,$P$3,Total!W:W,B7,Total!O:O,DB!$G$5,Total!AA:AA,DB!$O$5,Total!AA:AA,DB!$G$9,Total!K:K,DB!$O$9,Total!AA:AA,$I$2)+COUNTIFS(Total!X:X,$P$3,Total!W:W,B7,Total!O:O,DB!$G$5,Total!AA:AA,DB!$O$5,Total!AA:AA,DB!$G$9,Total!AA:AA,DB!$O$9,Total!C:C,$I$2)+COUNTIFS(Total!X:X,$P$3,Total!W:W,B7,Total!AA:AA,DB!$G$5,Total!N:N,DB!$O$5,Total!M:M,DB!$G$9,Total!AA:AA,DB!$O$9,Total!AA:AA,$I$2)+COUNTIFS(Total!X:X,$P$3,Total!W:W,B7,Total!AA:AA,DB!$G$5,Total!N:N,DB!$O$5,Total!AA:AA,DB!$G$9,Total!K:K,DB!$O$9,Total!AA:AA,$I$2)+COUNTIFS(Total!X:X,$P$3,Total!W:W,B7,Total!AA:AA,DB!$G$5,Total!N:N,DB!$O$5,Total!AA:AA,DB!$G$9,Total!AA:AA,DB!$O$9,Total!C:C,$I$2)+COUNTIFS(Total!X:X,$P$3,Total!W:W,B7,Total!AA:AA,DB!$G$5,Total!AA:AA,DB!$O$5,Total!M:M,DB!$G$9,Total!K:K,DB!$O$9,Total!AA:AA,$I$2)+COUNTIFS(Total!X:X,$P$3,Total!W:W,B7,Total!AA:AA,DB!$G$5,Total!AA:AA,DB!$O$5,Total!M:M,DB!$G$9,Total!AA:AA,DB!$O$9,Total!C:C,$I$2)+COUNTIFS(Total!X:X,$P$3,Total!W:W,B7,Total!AA:AA,DB!$G$5,Total!AA:AA,DB!$O$5,Total!AA:AA,DB!$G$9,Total!K:K,DB!$O$9,Total!C:C,$I$2)+COUNTIFS(Total!X:X,$P$3,Total!W:W,B7,Total!AA:AA,DB!$G$5,Total!N:N,DB!$O$5,Total!M:M,DB!$G$9,Total!K:K,DB!$O$9,Total!C:C,$I$2)+COUNTIFS(Total!X:X,$P$3,Total!W:W,B7,Total!O:O,DB!$G$5,Total!AA:AA,DB!$O$5,Total!M:M,DB!$G$9,Total!K:K,DB!$O$9,Total!C:C,$I$2)+COUNTIFS(Total!X:X,$P$3,Total!W:W,B7,Total!O:O,DB!$G$5,Total!N:N,DB!$O$5,Total!AA:AA,DB!$G$9,Total!K:K,DB!$O$9,Total!C:C,$I$2)+COUNTIFS(Total!X:X,$P$3,Total!W:W,B7,Total!O:O,DB!$G$5,Total!N:N,DB!$O$5,Total!M:M,DB!$G$9,Total!AA:AA,DB!$O$9,Total!C:C,$I$2)+COUNTIFS(Total!X:X,$P$3,Total!W:W,B7,Total!O:O,DB!$G$5,Total!N:N,DB!$O$5,Total!M:M,DB!$G$9,Total!K:K,DB!$O$9,Total!AA:AA,$I$2)</f>
        <v>0</v>
      </c>
      <c r="Q7" s="31">
        <f>COUNTIFS(Total!X:X,$Q$3,Total!W:W,B7,Total!O:O,DB!$G$5,Total!N:N,DB!$O$5,Total!M:M,DB!$G$9,Total!K:K,DB!$O$9,Total!C:C,$I$2)+COUNTIFS(Total!X:X,$Q$3,Total!W:W,B7,Total!AA:AA,DB!$G$5,Total!AA:AA,DB!$O$5,Total!AA:AA,DB!$G$9,Total!AA:AA,DB!$O$9,Total!AA:AA,$I$2)+COUNTIFS(Total!X:X,$Q$3,Total!W:W,B7,Total!O:O,DB!$G$5,Total!AA:AA,DB!$O$5,Total!AA:AA,DB!$G$9,Total!AA:AA,DB!$O$9,Total!AA:AA,$I$2)+COUNTIFS(Total!X:X,$Q$3,Total!W:W,B7,Total!AA:AA,DB!$G$5,Total!N:N,DB!$O$5,Total!AA:AA,DB!$G$9,Total!AA:AA,DB!$O$9,Total!AA:AA,$I$2)+COUNTIFS(Total!X:X,$Q$3,Total!W:W,B7,Total!AA:AA,DB!$G$5,Total!AA:AA,DB!$O$5,Total!M:M,DB!$G$9,Total!AA:AA,DB!$O$9,Total!AA:AA,$I$2)+COUNTIFS(Total!X:X,$Q$3,Total!W:W,B7,Total!AA:AA,DB!$G$5,Total!AA:AA,DB!$O$5,Total!AA:AA,DB!$G$9,Total!K:K,DB!$O$9,Total!AA:AA,$I$2)+COUNTIFS(Total!X:X,$Q$3,Total!W:W,B7,Total!AA:AA,DB!$G$5,Total!AA:AA,DB!$O$5,Total!AA:AA,DB!$G$9,Total!AA:AA,DB!$O$9,Total!C:C,$I$2)+COUNTIFS(Total!X:X,$Q$3,Total!W:W,B7,Total!O:O,DB!$G$5,Total!N:N,DB!$O$5,Total!M:M,DB!$G$9,Total!AA:AA,DB!$O$9,Total!AA:AA,$I$2)+COUNTIFS(Total!X:X,$Q$3,Total!W:W,B7,Total!O:O,DB!$G$5,Total!N:N,DB!$O$5,Total!AA:AA,DB!$G$9,Total!K:K,DB!$O$9,Total!AA:AA,$I$2)+COUNTIFS(Total!X:X,$Q$3,Total!W:W,B7,Total!O:O,DB!$G$5,Total!N:N,DB!$O$5,Total!AA:AA,DB!$G$9,Total!AA:AA,DB!$O$9,Total!C:C,$I$2)+COUNTIFS(Total!X:X,$Q$3,Total!W:W,B7,Total!O:O,DB!$G$5,Total!AA:AA,DB!$O$5,Total!M:M,DB!$G$9,Total!K:K,DB!$O$9,Total!AA:AA,$I$2)+COUNTIFS(Total!X:X,$Q$3,Total!W:W,B7,Total!O:O,DB!$G$5,Total!AA:AA,DB!$O$5,Total!M:M,DB!$G$9,Total!AA:AA,DB!$O$9,Total!C:C,$I$2)+COUNTIFS(Total!X:X,$Q$3,Total!W:W,B7,Total!O:O,DB!$G$5,Total!AA:AA,DB!$O$5,Total!AA:AA,DB!$G$9,Total!K:K,DB!$O$9,Total!C:C,$I$2)+COUNTIFS(Total!X:X,$Q$3,Total!W:W,B7,Total!AA:AA,DB!$G$5,Total!N:N,DB!$O$5,Total!M:M,DB!$G$9,Total!K:K,DB!$O$9,Total!AA:AA,$I$2)+COUNTIFS(Total!X:X,$Q$3,Total!W:W,B7,Total!AA:AA,DB!$G$5,Total!N:N,DB!$O$5,Total!M:M,DB!$G$9,Total!AA:AA,DB!$O$9,Total!C:C,$I$2)+COUNTIFS(Total!X:X,$Q$3,Total!W:W,B7,Total!AA:AA,DB!$G$5,Total!N:N,DB!$O$5,Total!AA:AA,DB!$G$9,Total!K:K,DB!$O$9,Total!C:C,$I$2)+COUNTIFS(Total!X:X,$Q$3,Total!W:W,B7,Total!AA:AA,DB!$G$5,Total!AA:AA,DB!$O$5,Total!M:M,DB!$G$9,Total!K:K,DB!$O$9,Total!C:C,$I$2)+COUNTIFS(Total!X:X,$Q$3,Total!W:W,B7,Total!O:O,DB!$G$5,Total!N:N,DB!$O$5,Total!AA:AA,DB!$G$9,Total!AA:AA,DB!$O$9,Total!AA:AA,$I$2)+COUNTIFS(Total!X:X,$Q$3,Total!W:W,B7,Total!O:O,DB!$G$5,Total!AA:AA,DB!$O$5,Total!M:M,DB!$G$9,Total!AA:AA,DB!$O$9,Total!AA:AA,$I$2)+COUNTIFS(Total!X:X,$Q$3,Total!W:W,B7,Total!O:O,DB!$G$5,Total!AA:AA,DB!$O$5,Total!AA:AA,DB!$G$9,Total!K:K,DB!$O$9,Total!AA:AA,$I$2)+COUNTIFS(Total!X:X,$Q$3,Total!W:W,B7,Total!O:O,DB!$G$5,Total!AA:AA,DB!$O$5,Total!AA:AA,DB!$G$9,Total!AA:AA,DB!$O$9,Total!C:C,$I$2)+COUNTIFS(Total!X:X,$Q$3,Total!W:W,B7,Total!AA:AA,DB!$G$5,Total!N:N,DB!$O$5,Total!M:M,DB!$G$9,Total!AA:AA,DB!$O$9,Total!AA:AA,$I$2)+COUNTIFS(Total!X:X,$Q$3,Total!W:W,B7,Total!AA:AA,DB!$G$5,Total!N:N,DB!$O$5,Total!AA:AA,DB!$G$9,Total!K:K,DB!$O$9,Total!AA:AA,$I$2)+COUNTIFS(Total!X:X,$Q$3,Total!W:W,B7,Total!AA:AA,DB!$G$5,Total!N:N,DB!$O$5,Total!AA:AA,DB!$G$9,Total!AA:AA,DB!$O$9,Total!C:C,$I$2)+COUNTIFS(Total!X:X,$Q$3,Total!W:W,B7,Total!AA:AA,DB!$G$5,Total!AA:AA,DB!$O$5,Total!M:M,DB!$G$9,Total!K:K,DB!$O$9,Total!AA:AA,$I$2)+COUNTIFS(Total!X:X,$Q$3,Total!W:W,B7,Total!AA:AA,DB!$G$5,Total!AA:AA,DB!$O$5,Total!M:M,DB!$G$9,Total!AA:AA,DB!$O$9,Total!C:C,$I$2)+COUNTIFS(Total!X:X,$Q$3,Total!W:W,B7,Total!AA:AA,DB!$G$5,Total!AA:AA,DB!$O$5,Total!AA:AA,DB!$G$9,Total!K:K,DB!$O$9,Total!C:C,$I$2)+COUNTIFS(Total!X:X,$Q$3,Total!W:W,B7,Total!AA:AA,DB!$G$5,Total!N:N,DB!$O$5,Total!M:M,DB!$G$9,Total!K:K,DB!$O$9,Total!C:C,$I$2)+COUNTIFS(Total!X:X,$Q$3,Total!W:W,B7,Total!O:O,DB!$G$5,Total!AA:AA,DB!$O$5,Total!M:M,DB!$G$9,Total!K:K,DB!$O$9,Total!C:C,$I$2)+COUNTIFS(Total!X:X,$Q$3,Total!W:W,B7,Total!O:O,DB!$G$5,Total!N:N,DB!$O$5,Total!AA:AA,DB!$G$9,Total!K:K,DB!$O$9,Total!C:C,$I$2)+COUNTIFS(Total!X:X,$Q$3,Total!W:W,B7,Total!O:O,DB!$G$5,Total!N:N,DB!$O$5,Total!M:M,DB!$G$9,Total!AA:AA,DB!$O$9,Total!C:C,$I$2)+COUNTIFS(Total!X:X,$Q$3,Total!W:W,B7,Total!O:O,DB!$G$5,Total!N:N,DB!$O$5,Total!M:M,DB!$G$9,Total!K:K,DB!$O$9,Total!AA:AA,$I$2)</f>
        <v>0</v>
      </c>
      <c r="R7" s="31">
        <f>COUNTIFS(Total!X:X,$R$3,Total!W:W,B7,Total!O:O,DB!$G$5,Total!N:N,DB!$O$5,Total!M:M,DB!$G$9,Total!K:K,DB!$O$9,Total!C:C,$I$2)+COUNTIFS(Total!X:X,$R$3,Total!W:W,B7,Total!AA:AA,DB!$G$5,Total!AA:AA,DB!$O$5,Total!AA:AA,DB!$G$9,Total!AA:AA,DB!$O$9,Total!AA:AA,$I$2)+COUNTIFS(Total!X:X,$R$3,Total!W:W,B7,Total!O:O,DB!$G$5,Total!AA:AA,DB!$O$5,Total!AA:AA,DB!$G$9,Total!AA:AA,DB!$O$9,Total!AA:AA,$I$2)+COUNTIFS(Total!X:X,$R$3,Total!W:W,B7,Total!AA:AA,DB!$G$5,Total!N:N,DB!$O$5,Total!AA:AA,DB!$G$9,Total!AA:AA,DB!$O$9,Total!AA:AA,$I$2)+COUNTIFS(Total!X:X,$R$3,Total!W:W,B7,Total!AA:AA,DB!$G$5,Total!AA:AA,DB!$O$5,Total!M:M,DB!$G$9,Total!AA:AA,DB!$O$9,Total!AA:AA,$I$2)+COUNTIFS(Total!X:X,$R$3,Total!W:W,B7,Total!AA:AA,DB!$G$5,Total!AA:AA,DB!$O$5,Total!AA:AA,DB!$G$9,Total!K:K,DB!$O$9,Total!AA:AA,$I$2)+COUNTIFS(Total!X:X,$R$3,Total!W:W,B7,Total!AA:AA,DB!$G$5,Total!AA:AA,DB!$O$5,Total!AA:AA,DB!$G$9,Total!AA:AA,DB!$O$9,Total!C:C,$I$2)+COUNTIFS(Total!X:X,$R$3,Total!W:W,B7,Total!O:O,DB!$G$5,Total!N:N,DB!$O$5,Total!M:M,DB!$G$9,Total!AA:AA,DB!$O$9,Total!AA:AA,$I$2)+COUNTIFS(Total!X:X,$R$3,Total!W:W,B7,Total!O:O,DB!$G$5,Total!N:N,DB!$O$5,Total!AA:AA,DB!$G$9,Total!K:K,DB!$O$9,Total!AA:AA,$I$2)+COUNTIFS(Total!X:X,$R$3,Total!W:W,B7,Total!O:O,DB!$G$5,Total!N:N,DB!$O$5,Total!AA:AA,DB!$G$9,Total!AA:AA,DB!$O$9,Total!C:C,$I$2)+COUNTIFS(Total!X:X,$R$3,Total!W:W,B7,Total!O:O,DB!$G$5,Total!AA:AA,DB!$O$5,Total!M:M,DB!$G$9,Total!K:K,DB!$O$9,Total!AA:AA,$I$2)+COUNTIFS(Total!X:X,$R$3,Total!W:W,B7,Total!O:O,DB!$G$5,Total!AA:AA,DB!$O$5,Total!M:M,DB!$G$9,Total!AA:AA,DB!$O$9,Total!C:C,$I$2)+COUNTIFS(Total!X:X,$R$3,Total!W:W,B7,Total!O:O,DB!$G$5,Total!AA:AA,DB!$O$5,Total!AA:AA,DB!$G$9,Total!K:K,DB!$O$9,Total!C:C,$I$2)+COUNTIFS(Total!X:X,$R$3,Total!W:W,B7,Total!AA:AA,DB!$G$5,Total!N:N,DB!$O$5,Total!M:M,DB!$G$9,Total!K:K,DB!$O$9,Total!AA:AA,$I$2)+COUNTIFS(Total!X:X,$R$3,Total!W:W,B7,Total!AA:AA,DB!$G$5,Total!N:N,DB!$O$5,Total!M:M,DB!$G$9,Total!AA:AA,DB!$O$9,Total!C:C,$I$2)+COUNTIFS(Total!X:X,$R$3,Total!W:W,B7,Total!AA:AA,DB!$G$5,Total!N:N,DB!$O$5,Total!AA:AA,DB!$G$9,Total!K:K,DB!$O$9,Total!C:C,$I$2)+COUNTIFS(Total!X:X,$R$3,Total!W:W,B7,Total!AA:AA,DB!$G$5,Total!AA:AA,DB!$O$5,Total!M:M,DB!$G$9,Total!K:K,DB!$O$9,Total!C:C,$I$2)+COUNTIFS(Total!X:X,$R$3,Total!W:W,B7,Total!O:O,DB!$G$5,Total!N:N,DB!$O$5,Total!AA:AA,DB!$G$9,Total!AA:AA,DB!$O$9,Total!AA:AA,$I$2)+COUNTIFS(Total!X:X,$R$3,Total!W:W,B7,Total!O:O,DB!$G$5,Total!AA:AA,DB!$O$5,Total!M:M,DB!$G$9,Total!AA:AA,DB!$O$9,Total!AA:AA,$I$2)+COUNTIFS(Total!X:X,$R$3,Total!W:W,B7,Total!O:O,DB!$G$5,Total!AA:AA,DB!$O$5,Total!AA:AA,DB!$G$9,Total!K:K,DB!$O$9,Total!AA:AA,$I$2)+COUNTIFS(Total!X:X,$R$3,Total!W:W,B7,Total!O:O,DB!$G$5,Total!AA:AA,DB!$O$5,Total!AA:AA,DB!$G$9,Total!AA:AA,DB!$O$9,Total!C:C,$I$2)+COUNTIFS(Total!X:X,$R$3,Total!W:W,B7,Total!AA:AA,DB!$G$5,Total!N:N,DB!$O$5,Total!M:M,DB!$G$9,Total!AA:AA,DB!$O$9,Total!AA:AA,$I$2)+COUNTIFS(Total!X:X,$R$3,Total!W:W,B7,Total!AA:AA,DB!$G$5,Total!N:N,DB!$O$5,Total!AA:AA,DB!$G$9,Total!K:K,DB!$O$9,Total!AA:AA,$I$2)+COUNTIFS(Total!X:X,$R$3,Total!W:W,B7,Total!AA:AA,DB!$G$5,Total!N:N,DB!$O$5,Total!AA:AA,DB!$G$9,Total!AA:AA,DB!$O$9,Total!C:C,$I$2)+COUNTIFS(Total!X:X,$R$3,Total!W:W,B7,Total!AA:AA,DB!$G$5,Total!AA:AA,DB!$O$5,Total!M:M,DB!$G$9,Total!K:K,DB!$O$9,Total!AA:AA,$I$2)+COUNTIFS(Total!X:X,$R$3,Total!W:W,B7,Total!AA:AA,DB!$G$5,Total!AA:AA,DB!$O$5,Total!M:M,DB!$G$9,Total!AA:AA,DB!$O$9,Total!C:C,$I$2)+COUNTIFS(Total!X:X,$R$3,Total!W:W,B7,Total!AA:AA,DB!$G$5,Total!AA:AA,DB!$O$5,Total!AA:AA,DB!$G$9,Total!K:K,DB!$O$9,Total!C:C,$I$2)+COUNTIFS(Total!X:X,$R$3,Total!W:W,B7,Total!AA:AA,DB!$G$5,Total!N:N,DB!$O$5,Total!M:M,DB!$G$9,Total!K:K,DB!$O$9,Total!C:C,$I$2)+COUNTIFS(Total!X:X,$R$3,Total!W:W,B7,Total!O:O,DB!$G$5,Total!AA:AA,DB!$O$5,Total!M:M,DB!$G$9,Total!K:K,DB!$O$9,Total!C:C,$I$2)+COUNTIFS(Total!X:X,$R$3,Total!W:W,B7,Total!O:O,DB!$G$5,Total!N:N,DB!$O$5,Total!AA:AA,DB!$G$9,Total!K:K,DB!$O$9,Total!C:C,$I$2)+COUNTIFS(Total!X:X,$R$3,Total!W:W,B7,Total!O:O,DB!$G$5,Total!N:N,DB!$O$5,Total!M:M,DB!$G$9,Total!AA:AA,DB!$O$9,Total!C:C,$I$2)+COUNTIFS(Total!X:X,$R$3,Total!W:W,B7,Total!O:O,DB!$G$5,Total!N:N,DB!$O$5,Total!M:M,DB!$G$9,Total!K:K,DB!$O$9,Total!AA:AA,$I$2)</f>
        <v>0</v>
      </c>
      <c r="S7" s="31">
        <f>COUNTIFS(Total!X:X,$S$3,Total!W:W,B7,Total!O:O,DB!$G$5,Total!N:N,DB!$O$5,Total!M:M,DB!$G$9,Total!K:K,DB!$O$9,Total!C:C,$I$2)+COUNTIFS(Total!X:X,$S$3,Total!W:W,B7,Total!AA:AA,DB!$G$5,Total!AA:AA,DB!$O$5,Total!AA:AA,DB!$G$9,Total!AA:AA,DB!$O$9,Total!AA:AA,$I$2)+COUNTIFS(Total!X:X,$S$3,Total!W:W,B7,Total!O:O,DB!$G$5,Total!AA:AA,DB!$O$5,Total!AA:AA,DB!$G$9,Total!AA:AA,DB!$O$9,Total!AA:AA,$I$2)+COUNTIFS(Total!X:X,$S$3,Total!W:W,B7,Total!AA:AA,DB!$G$5,Total!N:N,DB!$O$5,Total!AA:AA,DB!$G$9,Total!AA:AA,DB!$O$9,Total!AA:AA,$I$2)+COUNTIFS(Total!X:X,$S$3,Total!W:W,B7,Total!AA:AA,DB!$G$5,Total!AA:AA,DB!$O$5,Total!M:M,DB!$G$9,Total!AA:AA,DB!$O$9,Total!AA:AA,$I$2)+COUNTIFS(Total!X:X,$S$3,Total!W:W,B7,Total!AA:AA,DB!$G$5,Total!AA:AA,DB!$O$5,Total!AA:AA,DB!$G$9,Total!K:K,DB!$O$9,Total!AA:AA,$I$2)+COUNTIFS(Total!X:X,$S$3,Total!W:W,B7,Total!AA:AA,DB!$G$5,Total!AA:AA,DB!$O$5,Total!AA:AA,DB!$G$9,Total!AA:AA,DB!$O$9,Total!C:C,$I$2)+COUNTIFS(Total!X:X,$S$3,Total!W:W,B7,Total!O:O,DB!$G$5,Total!N:N,DB!$O$5,Total!M:M,DB!$G$9,Total!AA:AA,DB!$O$9,Total!AA:AA,$I$2)+COUNTIFS(Total!X:X,$S$3,Total!W:W,B7,Total!O:O,DB!$G$5,Total!N:N,DB!$O$5,Total!AA:AA,DB!$G$9,Total!K:K,DB!$O$9,Total!AA:AA,$I$2)+COUNTIFS(Total!X:X,$S$3,Total!W:W,B7,Total!O:O,DB!$G$5,Total!N:N,DB!$O$5,Total!AA:AA,DB!$G$9,Total!AA:AA,DB!$O$9,Total!C:C,$I$2)+COUNTIFS(Total!X:X,$S$3,Total!W:W,B7,Total!O:O,DB!$G$5,Total!AA:AA,DB!$O$5,Total!M:M,DB!$G$9,Total!K:K,DB!$O$9,Total!AA:AA,$I$2)+COUNTIFS(Total!X:X,$S$3,Total!W:W,B7,Total!O:O,DB!$G$5,Total!AA:AA,DB!$O$5,Total!M:M,DB!$G$9,Total!AA:AA,DB!$O$9,Total!C:C,$I$2)+COUNTIFS(Total!X:X,$S$3,Total!W:W,B7,Total!O:O,DB!$G$5,Total!AA:AA,DB!$O$5,Total!AA:AA,DB!$G$9,Total!K:K,DB!$O$9,Total!C:C,$I$2)+COUNTIFS(Total!X:X,$S$3,Total!W:W,B7,Total!AA:AA,DB!$G$5,Total!N:N,DB!$O$5,Total!M:M,DB!$G$9,Total!K:K,DB!$O$9,Total!AA:AA,$I$2)+COUNTIFS(Total!X:X,$S$3,Total!W:W,B7,Total!AA:AA,DB!$G$5,Total!N:N,DB!$O$5,Total!M:M,DB!$G$9,Total!AA:AA,DB!$O$9,Total!C:C,$I$2)+COUNTIFS(Total!X:X,$S$3,Total!W:W,B7,Total!AA:AA,DB!$G$5,Total!N:N,DB!$O$5,Total!AA:AA,DB!$G$9,Total!K:K,DB!$O$9,Total!C:C,$I$2)+COUNTIFS(Total!X:X,$S$3,Total!W:W,B7,Total!AA:AA,DB!$G$5,Total!AA:AA,DB!$O$5,Total!M:M,DB!$G$9,Total!K:K,DB!$O$9,Total!C:C,$I$2)+COUNTIFS(Total!X:X,$S$3,Total!W:W,B7,Total!O:O,DB!$G$5,Total!N:N,DB!$O$5,Total!AA:AA,DB!$G$9,Total!AA:AA,DB!$O$9,Total!AA:AA,$I$2)+COUNTIFS(Total!X:X,$S$3,Total!W:W,B7,Total!O:O,DB!$G$5,Total!AA:AA,DB!$O$5,Total!M:M,DB!$G$9,Total!AA:AA,DB!$O$9,Total!AA:AA,$I$2)+COUNTIFS(Total!X:X,$S$3,Total!W:W,B7,Total!O:O,DB!$G$5,Total!AA:AA,DB!$O$5,Total!AA:AA,DB!$G$9,Total!K:K,DB!$O$9,Total!AA:AA,$I$2)+COUNTIFS(Total!X:X,$S$3,Total!W:W,B7,Total!O:O,DB!$G$5,Total!AA:AA,DB!$O$5,Total!AA:AA,DB!$G$9,Total!AA:AA,DB!$O$9,Total!C:C,$I$2)+COUNTIFS(Total!X:X,$S$3,Total!W:W,B7,Total!AA:AA,DB!$G$5,Total!N:N,DB!$O$5,Total!M:M,DB!$G$9,Total!AA:AA,DB!$O$9,Total!AA:AA,$I$2)+COUNTIFS(Total!X:X,$S$3,Total!W:W,B7,Total!AA:AA,DB!$G$5,Total!N:N,DB!$O$5,Total!AA:AA,DB!$G$9,Total!K:K,DB!$O$9,Total!AA:AA,$I$2)+COUNTIFS(Total!X:X,$S$3,Total!W:W,B7,Total!AA:AA,DB!$G$5,Total!N:N,DB!$O$5,Total!AA:AA,DB!$G$9,Total!AA:AA,DB!$O$9,Total!C:C,$I$2)+COUNTIFS(Total!X:X,$S$3,Total!W:W,B7,Total!AA:AA,DB!$G$5,Total!AA:AA,DB!$O$5,Total!M:M,DB!$G$9,Total!K:K,DB!$O$9,Total!AA:AA,$I$2)+COUNTIFS(Total!X:X,$S$3,Total!W:W,B7,Total!AA:AA,DB!$G$5,Total!AA:AA,DB!$O$5,Total!M:M,DB!$G$9,Total!AA:AA,DB!$O$9,Total!C:C,$I$2)+COUNTIFS(Total!X:X,$S$3,Total!W:W,B7,Total!AA:AA,DB!$G$5,Total!AA:AA,DB!$O$5,Total!AA:AA,DB!$G$9,Total!K:K,DB!$O$9,Total!C:C,$I$2)+COUNTIFS(Total!X:X,$S$3,Total!W:W,B7,Total!AA:AA,DB!$G$5,Total!N:N,DB!$O$5,Total!M:M,DB!$G$9,Total!K:K,DB!$O$9,Total!C:C,$I$2)+COUNTIFS(Total!X:X,$S$3,Total!W:W,B7,Total!O:O,DB!$G$5,Total!AA:AA,DB!$O$5,Total!M:M,DB!$G$9,Total!K:K,DB!$O$9,Total!C:C,$I$2)+COUNTIFS(Total!X:X,$S$3,Total!W:W,B7,Total!O:O,DB!$G$5,Total!N:N,DB!$O$5,Total!AA:AA,DB!$G$9,Total!K:K,DB!$O$9,Total!C:C,$I$2)+COUNTIFS(Total!X:X,$S$3,Total!W:W,B7,Total!O:O,DB!$G$5,Total!N:N,DB!$O$5,Total!M:M,DB!$G$9,Total!AA:AA,DB!$O$9,Total!C:C,$I$2)+COUNTIFS(Total!X:X,$S$3,Total!W:W,B7,Total!O:O,DB!$G$5,Total!N:N,DB!$O$5,Total!M:M,DB!$G$9,Total!K:K,DB!$O$9,Total!AA:AA,$I$2)</f>
        <v>0</v>
      </c>
      <c r="T7" s="31">
        <f>COUNTIFS(Total!X:X,$T$3,Total!W:W,B7,Total!O:O,DB!$G$5,Total!N:N,DB!$O$5,Total!M:M,DB!$G$9,Total!K:K,DB!$O$9,Total!C:C,$I$2)+COUNTIFS(Total!X:X,$T$3,Total!W:W,B7,Total!AA:AA,DB!$G$5,Total!AA:AA,DB!$O$5,Total!AA:AA,DB!$G$9,Total!AA:AA,DB!$O$9,Total!AA:AA,$I$2)+COUNTIFS(Total!X:X,$T$3,Total!W:W,B7,Total!O:O,DB!$G$5,Total!AA:AA,DB!$O$5,Total!AA:AA,DB!$G$9,Total!AA:AA,DB!$O$9,Total!AA:AA,$I$2)+COUNTIFS(Total!X:X,$T$3,Total!W:W,B7,Total!AA:AA,DB!$G$5,Total!N:N,DB!$O$5,Total!AA:AA,DB!$G$9,Total!AA:AA,DB!$O$9,Total!AA:AA,$I$2)+COUNTIFS(Total!X:X,$T$3,Total!W:W,B7,Total!AA:AA,DB!$G$5,Total!AA:AA,DB!$O$5,Total!M:M,DB!$G$9,Total!AA:AA,DB!$O$9,Total!AA:AA,$I$2)+COUNTIFS(Total!X:X,$T$3,Total!W:W,B7,Total!AA:AA,DB!$G$5,Total!AA:AA,DB!$O$5,Total!AA:AA,DB!$G$9,Total!K:K,DB!$O$9,Total!AA:AA,$I$2)+COUNTIFS(Total!X:X,$T$3,Total!W:W,B7,Total!AA:AA,DB!$G$5,Total!AA:AA,DB!$O$5,Total!AA:AA,DB!$G$9,Total!AA:AA,DB!$O$9,Total!C:C,$I$2)+COUNTIFS(Total!X:X,$T$3,Total!W:W,B7,Total!O:O,DB!$G$5,Total!N:N,DB!$O$5,Total!M:M,DB!$G$9,Total!AA:AA,DB!$O$9,Total!AA:AA,$I$2)+COUNTIFS(Total!X:X,$T$3,Total!W:W,B7,Total!O:O,DB!$G$5,Total!N:N,DB!$O$5,Total!AA:AA,DB!$G$9,Total!K:K,DB!$O$9,Total!AA:AA,$I$2)+COUNTIFS(Total!X:X,$T$3,Total!W:W,B7,Total!O:O,DB!$G$5,Total!N:N,DB!$O$5,Total!AA:AA,DB!$G$9,Total!AA:AA,DB!$O$9,Total!C:C,$I$2)+COUNTIFS(Total!X:X,$T$3,Total!W:W,B7,Total!O:O,DB!$G$5,Total!AA:AA,DB!$O$5,Total!M:M,DB!$G$9,Total!K:K,DB!$O$9,Total!AA:AA,$I$2)+COUNTIFS(Total!X:X,$T$3,Total!W:W,B7,Total!O:O,DB!$G$5,Total!AA:AA,DB!$O$5,Total!M:M,DB!$G$9,Total!AA:AA,DB!$O$9,Total!C:C,$I$2)+COUNTIFS(Total!X:X,$T$3,Total!W:W,B7,Total!O:O,DB!$G$5,Total!AA:AA,DB!$O$5,Total!AA:AA,DB!$G$9,Total!K:K,DB!$O$9,Total!C:C,$I$2)+COUNTIFS(Total!X:X,$T$3,Total!W:W,B7,Total!AA:AA,DB!$G$5,Total!N:N,DB!$O$5,Total!M:M,DB!$G$9,Total!K:K,DB!$O$9,Total!AA:AA,$I$2)+COUNTIFS(Total!X:X,$T$3,Total!W:W,B7,Total!AA:AA,DB!$G$5,Total!N:N,DB!$O$5,Total!M:M,DB!$G$9,Total!AA:AA,DB!$O$9,Total!C:C,$I$2)+COUNTIFS(Total!X:X,$T$3,Total!W:W,B7,Total!AA:AA,DB!$G$5,Total!N:N,DB!$O$5,Total!AA:AA,DB!$G$9,Total!K:K,DB!$O$9,Total!C:C,$I$2)+COUNTIFS(Total!X:X,$T$3,Total!W:W,B7,Total!AA:AA,DB!$G$5,Total!AA:AA,DB!$O$5,Total!M:M,DB!$G$9,Total!K:K,DB!$O$9,Total!C:C,$I$2)+COUNTIFS(Total!X:X,$T$3,Total!W:W,B7,Total!O:O,DB!$G$5,Total!N:N,DB!$O$5,Total!AA:AA,DB!$G$9,Total!AA:AA,DB!$O$9,Total!AA:AA,$I$2)+COUNTIFS(Total!X:X,$T$3,Total!W:W,B7,Total!O:O,DB!$G$5,Total!AA:AA,DB!$O$5,Total!M:M,DB!$G$9,Total!AA:AA,DB!$O$9,Total!AA:AA,$I$2)+COUNTIFS(Total!X:X,$T$3,Total!W:W,B7,Total!O:O,DB!$G$5,Total!AA:AA,DB!$O$5,Total!AA:AA,DB!$G$9,Total!K:K,DB!$O$9,Total!AA:AA,$I$2)+COUNTIFS(Total!X:X,$T$3,Total!W:W,B7,Total!O:O,DB!$G$5,Total!AA:AA,DB!$O$5,Total!AA:AA,DB!$G$9,Total!AA:AA,DB!$O$9,Total!C:C,$I$2)+COUNTIFS(Total!X:X,$T$3,Total!W:W,B7,Total!AA:AA,DB!$G$5,Total!N:N,DB!$O$5,Total!M:M,DB!$G$9,Total!AA:AA,DB!$O$9,Total!AA:AA,$I$2)+COUNTIFS(Total!X:X,$T$3,Total!W:W,B7,Total!AA:AA,DB!$G$5,Total!N:N,DB!$O$5,Total!AA:AA,DB!$G$9,Total!K:K,DB!$O$9,Total!AA:AA,$I$2)+COUNTIFS(Total!X:X,$T$3,Total!W:W,B7,Total!AA:AA,DB!$G$5,Total!N:N,DB!$O$5,Total!AA:AA,DB!$G$9,Total!AA:AA,DB!$O$9,Total!C:C,$I$2)+COUNTIFS(Total!X:X,$T$3,Total!W:W,B7,Total!AA:AA,DB!$G$5,Total!AA:AA,DB!$O$5,Total!M:M,DB!$G$9,Total!K:K,DB!$O$9,Total!AA:AA,$I$2)+COUNTIFS(Total!X:X,$T$3,Total!W:W,B7,Total!AA:AA,DB!$G$5,Total!AA:AA,DB!$O$5,Total!M:M,DB!$G$9,Total!AA:AA,DB!$O$9,Total!C:C,$I$2)+COUNTIFS(Total!X:X,$T$3,Total!W:W,B7,Total!AA:AA,DB!$G$5,Total!AA:AA,DB!$O$5,Total!AA:AA,DB!$G$9,Total!K:K,DB!$O$9,Total!C:C,$I$2)+COUNTIFS(Total!X:X,$T$3,Total!W:W,B7,Total!AA:AA,DB!$G$5,Total!N:N,DB!$O$5,Total!M:M,DB!$G$9,Total!K:K,DB!$O$9,Total!C:C,$I$2)+COUNTIFS(Total!X:X,$T$3,Total!W:W,B7,Total!O:O,DB!$G$5,Total!AA:AA,DB!$O$5,Total!M:M,DB!$G$9,Total!K:K,DB!$O$9,Total!C:C,$I$2)+COUNTIFS(Total!X:X,$T$3,Total!W:W,B7,Total!O:O,DB!$G$5,Total!N:N,DB!$O$5,Total!AA:AA,DB!$G$9,Total!K:K,DB!$O$9,Total!C:C,$I$2)+COUNTIFS(Total!X:X,$T$3,Total!W:W,B7,Total!O:O,DB!$G$5,Total!N:N,DB!$O$5,Total!M:M,DB!$G$9,Total!AA:AA,DB!$O$9,Total!C:C,$I$2)+COUNTIFS(Total!X:X,$T$3,Total!W:W,B7,Total!O:O,DB!$G$5,Total!N:N,DB!$O$5,Total!M:M,DB!$G$9,Total!K:K,DB!$O$9,Total!AA:AA,$I$2)</f>
        <v>0</v>
      </c>
      <c r="U7" s="31">
        <f>COUNTIFS(Total!X:X,$U$3,Total!W:W,B7,Total!O:O,DB!$G$5,Total!N:N,DB!$O$5,Total!M:M,DB!$G$9,Total!K:K,DB!$O$9,Total!C:C,$I$2)+COUNTIFS(Total!X:X,$U$3,Total!W:W,B7,Total!AA:AA,DB!$G$5,Total!AA:AA,DB!$O$5,Total!AA:AA,DB!$G$9,Total!AA:AA,DB!$O$9,Total!AA:AA,$I$2)+COUNTIFS(Total!X:X,$U$3,Total!W:W,B7,Total!O:O,DB!$G$5,Total!AA:AA,DB!$O$5,Total!AA:AA,DB!$G$9,Total!AA:AA,DB!$O$9,Total!AA:AA,$I$2)+COUNTIFS(Total!X:X,$U$3,Total!W:W,B7,Total!AA:AA,DB!$G$5,Total!N:N,DB!$O$5,Total!AA:AA,DB!$G$9,Total!AA:AA,DB!$O$9,Total!AA:AA,$I$2)+COUNTIFS(Total!X:X,$U$3,Total!W:W,B7,Total!AA:AA,DB!$G$5,Total!AA:AA,DB!$O$5,Total!M:M,DB!$G$9,Total!AA:AA,DB!$O$9,Total!AA:AA,$I$2)+COUNTIFS(Total!X:X,$U$3,Total!W:W,B7,Total!AA:AA,DB!$G$5,Total!AA:AA,DB!$O$5,Total!AA:AA,DB!$G$9,Total!K:K,DB!$O$9,Total!AA:AA,$I$2)+COUNTIFS(Total!X:X,$U$3,Total!W:W,B7,Total!AA:AA,DB!$G$5,Total!AA:AA,DB!$O$5,Total!AA:AA,DB!$G$9,Total!AA:AA,DB!$O$9,Total!C:C,$I$2)+COUNTIFS(Total!X:X,$U$3,Total!W:W,B7,Total!O:O,DB!$G$5,Total!N:N,DB!$O$5,Total!M:M,DB!$G$9,Total!AA:AA,DB!$O$9,Total!AA:AA,$I$2)+COUNTIFS(Total!X:X,$U$3,Total!W:W,B7,Total!O:O,DB!$G$5,Total!N:N,DB!$O$5,Total!AA:AA,DB!$G$9,Total!K:K,DB!$O$9,Total!AA:AA,$I$2)+COUNTIFS(Total!X:X,$U$3,Total!W:W,B7,Total!O:O,DB!$G$5,Total!N:N,DB!$O$5,Total!AA:AA,DB!$G$9,Total!AA:AA,DB!$O$9,Total!C:C,$I$2)+COUNTIFS(Total!X:X,$U$3,Total!W:W,B7,Total!O:O,DB!$G$5,Total!AA:AA,DB!$O$5,Total!M:M,DB!$G$9,Total!K:K,DB!$O$9,Total!AA:AA,$I$2)+COUNTIFS(Total!X:X,$U$3,Total!W:W,B7,Total!O:O,DB!$G$5,Total!AA:AA,DB!$O$5,Total!M:M,DB!$G$9,Total!AA:AA,DB!$O$9,Total!C:C,$I$2)+COUNTIFS(Total!X:X,$U$3,Total!W:W,B7,Total!O:O,DB!$G$5,Total!AA:AA,DB!$O$5,Total!AA:AA,DB!$G$9,Total!K:K,DB!$O$9,Total!C:C,$I$2)+COUNTIFS(Total!X:X,$U$3,Total!W:W,B7,Total!AA:AA,DB!$G$5,Total!N:N,DB!$O$5,Total!M:M,DB!$G$9,Total!K:K,DB!$O$9,Total!AA:AA,$I$2)+COUNTIFS(Total!X:X,$U$3,Total!W:W,B7,Total!AA:AA,DB!$G$5,Total!N:N,DB!$O$5,Total!M:M,DB!$G$9,Total!AA:AA,DB!$O$9,Total!C:C,$I$2)+COUNTIFS(Total!X:X,$U$3,Total!W:W,B7,Total!AA:AA,DB!$G$5,Total!N:N,DB!$O$5,Total!AA:AA,DB!$G$9,Total!K:K,DB!$O$9,Total!C:C,$I$2)+COUNTIFS(Total!X:X,$U$3,Total!W:W,B7,Total!AA:AA,DB!$G$5,Total!AA:AA,DB!$O$5,Total!M:M,DB!$G$9,Total!K:K,DB!$O$9,Total!C:C,$I$2)+COUNTIFS(Total!X:X,$U$3,Total!W:W,B7,Total!O:O,DB!$G$5,Total!N:N,DB!$O$5,Total!AA:AA,DB!$G$9,Total!AA:AA,DB!$O$9,Total!AA:AA,$I$2)+COUNTIFS(Total!X:X,$U$3,Total!W:W,B7,Total!O:O,DB!$G$5,Total!AA:AA,DB!$O$5,Total!M:M,DB!$G$9,Total!AA:AA,DB!$O$9,Total!AA:AA,$I$2)+COUNTIFS(Total!X:X,$U$3,Total!W:W,B7,Total!O:O,DB!$G$5,Total!AA:AA,DB!$O$5,Total!AA:AA,DB!$G$9,Total!K:K,DB!$O$9,Total!AA:AA,$I$2)+COUNTIFS(Total!X:X,$U$3,Total!W:W,B7,Total!O:O,DB!$G$5,Total!AA:AA,DB!$O$5,Total!AA:AA,DB!$G$9,Total!AA:AA,DB!$O$9,Total!C:C,$I$2)+COUNTIFS(Total!X:X,$U$3,Total!W:W,B7,Total!AA:AA,DB!$G$5,Total!N:N,DB!$O$5,Total!M:M,DB!$G$9,Total!AA:AA,DB!$O$9,Total!AA:AA,$I$2)+COUNTIFS(Total!X:X,$U$3,Total!W:W,B7,Total!AA:AA,DB!$G$5,Total!N:N,DB!$O$5,Total!AA:AA,DB!$G$9,Total!K:K,DB!$O$9,Total!AA:AA,$I$2)+COUNTIFS(Total!X:X,$U$3,Total!W:W,B7,Total!AA:AA,DB!$G$5,Total!N:N,DB!$O$5,Total!AA:AA,DB!$G$9,Total!AA:AA,DB!$O$9,Total!C:C,$I$2)+COUNTIFS(Total!X:X,$U$3,Total!W:W,B7,Total!AA:AA,DB!$G$5,Total!AA:AA,DB!$O$5,Total!M:M,DB!$G$9,Total!K:K,DB!$O$9,Total!AA:AA,$I$2)+COUNTIFS(Total!X:X,$U$3,Total!W:W,B7,Total!AA:AA,DB!$G$5,Total!AA:AA,DB!$O$5,Total!M:M,DB!$G$9,Total!AA:AA,DB!$O$9,Total!C:C,$I$2)+COUNTIFS(Total!X:X,$U$3,Total!W:W,B7,Total!AA:AA,DB!$G$5,Total!AA:AA,DB!$O$5,Total!AA:AA,DB!$G$9,Total!K:K,DB!$O$9,Total!C:C,$I$2)+COUNTIFS(Total!X:X,$U$3,Total!W:W,B7,Total!AA:AA,DB!$G$5,Total!N:N,DB!$O$5,Total!M:M,DB!$G$9,Total!K:K,DB!$O$9,Total!C:C,$I$2)+COUNTIFS(Total!X:X,$U$3,Total!W:W,B7,Total!O:O,DB!$G$5,Total!AA:AA,DB!$O$5,Total!M:M,DB!$G$9,Total!K:K,DB!$O$9,Total!C:C,$I$2)+COUNTIFS(Total!X:X,$U$3,Total!W:W,B7,Total!O:O,DB!$G$5,Total!N:N,DB!$O$5,Total!AA:AA,DB!$G$9,Total!K:K,DB!$O$9,Total!C:C,$I$2)+COUNTIFS(Total!X:X,$U$3,Total!W:W,B7,Total!O:O,DB!$G$5,Total!N:N,DB!$O$5,Total!M:M,DB!$G$9,Total!AA:AA,DB!$O$9,Total!C:C,$I$2)+COUNTIFS(Total!X:X,$U$3,Total!W:W,B7,Total!O:O,DB!$G$5,Total!N:N,DB!$O$5,Total!M:M,DB!$G$9,Total!K:K,DB!$O$9,Total!AA:AA,$I$2)</f>
        <v>0</v>
      </c>
      <c r="V7" s="31">
        <f>COUNTIFS(Total!X:X,$V$3,Total!W:W,B7,Total!O:O,DB!$G$5,Total!N:N,DB!$O$5,Total!M:M,DB!$G$9,Total!K:K,DB!$O$9,Total!C:C,$I$2)+COUNTIFS(Total!X:X,$V$3,Total!W:W,B7,Total!AA:AA,DB!$G$5,Total!AA:AA,DB!$O$5,Total!AA:AA,DB!$G$9,Total!AA:AA,DB!$O$9,Total!AA:AA,$I$2)+COUNTIFS(Total!X:X,$V$3,Total!W:W,B7,Total!O:O,DB!$G$5,Total!AA:AA,DB!$O$5,Total!AA:AA,DB!$G$9,Total!AA:AA,DB!$O$9,Total!AA:AA,$I$2)+COUNTIFS(Total!X:X,$V$3,Total!W:W,B7,Total!AA:AA,DB!$G$5,Total!N:N,DB!$O$5,Total!AA:AA,DB!$G$9,Total!AA:AA,DB!$O$9,Total!AA:AA,$I$2)+COUNTIFS(Total!X:X,$V$3,Total!W:W,B7,Total!AA:AA,DB!$G$5,Total!AA:AA,DB!$O$5,Total!M:M,DB!$G$9,Total!AA:AA,DB!$O$9,Total!AA:AA,$I$2)+COUNTIFS(Total!X:X,$V$3,Total!W:W,B7,Total!AA:AA,DB!$G$5,Total!AA:AA,DB!$O$5,Total!AA:AA,DB!$G$9,Total!K:K,DB!$O$9,Total!AA:AA,$I$2)+COUNTIFS(Total!X:X,$V$3,Total!W:W,B7,Total!AA:AA,DB!$G$5,Total!AA:AA,DB!$O$5,Total!AA:AA,DB!$G$9,Total!AA:AA,DB!$O$9,Total!C:C,$I$2)+COUNTIFS(Total!X:X,$V$3,Total!W:W,B7,Total!O:O,DB!$G$5,Total!N:N,DB!$O$5,Total!M:M,DB!$G$9,Total!AA:AA,DB!$O$9,Total!AA:AA,$I$2)+COUNTIFS(Total!X:X,$V$3,Total!W:W,B7,Total!O:O,DB!$G$5,Total!N:N,DB!$O$5,Total!AA:AA,DB!$G$9,Total!K:K,DB!$O$9,Total!AA:AA,$I$2)+COUNTIFS(Total!X:X,$V$3,Total!W:W,B7,Total!O:O,DB!$G$5,Total!N:N,DB!$O$5,Total!AA:AA,DB!$G$9,Total!AA:AA,DB!$O$9,Total!C:C,$I$2)+COUNTIFS(Total!X:X,$V$3,Total!W:W,B7,Total!O:O,DB!$G$5,Total!AA:AA,DB!$O$5,Total!M:M,DB!$G$9,Total!K:K,DB!$O$9,Total!AA:AA,$I$2)+COUNTIFS(Total!X:X,$V$3,Total!W:W,B7,Total!O:O,DB!$G$5,Total!AA:AA,DB!$O$5,Total!M:M,DB!$G$9,Total!AA:AA,DB!$O$9,Total!C:C,$I$2)+COUNTIFS(Total!X:X,$V$3,Total!W:W,B7,Total!O:O,DB!$G$5,Total!AA:AA,DB!$O$5,Total!AA:AA,DB!$G$9,Total!K:K,DB!$O$9,Total!C:C,$I$2)+COUNTIFS(Total!X:X,$V$3,Total!W:W,B7,Total!AA:AA,DB!$G$5,Total!N:N,DB!$O$5,Total!M:M,DB!$G$9,Total!K:K,DB!$O$9,Total!AA:AA,$I$2)+COUNTIFS(Total!X:X,$V$3,Total!W:W,B7,Total!AA:AA,DB!$G$5,Total!N:N,DB!$O$5,Total!M:M,DB!$G$9,Total!AA:AA,DB!$O$9,Total!C:C,$I$2)+COUNTIFS(Total!X:X,$V$3,Total!W:W,B7,Total!AA:AA,DB!$G$5,Total!N:N,DB!$O$5,Total!AA:AA,DB!$G$9,Total!K:K,DB!$O$9,Total!C:C,$I$2)+COUNTIFS(Total!X:X,$V$3,Total!W:W,B7,Total!AA:AA,DB!$G$5,Total!AA:AA,DB!$O$5,Total!M:M,DB!$G$9,Total!K:K,DB!$O$9,Total!C:C,$I$2)+COUNTIFS(Total!X:X,$V$3,Total!W:W,B7,Total!O:O,DB!$G$5,Total!N:N,DB!$O$5,Total!AA:AA,DB!$G$9,Total!AA:AA,DB!$O$9,Total!AA:AA,$I$2)+COUNTIFS(Total!X:X,$V$3,Total!W:W,B7,Total!O:O,DB!$G$5,Total!AA:AA,DB!$O$5,Total!M:M,DB!$G$9,Total!AA:AA,DB!$O$9,Total!AA:AA,$I$2)+COUNTIFS(Total!X:X,$V$3,Total!W:W,B7,Total!O:O,DB!$G$5,Total!AA:AA,DB!$O$5,Total!AA:AA,DB!$G$9,Total!K:K,DB!$O$9,Total!AA:AA,$I$2)+COUNTIFS(Total!X:X,$V$3,Total!W:W,B7,Total!O:O,DB!$G$5,Total!AA:AA,DB!$O$5,Total!AA:AA,DB!$G$9,Total!AA:AA,DB!$O$9,Total!C:C,$I$2)+COUNTIFS(Total!X:X,$V$3,Total!W:W,B7,Total!AA:AA,DB!$G$5,Total!N:N,DB!$O$5,Total!M:M,DB!$G$9,Total!AA:AA,DB!$O$9,Total!AA:AA,$I$2)+COUNTIFS(Total!X:X,$V$3,Total!W:W,B7,Total!AA:AA,DB!$G$5,Total!N:N,DB!$O$5,Total!AA:AA,DB!$G$9,Total!K:K,DB!$O$9,Total!AA:AA,$I$2)+COUNTIFS(Total!X:X,$V$3,Total!W:W,B7,Total!AA:AA,DB!$G$5,Total!N:N,DB!$O$5,Total!AA:AA,DB!$G$9,Total!AA:AA,DB!$O$9,Total!C:C,$I$2)+COUNTIFS(Total!X:X,$V$3,Total!W:W,B7,Total!AA:AA,DB!$G$5,Total!AA:AA,DB!$O$5,Total!M:M,DB!$G$9,Total!K:K,DB!$O$9,Total!AA:AA,$I$2)+COUNTIFS(Total!X:X,$V$3,Total!W:W,B7,Total!AA:AA,DB!$G$5,Total!AA:AA,DB!$O$5,Total!M:M,DB!$G$9,Total!AA:AA,DB!$O$9,Total!C:C,$I$2)+COUNTIFS(Total!X:X,$V$3,Total!W:W,B7,Total!AA:AA,DB!$G$5,Total!AA:AA,DB!$O$5,Total!AA:AA,DB!$G$9,Total!K:K,DB!$O$9,Total!C:C,$I$2)+COUNTIFS(Total!X:X,$V$3,Total!W:W,B7,Total!AA:AA,DB!$G$5,Total!N:N,DB!$O$5,Total!M:M,DB!$G$9,Total!K:K,DB!$O$9,Total!C:C,$I$2)+COUNTIFS(Total!X:X,$V$3,Total!W:W,B7,Total!O:O,DB!$G$5,Total!AA:AA,DB!$O$5,Total!M:M,DB!$G$9,Total!K:K,DB!$O$9,Total!C:C,$I$2)+COUNTIFS(Total!X:X,$V$3,Total!W:W,B7,Total!O:O,DB!$G$5,Total!N:N,DB!$O$5,Total!AA:AA,DB!$G$9,Total!K:K,DB!$O$9,Total!C:C,$I$2)+COUNTIFS(Total!X:X,$V$3,Total!W:W,B7,Total!O:O,DB!$G$5,Total!N:N,DB!$O$5,Total!M:M,DB!$G$9,Total!AA:AA,DB!$O$9,Total!C:C,$I$2)+COUNTIFS(Total!X:X,$V$3,Total!W:W,B7,Total!O:O,DB!$G$5,Total!N:N,DB!$O$5,Total!M:M,DB!$G$9,Total!K:K,DB!$O$9,Total!AA:AA,$I$2)</f>
        <v>0</v>
      </c>
      <c r="W7" s="31">
        <f>COUNTIFS(Total!X:X,$W$3,Total!W:W,B7,Total!O:O,DB!$G$5,Total!N:N,DB!$O$5,Total!M:M,DB!$G$9,Total!K:K,DB!$O$9,Total!C:C,$I$2)+COUNTIFS(Total!X:X,$W$3,Total!W:W,B7,Total!AA:AA,DB!$G$5,Total!AA:AA,DB!$O$5,Total!AA:AA,DB!$G$9,Total!AA:AA,DB!$O$9,Total!AA:AA,$I$2)+COUNTIFS(Total!X:X,$W$3,Total!W:W,B7,Total!O:O,DB!$G$5,Total!AA:AA,DB!$O$5,Total!AA:AA,DB!$G$9,Total!AA:AA,DB!$O$9,Total!AA:AA,$I$2)+COUNTIFS(Total!X:X,$W$3,Total!W:W,B7,Total!AA:AA,DB!$G$5,Total!N:N,DB!$O$5,Total!AA:AA,DB!$G$9,Total!AA:AA,DB!$O$9,Total!AA:AA,$I$2)+COUNTIFS(Total!X:X,$W$3,Total!W:W,B7,Total!AA:AA,DB!$G$5,Total!AA:AA,DB!$O$5,Total!M:M,DB!$G$9,Total!AA:AA,DB!$O$9,Total!AA:AA,$I$2)+COUNTIFS(Total!X:X,$W$3,Total!W:W,B7,Total!AA:AA,DB!$G$5,Total!AA:AA,DB!$O$5,Total!AA:AA,DB!$G$9,Total!K:K,DB!$O$9,Total!AA:AA,$I$2)+COUNTIFS(Total!X:X,$W$3,Total!W:W,B7,Total!AA:AA,DB!$G$5,Total!AA:AA,DB!$O$5,Total!AA:AA,DB!$G$9,Total!AA:AA,DB!$O$9,Total!C:C,$I$2)+COUNTIFS(Total!X:X,$W$3,Total!W:W,B7,Total!O:O,DB!$G$5,Total!N:N,DB!$O$5,Total!M:M,DB!$G$9,Total!AA:AA,DB!$O$9,Total!AA:AA,$I$2)+COUNTIFS(Total!X:X,$W$3,Total!W:W,B7,Total!O:O,DB!$G$5,Total!N:N,DB!$O$5,Total!AA:AA,DB!$G$9,Total!K:K,DB!$O$9,Total!AA:AA,$I$2)+COUNTIFS(Total!X:X,$W$3,Total!W:W,B7,Total!O:O,DB!$G$5,Total!N:N,DB!$O$5,Total!AA:AA,DB!$G$9,Total!AA:AA,DB!$O$9,Total!C:C,$I$2)+COUNTIFS(Total!X:X,$W$3,Total!W:W,B7,Total!O:O,DB!$G$5,Total!AA:AA,DB!$O$5,Total!M:M,DB!$G$9,Total!K:K,DB!$O$9,Total!AA:AA,$I$2)+COUNTIFS(Total!X:X,$W$3,Total!W:W,B7,Total!O:O,DB!$G$5,Total!AA:AA,DB!$O$5,Total!M:M,DB!$G$9,Total!AA:AA,DB!$O$9,Total!C:C,$I$2)+COUNTIFS(Total!X:X,$W$3,Total!W:W,B7,Total!O:O,DB!$G$5,Total!AA:AA,DB!$O$5,Total!AA:AA,DB!$G$9,Total!K:K,DB!$O$9,Total!C:C,$I$2)+COUNTIFS(Total!X:X,$W$3,Total!W:W,B7,Total!AA:AA,DB!$G$5,Total!N:N,DB!$O$5,Total!M:M,DB!$G$9,Total!K:K,DB!$O$9,Total!AA:AA,$I$2)+COUNTIFS(Total!X:X,$W$3,Total!W:W,B7,Total!AA:AA,DB!$G$5,Total!N:N,DB!$O$5,Total!M:M,DB!$G$9,Total!AA:AA,DB!$O$9,Total!C:C,$I$2)+COUNTIFS(Total!X:X,$W$3,Total!W:W,B7,Total!AA:AA,DB!$G$5,Total!N:N,DB!$O$5,Total!AA:AA,DB!$G$9,Total!K:K,DB!$O$9,Total!C:C,$I$2)+COUNTIFS(Total!X:X,$W$3,Total!W:W,B7,Total!AA:AA,DB!$G$5,Total!AA:AA,DB!$O$5,Total!M:M,DB!$G$9,Total!K:K,DB!$O$9,Total!C:C,$I$2)+COUNTIFS(Total!X:X,$W$3,Total!W:W,B7,Total!O:O,DB!$G$5,Total!N:N,DB!$O$5,Total!AA:AA,DB!$G$9,Total!AA:AA,DB!$O$9,Total!AA:AA,$I$2)+COUNTIFS(Total!X:X,$W$3,Total!W:W,B7,Total!O:O,DB!$G$5,Total!AA:AA,DB!$O$5,Total!M:M,DB!$G$9,Total!AA:AA,DB!$O$9,Total!AA:AA,$I$2)+COUNTIFS(Total!X:X,$W$3,Total!W:W,B7,Total!O:O,DB!$G$5,Total!AA:AA,DB!$O$5,Total!AA:AA,DB!$G$9,Total!K:K,DB!$O$9,Total!AA:AA,$I$2)+COUNTIFS(Total!X:X,$W$3,Total!W:W,B7,Total!O:O,DB!$G$5,Total!AA:AA,DB!$O$5,Total!AA:AA,DB!$G$9,Total!AA:AA,DB!$O$9,Total!C:C,$I$2)+COUNTIFS(Total!X:X,$W$3,Total!W:W,B7,Total!AA:AA,DB!$G$5,Total!N:N,DB!$O$5,Total!M:M,DB!$G$9,Total!AA:AA,DB!$O$9,Total!AA:AA,$I$2)+COUNTIFS(Total!X:X,$W$3,Total!W:W,B7,Total!AA:AA,DB!$G$5,Total!N:N,DB!$O$5,Total!AA:AA,DB!$G$9,Total!K:K,DB!$O$9,Total!AA:AA,$I$2)+COUNTIFS(Total!X:X,$W$3,Total!W:W,B7,Total!AA:AA,DB!$G$5,Total!N:N,DB!$O$5,Total!AA:AA,DB!$G$9,Total!AA:AA,DB!$O$9,Total!C:C,$I$2)+COUNTIFS(Total!X:X,$W$3,Total!W:W,B7,Total!AA:AA,DB!$G$5,Total!AA:AA,DB!$O$5,Total!M:M,DB!$G$9,Total!K:K,DB!$O$9,Total!AA:AA,$I$2)+COUNTIFS(Total!X:X,$W$3,Total!W:W,B7,Total!AA:AA,DB!$G$5,Total!AA:AA,DB!$O$5,Total!M:M,DB!$G$9,Total!AA:AA,DB!$O$9,Total!C:C,$I$2)+COUNTIFS(Total!X:X,$W$3,Total!W:W,B7,Total!AA:AA,DB!$G$5,Total!AA:AA,DB!$O$5,Total!AA:AA,DB!$G$9,Total!K:K,DB!$O$9,Total!C:C,$I$2)+COUNTIFS(Total!X:X,$W$3,Total!W:W,B7,Total!AA:AA,DB!$G$5,Total!N:N,DB!$O$5,Total!M:M,DB!$G$9,Total!K:K,DB!$O$9,Total!C:C,$I$2)+COUNTIFS(Total!X:X,$W$3,Total!W:W,B7,Total!O:O,DB!$G$5,Total!AA:AA,DB!$O$5,Total!M:M,DB!$G$9,Total!K:K,DB!$O$9,Total!C:C,$I$2)+COUNTIFS(Total!X:X,$W$3,Total!W:W,B7,Total!O:O,DB!$G$5,Total!N:N,DB!$O$5,Total!AA:AA,DB!$G$9,Total!K:K,DB!$O$9,Total!C:C,$I$2)+COUNTIFS(Total!X:X,$W$3,Total!W:W,B7,Total!O:O,DB!$G$5,Total!N:N,DB!$O$5,Total!M:M,DB!$G$9,Total!AA:AA,DB!$O$9,Total!C:C,$I$2)+COUNTIFS(Total!X:X,$W$3,Total!W:W,B7,Total!O:O,DB!$G$5,Total!N:N,DB!$O$5,Total!M:M,DB!$G$9,Total!K:K,DB!$O$9,Total!AA:AA,$I$2)</f>
        <v>0</v>
      </c>
      <c r="X7" s="31">
        <f>COUNTIFS(Total!X:X,$X$3,Total!W:W,B7,Total!O:O,DB!$G$5,Total!N:N,DB!$O$5,Total!M:M,DB!$G$9,Total!K:K,DB!$O$9,Total!C:C,$I$2)+COUNTIFS(Total!X:X,$X$3,Total!W:W,B7,Total!AA:AA,DB!$G$5,Total!AA:AA,DB!$O$5,Total!AA:AA,DB!$G$9,Total!AA:AA,DB!$O$9,Total!AA:AA,$I$2)+COUNTIFS(Total!X:X,$X$3,Total!W:W,B7,Total!O:O,DB!$G$5,Total!AA:AA,DB!$O$5,Total!AA:AA,DB!$G$9,Total!AA:AA,DB!$O$9,Total!AA:AA,$I$2)+COUNTIFS(Total!X:X,$X$3,Total!W:W,B7,Total!AA:AA,DB!$G$5,Total!N:N,DB!$O$5,Total!AA:AA,DB!$G$9,Total!AA:AA,DB!$O$9,Total!AA:AA,$I$2)+COUNTIFS(Total!X:X,$X$3,Total!W:W,B7,Total!AA:AA,DB!$G$5,Total!AA:AA,DB!$O$5,Total!M:M,DB!$G$9,Total!AA:AA,DB!$O$9,Total!AA:AA,$I$2)+COUNTIFS(Total!X:X,$X$3,Total!W:W,B7,Total!AA:AA,DB!$G$5,Total!AA:AA,DB!$O$5,Total!AA:AA,DB!$G$9,Total!K:K,DB!$O$9,Total!AA:AA,$I$2)+COUNTIFS(Total!X:X,$X$3,Total!W:W,B7,Total!AA:AA,DB!$G$5,Total!AA:AA,DB!$O$5,Total!AA:AA,DB!$G$9,Total!AA:AA,DB!$O$9,Total!C:C,$I$2)+COUNTIFS(Total!X:X,$X$3,Total!W:W,B7,Total!O:O,DB!$G$5,Total!N:N,DB!$O$5,Total!M:M,DB!$G$9,Total!AA:AA,DB!$O$9,Total!AA:AA,$I$2)+COUNTIFS(Total!X:X,$X$3,Total!W:W,B7,Total!O:O,DB!$G$5,Total!N:N,DB!$O$5,Total!AA:AA,DB!$G$9,Total!K:K,DB!$O$9,Total!AA:AA,$I$2)+COUNTIFS(Total!X:X,$X$3,Total!W:W,B7,Total!O:O,DB!$G$5,Total!N:N,DB!$O$5,Total!AA:AA,DB!$G$9,Total!AA:AA,DB!$O$9,Total!C:C,$I$2)+COUNTIFS(Total!X:X,$X$3,Total!W:W,B7,Total!O:O,DB!$G$5,Total!AA:AA,DB!$O$5,Total!M:M,DB!$G$9,Total!K:K,DB!$O$9,Total!AA:AA,$I$2)+COUNTIFS(Total!X:X,$X$3,Total!W:W,B7,Total!O:O,DB!$G$5,Total!AA:AA,DB!$O$5,Total!M:M,DB!$G$9,Total!AA:AA,DB!$O$9,Total!C:C,$I$2)+COUNTIFS(Total!X:X,$X$3,Total!W:W,B7,Total!O:O,DB!$G$5,Total!AA:AA,DB!$O$5,Total!AA:AA,DB!$G$9,Total!K:K,DB!$O$9,Total!C:C,$I$2)+COUNTIFS(Total!X:X,$X$3,Total!W:W,B7,Total!AA:AA,DB!$G$5,Total!N:N,DB!$O$5,Total!M:M,DB!$G$9,Total!K:K,DB!$O$9,Total!AA:AA,$I$2)+COUNTIFS(Total!X:X,$X$3,Total!W:W,B7,Total!AA:AA,DB!$G$5,Total!N:N,DB!$O$5,Total!M:M,DB!$G$9,Total!AA:AA,DB!$O$9,Total!C:C,$I$2)+COUNTIFS(Total!X:X,$X$3,Total!W:W,B7,Total!AA:AA,DB!$G$5,Total!N:N,DB!$O$5,Total!AA:AA,DB!$G$9,Total!K:K,DB!$O$9,Total!C:C,$I$2)+COUNTIFS(Total!X:X,$X$3,Total!W:W,B7,Total!AA:AA,DB!$G$5,Total!AA:AA,DB!$O$5,Total!M:M,DB!$G$9,Total!K:K,DB!$O$9,Total!C:C,$I$2)+COUNTIFS(Total!X:X,$X$3,Total!W:W,B7,Total!O:O,DB!$G$5,Total!N:N,DB!$O$5,Total!AA:AA,DB!$G$9,Total!AA:AA,DB!$O$9,Total!AA:AA,$I$2)+COUNTIFS(Total!X:X,$X$3,Total!W:W,B7,Total!O:O,DB!$G$5,Total!AA:AA,DB!$O$5,Total!M:M,DB!$G$9,Total!AA:AA,DB!$O$9,Total!AA:AA,$I$2)+COUNTIFS(Total!X:X,$X$3,Total!W:W,B7,Total!O:O,DB!$G$5,Total!AA:AA,DB!$O$5,Total!AA:AA,DB!$G$9,Total!K:K,DB!$O$9,Total!AA:AA,$I$2)+COUNTIFS(Total!X:X,$X$3,Total!W:W,B7,Total!O:O,DB!$G$5,Total!AA:AA,DB!$O$5,Total!AA:AA,DB!$G$9,Total!AA:AA,DB!$O$9,Total!C:C,$I$2)+COUNTIFS(Total!X:X,$X$3,Total!W:W,B7,Total!AA:AA,DB!$G$5,Total!N:N,DB!$O$5,Total!M:M,DB!$G$9,Total!AA:AA,DB!$O$9,Total!AA:AA,$I$2)+COUNTIFS(Total!X:X,$X$3,Total!W:W,B7,Total!AA:AA,DB!$G$5,Total!N:N,DB!$O$5,Total!AA:AA,DB!$G$9,Total!K:K,DB!$O$9,Total!AA:AA,$I$2)+COUNTIFS(Total!X:X,$X$3,Total!W:W,B7,Total!AA:AA,DB!$G$5,Total!N:N,DB!$O$5,Total!AA:AA,DB!$G$9,Total!AA:AA,DB!$O$9,Total!C:C,$I$2)+COUNTIFS(Total!X:X,$X$3,Total!W:W,B7,Total!AA:AA,DB!$G$5,Total!AA:AA,DB!$O$5,Total!M:M,DB!$G$9,Total!K:K,DB!$O$9,Total!AA:AA,$I$2)+COUNTIFS(Total!X:X,$X$3,Total!W:W,B7,Total!AA:AA,DB!$G$5,Total!AA:AA,DB!$O$5,Total!M:M,DB!$G$9,Total!AA:AA,DB!$O$9,Total!C:C,$I$2)+COUNTIFS(Total!X:X,$X$3,Total!W:W,B7,Total!AA:AA,DB!$G$5,Total!AA:AA,DB!$O$5,Total!AA:AA,DB!$G$9,Total!K:K,DB!$O$9,Total!C:C,$I$2)+COUNTIFS(Total!X:X,$X$3,Total!W:W,B7,Total!AA:AA,DB!$G$5,Total!N:N,DB!$O$5,Total!M:M,DB!$G$9,Total!K:K,DB!$O$9,Total!C:C,$I$2)+COUNTIFS(Total!X:X,$X$3,Total!W:W,B7,Total!O:O,DB!$G$5,Total!AA:AA,DB!$O$5,Total!M:M,DB!$G$9,Total!K:K,DB!$O$9,Total!C:C,$I$2)+COUNTIFS(Total!X:X,$X$3,Total!W:W,B7,Total!O:O,DB!$G$5,Total!N:N,DB!$O$5,Total!AA:AA,DB!$G$9,Total!K:K,DB!$O$9,Total!C:C,$I$2)+COUNTIFS(Total!X:X,$X$3,Total!W:W,B7,Total!O:O,DB!$G$5,Total!N:N,DB!$O$5,Total!M:M,DB!$G$9,Total!AA:AA,DB!$O$9,Total!C:C,$I$2)+COUNTIFS(Total!X:X,$X$3,Total!W:W,B7,Total!O:O,DB!$G$5,Total!N:N,DB!$O$5,Total!M:M,DB!$G$9,Total!K:K,DB!$O$9,Total!AA:AA,$I$2)</f>
        <v>0</v>
      </c>
      <c r="Y7" s="31">
        <f t="shared" si="0"/>
        <v>17</v>
      </c>
      <c r="Z7" s="31">
        <f t="shared" si="1"/>
        <v>11</v>
      </c>
      <c r="AA7" s="31">
        <f t="shared" si="1"/>
        <v>2</v>
      </c>
      <c r="AE7" s="25" t="s">
        <v>37</v>
      </c>
    </row>
    <row r="8" spans="1:32" ht="30" customHeight="1" x14ac:dyDescent="0.25">
      <c r="A8" s="43">
        <v>5</v>
      </c>
      <c r="B8" s="53" t="s">
        <v>142</v>
      </c>
      <c r="C8" s="31">
        <f>COUNTIFS(Total!W:W,B8,Total!O:O,DB!$G$5,Total!N:N,DB!$O$5,Total!M:M,DB!$G$9,Total!K:K,DB!$O$9,Total!C:C,$I$2)+COUNTIFS(Total!W:W,B8,Total!AA:AA,DB!$G$5,Total!AA:AA,DB!$O$5,Total!AA:AA,DB!$G$9,Total!AA:AA,DB!$O$9,Total!AA:AA,$I$2)+COUNTIFS(Total!W:W,B8,Total!O:O,DB!$G$5,Total!AA:AA,DB!$O$5,Total!AA:AA,DB!$G$9,Total!AA:AA,DB!$O$9,Total!AA:AA,$I$2)+COUNTIFS(Total!W:W,B8,Total!AA:AA,DB!$G$5,Total!N:N,DB!$O$5,Total!AA:AA,DB!$G$9,Total!AA:AA,DB!$O$9,Total!AA:AA,$I$2)+COUNTIFS(Total!W:W,B8,Total!AA:AA,DB!$G$5,Total!AA:AA,DB!$O$5,Total!M:M,DB!$G$9,Total!AA:AA,DB!$O$9,Total!AA:AA,$I$2)+COUNTIFS(Total!W:W,B8,Total!AA:AA,DB!$G$5,Total!AA:AA,DB!$O$5,Total!AA:AA,DB!$G$9,Total!K:K,DB!$O$9,Total!AA:AA,$I$2)+COUNTIFS(Total!W:W,B8,Total!AA:AA,DB!$G$5,Total!AA:AA,DB!$O$5,Total!AA:AA,DB!$G$9,Total!AA:AA,DB!$O$9,Total!C:C,$I$2)+COUNTIFS(Total!W:W,B8,Total!O:O,DB!$G$5,Total!N:N,DB!$O$5,Total!M:M,DB!$G$9,Total!AA:AA,DB!$O$9,Total!AA:AA,$I$2)+COUNTIFS(Total!W:W,B8,Total!O:O,DB!$G$5,Total!N:N,DB!$O$5,Total!AA:AA,DB!$G$9,Total!K:K,DB!$O$9,Total!AA:AA,$I$2)+COUNTIFS(Total!W:W,B8,Total!O:O,DB!$G$5,Total!N:N,DB!$O$5,Total!AA:AA,DB!$G$9,Total!AA:AA,DB!$O$9,Total!C:C,$I$2)+COUNTIFS(Total!W:W,B8,Total!O:O,DB!$G$5,Total!AA:AA,DB!$O$5,Total!M:M,DB!$G$9,Total!K:K,DB!$O$9,Total!AA:AA,$I$2)+COUNTIFS(Total!W:W,B8,Total!O:O,DB!$G$5,Total!AA:AA,DB!$O$5,Total!M:M,DB!$G$9,Total!AA:AA,DB!$O$9,Total!C:C,$I$2)+COUNTIFS(Total!W:W,B8,Total!O:O,DB!$G$5,Total!AA:AA,DB!$O$5,Total!AA:AA,DB!$G$9,Total!K:K,DB!$O$9,Total!C:C,$I$2)+COUNTIFS(Total!W:W,B8,Total!AA:AA,DB!$G$5,Total!N:N,DB!$O$5,Total!M:M,DB!$G$9,Total!K:K,DB!$O$9,Total!AA:AA,$I$2)+COUNTIFS(Total!W:W,B8,Total!AA:AA,DB!$G$5,Total!N:N,DB!$O$5,Total!M:M,DB!$G$9,Total!AA:AA,DB!$O$9,Total!C:C,$I$2)+COUNTIFS(Total!W:W,B8,Total!AA:AA,DB!$G$5,Total!N:N,DB!$O$5,Total!AA:AA,DB!$G$9,Total!K:K,DB!$O$9,Total!C:C,$I$2)+COUNTIFS(Total!W:W,B8,Total!AA:AA,DB!$G$5,Total!AA:AA,DB!$O$5,Total!M:M,DB!$G$9,Total!K:K,DB!$O$9,Total!C:C,$I$2)+COUNTIFS(Total!W:W,B8,Total!O:O,DB!$G$5,Total!N:N,DB!$O$5,Total!AA:AA,DB!$G$9,Total!AA:AA,DB!$O$9,Total!AA:AA,$I$2)+COUNTIFS(Total!W:W,B8,Total!O:O,DB!$G$5,Total!AA:AA,DB!$O$5,Total!M:M,DB!$G$9,Total!AA:AA,DB!$O$9,Total!AA:AA,$I$2)+COUNTIFS(Total!W:W,B8,Total!O:O,DB!$G$5,Total!AA:AA,DB!$O$5,Total!AA:AA,DB!$G$9,Total!K:K,DB!$O$9,Total!AA:AA,$I$2)+COUNTIFS(Total!W:W,B8,Total!O:O,DB!$G$5,Total!AA:AA,DB!$O$5,Total!AA:AA,DB!$G$9,Total!AA:AA,DB!$O$9,Total!C:C,$I$2)+COUNTIFS(Total!W:W,B8,Total!AA:AA,DB!$G$5,Total!N:N,DB!$O$5,Total!M:M,DB!$G$9,Total!AA:AA,DB!$O$9,Total!AA:AA,$I$2)+COUNTIFS(Total!W:W,B8,Total!AA:AA,DB!$G$5,Total!N:N,DB!$O$5,Total!AA:AA,DB!$G$9,Total!K:K,DB!$O$9,Total!AA:AA,$I$2)+COUNTIFS(Total!W:W,B8,Total!AA:AA,DB!$G$5,Total!N:N,DB!$O$5,Total!AA:AA,DB!$G$9,Total!AA:AA,DB!$O$9,Total!C:C,$I$2)+COUNTIFS(Total!W:W,B8,Total!AA:AA,DB!$G$5,Total!AA:AA,DB!$O$5,Total!M:M,DB!$G$9,Total!K:K,DB!$O$9,Total!AA:AA,$I$2)+COUNTIFS(Total!W:W,B8,Total!AA:AA,DB!$G$5,Total!AA:AA,DB!$O$5,Total!M:M,DB!$G$9,Total!AA:AA,DB!$O$9,Total!C:C,$I$2)+COUNTIFS(Total!W:W,B8,Total!AA:AA,DB!$G$5,Total!AA:AA,DB!$O$5,Total!AA:AA,DB!$G$9,Total!K:K,DB!$O$9,Total!C:C,$I$2)+COUNTIFS(Total!W:W,B8,Total!AA:AA,DB!$G$5,Total!N:N,DB!$O$5,Total!M:M,DB!$G$9,Total!K:K,DB!$O$9,Total!C:C,$I$2)+COUNTIFS(Total!W:W,B8,Total!O:O,DB!$G$5,Total!AA:AA,DB!$O$5,Total!M:M,DB!$G$9,Total!K:K,DB!$O$9,Total!C:C,$I$2)+COUNTIFS(Total!W:W,B8,Total!O:O,DB!$G$5,Total!N:N,DB!$O$5,Total!AA:AA,DB!$G$9,Total!K:K,DB!$O$9,Total!C:C,$I$2)+COUNTIFS(Total!W:W,B8,Total!O:O,DB!$G$5,Total!N:N,DB!$O$5,Total!M:M,DB!$G$9,Total!AA:AA,DB!$O$9,Total!C:C,$I$2)+COUNTIFS(Total!W:W,B8,Total!O:O,DB!$G$5,Total!N:N,DB!$O$5,Total!M:M,DB!$G$9,Total!K:K,DB!$O$9,Total!AA:AA,$I$2)</f>
        <v>10</v>
      </c>
      <c r="D8" s="31">
        <f>COUNTIFS(Total!X:X,$AF$2,Total!W:W,B8,Total!O:O,DB!$G$5,Total!N:N,DB!$O$5,Total!M:M,DB!$G$9,Total!K:K,DB!$O$9,Total!C:C,$I$2)+COUNTIFS(Total!X:X,$AF$2,Total!W:W,B8,Total!AA:AA,DB!$G$5,Total!AA:AA,DB!$O$5,Total!AA:AA,DB!$G$9,Total!AA:AA,DB!$O$9,Total!AA:AA,$I$2)+COUNTIFS(Total!X:X,$AF$2,Total!W:W,B8,Total!O:O,DB!$G$5,Total!AA:AA,DB!$O$5,Total!AA:AA,DB!$G$9,Total!AA:AA,DB!$O$9,Total!AA:AA,$I$2)+COUNTIFS(Total!X:X,$AF$2,Total!W:W,B8,Total!AA:AA,DB!$G$5,Total!N:N,DB!$O$5,Total!AA:AA,DB!$G$9,Total!AA:AA,DB!$O$9,Total!AA:AA,$I$2)+COUNTIFS(Total!X:X,$AF$2,Total!W:W,B8,Total!AA:AA,DB!$G$5,Total!AA:AA,DB!$O$5,Total!M:M,DB!$G$9,Total!AA:AA,DB!$O$9,Total!AA:AA,$I$2)+COUNTIFS(Total!X:X,$AF$2,Total!W:W,B8,Total!AA:AA,DB!$G$5,Total!AA:AA,DB!$O$5,Total!AA:AA,DB!$G$9,Total!K:K,DB!$O$9,Total!AA:AA,$I$2)+COUNTIFS(Total!X:X,$AF$2,Total!W:W,B8,Total!AA:AA,DB!$G$5,Total!AA:AA,DB!$O$5,Total!AA:AA,DB!$G$9,Total!AA:AA,DB!$O$9,Total!C:C,$I$2)+COUNTIFS(Total!X:X,$AF$2,Total!W:W,B8,Total!O:O,DB!$G$5,Total!N:N,DB!$O$5,Total!M:M,DB!$G$9,Total!AA:AA,DB!$O$9,Total!AA:AA,$I$2)+COUNTIFS(Total!X:X,$AF$2,Total!W:W,B8,Total!O:O,DB!$G$5,Total!N:N,DB!$O$5,Total!AA:AA,DB!$G$9,Total!K:K,DB!$O$9,Total!AA:AA,$I$2)+COUNTIFS(Total!X:X,$AF$2,Total!W:W,B8,Total!O:O,DB!$G$5,Total!N:N,DB!$O$5,Total!AA:AA,DB!$G$9,Total!AA:AA,DB!$O$9,Total!C:C,$I$2)+COUNTIFS(Total!X:X,$AF$2,Total!W:W,B8,Total!O:O,DB!$G$5,Total!AA:AA,DB!$O$5,Total!M:M,DB!$G$9,Total!K:K,DB!$O$9,Total!AA:AA,$I$2)+COUNTIFS(Total!X:X,$AF$2,Total!W:W,B8,Total!O:O,DB!$G$5,Total!AA:AA,DB!$O$5,Total!M:M,DB!$G$9,Total!AA:AA,DB!$O$9,Total!C:C,$I$2)+COUNTIFS(Total!X:X,$AF$2,Total!W:W,B8,Total!O:O,DB!$G$5,Total!AA:AA,DB!$O$5,Total!AA:AA,DB!$G$9,Total!K:K,DB!$O$9,Total!C:C,$I$2)+COUNTIFS(Total!X:X,$AF$2,Total!W:W,B8,Total!AA:AA,DB!$G$5,Total!N:N,DB!$O$5,Total!M:M,DB!$G$9,Total!K:K,DB!$O$9,Total!AA:AA,$I$2)+COUNTIFS(Total!X:X,$AF$2,Total!W:W,B8,Total!AA:AA,DB!$G$5,Total!N:N,DB!$O$5,Total!M:M,DB!$G$9,Total!AA:AA,DB!$O$9,Total!C:C,$I$2)+COUNTIFS(Total!X:X,$AF$2,Total!W:W,B8,Total!AA:AA,DB!$G$5,Total!N:N,DB!$O$5,Total!AA:AA,DB!$G$9,Total!K:K,DB!$O$9,Total!C:C,$I$2)+COUNTIFS(Total!X:X,$AF$2,Total!W:W,B8,Total!AA:AA,DB!$G$5,Total!AA:AA,DB!$O$5,Total!M:M,DB!$G$9,Total!K:K,DB!$O$9,Total!C:C,$I$2)+COUNTIFS(Total!X:X,$AF$2,Total!W:W,B8,Total!O:O,DB!$G$5,Total!N:N,DB!$O$5,Total!AA:AA,DB!$G$9,Total!AA:AA,DB!$O$9,Total!AA:AA,$I$2)+COUNTIFS(Total!X:X,$AF$2,Total!W:W,B8,Total!O:O,DB!$G$5,Total!AA:AA,DB!$O$5,Total!M:M,DB!$G$9,Total!AA:AA,DB!$O$9,Total!AA:AA,$I$2)+COUNTIFS(Total!X:X,$AF$2,Total!W:W,B8,Total!O:O,DB!$G$5,Total!AA:AA,DB!$O$5,Total!AA:AA,DB!$G$9,Total!K:K,DB!$O$9,Total!AA:AA,$I$2)+COUNTIFS(Total!X:X,$AF$2,Total!W:W,B8,Total!O:O,DB!$G$5,Total!AA:AA,DB!$O$5,Total!AA:AA,DB!$G$9,Total!AA:AA,DB!$O$9,Total!C:C,$I$2)+COUNTIFS(Total!X:X,$AF$2,Total!W:W,B8,Total!AA:AA,DB!$G$5,Total!N:N,DB!$O$5,Total!M:M,DB!$G$9,Total!AA:AA,DB!$O$9,Total!AA:AA,$I$2)+COUNTIFS(Total!X:X,$AF$2,Total!W:W,B8,Total!AA:AA,DB!$G$5,Total!N:N,DB!$O$5,Total!AA:AA,DB!$G$9,Total!K:K,DB!$O$9,Total!AA:AA,$I$2)+COUNTIFS(Total!X:X,$AF$2,Total!W:W,B8,Total!AA:AA,DB!$G$5,Total!N:N,DB!$O$5,Total!AA:AA,DB!$G$9,Total!AA:AA,DB!$O$9,Total!C:C,$I$2)+COUNTIFS(Total!X:X,$AF$2,Total!W:W,B8,Total!AA:AA,DB!$G$5,Total!AA:AA,DB!$O$5,Total!M:M,DB!$G$9,Total!K:K,DB!$O$9,Total!AA:AA,$I$2)+COUNTIFS(Total!X:X,$AF$2,Total!W:W,B8,Total!AA:AA,DB!$G$5,Total!AA:AA,DB!$O$5,Total!M:M,DB!$G$9,Total!AA:AA,DB!$O$9,Total!C:C,$I$2)+COUNTIFS(Total!X:X,$AF$2,Total!W:W,B8,Total!AA:AA,DB!$G$5,Total!AA:AA,DB!$O$5,Total!AA:AA,DB!$G$9,Total!K:K,DB!$O$9,Total!C:C,$I$2)+COUNTIFS(Total!X:X,$AF$2,Total!W:W,B8,Total!AA:AA,DB!$G$5,Total!N:N,DB!$O$5,Total!M:M,DB!$G$9,Total!K:K,DB!$O$9,Total!C:C,$I$2)+COUNTIFS(Total!X:X,$AF$2,Total!W:W,B8,Total!O:O,DB!$G$5,Total!AA:AA,DB!$O$5,Total!M:M,DB!$G$9,Total!K:K,DB!$O$9,Total!C:C,$I$2)+COUNTIFS(Total!X:X,$AF$2,Total!W:W,B8,Total!O:O,DB!$G$5,Total!N:N,DB!$O$5,Total!AA:AA,DB!$G$9,Total!K:K,DB!$O$9,Total!C:C,$I$2)+COUNTIFS(Total!X:X,$AF$2,Total!W:W,B8,Total!O:O,DB!$G$5,Total!N:N,DB!$O$5,Total!M:M,DB!$G$9,Total!AA:AA,DB!$O$9,Total!C:C,$I$2)+COUNTIFS(Total!X:X,$AF$2,Total!W:W,B8,Total!O:O,DB!$G$5,Total!N:N,DB!$O$5,Total!M:M,DB!$G$9,Total!K:K,DB!$O$9,Total!AA:AA,$I$2)</f>
        <v>9</v>
      </c>
      <c r="E8" s="31">
        <f>COUNTIFS(Total!X:X,$E$3,Total!W:W,B8,Total!O:O,DB!$G$5,Total!N:N,DB!$O$5,Total!M:M,DB!$G$9,Total!K:K,DB!$O$9,Total!C:C,$I$2)+COUNTIFS(Total!X:X,$E$3,Total!W:W,B8,Total!AA:AA,DB!$G$5,Total!AA:AA,DB!$O$5,Total!AA:AA,DB!$G$9,Total!AA:AA,DB!$O$9,Total!AA:AA,$I$2)+COUNTIFS(Total!X:X,$E$3,Total!W:W,B8,Total!O:O,DB!$G$5,Total!AA:AA,DB!$O$5,Total!AA:AA,DB!$G$9,Total!AA:AA,DB!$O$9,Total!AA:AA,$I$2)+COUNTIFS(Total!X:X,$E$3,Total!W:W,B8,Total!AA:AA,DB!$G$5,Total!N:N,DB!$O$5,Total!AA:AA,DB!$G$9,Total!AA:AA,DB!$O$9,Total!AA:AA,$I$2)+COUNTIFS(Total!X:X,$E$3,Total!W:W,B8,Total!AA:AA,DB!$G$5,Total!AA:AA,DB!$O$5,Total!M:M,DB!$G$9,Total!AA:AA,DB!$O$9,Total!AA:AA,$I$2)+COUNTIFS(Total!X:X,$E$3,Total!W:W,B8,Total!AA:AA,DB!$G$5,Total!AA:AA,DB!$O$5,Total!AA:AA,DB!$G$9,Total!K:K,DB!$O$9,Total!AA:AA,$I$2)+COUNTIFS(Total!X:X,$E$3,Total!W:W,B8,Total!AA:AA,DB!$G$5,Total!AA:AA,DB!$O$5,Total!AA:AA,DB!$G$9,Total!AA:AA,DB!$O$9,Total!C:C,$I$2)+COUNTIFS(Total!X:X,$E$3,Total!W:W,B8,Total!O:O,DB!$G$5,Total!N:N,DB!$O$5,Total!M:M,DB!$G$9,Total!AA:AA,DB!$O$9,Total!AA:AA,$I$2)+COUNTIFS(Total!X:X,$E$3,Total!W:W,B8,Total!O:O,DB!$G$5,Total!N:N,DB!$O$5,Total!AA:AA,DB!$G$9,Total!K:K,DB!$O$9,Total!AA:AA,$I$2)+COUNTIFS(Total!X:X,$E$3,Total!W:W,B8,Total!O:O,DB!$G$5,Total!N:N,DB!$O$5,Total!AA:AA,DB!$G$9,Total!AA:AA,DB!$O$9,Total!C:C,$I$2)+COUNTIFS(Total!X:X,$E$3,Total!W:W,B8,Total!O:O,DB!$G$5,Total!AA:AA,DB!$O$5,Total!M:M,DB!$G$9,Total!K:K,DB!$O$9,Total!AA:AA,$I$2)+COUNTIFS(Total!X:X,$E$3,Total!W:W,B8,Total!O:O,DB!$G$5,Total!AA:AA,DB!$O$5,Total!M:M,DB!$G$9,Total!AA:AA,DB!$O$9,Total!C:C,$I$2)+COUNTIFS(Total!X:X,$E$3,Total!W:W,B8,Total!O:O,DB!$G$5,Total!AA:AA,DB!$O$5,Total!AA:AA,DB!$G$9,Total!K:K,DB!$O$9,Total!C:C,$I$2)+COUNTIFS(Total!X:X,$E$3,Total!W:W,B8,Total!AA:AA,DB!$G$5,Total!N:N,DB!$O$5,Total!M:M,DB!$G$9,Total!K:K,DB!$O$9,Total!AA:AA,$I$2)+COUNTIFS(Total!X:X,$E$3,Total!W:W,B8,Total!AA:AA,DB!$G$5,Total!N:N,DB!$O$5,Total!M:M,DB!$G$9,Total!AA:AA,DB!$O$9,Total!C:C,$I$2)+COUNTIFS(Total!X:X,$E$3,Total!W:W,B8,Total!AA:AA,DB!$G$5,Total!N:N,DB!$O$5,Total!AA:AA,DB!$G$9,Total!K:K,DB!$O$9,Total!C:C,$I$2)+COUNTIFS(Total!X:X,$E$3,Total!W:W,B8,Total!AA:AA,DB!$G$5,Total!AA:AA,DB!$O$5,Total!M:M,DB!$G$9,Total!K:K,DB!$O$9,Total!C:C,$I$2)+COUNTIFS(Total!X:X,$E$3,Total!W:W,B8,Total!O:O,DB!$G$5,Total!N:N,DB!$O$5,Total!AA:AA,DB!$G$9,Total!AA:AA,DB!$O$9,Total!AA:AA,$I$2)+COUNTIFS(Total!X:X,$E$3,Total!W:W,B8,Total!O:O,DB!$G$5,Total!AA:AA,DB!$O$5,Total!M:M,DB!$G$9,Total!AA:AA,DB!$O$9,Total!AA:AA,$I$2)+COUNTIFS(Total!X:X,$E$3,Total!W:W,B8,Total!O:O,DB!$G$5,Total!AA:AA,DB!$O$5,Total!AA:AA,DB!$G$9,Total!K:K,DB!$O$9,Total!AA:AA,$I$2)+COUNTIFS(Total!X:X,$E$3,Total!W:W,B8,Total!O:O,DB!$G$5,Total!AA:AA,DB!$O$5,Total!AA:AA,DB!$G$9,Total!AA:AA,DB!$O$9,Total!C:C,$I$2)+COUNTIFS(Total!X:X,$E$3,Total!W:W,B8,Total!AA:AA,DB!$G$5,Total!N:N,DB!$O$5,Total!M:M,DB!$G$9,Total!AA:AA,DB!$O$9,Total!AA:AA,$I$2)+COUNTIFS(Total!X:X,$E$3,Total!W:W,B8,Total!AA:AA,DB!$G$5,Total!N:N,DB!$O$5,Total!AA:AA,DB!$G$9,Total!K:K,DB!$O$9,Total!AA:AA,$I$2)+COUNTIFS(Total!X:X,$E$3,Total!W:W,B8,Total!AA:AA,DB!$G$5,Total!N:N,DB!$O$5,Total!AA:AA,DB!$G$9,Total!AA:AA,DB!$O$9,Total!C:C,$I$2)+COUNTIFS(Total!X:X,$E$3,Total!W:W,B8,Total!AA:AA,DB!$G$5,Total!AA:AA,DB!$O$5,Total!M:M,DB!$G$9,Total!K:K,DB!$O$9,Total!AA:AA,$I$2)+COUNTIFS(Total!X:X,$E$3,Total!W:W,B8,Total!AA:AA,DB!$G$5,Total!AA:AA,DB!$O$5,Total!M:M,DB!$G$9,Total!AA:AA,DB!$O$9,Total!C:C,$I$2)+COUNTIFS(Total!X:X,$E$3,Total!W:W,B8,Total!AA:AA,DB!$G$5,Total!AA:AA,DB!$O$5,Total!AA:AA,DB!$G$9,Total!K:K,DB!$O$9,Total!C:C,$I$2)+COUNTIFS(Total!X:X,$E$3,Total!W:W,B8,Total!AA:AA,DB!$G$5,Total!N:N,DB!$O$5,Total!M:M,DB!$G$9,Total!K:K,DB!$O$9,Total!C:C,$I$2)+COUNTIFS(Total!X:X,$E$3,Total!W:W,B8,Total!O:O,DB!$G$5,Total!AA:AA,DB!$O$5,Total!M:M,DB!$G$9,Total!K:K,DB!$O$9,Total!C:C,$I$2)+COUNTIFS(Total!X:X,$E$3,Total!W:W,B8,Total!O:O,DB!$G$5,Total!N:N,DB!$O$5,Total!AA:AA,DB!$G$9,Total!K:K,DB!$O$9,Total!C:C,$I$2)+COUNTIFS(Total!X:X,$E$3,Total!W:W,B8,Total!O:O,DB!$G$5,Total!N:N,DB!$O$5,Total!M:M,DB!$G$9,Total!AA:AA,DB!$O$9,Total!C:C,$I$2)+COUNTIFS(Total!X:X,$E$3,Total!W:W,B8,Total!O:O,DB!$G$5,Total!N:N,DB!$O$5,Total!M:M,DB!$G$9,Total!K:K,DB!$O$9,Total!AA:AA,$I$2)</f>
        <v>0</v>
      </c>
      <c r="F8" s="31"/>
      <c r="G8" s="31">
        <f>COUNTIFS(Total!X:X,$G$3,Total!W:W,B8,Total!O:O,DB!$G$5,Total!N:N,DB!$O$5,Total!M:M,DB!$G$9,Total!K:K,DB!$O$9,Total!C:C,$I$2)+COUNTIFS(Total!X:X,$G$3,Total!W:W,B8,Total!AA:AA,DB!$G$5,Total!AA:AA,DB!$O$5,Total!AA:AA,DB!$G$9,Total!AA:AA,DB!$O$9,Total!AA:AA,$I$2)+COUNTIFS(Total!X:X,$G$3,Total!W:W,B8,Total!O:O,DB!$G$5,Total!AA:AA,DB!$O$5,Total!AA:AA,DB!$G$9,Total!AA:AA,DB!$O$9,Total!AA:AA,$I$2)+COUNTIFS(Total!X:X,$G$3,Total!W:W,B8,Total!AA:AA,DB!$G$5,Total!N:N,DB!$O$5,Total!AA:AA,DB!$G$9,Total!AA:AA,DB!$O$9,Total!AA:AA,$I$2)+COUNTIFS(Total!X:X,$G$3,Total!W:W,B8,Total!AA:AA,DB!$G$5,Total!AA:AA,DB!$O$5,Total!M:M,DB!$G$9,Total!AA:AA,DB!$O$9,Total!AA:AA,$I$2)+COUNTIFS(Total!X:X,$G$3,Total!W:W,B8,Total!AA:AA,DB!$G$5,Total!AA:AA,DB!$O$5,Total!AA:AA,DB!$G$9,Total!K:K,DB!$O$9,Total!AA:AA,$I$2)+COUNTIFS(Total!X:X,$G$3,Total!W:W,B8,Total!AA:AA,DB!$G$5,Total!AA:AA,DB!$O$5,Total!AA:AA,DB!$G$9,Total!AA:AA,DB!$O$9,Total!C:C,$I$2)+COUNTIFS(Total!X:X,$G$3,Total!W:W,B8,Total!O:O,DB!$G$5,Total!N:N,DB!$O$5,Total!M:M,DB!$G$9,Total!AA:AA,DB!$O$9,Total!AA:AA,$I$2)+COUNTIFS(Total!X:X,$G$3,Total!W:W,B8,Total!O:O,DB!$G$5,Total!N:N,DB!$O$5,Total!AA:AA,DB!$G$9,Total!K:K,DB!$O$9,Total!AA:AA,$I$2)+COUNTIFS(Total!X:X,$G$3,Total!W:W,B8,Total!O:O,DB!$G$5,Total!N:N,DB!$O$5,Total!AA:AA,DB!$G$9,Total!AA:AA,DB!$O$9,Total!C:C,$I$2)+COUNTIFS(Total!X:X,$G$3,Total!W:W,B8,Total!O:O,DB!$G$5,Total!AA:AA,DB!$O$5,Total!M:M,DB!$G$9,Total!K:K,DB!$O$9,Total!AA:AA,$I$2)+COUNTIFS(Total!X:X,$G$3,Total!W:W,B8,Total!O:O,DB!$G$5,Total!AA:AA,DB!$O$5,Total!M:M,DB!$G$9,Total!AA:AA,DB!$O$9,Total!C:C,$I$2)+COUNTIFS(Total!X:X,$G$3,Total!W:W,B8,Total!O:O,DB!$G$5,Total!AA:AA,DB!$O$5,Total!AA:AA,DB!$G$9,Total!K:K,DB!$O$9,Total!C:C,$I$2)+COUNTIFS(Total!X:X,$G$3,Total!W:W,B8,Total!AA:AA,DB!$G$5,Total!N:N,DB!$O$5,Total!M:M,DB!$G$9,Total!K:K,DB!$O$9,Total!AA:AA,$I$2)+COUNTIFS(Total!X:X,$G$3,Total!W:W,B8,Total!AA:AA,DB!$G$5,Total!N:N,DB!$O$5,Total!M:M,DB!$G$9,Total!AA:AA,DB!$O$9,Total!C:C,$I$2)+COUNTIFS(Total!X:X,$G$3,Total!W:W,B8,Total!AA:AA,DB!$G$5,Total!N:N,DB!$O$5,Total!AA:AA,DB!$G$9,Total!K:K,DB!$O$9,Total!C:C,$I$2)+COUNTIFS(Total!X:X,$G$3,Total!W:W,B8,Total!AA:AA,DB!$G$5,Total!AA:AA,DB!$O$5,Total!M:M,DB!$G$9,Total!K:K,DB!$O$9,Total!C:C,$I$2)+COUNTIFS(Total!X:X,$G$3,Total!W:W,B8,Total!O:O,DB!$G$5,Total!N:N,DB!$O$5,Total!AA:AA,DB!$G$9,Total!AA:AA,DB!$O$9,Total!AA:AA,$I$2)+COUNTIFS(Total!X:X,$G$3,Total!W:W,B8,Total!O:O,DB!$G$5,Total!AA:AA,DB!$O$5,Total!M:M,DB!$G$9,Total!AA:AA,DB!$O$9,Total!AA:AA,$I$2)+COUNTIFS(Total!X:X,$G$3,Total!W:W,B8,Total!O:O,DB!$G$5,Total!AA:AA,DB!$O$5,Total!AA:AA,DB!$G$9,Total!K:K,DB!$O$9,Total!AA:AA,$I$2)+COUNTIFS(Total!X:X,$G$3,Total!W:W,B8,Total!O:O,DB!$G$5,Total!AA:AA,DB!$O$5,Total!AA:AA,DB!$G$9,Total!AA:AA,DB!$O$9,Total!C:C,$I$2)+COUNTIFS(Total!X:X,$G$3,Total!W:W,B8,Total!AA:AA,DB!$G$5,Total!N:N,DB!$O$5,Total!M:M,DB!$G$9,Total!AA:AA,DB!$O$9,Total!AA:AA,$I$2)+COUNTIFS(Total!X:X,$G$3,Total!W:W,B8,Total!AA:AA,DB!$G$5,Total!N:N,DB!$O$5,Total!AA:AA,DB!$G$9,Total!K:K,DB!$O$9,Total!AA:AA,$I$2)+COUNTIFS(Total!X:X,$G$3,Total!W:W,B8,Total!AA:AA,DB!$G$5,Total!N:N,DB!$O$5,Total!AA:AA,DB!$G$9,Total!AA:AA,DB!$O$9,Total!C:C,$I$2)+COUNTIFS(Total!X:X,$G$3,Total!W:W,B8,Total!AA:AA,DB!$G$5,Total!AA:AA,DB!$O$5,Total!M:M,DB!$G$9,Total!K:K,DB!$O$9,Total!AA:AA,$I$2)+COUNTIFS(Total!X:X,$G$3,Total!W:W,B8,Total!AA:AA,DB!$G$5,Total!AA:AA,DB!$O$5,Total!M:M,DB!$G$9,Total!AA:AA,DB!$O$9,Total!C:C,$I$2)+COUNTIFS(Total!X:X,$G$3,Total!W:W,B8,Total!AA:AA,DB!$G$5,Total!AA:AA,DB!$O$5,Total!AA:AA,DB!$G$9,Total!K:K,DB!$O$9,Total!C:C,$I$2)+COUNTIFS(Total!X:X,$G$3,Total!W:W,B8,Total!AA:AA,DB!$G$5,Total!N:N,DB!$O$5,Total!M:M,DB!$G$9,Total!K:K,DB!$O$9,Total!C:C,$I$2)+COUNTIFS(Total!X:X,$G$3,Total!W:W,B8,Total!O:O,DB!$G$5,Total!AA:AA,DB!$O$5,Total!M:M,DB!$G$9,Total!K:K,DB!$O$9,Total!C:C,$I$2)+COUNTIFS(Total!X:X,$G$3,Total!W:W,B8,Total!O:O,DB!$G$5,Total!N:N,DB!$O$5,Total!AA:AA,DB!$G$9,Total!K:K,DB!$O$9,Total!C:C,$I$2)+COUNTIFS(Total!X:X,$G$3,Total!W:W,B8,Total!O:O,DB!$G$5,Total!N:N,DB!$O$5,Total!M:M,DB!$G$9,Total!AA:AA,DB!$O$9,Total!C:C,$I$2)+COUNTIFS(Total!X:X,$G$3,Total!W:W,B8,Total!O:O,DB!$G$5,Total!N:N,DB!$O$5,Total!M:M,DB!$G$9,Total!K:K,DB!$O$9,Total!AA:AA,$I$2)</f>
        <v>0</v>
      </c>
      <c r="H8" s="31">
        <f>COUNTIFS(Total!X:X,$H$3,Total!W:W,B8,Total!O:O,DB!$G$5,Total!N:N,DB!$O$5,Total!M:M,DB!$G$9,Total!K:K,DB!$O$9,Total!C:C,$I$2)+COUNTIFS(Total!X:X,$H$3,Total!W:W,B8,Total!AA:AA,DB!$G$5,Total!AA:AA,DB!$O$5,Total!AA:AA,DB!$G$9,Total!AA:AA,DB!$O$9,Total!AA:AA,$I$2)+COUNTIFS(Total!X:X,$H$3,Total!W:W,B8,Total!O:O,DB!$G$5,Total!AA:AA,DB!$O$5,Total!AA:AA,DB!$G$9,Total!AA:AA,DB!$O$9,Total!AA:AA,$I$2)+COUNTIFS(Total!X:X,$H$3,Total!W:W,B8,Total!AA:AA,DB!$G$5,Total!N:N,DB!$O$5,Total!AA:AA,DB!$G$9,Total!AA:AA,DB!$O$9,Total!AA:AA,$I$2)+COUNTIFS(Total!X:X,$H$3,Total!W:W,B8,Total!AA:AA,DB!$G$5,Total!AA:AA,DB!$O$5,Total!M:M,DB!$G$9,Total!AA:AA,DB!$O$9,Total!AA:AA,$I$2)+COUNTIFS(Total!X:X,$H$3,Total!W:W,B8,Total!AA:AA,DB!$G$5,Total!AA:AA,DB!$O$5,Total!AA:AA,DB!$G$9,Total!K:K,DB!$O$9,Total!AA:AA,$I$2)+COUNTIFS(Total!X:X,$H$3,Total!W:W,B8,Total!AA:AA,DB!$G$5,Total!AA:AA,DB!$O$5,Total!AA:AA,DB!$G$9,Total!AA:AA,DB!$O$9,Total!C:C,$I$2)+COUNTIFS(Total!X:X,$H$3,Total!W:W,B8,Total!O:O,DB!$G$5,Total!N:N,DB!$O$5,Total!M:M,DB!$G$9,Total!AA:AA,DB!$O$9,Total!AA:AA,$I$2)+COUNTIFS(Total!X:X,$H$3,Total!W:W,B8,Total!O:O,DB!$G$5,Total!N:N,DB!$O$5,Total!AA:AA,DB!$G$9,Total!K:K,DB!$O$9,Total!AA:AA,$I$2)+COUNTIFS(Total!X:X,$H$3,Total!W:W,B8,Total!O:O,DB!$G$5,Total!N:N,DB!$O$5,Total!AA:AA,DB!$G$9,Total!AA:AA,DB!$O$9,Total!C:C,$I$2)+COUNTIFS(Total!X:X,$H$3,Total!W:W,B8,Total!O:O,DB!$G$5,Total!AA:AA,DB!$O$5,Total!M:M,DB!$G$9,Total!K:K,DB!$O$9,Total!AA:AA,$I$2)+COUNTIFS(Total!X:X,$H$3,Total!W:W,B8,Total!O:O,DB!$G$5,Total!AA:AA,DB!$O$5,Total!M:M,DB!$G$9,Total!AA:AA,DB!$O$9,Total!C:C,$I$2)+COUNTIFS(Total!X:X,$H$3,Total!W:W,B8,Total!O:O,DB!$G$5,Total!AA:AA,DB!$O$5,Total!AA:AA,DB!$G$9,Total!K:K,DB!$O$9,Total!C:C,$I$2)+COUNTIFS(Total!X:X,$H$3,Total!W:W,B8,Total!AA:AA,DB!$G$5,Total!N:N,DB!$O$5,Total!M:M,DB!$G$9,Total!K:K,DB!$O$9,Total!AA:AA,$I$2)+COUNTIFS(Total!X:X,$H$3,Total!W:W,B8,Total!AA:AA,DB!$G$5,Total!N:N,DB!$O$5,Total!M:M,DB!$G$9,Total!AA:AA,DB!$O$9,Total!C:C,$I$2)+COUNTIFS(Total!X:X,$H$3,Total!W:W,B8,Total!AA:AA,DB!$G$5,Total!N:N,DB!$O$5,Total!AA:AA,DB!$G$9,Total!K:K,DB!$O$9,Total!C:C,$I$2)+COUNTIFS(Total!X:X,$H$3,Total!W:W,B8,Total!AA:AA,DB!$G$5,Total!AA:AA,DB!$O$5,Total!M:M,DB!$G$9,Total!K:K,DB!$O$9,Total!C:C,$I$2)+COUNTIFS(Total!X:X,$H$3,Total!W:W,B8,Total!O:O,DB!$G$5,Total!N:N,DB!$O$5,Total!AA:AA,DB!$G$9,Total!AA:AA,DB!$O$9,Total!AA:AA,$I$2)+COUNTIFS(Total!X:X,$H$3,Total!W:W,B8,Total!O:O,DB!$G$5,Total!AA:AA,DB!$O$5,Total!M:M,DB!$G$9,Total!AA:AA,DB!$O$9,Total!AA:AA,$I$2)+COUNTIFS(Total!X:X,$H$3,Total!W:W,B8,Total!O:O,DB!$G$5,Total!AA:AA,DB!$O$5,Total!AA:AA,DB!$G$9,Total!K:K,DB!$O$9,Total!AA:AA,$I$2)+COUNTIFS(Total!X:X,$H$3,Total!W:W,B8,Total!O:O,DB!$G$5,Total!AA:AA,DB!$O$5,Total!AA:AA,DB!$G$9,Total!AA:AA,DB!$O$9,Total!C:C,$I$2)+COUNTIFS(Total!X:X,$H$3,Total!W:W,B8,Total!AA:AA,DB!$G$5,Total!N:N,DB!$O$5,Total!M:M,DB!$G$9,Total!AA:AA,DB!$O$9,Total!AA:AA,$I$2)+COUNTIFS(Total!X:X,$H$3,Total!W:W,B8,Total!AA:AA,DB!$G$5,Total!N:N,DB!$O$5,Total!AA:AA,DB!$G$9,Total!K:K,DB!$O$9,Total!AA:AA,$I$2)+COUNTIFS(Total!X:X,$H$3,Total!W:W,B8,Total!AA:AA,DB!$G$5,Total!N:N,DB!$O$5,Total!AA:AA,DB!$G$9,Total!AA:AA,DB!$O$9,Total!C:C,$I$2)+COUNTIFS(Total!X:X,$H$3,Total!W:W,B8,Total!AA:AA,DB!$G$5,Total!AA:AA,DB!$O$5,Total!M:M,DB!$G$9,Total!K:K,DB!$O$9,Total!AA:AA,$I$2)+COUNTIFS(Total!X:X,$H$3,Total!W:W,B8,Total!AA:AA,DB!$G$5,Total!AA:AA,DB!$O$5,Total!M:M,DB!$G$9,Total!AA:AA,DB!$O$9,Total!C:C,$I$2)+COUNTIFS(Total!X:X,$H$3,Total!W:W,B8,Total!AA:AA,DB!$G$5,Total!AA:AA,DB!$O$5,Total!AA:AA,DB!$G$9,Total!K:K,DB!$O$9,Total!C:C,$I$2)+COUNTIFS(Total!X:X,$H$3,Total!W:W,B8,Total!AA:AA,DB!$G$5,Total!N:N,DB!$O$5,Total!M:M,DB!$G$9,Total!K:K,DB!$O$9,Total!C:C,$I$2)+COUNTIFS(Total!X:X,$H$3,Total!W:W,B8,Total!O:O,DB!$G$5,Total!AA:AA,DB!$O$5,Total!M:M,DB!$G$9,Total!K:K,DB!$O$9,Total!C:C,$I$2)+COUNTIFS(Total!X:X,$H$3,Total!W:W,B8,Total!O:O,DB!$G$5,Total!N:N,DB!$O$5,Total!AA:AA,DB!$G$9,Total!K:K,DB!$O$9,Total!C:C,$I$2)+COUNTIFS(Total!X:X,$H$3,Total!W:W,B8,Total!O:O,DB!$G$5,Total!N:N,DB!$O$5,Total!M:M,DB!$G$9,Total!AA:AA,DB!$O$9,Total!C:C,$I$2)+COUNTIFS(Total!X:X,$H$3,Total!W:W,B8,Total!O:O,DB!$G$5,Total!N:N,DB!$O$5,Total!M:M,DB!$G$9,Total!K:K,DB!$O$9,Total!AA:AA,$I$2)</f>
        <v>0</v>
      </c>
      <c r="I8" s="31">
        <f>COUNTIFS(Total!X:X,$I$3,Total!W:W,B8,Total!O:O,DB!$G$5,Total!N:N,DB!$O$5,Total!M:M,DB!$G$9,Total!K:K,DB!$O$9,Total!C:C,$I$2)+COUNTIFS(Total!X:X,$I$3,Total!W:W,B8,Total!AA:AA,DB!$G$5,Total!AA:AA,DB!$O$5,Total!AA:AA,DB!$G$9,Total!AA:AA,DB!$O$9,Total!AA:AA,$I$2)+COUNTIFS(Total!X:X,$I$3,Total!W:W,B8,Total!O:O,DB!$G$5,Total!AA:AA,DB!$O$5,Total!AA:AA,DB!$G$9,Total!AA:AA,DB!$O$9,Total!AA:AA,$I$2)+COUNTIFS(Total!X:X,$I$3,Total!W:W,B8,Total!AA:AA,DB!$G$5,Total!N:N,DB!$O$5,Total!AA:AA,DB!$G$9,Total!AA:AA,DB!$O$9,Total!AA:AA,$I$2)+COUNTIFS(Total!X:X,$I$3,Total!W:W,B8,Total!AA:AA,DB!$G$5,Total!AA:AA,DB!$O$5,Total!M:M,DB!$G$9,Total!AA:AA,DB!$O$9,Total!AA:AA,$I$2)+COUNTIFS(Total!X:X,$I$3,Total!W:W,B8,Total!AA:AA,DB!$G$5,Total!AA:AA,DB!$O$5,Total!AA:AA,DB!$G$9,Total!K:K,DB!$O$9,Total!AA:AA,$I$2)+COUNTIFS(Total!X:X,$I$3,Total!W:W,B8,Total!AA:AA,DB!$G$5,Total!AA:AA,DB!$O$5,Total!AA:AA,DB!$G$9,Total!AA:AA,DB!$O$9,Total!C:C,$I$2)+COUNTIFS(Total!X:X,$I$3,Total!W:W,B8,Total!O:O,DB!$G$5,Total!N:N,DB!$O$5,Total!M:M,DB!$G$9,Total!AA:AA,DB!$O$9,Total!AA:AA,$I$2)+COUNTIFS(Total!X:X,$I$3,Total!W:W,B8,Total!O:O,DB!$G$5,Total!N:N,DB!$O$5,Total!AA:AA,DB!$G$9,Total!K:K,DB!$O$9,Total!AA:AA,$I$2)+COUNTIFS(Total!X:X,$I$3,Total!W:W,B8,Total!O:O,DB!$G$5,Total!N:N,DB!$O$5,Total!AA:AA,DB!$G$9,Total!AA:AA,DB!$O$9,Total!C:C,$I$2)+COUNTIFS(Total!X:X,$I$3,Total!W:W,B8,Total!O:O,DB!$G$5,Total!AA:AA,DB!$O$5,Total!M:M,DB!$G$9,Total!K:K,DB!$O$9,Total!AA:AA,$I$2)+COUNTIFS(Total!X:X,$I$3,Total!W:W,B8,Total!O:O,DB!$G$5,Total!AA:AA,DB!$O$5,Total!M:M,DB!$G$9,Total!AA:AA,DB!$O$9,Total!C:C,$I$2)+COUNTIFS(Total!X:X,$I$3,Total!W:W,B8,Total!O:O,DB!$G$5,Total!AA:AA,DB!$O$5,Total!AA:AA,DB!$G$9,Total!K:K,DB!$O$9,Total!C:C,$I$2)+COUNTIFS(Total!X:X,$I$3,Total!W:W,B8,Total!AA:AA,DB!$G$5,Total!N:N,DB!$O$5,Total!M:M,DB!$G$9,Total!K:K,DB!$O$9,Total!AA:AA,$I$2)+COUNTIFS(Total!X:X,$I$3,Total!W:W,B8,Total!AA:AA,DB!$G$5,Total!N:N,DB!$O$5,Total!M:M,DB!$G$9,Total!AA:AA,DB!$O$9,Total!C:C,$I$2)+COUNTIFS(Total!X:X,$I$3,Total!W:W,B8,Total!AA:AA,DB!$G$5,Total!N:N,DB!$O$5,Total!AA:AA,DB!$G$9,Total!K:K,DB!$O$9,Total!C:C,$I$2)+COUNTIFS(Total!X:X,$I$3,Total!W:W,B8,Total!AA:AA,DB!$G$5,Total!AA:AA,DB!$O$5,Total!M:M,DB!$G$9,Total!K:K,DB!$O$9,Total!C:C,$I$2)+COUNTIFS(Total!X:X,$I$3,Total!W:W,B8,Total!O:O,DB!$G$5,Total!N:N,DB!$O$5,Total!AA:AA,DB!$G$9,Total!AA:AA,DB!$O$9,Total!AA:AA,$I$2)+COUNTIFS(Total!X:X,$I$3,Total!W:W,B8,Total!O:O,DB!$G$5,Total!AA:AA,DB!$O$5,Total!M:M,DB!$G$9,Total!AA:AA,DB!$O$9,Total!AA:AA,$I$2)+COUNTIFS(Total!X:X,$I$3,Total!W:W,B8,Total!O:O,DB!$G$5,Total!AA:AA,DB!$O$5,Total!AA:AA,DB!$G$9,Total!K:K,DB!$O$9,Total!AA:AA,$I$2)+COUNTIFS(Total!X:X,$I$3,Total!W:W,B8,Total!O:O,DB!$G$5,Total!AA:AA,DB!$O$5,Total!AA:AA,DB!$G$9,Total!AA:AA,DB!$O$9,Total!C:C,$I$2)+COUNTIFS(Total!X:X,$I$3,Total!W:W,B8,Total!AA:AA,DB!$G$5,Total!N:N,DB!$O$5,Total!M:M,DB!$G$9,Total!AA:AA,DB!$O$9,Total!AA:AA,$I$2)+COUNTIFS(Total!X:X,$I$3,Total!W:W,B8,Total!AA:AA,DB!$G$5,Total!N:N,DB!$O$5,Total!AA:AA,DB!$G$9,Total!K:K,DB!$O$9,Total!AA:AA,$I$2)+COUNTIFS(Total!X:X,$I$3,Total!W:W,B8,Total!AA:AA,DB!$G$5,Total!N:N,DB!$O$5,Total!AA:AA,DB!$G$9,Total!AA:AA,DB!$O$9,Total!C:C,$I$2)+COUNTIFS(Total!X:X,$I$3,Total!W:W,B8,Total!AA:AA,DB!$G$5,Total!AA:AA,DB!$O$5,Total!M:M,DB!$G$9,Total!K:K,DB!$O$9,Total!AA:AA,$I$2)+COUNTIFS(Total!X:X,$I$3,Total!W:W,B8,Total!AA:AA,DB!$G$5,Total!AA:AA,DB!$O$5,Total!M:M,DB!$G$9,Total!AA:AA,DB!$O$9,Total!C:C,$I$2)+COUNTIFS(Total!X:X,$I$3,Total!W:W,B8,Total!AA:AA,DB!$G$5,Total!AA:AA,DB!$O$5,Total!AA:AA,DB!$G$9,Total!K:K,DB!$O$9,Total!C:C,$I$2)+COUNTIFS(Total!X:X,$I$3,Total!W:W,B8,Total!AA:AA,DB!$G$5,Total!N:N,DB!$O$5,Total!M:M,DB!$G$9,Total!K:K,DB!$O$9,Total!C:C,$I$2)+COUNTIFS(Total!X:X,$I$3,Total!W:W,B8,Total!O:O,DB!$G$5,Total!AA:AA,DB!$O$5,Total!M:M,DB!$G$9,Total!K:K,DB!$O$9,Total!C:C,$I$2)+COUNTIFS(Total!X:X,$I$3,Total!W:W,B8,Total!O:O,DB!$G$5,Total!N:N,DB!$O$5,Total!AA:AA,DB!$G$9,Total!K:K,DB!$O$9,Total!C:C,$I$2)+COUNTIFS(Total!X:X,$I$3,Total!W:W,B8,Total!O:O,DB!$G$5,Total!N:N,DB!$O$5,Total!M:M,DB!$G$9,Total!AA:AA,DB!$O$9,Total!C:C,$I$2)+COUNTIFS(Total!X:X,$I$3,Total!W:W,B8,Total!O:O,DB!$G$5,Total!N:N,DB!$O$5,Total!M:M,DB!$G$9,Total!K:K,DB!$O$9,Total!AA:AA,$I$2)</f>
        <v>0</v>
      </c>
      <c r="J8" s="31">
        <f>COUNTIFS(Total!X:X,$J$3,Total!W:W,B8,Total!O:O,DB!$G$5,Total!N:N,DB!$O$5,Total!M:M,DB!$G$9,Total!K:K,DB!$O$9,Total!C:C,$I$2)+COUNTIFS(Total!X:X,$J$3,Total!W:W,B8,Total!AA:AA,DB!$G$5,Total!AA:AA,DB!$O$5,Total!AA:AA,DB!$G$9,Total!AA:AA,DB!$O$9,Total!AA:AA,$I$2)+COUNTIFS(Total!X:X,$J$3,Total!W:W,B8,Total!O:O,DB!$G$5,Total!AA:AA,DB!$O$5,Total!AA:AA,DB!$G$9,Total!AA:AA,DB!$O$9,Total!AA:AA,$I$2)+COUNTIFS(Total!X:X,$J$3,Total!W:W,B8,Total!AA:AA,DB!$G$5,Total!N:N,DB!$O$5,Total!AA:AA,DB!$G$9,Total!AA:AA,DB!$O$9,Total!AA:AA,$I$2)+COUNTIFS(Total!X:X,$J$3,Total!W:W,B8,Total!AA:AA,DB!$G$5,Total!AA:AA,DB!$O$5,Total!M:M,DB!$G$9,Total!AA:AA,DB!$O$9,Total!AA:AA,$I$2)+COUNTIFS(Total!X:X,$J$3,Total!W:W,B8,Total!AA:AA,DB!$G$5,Total!AA:AA,DB!$O$5,Total!AA:AA,DB!$G$9,Total!K:K,DB!$O$9,Total!AA:AA,$I$2)+COUNTIFS(Total!X:X,$J$3,Total!W:W,B8,Total!AA:AA,DB!$G$5,Total!AA:AA,DB!$O$5,Total!AA:AA,DB!$G$9,Total!AA:AA,DB!$O$9,Total!C:C,$I$2)+COUNTIFS(Total!X:X,$J$3,Total!W:W,B8,Total!O:O,DB!$G$5,Total!N:N,DB!$O$5,Total!M:M,DB!$G$9,Total!AA:AA,DB!$O$9,Total!AA:AA,$I$2)+COUNTIFS(Total!X:X,$J$3,Total!W:W,B8,Total!O:O,DB!$G$5,Total!N:N,DB!$O$5,Total!AA:AA,DB!$G$9,Total!K:K,DB!$O$9,Total!AA:AA,$I$2)+COUNTIFS(Total!X:X,$J$3,Total!W:W,B8,Total!O:O,DB!$G$5,Total!N:N,DB!$O$5,Total!AA:AA,DB!$G$9,Total!AA:AA,DB!$O$9,Total!C:C,$I$2)+COUNTIFS(Total!X:X,$J$3,Total!W:W,B8,Total!O:O,DB!$G$5,Total!AA:AA,DB!$O$5,Total!M:M,DB!$G$9,Total!K:K,DB!$O$9,Total!AA:AA,$I$2)+COUNTIFS(Total!X:X,$J$3,Total!W:W,B8,Total!O:O,DB!$G$5,Total!AA:AA,DB!$O$5,Total!M:M,DB!$G$9,Total!AA:AA,DB!$O$9,Total!C:C,$I$2)+COUNTIFS(Total!X:X,$J$3,Total!W:W,B8,Total!O:O,DB!$G$5,Total!AA:AA,DB!$O$5,Total!AA:AA,DB!$G$9,Total!K:K,DB!$O$9,Total!C:C,$I$2)+COUNTIFS(Total!X:X,$J$3,Total!W:W,B8,Total!AA:AA,DB!$G$5,Total!N:N,DB!$O$5,Total!M:M,DB!$G$9,Total!K:K,DB!$O$9,Total!AA:AA,$I$2)+COUNTIFS(Total!X:X,$J$3,Total!W:W,B8,Total!AA:AA,DB!$G$5,Total!N:N,DB!$O$5,Total!M:M,DB!$G$9,Total!AA:AA,DB!$O$9,Total!C:C,$I$2)+COUNTIFS(Total!X:X,$J$3,Total!W:W,B8,Total!AA:AA,DB!$G$5,Total!N:N,DB!$O$5,Total!AA:AA,DB!$G$9,Total!K:K,DB!$O$9,Total!C:C,$I$2)+COUNTIFS(Total!X:X,$J$3,Total!W:W,B8,Total!AA:AA,DB!$G$5,Total!AA:AA,DB!$O$5,Total!M:M,DB!$G$9,Total!K:K,DB!$O$9,Total!C:C,$I$2)+COUNTIFS(Total!X:X,$J$3,Total!W:W,B8,Total!O:O,DB!$G$5,Total!N:N,DB!$O$5,Total!AA:AA,DB!$G$9,Total!AA:AA,DB!$O$9,Total!AA:AA,$I$2)+COUNTIFS(Total!X:X,$J$3,Total!W:W,B8,Total!O:O,DB!$G$5,Total!AA:AA,DB!$O$5,Total!M:M,DB!$G$9,Total!AA:AA,DB!$O$9,Total!AA:AA,$I$2)+COUNTIFS(Total!X:X,$J$3,Total!W:W,B8,Total!O:O,DB!$G$5,Total!AA:AA,DB!$O$5,Total!AA:AA,DB!$G$9,Total!K:K,DB!$O$9,Total!AA:AA,$I$2)+COUNTIFS(Total!X:X,$J$3,Total!W:W,B8,Total!O:O,DB!$G$5,Total!AA:AA,DB!$O$5,Total!AA:AA,DB!$G$9,Total!AA:AA,DB!$O$9,Total!C:C,$I$2)+COUNTIFS(Total!X:X,$J$3,Total!W:W,B8,Total!AA:AA,DB!$G$5,Total!N:N,DB!$O$5,Total!M:M,DB!$G$9,Total!AA:AA,DB!$O$9,Total!AA:AA,$I$2)+COUNTIFS(Total!X:X,$J$3,Total!W:W,B8,Total!AA:AA,DB!$G$5,Total!N:N,DB!$O$5,Total!AA:AA,DB!$G$9,Total!K:K,DB!$O$9,Total!AA:AA,$I$2)+COUNTIFS(Total!X:X,$J$3,Total!W:W,B8,Total!AA:AA,DB!$G$5,Total!N:N,DB!$O$5,Total!AA:AA,DB!$G$9,Total!AA:AA,DB!$O$9,Total!C:C,$I$2)+COUNTIFS(Total!X:X,$J$3,Total!W:W,B8,Total!AA:AA,DB!$G$5,Total!AA:AA,DB!$O$5,Total!M:M,DB!$G$9,Total!K:K,DB!$O$9,Total!AA:AA,$I$2)+COUNTIFS(Total!X:X,$J$3,Total!W:W,B8,Total!AA:AA,DB!$G$5,Total!AA:AA,DB!$O$5,Total!M:M,DB!$G$9,Total!AA:AA,DB!$O$9,Total!C:C,$I$2)+COUNTIFS(Total!X:X,$J$3,Total!W:W,B8,Total!AA:AA,DB!$G$5,Total!AA:AA,DB!$O$5,Total!AA:AA,DB!$G$9,Total!K:K,DB!$O$9,Total!C:C,$I$2)+COUNTIFS(Total!X:X,$J$3,Total!W:W,B8,Total!AA:AA,DB!$G$5,Total!N:N,DB!$O$5,Total!M:M,DB!$G$9,Total!K:K,DB!$O$9,Total!C:C,$I$2)+COUNTIFS(Total!X:X,$J$3,Total!W:W,B8,Total!O:O,DB!$G$5,Total!AA:AA,DB!$O$5,Total!M:M,DB!$G$9,Total!K:K,DB!$O$9,Total!C:C,$I$2)+COUNTIFS(Total!X:X,$J$3,Total!W:W,B8,Total!O:O,DB!$G$5,Total!N:N,DB!$O$5,Total!AA:AA,DB!$G$9,Total!K:K,DB!$O$9,Total!C:C,$I$2)+COUNTIFS(Total!X:X,$J$3,Total!W:W,B8,Total!O:O,DB!$G$5,Total!N:N,DB!$O$5,Total!M:M,DB!$G$9,Total!AA:AA,DB!$O$9,Total!C:C,$I$2)+COUNTIFS(Total!X:X,$J$3,Total!W:W,B8,Total!O:O,DB!$G$5,Total!N:N,DB!$O$5,Total!M:M,DB!$G$9,Total!K:K,DB!$O$9,Total!AA:AA,$I$2)</f>
        <v>0</v>
      </c>
      <c r="K8" s="31">
        <f>COUNTIFS(Total!X:X,$K$3,Total!W:W,B8,Total!O:O,DB!$G$5,Total!N:N,DB!$O$5,Total!M:M,DB!$G$9,Total!K:K,DB!$O$9,Total!C:C,$I$2)+COUNTIFS(Total!X:X,$K$3,Total!W:W,B8,Total!AA:AA,DB!$G$5,Total!AA:AA,DB!$O$5,Total!AA:AA,DB!$G$9,Total!AA:AA,DB!$O$9,Total!AA:AA,$I$2)+COUNTIFS(Total!X:X,$K$3,Total!W:W,B8,Total!O:O,DB!$G$5,Total!AA:AA,DB!$O$5,Total!AA:AA,DB!$G$9,Total!AA:AA,DB!$O$9,Total!AA:AA,$I$2)+COUNTIFS(Total!X:X,$K$3,Total!W:W,B8,Total!AA:AA,DB!$G$5,Total!N:N,DB!$O$5,Total!AA:AA,DB!$G$9,Total!AA:AA,DB!$O$9,Total!AA:AA,$I$2)+COUNTIFS(Total!X:X,$K$3,Total!W:W,B8,Total!AA:AA,DB!$G$5,Total!AA:AA,DB!$O$5,Total!M:M,DB!$G$9,Total!AA:AA,DB!$O$9,Total!AA:AA,$I$2)+COUNTIFS(Total!X:X,$K$3,Total!W:W,B8,Total!AA:AA,DB!$G$5,Total!AA:AA,DB!$O$5,Total!AA:AA,DB!$G$9,Total!K:K,DB!$O$9,Total!AA:AA,$I$2)+COUNTIFS(Total!X:X,$K$3,Total!W:W,B8,Total!AA:AA,DB!$G$5,Total!AA:AA,DB!$O$5,Total!AA:AA,DB!$G$9,Total!AA:AA,DB!$O$9,Total!C:C,$I$2)+COUNTIFS(Total!X:X,$K$3,Total!W:W,B8,Total!O:O,DB!$G$5,Total!N:N,DB!$O$5,Total!M:M,DB!$G$9,Total!AA:AA,DB!$O$9,Total!AA:AA,$I$2)+COUNTIFS(Total!X:X,$K$3,Total!W:W,B8,Total!O:O,DB!$G$5,Total!N:N,DB!$O$5,Total!AA:AA,DB!$G$9,Total!K:K,DB!$O$9,Total!AA:AA,$I$2)+COUNTIFS(Total!X:X,$K$3,Total!W:W,B8,Total!O:O,DB!$G$5,Total!N:N,DB!$O$5,Total!AA:AA,DB!$G$9,Total!AA:AA,DB!$O$9,Total!C:C,$I$2)+COUNTIFS(Total!X:X,$K$3,Total!W:W,B8,Total!O:O,DB!$G$5,Total!AA:AA,DB!$O$5,Total!M:M,DB!$G$9,Total!K:K,DB!$O$9,Total!AA:AA,$I$2)+COUNTIFS(Total!X:X,$K$3,Total!W:W,B8,Total!O:O,DB!$G$5,Total!AA:AA,DB!$O$5,Total!M:M,DB!$G$9,Total!AA:AA,DB!$O$9,Total!C:C,$I$2)+COUNTIFS(Total!X:X,$K$3,Total!W:W,B8,Total!O:O,DB!$G$5,Total!AA:AA,DB!$O$5,Total!AA:AA,DB!$G$9,Total!K:K,DB!$O$9,Total!C:C,$I$2)+COUNTIFS(Total!X:X,$K$3,Total!W:W,B8,Total!AA:AA,DB!$G$5,Total!N:N,DB!$O$5,Total!M:M,DB!$G$9,Total!K:K,DB!$O$9,Total!AA:AA,$I$2)+COUNTIFS(Total!X:X,$K$3,Total!W:W,B8,Total!AA:AA,DB!$G$5,Total!N:N,DB!$O$5,Total!M:M,DB!$G$9,Total!AA:AA,DB!$O$9,Total!C:C,$I$2)+COUNTIFS(Total!X:X,$K$3,Total!W:W,B8,Total!AA:AA,DB!$G$5,Total!N:N,DB!$O$5,Total!AA:AA,DB!$G$9,Total!K:K,DB!$O$9,Total!C:C,$I$2)+COUNTIFS(Total!X:X,$K$3,Total!W:W,B8,Total!AA:AA,DB!$G$5,Total!AA:AA,DB!$O$5,Total!M:M,DB!$G$9,Total!K:K,DB!$O$9,Total!C:C,$I$2)+COUNTIFS(Total!X:X,$K$3,Total!W:W,B8,Total!O:O,DB!$G$5,Total!N:N,DB!$O$5,Total!AA:AA,DB!$G$9,Total!AA:AA,DB!$O$9,Total!AA:AA,$I$2)+COUNTIFS(Total!X:X,$K$3,Total!W:W,B8,Total!O:O,DB!$G$5,Total!AA:AA,DB!$O$5,Total!M:M,DB!$G$9,Total!AA:AA,DB!$O$9,Total!AA:AA,$I$2)+COUNTIFS(Total!X:X,$K$3,Total!W:W,B8,Total!O:O,DB!$G$5,Total!AA:AA,DB!$O$5,Total!AA:AA,DB!$G$9,Total!K:K,DB!$O$9,Total!AA:AA,$I$2)+COUNTIFS(Total!X:X,$K$3,Total!W:W,B8,Total!O:O,DB!$G$5,Total!AA:AA,DB!$O$5,Total!AA:AA,DB!$G$9,Total!AA:AA,DB!$O$9,Total!C:C,$I$2)+COUNTIFS(Total!X:X,$K$3,Total!W:W,B8,Total!AA:AA,DB!$G$5,Total!N:N,DB!$O$5,Total!M:M,DB!$G$9,Total!AA:AA,DB!$O$9,Total!AA:AA,$I$2)+COUNTIFS(Total!X:X,$K$3,Total!W:W,B8,Total!AA:AA,DB!$G$5,Total!N:N,DB!$O$5,Total!AA:AA,DB!$G$9,Total!K:K,DB!$O$9,Total!AA:AA,$I$2)+COUNTIFS(Total!X:X,$K$3,Total!W:W,B8,Total!AA:AA,DB!$G$5,Total!N:N,DB!$O$5,Total!AA:AA,DB!$G$9,Total!AA:AA,DB!$O$9,Total!C:C,$I$2)+COUNTIFS(Total!X:X,$K$3,Total!W:W,B8,Total!AA:AA,DB!$G$5,Total!AA:AA,DB!$O$5,Total!M:M,DB!$G$9,Total!K:K,DB!$O$9,Total!AA:AA,$I$2)+COUNTIFS(Total!X:X,$K$3,Total!W:W,B8,Total!AA:AA,DB!$G$5,Total!AA:AA,DB!$O$5,Total!M:M,DB!$G$9,Total!AA:AA,DB!$O$9,Total!C:C,$I$2)+COUNTIFS(Total!X:X,$K$3,Total!W:W,B8,Total!AA:AA,DB!$G$5,Total!AA:AA,DB!$O$5,Total!AA:AA,DB!$G$9,Total!K:K,DB!$O$9,Total!C:C,$I$2)+COUNTIFS(Total!X:X,$K$3,Total!W:W,B8,Total!AA:AA,DB!$G$5,Total!N:N,DB!$O$5,Total!M:M,DB!$G$9,Total!K:K,DB!$O$9,Total!C:C,$I$2)+COUNTIFS(Total!X:X,$K$3,Total!W:W,B8,Total!O:O,DB!$G$5,Total!AA:AA,DB!$O$5,Total!M:M,DB!$G$9,Total!K:K,DB!$O$9,Total!C:C,$I$2)+COUNTIFS(Total!X:X,$K$3,Total!W:W,B8,Total!O:O,DB!$G$5,Total!N:N,DB!$O$5,Total!AA:AA,DB!$G$9,Total!K:K,DB!$O$9,Total!C:C,$I$2)+COUNTIFS(Total!X:X,$K$3,Total!W:W,B8,Total!O:O,DB!$G$5,Total!N:N,DB!$O$5,Total!M:M,DB!$G$9,Total!AA:AA,DB!$O$9,Total!C:C,$I$2)+COUNTIFS(Total!X:X,$K$3,Total!W:W,B8,Total!O:O,DB!$G$5,Total!N:N,DB!$O$5,Total!M:M,DB!$G$9,Total!K:K,DB!$O$9,Total!AA:AA,$I$2)</f>
        <v>0</v>
      </c>
      <c r="L8" s="31">
        <f>COUNTIFS(Total!X:X,$L$3,Total!W:W,B8,Total!O:O,DB!$G$5,Total!N:N,DB!$O$5,Total!M:M,DB!$G$9,Total!K:K,DB!$O$9,Total!C:C,$I$2)+COUNTIFS(Total!X:X,$L$3,Total!W:W,B8,Total!AA:AA,DB!$G$5,Total!AA:AA,DB!$O$5,Total!AA:AA,DB!$G$9,Total!AA:AA,DB!$O$9,Total!AA:AA,$I$2)+COUNTIFS(Total!X:X,$L$3,Total!W:W,B8,Total!O:O,DB!$G$5,Total!AA:AA,DB!$O$5,Total!AA:AA,DB!$G$9,Total!AA:AA,DB!$O$9,Total!AA:AA,$I$2)+COUNTIFS(Total!X:X,$L$3,Total!W:W,B8,Total!AA:AA,DB!$G$5,Total!N:N,DB!$O$5,Total!AA:AA,DB!$G$9,Total!AA:AA,DB!$O$9,Total!AA:AA,$I$2)+COUNTIFS(Total!X:X,$L$3,Total!W:W,B8,Total!AA:AA,DB!$G$5,Total!AA:AA,DB!$O$5,Total!M:M,DB!$G$9,Total!AA:AA,DB!$O$9,Total!AA:AA,$I$2)+COUNTIFS(Total!X:X,$L$3,Total!W:W,B8,Total!AA:AA,DB!$G$5,Total!AA:AA,DB!$O$5,Total!AA:AA,DB!$G$9,Total!K:K,DB!$O$9,Total!AA:AA,$I$2)+COUNTIFS(Total!X:X,$L$3,Total!W:W,B8,Total!AA:AA,DB!$G$5,Total!AA:AA,DB!$O$5,Total!AA:AA,DB!$G$9,Total!AA:AA,DB!$O$9,Total!C:C,$I$2)+COUNTIFS(Total!X:X,$L$3,Total!W:W,B8,Total!O:O,DB!$G$5,Total!N:N,DB!$O$5,Total!M:M,DB!$G$9,Total!AA:AA,DB!$O$9,Total!AA:AA,$I$2)+COUNTIFS(Total!X:X,$L$3,Total!W:W,B8,Total!O:O,DB!$G$5,Total!N:N,DB!$O$5,Total!AA:AA,DB!$G$9,Total!K:K,DB!$O$9,Total!AA:AA,$I$2)+COUNTIFS(Total!X:X,$L$3,Total!W:W,B8,Total!O:O,DB!$G$5,Total!N:N,DB!$O$5,Total!AA:AA,DB!$G$9,Total!AA:AA,DB!$O$9,Total!C:C,$I$2)+COUNTIFS(Total!X:X,$L$3,Total!W:W,B8,Total!O:O,DB!$G$5,Total!AA:AA,DB!$O$5,Total!M:M,DB!$G$9,Total!K:K,DB!$O$9,Total!AA:AA,$I$2)+COUNTIFS(Total!X:X,$L$3,Total!W:W,B8,Total!O:O,DB!$G$5,Total!AA:AA,DB!$O$5,Total!M:M,DB!$G$9,Total!AA:AA,DB!$O$9,Total!C:C,$I$2)+COUNTIFS(Total!X:X,$L$3,Total!W:W,B8,Total!O:O,DB!$G$5,Total!AA:AA,DB!$O$5,Total!AA:AA,DB!$G$9,Total!K:K,DB!$O$9,Total!C:C,$I$2)+COUNTIFS(Total!X:X,$L$3,Total!W:W,B8,Total!AA:AA,DB!$G$5,Total!N:N,DB!$O$5,Total!M:M,DB!$G$9,Total!K:K,DB!$O$9,Total!AA:AA,$I$2)+COUNTIFS(Total!X:X,$L$3,Total!W:W,B8,Total!AA:AA,DB!$G$5,Total!N:N,DB!$O$5,Total!M:M,DB!$G$9,Total!AA:AA,DB!$O$9,Total!C:C,$I$2)+COUNTIFS(Total!X:X,$L$3,Total!W:W,B8,Total!AA:AA,DB!$G$5,Total!N:N,DB!$O$5,Total!AA:AA,DB!$G$9,Total!K:K,DB!$O$9,Total!C:C,$I$2)+COUNTIFS(Total!X:X,$L$3,Total!W:W,B8,Total!AA:AA,DB!$G$5,Total!AA:AA,DB!$O$5,Total!M:M,DB!$G$9,Total!K:K,DB!$O$9,Total!C:C,$I$2)+COUNTIFS(Total!X:X,$L$3,Total!W:W,B8,Total!O:O,DB!$G$5,Total!N:N,DB!$O$5,Total!AA:AA,DB!$G$9,Total!AA:AA,DB!$O$9,Total!AA:AA,$I$2)+COUNTIFS(Total!X:X,$L$3,Total!W:W,B8,Total!O:O,DB!$G$5,Total!AA:AA,DB!$O$5,Total!M:M,DB!$G$9,Total!AA:AA,DB!$O$9,Total!AA:AA,$I$2)+COUNTIFS(Total!X:X,$L$3,Total!W:W,B8,Total!O:O,DB!$G$5,Total!AA:AA,DB!$O$5,Total!AA:AA,DB!$G$9,Total!K:K,DB!$O$9,Total!AA:AA,$I$2)+COUNTIFS(Total!X:X,$L$3,Total!W:W,B8,Total!O:O,DB!$G$5,Total!AA:AA,DB!$O$5,Total!AA:AA,DB!$G$9,Total!AA:AA,DB!$O$9,Total!C:C,$I$2)+COUNTIFS(Total!X:X,$L$3,Total!W:W,B8,Total!AA:AA,DB!$G$5,Total!N:N,DB!$O$5,Total!M:M,DB!$G$9,Total!AA:AA,DB!$O$9,Total!AA:AA,$I$2)+COUNTIFS(Total!X:X,$L$3,Total!W:W,B8,Total!AA:AA,DB!$G$5,Total!N:N,DB!$O$5,Total!AA:AA,DB!$G$9,Total!K:K,DB!$O$9,Total!AA:AA,$I$2)+COUNTIFS(Total!X:X,$L$3,Total!W:W,B8,Total!AA:AA,DB!$G$5,Total!N:N,DB!$O$5,Total!AA:AA,DB!$G$9,Total!AA:AA,DB!$O$9,Total!C:C,$I$2)+COUNTIFS(Total!X:X,$L$3,Total!W:W,B8,Total!AA:AA,DB!$G$5,Total!AA:AA,DB!$O$5,Total!M:M,DB!$G$9,Total!K:K,DB!$O$9,Total!AA:AA,$I$2)+COUNTIFS(Total!X:X,$L$3,Total!W:W,B8,Total!AA:AA,DB!$G$5,Total!AA:AA,DB!$O$5,Total!M:M,DB!$G$9,Total!AA:AA,DB!$O$9,Total!C:C,$I$2)+COUNTIFS(Total!X:X,$L$3,Total!W:W,B8,Total!AA:AA,DB!$G$5,Total!AA:AA,DB!$O$5,Total!AA:AA,DB!$G$9,Total!K:K,DB!$O$9,Total!C:C,$I$2)+COUNTIFS(Total!X:X,$L$3,Total!W:W,B8,Total!AA:AA,DB!$G$5,Total!N:N,DB!$O$5,Total!M:M,DB!$G$9,Total!K:K,DB!$O$9,Total!C:C,$I$2)+COUNTIFS(Total!X:X,$L$3,Total!W:W,B8,Total!O:O,DB!$G$5,Total!AA:AA,DB!$O$5,Total!M:M,DB!$G$9,Total!K:K,DB!$O$9,Total!C:C,$I$2)+COUNTIFS(Total!X:X,$L$3,Total!W:W,B8,Total!O:O,DB!$G$5,Total!N:N,DB!$O$5,Total!AA:AA,DB!$G$9,Total!K:K,DB!$O$9,Total!C:C,$I$2)+COUNTIFS(Total!X:X,$L$3,Total!W:W,B8,Total!O:O,DB!$G$5,Total!N:N,DB!$O$5,Total!M:M,DB!$G$9,Total!AA:AA,DB!$O$9,Total!C:C,$I$2)+COUNTIFS(Total!X:X,$L$3,Total!W:W,B8,Total!O:O,DB!$G$5,Total!N:N,DB!$O$5,Total!M:M,DB!$G$9,Total!K:K,DB!$O$9,Total!AA:AA,$I$2)</f>
        <v>0</v>
      </c>
      <c r="M8" s="31">
        <f>COUNTIFS(Total!X:X,$M$3,Total!W:W,B8,Total!O:O,DB!$G$5,Total!N:N,DB!$O$5,Total!M:M,DB!$G$9,Total!K:K,DB!$O$9,Total!C:C,$I$2)+COUNTIFS(Total!X:X,$M$3,Total!W:W,B8,Total!AA:AA,DB!$G$5,Total!AA:AA,DB!$O$5,Total!AA:AA,DB!$G$9,Total!AA:AA,DB!$O$9,Total!AA:AA,$I$2)+COUNTIFS(Total!X:X,$M$3,Total!W:W,B8,Total!O:O,DB!$G$5,Total!AA:AA,DB!$O$5,Total!AA:AA,DB!$G$9,Total!AA:AA,DB!$O$9,Total!AA:AA,$I$2)+COUNTIFS(Total!X:X,$M$3,Total!W:W,B8,Total!AA:AA,DB!$G$5,Total!N:N,DB!$O$5,Total!AA:AA,DB!$G$9,Total!AA:AA,DB!$O$9,Total!AA:AA,$I$2)+COUNTIFS(Total!X:X,$M$3,Total!W:W,B8,Total!AA:AA,DB!$G$5,Total!AA:AA,DB!$O$5,Total!M:M,DB!$G$9,Total!AA:AA,DB!$O$9,Total!AA:AA,$I$2)+COUNTIFS(Total!X:X,$M$3,Total!W:W,B8,Total!AA:AA,DB!$G$5,Total!AA:AA,DB!$O$5,Total!AA:AA,DB!$G$9,Total!K:K,DB!$O$9,Total!AA:AA,$I$2)+COUNTIFS(Total!X:X,$M$3,Total!W:W,B8,Total!AA:AA,DB!$G$5,Total!AA:AA,DB!$O$5,Total!AA:AA,DB!$G$9,Total!AA:AA,DB!$O$9,Total!C:C,$I$2)+COUNTIFS(Total!X:X,$M$3,Total!W:W,B8,Total!O:O,DB!$G$5,Total!N:N,DB!$O$5,Total!M:M,DB!$G$9,Total!AA:AA,DB!$O$9,Total!AA:AA,$I$2)+COUNTIFS(Total!X:X,$M$3,Total!W:W,B8,Total!O:O,DB!$G$5,Total!N:N,DB!$O$5,Total!AA:AA,DB!$G$9,Total!K:K,DB!$O$9,Total!AA:AA,$I$2)+COUNTIFS(Total!X:X,$M$3,Total!W:W,B8,Total!O:O,DB!$G$5,Total!N:N,DB!$O$5,Total!AA:AA,DB!$G$9,Total!AA:AA,DB!$O$9,Total!C:C,$I$2)+COUNTIFS(Total!X:X,$M$3,Total!W:W,B8,Total!O:O,DB!$G$5,Total!AA:AA,DB!$O$5,Total!M:M,DB!$G$9,Total!K:K,DB!$O$9,Total!AA:AA,$I$2)+COUNTIFS(Total!X:X,$M$3,Total!W:W,B8,Total!O:O,DB!$G$5,Total!AA:AA,DB!$O$5,Total!M:M,DB!$G$9,Total!AA:AA,DB!$O$9,Total!C:C,$I$2)+COUNTIFS(Total!X:X,$M$3,Total!W:W,B8,Total!O:O,DB!$G$5,Total!AA:AA,DB!$O$5,Total!AA:AA,DB!$G$9,Total!K:K,DB!$O$9,Total!C:C,$I$2)+COUNTIFS(Total!X:X,$M$3,Total!W:W,B8,Total!AA:AA,DB!$G$5,Total!N:N,DB!$O$5,Total!M:M,DB!$G$9,Total!K:K,DB!$O$9,Total!AA:AA,$I$2)+COUNTIFS(Total!X:X,$M$3,Total!W:W,B8,Total!AA:AA,DB!$G$5,Total!N:N,DB!$O$5,Total!M:M,DB!$G$9,Total!AA:AA,DB!$O$9,Total!C:C,$I$2)+COUNTIFS(Total!X:X,$M$3,Total!W:W,B8,Total!AA:AA,DB!$G$5,Total!N:N,DB!$O$5,Total!AA:AA,DB!$G$9,Total!K:K,DB!$O$9,Total!C:C,$I$2)+COUNTIFS(Total!X:X,$M$3,Total!W:W,B8,Total!AA:AA,DB!$G$5,Total!AA:AA,DB!$O$5,Total!M:M,DB!$G$9,Total!K:K,DB!$O$9,Total!C:C,$I$2)+COUNTIFS(Total!X:X,$M$3,Total!W:W,B8,Total!O:O,DB!$G$5,Total!N:N,DB!$O$5,Total!AA:AA,DB!$G$9,Total!AA:AA,DB!$O$9,Total!AA:AA,$I$2)+COUNTIFS(Total!X:X,$M$3,Total!W:W,B8,Total!O:O,DB!$G$5,Total!AA:AA,DB!$O$5,Total!M:M,DB!$G$9,Total!AA:AA,DB!$O$9,Total!AA:AA,$I$2)+COUNTIFS(Total!X:X,$M$3,Total!W:W,B8,Total!O:O,DB!$G$5,Total!AA:AA,DB!$O$5,Total!AA:AA,DB!$G$9,Total!K:K,DB!$O$9,Total!AA:AA,$I$2)+COUNTIFS(Total!X:X,$M$3,Total!W:W,B8,Total!O:O,DB!$G$5,Total!AA:AA,DB!$O$5,Total!AA:AA,DB!$G$9,Total!AA:AA,DB!$O$9,Total!C:C,$I$2)+COUNTIFS(Total!X:X,$M$3,Total!W:W,B8,Total!AA:AA,DB!$G$5,Total!N:N,DB!$O$5,Total!M:M,DB!$G$9,Total!AA:AA,DB!$O$9,Total!AA:AA,$I$2)+COUNTIFS(Total!X:X,$M$3,Total!W:W,B8,Total!AA:AA,DB!$G$5,Total!N:N,DB!$O$5,Total!AA:AA,DB!$G$9,Total!K:K,DB!$O$9,Total!AA:AA,$I$2)+COUNTIFS(Total!X:X,$M$3,Total!W:W,B8,Total!AA:AA,DB!$G$5,Total!N:N,DB!$O$5,Total!AA:AA,DB!$G$9,Total!AA:AA,DB!$O$9,Total!C:C,$I$2)+COUNTIFS(Total!X:X,$M$3,Total!W:W,B8,Total!AA:AA,DB!$G$5,Total!AA:AA,DB!$O$5,Total!M:M,DB!$G$9,Total!K:K,DB!$O$9,Total!AA:AA,$I$2)+COUNTIFS(Total!X:X,$M$3,Total!W:W,B8,Total!AA:AA,DB!$G$5,Total!AA:AA,DB!$O$5,Total!M:M,DB!$G$9,Total!AA:AA,DB!$O$9,Total!C:C,$I$2)+COUNTIFS(Total!X:X,$M$3,Total!W:W,B8,Total!AA:AA,DB!$G$5,Total!AA:AA,DB!$O$5,Total!AA:AA,DB!$G$9,Total!K:K,DB!$O$9,Total!C:C,$I$2)+COUNTIFS(Total!X:X,$M$3,Total!W:W,B8,Total!AA:AA,DB!$G$5,Total!N:N,DB!$O$5,Total!M:M,DB!$G$9,Total!K:K,DB!$O$9,Total!C:C,$I$2)+COUNTIFS(Total!X:X,$M$3,Total!W:W,B8,Total!O:O,DB!$G$5,Total!AA:AA,DB!$O$5,Total!M:M,DB!$G$9,Total!K:K,DB!$O$9,Total!C:C,$I$2)+COUNTIFS(Total!X:X,$M$3,Total!W:W,B8,Total!O:O,DB!$G$5,Total!N:N,DB!$O$5,Total!AA:AA,DB!$G$9,Total!K:K,DB!$O$9,Total!C:C,$I$2)+COUNTIFS(Total!X:X,$M$3,Total!W:W,B8,Total!O:O,DB!$G$5,Total!N:N,DB!$O$5,Total!M:M,DB!$G$9,Total!AA:AA,DB!$O$9,Total!C:C,$I$2)+COUNTIFS(Total!X:X,$M$3,Total!W:W,B8,Total!O:O,DB!$G$5,Total!N:N,DB!$O$5,Total!M:M,DB!$G$9,Total!K:K,DB!$O$9,Total!AA:AA,$I$2)</f>
        <v>0</v>
      </c>
      <c r="N8" s="31">
        <f>COUNTIFS(Total!X:X,$N$3,Total!W:W,B8,Total!O:O,DB!$G$5,Total!N:N,DB!$O$5,Total!M:M,DB!$G$9,Total!K:K,DB!$O$9,Total!C:C,$I$2)+COUNTIFS(Total!X:X,$N$3,Total!W:W,B8,Total!AA:AA,DB!$G$5,Total!AA:AA,DB!$O$5,Total!AA:AA,DB!$G$9,Total!AA:AA,DB!$O$9,Total!AA:AA,$I$2)+COUNTIFS(Total!X:X,$N$3,Total!W:W,B8,Total!O:O,DB!$G$5,Total!AA:AA,DB!$O$5,Total!AA:AA,DB!$G$9,Total!AA:AA,DB!$O$9,Total!AA:AA,$I$2)+COUNTIFS(Total!X:X,$N$3,Total!W:W,B8,Total!AA:AA,DB!$G$5,Total!N:N,DB!$O$5,Total!AA:AA,DB!$G$9,Total!AA:AA,DB!$O$9,Total!AA:AA,$I$2)+COUNTIFS(Total!X:X,$N$3,Total!W:W,B8,Total!AA:AA,DB!$G$5,Total!AA:AA,DB!$O$5,Total!M:M,DB!$G$9,Total!AA:AA,DB!$O$9,Total!AA:AA,$I$2)+COUNTIFS(Total!X:X,$N$3,Total!W:W,B8,Total!AA:AA,DB!$G$5,Total!AA:AA,DB!$O$5,Total!AA:AA,DB!$G$9,Total!K:K,DB!$O$9,Total!AA:AA,$I$2)+COUNTIFS(Total!X:X,$N$3,Total!W:W,B8,Total!AA:AA,DB!$G$5,Total!AA:AA,DB!$O$5,Total!AA:AA,DB!$G$9,Total!AA:AA,DB!$O$9,Total!C:C,$I$2)+COUNTIFS(Total!X:X,$N$3,Total!W:W,B8,Total!O:O,DB!$G$5,Total!N:N,DB!$O$5,Total!M:M,DB!$G$9,Total!AA:AA,DB!$O$9,Total!AA:AA,$I$2)+COUNTIFS(Total!X:X,$N$3,Total!W:W,B8,Total!O:O,DB!$G$5,Total!N:N,DB!$O$5,Total!AA:AA,DB!$G$9,Total!K:K,DB!$O$9,Total!AA:AA,$I$2)+COUNTIFS(Total!X:X,$N$3,Total!W:W,B8,Total!O:O,DB!$G$5,Total!N:N,DB!$O$5,Total!AA:AA,DB!$G$9,Total!AA:AA,DB!$O$9,Total!C:C,$I$2)+COUNTIFS(Total!X:X,$N$3,Total!W:W,B8,Total!O:O,DB!$G$5,Total!AA:AA,DB!$O$5,Total!M:M,DB!$G$9,Total!K:K,DB!$O$9,Total!AA:AA,$I$2)+COUNTIFS(Total!X:X,$N$3,Total!W:W,B8,Total!O:O,DB!$G$5,Total!AA:AA,DB!$O$5,Total!M:M,DB!$G$9,Total!AA:AA,DB!$O$9,Total!C:C,$I$2)+COUNTIFS(Total!X:X,$N$3,Total!W:W,B8,Total!O:O,DB!$G$5,Total!AA:AA,DB!$O$5,Total!AA:AA,DB!$G$9,Total!K:K,DB!$O$9,Total!C:C,$I$2)+COUNTIFS(Total!X:X,$N$3,Total!W:W,B8,Total!AA:AA,DB!$G$5,Total!N:N,DB!$O$5,Total!M:M,DB!$G$9,Total!K:K,DB!$O$9,Total!AA:AA,$I$2)+COUNTIFS(Total!X:X,$N$3,Total!W:W,B8,Total!AA:AA,DB!$G$5,Total!N:N,DB!$O$5,Total!M:M,DB!$G$9,Total!AA:AA,DB!$O$9,Total!C:C,$I$2)+COUNTIFS(Total!X:X,$N$3,Total!W:W,B8,Total!AA:AA,DB!$G$5,Total!N:N,DB!$O$5,Total!AA:AA,DB!$G$9,Total!K:K,DB!$O$9,Total!C:C,$I$2)+COUNTIFS(Total!X:X,$N$3,Total!W:W,B8,Total!AA:AA,DB!$G$5,Total!AA:AA,DB!$O$5,Total!M:M,DB!$G$9,Total!K:K,DB!$O$9,Total!C:C,$I$2)+COUNTIFS(Total!X:X,$N$3,Total!W:W,B8,Total!O:O,DB!$G$5,Total!N:N,DB!$O$5,Total!AA:AA,DB!$G$9,Total!AA:AA,DB!$O$9,Total!AA:AA,$I$2)+COUNTIFS(Total!X:X,$N$3,Total!W:W,B8,Total!O:O,DB!$G$5,Total!AA:AA,DB!$O$5,Total!M:M,DB!$G$9,Total!AA:AA,DB!$O$9,Total!AA:AA,$I$2)+COUNTIFS(Total!X:X,$N$3,Total!W:W,B8,Total!O:O,DB!$G$5,Total!AA:AA,DB!$O$5,Total!AA:AA,DB!$G$9,Total!K:K,DB!$O$9,Total!AA:AA,$I$2)+COUNTIFS(Total!X:X,$N$3,Total!W:W,B8,Total!O:O,DB!$G$5,Total!AA:AA,DB!$O$5,Total!AA:AA,DB!$G$9,Total!AA:AA,DB!$O$9,Total!C:C,$I$2)+COUNTIFS(Total!X:X,$N$3,Total!W:W,B8,Total!AA:AA,DB!$G$5,Total!N:N,DB!$O$5,Total!M:M,DB!$G$9,Total!AA:AA,DB!$O$9,Total!AA:AA,$I$2)+COUNTIFS(Total!X:X,$N$3,Total!W:W,B8,Total!AA:AA,DB!$G$5,Total!N:N,DB!$O$5,Total!AA:AA,DB!$G$9,Total!K:K,DB!$O$9,Total!AA:AA,$I$2)+COUNTIFS(Total!X:X,$N$3,Total!W:W,B8,Total!AA:AA,DB!$G$5,Total!N:N,DB!$O$5,Total!AA:AA,DB!$G$9,Total!AA:AA,DB!$O$9,Total!C:C,$I$2)+COUNTIFS(Total!X:X,$N$3,Total!W:W,B8,Total!AA:AA,DB!$G$5,Total!AA:AA,DB!$O$5,Total!M:M,DB!$G$9,Total!K:K,DB!$O$9,Total!AA:AA,$I$2)+COUNTIFS(Total!X:X,$N$3,Total!W:W,B8,Total!AA:AA,DB!$G$5,Total!AA:AA,DB!$O$5,Total!M:M,DB!$G$9,Total!AA:AA,DB!$O$9,Total!C:C,$I$2)+COUNTIFS(Total!X:X,$N$3,Total!W:W,B8,Total!AA:AA,DB!$G$5,Total!AA:AA,DB!$O$5,Total!AA:AA,DB!$G$9,Total!K:K,DB!$O$9,Total!C:C,$I$2)+COUNTIFS(Total!X:X,$N$3,Total!W:W,B8,Total!AA:AA,DB!$G$5,Total!N:N,DB!$O$5,Total!M:M,DB!$G$9,Total!K:K,DB!$O$9,Total!C:C,$I$2)+COUNTIFS(Total!X:X,$N$3,Total!W:W,B8,Total!O:O,DB!$G$5,Total!AA:AA,DB!$O$5,Total!M:M,DB!$G$9,Total!K:K,DB!$O$9,Total!C:C,$I$2)+COUNTIFS(Total!X:X,$N$3,Total!W:W,B8,Total!O:O,DB!$G$5,Total!N:N,DB!$O$5,Total!AA:AA,DB!$G$9,Total!K:K,DB!$O$9,Total!C:C,$I$2)+COUNTIFS(Total!X:X,$N$3,Total!W:W,B8,Total!O:O,DB!$G$5,Total!N:N,DB!$O$5,Total!M:M,DB!$G$9,Total!AA:AA,DB!$O$9,Total!C:C,$I$2)+COUNTIFS(Total!X:X,$N$3,Total!W:W,B8,Total!O:O,DB!$G$5,Total!N:N,DB!$O$5,Total!M:M,DB!$G$9,Total!K:K,DB!$O$9,Total!AA:AA,$I$2)</f>
        <v>0</v>
      </c>
      <c r="O8" s="31">
        <f>COUNTIFS(Total!X:X,$O$3,Total!W:W,B8,Total!O:O,DB!$G$5,Total!N:N,DB!$O$5,Total!M:M,DB!$G$9,Total!K:K,DB!$O$9,Total!C:C,$I$2)+COUNTIFS(Total!X:X,$O$3,Total!W:W,B8,Total!AA:AA,DB!$G$5,Total!AA:AA,DB!$O$5,Total!AA:AA,DB!$G$9,Total!AA:AA,DB!$O$9,Total!AA:AA,$I$2)+COUNTIFS(Total!X:X,$O$3,Total!W:W,B8,Total!O:O,DB!$G$5,Total!AA:AA,DB!$O$5,Total!AA:AA,DB!$G$9,Total!AA:AA,DB!$O$9,Total!AA:AA,$I$2)+COUNTIFS(Total!X:X,$O$3,Total!W:W,B8,Total!AA:AA,DB!$G$5,Total!N:N,DB!$O$5,Total!AA:AA,DB!$G$9,Total!AA:AA,DB!$O$9,Total!AA:AA,$I$2)+COUNTIFS(Total!X:X,$O$3,Total!W:W,B8,Total!AA:AA,DB!$G$5,Total!AA:AA,DB!$O$5,Total!M:M,DB!$G$9,Total!AA:AA,DB!$O$9,Total!AA:AA,$I$2)+COUNTIFS(Total!X:X,$O$3,Total!W:W,B8,Total!AA:AA,DB!$G$5,Total!AA:AA,DB!$O$5,Total!AA:AA,DB!$G$9,Total!K:K,DB!$O$9,Total!AA:AA,$I$2)+COUNTIFS(Total!X:X,$O$3,Total!W:W,B8,Total!AA:AA,DB!$G$5,Total!AA:AA,DB!$O$5,Total!AA:AA,DB!$G$9,Total!AA:AA,DB!$O$9,Total!C:C,$I$2)+COUNTIFS(Total!X:X,$O$3,Total!W:W,B8,Total!O:O,DB!$G$5,Total!N:N,DB!$O$5,Total!M:M,DB!$G$9,Total!AA:AA,DB!$O$9,Total!AA:AA,$I$2)+COUNTIFS(Total!X:X,$O$3,Total!W:W,B8,Total!O:O,DB!$G$5,Total!N:N,DB!$O$5,Total!AA:AA,DB!$G$9,Total!K:K,DB!$O$9,Total!AA:AA,$I$2)+COUNTIFS(Total!X:X,$O$3,Total!W:W,B8,Total!O:O,DB!$G$5,Total!N:N,DB!$O$5,Total!AA:AA,DB!$G$9,Total!AA:AA,DB!$O$9,Total!C:C,$I$2)+COUNTIFS(Total!X:X,$O$3,Total!W:W,B8,Total!O:O,DB!$G$5,Total!AA:AA,DB!$O$5,Total!M:M,DB!$G$9,Total!K:K,DB!$O$9,Total!AA:AA,$I$2)+COUNTIFS(Total!X:X,$O$3,Total!W:W,B8,Total!O:O,DB!$G$5,Total!AA:AA,DB!$O$5,Total!M:M,DB!$G$9,Total!AA:AA,DB!$O$9,Total!C:C,$I$2)+COUNTIFS(Total!X:X,$O$3,Total!W:W,B8,Total!O:O,DB!$G$5,Total!AA:AA,DB!$O$5,Total!AA:AA,DB!$G$9,Total!K:K,DB!$O$9,Total!C:C,$I$2)+COUNTIFS(Total!X:X,$O$3,Total!W:W,B8,Total!AA:AA,DB!$G$5,Total!N:N,DB!$O$5,Total!M:M,DB!$G$9,Total!K:K,DB!$O$9,Total!AA:AA,$I$2)+COUNTIFS(Total!X:X,$O$3,Total!W:W,B8,Total!AA:AA,DB!$G$5,Total!N:N,DB!$O$5,Total!M:M,DB!$G$9,Total!AA:AA,DB!$O$9,Total!C:C,$I$2)+COUNTIFS(Total!X:X,$O$3,Total!W:W,B8,Total!AA:AA,DB!$G$5,Total!N:N,DB!$O$5,Total!AA:AA,DB!$G$9,Total!K:K,DB!$O$9,Total!C:C,$I$2)+COUNTIFS(Total!X:X,$O$3,Total!W:W,B8,Total!AA:AA,DB!$G$5,Total!AA:AA,DB!$O$5,Total!M:M,DB!$G$9,Total!K:K,DB!$O$9,Total!C:C,$I$2)+COUNTIFS(Total!X:X,$O$3,Total!W:W,B8,Total!O:O,DB!$G$5,Total!N:N,DB!$O$5,Total!AA:AA,DB!$G$9,Total!AA:AA,DB!$O$9,Total!AA:AA,$I$2)+COUNTIFS(Total!X:X,$O$3,Total!W:W,B8,Total!O:O,DB!$G$5,Total!AA:AA,DB!$O$5,Total!M:M,DB!$G$9,Total!AA:AA,DB!$O$9,Total!AA:AA,$I$2)+COUNTIFS(Total!X:X,$O$3,Total!W:W,B8,Total!O:O,DB!$G$5,Total!AA:AA,DB!$O$5,Total!AA:AA,DB!$G$9,Total!K:K,DB!$O$9,Total!AA:AA,$I$2)+COUNTIFS(Total!X:X,$O$3,Total!W:W,B8,Total!O:O,DB!$G$5,Total!AA:AA,DB!$O$5,Total!AA:AA,DB!$G$9,Total!AA:AA,DB!$O$9,Total!C:C,$I$2)+COUNTIFS(Total!X:X,$O$3,Total!W:W,B8,Total!AA:AA,DB!$G$5,Total!N:N,DB!$O$5,Total!M:M,DB!$G$9,Total!AA:AA,DB!$O$9,Total!AA:AA,$I$2)+COUNTIFS(Total!X:X,$O$3,Total!W:W,B8,Total!AA:AA,DB!$G$5,Total!N:N,DB!$O$5,Total!AA:AA,DB!$G$9,Total!K:K,DB!$O$9,Total!AA:AA,$I$2)+COUNTIFS(Total!X:X,$O$3,Total!W:W,B8,Total!AA:AA,DB!$G$5,Total!N:N,DB!$O$5,Total!AA:AA,DB!$G$9,Total!AA:AA,DB!$O$9,Total!C:C,$I$2)+COUNTIFS(Total!X:X,$O$3,Total!W:W,B8,Total!AA:AA,DB!$G$5,Total!AA:AA,DB!$O$5,Total!M:M,DB!$G$9,Total!K:K,DB!$O$9,Total!AA:AA,$I$2)+COUNTIFS(Total!X:X,$O$3,Total!W:W,B8,Total!AA:AA,DB!$G$5,Total!AA:AA,DB!$O$5,Total!M:M,DB!$G$9,Total!AA:AA,DB!$O$9,Total!C:C,$I$2)+COUNTIFS(Total!X:X,$O$3,Total!W:W,B8,Total!AA:AA,DB!$G$5,Total!AA:AA,DB!$O$5,Total!AA:AA,DB!$G$9,Total!K:K,DB!$O$9,Total!C:C,$I$2)+COUNTIFS(Total!X:X,$O$3,Total!W:W,B8,Total!AA:AA,DB!$G$5,Total!N:N,DB!$O$5,Total!M:M,DB!$G$9,Total!K:K,DB!$O$9,Total!C:C,$I$2)+COUNTIFS(Total!X:X,$O$3,Total!W:W,B8,Total!O:O,DB!$G$5,Total!AA:AA,DB!$O$5,Total!M:M,DB!$G$9,Total!K:K,DB!$O$9,Total!C:C,$I$2)+COUNTIFS(Total!X:X,$O$3,Total!W:W,B8,Total!O:O,DB!$G$5,Total!N:N,DB!$O$5,Total!AA:AA,DB!$G$9,Total!K:K,DB!$O$9,Total!C:C,$I$2)+COUNTIFS(Total!X:X,$O$3,Total!W:W,B8,Total!O:O,DB!$G$5,Total!N:N,DB!$O$5,Total!M:M,DB!$G$9,Total!AA:AA,DB!$O$9,Total!C:C,$I$2)+COUNTIFS(Total!X:X,$O$3,Total!W:W,B8,Total!O:O,DB!$G$5,Total!N:N,DB!$O$5,Total!M:M,DB!$G$9,Total!K:K,DB!$O$9,Total!AA:AA,$I$2)</f>
        <v>0</v>
      </c>
      <c r="P8" s="31">
        <f>COUNTIFS(Total!X:X,$P$3,Total!W:W,B8,Total!O:O,DB!$G$5,Total!N:N,DB!$O$5,Total!M:M,DB!$G$9,Total!K:K,DB!$O$9,Total!C:C,$I$2)+COUNTIFS(Total!X:X,$P$3,Total!W:W,B8,Total!AA:AA,DB!$G$5,Total!AA:AA,DB!$O$5,Total!AA:AA,DB!$G$9,Total!AA:AA,DB!$O$9,Total!AA:AA,$I$2)+COUNTIFS(Total!X:X,$P$3,Total!W:W,B8,Total!O:O,DB!$G$5,Total!AA:AA,DB!$O$5,Total!AA:AA,DB!$G$9,Total!AA:AA,DB!$O$9,Total!AA:AA,$I$2)+COUNTIFS(Total!X:X,$P$3,Total!W:W,B8,Total!AA:AA,DB!$G$5,Total!N:N,DB!$O$5,Total!AA:AA,DB!$G$9,Total!AA:AA,DB!$O$9,Total!AA:AA,$I$2)+COUNTIFS(Total!X:X,$P$3,Total!W:W,B8,Total!AA:AA,DB!$G$5,Total!AA:AA,DB!$O$5,Total!M:M,DB!$G$9,Total!AA:AA,DB!$O$9,Total!AA:AA,$I$2)+COUNTIFS(Total!X:X,$P$3,Total!W:W,B8,Total!AA:AA,DB!$G$5,Total!AA:AA,DB!$O$5,Total!AA:AA,DB!$G$9,Total!K:K,DB!$O$9,Total!AA:AA,$I$2)+COUNTIFS(Total!X:X,$P$3,Total!W:W,B8,Total!AA:AA,DB!$G$5,Total!AA:AA,DB!$O$5,Total!AA:AA,DB!$G$9,Total!AA:AA,DB!$O$9,Total!C:C,$I$2)+COUNTIFS(Total!X:X,$P$3,Total!W:W,B8,Total!O:O,DB!$G$5,Total!N:N,DB!$O$5,Total!M:M,DB!$G$9,Total!AA:AA,DB!$O$9,Total!AA:AA,$I$2)+COUNTIFS(Total!X:X,$P$3,Total!W:W,B8,Total!O:O,DB!$G$5,Total!N:N,DB!$O$5,Total!AA:AA,DB!$G$9,Total!K:K,DB!$O$9,Total!AA:AA,$I$2)+COUNTIFS(Total!X:X,$P$3,Total!W:W,B8,Total!O:O,DB!$G$5,Total!N:N,DB!$O$5,Total!AA:AA,DB!$G$9,Total!AA:AA,DB!$O$9,Total!C:C,$I$2)+COUNTIFS(Total!X:X,$P$3,Total!W:W,B8,Total!O:O,DB!$G$5,Total!AA:AA,DB!$O$5,Total!M:M,DB!$G$9,Total!K:K,DB!$O$9,Total!AA:AA,$I$2)+COUNTIFS(Total!X:X,$P$3,Total!W:W,B8,Total!O:O,DB!$G$5,Total!AA:AA,DB!$O$5,Total!M:M,DB!$G$9,Total!AA:AA,DB!$O$9,Total!C:C,$I$2)+COUNTIFS(Total!X:X,$P$3,Total!W:W,B8,Total!O:O,DB!$G$5,Total!AA:AA,DB!$O$5,Total!AA:AA,DB!$G$9,Total!K:K,DB!$O$9,Total!C:C,$I$2)+COUNTIFS(Total!X:X,$P$3,Total!W:W,B8,Total!AA:AA,DB!$G$5,Total!N:N,DB!$O$5,Total!M:M,DB!$G$9,Total!K:K,DB!$O$9,Total!AA:AA,$I$2)+COUNTIFS(Total!X:X,$P$3,Total!W:W,B8,Total!AA:AA,DB!$G$5,Total!N:N,DB!$O$5,Total!M:M,DB!$G$9,Total!AA:AA,DB!$O$9,Total!C:C,$I$2)+COUNTIFS(Total!X:X,$P$3,Total!W:W,B8,Total!AA:AA,DB!$G$5,Total!N:N,DB!$O$5,Total!AA:AA,DB!$G$9,Total!K:K,DB!$O$9,Total!C:C,$I$2)+COUNTIFS(Total!X:X,$P$3,Total!W:W,B8,Total!AA:AA,DB!$G$5,Total!AA:AA,DB!$O$5,Total!M:M,DB!$G$9,Total!K:K,DB!$O$9,Total!C:C,$I$2)+COUNTIFS(Total!X:X,$P$3,Total!W:W,B8,Total!O:O,DB!$G$5,Total!N:N,DB!$O$5,Total!AA:AA,DB!$G$9,Total!AA:AA,DB!$O$9,Total!AA:AA,$I$2)+COUNTIFS(Total!X:X,$P$3,Total!W:W,B8,Total!O:O,DB!$G$5,Total!AA:AA,DB!$O$5,Total!M:M,DB!$G$9,Total!AA:AA,DB!$O$9,Total!AA:AA,$I$2)+COUNTIFS(Total!X:X,$P$3,Total!W:W,B8,Total!O:O,DB!$G$5,Total!AA:AA,DB!$O$5,Total!AA:AA,DB!$G$9,Total!K:K,DB!$O$9,Total!AA:AA,$I$2)+COUNTIFS(Total!X:X,$P$3,Total!W:W,B8,Total!O:O,DB!$G$5,Total!AA:AA,DB!$O$5,Total!AA:AA,DB!$G$9,Total!AA:AA,DB!$O$9,Total!C:C,$I$2)+COUNTIFS(Total!X:X,$P$3,Total!W:W,B8,Total!AA:AA,DB!$G$5,Total!N:N,DB!$O$5,Total!M:M,DB!$G$9,Total!AA:AA,DB!$O$9,Total!AA:AA,$I$2)+COUNTIFS(Total!X:X,$P$3,Total!W:W,B8,Total!AA:AA,DB!$G$5,Total!N:N,DB!$O$5,Total!AA:AA,DB!$G$9,Total!K:K,DB!$O$9,Total!AA:AA,$I$2)+COUNTIFS(Total!X:X,$P$3,Total!W:W,B8,Total!AA:AA,DB!$G$5,Total!N:N,DB!$O$5,Total!AA:AA,DB!$G$9,Total!AA:AA,DB!$O$9,Total!C:C,$I$2)+COUNTIFS(Total!X:X,$P$3,Total!W:W,B8,Total!AA:AA,DB!$G$5,Total!AA:AA,DB!$O$5,Total!M:M,DB!$G$9,Total!K:K,DB!$O$9,Total!AA:AA,$I$2)+COUNTIFS(Total!X:X,$P$3,Total!W:W,B8,Total!AA:AA,DB!$G$5,Total!AA:AA,DB!$O$5,Total!M:M,DB!$G$9,Total!AA:AA,DB!$O$9,Total!C:C,$I$2)+COUNTIFS(Total!X:X,$P$3,Total!W:W,B8,Total!AA:AA,DB!$G$5,Total!AA:AA,DB!$O$5,Total!AA:AA,DB!$G$9,Total!K:K,DB!$O$9,Total!C:C,$I$2)+COUNTIFS(Total!X:X,$P$3,Total!W:W,B8,Total!AA:AA,DB!$G$5,Total!N:N,DB!$O$5,Total!M:M,DB!$G$9,Total!K:K,DB!$O$9,Total!C:C,$I$2)+COUNTIFS(Total!X:X,$P$3,Total!W:W,B8,Total!O:O,DB!$G$5,Total!AA:AA,DB!$O$5,Total!M:M,DB!$G$9,Total!K:K,DB!$O$9,Total!C:C,$I$2)+COUNTIFS(Total!X:X,$P$3,Total!W:W,B8,Total!O:O,DB!$G$5,Total!N:N,DB!$O$5,Total!AA:AA,DB!$G$9,Total!K:K,DB!$O$9,Total!C:C,$I$2)+COUNTIFS(Total!X:X,$P$3,Total!W:W,B8,Total!O:O,DB!$G$5,Total!N:N,DB!$O$5,Total!M:M,DB!$G$9,Total!AA:AA,DB!$O$9,Total!C:C,$I$2)+COUNTIFS(Total!X:X,$P$3,Total!W:W,B8,Total!O:O,DB!$G$5,Total!N:N,DB!$O$5,Total!M:M,DB!$G$9,Total!K:K,DB!$O$9,Total!AA:AA,$I$2)</f>
        <v>0</v>
      </c>
      <c r="Q8" s="31">
        <f>COUNTIFS(Total!X:X,$Q$3,Total!W:W,B8,Total!O:O,DB!$G$5,Total!N:N,DB!$O$5,Total!M:M,DB!$G$9,Total!K:K,DB!$O$9,Total!C:C,$I$2)+COUNTIFS(Total!X:X,$Q$3,Total!W:W,B8,Total!AA:AA,DB!$G$5,Total!AA:AA,DB!$O$5,Total!AA:AA,DB!$G$9,Total!AA:AA,DB!$O$9,Total!AA:AA,$I$2)+COUNTIFS(Total!X:X,$Q$3,Total!W:W,B8,Total!O:O,DB!$G$5,Total!AA:AA,DB!$O$5,Total!AA:AA,DB!$G$9,Total!AA:AA,DB!$O$9,Total!AA:AA,$I$2)+COUNTIFS(Total!X:X,$Q$3,Total!W:W,B8,Total!AA:AA,DB!$G$5,Total!N:N,DB!$O$5,Total!AA:AA,DB!$G$9,Total!AA:AA,DB!$O$9,Total!AA:AA,$I$2)+COUNTIFS(Total!X:X,$Q$3,Total!W:W,B8,Total!AA:AA,DB!$G$5,Total!AA:AA,DB!$O$5,Total!M:M,DB!$G$9,Total!AA:AA,DB!$O$9,Total!AA:AA,$I$2)+COUNTIFS(Total!X:X,$Q$3,Total!W:W,B8,Total!AA:AA,DB!$G$5,Total!AA:AA,DB!$O$5,Total!AA:AA,DB!$G$9,Total!K:K,DB!$O$9,Total!AA:AA,$I$2)+COUNTIFS(Total!X:X,$Q$3,Total!W:W,B8,Total!AA:AA,DB!$G$5,Total!AA:AA,DB!$O$5,Total!AA:AA,DB!$G$9,Total!AA:AA,DB!$O$9,Total!C:C,$I$2)+COUNTIFS(Total!X:X,$Q$3,Total!W:W,B8,Total!O:O,DB!$G$5,Total!N:N,DB!$O$5,Total!M:M,DB!$G$9,Total!AA:AA,DB!$O$9,Total!AA:AA,$I$2)+COUNTIFS(Total!X:X,$Q$3,Total!W:W,B8,Total!O:O,DB!$G$5,Total!N:N,DB!$O$5,Total!AA:AA,DB!$G$9,Total!K:K,DB!$O$9,Total!AA:AA,$I$2)+COUNTIFS(Total!X:X,$Q$3,Total!W:W,B8,Total!O:O,DB!$G$5,Total!N:N,DB!$O$5,Total!AA:AA,DB!$G$9,Total!AA:AA,DB!$O$9,Total!C:C,$I$2)+COUNTIFS(Total!X:X,$Q$3,Total!W:W,B8,Total!O:O,DB!$G$5,Total!AA:AA,DB!$O$5,Total!M:M,DB!$G$9,Total!K:K,DB!$O$9,Total!AA:AA,$I$2)+COUNTIFS(Total!X:X,$Q$3,Total!W:W,B8,Total!O:O,DB!$G$5,Total!AA:AA,DB!$O$5,Total!M:M,DB!$G$9,Total!AA:AA,DB!$O$9,Total!C:C,$I$2)+COUNTIFS(Total!X:X,$Q$3,Total!W:W,B8,Total!O:O,DB!$G$5,Total!AA:AA,DB!$O$5,Total!AA:AA,DB!$G$9,Total!K:K,DB!$O$9,Total!C:C,$I$2)+COUNTIFS(Total!X:X,$Q$3,Total!W:W,B8,Total!AA:AA,DB!$G$5,Total!N:N,DB!$O$5,Total!M:M,DB!$G$9,Total!K:K,DB!$O$9,Total!AA:AA,$I$2)+COUNTIFS(Total!X:X,$Q$3,Total!W:W,B8,Total!AA:AA,DB!$G$5,Total!N:N,DB!$O$5,Total!M:M,DB!$G$9,Total!AA:AA,DB!$O$9,Total!C:C,$I$2)+COUNTIFS(Total!X:X,$Q$3,Total!W:W,B8,Total!AA:AA,DB!$G$5,Total!N:N,DB!$O$5,Total!AA:AA,DB!$G$9,Total!K:K,DB!$O$9,Total!C:C,$I$2)+COUNTIFS(Total!X:X,$Q$3,Total!W:W,B8,Total!AA:AA,DB!$G$5,Total!AA:AA,DB!$O$5,Total!M:M,DB!$G$9,Total!K:K,DB!$O$9,Total!C:C,$I$2)+COUNTIFS(Total!X:X,$Q$3,Total!W:W,B8,Total!O:O,DB!$G$5,Total!N:N,DB!$O$5,Total!AA:AA,DB!$G$9,Total!AA:AA,DB!$O$9,Total!AA:AA,$I$2)+COUNTIFS(Total!X:X,$Q$3,Total!W:W,B8,Total!O:O,DB!$G$5,Total!AA:AA,DB!$O$5,Total!M:M,DB!$G$9,Total!AA:AA,DB!$O$9,Total!AA:AA,$I$2)+COUNTIFS(Total!X:X,$Q$3,Total!W:W,B8,Total!O:O,DB!$G$5,Total!AA:AA,DB!$O$5,Total!AA:AA,DB!$G$9,Total!K:K,DB!$O$9,Total!AA:AA,$I$2)+COUNTIFS(Total!X:X,$Q$3,Total!W:W,B8,Total!O:O,DB!$G$5,Total!AA:AA,DB!$O$5,Total!AA:AA,DB!$G$9,Total!AA:AA,DB!$O$9,Total!C:C,$I$2)+COUNTIFS(Total!X:X,$Q$3,Total!W:W,B8,Total!AA:AA,DB!$G$5,Total!N:N,DB!$O$5,Total!M:M,DB!$G$9,Total!AA:AA,DB!$O$9,Total!AA:AA,$I$2)+COUNTIFS(Total!X:X,$Q$3,Total!W:W,B8,Total!AA:AA,DB!$G$5,Total!N:N,DB!$O$5,Total!AA:AA,DB!$G$9,Total!K:K,DB!$O$9,Total!AA:AA,$I$2)+COUNTIFS(Total!X:X,$Q$3,Total!W:W,B8,Total!AA:AA,DB!$G$5,Total!N:N,DB!$O$5,Total!AA:AA,DB!$G$9,Total!AA:AA,DB!$O$9,Total!C:C,$I$2)+COUNTIFS(Total!X:X,$Q$3,Total!W:W,B8,Total!AA:AA,DB!$G$5,Total!AA:AA,DB!$O$5,Total!M:M,DB!$G$9,Total!K:K,DB!$O$9,Total!AA:AA,$I$2)+COUNTIFS(Total!X:X,$Q$3,Total!W:W,B8,Total!AA:AA,DB!$G$5,Total!AA:AA,DB!$O$5,Total!M:M,DB!$G$9,Total!AA:AA,DB!$O$9,Total!C:C,$I$2)+COUNTIFS(Total!X:X,$Q$3,Total!W:W,B8,Total!AA:AA,DB!$G$5,Total!AA:AA,DB!$O$5,Total!AA:AA,DB!$G$9,Total!K:K,DB!$O$9,Total!C:C,$I$2)+COUNTIFS(Total!X:X,$Q$3,Total!W:W,B8,Total!AA:AA,DB!$G$5,Total!N:N,DB!$O$5,Total!M:M,DB!$G$9,Total!K:K,DB!$O$9,Total!C:C,$I$2)+COUNTIFS(Total!X:X,$Q$3,Total!W:W,B8,Total!O:O,DB!$G$5,Total!AA:AA,DB!$O$5,Total!M:M,DB!$G$9,Total!K:K,DB!$O$9,Total!C:C,$I$2)+COUNTIFS(Total!X:X,$Q$3,Total!W:W,B8,Total!O:O,DB!$G$5,Total!N:N,DB!$O$5,Total!AA:AA,DB!$G$9,Total!K:K,DB!$O$9,Total!C:C,$I$2)+COUNTIFS(Total!X:X,$Q$3,Total!W:W,B8,Total!O:O,DB!$G$5,Total!N:N,DB!$O$5,Total!M:M,DB!$G$9,Total!AA:AA,DB!$O$9,Total!C:C,$I$2)+COUNTIFS(Total!X:X,$Q$3,Total!W:W,B8,Total!O:O,DB!$G$5,Total!N:N,DB!$O$5,Total!M:M,DB!$G$9,Total!K:K,DB!$O$9,Total!AA:AA,$I$2)</f>
        <v>0</v>
      </c>
      <c r="R8" s="31">
        <f>COUNTIFS(Total!X:X,$R$3,Total!W:W,B8,Total!O:O,DB!$G$5,Total!N:N,DB!$O$5,Total!M:M,DB!$G$9,Total!K:K,DB!$O$9,Total!C:C,$I$2)+COUNTIFS(Total!X:X,$R$3,Total!W:W,B8,Total!AA:AA,DB!$G$5,Total!AA:AA,DB!$O$5,Total!AA:AA,DB!$G$9,Total!AA:AA,DB!$O$9,Total!AA:AA,$I$2)+COUNTIFS(Total!X:X,$R$3,Total!W:W,B8,Total!O:O,DB!$G$5,Total!AA:AA,DB!$O$5,Total!AA:AA,DB!$G$9,Total!AA:AA,DB!$O$9,Total!AA:AA,$I$2)+COUNTIFS(Total!X:X,$R$3,Total!W:W,B8,Total!AA:AA,DB!$G$5,Total!N:N,DB!$O$5,Total!AA:AA,DB!$G$9,Total!AA:AA,DB!$O$9,Total!AA:AA,$I$2)+COUNTIFS(Total!X:X,$R$3,Total!W:W,B8,Total!AA:AA,DB!$G$5,Total!AA:AA,DB!$O$5,Total!M:M,DB!$G$9,Total!AA:AA,DB!$O$9,Total!AA:AA,$I$2)+COUNTIFS(Total!X:X,$R$3,Total!W:W,B8,Total!AA:AA,DB!$G$5,Total!AA:AA,DB!$O$5,Total!AA:AA,DB!$G$9,Total!K:K,DB!$O$9,Total!AA:AA,$I$2)+COUNTIFS(Total!X:X,$R$3,Total!W:W,B8,Total!AA:AA,DB!$G$5,Total!AA:AA,DB!$O$5,Total!AA:AA,DB!$G$9,Total!AA:AA,DB!$O$9,Total!C:C,$I$2)+COUNTIFS(Total!X:X,$R$3,Total!W:W,B8,Total!O:O,DB!$G$5,Total!N:N,DB!$O$5,Total!M:M,DB!$G$9,Total!AA:AA,DB!$O$9,Total!AA:AA,$I$2)+COUNTIFS(Total!X:X,$R$3,Total!W:W,B8,Total!O:O,DB!$G$5,Total!N:N,DB!$O$5,Total!AA:AA,DB!$G$9,Total!K:K,DB!$O$9,Total!AA:AA,$I$2)+COUNTIFS(Total!X:X,$R$3,Total!W:W,B8,Total!O:O,DB!$G$5,Total!N:N,DB!$O$5,Total!AA:AA,DB!$G$9,Total!AA:AA,DB!$O$9,Total!C:C,$I$2)+COUNTIFS(Total!X:X,$R$3,Total!W:W,B8,Total!O:O,DB!$G$5,Total!AA:AA,DB!$O$5,Total!M:M,DB!$G$9,Total!K:K,DB!$O$9,Total!AA:AA,$I$2)+COUNTIFS(Total!X:X,$R$3,Total!W:W,B8,Total!O:O,DB!$G$5,Total!AA:AA,DB!$O$5,Total!M:M,DB!$G$9,Total!AA:AA,DB!$O$9,Total!C:C,$I$2)+COUNTIFS(Total!X:X,$R$3,Total!W:W,B8,Total!O:O,DB!$G$5,Total!AA:AA,DB!$O$5,Total!AA:AA,DB!$G$9,Total!K:K,DB!$O$9,Total!C:C,$I$2)+COUNTIFS(Total!X:X,$R$3,Total!W:W,B8,Total!AA:AA,DB!$G$5,Total!N:N,DB!$O$5,Total!M:M,DB!$G$9,Total!K:K,DB!$O$9,Total!AA:AA,$I$2)+COUNTIFS(Total!X:X,$R$3,Total!W:W,B8,Total!AA:AA,DB!$G$5,Total!N:N,DB!$O$5,Total!M:M,DB!$G$9,Total!AA:AA,DB!$O$9,Total!C:C,$I$2)+COUNTIFS(Total!X:X,$R$3,Total!W:W,B8,Total!AA:AA,DB!$G$5,Total!N:N,DB!$O$5,Total!AA:AA,DB!$G$9,Total!K:K,DB!$O$9,Total!C:C,$I$2)+COUNTIFS(Total!X:X,$R$3,Total!W:W,B8,Total!AA:AA,DB!$G$5,Total!AA:AA,DB!$O$5,Total!M:M,DB!$G$9,Total!K:K,DB!$O$9,Total!C:C,$I$2)+COUNTIFS(Total!X:X,$R$3,Total!W:W,B8,Total!O:O,DB!$G$5,Total!N:N,DB!$O$5,Total!AA:AA,DB!$G$9,Total!AA:AA,DB!$O$9,Total!AA:AA,$I$2)+COUNTIFS(Total!X:X,$R$3,Total!W:W,B8,Total!O:O,DB!$G$5,Total!AA:AA,DB!$O$5,Total!M:M,DB!$G$9,Total!AA:AA,DB!$O$9,Total!AA:AA,$I$2)+COUNTIFS(Total!X:X,$R$3,Total!W:W,B8,Total!O:O,DB!$G$5,Total!AA:AA,DB!$O$5,Total!AA:AA,DB!$G$9,Total!K:K,DB!$O$9,Total!AA:AA,$I$2)+COUNTIFS(Total!X:X,$R$3,Total!W:W,B8,Total!O:O,DB!$G$5,Total!AA:AA,DB!$O$5,Total!AA:AA,DB!$G$9,Total!AA:AA,DB!$O$9,Total!C:C,$I$2)+COUNTIFS(Total!X:X,$R$3,Total!W:W,B8,Total!AA:AA,DB!$G$5,Total!N:N,DB!$O$5,Total!M:M,DB!$G$9,Total!AA:AA,DB!$O$9,Total!AA:AA,$I$2)+COUNTIFS(Total!X:X,$R$3,Total!W:W,B8,Total!AA:AA,DB!$G$5,Total!N:N,DB!$O$5,Total!AA:AA,DB!$G$9,Total!K:K,DB!$O$9,Total!AA:AA,$I$2)+COUNTIFS(Total!X:X,$R$3,Total!W:W,B8,Total!AA:AA,DB!$G$5,Total!N:N,DB!$O$5,Total!AA:AA,DB!$G$9,Total!AA:AA,DB!$O$9,Total!C:C,$I$2)+COUNTIFS(Total!X:X,$R$3,Total!W:W,B8,Total!AA:AA,DB!$G$5,Total!AA:AA,DB!$O$5,Total!M:M,DB!$G$9,Total!K:K,DB!$O$9,Total!AA:AA,$I$2)+COUNTIFS(Total!X:X,$R$3,Total!W:W,B8,Total!AA:AA,DB!$G$5,Total!AA:AA,DB!$O$5,Total!M:M,DB!$G$9,Total!AA:AA,DB!$O$9,Total!C:C,$I$2)+COUNTIFS(Total!X:X,$R$3,Total!W:W,B8,Total!AA:AA,DB!$G$5,Total!AA:AA,DB!$O$5,Total!AA:AA,DB!$G$9,Total!K:K,DB!$O$9,Total!C:C,$I$2)+COUNTIFS(Total!X:X,$R$3,Total!W:W,B8,Total!AA:AA,DB!$G$5,Total!N:N,DB!$O$5,Total!M:M,DB!$G$9,Total!K:K,DB!$O$9,Total!C:C,$I$2)+COUNTIFS(Total!X:X,$R$3,Total!W:W,B8,Total!O:O,DB!$G$5,Total!AA:AA,DB!$O$5,Total!M:M,DB!$G$9,Total!K:K,DB!$O$9,Total!C:C,$I$2)+COUNTIFS(Total!X:X,$R$3,Total!W:W,B8,Total!O:O,DB!$G$5,Total!N:N,DB!$O$5,Total!AA:AA,DB!$G$9,Total!K:K,DB!$O$9,Total!C:C,$I$2)+COUNTIFS(Total!X:X,$R$3,Total!W:W,B8,Total!O:O,DB!$G$5,Total!N:N,DB!$O$5,Total!M:M,DB!$G$9,Total!AA:AA,DB!$O$9,Total!C:C,$I$2)+COUNTIFS(Total!X:X,$R$3,Total!W:W,B8,Total!O:O,DB!$G$5,Total!N:N,DB!$O$5,Total!M:M,DB!$G$9,Total!K:K,DB!$O$9,Total!AA:AA,$I$2)</f>
        <v>0</v>
      </c>
      <c r="S8" s="31">
        <f>COUNTIFS(Total!X:X,$S$3,Total!W:W,B8,Total!O:O,DB!$G$5,Total!N:N,DB!$O$5,Total!M:M,DB!$G$9,Total!K:K,DB!$O$9,Total!C:C,$I$2)+COUNTIFS(Total!X:X,$S$3,Total!W:W,B8,Total!AA:AA,DB!$G$5,Total!AA:AA,DB!$O$5,Total!AA:AA,DB!$G$9,Total!AA:AA,DB!$O$9,Total!AA:AA,$I$2)+COUNTIFS(Total!X:X,$S$3,Total!W:W,B8,Total!O:O,DB!$G$5,Total!AA:AA,DB!$O$5,Total!AA:AA,DB!$G$9,Total!AA:AA,DB!$O$9,Total!AA:AA,$I$2)+COUNTIFS(Total!X:X,$S$3,Total!W:W,B8,Total!AA:AA,DB!$G$5,Total!N:N,DB!$O$5,Total!AA:AA,DB!$G$9,Total!AA:AA,DB!$O$9,Total!AA:AA,$I$2)+COUNTIFS(Total!X:X,$S$3,Total!W:W,B8,Total!AA:AA,DB!$G$5,Total!AA:AA,DB!$O$5,Total!M:M,DB!$G$9,Total!AA:AA,DB!$O$9,Total!AA:AA,$I$2)+COUNTIFS(Total!X:X,$S$3,Total!W:W,B8,Total!AA:AA,DB!$G$5,Total!AA:AA,DB!$O$5,Total!AA:AA,DB!$G$9,Total!K:K,DB!$O$9,Total!AA:AA,$I$2)+COUNTIFS(Total!X:X,$S$3,Total!W:W,B8,Total!AA:AA,DB!$G$5,Total!AA:AA,DB!$O$5,Total!AA:AA,DB!$G$9,Total!AA:AA,DB!$O$9,Total!C:C,$I$2)+COUNTIFS(Total!X:X,$S$3,Total!W:W,B8,Total!O:O,DB!$G$5,Total!N:N,DB!$O$5,Total!M:M,DB!$G$9,Total!AA:AA,DB!$O$9,Total!AA:AA,$I$2)+COUNTIFS(Total!X:X,$S$3,Total!W:W,B8,Total!O:O,DB!$G$5,Total!N:N,DB!$O$5,Total!AA:AA,DB!$G$9,Total!K:K,DB!$O$9,Total!AA:AA,$I$2)+COUNTIFS(Total!X:X,$S$3,Total!W:W,B8,Total!O:O,DB!$G$5,Total!N:N,DB!$O$5,Total!AA:AA,DB!$G$9,Total!AA:AA,DB!$O$9,Total!C:C,$I$2)+COUNTIFS(Total!X:X,$S$3,Total!W:W,B8,Total!O:O,DB!$G$5,Total!AA:AA,DB!$O$5,Total!M:M,DB!$G$9,Total!K:K,DB!$O$9,Total!AA:AA,$I$2)+COUNTIFS(Total!X:X,$S$3,Total!W:W,B8,Total!O:O,DB!$G$5,Total!AA:AA,DB!$O$5,Total!M:M,DB!$G$9,Total!AA:AA,DB!$O$9,Total!C:C,$I$2)+COUNTIFS(Total!X:X,$S$3,Total!W:W,B8,Total!O:O,DB!$G$5,Total!AA:AA,DB!$O$5,Total!AA:AA,DB!$G$9,Total!K:K,DB!$O$9,Total!C:C,$I$2)+COUNTIFS(Total!X:X,$S$3,Total!W:W,B8,Total!AA:AA,DB!$G$5,Total!N:N,DB!$O$5,Total!M:M,DB!$G$9,Total!K:K,DB!$O$9,Total!AA:AA,$I$2)+COUNTIFS(Total!X:X,$S$3,Total!W:W,B8,Total!AA:AA,DB!$G$5,Total!N:N,DB!$O$5,Total!M:M,DB!$G$9,Total!AA:AA,DB!$O$9,Total!C:C,$I$2)+COUNTIFS(Total!X:X,$S$3,Total!W:W,B8,Total!AA:AA,DB!$G$5,Total!N:N,DB!$O$5,Total!AA:AA,DB!$G$9,Total!K:K,DB!$O$9,Total!C:C,$I$2)+COUNTIFS(Total!X:X,$S$3,Total!W:W,B8,Total!AA:AA,DB!$G$5,Total!AA:AA,DB!$O$5,Total!M:M,DB!$G$9,Total!K:K,DB!$O$9,Total!C:C,$I$2)+COUNTIFS(Total!X:X,$S$3,Total!W:W,B8,Total!O:O,DB!$G$5,Total!N:N,DB!$O$5,Total!AA:AA,DB!$G$9,Total!AA:AA,DB!$O$9,Total!AA:AA,$I$2)+COUNTIFS(Total!X:X,$S$3,Total!W:W,B8,Total!O:O,DB!$G$5,Total!AA:AA,DB!$O$5,Total!M:M,DB!$G$9,Total!AA:AA,DB!$O$9,Total!AA:AA,$I$2)+COUNTIFS(Total!X:X,$S$3,Total!W:W,B8,Total!O:O,DB!$G$5,Total!AA:AA,DB!$O$5,Total!AA:AA,DB!$G$9,Total!K:K,DB!$O$9,Total!AA:AA,$I$2)+COUNTIFS(Total!X:X,$S$3,Total!W:W,B8,Total!O:O,DB!$G$5,Total!AA:AA,DB!$O$5,Total!AA:AA,DB!$G$9,Total!AA:AA,DB!$O$9,Total!C:C,$I$2)+COUNTIFS(Total!X:X,$S$3,Total!W:W,B8,Total!AA:AA,DB!$G$5,Total!N:N,DB!$O$5,Total!M:M,DB!$G$9,Total!AA:AA,DB!$O$9,Total!AA:AA,$I$2)+COUNTIFS(Total!X:X,$S$3,Total!W:W,B8,Total!AA:AA,DB!$G$5,Total!N:N,DB!$O$5,Total!AA:AA,DB!$G$9,Total!K:K,DB!$O$9,Total!AA:AA,$I$2)+COUNTIFS(Total!X:X,$S$3,Total!W:W,B8,Total!AA:AA,DB!$G$5,Total!N:N,DB!$O$5,Total!AA:AA,DB!$G$9,Total!AA:AA,DB!$O$9,Total!C:C,$I$2)+COUNTIFS(Total!X:X,$S$3,Total!W:W,B8,Total!AA:AA,DB!$G$5,Total!AA:AA,DB!$O$5,Total!M:M,DB!$G$9,Total!K:K,DB!$O$9,Total!AA:AA,$I$2)+COUNTIFS(Total!X:X,$S$3,Total!W:W,B8,Total!AA:AA,DB!$G$5,Total!AA:AA,DB!$O$5,Total!M:M,DB!$G$9,Total!AA:AA,DB!$O$9,Total!C:C,$I$2)+COUNTIFS(Total!X:X,$S$3,Total!W:W,B8,Total!AA:AA,DB!$G$5,Total!AA:AA,DB!$O$5,Total!AA:AA,DB!$G$9,Total!K:K,DB!$O$9,Total!C:C,$I$2)+COUNTIFS(Total!X:X,$S$3,Total!W:W,B8,Total!AA:AA,DB!$G$5,Total!N:N,DB!$O$5,Total!M:M,DB!$G$9,Total!K:K,DB!$O$9,Total!C:C,$I$2)+COUNTIFS(Total!X:X,$S$3,Total!W:W,B8,Total!O:O,DB!$G$5,Total!AA:AA,DB!$O$5,Total!M:M,DB!$G$9,Total!K:K,DB!$O$9,Total!C:C,$I$2)+COUNTIFS(Total!X:X,$S$3,Total!W:W,B8,Total!O:O,DB!$G$5,Total!N:N,DB!$O$5,Total!AA:AA,DB!$G$9,Total!K:K,DB!$O$9,Total!C:C,$I$2)+COUNTIFS(Total!X:X,$S$3,Total!W:W,B8,Total!O:O,DB!$G$5,Total!N:N,DB!$O$5,Total!M:M,DB!$G$9,Total!AA:AA,DB!$O$9,Total!C:C,$I$2)+COUNTIFS(Total!X:X,$S$3,Total!W:W,B8,Total!O:O,DB!$G$5,Total!N:N,DB!$O$5,Total!M:M,DB!$G$9,Total!K:K,DB!$O$9,Total!AA:AA,$I$2)</f>
        <v>0</v>
      </c>
      <c r="T8" s="31">
        <f>COUNTIFS(Total!X:X,$T$3,Total!W:W,B8,Total!O:O,DB!$G$5,Total!N:N,DB!$O$5,Total!M:M,DB!$G$9,Total!K:K,DB!$O$9,Total!C:C,$I$2)+COUNTIFS(Total!X:X,$T$3,Total!W:W,B8,Total!AA:AA,DB!$G$5,Total!AA:AA,DB!$O$5,Total!AA:AA,DB!$G$9,Total!AA:AA,DB!$O$9,Total!AA:AA,$I$2)+COUNTIFS(Total!X:X,$T$3,Total!W:W,B8,Total!O:O,DB!$G$5,Total!AA:AA,DB!$O$5,Total!AA:AA,DB!$G$9,Total!AA:AA,DB!$O$9,Total!AA:AA,$I$2)+COUNTIFS(Total!X:X,$T$3,Total!W:W,B8,Total!AA:AA,DB!$G$5,Total!N:N,DB!$O$5,Total!AA:AA,DB!$G$9,Total!AA:AA,DB!$O$9,Total!AA:AA,$I$2)+COUNTIFS(Total!X:X,$T$3,Total!W:W,B8,Total!AA:AA,DB!$G$5,Total!AA:AA,DB!$O$5,Total!M:M,DB!$G$9,Total!AA:AA,DB!$O$9,Total!AA:AA,$I$2)+COUNTIFS(Total!X:X,$T$3,Total!W:W,B8,Total!AA:AA,DB!$G$5,Total!AA:AA,DB!$O$5,Total!AA:AA,DB!$G$9,Total!K:K,DB!$O$9,Total!AA:AA,$I$2)+COUNTIFS(Total!X:X,$T$3,Total!W:W,B8,Total!AA:AA,DB!$G$5,Total!AA:AA,DB!$O$5,Total!AA:AA,DB!$G$9,Total!AA:AA,DB!$O$9,Total!C:C,$I$2)+COUNTIFS(Total!X:X,$T$3,Total!W:W,B8,Total!O:O,DB!$G$5,Total!N:N,DB!$O$5,Total!M:M,DB!$G$9,Total!AA:AA,DB!$O$9,Total!AA:AA,$I$2)+COUNTIFS(Total!X:X,$T$3,Total!W:W,B8,Total!O:O,DB!$G$5,Total!N:N,DB!$O$5,Total!AA:AA,DB!$G$9,Total!K:K,DB!$O$9,Total!AA:AA,$I$2)+COUNTIFS(Total!X:X,$T$3,Total!W:W,B8,Total!O:O,DB!$G$5,Total!N:N,DB!$O$5,Total!AA:AA,DB!$G$9,Total!AA:AA,DB!$O$9,Total!C:C,$I$2)+COUNTIFS(Total!X:X,$T$3,Total!W:W,B8,Total!O:O,DB!$G$5,Total!AA:AA,DB!$O$5,Total!M:M,DB!$G$9,Total!K:K,DB!$O$9,Total!AA:AA,$I$2)+COUNTIFS(Total!X:X,$T$3,Total!W:W,B8,Total!O:O,DB!$G$5,Total!AA:AA,DB!$O$5,Total!M:M,DB!$G$9,Total!AA:AA,DB!$O$9,Total!C:C,$I$2)+COUNTIFS(Total!X:X,$T$3,Total!W:W,B8,Total!O:O,DB!$G$5,Total!AA:AA,DB!$O$5,Total!AA:AA,DB!$G$9,Total!K:K,DB!$O$9,Total!C:C,$I$2)+COUNTIFS(Total!X:X,$T$3,Total!W:W,B8,Total!AA:AA,DB!$G$5,Total!N:N,DB!$O$5,Total!M:M,DB!$G$9,Total!K:K,DB!$O$9,Total!AA:AA,$I$2)+COUNTIFS(Total!X:X,$T$3,Total!W:W,B8,Total!AA:AA,DB!$G$5,Total!N:N,DB!$O$5,Total!M:M,DB!$G$9,Total!AA:AA,DB!$O$9,Total!C:C,$I$2)+COUNTIFS(Total!X:X,$T$3,Total!W:W,B8,Total!AA:AA,DB!$G$5,Total!N:N,DB!$O$5,Total!AA:AA,DB!$G$9,Total!K:K,DB!$O$9,Total!C:C,$I$2)+COUNTIFS(Total!X:X,$T$3,Total!W:W,B8,Total!AA:AA,DB!$G$5,Total!AA:AA,DB!$O$5,Total!M:M,DB!$G$9,Total!K:K,DB!$O$9,Total!C:C,$I$2)+COUNTIFS(Total!X:X,$T$3,Total!W:W,B8,Total!O:O,DB!$G$5,Total!N:N,DB!$O$5,Total!AA:AA,DB!$G$9,Total!AA:AA,DB!$O$9,Total!AA:AA,$I$2)+COUNTIFS(Total!X:X,$T$3,Total!W:W,B8,Total!O:O,DB!$G$5,Total!AA:AA,DB!$O$5,Total!M:M,DB!$G$9,Total!AA:AA,DB!$O$9,Total!AA:AA,$I$2)+COUNTIFS(Total!X:X,$T$3,Total!W:W,B8,Total!O:O,DB!$G$5,Total!AA:AA,DB!$O$5,Total!AA:AA,DB!$G$9,Total!K:K,DB!$O$9,Total!AA:AA,$I$2)+COUNTIFS(Total!X:X,$T$3,Total!W:W,B8,Total!O:O,DB!$G$5,Total!AA:AA,DB!$O$5,Total!AA:AA,DB!$G$9,Total!AA:AA,DB!$O$9,Total!C:C,$I$2)+COUNTIFS(Total!X:X,$T$3,Total!W:W,B8,Total!AA:AA,DB!$G$5,Total!N:N,DB!$O$5,Total!M:M,DB!$G$9,Total!AA:AA,DB!$O$9,Total!AA:AA,$I$2)+COUNTIFS(Total!X:X,$T$3,Total!W:W,B8,Total!AA:AA,DB!$G$5,Total!N:N,DB!$O$5,Total!AA:AA,DB!$G$9,Total!K:K,DB!$O$9,Total!AA:AA,$I$2)+COUNTIFS(Total!X:X,$T$3,Total!W:W,B8,Total!AA:AA,DB!$G$5,Total!N:N,DB!$O$5,Total!AA:AA,DB!$G$9,Total!AA:AA,DB!$O$9,Total!C:C,$I$2)+COUNTIFS(Total!X:X,$T$3,Total!W:W,B8,Total!AA:AA,DB!$G$5,Total!AA:AA,DB!$O$5,Total!M:M,DB!$G$9,Total!K:K,DB!$O$9,Total!AA:AA,$I$2)+COUNTIFS(Total!X:X,$T$3,Total!W:W,B8,Total!AA:AA,DB!$G$5,Total!AA:AA,DB!$O$5,Total!M:M,DB!$G$9,Total!AA:AA,DB!$O$9,Total!C:C,$I$2)+COUNTIFS(Total!X:X,$T$3,Total!W:W,B8,Total!AA:AA,DB!$G$5,Total!AA:AA,DB!$O$5,Total!AA:AA,DB!$G$9,Total!K:K,DB!$O$9,Total!C:C,$I$2)+COUNTIFS(Total!X:X,$T$3,Total!W:W,B8,Total!AA:AA,DB!$G$5,Total!N:N,DB!$O$5,Total!M:M,DB!$G$9,Total!K:K,DB!$O$9,Total!C:C,$I$2)+COUNTIFS(Total!X:X,$T$3,Total!W:W,B8,Total!O:O,DB!$G$5,Total!AA:AA,DB!$O$5,Total!M:M,DB!$G$9,Total!K:K,DB!$O$9,Total!C:C,$I$2)+COUNTIFS(Total!X:X,$T$3,Total!W:W,B8,Total!O:O,DB!$G$5,Total!N:N,DB!$O$5,Total!AA:AA,DB!$G$9,Total!K:K,DB!$O$9,Total!C:C,$I$2)+COUNTIFS(Total!X:X,$T$3,Total!W:W,B8,Total!O:O,DB!$G$5,Total!N:N,DB!$O$5,Total!M:M,DB!$G$9,Total!AA:AA,DB!$O$9,Total!C:C,$I$2)+COUNTIFS(Total!X:X,$T$3,Total!W:W,B8,Total!O:O,DB!$G$5,Total!N:N,DB!$O$5,Total!M:M,DB!$G$9,Total!K:K,DB!$O$9,Total!AA:AA,$I$2)</f>
        <v>1</v>
      </c>
      <c r="U8" s="31">
        <f>COUNTIFS(Total!X:X,$U$3,Total!W:W,B8,Total!O:O,DB!$G$5,Total!N:N,DB!$O$5,Total!M:M,DB!$G$9,Total!K:K,DB!$O$9,Total!C:C,$I$2)+COUNTIFS(Total!X:X,$U$3,Total!W:W,B8,Total!AA:AA,DB!$G$5,Total!AA:AA,DB!$O$5,Total!AA:AA,DB!$G$9,Total!AA:AA,DB!$O$9,Total!AA:AA,$I$2)+COUNTIFS(Total!X:X,$U$3,Total!W:W,B8,Total!O:O,DB!$G$5,Total!AA:AA,DB!$O$5,Total!AA:AA,DB!$G$9,Total!AA:AA,DB!$O$9,Total!AA:AA,$I$2)+COUNTIFS(Total!X:X,$U$3,Total!W:W,B8,Total!AA:AA,DB!$G$5,Total!N:N,DB!$O$5,Total!AA:AA,DB!$G$9,Total!AA:AA,DB!$O$9,Total!AA:AA,$I$2)+COUNTIFS(Total!X:X,$U$3,Total!W:W,B8,Total!AA:AA,DB!$G$5,Total!AA:AA,DB!$O$5,Total!M:M,DB!$G$9,Total!AA:AA,DB!$O$9,Total!AA:AA,$I$2)+COUNTIFS(Total!X:X,$U$3,Total!W:W,B8,Total!AA:AA,DB!$G$5,Total!AA:AA,DB!$O$5,Total!AA:AA,DB!$G$9,Total!K:K,DB!$O$9,Total!AA:AA,$I$2)+COUNTIFS(Total!X:X,$U$3,Total!W:W,B8,Total!AA:AA,DB!$G$5,Total!AA:AA,DB!$O$5,Total!AA:AA,DB!$G$9,Total!AA:AA,DB!$O$9,Total!C:C,$I$2)+COUNTIFS(Total!X:X,$U$3,Total!W:W,B8,Total!O:O,DB!$G$5,Total!N:N,DB!$O$5,Total!M:M,DB!$G$9,Total!AA:AA,DB!$O$9,Total!AA:AA,$I$2)+COUNTIFS(Total!X:X,$U$3,Total!W:W,B8,Total!O:O,DB!$G$5,Total!N:N,DB!$O$5,Total!AA:AA,DB!$G$9,Total!K:K,DB!$O$9,Total!AA:AA,$I$2)+COUNTIFS(Total!X:X,$U$3,Total!W:W,B8,Total!O:O,DB!$G$5,Total!N:N,DB!$O$5,Total!AA:AA,DB!$G$9,Total!AA:AA,DB!$O$9,Total!C:C,$I$2)+COUNTIFS(Total!X:X,$U$3,Total!W:W,B8,Total!O:O,DB!$G$5,Total!AA:AA,DB!$O$5,Total!M:M,DB!$G$9,Total!K:K,DB!$O$9,Total!AA:AA,$I$2)+COUNTIFS(Total!X:X,$U$3,Total!W:W,B8,Total!O:O,DB!$G$5,Total!AA:AA,DB!$O$5,Total!M:M,DB!$G$9,Total!AA:AA,DB!$O$9,Total!C:C,$I$2)+COUNTIFS(Total!X:X,$U$3,Total!W:W,B8,Total!O:O,DB!$G$5,Total!AA:AA,DB!$O$5,Total!AA:AA,DB!$G$9,Total!K:K,DB!$O$9,Total!C:C,$I$2)+COUNTIFS(Total!X:X,$U$3,Total!W:W,B8,Total!AA:AA,DB!$G$5,Total!N:N,DB!$O$5,Total!M:M,DB!$G$9,Total!K:K,DB!$O$9,Total!AA:AA,$I$2)+COUNTIFS(Total!X:X,$U$3,Total!W:W,B8,Total!AA:AA,DB!$G$5,Total!N:N,DB!$O$5,Total!M:M,DB!$G$9,Total!AA:AA,DB!$O$9,Total!C:C,$I$2)+COUNTIFS(Total!X:X,$U$3,Total!W:W,B8,Total!AA:AA,DB!$G$5,Total!N:N,DB!$O$5,Total!AA:AA,DB!$G$9,Total!K:K,DB!$O$9,Total!C:C,$I$2)+COUNTIFS(Total!X:X,$U$3,Total!W:W,B8,Total!AA:AA,DB!$G$5,Total!AA:AA,DB!$O$5,Total!M:M,DB!$G$9,Total!K:K,DB!$O$9,Total!C:C,$I$2)+COUNTIFS(Total!X:X,$U$3,Total!W:W,B8,Total!O:O,DB!$G$5,Total!N:N,DB!$O$5,Total!AA:AA,DB!$G$9,Total!AA:AA,DB!$O$9,Total!AA:AA,$I$2)+COUNTIFS(Total!X:X,$U$3,Total!W:W,B8,Total!O:O,DB!$G$5,Total!AA:AA,DB!$O$5,Total!M:M,DB!$G$9,Total!AA:AA,DB!$O$9,Total!AA:AA,$I$2)+COUNTIFS(Total!X:X,$U$3,Total!W:W,B8,Total!O:O,DB!$G$5,Total!AA:AA,DB!$O$5,Total!AA:AA,DB!$G$9,Total!K:K,DB!$O$9,Total!AA:AA,$I$2)+COUNTIFS(Total!X:X,$U$3,Total!W:W,B8,Total!O:O,DB!$G$5,Total!AA:AA,DB!$O$5,Total!AA:AA,DB!$G$9,Total!AA:AA,DB!$O$9,Total!C:C,$I$2)+COUNTIFS(Total!X:X,$U$3,Total!W:W,B8,Total!AA:AA,DB!$G$5,Total!N:N,DB!$O$5,Total!M:M,DB!$G$9,Total!AA:AA,DB!$O$9,Total!AA:AA,$I$2)+COUNTIFS(Total!X:X,$U$3,Total!W:W,B8,Total!AA:AA,DB!$G$5,Total!N:N,DB!$O$5,Total!AA:AA,DB!$G$9,Total!K:K,DB!$O$9,Total!AA:AA,$I$2)+COUNTIFS(Total!X:X,$U$3,Total!W:W,B8,Total!AA:AA,DB!$G$5,Total!N:N,DB!$O$5,Total!AA:AA,DB!$G$9,Total!AA:AA,DB!$O$9,Total!C:C,$I$2)+COUNTIFS(Total!X:X,$U$3,Total!W:W,B8,Total!AA:AA,DB!$G$5,Total!AA:AA,DB!$O$5,Total!M:M,DB!$G$9,Total!K:K,DB!$O$9,Total!AA:AA,$I$2)+COUNTIFS(Total!X:X,$U$3,Total!W:W,B8,Total!AA:AA,DB!$G$5,Total!AA:AA,DB!$O$5,Total!M:M,DB!$G$9,Total!AA:AA,DB!$O$9,Total!C:C,$I$2)+COUNTIFS(Total!X:X,$U$3,Total!W:W,B8,Total!AA:AA,DB!$G$5,Total!AA:AA,DB!$O$5,Total!AA:AA,DB!$G$9,Total!K:K,DB!$O$9,Total!C:C,$I$2)+COUNTIFS(Total!X:X,$U$3,Total!W:W,B8,Total!AA:AA,DB!$G$5,Total!N:N,DB!$O$5,Total!M:M,DB!$G$9,Total!K:K,DB!$O$9,Total!C:C,$I$2)+COUNTIFS(Total!X:X,$U$3,Total!W:W,B8,Total!O:O,DB!$G$5,Total!AA:AA,DB!$O$5,Total!M:M,DB!$G$9,Total!K:K,DB!$O$9,Total!C:C,$I$2)+COUNTIFS(Total!X:X,$U$3,Total!W:W,B8,Total!O:O,DB!$G$5,Total!N:N,DB!$O$5,Total!AA:AA,DB!$G$9,Total!K:K,DB!$O$9,Total!C:C,$I$2)+COUNTIFS(Total!X:X,$U$3,Total!W:W,B8,Total!O:O,DB!$G$5,Total!N:N,DB!$O$5,Total!M:M,DB!$G$9,Total!AA:AA,DB!$O$9,Total!C:C,$I$2)+COUNTIFS(Total!X:X,$U$3,Total!W:W,B8,Total!O:O,DB!$G$5,Total!N:N,DB!$O$5,Total!M:M,DB!$G$9,Total!K:K,DB!$O$9,Total!AA:AA,$I$2)</f>
        <v>0</v>
      </c>
      <c r="V8" s="31">
        <f>COUNTIFS(Total!X:X,$V$3,Total!W:W,B8,Total!O:O,DB!$G$5,Total!N:N,DB!$O$5,Total!M:M,DB!$G$9,Total!K:K,DB!$O$9,Total!C:C,$I$2)+COUNTIFS(Total!X:X,$V$3,Total!W:W,B8,Total!AA:AA,DB!$G$5,Total!AA:AA,DB!$O$5,Total!AA:AA,DB!$G$9,Total!AA:AA,DB!$O$9,Total!AA:AA,$I$2)+COUNTIFS(Total!X:X,$V$3,Total!W:W,B8,Total!O:O,DB!$G$5,Total!AA:AA,DB!$O$5,Total!AA:AA,DB!$G$9,Total!AA:AA,DB!$O$9,Total!AA:AA,$I$2)+COUNTIFS(Total!X:X,$V$3,Total!W:W,B8,Total!AA:AA,DB!$G$5,Total!N:N,DB!$O$5,Total!AA:AA,DB!$G$9,Total!AA:AA,DB!$O$9,Total!AA:AA,$I$2)+COUNTIFS(Total!X:X,$V$3,Total!W:W,B8,Total!AA:AA,DB!$G$5,Total!AA:AA,DB!$O$5,Total!M:M,DB!$G$9,Total!AA:AA,DB!$O$9,Total!AA:AA,$I$2)+COUNTIFS(Total!X:X,$V$3,Total!W:W,B8,Total!AA:AA,DB!$G$5,Total!AA:AA,DB!$O$5,Total!AA:AA,DB!$G$9,Total!K:K,DB!$O$9,Total!AA:AA,$I$2)+COUNTIFS(Total!X:X,$V$3,Total!W:W,B8,Total!AA:AA,DB!$G$5,Total!AA:AA,DB!$O$5,Total!AA:AA,DB!$G$9,Total!AA:AA,DB!$O$9,Total!C:C,$I$2)+COUNTIFS(Total!X:X,$V$3,Total!W:W,B8,Total!O:O,DB!$G$5,Total!N:N,DB!$O$5,Total!M:M,DB!$G$9,Total!AA:AA,DB!$O$9,Total!AA:AA,$I$2)+COUNTIFS(Total!X:X,$V$3,Total!W:W,B8,Total!O:O,DB!$G$5,Total!N:N,DB!$O$5,Total!AA:AA,DB!$G$9,Total!K:K,DB!$O$9,Total!AA:AA,$I$2)+COUNTIFS(Total!X:X,$V$3,Total!W:W,B8,Total!O:O,DB!$G$5,Total!N:N,DB!$O$5,Total!AA:AA,DB!$G$9,Total!AA:AA,DB!$O$9,Total!C:C,$I$2)+COUNTIFS(Total!X:X,$V$3,Total!W:W,B8,Total!O:O,DB!$G$5,Total!AA:AA,DB!$O$5,Total!M:M,DB!$G$9,Total!K:K,DB!$O$9,Total!AA:AA,$I$2)+COUNTIFS(Total!X:X,$V$3,Total!W:W,B8,Total!O:O,DB!$G$5,Total!AA:AA,DB!$O$5,Total!M:M,DB!$G$9,Total!AA:AA,DB!$O$9,Total!C:C,$I$2)+COUNTIFS(Total!X:X,$V$3,Total!W:W,B8,Total!O:O,DB!$G$5,Total!AA:AA,DB!$O$5,Total!AA:AA,DB!$G$9,Total!K:K,DB!$O$9,Total!C:C,$I$2)+COUNTIFS(Total!X:X,$V$3,Total!W:W,B8,Total!AA:AA,DB!$G$5,Total!N:N,DB!$O$5,Total!M:M,DB!$G$9,Total!K:K,DB!$O$9,Total!AA:AA,$I$2)+COUNTIFS(Total!X:X,$V$3,Total!W:W,B8,Total!AA:AA,DB!$G$5,Total!N:N,DB!$O$5,Total!M:M,DB!$G$9,Total!AA:AA,DB!$O$9,Total!C:C,$I$2)+COUNTIFS(Total!X:X,$V$3,Total!W:W,B8,Total!AA:AA,DB!$G$5,Total!N:N,DB!$O$5,Total!AA:AA,DB!$G$9,Total!K:K,DB!$O$9,Total!C:C,$I$2)+COUNTIFS(Total!X:X,$V$3,Total!W:W,B8,Total!AA:AA,DB!$G$5,Total!AA:AA,DB!$O$5,Total!M:M,DB!$G$9,Total!K:K,DB!$O$9,Total!C:C,$I$2)+COUNTIFS(Total!X:X,$V$3,Total!W:W,B8,Total!O:O,DB!$G$5,Total!N:N,DB!$O$5,Total!AA:AA,DB!$G$9,Total!AA:AA,DB!$O$9,Total!AA:AA,$I$2)+COUNTIFS(Total!X:X,$V$3,Total!W:W,B8,Total!O:O,DB!$G$5,Total!AA:AA,DB!$O$5,Total!M:M,DB!$G$9,Total!AA:AA,DB!$O$9,Total!AA:AA,$I$2)+COUNTIFS(Total!X:X,$V$3,Total!W:W,B8,Total!O:O,DB!$G$5,Total!AA:AA,DB!$O$5,Total!AA:AA,DB!$G$9,Total!K:K,DB!$O$9,Total!AA:AA,$I$2)+COUNTIFS(Total!X:X,$V$3,Total!W:W,B8,Total!O:O,DB!$G$5,Total!AA:AA,DB!$O$5,Total!AA:AA,DB!$G$9,Total!AA:AA,DB!$O$9,Total!C:C,$I$2)+COUNTIFS(Total!X:X,$V$3,Total!W:W,B8,Total!AA:AA,DB!$G$5,Total!N:N,DB!$O$5,Total!M:M,DB!$G$9,Total!AA:AA,DB!$O$9,Total!AA:AA,$I$2)+COUNTIFS(Total!X:X,$V$3,Total!W:W,B8,Total!AA:AA,DB!$G$5,Total!N:N,DB!$O$5,Total!AA:AA,DB!$G$9,Total!K:K,DB!$O$9,Total!AA:AA,$I$2)+COUNTIFS(Total!X:X,$V$3,Total!W:W,B8,Total!AA:AA,DB!$G$5,Total!N:N,DB!$O$5,Total!AA:AA,DB!$G$9,Total!AA:AA,DB!$O$9,Total!C:C,$I$2)+COUNTIFS(Total!X:X,$V$3,Total!W:W,B8,Total!AA:AA,DB!$G$5,Total!AA:AA,DB!$O$5,Total!M:M,DB!$G$9,Total!K:K,DB!$O$9,Total!AA:AA,$I$2)+COUNTIFS(Total!X:X,$V$3,Total!W:W,B8,Total!AA:AA,DB!$G$5,Total!AA:AA,DB!$O$5,Total!M:M,DB!$G$9,Total!AA:AA,DB!$O$9,Total!C:C,$I$2)+COUNTIFS(Total!X:X,$V$3,Total!W:W,B8,Total!AA:AA,DB!$G$5,Total!AA:AA,DB!$O$5,Total!AA:AA,DB!$G$9,Total!K:K,DB!$O$9,Total!C:C,$I$2)+COUNTIFS(Total!X:X,$V$3,Total!W:W,B8,Total!AA:AA,DB!$G$5,Total!N:N,DB!$O$5,Total!M:M,DB!$G$9,Total!K:K,DB!$O$9,Total!C:C,$I$2)+COUNTIFS(Total!X:X,$V$3,Total!W:W,B8,Total!O:O,DB!$G$5,Total!AA:AA,DB!$O$5,Total!M:M,DB!$G$9,Total!K:K,DB!$O$9,Total!C:C,$I$2)+COUNTIFS(Total!X:X,$V$3,Total!W:W,B8,Total!O:O,DB!$G$5,Total!N:N,DB!$O$5,Total!AA:AA,DB!$G$9,Total!K:K,DB!$O$9,Total!C:C,$I$2)+COUNTIFS(Total!X:X,$V$3,Total!W:W,B8,Total!O:O,DB!$G$5,Total!N:N,DB!$O$5,Total!M:M,DB!$G$9,Total!AA:AA,DB!$O$9,Total!C:C,$I$2)+COUNTIFS(Total!X:X,$V$3,Total!W:W,B8,Total!O:O,DB!$G$5,Total!N:N,DB!$O$5,Total!M:M,DB!$G$9,Total!K:K,DB!$O$9,Total!AA:AA,$I$2)</f>
        <v>0</v>
      </c>
      <c r="W8" s="31">
        <f>COUNTIFS(Total!X:X,$W$3,Total!W:W,B8,Total!O:O,DB!$G$5,Total!N:N,DB!$O$5,Total!M:M,DB!$G$9,Total!K:K,DB!$O$9,Total!C:C,$I$2)+COUNTIFS(Total!X:X,$W$3,Total!W:W,B8,Total!AA:AA,DB!$G$5,Total!AA:AA,DB!$O$5,Total!AA:AA,DB!$G$9,Total!AA:AA,DB!$O$9,Total!AA:AA,$I$2)+COUNTIFS(Total!X:X,$W$3,Total!W:W,B8,Total!O:O,DB!$G$5,Total!AA:AA,DB!$O$5,Total!AA:AA,DB!$G$9,Total!AA:AA,DB!$O$9,Total!AA:AA,$I$2)+COUNTIFS(Total!X:X,$W$3,Total!W:W,B8,Total!AA:AA,DB!$G$5,Total!N:N,DB!$O$5,Total!AA:AA,DB!$G$9,Total!AA:AA,DB!$O$9,Total!AA:AA,$I$2)+COUNTIFS(Total!X:X,$W$3,Total!W:W,B8,Total!AA:AA,DB!$G$5,Total!AA:AA,DB!$O$5,Total!M:M,DB!$G$9,Total!AA:AA,DB!$O$9,Total!AA:AA,$I$2)+COUNTIFS(Total!X:X,$W$3,Total!W:W,B8,Total!AA:AA,DB!$G$5,Total!AA:AA,DB!$O$5,Total!AA:AA,DB!$G$9,Total!K:K,DB!$O$9,Total!AA:AA,$I$2)+COUNTIFS(Total!X:X,$W$3,Total!W:W,B8,Total!AA:AA,DB!$G$5,Total!AA:AA,DB!$O$5,Total!AA:AA,DB!$G$9,Total!AA:AA,DB!$O$9,Total!C:C,$I$2)+COUNTIFS(Total!X:X,$W$3,Total!W:W,B8,Total!O:O,DB!$G$5,Total!N:N,DB!$O$5,Total!M:M,DB!$G$9,Total!AA:AA,DB!$O$9,Total!AA:AA,$I$2)+COUNTIFS(Total!X:X,$W$3,Total!W:W,B8,Total!O:O,DB!$G$5,Total!N:N,DB!$O$5,Total!AA:AA,DB!$G$9,Total!K:K,DB!$O$9,Total!AA:AA,$I$2)+COUNTIFS(Total!X:X,$W$3,Total!W:W,B8,Total!O:O,DB!$G$5,Total!N:N,DB!$O$5,Total!AA:AA,DB!$G$9,Total!AA:AA,DB!$O$9,Total!C:C,$I$2)+COUNTIFS(Total!X:X,$W$3,Total!W:W,B8,Total!O:O,DB!$G$5,Total!AA:AA,DB!$O$5,Total!M:M,DB!$G$9,Total!K:K,DB!$O$9,Total!AA:AA,$I$2)+COUNTIFS(Total!X:X,$W$3,Total!W:W,B8,Total!O:O,DB!$G$5,Total!AA:AA,DB!$O$5,Total!M:M,DB!$G$9,Total!AA:AA,DB!$O$9,Total!C:C,$I$2)+COUNTIFS(Total!X:X,$W$3,Total!W:W,B8,Total!O:O,DB!$G$5,Total!AA:AA,DB!$O$5,Total!AA:AA,DB!$G$9,Total!K:K,DB!$O$9,Total!C:C,$I$2)+COUNTIFS(Total!X:X,$W$3,Total!W:W,B8,Total!AA:AA,DB!$G$5,Total!N:N,DB!$O$5,Total!M:M,DB!$G$9,Total!K:K,DB!$O$9,Total!AA:AA,$I$2)+COUNTIFS(Total!X:X,$W$3,Total!W:W,B8,Total!AA:AA,DB!$G$5,Total!N:N,DB!$O$5,Total!M:M,DB!$G$9,Total!AA:AA,DB!$O$9,Total!C:C,$I$2)+COUNTIFS(Total!X:X,$W$3,Total!W:W,B8,Total!AA:AA,DB!$G$5,Total!N:N,DB!$O$5,Total!AA:AA,DB!$G$9,Total!K:K,DB!$O$9,Total!C:C,$I$2)+COUNTIFS(Total!X:X,$W$3,Total!W:W,B8,Total!AA:AA,DB!$G$5,Total!AA:AA,DB!$O$5,Total!M:M,DB!$G$9,Total!K:K,DB!$O$9,Total!C:C,$I$2)+COUNTIFS(Total!X:X,$W$3,Total!W:W,B8,Total!O:O,DB!$G$5,Total!N:N,DB!$O$5,Total!AA:AA,DB!$G$9,Total!AA:AA,DB!$O$9,Total!AA:AA,$I$2)+COUNTIFS(Total!X:X,$W$3,Total!W:W,B8,Total!O:O,DB!$G$5,Total!AA:AA,DB!$O$5,Total!M:M,DB!$G$9,Total!AA:AA,DB!$O$9,Total!AA:AA,$I$2)+COUNTIFS(Total!X:X,$W$3,Total!W:W,B8,Total!O:O,DB!$G$5,Total!AA:AA,DB!$O$5,Total!AA:AA,DB!$G$9,Total!K:K,DB!$O$9,Total!AA:AA,$I$2)+COUNTIFS(Total!X:X,$W$3,Total!W:W,B8,Total!O:O,DB!$G$5,Total!AA:AA,DB!$O$5,Total!AA:AA,DB!$G$9,Total!AA:AA,DB!$O$9,Total!C:C,$I$2)+COUNTIFS(Total!X:X,$W$3,Total!W:W,B8,Total!AA:AA,DB!$G$5,Total!N:N,DB!$O$5,Total!M:M,DB!$G$9,Total!AA:AA,DB!$O$9,Total!AA:AA,$I$2)+COUNTIFS(Total!X:X,$W$3,Total!W:W,B8,Total!AA:AA,DB!$G$5,Total!N:N,DB!$O$5,Total!AA:AA,DB!$G$9,Total!K:K,DB!$O$9,Total!AA:AA,$I$2)+COUNTIFS(Total!X:X,$W$3,Total!W:W,B8,Total!AA:AA,DB!$G$5,Total!N:N,DB!$O$5,Total!AA:AA,DB!$G$9,Total!AA:AA,DB!$O$9,Total!C:C,$I$2)+COUNTIFS(Total!X:X,$W$3,Total!W:W,B8,Total!AA:AA,DB!$G$5,Total!AA:AA,DB!$O$5,Total!M:M,DB!$G$9,Total!K:K,DB!$O$9,Total!AA:AA,$I$2)+COUNTIFS(Total!X:X,$W$3,Total!W:W,B8,Total!AA:AA,DB!$G$5,Total!AA:AA,DB!$O$5,Total!M:M,DB!$G$9,Total!AA:AA,DB!$O$9,Total!C:C,$I$2)+COUNTIFS(Total!X:X,$W$3,Total!W:W,B8,Total!AA:AA,DB!$G$5,Total!AA:AA,DB!$O$5,Total!AA:AA,DB!$G$9,Total!K:K,DB!$O$9,Total!C:C,$I$2)+COUNTIFS(Total!X:X,$W$3,Total!W:W,B8,Total!AA:AA,DB!$G$5,Total!N:N,DB!$O$5,Total!M:M,DB!$G$9,Total!K:K,DB!$O$9,Total!C:C,$I$2)+COUNTIFS(Total!X:X,$W$3,Total!W:W,B8,Total!O:O,DB!$G$5,Total!AA:AA,DB!$O$5,Total!M:M,DB!$G$9,Total!K:K,DB!$O$9,Total!C:C,$I$2)+COUNTIFS(Total!X:X,$W$3,Total!W:W,B8,Total!O:O,DB!$G$5,Total!N:N,DB!$O$5,Total!AA:AA,DB!$G$9,Total!K:K,DB!$O$9,Total!C:C,$I$2)+COUNTIFS(Total!X:X,$W$3,Total!W:W,B8,Total!O:O,DB!$G$5,Total!N:N,DB!$O$5,Total!M:M,DB!$G$9,Total!AA:AA,DB!$O$9,Total!C:C,$I$2)+COUNTIFS(Total!X:X,$W$3,Total!W:W,B8,Total!O:O,DB!$G$5,Total!N:N,DB!$O$5,Total!M:M,DB!$G$9,Total!K:K,DB!$O$9,Total!AA:AA,$I$2)</f>
        <v>0</v>
      </c>
      <c r="X8" s="31">
        <f>COUNTIFS(Total!X:X,$X$3,Total!W:W,B8,Total!O:O,DB!$G$5,Total!N:N,DB!$O$5,Total!M:M,DB!$G$9,Total!K:K,DB!$O$9,Total!C:C,$I$2)+COUNTIFS(Total!X:X,$X$3,Total!W:W,B8,Total!AA:AA,DB!$G$5,Total!AA:AA,DB!$O$5,Total!AA:AA,DB!$G$9,Total!AA:AA,DB!$O$9,Total!AA:AA,$I$2)+COUNTIFS(Total!X:X,$X$3,Total!W:W,B8,Total!O:O,DB!$G$5,Total!AA:AA,DB!$O$5,Total!AA:AA,DB!$G$9,Total!AA:AA,DB!$O$9,Total!AA:AA,$I$2)+COUNTIFS(Total!X:X,$X$3,Total!W:W,B8,Total!AA:AA,DB!$G$5,Total!N:N,DB!$O$5,Total!AA:AA,DB!$G$9,Total!AA:AA,DB!$O$9,Total!AA:AA,$I$2)+COUNTIFS(Total!X:X,$X$3,Total!W:W,B8,Total!AA:AA,DB!$G$5,Total!AA:AA,DB!$O$5,Total!M:M,DB!$G$9,Total!AA:AA,DB!$O$9,Total!AA:AA,$I$2)+COUNTIFS(Total!X:X,$X$3,Total!W:W,B8,Total!AA:AA,DB!$G$5,Total!AA:AA,DB!$O$5,Total!AA:AA,DB!$G$9,Total!K:K,DB!$O$9,Total!AA:AA,$I$2)+COUNTIFS(Total!X:X,$X$3,Total!W:W,B8,Total!AA:AA,DB!$G$5,Total!AA:AA,DB!$O$5,Total!AA:AA,DB!$G$9,Total!AA:AA,DB!$O$9,Total!C:C,$I$2)+COUNTIFS(Total!X:X,$X$3,Total!W:W,B8,Total!O:O,DB!$G$5,Total!N:N,DB!$O$5,Total!M:M,DB!$G$9,Total!AA:AA,DB!$O$9,Total!AA:AA,$I$2)+COUNTIFS(Total!X:X,$X$3,Total!W:W,B8,Total!O:O,DB!$G$5,Total!N:N,DB!$O$5,Total!AA:AA,DB!$G$9,Total!K:K,DB!$O$9,Total!AA:AA,$I$2)+COUNTIFS(Total!X:X,$X$3,Total!W:W,B8,Total!O:O,DB!$G$5,Total!N:N,DB!$O$5,Total!AA:AA,DB!$G$9,Total!AA:AA,DB!$O$9,Total!C:C,$I$2)+COUNTIFS(Total!X:X,$X$3,Total!W:W,B8,Total!O:O,DB!$G$5,Total!AA:AA,DB!$O$5,Total!M:M,DB!$G$9,Total!K:K,DB!$O$9,Total!AA:AA,$I$2)+COUNTIFS(Total!X:X,$X$3,Total!W:W,B8,Total!O:O,DB!$G$5,Total!AA:AA,DB!$O$5,Total!M:M,DB!$G$9,Total!AA:AA,DB!$O$9,Total!C:C,$I$2)+COUNTIFS(Total!X:X,$X$3,Total!W:W,B8,Total!O:O,DB!$G$5,Total!AA:AA,DB!$O$5,Total!AA:AA,DB!$G$9,Total!K:K,DB!$O$9,Total!C:C,$I$2)+COUNTIFS(Total!X:X,$X$3,Total!W:W,B8,Total!AA:AA,DB!$G$5,Total!N:N,DB!$O$5,Total!M:M,DB!$G$9,Total!K:K,DB!$O$9,Total!AA:AA,$I$2)+COUNTIFS(Total!X:X,$X$3,Total!W:W,B8,Total!AA:AA,DB!$G$5,Total!N:N,DB!$O$5,Total!M:M,DB!$G$9,Total!AA:AA,DB!$O$9,Total!C:C,$I$2)+COUNTIFS(Total!X:X,$X$3,Total!W:W,B8,Total!AA:AA,DB!$G$5,Total!N:N,DB!$O$5,Total!AA:AA,DB!$G$9,Total!K:K,DB!$O$9,Total!C:C,$I$2)+COUNTIFS(Total!X:X,$X$3,Total!W:W,B8,Total!AA:AA,DB!$G$5,Total!AA:AA,DB!$O$5,Total!M:M,DB!$G$9,Total!K:K,DB!$O$9,Total!C:C,$I$2)+COUNTIFS(Total!X:X,$X$3,Total!W:W,B8,Total!O:O,DB!$G$5,Total!N:N,DB!$O$5,Total!AA:AA,DB!$G$9,Total!AA:AA,DB!$O$9,Total!AA:AA,$I$2)+COUNTIFS(Total!X:X,$X$3,Total!W:W,B8,Total!O:O,DB!$G$5,Total!AA:AA,DB!$O$5,Total!M:M,DB!$G$9,Total!AA:AA,DB!$O$9,Total!AA:AA,$I$2)+COUNTIFS(Total!X:X,$X$3,Total!W:W,B8,Total!O:O,DB!$G$5,Total!AA:AA,DB!$O$5,Total!AA:AA,DB!$G$9,Total!K:K,DB!$O$9,Total!AA:AA,$I$2)+COUNTIFS(Total!X:X,$X$3,Total!W:W,B8,Total!O:O,DB!$G$5,Total!AA:AA,DB!$O$5,Total!AA:AA,DB!$G$9,Total!AA:AA,DB!$O$9,Total!C:C,$I$2)+COUNTIFS(Total!X:X,$X$3,Total!W:W,B8,Total!AA:AA,DB!$G$5,Total!N:N,DB!$O$5,Total!M:M,DB!$G$9,Total!AA:AA,DB!$O$9,Total!AA:AA,$I$2)+COUNTIFS(Total!X:X,$X$3,Total!W:W,B8,Total!AA:AA,DB!$G$5,Total!N:N,DB!$O$5,Total!AA:AA,DB!$G$9,Total!K:K,DB!$O$9,Total!AA:AA,$I$2)+COUNTIFS(Total!X:X,$X$3,Total!W:W,B8,Total!AA:AA,DB!$G$5,Total!N:N,DB!$O$5,Total!AA:AA,DB!$G$9,Total!AA:AA,DB!$O$9,Total!C:C,$I$2)+COUNTIFS(Total!X:X,$X$3,Total!W:W,B8,Total!AA:AA,DB!$G$5,Total!AA:AA,DB!$O$5,Total!M:M,DB!$G$9,Total!K:K,DB!$O$9,Total!AA:AA,$I$2)+COUNTIFS(Total!X:X,$X$3,Total!W:W,B8,Total!AA:AA,DB!$G$5,Total!AA:AA,DB!$O$5,Total!M:M,DB!$G$9,Total!AA:AA,DB!$O$9,Total!C:C,$I$2)+COUNTIFS(Total!X:X,$X$3,Total!W:W,B8,Total!AA:AA,DB!$G$5,Total!AA:AA,DB!$O$5,Total!AA:AA,DB!$G$9,Total!K:K,DB!$O$9,Total!C:C,$I$2)+COUNTIFS(Total!X:X,$X$3,Total!W:W,B8,Total!AA:AA,DB!$G$5,Total!N:N,DB!$O$5,Total!M:M,DB!$G$9,Total!K:K,DB!$O$9,Total!C:C,$I$2)+COUNTIFS(Total!X:X,$X$3,Total!W:W,B8,Total!O:O,DB!$G$5,Total!AA:AA,DB!$O$5,Total!M:M,DB!$G$9,Total!K:K,DB!$O$9,Total!C:C,$I$2)+COUNTIFS(Total!X:X,$X$3,Total!W:W,B8,Total!O:O,DB!$G$5,Total!N:N,DB!$O$5,Total!AA:AA,DB!$G$9,Total!K:K,DB!$O$9,Total!C:C,$I$2)+COUNTIFS(Total!X:X,$X$3,Total!W:W,B8,Total!O:O,DB!$G$5,Total!N:N,DB!$O$5,Total!M:M,DB!$G$9,Total!AA:AA,DB!$O$9,Total!C:C,$I$2)+COUNTIFS(Total!X:X,$X$3,Total!W:W,B8,Total!O:O,DB!$G$5,Total!N:N,DB!$O$5,Total!M:M,DB!$G$9,Total!K:K,DB!$O$9,Total!AA:AA,$I$2)</f>
        <v>0</v>
      </c>
      <c r="Y8" s="31">
        <f t="shared" si="0"/>
        <v>10</v>
      </c>
      <c r="Z8" s="31">
        <f t="shared" si="1"/>
        <v>1</v>
      </c>
      <c r="AA8" s="31">
        <f t="shared" si="1"/>
        <v>1</v>
      </c>
      <c r="AE8" s="25" t="s">
        <v>83</v>
      </c>
    </row>
    <row r="9" spans="1:32" ht="30" customHeight="1" x14ac:dyDescent="0.25">
      <c r="A9" s="43">
        <v>6</v>
      </c>
      <c r="B9" s="53" t="s">
        <v>112</v>
      </c>
      <c r="C9" s="31">
        <f>COUNTIFS(Total!W:W,B9,Total!O:O,DB!$G$5,Total!N:N,DB!$O$5,Total!M:M,DB!$G$9,Total!K:K,DB!$O$9,Total!C:C,$I$2)+COUNTIFS(Total!W:W,B9,Total!AA:AA,DB!$G$5,Total!AA:AA,DB!$O$5,Total!AA:AA,DB!$G$9,Total!AA:AA,DB!$O$9,Total!AA:AA,$I$2)+COUNTIFS(Total!W:W,B9,Total!O:O,DB!$G$5,Total!AA:AA,DB!$O$5,Total!AA:AA,DB!$G$9,Total!AA:AA,DB!$O$9,Total!AA:AA,$I$2)+COUNTIFS(Total!W:W,B9,Total!AA:AA,DB!$G$5,Total!N:N,DB!$O$5,Total!AA:AA,DB!$G$9,Total!AA:AA,DB!$O$9,Total!AA:AA,$I$2)+COUNTIFS(Total!W:W,B9,Total!AA:AA,DB!$G$5,Total!AA:AA,DB!$O$5,Total!M:M,DB!$G$9,Total!AA:AA,DB!$O$9,Total!AA:AA,$I$2)+COUNTIFS(Total!W:W,B9,Total!AA:AA,DB!$G$5,Total!AA:AA,DB!$O$5,Total!AA:AA,DB!$G$9,Total!K:K,DB!$O$9,Total!AA:AA,$I$2)+COUNTIFS(Total!W:W,B9,Total!AA:AA,DB!$G$5,Total!AA:AA,DB!$O$5,Total!AA:AA,DB!$G$9,Total!AA:AA,DB!$O$9,Total!C:C,$I$2)+COUNTIFS(Total!W:W,B9,Total!O:O,DB!$G$5,Total!N:N,DB!$O$5,Total!M:M,DB!$G$9,Total!AA:AA,DB!$O$9,Total!AA:AA,$I$2)+COUNTIFS(Total!W:W,B9,Total!O:O,DB!$G$5,Total!N:N,DB!$O$5,Total!AA:AA,DB!$G$9,Total!K:K,DB!$O$9,Total!AA:AA,$I$2)+COUNTIFS(Total!W:W,B9,Total!O:O,DB!$G$5,Total!N:N,DB!$O$5,Total!AA:AA,DB!$G$9,Total!AA:AA,DB!$O$9,Total!C:C,$I$2)+COUNTIFS(Total!W:W,B9,Total!O:O,DB!$G$5,Total!AA:AA,DB!$O$5,Total!M:M,DB!$G$9,Total!K:K,DB!$O$9,Total!AA:AA,$I$2)+COUNTIFS(Total!W:W,B9,Total!O:O,DB!$G$5,Total!AA:AA,DB!$O$5,Total!M:M,DB!$G$9,Total!AA:AA,DB!$O$9,Total!C:C,$I$2)+COUNTIFS(Total!W:W,B9,Total!O:O,DB!$G$5,Total!AA:AA,DB!$O$5,Total!AA:AA,DB!$G$9,Total!K:K,DB!$O$9,Total!C:C,$I$2)+COUNTIFS(Total!W:W,B9,Total!AA:AA,DB!$G$5,Total!N:N,DB!$O$5,Total!M:M,DB!$G$9,Total!K:K,DB!$O$9,Total!AA:AA,$I$2)+COUNTIFS(Total!W:W,B9,Total!AA:AA,DB!$G$5,Total!N:N,DB!$O$5,Total!M:M,DB!$G$9,Total!AA:AA,DB!$O$9,Total!C:C,$I$2)+COUNTIFS(Total!W:W,B9,Total!AA:AA,DB!$G$5,Total!N:N,DB!$O$5,Total!AA:AA,DB!$G$9,Total!K:K,DB!$O$9,Total!C:C,$I$2)+COUNTIFS(Total!W:W,B9,Total!AA:AA,DB!$G$5,Total!AA:AA,DB!$O$5,Total!M:M,DB!$G$9,Total!K:K,DB!$O$9,Total!C:C,$I$2)+COUNTIFS(Total!W:W,B9,Total!O:O,DB!$G$5,Total!N:N,DB!$O$5,Total!AA:AA,DB!$G$9,Total!AA:AA,DB!$O$9,Total!AA:AA,$I$2)+COUNTIFS(Total!W:W,B9,Total!O:O,DB!$G$5,Total!AA:AA,DB!$O$5,Total!M:M,DB!$G$9,Total!AA:AA,DB!$O$9,Total!AA:AA,$I$2)+COUNTIFS(Total!W:W,B9,Total!O:O,DB!$G$5,Total!AA:AA,DB!$O$5,Total!AA:AA,DB!$G$9,Total!K:K,DB!$O$9,Total!AA:AA,$I$2)+COUNTIFS(Total!W:W,B9,Total!O:O,DB!$G$5,Total!AA:AA,DB!$O$5,Total!AA:AA,DB!$G$9,Total!AA:AA,DB!$O$9,Total!C:C,$I$2)+COUNTIFS(Total!W:W,B9,Total!AA:AA,DB!$G$5,Total!N:N,DB!$O$5,Total!M:M,DB!$G$9,Total!AA:AA,DB!$O$9,Total!AA:AA,$I$2)+COUNTIFS(Total!W:W,B9,Total!AA:AA,DB!$G$5,Total!N:N,DB!$O$5,Total!AA:AA,DB!$G$9,Total!K:K,DB!$O$9,Total!AA:AA,$I$2)+COUNTIFS(Total!W:W,B9,Total!AA:AA,DB!$G$5,Total!N:N,DB!$O$5,Total!AA:AA,DB!$G$9,Total!AA:AA,DB!$O$9,Total!C:C,$I$2)+COUNTIFS(Total!W:W,B9,Total!AA:AA,DB!$G$5,Total!AA:AA,DB!$O$5,Total!M:M,DB!$G$9,Total!K:K,DB!$O$9,Total!AA:AA,$I$2)+COUNTIFS(Total!W:W,B9,Total!AA:AA,DB!$G$5,Total!AA:AA,DB!$O$5,Total!M:M,DB!$G$9,Total!AA:AA,DB!$O$9,Total!C:C,$I$2)+COUNTIFS(Total!W:W,B9,Total!AA:AA,DB!$G$5,Total!AA:AA,DB!$O$5,Total!AA:AA,DB!$G$9,Total!K:K,DB!$O$9,Total!C:C,$I$2)+COUNTIFS(Total!W:W,B9,Total!AA:AA,DB!$G$5,Total!N:N,DB!$O$5,Total!M:M,DB!$G$9,Total!K:K,DB!$O$9,Total!C:C,$I$2)+COUNTIFS(Total!W:W,B9,Total!O:O,DB!$G$5,Total!AA:AA,DB!$O$5,Total!M:M,DB!$G$9,Total!K:K,DB!$O$9,Total!C:C,$I$2)+COUNTIFS(Total!W:W,B9,Total!O:O,DB!$G$5,Total!N:N,DB!$O$5,Total!AA:AA,DB!$G$9,Total!K:K,DB!$O$9,Total!C:C,$I$2)+COUNTIFS(Total!W:W,B9,Total!O:O,DB!$G$5,Total!N:N,DB!$O$5,Total!M:M,DB!$G$9,Total!AA:AA,DB!$O$9,Total!C:C,$I$2)+COUNTIFS(Total!W:W,B9,Total!O:O,DB!$G$5,Total!N:N,DB!$O$5,Total!M:M,DB!$G$9,Total!K:K,DB!$O$9,Total!AA:AA,$I$2)</f>
        <v>70</v>
      </c>
      <c r="D9" s="31">
        <f>COUNTIFS(Total!X:X,$AF$2,Total!W:W,B9,Total!O:O,DB!$G$5,Total!N:N,DB!$O$5,Total!M:M,DB!$G$9,Total!K:K,DB!$O$9,Total!C:C,$I$2)+COUNTIFS(Total!X:X,$AF$2,Total!W:W,B9,Total!AA:AA,DB!$G$5,Total!AA:AA,DB!$O$5,Total!AA:AA,DB!$G$9,Total!AA:AA,DB!$O$9,Total!AA:AA,$I$2)+COUNTIFS(Total!X:X,$AF$2,Total!W:W,B9,Total!O:O,DB!$G$5,Total!AA:AA,DB!$O$5,Total!AA:AA,DB!$G$9,Total!AA:AA,DB!$O$9,Total!AA:AA,$I$2)+COUNTIFS(Total!X:X,$AF$2,Total!W:W,B9,Total!AA:AA,DB!$G$5,Total!N:N,DB!$O$5,Total!AA:AA,DB!$G$9,Total!AA:AA,DB!$O$9,Total!AA:AA,$I$2)+COUNTIFS(Total!X:X,$AF$2,Total!W:W,B9,Total!AA:AA,DB!$G$5,Total!AA:AA,DB!$O$5,Total!M:M,DB!$G$9,Total!AA:AA,DB!$O$9,Total!AA:AA,$I$2)+COUNTIFS(Total!X:X,$AF$2,Total!W:W,B9,Total!AA:AA,DB!$G$5,Total!AA:AA,DB!$O$5,Total!AA:AA,DB!$G$9,Total!K:K,DB!$O$9,Total!AA:AA,$I$2)+COUNTIFS(Total!X:X,$AF$2,Total!W:W,B9,Total!AA:AA,DB!$G$5,Total!AA:AA,DB!$O$5,Total!AA:AA,DB!$G$9,Total!AA:AA,DB!$O$9,Total!C:C,$I$2)+COUNTIFS(Total!X:X,$AF$2,Total!W:W,B9,Total!O:O,DB!$G$5,Total!N:N,DB!$O$5,Total!M:M,DB!$G$9,Total!AA:AA,DB!$O$9,Total!AA:AA,$I$2)+COUNTIFS(Total!X:X,$AF$2,Total!W:W,B9,Total!O:O,DB!$G$5,Total!N:N,DB!$O$5,Total!AA:AA,DB!$G$9,Total!K:K,DB!$O$9,Total!AA:AA,$I$2)+COUNTIFS(Total!X:X,$AF$2,Total!W:W,B9,Total!O:O,DB!$G$5,Total!N:N,DB!$O$5,Total!AA:AA,DB!$G$9,Total!AA:AA,DB!$O$9,Total!C:C,$I$2)+COUNTIFS(Total!X:X,$AF$2,Total!W:W,B9,Total!O:O,DB!$G$5,Total!AA:AA,DB!$O$5,Total!M:M,DB!$G$9,Total!K:K,DB!$O$9,Total!AA:AA,$I$2)+COUNTIFS(Total!X:X,$AF$2,Total!W:W,B9,Total!O:O,DB!$G$5,Total!AA:AA,DB!$O$5,Total!M:M,DB!$G$9,Total!AA:AA,DB!$O$9,Total!C:C,$I$2)+COUNTIFS(Total!X:X,$AF$2,Total!W:W,B9,Total!O:O,DB!$G$5,Total!AA:AA,DB!$O$5,Total!AA:AA,DB!$G$9,Total!K:K,DB!$O$9,Total!C:C,$I$2)+COUNTIFS(Total!X:X,$AF$2,Total!W:W,B9,Total!AA:AA,DB!$G$5,Total!N:N,DB!$O$5,Total!M:M,DB!$G$9,Total!K:K,DB!$O$9,Total!AA:AA,$I$2)+COUNTIFS(Total!X:X,$AF$2,Total!W:W,B9,Total!AA:AA,DB!$G$5,Total!N:N,DB!$O$5,Total!M:M,DB!$G$9,Total!AA:AA,DB!$O$9,Total!C:C,$I$2)+COUNTIFS(Total!X:X,$AF$2,Total!W:W,B9,Total!AA:AA,DB!$G$5,Total!N:N,DB!$O$5,Total!AA:AA,DB!$G$9,Total!K:K,DB!$O$9,Total!C:C,$I$2)+COUNTIFS(Total!X:X,$AF$2,Total!W:W,B9,Total!AA:AA,DB!$G$5,Total!AA:AA,DB!$O$5,Total!M:M,DB!$G$9,Total!K:K,DB!$O$9,Total!C:C,$I$2)+COUNTIFS(Total!X:X,$AF$2,Total!W:W,B9,Total!O:O,DB!$G$5,Total!N:N,DB!$O$5,Total!AA:AA,DB!$G$9,Total!AA:AA,DB!$O$9,Total!AA:AA,$I$2)+COUNTIFS(Total!X:X,$AF$2,Total!W:W,B9,Total!O:O,DB!$G$5,Total!AA:AA,DB!$O$5,Total!M:M,DB!$G$9,Total!AA:AA,DB!$O$9,Total!AA:AA,$I$2)+COUNTIFS(Total!X:X,$AF$2,Total!W:W,B9,Total!O:O,DB!$G$5,Total!AA:AA,DB!$O$5,Total!AA:AA,DB!$G$9,Total!K:K,DB!$O$9,Total!AA:AA,$I$2)+COUNTIFS(Total!X:X,$AF$2,Total!W:W,B9,Total!O:O,DB!$G$5,Total!AA:AA,DB!$O$5,Total!AA:AA,DB!$G$9,Total!AA:AA,DB!$O$9,Total!C:C,$I$2)+COUNTIFS(Total!X:X,$AF$2,Total!W:W,B9,Total!AA:AA,DB!$G$5,Total!N:N,DB!$O$5,Total!M:M,DB!$G$9,Total!AA:AA,DB!$O$9,Total!AA:AA,$I$2)+COUNTIFS(Total!X:X,$AF$2,Total!W:W,B9,Total!AA:AA,DB!$G$5,Total!N:N,DB!$O$5,Total!AA:AA,DB!$G$9,Total!K:K,DB!$O$9,Total!AA:AA,$I$2)+COUNTIFS(Total!X:X,$AF$2,Total!W:W,B9,Total!AA:AA,DB!$G$5,Total!N:N,DB!$O$5,Total!AA:AA,DB!$G$9,Total!AA:AA,DB!$O$9,Total!C:C,$I$2)+COUNTIFS(Total!X:X,$AF$2,Total!W:W,B9,Total!AA:AA,DB!$G$5,Total!AA:AA,DB!$O$5,Total!M:M,DB!$G$9,Total!K:K,DB!$O$9,Total!AA:AA,$I$2)+COUNTIFS(Total!X:X,$AF$2,Total!W:W,B9,Total!AA:AA,DB!$G$5,Total!AA:AA,DB!$O$5,Total!M:M,DB!$G$9,Total!AA:AA,DB!$O$9,Total!C:C,$I$2)+COUNTIFS(Total!X:X,$AF$2,Total!W:W,B9,Total!AA:AA,DB!$G$5,Total!AA:AA,DB!$O$5,Total!AA:AA,DB!$G$9,Total!K:K,DB!$O$9,Total!C:C,$I$2)+COUNTIFS(Total!X:X,$AF$2,Total!W:W,B9,Total!AA:AA,DB!$G$5,Total!N:N,DB!$O$5,Total!M:M,DB!$G$9,Total!K:K,DB!$O$9,Total!C:C,$I$2)+COUNTIFS(Total!X:X,$AF$2,Total!W:W,B9,Total!O:O,DB!$G$5,Total!AA:AA,DB!$O$5,Total!M:M,DB!$G$9,Total!K:K,DB!$O$9,Total!C:C,$I$2)+COUNTIFS(Total!X:X,$AF$2,Total!W:W,B9,Total!O:O,DB!$G$5,Total!N:N,DB!$O$5,Total!AA:AA,DB!$G$9,Total!K:K,DB!$O$9,Total!C:C,$I$2)+COUNTIFS(Total!X:X,$AF$2,Total!W:W,B9,Total!O:O,DB!$G$5,Total!N:N,DB!$O$5,Total!M:M,DB!$G$9,Total!AA:AA,DB!$O$9,Total!C:C,$I$2)+COUNTIFS(Total!X:X,$AF$2,Total!W:W,B9,Total!O:O,DB!$G$5,Total!N:N,DB!$O$5,Total!M:M,DB!$G$9,Total!K:K,DB!$O$9,Total!AA:AA,$I$2)</f>
        <v>4</v>
      </c>
      <c r="E9" s="31">
        <f>COUNTIFS(Total!X:X,$E$3,Total!W:W,B9,Total!O:O,DB!$G$5,Total!N:N,DB!$O$5,Total!M:M,DB!$G$9,Total!K:K,DB!$O$9,Total!C:C,$I$2)+COUNTIFS(Total!X:X,$E$3,Total!W:W,B9,Total!AA:AA,DB!$G$5,Total!AA:AA,DB!$O$5,Total!AA:AA,DB!$G$9,Total!AA:AA,DB!$O$9,Total!AA:AA,$I$2)+COUNTIFS(Total!X:X,$E$3,Total!W:W,B9,Total!O:O,DB!$G$5,Total!AA:AA,DB!$O$5,Total!AA:AA,DB!$G$9,Total!AA:AA,DB!$O$9,Total!AA:AA,$I$2)+COUNTIFS(Total!X:X,$E$3,Total!W:W,B9,Total!AA:AA,DB!$G$5,Total!N:N,DB!$O$5,Total!AA:AA,DB!$G$9,Total!AA:AA,DB!$O$9,Total!AA:AA,$I$2)+COUNTIFS(Total!X:X,$E$3,Total!W:W,B9,Total!AA:AA,DB!$G$5,Total!AA:AA,DB!$O$5,Total!M:M,DB!$G$9,Total!AA:AA,DB!$O$9,Total!AA:AA,$I$2)+COUNTIFS(Total!X:X,$E$3,Total!W:W,B9,Total!AA:AA,DB!$G$5,Total!AA:AA,DB!$O$5,Total!AA:AA,DB!$G$9,Total!K:K,DB!$O$9,Total!AA:AA,$I$2)+COUNTIFS(Total!X:X,$E$3,Total!W:W,B9,Total!AA:AA,DB!$G$5,Total!AA:AA,DB!$O$5,Total!AA:AA,DB!$G$9,Total!AA:AA,DB!$O$9,Total!C:C,$I$2)+COUNTIFS(Total!X:X,$E$3,Total!W:W,B9,Total!O:O,DB!$G$5,Total!N:N,DB!$O$5,Total!M:M,DB!$G$9,Total!AA:AA,DB!$O$9,Total!AA:AA,$I$2)+COUNTIFS(Total!X:X,$E$3,Total!W:W,B9,Total!O:O,DB!$G$5,Total!N:N,DB!$O$5,Total!AA:AA,DB!$G$9,Total!K:K,DB!$O$9,Total!AA:AA,$I$2)+COUNTIFS(Total!X:X,$E$3,Total!W:W,B9,Total!O:O,DB!$G$5,Total!N:N,DB!$O$5,Total!AA:AA,DB!$G$9,Total!AA:AA,DB!$O$9,Total!C:C,$I$2)+COUNTIFS(Total!X:X,$E$3,Total!W:W,B9,Total!O:O,DB!$G$5,Total!AA:AA,DB!$O$5,Total!M:M,DB!$G$9,Total!K:K,DB!$O$9,Total!AA:AA,$I$2)+COUNTIFS(Total!X:X,$E$3,Total!W:W,B9,Total!O:O,DB!$G$5,Total!AA:AA,DB!$O$5,Total!M:M,DB!$G$9,Total!AA:AA,DB!$O$9,Total!C:C,$I$2)+COUNTIFS(Total!X:X,$E$3,Total!W:W,B9,Total!O:O,DB!$G$5,Total!AA:AA,DB!$O$5,Total!AA:AA,DB!$G$9,Total!K:K,DB!$O$9,Total!C:C,$I$2)+COUNTIFS(Total!X:X,$E$3,Total!W:W,B9,Total!AA:AA,DB!$G$5,Total!N:N,DB!$O$5,Total!M:M,DB!$G$9,Total!K:K,DB!$O$9,Total!AA:AA,$I$2)+COUNTIFS(Total!X:X,$E$3,Total!W:W,B9,Total!AA:AA,DB!$G$5,Total!N:N,DB!$O$5,Total!M:M,DB!$G$9,Total!AA:AA,DB!$O$9,Total!C:C,$I$2)+COUNTIFS(Total!X:X,$E$3,Total!W:W,B9,Total!AA:AA,DB!$G$5,Total!N:N,DB!$O$5,Total!AA:AA,DB!$G$9,Total!K:K,DB!$O$9,Total!C:C,$I$2)+COUNTIFS(Total!X:X,$E$3,Total!W:W,B9,Total!AA:AA,DB!$G$5,Total!AA:AA,DB!$O$5,Total!M:M,DB!$G$9,Total!K:K,DB!$O$9,Total!C:C,$I$2)+COUNTIFS(Total!X:X,$E$3,Total!W:W,B9,Total!O:O,DB!$G$5,Total!N:N,DB!$O$5,Total!AA:AA,DB!$G$9,Total!AA:AA,DB!$O$9,Total!AA:AA,$I$2)+COUNTIFS(Total!X:X,$E$3,Total!W:W,B9,Total!O:O,DB!$G$5,Total!AA:AA,DB!$O$5,Total!M:M,DB!$G$9,Total!AA:AA,DB!$O$9,Total!AA:AA,$I$2)+COUNTIFS(Total!X:X,$E$3,Total!W:W,B9,Total!O:O,DB!$G$5,Total!AA:AA,DB!$O$5,Total!AA:AA,DB!$G$9,Total!K:K,DB!$O$9,Total!AA:AA,$I$2)+COUNTIFS(Total!X:X,$E$3,Total!W:W,B9,Total!O:O,DB!$G$5,Total!AA:AA,DB!$O$5,Total!AA:AA,DB!$G$9,Total!AA:AA,DB!$O$9,Total!C:C,$I$2)+COUNTIFS(Total!X:X,$E$3,Total!W:W,B9,Total!AA:AA,DB!$G$5,Total!N:N,DB!$O$5,Total!M:M,DB!$G$9,Total!AA:AA,DB!$O$9,Total!AA:AA,$I$2)+COUNTIFS(Total!X:X,$E$3,Total!W:W,B9,Total!AA:AA,DB!$G$5,Total!N:N,DB!$O$5,Total!AA:AA,DB!$G$9,Total!K:K,DB!$O$9,Total!AA:AA,$I$2)+COUNTIFS(Total!X:X,$E$3,Total!W:W,B9,Total!AA:AA,DB!$G$5,Total!N:N,DB!$O$5,Total!AA:AA,DB!$G$9,Total!AA:AA,DB!$O$9,Total!C:C,$I$2)+COUNTIFS(Total!X:X,$E$3,Total!W:W,B9,Total!AA:AA,DB!$G$5,Total!AA:AA,DB!$O$5,Total!M:M,DB!$G$9,Total!K:K,DB!$O$9,Total!AA:AA,$I$2)+COUNTIFS(Total!X:X,$E$3,Total!W:W,B9,Total!AA:AA,DB!$G$5,Total!AA:AA,DB!$O$5,Total!M:M,DB!$G$9,Total!AA:AA,DB!$O$9,Total!C:C,$I$2)+COUNTIFS(Total!X:X,$E$3,Total!W:W,B9,Total!AA:AA,DB!$G$5,Total!AA:AA,DB!$O$5,Total!AA:AA,DB!$G$9,Total!K:K,DB!$O$9,Total!C:C,$I$2)+COUNTIFS(Total!X:X,$E$3,Total!W:W,B9,Total!AA:AA,DB!$G$5,Total!N:N,DB!$O$5,Total!M:M,DB!$G$9,Total!K:K,DB!$O$9,Total!C:C,$I$2)+COUNTIFS(Total!X:X,$E$3,Total!W:W,B9,Total!O:O,DB!$G$5,Total!AA:AA,DB!$O$5,Total!M:M,DB!$G$9,Total!K:K,DB!$O$9,Total!C:C,$I$2)+COUNTIFS(Total!X:X,$E$3,Total!W:W,B9,Total!O:O,DB!$G$5,Total!N:N,DB!$O$5,Total!AA:AA,DB!$G$9,Total!K:K,DB!$O$9,Total!C:C,$I$2)+COUNTIFS(Total!X:X,$E$3,Total!W:W,B9,Total!O:O,DB!$G$5,Total!N:N,DB!$O$5,Total!M:M,DB!$G$9,Total!AA:AA,DB!$O$9,Total!C:C,$I$2)+COUNTIFS(Total!X:X,$E$3,Total!W:W,B9,Total!O:O,DB!$G$5,Total!N:N,DB!$O$5,Total!M:M,DB!$G$9,Total!K:K,DB!$O$9,Total!AA:AA,$I$2)</f>
        <v>0</v>
      </c>
      <c r="F9" s="31"/>
      <c r="G9" s="31">
        <f>COUNTIFS(Total!X:X,$G$3,Total!W:W,B9,Total!O:O,DB!$G$5,Total!N:N,DB!$O$5,Total!M:M,DB!$G$9,Total!K:K,DB!$O$9,Total!C:C,$I$2)+COUNTIFS(Total!X:X,$G$3,Total!W:W,B9,Total!AA:AA,DB!$G$5,Total!AA:AA,DB!$O$5,Total!AA:AA,DB!$G$9,Total!AA:AA,DB!$O$9,Total!AA:AA,$I$2)+COUNTIFS(Total!X:X,$G$3,Total!W:W,B9,Total!O:O,DB!$G$5,Total!AA:AA,DB!$O$5,Total!AA:AA,DB!$G$9,Total!AA:AA,DB!$O$9,Total!AA:AA,$I$2)+COUNTIFS(Total!X:X,$G$3,Total!W:W,B9,Total!AA:AA,DB!$G$5,Total!N:N,DB!$O$5,Total!AA:AA,DB!$G$9,Total!AA:AA,DB!$O$9,Total!AA:AA,$I$2)+COUNTIFS(Total!X:X,$G$3,Total!W:W,B9,Total!AA:AA,DB!$G$5,Total!AA:AA,DB!$O$5,Total!M:M,DB!$G$9,Total!AA:AA,DB!$O$9,Total!AA:AA,$I$2)+COUNTIFS(Total!X:X,$G$3,Total!W:W,B9,Total!AA:AA,DB!$G$5,Total!AA:AA,DB!$O$5,Total!AA:AA,DB!$G$9,Total!K:K,DB!$O$9,Total!AA:AA,$I$2)+COUNTIFS(Total!X:X,$G$3,Total!W:W,B9,Total!AA:AA,DB!$G$5,Total!AA:AA,DB!$O$5,Total!AA:AA,DB!$G$9,Total!AA:AA,DB!$O$9,Total!C:C,$I$2)+COUNTIFS(Total!X:X,$G$3,Total!W:W,B9,Total!O:O,DB!$G$5,Total!N:N,DB!$O$5,Total!M:M,DB!$G$9,Total!AA:AA,DB!$O$9,Total!AA:AA,$I$2)+COUNTIFS(Total!X:X,$G$3,Total!W:W,B9,Total!O:O,DB!$G$5,Total!N:N,DB!$O$5,Total!AA:AA,DB!$G$9,Total!K:K,DB!$O$9,Total!AA:AA,$I$2)+COUNTIFS(Total!X:X,$G$3,Total!W:W,B9,Total!O:O,DB!$G$5,Total!N:N,DB!$O$5,Total!AA:AA,DB!$G$9,Total!AA:AA,DB!$O$9,Total!C:C,$I$2)+COUNTIFS(Total!X:X,$G$3,Total!W:W,B9,Total!O:O,DB!$G$5,Total!AA:AA,DB!$O$5,Total!M:M,DB!$G$9,Total!K:K,DB!$O$9,Total!AA:AA,$I$2)+COUNTIFS(Total!X:X,$G$3,Total!W:W,B9,Total!O:O,DB!$G$5,Total!AA:AA,DB!$O$5,Total!M:M,DB!$G$9,Total!AA:AA,DB!$O$9,Total!C:C,$I$2)+COUNTIFS(Total!X:X,$G$3,Total!W:W,B9,Total!O:O,DB!$G$5,Total!AA:AA,DB!$O$5,Total!AA:AA,DB!$G$9,Total!K:K,DB!$O$9,Total!C:C,$I$2)+COUNTIFS(Total!X:X,$G$3,Total!W:W,B9,Total!AA:AA,DB!$G$5,Total!N:N,DB!$O$5,Total!M:M,DB!$G$9,Total!K:K,DB!$O$9,Total!AA:AA,$I$2)+COUNTIFS(Total!X:X,$G$3,Total!W:W,B9,Total!AA:AA,DB!$G$5,Total!N:N,DB!$O$5,Total!M:M,DB!$G$9,Total!AA:AA,DB!$O$9,Total!C:C,$I$2)+COUNTIFS(Total!X:X,$G$3,Total!W:W,B9,Total!AA:AA,DB!$G$5,Total!N:N,DB!$O$5,Total!AA:AA,DB!$G$9,Total!K:K,DB!$O$9,Total!C:C,$I$2)+COUNTIFS(Total!X:X,$G$3,Total!W:W,B9,Total!AA:AA,DB!$G$5,Total!AA:AA,DB!$O$5,Total!M:M,DB!$G$9,Total!K:K,DB!$O$9,Total!C:C,$I$2)+COUNTIFS(Total!X:X,$G$3,Total!W:W,B9,Total!O:O,DB!$G$5,Total!N:N,DB!$O$5,Total!AA:AA,DB!$G$9,Total!AA:AA,DB!$O$9,Total!AA:AA,$I$2)+COUNTIFS(Total!X:X,$G$3,Total!W:W,B9,Total!O:O,DB!$G$5,Total!AA:AA,DB!$O$5,Total!M:M,DB!$G$9,Total!AA:AA,DB!$O$9,Total!AA:AA,$I$2)+COUNTIFS(Total!X:X,$G$3,Total!W:W,B9,Total!O:O,DB!$G$5,Total!AA:AA,DB!$O$5,Total!AA:AA,DB!$G$9,Total!K:K,DB!$O$9,Total!AA:AA,$I$2)+COUNTIFS(Total!X:X,$G$3,Total!W:W,B9,Total!O:O,DB!$G$5,Total!AA:AA,DB!$O$5,Total!AA:AA,DB!$G$9,Total!AA:AA,DB!$O$9,Total!C:C,$I$2)+COUNTIFS(Total!X:X,$G$3,Total!W:W,B9,Total!AA:AA,DB!$G$5,Total!N:N,DB!$O$5,Total!M:M,DB!$G$9,Total!AA:AA,DB!$O$9,Total!AA:AA,$I$2)+COUNTIFS(Total!X:X,$G$3,Total!W:W,B9,Total!AA:AA,DB!$G$5,Total!N:N,DB!$O$5,Total!AA:AA,DB!$G$9,Total!K:K,DB!$O$9,Total!AA:AA,$I$2)+COUNTIFS(Total!X:X,$G$3,Total!W:W,B9,Total!AA:AA,DB!$G$5,Total!N:N,DB!$O$5,Total!AA:AA,DB!$G$9,Total!AA:AA,DB!$O$9,Total!C:C,$I$2)+COUNTIFS(Total!X:X,$G$3,Total!W:W,B9,Total!AA:AA,DB!$G$5,Total!AA:AA,DB!$O$5,Total!M:M,DB!$G$9,Total!K:K,DB!$O$9,Total!AA:AA,$I$2)+COUNTIFS(Total!X:X,$G$3,Total!W:W,B9,Total!AA:AA,DB!$G$5,Total!AA:AA,DB!$O$5,Total!M:M,DB!$G$9,Total!AA:AA,DB!$O$9,Total!C:C,$I$2)+COUNTIFS(Total!X:X,$G$3,Total!W:W,B9,Total!AA:AA,DB!$G$5,Total!AA:AA,DB!$O$5,Total!AA:AA,DB!$G$9,Total!K:K,DB!$O$9,Total!C:C,$I$2)+COUNTIFS(Total!X:X,$G$3,Total!W:W,B9,Total!AA:AA,DB!$G$5,Total!N:N,DB!$O$5,Total!M:M,DB!$G$9,Total!K:K,DB!$O$9,Total!C:C,$I$2)+COUNTIFS(Total!X:X,$G$3,Total!W:W,B9,Total!O:O,DB!$G$5,Total!AA:AA,DB!$O$5,Total!M:M,DB!$G$9,Total!K:K,DB!$O$9,Total!C:C,$I$2)+COUNTIFS(Total!X:X,$G$3,Total!W:W,B9,Total!O:O,DB!$G$5,Total!N:N,DB!$O$5,Total!AA:AA,DB!$G$9,Total!K:K,DB!$O$9,Total!C:C,$I$2)+COUNTIFS(Total!X:X,$G$3,Total!W:W,B9,Total!O:O,DB!$G$5,Total!N:N,DB!$O$5,Total!M:M,DB!$G$9,Total!AA:AA,DB!$O$9,Total!C:C,$I$2)+COUNTIFS(Total!X:X,$G$3,Total!W:W,B9,Total!O:O,DB!$G$5,Total!N:N,DB!$O$5,Total!M:M,DB!$G$9,Total!K:K,DB!$O$9,Total!AA:AA,$I$2)</f>
        <v>0</v>
      </c>
      <c r="H9" s="31">
        <f>COUNTIFS(Total!X:X,$H$3,Total!W:W,B9,Total!O:O,DB!$G$5,Total!N:N,DB!$O$5,Total!M:M,DB!$G$9,Total!K:K,DB!$O$9,Total!C:C,$I$2)+COUNTIFS(Total!X:X,$H$3,Total!W:W,B9,Total!AA:AA,DB!$G$5,Total!AA:AA,DB!$O$5,Total!AA:AA,DB!$G$9,Total!AA:AA,DB!$O$9,Total!AA:AA,$I$2)+COUNTIFS(Total!X:X,$H$3,Total!W:W,B9,Total!O:O,DB!$G$5,Total!AA:AA,DB!$O$5,Total!AA:AA,DB!$G$9,Total!AA:AA,DB!$O$9,Total!AA:AA,$I$2)+COUNTIFS(Total!X:X,$H$3,Total!W:W,B9,Total!AA:AA,DB!$G$5,Total!N:N,DB!$O$5,Total!AA:AA,DB!$G$9,Total!AA:AA,DB!$O$9,Total!AA:AA,$I$2)+COUNTIFS(Total!X:X,$H$3,Total!W:W,B9,Total!AA:AA,DB!$G$5,Total!AA:AA,DB!$O$5,Total!M:M,DB!$G$9,Total!AA:AA,DB!$O$9,Total!AA:AA,$I$2)+COUNTIFS(Total!X:X,$H$3,Total!W:W,B9,Total!AA:AA,DB!$G$5,Total!AA:AA,DB!$O$5,Total!AA:AA,DB!$G$9,Total!K:K,DB!$O$9,Total!AA:AA,$I$2)+COUNTIFS(Total!X:X,$H$3,Total!W:W,B9,Total!AA:AA,DB!$G$5,Total!AA:AA,DB!$O$5,Total!AA:AA,DB!$G$9,Total!AA:AA,DB!$O$9,Total!C:C,$I$2)+COUNTIFS(Total!X:X,$H$3,Total!W:W,B9,Total!O:O,DB!$G$5,Total!N:N,DB!$O$5,Total!M:M,DB!$G$9,Total!AA:AA,DB!$O$9,Total!AA:AA,$I$2)+COUNTIFS(Total!X:X,$H$3,Total!W:W,B9,Total!O:O,DB!$G$5,Total!N:N,DB!$O$5,Total!AA:AA,DB!$G$9,Total!K:K,DB!$O$9,Total!AA:AA,$I$2)+COUNTIFS(Total!X:X,$H$3,Total!W:W,B9,Total!O:O,DB!$G$5,Total!N:N,DB!$O$5,Total!AA:AA,DB!$G$9,Total!AA:AA,DB!$O$9,Total!C:C,$I$2)+COUNTIFS(Total!X:X,$H$3,Total!W:W,B9,Total!O:O,DB!$G$5,Total!AA:AA,DB!$O$5,Total!M:M,DB!$G$9,Total!K:K,DB!$O$9,Total!AA:AA,$I$2)+COUNTIFS(Total!X:X,$H$3,Total!W:W,B9,Total!O:O,DB!$G$5,Total!AA:AA,DB!$O$5,Total!M:M,DB!$G$9,Total!AA:AA,DB!$O$9,Total!C:C,$I$2)+COUNTIFS(Total!X:X,$H$3,Total!W:W,B9,Total!O:O,DB!$G$5,Total!AA:AA,DB!$O$5,Total!AA:AA,DB!$G$9,Total!K:K,DB!$O$9,Total!C:C,$I$2)+COUNTIFS(Total!X:X,$H$3,Total!W:W,B9,Total!AA:AA,DB!$G$5,Total!N:N,DB!$O$5,Total!M:M,DB!$G$9,Total!K:K,DB!$O$9,Total!AA:AA,$I$2)+COUNTIFS(Total!X:X,$H$3,Total!W:W,B9,Total!AA:AA,DB!$G$5,Total!N:N,DB!$O$5,Total!M:M,DB!$G$9,Total!AA:AA,DB!$O$9,Total!C:C,$I$2)+COUNTIFS(Total!X:X,$H$3,Total!W:W,B9,Total!AA:AA,DB!$G$5,Total!N:N,DB!$O$5,Total!AA:AA,DB!$G$9,Total!K:K,DB!$O$9,Total!C:C,$I$2)+COUNTIFS(Total!X:X,$H$3,Total!W:W,B9,Total!AA:AA,DB!$G$5,Total!AA:AA,DB!$O$5,Total!M:M,DB!$G$9,Total!K:K,DB!$O$9,Total!C:C,$I$2)+COUNTIFS(Total!X:X,$H$3,Total!W:W,B9,Total!O:O,DB!$G$5,Total!N:N,DB!$O$5,Total!AA:AA,DB!$G$9,Total!AA:AA,DB!$O$9,Total!AA:AA,$I$2)+COUNTIFS(Total!X:X,$H$3,Total!W:W,B9,Total!O:O,DB!$G$5,Total!AA:AA,DB!$O$5,Total!M:M,DB!$G$9,Total!AA:AA,DB!$O$9,Total!AA:AA,$I$2)+COUNTIFS(Total!X:X,$H$3,Total!W:W,B9,Total!O:O,DB!$G$5,Total!AA:AA,DB!$O$5,Total!AA:AA,DB!$G$9,Total!K:K,DB!$O$9,Total!AA:AA,$I$2)+COUNTIFS(Total!X:X,$H$3,Total!W:W,B9,Total!O:O,DB!$G$5,Total!AA:AA,DB!$O$5,Total!AA:AA,DB!$G$9,Total!AA:AA,DB!$O$9,Total!C:C,$I$2)+COUNTIFS(Total!X:X,$H$3,Total!W:W,B9,Total!AA:AA,DB!$G$5,Total!N:N,DB!$O$5,Total!M:M,DB!$G$9,Total!AA:AA,DB!$O$9,Total!AA:AA,$I$2)+COUNTIFS(Total!X:X,$H$3,Total!W:W,B9,Total!AA:AA,DB!$G$5,Total!N:N,DB!$O$5,Total!AA:AA,DB!$G$9,Total!K:K,DB!$O$9,Total!AA:AA,$I$2)+COUNTIFS(Total!X:X,$H$3,Total!W:W,B9,Total!AA:AA,DB!$G$5,Total!N:N,DB!$O$5,Total!AA:AA,DB!$G$9,Total!AA:AA,DB!$O$9,Total!C:C,$I$2)+COUNTIFS(Total!X:X,$H$3,Total!W:W,B9,Total!AA:AA,DB!$G$5,Total!AA:AA,DB!$O$5,Total!M:M,DB!$G$9,Total!K:K,DB!$O$9,Total!AA:AA,$I$2)+COUNTIFS(Total!X:X,$H$3,Total!W:W,B9,Total!AA:AA,DB!$G$5,Total!AA:AA,DB!$O$5,Total!M:M,DB!$G$9,Total!AA:AA,DB!$O$9,Total!C:C,$I$2)+COUNTIFS(Total!X:X,$H$3,Total!W:W,B9,Total!AA:AA,DB!$G$5,Total!AA:AA,DB!$O$5,Total!AA:AA,DB!$G$9,Total!K:K,DB!$O$9,Total!C:C,$I$2)+COUNTIFS(Total!X:X,$H$3,Total!W:W,B9,Total!AA:AA,DB!$G$5,Total!N:N,DB!$O$5,Total!M:M,DB!$G$9,Total!K:K,DB!$O$9,Total!C:C,$I$2)+COUNTIFS(Total!X:X,$H$3,Total!W:W,B9,Total!O:O,DB!$G$5,Total!AA:AA,DB!$O$5,Total!M:M,DB!$G$9,Total!K:K,DB!$O$9,Total!C:C,$I$2)+COUNTIFS(Total!X:X,$H$3,Total!W:W,B9,Total!O:O,DB!$G$5,Total!N:N,DB!$O$5,Total!AA:AA,DB!$G$9,Total!K:K,DB!$O$9,Total!C:C,$I$2)+COUNTIFS(Total!X:X,$H$3,Total!W:W,B9,Total!O:O,DB!$G$5,Total!N:N,DB!$O$5,Total!M:M,DB!$G$9,Total!AA:AA,DB!$O$9,Total!C:C,$I$2)+COUNTIFS(Total!X:X,$H$3,Total!W:W,B9,Total!O:O,DB!$G$5,Total!N:N,DB!$O$5,Total!M:M,DB!$G$9,Total!K:K,DB!$O$9,Total!AA:AA,$I$2)</f>
        <v>1</v>
      </c>
      <c r="I9" s="31">
        <f>COUNTIFS(Total!X:X,$I$3,Total!W:W,B9,Total!O:O,DB!$G$5,Total!N:N,DB!$O$5,Total!M:M,DB!$G$9,Total!K:K,DB!$O$9,Total!C:C,$I$2)+COUNTIFS(Total!X:X,$I$3,Total!W:W,B9,Total!AA:AA,DB!$G$5,Total!AA:AA,DB!$O$5,Total!AA:AA,DB!$G$9,Total!AA:AA,DB!$O$9,Total!AA:AA,$I$2)+COUNTIFS(Total!X:X,$I$3,Total!W:W,B9,Total!O:O,DB!$G$5,Total!AA:AA,DB!$O$5,Total!AA:AA,DB!$G$9,Total!AA:AA,DB!$O$9,Total!AA:AA,$I$2)+COUNTIFS(Total!X:X,$I$3,Total!W:W,B9,Total!AA:AA,DB!$G$5,Total!N:N,DB!$O$5,Total!AA:AA,DB!$G$9,Total!AA:AA,DB!$O$9,Total!AA:AA,$I$2)+COUNTIFS(Total!X:X,$I$3,Total!W:W,B9,Total!AA:AA,DB!$G$5,Total!AA:AA,DB!$O$5,Total!M:M,DB!$G$9,Total!AA:AA,DB!$O$9,Total!AA:AA,$I$2)+COUNTIFS(Total!X:X,$I$3,Total!W:W,B9,Total!AA:AA,DB!$G$5,Total!AA:AA,DB!$O$5,Total!AA:AA,DB!$G$9,Total!K:K,DB!$O$9,Total!AA:AA,$I$2)+COUNTIFS(Total!X:X,$I$3,Total!W:W,B9,Total!AA:AA,DB!$G$5,Total!AA:AA,DB!$O$5,Total!AA:AA,DB!$G$9,Total!AA:AA,DB!$O$9,Total!C:C,$I$2)+COUNTIFS(Total!X:X,$I$3,Total!W:W,B9,Total!O:O,DB!$G$5,Total!N:N,DB!$O$5,Total!M:M,DB!$G$9,Total!AA:AA,DB!$O$9,Total!AA:AA,$I$2)+COUNTIFS(Total!X:X,$I$3,Total!W:W,B9,Total!O:O,DB!$G$5,Total!N:N,DB!$O$5,Total!AA:AA,DB!$G$9,Total!K:K,DB!$O$9,Total!AA:AA,$I$2)+COUNTIFS(Total!X:X,$I$3,Total!W:W,B9,Total!O:O,DB!$G$5,Total!N:N,DB!$O$5,Total!AA:AA,DB!$G$9,Total!AA:AA,DB!$O$9,Total!C:C,$I$2)+COUNTIFS(Total!X:X,$I$3,Total!W:W,B9,Total!O:O,DB!$G$5,Total!AA:AA,DB!$O$5,Total!M:M,DB!$G$9,Total!K:K,DB!$O$9,Total!AA:AA,$I$2)+COUNTIFS(Total!X:X,$I$3,Total!W:W,B9,Total!O:O,DB!$G$5,Total!AA:AA,DB!$O$5,Total!M:M,DB!$G$9,Total!AA:AA,DB!$O$9,Total!C:C,$I$2)+COUNTIFS(Total!X:X,$I$3,Total!W:W,B9,Total!O:O,DB!$G$5,Total!AA:AA,DB!$O$5,Total!AA:AA,DB!$G$9,Total!K:K,DB!$O$9,Total!C:C,$I$2)+COUNTIFS(Total!X:X,$I$3,Total!W:W,B9,Total!AA:AA,DB!$G$5,Total!N:N,DB!$O$5,Total!M:M,DB!$G$9,Total!K:K,DB!$O$9,Total!AA:AA,$I$2)+COUNTIFS(Total!X:X,$I$3,Total!W:W,B9,Total!AA:AA,DB!$G$5,Total!N:N,DB!$O$5,Total!M:M,DB!$G$9,Total!AA:AA,DB!$O$9,Total!C:C,$I$2)+COUNTIFS(Total!X:X,$I$3,Total!W:W,B9,Total!AA:AA,DB!$G$5,Total!N:N,DB!$O$5,Total!AA:AA,DB!$G$9,Total!K:K,DB!$O$9,Total!C:C,$I$2)+COUNTIFS(Total!X:X,$I$3,Total!W:W,B9,Total!AA:AA,DB!$G$5,Total!AA:AA,DB!$O$5,Total!M:M,DB!$G$9,Total!K:K,DB!$O$9,Total!C:C,$I$2)+COUNTIFS(Total!X:X,$I$3,Total!W:W,B9,Total!O:O,DB!$G$5,Total!N:N,DB!$O$5,Total!AA:AA,DB!$G$9,Total!AA:AA,DB!$O$9,Total!AA:AA,$I$2)+COUNTIFS(Total!X:X,$I$3,Total!W:W,B9,Total!O:O,DB!$G$5,Total!AA:AA,DB!$O$5,Total!M:M,DB!$G$9,Total!AA:AA,DB!$O$9,Total!AA:AA,$I$2)+COUNTIFS(Total!X:X,$I$3,Total!W:W,B9,Total!O:O,DB!$G$5,Total!AA:AA,DB!$O$5,Total!AA:AA,DB!$G$9,Total!K:K,DB!$O$9,Total!AA:AA,$I$2)+COUNTIFS(Total!X:X,$I$3,Total!W:W,B9,Total!O:O,DB!$G$5,Total!AA:AA,DB!$O$5,Total!AA:AA,DB!$G$9,Total!AA:AA,DB!$O$9,Total!C:C,$I$2)+COUNTIFS(Total!X:X,$I$3,Total!W:W,B9,Total!AA:AA,DB!$G$5,Total!N:N,DB!$O$5,Total!M:M,DB!$G$9,Total!AA:AA,DB!$O$9,Total!AA:AA,$I$2)+COUNTIFS(Total!X:X,$I$3,Total!W:W,B9,Total!AA:AA,DB!$G$5,Total!N:N,DB!$O$5,Total!AA:AA,DB!$G$9,Total!K:K,DB!$O$9,Total!AA:AA,$I$2)+COUNTIFS(Total!X:X,$I$3,Total!W:W,B9,Total!AA:AA,DB!$G$5,Total!N:N,DB!$O$5,Total!AA:AA,DB!$G$9,Total!AA:AA,DB!$O$9,Total!C:C,$I$2)+COUNTIFS(Total!X:X,$I$3,Total!W:W,B9,Total!AA:AA,DB!$G$5,Total!AA:AA,DB!$O$5,Total!M:M,DB!$G$9,Total!K:K,DB!$O$9,Total!AA:AA,$I$2)+COUNTIFS(Total!X:X,$I$3,Total!W:W,B9,Total!AA:AA,DB!$G$5,Total!AA:AA,DB!$O$5,Total!M:M,DB!$G$9,Total!AA:AA,DB!$O$9,Total!C:C,$I$2)+COUNTIFS(Total!X:X,$I$3,Total!W:W,B9,Total!AA:AA,DB!$G$5,Total!AA:AA,DB!$O$5,Total!AA:AA,DB!$G$9,Total!K:K,DB!$O$9,Total!C:C,$I$2)+COUNTIFS(Total!X:X,$I$3,Total!W:W,B9,Total!AA:AA,DB!$G$5,Total!N:N,DB!$O$5,Total!M:M,DB!$G$9,Total!K:K,DB!$O$9,Total!C:C,$I$2)+COUNTIFS(Total!X:X,$I$3,Total!W:W,B9,Total!O:O,DB!$G$5,Total!AA:AA,DB!$O$5,Total!M:M,DB!$G$9,Total!K:K,DB!$O$9,Total!C:C,$I$2)+COUNTIFS(Total!X:X,$I$3,Total!W:W,B9,Total!O:O,DB!$G$5,Total!N:N,DB!$O$5,Total!AA:AA,DB!$G$9,Total!K:K,DB!$O$9,Total!C:C,$I$2)+COUNTIFS(Total!X:X,$I$3,Total!W:W,B9,Total!O:O,DB!$G$5,Total!N:N,DB!$O$5,Total!M:M,DB!$G$9,Total!AA:AA,DB!$O$9,Total!C:C,$I$2)+COUNTIFS(Total!X:X,$I$3,Total!W:W,B9,Total!O:O,DB!$G$5,Total!N:N,DB!$O$5,Total!M:M,DB!$G$9,Total!K:K,DB!$O$9,Total!AA:AA,$I$2)</f>
        <v>0</v>
      </c>
      <c r="J9" s="31">
        <f>COUNTIFS(Total!X:X,$J$3,Total!W:W,B9,Total!O:O,DB!$G$5,Total!N:N,DB!$O$5,Total!M:M,DB!$G$9,Total!K:K,DB!$O$9,Total!C:C,$I$2)+COUNTIFS(Total!X:X,$J$3,Total!W:W,B9,Total!AA:AA,DB!$G$5,Total!AA:AA,DB!$O$5,Total!AA:AA,DB!$G$9,Total!AA:AA,DB!$O$9,Total!AA:AA,$I$2)+COUNTIFS(Total!X:X,$J$3,Total!W:W,B9,Total!O:O,DB!$G$5,Total!AA:AA,DB!$O$5,Total!AA:AA,DB!$G$9,Total!AA:AA,DB!$O$9,Total!AA:AA,$I$2)+COUNTIFS(Total!X:X,$J$3,Total!W:W,B9,Total!AA:AA,DB!$G$5,Total!N:N,DB!$O$5,Total!AA:AA,DB!$G$9,Total!AA:AA,DB!$O$9,Total!AA:AA,$I$2)+COUNTIFS(Total!X:X,$J$3,Total!W:W,B9,Total!AA:AA,DB!$G$5,Total!AA:AA,DB!$O$5,Total!M:M,DB!$G$9,Total!AA:AA,DB!$O$9,Total!AA:AA,$I$2)+COUNTIFS(Total!X:X,$J$3,Total!W:W,B9,Total!AA:AA,DB!$G$5,Total!AA:AA,DB!$O$5,Total!AA:AA,DB!$G$9,Total!K:K,DB!$O$9,Total!AA:AA,$I$2)+COUNTIFS(Total!X:X,$J$3,Total!W:W,B9,Total!AA:AA,DB!$G$5,Total!AA:AA,DB!$O$5,Total!AA:AA,DB!$G$9,Total!AA:AA,DB!$O$9,Total!C:C,$I$2)+COUNTIFS(Total!X:X,$J$3,Total!W:W,B9,Total!O:O,DB!$G$5,Total!N:N,DB!$O$5,Total!M:M,DB!$G$9,Total!AA:AA,DB!$O$9,Total!AA:AA,$I$2)+COUNTIFS(Total!X:X,$J$3,Total!W:W,B9,Total!O:O,DB!$G$5,Total!N:N,DB!$O$5,Total!AA:AA,DB!$G$9,Total!K:K,DB!$O$9,Total!AA:AA,$I$2)+COUNTIFS(Total!X:X,$J$3,Total!W:W,B9,Total!O:O,DB!$G$5,Total!N:N,DB!$O$5,Total!AA:AA,DB!$G$9,Total!AA:AA,DB!$O$9,Total!C:C,$I$2)+COUNTIFS(Total!X:X,$J$3,Total!W:W,B9,Total!O:O,DB!$G$5,Total!AA:AA,DB!$O$5,Total!M:M,DB!$G$9,Total!K:K,DB!$O$9,Total!AA:AA,$I$2)+COUNTIFS(Total!X:X,$J$3,Total!W:W,B9,Total!O:O,DB!$G$5,Total!AA:AA,DB!$O$5,Total!M:M,DB!$G$9,Total!AA:AA,DB!$O$9,Total!C:C,$I$2)+COUNTIFS(Total!X:X,$J$3,Total!W:W,B9,Total!O:O,DB!$G$5,Total!AA:AA,DB!$O$5,Total!AA:AA,DB!$G$9,Total!K:K,DB!$O$9,Total!C:C,$I$2)+COUNTIFS(Total!X:X,$J$3,Total!W:W,B9,Total!AA:AA,DB!$G$5,Total!N:N,DB!$O$5,Total!M:M,DB!$G$9,Total!K:K,DB!$O$9,Total!AA:AA,$I$2)+COUNTIFS(Total!X:X,$J$3,Total!W:W,B9,Total!AA:AA,DB!$G$5,Total!N:N,DB!$O$5,Total!M:M,DB!$G$9,Total!AA:AA,DB!$O$9,Total!C:C,$I$2)+COUNTIFS(Total!X:X,$J$3,Total!W:W,B9,Total!AA:AA,DB!$G$5,Total!N:N,DB!$O$5,Total!AA:AA,DB!$G$9,Total!K:K,DB!$O$9,Total!C:C,$I$2)+COUNTIFS(Total!X:X,$J$3,Total!W:W,B9,Total!AA:AA,DB!$G$5,Total!AA:AA,DB!$O$5,Total!M:M,DB!$G$9,Total!K:K,DB!$O$9,Total!C:C,$I$2)+COUNTIFS(Total!X:X,$J$3,Total!W:W,B9,Total!O:O,DB!$G$5,Total!N:N,DB!$O$5,Total!AA:AA,DB!$G$9,Total!AA:AA,DB!$O$9,Total!AA:AA,$I$2)+COUNTIFS(Total!X:X,$J$3,Total!W:W,B9,Total!O:O,DB!$G$5,Total!AA:AA,DB!$O$5,Total!M:M,DB!$G$9,Total!AA:AA,DB!$O$9,Total!AA:AA,$I$2)+COUNTIFS(Total!X:X,$J$3,Total!W:W,B9,Total!O:O,DB!$G$5,Total!AA:AA,DB!$O$5,Total!AA:AA,DB!$G$9,Total!K:K,DB!$O$9,Total!AA:AA,$I$2)+COUNTIFS(Total!X:X,$J$3,Total!W:W,B9,Total!O:O,DB!$G$5,Total!AA:AA,DB!$O$5,Total!AA:AA,DB!$G$9,Total!AA:AA,DB!$O$9,Total!C:C,$I$2)+COUNTIFS(Total!X:X,$J$3,Total!W:W,B9,Total!AA:AA,DB!$G$5,Total!N:N,DB!$O$5,Total!M:M,DB!$G$9,Total!AA:AA,DB!$O$9,Total!AA:AA,$I$2)+COUNTIFS(Total!X:X,$J$3,Total!W:W,B9,Total!AA:AA,DB!$G$5,Total!N:N,DB!$O$5,Total!AA:AA,DB!$G$9,Total!K:K,DB!$O$9,Total!AA:AA,$I$2)+COUNTIFS(Total!X:X,$J$3,Total!W:W,B9,Total!AA:AA,DB!$G$5,Total!N:N,DB!$O$5,Total!AA:AA,DB!$G$9,Total!AA:AA,DB!$O$9,Total!C:C,$I$2)+COUNTIFS(Total!X:X,$J$3,Total!W:W,B9,Total!AA:AA,DB!$G$5,Total!AA:AA,DB!$O$5,Total!M:M,DB!$G$9,Total!K:K,DB!$O$9,Total!AA:AA,$I$2)+COUNTIFS(Total!X:X,$J$3,Total!W:W,B9,Total!AA:AA,DB!$G$5,Total!AA:AA,DB!$O$5,Total!M:M,DB!$G$9,Total!AA:AA,DB!$O$9,Total!C:C,$I$2)+COUNTIFS(Total!X:X,$J$3,Total!W:W,B9,Total!AA:AA,DB!$G$5,Total!AA:AA,DB!$O$5,Total!AA:AA,DB!$G$9,Total!K:K,DB!$O$9,Total!C:C,$I$2)+COUNTIFS(Total!X:X,$J$3,Total!W:W,B9,Total!AA:AA,DB!$G$5,Total!N:N,DB!$O$5,Total!M:M,DB!$G$9,Total!K:K,DB!$O$9,Total!C:C,$I$2)+COUNTIFS(Total!X:X,$J$3,Total!W:W,B9,Total!O:O,DB!$G$5,Total!AA:AA,DB!$O$5,Total!M:M,DB!$G$9,Total!K:K,DB!$O$9,Total!C:C,$I$2)+COUNTIFS(Total!X:X,$J$3,Total!W:W,B9,Total!O:O,DB!$G$5,Total!N:N,DB!$O$5,Total!AA:AA,DB!$G$9,Total!K:K,DB!$O$9,Total!C:C,$I$2)+COUNTIFS(Total!X:X,$J$3,Total!W:W,B9,Total!O:O,DB!$G$5,Total!N:N,DB!$O$5,Total!M:M,DB!$G$9,Total!AA:AA,DB!$O$9,Total!C:C,$I$2)+COUNTIFS(Total!X:X,$J$3,Total!W:W,B9,Total!O:O,DB!$G$5,Total!N:N,DB!$O$5,Total!M:M,DB!$G$9,Total!K:K,DB!$O$9,Total!AA:AA,$I$2)</f>
        <v>0</v>
      </c>
      <c r="K9" s="31">
        <f>COUNTIFS(Total!X:X,$K$3,Total!W:W,B9,Total!O:O,DB!$G$5,Total!N:N,DB!$O$5,Total!M:M,DB!$G$9,Total!K:K,DB!$O$9,Total!C:C,$I$2)+COUNTIFS(Total!X:X,$K$3,Total!W:W,B9,Total!AA:AA,DB!$G$5,Total!AA:AA,DB!$O$5,Total!AA:AA,DB!$G$9,Total!AA:AA,DB!$O$9,Total!AA:AA,$I$2)+COUNTIFS(Total!X:X,$K$3,Total!W:W,B9,Total!O:O,DB!$G$5,Total!AA:AA,DB!$O$5,Total!AA:AA,DB!$G$9,Total!AA:AA,DB!$O$9,Total!AA:AA,$I$2)+COUNTIFS(Total!X:X,$K$3,Total!W:W,B9,Total!AA:AA,DB!$G$5,Total!N:N,DB!$O$5,Total!AA:AA,DB!$G$9,Total!AA:AA,DB!$O$9,Total!AA:AA,$I$2)+COUNTIFS(Total!X:X,$K$3,Total!W:W,B9,Total!AA:AA,DB!$G$5,Total!AA:AA,DB!$O$5,Total!M:M,DB!$G$9,Total!AA:AA,DB!$O$9,Total!AA:AA,$I$2)+COUNTIFS(Total!X:X,$K$3,Total!W:W,B9,Total!AA:AA,DB!$G$5,Total!AA:AA,DB!$O$5,Total!AA:AA,DB!$G$9,Total!K:K,DB!$O$9,Total!AA:AA,$I$2)+COUNTIFS(Total!X:X,$K$3,Total!W:W,B9,Total!AA:AA,DB!$G$5,Total!AA:AA,DB!$O$5,Total!AA:AA,DB!$G$9,Total!AA:AA,DB!$O$9,Total!C:C,$I$2)+COUNTIFS(Total!X:X,$K$3,Total!W:W,B9,Total!O:O,DB!$G$5,Total!N:N,DB!$O$5,Total!M:M,DB!$G$9,Total!AA:AA,DB!$O$9,Total!AA:AA,$I$2)+COUNTIFS(Total!X:X,$K$3,Total!W:W,B9,Total!O:O,DB!$G$5,Total!N:N,DB!$O$5,Total!AA:AA,DB!$G$9,Total!K:K,DB!$O$9,Total!AA:AA,$I$2)+COUNTIFS(Total!X:X,$K$3,Total!W:W,B9,Total!O:O,DB!$G$5,Total!N:N,DB!$O$5,Total!AA:AA,DB!$G$9,Total!AA:AA,DB!$O$9,Total!C:C,$I$2)+COUNTIFS(Total!X:X,$K$3,Total!W:W,B9,Total!O:O,DB!$G$5,Total!AA:AA,DB!$O$5,Total!M:M,DB!$G$9,Total!K:K,DB!$O$9,Total!AA:AA,$I$2)+COUNTIFS(Total!X:X,$K$3,Total!W:W,B9,Total!O:O,DB!$G$5,Total!AA:AA,DB!$O$5,Total!M:M,DB!$G$9,Total!AA:AA,DB!$O$9,Total!C:C,$I$2)+COUNTIFS(Total!X:X,$K$3,Total!W:W,B9,Total!O:O,DB!$G$5,Total!AA:AA,DB!$O$5,Total!AA:AA,DB!$G$9,Total!K:K,DB!$O$9,Total!C:C,$I$2)+COUNTIFS(Total!X:X,$K$3,Total!W:W,B9,Total!AA:AA,DB!$G$5,Total!N:N,DB!$O$5,Total!M:M,DB!$G$9,Total!K:K,DB!$O$9,Total!AA:AA,$I$2)+COUNTIFS(Total!X:X,$K$3,Total!W:W,B9,Total!AA:AA,DB!$G$5,Total!N:N,DB!$O$5,Total!M:M,DB!$G$9,Total!AA:AA,DB!$O$9,Total!C:C,$I$2)+COUNTIFS(Total!X:X,$K$3,Total!W:W,B9,Total!AA:AA,DB!$G$5,Total!N:N,DB!$O$5,Total!AA:AA,DB!$G$9,Total!K:K,DB!$O$9,Total!C:C,$I$2)+COUNTIFS(Total!X:X,$K$3,Total!W:W,B9,Total!AA:AA,DB!$G$5,Total!AA:AA,DB!$O$5,Total!M:M,DB!$G$9,Total!K:K,DB!$O$9,Total!C:C,$I$2)+COUNTIFS(Total!X:X,$K$3,Total!W:W,B9,Total!O:O,DB!$G$5,Total!N:N,DB!$O$5,Total!AA:AA,DB!$G$9,Total!AA:AA,DB!$O$9,Total!AA:AA,$I$2)+COUNTIFS(Total!X:X,$K$3,Total!W:W,B9,Total!O:O,DB!$G$5,Total!AA:AA,DB!$O$5,Total!M:M,DB!$G$9,Total!AA:AA,DB!$O$9,Total!AA:AA,$I$2)+COUNTIFS(Total!X:X,$K$3,Total!W:W,B9,Total!O:O,DB!$G$5,Total!AA:AA,DB!$O$5,Total!AA:AA,DB!$G$9,Total!K:K,DB!$O$9,Total!AA:AA,$I$2)+COUNTIFS(Total!X:X,$K$3,Total!W:W,B9,Total!O:O,DB!$G$5,Total!AA:AA,DB!$O$5,Total!AA:AA,DB!$G$9,Total!AA:AA,DB!$O$9,Total!C:C,$I$2)+COUNTIFS(Total!X:X,$K$3,Total!W:W,B9,Total!AA:AA,DB!$G$5,Total!N:N,DB!$O$5,Total!M:M,DB!$G$9,Total!AA:AA,DB!$O$9,Total!AA:AA,$I$2)+COUNTIFS(Total!X:X,$K$3,Total!W:W,B9,Total!AA:AA,DB!$G$5,Total!N:N,DB!$O$5,Total!AA:AA,DB!$G$9,Total!K:K,DB!$O$9,Total!AA:AA,$I$2)+COUNTIFS(Total!X:X,$K$3,Total!W:W,B9,Total!AA:AA,DB!$G$5,Total!N:N,DB!$O$5,Total!AA:AA,DB!$G$9,Total!AA:AA,DB!$O$9,Total!C:C,$I$2)+COUNTIFS(Total!X:X,$K$3,Total!W:W,B9,Total!AA:AA,DB!$G$5,Total!AA:AA,DB!$O$5,Total!M:M,DB!$G$9,Total!K:K,DB!$O$9,Total!AA:AA,$I$2)+COUNTIFS(Total!X:X,$K$3,Total!W:W,B9,Total!AA:AA,DB!$G$5,Total!AA:AA,DB!$O$5,Total!M:M,DB!$G$9,Total!AA:AA,DB!$O$9,Total!C:C,$I$2)+COUNTIFS(Total!X:X,$K$3,Total!W:W,B9,Total!AA:AA,DB!$G$5,Total!AA:AA,DB!$O$5,Total!AA:AA,DB!$G$9,Total!K:K,DB!$O$9,Total!C:C,$I$2)+COUNTIFS(Total!X:X,$K$3,Total!W:W,B9,Total!AA:AA,DB!$G$5,Total!N:N,DB!$O$5,Total!M:M,DB!$G$9,Total!K:K,DB!$O$9,Total!C:C,$I$2)+COUNTIFS(Total!X:X,$K$3,Total!W:W,B9,Total!O:O,DB!$G$5,Total!AA:AA,DB!$O$5,Total!M:M,DB!$G$9,Total!K:K,DB!$O$9,Total!C:C,$I$2)+COUNTIFS(Total!X:X,$K$3,Total!W:W,B9,Total!O:O,DB!$G$5,Total!N:N,DB!$O$5,Total!AA:AA,DB!$G$9,Total!K:K,DB!$O$9,Total!C:C,$I$2)+COUNTIFS(Total!X:X,$K$3,Total!W:W,B9,Total!O:O,DB!$G$5,Total!N:N,DB!$O$5,Total!M:M,DB!$G$9,Total!AA:AA,DB!$O$9,Total!C:C,$I$2)+COUNTIFS(Total!X:X,$K$3,Total!W:W,B9,Total!O:O,DB!$G$5,Total!N:N,DB!$O$5,Total!M:M,DB!$G$9,Total!K:K,DB!$O$9,Total!AA:AA,$I$2)</f>
        <v>63</v>
      </c>
      <c r="L9" s="31">
        <f>COUNTIFS(Total!X:X,$L$3,Total!W:W,B9,Total!O:O,DB!$G$5,Total!N:N,DB!$O$5,Total!M:M,DB!$G$9,Total!K:K,DB!$O$9,Total!C:C,$I$2)+COUNTIFS(Total!X:X,$L$3,Total!W:W,B9,Total!AA:AA,DB!$G$5,Total!AA:AA,DB!$O$5,Total!AA:AA,DB!$G$9,Total!AA:AA,DB!$O$9,Total!AA:AA,$I$2)+COUNTIFS(Total!X:X,$L$3,Total!W:W,B9,Total!O:O,DB!$G$5,Total!AA:AA,DB!$O$5,Total!AA:AA,DB!$G$9,Total!AA:AA,DB!$O$9,Total!AA:AA,$I$2)+COUNTIFS(Total!X:X,$L$3,Total!W:W,B9,Total!AA:AA,DB!$G$5,Total!N:N,DB!$O$5,Total!AA:AA,DB!$G$9,Total!AA:AA,DB!$O$9,Total!AA:AA,$I$2)+COUNTIFS(Total!X:X,$L$3,Total!W:W,B9,Total!AA:AA,DB!$G$5,Total!AA:AA,DB!$O$5,Total!M:M,DB!$G$9,Total!AA:AA,DB!$O$9,Total!AA:AA,$I$2)+COUNTIFS(Total!X:X,$L$3,Total!W:W,B9,Total!AA:AA,DB!$G$5,Total!AA:AA,DB!$O$5,Total!AA:AA,DB!$G$9,Total!K:K,DB!$O$9,Total!AA:AA,$I$2)+COUNTIFS(Total!X:X,$L$3,Total!W:W,B9,Total!AA:AA,DB!$G$5,Total!AA:AA,DB!$O$5,Total!AA:AA,DB!$G$9,Total!AA:AA,DB!$O$9,Total!C:C,$I$2)+COUNTIFS(Total!X:X,$L$3,Total!W:W,B9,Total!O:O,DB!$G$5,Total!N:N,DB!$O$5,Total!M:M,DB!$G$9,Total!AA:AA,DB!$O$9,Total!AA:AA,$I$2)+COUNTIFS(Total!X:X,$L$3,Total!W:W,B9,Total!O:O,DB!$G$5,Total!N:N,DB!$O$5,Total!AA:AA,DB!$G$9,Total!K:K,DB!$O$9,Total!AA:AA,$I$2)+COUNTIFS(Total!X:X,$L$3,Total!W:W,B9,Total!O:O,DB!$G$5,Total!N:N,DB!$O$5,Total!AA:AA,DB!$G$9,Total!AA:AA,DB!$O$9,Total!C:C,$I$2)+COUNTIFS(Total!X:X,$L$3,Total!W:W,B9,Total!O:O,DB!$G$5,Total!AA:AA,DB!$O$5,Total!M:M,DB!$G$9,Total!K:K,DB!$O$9,Total!AA:AA,$I$2)+COUNTIFS(Total!X:X,$L$3,Total!W:W,B9,Total!O:O,DB!$G$5,Total!AA:AA,DB!$O$5,Total!M:M,DB!$G$9,Total!AA:AA,DB!$O$9,Total!C:C,$I$2)+COUNTIFS(Total!X:X,$L$3,Total!W:W,B9,Total!O:O,DB!$G$5,Total!AA:AA,DB!$O$5,Total!AA:AA,DB!$G$9,Total!K:K,DB!$O$9,Total!C:C,$I$2)+COUNTIFS(Total!X:X,$L$3,Total!W:W,B9,Total!AA:AA,DB!$G$5,Total!N:N,DB!$O$5,Total!M:M,DB!$G$9,Total!K:K,DB!$O$9,Total!AA:AA,$I$2)+COUNTIFS(Total!X:X,$L$3,Total!W:W,B9,Total!AA:AA,DB!$G$5,Total!N:N,DB!$O$5,Total!M:M,DB!$G$9,Total!AA:AA,DB!$O$9,Total!C:C,$I$2)+COUNTIFS(Total!X:X,$L$3,Total!W:W,B9,Total!AA:AA,DB!$G$5,Total!N:N,DB!$O$5,Total!AA:AA,DB!$G$9,Total!K:K,DB!$O$9,Total!C:C,$I$2)+COUNTIFS(Total!X:X,$L$3,Total!W:W,B9,Total!AA:AA,DB!$G$5,Total!AA:AA,DB!$O$5,Total!M:M,DB!$G$9,Total!K:K,DB!$O$9,Total!C:C,$I$2)+COUNTIFS(Total!X:X,$L$3,Total!W:W,B9,Total!O:O,DB!$G$5,Total!N:N,DB!$O$5,Total!AA:AA,DB!$G$9,Total!AA:AA,DB!$O$9,Total!AA:AA,$I$2)+COUNTIFS(Total!X:X,$L$3,Total!W:W,B9,Total!O:O,DB!$G$5,Total!AA:AA,DB!$O$5,Total!M:M,DB!$G$9,Total!AA:AA,DB!$O$9,Total!AA:AA,$I$2)+COUNTIFS(Total!X:X,$L$3,Total!W:W,B9,Total!O:O,DB!$G$5,Total!AA:AA,DB!$O$5,Total!AA:AA,DB!$G$9,Total!K:K,DB!$O$9,Total!AA:AA,$I$2)+COUNTIFS(Total!X:X,$L$3,Total!W:W,B9,Total!O:O,DB!$G$5,Total!AA:AA,DB!$O$5,Total!AA:AA,DB!$G$9,Total!AA:AA,DB!$O$9,Total!C:C,$I$2)+COUNTIFS(Total!X:X,$L$3,Total!W:W,B9,Total!AA:AA,DB!$G$5,Total!N:N,DB!$O$5,Total!M:M,DB!$G$9,Total!AA:AA,DB!$O$9,Total!AA:AA,$I$2)+COUNTIFS(Total!X:X,$L$3,Total!W:W,B9,Total!AA:AA,DB!$G$5,Total!N:N,DB!$O$5,Total!AA:AA,DB!$G$9,Total!K:K,DB!$O$9,Total!AA:AA,$I$2)+COUNTIFS(Total!X:X,$L$3,Total!W:W,B9,Total!AA:AA,DB!$G$5,Total!N:N,DB!$O$5,Total!AA:AA,DB!$G$9,Total!AA:AA,DB!$O$9,Total!C:C,$I$2)+COUNTIFS(Total!X:X,$L$3,Total!W:W,B9,Total!AA:AA,DB!$G$5,Total!AA:AA,DB!$O$5,Total!M:M,DB!$G$9,Total!K:K,DB!$O$9,Total!AA:AA,$I$2)+COUNTIFS(Total!X:X,$L$3,Total!W:W,B9,Total!AA:AA,DB!$G$5,Total!AA:AA,DB!$O$5,Total!M:M,DB!$G$9,Total!AA:AA,DB!$O$9,Total!C:C,$I$2)+COUNTIFS(Total!X:X,$L$3,Total!W:W,B9,Total!AA:AA,DB!$G$5,Total!AA:AA,DB!$O$5,Total!AA:AA,DB!$G$9,Total!K:K,DB!$O$9,Total!C:C,$I$2)+COUNTIFS(Total!X:X,$L$3,Total!W:W,B9,Total!AA:AA,DB!$G$5,Total!N:N,DB!$O$5,Total!M:M,DB!$G$9,Total!K:K,DB!$O$9,Total!C:C,$I$2)+COUNTIFS(Total!X:X,$L$3,Total!W:W,B9,Total!O:O,DB!$G$5,Total!AA:AA,DB!$O$5,Total!M:M,DB!$G$9,Total!K:K,DB!$O$9,Total!C:C,$I$2)+COUNTIFS(Total!X:X,$L$3,Total!W:W,B9,Total!O:O,DB!$G$5,Total!N:N,DB!$O$5,Total!AA:AA,DB!$G$9,Total!K:K,DB!$O$9,Total!C:C,$I$2)+COUNTIFS(Total!X:X,$L$3,Total!W:W,B9,Total!O:O,DB!$G$5,Total!N:N,DB!$O$5,Total!M:M,DB!$G$9,Total!AA:AA,DB!$O$9,Total!C:C,$I$2)+COUNTIFS(Total!X:X,$L$3,Total!W:W,B9,Total!O:O,DB!$G$5,Total!N:N,DB!$O$5,Total!M:M,DB!$G$9,Total!K:K,DB!$O$9,Total!AA:AA,$I$2)</f>
        <v>0</v>
      </c>
      <c r="M9" s="31">
        <f>COUNTIFS(Total!X:X,$M$3,Total!W:W,B9,Total!O:O,DB!$G$5,Total!N:N,DB!$O$5,Total!M:M,DB!$G$9,Total!K:K,DB!$O$9,Total!C:C,$I$2)+COUNTIFS(Total!X:X,$M$3,Total!W:W,B9,Total!AA:AA,DB!$G$5,Total!AA:AA,DB!$O$5,Total!AA:AA,DB!$G$9,Total!AA:AA,DB!$O$9,Total!AA:AA,$I$2)+COUNTIFS(Total!X:X,$M$3,Total!W:W,B9,Total!O:O,DB!$G$5,Total!AA:AA,DB!$O$5,Total!AA:AA,DB!$G$9,Total!AA:AA,DB!$O$9,Total!AA:AA,$I$2)+COUNTIFS(Total!X:X,$M$3,Total!W:W,B9,Total!AA:AA,DB!$G$5,Total!N:N,DB!$O$5,Total!AA:AA,DB!$G$9,Total!AA:AA,DB!$O$9,Total!AA:AA,$I$2)+COUNTIFS(Total!X:X,$M$3,Total!W:W,B9,Total!AA:AA,DB!$G$5,Total!AA:AA,DB!$O$5,Total!M:M,DB!$G$9,Total!AA:AA,DB!$O$9,Total!AA:AA,$I$2)+COUNTIFS(Total!X:X,$M$3,Total!W:W,B9,Total!AA:AA,DB!$G$5,Total!AA:AA,DB!$O$5,Total!AA:AA,DB!$G$9,Total!K:K,DB!$O$9,Total!AA:AA,$I$2)+COUNTIFS(Total!X:X,$M$3,Total!W:W,B9,Total!AA:AA,DB!$G$5,Total!AA:AA,DB!$O$5,Total!AA:AA,DB!$G$9,Total!AA:AA,DB!$O$9,Total!C:C,$I$2)+COUNTIFS(Total!X:X,$M$3,Total!W:W,B9,Total!O:O,DB!$G$5,Total!N:N,DB!$O$5,Total!M:M,DB!$G$9,Total!AA:AA,DB!$O$9,Total!AA:AA,$I$2)+COUNTIFS(Total!X:X,$M$3,Total!W:W,B9,Total!O:O,DB!$G$5,Total!N:N,DB!$O$5,Total!AA:AA,DB!$G$9,Total!K:K,DB!$O$9,Total!AA:AA,$I$2)+COUNTIFS(Total!X:X,$M$3,Total!W:W,B9,Total!O:O,DB!$G$5,Total!N:N,DB!$O$5,Total!AA:AA,DB!$G$9,Total!AA:AA,DB!$O$9,Total!C:C,$I$2)+COUNTIFS(Total!X:X,$M$3,Total!W:W,B9,Total!O:O,DB!$G$5,Total!AA:AA,DB!$O$5,Total!M:M,DB!$G$9,Total!K:K,DB!$O$9,Total!AA:AA,$I$2)+COUNTIFS(Total!X:X,$M$3,Total!W:W,B9,Total!O:O,DB!$G$5,Total!AA:AA,DB!$O$5,Total!M:M,DB!$G$9,Total!AA:AA,DB!$O$9,Total!C:C,$I$2)+COUNTIFS(Total!X:X,$M$3,Total!W:W,B9,Total!O:O,DB!$G$5,Total!AA:AA,DB!$O$5,Total!AA:AA,DB!$G$9,Total!K:K,DB!$O$9,Total!C:C,$I$2)+COUNTIFS(Total!X:X,$M$3,Total!W:W,B9,Total!AA:AA,DB!$G$5,Total!N:N,DB!$O$5,Total!M:M,DB!$G$9,Total!K:K,DB!$O$9,Total!AA:AA,$I$2)+COUNTIFS(Total!X:X,$M$3,Total!W:W,B9,Total!AA:AA,DB!$G$5,Total!N:N,DB!$O$5,Total!M:M,DB!$G$9,Total!AA:AA,DB!$O$9,Total!C:C,$I$2)+COUNTIFS(Total!X:X,$M$3,Total!W:W,B9,Total!AA:AA,DB!$G$5,Total!N:N,DB!$O$5,Total!AA:AA,DB!$G$9,Total!K:K,DB!$O$9,Total!C:C,$I$2)+COUNTIFS(Total!X:X,$M$3,Total!W:W,B9,Total!AA:AA,DB!$G$5,Total!AA:AA,DB!$O$5,Total!M:M,DB!$G$9,Total!K:K,DB!$O$9,Total!C:C,$I$2)+COUNTIFS(Total!X:X,$M$3,Total!W:W,B9,Total!O:O,DB!$G$5,Total!N:N,DB!$O$5,Total!AA:AA,DB!$G$9,Total!AA:AA,DB!$O$9,Total!AA:AA,$I$2)+COUNTIFS(Total!X:X,$M$3,Total!W:W,B9,Total!O:O,DB!$G$5,Total!AA:AA,DB!$O$5,Total!M:M,DB!$G$9,Total!AA:AA,DB!$O$9,Total!AA:AA,$I$2)+COUNTIFS(Total!X:X,$M$3,Total!W:W,B9,Total!O:O,DB!$G$5,Total!AA:AA,DB!$O$5,Total!AA:AA,DB!$G$9,Total!K:K,DB!$O$9,Total!AA:AA,$I$2)+COUNTIFS(Total!X:X,$M$3,Total!W:W,B9,Total!O:O,DB!$G$5,Total!AA:AA,DB!$O$5,Total!AA:AA,DB!$G$9,Total!AA:AA,DB!$O$9,Total!C:C,$I$2)+COUNTIFS(Total!X:X,$M$3,Total!W:W,B9,Total!AA:AA,DB!$G$5,Total!N:N,DB!$O$5,Total!M:M,DB!$G$9,Total!AA:AA,DB!$O$9,Total!AA:AA,$I$2)+COUNTIFS(Total!X:X,$M$3,Total!W:W,B9,Total!AA:AA,DB!$G$5,Total!N:N,DB!$O$5,Total!AA:AA,DB!$G$9,Total!K:K,DB!$O$9,Total!AA:AA,$I$2)+COUNTIFS(Total!X:X,$M$3,Total!W:W,B9,Total!AA:AA,DB!$G$5,Total!N:N,DB!$O$5,Total!AA:AA,DB!$G$9,Total!AA:AA,DB!$O$9,Total!C:C,$I$2)+COUNTIFS(Total!X:X,$M$3,Total!W:W,B9,Total!AA:AA,DB!$G$5,Total!AA:AA,DB!$O$5,Total!M:M,DB!$G$9,Total!K:K,DB!$O$9,Total!AA:AA,$I$2)+COUNTIFS(Total!X:X,$M$3,Total!W:W,B9,Total!AA:AA,DB!$G$5,Total!AA:AA,DB!$O$5,Total!M:M,DB!$G$9,Total!AA:AA,DB!$O$9,Total!C:C,$I$2)+COUNTIFS(Total!X:X,$M$3,Total!W:W,B9,Total!AA:AA,DB!$G$5,Total!AA:AA,DB!$O$5,Total!AA:AA,DB!$G$9,Total!K:K,DB!$O$9,Total!C:C,$I$2)+COUNTIFS(Total!X:X,$M$3,Total!W:W,B9,Total!AA:AA,DB!$G$5,Total!N:N,DB!$O$5,Total!M:M,DB!$G$9,Total!K:K,DB!$O$9,Total!C:C,$I$2)+COUNTIFS(Total!X:X,$M$3,Total!W:W,B9,Total!O:O,DB!$G$5,Total!AA:AA,DB!$O$5,Total!M:M,DB!$G$9,Total!K:K,DB!$O$9,Total!C:C,$I$2)+COUNTIFS(Total!X:X,$M$3,Total!W:W,B9,Total!O:O,DB!$G$5,Total!N:N,DB!$O$5,Total!AA:AA,DB!$G$9,Total!K:K,DB!$O$9,Total!C:C,$I$2)+COUNTIFS(Total!X:X,$M$3,Total!W:W,B9,Total!O:O,DB!$G$5,Total!N:N,DB!$O$5,Total!M:M,DB!$G$9,Total!AA:AA,DB!$O$9,Total!C:C,$I$2)+COUNTIFS(Total!X:X,$M$3,Total!W:W,B9,Total!O:O,DB!$G$5,Total!N:N,DB!$O$5,Total!M:M,DB!$G$9,Total!K:K,DB!$O$9,Total!AA:AA,$I$2)</f>
        <v>0</v>
      </c>
      <c r="N9" s="31">
        <f>COUNTIFS(Total!X:X,$N$3,Total!W:W,B9,Total!O:O,DB!$G$5,Total!N:N,DB!$O$5,Total!M:M,DB!$G$9,Total!K:K,DB!$O$9,Total!C:C,$I$2)+COUNTIFS(Total!X:X,$N$3,Total!W:W,B9,Total!AA:AA,DB!$G$5,Total!AA:AA,DB!$O$5,Total!AA:AA,DB!$G$9,Total!AA:AA,DB!$O$9,Total!AA:AA,$I$2)+COUNTIFS(Total!X:X,$N$3,Total!W:W,B9,Total!O:O,DB!$G$5,Total!AA:AA,DB!$O$5,Total!AA:AA,DB!$G$9,Total!AA:AA,DB!$O$9,Total!AA:AA,$I$2)+COUNTIFS(Total!X:X,$N$3,Total!W:W,B9,Total!AA:AA,DB!$G$5,Total!N:N,DB!$O$5,Total!AA:AA,DB!$G$9,Total!AA:AA,DB!$O$9,Total!AA:AA,$I$2)+COUNTIFS(Total!X:X,$N$3,Total!W:W,B9,Total!AA:AA,DB!$G$5,Total!AA:AA,DB!$O$5,Total!M:M,DB!$G$9,Total!AA:AA,DB!$O$9,Total!AA:AA,$I$2)+COUNTIFS(Total!X:X,$N$3,Total!W:W,B9,Total!AA:AA,DB!$G$5,Total!AA:AA,DB!$O$5,Total!AA:AA,DB!$G$9,Total!K:K,DB!$O$9,Total!AA:AA,$I$2)+COUNTIFS(Total!X:X,$N$3,Total!W:W,B9,Total!AA:AA,DB!$G$5,Total!AA:AA,DB!$O$5,Total!AA:AA,DB!$G$9,Total!AA:AA,DB!$O$9,Total!C:C,$I$2)+COUNTIFS(Total!X:X,$N$3,Total!W:W,B9,Total!O:O,DB!$G$5,Total!N:N,DB!$O$5,Total!M:M,DB!$G$9,Total!AA:AA,DB!$O$9,Total!AA:AA,$I$2)+COUNTIFS(Total!X:X,$N$3,Total!W:W,B9,Total!O:O,DB!$G$5,Total!N:N,DB!$O$5,Total!AA:AA,DB!$G$9,Total!K:K,DB!$O$9,Total!AA:AA,$I$2)+COUNTIFS(Total!X:X,$N$3,Total!W:W,B9,Total!O:O,DB!$G$5,Total!N:N,DB!$O$5,Total!AA:AA,DB!$G$9,Total!AA:AA,DB!$O$9,Total!C:C,$I$2)+COUNTIFS(Total!X:X,$N$3,Total!W:W,B9,Total!O:O,DB!$G$5,Total!AA:AA,DB!$O$5,Total!M:M,DB!$G$9,Total!K:K,DB!$O$9,Total!AA:AA,$I$2)+COUNTIFS(Total!X:X,$N$3,Total!W:W,B9,Total!O:O,DB!$G$5,Total!AA:AA,DB!$O$5,Total!M:M,DB!$G$9,Total!AA:AA,DB!$O$9,Total!C:C,$I$2)+COUNTIFS(Total!X:X,$N$3,Total!W:W,B9,Total!O:O,DB!$G$5,Total!AA:AA,DB!$O$5,Total!AA:AA,DB!$G$9,Total!K:K,DB!$O$9,Total!C:C,$I$2)+COUNTIFS(Total!X:X,$N$3,Total!W:W,B9,Total!AA:AA,DB!$G$5,Total!N:N,DB!$O$5,Total!M:M,DB!$G$9,Total!K:K,DB!$O$9,Total!AA:AA,$I$2)+COUNTIFS(Total!X:X,$N$3,Total!W:W,B9,Total!AA:AA,DB!$G$5,Total!N:N,DB!$O$5,Total!M:M,DB!$G$9,Total!AA:AA,DB!$O$9,Total!C:C,$I$2)+COUNTIFS(Total!X:X,$N$3,Total!W:W,B9,Total!AA:AA,DB!$G$5,Total!N:N,DB!$O$5,Total!AA:AA,DB!$G$9,Total!K:K,DB!$O$9,Total!C:C,$I$2)+COUNTIFS(Total!X:X,$N$3,Total!W:W,B9,Total!AA:AA,DB!$G$5,Total!AA:AA,DB!$O$5,Total!M:M,DB!$G$9,Total!K:K,DB!$O$9,Total!C:C,$I$2)+COUNTIFS(Total!X:X,$N$3,Total!W:W,B9,Total!O:O,DB!$G$5,Total!N:N,DB!$O$5,Total!AA:AA,DB!$G$9,Total!AA:AA,DB!$O$9,Total!AA:AA,$I$2)+COUNTIFS(Total!X:X,$N$3,Total!W:W,B9,Total!O:O,DB!$G$5,Total!AA:AA,DB!$O$5,Total!M:M,DB!$G$9,Total!AA:AA,DB!$O$9,Total!AA:AA,$I$2)+COUNTIFS(Total!X:X,$N$3,Total!W:W,B9,Total!O:O,DB!$G$5,Total!AA:AA,DB!$O$5,Total!AA:AA,DB!$G$9,Total!K:K,DB!$O$9,Total!AA:AA,$I$2)+COUNTIFS(Total!X:X,$N$3,Total!W:W,B9,Total!O:O,DB!$G$5,Total!AA:AA,DB!$O$5,Total!AA:AA,DB!$G$9,Total!AA:AA,DB!$O$9,Total!C:C,$I$2)+COUNTIFS(Total!X:X,$N$3,Total!W:W,B9,Total!AA:AA,DB!$G$5,Total!N:N,DB!$O$5,Total!M:M,DB!$G$9,Total!AA:AA,DB!$O$9,Total!AA:AA,$I$2)+COUNTIFS(Total!X:X,$N$3,Total!W:W,B9,Total!AA:AA,DB!$G$5,Total!N:N,DB!$O$5,Total!AA:AA,DB!$G$9,Total!K:K,DB!$O$9,Total!AA:AA,$I$2)+COUNTIFS(Total!X:X,$N$3,Total!W:W,B9,Total!AA:AA,DB!$G$5,Total!N:N,DB!$O$5,Total!AA:AA,DB!$G$9,Total!AA:AA,DB!$O$9,Total!C:C,$I$2)+COUNTIFS(Total!X:X,$N$3,Total!W:W,B9,Total!AA:AA,DB!$G$5,Total!AA:AA,DB!$O$5,Total!M:M,DB!$G$9,Total!K:K,DB!$O$9,Total!AA:AA,$I$2)+COUNTIFS(Total!X:X,$N$3,Total!W:W,B9,Total!AA:AA,DB!$G$5,Total!AA:AA,DB!$O$5,Total!M:M,DB!$G$9,Total!AA:AA,DB!$O$9,Total!C:C,$I$2)+COUNTIFS(Total!X:X,$N$3,Total!W:W,B9,Total!AA:AA,DB!$G$5,Total!AA:AA,DB!$O$5,Total!AA:AA,DB!$G$9,Total!K:K,DB!$O$9,Total!C:C,$I$2)+COUNTIFS(Total!X:X,$N$3,Total!W:W,B9,Total!AA:AA,DB!$G$5,Total!N:N,DB!$O$5,Total!M:M,DB!$G$9,Total!K:K,DB!$O$9,Total!C:C,$I$2)+COUNTIFS(Total!X:X,$N$3,Total!W:W,B9,Total!O:O,DB!$G$5,Total!AA:AA,DB!$O$5,Total!M:M,DB!$G$9,Total!K:K,DB!$O$9,Total!C:C,$I$2)+COUNTIFS(Total!X:X,$N$3,Total!W:W,B9,Total!O:O,DB!$G$5,Total!N:N,DB!$O$5,Total!AA:AA,DB!$G$9,Total!K:K,DB!$O$9,Total!C:C,$I$2)+COUNTIFS(Total!X:X,$N$3,Total!W:W,B9,Total!O:O,DB!$G$5,Total!N:N,DB!$O$5,Total!M:M,DB!$G$9,Total!AA:AA,DB!$O$9,Total!C:C,$I$2)+COUNTIFS(Total!X:X,$N$3,Total!W:W,B9,Total!O:O,DB!$G$5,Total!N:N,DB!$O$5,Total!M:M,DB!$G$9,Total!K:K,DB!$O$9,Total!AA:AA,$I$2)</f>
        <v>0</v>
      </c>
      <c r="O9" s="31">
        <f>COUNTIFS(Total!X:X,$O$3,Total!W:W,B9,Total!O:O,DB!$G$5,Total!N:N,DB!$O$5,Total!M:M,DB!$G$9,Total!K:K,DB!$O$9,Total!C:C,$I$2)+COUNTIFS(Total!X:X,$O$3,Total!W:W,B9,Total!AA:AA,DB!$G$5,Total!AA:AA,DB!$O$5,Total!AA:AA,DB!$G$9,Total!AA:AA,DB!$O$9,Total!AA:AA,$I$2)+COUNTIFS(Total!X:X,$O$3,Total!W:W,B9,Total!O:O,DB!$G$5,Total!AA:AA,DB!$O$5,Total!AA:AA,DB!$G$9,Total!AA:AA,DB!$O$9,Total!AA:AA,$I$2)+COUNTIFS(Total!X:X,$O$3,Total!W:W,B9,Total!AA:AA,DB!$G$5,Total!N:N,DB!$O$5,Total!AA:AA,DB!$G$9,Total!AA:AA,DB!$O$9,Total!AA:AA,$I$2)+COUNTIFS(Total!X:X,$O$3,Total!W:W,B9,Total!AA:AA,DB!$G$5,Total!AA:AA,DB!$O$5,Total!M:M,DB!$G$9,Total!AA:AA,DB!$O$9,Total!AA:AA,$I$2)+COUNTIFS(Total!X:X,$O$3,Total!W:W,B9,Total!AA:AA,DB!$G$5,Total!AA:AA,DB!$O$5,Total!AA:AA,DB!$G$9,Total!K:K,DB!$O$9,Total!AA:AA,$I$2)+COUNTIFS(Total!X:X,$O$3,Total!W:W,B9,Total!AA:AA,DB!$G$5,Total!AA:AA,DB!$O$5,Total!AA:AA,DB!$G$9,Total!AA:AA,DB!$O$9,Total!C:C,$I$2)+COUNTIFS(Total!X:X,$O$3,Total!W:W,B9,Total!O:O,DB!$G$5,Total!N:N,DB!$O$5,Total!M:M,DB!$G$9,Total!AA:AA,DB!$O$9,Total!AA:AA,$I$2)+COUNTIFS(Total!X:X,$O$3,Total!W:W,B9,Total!O:O,DB!$G$5,Total!N:N,DB!$O$5,Total!AA:AA,DB!$G$9,Total!K:K,DB!$O$9,Total!AA:AA,$I$2)+COUNTIFS(Total!X:X,$O$3,Total!W:W,B9,Total!O:O,DB!$G$5,Total!N:N,DB!$O$5,Total!AA:AA,DB!$G$9,Total!AA:AA,DB!$O$9,Total!C:C,$I$2)+COUNTIFS(Total!X:X,$O$3,Total!W:W,B9,Total!O:O,DB!$G$5,Total!AA:AA,DB!$O$5,Total!M:M,DB!$G$9,Total!K:K,DB!$O$9,Total!AA:AA,$I$2)+COUNTIFS(Total!X:X,$O$3,Total!W:W,B9,Total!O:O,DB!$G$5,Total!AA:AA,DB!$O$5,Total!M:M,DB!$G$9,Total!AA:AA,DB!$O$9,Total!C:C,$I$2)+COUNTIFS(Total!X:X,$O$3,Total!W:W,B9,Total!O:O,DB!$G$5,Total!AA:AA,DB!$O$5,Total!AA:AA,DB!$G$9,Total!K:K,DB!$O$9,Total!C:C,$I$2)+COUNTIFS(Total!X:X,$O$3,Total!W:W,B9,Total!AA:AA,DB!$G$5,Total!N:N,DB!$O$5,Total!M:M,DB!$G$9,Total!K:K,DB!$O$9,Total!AA:AA,$I$2)+COUNTIFS(Total!X:X,$O$3,Total!W:W,B9,Total!AA:AA,DB!$G$5,Total!N:N,DB!$O$5,Total!M:M,DB!$G$9,Total!AA:AA,DB!$O$9,Total!C:C,$I$2)+COUNTIFS(Total!X:X,$O$3,Total!W:W,B9,Total!AA:AA,DB!$G$5,Total!N:N,DB!$O$5,Total!AA:AA,DB!$G$9,Total!K:K,DB!$O$9,Total!C:C,$I$2)+COUNTIFS(Total!X:X,$O$3,Total!W:W,B9,Total!AA:AA,DB!$G$5,Total!AA:AA,DB!$O$5,Total!M:M,DB!$G$9,Total!K:K,DB!$O$9,Total!C:C,$I$2)+COUNTIFS(Total!X:X,$O$3,Total!W:W,B9,Total!O:O,DB!$G$5,Total!N:N,DB!$O$5,Total!AA:AA,DB!$G$9,Total!AA:AA,DB!$O$9,Total!AA:AA,$I$2)+COUNTIFS(Total!X:X,$O$3,Total!W:W,B9,Total!O:O,DB!$G$5,Total!AA:AA,DB!$O$5,Total!M:M,DB!$G$9,Total!AA:AA,DB!$O$9,Total!AA:AA,$I$2)+COUNTIFS(Total!X:X,$O$3,Total!W:W,B9,Total!O:O,DB!$G$5,Total!AA:AA,DB!$O$5,Total!AA:AA,DB!$G$9,Total!K:K,DB!$O$9,Total!AA:AA,$I$2)+COUNTIFS(Total!X:X,$O$3,Total!W:W,B9,Total!O:O,DB!$G$5,Total!AA:AA,DB!$O$5,Total!AA:AA,DB!$G$9,Total!AA:AA,DB!$O$9,Total!C:C,$I$2)+COUNTIFS(Total!X:X,$O$3,Total!W:W,B9,Total!AA:AA,DB!$G$5,Total!N:N,DB!$O$5,Total!M:M,DB!$G$9,Total!AA:AA,DB!$O$9,Total!AA:AA,$I$2)+COUNTIFS(Total!X:X,$O$3,Total!W:W,B9,Total!AA:AA,DB!$G$5,Total!N:N,DB!$O$5,Total!AA:AA,DB!$G$9,Total!K:K,DB!$O$9,Total!AA:AA,$I$2)+COUNTIFS(Total!X:X,$O$3,Total!W:W,B9,Total!AA:AA,DB!$G$5,Total!N:N,DB!$O$5,Total!AA:AA,DB!$G$9,Total!AA:AA,DB!$O$9,Total!C:C,$I$2)+COUNTIFS(Total!X:X,$O$3,Total!W:W,B9,Total!AA:AA,DB!$G$5,Total!AA:AA,DB!$O$5,Total!M:M,DB!$G$9,Total!K:K,DB!$O$9,Total!AA:AA,$I$2)+COUNTIFS(Total!X:X,$O$3,Total!W:W,B9,Total!AA:AA,DB!$G$5,Total!AA:AA,DB!$O$5,Total!M:M,DB!$G$9,Total!AA:AA,DB!$O$9,Total!C:C,$I$2)+COUNTIFS(Total!X:X,$O$3,Total!W:W,B9,Total!AA:AA,DB!$G$5,Total!AA:AA,DB!$O$5,Total!AA:AA,DB!$G$9,Total!K:K,DB!$O$9,Total!C:C,$I$2)+COUNTIFS(Total!X:X,$O$3,Total!W:W,B9,Total!AA:AA,DB!$G$5,Total!N:N,DB!$O$5,Total!M:M,DB!$G$9,Total!K:K,DB!$O$9,Total!C:C,$I$2)+COUNTIFS(Total!X:X,$O$3,Total!W:W,B9,Total!O:O,DB!$G$5,Total!AA:AA,DB!$O$5,Total!M:M,DB!$G$9,Total!K:K,DB!$O$9,Total!C:C,$I$2)+COUNTIFS(Total!X:X,$O$3,Total!W:W,B9,Total!O:O,DB!$G$5,Total!N:N,DB!$O$5,Total!AA:AA,DB!$G$9,Total!K:K,DB!$O$9,Total!C:C,$I$2)+COUNTIFS(Total!X:X,$O$3,Total!W:W,B9,Total!O:O,DB!$G$5,Total!N:N,DB!$O$5,Total!M:M,DB!$G$9,Total!AA:AA,DB!$O$9,Total!C:C,$I$2)+COUNTIFS(Total!X:X,$O$3,Total!W:W,B9,Total!O:O,DB!$G$5,Total!N:N,DB!$O$5,Total!M:M,DB!$G$9,Total!K:K,DB!$O$9,Total!AA:AA,$I$2)</f>
        <v>0</v>
      </c>
      <c r="P9" s="31">
        <f>COUNTIFS(Total!X:X,$P$3,Total!W:W,B9,Total!O:O,DB!$G$5,Total!N:N,DB!$O$5,Total!M:M,DB!$G$9,Total!K:K,DB!$O$9,Total!C:C,$I$2)+COUNTIFS(Total!X:X,$P$3,Total!W:W,B9,Total!AA:AA,DB!$G$5,Total!AA:AA,DB!$O$5,Total!AA:AA,DB!$G$9,Total!AA:AA,DB!$O$9,Total!AA:AA,$I$2)+COUNTIFS(Total!X:X,$P$3,Total!W:W,B9,Total!O:O,DB!$G$5,Total!AA:AA,DB!$O$5,Total!AA:AA,DB!$G$9,Total!AA:AA,DB!$O$9,Total!AA:AA,$I$2)+COUNTIFS(Total!X:X,$P$3,Total!W:W,B9,Total!AA:AA,DB!$G$5,Total!N:N,DB!$O$5,Total!AA:AA,DB!$G$9,Total!AA:AA,DB!$O$9,Total!AA:AA,$I$2)+COUNTIFS(Total!X:X,$P$3,Total!W:W,B9,Total!AA:AA,DB!$G$5,Total!AA:AA,DB!$O$5,Total!M:M,DB!$G$9,Total!AA:AA,DB!$O$9,Total!AA:AA,$I$2)+COUNTIFS(Total!X:X,$P$3,Total!W:W,B9,Total!AA:AA,DB!$G$5,Total!AA:AA,DB!$O$5,Total!AA:AA,DB!$G$9,Total!K:K,DB!$O$9,Total!AA:AA,$I$2)+COUNTIFS(Total!X:X,$P$3,Total!W:W,B9,Total!AA:AA,DB!$G$5,Total!AA:AA,DB!$O$5,Total!AA:AA,DB!$G$9,Total!AA:AA,DB!$O$9,Total!C:C,$I$2)+COUNTIFS(Total!X:X,$P$3,Total!W:W,B9,Total!O:O,DB!$G$5,Total!N:N,DB!$O$5,Total!M:M,DB!$G$9,Total!AA:AA,DB!$O$9,Total!AA:AA,$I$2)+COUNTIFS(Total!X:X,$P$3,Total!W:W,B9,Total!O:O,DB!$G$5,Total!N:N,DB!$O$5,Total!AA:AA,DB!$G$9,Total!K:K,DB!$O$9,Total!AA:AA,$I$2)+COUNTIFS(Total!X:X,$P$3,Total!W:W,B9,Total!O:O,DB!$G$5,Total!N:N,DB!$O$5,Total!AA:AA,DB!$G$9,Total!AA:AA,DB!$O$9,Total!C:C,$I$2)+COUNTIFS(Total!X:X,$P$3,Total!W:W,B9,Total!O:O,DB!$G$5,Total!AA:AA,DB!$O$5,Total!M:M,DB!$G$9,Total!K:K,DB!$O$9,Total!AA:AA,$I$2)+COUNTIFS(Total!X:X,$P$3,Total!W:W,B9,Total!O:O,DB!$G$5,Total!AA:AA,DB!$O$5,Total!M:M,DB!$G$9,Total!AA:AA,DB!$O$9,Total!C:C,$I$2)+COUNTIFS(Total!X:X,$P$3,Total!W:W,B9,Total!O:O,DB!$G$5,Total!AA:AA,DB!$O$5,Total!AA:AA,DB!$G$9,Total!K:K,DB!$O$9,Total!C:C,$I$2)+COUNTIFS(Total!X:X,$P$3,Total!W:W,B9,Total!AA:AA,DB!$G$5,Total!N:N,DB!$O$5,Total!M:M,DB!$G$9,Total!K:K,DB!$O$9,Total!AA:AA,$I$2)+COUNTIFS(Total!X:X,$P$3,Total!W:W,B9,Total!AA:AA,DB!$G$5,Total!N:N,DB!$O$5,Total!M:M,DB!$G$9,Total!AA:AA,DB!$O$9,Total!C:C,$I$2)+COUNTIFS(Total!X:X,$P$3,Total!W:W,B9,Total!AA:AA,DB!$G$5,Total!N:N,DB!$O$5,Total!AA:AA,DB!$G$9,Total!K:K,DB!$O$9,Total!C:C,$I$2)+COUNTIFS(Total!X:X,$P$3,Total!W:W,B9,Total!AA:AA,DB!$G$5,Total!AA:AA,DB!$O$5,Total!M:M,DB!$G$9,Total!K:K,DB!$O$9,Total!C:C,$I$2)+COUNTIFS(Total!X:X,$P$3,Total!W:W,B9,Total!O:O,DB!$G$5,Total!N:N,DB!$O$5,Total!AA:AA,DB!$G$9,Total!AA:AA,DB!$O$9,Total!AA:AA,$I$2)+COUNTIFS(Total!X:X,$P$3,Total!W:W,B9,Total!O:O,DB!$G$5,Total!AA:AA,DB!$O$5,Total!M:M,DB!$G$9,Total!AA:AA,DB!$O$9,Total!AA:AA,$I$2)+COUNTIFS(Total!X:X,$P$3,Total!W:W,B9,Total!O:O,DB!$G$5,Total!AA:AA,DB!$O$5,Total!AA:AA,DB!$G$9,Total!K:K,DB!$O$9,Total!AA:AA,$I$2)+COUNTIFS(Total!X:X,$P$3,Total!W:W,B9,Total!O:O,DB!$G$5,Total!AA:AA,DB!$O$5,Total!AA:AA,DB!$G$9,Total!AA:AA,DB!$O$9,Total!C:C,$I$2)+COUNTIFS(Total!X:X,$P$3,Total!W:W,B9,Total!AA:AA,DB!$G$5,Total!N:N,DB!$O$5,Total!M:M,DB!$G$9,Total!AA:AA,DB!$O$9,Total!AA:AA,$I$2)+COUNTIFS(Total!X:X,$P$3,Total!W:W,B9,Total!AA:AA,DB!$G$5,Total!N:N,DB!$O$5,Total!AA:AA,DB!$G$9,Total!K:K,DB!$O$9,Total!AA:AA,$I$2)+COUNTIFS(Total!X:X,$P$3,Total!W:W,B9,Total!AA:AA,DB!$G$5,Total!N:N,DB!$O$5,Total!AA:AA,DB!$G$9,Total!AA:AA,DB!$O$9,Total!C:C,$I$2)+COUNTIFS(Total!X:X,$P$3,Total!W:W,B9,Total!AA:AA,DB!$G$5,Total!AA:AA,DB!$O$5,Total!M:M,DB!$G$9,Total!K:K,DB!$O$9,Total!AA:AA,$I$2)+COUNTIFS(Total!X:X,$P$3,Total!W:W,B9,Total!AA:AA,DB!$G$5,Total!AA:AA,DB!$O$5,Total!M:M,DB!$G$9,Total!AA:AA,DB!$O$9,Total!C:C,$I$2)+COUNTIFS(Total!X:X,$P$3,Total!W:W,B9,Total!AA:AA,DB!$G$5,Total!AA:AA,DB!$O$5,Total!AA:AA,DB!$G$9,Total!K:K,DB!$O$9,Total!C:C,$I$2)+COUNTIFS(Total!X:X,$P$3,Total!W:W,B9,Total!AA:AA,DB!$G$5,Total!N:N,DB!$O$5,Total!M:M,DB!$G$9,Total!K:K,DB!$O$9,Total!C:C,$I$2)+COUNTIFS(Total!X:X,$P$3,Total!W:W,B9,Total!O:O,DB!$G$5,Total!AA:AA,DB!$O$5,Total!M:M,DB!$G$9,Total!K:K,DB!$O$9,Total!C:C,$I$2)+COUNTIFS(Total!X:X,$P$3,Total!W:W,B9,Total!O:O,DB!$G$5,Total!N:N,DB!$O$5,Total!AA:AA,DB!$G$9,Total!K:K,DB!$O$9,Total!C:C,$I$2)+COUNTIFS(Total!X:X,$P$3,Total!W:W,B9,Total!O:O,DB!$G$5,Total!N:N,DB!$O$5,Total!M:M,DB!$G$9,Total!AA:AA,DB!$O$9,Total!C:C,$I$2)+COUNTIFS(Total!X:X,$P$3,Total!W:W,B9,Total!O:O,DB!$G$5,Total!N:N,DB!$O$5,Total!M:M,DB!$G$9,Total!K:K,DB!$O$9,Total!AA:AA,$I$2)</f>
        <v>0</v>
      </c>
      <c r="Q9" s="31">
        <f>COUNTIFS(Total!X:X,$Q$3,Total!W:W,B9,Total!O:O,DB!$G$5,Total!N:N,DB!$O$5,Total!M:M,DB!$G$9,Total!K:K,DB!$O$9,Total!C:C,$I$2)+COUNTIFS(Total!X:X,$Q$3,Total!W:W,B9,Total!AA:AA,DB!$G$5,Total!AA:AA,DB!$O$5,Total!AA:AA,DB!$G$9,Total!AA:AA,DB!$O$9,Total!AA:AA,$I$2)+COUNTIFS(Total!X:X,$Q$3,Total!W:W,B9,Total!O:O,DB!$G$5,Total!AA:AA,DB!$O$5,Total!AA:AA,DB!$G$9,Total!AA:AA,DB!$O$9,Total!AA:AA,$I$2)+COUNTIFS(Total!X:X,$Q$3,Total!W:W,B9,Total!AA:AA,DB!$G$5,Total!N:N,DB!$O$5,Total!AA:AA,DB!$G$9,Total!AA:AA,DB!$O$9,Total!AA:AA,$I$2)+COUNTIFS(Total!X:X,$Q$3,Total!W:W,B9,Total!AA:AA,DB!$G$5,Total!AA:AA,DB!$O$5,Total!M:M,DB!$G$9,Total!AA:AA,DB!$O$9,Total!AA:AA,$I$2)+COUNTIFS(Total!X:X,$Q$3,Total!W:W,B9,Total!AA:AA,DB!$G$5,Total!AA:AA,DB!$O$5,Total!AA:AA,DB!$G$9,Total!K:K,DB!$O$9,Total!AA:AA,$I$2)+COUNTIFS(Total!X:X,$Q$3,Total!W:W,B9,Total!AA:AA,DB!$G$5,Total!AA:AA,DB!$O$5,Total!AA:AA,DB!$G$9,Total!AA:AA,DB!$O$9,Total!C:C,$I$2)+COUNTIFS(Total!X:X,$Q$3,Total!W:W,B9,Total!O:O,DB!$G$5,Total!N:N,DB!$O$5,Total!M:M,DB!$G$9,Total!AA:AA,DB!$O$9,Total!AA:AA,$I$2)+COUNTIFS(Total!X:X,$Q$3,Total!W:W,B9,Total!O:O,DB!$G$5,Total!N:N,DB!$O$5,Total!AA:AA,DB!$G$9,Total!K:K,DB!$O$9,Total!AA:AA,$I$2)+COUNTIFS(Total!X:X,$Q$3,Total!W:W,B9,Total!O:O,DB!$G$5,Total!N:N,DB!$O$5,Total!AA:AA,DB!$G$9,Total!AA:AA,DB!$O$9,Total!C:C,$I$2)+COUNTIFS(Total!X:X,$Q$3,Total!W:W,B9,Total!O:O,DB!$G$5,Total!AA:AA,DB!$O$5,Total!M:M,DB!$G$9,Total!K:K,DB!$O$9,Total!AA:AA,$I$2)+COUNTIFS(Total!X:X,$Q$3,Total!W:W,B9,Total!O:O,DB!$G$5,Total!AA:AA,DB!$O$5,Total!M:M,DB!$G$9,Total!AA:AA,DB!$O$9,Total!C:C,$I$2)+COUNTIFS(Total!X:X,$Q$3,Total!W:W,B9,Total!O:O,DB!$G$5,Total!AA:AA,DB!$O$5,Total!AA:AA,DB!$G$9,Total!K:K,DB!$O$9,Total!C:C,$I$2)+COUNTIFS(Total!X:X,$Q$3,Total!W:W,B9,Total!AA:AA,DB!$G$5,Total!N:N,DB!$O$5,Total!M:M,DB!$G$9,Total!K:K,DB!$O$9,Total!AA:AA,$I$2)+COUNTIFS(Total!X:X,$Q$3,Total!W:W,B9,Total!AA:AA,DB!$G$5,Total!N:N,DB!$O$5,Total!M:M,DB!$G$9,Total!AA:AA,DB!$O$9,Total!C:C,$I$2)+COUNTIFS(Total!X:X,$Q$3,Total!W:W,B9,Total!AA:AA,DB!$G$5,Total!N:N,DB!$O$5,Total!AA:AA,DB!$G$9,Total!K:K,DB!$O$9,Total!C:C,$I$2)+COUNTIFS(Total!X:X,$Q$3,Total!W:W,B9,Total!AA:AA,DB!$G$5,Total!AA:AA,DB!$O$5,Total!M:M,DB!$G$9,Total!K:K,DB!$O$9,Total!C:C,$I$2)+COUNTIFS(Total!X:X,$Q$3,Total!W:W,B9,Total!O:O,DB!$G$5,Total!N:N,DB!$O$5,Total!AA:AA,DB!$G$9,Total!AA:AA,DB!$O$9,Total!AA:AA,$I$2)+COUNTIFS(Total!X:X,$Q$3,Total!W:W,B9,Total!O:O,DB!$G$5,Total!AA:AA,DB!$O$5,Total!M:M,DB!$G$9,Total!AA:AA,DB!$O$9,Total!AA:AA,$I$2)+COUNTIFS(Total!X:X,$Q$3,Total!W:W,B9,Total!O:O,DB!$G$5,Total!AA:AA,DB!$O$5,Total!AA:AA,DB!$G$9,Total!K:K,DB!$O$9,Total!AA:AA,$I$2)+COUNTIFS(Total!X:X,$Q$3,Total!W:W,B9,Total!O:O,DB!$G$5,Total!AA:AA,DB!$O$5,Total!AA:AA,DB!$G$9,Total!AA:AA,DB!$O$9,Total!C:C,$I$2)+COUNTIFS(Total!X:X,$Q$3,Total!W:W,B9,Total!AA:AA,DB!$G$5,Total!N:N,DB!$O$5,Total!M:M,DB!$G$9,Total!AA:AA,DB!$O$9,Total!AA:AA,$I$2)+COUNTIFS(Total!X:X,$Q$3,Total!W:W,B9,Total!AA:AA,DB!$G$5,Total!N:N,DB!$O$5,Total!AA:AA,DB!$G$9,Total!K:K,DB!$O$9,Total!AA:AA,$I$2)+COUNTIFS(Total!X:X,$Q$3,Total!W:W,B9,Total!AA:AA,DB!$G$5,Total!N:N,DB!$O$5,Total!AA:AA,DB!$G$9,Total!AA:AA,DB!$O$9,Total!C:C,$I$2)+COUNTIFS(Total!X:X,$Q$3,Total!W:W,B9,Total!AA:AA,DB!$G$5,Total!AA:AA,DB!$O$5,Total!M:M,DB!$G$9,Total!K:K,DB!$O$9,Total!AA:AA,$I$2)+COUNTIFS(Total!X:X,$Q$3,Total!W:W,B9,Total!AA:AA,DB!$G$5,Total!AA:AA,DB!$O$5,Total!M:M,DB!$G$9,Total!AA:AA,DB!$O$9,Total!C:C,$I$2)+COUNTIFS(Total!X:X,$Q$3,Total!W:W,B9,Total!AA:AA,DB!$G$5,Total!AA:AA,DB!$O$5,Total!AA:AA,DB!$G$9,Total!K:K,DB!$O$9,Total!C:C,$I$2)+COUNTIFS(Total!X:X,$Q$3,Total!W:W,B9,Total!AA:AA,DB!$G$5,Total!N:N,DB!$O$5,Total!M:M,DB!$G$9,Total!K:K,DB!$O$9,Total!C:C,$I$2)+COUNTIFS(Total!X:X,$Q$3,Total!W:W,B9,Total!O:O,DB!$G$5,Total!AA:AA,DB!$O$5,Total!M:M,DB!$G$9,Total!K:K,DB!$O$9,Total!C:C,$I$2)+COUNTIFS(Total!X:X,$Q$3,Total!W:W,B9,Total!O:O,DB!$G$5,Total!N:N,DB!$O$5,Total!AA:AA,DB!$G$9,Total!K:K,DB!$O$9,Total!C:C,$I$2)+COUNTIFS(Total!X:X,$Q$3,Total!W:W,B9,Total!O:O,DB!$G$5,Total!N:N,DB!$O$5,Total!M:M,DB!$G$9,Total!AA:AA,DB!$O$9,Total!C:C,$I$2)+COUNTIFS(Total!X:X,$Q$3,Total!W:W,B9,Total!O:O,DB!$G$5,Total!N:N,DB!$O$5,Total!M:M,DB!$G$9,Total!K:K,DB!$O$9,Total!AA:AA,$I$2)</f>
        <v>0</v>
      </c>
      <c r="R9" s="31">
        <f>COUNTIFS(Total!X:X,$R$3,Total!W:W,B9,Total!O:O,DB!$G$5,Total!N:N,DB!$O$5,Total!M:M,DB!$G$9,Total!K:K,DB!$O$9,Total!C:C,$I$2)+COUNTIFS(Total!X:X,$R$3,Total!W:W,B9,Total!AA:AA,DB!$G$5,Total!AA:AA,DB!$O$5,Total!AA:AA,DB!$G$9,Total!AA:AA,DB!$O$9,Total!AA:AA,$I$2)+COUNTIFS(Total!X:X,$R$3,Total!W:W,B9,Total!O:O,DB!$G$5,Total!AA:AA,DB!$O$5,Total!AA:AA,DB!$G$9,Total!AA:AA,DB!$O$9,Total!AA:AA,$I$2)+COUNTIFS(Total!X:X,$R$3,Total!W:W,B9,Total!AA:AA,DB!$G$5,Total!N:N,DB!$O$5,Total!AA:AA,DB!$G$9,Total!AA:AA,DB!$O$9,Total!AA:AA,$I$2)+COUNTIFS(Total!X:X,$R$3,Total!W:W,B9,Total!AA:AA,DB!$G$5,Total!AA:AA,DB!$O$5,Total!M:M,DB!$G$9,Total!AA:AA,DB!$O$9,Total!AA:AA,$I$2)+COUNTIFS(Total!X:X,$R$3,Total!W:W,B9,Total!AA:AA,DB!$G$5,Total!AA:AA,DB!$O$5,Total!AA:AA,DB!$G$9,Total!K:K,DB!$O$9,Total!AA:AA,$I$2)+COUNTIFS(Total!X:X,$R$3,Total!W:W,B9,Total!AA:AA,DB!$G$5,Total!AA:AA,DB!$O$5,Total!AA:AA,DB!$G$9,Total!AA:AA,DB!$O$9,Total!C:C,$I$2)+COUNTIFS(Total!X:X,$R$3,Total!W:W,B9,Total!O:O,DB!$G$5,Total!N:N,DB!$O$5,Total!M:M,DB!$G$9,Total!AA:AA,DB!$O$9,Total!AA:AA,$I$2)+COUNTIFS(Total!X:X,$R$3,Total!W:W,B9,Total!O:O,DB!$G$5,Total!N:N,DB!$O$5,Total!AA:AA,DB!$G$9,Total!K:K,DB!$O$9,Total!AA:AA,$I$2)+COUNTIFS(Total!X:X,$R$3,Total!W:W,B9,Total!O:O,DB!$G$5,Total!N:N,DB!$O$5,Total!AA:AA,DB!$G$9,Total!AA:AA,DB!$O$9,Total!C:C,$I$2)+COUNTIFS(Total!X:X,$R$3,Total!W:W,B9,Total!O:O,DB!$G$5,Total!AA:AA,DB!$O$5,Total!M:M,DB!$G$9,Total!K:K,DB!$O$9,Total!AA:AA,$I$2)+COUNTIFS(Total!X:X,$R$3,Total!W:W,B9,Total!O:O,DB!$G$5,Total!AA:AA,DB!$O$5,Total!M:M,DB!$G$9,Total!AA:AA,DB!$O$9,Total!C:C,$I$2)+COUNTIFS(Total!X:X,$R$3,Total!W:W,B9,Total!O:O,DB!$G$5,Total!AA:AA,DB!$O$5,Total!AA:AA,DB!$G$9,Total!K:K,DB!$O$9,Total!C:C,$I$2)+COUNTIFS(Total!X:X,$R$3,Total!W:W,B9,Total!AA:AA,DB!$G$5,Total!N:N,DB!$O$5,Total!M:M,DB!$G$9,Total!K:K,DB!$O$9,Total!AA:AA,$I$2)+COUNTIFS(Total!X:X,$R$3,Total!W:W,B9,Total!AA:AA,DB!$G$5,Total!N:N,DB!$O$5,Total!M:M,DB!$G$9,Total!AA:AA,DB!$O$9,Total!C:C,$I$2)+COUNTIFS(Total!X:X,$R$3,Total!W:W,B9,Total!AA:AA,DB!$G$5,Total!N:N,DB!$O$5,Total!AA:AA,DB!$G$9,Total!K:K,DB!$O$9,Total!C:C,$I$2)+COUNTIFS(Total!X:X,$R$3,Total!W:W,B9,Total!AA:AA,DB!$G$5,Total!AA:AA,DB!$O$5,Total!M:M,DB!$G$9,Total!K:K,DB!$O$9,Total!C:C,$I$2)+COUNTIFS(Total!X:X,$R$3,Total!W:W,B9,Total!O:O,DB!$G$5,Total!N:N,DB!$O$5,Total!AA:AA,DB!$G$9,Total!AA:AA,DB!$O$9,Total!AA:AA,$I$2)+COUNTIFS(Total!X:X,$R$3,Total!W:W,B9,Total!O:O,DB!$G$5,Total!AA:AA,DB!$O$5,Total!M:M,DB!$G$9,Total!AA:AA,DB!$O$9,Total!AA:AA,$I$2)+COUNTIFS(Total!X:X,$R$3,Total!W:W,B9,Total!O:O,DB!$G$5,Total!AA:AA,DB!$O$5,Total!AA:AA,DB!$G$9,Total!K:K,DB!$O$9,Total!AA:AA,$I$2)+COUNTIFS(Total!X:X,$R$3,Total!W:W,B9,Total!O:O,DB!$G$5,Total!AA:AA,DB!$O$5,Total!AA:AA,DB!$G$9,Total!AA:AA,DB!$O$9,Total!C:C,$I$2)+COUNTIFS(Total!X:X,$R$3,Total!W:W,B9,Total!AA:AA,DB!$G$5,Total!N:N,DB!$O$5,Total!M:M,DB!$G$9,Total!AA:AA,DB!$O$9,Total!AA:AA,$I$2)+COUNTIFS(Total!X:X,$R$3,Total!W:W,B9,Total!AA:AA,DB!$G$5,Total!N:N,DB!$O$5,Total!AA:AA,DB!$G$9,Total!K:K,DB!$O$9,Total!AA:AA,$I$2)+COUNTIFS(Total!X:X,$R$3,Total!W:W,B9,Total!AA:AA,DB!$G$5,Total!N:N,DB!$O$5,Total!AA:AA,DB!$G$9,Total!AA:AA,DB!$O$9,Total!C:C,$I$2)+COUNTIFS(Total!X:X,$R$3,Total!W:W,B9,Total!AA:AA,DB!$G$5,Total!AA:AA,DB!$O$5,Total!M:M,DB!$G$9,Total!K:K,DB!$O$9,Total!AA:AA,$I$2)+COUNTIFS(Total!X:X,$R$3,Total!W:W,B9,Total!AA:AA,DB!$G$5,Total!AA:AA,DB!$O$5,Total!M:M,DB!$G$9,Total!AA:AA,DB!$O$9,Total!C:C,$I$2)+COUNTIFS(Total!X:X,$R$3,Total!W:W,B9,Total!AA:AA,DB!$G$5,Total!AA:AA,DB!$O$5,Total!AA:AA,DB!$G$9,Total!K:K,DB!$O$9,Total!C:C,$I$2)+COUNTIFS(Total!X:X,$R$3,Total!W:W,B9,Total!AA:AA,DB!$G$5,Total!N:N,DB!$O$5,Total!M:M,DB!$G$9,Total!K:K,DB!$O$9,Total!C:C,$I$2)+COUNTIFS(Total!X:X,$R$3,Total!W:W,B9,Total!O:O,DB!$G$5,Total!AA:AA,DB!$O$5,Total!M:M,DB!$G$9,Total!K:K,DB!$O$9,Total!C:C,$I$2)+COUNTIFS(Total!X:X,$R$3,Total!W:W,B9,Total!O:O,DB!$G$5,Total!N:N,DB!$O$5,Total!AA:AA,DB!$G$9,Total!K:K,DB!$O$9,Total!C:C,$I$2)+COUNTIFS(Total!X:X,$R$3,Total!W:W,B9,Total!O:O,DB!$G$5,Total!N:N,DB!$O$5,Total!M:M,DB!$G$9,Total!AA:AA,DB!$O$9,Total!C:C,$I$2)+COUNTIFS(Total!X:X,$R$3,Total!W:W,B9,Total!O:O,DB!$G$5,Total!N:N,DB!$O$5,Total!M:M,DB!$G$9,Total!K:K,DB!$O$9,Total!AA:AA,$I$2)</f>
        <v>0</v>
      </c>
      <c r="S9" s="31">
        <f>COUNTIFS(Total!X:X,$S$3,Total!W:W,B9,Total!O:O,DB!$G$5,Total!N:N,DB!$O$5,Total!M:M,DB!$G$9,Total!K:K,DB!$O$9,Total!C:C,$I$2)+COUNTIFS(Total!X:X,$S$3,Total!W:W,B9,Total!AA:AA,DB!$G$5,Total!AA:AA,DB!$O$5,Total!AA:AA,DB!$G$9,Total!AA:AA,DB!$O$9,Total!AA:AA,$I$2)+COUNTIFS(Total!X:X,$S$3,Total!W:W,B9,Total!O:O,DB!$G$5,Total!AA:AA,DB!$O$5,Total!AA:AA,DB!$G$9,Total!AA:AA,DB!$O$9,Total!AA:AA,$I$2)+COUNTIFS(Total!X:X,$S$3,Total!W:W,B9,Total!AA:AA,DB!$G$5,Total!N:N,DB!$O$5,Total!AA:AA,DB!$G$9,Total!AA:AA,DB!$O$9,Total!AA:AA,$I$2)+COUNTIFS(Total!X:X,$S$3,Total!W:W,B9,Total!AA:AA,DB!$G$5,Total!AA:AA,DB!$O$5,Total!M:M,DB!$G$9,Total!AA:AA,DB!$O$9,Total!AA:AA,$I$2)+COUNTIFS(Total!X:X,$S$3,Total!W:W,B9,Total!AA:AA,DB!$G$5,Total!AA:AA,DB!$O$5,Total!AA:AA,DB!$G$9,Total!K:K,DB!$O$9,Total!AA:AA,$I$2)+COUNTIFS(Total!X:X,$S$3,Total!W:W,B9,Total!AA:AA,DB!$G$5,Total!AA:AA,DB!$O$5,Total!AA:AA,DB!$G$9,Total!AA:AA,DB!$O$9,Total!C:C,$I$2)+COUNTIFS(Total!X:X,$S$3,Total!W:W,B9,Total!O:O,DB!$G$5,Total!N:N,DB!$O$5,Total!M:M,DB!$G$9,Total!AA:AA,DB!$O$9,Total!AA:AA,$I$2)+COUNTIFS(Total!X:X,$S$3,Total!W:W,B9,Total!O:O,DB!$G$5,Total!N:N,DB!$O$5,Total!AA:AA,DB!$G$9,Total!K:K,DB!$O$9,Total!AA:AA,$I$2)+COUNTIFS(Total!X:X,$S$3,Total!W:W,B9,Total!O:O,DB!$G$5,Total!N:N,DB!$O$5,Total!AA:AA,DB!$G$9,Total!AA:AA,DB!$O$9,Total!C:C,$I$2)+COUNTIFS(Total!X:X,$S$3,Total!W:W,B9,Total!O:O,DB!$G$5,Total!AA:AA,DB!$O$5,Total!M:M,DB!$G$9,Total!K:K,DB!$O$9,Total!AA:AA,$I$2)+COUNTIFS(Total!X:X,$S$3,Total!W:W,B9,Total!O:O,DB!$G$5,Total!AA:AA,DB!$O$5,Total!M:M,DB!$G$9,Total!AA:AA,DB!$O$9,Total!C:C,$I$2)+COUNTIFS(Total!X:X,$S$3,Total!W:W,B9,Total!O:O,DB!$G$5,Total!AA:AA,DB!$O$5,Total!AA:AA,DB!$G$9,Total!K:K,DB!$O$9,Total!C:C,$I$2)+COUNTIFS(Total!X:X,$S$3,Total!W:W,B9,Total!AA:AA,DB!$G$5,Total!N:N,DB!$O$5,Total!M:M,DB!$G$9,Total!K:K,DB!$O$9,Total!AA:AA,$I$2)+COUNTIFS(Total!X:X,$S$3,Total!W:W,B9,Total!AA:AA,DB!$G$5,Total!N:N,DB!$O$5,Total!M:M,DB!$G$9,Total!AA:AA,DB!$O$9,Total!C:C,$I$2)+COUNTIFS(Total!X:X,$S$3,Total!W:W,B9,Total!AA:AA,DB!$G$5,Total!N:N,DB!$O$5,Total!AA:AA,DB!$G$9,Total!K:K,DB!$O$9,Total!C:C,$I$2)+COUNTIFS(Total!X:X,$S$3,Total!W:W,B9,Total!AA:AA,DB!$G$5,Total!AA:AA,DB!$O$5,Total!M:M,DB!$G$9,Total!K:K,DB!$O$9,Total!C:C,$I$2)+COUNTIFS(Total!X:X,$S$3,Total!W:W,B9,Total!O:O,DB!$G$5,Total!N:N,DB!$O$5,Total!AA:AA,DB!$G$9,Total!AA:AA,DB!$O$9,Total!AA:AA,$I$2)+COUNTIFS(Total!X:X,$S$3,Total!W:W,B9,Total!O:O,DB!$G$5,Total!AA:AA,DB!$O$5,Total!M:M,DB!$G$9,Total!AA:AA,DB!$O$9,Total!AA:AA,$I$2)+COUNTIFS(Total!X:X,$S$3,Total!W:W,B9,Total!O:O,DB!$G$5,Total!AA:AA,DB!$O$5,Total!AA:AA,DB!$G$9,Total!K:K,DB!$O$9,Total!AA:AA,$I$2)+COUNTIFS(Total!X:X,$S$3,Total!W:W,B9,Total!O:O,DB!$G$5,Total!AA:AA,DB!$O$5,Total!AA:AA,DB!$G$9,Total!AA:AA,DB!$O$9,Total!C:C,$I$2)+COUNTIFS(Total!X:X,$S$3,Total!W:W,B9,Total!AA:AA,DB!$G$5,Total!N:N,DB!$O$5,Total!M:M,DB!$G$9,Total!AA:AA,DB!$O$9,Total!AA:AA,$I$2)+COUNTIFS(Total!X:X,$S$3,Total!W:W,B9,Total!AA:AA,DB!$G$5,Total!N:N,DB!$O$5,Total!AA:AA,DB!$G$9,Total!K:K,DB!$O$9,Total!AA:AA,$I$2)+COUNTIFS(Total!X:X,$S$3,Total!W:W,B9,Total!AA:AA,DB!$G$5,Total!N:N,DB!$O$5,Total!AA:AA,DB!$G$9,Total!AA:AA,DB!$O$9,Total!C:C,$I$2)+COUNTIFS(Total!X:X,$S$3,Total!W:W,B9,Total!AA:AA,DB!$G$5,Total!AA:AA,DB!$O$5,Total!M:M,DB!$G$9,Total!K:K,DB!$O$9,Total!AA:AA,$I$2)+COUNTIFS(Total!X:X,$S$3,Total!W:W,B9,Total!AA:AA,DB!$G$5,Total!AA:AA,DB!$O$5,Total!M:M,DB!$G$9,Total!AA:AA,DB!$O$9,Total!C:C,$I$2)+COUNTIFS(Total!X:X,$S$3,Total!W:W,B9,Total!AA:AA,DB!$G$5,Total!AA:AA,DB!$O$5,Total!AA:AA,DB!$G$9,Total!K:K,DB!$O$9,Total!C:C,$I$2)+COUNTIFS(Total!X:X,$S$3,Total!W:W,B9,Total!AA:AA,DB!$G$5,Total!N:N,DB!$O$5,Total!M:M,DB!$G$9,Total!K:K,DB!$O$9,Total!C:C,$I$2)+COUNTIFS(Total!X:X,$S$3,Total!W:W,B9,Total!O:O,DB!$G$5,Total!AA:AA,DB!$O$5,Total!M:M,DB!$G$9,Total!K:K,DB!$O$9,Total!C:C,$I$2)+COUNTIFS(Total!X:X,$S$3,Total!W:W,B9,Total!O:O,DB!$G$5,Total!N:N,DB!$O$5,Total!AA:AA,DB!$G$9,Total!K:K,DB!$O$9,Total!C:C,$I$2)+COUNTIFS(Total!X:X,$S$3,Total!W:W,B9,Total!O:O,DB!$G$5,Total!N:N,DB!$O$5,Total!M:M,DB!$G$9,Total!AA:AA,DB!$O$9,Total!C:C,$I$2)+COUNTIFS(Total!X:X,$S$3,Total!W:W,B9,Total!O:O,DB!$G$5,Total!N:N,DB!$O$5,Total!M:M,DB!$G$9,Total!K:K,DB!$O$9,Total!AA:AA,$I$2)</f>
        <v>0</v>
      </c>
      <c r="T9" s="31">
        <f>COUNTIFS(Total!X:X,$T$3,Total!W:W,B9,Total!O:O,DB!$G$5,Total!N:N,DB!$O$5,Total!M:M,DB!$G$9,Total!K:K,DB!$O$9,Total!C:C,$I$2)+COUNTIFS(Total!X:X,$T$3,Total!W:W,B9,Total!AA:AA,DB!$G$5,Total!AA:AA,DB!$O$5,Total!AA:AA,DB!$G$9,Total!AA:AA,DB!$O$9,Total!AA:AA,$I$2)+COUNTIFS(Total!X:X,$T$3,Total!W:W,B9,Total!O:O,DB!$G$5,Total!AA:AA,DB!$O$5,Total!AA:AA,DB!$G$9,Total!AA:AA,DB!$O$9,Total!AA:AA,$I$2)+COUNTIFS(Total!X:X,$T$3,Total!W:W,B9,Total!AA:AA,DB!$G$5,Total!N:N,DB!$O$5,Total!AA:AA,DB!$G$9,Total!AA:AA,DB!$O$9,Total!AA:AA,$I$2)+COUNTIFS(Total!X:X,$T$3,Total!W:W,B9,Total!AA:AA,DB!$G$5,Total!AA:AA,DB!$O$5,Total!M:M,DB!$G$9,Total!AA:AA,DB!$O$9,Total!AA:AA,$I$2)+COUNTIFS(Total!X:X,$T$3,Total!W:W,B9,Total!AA:AA,DB!$G$5,Total!AA:AA,DB!$O$5,Total!AA:AA,DB!$G$9,Total!K:K,DB!$O$9,Total!AA:AA,$I$2)+COUNTIFS(Total!X:X,$T$3,Total!W:W,B9,Total!AA:AA,DB!$G$5,Total!AA:AA,DB!$O$5,Total!AA:AA,DB!$G$9,Total!AA:AA,DB!$O$9,Total!C:C,$I$2)+COUNTIFS(Total!X:X,$T$3,Total!W:W,B9,Total!O:O,DB!$G$5,Total!N:N,DB!$O$5,Total!M:M,DB!$G$9,Total!AA:AA,DB!$O$9,Total!AA:AA,$I$2)+COUNTIFS(Total!X:X,$T$3,Total!W:W,B9,Total!O:O,DB!$G$5,Total!N:N,DB!$O$5,Total!AA:AA,DB!$G$9,Total!K:K,DB!$O$9,Total!AA:AA,$I$2)+COUNTIFS(Total!X:X,$T$3,Total!W:W,B9,Total!O:O,DB!$G$5,Total!N:N,DB!$O$5,Total!AA:AA,DB!$G$9,Total!AA:AA,DB!$O$9,Total!C:C,$I$2)+COUNTIFS(Total!X:X,$T$3,Total!W:W,B9,Total!O:O,DB!$G$5,Total!AA:AA,DB!$O$5,Total!M:M,DB!$G$9,Total!K:K,DB!$O$9,Total!AA:AA,$I$2)+COUNTIFS(Total!X:X,$T$3,Total!W:W,B9,Total!O:O,DB!$G$5,Total!AA:AA,DB!$O$5,Total!M:M,DB!$G$9,Total!AA:AA,DB!$O$9,Total!C:C,$I$2)+COUNTIFS(Total!X:X,$T$3,Total!W:W,B9,Total!O:O,DB!$G$5,Total!AA:AA,DB!$O$5,Total!AA:AA,DB!$G$9,Total!K:K,DB!$O$9,Total!C:C,$I$2)+COUNTIFS(Total!X:X,$T$3,Total!W:W,B9,Total!AA:AA,DB!$G$5,Total!N:N,DB!$O$5,Total!M:M,DB!$G$9,Total!K:K,DB!$O$9,Total!AA:AA,$I$2)+COUNTIFS(Total!X:X,$T$3,Total!W:W,B9,Total!AA:AA,DB!$G$5,Total!N:N,DB!$O$5,Total!M:M,DB!$G$9,Total!AA:AA,DB!$O$9,Total!C:C,$I$2)+COUNTIFS(Total!X:X,$T$3,Total!W:W,B9,Total!AA:AA,DB!$G$5,Total!N:N,DB!$O$5,Total!AA:AA,DB!$G$9,Total!K:K,DB!$O$9,Total!C:C,$I$2)+COUNTIFS(Total!X:X,$T$3,Total!W:W,B9,Total!AA:AA,DB!$G$5,Total!AA:AA,DB!$O$5,Total!M:M,DB!$G$9,Total!K:K,DB!$O$9,Total!C:C,$I$2)+COUNTIFS(Total!X:X,$T$3,Total!W:W,B9,Total!O:O,DB!$G$5,Total!N:N,DB!$O$5,Total!AA:AA,DB!$G$9,Total!AA:AA,DB!$O$9,Total!AA:AA,$I$2)+COUNTIFS(Total!X:X,$T$3,Total!W:W,B9,Total!O:O,DB!$G$5,Total!AA:AA,DB!$O$5,Total!M:M,DB!$G$9,Total!AA:AA,DB!$O$9,Total!AA:AA,$I$2)+COUNTIFS(Total!X:X,$T$3,Total!W:W,B9,Total!O:O,DB!$G$5,Total!AA:AA,DB!$O$5,Total!AA:AA,DB!$G$9,Total!K:K,DB!$O$9,Total!AA:AA,$I$2)+COUNTIFS(Total!X:X,$T$3,Total!W:W,B9,Total!O:O,DB!$G$5,Total!AA:AA,DB!$O$5,Total!AA:AA,DB!$G$9,Total!AA:AA,DB!$O$9,Total!C:C,$I$2)+COUNTIFS(Total!X:X,$T$3,Total!W:W,B9,Total!AA:AA,DB!$G$5,Total!N:N,DB!$O$5,Total!M:M,DB!$G$9,Total!AA:AA,DB!$O$9,Total!AA:AA,$I$2)+COUNTIFS(Total!X:X,$T$3,Total!W:W,B9,Total!AA:AA,DB!$G$5,Total!N:N,DB!$O$5,Total!AA:AA,DB!$G$9,Total!K:K,DB!$O$9,Total!AA:AA,$I$2)+COUNTIFS(Total!X:X,$T$3,Total!W:W,B9,Total!AA:AA,DB!$G$5,Total!N:N,DB!$O$5,Total!AA:AA,DB!$G$9,Total!AA:AA,DB!$O$9,Total!C:C,$I$2)+COUNTIFS(Total!X:X,$T$3,Total!W:W,B9,Total!AA:AA,DB!$G$5,Total!AA:AA,DB!$O$5,Total!M:M,DB!$G$9,Total!K:K,DB!$O$9,Total!AA:AA,$I$2)+COUNTIFS(Total!X:X,$T$3,Total!W:W,B9,Total!AA:AA,DB!$G$5,Total!AA:AA,DB!$O$5,Total!M:M,DB!$G$9,Total!AA:AA,DB!$O$9,Total!C:C,$I$2)+COUNTIFS(Total!X:X,$T$3,Total!W:W,B9,Total!AA:AA,DB!$G$5,Total!AA:AA,DB!$O$5,Total!AA:AA,DB!$G$9,Total!K:K,DB!$O$9,Total!C:C,$I$2)+COUNTIFS(Total!X:X,$T$3,Total!W:W,B9,Total!AA:AA,DB!$G$5,Total!N:N,DB!$O$5,Total!M:M,DB!$G$9,Total!K:K,DB!$O$9,Total!C:C,$I$2)+COUNTIFS(Total!X:X,$T$3,Total!W:W,B9,Total!O:O,DB!$G$5,Total!AA:AA,DB!$O$5,Total!M:M,DB!$G$9,Total!K:K,DB!$O$9,Total!C:C,$I$2)+COUNTIFS(Total!X:X,$T$3,Total!W:W,B9,Total!O:O,DB!$G$5,Total!N:N,DB!$O$5,Total!AA:AA,DB!$G$9,Total!K:K,DB!$O$9,Total!C:C,$I$2)+COUNTIFS(Total!X:X,$T$3,Total!W:W,B9,Total!O:O,DB!$G$5,Total!N:N,DB!$O$5,Total!M:M,DB!$G$9,Total!AA:AA,DB!$O$9,Total!C:C,$I$2)+COUNTIFS(Total!X:X,$T$3,Total!W:W,B9,Total!O:O,DB!$G$5,Total!N:N,DB!$O$5,Total!M:M,DB!$G$9,Total!K:K,DB!$O$9,Total!AA:AA,$I$2)</f>
        <v>0</v>
      </c>
      <c r="U9" s="31">
        <f>COUNTIFS(Total!X:X,$U$3,Total!W:W,B9,Total!O:O,DB!$G$5,Total!N:N,DB!$O$5,Total!M:M,DB!$G$9,Total!K:K,DB!$O$9,Total!C:C,$I$2)+COUNTIFS(Total!X:X,$U$3,Total!W:W,B9,Total!AA:AA,DB!$G$5,Total!AA:AA,DB!$O$5,Total!AA:AA,DB!$G$9,Total!AA:AA,DB!$O$9,Total!AA:AA,$I$2)+COUNTIFS(Total!X:X,$U$3,Total!W:W,B9,Total!O:O,DB!$G$5,Total!AA:AA,DB!$O$5,Total!AA:AA,DB!$G$9,Total!AA:AA,DB!$O$9,Total!AA:AA,$I$2)+COUNTIFS(Total!X:X,$U$3,Total!W:W,B9,Total!AA:AA,DB!$G$5,Total!N:N,DB!$O$5,Total!AA:AA,DB!$G$9,Total!AA:AA,DB!$O$9,Total!AA:AA,$I$2)+COUNTIFS(Total!X:X,$U$3,Total!W:W,B9,Total!AA:AA,DB!$G$5,Total!AA:AA,DB!$O$5,Total!M:M,DB!$G$9,Total!AA:AA,DB!$O$9,Total!AA:AA,$I$2)+COUNTIFS(Total!X:X,$U$3,Total!W:W,B9,Total!AA:AA,DB!$G$5,Total!AA:AA,DB!$O$5,Total!AA:AA,DB!$G$9,Total!K:K,DB!$O$9,Total!AA:AA,$I$2)+COUNTIFS(Total!X:X,$U$3,Total!W:W,B9,Total!AA:AA,DB!$G$5,Total!AA:AA,DB!$O$5,Total!AA:AA,DB!$G$9,Total!AA:AA,DB!$O$9,Total!C:C,$I$2)+COUNTIFS(Total!X:X,$U$3,Total!W:W,B9,Total!O:O,DB!$G$5,Total!N:N,DB!$O$5,Total!M:M,DB!$G$9,Total!AA:AA,DB!$O$9,Total!AA:AA,$I$2)+COUNTIFS(Total!X:X,$U$3,Total!W:W,B9,Total!O:O,DB!$G$5,Total!N:N,DB!$O$5,Total!AA:AA,DB!$G$9,Total!K:K,DB!$O$9,Total!AA:AA,$I$2)+COUNTIFS(Total!X:X,$U$3,Total!W:W,B9,Total!O:O,DB!$G$5,Total!N:N,DB!$O$5,Total!AA:AA,DB!$G$9,Total!AA:AA,DB!$O$9,Total!C:C,$I$2)+COUNTIFS(Total!X:X,$U$3,Total!W:W,B9,Total!O:O,DB!$G$5,Total!AA:AA,DB!$O$5,Total!M:M,DB!$G$9,Total!K:K,DB!$O$9,Total!AA:AA,$I$2)+COUNTIFS(Total!X:X,$U$3,Total!W:W,B9,Total!O:O,DB!$G$5,Total!AA:AA,DB!$O$5,Total!M:M,DB!$G$9,Total!AA:AA,DB!$O$9,Total!C:C,$I$2)+COUNTIFS(Total!X:X,$U$3,Total!W:W,B9,Total!O:O,DB!$G$5,Total!AA:AA,DB!$O$5,Total!AA:AA,DB!$G$9,Total!K:K,DB!$O$9,Total!C:C,$I$2)+COUNTIFS(Total!X:X,$U$3,Total!W:W,B9,Total!AA:AA,DB!$G$5,Total!N:N,DB!$O$5,Total!M:M,DB!$G$9,Total!K:K,DB!$O$9,Total!AA:AA,$I$2)+COUNTIFS(Total!X:X,$U$3,Total!W:W,B9,Total!AA:AA,DB!$G$5,Total!N:N,DB!$O$5,Total!M:M,DB!$G$9,Total!AA:AA,DB!$O$9,Total!C:C,$I$2)+COUNTIFS(Total!X:X,$U$3,Total!W:W,B9,Total!AA:AA,DB!$G$5,Total!N:N,DB!$O$5,Total!AA:AA,DB!$G$9,Total!K:K,DB!$O$9,Total!C:C,$I$2)+COUNTIFS(Total!X:X,$U$3,Total!W:W,B9,Total!AA:AA,DB!$G$5,Total!AA:AA,DB!$O$5,Total!M:M,DB!$G$9,Total!K:K,DB!$O$9,Total!C:C,$I$2)+COUNTIFS(Total!X:X,$U$3,Total!W:W,B9,Total!O:O,DB!$G$5,Total!N:N,DB!$O$5,Total!AA:AA,DB!$G$9,Total!AA:AA,DB!$O$9,Total!AA:AA,$I$2)+COUNTIFS(Total!X:X,$U$3,Total!W:W,B9,Total!O:O,DB!$G$5,Total!AA:AA,DB!$O$5,Total!M:M,DB!$G$9,Total!AA:AA,DB!$O$9,Total!AA:AA,$I$2)+COUNTIFS(Total!X:X,$U$3,Total!W:W,B9,Total!O:O,DB!$G$5,Total!AA:AA,DB!$O$5,Total!AA:AA,DB!$G$9,Total!K:K,DB!$O$9,Total!AA:AA,$I$2)+COUNTIFS(Total!X:X,$U$3,Total!W:W,B9,Total!O:O,DB!$G$5,Total!AA:AA,DB!$O$5,Total!AA:AA,DB!$G$9,Total!AA:AA,DB!$O$9,Total!C:C,$I$2)+COUNTIFS(Total!X:X,$U$3,Total!W:W,B9,Total!AA:AA,DB!$G$5,Total!N:N,DB!$O$5,Total!M:M,DB!$G$9,Total!AA:AA,DB!$O$9,Total!AA:AA,$I$2)+COUNTIFS(Total!X:X,$U$3,Total!W:W,B9,Total!AA:AA,DB!$G$5,Total!N:N,DB!$O$5,Total!AA:AA,DB!$G$9,Total!K:K,DB!$O$9,Total!AA:AA,$I$2)+COUNTIFS(Total!X:X,$U$3,Total!W:W,B9,Total!AA:AA,DB!$G$5,Total!N:N,DB!$O$5,Total!AA:AA,DB!$G$9,Total!AA:AA,DB!$O$9,Total!C:C,$I$2)+COUNTIFS(Total!X:X,$U$3,Total!W:W,B9,Total!AA:AA,DB!$G$5,Total!AA:AA,DB!$O$5,Total!M:M,DB!$G$9,Total!K:K,DB!$O$9,Total!AA:AA,$I$2)+COUNTIFS(Total!X:X,$U$3,Total!W:W,B9,Total!AA:AA,DB!$G$5,Total!AA:AA,DB!$O$5,Total!M:M,DB!$G$9,Total!AA:AA,DB!$O$9,Total!C:C,$I$2)+COUNTIFS(Total!X:X,$U$3,Total!W:W,B9,Total!AA:AA,DB!$G$5,Total!AA:AA,DB!$O$5,Total!AA:AA,DB!$G$9,Total!K:K,DB!$O$9,Total!C:C,$I$2)+COUNTIFS(Total!X:X,$U$3,Total!W:W,B9,Total!AA:AA,DB!$G$5,Total!N:N,DB!$O$5,Total!M:M,DB!$G$9,Total!K:K,DB!$O$9,Total!C:C,$I$2)+COUNTIFS(Total!X:X,$U$3,Total!W:W,B9,Total!O:O,DB!$G$5,Total!AA:AA,DB!$O$5,Total!M:M,DB!$G$9,Total!K:K,DB!$O$9,Total!C:C,$I$2)+COUNTIFS(Total!X:X,$U$3,Total!W:W,B9,Total!O:O,DB!$G$5,Total!N:N,DB!$O$5,Total!AA:AA,DB!$G$9,Total!K:K,DB!$O$9,Total!C:C,$I$2)+COUNTIFS(Total!X:X,$U$3,Total!W:W,B9,Total!O:O,DB!$G$5,Total!N:N,DB!$O$5,Total!M:M,DB!$G$9,Total!AA:AA,DB!$O$9,Total!C:C,$I$2)+COUNTIFS(Total!X:X,$U$3,Total!W:W,B9,Total!O:O,DB!$G$5,Total!N:N,DB!$O$5,Total!M:M,DB!$G$9,Total!K:K,DB!$O$9,Total!AA:AA,$I$2)</f>
        <v>0</v>
      </c>
      <c r="V9" s="31">
        <f>COUNTIFS(Total!X:X,$V$3,Total!W:W,B9,Total!O:O,DB!$G$5,Total!N:N,DB!$O$5,Total!M:M,DB!$G$9,Total!K:K,DB!$O$9,Total!C:C,$I$2)+COUNTIFS(Total!X:X,$V$3,Total!W:W,B9,Total!AA:AA,DB!$G$5,Total!AA:AA,DB!$O$5,Total!AA:AA,DB!$G$9,Total!AA:AA,DB!$O$9,Total!AA:AA,$I$2)+COUNTIFS(Total!X:X,$V$3,Total!W:W,B9,Total!O:O,DB!$G$5,Total!AA:AA,DB!$O$5,Total!AA:AA,DB!$G$9,Total!AA:AA,DB!$O$9,Total!AA:AA,$I$2)+COUNTIFS(Total!X:X,$V$3,Total!W:W,B9,Total!AA:AA,DB!$G$5,Total!N:N,DB!$O$5,Total!AA:AA,DB!$G$9,Total!AA:AA,DB!$O$9,Total!AA:AA,$I$2)+COUNTIFS(Total!X:X,$V$3,Total!W:W,B9,Total!AA:AA,DB!$G$5,Total!AA:AA,DB!$O$5,Total!M:M,DB!$G$9,Total!AA:AA,DB!$O$9,Total!AA:AA,$I$2)+COUNTIFS(Total!X:X,$V$3,Total!W:W,B9,Total!AA:AA,DB!$G$5,Total!AA:AA,DB!$O$5,Total!AA:AA,DB!$G$9,Total!K:K,DB!$O$9,Total!AA:AA,$I$2)+COUNTIFS(Total!X:X,$V$3,Total!W:W,B9,Total!AA:AA,DB!$G$5,Total!AA:AA,DB!$O$5,Total!AA:AA,DB!$G$9,Total!AA:AA,DB!$O$9,Total!C:C,$I$2)+COUNTIFS(Total!X:X,$V$3,Total!W:W,B9,Total!O:O,DB!$G$5,Total!N:N,DB!$O$5,Total!M:M,DB!$G$9,Total!AA:AA,DB!$O$9,Total!AA:AA,$I$2)+COUNTIFS(Total!X:X,$V$3,Total!W:W,B9,Total!O:O,DB!$G$5,Total!N:N,DB!$O$5,Total!AA:AA,DB!$G$9,Total!K:K,DB!$O$9,Total!AA:AA,$I$2)+COUNTIFS(Total!X:X,$V$3,Total!W:W,B9,Total!O:O,DB!$G$5,Total!N:N,DB!$O$5,Total!AA:AA,DB!$G$9,Total!AA:AA,DB!$O$9,Total!C:C,$I$2)+COUNTIFS(Total!X:X,$V$3,Total!W:W,B9,Total!O:O,DB!$G$5,Total!AA:AA,DB!$O$5,Total!M:M,DB!$G$9,Total!K:K,DB!$O$9,Total!AA:AA,$I$2)+COUNTIFS(Total!X:X,$V$3,Total!W:W,B9,Total!O:O,DB!$G$5,Total!AA:AA,DB!$O$5,Total!M:M,DB!$G$9,Total!AA:AA,DB!$O$9,Total!C:C,$I$2)+COUNTIFS(Total!X:X,$V$3,Total!W:W,B9,Total!O:O,DB!$G$5,Total!AA:AA,DB!$O$5,Total!AA:AA,DB!$G$9,Total!K:K,DB!$O$9,Total!C:C,$I$2)+COUNTIFS(Total!X:X,$V$3,Total!W:W,B9,Total!AA:AA,DB!$G$5,Total!N:N,DB!$O$5,Total!M:M,DB!$G$9,Total!K:K,DB!$O$9,Total!AA:AA,$I$2)+COUNTIFS(Total!X:X,$V$3,Total!W:W,B9,Total!AA:AA,DB!$G$5,Total!N:N,DB!$O$5,Total!M:M,DB!$G$9,Total!AA:AA,DB!$O$9,Total!C:C,$I$2)+COUNTIFS(Total!X:X,$V$3,Total!W:W,B9,Total!AA:AA,DB!$G$5,Total!N:N,DB!$O$5,Total!AA:AA,DB!$G$9,Total!K:K,DB!$O$9,Total!C:C,$I$2)+COUNTIFS(Total!X:X,$V$3,Total!W:W,B9,Total!AA:AA,DB!$G$5,Total!AA:AA,DB!$O$5,Total!M:M,DB!$G$9,Total!K:K,DB!$O$9,Total!C:C,$I$2)+COUNTIFS(Total!X:X,$V$3,Total!W:W,B9,Total!O:O,DB!$G$5,Total!N:N,DB!$O$5,Total!AA:AA,DB!$G$9,Total!AA:AA,DB!$O$9,Total!AA:AA,$I$2)+COUNTIFS(Total!X:X,$V$3,Total!W:W,B9,Total!O:O,DB!$G$5,Total!AA:AA,DB!$O$5,Total!M:M,DB!$G$9,Total!AA:AA,DB!$O$9,Total!AA:AA,$I$2)+COUNTIFS(Total!X:X,$V$3,Total!W:W,B9,Total!O:O,DB!$G$5,Total!AA:AA,DB!$O$5,Total!AA:AA,DB!$G$9,Total!K:K,DB!$O$9,Total!AA:AA,$I$2)+COUNTIFS(Total!X:X,$V$3,Total!W:W,B9,Total!O:O,DB!$G$5,Total!AA:AA,DB!$O$5,Total!AA:AA,DB!$G$9,Total!AA:AA,DB!$O$9,Total!C:C,$I$2)+COUNTIFS(Total!X:X,$V$3,Total!W:W,B9,Total!AA:AA,DB!$G$5,Total!N:N,DB!$O$5,Total!M:M,DB!$G$9,Total!AA:AA,DB!$O$9,Total!AA:AA,$I$2)+COUNTIFS(Total!X:X,$V$3,Total!W:W,B9,Total!AA:AA,DB!$G$5,Total!N:N,DB!$O$5,Total!AA:AA,DB!$G$9,Total!K:K,DB!$O$9,Total!AA:AA,$I$2)+COUNTIFS(Total!X:X,$V$3,Total!W:W,B9,Total!AA:AA,DB!$G$5,Total!N:N,DB!$O$5,Total!AA:AA,DB!$G$9,Total!AA:AA,DB!$O$9,Total!C:C,$I$2)+COUNTIFS(Total!X:X,$V$3,Total!W:W,B9,Total!AA:AA,DB!$G$5,Total!AA:AA,DB!$O$5,Total!M:M,DB!$G$9,Total!K:K,DB!$O$9,Total!AA:AA,$I$2)+COUNTIFS(Total!X:X,$V$3,Total!W:W,B9,Total!AA:AA,DB!$G$5,Total!AA:AA,DB!$O$5,Total!M:M,DB!$G$9,Total!AA:AA,DB!$O$9,Total!C:C,$I$2)+COUNTIFS(Total!X:X,$V$3,Total!W:W,B9,Total!AA:AA,DB!$G$5,Total!AA:AA,DB!$O$5,Total!AA:AA,DB!$G$9,Total!K:K,DB!$O$9,Total!C:C,$I$2)+COUNTIFS(Total!X:X,$V$3,Total!W:W,B9,Total!AA:AA,DB!$G$5,Total!N:N,DB!$O$5,Total!M:M,DB!$G$9,Total!K:K,DB!$O$9,Total!C:C,$I$2)+COUNTIFS(Total!X:X,$V$3,Total!W:W,B9,Total!O:O,DB!$G$5,Total!AA:AA,DB!$O$5,Total!M:M,DB!$G$9,Total!K:K,DB!$O$9,Total!C:C,$I$2)+COUNTIFS(Total!X:X,$V$3,Total!W:W,B9,Total!O:O,DB!$G$5,Total!N:N,DB!$O$5,Total!AA:AA,DB!$G$9,Total!K:K,DB!$O$9,Total!C:C,$I$2)+COUNTIFS(Total!X:X,$V$3,Total!W:W,B9,Total!O:O,DB!$G$5,Total!N:N,DB!$O$5,Total!M:M,DB!$G$9,Total!AA:AA,DB!$O$9,Total!C:C,$I$2)+COUNTIFS(Total!X:X,$V$3,Total!W:W,B9,Total!O:O,DB!$G$5,Total!N:N,DB!$O$5,Total!M:M,DB!$G$9,Total!K:K,DB!$O$9,Total!AA:AA,$I$2)</f>
        <v>0</v>
      </c>
      <c r="W9" s="31">
        <f>COUNTIFS(Total!X:X,$W$3,Total!W:W,B9,Total!O:O,DB!$G$5,Total!N:N,DB!$O$5,Total!M:M,DB!$G$9,Total!K:K,DB!$O$9,Total!C:C,$I$2)+COUNTIFS(Total!X:X,$W$3,Total!W:W,B9,Total!AA:AA,DB!$G$5,Total!AA:AA,DB!$O$5,Total!AA:AA,DB!$G$9,Total!AA:AA,DB!$O$9,Total!AA:AA,$I$2)+COUNTIFS(Total!X:X,$W$3,Total!W:W,B9,Total!O:O,DB!$G$5,Total!AA:AA,DB!$O$5,Total!AA:AA,DB!$G$9,Total!AA:AA,DB!$O$9,Total!AA:AA,$I$2)+COUNTIFS(Total!X:X,$W$3,Total!W:W,B9,Total!AA:AA,DB!$G$5,Total!N:N,DB!$O$5,Total!AA:AA,DB!$G$9,Total!AA:AA,DB!$O$9,Total!AA:AA,$I$2)+COUNTIFS(Total!X:X,$W$3,Total!W:W,B9,Total!AA:AA,DB!$G$5,Total!AA:AA,DB!$O$5,Total!M:M,DB!$G$9,Total!AA:AA,DB!$O$9,Total!AA:AA,$I$2)+COUNTIFS(Total!X:X,$W$3,Total!W:W,B9,Total!AA:AA,DB!$G$5,Total!AA:AA,DB!$O$5,Total!AA:AA,DB!$G$9,Total!K:K,DB!$O$9,Total!AA:AA,$I$2)+COUNTIFS(Total!X:X,$W$3,Total!W:W,B9,Total!AA:AA,DB!$G$5,Total!AA:AA,DB!$O$5,Total!AA:AA,DB!$G$9,Total!AA:AA,DB!$O$9,Total!C:C,$I$2)+COUNTIFS(Total!X:X,$W$3,Total!W:W,B9,Total!O:O,DB!$G$5,Total!N:N,DB!$O$5,Total!M:M,DB!$G$9,Total!AA:AA,DB!$O$9,Total!AA:AA,$I$2)+COUNTIFS(Total!X:X,$W$3,Total!W:W,B9,Total!O:O,DB!$G$5,Total!N:N,DB!$O$5,Total!AA:AA,DB!$G$9,Total!K:K,DB!$O$9,Total!AA:AA,$I$2)+COUNTIFS(Total!X:X,$W$3,Total!W:W,B9,Total!O:O,DB!$G$5,Total!N:N,DB!$O$5,Total!AA:AA,DB!$G$9,Total!AA:AA,DB!$O$9,Total!C:C,$I$2)+COUNTIFS(Total!X:X,$W$3,Total!W:W,B9,Total!O:O,DB!$G$5,Total!AA:AA,DB!$O$5,Total!M:M,DB!$G$9,Total!K:K,DB!$O$9,Total!AA:AA,$I$2)+COUNTIFS(Total!X:X,$W$3,Total!W:W,B9,Total!O:O,DB!$G$5,Total!AA:AA,DB!$O$5,Total!M:M,DB!$G$9,Total!AA:AA,DB!$O$9,Total!C:C,$I$2)+COUNTIFS(Total!X:X,$W$3,Total!W:W,B9,Total!O:O,DB!$G$5,Total!AA:AA,DB!$O$5,Total!AA:AA,DB!$G$9,Total!K:K,DB!$O$9,Total!C:C,$I$2)+COUNTIFS(Total!X:X,$W$3,Total!W:W,B9,Total!AA:AA,DB!$G$5,Total!N:N,DB!$O$5,Total!M:M,DB!$G$9,Total!K:K,DB!$O$9,Total!AA:AA,$I$2)+COUNTIFS(Total!X:X,$W$3,Total!W:W,B9,Total!AA:AA,DB!$G$5,Total!N:N,DB!$O$5,Total!M:M,DB!$G$9,Total!AA:AA,DB!$O$9,Total!C:C,$I$2)+COUNTIFS(Total!X:X,$W$3,Total!W:W,B9,Total!AA:AA,DB!$G$5,Total!N:N,DB!$O$5,Total!AA:AA,DB!$G$9,Total!K:K,DB!$O$9,Total!C:C,$I$2)+COUNTIFS(Total!X:X,$W$3,Total!W:W,B9,Total!AA:AA,DB!$G$5,Total!AA:AA,DB!$O$5,Total!M:M,DB!$G$9,Total!K:K,DB!$O$9,Total!C:C,$I$2)+COUNTIFS(Total!X:X,$W$3,Total!W:W,B9,Total!O:O,DB!$G$5,Total!N:N,DB!$O$5,Total!AA:AA,DB!$G$9,Total!AA:AA,DB!$O$9,Total!AA:AA,$I$2)+COUNTIFS(Total!X:X,$W$3,Total!W:W,B9,Total!O:O,DB!$G$5,Total!AA:AA,DB!$O$5,Total!M:M,DB!$G$9,Total!AA:AA,DB!$O$9,Total!AA:AA,$I$2)+COUNTIFS(Total!X:X,$W$3,Total!W:W,B9,Total!O:O,DB!$G$5,Total!AA:AA,DB!$O$5,Total!AA:AA,DB!$G$9,Total!K:K,DB!$O$9,Total!AA:AA,$I$2)+COUNTIFS(Total!X:X,$W$3,Total!W:W,B9,Total!O:O,DB!$G$5,Total!AA:AA,DB!$O$5,Total!AA:AA,DB!$G$9,Total!AA:AA,DB!$O$9,Total!C:C,$I$2)+COUNTIFS(Total!X:X,$W$3,Total!W:W,B9,Total!AA:AA,DB!$G$5,Total!N:N,DB!$O$5,Total!M:M,DB!$G$9,Total!AA:AA,DB!$O$9,Total!AA:AA,$I$2)+COUNTIFS(Total!X:X,$W$3,Total!W:W,B9,Total!AA:AA,DB!$G$5,Total!N:N,DB!$O$5,Total!AA:AA,DB!$G$9,Total!K:K,DB!$O$9,Total!AA:AA,$I$2)+COUNTIFS(Total!X:X,$W$3,Total!W:W,B9,Total!AA:AA,DB!$G$5,Total!N:N,DB!$O$5,Total!AA:AA,DB!$G$9,Total!AA:AA,DB!$O$9,Total!C:C,$I$2)+COUNTIFS(Total!X:X,$W$3,Total!W:W,B9,Total!AA:AA,DB!$G$5,Total!AA:AA,DB!$O$5,Total!M:M,DB!$G$9,Total!K:K,DB!$O$9,Total!AA:AA,$I$2)+COUNTIFS(Total!X:X,$W$3,Total!W:W,B9,Total!AA:AA,DB!$G$5,Total!AA:AA,DB!$O$5,Total!M:M,DB!$G$9,Total!AA:AA,DB!$O$9,Total!C:C,$I$2)+COUNTIFS(Total!X:X,$W$3,Total!W:W,B9,Total!AA:AA,DB!$G$5,Total!AA:AA,DB!$O$5,Total!AA:AA,DB!$G$9,Total!K:K,DB!$O$9,Total!C:C,$I$2)+COUNTIFS(Total!X:X,$W$3,Total!W:W,B9,Total!AA:AA,DB!$G$5,Total!N:N,DB!$O$5,Total!M:M,DB!$G$9,Total!K:K,DB!$O$9,Total!C:C,$I$2)+COUNTIFS(Total!X:X,$W$3,Total!W:W,B9,Total!O:O,DB!$G$5,Total!AA:AA,DB!$O$5,Total!M:M,DB!$G$9,Total!K:K,DB!$O$9,Total!C:C,$I$2)+COUNTIFS(Total!X:X,$W$3,Total!W:W,B9,Total!O:O,DB!$G$5,Total!N:N,DB!$O$5,Total!AA:AA,DB!$G$9,Total!K:K,DB!$O$9,Total!C:C,$I$2)+COUNTIFS(Total!X:X,$W$3,Total!W:W,B9,Total!O:O,DB!$G$5,Total!N:N,DB!$O$5,Total!M:M,DB!$G$9,Total!AA:AA,DB!$O$9,Total!C:C,$I$2)+COUNTIFS(Total!X:X,$W$3,Total!W:W,B9,Total!O:O,DB!$G$5,Total!N:N,DB!$O$5,Total!M:M,DB!$G$9,Total!K:K,DB!$O$9,Total!AA:AA,$I$2)</f>
        <v>2</v>
      </c>
      <c r="X9" s="31">
        <f>COUNTIFS(Total!X:X,$X$3,Total!W:W,B9,Total!O:O,DB!$G$5,Total!N:N,DB!$O$5,Total!M:M,DB!$G$9,Total!K:K,DB!$O$9,Total!C:C,$I$2)+COUNTIFS(Total!X:X,$X$3,Total!W:W,B9,Total!AA:AA,DB!$G$5,Total!AA:AA,DB!$O$5,Total!AA:AA,DB!$G$9,Total!AA:AA,DB!$O$9,Total!AA:AA,$I$2)+COUNTIFS(Total!X:X,$X$3,Total!W:W,B9,Total!O:O,DB!$G$5,Total!AA:AA,DB!$O$5,Total!AA:AA,DB!$G$9,Total!AA:AA,DB!$O$9,Total!AA:AA,$I$2)+COUNTIFS(Total!X:X,$X$3,Total!W:W,B9,Total!AA:AA,DB!$G$5,Total!N:N,DB!$O$5,Total!AA:AA,DB!$G$9,Total!AA:AA,DB!$O$9,Total!AA:AA,$I$2)+COUNTIFS(Total!X:X,$X$3,Total!W:W,B9,Total!AA:AA,DB!$G$5,Total!AA:AA,DB!$O$5,Total!M:M,DB!$G$9,Total!AA:AA,DB!$O$9,Total!AA:AA,$I$2)+COUNTIFS(Total!X:X,$X$3,Total!W:W,B9,Total!AA:AA,DB!$G$5,Total!AA:AA,DB!$O$5,Total!AA:AA,DB!$G$9,Total!K:K,DB!$O$9,Total!AA:AA,$I$2)+COUNTIFS(Total!X:X,$X$3,Total!W:W,B9,Total!AA:AA,DB!$G$5,Total!AA:AA,DB!$O$5,Total!AA:AA,DB!$G$9,Total!AA:AA,DB!$O$9,Total!C:C,$I$2)+COUNTIFS(Total!X:X,$X$3,Total!W:W,B9,Total!O:O,DB!$G$5,Total!N:N,DB!$O$5,Total!M:M,DB!$G$9,Total!AA:AA,DB!$O$9,Total!AA:AA,$I$2)+COUNTIFS(Total!X:X,$X$3,Total!W:W,B9,Total!O:O,DB!$G$5,Total!N:N,DB!$O$5,Total!AA:AA,DB!$G$9,Total!K:K,DB!$O$9,Total!AA:AA,$I$2)+COUNTIFS(Total!X:X,$X$3,Total!W:W,B9,Total!O:O,DB!$G$5,Total!N:N,DB!$O$5,Total!AA:AA,DB!$G$9,Total!AA:AA,DB!$O$9,Total!C:C,$I$2)+COUNTIFS(Total!X:X,$X$3,Total!W:W,B9,Total!O:O,DB!$G$5,Total!AA:AA,DB!$O$5,Total!M:M,DB!$G$9,Total!K:K,DB!$O$9,Total!AA:AA,$I$2)+COUNTIFS(Total!X:X,$X$3,Total!W:W,B9,Total!O:O,DB!$G$5,Total!AA:AA,DB!$O$5,Total!M:M,DB!$G$9,Total!AA:AA,DB!$O$9,Total!C:C,$I$2)+COUNTIFS(Total!X:X,$X$3,Total!W:W,B9,Total!O:O,DB!$G$5,Total!AA:AA,DB!$O$5,Total!AA:AA,DB!$G$9,Total!K:K,DB!$O$9,Total!C:C,$I$2)+COUNTIFS(Total!X:X,$X$3,Total!W:W,B9,Total!AA:AA,DB!$G$5,Total!N:N,DB!$O$5,Total!M:M,DB!$G$9,Total!K:K,DB!$O$9,Total!AA:AA,$I$2)+COUNTIFS(Total!X:X,$X$3,Total!W:W,B9,Total!AA:AA,DB!$G$5,Total!N:N,DB!$O$5,Total!M:M,DB!$G$9,Total!AA:AA,DB!$O$9,Total!C:C,$I$2)+COUNTIFS(Total!X:X,$X$3,Total!W:W,B9,Total!AA:AA,DB!$G$5,Total!N:N,DB!$O$5,Total!AA:AA,DB!$G$9,Total!K:K,DB!$O$9,Total!C:C,$I$2)+COUNTIFS(Total!X:X,$X$3,Total!W:W,B9,Total!AA:AA,DB!$G$5,Total!AA:AA,DB!$O$5,Total!M:M,DB!$G$9,Total!K:K,DB!$O$9,Total!C:C,$I$2)+COUNTIFS(Total!X:X,$X$3,Total!W:W,B9,Total!O:O,DB!$G$5,Total!N:N,DB!$O$5,Total!AA:AA,DB!$G$9,Total!AA:AA,DB!$O$9,Total!AA:AA,$I$2)+COUNTIFS(Total!X:X,$X$3,Total!W:W,B9,Total!O:O,DB!$G$5,Total!AA:AA,DB!$O$5,Total!M:M,DB!$G$9,Total!AA:AA,DB!$O$9,Total!AA:AA,$I$2)+COUNTIFS(Total!X:X,$X$3,Total!W:W,B9,Total!O:O,DB!$G$5,Total!AA:AA,DB!$O$5,Total!AA:AA,DB!$G$9,Total!K:K,DB!$O$9,Total!AA:AA,$I$2)+COUNTIFS(Total!X:X,$X$3,Total!W:W,B9,Total!O:O,DB!$G$5,Total!AA:AA,DB!$O$5,Total!AA:AA,DB!$G$9,Total!AA:AA,DB!$O$9,Total!C:C,$I$2)+COUNTIFS(Total!X:X,$X$3,Total!W:W,B9,Total!AA:AA,DB!$G$5,Total!N:N,DB!$O$5,Total!M:M,DB!$G$9,Total!AA:AA,DB!$O$9,Total!AA:AA,$I$2)+COUNTIFS(Total!X:X,$X$3,Total!W:W,B9,Total!AA:AA,DB!$G$5,Total!N:N,DB!$O$5,Total!AA:AA,DB!$G$9,Total!K:K,DB!$O$9,Total!AA:AA,$I$2)+COUNTIFS(Total!X:X,$X$3,Total!W:W,B9,Total!AA:AA,DB!$G$5,Total!N:N,DB!$O$5,Total!AA:AA,DB!$G$9,Total!AA:AA,DB!$O$9,Total!C:C,$I$2)+COUNTIFS(Total!X:X,$X$3,Total!W:W,B9,Total!AA:AA,DB!$G$5,Total!AA:AA,DB!$O$5,Total!M:M,DB!$G$9,Total!K:K,DB!$O$9,Total!AA:AA,$I$2)+COUNTIFS(Total!X:X,$X$3,Total!W:W,B9,Total!AA:AA,DB!$G$5,Total!AA:AA,DB!$O$5,Total!M:M,DB!$G$9,Total!AA:AA,DB!$O$9,Total!C:C,$I$2)+COUNTIFS(Total!X:X,$X$3,Total!W:W,B9,Total!AA:AA,DB!$G$5,Total!AA:AA,DB!$O$5,Total!AA:AA,DB!$G$9,Total!K:K,DB!$O$9,Total!C:C,$I$2)+COUNTIFS(Total!X:X,$X$3,Total!W:W,B9,Total!AA:AA,DB!$G$5,Total!N:N,DB!$O$5,Total!M:M,DB!$G$9,Total!K:K,DB!$O$9,Total!C:C,$I$2)+COUNTIFS(Total!X:X,$X$3,Total!W:W,B9,Total!O:O,DB!$G$5,Total!AA:AA,DB!$O$5,Total!M:M,DB!$G$9,Total!K:K,DB!$O$9,Total!C:C,$I$2)+COUNTIFS(Total!X:X,$X$3,Total!W:W,B9,Total!O:O,DB!$G$5,Total!N:N,DB!$O$5,Total!AA:AA,DB!$G$9,Total!K:K,DB!$O$9,Total!C:C,$I$2)+COUNTIFS(Total!X:X,$X$3,Total!W:W,B9,Total!O:O,DB!$G$5,Total!N:N,DB!$O$5,Total!M:M,DB!$G$9,Total!AA:AA,DB!$O$9,Total!C:C,$I$2)+COUNTIFS(Total!X:X,$X$3,Total!W:W,B9,Total!O:O,DB!$G$5,Total!N:N,DB!$O$5,Total!M:M,DB!$G$9,Total!K:K,DB!$O$9,Total!AA:AA,$I$2)</f>
        <v>0</v>
      </c>
      <c r="Y9" s="31">
        <f t="shared" si="0"/>
        <v>70</v>
      </c>
      <c r="Z9" s="31">
        <f t="shared" si="1"/>
        <v>66</v>
      </c>
      <c r="AA9" s="31">
        <f t="shared" si="1"/>
        <v>66</v>
      </c>
      <c r="AE9" s="25" t="s">
        <v>41</v>
      </c>
    </row>
    <row r="10" spans="1:32" ht="30" customHeight="1" x14ac:dyDescent="0.25">
      <c r="A10" s="43">
        <v>7</v>
      </c>
      <c r="B10" s="53" t="s">
        <v>169</v>
      </c>
      <c r="C10" s="31">
        <f>COUNTIFS(Total!W:W,B10,Total!O:O,DB!$G$5,Total!N:N,DB!$O$5,Total!M:M,DB!$G$9,Total!K:K,DB!$O$9,Total!C:C,$I$2)+COUNTIFS(Total!W:W,B10,Total!AA:AA,DB!$G$5,Total!AA:AA,DB!$O$5,Total!AA:AA,DB!$G$9,Total!AA:AA,DB!$O$9,Total!AA:AA,$I$2)+COUNTIFS(Total!W:W,B10,Total!O:O,DB!$G$5,Total!AA:AA,DB!$O$5,Total!AA:AA,DB!$G$9,Total!AA:AA,DB!$O$9,Total!AA:AA,$I$2)+COUNTIFS(Total!W:W,B10,Total!AA:AA,DB!$G$5,Total!N:N,DB!$O$5,Total!AA:AA,DB!$G$9,Total!AA:AA,DB!$O$9,Total!AA:AA,$I$2)+COUNTIFS(Total!W:W,B10,Total!AA:AA,DB!$G$5,Total!AA:AA,DB!$O$5,Total!M:M,DB!$G$9,Total!AA:AA,DB!$O$9,Total!AA:AA,$I$2)+COUNTIFS(Total!W:W,B10,Total!AA:AA,DB!$G$5,Total!AA:AA,DB!$O$5,Total!AA:AA,DB!$G$9,Total!K:K,DB!$O$9,Total!AA:AA,$I$2)+COUNTIFS(Total!W:W,B10,Total!AA:AA,DB!$G$5,Total!AA:AA,DB!$O$5,Total!AA:AA,DB!$G$9,Total!AA:AA,DB!$O$9,Total!C:C,$I$2)+COUNTIFS(Total!W:W,B10,Total!O:O,DB!$G$5,Total!N:N,DB!$O$5,Total!M:M,DB!$G$9,Total!AA:AA,DB!$O$9,Total!AA:AA,$I$2)+COUNTIFS(Total!W:W,B10,Total!O:O,DB!$G$5,Total!N:N,DB!$O$5,Total!AA:AA,DB!$G$9,Total!K:K,DB!$O$9,Total!AA:AA,$I$2)+COUNTIFS(Total!W:W,B10,Total!O:O,DB!$G$5,Total!N:N,DB!$O$5,Total!AA:AA,DB!$G$9,Total!AA:AA,DB!$O$9,Total!C:C,$I$2)+COUNTIFS(Total!W:W,B10,Total!O:O,DB!$G$5,Total!AA:AA,DB!$O$5,Total!M:M,DB!$G$9,Total!K:K,DB!$O$9,Total!AA:AA,$I$2)+COUNTIFS(Total!W:W,B10,Total!O:O,DB!$G$5,Total!AA:AA,DB!$O$5,Total!M:M,DB!$G$9,Total!AA:AA,DB!$O$9,Total!C:C,$I$2)+COUNTIFS(Total!W:W,B10,Total!O:O,DB!$G$5,Total!AA:AA,DB!$O$5,Total!AA:AA,DB!$G$9,Total!K:K,DB!$O$9,Total!C:C,$I$2)+COUNTIFS(Total!W:W,B10,Total!AA:AA,DB!$G$5,Total!N:N,DB!$O$5,Total!M:M,DB!$G$9,Total!K:K,DB!$O$9,Total!AA:AA,$I$2)+COUNTIFS(Total!W:W,B10,Total!AA:AA,DB!$G$5,Total!N:N,DB!$O$5,Total!M:M,DB!$G$9,Total!AA:AA,DB!$O$9,Total!C:C,$I$2)+COUNTIFS(Total!W:W,B10,Total!AA:AA,DB!$G$5,Total!N:N,DB!$O$5,Total!AA:AA,DB!$G$9,Total!K:K,DB!$O$9,Total!C:C,$I$2)+COUNTIFS(Total!W:W,B10,Total!AA:AA,DB!$G$5,Total!AA:AA,DB!$O$5,Total!M:M,DB!$G$9,Total!K:K,DB!$O$9,Total!C:C,$I$2)+COUNTIFS(Total!W:W,B10,Total!O:O,DB!$G$5,Total!N:N,DB!$O$5,Total!AA:AA,DB!$G$9,Total!AA:AA,DB!$O$9,Total!AA:AA,$I$2)+COUNTIFS(Total!W:W,B10,Total!O:O,DB!$G$5,Total!AA:AA,DB!$O$5,Total!M:M,DB!$G$9,Total!AA:AA,DB!$O$9,Total!AA:AA,$I$2)+COUNTIFS(Total!W:W,B10,Total!O:O,DB!$G$5,Total!AA:AA,DB!$O$5,Total!AA:AA,DB!$G$9,Total!K:K,DB!$O$9,Total!AA:AA,$I$2)+COUNTIFS(Total!W:W,B10,Total!O:O,DB!$G$5,Total!AA:AA,DB!$O$5,Total!AA:AA,DB!$G$9,Total!AA:AA,DB!$O$9,Total!C:C,$I$2)+COUNTIFS(Total!W:W,B10,Total!AA:AA,DB!$G$5,Total!N:N,DB!$O$5,Total!M:M,DB!$G$9,Total!AA:AA,DB!$O$9,Total!AA:AA,$I$2)+COUNTIFS(Total!W:W,B10,Total!AA:AA,DB!$G$5,Total!N:N,DB!$O$5,Total!AA:AA,DB!$G$9,Total!K:K,DB!$O$9,Total!AA:AA,$I$2)+COUNTIFS(Total!W:W,B10,Total!AA:AA,DB!$G$5,Total!N:N,DB!$O$5,Total!AA:AA,DB!$G$9,Total!AA:AA,DB!$O$9,Total!C:C,$I$2)+COUNTIFS(Total!W:W,B10,Total!AA:AA,DB!$G$5,Total!AA:AA,DB!$O$5,Total!M:M,DB!$G$9,Total!K:K,DB!$O$9,Total!AA:AA,$I$2)+COUNTIFS(Total!W:W,B10,Total!AA:AA,DB!$G$5,Total!AA:AA,DB!$O$5,Total!M:M,DB!$G$9,Total!AA:AA,DB!$O$9,Total!C:C,$I$2)+COUNTIFS(Total!W:W,B10,Total!AA:AA,DB!$G$5,Total!AA:AA,DB!$O$5,Total!AA:AA,DB!$G$9,Total!K:K,DB!$O$9,Total!C:C,$I$2)+COUNTIFS(Total!W:W,B10,Total!AA:AA,DB!$G$5,Total!N:N,DB!$O$5,Total!M:M,DB!$G$9,Total!K:K,DB!$O$9,Total!C:C,$I$2)+COUNTIFS(Total!W:W,B10,Total!O:O,DB!$G$5,Total!AA:AA,DB!$O$5,Total!M:M,DB!$G$9,Total!K:K,DB!$O$9,Total!C:C,$I$2)+COUNTIFS(Total!W:W,B10,Total!O:O,DB!$G$5,Total!N:N,DB!$O$5,Total!AA:AA,DB!$G$9,Total!K:K,DB!$O$9,Total!C:C,$I$2)+COUNTIFS(Total!W:W,B10,Total!O:O,DB!$G$5,Total!N:N,DB!$O$5,Total!M:M,DB!$G$9,Total!AA:AA,DB!$O$9,Total!C:C,$I$2)+COUNTIFS(Total!W:W,B10,Total!O:O,DB!$G$5,Total!N:N,DB!$O$5,Total!M:M,DB!$G$9,Total!K:K,DB!$O$9,Total!AA:AA,$I$2)</f>
        <v>6</v>
      </c>
      <c r="D10" s="31">
        <f>COUNTIFS(Total!X:X,$AF$2,Total!W:W,B10,Total!O:O,DB!$G$5,Total!N:N,DB!$O$5,Total!M:M,DB!$G$9,Total!K:K,DB!$O$9,Total!C:C,$I$2)+COUNTIFS(Total!X:X,$AF$2,Total!W:W,B10,Total!AA:AA,DB!$G$5,Total!AA:AA,DB!$O$5,Total!AA:AA,DB!$G$9,Total!AA:AA,DB!$O$9,Total!AA:AA,$I$2)+COUNTIFS(Total!X:X,$AF$2,Total!W:W,B10,Total!O:O,DB!$G$5,Total!AA:AA,DB!$O$5,Total!AA:AA,DB!$G$9,Total!AA:AA,DB!$O$9,Total!AA:AA,$I$2)+COUNTIFS(Total!X:X,$AF$2,Total!W:W,B10,Total!AA:AA,DB!$G$5,Total!N:N,DB!$O$5,Total!AA:AA,DB!$G$9,Total!AA:AA,DB!$O$9,Total!AA:AA,$I$2)+COUNTIFS(Total!X:X,$AF$2,Total!W:W,B10,Total!AA:AA,DB!$G$5,Total!AA:AA,DB!$O$5,Total!M:M,DB!$G$9,Total!AA:AA,DB!$O$9,Total!AA:AA,$I$2)+COUNTIFS(Total!X:X,$AF$2,Total!W:W,B10,Total!AA:AA,DB!$G$5,Total!AA:AA,DB!$O$5,Total!AA:AA,DB!$G$9,Total!K:K,DB!$O$9,Total!AA:AA,$I$2)+COUNTIFS(Total!X:X,$AF$2,Total!W:W,B10,Total!AA:AA,DB!$G$5,Total!AA:AA,DB!$O$5,Total!AA:AA,DB!$G$9,Total!AA:AA,DB!$O$9,Total!C:C,$I$2)+COUNTIFS(Total!X:X,$AF$2,Total!W:W,B10,Total!O:O,DB!$G$5,Total!N:N,DB!$O$5,Total!M:M,DB!$G$9,Total!AA:AA,DB!$O$9,Total!AA:AA,$I$2)+COUNTIFS(Total!X:X,$AF$2,Total!W:W,B10,Total!O:O,DB!$G$5,Total!N:N,DB!$O$5,Total!AA:AA,DB!$G$9,Total!K:K,DB!$O$9,Total!AA:AA,$I$2)+COUNTIFS(Total!X:X,$AF$2,Total!W:W,B10,Total!O:O,DB!$G$5,Total!N:N,DB!$O$5,Total!AA:AA,DB!$G$9,Total!AA:AA,DB!$O$9,Total!C:C,$I$2)+COUNTIFS(Total!X:X,$AF$2,Total!W:W,B10,Total!O:O,DB!$G$5,Total!AA:AA,DB!$O$5,Total!M:M,DB!$G$9,Total!K:K,DB!$O$9,Total!AA:AA,$I$2)+COUNTIFS(Total!X:X,$AF$2,Total!W:W,B10,Total!O:O,DB!$G$5,Total!AA:AA,DB!$O$5,Total!M:M,DB!$G$9,Total!AA:AA,DB!$O$9,Total!C:C,$I$2)+COUNTIFS(Total!X:X,$AF$2,Total!W:W,B10,Total!O:O,DB!$G$5,Total!AA:AA,DB!$O$5,Total!AA:AA,DB!$G$9,Total!K:K,DB!$O$9,Total!C:C,$I$2)+COUNTIFS(Total!X:X,$AF$2,Total!W:W,B10,Total!AA:AA,DB!$G$5,Total!N:N,DB!$O$5,Total!M:M,DB!$G$9,Total!K:K,DB!$O$9,Total!AA:AA,$I$2)+COUNTIFS(Total!X:X,$AF$2,Total!W:W,B10,Total!AA:AA,DB!$G$5,Total!N:N,DB!$O$5,Total!M:M,DB!$G$9,Total!AA:AA,DB!$O$9,Total!C:C,$I$2)+COUNTIFS(Total!X:X,$AF$2,Total!W:W,B10,Total!AA:AA,DB!$G$5,Total!N:N,DB!$O$5,Total!AA:AA,DB!$G$9,Total!K:K,DB!$O$9,Total!C:C,$I$2)+COUNTIFS(Total!X:X,$AF$2,Total!W:W,B10,Total!AA:AA,DB!$G$5,Total!AA:AA,DB!$O$5,Total!M:M,DB!$G$9,Total!K:K,DB!$O$9,Total!C:C,$I$2)+COUNTIFS(Total!X:X,$AF$2,Total!W:W,B10,Total!O:O,DB!$G$5,Total!N:N,DB!$O$5,Total!AA:AA,DB!$G$9,Total!AA:AA,DB!$O$9,Total!AA:AA,$I$2)+COUNTIFS(Total!X:X,$AF$2,Total!W:W,B10,Total!O:O,DB!$G$5,Total!AA:AA,DB!$O$5,Total!M:M,DB!$G$9,Total!AA:AA,DB!$O$9,Total!AA:AA,$I$2)+COUNTIFS(Total!X:X,$AF$2,Total!W:W,B10,Total!O:O,DB!$G$5,Total!AA:AA,DB!$O$5,Total!AA:AA,DB!$G$9,Total!K:K,DB!$O$9,Total!AA:AA,$I$2)+COUNTIFS(Total!X:X,$AF$2,Total!W:W,B10,Total!O:O,DB!$G$5,Total!AA:AA,DB!$O$5,Total!AA:AA,DB!$G$9,Total!AA:AA,DB!$O$9,Total!C:C,$I$2)+COUNTIFS(Total!X:X,$AF$2,Total!W:W,B10,Total!AA:AA,DB!$G$5,Total!N:N,DB!$O$5,Total!M:M,DB!$G$9,Total!AA:AA,DB!$O$9,Total!AA:AA,$I$2)+COUNTIFS(Total!X:X,$AF$2,Total!W:W,B10,Total!AA:AA,DB!$G$5,Total!N:N,DB!$O$5,Total!AA:AA,DB!$G$9,Total!K:K,DB!$O$9,Total!AA:AA,$I$2)+COUNTIFS(Total!X:X,$AF$2,Total!W:W,B10,Total!AA:AA,DB!$G$5,Total!N:N,DB!$O$5,Total!AA:AA,DB!$G$9,Total!AA:AA,DB!$O$9,Total!C:C,$I$2)+COUNTIFS(Total!X:X,$AF$2,Total!W:W,B10,Total!AA:AA,DB!$G$5,Total!AA:AA,DB!$O$5,Total!M:M,DB!$G$9,Total!K:K,DB!$O$9,Total!AA:AA,$I$2)+COUNTIFS(Total!X:X,$AF$2,Total!W:W,B10,Total!AA:AA,DB!$G$5,Total!AA:AA,DB!$O$5,Total!M:M,DB!$G$9,Total!AA:AA,DB!$O$9,Total!C:C,$I$2)+COUNTIFS(Total!X:X,$AF$2,Total!W:W,B10,Total!AA:AA,DB!$G$5,Total!AA:AA,DB!$O$5,Total!AA:AA,DB!$G$9,Total!K:K,DB!$O$9,Total!C:C,$I$2)+COUNTIFS(Total!X:X,$AF$2,Total!W:W,B10,Total!AA:AA,DB!$G$5,Total!N:N,DB!$O$5,Total!M:M,DB!$G$9,Total!K:K,DB!$O$9,Total!C:C,$I$2)+COUNTIFS(Total!X:X,$AF$2,Total!W:W,B10,Total!O:O,DB!$G$5,Total!AA:AA,DB!$O$5,Total!M:M,DB!$G$9,Total!K:K,DB!$O$9,Total!C:C,$I$2)+COUNTIFS(Total!X:X,$AF$2,Total!W:W,B10,Total!O:O,DB!$G$5,Total!N:N,DB!$O$5,Total!AA:AA,DB!$G$9,Total!K:K,DB!$O$9,Total!C:C,$I$2)+COUNTIFS(Total!X:X,$AF$2,Total!W:W,B10,Total!O:O,DB!$G$5,Total!N:N,DB!$O$5,Total!M:M,DB!$G$9,Total!AA:AA,DB!$O$9,Total!C:C,$I$2)+COUNTIFS(Total!X:X,$AF$2,Total!W:W,B10,Total!O:O,DB!$G$5,Total!N:N,DB!$O$5,Total!M:M,DB!$G$9,Total!K:K,DB!$O$9,Total!AA:AA,$I$2)</f>
        <v>0</v>
      </c>
      <c r="E10" s="31">
        <f>COUNTIFS(Total!X:X,$E$3,Total!W:W,B10,Total!O:O,DB!$G$5,Total!N:N,DB!$O$5,Total!M:M,DB!$G$9,Total!K:K,DB!$O$9,Total!C:C,$I$2)+COUNTIFS(Total!X:X,$E$3,Total!W:W,B10,Total!AA:AA,DB!$G$5,Total!AA:AA,DB!$O$5,Total!AA:AA,DB!$G$9,Total!AA:AA,DB!$O$9,Total!AA:AA,$I$2)+COUNTIFS(Total!X:X,$E$3,Total!W:W,B10,Total!O:O,DB!$G$5,Total!AA:AA,DB!$O$5,Total!AA:AA,DB!$G$9,Total!AA:AA,DB!$O$9,Total!AA:AA,$I$2)+COUNTIFS(Total!X:X,$E$3,Total!W:W,B10,Total!AA:AA,DB!$G$5,Total!N:N,DB!$O$5,Total!AA:AA,DB!$G$9,Total!AA:AA,DB!$O$9,Total!AA:AA,$I$2)+COUNTIFS(Total!X:X,$E$3,Total!W:W,B10,Total!AA:AA,DB!$G$5,Total!AA:AA,DB!$O$5,Total!M:M,DB!$G$9,Total!AA:AA,DB!$O$9,Total!AA:AA,$I$2)+COUNTIFS(Total!X:X,$E$3,Total!W:W,B10,Total!AA:AA,DB!$G$5,Total!AA:AA,DB!$O$5,Total!AA:AA,DB!$G$9,Total!K:K,DB!$O$9,Total!AA:AA,$I$2)+COUNTIFS(Total!X:X,$E$3,Total!W:W,B10,Total!AA:AA,DB!$G$5,Total!AA:AA,DB!$O$5,Total!AA:AA,DB!$G$9,Total!AA:AA,DB!$O$9,Total!C:C,$I$2)+COUNTIFS(Total!X:X,$E$3,Total!W:W,B10,Total!O:O,DB!$G$5,Total!N:N,DB!$O$5,Total!M:M,DB!$G$9,Total!AA:AA,DB!$O$9,Total!AA:AA,$I$2)+COUNTIFS(Total!X:X,$E$3,Total!W:W,B10,Total!O:O,DB!$G$5,Total!N:N,DB!$O$5,Total!AA:AA,DB!$G$9,Total!K:K,DB!$O$9,Total!AA:AA,$I$2)+COUNTIFS(Total!X:X,$E$3,Total!W:W,B10,Total!O:O,DB!$G$5,Total!N:N,DB!$O$5,Total!AA:AA,DB!$G$9,Total!AA:AA,DB!$O$9,Total!C:C,$I$2)+COUNTIFS(Total!X:X,$E$3,Total!W:W,B10,Total!O:O,DB!$G$5,Total!AA:AA,DB!$O$5,Total!M:M,DB!$G$9,Total!K:K,DB!$O$9,Total!AA:AA,$I$2)+COUNTIFS(Total!X:X,$E$3,Total!W:W,B10,Total!O:O,DB!$G$5,Total!AA:AA,DB!$O$5,Total!M:M,DB!$G$9,Total!AA:AA,DB!$O$9,Total!C:C,$I$2)+COUNTIFS(Total!X:X,$E$3,Total!W:W,B10,Total!O:O,DB!$G$5,Total!AA:AA,DB!$O$5,Total!AA:AA,DB!$G$9,Total!K:K,DB!$O$9,Total!C:C,$I$2)+COUNTIFS(Total!X:X,$E$3,Total!W:W,B10,Total!AA:AA,DB!$G$5,Total!N:N,DB!$O$5,Total!M:M,DB!$G$9,Total!K:K,DB!$O$9,Total!AA:AA,$I$2)+COUNTIFS(Total!X:X,$E$3,Total!W:W,B10,Total!AA:AA,DB!$G$5,Total!N:N,DB!$O$5,Total!M:M,DB!$G$9,Total!AA:AA,DB!$O$9,Total!C:C,$I$2)+COUNTIFS(Total!X:X,$E$3,Total!W:W,B10,Total!AA:AA,DB!$G$5,Total!N:N,DB!$O$5,Total!AA:AA,DB!$G$9,Total!K:K,DB!$O$9,Total!C:C,$I$2)+COUNTIFS(Total!X:X,$E$3,Total!W:W,B10,Total!AA:AA,DB!$G$5,Total!AA:AA,DB!$O$5,Total!M:M,DB!$G$9,Total!K:K,DB!$O$9,Total!C:C,$I$2)+COUNTIFS(Total!X:X,$E$3,Total!W:W,B10,Total!O:O,DB!$G$5,Total!N:N,DB!$O$5,Total!AA:AA,DB!$G$9,Total!AA:AA,DB!$O$9,Total!AA:AA,$I$2)+COUNTIFS(Total!X:X,$E$3,Total!W:W,B10,Total!O:O,DB!$G$5,Total!AA:AA,DB!$O$5,Total!M:M,DB!$G$9,Total!AA:AA,DB!$O$9,Total!AA:AA,$I$2)+COUNTIFS(Total!X:X,$E$3,Total!W:W,B10,Total!O:O,DB!$G$5,Total!AA:AA,DB!$O$5,Total!AA:AA,DB!$G$9,Total!K:K,DB!$O$9,Total!AA:AA,$I$2)+COUNTIFS(Total!X:X,$E$3,Total!W:W,B10,Total!O:O,DB!$G$5,Total!AA:AA,DB!$O$5,Total!AA:AA,DB!$G$9,Total!AA:AA,DB!$O$9,Total!C:C,$I$2)+COUNTIFS(Total!X:X,$E$3,Total!W:W,B10,Total!AA:AA,DB!$G$5,Total!N:N,DB!$O$5,Total!M:M,DB!$G$9,Total!AA:AA,DB!$O$9,Total!AA:AA,$I$2)+COUNTIFS(Total!X:X,$E$3,Total!W:W,B10,Total!AA:AA,DB!$G$5,Total!N:N,DB!$O$5,Total!AA:AA,DB!$G$9,Total!K:K,DB!$O$9,Total!AA:AA,$I$2)+COUNTIFS(Total!X:X,$E$3,Total!W:W,B10,Total!AA:AA,DB!$G$5,Total!N:N,DB!$O$5,Total!AA:AA,DB!$G$9,Total!AA:AA,DB!$O$9,Total!C:C,$I$2)+COUNTIFS(Total!X:X,$E$3,Total!W:W,B10,Total!AA:AA,DB!$G$5,Total!AA:AA,DB!$O$5,Total!M:M,DB!$G$9,Total!K:K,DB!$O$9,Total!AA:AA,$I$2)+COUNTIFS(Total!X:X,$E$3,Total!W:W,B10,Total!AA:AA,DB!$G$5,Total!AA:AA,DB!$O$5,Total!M:M,DB!$G$9,Total!AA:AA,DB!$O$9,Total!C:C,$I$2)+COUNTIFS(Total!X:X,$E$3,Total!W:W,B10,Total!AA:AA,DB!$G$5,Total!AA:AA,DB!$O$5,Total!AA:AA,DB!$G$9,Total!K:K,DB!$O$9,Total!C:C,$I$2)+COUNTIFS(Total!X:X,$E$3,Total!W:W,B10,Total!AA:AA,DB!$G$5,Total!N:N,DB!$O$5,Total!M:M,DB!$G$9,Total!K:K,DB!$O$9,Total!C:C,$I$2)+COUNTIFS(Total!X:X,$E$3,Total!W:W,B10,Total!O:O,DB!$G$5,Total!AA:AA,DB!$O$5,Total!M:M,DB!$G$9,Total!K:K,DB!$O$9,Total!C:C,$I$2)+COUNTIFS(Total!X:X,$E$3,Total!W:W,B10,Total!O:O,DB!$G$5,Total!N:N,DB!$O$5,Total!AA:AA,DB!$G$9,Total!K:K,DB!$O$9,Total!C:C,$I$2)+COUNTIFS(Total!X:X,$E$3,Total!W:W,B10,Total!O:O,DB!$G$5,Total!N:N,DB!$O$5,Total!M:M,DB!$G$9,Total!AA:AA,DB!$O$9,Total!C:C,$I$2)+COUNTIFS(Total!X:X,$E$3,Total!W:W,B10,Total!O:O,DB!$G$5,Total!N:N,DB!$O$5,Total!M:M,DB!$G$9,Total!K:K,DB!$O$9,Total!AA:AA,$I$2)</f>
        <v>3</v>
      </c>
      <c r="F10" s="31"/>
      <c r="G10" s="31">
        <f>COUNTIFS(Total!X:X,$G$3,Total!W:W,B10,Total!O:O,DB!$G$5,Total!N:N,DB!$O$5,Total!M:M,DB!$G$9,Total!K:K,DB!$O$9,Total!C:C,$I$2)+COUNTIFS(Total!X:X,$G$3,Total!W:W,B10,Total!AA:AA,DB!$G$5,Total!AA:AA,DB!$O$5,Total!AA:AA,DB!$G$9,Total!AA:AA,DB!$O$9,Total!AA:AA,$I$2)+COUNTIFS(Total!X:X,$G$3,Total!W:W,B10,Total!O:O,DB!$G$5,Total!AA:AA,DB!$O$5,Total!AA:AA,DB!$G$9,Total!AA:AA,DB!$O$9,Total!AA:AA,$I$2)+COUNTIFS(Total!X:X,$G$3,Total!W:W,B10,Total!AA:AA,DB!$G$5,Total!N:N,DB!$O$5,Total!AA:AA,DB!$G$9,Total!AA:AA,DB!$O$9,Total!AA:AA,$I$2)+COUNTIFS(Total!X:X,$G$3,Total!W:W,B10,Total!AA:AA,DB!$G$5,Total!AA:AA,DB!$O$5,Total!M:M,DB!$G$9,Total!AA:AA,DB!$O$9,Total!AA:AA,$I$2)+COUNTIFS(Total!X:X,$G$3,Total!W:W,B10,Total!AA:AA,DB!$G$5,Total!AA:AA,DB!$O$5,Total!AA:AA,DB!$G$9,Total!K:K,DB!$O$9,Total!AA:AA,$I$2)+COUNTIFS(Total!X:X,$G$3,Total!W:W,B10,Total!AA:AA,DB!$G$5,Total!AA:AA,DB!$O$5,Total!AA:AA,DB!$G$9,Total!AA:AA,DB!$O$9,Total!C:C,$I$2)+COUNTIFS(Total!X:X,$G$3,Total!W:W,B10,Total!O:O,DB!$G$5,Total!N:N,DB!$O$5,Total!M:M,DB!$G$9,Total!AA:AA,DB!$O$9,Total!AA:AA,$I$2)+COUNTIFS(Total!X:X,$G$3,Total!W:W,B10,Total!O:O,DB!$G$5,Total!N:N,DB!$O$5,Total!AA:AA,DB!$G$9,Total!K:K,DB!$O$9,Total!AA:AA,$I$2)+COUNTIFS(Total!X:X,$G$3,Total!W:W,B10,Total!O:O,DB!$G$5,Total!N:N,DB!$O$5,Total!AA:AA,DB!$G$9,Total!AA:AA,DB!$O$9,Total!C:C,$I$2)+COUNTIFS(Total!X:X,$G$3,Total!W:W,B10,Total!O:O,DB!$G$5,Total!AA:AA,DB!$O$5,Total!M:M,DB!$G$9,Total!K:K,DB!$O$9,Total!AA:AA,$I$2)+COUNTIFS(Total!X:X,$G$3,Total!W:W,B10,Total!O:O,DB!$G$5,Total!AA:AA,DB!$O$5,Total!M:M,DB!$G$9,Total!AA:AA,DB!$O$9,Total!C:C,$I$2)+COUNTIFS(Total!X:X,$G$3,Total!W:W,B10,Total!O:O,DB!$G$5,Total!AA:AA,DB!$O$5,Total!AA:AA,DB!$G$9,Total!K:K,DB!$O$9,Total!C:C,$I$2)+COUNTIFS(Total!X:X,$G$3,Total!W:W,B10,Total!AA:AA,DB!$G$5,Total!N:N,DB!$O$5,Total!M:M,DB!$G$9,Total!K:K,DB!$O$9,Total!AA:AA,$I$2)+COUNTIFS(Total!X:X,$G$3,Total!W:W,B10,Total!AA:AA,DB!$G$5,Total!N:N,DB!$O$5,Total!M:M,DB!$G$9,Total!AA:AA,DB!$O$9,Total!C:C,$I$2)+COUNTIFS(Total!X:X,$G$3,Total!W:W,B10,Total!AA:AA,DB!$G$5,Total!N:N,DB!$O$5,Total!AA:AA,DB!$G$9,Total!K:K,DB!$O$9,Total!C:C,$I$2)+COUNTIFS(Total!X:X,$G$3,Total!W:W,B10,Total!AA:AA,DB!$G$5,Total!AA:AA,DB!$O$5,Total!M:M,DB!$G$9,Total!K:K,DB!$O$9,Total!C:C,$I$2)+COUNTIFS(Total!X:X,$G$3,Total!W:W,B10,Total!O:O,DB!$G$5,Total!N:N,DB!$O$5,Total!AA:AA,DB!$G$9,Total!AA:AA,DB!$O$9,Total!AA:AA,$I$2)+COUNTIFS(Total!X:X,$G$3,Total!W:W,B10,Total!O:O,DB!$G$5,Total!AA:AA,DB!$O$5,Total!M:M,DB!$G$9,Total!AA:AA,DB!$O$9,Total!AA:AA,$I$2)+COUNTIFS(Total!X:X,$G$3,Total!W:W,B10,Total!O:O,DB!$G$5,Total!AA:AA,DB!$O$5,Total!AA:AA,DB!$G$9,Total!K:K,DB!$O$9,Total!AA:AA,$I$2)+COUNTIFS(Total!X:X,$G$3,Total!W:W,B10,Total!O:O,DB!$G$5,Total!AA:AA,DB!$O$5,Total!AA:AA,DB!$G$9,Total!AA:AA,DB!$O$9,Total!C:C,$I$2)+COUNTIFS(Total!X:X,$G$3,Total!W:W,B10,Total!AA:AA,DB!$G$5,Total!N:N,DB!$O$5,Total!M:M,DB!$G$9,Total!AA:AA,DB!$O$9,Total!AA:AA,$I$2)+COUNTIFS(Total!X:X,$G$3,Total!W:W,B10,Total!AA:AA,DB!$G$5,Total!N:N,DB!$O$5,Total!AA:AA,DB!$G$9,Total!K:K,DB!$O$9,Total!AA:AA,$I$2)+COUNTIFS(Total!X:X,$G$3,Total!W:W,B10,Total!AA:AA,DB!$G$5,Total!N:N,DB!$O$5,Total!AA:AA,DB!$G$9,Total!AA:AA,DB!$O$9,Total!C:C,$I$2)+COUNTIFS(Total!X:X,$G$3,Total!W:W,B10,Total!AA:AA,DB!$G$5,Total!AA:AA,DB!$O$5,Total!M:M,DB!$G$9,Total!K:K,DB!$O$9,Total!AA:AA,$I$2)+COUNTIFS(Total!X:X,$G$3,Total!W:W,B10,Total!AA:AA,DB!$G$5,Total!AA:AA,DB!$O$5,Total!M:M,DB!$G$9,Total!AA:AA,DB!$O$9,Total!C:C,$I$2)+COUNTIFS(Total!X:X,$G$3,Total!W:W,B10,Total!AA:AA,DB!$G$5,Total!AA:AA,DB!$O$5,Total!AA:AA,DB!$G$9,Total!K:K,DB!$O$9,Total!C:C,$I$2)+COUNTIFS(Total!X:X,$G$3,Total!W:W,B10,Total!AA:AA,DB!$G$5,Total!N:N,DB!$O$5,Total!M:M,DB!$G$9,Total!K:K,DB!$O$9,Total!C:C,$I$2)+COUNTIFS(Total!X:X,$G$3,Total!W:W,B10,Total!O:O,DB!$G$5,Total!AA:AA,DB!$O$5,Total!M:M,DB!$G$9,Total!K:K,DB!$O$9,Total!C:C,$I$2)+COUNTIFS(Total!X:X,$G$3,Total!W:W,B10,Total!O:O,DB!$G$5,Total!N:N,DB!$O$5,Total!AA:AA,DB!$G$9,Total!K:K,DB!$O$9,Total!C:C,$I$2)+COUNTIFS(Total!X:X,$G$3,Total!W:W,B10,Total!O:O,DB!$G$5,Total!N:N,DB!$O$5,Total!M:M,DB!$G$9,Total!AA:AA,DB!$O$9,Total!C:C,$I$2)+COUNTIFS(Total!X:X,$G$3,Total!W:W,B10,Total!O:O,DB!$G$5,Total!N:N,DB!$O$5,Total!M:M,DB!$G$9,Total!K:K,DB!$O$9,Total!AA:AA,$I$2)</f>
        <v>0</v>
      </c>
      <c r="H10" s="31">
        <f>COUNTIFS(Total!X:X,$H$3,Total!W:W,B10,Total!O:O,DB!$G$5,Total!N:N,DB!$O$5,Total!M:M,DB!$G$9,Total!K:K,DB!$O$9,Total!C:C,$I$2)+COUNTIFS(Total!X:X,$H$3,Total!W:W,B10,Total!AA:AA,DB!$G$5,Total!AA:AA,DB!$O$5,Total!AA:AA,DB!$G$9,Total!AA:AA,DB!$O$9,Total!AA:AA,$I$2)+COUNTIFS(Total!X:X,$H$3,Total!W:W,B10,Total!O:O,DB!$G$5,Total!AA:AA,DB!$O$5,Total!AA:AA,DB!$G$9,Total!AA:AA,DB!$O$9,Total!AA:AA,$I$2)+COUNTIFS(Total!X:X,$H$3,Total!W:W,B10,Total!AA:AA,DB!$G$5,Total!N:N,DB!$O$5,Total!AA:AA,DB!$G$9,Total!AA:AA,DB!$O$9,Total!AA:AA,$I$2)+COUNTIFS(Total!X:X,$H$3,Total!W:W,B10,Total!AA:AA,DB!$G$5,Total!AA:AA,DB!$O$5,Total!M:M,DB!$G$9,Total!AA:AA,DB!$O$9,Total!AA:AA,$I$2)+COUNTIFS(Total!X:X,$H$3,Total!W:W,B10,Total!AA:AA,DB!$G$5,Total!AA:AA,DB!$O$5,Total!AA:AA,DB!$G$9,Total!K:K,DB!$O$9,Total!AA:AA,$I$2)+COUNTIFS(Total!X:X,$H$3,Total!W:W,B10,Total!AA:AA,DB!$G$5,Total!AA:AA,DB!$O$5,Total!AA:AA,DB!$G$9,Total!AA:AA,DB!$O$9,Total!C:C,$I$2)+COUNTIFS(Total!X:X,$H$3,Total!W:W,B10,Total!O:O,DB!$G$5,Total!N:N,DB!$O$5,Total!M:M,DB!$G$9,Total!AA:AA,DB!$O$9,Total!AA:AA,$I$2)+COUNTIFS(Total!X:X,$H$3,Total!W:W,B10,Total!O:O,DB!$G$5,Total!N:N,DB!$O$5,Total!AA:AA,DB!$G$9,Total!K:K,DB!$O$9,Total!AA:AA,$I$2)+COUNTIFS(Total!X:X,$H$3,Total!W:W,B10,Total!O:O,DB!$G$5,Total!N:N,DB!$O$5,Total!AA:AA,DB!$G$9,Total!AA:AA,DB!$O$9,Total!C:C,$I$2)+COUNTIFS(Total!X:X,$H$3,Total!W:W,B10,Total!O:O,DB!$G$5,Total!AA:AA,DB!$O$5,Total!M:M,DB!$G$9,Total!K:K,DB!$O$9,Total!AA:AA,$I$2)+COUNTIFS(Total!X:X,$H$3,Total!W:W,B10,Total!O:O,DB!$G$5,Total!AA:AA,DB!$O$5,Total!M:M,DB!$G$9,Total!AA:AA,DB!$O$9,Total!C:C,$I$2)+COUNTIFS(Total!X:X,$H$3,Total!W:W,B10,Total!O:O,DB!$G$5,Total!AA:AA,DB!$O$5,Total!AA:AA,DB!$G$9,Total!K:K,DB!$O$9,Total!C:C,$I$2)+COUNTIFS(Total!X:X,$H$3,Total!W:W,B10,Total!AA:AA,DB!$G$5,Total!N:N,DB!$O$5,Total!M:M,DB!$G$9,Total!K:K,DB!$O$9,Total!AA:AA,$I$2)+COUNTIFS(Total!X:X,$H$3,Total!W:W,B10,Total!AA:AA,DB!$G$5,Total!N:N,DB!$O$5,Total!M:M,DB!$G$9,Total!AA:AA,DB!$O$9,Total!C:C,$I$2)+COUNTIFS(Total!X:X,$H$3,Total!W:W,B10,Total!AA:AA,DB!$G$5,Total!N:N,DB!$O$5,Total!AA:AA,DB!$G$9,Total!K:K,DB!$O$9,Total!C:C,$I$2)+COUNTIFS(Total!X:X,$H$3,Total!W:W,B10,Total!AA:AA,DB!$G$5,Total!AA:AA,DB!$O$5,Total!M:M,DB!$G$9,Total!K:K,DB!$O$9,Total!C:C,$I$2)+COUNTIFS(Total!X:X,$H$3,Total!W:W,B10,Total!O:O,DB!$G$5,Total!N:N,DB!$O$5,Total!AA:AA,DB!$G$9,Total!AA:AA,DB!$O$9,Total!AA:AA,$I$2)+COUNTIFS(Total!X:X,$H$3,Total!W:W,B10,Total!O:O,DB!$G$5,Total!AA:AA,DB!$O$5,Total!M:M,DB!$G$9,Total!AA:AA,DB!$O$9,Total!AA:AA,$I$2)+COUNTIFS(Total!X:X,$H$3,Total!W:W,B10,Total!O:O,DB!$G$5,Total!AA:AA,DB!$O$5,Total!AA:AA,DB!$G$9,Total!K:K,DB!$O$9,Total!AA:AA,$I$2)+COUNTIFS(Total!X:X,$H$3,Total!W:W,B10,Total!O:O,DB!$G$5,Total!AA:AA,DB!$O$5,Total!AA:AA,DB!$G$9,Total!AA:AA,DB!$O$9,Total!C:C,$I$2)+COUNTIFS(Total!X:X,$H$3,Total!W:W,B10,Total!AA:AA,DB!$G$5,Total!N:N,DB!$O$5,Total!M:M,DB!$G$9,Total!AA:AA,DB!$O$9,Total!AA:AA,$I$2)+COUNTIFS(Total!X:X,$H$3,Total!W:W,B10,Total!AA:AA,DB!$G$5,Total!N:N,DB!$O$5,Total!AA:AA,DB!$G$9,Total!K:K,DB!$O$9,Total!AA:AA,$I$2)+COUNTIFS(Total!X:X,$H$3,Total!W:W,B10,Total!AA:AA,DB!$G$5,Total!N:N,DB!$O$5,Total!AA:AA,DB!$G$9,Total!AA:AA,DB!$O$9,Total!C:C,$I$2)+COUNTIFS(Total!X:X,$H$3,Total!W:W,B10,Total!AA:AA,DB!$G$5,Total!AA:AA,DB!$O$5,Total!M:M,DB!$G$9,Total!K:K,DB!$O$9,Total!AA:AA,$I$2)+COUNTIFS(Total!X:X,$H$3,Total!W:W,B10,Total!AA:AA,DB!$G$5,Total!AA:AA,DB!$O$5,Total!M:M,DB!$G$9,Total!AA:AA,DB!$O$9,Total!C:C,$I$2)+COUNTIFS(Total!X:X,$H$3,Total!W:W,B10,Total!AA:AA,DB!$G$5,Total!AA:AA,DB!$O$5,Total!AA:AA,DB!$G$9,Total!K:K,DB!$O$9,Total!C:C,$I$2)+COUNTIFS(Total!X:X,$H$3,Total!W:W,B10,Total!AA:AA,DB!$G$5,Total!N:N,DB!$O$5,Total!M:M,DB!$G$9,Total!K:K,DB!$O$9,Total!C:C,$I$2)+COUNTIFS(Total!X:X,$H$3,Total!W:W,B10,Total!O:O,DB!$G$5,Total!AA:AA,DB!$O$5,Total!M:M,DB!$G$9,Total!K:K,DB!$O$9,Total!C:C,$I$2)+COUNTIFS(Total!X:X,$H$3,Total!W:W,B10,Total!O:O,DB!$G$5,Total!N:N,DB!$O$5,Total!AA:AA,DB!$G$9,Total!K:K,DB!$O$9,Total!C:C,$I$2)+COUNTIFS(Total!X:X,$H$3,Total!W:W,B10,Total!O:O,DB!$G$5,Total!N:N,DB!$O$5,Total!M:M,DB!$G$9,Total!AA:AA,DB!$O$9,Total!C:C,$I$2)+COUNTIFS(Total!X:X,$H$3,Total!W:W,B10,Total!O:O,DB!$G$5,Total!N:N,DB!$O$5,Total!M:M,DB!$G$9,Total!K:K,DB!$O$9,Total!AA:AA,$I$2)</f>
        <v>0</v>
      </c>
      <c r="I10" s="31">
        <f>COUNTIFS(Total!X:X,$I$3,Total!W:W,B10,Total!O:O,DB!$G$5,Total!N:N,DB!$O$5,Total!M:M,DB!$G$9,Total!K:K,DB!$O$9,Total!C:C,$I$2)+COUNTIFS(Total!X:X,$I$3,Total!W:W,B10,Total!AA:AA,DB!$G$5,Total!AA:AA,DB!$O$5,Total!AA:AA,DB!$G$9,Total!AA:AA,DB!$O$9,Total!AA:AA,$I$2)+COUNTIFS(Total!X:X,$I$3,Total!W:W,B10,Total!O:O,DB!$G$5,Total!AA:AA,DB!$O$5,Total!AA:AA,DB!$G$9,Total!AA:AA,DB!$O$9,Total!AA:AA,$I$2)+COUNTIFS(Total!X:X,$I$3,Total!W:W,B10,Total!AA:AA,DB!$G$5,Total!N:N,DB!$O$5,Total!AA:AA,DB!$G$9,Total!AA:AA,DB!$O$9,Total!AA:AA,$I$2)+COUNTIFS(Total!X:X,$I$3,Total!W:W,B10,Total!AA:AA,DB!$G$5,Total!AA:AA,DB!$O$5,Total!M:M,DB!$G$9,Total!AA:AA,DB!$O$9,Total!AA:AA,$I$2)+COUNTIFS(Total!X:X,$I$3,Total!W:W,B10,Total!AA:AA,DB!$G$5,Total!AA:AA,DB!$O$5,Total!AA:AA,DB!$G$9,Total!K:K,DB!$O$9,Total!AA:AA,$I$2)+COUNTIFS(Total!X:X,$I$3,Total!W:W,B10,Total!AA:AA,DB!$G$5,Total!AA:AA,DB!$O$5,Total!AA:AA,DB!$G$9,Total!AA:AA,DB!$O$9,Total!C:C,$I$2)+COUNTIFS(Total!X:X,$I$3,Total!W:W,B10,Total!O:O,DB!$G$5,Total!N:N,DB!$O$5,Total!M:M,DB!$G$9,Total!AA:AA,DB!$O$9,Total!AA:AA,$I$2)+COUNTIFS(Total!X:X,$I$3,Total!W:W,B10,Total!O:O,DB!$G$5,Total!N:N,DB!$O$5,Total!AA:AA,DB!$G$9,Total!K:K,DB!$O$9,Total!AA:AA,$I$2)+COUNTIFS(Total!X:X,$I$3,Total!W:W,B10,Total!O:O,DB!$G$5,Total!N:N,DB!$O$5,Total!AA:AA,DB!$G$9,Total!AA:AA,DB!$O$9,Total!C:C,$I$2)+COUNTIFS(Total!X:X,$I$3,Total!W:W,B10,Total!O:O,DB!$G$5,Total!AA:AA,DB!$O$5,Total!M:M,DB!$G$9,Total!K:K,DB!$O$9,Total!AA:AA,$I$2)+COUNTIFS(Total!X:X,$I$3,Total!W:W,B10,Total!O:O,DB!$G$5,Total!AA:AA,DB!$O$5,Total!M:M,DB!$G$9,Total!AA:AA,DB!$O$9,Total!C:C,$I$2)+COUNTIFS(Total!X:X,$I$3,Total!W:W,B10,Total!O:O,DB!$G$5,Total!AA:AA,DB!$O$5,Total!AA:AA,DB!$G$9,Total!K:K,DB!$O$9,Total!C:C,$I$2)+COUNTIFS(Total!X:X,$I$3,Total!W:W,B10,Total!AA:AA,DB!$G$5,Total!N:N,DB!$O$5,Total!M:M,DB!$G$9,Total!K:K,DB!$O$9,Total!AA:AA,$I$2)+COUNTIFS(Total!X:X,$I$3,Total!W:W,B10,Total!AA:AA,DB!$G$5,Total!N:N,DB!$O$5,Total!M:M,DB!$G$9,Total!AA:AA,DB!$O$9,Total!C:C,$I$2)+COUNTIFS(Total!X:X,$I$3,Total!W:W,B10,Total!AA:AA,DB!$G$5,Total!N:N,DB!$O$5,Total!AA:AA,DB!$G$9,Total!K:K,DB!$O$9,Total!C:C,$I$2)+COUNTIFS(Total!X:X,$I$3,Total!W:W,B10,Total!AA:AA,DB!$G$5,Total!AA:AA,DB!$O$5,Total!M:M,DB!$G$9,Total!K:K,DB!$O$9,Total!C:C,$I$2)+COUNTIFS(Total!X:X,$I$3,Total!W:W,B10,Total!O:O,DB!$G$5,Total!N:N,DB!$O$5,Total!AA:AA,DB!$G$9,Total!AA:AA,DB!$O$9,Total!AA:AA,$I$2)+COUNTIFS(Total!X:X,$I$3,Total!W:W,B10,Total!O:O,DB!$G$5,Total!AA:AA,DB!$O$5,Total!M:M,DB!$G$9,Total!AA:AA,DB!$O$9,Total!AA:AA,$I$2)+COUNTIFS(Total!X:X,$I$3,Total!W:W,B10,Total!O:O,DB!$G$5,Total!AA:AA,DB!$O$5,Total!AA:AA,DB!$G$9,Total!K:K,DB!$O$9,Total!AA:AA,$I$2)+COUNTIFS(Total!X:X,$I$3,Total!W:W,B10,Total!O:O,DB!$G$5,Total!AA:AA,DB!$O$5,Total!AA:AA,DB!$G$9,Total!AA:AA,DB!$O$9,Total!C:C,$I$2)+COUNTIFS(Total!X:X,$I$3,Total!W:W,B10,Total!AA:AA,DB!$G$5,Total!N:N,DB!$O$5,Total!M:M,DB!$G$9,Total!AA:AA,DB!$O$9,Total!AA:AA,$I$2)+COUNTIFS(Total!X:X,$I$3,Total!W:W,B10,Total!AA:AA,DB!$G$5,Total!N:N,DB!$O$5,Total!AA:AA,DB!$G$9,Total!K:K,DB!$O$9,Total!AA:AA,$I$2)+COUNTIFS(Total!X:X,$I$3,Total!W:W,B10,Total!AA:AA,DB!$G$5,Total!N:N,DB!$O$5,Total!AA:AA,DB!$G$9,Total!AA:AA,DB!$O$9,Total!C:C,$I$2)+COUNTIFS(Total!X:X,$I$3,Total!W:W,B10,Total!AA:AA,DB!$G$5,Total!AA:AA,DB!$O$5,Total!M:M,DB!$G$9,Total!K:K,DB!$O$9,Total!AA:AA,$I$2)+COUNTIFS(Total!X:X,$I$3,Total!W:W,B10,Total!AA:AA,DB!$G$5,Total!AA:AA,DB!$O$5,Total!M:M,DB!$G$9,Total!AA:AA,DB!$O$9,Total!C:C,$I$2)+COUNTIFS(Total!X:X,$I$3,Total!W:W,B10,Total!AA:AA,DB!$G$5,Total!AA:AA,DB!$O$5,Total!AA:AA,DB!$G$9,Total!K:K,DB!$O$9,Total!C:C,$I$2)+COUNTIFS(Total!X:X,$I$3,Total!W:W,B10,Total!AA:AA,DB!$G$5,Total!N:N,DB!$O$5,Total!M:M,DB!$G$9,Total!K:K,DB!$O$9,Total!C:C,$I$2)+COUNTIFS(Total!X:X,$I$3,Total!W:W,B10,Total!O:O,DB!$G$5,Total!AA:AA,DB!$O$5,Total!M:M,DB!$G$9,Total!K:K,DB!$O$9,Total!C:C,$I$2)+COUNTIFS(Total!X:X,$I$3,Total!W:W,B10,Total!O:O,DB!$G$5,Total!N:N,DB!$O$5,Total!AA:AA,DB!$G$9,Total!K:K,DB!$O$9,Total!C:C,$I$2)+COUNTIFS(Total!X:X,$I$3,Total!W:W,B10,Total!O:O,DB!$G$5,Total!N:N,DB!$O$5,Total!M:M,DB!$G$9,Total!AA:AA,DB!$O$9,Total!C:C,$I$2)+COUNTIFS(Total!X:X,$I$3,Total!W:W,B10,Total!O:O,DB!$G$5,Total!N:N,DB!$O$5,Total!M:M,DB!$G$9,Total!K:K,DB!$O$9,Total!AA:AA,$I$2)</f>
        <v>1</v>
      </c>
      <c r="J10" s="31">
        <f>COUNTIFS(Total!X:X,$J$3,Total!W:W,B10,Total!O:O,DB!$G$5,Total!N:N,DB!$O$5,Total!M:M,DB!$G$9,Total!K:K,DB!$O$9,Total!C:C,$I$2)+COUNTIFS(Total!X:X,$J$3,Total!W:W,B10,Total!AA:AA,DB!$G$5,Total!AA:AA,DB!$O$5,Total!AA:AA,DB!$G$9,Total!AA:AA,DB!$O$9,Total!AA:AA,$I$2)+COUNTIFS(Total!X:X,$J$3,Total!W:W,B10,Total!O:O,DB!$G$5,Total!AA:AA,DB!$O$5,Total!AA:AA,DB!$G$9,Total!AA:AA,DB!$O$9,Total!AA:AA,$I$2)+COUNTIFS(Total!X:X,$J$3,Total!W:W,B10,Total!AA:AA,DB!$G$5,Total!N:N,DB!$O$5,Total!AA:AA,DB!$G$9,Total!AA:AA,DB!$O$9,Total!AA:AA,$I$2)+COUNTIFS(Total!X:X,$J$3,Total!W:W,B10,Total!AA:AA,DB!$G$5,Total!AA:AA,DB!$O$5,Total!M:M,DB!$G$9,Total!AA:AA,DB!$O$9,Total!AA:AA,$I$2)+COUNTIFS(Total!X:X,$J$3,Total!W:W,B10,Total!AA:AA,DB!$G$5,Total!AA:AA,DB!$O$5,Total!AA:AA,DB!$G$9,Total!K:K,DB!$O$9,Total!AA:AA,$I$2)+COUNTIFS(Total!X:X,$J$3,Total!W:W,B10,Total!AA:AA,DB!$G$5,Total!AA:AA,DB!$O$5,Total!AA:AA,DB!$G$9,Total!AA:AA,DB!$O$9,Total!C:C,$I$2)+COUNTIFS(Total!X:X,$J$3,Total!W:W,B10,Total!O:O,DB!$G$5,Total!N:N,DB!$O$5,Total!M:M,DB!$G$9,Total!AA:AA,DB!$O$9,Total!AA:AA,$I$2)+COUNTIFS(Total!X:X,$J$3,Total!W:W,B10,Total!O:O,DB!$G$5,Total!N:N,DB!$O$5,Total!AA:AA,DB!$G$9,Total!K:K,DB!$O$9,Total!AA:AA,$I$2)+COUNTIFS(Total!X:X,$J$3,Total!W:W,B10,Total!O:O,DB!$G$5,Total!N:N,DB!$O$5,Total!AA:AA,DB!$G$9,Total!AA:AA,DB!$O$9,Total!C:C,$I$2)+COUNTIFS(Total!X:X,$J$3,Total!W:W,B10,Total!O:O,DB!$G$5,Total!AA:AA,DB!$O$5,Total!M:M,DB!$G$9,Total!K:K,DB!$O$9,Total!AA:AA,$I$2)+COUNTIFS(Total!X:X,$J$3,Total!W:W,B10,Total!O:O,DB!$G$5,Total!AA:AA,DB!$O$5,Total!M:M,DB!$G$9,Total!AA:AA,DB!$O$9,Total!C:C,$I$2)+COUNTIFS(Total!X:X,$J$3,Total!W:W,B10,Total!O:O,DB!$G$5,Total!AA:AA,DB!$O$5,Total!AA:AA,DB!$G$9,Total!K:K,DB!$O$9,Total!C:C,$I$2)+COUNTIFS(Total!X:X,$J$3,Total!W:W,B10,Total!AA:AA,DB!$G$5,Total!N:N,DB!$O$5,Total!M:M,DB!$G$9,Total!K:K,DB!$O$9,Total!AA:AA,$I$2)+COUNTIFS(Total!X:X,$J$3,Total!W:W,B10,Total!AA:AA,DB!$G$5,Total!N:N,DB!$O$5,Total!M:M,DB!$G$9,Total!AA:AA,DB!$O$9,Total!C:C,$I$2)+COUNTIFS(Total!X:X,$J$3,Total!W:W,B10,Total!AA:AA,DB!$G$5,Total!N:N,DB!$O$5,Total!AA:AA,DB!$G$9,Total!K:K,DB!$O$9,Total!C:C,$I$2)+COUNTIFS(Total!X:X,$J$3,Total!W:W,B10,Total!AA:AA,DB!$G$5,Total!AA:AA,DB!$O$5,Total!M:M,DB!$G$9,Total!K:K,DB!$O$9,Total!C:C,$I$2)+COUNTIFS(Total!X:X,$J$3,Total!W:W,B10,Total!O:O,DB!$G$5,Total!N:N,DB!$O$5,Total!AA:AA,DB!$G$9,Total!AA:AA,DB!$O$9,Total!AA:AA,$I$2)+COUNTIFS(Total!X:X,$J$3,Total!W:W,B10,Total!O:O,DB!$G$5,Total!AA:AA,DB!$O$5,Total!M:M,DB!$G$9,Total!AA:AA,DB!$O$9,Total!AA:AA,$I$2)+COUNTIFS(Total!X:X,$J$3,Total!W:W,B10,Total!O:O,DB!$G$5,Total!AA:AA,DB!$O$5,Total!AA:AA,DB!$G$9,Total!K:K,DB!$O$9,Total!AA:AA,$I$2)+COUNTIFS(Total!X:X,$J$3,Total!W:W,B10,Total!O:O,DB!$G$5,Total!AA:AA,DB!$O$5,Total!AA:AA,DB!$G$9,Total!AA:AA,DB!$O$9,Total!C:C,$I$2)+COUNTIFS(Total!X:X,$J$3,Total!W:W,B10,Total!AA:AA,DB!$G$5,Total!N:N,DB!$O$5,Total!M:M,DB!$G$9,Total!AA:AA,DB!$O$9,Total!AA:AA,$I$2)+COUNTIFS(Total!X:X,$J$3,Total!W:W,B10,Total!AA:AA,DB!$G$5,Total!N:N,DB!$O$5,Total!AA:AA,DB!$G$9,Total!K:K,DB!$O$9,Total!AA:AA,$I$2)+COUNTIFS(Total!X:X,$J$3,Total!W:W,B10,Total!AA:AA,DB!$G$5,Total!N:N,DB!$O$5,Total!AA:AA,DB!$G$9,Total!AA:AA,DB!$O$9,Total!C:C,$I$2)+COUNTIFS(Total!X:X,$J$3,Total!W:W,B10,Total!AA:AA,DB!$G$5,Total!AA:AA,DB!$O$5,Total!M:M,DB!$G$9,Total!K:K,DB!$O$9,Total!AA:AA,$I$2)+COUNTIFS(Total!X:X,$J$3,Total!W:W,B10,Total!AA:AA,DB!$G$5,Total!AA:AA,DB!$O$5,Total!M:M,DB!$G$9,Total!AA:AA,DB!$O$9,Total!C:C,$I$2)+COUNTIFS(Total!X:X,$J$3,Total!W:W,B10,Total!AA:AA,DB!$G$5,Total!AA:AA,DB!$O$5,Total!AA:AA,DB!$G$9,Total!K:K,DB!$O$9,Total!C:C,$I$2)+COUNTIFS(Total!X:X,$J$3,Total!W:W,B10,Total!AA:AA,DB!$G$5,Total!N:N,DB!$O$5,Total!M:M,DB!$G$9,Total!K:K,DB!$O$9,Total!C:C,$I$2)+COUNTIFS(Total!X:X,$J$3,Total!W:W,B10,Total!O:O,DB!$G$5,Total!AA:AA,DB!$O$5,Total!M:M,DB!$G$9,Total!K:K,DB!$O$9,Total!C:C,$I$2)+COUNTIFS(Total!X:X,$J$3,Total!W:W,B10,Total!O:O,DB!$G$5,Total!N:N,DB!$O$5,Total!AA:AA,DB!$G$9,Total!K:K,DB!$O$9,Total!C:C,$I$2)+COUNTIFS(Total!X:X,$J$3,Total!W:W,B10,Total!O:O,DB!$G$5,Total!N:N,DB!$O$5,Total!M:M,DB!$G$9,Total!AA:AA,DB!$O$9,Total!C:C,$I$2)+COUNTIFS(Total!X:X,$J$3,Total!W:W,B10,Total!O:O,DB!$G$5,Total!N:N,DB!$O$5,Total!M:M,DB!$G$9,Total!K:K,DB!$O$9,Total!AA:AA,$I$2)</f>
        <v>0</v>
      </c>
      <c r="K10" s="31">
        <f>COUNTIFS(Total!X:X,$K$3,Total!W:W,B10,Total!O:O,DB!$G$5,Total!N:N,DB!$O$5,Total!M:M,DB!$G$9,Total!K:K,DB!$O$9,Total!C:C,$I$2)+COUNTIFS(Total!X:X,$K$3,Total!W:W,B10,Total!AA:AA,DB!$G$5,Total!AA:AA,DB!$O$5,Total!AA:AA,DB!$G$9,Total!AA:AA,DB!$O$9,Total!AA:AA,$I$2)+COUNTIFS(Total!X:X,$K$3,Total!W:W,B10,Total!O:O,DB!$G$5,Total!AA:AA,DB!$O$5,Total!AA:AA,DB!$G$9,Total!AA:AA,DB!$O$9,Total!AA:AA,$I$2)+COUNTIFS(Total!X:X,$K$3,Total!W:W,B10,Total!AA:AA,DB!$G$5,Total!N:N,DB!$O$5,Total!AA:AA,DB!$G$9,Total!AA:AA,DB!$O$9,Total!AA:AA,$I$2)+COUNTIFS(Total!X:X,$K$3,Total!W:W,B10,Total!AA:AA,DB!$G$5,Total!AA:AA,DB!$O$5,Total!M:M,DB!$G$9,Total!AA:AA,DB!$O$9,Total!AA:AA,$I$2)+COUNTIFS(Total!X:X,$K$3,Total!W:W,B10,Total!AA:AA,DB!$G$5,Total!AA:AA,DB!$O$5,Total!AA:AA,DB!$G$9,Total!K:K,DB!$O$9,Total!AA:AA,$I$2)+COUNTIFS(Total!X:X,$K$3,Total!W:W,B10,Total!AA:AA,DB!$G$5,Total!AA:AA,DB!$O$5,Total!AA:AA,DB!$G$9,Total!AA:AA,DB!$O$9,Total!C:C,$I$2)+COUNTIFS(Total!X:X,$K$3,Total!W:W,B10,Total!O:O,DB!$G$5,Total!N:N,DB!$O$5,Total!M:M,DB!$G$9,Total!AA:AA,DB!$O$9,Total!AA:AA,$I$2)+COUNTIFS(Total!X:X,$K$3,Total!W:W,B10,Total!O:O,DB!$G$5,Total!N:N,DB!$O$5,Total!AA:AA,DB!$G$9,Total!K:K,DB!$O$9,Total!AA:AA,$I$2)+COUNTIFS(Total!X:X,$K$3,Total!W:W,B10,Total!O:O,DB!$G$5,Total!N:N,DB!$O$5,Total!AA:AA,DB!$G$9,Total!AA:AA,DB!$O$9,Total!C:C,$I$2)+COUNTIFS(Total!X:X,$K$3,Total!W:W,B10,Total!O:O,DB!$G$5,Total!AA:AA,DB!$O$5,Total!M:M,DB!$G$9,Total!K:K,DB!$O$9,Total!AA:AA,$I$2)+COUNTIFS(Total!X:X,$K$3,Total!W:W,B10,Total!O:O,DB!$G$5,Total!AA:AA,DB!$O$5,Total!M:M,DB!$G$9,Total!AA:AA,DB!$O$9,Total!C:C,$I$2)+COUNTIFS(Total!X:X,$K$3,Total!W:W,B10,Total!O:O,DB!$G$5,Total!AA:AA,DB!$O$5,Total!AA:AA,DB!$G$9,Total!K:K,DB!$O$9,Total!C:C,$I$2)+COUNTIFS(Total!X:X,$K$3,Total!W:W,B10,Total!AA:AA,DB!$G$5,Total!N:N,DB!$O$5,Total!M:M,DB!$G$9,Total!K:K,DB!$O$9,Total!AA:AA,$I$2)+COUNTIFS(Total!X:X,$K$3,Total!W:W,B10,Total!AA:AA,DB!$G$5,Total!N:N,DB!$O$5,Total!M:M,DB!$G$9,Total!AA:AA,DB!$O$9,Total!C:C,$I$2)+COUNTIFS(Total!X:X,$K$3,Total!W:W,B10,Total!AA:AA,DB!$G$5,Total!N:N,DB!$O$5,Total!AA:AA,DB!$G$9,Total!K:K,DB!$O$9,Total!C:C,$I$2)+COUNTIFS(Total!X:X,$K$3,Total!W:W,B10,Total!AA:AA,DB!$G$5,Total!AA:AA,DB!$O$5,Total!M:M,DB!$G$9,Total!K:K,DB!$O$9,Total!C:C,$I$2)+COUNTIFS(Total!X:X,$K$3,Total!W:W,B10,Total!O:O,DB!$G$5,Total!N:N,DB!$O$5,Total!AA:AA,DB!$G$9,Total!AA:AA,DB!$O$9,Total!AA:AA,$I$2)+COUNTIFS(Total!X:X,$K$3,Total!W:W,B10,Total!O:O,DB!$G$5,Total!AA:AA,DB!$O$5,Total!M:M,DB!$G$9,Total!AA:AA,DB!$O$9,Total!AA:AA,$I$2)+COUNTIFS(Total!X:X,$K$3,Total!W:W,B10,Total!O:O,DB!$G$5,Total!AA:AA,DB!$O$5,Total!AA:AA,DB!$G$9,Total!K:K,DB!$O$9,Total!AA:AA,$I$2)+COUNTIFS(Total!X:X,$K$3,Total!W:W,B10,Total!O:O,DB!$G$5,Total!AA:AA,DB!$O$5,Total!AA:AA,DB!$G$9,Total!AA:AA,DB!$O$9,Total!C:C,$I$2)+COUNTIFS(Total!X:X,$K$3,Total!W:W,B10,Total!AA:AA,DB!$G$5,Total!N:N,DB!$O$5,Total!M:M,DB!$G$9,Total!AA:AA,DB!$O$9,Total!AA:AA,$I$2)+COUNTIFS(Total!X:X,$K$3,Total!W:W,B10,Total!AA:AA,DB!$G$5,Total!N:N,DB!$O$5,Total!AA:AA,DB!$G$9,Total!K:K,DB!$O$9,Total!AA:AA,$I$2)+COUNTIFS(Total!X:X,$K$3,Total!W:W,B10,Total!AA:AA,DB!$G$5,Total!N:N,DB!$O$5,Total!AA:AA,DB!$G$9,Total!AA:AA,DB!$O$9,Total!C:C,$I$2)+COUNTIFS(Total!X:X,$K$3,Total!W:W,B10,Total!AA:AA,DB!$G$5,Total!AA:AA,DB!$O$5,Total!M:M,DB!$G$9,Total!K:K,DB!$O$9,Total!AA:AA,$I$2)+COUNTIFS(Total!X:X,$K$3,Total!W:W,B10,Total!AA:AA,DB!$G$5,Total!AA:AA,DB!$O$5,Total!M:M,DB!$G$9,Total!AA:AA,DB!$O$9,Total!C:C,$I$2)+COUNTIFS(Total!X:X,$K$3,Total!W:W,B10,Total!AA:AA,DB!$G$5,Total!AA:AA,DB!$O$5,Total!AA:AA,DB!$G$9,Total!K:K,DB!$O$9,Total!C:C,$I$2)+COUNTIFS(Total!X:X,$K$3,Total!W:W,B10,Total!AA:AA,DB!$G$5,Total!N:N,DB!$O$5,Total!M:M,DB!$G$9,Total!K:K,DB!$O$9,Total!C:C,$I$2)+COUNTIFS(Total!X:X,$K$3,Total!W:W,B10,Total!O:O,DB!$G$5,Total!AA:AA,DB!$O$5,Total!M:M,DB!$G$9,Total!K:K,DB!$O$9,Total!C:C,$I$2)+COUNTIFS(Total!X:X,$K$3,Total!W:W,B10,Total!O:O,DB!$G$5,Total!N:N,DB!$O$5,Total!AA:AA,DB!$G$9,Total!K:K,DB!$O$9,Total!C:C,$I$2)+COUNTIFS(Total!X:X,$K$3,Total!W:W,B10,Total!O:O,DB!$G$5,Total!N:N,DB!$O$5,Total!M:M,DB!$G$9,Total!AA:AA,DB!$O$9,Total!C:C,$I$2)+COUNTIFS(Total!X:X,$K$3,Total!W:W,B10,Total!O:O,DB!$G$5,Total!N:N,DB!$O$5,Total!M:M,DB!$G$9,Total!K:K,DB!$O$9,Total!AA:AA,$I$2)</f>
        <v>0</v>
      </c>
      <c r="L10" s="31">
        <f>COUNTIFS(Total!X:X,$L$3,Total!W:W,B10,Total!O:O,DB!$G$5,Total!N:N,DB!$O$5,Total!M:M,DB!$G$9,Total!K:K,DB!$O$9,Total!C:C,$I$2)+COUNTIFS(Total!X:X,$L$3,Total!W:W,B10,Total!AA:AA,DB!$G$5,Total!AA:AA,DB!$O$5,Total!AA:AA,DB!$G$9,Total!AA:AA,DB!$O$9,Total!AA:AA,$I$2)+COUNTIFS(Total!X:X,$L$3,Total!W:W,B10,Total!O:O,DB!$G$5,Total!AA:AA,DB!$O$5,Total!AA:AA,DB!$G$9,Total!AA:AA,DB!$O$9,Total!AA:AA,$I$2)+COUNTIFS(Total!X:X,$L$3,Total!W:W,B10,Total!AA:AA,DB!$G$5,Total!N:N,DB!$O$5,Total!AA:AA,DB!$G$9,Total!AA:AA,DB!$O$9,Total!AA:AA,$I$2)+COUNTIFS(Total!X:X,$L$3,Total!W:W,B10,Total!AA:AA,DB!$G$5,Total!AA:AA,DB!$O$5,Total!M:M,DB!$G$9,Total!AA:AA,DB!$O$9,Total!AA:AA,$I$2)+COUNTIFS(Total!X:X,$L$3,Total!W:W,B10,Total!AA:AA,DB!$G$5,Total!AA:AA,DB!$O$5,Total!AA:AA,DB!$G$9,Total!K:K,DB!$O$9,Total!AA:AA,$I$2)+COUNTIFS(Total!X:X,$L$3,Total!W:W,B10,Total!AA:AA,DB!$G$5,Total!AA:AA,DB!$O$5,Total!AA:AA,DB!$G$9,Total!AA:AA,DB!$O$9,Total!C:C,$I$2)+COUNTIFS(Total!X:X,$L$3,Total!W:W,B10,Total!O:O,DB!$G$5,Total!N:N,DB!$O$5,Total!M:M,DB!$G$9,Total!AA:AA,DB!$O$9,Total!AA:AA,$I$2)+COUNTIFS(Total!X:X,$L$3,Total!W:W,B10,Total!O:O,DB!$G$5,Total!N:N,DB!$O$5,Total!AA:AA,DB!$G$9,Total!K:K,DB!$O$9,Total!AA:AA,$I$2)+COUNTIFS(Total!X:X,$L$3,Total!W:W,B10,Total!O:O,DB!$G$5,Total!N:N,DB!$O$5,Total!AA:AA,DB!$G$9,Total!AA:AA,DB!$O$9,Total!C:C,$I$2)+COUNTIFS(Total!X:X,$L$3,Total!W:W,B10,Total!O:O,DB!$G$5,Total!AA:AA,DB!$O$5,Total!M:M,DB!$G$9,Total!K:K,DB!$O$9,Total!AA:AA,$I$2)+COUNTIFS(Total!X:X,$L$3,Total!W:W,B10,Total!O:O,DB!$G$5,Total!AA:AA,DB!$O$5,Total!M:M,DB!$G$9,Total!AA:AA,DB!$O$9,Total!C:C,$I$2)+COUNTIFS(Total!X:X,$L$3,Total!W:W,B10,Total!O:O,DB!$G$5,Total!AA:AA,DB!$O$5,Total!AA:AA,DB!$G$9,Total!K:K,DB!$O$9,Total!C:C,$I$2)+COUNTIFS(Total!X:X,$L$3,Total!W:W,B10,Total!AA:AA,DB!$G$5,Total!N:N,DB!$O$5,Total!M:M,DB!$G$9,Total!K:K,DB!$O$9,Total!AA:AA,$I$2)+COUNTIFS(Total!X:X,$L$3,Total!W:W,B10,Total!AA:AA,DB!$G$5,Total!N:N,DB!$O$5,Total!M:M,DB!$G$9,Total!AA:AA,DB!$O$9,Total!C:C,$I$2)+COUNTIFS(Total!X:X,$L$3,Total!W:W,B10,Total!AA:AA,DB!$G$5,Total!N:N,DB!$O$5,Total!AA:AA,DB!$G$9,Total!K:K,DB!$O$9,Total!C:C,$I$2)+COUNTIFS(Total!X:X,$L$3,Total!W:W,B10,Total!AA:AA,DB!$G$5,Total!AA:AA,DB!$O$5,Total!M:M,DB!$G$9,Total!K:K,DB!$O$9,Total!C:C,$I$2)+COUNTIFS(Total!X:X,$L$3,Total!W:W,B10,Total!O:O,DB!$G$5,Total!N:N,DB!$O$5,Total!AA:AA,DB!$G$9,Total!AA:AA,DB!$O$9,Total!AA:AA,$I$2)+COUNTIFS(Total!X:X,$L$3,Total!W:W,B10,Total!O:O,DB!$G$5,Total!AA:AA,DB!$O$5,Total!M:M,DB!$G$9,Total!AA:AA,DB!$O$9,Total!AA:AA,$I$2)+COUNTIFS(Total!X:X,$L$3,Total!W:W,B10,Total!O:O,DB!$G$5,Total!AA:AA,DB!$O$5,Total!AA:AA,DB!$G$9,Total!K:K,DB!$O$9,Total!AA:AA,$I$2)+COUNTIFS(Total!X:X,$L$3,Total!W:W,B10,Total!O:O,DB!$G$5,Total!AA:AA,DB!$O$5,Total!AA:AA,DB!$G$9,Total!AA:AA,DB!$O$9,Total!C:C,$I$2)+COUNTIFS(Total!X:X,$L$3,Total!W:W,B10,Total!AA:AA,DB!$G$5,Total!N:N,DB!$O$5,Total!M:M,DB!$G$9,Total!AA:AA,DB!$O$9,Total!AA:AA,$I$2)+COUNTIFS(Total!X:X,$L$3,Total!W:W,B10,Total!AA:AA,DB!$G$5,Total!N:N,DB!$O$5,Total!AA:AA,DB!$G$9,Total!K:K,DB!$O$9,Total!AA:AA,$I$2)+COUNTIFS(Total!X:X,$L$3,Total!W:W,B10,Total!AA:AA,DB!$G$5,Total!N:N,DB!$O$5,Total!AA:AA,DB!$G$9,Total!AA:AA,DB!$O$9,Total!C:C,$I$2)+COUNTIFS(Total!X:X,$L$3,Total!W:W,B10,Total!AA:AA,DB!$G$5,Total!AA:AA,DB!$O$5,Total!M:M,DB!$G$9,Total!K:K,DB!$O$9,Total!AA:AA,$I$2)+COUNTIFS(Total!X:X,$L$3,Total!W:W,B10,Total!AA:AA,DB!$G$5,Total!AA:AA,DB!$O$5,Total!M:M,DB!$G$9,Total!AA:AA,DB!$O$9,Total!C:C,$I$2)+COUNTIFS(Total!X:X,$L$3,Total!W:W,B10,Total!AA:AA,DB!$G$5,Total!AA:AA,DB!$O$5,Total!AA:AA,DB!$G$9,Total!K:K,DB!$O$9,Total!C:C,$I$2)+COUNTIFS(Total!X:X,$L$3,Total!W:W,B10,Total!AA:AA,DB!$G$5,Total!N:N,DB!$O$5,Total!M:M,DB!$G$9,Total!K:K,DB!$O$9,Total!C:C,$I$2)+COUNTIFS(Total!X:X,$L$3,Total!W:W,B10,Total!O:O,DB!$G$5,Total!AA:AA,DB!$O$5,Total!M:M,DB!$G$9,Total!K:K,DB!$O$9,Total!C:C,$I$2)+COUNTIFS(Total!X:X,$L$3,Total!W:W,B10,Total!O:O,DB!$G$5,Total!N:N,DB!$O$5,Total!AA:AA,DB!$G$9,Total!K:K,DB!$O$9,Total!C:C,$I$2)+COUNTIFS(Total!X:X,$L$3,Total!W:W,B10,Total!O:O,DB!$G$5,Total!N:N,DB!$O$5,Total!M:M,DB!$G$9,Total!AA:AA,DB!$O$9,Total!C:C,$I$2)+COUNTIFS(Total!X:X,$L$3,Total!W:W,B10,Total!O:O,DB!$G$5,Total!N:N,DB!$O$5,Total!M:M,DB!$G$9,Total!K:K,DB!$O$9,Total!AA:AA,$I$2)</f>
        <v>2</v>
      </c>
      <c r="M10" s="31">
        <f>COUNTIFS(Total!X:X,$M$3,Total!W:W,B10,Total!O:O,DB!$G$5,Total!N:N,DB!$O$5,Total!M:M,DB!$G$9,Total!K:K,DB!$O$9,Total!C:C,$I$2)+COUNTIFS(Total!X:X,$M$3,Total!W:W,B10,Total!AA:AA,DB!$G$5,Total!AA:AA,DB!$O$5,Total!AA:AA,DB!$G$9,Total!AA:AA,DB!$O$9,Total!AA:AA,$I$2)+COUNTIFS(Total!X:X,$M$3,Total!W:W,B10,Total!O:O,DB!$G$5,Total!AA:AA,DB!$O$5,Total!AA:AA,DB!$G$9,Total!AA:AA,DB!$O$9,Total!AA:AA,$I$2)+COUNTIFS(Total!X:X,$M$3,Total!W:W,B10,Total!AA:AA,DB!$G$5,Total!N:N,DB!$O$5,Total!AA:AA,DB!$G$9,Total!AA:AA,DB!$O$9,Total!AA:AA,$I$2)+COUNTIFS(Total!X:X,$M$3,Total!W:W,B10,Total!AA:AA,DB!$G$5,Total!AA:AA,DB!$O$5,Total!M:M,DB!$G$9,Total!AA:AA,DB!$O$9,Total!AA:AA,$I$2)+COUNTIFS(Total!X:X,$M$3,Total!W:W,B10,Total!AA:AA,DB!$G$5,Total!AA:AA,DB!$O$5,Total!AA:AA,DB!$G$9,Total!K:K,DB!$O$9,Total!AA:AA,$I$2)+COUNTIFS(Total!X:X,$M$3,Total!W:W,B10,Total!AA:AA,DB!$G$5,Total!AA:AA,DB!$O$5,Total!AA:AA,DB!$G$9,Total!AA:AA,DB!$O$9,Total!C:C,$I$2)+COUNTIFS(Total!X:X,$M$3,Total!W:W,B10,Total!O:O,DB!$G$5,Total!N:N,DB!$O$5,Total!M:M,DB!$G$9,Total!AA:AA,DB!$O$9,Total!AA:AA,$I$2)+COUNTIFS(Total!X:X,$M$3,Total!W:W,B10,Total!O:O,DB!$G$5,Total!N:N,DB!$O$5,Total!AA:AA,DB!$G$9,Total!K:K,DB!$O$9,Total!AA:AA,$I$2)+COUNTIFS(Total!X:X,$M$3,Total!W:W,B10,Total!O:O,DB!$G$5,Total!N:N,DB!$O$5,Total!AA:AA,DB!$G$9,Total!AA:AA,DB!$O$9,Total!C:C,$I$2)+COUNTIFS(Total!X:X,$M$3,Total!W:W,B10,Total!O:O,DB!$G$5,Total!AA:AA,DB!$O$5,Total!M:M,DB!$G$9,Total!K:K,DB!$O$9,Total!AA:AA,$I$2)+COUNTIFS(Total!X:X,$M$3,Total!W:W,B10,Total!O:O,DB!$G$5,Total!AA:AA,DB!$O$5,Total!M:M,DB!$G$9,Total!AA:AA,DB!$O$9,Total!C:C,$I$2)+COUNTIFS(Total!X:X,$M$3,Total!W:W,B10,Total!O:O,DB!$G$5,Total!AA:AA,DB!$O$5,Total!AA:AA,DB!$G$9,Total!K:K,DB!$O$9,Total!C:C,$I$2)+COUNTIFS(Total!X:X,$M$3,Total!W:W,B10,Total!AA:AA,DB!$G$5,Total!N:N,DB!$O$5,Total!M:M,DB!$G$9,Total!K:K,DB!$O$9,Total!AA:AA,$I$2)+COUNTIFS(Total!X:X,$M$3,Total!W:W,B10,Total!AA:AA,DB!$G$5,Total!N:N,DB!$O$5,Total!M:M,DB!$G$9,Total!AA:AA,DB!$O$9,Total!C:C,$I$2)+COUNTIFS(Total!X:X,$M$3,Total!W:W,B10,Total!AA:AA,DB!$G$5,Total!N:N,DB!$O$5,Total!AA:AA,DB!$G$9,Total!K:K,DB!$O$9,Total!C:C,$I$2)+COUNTIFS(Total!X:X,$M$3,Total!W:W,B10,Total!AA:AA,DB!$G$5,Total!AA:AA,DB!$O$5,Total!M:M,DB!$G$9,Total!K:K,DB!$O$9,Total!C:C,$I$2)+COUNTIFS(Total!X:X,$M$3,Total!W:W,B10,Total!O:O,DB!$G$5,Total!N:N,DB!$O$5,Total!AA:AA,DB!$G$9,Total!AA:AA,DB!$O$9,Total!AA:AA,$I$2)+COUNTIFS(Total!X:X,$M$3,Total!W:W,B10,Total!O:O,DB!$G$5,Total!AA:AA,DB!$O$5,Total!M:M,DB!$G$9,Total!AA:AA,DB!$O$9,Total!AA:AA,$I$2)+COUNTIFS(Total!X:X,$M$3,Total!W:W,B10,Total!O:O,DB!$G$5,Total!AA:AA,DB!$O$5,Total!AA:AA,DB!$G$9,Total!K:K,DB!$O$9,Total!AA:AA,$I$2)+COUNTIFS(Total!X:X,$M$3,Total!W:W,B10,Total!O:O,DB!$G$5,Total!AA:AA,DB!$O$5,Total!AA:AA,DB!$G$9,Total!AA:AA,DB!$O$9,Total!C:C,$I$2)+COUNTIFS(Total!X:X,$M$3,Total!W:W,B10,Total!AA:AA,DB!$G$5,Total!N:N,DB!$O$5,Total!M:M,DB!$G$9,Total!AA:AA,DB!$O$9,Total!AA:AA,$I$2)+COUNTIFS(Total!X:X,$M$3,Total!W:W,B10,Total!AA:AA,DB!$G$5,Total!N:N,DB!$O$5,Total!AA:AA,DB!$G$9,Total!K:K,DB!$O$9,Total!AA:AA,$I$2)+COUNTIFS(Total!X:X,$M$3,Total!W:W,B10,Total!AA:AA,DB!$G$5,Total!N:N,DB!$O$5,Total!AA:AA,DB!$G$9,Total!AA:AA,DB!$O$9,Total!C:C,$I$2)+COUNTIFS(Total!X:X,$M$3,Total!W:W,B10,Total!AA:AA,DB!$G$5,Total!AA:AA,DB!$O$5,Total!M:M,DB!$G$9,Total!K:K,DB!$O$9,Total!AA:AA,$I$2)+COUNTIFS(Total!X:X,$M$3,Total!W:W,B10,Total!AA:AA,DB!$G$5,Total!AA:AA,DB!$O$5,Total!M:M,DB!$G$9,Total!AA:AA,DB!$O$9,Total!C:C,$I$2)+COUNTIFS(Total!X:X,$M$3,Total!W:W,B10,Total!AA:AA,DB!$G$5,Total!AA:AA,DB!$O$5,Total!AA:AA,DB!$G$9,Total!K:K,DB!$O$9,Total!C:C,$I$2)+COUNTIFS(Total!X:X,$M$3,Total!W:W,B10,Total!AA:AA,DB!$G$5,Total!N:N,DB!$O$5,Total!M:M,DB!$G$9,Total!K:K,DB!$O$9,Total!C:C,$I$2)+COUNTIFS(Total!X:X,$M$3,Total!W:W,B10,Total!O:O,DB!$G$5,Total!AA:AA,DB!$O$5,Total!M:M,DB!$G$9,Total!K:K,DB!$O$9,Total!C:C,$I$2)+COUNTIFS(Total!X:X,$M$3,Total!W:W,B10,Total!O:O,DB!$G$5,Total!N:N,DB!$O$5,Total!AA:AA,DB!$G$9,Total!K:K,DB!$O$9,Total!C:C,$I$2)+COUNTIFS(Total!X:X,$M$3,Total!W:W,B10,Total!O:O,DB!$G$5,Total!N:N,DB!$O$5,Total!M:M,DB!$G$9,Total!AA:AA,DB!$O$9,Total!C:C,$I$2)+COUNTIFS(Total!X:X,$M$3,Total!W:W,B10,Total!O:O,DB!$G$5,Total!N:N,DB!$O$5,Total!M:M,DB!$G$9,Total!K:K,DB!$O$9,Total!AA:AA,$I$2)</f>
        <v>0</v>
      </c>
      <c r="N10" s="31">
        <f>COUNTIFS(Total!X:X,$N$3,Total!W:W,B10,Total!O:O,DB!$G$5,Total!N:N,DB!$O$5,Total!M:M,DB!$G$9,Total!K:K,DB!$O$9,Total!C:C,$I$2)+COUNTIFS(Total!X:X,$N$3,Total!W:W,B10,Total!AA:AA,DB!$G$5,Total!AA:AA,DB!$O$5,Total!AA:AA,DB!$G$9,Total!AA:AA,DB!$O$9,Total!AA:AA,$I$2)+COUNTIFS(Total!X:X,$N$3,Total!W:W,B10,Total!O:O,DB!$G$5,Total!AA:AA,DB!$O$5,Total!AA:AA,DB!$G$9,Total!AA:AA,DB!$O$9,Total!AA:AA,$I$2)+COUNTIFS(Total!X:X,$N$3,Total!W:W,B10,Total!AA:AA,DB!$G$5,Total!N:N,DB!$O$5,Total!AA:AA,DB!$G$9,Total!AA:AA,DB!$O$9,Total!AA:AA,$I$2)+COUNTIFS(Total!X:X,$N$3,Total!W:W,B10,Total!AA:AA,DB!$G$5,Total!AA:AA,DB!$O$5,Total!M:M,DB!$G$9,Total!AA:AA,DB!$O$9,Total!AA:AA,$I$2)+COUNTIFS(Total!X:X,$N$3,Total!W:W,B10,Total!AA:AA,DB!$G$5,Total!AA:AA,DB!$O$5,Total!AA:AA,DB!$G$9,Total!K:K,DB!$O$9,Total!AA:AA,$I$2)+COUNTIFS(Total!X:X,$N$3,Total!W:W,B10,Total!AA:AA,DB!$G$5,Total!AA:AA,DB!$O$5,Total!AA:AA,DB!$G$9,Total!AA:AA,DB!$O$9,Total!C:C,$I$2)+COUNTIFS(Total!X:X,$N$3,Total!W:W,B10,Total!O:O,DB!$G$5,Total!N:N,DB!$O$5,Total!M:M,DB!$G$9,Total!AA:AA,DB!$O$9,Total!AA:AA,$I$2)+COUNTIFS(Total!X:X,$N$3,Total!W:W,B10,Total!O:O,DB!$G$5,Total!N:N,DB!$O$5,Total!AA:AA,DB!$G$9,Total!K:K,DB!$O$9,Total!AA:AA,$I$2)+COUNTIFS(Total!X:X,$N$3,Total!W:W,B10,Total!O:O,DB!$G$5,Total!N:N,DB!$O$5,Total!AA:AA,DB!$G$9,Total!AA:AA,DB!$O$9,Total!C:C,$I$2)+COUNTIFS(Total!X:X,$N$3,Total!W:W,B10,Total!O:O,DB!$G$5,Total!AA:AA,DB!$O$5,Total!M:M,DB!$G$9,Total!K:K,DB!$O$9,Total!AA:AA,$I$2)+COUNTIFS(Total!X:X,$N$3,Total!W:W,B10,Total!O:O,DB!$G$5,Total!AA:AA,DB!$O$5,Total!M:M,DB!$G$9,Total!AA:AA,DB!$O$9,Total!C:C,$I$2)+COUNTIFS(Total!X:X,$N$3,Total!W:W,B10,Total!O:O,DB!$G$5,Total!AA:AA,DB!$O$5,Total!AA:AA,DB!$G$9,Total!K:K,DB!$O$9,Total!C:C,$I$2)+COUNTIFS(Total!X:X,$N$3,Total!W:W,B10,Total!AA:AA,DB!$G$5,Total!N:N,DB!$O$5,Total!M:M,DB!$G$9,Total!K:K,DB!$O$9,Total!AA:AA,$I$2)+COUNTIFS(Total!X:X,$N$3,Total!W:W,B10,Total!AA:AA,DB!$G$5,Total!N:N,DB!$O$5,Total!M:M,DB!$G$9,Total!AA:AA,DB!$O$9,Total!C:C,$I$2)+COUNTIFS(Total!X:X,$N$3,Total!W:W,B10,Total!AA:AA,DB!$G$5,Total!N:N,DB!$O$5,Total!AA:AA,DB!$G$9,Total!K:K,DB!$O$9,Total!C:C,$I$2)+COUNTIFS(Total!X:X,$N$3,Total!W:W,B10,Total!AA:AA,DB!$G$5,Total!AA:AA,DB!$O$5,Total!M:M,DB!$G$9,Total!K:K,DB!$O$9,Total!C:C,$I$2)+COUNTIFS(Total!X:X,$N$3,Total!W:W,B10,Total!O:O,DB!$G$5,Total!N:N,DB!$O$5,Total!AA:AA,DB!$G$9,Total!AA:AA,DB!$O$9,Total!AA:AA,$I$2)+COUNTIFS(Total!X:X,$N$3,Total!W:W,B10,Total!O:O,DB!$G$5,Total!AA:AA,DB!$O$5,Total!M:M,DB!$G$9,Total!AA:AA,DB!$O$9,Total!AA:AA,$I$2)+COUNTIFS(Total!X:X,$N$3,Total!W:W,B10,Total!O:O,DB!$G$5,Total!AA:AA,DB!$O$5,Total!AA:AA,DB!$G$9,Total!K:K,DB!$O$9,Total!AA:AA,$I$2)+COUNTIFS(Total!X:X,$N$3,Total!W:W,B10,Total!O:O,DB!$G$5,Total!AA:AA,DB!$O$5,Total!AA:AA,DB!$G$9,Total!AA:AA,DB!$O$9,Total!C:C,$I$2)+COUNTIFS(Total!X:X,$N$3,Total!W:W,B10,Total!AA:AA,DB!$G$5,Total!N:N,DB!$O$5,Total!M:M,DB!$G$9,Total!AA:AA,DB!$O$9,Total!AA:AA,$I$2)+COUNTIFS(Total!X:X,$N$3,Total!W:W,B10,Total!AA:AA,DB!$G$5,Total!N:N,DB!$O$5,Total!AA:AA,DB!$G$9,Total!K:K,DB!$O$9,Total!AA:AA,$I$2)+COUNTIFS(Total!X:X,$N$3,Total!W:W,B10,Total!AA:AA,DB!$G$5,Total!N:N,DB!$O$5,Total!AA:AA,DB!$G$9,Total!AA:AA,DB!$O$9,Total!C:C,$I$2)+COUNTIFS(Total!X:X,$N$3,Total!W:W,B10,Total!AA:AA,DB!$G$5,Total!AA:AA,DB!$O$5,Total!M:M,DB!$G$9,Total!K:K,DB!$O$9,Total!AA:AA,$I$2)+COUNTIFS(Total!X:X,$N$3,Total!W:W,B10,Total!AA:AA,DB!$G$5,Total!AA:AA,DB!$O$5,Total!M:M,DB!$G$9,Total!AA:AA,DB!$O$9,Total!C:C,$I$2)+COUNTIFS(Total!X:X,$N$3,Total!W:W,B10,Total!AA:AA,DB!$G$5,Total!AA:AA,DB!$O$5,Total!AA:AA,DB!$G$9,Total!K:K,DB!$O$9,Total!C:C,$I$2)+COUNTIFS(Total!X:X,$N$3,Total!W:W,B10,Total!AA:AA,DB!$G$5,Total!N:N,DB!$O$5,Total!M:M,DB!$G$9,Total!K:K,DB!$O$9,Total!C:C,$I$2)+COUNTIFS(Total!X:X,$N$3,Total!W:W,B10,Total!O:O,DB!$G$5,Total!AA:AA,DB!$O$5,Total!M:M,DB!$G$9,Total!K:K,DB!$O$9,Total!C:C,$I$2)+COUNTIFS(Total!X:X,$N$3,Total!W:W,B10,Total!O:O,DB!$G$5,Total!N:N,DB!$O$5,Total!AA:AA,DB!$G$9,Total!K:K,DB!$O$9,Total!C:C,$I$2)+COUNTIFS(Total!X:X,$N$3,Total!W:W,B10,Total!O:O,DB!$G$5,Total!N:N,DB!$O$5,Total!M:M,DB!$G$9,Total!AA:AA,DB!$O$9,Total!C:C,$I$2)+COUNTIFS(Total!X:X,$N$3,Total!W:W,B10,Total!O:O,DB!$G$5,Total!N:N,DB!$O$5,Total!M:M,DB!$G$9,Total!K:K,DB!$O$9,Total!AA:AA,$I$2)</f>
        <v>0</v>
      </c>
      <c r="O10" s="31">
        <f>COUNTIFS(Total!X:X,$O$3,Total!W:W,B10,Total!O:O,DB!$G$5,Total!N:N,DB!$O$5,Total!M:M,DB!$G$9,Total!K:K,DB!$O$9,Total!C:C,$I$2)+COUNTIFS(Total!X:X,$O$3,Total!W:W,B10,Total!AA:AA,DB!$G$5,Total!AA:AA,DB!$O$5,Total!AA:AA,DB!$G$9,Total!AA:AA,DB!$O$9,Total!AA:AA,$I$2)+COUNTIFS(Total!X:X,$O$3,Total!W:W,B10,Total!O:O,DB!$G$5,Total!AA:AA,DB!$O$5,Total!AA:AA,DB!$G$9,Total!AA:AA,DB!$O$9,Total!AA:AA,$I$2)+COUNTIFS(Total!X:X,$O$3,Total!W:W,B10,Total!AA:AA,DB!$G$5,Total!N:N,DB!$O$5,Total!AA:AA,DB!$G$9,Total!AA:AA,DB!$O$9,Total!AA:AA,$I$2)+COUNTIFS(Total!X:X,$O$3,Total!W:W,B10,Total!AA:AA,DB!$G$5,Total!AA:AA,DB!$O$5,Total!M:M,DB!$G$9,Total!AA:AA,DB!$O$9,Total!AA:AA,$I$2)+COUNTIFS(Total!X:X,$O$3,Total!W:W,B10,Total!AA:AA,DB!$G$5,Total!AA:AA,DB!$O$5,Total!AA:AA,DB!$G$9,Total!K:K,DB!$O$9,Total!AA:AA,$I$2)+COUNTIFS(Total!X:X,$O$3,Total!W:W,B10,Total!AA:AA,DB!$G$5,Total!AA:AA,DB!$O$5,Total!AA:AA,DB!$G$9,Total!AA:AA,DB!$O$9,Total!C:C,$I$2)+COUNTIFS(Total!X:X,$O$3,Total!W:W,B10,Total!O:O,DB!$G$5,Total!N:N,DB!$O$5,Total!M:M,DB!$G$9,Total!AA:AA,DB!$O$9,Total!AA:AA,$I$2)+COUNTIFS(Total!X:X,$O$3,Total!W:W,B10,Total!O:O,DB!$G$5,Total!N:N,DB!$O$5,Total!AA:AA,DB!$G$9,Total!K:K,DB!$O$9,Total!AA:AA,$I$2)+COUNTIFS(Total!X:X,$O$3,Total!W:W,B10,Total!O:O,DB!$G$5,Total!N:N,DB!$O$5,Total!AA:AA,DB!$G$9,Total!AA:AA,DB!$O$9,Total!C:C,$I$2)+COUNTIFS(Total!X:X,$O$3,Total!W:W,B10,Total!O:O,DB!$G$5,Total!AA:AA,DB!$O$5,Total!M:M,DB!$G$9,Total!K:K,DB!$O$9,Total!AA:AA,$I$2)+COUNTIFS(Total!X:X,$O$3,Total!W:W,B10,Total!O:O,DB!$G$5,Total!AA:AA,DB!$O$5,Total!M:M,DB!$G$9,Total!AA:AA,DB!$O$9,Total!C:C,$I$2)+COUNTIFS(Total!X:X,$O$3,Total!W:W,B10,Total!O:O,DB!$G$5,Total!AA:AA,DB!$O$5,Total!AA:AA,DB!$G$9,Total!K:K,DB!$O$9,Total!C:C,$I$2)+COUNTIFS(Total!X:X,$O$3,Total!W:W,B10,Total!AA:AA,DB!$G$5,Total!N:N,DB!$O$5,Total!M:M,DB!$G$9,Total!K:K,DB!$O$9,Total!AA:AA,$I$2)+COUNTIFS(Total!X:X,$O$3,Total!W:W,B10,Total!AA:AA,DB!$G$5,Total!N:N,DB!$O$5,Total!M:M,DB!$G$9,Total!AA:AA,DB!$O$9,Total!C:C,$I$2)+COUNTIFS(Total!X:X,$O$3,Total!W:W,B10,Total!AA:AA,DB!$G$5,Total!N:N,DB!$O$5,Total!AA:AA,DB!$G$9,Total!K:K,DB!$O$9,Total!C:C,$I$2)+COUNTIFS(Total!X:X,$O$3,Total!W:W,B10,Total!AA:AA,DB!$G$5,Total!AA:AA,DB!$O$5,Total!M:M,DB!$G$9,Total!K:K,DB!$O$9,Total!C:C,$I$2)+COUNTIFS(Total!X:X,$O$3,Total!W:W,B10,Total!O:O,DB!$G$5,Total!N:N,DB!$O$5,Total!AA:AA,DB!$G$9,Total!AA:AA,DB!$O$9,Total!AA:AA,$I$2)+COUNTIFS(Total!X:X,$O$3,Total!W:W,B10,Total!O:O,DB!$G$5,Total!AA:AA,DB!$O$5,Total!M:M,DB!$G$9,Total!AA:AA,DB!$O$9,Total!AA:AA,$I$2)+COUNTIFS(Total!X:X,$O$3,Total!W:W,B10,Total!O:O,DB!$G$5,Total!AA:AA,DB!$O$5,Total!AA:AA,DB!$G$9,Total!K:K,DB!$O$9,Total!AA:AA,$I$2)+COUNTIFS(Total!X:X,$O$3,Total!W:W,B10,Total!O:O,DB!$G$5,Total!AA:AA,DB!$O$5,Total!AA:AA,DB!$G$9,Total!AA:AA,DB!$O$9,Total!C:C,$I$2)+COUNTIFS(Total!X:X,$O$3,Total!W:W,B10,Total!AA:AA,DB!$G$5,Total!N:N,DB!$O$5,Total!M:M,DB!$G$9,Total!AA:AA,DB!$O$9,Total!AA:AA,$I$2)+COUNTIFS(Total!X:X,$O$3,Total!W:W,B10,Total!AA:AA,DB!$G$5,Total!N:N,DB!$O$5,Total!AA:AA,DB!$G$9,Total!K:K,DB!$O$9,Total!AA:AA,$I$2)+COUNTIFS(Total!X:X,$O$3,Total!W:W,B10,Total!AA:AA,DB!$G$5,Total!N:N,DB!$O$5,Total!AA:AA,DB!$G$9,Total!AA:AA,DB!$O$9,Total!C:C,$I$2)+COUNTIFS(Total!X:X,$O$3,Total!W:W,B10,Total!AA:AA,DB!$G$5,Total!AA:AA,DB!$O$5,Total!M:M,DB!$G$9,Total!K:K,DB!$O$9,Total!AA:AA,$I$2)+COUNTIFS(Total!X:X,$O$3,Total!W:W,B10,Total!AA:AA,DB!$G$5,Total!AA:AA,DB!$O$5,Total!M:M,DB!$G$9,Total!AA:AA,DB!$O$9,Total!C:C,$I$2)+COUNTIFS(Total!X:X,$O$3,Total!W:W,B10,Total!AA:AA,DB!$G$5,Total!AA:AA,DB!$O$5,Total!AA:AA,DB!$G$9,Total!K:K,DB!$O$9,Total!C:C,$I$2)+COUNTIFS(Total!X:X,$O$3,Total!W:W,B10,Total!AA:AA,DB!$G$5,Total!N:N,DB!$O$5,Total!M:M,DB!$G$9,Total!K:K,DB!$O$9,Total!C:C,$I$2)+COUNTIFS(Total!X:X,$O$3,Total!W:W,B10,Total!O:O,DB!$G$5,Total!AA:AA,DB!$O$5,Total!M:M,DB!$G$9,Total!K:K,DB!$O$9,Total!C:C,$I$2)+COUNTIFS(Total!X:X,$O$3,Total!W:W,B10,Total!O:O,DB!$G$5,Total!N:N,DB!$O$5,Total!AA:AA,DB!$G$9,Total!K:K,DB!$O$9,Total!C:C,$I$2)+COUNTIFS(Total!X:X,$O$3,Total!W:W,B10,Total!O:O,DB!$G$5,Total!N:N,DB!$O$5,Total!M:M,DB!$G$9,Total!AA:AA,DB!$O$9,Total!C:C,$I$2)+COUNTIFS(Total!X:X,$O$3,Total!W:W,B10,Total!O:O,DB!$G$5,Total!N:N,DB!$O$5,Total!M:M,DB!$G$9,Total!K:K,DB!$O$9,Total!AA:AA,$I$2)</f>
        <v>0</v>
      </c>
      <c r="P10" s="31">
        <f>COUNTIFS(Total!X:X,$P$3,Total!W:W,B10,Total!O:O,DB!$G$5,Total!N:N,DB!$O$5,Total!M:M,DB!$G$9,Total!K:K,DB!$O$9,Total!C:C,$I$2)+COUNTIFS(Total!X:X,$P$3,Total!W:W,B10,Total!AA:AA,DB!$G$5,Total!AA:AA,DB!$O$5,Total!AA:AA,DB!$G$9,Total!AA:AA,DB!$O$9,Total!AA:AA,$I$2)+COUNTIFS(Total!X:X,$P$3,Total!W:W,B10,Total!O:O,DB!$G$5,Total!AA:AA,DB!$O$5,Total!AA:AA,DB!$G$9,Total!AA:AA,DB!$O$9,Total!AA:AA,$I$2)+COUNTIFS(Total!X:X,$P$3,Total!W:W,B10,Total!AA:AA,DB!$G$5,Total!N:N,DB!$O$5,Total!AA:AA,DB!$G$9,Total!AA:AA,DB!$O$9,Total!AA:AA,$I$2)+COUNTIFS(Total!X:X,$P$3,Total!W:W,B10,Total!AA:AA,DB!$G$5,Total!AA:AA,DB!$O$5,Total!M:M,DB!$G$9,Total!AA:AA,DB!$O$9,Total!AA:AA,$I$2)+COUNTIFS(Total!X:X,$P$3,Total!W:W,B10,Total!AA:AA,DB!$G$5,Total!AA:AA,DB!$O$5,Total!AA:AA,DB!$G$9,Total!K:K,DB!$O$9,Total!AA:AA,$I$2)+COUNTIFS(Total!X:X,$P$3,Total!W:W,B10,Total!AA:AA,DB!$G$5,Total!AA:AA,DB!$O$5,Total!AA:AA,DB!$G$9,Total!AA:AA,DB!$O$9,Total!C:C,$I$2)+COUNTIFS(Total!X:X,$P$3,Total!W:W,B10,Total!O:O,DB!$G$5,Total!N:N,DB!$O$5,Total!M:M,DB!$G$9,Total!AA:AA,DB!$O$9,Total!AA:AA,$I$2)+COUNTIFS(Total!X:X,$P$3,Total!W:W,B10,Total!O:O,DB!$G$5,Total!N:N,DB!$O$5,Total!AA:AA,DB!$G$9,Total!K:K,DB!$O$9,Total!AA:AA,$I$2)+COUNTIFS(Total!X:X,$P$3,Total!W:W,B10,Total!O:O,DB!$G$5,Total!N:N,DB!$O$5,Total!AA:AA,DB!$G$9,Total!AA:AA,DB!$O$9,Total!C:C,$I$2)+COUNTIFS(Total!X:X,$P$3,Total!W:W,B10,Total!O:O,DB!$G$5,Total!AA:AA,DB!$O$5,Total!M:M,DB!$G$9,Total!K:K,DB!$O$9,Total!AA:AA,$I$2)+COUNTIFS(Total!X:X,$P$3,Total!W:W,B10,Total!O:O,DB!$G$5,Total!AA:AA,DB!$O$5,Total!M:M,DB!$G$9,Total!AA:AA,DB!$O$9,Total!C:C,$I$2)+COUNTIFS(Total!X:X,$P$3,Total!W:W,B10,Total!O:O,DB!$G$5,Total!AA:AA,DB!$O$5,Total!AA:AA,DB!$G$9,Total!K:K,DB!$O$9,Total!C:C,$I$2)+COUNTIFS(Total!X:X,$P$3,Total!W:W,B10,Total!AA:AA,DB!$G$5,Total!N:N,DB!$O$5,Total!M:M,DB!$G$9,Total!K:K,DB!$O$9,Total!AA:AA,$I$2)+COUNTIFS(Total!X:X,$P$3,Total!W:W,B10,Total!AA:AA,DB!$G$5,Total!N:N,DB!$O$5,Total!M:M,DB!$G$9,Total!AA:AA,DB!$O$9,Total!C:C,$I$2)+COUNTIFS(Total!X:X,$P$3,Total!W:W,B10,Total!AA:AA,DB!$G$5,Total!N:N,DB!$O$5,Total!AA:AA,DB!$G$9,Total!K:K,DB!$O$9,Total!C:C,$I$2)+COUNTIFS(Total!X:X,$P$3,Total!W:W,B10,Total!AA:AA,DB!$G$5,Total!AA:AA,DB!$O$5,Total!M:M,DB!$G$9,Total!K:K,DB!$O$9,Total!C:C,$I$2)+COUNTIFS(Total!X:X,$P$3,Total!W:W,B10,Total!O:O,DB!$G$5,Total!N:N,DB!$O$5,Total!AA:AA,DB!$G$9,Total!AA:AA,DB!$O$9,Total!AA:AA,$I$2)+COUNTIFS(Total!X:X,$P$3,Total!W:W,B10,Total!O:O,DB!$G$5,Total!AA:AA,DB!$O$5,Total!M:M,DB!$G$9,Total!AA:AA,DB!$O$9,Total!AA:AA,$I$2)+COUNTIFS(Total!X:X,$P$3,Total!W:W,B10,Total!O:O,DB!$G$5,Total!AA:AA,DB!$O$5,Total!AA:AA,DB!$G$9,Total!K:K,DB!$O$9,Total!AA:AA,$I$2)+COUNTIFS(Total!X:X,$P$3,Total!W:W,B10,Total!O:O,DB!$G$5,Total!AA:AA,DB!$O$5,Total!AA:AA,DB!$G$9,Total!AA:AA,DB!$O$9,Total!C:C,$I$2)+COUNTIFS(Total!X:X,$P$3,Total!W:W,B10,Total!AA:AA,DB!$G$5,Total!N:N,DB!$O$5,Total!M:M,DB!$G$9,Total!AA:AA,DB!$O$9,Total!AA:AA,$I$2)+COUNTIFS(Total!X:X,$P$3,Total!W:W,B10,Total!AA:AA,DB!$G$5,Total!N:N,DB!$O$5,Total!AA:AA,DB!$G$9,Total!K:K,DB!$O$9,Total!AA:AA,$I$2)+COUNTIFS(Total!X:X,$P$3,Total!W:W,B10,Total!AA:AA,DB!$G$5,Total!N:N,DB!$O$5,Total!AA:AA,DB!$G$9,Total!AA:AA,DB!$O$9,Total!C:C,$I$2)+COUNTIFS(Total!X:X,$P$3,Total!W:W,B10,Total!AA:AA,DB!$G$5,Total!AA:AA,DB!$O$5,Total!M:M,DB!$G$9,Total!K:K,DB!$O$9,Total!AA:AA,$I$2)+COUNTIFS(Total!X:X,$P$3,Total!W:W,B10,Total!AA:AA,DB!$G$5,Total!AA:AA,DB!$O$5,Total!M:M,DB!$G$9,Total!AA:AA,DB!$O$9,Total!C:C,$I$2)+COUNTIFS(Total!X:X,$P$3,Total!W:W,B10,Total!AA:AA,DB!$G$5,Total!AA:AA,DB!$O$5,Total!AA:AA,DB!$G$9,Total!K:K,DB!$O$9,Total!C:C,$I$2)+COUNTIFS(Total!X:X,$P$3,Total!W:W,B10,Total!AA:AA,DB!$G$5,Total!N:N,DB!$O$5,Total!M:M,DB!$G$9,Total!K:K,DB!$O$9,Total!C:C,$I$2)+COUNTIFS(Total!X:X,$P$3,Total!W:W,B10,Total!O:O,DB!$G$5,Total!AA:AA,DB!$O$5,Total!M:M,DB!$G$9,Total!K:K,DB!$O$9,Total!C:C,$I$2)+COUNTIFS(Total!X:X,$P$3,Total!W:W,B10,Total!O:O,DB!$G$5,Total!N:N,DB!$O$5,Total!AA:AA,DB!$G$9,Total!K:K,DB!$O$9,Total!C:C,$I$2)+COUNTIFS(Total!X:X,$P$3,Total!W:W,B10,Total!O:O,DB!$G$5,Total!N:N,DB!$O$5,Total!M:M,DB!$G$9,Total!AA:AA,DB!$O$9,Total!C:C,$I$2)+COUNTIFS(Total!X:X,$P$3,Total!W:W,B10,Total!O:O,DB!$G$5,Total!N:N,DB!$O$5,Total!M:M,DB!$G$9,Total!K:K,DB!$O$9,Total!AA:AA,$I$2)</f>
        <v>0</v>
      </c>
      <c r="Q10" s="31">
        <f>COUNTIFS(Total!X:X,$Q$3,Total!W:W,B10,Total!O:O,DB!$G$5,Total!N:N,DB!$O$5,Total!M:M,DB!$G$9,Total!K:K,DB!$O$9,Total!C:C,$I$2)+COUNTIFS(Total!X:X,$Q$3,Total!W:W,B10,Total!AA:AA,DB!$G$5,Total!AA:AA,DB!$O$5,Total!AA:AA,DB!$G$9,Total!AA:AA,DB!$O$9,Total!AA:AA,$I$2)+COUNTIFS(Total!X:X,$Q$3,Total!W:W,B10,Total!O:O,DB!$G$5,Total!AA:AA,DB!$O$5,Total!AA:AA,DB!$G$9,Total!AA:AA,DB!$O$9,Total!AA:AA,$I$2)+COUNTIFS(Total!X:X,$Q$3,Total!W:W,B10,Total!AA:AA,DB!$G$5,Total!N:N,DB!$O$5,Total!AA:AA,DB!$G$9,Total!AA:AA,DB!$O$9,Total!AA:AA,$I$2)+COUNTIFS(Total!X:X,$Q$3,Total!W:W,B10,Total!AA:AA,DB!$G$5,Total!AA:AA,DB!$O$5,Total!M:M,DB!$G$9,Total!AA:AA,DB!$O$9,Total!AA:AA,$I$2)+COUNTIFS(Total!X:X,$Q$3,Total!W:W,B10,Total!AA:AA,DB!$G$5,Total!AA:AA,DB!$O$5,Total!AA:AA,DB!$G$9,Total!K:K,DB!$O$9,Total!AA:AA,$I$2)+COUNTIFS(Total!X:X,$Q$3,Total!W:W,B10,Total!AA:AA,DB!$G$5,Total!AA:AA,DB!$O$5,Total!AA:AA,DB!$G$9,Total!AA:AA,DB!$O$9,Total!C:C,$I$2)+COUNTIFS(Total!X:X,$Q$3,Total!W:W,B10,Total!O:O,DB!$G$5,Total!N:N,DB!$O$5,Total!M:M,DB!$G$9,Total!AA:AA,DB!$O$9,Total!AA:AA,$I$2)+COUNTIFS(Total!X:X,$Q$3,Total!W:W,B10,Total!O:O,DB!$G$5,Total!N:N,DB!$O$5,Total!AA:AA,DB!$G$9,Total!K:K,DB!$O$9,Total!AA:AA,$I$2)+COUNTIFS(Total!X:X,$Q$3,Total!W:W,B10,Total!O:O,DB!$G$5,Total!N:N,DB!$O$5,Total!AA:AA,DB!$G$9,Total!AA:AA,DB!$O$9,Total!C:C,$I$2)+COUNTIFS(Total!X:X,$Q$3,Total!W:W,B10,Total!O:O,DB!$G$5,Total!AA:AA,DB!$O$5,Total!M:M,DB!$G$9,Total!K:K,DB!$O$9,Total!AA:AA,$I$2)+COUNTIFS(Total!X:X,$Q$3,Total!W:W,B10,Total!O:O,DB!$G$5,Total!AA:AA,DB!$O$5,Total!M:M,DB!$G$9,Total!AA:AA,DB!$O$9,Total!C:C,$I$2)+COUNTIFS(Total!X:X,$Q$3,Total!W:W,B10,Total!O:O,DB!$G$5,Total!AA:AA,DB!$O$5,Total!AA:AA,DB!$G$9,Total!K:K,DB!$O$9,Total!C:C,$I$2)+COUNTIFS(Total!X:X,$Q$3,Total!W:W,B10,Total!AA:AA,DB!$G$5,Total!N:N,DB!$O$5,Total!M:M,DB!$G$9,Total!K:K,DB!$O$9,Total!AA:AA,$I$2)+COUNTIFS(Total!X:X,$Q$3,Total!W:W,B10,Total!AA:AA,DB!$G$5,Total!N:N,DB!$O$5,Total!M:M,DB!$G$9,Total!AA:AA,DB!$O$9,Total!C:C,$I$2)+COUNTIFS(Total!X:X,$Q$3,Total!W:W,B10,Total!AA:AA,DB!$G$5,Total!N:N,DB!$O$5,Total!AA:AA,DB!$G$9,Total!K:K,DB!$O$9,Total!C:C,$I$2)+COUNTIFS(Total!X:X,$Q$3,Total!W:W,B10,Total!AA:AA,DB!$G$5,Total!AA:AA,DB!$O$5,Total!M:M,DB!$G$9,Total!K:K,DB!$O$9,Total!C:C,$I$2)+COUNTIFS(Total!X:X,$Q$3,Total!W:W,B10,Total!O:O,DB!$G$5,Total!N:N,DB!$O$5,Total!AA:AA,DB!$G$9,Total!AA:AA,DB!$O$9,Total!AA:AA,$I$2)+COUNTIFS(Total!X:X,$Q$3,Total!W:W,B10,Total!O:O,DB!$G$5,Total!AA:AA,DB!$O$5,Total!M:M,DB!$G$9,Total!AA:AA,DB!$O$9,Total!AA:AA,$I$2)+COUNTIFS(Total!X:X,$Q$3,Total!W:W,B10,Total!O:O,DB!$G$5,Total!AA:AA,DB!$O$5,Total!AA:AA,DB!$G$9,Total!K:K,DB!$O$9,Total!AA:AA,$I$2)+COUNTIFS(Total!X:X,$Q$3,Total!W:W,B10,Total!O:O,DB!$G$5,Total!AA:AA,DB!$O$5,Total!AA:AA,DB!$G$9,Total!AA:AA,DB!$O$9,Total!C:C,$I$2)+COUNTIFS(Total!X:X,$Q$3,Total!W:W,B10,Total!AA:AA,DB!$G$5,Total!N:N,DB!$O$5,Total!M:M,DB!$G$9,Total!AA:AA,DB!$O$9,Total!AA:AA,$I$2)+COUNTIFS(Total!X:X,$Q$3,Total!W:W,B10,Total!AA:AA,DB!$G$5,Total!N:N,DB!$O$5,Total!AA:AA,DB!$G$9,Total!K:K,DB!$O$9,Total!AA:AA,$I$2)+COUNTIFS(Total!X:X,$Q$3,Total!W:W,B10,Total!AA:AA,DB!$G$5,Total!N:N,DB!$O$5,Total!AA:AA,DB!$G$9,Total!AA:AA,DB!$O$9,Total!C:C,$I$2)+COUNTIFS(Total!X:X,$Q$3,Total!W:W,B10,Total!AA:AA,DB!$G$5,Total!AA:AA,DB!$O$5,Total!M:M,DB!$G$9,Total!K:K,DB!$O$9,Total!AA:AA,$I$2)+COUNTIFS(Total!X:X,$Q$3,Total!W:W,B10,Total!AA:AA,DB!$G$5,Total!AA:AA,DB!$O$5,Total!M:M,DB!$G$9,Total!AA:AA,DB!$O$9,Total!C:C,$I$2)+COUNTIFS(Total!X:X,$Q$3,Total!W:W,B10,Total!AA:AA,DB!$G$5,Total!AA:AA,DB!$O$5,Total!AA:AA,DB!$G$9,Total!K:K,DB!$O$9,Total!C:C,$I$2)+COUNTIFS(Total!X:X,$Q$3,Total!W:W,B10,Total!AA:AA,DB!$G$5,Total!N:N,DB!$O$5,Total!M:M,DB!$G$9,Total!K:K,DB!$O$9,Total!C:C,$I$2)+COUNTIFS(Total!X:X,$Q$3,Total!W:W,B10,Total!O:O,DB!$G$5,Total!AA:AA,DB!$O$5,Total!M:M,DB!$G$9,Total!K:K,DB!$O$9,Total!C:C,$I$2)+COUNTIFS(Total!X:X,$Q$3,Total!W:W,B10,Total!O:O,DB!$G$5,Total!N:N,DB!$O$5,Total!AA:AA,DB!$G$9,Total!K:K,DB!$O$9,Total!C:C,$I$2)+COUNTIFS(Total!X:X,$Q$3,Total!W:W,B10,Total!O:O,DB!$G$5,Total!N:N,DB!$O$5,Total!M:M,DB!$G$9,Total!AA:AA,DB!$O$9,Total!C:C,$I$2)+COUNTIFS(Total!X:X,$Q$3,Total!W:W,B10,Total!O:O,DB!$G$5,Total!N:N,DB!$O$5,Total!M:M,DB!$G$9,Total!K:K,DB!$O$9,Total!AA:AA,$I$2)</f>
        <v>0</v>
      </c>
      <c r="R10" s="31">
        <f>COUNTIFS(Total!X:X,$R$3,Total!W:W,B10,Total!O:O,DB!$G$5,Total!N:N,DB!$O$5,Total!M:M,DB!$G$9,Total!K:K,DB!$O$9,Total!C:C,$I$2)+COUNTIFS(Total!X:X,$R$3,Total!W:W,B10,Total!AA:AA,DB!$G$5,Total!AA:AA,DB!$O$5,Total!AA:AA,DB!$G$9,Total!AA:AA,DB!$O$9,Total!AA:AA,$I$2)+COUNTIFS(Total!X:X,$R$3,Total!W:W,B10,Total!O:O,DB!$G$5,Total!AA:AA,DB!$O$5,Total!AA:AA,DB!$G$9,Total!AA:AA,DB!$O$9,Total!AA:AA,$I$2)+COUNTIFS(Total!X:X,$R$3,Total!W:W,B10,Total!AA:AA,DB!$G$5,Total!N:N,DB!$O$5,Total!AA:AA,DB!$G$9,Total!AA:AA,DB!$O$9,Total!AA:AA,$I$2)+COUNTIFS(Total!X:X,$R$3,Total!W:W,B10,Total!AA:AA,DB!$G$5,Total!AA:AA,DB!$O$5,Total!M:M,DB!$G$9,Total!AA:AA,DB!$O$9,Total!AA:AA,$I$2)+COUNTIFS(Total!X:X,$R$3,Total!W:W,B10,Total!AA:AA,DB!$G$5,Total!AA:AA,DB!$O$5,Total!AA:AA,DB!$G$9,Total!K:K,DB!$O$9,Total!AA:AA,$I$2)+COUNTIFS(Total!X:X,$R$3,Total!W:W,B10,Total!AA:AA,DB!$G$5,Total!AA:AA,DB!$O$5,Total!AA:AA,DB!$G$9,Total!AA:AA,DB!$O$9,Total!C:C,$I$2)+COUNTIFS(Total!X:X,$R$3,Total!W:W,B10,Total!O:O,DB!$G$5,Total!N:N,DB!$O$5,Total!M:M,DB!$G$9,Total!AA:AA,DB!$O$9,Total!AA:AA,$I$2)+COUNTIFS(Total!X:X,$R$3,Total!W:W,B10,Total!O:O,DB!$G$5,Total!N:N,DB!$O$5,Total!AA:AA,DB!$G$9,Total!K:K,DB!$O$9,Total!AA:AA,$I$2)+COUNTIFS(Total!X:X,$R$3,Total!W:W,B10,Total!O:O,DB!$G$5,Total!N:N,DB!$O$5,Total!AA:AA,DB!$G$9,Total!AA:AA,DB!$O$9,Total!C:C,$I$2)+COUNTIFS(Total!X:X,$R$3,Total!W:W,B10,Total!O:O,DB!$G$5,Total!AA:AA,DB!$O$5,Total!M:M,DB!$G$9,Total!K:K,DB!$O$9,Total!AA:AA,$I$2)+COUNTIFS(Total!X:X,$R$3,Total!W:W,B10,Total!O:O,DB!$G$5,Total!AA:AA,DB!$O$5,Total!M:M,DB!$G$9,Total!AA:AA,DB!$O$9,Total!C:C,$I$2)+COUNTIFS(Total!X:X,$R$3,Total!W:W,B10,Total!O:O,DB!$G$5,Total!AA:AA,DB!$O$5,Total!AA:AA,DB!$G$9,Total!K:K,DB!$O$9,Total!C:C,$I$2)+COUNTIFS(Total!X:X,$R$3,Total!W:W,B10,Total!AA:AA,DB!$G$5,Total!N:N,DB!$O$5,Total!M:M,DB!$G$9,Total!K:K,DB!$O$9,Total!AA:AA,$I$2)+COUNTIFS(Total!X:X,$R$3,Total!W:W,B10,Total!AA:AA,DB!$G$5,Total!N:N,DB!$O$5,Total!M:M,DB!$G$9,Total!AA:AA,DB!$O$9,Total!C:C,$I$2)+COUNTIFS(Total!X:X,$R$3,Total!W:W,B10,Total!AA:AA,DB!$G$5,Total!N:N,DB!$O$5,Total!AA:AA,DB!$G$9,Total!K:K,DB!$O$9,Total!C:C,$I$2)+COUNTIFS(Total!X:X,$R$3,Total!W:W,B10,Total!AA:AA,DB!$G$5,Total!AA:AA,DB!$O$5,Total!M:M,DB!$G$9,Total!K:K,DB!$O$9,Total!C:C,$I$2)+COUNTIFS(Total!X:X,$R$3,Total!W:W,B10,Total!O:O,DB!$G$5,Total!N:N,DB!$O$5,Total!AA:AA,DB!$G$9,Total!AA:AA,DB!$O$9,Total!AA:AA,$I$2)+COUNTIFS(Total!X:X,$R$3,Total!W:W,B10,Total!O:O,DB!$G$5,Total!AA:AA,DB!$O$5,Total!M:M,DB!$G$9,Total!AA:AA,DB!$O$9,Total!AA:AA,$I$2)+COUNTIFS(Total!X:X,$R$3,Total!W:W,B10,Total!O:O,DB!$G$5,Total!AA:AA,DB!$O$5,Total!AA:AA,DB!$G$9,Total!K:K,DB!$O$9,Total!AA:AA,$I$2)+COUNTIFS(Total!X:X,$R$3,Total!W:W,B10,Total!O:O,DB!$G$5,Total!AA:AA,DB!$O$5,Total!AA:AA,DB!$G$9,Total!AA:AA,DB!$O$9,Total!C:C,$I$2)+COUNTIFS(Total!X:X,$R$3,Total!W:W,B10,Total!AA:AA,DB!$G$5,Total!N:N,DB!$O$5,Total!M:M,DB!$G$9,Total!AA:AA,DB!$O$9,Total!AA:AA,$I$2)+COUNTIFS(Total!X:X,$R$3,Total!W:W,B10,Total!AA:AA,DB!$G$5,Total!N:N,DB!$O$5,Total!AA:AA,DB!$G$9,Total!K:K,DB!$O$9,Total!AA:AA,$I$2)+COUNTIFS(Total!X:X,$R$3,Total!W:W,B10,Total!AA:AA,DB!$G$5,Total!N:N,DB!$O$5,Total!AA:AA,DB!$G$9,Total!AA:AA,DB!$O$9,Total!C:C,$I$2)+COUNTIFS(Total!X:X,$R$3,Total!W:W,B10,Total!AA:AA,DB!$G$5,Total!AA:AA,DB!$O$5,Total!M:M,DB!$G$9,Total!K:K,DB!$O$9,Total!AA:AA,$I$2)+COUNTIFS(Total!X:X,$R$3,Total!W:W,B10,Total!AA:AA,DB!$G$5,Total!AA:AA,DB!$O$5,Total!M:M,DB!$G$9,Total!AA:AA,DB!$O$9,Total!C:C,$I$2)+COUNTIFS(Total!X:X,$R$3,Total!W:W,B10,Total!AA:AA,DB!$G$5,Total!AA:AA,DB!$O$5,Total!AA:AA,DB!$G$9,Total!K:K,DB!$O$9,Total!C:C,$I$2)+COUNTIFS(Total!X:X,$R$3,Total!W:W,B10,Total!AA:AA,DB!$G$5,Total!N:N,DB!$O$5,Total!M:M,DB!$G$9,Total!K:K,DB!$O$9,Total!C:C,$I$2)+COUNTIFS(Total!X:X,$R$3,Total!W:W,B10,Total!O:O,DB!$G$5,Total!AA:AA,DB!$O$5,Total!M:M,DB!$G$9,Total!K:K,DB!$O$9,Total!C:C,$I$2)+COUNTIFS(Total!X:X,$R$3,Total!W:W,B10,Total!O:O,DB!$G$5,Total!N:N,DB!$O$5,Total!AA:AA,DB!$G$9,Total!K:K,DB!$O$9,Total!C:C,$I$2)+COUNTIFS(Total!X:X,$R$3,Total!W:W,B10,Total!O:O,DB!$G$5,Total!N:N,DB!$O$5,Total!M:M,DB!$G$9,Total!AA:AA,DB!$O$9,Total!C:C,$I$2)+COUNTIFS(Total!X:X,$R$3,Total!W:W,B10,Total!O:O,DB!$G$5,Total!N:N,DB!$O$5,Total!M:M,DB!$G$9,Total!K:K,DB!$O$9,Total!AA:AA,$I$2)</f>
        <v>0</v>
      </c>
      <c r="S10" s="31">
        <f>COUNTIFS(Total!X:X,$S$3,Total!W:W,B10,Total!O:O,DB!$G$5,Total!N:N,DB!$O$5,Total!M:M,DB!$G$9,Total!K:K,DB!$O$9,Total!C:C,$I$2)+COUNTIFS(Total!X:X,$S$3,Total!W:W,B10,Total!AA:AA,DB!$G$5,Total!AA:AA,DB!$O$5,Total!AA:AA,DB!$G$9,Total!AA:AA,DB!$O$9,Total!AA:AA,$I$2)+COUNTIFS(Total!X:X,$S$3,Total!W:W,B10,Total!O:O,DB!$G$5,Total!AA:AA,DB!$O$5,Total!AA:AA,DB!$G$9,Total!AA:AA,DB!$O$9,Total!AA:AA,$I$2)+COUNTIFS(Total!X:X,$S$3,Total!W:W,B10,Total!AA:AA,DB!$G$5,Total!N:N,DB!$O$5,Total!AA:AA,DB!$G$9,Total!AA:AA,DB!$O$9,Total!AA:AA,$I$2)+COUNTIFS(Total!X:X,$S$3,Total!W:W,B10,Total!AA:AA,DB!$G$5,Total!AA:AA,DB!$O$5,Total!M:M,DB!$G$9,Total!AA:AA,DB!$O$9,Total!AA:AA,$I$2)+COUNTIFS(Total!X:X,$S$3,Total!W:W,B10,Total!AA:AA,DB!$G$5,Total!AA:AA,DB!$O$5,Total!AA:AA,DB!$G$9,Total!K:K,DB!$O$9,Total!AA:AA,$I$2)+COUNTIFS(Total!X:X,$S$3,Total!W:W,B10,Total!AA:AA,DB!$G$5,Total!AA:AA,DB!$O$5,Total!AA:AA,DB!$G$9,Total!AA:AA,DB!$O$9,Total!C:C,$I$2)+COUNTIFS(Total!X:X,$S$3,Total!W:W,B10,Total!O:O,DB!$G$5,Total!N:N,DB!$O$5,Total!M:M,DB!$G$9,Total!AA:AA,DB!$O$9,Total!AA:AA,$I$2)+COUNTIFS(Total!X:X,$S$3,Total!W:W,B10,Total!O:O,DB!$G$5,Total!N:N,DB!$O$5,Total!AA:AA,DB!$G$9,Total!K:K,DB!$O$9,Total!AA:AA,$I$2)+COUNTIFS(Total!X:X,$S$3,Total!W:W,B10,Total!O:O,DB!$G$5,Total!N:N,DB!$O$5,Total!AA:AA,DB!$G$9,Total!AA:AA,DB!$O$9,Total!C:C,$I$2)+COUNTIFS(Total!X:X,$S$3,Total!W:W,B10,Total!O:O,DB!$G$5,Total!AA:AA,DB!$O$5,Total!M:M,DB!$G$9,Total!K:K,DB!$O$9,Total!AA:AA,$I$2)+COUNTIFS(Total!X:X,$S$3,Total!W:W,B10,Total!O:O,DB!$G$5,Total!AA:AA,DB!$O$5,Total!M:M,DB!$G$9,Total!AA:AA,DB!$O$9,Total!C:C,$I$2)+COUNTIFS(Total!X:X,$S$3,Total!W:W,B10,Total!O:O,DB!$G$5,Total!AA:AA,DB!$O$5,Total!AA:AA,DB!$G$9,Total!K:K,DB!$O$9,Total!C:C,$I$2)+COUNTIFS(Total!X:X,$S$3,Total!W:W,B10,Total!AA:AA,DB!$G$5,Total!N:N,DB!$O$5,Total!M:M,DB!$G$9,Total!K:K,DB!$O$9,Total!AA:AA,$I$2)+COUNTIFS(Total!X:X,$S$3,Total!W:W,B10,Total!AA:AA,DB!$G$5,Total!N:N,DB!$O$5,Total!M:M,DB!$G$9,Total!AA:AA,DB!$O$9,Total!C:C,$I$2)+COUNTIFS(Total!X:X,$S$3,Total!W:W,B10,Total!AA:AA,DB!$G$5,Total!N:N,DB!$O$5,Total!AA:AA,DB!$G$9,Total!K:K,DB!$O$9,Total!C:C,$I$2)+COUNTIFS(Total!X:X,$S$3,Total!W:W,B10,Total!AA:AA,DB!$G$5,Total!AA:AA,DB!$O$5,Total!M:M,DB!$G$9,Total!K:K,DB!$O$9,Total!C:C,$I$2)+COUNTIFS(Total!X:X,$S$3,Total!W:W,B10,Total!O:O,DB!$G$5,Total!N:N,DB!$O$5,Total!AA:AA,DB!$G$9,Total!AA:AA,DB!$O$9,Total!AA:AA,$I$2)+COUNTIFS(Total!X:X,$S$3,Total!W:W,B10,Total!O:O,DB!$G$5,Total!AA:AA,DB!$O$5,Total!M:M,DB!$G$9,Total!AA:AA,DB!$O$9,Total!AA:AA,$I$2)+COUNTIFS(Total!X:X,$S$3,Total!W:W,B10,Total!O:O,DB!$G$5,Total!AA:AA,DB!$O$5,Total!AA:AA,DB!$G$9,Total!K:K,DB!$O$9,Total!AA:AA,$I$2)+COUNTIFS(Total!X:X,$S$3,Total!W:W,B10,Total!O:O,DB!$G$5,Total!AA:AA,DB!$O$5,Total!AA:AA,DB!$G$9,Total!AA:AA,DB!$O$9,Total!C:C,$I$2)+COUNTIFS(Total!X:X,$S$3,Total!W:W,B10,Total!AA:AA,DB!$G$5,Total!N:N,DB!$O$5,Total!M:M,DB!$G$9,Total!AA:AA,DB!$O$9,Total!AA:AA,$I$2)+COUNTIFS(Total!X:X,$S$3,Total!W:W,B10,Total!AA:AA,DB!$G$5,Total!N:N,DB!$O$5,Total!AA:AA,DB!$G$9,Total!K:K,DB!$O$9,Total!AA:AA,$I$2)+COUNTIFS(Total!X:X,$S$3,Total!W:W,B10,Total!AA:AA,DB!$G$5,Total!N:N,DB!$O$5,Total!AA:AA,DB!$G$9,Total!AA:AA,DB!$O$9,Total!C:C,$I$2)+COUNTIFS(Total!X:X,$S$3,Total!W:W,B10,Total!AA:AA,DB!$G$5,Total!AA:AA,DB!$O$5,Total!M:M,DB!$G$9,Total!K:K,DB!$O$9,Total!AA:AA,$I$2)+COUNTIFS(Total!X:X,$S$3,Total!W:W,B10,Total!AA:AA,DB!$G$5,Total!AA:AA,DB!$O$5,Total!M:M,DB!$G$9,Total!AA:AA,DB!$O$9,Total!C:C,$I$2)+COUNTIFS(Total!X:X,$S$3,Total!W:W,B10,Total!AA:AA,DB!$G$5,Total!AA:AA,DB!$O$5,Total!AA:AA,DB!$G$9,Total!K:K,DB!$O$9,Total!C:C,$I$2)+COUNTIFS(Total!X:X,$S$3,Total!W:W,B10,Total!AA:AA,DB!$G$5,Total!N:N,DB!$O$5,Total!M:M,DB!$G$9,Total!K:K,DB!$O$9,Total!C:C,$I$2)+COUNTIFS(Total!X:X,$S$3,Total!W:W,B10,Total!O:O,DB!$G$5,Total!AA:AA,DB!$O$5,Total!M:M,DB!$G$9,Total!K:K,DB!$O$9,Total!C:C,$I$2)+COUNTIFS(Total!X:X,$S$3,Total!W:W,B10,Total!O:O,DB!$G$5,Total!N:N,DB!$O$5,Total!AA:AA,DB!$G$9,Total!K:K,DB!$O$9,Total!C:C,$I$2)+COUNTIFS(Total!X:X,$S$3,Total!W:W,B10,Total!O:O,DB!$G$5,Total!N:N,DB!$O$5,Total!M:M,DB!$G$9,Total!AA:AA,DB!$O$9,Total!C:C,$I$2)+COUNTIFS(Total!X:X,$S$3,Total!W:W,B10,Total!O:O,DB!$G$5,Total!N:N,DB!$O$5,Total!M:M,DB!$G$9,Total!K:K,DB!$O$9,Total!AA:AA,$I$2)</f>
        <v>0</v>
      </c>
      <c r="T10" s="31">
        <f>COUNTIFS(Total!X:X,$T$3,Total!W:W,B10,Total!O:O,DB!$G$5,Total!N:N,DB!$O$5,Total!M:M,DB!$G$9,Total!K:K,DB!$O$9,Total!C:C,$I$2)+COUNTIFS(Total!X:X,$T$3,Total!W:W,B10,Total!AA:AA,DB!$G$5,Total!AA:AA,DB!$O$5,Total!AA:AA,DB!$G$9,Total!AA:AA,DB!$O$9,Total!AA:AA,$I$2)+COUNTIFS(Total!X:X,$T$3,Total!W:W,B10,Total!O:O,DB!$G$5,Total!AA:AA,DB!$O$5,Total!AA:AA,DB!$G$9,Total!AA:AA,DB!$O$9,Total!AA:AA,$I$2)+COUNTIFS(Total!X:X,$T$3,Total!W:W,B10,Total!AA:AA,DB!$G$5,Total!N:N,DB!$O$5,Total!AA:AA,DB!$G$9,Total!AA:AA,DB!$O$9,Total!AA:AA,$I$2)+COUNTIFS(Total!X:X,$T$3,Total!W:W,B10,Total!AA:AA,DB!$G$5,Total!AA:AA,DB!$O$5,Total!M:M,DB!$G$9,Total!AA:AA,DB!$O$9,Total!AA:AA,$I$2)+COUNTIFS(Total!X:X,$T$3,Total!W:W,B10,Total!AA:AA,DB!$G$5,Total!AA:AA,DB!$O$5,Total!AA:AA,DB!$G$9,Total!K:K,DB!$O$9,Total!AA:AA,$I$2)+COUNTIFS(Total!X:X,$T$3,Total!W:W,B10,Total!AA:AA,DB!$G$5,Total!AA:AA,DB!$O$5,Total!AA:AA,DB!$G$9,Total!AA:AA,DB!$O$9,Total!C:C,$I$2)+COUNTIFS(Total!X:X,$T$3,Total!W:W,B10,Total!O:O,DB!$G$5,Total!N:N,DB!$O$5,Total!M:M,DB!$G$9,Total!AA:AA,DB!$O$9,Total!AA:AA,$I$2)+COUNTIFS(Total!X:X,$T$3,Total!W:W,B10,Total!O:O,DB!$G$5,Total!N:N,DB!$O$5,Total!AA:AA,DB!$G$9,Total!K:K,DB!$O$9,Total!AA:AA,$I$2)+COUNTIFS(Total!X:X,$T$3,Total!W:W,B10,Total!O:O,DB!$G$5,Total!N:N,DB!$O$5,Total!AA:AA,DB!$G$9,Total!AA:AA,DB!$O$9,Total!C:C,$I$2)+COUNTIFS(Total!X:X,$T$3,Total!W:W,B10,Total!O:O,DB!$G$5,Total!AA:AA,DB!$O$5,Total!M:M,DB!$G$9,Total!K:K,DB!$O$9,Total!AA:AA,$I$2)+COUNTIFS(Total!X:X,$T$3,Total!W:W,B10,Total!O:O,DB!$G$5,Total!AA:AA,DB!$O$5,Total!M:M,DB!$G$9,Total!AA:AA,DB!$O$9,Total!C:C,$I$2)+COUNTIFS(Total!X:X,$T$3,Total!W:W,B10,Total!O:O,DB!$G$5,Total!AA:AA,DB!$O$5,Total!AA:AA,DB!$G$9,Total!K:K,DB!$O$9,Total!C:C,$I$2)+COUNTIFS(Total!X:X,$T$3,Total!W:W,B10,Total!AA:AA,DB!$G$5,Total!N:N,DB!$O$5,Total!M:M,DB!$G$9,Total!K:K,DB!$O$9,Total!AA:AA,$I$2)+COUNTIFS(Total!X:X,$T$3,Total!W:W,B10,Total!AA:AA,DB!$G$5,Total!N:N,DB!$O$5,Total!M:M,DB!$G$9,Total!AA:AA,DB!$O$9,Total!C:C,$I$2)+COUNTIFS(Total!X:X,$T$3,Total!W:W,B10,Total!AA:AA,DB!$G$5,Total!N:N,DB!$O$5,Total!AA:AA,DB!$G$9,Total!K:K,DB!$O$9,Total!C:C,$I$2)+COUNTIFS(Total!X:X,$T$3,Total!W:W,B10,Total!AA:AA,DB!$G$5,Total!AA:AA,DB!$O$5,Total!M:M,DB!$G$9,Total!K:K,DB!$O$9,Total!C:C,$I$2)+COUNTIFS(Total!X:X,$T$3,Total!W:W,B10,Total!O:O,DB!$G$5,Total!N:N,DB!$O$5,Total!AA:AA,DB!$G$9,Total!AA:AA,DB!$O$9,Total!AA:AA,$I$2)+COUNTIFS(Total!X:X,$T$3,Total!W:W,B10,Total!O:O,DB!$G$5,Total!AA:AA,DB!$O$5,Total!M:M,DB!$G$9,Total!AA:AA,DB!$O$9,Total!AA:AA,$I$2)+COUNTIFS(Total!X:X,$T$3,Total!W:W,B10,Total!O:O,DB!$G$5,Total!AA:AA,DB!$O$5,Total!AA:AA,DB!$G$9,Total!K:K,DB!$O$9,Total!AA:AA,$I$2)+COUNTIFS(Total!X:X,$T$3,Total!W:W,B10,Total!O:O,DB!$G$5,Total!AA:AA,DB!$O$5,Total!AA:AA,DB!$G$9,Total!AA:AA,DB!$O$9,Total!C:C,$I$2)+COUNTIFS(Total!X:X,$T$3,Total!W:W,B10,Total!AA:AA,DB!$G$5,Total!N:N,DB!$O$5,Total!M:M,DB!$G$9,Total!AA:AA,DB!$O$9,Total!AA:AA,$I$2)+COUNTIFS(Total!X:X,$T$3,Total!W:W,B10,Total!AA:AA,DB!$G$5,Total!N:N,DB!$O$5,Total!AA:AA,DB!$G$9,Total!K:K,DB!$O$9,Total!AA:AA,$I$2)+COUNTIFS(Total!X:X,$T$3,Total!W:W,B10,Total!AA:AA,DB!$G$5,Total!N:N,DB!$O$5,Total!AA:AA,DB!$G$9,Total!AA:AA,DB!$O$9,Total!C:C,$I$2)+COUNTIFS(Total!X:X,$T$3,Total!W:W,B10,Total!AA:AA,DB!$G$5,Total!AA:AA,DB!$O$5,Total!M:M,DB!$G$9,Total!K:K,DB!$O$9,Total!AA:AA,$I$2)+COUNTIFS(Total!X:X,$T$3,Total!W:W,B10,Total!AA:AA,DB!$G$5,Total!AA:AA,DB!$O$5,Total!M:M,DB!$G$9,Total!AA:AA,DB!$O$9,Total!C:C,$I$2)+COUNTIFS(Total!X:X,$T$3,Total!W:W,B10,Total!AA:AA,DB!$G$5,Total!AA:AA,DB!$O$5,Total!AA:AA,DB!$G$9,Total!K:K,DB!$O$9,Total!C:C,$I$2)+COUNTIFS(Total!X:X,$T$3,Total!W:W,B10,Total!AA:AA,DB!$G$5,Total!N:N,DB!$O$5,Total!M:M,DB!$G$9,Total!K:K,DB!$O$9,Total!C:C,$I$2)+COUNTIFS(Total!X:X,$T$3,Total!W:W,B10,Total!O:O,DB!$G$5,Total!AA:AA,DB!$O$5,Total!M:M,DB!$G$9,Total!K:K,DB!$O$9,Total!C:C,$I$2)+COUNTIFS(Total!X:X,$T$3,Total!W:W,B10,Total!O:O,DB!$G$5,Total!N:N,DB!$O$5,Total!AA:AA,DB!$G$9,Total!K:K,DB!$O$9,Total!C:C,$I$2)+COUNTIFS(Total!X:X,$T$3,Total!W:W,B10,Total!O:O,DB!$G$5,Total!N:N,DB!$O$5,Total!M:M,DB!$G$9,Total!AA:AA,DB!$O$9,Total!C:C,$I$2)+COUNTIFS(Total!X:X,$T$3,Total!W:W,B10,Total!O:O,DB!$G$5,Total!N:N,DB!$O$5,Total!M:M,DB!$G$9,Total!K:K,DB!$O$9,Total!AA:AA,$I$2)</f>
        <v>0</v>
      </c>
      <c r="U10" s="31">
        <f>COUNTIFS(Total!X:X,$U$3,Total!W:W,B10,Total!O:O,DB!$G$5,Total!N:N,DB!$O$5,Total!M:M,DB!$G$9,Total!K:K,DB!$O$9,Total!C:C,$I$2)+COUNTIFS(Total!X:X,$U$3,Total!W:W,B10,Total!AA:AA,DB!$G$5,Total!AA:AA,DB!$O$5,Total!AA:AA,DB!$G$9,Total!AA:AA,DB!$O$9,Total!AA:AA,$I$2)+COUNTIFS(Total!X:X,$U$3,Total!W:W,B10,Total!O:O,DB!$G$5,Total!AA:AA,DB!$O$5,Total!AA:AA,DB!$G$9,Total!AA:AA,DB!$O$9,Total!AA:AA,$I$2)+COUNTIFS(Total!X:X,$U$3,Total!W:W,B10,Total!AA:AA,DB!$G$5,Total!N:N,DB!$O$5,Total!AA:AA,DB!$G$9,Total!AA:AA,DB!$O$9,Total!AA:AA,$I$2)+COUNTIFS(Total!X:X,$U$3,Total!W:W,B10,Total!AA:AA,DB!$G$5,Total!AA:AA,DB!$O$5,Total!M:M,DB!$G$9,Total!AA:AA,DB!$O$9,Total!AA:AA,$I$2)+COUNTIFS(Total!X:X,$U$3,Total!W:W,B10,Total!AA:AA,DB!$G$5,Total!AA:AA,DB!$O$5,Total!AA:AA,DB!$G$9,Total!K:K,DB!$O$9,Total!AA:AA,$I$2)+COUNTIFS(Total!X:X,$U$3,Total!W:W,B10,Total!AA:AA,DB!$G$5,Total!AA:AA,DB!$O$5,Total!AA:AA,DB!$G$9,Total!AA:AA,DB!$O$9,Total!C:C,$I$2)+COUNTIFS(Total!X:X,$U$3,Total!W:W,B10,Total!O:O,DB!$G$5,Total!N:N,DB!$O$5,Total!M:M,DB!$G$9,Total!AA:AA,DB!$O$9,Total!AA:AA,$I$2)+COUNTIFS(Total!X:X,$U$3,Total!W:W,B10,Total!O:O,DB!$G$5,Total!N:N,DB!$O$5,Total!AA:AA,DB!$G$9,Total!K:K,DB!$O$9,Total!AA:AA,$I$2)+COUNTIFS(Total!X:X,$U$3,Total!W:W,B10,Total!O:O,DB!$G$5,Total!N:N,DB!$O$5,Total!AA:AA,DB!$G$9,Total!AA:AA,DB!$O$9,Total!C:C,$I$2)+COUNTIFS(Total!X:X,$U$3,Total!W:W,B10,Total!O:O,DB!$G$5,Total!AA:AA,DB!$O$5,Total!M:M,DB!$G$9,Total!K:K,DB!$O$9,Total!AA:AA,$I$2)+COUNTIFS(Total!X:X,$U$3,Total!W:W,B10,Total!O:O,DB!$G$5,Total!AA:AA,DB!$O$5,Total!M:M,DB!$G$9,Total!AA:AA,DB!$O$9,Total!C:C,$I$2)+COUNTIFS(Total!X:X,$U$3,Total!W:W,B10,Total!O:O,DB!$G$5,Total!AA:AA,DB!$O$5,Total!AA:AA,DB!$G$9,Total!K:K,DB!$O$9,Total!C:C,$I$2)+COUNTIFS(Total!X:X,$U$3,Total!W:W,B10,Total!AA:AA,DB!$G$5,Total!N:N,DB!$O$5,Total!M:M,DB!$G$9,Total!K:K,DB!$O$9,Total!AA:AA,$I$2)+COUNTIFS(Total!X:X,$U$3,Total!W:W,B10,Total!AA:AA,DB!$G$5,Total!N:N,DB!$O$5,Total!M:M,DB!$G$9,Total!AA:AA,DB!$O$9,Total!C:C,$I$2)+COUNTIFS(Total!X:X,$U$3,Total!W:W,B10,Total!AA:AA,DB!$G$5,Total!N:N,DB!$O$5,Total!AA:AA,DB!$G$9,Total!K:K,DB!$O$9,Total!C:C,$I$2)+COUNTIFS(Total!X:X,$U$3,Total!W:W,B10,Total!AA:AA,DB!$G$5,Total!AA:AA,DB!$O$5,Total!M:M,DB!$G$9,Total!K:K,DB!$O$9,Total!C:C,$I$2)+COUNTIFS(Total!X:X,$U$3,Total!W:W,B10,Total!O:O,DB!$G$5,Total!N:N,DB!$O$5,Total!AA:AA,DB!$G$9,Total!AA:AA,DB!$O$9,Total!AA:AA,$I$2)+COUNTIFS(Total!X:X,$U$3,Total!W:W,B10,Total!O:O,DB!$G$5,Total!AA:AA,DB!$O$5,Total!M:M,DB!$G$9,Total!AA:AA,DB!$O$9,Total!AA:AA,$I$2)+COUNTIFS(Total!X:X,$U$3,Total!W:W,B10,Total!O:O,DB!$G$5,Total!AA:AA,DB!$O$5,Total!AA:AA,DB!$G$9,Total!K:K,DB!$O$9,Total!AA:AA,$I$2)+COUNTIFS(Total!X:X,$U$3,Total!W:W,B10,Total!O:O,DB!$G$5,Total!AA:AA,DB!$O$5,Total!AA:AA,DB!$G$9,Total!AA:AA,DB!$O$9,Total!C:C,$I$2)+COUNTIFS(Total!X:X,$U$3,Total!W:W,B10,Total!AA:AA,DB!$G$5,Total!N:N,DB!$O$5,Total!M:M,DB!$G$9,Total!AA:AA,DB!$O$9,Total!AA:AA,$I$2)+COUNTIFS(Total!X:X,$U$3,Total!W:W,B10,Total!AA:AA,DB!$G$5,Total!N:N,DB!$O$5,Total!AA:AA,DB!$G$9,Total!K:K,DB!$O$9,Total!AA:AA,$I$2)+COUNTIFS(Total!X:X,$U$3,Total!W:W,B10,Total!AA:AA,DB!$G$5,Total!N:N,DB!$O$5,Total!AA:AA,DB!$G$9,Total!AA:AA,DB!$O$9,Total!C:C,$I$2)+COUNTIFS(Total!X:X,$U$3,Total!W:W,B10,Total!AA:AA,DB!$G$5,Total!AA:AA,DB!$O$5,Total!M:M,DB!$G$9,Total!K:K,DB!$O$9,Total!AA:AA,$I$2)+COUNTIFS(Total!X:X,$U$3,Total!W:W,B10,Total!AA:AA,DB!$G$5,Total!AA:AA,DB!$O$5,Total!M:M,DB!$G$9,Total!AA:AA,DB!$O$9,Total!C:C,$I$2)+COUNTIFS(Total!X:X,$U$3,Total!W:W,B10,Total!AA:AA,DB!$G$5,Total!AA:AA,DB!$O$5,Total!AA:AA,DB!$G$9,Total!K:K,DB!$O$9,Total!C:C,$I$2)+COUNTIFS(Total!X:X,$U$3,Total!W:W,B10,Total!AA:AA,DB!$G$5,Total!N:N,DB!$O$5,Total!M:M,DB!$G$9,Total!K:K,DB!$O$9,Total!C:C,$I$2)+COUNTIFS(Total!X:X,$U$3,Total!W:W,B10,Total!O:O,DB!$G$5,Total!AA:AA,DB!$O$5,Total!M:M,DB!$G$9,Total!K:K,DB!$O$9,Total!C:C,$I$2)+COUNTIFS(Total!X:X,$U$3,Total!W:W,B10,Total!O:O,DB!$G$5,Total!N:N,DB!$O$5,Total!AA:AA,DB!$G$9,Total!K:K,DB!$O$9,Total!C:C,$I$2)+COUNTIFS(Total!X:X,$U$3,Total!W:W,B10,Total!O:O,DB!$G$5,Total!N:N,DB!$O$5,Total!M:M,DB!$G$9,Total!AA:AA,DB!$O$9,Total!C:C,$I$2)+COUNTIFS(Total!X:X,$U$3,Total!W:W,B10,Total!O:O,DB!$G$5,Total!N:N,DB!$O$5,Total!M:M,DB!$G$9,Total!K:K,DB!$O$9,Total!AA:AA,$I$2)</f>
        <v>0</v>
      </c>
      <c r="V10" s="31">
        <f>COUNTIFS(Total!X:X,$V$3,Total!W:W,B10,Total!O:O,DB!$G$5,Total!N:N,DB!$O$5,Total!M:M,DB!$G$9,Total!K:K,DB!$O$9,Total!C:C,$I$2)+COUNTIFS(Total!X:X,$V$3,Total!W:W,B10,Total!AA:AA,DB!$G$5,Total!AA:AA,DB!$O$5,Total!AA:AA,DB!$G$9,Total!AA:AA,DB!$O$9,Total!AA:AA,$I$2)+COUNTIFS(Total!X:X,$V$3,Total!W:W,B10,Total!O:O,DB!$G$5,Total!AA:AA,DB!$O$5,Total!AA:AA,DB!$G$9,Total!AA:AA,DB!$O$9,Total!AA:AA,$I$2)+COUNTIFS(Total!X:X,$V$3,Total!W:W,B10,Total!AA:AA,DB!$G$5,Total!N:N,DB!$O$5,Total!AA:AA,DB!$G$9,Total!AA:AA,DB!$O$9,Total!AA:AA,$I$2)+COUNTIFS(Total!X:X,$V$3,Total!W:W,B10,Total!AA:AA,DB!$G$5,Total!AA:AA,DB!$O$5,Total!M:M,DB!$G$9,Total!AA:AA,DB!$O$9,Total!AA:AA,$I$2)+COUNTIFS(Total!X:X,$V$3,Total!W:W,B10,Total!AA:AA,DB!$G$5,Total!AA:AA,DB!$O$5,Total!AA:AA,DB!$G$9,Total!K:K,DB!$O$9,Total!AA:AA,$I$2)+COUNTIFS(Total!X:X,$V$3,Total!W:W,B10,Total!AA:AA,DB!$G$5,Total!AA:AA,DB!$O$5,Total!AA:AA,DB!$G$9,Total!AA:AA,DB!$O$9,Total!C:C,$I$2)+COUNTIFS(Total!X:X,$V$3,Total!W:W,B10,Total!O:O,DB!$G$5,Total!N:N,DB!$O$5,Total!M:M,DB!$G$9,Total!AA:AA,DB!$O$9,Total!AA:AA,$I$2)+COUNTIFS(Total!X:X,$V$3,Total!W:W,B10,Total!O:O,DB!$G$5,Total!N:N,DB!$O$5,Total!AA:AA,DB!$G$9,Total!K:K,DB!$O$9,Total!AA:AA,$I$2)+COUNTIFS(Total!X:X,$V$3,Total!W:W,B10,Total!O:O,DB!$G$5,Total!N:N,DB!$O$5,Total!AA:AA,DB!$G$9,Total!AA:AA,DB!$O$9,Total!C:C,$I$2)+COUNTIFS(Total!X:X,$V$3,Total!W:W,B10,Total!O:O,DB!$G$5,Total!AA:AA,DB!$O$5,Total!M:M,DB!$G$9,Total!K:K,DB!$O$9,Total!AA:AA,$I$2)+COUNTIFS(Total!X:X,$V$3,Total!W:W,B10,Total!O:O,DB!$G$5,Total!AA:AA,DB!$O$5,Total!M:M,DB!$G$9,Total!AA:AA,DB!$O$9,Total!C:C,$I$2)+COUNTIFS(Total!X:X,$V$3,Total!W:W,B10,Total!O:O,DB!$G$5,Total!AA:AA,DB!$O$5,Total!AA:AA,DB!$G$9,Total!K:K,DB!$O$9,Total!C:C,$I$2)+COUNTIFS(Total!X:X,$V$3,Total!W:W,B10,Total!AA:AA,DB!$G$5,Total!N:N,DB!$O$5,Total!M:M,DB!$G$9,Total!K:K,DB!$O$9,Total!AA:AA,$I$2)+COUNTIFS(Total!X:X,$V$3,Total!W:W,B10,Total!AA:AA,DB!$G$5,Total!N:N,DB!$O$5,Total!M:M,DB!$G$9,Total!AA:AA,DB!$O$9,Total!C:C,$I$2)+COUNTIFS(Total!X:X,$V$3,Total!W:W,B10,Total!AA:AA,DB!$G$5,Total!N:N,DB!$O$5,Total!AA:AA,DB!$G$9,Total!K:K,DB!$O$9,Total!C:C,$I$2)+COUNTIFS(Total!X:X,$V$3,Total!W:W,B10,Total!AA:AA,DB!$G$5,Total!AA:AA,DB!$O$5,Total!M:M,DB!$G$9,Total!K:K,DB!$O$9,Total!C:C,$I$2)+COUNTIFS(Total!X:X,$V$3,Total!W:W,B10,Total!O:O,DB!$G$5,Total!N:N,DB!$O$5,Total!AA:AA,DB!$G$9,Total!AA:AA,DB!$O$9,Total!AA:AA,$I$2)+COUNTIFS(Total!X:X,$V$3,Total!W:W,B10,Total!O:O,DB!$G$5,Total!AA:AA,DB!$O$5,Total!M:M,DB!$G$9,Total!AA:AA,DB!$O$9,Total!AA:AA,$I$2)+COUNTIFS(Total!X:X,$V$3,Total!W:W,B10,Total!O:O,DB!$G$5,Total!AA:AA,DB!$O$5,Total!AA:AA,DB!$G$9,Total!K:K,DB!$O$9,Total!AA:AA,$I$2)+COUNTIFS(Total!X:X,$V$3,Total!W:W,B10,Total!O:O,DB!$G$5,Total!AA:AA,DB!$O$5,Total!AA:AA,DB!$G$9,Total!AA:AA,DB!$O$9,Total!C:C,$I$2)+COUNTIFS(Total!X:X,$V$3,Total!W:W,B10,Total!AA:AA,DB!$G$5,Total!N:N,DB!$O$5,Total!M:M,DB!$G$9,Total!AA:AA,DB!$O$9,Total!AA:AA,$I$2)+COUNTIFS(Total!X:X,$V$3,Total!W:W,B10,Total!AA:AA,DB!$G$5,Total!N:N,DB!$O$5,Total!AA:AA,DB!$G$9,Total!K:K,DB!$O$9,Total!AA:AA,$I$2)+COUNTIFS(Total!X:X,$V$3,Total!W:W,B10,Total!AA:AA,DB!$G$5,Total!N:N,DB!$O$5,Total!AA:AA,DB!$G$9,Total!AA:AA,DB!$O$9,Total!C:C,$I$2)+COUNTIFS(Total!X:X,$V$3,Total!W:W,B10,Total!AA:AA,DB!$G$5,Total!AA:AA,DB!$O$5,Total!M:M,DB!$G$9,Total!K:K,DB!$O$9,Total!AA:AA,$I$2)+COUNTIFS(Total!X:X,$V$3,Total!W:W,B10,Total!AA:AA,DB!$G$5,Total!AA:AA,DB!$O$5,Total!M:M,DB!$G$9,Total!AA:AA,DB!$O$9,Total!C:C,$I$2)+COUNTIFS(Total!X:X,$V$3,Total!W:W,B10,Total!AA:AA,DB!$G$5,Total!AA:AA,DB!$O$5,Total!AA:AA,DB!$G$9,Total!K:K,DB!$O$9,Total!C:C,$I$2)+COUNTIFS(Total!X:X,$V$3,Total!W:W,B10,Total!AA:AA,DB!$G$5,Total!N:N,DB!$O$5,Total!M:M,DB!$G$9,Total!K:K,DB!$O$9,Total!C:C,$I$2)+COUNTIFS(Total!X:X,$V$3,Total!W:W,B10,Total!O:O,DB!$G$5,Total!AA:AA,DB!$O$5,Total!M:M,DB!$G$9,Total!K:K,DB!$O$9,Total!C:C,$I$2)+COUNTIFS(Total!X:X,$V$3,Total!W:W,B10,Total!O:O,DB!$G$5,Total!N:N,DB!$O$5,Total!AA:AA,DB!$G$9,Total!K:K,DB!$O$9,Total!C:C,$I$2)+COUNTIFS(Total!X:X,$V$3,Total!W:W,B10,Total!O:O,DB!$G$5,Total!N:N,DB!$O$5,Total!M:M,DB!$G$9,Total!AA:AA,DB!$O$9,Total!C:C,$I$2)+COUNTIFS(Total!X:X,$V$3,Total!W:W,B10,Total!O:O,DB!$G$5,Total!N:N,DB!$O$5,Total!M:M,DB!$G$9,Total!K:K,DB!$O$9,Total!AA:AA,$I$2)</f>
        <v>0</v>
      </c>
      <c r="W10" s="31">
        <f>COUNTIFS(Total!X:X,$W$3,Total!W:W,B10,Total!O:O,DB!$G$5,Total!N:N,DB!$O$5,Total!M:M,DB!$G$9,Total!K:K,DB!$O$9,Total!C:C,$I$2)+COUNTIFS(Total!X:X,$W$3,Total!W:W,B10,Total!AA:AA,DB!$G$5,Total!AA:AA,DB!$O$5,Total!AA:AA,DB!$G$9,Total!AA:AA,DB!$O$9,Total!AA:AA,$I$2)+COUNTIFS(Total!X:X,$W$3,Total!W:W,B10,Total!O:O,DB!$G$5,Total!AA:AA,DB!$O$5,Total!AA:AA,DB!$G$9,Total!AA:AA,DB!$O$9,Total!AA:AA,$I$2)+COUNTIFS(Total!X:X,$W$3,Total!W:W,B10,Total!AA:AA,DB!$G$5,Total!N:N,DB!$O$5,Total!AA:AA,DB!$G$9,Total!AA:AA,DB!$O$9,Total!AA:AA,$I$2)+COUNTIFS(Total!X:X,$W$3,Total!W:W,B10,Total!AA:AA,DB!$G$5,Total!AA:AA,DB!$O$5,Total!M:M,DB!$G$9,Total!AA:AA,DB!$O$9,Total!AA:AA,$I$2)+COUNTIFS(Total!X:X,$W$3,Total!W:W,B10,Total!AA:AA,DB!$G$5,Total!AA:AA,DB!$O$5,Total!AA:AA,DB!$G$9,Total!K:K,DB!$O$9,Total!AA:AA,$I$2)+COUNTIFS(Total!X:X,$W$3,Total!W:W,B10,Total!AA:AA,DB!$G$5,Total!AA:AA,DB!$O$5,Total!AA:AA,DB!$G$9,Total!AA:AA,DB!$O$9,Total!C:C,$I$2)+COUNTIFS(Total!X:X,$W$3,Total!W:W,B10,Total!O:O,DB!$G$5,Total!N:N,DB!$O$5,Total!M:M,DB!$G$9,Total!AA:AA,DB!$O$9,Total!AA:AA,$I$2)+COUNTIFS(Total!X:X,$W$3,Total!W:W,B10,Total!O:O,DB!$G$5,Total!N:N,DB!$O$5,Total!AA:AA,DB!$G$9,Total!K:K,DB!$O$9,Total!AA:AA,$I$2)+COUNTIFS(Total!X:X,$W$3,Total!W:W,B10,Total!O:O,DB!$G$5,Total!N:N,DB!$O$5,Total!AA:AA,DB!$G$9,Total!AA:AA,DB!$O$9,Total!C:C,$I$2)+COUNTIFS(Total!X:X,$W$3,Total!W:W,B10,Total!O:O,DB!$G$5,Total!AA:AA,DB!$O$5,Total!M:M,DB!$G$9,Total!K:K,DB!$O$9,Total!AA:AA,$I$2)+COUNTIFS(Total!X:X,$W$3,Total!W:W,B10,Total!O:O,DB!$G$5,Total!AA:AA,DB!$O$5,Total!M:M,DB!$G$9,Total!AA:AA,DB!$O$9,Total!C:C,$I$2)+COUNTIFS(Total!X:X,$W$3,Total!W:W,B10,Total!O:O,DB!$G$5,Total!AA:AA,DB!$O$5,Total!AA:AA,DB!$G$9,Total!K:K,DB!$O$9,Total!C:C,$I$2)+COUNTIFS(Total!X:X,$W$3,Total!W:W,B10,Total!AA:AA,DB!$G$5,Total!N:N,DB!$O$5,Total!M:M,DB!$G$9,Total!K:K,DB!$O$9,Total!AA:AA,$I$2)+COUNTIFS(Total!X:X,$W$3,Total!W:W,B10,Total!AA:AA,DB!$G$5,Total!N:N,DB!$O$5,Total!M:M,DB!$G$9,Total!AA:AA,DB!$O$9,Total!C:C,$I$2)+COUNTIFS(Total!X:X,$W$3,Total!W:W,B10,Total!AA:AA,DB!$G$5,Total!N:N,DB!$O$5,Total!AA:AA,DB!$G$9,Total!K:K,DB!$O$9,Total!C:C,$I$2)+COUNTIFS(Total!X:X,$W$3,Total!W:W,B10,Total!AA:AA,DB!$G$5,Total!AA:AA,DB!$O$5,Total!M:M,DB!$G$9,Total!K:K,DB!$O$9,Total!C:C,$I$2)+COUNTIFS(Total!X:X,$W$3,Total!W:W,B10,Total!O:O,DB!$G$5,Total!N:N,DB!$O$5,Total!AA:AA,DB!$G$9,Total!AA:AA,DB!$O$9,Total!AA:AA,$I$2)+COUNTIFS(Total!X:X,$W$3,Total!W:W,B10,Total!O:O,DB!$G$5,Total!AA:AA,DB!$O$5,Total!M:M,DB!$G$9,Total!AA:AA,DB!$O$9,Total!AA:AA,$I$2)+COUNTIFS(Total!X:X,$W$3,Total!W:W,B10,Total!O:O,DB!$G$5,Total!AA:AA,DB!$O$5,Total!AA:AA,DB!$G$9,Total!K:K,DB!$O$9,Total!AA:AA,$I$2)+COUNTIFS(Total!X:X,$W$3,Total!W:W,B10,Total!O:O,DB!$G$5,Total!AA:AA,DB!$O$5,Total!AA:AA,DB!$G$9,Total!AA:AA,DB!$O$9,Total!C:C,$I$2)+COUNTIFS(Total!X:X,$W$3,Total!W:W,B10,Total!AA:AA,DB!$G$5,Total!N:N,DB!$O$5,Total!M:M,DB!$G$9,Total!AA:AA,DB!$O$9,Total!AA:AA,$I$2)+COUNTIFS(Total!X:X,$W$3,Total!W:W,B10,Total!AA:AA,DB!$G$5,Total!N:N,DB!$O$5,Total!AA:AA,DB!$G$9,Total!K:K,DB!$O$9,Total!AA:AA,$I$2)+COUNTIFS(Total!X:X,$W$3,Total!W:W,B10,Total!AA:AA,DB!$G$5,Total!N:N,DB!$O$5,Total!AA:AA,DB!$G$9,Total!AA:AA,DB!$O$9,Total!C:C,$I$2)+COUNTIFS(Total!X:X,$W$3,Total!W:W,B10,Total!AA:AA,DB!$G$5,Total!AA:AA,DB!$O$5,Total!M:M,DB!$G$9,Total!K:K,DB!$O$9,Total!AA:AA,$I$2)+COUNTIFS(Total!X:X,$W$3,Total!W:W,B10,Total!AA:AA,DB!$G$5,Total!AA:AA,DB!$O$5,Total!M:M,DB!$G$9,Total!AA:AA,DB!$O$9,Total!C:C,$I$2)+COUNTIFS(Total!X:X,$W$3,Total!W:W,B10,Total!AA:AA,DB!$G$5,Total!AA:AA,DB!$O$5,Total!AA:AA,DB!$G$9,Total!K:K,DB!$O$9,Total!C:C,$I$2)+COUNTIFS(Total!X:X,$W$3,Total!W:W,B10,Total!AA:AA,DB!$G$5,Total!N:N,DB!$O$5,Total!M:M,DB!$G$9,Total!K:K,DB!$O$9,Total!C:C,$I$2)+COUNTIFS(Total!X:X,$W$3,Total!W:W,B10,Total!O:O,DB!$G$5,Total!AA:AA,DB!$O$5,Total!M:M,DB!$G$9,Total!K:K,DB!$O$9,Total!C:C,$I$2)+COUNTIFS(Total!X:X,$W$3,Total!W:W,B10,Total!O:O,DB!$G$5,Total!N:N,DB!$O$5,Total!AA:AA,DB!$G$9,Total!K:K,DB!$O$9,Total!C:C,$I$2)+COUNTIFS(Total!X:X,$W$3,Total!W:W,B10,Total!O:O,DB!$G$5,Total!N:N,DB!$O$5,Total!M:M,DB!$G$9,Total!AA:AA,DB!$O$9,Total!C:C,$I$2)+COUNTIFS(Total!X:X,$W$3,Total!W:W,B10,Total!O:O,DB!$G$5,Total!N:N,DB!$O$5,Total!M:M,DB!$G$9,Total!K:K,DB!$O$9,Total!AA:AA,$I$2)</f>
        <v>0</v>
      </c>
      <c r="X10" s="31">
        <f>COUNTIFS(Total!X:X,$X$3,Total!W:W,B10,Total!O:O,DB!$G$5,Total!N:N,DB!$O$5,Total!M:M,DB!$G$9,Total!K:K,DB!$O$9,Total!C:C,$I$2)+COUNTIFS(Total!X:X,$X$3,Total!W:W,B10,Total!AA:AA,DB!$G$5,Total!AA:AA,DB!$O$5,Total!AA:AA,DB!$G$9,Total!AA:AA,DB!$O$9,Total!AA:AA,$I$2)+COUNTIFS(Total!X:X,$X$3,Total!W:W,B10,Total!O:O,DB!$G$5,Total!AA:AA,DB!$O$5,Total!AA:AA,DB!$G$9,Total!AA:AA,DB!$O$9,Total!AA:AA,$I$2)+COUNTIFS(Total!X:X,$X$3,Total!W:W,B10,Total!AA:AA,DB!$G$5,Total!N:N,DB!$O$5,Total!AA:AA,DB!$G$9,Total!AA:AA,DB!$O$9,Total!AA:AA,$I$2)+COUNTIFS(Total!X:X,$X$3,Total!W:W,B10,Total!AA:AA,DB!$G$5,Total!AA:AA,DB!$O$5,Total!M:M,DB!$G$9,Total!AA:AA,DB!$O$9,Total!AA:AA,$I$2)+COUNTIFS(Total!X:X,$X$3,Total!W:W,B10,Total!AA:AA,DB!$G$5,Total!AA:AA,DB!$O$5,Total!AA:AA,DB!$G$9,Total!K:K,DB!$O$9,Total!AA:AA,$I$2)+COUNTIFS(Total!X:X,$X$3,Total!W:W,B10,Total!AA:AA,DB!$G$5,Total!AA:AA,DB!$O$5,Total!AA:AA,DB!$G$9,Total!AA:AA,DB!$O$9,Total!C:C,$I$2)+COUNTIFS(Total!X:X,$X$3,Total!W:W,B10,Total!O:O,DB!$G$5,Total!N:N,DB!$O$5,Total!M:M,DB!$G$9,Total!AA:AA,DB!$O$9,Total!AA:AA,$I$2)+COUNTIFS(Total!X:X,$X$3,Total!W:W,B10,Total!O:O,DB!$G$5,Total!N:N,DB!$O$5,Total!AA:AA,DB!$G$9,Total!K:K,DB!$O$9,Total!AA:AA,$I$2)+COUNTIFS(Total!X:X,$X$3,Total!W:W,B10,Total!O:O,DB!$G$5,Total!N:N,DB!$O$5,Total!AA:AA,DB!$G$9,Total!AA:AA,DB!$O$9,Total!C:C,$I$2)+COUNTIFS(Total!X:X,$X$3,Total!W:W,B10,Total!O:O,DB!$G$5,Total!AA:AA,DB!$O$5,Total!M:M,DB!$G$9,Total!K:K,DB!$O$9,Total!AA:AA,$I$2)+COUNTIFS(Total!X:X,$X$3,Total!W:W,B10,Total!O:O,DB!$G$5,Total!AA:AA,DB!$O$5,Total!M:M,DB!$G$9,Total!AA:AA,DB!$O$9,Total!C:C,$I$2)+COUNTIFS(Total!X:X,$X$3,Total!W:W,B10,Total!O:O,DB!$G$5,Total!AA:AA,DB!$O$5,Total!AA:AA,DB!$G$9,Total!K:K,DB!$O$9,Total!C:C,$I$2)+COUNTIFS(Total!X:X,$X$3,Total!W:W,B10,Total!AA:AA,DB!$G$5,Total!N:N,DB!$O$5,Total!M:M,DB!$G$9,Total!K:K,DB!$O$9,Total!AA:AA,$I$2)+COUNTIFS(Total!X:X,$X$3,Total!W:W,B10,Total!AA:AA,DB!$G$5,Total!N:N,DB!$O$5,Total!M:M,DB!$G$9,Total!AA:AA,DB!$O$9,Total!C:C,$I$2)+COUNTIFS(Total!X:X,$X$3,Total!W:W,B10,Total!AA:AA,DB!$G$5,Total!N:N,DB!$O$5,Total!AA:AA,DB!$G$9,Total!K:K,DB!$O$9,Total!C:C,$I$2)+COUNTIFS(Total!X:X,$X$3,Total!W:W,B10,Total!AA:AA,DB!$G$5,Total!AA:AA,DB!$O$5,Total!M:M,DB!$G$9,Total!K:K,DB!$O$9,Total!C:C,$I$2)+COUNTIFS(Total!X:X,$X$3,Total!W:W,B10,Total!O:O,DB!$G$5,Total!N:N,DB!$O$5,Total!AA:AA,DB!$G$9,Total!AA:AA,DB!$O$9,Total!AA:AA,$I$2)+COUNTIFS(Total!X:X,$X$3,Total!W:W,B10,Total!O:O,DB!$G$5,Total!AA:AA,DB!$O$5,Total!M:M,DB!$G$9,Total!AA:AA,DB!$O$9,Total!AA:AA,$I$2)+COUNTIFS(Total!X:X,$X$3,Total!W:W,B10,Total!O:O,DB!$G$5,Total!AA:AA,DB!$O$5,Total!AA:AA,DB!$G$9,Total!K:K,DB!$O$9,Total!AA:AA,$I$2)+COUNTIFS(Total!X:X,$X$3,Total!W:W,B10,Total!O:O,DB!$G$5,Total!AA:AA,DB!$O$5,Total!AA:AA,DB!$G$9,Total!AA:AA,DB!$O$9,Total!C:C,$I$2)+COUNTIFS(Total!X:X,$X$3,Total!W:W,B10,Total!AA:AA,DB!$G$5,Total!N:N,DB!$O$5,Total!M:M,DB!$G$9,Total!AA:AA,DB!$O$9,Total!AA:AA,$I$2)+COUNTIFS(Total!X:X,$X$3,Total!W:W,B10,Total!AA:AA,DB!$G$5,Total!N:N,DB!$O$5,Total!AA:AA,DB!$G$9,Total!K:K,DB!$O$9,Total!AA:AA,$I$2)+COUNTIFS(Total!X:X,$X$3,Total!W:W,B10,Total!AA:AA,DB!$G$5,Total!N:N,DB!$O$5,Total!AA:AA,DB!$G$9,Total!AA:AA,DB!$O$9,Total!C:C,$I$2)+COUNTIFS(Total!X:X,$X$3,Total!W:W,B10,Total!AA:AA,DB!$G$5,Total!AA:AA,DB!$O$5,Total!M:M,DB!$G$9,Total!K:K,DB!$O$9,Total!AA:AA,$I$2)+COUNTIFS(Total!X:X,$X$3,Total!W:W,B10,Total!AA:AA,DB!$G$5,Total!AA:AA,DB!$O$5,Total!M:M,DB!$G$9,Total!AA:AA,DB!$O$9,Total!C:C,$I$2)+COUNTIFS(Total!X:X,$X$3,Total!W:W,B10,Total!AA:AA,DB!$G$5,Total!AA:AA,DB!$O$5,Total!AA:AA,DB!$G$9,Total!K:K,DB!$O$9,Total!C:C,$I$2)+COUNTIFS(Total!X:X,$X$3,Total!W:W,B10,Total!AA:AA,DB!$G$5,Total!N:N,DB!$O$5,Total!M:M,DB!$G$9,Total!K:K,DB!$O$9,Total!C:C,$I$2)+COUNTIFS(Total!X:X,$X$3,Total!W:W,B10,Total!O:O,DB!$G$5,Total!AA:AA,DB!$O$5,Total!M:M,DB!$G$9,Total!K:K,DB!$O$9,Total!C:C,$I$2)+COUNTIFS(Total!X:X,$X$3,Total!W:W,B10,Total!O:O,DB!$G$5,Total!N:N,DB!$O$5,Total!AA:AA,DB!$G$9,Total!K:K,DB!$O$9,Total!C:C,$I$2)+COUNTIFS(Total!X:X,$X$3,Total!W:W,B10,Total!O:O,DB!$G$5,Total!N:N,DB!$O$5,Total!M:M,DB!$G$9,Total!AA:AA,DB!$O$9,Total!C:C,$I$2)+COUNTIFS(Total!X:X,$X$3,Total!W:W,B10,Total!O:O,DB!$G$5,Total!N:N,DB!$O$5,Total!M:M,DB!$G$9,Total!K:K,DB!$O$9,Total!AA:AA,$I$2)</f>
        <v>0</v>
      </c>
      <c r="Y10" s="31">
        <f t="shared" si="0"/>
        <v>6</v>
      </c>
      <c r="Z10" s="31">
        <f t="shared" si="1"/>
        <v>6</v>
      </c>
      <c r="AA10" s="31">
        <f t="shared" si="1"/>
        <v>3</v>
      </c>
      <c r="AE10" s="25" t="s">
        <v>185</v>
      </c>
    </row>
    <row r="11" spans="1:32" ht="30" customHeight="1" x14ac:dyDescent="0.25">
      <c r="A11" s="43">
        <v>8</v>
      </c>
      <c r="B11" s="53" t="s">
        <v>168</v>
      </c>
      <c r="C11" s="31">
        <f>COUNTIFS(Total!W:W,B11,Total!O:O,DB!$G$5,Total!N:N,DB!$O$5,Total!M:M,DB!$G$9,Total!K:K,DB!$O$9,Total!C:C,$I$2)+COUNTIFS(Total!W:W,B11,Total!AA:AA,DB!$G$5,Total!AA:AA,DB!$O$5,Total!AA:AA,DB!$G$9,Total!AA:AA,DB!$O$9,Total!AA:AA,$I$2)+COUNTIFS(Total!W:W,B11,Total!O:O,DB!$G$5,Total!AA:AA,DB!$O$5,Total!AA:AA,DB!$G$9,Total!AA:AA,DB!$O$9,Total!AA:AA,$I$2)+COUNTIFS(Total!W:W,B11,Total!AA:AA,DB!$G$5,Total!N:N,DB!$O$5,Total!AA:AA,DB!$G$9,Total!AA:AA,DB!$O$9,Total!AA:AA,$I$2)+COUNTIFS(Total!W:W,B11,Total!AA:AA,DB!$G$5,Total!AA:AA,DB!$O$5,Total!M:M,DB!$G$9,Total!AA:AA,DB!$O$9,Total!AA:AA,$I$2)+COUNTIFS(Total!W:W,B11,Total!AA:AA,DB!$G$5,Total!AA:AA,DB!$O$5,Total!AA:AA,DB!$G$9,Total!K:K,DB!$O$9,Total!AA:AA,$I$2)+COUNTIFS(Total!W:W,B11,Total!AA:AA,DB!$G$5,Total!AA:AA,DB!$O$5,Total!AA:AA,DB!$G$9,Total!AA:AA,DB!$O$9,Total!C:C,$I$2)+COUNTIFS(Total!W:W,B11,Total!O:O,DB!$G$5,Total!N:N,DB!$O$5,Total!M:M,DB!$G$9,Total!AA:AA,DB!$O$9,Total!AA:AA,$I$2)+COUNTIFS(Total!W:W,B11,Total!O:O,DB!$G$5,Total!N:N,DB!$O$5,Total!AA:AA,DB!$G$9,Total!K:K,DB!$O$9,Total!AA:AA,$I$2)+COUNTIFS(Total!W:W,B11,Total!O:O,DB!$G$5,Total!N:N,DB!$O$5,Total!AA:AA,DB!$G$9,Total!AA:AA,DB!$O$9,Total!C:C,$I$2)+COUNTIFS(Total!W:W,B11,Total!O:O,DB!$G$5,Total!AA:AA,DB!$O$5,Total!M:M,DB!$G$9,Total!K:K,DB!$O$9,Total!AA:AA,$I$2)+COUNTIFS(Total!W:W,B11,Total!O:O,DB!$G$5,Total!AA:AA,DB!$O$5,Total!M:M,DB!$G$9,Total!AA:AA,DB!$O$9,Total!C:C,$I$2)+COUNTIFS(Total!W:W,B11,Total!O:O,DB!$G$5,Total!AA:AA,DB!$O$5,Total!AA:AA,DB!$G$9,Total!K:K,DB!$O$9,Total!C:C,$I$2)+COUNTIFS(Total!W:W,B11,Total!AA:AA,DB!$G$5,Total!N:N,DB!$O$5,Total!M:M,DB!$G$9,Total!K:K,DB!$O$9,Total!AA:AA,$I$2)+COUNTIFS(Total!W:W,B11,Total!AA:AA,DB!$G$5,Total!N:N,DB!$O$5,Total!M:M,DB!$G$9,Total!AA:AA,DB!$O$9,Total!C:C,$I$2)+COUNTIFS(Total!W:W,B11,Total!AA:AA,DB!$G$5,Total!N:N,DB!$O$5,Total!AA:AA,DB!$G$9,Total!K:K,DB!$O$9,Total!C:C,$I$2)+COUNTIFS(Total!W:W,B11,Total!AA:AA,DB!$G$5,Total!AA:AA,DB!$O$5,Total!M:M,DB!$G$9,Total!K:K,DB!$O$9,Total!C:C,$I$2)+COUNTIFS(Total!W:W,B11,Total!O:O,DB!$G$5,Total!N:N,DB!$O$5,Total!AA:AA,DB!$G$9,Total!AA:AA,DB!$O$9,Total!AA:AA,$I$2)+COUNTIFS(Total!W:W,B11,Total!O:O,DB!$G$5,Total!AA:AA,DB!$O$5,Total!M:M,DB!$G$9,Total!AA:AA,DB!$O$9,Total!AA:AA,$I$2)+COUNTIFS(Total!W:W,B11,Total!O:O,DB!$G$5,Total!AA:AA,DB!$O$5,Total!AA:AA,DB!$G$9,Total!K:K,DB!$O$9,Total!AA:AA,$I$2)+COUNTIFS(Total!W:W,B11,Total!O:O,DB!$G$5,Total!AA:AA,DB!$O$5,Total!AA:AA,DB!$G$9,Total!AA:AA,DB!$O$9,Total!C:C,$I$2)+COUNTIFS(Total!W:W,B11,Total!AA:AA,DB!$G$5,Total!N:N,DB!$O$5,Total!M:M,DB!$G$9,Total!AA:AA,DB!$O$9,Total!AA:AA,$I$2)+COUNTIFS(Total!W:W,B11,Total!AA:AA,DB!$G$5,Total!N:N,DB!$O$5,Total!AA:AA,DB!$G$9,Total!K:K,DB!$O$9,Total!AA:AA,$I$2)+COUNTIFS(Total!W:W,B11,Total!AA:AA,DB!$G$5,Total!N:N,DB!$O$5,Total!AA:AA,DB!$G$9,Total!AA:AA,DB!$O$9,Total!C:C,$I$2)+COUNTIFS(Total!W:W,B11,Total!AA:AA,DB!$G$5,Total!AA:AA,DB!$O$5,Total!M:M,DB!$G$9,Total!K:K,DB!$O$9,Total!AA:AA,$I$2)+COUNTIFS(Total!W:W,B11,Total!AA:AA,DB!$G$5,Total!AA:AA,DB!$O$5,Total!M:M,DB!$G$9,Total!AA:AA,DB!$O$9,Total!C:C,$I$2)+COUNTIFS(Total!W:W,B11,Total!AA:AA,DB!$G$5,Total!AA:AA,DB!$O$5,Total!AA:AA,DB!$G$9,Total!K:K,DB!$O$9,Total!C:C,$I$2)+COUNTIFS(Total!W:W,B11,Total!AA:AA,DB!$G$5,Total!N:N,DB!$O$5,Total!M:M,DB!$G$9,Total!K:K,DB!$O$9,Total!C:C,$I$2)+COUNTIFS(Total!W:W,B11,Total!O:O,DB!$G$5,Total!AA:AA,DB!$O$5,Total!M:M,DB!$G$9,Total!K:K,DB!$O$9,Total!C:C,$I$2)+COUNTIFS(Total!W:W,B11,Total!O:O,DB!$G$5,Total!N:N,DB!$O$5,Total!AA:AA,DB!$G$9,Total!K:K,DB!$O$9,Total!C:C,$I$2)+COUNTIFS(Total!W:W,B11,Total!O:O,DB!$G$5,Total!N:N,DB!$O$5,Total!M:M,DB!$G$9,Total!AA:AA,DB!$O$9,Total!C:C,$I$2)+COUNTIFS(Total!W:W,B11,Total!O:O,DB!$G$5,Total!N:N,DB!$O$5,Total!M:M,DB!$G$9,Total!K:K,DB!$O$9,Total!AA:AA,$I$2)</f>
        <v>6</v>
      </c>
      <c r="D11" s="31">
        <f>COUNTIFS(Total!X:X,$AF$2,Total!W:W,B11,Total!O:O,DB!$G$5,Total!N:N,DB!$O$5,Total!M:M,DB!$G$9,Total!K:K,DB!$O$9,Total!C:C,$I$2)+COUNTIFS(Total!X:X,$AF$2,Total!W:W,B11,Total!AA:AA,DB!$G$5,Total!AA:AA,DB!$O$5,Total!AA:AA,DB!$G$9,Total!AA:AA,DB!$O$9,Total!AA:AA,$I$2)+COUNTIFS(Total!X:X,$AF$2,Total!W:W,B11,Total!O:O,DB!$G$5,Total!AA:AA,DB!$O$5,Total!AA:AA,DB!$G$9,Total!AA:AA,DB!$O$9,Total!AA:AA,$I$2)+COUNTIFS(Total!X:X,$AF$2,Total!W:W,B11,Total!AA:AA,DB!$G$5,Total!N:N,DB!$O$5,Total!AA:AA,DB!$G$9,Total!AA:AA,DB!$O$9,Total!AA:AA,$I$2)+COUNTIFS(Total!X:X,$AF$2,Total!W:W,B11,Total!AA:AA,DB!$G$5,Total!AA:AA,DB!$O$5,Total!M:M,DB!$G$9,Total!AA:AA,DB!$O$9,Total!AA:AA,$I$2)+COUNTIFS(Total!X:X,$AF$2,Total!W:W,B11,Total!AA:AA,DB!$G$5,Total!AA:AA,DB!$O$5,Total!AA:AA,DB!$G$9,Total!K:K,DB!$O$9,Total!AA:AA,$I$2)+COUNTIFS(Total!X:X,$AF$2,Total!W:W,B11,Total!AA:AA,DB!$G$5,Total!AA:AA,DB!$O$5,Total!AA:AA,DB!$G$9,Total!AA:AA,DB!$O$9,Total!C:C,$I$2)+COUNTIFS(Total!X:X,$AF$2,Total!W:W,B11,Total!O:O,DB!$G$5,Total!N:N,DB!$O$5,Total!M:M,DB!$G$9,Total!AA:AA,DB!$O$9,Total!AA:AA,$I$2)+COUNTIFS(Total!X:X,$AF$2,Total!W:W,B11,Total!O:O,DB!$G$5,Total!N:N,DB!$O$5,Total!AA:AA,DB!$G$9,Total!K:K,DB!$O$9,Total!AA:AA,$I$2)+COUNTIFS(Total!X:X,$AF$2,Total!W:W,B11,Total!O:O,DB!$G$5,Total!N:N,DB!$O$5,Total!AA:AA,DB!$G$9,Total!AA:AA,DB!$O$9,Total!C:C,$I$2)+COUNTIFS(Total!X:X,$AF$2,Total!W:W,B11,Total!O:O,DB!$G$5,Total!AA:AA,DB!$O$5,Total!M:M,DB!$G$9,Total!K:K,DB!$O$9,Total!AA:AA,$I$2)+COUNTIFS(Total!X:X,$AF$2,Total!W:W,B11,Total!O:O,DB!$G$5,Total!AA:AA,DB!$O$5,Total!M:M,DB!$G$9,Total!AA:AA,DB!$O$9,Total!C:C,$I$2)+COUNTIFS(Total!X:X,$AF$2,Total!W:W,B11,Total!O:O,DB!$G$5,Total!AA:AA,DB!$O$5,Total!AA:AA,DB!$G$9,Total!K:K,DB!$O$9,Total!C:C,$I$2)+COUNTIFS(Total!X:X,$AF$2,Total!W:W,B11,Total!AA:AA,DB!$G$5,Total!N:N,DB!$O$5,Total!M:M,DB!$G$9,Total!K:K,DB!$O$9,Total!AA:AA,$I$2)+COUNTIFS(Total!X:X,$AF$2,Total!W:W,B11,Total!AA:AA,DB!$G$5,Total!N:N,DB!$O$5,Total!M:M,DB!$G$9,Total!AA:AA,DB!$O$9,Total!C:C,$I$2)+COUNTIFS(Total!X:X,$AF$2,Total!W:W,B11,Total!AA:AA,DB!$G$5,Total!N:N,DB!$O$5,Total!AA:AA,DB!$G$9,Total!K:K,DB!$O$9,Total!C:C,$I$2)+COUNTIFS(Total!X:X,$AF$2,Total!W:W,B11,Total!AA:AA,DB!$G$5,Total!AA:AA,DB!$O$5,Total!M:M,DB!$G$9,Total!K:K,DB!$O$9,Total!C:C,$I$2)+COUNTIFS(Total!X:X,$AF$2,Total!W:W,B11,Total!O:O,DB!$G$5,Total!N:N,DB!$O$5,Total!AA:AA,DB!$G$9,Total!AA:AA,DB!$O$9,Total!AA:AA,$I$2)+COUNTIFS(Total!X:X,$AF$2,Total!W:W,B11,Total!O:O,DB!$G$5,Total!AA:AA,DB!$O$5,Total!M:M,DB!$G$9,Total!AA:AA,DB!$O$9,Total!AA:AA,$I$2)+COUNTIFS(Total!X:X,$AF$2,Total!W:W,B11,Total!O:O,DB!$G$5,Total!AA:AA,DB!$O$5,Total!AA:AA,DB!$G$9,Total!K:K,DB!$O$9,Total!AA:AA,$I$2)+COUNTIFS(Total!X:X,$AF$2,Total!W:W,B11,Total!O:O,DB!$G$5,Total!AA:AA,DB!$O$5,Total!AA:AA,DB!$G$9,Total!AA:AA,DB!$O$9,Total!C:C,$I$2)+COUNTIFS(Total!X:X,$AF$2,Total!W:W,B11,Total!AA:AA,DB!$G$5,Total!N:N,DB!$O$5,Total!M:M,DB!$G$9,Total!AA:AA,DB!$O$9,Total!AA:AA,$I$2)+COUNTIFS(Total!X:X,$AF$2,Total!W:W,B11,Total!AA:AA,DB!$G$5,Total!N:N,DB!$O$5,Total!AA:AA,DB!$G$9,Total!K:K,DB!$O$9,Total!AA:AA,$I$2)+COUNTIFS(Total!X:X,$AF$2,Total!W:W,B11,Total!AA:AA,DB!$G$5,Total!N:N,DB!$O$5,Total!AA:AA,DB!$G$9,Total!AA:AA,DB!$O$9,Total!C:C,$I$2)+COUNTIFS(Total!X:X,$AF$2,Total!W:W,B11,Total!AA:AA,DB!$G$5,Total!AA:AA,DB!$O$5,Total!M:M,DB!$G$9,Total!K:K,DB!$O$9,Total!AA:AA,$I$2)+COUNTIFS(Total!X:X,$AF$2,Total!W:W,B11,Total!AA:AA,DB!$G$5,Total!AA:AA,DB!$O$5,Total!M:M,DB!$G$9,Total!AA:AA,DB!$O$9,Total!C:C,$I$2)+COUNTIFS(Total!X:X,$AF$2,Total!W:W,B11,Total!AA:AA,DB!$G$5,Total!AA:AA,DB!$O$5,Total!AA:AA,DB!$G$9,Total!K:K,DB!$O$9,Total!C:C,$I$2)+COUNTIFS(Total!X:X,$AF$2,Total!W:W,B11,Total!AA:AA,DB!$G$5,Total!N:N,DB!$O$5,Total!M:M,DB!$G$9,Total!K:K,DB!$O$9,Total!C:C,$I$2)+COUNTIFS(Total!X:X,$AF$2,Total!W:W,B11,Total!O:O,DB!$G$5,Total!AA:AA,DB!$O$5,Total!M:M,DB!$G$9,Total!K:K,DB!$O$9,Total!C:C,$I$2)+COUNTIFS(Total!X:X,$AF$2,Total!W:W,B11,Total!O:O,DB!$G$5,Total!N:N,DB!$O$5,Total!AA:AA,DB!$G$9,Total!K:K,DB!$O$9,Total!C:C,$I$2)+COUNTIFS(Total!X:X,$AF$2,Total!W:W,B11,Total!O:O,DB!$G$5,Total!N:N,DB!$O$5,Total!M:M,DB!$G$9,Total!AA:AA,DB!$O$9,Total!C:C,$I$2)+COUNTIFS(Total!X:X,$AF$2,Total!W:W,B11,Total!O:O,DB!$G$5,Total!N:N,DB!$O$5,Total!M:M,DB!$G$9,Total!K:K,DB!$O$9,Total!AA:AA,$I$2)</f>
        <v>2</v>
      </c>
      <c r="E11" s="31">
        <f>COUNTIFS(Total!X:X,$E$3,Total!W:W,B11,Total!O:O,DB!$G$5,Total!N:N,DB!$O$5,Total!M:M,DB!$G$9,Total!K:K,DB!$O$9,Total!C:C,$I$2)+COUNTIFS(Total!X:X,$E$3,Total!W:W,B11,Total!AA:AA,DB!$G$5,Total!AA:AA,DB!$O$5,Total!AA:AA,DB!$G$9,Total!AA:AA,DB!$O$9,Total!AA:AA,$I$2)+COUNTIFS(Total!X:X,$E$3,Total!W:W,B11,Total!O:O,DB!$G$5,Total!AA:AA,DB!$O$5,Total!AA:AA,DB!$G$9,Total!AA:AA,DB!$O$9,Total!AA:AA,$I$2)+COUNTIFS(Total!X:X,$E$3,Total!W:W,B11,Total!AA:AA,DB!$G$5,Total!N:N,DB!$O$5,Total!AA:AA,DB!$G$9,Total!AA:AA,DB!$O$9,Total!AA:AA,$I$2)+COUNTIFS(Total!X:X,$E$3,Total!W:W,B11,Total!AA:AA,DB!$G$5,Total!AA:AA,DB!$O$5,Total!M:M,DB!$G$9,Total!AA:AA,DB!$O$9,Total!AA:AA,$I$2)+COUNTIFS(Total!X:X,$E$3,Total!W:W,B11,Total!AA:AA,DB!$G$5,Total!AA:AA,DB!$O$5,Total!AA:AA,DB!$G$9,Total!K:K,DB!$O$9,Total!AA:AA,$I$2)+COUNTIFS(Total!X:X,$E$3,Total!W:W,B11,Total!AA:AA,DB!$G$5,Total!AA:AA,DB!$O$5,Total!AA:AA,DB!$G$9,Total!AA:AA,DB!$O$9,Total!C:C,$I$2)+COUNTIFS(Total!X:X,$E$3,Total!W:W,B11,Total!O:O,DB!$G$5,Total!N:N,DB!$O$5,Total!M:M,DB!$G$9,Total!AA:AA,DB!$O$9,Total!AA:AA,$I$2)+COUNTIFS(Total!X:X,$E$3,Total!W:W,B11,Total!O:O,DB!$G$5,Total!N:N,DB!$O$5,Total!AA:AA,DB!$G$9,Total!K:K,DB!$O$9,Total!AA:AA,$I$2)+COUNTIFS(Total!X:X,$E$3,Total!W:W,B11,Total!O:O,DB!$G$5,Total!N:N,DB!$O$5,Total!AA:AA,DB!$G$9,Total!AA:AA,DB!$O$9,Total!C:C,$I$2)+COUNTIFS(Total!X:X,$E$3,Total!W:W,B11,Total!O:O,DB!$G$5,Total!AA:AA,DB!$O$5,Total!M:M,DB!$G$9,Total!K:K,DB!$O$9,Total!AA:AA,$I$2)+COUNTIFS(Total!X:X,$E$3,Total!W:W,B11,Total!O:O,DB!$G$5,Total!AA:AA,DB!$O$5,Total!M:M,DB!$G$9,Total!AA:AA,DB!$O$9,Total!C:C,$I$2)+COUNTIFS(Total!X:X,$E$3,Total!W:W,B11,Total!O:O,DB!$G$5,Total!AA:AA,DB!$O$5,Total!AA:AA,DB!$G$9,Total!K:K,DB!$O$9,Total!C:C,$I$2)+COUNTIFS(Total!X:X,$E$3,Total!W:W,B11,Total!AA:AA,DB!$G$5,Total!N:N,DB!$O$5,Total!M:M,DB!$G$9,Total!K:K,DB!$O$9,Total!AA:AA,$I$2)+COUNTIFS(Total!X:X,$E$3,Total!W:W,B11,Total!AA:AA,DB!$G$5,Total!N:N,DB!$O$5,Total!M:M,DB!$G$9,Total!AA:AA,DB!$O$9,Total!C:C,$I$2)+COUNTIFS(Total!X:X,$E$3,Total!W:W,B11,Total!AA:AA,DB!$G$5,Total!N:N,DB!$O$5,Total!AA:AA,DB!$G$9,Total!K:K,DB!$O$9,Total!C:C,$I$2)+COUNTIFS(Total!X:X,$E$3,Total!W:W,B11,Total!AA:AA,DB!$G$5,Total!AA:AA,DB!$O$5,Total!M:M,DB!$G$9,Total!K:K,DB!$O$9,Total!C:C,$I$2)+COUNTIFS(Total!X:X,$E$3,Total!W:W,B11,Total!O:O,DB!$G$5,Total!N:N,DB!$O$5,Total!AA:AA,DB!$G$9,Total!AA:AA,DB!$O$9,Total!AA:AA,$I$2)+COUNTIFS(Total!X:X,$E$3,Total!W:W,B11,Total!O:O,DB!$G$5,Total!AA:AA,DB!$O$5,Total!M:M,DB!$G$9,Total!AA:AA,DB!$O$9,Total!AA:AA,$I$2)+COUNTIFS(Total!X:X,$E$3,Total!W:W,B11,Total!O:O,DB!$G$5,Total!AA:AA,DB!$O$5,Total!AA:AA,DB!$G$9,Total!K:K,DB!$O$9,Total!AA:AA,$I$2)+COUNTIFS(Total!X:X,$E$3,Total!W:W,B11,Total!O:O,DB!$G$5,Total!AA:AA,DB!$O$5,Total!AA:AA,DB!$G$9,Total!AA:AA,DB!$O$9,Total!C:C,$I$2)+COUNTIFS(Total!X:X,$E$3,Total!W:W,B11,Total!AA:AA,DB!$G$5,Total!N:N,DB!$O$5,Total!M:M,DB!$G$9,Total!AA:AA,DB!$O$9,Total!AA:AA,$I$2)+COUNTIFS(Total!X:X,$E$3,Total!W:W,B11,Total!AA:AA,DB!$G$5,Total!N:N,DB!$O$5,Total!AA:AA,DB!$G$9,Total!K:K,DB!$O$9,Total!AA:AA,$I$2)+COUNTIFS(Total!X:X,$E$3,Total!W:W,B11,Total!AA:AA,DB!$G$5,Total!N:N,DB!$O$5,Total!AA:AA,DB!$G$9,Total!AA:AA,DB!$O$9,Total!C:C,$I$2)+COUNTIFS(Total!X:X,$E$3,Total!W:W,B11,Total!AA:AA,DB!$G$5,Total!AA:AA,DB!$O$5,Total!M:M,DB!$G$9,Total!K:K,DB!$O$9,Total!AA:AA,$I$2)+COUNTIFS(Total!X:X,$E$3,Total!W:W,B11,Total!AA:AA,DB!$G$5,Total!AA:AA,DB!$O$5,Total!M:M,DB!$G$9,Total!AA:AA,DB!$O$9,Total!C:C,$I$2)+COUNTIFS(Total!X:X,$E$3,Total!W:W,B11,Total!AA:AA,DB!$G$5,Total!AA:AA,DB!$O$5,Total!AA:AA,DB!$G$9,Total!K:K,DB!$O$9,Total!C:C,$I$2)+COUNTIFS(Total!X:X,$E$3,Total!W:W,B11,Total!AA:AA,DB!$G$5,Total!N:N,DB!$O$5,Total!M:M,DB!$G$9,Total!K:K,DB!$O$9,Total!C:C,$I$2)+COUNTIFS(Total!X:X,$E$3,Total!W:W,B11,Total!O:O,DB!$G$5,Total!AA:AA,DB!$O$5,Total!M:M,DB!$G$9,Total!K:K,DB!$O$9,Total!C:C,$I$2)+COUNTIFS(Total!X:X,$E$3,Total!W:W,B11,Total!O:O,DB!$G$5,Total!N:N,DB!$O$5,Total!AA:AA,DB!$G$9,Total!K:K,DB!$O$9,Total!C:C,$I$2)+COUNTIFS(Total!X:X,$E$3,Total!W:W,B11,Total!O:O,DB!$G$5,Total!N:N,DB!$O$5,Total!M:M,DB!$G$9,Total!AA:AA,DB!$O$9,Total!C:C,$I$2)+COUNTIFS(Total!X:X,$E$3,Total!W:W,B11,Total!O:O,DB!$G$5,Total!N:N,DB!$O$5,Total!M:M,DB!$G$9,Total!K:K,DB!$O$9,Total!AA:AA,$I$2)</f>
        <v>0</v>
      </c>
      <c r="F11" s="31"/>
      <c r="G11" s="31">
        <f>COUNTIFS(Total!X:X,$G$3,Total!W:W,B11,Total!O:O,DB!$G$5,Total!N:N,DB!$O$5,Total!M:M,DB!$G$9,Total!K:K,DB!$O$9,Total!C:C,$I$2)+COUNTIFS(Total!X:X,$G$3,Total!W:W,B11,Total!AA:AA,DB!$G$5,Total!AA:AA,DB!$O$5,Total!AA:AA,DB!$G$9,Total!AA:AA,DB!$O$9,Total!AA:AA,$I$2)+COUNTIFS(Total!X:X,$G$3,Total!W:W,B11,Total!O:O,DB!$G$5,Total!AA:AA,DB!$O$5,Total!AA:AA,DB!$G$9,Total!AA:AA,DB!$O$9,Total!AA:AA,$I$2)+COUNTIFS(Total!X:X,$G$3,Total!W:W,B11,Total!AA:AA,DB!$G$5,Total!N:N,DB!$O$5,Total!AA:AA,DB!$G$9,Total!AA:AA,DB!$O$9,Total!AA:AA,$I$2)+COUNTIFS(Total!X:X,$G$3,Total!W:W,B11,Total!AA:AA,DB!$G$5,Total!AA:AA,DB!$O$5,Total!M:M,DB!$G$9,Total!AA:AA,DB!$O$9,Total!AA:AA,$I$2)+COUNTIFS(Total!X:X,$G$3,Total!W:W,B11,Total!AA:AA,DB!$G$5,Total!AA:AA,DB!$O$5,Total!AA:AA,DB!$G$9,Total!K:K,DB!$O$9,Total!AA:AA,$I$2)+COUNTIFS(Total!X:X,$G$3,Total!W:W,B11,Total!AA:AA,DB!$G$5,Total!AA:AA,DB!$O$5,Total!AA:AA,DB!$G$9,Total!AA:AA,DB!$O$9,Total!C:C,$I$2)+COUNTIFS(Total!X:X,$G$3,Total!W:W,B11,Total!O:O,DB!$G$5,Total!N:N,DB!$O$5,Total!M:M,DB!$G$9,Total!AA:AA,DB!$O$9,Total!AA:AA,$I$2)+COUNTIFS(Total!X:X,$G$3,Total!W:W,B11,Total!O:O,DB!$G$5,Total!N:N,DB!$O$5,Total!AA:AA,DB!$G$9,Total!K:K,DB!$O$9,Total!AA:AA,$I$2)+COUNTIFS(Total!X:X,$G$3,Total!W:W,B11,Total!O:O,DB!$G$5,Total!N:N,DB!$O$5,Total!AA:AA,DB!$G$9,Total!AA:AA,DB!$O$9,Total!C:C,$I$2)+COUNTIFS(Total!X:X,$G$3,Total!W:W,B11,Total!O:O,DB!$G$5,Total!AA:AA,DB!$O$5,Total!M:M,DB!$G$9,Total!K:K,DB!$O$9,Total!AA:AA,$I$2)+COUNTIFS(Total!X:X,$G$3,Total!W:W,B11,Total!O:O,DB!$G$5,Total!AA:AA,DB!$O$5,Total!M:M,DB!$G$9,Total!AA:AA,DB!$O$9,Total!C:C,$I$2)+COUNTIFS(Total!X:X,$G$3,Total!W:W,B11,Total!O:O,DB!$G$5,Total!AA:AA,DB!$O$5,Total!AA:AA,DB!$G$9,Total!K:K,DB!$O$9,Total!C:C,$I$2)+COUNTIFS(Total!X:X,$G$3,Total!W:W,B11,Total!AA:AA,DB!$G$5,Total!N:N,DB!$O$5,Total!M:M,DB!$G$9,Total!K:K,DB!$O$9,Total!AA:AA,$I$2)+COUNTIFS(Total!X:X,$G$3,Total!W:W,B11,Total!AA:AA,DB!$G$5,Total!N:N,DB!$O$5,Total!M:M,DB!$G$9,Total!AA:AA,DB!$O$9,Total!C:C,$I$2)+COUNTIFS(Total!X:X,$G$3,Total!W:W,B11,Total!AA:AA,DB!$G$5,Total!N:N,DB!$O$5,Total!AA:AA,DB!$G$9,Total!K:K,DB!$O$9,Total!C:C,$I$2)+COUNTIFS(Total!X:X,$G$3,Total!W:W,B11,Total!AA:AA,DB!$G$5,Total!AA:AA,DB!$O$5,Total!M:M,DB!$G$9,Total!K:K,DB!$O$9,Total!C:C,$I$2)+COUNTIFS(Total!X:X,$G$3,Total!W:W,B11,Total!O:O,DB!$G$5,Total!N:N,DB!$O$5,Total!AA:AA,DB!$G$9,Total!AA:AA,DB!$O$9,Total!AA:AA,$I$2)+COUNTIFS(Total!X:X,$G$3,Total!W:W,B11,Total!O:O,DB!$G$5,Total!AA:AA,DB!$O$5,Total!M:M,DB!$G$9,Total!AA:AA,DB!$O$9,Total!AA:AA,$I$2)+COUNTIFS(Total!X:X,$G$3,Total!W:W,B11,Total!O:O,DB!$G$5,Total!AA:AA,DB!$O$5,Total!AA:AA,DB!$G$9,Total!K:K,DB!$O$9,Total!AA:AA,$I$2)+COUNTIFS(Total!X:X,$G$3,Total!W:W,B11,Total!O:O,DB!$G$5,Total!AA:AA,DB!$O$5,Total!AA:AA,DB!$G$9,Total!AA:AA,DB!$O$9,Total!C:C,$I$2)+COUNTIFS(Total!X:X,$G$3,Total!W:W,B11,Total!AA:AA,DB!$G$5,Total!N:N,DB!$O$5,Total!M:M,DB!$G$9,Total!AA:AA,DB!$O$9,Total!AA:AA,$I$2)+COUNTIFS(Total!X:X,$G$3,Total!W:W,B11,Total!AA:AA,DB!$G$5,Total!N:N,DB!$O$5,Total!AA:AA,DB!$G$9,Total!K:K,DB!$O$9,Total!AA:AA,$I$2)+COUNTIFS(Total!X:X,$G$3,Total!W:W,B11,Total!AA:AA,DB!$G$5,Total!N:N,DB!$O$5,Total!AA:AA,DB!$G$9,Total!AA:AA,DB!$O$9,Total!C:C,$I$2)+COUNTIFS(Total!X:X,$G$3,Total!W:W,B11,Total!AA:AA,DB!$G$5,Total!AA:AA,DB!$O$5,Total!M:M,DB!$G$9,Total!K:K,DB!$O$9,Total!AA:AA,$I$2)+COUNTIFS(Total!X:X,$G$3,Total!W:W,B11,Total!AA:AA,DB!$G$5,Total!AA:AA,DB!$O$5,Total!M:M,DB!$G$9,Total!AA:AA,DB!$O$9,Total!C:C,$I$2)+COUNTIFS(Total!X:X,$G$3,Total!W:W,B11,Total!AA:AA,DB!$G$5,Total!AA:AA,DB!$O$5,Total!AA:AA,DB!$G$9,Total!K:K,DB!$O$9,Total!C:C,$I$2)+COUNTIFS(Total!X:X,$G$3,Total!W:W,B11,Total!AA:AA,DB!$G$5,Total!N:N,DB!$O$5,Total!M:M,DB!$G$9,Total!K:K,DB!$O$9,Total!C:C,$I$2)+COUNTIFS(Total!X:X,$G$3,Total!W:W,B11,Total!O:O,DB!$G$5,Total!AA:AA,DB!$O$5,Total!M:M,DB!$G$9,Total!K:K,DB!$O$9,Total!C:C,$I$2)+COUNTIFS(Total!X:X,$G$3,Total!W:W,B11,Total!O:O,DB!$G$5,Total!N:N,DB!$O$5,Total!AA:AA,DB!$G$9,Total!K:K,DB!$O$9,Total!C:C,$I$2)+COUNTIFS(Total!X:X,$G$3,Total!W:W,B11,Total!O:O,DB!$G$5,Total!N:N,DB!$O$5,Total!M:M,DB!$G$9,Total!AA:AA,DB!$O$9,Total!C:C,$I$2)+COUNTIFS(Total!X:X,$G$3,Total!W:W,B11,Total!O:O,DB!$G$5,Total!N:N,DB!$O$5,Total!M:M,DB!$G$9,Total!K:K,DB!$O$9,Total!AA:AA,$I$2)</f>
        <v>0</v>
      </c>
      <c r="H11" s="31">
        <f>COUNTIFS(Total!X:X,$H$3,Total!W:W,B11,Total!O:O,DB!$G$5,Total!N:N,DB!$O$5,Total!M:M,DB!$G$9,Total!K:K,DB!$O$9,Total!C:C,$I$2)+COUNTIFS(Total!X:X,$H$3,Total!W:W,B11,Total!AA:AA,DB!$G$5,Total!AA:AA,DB!$O$5,Total!AA:AA,DB!$G$9,Total!AA:AA,DB!$O$9,Total!AA:AA,$I$2)+COUNTIFS(Total!X:X,$H$3,Total!W:W,B11,Total!O:O,DB!$G$5,Total!AA:AA,DB!$O$5,Total!AA:AA,DB!$G$9,Total!AA:AA,DB!$O$9,Total!AA:AA,$I$2)+COUNTIFS(Total!X:X,$H$3,Total!W:W,B11,Total!AA:AA,DB!$G$5,Total!N:N,DB!$O$5,Total!AA:AA,DB!$G$9,Total!AA:AA,DB!$O$9,Total!AA:AA,$I$2)+COUNTIFS(Total!X:X,$H$3,Total!W:W,B11,Total!AA:AA,DB!$G$5,Total!AA:AA,DB!$O$5,Total!M:M,DB!$G$9,Total!AA:AA,DB!$O$9,Total!AA:AA,$I$2)+COUNTIFS(Total!X:X,$H$3,Total!W:W,B11,Total!AA:AA,DB!$G$5,Total!AA:AA,DB!$O$5,Total!AA:AA,DB!$G$9,Total!K:K,DB!$O$9,Total!AA:AA,$I$2)+COUNTIFS(Total!X:X,$H$3,Total!W:W,B11,Total!AA:AA,DB!$G$5,Total!AA:AA,DB!$O$5,Total!AA:AA,DB!$G$9,Total!AA:AA,DB!$O$9,Total!C:C,$I$2)+COUNTIFS(Total!X:X,$H$3,Total!W:W,B11,Total!O:O,DB!$G$5,Total!N:N,DB!$O$5,Total!M:M,DB!$G$9,Total!AA:AA,DB!$O$9,Total!AA:AA,$I$2)+COUNTIFS(Total!X:X,$H$3,Total!W:W,B11,Total!O:O,DB!$G$5,Total!N:N,DB!$O$5,Total!AA:AA,DB!$G$9,Total!K:K,DB!$O$9,Total!AA:AA,$I$2)+COUNTIFS(Total!X:X,$H$3,Total!W:W,B11,Total!O:O,DB!$G$5,Total!N:N,DB!$O$5,Total!AA:AA,DB!$G$9,Total!AA:AA,DB!$O$9,Total!C:C,$I$2)+COUNTIFS(Total!X:X,$H$3,Total!W:W,B11,Total!O:O,DB!$G$5,Total!AA:AA,DB!$O$5,Total!M:M,DB!$G$9,Total!K:K,DB!$O$9,Total!AA:AA,$I$2)+COUNTIFS(Total!X:X,$H$3,Total!W:W,B11,Total!O:O,DB!$G$5,Total!AA:AA,DB!$O$5,Total!M:M,DB!$G$9,Total!AA:AA,DB!$O$9,Total!C:C,$I$2)+COUNTIFS(Total!X:X,$H$3,Total!W:W,B11,Total!O:O,DB!$G$5,Total!AA:AA,DB!$O$5,Total!AA:AA,DB!$G$9,Total!K:K,DB!$O$9,Total!C:C,$I$2)+COUNTIFS(Total!X:X,$H$3,Total!W:W,B11,Total!AA:AA,DB!$G$5,Total!N:N,DB!$O$5,Total!M:M,DB!$G$9,Total!K:K,DB!$O$9,Total!AA:AA,$I$2)+COUNTIFS(Total!X:X,$H$3,Total!W:W,B11,Total!AA:AA,DB!$G$5,Total!N:N,DB!$O$5,Total!M:M,DB!$G$9,Total!AA:AA,DB!$O$9,Total!C:C,$I$2)+COUNTIFS(Total!X:X,$H$3,Total!W:W,B11,Total!AA:AA,DB!$G$5,Total!N:N,DB!$O$5,Total!AA:AA,DB!$G$9,Total!K:K,DB!$O$9,Total!C:C,$I$2)+COUNTIFS(Total!X:X,$H$3,Total!W:W,B11,Total!AA:AA,DB!$G$5,Total!AA:AA,DB!$O$5,Total!M:M,DB!$G$9,Total!K:K,DB!$O$9,Total!C:C,$I$2)+COUNTIFS(Total!X:X,$H$3,Total!W:W,B11,Total!O:O,DB!$G$5,Total!N:N,DB!$O$5,Total!AA:AA,DB!$G$9,Total!AA:AA,DB!$O$9,Total!AA:AA,$I$2)+COUNTIFS(Total!X:X,$H$3,Total!W:W,B11,Total!O:O,DB!$G$5,Total!AA:AA,DB!$O$5,Total!M:M,DB!$G$9,Total!AA:AA,DB!$O$9,Total!AA:AA,$I$2)+COUNTIFS(Total!X:X,$H$3,Total!W:W,B11,Total!O:O,DB!$G$5,Total!AA:AA,DB!$O$5,Total!AA:AA,DB!$G$9,Total!K:K,DB!$O$9,Total!AA:AA,$I$2)+COUNTIFS(Total!X:X,$H$3,Total!W:W,B11,Total!O:O,DB!$G$5,Total!AA:AA,DB!$O$5,Total!AA:AA,DB!$G$9,Total!AA:AA,DB!$O$9,Total!C:C,$I$2)+COUNTIFS(Total!X:X,$H$3,Total!W:W,B11,Total!AA:AA,DB!$G$5,Total!N:N,DB!$O$5,Total!M:M,DB!$G$9,Total!AA:AA,DB!$O$9,Total!AA:AA,$I$2)+COUNTIFS(Total!X:X,$H$3,Total!W:W,B11,Total!AA:AA,DB!$G$5,Total!N:N,DB!$O$5,Total!AA:AA,DB!$G$9,Total!K:K,DB!$O$9,Total!AA:AA,$I$2)+COUNTIFS(Total!X:X,$H$3,Total!W:W,B11,Total!AA:AA,DB!$G$5,Total!N:N,DB!$O$5,Total!AA:AA,DB!$G$9,Total!AA:AA,DB!$O$9,Total!C:C,$I$2)+COUNTIFS(Total!X:X,$H$3,Total!W:W,B11,Total!AA:AA,DB!$G$5,Total!AA:AA,DB!$O$5,Total!M:M,DB!$G$9,Total!K:K,DB!$O$9,Total!AA:AA,$I$2)+COUNTIFS(Total!X:X,$H$3,Total!W:W,B11,Total!AA:AA,DB!$G$5,Total!AA:AA,DB!$O$5,Total!M:M,DB!$G$9,Total!AA:AA,DB!$O$9,Total!C:C,$I$2)+COUNTIFS(Total!X:X,$H$3,Total!W:W,B11,Total!AA:AA,DB!$G$5,Total!AA:AA,DB!$O$5,Total!AA:AA,DB!$G$9,Total!K:K,DB!$O$9,Total!C:C,$I$2)+COUNTIFS(Total!X:X,$H$3,Total!W:W,B11,Total!AA:AA,DB!$G$5,Total!N:N,DB!$O$5,Total!M:M,DB!$G$9,Total!K:K,DB!$O$9,Total!C:C,$I$2)+COUNTIFS(Total!X:X,$H$3,Total!W:W,B11,Total!O:O,DB!$G$5,Total!AA:AA,DB!$O$5,Total!M:M,DB!$G$9,Total!K:K,DB!$O$9,Total!C:C,$I$2)+COUNTIFS(Total!X:X,$H$3,Total!W:W,B11,Total!O:O,DB!$G$5,Total!N:N,DB!$O$5,Total!AA:AA,DB!$G$9,Total!K:K,DB!$O$9,Total!C:C,$I$2)+COUNTIFS(Total!X:X,$H$3,Total!W:W,B11,Total!O:O,DB!$G$5,Total!N:N,DB!$O$5,Total!M:M,DB!$G$9,Total!AA:AA,DB!$O$9,Total!C:C,$I$2)+COUNTIFS(Total!X:X,$H$3,Total!W:W,B11,Total!O:O,DB!$G$5,Total!N:N,DB!$O$5,Total!M:M,DB!$G$9,Total!K:K,DB!$O$9,Total!AA:AA,$I$2)</f>
        <v>0</v>
      </c>
      <c r="I11" s="31">
        <f>COUNTIFS(Total!X:X,$I$3,Total!W:W,B11,Total!O:O,DB!$G$5,Total!N:N,DB!$O$5,Total!M:M,DB!$G$9,Total!K:K,DB!$O$9,Total!C:C,$I$2)+COUNTIFS(Total!X:X,$I$3,Total!W:W,B11,Total!AA:AA,DB!$G$5,Total!AA:AA,DB!$O$5,Total!AA:AA,DB!$G$9,Total!AA:AA,DB!$O$9,Total!AA:AA,$I$2)+COUNTIFS(Total!X:X,$I$3,Total!W:W,B11,Total!O:O,DB!$G$5,Total!AA:AA,DB!$O$5,Total!AA:AA,DB!$G$9,Total!AA:AA,DB!$O$9,Total!AA:AA,$I$2)+COUNTIFS(Total!X:X,$I$3,Total!W:W,B11,Total!AA:AA,DB!$G$5,Total!N:N,DB!$O$5,Total!AA:AA,DB!$G$9,Total!AA:AA,DB!$O$9,Total!AA:AA,$I$2)+COUNTIFS(Total!X:X,$I$3,Total!W:W,B11,Total!AA:AA,DB!$G$5,Total!AA:AA,DB!$O$5,Total!M:M,DB!$G$9,Total!AA:AA,DB!$O$9,Total!AA:AA,$I$2)+COUNTIFS(Total!X:X,$I$3,Total!W:W,B11,Total!AA:AA,DB!$G$5,Total!AA:AA,DB!$O$5,Total!AA:AA,DB!$G$9,Total!K:K,DB!$O$9,Total!AA:AA,$I$2)+COUNTIFS(Total!X:X,$I$3,Total!W:W,B11,Total!AA:AA,DB!$G$5,Total!AA:AA,DB!$O$5,Total!AA:AA,DB!$G$9,Total!AA:AA,DB!$O$9,Total!C:C,$I$2)+COUNTIFS(Total!X:X,$I$3,Total!W:W,B11,Total!O:O,DB!$G$5,Total!N:N,DB!$O$5,Total!M:M,DB!$G$9,Total!AA:AA,DB!$O$9,Total!AA:AA,$I$2)+COUNTIFS(Total!X:X,$I$3,Total!W:W,B11,Total!O:O,DB!$G$5,Total!N:N,DB!$O$5,Total!AA:AA,DB!$G$9,Total!K:K,DB!$O$9,Total!AA:AA,$I$2)+COUNTIFS(Total!X:X,$I$3,Total!W:W,B11,Total!O:O,DB!$G$5,Total!N:N,DB!$O$5,Total!AA:AA,DB!$G$9,Total!AA:AA,DB!$O$9,Total!C:C,$I$2)+COUNTIFS(Total!X:X,$I$3,Total!W:W,B11,Total!O:O,DB!$G$5,Total!AA:AA,DB!$O$5,Total!M:M,DB!$G$9,Total!K:K,DB!$O$9,Total!AA:AA,$I$2)+COUNTIFS(Total!X:X,$I$3,Total!W:W,B11,Total!O:O,DB!$G$5,Total!AA:AA,DB!$O$5,Total!M:M,DB!$G$9,Total!AA:AA,DB!$O$9,Total!C:C,$I$2)+COUNTIFS(Total!X:X,$I$3,Total!W:W,B11,Total!O:O,DB!$G$5,Total!AA:AA,DB!$O$5,Total!AA:AA,DB!$G$9,Total!K:K,DB!$O$9,Total!C:C,$I$2)+COUNTIFS(Total!X:X,$I$3,Total!W:W,B11,Total!AA:AA,DB!$G$5,Total!N:N,DB!$O$5,Total!M:M,DB!$G$9,Total!K:K,DB!$O$9,Total!AA:AA,$I$2)+COUNTIFS(Total!X:X,$I$3,Total!W:W,B11,Total!AA:AA,DB!$G$5,Total!N:N,DB!$O$5,Total!M:M,DB!$G$9,Total!AA:AA,DB!$O$9,Total!C:C,$I$2)+COUNTIFS(Total!X:X,$I$3,Total!W:W,B11,Total!AA:AA,DB!$G$5,Total!N:N,DB!$O$5,Total!AA:AA,DB!$G$9,Total!K:K,DB!$O$9,Total!C:C,$I$2)+COUNTIFS(Total!X:X,$I$3,Total!W:W,B11,Total!AA:AA,DB!$G$5,Total!AA:AA,DB!$O$5,Total!M:M,DB!$G$9,Total!K:K,DB!$O$9,Total!C:C,$I$2)+COUNTIFS(Total!X:X,$I$3,Total!W:W,B11,Total!O:O,DB!$G$5,Total!N:N,DB!$O$5,Total!AA:AA,DB!$G$9,Total!AA:AA,DB!$O$9,Total!AA:AA,$I$2)+COUNTIFS(Total!X:X,$I$3,Total!W:W,B11,Total!O:O,DB!$G$5,Total!AA:AA,DB!$O$5,Total!M:M,DB!$G$9,Total!AA:AA,DB!$O$9,Total!AA:AA,$I$2)+COUNTIFS(Total!X:X,$I$3,Total!W:W,B11,Total!O:O,DB!$G$5,Total!AA:AA,DB!$O$5,Total!AA:AA,DB!$G$9,Total!K:K,DB!$O$9,Total!AA:AA,$I$2)+COUNTIFS(Total!X:X,$I$3,Total!W:W,B11,Total!O:O,DB!$G$5,Total!AA:AA,DB!$O$5,Total!AA:AA,DB!$G$9,Total!AA:AA,DB!$O$9,Total!C:C,$I$2)+COUNTIFS(Total!X:X,$I$3,Total!W:W,B11,Total!AA:AA,DB!$G$5,Total!N:N,DB!$O$5,Total!M:M,DB!$G$9,Total!AA:AA,DB!$O$9,Total!AA:AA,$I$2)+COUNTIFS(Total!X:X,$I$3,Total!W:W,B11,Total!AA:AA,DB!$G$5,Total!N:N,DB!$O$5,Total!AA:AA,DB!$G$9,Total!K:K,DB!$O$9,Total!AA:AA,$I$2)+COUNTIFS(Total!X:X,$I$3,Total!W:W,B11,Total!AA:AA,DB!$G$5,Total!N:N,DB!$O$5,Total!AA:AA,DB!$G$9,Total!AA:AA,DB!$O$9,Total!C:C,$I$2)+COUNTIFS(Total!X:X,$I$3,Total!W:W,B11,Total!AA:AA,DB!$G$5,Total!AA:AA,DB!$O$5,Total!M:M,DB!$G$9,Total!K:K,DB!$O$9,Total!AA:AA,$I$2)+COUNTIFS(Total!X:X,$I$3,Total!W:W,B11,Total!AA:AA,DB!$G$5,Total!AA:AA,DB!$O$5,Total!M:M,DB!$G$9,Total!AA:AA,DB!$O$9,Total!C:C,$I$2)+COUNTIFS(Total!X:X,$I$3,Total!W:W,B11,Total!AA:AA,DB!$G$5,Total!AA:AA,DB!$O$5,Total!AA:AA,DB!$G$9,Total!K:K,DB!$O$9,Total!C:C,$I$2)+COUNTIFS(Total!X:X,$I$3,Total!W:W,B11,Total!AA:AA,DB!$G$5,Total!N:N,DB!$O$5,Total!M:M,DB!$G$9,Total!K:K,DB!$O$9,Total!C:C,$I$2)+COUNTIFS(Total!X:X,$I$3,Total!W:W,B11,Total!O:O,DB!$G$5,Total!AA:AA,DB!$O$5,Total!M:M,DB!$G$9,Total!K:K,DB!$O$9,Total!C:C,$I$2)+COUNTIFS(Total!X:X,$I$3,Total!W:W,B11,Total!O:O,DB!$G$5,Total!N:N,DB!$O$5,Total!AA:AA,DB!$G$9,Total!K:K,DB!$O$9,Total!C:C,$I$2)+COUNTIFS(Total!X:X,$I$3,Total!W:W,B11,Total!O:O,DB!$G$5,Total!N:N,DB!$O$5,Total!M:M,DB!$G$9,Total!AA:AA,DB!$O$9,Total!C:C,$I$2)+COUNTIFS(Total!X:X,$I$3,Total!W:W,B11,Total!O:O,DB!$G$5,Total!N:N,DB!$O$5,Total!M:M,DB!$G$9,Total!K:K,DB!$O$9,Total!AA:AA,$I$2)</f>
        <v>1</v>
      </c>
      <c r="J11" s="31">
        <f>COUNTIFS(Total!X:X,$J$3,Total!W:W,B11,Total!O:O,DB!$G$5,Total!N:N,DB!$O$5,Total!M:M,DB!$G$9,Total!K:K,DB!$O$9,Total!C:C,$I$2)+COUNTIFS(Total!X:X,$J$3,Total!W:W,B11,Total!AA:AA,DB!$G$5,Total!AA:AA,DB!$O$5,Total!AA:AA,DB!$G$9,Total!AA:AA,DB!$O$9,Total!AA:AA,$I$2)+COUNTIFS(Total!X:X,$J$3,Total!W:W,B11,Total!O:O,DB!$G$5,Total!AA:AA,DB!$O$5,Total!AA:AA,DB!$G$9,Total!AA:AA,DB!$O$9,Total!AA:AA,$I$2)+COUNTIFS(Total!X:X,$J$3,Total!W:W,B11,Total!AA:AA,DB!$G$5,Total!N:N,DB!$O$5,Total!AA:AA,DB!$G$9,Total!AA:AA,DB!$O$9,Total!AA:AA,$I$2)+COUNTIFS(Total!X:X,$J$3,Total!W:W,B11,Total!AA:AA,DB!$G$5,Total!AA:AA,DB!$O$5,Total!M:M,DB!$G$9,Total!AA:AA,DB!$O$9,Total!AA:AA,$I$2)+COUNTIFS(Total!X:X,$J$3,Total!W:W,B11,Total!AA:AA,DB!$G$5,Total!AA:AA,DB!$O$5,Total!AA:AA,DB!$G$9,Total!K:K,DB!$O$9,Total!AA:AA,$I$2)+COUNTIFS(Total!X:X,$J$3,Total!W:W,B11,Total!AA:AA,DB!$G$5,Total!AA:AA,DB!$O$5,Total!AA:AA,DB!$G$9,Total!AA:AA,DB!$O$9,Total!C:C,$I$2)+COUNTIFS(Total!X:X,$J$3,Total!W:W,B11,Total!O:O,DB!$G$5,Total!N:N,DB!$O$5,Total!M:M,DB!$G$9,Total!AA:AA,DB!$O$9,Total!AA:AA,$I$2)+COUNTIFS(Total!X:X,$J$3,Total!W:W,B11,Total!O:O,DB!$G$5,Total!N:N,DB!$O$5,Total!AA:AA,DB!$G$9,Total!K:K,DB!$O$9,Total!AA:AA,$I$2)+COUNTIFS(Total!X:X,$J$3,Total!W:W,B11,Total!O:O,DB!$G$5,Total!N:N,DB!$O$5,Total!AA:AA,DB!$G$9,Total!AA:AA,DB!$O$9,Total!C:C,$I$2)+COUNTIFS(Total!X:X,$J$3,Total!W:W,B11,Total!O:O,DB!$G$5,Total!AA:AA,DB!$O$5,Total!M:M,DB!$G$9,Total!K:K,DB!$O$9,Total!AA:AA,$I$2)+COUNTIFS(Total!X:X,$J$3,Total!W:W,B11,Total!O:O,DB!$G$5,Total!AA:AA,DB!$O$5,Total!M:M,DB!$G$9,Total!AA:AA,DB!$O$9,Total!C:C,$I$2)+COUNTIFS(Total!X:X,$J$3,Total!W:W,B11,Total!O:O,DB!$G$5,Total!AA:AA,DB!$O$5,Total!AA:AA,DB!$G$9,Total!K:K,DB!$O$9,Total!C:C,$I$2)+COUNTIFS(Total!X:X,$J$3,Total!W:W,B11,Total!AA:AA,DB!$G$5,Total!N:N,DB!$O$5,Total!M:M,DB!$G$9,Total!K:K,DB!$O$9,Total!AA:AA,$I$2)+COUNTIFS(Total!X:X,$J$3,Total!W:W,B11,Total!AA:AA,DB!$G$5,Total!N:N,DB!$O$5,Total!M:M,DB!$G$9,Total!AA:AA,DB!$O$9,Total!C:C,$I$2)+COUNTIFS(Total!X:X,$J$3,Total!W:W,B11,Total!AA:AA,DB!$G$5,Total!N:N,DB!$O$5,Total!AA:AA,DB!$G$9,Total!K:K,DB!$O$9,Total!C:C,$I$2)+COUNTIFS(Total!X:X,$J$3,Total!W:W,B11,Total!AA:AA,DB!$G$5,Total!AA:AA,DB!$O$5,Total!M:M,DB!$G$9,Total!K:K,DB!$O$9,Total!C:C,$I$2)+COUNTIFS(Total!X:X,$J$3,Total!W:W,B11,Total!O:O,DB!$G$5,Total!N:N,DB!$O$5,Total!AA:AA,DB!$G$9,Total!AA:AA,DB!$O$9,Total!AA:AA,$I$2)+COUNTIFS(Total!X:X,$J$3,Total!W:W,B11,Total!O:O,DB!$G$5,Total!AA:AA,DB!$O$5,Total!M:M,DB!$G$9,Total!AA:AA,DB!$O$9,Total!AA:AA,$I$2)+COUNTIFS(Total!X:X,$J$3,Total!W:W,B11,Total!O:O,DB!$G$5,Total!AA:AA,DB!$O$5,Total!AA:AA,DB!$G$9,Total!K:K,DB!$O$9,Total!AA:AA,$I$2)+COUNTIFS(Total!X:X,$J$3,Total!W:W,B11,Total!O:O,DB!$G$5,Total!AA:AA,DB!$O$5,Total!AA:AA,DB!$G$9,Total!AA:AA,DB!$O$9,Total!C:C,$I$2)+COUNTIFS(Total!X:X,$J$3,Total!W:W,B11,Total!AA:AA,DB!$G$5,Total!N:N,DB!$O$5,Total!M:M,DB!$G$9,Total!AA:AA,DB!$O$9,Total!AA:AA,$I$2)+COUNTIFS(Total!X:X,$J$3,Total!W:W,B11,Total!AA:AA,DB!$G$5,Total!N:N,DB!$O$5,Total!AA:AA,DB!$G$9,Total!K:K,DB!$O$9,Total!AA:AA,$I$2)+COUNTIFS(Total!X:X,$J$3,Total!W:W,B11,Total!AA:AA,DB!$G$5,Total!N:N,DB!$O$5,Total!AA:AA,DB!$G$9,Total!AA:AA,DB!$O$9,Total!C:C,$I$2)+COUNTIFS(Total!X:X,$J$3,Total!W:W,B11,Total!AA:AA,DB!$G$5,Total!AA:AA,DB!$O$5,Total!M:M,DB!$G$9,Total!K:K,DB!$O$9,Total!AA:AA,$I$2)+COUNTIFS(Total!X:X,$J$3,Total!W:W,B11,Total!AA:AA,DB!$G$5,Total!AA:AA,DB!$O$5,Total!M:M,DB!$G$9,Total!AA:AA,DB!$O$9,Total!C:C,$I$2)+COUNTIFS(Total!X:X,$J$3,Total!W:W,B11,Total!AA:AA,DB!$G$5,Total!AA:AA,DB!$O$5,Total!AA:AA,DB!$G$9,Total!K:K,DB!$O$9,Total!C:C,$I$2)+COUNTIFS(Total!X:X,$J$3,Total!W:W,B11,Total!AA:AA,DB!$G$5,Total!N:N,DB!$O$5,Total!M:M,DB!$G$9,Total!K:K,DB!$O$9,Total!C:C,$I$2)+COUNTIFS(Total!X:X,$J$3,Total!W:W,B11,Total!O:O,DB!$G$5,Total!AA:AA,DB!$O$5,Total!M:M,DB!$G$9,Total!K:K,DB!$O$9,Total!C:C,$I$2)+COUNTIFS(Total!X:X,$J$3,Total!W:W,B11,Total!O:O,DB!$G$5,Total!N:N,DB!$O$5,Total!AA:AA,DB!$G$9,Total!K:K,DB!$O$9,Total!C:C,$I$2)+COUNTIFS(Total!X:X,$J$3,Total!W:W,B11,Total!O:O,DB!$G$5,Total!N:N,DB!$O$5,Total!M:M,DB!$G$9,Total!AA:AA,DB!$O$9,Total!C:C,$I$2)+COUNTIFS(Total!X:X,$J$3,Total!W:W,B11,Total!O:O,DB!$G$5,Total!N:N,DB!$O$5,Total!M:M,DB!$G$9,Total!K:K,DB!$O$9,Total!AA:AA,$I$2)</f>
        <v>0</v>
      </c>
      <c r="K11" s="31">
        <f>COUNTIFS(Total!X:X,$K$3,Total!W:W,B11,Total!O:O,DB!$G$5,Total!N:N,DB!$O$5,Total!M:M,DB!$G$9,Total!K:K,DB!$O$9,Total!C:C,$I$2)+COUNTIFS(Total!X:X,$K$3,Total!W:W,B11,Total!AA:AA,DB!$G$5,Total!AA:AA,DB!$O$5,Total!AA:AA,DB!$G$9,Total!AA:AA,DB!$O$9,Total!AA:AA,$I$2)+COUNTIFS(Total!X:X,$K$3,Total!W:W,B11,Total!O:O,DB!$G$5,Total!AA:AA,DB!$O$5,Total!AA:AA,DB!$G$9,Total!AA:AA,DB!$O$9,Total!AA:AA,$I$2)+COUNTIFS(Total!X:X,$K$3,Total!W:W,B11,Total!AA:AA,DB!$G$5,Total!N:N,DB!$O$5,Total!AA:AA,DB!$G$9,Total!AA:AA,DB!$O$9,Total!AA:AA,$I$2)+COUNTIFS(Total!X:X,$K$3,Total!W:W,B11,Total!AA:AA,DB!$G$5,Total!AA:AA,DB!$O$5,Total!M:M,DB!$G$9,Total!AA:AA,DB!$O$9,Total!AA:AA,$I$2)+COUNTIFS(Total!X:X,$K$3,Total!W:W,B11,Total!AA:AA,DB!$G$5,Total!AA:AA,DB!$O$5,Total!AA:AA,DB!$G$9,Total!K:K,DB!$O$9,Total!AA:AA,$I$2)+COUNTIFS(Total!X:X,$K$3,Total!W:W,B11,Total!AA:AA,DB!$G$5,Total!AA:AA,DB!$O$5,Total!AA:AA,DB!$G$9,Total!AA:AA,DB!$O$9,Total!C:C,$I$2)+COUNTIFS(Total!X:X,$K$3,Total!W:W,B11,Total!O:O,DB!$G$5,Total!N:N,DB!$O$5,Total!M:M,DB!$G$9,Total!AA:AA,DB!$O$9,Total!AA:AA,$I$2)+COUNTIFS(Total!X:X,$K$3,Total!W:W,B11,Total!O:O,DB!$G$5,Total!N:N,DB!$O$5,Total!AA:AA,DB!$G$9,Total!K:K,DB!$O$9,Total!AA:AA,$I$2)+COUNTIFS(Total!X:X,$K$3,Total!W:W,B11,Total!O:O,DB!$G$5,Total!N:N,DB!$O$5,Total!AA:AA,DB!$G$9,Total!AA:AA,DB!$O$9,Total!C:C,$I$2)+COUNTIFS(Total!X:X,$K$3,Total!W:W,B11,Total!O:O,DB!$G$5,Total!AA:AA,DB!$O$5,Total!M:M,DB!$G$9,Total!K:K,DB!$O$9,Total!AA:AA,$I$2)+COUNTIFS(Total!X:X,$K$3,Total!W:W,B11,Total!O:O,DB!$G$5,Total!AA:AA,DB!$O$5,Total!M:M,DB!$G$9,Total!AA:AA,DB!$O$9,Total!C:C,$I$2)+COUNTIFS(Total!X:X,$K$3,Total!W:W,B11,Total!O:O,DB!$G$5,Total!AA:AA,DB!$O$5,Total!AA:AA,DB!$G$9,Total!K:K,DB!$O$9,Total!C:C,$I$2)+COUNTIFS(Total!X:X,$K$3,Total!W:W,B11,Total!AA:AA,DB!$G$5,Total!N:N,DB!$O$5,Total!M:M,DB!$G$9,Total!K:K,DB!$O$9,Total!AA:AA,$I$2)+COUNTIFS(Total!X:X,$K$3,Total!W:W,B11,Total!AA:AA,DB!$G$5,Total!N:N,DB!$O$5,Total!M:M,DB!$G$9,Total!AA:AA,DB!$O$9,Total!C:C,$I$2)+COUNTIFS(Total!X:X,$K$3,Total!W:W,B11,Total!AA:AA,DB!$G$5,Total!N:N,DB!$O$5,Total!AA:AA,DB!$G$9,Total!K:K,DB!$O$9,Total!C:C,$I$2)+COUNTIFS(Total!X:X,$K$3,Total!W:W,B11,Total!AA:AA,DB!$G$5,Total!AA:AA,DB!$O$5,Total!M:M,DB!$G$9,Total!K:K,DB!$O$9,Total!C:C,$I$2)+COUNTIFS(Total!X:X,$K$3,Total!W:W,B11,Total!O:O,DB!$G$5,Total!N:N,DB!$O$5,Total!AA:AA,DB!$G$9,Total!AA:AA,DB!$O$9,Total!AA:AA,$I$2)+COUNTIFS(Total!X:X,$K$3,Total!W:W,B11,Total!O:O,DB!$G$5,Total!AA:AA,DB!$O$5,Total!M:M,DB!$G$9,Total!AA:AA,DB!$O$9,Total!AA:AA,$I$2)+COUNTIFS(Total!X:X,$K$3,Total!W:W,B11,Total!O:O,DB!$G$5,Total!AA:AA,DB!$O$5,Total!AA:AA,DB!$G$9,Total!K:K,DB!$O$9,Total!AA:AA,$I$2)+COUNTIFS(Total!X:X,$K$3,Total!W:W,B11,Total!O:O,DB!$G$5,Total!AA:AA,DB!$O$5,Total!AA:AA,DB!$G$9,Total!AA:AA,DB!$O$9,Total!C:C,$I$2)+COUNTIFS(Total!X:X,$K$3,Total!W:W,B11,Total!AA:AA,DB!$G$5,Total!N:N,DB!$O$5,Total!M:M,DB!$G$9,Total!AA:AA,DB!$O$9,Total!AA:AA,$I$2)+COUNTIFS(Total!X:X,$K$3,Total!W:W,B11,Total!AA:AA,DB!$G$5,Total!N:N,DB!$O$5,Total!AA:AA,DB!$G$9,Total!K:K,DB!$O$9,Total!AA:AA,$I$2)+COUNTIFS(Total!X:X,$K$3,Total!W:W,B11,Total!AA:AA,DB!$G$5,Total!N:N,DB!$O$5,Total!AA:AA,DB!$G$9,Total!AA:AA,DB!$O$9,Total!C:C,$I$2)+COUNTIFS(Total!X:X,$K$3,Total!W:W,B11,Total!AA:AA,DB!$G$5,Total!AA:AA,DB!$O$5,Total!M:M,DB!$G$9,Total!K:K,DB!$O$9,Total!AA:AA,$I$2)+COUNTIFS(Total!X:X,$K$3,Total!W:W,B11,Total!AA:AA,DB!$G$5,Total!AA:AA,DB!$O$5,Total!M:M,DB!$G$9,Total!AA:AA,DB!$O$9,Total!C:C,$I$2)+COUNTIFS(Total!X:X,$K$3,Total!W:W,B11,Total!AA:AA,DB!$G$5,Total!AA:AA,DB!$O$5,Total!AA:AA,DB!$G$9,Total!K:K,DB!$O$9,Total!C:C,$I$2)+COUNTIFS(Total!X:X,$K$3,Total!W:W,B11,Total!AA:AA,DB!$G$5,Total!N:N,DB!$O$5,Total!M:M,DB!$G$9,Total!K:K,DB!$O$9,Total!C:C,$I$2)+COUNTIFS(Total!X:X,$K$3,Total!W:W,B11,Total!O:O,DB!$G$5,Total!AA:AA,DB!$O$5,Total!M:M,DB!$G$9,Total!K:K,DB!$O$9,Total!C:C,$I$2)+COUNTIFS(Total!X:X,$K$3,Total!W:W,B11,Total!O:O,DB!$G$5,Total!N:N,DB!$O$5,Total!AA:AA,DB!$G$9,Total!K:K,DB!$O$9,Total!C:C,$I$2)+COUNTIFS(Total!X:X,$K$3,Total!W:W,B11,Total!O:O,DB!$G$5,Total!N:N,DB!$O$5,Total!M:M,DB!$G$9,Total!AA:AA,DB!$O$9,Total!C:C,$I$2)+COUNTIFS(Total!X:X,$K$3,Total!W:W,B11,Total!O:O,DB!$G$5,Total!N:N,DB!$O$5,Total!M:M,DB!$G$9,Total!K:K,DB!$O$9,Total!AA:AA,$I$2)</f>
        <v>0</v>
      </c>
      <c r="L11" s="31">
        <f>COUNTIFS(Total!X:X,$L$3,Total!W:W,B11,Total!O:O,DB!$G$5,Total!N:N,DB!$O$5,Total!M:M,DB!$G$9,Total!K:K,DB!$O$9,Total!C:C,$I$2)+COUNTIFS(Total!X:X,$L$3,Total!W:W,B11,Total!AA:AA,DB!$G$5,Total!AA:AA,DB!$O$5,Total!AA:AA,DB!$G$9,Total!AA:AA,DB!$O$9,Total!AA:AA,$I$2)+COUNTIFS(Total!X:X,$L$3,Total!W:W,B11,Total!O:O,DB!$G$5,Total!AA:AA,DB!$O$5,Total!AA:AA,DB!$G$9,Total!AA:AA,DB!$O$9,Total!AA:AA,$I$2)+COUNTIFS(Total!X:X,$L$3,Total!W:W,B11,Total!AA:AA,DB!$G$5,Total!N:N,DB!$O$5,Total!AA:AA,DB!$G$9,Total!AA:AA,DB!$O$9,Total!AA:AA,$I$2)+COUNTIFS(Total!X:X,$L$3,Total!W:W,B11,Total!AA:AA,DB!$G$5,Total!AA:AA,DB!$O$5,Total!M:M,DB!$G$9,Total!AA:AA,DB!$O$9,Total!AA:AA,$I$2)+COUNTIFS(Total!X:X,$L$3,Total!W:W,B11,Total!AA:AA,DB!$G$5,Total!AA:AA,DB!$O$5,Total!AA:AA,DB!$G$9,Total!K:K,DB!$O$9,Total!AA:AA,$I$2)+COUNTIFS(Total!X:X,$L$3,Total!W:W,B11,Total!AA:AA,DB!$G$5,Total!AA:AA,DB!$O$5,Total!AA:AA,DB!$G$9,Total!AA:AA,DB!$O$9,Total!C:C,$I$2)+COUNTIFS(Total!X:X,$L$3,Total!W:W,B11,Total!O:O,DB!$G$5,Total!N:N,DB!$O$5,Total!M:M,DB!$G$9,Total!AA:AA,DB!$O$9,Total!AA:AA,$I$2)+COUNTIFS(Total!X:X,$L$3,Total!W:W,B11,Total!O:O,DB!$G$5,Total!N:N,DB!$O$5,Total!AA:AA,DB!$G$9,Total!K:K,DB!$O$9,Total!AA:AA,$I$2)+COUNTIFS(Total!X:X,$L$3,Total!W:W,B11,Total!O:O,DB!$G$5,Total!N:N,DB!$O$5,Total!AA:AA,DB!$G$9,Total!AA:AA,DB!$O$9,Total!C:C,$I$2)+COUNTIFS(Total!X:X,$L$3,Total!W:W,B11,Total!O:O,DB!$G$5,Total!AA:AA,DB!$O$5,Total!M:M,DB!$G$9,Total!K:K,DB!$O$9,Total!AA:AA,$I$2)+COUNTIFS(Total!X:X,$L$3,Total!W:W,B11,Total!O:O,DB!$G$5,Total!AA:AA,DB!$O$5,Total!M:M,DB!$G$9,Total!AA:AA,DB!$O$9,Total!C:C,$I$2)+COUNTIFS(Total!X:X,$L$3,Total!W:W,B11,Total!O:O,DB!$G$5,Total!AA:AA,DB!$O$5,Total!AA:AA,DB!$G$9,Total!K:K,DB!$O$9,Total!C:C,$I$2)+COUNTIFS(Total!X:X,$L$3,Total!W:W,B11,Total!AA:AA,DB!$G$5,Total!N:N,DB!$O$5,Total!M:M,DB!$G$9,Total!K:K,DB!$O$9,Total!AA:AA,$I$2)+COUNTIFS(Total!X:X,$L$3,Total!W:W,B11,Total!AA:AA,DB!$G$5,Total!N:N,DB!$O$5,Total!M:M,DB!$G$9,Total!AA:AA,DB!$O$9,Total!C:C,$I$2)+COUNTIFS(Total!X:X,$L$3,Total!W:W,B11,Total!AA:AA,DB!$G$5,Total!N:N,DB!$O$5,Total!AA:AA,DB!$G$9,Total!K:K,DB!$O$9,Total!C:C,$I$2)+COUNTIFS(Total!X:X,$L$3,Total!W:W,B11,Total!AA:AA,DB!$G$5,Total!AA:AA,DB!$O$5,Total!M:M,DB!$G$9,Total!K:K,DB!$O$9,Total!C:C,$I$2)+COUNTIFS(Total!X:X,$L$3,Total!W:W,B11,Total!O:O,DB!$G$5,Total!N:N,DB!$O$5,Total!AA:AA,DB!$G$9,Total!AA:AA,DB!$O$9,Total!AA:AA,$I$2)+COUNTIFS(Total!X:X,$L$3,Total!W:W,B11,Total!O:O,DB!$G$5,Total!AA:AA,DB!$O$5,Total!M:M,DB!$G$9,Total!AA:AA,DB!$O$9,Total!AA:AA,$I$2)+COUNTIFS(Total!X:X,$L$3,Total!W:W,B11,Total!O:O,DB!$G$5,Total!AA:AA,DB!$O$5,Total!AA:AA,DB!$G$9,Total!K:K,DB!$O$9,Total!AA:AA,$I$2)+COUNTIFS(Total!X:X,$L$3,Total!W:W,B11,Total!O:O,DB!$G$5,Total!AA:AA,DB!$O$5,Total!AA:AA,DB!$G$9,Total!AA:AA,DB!$O$9,Total!C:C,$I$2)+COUNTIFS(Total!X:X,$L$3,Total!W:W,B11,Total!AA:AA,DB!$G$5,Total!N:N,DB!$O$5,Total!M:M,DB!$G$9,Total!AA:AA,DB!$O$9,Total!AA:AA,$I$2)+COUNTIFS(Total!X:X,$L$3,Total!W:W,B11,Total!AA:AA,DB!$G$5,Total!N:N,DB!$O$5,Total!AA:AA,DB!$G$9,Total!K:K,DB!$O$9,Total!AA:AA,$I$2)+COUNTIFS(Total!X:X,$L$3,Total!W:W,B11,Total!AA:AA,DB!$G$5,Total!N:N,DB!$O$5,Total!AA:AA,DB!$G$9,Total!AA:AA,DB!$O$9,Total!C:C,$I$2)+COUNTIFS(Total!X:X,$L$3,Total!W:W,B11,Total!AA:AA,DB!$G$5,Total!AA:AA,DB!$O$5,Total!M:M,DB!$G$9,Total!K:K,DB!$O$9,Total!AA:AA,$I$2)+COUNTIFS(Total!X:X,$L$3,Total!W:W,B11,Total!AA:AA,DB!$G$5,Total!AA:AA,DB!$O$5,Total!M:M,DB!$G$9,Total!AA:AA,DB!$O$9,Total!C:C,$I$2)+COUNTIFS(Total!X:X,$L$3,Total!W:W,B11,Total!AA:AA,DB!$G$5,Total!AA:AA,DB!$O$5,Total!AA:AA,DB!$G$9,Total!K:K,DB!$O$9,Total!C:C,$I$2)+COUNTIFS(Total!X:X,$L$3,Total!W:W,B11,Total!AA:AA,DB!$G$5,Total!N:N,DB!$O$5,Total!M:M,DB!$G$9,Total!K:K,DB!$O$9,Total!C:C,$I$2)+COUNTIFS(Total!X:X,$L$3,Total!W:W,B11,Total!O:O,DB!$G$5,Total!AA:AA,DB!$O$5,Total!M:M,DB!$G$9,Total!K:K,DB!$O$9,Total!C:C,$I$2)+COUNTIFS(Total!X:X,$L$3,Total!W:W,B11,Total!O:O,DB!$G$5,Total!N:N,DB!$O$5,Total!AA:AA,DB!$G$9,Total!K:K,DB!$O$9,Total!C:C,$I$2)+COUNTIFS(Total!X:X,$L$3,Total!W:W,B11,Total!O:O,DB!$G$5,Total!N:N,DB!$O$5,Total!M:M,DB!$G$9,Total!AA:AA,DB!$O$9,Total!C:C,$I$2)+COUNTIFS(Total!X:X,$L$3,Total!W:W,B11,Total!O:O,DB!$G$5,Total!N:N,DB!$O$5,Total!M:M,DB!$G$9,Total!K:K,DB!$O$9,Total!AA:AA,$I$2)</f>
        <v>1</v>
      </c>
      <c r="M11" s="31">
        <f>COUNTIFS(Total!X:X,$M$3,Total!W:W,B11,Total!O:O,DB!$G$5,Total!N:N,DB!$O$5,Total!M:M,DB!$G$9,Total!K:K,DB!$O$9,Total!C:C,$I$2)+COUNTIFS(Total!X:X,$M$3,Total!W:W,B11,Total!AA:AA,DB!$G$5,Total!AA:AA,DB!$O$5,Total!AA:AA,DB!$G$9,Total!AA:AA,DB!$O$9,Total!AA:AA,$I$2)+COUNTIFS(Total!X:X,$M$3,Total!W:W,B11,Total!O:O,DB!$G$5,Total!AA:AA,DB!$O$5,Total!AA:AA,DB!$G$9,Total!AA:AA,DB!$O$9,Total!AA:AA,$I$2)+COUNTIFS(Total!X:X,$M$3,Total!W:W,B11,Total!AA:AA,DB!$G$5,Total!N:N,DB!$O$5,Total!AA:AA,DB!$G$9,Total!AA:AA,DB!$O$9,Total!AA:AA,$I$2)+COUNTIFS(Total!X:X,$M$3,Total!W:W,B11,Total!AA:AA,DB!$G$5,Total!AA:AA,DB!$O$5,Total!M:M,DB!$G$9,Total!AA:AA,DB!$O$9,Total!AA:AA,$I$2)+COUNTIFS(Total!X:X,$M$3,Total!W:W,B11,Total!AA:AA,DB!$G$5,Total!AA:AA,DB!$O$5,Total!AA:AA,DB!$G$9,Total!K:K,DB!$O$9,Total!AA:AA,$I$2)+COUNTIFS(Total!X:X,$M$3,Total!W:W,B11,Total!AA:AA,DB!$G$5,Total!AA:AA,DB!$O$5,Total!AA:AA,DB!$G$9,Total!AA:AA,DB!$O$9,Total!C:C,$I$2)+COUNTIFS(Total!X:X,$M$3,Total!W:W,B11,Total!O:O,DB!$G$5,Total!N:N,DB!$O$5,Total!M:M,DB!$G$9,Total!AA:AA,DB!$O$9,Total!AA:AA,$I$2)+COUNTIFS(Total!X:X,$M$3,Total!W:W,B11,Total!O:O,DB!$G$5,Total!N:N,DB!$O$5,Total!AA:AA,DB!$G$9,Total!K:K,DB!$O$9,Total!AA:AA,$I$2)+COUNTIFS(Total!X:X,$M$3,Total!W:W,B11,Total!O:O,DB!$G$5,Total!N:N,DB!$O$5,Total!AA:AA,DB!$G$9,Total!AA:AA,DB!$O$9,Total!C:C,$I$2)+COUNTIFS(Total!X:X,$M$3,Total!W:W,B11,Total!O:O,DB!$G$5,Total!AA:AA,DB!$O$5,Total!M:M,DB!$G$9,Total!K:K,DB!$O$9,Total!AA:AA,$I$2)+COUNTIFS(Total!X:X,$M$3,Total!W:W,B11,Total!O:O,DB!$G$5,Total!AA:AA,DB!$O$5,Total!M:M,DB!$G$9,Total!AA:AA,DB!$O$9,Total!C:C,$I$2)+COUNTIFS(Total!X:X,$M$3,Total!W:W,B11,Total!O:O,DB!$G$5,Total!AA:AA,DB!$O$5,Total!AA:AA,DB!$G$9,Total!K:K,DB!$O$9,Total!C:C,$I$2)+COUNTIFS(Total!X:X,$M$3,Total!W:W,B11,Total!AA:AA,DB!$G$5,Total!N:N,DB!$O$5,Total!M:M,DB!$G$9,Total!K:K,DB!$O$9,Total!AA:AA,$I$2)+COUNTIFS(Total!X:X,$M$3,Total!W:W,B11,Total!AA:AA,DB!$G$5,Total!N:N,DB!$O$5,Total!M:M,DB!$G$9,Total!AA:AA,DB!$O$9,Total!C:C,$I$2)+COUNTIFS(Total!X:X,$M$3,Total!W:W,B11,Total!AA:AA,DB!$G$5,Total!N:N,DB!$O$5,Total!AA:AA,DB!$G$9,Total!K:K,DB!$O$9,Total!C:C,$I$2)+COUNTIFS(Total!X:X,$M$3,Total!W:W,B11,Total!AA:AA,DB!$G$5,Total!AA:AA,DB!$O$5,Total!M:M,DB!$G$9,Total!K:K,DB!$O$9,Total!C:C,$I$2)+COUNTIFS(Total!X:X,$M$3,Total!W:W,B11,Total!O:O,DB!$G$5,Total!N:N,DB!$O$5,Total!AA:AA,DB!$G$9,Total!AA:AA,DB!$O$9,Total!AA:AA,$I$2)+COUNTIFS(Total!X:X,$M$3,Total!W:W,B11,Total!O:O,DB!$G$5,Total!AA:AA,DB!$O$5,Total!M:M,DB!$G$9,Total!AA:AA,DB!$O$9,Total!AA:AA,$I$2)+COUNTIFS(Total!X:X,$M$3,Total!W:W,B11,Total!O:O,DB!$G$5,Total!AA:AA,DB!$O$5,Total!AA:AA,DB!$G$9,Total!K:K,DB!$O$9,Total!AA:AA,$I$2)+COUNTIFS(Total!X:X,$M$3,Total!W:W,B11,Total!O:O,DB!$G$5,Total!AA:AA,DB!$O$5,Total!AA:AA,DB!$G$9,Total!AA:AA,DB!$O$9,Total!C:C,$I$2)+COUNTIFS(Total!X:X,$M$3,Total!W:W,B11,Total!AA:AA,DB!$G$5,Total!N:N,DB!$O$5,Total!M:M,DB!$G$9,Total!AA:AA,DB!$O$9,Total!AA:AA,$I$2)+COUNTIFS(Total!X:X,$M$3,Total!W:W,B11,Total!AA:AA,DB!$G$5,Total!N:N,DB!$O$5,Total!AA:AA,DB!$G$9,Total!K:K,DB!$O$9,Total!AA:AA,$I$2)+COUNTIFS(Total!X:X,$M$3,Total!W:W,B11,Total!AA:AA,DB!$G$5,Total!N:N,DB!$O$5,Total!AA:AA,DB!$G$9,Total!AA:AA,DB!$O$9,Total!C:C,$I$2)+COUNTIFS(Total!X:X,$M$3,Total!W:W,B11,Total!AA:AA,DB!$G$5,Total!AA:AA,DB!$O$5,Total!M:M,DB!$G$9,Total!K:K,DB!$O$9,Total!AA:AA,$I$2)+COUNTIFS(Total!X:X,$M$3,Total!W:W,B11,Total!AA:AA,DB!$G$5,Total!AA:AA,DB!$O$5,Total!M:M,DB!$G$9,Total!AA:AA,DB!$O$9,Total!C:C,$I$2)+COUNTIFS(Total!X:X,$M$3,Total!W:W,B11,Total!AA:AA,DB!$G$5,Total!AA:AA,DB!$O$5,Total!AA:AA,DB!$G$9,Total!K:K,DB!$O$9,Total!C:C,$I$2)+COUNTIFS(Total!X:X,$M$3,Total!W:W,B11,Total!AA:AA,DB!$G$5,Total!N:N,DB!$O$5,Total!M:M,DB!$G$9,Total!K:K,DB!$O$9,Total!C:C,$I$2)+COUNTIFS(Total!X:X,$M$3,Total!W:W,B11,Total!O:O,DB!$G$5,Total!AA:AA,DB!$O$5,Total!M:M,DB!$G$9,Total!K:K,DB!$O$9,Total!C:C,$I$2)+COUNTIFS(Total!X:X,$M$3,Total!W:W,B11,Total!O:O,DB!$G$5,Total!N:N,DB!$O$5,Total!AA:AA,DB!$G$9,Total!K:K,DB!$O$9,Total!C:C,$I$2)+COUNTIFS(Total!X:X,$M$3,Total!W:W,B11,Total!O:O,DB!$G$5,Total!N:N,DB!$O$5,Total!M:M,DB!$G$9,Total!AA:AA,DB!$O$9,Total!C:C,$I$2)+COUNTIFS(Total!X:X,$M$3,Total!W:W,B11,Total!O:O,DB!$G$5,Total!N:N,DB!$O$5,Total!M:M,DB!$G$9,Total!K:K,DB!$O$9,Total!AA:AA,$I$2)</f>
        <v>0</v>
      </c>
      <c r="N11" s="31">
        <f>COUNTIFS(Total!X:X,$N$3,Total!W:W,B11,Total!O:O,DB!$G$5,Total!N:N,DB!$O$5,Total!M:M,DB!$G$9,Total!K:K,DB!$O$9,Total!C:C,$I$2)+COUNTIFS(Total!X:X,$N$3,Total!W:W,B11,Total!AA:AA,DB!$G$5,Total!AA:AA,DB!$O$5,Total!AA:AA,DB!$G$9,Total!AA:AA,DB!$O$9,Total!AA:AA,$I$2)+COUNTIFS(Total!X:X,$N$3,Total!W:W,B11,Total!O:O,DB!$G$5,Total!AA:AA,DB!$O$5,Total!AA:AA,DB!$G$9,Total!AA:AA,DB!$O$9,Total!AA:AA,$I$2)+COUNTIFS(Total!X:X,$N$3,Total!W:W,B11,Total!AA:AA,DB!$G$5,Total!N:N,DB!$O$5,Total!AA:AA,DB!$G$9,Total!AA:AA,DB!$O$9,Total!AA:AA,$I$2)+COUNTIFS(Total!X:X,$N$3,Total!W:W,B11,Total!AA:AA,DB!$G$5,Total!AA:AA,DB!$O$5,Total!M:M,DB!$G$9,Total!AA:AA,DB!$O$9,Total!AA:AA,$I$2)+COUNTIFS(Total!X:X,$N$3,Total!W:W,B11,Total!AA:AA,DB!$G$5,Total!AA:AA,DB!$O$5,Total!AA:AA,DB!$G$9,Total!K:K,DB!$O$9,Total!AA:AA,$I$2)+COUNTIFS(Total!X:X,$N$3,Total!W:W,B11,Total!AA:AA,DB!$G$5,Total!AA:AA,DB!$O$5,Total!AA:AA,DB!$G$9,Total!AA:AA,DB!$O$9,Total!C:C,$I$2)+COUNTIFS(Total!X:X,$N$3,Total!W:W,B11,Total!O:O,DB!$G$5,Total!N:N,DB!$O$5,Total!M:M,DB!$G$9,Total!AA:AA,DB!$O$9,Total!AA:AA,$I$2)+COUNTIFS(Total!X:X,$N$3,Total!W:W,B11,Total!O:O,DB!$G$5,Total!N:N,DB!$O$5,Total!AA:AA,DB!$G$9,Total!K:K,DB!$O$9,Total!AA:AA,$I$2)+COUNTIFS(Total!X:X,$N$3,Total!W:W,B11,Total!O:O,DB!$G$5,Total!N:N,DB!$O$5,Total!AA:AA,DB!$G$9,Total!AA:AA,DB!$O$9,Total!C:C,$I$2)+COUNTIFS(Total!X:X,$N$3,Total!W:W,B11,Total!O:O,DB!$G$5,Total!AA:AA,DB!$O$5,Total!M:M,DB!$G$9,Total!K:K,DB!$O$9,Total!AA:AA,$I$2)+COUNTIFS(Total!X:X,$N$3,Total!W:W,B11,Total!O:O,DB!$G$5,Total!AA:AA,DB!$O$5,Total!M:M,DB!$G$9,Total!AA:AA,DB!$O$9,Total!C:C,$I$2)+COUNTIFS(Total!X:X,$N$3,Total!W:W,B11,Total!O:O,DB!$G$5,Total!AA:AA,DB!$O$5,Total!AA:AA,DB!$G$9,Total!K:K,DB!$O$9,Total!C:C,$I$2)+COUNTIFS(Total!X:X,$N$3,Total!W:W,B11,Total!AA:AA,DB!$G$5,Total!N:N,DB!$O$5,Total!M:M,DB!$G$9,Total!K:K,DB!$O$9,Total!AA:AA,$I$2)+COUNTIFS(Total!X:X,$N$3,Total!W:W,B11,Total!AA:AA,DB!$G$5,Total!N:N,DB!$O$5,Total!M:M,DB!$G$9,Total!AA:AA,DB!$O$9,Total!C:C,$I$2)+COUNTIFS(Total!X:X,$N$3,Total!W:W,B11,Total!AA:AA,DB!$G$5,Total!N:N,DB!$O$5,Total!AA:AA,DB!$G$9,Total!K:K,DB!$O$9,Total!C:C,$I$2)+COUNTIFS(Total!X:X,$N$3,Total!W:W,B11,Total!AA:AA,DB!$G$5,Total!AA:AA,DB!$O$5,Total!M:M,DB!$G$9,Total!K:K,DB!$O$9,Total!C:C,$I$2)+COUNTIFS(Total!X:X,$N$3,Total!W:W,B11,Total!O:O,DB!$G$5,Total!N:N,DB!$O$5,Total!AA:AA,DB!$G$9,Total!AA:AA,DB!$O$9,Total!AA:AA,$I$2)+COUNTIFS(Total!X:X,$N$3,Total!W:W,B11,Total!O:O,DB!$G$5,Total!AA:AA,DB!$O$5,Total!M:M,DB!$G$9,Total!AA:AA,DB!$O$9,Total!AA:AA,$I$2)+COUNTIFS(Total!X:X,$N$3,Total!W:W,B11,Total!O:O,DB!$G$5,Total!AA:AA,DB!$O$5,Total!AA:AA,DB!$G$9,Total!K:K,DB!$O$9,Total!AA:AA,$I$2)+COUNTIFS(Total!X:X,$N$3,Total!W:W,B11,Total!O:O,DB!$G$5,Total!AA:AA,DB!$O$5,Total!AA:AA,DB!$G$9,Total!AA:AA,DB!$O$9,Total!C:C,$I$2)+COUNTIFS(Total!X:X,$N$3,Total!W:W,B11,Total!AA:AA,DB!$G$5,Total!N:N,DB!$O$5,Total!M:M,DB!$G$9,Total!AA:AA,DB!$O$9,Total!AA:AA,$I$2)+COUNTIFS(Total!X:X,$N$3,Total!W:W,B11,Total!AA:AA,DB!$G$5,Total!N:N,DB!$O$5,Total!AA:AA,DB!$G$9,Total!K:K,DB!$O$9,Total!AA:AA,$I$2)+COUNTIFS(Total!X:X,$N$3,Total!W:W,B11,Total!AA:AA,DB!$G$5,Total!N:N,DB!$O$5,Total!AA:AA,DB!$G$9,Total!AA:AA,DB!$O$9,Total!C:C,$I$2)+COUNTIFS(Total!X:X,$N$3,Total!W:W,B11,Total!AA:AA,DB!$G$5,Total!AA:AA,DB!$O$5,Total!M:M,DB!$G$9,Total!K:K,DB!$O$9,Total!AA:AA,$I$2)+COUNTIFS(Total!X:X,$N$3,Total!W:W,B11,Total!AA:AA,DB!$G$5,Total!AA:AA,DB!$O$5,Total!M:M,DB!$G$9,Total!AA:AA,DB!$O$9,Total!C:C,$I$2)+COUNTIFS(Total!X:X,$N$3,Total!W:W,B11,Total!AA:AA,DB!$G$5,Total!AA:AA,DB!$O$5,Total!AA:AA,DB!$G$9,Total!K:K,DB!$O$9,Total!C:C,$I$2)+COUNTIFS(Total!X:X,$N$3,Total!W:W,B11,Total!AA:AA,DB!$G$5,Total!N:N,DB!$O$5,Total!M:M,DB!$G$9,Total!K:K,DB!$O$9,Total!C:C,$I$2)+COUNTIFS(Total!X:X,$N$3,Total!W:W,B11,Total!O:O,DB!$G$5,Total!AA:AA,DB!$O$5,Total!M:M,DB!$G$9,Total!K:K,DB!$O$9,Total!C:C,$I$2)+COUNTIFS(Total!X:X,$N$3,Total!W:W,B11,Total!O:O,DB!$G$5,Total!N:N,DB!$O$5,Total!AA:AA,DB!$G$9,Total!K:K,DB!$O$9,Total!C:C,$I$2)+COUNTIFS(Total!X:X,$N$3,Total!W:W,B11,Total!O:O,DB!$G$5,Total!N:N,DB!$O$5,Total!M:M,DB!$G$9,Total!AA:AA,DB!$O$9,Total!C:C,$I$2)+COUNTIFS(Total!X:X,$N$3,Total!W:W,B11,Total!O:O,DB!$G$5,Total!N:N,DB!$O$5,Total!M:M,DB!$G$9,Total!K:K,DB!$O$9,Total!AA:AA,$I$2)</f>
        <v>0</v>
      </c>
      <c r="O11" s="31">
        <f>COUNTIFS(Total!X:X,$O$3,Total!W:W,B11,Total!O:O,DB!$G$5,Total!N:N,DB!$O$5,Total!M:M,DB!$G$9,Total!K:K,DB!$O$9,Total!C:C,$I$2)+COUNTIFS(Total!X:X,$O$3,Total!W:W,B11,Total!AA:AA,DB!$G$5,Total!AA:AA,DB!$O$5,Total!AA:AA,DB!$G$9,Total!AA:AA,DB!$O$9,Total!AA:AA,$I$2)+COUNTIFS(Total!X:X,$O$3,Total!W:W,B11,Total!O:O,DB!$G$5,Total!AA:AA,DB!$O$5,Total!AA:AA,DB!$G$9,Total!AA:AA,DB!$O$9,Total!AA:AA,$I$2)+COUNTIFS(Total!X:X,$O$3,Total!W:W,B11,Total!AA:AA,DB!$G$5,Total!N:N,DB!$O$5,Total!AA:AA,DB!$G$9,Total!AA:AA,DB!$O$9,Total!AA:AA,$I$2)+COUNTIFS(Total!X:X,$O$3,Total!W:W,B11,Total!AA:AA,DB!$G$5,Total!AA:AA,DB!$O$5,Total!M:M,DB!$G$9,Total!AA:AA,DB!$O$9,Total!AA:AA,$I$2)+COUNTIFS(Total!X:X,$O$3,Total!W:W,B11,Total!AA:AA,DB!$G$5,Total!AA:AA,DB!$O$5,Total!AA:AA,DB!$G$9,Total!K:K,DB!$O$9,Total!AA:AA,$I$2)+COUNTIFS(Total!X:X,$O$3,Total!W:W,B11,Total!AA:AA,DB!$G$5,Total!AA:AA,DB!$O$5,Total!AA:AA,DB!$G$9,Total!AA:AA,DB!$O$9,Total!C:C,$I$2)+COUNTIFS(Total!X:X,$O$3,Total!W:W,B11,Total!O:O,DB!$G$5,Total!N:N,DB!$O$5,Total!M:M,DB!$G$9,Total!AA:AA,DB!$O$9,Total!AA:AA,$I$2)+COUNTIFS(Total!X:X,$O$3,Total!W:W,B11,Total!O:O,DB!$G$5,Total!N:N,DB!$O$5,Total!AA:AA,DB!$G$9,Total!K:K,DB!$O$9,Total!AA:AA,$I$2)+COUNTIFS(Total!X:X,$O$3,Total!W:W,B11,Total!O:O,DB!$G$5,Total!N:N,DB!$O$5,Total!AA:AA,DB!$G$9,Total!AA:AA,DB!$O$9,Total!C:C,$I$2)+COUNTIFS(Total!X:X,$O$3,Total!W:W,B11,Total!O:O,DB!$G$5,Total!AA:AA,DB!$O$5,Total!M:M,DB!$G$9,Total!K:K,DB!$O$9,Total!AA:AA,$I$2)+COUNTIFS(Total!X:X,$O$3,Total!W:W,B11,Total!O:O,DB!$G$5,Total!AA:AA,DB!$O$5,Total!M:M,DB!$G$9,Total!AA:AA,DB!$O$9,Total!C:C,$I$2)+COUNTIFS(Total!X:X,$O$3,Total!W:W,B11,Total!O:O,DB!$G$5,Total!AA:AA,DB!$O$5,Total!AA:AA,DB!$G$9,Total!K:K,DB!$O$9,Total!C:C,$I$2)+COUNTIFS(Total!X:X,$O$3,Total!W:W,B11,Total!AA:AA,DB!$G$5,Total!N:N,DB!$O$5,Total!M:M,DB!$G$9,Total!K:K,DB!$O$9,Total!AA:AA,$I$2)+COUNTIFS(Total!X:X,$O$3,Total!W:W,B11,Total!AA:AA,DB!$G$5,Total!N:N,DB!$O$5,Total!M:M,DB!$G$9,Total!AA:AA,DB!$O$9,Total!C:C,$I$2)+COUNTIFS(Total!X:X,$O$3,Total!W:W,B11,Total!AA:AA,DB!$G$5,Total!N:N,DB!$O$5,Total!AA:AA,DB!$G$9,Total!K:K,DB!$O$9,Total!C:C,$I$2)+COUNTIFS(Total!X:X,$O$3,Total!W:W,B11,Total!AA:AA,DB!$G$5,Total!AA:AA,DB!$O$5,Total!M:M,DB!$G$9,Total!K:K,DB!$O$9,Total!C:C,$I$2)+COUNTIFS(Total!X:X,$O$3,Total!W:W,B11,Total!O:O,DB!$G$5,Total!N:N,DB!$O$5,Total!AA:AA,DB!$G$9,Total!AA:AA,DB!$O$9,Total!AA:AA,$I$2)+COUNTIFS(Total!X:X,$O$3,Total!W:W,B11,Total!O:O,DB!$G$5,Total!AA:AA,DB!$O$5,Total!M:M,DB!$G$9,Total!AA:AA,DB!$O$9,Total!AA:AA,$I$2)+COUNTIFS(Total!X:X,$O$3,Total!W:W,B11,Total!O:O,DB!$G$5,Total!AA:AA,DB!$O$5,Total!AA:AA,DB!$G$9,Total!K:K,DB!$O$9,Total!AA:AA,$I$2)+COUNTIFS(Total!X:X,$O$3,Total!W:W,B11,Total!O:O,DB!$G$5,Total!AA:AA,DB!$O$5,Total!AA:AA,DB!$G$9,Total!AA:AA,DB!$O$9,Total!C:C,$I$2)+COUNTIFS(Total!X:X,$O$3,Total!W:W,B11,Total!AA:AA,DB!$G$5,Total!N:N,DB!$O$5,Total!M:M,DB!$G$9,Total!AA:AA,DB!$O$9,Total!AA:AA,$I$2)+COUNTIFS(Total!X:X,$O$3,Total!W:W,B11,Total!AA:AA,DB!$G$5,Total!N:N,DB!$O$5,Total!AA:AA,DB!$G$9,Total!K:K,DB!$O$9,Total!AA:AA,$I$2)+COUNTIFS(Total!X:X,$O$3,Total!W:W,B11,Total!AA:AA,DB!$G$5,Total!N:N,DB!$O$5,Total!AA:AA,DB!$G$9,Total!AA:AA,DB!$O$9,Total!C:C,$I$2)+COUNTIFS(Total!X:X,$O$3,Total!W:W,B11,Total!AA:AA,DB!$G$5,Total!AA:AA,DB!$O$5,Total!M:M,DB!$G$9,Total!K:K,DB!$O$9,Total!AA:AA,$I$2)+COUNTIFS(Total!X:X,$O$3,Total!W:W,B11,Total!AA:AA,DB!$G$5,Total!AA:AA,DB!$O$5,Total!M:M,DB!$G$9,Total!AA:AA,DB!$O$9,Total!C:C,$I$2)+COUNTIFS(Total!X:X,$O$3,Total!W:W,B11,Total!AA:AA,DB!$G$5,Total!AA:AA,DB!$O$5,Total!AA:AA,DB!$G$9,Total!K:K,DB!$O$9,Total!C:C,$I$2)+COUNTIFS(Total!X:X,$O$3,Total!W:W,B11,Total!AA:AA,DB!$G$5,Total!N:N,DB!$O$5,Total!M:M,DB!$G$9,Total!K:K,DB!$O$9,Total!C:C,$I$2)+COUNTIFS(Total!X:X,$O$3,Total!W:W,B11,Total!O:O,DB!$G$5,Total!AA:AA,DB!$O$5,Total!M:M,DB!$G$9,Total!K:K,DB!$O$9,Total!C:C,$I$2)+COUNTIFS(Total!X:X,$O$3,Total!W:W,B11,Total!O:O,DB!$G$5,Total!N:N,DB!$O$5,Total!AA:AA,DB!$G$9,Total!K:K,DB!$O$9,Total!C:C,$I$2)+COUNTIFS(Total!X:X,$O$3,Total!W:W,B11,Total!O:O,DB!$G$5,Total!N:N,DB!$O$5,Total!M:M,DB!$G$9,Total!AA:AA,DB!$O$9,Total!C:C,$I$2)+COUNTIFS(Total!X:X,$O$3,Total!W:W,B11,Total!O:O,DB!$G$5,Total!N:N,DB!$O$5,Total!M:M,DB!$G$9,Total!K:K,DB!$O$9,Total!AA:AA,$I$2)</f>
        <v>0</v>
      </c>
      <c r="P11" s="31">
        <f>COUNTIFS(Total!X:X,$P$3,Total!W:W,B11,Total!O:O,DB!$G$5,Total!N:N,DB!$O$5,Total!M:M,DB!$G$9,Total!K:K,DB!$O$9,Total!C:C,$I$2)+COUNTIFS(Total!X:X,$P$3,Total!W:W,B11,Total!AA:AA,DB!$G$5,Total!AA:AA,DB!$O$5,Total!AA:AA,DB!$G$9,Total!AA:AA,DB!$O$9,Total!AA:AA,$I$2)+COUNTIFS(Total!X:X,$P$3,Total!W:W,B11,Total!O:O,DB!$G$5,Total!AA:AA,DB!$O$5,Total!AA:AA,DB!$G$9,Total!AA:AA,DB!$O$9,Total!AA:AA,$I$2)+COUNTIFS(Total!X:X,$P$3,Total!W:W,B11,Total!AA:AA,DB!$G$5,Total!N:N,DB!$O$5,Total!AA:AA,DB!$G$9,Total!AA:AA,DB!$O$9,Total!AA:AA,$I$2)+COUNTIFS(Total!X:X,$P$3,Total!W:W,B11,Total!AA:AA,DB!$G$5,Total!AA:AA,DB!$O$5,Total!M:M,DB!$G$9,Total!AA:AA,DB!$O$9,Total!AA:AA,$I$2)+COUNTIFS(Total!X:X,$P$3,Total!W:W,B11,Total!AA:AA,DB!$G$5,Total!AA:AA,DB!$O$5,Total!AA:AA,DB!$G$9,Total!K:K,DB!$O$9,Total!AA:AA,$I$2)+COUNTIFS(Total!X:X,$P$3,Total!W:W,B11,Total!AA:AA,DB!$G$5,Total!AA:AA,DB!$O$5,Total!AA:AA,DB!$G$9,Total!AA:AA,DB!$O$9,Total!C:C,$I$2)+COUNTIFS(Total!X:X,$P$3,Total!W:W,B11,Total!O:O,DB!$G$5,Total!N:N,DB!$O$5,Total!M:M,DB!$G$9,Total!AA:AA,DB!$O$9,Total!AA:AA,$I$2)+COUNTIFS(Total!X:X,$P$3,Total!W:W,B11,Total!O:O,DB!$G$5,Total!N:N,DB!$O$5,Total!AA:AA,DB!$G$9,Total!K:K,DB!$O$9,Total!AA:AA,$I$2)+COUNTIFS(Total!X:X,$P$3,Total!W:W,B11,Total!O:O,DB!$G$5,Total!N:N,DB!$O$5,Total!AA:AA,DB!$G$9,Total!AA:AA,DB!$O$9,Total!C:C,$I$2)+COUNTIFS(Total!X:X,$P$3,Total!W:W,B11,Total!O:O,DB!$G$5,Total!AA:AA,DB!$O$5,Total!M:M,DB!$G$9,Total!K:K,DB!$O$9,Total!AA:AA,$I$2)+COUNTIFS(Total!X:X,$P$3,Total!W:W,B11,Total!O:O,DB!$G$5,Total!AA:AA,DB!$O$5,Total!M:M,DB!$G$9,Total!AA:AA,DB!$O$9,Total!C:C,$I$2)+COUNTIFS(Total!X:X,$P$3,Total!W:W,B11,Total!O:O,DB!$G$5,Total!AA:AA,DB!$O$5,Total!AA:AA,DB!$G$9,Total!K:K,DB!$O$9,Total!C:C,$I$2)+COUNTIFS(Total!X:X,$P$3,Total!W:W,B11,Total!AA:AA,DB!$G$5,Total!N:N,DB!$O$5,Total!M:M,DB!$G$9,Total!K:K,DB!$O$9,Total!AA:AA,$I$2)+COUNTIFS(Total!X:X,$P$3,Total!W:W,B11,Total!AA:AA,DB!$G$5,Total!N:N,DB!$O$5,Total!M:M,DB!$G$9,Total!AA:AA,DB!$O$9,Total!C:C,$I$2)+COUNTIFS(Total!X:X,$P$3,Total!W:W,B11,Total!AA:AA,DB!$G$5,Total!N:N,DB!$O$5,Total!AA:AA,DB!$G$9,Total!K:K,DB!$O$9,Total!C:C,$I$2)+COUNTIFS(Total!X:X,$P$3,Total!W:W,B11,Total!AA:AA,DB!$G$5,Total!AA:AA,DB!$O$5,Total!M:M,DB!$G$9,Total!K:K,DB!$O$9,Total!C:C,$I$2)+COUNTIFS(Total!X:X,$P$3,Total!W:W,B11,Total!O:O,DB!$G$5,Total!N:N,DB!$O$5,Total!AA:AA,DB!$G$9,Total!AA:AA,DB!$O$9,Total!AA:AA,$I$2)+COUNTIFS(Total!X:X,$P$3,Total!W:W,B11,Total!O:O,DB!$G$5,Total!AA:AA,DB!$O$5,Total!M:M,DB!$G$9,Total!AA:AA,DB!$O$9,Total!AA:AA,$I$2)+COUNTIFS(Total!X:X,$P$3,Total!W:W,B11,Total!O:O,DB!$G$5,Total!AA:AA,DB!$O$5,Total!AA:AA,DB!$G$9,Total!K:K,DB!$O$9,Total!AA:AA,$I$2)+COUNTIFS(Total!X:X,$P$3,Total!W:W,B11,Total!O:O,DB!$G$5,Total!AA:AA,DB!$O$5,Total!AA:AA,DB!$G$9,Total!AA:AA,DB!$O$9,Total!C:C,$I$2)+COUNTIFS(Total!X:X,$P$3,Total!W:W,B11,Total!AA:AA,DB!$G$5,Total!N:N,DB!$O$5,Total!M:M,DB!$G$9,Total!AA:AA,DB!$O$9,Total!AA:AA,$I$2)+COUNTIFS(Total!X:X,$P$3,Total!W:W,B11,Total!AA:AA,DB!$G$5,Total!N:N,DB!$O$5,Total!AA:AA,DB!$G$9,Total!K:K,DB!$O$9,Total!AA:AA,$I$2)+COUNTIFS(Total!X:X,$P$3,Total!W:W,B11,Total!AA:AA,DB!$G$5,Total!N:N,DB!$O$5,Total!AA:AA,DB!$G$9,Total!AA:AA,DB!$O$9,Total!C:C,$I$2)+COUNTIFS(Total!X:X,$P$3,Total!W:W,B11,Total!AA:AA,DB!$G$5,Total!AA:AA,DB!$O$5,Total!M:M,DB!$G$9,Total!K:K,DB!$O$9,Total!AA:AA,$I$2)+COUNTIFS(Total!X:X,$P$3,Total!W:W,B11,Total!AA:AA,DB!$G$5,Total!AA:AA,DB!$O$5,Total!M:M,DB!$G$9,Total!AA:AA,DB!$O$9,Total!C:C,$I$2)+COUNTIFS(Total!X:X,$P$3,Total!W:W,B11,Total!AA:AA,DB!$G$5,Total!AA:AA,DB!$O$5,Total!AA:AA,DB!$G$9,Total!K:K,DB!$O$9,Total!C:C,$I$2)+COUNTIFS(Total!X:X,$P$3,Total!W:W,B11,Total!AA:AA,DB!$G$5,Total!N:N,DB!$O$5,Total!M:M,DB!$G$9,Total!K:K,DB!$O$9,Total!C:C,$I$2)+COUNTIFS(Total!X:X,$P$3,Total!W:W,B11,Total!O:O,DB!$G$5,Total!AA:AA,DB!$O$5,Total!M:M,DB!$G$9,Total!K:K,DB!$O$9,Total!C:C,$I$2)+COUNTIFS(Total!X:X,$P$3,Total!W:W,B11,Total!O:O,DB!$G$5,Total!N:N,DB!$O$5,Total!AA:AA,DB!$G$9,Total!K:K,DB!$O$9,Total!C:C,$I$2)+COUNTIFS(Total!X:X,$P$3,Total!W:W,B11,Total!O:O,DB!$G$5,Total!N:N,DB!$O$5,Total!M:M,DB!$G$9,Total!AA:AA,DB!$O$9,Total!C:C,$I$2)+COUNTIFS(Total!X:X,$P$3,Total!W:W,B11,Total!O:O,DB!$G$5,Total!N:N,DB!$O$5,Total!M:M,DB!$G$9,Total!K:K,DB!$O$9,Total!AA:AA,$I$2)</f>
        <v>0</v>
      </c>
      <c r="Q11" s="31">
        <f>COUNTIFS(Total!X:X,$Q$3,Total!W:W,B11,Total!O:O,DB!$G$5,Total!N:N,DB!$O$5,Total!M:M,DB!$G$9,Total!K:K,DB!$O$9,Total!C:C,$I$2)+COUNTIFS(Total!X:X,$Q$3,Total!W:W,B11,Total!AA:AA,DB!$G$5,Total!AA:AA,DB!$O$5,Total!AA:AA,DB!$G$9,Total!AA:AA,DB!$O$9,Total!AA:AA,$I$2)+COUNTIFS(Total!X:X,$Q$3,Total!W:W,B11,Total!O:O,DB!$G$5,Total!AA:AA,DB!$O$5,Total!AA:AA,DB!$G$9,Total!AA:AA,DB!$O$9,Total!AA:AA,$I$2)+COUNTIFS(Total!X:X,$Q$3,Total!W:W,B11,Total!AA:AA,DB!$G$5,Total!N:N,DB!$O$5,Total!AA:AA,DB!$G$9,Total!AA:AA,DB!$O$9,Total!AA:AA,$I$2)+COUNTIFS(Total!X:X,$Q$3,Total!W:W,B11,Total!AA:AA,DB!$G$5,Total!AA:AA,DB!$O$5,Total!M:M,DB!$G$9,Total!AA:AA,DB!$O$9,Total!AA:AA,$I$2)+COUNTIFS(Total!X:X,$Q$3,Total!W:W,B11,Total!AA:AA,DB!$G$5,Total!AA:AA,DB!$O$5,Total!AA:AA,DB!$G$9,Total!K:K,DB!$O$9,Total!AA:AA,$I$2)+COUNTIFS(Total!X:X,$Q$3,Total!W:W,B11,Total!AA:AA,DB!$G$5,Total!AA:AA,DB!$O$5,Total!AA:AA,DB!$G$9,Total!AA:AA,DB!$O$9,Total!C:C,$I$2)+COUNTIFS(Total!X:X,$Q$3,Total!W:W,B11,Total!O:O,DB!$G$5,Total!N:N,DB!$O$5,Total!M:M,DB!$G$9,Total!AA:AA,DB!$O$9,Total!AA:AA,$I$2)+COUNTIFS(Total!X:X,$Q$3,Total!W:W,B11,Total!O:O,DB!$G$5,Total!N:N,DB!$O$5,Total!AA:AA,DB!$G$9,Total!K:K,DB!$O$9,Total!AA:AA,$I$2)+COUNTIFS(Total!X:X,$Q$3,Total!W:W,B11,Total!O:O,DB!$G$5,Total!N:N,DB!$O$5,Total!AA:AA,DB!$G$9,Total!AA:AA,DB!$O$9,Total!C:C,$I$2)+COUNTIFS(Total!X:X,$Q$3,Total!W:W,B11,Total!O:O,DB!$G$5,Total!AA:AA,DB!$O$5,Total!M:M,DB!$G$9,Total!K:K,DB!$O$9,Total!AA:AA,$I$2)+COUNTIFS(Total!X:X,$Q$3,Total!W:W,B11,Total!O:O,DB!$G$5,Total!AA:AA,DB!$O$5,Total!M:M,DB!$G$9,Total!AA:AA,DB!$O$9,Total!C:C,$I$2)+COUNTIFS(Total!X:X,$Q$3,Total!W:W,B11,Total!O:O,DB!$G$5,Total!AA:AA,DB!$O$5,Total!AA:AA,DB!$G$9,Total!K:K,DB!$O$9,Total!C:C,$I$2)+COUNTIFS(Total!X:X,$Q$3,Total!W:W,B11,Total!AA:AA,DB!$G$5,Total!N:N,DB!$O$5,Total!M:M,DB!$G$9,Total!K:K,DB!$O$9,Total!AA:AA,$I$2)+COUNTIFS(Total!X:X,$Q$3,Total!W:W,B11,Total!AA:AA,DB!$G$5,Total!N:N,DB!$O$5,Total!M:M,DB!$G$9,Total!AA:AA,DB!$O$9,Total!C:C,$I$2)+COUNTIFS(Total!X:X,$Q$3,Total!W:W,B11,Total!AA:AA,DB!$G$5,Total!N:N,DB!$O$5,Total!AA:AA,DB!$G$9,Total!K:K,DB!$O$9,Total!C:C,$I$2)+COUNTIFS(Total!X:X,$Q$3,Total!W:W,B11,Total!AA:AA,DB!$G$5,Total!AA:AA,DB!$O$5,Total!M:M,DB!$G$9,Total!K:K,DB!$O$9,Total!C:C,$I$2)+COUNTIFS(Total!X:X,$Q$3,Total!W:W,B11,Total!O:O,DB!$G$5,Total!N:N,DB!$O$5,Total!AA:AA,DB!$G$9,Total!AA:AA,DB!$O$9,Total!AA:AA,$I$2)+COUNTIFS(Total!X:X,$Q$3,Total!W:W,B11,Total!O:O,DB!$G$5,Total!AA:AA,DB!$O$5,Total!M:M,DB!$G$9,Total!AA:AA,DB!$O$9,Total!AA:AA,$I$2)+COUNTIFS(Total!X:X,$Q$3,Total!W:W,B11,Total!O:O,DB!$G$5,Total!AA:AA,DB!$O$5,Total!AA:AA,DB!$G$9,Total!K:K,DB!$O$9,Total!AA:AA,$I$2)+COUNTIFS(Total!X:X,$Q$3,Total!W:W,B11,Total!O:O,DB!$G$5,Total!AA:AA,DB!$O$5,Total!AA:AA,DB!$G$9,Total!AA:AA,DB!$O$9,Total!C:C,$I$2)+COUNTIFS(Total!X:X,$Q$3,Total!W:W,B11,Total!AA:AA,DB!$G$5,Total!N:N,DB!$O$5,Total!M:M,DB!$G$9,Total!AA:AA,DB!$O$9,Total!AA:AA,$I$2)+COUNTIFS(Total!X:X,$Q$3,Total!W:W,B11,Total!AA:AA,DB!$G$5,Total!N:N,DB!$O$5,Total!AA:AA,DB!$G$9,Total!K:K,DB!$O$9,Total!AA:AA,$I$2)+COUNTIFS(Total!X:X,$Q$3,Total!W:W,B11,Total!AA:AA,DB!$G$5,Total!N:N,DB!$O$5,Total!AA:AA,DB!$G$9,Total!AA:AA,DB!$O$9,Total!C:C,$I$2)+COUNTIFS(Total!X:X,$Q$3,Total!W:W,B11,Total!AA:AA,DB!$G$5,Total!AA:AA,DB!$O$5,Total!M:M,DB!$G$9,Total!K:K,DB!$O$9,Total!AA:AA,$I$2)+COUNTIFS(Total!X:X,$Q$3,Total!W:W,B11,Total!AA:AA,DB!$G$5,Total!AA:AA,DB!$O$5,Total!M:M,DB!$G$9,Total!AA:AA,DB!$O$9,Total!C:C,$I$2)+COUNTIFS(Total!X:X,$Q$3,Total!W:W,B11,Total!AA:AA,DB!$G$5,Total!AA:AA,DB!$O$5,Total!AA:AA,DB!$G$9,Total!K:K,DB!$O$9,Total!C:C,$I$2)+COUNTIFS(Total!X:X,$Q$3,Total!W:W,B11,Total!AA:AA,DB!$G$5,Total!N:N,DB!$O$5,Total!M:M,DB!$G$9,Total!K:K,DB!$O$9,Total!C:C,$I$2)+COUNTIFS(Total!X:X,$Q$3,Total!W:W,B11,Total!O:O,DB!$G$5,Total!AA:AA,DB!$O$5,Total!M:M,DB!$G$9,Total!K:K,DB!$O$9,Total!C:C,$I$2)+COUNTIFS(Total!X:X,$Q$3,Total!W:W,B11,Total!O:O,DB!$G$5,Total!N:N,DB!$O$5,Total!AA:AA,DB!$G$9,Total!K:K,DB!$O$9,Total!C:C,$I$2)+COUNTIFS(Total!X:X,$Q$3,Total!W:W,B11,Total!O:O,DB!$G$5,Total!N:N,DB!$O$5,Total!M:M,DB!$G$9,Total!AA:AA,DB!$O$9,Total!C:C,$I$2)+COUNTIFS(Total!X:X,$Q$3,Total!W:W,B11,Total!O:O,DB!$G$5,Total!N:N,DB!$O$5,Total!M:M,DB!$G$9,Total!K:K,DB!$O$9,Total!AA:AA,$I$2)</f>
        <v>0</v>
      </c>
      <c r="R11" s="31">
        <f>COUNTIFS(Total!X:X,$R$3,Total!W:W,B11,Total!O:O,DB!$G$5,Total!N:N,DB!$O$5,Total!M:M,DB!$G$9,Total!K:K,DB!$O$9,Total!C:C,$I$2)+COUNTIFS(Total!X:X,$R$3,Total!W:W,B11,Total!AA:AA,DB!$G$5,Total!AA:AA,DB!$O$5,Total!AA:AA,DB!$G$9,Total!AA:AA,DB!$O$9,Total!AA:AA,$I$2)+COUNTIFS(Total!X:X,$R$3,Total!W:W,B11,Total!O:O,DB!$G$5,Total!AA:AA,DB!$O$5,Total!AA:AA,DB!$G$9,Total!AA:AA,DB!$O$9,Total!AA:AA,$I$2)+COUNTIFS(Total!X:X,$R$3,Total!W:W,B11,Total!AA:AA,DB!$G$5,Total!N:N,DB!$O$5,Total!AA:AA,DB!$G$9,Total!AA:AA,DB!$O$9,Total!AA:AA,$I$2)+COUNTIFS(Total!X:X,$R$3,Total!W:W,B11,Total!AA:AA,DB!$G$5,Total!AA:AA,DB!$O$5,Total!M:M,DB!$G$9,Total!AA:AA,DB!$O$9,Total!AA:AA,$I$2)+COUNTIFS(Total!X:X,$R$3,Total!W:W,B11,Total!AA:AA,DB!$G$5,Total!AA:AA,DB!$O$5,Total!AA:AA,DB!$G$9,Total!K:K,DB!$O$9,Total!AA:AA,$I$2)+COUNTIFS(Total!X:X,$R$3,Total!W:W,B11,Total!AA:AA,DB!$G$5,Total!AA:AA,DB!$O$5,Total!AA:AA,DB!$G$9,Total!AA:AA,DB!$O$9,Total!C:C,$I$2)+COUNTIFS(Total!X:X,$R$3,Total!W:W,B11,Total!O:O,DB!$G$5,Total!N:N,DB!$O$5,Total!M:M,DB!$G$9,Total!AA:AA,DB!$O$9,Total!AA:AA,$I$2)+COUNTIFS(Total!X:X,$R$3,Total!W:W,B11,Total!O:O,DB!$G$5,Total!N:N,DB!$O$5,Total!AA:AA,DB!$G$9,Total!K:K,DB!$O$9,Total!AA:AA,$I$2)+COUNTIFS(Total!X:X,$R$3,Total!W:W,B11,Total!O:O,DB!$G$5,Total!N:N,DB!$O$5,Total!AA:AA,DB!$G$9,Total!AA:AA,DB!$O$9,Total!C:C,$I$2)+COUNTIFS(Total!X:X,$R$3,Total!W:W,B11,Total!O:O,DB!$G$5,Total!AA:AA,DB!$O$5,Total!M:M,DB!$G$9,Total!K:K,DB!$O$9,Total!AA:AA,$I$2)+COUNTIFS(Total!X:X,$R$3,Total!W:W,B11,Total!O:O,DB!$G$5,Total!AA:AA,DB!$O$5,Total!M:M,DB!$G$9,Total!AA:AA,DB!$O$9,Total!C:C,$I$2)+COUNTIFS(Total!X:X,$R$3,Total!W:W,B11,Total!O:O,DB!$G$5,Total!AA:AA,DB!$O$5,Total!AA:AA,DB!$G$9,Total!K:K,DB!$O$9,Total!C:C,$I$2)+COUNTIFS(Total!X:X,$R$3,Total!W:W,B11,Total!AA:AA,DB!$G$5,Total!N:N,DB!$O$5,Total!M:M,DB!$G$9,Total!K:K,DB!$O$9,Total!AA:AA,$I$2)+COUNTIFS(Total!X:X,$R$3,Total!W:W,B11,Total!AA:AA,DB!$G$5,Total!N:N,DB!$O$5,Total!M:M,DB!$G$9,Total!AA:AA,DB!$O$9,Total!C:C,$I$2)+COUNTIFS(Total!X:X,$R$3,Total!W:W,B11,Total!AA:AA,DB!$G$5,Total!N:N,DB!$O$5,Total!AA:AA,DB!$G$9,Total!K:K,DB!$O$9,Total!C:C,$I$2)+COUNTIFS(Total!X:X,$R$3,Total!W:W,B11,Total!AA:AA,DB!$G$5,Total!AA:AA,DB!$O$5,Total!M:M,DB!$G$9,Total!K:K,DB!$O$9,Total!C:C,$I$2)+COUNTIFS(Total!X:X,$R$3,Total!W:W,B11,Total!O:O,DB!$G$5,Total!N:N,DB!$O$5,Total!AA:AA,DB!$G$9,Total!AA:AA,DB!$O$9,Total!AA:AA,$I$2)+COUNTIFS(Total!X:X,$R$3,Total!W:W,B11,Total!O:O,DB!$G$5,Total!AA:AA,DB!$O$5,Total!M:M,DB!$G$9,Total!AA:AA,DB!$O$9,Total!AA:AA,$I$2)+COUNTIFS(Total!X:X,$R$3,Total!W:W,B11,Total!O:O,DB!$G$5,Total!AA:AA,DB!$O$5,Total!AA:AA,DB!$G$9,Total!K:K,DB!$O$9,Total!AA:AA,$I$2)+COUNTIFS(Total!X:X,$R$3,Total!W:W,B11,Total!O:O,DB!$G$5,Total!AA:AA,DB!$O$5,Total!AA:AA,DB!$G$9,Total!AA:AA,DB!$O$9,Total!C:C,$I$2)+COUNTIFS(Total!X:X,$R$3,Total!W:W,B11,Total!AA:AA,DB!$G$5,Total!N:N,DB!$O$5,Total!M:M,DB!$G$9,Total!AA:AA,DB!$O$9,Total!AA:AA,$I$2)+COUNTIFS(Total!X:X,$R$3,Total!W:W,B11,Total!AA:AA,DB!$G$5,Total!N:N,DB!$O$5,Total!AA:AA,DB!$G$9,Total!K:K,DB!$O$9,Total!AA:AA,$I$2)+COUNTIFS(Total!X:X,$R$3,Total!W:W,B11,Total!AA:AA,DB!$G$5,Total!N:N,DB!$O$5,Total!AA:AA,DB!$G$9,Total!AA:AA,DB!$O$9,Total!C:C,$I$2)+COUNTIFS(Total!X:X,$R$3,Total!W:W,B11,Total!AA:AA,DB!$G$5,Total!AA:AA,DB!$O$5,Total!M:M,DB!$G$9,Total!K:K,DB!$O$9,Total!AA:AA,$I$2)+COUNTIFS(Total!X:X,$R$3,Total!W:W,B11,Total!AA:AA,DB!$G$5,Total!AA:AA,DB!$O$5,Total!M:M,DB!$G$9,Total!AA:AA,DB!$O$9,Total!C:C,$I$2)+COUNTIFS(Total!X:X,$R$3,Total!W:W,B11,Total!AA:AA,DB!$G$5,Total!AA:AA,DB!$O$5,Total!AA:AA,DB!$G$9,Total!K:K,DB!$O$9,Total!C:C,$I$2)+COUNTIFS(Total!X:X,$R$3,Total!W:W,B11,Total!AA:AA,DB!$G$5,Total!N:N,DB!$O$5,Total!M:M,DB!$G$9,Total!K:K,DB!$O$9,Total!C:C,$I$2)+COUNTIFS(Total!X:X,$R$3,Total!W:W,B11,Total!O:O,DB!$G$5,Total!AA:AA,DB!$O$5,Total!M:M,DB!$G$9,Total!K:K,DB!$O$9,Total!C:C,$I$2)+COUNTIFS(Total!X:X,$R$3,Total!W:W,B11,Total!O:O,DB!$G$5,Total!N:N,DB!$O$5,Total!AA:AA,DB!$G$9,Total!K:K,DB!$O$9,Total!C:C,$I$2)+COUNTIFS(Total!X:X,$R$3,Total!W:W,B11,Total!O:O,DB!$G$5,Total!N:N,DB!$O$5,Total!M:M,DB!$G$9,Total!AA:AA,DB!$O$9,Total!C:C,$I$2)+COUNTIFS(Total!X:X,$R$3,Total!W:W,B11,Total!O:O,DB!$G$5,Total!N:N,DB!$O$5,Total!M:M,DB!$G$9,Total!K:K,DB!$O$9,Total!AA:AA,$I$2)</f>
        <v>0</v>
      </c>
      <c r="S11" s="31">
        <f>COUNTIFS(Total!X:X,$S$3,Total!W:W,B11,Total!O:O,DB!$G$5,Total!N:N,DB!$O$5,Total!M:M,DB!$G$9,Total!K:K,DB!$O$9,Total!C:C,$I$2)+COUNTIFS(Total!X:X,$S$3,Total!W:W,B11,Total!AA:AA,DB!$G$5,Total!AA:AA,DB!$O$5,Total!AA:AA,DB!$G$9,Total!AA:AA,DB!$O$9,Total!AA:AA,$I$2)+COUNTIFS(Total!X:X,$S$3,Total!W:W,B11,Total!O:O,DB!$G$5,Total!AA:AA,DB!$O$5,Total!AA:AA,DB!$G$9,Total!AA:AA,DB!$O$9,Total!AA:AA,$I$2)+COUNTIFS(Total!X:X,$S$3,Total!W:W,B11,Total!AA:AA,DB!$G$5,Total!N:N,DB!$O$5,Total!AA:AA,DB!$G$9,Total!AA:AA,DB!$O$9,Total!AA:AA,$I$2)+COUNTIFS(Total!X:X,$S$3,Total!W:W,B11,Total!AA:AA,DB!$G$5,Total!AA:AA,DB!$O$5,Total!M:M,DB!$G$9,Total!AA:AA,DB!$O$9,Total!AA:AA,$I$2)+COUNTIFS(Total!X:X,$S$3,Total!W:W,B11,Total!AA:AA,DB!$G$5,Total!AA:AA,DB!$O$5,Total!AA:AA,DB!$G$9,Total!K:K,DB!$O$9,Total!AA:AA,$I$2)+COUNTIFS(Total!X:X,$S$3,Total!W:W,B11,Total!AA:AA,DB!$G$5,Total!AA:AA,DB!$O$5,Total!AA:AA,DB!$G$9,Total!AA:AA,DB!$O$9,Total!C:C,$I$2)+COUNTIFS(Total!X:X,$S$3,Total!W:W,B11,Total!O:O,DB!$G$5,Total!N:N,DB!$O$5,Total!M:M,DB!$G$9,Total!AA:AA,DB!$O$9,Total!AA:AA,$I$2)+COUNTIFS(Total!X:X,$S$3,Total!W:W,B11,Total!O:O,DB!$G$5,Total!N:N,DB!$O$5,Total!AA:AA,DB!$G$9,Total!K:K,DB!$O$9,Total!AA:AA,$I$2)+COUNTIFS(Total!X:X,$S$3,Total!W:W,B11,Total!O:O,DB!$G$5,Total!N:N,DB!$O$5,Total!AA:AA,DB!$G$9,Total!AA:AA,DB!$O$9,Total!C:C,$I$2)+COUNTIFS(Total!X:X,$S$3,Total!W:W,B11,Total!O:O,DB!$G$5,Total!AA:AA,DB!$O$5,Total!M:M,DB!$G$9,Total!K:K,DB!$O$9,Total!AA:AA,$I$2)+COUNTIFS(Total!X:X,$S$3,Total!W:W,B11,Total!O:O,DB!$G$5,Total!AA:AA,DB!$O$5,Total!M:M,DB!$G$9,Total!AA:AA,DB!$O$9,Total!C:C,$I$2)+COUNTIFS(Total!X:X,$S$3,Total!W:W,B11,Total!O:O,DB!$G$5,Total!AA:AA,DB!$O$5,Total!AA:AA,DB!$G$9,Total!K:K,DB!$O$9,Total!C:C,$I$2)+COUNTIFS(Total!X:X,$S$3,Total!W:W,B11,Total!AA:AA,DB!$G$5,Total!N:N,DB!$O$5,Total!M:M,DB!$G$9,Total!K:K,DB!$O$9,Total!AA:AA,$I$2)+COUNTIFS(Total!X:X,$S$3,Total!W:W,B11,Total!AA:AA,DB!$G$5,Total!N:N,DB!$O$5,Total!M:M,DB!$G$9,Total!AA:AA,DB!$O$9,Total!C:C,$I$2)+COUNTIFS(Total!X:X,$S$3,Total!W:W,B11,Total!AA:AA,DB!$G$5,Total!N:N,DB!$O$5,Total!AA:AA,DB!$G$9,Total!K:K,DB!$O$9,Total!C:C,$I$2)+COUNTIFS(Total!X:X,$S$3,Total!W:W,B11,Total!AA:AA,DB!$G$5,Total!AA:AA,DB!$O$5,Total!M:M,DB!$G$9,Total!K:K,DB!$O$9,Total!C:C,$I$2)+COUNTIFS(Total!X:X,$S$3,Total!W:W,B11,Total!O:O,DB!$G$5,Total!N:N,DB!$O$5,Total!AA:AA,DB!$G$9,Total!AA:AA,DB!$O$9,Total!AA:AA,$I$2)+COUNTIFS(Total!X:X,$S$3,Total!W:W,B11,Total!O:O,DB!$G$5,Total!AA:AA,DB!$O$5,Total!M:M,DB!$G$9,Total!AA:AA,DB!$O$9,Total!AA:AA,$I$2)+COUNTIFS(Total!X:X,$S$3,Total!W:W,B11,Total!O:O,DB!$G$5,Total!AA:AA,DB!$O$5,Total!AA:AA,DB!$G$9,Total!K:K,DB!$O$9,Total!AA:AA,$I$2)+COUNTIFS(Total!X:X,$S$3,Total!W:W,B11,Total!O:O,DB!$G$5,Total!AA:AA,DB!$O$5,Total!AA:AA,DB!$G$9,Total!AA:AA,DB!$O$9,Total!C:C,$I$2)+COUNTIFS(Total!X:X,$S$3,Total!W:W,B11,Total!AA:AA,DB!$G$5,Total!N:N,DB!$O$5,Total!M:M,DB!$G$9,Total!AA:AA,DB!$O$9,Total!AA:AA,$I$2)+COUNTIFS(Total!X:X,$S$3,Total!W:W,B11,Total!AA:AA,DB!$G$5,Total!N:N,DB!$O$5,Total!AA:AA,DB!$G$9,Total!K:K,DB!$O$9,Total!AA:AA,$I$2)+COUNTIFS(Total!X:X,$S$3,Total!W:W,B11,Total!AA:AA,DB!$G$5,Total!N:N,DB!$O$5,Total!AA:AA,DB!$G$9,Total!AA:AA,DB!$O$9,Total!C:C,$I$2)+COUNTIFS(Total!X:X,$S$3,Total!W:W,B11,Total!AA:AA,DB!$G$5,Total!AA:AA,DB!$O$5,Total!M:M,DB!$G$9,Total!K:K,DB!$O$9,Total!AA:AA,$I$2)+COUNTIFS(Total!X:X,$S$3,Total!W:W,B11,Total!AA:AA,DB!$G$5,Total!AA:AA,DB!$O$5,Total!M:M,DB!$G$9,Total!AA:AA,DB!$O$9,Total!C:C,$I$2)+COUNTIFS(Total!X:X,$S$3,Total!W:W,B11,Total!AA:AA,DB!$G$5,Total!AA:AA,DB!$O$5,Total!AA:AA,DB!$G$9,Total!K:K,DB!$O$9,Total!C:C,$I$2)+COUNTIFS(Total!X:X,$S$3,Total!W:W,B11,Total!AA:AA,DB!$G$5,Total!N:N,DB!$O$5,Total!M:M,DB!$G$9,Total!K:K,DB!$O$9,Total!C:C,$I$2)+COUNTIFS(Total!X:X,$S$3,Total!W:W,B11,Total!O:O,DB!$G$5,Total!AA:AA,DB!$O$5,Total!M:M,DB!$G$9,Total!K:K,DB!$O$9,Total!C:C,$I$2)+COUNTIFS(Total!X:X,$S$3,Total!W:W,B11,Total!O:O,DB!$G$5,Total!N:N,DB!$O$5,Total!AA:AA,DB!$G$9,Total!K:K,DB!$O$9,Total!C:C,$I$2)+COUNTIFS(Total!X:X,$S$3,Total!W:W,B11,Total!O:O,DB!$G$5,Total!N:N,DB!$O$5,Total!M:M,DB!$G$9,Total!AA:AA,DB!$O$9,Total!C:C,$I$2)+COUNTIFS(Total!X:X,$S$3,Total!W:W,B11,Total!O:O,DB!$G$5,Total!N:N,DB!$O$5,Total!M:M,DB!$G$9,Total!K:K,DB!$O$9,Total!AA:AA,$I$2)</f>
        <v>0</v>
      </c>
      <c r="T11" s="31">
        <f>COUNTIFS(Total!X:X,$T$3,Total!W:W,B11,Total!O:O,DB!$G$5,Total!N:N,DB!$O$5,Total!M:M,DB!$G$9,Total!K:K,DB!$O$9,Total!C:C,$I$2)+COUNTIFS(Total!X:X,$T$3,Total!W:W,B11,Total!AA:AA,DB!$G$5,Total!AA:AA,DB!$O$5,Total!AA:AA,DB!$G$9,Total!AA:AA,DB!$O$9,Total!AA:AA,$I$2)+COUNTIFS(Total!X:X,$T$3,Total!W:W,B11,Total!O:O,DB!$G$5,Total!AA:AA,DB!$O$5,Total!AA:AA,DB!$G$9,Total!AA:AA,DB!$O$9,Total!AA:AA,$I$2)+COUNTIFS(Total!X:X,$T$3,Total!W:W,B11,Total!AA:AA,DB!$G$5,Total!N:N,DB!$O$5,Total!AA:AA,DB!$G$9,Total!AA:AA,DB!$O$9,Total!AA:AA,$I$2)+COUNTIFS(Total!X:X,$T$3,Total!W:W,B11,Total!AA:AA,DB!$G$5,Total!AA:AA,DB!$O$5,Total!M:M,DB!$G$9,Total!AA:AA,DB!$O$9,Total!AA:AA,$I$2)+COUNTIFS(Total!X:X,$T$3,Total!W:W,B11,Total!AA:AA,DB!$G$5,Total!AA:AA,DB!$O$5,Total!AA:AA,DB!$G$9,Total!K:K,DB!$O$9,Total!AA:AA,$I$2)+COUNTIFS(Total!X:X,$T$3,Total!W:W,B11,Total!AA:AA,DB!$G$5,Total!AA:AA,DB!$O$5,Total!AA:AA,DB!$G$9,Total!AA:AA,DB!$O$9,Total!C:C,$I$2)+COUNTIFS(Total!X:X,$T$3,Total!W:W,B11,Total!O:O,DB!$G$5,Total!N:N,DB!$O$5,Total!M:M,DB!$G$9,Total!AA:AA,DB!$O$9,Total!AA:AA,$I$2)+COUNTIFS(Total!X:X,$T$3,Total!W:W,B11,Total!O:O,DB!$G$5,Total!N:N,DB!$O$5,Total!AA:AA,DB!$G$9,Total!K:K,DB!$O$9,Total!AA:AA,$I$2)+COUNTIFS(Total!X:X,$T$3,Total!W:W,B11,Total!O:O,DB!$G$5,Total!N:N,DB!$O$5,Total!AA:AA,DB!$G$9,Total!AA:AA,DB!$O$9,Total!C:C,$I$2)+COUNTIFS(Total!X:X,$T$3,Total!W:W,B11,Total!O:O,DB!$G$5,Total!AA:AA,DB!$O$5,Total!M:M,DB!$G$9,Total!K:K,DB!$O$9,Total!AA:AA,$I$2)+COUNTIFS(Total!X:X,$T$3,Total!W:W,B11,Total!O:O,DB!$G$5,Total!AA:AA,DB!$O$5,Total!M:M,DB!$G$9,Total!AA:AA,DB!$O$9,Total!C:C,$I$2)+COUNTIFS(Total!X:X,$T$3,Total!W:W,B11,Total!O:O,DB!$G$5,Total!AA:AA,DB!$O$5,Total!AA:AA,DB!$G$9,Total!K:K,DB!$O$9,Total!C:C,$I$2)+COUNTIFS(Total!X:X,$T$3,Total!W:W,B11,Total!AA:AA,DB!$G$5,Total!N:N,DB!$O$5,Total!M:M,DB!$G$9,Total!K:K,DB!$O$9,Total!AA:AA,$I$2)+COUNTIFS(Total!X:X,$T$3,Total!W:W,B11,Total!AA:AA,DB!$G$5,Total!N:N,DB!$O$5,Total!M:M,DB!$G$9,Total!AA:AA,DB!$O$9,Total!C:C,$I$2)+COUNTIFS(Total!X:X,$T$3,Total!W:W,B11,Total!AA:AA,DB!$G$5,Total!N:N,DB!$O$5,Total!AA:AA,DB!$G$9,Total!K:K,DB!$O$9,Total!C:C,$I$2)+COUNTIFS(Total!X:X,$T$3,Total!W:W,B11,Total!AA:AA,DB!$G$5,Total!AA:AA,DB!$O$5,Total!M:M,DB!$G$9,Total!K:K,DB!$O$9,Total!C:C,$I$2)+COUNTIFS(Total!X:X,$T$3,Total!W:W,B11,Total!O:O,DB!$G$5,Total!N:N,DB!$O$5,Total!AA:AA,DB!$G$9,Total!AA:AA,DB!$O$9,Total!AA:AA,$I$2)+COUNTIFS(Total!X:X,$T$3,Total!W:W,B11,Total!O:O,DB!$G$5,Total!AA:AA,DB!$O$5,Total!M:M,DB!$G$9,Total!AA:AA,DB!$O$9,Total!AA:AA,$I$2)+COUNTIFS(Total!X:X,$T$3,Total!W:W,B11,Total!O:O,DB!$G$5,Total!AA:AA,DB!$O$5,Total!AA:AA,DB!$G$9,Total!K:K,DB!$O$9,Total!AA:AA,$I$2)+COUNTIFS(Total!X:X,$T$3,Total!W:W,B11,Total!O:O,DB!$G$5,Total!AA:AA,DB!$O$5,Total!AA:AA,DB!$G$9,Total!AA:AA,DB!$O$9,Total!C:C,$I$2)+COUNTIFS(Total!X:X,$T$3,Total!W:W,B11,Total!AA:AA,DB!$G$5,Total!N:N,DB!$O$5,Total!M:M,DB!$G$9,Total!AA:AA,DB!$O$9,Total!AA:AA,$I$2)+COUNTIFS(Total!X:X,$T$3,Total!W:W,B11,Total!AA:AA,DB!$G$5,Total!N:N,DB!$O$5,Total!AA:AA,DB!$G$9,Total!K:K,DB!$O$9,Total!AA:AA,$I$2)+COUNTIFS(Total!X:X,$T$3,Total!W:W,B11,Total!AA:AA,DB!$G$5,Total!N:N,DB!$O$5,Total!AA:AA,DB!$G$9,Total!AA:AA,DB!$O$9,Total!C:C,$I$2)+COUNTIFS(Total!X:X,$T$3,Total!W:W,B11,Total!AA:AA,DB!$G$5,Total!AA:AA,DB!$O$5,Total!M:M,DB!$G$9,Total!K:K,DB!$O$9,Total!AA:AA,$I$2)+COUNTIFS(Total!X:X,$T$3,Total!W:W,B11,Total!AA:AA,DB!$G$5,Total!AA:AA,DB!$O$5,Total!M:M,DB!$G$9,Total!AA:AA,DB!$O$9,Total!C:C,$I$2)+COUNTIFS(Total!X:X,$T$3,Total!W:W,B11,Total!AA:AA,DB!$G$5,Total!AA:AA,DB!$O$5,Total!AA:AA,DB!$G$9,Total!K:K,DB!$O$9,Total!C:C,$I$2)+COUNTIFS(Total!X:X,$T$3,Total!W:W,B11,Total!AA:AA,DB!$G$5,Total!N:N,DB!$O$5,Total!M:M,DB!$G$9,Total!K:K,DB!$O$9,Total!C:C,$I$2)+COUNTIFS(Total!X:X,$T$3,Total!W:W,B11,Total!O:O,DB!$G$5,Total!AA:AA,DB!$O$5,Total!M:M,DB!$G$9,Total!K:K,DB!$O$9,Total!C:C,$I$2)+COUNTIFS(Total!X:X,$T$3,Total!W:W,B11,Total!O:O,DB!$G$5,Total!N:N,DB!$O$5,Total!AA:AA,DB!$G$9,Total!K:K,DB!$O$9,Total!C:C,$I$2)+COUNTIFS(Total!X:X,$T$3,Total!W:W,B11,Total!O:O,DB!$G$5,Total!N:N,DB!$O$5,Total!M:M,DB!$G$9,Total!AA:AA,DB!$O$9,Total!C:C,$I$2)+COUNTIFS(Total!X:X,$T$3,Total!W:W,B11,Total!O:O,DB!$G$5,Total!N:N,DB!$O$5,Total!M:M,DB!$G$9,Total!K:K,DB!$O$9,Total!AA:AA,$I$2)</f>
        <v>2</v>
      </c>
      <c r="U11" s="31">
        <f>COUNTIFS(Total!X:X,$U$3,Total!W:W,B11,Total!O:O,DB!$G$5,Total!N:N,DB!$O$5,Total!M:M,DB!$G$9,Total!K:K,DB!$O$9,Total!C:C,$I$2)+COUNTIFS(Total!X:X,$U$3,Total!W:W,B11,Total!AA:AA,DB!$G$5,Total!AA:AA,DB!$O$5,Total!AA:AA,DB!$G$9,Total!AA:AA,DB!$O$9,Total!AA:AA,$I$2)+COUNTIFS(Total!X:X,$U$3,Total!W:W,B11,Total!O:O,DB!$G$5,Total!AA:AA,DB!$O$5,Total!AA:AA,DB!$G$9,Total!AA:AA,DB!$O$9,Total!AA:AA,$I$2)+COUNTIFS(Total!X:X,$U$3,Total!W:W,B11,Total!AA:AA,DB!$G$5,Total!N:N,DB!$O$5,Total!AA:AA,DB!$G$9,Total!AA:AA,DB!$O$9,Total!AA:AA,$I$2)+COUNTIFS(Total!X:X,$U$3,Total!W:W,B11,Total!AA:AA,DB!$G$5,Total!AA:AA,DB!$O$5,Total!M:M,DB!$G$9,Total!AA:AA,DB!$O$9,Total!AA:AA,$I$2)+COUNTIFS(Total!X:X,$U$3,Total!W:W,B11,Total!AA:AA,DB!$G$5,Total!AA:AA,DB!$O$5,Total!AA:AA,DB!$G$9,Total!K:K,DB!$O$9,Total!AA:AA,$I$2)+COUNTIFS(Total!X:X,$U$3,Total!W:W,B11,Total!AA:AA,DB!$G$5,Total!AA:AA,DB!$O$5,Total!AA:AA,DB!$G$9,Total!AA:AA,DB!$O$9,Total!C:C,$I$2)+COUNTIFS(Total!X:X,$U$3,Total!W:W,B11,Total!O:O,DB!$G$5,Total!N:N,DB!$O$5,Total!M:M,DB!$G$9,Total!AA:AA,DB!$O$9,Total!AA:AA,$I$2)+COUNTIFS(Total!X:X,$U$3,Total!W:W,B11,Total!O:O,DB!$G$5,Total!N:N,DB!$O$5,Total!AA:AA,DB!$G$9,Total!K:K,DB!$O$9,Total!AA:AA,$I$2)+COUNTIFS(Total!X:X,$U$3,Total!W:W,B11,Total!O:O,DB!$G$5,Total!N:N,DB!$O$5,Total!AA:AA,DB!$G$9,Total!AA:AA,DB!$O$9,Total!C:C,$I$2)+COUNTIFS(Total!X:X,$U$3,Total!W:W,B11,Total!O:O,DB!$G$5,Total!AA:AA,DB!$O$5,Total!M:M,DB!$G$9,Total!K:K,DB!$O$9,Total!AA:AA,$I$2)+COUNTIFS(Total!X:X,$U$3,Total!W:W,B11,Total!O:O,DB!$G$5,Total!AA:AA,DB!$O$5,Total!M:M,DB!$G$9,Total!AA:AA,DB!$O$9,Total!C:C,$I$2)+COUNTIFS(Total!X:X,$U$3,Total!W:W,B11,Total!O:O,DB!$G$5,Total!AA:AA,DB!$O$5,Total!AA:AA,DB!$G$9,Total!K:K,DB!$O$9,Total!C:C,$I$2)+COUNTIFS(Total!X:X,$U$3,Total!W:W,B11,Total!AA:AA,DB!$G$5,Total!N:N,DB!$O$5,Total!M:M,DB!$G$9,Total!K:K,DB!$O$9,Total!AA:AA,$I$2)+COUNTIFS(Total!X:X,$U$3,Total!W:W,B11,Total!AA:AA,DB!$G$5,Total!N:N,DB!$O$5,Total!M:M,DB!$G$9,Total!AA:AA,DB!$O$9,Total!C:C,$I$2)+COUNTIFS(Total!X:X,$U$3,Total!W:W,B11,Total!AA:AA,DB!$G$5,Total!N:N,DB!$O$5,Total!AA:AA,DB!$G$9,Total!K:K,DB!$O$9,Total!C:C,$I$2)+COUNTIFS(Total!X:X,$U$3,Total!W:W,B11,Total!AA:AA,DB!$G$5,Total!AA:AA,DB!$O$5,Total!M:M,DB!$G$9,Total!K:K,DB!$O$9,Total!C:C,$I$2)+COUNTIFS(Total!X:X,$U$3,Total!W:W,B11,Total!O:O,DB!$G$5,Total!N:N,DB!$O$5,Total!AA:AA,DB!$G$9,Total!AA:AA,DB!$O$9,Total!AA:AA,$I$2)+COUNTIFS(Total!X:X,$U$3,Total!W:W,B11,Total!O:O,DB!$G$5,Total!AA:AA,DB!$O$5,Total!M:M,DB!$G$9,Total!AA:AA,DB!$O$9,Total!AA:AA,$I$2)+COUNTIFS(Total!X:X,$U$3,Total!W:W,B11,Total!O:O,DB!$G$5,Total!AA:AA,DB!$O$5,Total!AA:AA,DB!$G$9,Total!K:K,DB!$O$9,Total!AA:AA,$I$2)+COUNTIFS(Total!X:X,$U$3,Total!W:W,B11,Total!O:O,DB!$G$5,Total!AA:AA,DB!$O$5,Total!AA:AA,DB!$G$9,Total!AA:AA,DB!$O$9,Total!C:C,$I$2)+COUNTIFS(Total!X:X,$U$3,Total!W:W,B11,Total!AA:AA,DB!$G$5,Total!N:N,DB!$O$5,Total!M:M,DB!$G$9,Total!AA:AA,DB!$O$9,Total!AA:AA,$I$2)+COUNTIFS(Total!X:X,$U$3,Total!W:W,B11,Total!AA:AA,DB!$G$5,Total!N:N,DB!$O$5,Total!AA:AA,DB!$G$9,Total!K:K,DB!$O$9,Total!AA:AA,$I$2)+COUNTIFS(Total!X:X,$U$3,Total!W:W,B11,Total!AA:AA,DB!$G$5,Total!N:N,DB!$O$5,Total!AA:AA,DB!$G$9,Total!AA:AA,DB!$O$9,Total!C:C,$I$2)+COUNTIFS(Total!X:X,$U$3,Total!W:W,B11,Total!AA:AA,DB!$G$5,Total!AA:AA,DB!$O$5,Total!M:M,DB!$G$9,Total!K:K,DB!$O$9,Total!AA:AA,$I$2)+COUNTIFS(Total!X:X,$U$3,Total!W:W,B11,Total!AA:AA,DB!$G$5,Total!AA:AA,DB!$O$5,Total!M:M,DB!$G$9,Total!AA:AA,DB!$O$9,Total!C:C,$I$2)+COUNTIFS(Total!X:X,$U$3,Total!W:W,B11,Total!AA:AA,DB!$G$5,Total!AA:AA,DB!$O$5,Total!AA:AA,DB!$G$9,Total!K:K,DB!$O$9,Total!C:C,$I$2)+COUNTIFS(Total!X:X,$U$3,Total!W:W,B11,Total!AA:AA,DB!$G$5,Total!N:N,DB!$O$5,Total!M:M,DB!$G$9,Total!K:K,DB!$O$9,Total!C:C,$I$2)+COUNTIFS(Total!X:X,$U$3,Total!W:W,B11,Total!O:O,DB!$G$5,Total!AA:AA,DB!$O$5,Total!M:M,DB!$G$9,Total!K:K,DB!$O$9,Total!C:C,$I$2)+COUNTIFS(Total!X:X,$U$3,Total!W:W,B11,Total!O:O,DB!$G$5,Total!N:N,DB!$O$5,Total!AA:AA,DB!$G$9,Total!K:K,DB!$O$9,Total!C:C,$I$2)+COUNTIFS(Total!X:X,$U$3,Total!W:W,B11,Total!O:O,DB!$G$5,Total!N:N,DB!$O$5,Total!M:M,DB!$G$9,Total!AA:AA,DB!$O$9,Total!C:C,$I$2)+COUNTIFS(Total!X:X,$U$3,Total!W:W,B11,Total!O:O,DB!$G$5,Total!N:N,DB!$O$5,Total!M:M,DB!$G$9,Total!K:K,DB!$O$9,Total!AA:AA,$I$2)</f>
        <v>0</v>
      </c>
      <c r="V11" s="31">
        <f>COUNTIFS(Total!X:X,$V$3,Total!W:W,B11,Total!O:O,DB!$G$5,Total!N:N,DB!$O$5,Total!M:M,DB!$G$9,Total!K:K,DB!$O$9,Total!C:C,$I$2)+COUNTIFS(Total!X:X,$V$3,Total!W:W,B11,Total!AA:AA,DB!$G$5,Total!AA:AA,DB!$O$5,Total!AA:AA,DB!$G$9,Total!AA:AA,DB!$O$9,Total!AA:AA,$I$2)+COUNTIFS(Total!X:X,$V$3,Total!W:W,B11,Total!O:O,DB!$G$5,Total!AA:AA,DB!$O$5,Total!AA:AA,DB!$G$9,Total!AA:AA,DB!$O$9,Total!AA:AA,$I$2)+COUNTIFS(Total!X:X,$V$3,Total!W:W,B11,Total!AA:AA,DB!$G$5,Total!N:N,DB!$O$5,Total!AA:AA,DB!$G$9,Total!AA:AA,DB!$O$9,Total!AA:AA,$I$2)+COUNTIFS(Total!X:X,$V$3,Total!W:W,B11,Total!AA:AA,DB!$G$5,Total!AA:AA,DB!$O$5,Total!M:M,DB!$G$9,Total!AA:AA,DB!$O$9,Total!AA:AA,$I$2)+COUNTIFS(Total!X:X,$V$3,Total!W:W,B11,Total!AA:AA,DB!$G$5,Total!AA:AA,DB!$O$5,Total!AA:AA,DB!$G$9,Total!K:K,DB!$O$9,Total!AA:AA,$I$2)+COUNTIFS(Total!X:X,$V$3,Total!W:W,B11,Total!AA:AA,DB!$G$5,Total!AA:AA,DB!$O$5,Total!AA:AA,DB!$G$9,Total!AA:AA,DB!$O$9,Total!C:C,$I$2)+COUNTIFS(Total!X:X,$V$3,Total!W:W,B11,Total!O:O,DB!$G$5,Total!N:N,DB!$O$5,Total!M:M,DB!$G$9,Total!AA:AA,DB!$O$9,Total!AA:AA,$I$2)+COUNTIFS(Total!X:X,$V$3,Total!W:W,B11,Total!O:O,DB!$G$5,Total!N:N,DB!$O$5,Total!AA:AA,DB!$G$9,Total!K:K,DB!$O$9,Total!AA:AA,$I$2)+COUNTIFS(Total!X:X,$V$3,Total!W:W,B11,Total!O:O,DB!$G$5,Total!N:N,DB!$O$5,Total!AA:AA,DB!$G$9,Total!AA:AA,DB!$O$9,Total!C:C,$I$2)+COUNTIFS(Total!X:X,$V$3,Total!W:W,B11,Total!O:O,DB!$G$5,Total!AA:AA,DB!$O$5,Total!M:M,DB!$G$9,Total!K:K,DB!$O$9,Total!AA:AA,$I$2)+COUNTIFS(Total!X:X,$V$3,Total!W:W,B11,Total!O:O,DB!$G$5,Total!AA:AA,DB!$O$5,Total!M:M,DB!$G$9,Total!AA:AA,DB!$O$9,Total!C:C,$I$2)+COUNTIFS(Total!X:X,$V$3,Total!W:W,B11,Total!O:O,DB!$G$5,Total!AA:AA,DB!$O$5,Total!AA:AA,DB!$G$9,Total!K:K,DB!$O$9,Total!C:C,$I$2)+COUNTIFS(Total!X:X,$V$3,Total!W:W,B11,Total!AA:AA,DB!$G$5,Total!N:N,DB!$O$5,Total!M:M,DB!$G$9,Total!K:K,DB!$O$9,Total!AA:AA,$I$2)+COUNTIFS(Total!X:X,$V$3,Total!W:W,B11,Total!AA:AA,DB!$G$5,Total!N:N,DB!$O$5,Total!M:M,DB!$G$9,Total!AA:AA,DB!$O$9,Total!C:C,$I$2)+COUNTIFS(Total!X:X,$V$3,Total!W:W,B11,Total!AA:AA,DB!$G$5,Total!N:N,DB!$O$5,Total!AA:AA,DB!$G$9,Total!K:K,DB!$O$9,Total!C:C,$I$2)+COUNTIFS(Total!X:X,$V$3,Total!W:W,B11,Total!AA:AA,DB!$G$5,Total!AA:AA,DB!$O$5,Total!M:M,DB!$G$9,Total!K:K,DB!$O$9,Total!C:C,$I$2)+COUNTIFS(Total!X:X,$V$3,Total!W:W,B11,Total!O:O,DB!$G$5,Total!N:N,DB!$O$5,Total!AA:AA,DB!$G$9,Total!AA:AA,DB!$O$9,Total!AA:AA,$I$2)+COUNTIFS(Total!X:X,$V$3,Total!W:W,B11,Total!O:O,DB!$G$5,Total!AA:AA,DB!$O$5,Total!M:M,DB!$G$9,Total!AA:AA,DB!$O$9,Total!AA:AA,$I$2)+COUNTIFS(Total!X:X,$V$3,Total!W:W,B11,Total!O:O,DB!$G$5,Total!AA:AA,DB!$O$5,Total!AA:AA,DB!$G$9,Total!K:K,DB!$O$9,Total!AA:AA,$I$2)+COUNTIFS(Total!X:X,$V$3,Total!W:W,B11,Total!O:O,DB!$G$5,Total!AA:AA,DB!$O$5,Total!AA:AA,DB!$G$9,Total!AA:AA,DB!$O$9,Total!C:C,$I$2)+COUNTIFS(Total!X:X,$V$3,Total!W:W,B11,Total!AA:AA,DB!$G$5,Total!N:N,DB!$O$5,Total!M:M,DB!$G$9,Total!AA:AA,DB!$O$9,Total!AA:AA,$I$2)+COUNTIFS(Total!X:X,$V$3,Total!W:W,B11,Total!AA:AA,DB!$G$5,Total!N:N,DB!$O$5,Total!AA:AA,DB!$G$9,Total!K:K,DB!$O$9,Total!AA:AA,$I$2)+COUNTIFS(Total!X:X,$V$3,Total!W:W,B11,Total!AA:AA,DB!$G$5,Total!N:N,DB!$O$5,Total!AA:AA,DB!$G$9,Total!AA:AA,DB!$O$9,Total!C:C,$I$2)+COUNTIFS(Total!X:X,$V$3,Total!W:W,B11,Total!AA:AA,DB!$G$5,Total!AA:AA,DB!$O$5,Total!M:M,DB!$G$9,Total!K:K,DB!$O$9,Total!AA:AA,$I$2)+COUNTIFS(Total!X:X,$V$3,Total!W:W,B11,Total!AA:AA,DB!$G$5,Total!AA:AA,DB!$O$5,Total!M:M,DB!$G$9,Total!AA:AA,DB!$O$9,Total!C:C,$I$2)+COUNTIFS(Total!X:X,$V$3,Total!W:W,B11,Total!AA:AA,DB!$G$5,Total!AA:AA,DB!$O$5,Total!AA:AA,DB!$G$9,Total!K:K,DB!$O$9,Total!C:C,$I$2)+COUNTIFS(Total!X:X,$V$3,Total!W:W,B11,Total!AA:AA,DB!$G$5,Total!N:N,DB!$O$5,Total!M:M,DB!$G$9,Total!K:K,DB!$O$9,Total!C:C,$I$2)+COUNTIFS(Total!X:X,$V$3,Total!W:W,B11,Total!O:O,DB!$G$5,Total!AA:AA,DB!$O$5,Total!M:M,DB!$G$9,Total!K:K,DB!$O$9,Total!C:C,$I$2)+COUNTIFS(Total!X:X,$V$3,Total!W:W,B11,Total!O:O,DB!$G$5,Total!N:N,DB!$O$5,Total!AA:AA,DB!$G$9,Total!K:K,DB!$O$9,Total!C:C,$I$2)+COUNTIFS(Total!X:X,$V$3,Total!W:W,B11,Total!O:O,DB!$G$5,Total!N:N,DB!$O$5,Total!M:M,DB!$G$9,Total!AA:AA,DB!$O$9,Total!C:C,$I$2)+COUNTIFS(Total!X:X,$V$3,Total!W:W,B11,Total!O:O,DB!$G$5,Total!N:N,DB!$O$5,Total!M:M,DB!$G$9,Total!K:K,DB!$O$9,Total!AA:AA,$I$2)</f>
        <v>0</v>
      </c>
      <c r="W11" s="31">
        <f>COUNTIFS(Total!X:X,$W$3,Total!W:W,B11,Total!O:O,DB!$G$5,Total!N:N,DB!$O$5,Total!M:M,DB!$G$9,Total!K:K,DB!$O$9,Total!C:C,$I$2)+COUNTIFS(Total!X:X,$W$3,Total!W:W,B11,Total!AA:AA,DB!$G$5,Total!AA:AA,DB!$O$5,Total!AA:AA,DB!$G$9,Total!AA:AA,DB!$O$9,Total!AA:AA,$I$2)+COUNTIFS(Total!X:X,$W$3,Total!W:W,B11,Total!O:O,DB!$G$5,Total!AA:AA,DB!$O$5,Total!AA:AA,DB!$G$9,Total!AA:AA,DB!$O$9,Total!AA:AA,$I$2)+COUNTIFS(Total!X:X,$W$3,Total!W:W,B11,Total!AA:AA,DB!$G$5,Total!N:N,DB!$O$5,Total!AA:AA,DB!$G$9,Total!AA:AA,DB!$O$9,Total!AA:AA,$I$2)+COUNTIFS(Total!X:X,$W$3,Total!W:W,B11,Total!AA:AA,DB!$G$5,Total!AA:AA,DB!$O$5,Total!M:M,DB!$G$9,Total!AA:AA,DB!$O$9,Total!AA:AA,$I$2)+COUNTIFS(Total!X:X,$W$3,Total!W:W,B11,Total!AA:AA,DB!$G$5,Total!AA:AA,DB!$O$5,Total!AA:AA,DB!$G$9,Total!K:K,DB!$O$9,Total!AA:AA,$I$2)+COUNTIFS(Total!X:X,$W$3,Total!W:W,B11,Total!AA:AA,DB!$G$5,Total!AA:AA,DB!$O$5,Total!AA:AA,DB!$G$9,Total!AA:AA,DB!$O$9,Total!C:C,$I$2)+COUNTIFS(Total!X:X,$W$3,Total!W:W,B11,Total!O:O,DB!$G$5,Total!N:N,DB!$O$5,Total!M:M,DB!$G$9,Total!AA:AA,DB!$O$9,Total!AA:AA,$I$2)+COUNTIFS(Total!X:X,$W$3,Total!W:W,B11,Total!O:O,DB!$G$5,Total!N:N,DB!$O$5,Total!AA:AA,DB!$G$9,Total!K:K,DB!$O$9,Total!AA:AA,$I$2)+COUNTIFS(Total!X:X,$W$3,Total!W:W,B11,Total!O:O,DB!$G$5,Total!N:N,DB!$O$5,Total!AA:AA,DB!$G$9,Total!AA:AA,DB!$O$9,Total!C:C,$I$2)+COUNTIFS(Total!X:X,$W$3,Total!W:W,B11,Total!O:O,DB!$G$5,Total!AA:AA,DB!$O$5,Total!M:M,DB!$G$9,Total!K:K,DB!$O$9,Total!AA:AA,$I$2)+COUNTIFS(Total!X:X,$W$3,Total!W:W,B11,Total!O:O,DB!$G$5,Total!AA:AA,DB!$O$5,Total!M:M,DB!$G$9,Total!AA:AA,DB!$O$9,Total!C:C,$I$2)+COUNTIFS(Total!X:X,$W$3,Total!W:W,B11,Total!O:O,DB!$G$5,Total!AA:AA,DB!$O$5,Total!AA:AA,DB!$G$9,Total!K:K,DB!$O$9,Total!C:C,$I$2)+COUNTIFS(Total!X:X,$W$3,Total!W:W,B11,Total!AA:AA,DB!$G$5,Total!N:N,DB!$O$5,Total!M:M,DB!$G$9,Total!K:K,DB!$O$9,Total!AA:AA,$I$2)+COUNTIFS(Total!X:X,$W$3,Total!W:W,B11,Total!AA:AA,DB!$G$5,Total!N:N,DB!$O$5,Total!M:M,DB!$G$9,Total!AA:AA,DB!$O$9,Total!C:C,$I$2)+COUNTIFS(Total!X:X,$W$3,Total!W:W,B11,Total!AA:AA,DB!$G$5,Total!N:N,DB!$O$5,Total!AA:AA,DB!$G$9,Total!K:K,DB!$O$9,Total!C:C,$I$2)+COUNTIFS(Total!X:X,$W$3,Total!W:W,B11,Total!AA:AA,DB!$G$5,Total!AA:AA,DB!$O$5,Total!M:M,DB!$G$9,Total!K:K,DB!$O$9,Total!C:C,$I$2)+COUNTIFS(Total!X:X,$W$3,Total!W:W,B11,Total!O:O,DB!$G$5,Total!N:N,DB!$O$5,Total!AA:AA,DB!$G$9,Total!AA:AA,DB!$O$9,Total!AA:AA,$I$2)+COUNTIFS(Total!X:X,$W$3,Total!W:W,B11,Total!O:O,DB!$G$5,Total!AA:AA,DB!$O$5,Total!M:M,DB!$G$9,Total!AA:AA,DB!$O$9,Total!AA:AA,$I$2)+COUNTIFS(Total!X:X,$W$3,Total!W:W,B11,Total!O:O,DB!$G$5,Total!AA:AA,DB!$O$5,Total!AA:AA,DB!$G$9,Total!K:K,DB!$O$9,Total!AA:AA,$I$2)+COUNTIFS(Total!X:X,$W$3,Total!W:W,B11,Total!O:O,DB!$G$5,Total!AA:AA,DB!$O$5,Total!AA:AA,DB!$G$9,Total!AA:AA,DB!$O$9,Total!C:C,$I$2)+COUNTIFS(Total!X:X,$W$3,Total!W:W,B11,Total!AA:AA,DB!$G$5,Total!N:N,DB!$O$5,Total!M:M,DB!$G$9,Total!AA:AA,DB!$O$9,Total!AA:AA,$I$2)+COUNTIFS(Total!X:X,$W$3,Total!W:W,B11,Total!AA:AA,DB!$G$5,Total!N:N,DB!$O$5,Total!AA:AA,DB!$G$9,Total!K:K,DB!$O$9,Total!AA:AA,$I$2)+COUNTIFS(Total!X:X,$W$3,Total!W:W,B11,Total!AA:AA,DB!$G$5,Total!N:N,DB!$O$5,Total!AA:AA,DB!$G$9,Total!AA:AA,DB!$O$9,Total!C:C,$I$2)+COUNTIFS(Total!X:X,$W$3,Total!W:W,B11,Total!AA:AA,DB!$G$5,Total!AA:AA,DB!$O$5,Total!M:M,DB!$G$9,Total!K:K,DB!$O$9,Total!AA:AA,$I$2)+COUNTIFS(Total!X:X,$W$3,Total!W:W,B11,Total!AA:AA,DB!$G$5,Total!AA:AA,DB!$O$5,Total!M:M,DB!$G$9,Total!AA:AA,DB!$O$9,Total!C:C,$I$2)+COUNTIFS(Total!X:X,$W$3,Total!W:W,B11,Total!AA:AA,DB!$G$5,Total!AA:AA,DB!$O$5,Total!AA:AA,DB!$G$9,Total!K:K,DB!$O$9,Total!C:C,$I$2)+COUNTIFS(Total!X:X,$W$3,Total!W:W,B11,Total!AA:AA,DB!$G$5,Total!N:N,DB!$O$5,Total!M:M,DB!$G$9,Total!K:K,DB!$O$9,Total!C:C,$I$2)+COUNTIFS(Total!X:X,$W$3,Total!W:W,B11,Total!O:O,DB!$G$5,Total!AA:AA,DB!$O$5,Total!M:M,DB!$G$9,Total!K:K,DB!$O$9,Total!C:C,$I$2)+COUNTIFS(Total!X:X,$W$3,Total!W:W,B11,Total!O:O,DB!$G$5,Total!N:N,DB!$O$5,Total!AA:AA,DB!$G$9,Total!K:K,DB!$O$9,Total!C:C,$I$2)+COUNTIFS(Total!X:X,$W$3,Total!W:W,B11,Total!O:O,DB!$G$5,Total!N:N,DB!$O$5,Total!M:M,DB!$G$9,Total!AA:AA,DB!$O$9,Total!C:C,$I$2)+COUNTIFS(Total!X:X,$W$3,Total!W:W,B11,Total!O:O,DB!$G$5,Total!N:N,DB!$O$5,Total!M:M,DB!$G$9,Total!K:K,DB!$O$9,Total!AA:AA,$I$2)</f>
        <v>0</v>
      </c>
      <c r="X11" s="31">
        <f>COUNTIFS(Total!X:X,$X$3,Total!W:W,B11,Total!O:O,DB!$G$5,Total!N:N,DB!$O$5,Total!M:M,DB!$G$9,Total!K:K,DB!$O$9,Total!C:C,$I$2)+COUNTIFS(Total!X:X,$X$3,Total!W:W,B11,Total!AA:AA,DB!$G$5,Total!AA:AA,DB!$O$5,Total!AA:AA,DB!$G$9,Total!AA:AA,DB!$O$9,Total!AA:AA,$I$2)+COUNTIFS(Total!X:X,$X$3,Total!W:W,B11,Total!O:O,DB!$G$5,Total!AA:AA,DB!$O$5,Total!AA:AA,DB!$G$9,Total!AA:AA,DB!$O$9,Total!AA:AA,$I$2)+COUNTIFS(Total!X:X,$X$3,Total!W:W,B11,Total!AA:AA,DB!$G$5,Total!N:N,DB!$O$5,Total!AA:AA,DB!$G$9,Total!AA:AA,DB!$O$9,Total!AA:AA,$I$2)+COUNTIFS(Total!X:X,$X$3,Total!W:W,B11,Total!AA:AA,DB!$G$5,Total!AA:AA,DB!$O$5,Total!M:M,DB!$G$9,Total!AA:AA,DB!$O$9,Total!AA:AA,$I$2)+COUNTIFS(Total!X:X,$X$3,Total!W:W,B11,Total!AA:AA,DB!$G$5,Total!AA:AA,DB!$O$5,Total!AA:AA,DB!$G$9,Total!K:K,DB!$O$9,Total!AA:AA,$I$2)+COUNTIFS(Total!X:X,$X$3,Total!W:W,B11,Total!AA:AA,DB!$G$5,Total!AA:AA,DB!$O$5,Total!AA:AA,DB!$G$9,Total!AA:AA,DB!$O$9,Total!C:C,$I$2)+COUNTIFS(Total!X:X,$X$3,Total!W:W,B11,Total!O:O,DB!$G$5,Total!N:N,DB!$O$5,Total!M:M,DB!$G$9,Total!AA:AA,DB!$O$9,Total!AA:AA,$I$2)+COUNTIFS(Total!X:X,$X$3,Total!W:W,B11,Total!O:O,DB!$G$5,Total!N:N,DB!$O$5,Total!AA:AA,DB!$G$9,Total!K:K,DB!$O$9,Total!AA:AA,$I$2)+COUNTIFS(Total!X:X,$X$3,Total!W:W,B11,Total!O:O,DB!$G$5,Total!N:N,DB!$O$5,Total!AA:AA,DB!$G$9,Total!AA:AA,DB!$O$9,Total!C:C,$I$2)+COUNTIFS(Total!X:X,$X$3,Total!W:W,B11,Total!O:O,DB!$G$5,Total!AA:AA,DB!$O$5,Total!M:M,DB!$G$9,Total!K:K,DB!$O$9,Total!AA:AA,$I$2)+COUNTIFS(Total!X:X,$X$3,Total!W:W,B11,Total!O:O,DB!$G$5,Total!AA:AA,DB!$O$5,Total!M:M,DB!$G$9,Total!AA:AA,DB!$O$9,Total!C:C,$I$2)+COUNTIFS(Total!X:X,$X$3,Total!W:W,B11,Total!O:O,DB!$G$5,Total!AA:AA,DB!$O$5,Total!AA:AA,DB!$G$9,Total!K:K,DB!$O$9,Total!C:C,$I$2)+COUNTIFS(Total!X:X,$X$3,Total!W:W,B11,Total!AA:AA,DB!$G$5,Total!N:N,DB!$O$5,Total!M:M,DB!$G$9,Total!K:K,DB!$O$9,Total!AA:AA,$I$2)+COUNTIFS(Total!X:X,$X$3,Total!W:W,B11,Total!AA:AA,DB!$G$5,Total!N:N,DB!$O$5,Total!M:M,DB!$G$9,Total!AA:AA,DB!$O$9,Total!C:C,$I$2)+COUNTIFS(Total!X:X,$X$3,Total!W:W,B11,Total!AA:AA,DB!$G$5,Total!N:N,DB!$O$5,Total!AA:AA,DB!$G$9,Total!K:K,DB!$O$9,Total!C:C,$I$2)+COUNTIFS(Total!X:X,$X$3,Total!W:W,B11,Total!AA:AA,DB!$G$5,Total!AA:AA,DB!$O$5,Total!M:M,DB!$G$9,Total!K:K,DB!$O$9,Total!C:C,$I$2)+COUNTIFS(Total!X:X,$X$3,Total!W:W,B11,Total!O:O,DB!$G$5,Total!N:N,DB!$O$5,Total!AA:AA,DB!$G$9,Total!AA:AA,DB!$O$9,Total!AA:AA,$I$2)+COUNTIFS(Total!X:X,$X$3,Total!W:W,B11,Total!O:O,DB!$G$5,Total!AA:AA,DB!$O$5,Total!M:M,DB!$G$9,Total!AA:AA,DB!$O$9,Total!AA:AA,$I$2)+COUNTIFS(Total!X:X,$X$3,Total!W:W,B11,Total!O:O,DB!$G$5,Total!AA:AA,DB!$O$5,Total!AA:AA,DB!$G$9,Total!K:K,DB!$O$9,Total!AA:AA,$I$2)+COUNTIFS(Total!X:X,$X$3,Total!W:W,B11,Total!O:O,DB!$G$5,Total!AA:AA,DB!$O$5,Total!AA:AA,DB!$G$9,Total!AA:AA,DB!$O$9,Total!C:C,$I$2)+COUNTIFS(Total!X:X,$X$3,Total!W:W,B11,Total!AA:AA,DB!$G$5,Total!N:N,DB!$O$5,Total!M:M,DB!$G$9,Total!AA:AA,DB!$O$9,Total!AA:AA,$I$2)+COUNTIFS(Total!X:X,$X$3,Total!W:W,B11,Total!AA:AA,DB!$G$5,Total!N:N,DB!$O$5,Total!AA:AA,DB!$G$9,Total!K:K,DB!$O$9,Total!AA:AA,$I$2)+COUNTIFS(Total!X:X,$X$3,Total!W:W,B11,Total!AA:AA,DB!$G$5,Total!N:N,DB!$O$5,Total!AA:AA,DB!$G$9,Total!AA:AA,DB!$O$9,Total!C:C,$I$2)+COUNTIFS(Total!X:X,$X$3,Total!W:W,B11,Total!AA:AA,DB!$G$5,Total!AA:AA,DB!$O$5,Total!M:M,DB!$G$9,Total!K:K,DB!$O$9,Total!AA:AA,$I$2)+COUNTIFS(Total!X:X,$X$3,Total!W:W,B11,Total!AA:AA,DB!$G$5,Total!AA:AA,DB!$O$5,Total!M:M,DB!$G$9,Total!AA:AA,DB!$O$9,Total!C:C,$I$2)+COUNTIFS(Total!X:X,$X$3,Total!W:W,B11,Total!AA:AA,DB!$G$5,Total!AA:AA,DB!$O$5,Total!AA:AA,DB!$G$9,Total!K:K,DB!$O$9,Total!C:C,$I$2)+COUNTIFS(Total!X:X,$X$3,Total!W:W,B11,Total!AA:AA,DB!$G$5,Total!N:N,DB!$O$5,Total!M:M,DB!$G$9,Total!K:K,DB!$O$9,Total!C:C,$I$2)+COUNTIFS(Total!X:X,$X$3,Total!W:W,B11,Total!O:O,DB!$G$5,Total!AA:AA,DB!$O$5,Total!M:M,DB!$G$9,Total!K:K,DB!$O$9,Total!C:C,$I$2)+COUNTIFS(Total!X:X,$X$3,Total!W:W,B11,Total!O:O,DB!$G$5,Total!N:N,DB!$O$5,Total!AA:AA,DB!$G$9,Total!K:K,DB!$O$9,Total!C:C,$I$2)+COUNTIFS(Total!X:X,$X$3,Total!W:W,B11,Total!O:O,DB!$G$5,Total!N:N,DB!$O$5,Total!M:M,DB!$G$9,Total!AA:AA,DB!$O$9,Total!C:C,$I$2)+COUNTIFS(Total!X:X,$X$3,Total!W:W,B11,Total!O:O,DB!$G$5,Total!N:N,DB!$O$5,Total!M:M,DB!$G$9,Total!K:K,DB!$O$9,Total!AA:AA,$I$2)</f>
        <v>0</v>
      </c>
      <c r="Y11" s="31">
        <f t="shared" si="0"/>
        <v>6</v>
      </c>
      <c r="Z11" s="31">
        <f t="shared" si="1"/>
        <v>4</v>
      </c>
      <c r="AA11" s="31">
        <f t="shared" si="1"/>
        <v>4</v>
      </c>
      <c r="AE11" s="25" t="s">
        <v>57</v>
      </c>
    </row>
    <row r="12" spans="1:32" ht="30" customHeight="1" x14ac:dyDescent="0.25">
      <c r="A12" s="43">
        <v>9</v>
      </c>
      <c r="B12" s="53" t="s">
        <v>137</v>
      </c>
      <c r="C12" s="31">
        <f>COUNTIFS(Total!W:W,B12,Total!O:O,DB!$G$5,Total!N:N,DB!$O$5,Total!M:M,DB!$G$9,Total!K:K,DB!$O$9,Total!C:C,$I$2)+COUNTIFS(Total!W:W,B12,Total!AA:AA,DB!$G$5,Total!AA:AA,DB!$O$5,Total!AA:AA,DB!$G$9,Total!AA:AA,DB!$O$9,Total!AA:AA,$I$2)+COUNTIFS(Total!W:W,B12,Total!O:O,DB!$G$5,Total!AA:AA,DB!$O$5,Total!AA:AA,DB!$G$9,Total!AA:AA,DB!$O$9,Total!AA:AA,$I$2)+COUNTIFS(Total!W:W,B12,Total!AA:AA,DB!$G$5,Total!N:N,DB!$O$5,Total!AA:AA,DB!$G$9,Total!AA:AA,DB!$O$9,Total!AA:AA,$I$2)+COUNTIFS(Total!W:W,B12,Total!AA:AA,DB!$G$5,Total!AA:AA,DB!$O$5,Total!M:M,DB!$G$9,Total!AA:AA,DB!$O$9,Total!AA:AA,$I$2)+COUNTIFS(Total!W:W,B12,Total!AA:AA,DB!$G$5,Total!AA:AA,DB!$O$5,Total!AA:AA,DB!$G$9,Total!K:K,DB!$O$9,Total!AA:AA,$I$2)+COUNTIFS(Total!W:W,B12,Total!AA:AA,DB!$G$5,Total!AA:AA,DB!$O$5,Total!AA:AA,DB!$G$9,Total!AA:AA,DB!$O$9,Total!C:C,$I$2)+COUNTIFS(Total!W:W,B12,Total!O:O,DB!$G$5,Total!N:N,DB!$O$5,Total!M:M,DB!$G$9,Total!AA:AA,DB!$O$9,Total!AA:AA,$I$2)+COUNTIFS(Total!W:W,B12,Total!O:O,DB!$G$5,Total!N:N,DB!$O$5,Total!AA:AA,DB!$G$9,Total!K:K,DB!$O$9,Total!AA:AA,$I$2)+COUNTIFS(Total!W:W,B12,Total!O:O,DB!$G$5,Total!N:N,DB!$O$5,Total!AA:AA,DB!$G$9,Total!AA:AA,DB!$O$9,Total!C:C,$I$2)+COUNTIFS(Total!W:W,B12,Total!O:O,DB!$G$5,Total!AA:AA,DB!$O$5,Total!M:M,DB!$G$9,Total!K:K,DB!$O$9,Total!AA:AA,$I$2)+COUNTIFS(Total!W:W,B12,Total!O:O,DB!$G$5,Total!AA:AA,DB!$O$5,Total!M:M,DB!$G$9,Total!AA:AA,DB!$O$9,Total!C:C,$I$2)+COUNTIFS(Total!W:W,B12,Total!O:O,DB!$G$5,Total!AA:AA,DB!$O$5,Total!AA:AA,DB!$G$9,Total!K:K,DB!$O$9,Total!C:C,$I$2)+COUNTIFS(Total!W:W,B12,Total!AA:AA,DB!$G$5,Total!N:N,DB!$O$5,Total!M:M,DB!$G$9,Total!K:K,DB!$O$9,Total!AA:AA,$I$2)+COUNTIFS(Total!W:W,B12,Total!AA:AA,DB!$G$5,Total!N:N,DB!$O$5,Total!M:M,DB!$G$9,Total!AA:AA,DB!$O$9,Total!C:C,$I$2)+COUNTIFS(Total!W:W,B12,Total!AA:AA,DB!$G$5,Total!N:N,DB!$O$5,Total!AA:AA,DB!$G$9,Total!K:K,DB!$O$9,Total!C:C,$I$2)+COUNTIFS(Total!W:W,B12,Total!AA:AA,DB!$G$5,Total!AA:AA,DB!$O$5,Total!M:M,DB!$G$9,Total!K:K,DB!$O$9,Total!C:C,$I$2)+COUNTIFS(Total!W:W,B12,Total!O:O,DB!$G$5,Total!N:N,DB!$O$5,Total!AA:AA,DB!$G$9,Total!AA:AA,DB!$O$9,Total!AA:AA,$I$2)+COUNTIFS(Total!W:W,B12,Total!O:O,DB!$G$5,Total!AA:AA,DB!$O$5,Total!M:M,DB!$G$9,Total!AA:AA,DB!$O$9,Total!AA:AA,$I$2)+COUNTIFS(Total!W:W,B12,Total!O:O,DB!$G$5,Total!AA:AA,DB!$O$5,Total!AA:AA,DB!$G$9,Total!K:K,DB!$O$9,Total!AA:AA,$I$2)+COUNTIFS(Total!W:W,B12,Total!O:O,DB!$G$5,Total!AA:AA,DB!$O$5,Total!AA:AA,DB!$G$9,Total!AA:AA,DB!$O$9,Total!C:C,$I$2)+COUNTIFS(Total!W:W,B12,Total!AA:AA,DB!$G$5,Total!N:N,DB!$O$5,Total!M:M,DB!$G$9,Total!AA:AA,DB!$O$9,Total!AA:AA,$I$2)+COUNTIFS(Total!W:W,B12,Total!AA:AA,DB!$G$5,Total!N:N,DB!$O$5,Total!AA:AA,DB!$G$9,Total!K:K,DB!$O$9,Total!AA:AA,$I$2)+COUNTIFS(Total!W:W,B12,Total!AA:AA,DB!$G$5,Total!N:N,DB!$O$5,Total!AA:AA,DB!$G$9,Total!AA:AA,DB!$O$9,Total!C:C,$I$2)+COUNTIFS(Total!W:W,B12,Total!AA:AA,DB!$G$5,Total!AA:AA,DB!$O$5,Total!M:M,DB!$G$9,Total!K:K,DB!$O$9,Total!AA:AA,$I$2)+COUNTIFS(Total!W:W,B12,Total!AA:AA,DB!$G$5,Total!AA:AA,DB!$O$5,Total!M:M,DB!$G$9,Total!AA:AA,DB!$O$9,Total!C:C,$I$2)+COUNTIFS(Total!W:W,B12,Total!AA:AA,DB!$G$5,Total!AA:AA,DB!$O$5,Total!AA:AA,DB!$G$9,Total!K:K,DB!$O$9,Total!C:C,$I$2)+COUNTIFS(Total!W:W,B12,Total!AA:AA,DB!$G$5,Total!N:N,DB!$O$5,Total!M:M,DB!$G$9,Total!K:K,DB!$O$9,Total!C:C,$I$2)+COUNTIFS(Total!W:W,B12,Total!O:O,DB!$G$5,Total!AA:AA,DB!$O$5,Total!M:M,DB!$G$9,Total!K:K,DB!$O$9,Total!C:C,$I$2)+COUNTIFS(Total!W:W,B12,Total!O:O,DB!$G$5,Total!N:N,DB!$O$5,Total!AA:AA,DB!$G$9,Total!K:K,DB!$O$9,Total!C:C,$I$2)+COUNTIFS(Total!W:W,B12,Total!O:O,DB!$G$5,Total!N:N,DB!$O$5,Total!M:M,DB!$G$9,Total!AA:AA,DB!$O$9,Total!C:C,$I$2)+COUNTIFS(Total!W:W,B12,Total!O:O,DB!$G$5,Total!N:N,DB!$O$5,Total!M:M,DB!$G$9,Total!K:K,DB!$O$9,Total!AA:AA,$I$2)</f>
        <v>1</v>
      </c>
      <c r="D12" s="31">
        <f>COUNTIFS(Total!X:X,$AF$2,Total!W:W,B12,Total!O:O,DB!$G$5,Total!N:N,DB!$O$5,Total!M:M,DB!$G$9,Total!K:K,DB!$O$9,Total!C:C,$I$2)+COUNTIFS(Total!X:X,$AF$2,Total!W:W,B12,Total!AA:AA,DB!$G$5,Total!AA:AA,DB!$O$5,Total!AA:AA,DB!$G$9,Total!AA:AA,DB!$O$9,Total!AA:AA,$I$2)+COUNTIFS(Total!X:X,$AF$2,Total!W:W,B12,Total!O:O,DB!$G$5,Total!AA:AA,DB!$O$5,Total!AA:AA,DB!$G$9,Total!AA:AA,DB!$O$9,Total!AA:AA,$I$2)+COUNTIFS(Total!X:X,$AF$2,Total!W:W,B12,Total!AA:AA,DB!$G$5,Total!N:N,DB!$O$5,Total!AA:AA,DB!$G$9,Total!AA:AA,DB!$O$9,Total!AA:AA,$I$2)+COUNTIFS(Total!X:X,$AF$2,Total!W:W,B12,Total!AA:AA,DB!$G$5,Total!AA:AA,DB!$O$5,Total!M:M,DB!$G$9,Total!AA:AA,DB!$O$9,Total!AA:AA,$I$2)+COUNTIFS(Total!X:X,$AF$2,Total!W:W,B12,Total!AA:AA,DB!$G$5,Total!AA:AA,DB!$O$5,Total!AA:AA,DB!$G$9,Total!K:K,DB!$O$9,Total!AA:AA,$I$2)+COUNTIFS(Total!X:X,$AF$2,Total!W:W,B12,Total!AA:AA,DB!$G$5,Total!AA:AA,DB!$O$5,Total!AA:AA,DB!$G$9,Total!AA:AA,DB!$O$9,Total!C:C,$I$2)+COUNTIFS(Total!X:X,$AF$2,Total!W:W,B12,Total!O:O,DB!$G$5,Total!N:N,DB!$O$5,Total!M:M,DB!$G$9,Total!AA:AA,DB!$O$9,Total!AA:AA,$I$2)+COUNTIFS(Total!X:X,$AF$2,Total!W:W,B12,Total!O:O,DB!$G$5,Total!N:N,DB!$O$5,Total!AA:AA,DB!$G$9,Total!K:K,DB!$O$9,Total!AA:AA,$I$2)+COUNTIFS(Total!X:X,$AF$2,Total!W:W,B12,Total!O:O,DB!$G$5,Total!N:N,DB!$O$5,Total!AA:AA,DB!$G$9,Total!AA:AA,DB!$O$9,Total!C:C,$I$2)+COUNTIFS(Total!X:X,$AF$2,Total!W:W,B12,Total!O:O,DB!$G$5,Total!AA:AA,DB!$O$5,Total!M:M,DB!$G$9,Total!K:K,DB!$O$9,Total!AA:AA,$I$2)+COUNTIFS(Total!X:X,$AF$2,Total!W:W,B12,Total!O:O,DB!$G$5,Total!AA:AA,DB!$O$5,Total!M:M,DB!$G$9,Total!AA:AA,DB!$O$9,Total!C:C,$I$2)+COUNTIFS(Total!X:X,$AF$2,Total!W:W,B12,Total!O:O,DB!$G$5,Total!AA:AA,DB!$O$5,Total!AA:AA,DB!$G$9,Total!K:K,DB!$O$9,Total!C:C,$I$2)+COUNTIFS(Total!X:X,$AF$2,Total!W:W,B12,Total!AA:AA,DB!$G$5,Total!N:N,DB!$O$5,Total!M:M,DB!$G$9,Total!K:K,DB!$O$9,Total!AA:AA,$I$2)+COUNTIFS(Total!X:X,$AF$2,Total!W:W,B12,Total!AA:AA,DB!$G$5,Total!N:N,DB!$O$5,Total!M:M,DB!$G$9,Total!AA:AA,DB!$O$9,Total!C:C,$I$2)+COUNTIFS(Total!X:X,$AF$2,Total!W:W,B12,Total!AA:AA,DB!$G$5,Total!N:N,DB!$O$5,Total!AA:AA,DB!$G$9,Total!K:K,DB!$O$9,Total!C:C,$I$2)+COUNTIFS(Total!X:X,$AF$2,Total!W:W,B12,Total!AA:AA,DB!$G$5,Total!AA:AA,DB!$O$5,Total!M:M,DB!$G$9,Total!K:K,DB!$O$9,Total!C:C,$I$2)+COUNTIFS(Total!X:X,$AF$2,Total!W:W,B12,Total!O:O,DB!$G$5,Total!N:N,DB!$O$5,Total!AA:AA,DB!$G$9,Total!AA:AA,DB!$O$9,Total!AA:AA,$I$2)+COUNTIFS(Total!X:X,$AF$2,Total!W:W,B12,Total!O:O,DB!$G$5,Total!AA:AA,DB!$O$5,Total!M:M,DB!$G$9,Total!AA:AA,DB!$O$9,Total!AA:AA,$I$2)+COUNTIFS(Total!X:X,$AF$2,Total!W:W,B12,Total!O:O,DB!$G$5,Total!AA:AA,DB!$O$5,Total!AA:AA,DB!$G$9,Total!K:K,DB!$O$9,Total!AA:AA,$I$2)+COUNTIFS(Total!X:X,$AF$2,Total!W:W,B12,Total!O:O,DB!$G$5,Total!AA:AA,DB!$O$5,Total!AA:AA,DB!$G$9,Total!AA:AA,DB!$O$9,Total!C:C,$I$2)+COUNTIFS(Total!X:X,$AF$2,Total!W:W,B12,Total!AA:AA,DB!$G$5,Total!N:N,DB!$O$5,Total!M:M,DB!$G$9,Total!AA:AA,DB!$O$9,Total!AA:AA,$I$2)+COUNTIFS(Total!X:X,$AF$2,Total!W:W,B12,Total!AA:AA,DB!$G$5,Total!N:N,DB!$O$5,Total!AA:AA,DB!$G$9,Total!K:K,DB!$O$9,Total!AA:AA,$I$2)+COUNTIFS(Total!X:X,$AF$2,Total!W:W,B12,Total!AA:AA,DB!$G$5,Total!N:N,DB!$O$5,Total!AA:AA,DB!$G$9,Total!AA:AA,DB!$O$9,Total!C:C,$I$2)+COUNTIFS(Total!X:X,$AF$2,Total!W:W,B12,Total!AA:AA,DB!$G$5,Total!AA:AA,DB!$O$5,Total!M:M,DB!$G$9,Total!K:K,DB!$O$9,Total!AA:AA,$I$2)+COUNTIFS(Total!X:X,$AF$2,Total!W:W,B12,Total!AA:AA,DB!$G$5,Total!AA:AA,DB!$O$5,Total!M:M,DB!$G$9,Total!AA:AA,DB!$O$9,Total!C:C,$I$2)+COUNTIFS(Total!X:X,$AF$2,Total!W:W,B12,Total!AA:AA,DB!$G$5,Total!AA:AA,DB!$O$5,Total!AA:AA,DB!$G$9,Total!K:K,DB!$O$9,Total!C:C,$I$2)+COUNTIFS(Total!X:X,$AF$2,Total!W:W,B12,Total!AA:AA,DB!$G$5,Total!N:N,DB!$O$5,Total!M:M,DB!$G$9,Total!K:K,DB!$O$9,Total!C:C,$I$2)+COUNTIFS(Total!X:X,$AF$2,Total!W:W,B12,Total!O:O,DB!$G$5,Total!AA:AA,DB!$O$5,Total!M:M,DB!$G$9,Total!K:K,DB!$O$9,Total!C:C,$I$2)+COUNTIFS(Total!X:X,$AF$2,Total!W:W,B12,Total!O:O,DB!$G$5,Total!N:N,DB!$O$5,Total!AA:AA,DB!$G$9,Total!K:K,DB!$O$9,Total!C:C,$I$2)+COUNTIFS(Total!X:X,$AF$2,Total!W:W,B12,Total!O:O,DB!$G$5,Total!N:N,DB!$O$5,Total!M:M,DB!$G$9,Total!AA:AA,DB!$O$9,Total!C:C,$I$2)+COUNTIFS(Total!X:X,$AF$2,Total!W:W,B12,Total!O:O,DB!$G$5,Total!N:N,DB!$O$5,Total!M:M,DB!$G$9,Total!K:K,DB!$O$9,Total!AA:AA,$I$2)</f>
        <v>0</v>
      </c>
      <c r="E12" s="31">
        <f>COUNTIFS(Total!X:X,$E$3,Total!W:W,B12,Total!O:O,DB!$G$5,Total!N:N,DB!$O$5,Total!M:M,DB!$G$9,Total!K:K,DB!$O$9,Total!C:C,$I$2)+COUNTIFS(Total!X:X,$E$3,Total!W:W,B12,Total!AA:AA,DB!$G$5,Total!AA:AA,DB!$O$5,Total!AA:AA,DB!$G$9,Total!AA:AA,DB!$O$9,Total!AA:AA,$I$2)+COUNTIFS(Total!X:X,$E$3,Total!W:W,B12,Total!O:O,DB!$G$5,Total!AA:AA,DB!$O$5,Total!AA:AA,DB!$G$9,Total!AA:AA,DB!$O$9,Total!AA:AA,$I$2)+COUNTIFS(Total!X:X,$E$3,Total!W:W,B12,Total!AA:AA,DB!$G$5,Total!N:N,DB!$O$5,Total!AA:AA,DB!$G$9,Total!AA:AA,DB!$O$9,Total!AA:AA,$I$2)+COUNTIFS(Total!X:X,$E$3,Total!W:W,B12,Total!AA:AA,DB!$G$5,Total!AA:AA,DB!$O$5,Total!M:M,DB!$G$9,Total!AA:AA,DB!$O$9,Total!AA:AA,$I$2)+COUNTIFS(Total!X:X,$E$3,Total!W:W,B12,Total!AA:AA,DB!$G$5,Total!AA:AA,DB!$O$5,Total!AA:AA,DB!$G$9,Total!K:K,DB!$O$9,Total!AA:AA,$I$2)+COUNTIFS(Total!X:X,$E$3,Total!W:W,B12,Total!AA:AA,DB!$G$5,Total!AA:AA,DB!$O$5,Total!AA:AA,DB!$G$9,Total!AA:AA,DB!$O$9,Total!C:C,$I$2)+COUNTIFS(Total!X:X,$E$3,Total!W:W,B12,Total!O:O,DB!$G$5,Total!N:N,DB!$O$5,Total!M:M,DB!$G$9,Total!AA:AA,DB!$O$9,Total!AA:AA,$I$2)+COUNTIFS(Total!X:X,$E$3,Total!W:W,B12,Total!O:O,DB!$G$5,Total!N:N,DB!$O$5,Total!AA:AA,DB!$G$9,Total!K:K,DB!$O$9,Total!AA:AA,$I$2)+COUNTIFS(Total!X:X,$E$3,Total!W:W,B12,Total!O:O,DB!$G$5,Total!N:N,DB!$O$5,Total!AA:AA,DB!$G$9,Total!AA:AA,DB!$O$9,Total!C:C,$I$2)+COUNTIFS(Total!X:X,$E$3,Total!W:W,B12,Total!O:O,DB!$G$5,Total!AA:AA,DB!$O$5,Total!M:M,DB!$G$9,Total!K:K,DB!$O$9,Total!AA:AA,$I$2)+COUNTIFS(Total!X:X,$E$3,Total!W:W,B12,Total!O:O,DB!$G$5,Total!AA:AA,DB!$O$5,Total!M:M,DB!$G$9,Total!AA:AA,DB!$O$9,Total!C:C,$I$2)+COUNTIFS(Total!X:X,$E$3,Total!W:W,B12,Total!O:O,DB!$G$5,Total!AA:AA,DB!$O$5,Total!AA:AA,DB!$G$9,Total!K:K,DB!$O$9,Total!C:C,$I$2)+COUNTIFS(Total!X:X,$E$3,Total!W:W,B12,Total!AA:AA,DB!$G$5,Total!N:N,DB!$O$5,Total!M:M,DB!$G$9,Total!K:K,DB!$O$9,Total!AA:AA,$I$2)+COUNTIFS(Total!X:X,$E$3,Total!W:W,B12,Total!AA:AA,DB!$G$5,Total!N:N,DB!$O$5,Total!M:M,DB!$G$9,Total!AA:AA,DB!$O$9,Total!C:C,$I$2)+COUNTIFS(Total!X:X,$E$3,Total!W:W,B12,Total!AA:AA,DB!$G$5,Total!N:N,DB!$O$5,Total!AA:AA,DB!$G$9,Total!K:K,DB!$O$9,Total!C:C,$I$2)+COUNTIFS(Total!X:X,$E$3,Total!W:W,B12,Total!AA:AA,DB!$G$5,Total!AA:AA,DB!$O$5,Total!M:M,DB!$G$9,Total!K:K,DB!$O$9,Total!C:C,$I$2)+COUNTIFS(Total!X:X,$E$3,Total!W:W,B12,Total!O:O,DB!$G$5,Total!N:N,DB!$O$5,Total!AA:AA,DB!$G$9,Total!AA:AA,DB!$O$9,Total!AA:AA,$I$2)+COUNTIFS(Total!X:X,$E$3,Total!W:W,B12,Total!O:O,DB!$G$5,Total!AA:AA,DB!$O$5,Total!M:M,DB!$G$9,Total!AA:AA,DB!$O$9,Total!AA:AA,$I$2)+COUNTIFS(Total!X:X,$E$3,Total!W:W,B12,Total!O:O,DB!$G$5,Total!AA:AA,DB!$O$5,Total!AA:AA,DB!$G$9,Total!K:K,DB!$O$9,Total!AA:AA,$I$2)+COUNTIFS(Total!X:X,$E$3,Total!W:W,B12,Total!O:O,DB!$G$5,Total!AA:AA,DB!$O$5,Total!AA:AA,DB!$G$9,Total!AA:AA,DB!$O$9,Total!C:C,$I$2)+COUNTIFS(Total!X:X,$E$3,Total!W:W,B12,Total!AA:AA,DB!$G$5,Total!N:N,DB!$O$5,Total!M:M,DB!$G$9,Total!AA:AA,DB!$O$9,Total!AA:AA,$I$2)+COUNTIFS(Total!X:X,$E$3,Total!W:W,B12,Total!AA:AA,DB!$G$5,Total!N:N,DB!$O$5,Total!AA:AA,DB!$G$9,Total!K:K,DB!$O$9,Total!AA:AA,$I$2)+COUNTIFS(Total!X:X,$E$3,Total!W:W,B12,Total!AA:AA,DB!$G$5,Total!N:N,DB!$O$5,Total!AA:AA,DB!$G$9,Total!AA:AA,DB!$O$9,Total!C:C,$I$2)+COUNTIFS(Total!X:X,$E$3,Total!W:W,B12,Total!AA:AA,DB!$G$5,Total!AA:AA,DB!$O$5,Total!M:M,DB!$G$9,Total!K:K,DB!$O$9,Total!AA:AA,$I$2)+COUNTIFS(Total!X:X,$E$3,Total!W:W,B12,Total!AA:AA,DB!$G$5,Total!AA:AA,DB!$O$5,Total!M:M,DB!$G$9,Total!AA:AA,DB!$O$9,Total!C:C,$I$2)+COUNTIFS(Total!X:X,$E$3,Total!W:W,B12,Total!AA:AA,DB!$G$5,Total!AA:AA,DB!$O$5,Total!AA:AA,DB!$G$9,Total!K:K,DB!$O$9,Total!C:C,$I$2)+COUNTIFS(Total!X:X,$E$3,Total!W:W,B12,Total!AA:AA,DB!$G$5,Total!N:N,DB!$O$5,Total!M:M,DB!$G$9,Total!K:K,DB!$O$9,Total!C:C,$I$2)+COUNTIFS(Total!X:X,$E$3,Total!W:W,B12,Total!O:O,DB!$G$5,Total!AA:AA,DB!$O$5,Total!M:M,DB!$G$9,Total!K:K,DB!$O$9,Total!C:C,$I$2)+COUNTIFS(Total!X:X,$E$3,Total!W:W,B12,Total!O:O,DB!$G$5,Total!N:N,DB!$O$5,Total!AA:AA,DB!$G$9,Total!K:K,DB!$O$9,Total!C:C,$I$2)+COUNTIFS(Total!X:X,$E$3,Total!W:W,B12,Total!O:O,DB!$G$5,Total!N:N,DB!$O$5,Total!M:M,DB!$G$9,Total!AA:AA,DB!$O$9,Total!C:C,$I$2)+COUNTIFS(Total!X:X,$E$3,Total!W:W,B12,Total!O:O,DB!$G$5,Total!N:N,DB!$O$5,Total!M:M,DB!$G$9,Total!K:K,DB!$O$9,Total!AA:AA,$I$2)</f>
        <v>0</v>
      </c>
      <c r="F12" s="31"/>
      <c r="G12" s="31">
        <f>COUNTIFS(Total!X:X,$G$3,Total!W:W,B12,Total!O:O,DB!$G$5,Total!N:N,DB!$O$5,Total!M:M,DB!$G$9,Total!K:K,DB!$O$9,Total!C:C,$I$2)+COUNTIFS(Total!X:X,$G$3,Total!W:W,B12,Total!AA:AA,DB!$G$5,Total!AA:AA,DB!$O$5,Total!AA:AA,DB!$G$9,Total!AA:AA,DB!$O$9,Total!AA:AA,$I$2)+COUNTIFS(Total!X:X,$G$3,Total!W:W,B12,Total!O:O,DB!$G$5,Total!AA:AA,DB!$O$5,Total!AA:AA,DB!$G$9,Total!AA:AA,DB!$O$9,Total!AA:AA,$I$2)+COUNTIFS(Total!X:X,$G$3,Total!W:W,B12,Total!AA:AA,DB!$G$5,Total!N:N,DB!$O$5,Total!AA:AA,DB!$G$9,Total!AA:AA,DB!$O$9,Total!AA:AA,$I$2)+COUNTIFS(Total!X:X,$G$3,Total!W:W,B12,Total!AA:AA,DB!$G$5,Total!AA:AA,DB!$O$5,Total!M:M,DB!$G$9,Total!AA:AA,DB!$O$9,Total!AA:AA,$I$2)+COUNTIFS(Total!X:X,$G$3,Total!W:W,B12,Total!AA:AA,DB!$G$5,Total!AA:AA,DB!$O$5,Total!AA:AA,DB!$G$9,Total!K:K,DB!$O$9,Total!AA:AA,$I$2)+COUNTIFS(Total!X:X,$G$3,Total!W:W,B12,Total!AA:AA,DB!$G$5,Total!AA:AA,DB!$O$5,Total!AA:AA,DB!$G$9,Total!AA:AA,DB!$O$9,Total!C:C,$I$2)+COUNTIFS(Total!X:X,$G$3,Total!W:W,B12,Total!O:O,DB!$G$5,Total!N:N,DB!$O$5,Total!M:M,DB!$G$9,Total!AA:AA,DB!$O$9,Total!AA:AA,$I$2)+COUNTIFS(Total!X:X,$G$3,Total!W:W,B12,Total!O:O,DB!$G$5,Total!N:N,DB!$O$5,Total!AA:AA,DB!$G$9,Total!K:K,DB!$O$9,Total!AA:AA,$I$2)+COUNTIFS(Total!X:X,$G$3,Total!W:W,B12,Total!O:O,DB!$G$5,Total!N:N,DB!$O$5,Total!AA:AA,DB!$G$9,Total!AA:AA,DB!$O$9,Total!C:C,$I$2)+COUNTIFS(Total!X:X,$G$3,Total!W:W,B12,Total!O:O,DB!$G$5,Total!AA:AA,DB!$O$5,Total!M:M,DB!$G$9,Total!K:K,DB!$O$9,Total!AA:AA,$I$2)+COUNTIFS(Total!X:X,$G$3,Total!W:W,B12,Total!O:O,DB!$G$5,Total!AA:AA,DB!$O$5,Total!M:M,DB!$G$9,Total!AA:AA,DB!$O$9,Total!C:C,$I$2)+COUNTIFS(Total!X:X,$G$3,Total!W:W,B12,Total!O:O,DB!$G$5,Total!AA:AA,DB!$O$5,Total!AA:AA,DB!$G$9,Total!K:K,DB!$O$9,Total!C:C,$I$2)+COUNTIFS(Total!X:X,$G$3,Total!W:W,B12,Total!AA:AA,DB!$G$5,Total!N:N,DB!$O$5,Total!M:M,DB!$G$9,Total!K:K,DB!$O$9,Total!AA:AA,$I$2)+COUNTIFS(Total!X:X,$G$3,Total!W:W,B12,Total!AA:AA,DB!$G$5,Total!N:N,DB!$O$5,Total!M:M,DB!$G$9,Total!AA:AA,DB!$O$9,Total!C:C,$I$2)+COUNTIFS(Total!X:X,$G$3,Total!W:W,B12,Total!AA:AA,DB!$G$5,Total!N:N,DB!$O$5,Total!AA:AA,DB!$G$9,Total!K:K,DB!$O$9,Total!C:C,$I$2)+COUNTIFS(Total!X:X,$G$3,Total!W:W,B12,Total!AA:AA,DB!$G$5,Total!AA:AA,DB!$O$5,Total!M:M,DB!$G$9,Total!K:K,DB!$O$9,Total!C:C,$I$2)+COUNTIFS(Total!X:X,$G$3,Total!W:W,B12,Total!O:O,DB!$G$5,Total!N:N,DB!$O$5,Total!AA:AA,DB!$G$9,Total!AA:AA,DB!$O$9,Total!AA:AA,$I$2)+COUNTIFS(Total!X:X,$G$3,Total!W:W,B12,Total!O:O,DB!$G$5,Total!AA:AA,DB!$O$5,Total!M:M,DB!$G$9,Total!AA:AA,DB!$O$9,Total!AA:AA,$I$2)+COUNTIFS(Total!X:X,$G$3,Total!W:W,B12,Total!O:O,DB!$G$5,Total!AA:AA,DB!$O$5,Total!AA:AA,DB!$G$9,Total!K:K,DB!$O$9,Total!AA:AA,$I$2)+COUNTIFS(Total!X:X,$G$3,Total!W:W,B12,Total!O:O,DB!$G$5,Total!AA:AA,DB!$O$5,Total!AA:AA,DB!$G$9,Total!AA:AA,DB!$O$9,Total!C:C,$I$2)+COUNTIFS(Total!X:X,$G$3,Total!W:W,B12,Total!AA:AA,DB!$G$5,Total!N:N,DB!$O$5,Total!M:M,DB!$G$9,Total!AA:AA,DB!$O$9,Total!AA:AA,$I$2)+COUNTIFS(Total!X:X,$G$3,Total!W:W,B12,Total!AA:AA,DB!$G$5,Total!N:N,DB!$O$5,Total!AA:AA,DB!$G$9,Total!K:K,DB!$O$9,Total!AA:AA,$I$2)+COUNTIFS(Total!X:X,$G$3,Total!W:W,B12,Total!AA:AA,DB!$G$5,Total!N:N,DB!$O$5,Total!AA:AA,DB!$G$9,Total!AA:AA,DB!$O$9,Total!C:C,$I$2)+COUNTIFS(Total!X:X,$G$3,Total!W:W,B12,Total!AA:AA,DB!$G$5,Total!AA:AA,DB!$O$5,Total!M:M,DB!$G$9,Total!K:K,DB!$O$9,Total!AA:AA,$I$2)+COUNTIFS(Total!X:X,$G$3,Total!W:W,B12,Total!AA:AA,DB!$G$5,Total!AA:AA,DB!$O$5,Total!M:M,DB!$G$9,Total!AA:AA,DB!$O$9,Total!C:C,$I$2)+COUNTIFS(Total!X:X,$G$3,Total!W:W,B12,Total!AA:AA,DB!$G$5,Total!AA:AA,DB!$O$5,Total!AA:AA,DB!$G$9,Total!K:K,DB!$O$9,Total!C:C,$I$2)+COUNTIFS(Total!X:X,$G$3,Total!W:W,B12,Total!AA:AA,DB!$G$5,Total!N:N,DB!$O$5,Total!M:M,DB!$G$9,Total!K:K,DB!$O$9,Total!C:C,$I$2)+COUNTIFS(Total!X:X,$G$3,Total!W:W,B12,Total!O:O,DB!$G$5,Total!AA:AA,DB!$O$5,Total!M:M,DB!$G$9,Total!K:K,DB!$O$9,Total!C:C,$I$2)+COUNTIFS(Total!X:X,$G$3,Total!W:W,B12,Total!O:O,DB!$G$5,Total!N:N,DB!$O$5,Total!AA:AA,DB!$G$9,Total!K:K,DB!$O$9,Total!C:C,$I$2)+COUNTIFS(Total!X:X,$G$3,Total!W:W,B12,Total!O:O,DB!$G$5,Total!N:N,DB!$O$5,Total!M:M,DB!$G$9,Total!AA:AA,DB!$O$9,Total!C:C,$I$2)+COUNTIFS(Total!X:X,$G$3,Total!W:W,B12,Total!O:O,DB!$G$5,Total!N:N,DB!$O$5,Total!M:M,DB!$G$9,Total!K:K,DB!$O$9,Total!AA:AA,$I$2)</f>
        <v>0</v>
      </c>
      <c r="H12" s="31">
        <f>COUNTIFS(Total!X:X,$H$3,Total!W:W,B12,Total!O:O,DB!$G$5,Total!N:N,DB!$O$5,Total!M:M,DB!$G$9,Total!K:K,DB!$O$9,Total!C:C,$I$2)+COUNTIFS(Total!X:X,$H$3,Total!W:W,B12,Total!AA:AA,DB!$G$5,Total!AA:AA,DB!$O$5,Total!AA:AA,DB!$G$9,Total!AA:AA,DB!$O$9,Total!AA:AA,$I$2)+COUNTIFS(Total!X:X,$H$3,Total!W:W,B12,Total!O:O,DB!$G$5,Total!AA:AA,DB!$O$5,Total!AA:AA,DB!$G$9,Total!AA:AA,DB!$O$9,Total!AA:AA,$I$2)+COUNTIFS(Total!X:X,$H$3,Total!W:W,B12,Total!AA:AA,DB!$G$5,Total!N:N,DB!$O$5,Total!AA:AA,DB!$G$9,Total!AA:AA,DB!$O$9,Total!AA:AA,$I$2)+COUNTIFS(Total!X:X,$H$3,Total!W:W,B12,Total!AA:AA,DB!$G$5,Total!AA:AA,DB!$O$5,Total!M:M,DB!$G$9,Total!AA:AA,DB!$O$9,Total!AA:AA,$I$2)+COUNTIFS(Total!X:X,$H$3,Total!W:W,B12,Total!AA:AA,DB!$G$5,Total!AA:AA,DB!$O$5,Total!AA:AA,DB!$G$9,Total!K:K,DB!$O$9,Total!AA:AA,$I$2)+COUNTIFS(Total!X:X,$H$3,Total!W:W,B12,Total!AA:AA,DB!$G$5,Total!AA:AA,DB!$O$5,Total!AA:AA,DB!$G$9,Total!AA:AA,DB!$O$9,Total!C:C,$I$2)+COUNTIFS(Total!X:X,$H$3,Total!W:W,B12,Total!O:O,DB!$G$5,Total!N:N,DB!$O$5,Total!M:M,DB!$G$9,Total!AA:AA,DB!$O$9,Total!AA:AA,$I$2)+COUNTIFS(Total!X:X,$H$3,Total!W:W,B12,Total!O:O,DB!$G$5,Total!N:N,DB!$O$5,Total!AA:AA,DB!$G$9,Total!K:K,DB!$O$9,Total!AA:AA,$I$2)+COUNTIFS(Total!X:X,$H$3,Total!W:W,B12,Total!O:O,DB!$G$5,Total!N:N,DB!$O$5,Total!AA:AA,DB!$G$9,Total!AA:AA,DB!$O$9,Total!C:C,$I$2)+COUNTIFS(Total!X:X,$H$3,Total!W:W,B12,Total!O:O,DB!$G$5,Total!AA:AA,DB!$O$5,Total!M:M,DB!$G$9,Total!K:K,DB!$O$9,Total!AA:AA,$I$2)+COUNTIFS(Total!X:X,$H$3,Total!W:W,B12,Total!O:O,DB!$G$5,Total!AA:AA,DB!$O$5,Total!M:M,DB!$G$9,Total!AA:AA,DB!$O$9,Total!C:C,$I$2)+COUNTIFS(Total!X:X,$H$3,Total!W:W,B12,Total!O:O,DB!$G$5,Total!AA:AA,DB!$O$5,Total!AA:AA,DB!$G$9,Total!K:K,DB!$O$9,Total!C:C,$I$2)+COUNTIFS(Total!X:X,$H$3,Total!W:W,B12,Total!AA:AA,DB!$G$5,Total!N:N,DB!$O$5,Total!M:M,DB!$G$9,Total!K:K,DB!$O$9,Total!AA:AA,$I$2)+COUNTIFS(Total!X:X,$H$3,Total!W:W,B12,Total!AA:AA,DB!$G$5,Total!N:N,DB!$O$5,Total!M:M,DB!$G$9,Total!AA:AA,DB!$O$9,Total!C:C,$I$2)+COUNTIFS(Total!X:X,$H$3,Total!W:W,B12,Total!AA:AA,DB!$G$5,Total!N:N,DB!$O$5,Total!AA:AA,DB!$G$9,Total!K:K,DB!$O$9,Total!C:C,$I$2)+COUNTIFS(Total!X:X,$H$3,Total!W:W,B12,Total!AA:AA,DB!$G$5,Total!AA:AA,DB!$O$5,Total!M:M,DB!$G$9,Total!K:K,DB!$O$9,Total!C:C,$I$2)+COUNTIFS(Total!X:X,$H$3,Total!W:W,B12,Total!O:O,DB!$G$5,Total!N:N,DB!$O$5,Total!AA:AA,DB!$G$9,Total!AA:AA,DB!$O$9,Total!AA:AA,$I$2)+COUNTIFS(Total!X:X,$H$3,Total!W:W,B12,Total!O:O,DB!$G$5,Total!AA:AA,DB!$O$5,Total!M:M,DB!$G$9,Total!AA:AA,DB!$O$9,Total!AA:AA,$I$2)+COUNTIFS(Total!X:X,$H$3,Total!W:W,B12,Total!O:O,DB!$G$5,Total!AA:AA,DB!$O$5,Total!AA:AA,DB!$G$9,Total!K:K,DB!$O$9,Total!AA:AA,$I$2)+COUNTIFS(Total!X:X,$H$3,Total!W:W,B12,Total!O:O,DB!$G$5,Total!AA:AA,DB!$O$5,Total!AA:AA,DB!$G$9,Total!AA:AA,DB!$O$9,Total!C:C,$I$2)+COUNTIFS(Total!X:X,$H$3,Total!W:W,B12,Total!AA:AA,DB!$G$5,Total!N:N,DB!$O$5,Total!M:M,DB!$G$9,Total!AA:AA,DB!$O$9,Total!AA:AA,$I$2)+COUNTIFS(Total!X:X,$H$3,Total!W:W,B12,Total!AA:AA,DB!$G$5,Total!N:N,DB!$O$5,Total!AA:AA,DB!$G$9,Total!K:K,DB!$O$9,Total!AA:AA,$I$2)+COUNTIFS(Total!X:X,$H$3,Total!W:W,B12,Total!AA:AA,DB!$G$5,Total!N:N,DB!$O$5,Total!AA:AA,DB!$G$9,Total!AA:AA,DB!$O$9,Total!C:C,$I$2)+COUNTIFS(Total!X:X,$H$3,Total!W:W,B12,Total!AA:AA,DB!$G$5,Total!AA:AA,DB!$O$5,Total!M:M,DB!$G$9,Total!K:K,DB!$O$9,Total!AA:AA,$I$2)+COUNTIFS(Total!X:X,$H$3,Total!W:W,B12,Total!AA:AA,DB!$G$5,Total!AA:AA,DB!$O$5,Total!M:M,DB!$G$9,Total!AA:AA,DB!$O$9,Total!C:C,$I$2)+COUNTIFS(Total!X:X,$H$3,Total!W:W,B12,Total!AA:AA,DB!$G$5,Total!AA:AA,DB!$O$5,Total!AA:AA,DB!$G$9,Total!K:K,DB!$O$9,Total!C:C,$I$2)+COUNTIFS(Total!X:X,$H$3,Total!W:W,B12,Total!AA:AA,DB!$G$5,Total!N:N,DB!$O$5,Total!M:M,DB!$G$9,Total!K:K,DB!$O$9,Total!C:C,$I$2)+COUNTIFS(Total!X:X,$H$3,Total!W:W,B12,Total!O:O,DB!$G$5,Total!AA:AA,DB!$O$5,Total!M:M,DB!$G$9,Total!K:K,DB!$O$9,Total!C:C,$I$2)+COUNTIFS(Total!X:X,$H$3,Total!W:W,B12,Total!O:O,DB!$G$5,Total!N:N,DB!$O$5,Total!AA:AA,DB!$G$9,Total!K:K,DB!$O$9,Total!C:C,$I$2)+COUNTIFS(Total!X:X,$H$3,Total!W:W,B12,Total!O:O,DB!$G$5,Total!N:N,DB!$O$5,Total!M:M,DB!$G$9,Total!AA:AA,DB!$O$9,Total!C:C,$I$2)+COUNTIFS(Total!X:X,$H$3,Total!W:W,B12,Total!O:O,DB!$G$5,Total!N:N,DB!$O$5,Total!M:M,DB!$G$9,Total!K:K,DB!$O$9,Total!AA:AA,$I$2)</f>
        <v>0</v>
      </c>
      <c r="I12" s="31">
        <f>COUNTIFS(Total!X:X,$I$3,Total!W:W,B12,Total!O:O,DB!$G$5,Total!N:N,DB!$O$5,Total!M:M,DB!$G$9,Total!K:K,DB!$O$9,Total!C:C,$I$2)+COUNTIFS(Total!X:X,$I$3,Total!W:W,B12,Total!AA:AA,DB!$G$5,Total!AA:AA,DB!$O$5,Total!AA:AA,DB!$G$9,Total!AA:AA,DB!$O$9,Total!AA:AA,$I$2)+COUNTIFS(Total!X:X,$I$3,Total!W:W,B12,Total!O:O,DB!$G$5,Total!AA:AA,DB!$O$5,Total!AA:AA,DB!$G$9,Total!AA:AA,DB!$O$9,Total!AA:AA,$I$2)+COUNTIFS(Total!X:X,$I$3,Total!W:W,B12,Total!AA:AA,DB!$G$5,Total!N:N,DB!$O$5,Total!AA:AA,DB!$G$9,Total!AA:AA,DB!$O$9,Total!AA:AA,$I$2)+COUNTIFS(Total!X:X,$I$3,Total!W:W,B12,Total!AA:AA,DB!$G$5,Total!AA:AA,DB!$O$5,Total!M:M,DB!$G$9,Total!AA:AA,DB!$O$9,Total!AA:AA,$I$2)+COUNTIFS(Total!X:X,$I$3,Total!W:W,B12,Total!AA:AA,DB!$G$5,Total!AA:AA,DB!$O$5,Total!AA:AA,DB!$G$9,Total!K:K,DB!$O$9,Total!AA:AA,$I$2)+COUNTIFS(Total!X:X,$I$3,Total!W:W,B12,Total!AA:AA,DB!$G$5,Total!AA:AA,DB!$O$5,Total!AA:AA,DB!$G$9,Total!AA:AA,DB!$O$9,Total!C:C,$I$2)+COUNTIFS(Total!X:X,$I$3,Total!W:W,B12,Total!O:O,DB!$G$5,Total!N:N,DB!$O$5,Total!M:M,DB!$G$9,Total!AA:AA,DB!$O$9,Total!AA:AA,$I$2)+COUNTIFS(Total!X:X,$I$3,Total!W:W,B12,Total!O:O,DB!$G$5,Total!N:N,DB!$O$5,Total!AA:AA,DB!$G$9,Total!K:K,DB!$O$9,Total!AA:AA,$I$2)+COUNTIFS(Total!X:X,$I$3,Total!W:W,B12,Total!O:O,DB!$G$5,Total!N:N,DB!$O$5,Total!AA:AA,DB!$G$9,Total!AA:AA,DB!$O$9,Total!C:C,$I$2)+COUNTIFS(Total!X:X,$I$3,Total!W:W,B12,Total!O:O,DB!$G$5,Total!AA:AA,DB!$O$5,Total!M:M,DB!$G$9,Total!K:K,DB!$O$9,Total!AA:AA,$I$2)+COUNTIFS(Total!X:X,$I$3,Total!W:W,B12,Total!O:O,DB!$G$5,Total!AA:AA,DB!$O$5,Total!M:M,DB!$G$9,Total!AA:AA,DB!$O$9,Total!C:C,$I$2)+COUNTIFS(Total!X:X,$I$3,Total!W:W,B12,Total!O:O,DB!$G$5,Total!AA:AA,DB!$O$5,Total!AA:AA,DB!$G$9,Total!K:K,DB!$O$9,Total!C:C,$I$2)+COUNTIFS(Total!X:X,$I$3,Total!W:W,B12,Total!AA:AA,DB!$G$5,Total!N:N,DB!$O$5,Total!M:M,DB!$G$9,Total!K:K,DB!$O$9,Total!AA:AA,$I$2)+COUNTIFS(Total!X:X,$I$3,Total!W:W,B12,Total!AA:AA,DB!$G$5,Total!N:N,DB!$O$5,Total!M:M,DB!$G$9,Total!AA:AA,DB!$O$9,Total!C:C,$I$2)+COUNTIFS(Total!X:X,$I$3,Total!W:W,B12,Total!AA:AA,DB!$G$5,Total!N:N,DB!$O$5,Total!AA:AA,DB!$G$9,Total!K:K,DB!$O$9,Total!C:C,$I$2)+COUNTIFS(Total!X:X,$I$3,Total!W:W,B12,Total!AA:AA,DB!$G$5,Total!AA:AA,DB!$O$5,Total!M:M,DB!$G$9,Total!K:K,DB!$O$9,Total!C:C,$I$2)+COUNTIFS(Total!X:X,$I$3,Total!W:W,B12,Total!O:O,DB!$G$5,Total!N:N,DB!$O$5,Total!AA:AA,DB!$G$9,Total!AA:AA,DB!$O$9,Total!AA:AA,$I$2)+COUNTIFS(Total!X:X,$I$3,Total!W:W,B12,Total!O:O,DB!$G$5,Total!AA:AA,DB!$O$5,Total!M:M,DB!$G$9,Total!AA:AA,DB!$O$9,Total!AA:AA,$I$2)+COUNTIFS(Total!X:X,$I$3,Total!W:W,B12,Total!O:O,DB!$G$5,Total!AA:AA,DB!$O$5,Total!AA:AA,DB!$G$9,Total!K:K,DB!$O$9,Total!AA:AA,$I$2)+COUNTIFS(Total!X:X,$I$3,Total!W:W,B12,Total!O:O,DB!$G$5,Total!AA:AA,DB!$O$5,Total!AA:AA,DB!$G$9,Total!AA:AA,DB!$O$9,Total!C:C,$I$2)+COUNTIFS(Total!X:X,$I$3,Total!W:W,B12,Total!AA:AA,DB!$G$5,Total!N:N,DB!$O$5,Total!M:M,DB!$G$9,Total!AA:AA,DB!$O$9,Total!AA:AA,$I$2)+COUNTIFS(Total!X:X,$I$3,Total!W:W,B12,Total!AA:AA,DB!$G$5,Total!N:N,DB!$O$5,Total!AA:AA,DB!$G$9,Total!K:K,DB!$O$9,Total!AA:AA,$I$2)+COUNTIFS(Total!X:X,$I$3,Total!W:W,B12,Total!AA:AA,DB!$G$5,Total!N:N,DB!$O$5,Total!AA:AA,DB!$G$9,Total!AA:AA,DB!$O$9,Total!C:C,$I$2)+COUNTIFS(Total!X:X,$I$3,Total!W:W,B12,Total!AA:AA,DB!$G$5,Total!AA:AA,DB!$O$5,Total!M:M,DB!$G$9,Total!K:K,DB!$O$9,Total!AA:AA,$I$2)+COUNTIFS(Total!X:X,$I$3,Total!W:W,B12,Total!AA:AA,DB!$G$5,Total!AA:AA,DB!$O$5,Total!M:M,DB!$G$9,Total!AA:AA,DB!$O$9,Total!C:C,$I$2)+COUNTIFS(Total!X:X,$I$3,Total!W:W,B12,Total!AA:AA,DB!$G$5,Total!AA:AA,DB!$O$5,Total!AA:AA,DB!$G$9,Total!K:K,DB!$O$9,Total!C:C,$I$2)+COUNTIFS(Total!X:X,$I$3,Total!W:W,B12,Total!AA:AA,DB!$G$5,Total!N:N,DB!$O$5,Total!M:M,DB!$G$9,Total!K:K,DB!$O$9,Total!C:C,$I$2)+COUNTIFS(Total!X:X,$I$3,Total!W:W,B12,Total!O:O,DB!$G$5,Total!AA:AA,DB!$O$5,Total!M:M,DB!$G$9,Total!K:K,DB!$O$9,Total!C:C,$I$2)+COUNTIFS(Total!X:X,$I$3,Total!W:W,B12,Total!O:O,DB!$G$5,Total!N:N,DB!$O$5,Total!AA:AA,DB!$G$9,Total!K:K,DB!$O$9,Total!C:C,$I$2)+COUNTIFS(Total!X:X,$I$3,Total!W:W,B12,Total!O:O,DB!$G$5,Total!N:N,DB!$O$5,Total!M:M,DB!$G$9,Total!AA:AA,DB!$O$9,Total!C:C,$I$2)+COUNTIFS(Total!X:X,$I$3,Total!W:W,B12,Total!O:O,DB!$G$5,Total!N:N,DB!$O$5,Total!M:M,DB!$G$9,Total!K:K,DB!$O$9,Total!AA:AA,$I$2)</f>
        <v>0</v>
      </c>
      <c r="J12" s="31">
        <f>COUNTIFS(Total!X:X,$J$3,Total!W:W,B12,Total!O:O,DB!$G$5,Total!N:N,DB!$O$5,Total!M:M,DB!$G$9,Total!K:K,DB!$O$9,Total!C:C,$I$2)+COUNTIFS(Total!X:X,$J$3,Total!W:W,B12,Total!AA:AA,DB!$G$5,Total!AA:AA,DB!$O$5,Total!AA:AA,DB!$G$9,Total!AA:AA,DB!$O$9,Total!AA:AA,$I$2)+COUNTIFS(Total!X:X,$J$3,Total!W:W,B12,Total!O:O,DB!$G$5,Total!AA:AA,DB!$O$5,Total!AA:AA,DB!$G$9,Total!AA:AA,DB!$O$9,Total!AA:AA,$I$2)+COUNTIFS(Total!X:X,$J$3,Total!W:W,B12,Total!AA:AA,DB!$G$5,Total!N:N,DB!$O$5,Total!AA:AA,DB!$G$9,Total!AA:AA,DB!$O$9,Total!AA:AA,$I$2)+COUNTIFS(Total!X:X,$J$3,Total!W:W,B12,Total!AA:AA,DB!$G$5,Total!AA:AA,DB!$O$5,Total!M:M,DB!$G$9,Total!AA:AA,DB!$O$9,Total!AA:AA,$I$2)+COUNTIFS(Total!X:X,$J$3,Total!W:W,B12,Total!AA:AA,DB!$G$5,Total!AA:AA,DB!$O$5,Total!AA:AA,DB!$G$9,Total!K:K,DB!$O$9,Total!AA:AA,$I$2)+COUNTIFS(Total!X:X,$J$3,Total!W:W,B12,Total!AA:AA,DB!$G$5,Total!AA:AA,DB!$O$5,Total!AA:AA,DB!$G$9,Total!AA:AA,DB!$O$9,Total!C:C,$I$2)+COUNTIFS(Total!X:X,$J$3,Total!W:W,B12,Total!O:O,DB!$G$5,Total!N:N,DB!$O$5,Total!M:M,DB!$G$9,Total!AA:AA,DB!$O$9,Total!AA:AA,$I$2)+COUNTIFS(Total!X:X,$J$3,Total!W:W,B12,Total!O:O,DB!$G$5,Total!N:N,DB!$O$5,Total!AA:AA,DB!$G$9,Total!K:K,DB!$O$9,Total!AA:AA,$I$2)+COUNTIFS(Total!X:X,$J$3,Total!W:W,B12,Total!O:O,DB!$G$5,Total!N:N,DB!$O$5,Total!AA:AA,DB!$G$9,Total!AA:AA,DB!$O$9,Total!C:C,$I$2)+COUNTIFS(Total!X:X,$J$3,Total!W:W,B12,Total!O:O,DB!$G$5,Total!AA:AA,DB!$O$5,Total!M:M,DB!$G$9,Total!K:K,DB!$O$9,Total!AA:AA,$I$2)+COUNTIFS(Total!X:X,$J$3,Total!W:W,B12,Total!O:O,DB!$G$5,Total!AA:AA,DB!$O$5,Total!M:M,DB!$G$9,Total!AA:AA,DB!$O$9,Total!C:C,$I$2)+COUNTIFS(Total!X:X,$J$3,Total!W:W,B12,Total!O:O,DB!$G$5,Total!AA:AA,DB!$O$5,Total!AA:AA,DB!$G$9,Total!K:K,DB!$O$9,Total!C:C,$I$2)+COUNTIFS(Total!X:X,$J$3,Total!W:W,B12,Total!AA:AA,DB!$G$5,Total!N:N,DB!$O$5,Total!M:M,DB!$G$9,Total!K:K,DB!$O$9,Total!AA:AA,$I$2)+COUNTIFS(Total!X:X,$J$3,Total!W:W,B12,Total!AA:AA,DB!$G$5,Total!N:N,DB!$O$5,Total!M:M,DB!$G$9,Total!AA:AA,DB!$O$9,Total!C:C,$I$2)+COUNTIFS(Total!X:X,$J$3,Total!W:W,B12,Total!AA:AA,DB!$G$5,Total!N:N,DB!$O$5,Total!AA:AA,DB!$G$9,Total!K:K,DB!$O$9,Total!C:C,$I$2)+COUNTIFS(Total!X:X,$J$3,Total!W:W,B12,Total!AA:AA,DB!$G$5,Total!AA:AA,DB!$O$5,Total!M:M,DB!$G$9,Total!K:K,DB!$O$9,Total!C:C,$I$2)+COUNTIFS(Total!X:X,$J$3,Total!W:W,B12,Total!O:O,DB!$G$5,Total!N:N,DB!$O$5,Total!AA:AA,DB!$G$9,Total!AA:AA,DB!$O$9,Total!AA:AA,$I$2)+COUNTIFS(Total!X:X,$J$3,Total!W:W,B12,Total!O:O,DB!$G$5,Total!AA:AA,DB!$O$5,Total!M:M,DB!$G$9,Total!AA:AA,DB!$O$9,Total!AA:AA,$I$2)+COUNTIFS(Total!X:X,$J$3,Total!W:W,B12,Total!O:O,DB!$G$5,Total!AA:AA,DB!$O$5,Total!AA:AA,DB!$G$9,Total!K:K,DB!$O$9,Total!AA:AA,$I$2)+COUNTIFS(Total!X:X,$J$3,Total!W:W,B12,Total!O:O,DB!$G$5,Total!AA:AA,DB!$O$5,Total!AA:AA,DB!$G$9,Total!AA:AA,DB!$O$9,Total!C:C,$I$2)+COUNTIFS(Total!X:X,$J$3,Total!W:W,B12,Total!AA:AA,DB!$G$5,Total!N:N,DB!$O$5,Total!M:M,DB!$G$9,Total!AA:AA,DB!$O$9,Total!AA:AA,$I$2)+COUNTIFS(Total!X:X,$J$3,Total!W:W,B12,Total!AA:AA,DB!$G$5,Total!N:N,DB!$O$5,Total!AA:AA,DB!$G$9,Total!K:K,DB!$O$9,Total!AA:AA,$I$2)+COUNTIFS(Total!X:X,$J$3,Total!W:W,B12,Total!AA:AA,DB!$G$5,Total!N:N,DB!$O$5,Total!AA:AA,DB!$G$9,Total!AA:AA,DB!$O$9,Total!C:C,$I$2)+COUNTIFS(Total!X:X,$J$3,Total!W:W,B12,Total!AA:AA,DB!$G$5,Total!AA:AA,DB!$O$5,Total!M:M,DB!$G$9,Total!K:K,DB!$O$9,Total!AA:AA,$I$2)+COUNTIFS(Total!X:X,$J$3,Total!W:W,B12,Total!AA:AA,DB!$G$5,Total!AA:AA,DB!$O$5,Total!M:M,DB!$G$9,Total!AA:AA,DB!$O$9,Total!C:C,$I$2)+COUNTIFS(Total!X:X,$J$3,Total!W:W,B12,Total!AA:AA,DB!$G$5,Total!AA:AA,DB!$O$5,Total!AA:AA,DB!$G$9,Total!K:K,DB!$O$9,Total!C:C,$I$2)+COUNTIFS(Total!X:X,$J$3,Total!W:W,B12,Total!AA:AA,DB!$G$5,Total!N:N,DB!$O$5,Total!M:M,DB!$G$9,Total!K:K,DB!$O$9,Total!C:C,$I$2)+COUNTIFS(Total!X:X,$J$3,Total!W:W,B12,Total!O:O,DB!$G$5,Total!AA:AA,DB!$O$5,Total!M:M,DB!$G$9,Total!K:K,DB!$O$9,Total!C:C,$I$2)+COUNTIFS(Total!X:X,$J$3,Total!W:W,B12,Total!O:O,DB!$G$5,Total!N:N,DB!$O$5,Total!AA:AA,DB!$G$9,Total!K:K,DB!$O$9,Total!C:C,$I$2)+COUNTIFS(Total!X:X,$J$3,Total!W:W,B12,Total!O:O,DB!$G$5,Total!N:N,DB!$O$5,Total!M:M,DB!$G$9,Total!AA:AA,DB!$O$9,Total!C:C,$I$2)+COUNTIFS(Total!X:X,$J$3,Total!W:W,B12,Total!O:O,DB!$G$5,Total!N:N,DB!$O$5,Total!M:M,DB!$G$9,Total!K:K,DB!$O$9,Total!AA:AA,$I$2)</f>
        <v>1</v>
      </c>
      <c r="K12" s="31">
        <f>COUNTIFS(Total!X:X,$K$3,Total!W:W,B12,Total!O:O,DB!$G$5,Total!N:N,DB!$O$5,Total!M:M,DB!$G$9,Total!K:K,DB!$O$9,Total!C:C,$I$2)+COUNTIFS(Total!X:X,$K$3,Total!W:W,B12,Total!AA:AA,DB!$G$5,Total!AA:AA,DB!$O$5,Total!AA:AA,DB!$G$9,Total!AA:AA,DB!$O$9,Total!AA:AA,$I$2)+COUNTIFS(Total!X:X,$K$3,Total!W:W,B12,Total!O:O,DB!$G$5,Total!AA:AA,DB!$O$5,Total!AA:AA,DB!$G$9,Total!AA:AA,DB!$O$9,Total!AA:AA,$I$2)+COUNTIFS(Total!X:X,$K$3,Total!W:W,B12,Total!AA:AA,DB!$G$5,Total!N:N,DB!$O$5,Total!AA:AA,DB!$G$9,Total!AA:AA,DB!$O$9,Total!AA:AA,$I$2)+COUNTIFS(Total!X:X,$K$3,Total!W:W,B12,Total!AA:AA,DB!$G$5,Total!AA:AA,DB!$O$5,Total!M:M,DB!$G$9,Total!AA:AA,DB!$O$9,Total!AA:AA,$I$2)+COUNTIFS(Total!X:X,$K$3,Total!W:W,B12,Total!AA:AA,DB!$G$5,Total!AA:AA,DB!$O$5,Total!AA:AA,DB!$G$9,Total!K:K,DB!$O$9,Total!AA:AA,$I$2)+COUNTIFS(Total!X:X,$K$3,Total!W:W,B12,Total!AA:AA,DB!$G$5,Total!AA:AA,DB!$O$5,Total!AA:AA,DB!$G$9,Total!AA:AA,DB!$O$9,Total!C:C,$I$2)+COUNTIFS(Total!X:X,$K$3,Total!W:W,B12,Total!O:O,DB!$G$5,Total!N:N,DB!$O$5,Total!M:M,DB!$G$9,Total!AA:AA,DB!$O$9,Total!AA:AA,$I$2)+COUNTIFS(Total!X:X,$K$3,Total!W:W,B12,Total!O:O,DB!$G$5,Total!N:N,DB!$O$5,Total!AA:AA,DB!$G$9,Total!K:K,DB!$O$9,Total!AA:AA,$I$2)+COUNTIFS(Total!X:X,$K$3,Total!W:W,B12,Total!O:O,DB!$G$5,Total!N:N,DB!$O$5,Total!AA:AA,DB!$G$9,Total!AA:AA,DB!$O$9,Total!C:C,$I$2)+COUNTIFS(Total!X:X,$K$3,Total!W:W,B12,Total!O:O,DB!$G$5,Total!AA:AA,DB!$O$5,Total!M:M,DB!$G$9,Total!K:K,DB!$O$9,Total!AA:AA,$I$2)+COUNTIFS(Total!X:X,$K$3,Total!W:W,B12,Total!O:O,DB!$G$5,Total!AA:AA,DB!$O$5,Total!M:M,DB!$G$9,Total!AA:AA,DB!$O$9,Total!C:C,$I$2)+COUNTIFS(Total!X:X,$K$3,Total!W:W,B12,Total!O:O,DB!$G$5,Total!AA:AA,DB!$O$5,Total!AA:AA,DB!$G$9,Total!K:K,DB!$O$9,Total!C:C,$I$2)+COUNTIFS(Total!X:X,$K$3,Total!W:W,B12,Total!AA:AA,DB!$G$5,Total!N:N,DB!$O$5,Total!M:M,DB!$G$9,Total!K:K,DB!$O$9,Total!AA:AA,$I$2)+COUNTIFS(Total!X:X,$K$3,Total!W:W,B12,Total!AA:AA,DB!$G$5,Total!N:N,DB!$O$5,Total!M:M,DB!$G$9,Total!AA:AA,DB!$O$9,Total!C:C,$I$2)+COUNTIFS(Total!X:X,$K$3,Total!W:W,B12,Total!AA:AA,DB!$G$5,Total!N:N,DB!$O$5,Total!AA:AA,DB!$G$9,Total!K:K,DB!$O$9,Total!C:C,$I$2)+COUNTIFS(Total!X:X,$K$3,Total!W:W,B12,Total!AA:AA,DB!$G$5,Total!AA:AA,DB!$O$5,Total!M:M,DB!$G$9,Total!K:K,DB!$O$9,Total!C:C,$I$2)+COUNTIFS(Total!X:X,$K$3,Total!W:W,B12,Total!O:O,DB!$G$5,Total!N:N,DB!$O$5,Total!AA:AA,DB!$G$9,Total!AA:AA,DB!$O$9,Total!AA:AA,$I$2)+COUNTIFS(Total!X:X,$K$3,Total!W:W,B12,Total!O:O,DB!$G$5,Total!AA:AA,DB!$O$5,Total!M:M,DB!$G$9,Total!AA:AA,DB!$O$9,Total!AA:AA,$I$2)+COUNTIFS(Total!X:X,$K$3,Total!W:W,B12,Total!O:O,DB!$G$5,Total!AA:AA,DB!$O$5,Total!AA:AA,DB!$G$9,Total!K:K,DB!$O$9,Total!AA:AA,$I$2)+COUNTIFS(Total!X:X,$K$3,Total!W:W,B12,Total!O:O,DB!$G$5,Total!AA:AA,DB!$O$5,Total!AA:AA,DB!$G$9,Total!AA:AA,DB!$O$9,Total!C:C,$I$2)+COUNTIFS(Total!X:X,$K$3,Total!W:W,B12,Total!AA:AA,DB!$G$5,Total!N:N,DB!$O$5,Total!M:M,DB!$G$9,Total!AA:AA,DB!$O$9,Total!AA:AA,$I$2)+COUNTIFS(Total!X:X,$K$3,Total!W:W,B12,Total!AA:AA,DB!$G$5,Total!N:N,DB!$O$5,Total!AA:AA,DB!$G$9,Total!K:K,DB!$O$9,Total!AA:AA,$I$2)+COUNTIFS(Total!X:X,$K$3,Total!W:W,B12,Total!AA:AA,DB!$G$5,Total!N:N,DB!$O$5,Total!AA:AA,DB!$G$9,Total!AA:AA,DB!$O$9,Total!C:C,$I$2)+COUNTIFS(Total!X:X,$K$3,Total!W:W,B12,Total!AA:AA,DB!$G$5,Total!AA:AA,DB!$O$5,Total!M:M,DB!$G$9,Total!K:K,DB!$O$9,Total!AA:AA,$I$2)+COUNTIFS(Total!X:X,$K$3,Total!W:W,B12,Total!AA:AA,DB!$G$5,Total!AA:AA,DB!$O$5,Total!M:M,DB!$G$9,Total!AA:AA,DB!$O$9,Total!C:C,$I$2)+COUNTIFS(Total!X:X,$K$3,Total!W:W,B12,Total!AA:AA,DB!$G$5,Total!AA:AA,DB!$O$5,Total!AA:AA,DB!$G$9,Total!K:K,DB!$O$9,Total!C:C,$I$2)+COUNTIFS(Total!X:X,$K$3,Total!W:W,B12,Total!AA:AA,DB!$G$5,Total!N:N,DB!$O$5,Total!M:M,DB!$G$9,Total!K:K,DB!$O$9,Total!C:C,$I$2)+COUNTIFS(Total!X:X,$K$3,Total!W:W,B12,Total!O:O,DB!$G$5,Total!AA:AA,DB!$O$5,Total!M:M,DB!$G$9,Total!K:K,DB!$O$9,Total!C:C,$I$2)+COUNTIFS(Total!X:X,$K$3,Total!W:W,B12,Total!O:O,DB!$G$5,Total!N:N,DB!$O$5,Total!AA:AA,DB!$G$9,Total!K:K,DB!$O$9,Total!C:C,$I$2)+COUNTIFS(Total!X:X,$K$3,Total!W:W,B12,Total!O:O,DB!$G$5,Total!N:N,DB!$O$5,Total!M:M,DB!$G$9,Total!AA:AA,DB!$O$9,Total!C:C,$I$2)+COUNTIFS(Total!X:X,$K$3,Total!W:W,B12,Total!O:O,DB!$G$5,Total!N:N,DB!$O$5,Total!M:M,DB!$G$9,Total!K:K,DB!$O$9,Total!AA:AA,$I$2)</f>
        <v>0</v>
      </c>
      <c r="L12" s="31">
        <f>COUNTIFS(Total!X:X,$L$3,Total!W:W,B12,Total!O:O,DB!$G$5,Total!N:N,DB!$O$5,Total!M:M,DB!$G$9,Total!K:K,DB!$O$9,Total!C:C,$I$2)+COUNTIFS(Total!X:X,$L$3,Total!W:W,B12,Total!AA:AA,DB!$G$5,Total!AA:AA,DB!$O$5,Total!AA:AA,DB!$G$9,Total!AA:AA,DB!$O$9,Total!AA:AA,$I$2)+COUNTIFS(Total!X:X,$L$3,Total!W:W,B12,Total!O:O,DB!$G$5,Total!AA:AA,DB!$O$5,Total!AA:AA,DB!$G$9,Total!AA:AA,DB!$O$9,Total!AA:AA,$I$2)+COUNTIFS(Total!X:X,$L$3,Total!W:W,B12,Total!AA:AA,DB!$G$5,Total!N:N,DB!$O$5,Total!AA:AA,DB!$G$9,Total!AA:AA,DB!$O$9,Total!AA:AA,$I$2)+COUNTIFS(Total!X:X,$L$3,Total!W:W,B12,Total!AA:AA,DB!$G$5,Total!AA:AA,DB!$O$5,Total!M:M,DB!$G$9,Total!AA:AA,DB!$O$9,Total!AA:AA,$I$2)+COUNTIFS(Total!X:X,$L$3,Total!W:W,B12,Total!AA:AA,DB!$G$5,Total!AA:AA,DB!$O$5,Total!AA:AA,DB!$G$9,Total!K:K,DB!$O$9,Total!AA:AA,$I$2)+COUNTIFS(Total!X:X,$L$3,Total!W:W,B12,Total!AA:AA,DB!$G$5,Total!AA:AA,DB!$O$5,Total!AA:AA,DB!$G$9,Total!AA:AA,DB!$O$9,Total!C:C,$I$2)+COUNTIFS(Total!X:X,$L$3,Total!W:W,B12,Total!O:O,DB!$G$5,Total!N:N,DB!$O$5,Total!M:M,DB!$G$9,Total!AA:AA,DB!$O$9,Total!AA:AA,$I$2)+COUNTIFS(Total!X:X,$L$3,Total!W:W,B12,Total!O:O,DB!$G$5,Total!N:N,DB!$O$5,Total!AA:AA,DB!$G$9,Total!K:K,DB!$O$9,Total!AA:AA,$I$2)+COUNTIFS(Total!X:X,$L$3,Total!W:W,B12,Total!O:O,DB!$G$5,Total!N:N,DB!$O$5,Total!AA:AA,DB!$G$9,Total!AA:AA,DB!$O$9,Total!C:C,$I$2)+COUNTIFS(Total!X:X,$L$3,Total!W:W,B12,Total!O:O,DB!$G$5,Total!AA:AA,DB!$O$5,Total!M:M,DB!$G$9,Total!K:K,DB!$O$9,Total!AA:AA,$I$2)+COUNTIFS(Total!X:X,$L$3,Total!W:W,B12,Total!O:O,DB!$G$5,Total!AA:AA,DB!$O$5,Total!M:M,DB!$G$9,Total!AA:AA,DB!$O$9,Total!C:C,$I$2)+COUNTIFS(Total!X:X,$L$3,Total!W:W,B12,Total!O:O,DB!$G$5,Total!AA:AA,DB!$O$5,Total!AA:AA,DB!$G$9,Total!K:K,DB!$O$9,Total!C:C,$I$2)+COUNTIFS(Total!X:X,$L$3,Total!W:W,B12,Total!AA:AA,DB!$G$5,Total!N:N,DB!$O$5,Total!M:M,DB!$G$9,Total!K:K,DB!$O$9,Total!AA:AA,$I$2)+COUNTIFS(Total!X:X,$L$3,Total!W:W,B12,Total!AA:AA,DB!$G$5,Total!N:N,DB!$O$5,Total!M:M,DB!$G$9,Total!AA:AA,DB!$O$9,Total!C:C,$I$2)+COUNTIFS(Total!X:X,$L$3,Total!W:W,B12,Total!AA:AA,DB!$G$5,Total!N:N,DB!$O$5,Total!AA:AA,DB!$G$9,Total!K:K,DB!$O$9,Total!C:C,$I$2)+COUNTIFS(Total!X:X,$L$3,Total!W:W,B12,Total!AA:AA,DB!$G$5,Total!AA:AA,DB!$O$5,Total!M:M,DB!$G$9,Total!K:K,DB!$O$9,Total!C:C,$I$2)+COUNTIFS(Total!X:X,$L$3,Total!W:W,B12,Total!O:O,DB!$G$5,Total!N:N,DB!$O$5,Total!AA:AA,DB!$G$9,Total!AA:AA,DB!$O$9,Total!AA:AA,$I$2)+COUNTIFS(Total!X:X,$L$3,Total!W:W,B12,Total!O:O,DB!$G$5,Total!AA:AA,DB!$O$5,Total!M:M,DB!$G$9,Total!AA:AA,DB!$O$9,Total!AA:AA,$I$2)+COUNTIFS(Total!X:X,$L$3,Total!W:W,B12,Total!O:O,DB!$G$5,Total!AA:AA,DB!$O$5,Total!AA:AA,DB!$G$9,Total!K:K,DB!$O$9,Total!AA:AA,$I$2)+COUNTIFS(Total!X:X,$L$3,Total!W:W,B12,Total!O:O,DB!$G$5,Total!AA:AA,DB!$O$5,Total!AA:AA,DB!$G$9,Total!AA:AA,DB!$O$9,Total!C:C,$I$2)+COUNTIFS(Total!X:X,$L$3,Total!W:W,B12,Total!AA:AA,DB!$G$5,Total!N:N,DB!$O$5,Total!M:M,DB!$G$9,Total!AA:AA,DB!$O$9,Total!AA:AA,$I$2)+COUNTIFS(Total!X:X,$L$3,Total!W:W,B12,Total!AA:AA,DB!$G$5,Total!N:N,DB!$O$5,Total!AA:AA,DB!$G$9,Total!K:K,DB!$O$9,Total!AA:AA,$I$2)+COUNTIFS(Total!X:X,$L$3,Total!W:W,B12,Total!AA:AA,DB!$G$5,Total!N:N,DB!$O$5,Total!AA:AA,DB!$G$9,Total!AA:AA,DB!$O$9,Total!C:C,$I$2)+COUNTIFS(Total!X:X,$L$3,Total!W:W,B12,Total!AA:AA,DB!$G$5,Total!AA:AA,DB!$O$5,Total!M:M,DB!$G$9,Total!K:K,DB!$O$9,Total!AA:AA,$I$2)+COUNTIFS(Total!X:X,$L$3,Total!W:W,B12,Total!AA:AA,DB!$G$5,Total!AA:AA,DB!$O$5,Total!M:M,DB!$G$9,Total!AA:AA,DB!$O$9,Total!C:C,$I$2)+COUNTIFS(Total!X:X,$L$3,Total!W:W,B12,Total!AA:AA,DB!$G$5,Total!AA:AA,DB!$O$5,Total!AA:AA,DB!$G$9,Total!K:K,DB!$O$9,Total!C:C,$I$2)+COUNTIFS(Total!X:X,$L$3,Total!W:W,B12,Total!AA:AA,DB!$G$5,Total!N:N,DB!$O$5,Total!M:M,DB!$G$9,Total!K:K,DB!$O$9,Total!C:C,$I$2)+COUNTIFS(Total!X:X,$L$3,Total!W:W,B12,Total!O:O,DB!$G$5,Total!AA:AA,DB!$O$5,Total!M:M,DB!$G$9,Total!K:K,DB!$O$9,Total!C:C,$I$2)+COUNTIFS(Total!X:X,$L$3,Total!W:W,B12,Total!O:O,DB!$G$5,Total!N:N,DB!$O$5,Total!AA:AA,DB!$G$9,Total!K:K,DB!$O$9,Total!C:C,$I$2)+COUNTIFS(Total!X:X,$L$3,Total!W:W,B12,Total!O:O,DB!$G$5,Total!N:N,DB!$O$5,Total!M:M,DB!$G$9,Total!AA:AA,DB!$O$9,Total!C:C,$I$2)+COUNTIFS(Total!X:X,$L$3,Total!W:W,B12,Total!O:O,DB!$G$5,Total!N:N,DB!$O$5,Total!M:M,DB!$G$9,Total!K:K,DB!$O$9,Total!AA:AA,$I$2)</f>
        <v>0</v>
      </c>
      <c r="M12" s="31">
        <f>COUNTIFS(Total!X:X,$M$3,Total!W:W,B12,Total!O:O,DB!$G$5,Total!N:N,DB!$O$5,Total!M:M,DB!$G$9,Total!K:K,DB!$O$9,Total!C:C,$I$2)+COUNTIFS(Total!X:X,$M$3,Total!W:W,B12,Total!AA:AA,DB!$G$5,Total!AA:AA,DB!$O$5,Total!AA:AA,DB!$G$9,Total!AA:AA,DB!$O$9,Total!AA:AA,$I$2)+COUNTIFS(Total!X:X,$M$3,Total!W:W,B12,Total!O:O,DB!$G$5,Total!AA:AA,DB!$O$5,Total!AA:AA,DB!$G$9,Total!AA:AA,DB!$O$9,Total!AA:AA,$I$2)+COUNTIFS(Total!X:X,$M$3,Total!W:W,B12,Total!AA:AA,DB!$G$5,Total!N:N,DB!$O$5,Total!AA:AA,DB!$G$9,Total!AA:AA,DB!$O$9,Total!AA:AA,$I$2)+COUNTIFS(Total!X:X,$M$3,Total!W:W,B12,Total!AA:AA,DB!$G$5,Total!AA:AA,DB!$O$5,Total!M:M,DB!$G$9,Total!AA:AA,DB!$O$9,Total!AA:AA,$I$2)+COUNTIFS(Total!X:X,$M$3,Total!W:W,B12,Total!AA:AA,DB!$G$5,Total!AA:AA,DB!$O$5,Total!AA:AA,DB!$G$9,Total!K:K,DB!$O$9,Total!AA:AA,$I$2)+COUNTIFS(Total!X:X,$M$3,Total!W:W,B12,Total!AA:AA,DB!$G$5,Total!AA:AA,DB!$O$5,Total!AA:AA,DB!$G$9,Total!AA:AA,DB!$O$9,Total!C:C,$I$2)+COUNTIFS(Total!X:X,$M$3,Total!W:W,B12,Total!O:O,DB!$G$5,Total!N:N,DB!$O$5,Total!M:M,DB!$G$9,Total!AA:AA,DB!$O$9,Total!AA:AA,$I$2)+COUNTIFS(Total!X:X,$M$3,Total!W:W,B12,Total!O:O,DB!$G$5,Total!N:N,DB!$O$5,Total!AA:AA,DB!$G$9,Total!K:K,DB!$O$9,Total!AA:AA,$I$2)+COUNTIFS(Total!X:X,$M$3,Total!W:W,B12,Total!O:O,DB!$G$5,Total!N:N,DB!$O$5,Total!AA:AA,DB!$G$9,Total!AA:AA,DB!$O$9,Total!C:C,$I$2)+COUNTIFS(Total!X:X,$M$3,Total!W:W,B12,Total!O:O,DB!$G$5,Total!AA:AA,DB!$O$5,Total!M:M,DB!$G$9,Total!K:K,DB!$O$9,Total!AA:AA,$I$2)+COUNTIFS(Total!X:X,$M$3,Total!W:W,B12,Total!O:O,DB!$G$5,Total!AA:AA,DB!$O$5,Total!M:M,DB!$G$9,Total!AA:AA,DB!$O$9,Total!C:C,$I$2)+COUNTIFS(Total!X:X,$M$3,Total!W:W,B12,Total!O:O,DB!$G$5,Total!AA:AA,DB!$O$5,Total!AA:AA,DB!$G$9,Total!K:K,DB!$O$9,Total!C:C,$I$2)+COUNTIFS(Total!X:X,$M$3,Total!W:W,B12,Total!AA:AA,DB!$G$5,Total!N:N,DB!$O$5,Total!M:M,DB!$G$9,Total!K:K,DB!$O$9,Total!AA:AA,$I$2)+COUNTIFS(Total!X:X,$M$3,Total!W:W,B12,Total!AA:AA,DB!$G$5,Total!N:N,DB!$O$5,Total!M:M,DB!$G$9,Total!AA:AA,DB!$O$9,Total!C:C,$I$2)+COUNTIFS(Total!X:X,$M$3,Total!W:W,B12,Total!AA:AA,DB!$G$5,Total!N:N,DB!$O$5,Total!AA:AA,DB!$G$9,Total!K:K,DB!$O$9,Total!C:C,$I$2)+COUNTIFS(Total!X:X,$M$3,Total!W:W,B12,Total!AA:AA,DB!$G$5,Total!AA:AA,DB!$O$5,Total!M:M,DB!$G$9,Total!K:K,DB!$O$9,Total!C:C,$I$2)+COUNTIFS(Total!X:X,$M$3,Total!W:W,B12,Total!O:O,DB!$G$5,Total!N:N,DB!$O$5,Total!AA:AA,DB!$G$9,Total!AA:AA,DB!$O$9,Total!AA:AA,$I$2)+COUNTIFS(Total!X:X,$M$3,Total!W:W,B12,Total!O:O,DB!$G$5,Total!AA:AA,DB!$O$5,Total!M:M,DB!$G$9,Total!AA:AA,DB!$O$9,Total!AA:AA,$I$2)+COUNTIFS(Total!X:X,$M$3,Total!W:W,B12,Total!O:O,DB!$G$5,Total!AA:AA,DB!$O$5,Total!AA:AA,DB!$G$9,Total!K:K,DB!$O$9,Total!AA:AA,$I$2)+COUNTIFS(Total!X:X,$M$3,Total!W:W,B12,Total!O:O,DB!$G$5,Total!AA:AA,DB!$O$5,Total!AA:AA,DB!$G$9,Total!AA:AA,DB!$O$9,Total!C:C,$I$2)+COUNTIFS(Total!X:X,$M$3,Total!W:W,B12,Total!AA:AA,DB!$G$5,Total!N:N,DB!$O$5,Total!M:M,DB!$G$9,Total!AA:AA,DB!$O$9,Total!AA:AA,$I$2)+COUNTIFS(Total!X:X,$M$3,Total!W:W,B12,Total!AA:AA,DB!$G$5,Total!N:N,DB!$O$5,Total!AA:AA,DB!$G$9,Total!K:K,DB!$O$9,Total!AA:AA,$I$2)+COUNTIFS(Total!X:X,$M$3,Total!W:W,B12,Total!AA:AA,DB!$G$5,Total!N:N,DB!$O$5,Total!AA:AA,DB!$G$9,Total!AA:AA,DB!$O$9,Total!C:C,$I$2)+COUNTIFS(Total!X:X,$M$3,Total!W:W,B12,Total!AA:AA,DB!$G$5,Total!AA:AA,DB!$O$5,Total!M:M,DB!$G$9,Total!K:K,DB!$O$9,Total!AA:AA,$I$2)+COUNTIFS(Total!X:X,$M$3,Total!W:W,B12,Total!AA:AA,DB!$G$5,Total!AA:AA,DB!$O$5,Total!M:M,DB!$G$9,Total!AA:AA,DB!$O$9,Total!C:C,$I$2)+COUNTIFS(Total!X:X,$M$3,Total!W:W,B12,Total!AA:AA,DB!$G$5,Total!AA:AA,DB!$O$5,Total!AA:AA,DB!$G$9,Total!K:K,DB!$O$9,Total!C:C,$I$2)+COUNTIFS(Total!X:X,$M$3,Total!W:W,B12,Total!AA:AA,DB!$G$5,Total!N:N,DB!$O$5,Total!M:M,DB!$G$9,Total!K:K,DB!$O$9,Total!C:C,$I$2)+COUNTIFS(Total!X:X,$M$3,Total!W:W,B12,Total!O:O,DB!$G$5,Total!AA:AA,DB!$O$5,Total!M:M,DB!$G$9,Total!K:K,DB!$O$9,Total!C:C,$I$2)+COUNTIFS(Total!X:X,$M$3,Total!W:W,B12,Total!O:O,DB!$G$5,Total!N:N,DB!$O$5,Total!AA:AA,DB!$G$9,Total!K:K,DB!$O$9,Total!C:C,$I$2)+COUNTIFS(Total!X:X,$M$3,Total!W:W,B12,Total!O:O,DB!$G$5,Total!N:N,DB!$O$5,Total!M:M,DB!$G$9,Total!AA:AA,DB!$O$9,Total!C:C,$I$2)+COUNTIFS(Total!X:X,$M$3,Total!W:W,B12,Total!O:O,DB!$G$5,Total!N:N,DB!$O$5,Total!M:M,DB!$G$9,Total!K:K,DB!$O$9,Total!AA:AA,$I$2)</f>
        <v>0</v>
      </c>
      <c r="N12" s="31">
        <f>COUNTIFS(Total!X:X,$N$3,Total!W:W,B12,Total!O:O,DB!$G$5,Total!N:N,DB!$O$5,Total!M:M,DB!$G$9,Total!K:K,DB!$O$9,Total!C:C,$I$2)+COUNTIFS(Total!X:X,$N$3,Total!W:W,B12,Total!AA:AA,DB!$G$5,Total!AA:AA,DB!$O$5,Total!AA:AA,DB!$G$9,Total!AA:AA,DB!$O$9,Total!AA:AA,$I$2)+COUNTIFS(Total!X:X,$N$3,Total!W:W,B12,Total!O:O,DB!$G$5,Total!AA:AA,DB!$O$5,Total!AA:AA,DB!$G$9,Total!AA:AA,DB!$O$9,Total!AA:AA,$I$2)+COUNTIFS(Total!X:X,$N$3,Total!W:W,B12,Total!AA:AA,DB!$G$5,Total!N:N,DB!$O$5,Total!AA:AA,DB!$G$9,Total!AA:AA,DB!$O$9,Total!AA:AA,$I$2)+COUNTIFS(Total!X:X,$N$3,Total!W:W,B12,Total!AA:AA,DB!$G$5,Total!AA:AA,DB!$O$5,Total!M:M,DB!$G$9,Total!AA:AA,DB!$O$9,Total!AA:AA,$I$2)+COUNTIFS(Total!X:X,$N$3,Total!W:W,B12,Total!AA:AA,DB!$G$5,Total!AA:AA,DB!$O$5,Total!AA:AA,DB!$G$9,Total!K:K,DB!$O$9,Total!AA:AA,$I$2)+COUNTIFS(Total!X:X,$N$3,Total!W:W,B12,Total!AA:AA,DB!$G$5,Total!AA:AA,DB!$O$5,Total!AA:AA,DB!$G$9,Total!AA:AA,DB!$O$9,Total!C:C,$I$2)+COUNTIFS(Total!X:X,$N$3,Total!W:W,B12,Total!O:O,DB!$G$5,Total!N:N,DB!$O$5,Total!M:M,DB!$G$9,Total!AA:AA,DB!$O$9,Total!AA:AA,$I$2)+COUNTIFS(Total!X:X,$N$3,Total!W:W,B12,Total!O:O,DB!$G$5,Total!N:N,DB!$O$5,Total!AA:AA,DB!$G$9,Total!K:K,DB!$O$9,Total!AA:AA,$I$2)+COUNTIFS(Total!X:X,$N$3,Total!W:W,B12,Total!O:O,DB!$G$5,Total!N:N,DB!$O$5,Total!AA:AA,DB!$G$9,Total!AA:AA,DB!$O$9,Total!C:C,$I$2)+COUNTIFS(Total!X:X,$N$3,Total!W:W,B12,Total!O:O,DB!$G$5,Total!AA:AA,DB!$O$5,Total!M:M,DB!$G$9,Total!K:K,DB!$O$9,Total!AA:AA,$I$2)+COUNTIFS(Total!X:X,$N$3,Total!W:W,B12,Total!O:O,DB!$G$5,Total!AA:AA,DB!$O$5,Total!M:M,DB!$G$9,Total!AA:AA,DB!$O$9,Total!C:C,$I$2)+COUNTIFS(Total!X:X,$N$3,Total!W:W,B12,Total!O:O,DB!$G$5,Total!AA:AA,DB!$O$5,Total!AA:AA,DB!$G$9,Total!K:K,DB!$O$9,Total!C:C,$I$2)+COUNTIFS(Total!X:X,$N$3,Total!W:W,B12,Total!AA:AA,DB!$G$5,Total!N:N,DB!$O$5,Total!M:M,DB!$G$9,Total!K:K,DB!$O$9,Total!AA:AA,$I$2)+COUNTIFS(Total!X:X,$N$3,Total!W:W,B12,Total!AA:AA,DB!$G$5,Total!N:N,DB!$O$5,Total!M:M,DB!$G$9,Total!AA:AA,DB!$O$9,Total!C:C,$I$2)+COUNTIFS(Total!X:X,$N$3,Total!W:W,B12,Total!AA:AA,DB!$G$5,Total!N:N,DB!$O$5,Total!AA:AA,DB!$G$9,Total!K:K,DB!$O$9,Total!C:C,$I$2)+COUNTIFS(Total!X:X,$N$3,Total!W:W,B12,Total!AA:AA,DB!$G$5,Total!AA:AA,DB!$O$5,Total!M:M,DB!$G$9,Total!K:K,DB!$O$9,Total!C:C,$I$2)+COUNTIFS(Total!X:X,$N$3,Total!W:W,B12,Total!O:O,DB!$G$5,Total!N:N,DB!$O$5,Total!AA:AA,DB!$G$9,Total!AA:AA,DB!$O$9,Total!AA:AA,$I$2)+COUNTIFS(Total!X:X,$N$3,Total!W:W,B12,Total!O:O,DB!$G$5,Total!AA:AA,DB!$O$5,Total!M:M,DB!$G$9,Total!AA:AA,DB!$O$9,Total!AA:AA,$I$2)+COUNTIFS(Total!X:X,$N$3,Total!W:W,B12,Total!O:O,DB!$G$5,Total!AA:AA,DB!$O$5,Total!AA:AA,DB!$G$9,Total!K:K,DB!$O$9,Total!AA:AA,$I$2)+COUNTIFS(Total!X:X,$N$3,Total!W:W,B12,Total!O:O,DB!$G$5,Total!AA:AA,DB!$O$5,Total!AA:AA,DB!$G$9,Total!AA:AA,DB!$O$9,Total!C:C,$I$2)+COUNTIFS(Total!X:X,$N$3,Total!W:W,B12,Total!AA:AA,DB!$G$5,Total!N:N,DB!$O$5,Total!M:M,DB!$G$9,Total!AA:AA,DB!$O$9,Total!AA:AA,$I$2)+COUNTIFS(Total!X:X,$N$3,Total!W:W,B12,Total!AA:AA,DB!$G$5,Total!N:N,DB!$O$5,Total!AA:AA,DB!$G$9,Total!K:K,DB!$O$9,Total!AA:AA,$I$2)+COUNTIFS(Total!X:X,$N$3,Total!W:W,B12,Total!AA:AA,DB!$G$5,Total!N:N,DB!$O$5,Total!AA:AA,DB!$G$9,Total!AA:AA,DB!$O$9,Total!C:C,$I$2)+COUNTIFS(Total!X:X,$N$3,Total!W:W,B12,Total!AA:AA,DB!$G$5,Total!AA:AA,DB!$O$5,Total!M:M,DB!$G$9,Total!K:K,DB!$O$9,Total!AA:AA,$I$2)+COUNTIFS(Total!X:X,$N$3,Total!W:W,B12,Total!AA:AA,DB!$G$5,Total!AA:AA,DB!$O$5,Total!M:M,DB!$G$9,Total!AA:AA,DB!$O$9,Total!C:C,$I$2)+COUNTIFS(Total!X:X,$N$3,Total!W:W,B12,Total!AA:AA,DB!$G$5,Total!AA:AA,DB!$O$5,Total!AA:AA,DB!$G$9,Total!K:K,DB!$O$9,Total!C:C,$I$2)+COUNTIFS(Total!X:X,$N$3,Total!W:W,B12,Total!AA:AA,DB!$G$5,Total!N:N,DB!$O$5,Total!M:M,DB!$G$9,Total!K:K,DB!$O$9,Total!C:C,$I$2)+COUNTIFS(Total!X:X,$N$3,Total!W:W,B12,Total!O:O,DB!$G$5,Total!AA:AA,DB!$O$5,Total!M:M,DB!$G$9,Total!K:K,DB!$O$9,Total!C:C,$I$2)+COUNTIFS(Total!X:X,$N$3,Total!W:W,B12,Total!O:O,DB!$G$5,Total!N:N,DB!$O$5,Total!AA:AA,DB!$G$9,Total!K:K,DB!$O$9,Total!C:C,$I$2)+COUNTIFS(Total!X:X,$N$3,Total!W:W,B12,Total!O:O,DB!$G$5,Total!N:N,DB!$O$5,Total!M:M,DB!$G$9,Total!AA:AA,DB!$O$9,Total!C:C,$I$2)+COUNTIFS(Total!X:X,$N$3,Total!W:W,B12,Total!O:O,DB!$G$5,Total!N:N,DB!$O$5,Total!M:M,DB!$G$9,Total!K:K,DB!$O$9,Total!AA:AA,$I$2)</f>
        <v>0</v>
      </c>
      <c r="O12" s="31">
        <f>COUNTIFS(Total!X:X,$O$3,Total!W:W,B12,Total!O:O,DB!$G$5,Total!N:N,DB!$O$5,Total!M:M,DB!$G$9,Total!K:K,DB!$O$9,Total!C:C,$I$2)+COUNTIFS(Total!X:X,$O$3,Total!W:W,B12,Total!AA:AA,DB!$G$5,Total!AA:AA,DB!$O$5,Total!AA:AA,DB!$G$9,Total!AA:AA,DB!$O$9,Total!AA:AA,$I$2)+COUNTIFS(Total!X:X,$O$3,Total!W:W,B12,Total!O:O,DB!$G$5,Total!AA:AA,DB!$O$5,Total!AA:AA,DB!$G$9,Total!AA:AA,DB!$O$9,Total!AA:AA,$I$2)+COUNTIFS(Total!X:X,$O$3,Total!W:W,B12,Total!AA:AA,DB!$G$5,Total!N:N,DB!$O$5,Total!AA:AA,DB!$G$9,Total!AA:AA,DB!$O$9,Total!AA:AA,$I$2)+COUNTIFS(Total!X:X,$O$3,Total!W:W,B12,Total!AA:AA,DB!$G$5,Total!AA:AA,DB!$O$5,Total!M:M,DB!$G$9,Total!AA:AA,DB!$O$9,Total!AA:AA,$I$2)+COUNTIFS(Total!X:X,$O$3,Total!W:W,B12,Total!AA:AA,DB!$G$5,Total!AA:AA,DB!$O$5,Total!AA:AA,DB!$G$9,Total!K:K,DB!$O$9,Total!AA:AA,$I$2)+COUNTIFS(Total!X:X,$O$3,Total!W:W,B12,Total!AA:AA,DB!$G$5,Total!AA:AA,DB!$O$5,Total!AA:AA,DB!$G$9,Total!AA:AA,DB!$O$9,Total!C:C,$I$2)+COUNTIFS(Total!X:X,$O$3,Total!W:W,B12,Total!O:O,DB!$G$5,Total!N:N,DB!$O$5,Total!M:M,DB!$G$9,Total!AA:AA,DB!$O$9,Total!AA:AA,$I$2)+COUNTIFS(Total!X:X,$O$3,Total!W:W,B12,Total!O:O,DB!$G$5,Total!N:N,DB!$O$5,Total!AA:AA,DB!$G$9,Total!K:K,DB!$O$9,Total!AA:AA,$I$2)+COUNTIFS(Total!X:X,$O$3,Total!W:W,B12,Total!O:O,DB!$G$5,Total!N:N,DB!$O$5,Total!AA:AA,DB!$G$9,Total!AA:AA,DB!$O$9,Total!C:C,$I$2)+COUNTIFS(Total!X:X,$O$3,Total!W:W,B12,Total!O:O,DB!$G$5,Total!AA:AA,DB!$O$5,Total!M:M,DB!$G$9,Total!K:K,DB!$O$9,Total!AA:AA,$I$2)+COUNTIFS(Total!X:X,$O$3,Total!W:W,B12,Total!O:O,DB!$G$5,Total!AA:AA,DB!$O$5,Total!M:M,DB!$G$9,Total!AA:AA,DB!$O$9,Total!C:C,$I$2)+COUNTIFS(Total!X:X,$O$3,Total!W:W,B12,Total!O:O,DB!$G$5,Total!AA:AA,DB!$O$5,Total!AA:AA,DB!$G$9,Total!K:K,DB!$O$9,Total!C:C,$I$2)+COUNTIFS(Total!X:X,$O$3,Total!W:W,B12,Total!AA:AA,DB!$G$5,Total!N:N,DB!$O$5,Total!M:M,DB!$G$9,Total!K:K,DB!$O$9,Total!AA:AA,$I$2)+COUNTIFS(Total!X:X,$O$3,Total!W:W,B12,Total!AA:AA,DB!$G$5,Total!N:N,DB!$O$5,Total!M:M,DB!$G$9,Total!AA:AA,DB!$O$9,Total!C:C,$I$2)+COUNTIFS(Total!X:X,$O$3,Total!W:W,B12,Total!AA:AA,DB!$G$5,Total!N:N,DB!$O$5,Total!AA:AA,DB!$G$9,Total!K:K,DB!$O$9,Total!C:C,$I$2)+COUNTIFS(Total!X:X,$O$3,Total!W:W,B12,Total!AA:AA,DB!$G$5,Total!AA:AA,DB!$O$5,Total!M:M,DB!$G$9,Total!K:K,DB!$O$9,Total!C:C,$I$2)+COUNTIFS(Total!X:X,$O$3,Total!W:W,B12,Total!O:O,DB!$G$5,Total!N:N,DB!$O$5,Total!AA:AA,DB!$G$9,Total!AA:AA,DB!$O$9,Total!AA:AA,$I$2)+COUNTIFS(Total!X:X,$O$3,Total!W:W,B12,Total!O:O,DB!$G$5,Total!AA:AA,DB!$O$5,Total!M:M,DB!$G$9,Total!AA:AA,DB!$O$9,Total!AA:AA,$I$2)+COUNTIFS(Total!X:X,$O$3,Total!W:W,B12,Total!O:O,DB!$G$5,Total!AA:AA,DB!$O$5,Total!AA:AA,DB!$G$9,Total!K:K,DB!$O$9,Total!AA:AA,$I$2)+COUNTIFS(Total!X:X,$O$3,Total!W:W,B12,Total!O:O,DB!$G$5,Total!AA:AA,DB!$O$5,Total!AA:AA,DB!$G$9,Total!AA:AA,DB!$O$9,Total!C:C,$I$2)+COUNTIFS(Total!X:X,$O$3,Total!W:W,B12,Total!AA:AA,DB!$G$5,Total!N:N,DB!$O$5,Total!M:M,DB!$G$9,Total!AA:AA,DB!$O$9,Total!AA:AA,$I$2)+COUNTIFS(Total!X:X,$O$3,Total!W:W,B12,Total!AA:AA,DB!$G$5,Total!N:N,DB!$O$5,Total!AA:AA,DB!$G$9,Total!K:K,DB!$O$9,Total!AA:AA,$I$2)+COUNTIFS(Total!X:X,$O$3,Total!W:W,B12,Total!AA:AA,DB!$G$5,Total!N:N,DB!$O$5,Total!AA:AA,DB!$G$9,Total!AA:AA,DB!$O$9,Total!C:C,$I$2)+COUNTIFS(Total!X:X,$O$3,Total!W:W,B12,Total!AA:AA,DB!$G$5,Total!AA:AA,DB!$O$5,Total!M:M,DB!$G$9,Total!K:K,DB!$O$9,Total!AA:AA,$I$2)+COUNTIFS(Total!X:X,$O$3,Total!W:W,B12,Total!AA:AA,DB!$G$5,Total!AA:AA,DB!$O$5,Total!M:M,DB!$G$9,Total!AA:AA,DB!$O$9,Total!C:C,$I$2)+COUNTIFS(Total!X:X,$O$3,Total!W:W,B12,Total!AA:AA,DB!$G$5,Total!AA:AA,DB!$O$5,Total!AA:AA,DB!$G$9,Total!K:K,DB!$O$9,Total!C:C,$I$2)+COUNTIFS(Total!X:X,$O$3,Total!W:W,B12,Total!AA:AA,DB!$G$5,Total!N:N,DB!$O$5,Total!M:M,DB!$G$9,Total!K:K,DB!$O$9,Total!C:C,$I$2)+COUNTIFS(Total!X:X,$O$3,Total!W:W,B12,Total!O:O,DB!$G$5,Total!AA:AA,DB!$O$5,Total!M:M,DB!$G$9,Total!K:K,DB!$O$9,Total!C:C,$I$2)+COUNTIFS(Total!X:X,$O$3,Total!W:W,B12,Total!O:O,DB!$G$5,Total!N:N,DB!$O$5,Total!AA:AA,DB!$G$9,Total!K:K,DB!$O$9,Total!C:C,$I$2)+COUNTIFS(Total!X:X,$O$3,Total!W:W,B12,Total!O:O,DB!$G$5,Total!N:N,DB!$O$5,Total!M:M,DB!$G$9,Total!AA:AA,DB!$O$9,Total!C:C,$I$2)+COUNTIFS(Total!X:X,$O$3,Total!W:W,B12,Total!O:O,DB!$G$5,Total!N:N,DB!$O$5,Total!M:M,DB!$G$9,Total!K:K,DB!$O$9,Total!AA:AA,$I$2)</f>
        <v>0</v>
      </c>
      <c r="P12" s="31">
        <f>COUNTIFS(Total!X:X,$P$3,Total!W:W,B12,Total!O:O,DB!$G$5,Total!N:N,DB!$O$5,Total!M:M,DB!$G$9,Total!K:K,DB!$O$9,Total!C:C,$I$2)+COUNTIFS(Total!X:X,$P$3,Total!W:W,B12,Total!AA:AA,DB!$G$5,Total!AA:AA,DB!$O$5,Total!AA:AA,DB!$G$9,Total!AA:AA,DB!$O$9,Total!AA:AA,$I$2)+COUNTIFS(Total!X:X,$P$3,Total!W:W,B12,Total!O:O,DB!$G$5,Total!AA:AA,DB!$O$5,Total!AA:AA,DB!$G$9,Total!AA:AA,DB!$O$9,Total!AA:AA,$I$2)+COUNTIFS(Total!X:X,$P$3,Total!W:W,B12,Total!AA:AA,DB!$G$5,Total!N:N,DB!$O$5,Total!AA:AA,DB!$G$9,Total!AA:AA,DB!$O$9,Total!AA:AA,$I$2)+COUNTIFS(Total!X:X,$P$3,Total!W:W,B12,Total!AA:AA,DB!$G$5,Total!AA:AA,DB!$O$5,Total!M:M,DB!$G$9,Total!AA:AA,DB!$O$9,Total!AA:AA,$I$2)+COUNTIFS(Total!X:X,$P$3,Total!W:W,B12,Total!AA:AA,DB!$G$5,Total!AA:AA,DB!$O$5,Total!AA:AA,DB!$G$9,Total!K:K,DB!$O$9,Total!AA:AA,$I$2)+COUNTIFS(Total!X:X,$P$3,Total!W:W,B12,Total!AA:AA,DB!$G$5,Total!AA:AA,DB!$O$5,Total!AA:AA,DB!$G$9,Total!AA:AA,DB!$O$9,Total!C:C,$I$2)+COUNTIFS(Total!X:X,$P$3,Total!W:W,B12,Total!O:O,DB!$G$5,Total!N:N,DB!$O$5,Total!M:M,DB!$G$9,Total!AA:AA,DB!$O$9,Total!AA:AA,$I$2)+COUNTIFS(Total!X:X,$P$3,Total!W:W,B12,Total!O:O,DB!$G$5,Total!N:N,DB!$O$5,Total!AA:AA,DB!$G$9,Total!K:K,DB!$O$9,Total!AA:AA,$I$2)+COUNTIFS(Total!X:X,$P$3,Total!W:W,B12,Total!O:O,DB!$G$5,Total!N:N,DB!$O$5,Total!AA:AA,DB!$G$9,Total!AA:AA,DB!$O$9,Total!C:C,$I$2)+COUNTIFS(Total!X:X,$P$3,Total!W:W,B12,Total!O:O,DB!$G$5,Total!AA:AA,DB!$O$5,Total!M:M,DB!$G$9,Total!K:K,DB!$O$9,Total!AA:AA,$I$2)+COUNTIFS(Total!X:X,$P$3,Total!W:W,B12,Total!O:O,DB!$G$5,Total!AA:AA,DB!$O$5,Total!M:M,DB!$G$9,Total!AA:AA,DB!$O$9,Total!C:C,$I$2)+COUNTIFS(Total!X:X,$P$3,Total!W:W,B12,Total!O:O,DB!$G$5,Total!AA:AA,DB!$O$5,Total!AA:AA,DB!$G$9,Total!K:K,DB!$O$9,Total!C:C,$I$2)+COUNTIFS(Total!X:X,$P$3,Total!W:W,B12,Total!AA:AA,DB!$G$5,Total!N:N,DB!$O$5,Total!M:M,DB!$G$9,Total!K:K,DB!$O$9,Total!AA:AA,$I$2)+COUNTIFS(Total!X:X,$P$3,Total!W:W,B12,Total!AA:AA,DB!$G$5,Total!N:N,DB!$O$5,Total!M:M,DB!$G$9,Total!AA:AA,DB!$O$9,Total!C:C,$I$2)+COUNTIFS(Total!X:X,$P$3,Total!W:W,B12,Total!AA:AA,DB!$G$5,Total!N:N,DB!$O$5,Total!AA:AA,DB!$G$9,Total!K:K,DB!$O$9,Total!C:C,$I$2)+COUNTIFS(Total!X:X,$P$3,Total!W:W,B12,Total!AA:AA,DB!$G$5,Total!AA:AA,DB!$O$5,Total!M:M,DB!$G$9,Total!K:K,DB!$O$9,Total!C:C,$I$2)+COUNTIFS(Total!X:X,$P$3,Total!W:W,B12,Total!O:O,DB!$G$5,Total!N:N,DB!$O$5,Total!AA:AA,DB!$G$9,Total!AA:AA,DB!$O$9,Total!AA:AA,$I$2)+COUNTIFS(Total!X:X,$P$3,Total!W:W,B12,Total!O:O,DB!$G$5,Total!AA:AA,DB!$O$5,Total!M:M,DB!$G$9,Total!AA:AA,DB!$O$9,Total!AA:AA,$I$2)+COUNTIFS(Total!X:X,$P$3,Total!W:W,B12,Total!O:O,DB!$G$5,Total!AA:AA,DB!$O$5,Total!AA:AA,DB!$G$9,Total!K:K,DB!$O$9,Total!AA:AA,$I$2)+COUNTIFS(Total!X:X,$P$3,Total!W:W,B12,Total!O:O,DB!$G$5,Total!AA:AA,DB!$O$5,Total!AA:AA,DB!$G$9,Total!AA:AA,DB!$O$9,Total!C:C,$I$2)+COUNTIFS(Total!X:X,$P$3,Total!W:W,B12,Total!AA:AA,DB!$G$5,Total!N:N,DB!$O$5,Total!M:M,DB!$G$9,Total!AA:AA,DB!$O$9,Total!AA:AA,$I$2)+COUNTIFS(Total!X:X,$P$3,Total!W:W,B12,Total!AA:AA,DB!$G$5,Total!N:N,DB!$O$5,Total!AA:AA,DB!$G$9,Total!K:K,DB!$O$9,Total!AA:AA,$I$2)+COUNTIFS(Total!X:X,$P$3,Total!W:W,B12,Total!AA:AA,DB!$G$5,Total!N:N,DB!$O$5,Total!AA:AA,DB!$G$9,Total!AA:AA,DB!$O$9,Total!C:C,$I$2)+COUNTIFS(Total!X:X,$P$3,Total!W:W,B12,Total!AA:AA,DB!$G$5,Total!AA:AA,DB!$O$5,Total!M:M,DB!$G$9,Total!K:K,DB!$O$9,Total!AA:AA,$I$2)+COUNTIFS(Total!X:X,$P$3,Total!W:W,B12,Total!AA:AA,DB!$G$5,Total!AA:AA,DB!$O$5,Total!M:M,DB!$G$9,Total!AA:AA,DB!$O$9,Total!C:C,$I$2)+COUNTIFS(Total!X:X,$P$3,Total!W:W,B12,Total!AA:AA,DB!$G$5,Total!AA:AA,DB!$O$5,Total!AA:AA,DB!$G$9,Total!K:K,DB!$O$9,Total!C:C,$I$2)+COUNTIFS(Total!X:X,$P$3,Total!W:W,B12,Total!AA:AA,DB!$G$5,Total!N:N,DB!$O$5,Total!M:M,DB!$G$9,Total!K:K,DB!$O$9,Total!C:C,$I$2)+COUNTIFS(Total!X:X,$P$3,Total!W:W,B12,Total!O:O,DB!$G$5,Total!AA:AA,DB!$O$5,Total!M:M,DB!$G$9,Total!K:K,DB!$O$9,Total!C:C,$I$2)+COUNTIFS(Total!X:X,$P$3,Total!W:W,B12,Total!O:O,DB!$G$5,Total!N:N,DB!$O$5,Total!AA:AA,DB!$G$9,Total!K:K,DB!$O$9,Total!C:C,$I$2)+COUNTIFS(Total!X:X,$P$3,Total!W:W,B12,Total!O:O,DB!$G$5,Total!N:N,DB!$O$5,Total!M:M,DB!$G$9,Total!AA:AA,DB!$O$9,Total!C:C,$I$2)+COUNTIFS(Total!X:X,$P$3,Total!W:W,B12,Total!O:O,DB!$G$5,Total!N:N,DB!$O$5,Total!M:M,DB!$G$9,Total!K:K,DB!$O$9,Total!AA:AA,$I$2)</f>
        <v>0</v>
      </c>
      <c r="Q12" s="31">
        <f>COUNTIFS(Total!X:X,$Q$3,Total!W:W,B12,Total!O:O,DB!$G$5,Total!N:N,DB!$O$5,Total!M:M,DB!$G$9,Total!K:K,DB!$O$9,Total!C:C,$I$2)+COUNTIFS(Total!X:X,$Q$3,Total!W:W,B12,Total!AA:AA,DB!$G$5,Total!AA:AA,DB!$O$5,Total!AA:AA,DB!$G$9,Total!AA:AA,DB!$O$9,Total!AA:AA,$I$2)+COUNTIFS(Total!X:X,$Q$3,Total!W:W,B12,Total!O:O,DB!$G$5,Total!AA:AA,DB!$O$5,Total!AA:AA,DB!$G$9,Total!AA:AA,DB!$O$9,Total!AA:AA,$I$2)+COUNTIFS(Total!X:X,$Q$3,Total!W:W,B12,Total!AA:AA,DB!$G$5,Total!N:N,DB!$O$5,Total!AA:AA,DB!$G$9,Total!AA:AA,DB!$O$9,Total!AA:AA,$I$2)+COUNTIFS(Total!X:X,$Q$3,Total!W:W,B12,Total!AA:AA,DB!$G$5,Total!AA:AA,DB!$O$5,Total!M:M,DB!$G$9,Total!AA:AA,DB!$O$9,Total!AA:AA,$I$2)+COUNTIFS(Total!X:X,$Q$3,Total!W:W,B12,Total!AA:AA,DB!$G$5,Total!AA:AA,DB!$O$5,Total!AA:AA,DB!$G$9,Total!K:K,DB!$O$9,Total!AA:AA,$I$2)+COUNTIFS(Total!X:X,$Q$3,Total!W:W,B12,Total!AA:AA,DB!$G$5,Total!AA:AA,DB!$O$5,Total!AA:AA,DB!$G$9,Total!AA:AA,DB!$O$9,Total!C:C,$I$2)+COUNTIFS(Total!X:X,$Q$3,Total!W:W,B12,Total!O:O,DB!$G$5,Total!N:N,DB!$O$5,Total!M:M,DB!$G$9,Total!AA:AA,DB!$O$9,Total!AA:AA,$I$2)+COUNTIFS(Total!X:X,$Q$3,Total!W:W,B12,Total!O:O,DB!$G$5,Total!N:N,DB!$O$5,Total!AA:AA,DB!$G$9,Total!K:K,DB!$O$9,Total!AA:AA,$I$2)+COUNTIFS(Total!X:X,$Q$3,Total!W:W,B12,Total!O:O,DB!$G$5,Total!N:N,DB!$O$5,Total!AA:AA,DB!$G$9,Total!AA:AA,DB!$O$9,Total!C:C,$I$2)+COUNTIFS(Total!X:X,$Q$3,Total!W:W,B12,Total!O:O,DB!$G$5,Total!AA:AA,DB!$O$5,Total!M:M,DB!$G$9,Total!K:K,DB!$O$9,Total!AA:AA,$I$2)+COUNTIFS(Total!X:X,$Q$3,Total!W:W,B12,Total!O:O,DB!$G$5,Total!AA:AA,DB!$O$5,Total!M:M,DB!$G$9,Total!AA:AA,DB!$O$9,Total!C:C,$I$2)+COUNTIFS(Total!X:X,$Q$3,Total!W:W,B12,Total!O:O,DB!$G$5,Total!AA:AA,DB!$O$5,Total!AA:AA,DB!$G$9,Total!K:K,DB!$O$9,Total!C:C,$I$2)+COUNTIFS(Total!X:X,$Q$3,Total!W:W,B12,Total!AA:AA,DB!$G$5,Total!N:N,DB!$O$5,Total!M:M,DB!$G$9,Total!K:K,DB!$O$9,Total!AA:AA,$I$2)+COUNTIFS(Total!X:X,$Q$3,Total!W:W,B12,Total!AA:AA,DB!$G$5,Total!N:N,DB!$O$5,Total!M:M,DB!$G$9,Total!AA:AA,DB!$O$9,Total!C:C,$I$2)+COUNTIFS(Total!X:X,$Q$3,Total!W:W,B12,Total!AA:AA,DB!$G$5,Total!N:N,DB!$O$5,Total!AA:AA,DB!$G$9,Total!K:K,DB!$O$9,Total!C:C,$I$2)+COUNTIFS(Total!X:X,$Q$3,Total!W:W,B12,Total!AA:AA,DB!$G$5,Total!AA:AA,DB!$O$5,Total!M:M,DB!$G$9,Total!K:K,DB!$O$9,Total!C:C,$I$2)+COUNTIFS(Total!X:X,$Q$3,Total!W:W,B12,Total!O:O,DB!$G$5,Total!N:N,DB!$O$5,Total!AA:AA,DB!$G$9,Total!AA:AA,DB!$O$9,Total!AA:AA,$I$2)+COUNTIFS(Total!X:X,$Q$3,Total!W:W,B12,Total!O:O,DB!$G$5,Total!AA:AA,DB!$O$5,Total!M:M,DB!$G$9,Total!AA:AA,DB!$O$9,Total!AA:AA,$I$2)+COUNTIFS(Total!X:X,$Q$3,Total!W:W,B12,Total!O:O,DB!$G$5,Total!AA:AA,DB!$O$5,Total!AA:AA,DB!$G$9,Total!K:K,DB!$O$9,Total!AA:AA,$I$2)+COUNTIFS(Total!X:X,$Q$3,Total!W:W,B12,Total!O:O,DB!$G$5,Total!AA:AA,DB!$O$5,Total!AA:AA,DB!$G$9,Total!AA:AA,DB!$O$9,Total!C:C,$I$2)+COUNTIFS(Total!X:X,$Q$3,Total!W:W,B12,Total!AA:AA,DB!$G$5,Total!N:N,DB!$O$5,Total!M:M,DB!$G$9,Total!AA:AA,DB!$O$9,Total!AA:AA,$I$2)+COUNTIFS(Total!X:X,$Q$3,Total!W:W,B12,Total!AA:AA,DB!$G$5,Total!N:N,DB!$O$5,Total!AA:AA,DB!$G$9,Total!K:K,DB!$O$9,Total!AA:AA,$I$2)+COUNTIFS(Total!X:X,$Q$3,Total!W:W,B12,Total!AA:AA,DB!$G$5,Total!N:N,DB!$O$5,Total!AA:AA,DB!$G$9,Total!AA:AA,DB!$O$9,Total!C:C,$I$2)+COUNTIFS(Total!X:X,$Q$3,Total!W:W,B12,Total!AA:AA,DB!$G$5,Total!AA:AA,DB!$O$5,Total!M:M,DB!$G$9,Total!K:K,DB!$O$9,Total!AA:AA,$I$2)+COUNTIFS(Total!X:X,$Q$3,Total!W:W,B12,Total!AA:AA,DB!$G$5,Total!AA:AA,DB!$O$5,Total!M:M,DB!$G$9,Total!AA:AA,DB!$O$9,Total!C:C,$I$2)+COUNTIFS(Total!X:X,$Q$3,Total!W:W,B12,Total!AA:AA,DB!$G$5,Total!AA:AA,DB!$O$5,Total!AA:AA,DB!$G$9,Total!K:K,DB!$O$9,Total!C:C,$I$2)+COUNTIFS(Total!X:X,$Q$3,Total!W:W,B12,Total!AA:AA,DB!$G$5,Total!N:N,DB!$O$5,Total!M:M,DB!$G$9,Total!K:K,DB!$O$9,Total!C:C,$I$2)+COUNTIFS(Total!X:X,$Q$3,Total!W:W,B12,Total!O:O,DB!$G$5,Total!AA:AA,DB!$O$5,Total!M:M,DB!$G$9,Total!K:K,DB!$O$9,Total!C:C,$I$2)+COUNTIFS(Total!X:X,$Q$3,Total!W:W,B12,Total!O:O,DB!$G$5,Total!N:N,DB!$O$5,Total!AA:AA,DB!$G$9,Total!K:K,DB!$O$9,Total!C:C,$I$2)+COUNTIFS(Total!X:X,$Q$3,Total!W:W,B12,Total!O:O,DB!$G$5,Total!N:N,DB!$O$5,Total!M:M,DB!$G$9,Total!AA:AA,DB!$O$9,Total!C:C,$I$2)+COUNTIFS(Total!X:X,$Q$3,Total!W:W,B12,Total!O:O,DB!$G$5,Total!N:N,DB!$O$5,Total!M:M,DB!$G$9,Total!K:K,DB!$O$9,Total!AA:AA,$I$2)</f>
        <v>0</v>
      </c>
      <c r="R12" s="31">
        <f>COUNTIFS(Total!X:X,$R$3,Total!W:W,B12,Total!O:O,DB!$G$5,Total!N:N,DB!$O$5,Total!M:M,DB!$G$9,Total!K:K,DB!$O$9,Total!C:C,$I$2)+COUNTIFS(Total!X:X,$R$3,Total!W:W,B12,Total!AA:AA,DB!$G$5,Total!AA:AA,DB!$O$5,Total!AA:AA,DB!$G$9,Total!AA:AA,DB!$O$9,Total!AA:AA,$I$2)+COUNTIFS(Total!X:X,$R$3,Total!W:W,B12,Total!O:O,DB!$G$5,Total!AA:AA,DB!$O$5,Total!AA:AA,DB!$G$9,Total!AA:AA,DB!$O$9,Total!AA:AA,$I$2)+COUNTIFS(Total!X:X,$R$3,Total!W:W,B12,Total!AA:AA,DB!$G$5,Total!N:N,DB!$O$5,Total!AA:AA,DB!$G$9,Total!AA:AA,DB!$O$9,Total!AA:AA,$I$2)+COUNTIFS(Total!X:X,$R$3,Total!W:W,B12,Total!AA:AA,DB!$G$5,Total!AA:AA,DB!$O$5,Total!M:M,DB!$G$9,Total!AA:AA,DB!$O$9,Total!AA:AA,$I$2)+COUNTIFS(Total!X:X,$R$3,Total!W:W,B12,Total!AA:AA,DB!$G$5,Total!AA:AA,DB!$O$5,Total!AA:AA,DB!$G$9,Total!K:K,DB!$O$9,Total!AA:AA,$I$2)+COUNTIFS(Total!X:X,$R$3,Total!W:W,B12,Total!AA:AA,DB!$G$5,Total!AA:AA,DB!$O$5,Total!AA:AA,DB!$G$9,Total!AA:AA,DB!$O$9,Total!C:C,$I$2)+COUNTIFS(Total!X:X,$R$3,Total!W:W,B12,Total!O:O,DB!$G$5,Total!N:N,DB!$O$5,Total!M:M,DB!$G$9,Total!AA:AA,DB!$O$9,Total!AA:AA,$I$2)+COUNTIFS(Total!X:X,$R$3,Total!W:W,B12,Total!O:O,DB!$G$5,Total!N:N,DB!$O$5,Total!AA:AA,DB!$G$9,Total!K:K,DB!$O$9,Total!AA:AA,$I$2)+COUNTIFS(Total!X:X,$R$3,Total!W:W,B12,Total!O:O,DB!$G$5,Total!N:N,DB!$O$5,Total!AA:AA,DB!$G$9,Total!AA:AA,DB!$O$9,Total!C:C,$I$2)+COUNTIFS(Total!X:X,$R$3,Total!W:W,B12,Total!O:O,DB!$G$5,Total!AA:AA,DB!$O$5,Total!M:M,DB!$G$9,Total!K:K,DB!$O$9,Total!AA:AA,$I$2)+COUNTIFS(Total!X:X,$R$3,Total!W:W,B12,Total!O:O,DB!$G$5,Total!AA:AA,DB!$O$5,Total!M:M,DB!$G$9,Total!AA:AA,DB!$O$9,Total!C:C,$I$2)+COUNTIFS(Total!X:X,$R$3,Total!W:W,B12,Total!O:O,DB!$G$5,Total!AA:AA,DB!$O$5,Total!AA:AA,DB!$G$9,Total!K:K,DB!$O$9,Total!C:C,$I$2)+COUNTIFS(Total!X:X,$R$3,Total!W:W,B12,Total!AA:AA,DB!$G$5,Total!N:N,DB!$O$5,Total!M:M,DB!$G$9,Total!K:K,DB!$O$9,Total!AA:AA,$I$2)+COUNTIFS(Total!X:X,$R$3,Total!W:W,B12,Total!AA:AA,DB!$G$5,Total!N:N,DB!$O$5,Total!M:M,DB!$G$9,Total!AA:AA,DB!$O$9,Total!C:C,$I$2)+COUNTIFS(Total!X:X,$R$3,Total!W:W,B12,Total!AA:AA,DB!$G$5,Total!N:N,DB!$O$5,Total!AA:AA,DB!$G$9,Total!K:K,DB!$O$9,Total!C:C,$I$2)+COUNTIFS(Total!X:X,$R$3,Total!W:W,B12,Total!AA:AA,DB!$G$5,Total!AA:AA,DB!$O$5,Total!M:M,DB!$G$9,Total!K:K,DB!$O$9,Total!C:C,$I$2)+COUNTIFS(Total!X:X,$R$3,Total!W:W,B12,Total!O:O,DB!$G$5,Total!N:N,DB!$O$5,Total!AA:AA,DB!$G$9,Total!AA:AA,DB!$O$9,Total!AA:AA,$I$2)+COUNTIFS(Total!X:X,$R$3,Total!W:W,B12,Total!O:O,DB!$G$5,Total!AA:AA,DB!$O$5,Total!M:M,DB!$G$9,Total!AA:AA,DB!$O$9,Total!AA:AA,$I$2)+COUNTIFS(Total!X:X,$R$3,Total!W:W,B12,Total!O:O,DB!$G$5,Total!AA:AA,DB!$O$5,Total!AA:AA,DB!$G$9,Total!K:K,DB!$O$9,Total!AA:AA,$I$2)+COUNTIFS(Total!X:X,$R$3,Total!W:W,B12,Total!O:O,DB!$G$5,Total!AA:AA,DB!$O$5,Total!AA:AA,DB!$G$9,Total!AA:AA,DB!$O$9,Total!C:C,$I$2)+COUNTIFS(Total!X:X,$R$3,Total!W:W,B12,Total!AA:AA,DB!$G$5,Total!N:N,DB!$O$5,Total!M:M,DB!$G$9,Total!AA:AA,DB!$O$9,Total!AA:AA,$I$2)+COUNTIFS(Total!X:X,$R$3,Total!W:W,B12,Total!AA:AA,DB!$G$5,Total!N:N,DB!$O$5,Total!AA:AA,DB!$G$9,Total!K:K,DB!$O$9,Total!AA:AA,$I$2)+COUNTIFS(Total!X:X,$R$3,Total!W:W,B12,Total!AA:AA,DB!$G$5,Total!N:N,DB!$O$5,Total!AA:AA,DB!$G$9,Total!AA:AA,DB!$O$9,Total!C:C,$I$2)+COUNTIFS(Total!X:X,$R$3,Total!W:W,B12,Total!AA:AA,DB!$G$5,Total!AA:AA,DB!$O$5,Total!M:M,DB!$G$9,Total!K:K,DB!$O$9,Total!AA:AA,$I$2)+COUNTIFS(Total!X:X,$R$3,Total!W:W,B12,Total!AA:AA,DB!$G$5,Total!AA:AA,DB!$O$5,Total!M:M,DB!$G$9,Total!AA:AA,DB!$O$9,Total!C:C,$I$2)+COUNTIFS(Total!X:X,$R$3,Total!W:W,B12,Total!AA:AA,DB!$G$5,Total!AA:AA,DB!$O$5,Total!AA:AA,DB!$G$9,Total!K:K,DB!$O$9,Total!C:C,$I$2)+COUNTIFS(Total!X:X,$R$3,Total!W:W,B12,Total!AA:AA,DB!$G$5,Total!N:N,DB!$O$5,Total!M:M,DB!$G$9,Total!K:K,DB!$O$9,Total!C:C,$I$2)+COUNTIFS(Total!X:X,$R$3,Total!W:W,B12,Total!O:O,DB!$G$5,Total!AA:AA,DB!$O$5,Total!M:M,DB!$G$9,Total!K:K,DB!$O$9,Total!C:C,$I$2)+COUNTIFS(Total!X:X,$R$3,Total!W:W,B12,Total!O:O,DB!$G$5,Total!N:N,DB!$O$5,Total!AA:AA,DB!$G$9,Total!K:K,DB!$O$9,Total!C:C,$I$2)+COUNTIFS(Total!X:X,$R$3,Total!W:W,B12,Total!O:O,DB!$G$5,Total!N:N,DB!$O$5,Total!M:M,DB!$G$9,Total!AA:AA,DB!$O$9,Total!C:C,$I$2)+COUNTIFS(Total!X:X,$R$3,Total!W:W,B12,Total!O:O,DB!$G$5,Total!N:N,DB!$O$5,Total!M:M,DB!$G$9,Total!K:K,DB!$O$9,Total!AA:AA,$I$2)</f>
        <v>0</v>
      </c>
      <c r="S12" s="31">
        <f>COUNTIFS(Total!X:X,$S$3,Total!W:W,B12,Total!O:O,DB!$G$5,Total!N:N,DB!$O$5,Total!M:M,DB!$G$9,Total!K:K,DB!$O$9,Total!C:C,$I$2)+COUNTIFS(Total!X:X,$S$3,Total!W:W,B12,Total!AA:AA,DB!$G$5,Total!AA:AA,DB!$O$5,Total!AA:AA,DB!$G$9,Total!AA:AA,DB!$O$9,Total!AA:AA,$I$2)+COUNTIFS(Total!X:X,$S$3,Total!W:W,B12,Total!O:O,DB!$G$5,Total!AA:AA,DB!$O$5,Total!AA:AA,DB!$G$9,Total!AA:AA,DB!$O$9,Total!AA:AA,$I$2)+COUNTIFS(Total!X:X,$S$3,Total!W:W,B12,Total!AA:AA,DB!$G$5,Total!N:N,DB!$O$5,Total!AA:AA,DB!$G$9,Total!AA:AA,DB!$O$9,Total!AA:AA,$I$2)+COUNTIFS(Total!X:X,$S$3,Total!W:W,B12,Total!AA:AA,DB!$G$5,Total!AA:AA,DB!$O$5,Total!M:M,DB!$G$9,Total!AA:AA,DB!$O$9,Total!AA:AA,$I$2)+COUNTIFS(Total!X:X,$S$3,Total!W:W,B12,Total!AA:AA,DB!$G$5,Total!AA:AA,DB!$O$5,Total!AA:AA,DB!$G$9,Total!K:K,DB!$O$9,Total!AA:AA,$I$2)+COUNTIFS(Total!X:X,$S$3,Total!W:W,B12,Total!AA:AA,DB!$G$5,Total!AA:AA,DB!$O$5,Total!AA:AA,DB!$G$9,Total!AA:AA,DB!$O$9,Total!C:C,$I$2)+COUNTIFS(Total!X:X,$S$3,Total!W:W,B12,Total!O:O,DB!$G$5,Total!N:N,DB!$O$5,Total!M:M,DB!$G$9,Total!AA:AA,DB!$O$9,Total!AA:AA,$I$2)+COUNTIFS(Total!X:X,$S$3,Total!W:W,B12,Total!O:O,DB!$G$5,Total!N:N,DB!$O$5,Total!AA:AA,DB!$G$9,Total!K:K,DB!$O$9,Total!AA:AA,$I$2)+COUNTIFS(Total!X:X,$S$3,Total!W:W,B12,Total!O:O,DB!$G$5,Total!N:N,DB!$O$5,Total!AA:AA,DB!$G$9,Total!AA:AA,DB!$O$9,Total!C:C,$I$2)+COUNTIFS(Total!X:X,$S$3,Total!W:W,B12,Total!O:O,DB!$G$5,Total!AA:AA,DB!$O$5,Total!M:M,DB!$G$9,Total!K:K,DB!$O$9,Total!AA:AA,$I$2)+COUNTIFS(Total!X:X,$S$3,Total!W:W,B12,Total!O:O,DB!$G$5,Total!AA:AA,DB!$O$5,Total!M:M,DB!$G$9,Total!AA:AA,DB!$O$9,Total!C:C,$I$2)+COUNTIFS(Total!X:X,$S$3,Total!W:W,B12,Total!O:O,DB!$G$5,Total!AA:AA,DB!$O$5,Total!AA:AA,DB!$G$9,Total!K:K,DB!$O$9,Total!C:C,$I$2)+COUNTIFS(Total!X:X,$S$3,Total!W:W,B12,Total!AA:AA,DB!$G$5,Total!N:N,DB!$O$5,Total!M:M,DB!$G$9,Total!K:K,DB!$O$9,Total!AA:AA,$I$2)+COUNTIFS(Total!X:X,$S$3,Total!W:W,B12,Total!AA:AA,DB!$G$5,Total!N:N,DB!$O$5,Total!M:M,DB!$G$9,Total!AA:AA,DB!$O$9,Total!C:C,$I$2)+COUNTIFS(Total!X:X,$S$3,Total!W:W,B12,Total!AA:AA,DB!$G$5,Total!N:N,DB!$O$5,Total!AA:AA,DB!$G$9,Total!K:K,DB!$O$9,Total!C:C,$I$2)+COUNTIFS(Total!X:X,$S$3,Total!W:W,B12,Total!AA:AA,DB!$G$5,Total!AA:AA,DB!$O$5,Total!M:M,DB!$G$9,Total!K:K,DB!$O$9,Total!C:C,$I$2)+COUNTIFS(Total!X:X,$S$3,Total!W:W,B12,Total!O:O,DB!$G$5,Total!N:N,DB!$O$5,Total!AA:AA,DB!$G$9,Total!AA:AA,DB!$O$9,Total!AA:AA,$I$2)+COUNTIFS(Total!X:X,$S$3,Total!W:W,B12,Total!O:O,DB!$G$5,Total!AA:AA,DB!$O$5,Total!M:M,DB!$G$9,Total!AA:AA,DB!$O$9,Total!AA:AA,$I$2)+COUNTIFS(Total!X:X,$S$3,Total!W:W,B12,Total!O:O,DB!$G$5,Total!AA:AA,DB!$O$5,Total!AA:AA,DB!$G$9,Total!K:K,DB!$O$9,Total!AA:AA,$I$2)+COUNTIFS(Total!X:X,$S$3,Total!W:W,B12,Total!O:O,DB!$G$5,Total!AA:AA,DB!$O$5,Total!AA:AA,DB!$G$9,Total!AA:AA,DB!$O$9,Total!C:C,$I$2)+COUNTIFS(Total!X:X,$S$3,Total!W:W,B12,Total!AA:AA,DB!$G$5,Total!N:N,DB!$O$5,Total!M:M,DB!$G$9,Total!AA:AA,DB!$O$9,Total!AA:AA,$I$2)+COUNTIFS(Total!X:X,$S$3,Total!W:W,B12,Total!AA:AA,DB!$G$5,Total!N:N,DB!$O$5,Total!AA:AA,DB!$G$9,Total!K:K,DB!$O$9,Total!AA:AA,$I$2)+COUNTIFS(Total!X:X,$S$3,Total!W:W,B12,Total!AA:AA,DB!$G$5,Total!N:N,DB!$O$5,Total!AA:AA,DB!$G$9,Total!AA:AA,DB!$O$9,Total!C:C,$I$2)+COUNTIFS(Total!X:X,$S$3,Total!W:W,B12,Total!AA:AA,DB!$G$5,Total!AA:AA,DB!$O$5,Total!M:M,DB!$G$9,Total!K:K,DB!$O$9,Total!AA:AA,$I$2)+COUNTIFS(Total!X:X,$S$3,Total!W:W,B12,Total!AA:AA,DB!$G$5,Total!AA:AA,DB!$O$5,Total!M:M,DB!$G$9,Total!AA:AA,DB!$O$9,Total!C:C,$I$2)+COUNTIFS(Total!X:X,$S$3,Total!W:W,B12,Total!AA:AA,DB!$G$5,Total!AA:AA,DB!$O$5,Total!AA:AA,DB!$G$9,Total!K:K,DB!$O$9,Total!C:C,$I$2)+COUNTIFS(Total!X:X,$S$3,Total!W:W,B12,Total!AA:AA,DB!$G$5,Total!N:N,DB!$O$5,Total!M:M,DB!$G$9,Total!K:K,DB!$O$9,Total!C:C,$I$2)+COUNTIFS(Total!X:X,$S$3,Total!W:W,B12,Total!O:O,DB!$G$5,Total!AA:AA,DB!$O$5,Total!M:M,DB!$G$9,Total!K:K,DB!$O$9,Total!C:C,$I$2)+COUNTIFS(Total!X:X,$S$3,Total!W:W,B12,Total!O:O,DB!$G$5,Total!N:N,DB!$O$5,Total!AA:AA,DB!$G$9,Total!K:K,DB!$O$9,Total!C:C,$I$2)+COUNTIFS(Total!X:X,$S$3,Total!W:W,B12,Total!O:O,DB!$G$5,Total!N:N,DB!$O$5,Total!M:M,DB!$G$9,Total!AA:AA,DB!$O$9,Total!C:C,$I$2)+COUNTIFS(Total!X:X,$S$3,Total!W:W,B12,Total!O:O,DB!$G$5,Total!N:N,DB!$O$5,Total!M:M,DB!$G$9,Total!K:K,DB!$O$9,Total!AA:AA,$I$2)</f>
        <v>0</v>
      </c>
      <c r="T12" s="31">
        <f>COUNTIFS(Total!X:X,$T$3,Total!W:W,B12,Total!O:O,DB!$G$5,Total!N:N,DB!$O$5,Total!M:M,DB!$G$9,Total!K:K,DB!$O$9,Total!C:C,$I$2)+COUNTIFS(Total!X:X,$T$3,Total!W:W,B12,Total!AA:AA,DB!$G$5,Total!AA:AA,DB!$O$5,Total!AA:AA,DB!$G$9,Total!AA:AA,DB!$O$9,Total!AA:AA,$I$2)+COUNTIFS(Total!X:X,$T$3,Total!W:W,B12,Total!O:O,DB!$G$5,Total!AA:AA,DB!$O$5,Total!AA:AA,DB!$G$9,Total!AA:AA,DB!$O$9,Total!AA:AA,$I$2)+COUNTIFS(Total!X:X,$T$3,Total!W:W,B12,Total!AA:AA,DB!$G$5,Total!N:N,DB!$O$5,Total!AA:AA,DB!$G$9,Total!AA:AA,DB!$O$9,Total!AA:AA,$I$2)+COUNTIFS(Total!X:X,$T$3,Total!W:W,B12,Total!AA:AA,DB!$G$5,Total!AA:AA,DB!$O$5,Total!M:M,DB!$G$9,Total!AA:AA,DB!$O$9,Total!AA:AA,$I$2)+COUNTIFS(Total!X:X,$T$3,Total!W:W,B12,Total!AA:AA,DB!$G$5,Total!AA:AA,DB!$O$5,Total!AA:AA,DB!$G$9,Total!K:K,DB!$O$9,Total!AA:AA,$I$2)+COUNTIFS(Total!X:X,$T$3,Total!W:W,B12,Total!AA:AA,DB!$G$5,Total!AA:AA,DB!$O$5,Total!AA:AA,DB!$G$9,Total!AA:AA,DB!$O$9,Total!C:C,$I$2)+COUNTIFS(Total!X:X,$T$3,Total!W:W,B12,Total!O:O,DB!$G$5,Total!N:N,DB!$O$5,Total!M:M,DB!$G$9,Total!AA:AA,DB!$O$9,Total!AA:AA,$I$2)+COUNTIFS(Total!X:X,$T$3,Total!W:W,B12,Total!O:O,DB!$G$5,Total!N:N,DB!$O$5,Total!AA:AA,DB!$G$9,Total!K:K,DB!$O$9,Total!AA:AA,$I$2)+COUNTIFS(Total!X:X,$T$3,Total!W:W,B12,Total!O:O,DB!$G$5,Total!N:N,DB!$O$5,Total!AA:AA,DB!$G$9,Total!AA:AA,DB!$O$9,Total!C:C,$I$2)+COUNTIFS(Total!X:X,$T$3,Total!W:W,B12,Total!O:O,DB!$G$5,Total!AA:AA,DB!$O$5,Total!M:M,DB!$G$9,Total!K:K,DB!$O$9,Total!AA:AA,$I$2)+COUNTIFS(Total!X:X,$T$3,Total!W:W,B12,Total!O:O,DB!$G$5,Total!AA:AA,DB!$O$5,Total!M:M,DB!$G$9,Total!AA:AA,DB!$O$9,Total!C:C,$I$2)+COUNTIFS(Total!X:X,$T$3,Total!W:W,B12,Total!O:O,DB!$G$5,Total!AA:AA,DB!$O$5,Total!AA:AA,DB!$G$9,Total!K:K,DB!$O$9,Total!C:C,$I$2)+COUNTIFS(Total!X:X,$T$3,Total!W:W,B12,Total!AA:AA,DB!$G$5,Total!N:N,DB!$O$5,Total!M:M,DB!$G$9,Total!K:K,DB!$O$9,Total!AA:AA,$I$2)+COUNTIFS(Total!X:X,$T$3,Total!W:W,B12,Total!AA:AA,DB!$G$5,Total!N:N,DB!$O$5,Total!M:M,DB!$G$9,Total!AA:AA,DB!$O$9,Total!C:C,$I$2)+COUNTIFS(Total!X:X,$T$3,Total!W:W,B12,Total!AA:AA,DB!$G$5,Total!N:N,DB!$O$5,Total!AA:AA,DB!$G$9,Total!K:K,DB!$O$9,Total!C:C,$I$2)+COUNTIFS(Total!X:X,$T$3,Total!W:W,B12,Total!AA:AA,DB!$G$5,Total!AA:AA,DB!$O$5,Total!M:M,DB!$G$9,Total!K:K,DB!$O$9,Total!C:C,$I$2)+COUNTIFS(Total!X:X,$T$3,Total!W:W,B12,Total!O:O,DB!$G$5,Total!N:N,DB!$O$5,Total!AA:AA,DB!$G$9,Total!AA:AA,DB!$O$9,Total!AA:AA,$I$2)+COUNTIFS(Total!X:X,$T$3,Total!W:W,B12,Total!O:O,DB!$G$5,Total!AA:AA,DB!$O$5,Total!M:M,DB!$G$9,Total!AA:AA,DB!$O$9,Total!AA:AA,$I$2)+COUNTIFS(Total!X:X,$T$3,Total!W:W,B12,Total!O:O,DB!$G$5,Total!AA:AA,DB!$O$5,Total!AA:AA,DB!$G$9,Total!K:K,DB!$O$9,Total!AA:AA,$I$2)+COUNTIFS(Total!X:X,$T$3,Total!W:W,B12,Total!O:O,DB!$G$5,Total!AA:AA,DB!$O$5,Total!AA:AA,DB!$G$9,Total!AA:AA,DB!$O$9,Total!C:C,$I$2)+COUNTIFS(Total!X:X,$T$3,Total!W:W,B12,Total!AA:AA,DB!$G$5,Total!N:N,DB!$O$5,Total!M:M,DB!$G$9,Total!AA:AA,DB!$O$9,Total!AA:AA,$I$2)+COUNTIFS(Total!X:X,$T$3,Total!W:W,B12,Total!AA:AA,DB!$G$5,Total!N:N,DB!$O$5,Total!AA:AA,DB!$G$9,Total!K:K,DB!$O$9,Total!AA:AA,$I$2)+COUNTIFS(Total!X:X,$T$3,Total!W:W,B12,Total!AA:AA,DB!$G$5,Total!N:N,DB!$O$5,Total!AA:AA,DB!$G$9,Total!AA:AA,DB!$O$9,Total!C:C,$I$2)+COUNTIFS(Total!X:X,$T$3,Total!W:W,B12,Total!AA:AA,DB!$G$5,Total!AA:AA,DB!$O$5,Total!M:M,DB!$G$9,Total!K:K,DB!$O$9,Total!AA:AA,$I$2)+COUNTIFS(Total!X:X,$T$3,Total!W:W,B12,Total!AA:AA,DB!$G$5,Total!AA:AA,DB!$O$5,Total!M:M,DB!$G$9,Total!AA:AA,DB!$O$9,Total!C:C,$I$2)+COUNTIFS(Total!X:X,$T$3,Total!W:W,B12,Total!AA:AA,DB!$G$5,Total!AA:AA,DB!$O$5,Total!AA:AA,DB!$G$9,Total!K:K,DB!$O$9,Total!C:C,$I$2)+COUNTIFS(Total!X:X,$T$3,Total!W:W,B12,Total!AA:AA,DB!$G$5,Total!N:N,DB!$O$5,Total!M:M,DB!$G$9,Total!K:K,DB!$O$9,Total!C:C,$I$2)+COUNTIFS(Total!X:X,$T$3,Total!W:W,B12,Total!O:O,DB!$G$5,Total!AA:AA,DB!$O$5,Total!M:M,DB!$G$9,Total!K:K,DB!$O$9,Total!C:C,$I$2)+COUNTIFS(Total!X:X,$T$3,Total!W:W,B12,Total!O:O,DB!$G$5,Total!N:N,DB!$O$5,Total!AA:AA,DB!$G$9,Total!K:K,DB!$O$9,Total!C:C,$I$2)+COUNTIFS(Total!X:X,$T$3,Total!W:W,B12,Total!O:O,DB!$G$5,Total!N:N,DB!$O$5,Total!M:M,DB!$G$9,Total!AA:AA,DB!$O$9,Total!C:C,$I$2)+COUNTIFS(Total!X:X,$T$3,Total!W:W,B12,Total!O:O,DB!$G$5,Total!N:N,DB!$O$5,Total!M:M,DB!$G$9,Total!K:K,DB!$O$9,Total!AA:AA,$I$2)</f>
        <v>0</v>
      </c>
      <c r="U12" s="31">
        <f>COUNTIFS(Total!X:X,$U$3,Total!W:W,B12,Total!O:O,DB!$G$5,Total!N:N,DB!$O$5,Total!M:M,DB!$G$9,Total!K:K,DB!$O$9,Total!C:C,$I$2)+COUNTIFS(Total!X:X,$U$3,Total!W:W,B12,Total!AA:AA,DB!$G$5,Total!AA:AA,DB!$O$5,Total!AA:AA,DB!$G$9,Total!AA:AA,DB!$O$9,Total!AA:AA,$I$2)+COUNTIFS(Total!X:X,$U$3,Total!W:W,B12,Total!O:O,DB!$G$5,Total!AA:AA,DB!$O$5,Total!AA:AA,DB!$G$9,Total!AA:AA,DB!$O$9,Total!AA:AA,$I$2)+COUNTIFS(Total!X:X,$U$3,Total!W:W,B12,Total!AA:AA,DB!$G$5,Total!N:N,DB!$O$5,Total!AA:AA,DB!$G$9,Total!AA:AA,DB!$O$9,Total!AA:AA,$I$2)+COUNTIFS(Total!X:X,$U$3,Total!W:W,B12,Total!AA:AA,DB!$G$5,Total!AA:AA,DB!$O$5,Total!M:M,DB!$G$9,Total!AA:AA,DB!$O$9,Total!AA:AA,$I$2)+COUNTIFS(Total!X:X,$U$3,Total!W:W,B12,Total!AA:AA,DB!$G$5,Total!AA:AA,DB!$O$5,Total!AA:AA,DB!$G$9,Total!K:K,DB!$O$9,Total!AA:AA,$I$2)+COUNTIFS(Total!X:X,$U$3,Total!W:W,B12,Total!AA:AA,DB!$G$5,Total!AA:AA,DB!$O$5,Total!AA:AA,DB!$G$9,Total!AA:AA,DB!$O$9,Total!C:C,$I$2)+COUNTIFS(Total!X:X,$U$3,Total!W:W,B12,Total!O:O,DB!$G$5,Total!N:N,DB!$O$5,Total!M:M,DB!$G$9,Total!AA:AA,DB!$O$9,Total!AA:AA,$I$2)+COUNTIFS(Total!X:X,$U$3,Total!W:W,B12,Total!O:O,DB!$G$5,Total!N:N,DB!$O$5,Total!AA:AA,DB!$G$9,Total!K:K,DB!$O$9,Total!AA:AA,$I$2)+COUNTIFS(Total!X:X,$U$3,Total!W:W,B12,Total!O:O,DB!$G$5,Total!N:N,DB!$O$5,Total!AA:AA,DB!$G$9,Total!AA:AA,DB!$O$9,Total!C:C,$I$2)+COUNTIFS(Total!X:X,$U$3,Total!W:W,B12,Total!O:O,DB!$G$5,Total!AA:AA,DB!$O$5,Total!M:M,DB!$G$9,Total!K:K,DB!$O$9,Total!AA:AA,$I$2)+COUNTIFS(Total!X:X,$U$3,Total!W:W,B12,Total!O:O,DB!$G$5,Total!AA:AA,DB!$O$5,Total!M:M,DB!$G$9,Total!AA:AA,DB!$O$9,Total!C:C,$I$2)+COUNTIFS(Total!X:X,$U$3,Total!W:W,B12,Total!O:O,DB!$G$5,Total!AA:AA,DB!$O$5,Total!AA:AA,DB!$G$9,Total!K:K,DB!$O$9,Total!C:C,$I$2)+COUNTIFS(Total!X:X,$U$3,Total!W:W,B12,Total!AA:AA,DB!$G$5,Total!N:N,DB!$O$5,Total!M:M,DB!$G$9,Total!K:K,DB!$O$9,Total!AA:AA,$I$2)+COUNTIFS(Total!X:X,$U$3,Total!W:W,B12,Total!AA:AA,DB!$G$5,Total!N:N,DB!$O$5,Total!M:M,DB!$G$9,Total!AA:AA,DB!$O$9,Total!C:C,$I$2)+COUNTIFS(Total!X:X,$U$3,Total!W:W,B12,Total!AA:AA,DB!$G$5,Total!N:N,DB!$O$5,Total!AA:AA,DB!$G$9,Total!K:K,DB!$O$9,Total!C:C,$I$2)+COUNTIFS(Total!X:X,$U$3,Total!W:W,B12,Total!AA:AA,DB!$G$5,Total!AA:AA,DB!$O$5,Total!M:M,DB!$G$9,Total!K:K,DB!$O$9,Total!C:C,$I$2)+COUNTIFS(Total!X:X,$U$3,Total!W:W,B12,Total!O:O,DB!$G$5,Total!N:N,DB!$O$5,Total!AA:AA,DB!$G$9,Total!AA:AA,DB!$O$9,Total!AA:AA,$I$2)+COUNTIFS(Total!X:X,$U$3,Total!W:W,B12,Total!O:O,DB!$G$5,Total!AA:AA,DB!$O$5,Total!M:M,DB!$G$9,Total!AA:AA,DB!$O$9,Total!AA:AA,$I$2)+COUNTIFS(Total!X:X,$U$3,Total!W:W,B12,Total!O:O,DB!$G$5,Total!AA:AA,DB!$O$5,Total!AA:AA,DB!$G$9,Total!K:K,DB!$O$9,Total!AA:AA,$I$2)+COUNTIFS(Total!X:X,$U$3,Total!W:W,B12,Total!O:O,DB!$G$5,Total!AA:AA,DB!$O$5,Total!AA:AA,DB!$G$9,Total!AA:AA,DB!$O$9,Total!C:C,$I$2)+COUNTIFS(Total!X:X,$U$3,Total!W:W,B12,Total!AA:AA,DB!$G$5,Total!N:N,DB!$O$5,Total!M:M,DB!$G$9,Total!AA:AA,DB!$O$9,Total!AA:AA,$I$2)+COUNTIFS(Total!X:X,$U$3,Total!W:W,B12,Total!AA:AA,DB!$G$5,Total!N:N,DB!$O$5,Total!AA:AA,DB!$G$9,Total!K:K,DB!$O$9,Total!AA:AA,$I$2)+COUNTIFS(Total!X:X,$U$3,Total!W:W,B12,Total!AA:AA,DB!$G$5,Total!N:N,DB!$O$5,Total!AA:AA,DB!$G$9,Total!AA:AA,DB!$O$9,Total!C:C,$I$2)+COUNTIFS(Total!X:X,$U$3,Total!W:W,B12,Total!AA:AA,DB!$G$5,Total!AA:AA,DB!$O$5,Total!M:M,DB!$G$9,Total!K:K,DB!$O$9,Total!AA:AA,$I$2)+COUNTIFS(Total!X:X,$U$3,Total!W:W,B12,Total!AA:AA,DB!$G$5,Total!AA:AA,DB!$O$5,Total!M:M,DB!$G$9,Total!AA:AA,DB!$O$9,Total!C:C,$I$2)+COUNTIFS(Total!X:X,$U$3,Total!W:W,B12,Total!AA:AA,DB!$G$5,Total!AA:AA,DB!$O$5,Total!AA:AA,DB!$G$9,Total!K:K,DB!$O$9,Total!C:C,$I$2)+COUNTIFS(Total!X:X,$U$3,Total!W:W,B12,Total!AA:AA,DB!$G$5,Total!N:N,DB!$O$5,Total!M:M,DB!$G$9,Total!K:K,DB!$O$9,Total!C:C,$I$2)+COUNTIFS(Total!X:X,$U$3,Total!W:W,B12,Total!O:O,DB!$G$5,Total!AA:AA,DB!$O$5,Total!M:M,DB!$G$9,Total!K:K,DB!$O$9,Total!C:C,$I$2)+COUNTIFS(Total!X:X,$U$3,Total!W:W,B12,Total!O:O,DB!$G$5,Total!N:N,DB!$O$5,Total!AA:AA,DB!$G$9,Total!K:K,DB!$O$9,Total!C:C,$I$2)+COUNTIFS(Total!X:X,$U$3,Total!W:W,B12,Total!O:O,DB!$G$5,Total!N:N,DB!$O$5,Total!M:M,DB!$G$9,Total!AA:AA,DB!$O$9,Total!C:C,$I$2)+COUNTIFS(Total!X:X,$U$3,Total!W:W,B12,Total!O:O,DB!$G$5,Total!N:N,DB!$O$5,Total!M:M,DB!$G$9,Total!K:K,DB!$O$9,Total!AA:AA,$I$2)</f>
        <v>0</v>
      </c>
      <c r="V12" s="31">
        <f>COUNTIFS(Total!X:X,$V$3,Total!W:W,B12,Total!O:O,DB!$G$5,Total!N:N,DB!$O$5,Total!M:M,DB!$G$9,Total!K:K,DB!$O$9,Total!C:C,$I$2)+COUNTIFS(Total!X:X,$V$3,Total!W:W,B12,Total!AA:AA,DB!$G$5,Total!AA:AA,DB!$O$5,Total!AA:AA,DB!$G$9,Total!AA:AA,DB!$O$9,Total!AA:AA,$I$2)+COUNTIFS(Total!X:X,$V$3,Total!W:W,B12,Total!O:O,DB!$G$5,Total!AA:AA,DB!$O$5,Total!AA:AA,DB!$G$9,Total!AA:AA,DB!$O$9,Total!AA:AA,$I$2)+COUNTIFS(Total!X:X,$V$3,Total!W:W,B12,Total!AA:AA,DB!$G$5,Total!N:N,DB!$O$5,Total!AA:AA,DB!$G$9,Total!AA:AA,DB!$O$9,Total!AA:AA,$I$2)+COUNTIFS(Total!X:X,$V$3,Total!W:W,B12,Total!AA:AA,DB!$G$5,Total!AA:AA,DB!$O$5,Total!M:M,DB!$G$9,Total!AA:AA,DB!$O$9,Total!AA:AA,$I$2)+COUNTIFS(Total!X:X,$V$3,Total!W:W,B12,Total!AA:AA,DB!$G$5,Total!AA:AA,DB!$O$5,Total!AA:AA,DB!$G$9,Total!K:K,DB!$O$9,Total!AA:AA,$I$2)+COUNTIFS(Total!X:X,$V$3,Total!W:W,B12,Total!AA:AA,DB!$G$5,Total!AA:AA,DB!$O$5,Total!AA:AA,DB!$G$9,Total!AA:AA,DB!$O$9,Total!C:C,$I$2)+COUNTIFS(Total!X:X,$V$3,Total!W:W,B12,Total!O:O,DB!$G$5,Total!N:N,DB!$O$5,Total!M:M,DB!$G$9,Total!AA:AA,DB!$O$9,Total!AA:AA,$I$2)+COUNTIFS(Total!X:X,$V$3,Total!W:W,B12,Total!O:O,DB!$G$5,Total!N:N,DB!$O$5,Total!AA:AA,DB!$G$9,Total!K:K,DB!$O$9,Total!AA:AA,$I$2)+COUNTIFS(Total!X:X,$V$3,Total!W:W,B12,Total!O:O,DB!$G$5,Total!N:N,DB!$O$5,Total!AA:AA,DB!$G$9,Total!AA:AA,DB!$O$9,Total!C:C,$I$2)+COUNTIFS(Total!X:X,$V$3,Total!W:W,B12,Total!O:O,DB!$G$5,Total!AA:AA,DB!$O$5,Total!M:M,DB!$G$9,Total!K:K,DB!$O$9,Total!AA:AA,$I$2)+COUNTIFS(Total!X:X,$V$3,Total!W:W,B12,Total!O:O,DB!$G$5,Total!AA:AA,DB!$O$5,Total!M:M,DB!$G$9,Total!AA:AA,DB!$O$9,Total!C:C,$I$2)+COUNTIFS(Total!X:X,$V$3,Total!W:W,B12,Total!O:O,DB!$G$5,Total!AA:AA,DB!$O$5,Total!AA:AA,DB!$G$9,Total!K:K,DB!$O$9,Total!C:C,$I$2)+COUNTIFS(Total!X:X,$V$3,Total!W:W,B12,Total!AA:AA,DB!$G$5,Total!N:N,DB!$O$5,Total!M:M,DB!$G$9,Total!K:K,DB!$O$9,Total!AA:AA,$I$2)+COUNTIFS(Total!X:X,$V$3,Total!W:W,B12,Total!AA:AA,DB!$G$5,Total!N:N,DB!$O$5,Total!M:M,DB!$G$9,Total!AA:AA,DB!$O$9,Total!C:C,$I$2)+COUNTIFS(Total!X:X,$V$3,Total!W:W,B12,Total!AA:AA,DB!$G$5,Total!N:N,DB!$O$5,Total!AA:AA,DB!$G$9,Total!K:K,DB!$O$9,Total!C:C,$I$2)+COUNTIFS(Total!X:X,$V$3,Total!W:W,B12,Total!AA:AA,DB!$G$5,Total!AA:AA,DB!$O$5,Total!M:M,DB!$G$9,Total!K:K,DB!$O$9,Total!C:C,$I$2)+COUNTIFS(Total!X:X,$V$3,Total!W:W,B12,Total!O:O,DB!$G$5,Total!N:N,DB!$O$5,Total!AA:AA,DB!$G$9,Total!AA:AA,DB!$O$9,Total!AA:AA,$I$2)+COUNTIFS(Total!X:X,$V$3,Total!W:W,B12,Total!O:O,DB!$G$5,Total!AA:AA,DB!$O$5,Total!M:M,DB!$G$9,Total!AA:AA,DB!$O$9,Total!AA:AA,$I$2)+COUNTIFS(Total!X:X,$V$3,Total!W:W,B12,Total!O:O,DB!$G$5,Total!AA:AA,DB!$O$5,Total!AA:AA,DB!$G$9,Total!K:K,DB!$O$9,Total!AA:AA,$I$2)+COUNTIFS(Total!X:X,$V$3,Total!W:W,B12,Total!O:O,DB!$G$5,Total!AA:AA,DB!$O$5,Total!AA:AA,DB!$G$9,Total!AA:AA,DB!$O$9,Total!C:C,$I$2)+COUNTIFS(Total!X:X,$V$3,Total!W:W,B12,Total!AA:AA,DB!$G$5,Total!N:N,DB!$O$5,Total!M:M,DB!$G$9,Total!AA:AA,DB!$O$9,Total!AA:AA,$I$2)+COUNTIFS(Total!X:X,$V$3,Total!W:W,B12,Total!AA:AA,DB!$G$5,Total!N:N,DB!$O$5,Total!AA:AA,DB!$G$9,Total!K:K,DB!$O$9,Total!AA:AA,$I$2)+COUNTIFS(Total!X:X,$V$3,Total!W:W,B12,Total!AA:AA,DB!$G$5,Total!N:N,DB!$O$5,Total!AA:AA,DB!$G$9,Total!AA:AA,DB!$O$9,Total!C:C,$I$2)+COUNTIFS(Total!X:X,$V$3,Total!W:W,B12,Total!AA:AA,DB!$G$5,Total!AA:AA,DB!$O$5,Total!M:M,DB!$G$9,Total!K:K,DB!$O$9,Total!AA:AA,$I$2)+COUNTIFS(Total!X:X,$V$3,Total!W:W,B12,Total!AA:AA,DB!$G$5,Total!AA:AA,DB!$O$5,Total!M:M,DB!$G$9,Total!AA:AA,DB!$O$9,Total!C:C,$I$2)+COUNTIFS(Total!X:X,$V$3,Total!W:W,B12,Total!AA:AA,DB!$G$5,Total!AA:AA,DB!$O$5,Total!AA:AA,DB!$G$9,Total!K:K,DB!$O$9,Total!C:C,$I$2)+COUNTIFS(Total!X:X,$V$3,Total!W:W,B12,Total!AA:AA,DB!$G$5,Total!N:N,DB!$O$5,Total!M:M,DB!$G$9,Total!K:K,DB!$O$9,Total!C:C,$I$2)+COUNTIFS(Total!X:X,$V$3,Total!W:W,B12,Total!O:O,DB!$G$5,Total!AA:AA,DB!$O$5,Total!M:M,DB!$G$9,Total!K:K,DB!$O$9,Total!C:C,$I$2)+COUNTIFS(Total!X:X,$V$3,Total!W:W,B12,Total!O:O,DB!$G$5,Total!N:N,DB!$O$5,Total!AA:AA,DB!$G$9,Total!K:K,DB!$O$9,Total!C:C,$I$2)+COUNTIFS(Total!X:X,$V$3,Total!W:W,B12,Total!O:O,DB!$G$5,Total!N:N,DB!$O$5,Total!M:M,DB!$G$9,Total!AA:AA,DB!$O$9,Total!C:C,$I$2)+COUNTIFS(Total!X:X,$V$3,Total!W:W,B12,Total!O:O,DB!$G$5,Total!N:N,DB!$O$5,Total!M:M,DB!$G$9,Total!K:K,DB!$O$9,Total!AA:AA,$I$2)</f>
        <v>0</v>
      </c>
      <c r="W12" s="31">
        <f>COUNTIFS(Total!X:X,$W$3,Total!W:W,B12,Total!O:O,DB!$G$5,Total!N:N,DB!$O$5,Total!M:M,DB!$G$9,Total!K:K,DB!$O$9,Total!C:C,$I$2)+COUNTIFS(Total!X:X,$W$3,Total!W:W,B12,Total!AA:AA,DB!$G$5,Total!AA:AA,DB!$O$5,Total!AA:AA,DB!$G$9,Total!AA:AA,DB!$O$9,Total!AA:AA,$I$2)+COUNTIFS(Total!X:X,$W$3,Total!W:W,B12,Total!O:O,DB!$G$5,Total!AA:AA,DB!$O$5,Total!AA:AA,DB!$G$9,Total!AA:AA,DB!$O$9,Total!AA:AA,$I$2)+COUNTIFS(Total!X:X,$W$3,Total!W:W,B12,Total!AA:AA,DB!$G$5,Total!N:N,DB!$O$5,Total!AA:AA,DB!$G$9,Total!AA:AA,DB!$O$9,Total!AA:AA,$I$2)+COUNTIFS(Total!X:X,$W$3,Total!W:W,B12,Total!AA:AA,DB!$G$5,Total!AA:AA,DB!$O$5,Total!M:M,DB!$G$9,Total!AA:AA,DB!$O$9,Total!AA:AA,$I$2)+COUNTIFS(Total!X:X,$W$3,Total!W:W,B12,Total!AA:AA,DB!$G$5,Total!AA:AA,DB!$O$5,Total!AA:AA,DB!$G$9,Total!K:K,DB!$O$9,Total!AA:AA,$I$2)+COUNTIFS(Total!X:X,$W$3,Total!W:W,B12,Total!AA:AA,DB!$G$5,Total!AA:AA,DB!$O$5,Total!AA:AA,DB!$G$9,Total!AA:AA,DB!$O$9,Total!C:C,$I$2)+COUNTIFS(Total!X:X,$W$3,Total!W:W,B12,Total!O:O,DB!$G$5,Total!N:N,DB!$O$5,Total!M:M,DB!$G$9,Total!AA:AA,DB!$O$9,Total!AA:AA,$I$2)+COUNTIFS(Total!X:X,$W$3,Total!W:W,B12,Total!O:O,DB!$G$5,Total!N:N,DB!$O$5,Total!AA:AA,DB!$G$9,Total!K:K,DB!$O$9,Total!AA:AA,$I$2)+COUNTIFS(Total!X:X,$W$3,Total!W:W,B12,Total!O:O,DB!$G$5,Total!N:N,DB!$O$5,Total!AA:AA,DB!$G$9,Total!AA:AA,DB!$O$9,Total!C:C,$I$2)+COUNTIFS(Total!X:X,$W$3,Total!W:W,B12,Total!O:O,DB!$G$5,Total!AA:AA,DB!$O$5,Total!M:M,DB!$G$9,Total!K:K,DB!$O$9,Total!AA:AA,$I$2)+COUNTIFS(Total!X:X,$W$3,Total!W:W,B12,Total!O:O,DB!$G$5,Total!AA:AA,DB!$O$5,Total!M:M,DB!$G$9,Total!AA:AA,DB!$O$9,Total!C:C,$I$2)+COUNTIFS(Total!X:X,$W$3,Total!W:W,B12,Total!O:O,DB!$G$5,Total!AA:AA,DB!$O$5,Total!AA:AA,DB!$G$9,Total!K:K,DB!$O$9,Total!C:C,$I$2)+COUNTIFS(Total!X:X,$W$3,Total!W:W,B12,Total!AA:AA,DB!$G$5,Total!N:N,DB!$O$5,Total!M:M,DB!$G$9,Total!K:K,DB!$O$9,Total!AA:AA,$I$2)+COUNTIFS(Total!X:X,$W$3,Total!W:W,B12,Total!AA:AA,DB!$G$5,Total!N:N,DB!$O$5,Total!M:M,DB!$G$9,Total!AA:AA,DB!$O$9,Total!C:C,$I$2)+COUNTIFS(Total!X:X,$W$3,Total!W:W,B12,Total!AA:AA,DB!$G$5,Total!N:N,DB!$O$5,Total!AA:AA,DB!$G$9,Total!K:K,DB!$O$9,Total!C:C,$I$2)+COUNTIFS(Total!X:X,$W$3,Total!W:W,B12,Total!AA:AA,DB!$G$5,Total!AA:AA,DB!$O$5,Total!M:M,DB!$G$9,Total!K:K,DB!$O$9,Total!C:C,$I$2)+COUNTIFS(Total!X:X,$W$3,Total!W:W,B12,Total!O:O,DB!$G$5,Total!N:N,DB!$O$5,Total!AA:AA,DB!$G$9,Total!AA:AA,DB!$O$9,Total!AA:AA,$I$2)+COUNTIFS(Total!X:X,$W$3,Total!W:W,B12,Total!O:O,DB!$G$5,Total!AA:AA,DB!$O$5,Total!M:M,DB!$G$9,Total!AA:AA,DB!$O$9,Total!AA:AA,$I$2)+COUNTIFS(Total!X:X,$W$3,Total!W:W,B12,Total!O:O,DB!$G$5,Total!AA:AA,DB!$O$5,Total!AA:AA,DB!$G$9,Total!K:K,DB!$O$9,Total!AA:AA,$I$2)+COUNTIFS(Total!X:X,$W$3,Total!W:W,B12,Total!O:O,DB!$G$5,Total!AA:AA,DB!$O$5,Total!AA:AA,DB!$G$9,Total!AA:AA,DB!$O$9,Total!C:C,$I$2)+COUNTIFS(Total!X:X,$W$3,Total!W:W,B12,Total!AA:AA,DB!$G$5,Total!N:N,DB!$O$5,Total!M:M,DB!$G$9,Total!AA:AA,DB!$O$9,Total!AA:AA,$I$2)+COUNTIFS(Total!X:X,$W$3,Total!W:W,B12,Total!AA:AA,DB!$G$5,Total!N:N,DB!$O$5,Total!AA:AA,DB!$G$9,Total!K:K,DB!$O$9,Total!AA:AA,$I$2)+COUNTIFS(Total!X:X,$W$3,Total!W:W,B12,Total!AA:AA,DB!$G$5,Total!N:N,DB!$O$5,Total!AA:AA,DB!$G$9,Total!AA:AA,DB!$O$9,Total!C:C,$I$2)+COUNTIFS(Total!X:X,$W$3,Total!W:W,B12,Total!AA:AA,DB!$G$5,Total!AA:AA,DB!$O$5,Total!M:M,DB!$G$9,Total!K:K,DB!$O$9,Total!AA:AA,$I$2)+COUNTIFS(Total!X:X,$W$3,Total!W:W,B12,Total!AA:AA,DB!$G$5,Total!AA:AA,DB!$O$5,Total!M:M,DB!$G$9,Total!AA:AA,DB!$O$9,Total!C:C,$I$2)+COUNTIFS(Total!X:X,$W$3,Total!W:W,B12,Total!AA:AA,DB!$G$5,Total!AA:AA,DB!$O$5,Total!AA:AA,DB!$G$9,Total!K:K,DB!$O$9,Total!C:C,$I$2)+COUNTIFS(Total!X:X,$W$3,Total!W:W,B12,Total!AA:AA,DB!$G$5,Total!N:N,DB!$O$5,Total!M:M,DB!$G$9,Total!K:K,DB!$O$9,Total!C:C,$I$2)+COUNTIFS(Total!X:X,$W$3,Total!W:W,B12,Total!O:O,DB!$G$5,Total!AA:AA,DB!$O$5,Total!M:M,DB!$G$9,Total!K:K,DB!$O$9,Total!C:C,$I$2)+COUNTIFS(Total!X:X,$W$3,Total!W:W,B12,Total!O:O,DB!$G$5,Total!N:N,DB!$O$5,Total!AA:AA,DB!$G$9,Total!K:K,DB!$O$9,Total!C:C,$I$2)+COUNTIFS(Total!X:X,$W$3,Total!W:W,B12,Total!O:O,DB!$G$5,Total!N:N,DB!$O$5,Total!M:M,DB!$G$9,Total!AA:AA,DB!$O$9,Total!C:C,$I$2)+COUNTIFS(Total!X:X,$W$3,Total!W:W,B12,Total!O:O,DB!$G$5,Total!N:N,DB!$O$5,Total!M:M,DB!$G$9,Total!K:K,DB!$O$9,Total!AA:AA,$I$2)</f>
        <v>0</v>
      </c>
      <c r="X12" s="31">
        <f>COUNTIFS(Total!X:X,$X$3,Total!W:W,B12,Total!O:O,DB!$G$5,Total!N:N,DB!$O$5,Total!M:M,DB!$G$9,Total!K:K,DB!$O$9,Total!C:C,$I$2)+COUNTIFS(Total!X:X,$X$3,Total!W:W,B12,Total!AA:AA,DB!$G$5,Total!AA:AA,DB!$O$5,Total!AA:AA,DB!$G$9,Total!AA:AA,DB!$O$9,Total!AA:AA,$I$2)+COUNTIFS(Total!X:X,$X$3,Total!W:W,B12,Total!O:O,DB!$G$5,Total!AA:AA,DB!$O$5,Total!AA:AA,DB!$G$9,Total!AA:AA,DB!$O$9,Total!AA:AA,$I$2)+COUNTIFS(Total!X:X,$X$3,Total!W:W,B12,Total!AA:AA,DB!$G$5,Total!N:N,DB!$O$5,Total!AA:AA,DB!$G$9,Total!AA:AA,DB!$O$9,Total!AA:AA,$I$2)+COUNTIFS(Total!X:X,$X$3,Total!W:W,B12,Total!AA:AA,DB!$G$5,Total!AA:AA,DB!$O$5,Total!M:M,DB!$G$9,Total!AA:AA,DB!$O$9,Total!AA:AA,$I$2)+COUNTIFS(Total!X:X,$X$3,Total!W:W,B12,Total!AA:AA,DB!$G$5,Total!AA:AA,DB!$O$5,Total!AA:AA,DB!$G$9,Total!K:K,DB!$O$9,Total!AA:AA,$I$2)+COUNTIFS(Total!X:X,$X$3,Total!W:W,B12,Total!AA:AA,DB!$G$5,Total!AA:AA,DB!$O$5,Total!AA:AA,DB!$G$9,Total!AA:AA,DB!$O$9,Total!C:C,$I$2)+COUNTIFS(Total!X:X,$X$3,Total!W:W,B12,Total!O:O,DB!$G$5,Total!N:N,DB!$O$5,Total!M:M,DB!$G$9,Total!AA:AA,DB!$O$9,Total!AA:AA,$I$2)+COUNTIFS(Total!X:X,$X$3,Total!W:W,B12,Total!O:O,DB!$G$5,Total!N:N,DB!$O$5,Total!AA:AA,DB!$G$9,Total!K:K,DB!$O$9,Total!AA:AA,$I$2)+COUNTIFS(Total!X:X,$X$3,Total!W:W,B12,Total!O:O,DB!$G$5,Total!N:N,DB!$O$5,Total!AA:AA,DB!$G$9,Total!AA:AA,DB!$O$9,Total!C:C,$I$2)+COUNTIFS(Total!X:X,$X$3,Total!W:W,B12,Total!O:O,DB!$G$5,Total!AA:AA,DB!$O$5,Total!M:M,DB!$G$9,Total!K:K,DB!$O$9,Total!AA:AA,$I$2)+COUNTIFS(Total!X:X,$X$3,Total!W:W,B12,Total!O:O,DB!$G$5,Total!AA:AA,DB!$O$5,Total!M:M,DB!$G$9,Total!AA:AA,DB!$O$9,Total!C:C,$I$2)+COUNTIFS(Total!X:X,$X$3,Total!W:W,B12,Total!O:O,DB!$G$5,Total!AA:AA,DB!$O$5,Total!AA:AA,DB!$G$9,Total!K:K,DB!$O$9,Total!C:C,$I$2)+COUNTIFS(Total!X:X,$X$3,Total!W:W,B12,Total!AA:AA,DB!$G$5,Total!N:N,DB!$O$5,Total!M:M,DB!$G$9,Total!K:K,DB!$O$9,Total!AA:AA,$I$2)+COUNTIFS(Total!X:X,$X$3,Total!W:W,B12,Total!AA:AA,DB!$G$5,Total!N:N,DB!$O$5,Total!M:M,DB!$G$9,Total!AA:AA,DB!$O$9,Total!C:C,$I$2)+COUNTIFS(Total!X:X,$X$3,Total!W:W,B12,Total!AA:AA,DB!$G$5,Total!N:N,DB!$O$5,Total!AA:AA,DB!$G$9,Total!K:K,DB!$O$9,Total!C:C,$I$2)+COUNTIFS(Total!X:X,$X$3,Total!W:W,B12,Total!AA:AA,DB!$G$5,Total!AA:AA,DB!$O$5,Total!M:M,DB!$G$9,Total!K:K,DB!$O$9,Total!C:C,$I$2)+COUNTIFS(Total!X:X,$X$3,Total!W:W,B12,Total!O:O,DB!$G$5,Total!N:N,DB!$O$5,Total!AA:AA,DB!$G$9,Total!AA:AA,DB!$O$9,Total!AA:AA,$I$2)+COUNTIFS(Total!X:X,$X$3,Total!W:W,B12,Total!O:O,DB!$G$5,Total!AA:AA,DB!$O$5,Total!M:M,DB!$G$9,Total!AA:AA,DB!$O$9,Total!AA:AA,$I$2)+COUNTIFS(Total!X:X,$X$3,Total!W:W,B12,Total!O:O,DB!$G$5,Total!AA:AA,DB!$O$5,Total!AA:AA,DB!$G$9,Total!K:K,DB!$O$9,Total!AA:AA,$I$2)+COUNTIFS(Total!X:X,$X$3,Total!W:W,B12,Total!O:O,DB!$G$5,Total!AA:AA,DB!$O$5,Total!AA:AA,DB!$G$9,Total!AA:AA,DB!$O$9,Total!C:C,$I$2)+COUNTIFS(Total!X:X,$X$3,Total!W:W,B12,Total!AA:AA,DB!$G$5,Total!N:N,DB!$O$5,Total!M:M,DB!$G$9,Total!AA:AA,DB!$O$9,Total!AA:AA,$I$2)+COUNTIFS(Total!X:X,$X$3,Total!W:W,B12,Total!AA:AA,DB!$G$5,Total!N:N,DB!$O$5,Total!AA:AA,DB!$G$9,Total!K:K,DB!$O$9,Total!AA:AA,$I$2)+COUNTIFS(Total!X:X,$X$3,Total!W:W,B12,Total!AA:AA,DB!$G$5,Total!N:N,DB!$O$5,Total!AA:AA,DB!$G$9,Total!AA:AA,DB!$O$9,Total!C:C,$I$2)+COUNTIFS(Total!X:X,$X$3,Total!W:W,B12,Total!AA:AA,DB!$G$5,Total!AA:AA,DB!$O$5,Total!M:M,DB!$G$9,Total!K:K,DB!$O$9,Total!AA:AA,$I$2)+COUNTIFS(Total!X:X,$X$3,Total!W:W,B12,Total!AA:AA,DB!$G$5,Total!AA:AA,DB!$O$5,Total!M:M,DB!$G$9,Total!AA:AA,DB!$O$9,Total!C:C,$I$2)+COUNTIFS(Total!X:X,$X$3,Total!W:W,B12,Total!AA:AA,DB!$G$5,Total!AA:AA,DB!$O$5,Total!AA:AA,DB!$G$9,Total!K:K,DB!$O$9,Total!C:C,$I$2)+COUNTIFS(Total!X:X,$X$3,Total!W:W,B12,Total!AA:AA,DB!$G$5,Total!N:N,DB!$O$5,Total!M:M,DB!$G$9,Total!K:K,DB!$O$9,Total!C:C,$I$2)+COUNTIFS(Total!X:X,$X$3,Total!W:W,B12,Total!O:O,DB!$G$5,Total!AA:AA,DB!$O$5,Total!M:M,DB!$G$9,Total!K:K,DB!$O$9,Total!C:C,$I$2)+COUNTIFS(Total!X:X,$X$3,Total!W:W,B12,Total!O:O,DB!$G$5,Total!N:N,DB!$O$5,Total!AA:AA,DB!$G$9,Total!K:K,DB!$O$9,Total!C:C,$I$2)+COUNTIFS(Total!X:X,$X$3,Total!W:W,B12,Total!O:O,DB!$G$5,Total!N:N,DB!$O$5,Total!M:M,DB!$G$9,Total!AA:AA,DB!$O$9,Total!C:C,$I$2)+COUNTIFS(Total!X:X,$X$3,Total!W:W,B12,Total!O:O,DB!$G$5,Total!N:N,DB!$O$5,Total!M:M,DB!$G$9,Total!K:K,DB!$O$9,Total!AA:AA,$I$2)</f>
        <v>0</v>
      </c>
      <c r="Y12" s="31">
        <f t="shared" si="0"/>
        <v>1</v>
      </c>
      <c r="Z12" s="31">
        <f t="shared" si="1"/>
        <v>1</v>
      </c>
      <c r="AA12" s="31">
        <f t="shared" si="1"/>
        <v>1</v>
      </c>
      <c r="AE12" s="25" t="s">
        <v>97</v>
      </c>
    </row>
    <row r="13" spans="1:32" ht="30" customHeight="1" x14ac:dyDescent="0.25">
      <c r="A13" s="43">
        <v>10</v>
      </c>
      <c r="B13" s="53" t="s">
        <v>175</v>
      </c>
      <c r="C13" s="31">
        <f>COUNTIFS(Total!W:W,B13,Total!O:O,DB!$G$5,Total!N:N,DB!$O$5,Total!M:M,DB!$G$9,Total!K:K,DB!$O$9,Total!C:C,$I$2)+COUNTIFS(Total!W:W,B13,Total!AA:AA,DB!$G$5,Total!AA:AA,DB!$O$5,Total!AA:AA,DB!$G$9,Total!AA:AA,DB!$O$9,Total!AA:AA,$I$2)+COUNTIFS(Total!W:W,B13,Total!O:O,DB!$G$5,Total!AA:AA,DB!$O$5,Total!AA:AA,DB!$G$9,Total!AA:AA,DB!$O$9,Total!AA:AA,$I$2)+COUNTIFS(Total!W:W,B13,Total!AA:AA,DB!$G$5,Total!N:N,DB!$O$5,Total!AA:AA,DB!$G$9,Total!AA:AA,DB!$O$9,Total!AA:AA,$I$2)+COUNTIFS(Total!W:W,B13,Total!AA:AA,DB!$G$5,Total!AA:AA,DB!$O$5,Total!M:M,DB!$G$9,Total!AA:AA,DB!$O$9,Total!AA:AA,$I$2)+COUNTIFS(Total!W:W,B13,Total!AA:AA,DB!$G$5,Total!AA:AA,DB!$O$5,Total!AA:AA,DB!$G$9,Total!K:K,DB!$O$9,Total!AA:AA,$I$2)+COUNTIFS(Total!W:W,B13,Total!AA:AA,DB!$G$5,Total!AA:AA,DB!$O$5,Total!AA:AA,DB!$G$9,Total!AA:AA,DB!$O$9,Total!C:C,$I$2)+COUNTIFS(Total!W:W,B13,Total!O:O,DB!$G$5,Total!N:N,DB!$O$5,Total!M:M,DB!$G$9,Total!AA:AA,DB!$O$9,Total!AA:AA,$I$2)+COUNTIFS(Total!W:W,B13,Total!O:O,DB!$G$5,Total!N:N,DB!$O$5,Total!AA:AA,DB!$G$9,Total!K:K,DB!$O$9,Total!AA:AA,$I$2)+COUNTIFS(Total!W:W,B13,Total!O:O,DB!$G$5,Total!N:N,DB!$O$5,Total!AA:AA,DB!$G$9,Total!AA:AA,DB!$O$9,Total!C:C,$I$2)+COUNTIFS(Total!W:W,B13,Total!O:O,DB!$G$5,Total!AA:AA,DB!$O$5,Total!M:M,DB!$G$9,Total!K:K,DB!$O$9,Total!AA:AA,$I$2)+COUNTIFS(Total!W:W,B13,Total!O:O,DB!$G$5,Total!AA:AA,DB!$O$5,Total!M:M,DB!$G$9,Total!AA:AA,DB!$O$9,Total!C:C,$I$2)+COUNTIFS(Total!W:W,B13,Total!O:O,DB!$G$5,Total!AA:AA,DB!$O$5,Total!AA:AA,DB!$G$9,Total!K:K,DB!$O$9,Total!C:C,$I$2)+COUNTIFS(Total!W:W,B13,Total!AA:AA,DB!$G$5,Total!N:N,DB!$O$5,Total!M:M,DB!$G$9,Total!K:K,DB!$O$9,Total!AA:AA,$I$2)+COUNTIFS(Total!W:W,B13,Total!AA:AA,DB!$G$5,Total!N:N,DB!$O$5,Total!M:M,DB!$G$9,Total!AA:AA,DB!$O$9,Total!C:C,$I$2)+COUNTIFS(Total!W:W,B13,Total!AA:AA,DB!$G$5,Total!N:N,DB!$O$5,Total!AA:AA,DB!$G$9,Total!K:K,DB!$O$9,Total!C:C,$I$2)+COUNTIFS(Total!W:W,B13,Total!AA:AA,DB!$G$5,Total!AA:AA,DB!$O$5,Total!M:M,DB!$G$9,Total!K:K,DB!$O$9,Total!C:C,$I$2)+COUNTIFS(Total!W:W,B13,Total!O:O,DB!$G$5,Total!N:N,DB!$O$5,Total!AA:AA,DB!$G$9,Total!AA:AA,DB!$O$9,Total!AA:AA,$I$2)+COUNTIFS(Total!W:W,B13,Total!O:O,DB!$G$5,Total!AA:AA,DB!$O$5,Total!M:M,DB!$G$9,Total!AA:AA,DB!$O$9,Total!AA:AA,$I$2)+COUNTIFS(Total!W:W,B13,Total!O:O,DB!$G$5,Total!AA:AA,DB!$O$5,Total!AA:AA,DB!$G$9,Total!K:K,DB!$O$9,Total!AA:AA,$I$2)+COUNTIFS(Total!W:W,B13,Total!O:O,DB!$G$5,Total!AA:AA,DB!$O$5,Total!AA:AA,DB!$G$9,Total!AA:AA,DB!$O$9,Total!C:C,$I$2)+COUNTIFS(Total!W:W,B13,Total!AA:AA,DB!$G$5,Total!N:N,DB!$O$5,Total!M:M,DB!$G$9,Total!AA:AA,DB!$O$9,Total!AA:AA,$I$2)+COUNTIFS(Total!W:W,B13,Total!AA:AA,DB!$G$5,Total!N:N,DB!$O$5,Total!AA:AA,DB!$G$9,Total!K:K,DB!$O$9,Total!AA:AA,$I$2)+COUNTIFS(Total!W:W,B13,Total!AA:AA,DB!$G$5,Total!N:N,DB!$O$5,Total!AA:AA,DB!$G$9,Total!AA:AA,DB!$O$9,Total!C:C,$I$2)+COUNTIFS(Total!W:W,B13,Total!AA:AA,DB!$G$5,Total!AA:AA,DB!$O$5,Total!M:M,DB!$G$9,Total!K:K,DB!$O$9,Total!AA:AA,$I$2)+COUNTIFS(Total!W:W,B13,Total!AA:AA,DB!$G$5,Total!AA:AA,DB!$O$5,Total!M:M,DB!$G$9,Total!AA:AA,DB!$O$9,Total!C:C,$I$2)+COUNTIFS(Total!W:W,B13,Total!AA:AA,DB!$G$5,Total!AA:AA,DB!$O$5,Total!AA:AA,DB!$G$9,Total!K:K,DB!$O$9,Total!C:C,$I$2)+COUNTIFS(Total!W:W,B13,Total!AA:AA,DB!$G$5,Total!N:N,DB!$O$5,Total!M:M,DB!$G$9,Total!K:K,DB!$O$9,Total!C:C,$I$2)+COUNTIFS(Total!W:W,B13,Total!O:O,DB!$G$5,Total!AA:AA,DB!$O$5,Total!M:M,DB!$G$9,Total!K:K,DB!$O$9,Total!C:C,$I$2)+COUNTIFS(Total!W:W,B13,Total!O:O,DB!$G$5,Total!N:N,DB!$O$5,Total!AA:AA,DB!$G$9,Total!K:K,DB!$O$9,Total!C:C,$I$2)+COUNTIFS(Total!W:W,B13,Total!O:O,DB!$G$5,Total!N:N,DB!$O$5,Total!M:M,DB!$G$9,Total!AA:AA,DB!$O$9,Total!C:C,$I$2)+COUNTIFS(Total!W:W,B13,Total!O:O,DB!$G$5,Total!N:N,DB!$O$5,Total!M:M,DB!$G$9,Total!K:K,DB!$O$9,Total!AA:AA,$I$2)</f>
        <v>0</v>
      </c>
      <c r="D13" s="31">
        <f>COUNTIFS(Total!X:X,$AF$2,Total!W:W,B13,Total!O:O,DB!$G$5,Total!N:N,DB!$O$5,Total!M:M,DB!$G$9,Total!K:K,DB!$O$9,Total!C:C,$I$2)+COUNTIFS(Total!X:X,$AF$2,Total!W:W,B13,Total!AA:AA,DB!$G$5,Total!AA:AA,DB!$O$5,Total!AA:AA,DB!$G$9,Total!AA:AA,DB!$O$9,Total!AA:AA,$I$2)+COUNTIFS(Total!X:X,$AF$2,Total!W:W,B13,Total!O:O,DB!$G$5,Total!AA:AA,DB!$O$5,Total!AA:AA,DB!$G$9,Total!AA:AA,DB!$O$9,Total!AA:AA,$I$2)+COUNTIFS(Total!X:X,$AF$2,Total!W:W,B13,Total!AA:AA,DB!$G$5,Total!N:N,DB!$O$5,Total!AA:AA,DB!$G$9,Total!AA:AA,DB!$O$9,Total!AA:AA,$I$2)+COUNTIFS(Total!X:X,$AF$2,Total!W:W,B13,Total!AA:AA,DB!$G$5,Total!AA:AA,DB!$O$5,Total!M:M,DB!$G$9,Total!AA:AA,DB!$O$9,Total!AA:AA,$I$2)+COUNTIFS(Total!X:X,$AF$2,Total!W:W,B13,Total!AA:AA,DB!$G$5,Total!AA:AA,DB!$O$5,Total!AA:AA,DB!$G$9,Total!K:K,DB!$O$9,Total!AA:AA,$I$2)+COUNTIFS(Total!X:X,$AF$2,Total!W:W,B13,Total!AA:AA,DB!$G$5,Total!AA:AA,DB!$O$5,Total!AA:AA,DB!$G$9,Total!AA:AA,DB!$O$9,Total!C:C,$I$2)+COUNTIFS(Total!X:X,$AF$2,Total!W:W,B13,Total!O:O,DB!$G$5,Total!N:N,DB!$O$5,Total!M:M,DB!$G$9,Total!AA:AA,DB!$O$9,Total!AA:AA,$I$2)+COUNTIFS(Total!X:X,$AF$2,Total!W:W,B13,Total!O:O,DB!$G$5,Total!N:N,DB!$O$5,Total!AA:AA,DB!$G$9,Total!K:K,DB!$O$9,Total!AA:AA,$I$2)+COUNTIFS(Total!X:X,$AF$2,Total!W:W,B13,Total!O:O,DB!$G$5,Total!N:N,DB!$O$5,Total!AA:AA,DB!$G$9,Total!AA:AA,DB!$O$9,Total!C:C,$I$2)+COUNTIFS(Total!X:X,$AF$2,Total!W:W,B13,Total!O:O,DB!$G$5,Total!AA:AA,DB!$O$5,Total!M:M,DB!$G$9,Total!K:K,DB!$O$9,Total!AA:AA,$I$2)+COUNTIFS(Total!X:X,$AF$2,Total!W:W,B13,Total!O:O,DB!$G$5,Total!AA:AA,DB!$O$5,Total!M:M,DB!$G$9,Total!AA:AA,DB!$O$9,Total!C:C,$I$2)+COUNTIFS(Total!X:X,$AF$2,Total!W:W,B13,Total!O:O,DB!$G$5,Total!AA:AA,DB!$O$5,Total!AA:AA,DB!$G$9,Total!K:K,DB!$O$9,Total!C:C,$I$2)+COUNTIFS(Total!X:X,$AF$2,Total!W:W,B13,Total!AA:AA,DB!$G$5,Total!N:N,DB!$O$5,Total!M:M,DB!$G$9,Total!K:K,DB!$O$9,Total!AA:AA,$I$2)+COUNTIFS(Total!X:X,$AF$2,Total!W:W,B13,Total!AA:AA,DB!$G$5,Total!N:N,DB!$O$5,Total!M:M,DB!$G$9,Total!AA:AA,DB!$O$9,Total!C:C,$I$2)+COUNTIFS(Total!X:X,$AF$2,Total!W:W,B13,Total!AA:AA,DB!$G$5,Total!N:N,DB!$O$5,Total!AA:AA,DB!$G$9,Total!K:K,DB!$O$9,Total!C:C,$I$2)+COUNTIFS(Total!X:X,$AF$2,Total!W:W,B13,Total!AA:AA,DB!$G$5,Total!AA:AA,DB!$O$5,Total!M:M,DB!$G$9,Total!K:K,DB!$O$9,Total!C:C,$I$2)+COUNTIFS(Total!X:X,$AF$2,Total!W:W,B13,Total!O:O,DB!$G$5,Total!N:N,DB!$O$5,Total!AA:AA,DB!$G$9,Total!AA:AA,DB!$O$9,Total!AA:AA,$I$2)+COUNTIFS(Total!X:X,$AF$2,Total!W:W,B13,Total!O:O,DB!$G$5,Total!AA:AA,DB!$O$5,Total!M:M,DB!$G$9,Total!AA:AA,DB!$O$9,Total!AA:AA,$I$2)+COUNTIFS(Total!X:X,$AF$2,Total!W:W,B13,Total!O:O,DB!$G$5,Total!AA:AA,DB!$O$5,Total!AA:AA,DB!$G$9,Total!K:K,DB!$O$9,Total!AA:AA,$I$2)+COUNTIFS(Total!X:X,$AF$2,Total!W:W,B13,Total!O:O,DB!$G$5,Total!AA:AA,DB!$O$5,Total!AA:AA,DB!$G$9,Total!AA:AA,DB!$O$9,Total!C:C,$I$2)+COUNTIFS(Total!X:X,$AF$2,Total!W:W,B13,Total!AA:AA,DB!$G$5,Total!N:N,DB!$O$5,Total!M:M,DB!$G$9,Total!AA:AA,DB!$O$9,Total!AA:AA,$I$2)+COUNTIFS(Total!X:X,$AF$2,Total!W:W,B13,Total!AA:AA,DB!$G$5,Total!N:N,DB!$O$5,Total!AA:AA,DB!$G$9,Total!K:K,DB!$O$9,Total!AA:AA,$I$2)+COUNTIFS(Total!X:X,$AF$2,Total!W:W,B13,Total!AA:AA,DB!$G$5,Total!N:N,DB!$O$5,Total!AA:AA,DB!$G$9,Total!AA:AA,DB!$O$9,Total!C:C,$I$2)+COUNTIFS(Total!X:X,$AF$2,Total!W:W,B13,Total!AA:AA,DB!$G$5,Total!AA:AA,DB!$O$5,Total!M:M,DB!$G$9,Total!K:K,DB!$O$9,Total!AA:AA,$I$2)+COUNTIFS(Total!X:X,$AF$2,Total!W:W,B13,Total!AA:AA,DB!$G$5,Total!AA:AA,DB!$O$5,Total!M:M,DB!$G$9,Total!AA:AA,DB!$O$9,Total!C:C,$I$2)+COUNTIFS(Total!X:X,$AF$2,Total!W:W,B13,Total!AA:AA,DB!$G$5,Total!AA:AA,DB!$O$5,Total!AA:AA,DB!$G$9,Total!K:K,DB!$O$9,Total!C:C,$I$2)+COUNTIFS(Total!X:X,$AF$2,Total!W:W,B13,Total!AA:AA,DB!$G$5,Total!N:N,DB!$O$5,Total!M:M,DB!$G$9,Total!K:K,DB!$O$9,Total!C:C,$I$2)+COUNTIFS(Total!X:X,$AF$2,Total!W:W,B13,Total!O:O,DB!$G$5,Total!AA:AA,DB!$O$5,Total!M:M,DB!$G$9,Total!K:K,DB!$O$9,Total!C:C,$I$2)+COUNTIFS(Total!X:X,$AF$2,Total!W:W,B13,Total!O:O,DB!$G$5,Total!N:N,DB!$O$5,Total!AA:AA,DB!$G$9,Total!K:K,DB!$O$9,Total!C:C,$I$2)+COUNTIFS(Total!X:X,$AF$2,Total!W:W,B13,Total!O:O,DB!$G$5,Total!N:N,DB!$O$5,Total!M:M,DB!$G$9,Total!AA:AA,DB!$O$9,Total!C:C,$I$2)+COUNTIFS(Total!X:X,$AF$2,Total!W:W,B13,Total!O:O,DB!$G$5,Total!N:N,DB!$O$5,Total!M:M,DB!$G$9,Total!K:K,DB!$O$9,Total!AA:AA,$I$2)</f>
        <v>0</v>
      </c>
      <c r="E13" s="31">
        <f>COUNTIFS(Total!X:X,$E$3,Total!W:W,B13,Total!O:O,DB!$G$5,Total!N:N,DB!$O$5,Total!M:M,DB!$G$9,Total!K:K,DB!$O$9,Total!C:C,$I$2)+COUNTIFS(Total!X:X,$E$3,Total!W:W,B13,Total!AA:AA,DB!$G$5,Total!AA:AA,DB!$O$5,Total!AA:AA,DB!$G$9,Total!AA:AA,DB!$O$9,Total!AA:AA,$I$2)+COUNTIFS(Total!X:X,$E$3,Total!W:W,B13,Total!O:O,DB!$G$5,Total!AA:AA,DB!$O$5,Total!AA:AA,DB!$G$9,Total!AA:AA,DB!$O$9,Total!AA:AA,$I$2)+COUNTIFS(Total!X:X,$E$3,Total!W:W,B13,Total!AA:AA,DB!$G$5,Total!N:N,DB!$O$5,Total!AA:AA,DB!$G$9,Total!AA:AA,DB!$O$9,Total!AA:AA,$I$2)+COUNTIFS(Total!X:X,$E$3,Total!W:W,B13,Total!AA:AA,DB!$G$5,Total!AA:AA,DB!$O$5,Total!M:M,DB!$G$9,Total!AA:AA,DB!$O$9,Total!AA:AA,$I$2)+COUNTIFS(Total!X:X,$E$3,Total!W:W,B13,Total!AA:AA,DB!$G$5,Total!AA:AA,DB!$O$5,Total!AA:AA,DB!$G$9,Total!K:K,DB!$O$9,Total!AA:AA,$I$2)+COUNTIFS(Total!X:X,$E$3,Total!W:W,B13,Total!AA:AA,DB!$G$5,Total!AA:AA,DB!$O$5,Total!AA:AA,DB!$G$9,Total!AA:AA,DB!$O$9,Total!C:C,$I$2)+COUNTIFS(Total!X:X,$E$3,Total!W:W,B13,Total!O:O,DB!$G$5,Total!N:N,DB!$O$5,Total!M:M,DB!$G$9,Total!AA:AA,DB!$O$9,Total!AA:AA,$I$2)+COUNTIFS(Total!X:X,$E$3,Total!W:W,B13,Total!O:O,DB!$G$5,Total!N:N,DB!$O$5,Total!AA:AA,DB!$G$9,Total!K:K,DB!$O$9,Total!AA:AA,$I$2)+COUNTIFS(Total!X:X,$E$3,Total!W:W,B13,Total!O:O,DB!$G$5,Total!N:N,DB!$O$5,Total!AA:AA,DB!$G$9,Total!AA:AA,DB!$O$9,Total!C:C,$I$2)+COUNTIFS(Total!X:X,$E$3,Total!W:W,B13,Total!O:O,DB!$G$5,Total!AA:AA,DB!$O$5,Total!M:M,DB!$G$9,Total!K:K,DB!$O$9,Total!AA:AA,$I$2)+COUNTIFS(Total!X:X,$E$3,Total!W:W,B13,Total!O:O,DB!$G$5,Total!AA:AA,DB!$O$5,Total!M:M,DB!$G$9,Total!AA:AA,DB!$O$9,Total!C:C,$I$2)+COUNTIFS(Total!X:X,$E$3,Total!W:W,B13,Total!O:O,DB!$G$5,Total!AA:AA,DB!$O$5,Total!AA:AA,DB!$G$9,Total!K:K,DB!$O$9,Total!C:C,$I$2)+COUNTIFS(Total!X:X,$E$3,Total!W:W,B13,Total!AA:AA,DB!$G$5,Total!N:N,DB!$O$5,Total!M:M,DB!$G$9,Total!K:K,DB!$O$9,Total!AA:AA,$I$2)+COUNTIFS(Total!X:X,$E$3,Total!W:W,B13,Total!AA:AA,DB!$G$5,Total!N:N,DB!$O$5,Total!M:M,DB!$G$9,Total!AA:AA,DB!$O$9,Total!C:C,$I$2)+COUNTIFS(Total!X:X,$E$3,Total!W:W,B13,Total!AA:AA,DB!$G$5,Total!N:N,DB!$O$5,Total!AA:AA,DB!$G$9,Total!K:K,DB!$O$9,Total!C:C,$I$2)+COUNTIFS(Total!X:X,$E$3,Total!W:W,B13,Total!AA:AA,DB!$G$5,Total!AA:AA,DB!$O$5,Total!M:M,DB!$G$9,Total!K:K,DB!$O$9,Total!C:C,$I$2)+COUNTIFS(Total!X:X,$E$3,Total!W:W,B13,Total!O:O,DB!$G$5,Total!N:N,DB!$O$5,Total!AA:AA,DB!$G$9,Total!AA:AA,DB!$O$9,Total!AA:AA,$I$2)+COUNTIFS(Total!X:X,$E$3,Total!W:W,B13,Total!O:O,DB!$G$5,Total!AA:AA,DB!$O$5,Total!M:M,DB!$G$9,Total!AA:AA,DB!$O$9,Total!AA:AA,$I$2)+COUNTIFS(Total!X:X,$E$3,Total!W:W,B13,Total!O:O,DB!$G$5,Total!AA:AA,DB!$O$5,Total!AA:AA,DB!$G$9,Total!K:K,DB!$O$9,Total!AA:AA,$I$2)+COUNTIFS(Total!X:X,$E$3,Total!W:W,B13,Total!O:O,DB!$G$5,Total!AA:AA,DB!$O$5,Total!AA:AA,DB!$G$9,Total!AA:AA,DB!$O$9,Total!C:C,$I$2)+COUNTIFS(Total!X:X,$E$3,Total!W:W,B13,Total!AA:AA,DB!$G$5,Total!N:N,DB!$O$5,Total!M:M,DB!$G$9,Total!AA:AA,DB!$O$9,Total!AA:AA,$I$2)+COUNTIFS(Total!X:X,$E$3,Total!W:W,B13,Total!AA:AA,DB!$G$5,Total!N:N,DB!$O$5,Total!AA:AA,DB!$G$9,Total!K:K,DB!$O$9,Total!AA:AA,$I$2)+COUNTIFS(Total!X:X,$E$3,Total!W:W,B13,Total!AA:AA,DB!$G$5,Total!N:N,DB!$O$5,Total!AA:AA,DB!$G$9,Total!AA:AA,DB!$O$9,Total!C:C,$I$2)+COUNTIFS(Total!X:X,$E$3,Total!W:W,B13,Total!AA:AA,DB!$G$5,Total!AA:AA,DB!$O$5,Total!M:M,DB!$G$9,Total!K:K,DB!$O$9,Total!AA:AA,$I$2)+COUNTIFS(Total!X:X,$E$3,Total!W:W,B13,Total!AA:AA,DB!$G$5,Total!AA:AA,DB!$O$5,Total!M:M,DB!$G$9,Total!AA:AA,DB!$O$9,Total!C:C,$I$2)+COUNTIFS(Total!X:X,$E$3,Total!W:W,B13,Total!AA:AA,DB!$G$5,Total!AA:AA,DB!$O$5,Total!AA:AA,DB!$G$9,Total!K:K,DB!$O$9,Total!C:C,$I$2)+COUNTIFS(Total!X:X,$E$3,Total!W:W,B13,Total!AA:AA,DB!$G$5,Total!N:N,DB!$O$5,Total!M:M,DB!$G$9,Total!K:K,DB!$O$9,Total!C:C,$I$2)+COUNTIFS(Total!X:X,$E$3,Total!W:W,B13,Total!O:O,DB!$G$5,Total!AA:AA,DB!$O$5,Total!M:M,DB!$G$9,Total!K:K,DB!$O$9,Total!C:C,$I$2)+COUNTIFS(Total!X:X,$E$3,Total!W:W,B13,Total!O:O,DB!$G$5,Total!N:N,DB!$O$5,Total!AA:AA,DB!$G$9,Total!K:K,DB!$O$9,Total!C:C,$I$2)+COUNTIFS(Total!X:X,$E$3,Total!W:W,B13,Total!O:O,DB!$G$5,Total!N:N,DB!$O$5,Total!M:M,DB!$G$9,Total!AA:AA,DB!$O$9,Total!C:C,$I$2)+COUNTIFS(Total!X:X,$E$3,Total!W:W,B13,Total!O:O,DB!$G$5,Total!N:N,DB!$O$5,Total!M:M,DB!$G$9,Total!K:K,DB!$O$9,Total!AA:AA,$I$2)</f>
        <v>0</v>
      </c>
      <c r="F13" s="31"/>
      <c r="G13" s="31">
        <f>COUNTIFS(Total!X:X,$G$3,Total!W:W,B13,Total!O:O,DB!$G$5,Total!N:N,DB!$O$5,Total!M:M,DB!$G$9,Total!K:K,DB!$O$9,Total!C:C,$I$2)+COUNTIFS(Total!X:X,$G$3,Total!W:W,B13,Total!AA:AA,DB!$G$5,Total!AA:AA,DB!$O$5,Total!AA:AA,DB!$G$9,Total!AA:AA,DB!$O$9,Total!AA:AA,$I$2)+COUNTIFS(Total!X:X,$G$3,Total!W:W,B13,Total!O:O,DB!$G$5,Total!AA:AA,DB!$O$5,Total!AA:AA,DB!$G$9,Total!AA:AA,DB!$O$9,Total!AA:AA,$I$2)+COUNTIFS(Total!X:X,$G$3,Total!W:W,B13,Total!AA:AA,DB!$G$5,Total!N:N,DB!$O$5,Total!AA:AA,DB!$G$9,Total!AA:AA,DB!$O$9,Total!AA:AA,$I$2)+COUNTIFS(Total!X:X,$G$3,Total!W:W,B13,Total!AA:AA,DB!$G$5,Total!AA:AA,DB!$O$5,Total!M:M,DB!$G$9,Total!AA:AA,DB!$O$9,Total!AA:AA,$I$2)+COUNTIFS(Total!X:X,$G$3,Total!W:W,B13,Total!AA:AA,DB!$G$5,Total!AA:AA,DB!$O$5,Total!AA:AA,DB!$G$9,Total!K:K,DB!$O$9,Total!AA:AA,$I$2)+COUNTIFS(Total!X:X,$G$3,Total!W:W,B13,Total!AA:AA,DB!$G$5,Total!AA:AA,DB!$O$5,Total!AA:AA,DB!$G$9,Total!AA:AA,DB!$O$9,Total!C:C,$I$2)+COUNTIFS(Total!X:X,$G$3,Total!W:W,B13,Total!O:O,DB!$G$5,Total!N:N,DB!$O$5,Total!M:M,DB!$G$9,Total!AA:AA,DB!$O$9,Total!AA:AA,$I$2)+COUNTIFS(Total!X:X,$G$3,Total!W:W,B13,Total!O:O,DB!$G$5,Total!N:N,DB!$O$5,Total!AA:AA,DB!$G$9,Total!K:K,DB!$O$9,Total!AA:AA,$I$2)+COUNTIFS(Total!X:X,$G$3,Total!W:W,B13,Total!O:O,DB!$G$5,Total!N:N,DB!$O$5,Total!AA:AA,DB!$G$9,Total!AA:AA,DB!$O$9,Total!C:C,$I$2)+COUNTIFS(Total!X:X,$G$3,Total!W:W,B13,Total!O:O,DB!$G$5,Total!AA:AA,DB!$O$5,Total!M:M,DB!$G$9,Total!K:K,DB!$O$9,Total!AA:AA,$I$2)+COUNTIFS(Total!X:X,$G$3,Total!W:W,B13,Total!O:O,DB!$G$5,Total!AA:AA,DB!$O$5,Total!M:M,DB!$G$9,Total!AA:AA,DB!$O$9,Total!C:C,$I$2)+COUNTIFS(Total!X:X,$G$3,Total!W:W,B13,Total!O:O,DB!$G$5,Total!AA:AA,DB!$O$5,Total!AA:AA,DB!$G$9,Total!K:K,DB!$O$9,Total!C:C,$I$2)+COUNTIFS(Total!X:X,$G$3,Total!W:W,B13,Total!AA:AA,DB!$G$5,Total!N:N,DB!$O$5,Total!M:M,DB!$G$9,Total!K:K,DB!$O$9,Total!AA:AA,$I$2)+COUNTIFS(Total!X:X,$G$3,Total!W:W,B13,Total!AA:AA,DB!$G$5,Total!N:N,DB!$O$5,Total!M:M,DB!$G$9,Total!AA:AA,DB!$O$9,Total!C:C,$I$2)+COUNTIFS(Total!X:X,$G$3,Total!W:W,B13,Total!AA:AA,DB!$G$5,Total!N:N,DB!$O$5,Total!AA:AA,DB!$G$9,Total!K:K,DB!$O$9,Total!C:C,$I$2)+COUNTIFS(Total!X:X,$G$3,Total!W:W,B13,Total!AA:AA,DB!$G$5,Total!AA:AA,DB!$O$5,Total!M:M,DB!$G$9,Total!K:K,DB!$O$9,Total!C:C,$I$2)+COUNTIFS(Total!X:X,$G$3,Total!W:W,B13,Total!O:O,DB!$G$5,Total!N:N,DB!$O$5,Total!AA:AA,DB!$G$9,Total!AA:AA,DB!$O$9,Total!AA:AA,$I$2)+COUNTIFS(Total!X:X,$G$3,Total!W:W,B13,Total!O:O,DB!$G$5,Total!AA:AA,DB!$O$5,Total!M:M,DB!$G$9,Total!AA:AA,DB!$O$9,Total!AA:AA,$I$2)+COUNTIFS(Total!X:X,$G$3,Total!W:W,B13,Total!O:O,DB!$G$5,Total!AA:AA,DB!$O$5,Total!AA:AA,DB!$G$9,Total!K:K,DB!$O$9,Total!AA:AA,$I$2)+COUNTIFS(Total!X:X,$G$3,Total!W:W,B13,Total!O:O,DB!$G$5,Total!AA:AA,DB!$O$5,Total!AA:AA,DB!$G$9,Total!AA:AA,DB!$O$9,Total!C:C,$I$2)+COUNTIFS(Total!X:X,$G$3,Total!W:W,B13,Total!AA:AA,DB!$G$5,Total!N:N,DB!$O$5,Total!M:M,DB!$G$9,Total!AA:AA,DB!$O$9,Total!AA:AA,$I$2)+COUNTIFS(Total!X:X,$G$3,Total!W:W,B13,Total!AA:AA,DB!$G$5,Total!N:N,DB!$O$5,Total!AA:AA,DB!$G$9,Total!K:K,DB!$O$9,Total!AA:AA,$I$2)+COUNTIFS(Total!X:X,$G$3,Total!W:W,B13,Total!AA:AA,DB!$G$5,Total!N:N,DB!$O$5,Total!AA:AA,DB!$G$9,Total!AA:AA,DB!$O$9,Total!C:C,$I$2)+COUNTIFS(Total!X:X,$G$3,Total!W:W,B13,Total!AA:AA,DB!$G$5,Total!AA:AA,DB!$O$5,Total!M:M,DB!$G$9,Total!K:K,DB!$O$9,Total!AA:AA,$I$2)+COUNTIFS(Total!X:X,$G$3,Total!W:W,B13,Total!AA:AA,DB!$G$5,Total!AA:AA,DB!$O$5,Total!M:M,DB!$G$9,Total!AA:AA,DB!$O$9,Total!C:C,$I$2)+COUNTIFS(Total!X:X,$G$3,Total!W:W,B13,Total!AA:AA,DB!$G$5,Total!AA:AA,DB!$O$5,Total!AA:AA,DB!$G$9,Total!K:K,DB!$O$9,Total!C:C,$I$2)+COUNTIFS(Total!X:X,$G$3,Total!W:W,B13,Total!AA:AA,DB!$G$5,Total!N:N,DB!$O$5,Total!M:M,DB!$G$9,Total!K:K,DB!$O$9,Total!C:C,$I$2)+COUNTIFS(Total!X:X,$G$3,Total!W:W,B13,Total!O:O,DB!$G$5,Total!AA:AA,DB!$O$5,Total!M:M,DB!$G$9,Total!K:K,DB!$O$9,Total!C:C,$I$2)+COUNTIFS(Total!X:X,$G$3,Total!W:W,B13,Total!O:O,DB!$G$5,Total!N:N,DB!$O$5,Total!AA:AA,DB!$G$9,Total!K:K,DB!$O$9,Total!C:C,$I$2)+COUNTIFS(Total!X:X,$G$3,Total!W:W,B13,Total!O:O,DB!$G$5,Total!N:N,DB!$O$5,Total!M:M,DB!$G$9,Total!AA:AA,DB!$O$9,Total!C:C,$I$2)+COUNTIFS(Total!X:X,$G$3,Total!W:W,B13,Total!O:O,DB!$G$5,Total!N:N,DB!$O$5,Total!M:M,DB!$G$9,Total!K:K,DB!$O$9,Total!AA:AA,$I$2)</f>
        <v>0</v>
      </c>
      <c r="H13" s="31">
        <f>COUNTIFS(Total!X:X,$H$3,Total!W:W,B13,Total!O:O,DB!$G$5,Total!N:N,DB!$O$5,Total!M:M,DB!$G$9,Total!K:K,DB!$O$9,Total!C:C,$I$2)+COUNTIFS(Total!X:X,$H$3,Total!W:W,B13,Total!AA:AA,DB!$G$5,Total!AA:AA,DB!$O$5,Total!AA:AA,DB!$G$9,Total!AA:AA,DB!$O$9,Total!AA:AA,$I$2)+COUNTIFS(Total!X:X,$H$3,Total!W:W,B13,Total!O:O,DB!$G$5,Total!AA:AA,DB!$O$5,Total!AA:AA,DB!$G$9,Total!AA:AA,DB!$O$9,Total!AA:AA,$I$2)+COUNTIFS(Total!X:X,$H$3,Total!W:W,B13,Total!AA:AA,DB!$G$5,Total!N:N,DB!$O$5,Total!AA:AA,DB!$G$9,Total!AA:AA,DB!$O$9,Total!AA:AA,$I$2)+COUNTIFS(Total!X:X,$H$3,Total!W:W,B13,Total!AA:AA,DB!$G$5,Total!AA:AA,DB!$O$5,Total!M:M,DB!$G$9,Total!AA:AA,DB!$O$9,Total!AA:AA,$I$2)+COUNTIFS(Total!X:X,$H$3,Total!W:W,B13,Total!AA:AA,DB!$G$5,Total!AA:AA,DB!$O$5,Total!AA:AA,DB!$G$9,Total!K:K,DB!$O$9,Total!AA:AA,$I$2)+COUNTIFS(Total!X:X,$H$3,Total!W:W,B13,Total!AA:AA,DB!$G$5,Total!AA:AA,DB!$O$5,Total!AA:AA,DB!$G$9,Total!AA:AA,DB!$O$9,Total!C:C,$I$2)+COUNTIFS(Total!X:X,$H$3,Total!W:W,B13,Total!O:O,DB!$G$5,Total!N:N,DB!$O$5,Total!M:M,DB!$G$9,Total!AA:AA,DB!$O$9,Total!AA:AA,$I$2)+COUNTIFS(Total!X:X,$H$3,Total!W:W,B13,Total!O:O,DB!$G$5,Total!N:N,DB!$O$5,Total!AA:AA,DB!$G$9,Total!K:K,DB!$O$9,Total!AA:AA,$I$2)+COUNTIFS(Total!X:X,$H$3,Total!W:W,B13,Total!O:O,DB!$G$5,Total!N:N,DB!$O$5,Total!AA:AA,DB!$G$9,Total!AA:AA,DB!$O$9,Total!C:C,$I$2)+COUNTIFS(Total!X:X,$H$3,Total!W:W,B13,Total!O:O,DB!$G$5,Total!AA:AA,DB!$O$5,Total!M:M,DB!$G$9,Total!K:K,DB!$O$9,Total!AA:AA,$I$2)+COUNTIFS(Total!X:X,$H$3,Total!W:W,B13,Total!O:O,DB!$G$5,Total!AA:AA,DB!$O$5,Total!M:M,DB!$G$9,Total!AA:AA,DB!$O$9,Total!C:C,$I$2)+COUNTIFS(Total!X:X,$H$3,Total!W:W,B13,Total!O:O,DB!$G$5,Total!AA:AA,DB!$O$5,Total!AA:AA,DB!$G$9,Total!K:K,DB!$O$9,Total!C:C,$I$2)+COUNTIFS(Total!X:X,$H$3,Total!W:W,B13,Total!AA:AA,DB!$G$5,Total!N:N,DB!$O$5,Total!M:M,DB!$G$9,Total!K:K,DB!$O$9,Total!AA:AA,$I$2)+COUNTIFS(Total!X:X,$H$3,Total!W:W,B13,Total!AA:AA,DB!$G$5,Total!N:N,DB!$O$5,Total!M:M,DB!$G$9,Total!AA:AA,DB!$O$9,Total!C:C,$I$2)+COUNTIFS(Total!X:X,$H$3,Total!W:W,B13,Total!AA:AA,DB!$G$5,Total!N:N,DB!$O$5,Total!AA:AA,DB!$G$9,Total!K:K,DB!$O$9,Total!C:C,$I$2)+COUNTIFS(Total!X:X,$H$3,Total!W:W,B13,Total!AA:AA,DB!$G$5,Total!AA:AA,DB!$O$5,Total!M:M,DB!$G$9,Total!K:K,DB!$O$9,Total!C:C,$I$2)+COUNTIFS(Total!X:X,$H$3,Total!W:W,B13,Total!O:O,DB!$G$5,Total!N:N,DB!$O$5,Total!AA:AA,DB!$G$9,Total!AA:AA,DB!$O$9,Total!AA:AA,$I$2)+COUNTIFS(Total!X:X,$H$3,Total!W:W,B13,Total!O:O,DB!$G$5,Total!AA:AA,DB!$O$5,Total!M:M,DB!$G$9,Total!AA:AA,DB!$O$9,Total!AA:AA,$I$2)+COUNTIFS(Total!X:X,$H$3,Total!W:W,B13,Total!O:O,DB!$G$5,Total!AA:AA,DB!$O$5,Total!AA:AA,DB!$G$9,Total!K:K,DB!$O$9,Total!AA:AA,$I$2)+COUNTIFS(Total!X:X,$H$3,Total!W:W,B13,Total!O:O,DB!$G$5,Total!AA:AA,DB!$O$5,Total!AA:AA,DB!$G$9,Total!AA:AA,DB!$O$9,Total!C:C,$I$2)+COUNTIFS(Total!X:X,$H$3,Total!W:W,B13,Total!AA:AA,DB!$G$5,Total!N:N,DB!$O$5,Total!M:M,DB!$G$9,Total!AA:AA,DB!$O$9,Total!AA:AA,$I$2)+COUNTIFS(Total!X:X,$H$3,Total!W:W,B13,Total!AA:AA,DB!$G$5,Total!N:N,DB!$O$5,Total!AA:AA,DB!$G$9,Total!K:K,DB!$O$9,Total!AA:AA,$I$2)+COUNTIFS(Total!X:X,$H$3,Total!W:W,B13,Total!AA:AA,DB!$G$5,Total!N:N,DB!$O$5,Total!AA:AA,DB!$G$9,Total!AA:AA,DB!$O$9,Total!C:C,$I$2)+COUNTIFS(Total!X:X,$H$3,Total!W:W,B13,Total!AA:AA,DB!$G$5,Total!AA:AA,DB!$O$5,Total!M:M,DB!$G$9,Total!K:K,DB!$O$9,Total!AA:AA,$I$2)+COUNTIFS(Total!X:X,$H$3,Total!W:W,B13,Total!AA:AA,DB!$G$5,Total!AA:AA,DB!$O$5,Total!M:M,DB!$G$9,Total!AA:AA,DB!$O$9,Total!C:C,$I$2)+COUNTIFS(Total!X:X,$H$3,Total!W:W,B13,Total!AA:AA,DB!$G$5,Total!AA:AA,DB!$O$5,Total!AA:AA,DB!$G$9,Total!K:K,DB!$O$9,Total!C:C,$I$2)+COUNTIFS(Total!X:X,$H$3,Total!W:W,B13,Total!AA:AA,DB!$G$5,Total!N:N,DB!$O$5,Total!M:M,DB!$G$9,Total!K:K,DB!$O$9,Total!C:C,$I$2)+COUNTIFS(Total!X:X,$H$3,Total!W:W,B13,Total!O:O,DB!$G$5,Total!AA:AA,DB!$O$5,Total!M:M,DB!$G$9,Total!K:K,DB!$O$9,Total!C:C,$I$2)+COUNTIFS(Total!X:X,$H$3,Total!W:W,B13,Total!O:O,DB!$G$5,Total!N:N,DB!$O$5,Total!AA:AA,DB!$G$9,Total!K:K,DB!$O$9,Total!C:C,$I$2)+COUNTIFS(Total!X:X,$H$3,Total!W:W,B13,Total!O:O,DB!$G$5,Total!N:N,DB!$O$5,Total!M:M,DB!$G$9,Total!AA:AA,DB!$O$9,Total!C:C,$I$2)+COUNTIFS(Total!X:X,$H$3,Total!W:W,B13,Total!O:O,DB!$G$5,Total!N:N,DB!$O$5,Total!M:M,DB!$G$9,Total!K:K,DB!$O$9,Total!AA:AA,$I$2)</f>
        <v>0</v>
      </c>
      <c r="I13" s="31">
        <f>COUNTIFS(Total!X:X,$I$3,Total!W:W,B13,Total!O:O,DB!$G$5,Total!N:N,DB!$O$5,Total!M:M,DB!$G$9,Total!K:K,DB!$O$9,Total!C:C,$I$2)+COUNTIFS(Total!X:X,$I$3,Total!W:W,B13,Total!AA:AA,DB!$G$5,Total!AA:AA,DB!$O$5,Total!AA:AA,DB!$G$9,Total!AA:AA,DB!$O$9,Total!AA:AA,$I$2)+COUNTIFS(Total!X:X,$I$3,Total!W:W,B13,Total!O:O,DB!$G$5,Total!AA:AA,DB!$O$5,Total!AA:AA,DB!$G$9,Total!AA:AA,DB!$O$9,Total!AA:AA,$I$2)+COUNTIFS(Total!X:X,$I$3,Total!W:W,B13,Total!AA:AA,DB!$G$5,Total!N:N,DB!$O$5,Total!AA:AA,DB!$G$9,Total!AA:AA,DB!$O$9,Total!AA:AA,$I$2)+COUNTIFS(Total!X:X,$I$3,Total!W:W,B13,Total!AA:AA,DB!$G$5,Total!AA:AA,DB!$O$5,Total!M:M,DB!$G$9,Total!AA:AA,DB!$O$9,Total!AA:AA,$I$2)+COUNTIFS(Total!X:X,$I$3,Total!W:W,B13,Total!AA:AA,DB!$G$5,Total!AA:AA,DB!$O$5,Total!AA:AA,DB!$G$9,Total!K:K,DB!$O$9,Total!AA:AA,$I$2)+COUNTIFS(Total!X:X,$I$3,Total!W:W,B13,Total!AA:AA,DB!$G$5,Total!AA:AA,DB!$O$5,Total!AA:AA,DB!$G$9,Total!AA:AA,DB!$O$9,Total!C:C,$I$2)+COUNTIFS(Total!X:X,$I$3,Total!W:W,B13,Total!O:O,DB!$G$5,Total!N:N,DB!$O$5,Total!M:M,DB!$G$9,Total!AA:AA,DB!$O$9,Total!AA:AA,$I$2)+COUNTIFS(Total!X:X,$I$3,Total!W:W,B13,Total!O:O,DB!$G$5,Total!N:N,DB!$O$5,Total!AA:AA,DB!$G$9,Total!K:K,DB!$O$9,Total!AA:AA,$I$2)+COUNTIFS(Total!X:X,$I$3,Total!W:W,B13,Total!O:O,DB!$G$5,Total!N:N,DB!$O$5,Total!AA:AA,DB!$G$9,Total!AA:AA,DB!$O$9,Total!C:C,$I$2)+COUNTIFS(Total!X:X,$I$3,Total!W:W,B13,Total!O:O,DB!$G$5,Total!AA:AA,DB!$O$5,Total!M:M,DB!$G$9,Total!K:K,DB!$O$9,Total!AA:AA,$I$2)+COUNTIFS(Total!X:X,$I$3,Total!W:W,B13,Total!O:O,DB!$G$5,Total!AA:AA,DB!$O$5,Total!M:M,DB!$G$9,Total!AA:AA,DB!$O$9,Total!C:C,$I$2)+COUNTIFS(Total!X:X,$I$3,Total!W:W,B13,Total!O:O,DB!$G$5,Total!AA:AA,DB!$O$5,Total!AA:AA,DB!$G$9,Total!K:K,DB!$O$9,Total!C:C,$I$2)+COUNTIFS(Total!X:X,$I$3,Total!W:W,B13,Total!AA:AA,DB!$G$5,Total!N:N,DB!$O$5,Total!M:M,DB!$G$9,Total!K:K,DB!$O$9,Total!AA:AA,$I$2)+COUNTIFS(Total!X:X,$I$3,Total!W:W,B13,Total!AA:AA,DB!$G$5,Total!N:N,DB!$O$5,Total!M:M,DB!$G$9,Total!AA:AA,DB!$O$9,Total!C:C,$I$2)+COUNTIFS(Total!X:X,$I$3,Total!W:W,B13,Total!AA:AA,DB!$G$5,Total!N:N,DB!$O$5,Total!AA:AA,DB!$G$9,Total!K:K,DB!$O$9,Total!C:C,$I$2)+COUNTIFS(Total!X:X,$I$3,Total!W:W,B13,Total!AA:AA,DB!$G$5,Total!AA:AA,DB!$O$5,Total!M:M,DB!$G$9,Total!K:K,DB!$O$9,Total!C:C,$I$2)+COUNTIFS(Total!X:X,$I$3,Total!W:W,B13,Total!O:O,DB!$G$5,Total!N:N,DB!$O$5,Total!AA:AA,DB!$G$9,Total!AA:AA,DB!$O$9,Total!AA:AA,$I$2)+COUNTIFS(Total!X:X,$I$3,Total!W:W,B13,Total!O:O,DB!$G$5,Total!AA:AA,DB!$O$5,Total!M:M,DB!$G$9,Total!AA:AA,DB!$O$9,Total!AA:AA,$I$2)+COUNTIFS(Total!X:X,$I$3,Total!W:W,B13,Total!O:O,DB!$G$5,Total!AA:AA,DB!$O$5,Total!AA:AA,DB!$G$9,Total!K:K,DB!$O$9,Total!AA:AA,$I$2)+COUNTIFS(Total!X:X,$I$3,Total!W:W,B13,Total!O:O,DB!$G$5,Total!AA:AA,DB!$O$5,Total!AA:AA,DB!$G$9,Total!AA:AA,DB!$O$9,Total!C:C,$I$2)+COUNTIFS(Total!X:X,$I$3,Total!W:W,B13,Total!AA:AA,DB!$G$5,Total!N:N,DB!$O$5,Total!M:M,DB!$G$9,Total!AA:AA,DB!$O$9,Total!AA:AA,$I$2)+COUNTIFS(Total!X:X,$I$3,Total!W:W,B13,Total!AA:AA,DB!$G$5,Total!N:N,DB!$O$5,Total!AA:AA,DB!$G$9,Total!K:K,DB!$O$9,Total!AA:AA,$I$2)+COUNTIFS(Total!X:X,$I$3,Total!W:W,B13,Total!AA:AA,DB!$G$5,Total!N:N,DB!$O$5,Total!AA:AA,DB!$G$9,Total!AA:AA,DB!$O$9,Total!C:C,$I$2)+COUNTIFS(Total!X:X,$I$3,Total!W:W,B13,Total!AA:AA,DB!$G$5,Total!AA:AA,DB!$O$5,Total!M:M,DB!$G$9,Total!K:K,DB!$O$9,Total!AA:AA,$I$2)+COUNTIFS(Total!X:X,$I$3,Total!W:W,B13,Total!AA:AA,DB!$G$5,Total!AA:AA,DB!$O$5,Total!M:M,DB!$G$9,Total!AA:AA,DB!$O$9,Total!C:C,$I$2)+COUNTIFS(Total!X:X,$I$3,Total!W:W,B13,Total!AA:AA,DB!$G$5,Total!AA:AA,DB!$O$5,Total!AA:AA,DB!$G$9,Total!K:K,DB!$O$9,Total!C:C,$I$2)+COUNTIFS(Total!X:X,$I$3,Total!W:W,B13,Total!AA:AA,DB!$G$5,Total!N:N,DB!$O$5,Total!M:M,DB!$G$9,Total!K:K,DB!$O$9,Total!C:C,$I$2)+COUNTIFS(Total!X:X,$I$3,Total!W:W,B13,Total!O:O,DB!$G$5,Total!AA:AA,DB!$O$5,Total!M:M,DB!$G$9,Total!K:K,DB!$O$9,Total!C:C,$I$2)+COUNTIFS(Total!X:X,$I$3,Total!W:W,B13,Total!O:O,DB!$G$5,Total!N:N,DB!$O$5,Total!AA:AA,DB!$G$9,Total!K:K,DB!$O$9,Total!C:C,$I$2)+COUNTIFS(Total!X:X,$I$3,Total!W:W,B13,Total!O:O,DB!$G$5,Total!N:N,DB!$O$5,Total!M:M,DB!$G$9,Total!AA:AA,DB!$O$9,Total!C:C,$I$2)+COUNTIFS(Total!X:X,$I$3,Total!W:W,B13,Total!O:O,DB!$G$5,Total!N:N,DB!$O$5,Total!M:M,DB!$G$9,Total!K:K,DB!$O$9,Total!AA:AA,$I$2)</f>
        <v>0</v>
      </c>
      <c r="J13" s="31">
        <f>COUNTIFS(Total!X:X,$J$3,Total!W:W,B13,Total!O:O,DB!$G$5,Total!N:N,DB!$O$5,Total!M:M,DB!$G$9,Total!K:K,DB!$O$9,Total!C:C,$I$2)+COUNTIFS(Total!X:X,$J$3,Total!W:W,B13,Total!AA:AA,DB!$G$5,Total!AA:AA,DB!$O$5,Total!AA:AA,DB!$G$9,Total!AA:AA,DB!$O$9,Total!AA:AA,$I$2)+COUNTIFS(Total!X:X,$J$3,Total!W:W,B13,Total!O:O,DB!$G$5,Total!AA:AA,DB!$O$5,Total!AA:AA,DB!$G$9,Total!AA:AA,DB!$O$9,Total!AA:AA,$I$2)+COUNTIFS(Total!X:X,$J$3,Total!W:W,B13,Total!AA:AA,DB!$G$5,Total!N:N,DB!$O$5,Total!AA:AA,DB!$G$9,Total!AA:AA,DB!$O$9,Total!AA:AA,$I$2)+COUNTIFS(Total!X:X,$J$3,Total!W:W,B13,Total!AA:AA,DB!$G$5,Total!AA:AA,DB!$O$5,Total!M:M,DB!$G$9,Total!AA:AA,DB!$O$9,Total!AA:AA,$I$2)+COUNTIFS(Total!X:X,$J$3,Total!W:W,B13,Total!AA:AA,DB!$G$5,Total!AA:AA,DB!$O$5,Total!AA:AA,DB!$G$9,Total!K:K,DB!$O$9,Total!AA:AA,$I$2)+COUNTIFS(Total!X:X,$J$3,Total!W:W,B13,Total!AA:AA,DB!$G$5,Total!AA:AA,DB!$O$5,Total!AA:AA,DB!$G$9,Total!AA:AA,DB!$O$9,Total!C:C,$I$2)+COUNTIFS(Total!X:X,$J$3,Total!W:W,B13,Total!O:O,DB!$G$5,Total!N:N,DB!$O$5,Total!M:M,DB!$G$9,Total!AA:AA,DB!$O$9,Total!AA:AA,$I$2)+COUNTIFS(Total!X:X,$J$3,Total!W:W,B13,Total!O:O,DB!$G$5,Total!N:N,DB!$O$5,Total!AA:AA,DB!$G$9,Total!K:K,DB!$O$9,Total!AA:AA,$I$2)+COUNTIFS(Total!X:X,$J$3,Total!W:W,B13,Total!O:O,DB!$G$5,Total!N:N,DB!$O$5,Total!AA:AA,DB!$G$9,Total!AA:AA,DB!$O$9,Total!C:C,$I$2)+COUNTIFS(Total!X:X,$J$3,Total!W:W,B13,Total!O:O,DB!$G$5,Total!AA:AA,DB!$O$5,Total!M:M,DB!$G$9,Total!K:K,DB!$O$9,Total!AA:AA,$I$2)+COUNTIFS(Total!X:X,$J$3,Total!W:W,B13,Total!O:O,DB!$G$5,Total!AA:AA,DB!$O$5,Total!M:M,DB!$G$9,Total!AA:AA,DB!$O$9,Total!C:C,$I$2)+COUNTIFS(Total!X:X,$J$3,Total!W:W,B13,Total!O:O,DB!$G$5,Total!AA:AA,DB!$O$5,Total!AA:AA,DB!$G$9,Total!K:K,DB!$O$9,Total!C:C,$I$2)+COUNTIFS(Total!X:X,$J$3,Total!W:W,B13,Total!AA:AA,DB!$G$5,Total!N:N,DB!$O$5,Total!M:M,DB!$G$9,Total!K:K,DB!$O$9,Total!AA:AA,$I$2)+COUNTIFS(Total!X:X,$J$3,Total!W:W,B13,Total!AA:AA,DB!$G$5,Total!N:N,DB!$O$5,Total!M:M,DB!$G$9,Total!AA:AA,DB!$O$9,Total!C:C,$I$2)+COUNTIFS(Total!X:X,$J$3,Total!W:W,B13,Total!AA:AA,DB!$G$5,Total!N:N,DB!$O$5,Total!AA:AA,DB!$G$9,Total!K:K,DB!$O$9,Total!C:C,$I$2)+COUNTIFS(Total!X:X,$J$3,Total!W:W,B13,Total!AA:AA,DB!$G$5,Total!AA:AA,DB!$O$5,Total!M:M,DB!$G$9,Total!K:K,DB!$O$9,Total!C:C,$I$2)+COUNTIFS(Total!X:X,$J$3,Total!W:W,B13,Total!O:O,DB!$G$5,Total!N:N,DB!$O$5,Total!AA:AA,DB!$G$9,Total!AA:AA,DB!$O$9,Total!AA:AA,$I$2)+COUNTIFS(Total!X:X,$J$3,Total!W:W,B13,Total!O:O,DB!$G$5,Total!AA:AA,DB!$O$5,Total!M:M,DB!$G$9,Total!AA:AA,DB!$O$9,Total!AA:AA,$I$2)+COUNTIFS(Total!X:X,$J$3,Total!W:W,B13,Total!O:O,DB!$G$5,Total!AA:AA,DB!$O$5,Total!AA:AA,DB!$G$9,Total!K:K,DB!$O$9,Total!AA:AA,$I$2)+COUNTIFS(Total!X:X,$J$3,Total!W:W,B13,Total!O:O,DB!$G$5,Total!AA:AA,DB!$O$5,Total!AA:AA,DB!$G$9,Total!AA:AA,DB!$O$9,Total!C:C,$I$2)+COUNTIFS(Total!X:X,$J$3,Total!W:W,B13,Total!AA:AA,DB!$G$5,Total!N:N,DB!$O$5,Total!M:M,DB!$G$9,Total!AA:AA,DB!$O$9,Total!AA:AA,$I$2)+COUNTIFS(Total!X:X,$J$3,Total!W:W,B13,Total!AA:AA,DB!$G$5,Total!N:N,DB!$O$5,Total!AA:AA,DB!$G$9,Total!K:K,DB!$O$9,Total!AA:AA,$I$2)+COUNTIFS(Total!X:X,$J$3,Total!W:W,B13,Total!AA:AA,DB!$G$5,Total!N:N,DB!$O$5,Total!AA:AA,DB!$G$9,Total!AA:AA,DB!$O$9,Total!C:C,$I$2)+COUNTIFS(Total!X:X,$J$3,Total!W:W,B13,Total!AA:AA,DB!$G$5,Total!AA:AA,DB!$O$5,Total!M:M,DB!$G$9,Total!K:K,DB!$O$9,Total!AA:AA,$I$2)+COUNTIFS(Total!X:X,$J$3,Total!W:W,B13,Total!AA:AA,DB!$G$5,Total!AA:AA,DB!$O$5,Total!M:M,DB!$G$9,Total!AA:AA,DB!$O$9,Total!C:C,$I$2)+COUNTIFS(Total!X:X,$J$3,Total!W:W,B13,Total!AA:AA,DB!$G$5,Total!AA:AA,DB!$O$5,Total!AA:AA,DB!$G$9,Total!K:K,DB!$O$9,Total!C:C,$I$2)+COUNTIFS(Total!X:X,$J$3,Total!W:W,B13,Total!AA:AA,DB!$G$5,Total!N:N,DB!$O$5,Total!M:M,DB!$G$9,Total!K:K,DB!$O$9,Total!C:C,$I$2)+COUNTIFS(Total!X:X,$J$3,Total!W:W,B13,Total!O:O,DB!$G$5,Total!AA:AA,DB!$O$5,Total!M:M,DB!$G$9,Total!K:K,DB!$O$9,Total!C:C,$I$2)+COUNTIFS(Total!X:X,$J$3,Total!W:W,B13,Total!O:O,DB!$G$5,Total!N:N,DB!$O$5,Total!AA:AA,DB!$G$9,Total!K:K,DB!$O$9,Total!C:C,$I$2)+COUNTIFS(Total!X:X,$J$3,Total!W:W,B13,Total!O:O,DB!$G$5,Total!N:N,DB!$O$5,Total!M:M,DB!$G$9,Total!AA:AA,DB!$O$9,Total!C:C,$I$2)+COUNTIFS(Total!X:X,$J$3,Total!W:W,B13,Total!O:O,DB!$G$5,Total!N:N,DB!$O$5,Total!M:M,DB!$G$9,Total!K:K,DB!$O$9,Total!AA:AA,$I$2)</f>
        <v>0</v>
      </c>
      <c r="K13" s="31">
        <f>COUNTIFS(Total!X:X,$K$3,Total!W:W,B13,Total!O:O,DB!$G$5,Total!N:N,DB!$O$5,Total!M:M,DB!$G$9,Total!K:K,DB!$O$9,Total!C:C,$I$2)+COUNTIFS(Total!X:X,$K$3,Total!W:W,B13,Total!AA:AA,DB!$G$5,Total!AA:AA,DB!$O$5,Total!AA:AA,DB!$G$9,Total!AA:AA,DB!$O$9,Total!AA:AA,$I$2)+COUNTIFS(Total!X:X,$K$3,Total!W:W,B13,Total!O:O,DB!$G$5,Total!AA:AA,DB!$O$5,Total!AA:AA,DB!$G$9,Total!AA:AA,DB!$O$9,Total!AA:AA,$I$2)+COUNTIFS(Total!X:X,$K$3,Total!W:W,B13,Total!AA:AA,DB!$G$5,Total!N:N,DB!$O$5,Total!AA:AA,DB!$G$9,Total!AA:AA,DB!$O$9,Total!AA:AA,$I$2)+COUNTIFS(Total!X:X,$K$3,Total!W:W,B13,Total!AA:AA,DB!$G$5,Total!AA:AA,DB!$O$5,Total!M:M,DB!$G$9,Total!AA:AA,DB!$O$9,Total!AA:AA,$I$2)+COUNTIFS(Total!X:X,$K$3,Total!W:W,B13,Total!AA:AA,DB!$G$5,Total!AA:AA,DB!$O$5,Total!AA:AA,DB!$G$9,Total!K:K,DB!$O$9,Total!AA:AA,$I$2)+COUNTIFS(Total!X:X,$K$3,Total!W:W,B13,Total!AA:AA,DB!$G$5,Total!AA:AA,DB!$O$5,Total!AA:AA,DB!$G$9,Total!AA:AA,DB!$O$9,Total!C:C,$I$2)+COUNTIFS(Total!X:X,$K$3,Total!W:W,B13,Total!O:O,DB!$G$5,Total!N:N,DB!$O$5,Total!M:M,DB!$G$9,Total!AA:AA,DB!$O$9,Total!AA:AA,$I$2)+COUNTIFS(Total!X:X,$K$3,Total!W:W,B13,Total!O:O,DB!$G$5,Total!N:N,DB!$O$5,Total!AA:AA,DB!$G$9,Total!K:K,DB!$O$9,Total!AA:AA,$I$2)+COUNTIFS(Total!X:X,$K$3,Total!W:W,B13,Total!O:O,DB!$G$5,Total!N:N,DB!$O$5,Total!AA:AA,DB!$G$9,Total!AA:AA,DB!$O$9,Total!C:C,$I$2)+COUNTIFS(Total!X:X,$K$3,Total!W:W,B13,Total!O:O,DB!$G$5,Total!AA:AA,DB!$O$5,Total!M:M,DB!$G$9,Total!K:K,DB!$O$9,Total!AA:AA,$I$2)+COUNTIFS(Total!X:X,$K$3,Total!W:W,B13,Total!O:O,DB!$G$5,Total!AA:AA,DB!$O$5,Total!M:M,DB!$G$9,Total!AA:AA,DB!$O$9,Total!C:C,$I$2)+COUNTIFS(Total!X:X,$K$3,Total!W:W,B13,Total!O:O,DB!$G$5,Total!AA:AA,DB!$O$5,Total!AA:AA,DB!$G$9,Total!K:K,DB!$O$9,Total!C:C,$I$2)+COUNTIFS(Total!X:X,$K$3,Total!W:W,B13,Total!AA:AA,DB!$G$5,Total!N:N,DB!$O$5,Total!M:M,DB!$G$9,Total!K:K,DB!$O$9,Total!AA:AA,$I$2)+COUNTIFS(Total!X:X,$K$3,Total!W:W,B13,Total!AA:AA,DB!$G$5,Total!N:N,DB!$O$5,Total!M:M,DB!$G$9,Total!AA:AA,DB!$O$9,Total!C:C,$I$2)+COUNTIFS(Total!X:X,$K$3,Total!W:W,B13,Total!AA:AA,DB!$G$5,Total!N:N,DB!$O$5,Total!AA:AA,DB!$G$9,Total!K:K,DB!$O$9,Total!C:C,$I$2)+COUNTIFS(Total!X:X,$K$3,Total!W:W,B13,Total!AA:AA,DB!$G$5,Total!AA:AA,DB!$O$5,Total!M:M,DB!$G$9,Total!K:K,DB!$O$9,Total!C:C,$I$2)+COUNTIFS(Total!X:X,$K$3,Total!W:W,B13,Total!O:O,DB!$G$5,Total!N:N,DB!$O$5,Total!AA:AA,DB!$G$9,Total!AA:AA,DB!$O$9,Total!AA:AA,$I$2)+COUNTIFS(Total!X:X,$K$3,Total!W:W,B13,Total!O:O,DB!$G$5,Total!AA:AA,DB!$O$5,Total!M:M,DB!$G$9,Total!AA:AA,DB!$O$9,Total!AA:AA,$I$2)+COUNTIFS(Total!X:X,$K$3,Total!W:W,B13,Total!O:O,DB!$G$5,Total!AA:AA,DB!$O$5,Total!AA:AA,DB!$G$9,Total!K:K,DB!$O$9,Total!AA:AA,$I$2)+COUNTIFS(Total!X:X,$K$3,Total!W:W,B13,Total!O:O,DB!$G$5,Total!AA:AA,DB!$O$5,Total!AA:AA,DB!$G$9,Total!AA:AA,DB!$O$9,Total!C:C,$I$2)+COUNTIFS(Total!X:X,$K$3,Total!W:W,B13,Total!AA:AA,DB!$G$5,Total!N:N,DB!$O$5,Total!M:M,DB!$G$9,Total!AA:AA,DB!$O$9,Total!AA:AA,$I$2)+COUNTIFS(Total!X:X,$K$3,Total!W:W,B13,Total!AA:AA,DB!$G$5,Total!N:N,DB!$O$5,Total!AA:AA,DB!$G$9,Total!K:K,DB!$O$9,Total!AA:AA,$I$2)+COUNTIFS(Total!X:X,$K$3,Total!W:W,B13,Total!AA:AA,DB!$G$5,Total!N:N,DB!$O$5,Total!AA:AA,DB!$G$9,Total!AA:AA,DB!$O$9,Total!C:C,$I$2)+COUNTIFS(Total!X:X,$K$3,Total!W:W,B13,Total!AA:AA,DB!$G$5,Total!AA:AA,DB!$O$5,Total!M:M,DB!$G$9,Total!K:K,DB!$O$9,Total!AA:AA,$I$2)+COUNTIFS(Total!X:X,$K$3,Total!W:W,B13,Total!AA:AA,DB!$G$5,Total!AA:AA,DB!$O$5,Total!M:M,DB!$G$9,Total!AA:AA,DB!$O$9,Total!C:C,$I$2)+COUNTIFS(Total!X:X,$K$3,Total!W:W,B13,Total!AA:AA,DB!$G$5,Total!AA:AA,DB!$O$5,Total!AA:AA,DB!$G$9,Total!K:K,DB!$O$9,Total!C:C,$I$2)+COUNTIFS(Total!X:X,$K$3,Total!W:W,B13,Total!AA:AA,DB!$G$5,Total!N:N,DB!$O$5,Total!M:M,DB!$G$9,Total!K:K,DB!$O$9,Total!C:C,$I$2)+COUNTIFS(Total!X:X,$K$3,Total!W:W,B13,Total!O:O,DB!$G$5,Total!AA:AA,DB!$O$5,Total!M:M,DB!$G$9,Total!K:K,DB!$O$9,Total!C:C,$I$2)+COUNTIFS(Total!X:X,$K$3,Total!W:W,B13,Total!O:O,DB!$G$5,Total!N:N,DB!$O$5,Total!AA:AA,DB!$G$9,Total!K:K,DB!$O$9,Total!C:C,$I$2)+COUNTIFS(Total!X:X,$K$3,Total!W:W,B13,Total!O:O,DB!$G$5,Total!N:N,DB!$O$5,Total!M:M,DB!$G$9,Total!AA:AA,DB!$O$9,Total!C:C,$I$2)+COUNTIFS(Total!X:X,$K$3,Total!W:W,B13,Total!O:O,DB!$G$5,Total!N:N,DB!$O$5,Total!M:M,DB!$G$9,Total!K:K,DB!$O$9,Total!AA:AA,$I$2)</f>
        <v>0</v>
      </c>
      <c r="L13" s="31">
        <f>COUNTIFS(Total!X:X,$L$3,Total!W:W,B13,Total!O:O,DB!$G$5,Total!N:N,DB!$O$5,Total!M:M,DB!$G$9,Total!K:K,DB!$O$9,Total!C:C,$I$2)+COUNTIFS(Total!X:X,$L$3,Total!W:W,B13,Total!AA:AA,DB!$G$5,Total!AA:AA,DB!$O$5,Total!AA:AA,DB!$G$9,Total!AA:AA,DB!$O$9,Total!AA:AA,$I$2)+COUNTIFS(Total!X:X,$L$3,Total!W:W,B13,Total!O:O,DB!$G$5,Total!AA:AA,DB!$O$5,Total!AA:AA,DB!$G$9,Total!AA:AA,DB!$O$9,Total!AA:AA,$I$2)+COUNTIFS(Total!X:X,$L$3,Total!W:W,B13,Total!AA:AA,DB!$G$5,Total!N:N,DB!$O$5,Total!AA:AA,DB!$G$9,Total!AA:AA,DB!$O$9,Total!AA:AA,$I$2)+COUNTIFS(Total!X:X,$L$3,Total!W:W,B13,Total!AA:AA,DB!$G$5,Total!AA:AA,DB!$O$5,Total!M:M,DB!$G$9,Total!AA:AA,DB!$O$9,Total!AA:AA,$I$2)+COUNTIFS(Total!X:X,$L$3,Total!W:W,B13,Total!AA:AA,DB!$G$5,Total!AA:AA,DB!$O$5,Total!AA:AA,DB!$G$9,Total!K:K,DB!$O$9,Total!AA:AA,$I$2)+COUNTIFS(Total!X:X,$L$3,Total!W:W,B13,Total!AA:AA,DB!$G$5,Total!AA:AA,DB!$O$5,Total!AA:AA,DB!$G$9,Total!AA:AA,DB!$O$9,Total!C:C,$I$2)+COUNTIFS(Total!X:X,$L$3,Total!W:W,B13,Total!O:O,DB!$G$5,Total!N:N,DB!$O$5,Total!M:M,DB!$G$9,Total!AA:AA,DB!$O$9,Total!AA:AA,$I$2)+COUNTIFS(Total!X:X,$L$3,Total!W:W,B13,Total!O:O,DB!$G$5,Total!N:N,DB!$O$5,Total!AA:AA,DB!$G$9,Total!K:K,DB!$O$9,Total!AA:AA,$I$2)+COUNTIFS(Total!X:X,$L$3,Total!W:W,B13,Total!O:O,DB!$G$5,Total!N:N,DB!$O$5,Total!AA:AA,DB!$G$9,Total!AA:AA,DB!$O$9,Total!C:C,$I$2)+COUNTIFS(Total!X:X,$L$3,Total!W:W,B13,Total!O:O,DB!$G$5,Total!AA:AA,DB!$O$5,Total!M:M,DB!$G$9,Total!K:K,DB!$O$9,Total!AA:AA,$I$2)+COUNTIFS(Total!X:X,$L$3,Total!W:W,B13,Total!O:O,DB!$G$5,Total!AA:AA,DB!$O$5,Total!M:M,DB!$G$9,Total!AA:AA,DB!$O$9,Total!C:C,$I$2)+COUNTIFS(Total!X:X,$L$3,Total!W:W,B13,Total!O:O,DB!$G$5,Total!AA:AA,DB!$O$5,Total!AA:AA,DB!$G$9,Total!K:K,DB!$O$9,Total!C:C,$I$2)+COUNTIFS(Total!X:X,$L$3,Total!W:W,B13,Total!AA:AA,DB!$G$5,Total!N:N,DB!$O$5,Total!M:M,DB!$G$9,Total!K:K,DB!$O$9,Total!AA:AA,$I$2)+COUNTIFS(Total!X:X,$L$3,Total!W:W,B13,Total!AA:AA,DB!$G$5,Total!N:N,DB!$O$5,Total!M:M,DB!$G$9,Total!AA:AA,DB!$O$9,Total!C:C,$I$2)+COUNTIFS(Total!X:X,$L$3,Total!W:W,B13,Total!AA:AA,DB!$G$5,Total!N:N,DB!$O$5,Total!AA:AA,DB!$G$9,Total!K:K,DB!$O$9,Total!C:C,$I$2)+COUNTIFS(Total!X:X,$L$3,Total!W:W,B13,Total!AA:AA,DB!$G$5,Total!AA:AA,DB!$O$5,Total!M:M,DB!$G$9,Total!K:K,DB!$O$9,Total!C:C,$I$2)+COUNTIFS(Total!X:X,$L$3,Total!W:W,B13,Total!O:O,DB!$G$5,Total!N:N,DB!$O$5,Total!AA:AA,DB!$G$9,Total!AA:AA,DB!$O$9,Total!AA:AA,$I$2)+COUNTIFS(Total!X:X,$L$3,Total!W:W,B13,Total!O:O,DB!$G$5,Total!AA:AA,DB!$O$5,Total!M:M,DB!$G$9,Total!AA:AA,DB!$O$9,Total!AA:AA,$I$2)+COUNTIFS(Total!X:X,$L$3,Total!W:W,B13,Total!O:O,DB!$G$5,Total!AA:AA,DB!$O$5,Total!AA:AA,DB!$G$9,Total!K:K,DB!$O$9,Total!AA:AA,$I$2)+COUNTIFS(Total!X:X,$L$3,Total!W:W,B13,Total!O:O,DB!$G$5,Total!AA:AA,DB!$O$5,Total!AA:AA,DB!$G$9,Total!AA:AA,DB!$O$9,Total!C:C,$I$2)+COUNTIFS(Total!X:X,$L$3,Total!W:W,B13,Total!AA:AA,DB!$G$5,Total!N:N,DB!$O$5,Total!M:M,DB!$G$9,Total!AA:AA,DB!$O$9,Total!AA:AA,$I$2)+COUNTIFS(Total!X:X,$L$3,Total!W:W,B13,Total!AA:AA,DB!$G$5,Total!N:N,DB!$O$5,Total!AA:AA,DB!$G$9,Total!K:K,DB!$O$9,Total!AA:AA,$I$2)+COUNTIFS(Total!X:X,$L$3,Total!W:W,B13,Total!AA:AA,DB!$G$5,Total!N:N,DB!$O$5,Total!AA:AA,DB!$G$9,Total!AA:AA,DB!$O$9,Total!C:C,$I$2)+COUNTIFS(Total!X:X,$L$3,Total!W:W,B13,Total!AA:AA,DB!$G$5,Total!AA:AA,DB!$O$5,Total!M:M,DB!$G$9,Total!K:K,DB!$O$9,Total!AA:AA,$I$2)+COUNTIFS(Total!X:X,$L$3,Total!W:W,B13,Total!AA:AA,DB!$G$5,Total!AA:AA,DB!$O$5,Total!M:M,DB!$G$9,Total!AA:AA,DB!$O$9,Total!C:C,$I$2)+COUNTIFS(Total!X:X,$L$3,Total!W:W,B13,Total!AA:AA,DB!$G$5,Total!AA:AA,DB!$O$5,Total!AA:AA,DB!$G$9,Total!K:K,DB!$O$9,Total!C:C,$I$2)+COUNTIFS(Total!X:X,$L$3,Total!W:W,B13,Total!AA:AA,DB!$G$5,Total!N:N,DB!$O$5,Total!M:M,DB!$G$9,Total!K:K,DB!$O$9,Total!C:C,$I$2)+COUNTIFS(Total!X:X,$L$3,Total!W:W,B13,Total!O:O,DB!$G$5,Total!AA:AA,DB!$O$5,Total!M:M,DB!$G$9,Total!K:K,DB!$O$9,Total!C:C,$I$2)+COUNTIFS(Total!X:X,$L$3,Total!W:W,B13,Total!O:O,DB!$G$5,Total!N:N,DB!$O$5,Total!AA:AA,DB!$G$9,Total!K:K,DB!$O$9,Total!C:C,$I$2)+COUNTIFS(Total!X:X,$L$3,Total!W:W,B13,Total!O:O,DB!$G$5,Total!N:N,DB!$O$5,Total!M:M,DB!$G$9,Total!AA:AA,DB!$O$9,Total!C:C,$I$2)+COUNTIFS(Total!X:X,$L$3,Total!W:W,B13,Total!O:O,DB!$G$5,Total!N:N,DB!$O$5,Total!M:M,DB!$G$9,Total!K:K,DB!$O$9,Total!AA:AA,$I$2)</f>
        <v>0</v>
      </c>
      <c r="M13" s="31">
        <f>COUNTIFS(Total!X:X,$M$3,Total!W:W,B13,Total!O:O,DB!$G$5,Total!N:N,DB!$O$5,Total!M:M,DB!$G$9,Total!K:K,DB!$O$9,Total!C:C,$I$2)+COUNTIFS(Total!X:X,$M$3,Total!W:W,B13,Total!AA:AA,DB!$G$5,Total!AA:AA,DB!$O$5,Total!AA:AA,DB!$G$9,Total!AA:AA,DB!$O$9,Total!AA:AA,$I$2)+COUNTIFS(Total!X:X,$M$3,Total!W:W,B13,Total!O:O,DB!$G$5,Total!AA:AA,DB!$O$5,Total!AA:AA,DB!$G$9,Total!AA:AA,DB!$O$9,Total!AA:AA,$I$2)+COUNTIFS(Total!X:X,$M$3,Total!W:W,B13,Total!AA:AA,DB!$G$5,Total!N:N,DB!$O$5,Total!AA:AA,DB!$G$9,Total!AA:AA,DB!$O$9,Total!AA:AA,$I$2)+COUNTIFS(Total!X:X,$M$3,Total!W:W,B13,Total!AA:AA,DB!$G$5,Total!AA:AA,DB!$O$5,Total!M:M,DB!$G$9,Total!AA:AA,DB!$O$9,Total!AA:AA,$I$2)+COUNTIFS(Total!X:X,$M$3,Total!W:W,B13,Total!AA:AA,DB!$G$5,Total!AA:AA,DB!$O$5,Total!AA:AA,DB!$G$9,Total!K:K,DB!$O$9,Total!AA:AA,$I$2)+COUNTIFS(Total!X:X,$M$3,Total!W:W,B13,Total!AA:AA,DB!$G$5,Total!AA:AA,DB!$O$5,Total!AA:AA,DB!$G$9,Total!AA:AA,DB!$O$9,Total!C:C,$I$2)+COUNTIFS(Total!X:X,$M$3,Total!W:W,B13,Total!O:O,DB!$G$5,Total!N:N,DB!$O$5,Total!M:M,DB!$G$9,Total!AA:AA,DB!$O$9,Total!AA:AA,$I$2)+COUNTIFS(Total!X:X,$M$3,Total!W:W,B13,Total!O:O,DB!$G$5,Total!N:N,DB!$O$5,Total!AA:AA,DB!$G$9,Total!K:K,DB!$O$9,Total!AA:AA,$I$2)+COUNTIFS(Total!X:X,$M$3,Total!W:W,B13,Total!O:O,DB!$G$5,Total!N:N,DB!$O$5,Total!AA:AA,DB!$G$9,Total!AA:AA,DB!$O$9,Total!C:C,$I$2)+COUNTIFS(Total!X:X,$M$3,Total!W:W,B13,Total!O:O,DB!$G$5,Total!AA:AA,DB!$O$5,Total!M:M,DB!$G$9,Total!K:K,DB!$O$9,Total!AA:AA,$I$2)+COUNTIFS(Total!X:X,$M$3,Total!W:W,B13,Total!O:O,DB!$G$5,Total!AA:AA,DB!$O$5,Total!M:M,DB!$G$9,Total!AA:AA,DB!$O$9,Total!C:C,$I$2)+COUNTIFS(Total!X:X,$M$3,Total!W:W,B13,Total!O:O,DB!$G$5,Total!AA:AA,DB!$O$5,Total!AA:AA,DB!$G$9,Total!K:K,DB!$O$9,Total!C:C,$I$2)+COUNTIFS(Total!X:X,$M$3,Total!W:W,B13,Total!AA:AA,DB!$G$5,Total!N:N,DB!$O$5,Total!M:M,DB!$G$9,Total!K:K,DB!$O$9,Total!AA:AA,$I$2)+COUNTIFS(Total!X:X,$M$3,Total!W:W,B13,Total!AA:AA,DB!$G$5,Total!N:N,DB!$O$5,Total!M:M,DB!$G$9,Total!AA:AA,DB!$O$9,Total!C:C,$I$2)+COUNTIFS(Total!X:X,$M$3,Total!W:W,B13,Total!AA:AA,DB!$G$5,Total!N:N,DB!$O$5,Total!AA:AA,DB!$G$9,Total!K:K,DB!$O$9,Total!C:C,$I$2)+COUNTIFS(Total!X:X,$M$3,Total!W:W,B13,Total!AA:AA,DB!$G$5,Total!AA:AA,DB!$O$5,Total!M:M,DB!$G$9,Total!K:K,DB!$O$9,Total!C:C,$I$2)+COUNTIFS(Total!X:X,$M$3,Total!W:W,B13,Total!O:O,DB!$G$5,Total!N:N,DB!$O$5,Total!AA:AA,DB!$G$9,Total!AA:AA,DB!$O$9,Total!AA:AA,$I$2)+COUNTIFS(Total!X:X,$M$3,Total!W:W,B13,Total!O:O,DB!$G$5,Total!AA:AA,DB!$O$5,Total!M:M,DB!$G$9,Total!AA:AA,DB!$O$9,Total!AA:AA,$I$2)+COUNTIFS(Total!X:X,$M$3,Total!W:W,B13,Total!O:O,DB!$G$5,Total!AA:AA,DB!$O$5,Total!AA:AA,DB!$G$9,Total!K:K,DB!$O$9,Total!AA:AA,$I$2)+COUNTIFS(Total!X:X,$M$3,Total!W:W,B13,Total!O:O,DB!$G$5,Total!AA:AA,DB!$O$5,Total!AA:AA,DB!$G$9,Total!AA:AA,DB!$O$9,Total!C:C,$I$2)+COUNTIFS(Total!X:X,$M$3,Total!W:W,B13,Total!AA:AA,DB!$G$5,Total!N:N,DB!$O$5,Total!M:M,DB!$G$9,Total!AA:AA,DB!$O$9,Total!AA:AA,$I$2)+COUNTIFS(Total!X:X,$M$3,Total!W:W,B13,Total!AA:AA,DB!$G$5,Total!N:N,DB!$O$5,Total!AA:AA,DB!$G$9,Total!K:K,DB!$O$9,Total!AA:AA,$I$2)+COUNTIFS(Total!X:X,$M$3,Total!W:W,B13,Total!AA:AA,DB!$G$5,Total!N:N,DB!$O$5,Total!AA:AA,DB!$G$9,Total!AA:AA,DB!$O$9,Total!C:C,$I$2)+COUNTIFS(Total!X:X,$M$3,Total!W:W,B13,Total!AA:AA,DB!$G$5,Total!AA:AA,DB!$O$5,Total!M:M,DB!$G$9,Total!K:K,DB!$O$9,Total!AA:AA,$I$2)+COUNTIFS(Total!X:X,$M$3,Total!W:W,B13,Total!AA:AA,DB!$G$5,Total!AA:AA,DB!$O$5,Total!M:M,DB!$G$9,Total!AA:AA,DB!$O$9,Total!C:C,$I$2)+COUNTIFS(Total!X:X,$M$3,Total!W:W,B13,Total!AA:AA,DB!$G$5,Total!AA:AA,DB!$O$5,Total!AA:AA,DB!$G$9,Total!K:K,DB!$O$9,Total!C:C,$I$2)+COUNTIFS(Total!X:X,$M$3,Total!W:W,B13,Total!AA:AA,DB!$G$5,Total!N:N,DB!$O$5,Total!M:M,DB!$G$9,Total!K:K,DB!$O$9,Total!C:C,$I$2)+COUNTIFS(Total!X:X,$M$3,Total!W:W,B13,Total!O:O,DB!$G$5,Total!AA:AA,DB!$O$5,Total!M:M,DB!$G$9,Total!K:K,DB!$O$9,Total!C:C,$I$2)+COUNTIFS(Total!X:X,$M$3,Total!W:W,B13,Total!O:O,DB!$G$5,Total!N:N,DB!$O$5,Total!AA:AA,DB!$G$9,Total!K:K,DB!$O$9,Total!C:C,$I$2)+COUNTIFS(Total!X:X,$M$3,Total!W:W,B13,Total!O:O,DB!$G$5,Total!N:N,DB!$O$5,Total!M:M,DB!$G$9,Total!AA:AA,DB!$O$9,Total!C:C,$I$2)+COUNTIFS(Total!X:X,$M$3,Total!W:W,B13,Total!O:O,DB!$G$5,Total!N:N,DB!$O$5,Total!M:M,DB!$G$9,Total!K:K,DB!$O$9,Total!AA:AA,$I$2)</f>
        <v>0</v>
      </c>
      <c r="N13" s="31">
        <f>COUNTIFS(Total!X:X,$N$3,Total!W:W,B13,Total!O:O,DB!$G$5,Total!N:N,DB!$O$5,Total!M:M,DB!$G$9,Total!K:K,DB!$O$9,Total!C:C,$I$2)+COUNTIFS(Total!X:X,$N$3,Total!W:W,B13,Total!AA:AA,DB!$G$5,Total!AA:AA,DB!$O$5,Total!AA:AA,DB!$G$9,Total!AA:AA,DB!$O$9,Total!AA:AA,$I$2)+COUNTIFS(Total!X:X,$N$3,Total!W:W,B13,Total!O:O,DB!$G$5,Total!AA:AA,DB!$O$5,Total!AA:AA,DB!$G$9,Total!AA:AA,DB!$O$9,Total!AA:AA,$I$2)+COUNTIFS(Total!X:X,$N$3,Total!W:W,B13,Total!AA:AA,DB!$G$5,Total!N:N,DB!$O$5,Total!AA:AA,DB!$G$9,Total!AA:AA,DB!$O$9,Total!AA:AA,$I$2)+COUNTIFS(Total!X:X,$N$3,Total!W:W,B13,Total!AA:AA,DB!$G$5,Total!AA:AA,DB!$O$5,Total!M:M,DB!$G$9,Total!AA:AA,DB!$O$9,Total!AA:AA,$I$2)+COUNTIFS(Total!X:X,$N$3,Total!W:W,B13,Total!AA:AA,DB!$G$5,Total!AA:AA,DB!$O$5,Total!AA:AA,DB!$G$9,Total!K:K,DB!$O$9,Total!AA:AA,$I$2)+COUNTIFS(Total!X:X,$N$3,Total!W:W,B13,Total!AA:AA,DB!$G$5,Total!AA:AA,DB!$O$5,Total!AA:AA,DB!$G$9,Total!AA:AA,DB!$O$9,Total!C:C,$I$2)+COUNTIFS(Total!X:X,$N$3,Total!W:W,B13,Total!O:O,DB!$G$5,Total!N:N,DB!$O$5,Total!M:M,DB!$G$9,Total!AA:AA,DB!$O$9,Total!AA:AA,$I$2)+COUNTIFS(Total!X:X,$N$3,Total!W:W,B13,Total!O:O,DB!$G$5,Total!N:N,DB!$O$5,Total!AA:AA,DB!$G$9,Total!K:K,DB!$O$9,Total!AA:AA,$I$2)+COUNTIFS(Total!X:X,$N$3,Total!W:W,B13,Total!O:O,DB!$G$5,Total!N:N,DB!$O$5,Total!AA:AA,DB!$G$9,Total!AA:AA,DB!$O$9,Total!C:C,$I$2)+COUNTIFS(Total!X:X,$N$3,Total!W:W,B13,Total!O:O,DB!$G$5,Total!AA:AA,DB!$O$5,Total!M:M,DB!$G$9,Total!K:K,DB!$O$9,Total!AA:AA,$I$2)+COUNTIFS(Total!X:X,$N$3,Total!W:W,B13,Total!O:O,DB!$G$5,Total!AA:AA,DB!$O$5,Total!M:M,DB!$G$9,Total!AA:AA,DB!$O$9,Total!C:C,$I$2)+COUNTIFS(Total!X:X,$N$3,Total!W:W,B13,Total!O:O,DB!$G$5,Total!AA:AA,DB!$O$5,Total!AA:AA,DB!$G$9,Total!K:K,DB!$O$9,Total!C:C,$I$2)+COUNTIFS(Total!X:X,$N$3,Total!W:W,B13,Total!AA:AA,DB!$G$5,Total!N:N,DB!$O$5,Total!M:M,DB!$G$9,Total!K:K,DB!$O$9,Total!AA:AA,$I$2)+COUNTIFS(Total!X:X,$N$3,Total!W:W,B13,Total!AA:AA,DB!$G$5,Total!N:N,DB!$O$5,Total!M:M,DB!$G$9,Total!AA:AA,DB!$O$9,Total!C:C,$I$2)+COUNTIFS(Total!X:X,$N$3,Total!W:W,B13,Total!AA:AA,DB!$G$5,Total!N:N,DB!$O$5,Total!AA:AA,DB!$G$9,Total!K:K,DB!$O$9,Total!C:C,$I$2)+COUNTIFS(Total!X:X,$N$3,Total!W:W,B13,Total!AA:AA,DB!$G$5,Total!AA:AA,DB!$O$5,Total!M:M,DB!$G$9,Total!K:K,DB!$O$9,Total!C:C,$I$2)+COUNTIFS(Total!X:X,$N$3,Total!W:W,B13,Total!O:O,DB!$G$5,Total!N:N,DB!$O$5,Total!AA:AA,DB!$G$9,Total!AA:AA,DB!$O$9,Total!AA:AA,$I$2)+COUNTIFS(Total!X:X,$N$3,Total!W:W,B13,Total!O:O,DB!$G$5,Total!AA:AA,DB!$O$5,Total!M:M,DB!$G$9,Total!AA:AA,DB!$O$9,Total!AA:AA,$I$2)+COUNTIFS(Total!X:X,$N$3,Total!W:W,B13,Total!O:O,DB!$G$5,Total!AA:AA,DB!$O$5,Total!AA:AA,DB!$G$9,Total!K:K,DB!$O$9,Total!AA:AA,$I$2)+COUNTIFS(Total!X:X,$N$3,Total!W:W,B13,Total!O:O,DB!$G$5,Total!AA:AA,DB!$O$5,Total!AA:AA,DB!$G$9,Total!AA:AA,DB!$O$9,Total!C:C,$I$2)+COUNTIFS(Total!X:X,$N$3,Total!W:W,B13,Total!AA:AA,DB!$G$5,Total!N:N,DB!$O$5,Total!M:M,DB!$G$9,Total!AA:AA,DB!$O$9,Total!AA:AA,$I$2)+COUNTIFS(Total!X:X,$N$3,Total!W:W,B13,Total!AA:AA,DB!$G$5,Total!N:N,DB!$O$5,Total!AA:AA,DB!$G$9,Total!K:K,DB!$O$9,Total!AA:AA,$I$2)+COUNTIFS(Total!X:X,$N$3,Total!W:W,B13,Total!AA:AA,DB!$G$5,Total!N:N,DB!$O$5,Total!AA:AA,DB!$G$9,Total!AA:AA,DB!$O$9,Total!C:C,$I$2)+COUNTIFS(Total!X:X,$N$3,Total!W:W,B13,Total!AA:AA,DB!$G$5,Total!AA:AA,DB!$O$5,Total!M:M,DB!$G$9,Total!K:K,DB!$O$9,Total!AA:AA,$I$2)+COUNTIFS(Total!X:X,$N$3,Total!W:W,B13,Total!AA:AA,DB!$G$5,Total!AA:AA,DB!$O$5,Total!M:M,DB!$G$9,Total!AA:AA,DB!$O$9,Total!C:C,$I$2)+COUNTIFS(Total!X:X,$N$3,Total!W:W,B13,Total!AA:AA,DB!$G$5,Total!AA:AA,DB!$O$5,Total!AA:AA,DB!$G$9,Total!K:K,DB!$O$9,Total!C:C,$I$2)+COUNTIFS(Total!X:X,$N$3,Total!W:W,B13,Total!AA:AA,DB!$G$5,Total!N:N,DB!$O$5,Total!M:M,DB!$G$9,Total!K:K,DB!$O$9,Total!C:C,$I$2)+COUNTIFS(Total!X:X,$N$3,Total!W:W,B13,Total!O:O,DB!$G$5,Total!AA:AA,DB!$O$5,Total!M:M,DB!$G$9,Total!K:K,DB!$O$9,Total!C:C,$I$2)+COUNTIFS(Total!X:X,$N$3,Total!W:W,B13,Total!O:O,DB!$G$5,Total!N:N,DB!$O$5,Total!AA:AA,DB!$G$9,Total!K:K,DB!$O$9,Total!C:C,$I$2)+COUNTIFS(Total!X:X,$N$3,Total!W:W,B13,Total!O:O,DB!$G$5,Total!N:N,DB!$O$5,Total!M:M,DB!$G$9,Total!AA:AA,DB!$O$9,Total!C:C,$I$2)+COUNTIFS(Total!X:X,$N$3,Total!W:W,B13,Total!O:O,DB!$G$5,Total!N:N,DB!$O$5,Total!M:M,DB!$G$9,Total!K:K,DB!$O$9,Total!AA:AA,$I$2)</f>
        <v>0</v>
      </c>
      <c r="O13" s="31">
        <f>COUNTIFS(Total!X:X,$O$3,Total!W:W,B13,Total!O:O,DB!$G$5,Total!N:N,DB!$O$5,Total!M:M,DB!$G$9,Total!K:K,DB!$O$9,Total!C:C,$I$2)+COUNTIFS(Total!X:X,$O$3,Total!W:W,B13,Total!AA:AA,DB!$G$5,Total!AA:AA,DB!$O$5,Total!AA:AA,DB!$G$9,Total!AA:AA,DB!$O$9,Total!AA:AA,$I$2)+COUNTIFS(Total!X:X,$O$3,Total!W:W,B13,Total!O:O,DB!$G$5,Total!AA:AA,DB!$O$5,Total!AA:AA,DB!$G$9,Total!AA:AA,DB!$O$9,Total!AA:AA,$I$2)+COUNTIFS(Total!X:X,$O$3,Total!W:W,B13,Total!AA:AA,DB!$G$5,Total!N:N,DB!$O$5,Total!AA:AA,DB!$G$9,Total!AA:AA,DB!$O$9,Total!AA:AA,$I$2)+COUNTIFS(Total!X:X,$O$3,Total!W:W,B13,Total!AA:AA,DB!$G$5,Total!AA:AA,DB!$O$5,Total!M:M,DB!$G$9,Total!AA:AA,DB!$O$9,Total!AA:AA,$I$2)+COUNTIFS(Total!X:X,$O$3,Total!W:W,B13,Total!AA:AA,DB!$G$5,Total!AA:AA,DB!$O$5,Total!AA:AA,DB!$G$9,Total!K:K,DB!$O$9,Total!AA:AA,$I$2)+COUNTIFS(Total!X:X,$O$3,Total!W:W,B13,Total!AA:AA,DB!$G$5,Total!AA:AA,DB!$O$5,Total!AA:AA,DB!$G$9,Total!AA:AA,DB!$O$9,Total!C:C,$I$2)+COUNTIFS(Total!X:X,$O$3,Total!W:W,B13,Total!O:O,DB!$G$5,Total!N:N,DB!$O$5,Total!M:M,DB!$G$9,Total!AA:AA,DB!$O$9,Total!AA:AA,$I$2)+COUNTIFS(Total!X:X,$O$3,Total!W:W,B13,Total!O:O,DB!$G$5,Total!N:N,DB!$O$5,Total!AA:AA,DB!$G$9,Total!K:K,DB!$O$9,Total!AA:AA,$I$2)+COUNTIFS(Total!X:X,$O$3,Total!W:W,B13,Total!O:O,DB!$G$5,Total!N:N,DB!$O$5,Total!AA:AA,DB!$G$9,Total!AA:AA,DB!$O$9,Total!C:C,$I$2)+COUNTIFS(Total!X:X,$O$3,Total!W:W,B13,Total!O:O,DB!$G$5,Total!AA:AA,DB!$O$5,Total!M:M,DB!$G$9,Total!K:K,DB!$O$9,Total!AA:AA,$I$2)+COUNTIFS(Total!X:X,$O$3,Total!W:W,B13,Total!O:O,DB!$G$5,Total!AA:AA,DB!$O$5,Total!M:M,DB!$G$9,Total!AA:AA,DB!$O$9,Total!C:C,$I$2)+COUNTIFS(Total!X:X,$O$3,Total!W:W,B13,Total!O:O,DB!$G$5,Total!AA:AA,DB!$O$5,Total!AA:AA,DB!$G$9,Total!K:K,DB!$O$9,Total!C:C,$I$2)+COUNTIFS(Total!X:X,$O$3,Total!W:W,B13,Total!AA:AA,DB!$G$5,Total!N:N,DB!$O$5,Total!M:M,DB!$G$9,Total!K:K,DB!$O$9,Total!AA:AA,$I$2)+COUNTIFS(Total!X:X,$O$3,Total!W:W,B13,Total!AA:AA,DB!$G$5,Total!N:N,DB!$O$5,Total!M:M,DB!$G$9,Total!AA:AA,DB!$O$9,Total!C:C,$I$2)+COUNTIFS(Total!X:X,$O$3,Total!W:W,B13,Total!AA:AA,DB!$G$5,Total!N:N,DB!$O$5,Total!AA:AA,DB!$G$9,Total!K:K,DB!$O$9,Total!C:C,$I$2)+COUNTIFS(Total!X:X,$O$3,Total!W:W,B13,Total!AA:AA,DB!$G$5,Total!AA:AA,DB!$O$5,Total!M:M,DB!$G$9,Total!K:K,DB!$O$9,Total!C:C,$I$2)+COUNTIFS(Total!X:X,$O$3,Total!W:W,B13,Total!O:O,DB!$G$5,Total!N:N,DB!$O$5,Total!AA:AA,DB!$G$9,Total!AA:AA,DB!$O$9,Total!AA:AA,$I$2)+COUNTIFS(Total!X:X,$O$3,Total!W:W,B13,Total!O:O,DB!$G$5,Total!AA:AA,DB!$O$5,Total!M:M,DB!$G$9,Total!AA:AA,DB!$O$9,Total!AA:AA,$I$2)+COUNTIFS(Total!X:X,$O$3,Total!W:W,B13,Total!O:O,DB!$G$5,Total!AA:AA,DB!$O$5,Total!AA:AA,DB!$G$9,Total!K:K,DB!$O$9,Total!AA:AA,$I$2)+COUNTIFS(Total!X:X,$O$3,Total!W:W,B13,Total!O:O,DB!$G$5,Total!AA:AA,DB!$O$5,Total!AA:AA,DB!$G$9,Total!AA:AA,DB!$O$9,Total!C:C,$I$2)+COUNTIFS(Total!X:X,$O$3,Total!W:W,B13,Total!AA:AA,DB!$G$5,Total!N:N,DB!$O$5,Total!M:M,DB!$G$9,Total!AA:AA,DB!$O$9,Total!AA:AA,$I$2)+COUNTIFS(Total!X:X,$O$3,Total!W:W,B13,Total!AA:AA,DB!$G$5,Total!N:N,DB!$O$5,Total!AA:AA,DB!$G$9,Total!K:K,DB!$O$9,Total!AA:AA,$I$2)+COUNTIFS(Total!X:X,$O$3,Total!W:W,B13,Total!AA:AA,DB!$G$5,Total!N:N,DB!$O$5,Total!AA:AA,DB!$G$9,Total!AA:AA,DB!$O$9,Total!C:C,$I$2)+COUNTIFS(Total!X:X,$O$3,Total!W:W,B13,Total!AA:AA,DB!$G$5,Total!AA:AA,DB!$O$5,Total!M:M,DB!$G$9,Total!K:K,DB!$O$9,Total!AA:AA,$I$2)+COUNTIFS(Total!X:X,$O$3,Total!W:W,B13,Total!AA:AA,DB!$G$5,Total!AA:AA,DB!$O$5,Total!M:M,DB!$G$9,Total!AA:AA,DB!$O$9,Total!C:C,$I$2)+COUNTIFS(Total!X:X,$O$3,Total!W:W,B13,Total!AA:AA,DB!$G$5,Total!AA:AA,DB!$O$5,Total!AA:AA,DB!$G$9,Total!K:K,DB!$O$9,Total!C:C,$I$2)+COUNTIFS(Total!X:X,$O$3,Total!W:W,B13,Total!AA:AA,DB!$G$5,Total!N:N,DB!$O$5,Total!M:M,DB!$G$9,Total!K:K,DB!$O$9,Total!C:C,$I$2)+COUNTIFS(Total!X:X,$O$3,Total!W:W,B13,Total!O:O,DB!$G$5,Total!AA:AA,DB!$O$5,Total!M:M,DB!$G$9,Total!K:K,DB!$O$9,Total!C:C,$I$2)+COUNTIFS(Total!X:X,$O$3,Total!W:W,B13,Total!O:O,DB!$G$5,Total!N:N,DB!$O$5,Total!AA:AA,DB!$G$9,Total!K:K,DB!$O$9,Total!C:C,$I$2)+COUNTIFS(Total!X:X,$O$3,Total!W:W,B13,Total!O:O,DB!$G$5,Total!N:N,DB!$O$5,Total!M:M,DB!$G$9,Total!AA:AA,DB!$O$9,Total!C:C,$I$2)+COUNTIFS(Total!X:X,$O$3,Total!W:W,B13,Total!O:O,DB!$G$5,Total!N:N,DB!$O$5,Total!M:M,DB!$G$9,Total!K:K,DB!$O$9,Total!AA:AA,$I$2)</f>
        <v>0</v>
      </c>
      <c r="P13" s="31">
        <f>COUNTIFS(Total!X:X,$P$3,Total!W:W,B13,Total!O:O,DB!$G$5,Total!N:N,DB!$O$5,Total!M:M,DB!$G$9,Total!K:K,DB!$O$9,Total!C:C,$I$2)+COUNTIFS(Total!X:X,$P$3,Total!W:W,B13,Total!AA:AA,DB!$G$5,Total!AA:AA,DB!$O$5,Total!AA:AA,DB!$G$9,Total!AA:AA,DB!$O$9,Total!AA:AA,$I$2)+COUNTIFS(Total!X:X,$P$3,Total!W:W,B13,Total!O:O,DB!$G$5,Total!AA:AA,DB!$O$5,Total!AA:AA,DB!$G$9,Total!AA:AA,DB!$O$9,Total!AA:AA,$I$2)+COUNTIFS(Total!X:X,$P$3,Total!W:W,B13,Total!AA:AA,DB!$G$5,Total!N:N,DB!$O$5,Total!AA:AA,DB!$G$9,Total!AA:AA,DB!$O$9,Total!AA:AA,$I$2)+COUNTIFS(Total!X:X,$P$3,Total!W:W,B13,Total!AA:AA,DB!$G$5,Total!AA:AA,DB!$O$5,Total!M:M,DB!$G$9,Total!AA:AA,DB!$O$9,Total!AA:AA,$I$2)+COUNTIFS(Total!X:X,$P$3,Total!W:W,B13,Total!AA:AA,DB!$G$5,Total!AA:AA,DB!$O$5,Total!AA:AA,DB!$G$9,Total!K:K,DB!$O$9,Total!AA:AA,$I$2)+COUNTIFS(Total!X:X,$P$3,Total!W:W,B13,Total!AA:AA,DB!$G$5,Total!AA:AA,DB!$O$5,Total!AA:AA,DB!$G$9,Total!AA:AA,DB!$O$9,Total!C:C,$I$2)+COUNTIFS(Total!X:X,$P$3,Total!W:W,B13,Total!O:O,DB!$G$5,Total!N:N,DB!$O$5,Total!M:M,DB!$G$9,Total!AA:AA,DB!$O$9,Total!AA:AA,$I$2)+COUNTIFS(Total!X:X,$P$3,Total!W:W,B13,Total!O:O,DB!$G$5,Total!N:N,DB!$O$5,Total!AA:AA,DB!$G$9,Total!K:K,DB!$O$9,Total!AA:AA,$I$2)+COUNTIFS(Total!X:X,$P$3,Total!W:W,B13,Total!O:O,DB!$G$5,Total!N:N,DB!$O$5,Total!AA:AA,DB!$G$9,Total!AA:AA,DB!$O$9,Total!C:C,$I$2)+COUNTIFS(Total!X:X,$P$3,Total!W:W,B13,Total!O:O,DB!$G$5,Total!AA:AA,DB!$O$5,Total!M:M,DB!$G$9,Total!K:K,DB!$O$9,Total!AA:AA,$I$2)+COUNTIFS(Total!X:X,$P$3,Total!W:W,B13,Total!O:O,DB!$G$5,Total!AA:AA,DB!$O$5,Total!M:M,DB!$G$9,Total!AA:AA,DB!$O$9,Total!C:C,$I$2)+COUNTIFS(Total!X:X,$P$3,Total!W:W,B13,Total!O:O,DB!$G$5,Total!AA:AA,DB!$O$5,Total!AA:AA,DB!$G$9,Total!K:K,DB!$O$9,Total!C:C,$I$2)+COUNTIFS(Total!X:X,$P$3,Total!W:W,B13,Total!AA:AA,DB!$G$5,Total!N:N,DB!$O$5,Total!M:M,DB!$G$9,Total!K:K,DB!$O$9,Total!AA:AA,$I$2)+COUNTIFS(Total!X:X,$P$3,Total!W:W,B13,Total!AA:AA,DB!$G$5,Total!N:N,DB!$O$5,Total!M:M,DB!$G$9,Total!AA:AA,DB!$O$9,Total!C:C,$I$2)+COUNTIFS(Total!X:X,$P$3,Total!W:W,B13,Total!AA:AA,DB!$G$5,Total!N:N,DB!$O$5,Total!AA:AA,DB!$G$9,Total!K:K,DB!$O$9,Total!C:C,$I$2)+COUNTIFS(Total!X:X,$P$3,Total!W:W,B13,Total!AA:AA,DB!$G$5,Total!AA:AA,DB!$O$5,Total!M:M,DB!$G$9,Total!K:K,DB!$O$9,Total!C:C,$I$2)+COUNTIFS(Total!X:X,$P$3,Total!W:W,B13,Total!O:O,DB!$G$5,Total!N:N,DB!$O$5,Total!AA:AA,DB!$G$9,Total!AA:AA,DB!$O$9,Total!AA:AA,$I$2)+COUNTIFS(Total!X:X,$P$3,Total!W:W,B13,Total!O:O,DB!$G$5,Total!AA:AA,DB!$O$5,Total!M:M,DB!$G$9,Total!AA:AA,DB!$O$9,Total!AA:AA,$I$2)+COUNTIFS(Total!X:X,$P$3,Total!W:W,B13,Total!O:O,DB!$G$5,Total!AA:AA,DB!$O$5,Total!AA:AA,DB!$G$9,Total!K:K,DB!$O$9,Total!AA:AA,$I$2)+COUNTIFS(Total!X:X,$P$3,Total!W:W,B13,Total!O:O,DB!$G$5,Total!AA:AA,DB!$O$5,Total!AA:AA,DB!$G$9,Total!AA:AA,DB!$O$9,Total!C:C,$I$2)+COUNTIFS(Total!X:X,$P$3,Total!W:W,B13,Total!AA:AA,DB!$G$5,Total!N:N,DB!$O$5,Total!M:M,DB!$G$9,Total!AA:AA,DB!$O$9,Total!AA:AA,$I$2)+COUNTIFS(Total!X:X,$P$3,Total!W:W,B13,Total!AA:AA,DB!$G$5,Total!N:N,DB!$O$5,Total!AA:AA,DB!$G$9,Total!K:K,DB!$O$9,Total!AA:AA,$I$2)+COUNTIFS(Total!X:X,$P$3,Total!W:W,B13,Total!AA:AA,DB!$G$5,Total!N:N,DB!$O$5,Total!AA:AA,DB!$G$9,Total!AA:AA,DB!$O$9,Total!C:C,$I$2)+COUNTIFS(Total!X:X,$P$3,Total!W:W,B13,Total!AA:AA,DB!$G$5,Total!AA:AA,DB!$O$5,Total!M:M,DB!$G$9,Total!K:K,DB!$O$9,Total!AA:AA,$I$2)+COUNTIFS(Total!X:X,$P$3,Total!W:W,B13,Total!AA:AA,DB!$G$5,Total!AA:AA,DB!$O$5,Total!M:M,DB!$G$9,Total!AA:AA,DB!$O$9,Total!C:C,$I$2)+COUNTIFS(Total!X:X,$P$3,Total!W:W,B13,Total!AA:AA,DB!$G$5,Total!AA:AA,DB!$O$5,Total!AA:AA,DB!$G$9,Total!K:K,DB!$O$9,Total!C:C,$I$2)+COUNTIFS(Total!X:X,$P$3,Total!W:W,B13,Total!AA:AA,DB!$G$5,Total!N:N,DB!$O$5,Total!M:M,DB!$G$9,Total!K:K,DB!$O$9,Total!C:C,$I$2)+COUNTIFS(Total!X:X,$P$3,Total!W:W,B13,Total!O:O,DB!$G$5,Total!AA:AA,DB!$O$5,Total!M:M,DB!$G$9,Total!K:K,DB!$O$9,Total!C:C,$I$2)+COUNTIFS(Total!X:X,$P$3,Total!W:W,B13,Total!O:O,DB!$G$5,Total!N:N,DB!$O$5,Total!AA:AA,DB!$G$9,Total!K:K,DB!$O$9,Total!C:C,$I$2)+COUNTIFS(Total!X:X,$P$3,Total!W:W,B13,Total!O:O,DB!$G$5,Total!N:N,DB!$O$5,Total!M:M,DB!$G$9,Total!AA:AA,DB!$O$9,Total!C:C,$I$2)+COUNTIFS(Total!X:X,$P$3,Total!W:W,B13,Total!O:O,DB!$G$5,Total!N:N,DB!$O$5,Total!M:M,DB!$G$9,Total!K:K,DB!$O$9,Total!AA:AA,$I$2)</f>
        <v>0</v>
      </c>
      <c r="Q13" s="31">
        <f>COUNTIFS(Total!X:X,$Q$3,Total!W:W,B13,Total!O:O,DB!$G$5,Total!N:N,DB!$O$5,Total!M:M,DB!$G$9,Total!K:K,DB!$O$9,Total!C:C,$I$2)+COUNTIFS(Total!X:X,$Q$3,Total!W:W,B13,Total!AA:AA,DB!$G$5,Total!AA:AA,DB!$O$5,Total!AA:AA,DB!$G$9,Total!AA:AA,DB!$O$9,Total!AA:AA,$I$2)+COUNTIFS(Total!X:X,$Q$3,Total!W:W,B13,Total!O:O,DB!$G$5,Total!AA:AA,DB!$O$5,Total!AA:AA,DB!$G$9,Total!AA:AA,DB!$O$9,Total!AA:AA,$I$2)+COUNTIFS(Total!X:X,$Q$3,Total!W:W,B13,Total!AA:AA,DB!$G$5,Total!N:N,DB!$O$5,Total!AA:AA,DB!$G$9,Total!AA:AA,DB!$O$9,Total!AA:AA,$I$2)+COUNTIFS(Total!X:X,$Q$3,Total!W:W,B13,Total!AA:AA,DB!$G$5,Total!AA:AA,DB!$O$5,Total!M:M,DB!$G$9,Total!AA:AA,DB!$O$9,Total!AA:AA,$I$2)+COUNTIFS(Total!X:X,$Q$3,Total!W:W,B13,Total!AA:AA,DB!$G$5,Total!AA:AA,DB!$O$5,Total!AA:AA,DB!$G$9,Total!K:K,DB!$O$9,Total!AA:AA,$I$2)+COUNTIFS(Total!X:X,$Q$3,Total!W:W,B13,Total!AA:AA,DB!$G$5,Total!AA:AA,DB!$O$5,Total!AA:AA,DB!$G$9,Total!AA:AA,DB!$O$9,Total!C:C,$I$2)+COUNTIFS(Total!X:X,$Q$3,Total!W:W,B13,Total!O:O,DB!$G$5,Total!N:N,DB!$O$5,Total!M:M,DB!$G$9,Total!AA:AA,DB!$O$9,Total!AA:AA,$I$2)+COUNTIFS(Total!X:X,$Q$3,Total!W:W,B13,Total!O:O,DB!$G$5,Total!N:N,DB!$O$5,Total!AA:AA,DB!$G$9,Total!K:K,DB!$O$9,Total!AA:AA,$I$2)+COUNTIFS(Total!X:X,$Q$3,Total!W:W,B13,Total!O:O,DB!$G$5,Total!N:N,DB!$O$5,Total!AA:AA,DB!$G$9,Total!AA:AA,DB!$O$9,Total!C:C,$I$2)+COUNTIFS(Total!X:X,$Q$3,Total!W:W,B13,Total!O:O,DB!$G$5,Total!AA:AA,DB!$O$5,Total!M:M,DB!$G$9,Total!K:K,DB!$O$9,Total!AA:AA,$I$2)+COUNTIFS(Total!X:X,$Q$3,Total!W:W,B13,Total!O:O,DB!$G$5,Total!AA:AA,DB!$O$5,Total!M:M,DB!$G$9,Total!AA:AA,DB!$O$9,Total!C:C,$I$2)+COUNTIFS(Total!X:X,$Q$3,Total!W:W,B13,Total!O:O,DB!$G$5,Total!AA:AA,DB!$O$5,Total!AA:AA,DB!$G$9,Total!K:K,DB!$O$9,Total!C:C,$I$2)+COUNTIFS(Total!X:X,$Q$3,Total!W:W,B13,Total!AA:AA,DB!$G$5,Total!N:N,DB!$O$5,Total!M:M,DB!$G$9,Total!K:K,DB!$O$9,Total!AA:AA,$I$2)+COUNTIFS(Total!X:X,$Q$3,Total!W:W,B13,Total!AA:AA,DB!$G$5,Total!N:N,DB!$O$5,Total!M:M,DB!$G$9,Total!AA:AA,DB!$O$9,Total!C:C,$I$2)+COUNTIFS(Total!X:X,$Q$3,Total!W:W,B13,Total!AA:AA,DB!$G$5,Total!N:N,DB!$O$5,Total!AA:AA,DB!$G$9,Total!K:K,DB!$O$9,Total!C:C,$I$2)+COUNTIFS(Total!X:X,$Q$3,Total!W:W,B13,Total!AA:AA,DB!$G$5,Total!AA:AA,DB!$O$5,Total!M:M,DB!$G$9,Total!K:K,DB!$O$9,Total!C:C,$I$2)+COUNTIFS(Total!X:X,$Q$3,Total!W:W,B13,Total!O:O,DB!$G$5,Total!N:N,DB!$O$5,Total!AA:AA,DB!$G$9,Total!AA:AA,DB!$O$9,Total!AA:AA,$I$2)+COUNTIFS(Total!X:X,$Q$3,Total!W:W,B13,Total!O:O,DB!$G$5,Total!AA:AA,DB!$O$5,Total!M:M,DB!$G$9,Total!AA:AA,DB!$O$9,Total!AA:AA,$I$2)+COUNTIFS(Total!X:X,$Q$3,Total!W:W,B13,Total!O:O,DB!$G$5,Total!AA:AA,DB!$O$5,Total!AA:AA,DB!$G$9,Total!K:K,DB!$O$9,Total!AA:AA,$I$2)+COUNTIFS(Total!X:X,$Q$3,Total!W:W,B13,Total!O:O,DB!$G$5,Total!AA:AA,DB!$O$5,Total!AA:AA,DB!$G$9,Total!AA:AA,DB!$O$9,Total!C:C,$I$2)+COUNTIFS(Total!X:X,$Q$3,Total!W:W,B13,Total!AA:AA,DB!$G$5,Total!N:N,DB!$O$5,Total!M:M,DB!$G$9,Total!AA:AA,DB!$O$9,Total!AA:AA,$I$2)+COUNTIFS(Total!X:X,$Q$3,Total!W:W,B13,Total!AA:AA,DB!$G$5,Total!N:N,DB!$O$5,Total!AA:AA,DB!$G$9,Total!K:K,DB!$O$9,Total!AA:AA,$I$2)+COUNTIFS(Total!X:X,$Q$3,Total!W:W,B13,Total!AA:AA,DB!$G$5,Total!N:N,DB!$O$5,Total!AA:AA,DB!$G$9,Total!AA:AA,DB!$O$9,Total!C:C,$I$2)+COUNTIFS(Total!X:X,$Q$3,Total!W:W,B13,Total!AA:AA,DB!$G$5,Total!AA:AA,DB!$O$5,Total!M:M,DB!$G$9,Total!K:K,DB!$O$9,Total!AA:AA,$I$2)+COUNTIFS(Total!X:X,$Q$3,Total!W:W,B13,Total!AA:AA,DB!$G$5,Total!AA:AA,DB!$O$5,Total!M:M,DB!$G$9,Total!AA:AA,DB!$O$9,Total!C:C,$I$2)+COUNTIFS(Total!X:X,$Q$3,Total!W:W,B13,Total!AA:AA,DB!$G$5,Total!AA:AA,DB!$O$5,Total!AA:AA,DB!$G$9,Total!K:K,DB!$O$9,Total!C:C,$I$2)+COUNTIFS(Total!X:X,$Q$3,Total!W:W,B13,Total!AA:AA,DB!$G$5,Total!N:N,DB!$O$5,Total!M:M,DB!$G$9,Total!K:K,DB!$O$9,Total!C:C,$I$2)+COUNTIFS(Total!X:X,$Q$3,Total!W:W,B13,Total!O:O,DB!$G$5,Total!AA:AA,DB!$O$5,Total!M:M,DB!$G$9,Total!K:K,DB!$O$9,Total!C:C,$I$2)+COUNTIFS(Total!X:X,$Q$3,Total!W:W,B13,Total!O:O,DB!$G$5,Total!N:N,DB!$O$5,Total!AA:AA,DB!$G$9,Total!K:K,DB!$O$9,Total!C:C,$I$2)+COUNTIFS(Total!X:X,$Q$3,Total!W:W,B13,Total!O:O,DB!$G$5,Total!N:N,DB!$O$5,Total!M:M,DB!$G$9,Total!AA:AA,DB!$O$9,Total!C:C,$I$2)+COUNTIFS(Total!X:X,$Q$3,Total!W:W,B13,Total!O:O,DB!$G$5,Total!N:N,DB!$O$5,Total!M:M,DB!$G$9,Total!K:K,DB!$O$9,Total!AA:AA,$I$2)</f>
        <v>0</v>
      </c>
      <c r="R13" s="31">
        <f>COUNTIFS(Total!X:X,$R$3,Total!W:W,B13,Total!O:O,DB!$G$5,Total!N:N,DB!$O$5,Total!M:M,DB!$G$9,Total!K:K,DB!$O$9,Total!C:C,$I$2)+COUNTIFS(Total!X:X,$R$3,Total!W:W,B13,Total!AA:AA,DB!$G$5,Total!AA:AA,DB!$O$5,Total!AA:AA,DB!$G$9,Total!AA:AA,DB!$O$9,Total!AA:AA,$I$2)+COUNTIFS(Total!X:X,$R$3,Total!W:W,B13,Total!O:O,DB!$G$5,Total!AA:AA,DB!$O$5,Total!AA:AA,DB!$G$9,Total!AA:AA,DB!$O$9,Total!AA:AA,$I$2)+COUNTIFS(Total!X:X,$R$3,Total!W:W,B13,Total!AA:AA,DB!$G$5,Total!N:N,DB!$O$5,Total!AA:AA,DB!$G$9,Total!AA:AA,DB!$O$9,Total!AA:AA,$I$2)+COUNTIFS(Total!X:X,$R$3,Total!W:W,B13,Total!AA:AA,DB!$G$5,Total!AA:AA,DB!$O$5,Total!M:M,DB!$G$9,Total!AA:AA,DB!$O$9,Total!AA:AA,$I$2)+COUNTIFS(Total!X:X,$R$3,Total!W:W,B13,Total!AA:AA,DB!$G$5,Total!AA:AA,DB!$O$5,Total!AA:AA,DB!$G$9,Total!K:K,DB!$O$9,Total!AA:AA,$I$2)+COUNTIFS(Total!X:X,$R$3,Total!W:W,B13,Total!AA:AA,DB!$G$5,Total!AA:AA,DB!$O$5,Total!AA:AA,DB!$G$9,Total!AA:AA,DB!$O$9,Total!C:C,$I$2)+COUNTIFS(Total!X:X,$R$3,Total!W:W,B13,Total!O:O,DB!$G$5,Total!N:N,DB!$O$5,Total!M:M,DB!$G$9,Total!AA:AA,DB!$O$9,Total!AA:AA,$I$2)+COUNTIFS(Total!X:X,$R$3,Total!W:W,B13,Total!O:O,DB!$G$5,Total!N:N,DB!$O$5,Total!AA:AA,DB!$G$9,Total!K:K,DB!$O$9,Total!AA:AA,$I$2)+COUNTIFS(Total!X:X,$R$3,Total!W:W,B13,Total!O:O,DB!$G$5,Total!N:N,DB!$O$5,Total!AA:AA,DB!$G$9,Total!AA:AA,DB!$O$9,Total!C:C,$I$2)+COUNTIFS(Total!X:X,$R$3,Total!W:W,B13,Total!O:O,DB!$G$5,Total!AA:AA,DB!$O$5,Total!M:M,DB!$G$9,Total!K:K,DB!$O$9,Total!AA:AA,$I$2)+COUNTIFS(Total!X:X,$R$3,Total!W:W,B13,Total!O:O,DB!$G$5,Total!AA:AA,DB!$O$5,Total!M:M,DB!$G$9,Total!AA:AA,DB!$O$9,Total!C:C,$I$2)+COUNTIFS(Total!X:X,$R$3,Total!W:W,B13,Total!O:O,DB!$G$5,Total!AA:AA,DB!$O$5,Total!AA:AA,DB!$G$9,Total!K:K,DB!$O$9,Total!C:C,$I$2)+COUNTIFS(Total!X:X,$R$3,Total!W:W,B13,Total!AA:AA,DB!$G$5,Total!N:N,DB!$O$5,Total!M:M,DB!$G$9,Total!K:K,DB!$O$9,Total!AA:AA,$I$2)+COUNTIFS(Total!X:X,$R$3,Total!W:W,B13,Total!AA:AA,DB!$G$5,Total!N:N,DB!$O$5,Total!M:M,DB!$G$9,Total!AA:AA,DB!$O$9,Total!C:C,$I$2)+COUNTIFS(Total!X:X,$R$3,Total!W:W,B13,Total!AA:AA,DB!$G$5,Total!N:N,DB!$O$5,Total!AA:AA,DB!$G$9,Total!K:K,DB!$O$9,Total!C:C,$I$2)+COUNTIFS(Total!X:X,$R$3,Total!W:W,B13,Total!AA:AA,DB!$G$5,Total!AA:AA,DB!$O$5,Total!M:M,DB!$G$9,Total!K:K,DB!$O$9,Total!C:C,$I$2)+COUNTIFS(Total!X:X,$R$3,Total!W:W,B13,Total!O:O,DB!$G$5,Total!N:N,DB!$O$5,Total!AA:AA,DB!$G$9,Total!AA:AA,DB!$O$9,Total!AA:AA,$I$2)+COUNTIFS(Total!X:X,$R$3,Total!W:W,B13,Total!O:O,DB!$G$5,Total!AA:AA,DB!$O$5,Total!M:M,DB!$G$9,Total!AA:AA,DB!$O$9,Total!AA:AA,$I$2)+COUNTIFS(Total!X:X,$R$3,Total!W:W,B13,Total!O:O,DB!$G$5,Total!AA:AA,DB!$O$5,Total!AA:AA,DB!$G$9,Total!K:K,DB!$O$9,Total!AA:AA,$I$2)+COUNTIFS(Total!X:X,$R$3,Total!W:W,B13,Total!O:O,DB!$G$5,Total!AA:AA,DB!$O$5,Total!AA:AA,DB!$G$9,Total!AA:AA,DB!$O$9,Total!C:C,$I$2)+COUNTIFS(Total!X:X,$R$3,Total!W:W,B13,Total!AA:AA,DB!$G$5,Total!N:N,DB!$O$5,Total!M:M,DB!$G$9,Total!AA:AA,DB!$O$9,Total!AA:AA,$I$2)+COUNTIFS(Total!X:X,$R$3,Total!W:W,B13,Total!AA:AA,DB!$G$5,Total!N:N,DB!$O$5,Total!AA:AA,DB!$G$9,Total!K:K,DB!$O$9,Total!AA:AA,$I$2)+COUNTIFS(Total!X:X,$R$3,Total!W:W,B13,Total!AA:AA,DB!$G$5,Total!N:N,DB!$O$5,Total!AA:AA,DB!$G$9,Total!AA:AA,DB!$O$9,Total!C:C,$I$2)+COUNTIFS(Total!X:X,$R$3,Total!W:W,B13,Total!AA:AA,DB!$G$5,Total!AA:AA,DB!$O$5,Total!M:M,DB!$G$9,Total!K:K,DB!$O$9,Total!AA:AA,$I$2)+COUNTIFS(Total!X:X,$R$3,Total!W:W,B13,Total!AA:AA,DB!$G$5,Total!AA:AA,DB!$O$5,Total!M:M,DB!$G$9,Total!AA:AA,DB!$O$9,Total!C:C,$I$2)+COUNTIFS(Total!X:X,$R$3,Total!W:W,B13,Total!AA:AA,DB!$G$5,Total!AA:AA,DB!$O$5,Total!AA:AA,DB!$G$9,Total!K:K,DB!$O$9,Total!C:C,$I$2)+COUNTIFS(Total!X:X,$R$3,Total!W:W,B13,Total!AA:AA,DB!$G$5,Total!N:N,DB!$O$5,Total!M:M,DB!$G$9,Total!K:K,DB!$O$9,Total!C:C,$I$2)+COUNTIFS(Total!X:X,$R$3,Total!W:W,B13,Total!O:O,DB!$G$5,Total!AA:AA,DB!$O$5,Total!M:M,DB!$G$9,Total!K:K,DB!$O$9,Total!C:C,$I$2)+COUNTIFS(Total!X:X,$R$3,Total!W:W,B13,Total!O:O,DB!$G$5,Total!N:N,DB!$O$5,Total!AA:AA,DB!$G$9,Total!K:K,DB!$O$9,Total!C:C,$I$2)+COUNTIFS(Total!X:X,$R$3,Total!W:W,B13,Total!O:O,DB!$G$5,Total!N:N,DB!$O$5,Total!M:M,DB!$G$9,Total!AA:AA,DB!$O$9,Total!C:C,$I$2)+COUNTIFS(Total!X:X,$R$3,Total!W:W,B13,Total!O:O,DB!$G$5,Total!N:N,DB!$O$5,Total!M:M,DB!$G$9,Total!K:K,DB!$O$9,Total!AA:AA,$I$2)</f>
        <v>0</v>
      </c>
      <c r="S13" s="31">
        <f>COUNTIFS(Total!X:X,$S$3,Total!W:W,B13,Total!O:O,DB!$G$5,Total!N:N,DB!$O$5,Total!M:M,DB!$G$9,Total!K:K,DB!$O$9,Total!C:C,$I$2)+COUNTIFS(Total!X:X,$S$3,Total!W:W,B13,Total!AA:AA,DB!$G$5,Total!AA:AA,DB!$O$5,Total!AA:AA,DB!$G$9,Total!AA:AA,DB!$O$9,Total!AA:AA,$I$2)+COUNTIFS(Total!X:X,$S$3,Total!W:W,B13,Total!O:O,DB!$G$5,Total!AA:AA,DB!$O$5,Total!AA:AA,DB!$G$9,Total!AA:AA,DB!$O$9,Total!AA:AA,$I$2)+COUNTIFS(Total!X:X,$S$3,Total!W:W,B13,Total!AA:AA,DB!$G$5,Total!N:N,DB!$O$5,Total!AA:AA,DB!$G$9,Total!AA:AA,DB!$O$9,Total!AA:AA,$I$2)+COUNTIFS(Total!X:X,$S$3,Total!W:W,B13,Total!AA:AA,DB!$G$5,Total!AA:AA,DB!$O$5,Total!M:M,DB!$G$9,Total!AA:AA,DB!$O$9,Total!AA:AA,$I$2)+COUNTIFS(Total!X:X,$S$3,Total!W:W,B13,Total!AA:AA,DB!$G$5,Total!AA:AA,DB!$O$5,Total!AA:AA,DB!$G$9,Total!K:K,DB!$O$9,Total!AA:AA,$I$2)+COUNTIFS(Total!X:X,$S$3,Total!W:W,B13,Total!AA:AA,DB!$G$5,Total!AA:AA,DB!$O$5,Total!AA:AA,DB!$G$9,Total!AA:AA,DB!$O$9,Total!C:C,$I$2)+COUNTIFS(Total!X:X,$S$3,Total!W:W,B13,Total!O:O,DB!$G$5,Total!N:N,DB!$O$5,Total!M:M,DB!$G$9,Total!AA:AA,DB!$O$9,Total!AA:AA,$I$2)+COUNTIFS(Total!X:X,$S$3,Total!W:W,B13,Total!O:O,DB!$G$5,Total!N:N,DB!$O$5,Total!AA:AA,DB!$G$9,Total!K:K,DB!$O$9,Total!AA:AA,$I$2)+COUNTIFS(Total!X:X,$S$3,Total!W:W,B13,Total!O:O,DB!$G$5,Total!N:N,DB!$O$5,Total!AA:AA,DB!$G$9,Total!AA:AA,DB!$O$9,Total!C:C,$I$2)+COUNTIFS(Total!X:X,$S$3,Total!W:W,B13,Total!O:O,DB!$G$5,Total!AA:AA,DB!$O$5,Total!M:M,DB!$G$9,Total!K:K,DB!$O$9,Total!AA:AA,$I$2)+COUNTIFS(Total!X:X,$S$3,Total!W:W,B13,Total!O:O,DB!$G$5,Total!AA:AA,DB!$O$5,Total!M:M,DB!$G$9,Total!AA:AA,DB!$O$9,Total!C:C,$I$2)+COUNTIFS(Total!X:X,$S$3,Total!W:W,B13,Total!O:O,DB!$G$5,Total!AA:AA,DB!$O$5,Total!AA:AA,DB!$G$9,Total!K:K,DB!$O$9,Total!C:C,$I$2)+COUNTIFS(Total!X:X,$S$3,Total!W:W,B13,Total!AA:AA,DB!$G$5,Total!N:N,DB!$O$5,Total!M:M,DB!$G$9,Total!K:K,DB!$O$9,Total!AA:AA,$I$2)+COUNTIFS(Total!X:X,$S$3,Total!W:W,B13,Total!AA:AA,DB!$G$5,Total!N:N,DB!$O$5,Total!M:M,DB!$G$9,Total!AA:AA,DB!$O$9,Total!C:C,$I$2)+COUNTIFS(Total!X:X,$S$3,Total!W:W,B13,Total!AA:AA,DB!$G$5,Total!N:N,DB!$O$5,Total!AA:AA,DB!$G$9,Total!K:K,DB!$O$9,Total!C:C,$I$2)+COUNTIFS(Total!X:X,$S$3,Total!W:W,B13,Total!AA:AA,DB!$G$5,Total!AA:AA,DB!$O$5,Total!M:M,DB!$G$9,Total!K:K,DB!$O$9,Total!C:C,$I$2)+COUNTIFS(Total!X:X,$S$3,Total!W:W,B13,Total!O:O,DB!$G$5,Total!N:N,DB!$O$5,Total!AA:AA,DB!$G$9,Total!AA:AA,DB!$O$9,Total!AA:AA,$I$2)+COUNTIFS(Total!X:X,$S$3,Total!W:W,B13,Total!O:O,DB!$G$5,Total!AA:AA,DB!$O$5,Total!M:M,DB!$G$9,Total!AA:AA,DB!$O$9,Total!AA:AA,$I$2)+COUNTIFS(Total!X:X,$S$3,Total!W:W,B13,Total!O:O,DB!$G$5,Total!AA:AA,DB!$O$5,Total!AA:AA,DB!$G$9,Total!K:K,DB!$O$9,Total!AA:AA,$I$2)+COUNTIFS(Total!X:X,$S$3,Total!W:W,B13,Total!O:O,DB!$G$5,Total!AA:AA,DB!$O$5,Total!AA:AA,DB!$G$9,Total!AA:AA,DB!$O$9,Total!C:C,$I$2)+COUNTIFS(Total!X:X,$S$3,Total!W:W,B13,Total!AA:AA,DB!$G$5,Total!N:N,DB!$O$5,Total!M:M,DB!$G$9,Total!AA:AA,DB!$O$9,Total!AA:AA,$I$2)+COUNTIFS(Total!X:X,$S$3,Total!W:W,B13,Total!AA:AA,DB!$G$5,Total!N:N,DB!$O$5,Total!AA:AA,DB!$G$9,Total!K:K,DB!$O$9,Total!AA:AA,$I$2)+COUNTIFS(Total!X:X,$S$3,Total!W:W,B13,Total!AA:AA,DB!$G$5,Total!N:N,DB!$O$5,Total!AA:AA,DB!$G$9,Total!AA:AA,DB!$O$9,Total!C:C,$I$2)+COUNTIFS(Total!X:X,$S$3,Total!W:W,B13,Total!AA:AA,DB!$G$5,Total!AA:AA,DB!$O$5,Total!M:M,DB!$G$9,Total!K:K,DB!$O$9,Total!AA:AA,$I$2)+COUNTIFS(Total!X:X,$S$3,Total!W:W,B13,Total!AA:AA,DB!$G$5,Total!AA:AA,DB!$O$5,Total!M:M,DB!$G$9,Total!AA:AA,DB!$O$9,Total!C:C,$I$2)+COUNTIFS(Total!X:X,$S$3,Total!W:W,B13,Total!AA:AA,DB!$G$5,Total!AA:AA,DB!$O$5,Total!AA:AA,DB!$G$9,Total!K:K,DB!$O$9,Total!C:C,$I$2)+COUNTIFS(Total!X:X,$S$3,Total!W:W,B13,Total!AA:AA,DB!$G$5,Total!N:N,DB!$O$5,Total!M:M,DB!$G$9,Total!K:K,DB!$O$9,Total!C:C,$I$2)+COUNTIFS(Total!X:X,$S$3,Total!W:W,B13,Total!O:O,DB!$G$5,Total!AA:AA,DB!$O$5,Total!M:M,DB!$G$9,Total!K:K,DB!$O$9,Total!C:C,$I$2)+COUNTIFS(Total!X:X,$S$3,Total!W:W,B13,Total!O:O,DB!$G$5,Total!N:N,DB!$O$5,Total!AA:AA,DB!$G$9,Total!K:K,DB!$O$9,Total!C:C,$I$2)+COUNTIFS(Total!X:X,$S$3,Total!W:W,B13,Total!O:O,DB!$G$5,Total!N:N,DB!$O$5,Total!M:M,DB!$G$9,Total!AA:AA,DB!$O$9,Total!C:C,$I$2)+COUNTIFS(Total!X:X,$S$3,Total!W:W,B13,Total!O:O,DB!$G$5,Total!N:N,DB!$O$5,Total!M:M,DB!$G$9,Total!K:K,DB!$O$9,Total!AA:AA,$I$2)</f>
        <v>0</v>
      </c>
      <c r="T13" s="31">
        <f>COUNTIFS(Total!X:X,$T$3,Total!W:W,B13,Total!O:O,DB!$G$5,Total!N:N,DB!$O$5,Total!M:M,DB!$G$9,Total!K:K,DB!$O$9,Total!C:C,$I$2)+COUNTIFS(Total!X:X,$T$3,Total!W:W,B13,Total!AA:AA,DB!$G$5,Total!AA:AA,DB!$O$5,Total!AA:AA,DB!$G$9,Total!AA:AA,DB!$O$9,Total!AA:AA,$I$2)+COUNTIFS(Total!X:X,$T$3,Total!W:W,B13,Total!O:O,DB!$G$5,Total!AA:AA,DB!$O$5,Total!AA:AA,DB!$G$9,Total!AA:AA,DB!$O$9,Total!AA:AA,$I$2)+COUNTIFS(Total!X:X,$T$3,Total!W:W,B13,Total!AA:AA,DB!$G$5,Total!N:N,DB!$O$5,Total!AA:AA,DB!$G$9,Total!AA:AA,DB!$O$9,Total!AA:AA,$I$2)+COUNTIFS(Total!X:X,$T$3,Total!W:W,B13,Total!AA:AA,DB!$G$5,Total!AA:AA,DB!$O$5,Total!M:M,DB!$G$9,Total!AA:AA,DB!$O$9,Total!AA:AA,$I$2)+COUNTIFS(Total!X:X,$T$3,Total!W:W,B13,Total!AA:AA,DB!$G$5,Total!AA:AA,DB!$O$5,Total!AA:AA,DB!$G$9,Total!K:K,DB!$O$9,Total!AA:AA,$I$2)+COUNTIFS(Total!X:X,$T$3,Total!W:W,B13,Total!AA:AA,DB!$G$5,Total!AA:AA,DB!$O$5,Total!AA:AA,DB!$G$9,Total!AA:AA,DB!$O$9,Total!C:C,$I$2)+COUNTIFS(Total!X:X,$T$3,Total!W:W,B13,Total!O:O,DB!$G$5,Total!N:N,DB!$O$5,Total!M:M,DB!$G$9,Total!AA:AA,DB!$O$9,Total!AA:AA,$I$2)+COUNTIFS(Total!X:X,$T$3,Total!W:W,B13,Total!O:O,DB!$G$5,Total!N:N,DB!$O$5,Total!AA:AA,DB!$G$9,Total!K:K,DB!$O$9,Total!AA:AA,$I$2)+COUNTIFS(Total!X:X,$T$3,Total!W:W,B13,Total!O:O,DB!$G$5,Total!N:N,DB!$O$5,Total!AA:AA,DB!$G$9,Total!AA:AA,DB!$O$9,Total!C:C,$I$2)+COUNTIFS(Total!X:X,$T$3,Total!W:W,B13,Total!O:O,DB!$G$5,Total!AA:AA,DB!$O$5,Total!M:M,DB!$G$9,Total!K:K,DB!$O$9,Total!AA:AA,$I$2)+COUNTIFS(Total!X:X,$T$3,Total!W:W,B13,Total!O:O,DB!$G$5,Total!AA:AA,DB!$O$5,Total!M:M,DB!$G$9,Total!AA:AA,DB!$O$9,Total!C:C,$I$2)+COUNTIFS(Total!X:X,$T$3,Total!W:W,B13,Total!O:O,DB!$G$5,Total!AA:AA,DB!$O$5,Total!AA:AA,DB!$G$9,Total!K:K,DB!$O$9,Total!C:C,$I$2)+COUNTIFS(Total!X:X,$T$3,Total!W:W,B13,Total!AA:AA,DB!$G$5,Total!N:N,DB!$O$5,Total!M:M,DB!$G$9,Total!K:K,DB!$O$9,Total!AA:AA,$I$2)+COUNTIFS(Total!X:X,$T$3,Total!W:W,B13,Total!AA:AA,DB!$G$5,Total!N:N,DB!$O$5,Total!M:M,DB!$G$9,Total!AA:AA,DB!$O$9,Total!C:C,$I$2)+COUNTIFS(Total!X:X,$T$3,Total!W:W,B13,Total!AA:AA,DB!$G$5,Total!N:N,DB!$O$5,Total!AA:AA,DB!$G$9,Total!K:K,DB!$O$9,Total!C:C,$I$2)+COUNTIFS(Total!X:X,$T$3,Total!W:W,B13,Total!AA:AA,DB!$G$5,Total!AA:AA,DB!$O$5,Total!M:M,DB!$G$9,Total!K:K,DB!$O$9,Total!C:C,$I$2)+COUNTIFS(Total!X:X,$T$3,Total!W:W,B13,Total!O:O,DB!$G$5,Total!N:N,DB!$O$5,Total!AA:AA,DB!$G$9,Total!AA:AA,DB!$O$9,Total!AA:AA,$I$2)+COUNTIFS(Total!X:X,$T$3,Total!W:W,B13,Total!O:O,DB!$G$5,Total!AA:AA,DB!$O$5,Total!M:M,DB!$G$9,Total!AA:AA,DB!$O$9,Total!AA:AA,$I$2)+COUNTIFS(Total!X:X,$T$3,Total!W:W,B13,Total!O:O,DB!$G$5,Total!AA:AA,DB!$O$5,Total!AA:AA,DB!$G$9,Total!K:K,DB!$O$9,Total!AA:AA,$I$2)+COUNTIFS(Total!X:X,$T$3,Total!W:W,B13,Total!O:O,DB!$G$5,Total!AA:AA,DB!$O$5,Total!AA:AA,DB!$G$9,Total!AA:AA,DB!$O$9,Total!C:C,$I$2)+COUNTIFS(Total!X:X,$T$3,Total!W:W,B13,Total!AA:AA,DB!$G$5,Total!N:N,DB!$O$5,Total!M:M,DB!$G$9,Total!AA:AA,DB!$O$9,Total!AA:AA,$I$2)+COUNTIFS(Total!X:X,$T$3,Total!W:W,B13,Total!AA:AA,DB!$G$5,Total!N:N,DB!$O$5,Total!AA:AA,DB!$G$9,Total!K:K,DB!$O$9,Total!AA:AA,$I$2)+COUNTIFS(Total!X:X,$T$3,Total!W:W,B13,Total!AA:AA,DB!$G$5,Total!N:N,DB!$O$5,Total!AA:AA,DB!$G$9,Total!AA:AA,DB!$O$9,Total!C:C,$I$2)+COUNTIFS(Total!X:X,$T$3,Total!W:W,B13,Total!AA:AA,DB!$G$5,Total!AA:AA,DB!$O$5,Total!M:M,DB!$G$9,Total!K:K,DB!$O$9,Total!AA:AA,$I$2)+COUNTIFS(Total!X:X,$T$3,Total!W:W,B13,Total!AA:AA,DB!$G$5,Total!AA:AA,DB!$O$5,Total!M:M,DB!$G$9,Total!AA:AA,DB!$O$9,Total!C:C,$I$2)+COUNTIFS(Total!X:X,$T$3,Total!W:W,B13,Total!AA:AA,DB!$G$5,Total!AA:AA,DB!$O$5,Total!AA:AA,DB!$G$9,Total!K:K,DB!$O$9,Total!C:C,$I$2)+COUNTIFS(Total!X:X,$T$3,Total!W:W,B13,Total!AA:AA,DB!$G$5,Total!N:N,DB!$O$5,Total!M:M,DB!$G$9,Total!K:K,DB!$O$9,Total!C:C,$I$2)+COUNTIFS(Total!X:X,$T$3,Total!W:W,B13,Total!O:O,DB!$G$5,Total!AA:AA,DB!$O$5,Total!M:M,DB!$G$9,Total!K:K,DB!$O$9,Total!C:C,$I$2)+COUNTIFS(Total!X:X,$T$3,Total!W:W,B13,Total!O:O,DB!$G$5,Total!N:N,DB!$O$5,Total!AA:AA,DB!$G$9,Total!K:K,DB!$O$9,Total!C:C,$I$2)+COUNTIFS(Total!X:X,$T$3,Total!W:W,B13,Total!O:O,DB!$G$5,Total!N:N,DB!$O$5,Total!M:M,DB!$G$9,Total!AA:AA,DB!$O$9,Total!C:C,$I$2)+COUNTIFS(Total!X:X,$T$3,Total!W:W,B13,Total!O:O,DB!$G$5,Total!N:N,DB!$O$5,Total!M:M,DB!$G$9,Total!K:K,DB!$O$9,Total!AA:AA,$I$2)</f>
        <v>0</v>
      </c>
      <c r="U13" s="31">
        <f>COUNTIFS(Total!X:X,$U$3,Total!W:W,B13,Total!O:O,DB!$G$5,Total!N:N,DB!$O$5,Total!M:M,DB!$G$9,Total!K:K,DB!$O$9,Total!C:C,$I$2)+COUNTIFS(Total!X:X,$U$3,Total!W:W,B13,Total!AA:AA,DB!$G$5,Total!AA:AA,DB!$O$5,Total!AA:AA,DB!$G$9,Total!AA:AA,DB!$O$9,Total!AA:AA,$I$2)+COUNTIFS(Total!X:X,$U$3,Total!W:W,B13,Total!O:O,DB!$G$5,Total!AA:AA,DB!$O$5,Total!AA:AA,DB!$G$9,Total!AA:AA,DB!$O$9,Total!AA:AA,$I$2)+COUNTIFS(Total!X:X,$U$3,Total!W:W,B13,Total!AA:AA,DB!$G$5,Total!N:N,DB!$O$5,Total!AA:AA,DB!$G$9,Total!AA:AA,DB!$O$9,Total!AA:AA,$I$2)+COUNTIFS(Total!X:X,$U$3,Total!W:W,B13,Total!AA:AA,DB!$G$5,Total!AA:AA,DB!$O$5,Total!M:M,DB!$G$9,Total!AA:AA,DB!$O$9,Total!AA:AA,$I$2)+COUNTIFS(Total!X:X,$U$3,Total!W:W,B13,Total!AA:AA,DB!$G$5,Total!AA:AA,DB!$O$5,Total!AA:AA,DB!$G$9,Total!K:K,DB!$O$9,Total!AA:AA,$I$2)+COUNTIFS(Total!X:X,$U$3,Total!W:W,B13,Total!AA:AA,DB!$G$5,Total!AA:AA,DB!$O$5,Total!AA:AA,DB!$G$9,Total!AA:AA,DB!$O$9,Total!C:C,$I$2)+COUNTIFS(Total!X:X,$U$3,Total!W:W,B13,Total!O:O,DB!$G$5,Total!N:N,DB!$O$5,Total!M:M,DB!$G$9,Total!AA:AA,DB!$O$9,Total!AA:AA,$I$2)+COUNTIFS(Total!X:X,$U$3,Total!W:W,B13,Total!O:O,DB!$G$5,Total!N:N,DB!$O$5,Total!AA:AA,DB!$G$9,Total!K:K,DB!$O$9,Total!AA:AA,$I$2)+COUNTIFS(Total!X:X,$U$3,Total!W:W,B13,Total!O:O,DB!$G$5,Total!N:N,DB!$O$5,Total!AA:AA,DB!$G$9,Total!AA:AA,DB!$O$9,Total!C:C,$I$2)+COUNTIFS(Total!X:X,$U$3,Total!W:W,B13,Total!O:O,DB!$G$5,Total!AA:AA,DB!$O$5,Total!M:M,DB!$G$9,Total!K:K,DB!$O$9,Total!AA:AA,$I$2)+COUNTIFS(Total!X:X,$U$3,Total!W:W,B13,Total!O:O,DB!$G$5,Total!AA:AA,DB!$O$5,Total!M:M,DB!$G$9,Total!AA:AA,DB!$O$9,Total!C:C,$I$2)+COUNTIFS(Total!X:X,$U$3,Total!W:W,B13,Total!O:O,DB!$G$5,Total!AA:AA,DB!$O$5,Total!AA:AA,DB!$G$9,Total!K:K,DB!$O$9,Total!C:C,$I$2)+COUNTIFS(Total!X:X,$U$3,Total!W:W,B13,Total!AA:AA,DB!$G$5,Total!N:N,DB!$O$5,Total!M:M,DB!$G$9,Total!K:K,DB!$O$9,Total!AA:AA,$I$2)+COUNTIFS(Total!X:X,$U$3,Total!W:W,B13,Total!AA:AA,DB!$G$5,Total!N:N,DB!$O$5,Total!M:M,DB!$G$9,Total!AA:AA,DB!$O$9,Total!C:C,$I$2)+COUNTIFS(Total!X:X,$U$3,Total!W:W,B13,Total!AA:AA,DB!$G$5,Total!N:N,DB!$O$5,Total!AA:AA,DB!$G$9,Total!K:K,DB!$O$9,Total!C:C,$I$2)+COUNTIFS(Total!X:X,$U$3,Total!W:W,B13,Total!AA:AA,DB!$G$5,Total!AA:AA,DB!$O$5,Total!M:M,DB!$G$9,Total!K:K,DB!$O$9,Total!C:C,$I$2)+COUNTIFS(Total!X:X,$U$3,Total!W:W,B13,Total!O:O,DB!$G$5,Total!N:N,DB!$O$5,Total!AA:AA,DB!$G$9,Total!AA:AA,DB!$O$9,Total!AA:AA,$I$2)+COUNTIFS(Total!X:X,$U$3,Total!W:W,B13,Total!O:O,DB!$G$5,Total!AA:AA,DB!$O$5,Total!M:M,DB!$G$9,Total!AA:AA,DB!$O$9,Total!AA:AA,$I$2)+COUNTIFS(Total!X:X,$U$3,Total!W:W,B13,Total!O:O,DB!$G$5,Total!AA:AA,DB!$O$5,Total!AA:AA,DB!$G$9,Total!K:K,DB!$O$9,Total!AA:AA,$I$2)+COUNTIFS(Total!X:X,$U$3,Total!W:W,B13,Total!O:O,DB!$G$5,Total!AA:AA,DB!$O$5,Total!AA:AA,DB!$G$9,Total!AA:AA,DB!$O$9,Total!C:C,$I$2)+COUNTIFS(Total!X:X,$U$3,Total!W:W,B13,Total!AA:AA,DB!$G$5,Total!N:N,DB!$O$5,Total!M:M,DB!$G$9,Total!AA:AA,DB!$O$9,Total!AA:AA,$I$2)+COUNTIFS(Total!X:X,$U$3,Total!W:W,B13,Total!AA:AA,DB!$G$5,Total!N:N,DB!$O$5,Total!AA:AA,DB!$G$9,Total!K:K,DB!$O$9,Total!AA:AA,$I$2)+COUNTIFS(Total!X:X,$U$3,Total!W:W,B13,Total!AA:AA,DB!$G$5,Total!N:N,DB!$O$5,Total!AA:AA,DB!$G$9,Total!AA:AA,DB!$O$9,Total!C:C,$I$2)+COUNTIFS(Total!X:X,$U$3,Total!W:W,B13,Total!AA:AA,DB!$G$5,Total!AA:AA,DB!$O$5,Total!M:M,DB!$G$9,Total!K:K,DB!$O$9,Total!AA:AA,$I$2)+COUNTIFS(Total!X:X,$U$3,Total!W:W,B13,Total!AA:AA,DB!$G$5,Total!AA:AA,DB!$O$5,Total!M:M,DB!$G$9,Total!AA:AA,DB!$O$9,Total!C:C,$I$2)+COUNTIFS(Total!X:X,$U$3,Total!W:W,B13,Total!AA:AA,DB!$G$5,Total!AA:AA,DB!$O$5,Total!AA:AA,DB!$G$9,Total!K:K,DB!$O$9,Total!C:C,$I$2)+COUNTIFS(Total!X:X,$U$3,Total!W:W,B13,Total!AA:AA,DB!$G$5,Total!N:N,DB!$O$5,Total!M:M,DB!$G$9,Total!K:K,DB!$O$9,Total!C:C,$I$2)+COUNTIFS(Total!X:X,$U$3,Total!W:W,B13,Total!O:O,DB!$G$5,Total!AA:AA,DB!$O$5,Total!M:M,DB!$G$9,Total!K:K,DB!$O$9,Total!C:C,$I$2)+COUNTIFS(Total!X:X,$U$3,Total!W:W,B13,Total!O:O,DB!$G$5,Total!N:N,DB!$O$5,Total!AA:AA,DB!$G$9,Total!K:K,DB!$O$9,Total!C:C,$I$2)+COUNTIFS(Total!X:X,$U$3,Total!W:W,B13,Total!O:O,DB!$G$5,Total!N:N,DB!$O$5,Total!M:M,DB!$G$9,Total!AA:AA,DB!$O$9,Total!C:C,$I$2)+COUNTIFS(Total!X:X,$U$3,Total!W:W,B13,Total!O:O,DB!$G$5,Total!N:N,DB!$O$5,Total!M:M,DB!$G$9,Total!K:K,DB!$O$9,Total!AA:AA,$I$2)</f>
        <v>0</v>
      </c>
      <c r="V13" s="31">
        <f>COUNTIFS(Total!X:X,$V$3,Total!W:W,B13,Total!O:O,DB!$G$5,Total!N:N,DB!$O$5,Total!M:M,DB!$G$9,Total!K:K,DB!$O$9,Total!C:C,$I$2)+COUNTIFS(Total!X:X,$V$3,Total!W:W,B13,Total!AA:AA,DB!$G$5,Total!AA:AA,DB!$O$5,Total!AA:AA,DB!$G$9,Total!AA:AA,DB!$O$9,Total!AA:AA,$I$2)+COUNTIFS(Total!X:X,$V$3,Total!W:W,B13,Total!O:O,DB!$G$5,Total!AA:AA,DB!$O$5,Total!AA:AA,DB!$G$9,Total!AA:AA,DB!$O$9,Total!AA:AA,$I$2)+COUNTIFS(Total!X:X,$V$3,Total!W:W,B13,Total!AA:AA,DB!$G$5,Total!N:N,DB!$O$5,Total!AA:AA,DB!$G$9,Total!AA:AA,DB!$O$9,Total!AA:AA,$I$2)+COUNTIFS(Total!X:X,$V$3,Total!W:W,B13,Total!AA:AA,DB!$G$5,Total!AA:AA,DB!$O$5,Total!M:M,DB!$G$9,Total!AA:AA,DB!$O$9,Total!AA:AA,$I$2)+COUNTIFS(Total!X:X,$V$3,Total!W:W,B13,Total!AA:AA,DB!$G$5,Total!AA:AA,DB!$O$5,Total!AA:AA,DB!$G$9,Total!K:K,DB!$O$9,Total!AA:AA,$I$2)+COUNTIFS(Total!X:X,$V$3,Total!W:W,B13,Total!AA:AA,DB!$G$5,Total!AA:AA,DB!$O$5,Total!AA:AA,DB!$G$9,Total!AA:AA,DB!$O$9,Total!C:C,$I$2)+COUNTIFS(Total!X:X,$V$3,Total!W:W,B13,Total!O:O,DB!$G$5,Total!N:N,DB!$O$5,Total!M:M,DB!$G$9,Total!AA:AA,DB!$O$9,Total!AA:AA,$I$2)+COUNTIFS(Total!X:X,$V$3,Total!W:W,B13,Total!O:O,DB!$G$5,Total!N:N,DB!$O$5,Total!AA:AA,DB!$G$9,Total!K:K,DB!$O$9,Total!AA:AA,$I$2)+COUNTIFS(Total!X:X,$V$3,Total!W:W,B13,Total!O:O,DB!$G$5,Total!N:N,DB!$O$5,Total!AA:AA,DB!$G$9,Total!AA:AA,DB!$O$9,Total!C:C,$I$2)+COUNTIFS(Total!X:X,$V$3,Total!W:W,B13,Total!O:O,DB!$G$5,Total!AA:AA,DB!$O$5,Total!M:M,DB!$G$9,Total!K:K,DB!$O$9,Total!AA:AA,$I$2)+COUNTIFS(Total!X:X,$V$3,Total!W:W,B13,Total!O:O,DB!$G$5,Total!AA:AA,DB!$O$5,Total!M:M,DB!$G$9,Total!AA:AA,DB!$O$9,Total!C:C,$I$2)+COUNTIFS(Total!X:X,$V$3,Total!W:W,B13,Total!O:O,DB!$G$5,Total!AA:AA,DB!$O$5,Total!AA:AA,DB!$G$9,Total!K:K,DB!$O$9,Total!C:C,$I$2)+COUNTIFS(Total!X:X,$V$3,Total!W:W,B13,Total!AA:AA,DB!$G$5,Total!N:N,DB!$O$5,Total!M:M,DB!$G$9,Total!K:K,DB!$O$9,Total!AA:AA,$I$2)+COUNTIFS(Total!X:X,$V$3,Total!W:W,B13,Total!AA:AA,DB!$G$5,Total!N:N,DB!$O$5,Total!M:M,DB!$G$9,Total!AA:AA,DB!$O$9,Total!C:C,$I$2)+COUNTIFS(Total!X:X,$V$3,Total!W:W,B13,Total!AA:AA,DB!$G$5,Total!N:N,DB!$O$5,Total!AA:AA,DB!$G$9,Total!K:K,DB!$O$9,Total!C:C,$I$2)+COUNTIFS(Total!X:X,$V$3,Total!W:W,B13,Total!AA:AA,DB!$G$5,Total!AA:AA,DB!$O$5,Total!M:M,DB!$G$9,Total!K:K,DB!$O$9,Total!C:C,$I$2)+COUNTIFS(Total!X:X,$V$3,Total!W:W,B13,Total!O:O,DB!$G$5,Total!N:N,DB!$O$5,Total!AA:AA,DB!$G$9,Total!AA:AA,DB!$O$9,Total!AA:AA,$I$2)+COUNTIFS(Total!X:X,$V$3,Total!W:W,B13,Total!O:O,DB!$G$5,Total!AA:AA,DB!$O$5,Total!M:M,DB!$G$9,Total!AA:AA,DB!$O$9,Total!AA:AA,$I$2)+COUNTIFS(Total!X:X,$V$3,Total!W:W,B13,Total!O:O,DB!$G$5,Total!AA:AA,DB!$O$5,Total!AA:AA,DB!$G$9,Total!K:K,DB!$O$9,Total!AA:AA,$I$2)+COUNTIFS(Total!X:X,$V$3,Total!W:W,B13,Total!O:O,DB!$G$5,Total!AA:AA,DB!$O$5,Total!AA:AA,DB!$G$9,Total!AA:AA,DB!$O$9,Total!C:C,$I$2)+COUNTIFS(Total!X:X,$V$3,Total!W:W,B13,Total!AA:AA,DB!$G$5,Total!N:N,DB!$O$5,Total!M:M,DB!$G$9,Total!AA:AA,DB!$O$9,Total!AA:AA,$I$2)+COUNTIFS(Total!X:X,$V$3,Total!W:W,B13,Total!AA:AA,DB!$G$5,Total!N:N,DB!$O$5,Total!AA:AA,DB!$G$9,Total!K:K,DB!$O$9,Total!AA:AA,$I$2)+COUNTIFS(Total!X:X,$V$3,Total!W:W,B13,Total!AA:AA,DB!$G$5,Total!N:N,DB!$O$5,Total!AA:AA,DB!$G$9,Total!AA:AA,DB!$O$9,Total!C:C,$I$2)+COUNTIFS(Total!X:X,$V$3,Total!W:W,B13,Total!AA:AA,DB!$G$5,Total!AA:AA,DB!$O$5,Total!M:M,DB!$G$9,Total!K:K,DB!$O$9,Total!AA:AA,$I$2)+COUNTIFS(Total!X:X,$V$3,Total!W:W,B13,Total!AA:AA,DB!$G$5,Total!AA:AA,DB!$O$5,Total!M:M,DB!$G$9,Total!AA:AA,DB!$O$9,Total!C:C,$I$2)+COUNTIFS(Total!X:X,$V$3,Total!W:W,B13,Total!AA:AA,DB!$G$5,Total!AA:AA,DB!$O$5,Total!AA:AA,DB!$G$9,Total!K:K,DB!$O$9,Total!C:C,$I$2)+COUNTIFS(Total!X:X,$V$3,Total!W:W,B13,Total!AA:AA,DB!$G$5,Total!N:N,DB!$O$5,Total!M:M,DB!$G$9,Total!K:K,DB!$O$9,Total!C:C,$I$2)+COUNTIFS(Total!X:X,$V$3,Total!W:W,B13,Total!O:O,DB!$G$5,Total!AA:AA,DB!$O$5,Total!M:M,DB!$G$9,Total!K:K,DB!$O$9,Total!C:C,$I$2)+COUNTIFS(Total!X:X,$V$3,Total!W:W,B13,Total!O:O,DB!$G$5,Total!N:N,DB!$O$5,Total!AA:AA,DB!$G$9,Total!K:K,DB!$O$9,Total!C:C,$I$2)+COUNTIFS(Total!X:X,$V$3,Total!W:W,B13,Total!O:O,DB!$G$5,Total!N:N,DB!$O$5,Total!M:M,DB!$G$9,Total!AA:AA,DB!$O$9,Total!C:C,$I$2)+COUNTIFS(Total!X:X,$V$3,Total!W:W,B13,Total!O:O,DB!$G$5,Total!N:N,DB!$O$5,Total!M:M,DB!$G$9,Total!K:K,DB!$O$9,Total!AA:AA,$I$2)</f>
        <v>0</v>
      </c>
      <c r="W13" s="31">
        <f>COUNTIFS(Total!X:X,$W$3,Total!W:W,B13,Total!O:O,DB!$G$5,Total!N:N,DB!$O$5,Total!M:M,DB!$G$9,Total!K:K,DB!$O$9,Total!C:C,$I$2)+COUNTIFS(Total!X:X,$W$3,Total!W:W,B13,Total!AA:AA,DB!$G$5,Total!AA:AA,DB!$O$5,Total!AA:AA,DB!$G$9,Total!AA:AA,DB!$O$9,Total!AA:AA,$I$2)+COUNTIFS(Total!X:X,$W$3,Total!W:W,B13,Total!O:O,DB!$G$5,Total!AA:AA,DB!$O$5,Total!AA:AA,DB!$G$9,Total!AA:AA,DB!$O$9,Total!AA:AA,$I$2)+COUNTIFS(Total!X:X,$W$3,Total!W:W,B13,Total!AA:AA,DB!$G$5,Total!N:N,DB!$O$5,Total!AA:AA,DB!$G$9,Total!AA:AA,DB!$O$9,Total!AA:AA,$I$2)+COUNTIFS(Total!X:X,$W$3,Total!W:W,B13,Total!AA:AA,DB!$G$5,Total!AA:AA,DB!$O$5,Total!M:M,DB!$G$9,Total!AA:AA,DB!$O$9,Total!AA:AA,$I$2)+COUNTIFS(Total!X:X,$W$3,Total!W:W,B13,Total!AA:AA,DB!$G$5,Total!AA:AA,DB!$O$5,Total!AA:AA,DB!$G$9,Total!K:K,DB!$O$9,Total!AA:AA,$I$2)+COUNTIFS(Total!X:X,$W$3,Total!W:W,B13,Total!AA:AA,DB!$G$5,Total!AA:AA,DB!$O$5,Total!AA:AA,DB!$G$9,Total!AA:AA,DB!$O$9,Total!C:C,$I$2)+COUNTIFS(Total!X:X,$W$3,Total!W:W,B13,Total!O:O,DB!$G$5,Total!N:N,DB!$O$5,Total!M:M,DB!$G$9,Total!AA:AA,DB!$O$9,Total!AA:AA,$I$2)+COUNTIFS(Total!X:X,$W$3,Total!W:W,B13,Total!O:O,DB!$G$5,Total!N:N,DB!$O$5,Total!AA:AA,DB!$G$9,Total!K:K,DB!$O$9,Total!AA:AA,$I$2)+COUNTIFS(Total!X:X,$W$3,Total!W:W,B13,Total!O:O,DB!$G$5,Total!N:N,DB!$O$5,Total!AA:AA,DB!$G$9,Total!AA:AA,DB!$O$9,Total!C:C,$I$2)+COUNTIFS(Total!X:X,$W$3,Total!W:W,B13,Total!O:O,DB!$G$5,Total!AA:AA,DB!$O$5,Total!M:M,DB!$G$9,Total!K:K,DB!$O$9,Total!AA:AA,$I$2)+COUNTIFS(Total!X:X,$W$3,Total!W:W,B13,Total!O:O,DB!$G$5,Total!AA:AA,DB!$O$5,Total!M:M,DB!$G$9,Total!AA:AA,DB!$O$9,Total!C:C,$I$2)+COUNTIFS(Total!X:X,$W$3,Total!W:W,B13,Total!O:O,DB!$G$5,Total!AA:AA,DB!$O$5,Total!AA:AA,DB!$G$9,Total!K:K,DB!$O$9,Total!C:C,$I$2)+COUNTIFS(Total!X:X,$W$3,Total!W:W,B13,Total!AA:AA,DB!$G$5,Total!N:N,DB!$O$5,Total!M:M,DB!$G$9,Total!K:K,DB!$O$9,Total!AA:AA,$I$2)+COUNTIFS(Total!X:X,$W$3,Total!W:W,B13,Total!AA:AA,DB!$G$5,Total!N:N,DB!$O$5,Total!M:M,DB!$G$9,Total!AA:AA,DB!$O$9,Total!C:C,$I$2)+COUNTIFS(Total!X:X,$W$3,Total!W:W,B13,Total!AA:AA,DB!$G$5,Total!N:N,DB!$O$5,Total!AA:AA,DB!$G$9,Total!K:K,DB!$O$9,Total!C:C,$I$2)+COUNTIFS(Total!X:X,$W$3,Total!W:W,B13,Total!AA:AA,DB!$G$5,Total!AA:AA,DB!$O$5,Total!M:M,DB!$G$9,Total!K:K,DB!$O$9,Total!C:C,$I$2)+COUNTIFS(Total!X:X,$W$3,Total!W:W,B13,Total!O:O,DB!$G$5,Total!N:N,DB!$O$5,Total!AA:AA,DB!$G$9,Total!AA:AA,DB!$O$9,Total!AA:AA,$I$2)+COUNTIFS(Total!X:X,$W$3,Total!W:W,B13,Total!O:O,DB!$G$5,Total!AA:AA,DB!$O$5,Total!M:M,DB!$G$9,Total!AA:AA,DB!$O$9,Total!AA:AA,$I$2)+COUNTIFS(Total!X:X,$W$3,Total!W:W,B13,Total!O:O,DB!$G$5,Total!AA:AA,DB!$O$5,Total!AA:AA,DB!$G$9,Total!K:K,DB!$O$9,Total!AA:AA,$I$2)+COUNTIFS(Total!X:X,$W$3,Total!W:W,B13,Total!O:O,DB!$G$5,Total!AA:AA,DB!$O$5,Total!AA:AA,DB!$G$9,Total!AA:AA,DB!$O$9,Total!C:C,$I$2)+COUNTIFS(Total!X:X,$W$3,Total!W:W,B13,Total!AA:AA,DB!$G$5,Total!N:N,DB!$O$5,Total!M:M,DB!$G$9,Total!AA:AA,DB!$O$9,Total!AA:AA,$I$2)+COUNTIFS(Total!X:X,$W$3,Total!W:W,B13,Total!AA:AA,DB!$G$5,Total!N:N,DB!$O$5,Total!AA:AA,DB!$G$9,Total!K:K,DB!$O$9,Total!AA:AA,$I$2)+COUNTIFS(Total!X:X,$W$3,Total!W:W,B13,Total!AA:AA,DB!$G$5,Total!N:N,DB!$O$5,Total!AA:AA,DB!$G$9,Total!AA:AA,DB!$O$9,Total!C:C,$I$2)+COUNTIFS(Total!X:X,$W$3,Total!W:W,B13,Total!AA:AA,DB!$G$5,Total!AA:AA,DB!$O$5,Total!M:M,DB!$G$9,Total!K:K,DB!$O$9,Total!AA:AA,$I$2)+COUNTIFS(Total!X:X,$W$3,Total!W:W,B13,Total!AA:AA,DB!$G$5,Total!AA:AA,DB!$O$5,Total!M:M,DB!$G$9,Total!AA:AA,DB!$O$9,Total!C:C,$I$2)+COUNTIFS(Total!X:X,$W$3,Total!W:W,B13,Total!AA:AA,DB!$G$5,Total!AA:AA,DB!$O$5,Total!AA:AA,DB!$G$9,Total!K:K,DB!$O$9,Total!C:C,$I$2)+COUNTIFS(Total!X:X,$W$3,Total!W:W,B13,Total!AA:AA,DB!$G$5,Total!N:N,DB!$O$5,Total!M:M,DB!$G$9,Total!K:K,DB!$O$9,Total!C:C,$I$2)+COUNTIFS(Total!X:X,$W$3,Total!W:W,B13,Total!O:O,DB!$G$5,Total!AA:AA,DB!$O$5,Total!M:M,DB!$G$9,Total!K:K,DB!$O$9,Total!C:C,$I$2)+COUNTIFS(Total!X:X,$W$3,Total!W:W,B13,Total!O:O,DB!$G$5,Total!N:N,DB!$O$5,Total!AA:AA,DB!$G$9,Total!K:K,DB!$O$9,Total!C:C,$I$2)+COUNTIFS(Total!X:X,$W$3,Total!W:W,B13,Total!O:O,DB!$G$5,Total!N:N,DB!$O$5,Total!M:M,DB!$G$9,Total!AA:AA,DB!$O$9,Total!C:C,$I$2)+COUNTIFS(Total!X:X,$W$3,Total!W:W,B13,Total!O:O,DB!$G$5,Total!N:N,DB!$O$5,Total!M:M,DB!$G$9,Total!K:K,DB!$O$9,Total!AA:AA,$I$2)</f>
        <v>0</v>
      </c>
      <c r="X13" s="31">
        <f>COUNTIFS(Total!X:X,$X$3,Total!W:W,B13,Total!O:O,DB!$G$5,Total!N:N,DB!$O$5,Total!M:M,DB!$G$9,Total!K:K,DB!$O$9,Total!C:C,$I$2)+COUNTIFS(Total!X:X,$X$3,Total!W:W,B13,Total!AA:AA,DB!$G$5,Total!AA:AA,DB!$O$5,Total!AA:AA,DB!$G$9,Total!AA:AA,DB!$O$9,Total!AA:AA,$I$2)+COUNTIFS(Total!X:X,$X$3,Total!W:W,B13,Total!O:O,DB!$G$5,Total!AA:AA,DB!$O$5,Total!AA:AA,DB!$G$9,Total!AA:AA,DB!$O$9,Total!AA:AA,$I$2)+COUNTIFS(Total!X:X,$X$3,Total!W:W,B13,Total!AA:AA,DB!$G$5,Total!N:N,DB!$O$5,Total!AA:AA,DB!$G$9,Total!AA:AA,DB!$O$9,Total!AA:AA,$I$2)+COUNTIFS(Total!X:X,$X$3,Total!W:W,B13,Total!AA:AA,DB!$G$5,Total!AA:AA,DB!$O$5,Total!M:M,DB!$G$9,Total!AA:AA,DB!$O$9,Total!AA:AA,$I$2)+COUNTIFS(Total!X:X,$X$3,Total!W:W,B13,Total!AA:AA,DB!$G$5,Total!AA:AA,DB!$O$5,Total!AA:AA,DB!$G$9,Total!K:K,DB!$O$9,Total!AA:AA,$I$2)+COUNTIFS(Total!X:X,$X$3,Total!W:W,B13,Total!AA:AA,DB!$G$5,Total!AA:AA,DB!$O$5,Total!AA:AA,DB!$G$9,Total!AA:AA,DB!$O$9,Total!C:C,$I$2)+COUNTIFS(Total!X:X,$X$3,Total!W:W,B13,Total!O:O,DB!$G$5,Total!N:N,DB!$O$5,Total!M:M,DB!$G$9,Total!AA:AA,DB!$O$9,Total!AA:AA,$I$2)+COUNTIFS(Total!X:X,$X$3,Total!W:W,B13,Total!O:O,DB!$G$5,Total!N:N,DB!$O$5,Total!AA:AA,DB!$G$9,Total!K:K,DB!$O$9,Total!AA:AA,$I$2)+COUNTIFS(Total!X:X,$X$3,Total!W:W,B13,Total!O:O,DB!$G$5,Total!N:N,DB!$O$5,Total!AA:AA,DB!$G$9,Total!AA:AA,DB!$O$9,Total!C:C,$I$2)+COUNTIFS(Total!X:X,$X$3,Total!W:W,B13,Total!O:O,DB!$G$5,Total!AA:AA,DB!$O$5,Total!M:M,DB!$G$9,Total!K:K,DB!$O$9,Total!AA:AA,$I$2)+COUNTIFS(Total!X:X,$X$3,Total!W:W,B13,Total!O:O,DB!$G$5,Total!AA:AA,DB!$O$5,Total!M:M,DB!$G$9,Total!AA:AA,DB!$O$9,Total!C:C,$I$2)+COUNTIFS(Total!X:X,$X$3,Total!W:W,B13,Total!O:O,DB!$G$5,Total!AA:AA,DB!$O$5,Total!AA:AA,DB!$G$9,Total!K:K,DB!$O$9,Total!C:C,$I$2)+COUNTIFS(Total!X:X,$X$3,Total!W:W,B13,Total!AA:AA,DB!$G$5,Total!N:N,DB!$O$5,Total!M:M,DB!$G$9,Total!K:K,DB!$O$9,Total!AA:AA,$I$2)+COUNTIFS(Total!X:X,$X$3,Total!W:W,B13,Total!AA:AA,DB!$G$5,Total!N:N,DB!$O$5,Total!M:M,DB!$G$9,Total!AA:AA,DB!$O$9,Total!C:C,$I$2)+COUNTIFS(Total!X:X,$X$3,Total!W:W,B13,Total!AA:AA,DB!$G$5,Total!N:N,DB!$O$5,Total!AA:AA,DB!$G$9,Total!K:K,DB!$O$9,Total!C:C,$I$2)+COUNTIFS(Total!X:X,$X$3,Total!W:W,B13,Total!AA:AA,DB!$G$5,Total!AA:AA,DB!$O$5,Total!M:M,DB!$G$9,Total!K:K,DB!$O$9,Total!C:C,$I$2)+COUNTIFS(Total!X:X,$X$3,Total!W:W,B13,Total!O:O,DB!$G$5,Total!N:N,DB!$O$5,Total!AA:AA,DB!$G$9,Total!AA:AA,DB!$O$9,Total!AA:AA,$I$2)+COUNTIFS(Total!X:X,$X$3,Total!W:W,B13,Total!O:O,DB!$G$5,Total!AA:AA,DB!$O$5,Total!M:M,DB!$G$9,Total!AA:AA,DB!$O$9,Total!AA:AA,$I$2)+COUNTIFS(Total!X:X,$X$3,Total!W:W,B13,Total!O:O,DB!$G$5,Total!AA:AA,DB!$O$5,Total!AA:AA,DB!$G$9,Total!K:K,DB!$O$9,Total!AA:AA,$I$2)+COUNTIFS(Total!X:X,$X$3,Total!W:W,B13,Total!O:O,DB!$G$5,Total!AA:AA,DB!$O$5,Total!AA:AA,DB!$G$9,Total!AA:AA,DB!$O$9,Total!C:C,$I$2)+COUNTIFS(Total!X:X,$X$3,Total!W:W,B13,Total!AA:AA,DB!$G$5,Total!N:N,DB!$O$5,Total!M:M,DB!$G$9,Total!AA:AA,DB!$O$9,Total!AA:AA,$I$2)+COUNTIFS(Total!X:X,$X$3,Total!W:W,B13,Total!AA:AA,DB!$G$5,Total!N:N,DB!$O$5,Total!AA:AA,DB!$G$9,Total!K:K,DB!$O$9,Total!AA:AA,$I$2)+COUNTIFS(Total!X:X,$X$3,Total!W:W,B13,Total!AA:AA,DB!$G$5,Total!N:N,DB!$O$5,Total!AA:AA,DB!$G$9,Total!AA:AA,DB!$O$9,Total!C:C,$I$2)+COUNTIFS(Total!X:X,$X$3,Total!W:W,B13,Total!AA:AA,DB!$G$5,Total!AA:AA,DB!$O$5,Total!M:M,DB!$G$9,Total!K:K,DB!$O$9,Total!AA:AA,$I$2)+COUNTIFS(Total!X:X,$X$3,Total!W:W,B13,Total!AA:AA,DB!$G$5,Total!AA:AA,DB!$O$5,Total!M:M,DB!$G$9,Total!AA:AA,DB!$O$9,Total!C:C,$I$2)+COUNTIFS(Total!X:X,$X$3,Total!W:W,B13,Total!AA:AA,DB!$G$5,Total!AA:AA,DB!$O$5,Total!AA:AA,DB!$G$9,Total!K:K,DB!$O$9,Total!C:C,$I$2)+COUNTIFS(Total!X:X,$X$3,Total!W:W,B13,Total!AA:AA,DB!$G$5,Total!N:N,DB!$O$5,Total!M:M,DB!$G$9,Total!K:K,DB!$O$9,Total!C:C,$I$2)+COUNTIFS(Total!X:X,$X$3,Total!W:W,B13,Total!O:O,DB!$G$5,Total!AA:AA,DB!$O$5,Total!M:M,DB!$G$9,Total!K:K,DB!$O$9,Total!C:C,$I$2)+COUNTIFS(Total!X:X,$X$3,Total!W:W,B13,Total!O:O,DB!$G$5,Total!N:N,DB!$O$5,Total!AA:AA,DB!$G$9,Total!K:K,DB!$O$9,Total!C:C,$I$2)+COUNTIFS(Total!X:X,$X$3,Total!W:W,B13,Total!O:O,DB!$G$5,Total!N:N,DB!$O$5,Total!M:M,DB!$G$9,Total!AA:AA,DB!$O$9,Total!C:C,$I$2)+COUNTIFS(Total!X:X,$X$3,Total!W:W,B13,Total!O:O,DB!$G$5,Total!N:N,DB!$O$5,Total!M:M,DB!$G$9,Total!K:K,DB!$O$9,Total!AA:AA,$I$2)</f>
        <v>0</v>
      </c>
      <c r="Y13" s="31">
        <f t="shared" si="0"/>
        <v>0</v>
      </c>
      <c r="Z13" s="31">
        <f t="shared" si="1"/>
        <v>0</v>
      </c>
      <c r="AA13" s="31">
        <f t="shared" si="1"/>
        <v>0</v>
      </c>
      <c r="AE13" s="25" t="s">
        <v>62</v>
      </c>
    </row>
    <row r="14" spans="1:32" ht="30" customHeight="1" x14ac:dyDescent="0.25">
      <c r="A14" s="43">
        <v>11</v>
      </c>
      <c r="B14" s="53" t="s">
        <v>176</v>
      </c>
      <c r="C14" s="31">
        <f>COUNTIFS(Total!W:W,B14,Total!O:O,DB!$G$5,Total!N:N,DB!$O$5,Total!M:M,DB!$G$9,Total!K:K,DB!$O$9,Total!C:C,$I$2)+COUNTIFS(Total!W:W,B14,Total!AA:AA,DB!$G$5,Total!AA:AA,DB!$O$5,Total!AA:AA,DB!$G$9,Total!AA:AA,DB!$O$9,Total!AA:AA,$I$2)+COUNTIFS(Total!W:W,B14,Total!O:O,DB!$G$5,Total!AA:AA,DB!$O$5,Total!AA:AA,DB!$G$9,Total!AA:AA,DB!$O$9,Total!AA:AA,$I$2)+COUNTIFS(Total!W:W,B14,Total!AA:AA,DB!$G$5,Total!N:N,DB!$O$5,Total!AA:AA,DB!$G$9,Total!AA:AA,DB!$O$9,Total!AA:AA,$I$2)+COUNTIFS(Total!W:W,B14,Total!AA:AA,DB!$G$5,Total!AA:AA,DB!$O$5,Total!M:M,DB!$G$9,Total!AA:AA,DB!$O$9,Total!AA:AA,$I$2)+COUNTIFS(Total!W:W,B14,Total!AA:AA,DB!$G$5,Total!AA:AA,DB!$O$5,Total!AA:AA,DB!$G$9,Total!K:K,DB!$O$9,Total!AA:AA,$I$2)+COUNTIFS(Total!W:W,B14,Total!AA:AA,DB!$G$5,Total!AA:AA,DB!$O$5,Total!AA:AA,DB!$G$9,Total!AA:AA,DB!$O$9,Total!C:C,$I$2)+COUNTIFS(Total!W:W,B14,Total!O:O,DB!$G$5,Total!N:N,DB!$O$5,Total!M:M,DB!$G$9,Total!AA:AA,DB!$O$9,Total!AA:AA,$I$2)+COUNTIFS(Total!W:W,B14,Total!O:O,DB!$G$5,Total!N:N,DB!$O$5,Total!AA:AA,DB!$G$9,Total!K:K,DB!$O$9,Total!AA:AA,$I$2)+COUNTIFS(Total!W:W,B14,Total!O:O,DB!$G$5,Total!N:N,DB!$O$5,Total!AA:AA,DB!$G$9,Total!AA:AA,DB!$O$9,Total!C:C,$I$2)+COUNTIFS(Total!W:W,B14,Total!O:O,DB!$G$5,Total!AA:AA,DB!$O$5,Total!M:M,DB!$G$9,Total!K:K,DB!$O$9,Total!AA:AA,$I$2)+COUNTIFS(Total!W:W,B14,Total!O:O,DB!$G$5,Total!AA:AA,DB!$O$5,Total!M:M,DB!$G$9,Total!AA:AA,DB!$O$9,Total!C:C,$I$2)+COUNTIFS(Total!W:W,B14,Total!O:O,DB!$G$5,Total!AA:AA,DB!$O$5,Total!AA:AA,DB!$G$9,Total!K:K,DB!$O$9,Total!C:C,$I$2)+COUNTIFS(Total!W:W,B14,Total!AA:AA,DB!$G$5,Total!N:N,DB!$O$5,Total!M:M,DB!$G$9,Total!K:K,DB!$O$9,Total!AA:AA,$I$2)+COUNTIFS(Total!W:W,B14,Total!AA:AA,DB!$G$5,Total!N:N,DB!$O$5,Total!M:M,DB!$G$9,Total!AA:AA,DB!$O$9,Total!C:C,$I$2)+COUNTIFS(Total!W:W,B14,Total!AA:AA,DB!$G$5,Total!N:N,DB!$O$5,Total!AA:AA,DB!$G$9,Total!K:K,DB!$O$9,Total!C:C,$I$2)+COUNTIFS(Total!W:W,B14,Total!AA:AA,DB!$G$5,Total!AA:AA,DB!$O$5,Total!M:M,DB!$G$9,Total!K:K,DB!$O$9,Total!C:C,$I$2)+COUNTIFS(Total!W:W,B14,Total!O:O,DB!$G$5,Total!N:N,DB!$O$5,Total!AA:AA,DB!$G$9,Total!AA:AA,DB!$O$9,Total!AA:AA,$I$2)+COUNTIFS(Total!W:W,B14,Total!O:O,DB!$G$5,Total!AA:AA,DB!$O$5,Total!M:M,DB!$G$9,Total!AA:AA,DB!$O$9,Total!AA:AA,$I$2)+COUNTIFS(Total!W:W,B14,Total!O:O,DB!$G$5,Total!AA:AA,DB!$O$5,Total!AA:AA,DB!$G$9,Total!K:K,DB!$O$9,Total!AA:AA,$I$2)+COUNTIFS(Total!W:W,B14,Total!O:O,DB!$G$5,Total!AA:AA,DB!$O$5,Total!AA:AA,DB!$G$9,Total!AA:AA,DB!$O$9,Total!C:C,$I$2)+COUNTIFS(Total!W:W,B14,Total!AA:AA,DB!$G$5,Total!N:N,DB!$O$5,Total!M:M,DB!$G$9,Total!AA:AA,DB!$O$9,Total!AA:AA,$I$2)+COUNTIFS(Total!W:W,B14,Total!AA:AA,DB!$G$5,Total!N:N,DB!$O$5,Total!AA:AA,DB!$G$9,Total!K:K,DB!$O$9,Total!AA:AA,$I$2)+COUNTIFS(Total!W:W,B14,Total!AA:AA,DB!$G$5,Total!N:N,DB!$O$5,Total!AA:AA,DB!$G$9,Total!AA:AA,DB!$O$9,Total!C:C,$I$2)+COUNTIFS(Total!W:W,B14,Total!AA:AA,DB!$G$5,Total!AA:AA,DB!$O$5,Total!M:M,DB!$G$9,Total!K:K,DB!$O$9,Total!AA:AA,$I$2)+COUNTIFS(Total!W:W,B14,Total!AA:AA,DB!$G$5,Total!AA:AA,DB!$O$5,Total!M:M,DB!$G$9,Total!AA:AA,DB!$O$9,Total!C:C,$I$2)+COUNTIFS(Total!W:W,B14,Total!AA:AA,DB!$G$5,Total!AA:AA,DB!$O$5,Total!AA:AA,DB!$G$9,Total!K:K,DB!$O$9,Total!C:C,$I$2)+COUNTIFS(Total!W:W,B14,Total!AA:AA,DB!$G$5,Total!N:N,DB!$O$5,Total!M:M,DB!$G$9,Total!K:K,DB!$O$9,Total!C:C,$I$2)+COUNTIFS(Total!W:W,B14,Total!O:O,DB!$G$5,Total!AA:AA,DB!$O$5,Total!M:M,DB!$G$9,Total!K:K,DB!$O$9,Total!C:C,$I$2)+COUNTIFS(Total!W:W,B14,Total!O:O,DB!$G$5,Total!N:N,DB!$O$5,Total!AA:AA,DB!$G$9,Total!K:K,DB!$O$9,Total!C:C,$I$2)+COUNTIFS(Total!W:W,B14,Total!O:O,DB!$G$5,Total!N:N,DB!$O$5,Total!M:M,DB!$G$9,Total!AA:AA,DB!$O$9,Total!C:C,$I$2)+COUNTIFS(Total!W:W,B14,Total!O:O,DB!$G$5,Total!N:N,DB!$O$5,Total!M:M,DB!$G$9,Total!K:K,DB!$O$9,Total!AA:AA,$I$2)</f>
        <v>0</v>
      </c>
      <c r="D14" s="31">
        <f>COUNTIFS(Total!X:X,$AF$2,Total!W:W,B14,Total!O:O,DB!$G$5,Total!N:N,DB!$O$5,Total!M:M,DB!$G$9,Total!K:K,DB!$O$9,Total!C:C,$I$2)+COUNTIFS(Total!X:X,$AF$2,Total!W:W,B14,Total!AA:AA,DB!$G$5,Total!AA:AA,DB!$O$5,Total!AA:AA,DB!$G$9,Total!AA:AA,DB!$O$9,Total!AA:AA,$I$2)+COUNTIFS(Total!X:X,$AF$2,Total!W:W,B14,Total!O:O,DB!$G$5,Total!AA:AA,DB!$O$5,Total!AA:AA,DB!$G$9,Total!AA:AA,DB!$O$9,Total!AA:AA,$I$2)+COUNTIFS(Total!X:X,$AF$2,Total!W:W,B14,Total!AA:AA,DB!$G$5,Total!N:N,DB!$O$5,Total!AA:AA,DB!$G$9,Total!AA:AA,DB!$O$9,Total!AA:AA,$I$2)+COUNTIFS(Total!X:X,$AF$2,Total!W:W,B14,Total!AA:AA,DB!$G$5,Total!AA:AA,DB!$O$5,Total!M:M,DB!$G$9,Total!AA:AA,DB!$O$9,Total!AA:AA,$I$2)+COUNTIFS(Total!X:X,$AF$2,Total!W:W,B14,Total!AA:AA,DB!$G$5,Total!AA:AA,DB!$O$5,Total!AA:AA,DB!$G$9,Total!K:K,DB!$O$9,Total!AA:AA,$I$2)+COUNTIFS(Total!X:X,$AF$2,Total!W:W,B14,Total!AA:AA,DB!$G$5,Total!AA:AA,DB!$O$5,Total!AA:AA,DB!$G$9,Total!AA:AA,DB!$O$9,Total!C:C,$I$2)+COUNTIFS(Total!X:X,$AF$2,Total!W:W,B14,Total!O:O,DB!$G$5,Total!N:N,DB!$O$5,Total!M:M,DB!$G$9,Total!AA:AA,DB!$O$9,Total!AA:AA,$I$2)+COUNTIFS(Total!X:X,$AF$2,Total!W:W,B14,Total!O:O,DB!$G$5,Total!N:N,DB!$O$5,Total!AA:AA,DB!$G$9,Total!K:K,DB!$O$9,Total!AA:AA,$I$2)+COUNTIFS(Total!X:X,$AF$2,Total!W:W,B14,Total!O:O,DB!$G$5,Total!N:N,DB!$O$5,Total!AA:AA,DB!$G$9,Total!AA:AA,DB!$O$9,Total!C:C,$I$2)+COUNTIFS(Total!X:X,$AF$2,Total!W:W,B14,Total!O:O,DB!$G$5,Total!AA:AA,DB!$O$5,Total!M:M,DB!$G$9,Total!K:K,DB!$O$9,Total!AA:AA,$I$2)+COUNTIFS(Total!X:X,$AF$2,Total!W:W,B14,Total!O:O,DB!$G$5,Total!AA:AA,DB!$O$5,Total!M:M,DB!$G$9,Total!AA:AA,DB!$O$9,Total!C:C,$I$2)+COUNTIFS(Total!X:X,$AF$2,Total!W:W,B14,Total!O:O,DB!$G$5,Total!AA:AA,DB!$O$5,Total!AA:AA,DB!$G$9,Total!K:K,DB!$O$9,Total!C:C,$I$2)+COUNTIFS(Total!X:X,$AF$2,Total!W:W,B14,Total!AA:AA,DB!$G$5,Total!N:N,DB!$O$5,Total!M:M,DB!$G$9,Total!K:K,DB!$O$9,Total!AA:AA,$I$2)+COUNTIFS(Total!X:X,$AF$2,Total!W:W,B14,Total!AA:AA,DB!$G$5,Total!N:N,DB!$O$5,Total!M:M,DB!$G$9,Total!AA:AA,DB!$O$9,Total!C:C,$I$2)+COUNTIFS(Total!X:X,$AF$2,Total!W:W,B14,Total!AA:AA,DB!$G$5,Total!N:N,DB!$O$5,Total!AA:AA,DB!$G$9,Total!K:K,DB!$O$9,Total!C:C,$I$2)+COUNTIFS(Total!X:X,$AF$2,Total!W:W,B14,Total!AA:AA,DB!$G$5,Total!AA:AA,DB!$O$5,Total!M:M,DB!$G$9,Total!K:K,DB!$O$9,Total!C:C,$I$2)+COUNTIFS(Total!X:X,$AF$2,Total!W:W,B14,Total!O:O,DB!$G$5,Total!N:N,DB!$O$5,Total!AA:AA,DB!$G$9,Total!AA:AA,DB!$O$9,Total!AA:AA,$I$2)+COUNTIFS(Total!X:X,$AF$2,Total!W:W,B14,Total!O:O,DB!$G$5,Total!AA:AA,DB!$O$5,Total!M:M,DB!$G$9,Total!AA:AA,DB!$O$9,Total!AA:AA,$I$2)+COUNTIFS(Total!X:X,$AF$2,Total!W:W,B14,Total!O:O,DB!$G$5,Total!AA:AA,DB!$O$5,Total!AA:AA,DB!$G$9,Total!K:K,DB!$O$9,Total!AA:AA,$I$2)+COUNTIFS(Total!X:X,$AF$2,Total!W:W,B14,Total!O:O,DB!$G$5,Total!AA:AA,DB!$O$5,Total!AA:AA,DB!$G$9,Total!AA:AA,DB!$O$9,Total!C:C,$I$2)+COUNTIFS(Total!X:X,$AF$2,Total!W:W,B14,Total!AA:AA,DB!$G$5,Total!N:N,DB!$O$5,Total!M:M,DB!$G$9,Total!AA:AA,DB!$O$9,Total!AA:AA,$I$2)+COUNTIFS(Total!X:X,$AF$2,Total!W:W,B14,Total!AA:AA,DB!$G$5,Total!N:N,DB!$O$5,Total!AA:AA,DB!$G$9,Total!K:K,DB!$O$9,Total!AA:AA,$I$2)+COUNTIFS(Total!X:X,$AF$2,Total!W:W,B14,Total!AA:AA,DB!$G$5,Total!N:N,DB!$O$5,Total!AA:AA,DB!$G$9,Total!AA:AA,DB!$O$9,Total!C:C,$I$2)+COUNTIFS(Total!X:X,$AF$2,Total!W:W,B14,Total!AA:AA,DB!$G$5,Total!AA:AA,DB!$O$5,Total!M:M,DB!$G$9,Total!K:K,DB!$O$9,Total!AA:AA,$I$2)+COUNTIFS(Total!X:X,$AF$2,Total!W:W,B14,Total!AA:AA,DB!$G$5,Total!AA:AA,DB!$O$5,Total!M:M,DB!$G$9,Total!AA:AA,DB!$O$9,Total!C:C,$I$2)+COUNTIFS(Total!X:X,$AF$2,Total!W:W,B14,Total!AA:AA,DB!$G$5,Total!AA:AA,DB!$O$5,Total!AA:AA,DB!$G$9,Total!K:K,DB!$O$9,Total!C:C,$I$2)+COUNTIFS(Total!X:X,$AF$2,Total!W:W,B14,Total!AA:AA,DB!$G$5,Total!N:N,DB!$O$5,Total!M:M,DB!$G$9,Total!K:K,DB!$O$9,Total!C:C,$I$2)+COUNTIFS(Total!X:X,$AF$2,Total!W:W,B14,Total!O:O,DB!$G$5,Total!AA:AA,DB!$O$5,Total!M:M,DB!$G$9,Total!K:K,DB!$O$9,Total!C:C,$I$2)+COUNTIFS(Total!X:X,$AF$2,Total!W:W,B14,Total!O:O,DB!$G$5,Total!N:N,DB!$O$5,Total!AA:AA,DB!$G$9,Total!K:K,DB!$O$9,Total!C:C,$I$2)+COUNTIFS(Total!X:X,$AF$2,Total!W:W,B14,Total!O:O,DB!$G$5,Total!N:N,DB!$O$5,Total!M:M,DB!$G$9,Total!AA:AA,DB!$O$9,Total!C:C,$I$2)+COUNTIFS(Total!X:X,$AF$2,Total!W:W,B14,Total!O:O,DB!$G$5,Total!N:N,DB!$O$5,Total!M:M,DB!$G$9,Total!K:K,DB!$O$9,Total!AA:AA,$I$2)</f>
        <v>0</v>
      </c>
      <c r="E14" s="31">
        <f>COUNTIFS(Total!X:X,$E$3,Total!W:W,B14,Total!O:O,DB!$G$5,Total!N:N,DB!$O$5,Total!M:M,DB!$G$9,Total!K:K,DB!$O$9,Total!C:C,$I$2)+COUNTIFS(Total!X:X,$E$3,Total!W:W,B14,Total!AA:AA,DB!$G$5,Total!AA:AA,DB!$O$5,Total!AA:AA,DB!$G$9,Total!AA:AA,DB!$O$9,Total!AA:AA,$I$2)+COUNTIFS(Total!X:X,$E$3,Total!W:W,B14,Total!O:O,DB!$G$5,Total!AA:AA,DB!$O$5,Total!AA:AA,DB!$G$9,Total!AA:AA,DB!$O$9,Total!AA:AA,$I$2)+COUNTIFS(Total!X:X,$E$3,Total!W:W,B14,Total!AA:AA,DB!$G$5,Total!N:N,DB!$O$5,Total!AA:AA,DB!$G$9,Total!AA:AA,DB!$O$9,Total!AA:AA,$I$2)+COUNTIFS(Total!X:X,$E$3,Total!W:W,B14,Total!AA:AA,DB!$G$5,Total!AA:AA,DB!$O$5,Total!M:M,DB!$G$9,Total!AA:AA,DB!$O$9,Total!AA:AA,$I$2)+COUNTIFS(Total!X:X,$E$3,Total!W:W,B14,Total!AA:AA,DB!$G$5,Total!AA:AA,DB!$O$5,Total!AA:AA,DB!$G$9,Total!K:K,DB!$O$9,Total!AA:AA,$I$2)+COUNTIFS(Total!X:X,$E$3,Total!W:W,B14,Total!AA:AA,DB!$G$5,Total!AA:AA,DB!$O$5,Total!AA:AA,DB!$G$9,Total!AA:AA,DB!$O$9,Total!C:C,$I$2)+COUNTIFS(Total!X:X,$E$3,Total!W:W,B14,Total!O:O,DB!$G$5,Total!N:N,DB!$O$5,Total!M:M,DB!$G$9,Total!AA:AA,DB!$O$9,Total!AA:AA,$I$2)+COUNTIFS(Total!X:X,$E$3,Total!W:W,B14,Total!O:O,DB!$G$5,Total!N:N,DB!$O$5,Total!AA:AA,DB!$G$9,Total!K:K,DB!$O$9,Total!AA:AA,$I$2)+COUNTIFS(Total!X:X,$E$3,Total!W:W,B14,Total!O:O,DB!$G$5,Total!N:N,DB!$O$5,Total!AA:AA,DB!$G$9,Total!AA:AA,DB!$O$9,Total!C:C,$I$2)+COUNTIFS(Total!X:X,$E$3,Total!W:W,B14,Total!O:O,DB!$G$5,Total!AA:AA,DB!$O$5,Total!M:M,DB!$G$9,Total!K:K,DB!$O$9,Total!AA:AA,$I$2)+COUNTIFS(Total!X:X,$E$3,Total!W:W,B14,Total!O:O,DB!$G$5,Total!AA:AA,DB!$O$5,Total!M:M,DB!$G$9,Total!AA:AA,DB!$O$9,Total!C:C,$I$2)+COUNTIFS(Total!X:X,$E$3,Total!W:W,B14,Total!O:O,DB!$G$5,Total!AA:AA,DB!$O$5,Total!AA:AA,DB!$G$9,Total!K:K,DB!$O$9,Total!C:C,$I$2)+COUNTIFS(Total!X:X,$E$3,Total!W:W,B14,Total!AA:AA,DB!$G$5,Total!N:N,DB!$O$5,Total!M:M,DB!$G$9,Total!K:K,DB!$O$9,Total!AA:AA,$I$2)+COUNTIFS(Total!X:X,$E$3,Total!W:W,B14,Total!AA:AA,DB!$G$5,Total!N:N,DB!$O$5,Total!M:M,DB!$G$9,Total!AA:AA,DB!$O$9,Total!C:C,$I$2)+COUNTIFS(Total!X:X,$E$3,Total!W:W,B14,Total!AA:AA,DB!$G$5,Total!N:N,DB!$O$5,Total!AA:AA,DB!$G$9,Total!K:K,DB!$O$9,Total!C:C,$I$2)+COUNTIFS(Total!X:X,$E$3,Total!W:W,B14,Total!AA:AA,DB!$G$5,Total!AA:AA,DB!$O$5,Total!M:M,DB!$G$9,Total!K:K,DB!$O$9,Total!C:C,$I$2)+COUNTIFS(Total!X:X,$E$3,Total!W:W,B14,Total!O:O,DB!$G$5,Total!N:N,DB!$O$5,Total!AA:AA,DB!$G$9,Total!AA:AA,DB!$O$9,Total!AA:AA,$I$2)+COUNTIFS(Total!X:X,$E$3,Total!W:W,B14,Total!O:O,DB!$G$5,Total!AA:AA,DB!$O$5,Total!M:M,DB!$G$9,Total!AA:AA,DB!$O$9,Total!AA:AA,$I$2)+COUNTIFS(Total!X:X,$E$3,Total!W:W,B14,Total!O:O,DB!$G$5,Total!AA:AA,DB!$O$5,Total!AA:AA,DB!$G$9,Total!K:K,DB!$O$9,Total!AA:AA,$I$2)+COUNTIFS(Total!X:X,$E$3,Total!W:W,B14,Total!O:O,DB!$G$5,Total!AA:AA,DB!$O$5,Total!AA:AA,DB!$G$9,Total!AA:AA,DB!$O$9,Total!C:C,$I$2)+COUNTIFS(Total!X:X,$E$3,Total!W:W,B14,Total!AA:AA,DB!$G$5,Total!N:N,DB!$O$5,Total!M:M,DB!$G$9,Total!AA:AA,DB!$O$9,Total!AA:AA,$I$2)+COUNTIFS(Total!X:X,$E$3,Total!W:W,B14,Total!AA:AA,DB!$G$5,Total!N:N,DB!$O$5,Total!AA:AA,DB!$G$9,Total!K:K,DB!$O$9,Total!AA:AA,$I$2)+COUNTIFS(Total!X:X,$E$3,Total!W:W,B14,Total!AA:AA,DB!$G$5,Total!N:N,DB!$O$5,Total!AA:AA,DB!$G$9,Total!AA:AA,DB!$O$9,Total!C:C,$I$2)+COUNTIFS(Total!X:X,$E$3,Total!W:W,B14,Total!AA:AA,DB!$G$5,Total!AA:AA,DB!$O$5,Total!M:M,DB!$G$9,Total!K:K,DB!$O$9,Total!AA:AA,$I$2)+COUNTIFS(Total!X:X,$E$3,Total!W:W,B14,Total!AA:AA,DB!$G$5,Total!AA:AA,DB!$O$5,Total!M:M,DB!$G$9,Total!AA:AA,DB!$O$9,Total!C:C,$I$2)+COUNTIFS(Total!X:X,$E$3,Total!W:W,B14,Total!AA:AA,DB!$G$5,Total!AA:AA,DB!$O$5,Total!AA:AA,DB!$G$9,Total!K:K,DB!$O$9,Total!C:C,$I$2)+COUNTIFS(Total!X:X,$E$3,Total!W:W,B14,Total!AA:AA,DB!$G$5,Total!N:N,DB!$O$5,Total!M:M,DB!$G$9,Total!K:K,DB!$O$9,Total!C:C,$I$2)+COUNTIFS(Total!X:X,$E$3,Total!W:W,B14,Total!O:O,DB!$G$5,Total!AA:AA,DB!$O$5,Total!M:M,DB!$G$9,Total!K:K,DB!$O$9,Total!C:C,$I$2)+COUNTIFS(Total!X:X,$E$3,Total!W:W,B14,Total!O:O,DB!$G$5,Total!N:N,DB!$O$5,Total!AA:AA,DB!$G$9,Total!K:K,DB!$O$9,Total!C:C,$I$2)+COUNTIFS(Total!X:X,$E$3,Total!W:W,B14,Total!O:O,DB!$G$5,Total!N:N,DB!$O$5,Total!M:M,DB!$G$9,Total!AA:AA,DB!$O$9,Total!C:C,$I$2)+COUNTIFS(Total!X:X,$E$3,Total!W:W,B14,Total!O:O,DB!$G$5,Total!N:N,DB!$O$5,Total!M:M,DB!$G$9,Total!K:K,DB!$O$9,Total!AA:AA,$I$2)</f>
        <v>0</v>
      </c>
      <c r="F14" s="31"/>
      <c r="G14" s="31">
        <f>COUNTIFS(Total!X:X,$G$3,Total!W:W,B14,Total!O:O,DB!$G$5,Total!N:N,DB!$O$5,Total!M:M,DB!$G$9,Total!K:K,DB!$O$9,Total!C:C,$I$2)+COUNTIFS(Total!X:X,$G$3,Total!W:W,B14,Total!AA:AA,DB!$G$5,Total!AA:AA,DB!$O$5,Total!AA:AA,DB!$G$9,Total!AA:AA,DB!$O$9,Total!AA:AA,$I$2)+COUNTIFS(Total!X:X,$G$3,Total!W:W,B14,Total!O:O,DB!$G$5,Total!AA:AA,DB!$O$5,Total!AA:AA,DB!$G$9,Total!AA:AA,DB!$O$9,Total!AA:AA,$I$2)+COUNTIFS(Total!X:X,$G$3,Total!W:W,B14,Total!AA:AA,DB!$G$5,Total!N:N,DB!$O$5,Total!AA:AA,DB!$G$9,Total!AA:AA,DB!$O$9,Total!AA:AA,$I$2)+COUNTIFS(Total!X:X,$G$3,Total!W:W,B14,Total!AA:AA,DB!$G$5,Total!AA:AA,DB!$O$5,Total!M:M,DB!$G$9,Total!AA:AA,DB!$O$9,Total!AA:AA,$I$2)+COUNTIFS(Total!X:X,$G$3,Total!W:W,B14,Total!AA:AA,DB!$G$5,Total!AA:AA,DB!$O$5,Total!AA:AA,DB!$G$9,Total!K:K,DB!$O$9,Total!AA:AA,$I$2)+COUNTIFS(Total!X:X,$G$3,Total!W:W,B14,Total!AA:AA,DB!$G$5,Total!AA:AA,DB!$O$5,Total!AA:AA,DB!$G$9,Total!AA:AA,DB!$O$9,Total!C:C,$I$2)+COUNTIFS(Total!X:X,$G$3,Total!W:W,B14,Total!O:O,DB!$G$5,Total!N:N,DB!$O$5,Total!M:M,DB!$G$9,Total!AA:AA,DB!$O$9,Total!AA:AA,$I$2)+COUNTIFS(Total!X:X,$G$3,Total!W:W,B14,Total!O:O,DB!$G$5,Total!N:N,DB!$O$5,Total!AA:AA,DB!$G$9,Total!K:K,DB!$O$9,Total!AA:AA,$I$2)+COUNTIFS(Total!X:X,$G$3,Total!W:W,B14,Total!O:O,DB!$G$5,Total!N:N,DB!$O$5,Total!AA:AA,DB!$G$9,Total!AA:AA,DB!$O$9,Total!C:C,$I$2)+COUNTIFS(Total!X:X,$G$3,Total!W:W,B14,Total!O:O,DB!$G$5,Total!AA:AA,DB!$O$5,Total!M:M,DB!$G$9,Total!K:K,DB!$O$9,Total!AA:AA,$I$2)+COUNTIFS(Total!X:X,$G$3,Total!W:W,B14,Total!O:O,DB!$G$5,Total!AA:AA,DB!$O$5,Total!M:M,DB!$G$9,Total!AA:AA,DB!$O$9,Total!C:C,$I$2)+COUNTIFS(Total!X:X,$G$3,Total!W:W,B14,Total!O:O,DB!$G$5,Total!AA:AA,DB!$O$5,Total!AA:AA,DB!$G$9,Total!K:K,DB!$O$9,Total!C:C,$I$2)+COUNTIFS(Total!X:X,$G$3,Total!W:W,B14,Total!AA:AA,DB!$G$5,Total!N:N,DB!$O$5,Total!M:M,DB!$G$9,Total!K:K,DB!$O$9,Total!AA:AA,$I$2)+COUNTIFS(Total!X:X,$G$3,Total!W:W,B14,Total!AA:AA,DB!$G$5,Total!N:N,DB!$O$5,Total!M:M,DB!$G$9,Total!AA:AA,DB!$O$9,Total!C:C,$I$2)+COUNTIFS(Total!X:X,$G$3,Total!W:W,B14,Total!AA:AA,DB!$G$5,Total!N:N,DB!$O$5,Total!AA:AA,DB!$G$9,Total!K:K,DB!$O$9,Total!C:C,$I$2)+COUNTIFS(Total!X:X,$G$3,Total!W:W,B14,Total!AA:AA,DB!$G$5,Total!AA:AA,DB!$O$5,Total!M:M,DB!$G$9,Total!K:K,DB!$O$9,Total!C:C,$I$2)+COUNTIFS(Total!X:X,$G$3,Total!W:W,B14,Total!O:O,DB!$G$5,Total!N:N,DB!$O$5,Total!AA:AA,DB!$G$9,Total!AA:AA,DB!$O$9,Total!AA:AA,$I$2)+COUNTIFS(Total!X:X,$G$3,Total!W:W,B14,Total!O:O,DB!$G$5,Total!AA:AA,DB!$O$5,Total!M:M,DB!$G$9,Total!AA:AA,DB!$O$9,Total!AA:AA,$I$2)+COUNTIFS(Total!X:X,$G$3,Total!W:W,B14,Total!O:O,DB!$G$5,Total!AA:AA,DB!$O$5,Total!AA:AA,DB!$G$9,Total!K:K,DB!$O$9,Total!AA:AA,$I$2)+COUNTIFS(Total!X:X,$G$3,Total!W:W,B14,Total!O:O,DB!$G$5,Total!AA:AA,DB!$O$5,Total!AA:AA,DB!$G$9,Total!AA:AA,DB!$O$9,Total!C:C,$I$2)+COUNTIFS(Total!X:X,$G$3,Total!W:W,B14,Total!AA:AA,DB!$G$5,Total!N:N,DB!$O$5,Total!M:M,DB!$G$9,Total!AA:AA,DB!$O$9,Total!AA:AA,$I$2)+COUNTIFS(Total!X:X,$G$3,Total!W:W,B14,Total!AA:AA,DB!$G$5,Total!N:N,DB!$O$5,Total!AA:AA,DB!$G$9,Total!K:K,DB!$O$9,Total!AA:AA,$I$2)+COUNTIFS(Total!X:X,$G$3,Total!W:W,B14,Total!AA:AA,DB!$G$5,Total!N:N,DB!$O$5,Total!AA:AA,DB!$G$9,Total!AA:AA,DB!$O$9,Total!C:C,$I$2)+COUNTIFS(Total!X:X,$G$3,Total!W:W,B14,Total!AA:AA,DB!$G$5,Total!AA:AA,DB!$O$5,Total!M:M,DB!$G$9,Total!K:K,DB!$O$9,Total!AA:AA,$I$2)+COUNTIFS(Total!X:X,$G$3,Total!W:W,B14,Total!AA:AA,DB!$G$5,Total!AA:AA,DB!$O$5,Total!M:M,DB!$G$9,Total!AA:AA,DB!$O$9,Total!C:C,$I$2)+COUNTIFS(Total!X:X,$G$3,Total!W:W,B14,Total!AA:AA,DB!$G$5,Total!AA:AA,DB!$O$5,Total!AA:AA,DB!$G$9,Total!K:K,DB!$O$9,Total!C:C,$I$2)+COUNTIFS(Total!X:X,$G$3,Total!W:W,B14,Total!AA:AA,DB!$G$5,Total!N:N,DB!$O$5,Total!M:M,DB!$G$9,Total!K:K,DB!$O$9,Total!C:C,$I$2)+COUNTIFS(Total!X:X,$G$3,Total!W:W,B14,Total!O:O,DB!$G$5,Total!AA:AA,DB!$O$5,Total!M:M,DB!$G$9,Total!K:K,DB!$O$9,Total!C:C,$I$2)+COUNTIFS(Total!X:X,$G$3,Total!W:W,B14,Total!O:O,DB!$G$5,Total!N:N,DB!$O$5,Total!AA:AA,DB!$G$9,Total!K:K,DB!$O$9,Total!C:C,$I$2)+COUNTIFS(Total!X:X,$G$3,Total!W:W,B14,Total!O:O,DB!$G$5,Total!N:N,DB!$O$5,Total!M:M,DB!$G$9,Total!AA:AA,DB!$O$9,Total!C:C,$I$2)+COUNTIFS(Total!X:X,$G$3,Total!W:W,B14,Total!O:O,DB!$G$5,Total!N:N,DB!$O$5,Total!M:M,DB!$G$9,Total!K:K,DB!$O$9,Total!AA:AA,$I$2)</f>
        <v>0</v>
      </c>
      <c r="H14" s="31">
        <f>COUNTIFS(Total!X:X,$H$3,Total!W:W,B14,Total!O:O,DB!$G$5,Total!N:N,DB!$O$5,Total!M:M,DB!$G$9,Total!K:K,DB!$O$9,Total!C:C,$I$2)+COUNTIFS(Total!X:X,$H$3,Total!W:W,B14,Total!AA:AA,DB!$G$5,Total!AA:AA,DB!$O$5,Total!AA:AA,DB!$G$9,Total!AA:AA,DB!$O$9,Total!AA:AA,$I$2)+COUNTIFS(Total!X:X,$H$3,Total!W:W,B14,Total!O:O,DB!$G$5,Total!AA:AA,DB!$O$5,Total!AA:AA,DB!$G$9,Total!AA:AA,DB!$O$9,Total!AA:AA,$I$2)+COUNTIFS(Total!X:X,$H$3,Total!W:W,B14,Total!AA:AA,DB!$G$5,Total!N:N,DB!$O$5,Total!AA:AA,DB!$G$9,Total!AA:AA,DB!$O$9,Total!AA:AA,$I$2)+COUNTIFS(Total!X:X,$H$3,Total!W:W,B14,Total!AA:AA,DB!$G$5,Total!AA:AA,DB!$O$5,Total!M:M,DB!$G$9,Total!AA:AA,DB!$O$9,Total!AA:AA,$I$2)+COUNTIFS(Total!X:X,$H$3,Total!W:W,B14,Total!AA:AA,DB!$G$5,Total!AA:AA,DB!$O$5,Total!AA:AA,DB!$G$9,Total!K:K,DB!$O$9,Total!AA:AA,$I$2)+COUNTIFS(Total!X:X,$H$3,Total!W:W,B14,Total!AA:AA,DB!$G$5,Total!AA:AA,DB!$O$5,Total!AA:AA,DB!$G$9,Total!AA:AA,DB!$O$9,Total!C:C,$I$2)+COUNTIFS(Total!X:X,$H$3,Total!W:W,B14,Total!O:O,DB!$G$5,Total!N:N,DB!$O$5,Total!M:M,DB!$G$9,Total!AA:AA,DB!$O$9,Total!AA:AA,$I$2)+COUNTIFS(Total!X:X,$H$3,Total!W:W,B14,Total!O:O,DB!$G$5,Total!N:N,DB!$O$5,Total!AA:AA,DB!$G$9,Total!K:K,DB!$O$9,Total!AA:AA,$I$2)+COUNTIFS(Total!X:X,$H$3,Total!W:W,B14,Total!O:O,DB!$G$5,Total!N:N,DB!$O$5,Total!AA:AA,DB!$G$9,Total!AA:AA,DB!$O$9,Total!C:C,$I$2)+COUNTIFS(Total!X:X,$H$3,Total!W:W,B14,Total!O:O,DB!$G$5,Total!AA:AA,DB!$O$5,Total!M:M,DB!$G$9,Total!K:K,DB!$O$9,Total!AA:AA,$I$2)+COUNTIFS(Total!X:X,$H$3,Total!W:W,B14,Total!O:O,DB!$G$5,Total!AA:AA,DB!$O$5,Total!M:M,DB!$G$9,Total!AA:AA,DB!$O$9,Total!C:C,$I$2)+COUNTIFS(Total!X:X,$H$3,Total!W:W,B14,Total!O:O,DB!$G$5,Total!AA:AA,DB!$O$5,Total!AA:AA,DB!$G$9,Total!K:K,DB!$O$9,Total!C:C,$I$2)+COUNTIFS(Total!X:X,$H$3,Total!W:W,B14,Total!AA:AA,DB!$G$5,Total!N:N,DB!$O$5,Total!M:M,DB!$G$9,Total!K:K,DB!$O$9,Total!AA:AA,$I$2)+COUNTIFS(Total!X:X,$H$3,Total!W:W,B14,Total!AA:AA,DB!$G$5,Total!N:N,DB!$O$5,Total!M:M,DB!$G$9,Total!AA:AA,DB!$O$9,Total!C:C,$I$2)+COUNTIFS(Total!X:X,$H$3,Total!W:W,B14,Total!AA:AA,DB!$G$5,Total!N:N,DB!$O$5,Total!AA:AA,DB!$G$9,Total!K:K,DB!$O$9,Total!C:C,$I$2)+COUNTIFS(Total!X:X,$H$3,Total!W:W,B14,Total!AA:AA,DB!$G$5,Total!AA:AA,DB!$O$5,Total!M:M,DB!$G$9,Total!K:K,DB!$O$9,Total!C:C,$I$2)+COUNTIFS(Total!X:X,$H$3,Total!W:W,B14,Total!O:O,DB!$G$5,Total!N:N,DB!$O$5,Total!AA:AA,DB!$G$9,Total!AA:AA,DB!$O$9,Total!AA:AA,$I$2)+COUNTIFS(Total!X:X,$H$3,Total!W:W,B14,Total!O:O,DB!$G$5,Total!AA:AA,DB!$O$5,Total!M:M,DB!$G$9,Total!AA:AA,DB!$O$9,Total!AA:AA,$I$2)+COUNTIFS(Total!X:X,$H$3,Total!W:W,B14,Total!O:O,DB!$G$5,Total!AA:AA,DB!$O$5,Total!AA:AA,DB!$G$9,Total!K:K,DB!$O$9,Total!AA:AA,$I$2)+COUNTIFS(Total!X:X,$H$3,Total!W:W,B14,Total!O:O,DB!$G$5,Total!AA:AA,DB!$O$5,Total!AA:AA,DB!$G$9,Total!AA:AA,DB!$O$9,Total!C:C,$I$2)+COUNTIFS(Total!X:X,$H$3,Total!W:W,B14,Total!AA:AA,DB!$G$5,Total!N:N,DB!$O$5,Total!M:M,DB!$G$9,Total!AA:AA,DB!$O$9,Total!AA:AA,$I$2)+COUNTIFS(Total!X:X,$H$3,Total!W:W,B14,Total!AA:AA,DB!$G$5,Total!N:N,DB!$O$5,Total!AA:AA,DB!$G$9,Total!K:K,DB!$O$9,Total!AA:AA,$I$2)+COUNTIFS(Total!X:X,$H$3,Total!W:W,B14,Total!AA:AA,DB!$G$5,Total!N:N,DB!$O$5,Total!AA:AA,DB!$G$9,Total!AA:AA,DB!$O$9,Total!C:C,$I$2)+COUNTIFS(Total!X:X,$H$3,Total!W:W,B14,Total!AA:AA,DB!$G$5,Total!AA:AA,DB!$O$5,Total!M:M,DB!$G$9,Total!K:K,DB!$O$9,Total!AA:AA,$I$2)+COUNTIFS(Total!X:X,$H$3,Total!W:W,B14,Total!AA:AA,DB!$G$5,Total!AA:AA,DB!$O$5,Total!M:M,DB!$G$9,Total!AA:AA,DB!$O$9,Total!C:C,$I$2)+COUNTIFS(Total!X:X,$H$3,Total!W:W,B14,Total!AA:AA,DB!$G$5,Total!AA:AA,DB!$O$5,Total!AA:AA,DB!$G$9,Total!K:K,DB!$O$9,Total!C:C,$I$2)+COUNTIFS(Total!X:X,$H$3,Total!W:W,B14,Total!AA:AA,DB!$G$5,Total!N:N,DB!$O$5,Total!M:M,DB!$G$9,Total!K:K,DB!$O$9,Total!C:C,$I$2)+COUNTIFS(Total!X:X,$H$3,Total!W:W,B14,Total!O:O,DB!$G$5,Total!AA:AA,DB!$O$5,Total!M:M,DB!$G$9,Total!K:K,DB!$O$9,Total!C:C,$I$2)+COUNTIFS(Total!X:X,$H$3,Total!W:W,B14,Total!O:O,DB!$G$5,Total!N:N,DB!$O$5,Total!AA:AA,DB!$G$9,Total!K:K,DB!$O$9,Total!C:C,$I$2)+COUNTIFS(Total!X:X,$H$3,Total!W:W,B14,Total!O:O,DB!$G$5,Total!N:N,DB!$O$5,Total!M:M,DB!$G$9,Total!AA:AA,DB!$O$9,Total!C:C,$I$2)+COUNTIFS(Total!X:X,$H$3,Total!W:W,B14,Total!O:O,DB!$G$5,Total!N:N,DB!$O$5,Total!M:M,DB!$G$9,Total!K:K,DB!$O$9,Total!AA:AA,$I$2)</f>
        <v>0</v>
      </c>
      <c r="I14" s="31">
        <f>COUNTIFS(Total!X:X,$I$3,Total!W:W,B14,Total!O:O,DB!$G$5,Total!N:N,DB!$O$5,Total!M:M,DB!$G$9,Total!K:K,DB!$O$9,Total!C:C,$I$2)+COUNTIFS(Total!X:X,$I$3,Total!W:W,B14,Total!AA:AA,DB!$G$5,Total!AA:AA,DB!$O$5,Total!AA:AA,DB!$G$9,Total!AA:AA,DB!$O$9,Total!AA:AA,$I$2)+COUNTIFS(Total!X:X,$I$3,Total!W:W,B14,Total!O:O,DB!$G$5,Total!AA:AA,DB!$O$5,Total!AA:AA,DB!$G$9,Total!AA:AA,DB!$O$9,Total!AA:AA,$I$2)+COUNTIFS(Total!X:X,$I$3,Total!W:W,B14,Total!AA:AA,DB!$G$5,Total!N:N,DB!$O$5,Total!AA:AA,DB!$G$9,Total!AA:AA,DB!$O$9,Total!AA:AA,$I$2)+COUNTIFS(Total!X:X,$I$3,Total!W:W,B14,Total!AA:AA,DB!$G$5,Total!AA:AA,DB!$O$5,Total!M:M,DB!$G$9,Total!AA:AA,DB!$O$9,Total!AA:AA,$I$2)+COUNTIFS(Total!X:X,$I$3,Total!W:W,B14,Total!AA:AA,DB!$G$5,Total!AA:AA,DB!$O$5,Total!AA:AA,DB!$G$9,Total!K:K,DB!$O$9,Total!AA:AA,$I$2)+COUNTIFS(Total!X:X,$I$3,Total!W:W,B14,Total!AA:AA,DB!$G$5,Total!AA:AA,DB!$O$5,Total!AA:AA,DB!$G$9,Total!AA:AA,DB!$O$9,Total!C:C,$I$2)+COUNTIFS(Total!X:X,$I$3,Total!W:W,B14,Total!O:O,DB!$G$5,Total!N:N,DB!$O$5,Total!M:M,DB!$G$9,Total!AA:AA,DB!$O$9,Total!AA:AA,$I$2)+COUNTIFS(Total!X:X,$I$3,Total!W:W,B14,Total!O:O,DB!$G$5,Total!N:N,DB!$O$5,Total!AA:AA,DB!$G$9,Total!K:K,DB!$O$9,Total!AA:AA,$I$2)+COUNTIFS(Total!X:X,$I$3,Total!W:W,B14,Total!O:O,DB!$G$5,Total!N:N,DB!$O$5,Total!AA:AA,DB!$G$9,Total!AA:AA,DB!$O$9,Total!C:C,$I$2)+COUNTIFS(Total!X:X,$I$3,Total!W:W,B14,Total!O:O,DB!$G$5,Total!AA:AA,DB!$O$5,Total!M:M,DB!$G$9,Total!K:K,DB!$O$9,Total!AA:AA,$I$2)+COUNTIFS(Total!X:X,$I$3,Total!W:W,B14,Total!O:O,DB!$G$5,Total!AA:AA,DB!$O$5,Total!M:M,DB!$G$9,Total!AA:AA,DB!$O$9,Total!C:C,$I$2)+COUNTIFS(Total!X:X,$I$3,Total!W:W,B14,Total!O:O,DB!$G$5,Total!AA:AA,DB!$O$5,Total!AA:AA,DB!$G$9,Total!K:K,DB!$O$9,Total!C:C,$I$2)+COUNTIFS(Total!X:X,$I$3,Total!W:W,B14,Total!AA:AA,DB!$G$5,Total!N:N,DB!$O$5,Total!M:M,DB!$G$9,Total!K:K,DB!$O$9,Total!AA:AA,$I$2)+COUNTIFS(Total!X:X,$I$3,Total!W:W,B14,Total!AA:AA,DB!$G$5,Total!N:N,DB!$O$5,Total!M:M,DB!$G$9,Total!AA:AA,DB!$O$9,Total!C:C,$I$2)+COUNTIFS(Total!X:X,$I$3,Total!W:W,B14,Total!AA:AA,DB!$G$5,Total!N:N,DB!$O$5,Total!AA:AA,DB!$G$9,Total!K:K,DB!$O$9,Total!C:C,$I$2)+COUNTIFS(Total!X:X,$I$3,Total!W:W,B14,Total!AA:AA,DB!$G$5,Total!AA:AA,DB!$O$5,Total!M:M,DB!$G$9,Total!K:K,DB!$O$9,Total!C:C,$I$2)+COUNTIFS(Total!X:X,$I$3,Total!W:W,B14,Total!O:O,DB!$G$5,Total!N:N,DB!$O$5,Total!AA:AA,DB!$G$9,Total!AA:AA,DB!$O$9,Total!AA:AA,$I$2)+COUNTIFS(Total!X:X,$I$3,Total!W:W,B14,Total!O:O,DB!$G$5,Total!AA:AA,DB!$O$5,Total!M:M,DB!$G$9,Total!AA:AA,DB!$O$9,Total!AA:AA,$I$2)+COUNTIFS(Total!X:X,$I$3,Total!W:W,B14,Total!O:O,DB!$G$5,Total!AA:AA,DB!$O$5,Total!AA:AA,DB!$G$9,Total!K:K,DB!$O$9,Total!AA:AA,$I$2)+COUNTIFS(Total!X:X,$I$3,Total!W:W,B14,Total!O:O,DB!$G$5,Total!AA:AA,DB!$O$5,Total!AA:AA,DB!$G$9,Total!AA:AA,DB!$O$9,Total!C:C,$I$2)+COUNTIFS(Total!X:X,$I$3,Total!W:W,B14,Total!AA:AA,DB!$G$5,Total!N:N,DB!$O$5,Total!M:M,DB!$G$9,Total!AA:AA,DB!$O$9,Total!AA:AA,$I$2)+COUNTIFS(Total!X:X,$I$3,Total!W:W,B14,Total!AA:AA,DB!$G$5,Total!N:N,DB!$O$5,Total!AA:AA,DB!$G$9,Total!K:K,DB!$O$9,Total!AA:AA,$I$2)+COUNTIFS(Total!X:X,$I$3,Total!W:W,B14,Total!AA:AA,DB!$G$5,Total!N:N,DB!$O$5,Total!AA:AA,DB!$G$9,Total!AA:AA,DB!$O$9,Total!C:C,$I$2)+COUNTIFS(Total!X:X,$I$3,Total!W:W,B14,Total!AA:AA,DB!$G$5,Total!AA:AA,DB!$O$5,Total!M:M,DB!$G$9,Total!K:K,DB!$O$9,Total!AA:AA,$I$2)+COUNTIFS(Total!X:X,$I$3,Total!W:W,B14,Total!AA:AA,DB!$G$5,Total!AA:AA,DB!$O$5,Total!M:M,DB!$G$9,Total!AA:AA,DB!$O$9,Total!C:C,$I$2)+COUNTIFS(Total!X:X,$I$3,Total!W:W,B14,Total!AA:AA,DB!$G$5,Total!AA:AA,DB!$O$5,Total!AA:AA,DB!$G$9,Total!K:K,DB!$O$9,Total!C:C,$I$2)+COUNTIFS(Total!X:X,$I$3,Total!W:W,B14,Total!AA:AA,DB!$G$5,Total!N:N,DB!$O$5,Total!M:M,DB!$G$9,Total!K:K,DB!$O$9,Total!C:C,$I$2)+COUNTIFS(Total!X:X,$I$3,Total!W:W,B14,Total!O:O,DB!$G$5,Total!AA:AA,DB!$O$5,Total!M:M,DB!$G$9,Total!K:K,DB!$O$9,Total!C:C,$I$2)+COUNTIFS(Total!X:X,$I$3,Total!W:W,B14,Total!O:O,DB!$G$5,Total!N:N,DB!$O$5,Total!AA:AA,DB!$G$9,Total!K:K,DB!$O$9,Total!C:C,$I$2)+COUNTIFS(Total!X:X,$I$3,Total!W:W,B14,Total!O:O,DB!$G$5,Total!N:N,DB!$O$5,Total!M:M,DB!$G$9,Total!AA:AA,DB!$O$9,Total!C:C,$I$2)+COUNTIFS(Total!X:X,$I$3,Total!W:W,B14,Total!O:O,DB!$G$5,Total!N:N,DB!$O$5,Total!M:M,DB!$G$9,Total!K:K,DB!$O$9,Total!AA:AA,$I$2)</f>
        <v>0</v>
      </c>
      <c r="J14" s="31">
        <f>COUNTIFS(Total!X:X,$J$3,Total!W:W,B14,Total!O:O,DB!$G$5,Total!N:N,DB!$O$5,Total!M:M,DB!$G$9,Total!K:K,DB!$O$9,Total!C:C,$I$2)+COUNTIFS(Total!X:X,$J$3,Total!W:W,B14,Total!AA:AA,DB!$G$5,Total!AA:AA,DB!$O$5,Total!AA:AA,DB!$G$9,Total!AA:AA,DB!$O$9,Total!AA:AA,$I$2)+COUNTIFS(Total!X:X,$J$3,Total!W:W,B14,Total!O:O,DB!$G$5,Total!AA:AA,DB!$O$5,Total!AA:AA,DB!$G$9,Total!AA:AA,DB!$O$9,Total!AA:AA,$I$2)+COUNTIFS(Total!X:X,$J$3,Total!W:W,B14,Total!AA:AA,DB!$G$5,Total!N:N,DB!$O$5,Total!AA:AA,DB!$G$9,Total!AA:AA,DB!$O$9,Total!AA:AA,$I$2)+COUNTIFS(Total!X:X,$J$3,Total!W:W,B14,Total!AA:AA,DB!$G$5,Total!AA:AA,DB!$O$5,Total!M:M,DB!$G$9,Total!AA:AA,DB!$O$9,Total!AA:AA,$I$2)+COUNTIFS(Total!X:X,$J$3,Total!W:W,B14,Total!AA:AA,DB!$G$5,Total!AA:AA,DB!$O$5,Total!AA:AA,DB!$G$9,Total!K:K,DB!$O$9,Total!AA:AA,$I$2)+COUNTIFS(Total!X:X,$J$3,Total!W:W,B14,Total!AA:AA,DB!$G$5,Total!AA:AA,DB!$O$5,Total!AA:AA,DB!$G$9,Total!AA:AA,DB!$O$9,Total!C:C,$I$2)+COUNTIFS(Total!X:X,$J$3,Total!W:W,B14,Total!O:O,DB!$G$5,Total!N:N,DB!$O$5,Total!M:M,DB!$G$9,Total!AA:AA,DB!$O$9,Total!AA:AA,$I$2)+COUNTIFS(Total!X:X,$J$3,Total!W:W,B14,Total!O:O,DB!$G$5,Total!N:N,DB!$O$5,Total!AA:AA,DB!$G$9,Total!K:K,DB!$O$9,Total!AA:AA,$I$2)+COUNTIFS(Total!X:X,$J$3,Total!W:W,B14,Total!O:O,DB!$G$5,Total!N:N,DB!$O$5,Total!AA:AA,DB!$G$9,Total!AA:AA,DB!$O$9,Total!C:C,$I$2)+COUNTIFS(Total!X:X,$J$3,Total!W:W,B14,Total!O:O,DB!$G$5,Total!AA:AA,DB!$O$5,Total!M:M,DB!$G$9,Total!K:K,DB!$O$9,Total!AA:AA,$I$2)+COUNTIFS(Total!X:X,$J$3,Total!W:W,B14,Total!O:O,DB!$G$5,Total!AA:AA,DB!$O$5,Total!M:M,DB!$G$9,Total!AA:AA,DB!$O$9,Total!C:C,$I$2)+COUNTIFS(Total!X:X,$J$3,Total!W:W,B14,Total!O:O,DB!$G$5,Total!AA:AA,DB!$O$5,Total!AA:AA,DB!$G$9,Total!K:K,DB!$O$9,Total!C:C,$I$2)+COUNTIFS(Total!X:X,$J$3,Total!W:W,B14,Total!AA:AA,DB!$G$5,Total!N:N,DB!$O$5,Total!M:M,DB!$G$9,Total!K:K,DB!$O$9,Total!AA:AA,$I$2)+COUNTIFS(Total!X:X,$J$3,Total!W:W,B14,Total!AA:AA,DB!$G$5,Total!N:N,DB!$O$5,Total!M:M,DB!$G$9,Total!AA:AA,DB!$O$9,Total!C:C,$I$2)+COUNTIFS(Total!X:X,$J$3,Total!W:W,B14,Total!AA:AA,DB!$G$5,Total!N:N,DB!$O$5,Total!AA:AA,DB!$G$9,Total!K:K,DB!$O$9,Total!C:C,$I$2)+COUNTIFS(Total!X:X,$J$3,Total!W:W,B14,Total!AA:AA,DB!$G$5,Total!AA:AA,DB!$O$5,Total!M:M,DB!$G$9,Total!K:K,DB!$O$9,Total!C:C,$I$2)+COUNTIFS(Total!X:X,$J$3,Total!W:W,B14,Total!O:O,DB!$G$5,Total!N:N,DB!$O$5,Total!AA:AA,DB!$G$9,Total!AA:AA,DB!$O$9,Total!AA:AA,$I$2)+COUNTIFS(Total!X:X,$J$3,Total!W:W,B14,Total!O:O,DB!$G$5,Total!AA:AA,DB!$O$5,Total!M:M,DB!$G$9,Total!AA:AA,DB!$O$9,Total!AA:AA,$I$2)+COUNTIFS(Total!X:X,$J$3,Total!W:W,B14,Total!O:O,DB!$G$5,Total!AA:AA,DB!$O$5,Total!AA:AA,DB!$G$9,Total!K:K,DB!$O$9,Total!AA:AA,$I$2)+COUNTIFS(Total!X:X,$J$3,Total!W:W,B14,Total!O:O,DB!$G$5,Total!AA:AA,DB!$O$5,Total!AA:AA,DB!$G$9,Total!AA:AA,DB!$O$9,Total!C:C,$I$2)+COUNTIFS(Total!X:X,$J$3,Total!W:W,B14,Total!AA:AA,DB!$G$5,Total!N:N,DB!$O$5,Total!M:M,DB!$G$9,Total!AA:AA,DB!$O$9,Total!AA:AA,$I$2)+COUNTIFS(Total!X:X,$J$3,Total!W:W,B14,Total!AA:AA,DB!$G$5,Total!N:N,DB!$O$5,Total!AA:AA,DB!$G$9,Total!K:K,DB!$O$9,Total!AA:AA,$I$2)+COUNTIFS(Total!X:X,$J$3,Total!W:W,B14,Total!AA:AA,DB!$G$5,Total!N:N,DB!$O$5,Total!AA:AA,DB!$G$9,Total!AA:AA,DB!$O$9,Total!C:C,$I$2)+COUNTIFS(Total!X:X,$J$3,Total!W:W,B14,Total!AA:AA,DB!$G$5,Total!AA:AA,DB!$O$5,Total!M:M,DB!$G$9,Total!K:K,DB!$O$9,Total!AA:AA,$I$2)+COUNTIFS(Total!X:X,$J$3,Total!W:W,B14,Total!AA:AA,DB!$G$5,Total!AA:AA,DB!$O$5,Total!M:M,DB!$G$9,Total!AA:AA,DB!$O$9,Total!C:C,$I$2)+COUNTIFS(Total!X:X,$J$3,Total!W:W,B14,Total!AA:AA,DB!$G$5,Total!AA:AA,DB!$O$5,Total!AA:AA,DB!$G$9,Total!K:K,DB!$O$9,Total!C:C,$I$2)+COUNTIFS(Total!X:X,$J$3,Total!W:W,B14,Total!AA:AA,DB!$G$5,Total!N:N,DB!$O$5,Total!M:M,DB!$G$9,Total!K:K,DB!$O$9,Total!C:C,$I$2)+COUNTIFS(Total!X:X,$J$3,Total!W:W,B14,Total!O:O,DB!$G$5,Total!AA:AA,DB!$O$5,Total!M:M,DB!$G$9,Total!K:K,DB!$O$9,Total!C:C,$I$2)+COUNTIFS(Total!X:X,$J$3,Total!W:W,B14,Total!O:O,DB!$G$5,Total!N:N,DB!$O$5,Total!AA:AA,DB!$G$9,Total!K:K,DB!$O$9,Total!C:C,$I$2)+COUNTIFS(Total!X:X,$J$3,Total!W:W,B14,Total!O:O,DB!$G$5,Total!N:N,DB!$O$5,Total!M:M,DB!$G$9,Total!AA:AA,DB!$O$9,Total!C:C,$I$2)+COUNTIFS(Total!X:X,$J$3,Total!W:W,B14,Total!O:O,DB!$G$5,Total!N:N,DB!$O$5,Total!M:M,DB!$G$9,Total!K:K,DB!$O$9,Total!AA:AA,$I$2)</f>
        <v>0</v>
      </c>
      <c r="K14" s="31">
        <f>COUNTIFS(Total!X:X,$K$3,Total!W:W,B14,Total!O:O,DB!$G$5,Total!N:N,DB!$O$5,Total!M:M,DB!$G$9,Total!K:K,DB!$O$9,Total!C:C,$I$2)+COUNTIFS(Total!X:X,$K$3,Total!W:W,B14,Total!AA:AA,DB!$G$5,Total!AA:AA,DB!$O$5,Total!AA:AA,DB!$G$9,Total!AA:AA,DB!$O$9,Total!AA:AA,$I$2)+COUNTIFS(Total!X:X,$K$3,Total!W:W,B14,Total!O:O,DB!$G$5,Total!AA:AA,DB!$O$5,Total!AA:AA,DB!$G$9,Total!AA:AA,DB!$O$9,Total!AA:AA,$I$2)+COUNTIFS(Total!X:X,$K$3,Total!W:W,B14,Total!AA:AA,DB!$G$5,Total!N:N,DB!$O$5,Total!AA:AA,DB!$G$9,Total!AA:AA,DB!$O$9,Total!AA:AA,$I$2)+COUNTIFS(Total!X:X,$K$3,Total!W:W,B14,Total!AA:AA,DB!$G$5,Total!AA:AA,DB!$O$5,Total!M:M,DB!$G$9,Total!AA:AA,DB!$O$9,Total!AA:AA,$I$2)+COUNTIFS(Total!X:X,$K$3,Total!W:W,B14,Total!AA:AA,DB!$G$5,Total!AA:AA,DB!$O$5,Total!AA:AA,DB!$G$9,Total!K:K,DB!$O$9,Total!AA:AA,$I$2)+COUNTIFS(Total!X:X,$K$3,Total!W:W,B14,Total!AA:AA,DB!$G$5,Total!AA:AA,DB!$O$5,Total!AA:AA,DB!$G$9,Total!AA:AA,DB!$O$9,Total!C:C,$I$2)+COUNTIFS(Total!X:X,$K$3,Total!W:W,B14,Total!O:O,DB!$G$5,Total!N:N,DB!$O$5,Total!M:M,DB!$G$9,Total!AA:AA,DB!$O$9,Total!AA:AA,$I$2)+COUNTIFS(Total!X:X,$K$3,Total!W:W,B14,Total!O:O,DB!$G$5,Total!N:N,DB!$O$5,Total!AA:AA,DB!$G$9,Total!K:K,DB!$O$9,Total!AA:AA,$I$2)+COUNTIFS(Total!X:X,$K$3,Total!W:W,B14,Total!O:O,DB!$G$5,Total!N:N,DB!$O$5,Total!AA:AA,DB!$G$9,Total!AA:AA,DB!$O$9,Total!C:C,$I$2)+COUNTIFS(Total!X:X,$K$3,Total!W:W,B14,Total!O:O,DB!$G$5,Total!AA:AA,DB!$O$5,Total!M:M,DB!$G$9,Total!K:K,DB!$O$9,Total!AA:AA,$I$2)+COUNTIFS(Total!X:X,$K$3,Total!W:W,B14,Total!O:O,DB!$G$5,Total!AA:AA,DB!$O$5,Total!M:M,DB!$G$9,Total!AA:AA,DB!$O$9,Total!C:C,$I$2)+COUNTIFS(Total!X:X,$K$3,Total!W:W,B14,Total!O:O,DB!$G$5,Total!AA:AA,DB!$O$5,Total!AA:AA,DB!$G$9,Total!K:K,DB!$O$9,Total!C:C,$I$2)+COUNTIFS(Total!X:X,$K$3,Total!W:W,B14,Total!AA:AA,DB!$G$5,Total!N:N,DB!$O$5,Total!M:M,DB!$G$9,Total!K:K,DB!$O$9,Total!AA:AA,$I$2)+COUNTIFS(Total!X:X,$K$3,Total!W:W,B14,Total!AA:AA,DB!$G$5,Total!N:N,DB!$O$5,Total!M:M,DB!$G$9,Total!AA:AA,DB!$O$9,Total!C:C,$I$2)+COUNTIFS(Total!X:X,$K$3,Total!W:W,B14,Total!AA:AA,DB!$G$5,Total!N:N,DB!$O$5,Total!AA:AA,DB!$G$9,Total!K:K,DB!$O$9,Total!C:C,$I$2)+COUNTIFS(Total!X:X,$K$3,Total!W:W,B14,Total!AA:AA,DB!$G$5,Total!AA:AA,DB!$O$5,Total!M:M,DB!$G$9,Total!K:K,DB!$O$9,Total!C:C,$I$2)+COUNTIFS(Total!X:X,$K$3,Total!W:W,B14,Total!O:O,DB!$G$5,Total!N:N,DB!$O$5,Total!AA:AA,DB!$G$9,Total!AA:AA,DB!$O$9,Total!AA:AA,$I$2)+COUNTIFS(Total!X:X,$K$3,Total!W:W,B14,Total!O:O,DB!$G$5,Total!AA:AA,DB!$O$5,Total!M:M,DB!$G$9,Total!AA:AA,DB!$O$9,Total!AA:AA,$I$2)+COUNTIFS(Total!X:X,$K$3,Total!W:W,B14,Total!O:O,DB!$G$5,Total!AA:AA,DB!$O$5,Total!AA:AA,DB!$G$9,Total!K:K,DB!$O$9,Total!AA:AA,$I$2)+COUNTIFS(Total!X:X,$K$3,Total!W:W,B14,Total!O:O,DB!$G$5,Total!AA:AA,DB!$O$5,Total!AA:AA,DB!$G$9,Total!AA:AA,DB!$O$9,Total!C:C,$I$2)+COUNTIFS(Total!X:X,$K$3,Total!W:W,B14,Total!AA:AA,DB!$G$5,Total!N:N,DB!$O$5,Total!M:M,DB!$G$9,Total!AA:AA,DB!$O$9,Total!AA:AA,$I$2)+COUNTIFS(Total!X:X,$K$3,Total!W:W,B14,Total!AA:AA,DB!$G$5,Total!N:N,DB!$O$5,Total!AA:AA,DB!$G$9,Total!K:K,DB!$O$9,Total!AA:AA,$I$2)+COUNTIFS(Total!X:X,$K$3,Total!W:W,B14,Total!AA:AA,DB!$G$5,Total!N:N,DB!$O$5,Total!AA:AA,DB!$G$9,Total!AA:AA,DB!$O$9,Total!C:C,$I$2)+COUNTIFS(Total!X:X,$K$3,Total!W:W,B14,Total!AA:AA,DB!$G$5,Total!AA:AA,DB!$O$5,Total!M:M,DB!$G$9,Total!K:K,DB!$O$9,Total!AA:AA,$I$2)+COUNTIFS(Total!X:X,$K$3,Total!W:W,B14,Total!AA:AA,DB!$G$5,Total!AA:AA,DB!$O$5,Total!M:M,DB!$G$9,Total!AA:AA,DB!$O$9,Total!C:C,$I$2)+COUNTIFS(Total!X:X,$K$3,Total!W:W,B14,Total!AA:AA,DB!$G$5,Total!AA:AA,DB!$O$5,Total!AA:AA,DB!$G$9,Total!K:K,DB!$O$9,Total!C:C,$I$2)+COUNTIFS(Total!X:X,$K$3,Total!W:W,B14,Total!AA:AA,DB!$G$5,Total!N:N,DB!$O$5,Total!M:M,DB!$G$9,Total!K:K,DB!$O$9,Total!C:C,$I$2)+COUNTIFS(Total!X:X,$K$3,Total!W:W,B14,Total!O:O,DB!$G$5,Total!AA:AA,DB!$O$5,Total!M:M,DB!$G$9,Total!K:K,DB!$O$9,Total!C:C,$I$2)+COUNTIFS(Total!X:X,$K$3,Total!W:W,B14,Total!O:O,DB!$G$5,Total!N:N,DB!$O$5,Total!AA:AA,DB!$G$9,Total!K:K,DB!$O$9,Total!C:C,$I$2)+COUNTIFS(Total!X:X,$K$3,Total!W:W,B14,Total!O:O,DB!$G$5,Total!N:N,DB!$O$5,Total!M:M,DB!$G$9,Total!AA:AA,DB!$O$9,Total!C:C,$I$2)+COUNTIFS(Total!X:X,$K$3,Total!W:W,B14,Total!O:O,DB!$G$5,Total!N:N,DB!$O$5,Total!M:M,DB!$G$9,Total!K:K,DB!$O$9,Total!AA:AA,$I$2)</f>
        <v>0</v>
      </c>
      <c r="L14" s="31">
        <f>COUNTIFS(Total!X:X,$L$3,Total!W:W,B14,Total!O:O,DB!$G$5,Total!N:N,DB!$O$5,Total!M:M,DB!$G$9,Total!K:K,DB!$O$9,Total!C:C,$I$2)+COUNTIFS(Total!X:X,$L$3,Total!W:W,B14,Total!AA:AA,DB!$G$5,Total!AA:AA,DB!$O$5,Total!AA:AA,DB!$G$9,Total!AA:AA,DB!$O$9,Total!AA:AA,$I$2)+COUNTIFS(Total!X:X,$L$3,Total!W:W,B14,Total!O:O,DB!$G$5,Total!AA:AA,DB!$O$5,Total!AA:AA,DB!$G$9,Total!AA:AA,DB!$O$9,Total!AA:AA,$I$2)+COUNTIFS(Total!X:X,$L$3,Total!W:W,B14,Total!AA:AA,DB!$G$5,Total!N:N,DB!$O$5,Total!AA:AA,DB!$G$9,Total!AA:AA,DB!$O$9,Total!AA:AA,$I$2)+COUNTIFS(Total!X:X,$L$3,Total!W:W,B14,Total!AA:AA,DB!$G$5,Total!AA:AA,DB!$O$5,Total!M:M,DB!$G$9,Total!AA:AA,DB!$O$9,Total!AA:AA,$I$2)+COUNTIFS(Total!X:X,$L$3,Total!W:W,B14,Total!AA:AA,DB!$G$5,Total!AA:AA,DB!$O$5,Total!AA:AA,DB!$G$9,Total!K:K,DB!$O$9,Total!AA:AA,$I$2)+COUNTIFS(Total!X:X,$L$3,Total!W:W,B14,Total!AA:AA,DB!$G$5,Total!AA:AA,DB!$O$5,Total!AA:AA,DB!$G$9,Total!AA:AA,DB!$O$9,Total!C:C,$I$2)+COUNTIFS(Total!X:X,$L$3,Total!W:W,B14,Total!O:O,DB!$G$5,Total!N:N,DB!$O$5,Total!M:M,DB!$G$9,Total!AA:AA,DB!$O$9,Total!AA:AA,$I$2)+COUNTIFS(Total!X:X,$L$3,Total!W:W,B14,Total!O:O,DB!$G$5,Total!N:N,DB!$O$5,Total!AA:AA,DB!$G$9,Total!K:K,DB!$O$9,Total!AA:AA,$I$2)+COUNTIFS(Total!X:X,$L$3,Total!W:W,B14,Total!O:O,DB!$G$5,Total!N:N,DB!$O$5,Total!AA:AA,DB!$G$9,Total!AA:AA,DB!$O$9,Total!C:C,$I$2)+COUNTIFS(Total!X:X,$L$3,Total!W:W,B14,Total!O:O,DB!$G$5,Total!AA:AA,DB!$O$5,Total!M:M,DB!$G$9,Total!K:K,DB!$O$9,Total!AA:AA,$I$2)+COUNTIFS(Total!X:X,$L$3,Total!W:W,B14,Total!O:O,DB!$G$5,Total!AA:AA,DB!$O$5,Total!M:M,DB!$G$9,Total!AA:AA,DB!$O$9,Total!C:C,$I$2)+COUNTIFS(Total!X:X,$L$3,Total!W:W,B14,Total!O:O,DB!$G$5,Total!AA:AA,DB!$O$5,Total!AA:AA,DB!$G$9,Total!K:K,DB!$O$9,Total!C:C,$I$2)+COUNTIFS(Total!X:X,$L$3,Total!W:W,B14,Total!AA:AA,DB!$G$5,Total!N:N,DB!$O$5,Total!M:M,DB!$G$9,Total!K:K,DB!$O$9,Total!AA:AA,$I$2)+COUNTIFS(Total!X:X,$L$3,Total!W:W,B14,Total!AA:AA,DB!$G$5,Total!N:N,DB!$O$5,Total!M:M,DB!$G$9,Total!AA:AA,DB!$O$9,Total!C:C,$I$2)+COUNTIFS(Total!X:X,$L$3,Total!W:W,B14,Total!AA:AA,DB!$G$5,Total!N:N,DB!$O$5,Total!AA:AA,DB!$G$9,Total!K:K,DB!$O$9,Total!C:C,$I$2)+COUNTIFS(Total!X:X,$L$3,Total!W:W,B14,Total!AA:AA,DB!$G$5,Total!AA:AA,DB!$O$5,Total!M:M,DB!$G$9,Total!K:K,DB!$O$9,Total!C:C,$I$2)+COUNTIFS(Total!X:X,$L$3,Total!W:W,B14,Total!O:O,DB!$G$5,Total!N:N,DB!$O$5,Total!AA:AA,DB!$G$9,Total!AA:AA,DB!$O$9,Total!AA:AA,$I$2)+COUNTIFS(Total!X:X,$L$3,Total!W:W,B14,Total!O:O,DB!$G$5,Total!AA:AA,DB!$O$5,Total!M:M,DB!$G$9,Total!AA:AA,DB!$O$9,Total!AA:AA,$I$2)+COUNTIFS(Total!X:X,$L$3,Total!W:W,B14,Total!O:O,DB!$G$5,Total!AA:AA,DB!$O$5,Total!AA:AA,DB!$G$9,Total!K:K,DB!$O$9,Total!AA:AA,$I$2)+COUNTIFS(Total!X:X,$L$3,Total!W:W,B14,Total!O:O,DB!$G$5,Total!AA:AA,DB!$O$5,Total!AA:AA,DB!$G$9,Total!AA:AA,DB!$O$9,Total!C:C,$I$2)+COUNTIFS(Total!X:X,$L$3,Total!W:W,B14,Total!AA:AA,DB!$G$5,Total!N:N,DB!$O$5,Total!M:M,DB!$G$9,Total!AA:AA,DB!$O$9,Total!AA:AA,$I$2)+COUNTIFS(Total!X:X,$L$3,Total!W:W,B14,Total!AA:AA,DB!$G$5,Total!N:N,DB!$O$5,Total!AA:AA,DB!$G$9,Total!K:K,DB!$O$9,Total!AA:AA,$I$2)+COUNTIFS(Total!X:X,$L$3,Total!W:W,B14,Total!AA:AA,DB!$G$5,Total!N:N,DB!$O$5,Total!AA:AA,DB!$G$9,Total!AA:AA,DB!$O$9,Total!C:C,$I$2)+COUNTIFS(Total!X:X,$L$3,Total!W:W,B14,Total!AA:AA,DB!$G$5,Total!AA:AA,DB!$O$5,Total!M:M,DB!$G$9,Total!K:K,DB!$O$9,Total!AA:AA,$I$2)+COUNTIFS(Total!X:X,$L$3,Total!W:W,B14,Total!AA:AA,DB!$G$5,Total!AA:AA,DB!$O$5,Total!M:M,DB!$G$9,Total!AA:AA,DB!$O$9,Total!C:C,$I$2)+COUNTIFS(Total!X:X,$L$3,Total!W:W,B14,Total!AA:AA,DB!$G$5,Total!AA:AA,DB!$O$5,Total!AA:AA,DB!$G$9,Total!K:K,DB!$O$9,Total!C:C,$I$2)+COUNTIFS(Total!X:X,$L$3,Total!W:W,B14,Total!AA:AA,DB!$G$5,Total!N:N,DB!$O$5,Total!M:M,DB!$G$9,Total!K:K,DB!$O$9,Total!C:C,$I$2)+COUNTIFS(Total!X:X,$L$3,Total!W:W,B14,Total!O:O,DB!$G$5,Total!AA:AA,DB!$O$5,Total!M:M,DB!$G$9,Total!K:K,DB!$O$9,Total!C:C,$I$2)+COUNTIFS(Total!X:X,$L$3,Total!W:W,B14,Total!O:O,DB!$G$5,Total!N:N,DB!$O$5,Total!AA:AA,DB!$G$9,Total!K:K,DB!$O$9,Total!C:C,$I$2)+COUNTIFS(Total!X:X,$L$3,Total!W:W,B14,Total!O:O,DB!$G$5,Total!N:N,DB!$O$5,Total!M:M,DB!$G$9,Total!AA:AA,DB!$O$9,Total!C:C,$I$2)+COUNTIFS(Total!X:X,$L$3,Total!W:W,B14,Total!O:O,DB!$G$5,Total!N:N,DB!$O$5,Total!M:M,DB!$G$9,Total!K:K,DB!$O$9,Total!AA:AA,$I$2)</f>
        <v>0</v>
      </c>
      <c r="M14" s="31">
        <f>COUNTIFS(Total!X:X,$M$3,Total!W:W,B14,Total!O:O,DB!$G$5,Total!N:N,DB!$O$5,Total!M:M,DB!$G$9,Total!K:K,DB!$O$9,Total!C:C,$I$2)+COUNTIFS(Total!X:X,$M$3,Total!W:W,B14,Total!AA:AA,DB!$G$5,Total!AA:AA,DB!$O$5,Total!AA:AA,DB!$G$9,Total!AA:AA,DB!$O$9,Total!AA:AA,$I$2)+COUNTIFS(Total!X:X,$M$3,Total!W:W,B14,Total!O:O,DB!$G$5,Total!AA:AA,DB!$O$5,Total!AA:AA,DB!$G$9,Total!AA:AA,DB!$O$9,Total!AA:AA,$I$2)+COUNTIFS(Total!X:X,$M$3,Total!W:W,B14,Total!AA:AA,DB!$G$5,Total!N:N,DB!$O$5,Total!AA:AA,DB!$G$9,Total!AA:AA,DB!$O$9,Total!AA:AA,$I$2)+COUNTIFS(Total!X:X,$M$3,Total!W:W,B14,Total!AA:AA,DB!$G$5,Total!AA:AA,DB!$O$5,Total!M:M,DB!$G$9,Total!AA:AA,DB!$O$9,Total!AA:AA,$I$2)+COUNTIFS(Total!X:X,$M$3,Total!W:W,B14,Total!AA:AA,DB!$G$5,Total!AA:AA,DB!$O$5,Total!AA:AA,DB!$G$9,Total!K:K,DB!$O$9,Total!AA:AA,$I$2)+COUNTIFS(Total!X:X,$M$3,Total!W:W,B14,Total!AA:AA,DB!$G$5,Total!AA:AA,DB!$O$5,Total!AA:AA,DB!$G$9,Total!AA:AA,DB!$O$9,Total!C:C,$I$2)+COUNTIFS(Total!X:X,$M$3,Total!W:W,B14,Total!O:O,DB!$G$5,Total!N:N,DB!$O$5,Total!M:M,DB!$G$9,Total!AA:AA,DB!$O$9,Total!AA:AA,$I$2)+COUNTIFS(Total!X:X,$M$3,Total!W:W,B14,Total!O:O,DB!$G$5,Total!N:N,DB!$O$5,Total!AA:AA,DB!$G$9,Total!K:K,DB!$O$9,Total!AA:AA,$I$2)+COUNTIFS(Total!X:X,$M$3,Total!W:W,B14,Total!O:O,DB!$G$5,Total!N:N,DB!$O$5,Total!AA:AA,DB!$G$9,Total!AA:AA,DB!$O$9,Total!C:C,$I$2)+COUNTIFS(Total!X:X,$M$3,Total!W:W,B14,Total!O:O,DB!$G$5,Total!AA:AA,DB!$O$5,Total!M:M,DB!$G$9,Total!K:K,DB!$O$9,Total!AA:AA,$I$2)+COUNTIFS(Total!X:X,$M$3,Total!W:W,B14,Total!O:O,DB!$G$5,Total!AA:AA,DB!$O$5,Total!M:M,DB!$G$9,Total!AA:AA,DB!$O$9,Total!C:C,$I$2)+COUNTIFS(Total!X:X,$M$3,Total!W:W,B14,Total!O:O,DB!$G$5,Total!AA:AA,DB!$O$5,Total!AA:AA,DB!$G$9,Total!K:K,DB!$O$9,Total!C:C,$I$2)+COUNTIFS(Total!X:X,$M$3,Total!W:W,B14,Total!AA:AA,DB!$G$5,Total!N:N,DB!$O$5,Total!M:M,DB!$G$9,Total!K:K,DB!$O$9,Total!AA:AA,$I$2)+COUNTIFS(Total!X:X,$M$3,Total!W:W,B14,Total!AA:AA,DB!$G$5,Total!N:N,DB!$O$5,Total!M:M,DB!$G$9,Total!AA:AA,DB!$O$9,Total!C:C,$I$2)+COUNTIFS(Total!X:X,$M$3,Total!W:W,B14,Total!AA:AA,DB!$G$5,Total!N:N,DB!$O$5,Total!AA:AA,DB!$G$9,Total!K:K,DB!$O$9,Total!C:C,$I$2)+COUNTIFS(Total!X:X,$M$3,Total!W:W,B14,Total!AA:AA,DB!$G$5,Total!AA:AA,DB!$O$5,Total!M:M,DB!$G$9,Total!K:K,DB!$O$9,Total!C:C,$I$2)+COUNTIFS(Total!X:X,$M$3,Total!W:W,B14,Total!O:O,DB!$G$5,Total!N:N,DB!$O$5,Total!AA:AA,DB!$G$9,Total!AA:AA,DB!$O$9,Total!AA:AA,$I$2)+COUNTIFS(Total!X:X,$M$3,Total!W:W,B14,Total!O:O,DB!$G$5,Total!AA:AA,DB!$O$5,Total!M:M,DB!$G$9,Total!AA:AA,DB!$O$9,Total!AA:AA,$I$2)+COUNTIFS(Total!X:X,$M$3,Total!W:W,B14,Total!O:O,DB!$G$5,Total!AA:AA,DB!$O$5,Total!AA:AA,DB!$G$9,Total!K:K,DB!$O$9,Total!AA:AA,$I$2)+COUNTIFS(Total!X:X,$M$3,Total!W:W,B14,Total!O:O,DB!$G$5,Total!AA:AA,DB!$O$5,Total!AA:AA,DB!$G$9,Total!AA:AA,DB!$O$9,Total!C:C,$I$2)+COUNTIFS(Total!X:X,$M$3,Total!W:W,B14,Total!AA:AA,DB!$G$5,Total!N:N,DB!$O$5,Total!M:M,DB!$G$9,Total!AA:AA,DB!$O$9,Total!AA:AA,$I$2)+COUNTIFS(Total!X:X,$M$3,Total!W:W,B14,Total!AA:AA,DB!$G$5,Total!N:N,DB!$O$5,Total!AA:AA,DB!$G$9,Total!K:K,DB!$O$9,Total!AA:AA,$I$2)+COUNTIFS(Total!X:X,$M$3,Total!W:W,B14,Total!AA:AA,DB!$G$5,Total!N:N,DB!$O$5,Total!AA:AA,DB!$G$9,Total!AA:AA,DB!$O$9,Total!C:C,$I$2)+COUNTIFS(Total!X:X,$M$3,Total!W:W,B14,Total!AA:AA,DB!$G$5,Total!AA:AA,DB!$O$5,Total!M:M,DB!$G$9,Total!K:K,DB!$O$9,Total!AA:AA,$I$2)+COUNTIFS(Total!X:X,$M$3,Total!W:W,B14,Total!AA:AA,DB!$G$5,Total!AA:AA,DB!$O$5,Total!M:M,DB!$G$9,Total!AA:AA,DB!$O$9,Total!C:C,$I$2)+COUNTIFS(Total!X:X,$M$3,Total!W:W,B14,Total!AA:AA,DB!$G$5,Total!AA:AA,DB!$O$5,Total!AA:AA,DB!$G$9,Total!K:K,DB!$O$9,Total!C:C,$I$2)+COUNTIFS(Total!X:X,$M$3,Total!W:W,B14,Total!AA:AA,DB!$G$5,Total!N:N,DB!$O$5,Total!M:M,DB!$G$9,Total!K:K,DB!$O$9,Total!C:C,$I$2)+COUNTIFS(Total!X:X,$M$3,Total!W:W,B14,Total!O:O,DB!$G$5,Total!AA:AA,DB!$O$5,Total!M:M,DB!$G$9,Total!K:K,DB!$O$9,Total!C:C,$I$2)+COUNTIFS(Total!X:X,$M$3,Total!W:W,B14,Total!O:O,DB!$G$5,Total!N:N,DB!$O$5,Total!AA:AA,DB!$G$9,Total!K:K,DB!$O$9,Total!C:C,$I$2)+COUNTIFS(Total!X:X,$M$3,Total!W:W,B14,Total!O:O,DB!$G$5,Total!N:N,DB!$O$5,Total!M:M,DB!$G$9,Total!AA:AA,DB!$O$9,Total!C:C,$I$2)+COUNTIFS(Total!X:X,$M$3,Total!W:W,B14,Total!O:O,DB!$G$5,Total!N:N,DB!$O$5,Total!M:M,DB!$G$9,Total!K:K,DB!$O$9,Total!AA:AA,$I$2)</f>
        <v>0</v>
      </c>
      <c r="N14" s="31">
        <f>COUNTIFS(Total!X:X,$N$3,Total!W:W,B14,Total!O:O,DB!$G$5,Total!N:N,DB!$O$5,Total!M:M,DB!$G$9,Total!K:K,DB!$O$9,Total!C:C,$I$2)+COUNTIFS(Total!X:X,$N$3,Total!W:W,B14,Total!AA:AA,DB!$G$5,Total!AA:AA,DB!$O$5,Total!AA:AA,DB!$G$9,Total!AA:AA,DB!$O$9,Total!AA:AA,$I$2)+COUNTIFS(Total!X:X,$N$3,Total!W:W,B14,Total!O:O,DB!$G$5,Total!AA:AA,DB!$O$5,Total!AA:AA,DB!$G$9,Total!AA:AA,DB!$O$9,Total!AA:AA,$I$2)+COUNTIFS(Total!X:X,$N$3,Total!W:W,B14,Total!AA:AA,DB!$G$5,Total!N:N,DB!$O$5,Total!AA:AA,DB!$G$9,Total!AA:AA,DB!$O$9,Total!AA:AA,$I$2)+COUNTIFS(Total!X:X,$N$3,Total!W:W,B14,Total!AA:AA,DB!$G$5,Total!AA:AA,DB!$O$5,Total!M:M,DB!$G$9,Total!AA:AA,DB!$O$9,Total!AA:AA,$I$2)+COUNTIFS(Total!X:X,$N$3,Total!W:W,B14,Total!AA:AA,DB!$G$5,Total!AA:AA,DB!$O$5,Total!AA:AA,DB!$G$9,Total!K:K,DB!$O$9,Total!AA:AA,$I$2)+COUNTIFS(Total!X:X,$N$3,Total!W:W,B14,Total!AA:AA,DB!$G$5,Total!AA:AA,DB!$O$5,Total!AA:AA,DB!$G$9,Total!AA:AA,DB!$O$9,Total!C:C,$I$2)+COUNTIFS(Total!X:X,$N$3,Total!W:W,B14,Total!O:O,DB!$G$5,Total!N:N,DB!$O$5,Total!M:M,DB!$G$9,Total!AA:AA,DB!$O$9,Total!AA:AA,$I$2)+COUNTIFS(Total!X:X,$N$3,Total!W:W,B14,Total!O:O,DB!$G$5,Total!N:N,DB!$O$5,Total!AA:AA,DB!$G$9,Total!K:K,DB!$O$9,Total!AA:AA,$I$2)+COUNTIFS(Total!X:X,$N$3,Total!W:W,B14,Total!O:O,DB!$G$5,Total!N:N,DB!$O$5,Total!AA:AA,DB!$G$9,Total!AA:AA,DB!$O$9,Total!C:C,$I$2)+COUNTIFS(Total!X:X,$N$3,Total!W:W,B14,Total!O:O,DB!$G$5,Total!AA:AA,DB!$O$5,Total!M:M,DB!$G$9,Total!K:K,DB!$O$9,Total!AA:AA,$I$2)+COUNTIFS(Total!X:X,$N$3,Total!W:W,B14,Total!O:O,DB!$G$5,Total!AA:AA,DB!$O$5,Total!M:M,DB!$G$9,Total!AA:AA,DB!$O$9,Total!C:C,$I$2)+COUNTIFS(Total!X:X,$N$3,Total!W:W,B14,Total!O:O,DB!$G$5,Total!AA:AA,DB!$O$5,Total!AA:AA,DB!$G$9,Total!K:K,DB!$O$9,Total!C:C,$I$2)+COUNTIFS(Total!X:X,$N$3,Total!W:W,B14,Total!AA:AA,DB!$G$5,Total!N:N,DB!$O$5,Total!M:M,DB!$G$9,Total!K:K,DB!$O$9,Total!AA:AA,$I$2)+COUNTIFS(Total!X:X,$N$3,Total!W:W,B14,Total!AA:AA,DB!$G$5,Total!N:N,DB!$O$5,Total!M:M,DB!$G$9,Total!AA:AA,DB!$O$9,Total!C:C,$I$2)+COUNTIFS(Total!X:X,$N$3,Total!W:W,B14,Total!AA:AA,DB!$G$5,Total!N:N,DB!$O$5,Total!AA:AA,DB!$G$9,Total!K:K,DB!$O$9,Total!C:C,$I$2)+COUNTIFS(Total!X:X,$N$3,Total!W:W,B14,Total!AA:AA,DB!$G$5,Total!AA:AA,DB!$O$5,Total!M:M,DB!$G$9,Total!K:K,DB!$O$9,Total!C:C,$I$2)+COUNTIFS(Total!X:X,$N$3,Total!W:W,B14,Total!O:O,DB!$G$5,Total!N:N,DB!$O$5,Total!AA:AA,DB!$G$9,Total!AA:AA,DB!$O$9,Total!AA:AA,$I$2)+COUNTIFS(Total!X:X,$N$3,Total!W:W,B14,Total!O:O,DB!$G$5,Total!AA:AA,DB!$O$5,Total!M:M,DB!$G$9,Total!AA:AA,DB!$O$9,Total!AA:AA,$I$2)+COUNTIFS(Total!X:X,$N$3,Total!W:W,B14,Total!O:O,DB!$G$5,Total!AA:AA,DB!$O$5,Total!AA:AA,DB!$G$9,Total!K:K,DB!$O$9,Total!AA:AA,$I$2)+COUNTIFS(Total!X:X,$N$3,Total!W:W,B14,Total!O:O,DB!$G$5,Total!AA:AA,DB!$O$5,Total!AA:AA,DB!$G$9,Total!AA:AA,DB!$O$9,Total!C:C,$I$2)+COUNTIFS(Total!X:X,$N$3,Total!W:W,B14,Total!AA:AA,DB!$G$5,Total!N:N,DB!$O$5,Total!M:M,DB!$G$9,Total!AA:AA,DB!$O$9,Total!AA:AA,$I$2)+COUNTIFS(Total!X:X,$N$3,Total!W:W,B14,Total!AA:AA,DB!$G$5,Total!N:N,DB!$O$5,Total!AA:AA,DB!$G$9,Total!K:K,DB!$O$9,Total!AA:AA,$I$2)+COUNTIFS(Total!X:X,$N$3,Total!W:W,B14,Total!AA:AA,DB!$G$5,Total!N:N,DB!$O$5,Total!AA:AA,DB!$G$9,Total!AA:AA,DB!$O$9,Total!C:C,$I$2)+COUNTIFS(Total!X:X,$N$3,Total!W:W,B14,Total!AA:AA,DB!$G$5,Total!AA:AA,DB!$O$5,Total!M:M,DB!$G$9,Total!K:K,DB!$O$9,Total!AA:AA,$I$2)+COUNTIFS(Total!X:X,$N$3,Total!W:W,B14,Total!AA:AA,DB!$G$5,Total!AA:AA,DB!$O$5,Total!M:M,DB!$G$9,Total!AA:AA,DB!$O$9,Total!C:C,$I$2)+COUNTIFS(Total!X:X,$N$3,Total!W:W,B14,Total!AA:AA,DB!$G$5,Total!AA:AA,DB!$O$5,Total!AA:AA,DB!$G$9,Total!K:K,DB!$O$9,Total!C:C,$I$2)+COUNTIFS(Total!X:X,$N$3,Total!W:W,B14,Total!AA:AA,DB!$G$5,Total!N:N,DB!$O$5,Total!M:M,DB!$G$9,Total!K:K,DB!$O$9,Total!C:C,$I$2)+COUNTIFS(Total!X:X,$N$3,Total!W:W,B14,Total!O:O,DB!$G$5,Total!AA:AA,DB!$O$5,Total!M:M,DB!$G$9,Total!K:K,DB!$O$9,Total!C:C,$I$2)+COUNTIFS(Total!X:X,$N$3,Total!W:W,B14,Total!O:O,DB!$G$5,Total!N:N,DB!$O$5,Total!AA:AA,DB!$G$9,Total!K:K,DB!$O$9,Total!C:C,$I$2)+COUNTIFS(Total!X:X,$N$3,Total!W:W,B14,Total!O:O,DB!$G$5,Total!N:N,DB!$O$5,Total!M:M,DB!$G$9,Total!AA:AA,DB!$O$9,Total!C:C,$I$2)+COUNTIFS(Total!X:X,$N$3,Total!W:W,B14,Total!O:O,DB!$G$5,Total!N:N,DB!$O$5,Total!M:M,DB!$G$9,Total!K:K,DB!$O$9,Total!AA:AA,$I$2)</f>
        <v>0</v>
      </c>
      <c r="O14" s="31">
        <f>COUNTIFS(Total!X:X,$O$3,Total!W:W,B14,Total!O:O,DB!$G$5,Total!N:N,DB!$O$5,Total!M:M,DB!$G$9,Total!K:K,DB!$O$9,Total!C:C,$I$2)+COUNTIFS(Total!X:X,$O$3,Total!W:W,B14,Total!AA:AA,DB!$G$5,Total!AA:AA,DB!$O$5,Total!AA:AA,DB!$G$9,Total!AA:AA,DB!$O$9,Total!AA:AA,$I$2)+COUNTIFS(Total!X:X,$O$3,Total!W:W,B14,Total!O:O,DB!$G$5,Total!AA:AA,DB!$O$5,Total!AA:AA,DB!$G$9,Total!AA:AA,DB!$O$9,Total!AA:AA,$I$2)+COUNTIFS(Total!X:X,$O$3,Total!W:W,B14,Total!AA:AA,DB!$G$5,Total!N:N,DB!$O$5,Total!AA:AA,DB!$G$9,Total!AA:AA,DB!$O$9,Total!AA:AA,$I$2)+COUNTIFS(Total!X:X,$O$3,Total!W:W,B14,Total!AA:AA,DB!$G$5,Total!AA:AA,DB!$O$5,Total!M:M,DB!$G$9,Total!AA:AA,DB!$O$9,Total!AA:AA,$I$2)+COUNTIFS(Total!X:X,$O$3,Total!W:W,B14,Total!AA:AA,DB!$G$5,Total!AA:AA,DB!$O$5,Total!AA:AA,DB!$G$9,Total!K:K,DB!$O$9,Total!AA:AA,$I$2)+COUNTIFS(Total!X:X,$O$3,Total!W:W,B14,Total!AA:AA,DB!$G$5,Total!AA:AA,DB!$O$5,Total!AA:AA,DB!$G$9,Total!AA:AA,DB!$O$9,Total!C:C,$I$2)+COUNTIFS(Total!X:X,$O$3,Total!W:W,B14,Total!O:O,DB!$G$5,Total!N:N,DB!$O$5,Total!M:M,DB!$G$9,Total!AA:AA,DB!$O$9,Total!AA:AA,$I$2)+COUNTIFS(Total!X:X,$O$3,Total!W:W,B14,Total!O:O,DB!$G$5,Total!N:N,DB!$O$5,Total!AA:AA,DB!$G$9,Total!K:K,DB!$O$9,Total!AA:AA,$I$2)+COUNTIFS(Total!X:X,$O$3,Total!W:W,B14,Total!O:O,DB!$G$5,Total!N:N,DB!$O$5,Total!AA:AA,DB!$G$9,Total!AA:AA,DB!$O$9,Total!C:C,$I$2)+COUNTIFS(Total!X:X,$O$3,Total!W:W,B14,Total!O:O,DB!$G$5,Total!AA:AA,DB!$O$5,Total!M:M,DB!$G$9,Total!K:K,DB!$O$9,Total!AA:AA,$I$2)+COUNTIFS(Total!X:X,$O$3,Total!W:W,B14,Total!O:O,DB!$G$5,Total!AA:AA,DB!$O$5,Total!M:M,DB!$G$9,Total!AA:AA,DB!$O$9,Total!C:C,$I$2)+COUNTIFS(Total!X:X,$O$3,Total!W:W,B14,Total!O:O,DB!$G$5,Total!AA:AA,DB!$O$5,Total!AA:AA,DB!$G$9,Total!K:K,DB!$O$9,Total!C:C,$I$2)+COUNTIFS(Total!X:X,$O$3,Total!W:W,B14,Total!AA:AA,DB!$G$5,Total!N:N,DB!$O$5,Total!M:M,DB!$G$9,Total!K:K,DB!$O$9,Total!AA:AA,$I$2)+COUNTIFS(Total!X:X,$O$3,Total!W:W,B14,Total!AA:AA,DB!$G$5,Total!N:N,DB!$O$5,Total!M:M,DB!$G$9,Total!AA:AA,DB!$O$9,Total!C:C,$I$2)+COUNTIFS(Total!X:X,$O$3,Total!W:W,B14,Total!AA:AA,DB!$G$5,Total!N:N,DB!$O$5,Total!AA:AA,DB!$G$9,Total!K:K,DB!$O$9,Total!C:C,$I$2)+COUNTIFS(Total!X:X,$O$3,Total!W:W,B14,Total!AA:AA,DB!$G$5,Total!AA:AA,DB!$O$5,Total!M:M,DB!$G$9,Total!K:K,DB!$O$9,Total!C:C,$I$2)+COUNTIFS(Total!X:X,$O$3,Total!W:W,B14,Total!O:O,DB!$G$5,Total!N:N,DB!$O$5,Total!AA:AA,DB!$G$9,Total!AA:AA,DB!$O$9,Total!AA:AA,$I$2)+COUNTIFS(Total!X:X,$O$3,Total!W:W,B14,Total!O:O,DB!$G$5,Total!AA:AA,DB!$O$5,Total!M:M,DB!$G$9,Total!AA:AA,DB!$O$9,Total!AA:AA,$I$2)+COUNTIFS(Total!X:X,$O$3,Total!W:W,B14,Total!O:O,DB!$G$5,Total!AA:AA,DB!$O$5,Total!AA:AA,DB!$G$9,Total!K:K,DB!$O$9,Total!AA:AA,$I$2)+COUNTIFS(Total!X:X,$O$3,Total!W:W,B14,Total!O:O,DB!$G$5,Total!AA:AA,DB!$O$5,Total!AA:AA,DB!$G$9,Total!AA:AA,DB!$O$9,Total!C:C,$I$2)+COUNTIFS(Total!X:X,$O$3,Total!W:W,B14,Total!AA:AA,DB!$G$5,Total!N:N,DB!$O$5,Total!M:M,DB!$G$9,Total!AA:AA,DB!$O$9,Total!AA:AA,$I$2)+COUNTIFS(Total!X:X,$O$3,Total!W:W,B14,Total!AA:AA,DB!$G$5,Total!N:N,DB!$O$5,Total!AA:AA,DB!$G$9,Total!K:K,DB!$O$9,Total!AA:AA,$I$2)+COUNTIFS(Total!X:X,$O$3,Total!W:W,B14,Total!AA:AA,DB!$G$5,Total!N:N,DB!$O$5,Total!AA:AA,DB!$G$9,Total!AA:AA,DB!$O$9,Total!C:C,$I$2)+COUNTIFS(Total!X:X,$O$3,Total!W:W,B14,Total!AA:AA,DB!$G$5,Total!AA:AA,DB!$O$5,Total!M:M,DB!$G$9,Total!K:K,DB!$O$9,Total!AA:AA,$I$2)+COUNTIFS(Total!X:X,$O$3,Total!W:W,B14,Total!AA:AA,DB!$G$5,Total!AA:AA,DB!$O$5,Total!M:M,DB!$G$9,Total!AA:AA,DB!$O$9,Total!C:C,$I$2)+COUNTIFS(Total!X:X,$O$3,Total!W:W,B14,Total!AA:AA,DB!$G$5,Total!AA:AA,DB!$O$5,Total!AA:AA,DB!$G$9,Total!K:K,DB!$O$9,Total!C:C,$I$2)+COUNTIFS(Total!X:X,$O$3,Total!W:W,B14,Total!AA:AA,DB!$G$5,Total!N:N,DB!$O$5,Total!M:M,DB!$G$9,Total!K:K,DB!$O$9,Total!C:C,$I$2)+COUNTIFS(Total!X:X,$O$3,Total!W:W,B14,Total!O:O,DB!$G$5,Total!AA:AA,DB!$O$5,Total!M:M,DB!$G$9,Total!K:K,DB!$O$9,Total!C:C,$I$2)+COUNTIFS(Total!X:X,$O$3,Total!W:W,B14,Total!O:O,DB!$G$5,Total!N:N,DB!$O$5,Total!AA:AA,DB!$G$9,Total!K:K,DB!$O$9,Total!C:C,$I$2)+COUNTIFS(Total!X:X,$O$3,Total!W:W,B14,Total!O:O,DB!$G$5,Total!N:N,DB!$O$5,Total!M:M,DB!$G$9,Total!AA:AA,DB!$O$9,Total!C:C,$I$2)+COUNTIFS(Total!X:X,$O$3,Total!W:W,B14,Total!O:O,DB!$G$5,Total!N:N,DB!$O$5,Total!M:M,DB!$G$9,Total!K:K,DB!$O$9,Total!AA:AA,$I$2)</f>
        <v>0</v>
      </c>
      <c r="P14" s="31">
        <f>COUNTIFS(Total!X:X,$P$3,Total!W:W,B14,Total!O:O,DB!$G$5,Total!N:N,DB!$O$5,Total!M:M,DB!$G$9,Total!K:K,DB!$O$9,Total!C:C,$I$2)+COUNTIFS(Total!X:X,$P$3,Total!W:W,B14,Total!AA:AA,DB!$G$5,Total!AA:AA,DB!$O$5,Total!AA:AA,DB!$G$9,Total!AA:AA,DB!$O$9,Total!AA:AA,$I$2)+COUNTIFS(Total!X:X,$P$3,Total!W:W,B14,Total!O:O,DB!$G$5,Total!AA:AA,DB!$O$5,Total!AA:AA,DB!$G$9,Total!AA:AA,DB!$O$9,Total!AA:AA,$I$2)+COUNTIFS(Total!X:X,$P$3,Total!W:W,B14,Total!AA:AA,DB!$G$5,Total!N:N,DB!$O$5,Total!AA:AA,DB!$G$9,Total!AA:AA,DB!$O$9,Total!AA:AA,$I$2)+COUNTIFS(Total!X:X,$P$3,Total!W:W,B14,Total!AA:AA,DB!$G$5,Total!AA:AA,DB!$O$5,Total!M:M,DB!$G$9,Total!AA:AA,DB!$O$9,Total!AA:AA,$I$2)+COUNTIFS(Total!X:X,$P$3,Total!W:W,B14,Total!AA:AA,DB!$G$5,Total!AA:AA,DB!$O$5,Total!AA:AA,DB!$G$9,Total!K:K,DB!$O$9,Total!AA:AA,$I$2)+COUNTIFS(Total!X:X,$P$3,Total!W:W,B14,Total!AA:AA,DB!$G$5,Total!AA:AA,DB!$O$5,Total!AA:AA,DB!$G$9,Total!AA:AA,DB!$O$9,Total!C:C,$I$2)+COUNTIFS(Total!X:X,$P$3,Total!W:W,B14,Total!O:O,DB!$G$5,Total!N:N,DB!$O$5,Total!M:M,DB!$G$9,Total!AA:AA,DB!$O$9,Total!AA:AA,$I$2)+COUNTIFS(Total!X:X,$P$3,Total!W:W,B14,Total!O:O,DB!$G$5,Total!N:N,DB!$O$5,Total!AA:AA,DB!$G$9,Total!K:K,DB!$O$9,Total!AA:AA,$I$2)+COUNTIFS(Total!X:X,$P$3,Total!W:W,B14,Total!O:O,DB!$G$5,Total!N:N,DB!$O$5,Total!AA:AA,DB!$G$9,Total!AA:AA,DB!$O$9,Total!C:C,$I$2)+COUNTIFS(Total!X:X,$P$3,Total!W:W,B14,Total!O:O,DB!$G$5,Total!AA:AA,DB!$O$5,Total!M:M,DB!$G$9,Total!K:K,DB!$O$9,Total!AA:AA,$I$2)+COUNTIFS(Total!X:X,$P$3,Total!W:W,B14,Total!O:O,DB!$G$5,Total!AA:AA,DB!$O$5,Total!M:M,DB!$G$9,Total!AA:AA,DB!$O$9,Total!C:C,$I$2)+COUNTIFS(Total!X:X,$P$3,Total!W:W,B14,Total!O:O,DB!$G$5,Total!AA:AA,DB!$O$5,Total!AA:AA,DB!$G$9,Total!K:K,DB!$O$9,Total!C:C,$I$2)+COUNTIFS(Total!X:X,$P$3,Total!W:W,B14,Total!AA:AA,DB!$G$5,Total!N:N,DB!$O$5,Total!M:M,DB!$G$9,Total!K:K,DB!$O$9,Total!AA:AA,$I$2)+COUNTIFS(Total!X:X,$P$3,Total!W:W,B14,Total!AA:AA,DB!$G$5,Total!N:N,DB!$O$5,Total!M:M,DB!$G$9,Total!AA:AA,DB!$O$9,Total!C:C,$I$2)+COUNTIFS(Total!X:X,$P$3,Total!W:W,B14,Total!AA:AA,DB!$G$5,Total!N:N,DB!$O$5,Total!AA:AA,DB!$G$9,Total!K:K,DB!$O$9,Total!C:C,$I$2)+COUNTIFS(Total!X:X,$P$3,Total!W:W,B14,Total!AA:AA,DB!$G$5,Total!AA:AA,DB!$O$5,Total!M:M,DB!$G$9,Total!K:K,DB!$O$9,Total!C:C,$I$2)+COUNTIFS(Total!X:X,$P$3,Total!W:W,B14,Total!O:O,DB!$G$5,Total!N:N,DB!$O$5,Total!AA:AA,DB!$G$9,Total!AA:AA,DB!$O$9,Total!AA:AA,$I$2)+COUNTIFS(Total!X:X,$P$3,Total!W:W,B14,Total!O:O,DB!$G$5,Total!AA:AA,DB!$O$5,Total!M:M,DB!$G$9,Total!AA:AA,DB!$O$9,Total!AA:AA,$I$2)+COUNTIFS(Total!X:X,$P$3,Total!W:W,B14,Total!O:O,DB!$G$5,Total!AA:AA,DB!$O$5,Total!AA:AA,DB!$G$9,Total!K:K,DB!$O$9,Total!AA:AA,$I$2)+COUNTIFS(Total!X:X,$P$3,Total!W:W,B14,Total!O:O,DB!$G$5,Total!AA:AA,DB!$O$5,Total!AA:AA,DB!$G$9,Total!AA:AA,DB!$O$9,Total!C:C,$I$2)+COUNTIFS(Total!X:X,$P$3,Total!W:W,B14,Total!AA:AA,DB!$G$5,Total!N:N,DB!$O$5,Total!M:M,DB!$G$9,Total!AA:AA,DB!$O$9,Total!AA:AA,$I$2)+COUNTIFS(Total!X:X,$P$3,Total!W:W,B14,Total!AA:AA,DB!$G$5,Total!N:N,DB!$O$5,Total!AA:AA,DB!$G$9,Total!K:K,DB!$O$9,Total!AA:AA,$I$2)+COUNTIFS(Total!X:X,$P$3,Total!W:W,B14,Total!AA:AA,DB!$G$5,Total!N:N,DB!$O$5,Total!AA:AA,DB!$G$9,Total!AA:AA,DB!$O$9,Total!C:C,$I$2)+COUNTIFS(Total!X:X,$P$3,Total!W:W,B14,Total!AA:AA,DB!$G$5,Total!AA:AA,DB!$O$5,Total!M:M,DB!$G$9,Total!K:K,DB!$O$9,Total!AA:AA,$I$2)+COUNTIFS(Total!X:X,$P$3,Total!W:W,B14,Total!AA:AA,DB!$G$5,Total!AA:AA,DB!$O$5,Total!M:M,DB!$G$9,Total!AA:AA,DB!$O$9,Total!C:C,$I$2)+COUNTIFS(Total!X:X,$P$3,Total!W:W,B14,Total!AA:AA,DB!$G$5,Total!AA:AA,DB!$O$5,Total!AA:AA,DB!$G$9,Total!K:K,DB!$O$9,Total!C:C,$I$2)+COUNTIFS(Total!X:X,$P$3,Total!W:W,B14,Total!AA:AA,DB!$G$5,Total!N:N,DB!$O$5,Total!M:M,DB!$G$9,Total!K:K,DB!$O$9,Total!C:C,$I$2)+COUNTIFS(Total!X:X,$P$3,Total!W:W,B14,Total!O:O,DB!$G$5,Total!AA:AA,DB!$O$5,Total!M:M,DB!$G$9,Total!K:K,DB!$O$9,Total!C:C,$I$2)+COUNTIFS(Total!X:X,$P$3,Total!W:W,B14,Total!O:O,DB!$G$5,Total!N:N,DB!$O$5,Total!AA:AA,DB!$G$9,Total!K:K,DB!$O$9,Total!C:C,$I$2)+COUNTIFS(Total!X:X,$P$3,Total!W:W,B14,Total!O:O,DB!$G$5,Total!N:N,DB!$O$5,Total!M:M,DB!$G$9,Total!AA:AA,DB!$O$9,Total!C:C,$I$2)+COUNTIFS(Total!X:X,$P$3,Total!W:W,B14,Total!O:O,DB!$G$5,Total!N:N,DB!$O$5,Total!M:M,DB!$G$9,Total!K:K,DB!$O$9,Total!AA:AA,$I$2)</f>
        <v>0</v>
      </c>
      <c r="Q14" s="31">
        <f>COUNTIFS(Total!X:X,$Q$3,Total!W:W,B14,Total!O:O,DB!$G$5,Total!N:N,DB!$O$5,Total!M:M,DB!$G$9,Total!K:K,DB!$O$9,Total!C:C,$I$2)+COUNTIFS(Total!X:X,$Q$3,Total!W:W,B14,Total!AA:AA,DB!$G$5,Total!AA:AA,DB!$O$5,Total!AA:AA,DB!$G$9,Total!AA:AA,DB!$O$9,Total!AA:AA,$I$2)+COUNTIFS(Total!X:X,$Q$3,Total!W:W,B14,Total!O:O,DB!$G$5,Total!AA:AA,DB!$O$5,Total!AA:AA,DB!$G$9,Total!AA:AA,DB!$O$9,Total!AA:AA,$I$2)+COUNTIFS(Total!X:X,$Q$3,Total!W:W,B14,Total!AA:AA,DB!$G$5,Total!N:N,DB!$O$5,Total!AA:AA,DB!$G$9,Total!AA:AA,DB!$O$9,Total!AA:AA,$I$2)+COUNTIFS(Total!X:X,$Q$3,Total!W:W,B14,Total!AA:AA,DB!$G$5,Total!AA:AA,DB!$O$5,Total!M:M,DB!$G$9,Total!AA:AA,DB!$O$9,Total!AA:AA,$I$2)+COUNTIFS(Total!X:X,$Q$3,Total!W:W,B14,Total!AA:AA,DB!$G$5,Total!AA:AA,DB!$O$5,Total!AA:AA,DB!$G$9,Total!K:K,DB!$O$9,Total!AA:AA,$I$2)+COUNTIFS(Total!X:X,$Q$3,Total!W:W,B14,Total!AA:AA,DB!$G$5,Total!AA:AA,DB!$O$5,Total!AA:AA,DB!$G$9,Total!AA:AA,DB!$O$9,Total!C:C,$I$2)+COUNTIFS(Total!X:X,$Q$3,Total!W:W,B14,Total!O:O,DB!$G$5,Total!N:N,DB!$O$5,Total!M:M,DB!$G$9,Total!AA:AA,DB!$O$9,Total!AA:AA,$I$2)+COUNTIFS(Total!X:X,$Q$3,Total!W:W,B14,Total!O:O,DB!$G$5,Total!N:N,DB!$O$5,Total!AA:AA,DB!$G$9,Total!K:K,DB!$O$9,Total!AA:AA,$I$2)+COUNTIFS(Total!X:X,$Q$3,Total!W:W,B14,Total!O:O,DB!$G$5,Total!N:N,DB!$O$5,Total!AA:AA,DB!$G$9,Total!AA:AA,DB!$O$9,Total!C:C,$I$2)+COUNTIFS(Total!X:X,$Q$3,Total!W:W,B14,Total!O:O,DB!$G$5,Total!AA:AA,DB!$O$5,Total!M:M,DB!$G$9,Total!K:K,DB!$O$9,Total!AA:AA,$I$2)+COUNTIFS(Total!X:X,$Q$3,Total!W:W,B14,Total!O:O,DB!$G$5,Total!AA:AA,DB!$O$5,Total!M:M,DB!$G$9,Total!AA:AA,DB!$O$9,Total!C:C,$I$2)+COUNTIFS(Total!X:X,$Q$3,Total!W:W,B14,Total!O:O,DB!$G$5,Total!AA:AA,DB!$O$5,Total!AA:AA,DB!$G$9,Total!K:K,DB!$O$9,Total!C:C,$I$2)+COUNTIFS(Total!X:X,$Q$3,Total!W:W,B14,Total!AA:AA,DB!$G$5,Total!N:N,DB!$O$5,Total!M:M,DB!$G$9,Total!K:K,DB!$O$9,Total!AA:AA,$I$2)+COUNTIFS(Total!X:X,$Q$3,Total!W:W,B14,Total!AA:AA,DB!$G$5,Total!N:N,DB!$O$5,Total!M:M,DB!$G$9,Total!AA:AA,DB!$O$9,Total!C:C,$I$2)+COUNTIFS(Total!X:X,$Q$3,Total!W:W,B14,Total!AA:AA,DB!$G$5,Total!N:N,DB!$O$5,Total!AA:AA,DB!$G$9,Total!K:K,DB!$O$9,Total!C:C,$I$2)+COUNTIFS(Total!X:X,$Q$3,Total!W:W,B14,Total!AA:AA,DB!$G$5,Total!AA:AA,DB!$O$5,Total!M:M,DB!$G$9,Total!K:K,DB!$O$9,Total!C:C,$I$2)+COUNTIFS(Total!X:X,$Q$3,Total!W:W,B14,Total!O:O,DB!$G$5,Total!N:N,DB!$O$5,Total!AA:AA,DB!$G$9,Total!AA:AA,DB!$O$9,Total!AA:AA,$I$2)+COUNTIFS(Total!X:X,$Q$3,Total!W:W,B14,Total!O:O,DB!$G$5,Total!AA:AA,DB!$O$5,Total!M:M,DB!$G$9,Total!AA:AA,DB!$O$9,Total!AA:AA,$I$2)+COUNTIFS(Total!X:X,$Q$3,Total!W:W,B14,Total!O:O,DB!$G$5,Total!AA:AA,DB!$O$5,Total!AA:AA,DB!$G$9,Total!K:K,DB!$O$9,Total!AA:AA,$I$2)+COUNTIFS(Total!X:X,$Q$3,Total!W:W,B14,Total!O:O,DB!$G$5,Total!AA:AA,DB!$O$5,Total!AA:AA,DB!$G$9,Total!AA:AA,DB!$O$9,Total!C:C,$I$2)+COUNTIFS(Total!X:X,$Q$3,Total!W:W,B14,Total!AA:AA,DB!$G$5,Total!N:N,DB!$O$5,Total!M:M,DB!$G$9,Total!AA:AA,DB!$O$9,Total!AA:AA,$I$2)+COUNTIFS(Total!X:X,$Q$3,Total!W:W,B14,Total!AA:AA,DB!$G$5,Total!N:N,DB!$O$5,Total!AA:AA,DB!$G$9,Total!K:K,DB!$O$9,Total!AA:AA,$I$2)+COUNTIFS(Total!X:X,$Q$3,Total!W:W,B14,Total!AA:AA,DB!$G$5,Total!N:N,DB!$O$5,Total!AA:AA,DB!$G$9,Total!AA:AA,DB!$O$9,Total!C:C,$I$2)+COUNTIFS(Total!X:X,$Q$3,Total!W:W,B14,Total!AA:AA,DB!$G$5,Total!AA:AA,DB!$O$5,Total!M:M,DB!$G$9,Total!K:K,DB!$O$9,Total!AA:AA,$I$2)+COUNTIFS(Total!X:X,$Q$3,Total!W:W,B14,Total!AA:AA,DB!$G$5,Total!AA:AA,DB!$O$5,Total!M:M,DB!$G$9,Total!AA:AA,DB!$O$9,Total!C:C,$I$2)+COUNTIFS(Total!X:X,$Q$3,Total!W:W,B14,Total!AA:AA,DB!$G$5,Total!AA:AA,DB!$O$5,Total!AA:AA,DB!$G$9,Total!K:K,DB!$O$9,Total!C:C,$I$2)+COUNTIFS(Total!X:X,$Q$3,Total!W:W,B14,Total!AA:AA,DB!$G$5,Total!N:N,DB!$O$5,Total!M:M,DB!$G$9,Total!K:K,DB!$O$9,Total!C:C,$I$2)+COUNTIFS(Total!X:X,$Q$3,Total!W:W,B14,Total!O:O,DB!$G$5,Total!AA:AA,DB!$O$5,Total!M:M,DB!$G$9,Total!K:K,DB!$O$9,Total!C:C,$I$2)+COUNTIFS(Total!X:X,$Q$3,Total!W:W,B14,Total!O:O,DB!$G$5,Total!N:N,DB!$O$5,Total!AA:AA,DB!$G$9,Total!K:K,DB!$O$9,Total!C:C,$I$2)+COUNTIFS(Total!X:X,$Q$3,Total!W:W,B14,Total!O:O,DB!$G$5,Total!N:N,DB!$O$5,Total!M:M,DB!$G$9,Total!AA:AA,DB!$O$9,Total!C:C,$I$2)+COUNTIFS(Total!X:X,$Q$3,Total!W:W,B14,Total!O:O,DB!$G$5,Total!N:N,DB!$O$5,Total!M:M,DB!$G$9,Total!K:K,DB!$O$9,Total!AA:AA,$I$2)</f>
        <v>0</v>
      </c>
      <c r="R14" s="31">
        <f>COUNTIFS(Total!X:X,$R$3,Total!W:W,B14,Total!O:O,DB!$G$5,Total!N:N,DB!$O$5,Total!M:M,DB!$G$9,Total!K:K,DB!$O$9,Total!C:C,$I$2)+COUNTIFS(Total!X:X,$R$3,Total!W:W,B14,Total!AA:AA,DB!$G$5,Total!AA:AA,DB!$O$5,Total!AA:AA,DB!$G$9,Total!AA:AA,DB!$O$9,Total!AA:AA,$I$2)+COUNTIFS(Total!X:X,$R$3,Total!W:W,B14,Total!O:O,DB!$G$5,Total!AA:AA,DB!$O$5,Total!AA:AA,DB!$G$9,Total!AA:AA,DB!$O$9,Total!AA:AA,$I$2)+COUNTIFS(Total!X:X,$R$3,Total!W:W,B14,Total!AA:AA,DB!$G$5,Total!N:N,DB!$O$5,Total!AA:AA,DB!$G$9,Total!AA:AA,DB!$O$9,Total!AA:AA,$I$2)+COUNTIFS(Total!X:X,$R$3,Total!W:W,B14,Total!AA:AA,DB!$G$5,Total!AA:AA,DB!$O$5,Total!M:M,DB!$G$9,Total!AA:AA,DB!$O$9,Total!AA:AA,$I$2)+COUNTIFS(Total!X:X,$R$3,Total!W:W,B14,Total!AA:AA,DB!$G$5,Total!AA:AA,DB!$O$5,Total!AA:AA,DB!$G$9,Total!K:K,DB!$O$9,Total!AA:AA,$I$2)+COUNTIFS(Total!X:X,$R$3,Total!W:W,B14,Total!AA:AA,DB!$G$5,Total!AA:AA,DB!$O$5,Total!AA:AA,DB!$G$9,Total!AA:AA,DB!$O$9,Total!C:C,$I$2)+COUNTIFS(Total!X:X,$R$3,Total!W:W,B14,Total!O:O,DB!$G$5,Total!N:N,DB!$O$5,Total!M:M,DB!$G$9,Total!AA:AA,DB!$O$9,Total!AA:AA,$I$2)+COUNTIFS(Total!X:X,$R$3,Total!W:W,B14,Total!O:O,DB!$G$5,Total!N:N,DB!$O$5,Total!AA:AA,DB!$G$9,Total!K:K,DB!$O$9,Total!AA:AA,$I$2)+COUNTIFS(Total!X:X,$R$3,Total!W:W,B14,Total!O:O,DB!$G$5,Total!N:N,DB!$O$5,Total!AA:AA,DB!$G$9,Total!AA:AA,DB!$O$9,Total!C:C,$I$2)+COUNTIFS(Total!X:X,$R$3,Total!W:W,B14,Total!O:O,DB!$G$5,Total!AA:AA,DB!$O$5,Total!M:M,DB!$G$9,Total!K:K,DB!$O$9,Total!AA:AA,$I$2)+COUNTIFS(Total!X:X,$R$3,Total!W:W,B14,Total!O:O,DB!$G$5,Total!AA:AA,DB!$O$5,Total!M:M,DB!$G$9,Total!AA:AA,DB!$O$9,Total!C:C,$I$2)+COUNTIFS(Total!X:X,$R$3,Total!W:W,B14,Total!O:O,DB!$G$5,Total!AA:AA,DB!$O$5,Total!AA:AA,DB!$G$9,Total!K:K,DB!$O$9,Total!C:C,$I$2)+COUNTIFS(Total!X:X,$R$3,Total!W:W,B14,Total!AA:AA,DB!$G$5,Total!N:N,DB!$O$5,Total!M:M,DB!$G$9,Total!K:K,DB!$O$9,Total!AA:AA,$I$2)+COUNTIFS(Total!X:X,$R$3,Total!W:W,B14,Total!AA:AA,DB!$G$5,Total!N:N,DB!$O$5,Total!M:M,DB!$G$9,Total!AA:AA,DB!$O$9,Total!C:C,$I$2)+COUNTIFS(Total!X:X,$R$3,Total!W:W,B14,Total!AA:AA,DB!$G$5,Total!N:N,DB!$O$5,Total!AA:AA,DB!$G$9,Total!K:K,DB!$O$9,Total!C:C,$I$2)+COUNTIFS(Total!X:X,$R$3,Total!W:W,B14,Total!AA:AA,DB!$G$5,Total!AA:AA,DB!$O$5,Total!M:M,DB!$G$9,Total!K:K,DB!$O$9,Total!C:C,$I$2)+COUNTIFS(Total!X:X,$R$3,Total!W:W,B14,Total!O:O,DB!$G$5,Total!N:N,DB!$O$5,Total!AA:AA,DB!$G$9,Total!AA:AA,DB!$O$9,Total!AA:AA,$I$2)+COUNTIFS(Total!X:X,$R$3,Total!W:W,B14,Total!O:O,DB!$G$5,Total!AA:AA,DB!$O$5,Total!M:M,DB!$G$9,Total!AA:AA,DB!$O$9,Total!AA:AA,$I$2)+COUNTIFS(Total!X:X,$R$3,Total!W:W,B14,Total!O:O,DB!$G$5,Total!AA:AA,DB!$O$5,Total!AA:AA,DB!$G$9,Total!K:K,DB!$O$9,Total!AA:AA,$I$2)+COUNTIFS(Total!X:X,$R$3,Total!W:W,B14,Total!O:O,DB!$G$5,Total!AA:AA,DB!$O$5,Total!AA:AA,DB!$G$9,Total!AA:AA,DB!$O$9,Total!C:C,$I$2)+COUNTIFS(Total!X:X,$R$3,Total!W:W,B14,Total!AA:AA,DB!$G$5,Total!N:N,DB!$O$5,Total!M:M,DB!$G$9,Total!AA:AA,DB!$O$9,Total!AA:AA,$I$2)+COUNTIFS(Total!X:X,$R$3,Total!W:W,B14,Total!AA:AA,DB!$G$5,Total!N:N,DB!$O$5,Total!AA:AA,DB!$G$9,Total!K:K,DB!$O$9,Total!AA:AA,$I$2)+COUNTIFS(Total!X:X,$R$3,Total!W:W,B14,Total!AA:AA,DB!$G$5,Total!N:N,DB!$O$5,Total!AA:AA,DB!$G$9,Total!AA:AA,DB!$O$9,Total!C:C,$I$2)+COUNTIFS(Total!X:X,$R$3,Total!W:W,B14,Total!AA:AA,DB!$G$5,Total!AA:AA,DB!$O$5,Total!M:M,DB!$G$9,Total!K:K,DB!$O$9,Total!AA:AA,$I$2)+COUNTIFS(Total!X:X,$R$3,Total!W:W,B14,Total!AA:AA,DB!$G$5,Total!AA:AA,DB!$O$5,Total!M:M,DB!$G$9,Total!AA:AA,DB!$O$9,Total!C:C,$I$2)+COUNTIFS(Total!X:X,$R$3,Total!W:W,B14,Total!AA:AA,DB!$G$5,Total!AA:AA,DB!$O$5,Total!AA:AA,DB!$G$9,Total!K:K,DB!$O$9,Total!C:C,$I$2)+COUNTIFS(Total!X:X,$R$3,Total!W:W,B14,Total!AA:AA,DB!$G$5,Total!N:N,DB!$O$5,Total!M:M,DB!$G$9,Total!K:K,DB!$O$9,Total!C:C,$I$2)+COUNTIFS(Total!X:X,$R$3,Total!W:W,B14,Total!O:O,DB!$G$5,Total!AA:AA,DB!$O$5,Total!M:M,DB!$G$9,Total!K:K,DB!$O$9,Total!C:C,$I$2)+COUNTIFS(Total!X:X,$R$3,Total!W:W,B14,Total!O:O,DB!$G$5,Total!N:N,DB!$O$5,Total!AA:AA,DB!$G$9,Total!K:K,DB!$O$9,Total!C:C,$I$2)+COUNTIFS(Total!X:X,$R$3,Total!W:W,B14,Total!O:O,DB!$G$5,Total!N:N,DB!$O$5,Total!M:M,DB!$G$9,Total!AA:AA,DB!$O$9,Total!C:C,$I$2)+COUNTIFS(Total!X:X,$R$3,Total!W:W,B14,Total!O:O,DB!$G$5,Total!N:N,DB!$O$5,Total!M:M,DB!$G$9,Total!K:K,DB!$O$9,Total!AA:AA,$I$2)</f>
        <v>0</v>
      </c>
      <c r="S14" s="31">
        <f>COUNTIFS(Total!X:X,$S$3,Total!W:W,B14,Total!O:O,DB!$G$5,Total!N:N,DB!$O$5,Total!M:M,DB!$G$9,Total!K:K,DB!$O$9,Total!C:C,$I$2)+COUNTIFS(Total!X:X,$S$3,Total!W:W,B14,Total!AA:AA,DB!$G$5,Total!AA:AA,DB!$O$5,Total!AA:AA,DB!$G$9,Total!AA:AA,DB!$O$9,Total!AA:AA,$I$2)+COUNTIFS(Total!X:X,$S$3,Total!W:W,B14,Total!O:O,DB!$G$5,Total!AA:AA,DB!$O$5,Total!AA:AA,DB!$G$9,Total!AA:AA,DB!$O$9,Total!AA:AA,$I$2)+COUNTIFS(Total!X:X,$S$3,Total!W:W,B14,Total!AA:AA,DB!$G$5,Total!N:N,DB!$O$5,Total!AA:AA,DB!$G$9,Total!AA:AA,DB!$O$9,Total!AA:AA,$I$2)+COUNTIFS(Total!X:X,$S$3,Total!W:W,B14,Total!AA:AA,DB!$G$5,Total!AA:AA,DB!$O$5,Total!M:M,DB!$G$9,Total!AA:AA,DB!$O$9,Total!AA:AA,$I$2)+COUNTIFS(Total!X:X,$S$3,Total!W:W,B14,Total!AA:AA,DB!$G$5,Total!AA:AA,DB!$O$5,Total!AA:AA,DB!$G$9,Total!K:K,DB!$O$9,Total!AA:AA,$I$2)+COUNTIFS(Total!X:X,$S$3,Total!W:W,B14,Total!AA:AA,DB!$G$5,Total!AA:AA,DB!$O$5,Total!AA:AA,DB!$G$9,Total!AA:AA,DB!$O$9,Total!C:C,$I$2)+COUNTIFS(Total!X:X,$S$3,Total!W:W,B14,Total!O:O,DB!$G$5,Total!N:N,DB!$O$5,Total!M:M,DB!$G$9,Total!AA:AA,DB!$O$9,Total!AA:AA,$I$2)+COUNTIFS(Total!X:X,$S$3,Total!W:W,B14,Total!O:O,DB!$G$5,Total!N:N,DB!$O$5,Total!AA:AA,DB!$G$9,Total!K:K,DB!$O$9,Total!AA:AA,$I$2)+COUNTIFS(Total!X:X,$S$3,Total!W:W,B14,Total!O:O,DB!$G$5,Total!N:N,DB!$O$5,Total!AA:AA,DB!$G$9,Total!AA:AA,DB!$O$9,Total!C:C,$I$2)+COUNTIFS(Total!X:X,$S$3,Total!W:W,B14,Total!O:O,DB!$G$5,Total!AA:AA,DB!$O$5,Total!M:M,DB!$G$9,Total!K:K,DB!$O$9,Total!AA:AA,$I$2)+COUNTIFS(Total!X:X,$S$3,Total!W:W,B14,Total!O:O,DB!$G$5,Total!AA:AA,DB!$O$5,Total!M:M,DB!$G$9,Total!AA:AA,DB!$O$9,Total!C:C,$I$2)+COUNTIFS(Total!X:X,$S$3,Total!W:W,B14,Total!O:O,DB!$G$5,Total!AA:AA,DB!$O$5,Total!AA:AA,DB!$G$9,Total!K:K,DB!$O$9,Total!C:C,$I$2)+COUNTIFS(Total!X:X,$S$3,Total!W:W,B14,Total!AA:AA,DB!$G$5,Total!N:N,DB!$O$5,Total!M:M,DB!$G$9,Total!K:K,DB!$O$9,Total!AA:AA,$I$2)+COUNTIFS(Total!X:X,$S$3,Total!W:W,B14,Total!AA:AA,DB!$G$5,Total!N:N,DB!$O$5,Total!M:M,DB!$G$9,Total!AA:AA,DB!$O$9,Total!C:C,$I$2)+COUNTIFS(Total!X:X,$S$3,Total!W:W,B14,Total!AA:AA,DB!$G$5,Total!N:N,DB!$O$5,Total!AA:AA,DB!$G$9,Total!K:K,DB!$O$9,Total!C:C,$I$2)+COUNTIFS(Total!X:X,$S$3,Total!W:W,B14,Total!AA:AA,DB!$G$5,Total!AA:AA,DB!$O$5,Total!M:M,DB!$G$9,Total!K:K,DB!$O$9,Total!C:C,$I$2)+COUNTIFS(Total!X:X,$S$3,Total!W:W,B14,Total!O:O,DB!$G$5,Total!N:N,DB!$O$5,Total!AA:AA,DB!$G$9,Total!AA:AA,DB!$O$9,Total!AA:AA,$I$2)+COUNTIFS(Total!X:X,$S$3,Total!W:W,B14,Total!O:O,DB!$G$5,Total!AA:AA,DB!$O$5,Total!M:M,DB!$G$9,Total!AA:AA,DB!$O$9,Total!AA:AA,$I$2)+COUNTIFS(Total!X:X,$S$3,Total!W:W,B14,Total!O:O,DB!$G$5,Total!AA:AA,DB!$O$5,Total!AA:AA,DB!$G$9,Total!K:K,DB!$O$9,Total!AA:AA,$I$2)+COUNTIFS(Total!X:X,$S$3,Total!W:W,B14,Total!O:O,DB!$G$5,Total!AA:AA,DB!$O$5,Total!AA:AA,DB!$G$9,Total!AA:AA,DB!$O$9,Total!C:C,$I$2)+COUNTIFS(Total!X:X,$S$3,Total!W:W,B14,Total!AA:AA,DB!$G$5,Total!N:N,DB!$O$5,Total!M:M,DB!$G$9,Total!AA:AA,DB!$O$9,Total!AA:AA,$I$2)+COUNTIFS(Total!X:X,$S$3,Total!W:W,B14,Total!AA:AA,DB!$G$5,Total!N:N,DB!$O$5,Total!AA:AA,DB!$G$9,Total!K:K,DB!$O$9,Total!AA:AA,$I$2)+COUNTIFS(Total!X:X,$S$3,Total!W:W,B14,Total!AA:AA,DB!$G$5,Total!N:N,DB!$O$5,Total!AA:AA,DB!$G$9,Total!AA:AA,DB!$O$9,Total!C:C,$I$2)+COUNTIFS(Total!X:X,$S$3,Total!W:W,B14,Total!AA:AA,DB!$G$5,Total!AA:AA,DB!$O$5,Total!M:M,DB!$G$9,Total!K:K,DB!$O$9,Total!AA:AA,$I$2)+COUNTIFS(Total!X:X,$S$3,Total!W:W,B14,Total!AA:AA,DB!$G$5,Total!AA:AA,DB!$O$5,Total!M:M,DB!$G$9,Total!AA:AA,DB!$O$9,Total!C:C,$I$2)+COUNTIFS(Total!X:X,$S$3,Total!W:W,B14,Total!AA:AA,DB!$G$5,Total!AA:AA,DB!$O$5,Total!AA:AA,DB!$G$9,Total!K:K,DB!$O$9,Total!C:C,$I$2)+COUNTIFS(Total!X:X,$S$3,Total!W:W,B14,Total!AA:AA,DB!$G$5,Total!N:N,DB!$O$5,Total!M:M,DB!$G$9,Total!K:K,DB!$O$9,Total!C:C,$I$2)+COUNTIFS(Total!X:X,$S$3,Total!W:W,B14,Total!O:O,DB!$G$5,Total!AA:AA,DB!$O$5,Total!M:M,DB!$G$9,Total!K:K,DB!$O$9,Total!C:C,$I$2)+COUNTIFS(Total!X:X,$S$3,Total!W:W,B14,Total!O:O,DB!$G$5,Total!N:N,DB!$O$5,Total!AA:AA,DB!$G$9,Total!K:K,DB!$O$9,Total!C:C,$I$2)+COUNTIFS(Total!X:X,$S$3,Total!W:W,B14,Total!O:O,DB!$G$5,Total!N:N,DB!$O$5,Total!M:M,DB!$G$9,Total!AA:AA,DB!$O$9,Total!C:C,$I$2)+COUNTIFS(Total!X:X,$S$3,Total!W:W,B14,Total!O:O,DB!$G$5,Total!N:N,DB!$O$5,Total!M:M,DB!$G$9,Total!K:K,DB!$O$9,Total!AA:AA,$I$2)</f>
        <v>0</v>
      </c>
      <c r="T14" s="31">
        <f>COUNTIFS(Total!X:X,$T$3,Total!W:W,B14,Total!O:O,DB!$G$5,Total!N:N,DB!$O$5,Total!M:M,DB!$G$9,Total!K:K,DB!$O$9,Total!C:C,$I$2)+COUNTIFS(Total!X:X,$T$3,Total!W:W,B14,Total!AA:AA,DB!$G$5,Total!AA:AA,DB!$O$5,Total!AA:AA,DB!$G$9,Total!AA:AA,DB!$O$9,Total!AA:AA,$I$2)+COUNTIFS(Total!X:X,$T$3,Total!W:W,B14,Total!O:O,DB!$G$5,Total!AA:AA,DB!$O$5,Total!AA:AA,DB!$G$9,Total!AA:AA,DB!$O$9,Total!AA:AA,$I$2)+COUNTIFS(Total!X:X,$T$3,Total!W:W,B14,Total!AA:AA,DB!$G$5,Total!N:N,DB!$O$5,Total!AA:AA,DB!$G$9,Total!AA:AA,DB!$O$9,Total!AA:AA,$I$2)+COUNTIFS(Total!X:X,$T$3,Total!W:W,B14,Total!AA:AA,DB!$G$5,Total!AA:AA,DB!$O$5,Total!M:M,DB!$G$9,Total!AA:AA,DB!$O$9,Total!AA:AA,$I$2)+COUNTIFS(Total!X:X,$T$3,Total!W:W,B14,Total!AA:AA,DB!$G$5,Total!AA:AA,DB!$O$5,Total!AA:AA,DB!$G$9,Total!K:K,DB!$O$9,Total!AA:AA,$I$2)+COUNTIFS(Total!X:X,$T$3,Total!W:W,B14,Total!AA:AA,DB!$G$5,Total!AA:AA,DB!$O$5,Total!AA:AA,DB!$G$9,Total!AA:AA,DB!$O$9,Total!C:C,$I$2)+COUNTIFS(Total!X:X,$T$3,Total!W:W,B14,Total!O:O,DB!$G$5,Total!N:N,DB!$O$5,Total!M:M,DB!$G$9,Total!AA:AA,DB!$O$9,Total!AA:AA,$I$2)+COUNTIFS(Total!X:X,$T$3,Total!W:W,B14,Total!O:O,DB!$G$5,Total!N:N,DB!$O$5,Total!AA:AA,DB!$G$9,Total!K:K,DB!$O$9,Total!AA:AA,$I$2)+COUNTIFS(Total!X:X,$T$3,Total!W:W,B14,Total!O:O,DB!$G$5,Total!N:N,DB!$O$5,Total!AA:AA,DB!$G$9,Total!AA:AA,DB!$O$9,Total!C:C,$I$2)+COUNTIFS(Total!X:X,$T$3,Total!W:W,B14,Total!O:O,DB!$G$5,Total!AA:AA,DB!$O$5,Total!M:M,DB!$G$9,Total!K:K,DB!$O$9,Total!AA:AA,$I$2)+COUNTIFS(Total!X:X,$T$3,Total!W:W,B14,Total!O:O,DB!$G$5,Total!AA:AA,DB!$O$5,Total!M:M,DB!$G$9,Total!AA:AA,DB!$O$9,Total!C:C,$I$2)+COUNTIFS(Total!X:X,$T$3,Total!W:W,B14,Total!O:O,DB!$G$5,Total!AA:AA,DB!$O$5,Total!AA:AA,DB!$G$9,Total!K:K,DB!$O$9,Total!C:C,$I$2)+COUNTIFS(Total!X:X,$T$3,Total!W:W,B14,Total!AA:AA,DB!$G$5,Total!N:N,DB!$O$5,Total!M:M,DB!$G$9,Total!K:K,DB!$O$9,Total!AA:AA,$I$2)+COUNTIFS(Total!X:X,$T$3,Total!W:W,B14,Total!AA:AA,DB!$G$5,Total!N:N,DB!$O$5,Total!M:M,DB!$G$9,Total!AA:AA,DB!$O$9,Total!C:C,$I$2)+COUNTIFS(Total!X:X,$T$3,Total!W:W,B14,Total!AA:AA,DB!$G$5,Total!N:N,DB!$O$5,Total!AA:AA,DB!$G$9,Total!K:K,DB!$O$9,Total!C:C,$I$2)+COUNTIFS(Total!X:X,$T$3,Total!W:W,B14,Total!AA:AA,DB!$G$5,Total!AA:AA,DB!$O$5,Total!M:M,DB!$G$9,Total!K:K,DB!$O$9,Total!C:C,$I$2)+COUNTIFS(Total!X:X,$T$3,Total!W:W,B14,Total!O:O,DB!$G$5,Total!N:N,DB!$O$5,Total!AA:AA,DB!$G$9,Total!AA:AA,DB!$O$9,Total!AA:AA,$I$2)+COUNTIFS(Total!X:X,$T$3,Total!W:W,B14,Total!O:O,DB!$G$5,Total!AA:AA,DB!$O$5,Total!M:M,DB!$G$9,Total!AA:AA,DB!$O$9,Total!AA:AA,$I$2)+COUNTIFS(Total!X:X,$T$3,Total!W:W,B14,Total!O:O,DB!$G$5,Total!AA:AA,DB!$O$5,Total!AA:AA,DB!$G$9,Total!K:K,DB!$O$9,Total!AA:AA,$I$2)+COUNTIFS(Total!X:X,$T$3,Total!W:W,B14,Total!O:O,DB!$G$5,Total!AA:AA,DB!$O$5,Total!AA:AA,DB!$G$9,Total!AA:AA,DB!$O$9,Total!C:C,$I$2)+COUNTIFS(Total!X:X,$T$3,Total!W:W,B14,Total!AA:AA,DB!$G$5,Total!N:N,DB!$O$5,Total!M:M,DB!$G$9,Total!AA:AA,DB!$O$9,Total!AA:AA,$I$2)+COUNTIFS(Total!X:X,$T$3,Total!W:W,B14,Total!AA:AA,DB!$G$5,Total!N:N,DB!$O$5,Total!AA:AA,DB!$G$9,Total!K:K,DB!$O$9,Total!AA:AA,$I$2)+COUNTIFS(Total!X:X,$T$3,Total!W:W,B14,Total!AA:AA,DB!$G$5,Total!N:N,DB!$O$5,Total!AA:AA,DB!$G$9,Total!AA:AA,DB!$O$9,Total!C:C,$I$2)+COUNTIFS(Total!X:X,$T$3,Total!W:W,B14,Total!AA:AA,DB!$G$5,Total!AA:AA,DB!$O$5,Total!M:M,DB!$G$9,Total!K:K,DB!$O$9,Total!AA:AA,$I$2)+COUNTIFS(Total!X:X,$T$3,Total!W:W,B14,Total!AA:AA,DB!$G$5,Total!AA:AA,DB!$O$5,Total!M:M,DB!$G$9,Total!AA:AA,DB!$O$9,Total!C:C,$I$2)+COUNTIFS(Total!X:X,$T$3,Total!W:W,B14,Total!AA:AA,DB!$G$5,Total!AA:AA,DB!$O$5,Total!AA:AA,DB!$G$9,Total!K:K,DB!$O$9,Total!C:C,$I$2)+COUNTIFS(Total!X:X,$T$3,Total!W:W,B14,Total!AA:AA,DB!$G$5,Total!N:N,DB!$O$5,Total!M:M,DB!$G$9,Total!K:K,DB!$O$9,Total!C:C,$I$2)+COUNTIFS(Total!X:X,$T$3,Total!W:W,B14,Total!O:O,DB!$G$5,Total!AA:AA,DB!$O$5,Total!M:M,DB!$G$9,Total!K:K,DB!$O$9,Total!C:C,$I$2)+COUNTIFS(Total!X:X,$T$3,Total!W:W,B14,Total!O:O,DB!$G$5,Total!N:N,DB!$O$5,Total!AA:AA,DB!$G$9,Total!K:K,DB!$O$9,Total!C:C,$I$2)+COUNTIFS(Total!X:X,$T$3,Total!W:W,B14,Total!O:O,DB!$G$5,Total!N:N,DB!$O$5,Total!M:M,DB!$G$9,Total!AA:AA,DB!$O$9,Total!C:C,$I$2)+COUNTIFS(Total!X:X,$T$3,Total!W:W,B14,Total!O:O,DB!$G$5,Total!N:N,DB!$O$5,Total!M:M,DB!$G$9,Total!K:K,DB!$O$9,Total!AA:AA,$I$2)</f>
        <v>0</v>
      </c>
      <c r="U14" s="31">
        <f>COUNTIFS(Total!X:X,$U$3,Total!W:W,B14,Total!O:O,DB!$G$5,Total!N:N,DB!$O$5,Total!M:M,DB!$G$9,Total!K:K,DB!$O$9,Total!C:C,$I$2)+COUNTIFS(Total!X:X,$U$3,Total!W:W,B14,Total!AA:AA,DB!$G$5,Total!AA:AA,DB!$O$5,Total!AA:AA,DB!$G$9,Total!AA:AA,DB!$O$9,Total!AA:AA,$I$2)+COUNTIFS(Total!X:X,$U$3,Total!W:W,B14,Total!O:O,DB!$G$5,Total!AA:AA,DB!$O$5,Total!AA:AA,DB!$G$9,Total!AA:AA,DB!$O$9,Total!AA:AA,$I$2)+COUNTIFS(Total!X:X,$U$3,Total!W:W,B14,Total!AA:AA,DB!$G$5,Total!N:N,DB!$O$5,Total!AA:AA,DB!$G$9,Total!AA:AA,DB!$O$9,Total!AA:AA,$I$2)+COUNTIFS(Total!X:X,$U$3,Total!W:W,B14,Total!AA:AA,DB!$G$5,Total!AA:AA,DB!$O$5,Total!M:M,DB!$G$9,Total!AA:AA,DB!$O$9,Total!AA:AA,$I$2)+COUNTIFS(Total!X:X,$U$3,Total!W:W,B14,Total!AA:AA,DB!$G$5,Total!AA:AA,DB!$O$5,Total!AA:AA,DB!$G$9,Total!K:K,DB!$O$9,Total!AA:AA,$I$2)+COUNTIFS(Total!X:X,$U$3,Total!W:W,B14,Total!AA:AA,DB!$G$5,Total!AA:AA,DB!$O$5,Total!AA:AA,DB!$G$9,Total!AA:AA,DB!$O$9,Total!C:C,$I$2)+COUNTIFS(Total!X:X,$U$3,Total!W:W,B14,Total!O:O,DB!$G$5,Total!N:N,DB!$O$5,Total!M:M,DB!$G$9,Total!AA:AA,DB!$O$9,Total!AA:AA,$I$2)+COUNTIFS(Total!X:X,$U$3,Total!W:W,B14,Total!O:O,DB!$G$5,Total!N:N,DB!$O$5,Total!AA:AA,DB!$G$9,Total!K:K,DB!$O$9,Total!AA:AA,$I$2)+COUNTIFS(Total!X:X,$U$3,Total!W:W,B14,Total!O:O,DB!$G$5,Total!N:N,DB!$O$5,Total!AA:AA,DB!$G$9,Total!AA:AA,DB!$O$9,Total!C:C,$I$2)+COUNTIFS(Total!X:X,$U$3,Total!W:W,B14,Total!O:O,DB!$G$5,Total!AA:AA,DB!$O$5,Total!M:M,DB!$G$9,Total!K:K,DB!$O$9,Total!AA:AA,$I$2)+COUNTIFS(Total!X:X,$U$3,Total!W:W,B14,Total!O:O,DB!$G$5,Total!AA:AA,DB!$O$5,Total!M:M,DB!$G$9,Total!AA:AA,DB!$O$9,Total!C:C,$I$2)+COUNTIFS(Total!X:X,$U$3,Total!W:W,B14,Total!O:O,DB!$G$5,Total!AA:AA,DB!$O$5,Total!AA:AA,DB!$G$9,Total!K:K,DB!$O$9,Total!C:C,$I$2)+COUNTIFS(Total!X:X,$U$3,Total!W:W,B14,Total!AA:AA,DB!$G$5,Total!N:N,DB!$O$5,Total!M:M,DB!$G$9,Total!K:K,DB!$O$9,Total!AA:AA,$I$2)+COUNTIFS(Total!X:X,$U$3,Total!W:W,B14,Total!AA:AA,DB!$G$5,Total!N:N,DB!$O$5,Total!M:M,DB!$G$9,Total!AA:AA,DB!$O$9,Total!C:C,$I$2)+COUNTIFS(Total!X:X,$U$3,Total!W:W,B14,Total!AA:AA,DB!$G$5,Total!N:N,DB!$O$5,Total!AA:AA,DB!$G$9,Total!K:K,DB!$O$9,Total!C:C,$I$2)+COUNTIFS(Total!X:X,$U$3,Total!W:W,B14,Total!AA:AA,DB!$G$5,Total!AA:AA,DB!$O$5,Total!M:M,DB!$G$9,Total!K:K,DB!$O$9,Total!C:C,$I$2)+COUNTIFS(Total!X:X,$U$3,Total!W:W,B14,Total!O:O,DB!$G$5,Total!N:N,DB!$O$5,Total!AA:AA,DB!$G$9,Total!AA:AA,DB!$O$9,Total!AA:AA,$I$2)+COUNTIFS(Total!X:X,$U$3,Total!W:W,B14,Total!O:O,DB!$G$5,Total!AA:AA,DB!$O$5,Total!M:M,DB!$G$9,Total!AA:AA,DB!$O$9,Total!AA:AA,$I$2)+COUNTIFS(Total!X:X,$U$3,Total!W:W,B14,Total!O:O,DB!$G$5,Total!AA:AA,DB!$O$5,Total!AA:AA,DB!$G$9,Total!K:K,DB!$O$9,Total!AA:AA,$I$2)+COUNTIFS(Total!X:X,$U$3,Total!W:W,B14,Total!O:O,DB!$G$5,Total!AA:AA,DB!$O$5,Total!AA:AA,DB!$G$9,Total!AA:AA,DB!$O$9,Total!C:C,$I$2)+COUNTIFS(Total!X:X,$U$3,Total!W:W,B14,Total!AA:AA,DB!$G$5,Total!N:N,DB!$O$5,Total!M:M,DB!$G$9,Total!AA:AA,DB!$O$9,Total!AA:AA,$I$2)+COUNTIFS(Total!X:X,$U$3,Total!W:W,B14,Total!AA:AA,DB!$G$5,Total!N:N,DB!$O$5,Total!AA:AA,DB!$G$9,Total!K:K,DB!$O$9,Total!AA:AA,$I$2)+COUNTIFS(Total!X:X,$U$3,Total!W:W,B14,Total!AA:AA,DB!$G$5,Total!N:N,DB!$O$5,Total!AA:AA,DB!$G$9,Total!AA:AA,DB!$O$9,Total!C:C,$I$2)+COUNTIFS(Total!X:X,$U$3,Total!W:W,B14,Total!AA:AA,DB!$G$5,Total!AA:AA,DB!$O$5,Total!M:M,DB!$G$9,Total!K:K,DB!$O$9,Total!AA:AA,$I$2)+COUNTIFS(Total!X:X,$U$3,Total!W:W,B14,Total!AA:AA,DB!$G$5,Total!AA:AA,DB!$O$5,Total!M:M,DB!$G$9,Total!AA:AA,DB!$O$9,Total!C:C,$I$2)+COUNTIFS(Total!X:X,$U$3,Total!W:W,B14,Total!AA:AA,DB!$G$5,Total!AA:AA,DB!$O$5,Total!AA:AA,DB!$G$9,Total!K:K,DB!$O$9,Total!C:C,$I$2)+COUNTIFS(Total!X:X,$U$3,Total!W:W,B14,Total!AA:AA,DB!$G$5,Total!N:N,DB!$O$5,Total!M:M,DB!$G$9,Total!K:K,DB!$O$9,Total!C:C,$I$2)+COUNTIFS(Total!X:X,$U$3,Total!W:W,B14,Total!O:O,DB!$G$5,Total!AA:AA,DB!$O$5,Total!M:M,DB!$G$9,Total!K:K,DB!$O$9,Total!C:C,$I$2)+COUNTIFS(Total!X:X,$U$3,Total!W:W,B14,Total!O:O,DB!$G$5,Total!N:N,DB!$O$5,Total!AA:AA,DB!$G$9,Total!K:K,DB!$O$9,Total!C:C,$I$2)+COUNTIFS(Total!X:X,$U$3,Total!W:W,B14,Total!O:O,DB!$G$5,Total!N:N,DB!$O$5,Total!M:M,DB!$G$9,Total!AA:AA,DB!$O$9,Total!C:C,$I$2)+COUNTIFS(Total!X:X,$U$3,Total!W:W,B14,Total!O:O,DB!$G$5,Total!N:N,DB!$O$5,Total!M:M,DB!$G$9,Total!K:K,DB!$O$9,Total!AA:AA,$I$2)</f>
        <v>0</v>
      </c>
      <c r="V14" s="31">
        <f>COUNTIFS(Total!X:X,$V$3,Total!W:W,B14,Total!O:O,DB!$G$5,Total!N:N,DB!$O$5,Total!M:M,DB!$G$9,Total!K:K,DB!$O$9,Total!C:C,$I$2)+COUNTIFS(Total!X:X,$V$3,Total!W:W,B14,Total!AA:AA,DB!$G$5,Total!AA:AA,DB!$O$5,Total!AA:AA,DB!$G$9,Total!AA:AA,DB!$O$9,Total!AA:AA,$I$2)+COUNTIFS(Total!X:X,$V$3,Total!W:W,B14,Total!O:O,DB!$G$5,Total!AA:AA,DB!$O$5,Total!AA:AA,DB!$G$9,Total!AA:AA,DB!$O$9,Total!AA:AA,$I$2)+COUNTIFS(Total!X:X,$V$3,Total!W:W,B14,Total!AA:AA,DB!$G$5,Total!N:N,DB!$O$5,Total!AA:AA,DB!$G$9,Total!AA:AA,DB!$O$9,Total!AA:AA,$I$2)+COUNTIFS(Total!X:X,$V$3,Total!W:W,B14,Total!AA:AA,DB!$G$5,Total!AA:AA,DB!$O$5,Total!M:M,DB!$G$9,Total!AA:AA,DB!$O$9,Total!AA:AA,$I$2)+COUNTIFS(Total!X:X,$V$3,Total!W:W,B14,Total!AA:AA,DB!$G$5,Total!AA:AA,DB!$O$5,Total!AA:AA,DB!$G$9,Total!K:K,DB!$O$9,Total!AA:AA,$I$2)+COUNTIFS(Total!X:X,$V$3,Total!W:W,B14,Total!AA:AA,DB!$G$5,Total!AA:AA,DB!$O$5,Total!AA:AA,DB!$G$9,Total!AA:AA,DB!$O$9,Total!C:C,$I$2)+COUNTIFS(Total!X:X,$V$3,Total!W:W,B14,Total!O:O,DB!$G$5,Total!N:N,DB!$O$5,Total!M:M,DB!$G$9,Total!AA:AA,DB!$O$9,Total!AA:AA,$I$2)+COUNTIFS(Total!X:X,$V$3,Total!W:W,B14,Total!O:O,DB!$G$5,Total!N:N,DB!$O$5,Total!AA:AA,DB!$G$9,Total!K:K,DB!$O$9,Total!AA:AA,$I$2)+COUNTIFS(Total!X:X,$V$3,Total!W:W,B14,Total!O:O,DB!$G$5,Total!N:N,DB!$O$5,Total!AA:AA,DB!$G$9,Total!AA:AA,DB!$O$9,Total!C:C,$I$2)+COUNTIFS(Total!X:X,$V$3,Total!W:W,B14,Total!O:O,DB!$G$5,Total!AA:AA,DB!$O$5,Total!M:M,DB!$G$9,Total!K:K,DB!$O$9,Total!AA:AA,$I$2)+COUNTIFS(Total!X:X,$V$3,Total!W:W,B14,Total!O:O,DB!$G$5,Total!AA:AA,DB!$O$5,Total!M:M,DB!$G$9,Total!AA:AA,DB!$O$9,Total!C:C,$I$2)+COUNTIFS(Total!X:X,$V$3,Total!W:W,B14,Total!O:O,DB!$G$5,Total!AA:AA,DB!$O$5,Total!AA:AA,DB!$G$9,Total!K:K,DB!$O$9,Total!C:C,$I$2)+COUNTIFS(Total!X:X,$V$3,Total!W:W,B14,Total!AA:AA,DB!$G$5,Total!N:N,DB!$O$5,Total!M:M,DB!$G$9,Total!K:K,DB!$O$9,Total!AA:AA,$I$2)+COUNTIFS(Total!X:X,$V$3,Total!W:W,B14,Total!AA:AA,DB!$G$5,Total!N:N,DB!$O$5,Total!M:M,DB!$G$9,Total!AA:AA,DB!$O$9,Total!C:C,$I$2)+COUNTIFS(Total!X:X,$V$3,Total!W:W,B14,Total!AA:AA,DB!$G$5,Total!N:N,DB!$O$5,Total!AA:AA,DB!$G$9,Total!K:K,DB!$O$9,Total!C:C,$I$2)+COUNTIFS(Total!X:X,$V$3,Total!W:W,B14,Total!AA:AA,DB!$G$5,Total!AA:AA,DB!$O$5,Total!M:M,DB!$G$9,Total!K:K,DB!$O$9,Total!C:C,$I$2)+COUNTIFS(Total!X:X,$V$3,Total!W:W,B14,Total!O:O,DB!$G$5,Total!N:N,DB!$O$5,Total!AA:AA,DB!$G$9,Total!AA:AA,DB!$O$9,Total!AA:AA,$I$2)+COUNTIFS(Total!X:X,$V$3,Total!W:W,B14,Total!O:O,DB!$G$5,Total!AA:AA,DB!$O$5,Total!M:M,DB!$G$9,Total!AA:AA,DB!$O$9,Total!AA:AA,$I$2)+COUNTIFS(Total!X:X,$V$3,Total!W:W,B14,Total!O:O,DB!$G$5,Total!AA:AA,DB!$O$5,Total!AA:AA,DB!$G$9,Total!K:K,DB!$O$9,Total!AA:AA,$I$2)+COUNTIFS(Total!X:X,$V$3,Total!W:W,B14,Total!O:O,DB!$G$5,Total!AA:AA,DB!$O$5,Total!AA:AA,DB!$G$9,Total!AA:AA,DB!$O$9,Total!C:C,$I$2)+COUNTIFS(Total!X:X,$V$3,Total!W:W,B14,Total!AA:AA,DB!$G$5,Total!N:N,DB!$O$5,Total!M:M,DB!$G$9,Total!AA:AA,DB!$O$9,Total!AA:AA,$I$2)+COUNTIFS(Total!X:X,$V$3,Total!W:W,B14,Total!AA:AA,DB!$G$5,Total!N:N,DB!$O$5,Total!AA:AA,DB!$G$9,Total!K:K,DB!$O$9,Total!AA:AA,$I$2)+COUNTIFS(Total!X:X,$V$3,Total!W:W,B14,Total!AA:AA,DB!$G$5,Total!N:N,DB!$O$5,Total!AA:AA,DB!$G$9,Total!AA:AA,DB!$O$9,Total!C:C,$I$2)+COUNTIFS(Total!X:X,$V$3,Total!W:W,B14,Total!AA:AA,DB!$G$5,Total!AA:AA,DB!$O$5,Total!M:M,DB!$G$9,Total!K:K,DB!$O$9,Total!AA:AA,$I$2)+COUNTIFS(Total!X:X,$V$3,Total!W:W,B14,Total!AA:AA,DB!$G$5,Total!AA:AA,DB!$O$5,Total!M:M,DB!$G$9,Total!AA:AA,DB!$O$9,Total!C:C,$I$2)+COUNTIFS(Total!X:X,$V$3,Total!W:W,B14,Total!AA:AA,DB!$G$5,Total!AA:AA,DB!$O$5,Total!AA:AA,DB!$G$9,Total!K:K,DB!$O$9,Total!C:C,$I$2)+COUNTIFS(Total!X:X,$V$3,Total!W:W,B14,Total!AA:AA,DB!$G$5,Total!N:N,DB!$O$5,Total!M:M,DB!$G$9,Total!K:K,DB!$O$9,Total!C:C,$I$2)+COUNTIFS(Total!X:X,$V$3,Total!W:W,B14,Total!O:O,DB!$G$5,Total!AA:AA,DB!$O$5,Total!M:M,DB!$G$9,Total!K:K,DB!$O$9,Total!C:C,$I$2)+COUNTIFS(Total!X:X,$V$3,Total!W:W,B14,Total!O:O,DB!$G$5,Total!N:N,DB!$O$5,Total!AA:AA,DB!$G$9,Total!K:K,DB!$O$9,Total!C:C,$I$2)+COUNTIFS(Total!X:X,$V$3,Total!W:W,B14,Total!O:O,DB!$G$5,Total!N:N,DB!$O$5,Total!M:M,DB!$G$9,Total!AA:AA,DB!$O$9,Total!C:C,$I$2)+COUNTIFS(Total!X:X,$V$3,Total!W:W,B14,Total!O:O,DB!$G$5,Total!N:N,DB!$O$5,Total!M:M,DB!$G$9,Total!K:K,DB!$O$9,Total!AA:AA,$I$2)</f>
        <v>0</v>
      </c>
      <c r="W14" s="31">
        <f>COUNTIFS(Total!X:X,$W$3,Total!W:W,B14,Total!O:O,DB!$G$5,Total!N:N,DB!$O$5,Total!M:M,DB!$G$9,Total!K:K,DB!$O$9,Total!C:C,$I$2)+COUNTIFS(Total!X:X,$W$3,Total!W:W,B14,Total!AA:AA,DB!$G$5,Total!AA:AA,DB!$O$5,Total!AA:AA,DB!$G$9,Total!AA:AA,DB!$O$9,Total!AA:AA,$I$2)+COUNTIFS(Total!X:X,$W$3,Total!W:W,B14,Total!O:O,DB!$G$5,Total!AA:AA,DB!$O$5,Total!AA:AA,DB!$G$9,Total!AA:AA,DB!$O$9,Total!AA:AA,$I$2)+COUNTIFS(Total!X:X,$W$3,Total!W:W,B14,Total!AA:AA,DB!$G$5,Total!N:N,DB!$O$5,Total!AA:AA,DB!$G$9,Total!AA:AA,DB!$O$9,Total!AA:AA,$I$2)+COUNTIFS(Total!X:X,$W$3,Total!W:W,B14,Total!AA:AA,DB!$G$5,Total!AA:AA,DB!$O$5,Total!M:M,DB!$G$9,Total!AA:AA,DB!$O$9,Total!AA:AA,$I$2)+COUNTIFS(Total!X:X,$W$3,Total!W:W,B14,Total!AA:AA,DB!$G$5,Total!AA:AA,DB!$O$5,Total!AA:AA,DB!$G$9,Total!K:K,DB!$O$9,Total!AA:AA,$I$2)+COUNTIFS(Total!X:X,$W$3,Total!W:W,B14,Total!AA:AA,DB!$G$5,Total!AA:AA,DB!$O$5,Total!AA:AA,DB!$G$9,Total!AA:AA,DB!$O$9,Total!C:C,$I$2)+COUNTIFS(Total!X:X,$W$3,Total!W:W,B14,Total!O:O,DB!$G$5,Total!N:N,DB!$O$5,Total!M:M,DB!$G$9,Total!AA:AA,DB!$O$9,Total!AA:AA,$I$2)+COUNTIFS(Total!X:X,$W$3,Total!W:W,B14,Total!O:O,DB!$G$5,Total!N:N,DB!$O$5,Total!AA:AA,DB!$G$9,Total!K:K,DB!$O$9,Total!AA:AA,$I$2)+COUNTIFS(Total!X:X,$W$3,Total!W:W,B14,Total!O:O,DB!$G$5,Total!N:N,DB!$O$5,Total!AA:AA,DB!$G$9,Total!AA:AA,DB!$O$9,Total!C:C,$I$2)+COUNTIFS(Total!X:X,$W$3,Total!W:W,B14,Total!O:O,DB!$G$5,Total!AA:AA,DB!$O$5,Total!M:M,DB!$G$9,Total!K:K,DB!$O$9,Total!AA:AA,$I$2)+COUNTIFS(Total!X:X,$W$3,Total!W:W,B14,Total!O:O,DB!$G$5,Total!AA:AA,DB!$O$5,Total!M:M,DB!$G$9,Total!AA:AA,DB!$O$9,Total!C:C,$I$2)+COUNTIFS(Total!X:X,$W$3,Total!W:W,B14,Total!O:O,DB!$G$5,Total!AA:AA,DB!$O$5,Total!AA:AA,DB!$G$9,Total!K:K,DB!$O$9,Total!C:C,$I$2)+COUNTIFS(Total!X:X,$W$3,Total!W:W,B14,Total!AA:AA,DB!$G$5,Total!N:N,DB!$O$5,Total!M:M,DB!$G$9,Total!K:K,DB!$O$9,Total!AA:AA,$I$2)+COUNTIFS(Total!X:X,$W$3,Total!W:W,B14,Total!AA:AA,DB!$G$5,Total!N:N,DB!$O$5,Total!M:M,DB!$G$9,Total!AA:AA,DB!$O$9,Total!C:C,$I$2)+COUNTIFS(Total!X:X,$W$3,Total!W:W,B14,Total!AA:AA,DB!$G$5,Total!N:N,DB!$O$5,Total!AA:AA,DB!$G$9,Total!K:K,DB!$O$9,Total!C:C,$I$2)+COUNTIFS(Total!X:X,$W$3,Total!W:W,B14,Total!AA:AA,DB!$G$5,Total!AA:AA,DB!$O$5,Total!M:M,DB!$G$9,Total!K:K,DB!$O$9,Total!C:C,$I$2)+COUNTIFS(Total!X:X,$W$3,Total!W:W,B14,Total!O:O,DB!$G$5,Total!N:N,DB!$O$5,Total!AA:AA,DB!$G$9,Total!AA:AA,DB!$O$9,Total!AA:AA,$I$2)+COUNTIFS(Total!X:X,$W$3,Total!W:W,B14,Total!O:O,DB!$G$5,Total!AA:AA,DB!$O$5,Total!M:M,DB!$G$9,Total!AA:AA,DB!$O$9,Total!AA:AA,$I$2)+COUNTIFS(Total!X:X,$W$3,Total!W:W,B14,Total!O:O,DB!$G$5,Total!AA:AA,DB!$O$5,Total!AA:AA,DB!$G$9,Total!K:K,DB!$O$9,Total!AA:AA,$I$2)+COUNTIFS(Total!X:X,$W$3,Total!W:W,B14,Total!O:O,DB!$G$5,Total!AA:AA,DB!$O$5,Total!AA:AA,DB!$G$9,Total!AA:AA,DB!$O$9,Total!C:C,$I$2)+COUNTIFS(Total!X:X,$W$3,Total!W:W,B14,Total!AA:AA,DB!$G$5,Total!N:N,DB!$O$5,Total!M:M,DB!$G$9,Total!AA:AA,DB!$O$9,Total!AA:AA,$I$2)+COUNTIFS(Total!X:X,$W$3,Total!W:W,B14,Total!AA:AA,DB!$G$5,Total!N:N,DB!$O$5,Total!AA:AA,DB!$G$9,Total!K:K,DB!$O$9,Total!AA:AA,$I$2)+COUNTIFS(Total!X:X,$W$3,Total!W:W,B14,Total!AA:AA,DB!$G$5,Total!N:N,DB!$O$5,Total!AA:AA,DB!$G$9,Total!AA:AA,DB!$O$9,Total!C:C,$I$2)+COUNTIFS(Total!X:X,$W$3,Total!W:W,B14,Total!AA:AA,DB!$G$5,Total!AA:AA,DB!$O$5,Total!M:M,DB!$G$9,Total!K:K,DB!$O$9,Total!AA:AA,$I$2)+COUNTIFS(Total!X:X,$W$3,Total!W:W,B14,Total!AA:AA,DB!$G$5,Total!AA:AA,DB!$O$5,Total!M:M,DB!$G$9,Total!AA:AA,DB!$O$9,Total!C:C,$I$2)+COUNTIFS(Total!X:X,$W$3,Total!W:W,B14,Total!AA:AA,DB!$G$5,Total!AA:AA,DB!$O$5,Total!AA:AA,DB!$G$9,Total!K:K,DB!$O$9,Total!C:C,$I$2)+COUNTIFS(Total!X:X,$W$3,Total!W:W,B14,Total!AA:AA,DB!$G$5,Total!N:N,DB!$O$5,Total!M:M,DB!$G$9,Total!K:K,DB!$O$9,Total!C:C,$I$2)+COUNTIFS(Total!X:X,$W$3,Total!W:W,B14,Total!O:O,DB!$G$5,Total!AA:AA,DB!$O$5,Total!M:M,DB!$G$9,Total!K:K,DB!$O$9,Total!C:C,$I$2)+COUNTIFS(Total!X:X,$W$3,Total!W:W,B14,Total!O:O,DB!$G$5,Total!N:N,DB!$O$5,Total!AA:AA,DB!$G$9,Total!K:K,DB!$O$9,Total!C:C,$I$2)+COUNTIFS(Total!X:X,$W$3,Total!W:W,B14,Total!O:O,DB!$G$5,Total!N:N,DB!$O$5,Total!M:M,DB!$G$9,Total!AA:AA,DB!$O$9,Total!C:C,$I$2)+COUNTIFS(Total!X:X,$W$3,Total!W:W,B14,Total!O:O,DB!$G$5,Total!N:N,DB!$O$5,Total!M:M,DB!$G$9,Total!K:K,DB!$O$9,Total!AA:AA,$I$2)</f>
        <v>0</v>
      </c>
      <c r="X14" s="31">
        <f>COUNTIFS(Total!X:X,$X$3,Total!W:W,B14,Total!O:O,DB!$G$5,Total!N:N,DB!$O$5,Total!M:M,DB!$G$9,Total!K:K,DB!$O$9,Total!C:C,$I$2)+COUNTIFS(Total!X:X,$X$3,Total!W:W,B14,Total!AA:AA,DB!$G$5,Total!AA:AA,DB!$O$5,Total!AA:AA,DB!$G$9,Total!AA:AA,DB!$O$9,Total!AA:AA,$I$2)+COUNTIFS(Total!X:X,$X$3,Total!W:W,B14,Total!O:O,DB!$G$5,Total!AA:AA,DB!$O$5,Total!AA:AA,DB!$G$9,Total!AA:AA,DB!$O$9,Total!AA:AA,$I$2)+COUNTIFS(Total!X:X,$X$3,Total!W:W,B14,Total!AA:AA,DB!$G$5,Total!N:N,DB!$O$5,Total!AA:AA,DB!$G$9,Total!AA:AA,DB!$O$9,Total!AA:AA,$I$2)+COUNTIFS(Total!X:X,$X$3,Total!W:W,B14,Total!AA:AA,DB!$G$5,Total!AA:AA,DB!$O$5,Total!M:M,DB!$G$9,Total!AA:AA,DB!$O$9,Total!AA:AA,$I$2)+COUNTIFS(Total!X:X,$X$3,Total!W:W,B14,Total!AA:AA,DB!$G$5,Total!AA:AA,DB!$O$5,Total!AA:AA,DB!$G$9,Total!K:K,DB!$O$9,Total!AA:AA,$I$2)+COUNTIFS(Total!X:X,$X$3,Total!W:W,B14,Total!AA:AA,DB!$G$5,Total!AA:AA,DB!$O$5,Total!AA:AA,DB!$G$9,Total!AA:AA,DB!$O$9,Total!C:C,$I$2)+COUNTIFS(Total!X:X,$X$3,Total!W:W,B14,Total!O:O,DB!$G$5,Total!N:N,DB!$O$5,Total!M:M,DB!$G$9,Total!AA:AA,DB!$O$9,Total!AA:AA,$I$2)+COUNTIFS(Total!X:X,$X$3,Total!W:W,B14,Total!O:O,DB!$G$5,Total!N:N,DB!$O$5,Total!AA:AA,DB!$G$9,Total!K:K,DB!$O$9,Total!AA:AA,$I$2)+COUNTIFS(Total!X:X,$X$3,Total!W:W,B14,Total!O:O,DB!$G$5,Total!N:N,DB!$O$5,Total!AA:AA,DB!$G$9,Total!AA:AA,DB!$O$9,Total!C:C,$I$2)+COUNTIFS(Total!X:X,$X$3,Total!W:W,B14,Total!O:O,DB!$G$5,Total!AA:AA,DB!$O$5,Total!M:M,DB!$G$9,Total!K:K,DB!$O$9,Total!AA:AA,$I$2)+COUNTIFS(Total!X:X,$X$3,Total!W:W,B14,Total!O:O,DB!$G$5,Total!AA:AA,DB!$O$5,Total!M:M,DB!$G$9,Total!AA:AA,DB!$O$9,Total!C:C,$I$2)+COUNTIFS(Total!X:X,$X$3,Total!W:W,B14,Total!O:O,DB!$G$5,Total!AA:AA,DB!$O$5,Total!AA:AA,DB!$G$9,Total!K:K,DB!$O$9,Total!C:C,$I$2)+COUNTIFS(Total!X:X,$X$3,Total!W:W,B14,Total!AA:AA,DB!$G$5,Total!N:N,DB!$O$5,Total!M:M,DB!$G$9,Total!K:K,DB!$O$9,Total!AA:AA,$I$2)+COUNTIFS(Total!X:X,$X$3,Total!W:W,B14,Total!AA:AA,DB!$G$5,Total!N:N,DB!$O$5,Total!M:M,DB!$G$9,Total!AA:AA,DB!$O$9,Total!C:C,$I$2)+COUNTIFS(Total!X:X,$X$3,Total!W:W,B14,Total!AA:AA,DB!$G$5,Total!N:N,DB!$O$5,Total!AA:AA,DB!$G$9,Total!K:K,DB!$O$9,Total!C:C,$I$2)+COUNTIFS(Total!X:X,$X$3,Total!W:W,B14,Total!AA:AA,DB!$G$5,Total!AA:AA,DB!$O$5,Total!M:M,DB!$G$9,Total!K:K,DB!$O$9,Total!C:C,$I$2)+COUNTIFS(Total!X:X,$X$3,Total!W:W,B14,Total!O:O,DB!$G$5,Total!N:N,DB!$O$5,Total!AA:AA,DB!$G$9,Total!AA:AA,DB!$O$9,Total!AA:AA,$I$2)+COUNTIFS(Total!X:X,$X$3,Total!W:W,B14,Total!O:O,DB!$G$5,Total!AA:AA,DB!$O$5,Total!M:M,DB!$G$9,Total!AA:AA,DB!$O$9,Total!AA:AA,$I$2)+COUNTIFS(Total!X:X,$X$3,Total!W:W,B14,Total!O:O,DB!$G$5,Total!AA:AA,DB!$O$5,Total!AA:AA,DB!$G$9,Total!K:K,DB!$O$9,Total!AA:AA,$I$2)+COUNTIFS(Total!X:X,$X$3,Total!W:W,B14,Total!O:O,DB!$G$5,Total!AA:AA,DB!$O$5,Total!AA:AA,DB!$G$9,Total!AA:AA,DB!$O$9,Total!C:C,$I$2)+COUNTIFS(Total!X:X,$X$3,Total!W:W,B14,Total!AA:AA,DB!$G$5,Total!N:N,DB!$O$5,Total!M:M,DB!$G$9,Total!AA:AA,DB!$O$9,Total!AA:AA,$I$2)+COUNTIFS(Total!X:X,$X$3,Total!W:W,B14,Total!AA:AA,DB!$G$5,Total!N:N,DB!$O$5,Total!AA:AA,DB!$G$9,Total!K:K,DB!$O$9,Total!AA:AA,$I$2)+COUNTIFS(Total!X:X,$X$3,Total!W:W,B14,Total!AA:AA,DB!$G$5,Total!N:N,DB!$O$5,Total!AA:AA,DB!$G$9,Total!AA:AA,DB!$O$9,Total!C:C,$I$2)+COUNTIFS(Total!X:X,$X$3,Total!W:W,B14,Total!AA:AA,DB!$G$5,Total!AA:AA,DB!$O$5,Total!M:M,DB!$G$9,Total!K:K,DB!$O$9,Total!AA:AA,$I$2)+COUNTIFS(Total!X:X,$X$3,Total!W:W,B14,Total!AA:AA,DB!$G$5,Total!AA:AA,DB!$O$5,Total!M:M,DB!$G$9,Total!AA:AA,DB!$O$9,Total!C:C,$I$2)+COUNTIFS(Total!X:X,$X$3,Total!W:W,B14,Total!AA:AA,DB!$G$5,Total!AA:AA,DB!$O$5,Total!AA:AA,DB!$G$9,Total!K:K,DB!$O$9,Total!C:C,$I$2)+COUNTIFS(Total!X:X,$X$3,Total!W:W,B14,Total!AA:AA,DB!$G$5,Total!N:N,DB!$O$5,Total!M:M,DB!$G$9,Total!K:K,DB!$O$9,Total!C:C,$I$2)+COUNTIFS(Total!X:X,$X$3,Total!W:W,B14,Total!O:O,DB!$G$5,Total!AA:AA,DB!$O$5,Total!M:M,DB!$G$9,Total!K:K,DB!$O$9,Total!C:C,$I$2)+COUNTIFS(Total!X:X,$X$3,Total!W:W,B14,Total!O:O,DB!$G$5,Total!N:N,DB!$O$5,Total!AA:AA,DB!$G$9,Total!K:K,DB!$O$9,Total!C:C,$I$2)+COUNTIFS(Total!X:X,$X$3,Total!W:W,B14,Total!O:O,DB!$G$5,Total!N:N,DB!$O$5,Total!M:M,DB!$G$9,Total!AA:AA,DB!$O$9,Total!C:C,$I$2)+COUNTIFS(Total!X:X,$X$3,Total!W:W,B14,Total!O:O,DB!$G$5,Total!N:N,DB!$O$5,Total!M:M,DB!$G$9,Total!K:K,DB!$O$9,Total!AA:AA,$I$2)</f>
        <v>0</v>
      </c>
      <c r="Y14" s="31">
        <f t="shared" si="0"/>
        <v>0</v>
      </c>
      <c r="Z14" s="31">
        <f t="shared" si="1"/>
        <v>0</v>
      </c>
      <c r="AA14" s="31">
        <f t="shared" si="1"/>
        <v>0</v>
      </c>
      <c r="AE14" s="25" t="s">
        <v>186</v>
      </c>
    </row>
    <row r="15" spans="1:32" ht="30" customHeight="1" x14ac:dyDescent="0.25">
      <c r="A15" s="43">
        <v>12</v>
      </c>
      <c r="B15" s="53" t="s">
        <v>177</v>
      </c>
      <c r="C15" s="31">
        <f>COUNTIFS(Total!W:W,B15,Total!O:O,DB!$G$5,Total!N:N,DB!$O$5,Total!M:M,DB!$G$9,Total!K:K,DB!$O$9,Total!C:C,$I$2)+COUNTIFS(Total!W:W,B15,Total!AA:AA,DB!$G$5,Total!AA:AA,DB!$O$5,Total!AA:AA,DB!$G$9,Total!AA:AA,DB!$O$9,Total!AA:AA,$I$2)+COUNTIFS(Total!W:W,B15,Total!O:O,DB!$G$5,Total!AA:AA,DB!$O$5,Total!AA:AA,DB!$G$9,Total!AA:AA,DB!$O$9,Total!AA:AA,$I$2)+COUNTIFS(Total!W:W,B15,Total!AA:AA,DB!$G$5,Total!N:N,DB!$O$5,Total!AA:AA,DB!$G$9,Total!AA:AA,DB!$O$9,Total!AA:AA,$I$2)+COUNTIFS(Total!W:W,B15,Total!AA:AA,DB!$G$5,Total!AA:AA,DB!$O$5,Total!M:M,DB!$G$9,Total!AA:AA,DB!$O$9,Total!AA:AA,$I$2)+COUNTIFS(Total!W:W,B15,Total!AA:AA,DB!$G$5,Total!AA:AA,DB!$O$5,Total!AA:AA,DB!$G$9,Total!K:K,DB!$O$9,Total!AA:AA,$I$2)+COUNTIFS(Total!W:W,B15,Total!AA:AA,DB!$G$5,Total!AA:AA,DB!$O$5,Total!AA:AA,DB!$G$9,Total!AA:AA,DB!$O$9,Total!C:C,$I$2)+COUNTIFS(Total!W:W,B15,Total!O:O,DB!$G$5,Total!N:N,DB!$O$5,Total!M:M,DB!$G$9,Total!AA:AA,DB!$O$9,Total!AA:AA,$I$2)+COUNTIFS(Total!W:W,B15,Total!O:O,DB!$G$5,Total!N:N,DB!$O$5,Total!AA:AA,DB!$G$9,Total!K:K,DB!$O$9,Total!AA:AA,$I$2)+COUNTIFS(Total!W:W,B15,Total!O:O,DB!$G$5,Total!N:N,DB!$O$5,Total!AA:AA,DB!$G$9,Total!AA:AA,DB!$O$9,Total!C:C,$I$2)+COUNTIFS(Total!W:W,B15,Total!O:O,DB!$G$5,Total!AA:AA,DB!$O$5,Total!M:M,DB!$G$9,Total!K:K,DB!$O$9,Total!AA:AA,$I$2)+COUNTIFS(Total!W:W,B15,Total!O:O,DB!$G$5,Total!AA:AA,DB!$O$5,Total!M:M,DB!$G$9,Total!AA:AA,DB!$O$9,Total!C:C,$I$2)+COUNTIFS(Total!W:W,B15,Total!O:O,DB!$G$5,Total!AA:AA,DB!$O$5,Total!AA:AA,DB!$G$9,Total!K:K,DB!$O$9,Total!C:C,$I$2)+COUNTIFS(Total!W:W,B15,Total!AA:AA,DB!$G$5,Total!N:N,DB!$O$5,Total!M:M,DB!$G$9,Total!K:K,DB!$O$9,Total!AA:AA,$I$2)+COUNTIFS(Total!W:W,B15,Total!AA:AA,DB!$G$5,Total!N:N,DB!$O$5,Total!M:M,DB!$G$9,Total!AA:AA,DB!$O$9,Total!C:C,$I$2)+COUNTIFS(Total!W:W,B15,Total!AA:AA,DB!$G$5,Total!N:N,DB!$O$5,Total!AA:AA,DB!$G$9,Total!K:K,DB!$O$9,Total!C:C,$I$2)+COUNTIFS(Total!W:W,B15,Total!AA:AA,DB!$G$5,Total!AA:AA,DB!$O$5,Total!M:M,DB!$G$9,Total!K:K,DB!$O$9,Total!C:C,$I$2)+COUNTIFS(Total!W:W,B15,Total!O:O,DB!$G$5,Total!N:N,DB!$O$5,Total!AA:AA,DB!$G$9,Total!AA:AA,DB!$O$9,Total!AA:AA,$I$2)+COUNTIFS(Total!W:W,B15,Total!O:O,DB!$G$5,Total!AA:AA,DB!$O$5,Total!M:M,DB!$G$9,Total!AA:AA,DB!$O$9,Total!AA:AA,$I$2)+COUNTIFS(Total!W:W,B15,Total!O:O,DB!$G$5,Total!AA:AA,DB!$O$5,Total!AA:AA,DB!$G$9,Total!K:K,DB!$O$9,Total!AA:AA,$I$2)+COUNTIFS(Total!W:W,B15,Total!O:O,DB!$G$5,Total!AA:AA,DB!$O$5,Total!AA:AA,DB!$G$9,Total!AA:AA,DB!$O$9,Total!C:C,$I$2)+COUNTIFS(Total!W:W,B15,Total!AA:AA,DB!$G$5,Total!N:N,DB!$O$5,Total!M:M,DB!$G$9,Total!AA:AA,DB!$O$9,Total!AA:AA,$I$2)+COUNTIFS(Total!W:W,B15,Total!AA:AA,DB!$G$5,Total!N:N,DB!$O$5,Total!AA:AA,DB!$G$9,Total!K:K,DB!$O$9,Total!AA:AA,$I$2)+COUNTIFS(Total!W:W,B15,Total!AA:AA,DB!$G$5,Total!N:N,DB!$O$5,Total!AA:AA,DB!$G$9,Total!AA:AA,DB!$O$9,Total!C:C,$I$2)+COUNTIFS(Total!W:W,B15,Total!AA:AA,DB!$G$5,Total!AA:AA,DB!$O$5,Total!M:M,DB!$G$9,Total!K:K,DB!$O$9,Total!AA:AA,$I$2)+COUNTIFS(Total!W:W,B15,Total!AA:AA,DB!$G$5,Total!AA:AA,DB!$O$5,Total!M:M,DB!$G$9,Total!AA:AA,DB!$O$9,Total!C:C,$I$2)+COUNTIFS(Total!W:W,B15,Total!AA:AA,DB!$G$5,Total!AA:AA,DB!$O$5,Total!AA:AA,DB!$G$9,Total!K:K,DB!$O$9,Total!C:C,$I$2)+COUNTIFS(Total!W:W,B15,Total!AA:AA,DB!$G$5,Total!N:N,DB!$O$5,Total!M:M,DB!$G$9,Total!K:K,DB!$O$9,Total!C:C,$I$2)+COUNTIFS(Total!W:W,B15,Total!O:O,DB!$G$5,Total!AA:AA,DB!$O$5,Total!M:M,DB!$G$9,Total!K:K,DB!$O$9,Total!C:C,$I$2)+COUNTIFS(Total!W:W,B15,Total!O:O,DB!$G$5,Total!N:N,DB!$O$5,Total!AA:AA,DB!$G$9,Total!K:K,DB!$O$9,Total!C:C,$I$2)+COUNTIFS(Total!W:W,B15,Total!O:O,DB!$G$5,Total!N:N,DB!$O$5,Total!M:M,DB!$G$9,Total!AA:AA,DB!$O$9,Total!C:C,$I$2)+COUNTIFS(Total!W:W,B15,Total!O:O,DB!$G$5,Total!N:N,DB!$O$5,Total!M:M,DB!$G$9,Total!K:K,DB!$O$9,Total!AA:AA,$I$2)</f>
        <v>7</v>
      </c>
      <c r="D15" s="31">
        <f>COUNTIFS(Total!X:X,$AF$2,Total!W:W,B15,Total!O:O,DB!$G$5,Total!N:N,DB!$O$5,Total!M:M,DB!$G$9,Total!K:K,DB!$O$9,Total!C:C,$I$2)+COUNTIFS(Total!X:X,$AF$2,Total!W:W,B15,Total!AA:AA,DB!$G$5,Total!AA:AA,DB!$O$5,Total!AA:AA,DB!$G$9,Total!AA:AA,DB!$O$9,Total!AA:AA,$I$2)+COUNTIFS(Total!X:X,$AF$2,Total!W:W,B15,Total!O:O,DB!$G$5,Total!AA:AA,DB!$O$5,Total!AA:AA,DB!$G$9,Total!AA:AA,DB!$O$9,Total!AA:AA,$I$2)+COUNTIFS(Total!X:X,$AF$2,Total!W:W,B15,Total!AA:AA,DB!$G$5,Total!N:N,DB!$O$5,Total!AA:AA,DB!$G$9,Total!AA:AA,DB!$O$9,Total!AA:AA,$I$2)+COUNTIFS(Total!X:X,$AF$2,Total!W:W,B15,Total!AA:AA,DB!$G$5,Total!AA:AA,DB!$O$5,Total!M:M,DB!$G$9,Total!AA:AA,DB!$O$9,Total!AA:AA,$I$2)+COUNTIFS(Total!X:X,$AF$2,Total!W:W,B15,Total!AA:AA,DB!$G$5,Total!AA:AA,DB!$O$5,Total!AA:AA,DB!$G$9,Total!K:K,DB!$O$9,Total!AA:AA,$I$2)+COUNTIFS(Total!X:X,$AF$2,Total!W:W,B15,Total!AA:AA,DB!$G$5,Total!AA:AA,DB!$O$5,Total!AA:AA,DB!$G$9,Total!AA:AA,DB!$O$9,Total!C:C,$I$2)+COUNTIFS(Total!X:X,$AF$2,Total!W:W,B15,Total!O:O,DB!$G$5,Total!N:N,DB!$O$5,Total!M:M,DB!$G$9,Total!AA:AA,DB!$O$9,Total!AA:AA,$I$2)+COUNTIFS(Total!X:X,$AF$2,Total!W:W,B15,Total!O:O,DB!$G$5,Total!N:N,DB!$O$5,Total!AA:AA,DB!$G$9,Total!K:K,DB!$O$9,Total!AA:AA,$I$2)+COUNTIFS(Total!X:X,$AF$2,Total!W:W,B15,Total!O:O,DB!$G$5,Total!N:N,DB!$O$5,Total!AA:AA,DB!$G$9,Total!AA:AA,DB!$O$9,Total!C:C,$I$2)+COUNTIFS(Total!X:X,$AF$2,Total!W:W,B15,Total!O:O,DB!$G$5,Total!AA:AA,DB!$O$5,Total!M:M,DB!$G$9,Total!K:K,DB!$O$9,Total!AA:AA,$I$2)+COUNTIFS(Total!X:X,$AF$2,Total!W:W,B15,Total!O:O,DB!$G$5,Total!AA:AA,DB!$O$5,Total!M:M,DB!$G$9,Total!AA:AA,DB!$O$9,Total!C:C,$I$2)+COUNTIFS(Total!X:X,$AF$2,Total!W:W,B15,Total!O:O,DB!$G$5,Total!AA:AA,DB!$O$5,Total!AA:AA,DB!$G$9,Total!K:K,DB!$O$9,Total!C:C,$I$2)+COUNTIFS(Total!X:X,$AF$2,Total!W:W,B15,Total!AA:AA,DB!$G$5,Total!N:N,DB!$O$5,Total!M:M,DB!$G$9,Total!K:K,DB!$O$9,Total!AA:AA,$I$2)+COUNTIFS(Total!X:X,$AF$2,Total!W:W,B15,Total!AA:AA,DB!$G$5,Total!N:N,DB!$O$5,Total!M:M,DB!$G$9,Total!AA:AA,DB!$O$9,Total!C:C,$I$2)+COUNTIFS(Total!X:X,$AF$2,Total!W:W,B15,Total!AA:AA,DB!$G$5,Total!N:N,DB!$O$5,Total!AA:AA,DB!$G$9,Total!K:K,DB!$O$9,Total!C:C,$I$2)+COUNTIFS(Total!X:X,$AF$2,Total!W:W,B15,Total!AA:AA,DB!$G$5,Total!AA:AA,DB!$O$5,Total!M:M,DB!$G$9,Total!K:K,DB!$O$9,Total!C:C,$I$2)+COUNTIFS(Total!X:X,$AF$2,Total!W:W,B15,Total!O:O,DB!$G$5,Total!N:N,DB!$O$5,Total!AA:AA,DB!$G$9,Total!AA:AA,DB!$O$9,Total!AA:AA,$I$2)+COUNTIFS(Total!X:X,$AF$2,Total!W:W,B15,Total!O:O,DB!$G$5,Total!AA:AA,DB!$O$5,Total!M:M,DB!$G$9,Total!AA:AA,DB!$O$9,Total!AA:AA,$I$2)+COUNTIFS(Total!X:X,$AF$2,Total!W:W,B15,Total!O:O,DB!$G$5,Total!AA:AA,DB!$O$5,Total!AA:AA,DB!$G$9,Total!K:K,DB!$O$9,Total!AA:AA,$I$2)+COUNTIFS(Total!X:X,$AF$2,Total!W:W,B15,Total!O:O,DB!$G$5,Total!AA:AA,DB!$O$5,Total!AA:AA,DB!$G$9,Total!AA:AA,DB!$O$9,Total!C:C,$I$2)+COUNTIFS(Total!X:X,$AF$2,Total!W:W,B15,Total!AA:AA,DB!$G$5,Total!N:N,DB!$O$5,Total!M:M,DB!$G$9,Total!AA:AA,DB!$O$9,Total!AA:AA,$I$2)+COUNTIFS(Total!X:X,$AF$2,Total!W:W,B15,Total!AA:AA,DB!$G$5,Total!N:N,DB!$O$5,Total!AA:AA,DB!$G$9,Total!K:K,DB!$O$9,Total!AA:AA,$I$2)+COUNTIFS(Total!X:X,$AF$2,Total!W:W,B15,Total!AA:AA,DB!$G$5,Total!N:N,DB!$O$5,Total!AA:AA,DB!$G$9,Total!AA:AA,DB!$O$9,Total!C:C,$I$2)+COUNTIFS(Total!X:X,$AF$2,Total!W:W,B15,Total!AA:AA,DB!$G$5,Total!AA:AA,DB!$O$5,Total!M:M,DB!$G$9,Total!K:K,DB!$O$9,Total!AA:AA,$I$2)+COUNTIFS(Total!X:X,$AF$2,Total!W:W,B15,Total!AA:AA,DB!$G$5,Total!AA:AA,DB!$O$5,Total!M:M,DB!$G$9,Total!AA:AA,DB!$O$9,Total!C:C,$I$2)+COUNTIFS(Total!X:X,$AF$2,Total!W:W,B15,Total!AA:AA,DB!$G$5,Total!AA:AA,DB!$O$5,Total!AA:AA,DB!$G$9,Total!K:K,DB!$O$9,Total!C:C,$I$2)+COUNTIFS(Total!X:X,$AF$2,Total!W:W,B15,Total!AA:AA,DB!$G$5,Total!N:N,DB!$O$5,Total!M:M,DB!$G$9,Total!K:K,DB!$O$9,Total!C:C,$I$2)+COUNTIFS(Total!X:X,$AF$2,Total!W:W,B15,Total!O:O,DB!$G$5,Total!AA:AA,DB!$O$5,Total!M:M,DB!$G$9,Total!K:K,DB!$O$9,Total!C:C,$I$2)+COUNTIFS(Total!X:X,$AF$2,Total!W:W,B15,Total!O:O,DB!$G$5,Total!N:N,DB!$O$5,Total!AA:AA,DB!$G$9,Total!K:K,DB!$O$9,Total!C:C,$I$2)+COUNTIFS(Total!X:X,$AF$2,Total!W:W,B15,Total!O:O,DB!$G$5,Total!N:N,DB!$O$5,Total!M:M,DB!$G$9,Total!AA:AA,DB!$O$9,Total!C:C,$I$2)+COUNTIFS(Total!X:X,$AF$2,Total!W:W,B15,Total!O:O,DB!$G$5,Total!N:N,DB!$O$5,Total!M:M,DB!$G$9,Total!K:K,DB!$O$9,Total!AA:AA,$I$2)</f>
        <v>2</v>
      </c>
      <c r="E15" s="31">
        <f>COUNTIFS(Total!X:X,$E$3,Total!W:W,B15,Total!O:O,DB!$G$5,Total!N:N,DB!$O$5,Total!M:M,DB!$G$9,Total!K:K,DB!$O$9,Total!C:C,$I$2)+COUNTIFS(Total!X:X,$E$3,Total!W:W,B15,Total!AA:AA,DB!$G$5,Total!AA:AA,DB!$O$5,Total!AA:AA,DB!$G$9,Total!AA:AA,DB!$O$9,Total!AA:AA,$I$2)+COUNTIFS(Total!X:X,$E$3,Total!W:W,B15,Total!O:O,DB!$G$5,Total!AA:AA,DB!$O$5,Total!AA:AA,DB!$G$9,Total!AA:AA,DB!$O$9,Total!AA:AA,$I$2)+COUNTIFS(Total!X:X,$E$3,Total!W:W,B15,Total!AA:AA,DB!$G$5,Total!N:N,DB!$O$5,Total!AA:AA,DB!$G$9,Total!AA:AA,DB!$O$9,Total!AA:AA,$I$2)+COUNTIFS(Total!X:X,$E$3,Total!W:W,B15,Total!AA:AA,DB!$G$5,Total!AA:AA,DB!$O$5,Total!M:M,DB!$G$9,Total!AA:AA,DB!$O$9,Total!AA:AA,$I$2)+COUNTIFS(Total!X:X,$E$3,Total!W:W,B15,Total!AA:AA,DB!$G$5,Total!AA:AA,DB!$O$5,Total!AA:AA,DB!$G$9,Total!K:K,DB!$O$9,Total!AA:AA,$I$2)+COUNTIFS(Total!X:X,$E$3,Total!W:W,B15,Total!AA:AA,DB!$G$5,Total!AA:AA,DB!$O$5,Total!AA:AA,DB!$G$9,Total!AA:AA,DB!$O$9,Total!C:C,$I$2)+COUNTIFS(Total!X:X,$E$3,Total!W:W,B15,Total!O:O,DB!$G$5,Total!N:N,DB!$O$5,Total!M:M,DB!$G$9,Total!AA:AA,DB!$O$9,Total!AA:AA,$I$2)+COUNTIFS(Total!X:X,$E$3,Total!W:W,B15,Total!O:O,DB!$G$5,Total!N:N,DB!$O$5,Total!AA:AA,DB!$G$9,Total!K:K,DB!$O$9,Total!AA:AA,$I$2)+COUNTIFS(Total!X:X,$E$3,Total!W:W,B15,Total!O:O,DB!$G$5,Total!N:N,DB!$O$5,Total!AA:AA,DB!$G$9,Total!AA:AA,DB!$O$9,Total!C:C,$I$2)+COUNTIFS(Total!X:X,$E$3,Total!W:W,B15,Total!O:O,DB!$G$5,Total!AA:AA,DB!$O$5,Total!M:M,DB!$G$9,Total!K:K,DB!$O$9,Total!AA:AA,$I$2)+COUNTIFS(Total!X:X,$E$3,Total!W:W,B15,Total!O:O,DB!$G$5,Total!AA:AA,DB!$O$5,Total!M:M,DB!$G$9,Total!AA:AA,DB!$O$9,Total!C:C,$I$2)+COUNTIFS(Total!X:X,$E$3,Total!W:W,B15,Total!O:O,DB!$G$5,Total!AA:AA,DB!$O$5,Total!AA:AA,DB!$G$9,Total!K:K,DB!$O$9,Total!C:C,$I$2)+COUNTIFS(Total!X:X,$E$3,Total!W:W,B15,Total!AA:AA,DB!$G$5,Total!N:N,DB!$O$5,Total!M:M,DB!$G$9,Total!K:K,DB!$O$9,Total!AA:AA,$I$2)+COUNTIFS(Total!X:X,$E$3,Total!W:W,B15,Total!AA:AA,DB!$G$5,Total!N:N,DB!$O$5,Total!M:M,DB!$G$9,Total!AA:AA,DB!$O$9,Total!C:C,$I$2)+COUNTIFS(Total!X:X,$E$3,Total!W:W,B15,Total!AA:AA,DB!$G$5,Total!N:N,DB!$O$5,Total!AA:AA,DB!$G$9,Total!K:K,DB!$O$9,Total!C:C,$I$2)+COUNTIFS(Total!X:X,$E$3,Total!W:W,B15,Total!AA:AA,DB!$G$5,Total!AA:AA,DB!$O$5,Total!M:M,DB!$G$9,Total!K:K,DB!$O$9,Total!C:C,$I$2)+COUNTIFS(Total!X:X,$E$3,Total!W:W,B15,Total!O:O,DB!$G$5,Total!N:N,DB!$O$5,Total!AA:AA,DB!$G$9,Total!AA:AA,DB!$O$9,Total!AA:AA,$I$2)+COUNTIFS(Total!X:X,$E$3,Total!W:W,B15,Total!O:O,DB!$G$5,Total!AA:AA,DB!$O$5,Total!M:M,DB!$G$9,Total!AA:AA,DB!$O$9,Total!AA:AA,$I$2)+COUNTIFS(Total!X:X,$E$3,Total!W:W,B15,Total!O:O,DB!$G$5,Total!AA:AA,DB!$O$5,Total!AA:AA,DB!$G$9,Total!K:K,DB!$O$9,Total!AA:AA,$I$2)+COUNTIFS(Total!X:X,$E$3,Total!W:W,B15,Total!O:O,DB!$G$5,Total!AA:AA,DB!$O$5,Total!AA:AA,DB!$G$9,Total!AA:AA,DB!$O$9,Total!C:C,$I$2)+COUNTIFS(Total!X:X,$E$3,Total!W:W,B15,Total!AA:AA,DB!$G$5,Total!N:N,DB!$O$5,Total!M:M,DB!$G$9,Total!AA:AA,DB!$O$9,Total!AA:AA,$I$2)+COUNTIFS(Total!X:X,$E$3,Total!W:W,B15,Total!AA:AA,DB!$G$5,Total!N:N,DB!$O$5,Total!AA:AA,DB!$G$9,Total!K:K,DB!$O$9,Total!AA:AA,$I$2)+COUNTIFS(Total!X:X,$E$3,Total!W:W,B15,Total!AA:AA,DB!$G$5,Total!N:N,DB!$O$5,Total!AA:AA,DB!$G$9,Total!AA:AA,DB!$O$9,Total!C:C,$I$2)+COUNTIFS(Total!X:X,$E$3,Total!W:W,B15,Total!AA:AA,DB!$G$5,Total!AA:AA,DB!$O$5,Total!M:M,DB!$G$9,Total!K:K,DB!$O$9,Total!AA:AA,$I$2)+COUNTIFS(Total!X:X,$E$3,Total!W:W,B15,Total!AA:AA,DB!$G$5,Total!AA:AA,DB!$O$5,Total!M:M,DB!$G$9,Total!AA:AA,DB!$O$9,Total!C:C,$I$2)+COUNTIFS(Total!X:X,$E$3,Total!W:W,B15,Total!AA:AA,DB!$G$5,Total!AA:AA,DB!$O$5,Total!AA:AA,DB!$G$9,Total!K:K,DB!$O$9,Total!C:C,$I$2)+COUNTIFS(Total!X:X,$E$3,Total!W:W,B15,Total!AA:AA,DB!$G$5,Total!N:N,DB!$O$5,Total!M:M,DB!$G$9,Total!K:K,DB!$O$9,Total!C:C,$I$2)+COUNTIFS(Total!X:X,$E$3,Total!W:W,B15,Total!O:O,DB!$G$5,Total!AA:AA,DB!$O$5,Total!M:M,DB!$G$9,Total!K:K,DB!$O$9,Total!C:C,$I$2)+COUNTIFS(Total!X:X,$E$3,Total!W:W,B15,Total!O:O,DB!$G$5,Total!N:N,DB!$O$5,Total!AA:AA,DB!$G$9,Total!K:K,DB!$O$9,Total!C:C,$I$2)+COUNTIFS(Total!X:X,$E$3,Total!W:W,B15,Total!O:O,DB!$G$5,Total!N:N,DB!$O$5,Total!M:M,DB!$G$9,Total!AA:AA,DB!$O$9,Total!C:C,$I$2)+COUNTIFS(Total!X:X,$E$3,Total!W:W,B15,Total!O:O,DB!$G$5,Total!N:N,DB!$O$5,Total!M:M,DB!$G$9,Total!K:K,DB!$O$9,Total!AA:AA,$I$2)</f>
        <v>0</v>
      </c>
      <c r="F15" s="31"/>
      <c r="G15" s="31">
        <f>COUNTIFS(Total!X:X,$G$3,Total!W:W,B15,Total!O:O,DB!$G$5,Total!N:N,DB!$O$5,Total!M:M,DB!$G$9,Total!K:K,DB!$O$9,Total!C:C,$I$2)+COUNTIFS(Total!X:X,$G$3,Total!W:W,B15,Total!AA:AA,DB!$G$5,Total!AA:AA,DB!$O$5,Total!AA:AA,DB!$G$9,Total!AA:AA,DB!$O$9,Total!AA:AA,$I$2)+COUNTIFS(Total!X:X,$G$3,Total!W:W,B15,Total!O:O,DB!$G$5,Total!AA:AA,DB!$O$5,Total!AA:AA,DB!$G$9,Total!AA:AA,DB!$O$9,Total!AA:AA,$I$2)+COUNTIFS(Total!X:X,$G$3,Total!W:W,B15,Total!AA:AA,DB!$G$5,Total!N:N,DB!$O$5,Total!AA:AA,DB!$G$9,Total!AA:AA,DB!$O$9,Total!AA:AA,$I$2)+COUNTIFS(Total!X:X,$G$3,Total!W:W,B15,Total!AA:AA,DB!$G$5,Total!AA:AA,DB!$O$5,Total!M:M,DB!$G$9,Total!AA:AA,DB!$O$9,Total!AA:AA,$I$2)+COUNTIFS(Total!X:X,$G$3,Total!W:W,B15,Total!AA:AA,DB!$G$5,Total!AA:AA,DB!$O$5,Total!AA:AA,DB!$G$9,Total!K:K,DB!$O$9,Total!AA:AA,$I$2)+COUNTIFS(Total!X:X,$G$3,Total!W:W,B15,Total!AA:AA,DB!$G$5,Total!AA:AA,DB!$O$5,Total!AA:AA,DB!$G$9,Total!AA:AA,DB!$O$9,Total!C:C,$I$2)+COUNTIFS(Total!X:X,$G$3,Total!W:W,B15,Total!O:O,DB!$G$5,Total!N:N,DB!$O$5,Total!M:M,DB!$G$9,Total!AA:AA,DB!$O$9,Total!AA:AA,$I$2)+COUNTIFS(Total!X:X,$G$3,Total!W:W,B15,Total!O:O,DB!$G$5,Total!N:N,DB!$O$5,Total!AA:AA,DB!$G$9,Total!K:K,DB!$O$9,Total!AA:AA,$I$2)+COUNTIFS(Total!X:X,$G$3,Total!W:W,B15,Total!O:O,DB!$G$5,Total!N:N,DB!$O$5,Total!AA:AA,DB!$G$9,Total!AA:AA,DB!$O$9,Total!C:C,$I$2)+COUNTIFS(Total!X:X,$G$3,Total!W:W,B15,Total!O:O,DB!$G$5,Total!AA:AA,DB!$O$5,Total!M:M,DB!$G$9,Total!K:K,DB!$O$9,Total!AA:AA,$I$2)+COUNTIFS(Total!X:X,$G$3,Total!W:W,B15,Total!O:O,DB!$G$5,Total!AA:AA,DB!$O$5,Total!M:M,DB!$G$9,Total!AA:AA,DB!$O$9,Total!C:C,$I$2)+COUNTIFS(Total!X:X,$G$3,Total!W:W,B15,Total!O:O,DB!$G$5,Total!AA:AA,DB!$O$5,Total!AA:AA,DB!$G$9,Total!K:K,DB!$O$9,Total!C:C,$I$2)+COUNTIFS(Total!X:X,$G$3,Total!W:W,B15,Total!AA:AA,DB!$G$5,Total!N:N,DB!$O$5,Total!M:M,DB!$G$9,Total!K:K,DB!$O$9,Total!AA:AA,$I$2)+COUNTIFS(Total!X:X,$G$3,Total!W:W,B15,Total!AA:AA,DB!$G$5,Total!N:N,DB!$O$5,Total!M:M,DB!$G$9,Total!AA:AA,DB!$O$9,Total!C:C,$I$2)+COUNTIFS(Total!X:X,$G$3,Total!W:W,B15,Total!AA:AA,DB!$G$5,Total!N:N,DB!$O$5,Total!AA:AA,DB!$G$9,Total!K:K,DB!$O$9,Total!C:C,$I$2)+COUNTIFS(Total!X:X,$G$3,Total!W:W,B15,Total!AA:AA,DB!$G$5,Total!AA:AA,DB!$O$5,Total!M:M,DB!$G$9,Total!K:K,DB!$O$9,Total!C:C,$I$2)+COUNTIFS(Total!X:X,$G$3,Total!W:W,B15,Total!O:O,DB!$G$5,Total!N:N,DB!$O$5,Total!AA:AA,DB!$G$9,Total!AA:AA,DB!$O$9,Total!AA:AA,$I$2)+COUNTIFS(Total!X:X,$G$3,Total!W:W,B15,Total!O:O,DB!$G$5,Total!AA:AA,DB!$O$5,Total!M:M,DB!$G$9,Total!AA:AA,DB!$O$9,Total!AA:AA,$I$2)+COUNTIFS(Total!X:X,$G$3,Total!W:W,B15,Total!O:O,DB!$G$5,Total!AA:AA,DB!$O$5,Total!AA:AA,DB!$G$9,Total!K:K,DB!$O$9,Total!AA:AA,$I$2)+COUNTIFS(Total!X:X,$G$3,Total!W:W,B15,Total!O:O,DB!$G$5,Total!AA:AA,DB!$O$5,Total!AA:AA,DB!$G$9,Total!AA:AA,DB!$O$9,Total!C:C,$I$2)+COUNTIFS(Total!X:X,$G$3,Total!W:W,B15,Total!AA:AA,DB!$G$5,Total!N:N,DB!$O$5,Total!M:M,DB!$G$9,Total!AA:AA,DB!$O$9,Total!AA:AA,$I$2)+COUNTIFS(Total!X:X,$G$3,Total!W:W,B15,Total!AA:AA,DB!$G$5,Total!N:N,DB!$O$5,Total!AA:AA,DB!$G$9,Total!K:K,DB!$O$9,Total!AA:AA,$I$2)+COUNTIFS(Total!X:X,$G$3,Total!W:W,B15,Total!AA:AA,DB!$G$5,Total!N:N,DB!$O$5,Total!AA:AA,DB!$G$9,Total!AA:AA,DB!$O$9,Total!C:C,$I$2)+COUNTIFS(Total!X:X,$G$3,Total!W:W,B15,Total!AA:AA,DB!$G$5,Total!AA:AA,DB!$O$5,Total!M:M,DB!$G$9,Total!K:K,DB!$O$9,Total!AA:AA,$I$2)+COUNTIFS(Total!X:X,$G$3,Total!W:W,B15,Total!AA:AA,DB!$G$5,Total!AA:AA,DB!$O$5,Total!M:M,DB!$G$9,Total!AA:AA,DB!$O$9,Total!C:C,$I$2)+COUNTIFS(Total!X:X,$G$3,Total!W:W,B15,Total!AA:AA,DB!$G$5,Total!AA:AA,DB!$O$5,Total!AA:AA,DB!$G$9,Total!K:K,DB!$O$9,Total!C:C,$I$2)+COUNTIFS(Total!X:X,$G$3,Total!W:W,B15,Total!AA:AA,DB!$G$5,Total!N:N,DB!$O$5,Total!M:M,DB!$G$9,Total!K:K,DB!$O$9,Total!C:C,$I$2)+COUNTIFS(Total!X:X,$G$3,Total!W:W,B15,Total!O:O,DB!$G$5,Total!AA:AA,DB!$O$5,Total!M:M,DB!$G$9,Total!K:K,DB!$O$9,Total!C:C,$I$2)+COUNTIFS(Total!X:X,$G$3,Total!W:W,B15,Total!O:O,DB!$G$5,Total!N:N,DB!$O$5,Total!AA:AA,DB!$G$9,Total!K:K,DB!$O$9,Total!C:C,$I$2)+COUNTIFS(Total!X:X,$G$3,Total!W:W,B15,Total!O:O,DB!$G$5,Total!N:N,DB!$O$5,Total!M:M,DB!$G$9,Total!AA:AA,DB!$O$9,Total!C:C,$I$2)+COUNTIFS(Total!X:X,$G$3,Total!W:W,B15,Total!O:O,DB!$G$5,Total!N:N,DB!$O$5,Total!M:M,DB!$G$9,Total!K:K,DB!$O$9,Total!AA:AA,$I$2)</f>
        <v>0</v>
      </c>
      <c r="H15" s="31">
        <f>COUNTIFS(Total!X:X,$H$3,Total!W:W,B15,Total!O:O,DB!$G$5,Total!N:N,DB!$O$5,Total!M:M,DB!$G$9,Total!K:K,DB!$O$9,Total!C:C,$I$2)+COUNTIFS(Total!X:X,$H$3,Total!W:W,B15,Total!AA:AA,DB!$G$5,Total!AA:AA,DB!$O$5,Total!AA:AA,DB!$G$9,Total!AA:AA,DB!$O$9,Total!AA:AA,$I$2)+COUNTIFS(Total!X:X,$H$3,Total!W:W,B15,Total!O:O,DB!$G$5,Total!AA:AA,DB!$O$5,Total!AA:AA,DB!$G$9,Total!AA:AA,DB!$O$9,Total!AA:AA,$I$2)+COUNTIFS(Total!X:X,$H$3,Total!W:W,B15,Total!AA:AA,DB!$G$5,Total!N:N,DB!$O$5,Total!AA:AA,DB!$G$9,Total!AA:AA,DB!$O$9,Total!AA:AA,$I$2)+COUNTIFS(Total!X:X,$H$3,Total!W:W,B15,Total!AA:AA,DB!$G$5,Total!AA:AA,DB!$O$5,Total!M:M,DB!$G$9,Total!AA:AA,DB!$O$9,Total!AA:AA,$I$2)+COUNTIFS(Total!X:X,$H$3,Total!W:W,B15,Total!AA:AA,DB!$G$5,Total!AA:AA,DB!$O$5,Total!AA:AA,DB!$G$9,Total!K:K,DB!$O$9,Total!AA:AA,$I$2)+COUNTIFS(Total!X:X,$H$3,Total!W:W,B15,Total!AA:AA,DB!$G$5,Total!AA:AA,DB!$O$5,Total!AA:AA,DB!$G$9,Total!AA:AA,DB!$O$9,Total!C:C,$I$2)+COUNTIFS(Total!X:X,$H$3,Total!W:W,B15,Total!O:O,DB!$G$5,Total!N:N,DB!$O$5,Total!M:M,DB!$G$9,Total!AA:AA,DB!$O$9,Total!AA:AA,$I$2)+COUNTIFS(Total!X:X,$H$3,Total!W:W,B15,Total!O:O,DB!$G$5,Total!N:N,DB!$O$5,Total!AA:AA,DB!$G$9,Total!K:K,DB!$O$9,Total!AA:AA,$I$2)+COUNTIFS(Total!X:X,$H$3,Total!W:W,B15,Total!O:O,DB!$G$5,Total!N:N,DB!$O$5,Total!AA:AA,DB!$G$9,Total!AA:AA,DB!$O$9,Total!C:C,$I$2)+COUNTIFS(Total!X:X,$H$3,Total!W:W,B15,Total!O:O,DB!$G$5,Total!AA:AA,DB!$O$5,Total!M:M,DB!$G$9,Total!K:K,DB!$O$9,Total!AA:AA,$I$2)+COUNTIFS(Total!X:X,$H$3,Total!W:W,B15,Total!O:O,DB!$G$5,Total!AA:AA,DB!$O$5,Total!M:M,DB!$G$9,Total!AA:AA,DB!$O$9,Total!C:C,$I$2)+COUNTIFS(Total!X:X,$H$3,Total!W:W,B15,Total!O:O,DB!$G$5,Total!AA:AA,DB!$O$5,Total!AA:AA,DB!$G$9,Total!K:K,DB!$O$9,Total!C:C,$I$2)+COUNTIFS(Total!X:X,$H$3,Total!W:W,B15,Total!AA:AA,DB!$G$5,Total!N:N,DB!$O$5,Total!M:M,DB!$G$9,Total!K:K,DB!$O$9,Total!AA:AA,$I$2)+COUNTIFS(Total!X:X,$H$3,Total!W:W,B15,Total!AA:AA,DB!$G$5,Total!N:N,DB!$O$5,Total!M:M,DB!$G$9,Total!AA:AA,DB!$O$9,Total!C:C,$I$2)+COUNTIFS(Total!X:X,$H$3,Total!W:W,B15,Total!AA:AA,DB!$G$5,Total!N:N,DB!$O$5,Total!AA:AA,DB!$G$9,Total!K:K,DB!$O$9,Total!C:C,$I$2)+COUNTIFS(Total!X:X,$H$3,Total!W:W,B15,Total!AA:AA,DB!$G$5,Total!AA:AA,DB!$O$5,Total!M:M,DB!$G$9,Total!K:K,DB!$O$9,Total!C:C,$I$2)+COUNTIFS(Total!X:X,$H$3,Total!W:W,B15,Total!O:O,DB!$G$5,Total!N:N,DB!$O$5,Total!AA:AA,DB!$G$9,Total!AA:AA,DB!$O$9,Total!AA:AA,$I$2)+COUNTIFS(Total!X:X,$H$3,Total!W:W,B15,Total!O:O,DB!$G$5,Total!AA:AA,DB!$O$5,Total!M:M,DB!$G$9,Total!AA:AA,DB!$O$9,Total!AA:AA,$I$2)+COUNTIFS(Total!X:X,$H$3,Total!W:W,B15,Total!O:O,DB!$G$5,Total!AA:AA,DB!$O$5,Total!AA:AA,DB!$G$9,Total!K:K,DB!$O$9,Total!AA:AA,$I$2)+COUNTIFS(Total!X:X,$H$3,Total!W:W,B15,Total!O:O,DB!$G$5,Total!AA:AA,DB!$O$5,Total!AA:AA,DB!$G$9,Total!AA:AA,DB!$O$9,Total!C:C,$I$2)+COUNTIFS(Total!X:X,$H$3,Total!W:W,B15,Total!AA:AA,DB!$G$5,Total!N:N,DB!$O$5,Total!M:M,DB!$G$9,Total!AA:AA,DB!$O$9,Total!AA:AA,$I$2)+COUNTIFS(Total!X:X,$H$3,Total!W:W,B15,Total!AA:AA,DB!$G$5,Total!N:N,DB!$O$5,Total!AA:AA,DB!$G$9,Total!K:K,DB!$O$9,Total!AA:AA,$I$2)+COUNTIFS(Total!X:X,$H$3,Total!W:W,B15,Total!AA:AA,DB!$G$5,Total!N:N,DB!$O$5,Total!AA:AA,DB!$G$9,Total!AA:AA,DB!$O$9,Total!C:C,$I$2)+COUNTIFS(Total!X:X,$H$3,Total!W:W,B15,Total!AA:AA,DB!$G$5,Total!AA:AA,DB!$O$5,Total!M:M,DB!$G$9,Total!K:K,DB!$O$9,Total!AA:AA,$I$2)+COUNTIFS(Total!X:X,$H$3,Total!W:W,B15,Total!AA:AA,DB!$G$5,Total!AA:AA,DB!$O$5,Total!M:M,DB!$G$9,Total!AA:AA,DB!$O$9,Total!C:C,$I$2)+COUNTIFS(Total!X:X,$H$3,Total!W:W,B15,Total!AA:AA,DB!$G$5,Total!AA:AA,DB!$O$5,Total!AA:AA,DB!$G$9,Total!K:K,DB!$O$9,Total!C:C,$I$2)+COUNTIFS(Total!X:X,$H$3,Total!W:W,B15,Total!AA:AA,DB!$G$5,Total!N:N,DB!$O$5,Total!M:M,DB!$G$9,Total!K:K,DB!$O$9,Total!C:C,$I$2)+COUNTIFS(Total!X:X,$H$3,Total!W:W,B15,Total!O:O,DB!$G$5,Total!AA:AA,DB!$O$5,Total!M:M,DB!$G$9,Total!K:K,DB!$O$9,Total!C:C,$I$2)+COUNTIFS(Total!X:X,$H$3,Total!W:W,B15,Total!O:O,DB!$G$5,Total!N:N,DB!$O$5,Total!AA:AA,DB!$G$9,Total!K:K,DB!$O$9,Total!C:C,$I$2)+COUNTIFS(Total!X:X,$H$3,Total!W:W,B15,Total!O:O,DB!$G$5,Total!N:N,DB!$O$5,Total!M:M,DB!$G$9,Total!AA:AA,DB!$O$9,Total!C:C,$I$2)+COUNTIFS(Total!X:X,$H$3,Total!W:W,B15,Total!O:O,DB!$G$5,Total!N:N,DB!$O$5,Total!M:M,DB!$G$9,Total!K:K,DB!$O$9,Total!AA:AA,$I$2)</f>
        <v>0</v>
      </c>
      <c r="I15" s="31">
        <f>COUNTIFS(Total!X:X,$I$3,Total!W:W,B15,Total!O:O,DB!$G$5,Total!N:N,DB!$O$5,Total!M:M,DB!$G$9,Total!K:K,DB!$O$9,Total!C:C,$I$2)+COUNTIFS(Total!X:X,$I$3,Total!W:W,B15,Total!AA:AA,DB!$G$5,Total!AA:AA,DB!$O$5,Total!AA:AA,DB!$G$9,Total!AA:AA,DB!$O$9,Total!AA:AA,$I$2)+COUNTIFS(Total!X:X,$I$3,Total!W:W,B15,Total!O:O,DB!$G$5,Total!AA:AA,DB!$O$5,Total!AA:AA,DB!$G$9,Total!AA:AA,DB!$O$9,Total!AA:AA,$I$2)+COUNTIFS(Total!X:X,$I$3,Total!W:W,B15,Total!AA:AA,DB!$G$5,Total!N:N,DB!$O$5,Total!AA:AA,DB!$G$9,Total!AA:AA,DB!$O$9,Total!AA:AA,$I$2)+COUNTIFS(Total!X:X,$I$3,Total!W:W,B15,Total!AA:AA,DB!$G$5,Total!AA:AA,DB!$O$5,Total!M:M,DB!$G$9,Total!AA:AA,DB!$O$9,Total!AA:AA,$I$2)+COUNTIFS(Total!X:X,$I$3,Total!W:W,B15,Total!AA:AA,DB!$G$5,Total!AA:AA,DB!$O$5,Total!AA:AA,DB!$G$9,Total!K:K,DB!$O$9,Total!AA:AA,$I$2)+COUNTIFS(Total!X:X,$I$3,Total!W:W,B15,Total!AA:AA,DB!$G$5,Total!AA:AA,DB!$O$5,Total!AA:AA,DB!$G$9,Total!AA:AA,DB!$O$9,Total!C:C,$I$2)+COUNTIFS(Total!X:X,$I$3,Total!W:W,B15,Total!O:O,DB!$G$5,Total!N:N,DB!$O$5,Total!M:M,DB!$G$9,Total!AA:AA,DB!$O$9,Total!AA:AA,$I$2)+COUNTIFS(Total!X:X,$I$3,Total!W:W,B15,Total!O:O,DB!$G$5,Total!N:N,DB!$O$5,Total!AA:AA,DB!$G$9,Total!K:K,DB!$O$9,Total!AA:AA,$I$2)+COUNTIFS(Total!X:X,$I$3,Total!W:W,B15,Total!O:O,DB!$G$5,Total!N:N,DB!$O$5,Total!AA:AA,DB!$G$9,Total!AA:AA,DB!$O$9,Total!C:C,$I$2)+COUNTIFS(Total!X:X,$I$3,Total!W:W,B15,Total!O:O,DB!$G$5,Total!AA:AA,DB!$O$5,Total!M:M,DB!$G$9,Total!K:K,DB!$O$9,Total!AA:AA,$I$2)+COUNTIFS(Total!X:X,$I$3,Total!W:W,B15,Total!O:O,DB!$G$5,Total!AA:AA,DB!$O$5,Total!M:M,DB!$G$9,Total!AA:AA,DB!$O$9,Total!C:C,$I$2)+COUNTIFS(Total!X:X,$I$3,Total!W:W,B15,Total!O:O,DB!$G$5,Total!AA:AA,DB!$O$5,Total!AA:AA,DB!$G$9,Total!K:K,DB!$O$9,Total!C:C,$I$2)+COUNTIFS(Total!X:X,$I$3,Total!W:W,B15,Total!AA:AA,DB!$G$5,Total!N:N,DB!$O$5,Total!M:M,DB!$G$9,Total!K:K,DB!$O$9,Total!AA:AA,$I$2)+COUNTIFS(Total!X:X,$I$3,Total!W:W,B15,Total!AA:AA,DB!$G$5,Total!N:N,DB!$O$5,Total!M:M,DB!$G$9,Total!AA:AA,DB!$O$9,Total!C:C,$I$2)+COUNTIFS(Total!X:X,$I$3,Total!W:W,B15,Total!AA:AA,DB!$G$5,Total!N:N,DB!$O$5,Total!AA:AA,DB!$G$9,Total!K:K,DB!$O$9,Total!C:C,$I$2)+COUNTIFS(Total!X:X,$I$3,Total!W:W,B15,Total!AA:AA,DB!$G$5,Total!AA:AA,DB!$O$5,Total!M:M,DB!$G$9,Total!K:K,DB!$O$9,Total!C:C,$I$2)+COUNTIFS(Total!X:X,$I$3,Total!W:W,B15,Total!O:O,DB!$G$5,Total!N:N,DB!$O$5,Total!AA:AA,DB!$G$9,Total!AA:AA,DB!$O$9,Total!AA:AA,$I$2)+COUNTIFS(Total!X:X,$I$3,Total!W:W,B15,Total!O:O,DB!$G$5,Total!AA:AA,DB!$O$5,Total!M:M,DB!$G$9,Total!AA:AA,DB!$O$9,Total!AA:AA,$I$2)+COUNTIFS(Total!X:X,$I$3,Total!W:W,B15,Total!O:O,DB!$G$5,Total!AA:AA,DB!$O$5,Total!AA:AA,DB!$G$9,Total!K:K,DB!$O$9,Total!AA:AA,$I$2)+COUNTIFS(Total!X:X,$I$3,Total!W:W,B15,Total!O:O,DB!$G$5,Total!AA:AA,DB!$O$5,Total!AA:AA,DB!$G$9,Total!AA:AA,DB!$O$9,Total!C:C,$I$2)+COUNTIFS(Total!X:X,$I$3,Total!W:W,B15,Total!AA:AA,DB!$G$5,Total!N:N,DB!$O$5,Total!M:M,DB!$G$9,Total!AA:AA,DB!$O$9,Total!AA:AA,$I$2)+COUNTIFS(Total!X:X,$I$3,Total!W:W,B15,Total!AA:AA,DB!$G$5,Total!N:N,DB!$O$5,Total!AA:AA,DB!$G$9,Total!K:K,DB!$O$9,Total!AA:AA,$I$2)+COUNTIFS(Total!X:X,$I$3,Total!W:W,B15,Total!AA:AA,DB!$G$5,Total!N:N,DB!$O$5,Total!AA:AA,DB!$G$9,Total!AA:AA,DB!$O$9,Total!C:C,$I$2)+COUNTIFS(Total!X:X,$I$3,Total!W:W,B15,Total!AA:AA,DB!$G$5,Total!AA:AA,DB!$O$5,Total!M:M,DB!$G$9,Total!K:K,DB!$O$9,Total!AA:AA,$I$2)+COUNTIFS(Total!X:X,$I$3,Total!W:W,B15,Total!AA:AA,DB!$G$5,Total!AA:AA,DB!$O$5,Total!M:M,DB!$G$9,Total!AA:AA,DB!$O$9,Total!C:C,$I$2)+COUNTIFS(Total!X:X,$I$3,Total!W:W,B15,Total!AA:AA,DB!$G$5,Total!AA:AA,DB!$O$5,Total!AA:AA,DB!$G$9,Total!K:K,DB!$O$9,Total!C:C,$I$2)+COUNTIFS(Total!X:X,$I$3,Total!W:W,B15,Total!AA:AA,DB!$G$5,Total!N:N,DB!$O$5,Total!M:M,DB!$G$9,Total!K:K,DB!$O$9,Total!C:C,$I$2)+COUNTIFS(Total!X:X,$I$3,Total!W:W,B15,Total!O:O,DB!$G$5,Total!AA:AA,DB!$O$5,Total!M:M,DB!$G$9,Total!K:K,DB!$O$9,Total!C:C,$I$2)+COUNTIFS(Total!X:X,$I$3,Total!W:W,B15,Total!O:O,DB!$G$5,Total!N:N,DB!$O$5,Total!AA:AA,DB!$G$9,Total!K:K,DB!$O$9,Total!C:C,$I$2)+COUNTIFS(Total!X:X,$I$3,Total!W:W,B15,Total!O:O,DB!$G$5,Total!N:N,DB!$O$5,Total!M:M,DB!$G$9,Total!AA:AA,DB!$O$9,Total!C:C,$I$2)+COUNTIFS(Total!X:X,$I$3,Total!W:W,B15,Total!O:O,DB!$G$5,Total!N:N,DB!$O$5,Total!M:M,DB!$G$9,Total!K:K,DB!$O$9,Total!AA:AA,$I$2)</f>
        <v>0</v>
      </c>
      <c r="J15" s="31">
        <f>COUNTIFS(Total!X:X,$J$3,Total!W:W,B15,Total!O:O,DB!$G$5,Total!N:N,DB!$O$5,Total!M:M,DB!$G$9,Total!K:K,DB!$O$9,Total!C:C,$I$2)+COUNTIFS(Total!X:X,$J$3,Total!W:W,B15,Total!AA:AA,DB!$G$5,Total!AA:AA,DB!$O$5,Total!AA:AA,DB!$G$9,Total!AA:AA,DB!$O$9,Total!AA:AA,$I$2)+COUNTIFS(Total!X:X,$J$3,Total!W:W,B15,Total!O:O,DB!$G$5,Total!AA:AA,DB!$O$5,Total!AA:AA,DB!$G$9,Total!AA:AA,DB!$O$9,Total!AA:AA,$I$2)+COUNTIFS(Total!X:X,$J$3,Total!W:W,B15,Total!AA:AA,DB!$G$5,Total!N:N,DB!$O$5,Total!AA:AA,DB!$G$9,Total!AA:AA,DB!$O$9,Total!AA:AA,$I$2)+COUNTIFS(Total!X:X,$J$3,Total!W:W,B15,Total!AA:AA,DB!$G$5,Total!AA:AA,DB!$O$5,Total!M:M,DB!$G$9,Total!AA:AA,DB!$O$9,Total!AA:AA,$I$2)+COUNTIFS(Total!X:X,$J$3,Total!W:W,B15,Total!AA:AA,DB!$G$5,Total!AA:AA,DB!$O$5,Total!AA:AA,DB!$G$9,Total!K:K,DB!$O$9,Total!AA:AA,$I$2)+COUNTIFS(Total!X:X,$J$3,Total!W:W,B15,Total!AA:AA,DB!$G$5,Total!AA:AA,DB!$O$5,Total!AA:AA,DB!$G$9,Total!AA:AA,DB!$O$9,Total!C:C,$I$2)+COUNTIFS(Total!X:X,$J$3,Total!W:W,B15,Total!O:O,DB!$G$5,Total!N:N,DB!$O$5,Total!M:M,DB!$G$9,Total!AA:AA,DB!$O$9,Total!AA:AA,$I$2)+COUNTIFS(Total!X:X,$J$3,Total!W:W,B15,Total!O:O,DB!$G$5,Total!N:N,DB!$O$5,Total!AA:AA,DB!$G$9,Total!K:K,DB!$O$9,Total!AA:AA,$I$2)+COUNTIFS(Total!X:X,$J$3,Total!W:W,B15,Total!O:O,DB!$G$5,Total!N:N,DB!$O$5,Total!AA:AA,DB!$G$9,Total!AA:AA,DB!$O$9,Total!C:C,$I$2)+COUNTIFS(Total!X:X,$J$3,Total!W:W,B15,Total!O:O,DB!$G$5,Total!AA:AA,DB!$O$5,Total!M:M,DB!$G$9,Total!K:K,DB!$O$9,Total!AA:AA,$I$2)+COUNTIFS(Total!X:X,$J$3,Total!W:W,B15,Total!O:O,DB!$G$5,Total!AA:AA,DB!$O$5,Total!M:M,DB!$G$9,Total!AA:AA,DB!$O$9,Total!C:C,$I$2)+COUNTIFS(Total!X:X,$J$3,Total!W:W,B15,Total!O:O,DB!$G$5,Total!AA:AA,DB!$O$5,Total!AA:AA,DB!$G$9,Total!K:K,DB!$O$9,Total!C:C,$I$2)+COUNTIFS(Total!X:X,$J$3,Total!W:W,B15,Total!AA:AA,DB!$G$5,Total!N:N,DB!$O$5,Total!M:M,DB!$G$9,Total!K:K,DB!$O$9,Total!AA:AA,$I$2)+COUNTIFS(Total!X:X,$J$3,Total!W:W,B15,Total!AA:AA,DB!$G$5,Total!N:N,DB!$O$5,Total!M:M,DB!$G$9,Total!AA:AA,DB!$O$9,Total!C:C,$I$2)+COUNTIFS(Total!X:X,$J$3,Total!W:W,B15,Total!AA:AA,DB!$G$5,Total!N:N,DB!$O$5,Total!AA:AA,DB!$G$9,Total!K:K,DB!$O$9,Total!C:C,$I$2)+COUNTIFS(Total!X:X,$J$3,Total!W:W,B15,Total!AA:AA,DB!$G$5,Total!AA:AA,DB!$O$5,Total!M:M,DB!$G$9,Total!K:K,DB!$O$9,Total!C:C,$I$2)+COUNTIFS(Total!X:X,$J$3,Total!W:W,B15,Total!O:O,DB!$G$5,Total!N:N,DB!$O$5,Total!AA:AA,DB!$G$9,Total!AA:AA,DB!$O$9,Total!AA:AA,$I$2)+COUNTIFS(Total!X:X,$J$3,Total!W:W,B15,Total!O:O,DB!$G$5,Total!AA:AA,DB!$O$5,Total!M:M,DB!$G$9,Total!AA:AA,DB!$O$9,Total!AA:AA,$I$2)+COUNTIFS(Total!X:X,$J$3,Total!W:W,B15,Total!O:O,DB!$G$5,Total!AA:AA,DB!$O$5,Total!AA:AA,DB!$G$9,Total!K:K,DB!$O$9,Total!AA:AA,$I$2)+COUNTIFS(Total!X:X,$J$3,Total!W:W,B15,Total!O:O,DB!$G$5,Total!AA:AA,DB!$O$5,Total!AA:AA,DB!$G$9,Total!AA:AA,DB!$O$9,Total!C:C,$I$2)+COUNTIFS(Total!X:X,$J$3,Total!W:W,B15,Total!AA:AA,DB!$G$5,Total!N:N,DB!$O$5,Total!M:M,DB!$G$9,Total!AA:AA,DB!$O$9,Total!AA:AA,$I$2)+COUNTIFS(Total!X:X,$J$3,Total!W:W,B15,Total!AA:AA,DB!$G$5,Total!N:N,DB!$O$5,Total!AA:AA,DB!$G$9,Total!K:K,DB!$O$9,Total!AA:AA,$I$2)+COUNTIFS(Total!X:X,$J$3,Total!W:W,B15,Total!AA:AA,DB!$G$5,Total!N:N,DB!$O$5,Total!AA:AA,DB!$G$9,Total!AA:AA,DB!$O$9,Total!C:C,$I$2)+COUNTIFS(Total!X:X,$J$3,Total!W:W,B15,Total!AA:AA,DB!$G$5,Total!AA:AA,DB!$O$5,Total!M:M,DB!$G$9,Total!K:K,DB!$O$9,Total!AA:AA,$I$2)+COUNTIFS(Total!X:X,$J$3,Total!W:W,B15,Total!AA:AA,DB!$G$5,Total!AA:AA,DB!$O$5,Total!M:M,DB!$G$9,Total!AA:AA,DB!$O$9,Total!C:C,$I$2)+COUNTIFS(Total!X:X,$J$3,Total!W:W,B15,Total!AA:AA,DB!$G$5,Total!AA:AA,DB!$O$5,Total!AA:AA,DB!$G$9,Total!K:K,DB!$O$9,Total!C:C,$I$2)+COUNTIFS(Total!X:X,$J$3,Total!W:W,B15,Total!AA:AA,DB!$G$5,Total!N:N,DB!$O$5,Total!M:M,DB!$G$9,Total!K:K,DB!$O$9,Total!C:C,$I$2)+COUNTIFS(Total!X:X,$J$3,Total!W:W,B15,Total!O:O,DB!$G$5,Total!AA:AA,DB!$O$5,Total!M:M,DB!$G$9,Total!K:K,DB!$O$9,Total!C:C,$I$2)+COUNTIFS(Total!X:X,$J$3,Total!W:W,B15,Total!O:O,DB!$G$5,Total!N:N,DB!$O$5,Total!AA:AA,DB!$G$9,Total!K:K,DB!$O$9,Total!C:C,$I$2)+COUNTIFS(Total!X:X,$J$3,Total!W:W,B15,Total!O:O,DB!$G$5,Total!N:N,DB!$O$5,Total!M:M,DB!$G$9,Total!AA:AA,DB!$O$9,Total!C:C,$I$2)+COUNTIFS(Total!X:X,$J$3,Total!W:W,B15,Total!O:O,DB!$G$5,Total!N:N,DB!$O$5,Total!M:M,DB!$G$9,Total!K:K,DB!$O$9,Total!AA:AA,$I$2)</f>
        <v>0</v>
      </c>
      <c r="K15" s="31">
        <f>COUNTIFS(Total!X:X,$K$3,Total!W:W,B15,Total!O:O,DB!$G$5,Total!N:N,DB!$O$5,Total!M:M,DB!$G$9,Total!K:K,DB!$O$9,Total!C:C,$I$2)+COUNTIFS(Total!X:X,$K$3,Total!W:W,B15,Total!AA:AA,DB!$G$5,Total!AA:AA,DB!$O$5,Total!AA:AA,DB!$G$9,Total!AA:AA,DB!$O$9,Total!AA:AA,$I$2)+COUNTIFS(Total!X:X,$K$3,Total!W:W,B15,Total!O:O,DB!$G$5,Total!AA:AA,DB!$O$5,Total!AA:AA,DB!$G$9,Total!AA:AA,DB!$O$9,Total!AA:AA,$I$2)+COUNTIFS(Total!X:X,$K$3,Total!W:W,B15,Total!AA:AA,DB!$G$5,Total!N:N,DB!$O$5,Total!AA:AA,DB!$G$9,Total!AA:AA,DB!$O$9,Total!AA:AA,$I$2)+COUNTIFS(Total!X:X,$K$3,Total!W:W,B15,Total!AA:AA,DB!$G$5,Total!AA:AA,DB!$O$5,Total!M:M,DB!$G$9,Total!AA:AA,DB!$O$9,Total!AA:AA,$I$2)+COUNTIFS(Total!X:X,$K$3,Total!W:W,B15,Total!AA:AA,DB!$G$5,Total!AA:AA,DB!$O$5,Total!AA:AA,DB!$G$9,Total!K:K,DB!$O$9,Total!AA:AA,$I$2)+COUNTIFS(Total!X:X,$K$3,Total!W:W,B15,Total!AA:AA,DB!$G$5,Total!AA:AA,DB!$O$5,Total!AA:AA,DB!$G$9,Total!AA:AA,DB!$O$9,Total!C:C,$I$2)+COUNTIFS(Total!X:X,$K$3,Total!W:W,B15,Total!O:O,DB!$G$5,Total!N:N,DB!$O$5,Total!M:M,DB!$G$9,Total!AA:AA,DB!$O$9,Total!AA:AA,$I$2)+COUNTIFS(Total!X:X,$K$3,Total!W:W,B15,Total!O:O,DB!$G$5,Total!N:N,DB!$O$5,Total!AA:AA,DB!$G$9,Total!K:K,DB!$O$9,Total!AA:AA,$I$2)+COUNTIFS(Total!X:X,$K$3,Total!W:W,B15,Total!O:O,DB!$G$5,Total!N:N,DB!$O$5,Total!AA:AA,DB!$G$9,Total!AA:AA,DB!$O$9,Total!C:C,$I$2)+COUNTIFS(Total!X:X,$K$3,Total!W:W,B15,Total!O:O,DB!$G$5,Total!AA:AA,DB!$O$5,Total!M:M,DB!$G$9,Total!K:K,DB!$O$9,Total!AA:AA,$I$2)+COUNTIFS(Total!X:X,$K$3,Total!W:W,B15,Total!O:O,DB!$G$5,Total!AA:AA,DB!$O$5,Total!M:M,DB!$G$9,Total!AA:AA,DB!$O$9,Total!C:C,$I$2)+COUNTIFS(Total!X:X,$K$3,Total!W:W,B15,Total!O:O,DB!$G$5,Total!AA:AA,DB!$O$5,Total!AA:AA,DB!$G$9,Total!K:K,DB!$O$9,Total!C:C,$I$2)+COUNTIFS(Total!X:X,$K$3,Total!W:W,B15,Total!AA:AA,DB!$G$5,Total!N:N,DB!$O$5,Total!M:M,DB!$G$9,Total!K:K,DB!$O$9,Total!AA:AA,$I$2)+COUNTIFS(Total!X:X,$K$3,Total!W:W,B15,Total!AA:AA,DB!$G$5,Total!N:N,DB!$O$5,Total!M:M,DB!$G$9,Total!AA:AA,DB!$O$9,Total!C:C,$I$2)+COUNTIFS(Total!X:X,$K$3,Total!W:W,B15,Total!AA:AA,DB!$G$5,Total!N:N,DB!$O$5,Total!AA:AA,DB!$G$9,Total!K:K,DB!$O$9,Total!C:C,$I$2)+COUNTIFS(Total!X:X,$K$3,Total!W:W,B15,Total!AA:AA,DB!$G$5,Total!AA:AA,DB!$O$5,Total!M:M,DB!$G$9,Total!K:K,DB!$O$9,Total!C:C,$I$2)+COUNTIFS(Total!X:X,$K$3,Total!W:W,B15,Total!O:O,DB!$G$5,Total!N:N,DB!$O$5,Total!AA:AA,DB!$G$9,Total!AA:AA,DB!$O$9,Total!AA:AA,$I$2)+COUNTIFS(Total!X:X,$K$3,Total!W:W,B15,Total!O:O,DB!$G$5,Total!AA:AA,DB!$O$5,Total!M:M,DB!$G$9,Total!AA:AA,DB!$O$9,Total!AA:AA,$I$2)+COUNTIFS(Total!X:X,$K$3,Total!W:W,B15,Total!O:O,DB!$G$5,Total!AA:AA,DB!$O$5,Total!AA:AA,DB!$G$9,Total!K:K,DB!$O$9,Total!AA:AA,$I$2)+COUNTIFS(Total!X:X,$K$3,Total!W:W,B15,Total!O:O,DB!$G$5,Total!AA:AA,DB!$O$5,Total!AA:AA,DB!$G$9,Total!AA:AA,DB!$O$9,Total!C:C,$I$2)+COUNTIFS(Total!X:X,$K$3,Total!W:W,B15,Total!AA:AA,DB!$G$5,Total!N:N,DB!$O$5,Total!M:M,DB!$G$9,Total!AA:AA,DB!$O$9,Total!AA:AA,$I$2)+COUNTIFS(Total!X:X,$K$3,Total!W:W,B15,Total!AA:AA,DB!$G$5,Total!N:N,DB!$O$5,Total!AA:AA,DB!$G$9,Total!K:K,DB!$O$9,Total!AA:AA,$I$2)+COUNTIFS(Total!X:X,$K$3,Total!W:W,B15,Total!AA:AA,DB!$G$5,Total!N:N,DB!$O$5,Total!AA:AA,DB!$G$9,Total!AA:AA,DB!$O$9,Total!C:C,$I$2)+COUNTIFS(Total!X:X,$K$3,Total!W:W,B15,Total!AA:AA,DB!$G$5,Total!AA:AA,DB!$O$5,Total!M:M,DB!$G$9,Total!K:K,DB!$O$9,Total!AA:AA,$I$2)+COUNTIFS(Total!X:X,$K$3,Total!W:W,B15,Total!AA:AA,DB!$G$5,Total!AA:AA,DB!$O$5,Total!M:M,DB!$G$9,Total!AA:AA,DB!$O$9,Total!C:C,$I$2)+COUNTIFS(Total!X:X,$K$3,Total!W:W,B15,Total!AA:AA,DB!$G$5,Total!AA:AA,DB!$O$5,Total!AA:AA,DB!$G$9,Total!K:K,DB!$O$9,Total!C:C,$I$2)+COUNTIFS(Total!X:X,$K$3,Total!W:W,B15,Total!AA:AA,DB!$G$5,Total!N:N,DB!$O$5,Total!M:M,DB!$G$9,Total!K:K,DB!$O$9,Total!C:C,$I$2)+COUNTIFS(Total!X:X,$K$3,Total!W:W,B15,Total!O:O,DB!$G$5,Total!AA:AA,DB!$O$5,Total!M:M,DB!$G$9,Total!K:K,DB!$O$9,Total!C:C,$I$2)+COUNTIFS(Total!X:X,$K$3,Total!W:W,B15,Total!O:O,DB!$G$5,Total!N:N,DB!$O$5,Total!AA:AA,DB!$G$9,Total!K:K,DB!$O$9,Total!C:C,$I$2)+COUNTIFS(Total!X:X,$K$3,Total!W:W,B15,Total!O:O,DB!$G$5,Total!N:N,DB!$O$5,Total!M:M,DB!$G$9,Total!AA:AA,DB!$O$9,Total!C:C,$I$2)+COUNTIFS(Total!X:X,$K$3,Total!W:W,B15,Total!O:O,DB!$G$5,Total!N:N,DB!$O$5,Total!M:M,DB!$G$9,Total!K:K,DB!$O$9,Total!AA:AA,$I$2)</f>
        <v>0</v>
      </c>
      <c r="L15" s="31">
        <f>COUNTIFS(Total!X:X,$L$3,Total!W:W,B15,Total!O:O,DB!$G$5,Total!N:N,DB!$O$5,Total!M:M,DB!$G$9,Total!K:K,DB!$O$9,Total!C:C,$I$2)+COUNTIFS(Total!X:X,$L$3,Total!W:W,B15,Total!AA:AA,DB!$G$5,Total!AA:AA,DB!$O$5,Total!AA:AA,DB!$G$9,Total!AA:AA,DB!$O$9,Total!AA:AA,$I$2)+COUNTIFS(Total!X:X,$L$3,Total!W:W,B15,Total!O:O,DB!$G$5,Total!AA:AA,DB!$O$5,Total!AA:AA,DB!$G$9,Total!AA:AA,DB!$O$9,Total!AA:AA,$I$2)+COUNTIFS(Total!X:X,$L$3,Total!W:W,B15,Total!AA:AA,DB!$G$5,Total!N:N,DB!$O$5,Total!AA:AA,DB!$G$9,Total!AA:AA,DB!$O$9,Total!AA:AA,$I$2)+COUNTIFS(Total!X:X,$L$3,Total!W:W,B15,Total!AA:AA,DB!$G$5,Total!AA:AA,DB!$O$5,Total!M:M,DB!$G$9,Total!AA:AA,DB!$O$9,Total!AA:AA,$I$2)+COUNTIFS(Total!X:X,$L$3,Total!W:W,B15,Total!AA:AA,DB!$G$5,Total!AA:AA,DB!$O$5,Total!AA:AA,DB!$G$9,Total!K:K,DB!$O$9,Total!AA:AA,$I$2)+COUNTIFS(Total!X:X,$L$3,Total!W:W,B15,Total!AA:AA,DB!$G$5,Total!AA:AA,DB!$O$5,Total!AA:AA,DB!$G$9,Total!AA:AA,DB!$O$9,Total!C:C,$I$2)+COUNTIFS(Total!X:X,$L$3,Total!W:W,B15,Total!O:O,DB!$G$5,Total!N:N,DB!$O$5,Total!M:M,DB!$G$9,Total!AA:AA,DB!$O$9,Total!AA:AA,$I$2)+COUNTIFS(Total!X:X,$L$3,Total!W:W,B15,Total!O:O,DB!$G$5,Total!N:N,DB!$O$5,Total!AA:AA,DB!$G$9,Total!K:K,DB!$O$9,Total!AA:AA,$I$2)+COUNTIFS(Total!X:X,$L$3,Total!W:W,B15,Total!O:O,DB!$G$5,Total!N:N,DB!$O$5,Total!AA:AA,DB!$G$9,Total!AA:AA,DB!$O$9,Total!C:C,$I$2)+COUNTIFS(Total!X:X,$L$3,Total!W:W,B15,Total!O:O,DB!$G$5,Total!AA:AA,DB!$O$5,Total!M:M,DB!$G$9,Total!K:K,DB!$O$9,Total!AA:AA,$I$2)+COUNTIFS(Total!X:X,$L$3,Total!W:W,B15,Total!O:O,DB!$G$5,Total!AA:AA,DB!$O$5,Total!M:M,DB!$G$9,Total!AA:AA,DB!$O$9,Total!C:C,$I$2)+COUNTIFS(Total!X:X,$L$3,Total!W:W,B15,Total!O:O,DB!$G$5,Total!AA:AA,DB!$O$5,Total!AA:AA,DB!$G$9,Total!K:K,DB!$O$9,Total!C:C,$I$2)+COUNTIFS(Total!X:X,$L$3,Total!W:W,B15,Total!AA:AA,DB!$G$5,Total!N:N,DB!$O$5,Total!M:M,DB!$G$9,Total!K:K,DB!$O$9,Total!AA:AA,$I$2)+COUNTIFS(Total!X:X,$L$3,Total!W:W,B15,Total!AA:AA,DB!$G$5,Total!N:N,DB!$O$5,Total!M:M,DB!$G$9,Total!AA:AA,DB!$O$9,Total!C:C,$I$2)+COUNTIFS(Total!X:X,$L$3,Total!W:W,B15,Total!AA:AA,DB!$G$5,Total!N:N,DB!$O$5,Total!AA:AA,DB!$G$9,Total!K:K,DB!$O$9,Total!C:C,$I$2)+COUNTIFS(Total!X:X,$L$3,Total!W:W,B15,Total!AA:AA,DB!$G$5,Total!AA:AA,DB!$O$5,Total!M:M,DB!$G$9,Total!K:K,DB!$O$9,Total!C:C,$I$2)+COUNTIFS(Total!X:X,$L$3,Total!W:W,B15,Total!O:O,DB!$G$5,Total!N:N,DB!$O$5,Total!AA:AA,DB!$G$9,Total!AA:AA,DB!$O$9,Total!AA:AA,$I$2)+COUNTIFS(Total!X:X,$L$3,Total!W:W,B15,Total!O:O,DB!$G$5,Total!AA:AA,DB!$O$5,Total!M:M,DB!$G$9,Total!AA:AA,DB!$O$9,Total!AA:AA,$I$2)+COUNTIFS(Total!X:X,$L$3,Total!W:W,B15,Total!O:O,DB!$G$5,Total!AA:AA,DB!$O$5,Total!AA:AA,DB!$G$9,Total!K:K,DB!$O$9,Total!AA:AA,$I$2)+COUNTIFS(Total!X:X,$L$3,Total!W:W,B15,Total!O:O,DB!$G$5,Total!AA:AA,DB!$O$5,Total!AA:AA,DB!$G$9,Total!AA:AA,DB!$O$9,Total!C:C,$I$2)+COUNTIFS(Total!X:X,$L$3,Total!W:W,B15,Total!AA:AA,DB!$G$5,Total!N:N,DB!$O$5,Total!M:M,DB!$G$9,Total!AA:AA,DB!$O$9,Total!AA:AA,$I$2)+COUNTIFS(Total!X:X,$L$3,Total!W:W,B15,Total!AA:AA,DB!$G$5,Total!N:N,DB!$O$5,Total!AA:AA,DB!$G$9,Total!K:K,DB!$O$9,Total!AA:AA,$I$2)+COUNTIFS(Total!X:X,$L$3,Total!W:W,B15,Total!AA:AA,DB!$G$5,Total!N:N,DB!$O$5,Total!AA:AA,DB!$G$9,Total!AA:AA,DB!$O$9,Total!C:C,$I$2)+COUNTIFS(Total!X:X,$L$3,Total!W:W,B15,Total!AA:AA,DB!$G$5,Total!AA:AA,DB!$O$5,Total!M:M,DB!$G$9,Total!K:K,DB!$O$9,Total!AA:AA,$I$2)+COUNTIFS(Total!X:X,$L$3,Total!W:W,B15,Total!AA:AA,DB!$G$5,Total!AA:AA,DB!$O$5,Total!M:M,DB!$G$9,Total!AA:AA,DB!$O$9,Total!C:C,$I$2)+COUNTIFS(Total!X:X,$L$3,Total!W:W,B15,Total!AA:AA,DB!$G$5,Total!AA:AA,DB!$O$5,Total!AA:AA,DB!$G$9,Total!K:K,DB!$O$9,Total!C:C,$I$2)+COUNTIFS(Total!X:X,$L$3,Total!W:W,B15,Total!AA:AA,DB!$G$5,Total!N:N,DB!$O$5,Total!M:M,DB!$G$9,Total!K:K,DB!$O$9,Total!C:C,$I$2)+COUNTIFS(Total!X:X,$L$3,Total!W:W,B15,Total!O:O,DB!$G$5,Total!AA:AA,DB!$O$5,Total!M:M,DB!$G$9,Total!K:K,DB!$O$9,Total!C:C,$I$2)+COUNTIFS(Total!X:X,$L$3,Total!W:W,B15,Total!O:O,DB!$G$5,Total!N:N,DB!$O$5,Total!AA:AA,DB!$G$9,Total!K:K,DB!$O$9,Total!C:C,$I$2)+COUNTIFS(Total!X:X,$L$3,Total!W:W,B15,Total!O:O,DB!$G$5,Total!N:N,DB!$O$5,Total!M:M,DB!$G$9,Total!AA:AA,DB!$O$9,Total!C:C,$I$2)+COUNTIFS(Total!X:X,$L$3,Total!W:W,B15,Total!O:O,DB!$G$5,Total!N:N,DB!$O$5,Total!M:M,DB!$G$9,Total!K:K,DB!$O$9,Total!AA:AA,$I$2)</f>
        <v>0</v>
      </c>
      <c r="M15" s="31">
        <f>COUNTIFS(Total!X:X,$M$3,Total!W:W,B15,Total!O:O,DB!$G$5,Total!N:N,DB!$O$5,Total!M:M,DB!$G$9,Total!K:K,DB!$O$9,Total!C:C,$I$2)+COUNTIFS(Total!X:X,$M$3,Total!W:W,B15,Total!AA:AA,DB!$G$5,Total!AA:AA,DB!$O$5,Total!AA:AA,DB!$G$9,Total!AA:AA,DB!$O$9,Total!AA:AA,$I$2)+COUNTIFS(Total!X:X,$M$3,Total!W:W,B15,Total!O:O,DB!$G$5,Total!AA:AA,DB!$O$5,Total!AA:AA,DB!$G$9,Total!AA:AA,DB!$O$9,Total!AA:AA,$I$2)+COUNTIFS(Total!X:X,$M$3,Total!W:W,B15,Total!AA:AA,DB!$G$5,Total!N:N,DB!$O$5,Total!AA:AA,DB!$G$9,Total!AA:AA,DB!$O$9,Total!AA:AA,$I$2)+COUNTIFS(Total!X:X,$M$3,Total!W:W,B15,Total!AA:AA,DB!$G$5,Total!AA:AA,DB!$O$5,Total!M:M,DB!$G$9,Total!AA:AA,DB!$O$9,Total!AA:AA,$I$2)+COUNTIFS(Total!X:X,$M$3,Total!W:W,B15,Total!AA:AA,DB!$G$5,Total!AA:AA,DB!$O$5,Total!AA:AA,DB!$G$9,Total!K:K,DB!$O$9,Total!AA:AA,$I$2)+COUNTIFS(Total!X:X,$M$3,Total!W:W,B15,Total!AA:AA,DB!$G$5,Total!AA:AA,DB!$O$5,Total!AA:AA,DB!$G$9,Total!AA:AA,DB!$O$9,Total!C:C,$I$2)+COUNTIFS(Total!X:X,$M$3,Total!W:W,B15,Total!O:O,DB!$G$5,Total!N:N,DB!$O$5,Total!M:M,DB!$G$9,Total!AA:AA,DB!$O$9,Total!AA:AA,$I$2)+COUNTIFS(Total!X:X,$M$3,Total!W:W,B15,Total!O:O,DB!$G$5,Total!N:N,DB!$O$5,Total!AA:AA,DB!$G$9,Total!K:K,DB!$O$9,Total!AA:AA,$I$2)+COUNTIFS(Total!X:X,$M$3,Total!W:W,B15,Total!O:O,DB!$G$5,Total!N:N,DB!$O$5,Total!AA:AA,DB!$G$9,Total!AA:AA,DB!$O$9,Total!C:C,$I$2)+COUNTIFS(Total!X:X,$M$3,Total!W:W,B15,Total!O:O,DB!$G$5,Total!AA:AA,DB!$O$5,Total!M:M,DB!$G$9,Total!K:K,DB!$O$9,Total!AA:AA,$I$2)+COUNTIFS(Total!X:X,$M$3,Total!W:W,B15,Total!O:O,DB!$G$5,Total!AA:AA,DB!$O$5,Total!M:M,DB!$G$9,Total!AA:AA,DB!$O$9,Total!C:C,$I$2)+COUNTIFS(Total!X:X,$M$3,Total!W:W,B15,Total!O:O,DB!$G$5,Total!AA:AA,DB!$O$5,Total!AA:AA,DB!$G$9,Total!K:K,DB!$O$9,Total!C:C,$I$2)+COUNTIFS(Total!X:X,$M$3,Total!W:W,B15,Total!AA:AA,DB!$G$5,Total!N:N,DB!$O$5,Total!M:M,DB!$G$9,Total!K:K,DB!$O$9,Total!AA:AA,$I$2)+COUNTIFS(Total!X:X,$M$3,Total!W:W,B15,Total!AA:AA,DB!$G$5,Total!N:N,DB!$O$5,Total!M:M,DB!$G$9,Total!AA:AA,DB!$O$9,Total!C:C,$I$2)+COUNTIFS(Total!X:X,$M$3,Total!W:W,B15,Total!AA:AA,DB!$G$5,Total!N:N,DB!$O$5,Total!AA:AA,DB!$G$9,Total!K:K,DB!$O$9,Total!C:C,$I$2)+COUNTIFS(Total!X:X,$M$3,Total!W:W,B15,Total!AA:AA,DB!$G$5,Total!AA:AA,DB!$O$5,Total!M:M,DB!$G$9,Total!K:K,DB!$O$9,Total!C:C,$I$2)+COUNTIFS(Total!X:X,$M$3,Total!W:W,B15,Total!O:O,DB!$G$5,Total!N:N,DB!$O$5,Total!AA:AA,DB!$G$9,Total!AA:AA,DB!$O$9,Total!AA:AA,$I$2)+COUNTIFS(Total!X:X,$M$3,Total!W:W,B15,Total!O:O,DB!$G$5,Total!AA:AA,DB!$O$5,Total!M:M,DB!$G$9,Total!AA:AA,DB!$O$9,Total!AA:AA,$I$2)+COUNTIFS(Total!X:X,$M$3,Total!W:W,B15,Total!O:O,DB!$G$5,Total!AA:AA,DB!$O$5,Total!AA:AA,DB!$G$9,Total!K:K,DB!$O$9,Total!AA:AA,$I$2)+COUNTIFS(Total!X:X,$M$3,Total!W:W,B15,Total!O:O,DB!$G$5,Total!AA:AA,DB!$O$5,Total!AA:AA,DB!$G$9,Total!AA:AA,DB!$O$9,Total!C:C,$I$2)+COUNTIFS(Total!X:X,$M$3,Total!W:W,B15,Total!AA:AA,DB!$G$5,Total!N:N,DB!$O$5,Total!M:M,DB!$G$9,Total!AA:AA,DB!$O$9,Total!AA:AA,$I$2)+COUNTIFS(Total!X:X,$M$3,Total!W:W,B15,Total!AA:AA,DB!$G$5,Total!N:N,DB!$O$5,Total!AA:AA,DB!$G$9,Total!K:K,DB!$O$9,Total!AA:AA,$I$2)+COUNTIFS(Total!X:X,$M$3,Total!W:W,B15,Total!AA:AA,DB!$G$5,Total!N:N,DB!$O$5,Total!AA:AA,DB!$G$9,Total!AA:AA,DB!$O$9,Total!C:C,$I$2)+COUNTIFS(Total!X:X,$M$3,Total!W:W,B15,Total!AA:AA,DB!$G$5,Total!AA:AA,DB!$O$5,Total!M:M,DB!$G$9,Total!K:K,DB!$O$9,Total!AA:AA,$I$2)+COUNTIFS(Total!X:X,$M$3,Total!W:W,B15,Total!AA:AA,DB!$G$5,Total!AA:AA,DB!$O$5,Total!M:M,DB!$G$9,Total!AA:AA,DB!$O$9,Total!C:C,$I$2)+COUNTIFS(Total!X:X,$M$3,Total!W:W,B15,Total!AA:AA,DB!$G$5,Total!AA:AA,DB!$O$5,Total!AA:AA,DB!$G$9,Total!K:K,DB!$O$9,Total!C:C,$I$2)+COUNTIFS(Total!X:X,$M$3,Total!W:W,B15,Total!AA:AA,DB!$G$5,Total!N:N,DB!$O$5,Total!M:M,DB!$G$9,Total!K:K,DB!$O$9,Total!C:C,$I$2)+COUNTIFS(Total!X:X,$M$3,Total!W:W,B15,Total!O:O,DB!$G$5,Total!AA:AA,DB!$O$5,Total!M:M,DB!$G$9,Total!K:K,DB!$O$9,Total!C:C,$I$2)+COUNTIFS(Total!X:X,$M$3,Total!W:W,B15,Total!O:O,DB!$G$5,Total!N:N,DB!$O$5,Total!AA:AA,DB!$G$9,Total!K:K,DB!$O$9,Total!C:C,$I$2)+COUNTIFS(Total!X:X,$M$3,Total!W:W,B15,Total!O:O,DB!$G$5,Total!N:N,DB!$O$5,Total!M:M,DB!$G$9,Total!AA:AA,DB!$O$9,Total!C:C,$I$2)+COUNTIFS(Total!X:X,$M$3,Total!W:W,B15,Total!O:O,DB!$G$5,Total!N:N,DB!$O$5,Total!M:M,DB!$G$9,Total!K:K,DB!$O$9,Total!AA:AA,$I$2)</f>
        <v>0</v>
      </c>
      <c r="N15" s="31">
        <f>COUNTIFS(Total!X:X,$N$3,Total!W:W,B15,Total!O:O,DB!$G$5,Total!N:N,DB!$O$5,Total!M:M,DB!$G$9,Total!K:K,DB!$O$9,Total!C:C,$I$2)+COUNTIFS(Total!X:X,$N$3,Total!W:W,B15,Total!AA:AA,DB!$G$5,Total!AA:AA,DB!$O$5,Total!AA:AA,DB!$G$9,Total!AA:AA,DB!$O$9,Total!AA:AA,$I$2)+COUNTIFS(Total!X:X,$N$3,Total!W:W,B15,Total!O:O,DB!$G$5,Total!AA:AA,DB!$O$5,Total!AA:AA,DB!$G$9,Total!AA:AA,DB!$O$9,Total!AA:AA,$I$2)+COUNTIFS(Total!X:X,$N$3,Total!W:W,B15,Total!AA:AA,DB!$G$5,Total!N:N,DB!$O$5,Total!AA:AA,DB!$G$9,Total!AA:AA,DB!$O$9,Total!AA:AA,$I$2)+COUNTIFS(Total!X:X,$N$3,Total!W:W,B15,Total!AA:AA,DB!$G$5,Total!AA:AA,DB!$O$5,Total!M:M,DB!$G$9,Total!AA:AA,DB!$O$9,Total!AA:AA,$I$2)+COUNTIFS(Total!X:X,$N$3,Total!W:W,B15,Total!AA:AA,DB!$G$5,Total!AA:AA,DB!$O$5,Total!AA:AA,DB!$G$9,Total!K:K,DB!$O$9,Total!AA:AA,$I$2)+COUNTIFS(Total!X:X,$N$3,Total!W:W,B15,Total!AA:AA,DB!$G$5,Total!AA:AA,DB!$O$5,Total!AA:AA,DB!$G$9,Total!AA:AA,DB!$O$9,Total!C:C,$I$2)+COUNTIFS(Total!X:X,$N$3,Total!W:W,B15,Total!O:O,DB!$G$5,Total!N:N,DB!$O$5,Total!M:M,DB!$G$9,Total!AA:AA,DB!$O$9,Total!AA:AA,$I$2)+COUNTIFS(Total!X:X,$N$3,Total!W:W,B15,Total!O:O,DB!$G$5,Total!N:N,DB!$O$5,Total!AA:AA,DB!$G$9,Total!K:K,DB!$O$9,Total!AA:AA,$I$2)+COUNTIFS(Total!X:X,$N$3,Total!W:W,B15,Total!O:O,DB!$G$5,Total!N:N,DB!$O$5,Total!AA:AA,DB!$G$9,Total!AA:AA,DB!$O$9,Total!C:C,$I$2)+COUNTIFS(Total!X:X,$N$3,Total!W:W,B15,Total!O:O,DB!$G$5,Total!AA:AA,DB!$O$5,Total!M:M,DB!$G$9,Total!K:K,DB!$O$9,Total!AA:AA,$I$2)+COUNTIFS(Total!X:X,$N$3,Total!W:W,B15,Total!O:O,DB!$G$5,Total!AA:AA,DB!$O$5,Total!M:M,DB!$G$9,Total!AA:AA,DB!$O$9,Total!C:C,$I$2)+COUNTIFS(Total!X:X,$N$3,Total!W:W,B15,Total!O:O,DB!$G$5,Total!AA:AA,DB!$O$5,Total!AA:AA,DB!$G$9,Total!K:K,DB!$O$9,Total!C:C,$I$2)+COUNTIFS(Total!X:X,$N$3,Total!W:W,B15,Total!AA:AA,DB!$G$5,Total!N:N,DB!$O$5,Total!M:M,DB!$G$9,Total!K:K,DB!$O$9,Total!AA:AA,$I$2)+COUNTIFS(Total!X:X,$N$3,Total!W:W,B15,Total!AA:AA,DB!$G$5,Total!N:N,DB!$O$5,Total!M:M,DB!$G$9,Total!AA:AA,DB!$O$9,Total!C:C,$I$2)+COUNTIFS(Total!X:X,$N$3,Total!W:W,B15,Total!AA:AA,DB!$G$5,Total!N:N,DB!$O$5,Total!AA:AA,DB!$G$9,Total!K:K,DB!$O$9,Total!C:C,$I$2)+COUNTIFS(Total!X:X,$N$3,Total!W:W,B15,Total!AA:AA,DB!$G$5,Total!AA:AA,DB!$O$5,Total!M:M,DB!$G$9,Total!K:K,DB!$O$9,Total!C:C,$I$2)+COUNTIFS(Total!X:X,$N$3,Total!W:W,B15,Total!O:O,DB!$G$5,Total!N:N,DB!$O$5,Total!AA:AA,DB!$G$9,Total!AA:AA,DB!$O$9,Total!AA:AA,$I$2)+COUNTIFS(Total!X:X,$N$3,Total!W:W,B15,Total!O:O,DB!$G$5,Total!AA:AA,DB!$O$5,Total!M:M,DB!$G$9,Total!AA:AA,DB!$O$9,Total!AA:AA,$I$2)+COUNTIFS(Total!X:X,$N$3,Total!W:W,B15,Total!O:O,DB!$G$5,Total!AA:AA,DB!$O$5,Total!AA:AA,DB!$G$9,Total!K:K,DB!$O$9,Total!AA:AA,$I$2)+COUNTIFS(Total!X:X,$N$3,Total!W:W,B15,Total!O:O,DB!$G$5,Total!AA:AA,DB!$O$5,Total!AA:AA,DB!$G$9,Total!AA:AA,DB!$O$9,Total!C:C,$I$2)+COUNTIFS(Total!X:X,$N$3,Total!W:W,B15,Total!AA:AA,DB!$G$5,Total!N:N,DB!$O$5,Total!M:M,DB!$G$9,Total!AA:AA,DB!$O$9,Total!AA:AA,$I$2)+COUNTIFS(Total!X:X,$N$3,Total!W:W,B15,Total!AA:AA,DB!$G$5,Total!N:N,DB!$O$5,Total!AA:AA,DB!$G$9,Total!K:K,DB!$O$9,Total!AA:AA,$I$2)+COUNTIFS(Total!X:X,$N$3,Total!W:W,B15,Total!AA:AA,DB!$G$5,Total!N:N,DB!$O$5,Total!AA:AA,DB!$G$9,Total!AA:AA,DB!$O$9,Total!C:C,$I$2)+COUNTIFS(Total!X:X,$N$3,Total!W:W,B15,Total!AA:AA,DB!$G$5,Total!AA:AA,DB!$O$5,Total!M:M,DB!$G$9,Total!K:K,DB!$O$9,Total!AA:AA,$I$2)+COUNTIFS(Total!X:X,$N$3,Total!W:W,B15,Total!AA:AA,DB!$G$5,Total!AA:AA,DB!$O$5,Total!M:M,DB!$G$9,Total!AA:AA,DB!$O$9,Total!C:C,$I$2)+COUNTIFS(Total!X:X,$N$3,Total!W:W,B15,Total!AA:AA,DB!$G$5,Total!AA:AA,DB!$O$5,Total!AA:AA,DB!$G$9,Total!K:K,DB!$O$9,Total!C:C,$I$2)+COUNTIFS(Total!X:X,$N$3,Total!W:W,B15,Total!AA:AA,DB!$G$5,Total!N:N,DB!$O$5,Total!M:M,DB!$G$9,Total!K:K,DB!$O$9,Total!C:C,$I$2)+COUNTIFS(Total!X:X,$N$3,Total!W:W,B15,Total!O:O,DB!$G$5,Total!AA:AA,DB!$O$5,Total!M:M,DB!$G$9,Total!K:K,DB!$O$9,Total!C:C,$I$2)+COUNTIFS(Total!X:X,$N$3,Total!W:W,B15,Total!O:O,DB!$G$5,Total!N:N,DB!$O$5,Total!AA:AA,DB!$G$9,Total!K:K,DB!$O$9,Total!C:C,$I$2)+COUNTIFS(Total!X:X,$N$3,Total!W:W,B15,Total!O:O,DB!$G$5,Total!N:N,DB!$O$5,Total!M:M,DB!$G$9,Total!AA:AA,DB!$O$9,Total!C:C,$I$2)+COUNTIFS(Total!X:X,$N$3,Total!W:W,B15,Total!O:O,DB!$G$5,Total!N:N,DB!$O$5,Total!M:M,DB!$G$9,Total!K:K,DB!$O$9,Total!AA:AA,$I$2)</f>
        <v>0</v>
      </c>
      <c r="O15" s="31">
        <f>COUNTIFS(Total!X:X,$O$3,Total!W:W,B15,Total!O:O,DB!$G$5,Total!N:N,DB!$O$5,Total!M:M,DB!$G$9,Total!K:K,DB!$O$9,Total!C:C,$I$2)+COUNTIFS(Total!X:X,$O$3,Total!W:W,B15,Total!AA:AA,DB!$G$5,Total!AA:AA,DB!$O$5,Total!AA:AA,DB!$G$9,Total!AA:AA,DB!$O$9,Total!AA:AA,$I$2)+COUNTIFS(Total!X:X,$O$3,Total!W:W,B15,Total!O:O,DB!$G$5,Total!AA:AA,DB!$O$5,Total!AA:AA,DB!$G$9,Total!AA:AA,DB!$O$9,Total!AA:AA,$I$2)+COUNTIFS(Total!X:X,$O$3,Total!W:W,B15,Total!AA:AA,DB!$G$5,Total!N:N,DB!$O$5,Total!AA:AA,DB!$G$9,Total!AA:AA,DB!$O$9,Total!AA:AA,$I$2)+COUNTIFS(Total!X:X,$O$3,Total!W:W,B15,Total!AA:AA,DB!$G$5,Total!AA:AA,DB!$O$5,Total!M:M,DB!$G$9,Total!AA:AA,DB!$O$9,Total!AA:AA,$I$2)+COUNTIFS(Total!X:X,$O$3,Total!W:W,B15,Total!AA:AA,DB!$G$5,Total!AA:AA,DB!$O$5,Total!AA:AA,DB!$G$9,Total!K:K,DB!$O$9,Total!AA:AA,$I$2)+COUNTIFS(Total!X:X,$O$3,Total!W:W,B15,Total!AA:AA,DB!$G$5,Total!AA:AA,DB!$O$5,Total!AA:AA,DB!$G$9,Total!AA:AA,DB!$O$9,Total!C:C,$I$2)+COUNTIFS(Total!X:X,$O$3,Total!W:W,B15,Total!O:O,DB!$G$5,Total!N:N,DB!$O$5,Total!M:M,DB!$G$9,Total!AA:AA,DB!$O$9,Total!AA:AA,$I$2)+COUNTIFS(Total!X:X,$O$3,Total!W:W,B15,Total!O:O,DB!$G$5,Total!N:N,DB!$O$5,Total!AA:AA,DB!$G$9,Total!K:K,DB!$O$9,Total!AA:AA,$I$2)+COUNTIFS(Total!X:X,$O$3,Total!W:W,B15,Total!O:O,DB!$G$5,Total!N:N,DB!$O$5,Total!AA:AA,DB!$G$9,Total!AA:AA,DB!$O$9,Total!C:C,$I$2)+COUNTIFS(Total!X:X,$O$3,Total!W:W,B15,Total!O:O,DB!$G$5,Total!AA:AA,DB!$O$5,Total!M:M,DB!$G$9,Total!K:K,DB!$O$9,Total!AA:AA,$I$2)+COUNTIFS(Total!X:X,$O$3,Total!W:W,B15,Total!O:O,DB!$G$5,Total!AA:AA,DB!$O$5,Total!M:M,DB!$G$9,Total!AA:AA,DB!$O$9,Total!C:C,$I$2)+COUNTIFS(Total!X:X,$O$3,Total!W:W,B15,Total!O:O,DB!$G$5,Total!AA:AA,DB!$O$5,Total!AA:AA,DB!$G$9,Total!K:K,DB!$O$9,Total!C:C,$I$2)+COUNTIFS(Total!X:X,$O$3,Total!W:W,B15,Total!AA:AA,DB!$G$5,Total!N:N,DB!$O$5,Total!M:M,DB!$G$9,Total!K:K,DB!$O$9,Total!AA:AA,$I$2)+COUNTIFS(Total!X:X,$O$3,Total!W:W,B15,Total!AA:AA,DB!$G$5,Total!N:N,DB!$O$5,Total!M:M,DB!$G$9,Total!AA:AA,DB!$O$9,Total!C:C,$I$2)+COUNTIFS(Total!X:X,$O$3,Total!W:W,B15,Total!AA:AA,DB!$G$5,Total!N:N,DB!$O$5,Total!AA:AA,DB!$G$9,Total!K:K,DB!$O$9,Total!C:C,$I$2)+COUNTIFS(Total!X:X,$O$3,Total!W:W,B15,Total!AA:AA,DB!$G$5,Total!AA:AA,DB!$O$5,Total!M:M,DB!$G$9,Total!K:K,DB!$O$9,Total!C:C,$I$2)+COUNTIFS(Total!X:X,$O$3,Total!W:W,B15,Total!O:O,DB!$G$5,Total!N:N,DB!$O$5,Total!AA:AA,DB!$G$9,Total!AA:AA,DB!$O$9,Total!AA:AA,$I$2)+COUNTIFS(Total!X:X,$O$3,Total!W:W,B15,Total!O:O,DB!$G$5,Total!AA:AA,DB!$O$5,Total!M:M,DB!$G$9,Total!AA:AA,DB!$O$9,Total!AA:AA,$I$2)+COUNTIFS(Total!X:X,$O$3,Total!W:W,B15,Total!O:O,DB!$G$5,Total!AA:AA,DB!$O$5,Total!AA:AA,DB!$G$9,Total!K:K,DB!$O$9,Total!AA:AA,$I$2)+COUNTIFS(Total!X:X,$O$3,Total!W:W,B15,Total!O:O,DB!$G$5,Total!AA:AA,DB!$O$5,Total!AA:AA,DB!$G$9,Total!AA:AA,DB!$O$9,Total!C:C,$I$2)+COUNTIFS(Total!X:X,$O$3,Total!W:W,B15,Total!AA:AA,DB!$G$5,Total!N:N,DB!$O$5,Total!M:M,DB!$G$9,Total!AA:AA,DB!$O$9,Total!AA:AA,$I$2)+COUNTIFS(Total!X:X,$O$3,Total!W:W,B15,Total!AA:AA,DB!$G$5,Total!N:N,DB!$O$5,Total!AA:AA,DB!$G$9,Total!K:K,DB!$O$9,Total!AA:AA,$I$2)+COUNTIFS(Total!X:X,$O$3,Total!W:W,B15,Total!AA:AA,DB!$G$5,Total!N:N,DB!$O$5,Total!AA:AA,DB!$G$9,Total!AA:AA,DB!$O$9,Total!C:C,$I$2)+COUNTIFS(Total!X:X,$O$3,Total!W:W,B15,Total!AA:AA,DB!$G$5,Total!AA:AA,DB!$O$5,Total!M:M,DB!$G$9,Total!K:K,DB!$O$9,Total!AA:AA,$I$2)+COUNTIFS(Total!X:X,$O$3,Total!W:W,B15,Total!AA:AA,DB!$G$5,Total!AA:AA,DB!$O$5,Total!M:M,DB!$G$9,Total!AA:AA,DB!$O$9,Total!C:C,$I$2)+COUNTIFS(Total!X:X,$O$3,Total!W:W,B15,Total!AA:AA,DB!$G$5,Total!AA:AA,DB!$O$5,Total!AA:AA,DB!$G$9,Total!K:K,DB!$O$9,Total!C:C,$I$2)+COUNTIFS(Total!X:X,$O$3,Total!W:W,B15,Total!AA:AA,DB!$G$5,Total!N:N,DB!$O$5,Total!M:M,DB!$G$9,Total!K:K,DB!$O$9,Total!C:C,$I$2)+COUNTIFS(Total!X:X,$O$3,Total!W:W,B15,Total!O:O,DB!$G$5,Total!AA:AA,DB!$O$5,Total!M:M,DB!$G$9,Total!K:K,DB!$O$9,Total!C:C,$I$2)+COUNTIFS(Total!X:X,$O$3,Total!W:W,B15,Total!O:O,DB!$G$5,Total!N:N,DB!$O$5,Total!AA:AA,DB!$G$9,Total!K:K,DB!$O$9,Total!C:C,$I$2)+COUNTIFS(Total!X:X,$O$3,Total!W:W,B15,Total!O:O,DB!$G$5,Total!N:N,DB!$O$5,Total!M:M,DB!$G$9,Total!AA:AA,DB!$O$9,Total!C:C,$I$2)+COUNTIFS(Total!X:X,$O$3,Total!W:W,B15,Total!O:O,DB!$G$5,Total!N:N,DB!$O$5,Total!M:M,DB!$G$9,Total!K:K,DB!$O$9,Total!AA:AA,$I$2)</f>
        <v>0</v>
      </c>
      <c r="P15" s="31">
        <f>COUNTIFS(Total!X:X,$P$3,Total!W:W,B15,Total!O:O,DB!$G$5,Total!N:N,DB!$O$5,Total!M:M,DB!$G$9,Total!K:K,DB!$O$9,Total!C:C,$I$2)+COUNTIFS(Total!X:X,$P$3,Total!W:W,B15,Total!AA:AA,DB!$G$5,Total!AA:AA,DB!$O$5,Total!AA:AA,DB!$G$9,Total!AA:AA,DB!$O$9,Total!AA:AA,$I$2)+COUNTIFS(Total!X:X,$P$3,Total!W:W,B15,Total!O:O,DB!$G$5,Total!AA:AA,DB!$O$5,Total!AA:AA,DB!$G$9,Total!AA:AA,DB!$O$9,Total!AA:AA,$I$2)+COUNTIFS(Total!X:X,$P$3,Total!W:W,B15,Total!AA:AA,DB!$G$5,Total!N:N,DB!$O$5,Total!AA:AA,DB!$G$9,Total!AA:AA,DB!$O$9,Total!AA:AA,$I$2)+COUNTIFS(Total!X:X,$P$3,Total!W:W,B15,Total!AA:AA,DB!$G$5,Total!AA:AA,DB!$O$5,Total!M:M,DB!$G$9,Total!AA:AA,DB!$O$9,Total!AA:AA,$I$2)+COUNTIFS(Total!X:X,$P$3,Total!W:W,B15,Total!AA:AA,DB!$G$5,Total!AA:AA,DB!$O$5,Total!AA:AA,DB!$G$9,Total!K:K,DB!$O$9,Total!AA:AA,$I$2)+COUNTIFS(Total!X:X,$P$3,Total!W:W,B15,Total!AA:AA,DB!$G$5,Total!AA:AA,DB!$O$5,Total!AA:AA,DB!$G$9,Total!AA:AA,DB!$O$9,Total!C:C,$I$2)+COUNTIFS(Total!X:X,$P$3,Total!W:W,B15,Total!O:O,DB!$G$5,Total!N:N,DB!$O$5,Total!M:M,DB!$G$9,Total!AA:AA,DB!$O$9,Total!AA:AA,$I$2)+COUNTIFS(Total!X:X,$P$3,Total!W:W,B15,Total!O:O,DB!$G$5,Total!N:N,DB!$O$5,Total!AA:AA,DB!$G$9,Total!K:K,DB!$O$9,Total!AA:AA,$I$2)+COUNTIFS(Total!X:X,$P$3,Total!W:W,B15,Total!O:O,DB!$G$5,Total!N:N,DB!$O$5,Total!AA:AA,DB!$G$9,Total!AA:AA,DB!$O$9,Total!C:C,$I$2)+COUNTIFS(Total!X:X,$P$3,Total!W:W,B15,Total!O:O,DB!$G$5,Total!AA:AA,DB!$O$5,Total!M:M,DB!$G$9,Total!K:K,DB!$O$9,Total!AA:AA,$I$2)+COUNTIFS(Total!X:X,$P$3,Total!W:W,B15,Total!O:O,DB!$G$5,Total!AA:AA,DB!$O$5,Total!M:M,DB!$G$9,Total!AA:AA,DB!$O$9,Total!C:C,$I$2)+COUNTIFS(Total!X:X,$P$3,Total!W:W,B15,Total!O:O,DB!$G$5,Total!AA:AA,DB!$O$5,Total!AA:AA,DB!$G$9,Total!K:K,DB!$O$9,Total!C:C,$I$2)+COUNTIFS(Total!X:X,$P$3,Total!W:W,B15,Total!AA:AA,DB!$G$5,Total!N:N,DB!$O$5,Total!M:M,DB!$G$9,Total!K:K,DB!$O$9,Total!AA:AA,$I$2)+COUNTIFS(Total!X:X,$P$3,Total!W:W,B15,Total!AA:AA,DB!$G$5,Total!N:N,DB!$O$5,Total!M:M,DB!$G$9,Total!AA:AA,DB!$O$9,Total!C:C,$I$2)+COUNTIFS(Total!X:X,$P$3,Total!W:W,B15,Total!AA:AA,DB!$G$5,Total!N:N,DB!$O$5,Total!AA:AA,DB!$G$9,Total!K:K,DB!$O$9,Total!C:C,$I$2)+COUNTIFS(Total!X:X,$P$3,Total!W:W,B15,Total!AA:AA,DB!$G$5,Total!AA:AA,DB!$O$5,Total!M:M,DB!$G$9,Total!K:K,DB!$O$9,Total!C:C,$I$2)+COUNTIFS(Total!X:X,$P$3,Total!W:W,B15,Total!O:O,DB!$G$5,Total!N:N,DB!$O$5,Total!AA:AA,DB!$G$9,Total!AA:AA,DB!$O$9,Total!AA:AA,$I$2)+COUNTIFS(Total!X:X,$P$3,Total!W:W,B15,Total!O:O,DB!$G$5,Total!AA:AA,DB!$O$5,Total!M:M,DB!$G$9,Total!AA:AA,DB!$O$9,Total!AA:AA,$I$2)+COUNTIFS(Total!X:X,$P$3,Total!W:W,B15,Total!O:O,DB!$G$5,Total!AA:AA,DB!$O$5,Total!AA:AA,DB!$G$9,Total!K:K,DB!$O$9,Total!AA:AA,$I$2)+COUNTIFS(Total!X:X,$P$3,Total!W:W,B15,Total!O:O,DB!$G$5,Total!AA:AA,DB!$O$5,Total!AA:AA,DB!$G$9,Total!AA:AA,DB!$O$9,Total!C:C,$I$2)+COUNTIFS(Total!X:X,$P$3,Total!W:W,B15,Total!AA:AA,DB!$G$5,Total!N:N,DB!$O$5,Total!M:M,DB!$G$9,Total!AA:AA,DB!$O$9,Total!AA:AA,$I$2)+COUNTIFS(Total!X:X,$P$3,Total!W:W,B15,Total!AA:AA,DB!$G$5,Total!N:N,DB!$O$5,Total!AA:AA,DB!$G$9,Total!K:K,DB!$O$9,Total!AA:AA,$I$2)+COUNTIFS(Total!X:X,$P$3,Total!W:W,B15,Total!AA:AA,DB!$G$5,Total!N:N,DB!$O$5,Total!AA:AA,DB!$G$9,Total!AA:AA,DB!$O$9,Total!C:C,$I$2)+COUNTIFS(Total!X:X,$P$3,Total!W:W,B15,Total!AA:AA,DB!$G$5,Total!AA:AA,DB!$O$5,Total!M:M,DB!$G$9,Total!K:K,DB!$O$9,Total!AA:AA,$I$2)+COUNTIFS(Total!X:X,$P$3,Total!W:W,B15,Total!AA:AA,DB!$G$5,Total!AA:AA,DB!$O$5,Total!M:M,DB!$G$9,Total!AA:AA,DB!$O$9,Total!C:C,$I$2)+COUNTIFS(Total!X:X,$P$3,Total!W:W,B15,Total!AA:AA,DB!$G$5,Total!AA:AA,DB!$O$5,Total!AA:AA,DB!$G$9,Total!K:K,DB!$O$9,Total!C:C,$I$2)+COUNTIFS(Total!X:X,$P$3,Total!W:W,B15,Total!AA:AA,DB!$G$5,Total!N:N,DB!$O$5,Total!M:M,DB!$G$9,Total!K:K,DB!$O$9,Total!C:C,$I$2)+COUNTIFS(Total!X:X,$P$3,Total!W:W,B15,Total!O:O,DB!$G$5,Total!AA:AA,DB!$O$5,Total!M:M,DB!$G$9,Total!K:K,DB!$O$9,Total!C:C,$I$2)+COUNTIFS(Total!X:X,$P$3,Total!W:W,B15,Total!O:O,DB!$G$5,Total!N:N,DB!$O$5,Total!AA:AA,DB!$G$9,Total!K:K,DB!$O$9,Total!C:C,$I$2)+COUNTIFS(Total!X:X,$P$3,Total!W:W,B15,Total!O:O,DB!$G$5,Total!N:N,DB!$O$5,Total!M:M,DB!$G$9,Total!AA:AA,DB!$O$9,Total!C:C,$I$2)+COUNTIFS(Total!X:X,$P$3,Total!W:W,B15,Total!O:O,DB!$G$5,Total!N:N,DB!$O$5,Total!M:M,DB!$G$9,Total!K:K,DB!$O$9,Total!AA:AA,$I$2)</f>
        <v>0</v>
      </c>
      <c r="Q15" s="31">
        <f>COUNTIFS(Total!X:X,$Q$3,Total!W:W,B15,Total!O:O,DB!$G$5,Total!N:N,DB!$O$5,Total!M:M,DB!$G$9,Total!K:K,DB!$O$9,Total!C:C,$I$2)+COUNTIFS(Total!X:X,$Q$3,Total!W:W,B15,Total!AA:AA,DB!$G$5,Total!AA:AA,DB!$O$5,Total!AA:AA,DB!$G$9,Total!AA:AA,DB!$O$9,Total!AA:AA,$I$2)+COUNTIFS(Total!X:X,$Q$3,Total!W:W,B15,Total!O:O,DB!$G$5,Total!AA:AA,DB!$O$5,Total!AA:AA,DB!$G$9,Total!AA:AA,DB!$O$9,Total!AA:AA,$I$2)+COUNTIFS(Total!X:X,$Q$3,Total!W:W,B15,Total!AA:AA,DB!$G$5,Total!N:N,DB!$O$5,Total!AA:AA,DB!$G$9,Total!AA:AA,DB!$O$9,Total!AA:AA,$I$2)+COUNTIFS(Total!X:X,$Q$3,Total!W:W,B15,Total!AA:AA,DB!$G$5,Total!AA:AA,DB!$O$5,Total!M:M,DB!$G$9,Total!AA:AA,DB!$O$9,Total!AA:AA,$I$2)+COUNTIFS(Total!X:X,$Q$3,Total!W:W,B15,Total!AA:AA,DB!$G$5,Total!AA:AA,DB!$O$5,Total!AA:AA,DB!$G$9,Total!K:K,DB!$O$9,Total!AA:AA,$I$2)+COUNTIFS(Total!X:X,$Q$3,Total!W:W,B15,Total!AA:AA,DB!$G$5,Total!AA:AA,DB!$O$5,Total!AA:AA,DB!$G$9,Total!AA:AA,DB!$O$9,Total!C:C,$I$2)+COUNTIFS(Total!X:X,$Q$3,Total!W:W,B15,Total!O:O,DB!$G$5,Total!N:N,DB!$O$5,Total!M:M,DB!$G$9,Total!AA:AA,DB!$O$9,Total!AA:AA,$I$2)+COUNTIFS(Total!X:X,$Q$3,Total!W:W,B15,Total!O:O,DB!$G$5,Total!N:N,DB!$O$5,Total!AA:AA,DB!$G$9,Total!K:K,DB!$O$9,Total!AA:AA,$I$2)+COUNTIFS(Total!X:X,$Q$3,Total!W:W,B15,Total!O:O,DB!$G$5,Total!N:N,DB!$O$5,Total!AA:AA,DB!$G$9,Total!AA:AA,DB!$O$9,Total!C:C,$I$2)+COUNTIFS(Total!X:X,$Q$3,Total!W:W,B15,Total!O:O,DB!$G$5,Total!AA:AA,DB!$O$5,Total!M:M,DB!$G$9,Total!K:K,DB!$O$9,Total!AA:AA,$I$2)+COUNTIFS(Total!X:X,$Q$3,Total!W:W,B15,Total!O:O,DB!$G$5,Total!AA:AA,DB!$O$5,Total!M:M,DB!$G$9,Total!AA:AA,DB!$O$9,Total!C:C,$I$2)+COUNTIFS(Total!X:X,$Q$3,Total!W:W,B15,Total!O:O,DB!$G$5,Total!AA:AA,DB!$O$5,Total!AA:AA,DB!$G$9,Total!K:K,DB!$O$9,Total!C:C,$I$2)+COUNTIFS(Total!X:X,$Q$3,Total!W:W,B15,Total!AA:AA,DB!$G$5,Total!N:N,DB!$O$5,Total!M:M,DB!$G$9,Total!K:K,DB!$O$9,Total!AA:AA,$I$2)+COUNTIFS(Total!X:X,$Q$3,Total!W:W,B15,Total!AA:AA,DB!$G$5,Total!N:N,DB!$O$5,Total!M:M,DB!$G$9,Total!AA:AA,DB!$O$9,Total!C:C,$I$2)+COUNTIFS(Total!X:X,$Q$3,Total!W:W,B15,Total!AA:AA,DB!$G$5,Total!N:N,DB!$O$5,Total!AA:AA,DB!$G$9,Total!K:K,DB!$O$9,Total!C:C,$I$2)+COUNTIFS(Total!X:X,$Q$3,Total!W:W,B15,Total!AA:AA,DB!$G$5,Total!AA:AA,DB!$O$5,Total!M:M,DB!$G$9,Total!K:K,DB!$O$9,Total!C:C,$I$2)+COUNTIFS(Total!X:X,$Q$3,Total!W:W,B15,Total!O:O,DB!$G$5,Total!N:N,DB!$O$5,Total!AA:AA,DB!$G$9,Total!AA:AA,DB!$O$9,Total!AA:AA,$I$2)+COUNTIFS(Total!X:X,$Q$3,Total!W:W,B15,Total!O:O,DB!$G$5,Total!AA:AA,DB!$O$5,Total!M:M,DB!$G$9,Total!AA:AA,DB!$O$9,Total!AA:AA,$I$2)+COUNTIFS(Total!X:X,$Q$3,Total!W:W,B15,Total!O:O,DB!$G$5,Total!AA:AA,DB!$O$5,Total!AA:AA,DB!$G$9,Total!K:K,DB!$O$9,Total!AA:AA,$I$2)+COUNTIFS(Total!X:X,$Q$3,Total!W:W,B15,Total!O:O,DB!$G$5,Total!AA:AA,DB!$O$5,Total!AA:AA,DB!$G$9,Total!AA:AA,DB!$O$9,Total!C:C,$I$2)+COUNTIFS(Total!X:X,$Q$3,Total!W:W,B15,Total!AA:AA,DB!$G$5,Total!N:N,DB!$O$5,Total!M:M,DB!$G$9,Total!AA:AA,DB!$O$9,Total!AA:AA,$I$2)+COUNTIFS(Total!X:X,$Q$3,Total!W:W,B15,Total!AA:AA,DB!$G$5,Total!N:N,DB!$O$5,Total!AA:AA,DB!$G$9,Total!K:K,DB!$O$9,Total!AA:AA,$I$2)+COUNTIFS(Total!X:X,$Q$3,Total!W:W,B15,Total!AA:AA,DB!$G$5,Total!N:N,DB!$O$5,Total!AA:AA,DB!$G$9,Total!AA:AA,DB!$O$9,Total!C:C,$I$2)+COUNTIFS(Total!X:X,$Q$3,Total!W:W,B15,Total!AA:AA,DB!$G$5,Total!AA:AA,DB!$O$5,Total!M:M,DB!$G$9,Total!K:K,DB!$O$9,Total!AA:AA,$I$2)+COUNTIFS(Total!X:X,$Q$3,Total!W:W,B15,Total!AA:AA,DB!$G$5,Total!AA:AA,DB!$O$5,Total!M:M,DB!$G$9,Total!AA:AA,DB!$O$9,Total!C:C,$I$2)+COUNTIFS(Total!X:X,$Q$3,Total!W:W,B15,Total!AA:AA,DB!$G$5,Total!AA:AA,DB!$O$5,Total!AA:AA,DB!$G$9,Total!K:K,DB!$O$9,Total!C:C,$I$2)+COUNTIFS(Total!X:X,$Q$3,Total!W:W,B15,Total!AA:AA,DB!$G$5,Total!N:N,DB!$O$5,Total!M:M,DB!$G$9,Total!K:K,DB!$O$9,Total!C:C,$I$2)+COUNTIFS(Total!X:X,$Q$3,Total!W:W,B15,Total!O:O,DB!$G$5,Total!AA:AA,DB!$O$5,Total!M:M,DB!$G$9,Total!K:K,DB!$O$9,Total!C:C,$I$2)+COUNTIFS(Total!X:X,$Q$3,Total!W:W,B15,Total!O:O,DB!$G$5,Total!N:N,DB!$O$5,Total!AA:AA,DB!$G$9,Total!K:K,DB!$O$9,Total!C:C,$I$2)+COUNTIFS(Total!X:X,$Q$3,Total!W:W,B15,Total!O:O,DB!$G$5,Total!N:N,DB!$O$5,Total!M:M,DB!$G$9,Total!AA:AA,DB!$O$9,Total!C:C,$I$2)+COUNTIFS(Total!X:X,$Q$3,Total!W:W,B15,Total!O:O,DB!$G$5,Total!N:N,DB!$O$5,Total!M:M,DB!$G$9,Total!K:K,DB!$O$9,Total!AA:AA,$I$2)</f>
        <v>5</v>
      </c>
      <c r="R15" s="31">
        <f>COUNTIFS(Total!X:X,$R$3,Total!W:W,B15,Total!O:O,DB!$G$5,Total!N:N,DB!$O$5,Total!M:M,DB!$G$9,Total!K:K,DB!$O$9,Total!C:C,$I$2)+COUNTIFS(Total!X:X,$R$3,Total!W:W,B15,Total!AA:AA,DB!$G$5,Total!AA:AA,DB!$O$5,Total!AA:AA,DB!$G$9,Total!AA:AA,DB!$O$9,Total!AA:AA,$I$2)+COUNTIFS(Total!X:X,$R$3,Total!W:W,B15,Total!O:O,DB!$G$5,Total!AA:AA,DB!$O$5,Total!AA:AA,DB!$G$9,Total!AA:AA,DB!$O$9,Total!AA:AA,$I$2)+COUNTIFS(Total!X:X,$R$3,Total!W:W,B15,Total!AA:AA,DB!$G$5,Total!N:N,DB!$O$5,Total!AA:AA,DB!$G$9,Total!AA:AA,DB!$O$9,Total!AA:AA,$I$2)+COUNTIFS(Total!X:X,$R$3,Total!W:W,B15,Total!AA:AA,DB!$G$5,Total!AA:AA,DB!$O$5,Total!M:M,DB!$G$9,Total!AA:AA,DB!$O$9,Total!AA:AA,$I$2)+COUNTIFS(Total!X:X,$R$3,Total!W:W,B15,Total!AA:AA,DB!$G$5,Total!AA:AA,DB!$O$5,Total!AA:AA,DB!$G$9,Total!K:K,DB!$O$9,Total!AA:AA,$I$2)+COUNTIFS(Total!X:X,$R$3,Total!W:W,B15,Total!AA:AA,DB!$G$5,Total!AA:AA,DB!$O$5,Total!AA:AA,DB!$G$9,Total!AA:AA,DB!$O$9,Total!C:C,$I$2)+COUNTIFS(Total!X:X,$R$3,Total!W:W,B15,Total!O:O,DB!$G$5,Total!N:N,DB!$O$5,Total!M:M,DB!$G$9,Total!AA:AA,DB!$O$9,Total!AA:AA,$I$2)+COUNTIFS(Total!X:X,$R$3,Total!W:W,B15,Total!O:O,DB!$G$5,Total!N:N,DB!$O$5,Total!AA:AA,DB!$G$9,Total!K:K,DB!$O$9,Total!AA:AA,$I$2)+COUNTIFS(Total!X:X,$R$3,Total!W:W,B15,Total!O:O,DB!$G$5,Total!N:N,DB!$O$5,Total!AA:AA,DB!$G$9,Total!AA:AA,DB!$O$9,Total!C:C,$I$2)+COUNTIFS(Total!X:X,$R$3,Total!W:W,B15,Total!O:O,DB!$G$5,Total!AA:AA,DB!$O$5,Total!M:M,DB!$G$9,Total!K:K,DB!$O$9,Total!AA:AA,$I$2)+COUNTIFS(Total!X:X,$R$3,Total!W:W,B15,Total!O:O,DB!$G$5,Total!AA:AA,DB!$O$5,Total!M:M,DB!$G$9,Total!AA:AA,DB!$O$9,Total!C:C,$I$2)+COUNTIFS(Total!X:X,$R$3,Total!W:W,B15,Total!O:O,DB!$G$5,Total!AA:AA,DB!$O$5,Total!AA:AA,DB!$G$9,Total!K:K,DB!$O$9,Total!C:C,$I$2)+COUNTIFS(Total!X:X,$R$3,Total!W:W,B15,Total!AA:AA,DB!$G$5,Total!N:N,DB!$O$5,Total!M:M,DB!$G$9,Total!K:K,DB!$O$9,Total!AA:AA,$I$2)+COUNTIFS(Total!X:X,$R$3,Total!W:W,B15,Total!AA:AA,DB!$G$5,Total!N:N,DB!$O$5,Total!M:M,DB!$G$9,Total!AA:AA,DB!$O$9,Total!C:C,$I$2)+COUNTIFS(Total!X:X,$R$3,Total!W:W,B15,Total!AA:AA,DB!$G$5,Total!N:N,DB!$O$5,Total!AA:AA,DB!$G$9,Total!K:K,DB!$O$9,Total!C:C,$I$2)+COUNTIFS(Total!X:X,$R$3,Total!W:W,B15,Total!AA:AA,DB!$G$5,Total!AA:AA,DB!$O$5,Total!M:M,DB!$G$9,Total!K:K,DB!$O$9,Total!C:C,$I$2)+COUNTIFS(Total!X:X,$R$3,Total!W:W,B15,Total!O:O,DB!$G$5,Total!N:N,DB!$O$5,Total!AA:AA,DB!$G$9,Total!AA:AA,DB!$O$9,Total!AA:AA,$I$2)+COUNTIFS(Total!X:X,$R$3,Total!W:W,B15,Total!O:O,DB!$G$5,Total!AA:AA,DB!$O$5,Total!M:M,DB!$G$9,Total!AA:AA,DB!$O$9,Total!AA:AA,$I$2)+COUNTIFS(Total!X:X,$R$3,Total!W:W,B15,Total!O:O,DB!$G$5,Total!AA:AA,DB!$O$5,Total!AA:AA,DB!$G$9,Total!K:K,DB!$O$9,Total!AA:AA,$I$2)+COUNTIFS(Total!X:X,$R$3,Total!W:W,B15,Total!O:O,DB!$G$5,Total!AA:AA,DB!$O$5,Total!AA:AA,DB!$G$9,Total!AA:AA,DB!$O$9,Total!C:C,$I$2)+COUNTIFS(Total!X:X,$R$3,Total!W:W,B15,Total!AA:AA,DB!$G$5,Total!N:N,DB!$O$5,Total!M:M,DB!$G$9,Total!AA:AA,DB!$O$9,Total!AA:AA,$I$2)+COUNTIFS(Total!X:X,$R$3,Total!W:W,B15,Total!AA:AA,DB!$G$5,Total!N:N,DB!$O$5,Total!AA:AA,DB!$G$9,Total!K:K,DB!$O$9,Total!AA:AA,$I$2)+COUNTIFS(Total!X:X,$R$3,Total!W:W,B15,Total!AA:AA,DB!$G$5,Total!N:N,DB!$O$5,Total!AA:AA,DB!$G$9,Total!AA:AA,DB!$O$9,Total!C:C,$I$2)+COUNTIFS(Total!X:X,$R$3,Total!W:W,B15,Total!AA:AA,DB!$G$5,Total!AA:AA,DB!$O$5,Total!M:M,DB!$G$9,Total!K:K,DB!$O$9,Total!AA:AA,$I$2)+COUNTIFS(Total!X:X,$R$3,Total!W:W,B15,Total!AA:AA,DB!$G$5,Total!AA:AA,DB!$O$5,Total!M:M,DB!$G$9,Total!AA:AA,DB!$O$9,Total!C:C,$I$2)+COUNTIFS(Total!X:X,$R$3,Total!W:W,B15,Total!AA:AA,DB!$G$5,Total!AA:AA,DB!$O$5,Total!AA:AA,DB!$G$9,Total!K:K,DB!$O$9,Total!C:C,$I$2)+COUNTIFS(Total!X:X,$R$3,Total!W:W,B15,Total!AA:AA,DB!$G$5,Total!N:N,DB!$O$5,Total!M:M,DB!$G$9,Total!K:K,DB!$O$9,Total!C:C,$I$2)+COUNTIFS(Total!X:X,$R$3,Total!W:W,B15,Total!O:O,DB!$G$5,Total!AA:AA,DB!$O$5,Total!M:M,DB!$G$9,Total!K:K,DB!$O$9,Total!C:C,$I$2)+COUNTIFS(Total!X:X,$R$3,Total!W:W,B15,Total!O:O,DB!$G$5,Total!N:N,DB!$O$5,Total!AA:AA,DB!$G$9,Total!K:K,DB!$O$9,Total!C:C,$I$2)+COUNTIFS(Total!X:X,$R$3,Total!W:W,B15,Total!O:O,DB!$G$5,Total!N:N,DB!$O$5,Total!M:M,DB!$G$9,Total!AA:AA,DB!$O$9,Total!C:C,$I$2)+COUNTIFS(Total!X:X,$R$3,Total!W:W,B15,Total!O:O,DB!$G$5,Total!N:N,DB!$O$5,Total!M:M,DB!$G$9,Total!K:K,DB!$O$9,Total!AA:AA,$I$2)</f>
        <v>0</v>
      </c>
      <c r="S15" s="31">
        <f>COUNTIFS(Total!X:X,$S$3,Total!W:W,B15,Total!O:O,DB!$G$5,Total!N:N,DB!$O$5,Total!M:M,DB!$G$9,Total!K:K,DB!$O$9,Total!C:C,$I$2)+COUNTIFS(Total!X:X,$S$3,Total!W:W,B15,Total!AA:AA,DB!$G$5,Total!AA:AA,DB!$O$5,Total!AA:AA,DB!$G$9,Total!AA:AA,DB!$O$9,Total!AA:AA,$I$2)+COUNTIFS(Total!X:X,$S$3,Total!W:W,B15,Total!O:O,DB!$G$5,Total!AA:AA,DB!$O$5,Total!AA:AA,DB!$G$9,Total!AA:AA,DB!$O$9,Total!AA:AA,$I$2)+COUNTIFS(Total!X:X,$S$3,Total!W:W,B15,Total!AA:AA,DB!$G$5,Total!N:N,DB!$O$5,Total!AA:AA,DB!$G$9,Total!AA:AA,DB!$O$9,Total!AA:AA,$I$2)+COUNTIFS(Total!X:X,$S$3,Total!W:W,B15,Total!AA:AA,DB!$G$5,Total!AA:AA,DB!$O$5,Total!M:M,DB!$G$9,Total!AA:AA,DB!$O$9,Total!AA:AA,$I$2)+COUNTIFS(Total!X:X,$S$3,Total!W:W,B15,Total!AA:AA,DB!$G$5,Total!AA:AA,DB!$O$5,Total!AA:AA,DB!$G$9,Total!K:K,DB!$O$9,Total!AA:AA,$I$2)+COUNTIFS(Total!X:X,$S$3,Total!W:W,B15,Total!AA:AA,DB!$G$5,Total!AA:AA,DB!$O$5,Total!AA:AA,DB!$G$9,Total!AA:AA,DB!$O$9,Total!C:C,$I$2)+COUNTIFS(Total!X:X,$S$3,Total!W:W,B15,Total!O:O,DB!$G$5,Total!N:N,DB!$O$5,Total!M:M,DB!$G$9,Total!AA:AA,DB!$O$9,Total!AA:AA,$I$2)+COUNTIFS(Total!X:X,$S$3,Total!W:W,B15,Total!O:O,DB!$G$5,Total!N:N,DB!$O$5,Total!AA:AA,DB!$G$9,Total!K:K,DB!$O$9,Total!AA:AA,$I$2)+COUNTIFS(Total!X:X,$S$3,Total!W:W,B15,Total!O:O,DB!$G$5,Total!N:N,DB!$O$5,Total!AA:AA,DB!$G$9,Total!AA:AA,DB!$O$9,Total!C:C,$I$2)+COUNTIFS(Total!X:X,$S$3,Total!W:W,B15,Total!O:O,DB!$G$5,Total!AA:AA,DB!$O$5,Total!M:M,DB!$G$9,Total!K:K,DB!$O$9,Total!AA:AA,$I$2)+COUNTIFS(Total!X:X,$S$3,Total!W:W,B15,Total!O:O,DB!$G$5,Total!AA:AA,DB!$O$5,Total!M:M,DB!$G$9,Total!AA:AA,DB!$O$9,Total!C:C,$I$2)+COUNTIFS(Total!X:X,$S$3,Total!W:W,B15,Total!O:O,DB!$G$5,Total!AA:AA,DB!$O$5,Total!AA:AA,DB!$G$9,Total!K:K,DB!$O$9,Total!C:C,$I$2)+COUNTIFS(Total!X:X,$S$3,Total!W:W,B15,Total!AA:AA,DB!$G$5,Total!N:N,DB!$O$5,Total!M:M,DB!$G$9,Total!K:K,DB!$O$9,Total!AA:AA,$I$2)+COUNTIFS(Total!X:X,$S$3,Total!W:W,B15,Total!AA:AA,DB!$G$5,Total!N:N,DB!$O$5,Total!M:M,DB!$G$9,Total!AA:AA,DB!$O$9,Total!C:C,$I$2)+COUNTIFS(Total!X:X,$S$3,Total!W:W,B15,Total!AA:AA,DB!$G$5,Total!N:N,DB!$O$5,Total!AA:AA,DB!$G$9,Total!K:K,DB!$O$9,Total!C:C,$I$2)+COUNTIFS(Total!X:X,$S$3,Total!W:W,B15,Total!AA:AA,DB!$G$5,Total!AA:AA,DB!$O$5,Total!M:M,DB!$G$9,Total!K:K,DB!$O$9,Total!C:C,$I$2)+COUNTIFS(Total!X:X,$S$3,Total!W:W,B15,Total!O:O,DB!$G$5,Total!N:N,DB!$O$5,Total!AA:AA,DB!$G$9,Total!AA:AA,DB!$O$9,Total!AA:AA,$I$2)+COUNTIFS(Total!X:X,$S$3,Total!W:W,B15,Total!O:O,DB!$G$5,Total!AA:AA,DB!$O$5,Total!M:M,DB!$G$9,Total!AA:AA,DB!$O$9,Total!AA:AA,$I$2)+COUNTIFS(Total!X:X,$S$3,Total!W:W,B15,Total!O:O,DB!$G$5,Total!AA:AA,DB!$O$5,Total!AA:AA,DB!$G$9,Total!K:K,DB!$O$9,Total!AA:AA,$I$2)+COUNTIFS(Total!X:X,$S$3,Total!W:W,B15,Total!O:O,DB!$G$5,Total!AA:AA,DB!$O$5,Total!AA:AA,DB!$G$9,Total!AA:AA,DB!$O$9,Total!C:C,$I$2)+COUNTIFS(Total!X:X,$S$3,Total!W:W,B15,Total!AA:AA,DB!$G$5,Total!N:N,DB!$O$5,Total!M:M,DB!$G$9,Total!AA:AA,DB!$O$9,Total!AA:AA,$I$2)+COUNTIFS(Total!X:X,$S$3,Total!W:W,B15,Total!AA:AA,DB!$G$5,Total!N:N,DB!$O$5,Total!AA:AA,DB!$G$9,Total!K:K,DB!$O$9,Total!AA:AA,$I$2)+COUNTIFS(Total!X:X,$S$3,Total!W:W,B15,Total!AA:AA,DB!$G$5,Total!N:N,DB!$O$5,Total!AA:AA,DB!$G$9,Total!AA:AA,DB!$O$9,Total!C:C,$I$2)+COUNTIFS(Total!X:X,$S$3,Total!W:W,B15,Total!AA:AA,DB!$G$5,Total!AA:AA,DB!$O$5,Total!M:M,DB!$G$9,Total!K:K,DB!$O$9,Total!AA:AA,$I$2)+COUNTIFS(Total!X:X,$S$3,Total!W:W,B15,Total!AA:AA,DB!$G$5,Total!AA:AA,DB!$O$5,Total!M:M,DB!$G$9,Total!AA:AA,DB!$O$9,Total!C:C,$I$2)+COUNTIFS(Total!X:X,$S$3,Total!W:W,B15,Total!AA:AA,DB!$G$5,Total!AA:AA,DB!$O$5,Total!AA:AA,DB!$G$9,Total!K:K,DB!$O$9,Total!C:C,$I$2)+COUNTIFS(Total!X:X,$S$3,Total!W:W,B15,Total!AA:AA,DB!$G$5,Total!N:N,DB!$O$5,Total!M:M,DB!$G$9,Total!K:K,DB!$O$9,Total!C:C,$I$2)+COUNTIFS(Total!X:X,$S$3,Total!W:W,B15,Total!O:O,DB!$G$5,Total!AA:AA,DB!$O$5,Total!M:M,DB!$G$9,Total!K:K,DB!$O$9,Total!C:C,$I$2)+COUNTIFS(Total!X:X,$S$3,Total!W:W,B15,Total!O:O,DB!$G$5,Total!N:N,DB!$O$5,Total!AA:AA,DB!$G$9,Total!K:K,DB!$O$9,Total!C:C,$I$2)+COUNTIFS(Total!X:X,$S$3,Total!W:W,B15,Total!O:O,DB!$G$5,Total!N:N,DB!$O$5,Total!M:M,DB!$G$9,Total!AA:AA,DB!$O$9,Total!C:C,$I$2)+COUNTIFS(Total!X:X,$S$3,Total!W:W,B15,Total!O:O,DB!$G$5,Total!N:N,DB!$O$5,Total!M:M,DB!$G$9,Total!K:K,DB!$O$9,Total!AA:AA,$I$2)</f>
        <v>0</v>
      </c>
      <c r="T15" s="31">
        <f>COUNTIFS(Total!X:X,$T$3,Total!W:W,B15,Total!O:O,DB!$G$5,Total!N:N,DB!$O$5,Total!M:M,DB!$G$9,Total!K:K,DB!$O$9,Total!C:C,$I$2)+COUNTIFS(Total!X:X,$T$3,Total!W:W,B15,Total!AA:AA,DB!$G$5,Total!AA:AA,DB!$O$5,Total!AA:AA,DB!$G$9,Total!AA:AA,DB!$O$9,Total!AA:AA,$I$2)+COUNTIFS(Total!X:X,$T$3,Total!W:W,B15,Total!O:O,DB!$G$5,Total!AA:AA,DB!$O$5,Total!AA:AA,DB!$G$9,Total!AA:AA,DB!$O$9,Total!AA:AA,$I$2)+COUNTIFS(Total!X:X,$T$3,Total!W:W,B15,Total!AA:AA,DB!$G$5,Total!N:N,DB!$O$5,Total!AA:AA,DB!$G$9,Total!AA:AA,DB!$O$9,Total!AA:AA,$I$2)+COUNTIFS(Total!X:X,$T$3,Total!W:W,B15,Total!AA:AA,DB!$G$5,Total!AA:AA,DB!$O$5,Total!M:M,DB!$G$9,Total!AA:AA,DB!$O$9,Total!AA:AA,$I$2)+COUNTIFS(Total!X:X,$T$3,Total!W:W,B15,Total!AA:AA,DB!$G$5,Total!AA:AA,DB!$O$5,Total!AA:AA,DB!$G$9,Total!K:K,DB!$O$9,Total!AA:AA,$I$2)+COUNTIFS(Total!X:X,$T$3,Total!W:W,B15,Total!AA:AA,DB!$G$5,Total!AA:AA,DB!$O$5,Total!AA:AA,DB!$G$9,Total!AA:AA,DB!$O$9,Total!C:C,$I$2)+COUNTIFS(Total!X:X,$T$3,Total!W:W,B15,Total!O:O,DB!$G$5,Total!N:N,DB!$O$5,Total!M:M,DB!$G$9,Total!AA:AA,DB!$O$9,Total!AA:AA,$I$2)+COUNTIFS(Total!X:X,$T$3,Total!W:W,B15,Total!O:O,DB!$G$5,Total!N:N,DB!$O$5,Total!AA:AA,DB!$G$9,Total!K:K,DB!$O$9,Total!AA:AA,$I$2)+COUNTIFS(Total!X:X,$T$3,Total!W:W,B15,Total!O:O,DB!$G$5,Total!N:N,DB!$O$5,Total!AA:AA,DB!$G$9,Total!AA:AA,DB!$O$9,Total!C:C,$I$2)+COUNTIFS(Total!X:X,$T$3,Total!W:W,B15,Total!O:O,DB!$G$5,Total!AA:AA,DB!$O$5,Total!M:M,DB!$G$9,Total!K:K,DB!$O$9,Total!AA:AA,$I$2)+COUNTIFS(Total!X:X,$T$3,Total!W:W,B15,Total!O:O,DB!$G$5,Total!AA:AA,DB!$O$5,Total!M:M,DB!$G$9,Total!AA:AA,DB!$O$9,Total!C:C,$I$2)+COUNTIFS(Total!X:X,$T$3,Total!W:W,B15,Total!O:O,DB!$G$5,Total!AA:AA,DB!$O$5,Total!AA:AA,DB!$G$9,Total!K:K,DB!$O$9,Total!C:C,$I$2)+COUNTIFS(Total!X:X,$T$3,Total!W:W,B15,Total!AA:AA,DB!$G$5,Total!N:N,DB!$O$5,Total!M:M,DB!$G$9,Total!K:K,DB!$O$9,Total!AA:AA,$I$2)+COUNTIFS(Total!X:X,$T$3,Total!W:W,B15,Total!AA:AA,DB!$G$5,Total!N:N,DB!$O$5,Total!M:M,DB!$G$9,Total!AA:AA,DB!$O$9,Total!C:C,$I$2)+COUNTIFS(Total!X:X,$T$3,Total!W:W,B15,Total!AA:AA,DB!$G$5,Total!N:N,DB!$O$5,Total!AA:AA,DB!$G$9,Total!K:K,DB!$O$9,Total!C:C,$I$2)+COUNTIFS(Total!X:X,$T$3,Total!W:W,B15,Total!AA:AA,DB!$G$5,Total!AA:AA,DB!$O$5,Total!M:M,DB!$G$9,Total!K:K,DB!$O$9,Total!C:C,$I$2)+COUNTIFS(Total!X:X,$T$3,Total!W:W,B15,Total!O:O,DB!$G$5,Total!N:N,DB!$O$5,Total!AA:AA,DB!$G$9,Total!AA:AA,DB!$O$9,Total!AA:AA,$I$2)+COUNTIFS(Total!X:X,$T$3,Total!W:W,B15,Total!O:O,DB!$G$5,Total!AA:AA,DB!$O$5,Total!M:M,DB!$G$9,Total!AA:AA,DB!$O$9,Total!AA:AA,$I$2)+COUNTIFS(Total!X:X,$T$3,Total!W:W,B15,Total!O:O,DB!$G$5,Total!AA:AA,DB!$O$5,Total!AA:AA,DB!$G$9,Total!K:K,DB!$O$9,Total!AA:AA,$I$2)+COUNTIFS(Total!X:X,$T$3,Total!W:W,B15,Total!O:O,DB!$G$5,Total!AA:AA,DB!$O$5,Total!AA:AA,DB!$G$9,Total!AA:AA,DB!$O$9,Total!C:C,$I$2)+COUNTIFS(Total!X:X,$T$3,Total!W:W,B15,Total!AA:AA,DB!$G$5,Total!N:N,DB!$O$5,Total!M:M,DB!$G$9,Total!AA:AA,DB!$O$9,Total!AA:AA,$I$2)+COUNTIFS(Total!X:X,$T$3,Total!W:W,B15,Total!AA:AA,DB!$G$5,Total!N:N,DB!$O$5,Total!AA:AA,DB!$G$9,Total!K:K,DB!$O$9,Total!AA:AA,$I$2)+COUNTIFS(Total!X:X,$T$3,Total!W:W,B15,Total!AA:AA,DB!$G$5,Total!N:N,DB!$O$5,Total!AA:AA,DB!$G$9,Total!AA:AA,DB!$O$9,Total!C:C,$I$2)+COUNTIFS(Total!X:X,$T$3,Total!W:W,B15,Total!AA:AA,DB!$G$5,Total!AA:AA,DB!$O$5,Total!M:M,DB!$G$9,Total!K:K,DB!$O$9,Total!AA:AA,$I$2)+COUNTIFS(Total!X:X,$T$3,Total!W:W,B15,Total!AA:AA,DB!$G$5,Total!AA:AA,DB!$O$5,Total!M:M,DB!$G$9,Total!AA:AA,DB!$O$9,Total!C:C,$I$2)+COUNTIFS(Total!X:X,$T$3,Total!W:W,B15,Total!AA:AA,DB!$G$5,Total!AA:AA,DB!$O$5,Total!AA:AA,DB!$G$9,Total!K:K,DB!$O$9,Total!C:C,$I$2)+COUNTIFS(Total!X:X,$T$3,Total!W:W,B15,Total!AA:AA,DB!$G$5,Total!N:N,DB!$O$5,Total!M:M,DB!$G$9,Total!K:K,DB!$O$9,Total!C:C,$I$2)+COUNTIFS(Total!X:X,$T$3,Total!W:W,B15,Total!O:O,DB!$G$5,Total!AA:AA,DB!$O$5,Total!M:M,DB!$G$9,Total!K:K,DB!$O$9,Total!C:C,$I$2)+COUNTIFS(Total!X:X,$T$3,Total!W:W,B15,Total!O:O,DB!$G$5,Total!N:N,DB!$O$5,Total!AA:AA,DB!$G$9,Total!K:K,DB!$O$9,Total!C:C,$I$2)+COUNTIFS(Total!X:X,$T$3,Total!W:W,B15,Total!O:O,DB!$G$5,Total!N:N,DB!$O$5,Total!M:M,DB!$G$9,Total!AA:AA,DB!$O$9,Total!C:C,$I$2)+COUNTIFS(Total!X:X,$T$3,Total!W:W,B15,Total!O:O,DB!$G$5,Total!N:N,DB!$O$5,Total!M:M,DB!$G$9,Total!K:K,DB!$O$9,Total!AA:AA,$I$2)</f>
        <v>0</v>
      </c>
      <c r="U15" s="31">
        <f>COUNTIFS(Total!X:X,$U$3,Total!W:W,B15,Total!O:O,DB!$G$5,Total!N:N,DB!$O$5,Total!M:M,DB!$G$9,Total!K:K,DB!$O$9,Total!C:C,$I$2)+COUNTIFS(Total!X:X,$U$3,Total!W:W,B15,Total!AA:AA,DB!$G$5,Total!AA:AA,DB!$O$5,Total!AA:AA,DB!$G$9,Total!AA:AA,DB!$O$9,Total!AA:AA,$I$2)+COUNTIFS(Total!X:X,$U$3,Total!W:W,B15,Total!O:O,DB!$G$5,Total!AA:AA,DB!$O$5,Total!AA:AA,DB!$G$9,Total!AA:AA,DB!$O$9,Total!AA:AA,$I$2)+COUNTIFS(Total!X:X,$U$3,Total!W:W,B15,Total!AA:AA,DB!$G$5,Total!N:N,DB!$O$5,Total!AA:AA,DB!$G$9,Total!AA:AA,DB!$O$9,Total!AA:AA,$I$2)+COUNTIFS(Total!X:X,$U$3,Total!W:W,B15,Total!AA:AA,DB!$G$5,Total!AA:AA,DB!$O$5,Total!M:M,DB!$G$9,Total!AA:AA,DB!$O$9,Total!AA:AA,$I$2)+COUNTIFS(Total!X:X,$U$3,Total!W:W,B15,Total!AA:AA,DB!$G$5,Total!AA:AA,DB!$O$5,Total!AA:AA,DB!$G$9,Total!K:K,DB!$O$9,Total!AA:AA,$I$2)+COUNTIFS(Total!X:X,$U$3,Total!W:W,B15,Total!AA:AA,DB!$G$5,Total!AA:AA,DB!$O$5,Total!AA:AA,DB!$G$9,Total!AA:AA,DB!$O$9,Total!C:C,$I$2)+COUNTIFS(Total!X:X,$U$3,Total!W:W,B15,Total!O:O,DB!$G$5,Total!N:N,DB!$O$5,Total!M:M,DB!$G$9,Total!AA:AA,DB!$O$9,Total!AA:AA,$I$2)+COUNTIFS(Total!X:X,$U$3,Total!W:W,B15,Total!O:O,DB!$G$5,Total!N:N,DB!$O$5,Total!AA:AA,DB!$G$9,Total!K:K,DB!$O$9,Total!AA:AA,$I$2)+COUNTIFS(Total!X:X,$U$3,Total!W:W,B15,Total!O:O,DB!$G$5,Total!N:N,DB!$O$5,Total!AA:AA,DB!$G$9,Total!AA:AA,DB!$O$9,Total!C:C,$I$2)+COUNTIFS(Total!X:X,$U$3,Total!W:W,B15,Total!O:O,DB!$G$5,Total!AA:AA,DB!$O$5,Total!M:M,DB!$G$9,Total!K:K,DB!$O$9,Total!AA:AA,$I$2)+COUNTIFS(Total!X:X,$U$3,Total!W:W,B15,Total!O:O,DB!$G$5,Total!AA:AA,DB!$O$5,Total!M:M,DB!$G$9,Total!AA:AA,DB!$O$9,Total!C:C,$I$2)+COUNTIFS(Total!X:X,$U$3,Total!W:W,B15,Total!O:O,DB!$G$5,Total!AA:AA,DB!$O$5,Total!AA:AA,DB!$G$9,Total!K:K,DB!$O$9,Total!C:C,$I$2)+COUNTIFS(Total!X:X,$U$3,Total!W:W,B15,Total!AA:AA,DB!$G$5,Total!N:N,DB!$O$5,Total!M:M,DB!$G$9,Total!K:K,DB!$O$9,Total!AA:AA,$I$2)+COUNTIFS(Total!X:X,$U$3,Total!W:W,B15,Total!AA:AA,DB!$G$5,Total!N:N,DB!$O$5,Total!M:M,DB!$G$9,Total!AA:AA,DB!$O$9,Total!C:C,$I$2)+COUNTIFS(Total!X:X,$U$3,Total!W:W,B15,Total!AA:AA,DB!$G$5,Total!N:N,DB!$O$5,Total!AA:AA,DB!$G$9,Total!K:K,DB!$O$9,Total!C:C,$I$2)+COUNTIFS(Total!X:X,$U$3,Total!W:W,B15,Total!AA:AA,DB!$G$5,Total!AA:AA,DB!$O$5,Total!M:M,DB!$G$9,Total!K:K,DB!$O$9,Total!C:C,$I$2)+COUNTIFS(Total!X:X,$U$3,Total!W:W,B15,Total!O:O,DB!$G$5,Total!N:N,DB!$O$5,Total!AA:AA,DB!$G$9,Total!AA:AA,DB!$O$9,Total!AA:AA,$I$2)+COUNTIFS(Total!X:X,$U$3,Total!W:W,B15,Total!O:O,DB!$G$5,Total!AA:AA,DB!$O$5,Total!M:M,DB!$G$9,Total!AA:AA,DB!$O$9,Total!AA:AA,$I$2)+COUNTIFS(Total!X:X,$U$3,Total!W:W,B15,Total!O:O,DB!$G$5,Total!AA:AA,DB!$O$5,Total!AA:AA,DB!$G$9,Total!K:K,DB!$O$9,Total!AA:AA,$I$2)+COUNTIFS(Total!X:X,$U$3,Total!W:W,B15,Total!O:O,DB!$G$5,Total!AA:AA,DB!$O$5,Total!AA:AA,DB!$G$9,Total!AA:AA,DB!$O$9,Total!C:C,$I$2)+COUNTIFS(Total!X:X,$U$3,Total!W:W,B15,Total!AA:AA,DB!$G$5,Total!N:N,DB!$O$5,Total!M:M,DB!$G$9,Total!AA:AA,DB!$O$9,Total!AA:AA,$I$2)+COUNTIFS(Total!X:X,$U$3,Total!W:W,B15,Total!AA:AA,DB!$G$5,Total!N:N,DB!$O$5,Total!AA:AA,DB!$G$9,Total!K:K,DB!$O$9,Total!AA:AA,$I$2)+COUNTIFS(Total!X:X,$U$3,Total!W:W,B15,Total!AA:AA,DB!$G$5,Total!N:N,DB!$O$5,Total!AA:AA,DB!$G$9,Total!AA:AA,DB!$O$9,Total!C:C,$I$2)+COUNTIFS(Total!X:X,$U$3,Total!W:W,B15,Total!AA:AA,DB!$G$5,Total!AA:AA,DB!$O$5,Total!M:M,DB!$G$9,Total!K:K,DB!$O$9,Total!AA:AA,$I$2)+COUNTIFS(Total!X:X,$U$3,Total!W:W,B15,Total!AA:AA,DB!$G$5,Total!AA:AA,DB!$O$5,Total!M:M,DB!$G$9,Total!AA:AA,DB!$O$9,Total!C:C,$I$2)+COUNTIFS(Total!X:X,$U$3,Total!W:W,B15,Total!AA:AA,DB!$G$5,Total!AA:AA,DB!$O$5,Total!AA:AA,DB!$G$9,Total!K:K,DB!$O$9,Total!C:C,$I$2)+COUNTIFS(Total!X:X,$U$3,Total!W:W,B15,Total!AA:AA,DB!$G$5,Total!N:N,DB!$O$5,Total!M:M,DB!$G$9,Total!K:K,DB!$O$9,Total!C:C,$I$2)+COUNTIFS(Total!X:X,$U$3,Total!W:W,B15,Total!O:O,DB!$G$5,Total!AA:AA,DB!$O$5,Total!M:M,DB!$G$9,Total!K:K,DB!$O$9,Total!C:C,$I$2)+COUNTIFS(Total!X:X,$U$3,Total!W:W,B15,Total!O:O,DB!$G$5,Total!N:N,DB!$O$5,Total!AA:AA,DB!$G$9,Total!K:K,DB!$O$9,Total!C:C,$I$2)+COUNTIFS(Total!X:X,$U$3,Total!W:W,B15,Total!O:O,DB!$G$5,Total!N:N,DB!$O$5,Total!M:M,DB!$G$9,Total!AA:AA,DB!$O$9,Total!C:C,$I$2)+COUNTIFS(Total!X:X,$U$3,Total!W:W,B15,Total!O:O,DB!$G$5,Total!N:N,DB!$O$5,Total!M:M,DB!$G$9,Total!K:K,DB!$O$9,Total!AA:AA,$I$2)</f>
        <v>0</v>
      </c>
      <c r="V15" s="31">
        <f>COUNTIFS(Total!X:X,$V$3,Total!W:W,B15,Total!O:O,DB!$G$5,Total!N:N,DB!$O$5,Total!M:M,DB!$G$9,Total!K:K,DB!$O$9,Total!C:C,$I$2)+COUNTIFS(Total!X:X,$V$3,Total!W:W,B15,Total!AA:AA,DB!$G$5,Total!AA:AA,DB!$O$5,Total!AA:AA,DB!$G$9,Total!AA:AA,DB!$O$9,Total!AA:AA,$I$2)+COUNTIFS(Total!X:X,$V$3,Total!W:W,B15,Total!O:O,DB!$G$5,Total!AA:AA,DB!$O$5,Total!AA:AA,DB!$G$9,Total!AA:AA,DB!$O$9,Total!AA:AA,$I$2)+COUNTIFS(Total!X:X,$V$3,Total!W:W,B15,Total!AA:AA,DB!$G$5,Total!N:N,DB!$O$5,Total!AA:AA,DB!$G$9,Total!AA:AA,DB!$O$9,Total!AA:AA,$I$2)+COUNTIFS(Total!X:X,$V$3,Total!W:W,B15,Total!AA:AA,DB!$G$5,Total!AA:AA,DB!$O$5,Total!M:M,DB!$G$9,Total!AA:AA,DB!$O$9,Total!AA:AA,$I$2)+COUNTIFS(Total!X:X,$V$3,Total!W:W,B15,Total!AA:AA,DB!$G$5,Total!AA:AA,DB!$O$5,Total!AA:AA,DB!$G$9,Total!K:K,DB!$O$9,Total!AA:AA,$I$2)+COUNTIFS(Total!X:X,$V$3,Total!W:W,B15,Total!AA:AA,DB!$G$5,Total!AA:AA,DB!$O$5,Total!AA:AA,DB!$G$9,Total!AA:AA,DB!$O$9,Total!C:C,$I$2)+COUNTIFS(Total!X:X,$V$3,Total!W:W,B15,Total!O:O,DB!$G$5,Total!N:N,DB!$O$5,Total!M:M,DB!$G$9,Total!AA:AA,DB!$O$9,Total!AA:AA,$I$2)+COUNTIFS(Total!X:X,$V$3,Total!W:W,B15,Total!O:O,DB!$G$5,Total!N:N,DB!$O$5,Total!AA:AA,DB!$G$9,Total!K:K,DB!$O$9,Total!AA:AA,$I$2)+COUNTIFS(Total!X:X,$V$3,Total!W:W,B15,Total!O:O,DB!$G$5,Total!N:N,DB!$O$5,Total!AA:AA,DB!$G$9,Total!AA:AA,DB!$O$9,Total!C:C,$I$2)+COUNTIFS(Total!X:X,$V$3,Total!W:W,B15,Total!O:O,DB!$G$5,Total!AA:AA,DB!$O$5,Total!M:M,DB!$G$9,Total!K:K,DB!$O$9,Total!AA:AA,$I$2)+COUNTIFS(Total!X:X,$V$3,Total!W:W,B15,Total!O:O,DB!$G$5,Total!AA:AA,DB!$O$5,Total!M:M,DB!$G$9,Total!AA:AA,DB!$O$9,Total!C:C,$I$2)+COUNTIFS(Total!X:X,$V$3,Total!W:W,B15,Total!O:O,DB!$G$5,Total!AA:AA,DB!$O$5,Total!AA:AA,DB!$G$9,Total!K:K,DB!$O$9,Total!C:C,$I$2)+COUNTIFS(Total!X:X,$V$3,Total!W:W,B15,Total!AA:AA,DB!$G$5,Total!N:N,DB!$O$5,Total!M:M,DB!$G$9,Total!K:K,DB!$O$9,Total!AA:AA,$I$2)+COUNTIFS(Total!X:X,$V$3,Total!W:W,B15,Total!AA:AA,DB!$G$5,Total!N:N,DB!$O$5,Total!M:M,DB!$G$9,Total!AA:AA,DB!$O$9,Total!C:C,$I$2)+COUNTIFS(Total!X:X,$V$3,Total!W:W,B15,Total!AA:AA,DB!$G$5,Total!N:N,DB!$O$5,Total!AA:AA,DB!$G$9,Total!K:K,DB!$O$9,Total!C:C,$I$2)+COUNTIFS(Total!X:X,$V$3,Total!W:W,B15,Total!AA:AA,DB!$G$5,Total!AA:AA,DB!$O$5,Total!M:M,DB!$G$9,Total!K:K,DB!$O$9,Total!C:C,$I$2)+COUNTIFS(Total!X:X,$V$3,Total!W:W,B15,Total!O:O,DB!$G$5,Total!N:N,DB!$O$5,Total!AA:AA,DB!$G$9,Total!AA:AA,DB!$O$9,Total!AA:AA,$I$2)+COUNTIFS(Total!X:X,$V$3,Total!W:W,B15,Total!O:O,DB!$G$5,Total!AA:AA,DB!$O$5,Total!M:M,DB!$G$9,Total!AA:AA,DB!$O$9,Total!AA:AA,$I$2)+COUNTIFS(Total!X:X,$V$3,Total!W:W,B15,Total!O:O,DB!$G$5,Total!AA:AA,DB!$O$5,Total!AA:AA,DB!$G$9,Total!K:K,DB!$O$9,Total!AA:AA,$I$2)+COUNTIFS(Total!X:X,$V$3,Total!W:W,B15,Total!O:O,DB!$G$5,Total!AA:AA,DB!$O$5,Total!AA:AA,DB!$G$9,Total!AA:AA,DB!$O$9,Total!C:C,$I$2)+COUNTIFS(Total!X:X,$V$3,Total!W:W,B15,Total!AA:AA,DB!$G$5,Total!N:N,DB!$O$5,Total!M:M,DB!$G$9,Total!AA:AA,DB!$O$9,Total!AA:AA,$I$2)+COUNTIFS(Total!X:X,$V$3,Total!W:W,B15,Total!AA:AA,DB!$G$5,Total!N:N,DB!$O$5,Total!AA:AA,DB!$G$9,Total!K:K,DB!$O$9,Total!AA:AA,$I$2)+COUNTIFS(Total!X:X,$V$3,Total!W:W,B15,Total!AA:AA,DB!$G$5,Total!N:N,DB!$O$5,Total!AA:AA,DB!$G$9,Total!AA:AA,DB!$O$9,Total!C:C,$I$2)+COUNTIFS(Total!X:X,$V$3,Total!W:W,B15,Total!AA:AA,DB!$G$5,Total!AA:AA,DB!$O$5,Total!M:M,DB!$G$9,Total!K:K,DB!$O$9,Total!AA:AA,$I$2)+COUNTIFS(Total!X:X,$V$3,Total!W:W,B15,Total!AA:AA,DB!$G$5,Total!AA:AA,DB!$O$5,Total!M:M,DB!$G$9,Total!AA:AA,DB!$O$9,Total!C:C,$I$2)+COUNTIFS(Total!X:X,$V$3,Total!W:W,B15,Total!AA:AA,DB!$G$5,Total!AA:AA,DB!$O$5,Total!AA:AA,DB!$G$9,Total!K:K,DB!$O$9,Total!C:C,$I$2)+COUNTIFS(Total!X:X,$V$3,Total!W:W,B15,Total!AA:AA,DB!$G$5,Total!N:N,DB!$O$5,Total!M:M,DB!$G$9,Total!K:K,DB!$O$9,Total!C:C,$I$2)+COUNTIFS(Total!X:X,$V$3,Total!W:W,B15,Total!O:O,DB!$G$5,Total!AA:AA,DB!$O$5,Total!M:M,DB!$G$9,Total!K:K,DB!$O$9,Total!C:C,$I$2)+COUNTIFS(Total!X:X,$V$3,Total!W:W,B15,Total!O:O,DB!$G$5,Total!N:N,DB!$O$5,Total!AA:AA,DB!$G$9,Total!K:K,DB!$O$9,Total!C:C,$I$2)+COUNTIFS(Total!X:X,$V$3,Total!W:W,B15,Total!O:O,DB!$G$5,Total!N:N,DB!$O$5,Total!M:M,DB!$G$9,Total!AA:AA,DB!$O$9,Total!C:C,$I$2)+COUNTIFS(Total!X:X,$V$3,Total!W:W,B15,Total!O:O,DB!$G$5,Total!N:N,DB!$O$5,Total!M:M,DB!$G$9,Total!K:K,DB!$O$9,Total!AA:AA,$I$2)</f>
        <v>0</v>
      </c>
      <c r="W15" s="31">
        <f>COUNTIFS(Total!X:X,$W$3,Total!W:W,B15,Total!O:O,DB!$G$5,Total!N:N,DB!$O$5,Total!M:M,DB!$G$9,Total!K:K,DB!$O$9,Total!C:C,$I$2)+COUNTIFS(Total!X:X,$W$3,Total!W:W,B15,Total!AA:AA,DB!$G$5,Total!AA:AA,DB!$O$5,Total!AA:AA,DB!$G$9,Total!AA:AA,DB!$O$9,Total!AA:AA,$I$2)+COUNTIFS(Total!X:X,$W$3,Total!W:W,B15,Total!O:O,DB!$G$5,Total!AA:AA,DB!$O$5,Total!AA:AA,DB!$G$9,Total!AA:AA,DB!$O$9,Total!AA:AA,$I$2)+COUNTIFS(Total!X:X,$W$3,Total!W:W,B15,Total!AA:AA,DB!$G$5,Total!N:N,DB!$O$5,Total!AA:AA,DB!$G$9,Total!AA:AA,DB!$O$9,Total!AA:AA,$I$2)+COUNTIFS(Total!X:X,$W$3,Total!W:W,B15,Total!AA:AA,DB!$G$5,Total!AA:AA,DB!$O$5,Total!M:M,DB!$G$9,Total!AA:AA,DB!$O$9,Total!AA:AA,$I$2)+COUNTIFS(Total!X:X,$W$3,Total!W:W,B15,Total!AA:AA,DB!$G$5,Total!AA:AA,DB!$O$5,Total!AA:AA,DB!$G$9,Total!K:K,DB!$O$9,Total!AA:AA,$I$2)+COUNTIFS(Total!X:X,$W$3,Total!W:W,B15,Total!AA:AA,DB!$G$5,Total!AA:AA,DB!$O$5,Total!AA:AA,DB!$G$9,Total!AA:AA,DB!$O$9,Total!C:C,$I$2)+COUNTIFS(Total!X:X,$W$3,Total!W:W,B15,Total!O:O,DB!$G$5,Total!N:N,DB!$O$5,Total!M:M,DB!$G$9,Total!AA:AA,DB!$O$9,Total!AA:AA,$I$2)+COUNTIFS(Total!X:X,$W$3,Total!W:W,B15,Total!O:O,DB!$G$5,Total!N:N,DB!$O$5,Total!AA:AA,DB!$G$9,Total!K:K,DB!$O$9,Total!AA:AA,$I$2)+COUNTIFS(Total!X:X,$W$3,Total!W:W,B15,Total!O:O,DB!$G$5,Total!N:N,DB!$O$5,Total!AA:AA,DB!$G$9,Total!AA:AA,DB!$O$9,Total!C:C,$I$2)+COUNTIFS(Total!X:X,$W$3,Total!W:W,B15,Total!O:O,DB!$G$5,Total!AA:AA,DB!$O$5,Total!M:M,DB!$G$9,Total!K:K,DB!$O$9,Total!AA:AA,$I$2)+COUNTIFS(Total!X:X,$W$3,Total!W:W,B15,Total!O:O,DB!$G$5,Total!AA:AA,DB!$O$5,Total!M:M,DB!$G$9,Total!AA:AA,DB!$O$9,Total!C:C,$I$2)+COUNTIFS(Total!X:X,$W$3,Total!W:W,B15,Total!O:O,DB!$G$5,Total!AA:AA,DB!$O$5,Total!AA:AA,DB!$G$9,Total!K:K,DB!$O$9,Total!C:C,$I$2)+COUNTIFS(Total!X:X,$W$3,Total!W:W,B15,Total!AA:AA,DB!$G$5,Total!N:N,DB!$O$5,Total!M:M,DB!$G$9,Total!K:K,DB!$O$9,Total!AA:AA,$I$2)+COUNTIFS(Total!X:X,$W$3,Total!W:W,B15,Total!AA:AA,DB!$G$5,Total!N:N,DB!$O$5,Total!M:M,DB!$G$9,Total!AA:AA,DB!$O$9,Total!C:C,$I$2)+COUNTIFS(Total!X:X,$W$3,Total!W:W,B15,Total!AA:AA,DB!$G$5,Total!N:N,DB!$O$5,Total!AA:AA,DB!$G$9,Total!K:K,DB!$O$9,Total!C:C,$I$2)+COUNTIFS(Total!X:X,$W$3,Total!W:W,B15,Total!AA:AA,DB!$G$5,Total!AA:AA,DB!$O$5,Total!M:M,DB!$G$9,Total!K:K,DB!$O$9,Total!C:C,$I$2)+COUNTIFS(Total!X:X,$W$3,Total!W:W,B15,Total!O:O,DB!$G$5,Total!N:N,DB!$O$5,Total!AA:AA,DB!$G$9,Total!AA:AA,DB!$O$9,Total!AA:AA,$I$2)+COUNTIFS(Total!X:X,$W$3,Total!W:W,B15,Total!O:O,DB!$G$5,Total!AA:AA,DB!$O$5,Total!M:M,DB!$G$9,Total!AA:AA,DB!$O$9,Total!AA:AA,$I$2)+COUNTIFS(Total!X:X,$W$3,Total!W:W,B15,Total!O:O,DB!$G$5,Total!AA:AA,DB!$O$5,Total!AA:AA,DB!$G$9,Total!K:K,DB!$O$9,Total!AA:AA,$I$2)+COUNTIFS(Total!X:X,$W$3,Total!W:W,B15,Total!O:O,DB!$G$5,Total!AA:AA,DB!$O$5,Total!AA:AA,DB!$G$9,Total!AA:AA,DB!$O$9,Total!C:C,$I$2)+COUNTIFS(Total!X:X,$W$3,Total!W:W,B15,Total!AA:AA,DB!$G$5,Total!N:N,DB!$O$5,Total!M:M,DB!$G$9,Total!AA:AA,DB!$O$9,Total!AA:AA,$I$2)+COUNTIFS(Total!X:X,$W$3,Total!W:W,B15,Total!AA:AA,DB!$G$5,Total!N:N,DB!$O$5,Total!AA:AA,DB!$G$9,Total!K:K,DB!$O$9,Total!AA:AA,$I$2)+COUNTIFS(Total!X:X,$W$3,Total!W:W,B15,Total!AA:AA,DB!$G$5,Total!N:N,DB!$O$5,Total!AA:AA,DB!$G$9,Total!AA:AA,DB!$O$9,Total!C:C,$I$2)+COUNTIFS(Total!X:X,$W$3,Total!W:W,B15,Total!AA:AA,DB!$G$5,Total!AA:AA,DB!$O$5,Total!M:M,DB!$G$9,Total!K:K,DB!$O$9,Total!AA:AA,$I$2)+COUNTIFS(Total!X:X,$W$3,Total!W:W,B15,Total!AA:AA,DB!$G$5,Total!AA:AA,DB!$O$5,Total!M:M,DB!$G$9,Total!AA:AA,DB!$O$9,Total!C:C,$I$2)+COUNTIFS(Total!X:X,$W$3,Total!W:W,B15,Total!AA:AA,DB!$G$5,Total!AA:AA,DB!$O$5,Total!AA:AA,DB!$G$9,Total!K:K,DB!$O$9,Total!C:C,$I$2)+COUNTIFS(Total!X:X,$W$3,Total!W:W,B15,Total!AA:AA,DB!$G$5,Total!N:N,DB!$O$5,Total!M:M,DB!$G$9,Total!K:K,DB!$O$9,Total!C:C,$I$2)+COUNTIFS(Total!X:X,$W$3,Total!W:W,B15,Total!O:O,DB!$G$5,Total!AA:AA,DB!$O$5,Total!M:M,DB!$G$9,Total!K:K,DB!$O$9,Total!C:C,$I$2)+COUNTIFS(Total!X:X,$W$3,Total!W:W,B15,Total!O:O,DB!$G$5,Total!N:N,DB!$O$5,Total!AA:AA,DB!$G$9,Total!K:K,DB!$O$9,Total!C:C,$I$2)+COUNTIFS(Total!X:X,$W$3,Total!W:W,B15,Total!O:O,DB!$G$5,Total!N:N,DB!$O$5,Total!M:M,DB!$G$9,Total!AA:AA,DB!$O$9,Total!C:C,$I$2)+COUNTIFS(Total!X:X,$W$3,Total!W:W,B15,Total!O:O,DB!$G$5,Total!N:N,DB!$O$5,Total!M:M,DB!$G$9,Total!K:K,DB!$O$9,Total!AA:AA,$I$2)</f>
        <v>0</v>
      </c>
      <c r="X15" s="31">
        <f>COUNTIFS(Total!X:X,$X$3,Total!W:W,B15,Total!O:O,DB!$G$5,Total!N:N,DB!$O$5,Total!M:M,DB!$G$9,Total!K:K,DB!$O$9,Total!C:C,$I$2)+COUNTIFS(Total!X:X,$X$3,Total!W:W,B15,Total!AA:AA,DB!$G$5,Total!AA:AA,DB!$O$5,Total!AA:AA,DB!$G$9,Total!AA:AA,DB!$O$9,Total!AA:AA,$I$2)+COUNTIFS(Total!X:X,$X$3,Total!W:W,B15,Total!O:O,DB!$G$5,Total!AA:AA,DB!$O$5,Total!AA:AA,DB!$G$9,Total!AA:AA,DB!$O$9,Total!AA:AA,$I$2)+COUNTIFS(Total!X:X,$X$3,Total!W:W,B15,Total!AA:AA,DB!$G$5,Total!N:N,DB!$O$5,Total!AA:AA,DB!$G$9,Total!AA:AA,DB!$O$9,Total!AA:AA,$I$2)+COUNTIFS(Total!X:X,$X$3,Total!W:W,B15,Total!AA:AA,DB!$G$5,Total!AA:AA,DB!$O$5,Total!M:M,DB!$G$9,Total!AA:AA,DB!$O$9,Total!AA:AA,$I$2)+COUNTIFS(Total!X:X,$X$3,Total!W:W,B15,Total!AA:AA,DB!$G$5,Total!AA:AA,DB!$O$5,Total!AA:AA,DB!$G$9,Total!K:K,DB!$O$9,Total!AA:AA,$I$2)+COUNTIFS(Total!X:X,$X$3,Total!W:W,B15,Total!AA:AA,DB!$G$5,Total!AA:AA,DB!$O$5,Total!AA:AA,DB!$G$9,Total!AA:AA,DB!$O$9,Total!C:C,$I$2)+COUNTIFS(Total!X:X,$X$3,Total!W:W,B15,Total!O:O,DB!$G$5,Total!N:N,DB!$O$5,Total!M:M,DB!$G$9,Total!AA:AA,DB!$O$9,Total!AA:AA,$I$2)+COUNTIFS(Total!X:X,$X$3,Total!W:W,B15,Total!O:O,DB!$G$5,Total!N:N,DB!$O$5,Total!AA:AA,DB!$G$9,Total!K:K,DB!$O$9,Total!AA:AA,$I$2)+COUNTIFS(Total!X:X,$X$3,Total!W:W,B15,Total!O:O,DB!$G$5,Total!N:N,DB!$O$5,Total!AA:AA,DB!$G$9,Total!AA:AA,DB!$O$9,Total!C:C,$I$2)+COUNTIFS(Total!X:X,$X$3,Total!W:W,B15,Total!O:O,DB!$G$5,Total!AA:AA,DB!$O$5,Total!M:M,DB!$G$9,Total!K:K,DB!$O$9,Total!AA:AA,$I$2)+COUNTIFS(Total!X:X,$X$3,Total!W:W,B15,Total!O:O,DB!$G$5,Total!AA:AA,DB!$O$5,Total!M:M,DB!$G$9,Total!AA:AA,DB!$O$9,Total!C:C,$I$2)+COUNTIFS(Total!X:X,$X$3,Total!W:W,B15,Total!O:O,DB!$G$5,Total!AA:AA,DB!$O$5,Total!AA:AA,DB!$G$9,Total!K:K,DB!$O$9,Total!C:C,$I$2)+COUNTIFS(Total!X:X,$X$3,Total!W:W,B15,Total!AA:AA,DB!$G$5,Total!N:N,DB!$O$5,Total!M:M,DB!$G$9,Total!K:K,DB!$O$9,Total!AA:AA,$I$2)+COUNTIFS(Total!X:X,$X$3,Total!W:W,B15,Total!AA:AA,DB!$G$5,Total!N:N,DB!$O$5,Total!M:M,DB!$G$9,Total!AA:AA,DB!$O$9,Total!C:C,$I$2)+COUNTIFS(Total!X:X,$X$3,Total!W:W,B15,Total!AA:AA,DB!$G$5,Total!N:N,DB!$O$5,Total!AA:AA,DB!$G$9,Total!K:K,DB!$O$9,Total!C:C,$I$2)+COUNTIFS(Total!X:X,$X$3,Total!W:W,B15,Total!AA:AA,DB!$G$5,Total!AA:AA,DB!$O$5,Total!M:M,DB!$G$9,Total!K:K,DB!$O$9,Total!C:C,$I$2)+COUNTIFS(Total!X:X,$X$3,Total!W:W,B15,Total!O:O,DB!$G$5,Total!N:N,DB!$O$5,Total!AA:AA,DB!$G$9,Total!AA:AA,DB!$O$9,Total!AA:AA,$I$2)+COUNTIFS(Total!X:X,$X$3,Total!W:W,B15,Total!O:O,DB!$G$5,Total!AA:AA,DB!$O$5,Total!M:M,DB!$G$9,Total!AA:AA,DB!$O$9,Total!AA:AA,$I$2)+COUNTIFS(Total!X:X,$X$3,Total!W:W,B15,Total!O:O,DB!$G$5,Total!AA:AA,DB!$O$5,Total!AA:AA,DB!$G$9,Total!K:K,DB!$O$9,Total!AA:AA,$I$2)+COUNTIFS(Total!X:X,$X$3,Total!W:W,B15,Total!O:O,DB!$G$5,Total!AA:AA,DB!$O$5,Total!AA:AA,DB!$G$9,Total!AA:AA,DB!$O$9,Total!C:C,$I$2)+COUNTIFS(Total!X:X,$X$3,Total!W:W,B15,Total!AA:AA,DB!$G$5,Total!N:N,DB!$O$5,Total!M:M,DB!$G$9,Total!AA:AA,DB!$O$9,Total!AA:AA,$I$2)+COUNTIFS(Total!X:X,$X$3,Total!W:W,B15,Total!AA:AA,DB!$G$5,Total!N:N,DB!$O$5,Total!AA:AA,DB!$G$9,Total!K:K,DB!$O$9,Total!AA:AA,$I$2)+COUNTIFS(Total!X:X,$X$3,Total!W:W,B15,Total!AA:AA,DB!$G$5,Total!N:N,DB!$O$5,Total!AA:AA,DB!$G$9,Total!AA:AA,DB!$O$9,Total!C:C,$I$2)+COUNTIFS(Total!X:X,$X$3,Total!W:W,B15,Total!AA:AA,DB!$G$5,Total!AA:AA,DB!$O$5,Total!M:M,DB!$G$9,Total!K:K,DB!$O$9,Total!AA:AA,$I$2)+COUNTIFS(Total!X:X,$X$3,Total!W:W,B15,Total!AA:AA,DB!$G$5,Total!AA:AA,DB!$O$5,Total!M:M,DB!$G$9,Total!AA:AA,DB!$O$9,Total!C:C,$I$2)+COUNTIFS(Total!X:X,$X$3,Total!W:W,B15,Total!AA:AA,DB!$G$5,Total!AA:AA,DB!$O$5,Total!AA:AA,DB!$G$9,Total!K:K,DB!$O$9,Total!C:C,$I$2)+COUNTIFS(Total!X:X,$X$3,Total!W:W,B15,Total!AA:AA,DB!$G$5,Total!N:N,DB!$O$5,Total!M:M,DB!$G$9,Total!K:K,DB!$O$9,Total!C:C,$I$2)+COUNTIFS(Total!X:X,$X$3,Total!W:W,B15,Total!O:O,DB!$G$5,Total!AA:AA,DB!$O$5,Total!M:M,DB!$G$9,Total!K:K,DB!$O$9,Total!C:C,$I$2)+COUNTIFS(Total!X:X,$X$3,Total!W:W,B15,Total!O:O,DB!$G$5,Total!N:N,DB!$O$5,Total!AA:AA,DB!$G$9,Total!K:K,DB!$O$9,Total!C:C,$I$2)+COUNTIFS(Total!X:X,$X$3,Total!W:W,B15,Total!O:O,DB!$G$5,Total!N:N,DB!$O$5,Total!M:M,DB!$G$9,Total!AA:AA,DB!$O$9,Total!C:C,$I$2)+COUNTIFS(Total!X:X,$X$3,Total!W:W,B15,Total!O:O,DB!$G$5,Total!N:N,DB!$O$5,Total!M:M,DB!$G$9,Total!K:K,DB!$O$9,Total!AA:AA,$I$2)</f>
        <v>0</v>
      </c>
      <c r="Y15" s="31">
        <f t="shared" si="0"/>
        <v>7</v>
      </c>
      <c r="Z15" s="31">
        <f t="shared" si="1"/>
        <v>5</v>
      </c>
      <c r="AA15" s="31">
        <f t="shared" si="1"/>
        <v>5</v>
      </c>
      <c r="AE15" s="42" t="s">
        <v>34</v>
      </c>
    </row>
    <row r="16" spans="1:32" ht="30" customHeight="1" x14ac:dyDescent="0.25">
      <c r="A16" s="43">
        <v>13</v>
      </c>
      <c r="B16" s="53" t="s">
        <v>40</v>
      </c>
      <c r="C16" s="31">
        <f>COUNTIFS(Total!W:W,B16,Total!O:O,DB!$G$5,Total!N:N,DB!$O$5,Total!M:M,DB!$G$9,Total!K:K,DB!$O$9,Total!C:C,$I$2)+COUNTIFS(Total!W:W,B16,Total!AA:AA,DB!$G$5,Total!AA:AA,DB!$O$5,Total!AA:AA,DB!$G$9,Total!AA:AA,DB!$O$9,Total!AA:AA,$I$2)+COUNTIFS(Total!W:W,B16,Total!O:O,DB!$G$5,Total!AA:AA,DB!$O$5,Total!AA:AA,DB!$G$9,Total!AA:AA,DB!$O$9,Total!AA:AA,$I$2)+COUNTIFS(Total!W:W,B16,Total!AA:AA,DB!$G$5,Total!N:N,DB!$O$5,Total!AA:AA,DB!$G$9,Total!AA:AA,DB!$O$9,Total!AA:AA,$I$2)+COUNTIFS(Total!W:W,B16,Total!AA:AA,DB!$G$5,Total!AA:AA,DB!$O$5,Total!M:M,DB!$G$9,Total!AA:AA,DB!$O$9,Total!AA:AA,$I$2)+COUNTIFS(Total!W:W,B16,Total!AA:AA,DB!$G$5,Total!AA:AA,DB!$O$5,Total!AA:AA,DB!$G$9,Total!K:K,DB!$O$9,Total!AA:AA,$I$2)+COUNTIFS(Total!W:W,B16,Total!AA:AA,DB!$G$5,Total!AA:AA,DB!$O$5,Total!AA:AA,DB!$G$9,Total!AA:AA,DB!$O$9,Total!C:C,$I$2)+COUNTIFS(Total!W:W,B16,Total!O:O,DB!$G$5,Total!N:N,DB!$O$5,Total!M:M,DB!$G$9,Total!AA:AA,DB!$O$9,Total!AA:AA,$I$2)+COUNTIFS(Total!W:W,B16,Total!O:O,DB!$G$5,Total!N:N,DB!$O$5,Total!AA:AA,DB!$G$9,Total!K:K,DB!$O$9,Total!AA:AA,$I$2)+COUNTIFS(Total!W:W,B16,Total!O:O,DB!$G$5,Total!N:N,DB!$O$5,Total!AA:AA,DB!$G$9,Total!AA:AA,DB!$O$9,Total!C:C,$I$2)+COUNTIFS(Total!W:W,B16,Total!O:O,DB!$G$5,Total!AA:AA,DB!$O$5,Total!M:M,DB!$G$9,Total!K:K,DB!$O$9,Total!AA:AA,$I$2)+COUNTIFS(Total!W:W,B16,Total!O:O,DB!$G$5,Total!AA:AA,DB!$O$5,Total!M:M,DB!$G$9,Total!AA:AA,DB!$O$9,Total!C:C,$I$2)+COUNTIFS(Total!W:W,B16,Total!O:O,DB!$G$5,Total!AA:AA,DB!$O$5,Total!AA:AA,DB!$G$9,Total!K:K,DB!$O$9,Total!C:C,$I$2)+COUNTIFS(Total!W:W,B16,Total!AA:AA,DB!$G$5,Total!N:N,DB!$O$5,Total!M:M,DB!$G$9,Total!K:K,DB!$O$9,Total!AA:AA,$I$2)+COUNTIFS(Total!W:W,B16,Total!AA:AA,DB!$G$5,Total!N:N,DB!$O$5,Total!M:M,DB!$G$9,Total!AA:AA,DB!$O$9,Total!C:C,$I$2)+COUNTIFS(Total!W:W,B16,Total!AA:AA,DB!$G$5,Total!N:N,DB!$O$5,Total!AA:AA,DB!$G$9,Total!K:K,DB!$O$9,Total!C:C,$I$2)+COUNTIFS(Total!W:W,B16,Total!AA:AA,DB!$G$5,Total!AA:AA,DB!$O$5,Total!M:M,DB!$G$9,Total!K:K,DB!$O$9,Total!C:C,$I$2)+COUNTIFS(Total!W:W,B16,Total!O:O,DB!$G$5,Total!N:N,DB!$O$5,Total!AA:AA,DB!$G$9,Total!AA:AA,DB!$O$9,Total!AA:AA,$I$2)+COUNTIFS(Total!W:W,B16,Total!O:O,DB!$G$5,Total!AA:AA,DB!$O$5,Total!M:M,DB!$G$9,Total!AA:AA,DB!$O$9,Total!AA:AA,$I$2)+COUNTIFS(Total!W:W,B16,Total!O:O,DB!$G$5,Total!AA:AA,DB!$O$5,Total!AA:AA,DB!$G$9,Total!K:K,DB!$O$9,Total!AA:AA,$I$2)+COUNTIFS(Total!W:W,B16,Total!O:O,DB!$G$5,Total!AA:AA,DB!$O$5,Total!AA:AA,DB!$G$9,Total!AA:AA,DB!$O$9,Total!C:C,$I$2)+COUNTIFS(Total!W:W,B16,Total!AA:AA,DB!$G$5,Total!N:N,DB!$O$5,Total!M:M,DB!$G$9,Total!AA:AA,DB!$O$9,Total!AA:AA,$I$2)+COUNTIFS(Total!W:W,B16,Total!AA:AA,DB!$G$5,Total!N:N,DB!$O$5,Total!AA:AA,DB!$G$9,Total!K:K,DB!$O$9,Total!AA:AA,$I$2)+COUNTIFS(Total!W:W,B16,Total!AA:AA,DB!$G$5,Total!N:N,DB!$O$5,Total!AA:AA,DB!$G$9,Total!AA:AA,DB!$O$9,Total!C:C,$I$2)+COUNTIFS(Total!W:W,B16,Total!AA:AA,DB!$G$5,Total!AA:AA,DB!$O$5,Total!M:M,DB!$G$9,Total!K:K,DB!$O$9,Total!AA:AA,$I$2)+COUNTIFS(Total!W:W,B16,Total!AA:AA,DB!$G$5,Total!AA:AA,DB!$O$5,Total!M:M,DB!$G$9,Total!AA:AA,DB!$O$9,Total!C:C,$I$2)+COUNTIFS(Total!W:W,B16,Total!AA:AA,DB!$G$5,Total!AA:AA,DB!$O$5,Total!AA:AA,DB!$G$9,Total!K:K,DB!$O$9,Total!C:C,$I$2)+COUNTIFS(Total!W:W,B16,Total!AA:AA,DB!$G$5,Total!N:N,DB!$O$5,Total!M:M,DB!$G$9,Total!K:K,DB!$O$9,Total!C:C,$I$2)+COUNTIFS(Total!W:W,B16,Total!O:O,DB!$G$5,Total!AA:AA,DB!$O$5,Total!M:M,DB!$G$9,Total!K:K,DB!$O$9,Total!C:C,$I$2)+COUNTIFS(Total!W:W,B16,Total!O:O,DB!$G$5,Total!N:N,DB!$O$5,Total!AA:AA,DB!$G$9,Total!K:K,DB!$O$9,Total!C:C,$I$2)+COUNTIFS(Total!W:W,B16,Total!O:O,DB!$G$5,Total!N:N,DB!$O$5,Total!M:M,DB!$G$9,Total!AA:AA,DB!$O$9,Total!C:C,$I$2)+COUNTIFS(Total!W:W,B16,Total!O:O,DB!$G$5,Total!N:N,DB!$O$5,Total!M:M,DB!$G$9,Total!K:K,DB!$O$9,Total!AA:AA,$I$2)</f>
        <v>3</v>
      </c>
      <c r="D16" s="31">
        <f>COUNTIFS(Total!X:X,$AF$2,Total!W:W,B16,Total!O:O,DB!$G$5,Total!N:N,DB!$O$5,Total!M:M,DB!$G$9,Total!K:K,DB!$O$9,Total!C:C,$I$2)+COUNTIFS(Total!X:X,$AF$2,Total!W:W,B16,Total!AA:AA,DB!$G$5,Total!AA:AA,DB!$O$5,Total!AA:AA,DB!$G$9,Total!AA:AA,DB!$O$9,Total!AA:AA,$I$2)+COUNTIFS(Total!X:X,$AF$2,Total!W:W,B16,Total!O:O,DB!$G$5,Total!AA:AA,DB!$O$5,Total!AA:AA,DB!$G$9,Total!AA:AA,DB!$O$9,Total!AA:AA,$I$2)+COUNTIFS(Total!X:X,$AF$2,Total!W:W,B16,Total!AA:AA,DB!$G$5,Total!N:N,DB!$O$5,Total!AA:AA,DB!$G$9,Total!AA:AA,DB!$O$9,Total!AA:AA,$I$2)+COUNTIFS(Total!X:X,$AF$2,Total!W:W,B16,Total!AA:AA,DB!$G$5,Total!AA:AA,DB!$O$5,Total!M:M,DB!$G$9,Total!AA:AA,DB!$O$9,Total!AA:AA,$I$2)+COUNTIFS(Total!X:X,$AF$2,Total!W:W,B16,Total!AA:AA,DB!$G$5,Total!AA:AA,DB!$O$5,Total!AA:AA,DB!$G$9,Total!K:K,DB!$O$9,Total!AA:AA,$I$2)+COUNTIFS(Total!X:X,$AF$2,Total!W:W,B16,Total!AA:AA,DB!$G$5,Total!AA:AA,DB!$O$5,Total!AA:AA,DB!$G$9,Total!AA:AA,DB!$O$9,Total!C:C,$I$2)+COUNTIFS(Total!X:X,$AF$2,Total!W:W,B16,Total!O:O,DB!$G$5,Total!N:N,DB!$O$5,Total!M:M,DB!$G$9,Total!AA:AA,DB!$O$9,Total!AA:AA,$I$2)+COUNTIFS(Total!X:X,$AF$2,Total!W:W,B16,Total!O:O,DB!$G$5,Total!N:N,DB!$O$5,Total!AA:AA,DB!$G$9,Total!K:K,DB!$O$9,Total!AA:AA,$I$2)+COUNTIFS(Total!X:X,$AF$2,Total!W:W,B16,Total!O:O,DB!$G$5,Total!N:N,DB!$O$5,Total!AA:AA,DB!$G$9,Total!AA:AA,DB!$O$9,Total!C:C,$I$2)+COUNTIFS(Total!X:X,$AF$2,Total!W:W,B16,Total!O:O,DB!$G$5,Total!AA:AA,DB!$O$5,Total!M:M,DB!$G$9,Total!K:K,DB!$O$9,Total!AA:AA,$I$2)+COUNTIFS(Total!X:X,$AF$2,Total!W:W,B16,Total!O:O,DB!$G$5,Total!AA:AA,DB!$O$5,Total!M:M,DB!$G$9,Total!AA:AA,DB!$O$9,Total!C:C,$I$2)+COUNTIFS(Total!X:X,$AF$2,Total!W:W,B16,Total!O:O,DB!$G$5,Total!AA:AA,DB!$O$5,Total!AA:AA,DB!$G$9,Total!K:K,DB!$O$9,Total!C:C,$I$2)+COUNTIFS(Total!X:X,$AF$2,Total!W:W,B16,Total!AA:AA,DB!$G$5,Total!N:N,DB!$O$5,Total!M:M,DB!$G$9,Total!K:K,DB!$O$9,Total!AA:AA,$I$2)+COUNTIFS(Total!X:X,$AF$2,Total!W:W,B16,Total!AA:AA,DB!$G$5,Total!N:N,DB!$O$5,Total!M:M,DB!$G$9,Total!AA:AA,DB!$O$9,Total!C:C,$I$2)+COUNTIFS(Total!X:X,$AF$2,Total!W:W,B16,Total!AA:AA,DB!$G$5,Total!N:N,DB!$O$5,Total!AA:AA,DB!$G$9,Total!K:K,DB!$O$9,Total!C:C,$I$2)+COUNTIFS(Total!X:X,$AF$2,Total!W:W,B16,Total!AA:AA,DB!$G$5,Total!AA:AA,DB!$O$5,Total!M:M,DB!$G$9,Total!K:K,DB!$O$9,Total!C:C,$I$2)+COUNTIFS(Total!X:X,$AF$2,Total!W:W,B16,Total!O:O,DB!$G$5,Total!N:N,DB!$O$5,Total!AA:AA,DB!$G$9,Total!AA:AA,DB!$O$9,Total!AA:AA,$I$2)+COUNTIFS(Total!X:X,$AF$2,Total!W:W,B16,Total!O:O,DB!$G$5,Total!AA:AA,DB!$O$5,Total!M:M,DB!$G$9,Total!AA:AA,DB!$O$9,Total!AA:AA,$I$2)+COUNTIFS(Total!X:X,$AF$2,Total!W:W,B16,Total!O:O,DB!$G$5,Total!AA:AA,DB!$O$5,Total!AA:AA,DB!$G$9,Total!K:K,DB!$O$9,Total!AA:AA,$I$2)+COUNTIFS(Total!X:X,$AF$2,Total!W:W,B16,Total!O:O,DB!$G$5,Total!AA:AA,DB!$O$5,Total!AA:AA,DB!$G$9,Total!AA:AA,DB!$O$9,Total!C:C,$I$2)+COUNTIFS(Total!X:X,$AF$2,Total!W:W,B16,Total!AA:AA,DB!$G$5,Total!N:N,DB!$O$5,Total!M:M,DB!$G$9,Total!AA:AA,DB!$O$9,Total!AA:AA,$I$2)+COUNTIFS(Total!X:X,$AF$2,Total!W:W,B16,Total!AA:AA,DB!$G$5,Total!N:N,DB!$O$5,Total!AA:AA,DB!$G$9,Total!K:K,DB!$O$9,Total!AA:AA,$I$2)+COUNTIFS(Total!X:X,$AF$2,Total!W:W,B16,Total!AA:AA,DB!$G$5,Total!N:N,DB!$O$5,Total!AA:AA,DB!$G$9,Total!AA:AA,DB!$O$9,Total!C:C,$I$2)+COUNTIFS(Total!X:X,$AF$2,Total!W:W,B16,Total!AA:AA,DB!$G$5,Total!AA:AA,DB!$O$5,Total!M:M,DB!$G$9,Total!K:K,DB!$O$9,Total!AA:AA,$I$2)+COUNTIFS(Total!X:X,$AF$2,Total!W:W,B16,Total!AA:AA,DB!$G$5,Total!AA:AA,DB!$O$5,Total!M:M,DB!$G$9,Total!AA:AA,DB!$O$9,Total!C:C,$I$2)+COUNTIFS(Total!X:X,$AF$2,Total!W:W,B16,Total!AA:AA,DB!$G$5,Total!AA:AA,DB!$O$5,Total!AA:AA,DB!$G$9,Total!K:K,DB!$O$9,Total!C:C,$I$2)+COUNTIFS(Total!X:X,$AF$2,Total!W:W,B16,Total!AA:AA,DB!$G$5,Total!N:N,DB!$O$5,Total!M:M,DB!$G$9,Total!K:K,DB!$O$9,Total!C:C,$I$2)+COUNTIFS(Total!X:X,$AF$2,Total!W:W,B16,Total!O:O,DB!$G$5,Total!AA:AA,DB!$O$5,Total!M:M,DB!$G$9,Total!K:K,DB!$O$9,Total!C:C,$I$2)+COUNTIFS(Total!X:X,$AF$2,Total!W:W,B16,Total!O:O,DB!$G$5,Total!N:N,DB!$O$5,Total!AA:AA,DB!$G$9,Total!K:K,DB!$O$9,Total!C:C,$I$2)+COUNTIFS(Total!X:X,$AF$2,Total!W:W,B16,Total!O:O,DB!$G$5,Total!N:N,DB!$O$5,Total!M:M,DB!$G$9,Total!AA:AA,DB!$O$9,Total!C:C,$I$2)+COUNTIFS(Total!X:X,$AF$2,Total!W:W,B16,Total!O:O,DB!$G$5,Total!N:N,DB!$O$5,Total!M:M,DB!$G$9,Total!K:K,DB!$O$9,Total!AA:AA,$I$2)</f>
        <v>0</v>
      </c>
      <c r="E16" s="31">
        <f>COUNTIFS(Total!X:X,$E$3,Total!W:W,B16,Total!O:O,DB!$G$5,Total!N:N,DB!$O$5,Total!M:M,DB!$G$9,Total!K:K,DB!$O$9,Total!C:C,$I$2)+COUNTIFS(Total!X:X,$E$3,Total!W:W,B16,Total!AA:AA,DB!$G$5,Total!AA:AA,DB!$O$5,Total!AA:AA,DB!$G$9,Total!AA:AA,DB!$O$9,Total!AA:AA,$I$2)+COUNTIFS(Total!X:X,$E$3,Total!W:W,B16,Total!O:O,DB!$G$5,Total!AA:AA,DB!$O$5,Total!AA:AA,DB!$G$9,Total!AA:AA,DB!$O$9,Total!AA:AA,$I$2)+COUNTIFS(Total!X:X,$E$3,Total!W:W,B16,Total!AA:AA,DB!$G$5,Total!N:N,DB!$O$5,Total!AA:AA,DB!$G$9,Total!AA:AA,DB!$O$9,Total!AA:AA,$I$2)+COUNTIFS(Total!X:X,$E$3,Total!W:W,B16,Total!AA:AA,DB!$G$5,Total!AA:AA,DB!$O$5,Total!M:M,DB!$G$9,Total!AA:AA,DB!$O$9,Total!AA:AA,$I$2)+COUNTIFS(Total!X:X,$E$3,Total!W:W,B16,Total!AA:AA,DB!$G$5,Total!AA:AA,DB!$O$5,Total!AA:AA,DB!$G$9,Total!K:K,DB!$O$9,Total!AA:AA,$I$2)+COUNTIFS(Total!X:X,$E$3,Total!W:W,B16,Total!AA:AA,DB!$G$5,Total!AA:AA,DB!$O$5,Total!AA:AA,DB!$G$9,Total!AA:AA,DB!$O$9,Total!C:C,$I$2)+COUNTIFS(Total!X:X,$E$3,Total!W:W,B16,Total!O:O,DB!$G$5,Total!N:N,DB!$O$5,Total!M:M,DB!$G$9,Total!AA:AA,DB!$O$9,Total!AA:AA,$I$2)+COUNTIFS(Total!X:X,$E$3,Total!W:W,B16,Total!O:O,DB!$G$5,Total!N:N,DB!$O$5,Total!AA:AA,DB!$G$9,Total!K:K,DB!$O$9,Total!AA:AA,$I$2)+COUNTIFS(Total!X:X,$E$3,Total!W:W,B16,Total!O:O,DB!$G$5,Total!N:N,DB!$O$5,Total!AA:AA,DB!$G$9,Total!AA:AA,DB!$O$9,Total!C:C,$I$2)+COUNTIFS(Total!X:X,$E$3,Total!W:W,B16,Total!O:O,DB!$G$5,Total!AA:AA,DB!$O$5,Total!M:M,DB!$G$9,Total!K:K,DB!$O$9,Total!AA:AA,$I$2)+COUNTIFS(Total!X:X,$E$3,Total!W:W,B16,Total!O:O,DB!$G$5,Total!AA:AA,DB!$O$5,Total!M:M,DB!$G$9,Total!AA:AA,DB!$O$9,Total!C:C,$I$2)+COUNTIFS(Total!X:X,$E$3,Total!W:W,B16,Total!O:O,DB!$G$5,Total!AA:AA,DB!$O$5,Total!AA:AA,DB!$G$9,Total!K:K,DB!$O$9,Total!C:C,$I$2)+COUNTIFS(Total!X:X,$E$3,Total!W:W,B16,Total!AA:AA,DB!$G$5,Total!N:N,DB!$O$5,Total!M:M,DB!$G$9,Total!K:K,DB!$O$9,Total!AA:AA,$I$2)+COUNTIFS(Total!X:X,$E$3,Total!W:W,B16,Total!AA:AA,DB!$G$5,Total!N:N,DB!$O$5,Total!M:M,DB!$G$9,Total!AA:AA,DB!$O$9,Total!C:C,$I$2)+COUNTIFS(Total!X:X,$E$3,Total!W:W,B16,Total!AA:AA,DB!$G$5,Total!N:N,DB!$O$5,Total!AA:AA,DB!$G$9,Total!K:K,DB!$O$9,Total!C:C,$I$2)+COUNTIFS(Total!X:X,$E$3,Total!W:W,B16,Total!AA:AA,DB!$G$5,Total!AA:AA,DB!$O$5,Total!M:M,DB!$G$9,Total!K:K,DB!$O$9,Total!C:C,$I$2)+COUNTIFS(Total!X:X,$E$3,Total!W:W,B16,Total!O:O,DB!$G$5,Total!N:N,DB!$O$5,Total!AA:AA,DB!$G$9,Total!AA:AA,DB!$O$9,Total!AA:AA,$I$2)+COUNTIFS(Total!X:X,$E$3,Total!W:W,B16,Total!O:O,DB!$G$5,Total!AA:AA,DB!$O$5,Total!M:M,DB!$G$9,Total!AA:AA,DB!$O$9,Total!AA:AA,$I$2)+COUNTIFS(Total!X:X,$E$3,Total!W:W,B16,Total!O:O,DB!$G$5,Total!AA:AA,DB!$O$5,Total!AA:AA,DB!$G$9,Total!K:K,DB!$O$9,Total!AA:AA,$I$2)+COUNTIFS(Total!X:X,$E$3,Total!W:W,B16,Total!O:O,DB!$G$5,Total!AA:AA,DB!$O$5,Total!AA:AA,DB!$G$9,Total!AA:AA,DB!$O$9,Total!C:C,$I$2)+COUNTIFS(Total!X:X,$E$3,Total!W:W,B16,Total!AA:AA,DB!$G$5,Total!N:N,DB!$O$5,Total!M:M,DB!$G$9,Total!AA:AA,DB!$O$9,Total!AA:AA,$I$2)+COUNTIFS(Total!X:X,$E$3,Total!W:W,B16,Total!AA:AA,DB!$G$5,Total!N:N,DB!$O$5,Total!AA:AA,DB!$G$9,Total!K:K,DB!$O$9,Total!AA:AA,$I$2)+COUNTIFS(Total!X:X,$E$3,Total!W:W,B16,Total!AA:AA,DB!$G$5,Total!N:N,DB!$O$5,Total!AA:AA,DB!$G$9,Total!AA:AA,DB!$O$9,Total!C:C,$I$2)+COUNTIFS(Total!X:X,$E$3,Total!W:W,B16,Total!AA:AA,DB!$G$5,Total!AA:AA,DB!$O$5,Total!M:M,DB!$G$9,Total!K:K,DB!$O$9,Total!AA:AA,$I$2)+COUNTIFS(Total!X:X,$E$3,Total!W:W,B16,Total!AA:AA,DB!$G$5,Total!AA:AA,DB!$O$5,Total!M:M,DB!$G$9,Total!AA:AA,DB!$O$9,Total!C:C,$I$2)+COUNTIFS(Total!X:X,$E$3,Total!W:W,B16,Total!AA:AA,DB!$G$5,Total!AA:AA,DB!$O$5,Total!AA:AA,DB!$G$9,Total!K:K,DB!$O$9,Total!C:C,$I$2)+COUNTIFS(Total!X:X,$E$3,Total!W:W,B16,Total!AA:AA,DB!$G$5,Total!N:N,DB!$O$5,Total!M:M,DB!$G$9,Total!K:K,DB!$O$9,Total!C:C,$I$2)+COUNTIFS(Total!X:X,$E$3,Total!W:W,B16,Total!O:O,DB!$G$5,Total!AA:AA,DB!$O$5,Total!M:M,DB!$G$9,Total!K:K,DB!$O$9,Total!C:C,$I$2)+COUNTIFS(Total!X:X,$E$3,Total!W:W,B16,Total!O:O,DB!$G$5,Total!N:N,DB!$O$5,Total!AA:AA,DB!$G$9,Total!K:K,DB!$O$9,Total!C:C,$I$2)+COUNTIFS(Total!X:X,$E$3,Total!W:W,B16,Total!O:O,DB!$G$5,Total!N:N,DB!$O$5,Total!M:M,DB!$G$9,Total!AA:AA,DB!$O$9,Total!C:C,$I$2)+COUNTIFS(Total!X:X,$E$3,Total!W:W,B16,Total!O:O,DB!$G$5,Total!N:N,DB!$O$5,Total!M:M,DB!$G$9,Total!K:K,DB!$O$9,Total!AA:AA,$I$2)</f>
        <v>1</v>
      </c>
      <c r="F16" s="31"/>
      <c r="G16" s="31">
        <f>COUNTIFS(Total!X:X,$G$3,Total!W:W,B16,Total!O:O,DB!$G$5,Total!N:N,DB!$O$5,Total!M:M,DB!$G$9,Total!K:K,DB!$O$9,Total!C:C,$I$2)+COUNTIFS(Total!X:X,$G$3,Total!W:W,B16,Total!AA:AA,DB!$G$5,Total!AA:AA,DB!$O$5,Total!AA:AA,DB!$G$9,Total!AA:AA,DB!$O$9,Total!AA:AA,$I$2)+COUNTIFS(Total!X:X,$G$3,Total!W:W,B16,Total!O:O,DB!$G$5,Total!AA:AA,DB!$O$5,Total!AA:AA,DB!$G$9,Total!AA:AA,DB!$O$9,Total!AA:AA,$I$2)+COUNTIFS(Total!X:X,$G$3,Total!W:W,B16,Total!AA:AA,DB!$G$5,Total!N:N,DB!$O$5,Total!AA:AA,DB!$G$9,Total!AA:AA,DB!$O$9,Total!AA:AA,$I$2)+COUNTIFS(Total!X:X,$G$3,Total!W:W,B16,Total!AA:AA,DB!$G$5,Total!AA:AA,DB!$O$5,Total!M:M,DB!$G$9,Total!AA:AA,DB!$O$9,Total!AA:AA,$I$2)+COUNTIFS(Total!X:X,$G$3,Total!W:W,B16,Total!AA:AA,DB!$G$5,Total!AA:AA,DB!$O$5,Total!AA:AA,DB!$G$9,Total!K:K,DB!$O$9,Total!AA:AA,$I$2)+COUNTIFS(Total!X:X,$G$3,Total!W:W,B16,Total!AA:AA,DB!$G$5,Total!AA:AA,DB!$O$5,Total!AA:AA,DB!$G$9,Total!AA:AA,DB!$O$9,Total!C:C,$I$2)+COUNTIFS(Total!X:X,$G$3,Total!W:W,B16,Total!O:O,DB!$G$5,Total!N:N,DB!$O$5,Total!M:M,DB!$G$9,Total!AA:AA,DB!$O$9,Total!AA:AA,$I$2)+COUNTIFS(Total!X:X,$G$3,Total!W:W,B16,Total!O:O,DB!$G$5,Total!N:N,DB!$O$5,Total!AA:AA,DB!$G$9,Total!K:K,DB!$O$9,Total!AA:AA,$I$2)+COUNTIFS(Total!X:X,$G$3,Total!W:W,B16,Total!O:O,DB!$G$5,Total!N:N,DB!$O$5,Total!AA:AA,DB!$G$9,Total!AA:AA,DB!$O$9,Total!C:C,$I$2)+COUNTIFS(Total!X:X,$G$3,Total!W:W,B16,Total!O:O,DB!$G$5,Total!AA:AA,DB!$O$5,Total!M:M,DB!$G$9,Total!K:K,DB!$O$9,Total!AA:AA,$I$2)+COUNTIFS(Total!X:X,$G$3,Total!W:W,B16,Total!O:O,DB!$G$5,Total!AA:AA,DB!$O$5,Total!M:M,DB!$G$9,Total!AA:AA,DB!$O$9,Total!C:C,$I$2)+COUNTIFS(Total!X:X,$G$3,Total!W:W,B16,Total!O:O,DB!$G$5,Total!AA:AA,DB!$O$5,Total!AA:AA,DB!$G$9,Total!K:K,DB!$O$9,Total!C:C,$I$2)+COUNTIFS(Total!X:X,$G$3,Total!W:W,B16,Total!AA:AA,DB!$G$5,Total!N:N,DB!$O$5,Total!M:M,DB!$G$9,Total!K:K,DB!$O$9,Total!AA:AA,$I$2)+COUNTIFS(Total!X:X,$G$3,Total!W:W,B16,Total!AA:AA,DB!$G$5,Total!N:N,DB!$O$5,Total!M:M,DB!$G$9,Total!AA:AA,DB!$O$9,Total!C:C,$I$2)+COUNTIFS(Total!X:X,$G$3,Total!W:W,B16,Total!AA:AA,DB!$G$5,Total!N:N,DB!$O$5,Total!AA:AA,DB!$G$9,Total!K:K,DB!$O$9,Total!C:C,$I$2)+COUNTIFS(Total!X:X,$G$3,Total!W:W,B16,Total!AA:AA,DB!$G$5,Total!AA:AA,DB!$O$5,Total!M:M,DB!$G$9,Total!K:K,DB!$O$9,Total!C:C,$I$2)+COUNTIFS(Total!X:X,$G$3,Total!W:W,B16,Total!O:O,DB!$G$5,Total!N:N,DB!$O$5,Total!AA:AA,DB!$G$9,Total!AA:AA,DB!$O$9,Total!AA:AA,$I$2)+COUNTIFS(Total!X:X,$G$3,Total!W:W,B16,Total!O:O,DB!$G$5,Total!AA:AA,DB!$O$5,Total!M:M,DB!$G$9,Total!AA:AA,DB!$O$9,Total!AA:AA,$I$2)+COUNTIFS(Total!X:X,$G$3,Total!W:W,B16,Total!O:O,DB!$G$5,Total!AA:AA,DB!$O$5,Total!AA:AA,DB!$G$9,Total!K:K,DB!$O$9,Total!AA:AA,$I$2)+COUNTIFS(Total!X:X,$G$3,Total!W:W,B16,Total!O:O,DB!$G$5,Total!AA:AA,DB!$O$5,Total!AA:AA,DB!$G$9,Total!AA:AA,DB!$O$9,Total!C:C,$I$2)+COUNTIFS(Total!X:X,$G$3,Total!W:W,B16,Total!AA:AA,DB!$G$5,Total!N:N,DB!$O$5,Total!M:M,DB!$G$9,Total!AA:AA,DB!$O$9,Total!AA:AA,$I$2)+COUNTIFS(Total!X:X,$G$3,Total!W:W,B16,Total!AA:AA,DB!$G$5,Total!N:N,DB!$O$5,Total!AA:AA,DB!$G$9,Total!K:K,DB!$O$9,Total!AA:AA,$I$2)+COUNTIFS(Total!X:X,$G$3,Total!W:W,B16,Total!AA:AA,DB!$G$5,Total!N:N,DB!$O$5,Total!AA:AA,DB!$G$9,Total!AA:AA,DB!$O$9,Total!C:C,$I$2)+COUNTIFS(Total!X:X,$G$3,Total!W:W,B16,Total!AA:AA,DB!$G$5,Total!AA:AA,DB!$O$5,Total!M:M,DB!$G$9,Total!K:K,DB!$O$9,Total!AA:AA,$I$2)+COUNTIFS(Total!X:X,$G$3,Total!W:W,B16,Total!AA:AA,DB!$G$5,Total!AA:AA,DB!$O$5,Total!M:M,DB!$G$9,Total!AA:AA,DB!$O$9,Total!C:C,$I$2)+COUNTIFS(Total!X:X,$G$3,Total!W:W,B16,Total!AA:AA,DB!$G$5,Total!AA:AA,DB!$O$5,Total!AA:AA,DB!$G$9,Total!K:K,DB!$O$9,Total!C:C,$I$2)+COUNTIFS(Total!X:X,$G$3,Total!W:W,B16,Total!AA:AA,DB!$G$5,Total!N:N,DB!$O$5,Total!M:M,DB!$G$9,Total!K:K,DB!$O$9,Total!C:C,$I$2)+COUNTIFS(Total!X:X,$G$3,Total!W:W,B16,Total!O:O,DB!$G$5,Total!AA:AA,DB!$O$5,Total!M:M,DB!$G$9,Total!K:K,DB!$O$9,Total!C:C,$I$2)+COUNTIFS(Total!X:X,$G$3,Total!W:W,B16,Total!O:O,DB!$G$5,Total!N:N,DB!$O$5,Total!AA:AA,DB!$G$9,Total!K:K,DB!$O$9,Total!C:C,$I$2)+COUNTIFS(Total!X:X,$G$3,Total!W:W,B16,Total!O:O,DB!$G$5,Total!N:N,DB!$O$5,Total!M:M,DB!$G$9,Total!AA:AA,DB!$O$9,Total!C:C,$I$2)+COUNTIFS(Total!X:X,$G$3,Total!W:W,B16,Total!O:O,DB!$G$5,Total!N:N,DB!$O$5,Total!M:M,DB!$G$9,Total!K:K,DB!$O$9,Total!AA:AA,$I$2)</f>
        <v>0</v>
      </c>
      <c r="H16" s="31">
        <f>COUNTIFS(Total!X:X,$H$3,Total!W:W,B16,Total!O:O,DB!$G$5,Total!N:N,DB!$O$5,Total!M:M,DB!$G$9,Total!K:K,DB!$O$9,Total!C:C,$I$2)+COUNTIFS(Total!X:X,$H$3,Total!W:W,B16,Total!AA:AA,DB!$G$5,Total!AA:AA,DB!$O$5,Total!AA:AA,DB!$G$9,Total!AA:AA,DB!$O$9,Total!AA:AA,$I$2)+COUNTIFS(Total!X:X,$H$3,Total!W:W,B16,Total!O:O,DB!$G$5,Total!AA:AA,DB!$O$5,Total!AA:AA,DB!$G$9,Total!AA:AA,DB!$O$9,Total!AA:AA,$I$2)+COUNTIFS(Total!X:X,$H$3,Total!W:W,B16,Total!AA:AA,DB!$G$5,Total!N:N,DB!$O$5,Total!AA:AA,DB!$G$9,Total!AA:AA,DB!$O$9,Total!AA:AA,$I$2)+COUNTIFS(Total!X:X,$H$3,Total!W:W,B16,Total!AA:AA,DB!$G$5,Total!AA:AA,DB!$O$5,Total!M:M,DB!$G$9,Total!AA:AA,DB!$O$9,Total!AA:AA,$I$2)+COUNTIFS(Total!X:X,$H$3,Total!W:W,B16,Total!AA:AA,DB!$G$5,Total!AA:AA,DB!$O$5,Total!AA:AA,DB!$G$9,Total!K:K,DB!$O$9,Total!AA:AA,$I$2)+COUNTIFS(Total!X:X,$H$3,Total!W:W,B16,Total!AA:AA,DB!$G$5,Total!AA:AA,DB!$O$5,Total!AA:AA,DB!$G$9,Total!AA:AA,DB!$O$9,Total!C:C,$I$2)+COUNTIFS(Total!X:X,$H$3,Total!W:W,B16,Total!O:O,DB!$G$5,Total!N:N,DB!$O$5,Total!M:M,DB!$G$9,Total!AA:AA,DB!$O$9,Total!AA:AA,$I$2)+COUNTIFS(Total!X:X,$H$3,Total!W:W,B16,Total!O:O,DB!$G$5,Total!N:N,DB!$O$5,Total!AA:AA,DB!$G$9,Total!K:K,DB!$O$9,Total!AA:AA,$I$2)+COUNTIFS(Total!X:X,$H$3,Total!W:W,B16,Total!O:O,DB!$G$5,Total!N:N,DB!$O$5,Total!AA:AA,DB!$G$9,Total!AA:AA,DB!$O$9,Total!C:C,$I$2)+COUNTIFS(Total!X:X,$H$3,Total!W:W,B16,Total!O:O,DB!$G$5,Total!AA:AA,DB!$O$5,Total!M:M,DB!$G$9,Total!K:K,DB!$O$9,Total!AA:AA,$I$2)+COUNTIFS(Total!X:X,$H$3,Total!W:W,B16,Total!O:O,DB!$G$5,Total!AA:AA,DB!$O$5,Total!M:M,DB!$G$9,Total!AA:AA,DB!$O$9,Total!C:C,$I$2)+COUNTIFS(Total!X:X,$H$3,Total!W:W,B16,Total!O:O,DB!$G$5,Total!AA:AA,DB!$O$5,Total!AA:AA,DB!$G$9,Total!K:K,DB!$O$9,Total!C:C,$I$2)+COUNTIFS(Total!X:X,$H$3,Total!W:W,B16,Total!AA:AA,DB!$G$5,Total!N:N,DB!$O$5,Total!M:M,DB!$G$9,Total!K:K,DB!$O$9,Total!AA:AA,$I$2)+COUNTIFS(Total!X:X,$H$3,Total!W:W,B16,Total!AA:AA,DB!$G$5,Total!N:N,DB!$O$5,Total!M:M,DB!$G$9,Total!AA:AA,DB!$O$9,Total!C:C,$I$2)+COUNTIFS(Total!X:X,$H$3,Total!W:W,B16,Total!AA:AA,DB!$G$5,Total!N:N,DB!$O$5,Total!AA:AA,DB!$G$9,Total!K:K,DB!$O$9,Total!C:C,$I$2)+COUNTIFS(Total!X:X,$H$3,Total!W:W,B16,Total!AA:AA,DB!$G$5,Total!AA:AA,DB!$O$5,Total!M:M,DB!$G$9,Total!K:K,DB!$O$9,Total!C:C,$I$2)+COUNTIFS(Total!X:X,$H$3,Total!W:W,B16,Total!O:O,DB!$G$5,Total!N:N,DB!$O$5,Total!AA:AA,DB!$G$9,Total!AA:AA,DB!$O$9,Total!AA:AA,$I$2)+COUNTIFS(Total!X:X,$H$3,Total!W:W,B16,Total!O:O,DB!$G$5,Total!AA:AA,DB!$O$5,Total!M:M,DB!$G$9,Total!AA:AA,DB!$O$9,Total!AA:AA,$I$2)+COUNTIFS(Total!X:X,$H$3,Total!W:W,B16,Total!O:O,DB!$G$5,Total!AA:AA,DB!$O$5,Total!AA:AA,DB!$G$9,Total!K:K,DB!$O$9,Total!AA:AA,$I$2)+COUNTIFS(Total!X:X,$H$3,Total!W:W,B16,Total!O:O,DB!$G$5,Total!AA:AA,DB!$O$5,Total!AA:AA,DB!$G$9,Total!AA:AA,DB!$O$9,Total!C:C,$I$2)+COUNTIFS(Total!X:X,$H$3,Total!W:W,B16,Total!AA:AA,DB!$G$5,Total!N:N,DB!$O$5,Total!M:M,DB!$G$9,Total!AA:AA,DB!$O$9,Total!AA:AA,$I$2)+COUNTIFS(Total!X:X,$H$3,Total!W:W,B16,Total!AA:AA,DB!$G$5,Total!N:N,DB!$O$5,Total!AA:AA,DB!$G$9,Total!K:K,DB!$O$9,Total!AA:AA,$I$2)+COUNTIFS(Total!X:X,$H$3,Total!W:W,B16,Total!AA:AA,DB!$G$5,Total!N:N,DB!$O$5,Total!AA:AA,DB!$G$9,Total!AA:AA,DB!$O$9,Total!C:C,$I$2)+COUNTIFS(Total!X:X,$H$3,Total!W:W,B16,Total!AA:AA,DB!$G$5,Total!AA:AA,DB!$O$5,Total!M:M,DB!$G$9,Total!K:K,DB!$O$9,Total!AA:AA,$I$2)+COUNTIFS(Total!X:X,$H$3,Total!W:W,B16,Total!AA:AA,DB!$G$5,Total!AA:AA,DB!$O$5,Total!M:M,DB!$G$9,Total!AA:AA,DB!$O$9,Total!C:C,$I$2)+COUNTIFS(Total!X:X,$H$3,Total!W:W,B16,Total!AA:AA,DB!$G$5,Total!AA:AA,DB!$O$5,Total!AA:AA,DB!$G$9,Total!K:K,DB!$O$9,Total!C:C,$I$2)+COUNTIFS(Total!X:X,$H$3,Total!W:W,B16,Total!AA:AA,DB!$G$5,Total!N:N,DB!$O$5,Total!M:M,DB!$G$9,Total!K:K,DB!$O$9,Total!C:C,$I$2)+COUNTIFS(Total!X:X,$H$3,Total!W:W,B16,Total!O:O,DB!$G$5,Total!AA:AA,DB!$O$5,Total!M:M,DB!$G$9,Total!K:K,DB!$O$9,Total!C:C,$I$2)+COUNTIFS(Total!X:X,$H$3,Total!W:W,B16,Total!O:O,DB!$G$5,Total!N:N,DB!$O$5,Total!AA:AA,DB!$G$9,Total!K:K,DB!$O$9,Total!C:C,$I$2)+COUNTIFS(Total!X:X,$H$3,Total!W:W,B16,Total!O:O,DB!$G$5,Total!N:N,DB!$O$5,Total!M:M,DB!$G$9,Total!AA:AA,DB!$O$9,Total!C:C,$I$2)+COUNTIFS(Total!X:X,$H$3,Total!W:W,B16,Total!O:O,DB!$G$5,Total!N:N,DB!$O$5,Total!M:M,DB!$G$9,Total!K:K,DB!$O$9,Total!AA:AA,$I$2)</f>
        <v>1</v>
      </c>
      <c r="I16" s="31">
        <f>COUNTIFS(Total!X:X,$I$3,Total!W:W,B16,Total!O:O,DB!$G$5,Total!N:N,DB!$O$5,Total!M:M,DB!$G$9,Total!K:K,DB!$O$9,Total!C:C,$I$2)+COUNTIFS(Total!X:X,$I$3,Total!W:W,B16,Total!AA:AA,DB!$G$5,Total!AA:AA,DB!$O$5,Total!AA:AA,DB!$G$9,Total!AA:AA,DB!$O$9,Total!AA:AA,$I$2)+COUNTIFS(Total!X:X,$I$3,Total!W:W,B16,Total!O:O,DB!$G$5,Total!AA:AA,DB!$O$5,Total!AA:AA,DB!$G$9,Total!AA:AA,DB!$O$9,Total!AA:AA,$I$2)+COUNTIFS(Total!X:X,$I$3,Total!W:W,B16,Total!AA:AA,DB!$G$5,Total!N:N,DB!$O$5,Total!AA:AA,DB!$G$9,Total!AA:AA,DB!$O$9,Total!AA:AA,$I$2)+COUNTIFS(Total!X:X,$I$3,Total!W:W,B16,Total!AA:AA,DB!$G$5,Total!AA:AA,DB!$O$5,Total!M:M,DB!$G$9,Total!AA:AA,DB!$O$9,Total!AA:AA,$I$2)+COUNTIFS(Total!X:X,$I$3,Total!W:W,B16,Total!AA:AA,DB!$G$5,Total!AA:AA,DB!$O$5,Total!AA:AA,DB!$G$9,Total!K:K,DB!$O$9,Total!AA:AA,$I$2)+COUNTIFS(Total!X:X,$I$3,Total!W:W,B16,Total!AA:AA,DB!$G$5,Total!AA:AA,DB!$O$5,Total!AA:AA,DB!$G$9,Total!AA:AA,DB!$O$9,Total!C:C,$I$2)+COUNTIFS(Total!X:X,$I$3,Total!W:W,B16,Total!O:O,DB!$G$5,Total!N:N,DB!$O$5,Total!M:M,DB!$G$9,Total!AA:AA,DB!$O$9,Total!AA:AA,$I$2)+COUNTIFS(Total!X:X,$I$3,Total!W:W,B16,Total!O:O,DB!$G$5,Total!N:N,DB!$O$5,Total!AA:AA,DB!$G$9,Total!K:K,DB!$O$9,Total!AA:AA,$I$2)+COUNTIFS(Total!X:X,$I$3,Total!W:W,B16,Total!O:O,DB!$G$5,Total!N:N,DB!$O$5,Total!AA:AA,DB!$G$9,Total!AA:AA,DB!$O$9,Total!C:C,$I$2)+COUNTIFS(Total!X:X,$I$3,Total!W:W,B16,Total!O:O,DB!$G$5,Total!AA:AA,DB!$O$5,Total!M:M,DB!$G$9,Total!K:K,DB!$O$9,Total!AA:AA,$I$2)+COUNTIFS(Total!X:X,$I$3,Total!W:W,B16,Total!O:O,DB!$G$5,Total!AA:AA,DB!$O$5,Total!M:M,DB!$G$9,Total!AA:AA,DB!$O$9,Total!C:C,$I$2)+COUNTIFS(Total!X:X,$I$3,Total!W:W,B16,Total!O:O,DB!$G$5,Total!AA:AA,DB!$O$5,Total!AA:AA,DB!$G$9,Total!K:K,DB!$O$9,Total!C:C,$I$2)+COUNTIFS(Total!X:X,$I$3,Total!W:W,B16,Total!AA:AA,DB!$G$5,Total!N:N,DB!$O$5,Total!M:M,DB!$G$9,Total!K:K,DB!$O$9,Total!AA:AA,$I$2)+COUNTIFS(Total!X:X,$I$3,Total!W:W,B16,Total!AA:AA,DB!$G$5,Total!N:N,DB!$O$5,Total!M:M,DB!$G$9,Total!AA:AA,DB!$O$9,Total!C:C,$I$2)+COUNTIFS(Total!X:X,$I$3,Total!W:W,B16,Total!AA:AA,DB!$G$5,Total!N:N,DB!$O$5,Total!AA:AA,DB!$G$9,Total!K:K,DB!$O$9,Total!C:C,$I$2)+COUNTIFS(Total!X:X,$I$3,Total!W:W,B16,Total!AA:AA,DB!$G$5,Total!AA:AA,DB!$O$5,Total!M:M,DB!$G$9,Total!K:K,DB!$O$9,Total!C:C,$I$2)+COUNTIFS(Total!X:X,$I$3,Total!W:W,B16,Total!O:O,DB!$G$5,Total!N:N,DB!$O$5,Total!AA:AA,DB!$G$9,Total!AA:AA,DB!$O$9,Total!AA:AA,$I$2)+COUNTIFS(Total!X:X,$I$3,Total!W:W,B16,Total!O:O,DB!$G$5,Total!AA:AA,DB!$O$5,Total!M:M,DB!$G$9,Total!AA:AA,DB!$O$9,Total!AA:AA,$I$2)+COUNTIFS(Total!X:X,$I$3,Total!W:W,B16,Total!O:O,DB!$G$5,Total!AA:AA,DB!$O$5,Total!AA:AA,DB!$G$9,Total!K:K,DB!$O$9,Total!AA:AA,$I$2)+COUNTIFS(Total!X:X,$I$3,Total!W:W,B16,Total!O:O,DB!$G$5,Total!AA:AA,DB!$O$5,Total!AA:AA,DB!$G$9,Total!AA:AA,DB!$O$9,Total!C:C,$I$2)+COUNTIFS(Total!X:X,$I$3,Total!W:W,B16,Total!AA:AA,DB!$G$5,Total!N:N,DB!$O$5,Total!M:M,DB!$G$9,Total!AA:AA,DB!$O$9,Total!AA:AA,$I$2)+COUNTIFS(Total!X:X,$I$3,Total!W:W,B16,Total!AA:AA,DB!$G$5,Total!N:N,DB!$O$5,Total!AA:AA,DB!$G$9,Total!K:K,DB!$O$9,Total!AA:AA,$I$2)+COUNTIFS(Total!X:X,$I$3,Total!W:W,B16,Total!AA:AA,DB!$G$5,Total!N:N,DB!$O$5,Total!AA:AA,DB!$G$9,Total!AA:AA,DB!$O$9,Total!C:C,$I$2)+COUNTIFS(Total!X:X,$I$3,Total!W:W,B16,Total!AA:AA,DB!$G$5,Total!AA:AA,DB!$O$5,Total!M:M,DB!$G$9,Total!K:K,DB!$O$9,Total!AA:AA,$I$2)+COUNTIFS(Total!X:X,$I$3,Total!W:W,B16,Total!AA:AA,DB!$G$5,Total!AA:AA,DB!$O$5,Total!M:M,DB!$G$9,Total!AA:AA,DB!$O$9,Total!C:C,$I$2)+COUNTIFS(Total!X:X,$I$3,Total!W:W,B16,Total!AA:AA,DB!$G$5,Total!AA:AA,DB!$O$5,Total!AA:AA,DB!$G$9,Total!K:K,DB!$O$9,Total!C:C,$I$2)+COUNTIFS(Total!X:X,$I$3,Total!W:W,B16,Total!AA:AA,DB!$G$5,Total!N:N,DB!$O$5,Total!M:M,DB!$G$9,Total!K:K,DB!$O$9,Total!C:C,$I$2)+COUNTIFS(Total!X:X,$I$3,Total!W:W,B16,Total!O:O,DB!$G$5,Total!AA:AA,DB!$O$5,Total!M:M,DB!$G$9,Total!K:K,DB!$O$9,Total!C:C,$I$2)+COUNTIFS(Total!X:X,$I$3,Total!W:W,B16,Total!O:O,DB!$G$5,Total!N:N,DB!$O$5,Total!AA:AA,DB!$G$9,Total!K:K,DB!$O$9,Total!C:C,$I$2)+COUNTIFS(Total!X:X,$I$3,Total!W:W,B16,Total!O:O,DB!$G$5,Total!N:N,DB!$O$5,Total!M:M,DB!$G$9,Total!AA:AA,DB!$O$9,Total!C:C,$I$2)+COUNTIFS(Total!X:X,$I$3,Total!W:W,B16,Total!O:O,DB!$G$5,Total!N:N,DB!$O$5,Total!M:M,DB!$G$9,Total!K:K,DB!$O$9,Total!AA:AA,$I$2)</f>
        <v>0</v>
      </c>
      <c r="J16" s="31">
        <f>COUNTIFS(Total!X:X,$J$3,Total!W:W,B16,Total!O:O,DB!$G$5,Total!N:N,DB!$O$5,Total!M:M,DB!$G$9,Total!K:K,DB!$O$9,Total!C:C,$I$2)+COUNTIFS(Total!X:X,$J$3,Total!W:W,B16,Total!AA:AA,DB!$G$5,Total!AA:AA,DB!$O$5,Total!AA:AA,DB!$G$9,Total!AA:AA,DB!$O$9,Total!AA:AA,$I$2)+COUNTIFS(Total!X:X,$J$3,Total!W:W,B16,Total!O:O,DB!$G$5,Total!AA:AA,DB!$O$5,Total!AA:AA,DB!$G$9,Total!AA:AA,DB!$O$9,Total!AA:AA,$I$2)+COUNTIFS(Total!X:X,$J$3,Total!W:W,B16,Total!AA:AA,DB!$G$5,Total!N:N,DB!$O$5,Total!AA:AA,DB!$G$9,Total!AA:AA,DB!$O$9,Total!AA:AA,$I$2)+COUNTIFS(Total!X:X,$J$3,Total!W:W,B16,Total!AA:AA,DB!$G$5,Total!AA:AA,DB!$O$5,Total!M:M,DB!$G$9,Total!AA:AA,DB!$O$9,Total!AA:AA,$I$2)+COUNTIFS(Total!X:X,$J$3,Total!W:W,B16,Total!AA:AA,DB!$G$5,Total!AA:AA,DB!$O$5,Total!AA:AA,DB!$G$9,Total!K:K,DB!$O$9,Total!AA:AA,$I$2)+COUNTIFS(Total!X:X,$J$3,Total!W:W,B16,Total!AA:AA,DB!$G$5,Total!AA:AA,DB!$O$5,Total!AA:AA,DB!$G$9,Total!AA:AA,DB!$O$9,Total!C:C,$I$2)+COUNTIFS(Total!X:X,$J$3,Total!W:W,B16,Total!O:O,DB!$G$5,Total!N:N,DB!$O$5,Total!M:M,DB!$G$9,Total!AA:AA,DB!$O$9,Total!AA:AA,$I$2)+COUNTIFS(Total!X:X,$J$3,Total!W:W,B16,Total!O:O,DB!$G$5,Total!N:N,DB!$O$5,Total!AA:AA,DB!$G$9,Total!K:K,DB!$O$9,Total!AA:AA,$I$2)+COUNTIFS(Total!X:X,$J$3,Total!W:W,B16,Total!O:O,DB!$G$5,Total!N:N,DB!$O$5,Total!AA:AA,DB!$G$9,Total!AA:AA,DB!$O$9,Total!C:C,$I$2)+COUNTIFS(Total!X:X,$J$3,Total!W:W,B16,Total!O:O,DB!$G$5,Total!AA:AA,DB!$O$5,Total!M:M,DB!$G$9,Total!K:K,DB!$O$9,Total!AA:AA,$I$2)+COUNTIFS(Total!X:X,$J$3,Total!W:W,B16,Total!O:O,DB!$G$5,Total!AA:AA,DB!$O$5,Total!M:M,DB!$G$9,Total!AA:AA,DB!$O$9,Total!C:C,$I$2)+COUNTIFS(Total!X:X,$J$3,Total!W:W,B16,Total!O:O,DB!$G$5,Total!AA:AA,DB!$O$5,Total!AA:AA,DB!$G$9,Total!K:K,DB!$O$9,Total!C:C,$I$2)+COUNTIFS(Total!X:X,$J$3,Total!W:W,B16,Total!AA:AA,DB!$G$5,Total!N:N,DB!$O$5,Total!M:M,DB!$G$9,Total!K:K,DB!$O$9,Total!AA:AA,$I$2)+COUNTIFS(Total!X:X,$J$3,Total!W:W,B16,Total!AA:AA,DB!$G$5,Total!N:N,DB!$O$5,Total!M:M,DB!$G$9,Total!AA:AA,DB!$O$9,Total!C:C,$I$2)+COUNTIFS(Total!X:X,$J$3,Total!W:W,B16,Total!AA:AA,DB!$G$5,Total!N:N,DB!$O$5,Total!AA:AA,DB!$G$9,Total!K:K,DB!$O$9,Total!C:C,$I$2)+COUNTIFS(Total!X:X,$J$3,Total!W:W,B16,Total!AA:AA,DB!$G$5,Total!AA:AA,DB!$O$5,Total!M:M,DB!$G$9,Total!K:K,DB!$O$9,Total!C:C,$I$2)+COUNTIFS(Total!X:X,$J$3,Total!W:W,B16,Total!O:O,DB!$G$5,Total!N:N,DB!$O$5,Total!AA:AA,DB!$G$9,Total!AA:AA,DB!$O$9,Total!AA:AA,$I$2)+COUNTIFS(Total!X:X,$J$3,Total!W:W,B16,Total!O:O,DB!$G$5,Total!AA:AA,DB!$O$5,Total!M:M,DB!$G$9,Total!AA:AA,DB!$O$9,Total!AA:AA,$I$2)+COUNTIFS(Total!X:X,$J$3,Total!W:W,B16,Total!O:O,DB!$G$5,Total!AA:AA,DB!$O$5,Total!AA:AA,DB!$G$9,Total!K:K,DB!$O$9,Total!AA:AA,$I$2)+COUNTIFS(Total!X:X,$J$3,Total!W:W,B16,Total!O:O,DB!$G$5,Total!AA:AA,DB!$O$5,Total!AA:AA,DB!$G$9,Total!AA:AA,DB!$O$9,Total!C:C,$I$2)+COUNTIFS(Total!X:X,$J$3,Total!W:W,B16,Total!AA:AA,DB!$G$5,Total!N:N,DB!$O$5,Total!M:M,DB!$G$9,Total!AA:AA,DB!$O$9,Total!AA:AA,$I$2)+COUNTIFS(Total!X:X,$J$3,Total!W:W,B16,Total!AA:AA,DB!$G$5,Total!N:N,DB!$O$5,Total!AA:AA,DB!$G$9,Total!K:K,DB!$O$9,Total!AA:AA,$I$2)+COUNTIFS(Total!X:X,$J$3,Total!W:W,B16,Total!AA:AA,DB!$G$5,Total!N:N,DB!$O$5,Total!AA:AA,DB!$G$9,Total!AA:AA,DB!$O$9,Total!C:C,$I$2)+COUNTIFS(Total!X:X,$J$3,Total!W:W,B16,Total!AA:AA,DB!$G$5,Total!AA:AA,DB!$O$5,Total!M:M,DB!$G$9,Total!K:K,DB!$O$9,Total!AA:AA,$I$2)+COUNTIFS(Total!X:X,$J$3,Total!W:W,B16,Total!AA:AA,DB!$G$5,Total!AA:AA,DB!$O$5,Total!M:M,DB!$G$9,Total!AA:AA,DB!$O$9,Total!C:C,$I$2)+COUNTIFS(Total!X:X,$J$3,Total!W:W,B16,Total!AA:AA,DB!$G$5,Total!AA:AA,DB!$O$5,Total!AA:AA,DB!$G$9,Total!K:K,DB!$O$9,Total!C:C,$I$2)+COUNTIFS(Total!X:X,$J$3,Total!W:W,B16,Total!AA:AA,DB!$G$5,Total!N:N,DB!$O$5,Total!M:M,DB!$G$9,Total!K:K,DB!$O$9,Total!C:C,$I$2)+COUNTIFS(Total!X:X,$J$3,Total!W:W,B16,Total!O:O,DB!$G$5,Total!AA:AA,DB!$O$5,Total!M:M,DB!$G$9,Total!K:K,DB!$O$9,Total!C:C,$I$2)+COUNTIFS(Total!X:X,$J$3,Total!W:W,B16,Total!O:O,DB!$G$5,Total!N:N,DB!$O$5,Total!AA:AA,DB!$G$9,Total!K:K,DB!$O$9,Total!C:C,$I$2)+COUNTIFS(Total!X:X,$J$3,Total!W:W,B16,Total!O:O,DB!$G$5,Total!N:N,DB!$O$5,Total!M:M,DB!$G$9,Total!AA:AA,DB!$O$9,Total!C:C,$I$2)+COUNTIFS(Total!X:X,$J$3,Total!W:W,B16,Total!O:O,DB!$G$5,Total!N:N,DB!$O$5,Total!M:M,DB!$G$9,Total!K:K,DB!$O$9,Total!AA:AA,$I$2)</f>
        <v>0</v>
      </c>
      <c r="K16" s="31">
        <f>COUNTIFS(Total!X:X,$K$3,Total!W:W,B16,Total!O:O,DB!$G$5,Total!N:N,DB!$O$5,Total!M:M,DB!$G$9,Total!K:K,DB!$O$9,Total!C:C,$I$2)+COUNTIFS(Total!X:X,$K$3,Total!W:W,B16,Total!AA:AA,DB!$G$5,Total!AA:AA,DB!$O$5,Total!AA:AA,DB!$G$9,Total!AA:AA,DB!$O$9,Total!AA:AA,$I$2)+COUNTIFS(Total!X:X,$K$3,Total!W:W,B16,Total!O:O,DB!$G$5,Total!AA:AA,DB!$O$5,Total!AA:AA,DB!$G$9,Total!AA:AA,DB!$O$9,Total!AA:AA,$I$2)+COUNTIFS(Total!X:X,$K$3,Total!W:W,B16,Total!AA:AA,DB!$G$5,Total!N:N,DB!$O$5,Total!AA:AA,DB!$G$9,Total!AA:AA,DB!$O$9,Total!AA:AA,$I$2)+COUNTIFS(Total!X:X,$K$3,Total!W:W,B16,Total!AA:AA,DB!$G$5,Total!AA:AA,DB!$O$5,Total!M:M,DB!$G$9,Total!AA:AA,DB!$O$9,Total!AA:AA,$I$2)+COUNTIFS(Total!X:X,$K$3,Total!W:W,B16,Total!AA:AA,DB!$G$5,Total!AA:AA,DB!$O$5,Total!AA:AA,DB!$G$9,Total!K:K,DB!$O$9,Total!AA:AA,$I$2)+COUNTIFS(Total!X:X,$K$3,Total!W:W,B16,Total!AA:AA,DB!$G$5,Total!AA:AA,DB!$O$5,Total!AA:AA,DB!$G$9,Total!AA:AA,DB!$O$9,Total!C:C,$I$2)+COUNTIFS(Total!X:X,$K$3,Total!W:W,B16,Total!O:O,DB!$G$5,Total!N:N,DB!$O$5,Total!M:M,DB!$G$9,Total!AA:AA,DB!$O$9,Total!AA:AA,$I$2)+COUNTIFS(Total!X:X,$K$3,Total!W:W,B16,Total!O:O,DB!$G$5,Total!N:N,DB!$O$5,Total!AA:AA,DB!$G$9,Total!K:K,DB!$O$9,Total!AA:AA,$I$2)+COUNTIFS(Total!X:X,$K$3,Total!W:W,B16,Total!O:O,DB!$G$5,Total!N:N,DB!$O$5,Total!AA:AA,DB!$G$9,Total!AA:AA,DB!$O$9,Total!C:C,$I$2)+COUNTIFS(Total!X:X,$K$3,Total!W:W,B16,Total!O:O,DB!$G$5,Total!AA:AA,DB!$O$5,Total!M:M,DB!$G$9,Total!K:K,DB!$O$9,Total!AA:AA,$I$2)+COUNTIFS(Total!X:X,$K$3,Total!W:W,B16,Total!O:O,DB!$G$5,Total!AA:AA,DB!$O$5,Total!M:M,DB!$G$9,Total!AA:AA,DB!$O$9,Total!C:C,$I$2)+COUNTIFS(Total!X:X,$K$3,Total!W:W,B16,Total!O:O,DB!$G$5,Total!AA:AA,DB!$O$5,Total!AA:AA,DB!$G$9,Total!K:K,DB!$O$9,Total!C:C,$I$2)+COUNTIFS(Total!X:X,$K$3,Total!W:W,B16,Total!AA:AA,DB!$G$5,Total!N:N,DB!$O$5,Total!M:M,DB!$G$9,Total!K:K,DB!$O$9,Total!AA:AA,$I$2)+COUNTIFS(Total!X:X,$K$3,Total!W:W,B16,Total!AA:AA,DB!$G$5,Total!N:N,DB!$O$5,Total!M:M,DB!$G$9,Total!AA:AA,DB!$O$9,Total!C:C,$I$2)+COUNTIFS(Total!X:X,$K$3,Total!W:W,B16,Total!AA:AA,DB!$G$5,Total!N:N,DB!$O$5,Total!AA:AA,DB!$G$9,Total!K:K,DB!$O$9,Total!C:C,$I$2)+COUNTIFS(Total!X:X,$K$3,Total!W:W,B16,Total!AA:AA,DB!$G$5,Total!AA:AA,DB!$O$5,Total!M:M,DB!$G$9,Total!K:K,DB!$O$9,Total!C:C,$I$2)+COUNTIFS(Total!X:X,$K$3,Total!W:W,B16,Total!O:O,DB!$G$5,Total!N:N,DB!$O$5,Total!AA:AA,DB!$G$9,Total!AA:AA,DB!$O$9,Total!AA:AA,$I$2)+COUNTIFS(Total!X:X,$K$3,Total!W:W,B16,Total!O:O,DB!$G$5,Total!AA:AA,DB!$O$5,Total!M:M,DB!$G$9,Total!AA:AA,DB!$O$9,Total!AA:AA,$I$2)+COUNTIFS(Total!X:X,$K$3,Total!W:W,B16,Total!O:O,DB!$G$5,Total!AA:AA,DB!$O$5,Total!AA:AA,DB!$G$9,Total!K:K,DB!$O$9,Total!AA:AA,$I$2)+COUNTIFS(Total!X:X,$K$3,Total!W:W,B16,Total!O:O,DB!$G$5,Total!AA:AA,DB!$O$5,Total!AA:AA,DB!$G$9,Total!AA:AA,DB!$O$9,Total!C:C,$I$2)+COUNTIFS(Total!X:X,$K$3,Total!W:W,B16,Total!AA:AA,DB!$G$5,Total!N:N,DB!$O$5,Total!M:M,DB!$G$9,Total!AA:AA,DB!$O$9,Total!AA:AA,$I$2)+COUNTIFS(Total!X:X,$K$3,Total!W:W,B16,Total!AA:AA,DB!$G$5,Total!N:N,DB!$O$5,Total!AA:AA,DB!$G$9,Total!K:K,DB!$O$9,Total!AA:AA,$I$2)+COUNTIFS(Total!X:X,$K$3,Total!W:W,B16,Total!AA:AA,DB!$G$5,Total!N:N,DB!$O$5,Total!AA:AA,DB!$G$9,Total!AA:AA,DB!$O$9,Total!C:C,$I$2)+COUNTIFS(Total!X:X,$K$3,Total!W:W,B16,Total!AA:AA,DB!$G$5,Total!AA:AA,DB!$O$5,Total!M:M,DB!$G$9,Total!K:K,DB!$O$9,Total!AA:AA,$I$2)+COUNTIFS(Total!X:X,$K$3,Total!W:W,B16,Total!AA:AA,DB!$G$5,Total!AA:AA,DB!$O$5,Total!M:M,DB!$G$9,Total!AA:AA,DB!$O$9,Total!C:C,$I$2)+COUNTIFS(Total!X:X,$K$3,Total!W:W,B16,Total!AA:AA,DB!$G$5,Total!AA:AA,DB!$O$5,Total!AA:AA,DB!$G$9,Total!K:K,DB!$O$9,Total!C:C,$I$2)+COUNTIFS(Total!X:X,$K$3,Total!W:W,B16,Total!AA:AA,DB!$G$5,Total!N:N,DB!$O$5,Total!M:M,DB!$G$9,Total!K:K,DB!$O$9,Total!C:C,$I$2)+COUNTIFS(Total!X:X,$K$3,Total!W:W,B16,Total!O:O,DB!$G$5,Total!AA:AA,DB!$O$5,Total!M:M,DB!$G$9,Total!K:K,DB!$O$9,Total!C:C,$I$2)+COUNTIFS(Total!X:X,$K$3,Total!W:W,B16,Total!O:O,DB!$G$5,Total!N:N,DB!$O$5,Total!AA:AA,DB!$G$9,Total!K:K,DB!$O$9,Total!C:C,$I$2)+COUNTIFS(Total!X:X,$K$3,Total!W:W,B16,Total!O:O,DB!$G$5,Total!N:N,DB!$O$5,Total!M:M,DB!$G$9,Total!AA:AA,DB!$O$9,Total!C:C,$I$2)+COUNTIFS(Total!X:X,$K$3,Total!W:W,B16,Total!O:O,DB!$G$5,Total!N:N,DB!$O$5,Total!M:M,DB!$G$9,Total!K:K,DB!$O$9,Total!AA:AA,$I$2)</f>
        <v>0</v>
      </c>
      <c r="L16" s="31">
        <f>COUNTIFS(Total!X:X,$L$3,Total!W:W,B16,Total!O:O,DB!$G$5,Total!N:N,DB!$O$5,Total!M:M,DB!$G$9,Total!K:K,DB!$O$9,Total!C:C,$I$2)+COUNTIFS(Total!X:X,$L$3,Total!W:W,B16,Total!AA:AA,DB!$G$5,Total!AA:AA,DB!$O$5,Total!AA:AA,DB!$G$9,Total!AA:AA,DB!$O$9,Total!AA:AA,$I$2)+COUNTIFS(Total!X:X,$L$3,Total!W:W,B16,Total!O:O,DB!$G$5,Total!AA:AA,DB!$O$5,Total!AA:AA,DB!$G$9,Total!AA:AA,DB!$O$9,Total!AA:AA,$I$2)+COUNTIFS(Total!X:X,$L$3,Total!W:W,B16,Total!AA:AA,DB!$G$5,Total!N:N,DB!$O$5,Total!AA:AA,DB!$G$9,Total!AA:AA,DB!$O$9,Total!AA:AA,$I$2)+COUNTIFS(Total!X:X,$L$3,Total!W:W,B16,Total!AA:AA,DB!$G$5,Total!AA:AA,DB!$O$5,Total!M:M,DB!$G$9,Total!AA:AA,DB!$O$9,Total!AA:AA,$I$2)+COUNTIFS(Total!X:X,$L$3,Total!W:W,B16,Total!AA:AA,DB!$G$5,Total!AA:AA,DB!$O$5,Total!AA:AA,DB!$G$9,Total!K:K,DB!$O$9,Total!AA:AA,$I$2)+COUNTIFS(Total!X:X,$L$3,Total!W:W,B16,Total!AA:AA,DB!$G$5,Total!AA:AA,DB!$O$5,Total!AA:AA,DB!$G$9,Total!AA:AA,DB!$O$9,Total!C:C,$I$2)+COUNTIFS(Total!X:X,$L$3,Total!W:W,B16,Total!O:O,DB!$G$5,Total!N:N,DB!$O$5,Total!M:M,DB!$G$9,Total!AA:AA,DB!$O$9,Total!AA:AA,$I$2)+COUNTIFS(Total!X:X,$L$3,Total!W:W,B16,Total!O:O,DB!$G$5,Total!N:N,DB!$O$5,Total!AA:AA,DB!$G$9,Total!K:K,DB!$O$9,Total!AA:AA,$I$2)+COUNTIFS(Total!X:X,$L$3,Total!W:W,B16,Total!O:O,DB!$G$5,Total!N:N,DB!$O$5,Total!AA:AA,DB!$G$9,Total!AA:AA,DB!$O$9,Total!C:C,$I$2)+COUNTIFS(Total!X:X,$L$3,Total!W:W,B16,Total!O:O,DB!$G$5,Total!AA:AA,DB!$O$5,Total!M:M,DB!$G$9,Total!K:K,DB!$O$9,Total!AA:AA,$I$2)+COUNTIFS(Total!X:X,$L$3,Total!W:W,B16,Total!O:O,DB!$G$5,Total!AA:AA,DB!$O$5,Total!M:M,DB!$G$9,Total!AA:AA,DB!$O$9,Total!C:C,$I$2)+COUNTIFS(Total!X:X,$L$3,Total!W:W,B16,Total!O:O,DB!$G$5,Total!AA:AA,DB!$O$5,Total!AA:AA,DB!$G$9,Total!K:K,DB!$O$9,Total!C:C,$I$2)+COUNTIFS(Total!X:X,$L$3,Total!W:W,B16,Total!AA:AA,DB!$G$5,Total!N:N,DB!$O$5,Total!M:M,DB!$G$9,Total!K:K,DB!$O$9,Total!AA:AA,$I$2)+COUNTIFS(Total!X:X,$L$3,Total!W:W,B16,Total!AA:AA,DB!$G$5,Total!N:N,DB!$O$5,Total!M:M,DB!$G$9,Total!AA:AA,DB!$O$9,Total!C:C,$I$2)+COUNTIFS(Total!X:X,$L$3,Total!W:W,B16,Total!AA:AA,DB!$G$5,Total!N:N,DB!$O$5,Total!AA:AA,DB!$G$9,Total!K:K,DB!$O$9,Total!C:C,$I$2)+COUNTIFS(Total!X:X,$L$3,Total!W:W,B16,Total!AA:AA,DB!$G$5,Total!AA:AA,DB!$O$5,Total!M:M,DB!$G$9,Total!K:K,DB!$O$9,Total!C:C,$I$2)+COUNTIFS(Total!X:X,$L$3,Total!W:W,B16,Total!O:O,DB!$G$5,Total!N:N,DB!$O$5,Total!AA:AA,DB!$G$9,Total!AA:AA,DB!$O$9,Total!AA:AA,$I$2)+COUNTIFS(Total!X:X,$L$3,Total!W:W,B16,Total!O:O,DB!$G$5,Total!AA:AA,DB!$O$5,Total!M:M,DB!$G$9,Total!AA:AA,DB!$O$9,Total!AA:AA,$I$2)+COUNTIFS(Total!X:X,$L$3,Total!W:W,B16,Total!O:O,DB!$G$5,Total!AA:AA,DB!$O$5,Total!AA:AA,DB!$G$9,Total!K:K,DB!$O$9,Total!AA:AA,$I$2)+COUNTIFS(Total!X:X,$L$3,Total!W:W,B16,Total!O:O,DB!$G$5,Total!AA:AA,DB!$O$5,Total!AA:AA,DB!$G$9,Total!AA:AA,DB!$O$9,Total!C:C,$I$2)+COUNTIFS(Total!X:X,$L$3,Total!W:W,B16,Total!AA:AA,DB!$G$5,Total!N:N,DB!$O$5,Total!M:M,DB!$G$9,Total!AA:AA,DB!$O$9,Total!AA:AA,$I$2)+COUNTIFS(Total!X:X,$L$3,Total!W:W,B16,Total!AA:AA,DB!$G$5,Total!N:N,DB!$O$5,Total!AA:AA,DB!$G$9,Total!K:K,DB!$O$9,Total!AA:AA,$I$2)+COUNTIFS(Total!X:X,$L$3,Total!W:W,B16,Total!AA:AA,DB!$G$5,Total!N:N,DB!$O$5,Total!AA:AA,DB!$G$9,Total!AA:AA,DB!$O$9,Total!C:C,$I$2)+COUNTIFS(Total!X:X,$L$3,Total!W:W,B16,Total!AA:AA,DB!$G$5,Total!AA:AA,DB!$O$5,Total!M:M,DB!$G$9,Total!K:K,DB!$O$9,Total!AA:AA,$I$2)+COUNTIFS(Total!X:X,$L$3,Total!W:W,B16,Total!AA:AA,DB!$G$5,Total!AA:AA,DB!$O$5,Total!M:M,DB!$G$9,Total!AA:AA,DB!$O$9,Total!C:C,$I$2)+COUNTIFS(Total!X:X,$L$3,Total!W:W,B16,Total!AA:AA,DB!$G$5,Total!AA:AA,DB!$O$5,Total!AA:AA,DB!$G$9,Total!K:K,DB!$O$9,Total!C:C,$I$2)+COUNTIFS(Total!X:X,$L$3,Total!W:W,B16,Total!AA:AA,DB!$G$5,Total!N:N,DB!$O$5,Total!M:M,DB!$G$9,Total!K:K,DB!$O$9,Total!C:C,$I$2)+COUNTIFS(Total!X:X,$L$3,Total!W:W,B16,Total!O:O,DB!$G$5,Total!AA:AA,DB!$O$5,Total!M:M,DB!$G$9,Total!K:K,DB!$O$9,Total!C:C,$I$2)+COUNTIFS(Total!X:X,$L$3,Total!W:W,B16,Total!O:O,DB!$G$5,Total!N:N,DB!$O$5,Total!AA:AA,DB!$G$9,Total!K:K,DB!$O$9,Total!C:C,$I$2)+COUNTIFS(Total!X:X,$L$3,Total!W:W,B16,Total!O:O,DB!$G$5,Total!N:N,DB!$O$5,Total!M:M,DB!$G$9,Total!AA:AA,DB!$O$9,Total!C:C,$I$2)+COUNTIFS(Total!X:X,$L$3,Total!W:W,B16,Total!O:O,DB!$G$5,Total!N:N,DB!$O$5,Total!M:M,DB!$G$9,Total!K:K,DB!$O$9,Total!AA:AA,$I$2)</f>
        <v>0</v>
      </c>
      <c r="M16" s="31">
        <f>COUNTIFS(Total!X:X,$M$3,Total!W:W,B16,Total!O:O,DB!$G$5,Total!N:N,DB!$O$5,Total!M:M,DB!$G$9,Total!K:K,DB!$O$9,Total!C:C,$I$2)+COUNTIFS(Total!X:X,$M$3,Total!W:W,B16,Total!AA:AA,DB!$G$5,Total!AA:AA,DB!$O$5,Total!AA:AA,DB!$G$9,Total!AA:AA,DB!$O$9,Total!AA:AA,$I$2)+COUNTIFS(Total!X:X,$M$3,Total!W:W,B16,Total!O:O,DB!$G$5,Total!AA:AA,DB!$O$5,Total!AA:AA,DB!$G$9,Total!AA:AA,DB!$O$9,Total!AA:AA,$I$2)+COUNTIFS(Total!X:X,$M$3,Total!W:W,B16,Total!AA:AA,DB!$G$5,Total!N:N,DB!$O$5,Total!AA:AA,DB!$G$9,Total!AA:AA,DB!$O$9,Total!AA:AA,$I$2)+COUNTIFS(Total!X:X,$M$3,Total!W:W,B16,Total!AA:AA,DB!$G$5,Total!AA:AA,DB!$O$5,Total!M:M,DB!$G$9,Total!AA:AA,DB!$O$9,Total!AA:AA,$I$2)+COUNTIFS(Total!X:X,$M$3,Total!W:W,B16,Total!AA:AA,DB!$G$5,Total!AA:AA,DB!$O$5,Total!AA:AA,DB!$G$9,Total!K:K,DB!$O$9,Total!AA:AA,$I$2)+COUNTIFS(Total!X:X,$M$3,Total!W:W,B16,Total!AA:AA,DB!$G$5,Total!AA:AA,DB!$O$5,Total!AA:AA,DB!$G$9,Total!AA:AA,DB!$O$9,Total!C:C,$I$2)+COUNTIFS(Total!X:X,$M$3,Total!W:W,B16,Total!O:O,DB!$G$5,Total!N:N,DB!$O$5,Total!M:M,DB!$G$9,Total!AA:AA,DB!$O$9,Total!AA:AA,$I$2)+COUNTIFS(Total!X:X,$M$3,Total!W:W,B16,Total!O:O,DB!$G$5,Total!N:N,DB!$O$5,Total!AA:AA,DB!$G$9,Total!K:K,DB!$O$9,Total!AA:AA,$I$2)+COUNTIFS(Total!X:X,$M$3,Total!W:W,B16,Total!O:O,DB!$G$5,Total!N:N,DB!$O$5,Total!AA:AA,DB!$G$9,Total!AA:AA,DB!$O$9,Total!C:C,$I$2)+COUNTIFS(Total!X:X,$M$3,Total!W:W,B16,Total!O:O,DB!$G$5,Total!AA:AA,DB!$O$5,Total!M:M,DB!$G$9,Total!K:K,DB!$O$9,Total!AA:AA,$I$2)+COUNTIFS(Total!X:X,$M$3,Total!W:W,B16,Total!O:O,DB!$G$5,Total!AA:AA,DB!$O$5,Total!M:M,DB!$G$9,Total!AA:AA,DB!$O$9,Total!C:C,$I$2)+COUNTIFS(Total!X:X,$M$3,Total!W:W,B16,Total!O:O,DB!$G$5,Total!AA:AA,DB!$O$5,Total!AA:AA,DB!$G$9,Total!K:K,DB!$O$9,Total!C:C,$I$2)+COUNTIFS(Total!X:X,$M$3,Total!W:W,B16,Total!AA:AA,DB!$G$5,Total!N:N,DB!$O$5,Total!M:M,DB!$G$9,Total!K:K,DB!$O$9,Total!AA:AA,$I$2)+COUNTIFS(Total!X:X,$M$3,Total!W:W,B16,Total!AA:AA,DB!$G$5,Total!N:N,DB!$O$5,Total!M:M,DB!$G$9,Total!AA:AA,DB!$O$9,Total!C:C,$I$2)+COUNTIFS(Total!X:X,$M$3,Total!W:W,B16,Total!AA:AA,DB!$G$5,Total!N:N,DB!$O$5,Total!AA:AA,DB!$G$9,Total!K:K,DB!$O$9,Total!C:C,$I$2)+COUNTIFS(Total!X:X,$M$3,Total!W:W,B16,Total!AA:AA,DB!$G$5,Total!AA:AA,DB!$O$5,Total!M:M,DB!$G$9,Total!K:K,DB!$O$9,Total!C:C,$I$2)+COUNTIFS(Total!X:X,$M$3,Total!W:W,B16,Total!O:O,DB!$G$5,Total!N:N,DB!$O$5,Total!AA:AA,DB!$G$9,Total!AA:AA,DB!$O$9,Total!AA:AA,$I$2)+COUNTIFS(Total!X:X,$M$3,Total!W:W,B16,Total!O:O,DB!$G$5,Total!AA:AA,DB!$O$5,Total!M:M,DB!$G$9,Total!AA:AA,DB!$O$9,Total!AA:AA,$I$2)+COUNTIFS(Total!X:X,$M$3,Total!W:W,B16,Total!O:O,DB!$G$5,Total!AA:AA,DB!$O$5,Total!AA:AA,DB!$G$9,Total!K:K,DB!$O$9,Total!AA:AA,$I$2)+COUNTIFS(Total!X:X,$M$3,Total!W:W,B16,Total!O:O,DB!$G$5,Total!AA:AA,DB!$O$5,Total!AA:AA,DB!$G$9,Total!AA:AA,DB!$O$9,Total!C:C,$I$2)+COUNTIFS(Total!X:X,$M$3,Total!W:W,B16,Total!AA:AA,DB!$G$5,Total!N:N,DB!$O$5,Total!M:M,DB!$G$9,Total!AA:AA,DB!$O$9,Total!AA:AA,$I$2)+COUNTIFS(Total!X:X,$M$3,Total!W:W,B16,Total!AA:AA,DB!$G$5,Total!N:N,DB!$O$5,Total!AA:AA,DB!$G$9,Total!K:K,DB!$O$9,Total!AA:AA,$I$2)+COUNTIFS(Total!X:X,$M$3,Total!W:W,B16,Total!AA:AA,DB!$G$5,Total!N:N,DB!$O$5,Total!AA:AA,DB!$G$9,Total!AA:AA,DB!$O$9,Total!C:C,$I$2)+COUNTIFS(Total!X:X,$M$3,Total!W:W,B16,Total!AA:AA,DB!$G$5,Total!AA:AA,DB!$O$5,Total!M:M,DB!$G$9,Total!K:K,DB!$O$9,Total!AA:AA,$I$2)+COUNTIFS(Total!X:X,$M$3,Total!W:W,B16,Total!AA:AA,DB!$G$5,Total!AA:AA,DB!$O$5,Total!M:M,DB!$G$9,Total!AA:AA,DB!$O$9,Total!C:C,$I$2)+COUNTIFS(Total!X:X,$M$3,Total!W:W,B16,Total!AA:AA,DB!$G$5,Total!AA:AA,DB!$O$5,Total!AA:AA,DB!$G$9,Total!K:K,DB!$O$9,Total!C:C,$I$2)+COUNTIFS(Total!X:X,$M$3,Total!W:W,B16,Total!AA:AA,DB!$G$5,Total!N:N,DB!$O$5,Total!M:M,DB!$G$9,Total!K:K,DB!$O$9,Total!C:C,$I$2)+COUNTIFS(Total!X:X,$M$3,Total!W:W,B16,Total!O:O,DB!$G$5,Total!AA:AA,DB!$O$5,Total!M:M,DB!$G$9,Total!K:K,DB!$O$9,Total!C:C,$I$2)+COUNTIFS(Total!X:X,$M$3,Total!W:W,B16,Total!O:O,DB!$G$5,Total!N:N,DB!$O$5,Total!AA:AA,DB!$G$9,Total!K:K,DB!$O$9,Total!C:C,$I$2)+COUNTIFS(Total!X:X,$M$3,Total!W:W,B16,Total!O:O,DB!$G$5,Total!N:N,DB!$O$5,Total!M:M,DB!$G$9,Total!AA:AA,DB!$O$9,Total!C:C,$I$2)+COUNTIFS(Total!X:X,$M$3,Total!W:W,B16,Total!O:O,DB!$G$5,Total!N:N,DB!$O$5,Total!M:M,DB!$G$9,Total!K:K,DB!$O$9,Total!AA:AA,$I$2)</f>
        <v>0</v>
      </c>
      <c r="N16" s="31">
        <f>COUNTIFS(Total!X:X,$N$3,Total!W:W,B16,Total!O:O,DB!$G$5,Total!N:N,DB!$O$5,Total!M:M,DB!$G$9,Total!K:K,DB!$O$9,Total!C:C,$I$2)+COUNTIFS(Total!X:X,$N$3,Total!W:W,B16,Total!AA:AA,DB!$G$5,Total!AA:AA,DB!$O$5,Total!AA:AA,DB!$G$9,Total!AA:AA,DB!$O$9,Total!AA:AA,$I$2)+COUNTIFS(Total!X:X,$N$3,Total!W:W,B16,Total!O:O,DB!$G$5,Total!AA:AA,DB!$O$5,Total!AA:AA,DB!$G$9,Total!AA:AA,DB!$O$9,Total!AA:AA,$I$2)+COUNTIFS(Total!X:X,$N$3,Total!W:W,B16,Total!AA:AA,DB!$G$5,Total!N:N,DB!$O$5,Total!AA:AA,DB!$G$9,Total!AA:AA,DB!$O$9,Total!AA:AA,$I$2)+COUNTIFS(Total!X:X,$N$3,Total!W:W,B16,Total!AA:AA,DB!$G$5,Total!AA:AA,DB!$O$5,Total!M:M,DB!$G$9,Total!AA:AA,DB!$O$9,Total!AA:AA,$I$2)+COUNTIFS(Total!X:X,$N$3,Total!W:W,B16,Total!AA:AA,DB!$G$5,Total!AA:AA,DB!$O$5,Total!AA:AA,DB!$G$9,Total!K:K,DB!$O$9,Total!AA:AA,$I$2)+COUNTIFS(Total!X:X,$N$3,Total!W:W,B16,Total!AA:AA,DB!$G$5,Total!AA:AA,DB!$O$5,Total!AA:AA,DB!$G$9,Total!AA:AA,DB!$O$9,Total!C:C,$I$2)+COUNTIFS(Total!X:X,$N$3,Total!W:W,B16,Total!O:O,DB!$G$5,Total!N:N,DB!$O$5,Total!M:M,DB!$G$9,Total!AA:AA,DB!$O$9,Total!AA:AA,$I$2)+COUNTIFS(Total!X:X,$N$3,Total!W:W,B16,Total!O:O,DB!$G$5,Total!N:N,DB!$O$5,Total!AA:AA,DB!$G$9,Total!K:K,DB!$O$9,Total!AA:AA,$I$2)+COUNTIFS(Total!X:X,$N$3,Total!W:W,B16,Total!O:O,DB!$G$5,Total!N:N,DB!$O$5,Total!AA:AA,DB!$G$9,Total!AA:AA,DB!$O$9,Total!C:C,$I$2)+COUNTIFS(Total!X:X,$N$3,Total!W:W,B16,Total!O:O,DB!$G$5,Total!AA:AA,DB!$O$5,Total!M:M,DB!$G$9,Total!K:K,DB!$O$9,Total!AA:AA,$I$2)+COUNTIFS(Total!X:X,$N$3,Total!W:W,B16,Total!O:O,DB!$G$5,Total!AA:AA,DB!$O$5,Total!M:M,DB!$G$9,Total!AA:AA,DB!$O$9,Total!C:C,$I$2)+COUNTIFS(Total!X:X,$N$3,Total!W:W,B16,Total!O:O,DB!$G$5,Total!AA:AA,DB!$O$5,Total!AA:AA,DB!$G$9,Total!K:K,DB!$O$9,Total!C:C,$I$2)+COUNTIFS(Total!X:X,$N$3,Total!W:W,B16,Total!AA:AA,DB!$G$5,Total!N:N,DB!$O$5,Total!M:M,DB!$G$9,Total!K:K,DB!$O$9,Total!AA:AA,$I$2)+COUNTIFS(Total!X:X,$N$3,Total!W:W,B16,Total!AA:AA,DB!$G$5,Total!N:N,DB!$O$5,Total!M:M,DB!$G$9,Total!AA:AA,DB!$O$9,Total!C:C,$I$2)+COUNTIFS(Total!X:X,$N$3,Total!W:W,B16,Total!AA:AA,DB!$G$5,Total!N:N,DB!$O$5,Total!AA:AA,DB!$G$9,Total!K:K,DB!$O$9,Total!C:C,$I$2)+COUNTIFS(Total!X:X,$N$3,Total!W:W,B16,Total!AA:AA,DB!$G$5,Total!AA:AA,DB!$O$5,Total!M:M,DB!$G$9,Total!K:K,DB!$O$9,Total!C:C,$I$2)+COUNTIFS(Total!X:X,$N$3,Total!W:W,B16,Total!O:O,DB!$G$5,Total!N:N,DB!$O$5,Total!AA:AA,DB!$G$9,Total!AA:AA,DB!$O$9,Total!AA:AA,$I$2)+COUNTIFS(Total!X:X,$N$3,Total!W:W,B16,Total!O:O,DB!$G$5,Total!AA:AA,DB!$O$5,Total!M:M,DB!$G$9,Total!AA:AA,DB!$O$9,Total!AA:AA,$I$2)+COUNTIFS(Total!X:X,$N$3,Total!W:W,B16,Total!O:O,DB!$G$5,Total!AA:AA,DB!$O$5,Total!AA:AA,DB!$G$9,Total!K:K,DB!$O$9,Total!AA:AA,$I$2)+COUNTIFS(Total!X:X,$N$3,Total!W:W,B16,Total!O:O,DB!$G$5,Total!AA:AA,DB!$O$5,Total!AA:AA,DB!$G$9,Total!AA:AA,DB!$O$9,Total!C:C,$I$2)+COUNTIFS(Total!X:X,$N$3,Total!W:W,B16,Total!AA:AA,DB!$G$5,Total!N:N,DB!$O$5,Total!M:M,DB!$G$9,Total!AA:AA,DB!$O$9,Total!AA:AA,$I$2)+COUNTIFS(Total!X:X,$N$3,Total!W:W,B16,Total!AA:AA,DB!$G$5,Total!N:N,DB!$O$5,Total!AA:AA,DB!$G$9,Total!K:K,DB!$O$9,Total!AA:AA,$I$2)+COUNTIFS(Total!X:X,$N$3,Total!W:W,B16,Total!AA:AA,DB!$G$5,Total!N:N,DB!$O$5,Total!AA:AA,DB!$G$9,Total!AA:AA,DB!$O$9,Total!C:C,$I$2)+COUNTIFS(Total!X:X,$N$3,Total!W:W,B16,Total!AA:AA,DB!$G$5,Total!AA:AA,DB!$O$5,Total!M:M,DB!$G$9,Total!K:K,DB!$O$9,Total!AA:AA,$I$2)+COUNTIFS(Total!X:X,$N$3,Total!W:W,B16,Total!AA:AA,DB!$G$5,Total!AA:AA,DB!$O$5,Total!M:M,DB!$G$9,Total!AA:AA,DB!$O$9,Total!C:C,$I$2)+COUNTIFS(Total!X:X,$N$3,Total!W:W,B16,Total!AA:AA,DB!$G$5,Total!AA:AA,DB!$O$5,Total!AA:AA,DB!$G$9,Total!K:K,DB!$O$9,Total!C:C,$I$2)+COUNTIFS(Total!X:X,$N$3,Total!W:W,B16,Total!AA:AA,DB!$G$5,Total!N:N,DB!$O$5,Total!M:M,DB!$G$9,Total!K:K,DB!$O$9,Total!C:C,$I$2)+COUNTIFS(Total!X:X,$N$3,Total!W:W,B16,Total!O:O,DB!$G$5,Total!AA:AA,DB!$O$5,Total!M:M,DB!$G$9,Total!K:K,DB!$O$9,Total!C:C,$I$2)+COUNTIFS(Total!X:X,$N$3,Total!W:W,B16,Total!O:O,DB!$G$5,Total!N:N,DB!$O$5,Total!AA:AA,DB!$G$9,Total!K:K,DB!$O$9,Total!C:C,$I$2)+COUNTIFS(Total!X:X,$N$3,Total!W:W,B16,Total!O:O,DB!$G$5,Total!N:N,DB!$O$5,Total!M:M,DB!$G$9,Total!AA:AA,DB!$O$9,Total!C:C,$I$2)+COUNTIFS(Total!X:X,$N$3,Total!W:W,B16,Total!O:O,DB!$G$5,Total!N:N,DB!$O$5,Total!M:M,DB!$G$9,Total!K:K,DB!$O$9,Total!AA:AA,$I$2)</f>
        <v>0</v>
      </c>
      <c r="O16" s="31">
        <f>COUNTIFS(Total!X:X,$O$3,Total!W:W,B16,Total!O:O,DB!$G$5,Total!N:N,DB!$O$5,Total!M:M,DB!$G$9,Total!K:K,DB!$O$9,Total!C:C,$I$2)+COUNTIFS(Total!X:X,$O$3,Total!W:W,B16,Total!AA:AA,DB!$G$5,Total!AA:AA,DB!$O$5,Total!AA:AA,DB!$G$9,Total!AA:AA,DB!$O$9,Total!AA:AA,$I$2)+COUNTIFS(Total!X:X,$O$3,Total!W:W,B16,Total!O:O,DB!$G$5,Total!AA:AA,DB!$O$5,Total!AA:AA,DB!$G$9,Total!AA:AA,DB!$O$9,Total!AA:AA,$I$2)+COUNTIFS(Total!X:X,$O$3,Total!W:W,B16,Total!AA:AA,DB!$G$5,Total!N:N,DB!$O$5,Total!AA:AA,DB!$G$9,Total!AA:AA,DB!$O$9,Total!AA:AA,$I$2)+COUNTIFS(Total!X:X,$O$3,Total!W:W,B16,Total!AA:AA,DB!$G$5,Total!AA:AA,DB!$O$5,Total!M:M,DB!$G$9,Total!AA:AA,DB!$O$9,Total!AA:AA,$I$2)+COUNTIFS(Total!X:X,$O$3,Total!W:W,B16,Total!AA:AA,DB!$G$5,Total!AA:AA,DB!$O$5,Total!AA:AA,DB!$G$9,Total!K:K,DB!$O$9,Total!AA:AA,$I$2)+COUNTIFS(Total!X:X,$O$3,Total!W:W,B16,Total!AA:AA,DB!$G$5,Total!AA:AA,DB!$O$5,Total!AA:AA,DB!$G$9,Total!AA:AA,DB!$O$9,Total!C:C,$I$2)+COUNTIFS(Total!X:X,$O$3,Total!W:W,B16,Total!O:O,DB!$G$5,Total!N:N,DB!$O$5,Total!M:M,DB!$G$9,Total!AA:AA,DB!$O$9,Total!AA:AA,$I$2)+COUNTIFS(Total!X:X,$O$3,Total!W:W,B16,Total!O:O,DB!$G$5,Total!N:N,DB!$O$5,Total!AA:AA,DB!$G$9,Total!K:K,DB!$O$9,Total!AA:AA,$I$2)+COUNTIFS(Total!X:X,$O$3,Total!W:W,B16,Total!O:O,DB!$G$5,Total!N:N,DB!$O$5,Total!AA:AA,DB!$G$9,Total!AA:AA,DB!$O$9,Total!C:C,$I$2)+COUNTIFS(Total!X:X,$O$3,Total!W:W,B16,Total!O:O,DB!$G$5,Total!AA:AA,DB!$O$5,Total!M:M,DB!$G$9,Total!K:K,DB!$O$9,Total!AA:AA,$I$2)+COUNTIFS(Total!X:X,$O$3,Total!W:W,B16,Total!O:O,DB!$G$5,Total!AA:AA,DB!$O$5,Total!M:M,DB!$G$9,Total!AA:AA,DB!$O$9,Total!C:C,$I$2)+COUNTIFS(Total!X:X,$O$3,Total!W:W,B16,Total!O:O,DB!$G$5,Total!AA:AA,DB!$O$5,Total!AA:AA,DB!$G$9,Total!K:K,DB!$O$9,Total!C:C,$I$2)+COUNTIFS(Total!X:X,$O$3,Total!W:W,B16,Total!AA:AA,DB!$G$5,Total!N:N,DB!$O$5,Total!M:M,DB!$G$9,Total!K:K,DB!$O$9,Total!AA:AA,$I$2)+COUNTIFS(Total!X:X,$O$3,Total!W:W,B16,Total!AA:AA,DB!$G$5,Total!N:N,DB!$O$5,Total!M:M,DB!$G$9,Total!AA:AA,DB!$O$9,Total!C:C,$I$2)+COUNTIFS(Total!X:X,$O$3,Total!W:W,B16,Total!AA:AA,DB!$G$5,Total!N:N,DB!$O$5,Total!AA:AA,DB!$G$9,Total!K:K,DB!$O$9,Total!C:C,$I$2)+COUNTIFS(Total!X:X,$O$3,Total!W:W,B16,Total!AA:AA,DB!$G$5,Total!AA:AA,DB!$O$5,Total!M:M,DB!$G$9,Total!K:K,DB!$O$9,Total!C:C,$I$2)+COUNTIFS(Total!X:X,$O$3,Total!W:W,B16,Total!O:O,DB!$G$5,Total!N:N,DB!$O$5,Total!AA:AA,DB!$G$9,Total!AA:AA,DB!$O$9,Total!AA:AA,$I$2)+COUNTIFS(Total!X:X,$O$3,Total!W:W,B16,Total!O:O,DB!$G$5,Total!AA:AA,DB!$O$5,Total!M:M,DB!$G$9,Total!AA:AA,DB!$O$9,Total!AA:AA,$I$2)+COUNTIFS(Total!X:X,$O$3,Total!W:W,B16,Total!O:O,DB!$G$5,Total!AA:AA,DB!$O$5,Total!AA:AA,DB!$G$9,Total!K:K,DB!$O$9,Total!AA:AA,$I$2)+COUNTIFS(Total!X:X,$O$3,Total!W:W,B16,Total!O:O,DB!$G$5,Total!AA:AA,DB!$O$5,Total!AA:AA,DB!$G$9,Total!AA:AA,DB!$O$9,Total!C:C,$I$2)+COUNTIFS(Total!X:X,$O$3,Total!W:W,B16,Total!AA:AA,DB!$G$5,Total!N:N,DB!$O$5,Total!M:M,DB!$G$9,Total!AA:AA,DB!$O$9,Total!AA:AA,$I$2)+COUNTIFS(Total!X:X,$O$3,Total!W:W,B16,Total!AA:AA,DB!$G$5,Total!N:N,DB!$O$5,Total!AA:AA,DB!$G$9,Total!K:K,DB!$O$9,Total!AA:AA,$I$2)+COUNTIFS(Total!X:X,$O$3,Total!W:W,B16,Total!AA:AA,DB!$G$5,Total!N:N,DB!$O$5,Total!AA:AA,DB!$G$9,Total!AA:AA,DB!$O$9,Total!C:C,$I$2)+COUNTIFS(Total!X:X,$O$3,Total!W:W,B16,Total!AA:AA,DB!$G$5,Total!AA:AA,DB!$O$5,Total!M:M,DB!$G$9,Total!K:K,DB!$O$9,Total!AA:AA,$I$2)+COUNTIFS(Total!X:X,$O$3,Total!W:W,B16,Total!AA:AA,DB!$G$5,Total!AA:AA,DB!$O$5,Total!M:M,DB!$G$9,Total!AA:AA,DB!$O$9,Total!C:C,$I$2)+COUNTIFS(Total!X:X,$O$3,Total!W:W,B16,Total!AA:AA,DB!$G$5,Total!AA:AA,DB!$O$5,Total!AA:AA,DB!$G$9,Total!K:K,DB!$O$9,Total!C:C,$I$2)+COUNTIFS(Total!X:X,$O$3,Total!W:W,B16,Total!AA:AA,DB!$G$5,Total!N:N,DB!$O$5,Total!M:M,DB!$G$9,Total!K:K,DB!$O$9,Total!C:C,$I$2)+COUNTIFS(Total!X:X,$O$3,Total!W:W,B16,Total!O:O,DB!$G$5,Total!AA:AA,DB!$O$5,Total!M:M,DB!$G$9,Total!K:K,DB!$O$9,Total!C:C,$I$2)+COUNTIFS(Total!X:X,$O$3,Total!W:W,B16,Total!O:O,DB!$G$5,Total!N:N,DB!$O$5,Total!AA:AA,DB!$G$9,Total!K:K,DB!$O$9,Total!C:C,$I$2)+COUNTIFS(Total!X:X,$O$3,Total!W:W,B16,Total!O:O,DB!$G$5,Total!N:N,DB!$O$5,Total!M:M,DB!$G$9,Total!AA:AA,DB!$O$9,Total!C:C,$I$2)+COUNTIFS(Total!X:X,$O$3,Total!W:W,B16,Total!O:O,DB!$G$5,Total!N:N,DB!$O$5,Total!M:M,DB!$G$9,Total!K:K,DB!$O$9,Total!AA:AA,$I$2)</f>
        <v>0</v>
      </c>
      <c r="P16" s="31">
        <f>COUNTIFS(Total!X:X,$P$3,Total!W:W,B16,Total!O:O,DB!$G$5,Total!N:N,DB!$O$5,Total!M:M,DB!$G$9,Total!K:K,DB!$O$9,Total!C:C,$I$2)+COUNTIFS(Total!X:X,$P$3,Total!W:W,B16,Total!AA:AA,DB!$G$5,Total!AA:AA,DB!$O$5,Total!AA:AA,DB!$G$9,Total!AA:AA,DB!$O$9,Total!AA:AA,$I$2)+COUNTIFS(Total!X:X,$P$3,Total!W:W,B16,Total!O:O,DB!$G$5,Total!AA:AA,DB!$O$5,Total!AA:AA,DB!$G$9,Total!AA:AA,DB!$O$9,Total!AA:AA,$I$2)+COUNTIFS(Total!X:X,$P$3,Total!W:W,B16,Total!AA:AA,DB!$G$5,Total!N:N,DB!$O$5,Total!AA:AA,DB!$G$9,Total!AA:AA,DB!$O$9,Total!AA:AA,$I$2)+COUNTIFS(Total!X:X,$P$3,Total!W:W,B16,Total!AA:AA,DB!$G$5,Total!AA:AA,DB!$O$5,Total!M:M,DB!$G$9,Total!AA:AA,DB!$O$9,Total!AA:AA,$I$2)+COUNTIFS(Total!X:X,$P$3,Total!W:W,B16,Total!AA:AA,DB!$G$5,Total!AA:AA,DB!$O$5,Total!AA:AA,DB!$G$9,Total!K:K,DB!$O$9,Total!AA:AA,$I$2)+COUNTIFS(Total!X:X,$P$3,Total!W:W,B16,Total!AA:AA,DB!$G$5,Total!AA:AA,DB!$O$5,Total!AA:AA,DB!$G$9,Total!AA:AA,DB!$O$9,Total!C:C,$I$2)+COUNTIFS(Total!X:X,$P$3,Total!W:W,B16,Total!O:O,DB!$G$5,Total!N:N,DB!$O$5,Total!M:M,DB!$G$9,Total!AA:AA,DB!$O$9,Total!AA:AA,$I$2)+COUNTIFS(Total!X:X,$P$3,Total!W:W,B16,Total!O:O,DB!$G$5,Total!N:N,DB!$O$5,Total!AA:AA,DB!$G$9,Total!K:K,DB!$O$9,Total!AA:AA,$I$2)+COUNTIFS(Total!X:X,$P$3,Total!W:W,B16,Total!O:O,DB!$G$5,Total!N:N,DB!$O$5,Total!AA:AA,DB!$G$9,Total!AA:AA,DB!$O$9,Total!C:C,$I$2)+COUNTIFS(Total!X:X,$P$3,Total!W:W,B16,Total!O:O,DB!$G$5,Total!AA:AA,DB!$O$5,Total!M:M,DB!$G$9,Total!K:K,DB!$O$9,Total!AA:AA,$I$2)+COUNTIFS(Total!X:X,$P$3,Total!W:W,B16,Total!O:O,DB!$G$5,Total!AA:AA,DB!$O$5,Total!M:M,DB!$G$9,Total!AA:AA,DB!$O$9,Total!C:C,$I$2)+COUNTIFS(Total!X:X,$P$3,Total!W:W,B16,Total!O:O,DB!$G$5,Total!AA:AA,DB!$O$5,Total!AA:AA,DB!$G$9,Total!K:K,DB!$O$9,Total!C:C,$I$2)+COUNTIFS(Total!X:X,$P$3,Total!W:W,B16,Total!AA:AA,DB!$G$5,Total!N:N,DB!$O$5,Total!M:M,DB!$G$9,Total!K:K,DB!$O$9,Total!AA:AA,$I$2)+COUNTIFS(Total!X:X,$P$3,Total!W:W,B16,Total!AA:AA,DB!$G$5,Total!N:N,DB!$O$5,Total!M:M,DB!$G$9,Total!AA:AA,DB!$O$9,Total!C:C,$I$2)+COUNTIFS(Total!X:X,$P$3,Total!W:W,B16,Total!AA:AA,DB!$G$5,Total!N:N,DB!$O$5,Total!AA:AA,DB!$G$9,Total!K:K,DB!$O$9,Total!C:C,$I$2)+COUNTIFS(Total!X:X,$P$3,Total!W:W,B16,Total!AA:AA,DB!$G$5,Total!AA:AA,DB!$O$5,Total!M:M,DB!$G$9,Total!K:K,DB!$O$9,Total!C:C,$I$2)+COUNTIFS(Total!X:X,$P$3,Total!W:W,B16,Total!O:O,DB!$G$5,Total!N:N,DB!$O$5,Total!AA:AA,DB!$G$9,Total!AA:AA,DB!$O$9,Total!AA:AA,$I$2)+COUNTIFS(Total!X:X,$P$3,Total!W:W,B16,Total!O:O,DB!$G$5,Total!AA:AA,DB!$O$5,Total!M:M,DB!$G$9,Total!AA:AA,DB!$O$9,Total!AA:AA,$I$2)+COUNTIFS(Total!X:X,$P$3,Total!W:W,B16,Total!O:O,DB!$G$5,Total!AA:AA,DB!$O$5,Total!AA:AA,DB!$G$9,Total!K:K,DB!$O$9,Total!AA:AA,$I$2)+COUNTIFS(Total!X:X,$P$3,Total!W:W,B16,Total!O:O,DB!$G$5,Total!AA:AA,DB!$O$5,Total!AA:AA,DB!$G$9,Total!AA:AA,DB!$O$9,Total!C:C,$I$2)+COUNTIFS(Total!X:X,$P$3,Total!W:W,B16,Total!AA:AA,DB!$G$5,Total!N:N,DB!$O$5,Total!M:M,DB!$G$9,Total!AA:AA,DB!$O$9,Total!AA:AA,$I$2)+COUNTIFS(Total!X:X,$P$3,Total!W:W,B16,Total!AA:AA,DB!$G$5,Total!N:N,DB!$O$5,Total!AA:AA,DB!$G$9,Total!K:K,DB!$O$9,Total!AA:AA,$I$2)+COUNTIFS(Total!X:X,$P$3,Total!W:W,B16,Total!AA:AA,DB!$G$5,Total!N:N,DB!$O$5,Total!AA:AA,DB!$G$9,Total!AA:AA,DB!$O$9,Total!C:C,$I$2)+COUNTIFS(Total!X:X,$P$3,Total!W:W,B16,Total!AA:AA,DB!$G$5,Total!AA:AA,DB!$O$5,Total!M:M,DB!$G$9,Total!K:K,DB!$O$9,Total!AA:AA,$I$2)+COUNTIFS(Total!X:X,$P$3,Total!W:W,B16,Total!AA:AA,DB!$G$5,Total!AA:AA,DB!$O$5,Total!M:M,DB!$G$9,Total!AA:AA,DB!$O$9,Total!C:C,$I$2)+COUNTIFS(Total!X:X,$P$3,Total!W:W,B16,Total!AA:AA,DB!$G$5,Total!AA:AA,DB!$O$5,Total!AA:AA,DB!$G$9,Total!K:K,DB!$O$9,Total!C:C,$I$2)+COUNTIFS(Total!X:X,$P$3,Total!W:W,B16,Total!AA:AA,DB!$G$5,Total!N:N,DB!$O$5,Total!M:M,DB!$G$9,Total!K:K,DB!$O$9,Total!C:C,$I$2)+COUNTIFS(Total!X:X,$P$3,Total!W:W,B16,Total!O:O,DB!$G$5,Total!AA:AA,DB!$O$5,Total!M:M,DB!$G$9,Total!K:K,DB!$O$9,Total!C:C,$I$2)+COUNTIFS(Total!X:X,$P$3,Total!W:W,B16,Total!O:O,DB!$G$5,Total!N:N,DB!$O$5,Total!AA:AA,DB!$G$9,Total!K:K,DB!$O$9,Total!C:C,$I$2)+COUNTIFS(Total!X:X,$P$3,Total!W:W,B16,Total!O:O,DB!$G$5,Total!N:N,DB!$O$5,Total!M:M,DB!$G$9,Total!AA:AA,DB!$O$9,Total!C:C,$I$2)+COUNTIFS(Total!X:X,$P$3,Total!W:W,B16,Total!O:O,DB!$G$5,Total!N:N,DB!$O$5,Total!M:M,DB!$G$9,Total!K:K,DB!$O$9,Total!AA:AA,$I$2)</f>
        <v>0</v>
      </c>
      <c r="Q16" s="31">
        <f>COUNTIFS(Total!X:X,$Q$3,Total!W:W,B16,Total!O:O,DB!$G$5,Total!N:N,DB!$O$5,Total!M:M,DB!$G$9,Total!K:K,DB!$O$9,Total!C:C,$I$2)+COUNTIFS(Total!X:X,$Q$3,Total!W:W,B16,Total!AA:AA,DB!$G$5,Total!AA:AA,DB!$O$5,Total!AA:AA,DB!$G$9,Total!AA:AA,DB!$O$9,Total!AA:AA,$I$2)+COUNTIFS(Total!X:X,$Q$3,Total!W:W,B16,Total!O:O,DB!$G$5,Total!AA:AA,DB!$O$5,Total!AA:AA,DB!$G$9,Total!AA:AA,DB!$O$9,Total!AA:AA,$I$2)+COUNTIFS(Total!X:X,$Q$3,Total!W:W,B16,Total!AA:AA,DB!$G$5,Total!N:N,DB!$O$5,Total!AA:AA,DB!$G$9,Total!AA:AA,DB!$O$9,Total!AA:AA,$I$2)+COUNTIFS(Total!X:X,$Q$3,Total!W:W,B16,Total!AA:AA,DB!$G$5,Total!AA:AA,DB!$O$5,Total!M:M,DB!$G$9,Total!AA:AA,DB!$O$9,Total!AA:AA,$I$2)+COUNTIFS(Total!X:X,$Q$3,Total!W:W,B16,Total!AA:AA,DB!$G$5,Total!AA:AA,DB!$O$5,Total!AA:AA,DB!$G$9,Total!K:K,DB!$O$9,Total!AA:AA,$I$2)+COUNTIFS(Total!X:X,$Q$3,Total!W:W,B16,Total!AA:AA,DB!$G$5,Total!AA:AA,DB!$O$5,Total!AA:AA,DB!$G$9,Total!AA:AA,DB!$O$9,Total!C:C,$I$2)+COUNTIFS(Total!X:X,$Q$3,Total!W:W,B16,Total!O:O,DB!$G$5,Total!N:N,DB!$O$5,Total!M:M,DB!$G$9,Total!AA:AA,DB!$O$9,Total!AA:AA,$I$2)+COUNTIFS(Total!X:X,$Q$3,Total!W:W,B16,Total!O:O,DB!$G$5,Total!N:N,DB!$O$5,Total!AA:AA,DB!$G$9,Total!K:K,DB!$O$9,Total!AA:AA,$I$2)+COUNTIFS(Total!X:X,$Q$3,Total!W:W,B16,Total!O:O,DB!$G$5,Total!N:N,DB!$O$5,Total!AA:AA,DB!$G$9,Total!AA:AA,DB!$O$9,Total!C:C,$I$2)+COUNTIFS(Total!X:X,$Q$3,Total!W:W,B16,Total!O:O,DB!$G$5,Total!AA:AA,DB!$O$5,Total!M:M,DB!$G$9,Total!K:K,DB!$O$9,Total!AA:AA,$I$2)+COUNTIFS(Total!X:X,$Q$3,Total!W:W,B16,Total!O:O,DB!$G$5,Total!AA:AA,DB!$O$5,Total!M:M,DB!$G$9,Total!AA:AA,DB!$O$9,Total!C:C,$I$2)+COUNTIFS(Total!X:X,$Q$3,Total!W:W,B16,Total!O:O,DB!$G$5,Total!AA:AA,DB!$O$5,Total!AA:AA,DB!$G$9,Total!K:K,DB!$O$9,Total!C:C,$I$2)+COUNTIFS(Total!X:X,$Q$3,Total!W:W,B16,Total!AA:AA,DB!$G$5,Total!N:N,DB!$O$5,Total!M:M,DB!$G$9,Total!K:K,DB!$O$9,Total!AA:AA,$I$2)+COUNTIFS(Total!X:X,$Q$3,Total!W:W,B16,Total!AA:AA,DB!$G$5,Total!N:N,DB!$O$5,Total!M:M,DB!$G$9,Total!AA:AA,DB!$O$9,Total!C:C,$I$2)+COUNTIFS(Total!X:X,$Q$3,Total!W:W,B16,Total!AA:AA,DB!$G$5,Total!N:N,DB!$O$5,Total!AA:AA,DB!$G$9,Total!K:K,DB!$O$9,Total!C:C,$I$2)+COUNTIFS(Total!X:X,$Q$3,Total!W:W,B16,Total!AA:AA,DB!$G$5,Total!AA:AA,DB!$O$5,Total!M:M,DB!$G$9,Total!K:K,DB!$O$9,Total!C:C,$I$2)+COUNTIFS(Total!X:X,$Q$3,Total!W:W,B16,Total!O:O,DB!$G$5,Total!N:N,DB!$O$5,Total!AA:AA,DB!$G$9,Total!AA:AA,DB!$O$9,Total!AA:AA,$I$2)+COUNTIFS(Total!X:X,$Q$3,Total!W:W,B16,Total!O:O,DB!$G$5,Total!AA:AA,DB!$O$5,Total!M:M,DB!$G$9,Total!AA:AA,DB!$O$9,Total!AA:AA,$I$2)+COUNTIFS(Total!X:X,$Q$3,Total!W:W,B16,Total!O:O,DB!$G$5,Total!AA:AA,DB!$O$5,Total!AA:AA,DB!$G$9,Total!K:K,DB!$O$9,Total!AA:AA,$I$2)+COUNTIFS(Total!X:X,$Q$3,Total!W:W,B16,Total!O:O,DB!$G$5,Total!AA:AA,DB!$O$5,Total!AA:AA,DB!$G$9,Total!AA:AA,DB!$O$9,Total!C:C,$I$2)+COUNTIFS(Total!X:X,$Q$3,Total!W:W,B16,Total!AA:AA,DB!$G$5,Total!N:N,DB!$O$5,Total!M:M,DB!$G$9,Total!AA:AA,DB!$O$9,Total!AA:AA,$I$2)+COUNTIFS(Total!X:X,$Q$3,Total!W:W,B16,Total!AA:AA,DB!$G$5,Total!N:N,DB!$O$5,Total!AA:AA,DB!$G$9,Total!K:K,DB!$O$9,Total!AA:AA,$I$2)+COUNTIFS(Total!X:X,$Q$3,Total!W:W,B16,Total!AA:AA,DB!$G$5,Total!N:N,DB!$O$5,Total!AA:AA,DB!$G$9,Total!AA:AA,DB!$O$9,Total!C:C,$I$2)+COUNTIFS(Total!X:X,$Q$3,Total!W:W,B16,Total!AA:AA,DB!$G$5,Total!AA:AA,DB!$O$5,Total!M:M,DB!$G$9,Total!K:K,DB!$O$9,Total!AA:AA,$I$2)+COUNTIFS(Total!X:X,$Q$3,Total!W:W,B16,Total!AA:AA,DB!$G$5,Total!AA:AA,DB!$O$5,Total!M:M,DB!$G$9,Total!AA:AA,DB!$O$9,Total!C:C,$I$2)+COUNTIFS(Total!X:X,$Q$3,Total!W:W,B16,Total!AA:AA,DB!$G$5,Total!AA:AA,DB!$O$5,Total!AA:AA,DB!$G$9,Total!K:K,DB!$O$9,Total!C:C,$I$2)+COUNTIFS(Total!X:X,$Q$3,Total!W:W,B16,Total!AA:AA,DB!$G$5,Total!N:N,DB!$O$5,Total!M:M,DB!$G$9,Total!K:K,DB!$O$9,Total!C:C,$I$2)+COUNTIFS(Total!X:X,$Q$3,Total!W:W,B16,Total!O:O,DB!$G$5,Total!AA:AA,DB!$O$5,Total!M:M,DB!$G$9,Total!K:K,DB!$O$9,Total!C:C,$I$2)+COUNTIFS(Total!X:X,$Q$3,Total!W:W,B16,Total!O:O,DB!$G$5,Total!N:N,DB!$O$5,Total!AA:AA,DB!$G$9,Total!K:K,DB!$O$9,Total!C:C,$I$2)+COUNTIFS(Total!X:X,$Q$3,Total!W:W,B16,Total!O:O,DB!$G$5,Total!N:N,DB!$O$5,Total!M:M,DB!$G$9,Total!AA:AA,DB!$O$9,Total!C:C,$I$2)+COUNTIFS(Total!X:X,$Q$3,Total!W:W,B16,Total!O:O,DB!$G$5,Total!N:N,DB!$O$5,Total!M:M,DB!$G$9,Total!K:K,DB!$O$9,Total!AA:AA,$I$2)</f>
        <v>1</v>
      </c>
      <c r="R16" s="31">
        <f>COUNTIFS(Total!X:X,$R$3,Total!W:W,B16,Total!O:O,DB!$G$5,Total!N:N,DB!$O$5,Total!M:M,DB!$G$9,Total!K:K,DB!$O$9,Total!C:C,$I$2)+COUNTIFS(Total!X:X,$R$3,Total!W:W,B16,Total!AA:AA,DB!$G$5,Total!AA:AA,DB!$O$5,Total!AA:AA,DB!$G$9,Total!AA:AA,DB!$O$9,Total!AA:AA,$I$2)+COUNTIFS(Total!X:X,$R$3,Total!W:W,B16,Total!O:O,DB!$G$5,Total!AA:AA,DB!$O$5,Total!AA:AA,DB!$G$9,Total!AA:AA,DB!$O$9,Total!AA:AA,$I$2)+COUNTIFS(Total!X:X,$R$3,Total!W:W,B16,Total!AA:AA,DB!$G$5,Total!N:N,DB!$O$5,Total!AA:AA,DB!$G$9,Total!AA:AA,DB!$O$9,Total!AA:AA,$I$2)+COUNTIFS(Total!X:X,$R$3,Total!W:W,B16,Total!AA:AA,DB!$G$5,Total!AA:AA,DB!$O$5,Total!M:M,DB!$G$9,Total!AA:AA,DB!$O$9,Total!AA:AA,$I$2)+COUNTIFS(Total!X:X,$R$3,Total!W:W,B16,Total!AA:AA,DB!$G$5,Total!AA:AA,DB!$O$5,Total!AA:AA,DB!$G$9,Total!K:K,DB!$O$9,Total!AA:AA,$I$2)+COUNTIFS(Total!X:X,$R$3,Total!W:W,B16,Total!AA:AA,DB!$G$5,Total!AA:AA,DB!$O$5,Total!AA:AA,DB!$G$9,Total!AA:AA,DB!$O$9,Total!C:C,$I$2)+COUNTIFS(Total!X:X,$R$3,Total!W:W,B16,Total!O:O,DB!$G$5,Total!N:N,DB!$O$5,Total!M:M,DB!$G$9,Total!AA:AA,DB!$O$9,Total!AA:AA,$I$2)+COUNTIFS(Total!X:X,$R$3,Total!W:W,B16,Total!O:O,DB!$G$5,Total!N:N,DB!$O$5,Total!AA:AA,DB!$G$9,Total!K:K,DB!$O$9,Total!AA:AA,$I$2)+COUNTIFS(Total!X:X,$R$3,Total!W:W,B16,Total!O:O,DB!$G$5,Total!N:N,DB!$O$5,Total!AA:AA,DB!$G$9,Total!AA:AA,DB!$O$9,Total!C:C,$I$2)+COUNTIFS(Total!X:X,$R$3,Total!W:W,B16,Total!O:O,DB!$G$5,Total!AA:AA,DB!$O$5,Total!M:M,DB!$G$9,Total!K:K,DB!$O$9,Total!AA:AA,$I$2)+COUNTIFS(Total!X:X,$R$3,Total!W:W,B16,Total!O:O,DB!$G$5,Total!AA:AA,DB!$O$5,Total!M:M,DB!$G$9,Total!AA:AA,DB!$O$9,Total!C:C,$I$2)+COUNTIFS(Total!X:X,$R$3,Total!W:W,B16,Total!O:O,DB!$G$5,Total!AA:AA,DB!$O$5,Total!AA:AA,DB!$G$9,Total!K:K,DB!$O$9,Total!C:C,$I$2)+COUNTIFS(Total!X:X,$R$3,Total!W:W,B16,Total!AA:AA,DB!$G$5,Total!N:N,DB!$O$5,Total!M:M,DB!$G$9,Total!K:K,DB!$O$9,Total!AA:AA,$I$2)+COUNTIFS(Total!X:X,$R$3,Total!W:W,B16,Total!AA:AA,DB!$G$5,Total!N:N,DB!$O$5,Total!M:M,DB!$G$9,Total!AA:AA,DB!$O$9,Total!C:C,$I$2)+COUNTIFS(Total!X:X,$R$3,Total!W:W,B16,Total!AA:AA,DB!$G$5,Total!N:N,DB!$O$5,Total!AA:AA,DB!$G$9,Total!K:K,DB!$O$9,Total!C:C,$I$2)+COUNTIFS(Total!X:X,$R$3,Total!W:W,B16,Total!AA:AA,DB!$G$5,Total!AA:AA,DB!$O$5,Total!M:M,DB!$G$9,Total!K:K,DB!$O$9,Total!C:C,$I$2)+COUNTIFS(Total!X:X,$R$3,Total!W:W,B16,Total!O:O,DB!$G$5,Total!N:N,DB!$O$5,Total!AA:AA,DB!$G$9,Total!AA:AA,DB!$O$9,Total!AA:AA,$I$2)+COUNTIFS(Total!X:X,$R$3,Total!W:W,B16,Total!O:O,DB!$G$5,Total!AA:AA,DB!$O$5,Total!M:M,DB!$G$9,Total!AA:AA,DB!$O$9,Total!AA:AA,$I$2)+COUNTIFS(Total!X:X,$R$3,Total!W:W,B16,Total!O:O,DB!$G$5,Total!AA:AA,DB!$O$5,Total!AA:AA,DB!$G$9,Total!K:K,DB!$O$9,Total!AA:AA,$I$2)+COUNTIFS(Total!X:X,$R$3,Total!W:W,B16,Total!O:O,DB!$G$5,Total!AA:AA,DB!$O$5,Total!AA:AA,DB!$G$9,Total!AA:AA,DB!$O$9,Total!C:C,$I$2)+COUNTIFS(Total!X:X,$R$3,Total!W:W,B16,Total!AA:AA,DB!$G$5,Total!N:N,DB!$O$5,Total!M:M,DB!$G$9,Total!AA:AA,DB!$O$9,Total!AA:AA,$I$2)+COUNTIFS(Total!X:X,$R$3,Total!W:W,B16,Total!AA:AA,DB!$G$5,Total!N:N,DB!$O$5,Total!AA:AA,DB!$G$9,Total!K:K,DB!$O$9,Total!AA:AA,$I$2)+COUNTIFS(Total!X:X,$R$3,Total!W:W,B16,Total!AA:AA,DB!$G$5,Total!N:N,DB!$O$5,Total!AA:AA,DB!$G$9,Total!AA:AA,DB!$O$9,Total!C:C,$I$2)+COUNTIFS(Total!X:X,$R$3,Total!W:W,B16,Total!AA:AA,DB!$G$5,Total!AA:AA,DB!$O$5,Total!M:M,DB!$G$9,Total!K:K,DB!$O$9,Total!AA:AA,$I$2)+COUNTIFS(Total!X:X,$R$3,Total!W:W,B16,Total!AA:AA,DB!$G$5,Total!AA:AA,DB!$O$5,Total!M:M,DB!$G$9,Total!AA:AA,DB!$O$9,Total!C:C,$I$2)+COUNTIFS(Total!X:X,$R$3,Total!W:W,B16,Total!AA:AA,DB!$G$5,Total!AA:AA,DB!$O$5,Total!AA:AA,DB!$G$9,Total!K:K,DB!$O$9,Total!C:C,$I$2)+COUNTIFS(Total!X:X,$R$3,Total!W:W,B16,Total!AA:AA,DB!$G$5,Total!N:N,DB!$O$5,Total!M:M,DB!$G$9,Total!K:K,DB!$O$9,Total!C:C,$I$2)+COUNTIFS(Total!X:X,$R$3,Total!W:W,B16,Total!O:O,DB!$G$5,Total!AA:AA,DB!$O$5,Total!M:M,DB!$G$9,Total!K:K,DB!$O$9,Total!C:C,$I$2)+COUNTIFS(Total!X:X,$R$3,Total!W:W,B16,Total!O:O,DB!$G$5,Total!N:N,DB!$O$5,Total!AA:AA,DB!$G$9,Total!K:K,DB!$O$9,Total!C:C,$I$2)+COUNTIFS(Total!X:X,$R$3,Total!W:W,B16,Total!O:O,DB!$G$5,Total!N:N,DB!$O$5,Total!M:M,DB!$G$9,Total!AA:AA,DB!$O$9,Total!C:C,$I$2)+COUNTIFS(Total!X:X,$R$3,Total!W:W,B16,Total!O:O,DB!$G$5,Total!N:N,DB!$O$5,Total!M:M,DB!$G$9,Total!K:K,DB!$O$9,Total!AA:AA,$I$2)</f>
        <v>0</v>
      </c>
      <c r="S16" s="31">
        <f>COUNTIFS(Total!X:X,$S$3,Total!W:W,B16,Total!O:O,DB!$G$5,Total!N:N,DB!$O$5,Total!M:M,DB!$G$9,Total!K:K,DB!$O$9,Total!C:C,$I$2)+COUNTIFS(Total!X:X,$S$3,Total!W:W,B16,Total!AA:AA,DB!$G$5,Total!AA:AA,DB!$O$5,Total!AA:AA,DB!$G$9,Total!AA:AA,DB!$O$9,Total!AA:AA,$I$2)+COUNTIFS(Total!X:X,$S$3,Total!W:W,B16,Total!O:O,DB!$G$5,Total!AA:AA,DB!$O$5,Total!AA:AA,DB!$G$9,Total!AA:AA,DB!$O$9,Total!AA:AA,$I$2)+COUNTIFS(Total!X:X,$S$3,Total!W:W,B16,Total!AA:AA,DB!$G$5,Total!N:N,DB!$O$5,Total!AA:AA,DB!$G$9,Total!AA:AA,DB!$O$9,Total!AA:AA,$I$2)+COUNTIFS(Total!X:X,$S$3,Total!W:W,B16,Total!AA:AA,DB!$G$5,Total!AA:AA,DB!$O$5,Total!M:M,DB!$G$9,Total!AA:AA,DB!$O$9,Total!AA:AA,$I$2)+COUNTIFS(Total!X:X,$S$3,Total!W:W,B16,Total!AA:AA,DB!$G$5,Total!AA:AA,DB!$O$5,Total!AA:AA,DB!$G$9,Total!K:K,DB!$O$9,Total!AA:AA,$I$2)+COUNTIFS(Total!X:X,$S$3,Total!W:W,B16,Total!AA:AA,DB!$G$5,Total!AA:AA,DB!$O$5,Total!AA:AA,DB!$G$9,Total!AA:AA,DB!$O$9,Total!C:C,$I$2)+COUNTIFS(Total!X:X,$S$3,Total!W:W,B16,Total!O:O,DB!$G$5,Total!N:N,DB!$O$5,Total!M:M,DB!$G$9,Total!AA:AA,DB!$O$9,Total!AA:AA,$I$2)+COUNTIFS(Total!X:X,$S$3,Total!W:W,B16,Total!O:O,DB!$G$5,Total!N:N,DB!$O$5,Total!AA:AA,DB!$G$9,Total!K:K,DB!$O$9,Total!AA:AA,$I$2)+COUNTIFS(Total!X:X,$S$3,Total!W:W,B16,Total!O:O,DB!$G$5,Total!N:N,DB!$O$5,Total!AA:AA,DB!$G$9,Total!AA:AA,DB!$O$9,Total!C:C,$I$2)+COUNTIFS(Total!X:X,$S$3,Total!W:W,B16,Total!O:O,DB!$G$5,Total!AA:AA,DB!$O$5,Total!M:M,DB!$G$9,Total!K:K,DB!$O$9,Total!AA:AA,$I$2)+COUNTIFS(Total!X:X,$S$3,Total!W:W,B16,Total!O:O,DB!$G$5,Total!AA:AA,DB!$O$5,Total!M:M,DB!$G$9,Total!AA:AA,DB!$O$9,Total!C:C,$I$2)+COUNTIFS(Total!X:X,$S$3,Total!W:W,B16,Total!O:O,DB!$G$5,Total!AA:AA,DB!$O$5,Total!AA:AA,DB!$G$9,Total!K:K,DB!$O$9,Total!C:C,$I$2)+COUNTIFS(Total!X:X,$S$3,Total!W:W,B16,Total!AA:AA,DB!$G$5,Total!N:N,DB!$O$5,Total!M:M,DB!$G$9,Total!K:K,DB!$O$9,Total!AA:AA,$I$2)+COUNTIFS(Total!X:X,$S$3,Total!W:W,B16,Total!AA:AA,DB!$G$5,Total!N:N,DB!$O$5,Total!M:M,DB!$G$9,Total!AA:AA,DB!$O$9,Total!C:C,$I$2)+COUNTIFS(Total!X:X,$S$3,Total!W:W,B16,Total!AA:AA,DB!$G$5,Total!N:N,DB!$O$5,Total!AA:AA,DB!$G$9,Total!K:K,DB!$O$9,Total!C:C,$I$2)+COUNTIFS(Total!X:X,$S$3,Total!W:W,B16,Total!AA:AA,DB!$G$5,Total!AA:AA,DB!$O$5,Total!M:M,DB!$G$9,Total!K:K,DB!$O$9,Total!C:C,$I$2)+COUNTIFS(Total!X:X,$S$3,Total!W:W,B16,Total!O:O,DB!$G$5,Total!N:N,DB!$O$5,Total!AA:AA,DB!$G$9,Total!AA:AA,DB!$O$9,Total!AA:AA,$I$2)+COUNTIFS(Total!X:X,$S$3,Total!W:W,B16,Total!O:O,DB!$G$5,Total!AA:AA,DB!$O$5,Total!M:M,DB!$G$9,Total!AA:AA,DB!$O$9,Total!AA:AA,$I$2)+COUNTIFS(Total!X:X,$S$3,Total!W:W,B16,Total!O:O,DB!$G$5,Total!AA:AA,DB!$O$5,Total!AA:AA,DB!$G$9,Total!K:K,DB!$O$9,Total!AA:AA,$I$2)+COUNTIFS(Total!X:X,$S$3,Total!W:W,B16,Total!O:O,DB!$G$5,Total!AA:AA,DB!$O$5,Total!AA:AA,DB!$G$9,Total!AA:AA,DB!$O$9,Total!C:C,$I$2)+COUNTIFS(Total!X:X,$S$3,Total!W:W,B16,Total!AA:AA,DB!$G$5,Total!N:N,DB!$O$5,Total!M:M,DB!$G$9,Total!AA:AA,DB!$O$9,Total!AA:AA,$I$2)+COUNTIFS(Total!X:X,$S$3,Total!W:W,B16,Total!AA:AA,DB!$G$5,Total!N:N,DB!$O$5,Total!AA:AA,DB!$G$9,Total!K:K,DB!$O$9,Total!AA:AA,$I$2)+COUNTIFS(Total!X:X,$S$3,Total!W:W,B16,Total!AA:AA,DB!$G$5,Total!N:N,DB!$O$5,Total!AA:AA,DB!$G$9,Total!AA:AA,DB!$O$9,Total!C:C,$I$2)+COUNTIFS(Total!X:X,$S$3,Total!W:W,B16,Total!AA:AA,DB!$G$5,Total!AA:AA,DB!$O$5,Total!M:M,DB!$G$9,Total!K:K,DB!$O$9,Total!AA:AA,$I$2)+COUNTIFS(Total!X:X,$S$3,Total!W:W,B16,Total!AA:AA,DB!$G$5,Total!AA:AA,DB!$O$5,Total!M:M,DB!$G$9,Total!AA:AA,DB!$O$9,Total!C:C,$I$2)+COUNTIFS(Total!X:X,$S$3,Total!W:W,B16,Total!AA:AA,DB!$G$5,Total!AA:AA,DB!$O$5,Total!AA:AA,DB!$G$9,Total!K:K,DB!$O$9,Total!C:C,$I$2)+COUNTIFS(Total!X:X,$S$3,Total!W:W,B16,Total!AA:AA,DB!$G$5,Total!N:N,DB!$O$5,Total!M:M,DB!$G$9,Total!K:K,DB!$O$9,Total!C:C,$I$2)+COUNTIFS(Total!X:X,$S$3,Total!W:W,B16,Total!O:O,DB!$G$5,Total!AA:AA,DB!$O$5,Total!M:M,DB!$G$9,Total!K:K,DB!$O$9,Total!C:C,$I$2)+COUNTIFS(Total!X:X,$S$3,Total!W:W,B16,Total!O:O,DB!$G$5,Total!N:N,DB!$O$5,Total!AA:AA,DB!$G$9,Total!K:K,DB!$O$9,Total!C:C,$I$2)+COUNTIFS(Total!X:X,$S$3,Total!W:W,B16,Total!O:O,DB!$G$5,Total!N:N,DB!$O$5,Total!M:M,DB!$G$9,Total!AA:AA,DB!$O$9,Total!C:C,$I$2)+COUNTIFS(Total!X:X,$S$3,Total!W:W,B16,Total!O:O,DB!$G$5,Total!N:N,DB!$O$5,Total!M:M,DB!$G$9,Total!K:K,DB!$O$9,Total!AA:AA,$I$2)</f>
        <v>0</v>
      </c>
      <c r="T16" s="31">
        <f>COUNTIFS(Total!X:X,$T$3,Total!W:W,B16,Total!O:O,DB!$G$5,Total!N:N,DB!$O$5,Total!M:M,DB!$G$9,Total!K:K,DB!$O$9,Total!C:C,$I$2)+COUNTIFS(Total!X:X,$T$3,Total!W:W,B16,Total!AA:AA,DB!$G$5,Total!AA:AA,DB!$O$5,Total!AA:AA,DB!$G$9,Total!AA:AA,DB!$O$9,Total!AA:AA,$I$2)+COUNTIFS(Total!X:X,$T$3,Total!W:W,B16,Total!O:O,DB!$G$5,Total!AA:AA,DB!$O$5,Total!AA:AA,DB!$G$9,Total!AA:AA,DB!$O$9,Total!AA:AA,$I$2)+COUNTIFS(Total!X:X,$T$3,Total!W:W,B16,Total!AA:AA,DB!$G$5,Total!N:N,DB!$O$5,Total!AA:AA,DB!$G$9,Total!AA:AA,DB!$O$9,Total!AA:AA,$I$2)+COUNTIFS(Total!X:X,$T$3,Total!W:W,B16,Total!AA:AA,DB!$G$5,Total!AA:AA,DB!$O$5,Total!M:M,DB!$G$9,Total!AA:AA,DB!$O$9,Total!AA:AA,$I$2)+COUNTIFS(Total!X:X,$T$3,Total!W:W,B16,Total!AA:AA,DB!$G$5,Total!AA:AA,DB!$O$5,Total!AA:AA,DB!$G$9,Total!K:K,DB!$O$9,Total!AA:AA,$I$2)+COUNTIFS(Total!X:X,$T$3,Total!W:W,B16,Total!AA:AA,DB!$G$5,Total!AA:AA,DB!$O$5,Total!AA:AA,DB!$G$9,Total!AA:AA,DB!$O$9,Total!C:C,$I$2)+COUNTIFS(Total!X:X,$T$3,Total!W:W,B16,Total!O:O,DB!$G$5,Total!N:N,DB!$O$5,Total!M:M,DB!$G$9,Total!AA:AA,DB!$O$9,Total!AA:AA,$I$2)+COUNTIFS(Total!X:X,$T$3,Total!W:W,B16,Total!O:O,DB!$G$5,Total!N:N,DB!$O$5,Total!AA:AA,DB!$G$9,Total!K:K,DB!$O$9,Total!AA:AA,$I$2)+COUNTIFS(Total!X:X,$T$3,Total!W:W,B16,Total!O:O,DB!$G$5,Total!N:N,DB!$O$5,Total!AA:AA,DB!$G$9,Total!AA:AA,DB!$O$9,Total!C:C,$I$2)+COUNTIFS(Total!X:X,$T$3,Total!W:W,B16,Total!O:O,DB!$G$5,Total!AA:AA,DB!$O$5,Total!M:M,DB!$G$9,Total!K:K,DB!$O$9,Total!AA:AA,$I$2)+COUNTIFS(Total!X:X,$T$3,Total!W:W,B16,Total!O:O,DB!$G$5,Total!AA:AA,DB!$O$5,Total!M:M,DB!$G$9,Total!AA:AA,DB!$O$9,Total!C:C,$I$2)+COUNTIFS(Total!X:X,$T$3,Total!W:W,B16,Total!O:O,DB!$G$5,Total!AA:AA,DB!$O$5,Total!AA:AA,DB!$G$9,Total!K:K,DB!$O$9,Total!C:C,$I$2)+COUNTIFS(Total!X:X,$T$3,Total!W:W,B16,Total!AA:AA,DB!$G$5,Total!N:N,DB!$O$5,Total!M:M,DB!$G$9,Total!K:K,DB!$O$9,Total!AA:AA,$I$2)+COUNTIFS(Total!X:X,$T$3,Total!W:W,B16,Total!AA:AA,DB!$G$5,Total!N:N,DB!$O$5,Total!M:M,DB!$G$9,Total!AA:AA,DB!$O$9,Total!C:C,$I$2)+COUNTIFS(Total!X:X,$T$3,Total!W:W,B16,Total!AA:AA,DB!$G$5,Total!N:N,DB!$O$5,Total!AA:AA,DB!$G$9,Total!K:K,DB!$O$9,Total!C:C,$I$2)+COUNTIFS(Total!X:X,$T$3,Total!W:W,B16,Total!AA:AA,DB!$G$5,Total!AA:AA,DB!$O$5,Total!M:M,DB!$G$9,Total!K:K,DB!$O$9,Total!C:C,$I$2)+COUNTIFS(Total!X:X,$T$3,Total!W:W,B16,Total!O:O,DB!$G$5,Total!N:N,DB!$O$5,Total!AA:AA,DB!$G$9,Total!AA:AA,DB!$O$9,Total!AA:AA,$I$2)+COUNTIFS(Total!X:X,$T$3,Total!W:W,B16,Total!O:O,DB!$G$5,Total!AA:AA,DB!$O$5,Total!M:M,DB!$G$9,Total!AA:AA,DB!$O$9,Total!AA:AA,$I$2)+COUNTIFS(Total!X:X,$T$3,Total!W:W,B16,Total!O:O,DB!$G$5,Total!AA:AA,DB!$O$5,Total!AA:AA,DB!$G$9,Total!K:K,DB!$O$9,Total!AA:AA,$I$2)+COUNTIFS(Total!X:X,$T$3,Total!W:W,B16,Total!O:O,DB!$G$5,Total!AA:AA,DB!$O$5,Total!AA:AA,DB!$G$9,Total!AA:AA,DB!$O$9,Total!C:C,$I$2)+COUNTIFS(Total!X:X,$T$3,Total!W:W,B16,Total!AA:AA,DB!$G$5,Total!N:N,DB!$O$5,Total!M:M,DB!$G$9,Total!AA:AA,DB!$O$9,Total!AA:AA,$I$2)+COUNTIFS(Total!X:X,$T$3,Total!W:W,B16,Total!AA:AA,DB!$G$5,Total!N:N,DB!$O$5,Total!AA:AA,DB!$G$9,Total!K:K,DB!$O$9,Total!AA:AA,$I$2)+COUNTIFS(Total!X:X,$T$3,Total!W:W,B16,Total!AA:AA,DB!$G$5,Total!N:N,DB!$O$5,Total!AA:AA,DB!$G$9,Total!AA:AA,DB!$O$9,Total!C:C,$I$2)+COUNTIFS(Total!X:X,$T$3,Total!W:W,B16,Total!AA:AA,DB!$G$5,Total!AA:AA,DB!$O$5,Total!M:M,DB!$G$9,Total!K:K,DB!$O$9,Total!AA:AA,$I$2)+COUNTIFS(Total!X:X,$T$3,Total!W:W,B16,Total!AA:AA,DB!$G$5,Total!AA:AA,DB!$O$5,Total!M:M,DB!$G$9,Total!AA:AA,DB!$O$9,Total!C:C,$I$2)+COUNTIFS(Total!X:X,$T$3,Total!W:W,B16,Total!AA:AA,DB!$G$5,Total!AA:AA,DB!$O$5,Total!AA:AA,DB!$G$9,Total!K:K,DB!$O$9,Total!C:C,$I$2)+COUNTIFS(Total!X:X,$T$3,Total!W:W,B16,Total!AA:AA,DB!$G$5,Total!N:N,DB!$O$5,Total!M:M,DB!$G$9,Total!K:K,DB!$O$9,Total!C:C,$I$2)+COUNTIFS(Total!X:X,$T$3,Total!W:W,B16,Total!O:O,DB!$G$5,Total!AA:AA,DB!$O$5,Total!M:M,DB!$G$9,Total!K:K,DB!$O$9,Total!C:C,$I$2)+COUNTIFS(Total!X:X,$T$3,Total!W:W,B16,Total!O:O,DB!$G$5,Total!N:N,DB!$O$5,Total!AA:AA,DB!$G$9,Total!K:K,DB!$O$9,Total!C:C,$I$2)+COUNTIFS(Total!X:X,$T$3,Total!W:W,B16,Total!O:O,DB!$G$5,Total!N:N,DB!$O$5,Total!M:M,DB!$G$9,Total!AA:AA,DB!$O$9,Total!C:C,$I$2)+COUNTIFS(Total!X:X,$T$3,Total!W:W,B16,Total!O:O,DB!$G$5,Total!N:N,DB!$O$5,Total!M:M,DB!$G$9,Total!K:K,DB!$O$9,Total!AA:AA,$I$2)</f>
        <v>0</v>
      </c>
      <c r="U16" s="31">
        <f>COUNTIFS(Total!X:X,$U$3,Total!W:W,B16,Total!O:O,DB!$G$5,Total!N:N,DB!$O$5,Total!M:M,DB!$G$9,Total!K:K,DB!$O$9,Total!C:C,$I$2)+COUNTIFS(Total!X:X,$U$3,Total!W:W,B16,Total!AA:AA,DB!$G$5,Total!AA:AA,DB!$O$5,Total!AA:AA,DB!$G$9,Total!AA:AA,DB!$O$9,Total!AA:AA,$I$2)+COUNTIFS(Total!X:X,$U$3,Total!W:W,B16,Total!O:O,DB!$G$5,Total!AA:AA,DB!$O$5,Total!AA:AA,DB!$G$9,Total!AA:AA,DB!$O$9,Total!AA:AA,$I$2)+COUNTIFS(Total!X:X,$U$3,Total!W:W,B16,Total!AA:AA,DB!$G$5,Total!N:N,DB!$O$5,Total!AA:AA,DB!$G$9,Total!AA:AA,DB!$O$9,Total!AA:AA,$I$2)+COUNTIFS(Total!X:X,$U$3,Total!W:W,B16,Total!AA:AA,DB!$G$5,Total!AA:AA,DB!$O$5,Total!M:M,DB!$G$9,Total!AA:AA,DB!$O$9,Total!AA:AA,$I$2)+COUNTIFS(Total!X:X,$U$3,Total!W:W,B16,Total!AA:AA,DB!$G$5,Total!AA:AA,DB!$O$5,Total!AA:AA,DB!$G$9,Total!K:K,DB!$O$9,Total!AA:AA,$I$2)+COUNTIFS(Total!X:X,$U$3,Total!W:W,B16,Total!AA:AA,DB!$G$5,Total!AA:AA,DB!$O$5,Total!AA:AA,DB!$G$9,Total!AA:AA,DB!$O$9,Total!C:C,$I$2)+COUNTIFS(Total!X:X,$U$3,Total!W:W,B16,Total!O:O,DB!$G$5,Total!N:N,DB!$O$5,Total!M:M,DB!$G$9,Total!AA:AA,DB!$O$9,Total!AA:AA,$I$2)+COUNTIFS(Total!X:X,$U$3,Total!W:W,B16,Total!O:O,DB!$G$5,Total!N:N,DB!$O$5,Total!AA:AA,DB!$G$9,Total!K:K,DB!$O$9,Total!AA:AA,$I$2)+COUNTIFS(Total!X:X,$U$3,Total!W:W,B16,Total!O:O,DB!$G$5,Total!N:N,DB!$O$5,Total!AA:AA,DB!$G$9,Total!AA:AA,DB!$O$9,Total!C:C,$I$2)+COUNTIFS(Total!X:X,$U$3,Total!W:W,B16,Total!O:O,DB!$G$5,Total!AA:AA,DB!$O$5,Total!M:M,DB!$G$9,Total!K:K,DB!$O$9,Total!AA:AA,$I$2)+COUNTIFS(Total!X:X,$U$3,Total!W:W,B16,Total!O:O,DB!$G$5,Total!AA:AA,DB!$O$5,Total!M:M,DB!$G$9,Total!AA:AA,DB!$O$9,Total!C:C,$I$2)+COUNTIFS(Total!X:X,$U$3,Total!W:W,B16,Total!O:O,DB!$G$5,Total!AA:AA,DB!$O$5,Total!AA:AA,DB!$G$9,Total!K:K,DB!$O$9,Total!C:C,$I$2)+COUNTIFS(Total!X:X,$U$3,Total!W:W,B16,Total!AA:AA,DB!$G$5,Total!N:N,DB!$O$5,Total!M:M,DB!$G$9,Total!K:K,DB!$O$9,Total!AA:AA,$I$2)+COUNTIFS(Total!X:X,$U$3,Total!W:W,B16,Total!AA:AA,DB!$G$5,Total!N:N,DB!$O$5,Total!M:M,DB!$G$9,Total!AA:AA,DB!$O$9,Total!C:C,$I$2)+COUNTIFS(Total!X:X,$U$3,Total!W:W,B16,Total!AA:AA,DB!$G$5,Total!N:N,DB!$O$5,Total!AA:AA,DB!$G$9,Total!K:K,DB!$O$9,Total!C:C,$I$2)+COUNTIFS(Total!X:X,$U$3,Total!W:W,B16,Total!AA:AA,DB!$G$5,Total!AA:AA,DB!$O$5,Total!M:M,DB!$G$9,Total!K:K,DB!$O$9,Total!C:C,$I$2)+COUNTIFS(Total!X:X,$U$3,Total!W:W,B16,Total!O:O,DB!$G$5,Total!N:N,DB!$O$5,Total!AA:AA,DB!$G$9,Total!AA:AA,DB!$O$9,Total!AA:AA,$I$2)+COUNTIFS(Total!X:X,$U$3,Total!W:W,B16,Total!O:O,DB!$G$5,Total!AA:AA,DB!$O$5,Total!M:M,DB!$G$9,Total!AA:AA,DB!$O$9,Total!AA:AA,$I$2)+COUNTIFS(Total!X:X,$U$3,Total!W:W,B16,Total!O:O,DB!$G$5,Total!AA:AA,DB!$O$5,Total!AA:AA,DB!$G$9,Total!K:K,DB!$O$9,Total!AA:AA,$I$2)+COUNTIFS(Total!X:X,$U$3,Total!W:W,B16,Total!O:O,DB!$G$5,Total!AA:AA,DB!$O$5,Total!AA:AA,DB!$G$9,Total!AA:AA,DB!$O$9,Total!C:C,$I$2)+COUNTIFS(Total!X:X,$U$3,Total!W:W,B16,Total!AA:AA,DB!$G$5,Total!N:N,DB!$O$5,Total!M:M,DB!$G$9,Total!AA:AA,DB!$O$9,Total!AA:AA,$I$2)+COUNTIFS(Total!X:X,$U$3,Total!W:W,B16,Total!AA:AA,DB!$G$5,Total!N:N,DB!$O$5,Total!AA:AA,DB!$G$9,Total!K:K,DB!$O$9,Total!AA:AA,$I$2)+COUNTIFS(Total!X:X,$U$3,Total!W:W,B16,Total!AA:AA,DB!$G$5,Total!N:N,DB!$O$5,Total!AA:AA,DB!$G$9,Total!AA:AA,DB!$O$9,Total!C:C,$I$2)+COUNTIFS(Total!X:X,$U$3,Total!W:W,B16,Total!AA:AA,DB!$G$5,Total!AA:AA,DB!$O$5,Total!M:M,DB!$G$9,Total!K:K,DB!$O$9,Total!AA:AA,$I$2)+COUNTIFS(Total!X:X,$U$3,Total!W:W,B16,Total!AA:AA,DB!$G$5,Total!AA:AA,DB!$O$5,Total!M:M,DB!$G$9,Total!AA:AA,DB!$O$9,Total!C:C,$I$2)+COUNTIFS(Total!X:X,$U$3,Total!W:W,B16,Total!AA:AA,DB!$G$5,Total!AA:AA,DB!$O$5,Total!AA:AA,DB!$G$9,Total!K:K,DB!$O$9,Total!C:C,$I$2)+COUNTIFS(Total!X:X,$U$3,Total!W:W,B16,Total!AA:AA,DB!$G$5,Total!N:N,DB!$O$5,Total!M:M,DB!$G$9,Total!K:K,DB!$O$9,Total!C:C,$I$2)+COUNTIFS(Total!X:X,$U$3,Total!W:W,B16,Total!O:O,DB!$G$5,Total!AA:AA,DB!$O$5,Total!M:M,DB!$G$9,Total!K:K,DB!$O$9,Total!C:C,$I$2)+COUNTIFS(Total!X:X,$U$3,Total!W:W,B16,Total!O:O,DB!$G$5,Total!N:N,DB!$O$5,Total!AA:AA,DB!$G$9,Total!K:K,DB!$O$9,Total!C:C,$I$2)+COUNTIFS(Total!X:X,$U$3,Total!W:W,B16,Total!O:O,DB!$G$5,Total!N:N,DB!$O$5,Total!M:M,DB!$G$9,Total!AA:AA,DB!$O$9,Total!C:C,$I$2)+COUNTIFS(Total!X:X,$U$3,Total!W:W,B16,Total!O:O,DB!$G$5,Total!N:N,DB!$O$5,Total!M:M,DB!$G$9,Total!K:K,DB!$O$9,Total!AA:AA,$I$2)</f>
        <v>0</v>
      </c>
      <c r="V16" s="31">
        <f>COUNTIFS(Total!X:X,$V$3,Total!W:W,B16,Total!O:O,DB!$G$5,Total!N:N,DB!$O$5,Total!M:M,DB!$G$9,Total!K:K,DB!$O$9,Total!C:C,$I$2)+COUNTIFS(Total!X:X,$V$3,Total!W:W,B16,Total!AA:AA,DB!$G$5,Total!AA:AA,DB!$O$5,Total!AA:AA,DB!$G$9,Total!AA:AA,DB!$O$9,Total!AA:AA,$I$2)+COUNTIFS(Total!X:X,$V$3,Total!W:W,B16,Total!O:O,DB!$G$5,Total!AA:AA,DB!$O$5,Total!AA:AA,DB!$G$9,Total!AA:AA,DB!$O$9,Total!AA:AA,$I$2)+COUNTIFS(Total!X:X,$V$3,Total!W:W,B16,Total!AA:AA,DB!$G$5,Total!N:N,DB!$O$5,Total!AA:AA,DB!$G$9,Total!AA:AA,DB!$O$9,Total!AA:AA,$I$2)+COUNTIFS(Total!X:X,$V$3,Total!W:W,B16,Total!AA:AA,DB!$G$5,Total!AA:AA,DB!$O$5,Total!M:M,DB!$G$9,Total!AA:AA,DB!$O$9,Total!AA:AA,$I$2)+COUNTIFS(Total!X:X,$V$3,Total!W:W,B16,Total!AA:AA,DB!$G$5,Total!AA:AA,DB!$O$5,Total!AA:AA,DB!$G$9,Total!K:K,DB!$O$9,Total!AA:AA,$I$2)+COUNTIFS(Total!X:X,$V$3,Total!W:W,B16,Total!AA:AA,DB!$G$5,Total!AA:AA,DB!$O$5,Total!AA:AA,DB!$G$9,Total!AA:AA,DB!$O$9,Total!C:C,$I$2)+COUNTIFS(Total!X:X,$V$3,Total!W:W,B16,Total!O:O,DB!$G$5,Total!N:N,DB!$O$5,Total!M:M,DB!$G$9,Total!AA:AA,DB!$O$9,Total!AA:AA,$I$2)+COUNTIFS(Total!X:X,$V$3,Total!W:W,B16,Total!O:O,DB!$G$5,Total!N:N,DB!$O$5,Total!AA:AA,DB!$G$9,Total!K:K,DB!$O$9,Total!AA:AA,$I$2)+COUNTIFS(Total!X:X,$V$3,Total!W:W,B16,Total!O:O,DB!$G$5,Total!N:N,DB!$O$5,Total!AA:AA,DB!$G$9,Total!AA:AA,DB!$O$9,Total!C:C,$I$2)+COUNTIFS(Total!X:X,$V$3,Total!W:W,B16,Total!O:O,DB!$G$5,Total!AA:AA,DB!$O$5,Total!M:M,DB!$G$9,Total!K:K,DB!$O$9,Total!AA:AA,$I$2)+COUNTIFS(Total!X:X,$V$3,Total!W:W,B16,Total!O:O,DB!$G$5,Total!AA:AA,DB!$O$5,Total!M:M,DB!$G$9,Total!AA:AA,DB!$O$9,Total!C:C,$I$2)+COUNTIFS(Total!X:X,$V$3,Total!W:W,B16,Total!O:O,DB!$G$5,Total!AA:AA,DB!$O$5,Total!AA:AA,DB!$G$9,Total!K:K,DB!$O$9,Total!C:C,$I$2)+COUNTIFS(Total!X:X,$V$3,Total!W:W,B16,Total!AA:AA,DB!$G$5,Total!N:N,DB!$O$5,Total!M:M,DB!$G$9,Total!K:K,DB!$O$9,Total!AA:AA,$I$2)+COUNTIFS(Total!X:X,$V$3,Total!W:W,B16,Total!AA:AA,DB!$G$5,Total!N:N,DB!$O$5,Total!M:M,DB!$G$9,Total!AA:AA,DB!$O$9,Total!C:C,$I$2)+COUNTIFS(Total!X:X,$V$3,Total!W:W,B16,Total!AA:AA,DB!$G$5,Total!N:N,DB!$O$5,Total!AA:AA,DB!$G$9,Total!K:K,DB!$O$9,Total!C:C,$I$2)+COUNTIFS(Total!X:X,$V$3,Total!W:W,B16,Total!AA:AA,DB!$G$5,Total!AA:AA,DB!$O$5,Total!M:M,DB!$G$9,Total!K:K,DB!$O$9,Total!C:C,$I$2)+COUNTIFS(Total!X:X,$V$3,Total!W:W,B16,Total!O:O,DB!$G$5,Total!N:N,DB!$O$5,Total!AA:AA,DB!$G$9,Total!AA:AA,DB!$O$9,Total!AA:AA,$I$2)+COUNTIFS(Total!X:X,$V$3,Total!W:W,B16,Total!O:O,DB!$G$5,Total!AA:AA,DB!$O$5,Total!M:M,DB!$G$9,Total!AA:AA,DB!$O$9,Total!AA:AA,$I$2)+COUNTIFS(Total!X:X,$V$3,Total!W:W,B16,Total!O:O,DB!$G$5,Total!AA:AA,DB!$O$5,Total!AA:AA,DB!$G$9,Total!K:K,DB!$O$9,Total!AA:AA,$I$2)+COUNTIFS(Total!X:X,$V$3,Total!W:W,B16,Total!O:O,DB!$G$5,Total!AA:AA,DB!$O$5,Total!AA:AA,DB!$G$9,Total!AA:AA,DB!$O$9,Total!C:C,$I$2)+COUNTIFS(Total!X:X,$V$3,Total!W:W,B16,Total!AA:AA,DB!$G$5,Total!N:N,DB!$O$5,Total!M:M,DB!$G$9,Total!AA:AA,DB!$O$9,Total!AA:AA,$I$2)+COUNTIFS(Total!X:X,$V$3,Total!W:W,B16,Total!AA:AA,DB!$G$5,Total!N:N,DB!$O$5,Total!AA:AA,DB!$G$9,Total!K:K,DB!$O$9,Total!AA:AA,$I$2)+COUNTIFS(Total!X:X,$V$3,Total!W:W,B16,Total!AA:AA,DB!$G$5,Total!N:N,DB!$O$5,Total!AA:AA,DB!$G$9,Total!AA:AA,DB!$O$9,Total!C:C,$I$2)+COUNTIFS(Total!X:X,$V$3,Total!W:W,B16,Total!AA:AA,DB!$G$5,Total!AA:AA,DB!$O$5,Total!M:M,DB!$G$9,Total!K:K,DB!$O$9,Total!AA:AA,$I$2)+COUNTIFS(Total!X:X,$V$3,Total!W:W,B16,Total!AA:AA,DB!$G$5,Total!AA:AA,DB!$O$5,Total!M:M,DB!$G$9,Total!AA:AA,DB!$O$9,Total!C:C,$I$2)+COUNTIFS(Total!X:X,$V$3,Total!W:W,B16,Total!AA:AA,DB!$G$5,Total!AA:AA,DB!$O$5,Total!AA:AA,DB!$G$9,Total!K:K,DB!$O$9,Total!C:C,$I$2)+COUNTIFS(Total!X:X,$V$3,Total!W:W,B16,Total!AA:AA,DB!$G$5,Total!N:N,DB!$O$5,Total!M:M,DB!$G$9,Total!K:K,DB!$O$9,Total!C:C,$I$2)+COUNTIFS(Total!X:X,$V$3,Total!W:W,B16,Total!O:O,DB!$G$5,Total!AA:AA,DB!$O$5,Total!M:M,DB!$G$9,Total!K:K,DB!$O$9,Total!C:C,$I$2)+COUNTIFS(Total!X:X,$V$3,Total!W:W,B16,Total!O:O,DB!$G$5,Total!N:N,DB!$O$5,Total!AA:AA,DB!$G$9,Total!K:K,DB!$O$9,Total!C:C,$I$2)+COUNTIFS(Total!X:X,$V$3,Total!W:W,B16,Total!O:O,DB!$G$5,Total!N:N,DB!$O$5,Total!M:M,DB!$G$9,Total!AA:AA,DB!$O$9,Total!C:C,$I$2)+COUNTIFS(Total!X:X,$V$3,Total!W:W,B16,Total!O:O,DB!$G$5,Total!N:N,DB!$O$5,Total!M:M,DB!$G$9,Total!K:K,DB!$O$9,Total!AA:AA,$I$2)</f>
        <v>0</v>
      </c>
      <c r="W16" s="31">
        <f>COUNTIFS(Total!X:X,$W$3,Total!W:W,B16,Total!O:O,DB!$G$5,Total!N:N,DB!$O$5,Total!M:M,DB!$G$9,Total!K:K,DB!$O$9,Total!C:C,$I$2)+COUNTIFS(Total!X:X,$W$3,Total!W:W,B16,Total!AA:AA,DB!$G$5,Total!AA:AA,DB!$O$5,Total!AA:AA,DB!$G$9,Total!AA:AA,DB!$O$9,Total!AA:AA,$I$2)+COUNTIFS(Total!X:X,$W$3,Total!W:W,B16,Total!O:O,DB!$G$5,Total!AA:AA,DB!$O$5,Total!AA:AA,DB!$G$9,Total!AA:AA,DB!$O$9,Total!AA:AA,$I$2)+COUNTIFS(Total!X:X,$W$3,Total!W:W,B16,Total!AA:AA,DB!$G$5,Total!N:N,DB!$O$5,Total!AA:AA,DB!$G$9,Total!AA:AA,DB!$O$9,Total!AA:AA,$I$2)+COUNTIFS(Total!X:X,$W$3,Total!W:W,B16,Total!AA:AA,DB!$G$5,Total!AA:AA,DB!$O$5,Total!M:M,DB!$G$9,Total!AA:AA,DB!$O$9,Total!AA:AA,$I$2)+COUNTIFS(Total!X:X,$W$3,Total!W:W,B16,Total!AA:AA,DB!$G$5,Total!AA:AA,DB!$O$5,Total!AA:AA,DB!$G$9,Total!K:K,DB!$O$9,Total!AA:AA,$I$2)+COUNTIFS(Total!X:X,$W$3,Total!W:W,B16,Total!AA:AA,DB!$G$5,Total!AA:AA,DB!$O$5,Total!AA:AA,DB!$G$9,Total!AA:AA,DB!$O$9,Total!C:C,$I$2)+COUNTIFS(Total!X:X,$W$3,Total!W:W,B16,Total!O:O,DB!$G$5,Total!N:N,DB!$O$5,Total!M:M,DB!$G$9,Total!AA:AA,DB!$O$9,Total!AA:AA,$I$2)+COUNTIFS(Total!X:X,$W$3,Total!W:W,B16,Total!O:O,DB!$G$5,Total!N:N,DB!$O$5,Total!AA:AA,DB!$G$9,Total!K:K,DB!$O$9,Total!AA:AA,$I$2)+COUNTIFS(Total!X:X,$W$3,Total!W:W,B16,Total!O:O,DB!$G$5,Total!N:N,DB!$O$5,Total!AA:AA,DB!$G$9,Total!AA:AA,DB!$O$9,Total!C:C,$I$2)+COUNTIFS(Total!X:X,$W$3,Total!W:W,B16,Total!O:O,DB!$G$5,Total!AA:AA,DB!$O$5,Total!M:M,DB!$G$9,Total!K:K,DB!$O$9,Total!AA:AA,$I$2)+COUNTIFS(Total!X:X,$W$3,Total!W:W,B16,Total!O:O,DB!$G$5,Total!AA:AA,DB!$O$5,Total!M:M,DB!$G$9,Total!AA:AA,DB!$O$9,Total!C:C,$I$2)+COUNTIFS(Total!X:X,$W$3,Total!W:W,B16,Total!O:O,DB!$G$5,Total!AA:AA,DB!$O$5,Total!AA:AA,DB!$G$9,Total!K:K,DB!$O$9,Total!C:C,$I$2)+COUNTIFS(Total!X:X,$W$3,Total!W:W,B16,Total!AA:AA,DB!$G$5,Total!N:N,DB!$O$5,Total!M:M,DB!$G$9,Total!K:K,DB!$O$9,Total!AA:AA,$I$2)+COUNTIFS(Total!X:X,$W$3,Total!W:W,B16,Total!AA:AA,DB!$G$5,Total!N:N,DB!$O$5,Total!M:M,DB!$G$9,Total!AA:AA,DB!$O$9,Total!C:C,$I$2)+COUNTIFS(Total!X:X,$W$3,Total!W:W,B16,Total!AA:AA,DB!$G$5,Total!N:N,DB!$O$5,Total!AA:AA,DB!$G$9,Total!K:K,DB!$O$9,Total!C:C,$I$2)+COUNTIFS(Total!X:X,$W$3,Total!W:W,B16,Total!AA:AA,DB!$G$5,Total!AA:AA,DB!$O$5,Total!M:M,DB!$G$9,Total!K:K,DB!$O$9,Total!C:C,$I$2)+COUNTIFS(Total!X:X,$W$3,Total!W:W,B16,Total!O:O,DB!$G$5,Total!N:N,DB!$O$5,Total!AA:AA,DB!$G$9,Total!AA:AA,DB!$O$9,Total!AA:AA,$I$2)+COUNTIFS(Total!X:X,$W$3,Total!W:W,B16,Total!O:O,DB!$G$5,Total!AA:AA,DB!$O$5,Total!M:M,DB!$G$9,Total!AA:AA,DB!$O$9,Total!AA:AA,$I$2)+COUNTIFS(Total!X:X,$W$3,Total!W:W,B16,Total!O:O,DB!$G$5,Total!AA:AA,DB!$O$5,Total!AA:AA,DB!$G$9,Total!K:K,DB!$O$9,Total!AA:AA,$I$2)+COUNTIFS(Total!X:X,$W$3,Total!W:W,B16,Total!O:O,DB!$G$5,Total!AA:AA,DB!$O$5,Total!AA:AA,DB!$G$9,Total!AA:AA,DB!$O$9,Total!C:C,$I$2)+COUNTIFS(Total!X:X,$W$3,Total!W:W,B16,Total!AA:AA,DB!$G$5,Total!N:N,DB!$O$5,Total!M:M,DB!$G$9,Total!AA:AA,DB!$O$9,Total!AA:AA,$I$2)+COUNTIFS(Total!X:X,$W$3,Total!W:W,B16,Total!AA:AA,DB!$G$5,Total!N:N,DB!$O$5,Total!AA:AA,DB!$G$9,Total!K:K,DB!$O$9,Total!AA:AA,$I$2)+COUNTIFS(Total!X:X,$W$3,Total!W:W,B16,Total!AA:AA,DB!$G$5,Total!N:N,DB!$O$5,Total!AA:AA,DB!$G$9,Total!AA:AA,DB!$O$9,Total!C:C,$I$2)+COUNTIFS(Total!X:X,$W$3,Total!W:W,B16,Total!AA:AA,DB!$G$5,Total!AA:AA,DB!$O$5,Total!M:M,DB!$G$9,Total!K:K,DB!$O$9,Total!AA:AA,$I$2)+COUNTIFS(Total!X:X,$W$3,Total!W:W,B16,Total!AA:AA,DB!$G$5,Total!AA:AA,DB!$O$5,Total!M:M,DB!$G$9,Total!AA:AA,DB!$O$9,Total!C:C,$I$2)+COUNTIFS(Total!X:X,$W$3,Total!W:W,B16,Total!AA:AA,DB!$G$5,Total!AA:AA,DB!$O$5,Total!AA:AA,DB!$G$9,Total!K:K,DB!$O$9,Total!C:C,$I$2)+COUNTIFS(Total!X:X,$W$3,Total!W:W,B16,Total!AA:AA,DB!$G$5,Total!N:N,DB!$O$5,Total!M:M,DB!$G$9,Total!K:K,DB!$O$9,Total!C:C,$I$2)+COUNTIFS(Total!X:X,$W$3,Total!W:W,B16,Total!O:O,DB!$G$5,Total!AA:AA,DB!$O$5,Total!M:M,DB!$G$9,Total!K:K,DB!$O$9,Total!C:C,$I$2)+COUNTIFS(Total!X:X,$W$3,Total!W:W,B16,Total!O:O,DB!$G$5,Total!N:N,DB!$O$5,Total!AA:AA,DB!$G$9,Total!K:K,DB!$O$9,Total!C:C,$I$2)+COUNTIFS(Total!X:X,$W$3,Total!W:W,B16,Total!O:O,DB!$G$5,Total!N:N,DB!$O$5,Total!M:M,DB!$G$9,Total!AA:AA,DB!$O$9,Total!C:C,$I$2)+COUNTIFS(Total!X:X,$W$3,Total!W:W,B16,Total!O:O,DB!$G$5,Total!N:N,DB!$O$5,Total!M:M,DB!$G$9,Total!K:K,DB!$O$9,Total!AA:AA,$I$2)</f>
        <v>0</v>
      </c>
      <c r="X16" s="31">
        <f>COUNTIFS(Total!X:X,$X$3,Total!W:W,B16,Total!O:O,DB!$G$5,Total!N:N,DB!$O$5,Total!M:M,DB!$G$9,Total!K:K,DB!$O$9,Total!C:C,$I$2)+COUNTIFS(Total!X:X,$X$3,Total!W:W,B16,Total!AA:AA,DB!$G$5,Total!AA:AA,DB!$O$5,Total!AA:AA,DB!$G$9,Total!AA:AA,DB!$O$9,Total!AA:AA,$I$2)+COUNTIFS(Total!X:X,$X$3,Total!W:W,B16,Total!O:O,DB!$G$5,Total!AA:AA,DB!$O$5,Total!AA:AA,DB!$G$9,Total!AA:AA,DB!$O$9,Total!AA:AA,$I$2)+COUNTIFS(Total!X:X,$X$3,Total!W:W,B16,Total!AA:AA,DB!$G$5,Total!N:N,DB!$O$5,Total!AA:AA,DB!$G$9,Total!AA:AA,DB!$O$9,Total!AA:AA,$I$2)+COUNTIFS(Total!X:X,$X$3,Total!W:W,B16,Total!AA:AA,DB!$G$5,Total!AA:AA,DB!$O$5,Total!M:M,DB!$G$9,Total!AA:AA,DB!$O$9,Total!AA:AA,$I$2)+COUNTIFS(Total!X:X,$X$3,Total!W:W,B16,Total!AA:AA,DB!$G$5,Total!AA:AA,DB!$O$5,Total!AA:AA,DB!$G$9,Total!K:K,DB!$O$9,Total!AA:AA,$I$2)+COUNTIFS(Total!X:X,$X$3,Total!W:W,B16,Total!AA:AA,DB!$G$5,Total!AA:AA,DB!$O$5,Total!AA:AA,DB!$G$9,Total!AA:AA,DB!$O$9,Total!C:C,$I$2)+COUNTIFS(Total!X:X,$X$3,Total!W:W,B16,Total!O:O,DB!$G$5,Total!N:N,DB!$O$5,Total!M:M,DB!$G$9,Total!AA:AA,DB!$O$9,Total!AA:AA,$I$2)+COUNTIFS(Total!X:X,$X$3,Total!W:W,B16,Total!O:O,DB!$G$5,Total!N:N,DB!$O$5,Total!AA:AA,DB!$G$9,Total!K:K,DB!$O$9,Total!AA:AA,$I$2)+COUNTIFS(Total!X:X,$X$3,Total!W:W,B16,Total!O:O,DB!$G$5,Total!N:N,DB!$O$5,Total!AA:AA,DB!$G$9,Total!AA:AA,DB!$O$9,Total!C:C,$I$2)+COUNTIFS(Total!X:X,$X$3,Total!W:W,B16,Total!O:O,DB!$G$5,Total!AA:AA,DB!$O$5,Total!M:M,DB!$G$9,Total!K:K,DB!$O$9,Total!AA:AA,$I$2)+COUNTIFS(Total!X:X,$X$3,Total!W:W,B16,Total!O:O,DB!$G$5,Total!AA:AA,DB!$O$5,Total!M:M,DB!$G$9,Total!AA:AA,DB!$O$9,Total!C:C,$I$2)+COUNTIFS(Total!X:X,$X$3,Total!W:W,B16,Total!O:O,DB!$G$5,Total!AA:AA,DB!$O$5,Total!AA:AA,DB!$G$9,Total!K:K,DB!$O$9,Total!C:C,$I$2)+COUNTIFS(Total!X:X,$X$3,Total!W:W,B16,Total!AA:AA,DB!$G$5,Total!N:N,DB!$O$5,Total!M:M,DB!$G$9,Total!K:K,DB!$O$9,Total!AA:AA,$I$2)+COUNTIFS(Total!X:X,$X$3,Total!W:W,B16,Total!AA:AA,DB!$G$5,Total!N:N,DB!$O$5,Total!M:M,DB!$G$9,Total!AA:AA,DB!$O$9,Total!C:C,$I$2)+COUNTIFS(Total!X:X,$X$3,Total!W:W,B16,Total!AA:AA,DB!$G$5,Total!N:N,DB!$O$5,Total!AA:AA,DB!$G$9,Total!K:K,DB!$O$9,Total!C:C,$I$2)+COUNTIFS(Total!X:X,$X$3,Total!W:W,B16,Total!AA:AA,DB!$G$5,Total!AA:AA,DB!$O$5,Total!M:M,DB!$G$9,Total!K:K,DB!$O$9,Total!C:C,$I$2)+COUNTIFS(Total!X:X,$X$3,Total!W:W,B16,Total!O:O,DB!$G$5,Total!N:N,DB!$O$5,Total!AA:AA,DB!$G$9,Total!AA:AA,DB!$O$9,Total!AA:AA,$I$2)+COUNTIFS(Total!X:X,$X$3,Total!W:W,B16,Total!O:O,DB!$G$5,Total!AA:AA,DB!$O$5,Total!M:M,DB!$G$9,Total!AA:AA,DB!$O$9,Total!AA:AA,$I$2)+COUNTIFS(Total!X:X,$X$3,Total!W:W,B16,Total!O:O,DB!$G$5,Total!AA:AA,DB!$O$5,Total!AA:AA,DB!$G$9,Total!K:K,DB!$O$9,Total!AA:AA,$I$2)+COUNTIFS(Total!X:X,$X$3,Total!W:W,B16,Total!O:O,DB!$G$5,Total!AA:AA,DB!$O$5,Total!AA:AA,DB!$G$9,Total!AA:AA,DB!$O$9,Total!C:C,$I$2)+COUNTIFS(Total!X:X,$X$3,Total!W:W,B16,Total!AA:AA,DB!$G$5,Total!N:N,DB!$O$5,Total!M:M,DB!$G$9,Total!AA:AA,DB!$O$9,Total!AA:AA,$I$2)+COUNTIFS(Total!X:X,$X$3,Total!W:W,B16,Total!AA:AA,DB!$G$5,Total!N:N,DB!$O$5,Total!AA:AA,DB!$G$9,Total!K:K,DB!$O$9,Total!AA:AA,$I$2)+COUNTIFS(Total!X:X,$X$3,Total!W:W,B16,Total!AA:AA,DB!$G$5,Total!N:N,DB!$O$5,Total!AA:AA,DB!$G$9,Total!AA:AA,DB!$O$9,Total!C:C,$I$2)+COUNTIFS(Total!X:X,$X$3,Total!W:W,B16,Total!AA:AA,DB!$G$5,Total!AA:AA,DB!$O$5,Total!M:M,DB!$G$9,Total!K:K,DB!$O$9,Total!AA:AA,$I$2)+COUNTIFS(Total!X:X,$X$3,Total!W:W,B16,Total!AA:AA,DB!$G$5,Total!AA:AA,DB!$O$5,Total!M:M,DB!$G$9,Total!AA:AA,DB!$O$9,Total!C:C,$I$2)+COUNTIFS(Total!X:X,$X$3,Total!W:W,B16,Total!AA:AA,DB!$G$5,Total!AA:AA,DB!$O$5,Total!AA:AA,DB!$G$9,Total!K:K,DB!$O$9,Total!C:C,$I$2)+COUNTIFS(Total!X:X,$X$3,Total!W:W,B16,Total!AA:AA,DB!$G$5,Total!N:N,DB!$O$5,Total!M:M,DB!$G$9,Total!K:K,DB!$O$9,Total!C:C,$I$2)+COUNTIFS(Total!X:X,$X$3,Total!W:W,B16,Total!O:O,DB!$G$5,Total!AA:AA,DB!$O$5,Total!M:M,DB!$G$9,Total!K:K,DB!$O$9,Total!C:C,$I$2)+COUNTIFS(Total!X:X,$X$3,Total!W:W,B16,Total!O:O,DB!$G$5,Total!N:N,DB!$O$5,Total!AA:AA,DB!$G$9,Total!K:K,DB!$O$9,Total!C:C,$I$2)+COUNTIFS(Total!X:X,$X$3,Total!W:W,B16,Total!O:O,DB!$G$5,Total!N:N,DB!$O$5,Total!M:M,DB!$G$9,Total!AA:AA,DB!$O$9,Total!C:C,$I$2)+COUNTIFS(Total!X:X,$X$3,Total!W:W,B16,Total!O:O,DB!$G$5,Total!N:N,DB!$O$5,Total!M:M,DB!$G$9,Total!K:K,DB!$O$9,Total!AA:AA,$I$2)</f>
        <v>0</v>
      </c>
      <c r="Y16" s="31">
        <f t="shared" si="0"/>
        <v>3</v>
      </c>
      <c r="Z16" s="31">
        <f t="shared" si="1"/>
        <v>3</v>
      </c>
      <c r="AA16" s="31">
        <f t="shared" si="1"/>
        <v>2</v>
      </c>
      <c r="AE16" s="44"/>
    </row>
    <row r="17" spans="1:31" ht="30" customHeight="1" x14ac:dyDescent="0.25">
      <c r="A17" s="43">
        <v>14</v>
      </c>
      <c r="B17" s="53" t="s">
        <v>172</v>
      </c>
      <c r="C17" s="31">
        <f>COUNTIFS(Total!W:W,B17,Total!O:O,DB!$G$5,Total!N:N,DB!$O$5,Total!M:M,DB!$G$9,Total!K:K,DB!$O$9,Total!C:C,$I$2)+COUNTIFS(Total!W:W,B17,Total!AA:AA,DB!$G$5,Total!AA:AA,DB!$O$5,Total!AA:AA,DB!$G$9,Total!AA:AA,DB!$O$9,Total!AA:AA,$I$2)+COUNTIFS(Total!W:W,B17,Total!O:O,DB!$G$5,Total!AA:AA,DB!$O$5,Total!AA:AA,DB!$G$9,Total!AA:AA,DB!$O$9,Total!AA:AA,$I$2)+COUNTIFS(Total!W:W,B17,Total!AA:AA,DB!$G$5,Total!N:N,DB!$O$5,Total!AA:AA,DB!$G$9,Total!AA:AA,DB!$O$9,Total!AA:AA,$I$2)+COUNTIFS(Total!W:W,B17,Total!AA:AA,DB!$G$5,Total!AA:AA,DB!$O$5,Total!M:M,DB!$G$9,Total!AA:AA,DB!$O$9,Total!AA:AA,$I$2)+COUNTIFS(Total!W:W,B17,Total!AA:AA,DB!$G$5,Total!AA:AA,DB!$O$5,Total!AA:AA,DB!$G$9,Total!K:K,DB!$O$9,Total!AA:AA,$I$2)+COUNTIFS(Total!W:W,B17,Total!AA:AA,DB!$G$5,Total!AA:AA,DB!$O$5,Total!AA:AA,DB!$G$9,Total!AA:AA,DB!$O$9,Total!C:C,$I$2)+COUNTIFS(Total!W:W,B17,Total!O:O,DB!$G$5,Total!N:N,DB!$O$5,Total!M:M,DB!$G$9,Total!AA:AA,DB!$O$9,Total!AA:AA,$I$2)+COUNTIFS(Total!W:W,B17,Total!O:O,DB!$G$5,Total!N:N,DB!$O$5,Total!AA:AA,DB!$G$9,Total!K:K,DB!$O$9,Total!AA:AA,$I$2)+COUNTIFS(Total!W:W,B17,Total!O:O,DB!$G$5,Total!N:N,DB!$O$5,Total!AA:AA,DB!$G$9,Total!AA:AA,DB!$O$9,Total!C:C,$I$2)+COUNTIFS(Total!W:W,B17,Total!O:O,DB!$G$5,Total!AA:AA,DB!$O$5,Total!M:M,DB!$G$9,Total!K:K,DB!$O$9,Total!AA:AA,$I$2)+COUNTIFS(Total!W:W,B17,Total!O:O,DB!$G$5,Total!AA:AA,DB!$O$5,Total!M:M,DB!$G$9,Total!AA:AA,DB!$O$9,Total!C:C,$I$2)+COUNTIFS(Total!W:W,B17,Total!O:O,DB!$G$5,Total!AA:AA,DB!$O$5,Total!AA:AA,DB!$G$9,Total!K:K,DB!$O$9,Total!C:C,$I$2)+COUNTIFS(Total!W:W,B17,Total!AA:AA,DB!$G$5,Total!N:N,DB!$O$5,Total!M:M,DB!$G$9,Total!K:K,DB!$O$9,Total!AA:AA,$I$2)+COUNTIFS(Total!W:W,B17,Total!AA:AA,DB!$G$5,Total!N:N,DB!$O$5,Total!M:M,DB!$G$9,Total!AA:AA,DB!$O$9,Total!C:C,$I$2)+COUNTIFS(Total!W:W,B17,Total!AA:AA,DB!$G$5,Total!N:N,DB!$O$5,Total!AA:AA,DB!$G$9,Total!K:K,DB!$O$9,Total!C:C,$I$2)+COUNTIFS(Total!W:W,B17,Total!AA:AA,DB!$G$5,Total!AA:AA,DB!$O$5,Total!M:M,DB!$G$9,Total!K:K,DB!$O$9,Total!C:C,$I$2)+COUNTIFS(Total!W:W,B17,Total!O:O,DB!$G$5,Total!N:N,DB!$O$5,Total!AA:AA,DB!$G$9,Total!AA:AA,DB!$O$9,Total!AA:AA,$I$2)+COUNTIFS(Total!W:W,B17,Total!O:O,DB!$G$5,Total!AA:AA,DB!$O$5,Total!M:M,DB!$G$9,Total!AA:AA,DB!$O$9,Total!AA:AA,$I$2)+COUNTIFS(Total!W:W,B17,Total!O:O,DB!$G$5,Total!AA:AA,DB!$O$5,Total!AA:AA,DB!$G$9,Total!K:K,DB!$O$9,Total!AA:AA,$I$2)+COUNTIFS(Total!W:W,B17,Total!O:O,DB!$G$5,Total!AA:AA,DB!$O$5,Total!AA:AA,DB!$G$9,Total!AA:AA,DB!$O$9,Total!C:C,$I$2)+COUNTIFS(Total!W:W,B17,Total!AA:AA,DB!$G$5,Total!N:N,DB!$O$5,Total!M:M,DB!$G$9,Total!AA:AA,DB!$O$9,Total!AA:AA,$I$2)+COUNTIFS(Total!W:W,B17,Total!AA:AA,DB!$G$5,Total!N:N,DB!$O$5,Total!AA:AA,DB!$G$9,Total!K:K,DB!$O$9,Total!AA:AA,$I$2)+COUNTIFS(Total!W:W,B17,Total!AA:AA,DB!$G$5,Total!N:N,DB!$O$5,Total!AA:AA,DB!$G$9,Total!AA:AA,DB!$O$9,Total!C:C,$I$2)+COUNTIFS(Total!W:W,B17,Total!AA:AA,DB!$G$5,Total!AA:AA,DB!$O$5,Total!M:M,DB!$G$9,Total!K:K,DB!$O$9,Total!AA:AA,$I$2)+COUNTIFS(Total!W:W,B17,Total!AA:AA,DB!$G$5,Total!AA:AA,DB!$O$5,Total!M:M,DB!$G$9,Total!AA:AA,DB!$O$9,Total!C:C,$I$2)+COUNTIFS(Total!W:W,B17,Total!AA:AA,DB!$G$5,Total!AA:AA,DB!$O$5,Total!AA:AA,DB!$G$9,Total!K:K,DB!$O$9,Total!C:C,$I$2)+COUNTIFS(Total!W:W,B17,Total!AA:AA,DB!$G$5,Total!N:N,DB!$O$5,Total!M:M,DB!$G$9,Total!K:K,DB!$O$9,Total!C:C,$I$2)+COUNTIFS(Total!W:W,B17,Total!O:O,DB!$G$5,Total!AA:AA,DB!$O$5,Total!M:M,DB!$G$9,Total!K:K,DB!$O$9,Total!C:C,$I$2)+COUNTIFS(Total!W:W,B17,Total!O:O,DB!$G$5,Total!N:N,DB!$O$5,Total!AA:AA,DB!$G$9,Total!K:K,DB!$O$9,Total!C:C,$I$2)+COUNTIFS(Total!W:W,B17,Total!O:O,DB!$G$5,Total!N:N,DB!$O$5,Total!M:M,DB!$G$9,Total!AA:AA,DB!$O$9,Total!C:C,$I$2)+COUNTIFS(Total!W:W,B17,Total!O:O,DB!$G$5,Total!N:N,DB!$O$5,Total!M:M,DB!$G$9,Total!K:K,DB!$O$9,Total!AA:AA,$I$2)</f>
        <v>1</v>
      </c>
      <c r="D17" s="31">
        <f>COUNTIFS(Total!X:X,$AF$2,Total!W:W,B17,Total!O:O,DB!$G$5,Total!N:N,DB!$O$5,Total!M:M,DB!$G$9,Total!K:K,DB!$O$9,Total!C:C,$I$2)+COUNTIFS(Total!X:X,$AF$2,Total!W:W,B17,Total!AA:AA,DB!$G$5,Total!AA:AA,DB!$O$5,Total!AA:AA,DB!$G$9,Total!AA:AA,DB!$O$9,Total!AA:AA,$I$2)+COUNTIFS(Total!X:X,$AF$2,Total!W:W,B17,Total!O:O,DB!$G$5,Total!AA:AA,DB!$O$5,Total!AA:AA,DB!$G$9,Total!AA:AA,DB!$O$9,Total!AA:AA,$I$2)+COUNTIFS(Total!X:X,$AF$2,Total!W:W,B17,Total!AA:AA,DB!$G$5,Total!N:N,DB!$O$5,Total!AA:AA,DB!$G$9,Total!AA:AA,DB!$O$9,Total!AA:AA,$I$2)+COUNTIFS(Total!X:X,$AF$2,Total!W:W,B17,Total!AA:AA,DB!$G$5,Total!AA:AA,DB!$O$5,Total!M:M,DB!$G$9,Total!AA:AA,DB!$O$9,Total!AA:AA,$I$2)+COUNTIFS(Total!X:X,$AF$2,Total!W:W,B17,Total!AA:AA,DB!$G$5,Total!AA:AA,DB!$O$5,Total!AA:AA,DB!$G$9,Total!K:K,DB!$O$9,Total!AA:AA,$I$2)+COUNTIFS(Total!X:X,$AF$2,Total!W:W,B17,Total!AA:AA,DB!$G$5,Total!AA:AA,DB!$O$5,Total!AA:AA,DB!$G$9,Total!AA:AA,DB!$O$9,Total!C:C,$I$2)+COUNTIFS(Total!X:X,$AF$2,Total!W:W,B17,Total!O:O,DB!$G$5,Total!N:N,DB!$O$5,Total!M:M,DB!$G$9,Total!AA:AA,DB!$O$9,Total!AA:AA,$I$2)+COUNTIFS(Total!X:X,$AF$2,Total!W:W,B17,Total!O:O,DB!$G$5,Total!N:N,DB!$O$5,Total!AA:AA,DB!$G$9,Total!K:K,DB!$O$9,Total!AA:AA,$I$2)+COUNTIFS(Total!X:X,$AF$2,Total!W:W,B17,Total!O:O,DB!$G$5,Total!N:N,DB!$O$5,Total!AA:AA,DB!$G$9,Total!AA:AA,DB!$O$9,Total!C:C,$I$2)+COUNTIFS(Total!X:X,$AF$2,Total!W:W,B17,Total!O:O,DB!$G$5,Total!AA:AA,DB!$O$5,Total!M:M,DB!$G$9,Total!K:K,DB!$O$9,Total!AA:AA,$I$2)+COUNTIFS(Total!X:X,$AF$2,Total!W:W,B17,Total!O:O,DB!$G$5,Total!AA:AA,DB!$O$5,Total!M:M,DB!$G$9,Total!AA:AA,DB!$O$9,Total!C:C,$I$2)+COUNTIFS(Total!X:X,$AF$2,Total!W:W,B17,Total!O:O,DB!$G$5,Total!AA:AA,DB!$O$5,Total!AA:AA,DB!$G$9,Total!K:K,DB!$O$9,Total!C:C,$I$2)+COUNTIFS(Total!X:X,$AF$2,Total!W:W,B17,Total!AA:AA,DB!$G$5,Total!N:N,DB!$O$5,Total!M:M,DB!$G$9,Total!K:K,DB!$O$9,Total!AA:AA,$I$2)+COUNTIFS(Total!X:X,$AF$2,Total!W:W,B17,Total!AA:AA,DB!$G$5,Total!N:N,DB!$O$5,Total!M:M,DB!$G$9,Total!AA:AA,DB!$O$9,Total!C:C,$I$2)+COUNTIFS(Total!X:X,$AF$2,Total!W:W,B17,Total!AA:AA,DB!$G$5,Total!N:N,DB!$O$5,Total!AA:AA,DB!$G$9,Total!K:K,DB!$O$9,Total!C:C,$I$2)+COUNTIFS(Total!X:X,$AF$2,Total!W:W,B17,Total!AA:AA,DB!$G$5,Total!AA:AA,DB!$O$5,Total!M:M,DB!$G$9,Total!K:K,DB!$O$9,Total!C:C,$I$2)+COUNTIFS(Total!X:X,$AF$2,Total!W:W,B17,Total!O:O,DB!$G$5,Total!N:N,DB!$O$5,Total!AA:AA,DB!$G$9,Total!AA:AA,DB!$O$9,Total!AA:AA,$I$2)+COUNTIFS(Total!X:X,$AF$2,Total!W:W,B17,Total!O:O,DB!$G$5,Total!AA:AA,DB!$O$5,Total!M:M,DB!$G$9,Total!AA:AA,DB!$O$9,Total!AA:AA,$I$2)+COUNTIFS(Total!X:X,$AF$2,Total!W:W,B17,Total!O:O,DB!$G$5,Total!AA:AA,DB!$O$5,Total!AA:AA,DB!$G$9,Total!K:K,DB!$O$9,Total!AA:AA,$I$2)+COUNTIFS(Total!X:X,$AF$2,Total!W:W,B17,Total!O:O,DB!$G$5,Total!AA:AA,DB!$O$5,Total!AA:AA,DB!$G$9,Total!AA:AA,DB!$O$9,Total!C:C,$I$2)+COUNTIFS(Total!X:X,$AF$2,Total!W:W,B17,Total!AA:AA,DB!$G$5,Total!N:N,DB!$O$5,Total!M:M,DB!$G$9,Total!AA:AA,DB!$O$9,Total!AA:AA,$I$2)+COUNTIFS(Total!X:X,$AF$2,Total!W:W,B17,Total!AA:AA,DB!$G$5,Total!N:N,DB!$O$5,Total!AA:AA,DB!$G$9,Total!K:K,DB!$O$9,Total!AA:AA,$I$2)+COUNTIFS(Total!X:X,$AF$2,Total!W:W,B17,Total!AA:AA,DB!$G$5,Total!N:N,DB!$O$5,Total!AA:AA,DB!$G$9,Total!AA:AA,DB!$O$9,Total!C:C,$I$2)+COUNTIFS(Total!X:X,$AF$2,Total!W:W,B17,Total!AA:AA,DB!$G$5,Total!AA:AA,DB!$O$5,Total!M:M,DB!$G$9,Total!K:K,DB!$O$9,Total!AA:AA,$I$2)+COUNTIFS(Total!X:X,$AF$2,Total!W:W,B17,Total!AA:AA,DB!$G$5,Total!AA:AA,DB!$O$5,Total!M:M,DB!$G$9,Total!AA:AA,DB!$O$9,Total!C:C,$I$2)+COUNTIFS(Total!X:X,$AF$2,Total!W:W,B17,Total!AA:AA,DB!$G$5,Total!AA:AA,DB!$O$5,Total!AA:AA,DB!$G$9,Total!K:K,DB!$O$9,Total!C:C,$I$2)+COUNTIFS(Total!X:X,$AF$2,Total!W:W,B17,Total!AA:AA,DB!$G$5,Total!N:N,DB!$O$5,Total!M:M,DB!$G$9,Total!K:K,DB!$O$9,Total!C:C,$I$2)+COUNTIFS(Total!X:X,$AF$2,Total!W:W,B17,Total!O:O,DB!$G$5,Total!AA:AA,DB!$O$5,Total!M:M,DB!$G$9,Total!K:K,DB!$O$9,Total!C:C,$I$2)+COUNTIFS(Total!X:X,$AF$2,Total!W:W,B17,Total!O:O,DB!$G$5,Total!N:N,DB!$O$5,Total!AA:AA,DB!$G$9,Total!K:K,DB!$O$9,Total!C:C,$I$2)+COUNTIFS(Total!X:X,$AF$2,Total!W:W,B17,Total!O:O,DB!$G$5,Total!N:N,DB!$O$5,Total!M:M,DB!$G$9,Total!AA:AA,DB!$O$9,Total!C:C,$I$2)+COUNTIFS(Total!X:X,$AF$2,Total!W:W,B17,Total!O:O,DB!$G$5,Total!N:N,DB!$O$5,Total!M:M,DB!$G$9,Total!K:K,DB!$O$9,Total!AA:AA,$I$2)</f>
        <v>0</v>
      </c>
      <c r="E17" s="31">
        <f>COUNTIFS(Total!X:X,$E$3,Total!W:W,B17,Total!O:O,DB!$G$5,Total!N:N,DB!$O$5,Total!M:M,DB!$G$9,Total!K:K,DB!$O$9,Total!C:C,$I$2)+COUNTIFS(Total!X:X,$E$3,Total!W:W,B17,Total!AA:AA,DB!$G$5,Total!AA:AA,DB!$O$5,Total!AA:AA,DB!$G$9,Total!AA:AA,DB!$O$9,Total!AA:AA,$I$2)+COUNTIFS(Total!X:X,$E$3,Total!W:W,B17,Total!O:O,DB!$G$5,Total!AA:AA,DB!$O$5,Total!AA:AA,DB!$G$9,Total!AA:AA,DB!$O$9,Total!AA:AA,$I$2)+COUNTIFS(Total!X:X,$E$3,Total!W:W,B17,Total!AA:AA,DB!$G$5,Total!N:N,DB!$O$5,Total!AA:AA,DB!$G$9,Total!AA:AA,DB!$O$9,Total!AA:AA,$I$2)+COUNTIFS(Total!X:X,$E$3,Total!W:W,B17,Total!AA:AA,DB!$G$5,Total!AA:AA,DB!$O$5,Total!M:M,DB!$G$9,Total!AA:AA,DB!$O$9,Total!AA:AA,$I$2)+COUNTIFS(Total!X:X,$E$3,Total!W:W,B17,Total!AA:AA,DB!$G$5,Total!AA:AA,DB!$O$5,Total!AA:AA,DB!$G$9,Total!K:K,DB!$O$9,Total!AA:AA,$I$2)+COUNTIFS(Total!X:X,$E$3,Total!W:W,B17,Total!AA:AA,DB!$G$5,Total!AA:AA,DB!$O$5,Total!AA:AA,DB!$G$9,Total!AA:AA,DB!$O$9,Total!C:C,$I$2)+COUNTIFS(Total!X:X,$E$3,Total!W:W,B17,Total!O:O,DB!$G$5,Total!N:N,DB!$O$5,Total!M:M,DB!$G$9,Total!AA:AA,DB!$O$9,Total!AA:AA,$I$2)+COUNTIFS(Total!X:X,$E$3,Total!W:W,B17,Total!O:O,DB!$G$5,Total!N:N,DB!$O$5,Total!AA:AA,DB!$G$9,Total!K:K,DB!$O$9,Total!AA:AA,$I$2)+COUNTIFS(Total!X:X,$E$3,Total!W:W,B17,Total!O:O,DB!$G$5,Total!N:N,DB!$O$5,Total!AA:AA,DB!$G$9,Total!AA:AA,DB!$O$9,Total!C:C,$I$2)+COUNTIFS(Total!X:X,$E$3,Total!W:W,B17,Total!O:O,DB!$G$5,Total!AA:AA,DB!$O$5,Total!M:M,DB!$G$9,Total!K:K,DB!$O$9,Total!AA:AA,$I$2)+COUNTIFS(Total!X:X,$E$3,Total!W:W,B17,Total!O:O,DB!$G$5,Total!AA:AA,DB!$O$5,Total!M:M,DB!$G$9,Total!AA:AA,DB!$O$9,Total!C:C,$I$2)+COUNTIFS(Total!X:X,$E$3,Total!W:W,B17,Total!O:O,DB!$G$5,Total!AA:AA,DB!$O$5,Total!AA:AA,DB!$G$9,Total!K:K,DB!$O$9,Total!C:C,$I$2)+COUNTIFS(Total!X:X,$E$3,Total!W:W,B17,Total!AA:AA,DB!$G$5,Total!N:N,DB!$O$5,Total!M:M,DB!$G$9,Total!K:K,DB!$O$9,Total!AA:AA,$I$2)+COUNTIFS(Total!X:X,$E$3,Total!W:W,B17,Total!AA:AA,DB!$G$5,Total!N:N,DB!$O$5,Total!M:M,DB!$G$9,Total!AA:AA,DB!$O$9,Total!C:C,$I$2)+COUNTIFS(Total!X:X,$E$3,Total!W:W,B17,Total!AA:AA,DB!$G$5,Total!N:N,DB!$O$5,Total!AA:AA,DB!$G$9,Total!K:K,DB!$O$9,Total!C:C,$I$2)+COUNTIFS(Total!X:X,$E$3,Total!W:W,B17,Total!AA:AA,DB!$G$5,Total!AA:AA,DB!$O$5,Total!M:M,DB!$G$9,Total!K:K,DB!$O$9,Total!C:C,$I$2)+COUNTIFS(Total!X:X,$E$3,Total!W:W,B17,Total!O:O,DB!$G$5,Total!N:N,DB!$O$5,Total!AA:AA,DB!$G$9,Total!AA:AA,DB!$O$9,Total!AA:AA,$I$2)+COUNTIFS(Total!X:X,$E$3,Total!W:W,B17,Total!O:O,DB!$G$5,Total!AA:AA,DB!$O$5,Total!M:M,DB!$G$9,Total!AA:AA,DB!$O$9,Total!AA:AA,$I$2)+COUNTIFS(Total!X:X,$E$3,Total!W:W,B17,Total!O:O,DB!$G$5,Total!AA:AA,DB!$O$5,Total!AA:AA,DB!$G$9,Total!K:K,DB!$O$9,Total!AA:AA,$I$2)+COUNTIFS(Total!X:X,$E$3,Total!W:W,B17,Total!O:O,DB!$G$5,Total!AA:AA,DB!$O$5,Total!AA:AA,DB!$G$9,Total!AA:AA,DB!$O$9,Total!C:C,$I$2)+COUNTIFS(Total!X:X,$E$3,Total!W:W,B17,Total!AA:AA,DB!$G$5,Total!N:N,DB!$O$5,Total!M:M,DB!$G$9,Total!AA:AA,DB!$O$9,Total!AA:AA,$I$2)+COUNTIFS(Total!X:X,$E$3,Total!W:W,B17,Total!AA:AA,DB!$G$5,Total!N:N,DB!$O$5,Total!AA:AA,DB!$G$9,Total!K:K,DB!$O$9,Total!AA:AA,$I$2)+COUNTIFS(Total!X:X,$E$3,Total!W:W,B17,Total!AA:AA,DB!$G$5,Total!N:N,DB!$O$5,Total!AA:AA,DB!$G$9,Total!AA:AA,DB!$O$9,Total!C:C,$I$2)+COUNTIFS(Total!X:X,$E$3,Total!W:W,B17,Total!AA:AA,DB!$G$5,Total!AA:AA,DB!$O$5,Total!M:M,DB!$G$9,Total!K:K,DB!$O$9,Total!AA:AA,$I$2)+COUNTIFS(Total!X:X,$E$3,Total!W:W,B17,Total!AA:AA,DB!$G$5,Total!AA:AA,DB!$O$5,Total!M:M,DB!$G$9,Total!AA:AA,DB!$O$9,Total!C:C,$I$2)+COUNTIFS(Total!X:X,$E$3,Total!W:W,B17,Total!AA:AA,DB!$G$5,Total!AA:AA,DB!$O$5,Total!AA:AA,DB!$G$9,Total!K:K,DB!$O$9,Total!C:C,$I$2)+COUNTIFS(Total!X:X,$E$3,Total!W:W,B17,Total!AA:AA,DB!$G$5,Total!N:N,DB!$O$5,Total!M:M,DB!$G$9,Total!K:K,DB!$O$9,Total!C:C,$I$2)+COUNTIFS(Total!X:X,$E$3,Total!W:W,B17,Total!O:O,DB!$G$5,Total!AA:AA,DB!$O$5,Total!M:M,DB!$G$9,Total!K:K,DB!$O$9,Total!C:C,$I$2)+COUNTIFS(Total!X:X,$E$3,Total!W:W,B17,Total!O:O,DB!$G$5,Total!N:N,DB!$O$5,Total!AA:AA,DB!$G$9,Total!K:K,DB!$O$9,Total!C:C,$I$2)+COUNTIFS(Total!X:X,$E$3,Total!W:W,B17,Total!O:O,DB!$G$5,Total!N:N,DB!$O$5,Total!M:M,DB!$G$9,Total!AA:AA,DB!$O$9,Total!C:C,$I$2)+COUNTIFS(Total!X:X,$E$3,Total!W:W,B17,Total!O:O,DB!$G$5,Total!N:N,DB!$O$5,Total!M:M,DB!$G$9,Total!K:K,DB!$O$9,Total!AA:AA,$I$2)</f>
        <v>0</v>
      </c>
      <c r="F17" s="31"/>
      <c r="G17" s="31">
        <f>COUNTIFS(Total!X:X,$G$3,Total!W:W,B17,Total!O:O,DB!$G$5,Total!N:N,DB!$O$5,Total!M:M,DB!$G$9,Total!K:K,DB!$O$9,Total!C:C,$I$2)+COUNTIFS(Total!X:X,$G$3,Total!W:W,B17,Total!AA:AA,DB!$G$5,Total!AA:AA,DB!$O$5,Total!AA:AA,DB!$G$9,Total!AA:AA,DB!$O$9,Total!AA:AA,$I$2)+COUNTIFS(Total!X:X,$G$3,Total!W:W,B17,Total!O:O,DB!$G$5,Total!AA:AA,DB!$O$5,Total!AA:AA,DB!$G$9,Total!AA:AA,DB!$O$9,Total!AA:AA,$I$2)+COUNTIFS(Total!X:X,$G$3,Total!W:W,B17,Total!AA:AA,DB!$G$5,Total!N:N,DB!$O$5,Total!AA:AA,DB!$G$9,Total!AA:AA,DB!$O$9,Total!AA:AA,$I$2)+COUNTIFS(Total!X:X,$G$3,Total!W:W,B17,Total!AA:AA,DB!$G$5,Total!AA:AA,DB!$O$5,Total!M:M,DB!$G$9,Total!AA:AA,DB!$O$9,Total!AA:AA,$I$2)+COUNTIFS(Total!X:X,$G$3,Total!W:W,B17,Total!AA:AA,DB!$G$5,Total!AA:AA,DB!$O$5,Total!AA:AA,DB!$G$9,Total!K:K,DB!$O$9,Total!AA:AA,$I$2)+COUNTIFS(Total!X:X,$G$3,Total!W:W,B17,Total!AA:AA,DB!$G$5,Total!AA:AA,DB!$O$5,Total!AA:AA,DB!$G$9,Total!AA:AA,DB!$O$9,Total!C:C,$I$2)+COUNTIFS(Total!X:X,$G$3,Total!W:W,B17,Total!O:O,DB!$G$5,Total!N:N,DB!$O$5,Total!M:M,DB!$G$9,Total!AA:AA,DB!$O$9,Total!AA:AA,$I$2)+COUNTIFS(Total!X:X,$G$3,Total!W:W,B17,Total!O:O,DB!$G$5,Total!N:N,DB!$O$5,Total!AA:AA,DB!$G$9,Total!K:K,DB!$O$9,Total!AA:AA,$I$2)+COUNTIFS(Total!X:X,$G$3,Total!W:W,B17,Total!O:O,DB!$G$5,Total!N:N,DB!$O$5,Total!AA:AA,DB!$G$9,Total!AA:AA,DB!$O$9,Total!C:C,$I$2)+COUNTIFS(Total!X:X,$G$3,Total!W:W,B17,Total!O:O,DB!$G$5,Total!AA:AA,DB!$O$5,Total!M:M,DB!$G$9,Total!K:K,DB!$O$9,Total!AA:AA,$I$2)+COUNTIFS(Total!X:X,$G$3,Total!W:W,B17,Total!O:O,DB!$G$5,Total!AA:AA,DB!$O$5,Total!M:M,DB!$G$9,Total!AA:AA,DB!$O$9,Total!C:C,$I$2)+COUNTIFS(Total!X:X,$G$3,Total!W:W,B17,Total!O:O,DB!$G$5,Total!AA:AA,DB!$O$5,Total!AA:AA,DB!$G$9,Total!K:K,DB!$O$9,Total!C:C,$I$2)+COUNTIFS(Total!X:X,$G$3,Total!W:W,B17,Total!AA:AA,DB!$G$5,Total!N:N,DB!$O$5,Total!M:M,DB!$G$9,Total!K:K,DB!$O$9,Total!AA:AA,$I$2)+COUNTIFS(Total!X:X,$G$3,Total!W:W,B17,Total!AA:AA,DB!$G$5,Total!N:N,DB!$O$5,Total!M:M,DB!$G$9,Total!AA:AA,DB!$O$9,Total!C:C,$I$2)+COUNTIFS(Total!X:X,$G$3,Total!W:W,B17,Total!AA:AA,DB!$G$5,Total!N:N,DB!$O$5,Total!AA:AA,DB!$G$9,Total!K:K,DB!$O$9,Total!C:C,$I$2)+COUNTIFS(Total!X:X,$G$3,Total!W:W,B17,Total!AA:AA,DB!$G$5,Total!AA:AA,DB!$O$5,Total!M:M,DB!$G$9,Total!K:K,DB!$O$9,Total!C:C,$I$2)+COUNTIFS(Total!X:X,$G$3,Total!W:W,B17,Total!O:O,DB!$G$5,Total!N:N,DB!$O$5,Total!AA:AA,DB!$G$9,Total!AA:AA,DB!$O$9,Total!AA:AA,$I$2)+COUNTIFS(Total!X:X,$G$3,Total!W:W,B17,Total!O:O,DB!$G$5,Total!AA:AA,DB!$O$5,Total!M:M,DB!$G$9,Total!AA:AA,DB!$O$9,Total!AA:AA,$I$2)+COUNTIFS(Total!X:X,$G$3,Total!W:W,B17,Total!O:O,DB!$G$5,Total!AA:AA,DB!$O$5,Total!AA:AA,DB!$G$9,Total!K:K,DB!$O$9,Total!AA:AA,$I$2)+COUNTIFS(Total!X:X,$G$3,Total!W:W,B17,Total!O:O,DB!$G$5,Total!AA:AA,DB!$O$5,Total!AA:AA,DB!$G$9,Total!AA:AA,DB!$O$9,Total!C:C,$I$2)+COUNTIFS(Total!X:X,$G$3,Total!W:W,B17,Total!AA:AA,DB!$G$5,Total!N:N,DB!$O$5,Total!M:M,DB!$G$9,Total!AA:AA,DB!$O$9,Total!AA:AA,$I$2)+COUNTIFS(Total!X:X,$G$3,Total!W:W,B17,Total!AA:AA,DB!$G$5,Total!N:N,DB!$O$5,Total!AA:AA,DB!$G$9,Total!K:K,DB!$O$9,Total!AA:AA,$I$2)+COUNTIFS(Total!X:X,$G$3,Total!W:W,B17,Total!AA:AA,DB!$G$5,Total!N:N,DB!$O$5,Total!AA:AA,DB!$G$9,Total!AA:AA,DB!$O$9,Total!C:C,$I$2)+COUNTIFS(Total!X:X,$G$3,Total!W:W,B17,Total!AA:AA,DB!$G$5,Total!AA:AA,DB!$O$5,Total!M:M,DB!$G$9,Total!K:K,DB!$O$9,Total!AA:AA,$I$2)+COUNTIFS(Total!X:X,$G$3,Total!W:W,B17,Total!AA:AA,DB!$G$5,Total!AA:AA,DB!$O$5,Total!M:M,DB!$G$9,Total!AA:AA,DB!$O$9,Total!C:C,$I$2)+COUNTIFS(Total!X:X,$G$3,Total!W:W,B17,Total!AA:AA,DB!$G$5,Total!AA:AA,DB!$O$5,Total!AA:AA,DB!$G$9,Total!K:K,DB!$O$9,Total!C:C,$I$2)+COUNTIFS(Total!X:X,$G$3,Total!W:W,B17,Total!AA:AA,DB!$G$5,Total!N:N,DB!$O$5,Total!M:M,DB!$G$9,Total!K:K,DB!$O$9,Total!C:C,$I$2)+COUNTIFS(Total!X:X,$G$3,Total!W:W,B17,Total!O:O,DB!$G$5,Total!AA:AA,DB!$O$5,Total!M:M,DB!$G$9,Total!K:K,DB!$O$9,Total!C:C,$I$2)+COUNTIFS(Total!X:X,$G$3,Total!W:W,B17,Total!O:O,DB!$G$5,Total!N:N,DB!$O$5,Total!AA:AA,DB!$G$9,Total!K:K,DB!$O$9,Total!C:C,$I$2)+COUNTIFS(Total!X:X,$G$3,Total!W:W,B17,Total!O:O,DB!$G$5,Total!N:N,DB!$O$5,Total!M:M,DB!$G$9,Total!AA:AA,DB!$O$9,Total!C:C,$I$2)+COUNTIFS(Total!X:X,$G$3,Total!W:W,B17,Total!O:O,DB!$G$5,Total!N:N,DB!$O$5,Total!M:M,DB!$G$9,Total!K:K,DB!$O$9,Total!AA:AA,$I$2)</f>
        <v>0</v>
      </c>
      <c r="H17" s="31">
        <f>COUNTIFS(Total!X:X,$H$3,Total!W:W,B17,Total!O:O,DB!$G$5,Total!N:N,DB!$O$5,Total!M:M,DB!$G$9,Total!K:K,DB!$O$9,Total!C:C,$I$2)+COUNTIFS(Total!X:X,$H$3,Total!W:W,B17,Total!AA:AA,DB!$G$5,Total!AA:AA,DB!$O$5,Total!AA:AA,DB!$G$9,Total!AA:AA,DB!$O$9,Total!AA:AA,$I$2)+COUNTIFS(Total!X:X,$H$3,Total!W:W,B17,Total!O:O,DB!$G$5,Total!AA:AA,DB!$O$5,Total!AA:AA,DB!$G$9,Total!AA:AA,DB!$O$9,Total!AA:AA,$I$2)+COUNTIFS(Total!X:X,$H$3,Total!W:W,B17,Total!AA:AA,DB!$G$5,Total!N:N,DB!$O$5,Total!AA:AA,DB!$G$9,Total!AA:AA,DB!$O$9,Total!AA:AA,$I$2)+COUNTIFS(Total!X:X,$H$3,Total!W:W,B17,Total!AA:AA,DB!$G$5,Total!AA:AA,DB!$O$5,Total!M:M,DB!$G$9,Total!AA:AA,DB!$O$9,Total!AA:AA,$I$2)+COUNTIFS(Total!X:X,$H$3,Total!W:W,B17,Total!AA:AA,DB!$G$5,Total!AA:AA,DB!$O$5,Total!AA:AA,DB!$G$9,Total!K:K,DB!$O$9,Total!AA:AA,$I$2)+COUNTIFS(Total!X:X,$H$3,Total!W:W,B17,Total!AA:AA,DB!$G$5,Total!AA:AA,DB!$O$5,Total!AA:AA,DB!$G$9,Total!AA:AA,DB!$O$9,Total!C:C,$I$2)+COUNTIFS(Total!X:X,$H$3,Total!W:W,B17,Total!O:O,DB!$G$5,Total!N:N,DB!$O$5,Total!M:M,DB!$G$9,Total!AA:AA,DB!$O$9,Total!AA:AA,$I$2)+COUNTIFS(Total!X:X,$H$3,Total!W:W,B17,Total!O:O,DB!$G$5,Total!N:N,DB!$O$5,Total!AA:AA,DB!$G$9,Total!K:K,DB!$O$9,Total!AA:AA,$I$2)+COUNTIFS(Total!X:X,$H$3,Total!W:W,B17,Total!O:O,DB!$G$5,Total!N:N,DB!$O$5,Total!AA:AA,DB!$G$9,Total!AA:AA,DB!$O$9,Total!C:C,$I$2)+COUNTIFS(Total!X:X,$H$3,Total!W:W,B17,Total!O:O,DB!$G$5,Total!AA:AA,DB!$O$5,Total!M:M,DB!$G$9,Total!K:K,DB!$O$9,Total!AA:AA,$I$2)+COUNTIFS(Total!X:X,$H$3,Total!W:W,B17,Total!O:O,DB!$G$5,Total!AA:AA,DB!$O$5,Total!M:M,DB!$G$9,Total!AA:AA,DB!$O$9,Total!C:C,$I$2)+COUNTIFS(Total!X:X,$H$3,Total!W:W,B17,Total!O:O,DB!$G$5,Total!AA:AA,DB!$O$5,Total!AA:AA,DB!$G$9,Total!K:K,DB!$O$9,Total!C:C,$I$2)+COUNTIFS(Total!X:X,$H$3,Total!W:W,B17,Total!AA:AA,DB!$G$5,Total!N:N,DB!$O$5,Total!M:M,DB!$G$9,Total!K:K,DB!$O$9,Total!AA:AA,$I$2)+COUNTIFS(Total!X:X,$H$3,Total!W:W,B17,Total!AA:AA,DB!$G$5,Total!N:N,DB!$O$5,Total!M:M,DB!$G$9,Total!AA:AA,DB!$O$9,Total!C:C,$I$2)+COUNTIFS(Total!X:X,$H$3,Total!W:W,B17,Total!AA:AA,DB!$G$5,Total!N:N,DB!$O$5,Total!AA:AA,DB!$G$9,Total!K:K,DB!$O$9,Total!C:C,$I$2)+COUNTIFS(Total!X:X,$H$3,Total!W:W,B17,Total!AA:AA,DB!$G$5,Total!AA:AA,DB!$O$5,Total!M:M,DB!$G$9,Total!K:K,DB!$O$9,Total!C:C,$I$2)+COUNTIFS(Total!X:X,$H$3,Total!W:W,B17,Total!O:O,DB!$G$5,Total!N:N,DB!$O$5,Total!AA:AA,DB!$G$9,Total!AA:AA,DB!$O$9,Total!AA:AA,$I$2)+COUNTIFS(Total!X:X,$H$3,Total!W:W,B17,Total!O:O,DB!$G$5,Total!AA:AA,DB!$O$5,Total!M:M,DB!$G$9,Total!AA:AA,DB!$O$9,Total!AA:AA,$I$2)+COUNTIFS(Total!X:X,$H$3,Total!W:W,B17,Total!O:O,DB!$G$5,Total!AA:AA,DB!$O$5,Total!AA:AA,DB!$G$9,Total!K:K,DB!$O$9,Total!AA:AA,$I$2)+COUNTIFS(Total!X:X,$H$3,Total!W:W,B17,Total!O:O,DB!$G$5,Total!AA:AA,DB!$O$5,Total!AA:AA,DB!$G$9,Total!AA:AA,DB!$O$9,Total!C:C,$I$2)+COUNTIFS(Total!X:X,$H$3,Total!W:W,B17,Total!AA:AA,DB!$G$5,Total!N:N,DB!$O$5,Total!M:M,DB!$G$9,Total!AA:AA,DB!$O$9,Total!AA:AA,$I$2)+COUNTIFS(Total!X:X,$H$3,Total!W:W,B17,Total!AA:AA,DB!$G$5,Total!N:N,DB!$O$5,Total!AA:AA,DB!$G$9,Total!K:K,DB!$O$9,Total!AA:AA,$I$2)+COUNTIFS(Total!X:X,$H$3,Total!W:W,B17,Total!AA:AA,DB!$G$5,Total!N:N,DB!$O$5,Total!AA:AA,DB!$G$9,Total!AA:AA,DB!$O$9,Total!C:C,$I$2)+COUNTIFS(Total!X:X,$H$3,Total!W:W,B17,Total!AA:AA,DB!$G$5,Total!AA:AA,DB!$O$5,Total!M:M,DB!$G$9,Total!K:K,DB!$O$9,Total!AA:AA,$I$2)+COUNTIFS(Total!X:X,$H$3,Total!W:W,B17,Total!AA:AA,DB!$G$5,Total!AA:AA,DB!$O$5,Total!M:M,DB!$G$9,Total!AA:AA,DB!$O$9,Total!C:C,$I$2)+COUNTIFS(Total!X:X,$H$3,Total!W:W,B17,Total!AA:AA,DB!$G$5,Total!AA:AA,DB!$O$5,Total!AA:AA,DB!$G$9,Total!K:K,DB!$O$9,Total!C:C,$I$2)+COUNTIFS(Total!X:X,$H$3,Total!W:W,B17,Total!AA:AA,DB!$G$5,Total!N:N,DB!$O$5,Total!M:M,DB!$G$9,Total!K:K,DB!$O$9,Total!C:C,$I$2)+COUNTIFS(Total!X:X,$H$3,Total!W:W,B17,Total!O:O,DB!$G$5,Total!AA:AA,DB!$O$5,Total!M:M,DB!$G$9,Total!K:K,DB!$O$9,Total!C:C,$I$2)+COUNTIFS(Total!X:X,$H$3,Total!W:W,B17,Total!O:O,DB!$G$5,Total!N:N,DB!$O$5,Total!AA:AA,DB!$G$9,Total!K:K,DB!$O$9,Total!C:C,$I$2)+COUNTIFS(Total!X:X,$H$3,Total!W:W,B17,Total!O:O,DB!$G$5,Total!N:N,DB!$O$5,Total!M:M,DB!$G$9,Total!AA:AA,DB!$O$9,Total!C:C,$I$2)+COUNTIFS(Total!X:X,$H$3,Total!W:W,B17,Total!O:O,DB!$G$5,Total!N:N,DB!$O$5,Total!M:M,DB!$G$9,Total!K:K,DB!$O$9,Total!AA:AA,$I$2)</f>
        <v>0</v>
      </c>
      <c r="I17" s="31">
        <f>COUNTIFS(Total!X:X,$I$3,Total!W:W,B17,Total!O:O,DB!$G$5,Total!N:N,DB!$O$5,Total!M:M,DB!$G$9,Total!K:K,DB!$O$9,Total!C:C,$I$2)+COUNTIFS(Total!X:X,$I$3,Total!W:W,B17,Total!AA:AA,DB!$G$5,Total!AA:AA,DB!$O$5,Total!AA:AA,DB!$G$9,Total!AA:AA,DB!$O$9,Total!AA:AA,$I$2)+COUNTIFS(Total!X:X,$I$3,Total!W:W,B17,Total!O:O,DB!$G$5,Total!AA:AA,DB!$O$5,Total!AA:AA,DB!$G$9,Total!AA:AA,DB!$O$9,Total!AA:AA,$I$2)+COUNTIFS(Total!X:X,$I$3,Total!W:W,B17,Total!AA:AA,DB!$G$5,Total!N:N,DB!$O$5,Total!AA:AA,DB!$G$9,Total!AA:AA,DB!$O$9,Total!AA:AA,$I$2)+COUNTIFS(Total!X:X,$I$3,Total!W:W,B17,Total!AA:AA,DB!$G$5,Total!AA:AA,DB!$O$5,Total!M:M,DB!$G$9,Total!AA:AA,DB!$O$9,Total!AA:AA,$I$2)+COUNTIFS(Total!X:X,$I$3,Total!W:W,B17,Total!AA:AA,DB!$G$5,Total!AA:AA,DB!$O$5,Total!AA:AA,DB!$G$9,Total!K:K,DB!$O$9,Total!AA:AA,$I$2)+COUNTIFS(Total!X:X,$I$3,Total!W:W,B17,Total!AA:AA,DB!$G$5,Total!AA:AA,DB!$O$5,Total!AA:AA,DB!$G$9,Total!AA:AA,DB!$O$9,Total!C:C,$I$2)+COUNTIFS(Total!X:X,$I$3,Total!W:W,B17,Total!O:O,DB!$G$5,Total!N:N,DB!$O$5,Total!M:M,DB!$G$9,Total!AA:AA,DB!$O$9,Total!AA:AA,$I$2)+COUNTIFS(Total!X:X,$I$3,Total!W:W,B17,Total!O:O,DB!$G$5,Total!N:N,DB!$O$5,Total!AA:AA,DB!$G$9,Total!K:K,DB!$O$9,Total!AA:AA,$I$2)+COUNTIFS(Total!X:X,$I$3,Total!W:W,B17,Total!O:O,DB!$G$5,Total!N:N,DB!$O$5,Total!AA:AA,DB!$G$9,Total!AA:AA,DB!$O$9,Total!C:C,$I$2)+COUNTIFS(Total!X:X,$I$3,Total!W:W,B17,Total!O:O,DB!$G$5,Total!AA:AA,DB!$O$5,Total!M:M,DB!$G$9,Total!K:K,DB!$O$9,Total!AA:AA,$I$2)+COUNTIFS(Total!X:X,$I$3,Total!W:W,B17,Total!O:O,DB!$G$5,Total!AA:AA,DB!$O$5,Total!M:M,DB!$G$9,Total!AA:AA,DB!$O$9,Total!C:C,$I$2)+COUNTIFS(Total!X:X,$I$3,Total!W:W,B17,Total!O:O,DB!$G$5,Total!AA:AA,DB!$O$5,Total!AA:AA,DB!$G$9,Total!K:K,DB!$O$9,Total!C:C,$I$2)+COUNTIFS(Total!X:X,$I$3,Total!W:W,B17,Total!AA:AA,DB!$G$5,Total!N:N,DB!$O$5,Total!M:M,DB!$G$9,Total!K:K,DB!$O$9,Total!AA:AA,$I$2)+COUNTIFS(Total!X:X,$I$3,Total!W:W,B17,Total!AA:AA,DB!$G$5,Total!N:N,DB!$O$5,Total!M:M,DB!$G$9,Total!AA:AA,DB!$O$9,Total!C:C,$I$2)+COUNTIFS(Total!X:X,$I$3,Total!W:W,B17,Total!AA:AA,DB!$G$5,Total!N:N,DB!$O$5,Total!AA:AA,DB!$G$9,Total!K:K,DB!$O$9,Total!C:C,$I$2)+COUNTIFS(Total!X:X,$I$3,Total!W:W,B17,Total!AA:AA,DB!$G$5,Total!AA:AA,DB!$O$5,Total!M:M,DB!$G$9,Total!K:K,DB!$O$9,Total!C:C,$I$2)+COUNTIFS(Total!X:X,$I$3,Total!W:W,B17,Total!O:O,DB!$G$5,Total!N:N,DB!$O$5,Total!AA:AA,DB!$G$9,Total!AA:AA,DB!$O$9,Total!AA:AA,$I$2)+COUNTIFS(Total!X:X,$I$3,Total!W:W,B17,Total!O:O,DB!$G$5,Total!AA:AA,DB!$O$5,Total!M:M,DB!$G$9,Total!AA:AA,DB!$O$9,Total!AA:AA,$I$2)+COUNTIFS(Total!X:X,$I$3,Total!W:W,B17,Total!O:O,DB!$G$5,Total!AA:AA,DB!$O$5,Total!AA:AA,DB!$G$9,Total!K:K,DB!$O$9,Total!AA:AA,$I$2)+COUNTIFS(Total!X:X,$I$3,Total!W:W,B17,Total!O:O,DB!$G$5,Total!AA:AA,DB!$O$5,Total!AA:AA,DB!$G$9,Total!AA:AA,DB!$O$9,Total!C:C,$I$2)+COUNTIFS(Total!X:X,$I$3,Total!W:W,B17,Total!AA:AA,DB!$G$5,Total!N:N,DB!$O$5,Total!M:M,DB!$G$9,Total!AA:AA,DB!$O$9,Total!AA:AA,$I$2)+COUNTIFS(Total!X:X,$I$3,Total!W:W,B17,Total!AA:AA,DB!$G$5,Total!N:N,DB!$O$5,Total!AA:AA,DB!$G$9,Total!K:K,DB!$O$9,Total!AA:AA,$I$2)+COUNTIFS(Total!X:X,$I$3,Total!W:W,B17,Total!AA:AA,DB!$G$5,Total!N:N,DB!$O$5,Total!AA:AA,DB!$G$9,Total!AA:AA,DB!$O$9,Total!C:C,$I$2)+COUNTIFS(Total!X:X,$I$3,Total!W:W,B17,Total!AA:AA,DB!$G$5,Total!AA:AA,DB!$O$5,Total!M:M,DB!$G$9,Total!K:K,DB!$O$9,Total!AA:AA,$I$2)+COUNTIFS(Total!X:X,$I$3,Total!W:W,B17,Total!AA:AA,DB!$G$5,Total!AA:AA,DB!$O$5,Total!M:M,DB!$G$9,Total!AA:AA,DB!$O$9,Total!C:C,$I$2)+COUNTIFS(Total!X:X,$I$3,Total!W:W,B17,Total!AA:AA,DB!$G$5,Total!AA:AA,DB!$O$5,Total!AA:AA,DB!$G$9,Total!K:K,DB!$O$9,Total!C:C,$I$2)+COUNTIFS(Total!X:X,$I$3,Total!W:W,B17,Total!AA:AA,DB!$G$5,Total!N:N,DB!$O$5,Total!M:M,DB!$G$9,Total!K:K,DB!$O$9,Total!C:C,$I$2)+COUNTIFS(Total!X:X,$I$3,Total!W:W,B17,Total!O:O,DB!$G$5,Total!AA:AA,DB!$O$5,Total!M:M,DB!$G$9,Total!K:K,DB!$O$9,Total!C:C,$I$2)+COUNTIFS(Total!X:X,$I$3,Total!W:W,B17,Total!O:O,DB!$G$5,Total!N:N,DB!$O$5,Total!AA:AA,DB!$G$9,Total!K:K,DB!$O$9,Total!C:C,$I$2)+COUNTIFS(Total!X:X,$I$3,Total!W:W,B17,Total!O:O,DB!$G$5,Total!N:N,DB!$O$5,Total!M:M,DB!$G$9,Total!AA:AA,DB!$O$9,Total!C:C,$I$2)+COUNTIFS(Total!X:X,$I$3,Total!W:W,B17,Total!O:O,DB!$G$5,Total!N:N,DB!$O$5,Total!M:M,DB!$G$9,Total!K:K,DB!$O$9,Total!AA:AA,$I$2)</f>
        <v>0</v>
      </c>
      <c r="J17" s="31">
        <f>COUNTIFS(Total!X:X,$J$3,Total!W:W,B17,Total!O:O,DB!$G$5,Total!N:N,DB!$O$5,Total!M:M,DB!$G$9,Total!K:K,DB!$O$9,Total!C:C,$I$2)+COUNTIFS(Total!X:X,$J$3,Total!W:W,B17,Total!AA:AA,DB!$G$5,Total!AA:AA,DB!$O$5,Total!AA:AA,DB!$G$9,Total!AA:AA,DB!$O$9,Total!AA:AA,$I$2)+COUNTIFS(Total!X:X,$J$3,Total!W:W,B17,Total!O:O,DB!$G$5,Total!AA:AA,DB!$O$5,Total!AA:AA,DB!$G$9,Total!AA:AA,DB!$O$9,Total!AA:AA,$I$2)+COUNTIFS(Total!X:X,$J$3,Total!W:W,B17,Total!AA:AA,DB!$G$5,Total!N:N,DB!$O$5,Total!AA:AA,DB!$G$9,Total!AA:AA,DB!$O$9,Total!AA:AA,$I$2)+COUNTIFS(Total!X:X,$J$3,Total!W:W,B17,Total!AA:AA,DB!$G$5,Total!AA:AA,DB!$O$5,Total!M:M,DB!$G$9,Total!AA:AA,DB!$O$9,Total!AA:AA,$I$2)+COUNTIFS(Total!X:X,$J$3,Total!W:W,B17,Total!AA:AA,DB!$G$5,Total!AA:AA,DB!$O$5,Total!AA:AA,DB!$G$9,Total!K:K,DB!$O$9,Total!AA:AA,$I$2)+COUNTIFS(Total!X:X,$J$3,Total!W:W,B17,Total!AA:AA,DB!$G$5,Total!AA:AA,DB!$O$5,Total!AA:AA,DB!$G$9,Total!AA:AA,DB!$O$9,Total!C:C,$I$2)+COUNTIFS(Total!X:X,$J$3,Total!W:W,B17,Total!O:O,DB!$G$5,Total!N:N,DB!$O$5,Total!M:M,DB!$G$9,Total!AA:AA,DB!$O$9,Total!AA:AA,$I$2)+COUNTIFS(Total!X:X,$J$3,Total!W:W,B17,Total!O:O,DB!$G$5,Total!N:N,DB!$O$5,Total!AA:AA,DB!$G$9,Total!K:K,DB!$O$9,Total!AA:AA,$I$2)+COUNTIFS(Total!X:X,$J$3,Total!W:W,B17,Total!O:O,DB!$G$5,Total!N:N,DB!$O$5,Total!AA:AA,DB!$G$9,Total!AA:AA,DB!$O$9,Total!C:C,$I$2)+COUNTIFS(Total!X:X,$J$3,Total!W:W,B17,Total!O:O,DB!$G$5,Total!AA:AA,DB!$O$5,Total!M:M,DB!$G$9,Total!K:K,DB!$O$9,Total!AA:AA,$I$2)+COUNTIFS(Total!X:X,$J$3,Total!W:W,B17,Total!O:O,DB!$G$5,Total!AA:AA,DB!$O$5,Total!M:M,DB!$G$9,Total!AA:AA,DB!$O$9,Total!C:C,$I$2)+COUNTIFS(Total!X:X,$J$3,Total!W:W,B17,Total!O:O,DB!$G$5,Total!AA:AA,DB!$O$5,Total!AA:AA,DB!$G$9,Total!K:K,DB!$O$9,Total!C:C,$I$2)+COUNTIFS(Total!X:X,$J$3,Total!W:W,B17,Total!AA:AA,DB!$G$5,Total!N:N,DB!$O$5,Total!M:M,DB!$G$9,Total!K:K,DB!$O$9,Total!AA:AA,$I$2)+COUNTIFS(Total!X:X,$J$3,Total!W:W,B17,Total!AA:AA,DB!$G$5,Total!N:N,DB!$O$5,Total!M:M,DB!$G$9,Total!AA:AA,DB!$O$9,Total!C:C,$I$2)+COUNTIFS(Total!X:X,$J$3,Total!W:W,B17,Total!AA:AA,DB!$G$5,Total!N:N,DB!$O$5,Total!AA:AA,DB!$G$9,Total!K:K,DB!$O$9,Total!C:C,$I$2)+COUNTIFS(Total!X:X,$J$3,Total!W:W,B17,Total!AA:AA,DB!$G$5,Total!AA:AA,DB!$O$5,Total!M:M,DB!$G$9,Total!K:K,DB!$O$9,Total!C:C,$I$2)+COUNTIFS(Total!X:X,$J$3,Total!W:W,B17,Total!O:O,DB!$G$5,Total!N:N,DB!$O$5,Total!AA:AA,DB!$G$9,Total!AA:AA,DB!$O$9,Total!AA:AA,$I$2)+COUNTIFS(Total!X:X,$J$3,Total!W:W,B17,Total!O:O,DB!$G$5,Total!AA:AA,DB!$O$5,Total!M:M,DB!$G$9,Total!AA:AA,DB!$O$9,Total!AA:AA,$I$2)+COUNTIFS(Total!X:X,$J$3,Total!W:W,B17,Total!O:O,DB!$G$5,Total!AA:AA,DB!$O$5,Total!AA:AA,DB!$G$9,Total!K:K,DB!$O$9,Total!AA:AA,$I$2)+COUNTIFS(Total!X:X,$J$3,Total!W:W,B17,Total!O:O,DB!$G$5,Total!AA:AA,DB!$O$5,Total!AA:AA,DB!$G$9,Total!AA:AA,DB!$O$9,Total!C:C,$I$2)+COUNTIFS(Total!X:X,$J$3,Total!W:W,B17,Total!AA:AA,DB!$G$5,Total!N:N,DB!$O$5,Total!M:M,DB!$G$9,Total!AA:AA,DB!$O$9,Total!AA:AA,$I$2)+COUNTIFS(Total!X:X,$J$3,Total!W:W,B17,Total!AA:AA,DB!$G$5,Total!N:N,DB!$O$5,Total!AA:AA,DB!$G$9,Total!K:K,DB!$O$9,Total!AA:AA,$I$2)+COUNTIFS(Total!X:X,$J$3,Total!W:W,B17,Total!AA:AA,DB!$G$5,Total!N:N,DB!$O$5,Total!AA:AA,DB!$G$9,Total!AA:AA,DB!$O$9,Total!C:C,$I$2)+COUNTIFS(Total!X:X,$J$3,Total!W:W,B17,Total!AA:AA,DB!$G$5,Total!AA:AA,DB!$O$5,Total!M:M,DB!$G$9,Total!K:K,DB!$O$9,Total!AA:AA,$I$2)+COUNTIFS(Total!X:X,$J$3,Total!W:W,B17,Total!AA:AA,DB!$G$5,Total!AA:AA,DB!$O$5,Total!M:M,DB!$G$9,Total!AA:AA,DB!$O$9,Total!C:C,$I$2)+COUNTIFS(Total!X:X,$J$3,Total!W:W,B17,Total!AA:AA,DB!$G$5,Total!AA:AA,DB!$O$5,Total!AA:AA,DB!$G$9,Total!K:K,DB!$O$9,Total!C:C,$I$2)+COUNTIFS(Total!X:X,$J$3,Total!W:W,B17,Total!AA:AA,DB!$G$5,Total!N:N,DB!$O$5,Total!M:M,DB!$G$9,Total!K:K,DB!$O$9,Total!C:C,$I$2)+COUNTIFS(Total!X:X,$J$3,Total!W:W,B17,Total!O:O,DB!$G$5,Total!AA:AA,DB!$O$5,Total!M:M,DB!$G$9,Total!K:K,DB!$O$9,Total!C:C,$I$2)+COUNTIFS(Total!X:X,$J$3,Total!W:W,B17,Total!O:O,DB!$G$5,Total!N:N,DB!$O$5,Total!AA:AA,DB!$G$9,Total!K:K,DB!$O$9,Total!C:C,$I$2)+COUNTIFS(Total!X:X,$J$3,Total!W:W,B17,Total!O:O,DB!$G$5,Total!N:N,DB!$O$5,Total!M:M,DB!$G$9,Total!AA:AA,DB!$O$9,Total!C:C,$I$2)+COUNTIFS(Total!X:X,$J$3,Total!W:W,B17,Total!O:O,DB!$G$5,Total!N:N,DB!$O$5,Total!M:M,DB!$G$9,Total!K:K,DB!$O$9,Total!AA:AA,$I$2)</f>
        <v>0</v>
      </c>
      <c r="K17" s="31">
        <f>COUNTIFS(Total!X:X,$K$3,Total!W:W,B17,Total!O:O,DB!$G$5,Total!N:N,DB!$O$5,Total!M:M,DB!$G$9,Total!K:K,DB!$O$9,Total!C:C,$I$2)+COUNTIFS(Total!X:X,$K$3,Total!W:W,B17,Total!AA:AA,DB!$G$5,Total!AA:AA,DB!$O$5,Total!AA:AA,DB!$G$9,Total!AA:AA,DB!$O$9,Total!AA:AA,$I$2)+COUNTIFS(Total!X:X,$K$3,Total!W:W,B17,Total!O:O,DB!$G$5,Total!AA:AA,DB!$O$5,Total!AA:AA,DB!$G$9,Total!AA:AA,DB!$O$9,Total!AA:AA,$I$2)+COUNTIFS(Total!X:X,$K$3,Total!W:W,B17,Total!AA:AA,DB!$G$5,Total!N:N,DB!$O$5,Total!AA:AA,DB!$G$9,Total!AA:AA,DB!$O$9,Total!AA:AA,$I$2)+COUNTIFS(Total!X:X,$K$3,Total!W:W,B17,Total!AA:AA,DB!$G$5,Total!AA:AA,DB!$O$5,Total!M:M,DB!$G$9,Total!AA:AA,DB!$O$9,Total!AA:AA,$I$2)+COUNTIFS(Total!X:X,$K$3,Total!W:W,B17,Total!AA:AA,DB!$G$5,Total!AA:AA,DB!$O$5,Total!AA:AA,DB!$G$9,Total!K:K,DB!$O$9,Total!AA:AA,$I$2)+COUNTIFS(Total!X:X,$K$3,Total!W:W,B17,Total!AA:AA,DB!$G$5,Total!AA:AA,DB!$O$5,Total!AA:AA,DB!$G$9,Total!AA:AA,DB!$O$9,Total!C:C,$I$2)+COUNTIFS(Total!X:X,$K$3,Total!W:W,B17,Total!O:O,DB!$G$5,Total!N:N,DB!$O$5,Total!M:M,DB!$G$9,Total!AA:AA,DB!$O$9,Total!AA:AA,$I$2)+COUNTIFS(Total!X:X,$K$3,Total!W:W,B17,Total!O:O,DB!$G$5,Total!N:N,DB!$O$5,Total!AA:AA,DB!$G$9,Total!K:K,DB!$O$9,Total!AA:AA,$I$2)+COUNTIFS(Total!X:X,$K$3,Total!W:W,B17,Total!O:O,DB!$G$5,Total!N:N,DB!$O$5,Total!AA:AA,DB!$G$9,Total!AA:AA,DB!$O$9,Total!C:C,$I$2)+COUNTIFS(Total!X:X,$K$3,Total!W:W,B17,Total!O:O,DB!$G$5,Total!AA:AA,DB!$O$5,Total!M:M,DB!$G$9,Total!K:K,DB!$O$9,Total!AA:AA,$I$2)+COUNTIFS(Total!X:X,$K$3,Total!W:W,B17,Total!O:O,DB!$G$5,Total!AA:AA,DB!$O$5,Total!M:M,DB!$G$9,Total!AA:AA,DB!$O$9,Total!C:C,$I$2)+COUNTIFS(Total!X:X,$K$3,Total!W:W,B17,Total!O:O,DB!$G$5,Total!AA:AA,DB!$O$5,Total!AA:AA,DB!$G$9,Total!K:K,DB!$O$9,Total!C:C,$I$2)+COUNTIFS(Total!X:X,$K$3,Total!W:W,B17,Total!AA:AA,DB!$G$5,Total!N:N,DB!$O$5,Total!M:M,DB!$G$9,Total!K:K,DB!$O$9,Total!AA:AA,$I$2)+COUNTIFS(Total!X:X,$K$3,Total!W:W,B17,Total!AA:AA,DB!$G$5,Total!N:N,DB!$O$5,Total!M:M,DB!$G$9,Total!AA:AA,DB!$O$9,Total!C:C,$I$2)+COUNTIFS(Total!X:X,$K$3,Total!W:W,B17,Total!AA:AA,DB!$G$5,Total!N:N,DB!$O$5,Total!AA:AA,DB!$G$9,Total!K:K,DB!$O$9,Total!C:C,$I$2)+COUNTIFS(Total!X:X,$K$3,Total!W:W,B17,Total!AA:AA,DB!$G$5,Total!AA:AA,DB!$O$5,Total!M:M,DB!$G$9,Total!K:K,DB!$O$9,Total!C:C,$I$2)+COUNTIFS(Total!X:X,$K$3,Total!W:W,B17,Total!O:O,DB!$G$5,Total!N:N,DB!$O$5,Total!AA:AA,DB!$G$9,Total!AA:AA,DB!$O$9,Total!AA:AA,$I$2)+COUNTIFS(Total!X:X,$K$3,Total!W:W,B17,Total!O:O,DB!$G$5,Total!AA:AA,DB!$O$5,Total!M:M,DB!$G$9,Total!AA:AA,DB!$O$9,Total!AA:AA,$I$2)+COUNTIFS(Total!X:X,$K$3,Total!W:W,B17,Total!O:O,DB!$G$5,Total!AA:AA,DB!$O$5,Total!AA:AA,DB!$G$9,Total!K:K,DB!$O$9,Total!AA:AA,$I$2)+COUNTIFS(Total!X:X,$K$3,Total!W:W,B17,Total!O:O,DB!$G$5,Total!AA:AA,DB!$O$5,Total!AA:AA,DB!$G$9,Total!AA:AA,DB!$O$9,Total!C:C,$I$2)+COUNTIFS(Total!X:X,$K$3,Total!W:W,B17,Total!AA:AA,DB!$G$5,Total!N:N,DB!$O$5,Total!M:M,DB!$G$9,Total!AA:AA,DB!$O$9,Total!AA:AA,$I$2)+COUNTIFS(Total!X:X,$K$3,Total!W:W,B17,Total!AA:AA,DB!$G$5,Total!N:N,DB!$O$5,Total!AA:AA,DB!$G$9,Total!K:K,DB!$O$9,Total!AA:AA,$I$2)+COUNTIFS(Total!X:X,$K$3,Total!W:W,B17,Total!AA:AA,DB!$G$5,Total!N:N,DB!$O$5,Total!AA:AA,DB!$G$9,Total!AA:AA,DB!$O$9,Total!C:C,$I$2)+COUNTIFS(Total!X:X,$K$3,Total!W:W,B17,Total!AA:AA,DB!$G$5,Total!AA:AA,DB!$O$5,Total!M:M,DB!$G$9,Total!K:K,DB!$O$9,Total!AA:AA,$I$2)+COUNTIFS(Total!X:X,$K$3,Total!W:W,B17,Total!AA:AA,DB!$G$5,Total!AA:AA,DB!$O$5,Total!M:M,DB!$G$9,Total!AA:AA,DB!$O$9,Total!C:C,$I$2)+COUNTIFS(Total!X:X,$K$3,Total!W:W,B17,Total!AA:AA,DB!$G$5,Total!AA:AA,DB!$O$5,Total!AA:AA,DB!$G$9,Total!K:K,DB!$O$9,Total!C:C,$I$2)+COUNTIFS(Total!X:X,$K$3,Total!W:W,B17,Total!AA:AA,DB!$G$5,Total!N:N,DB!$O$5,Total!M:M,DB!$G$9,Total!K:K,DB!$O$9,Total!C:C,$I$2)+COUNTIFS(Total!X:X,$K$3,Total!W:W,B17,Total!O:O,DB!$G$5,Total!AA:AA,DB!$O$5,Total!M:M,DB!$G$9,Total!K:K,DB!$O$9,Total!C:C,$I$2)+COUNTIFS(Total!X:X,$K$3,Total!W:W,B17,Total!O:O,DB!$G$5,Total!N:N,DB!$O$5,Total!AA:AA,DB!$G$9,Total!K:K,DB!$O$9,Total!C:C,$I$2)+COUNTIFS(Total!X:X,$K$3,Total!W:W,B17,Total!O:O,DB!$G$5,Total!N:N,DB!$O$5,Total!M:M,DB!$G$9,Total!AA:AA,DB!$O$9,Total!C:C,$I$2)+COUNTIFS(Total!X:X,$K$3,Total!W:W,B17,Total!O:O,DB!$G$5,Total!N:N,DB!$O$5,Total!M:M,DB!$G$9,Total!K:K,DB!$O$9,Total!AA:AA,$I$2)</f>
        <v>0</v>
      </c>
      <c r="L17" s="31">
        <f>COUNTIFS(Total!X:X,$L$3,Total!W:W,B17,Total!O:O,DB!$G$5,Total!N:N,DB!$O$5,Total!M:M,DB!$G$9,Total!K:K,DB!$O$9,Total!C:C,$I$2)+COUNTIFS(Total!X:X,$L$3,Total!W:W,B17,Total!AA:AA,DB!$G$5,Total!AA:AA,DB!$O$5,Total!AA:AA,DB!$G$9,Total!AA:AA,DB!$O$9,Total!AA:AA,$I$2)+COUNTIFS(Total!X:X,$L$3,Total!W:W,B17,Total!O:O,DB!$G$5,Total!AA:AA,DB!$O$5,Total!AA:AA,DB!$G$9,Total!AA:AA,DB!$O$9,Total!AA:AA,$I$2)+COUNTIFS(Total!X:X,$L$3,Total!W:W,B17,Total!AA:AA,DB!$G$5,Total!N:N,DB!$O$5,Total!AA:AA,DB!$G$9,Total!AA:AA,DB!$O$9,Total!AA:AA,$I$2)+COUNTIFS(Total!X:X,$L$3,Total!W:W,B17,Total!AA:AA,DB!$G$5,Total!AA:AA,DB!$O$5,Total!M:M,DB!$G$9,Total!AA:AA,DB!$O$9,Total!AA:AA,$I$2)+COUNTIFS(Total!X:X,$L$3,Total!W:W,B17,Total!AA:AA,DB!$G$5,Total!AA:AA,DB!$O$5,Total!AA:AA,DB!$G$9,Total!K:K,DB!$O$9,Total!AA:AA,$I$2)+COUNTIFS(Total!X:X,$L$3,Total!W:W,B17,Total!AA:AA,DB!$G$5,Total!AA:AA,DB!$O$5,Total!AA:AA,DB!$G$9,Total!AA:AA,DB!$O$9,Total!C:C,$I$2)+COUNTIFS(Total!X:X,$L$3,Total!W:W,B17,Total!O:O,DB!$G$5,Total!N:N,DB!$O$5,Total!M:M,DB!$G$9,Total!AA:AA,DB!$O$9,Total!AA:AA,$I$2)+COUNTIFS(Total!X:X,$L$3,Total!W:W,B17,Total!O:O,DB!$G$5,Total!N:N,DB!$O$5,Total!AA:AA,DB!$G$9,Total!K:K,DB!$O$9,Total!AA:AA,$I$2)+COUNTIFS(Total!X:X,$L$3,Total!W:W,B17,Total!O:O,DB!$G$5,Total!N:N,DB!$O$5,Total!AA:AA,DB!$G$9,Total!AA:AA,DB!$O$9,Total!C:C,$I$2)+COUNTIFS(Total!X:X,$L$3,Total!W:W,B17,Total!O:O,DB!$G$5,Total!AA:AA,DB!$O$5,Total!M:M,DB!$G$9,Total!K:K,DB!$O$9,Total!AA:AA,$I$2)+COUNTIFS(Total!X:X,$L$3,Total!W:W,B17,Total!O:O,DB!$G$5,Total!AA:AA,DB!$O$5,Total!M:M,DB!$G$9,Total!AA:AA,DB!$O$9,Total!C:C,$I$2)+COUNTIFS(Total!X:X,$L$3,Total!W:W,B17,Total!O:O,DB!$G$5,Total!AA:AA,DB!$O$5,Total!AA:AA,DB!$G$9,Total!K:K,DB!$O$9,Total!C:C,$I$2)+COUNTIFS(Total!X:X,$L$3,Total!W:W,B17,Total!AA:AA,DB!$G$5,Total!N:N,DB!$O$5,Total!M:M,DB!$G$9,Total!K:K,DB!$O$9,Total!AA:AA,$I$2)+COUNTIFS(Total!X:X,$L$3,Total!W:W,B17,Total!AA:AA,DB!$G$5,Total!N:N,DB!$O$5,Total!M:M,DB!$G$9,Total!AA:AA,DB!$O$9,Total!C:C,$I$2)+COUNTIFS(Total!X:X,$L$3,Total!W:W,B17,Total!AA:AA,DB!$G$5,Total!N:N,DB!$O$5,Total!AA:AA,DB!$G$9,Total!K:K,DB!$O$9,Total!C:C,$I$2)+COUNTIFS(Total!X:X,$L$3,Total!W:W,B17,Total!AA:AA,DB!$G$5,Total!AA:AA,DB!$O$5,Total!M:M,DB!$G$9,Total!K:K,DB!$O$9,Total!C:C,$I$2)+COUNTIFS(Total!X:X,$L$3,Total!W:W,B17,Total!O:O,DB!$G$5,Total!N:N,DB!$O$5,Total!AA:AA,DB!$G$9,Total!AA:AA,DB!$O$9,Total!AA:AA,$I$2)+COUNTIFS(Total!X:X,$L$3,Total!W:W,B17,Total!O:O,DB!$G$5,Total!AA:AA,DB!$O$5,Total!M:M,DB!$G$9,Total!AA:AA,DB!$O$9,Total!AA:AA,$I$2)+COUNTIFS(Total!X:X,$L$3,Total!W:W,B17,Total!O:O,DB!$G$5,Total!AA:AA,DB!$O$5,Total!AA:AA,DB!$G$9,Total!K:K,DB!$O$9,Total!AA:AA,$I$2)+COUNTIFS(Total!X:X,$L$3,Total!W:W,B17,Total!O:O,DB!$G$5,Total!AA:AA,DB!$O$5,Total!AA:AA,DB!$G$9,Total!AA:AA,DB!$O$9,Total!C:C,$I$2)+COUNTIFS(Total!X:X,$L$3,Total!W:W,B17,Total!AA:AA,DB!$G$5,Total!N:N,DB!$O$5,Total!M:M,DB!$G$9,Total!AA:AA,DB!$O$9,Total!AA:AA,$I$2)+COUNTIFS(Total!X:X,$L$3,Total!W:W,B17,Total!AA:AA,DB!$G$5,Total!N:N,DB!$O$5,Total!AA:AA,DB!$G$9,Total!K:K,DB!$O$9,Total!AA:AA,$I$2)+COUNTIFS(Total!X:X,$L$3,Total!W:W,B17,Total!AA:AA,DB!$G$5,Total!N:N,DB!$O$5,Total!AA:AA,DB!$G$9,Total!AA:AA,DB!$O$9,Total!C:C,$I$2)+COUNTIFS(Total!X:X,$L$3,Total!W:W,B17,Total!AA:AA,DB!$G$5,Total!AA:AA,DB!$O$5,Total!M:M,DB!$G$9,Total!K:K,DB!$O$9,Total!AA:AA,$I$2)+COUNTIFS(Total!X:X,$L$3,Total!W:W,B17,Total!AA:AA,DB!$G$5,Total!AA:AA,DB!$O$5,Total!M:M,DB!$G$9,Total!AA:AA,DB!$O$9,Total!C:C,$I$2)+COUNTIFS(Total!X:X,$L$3,Total!W:W,B17,Total!AA:AA,DB!$G$5,Total!AA:AA,DB!$O$5,Total!AA:AA,DB!$G$9,Total!K:K,DB!$O$9,Total!C:C,$I$2)+COUNTIFS(Total!X:X,$L$3,Total!W:W,B17,Total!AA:AA,DB!$G$5,Total!N:N,DB!$O$5,Total!M:M,DB!$G$9,Total!K:K,DB!$O$9,Total!C:C,$I$2)+COUNTIFS(Total!X:X,$L$3,Total!W:W,B17,Total!O:O,DB!$G$5,Total!AA:AA,DB!$O$5,Total!M:M,DB!$G$9,Total!K:K,DB!$O$9,Total!C:C,$I$2)+COUNTIFS(Total!X:X,$L$3,Total!W:W,B17,Total!O:O,DB!$G$5,Total!N:N,DB!$O$5,Total!AA:AA,DB!$G$9,Total!K:K,DB!$O$9,Total!C:C,$I$2)+COUNTIFS(Total!X:X,$L$3,Total!W:W,B17,Total!O:O,DB!$G$5,Total!N:N,DB!$O$5,Total!M:M,DB!$G$9,Total!AA:AA,DB!$O$9,Total!C:C,$I$2)+COUNTIFS(Total!X:X,$L$3,Total!W:W,B17,Total!O:O,DB!$G$5,Total!N:N,DB!$O$5,Total!M:M,DB!$G$9,Total!K:K,DB!$O$9,Total!AA:AA,$I$2)</f>
        <v>0</v>
      </c>
      <c r="M17" s="31">
        <f>COUNTIFS(Total!X:X,$M$3,Total!W:W,B17,Total!O:O,DB!$G$5,Total!N:N,DB!$O$5,Total!M:M,DB!$G$9,Total!K:K,DB!$O$9,Total!C:C,$I$2)+COUNTIFS(Total!X:X,$M$3,Total!W:W,B17,Total!AA:AA,DB!$G$5,Total!AA:AA,DB!$O$5,Total!AA:AA,DB!$G$9,Total!AA:AA,DB!$O$9,Total!AA:AA,$I$2)+COUNTIFS(Total!X:X,$M$3,Total!W:W,B17,Total!O:O,DB!$G$5,Total!AA:AA,DB!$O$5,Total!AA:AA,DB!$G$9,Total!AA:AA,DB!$O$9,Total!AA:AA,$I$2)+COUNTIFS(Total!X:X,$M$3,Total!W:W,B17,Total!AA:AA,DB!$G$5,Total!N:N,DB!$O$5,Total!AA:AA,DB!$G$9,Total!AA:AA,DB!$O$9,Total!AA:AA,$I$2)+COUNTIFS(Total!X:X,$M$3,Total!W:W,B17,Total!AA:AA,DB!$G$5,Total!AA:AA,DB!$O$5,Total!M:M,DB!$G$9,Total!AA:AA,DB!$O$9,Total!AA:AA,$I$2)+COUNTIFS(Total!X:X,$M$3,Total!W:W,B17,Total!AA:AA,DB!$G$5,Total!AA:AA,DB!$O$5,Total!AA:AA,DB!$G$9,Total!K:K,DB!$O$9,Total!AA:AA,$I$2)+COUNTIFS(Total!X:X,$M$3,Total!W:W,B17,Total!AA:AA,DB!$G$5,Total!AA:AA,DB!$O$5,Total!AA:AA,DB!$G$9,Total!AA:AA,DB!$O$9,Total!C:C,$I$2)+COUNTIFS(Total!X:X,$M$3,Total!W:W,B17,Total!O:O,DB!$G$5,Total!N:N,DB!$O$5,Total!M:M,DB!$G$9,Total!AA:AA,DB!$O$9,Total!AA:AA,$I$2)+COUNTIFS(Total!X:X,$M$3,Total!W:W,B17,Total!O:O,DB!$G$5,Total!N:N,DB!$O$5,Total!AA:AA,DB!$G$9,Total!K:K,DB!$O$9,Total!AA:AA,$I$2)+COUNTIFS(Total!X:X,$M$3,Total!W:W,B17,Total!O:O,DB!$G$5,Total!N:N,DB!$O$5,Total!AA:AA,DB!$G$9,Total!AA:AA,DB!$O$9,Total!C:C,$I$2)+COUNTIFS(Total!X:X,$M$3,Total!W:W,B17,Total!O:O,DB!$G$5,Total!AA:AA,DB!$O$5,Total!M:M,DB!$G$9,Total!K:K,DB!$O$9,Total!AA:AA,$I$2)+COUNTIFS(Total!X:X,$M$3,Total!W:W,B17,Total!O:O,DB!$G$5,Total!AA:AA,DB!$O$5,Total!M:M,DB!$G$9,Total!AA:AA,DB!$O$9,Total!C:C,$I$2)+COUNTIFS(Total!X:X,$M$3,Total!W:W,B17,Total!O:O,DB!$G$5,Total!AA:AA,DB!$O$5,Total!AA:AA,DB!$G$9,Total!K:K,DB!$O$9,Total!C:C,$I$2)+COUNTIFS(Total!X:X,$M$3,Total!W:W,B17,Total!AA:AA,DB!$G$5,Total!N:N,DB!$O$5,Total!M:M,DB!$G$9,Total!K:K,DB!$O$9,Total!AA:AA,$I$2)+COUNTIFS(Total!X:X,$M$3,Total!W:W,B17,Total!AA:AA,DB!$G$5,Total!N:N,DB!$O$5,Total!M:M,DB!$G$9,Total!AA:AA,DB!$O$9,Total!C:C,$I$2)+COUNTIFS(Total!X:X,$M$3,Total!W:W,B17,Total!AA:AA,DB!$G$5,Total!N:N,DB!$O$5,Total!AA:AA,DB!$G$9,Total!K:K,DB!$O$9,Total!C:C,$I$2)+COUNTIFS(Total!X:X,$M$3,Total!W:W,B17,Total!AA:AA,DB!$G$5,Total!AA:AA,DB!$O$5,Total!M:M,DB!$G$9,Total!K:K,DB!$O$9,Total!C:C,$I$2)+COUNTIFS(Total!X:X,$M$3,Total!W:W,B17,Total!O:O,DB!$G$5,Total!N:N,DB!$O$5,Total!AA:AA,DB!$G$9,Total!AA:AA,DB!$O$9,Total!AA:AA,$I$2)+COUNTIFS(Total!X:X,$M$3,Total!W:W,B17,Total!O:O,DB!$G$5,Total!AA:AA,DB!$O$5,Total!M:M,DB!$G$9,Total!AA:AA,DB!$O$9,Total!AA:AA,$I$2)+COUNTIFS(Total!X:X,$M$3,Total!W:W,B17,Total!O:O,DB!$G$5,Total!AA:AA,DB!$O$5,Total!AA:AA,DB!$G$9,Total!K:K,DB!$O$9,Total!AA:AA,$I$2)+COUNTIFS(Total!X:X,$M$3,Total!W:W,B17,Total!O:O,DB!$G$5,Total!AA:AA,DB!$O$5,Total!AA:AA,DB!$G$9,Total!AA:AA,DB!$O$9,Total!C:C,$I$2)+COUNTIFS(Total!X:X,$M$3,Total!W:W,B17,Total!AA:AA,DB!$G$5,Total!N:N,DB!$O$5,Total!M:M,DB!$G$9,Total!AA:AA,DB!$O$9,Total!AA:AA,$I$2)+COUNTIFS(Total!X:X,$M$3,Total!W:W,B17,Total!AA:AA,DB!$G$5,Total!N:N,DB!$O$5,Total!AA:AA,DB!$G$9,Total!K:K,DB!$O$9,Total!AA:AA,$I$2)+COUNTIFS(Total!X:X,$M$3,Total!W:W,B17,Total!AA:AA,DB!$G$5,Total!N:N,DB!$O$5,Total!AA:AA,DB!$G$9,Total!AA:AA,DB!$O$9,Total!C:C,$I$2)+COUNTIFS(Total!X:X,$M$3,Total!W:W,B17,Total!AA:AA,DB!$G$5,Total!AA:AA,DB!$O$5,Total!M:M,DB!$G$9,Total!K:K,DB!$O$9,Total!AA:AA,$I$2)+COUNTIFS(Total!X:X,$M$3,Total!W:W,B17,Total!AA:AA,DB!$G$5,Total!AA:AA,DB!$O$5,Total!M:M,DB!$G$9,Total!AA:AA,DB!$O$9,Total!C:C,$I$2)+COUNTIFS(Total!X:X,$M$3,Total!W:W,B17,Total!AA:AA,DB!$G$5,Total!AA:AA,DB!$O$5,Total!AA:AA,DB!$G$9,Total!K:K,DB!$O$9,Total!C:C,$I$2)+COUNTIFS(Total!X:X,$M$3,Total!W:W,B17,Total!AA:AA,DB!$G$5,Total!N:N,DB!$O$5,Total!M:M,DB!$G$9,Total!K:K,DB!$O$9,Total!C:C,$I$2)+COUNTIFS(Total!X:X,$M$3,Total!W:W,B17,Total!O:O,DB!$G$5,Total!AA:AA,DB!$O$5,Total!M:M,DB!$G$9,Total!K:K,DB!$O$9,Total!C:C,$I$2)+COUNTIFS(Total!X:X,$M$3,Total!W:W,B17,Total!O:O,DB!$G$5,Total!N:N,DB!$O$5,Total!AA:AA,DB!$G$9,Total!K:K,DB!$O$9,Total!C:C,$I$2)+COUNTIFS(Total!X:X,$M$3,Total!W:W,B17,Total!O:O,DB!$G$5,Total!N:N,DB!$O$5,Total!M:M,DB!$G$9,Total!AA:AA,DB!$O$9,Total!C:C,$I$2)+COUNTIFS(Total!X:X,$M$3,Total!W:W,B17,Total!O:O,DB!$G$5,Total!N:N,DB!$O$5,Total!M:M,DB!$G$9,Total!K:K,DB!$O$9,Total!AA:AA,$I$2)</f>
        <v>0</v>
      </c>
      <c r="N17" s="31">
        <f>COUNTIFS(Total!X:X,$N$3,Total!W:W,B17,Total!O:O,DB!$G$5,Total!N:N,DB!$O$5,Total!M:M,DB!$G$9,Total!K:K,DB!$O$9,Total!C:C,$I$2)+COUNTIFS(Total!X:X,$N$3,Total!W:W,B17,Total!AA:AA,DB!$G$5,Total!AA:AA,DB!$O$5,Total!AA:AA,DB!$G$9,Total!AA:AA,DB!$O$9,Total!AA:AA,$I$2)+COUNTIFS(Total!X:X,$N$3,Total!W:W,B17,Total!O:O,DB!$G$5,Total!AA:AA,DB!$O$5,Total!AA:AA,DB!$G$9,Total!AA:AA,DB!$O$9,Total!AA:AA,$I$2)+COUNTIFS(Total!X:X,$N$3,Total!W:W,B17,Total!AA:AA,DB!$G$5,Total!N:N,DB!$O$5,Total!AA:AA,DB!$G$9,Total!AA:AA,DB!$O$9,Total!AA:AA,$I$2)+COUNTIFS(Total!X:X,$N$3,Total!W:W,B17,Total!AA:AA,DB!$G$5,Total!AA:AA,DB!$O$5,Total!M:M,DB!$G$9,Total!AA:AA,DB!$O$9,Total!AA:AA,$I$2)+COUNTIFS(Total!X:X,$N$3,Total!W:W,B17,Total!AA:AA,DB!$G$5,Total!AA:AA,DB!$O$5,Total!AA:AA,DB!$G$9,Total!K:K,DB!$O$9,Total!AA:AA,$I$2)+COUNTIFS(Total!X:X,$N$3,Total!W:W,B17,Total!AA:AA,DB!$G$5,Total!AA:AA,DB!$O$5,Total!AA:AA,DB!$G$9,Total!AA:AA,DB!$O$9,Total!C:C,$I$2)+COUNTIFS(Total!X:X,$N$3,Total!W:W,B17,Total!O:O,DB!$G$5,Total!N:N,DB!$O$5,Total!M:M,DB!$G$9,Total!AA:AA,DB!$O$9,Total!AA:AA,$I$2)+COUNTIFS(Total!X:X,$N$3,Total!W:W,B17,Total!O:O,DB!$G$5,Total!N:N,DB!$O$5,Total!AA:AA,DB!$G$9,Total!K:K,DB!$O$9,Total!AA:AA,$I$2)+COUNTIFS(Total!X:X,$N$3,Total!W:W,B17,Total!O:O,DB!$G$5,Total!N:N,DB!$O$5,Total!AA:AA,DB!$G$9,Total!AA:AA,DB!$O$9,Total!C:C,$I$2)+COUNTIFS(Total!X:X,$N$3,Total!W:W,B17,Total!O:O,DB!$G$5,Total!AA:AA,DB!$O$5,Total!M:M,DB!$G$9,Total!K:K,DB!$O$9,Total!AA:AA,$I$2)+COUNTIFS(Total!X:X,$N$3,Total!W:W,B17,Total!O:O,DB!$G$5,Total!AA:AA,DB!$O$5,Total!M:M,DB!$G$9,Total!AA:AA,DB!$O$9,Total!C:C,$I$2)+COUNTIFS(Total!X:X,$N$3,Total!W:W,B17,Total!O:O,DB!$G$5,Total!AA:AA,DB!$O$5,Total!AA:AA,DB!$G$9,Total!K:K,DB!$O$9,Total!C:C,$I$2)+COUNTIFS(Total!X:X,$N$3,Total!W:W,B17,Total!AA:AA,DB!$G$5,Total!N:N,DB!$O$5,Total!M:M,DB!$G$9,Total!K:K,DB!$O$9,Total!AA:AA,$I$2)+COUNTIFS(Total!X:X,$N$3,Total!W:W,B17,Total!AA:AA,DB!$G$5,Total!N:N,DB!$O$5,Total!M:M,DB!$G$9,Total!AA:AA,DB!$O$9,Total!C:C,$I$2)+COUNTIFS(Total!X:X,$N$3,Total!W:W,B17,Total!AA:AA,DB!$G$5,Total!N:N,DB!$O$5,Total!AA:AA,DB!$G$9,Total!K:K,DB!$O$9,Total!C:C,$I$2)+COUNTIFS(Total!X:X,$N$3,Total!W:W,B17,Total!AA:AA,DB!$G$5,Total!AA:AA,DB!$O$5,Total!M:M,DB!$G$9,Total!K:K,DB!$O$9,Total!C:C,$I$2)+COUNTIFS(Total!X:X,$N$3,Total!W:W,B17,Total!O:O,DB!$G$5,Total!N:N,DB!$O$5,Total!AA:AA,DB!$G$9,Total!AA:AA,DB!$O$9,Total!AA:AA,$I$2)+COUNTIFS(Total!X:X,$N$3,Total!W:W,B17,Total!O:O,DB!$G$5,Total!AA:AA,DB!$O$5,Total!M:M,DB!$G$9,Total!AA:AA,DB!$O$9,Total!AA:AA,$I$2)+COUNTIFS(Total!X:X,$N$3,Total!W:W,B17,Total!O:O,DB!$G$5,Total!AA:AA,DB!$O$5,Total!AA:AA,DB!$G$9,Total!K:K,DB!$O$9,Total!AA:AA,$I$2)+COUNTIFS(Total!X:X,$N$3,Total!W:W,B17,Total!O:O,DB!$G$5,Total!AA:AA,DB!$O$5,Total!AA:AA,DB!$G$9,Total!AA:AA,DB!$O$9,Total!C:C,$I$2)+COUNTIFS(Total!X:X,$N$3,Total!W:W,B17,Total!AA:AA,DB!$G$5,Total!N:N,DB!$O$5,Total!M:M,DB!$G$9,Total!AA:AA,DB!$O$9,Total!AA:AA,$I$2)+COUNTIFS(Total!X:X,$N$3,Total!W:W,B17,Total!AA:AA,DB!$G$5,Total!N:N,DB!$O$5,Total!AA:AA,DB!$G$9,Total!K:K,DB!$O$9,Total!AA:AA,$I$2)+COUNTIFS(Total!X:X,$N$3,Total!W:W,B17,Total!AA:AA,DB!$G$5,Total!N:N,DB!$O$5,Total!AA:AA,DB!$G$9,Total!AA:AA,DB!$O$9,Total!C:C,$I$2)+COUNTIFS(Total!X:X,$N$3,Total!W:W,B17,Total!AA:AA,DB!$G$5,Total!AA:AA,DB!$O$5,Total!M:M,DB!$G$9,Total!K:K,DB!$O$9,Total!AA:AA,$I$2)+COUNTIFS(Total!X:X,$N$3,Total!W:W,B17,Total!AA:AA,DB!$G$5,Total!AA:AA,DB!$O$5,Total!M:M,DB!$G$9,Total!AA:AA,DB!$O$9,Total!C:C,$I$2)+COUNTIFS(Total!X:X,$N$3,Total!W:W,B17,Total!AA:AA,DB!$G$5,Total!AA:AA,DB!$O$5,Total!AA:AA,DB!$G$9,Total!K:K,DB!$O$9,Total!C:C,$I$2)+COUNTIFS(Total!X:X,$N$3,Total!W:W,B17,Total!AA:AA,DB!$G$5,Total!N:N,DB!$O$5,Total!M:M,DB!$G$9,Total!K:K,DB!$O$9,Total!C:C,$I$2)+COUNTIFS(Total!X:X,$N$3,Total!W:W,B17,Total!O:O,DB!$G$5,Total!AA:AA,DB!$O$5,Total!M:M,DB!$G$9,Total!K:K,DB!$O$9,Total!C:C,$I$2)+COUNTIFS(Total!X:X,$N$3,Total!W:W,B17,Total!O:O,DB!$G$5,Total!N:N,DB!$O$5,Total!AA:AA,DB!$G$9,Total!K:K,DB!$O$9,Total!C:C,$I$2)+COUNTIFS(Total!X:X,$N$3,Total!W:W,B17,Total!O:O,DB!$G$5,Total!N:N,DB!$O$5,Total!M:M,DB!$G$9,Total!AA:AA,DB!$O$9,Total!C:C,$I$2)+COUNTIFS(Total!X:X,$N$3,Total!W:W,B17,Total!O:O,DB!$G$5,Total!N:N,DB!$O$5,Total!M:M,DB!$G$9,Total!K:K,DB!$O$9,Total!AA:AA,$I$2)</f>
        <v>0</v>
      </c>
      <c r="O17" s="31">
        <f>COUNTIFS(Total!X:X,$O$3,Total!W:W,B17,Total!O:O,DB!$G$5,Total!N:N,DB!$O$5,Total!M:M,DB!$G$9,Total!K:K,DB!$O$9,Total!C:C,$I$2)+COUNTIFS(Total!X:X,$O$3,Total!W:W,B17,Total!AA:AA,DB!$G$5,Total!AA:AA,DB!$O$5,Total!AA:AA,DB!$G$9,Total!AA:AA,DB!$O$9,Total!AA:AA,$I$2)+COUNTIFS(Total!X:X,$O$3,Total!W:W,B17,Total!O:O,DB!$G$5,Total!AA:AA,DB!$O$5,Total!AA:AA,DB!$G$9,Total!AA:AA,DB!$O$9,Total!AA:AA,$I$2)+COUNTIFS(Total!X:X,$O$3,Total!W:W,B17,Total!AA:AA,DB!$G$5,Total!N:N,DB!$O$5,Total!AA:AA,DB!$G$9,Total!AA:AA,DB!$O$9,Total!AA:AA,$I$2)+COUNTIFS(Total!X:X,$O$3,Total!W:W,B17,Total!AA:AA,DB!$G$5,Total!AA:AA,DB!$O$5,Total!M:M,DB!$G$9,Total!AA:AA,DB!$O$9,Total!AA:AA,$I$2)+COUNTIFS(Total!X:X,$O$3,Total!W:W,B17,Total!AA:AA,DB!$G$5,Total!AA:AA,DB!$O$5,Total!AA:AA,DB!$G$9,Total!K:K,DB!$O$9,Total!AA:AA,$I$2)+COUNTIFS(Total!X:X,$O$3,Total!W:W,B17,Total!AA:AA,DB!$G$5,Total!AA:AA,DB!$O$5,Total!AA:AA,DB!$G$9,Total!AA:AA,DB!$O$9,Total!C:C,$I$2)+COUNTIFS(Total!X:X,$O$3,Total!W:W,B17,Total!O:O,DB!$G$5,Total!N:N,DB!$O$5,Total!M:M,DB!$G$9,Total!AA:AA,DB!$O$9,Total!AA:AA,$I$2)+COUNTIFS(Total!X:X,$O$3,Total!W:W,B17,Total!O:O,DB!$G$5,Total!N:N,DB!$O$5,Total!AA:AA,DB!$G$9,Total!K:K,DB!$O$9,Total!AA:AA,$I$2)+COUNTIFS(Total!X:X,$O$3,Total!W:W,B17,Total!O:O,DB!$G$5,Total!N:N,DB!$O$5,Total!AA:AA,DB!$G$9,Total!AA:AA,DB!$O$9,Total!C:C,$I$2)+COUNTIFS(Total!X:X,$O$3,Total!W:W,B17,Total!O:O,DB!$G$5,Total!AA:AA,DB!$O$5,Total!M:M,DB!$G$9,Total!K:K,DB!$O$9,Total!AA:AA,$I$2)+COUNTIFS(Total!X:X,$O$3,Total!W:W,B17,Total!O:O,DB!$G$5,Total!AA:AA,DB!$O$5,Total!M:M,DB!$G$9,Total!AA:AA,DB!$O$9,Total!C:C,$I$2)+COUNTIFS(Total!X:X,$O$3,Total!W:W,B17,Total!O:O,DB!$G$5,Total!AA:AA,DB!$O$5,Total!AA:AA,DB!$G$9,Total!K:K,DB!$O$9,Total!C:C,$I$2)+COUNTIFS(Total!X:X,$O$3,Total!W:W,B17,Total!AA:AA,DB!$G$5,Total!N:N,DB!$O$5,Total!M:M,DB!$G$9,Total!K:K,DB!$O$9,Total!AA:AA,$I$2)+COUNTIFS(Total!X:X,$O$3,Total!W:W,B17,Total!AA:AA,DB!$G$5,Total!N:N,DB!$O$5,Total!M:M,DB!$G$9,Total!AA:AA,DB!$O$9,Total!C:C,$I$2)+COUNTIFS(Total!X:X,$O$3,Total!W:W,B17,Total!AA:AA,DB!$G$5,Total!N:N,DB!$O$5,Total!AA:AA,DB!$G$9,Total!K:K,DB!$O$9,Total!C:C,$I$2)+COUNTIFS(Total!X:X,$O$3,Total!W:W,B17,Total!AA:AA,DB!$G$5,Total!AA:AA,DB!$O$5,Total!M:M,DB!$G$9,Total!K:K,DB!$O$9,Total!C:C,$I$2)+COUNTIFS(Total!X:X,$O$3,Total!W:W,B17,Total!O:O,DB!$G$5,Total!N:N,DB!$O$5,Total!AA:AA,DB!$G$9,Total!AA:AA,DB!$O$9,Total!AA:AA,$I$2)+COUNTIFS(Total!X:X,$O$3,Total!W:W,B17,Total!O:O,DB!$G$5,Total!AA:AA,DB!$O$5,Total!M:M,DB!$G$9,Total!AA:AA,DB!$O$9,Total!AA:AA,$I$2)+COUNTIFS(Total!X:X,$O$3,Total!W:W,B17,Total!O:O,DB!$G$5,Total!AA:AA,DB!$O$5,Total!AA:AA,DB!$G$9,Total!K:K,DB!$O$9,Total!AA:AA,$I$2)+COUNTIFS(Total!X:X,$O$3,Total!W:W,B17,Total!O:O,DB!$G$5,Total!AA:AA,DB!$O$5,Total!AA:AA,DB!$G$9,Total!AA:AA,DB!$O$9,Total!C:C,$I$2)+COUNTIFS(Total!X:X,$O$3,Total!W:W,B17,Total!AA:AA,DB!$G$5,Total!N:N,DB!$O$5,Total!M:M,DB!$G$9,Total!AA:AA,DB!$O$9,Total!AA:AA,$I$2)+COUNTIFS(Total!X:X,$O$3,Total!W:W,B17,Total!AA:AA,DB!$G$5,Total!N:N,DB!$O$5,Total!AA:AA,DB!$G$9,Total!K:K,DB!$O$9,Total!AA:AA,$I$2)+COUNTIFS(Total!X:X,$O$3,Total!W:W,B17,Total!AA:AA,DB!$G$5,Total!N:N,DB!$O$5,Total!AA:AA,DB!$G$9,Total!AA:AA,DB!$O$9,Total!C:C,$I$2)+COUNTIFS(Total!X:X,$O$3,Total!W:W,B17,Total!AA:AA,DB!$G$5,Total!AA:AA,DB!$O$5,Total!M:M,DB!$G$9,Total!K:K,DB!$O$9,Total!AA:AA,$I$2)+COUNTIFS(Total!X:X,$O$3,Total!W:W,B17,Total!AA:AA,DB!$G$5,Total!AA:AA,DB!$O$5,Total!M:M,DB!$G$9,Total!AA:AA,DB!$O$9,Total!C:C,$I$2)+COUNTIFS(Total!X:X,$O$3,Total!W:W,B17,Total!AA:AA,DB!$G$5,Total!AA:AA,DB!$O$5,Total!AA:AA,DB!$G$9,Total!K:K,DB!$O$9,Total!C:C,$I$2)+COUNTIFS(Total!X:X,$O$3,Total!W:W,B17,Total!AA:AA,DB!$G$5,Total!N:N,DB!$O$5,Total!M:M,DB!$G$9,Total!K:K,DB!$O$9,Total!C:C,$I$2)+COUNTIFS(Total!X:X,$O$3,Total!W:W,B17,Total!O:O,DB!$G$5,Total!AA:AA,DB!$O$5,Total!M:M,DB!$G$9,Total!K:K,DB!$O$9,Total!C:C,$I$2)+COUNTIFS(Total!X:X,$O$3,Total!W:W,B17,Total!O:O,DB!$G$5,Total!N:N,DB!$O$5,Total!AA:AA,DB!$G$9,Total!K:K,DB!$O$9,Total!C:C,$I$2)+COUNTIFS(Total!X:X,$O$3,Total!W:W,B17,Total!O:O,DB!$G$5,Total!N:N,DB!$O$5,Total!M:M,DB!$G$9,Total!AA:AA,DB!$O$9,Total!C:C,$I$2)+COUNTIFS(Total!X:X,$O$3,Total!W:W,B17,Total!O:O,DB!$G$5,Total!N:N,DB!$O$5,Total!M:M,DB!$G$9,Total!K:K,DB!$O$9,Total!AA:AA,$I$2)</f>
        <v>0</v>
      </c>
      <c r="P17" s="31">
        <f>COUNTIFS(Total!X:X,$P$3,Total!W:W,B17,Total!O:O,DB!$G$5,Total!N:N,DB!$O$5,Total!M:M,DB!$G$9,Total!K:K,DB!$O$9,Total!C:C,$I$2)+COUNTIFS(Total!X:X,$P$3,Total!W:W,B17,Total!AA:AA,DB!$G$5,Total!AA:AA,DB!$O$5,Total!AA:AA,DB!$G$9,Total!AA:AA,DB!$O$9,Total!AA:AA,$I$2)+COUNTIFS(Total!X:X,$P$3,Total!W:W,B17,Total!O:O,DB!$G$5,Total!AA:AA,DB!$O$5,Total!AA:AA,DB!$G$9,Total!AA:AA,DB!$O$9,Total!AA:AA,$I$2)+COUNTIFS(Total!X:X,$P$3,Total!W:W,B17,Total!AA:AA,DB!$G$5,Total!N:N,DB!$O$5,Total!AA:AA,DB!$G$9,Total!AA:AA,DB!$O$9,Total!AA:AA,$I$2)+COUNTIFS(Total!X:X,$P$3,Total!W:W,B17,Total!AA:AA,DB!$G$5,Total!AA:AA,DB!$O$5,Total!M:M,DB!$G$9,Total!AA:AA,DB!$O$9,Total!AA:AA,$I$2)+COUNTIFS(Total!X:X,$P$3,Total!W:W,B17,Total!AA:AA,DB!$G$5,Total!AA:AA,DB!$O$5,Total!AA:AA,DB!$G$9,Total!K:K,DB!$O$9,Total!AA:AA,$I$2)+COUNTIFS(Total!X:X,$P$3,Total!W:W,B17,Total!AA:AA,DB!$G$5,Total!AA:AA,DB!$O$5,Total!AA:AA,DB!$G$9,Total!AA:AA,DB!$O$9,Total!C:C,$I$2)+COUNTIFS(Total!X:X,$P$3,Total!W:W,B17,Total!O:O,DB!$G$5,Total!N:N,DB!$O$5,Total!M:M,DB!$G$9,Total!AA:AA,DB!$O$9,Total!AA:AA,$I$2)+COUNTIFS(Total!X:X,$P$3,Total!W:W,B17,Total!O:O,DB!$G$5,Total!N:N,DB!$O$5,Total!AA:AA,DB!$G$9,Total!K:K,DB!$O$9,Total!AA:AA,$I$2)+COUNTIFS(Total!X:X,$P$3,Total!W:W,B17,Total!O:O,DB!$G$5,Total!N:N,DB!$O$5,Total!AA:AA,DB!$G$9,Total!AA:AA,DB!$O$9,Total!C:C,$I$2)+COUNTIFS(Total!X:X,$P$3,Total!W:W,B17,Total!O:O,DB!$G$5,Total!AA:AA,DB!$O$5,Total!M:M,DB!$G$9,Total!K:K,DB!$O$9,Total!AA:AA,$I$2)+COUNTIFS(Total!X:X,$P$3,Total!W:W,B17,Total!O:O,DB!$G$5,Total!AA:AA,DB!$O$5,Total!M:M,DB!$G$9,Total!AA:AA,DB!$O$9,Total!C:C,$I$2)+COUNTIFS(Total!X:X,$P$3,Total!W:W,B17,Total!O:O,DB!$G$5,Total!AA:AA,DB!$O$5,Total!AA:AA,DB!$G$9,Total!K:K,DB!$O$9,Total!C:C,$I$2)+COUNTIFS(Total!X:X,$P$3,Total!W:W,B17,Total!AA:AA,DB!$G$5,Total!N:N,DB!$O$5,Total!M:M,DB!$G$9,Total!K:K,DB!$O$9,Total!AA:AA,$I$2)+COUNTIFS(Total!X:X,$P$3,Total!W:W,B17,Total!AA:AA,DB!$G$5,Total!N:N,DB!$O$5,Total!M:M,DB!$G$9,Total!AA:AA,DB!$O$9,Total!C:C,$I$2)+COUNTIFS(Total!X:X,$P$3,Total!W:W,B17,Total!AA:AA,DB!$G$5,Total!N:N,DB!$O$5,Total!AA:AA,DB!$G$9,Total!K:K,DB!$O$9,Total!C:C,$I$2)+COUNTIFS(Total!X:X,$P$3,Total!W:W,B17,Total!AA:AA,DB!$G$5,Total!AA:AA,DB!$O$5,Total!M:M,DB!$G$9,Total!K:K,DB!$O$9,Total!C:C,$I$2)+COUNTIFS(Total!X:X,$P$3,Total!W:W,B17,Total!O:O,DB!$G$5,Total!N:N,DB!$O$5,Total!AA:AA,DB!$G$9,Total!AA:AA,DB!$O$9,Total!AA:AA,$I$2)+COUNTIFS(Total!X:X,$P$3,Total!W:W,B17,Total!O:O,DB!$G$5,Total!AA:AA,DB!$O$5,Total!M:M,DB!$G$9,Total!AA:AA,DB!$O$9,Total!AA:AA,$I$2)+COUNTIFS(Total!X:X,$P$3,Total!W:W,B17,Total!O:O,DB!$G$5,Total!AA:AA,DB!$O$5,Total!AA:AA,DB!$G$9,Total!K:K,DB!$O$9,Total!AA:AA,$I$2)+COUNTIFS(Total!X:X,$P$3,Total!W:W,B17,Total!O:O,DB!$G$5,Total!AA:AA,DB!$O$5,Total!AA:AA,DB!$G$9,Total!AA:AA,DB!$O$9,Total!C:C,$I$2)+COUNTIFS(Total!X:X,$P$3,Total!W:W,B17,Total!AA:AA,DB!$G$5,Total!N:N,DB!$O$5,Total!M:M,DB!$G$9,Total!AA:AA,DB!$O$9,Total!AA:AA,$I$2)+COUNTIFS(Total!X:X,$P$3,Total!W:W,B17,Total!AA:AA,DB!$G$5,Total!N:N,DB!$O$5,Total!AA:AA,DB!$G$9,Total!K:K,DB!$O$9,Total!AA:AA,$I$2)+COUNTIFS(Total!X:X,$P$3,Total!W:W,B17,Total!AA:AA,DB!$G$5,Total!N:N,DB!$O$5,Total!AA:AA,DB!$G$9,Total!AA:AA,DB!$O$9,Total!C:C,$I$2)+COUNTIFS(Total!X:X,$P$3,Total!W:W,B17,Total!AA:AA,DB!$G$5,Total!AA:AA,DB!$O$5,Total!M:M,DB!$G$9,Total!K:K,DB!$O$9,Total!AA:AA,$I$2)+COUNTIFS(Total!X:X,$P$3,Total!W:W,B17,Total!AA:AA,DB!$G$5,Total!AA:AA,DB!$O$5,Total!M:M,DB!$G$9,Total!AA:AA,DB!$O$9,Total!C:C,$I$2)+COUNTIFS(Total!X:X,$P$3,Total!W:W,B17,Total!AA:AA,DB!$G$5,Total!AA:AA,DB!$O$5,Total!AA:AA,DB!$G$9,Total!K:K,DB!$O$9,Total!C:C,$I$2)+COUNTIFS(Total!X:X,$P$3,Total!W:W,B17,Total!AA:AA,DB!$G$5,Total!N:N,DB!$O$5,Total!M:M,DB!$G$9,Total!K:K,DB!$O$9,Total!C:C,$I$2)+COUNTIFS(Total!X:X,$P$3,Total!W:W,B17,Total!O:O,DB!$G$5,Total!AA:AA,DB!$O$5,Total!M:M,DB!$G$9,Total!K:K,DB!$O$9,Total!C:C,$I$2)+COUNTIFS(Total!X:X,$P$3,Total!W:W,B17,Total!O:O,DB!$G$5,Total!N:N,DB!$O$5,Total!AA:AA,DB!$G$9,Total!K:K,DB!$O$9,Total!C:C,$I$2)+COUNTIFS(Total!X:X,$P$3,Total!W:W,B17,Total!O:O,DB!$G$5,Total!N:N,DB!$O$5,Total!M:M,DB!$G$9,Total!AA:AA,DB!$O$9,Total!C:C,$I$2)+COUNTIFS(Total!X:X,$P$3,Total!W:W,B17,Total!O:O,DB!$G$5,Total!N:N,DB!$O$5,Total!M:M,DB!$G$9,Total!K:K,DB!$O$9,Total!AA:AA,$I$2)</f>
        <v>0</v>
      </c>
      <c r="Q17" s="31">
        <f>COUNTIFS(Total!X:X,$Q$3,Total!W:W,B17,Total!O:O,DB!$G$5,Total!N:N,DB!$O$5,Total!M:M,DB!$G$9,Total!K:K,DB!$O$9,Total!C:C,$I$2)+COUNTIFS(Total!X:X,$Q$3,Total!W:W,B17,Total!AA:AA,DB!$G$5,Total!AA:AA,DB!$O$5,Total!AA:AA,DB!$G$9,Total!AA:AA,DB!$O$9,Total!AA:AA,$I$2)+COUNTIFS(Total!X:X,$Q$3,Total!W:W,B17,Total!O:O,DB!$G$5,Total!AA:AA,DB!$O$5,Total!AA:AA,DB!$G$9,Total!AA:AA,DB!$O$9,Total!AA:AA,$I$2)+COUNTIFS(Total!X:X,$Q$3,Total!W:W,B17,Total!AA:AA,DB!$G$5,Total!N:N,DB!$O$5,Total!AA:AA,DB!$G$9,Total!AA:AA,DB!$O$9,Total!AA:AA,$I$2)+COUNTIFS(Total!X:X,$Q$3,Total!W:W,B17,Total!AA:AA,DB!$G$5,Total!AA:AA,DB!$O$5,Total!M:M,DB!$G$9,Total!AA:AA,DB!$O$9,Total!AA:AA,$I$2)+COUNTIFS(Total!X:X,$Q$3,Total!W:W,B17,Total!AA:AA,DB!$G$5,Total!AA:AA,DB!$O$5,Total!AA:AA,DB!$G$9,Total!K:K,DB!$O$9,Total!AA:AA,$I$2)+COUNTIFS(Total!X:X,$Q$3,Total!W:W,B17,Total!AA:AA,DB!$G$5,Total!AA:AA,DB!$O$5,Total!AA:AA,DB!$G$9,Total!AA:AA,DB!$O$9,Total!C:C,$I$2)+COUNTIFS(Total!X:X,$Q$3,Total!W:W,B17,Total!O:O,DB!$G$5,Total!N:N,DB!$O$5,Total!M:M,DB!$G$9,Total!AA:AA,DB!$O$9,Total!AA:AA,$I$2)+COUNTIFS(Total!X:X,$Q$3,Total!W:W,B17,Total!O:O,DB!$G$5,Total!N:N,DB!$O$5,Total!AA:AA,DB!$G$9,Total!K:K,DB!$O$9,Total!AA:AA,$I$2)+COUNTIFS(Total!X:X,$Q$3,Total!W:W,B17,Total!O:O,DB!$G$5,Total!N:N,DB!$O$5,Total!AA:AA,DB!$G$9,Total!AA:AA,DB!$O$9,Total!C:C,$I$2)+COUNTIFS(Total!X:X,$Q$3,Total!W:W,B17,Total!O:O,DB!$G$5,Total!AA:AA,DB!$O$5,Total!M:M,DB!$G$9,Total!K:K,DB!$O$9,Total!AA:AA,$I$2)+COUNTIFS(Total!X:X,$Q$3,Total!W:W,B17,Total!O:O,DB!$G$5,Total!AA:AA,DB!$O$5,Total!M:M,DB!$G$9,Total!AA:AA,DB!$O$9,Total!C:C,$I$2)+COUNTIFS(Total!X:X,$Q$3,Total!W:W,B17,Total!O:O,DB!$G$5,Total!AA:AA,DB!$O$5,Total!AA:AA,DB!$G$9,Total!K:K,DB!$O$9,Total!C:C,$I$2)+COUNTIFS(Total!X:X,$Q$3,Total!W:W,B17,Total!AA:AA,DB!$G$5,Total!N:N,DB!$O$5,Total!M:M,DB!$G$9,Total!K:K,DB!$O$9,Total!AA:AA,$I$2)+COUNTIFS(Total!X:X,$Q$3,Total!W:W,B17,Total!AA:AA,DB!$G$5,Total!N:N,DB!$O$5,Total!M:M,DB!$G$9,Total!AA:AA,DB!$O$9,Total!C:C,$I$2)+COUNTIFS(Total!X:X,$Q$3,Total!W:W,B17,Total!AA:AA,DB!$G$5,Total!N:N,DB!$O$5,Total!AA:AA,DB!$G$9,Total!K:K,DB!$O$9,Total!C:C,$I$2)+COUNTIFS(Total!X:X,$Q$3,Total!W:W,B17,Total!AA:AA,DB!$G$5,Total!AA:AA,DB!$O$5,Total!M:M,DB!$G$9,Total!K:K,DB!$O$9,Total!C:C,$I$2)+COUNTIFS(Total!X:X,$Q$3,Total!W:W,B17,Total!O:O,DB!$G$5,Total!N:N,DB!$O$5,Total!AA:AA,DB!$G$9,Total!AA:AA,DB!$O$9,Total!AA:AA,$I$2)+COUNTIFS(Total!X:X,$Q$3,Total!W:W,B17,Total!O:O,DB!$G$5,Total!AA:AA,DB!$O$5,Total!M:M,DB!$G$9,Total!AA:AA,DB!$O$9,Total!AA:AA,$I$2)+COUNTIFS(Total!X:X,$Q$3,Total!W:W,B17,Total!O:O,DB!$G$5,Total!AA:AA,DB!$O$5,Total!AA:AA,DB!$G$9,Total!K:K,DB!$O$9,Total!AA:AA,$I$2)+COUNTIFS(Total!X:X,$Q$3,Total!W:W,B17,Total!O:O,DB!$G$5,Total!AA:AA,DB!$O$5,Total!AA:AA,DB!$G$9,Total!AA:AA,DB!$O$9,Total!C:C,$I$2)+COUNTIFS(Total!X:X,$Q$3,Total!W:W,B17,Total!AA:AA,DB!$G$5,Total!N:N,DB!$O$5,Total!M:M,DB!$G$9,Total!AA:AA,DB!$O$9,Total!AA:AA,$I$2)+COUNTIFS(Total!X:X,$Q$3,Total!W:W,B17,Total!AA:AA,DB!$G$5,Total!N:N,DB!$O$5,Total!AA:AA,DB!$G$9,Total!K:K,DB!$O$9,Total!AA:AA,$I$2)+COUNTIFS(Total!X:X,$Q$3,Total!W:W,B17,Total!AA:AA,DB!$G$5,Total!N:N,DB!$O$5,Total!AA:AA,DB!$G$9,Total!AA:AA,DB!$O$9,Total!C:C,$I$2)+COUNTIFS(Total!X:X,$Q$3,Total!W:W,B17,Total!AA:AA,DB!$G$5,Total!AA:AA,DB!$O$5,Total!M:M,DB!$G$9,Total!K:K,DB!$O$9,Total!AA:AA,$I$2)+COUNTIFS(Total!X:X,$Q$3,Total!W:W,B17,Total!AA:AA,DB!$G$5,Total!AA:AA,DB!$O$5,Total!M:M,DB!$G$9,Total!AA:AA,DB!$O$9,Total!C:C,$I$2)+COUNTIFS(Total!X:X,$Q$3,Total!W:W,B17,Total!AA:AA,DB!$G$5,Total!AA:AA,DB!$O$5,Total!AA:AA,DB!$G$9,Total!K:K,DB!$O$9,Total!C:C,$I$2)+COUNTIFS(Total!X:X,$Q$3,Total!W:W,B17,Total!AA:AA,DB!$G$5,Total!N:N,DB!$O$5,Total!M:M,DB!$G$9,Total!K:K,DB!$O$9,Total!C:C,$I$2)+COUNTIFS(Total!X:X,$Q$3,Total!W:W,B17,Total!O:O,DB!$G$5,Total!AA:AA,DB!$O$5,Total!M:M,DB!$G$9,Total!K:K,DB!$O$9,Total!C:C,$I$2)+COUNTIFS(Total!X:X,$Q$3,Total!W:W,B17,Total!O:O,DB!$G$5,Total!N:N,DB!$O$5,Total!AA:AA,DB!$G$9,Total!K:K,DB!$O$9,Total!C:C,$I$2)+COUNTIFS(Total!X:X,$Q$3,Total!W:W,B17,Total!O:O,DB!$G$5,Total!N:N,DB!$O$5,Total!M:M,DB!$G$9,Total!AA:AA,DB!$O$9,Total!C:C,$I$2)+COUNTIFS(Total!X:X,$Q$3,Total!W:W,B17,Total!O:O,DB!$G$5,Total!N:N,DB!$O$5,Total!M:M,DB!$G$9,Total!K:K,DB!$O$9,Total!AA:AA,$I$2)</f>
        <v>0</v>
      </c>
      <c r="R17" s="31">
        <f>COUNTIFS(Total!X:X,$R$3,Total!W:W,B17,Total!O:O,DB!$G$5,Total!N:N,DB!$O$5,Total!M:M,DB!$G$9,Total!K:K,DB!$O$9,Total!C:C,$I$2)+COUNTIFS(Total!X:X,$R$3,Total!W:W,B17,Total!AA:AA,DB!$G$5,Total!AA:AA,DB!$O$5,Total!AA:AA,DB!$G$9,Total!AA:AA,DB!$O$9,Total!AA:AA,$I$2)+COUNTIFS(Total!X:X,$R$3,Total!W:W,B17,Total!O:O,DB!$G$5,Total!AA:AA,DB!$O$5,Total!AA:AA,DB!$G$9,Total!AA:AA,DB!$O$9,Total!AA:AA,$I$2)+COUNTIFS(Total!X:X,$R$3,Total!W:W,B17,Total!AA:AA,DB!$G$5,Total!N:N,DB!$O$5,Total!AA:AA,DB!$G$9,Total!AA:AA,DB!$O$9,Total!AA:AA,$I$2)+COUNTIFS(Total!X:X,$R$3,Total!W:W,B17,Total!AA:AA,DB!$G$5,Total!AA:AA,DB!$O$5,Total!M:M,DB!$G$9,Total!AA:AA,DB!$O$9,Total!AA:AA,$I$2)+COUNTIFS(Total!X:X,$R$3,Total!W:W,B17,Total!AA:AA,DB!$G$5,Total!AA:AA,DB!$O$5,Total!AA:AA,DB!$G$9,Total!K:K,DB!$O$9,Total!AA:AA,$I$2)+COUNTIFS(Total!X:X,$R$3,Total!W:W,B17,Total!AA:AA,DB!$G$5,Total!AA:AA,DB!$O$5,Total!AA:AA,DB!$G$9,Total!AA:AA,DB!$O$9,Total!C:C,$I$2)+COUNTIFS(Total!X:X,$R$3,Total!W:W,B17,Total!O:O,DB!$G$5,Total!N:N,DB!$O$5,Total!M:M,DB!$G$9,Total!AA:AA,DB!$O$9,Total!AA:AA,$I$2)+COUNTIFS(Total!X:X,$R$3,Total!W:W,B17,Total!O:O,DB!$G$5,Total!N:N,DB!$O$5,Total!AA:AA,DB!$G$9,Total!K:K,DB!$O$9,Total!AA:AA,$I$2)+COUNTIFS(Total!X:X,$R$3,Total!W:W,B17,Total!O:O,DB!$G$5,Total!N:N,DB!$O$5,Total!AA:AA,DB!$G$9,Total!AA:AA,DB!$O$9,Total!C:C,$I$2)+COUNTIFS(Total!X:X,$R$3,Total!W:W,B17,Total!O:O,DB!$G$5,Total!AA:AA,DB!$O$5,Total!M:M,DB!$G$9,Total!K:K,DB!$O$9,Total!AA:AA,$I$2)+COUNTIFS(Total!X:X,$R$3,Total!W:W,B17,Total!O:O,DB!$G$5,Total!AA:AA,DB!$O$5,Total!M:M,DB!$G$9,Total!AA:AA,DB!$O$9,Total!C:C,$I$2)+COUNTIFS(Total!X:X,$R$3,Total!W:W,B17,Total!O:O,DB!$G$5,Total!AA:AA,DB!$O$5,Total!AA:AA,DB!$G$9,Total!K:K,DB!$O$9,Total!C:C,$I$2)+COUNTIFS(Total!X:X,$R$3,Total!W:W,B17,Total!AA:AA,DB!$G$5,Total!N:N,DB!$O$5,Total!M:M,DB!$G$9,Total!K:K,DB!$O$9,Total!AA:AA,$I$2)+COUNTIFS(Total!X:X,$R$3,Total!W:W,B17,Total!AA:AA,DB!$G$5,Total!N:N,DB!$O$5,Total!M:M,DB!$G$9,Total!AA:AA,DB!$O$9,Total!C:C,$I$2)+COUNTIFS(Total!X:X,$R$3,Total!W:W,B17,Total!AA:AA,DB!$G$5,Total!N:N,DB!$O$5,Total!AA:AA,DB!$G$9,Total!K:K,DB!$O$9,Total!C:C,$I$2)+COUNTIFS(Total!X:X,$R$3,Total!W:W,B17,Total!AA:AA,DB!$G$5,Total!AA:AA,DB!$O$5,Total!M:M,DB!$G$9,Total!K:K,DB!$O$9,Total!C:C,$I$2)+COUNTIFS(Total!X:X,$R$3,Total!W:W,B17,Total!O:O,DB!$G$5,Total!N:N,DB!$O$5,Total!AA:AA,DB!$G$9,Total!AA:AA,DB!$O$9,Total!AA:AA,$I$2)+COUNTIFS(Total!X:X,$R$3,Total!W:W,B17,Total!O:O,DB!$G$5,Total!AA:AA,DB!$O$5,Total!M:M,DB!$G$9,Total!AA:AA,DB!$O$9,Total!AA:AA,$I$2)+COUNTIFS(Total!X:X,$R$3,Total!W:W,B17,Total!O:O,DB!$G$5,Total!AA:AA,DB!$O$5,Total!AA:AA,DB!$G$9,Total!K:K,DB!$O$9,Total!AA:AA,$I$2)+COUNTIFS(Total!X:X,$R$3,Total!W:W,B17,Total!O:O,DB!$G$5,Total!AA:AA,DB!$O$5,Total!AA:AA,DB!$G$9,Total!AA:AA,DB!$O$9,Total!C:C,$I$2)+COUNTIFS(Total!X:X,$R$3,Total!W:W,B17,Total!AA:AA,DB!$G$5,Total!N:N,DB!$O$5,Total!M:M,DB!$G$9,Total!AA:AA,DB!$O$9,Total!AA:AA,$I$2)+COUNTIFS(Total!X:X,$R$3,Total!W:W,B17,Total!AA:AA,DB!$G$5,Total!N:N,DB!$O$5,Total!AA:AA,DB!$G$9,Total!K:K,DB!$O$9,Total!AA:AA,$I$2)+COUNTIFS(Total!X:X,$R$3,Total!W:W,B17,Total!AA:AA,DB!$G$5,Total!N:N,DB!$O$5,Total!AA:AA,DB!$G$9,Total!AA:AA,DB!$O$9,Total!C:C,$I$2)+COUNTIFS(Total!X:X,$R$3,Total!W:W,B17,Total!AA:AA,DB!$G$5,Total!AA:AA,DB!$O$5,Total!M:M,DB!$G$9,Total!K:K,DB!$O$9,Total!AA:AA,$I$2)+COUNTIFS(Total!X:X,$R$3,Total!W:W,B17,Total!AA:AA,DB!$G$5,Total!AA:AA,DB!$O$5,Total!M:M,DB!$G$9,Total!AA:AA,DB!$O$9,Total!C:C,$I$2)+COUNTIFS(Total!X:X,$R$3,Total!W:W,B17,Total!AA:AA,DB!$G$5,Total!AA:AA,DB!$O$5,Total!AA:AA,DB!$G$9,Total!K:K,DB!$O$9,Total!C:C,$I$2)+COUNTIFS(Total!X:X,$R$3,Total!W:W,B17,Total!AA:AA,DB!$G$5,Total!N:N,DB!$O$5,Total!M:M,DB!$G$9,Total!K:K,DB!$O$9,Total!C:C,$I$2)+COUNTIFS(Total!X:X,$R$3,Total!W:W,B17,Total!O:O,DB!$G$5,Total!AA:AA,DB!$O$5,Total!M:M,DB!$G$9,Total!K:K,DB!$O$9,Total!C:C,$I$2)+COUNTIFS(Total!X:X,$R$3,Total!W:W,B17,Total!O:O,DB!$G$5,Total!N:N,DB!$O$5,Total!AA:AA,DB!$G$9,Total!K:K,DB!$O$9,Total!C:C,$I$2)+COUNTIFS(Total!X:X,$R$3,Total!W:W,B17,Total!O:O,DB!$G$5,Total!N:N,DB!$O$5,Total!M:M,DB!$G$9,Total!AA:AA,DB!$O$9,Total!C:C,$I$2)+COUNTIFS(Total!X:X,$R$3,Total!W:W,B17,Total!O:O,DB!$G$5,Total!N:N,DB!$O$5,Total!M:M,DB!$G$9,Total!K:K,DB!$O$9,Total!AA:AA,$I$2)</f>
        <v>0</v>
      </c>
      <c r="S17" s="31">
        <f>COUNTIFS(Total!X:X,$S$3,Total!W:W,B17,Total!O:O,DB!$G$5,Total!N:N,DB!$O$5,Total!M:M,DB!$G$9,Total!K:K,DB!$O$9,Total!C:C,$I$2)+COUNTIFS(Total!X:X,$S$3,Total!W:W,B17,Total!AA:AA,DB!$G$5,Total!AA:AA,DB!$O$5,Total!AA:AA,DB!$G$9,Total!AA:AA,DB!$O$9,Total!AA:AA,$I$2)+COUNTIFS(Total!X:X,$S$3,Total!W:W,B17,Total!O:O,DB!$G$5,Total!AA:AA,DB!$O$5,Total!AA:AA,DB!$G$9,Total!AA:AA,DB!$O$9,Total!AA:AA,$I$2)+COUNTIFS(Total!X:X,$S$3,Total!W:W,B17,Total!AA:AA,DB!$G$5,Total!N:N,DB!$O$5,Total!AA:AA,DB!$G$9,Total!AA:AA,DB!$O$9,Total!AA:AA,$I$2)+COUNTIFS(Total!X:X,$S$3,Total!W:W,B17,Total!AA:AA,DB!$G$5,Total!AA:AA,DB!$O$5,Total!M:M,DB!$G$9,Total!AA:AA,DB!$O$9,Total!AA:AA,$I$2)+COUNTIFS(Total!X:X,$S$3,Total!W:W,B17,Total!AA:AA,DB!$G$5,Total!AA:AA,DB!$O$5,Total!AA:AA,DB!$G$9,Total!K:K,DB!$O$9,Total!AA:AA,$I$2)+COUNTIFS(Total!X:X,$S$3,Total!W:W,B17,Total!AA:AA,DB!$G$5,Total!AA:AA,DB!$O$5,Total!AA:AA,DB!$G$9,Total!AA:AA,DB!$O$9,Total!C:C,$I$2)+COUNTIFS(Total!X:X,$S$3,Total!W:W,B17,Total!O:O,DB!$G$5,Total!N:N,DB!$O$5,Total!M:M,DB!$G$9,Total!AA:AA,DB!$O$9,Total!AA:AA,$I$2)+COUNTIFS(Total!X:X,$S$3,Total!W:W,B17,Total!O:O,DB!$G$5,Total!N:N,DB!$O$5,Total!AA:AA,DB!$G$9,Total!K:K,DB!$O$9,Total!AA:AA,$I$2)+COUNTIFS(Total!X:X,$S$3,Total!W:W,B17,Total!O:O,DB!$G$5,Total!N:N,DB!$O$5,Total!AA:AA,DB!$G$9,Total!AA:AA,DB!$O$9,Total!C:C,$I$2)+COUNTIFS(Total!X:X,$S$3,Total!W:W,B17,Total!O:O,DB!$G$5,Total!AA:AA,DB!$O$5,Total!M:M,DB!$G$9,Total!K:K,DB!$O$9,Total!AA:AA,$I$2)+COUNTIFS(Total!X:X,$S$3,Total!W:W,B17,Total!O:O,DB!$G$5,Total!AA:AA,DB!$O$5,Total!M:M,DB!$G$9,Total!AA:AA,DB!$O$9,Total!C:C,$I$2)+COUNTIFS(Total!X:X,$S$3,Total!W:W,B17,Total!O:O,DB!$G$5,Total!AA:AA,DB!$O$5,Total!AA:AA,DB!$G$9,Total!K:K,DB!$O$9,Total!C:C,$I$2)+COUNTIFS(Total!X:X,$S$3,Total!W:W,B17,Total!AA:AA,DB!$G$5,Total!N:N,DB!$O$5,Total!M:M,DB!$G$9,Total!K:K,DB!$O$9,Total!AA:AA,$I$2)+COUNTIFS(Total!X:X,$S$3,Total!W:W,B17,Total!AA:AA,DB!$G$5,Total!N:N,DB!$O$5,Total!M:M,DB!$G$9,Total!AA:AA,DB!$O$9,Total!C:C,$I$2)+COUNTIFS(Total!X:X,$S$3,Total!W:W,B17,Total!AA:AA,DB!$G$5,Total!N:N,DB!$O$5,Total!AA:AA,DB!$G$9,Total!K:K,DB!$O$9,Total!C:C,$I$2)+COUNTIFS(Total!X:X,$S$3,Total!W:W,B17,Total!AA:AA,DB!$G$5,Total!AA:AA,DB!$O$5,Total!M:M,DB!$G$9,Total!K:K,DB!$O$9,Total!C:C,$I$2)+COUNTIFS(Total!X:X,$S$3,Total!W:W,B17,Total!O:O,DB!$G$5,Total!N:N,DB!$O$5,Total!AA:AA,DB!$G$9,Total!AA:AA,DB!$O$9,Total!AA:AA,$I$2)+COUNTIFS(Total!X:X,$S$3,Total!W:W,B17,Total!O:O,DB!$G$5,Total!AA:AA,DB!$O$5,Total!M:M,DB!$G$9,Total!AA:AA,DB!$O$9,Total!AA:AA,$I$2)+COUNTIFS(Total!X:X,$S$3,Total!W:W,B17,Total!O:O,DB!$G$5,Total!AA:AA,DB!$O$5,Total!AA:AA,DB!$G$9,Total!K:K,DB!$O$9,Total!AA:AA,$I$2)+COUNTIFS(Total!X:X,$S$3,Total!W:W,B17,Total!O:O,DB!$G$5,Total!AA:AA,DB!$O$5,Total!AA:AA,DB!$G$9,Total!AA:AA,DB!$O$9,Total!C:C,$I$2)+COUNTIFS(Total!X:X,$S$3,Total!W:W,B17,Total!AA:AA,DB!$G$5,Total!N:N,DB!$O$5,Total!M:M,DB!$G$9,Total!AA:AA,DB!$O$9,Total!AA:AA,$I$2)+COUNTIFS(Total!X:X,$S$3,Total!W:W,B17,Total!AA:AA,DB!$G$5,Total!N:N,DB!$O$5,Total!AA:AA,DB!$G$9,Total!K:K,DB!$O$9,Total!AA:AA,$I$2)+COUNTIFS(Total!X:X,$S$3,Total!W:W,B17,Total!AA:AA,DB!$G$5,Total!N:N,DB!$O$5,Total!AA:AA,DB!$G$9,Total!AA:AA,DB!$O$9,Total!C:C,$I$2)+COUNTIFS(Total!X:X,$S$3,Total!W:W,B17,Total!AA:AA,DB!$G$5,Total!AA:AA,DB!$O$5,Total!M:M,DB!$G$9,Total!K:K,DB!$O$9,Total!AA:AA,$I$2)+COUNTIFS(Total!X:X,$S$3,Total!W:W,B17,Total!AA:AA,DB!$G$5,Total!AA:AA,DB!$O$5,Total!M:M,DB!$G$9,Total!AA:AA,DB!$O$9,Total!C:C,$I$2)+COUNTIFS(Total!X:X,$S$3,Total!W:W,B17,Total!AA:AA,DB!$G$5,Total!AA:AA,DB!$O$5,Total!AA:AA,DB!$G$9,Total!K:K,DB!$O$9,Total!C:C,$I$2)+COUNTIFS(Total!X:X,$S$3,Total!W:W,B17,Total!AA:AA,DB!$G$5,Total!N:N,DB!$O$5,Total!M:M,DB!$G$9,Total!K:K,DB!$O$9,Total!C:C,$I$2)+COUNTIFS(Total!X:X,$S$3,Total!W:W,B17,Total!O:O,DB!$G$5,Total!AA:AA,DB!$O$5,Total!M:M,DB!$G$9,Total!K:K,DB!$O$9,Total!C:C,$I$2)+COUNTIFS(Total!X:X,$S$3,Total!W:W,B17,Total!O:O,DB!$G$5,Total!N:N,DB!$O$5,Total!AA:AA,DB!$G$9,Total!K:K,DB!$O$9,Total!C:C,$I$2)+COUNTIFS(Total!X:X,$S$3,Total!W:W,B17,Total!O:O,DB!$G$5,Total!N:N,DB!$O$5,Total!M:M,DB!$G$9,Total!AA:AA,DB!$O$9,Total!C:C,$I$2)+COUNTIFS(Total!X:X,$S$3,Total!W:W,B17,Total!O:O,DB!$G$5,Total!N:N,DB!$O$5,Total!M:M,DB!$G$9,Total!K:K,DB!$O$9,Total!AA:AA,$I$2)</f>
        <v>1</v>
      </c>
      <c r="T17" s="31">
        <f>COUNTIFS(Total!X:X,$T$3,Total!W:W,B17,Total!O:O,DB!$G$5,Total!N:N,DB!$O$5,Total!M:M,DB!$G$9,Total!K:K,DB!$O$9,Total!C:C,$I$2)+COUNTIFS(Total!X:X,$T$3,Total!W:W,B17,Total!AA:AA,DB!$G$5,Total!AA:AA,DB!$O$5,Total!AA:AA,DB!$G$9,Total!AA:AA,DB!$O$9,Total!AA:AA,$I$2)+COUNTIFS(Total!X:X,$T$3,Total!W:W,B17,Total!O:O,DB!$G$5,Total!AA:AA,DB!$O$5,Total!AA:AA,DB!$G$9,Total!AA:AA,DB!$O$9,Total!AA:AA,$I$2)+COUNTIFS(Total!X:X,$T$3,Total!W:W,B17,Total!AA:AA,DB!$G$5,Total!N:N,DB!$O$5,Total!AA:AA,DB!$G$9,Total!AA:AA,DB!$O$9,Total!AA:AA,$I$2)+COUNTIFS(Total!X:X,$T$3,Total!W:W,B17,Total!AA:AA,DB!$G$5,Total!AA:AA,DB!$O$5,Total!M:M,DB!$G$9,Total!AA:AA,DB!$O$9,Total!AA:AA,$I$2)+COUNTIFS(Total!X:X,$T$3,Total!W:W,B17,Total!AA:AA,DB!$G$5,Total!AA:AA,DB!$O$5,Total!AA:AA,DB!$G$9,Total!K:K,DB!$O$9,Total!AA:AA,$I$2)+COUNTIFS(Total!X:X,$T$3,Total!W:W,B17,Total!AA:AA,DB!$G$5,Total!AA:AA,DB!$O$5,Total!AA:AA,DB!$G$9,Total!AA:AA,DB!$O$9,Total!C:C,$I$2)+COUNTIFS(Total!X:X,$T$3,Total!W:W,B17,Total!O:O,DB!$G$5,Total!N:N,DB!$O$5,Total!M:M,DB!$G$9,Total!AA:AA,DB!$O$9,Total!AA:AA,$I$2)+COUNTIFS(Total!X:X,$T$3,Total!W:W,B17,Total!O:O,DB!$G$5,Total!N:N,DB!$O$5,Total!AA:AA,DB!$G$9,Total!K:K,DB!$O$9,Total!AA:AA,$I$2)+COUNTIFS(Total!X:X,$T$3,Total!W:W,B17,Total!O:O,DB!$G$5,Total!N:N,DB!$O$5,Total!AA:AA,DB!$G$9,Total!AA:AA,DB!$O$9,Total!C:C,$I$2)+COUNTIFS(Total!X:X,$T$3,Total!W:W,B17,Total!O:O,DB!$G$5,Total!AA:AA,DB!$O$5,Total!M:M,DB!$G$9,Total!K:K,DB!$O$9,Total!AA:AA,$I$2)+COUNTIFS(Total!X:X,$T$3,Total!W:W,B17,Total!O:O,DB!$G$5,Total!AA:AA,DB!$O$5,Total!M:M,DB!$G$9,Total!AA:AA,DB!$O$9,Total!C:C,$I$2)+COUNTIFS(Total!X:X,$T$3,Total!W:W,B17,Total!O:O,DB!$G$5,Total!AA:AA,DB!$O$5,Total!AA:AA,DB!$G$9,Total!K:K,DB!$O$9,Total!C:C,$I$2)+COUNTIFS(Total!X:X,$T$3,Total!W:W,B17,Total!AA:AA,DB!$G$5,Total!N:N,DB!$O$5,Total!M:M,DB!$G$9,Total!K:K,DB!$O$9,Total!AA:AA,$I$2)+COUNTIFS(Total!X:X,$T$3,Total!W:W,B17,Total!AA:AA,DB!$G$5,Total!N:N,DB!$O$5,Total!M:M,DB!$G$9,Total!AA:AA,DB!$O$9,Total!C:C,$I$2)+COUNTIFS(Total!X:X,$T$3,Total!W:W,B17,Total!AA:AA,DB!$G$5,Total!N:N,DB!$O$5,Total!AA:AA,DB!$G$9,Total!K:K,DB!$O$9,Total!C:C,$I$2)+COUNTIFS(Total!X:X,$T$3,Total!W:W,B17,Total!AA:AA,DB!$G$5,Total!AA:AA,DB!$O$5,Total!M:M,DB!$G$9,Total!K:K,DB!$O$9,Total!C:C,$I$2)+COUNTIFS(Total!X:X,$T$3,Total!W:W,B17,Total!O:O,DB!$G$5,Total!N:N,DB!$O$5,Total!AA:AA,DB!$G$9,Total!AA:AA,DB!$O$9,Total!AA:AA,$I$2)+COUNTIFS(Total!X:X,$T$3,Total!W:W,B17,Total!O:O,DB!$G$5,Total!AA:AA,DB!$O$5,Total!M:M,DB!$G$9,Total!AA:AA,DB!$O$9,Total!AA:AA,$I$2)+COUNTIFS(Total!X:X,$T$3,Total!W:W,B17,Total!O:O,DB!$G$5,Total!AA:AA,DB!$O$5,Total!AA:AA,DB!$G$9,Total!K:K,DB!$O$9,Total!AA:AA,$I$2)+COUNTIFS(Total!X:X,$T$3,Total!W:W,B17,Total!O:O,DB!$G$5,Total!AA:AA,DB!$O$5,Total!AA:AA,DB!$G$9,Total!AA:AA,DB!$O$9,Total!C:C,$I$2)+COUNTIFS(Total!X:X,$T$3,Total!W:W,B17,Total!AA:AA,DB!$G$5,Total!N:N,DB!$O$5,Total!M:M,DB!$G$9,Total!AA:AA,DB!$O$9,Total!AA:AA,$I$2)+COUNTIFS(Total!X:X,$T$3,Total!W:W,B17,Total!AA:AA,DB!$G$5,Total!N:N,DB!$O$5,Total!AA:AA,DB!$G$9,Total!K:K,DB!$O$9,Total!AA:AA,$I$2)+COUNTIFS(Total!X:X,$T$3,Total!W:W,B17,Total!AA:AA,DB!$G$5,Total!N:N,DB!$O$5,Total!AA:AA,DB!$G$9,Total!AA:AA,DB!$O$9,Total!C:C,$I$2)+COUNTIFS(Total!X:X,$T$3,Total!W:W,B17,Total!AA:AA,DB!$G$5,Total!AA:AA,DB!$O$5,Total!M:M,DB!$G$9,Total!K:K,DB!$O$9,Total!AA:AA,$I$2)+COUNTIFS(Total!X:X,$T$3,Total!W:W,B17,Total!AA:AA,DB!$G$5,Total!AA:AA,DB!$O$5,Total!M:M,DB!$G$9,Total!AA:AA,DB!$O$9,Total!C:C,$I$2)+COUNTIFS(Total!X:X,$T$3,Total!W:W,B17,Total!AA:AA,DB!$G$5,Total!AA:AA,DB!$O$5,Total!AA:AA,DB!$G$9,Total!K:K,DB!$O$9,Total!C:C,$I$2)+COUNTIFS(Total!X:X,$T$3,Total!W:W,B17,Total!AA:AA,DB!$G$5,Total!N:N,DB!$O$5,Total!M:M,DB!$G$9,Total!K:K,DB!$O$9,Total!C:C,$I$2)+COUNTIFS(Total!X:X,$T$3,Total!W:W,B17,Total!O:O,DB!$G$5,Total!AA:AA,DB!$O$5,Total!M:M,DB!$G$9,Total!K:K,DB!$O$9,Total!C:C,$I$2)+COUNTIFS(Total!X:X,$T$3,Total!W:W,B17,Total!O:O,DB!$G$5,Total!N:N,DB!$O$5,Total!AA:AA,DB!$G$9,Total!K:K,DB!$O$9,Total!C:C,$I$2)+COUNTIFS(Total!X:X,$T$3,Total!W:W,B17,Total!O:O,DB!$G$5,Total!N:N,DB!$O$5,Total!M:M,DB!$G$9,Total!AA:AA,DB!$O$9,Total!C:C,$I$2)+COUNTIFS(Total!X:X,$T$3,Total!W:W,B17,Total!O:O,DB!$G$5,Total!N:N,DB!$O$5,Total!M:M,DB!$G$9,Total!K:K,DB!$O$9,Total!AA:AA,$I$2)</f>
        <v>0</v>
      </c>
      <c r="U17" s="31">
        <f>COUNTIFS(Total!X:X,$U$3,Total!W:W,B17,Total!O:O,DB!$G$5,Total!N:N,DB!$O$5,Total!M:M,DB!$G$9,Total!K:K,DB!$O$9,Total!C:C,$I$2)+COUNTIFS(Total!X:X,$U$3,Total!W:W,B17,Total!AA:AA,DB!$G$5,Total!AA:AA,DB!$O$5,Total!AA:AA,DB!$G$9,Total!AA:AA,DB!$O$9,Total!AA:AA,$I$2)+COUNTIFS(Total!X:X,$U$3,Total!W:W,B17,Total!O:O,DB!$G$5,Total!AA:AA,DB!$O$5,Total!AA:AA,DB!$G$9,Total!AA:AA,DB!$O$9,Total!AA:AA,$I$2)+COUNTIFS(Total!X:X,$U$3,Total!W:W,B17,Total!AA:AA,DB!$G$5,Total!N:N,DB!$O$5,Total!AA:AA,DB!$G$9,Total!AA:AA,DB!$O$9,Total!AA:AA,$I$2)+COUNTIFS(Total!X:X,$U$3,Total!W:W,B17,Total!AA:AA,DB!$G$5,Total!AA:AA,DB!$O$5,Total!M:M,DB!$G$9,Total!AA:AA,DB!$O$9,Total!AA:AA,$I$2)+COUNTIFS(Total!X:X,$U$3,Total!W:W,B17,Total!AA:AA,DB!$G$5,Total!AA:AA,DB!$O$5,Total!AA:AA,DB!$G$9,Total!K:K,DB!$O$9,Total!AA:AA,$I$2)+COUNTIFS(Total!X:X,$U$3,Total!W:W,B17,Total!AA:AA,DB!$G$5,Total!AA:AA,DB!$O$5,Total!AA:AA,DB!$G$9,Total!AA:AA,DB!$O$9,Total!C:C,$I$2)+COUNTIFS(Total!X:X,$U$3,Total!W:W,B17,Total!O:O,DB!$G$5,Total!N:N,DB!$O$5,Total!M:M,DB!$G$9,Total!AA:AA,DB!$O$9,Total!AA:AA,$I$2)+COUNTIFS(Total!X:X,$U$3,Total!W:W,B17,Total!O:O,DB!$G$5,Total!N:N,DB!$O$5,Total!AA:AA,DB!$G$9,Total!K:K,DB!$O$9,Total!AA:AA,$I$2)+COUNTIFS(Total!X:X,$U$3,Total!W:W,B17,Total!O:O,DB!$G$5,Total!N:N,DB!$O$5,Total!AA:AA,DB!$G$9,Total!AA:AA,DB!$O$9,Total!C:C,$I$2)+COUNTIFS(Total!X:X,$U$3,Total!W:W,B17,Total!O:O,DB!$G$5,Total!AA:AA,DB!$O$5,Total!M:M,DB!$G$9,Total!K:K,DB!$O$9,Total!AA:AA,$I$2)+COUNTIFS(Total!X:X,$U$3,Total!W:W,B17,Total!O:O,DB!$G$5,Total!AA:AA,DB!$O$5,Total!M:M,DB!$G$9,Total!AA:AA,DB!$O$9,Total!C:C,$I$2)+COUNTIFS(Total!X:X,$U$3,Total!W:W,B17,Total!O:O,DB!$G$5,Total!AA:AA,DB!$O$5,Total!AA:AA,DB!$G$9,Total!K:K,DB!$O$9,Total!C:C,$I$2)+COUNTIFS(Total!X:X,$U$3,Total!W:W,B17,Total!AA:AA,DB!$G$5,Total!N:N,DB!$O$5,Total!M:M,DB!$G$9,Total!K:K,DB!$O$9,Total!AA:AA,$I$2)+COUNTIFS(Total!X:X,$U$3,Total!W:W,B17,Total!AA:AA,DB!$G$5,Total!N:N,DB!$O$5,Total!M:M,DB!$G$9,Total!AA:AA,DB!$O$9,Total!C:C,$I$2)+COUNTIFS(Total!X:X,$U$3,Total!W:W,B17,Total!AA:AA,DB!$G$5,Total!N:N,DB!$O$5,Total!AA:AA,DB!$G$9,Total!K:K,DB!$O$9,Total!C:C,$I$2)+COUNTIFS(Total!X:X,$U$3,Total!W:W,B17,Total!AA:AA,DB!$G$5,Total!AA:AA,DB!$O$5,Total!M:M,DB!$G$9,Total!K:K,DB!$O$9,Total!C:C,$I$2)+COUNTIFS(Total!X:X,$U$3,Total!W:W,B17,Total!O:O,DB!$G$5,Total!N:N,DB!$O$5,Total!AA:AA,DB!$G$9,Total!AA:AA,DB!$O$9,Total!AA:AA,$I$2)+COUNTIFS(Total!X:X,$U$3,Total!W:W,B17,Total!O:O,DB!$G$5,Total!AA:AA,DB!$O$5,Total!M:M,DB!$G$9,Total!AA:AA,DB!$O$9,Total!AA:AA,$I$2)+COUNTIFS(Total!X:X,$U$3,Total!W:W,B17,Total!O:O,DB!$G$5,Total!AA:AA,DB!$O$5,Total!AA:AA,DB!$G$9,Total!K:K,DB!$O$9,Total!AA:AA,$I$2)+COUNTIFS(Total!X:X,$U$3,Total!W:W,B17,Total!O:O,DB!$G$5,Total!AA:AA,DB!$O$5,Total!AA:AA,DB!$G$9,Total!AA:AA,DB!$O$9,Total!C:C,$I$2)+COUNTIFS(Total!X:X,$U$3,Total!W:W,B17,Total!AA:AA,DB!$G$5,Total!N:N,DB!$O$5,Total!M:M,DB!$G$9,Total!AA:AA,DB!$O$9,Total!AA:AA,$I$2)+COUNTIFS(Total!X:X,$U$3,Total!W:W,B17,Total!AA:AA,DB!$G$5,Total!N:N,DB!$O$5,Total!AA:AA,DB!$G$9,Total!K:K,DB!$O$9,Total!AA:AA,$I$2)+COUNTIFS(Total!X:X,$U$3,Total!W:W,B17,Total!AA:AA,DB!$G$5,Total!N:N,DB!$O$5,Total!AA:AA,DB!$G$9,Total!AA:AA,DB!$O$9,Total!C:C,$I$2)+COUNTIFS(Total!X:X,$U$3,Total!W:W,B17,Total!AA:AA,DB!$G$5,Total!AA:AA,DB!$O$5,Total!M:M,DB!$G$9,Total!K:K,DB!$O$9,Total!AA:AA,$I$2)+COUNTIFS(Total!X:X,$U$3,Total!W:W,B17,Total!AA:AA,DB!$G$5,Total!AA:AA,DB!$O$5,Total!M:M,DB!$G$9,Total!AA:AA,DB!$O$9,Total!C:C,$I$2)+COUNTIFS(Total!X:X,$U$3,Total!W:W,B17,Total!AA:AA,DB!$G$5,Total!AA:AA,DB!$O$5,Total!AA:AA,DB!$G$9,Total!K:K,DB!$O$9,Total!C:C,$I$2)+COUNTIFS(Total!X:X,$U$3,Total!W:W,B17,Total!AA:AA,DB!$G$5,Total!N:N,DB!$O$5,Total!M:M,DB!$G$9,Total!K:K,DB!$O$9,Total!C:C,$I$2)+COUNTIFS(Total!X:X,$U$3,Total!W:W,B17,Total!O:O,DB!$G$5,Total!AA:AA,DB!$O$5,Total!M:M,DB!$G$9,Total!K:K,DB!$O$9,Total!C:C,$I$2)+COUNTIFS(Total!X:X,$U$3,Total!W:W,B17,Total!O:O,DB!$G$5,Total!N:N,DB!$O$5,Total!AA:AA,DB!$G$9,Total!K:K,DB!$O$9,Total!C:C,$I$2)+COUNTIFS(Total!X:X,$U$3,Total!W:W,B17,Total!O:O,DB!$G$5,Total!N:N,DB!$O$5,Total!M:M,DB!$G$9,Total!AA:AA,DB!$O$9,Total!C:C,$I$2)+COUNTIFS(Total!X:X,$U$3,Total!W:W,B17,Total!O:O,DB!$G$5,Total!N:N,DB!$O$5,Total!M:M,DB!$G$9,Total!K:K,DB!$O$9,Total!AA:AA,$I$2)</f>
        <v>0</v>
      </c>
      <c r="V17" s="31">
        <f>COUNTIFS(Total!X:X,$V$3,Total!W:W,B17,Total!O:O,DB!$G$5,Total!N:N,DB!$O$5,Total!M:M,DB!$G$9,Total!K:K,DB!$O$9,Total!C:C,$I$2)+COUNTIFS(Total!X:X,$V$3,Total!W:W,B17,Total!AA:AA,DB!$G$5,Total!AA:AA,DB!$O$5,Total!AA:AA,DB!$G$9,Total!AA:AA,DB!$O$9,Total!AA:AA,$I$2)+COUNTIFS(Total!X:X,$V$3,Total!W:W,B17,Total!O:O,DB!$G$5,Total!AA:AA,DB!$O$5,Total!AA:AA,DB!$G$9,Total!AA:AA,DB!$O$9,Total!AA:AA,$I$2)+COUNTIFS(Total!X:X,$V$3,Total!W:W,B17,Total!AA:AA,DB!$G$5,Total!N:N,DB!$O$5,Total!AA:AA,DB!$G$9,Total!AA:AA,DB!$O$9,Total!AA:AA,$I$2)+COUNTIFS(Total!X:X,$V$3,Total!W:W,B17,Total!AA:AA,DB!$G$5,Total!AA:AA,DB!$O$5,Total!M:M,DB!$G$9,Total!AA:AA,DB!$O$9,Total!AA:AA,$I$2)+COUNTIFS(Total!X:X,$V$3,Total!W:W,B17,Total!AA:AA,DB!$G$5,Total!AA:AA,DB!$O$5,Total!AA:AA,DB!$G$9,Total!K:K,DB!$O$9,Total!AA:AA,$I$2)+COUNTIFS(Total!X:X,$V$3,Total!W:W,B17,Total!AA:AA,DB!$G$5,Total!AA:AA,DB!$O$5,Total!AA:AA,DB!$G$9,Total!AA:AA,DB!$O$9,Total!C:C,$I$2)+COUNTIFS(Total!X:X,$V$3,Total!W:W,B17,Total!O:O,DB!$G$5,Total!N:N,DB!$O$5,Total!M:M,DB!$G$9,Total!AA:AA,DB!$O$9,Total!AA:AA,$I$2)+COUNTIFS(Total!X:X,$V$3,Total!W:W,B17,Total!O:O,DB!$G$5,Total!N:N,DB!$O$5,Total!AA:AA,DB!$G$9,Total!K:K,DB!$O$9,Total!AA:AA,$I$2)+COUNTIFS(Total!X:X,$V$3,Total!W:W,B17,Total!O:O,DB!$G$5,Total!N:N,DB!$O$5,Total!AA:AA,DB!$G$9,Total!AA:AA,DB!$O$9,Total!C:C,$I$2)+COUNTIFS(Total!X:X,$V$3,Total!W:W,B17,Total!O:O,DB!$G$5,Total!AA:AA,DB!$O$5,Total!M:M,DB!$G$9,Total!K:K,DB!$O$9,Total!AA:AA,$I$2)+COUNTIFS(Total!X:X,$V$3,Total!W:W,B17,Total!O:O,DB!$G$5,Total!AA:AA,DB!$O$5,Total!M:M,DB!$G$9,Total!AA:AA,DB!$O$9,Total!C:C,$I$2)+COUNTIFS(Total!X:X,$V$3,Total!W:W,B17,Total!O:O,DB!$G$5,Total!AA:AA,DB!$O$5,Total!AA:AA,DB!$G$9,Total!K:K,DB!$O$9,Total!C:C,$I$2)+COUNTIFS(Total!X:X,$V$3,Total!W:W,B17,Total!AA:AA,DB!$G$5,Total!N:N,DB!$O$5,Total!M:M,DB!$G$9,Total!K:K,DB!$O$9,Total!AA:AA,$I$2)+COUNTIFS(Total!X:X,$V$3,Total!W:W,B17,Total!AA:AA,DB!$G$5,Total!N:N,DB!$O$5,Total!M:M,DB!$G$9,Total!AA:AA,DB!$O$9,Total!C:C,$I$2)+COUNTIFS(Total!X:X,$V$3,Total!W:W,B17,Total!AA:AA,DB!$G$5,Total!N:N,DB!$O$5,Total!AA:AA,DB!$G$9,Total!K:K,DB!$O$9,Total!C:C,$I$2)+COUNTIFS(Total!X:X,$V$3,Total!W:W,B17,Total!AA:AA,DB!$G$5,Total!AA:AA,DB!$O$5,Total!M:M,DB!$G$9,Total!K:K,DB!$O$9,Total!C:C,$I$2)+COUNTIFS(Total!X:X,$V$3,Total!W:W,B17,Total!O:O,DB!$G$5,Total!N:N,DB!$O$5,Total!AA:AA,DB!$G$9,Total!AA:AA,DB!$O$9,Total!AA:AA,$I$2)+COUNTIFS(Total!X:X,$V$3,Total!W:W,B17,Total!O:O,DB!$G$5,Total!AA:AA,DB!$O$5,Total!M:M,DB!$G$9,Total!AA:AA,DB!$O$9,Total!AA:AA,$I$2)+COUNTIFS(Total!X:X,$V$3,Total!W:W,B17,Total!O:O,DB!$G$5,Total!AA:AA,DB!$O$5,Total!AA:AA,DB!$G$9,Total!K:K,DB!$O$9,Total!AA:AA,$I$2)+COUNTIFS(Total!X:X,$V$3,Total!W:W,B17,Total!O:O,DB!$G$5,Total!AA:AA,DB!$O$5,Total!AA:AA,DB!$G$9,Total!AA:AA,DB!$O$9,Total!C:C,$I$2)+COUNTIFS(Total!X:X,$V$3,Total!W:W,B17,Total!AA:AA,DB!$G$5,Total!N:N,DB!$O$5,Total!M:M,DB!$G$9,Total!AA:AA,DB!$O$9,Total!AA:AA,$I$2)+COUNTIFS(Total!X:X,$V$3,Total!W:W,B17,Total!AA:AA,DB!$G$5,Total!N:N,DB!$O$5,Total!AA:AA,DB!$G$9,Total!K:K,DB!$O$9,Total!AA:AA,$I$2)+COUNTIFS(Total!X:X,$V$3,Total!W:W,B17,Total!AA:AA,DB!$G$5,Total!N:N,DB!$O$5,Total!AA:AA,DB!$G$9,Total!AA:AA,DB!$O$9,Total!C:C,$I$2)+COUNTIFS(Total!X:X,$V$3,Total!W:W,B17,Total!AA:AA,DB!$G$5,Total!AA:AA,DB!$O$5,Total!M:M,DB!$G$9,Total!K:K,DB!$O$9,Total!AA:AA,$I$2)+COUNTIFS(Total!X:X,$V$3,Total!W:W,B17,Total!AA:AA,DB!$G$5,Total!AA:AA,DB!$O$5,Total!M:M,DB!$G$9,Total!AA:AA,DB!$O$9,Total!C:C,$I$2)+COUNTIFS(Total!X:X,$V$3,Total!W:W,B17,Total!AA:AA,DB!$G$5,Total!AA:AA,DB!$O$5,Total!AA:AA,DB!$G$9,Total!K:K,DB!$O$9,Total!C:C,$I$2)+COUNTIFS(Total!X:X,$V$3,Total!W:W,B17,Total!AA:AA,DB!$G$5,Total!N:N,DB!$O$5,Total!M:M,DB!$G$9,Total!K:K,DB!$O$9,Total!C:C,$I$2)+COUNTIFS(Total!X:X,$V$3,Total!W:W,B17,Total!O:O,DB!$G$5,Total!AA:AA,DB!$O$5,Total!M:M,DB!$G$9,Total!K:K,DB!$O$9,Total!C:C,$I$2)+COUNTIFS(Total!X:X,$V$3,Total!W:W,B17,Total!O:O,DB!$G$5,Total!N:N,DB!$O$5,Total!AA:AA,DB!$G$9,Total!K:K,DB!$O$9,Total!C:C,$I$2)+COUNTIFS(Total!X:X,$V$3,Total!W:W,B17,Total!O:O,DB!$G$5,Total!N:N,DB!$O$5,Total!M:M,DB!$G$9,Total!AA:AA,DB!$O$9,Total!C:C,$I$2)+COUNTIFS(Total!X:X,$V$3,Total!W:W,B17,Total!O:O,DB!$G$5,Total!N:N,DB!$O$5,Total!M:M,DB!$G$9,Total!K:K,DB!$O$9,Total!AA:AA,$I$2)</f>
        <v>0</v>
      </c>
      <c r="W17" s="31">
        <f>COUNTIFS(Total!X:X,$W$3,Total!W:W,B17,Total!O:O,DB!$G$5,Total!N:N,DB!$O$5,Total!M:M,DB!$G$9,Total!K:K,DB!$O$9,Total!C:C,$I$2)+COUNTIFS(Total!X:X,$W$3,Total!W:W,B17,Total!AA:AA,DB!$G$5,Total!AA:AA,DB!$O$5,Total!AA:AA,DB!$G$9,Total!AA:AA,DB!$O$9,Total!AA:AA,$I$2)+COUNTIFS(Total!X:X,$W$3,Total!W:W,B17,Total!O:O,DB!$G$5,Total!AA:AA,DB!$O$5,Total!AA:AA,DB!$G$9,Total!AA:AA,DB!$O$9,Total!AA:AA,$I$2)+COUNTIFS(Total!X:X,$W$3,Total!W:W,B17,Total!AA:AA,DB!$G$5,Total!N:N,DB!$O$5,Total!AA:AA,DB!$G$9,Total!AA:AA,DB!$O$9,Total!AA:AA,$I$2)+COUNTIFS(Total!X:X,$W$3,Total!W:W,B17,Total!AA:AA,DB!$G$5,Total!AA:AA,DB!$O$5,Total!M:M,DB!$G$9,Total!AA:AA,DB!$O$9,Total!AA:AA,$I$2)+COUNTIFS(Total!X:X,$W$3,Total!W:W,B17,Total!AA:AA,DB!$G$5,Total!AA:AA,DB!$O$5,Total!AA:AA,DB!$G$9,Total!K:K,DB!$O$9,Total!AA:AA,$I$2)+COUNTIFS(Total!X:X,$W$3,Total!W:W,B17,Total!AA:AA,DB!$G$5,Total!AA:AA,DB!$O$5,Total!AA:AA,DB!$G$9,Total!AA:AA,DB!$O$9,Total!C:C,$I$2)+COUNTIFS(Total!X:X,$W$3,Total!W:W,B17,Total!O:O,DB!$G$5,Total!N:N,DB!$O$5,Total!M:M,DB!$G$9,Total!AA:AA,DB!$O$9,Total!AA:AA,$I$2)+COUNTIFS(Total!X:X,$W$3,Total!W:W,B17,Total!O:O,DB!$G$5,Total!N:N,DB!$O$5,Total!AA:AA,DB!$G$9,Total!K:K,DB!$O$9,Total!AA:AA,$I$2)+COUNTIFS(Total!X:X,$W$3,Total!W:W,B17,Total!O:O,DB!$G$5,Total!N:N,DB!$O$5,Total!AA:AA,DB!$G$9,Total!AA:AA,DB!$O$9,Total!C:C,$I$2)+COUNTIFS(Total!X:X,$W$3,Total!W:W,B17,Total!O:O,DB!$G$5,Total!AA:AA,DB!$O$5,Total!M:M,DB!$G$9,Total!K:K,DB!$O$9,Total!AA:AA,$I$2)+COUNTIFS(Total!X:X,$W$3,Total!W:W,B17,Total!O:O,DB!$G$5,Total!AA:AA,DB!$O$5,Total!M:M,DB!$G$9,Total!AA:AA,DB!$O$9,Total!C:C,$I$2)+COUNTIFS(Total!X:X,$W$3,Total!W:W,B17,Total!O:O,DB!$G$5,Total!AA:AA,DB!$O$5,Total!AA:AA,DB!$G$9,Total!K:K,DB!$O$9,Total!C:C,$I$2)+COUNTIFS(Total!X:X,$W$3,Total!W:W,B17,Total!AA:AA,DB!$G$5,Total!N:N,DB!$O$5,Total!M:M,DB!$G$9,Total!K:K,DB!$O$9,Total!AA:AA,$I$2)+COUNTIFS(Total!X:X,$W$3,Total!W:W,B17,Total!AA:AA,DB!$G$5,Total!N:N,DB!$O$5,Total!M:M,DB!$G$9,Total!AA:AA,DB!$O$9,Total!C:C,$I$2)+COUNTIFS(Total!X:X,$W$3,Total!W:W,B17,Total!AA:AA,DB!$G$5,Total!N:N,DB!$O$5,Total!AA:AA,DB!$G$9,Total!K:K,DB!$O$9,Total!C:C,$I$2)+COUNTIFS(Total!X:X,$W$3,Total!W:W,B17,Total!AA:AA,DB!$G$5,Total!AA:AA,DB!$O$5,Total!M:M,DB!$G$9,Total!K:K,DB!$O$9,Total!C:C,$I$2)+COUNTIFS(Total!X:X,$W$3,Total!W:W,B17,Total!O:O,DB!$G$5,Total!N:N,DB!$O$5,Total!AA:AA,DB!$G$9,Total!AA:AA,DB!$O$9,Total!AA:AA,$I$2)+COUNTIFS(Total!X:X,$W$3,Total!W:W,B17,Total!O:O,DB!$G$5,Total!AA:AA,DB!$O$5,Total!M:M,DB!$G$9,Total!AA:AA,DB!$O$9,Total!AA:AA,$I$2)+COUNTIFS(Total!X:X,$W$3,Total!W:W,B17,Total!O:O,DB!$G$5,Total!AA:AA,DB!$O$5,Total!AA:AA,DB!$G$9,Total!K:K,DB!$O$9,Total!AA:AA,$I$2)+COUNTIFS(Total!X:X,$W$3,Total!W:W,B17,Total!O:O,DB!$G$5,Total!AA:AA,DB!$O$5,Total!AA:AA,DB!$G$9,Total!AA:AA,DB!$O$9,Total!C:C,$I$2)+COUNTIFS(Total!X:X,$W$3,Total!W:W,B17,Total!AA:AA,DB!$G$5,Total!N:N,DB!$O$5,Total!M:M,DB!$G$9,Total!AA:AA,DB!$O$9,Total!AA:AA,$I$2)+COUNTIFS(Total!X:X,$W$3,Total!W:W,B17,Total!AA:AA,DB!$G$5,Total!N:N,DB!$O$5,Total!AA:AA,DB!$G$9,Total!K:K,DB!$O$9,Total!AA:AA,$I$2)+COUNTIFS(Total!X:X,$W$3,Total!W:W,B17,Total!AA:AA,DB!$G$5,Total!N:N,DB!$O$5,Total!AA:AA,DB!$G$9,Total!AA:AA,DB!$O$9,Total!C:C,$I$2)+COUNTIFS(Total!X:X,$W$3,Total!W:W,B17,Total!AA:AA,DB!$G$5,Total!AA:AA,DB!$O$5,Total!M:M,DB!$G$9,Total!K:K,DB!$O$9,Total!AA:AA,$I$2)+COUNTIFS(Total!X:X,$W$3,Total!W:W,B17,Total!AA:AA,DB!$G$5,Total!AA:AA,DB!$O$5,Total!M:M,DB!$G$9,Total!AA:AA,DB!$O$9,Total!C:C,$I$2)+COUNTIFS(Total!X:X,$W$3,Total!W:W,B17,Total!AA:AA,DB!$G$5,Total!AA:AA,DB!$O$5,Total!AA:AA,DB!$G$9,Total!K:K,DB!$O$9,Total!C:C,$I$2)+COUNTIFS(Total!X:X,$W$3,Total!W:W,B17,Total!AA:AA,DB!$G$5,Total!N:N,DB!$O$5,Total!M:M,DB!$G$9,Total!K:K,DB!$O$9,Total!C:C,$I$2)+COUNTIFS(Total!X:X,$W$3,Total!W:W,B17,Total!O:O,DB!$G$5,Total!AA:AA,DB!$O$5,Total!M:M,DB!$G$9,Total!K:K,DB!$O$9,Total!C:C,$I$2)+COUNTIFS(Total!X:X,$W$3,Total!W:W,B17,Total!O:O,DB!$G$5,Total!N:N,DB!$O$5,Total!AA:AA,DB!$G$9,Total!K:K,DB!$O$9,Total!C:C,$I$2)+COUNTIFS(Total!X:X,$W$3,Total!W:W,B17,Total!O:O,DB!$G$5,Total!N:N,DB!$O$5,Total!M:M,DB!$G$9,Total!AA:AA,DB!$O$9,Total!C:C,$I$2)+COUNTIFS(Total!X:X,$W$3,Total!W:W,B17,Total!O:O,DB!$G$5,Total!N:N,DB!$O$5,Total!M:M,DB!$G$9,Total!K:K,DB!$O$9,Total!AA:AA,$I$2)</f>
        <v>0</v>
      </c>
      <c r="X17" s="31">
        <f>COUNTIFS(Total!X:X,$X$3,Total!W:W,B17,Total!O:O,DB!$G$5,Total!N:N,DB!$O$5,Total!M:M,DB!$G$9,Total!K:K,DB!$O$9,Total!C:C,$I$2)+COUNTIFS(Total!X:X,$X$3,Total!W:W,B17,Total!AA:AA,DB!$G$5,Total!AA:AA,DB!$O$5,Total!AA:AA,DB!$G$9,Total!AA:AA,DB!$O$9,Total!AA:AA,$I$2)+COUNTIFS(Total!X:X,$X$3,Total!W:W,B17,Total!O:O,DB!$G$5,Total!AA:AA,DB!$O$5,Total!AA:AA,DB!$G$9,Total!AA:AA,DB!$O$9,Total!AA:AA,$I$2)+COUNTIFS(Total!X:X,$X$3,Total!W:W,B17,Total!AA:AA,DB!$G$5,Total!N:N,DB!$O$5,Total!AA:AA,DB!$G$9,Total!AA:AA,DB!$O$9,Total!AA:AA,$I$2)+COUNTIFS(Total!X:X,$X$3,Total!W:W,B17,Total!AA:AA,DB!$G$5,Total!AA:AA,DB!$O$5,Total!M:M,DB!$G$9,Total!AA:AA,DB!$O$9,Total!AA:AA,$I$2)+COUNTIFS(Total!X:X,$X$3,Total!W:W,B17,Total!AA:AA,DB!$G$5,Total!AA:AA,DB!$O$5,Total!AA:AA,DB!$G$9,Total!K:K,DB!$O$9,Total!AA:AA,$I$2)+COUNTIFS(Total!X:X,$X$3,Total!W:W,B17,Total!AA:AA,DB!$G$5,Total!AA:AA,DB!$O$5,Total!AA:AA,DB!$G$9,Total!AA:AA,DB!$O$9,Total!C:C,$I$2)+COUNTIFS(Total!X:X,$X$3,Total!W:W,B17,Total!O:O,DB!$G$5,Total!N:N,DB!$O$5,Total!M:M,DB!$G$9,Total!AA:AA,DB!$O$9,Total!AA:AA,$I$2)+COUNTIFS(Total!X:X,$X$3,Total!W:W,B17,Total!O:O,DB!$G$5,Total!N:N,DB!$O$5,Total!AA:AA,DB!$G$9,Total!K:K,DB!$O$9,Total!AA:AA,$I$2)+COUNTIFS(Total!X:X,$X$3,Total!W:W,B17,Total!O:O,DB!$G$5,Total!N:N,DB!$O$5,Total!AA:AA,DB!$G$9,Total!AA:AA,DB!$O$9,Total!C:C,$I$2)+COUNTIFS(Total!X:X,$X$3,Total!W:W,B17,Total!O:O,DB!$G$5,Total!AA:AA,DB!$O$5,Total!M:M,DB!$G$9,Total!K:K,DB!$O$9,Total!AA:AA,$I$2)+COUNTIFS(Total!X:X,$X$3,Total!W:W,B17,Total!O:O,DB!$G$5,Total!AA:AA,DB!$O$5,Total!M:M,DB!$G$9,Total!AA:AA,DB!$O$9,Total!C:C,$I$2)+COUNTIFS(Total!X:X,$X$3,Total!W:W,B17,Total!O:O,DB!$G$5,Total!AA:AA,DB!$O$5,Total!AA:AA,DB!$G$9,Total!K:K,DB!$O$9,Total!C:C,$I$2)+COUNTIFS(Total!X:X,$X$3,Total!W:W,B17,Total!AA:AA,DB!$G$5,Total!N:N,DB!$O$5,Total!M:M,DB!$G$9,Total!K:K,DB!$O$9,Total!AA:AA,$I$2)+COUNTIFS(Total!X:X,$X$3,Total!W:W,B17,Total!AA:AA,DB!$G$5,Total!N:N,DB!$O$5,Total!M:M,DB!$G$9,Total!AA:AA,DB!$O$9,Total!C:C,$I$2)+COUNTIFS(Total!X:X,$X$3,Total!W:W,B17,Total!AA:AA,DB!$G$5,Total!N:N,DB!$O$5,Total!AA:AA,DB!$G$9,Total!K:K,DB!$O$9,Total!C:C,$I$2)+COUNTIFS(Total!X:X,$X$3,Total!W:W,B17,Total!AA:AA,DB!$G$5,Total!AA:AA,DB!$O$5,Total!M:M,DB!$G$9,Total!K:K,DB!$O$9,Total!C:C,$I$2)+COUNTIFS(Total!X:X,$X$3,Total!W:W,B17,Total!O:O,DB!$G$5,Total!N:N,DB!$O$5,Total!AA:AA,DB!$G$9,Total!AA:AA,DB!$O$9,Total!AA:AA,$I$2)+COUNTIFS(Total!X:X,$X$3,Total!W:W,B17,Total!O:O,DB!$G$5,Total!AA:AA,DB!$O$5,Total!M:M,DB!$G$9,Total!AA:AA,DB!$O$9,Total!AA:AA,$I$2)+COUNTIFS(Total!X:X,$X$3,Total!W:W,B17,Total!O:O,DB!$G$5,Total!AA:AA,DB!$O$5,Total!AA:AA,DB!$G$9,Total!K:K,DB!$O$9,Total!AA:AA,$I$2)+COUNTIFS(Total!X:X,$X$3,Total!W:W,B17,Total!O:O,DB!$G$5,Total!AA:AA,DB!$O$5,Total!AA:AA,DB!$G$9,Total!AA:AA,DB!$O$9,Total!C:C,$I$2)+COUNTIFS(Total!X:X,$X$3,Total!W:W,B17,Total!AA:AA,DB!$G$5,Total!N:N,DB!$O$5,Total!M:M,DB!$G$9,Total!AA:AA,DB!$O$9,Total!AA:AA,$I$2)+COUNTIFS(Total!X:X,$X$3,Total!W:W,B17,Total!AA:AA,DB!$G$5,Total!N:N,DB!$O$5,Total!AA:AA,DB!$G$9,Total!K:K,DB!$O$9,Total!AA:AA,$I$2)+COUNTIFS(Total!X:X,$X$3,Total!W:W,B17,Total!AA:AA,DB!$G$5,Total!N:N,DB!$O$5,Total!AA:AA,DB!$G$9,Total!AA:AA,DB!$O$9,Total!C:C,$I$2)+COUNTIFS(Total!X:X,$X$3,Total!W:W,B17,Total!AA:AA,DB!$G$5,Total!AA:AA,DB!$O$5,Total!M:M,DB!$G$9,Total!K:K,DB!$O$9,Total!AA:AA,$I$2)+COUNTIFS(Total!X:X,$X$3,Total!W:W,B17,Total!AA:AA,DB!$G$5,Total!AA:AA,DB!$O$5,Total!M:M,DB!$G$9,Total!AA:AA,DB!$O$9,Total!C:C,$I$2)+COUNTIFS(Total!X:X,$X$3,Total!W:W,B17,Total!AA:AA,DB!$G$5,Total!AA:AA,DB!$O$5,Total!AA:AA,DB!$G$9,Total!K:K,DB!$O$9,Total!C:C,$I$2)+COUNTIFS(Total!X:X,$X$3,Total!W:W,B17,Total!AA:AA,DB!$G$5,Total!N:N,DB!$O$5,Total!M:M,DB!$G$9,Total!K:K,DB!$O$9,Total!C:C,$I$2)+COUNTIFS(Total!X:X,$X$3,Total!W:W,B17,Total!O:O,DB!$G$5,Total!AA:AA,DB!$O$5,Total!M:M,DB!$G$9,Total!K:K,DB!$O$9,Total!C:C,$I$2)+COUNTIFS(Total!X:X,$X$3,Total!W:W,B17,Total!O:O,DB!$G$5,Total!N:N,DB!$O$5,Total!AA:AA,DB!$G$9,Total!K:K,DB!$O$9,Total!C:C,$I$2)+COUNTIFS(Total!X:X,$X$3,Total!W:W,B17,Total!O:O,DB!$G$5,Total!N:N,DB!$O$5,Total!M:M,DB!$G$9,Total!AA:AA,DB!$O$9,Total!C:C,$I$2)+COUNTIFS(Total!X:X,$X$3,Total!W:W,B17,Total!O:O,DB!$G$5,Total!N:N,DB!$O$5,Total!M:M,DB!$G$9,Total!K:K,DB!$O$9,Total!AA:AA,$I$2)</f>
        <v>0</v>
      </c>
      <c r="Y17" s="31">
        <f t="shared" si="0"/>
        <v>1</v>
      </c>
      <c r="Z17" s="31">
        <f t="shared" si="1"/>
        <v>1</v>
      </c>
      <c r="AA17" s="31">
        <f t="shared" si="1"/>
        <v>1</v>
      </c>
      <c r="AE17" s="44"/>
    </row>
    <row r="18" spans="1:31" ht="30" customHeight="1" x14ac:dyDescent="0.25">
      <c r="A18" s="43">
        <v>15</v>
      </c>
      <c r="B18" s="53" t="s">
        <v>173</v>
      </c>
      <c r="C18" s="31">
        <f>COUNTIFS(Total!W:W,B18,Total!O:O,DB!$G$5,Total!N:N,DB!$O$5,Total!M:M,DB!$G$9,Total!K:K,DB!$O$9,Total!C:C,$I$2)+COUNTIFS(Total!W:W,B18,Total!AA:AA,DB!$G$5,Total!AA:AA,DB!$O$5,Total!AA:AA,DB!$G$9,Total!AA:AA,DB!$O$9,Total!AA:AA,$I$2)+COUNTIFS(Total!W:W,B18,Total!O:O,DB!$G$5,Total!AA:AA,DB!$O$5,Total!AA:AA,DB!$G$9,Total!AA:AA,DB!$O$9,Total!AA:AA,$I$2)+COUNTIFS(Total!W:W,B18,Total!AA:AA,DB!$G$5,Total!N:N,DB!$O$5,Total!AA:AA,DB!$G$9,Total!AA:AA,DB!$O$9,Total!AA:AA,$I$2)+COUNTIFS(Total!W:W,B18,Total!AA:AA,DB!$G$5,Total!AA:AA,DB!$O$5,Total!M:M,DB!$G$9,Total!AA:AA,DB!$O$9,Total!AA:AA,$I$2)+COUNTIFS(Total!W:W,B18,Total!AA:AA,DB!$G$5,Total!AA:AA,DB!$O$5,Total!AA:AA,DB!$G$9,Total!K:K,DB!$O$9,Total!AA:AA,$I$2)+COUNTIFS(Total!W:W,B18,Total!AA:AA,DB!$G$5,Total!AA:AA,DB!$O$5,Total!AA:AA,DB!$G$9,Total!AA:AA,DB!$O$9,Total!C:C,$I$2)+COUNTIFS(Total!W:W,B18,Total!O:O,DB!$G$5,Total!N:N,DB!$O$5,Total!M:M,DB!$G$9,Total!AA:AA,DB!$O$9,Total!AA:AA,$I$2)+COUNTIFS(Total!W:W,B18,Total!O:O,DB!$G$5,Total!N:N,DB!$O$5,Total!AA:AA,DB!$G$9,Total!K:K,DB!$O$9,Total!AA:AA,$I$2)+COUNTIFS(Total!W:W,B18,Total!O:O,DB!$G$5,Total!N:N,DB!$O$5,Total!AA:AA,DB!$G$9,Total!AA:AA,DB!$O$9,Total!C:C,$I$2)+COUNTIFS(Total!W:W,B18,Total!O:O,DB!$G$5,Total!AA:AA,DB!$O$5,Total!M:M,DB!$G$9,Total!K:K,DB!$O$9,Total!AA:AA,$I$2)+COUNTIFS(Total!W:W,B18,Total!O:O,DB!$G$5,Total!AA:AA,DB!$O$5,Total!M:M,DB!$G$9,Total!AA:AA,DB!$O$9,Total!C:C,$I$2)+COUNTIFS(Total!W:W,B18,Total!O:O,DB!$G$5,Total!AA:AA,DB!$O$5,Total!AA:AA,DB!$G$9,Total!K:K,DB!$O$9,Total!C:C,$I$2)+COUNTIFS(Total!W:W,B18,Total!AA:AA,DB!$G$5,Total!N:N,DB!$O$5,Total!M:M,DB!$G$9,Total!K:K,DB!$O$9,Total!AA:AA,$I$2)+COUNTIFS(Total!W:W,B18,Total!AA:AA,DB!$G$5,Total!N:N,DB!$O$5,Total!M:M,DB!$G$9,Total!AA:AA,DB!$O$9,Total!C:C,$I$2)+COUNTIFS(Total!W:W,B18,Total!AA:AA,DB!$G$5,Total!N:N,DB!$O$5,Total!AA:AA,DB!$G$9,Total!K:K,DB!$O$9,Total!C:C,$I$2)+COUNTIFS(Total!W:W,B18,Total!AA:AA,DB!$G$5,Total!AA:AA,DB!$O$5,Total!M:M,DB!$G$9,Total!K:K,DB!$O$9,Total!C:C,$I$2)+COUNTIFS(Total!W:W,B18,Total!O:O,DB!$G$5,Total!N:N,DB!$O$5,Total!AA:AA,DB!$G$9,Total!AA:AA,DB!$O$9,Total!AA:AA,$I$2)+COUNTIFS(Total!W:W,B18,Total!O:O,DB!$G$5,Total!AA:AA,DB!$O$5,Total!M:M,DB!$G$9,Total!AA:AA,DB!$O$9,Total!AA:AA,$I$2)+COUNTIFS(Total!W:W,B18,Total!O:O,DB!$G$5,Total!AA:AA,DB!$O$5,Total!AA:AA,DB!$G$9,Total!K:K,DB!$O$9,Total!AA:AA,$I$2)+COUNTIFS(Total!W:W,B18,Total!O:O,DB!$G$5,Total!AA:AA,DB!$O$5,Total!AA:AA,DB!$G$9,Total!AA:AA,DB!$O$9,Total!C:C,$I$2)+COUNTIFS(Total!W:W,B18,Total!AA:AA,DB!$G$5,Total!N:N,DB!$O$5,Total!M:M,DB!$G$9,Total!AA:AA,DB!$O$9,Total!AA:AA,$I$2)+COUNTIFS(Total!W:W,B18,Total!AA:AA,DB!$G$5,Total!N:N,DB!$O$5,Total!AA:AA,DB!$G$9,Total!K:K,DB!$O$9,Total!AA:AA,$I$2)+COUNTIFS(Total!W:W,B18,Total!AA:AA,DB!$G$5,Total!N:N,DB!$O$5,Total!AA:AA,DB!$G$9,Total!AA:AA,DB!$O$9,Total!C:C,$I$2)+COUNTIFS(Total!W:W,B18,Total!AA:AA,DB!$G$5,Total!AA:AA,DB!$O$5,Total!M:M,DB!$G$9,Total!K:K,DB!$O$9,Total!AA:AA,$I$2)+COUNTIFS(Total!W:W,B18,Total!AA:AA,DB!$G$5,Total!AA:AA,DB!$O$5,Total!M:M,DB!$G$9,Total!AA:AA,DB!$O$9,Total!C:C,$I$2)+COUNTIFS(Total!W:W,B18,Total!AA:AA,DB!$G$5,Total!AA:AA,DB!$O$5,Total!AA:AA,DB!$G$9,Total!K:K,DB!$O$9,Total!C:C,$I$2)+COUNTIFS(Total!W:W,B18,Total!AA:AA,DB!$G$5,Total!N:N,DB!$O$5,Total!M:M,DB!$G$9,Total!K:K,DB!$O$9,Total!C:C,$I$2)+COUNTIFS(Total!W:W,B18,Total!O:O,DB!$G$5,Total!AA:AA,DB!$O$5,Total!M:M,DB!$G$9,Total!K:K,DB!$O$9,Total!C:C,$I$2)+COUNTIFS(Total!W:W,B18,Total!O:O,DB!$G$5,Total!N:N,DB!$O$5,Total!AA:AA,DB!$G$9,Total!K:K,DB!$O$9,Total!C:C,$I$2)+COUNTIFS(Total!W:W,B18,Total!O:O,DB!$G$5,Total!N:N,DB!$O$5,Total!M:M,DB!$G$9,Total!AA:AA,DB!$O$9,Total!C:C,$I$2)+COUNTIFS(Total!W:W,B18,Total!O:O,DB!$G$5,Total!N:N,DB!$O$5,Total!M:M,DB!$G$9,Total!K:K,DB!$O$9,Total!AA:AA,$I$2)</f>
        <v>7</v>
      </c>
      <c r="D18" s="31">
        <f>COUNTIFS(Total!X:X,$AF$2,Total!W:W,B18,Total!O:O,DB!$G$5,Total!N:N,DB!$O$5,Total!M:M,DB!$G$9,Total!K:K,DB!$O$9,Total!C:C,$I$2)+COUNTIFS(Total!X:X,$AF$2,Total!W:W,B18,Total!AA:AA,DB!$G$5,Total!AA:AA,DB!$O$5,Total!AA:AA,DB!$G$9,Total!AA:AA,DB!$O$9,Total!AA:AA,$I$2)+COUNTIFS(Total!X:X,$AF$2,Total!W:W,B18,Total!O:O,DB!$G$5,Total!AA:AA,DB!$O$5,Total!AA:AA,DB!$G$9,Total!AA:AA,DB!$O$9,Total!AA:AA,$I$2)+COUNTIFS(Total!X:X,$AF$2,Total!W:W,B18,Total!AA:AA,DB!$G$5,Total!N:N,DB!$O$5,Total!AA:AA,DB!$G$9,Total!AA:AA,DB!$O$9,Total!AA:AA,$I$2)+COUNTIFS(Total!X:X,$AF$2,Total!W:W,B18,Total!AA:AA,DB!$G$5,Total!AA:AA,DB!$O$5,Total!M:M,DB!$G$9,Total!AA:AA,DB!$O$9,Total!AA:AA,$I$2)+COUNTIFS(Total!X:X,$AF$2,Total!W:W,B18,Total!AA:AA,DB!$G$5,Total!AA:AA,DB!$O$5,Total!AA:AA,DB!$G$9,Total!K:K,DB!$O$9,Total!AA:AA,$I$2)+COUNTIFS(Total!X:X,$AF$2,Total!W:W,B18,Total!AA:AA,DB!$G$5,Total!AA:AA,DB!$O$5,Total!AA:AA,DB!$G$9,Total!AA:AA,DB!$O$9,Total!C:C,$I$2)+COUNTIFS(Total!X:X,$AF$2,Total!W:W,B18,Total!O:O,DB!$G$5,Total!N:N,DB!$O$5,Total!M:M,DB!$G$9,Total!AA:AA,DB!$O$9,Total!AA:AA,$I$2)+COUNTIFS(Total!X:X,$AF$2,Total!W:W,B18,Total!O:O,DB!$G$5,Total!N:N,DB!$O$5,Total!AA:AA,DB!$G$9,Total!K:K,DB!$O$9,Total!AA:AA,$I$2)+COUNTIFS(Total!X:X,$AF$2,Total!W:W,B18,Total!O:O,DB!$G$5,Total!N:N,DB!$O$5,Total!AA:AA,DB!$G$9,Total!AA:AA,DB!$O$9,Total!C:C,$I$2)+COUNTIFS(Total!X:X,$AF$2,Total!W:W,B18,Total!O:O,DB!$G$5,Total!AA:AA,DB!$O$5,Total!M:M,DB!$G$9,Total!K:K,DB!$O$9,Total!AA:AA,$I$2)+COUNTIFS(Total!X:X,$AF$2,Total!W:W,B18,Total!O:O,DB!$G$5,Total!AA:AA,DB!$O$5,Total!M:M,DB!$G$9,Total!AA:AA,DB!$O$9,Total!C:C,$I$2)+COUNTIFS(Total!X:X,$AF$2,Total!W:W,B18,Total!O:O,DB!$G$5,Total!AA:AA,DB!$O$5,Total!AA:AA,DB!$G$9,Total!K:K,DB!$O$9,Total!C:C,$I$2)+COUNTIFS(Total!X:X,$AF$2,Total!W:W,B18,Total!AA:AA,DB!$G$5,Total!N:N,DB!$O$5,Total!M:M,DB!$G$9,Total!K:K,DB!$O$9,Total!AA:AA,$I$2)+COUNTIFS(Total!X:X,$AF$2,Total!W:W,B18,Total!AA:AA,DB!$G$5,Total!N:N,DB!$O$5,Total!M:M,DB!$G$9,Total!AA:AA,DB!$O$9,Total!C:C,$I$2)+COUNTIFS(Total!X:X,$AF$2,Total!W:W,B18,Total!AA:AA,DB!$G$5,Total!N:N,DB!$O$5,Total!AA:AA,DB!$G$9,Total!K:K,DB!$O$9,Total!C:C,$I$2)+COUNTIFS(Total!X:X,$AF$2,Total!W:W,B18,Total!AA:AA,DB!$G$5,Total!AA:AA,DB!$O$5,Total!M:M,DB!$G$9,Total!K:K,DB!$O$9,Total!C:C,$I$2)+COUNTIFS(Total!X:X,$AF$2,Total!W:W,B18,Total!O:O,DB!$G$5,Total!N:N,DB!$O$5,Total!AA:AA,DB!$G$9,Total!AA:AA,DB!$O$9,Total!AA:AA,$I$2)+COUNTIFS(Total!X:X,$AF$2,Total!W:W,B18,Total!O:O,DB!$G$5,Total!AA:AA,DB!$O$5,Total!M:M,DB!$G$9,Total!AA:AA,DB!$O$9,Total!AA:AA,$I$2)+COUNTIFS(Total!X:X,$AF$2,Total!W:W,B18,Total!O:O,DB!$G$5,Total!AA:AA,DB!$O$5,Total!AA:AA,DB!$G$9,Total!K:K,DB!$O$9,Total!AA:AA,$I$2)+COUNTIFS(Total!X:X,$AF$2,Total!W:W,B18,Total!O:O,DB!$G$5,Total!AA:AA,DB!$O$5,Total!AA:AA,DB!$G$9,Total!AA:AA,DB!$O$9,Total!C:C,$I$2)+COUNTIFS(Total!X:X,$AF$2,Total!W:W,B18,Total!AA:AA,DB!$G$5,Total!N:N,DB!$O$5,Total!M:M,DB!$G$9,Total!AA:AA,DB!$O$9,Total!AA:AA,$I$2)+COUNTIFS(Total!X:X,$AF$2,Total!W:W,B18,Total!AA:AA,DB!$G$5,Total!N:N,DB!$O$5,Total!AA:AA,DB!$G$9,Total!K:K,DB!$O$9,Total!AA:AA,$I$2)+COUNTIFS(Total!X:X,$AF$2,Total!W:W,B18,Total!AA:AA,DB!$G$5,Total!N:N,DB!$O$5,Total!AA:AA,DB!$G$9,Total!AA:AA,DB!$O$9,Total!C:C,$I$2)+COUNTIFS(Total!X:X,$AF$2,Total!W:W,B18,Total!AA:AA,DB!$G$5,Total!AA:AA,DB!$O$5,Total!M:M,DB!$G$9,Total!K:K,DB!$O$9,Total!AA:AA,$I$2)+COUNTIFS(Total!X:X,$AF$2,Total!W:W,B18,Total!AA:AA,DB!$G$5,Total!AA:AA,DB!$O$5,Total!M:M,DB!$G$9,Total!AA:AA,DB!$O$9,Total!C:C,$I$2)+COUNTIFS(Total!X:X,$AF$2,Total!W:W,B18,Total!AA:AA,DB!$G$5,Total!AA:AA,DB!$O$5,Total!AA:AA,DB!$G$9,Total!K:K,DB!$O$9,Total!C:C,$I$2)+COUNTIFS(Total!X:X,$AF$2,Total!W:W,B18,Total!AA:AA,DB!$G$5,Total!N:N,DB!$O$5,Total!M:M,DB!$G$9,Total!K:K,DB!$O$9,Total!C:C,$I$2)+COUNTIFS(Total!X:X,$AF$2,Total!W:W,B18,Total!O:O,DB!$G$5,Total!AA:AA,DB!$O$5,Total!M:M,DB!$G$9,Total!K:K,DB!$O$9,Total!C:C,$I$2)+COUNTIFS(Total!X:X,$AF$2,Total!W:W,B18,Total!O:O,DB!$G$5,Total!N:N,DB!$O$5,Total!AA:AA,DB!$G$9,Total!K:K,DB!$O$9,Total!C:C,$I$2)+COUNTIFS(Total!X:X,$AF$2,Total!W:W,B18,Total!O:O,DB!$G$5,Total!N:N,DB!$O$5,Total!M:M,DB!$G$9,Total!AA:AA,DB!$O$9,Total!C:C,$I$2)+COUNTIFS(Total!X:X,$AF$2,Total!W:W,B18,Total!O:O,DB!$G$5,Total!N:N,DB!$O$5,Total!M:M,DB!$G$9,Total!K:K,DB!$O$9,Total!AA:AA,$I$2)</f>
        <v>1</v>
      </c>
      <c r="E18" s="31">
        <f>COUNTIFS(Total!X:X,$E$3,Total!W:W,B18,Total!O:O,DB!$G$5,Total!N:N,DB!$O$5,Total!M:M,DB!$G$9,Total!K:K,DB!$O$9,Total!C:C,$I$2)+COUNTIFS(Total!X:X,$E$3,Total!W:W,B18,Total!AA:AA,DB!$G$5,Total!AA:AA,DB!$O$5,Total!AA:AA,DB!$G$9,Total!AA:AA,DB!$O$9,Total!AA:AA,$I$2)+COUNTIFS(Total!X:X,$E$3,Total!W:W,B18,Total!O:O,DB!$G$5,Total!AA:AA,DB!$O$5,Total!AA:AA,DB!$G$9,Total!AA:AA,DB!$O$9,Total!AA:AA,$I$2)+COUNTIFS(Total!X:X,$E$3,Total!W:W,B18,Total!AA:AA,DB!$G$5,Total!N:N,DB!$O$5,Total!AA:AA,DB!$G$9,Total!AA:AA,DB!$O$9,Total!AA:AA,$I$2)+COUNTIFS(Total!X:X,$E$3,Total!W:W,B18,Total!AA:AA,DB!$G$5,Total!AA:AA,DB!$O$5,Total!M:M,DB!$G$9,Total!AA:AA,DB!$O$9,Total!AA:AA,$I$2)+COUNTIFS(Total!X:X,$E$3,Total!W:W,B18,Total!AA:AA,DB!$G$5,Total!AA:AA,DB!$O$5,Total!AA:AA,DB!$G$9,Total!K:K,DB!$O$9,Total!AA:AA,$I$2)+COUNTIFS(Total!X:X,$E$3,Total!W:W,B18,Total!AA:AA,DB!$G$5,Total!AA:AA,DB!$O$5,Total!AA:AA,DB!$G$9,Total!AA:AA,DB!$O$9,Total!C:C,$I$2)+COUNTIFS(Total!X:X,$E$3,Total!W:W,B18,Total!O:O,DB!$G$5,Total!N:N,DB!$O$5,Total!M:M,DB!$G$9,Total!AA:AA,DB!$O$9,Total!AA:AA,$I$2)+COUNTIFS(Total!X:X,$E$3,Total!W:W,B18,Total!O:O,DB!$G$5,Total!N:N,DB!$O$5,Total!AA:AA,DB!$G$9,Total!K:K,DB!$O$9,Total!AA:AA,$I$2)+COUNTIFS(Total!X:X,$E$3,Total!W:W,B18,Total!O:O,DB!$G$5,Total!N:N,DB!$O$5,Total!AA:AA,DB!$G$9,Total!AA:AA,DB!$O$9,Total!C:C,$I$2)+COUNTIFS(Total!X:X,$E$3,Total!W:W,B18,Total!O:O,DB!$G$5,Total!AA:AA,DB!$O$5,Total!M:M,DB!$G$9,Total!K:K,DB!$O$9,Total!AA:AA,$I$2)+COUNTIFS(Total!X:X,$E$3,Total!W:W,B18,Total!O:O,DB!$G$5,Total!AA:AA,DB!$O$5,Total!M:M,DB!$G$9,Total!AA:AA,DB!$O$9,Total!C:C,$I$2)+COUNTIFS(Total!X:X,$E$3,Total!W:W,B18,Total!O:O,DB!$G$5,Total!AA:AA,DB!$O$5,Total!AA:AA,DB!$G$9,Total!K:K,DB!$O$9,Total!C:C,$I$2)+COUNTIFS(Total!X:X,$E$3,Total!W:W,B18,Total!AA:AA,DB!$G$5,Total!N:N,DB!$O$5,Total!M:M,DB!$G$9,Total!K:K,DB!$O$9,Total!AA:AA,$I$2)+COUNTIFS(Total!X:X,$E$3,Total!W:W,B18,Total!AA:AA,DB!$G$5,Total!N:N,DB!$O$5,Total!M:M,DB!$G$9,Total!AA:AA,DB!$O$9,Total!C:C,$I$2)+COUNTIFS(Total!X:X,$E$3,Total!W:W,B18,Total!AA:AA,DB!$G$5,Total!N:N,DB!$O$5,Total!AA:AA,DB!$G$9,Total!K:K,DB!$O$9,Total!C:C,$I$2)+COUNTIFS(Total!X:X,$E$3,Total!W:W,B18,Total!AA:AA,DB!$G$5,Total!AA:AA,DB!$O$5,Total!M:M,DB!$G$9,Total!K:K,DB!$O$9,Total!C:C,$I$2)+COUNTIFS(Total!X:X,$E$3,Total!W:W,B18,Total!O:O,DB!$G$5,Total!N:N,DB!$O$5,Total!AA:AA,DB!$G$9,Total!AA:AA,DB!$O$9,Total!AA:AA,$I$2)+COUNTIFS(Total!X:X,$E$3,Total!W:W,B18,Total!O:O,DB!$G$5,Total!AA:AA,DB!$O$5,Total!M:M,DB!$G$9,Total!AA:AA,DB!$O$9,Total!AA:AA,$I$2)+COUNTIFS(Total!X:X,$E$3,Total!W:W,B18,Total!O:O,DB!$G$5,Total!AA:AA,DB!$O$5,Total!AA:AA,DB!$G$9,Total!K:K,DB!$O$9,Total!AA:AA,$I$2)+COUNTIFS(Total!X:X,$E$3,Total!W:W,B18,Total!O:O,DB!$G$5,Total!AA:AA,DB!$O$5,Total!AA:AA,DB!$G$9,Total!AA:AA,DB!$O$9,Total!C:C,$I$2)+COUNTIFS(Total!X:X,$E$3,Total!W:W,B18,Total!AA:AA,DB!$G$5,Total!N:N,DB!$O$5,Total!M:M,DB!$G$9,Total!AA:AA,DB!$O$9,Total!AA:AA,$I$2)+COUNTIFS(Total!X:X,$E$3,Total!W:W,B18,Total!AA:AA,DB!$G$5,Total!N:N,DB!$O$5,Total!AA:AA,DB!$G$9,Total!K:K,DB!$O$9,Total!AA:AA,$I$2)+COUNTIFS(Total!X:X,$E$3,Total!W:W,B18,Total!AA:AA,DB!$G$5,Total!N:N,DB!$O$5,Total!AA:AA,DB!$G$9,Total!AA:AA,DB!$O$9,Total!C:C,$I$2)+COUNTIFS(Total!X:X,$E$3,Total!W:W,B18,Total!AA:AA,DB!$G$5,Total!AA:AA,DB!$O$5,Total!M:M,DB!$G$9,Total!K:K,DB!$O$9,Total!AA:AA,$I$2)+COUNTIFS(Total!X:X,$E$3,Total!W:W,B18,Total!AA:AA,DB!$G$5,Total!AA:AA,DB!$O$5,Total!M:M,DB!$G$9,Total!AA:AA,DB!$O$9,Total!C:C,$I$2)+COUNTIFS(Total!X:X,$E$3,Total!W:W,B18,Total!AA:AA,DB!$G$5,Total!AA:AA,DB!$O$5,Total!AA:AA,DB!$G$9,Total!K:K,DB!$O$9,Total!C:C,$I$2)+COUNTIFS(Total!X:X,$E$3,Total!W:W,B18,Total!AA:AA,DB!$G$5,Total!N:N,DB!$O$5,Total!M:M,DB!$G$9,Total!K:K,DB!$O$9,Total!C:C,$I$2)+COUNTIFS(Total!X:X,$E$3,Total!W:W,B18,Total!O:O,DB!$G$5,Total!AA:AA,DB!$O$5,Total!M:M,DB!$G$9,Total!K:K,DB!$O$9,Total!C:C,$I$2)+COUNTIFS(Total!X:X,$E$3,Total!W:W,B18,Total!O:O,DB!$G$5,Total!N:N,DB!$O$5,Total!AA:AA,DB!$G$9,Total!K:K,DB!$O$9,Total!C:C,$I$2)+COUNTIFS(Total!X:X,$E$3,Total!W:W,B18,Total!O:O,DB!$G$5,Total!N:N,DB!$O$5,Total!M:M,DB!$G$9,Total!AA:AA,DB!$O$9,Total!C:C,$I$2)+COUNTIFS(Total!X:X,$E$3,Total!W:W,B18,Total!O:O,DB!$G$5,Total!N:N,DB!$O$5,Total!M:M,DB!$G$9,Total!K:K,DB!$O$9,Total!AA:AA,$I$2)</f>
        <v>1</v>
      </c>
      <c r="F18" s="31"/>
      <c r="G18" s="31">
        <f>COUNTIFS(Total!X:X,$G$3,Total!W:W,B18,Total!O:O,DB!$G$5,Total!N:N,DB!$O$5,Total!M:M,DB!$G$9,Total!K:K,DB!$O$9,Total!C:C,$I$2)+COUNTIFS(Total!X:X,$G$3,Total!W:W,B18,Total!AA:AA,DB!$G$5,Total!AA:AA,DB!$O$5,Total!AA:AA,DB!$G$9,Total!AA:AA,DB!$O$9,Total!AA:AA,$I$2)+COUNTIFS(Total!X:X,$G$3,Total!W:W,B18,Total!O:O,DB!$G$5,Total!AA:AA,DB!$O$5,Total!AA:AA,DB!$G$9,Total!AA:AA,DB!$O$9,Total!AA:AA,$I$2)+COUNTIFS(Total!X:X,$G$3,Total!W:W,B18,Total!AA:AA,DB!$G$5,Total!N:N,DB!$O$5,Total!AA:AA,DB!$G$9,Total!AA:AA,DB!$O$9,Total!AA:AA,$I$2)+COUNTIFS(Total!X:X,$G$3,Total!W:W,B18,Total!AA:AA,DB!$G$5,Total!AA:AA,DB!$O$5,Total!M:M,DB!$G$9,Total!AA:AA,DB!$O$9,Total!AA:AA,$I$2)+COUNTIFS(Total!X:X,$G$3,Total!W:W,B18,Total!AA:AA,DB!$G$5,Total!AA:AA,DB!$O$5,Total!AA:AA,DB!$G$9,Total!K:K,DB!$O$9,Total!AA:AA,$I$2)+COUNTIFS(Total!X:X,$G$3,Total!W:W,B18,Total!AA:AA,DB!$G$5,Total!AA:AA,DB!$O$5,Total!AA:AA,DB!$G$9,Total!AA:AA,DB!$O$9,Total!C:C,$I$2)+COUNTIFS(Total!X:X,$G$3,Total!W:W,B18,Total!O:O,DB!$G$5,Total!N:N,DB!$O$5,Total!M:M,DB!$G$9,Total!AA:AA,DB!$O$9,Total!AA:AA,$I$2)+COUNTIFS(Total!X:X,$G$3,Total!W:W,B18,Total!O:O,DB!$G$5,Total!N:N,DB!$O$5,Total!AA:AA,DB!$G$9,Total!K:K,DB!$O$9,Total!AA:AA,$I$2)+COUNTIFS(Total!X:X,$G$3,Total!W:W,B18,Total!O:O,DB!$G$5,Total!N:N,DB!$O$5,Total!AA:AA,DB!$G$9,Total!AA:AA,DB!$O$9,Total!C:C,$I$2)+COUNTIFS(Total!X:X,$G$3,Total!W:W,B18,Total!O:O,DB!$G$5,Total!AA:AA,DB!$O$5,Total!M:M,DB!$G$9,Total!K:K,DB!$O$9,Total!AA:AA,$I$2)+COUNTIFS(Total!X:X,$G$3,Total!W:W,B18,Total!O:O,DB!$G$5,Total!AA:AA,DB!$O$5,Total!M:M,DB!$G$9,Total!AA:AA,DB!$O$9,Total!C:C,$I$2)+COUNTIFS(Total!X:X,$G$3,Total!W:W,B18,Total!O:O,DB!$G$5,Total!AA:AA,DB!$O$5,Total!AA:AA,DB!$G$9,Total!K:K,DB!$O$9,Total!C:C,$I$2)+COUNTIFS(Total!X:X,$G$3,Total!W:W,B18,Total!AA:AA,DB!$G$5,Total!N:N,DB!$O$5,Total!M:M,DB!$G$9,Total!K:K,DB!$O$9,Total!AA:AA,$I$2)+COUNTIFS(Total!X:X,$G$3,Total!W:W,B18,Total!AA:AA,DB!$G$5,Total!N:N,DB!$O$5,Total!M:M,DB!$G$9,Total!AA:AA,DB!$O$9,Total!C:C,$I$2)+COUNTIFS(Total!X:X,$G$3,Total!W:W,B18,Total!AA:AA,DB!$G$5,Total!N:N,DB!$O$5,Total!AA:AA,DB!$G$9,Total!K:K,DB!$O$9,Total!C:C,$I$2)+COUNTIFS(Total!X:X,$G$3,Total!W:W,B18,Total!AA:AA,DB!$G$5,Total!AA:AA,DB!$O$5,Total!M:M,DB!$G$9,Total!K:K,DB!$O$9,Total!C:C,$I$2)+COUNTIFS(Total!X:X,$G$3,Total!W:W,B18,Total!O:O,DB!$G$5,Total!N:N,DB!$O$5,Total!AA:AA,DB!$G$9,Total!AA:AA,DB!$O$9,Total!AA:AA,$I$2)+COUNTIFS(Total!X:X,$G$3,Total!W:W,B18,Total!O:O,DB!$G$5,Total!AA:AA,DB!$O$5,Total!M:M,DB!$G$9,Total!AA:AA,DB!$O$9,Total!AA:AA,$I$2)+COUNTIFS(Total!X:X,$G$3,Total!W:W,B18,Total!O:O,DB!$G$5,Total!AA:AA,DB!$O$5,Total!AA:AA,DB!$G$9,Total!K:K,DB!$O$9,Total!AA:AA,$I$2)+COUNTIFS(Total!X:X,$G$3,Total!W:W,B18,Total!O:O,DB!$G$5,Total!AA:AA,DB!$O$5,Total!AA:AA,DB!$G$9,Total!AA:AA,DB!$O$9,Total!C:C,$I$2)+COUNTIFS(Total!X:X,$G$3,Total!W:W,B18,Total!AA:AA,DB!$G$5,Total!N:N,DB!$O$5,Total!M:M,DB!$G$9,Total!AA:AA,DB!$O$9,Total!AA:AA,$I$2)+COUNTIFS(Total!X:X,$G$3,Total!W:W,B18,Total!AA:AA,DB!$G$5,Total!N:N,DB!$O$5,Total!AA:AA,DB!$G$9,Total!K:K,DB!$O$9,Total!AA:AA,$I$2)+COUNTIFS(Total!X:X,$G$3,Total!W:W,B18,Total!AA:AA,DB!$G$5,Total!N:N,DB!$O$5,Total!AA:AA,DB!$G$9,Total!AA:AA,DB!$O$9,Total!C:C,$I$2)+COUNTIFS(Total!X:X,$G$3,Total!W:W,B18,Total!AA:AA,DB!$G$5,Total!AA:AA,DB!$O$5,Total!M:M,DB!$G$9,Total!K:K,DB!$O$9,Total!AA:AA,$I$2)+COUNTIFS(Total!X:X,$G$3,Total!W:W,B18,Total!AA:AA,DB!$G$5,Total!AA:AA,DB!$O$5,Total!M:M,DB!$G$9,Total!AA:AA,DB!$O$9,Total!C:C,$I$2)+COUNTIFS(Total!X:X,$G$3,Total!W:W,B18,Total!AA:AA,DB!$G$5,Total!AA:AA,DB!$O$5,Total!AA:AA,DB!$G$9,Total!K:K,DB!$O$9,Total!C:C,$I$2)+COUNTIFS(Total!X:X,$G$3,Total!W:W,B18,Total!AA:AA,DB!$G$5,Total!N:N,DB!$O$5,Total!M:M,DB!$G$9,Total!K:K,DB!$O$9,Total!C:C,$I$2)+COUNTIFS(Total!X:X,$G$3,Total!W:W,B18,Total!O:O,DB!$G$5,Total!AA:AA,DB!$O$5,Total!M:M,DB!$G$9,Total!K:K,DB!$O$9,Total!C:C,$I$2)+COUNTIFS(Total!X:X,$G$3,Total!W:W,B18,Total!O:O,DB!$G$5,Total!N:N,DB!$O$5,Total!AA:AA,DB!$G$9,Total!K:K,DB!$O$9,Total!C:C,$I$2)+COUNTIFS(Total!X:X,$G$3,Total!W:W,B18,Total!O:O,DB!$G$5,Total!N:N,DB!$O$5,Total!M:M,DB!$G$9,Total!AA:AA,DB!$O$9,Total!C:C,$I$2)+COUNTIFS(Total!X:X,$G$3,Total!W:W,B18,Total!O:O,DB!$G$5,Total!N:N,DB!$O$5,Total!M:M,DB!$G$9,Total!K:K,DB!$O$9,Total!AA:AA,$I$2)</f>
        <v>0</v>
      </c>
      <c r="H18" s="31">
        <f>COUNTIFS(Total!X:X,$H$3,Total!W:W,B18,Total!O:O,DB!$G$5,Total!N:N,DB!$O$5,Total!M:M,DB!$G$9,Total!K:K,DB!$O$9,Total!C:C,$I$2)+COUNTIFS(Total!X:X,$H$3,Total!W:W,B18,Total!AA:AA,DB!$G$5,Total!AA:AA,DB!$O$5,Total!AA:AA,DB!$G$9,Total!AA:AA,DB!$O$9,Total!AA:AA,$I$2)+COUNTIFS(Total!X:X,$H$3,Total!W:W,B18,Total!O:O,DB!$G$5,Total!AA:AA,DB!$O$5,Total!AA:AA,DB!$G$9,Total!AA:AA,DB!$O$9,Total!AA:AA,$I$2)+COUNTIFS(Total!X:X,$H$3,Total!W:W,B18,Total!AA:AA,DB!$G$5,Total!N:N,DB!$O$5,Total!AA:AA,DB!$G$9,Total!AA:AA,DB!$O$9,Total!AA:AA,$I$2)+COUNTIFS(Total!X:X,$H$3,Total!W:W,B18,Total!AA:AA,DB!$G$5,Total!AA:AA,DB!$O$5,Total!M:M,DB!$G$9,Total!AA:AA,DB!$O$9,Total!AA:AA,$I$2)+COUNTIFS(Total!X:X,$H$3,Total!W:W,B18,Total!AA:AA,DB!$G$5,Total!AA:AA,DB!$O$5,Total!AA:AA,DB!$G$9,Total!K:K,DB!$O$9,Total!AA:AA,$I$2)+COUNTIFS(Total!X:X,$H$3,Total!W:W,B18,Total!AA:AA,DB!$G$5,Total!AA:AA,DB!$O$5,Total!AA:AA,DB!$G$9,Total!AA:AA,DB!$O$9,Total!C:C,$I$2)+COUNTIFS(Total!X:X,$H$3,Total!W:W,B18,Total!O:O,DB!$G$5,Total!N:N,DB!$O$5,Total!M:M,DB!$G$9,Total!AA:AA,DB!$O$9,Total!AA:AA,$I$2)+COUNTIFS(Total!X:X,$H$3,Total!W:W,B18,Total!O:O,DB!$G$5,Total!N:N,DB!$O$5,Total!AA:AA,DB!$G$9,Total!K:K,DB!$O$9,Total!AA:AA,$I$2)+COUNTIFS(Total!X:X,$H$3,Total!W:W,B18,Total!O:O,DB!$G$5,Total!N:N,DB!$O$5,Total!AA:AA,DB!$G$9,Total!AA:AA,DB!$O$9,Total!C:C,$I$2)+COUNTIFS(Total!X:X,$H$3,Total!W:W,B18,Total!O:O,DB!$G$5,Total!AA:AA,DB!$O$5,Total!M:M,DB!$G$9,Total!K:K,DB!$O$9,Total!AA:AA,$I$2)+COUNTIFS(Total!X:X,$H$3,Total!W:W,B18,Total!O:O,DB!$G$5,Total!AA:AA,DB!$O$5,Total!M:M,DB!$G$9,Total!AA:AA,DB!$O$9,Total!C:C,$I$2)+COUNTIFS(Total!X:X,$H$3,Total!W:W,B18,Total!O:O,DB!$G$5,Total!AA:AA,DB!$O$5,Total!AA:AA,DB!$G$9,Total!K:K,DB!$O$9,Total!C:C,$I$2)+COUNTIFS(Total!X:X,$H$3,Total!W:W,B18,Total!AA:AA,DB!$G$5,Total!N:N,DB!$O$5,Total!M:M,DB!$G$9,Total!K:K,DB!$O$9,Total!AA:AA,$I$2)+COUNTIFS(Total!X:X,$H$3,Total!W:W,B18,Total!AA:AA,DB!$G$5,Total!N:N,DB!$O$5,Total!M:M,DB!$G$9,Total!AA:AA,DB!$O$9,Total!C:C,$I$2)+COUNTIFS(Total!X:X,$H$3,Total!W:W,B18,Total!AA:AA,DB!$G$5,Total!N:N,DB!$O$5,Total!AA:AA,DB!$G$9,Total!K:K,DB!$O$9,Total!C:C,$I$2)+COUNTIFS(Total!X:X,$H$3,Total!W:W,B18,Total!AA:AA,DB!$G$5,Total!AA:AA,DB!$O$5,Total!M:M,DB!$G$9,Total!K:K,DB!$O$9,Total!C:C,$I$2)+COUNTIFS(Total!X:X,$H$3,Total!W:W,B18,Total!O:O,DB!$G$5,Total!N:N,DB!$O$5,Total!AA:AA,DB!$G$9,Total!AA:AA,DB!$O$9,Total!AA:AA,$I$2)+COUNTIFS(Total!X:X,$H$3,Total!W:W,B18,Total!O:O,DB!$G$5,Total!AA:AA,DB!$O$5,Total!M:M,DB!$G$9,Total!AA:AA,DB!$O$9,Total!AA:AA,$I$2)+COUNTIFS(Total!X:X,$H$3,Total!W:W,B18,Total!O:O,DB!$G$5,Total!AA:AA,DB!$O$5,Total!AA:AA,DB!$G$9,Total!K:K,DB!$O$9,Total!AA:AA,$I$2)+COUNTIFS(Total!X:X,$H$3,Total!W:W,B18,Total!O:O,DB!$G$5,Total!AA:AA,DB!$O$5,Total!AA:AA,DB!$G$9,Total!AA:AA,DB!$O$9,Total!C:C,$I$2)+COUNTIFS(Total!X:X,$H$3,Total!W:W,B18,Total!AA:AA,DB!$G$5,Total!N:N,DB!$O$5,Total!M:M,DB!$G$9,Total!AA:AA,DB!$O$9,Total!AA:AA,$I$2)+COUNTIFS(Total!X:X,$H$3,Total!W:W,B18,Total!AA:AA,DB!$G$5,Total!N:N,DB!$O$5,Total!AA:AA,DB!$G$9,Total!K:K,DB!$O$9,Total!AA:AA,$I$2)+COUNTIFS(Total!X:X,$H$3,Total!W:W,B18,Total!AA:AA,DB!$G$5,Total!N:N,DB!$O$5,Total!AA:AA,DB!$G$9,Total!AA:AA,DB!$O$9,Total!C:C,$I$2)+COUNTIFS(Total!X:X,$H$3,Total!W:W,B18,Total!AA:AA,DB!$G$5,Total!AA:AA,DB!$O$5,Total!M:M,DB!$G$9,Total!K:K,DB!$O$9,Total!AA:AA,$I$2)+COUNTIFS(Total!X:X,$H$3,Total!W:W,B18,Total!AA:AA,DB!$G$5,Total!AA:AA,DB!$O$5,Total!M:M,DB!$G$9,Total!AA:AA,DB!$O$9,Total!C:C,$I$2)+COUNTIFS(Total!X:X,$H$3,Total!W:W,B18,Total!AA:AA,DB!$G$5,Total!AA:AA,DB!$O$5,Total!AA:AA,DB!$G$9,Total!K:K,DB!$O$9,Total!C:C,$I$2)+COUNTIFS(Total!X:X,$H$3,Total!W:W,B18,Total!AA:AA,DB!$G$5,Total!N:N,DB!$O$5,Total!M:M,DB!$G$9,Total!K:K,DB!$O$9,Total!C:C,$I$2)+COUNTIFS(Total!X:X,$H$3,Total!W:W,B18,Total!O:O,DB!$G$5,Total!AA:AA,DB!$O$5,Total!M:M,DB!$G$9,Total!K:K,DB!$O$9,Total!C:C,$I$2)+COUNTIFS(Total!X:X,$H$3,Total!W:W,B18,Total!O:O,DB!$G$5,Total!N:N,DB!$O$5,Total!AA:AA,DB!$G$9,Total!K:K,DB!$O$9,Total!C:C,$I$2)+COUNTIFS(Total!X:X,$H$3,Total!W:W,B18,Total!O:O,DB!$G$5,Total!N:N,DB!$O$5,Total!M:M,DB!$G$9,Total!AA:AA,DB!$O$9,Total!C:C,$I$2)+COUNTIFS(Total!X:X,$H$3,Total!W:W,B18,Total!O:O,DB!$G$5,Total!N:N,DB!$O$5,Total!M:M,DB!$G$9,Total!K:K,DB!$O$9,Total!AA:AA,$I$2)</f>
        <v>0</v>
      </c>
      <c r="I18" s="31">
        <f>COUNTIFS(Total!X:X,$I$3,Total!W:W,B18,Total!O:O,DB!$G$5,Total!N:N,DB!$O$5,Total!M:M,DB!$G$9,Total!K:K,DB!$O$9,Total!C:C,$I$2)+COUNTIFS(Total!X:X,$I$3,Total!W:W,B18,Total!AA:AA,DB!$G$5,Total!AA:AA,DB!$O$5,Total!AA:AA,DB!$G$9,Total!AA:AA,DB!$O$9,Total!AA:AA,$I$2)+COUNTIFS(Total!X:X,$I$3,Total!W:W,B18,Total!O:O,DB!$G$5,Total!AA:AA,DB!$O$5,Total!AA:AA,DB!$G$9,Total!AA:AA,DB!$O$9,Total!AA:AA,$I$2)+COUNTIFS(Total!X:X,$I$3,Total!W:W,B18,Total!AA:AA,DB!$G$5,Total!N:N,DB!$O$5,Total!AA:AA,DB!$G$9,Total!AA:AA,DB!$O$9,Total!AA:AA,$I$2)+COUNTIFS(Total!X:X,$I$3,Total!W:W,B18,Total!AA:AA,DB!$G$5,Total!AA:AA,DB!$O$5,Total!M:M,DB!$G$9,Total!AA:AA,DB!$O$9,Total!AA:AA,$I$2)+COUNTIFS(Total!X:X,$I$3,Total!W:W,B18,Total!AA:AA,DB!$G$5,Total!AA:AA,DB!$O$5,Total!AA:AA,DB!$G$9,Total!K:K,DB!$O$9,Total!AA:AA,$I$2)+COUNTIFS(Total!X:X,$I$3,Total!W:W,B18,Total!AA:AA,DB!$G$5,Total!AA:AA,DB!$O$5,Total!AA:AA,DB!$G$9,Total!AA:AA,DB!$O$9,Total!C:C,$I$2)+COUNTIFS(Total!X:X,$I$3,Total!W:W,B18,Total!O:O,DB!$G$5,Total!N:N,DB!$O$5,Total!M:M,DB!$G$9,Total!AA:AA,DB!$O$9,Total!AA:AA,$I$2)+COUNTIFS(Total!X:X,$I$3,Total!W:W,B18,Total!O:O,DB!$G$5,Total!N:N,DB!$O$5,Total!AA:AA,DB!$G$9,Total!K:K,DB!$O$9,Total!AA:AA,$I$2)+COUNTIFS(Total!X:X,$I$3,Total!W:W,B18,Total!O:O,DB!$G$5,Total!N:N,DB!$O$5,Total!AA:AA,DB!$G$9,Total!AA:AA,DB!$O$9,Total!C:C,$I$2)+COUNTIFS(Total!X:X,$I$3,Total!W:W,B18,Total!O:O,DB!$G$5,Total!AA:AA,DB!$O$5,Total!M:M,DB!$G$9,Total!K:K,DB!$O$9,Total!AA:AA,$I$2)+COUNTIFS(Total!X:X,$I$3,Total!W:W,B18,Total!O:O,DB!$G$5,Total!AA:AA,DB!$O$5,Total!M:M,DB!$G$9,Total!AA:AA,DB!$O$9,Total!C:C,$I$2)+COUNTIFS(Total!X:X,$I$3,Total!W:W,B18,Total!O:O,DB!$G$5,Total!AA:AA,DB!$O$5,Total!AA:AA,DB!$G$9,Total!K:K,DB!$O$9,Total!C:C,$I$2)+COUNTIFS(Total!X:X,$I$3,Total!W:W,B18,Total!AA:AA,DB!$G$5,Total!N:N,DB!$O$5,Total!M:M,DB!$G$9,Total!K:K,DB!$O$9,Total!AA:AA,$I$2)+COUNTIFS(Total!X:X,$I$3,Total!W:W,B18,Total!AA:AA,DB!$G$5,Total!N:N,DB!$O$5,Total!M:M,DB!$G$9,Total!AA:AA,DB!$O$9,Total!C:C,$I$2)+COUNTIFS(Total!X:X,$I$3,Total!W:W,B18,Total!AA:AA,DB!$G$5,Total!N:N,DB!$O$5,Total!AA:AA,DB!$G$9,Total!K:K,DB!$O$9,Total!C:C,$I$2)+COUNTIFS(Total!X:X,$I$3,Total!W:W,B18,Total!AA:AA,DB!$G$5,Total!AA:AA,DB!$O$5,Total!M:M,DB!$G$9,Total!K:K,DB!$O$9,Total!C:C,$I$2)+COUNTIFS(Total!X:X,$I$3,Total!W:W,B18,Total!O:O,DB!$G$5,Total!N:N,DB!$O$5,Total!AA:AA,DB!$G$9,Total!AA:AA,DB!$O$9,Total!AA:AA,$I$2)+COUNTIFS(Total!X:X,$I$3,Total!W:W,B18,Total!O:O,DB!$G$5,Total!AA:AA,DB!$O$5,Total!M:M,DB!$G$9,Total!AA:AA,DB!$O$9,Total!AA:AA,$I$2)+COUNTIFS(Total!X:X,$I$3,Total!W:W,B18,Total!O:O,DB!$G$5,Total!AA:AA,DB!$O$5,Total!AA:AA,DB!$G$9,Total!K:K,DB!$O$9,Total!AA:AA,$I$2)+COUNTIFS(Total!X:X,$I$3,Total!W:W,B18,Total!O:O,DB!$G$5,Total!AA:AA,DB!$O$5,Total!AA:AA,DB!$G$9,Total!AA:AA,DB!$O$9,Total!C:C,$I$2)+COUNTIFS(Total!X:X,$I$3,Total!W:W,B18,Total!AA:AA,DB!$G$5,Total!N:N,DB!$O$5,Total!M:M,DB!$G$9,Total!AA:AA,DB!$O$9,Total!AA:AA,$I$2)+COUNTIFS(Total!X:X,$I$3,Total!W:W,B18,Total!AA:AA,DB!$G$5,Total!N:N,DB!$O$5,Total!AA:AA,DB!$G$9,Total!K:K,DB!$O$9,Total!AA:AA,$I$2)+COUNTIFS(Total!X:X,$I$3,Total!W:W,B18,Total!AA:AA,DB!$G$5,Total!N:N,DB!$O$5,Total!AA:AA,DB!$G$9,Total!AA:AA,DB!$O$9,Total!C:C,$I$2)+COUNTIFS(Total!X:X,$I$3,Total!W:W,B18,Total!AA:AA,DB!$G$5,Total!AA:AA,DB!$O$5,Total!M:M,DB!$G$9,Total!K:K,DB!$O$9,Total!AA:AA,$I$2)+COUNTIFS(Total!X:X,$I$3,Total!W:W,B18,Total!AA:AA,DB!$G$5,Total!AA:AA,DB!$O$5,Total!M:M,DB!$G$9,Total!AA:AA,DB!$O$9,Total!C:C,$I$2)+COUNTIFS(Total!X:X,$I$3,Total!W:W,B18,Total!AA:AA,DB!$G$5,Total!AA:AA,DB!$O$5,Total!AA:AA,DB!$G$9,Total!K:K,DB!$O$9,Total!C:C,$I$2)+COUNTIFS(Total!X:X,$I$3,Total!W:W,B18,Total!AA:AA,DB!$G$5,Total!N:N,DB!$O$5,Total!M:M,DB!$G$9,Total!K:K,DB!$O$9,Total!C:C,$I$2)+COUNTIFS(Total!X:X,$I$3,Total!W:W,B18,Total!O:O,DB!$G$5,Total!AA:AA,DB!$O$5,Total!M:M,DB!$G$9,Total!K:K,DB!$O$9,Total!C:C,$I$2)+COUNTIFS(Total!X:X,$I$3,Total!W:W,B18,Total!O:O,DB!$G$5,Total!N:N,DB!$O$5,Total!AA:AA,DB!$G$9,Total!K:K,DB!$O$9,Total!C:C,$I$2)+COUNTIFS(Total!X:X,$I$3,Total!W:W,B18,Total!O:O,DB!$G$5,Total!N:N,DB!$O$5,Total!M:M,DB!$G$9,Total!AA:AA,DB!$O$9,Total!C:C,$I$2)+COUNTIFS(Total!X:X,$I$3,Total!W:W,B18,Total!O:O,DB!$G$5,Total!N:N,DB!$O$5,Total!M:M,DB!$G$9,Total!K:K,DB!$O$9,Total!AA:AA,$I$2)</f>
        <v>1</v>
      </c>
      <c r="J18" s="31">
        <f>COUNTIFS(Total!X:X,$J$3,Total!W:W,B18,Total!O:O,DB!$G$5,Total!N:N,DB!$O$5,Total!M:M,DB!$G$9,Total!K:K,DB!$O$9,Total!C:C,$I$2)+COUNTIFS(Total!X:X,$J$3,Total!W:W,B18,Total!AA:AA,DB!$G$5,Total!AA:AA,DB!$O$5,Total!AA:AA,DB!$G$9,Total!AA:AA,DB!$O$9,Total!AA:AA,$I$2)+COUNTIFS(Total!X:X,$J$3,Total!W:W,B18,Total!O:O,DB!$G$5,Total!AA:AA,DB!$O$5,Total!AA:AA,DB!$G$9,Total!AA:AA,DB!$O$9,Total!AA:AA,$I$2)+COUNTIFS(Total!X:X,$J$3,Total!W:W,B18,Total!AA:AA,DB!$G$5,Total!N:N,DB!$O$5,Total!AA:AA,DB!$G$9,Total!AA:AA,DB!$O$9,Total!AA:AA,$I$2)+COUNTIFS(Total!X:X,$J$3,Total!W:W,B18,Total!AA:AA,DB!$G$5,Total!AA:AA,DB!$O$5,Total!M:M,DB!$G$9,Total!AA:AA,DB!$O$9,Total!AA:AA,$I$2)+COUNTIFS(Total!X:X,$J$3,Total!W:W,B18,Total!AA:AA,DB!$G$5,Total!AA:AA,DB!$O$5,Total!AA:AA,DB!$G$9,Total!K:K,DB!$O$9,Total!AA:AA,$I$2)+COUNTIFS(Total!X:X,$J$3,Total!W:W,B18,Total!AA:AA,DB!$G$5,Total!AA:AA,DB!$O$5,Total!AA:AA,DB!$G$9,Total!AA:AA,DB!$O$9,Total!C:C,$I$2)+COUNTIFS(Total!X:X,$J$3,Total!W:W,B18,Total!O:O,DB!$G$5,Total!N:N,DB!$O$5,Total!M:M,DB!$G$9,Total!AA:AA,DB!$O$9,Total!AA:AA,$I$2)+COUNTIFS(Total!X:X,$J$3,Total!W:W,B18,Total!O:O,DB!$G$5,Total!N:N,DB!$O$5,Total!AA:AA,DB!$G$9,Total!K:K,DB!$O$9,Total!AA:AA,$I$2)+COUNTIFS(Total!X:X,$J$3,Total!W:W,B18,Total!O:O,DB!$G$5,Total!N:N,DB!$O$5,Total!AA:AA,DB!$G$9,Total!AA:AA,DB!$O$9,Total!C:C,$I$2)+COUNTIFS(Total!X:X,$J$3,Total!W:W,B18,Total!O:O,DB!$G$5,Total!AA:AA,DB!$O$5,Total!M:M,DB!$G$9,Total!K:K,DB!$O$9,Total!AA:AA,$I$2)+COUNTIFS(Total!X:X,$J$3,Total!W:W,B18,Total!O:O,DB!$G$5,Total!AA:AA,DB!$O$5,Total!M:M,DB!$G$9,Total!AA:AA,DB!$O$9,Total!C:C,$I$2)+COUNTIFS(Total!X:X,$J$3,Total!W:W,B18,Total!O:O,DB!$G$5,Total!AA:AA,DB!$O$5,Total!AA:AA,DB!$G$9,Total!K:K,DB!$O$9,Total!C:C,$I$2)+COUNTIFS(Total!X:X,$J$3,Total!W:W,B18,Total!AA:AA,DB!$G$5,Total!N:N,DB!$O$5,Total!M:M,DB!$G$9,Total!K:K,DB!$O$9,Total!AA:AA,$I$2)+COUNTIFS(Total!X:X,$J$3,Total!W:W,B18,Total!AA:AA,DB!$G$5,Total!N:N,DB!$O$5,Total!M:M,DB!$G$9,Total!AA:AA,DB!$O$9,Total!C:C,$I$2)+COUNTIFS(Total!X:X,$J$3,Total!W:W,B18,Total!AA:AA,DB!$G$5,Total!N:N,DB!$O$5,Total!AA:AA,DB!$G$9,Total!K:K,DB!$O$9,Total!C:C,$I$2)+COUNTIFS(Total!X:X,$J$3,Total!W:W,B18,Total!AA:AA,DB!$G$5,Total!AA:AA,DB!$O$5,Total!M:M,DB!$G$9,Total!K:K,DB!$O$9,Total!C:C,$I$2)+COUNTIFS(Total!X:X,$J$3,Total!W:W,B18,Total!O:O,DB!$G$5,Total!N:N,DB!$O$5,Total!AA:AA,DB!$G$9,Total!AA:AA,DB!$O$9,Total!AA:AA,$I$2)+COUNTIFS(Total!X:X,$J$3,Total!W:W,B18,Total!O:O,DB!$G$5,Total!AA:AA,DB!$O$5,Total!M:M,DB!$G$9,Total!AA:AA,DB!$O$9,Total!AA:AA,$I$2)+COUNTIFS(Total!X:X,$J$3,Total!W:W,B18,Total!O:O,DB!$G$5,Total!AA:AA,DB!$O$5,Total!AA:AA,DB!$G$9,Total!K:K,DB!$O$9,Total!AA:AA,$I$2)+COUNTIFS(Total!X:X,$J$3,Total!W:W,B18,Total!O:O,DB!$G$5,Total!AA:AA,DB!$O$5,Total!AA:AA,DB!$G$9,Total!AA:AA,DB!$O$9,Total!C:C,$I$2)+COUNTIFS(Total!X:X,$J$3,Total!W:W,B18,Total!AA:AA,DB!$G$5,Total!N:N,DB!$O$5,Total!M:M,DB!$G$9,Total!AA:AA,DB!$O$9,Total!AA:AA,$I$2)+COUNTIFS(Total!X:X,$J$3,Total!W:W,B18,Total!AA:AA,DB!$G$5,Total!N:N,DB!$O$5,Total!AA:AA,DB!$G$9,Total!K:K,DB!$O$9,Total!AA:AA,$I$2)+COUNTIFS(Total!X:X,$J$3,Total!W:W,B18,Total!AA:AA,DB!$G$5,Total!N:N,DB!$O$5,Total!AA:AA,DB!$G$9,Total!AA:AA,DB!$O$9,Total!C:C,$I$2)+COUNTIFS(Total!X:X,$J$3,Total!W:W,B18,Total!AA:AA,DB!$G$5,Total!AA:AA,DB!$O$5,Total!M:M,DB!$G$9,Total!K:K,DB!$O$9,Total!AA:AA,$I$2)+COUNTIFS(Total!X:X,$J$3,Total!W:W,B18,Total!AA:AA,DB!$G$5,Total!AA:AA,DB!$O$5,Total!M:M,DB!$G$9,Total!AA:AA,DB!$O$9,Total!C:C,$I$2)+COUNTIFS(Total!X:X,$J$3,Total!W:W,B18,Total!AA:AA,DB!$G$5,Total!AA:AA,DB!$O$5,Total!AA:AA,DB!$G$9,Total!K:K,DB!$O$9,Total!C:C,$I$2)+COUNTIFS(Total!X:X,$J$3,Total!W:W,B18,Total!AA:AA,DB!$G$5,Total!N:N,DB!$O$5,Total!M:M,DB!$G$9,Total!K:K,DB!$O$9,Total!C:C,$I$2)+COUNTIFS(Total!X:X,$J$3,Total!W:W,B18,Total!O:O,DB!$G$5,Total!AA:AA,DB!$O$5,Total!M:M,DB!$G$9,Total!K:K,DB!$O$9,Total!C:C,$I$2)+COUNTIFS(Total!X:X,$J$3,Total!W:W,B18,Total!O:O,DB!$G$5,Total!N:N,DB!$O$5,Total!AA:AA,DB!$G$9,Total!K:K,DB!$O$9,Total!C:C,$I$2)+COUNTIFS(Total!X:X,$J$3,Total!W:W,B18,Total!O:O,DB!$G$5,Total!N:N,DB!$O$5,Total!M:M,DB!$G$9,Total!AA:AA,DB!$O$9,Total!C:C,$I$2)+COUNTIFS(Total!X:X,$J$3,Total!W:W,B18,Total!O:O,DB!$G$5,Total!N:N,DB!$O$5,Total!M:M,DB!$G$9,Total!K:K,DB!$O$9,Total!AA:AA,$I$2)</f>
        <v>1</v>
      </c>
      <c r="K18" s="31">
        <f>COUNTIFS(Total!X:X,$K$3,Total!W:W,B18,Total!O:O,DB!$G$5,Total!N:N,DB!$O$5,Total!M:M,DB!$G$9,Total!K:K,DB!$O$9,Total!C:C,$I$2)+COUNTIFS(Total!X:X,$K$3,Total!W:W,B18,Total!AA:AA,DB!$G$5,Total!AA:AA,DB!$O$5,Total!AA:AA,DB!$G$9,Total!AA:AA,DB!$O$9,Total!AA:AA,$I$2)+COUNTIFS(Total!X:X,$K$3,Total!W:W,B18,Total!O:O,DB!$G$5,Total!AA:AA,DB!$O$5,Total!AA:AA,DB!$G$9,Total!AA:AA,DB!$O$9,Total!AA:AA,$I$2)+COUNTIFS(Total!X:X,$K$3,Total!W:W,B18,Total!AA:AA,DB!$G$5,Total!N:N,DB!$O$5,Total!AA:AA,DB!$G$9,Total!AA:AA,DB!$O$9,Total!AA:AA,$I$2)+COUNTIFS(Total!X:X,$K$3,Total!W:W,B18,Total!AA:AA,DB!$G$5,Total!AA:AA,DB!$O$5,Total!M:M,DB!$G$9,Total!AA:AA,DB!$O$9,Total!AA:AA,$I$2)+COUNTIFS(Total!X:X,$K$3,Total!W:W,B18,Total!AA:AA,DB!$G$5,Total!AA:AA,DB!$O$5,Total!AA:AA,DB!$G$9,Total!K:K,DB!$O$9,Total!AA:AA,$I$2)+COUNTIFS(Total!X:X,$K$3,Total!W:W,B18,Total!AA:AA,DB!$G$5,Total!AA:AA,DB!$O$5,Total!AA:AA,DB!$G$9,Total!AA:AA,DB!$O$9,Total!C:C,$I$2)+COUNTIFS(Total!X:X,$K$3,Total!W:W,B18,Total!O:O,DB!$G$5,Total!N:N,DB!$O$5,Total!M:M,DB!$G$9,Total!AA:AA,DB!$O$9,Total!AA:AA,$I$2)+COUNTIFS(Total!X:X,$K$3,Total!W:W,B18,Total!O:O,DB!$G$5,Total!N:N,DB!$O$5,Total!AA:AA,DB!$G$9,Total!K:K,DB!$O$9,Total!AA:AA,$I$2)+COUNTIFS(Total!X:X,$K$3,Total!W:W,B18,Total!O:O,DB!$G$5,Total!N:N,DB!$O$5,Total!AA:AA,DB!$G$9,Total!AA:AA,DB!$O$9,Total!C:C,$I$2)+COUNTIFS(Total!X:X,$K$3,Total!W:W,B18,Total!O:O,DB!$G$5,Total!AA:AA,DB!$O$5,Total!M:M,DB!$G$9,Total!K:K,DB!$O$9,Total!AA:AA,$I$2)+COUNTIFS(Total!X:X,$K$3,Total!W:W,B18,Total!O:O,DB!$G$5,Total!AA:AA,DB!$O$5,Total!M:M,DB!$G$9,Total!AA:AA,DB!$O$9,Total!C:C,$I$2)+COUNTIFS(Total!X:X,$K$3,Total!W:W,B18,Total!O:O,DB!$G$5,Total!AA:AA,DB!$O$5,Total!AA:AA,DB!$G$9,Total!K:K,DB!$O$9,Total!C:C,$I$2)+COUNTIFS(Total!X:X,$K$3,Total!W:W,B18,Total!AA:AA,DB!$G$5,Total!N:N,DB!$O$5,Total!M:M,DB!$G$9,Total!K:K,DB!$O$9,Total!AA:AA,$I$2)+COUNTIFS(Total!X:X,$K$3,Total!W:W,B18,Total!AA:AA,DB!$G$5,Total!N:N,DB!$O$5,Total!M:M,DB!$G$9,Total!AA:AA,DB!$O$9,Total!C:C,$I$2)+COUNTIFS(Total!X:X,$K$3,Total!W:W,B18,Total!AA:AA,DB!$G$5,Total!N:N,DB!$O$5,Total!AA:AA,DB!$G$9,Total!K:K,DB!$O$9,Total!C:C,$I$2)+COUNTIFS(Total!X:X,$K$3,Total!W:W,B18,Total!AA:AA,DB!$G$5,Total!AA:AA,DB!$O$5,Total!M:M,DB!$G$9,Total!K:K,DB!$O$9,Total!C:C,$I$2)+COUNTIFS(Total!X:X,$K$3,Total!W:W,B18,Total!O:O,DB!$G$5,Total!N:N,DB!$O$5,Total!AA:AA,DB!$G$9,Total!AA:AA,DB!$O$9,Total!AA:AA,$I$2)+COUNTIFS(Total!X:X,$K$3,Total!W:W,B18,Total!O:O,DB!$G$5,Total!AA:AA,DB!$O$5,Total!M:M,DB!$G$9,Total!AA:AA,DB!$O$9,Total!AA:AA,$I$2)+COUNTIFS(Total!X:X,$K$3,Total!W:W,B18,Total!O:O,DB!$G$5,Total!AA:AA,DB!$O$5,Total!AA:AA,DB!$G$9,Total!K:K,DB!$O$9,Total!AA:AA,$I$2)+COUNTIFS(Total!X:X,$K$3,Total!W:W,B18,Total!O:O,DB!$G$5,Total!AA:AA,DB!$O$5,Total!AA:AA,DB!$G$9,Total!AA:AA,DB!$O$9,Total!C:C,$I$2)+COUNTIFS(Total!X:X,$K$3,Total!W:W,B18,Total!AA:AA,DB!$G$5,Total!N:N,DB!$O$5,Total!M:M,DB!$G$9,Total!AA:AA,DB!$O$9,Total!AA:AA,$I$2)+COUNTIFS(Total!X:X,$K$3,Total!W:W,B18,Total!AA:AA,DB!$G$5,Total!N:N,DB!$O$5,Total!AA:AA,DB!$G$9,Total!K:K,DB!$O$9,Total!AA:AA,$I$2)+COUNTIFS(Total!X:X,$K$3,Total!W:W,B18,Total!AA:AA,DB!$G$5,Total!N:N,DB!$O$5,Total!AA:AA,DB!$G$9,Total!AA:AA,DB!$O$9,Total!C:C,$I$2)+COUNTIFS(Total!X:X,$K$3,Total!W:W,B18,Total!AA:AA,DB!$G$5,Total!AA:AA,DB!$O$5,Total!M:M,DB!$G$9,Total!K:K,DB!$O$9,Total!AA:AA,$I$2)+COUNTIFS(Total!X:X,$K$3,Total!W:W,B18,Total!AA:AA,DB!$G$5,Total!AA:AA,DB!$O$5,Total!M:M,DB!$G$9,Total!AA:AA,DB!$O$9,Total!C:C,$I$2)+COUNTIFS(Total!X:X,$K$3,Total!W:W,B18,Total!AA:AA,DB!$G$5,Total!AA:AA,DB!$O$5,Total!AA:AA,DB!$G$9,Total!K:K,DB!$O$9,Total!C:C,$I$2)+COUNTIFS(Total!X:X,$K$3,Total!W:W,B18,Total!AA:AA,DB!$G$5,Total!N:N,DB!$O$5,Total!M:M,DB!$G$9,Total!K:K,DB!$O$9,Total!C:C,$I$2)+COUNTIFS(Total!X:X,$K$3,Total!W:W,B18,Total!O:O,DB!$G$5,Total!AA:AA,DB!$O$5,Total!M:M,DB!$G$9,Total!K:K,DB!$O$9,Total!C:C,$I$2)+COUNTIFS(Total!X:X,$K$3,Total!W:W,B18,Total!O:O,DB!$G$5,Total!N:N,DB!$O$5,Total!AA:AA,DB!$G$9,Total!K:K,DB!$O$9,Total!C:C,$I$2)+COUNTIFS(Total!X:X,$K$3,Total!W:W,B18,Total!O:O,DB!$G$5,Total!N:N,DB!$O$5,Total!M:M,DB!$G$9,Total!AA:AA,DB!$O$9,Total!C:C,$I$2)+COUNTIFS(Total!X:X,$K$3,Total!W:W,B18,Total!O:O,DB!$G$5,Total!N:N,DB!$O$5,Total!M:M,DB!$G$9,Total!K:K,DB!$O$9,Total!AA:AA,$I$2)</f>
        <v>0</v>
      </c>
      <c r="L18" s="31">
        <f>COUNTIFS(Total!X:X,$L$3,Total!W:W,B18,Total!O:O,DB!$G$5,Total!N:N,DB!$O$5,Total!M:M,DB!$G$9,Total!K:K,DB!$O$9,Total!C:C,$I$2)+COUNTIFS(Total!X:X,$L$3,Total!W:W,B18,Total!AA:AA,DB!$G$5,Total!AA:AA,DB!$O$5,Total!AA:AA,DB!$G$9,Total!AA:AA,DB!$O$9,Total!AA:AA,$I$2)+COUNTIFS(Total!X:X,$L$3,Total!W:W,B18,Total!O:O,DB!$G$5,Total!AA:AA,DB!$O$5,Total!AA:AA,DB!$G$9,Total!AA:AA,DB!$O$9,Total!AA:AA,$I$2)+COUNTIFS(Total!X:X,$L$3,Total!W:W,B18,Total!AA:AA,DB!$G$5,Total!N:N,DB!$O$5,Total!AA:AA,DB!$G$9,Total!AA:AA,DB!$O$9,Total!AA:AA,$I$2)+COUNTIFS(Total!X:X,$L$3,Total!W:W,B18,Total!AA:AA,DB!$G$5,Total!AA:AA,DB!$O$5,Total!M:M,DB!$G$9,Total!AA:AA,DB!$O$9,Total!AA:AA,$I$2)+COUNTIFS(Total!X:X,$L$3,Total!W:W,B18,Total!AA:AA,DB!$G$5,Total!AA:AA,DB!$O$5,Total!AA:AA,DB!$G$9,Total!K:K,DB!$O$9,Total!AA:AA,$I$2)+COUNTIFS(Total!X:X,$L$3,Total!W:W,B18,Total!AA:AA,DB!$G$5,Total!AA:AA,DB!$O$5,Total!AA:AA,DB!$G$9,Total!AA:AA,DB!$O$9,Total!C:C,$I$2)+COUNTIFS(Total!X:X,$L$3,Total!W:W,B18,Total!O:O,DB!$G$5,Total!N:N,DB!$O$5,Total!M:M,DB!$G$9,Total!AA:AA,DB!$O$9,Total!AA:AA,$I$2)+COUNTIFS(Total!X:X,$L$3,Total!W:W,B18,Total!O:O,DB!$G$5,Total!N:N,DB!$O$5,Total!AA:AA,DB!$G$9,Total!K:K,DB!$O$9,Total!AA:AA,$I$2)+COUNTIFS(Total!X:X,$L$3,Total!W:W,B18,Total!O:O,DB!$G$5,Total!N:N,DB!$O$5,Total!AA:AA,DB!$G$9,Total!AA:AA,DB!$O$9,Total!C:C,$I$2)+COUNTIFS(Total!X:X,$L$3,Total!W:W,B18,Total!O:O,DB!$G$5,Total!AA:AA,DB!$O$5,Total!M:M,DB!$G$9,Total!K:K,DB!$O$9,Total!AA:AA,$I$2)+COUNTIFS(Total!X:X,$L$3,Total!W:W,B18,Total!O:O,DB!$G$5,Total!AA:AA,DB!$O$5,Total!M:M,DB!$G$9,Total!AA:AA,DB!$O$9,Total!C:C,$I$2)+COUNTIFS(Total!X:X,$L$3,Total!W:W,B18,Total!O:O,DB!$G$5,Total!AA:AA,DB!$O$5,Total!AA:AA,DB!$G$9,Total!K:K,DB!$O$9,Total!C:C,$I$2)+COUNTIFS(Total!X:X,$L$3,Total!W:W,B18,Total!AA:AA,DB!$G$5,Total!N:N,DB!$O$5,Total!M:M,DB!$G$9,Total!K:K,DB!$O$9,Total!AA:AA,$I$2)+COUNTIFS(Total!X:X,$L$3,Total!W:W,B18,Total!AA:AA,DB!$G$5,Total!N:N,DB!$O$5,Total!M:M,DB!$G$9,Total!AA:AA,DB!$O$9,Total!C:C,$I$2)+COUNTIFS(Total!X:X,$L$3,Total!W:W,B18,Total!AA:AA,DB!$G$5,Total!N:N,DB!$O$5,Total!AA:AA,DB!$G$9,Total!K:K,DB!$O$9,Total!C:C,$I$2)+COUNTIFS(Total!X:X,$L$3,Total!W:W,B18,Total!AA:AA,DB!$G$5,Total!AA:AA,DB!$O$5,Total!M:M,DB!$G$9,Total!K:K,DB!$O$9,Total!C:C,$I$2)+COUNTIFS(Total!X:X,$L$3,Total!W:W,B18,Total!O:O,DB!$G$5,Total!N:N,DB!$O$5,Total!AA:AA,DB!$G$9,Total!AA:AA,DB!$O$9,Total!AA:AA,$I$2)+COUNTIFS(Total!X:X,$L$3,Total!W:W,B18,Total!O:O,DB!$G$5,Total!AA:AA,DB!$O$5,Total!M:M,DB!$G$9,Total!AA:AA,DB!$O$9,Total!AA:AA,$I$2)+COUNTIFS(Total!X:X,$L$3,Total!W:W,B18,Total!O:O,DB!$G$5,Total!AA:AA,DB!$O$5,Total!AA:AA,DB!$G$9,Total!K:K,DB!$O$9,Total!AA:AA,$I$2)+COUNTIFS(Total!X:X,$L$3,Total!W:W,B18,Total!O:O,DB!$G$5,Total!AA:AA,DB!$O$5,Total!AA:AA,DB!$G$9,Total!AA:AA,DB!$O$9,Total!C:C,$I$2)+COUNTIFS(Total!X:X,$L$3,Total!W:W,B18,Total!AA:AA,DB!$G$5,Total!N:N,DB!$O$5,Total!M:M,DB!$G$9,Total!AA:AA,DB!$O$9,Total!AA:AA,$I$2)+COUNTIFS(Total!X:X,$L$3,Total!W:W,B18,Total!AA:AA,DB!$G$5,Total!N:N,DB!$O$5,Total!AA:AA,DB!$G$9,Total!K:K,DB!$O$9,Total!AA:AA,$I$2)+COUNTIFS(Total!X:X,$L$3,Total!W:W,B18,Total!AA:AA,DB!$G$5,Total!N:N,DB!$O$5,Total!AA:AA,DB!$G$9,Total!AA:AA,DB!$O$9,Total!C:C,$I$2)+COUNTIFS(Total!X:X,$L$3,Total!W:W,B18,Total!AA:AA,DB!$G$5,Total!AA:AA,DB!$O$5,Total!M:M,DB!$G$9,Total!K:K,DB!$O$9,Total!AA:AA,$I$2)+COUNTIFS(Total!X:X,$L$3,Total!W:W,B18,Total!AA:AA,DB!$G$5,Total!AA:AA,DB!$O$5,Total!M:M,DB!$G$9,Total!AA:AA,DB!$O$9,Total!C:C,$I$2)+COUNTIFS(Total!X:X,$L$3,Total!W:W,B18,Total!AA:AA,DB!$G$5,Total!AA:AA,DB!$O$5,Total!AA:AA,DB!$G$9,Total!K:K,DB!$O$9,Total!C:C,$I$2)+COUNTIFS(Total!X:X,$L$3,Total!W:W,B18,Total!AA:AA,DB!$G$5,Total!N:N,DB!$O$5,Total!M:M,DB!$G$9,Total!K:K,DB!$O$9,Total!C:C,$I$2)+COUNTIFS(Total!X:X,$L$3,Total!W:W,B18,Total!O:O,DB!$G$5,Total!AA:AA,DB!$O$5,Total!M:M,DB!$G$9,Total!K:K,DB!$O$9,Total!C:C,$I$2)+COUNTIFS(Total!X:X,$L$3,Total!W:W,B18,Total!O:O,DB!$G$5,Total!N:N,DB!$O$5,Total!AA:AA,DB!$G$9,Total!K:K,DB!$O$9,Total!C:C,$I$2)+COUNTIFS(Total!X:X,$L$3,Total!W:W,B18,Total!O:O,DB!$G$5,Total!N:N,DB!$O$5,Total!M:M,DB!$G$9,Total!AA:AA,DB!$O$9,Total!C:C,$I$2)+COUNTIFS(Total!X:X,$L$3,Total!W:W,B18,Total!O:O,DB!$G$5,Total!N:N,DB!$O$5,Total!M:M,DB!$G$9,Total!K:K,DB!$O$9,Total!AA:AA,$I$2)</f>
        <v>0</v>
      </c>
      <c r="M18" s="31">
        <f>COUNTIFS(Total!X:X,$M$3,Total!W:W,B18,Total!O:O,DB!$G$5,Total!N:N,DB!$O$5,Total!M:M,DB!$G$9,Total!K:K,DB!$O$9,Total!C:C,$I$2)+COUNTIFS(Total!X:X,$M$3,Total!W:W,B18,Total!AA:AA,DB!$G$5,Total!AA:AA,DB!$O$5,Total!AA:AA,DB!$G$9,Total!AA:AA,DB!$O$9,Total!AA:AA,$I$2)+COUNTIFS(Total!X:X,$M$3,Total!W:W,B18,Total!O:O,DB!$G$5,Total!AA:AA,DB!$O$5,Total!AA:AA,DB!$G$9,Total!AA:AA,DB!$O$9,Total!AA:AA,$I$2)+COUNTIFS(Total!X:X,$M$3,Total!W:W,B18,Total!AA:AA,DB!$G$5,Total!N:N,DB!$O$5,Total!AA:AA,DB!$G$9,Total!AA:AA,DB!$O$9,Total!AA:AA,$I$2)+COUNTIFS(Total!X:X,$M$3,Total!W:W,B18,Total!AA:AA,DB!$G$5,Total!AA:AA,DB!$O$5,Total!M:M,DB!$G$9,Total!AA:AA,DB!$O$9,Total!AA:AA,$I$2)+COUNTIFS(Total!X:X,$M$3,Total!W:W,B18,Total!AA:AA,DB!$G$5,Total!AA:AA,DB!$O$5,Total!AA:AA,DB!$G$9,Total!K:K,DB!$O$9,Total!AA:AA,$I$2)+COUNTIFS(Total!X:X,$M$3,Total!W:W,B18,Total!AA:AA,DB!$G$5,Total!AA:AA,DB!$O$5,Total!AA:AA,DB!$G$9,Total!AA:AA,DB!$O$9,Total!C:C,$I$2)+COUNTIFS(Total!X:X,$M$3,Total!W:W,B18,Total!O:O,DB!$G$5,Total!N:N,DB!$O$5,Total!M:M,DB!$G$9,Total!AA:AA,DB!$O$9,Total!AA:AA,$I$2)+COUNTIFS(Total!X:X,$M$3,Total!W:W,B18,Total!O:O,DB!$G$5,Total!N:N,DB!$O$5,Total!AA:AA,DB!$G$9,Total!K:K,DB!$O$9,Total!AA:AA,$I$2)+COUNTIFS(Total!X:X,$M$3,Total!W:W,B18,Total!O:O,DB!$G$5,Total!N:N,DB!$O$5,Total!AA:AA,DB!$G$9,Total!AA:AA,DB!$O$9,Total!C:C,$I$2)+COUNTIFS(Total!X:X,$M$3,Total!W:W,B18,Total!O:O,DB!$G$5,Total!AA:AA,DB!$O$5,Total!M:M,DB!$G$9,Total!K:K,DB!$O$9,Total!AA:AA,$I$2)+COUNTIFS(Total!X:X,$M$3,Total!W:W,B18,Total!O:O,DB!$G$5,Total!AA:AA,DB!$O$5,Total!M:M,DB!$G$9,Total!AA:AA,DB!$O$9,Total!C:C,$I$2)+COUNTIFS(Total!X:X,$M$3,Total!W:W,B18,Total!O:O,DB!$G$5,Total!AA:AA,DB!$O$5,Total!AA:AA,DB!$G$9,Total!K:K,DB!$O$9,Total!C:C,$I$2)+COUNTIFS(Total!X:X,$M$3,Total!W:W,B18,Total!AA:AA,DB!$G$5,Total!N:N,DB!$O$5,Total!M:M,DB!$G$9,Total!K:K,DB!$O$9,Total!AA:AA,$I$2)+COUNTIFS(Total!X:X,$M$3,Total!W:W,B18,Total!AA:AA,DB!$G$5,Total!N:N,DB!$O$5,Total!M:M,DB!$G$9,Total!AA:AA,DB!$O$9,Total!C:C,$I$2)+COUNTIFS(Total!X:X,$M$3,Total!W:W,B18,Total!AA:AA,DB!$G$5,Total!N:N,DB!$O$5,Total!AA:AA,DB!$G$9,Total!K:K,DB!$O$9,Total!C:C,$I$2)+COUNTIFS(Total!X:X,$M$3,Total!W:W,B18,Total!AA:AA,DB!$G$5,Total!AA:AA,DB!$O$5,Total!M:M,DB!$G$9,Total!K:K,DB!$O$9,Total!C:C,$I$2)+COUNTIFS(Total!X:X,$M$3,Total!W:W,B18,Total!O:O,DB!$G$5,Total!N:N,DB!$O$5,Total!AA:AA,DB!$G$9,Total!AA:AA,DB!$O$9,Total!AA:AA,$I$2)+COUNTIFS(Total!X:X,$M$3,Total!W:W,B18,Total!O:O,DB!$G$5,Total!AA:AA,DB!$O$5,Total!M:M,DB!$G$9,Total!AA:AA,DB!$O$9,Total!AA:AA,$I$2)+COUNTIFS(Total!X:X,$M$3,Total!W:W,B18,Total!O:O,DB!$G$5,Total!AA:AA,DB!$O$5,Total!AA:AA,DB!$G$9,Total!K:K,DB!$O$9,Total!AA:AA,$I$2)+COUNTIFS(Total!X:X,$M$3,Total!W:W,B18,Total!O:O,DB!$G$5,Total!AA:AA,DB!$O$5,Total!AA:AA,DB!$G$9,Total!AA:AA,DB!$O$9,Total!C:C,$I$2)+COUNTIFS(Total!X:X,$M$3,Total!W:W,B18,Total!AA:AA,DB!$G$5,Total!N:N,DB!$O$5,Total!M:M,DB!$G$9,Total!AA:AA,DB!$O$9,Total!AA:AA,$I$2)+COUNTIFS(Total!X:X,$M$3,Total!W:W,B18,Total!AA:AA,DB!$G$5,Total!N:N,DB!$O$5,Total!AA:AA,DB!$G$9,Total!K:K,DB!$O$9,Total!AA:AA,$I$2)+COUNTIFS(Total!X:X,$M$3,Total!W:W,B18,Total!AA:AA,DB!$G$5,Total!N:N,DB!$O$5,Total!AA:AA,DB!$G$9,Total!AA:AA,DB!$O$9,Total!C:C,$I$2)+COUNTIFS(Total!X:X,$M$3,Total!W:W,B18,Total!AA:AA,DB!$G$5,Total!AA:AA,DB!$O$5,Total!M:M,DB!$G$9,Total!K:K,DB!$O$9,Total!AA:AA,$I$2)+COUNTIFS(Total!X:X,$M$3,Total!W:W,B18,Total!AA:AA,DB!$G$5,Total!AA:AA,DB!$O$5,Total!M:M,DB!$G$9,Total!AA:AA,DB!$O$9,Total!C:C,$I$2)+COUNTIFS(Total!X:X,$M$3,Total!W:W,B18,Total!AA:AA,DB!$G$5,Total!AA:AA,DB!$O$5,Total!AA:AA,DB!$G$9,Total!K:K,DB!$O$9,Total!C:C,$I$2)+COUNTIFS(Total!X:X,$M$3,Total!W:W,B18,Total!AA:AA,DB!$G$5,Total!N:N,DB!$O$5,Total!M:M,DB!$G$9,Total!K:K,DB!$O$9,Total!C:C,$I$2)+COUNTIFS(Total!X:X,$M$3,Total!W:W,B18,Total!O:O,DB!$G$5,Total!AA:AA,DB!$O$5,Total!M:M,DB!$G$9,Total!K:K,DB!$O$9,Total!C:C,$I$2)+COUNTIFS(Total!X:X,$M$3,Total!W:W,B18,Total!O:O,DB!$G$5,Total!N:N,DB!$O$5,Total!AA:AA,DB!$G$9,Total!K:K,DB!$O$9,Total!C:C,$I$2)+COUNTIFS(Total!X:X,$M$3,Total!W:W,B18,Total!O:O,DB!$G$5,Total!N:N,DB!$O$5,Total!M:M,DB!$G$9,Total!AA:AA,DB!$O$9,Total!C:C,$I$2)+COUNTIFS(Total!X:X,$M$3,Total!W:W,B18,Total!O:O,DB!$G$5,Total!N:N,DB!$O$5,Total!M:M,DB!$G$9,Total!K:K,DB!$O$9,Total!AA:AA,$I$2)</f>
        <v>0</v>
      </c>
      <c r="N18" s="31">
        <f>COUNTIFS(Total!X:X,$N$3,Total!W:W,B18,Total!O:O,DB!$G$5,Total!N:N,DB!$O$5,Total!M:M,DB!$G$9,Total!K:K,DB!$O$9,Total!C:C,$I$2)+COUNTIFS(Total!X:X,$N$3,Total!W:W,B18,Total!AA:AA,DB!$G$5,Total!AA:AA,DB!$O$5,Total!AA:AA,DB!$G$9,Total!AA:AA,DB!$O$9,Total!AA:AA,$I$2)+COUNTIFS(Total!X:X,$N$3,Total!W:W,B18,Total!O:O,DB!$G$5,Total!AA:AA,DB!$O$5,Total!AA:AA,DB!$G$9,Total!AA:AA,DB!$O$9,Total!AA:AA,$I$2)+COUNTIFS(Total!X:X,$N$3,Total!W:W,B18,Total!AA:AA,DB!$G$5,Total!N:N,DB!$O$5,Total!AA:AA,DB!$G$9,Total!AA:AA,DB!$O$9,Total!AA:AA,$I$2)+COUNTIFS(Total!X:X,$N$3,Total!W:W,B18,Total!AA:AA,DB!$G$5,Total!AA:AA,DB!$O$5,Total!M:M,DB!$G$9,Total!AA:AA,DB!$O$9,Total!AA:AA,$I$2)+COUNTIFS(Total!X:X,$N$3,Total!W:W,B18,Total!AA:AA,DB!$G$5,Total!AA:AA,DB!$O$5,Total!AA:AA,DB!$G$9,Total!K:K,DB!$O$9,Total!AA:AA,$I$2)+COUNTIFS(Total!X:X,$N$3,Total!W:W,B18,Total!AA:AA,DB!$G$5,Total!AA:AA,DB!$O$5,Total!AA:AA,DB!$G$9,Total!AA:AA,DB!$O$9,Total!C:C,$I$2)+COUNTIFS(Total!X:X,$N$3,Total!W:W,B18,Total!O:O,DB!$G$5,Total!N:N,DB!$O$5,Total!M:M,DB!$G$9,Total!AA:AA,DB!$O$9,Total!AA:AA,$I$2)+COUNTIFS(Total!X:X,$N$3,Total!W:W,B18,Total!O:O,DB!$G$5,Total!N:N,DB!$O$5,Total!AA:AA,DB!$G$9,Total!K:K,DB!$O$9,Total!AA:AA,$I$2)+COUNTIFS(Total!X:X,$N$3,Total!W:W,B18,Total!O:O,DB!$G$5,Total!N:N,DB!$O$5,Total!AA:AA,DB!$G$9,Total!AA:AA,DB!$O$9,Total!C:C,$I$2)+COUNTIFS(Total!X:X,$N$3,Total!W:W,B18,Total!O:O,DB!$G$5,Total!AA:AA,DB!$O$5,Total!M:M,DB!$G$9,Total!K:K,DB!$O$9,Total!AA:AA,$I$2)+COUNTIFS(Total!X:X,$N$3,Total!W:W,B18,Total!O:O,DB!$G$5,Total!AA:AA,DB!$O$5,Total!M:M,DB!$G$9,Total!AA:AA,DB!$O$9,Total!C:C,$I$2)+COUNTIFS(Total!X:X,$N$3,Total!W:W,B18,Total!O:O,DB!$G$5,Total!AA:AA,DB!$O$5,Total!AA:AA,DB!$G$9,Total!K:K,DB!$O$9,Total!C:C,$I$2)+COUNTIFS(Total!X:X,$N$3,Total!W:W,B18,Total!AA:AA,DB!$G$5,Total!N:N,DB!$O$5,Total!M:M,DB!$G$9,Total!K:K,DB!$O$9,Total!AA:AA,$I$2)+COUNTIFS(Total!X:X,$N$3,Total!W:W,B18,Total!AA:AA,DB!$G$5,Total!N:N,DB!$O$5,Total!M:M,DB!$G$9,Total!AA:AA,DB!$O$9,Total!C:C,$I$2)+COUNTIFS(Total!X:X,$N$3,Total!W:W,B18,Total!AA:AA,DB!$G$5,Total!N:N,DB!$O$5,Total!AA:AA,DB!$G$9,Total!K:K,DB!$O$9,Total!C:C,$I$2)+COUNTIFS(Total!X:X,$N$3,Total!W:W,B18,Total!AA:AA,DB!$G$5,Total!AA:AA,DB!$O$5,Total!M:M,DB!$G$9,Total!K:K,DB!$O$9,Total!C:C,$I$2)+COUNTIFS(Total!X:X,$N$3,Total!W:W,B18,Total!O:O,DB!$G$5,Total!N:N,DB!$O$5,Total!AA:AA,DB!$G$9,Total!AA:AA,DB!$O$9,Total!AA:AA,$I$2)+COUNTIFS(Total!X:X,$N$3,Total!W:W,B18,Total!O:O,DB!$G$5,Total!AA:AA,DB!$O$5,Total!M:M,DB!$G$9,Total!AA:AA,DB!$O$9,Total!AA:AA,$I$2)+COUNTIFS(Total!X:X,$N$3,Total!W:W,B18,Total!O:O,DB!$G$5,Total!AA:AA,DB!$O$5,Total!AA:AA,DB!$G$9,Total!K:K,DB!$O$9,Total!AA:AA,$I$2)+COUNTIFS(Total!X:X,$N$3,Total!W:W,B18,Total!O:O,DB!$G$5,Total!AA:AA,DB!$O$5,Total!AA:AA,DB!$G$9,Total!AA:AA,DB!$O$9,Total!C:C,$I$2)+COUNTIFS(Total!X:X,$N$3,Total!W:W,B18,Total!AA:AA,DB!$G$5,Total!N:N,DB!$O$5,Total!M:M,DB!$G$9,Total!AA:AA,DB!$O$9,Total!AA:AA,$I$2)+COUNTIFS(Total!X:X,$N$3,Total!W:W,B18,Total!AA:AA,DB!$G$5,Total!N:N,DB!$O$5,Total!AA:AA,DB!$G$9,Total!K:K,DB!$O$9,Total!AA:AA,$I$2)+COUNTIFS(Total!X:X,$N$3,Total!W:W,B18,Total!AA:AA,DB!$G$5,Total!N:N,DB!$O$5,Total!AA:AA,DB!$G$9,Total!AA:AA,DB!$O$9,Total!C:C,$I$2)+COUNTIFS(Total!X:X,$N$3,Total!W:W,B18,Total!AA:AA,DB!$G$5,Total!AA:AA,DB!$O$5,Total!M:M,DB!$G$9,Total!K:K,DB!$O$9,Total!AA:AA,$I$2)+COUNTIFS(Total!X:X,$N$3,Total!W:W,B18,Total!AA:AA,DB!$G$5,Total!AA:AA,DB!$O$5,Total!M:M,DB!$G$9,Total!AA:AA,DB!$O$9,Total!C:C,$I$2)+COUNTIFS(Total!X:X,$N$3,Total!W:W,B18,Total!AA:AA,DB!$G$5,Total!AA:AA,DB!$O$5,Total!AA:AA,DB!$G$9,Total!K:K,DB!$O$9,Total!C:C,$I$2)+COUNTIFS(Total!X:X,$N$3,Total!W:W,B18,Total!AA:AA,DB!$G$5,Total!N:N,DB!$O$5,Total!M:M,DB!$G$9,Total!K:K,DB!$O$9,Total!C:C,$I$2)+COUNTIFS(Total!X:X,$N$3,Total!W:W,B18,Total!O:O,DB!$G$5,Total!AA:AA,DB!$O$5,Total!M:M,DB!$G$9,Total!K:K,DB!$O$9,Total!C:C,$I$2)+COUNTIFS(Total!X:X,$N$3,Total!W:W,B18,Total!O:O,DB!$G$5,Total!N:N,DB!$O$5,Total!AA:AA,DB!$G$9,Total!K:K,DB!$O$9,Total!C:C,$I$2)+COUNTIFS(Total!X:X,$N$3,Total!W:W,B18,Total!O:O,DB!$G$5,Total!N:N,DB!$O$5,Total!M:M,DB!$G$9,Total!AA:AA,DB!$O$9,Total!C:C,$I$2)+COUNTIFS(Total!X:X,$N$3,Total!W:W,B18,Total!O:O,DB!$G$5,Total!N:N,DB!$O$5,Total!M:M,DB!$G$9,Total!K:K,DB!$O$9,Total!AA:AA,$I$2)</f>
        <v>0</v>
      </c>
      <c r="O18" s="31">
        <f>COUNTIFS(Total!X:X,$O$3,Total!W:W,B18,Total!O:O,DB!$G$5,Total!N:N,DB!$O$5,Total!M:M,DB!$G$9,Total!K:K,DB!$O$9,Total!C:C,$I$2)+COUNTIFS(Total!X:X,$O$3,Total!W:W,B18,Total!AA:AA,DB!$G$5,Total!AA:AA,DB!$O$5,Total!AA:AA,DB!$G$9,Total!AA:AA,DB!$O$9,Total!AA:AA,$I$2)+COUNTIFS(Total!X:X,$O$3,Total!W:W,B18,Total!O:O,DB!$G$5,Total!AA:AA,DB!$O$5,Total!AA:AA,DB!$G$9,Total!AA:AA,DB!$O$9,Total!AA:AA,$I$2)+COUNTIFS(Total!X:X,$O$3,Total!W:W,B18,Total!AA:AA,DB!$G$5,Total!N:N,DB!$O$5,Total!AA:AA,DB!$G$9,Total!AA:AA,DB!$O$9,Total!AA:AA,$I$2)+COUNTIFS(Total!X:X,$O$3,Total!W:W,B18,Total!AA:AA,DB!$G$5,Total!AA:AA,DB!$O$5,Total!M:M,DB!$G$9,Total!AA:AA,DB!$O$9,Total!AA:AA,$I$2)+COUNTIFS(Total!X:X,$O$3,Total!W:W,B18,Total!AA:AA,DB!$G$5,Total!AA:AA,DB!$O$5,Total!AA:AA,DB!$G$9,Total!K:K,DB!$O$9,Total!AA:AA,$I$2)+COUNTIFS(Total!X:X,$O$3,Total!W:W,B18,Total!AA:AA,DB!$G$5,Total!AA:AA,DB!$O$5,Total!AA:AA,DB!$G$9,Total!AA:AA,DB!$O$9,Total!C:C,$I$2)+COUNTIFS(Total!X:X,$O$3,Total!W:W,B18,Total!O:O,DB!$G$5,Total!N:N,DB!$O$5,Total!M:M,DB!$G$9,Total!AA:AA,DB!$O$9,Total!AA:AA,$I$2)+COUNTIFS(Total!X:X,$O$3,Total!W:W,B18,Total!O:O,DB!$G$5,Total!N:N,DB!$O$5,Total!AA:AA,DB!$G$9,Total!K:K,DB!$O$9,Total!AA:AA,$I$2)+COUNTIFS(Total!X:X,$O$3,Total!W:W,B18,Total!O:O,DB!$G$5,Total!N:N,DB!$O$5,Total!AA:AA,DB!$G$9,Total!AA:AA,DB!$O$9,Total!C:C,$I$2)+COUNTIFS(Total!X:X,$O$3,Total!W:W,B18,Total!O:O,DB!$G$5,Total!AA:AA,DB!$O$5,Total!M:M,DB!$G$9,Total!K:K,DB!$O$9,Total!AA:AA,$I$2)+COUNTIFS(Total!X:X,$O$3,Total!W:W,B18,Total!O:O,DB!$G$5,Total!AA:AA,DB!$O$5,Total!M:M,DB!$G$9,Total!AA:AA,DB!$O$9,Total!C:C,$I$2)+COUNTIFS(Total!X:X,$O$3,Total!W:W,B18,Total!O:O,DB!$G$5,Total!AA:AA,DB!$O$5,Total!AA:AA,DB!$G$9,Total!K:K,DB!$O$9,Total!C:C,$I$2)+COUNTIFS(Total!X:X,$O$3,Total!W:W,B18,Total!AA:AA,DB!$G$5,Total!N:N,DB!$O$5,Total!M:M,DB!$G$9,Total!K:K,DB!$O$9,Total!AA:AA,$I$2)+COUNTIFS(Total!X:X,$O$3,Total!W:W,B18,Total!AA:AA,DB!$G$5,Total!N:N,DB!$O$5,Total!M:M,DB!$G$9,Total!AA:AA,DB!$O$9,Total!C:C,$I$2)+COUNTIFS(Total!X:X,$O$3,Total!W:W,B18,Total!AA:AA,DB!$G$5,Total!N:N,DB!$O$5,Total!AA:AA,DB!$G$9,Total!K:K,DB!$O$9,Total!C:C,$I$2)+COUNTIFS(Total!X:X,$O$3,Total!W:W,B18,Total!AA:AA,DB!$G$5,Total!AA:AA,DB!$O$5,Total!M:M,DB!$G$9,Total!K:K,DB!$O$9,Total!C:C,$I$2)+COUNTIFS(Total!X:X,$O$3,Total!W:W,B18,Total!O:O,DB!$G$5,Total!N:N,DB!$O$5,Total!AA:AA,DB!$G$9,Total!AA:AA,DB!$O$9,Total!AA:AA,$I$2)+COUNTIFS(Total!X:X,$O$3,Total!W:W,B18,Total!O:O,DB!$G$5,Total!AA:AA,DB!$O$5,Total!M:M,DB!$G$9,Total!AA:AA,DB!$O$9,Total!AA:AA,$I$2)+COUNTIFS(Total!X:X,$O$3,Total!W:W,B18,Total!O:O,DB!$G$5,Total!AA:AA,DB!$O$5,Total!AA:AA,DB!$G$9,Total!K:K,DB!$O$9,Total!AA:AA,$I$2)+COUNTIFS(Total!X:X,$O$3,Total!W:W,B18,Total!O:O,DB!$G$5,Total!AA:AA,DB!$O$5,Total!AA:AA,DB!$G$9,Total!AA:AA,DB!$O$9,Total!C:C,$I$2)+COUNTIFS(Total!X:X,$O$3,Total!W:W,B18,Total!AA:AA,DB!$G$5,Total!N:N,DB!$O$5,Total!M:M,DB!$G$9,Total!AA:AA,DB!$O$9,Total!AA:AA,$I$2)+COUNTIFS(Total!X:X,$O$3,Total!W:W,B18,Total!AA:AA,DB!$G$5,Total!N:N,DB!$O$5,Total!AA:AA,DB!$G$9,Total!K:K,DB!$O$9,Total!AA:AA,$I$2)+COUNTIFS(Total!X:X,$O$3,Total!W:W,B18,Total!AA:AA,DB!$G$5,Total!N:N,DB!$O$5,Total!AA:AA,DB!$G$9,Total!AA:AA,DB!$O$9,Total!C:C,$I$2)+COUNTIFS(Total!X:X,$O$3,Total!W:W,B18,Total!AA:AA,DB!$G$5,Total!AA:AA,DB!$O$5,Total!M:M,DB!$G$9,Total!K:K,DB!$O$9,Total!AA:AA,$I$2)+COUNTIFS(Total!X:X,$O$3,Total!W:W,B18,Total!AA:AA,DB!$G$5,Total!AA:AA,DB!$O$5,Total!M:M,DB!$G$9,Total!AA:AA,DB!$O$9,Total!C:C,$I$2)+COUNTIFS(Total!X:X,$O$3,Total!W:W,B18,Total!AA:AA,DB!$G$5,Total!AA:AA,DB!$O$5,Total!AA:AA,DB!$G$9,Total!K:K,DB!$O$9,Total!C:C,$I$2)+COUNTIFS(Total!X:X,$O$3,Total!W:W,B18,Total!AA:AA,DB!$G$5,Total!N:N,DB!$O$5,Total!M:M,DB!$G$9,Total!K:K,DB!$O$9,Total!C:C,$I$2)+COUNTIFS(Total!X:X,$O$3,Total!W:W,B18,Total!O:O,DB!$G$5,Total!AA:AA,DB!$O$5,Total!M:M,DB!$G$9,Total!K:K,DB!$O$9,Total!C:C,$I$2)+COUNTIFS(Total!X:X,$O$3,Total!W:W,B18,Total!O:O,DB!$G$5,Total!N:N,DB!$O$5,Total!AA:AA,DB!$G$9,Total!K:K,DB!$O$9,Total!C:C,$I$2)+COUNTIFS(Total!X:X,$O$3,Total!W:W,B18,Total!O:O,DB!$G$5,Total!N:N,DB!$O$5,Total!M:M,DB!$G$9,Total!AA:AA,DB!$O$9,Total!C:C,$I$2)+COUNTIFS(Total!X:X,$O$3,Total!W:W,B18,Total!O:O,DB!$G$5,Total!N:N,DB!$O$5,Total!M:M,DB!$G$9,Total!K:K,DB!$O$9,Total!AA:AA,$I$2)</f>
        <v>0</v>
      </c>
      <c r="P18" s="31">
        <f>COUNTIFS(Total!X:X,$P$3,Total!W:W,B18,Total!O:O,DB!$G$5,Total!N:N,DB!$O$5,Total!M:M,DB!$G$9,Total!K:K,DB!$O$9,Total!C:C,$I$2)+COUNTIFS(Total!X:X,$P$3,Total!W:W,B18,Total!AA:AA,DB!$G$5,Total!AA:AA,DB!$O$5,Total!AA:AA,DB!$G$9,Total!AA:AA,DB!$O$9,Total!AA:AA,$I$2)+COUNTIFS(Total!X:X,$P$3,Total!W:W,B18,Total!O:O,DB!$G$5,Total!AA:AA,DB!$O$5,Total!AA:AA,DB!$G$9,Total!AA:AA,DB!$O$9,Total!AA:AA,$I$2)+COUNTIFS(Total!X:X,$P$3,Total!W:W,B18,Total!AA:AA,DB!$G$5,Total!N:N,DB!$O$5,Total!AA:AA,DB!$G$9,Total!AA:AA,DB!$O$9,Total!AA:AA,$I$2)+COUNTIFS(Total!X:X,$P$3,Total!W:W,B18,Total!AA:AA,DB!$G$5,Total!AA:AA,DB!$O$5,Total!M:M,DB!$G$9,Total!AA:AA,DB!$O$9,Total!AA:AA,$I$2)+COUNTIFS(Total!X:X,$P$3,Total!W:W,B18,Total!AA:AA,DB!$G$5,Total!AA:AA,DB!$O$5,Total!AA:AA,DB!$G$9,Total!K:K,DB!$O$9,Total!AA:AA,$I$2)+COUNTIFS(Total!X:X,$P$3,Total!W:W,B18,Total!AA:AA,DB!$G$5,Total!AA:AA,DB!$O$5,Total!AA:AA,DB!$G$9,Total!AA:AA,DB!$O$9,Total!C:C,$I$2)+COUNTIFS(Total!X:X,$P$3,Total!W:W,B18,Total!O:O,DB!$G$5,Total!N:N,DB!$O$5,Total!M:M,DB!$G$9,Total!AA:AA,DB!$O$9,Total!AA:AA,$I$2)+COUNTIFS(Total!X:X,$P$3,Total!W:W,B18,Total!O:O,DB!$G$5,Total!N:N,DB!$O$5,Total!AA:AA,DB!$G$9,Total!K:K,DB!$O$9,Total!AA:AA,$I$2)+COUNTIFS(Total!X:X,$P$3,Total!W:W,B18,Total!O:O,DB!$G$5,Total!N:N,DB!$O$5,Total!AA:AA,DB!$G$9,Total!AA:AA,DB!$O$9,Total!C:C,$I$2)+COUNTIFS(Total!X:X,$P$3,Total!W:W,B18,Total!O:O,DB!$G$5,Total!AA:AA,DB!$O$5,Total!M:M,DB!$G$9,Total!K:K,DB!$O$9,Total!AA:AA,$I$2)+COUNTIFS(Total!X:X,$P$3,Total!W:W,B18,Total!O:O,DB!$G$5,Total!AA:AA,DB!$O$5,Total!M:M,DB!$G$9,Total!AA:AA,DB!$O$9,Total!C:C,$I$2)+COUNTIFS(Total!X:X,$P$3,Total!W:W,B18,Total!O:O,DB!$G$5,Total!AA:AA,DB!$O$5,Total!AA:AA,DB!$G$9,Total!K:K,DB!$O$9,Total!C:C,$I$2)+COUNTIFS(Total!X:X,$P$3,Total!W:W,B18,Total!AA:AA,DB!$G$5,Total!N:N,DB!$O$5,Total!M:M,DB!$G$9,Total!K:K,DB!$O$9,Total!AA:AA,$I$2)+COUNTIFS(Total!X:X,$P$3,Total!W:W,B18,Total!AA:AA,DB!$G$5,Total!N:N,DB!$O$5,Total!M:M,DB!$G$9,Total!AA:AA,DB!$O$9,Total!C:C,$I$2)+COUNTIFS(Total!X:X,$P$3,Total!W:W,B18,Total!AA:AA,DB!$G$5,Total!N:N,DB!$O$5,Total!AA:AA,DB!$G$9,Total!K:K,DB!$O$9,Total!C:C,$I$2)+COUNTIFS(Total!X:X,$P$3,Total!W:W,B18,Total!AA:AA,DB!$G$5,Total!AA:AA,DB!$O$5,Total!M:M,DB!$G$9,Total!K:K,DB!$O$9,Total!C:C,$I$2)+COUNTIFS(Total!X:X,$P$3,Total!W:W,B18,Total!O:O,DB!$G$5,Total!N:N,DB!$O$5,Total!AA:AA,DB!$G$9,Total!AA:AA,DB!$O$9,Total!AA:AA,$I$2)+COUNTIFS(Total!X:X,$P$3,Total!W:W,B18,Total!O:O,DB!$G$5,Total!AA:AA,DB!$O$5,Total!M:M,DB!$G$9,Total!AA:AA,DB!$O$9,Total!AA:AA,$I$2)+COUNTIFS(Total!X:X,$P$3,Total!W:W,B18,Total!O:O,DB!$G$5,Total!AA:AA,DB!$O$5,Total!AA:AA,DB!$G$9,Total!K:K,DB!$O$9,Total!AA:AA,$I$2)+COUNTIFS(Total!X:X,$P$3,Total!W:W,B18,Total!O:O,DB!$G$5,Total!AA:AA,DB!$O$5,Total!AA:AA,DB!$G$9,Total!AA:AA,DB!$O$9,Total!C:C,$I$2)+COUNTIFS(Total!X:X,$P$3,Total!W:W,B18,Total!AA:AA,DB!$G$5,Total!N:N,DB!$O$5,Total!M:M,DB!$G$9,Total!AA:AA,DB!$O$9,Total!AA:AA,$I$2)+COUNTIFS(Total!X:X,$P$3,Total!W:W,B18,Total!AA:AA,DB!$G$5,Total!N:N,DB!$O$5,Total!AA:AA,DB!$G$9,Total!K:K,DB!$O$9,Total!AA:AA,$I$2)+COUNTIFS(Total!X:X,$P$3,Total!W:W,B18,Total!AA:AA,DB!$G$5,Total!N:N,DB!$O$5,Total!AA:AA,DB!$G$9,Total!AA:AA,DB!$O$9,Total!C:C,$I$2)+COUNTIFS(Total!X:X,$P$3,Total!W:W,B18,Total!AA:AA,DB!$G$5,Total!AA:AA,DB!$O$5,Total!M:M,DB!$G$9,Total!K:K,DB!$O$9,Total!AA:AA,$I$2)+COUNTIFS(Total!X:X,$P$3,Total!W:W,B18,Total!AA:AA,DB!$G$5,Total!AA:AA,DB!$O$5,Total!M:M,DB!$G$9,Total!AA:AA,DB!$O$9,Total!C:C,$I$2)+COUNTIFS(Total!X:X,$P$3,Total!W:W,B18,Total!AA:AA,DB!$G$5,Total!AA:AA,DB!$O$5,Total!AA:AA,DB!$G$9,Total!K:K,DB!$O$9,Total!C:C,$I$2)+COUNTIFS(Total!X:X,$P$3,Total!W:W,B18,Total!AA:AA,DB!$G$5,Total!N:N,DB!$O$5,Total!M:M,DB!$G$9,Total!K:K,DB!$O$9,Total!C:C,$I$2)+COUNTIFS(Total!X:X,$P$3,Total!W:W,B18,Total!O:O,DB!$G$5,Total!AA:AA,DB!$O$5,Total!M:M,DB!$G$9,Total!K:K,DB!$O$9,Total!C:C,$I$2)+COUNTIFS(Total!X:X,$P$3,Total!W:W,B18,Total!O:O,DB!$G$5,Total!N:N,DB!$O$5,Total!AA:AA,DB!$G$9,Total!K:K,DB!$O$9,Total!C:C,$I$2)+COUNTIFS(Total!X:X,$P$3,Total!W:W,B18,Total!O:O,DB!$G$5,Total!N:N,DB!$O$5,Total!M:M,DB!$G$9,Total!AA:AA,DB!$O$9,Total!C:C,$I$2)+COUNTIFS(Total!X:X,$P$3,Total!W:W,B18,Total!O:O,DB!$G$5,Total!N:N,DB!$O$5,Total!M:M,DB!$G$9,Total!K:K,DB!$O$9,Total!AA:AA,$I$2)</f>
        <v>0</v>
      </c>
      <c r="Q18" s="31">
        <f>COUNTIFS(Total!X:X,$Q$3,Total!W:W,B18,Total!O:O,DB!$G$5,Total!N:N,DB!$O$5,Total!M:M,DB!$G$9,Total!K:K,DB!$O$9,Total!C:C,$I$2)+COUNTIFS(Total!X:X,$Q$3,Total!W:W,B18,Total!AA:AA,DB!$G$5,Total!AA:AA,DB!$O$5,Total!AA:AA,DB!$G$9,Total!AA:AA,DB!$O$9,Total!AA:AA,$I$2)+COUNTIFS(Total!X:X,$Q$3,Total!W:W,B18,Total!O:O,DB!$G$5,Total!AA:AA,DB!$O$5,Total!AA:AA,DB!$G$9,Total!AA:AA,DB!$O$9,Total!AA:AA,$I$2)+COUNTIFS(Total!X:X,$Q$3,Total!W:W,B18,Total!AA:AA,DB!$G$5,Total!N:N,DB!$O$5,Total!AA:AA,DB!$G$9,Total!AA:AA,DB!$O$9,Total!AA:AA,$I$2)+COUNTIFS(Total!X:X,$Q$3,Total!W:W,B18,Total!AA:AA,DB!$G$5,Total!AA:AA,DB!$O$5,Total!M:M,DB!$G$9,Total!AA:AA,DB!$O$9,Total!AA:AA,$I$2)+COUNTIFS(Total!X:X,$Q$3,Total!W:W,B18,Total!AA:AA,DB!$G$5,Total!AA:AA,DB!$O$5,Total!AA:AA,DB!$G$9,Total!K:K,DB!$O$9,Total!AA:AA,$I$2)+COUNTIFS(Total!X:X,$Q$3,Total!W:W,B18,Total!AA:AA,DB!$G$5,Total!AA:AA,DB!$O$5,Total!AA:AA,DB!$G$9,Total!AA:AA,DB!$O$9,Total!C:C,$I$2)+COUNTIFS(Total!X:X,$Q$3,Total!W:W,B18,Total!O:O,DB!$G$5,Total!N:N,DB!$O$5,Total!M:M,DB!$G$9,Total!AA:AA,DB!$O$9,Total!AA:AA,$I$2)+COUNTIFS(Total!X:X,$Q$3,Total!W:W,B18,Total!O:O,DB!$G$5,Total!N:N,DB!$O$5,Total!AA:AA,DB!$G$9,Total!K:K,DB!$O$9,Total!AA:AA,$I$2)+COUNTIFS(Total!X:X,$Q$3,Total!W:W,B18,Total!O:O,DB!$G$5,Total!N:N,DB!$O$5,Total!AA:AA,DB!$G$9,Total!AA:AA,DB!$O$9,Total!C:C,$I$2)+COUNTIFS(Total!X:X,$Q$3,Total!W:W,B18,Total!O:O,DB!$G$5,Total!AA:AA,DB!$O$5,Total!M:M,DB!$G$9,Total!K:K,DB!$O$9,Total!AA:AA,$I$2)+COUNTIFS(Total!X:X,$Q$3,Total!W:W,B18,Total!O:O,DB!$G$5,Total!AA:AA,DB!$O$5,Total!M:M,DB!$G$9,Total!AA:AA,DB!$O$9,Total!C:C,$I$2)+COUNTIFS(Total!X:X,$Q$3,Total!W:W,B18,Total!O:O,DB!$G$5,Total!AA:AA,DB!$O$5,Total!AA:AA,DB!$G$9,Total!K:K,DB!$O$9,Total!C:C,$I$2)+COUNTIFS(Total!X:X,$Q$3,Total!W:W,B18,Total!AA:AA,DB!$G$5,Total!N:N,DB!$O$5,Total!M:M,DB!$G$9,Total!K:K,DB!$O$9,Total!AA:AA,$I$2)+COUNTIFS(Total!X:X,$Q$3,Total!W:W,B18,Total!AA:AA,DB!$G$5,Total!N:N,DB!$O$5,Total!M:M,DB!$G$9,Total!AA:AA,DB!$O$9,Total!C:C,$I$2)+COUNTIFS(Total!X:X,$Q$3,Total!W:W,B18,Total!AA:AA,DB!$G$5,Total!N:N,DB!$O$5,Total!AA:AA,DB!$G$9,Total!K:K,DB!$O$9,Total!C:C,$I$2)+COUNTIFS(Total!X:X,$Q$3,Total!W:W,B18,Total!AA:AA,DB!$G$5,Total!AA:AA,DB!$O$5,Total!M:M,DB!$G$9,Total!K:K,DB!$O$9,Total!C:C,$I$2)+COUNTIFS(Total!X:X,$Q$3,Total!W:W,B18,Total!O:O,DB!$G$5,Total!N:N,DB!$O$5,Total!AA:AA,DB!$G$9,Total!AA:AA,DB!$O$9,Total!AA:AA,$I$2)+COUNTIFS(Total!X:X,$Q$3,Total!W:W,B18,Total!O:O,DB!$G$5,Total!AA:AA,DB!$O$5,Total!M:M,DB!$G$9,Total!AA:AA,DB!$O$9,Total!AA:AA,$I$2)+COUNTIFS(Total!X:X,$Q$3,Total!W:W,B18,Total!O:O,DB!$G$5,Total!AA:AA,DB!$O$5,Total!AA:AA,DB!$G$9,Total!K:K,DB!$O$9,Total!AA:AA,$I$2)+COUNTIFS(Total!X:X,$Q$3,Total!W:W,B18,Total!O:O,DB!$G$5,Total!AA:AA,DB!$O$5,Total!AA:AA,DB!$G$9,Total!AA:AA,DB!$O$9,Total!C:C,$I$2)+COUNTIFS(Total!X:X,$Q$3,Total!W:W,B18,Total!AA:AA,DB!$G$5,Total!N:N,DB!$O$5,Total!M:M,DB!$G$9,Total!AA:AA,DB!$O$9,Total!AA:AA,$I$2)+COUNTIFS(Total!X:X,$Q$3,Total!W:W,B18,Total!AA:AA,DB!$G$5,Total!N:N,DB!$O$5,Total!AA:AA,DB!$G$9,Total!K:K,DB!$O$9,Total!AA:AA,$I$2)+COUNTIFS(Total!X:X,$Q$3,Total!W:W,B18,Total!AA:AA,DB!$G$5,Total!N:N,DB!$O$5,Total!AA:AA,DB!$G$9,Total!AA:AA,DB!$O$9,Total!C:C,$I$2)+COUNTIFS(Total!X:X,$Q$3,Total!W:W,B18,Total!AA:AA,DB!$G$5,Total!AA:AA,DB!$O$5,Total!M:M,DB!$G$9,Total!K:K,DB!$O$9,Total!AA:AA,$I$2)+COUNTIFS(Total!X:X,$Q$3,Total!W:W,B18,Total!AA:AA,DB!$G$5,Total!AA:AA,DB!$O$5,Total!M:M,DB!$G$9,Total!AA:AA,DB!$O$9,Total!C:C,$I$2)+COUNTIFS(Total!X:X,$Q$3,Total!W:W,B18,Total!AA:AA,DB!$G$5,Total!AA:AA,DB!$O$5,Total!AA:AA,DB!$G$9,Total!K:K,DB!$O$9,Total!C:C,$I$2)+COUNTIFS(Total!X:X,$Q$3,Total!W:W,B18,Total!AA:AA,DB!$G$5,Total!N:N,DB!$O$5,Total!M:M,DB!$G$9,Total!K:K,DB!$O$9,Total!C:C,$I$2)+COUNTIFS(Total!X:X,$Q$3,Total!W:W,B18,Total!O:O,DB!$G$5,Total!AA:AA,DB!$O$5,Total!M:M,DB!$G$9,Total!K:K,DB!$O$9,Total!C:C,$I$2)+COUNTIFS(Total!X:X,$Q$3,Total!W:W,B18,Total!O:O,DB!$G$5,Total!N:N,DB!$O$5,Total!AA:AA,DB!$G$9,Total!K:K,DB!$O$9,Total!C:C,$I$2)+COUNTIFS(Total!X:X,$Q$3,Total!W:W,B18,Total!O:O,DB!$G$5,Total!N:N,DB!$O$5,Total!M:M,DB!$G$9,Total!AA:AA,DB!$O$9,Total!C:C,$I$2)+COUNTIFS(Total!X:X,$Q$3,Total!W:W,B18,Total!O:O,DB!$G$5,Total!N:N,DB!$O$5,Total!M:M,DB!$G$9,Total!K:K,DB!$O$9,Total!AA:AA,$I$2)</f>
        <v>0</v>
      </c>
      <c r="R18" s="31">
        <f>COUNTIFS(Total!X:X,$R$3,Total!W:W,B18,Total!O:O,DB!$G$5,Total!N:N,DB!$O$5,Total!M:M,DB!$G$9,Total!K:K,DB!$O$9,Total!C:C,$I$2)+COUNTIFS(Total!X:X,$R$3,Total!W:W,B18,Total!AA:AA,DB!$G$5,Total!AA:AA,DB!$O$5,Total!AA:AA,DB!$G$9,Total!AA:AA,DB!$O$9,Total!AA:AA,$I$2)+COUNTIFS(Total!X:X,$R$3,Total!W:W,B18,Total!O:O,DB!$G$5,Total!AA:AA,DB!$O$5,Total!AA:AA,DB!$G$9,Total!AA:AA,DB!$O$9,Total!AA:AA,$I$2)+COUNTIFS(Total!X:X,$R$3,Total!W:W,B18,Total!AA:AA,DB!$G$5,Total!N:N,DB!$O$5,Total!AA:AA,DB!$G$9,Total!AA:AA,DB!$O$9,Total!AA:AA,$I$2)+COUNTIFS(Total!X:X,$R$3,Total!W:W,B18,Total!AA:AA,DB!$G$5,Total!AA:AA,DB!$O$5,Total!M:M,DB!$G$9,Total!AA:AA,DB!$O$9,Total!AA:AA,$I$2)+COUNTIFS(Total!X:X,$R$3,Total!W:W,B18,Total!AA:AA,DB!$G$5,Total!AA:AA,DB!$O$5,Total!AA:AA,DB!$G$9,Total!K:K,DB!$O$9,Total!AA:AA,$I$2)+COUNTIFS(Total!X:X,$R$3,Total!W:W,B18,Total!AA:AA,DB!$G$5,Total!AA:AA,DB!$O$5,Total!AA:AA,DB!$G$9,Total!AA:AA,DB!$O$9,Total!C:C,$I$2)+COUNTIFS(Total!X:X,$R$3,Total!W:W,B18,Total!O:O,DB!$G$5,Total!N:N,DB!$O$5,Total!M:M,DB!$G$9,Total!AA:AA,DB!$O$9,Total!AA:AA,$I$2)+COUNTIFS(Total!X:X,$R$3,Total!W:W,B18,Total!O:O,DB!$G$5,Total!N:N,DB!$O$5,Total!AA:AA,DB!$G$9,Total!K:K,DB!$O$9,Total!AA:AA,$I$2)+COUNTIFS(Total!X:X,$R$3,Total!W:W,B18,Total!O:O,DB!$G$5,Total!N:N,DB!$O$5,Total!AA:AA,DB!$G$9,Total!AA:AA,DB!$O$9,Total!C:C,$I$2)+COUNTIFS(Total!X:X,$R$3,Total!W:W,B18,Total!O:O,DB!$G$5,Total!AA:AA,DB!$O$5,Total!M:M,DB!$G$9,Total!K:K,DB!$O$9,Total!AA:AA,$I$2)+COUNTIFS(Total!X:X,$R$3,Total!W:W,B18,Total!O:O,DB!$G$5,Total!AA:AA,DB!$O$5,Total!M:M,DB!$G$9,Total!AA:AA,DB!$O$9,Total!C:C,$I$2)+COUNTIFS(Total!X:X,$R$3,Total!W:W,B18,Total!O:O,DB!$G$5,Total!AA:AA,DB!$O$5,Total!AA:AA,DB!$G$9,Total!K:K,DB!$O$9,Total!C:C,$I$2)+COUNTIFS(Total!X:X,$R$3,Total!W:W,B18,Total!AA:AA,DB!$G$5,Total!N:N,DB!$O$5,Total!M:M,DB!$G$9,Total!K:K,DB!$O$9,Total!AA:AA,$I$2)+COUNTIFS(Total!X:X,$R$3,Total!W:W,B18,Total!AA:AA,DB!$G$5,Total!N:N,DB!$O$5,Total!M:M,DB!$G$9,Total!AA:AA,DB!$O$9,Total!C:C,$I$2)+COUNTIFS(Total!X:X,$R$3,Total!W:W,B18,Total!AA:AA,DB!$G$5,Total!N:N,DB!$O$5,Total!AA:AA,DB!$G$9,Total!K:K,DB!$O$9,Total!C:C,$I$2)+COUNTIFS(Total!X:X,$R$3,Total!W:W,B18,Total!AA:AA,DB!$G$5,Total!AA:AA,DB!$O$5,Total!M:M,DB!$G$9,Total!K:K,DB!$O$9,Total!C:C,$I$2)+COUNTIFS(Total!X:X,$R$3,Total!W:W,B18,Total!O:O,DB!$G$5,Total!N:N,DB!$O$5,Total!AA:AA,DB!$G$9,Total!AA:AA,DB!$O$9,Total!AA:AA,$I$2)+COUNTIFS(Total!X:X,$R$3,Total!W:W,B18,Total!O:O,DB!$G$5,Total!AA:AA,DB!$O$5,Total!M:M,DB!$G$9,Total!AA:AA,DB!$O$9,Total!AA:AA,$I$2)+COUNTIFS(Total!X:X,$R$3,Total!W:W,B18,Total!O:O,DB!$G$5,Total!AA:AA,DB!$O$5,Total!AA:AA,DB!$G$9,Total!K:K,DB!$O$9,Total!AA:AA,$I$2)+COUNTIFS(Total!X:X,$R$3,Total!W:W,B18,Total!O:O,DB!$G$5,Total!AA:AA,DB!$O$5,Total!AA:AA,DB!$G$9,Total!AA:AA,DB!$O$9,Total!C:C,$I$2)+COUNTIFS(Total!X:X,$R$3,Total!W:W,B18,Total!AA:AA,DB!$G$5,Total!N:N,DB!$O$5,Total!M:M,DB!$G$9,Total!AA:AA,DB!$O$9,Total!AA:AA,$I$2)+COUNTIFS(Total!X:X,$R$3,Total!W:W,B18,Total!AA:AA,DB!$G$5,Total!N:N,DB!$O$5,Total!AA:AA,DB!$G$9,Total!K:K,DB!$O$9,Total!AA:AA,$I$2)+COUNTIFS(Total!X:X,$R$3,Total!W:W,B18,Total!AA:AA,DB!$G$5,Total!N:N,DB!$O$5,Total!AA:AA,DB!$G$9,Total!AA:AA,DB!$O$9,Total!C:C,$I$2)+COUNTIFS(Total!X:X,$R$3,Total!W:W,B18,Total!AA:AA,DB!$G$5,Total!AA:AA,DB!$O$5,Total!M:M,DB!$G$9,Total!K:K,DB!$O$9,Total!AA:AA,$I$2)+COUNTIFS(Total!X:X,$R$3,Total!W:W,B18,Total!AA:AA,DB!$G$5,Total!AA:AA,DB!$O$5,Total!M:M,DB!$G$9,Total!AA:AA,DB!$O$9,Total!C:C,$I$2)+COUNTIFS(Total!X:X,$R$3,Total!W:W,B18,Total!AA:AA,DB!$G$5,Total!AA:AA,DB!$O$5,Total!AA:AA,DB!$G$9,Total!K:K,DB!$O$9,Total!C:C,$I$2)+COUNTIFS(Total!X:X,$R$3,Total!W:W,B18,Total!AA:AA,DB!$G$5,Total!N:N,DB!$O$5,Total!M:M,DB!$G$9,Total!K:K,DB!$O$9,Total!C:C,$I$2)+COUNTIFS(Total!X:X,$R$3,Total!W:W,B18,Total!O:O,DB!$G$5,Total!AA:AA,DB!$O$5,Total!M:M,DB!$G$9,Total!K:K,DB!$O$9,Total!C:C,$I$2)+COUNTIFS(Total!X:X,$R$3,Total!W:W,B18,Total!O:O,DB!$G$5,Total!N:N,DB!$O$5,Total!AA:AA,DB!$G$9,Total!K:K,DB!$O$9,Total!C:C,$I$2)+COUNTIFS(Total!X:X,$R$3,Total!W:W,B18,Total!O:O,DB!$G$5,Total!N:N,DB!$O$5,Total!M:M,DB!$G$9,Total!AA:AA,DB!$O$9,Total!C:C,$I$2)+COUNTIFS(Total!X:X,$R$3,Total!W:W,B18,Total!O:O,DB!$G$5,Total!N:N,DB!$O$5,Total!M:M,DB!$G$9,Total!K:K,DB!$O$9,Total!AA:AA,$I$2)</f>
        <v>0</v>
      </c>
      <c r="S18" s="31">
        <f>COUNTIFS(Total!X:X,$S$3,Total!W:W,B18,Total!O:O,DB!$G$5,Total!N:N,DB!$O$5,Total!M:M,DB!$G$9,Total!K:K,DB!$O$9,Total!C:C,$I$2)+COUNTIFS(Total!X:X,$S$3,Total!W:W,B18,Total!AA:AA,DB!$G$5,Total!AA:AA,DB!$O$5,Total!AA:AA,DB!$G$9,Total!AA:AA,DB!$O$9,Total!AA:AA,$I$2)+COUNTIFS(Total!X:X,$S$3,Total!W:W,B18,Total!O:O,DB!$G$5,Total!AA:AA,DB!$O$5,Total!AA:AA,DB!$G$9,Total!AA:AA,DB!$O$9,Total!AA:AA,$I$2)+COUNTIFS(Total!X:X,$S$3,Total!W:W,B18,Total!AA:AA,DB!$G$5,Total!N:N,DB!$O$5,Total!AA:AA,DB!$G$9,Total!AA:AA,DB!$O$9,Total!AA:AA,$I$2)+COUNTIFS(Total!X:X,$S$3,Total!W:W,B18,Total!AA:AA,DB!$G$5,Total!AA:AA,DB!$O$5,Total!M:M,DB!$G$9,Total!AA:AA,DB!$O$9,Total!AA:AA,$I$2)+COUNTIFS(Total!X:X,$S$3,Total!W:W,B18,Total!AA:AA,DB!$G$5,Total!AA:AA,DB!$O$5,Total!AA:AA,DB!$G$9,Total!K:K,DB!$O$9,Total!AA:AA,$I$2)+COUNTIFS(Total!X:X,$S$3,Total!W:W,B18,Total!AA:AA,DB!$G$5,Total!AA:AA,DB!$O$5,Total!AA:AA,DB!$G$9,Total!AA:AA,DB!$O$9,Total!C:C,$I$2)+COUNTIFS(Total!X:X,$S$3,Total!W:W,B18,Total!O:O,DB!$G$5,Total!N:N,DB!$O$5,Total!M:M,DB!$G$9,Total!AA:AA,DB!$O$9,Total!AA:AA,$I$2)+COUNTIFS(Total!X:X,$S$3,Total!W:W,B18,Total!O:O,DB!$G$5,Total!N:N,DB!$O$5,Total!AA:AA,DB!$G$9,Total!K:K,DB!$O$9,Total!AA:AA,$I$2)+COUNTIFS(Total!X:X,$S$3,Total!W:W,B18,Total!O:O,DB!$G$5,Total!N:N,DB!$O$5,Total!AA:AA,DB!$G$9,Total!AA:AA,DB!$O$9,Total!C:C,$I$2)+COUNTIFS(Total!X:X,$S$3,Total!W:W,B18,Total!O:O,DB!$G$5,Total!AA:AA,DB!$O$5,Total!M:M,DB!$G$9,Total!K:K,DB!$O$9,Total!AA:AA,$I$2)+COUNTIFS(Total!X:X,$S$3,Total!W:W,B18,Total!O:O,DB!$G$5,Total!AA:AA,DB!$O$5,Total!M:M,DB!$G$9,Total!AA:AA,DB!$O$9,Total!C:C,$I$2)+COUNTIFS(Total!X:X,$S$3,Total!W:W,B18,Total!O:O,DB!$G$5,Total!AA:AA,DB!$O$5,Total!AA:AA,DB!$G$9,Total!K:K,DB!$O$9,Total!C:C,$I$2)+COUNTIFS(Total!X:X,$S$3,Total!W:W,B18,Total!AA:AA,DB!$G$5,Total!N:N,DB!$O$5,Total!M:M,DB!$G$9,Total!K:K,DB!$O$9,Total!AA:AA,$I$2)+COUNTIFS(Total!X:X,$S$3,Total!W:W,B18,Total!AA:AA,DB!$G$5,Total!N:N,DB!$O$5,Total!M:M,DB!$G$9,Total!AA:AA,DB!$O$9,Total!C:C,$I$2)+COUNTIFS(Total!X:X,$S$3,Total!W:W,B18,Total!AA:AA,DB!$G$5,Total!N:N,DB!$O$5,Total!AA:AA,DB!$G$9,Total!K:K,DB!$O$9,Total!C:C,$I$2)+COUNTIFS(Total!X:X,$S$3,Total!W:W,B18,Total!AA:AA,DB!$G$5,Total!AA:AA,DB!$O$5,Total!M:M,DB!$G$9,Total!K:K,DB!$O$9,Total!C:C,$I$2)+COUNTIFS(Total!X:X,$S$3,Total!W:W,B18,Total!O:O,DB!$G$5,Total!N:N,DB!$O$5,Total!AA:AA,DB!$G$9,Total!AA:AA,DB!$O$9,Total!AA:AA,$I$2)+COUNTIFS(Total!X:X,$S$3,Total!W:W,B18,Total!O:O,DB!$G$5,Total!AA:AA,DB!$O$5,Total!M:M,DB!$G$9,Total!AA:AA,DB!$O$9,Total!AA:AA,$I$2)+COUNTIFS(Total!X:X,$S$3,Total!W:W,B18,Total!O:O,DB!$G$5,Total!AA:AA,DB!$O$5,Total!AA:AA,DB!$G$9,Total!K:K,DB!$O$9,Total!AA:AA,$I$2)+COUNTIFS(Total!X:X,$S$3,Total!W:W,B18,Total!O:O,DB!$G$5,Total!AA:AA,DB!$O$5,Total!AA:AA,DB!$G$9,Total!AA:AA,DB!$O$9,Total!C:C,$I$2)+COUNTIFS(Total!X:X,$S$3,Total!W:W,B18,Total!AA:AA,DB!$G$5,Total!N:N,DB!$O$5,Total!M:M,DB!$G$9,Total!AA:AA,DB!$O$9,Total!AA:AA,$I$2)+COUNTIFS(Total!X:X,$S$3,Total!W:W,B18,Total!AA:AA,DB!$G$5,Total!N:N,DB!$O$5,Total!AA:AA,DB!$G$9,Total!K:K,DB!$O$9,Total!AA:AA,$I$2)+COUNTIFS(Total!X:X,$S$3,Total!W:W,B18,Total!AA:AA,DB!$G$5,Total!N:N,DB!$O$5,Total!AA:AA,DB!$G$9,Total!AA:AA,DB!$O$9,Total!C:C,$I$2)+COUNTIFS(Total!X:X,$S$3,Total!W:W,B18,Total!AA:AA,DB!$G$5,Total!AA:AA,DB!$O$5,Total!M:M,DB!$G$9,Total!K:K,DB!$O$9,Total!AA:AA,$I$2)+COUNTIFS(Total!X:X,$S$3,Total!W:W,B18,Total!AA:AA,DB!$G$5,Total!AA:AA,DB!$O$5,Total!M:M,DB!$G$9,Total!AA:AA,DB!$O$9,Total!C:C,$I$2)+COUNTIFS(Total!X:X,$S$3,Total!W:W,B18,Total!AA:AA,DB!$G$5,Total!AA:AA,DB!$O$5,Total!AA:AA,DB!$G$9,Total!K:K,DB!$O$9,Total!C:C,$I$2)+COUNTIFS(Total!X:X,$S$3,Total!W:W,B18,Total!AA:AA,DB!$G$5,Total!N:N,DB!$O$5,Total!M:M,DB!$G$9,Total!K:K,DB!$O$9,Total!C:C,$I$2)+COUNTIFS(Total!X:X,$S$3,Total!W:W,B18,Total!O:O,DB!$G$5,Total!AA:AA,DB!$O$5,Total!M:M,DB!$G$9,Total!K:K,DB!$O$9,Total!C:C,$I$2)+COUNTIFS(Total!X:X,$S$3,Total!W:W,B18,Total!O:O,DB!$G$5,Total!N:N,DB!$O$5,Total!AA:AA,DB!$G$9,Total!K:K,DB!$O$9,Total!C:C,$I$2)+COUNTIFS(Total!X:X,$S$3,Total!W:W,B18,Total!O:O,DB!$G$5,Total!N:N,DB!$O$5,Total!M:M,DB!$G$9,Total!AA:AA,DB!$O$9,Total!C:C,$I$2)+COUNTIFS(Total!X:X,$S$3,Total!W:W,B18,Total!O:O,DB!$G$5,Total!N:N,DB!$O$5,Total!M:M,DB!$G$9,Total!K:K,DB!$O$9,Total!AA:AA,$I$2)</f>
        <v>0</v>
      </c>
      <c r="T18" s="31">
        <f>COUNTIFS(Total!X:X,$T$3,Total!W:W,B18,Total!O:O,DB!$G$5,Total!N:N,DB!$O$5,Total!M:M,DB!$G$9,Total!K:K,DB!$O$9,Total!C:C,$I$2)+COUNTIFS(Total!X:X,$T$3,Total!W:W,B18,Total!AA:AA,DB!$G$5,Total!AA:AA,DB!$O$5,Total!AA:AA,DB!$G$9,Total!AA:AA,DB!$O$9,Total!AA:AA,$I$2)+COUNTIFS(Total!X:X,$T$3,Total!W:W,B18,Total!O:O,DB!$G$5,Total!AA:AA,DB!$O$5,Total!AA:AA,DB!$G$9,Total!AA:AA,DB!$O$9,Total!AA:AA,$I$2)+COUNTIFS(Total!X:X,$T$3,Total!W:W,B18,Total!AA:AA,DB!$G$5,Total!N:N,DB!$O$5,Total!AA:AA,DB!$G$9,Total!AA:AA,DB!$O$9,Total!AA:AA,$I$2)+COUNTIFS(Total!X:X,$T$3,Total!W:W,B18,Total!AA:AA,DB!$G$5,Total!AA:AA,DB!$O$5,Total!M:M,DB!$G$9,Total!AA:AA,DB!$O$9,Total!AA:AA,$I$2)+COUNTIFS(Total!X:X,$T$3,Total!W:W,B18,Total!AA:AA,DB!$G$5,Total!AA:AA,DB!$O$5,Total!AA:AA,DB!$G$9,Total!K:K,DB!$O$9,Total!AA:AA,$I$2)+COUNTIFS(Total!X:X,$T$3,Total!W:W,B18,Total!AA:AA,DB!$G$5,Total!AA:AA,DB!$O$5,Total!AA:AA,DB!$G$9,Total!AA:AA,DB!$O$9,Total!C:C,$I$2)+COUNTIFS(Total!X:X,$T$3,Total!W:W,B18,Total!O:O,DB!$G$5,Total!N:N,DB!$O$5,Total!M:M,DB!$G$9,Total!AA:AA,DB!$O$9,Total!AA:AA,$I$2)+COUNTIFS(Total!X:X,$T$3,Total!W:W,B18,Total!O:O,DB!$G$5,Total!N:N,DB!$O$5,Total!AA:AA,DB!$G$9,Total!K:K,DB!$O$9,Total!AA:AA,$I$2)+COUNTIFS(Total!X:X,$T$3,Total!W:W,B18,Total!O:O,DB!$G$5,Total!N:N,DB!$O$5,Total!AA:AA,DB!$G$9,Total!AA:AA,DB!$O$9,Total!C:C,$I$2)+COUNTIFS(Total!X:X,$T$3,Total!W:W,B18,Total!O:O,DB!$G$5,Total!AA:AA,DB!$O$5,Total!M:M,DB!$G$9,Total!K:K,DB!$O$9,Total!AA:AA,$I$2)+COUNTIFS(Total!X:X,$T$3,Total!W:W,B18,Total!O:O,DB!$G$5,Total!AA:AA,DB!$O$5,Total!M:M,DB!$G$9,Total!AA:AA,DB!$O$9,Total!C:C,$I$2)+COUNTIFS(Total!X:X,$T$3,Total!W:W,B18,Total!O:O,DB!$G$5,Total!AA:AA,DB!$O$5,Total!AA:AA,DB!$G$9,Total!K:K,DB!$O$9,Total!C:C,$I$2)+COUNTIFS(Total!X:X,$T$3,Total!W:W,B18,Total!AA:AA,DB!$G$5,Total!N:N,DB!$O$5,Total!M:M,DB!$G$9,Total!K:K,DB!$O$9,Total!AA:AA,$I$2)+COUNTIFS(Total!X:X,$T$3,Total!W:W,B18,Total!AA:AA,DB!$G$5,Total!N:N,DB!$O$5,Total!M:M,DB!$G$9,Total!AA:AA,DB!$O$9,Total!C:C,$I$2)+COUNTIFS(Total!X:X,$T$3,Total!W:W,B18,Total!AA:AA,DB!$G$5,Total!N:N,DB!$O$5,Total!AA:AA,DB!$G$9,Total!K:K,DB!$O$9,Total!C:C,$I$2)+COUNTIFS(Total!X:X,$T$3,Total!W:W,B18,Total!AA:AA,DB!$G$5,Total!AA:AA,DB!$O$5,Total!M:M,DB!$G$9,Total!K:K,DB!$O$9,Total!C:C,$I$2)+COUNTIFS(Total!X:X,$T$3,Total!W:W,B18,Total!O:O,DB!$G$5,Total!N:N,DB!$O$5,Total!AA:AA,DB!$G$9,Total!AA:AA,DB!$O$9,Total!AA:AA,$I$2)+COUNTIFS(Total!X:X,$T$3,Total!W:W,B18,Total!O:O,DB!$G$5,Total!AA:AA,DB!$O$5,Total!M:M,DB!$G$9,Total!AA:AA,DB!$O$9,Total!AA:AA,$I$2)+COUNTIFS(Total!X:X,$T$3,Total!W:W,B18,Total!O:O,DB!$G$5,Total!AA:AA,DB!$O$5,Total!AA:AA,DB!$G$9,Total!K:K,DB!$O$9,Total!AA:AA,$I$2)+COUNTIFS(Total!X:X,$T$3,Total!W:W,B18,Total!O:O,DB!$G$5,Total!AA:AA,DB!$O$5,Total!AA:AA,DB!$G$9,Total!AA:AA,DB!$O$9,Total!C:C,$I$2)+COUNTIFS(Total!X:X,$T$3,Total!W:W,B18,Total!AA:AA,DB!$G$5,Total!N:N,DB!$O$5,Total!M:M,DB!$G$9,Total!AA:AA,DB!$O$9,Total!AA:AA,$I$2)+COUNTIFS(Total!X:X,$T$3,Total!W:W,B18,Total!AA:AA,DB!$G$5,Total!N:N,DB!$O$5,Total!AA:AA,DB!$G$9,Total!K:K,DB!$O$9,Total!AA:AA,$I$2)+COUNTIFS(Total!X:X,$T$3,Total!W:W,B18,Total!AA:AA,DB!$G$5,Total!N:N,DB!$O$5,Total!AA:AA,DB!$G$9,Total!AA:AA,DB!$O$9,Total!C:C,$I$2)+COUNTIFS(Total!X:X,$T$3,Total!W:W,B18,Total!AA:AA,DB!$G$5,Total!AA:AA,DB!$O$5,Total!M:M,DB!$G$9,Total!K:K,DB!$O$9,Total!AA:AA,$I$2)+COUNTIFS(Total!X:X,$T$3,Total!W:W,B18,Total!AA:AA,DB!$G$5,Total!AA:AA,DB!$O$5,Total!M:M,DB!$G$9,Total!AA:AA,DB!$O$9,Total!C:C,$I$2)+COUNTIFS(Total!X:X,$T$3,Total!W:W,B18,Total!AA:AA,DB!$G$5,Total!AA:AA,DB!$O$5,Total!AA:AA,DB!$G$9,Total!K:K,DB!$O$9,Total!C:C,$I$2)+COUNTIFS(Total!X:X,$T$3,Total!W:W,B18,Total!AA:AA,DB!$G$5,Total!N:N,DB!$O$5,Total!M:M,DB!$G$9,Total!K:K,DB!$O$9,Total!C:C,$I$2)+COUNTIFS(Total!X:X,$T$3,Total!W:W,B18,Total!O:O,DB!$G$5,Total!AA:AA,DB!$O$5,Total!M:M,DB!$G$9,Total!K:K,DB!$O$9,Total!C:C,$I$2)+COUNTIFS(Total!X:X,$T$3,Total!W:W,B18,Total!O:O,DB!$G$5,Total!N:N,DB!$O$5,Total!AA:AA,DB!$G$9,Total!K:K,DB!$O$9,Total!C:C,$I$2)+COUNTIFS(Total!X:X,$T$3,Total!W:W,B18,Total!O:O,DB!$G$5,Total!N:N,DB!$O$5,Total!M:M,DB!$G$9,Total!AA:AA,DB!$O$9,Total!C:C,$I$2)+COUNTIFS(Total!X:X,$T$3,Total!W:W,B18,Total!O:O,DB!$G$5,Total!N:N,DB!$O$5,Total!M:M,DB!$G$9,Total!K:K,DB!$O$9,Total!AA:AA,$I$2)</f>
        <v>3</v>
      </c>
      <c r="U18" s="31">
        <f>COUNTIFS(Total!X:X,$U$3,Total!W:W,B18,Total!O:O,DB!$G$5,Total!N:N,DB!$O$5,Total!M:M,DB!$G$9,Total!K:K,DB!$O$9,Total!C:C,$I$2)+COUNTIFS(Total!X:X,$U$3,Total!W:W,B18,Total!AA:AA,DB!$G$5,Total!AA:AA,DB!$O$5,Total!AA:AA,DB!$G$9,Total!AA:AA,DB!$O$9,Total!AA:AA,$I$2)+COUNTIFS(Total!X:X,$U$3,Total!W:W,B18,Total!O:O,DB!$G$5,Total!AA:AA,DB!$O$5,Total!AA:AA,DB!$G$9,Total!AA:AA,DB!$O$9,Total!AA:AA,$I$2)+COUNTIFS(Total!X:X,$U$3,Total!W:W,B18,Total!AA:AA,DB!$G$5,Total!N:N,DB!$O$5,Total!AA:AA,DB!$G$9,Total!AA:AA,DB!$O$9,Total!AA:AA,$I$2)+COUNTIFS(Total!X:X,$U$3,Total!W:W,B18,Total!AA:AA,DB!$G$5,Total!AA:AA,DB!$O$5,Total!M:M,DB!$G$9,Total!AA:AA,DB!$O$9,Total!AA:AA,$I$2)+COUNTIFS(Total!X:X,$U$3,Total!W:W,B18,Total!AA:AA,DB!$G$5,Total!AA:AA,DB!$O$5,Total!AA:AA,DB!$G$9,Total!K:K,DB!$O$9,Total!AA:AA,$I$2)+COUNTIFS(Total!X:X,$U$3,Total!W:W,B18,Total!AA:AA,DB!$G$5,Total!AA:AA,DB!$O$5,Total!AA:AA,DB!$G$9,Total!AA:AA,DB!$O$9,Total!C:C,$I$2)+COUNTIFS(Total!X:X,$U$3,Total!W:W,B18,Total!O:O,DB!$G$5,Total!N:N,DB!$O$5,Total!M:M,DB!$G$9,Total!AA:AA,DB!$O$9,Total!AA:AA,$I$2)+COUNTIFS(Total!X:X,$U$3,Total!W:W,B18,Total!O:O,DB!$G$5,Total!N:N,DB!$O$5,Total!AA:AA,DB!$G$9,Total!K:K,DB!$O$9,Total!AA:AA,$I$2)+COUNTIFS(Total!X:X,$U$3,Total!W:W,B18,Total!O:O,DB!$G$5,Total!N:N,DB!$O$5,Total!AA:AA,DB!$G$9,Total!AA:AA,DB!$O$9,Total!C:C,$I$2)+COUNTIFS(Total!X:X,$U$3,Total!W:W,B18,Total!O:O,DB!$G$5,Total!AA:AA,DB!$O$5,Total!M:M,DB!$G$9,Total!K:K,DB!$O$9,Total!AA:AA,$I$2)+COUNTIFS(Total!X:X,$U$3,Total!W:W,B18,Total!O:O,DB!$G$5,Total!AA:AA,DB!$O$5,Total!M:M,DB!$G$9,Total!AA:AA,DB!$O$9,Total!C:C,$I$2)+COUNTIFS(Total!X:X,$U$3,Total!W:W,B18,Total!O:O,DB!$G$5,Total!AA:AA,DB!$O$5,Total!AA:AA,DB!$G$9,Total!K:K,DB!$O$9,Total!C:C,$I$2)+COUNTIFS(Total!X:X,$U$3,Total!W:W,B18,Total!AA:AA,DB!$G$5,Total!N:N,DB!$O$5,Total!M:M,DB!$G$9,Total!K:K,DB!$O$9,Total!AA:AA,$I$2)+COUNTIFS(Total!X:X,$U$3,Total!W:W,B18,Total!AA:AA,DB!$G$5,Total!N:N,DB!$O$5,Total!M:M,DB!$G$9,Total!AA:AA,DB!$O$9,Total!C:C,$I$2)+COUNTIFS(Total!X:X,$U$3,Total!W:W,B18,Total!AA:AA,DB!$G$5,Total!N:N,DB!$O$5,Total!AA:AA,DB!$G$9,Total!K:K,DB!$O$9,Total!C:C,$I$2)+COUNTIFS(Total!X:X,$U$3,Total!W:W,B18,Total!AA:AA,DB!$G$5,Total!AA:AA,DB!$O$5,Total!M:M,DB!$G$9,Total!K:K,DB!$O$9,Total!C:C,$I$2)+COUNTIFS(Total!X:X,$U$3,Total!W:W,B18,Total!O:O,DB!$G$5,Total!N:N,DB!$O$5,Total!AA:AA,DB!$G$9,Total!AA:AA,DB!$O$9,Total!AA:AA,$I$2)+COUNTIFS(Total!X:X,$U$3,Total!W:W,B18,Total!O:O,DB!$G$5,Total!AA:AA,DB!$O$5,Total!M:M,DB!$G$9,Total!AA:AA,DB!$O$9,Total!AA:AA,$I$2)+COUNTIFS(Total!X:X,$U$3,Total!W:W,B18,Total!O:O,DB!$G$5,Total!AA:AA,DB!$O$5,Total!AA:AA,DB!$G$9,Total!K:K,DB!$O$9,Total!AA:AA,$I$2)+COUNTIFS(Total!X:X,$U$3,Total!W:W,B18,Total!O:O,DB!$G$5,Total!AA:AA,DB!$O$5,Total!AA:AA,DB!$G$9,Total!AA:AA,DB!$O$9,Total!C:C,$I$2)+COUNTIFS(Total!X:X,$U$3,Total!W:W,B18,Total!AA:AA,DB!$G$5,Total!N:N,DB!$O$5,Total!M:M,DB!$G$9,Total!AA:AA,DB!$O$9,Total!AA:AA,$I$2)+COUNTIFS(Total!X:X,$U$3,Total!W:W,B18,Total!AA:AA,DB!$G$5,Total!N:N,DB!$O$5,Total!AA:AA,DB!$G$9,Total!K:K,DB!$O$9,Total!AA:AA,$I$2)+COUNTIFS(Total!X:X,$U$3,Total!W:W,B18,Total!AA:AA,DB!$G$5,Total!N:N,DB!$O$5,Total!AA:AA,DB!$G$9,Total!AA:AA,DB!$O$9,Total!C:C,$I$2)+COUNTIFS(Total!X:X,$U$3,Total!W:W,B18,Total!AA:AA,DB!$G$5,Total!AA:AA,DB!$O$5,Total!M:M,DB!$G$9,Total!K:K,DB!$O$9,Total!AA:AA,$I$2)+COUNTIFS(Total!X:X,$U$3,Total!W:W,B18,Total!AA:AA,DB!$G$5,Total!AA:AA,DB!$O$5,Total!M:M,DB!$G$9,Total!AA:AA,DB!$O$9,Total!C:C,$I$2)+COUNTIFS(Total!X:X,$U$3,Total!W:W,B18,Total!AA:AA,DB!$G$5,Total!AA:AA,DB!$O$5,Total!AA:AA,DB!$G$9,Total!K:K,DB!$O$9,Total!C:C,$I$2)+COUNTIFS(Total!X:X,$U$3,Total!W:W,B18,Total!AA:AA,DB!$G$5,Total!N:N,DB!$O$5,Total!M:M,DB!$G$9,Total!K:K,DB!$O$9,Total!C:C,$I$2)+COUNTIFS(Total!X:X,$U$3,Total!W:W,B18,Total!O:O,DB!$G$5,Total!AA:AA,DB!$O$5,Total!M:M,DB!$G$9,Total!K:K,DB!$O$9,Total!C:C,$I$2)+COUNTIFS(Total!X:X,$U$3,Total!W:W,B18,Total!O:O,DB!$G$5,Total!N:N,DB!$O$5,Total!AA:AA,DB!$G$9,Total!K:K,DB!$O$9,Total!C:C,$I$2)+COUNTIFS(Total!X:X,$U$3,Total!W:W,B18,Total!O:O,DB!$G$5,Total!N:N,DB!$O$5,Total!M:M,DB!$G$9,Total!AA:AA,DB!$O$9,Total!C:C,$I$2)+COUNTIFS(Total!X:X,$U$3,Total!W:W,B18,Total!O:O,DB!$G$5,Total!N:N,DB!$O$5,Total!M:M,DB!$G$9,Total!K:K,DB!$O$9,Total!AA:AA,$I$2)</f>
        <v>0</v>
      </c>
      <c r="V18" s="31">
        <f>COUNTIFS(Total!X:X,$V$3,Total!W:W,B18,Total!O:O,DB!$G$5,Total!N:N,DB!$O$5,Total!M:M,DB!$G$9,Total!K:K,DB!$O$9,Total!C:C,$I$2)+COUNTIFS(Total!X:X,$V$3,Total!W:W,B18,Total!AA:AA,DB!$G$5,Total!AA:AA,DB!$O$5,Total!AA:AA,DB!$G$9,Total!AA:AA,DB!$O$9,Total!AA:AA,$I$2)+COUNTIFS(Total!X:X,$V$3,Total!W:W,B18,Total!O:O,DB!$G$5,Total!AA:AA,DB!$O$5,Total!AA:AA,DB!$G$9,Total!AA:AA,DB!$O$9,Total!AA:AA,$I$2)+COUNTIFS(Total!X:X,$V$3,Total!W:W,B18,Total!AA:AA,DB!$G$5,Total!N:N,DB!$O$5,Total!AA:AA,DB!$G$9,Total!AA:AA,DB!$O$9,Total!AA:AA,$I$2)+COUNTIFS(Total!X:X,$V$3,Total!W:W,B18,Total!AA:AA,DB!$G$5,Total!AA:AA,DB!$O$5,Total!M:M,DB!$G$9,Total!AA:AA,DB!$O$9,Total!AA:AA,$I$2)+COUNTIFS(Total!X:X,$V$3,Total!W:W,B18,Total!AA:AA,DB!$G$5,Total!AA:AA,DB!$O$5,Total!AA:AA,DB!$G$9,Total!K:K,DB!$O$9,Total!AA:AA,$I$2)+COUNTIFS(Total!X:X,$V$3,Total!W:W,B18,Total!AA:AA,DB!$G$5,Total!AA:AA,DB!$O$5,Total!AA:AA,DB!$G$9,Total!AA:AA,DB!$O$9,Total!C:C,$I$2)+COUNTIFS(Total!X:X,$V$3,Total!W:W,B18,Total!O:O,DB!$G$5,Total!N:N,DB!$O$5,Total!M:M,DB!$G$9,Total!AA:AA,DB!$O$9,Total!AA:AA,$I$2)+COUNTIFS(Total!X:X,$V$3,Total!W:W,B18,Total!O:O,DB!$G$5,Total!N:N,DB!$O$5,Total!AA:AA,DB!$G$9,Total!K:K,DB!$O$9,Total!AA:AA,$I$2)+COUNTIFS(Total!X:X,$V$3,Total!W:W,B18,Total!O:O,DB!$G$5,Total!N:N,DB!$O$5,Total!AA:AA,DB!$G$9,Total!AA:AA,DB!$O$9,Total!C:C,$I$2)+COUNTIFS(Total!X:X,$V$3,Total!W:W,B18,Total!O:O,DB!$G$5,Total!AA:AA,DB!$O$5,Total!M:M,DB!$G$9,Total!K:K,DB!$O$9,Total!AA:AA,$I$2)+COUNTIFS(Total!X:X,$V$3,Total!W:W,B18,Total!O:O,DB!$G$5,Total!AA:AA,DB!$O$5,Total!M:M,DB!$G$9,Total!AA:AA,DB!$O$9,Total!C:C,$I$2)+COUNTIFS(Total!X:X,$V$3,Total!W:W,B18,Total!O:O,DB!$G$5,Total!AA:AA,DB!$O$5,Total!AA:AA,DB!$G$9,Total!K:K,DB!$O$9,Total!C:C,$I$2)+COUNTIFS(Total!X:X,$V$3,Total!W:W,B18,Total!AA:AA,DB!$G$5,Total!N:N,DB!$O$5,Total!M:M,DB!$G$9,Total!K:K,DB!$O$9,Total!AA:AA,$I$2)+COUNTIFS(Total!X:X,$V$3,Total!W:W,B18,Total!AA:AA,DB!$G$5,Total!N:N,DB!$O$5,Total!M:M,DB!$G$9,Total!AA:AA,DB!$O$9,Total!C:C,$I$2)+COUNTIFS(Total!X:X,$V$3,Total!W:W,B18,Total!AA:AA,DB!$G$5,Total!N:N,DB!$O$5,Total!AA:AA,DB!$G$9,Total!K:K,DB!$O$9,Total!C:C,$I$2)+COUNTIFS(Total!X:X,$V$3,Total!W:W,B18,Total!AA:AA,DB!$G$5,Total!AA:AA,DB!$O$5,Total!M:M,DB!$G$9,Total!K:K,DB!$O$9,Total!C:C,$I$2)+COUNTIFS(Total!X:X,$V$3,Total!W:W,B18,Total!O:O,DB!$G$5,Total!N:N,DB!$O$5,Total!AA:AA,DB!$G$9,Total!AA:AA,DB!$O$9,Total!AA:AA,$I$2)+COUNTIFS(Total!X:X,$V$3,Total!W:W,B18,Total!O:O,DB!$G$5,Total!AA:AA,DB!$O$5,Total!M:M,DB!$G$9,Total!AA:AA,DB!$O$9,Total!AA:AA,$I$2)+COUNTIFS(Total!X:X,$V$3,Total!W:W,B18,Total!O:O,DB!$G$5,Total!AA:AA,DB!$O$5,Total!AA:AA,DB!$G$9,Total!K:K,DB!$O$9,Total!AA:AA,$I$2)+COUNTIFS(Total!X:X,$V$3,Total!W:W,B18,Total!O:O,DB!$G$5,Total!AA:AA,DB!$O$5,Total!AA:AA,DB!$G$9,Total!AA:AA,DB!$O$9,Total!C:C,$I$2)+COUNTIFS(Total!X:X,$V$3,Total!W:W,B18,Total!AA:AA,DB!$G$5,Total!N:N,DB!$O$5,Total!M:M,DB!$G$9,Total!AA:AA,DB!$O$9,Total!AA:AA,$I$2)+COUNTIFS(Total!X:X,$V$3,Total!W:W,B18,Total!AA:AA,DB!$G$5,Total!N:N,DB!$O$5,Total!AA:AA,DB!$G$9,Total!K:K,DB!$O$9,Total!AA:AA,$I$2)+COUNTIFS(Total!X:X,$V$3,Total!W:W,B18,Total!AA:AA,DB!$G$5,Total!N:N,DB!$O$5,Total!AA:AA,DB!$G$9,Total!AA:AA,DB!$O$9,Total!C:C,$I$2)+COUNTIFS(Total!X:X,$V$3,Total!W:W,B18,Total!AA:AA,DB!$G$5,Total!AA:AA,DB!$O$5,Total!M:M,DB!$G$9,Total!K:K,DB!$O$9,Total!AA:AA,$I$2)+COUNTIFS(Total!X:X,$V$3,Total!W:W,B18,Total!AA:AA,DB!$G$5,Total!AA:AA,DB!$O$5,Total!M:M,DB!$G$9,Total!AA:AA,DB!$O$9,Total!C:C,$I$2)+COUNTIFS(Total!X:X,$V$3,Total!W:W,B18,Total!AA:AA,DB!$G$5,Total!AA:AA,DB!$O$5,Total!AA:AA,DB!$G$9,Total!K:K,DB!$O$9,Total!C:C,$I$2)+COUNTIFS(Total!X:X,$V$3,Total!W:W,B18,Total!AA:AA,DB!$G$5,Total!N:N,DB!$O$5,Total!M:M,DB!$G$9,Total!K:K,DB!$O$9,Total!C:C,$I$2)+COUNTIFS(Total!X:X,$V$3,Total!W:W,B18,Total!O:O,DB!$G$5,Total!AA:AA,DB!$O$5,Total!M:M,DB!$G$9,Total!K:K,DB!$O$9,Total!C:C,$I$2)+COUNTIFS(Total!X:X,$V$3,Total!W:W,B18,Total!O:O,DB!$G$5,Total!N:N,DB!$O$5,Total!AA:AA,DB!$G$9,Total!K:K,DB!$O$9,Total!C:C,$I$2)+COUNTIFS(Total!X:X,$V$3,Total!W:W,B18,Total!O:O,DB!$G$5,Total!N:N,DB!$O$5,Total!M:M,DB!$G$9,Total!AA:AA,DB!$O$9,Total!C:C,$I$2)+COUNTIFS(Total!X:X,$V$3,Total!W:W,B18,Total!O:O,DB!$G$5,Total!N:N,DB!$O$5,Total!M:M,DB!$G$9,Total!K:K,DB!$O$9,Total!AA:AA,$I$2)</f>
        <v>0</v>
      </c>
      <c r="W18" s="31">
        <f>COUNTIFS(Total!X:X,$W$3,Total!W:W,B18,Total!O:O,DB!$G$5,Total!N:N,DB!$O$5,Total!M:M,DB!$G$9,Total!K:K,DB!$O$9,Total!C:C,$I$2)+COUNTIFS(Total!X:X,$W$3,Total!W:W,B18,Total!AA:AA,DB!$G$5,Total!AA:AA,DB!$O$5,Total!AA:AA,DB!$G$9,Total!AA:AA,DB!$O$9,Total!AA:AA,$I$2)+COUNTIFS(Total!X:X,$W$3,Total!W:W,B18,Total!O:O,DB!$G$5,Total!AA:AA,DB!$O$5,Total!AA:AA,DB!$G$9,Total!AA:AA,DB!$O$9,Total!AA:AA,$I$2)+COUNTIFS(Total!X:X,$W$3,Total!W:W,B18,Total!AA:AA,DB!$G$5,Total!N:N,DB!$O$5,Total!AA:AA,DB!$G$9,Total!AA:AA,DB!$O$9,Total!AA:AA,$I$2)+COUNTIFS(Total!X:X,$W$3,Total!W:W,B18,Total!AA:AA,DB!$G$5,Total!AA:AA,DB!$O$5,Total!M:M,DB!$G$9,Total!AA:AA,DB!$O$9,Total!AA:AA,$I$2)+COUNTIFS(Total!X:X,$W$3,Total!W:W,B18,Total!AA:AA,DB!$G$5,Total!AA:AA,DB!$O$5,Total!AA:AA,DB!$G$9,Total!K:K,DB!$O$9,Total!AA:AA,$I$2)+COUNTIFS(Total!X:X,$W$3,Total!W:W,B18,Total!AA:AA,DB!$G$5,Total!AA:AA,DB!$O$5,Total!AA:AA,DB!$G$9,Total!AA:AA,DB!$O$9,Total!C:C,$I$2)+COUNTIFS(Total!X:X,$W$3,Total!W:W,B18,Total!O:O,DB!$G$5,Total!N:N,DB!$O$5,Total!M:M,DB!$G$9,Total!AA:AA,DB!$O$9,Total!AA:AA,$I$2)+COUNTIFS(Total!X:X,$W$3,Total!W:W,B18,Total!O:O,DB!$G$5,Total!N:N,DB!$O$5,Total!AA:AA,DB!$G$9,Total!K:K,DB!$O$9,Total!AA:AA,$I$2)+COUNTIFS(Total!X:X,$W$3,Total!W:W,B18,Total!O:O,DB!$G$5,Total!N:N,DB!$O$5,Total!AA:AA,DB!$G$9,Total!AA:AA,DB!$O$9,Total!C:C,$I$2)+COUNTIFS(Total!X:X,$W$3,Total!W:W,B18,Total!O:O,DB!$G$5,Total!AA:AA,DB!$O$5,Total!M:M,DB!$G$9,Total!K:K,DB!$O$9,Total!AA:AA,$I$2)+COUNTIFS(Total!X:X,$W$3,Total!W:W,B18,Total!O:O,DB!$G$5,Total!AA:AA,DB!$O$5,Total!M:M,DB!$G$9,Total!AA:AA,DB!$O$9,Total!C:C,$I$2)+COUNTIFS(Total!X:X,$W$3,Total!W:W,B18,Total!O:O,DB!$G$5,Total!AA:AA,DB!$O$5,Total!AA:AA,DB!$G$9,Total!K:K,DB!$O$9,Total!C:C,$I$2)+COUNTIFS(Total!X:X,$W$3,Total!W:W,B18,Total!AA:AA,DB!$G$5,Total!N:N,DB!$O$5,Total!M:M,DB!$G$9,Total!K:K,DB!$O$9,Total!AA:AA,$I$2)+COUNTIFS(Total!X:X,$W$3,Total!W:W,B18,Total!AA:AA,DB!$G$5,Total!N:N,DB!$O$5,Total!M:M,DB!$G$9,Total!AA:AA,DB!$O$9,Total!C:C,$I$2)+COUNTIFS(Total!X:X,$W$3,Total!W:W,B18,Total!AA:AA,DB!$G$5,Total!N:N,DB!$O$5,Total!AA:AA,DB!$G$9,Total!K:K,DB!$O$9,Total!C:C,$I$2)+COUNTIFS(Total!X:X,$W$3,Total!W:W,B18,Total!AA:AA,DB!$G$5,Total!AA:AA,DB!$O$5,Total!M:M,DB!$G$9,Total!K:K,DB!$O$9,Total!C:C,$I$2)+COUNTIFS(Total!X:X,$W$3,Total!W:W,B18,Total!O:O,DB!$G$5,Total!N:N,DB!$O$5,Total!AA:AA,DB!$G$9,Total!AA:AA,DB!$O$9,Total!AA:AA,$I$2)+COUNTIFS(Total!X:X,$W$3,Total!W:W,B18,Total!O:O,DB!$G$5,Total!AA:AA,DB!$O$5,Total!M:M,DB!$G$9,Total!AA:AA,DB!$O$9,Total!AA:AA,$I$2)+COUNTIFS(Total!X:X,$W$3,Total!W:W,B18,Total!O:O,DB!$G$5,Total!AA:AA,DB!$O$5,Total!AA:AA,DB!$G$9,Total!K:K,DB!$O$9,Total!AA:AA,$I$2)+COUNTIFS(Total!X:X,$W$3,Total!W:W,B18,Total!O:O,DB!$G$5,Total!AA:AA,DB!$O$5,Total!AA:AA,DB!$G$9,Total!AA:AA,DB!$O$9,Total!C:C,$I$2)+COUNTIFS(Total!X:X,$W$3,Total!W:W,B18,Total!AA:AA,DB!$G$5,Total!N:N,DB!$O$5,Total!M:M,DB!$G$9,Total!AA:AA,DB!$O$9,Total!AA:AA,$I$2)+COUNTIFS(Total!X:X,$W$3,Total!W:W,B18,Total!AA:AA,DB!$G$5,Total!N:N,DB!$O$5,Total!AA:AA,DB!$G$9,Total!K:K,DB!$O$9,Total!AA:AA,$I$2)+COUNTIFS(Total!X:X,$W$3,Total!W:W,B18,Total!AA:AA,DB!$G$5,Total!N:N,DB!$O$5,Total!AA:AA,DB!$G$9,Total!AA:AA,DB!$O$9,Total!C:C,$I$2)+COUNTIFS(Total!X:X,$W$3,Total!W:W,B18,Total!AA:AA,DB!$G$5,Total!AA:AA,DB!$O$5,Total!M:M,DB!$G$9,Total!K:K,DB!$O$9,Total!AA:AA,$I$2)+COUNTIFS(Total!X:X,$W$3,Total!W:W,B18,Total!AA:AA,DB!$G$5,Total!AA:AA,DB!$O$5,Total!M:M,DB!$G$9,Total!AA:AA,DB!$O$9,Total!C:C,$I$2)+COUNTIFS(Total!X:X,$W$3,Total!W:W,B18,Total!AA:AA,DB!$G$5,Total!AA:AA,DB!$O$5,Total!AA:AA,DB!$G$9,Total!K:K,DB!$O$9,Total!C:C,$I$2)+COUNTIFS(Total!X:X,$W$3,Total!W:W,B18,Total!AA:AA,DB!$G$5,Total!N:N,DB!$O$5,Total!M:M,DB!$G$9,Total!K:K,DB!$O$9,Total!C:C,$I$2)+COUNTIFS(Total!X:X,$W$3,Total!W:W,B18,Total!O:O,DB!$G$5,Total!AA:AA,DB!$O$5,Total!M:M,DB!$G$9,Total!K:K,DB!$O$9,Total!C:C,$I$2)+COUNTIFS(Total!X:X,$W$3,Total!W:W,B18,Total!O:O,DB!$G$5,Total!N:N,DB!$O$5,Total!AA:AA,DB!$G$9,Total!K:K,DB!$O$9,Total!C:C,$I$2)+COUNTIFS(Total!X:X,$W$3,Total!W:W,B18,Total!O:O,DB!$G$5,Total!N:N,DB!$O$5,Total!M:M,DB!$G$9,Total!AA:AA,DB!$O$9,Total!C:C,$I$2)+COUNTIFS(Total!X:X,$W$3,Total!W:W,B18,Total!O:O,DB!$G$5,Total!N:N,DB!$O$5,Total!M:M,DB!$G$9,Total!K:K,DB!$O$9,Total!AA:AA,$I$2)</f>
        <v>0</v>
      </c>
      <c r="X18" s="31">
        <f>COUNTIFS(Total!X:X,$X$3,Total!W:W,B18,Total!O:O,DB!$G$5,Total!N:N,DB!$O$5,Total!M:M,DB!$G$9,Total!K:K,DB!$O$9,Total!C:C,$I$2)+COUNTIFS(Total!X:X,$X$3,Total!W:W,B18,Total!AA:AA,DB!$G$5,Total!AA:AA,DB!$O$5,Total!AA:AA,DB!$G$9,Total!AA:AA,DB!$O$9,Total!AA:AA,$I$2)+COUNTIFS(Total!X:X,$X$3,Total!W:W,B18,Total!O:O,DB!$G$5,Total!AA:AA,DB!$O$5,Total!AA:AA,DB!$G$9,Total!AA:AA,DB!$O$9,Total!AA:AA,$I$2)+COUNTIFS(Total!X:X,$X$3,Total!W:W,B18,Total!AA:AA,DB!$G$5,Total!N:N,DB!$O$5,Total!AA:AA,DB!$G$9,Total!AA:AA,DB!$O$9,Total!AA:AA,$I$2)+COUNTIFS(Total!X:X,$X$3,Total!W:W,B18,Total!AA:AA,DB!$G$5,Total!AA:AA,DB!$O$5,Total!M:M,DB!$G$9,Total!AA:AA,DB!$O$9,Total!AA:AA,$I$2)+COUNTIFS(Total!X:X,$X$3,Total!W:W,B18,Total!AA:AA,DB!$G$5,Total!AA:AA,DB!$O$5,Total!AA:AA,DB!$G$9,Total!K:K,DB!$O$9,Total!AA:AA,$I$2)+COUNTIFS(Total!X:X,$X$3,Total!W:W,B18,Total!AA:AA,DB!$G$5,Total!AA:AA,DB!$O$5,Total!AA:AA,DB!$G$9,Total!AA:AA,DB!$O$9,Total!C:C,$I$2)+COUNTIFS(Total!X:X,$X$3,Total!W:W,B18,Total!O:O,DB!$G$5,Total!N:N,DB!$O$5,Total!M:M,DB!$G$9,Total!AA:AA,DB!$O$9,Total!AA:AA,$I$2)+COUNTIFS(Total!X:X,$X$3,Total!W:W,B18,Total!O:O,DB!$G$5,Total!N:N,DB!$O$5,Total!AA:AA,DB!$G$9,Total!K:K,DB!$O$9,Total!AA:AA,$I$2)+COUNTIFS(Total!X:X,$X$3,Total!W:W,B18,Total!O:O,DB!$G$5,Total!N:N,DB!$O$5,Total!AA:AA,DB!$G$9,Total!AA:AA,DB!$O$9,Total!C:C,$I$2)+COUNTIFS(Total!X:X,$X$3,Total!W:W,B18,Total!O:O,DB!$G$5,Total!AA:AA,DB!$O$5,Total!M:M,DB!$G$9,Total!K:K,DB!$O$9,Total!AA:AA,$I$2)+COUNTIFS(Total!X:X,$X$3,Total!W:W,B18,Total!O:O,DB!$G$5,Total!AA:AA,DB!$O$5,Total!M:M,DB!$G$9,Total!AA:AA,DB!$O$9,Total!C:C,$I$2)+COUNTIFS(Total!X:X,$X$3,Total!W:W,B18,Total!O:O,DB!$G$5,Total!AA:AA,DB!$O$5,Total!AA:AA,DB!$G$9,Total!K:K,DB!$O$9,Total!C:C,$I$2)+COUNTIFS(Total!X:X,$X$3,Total!W:W,B18,Total!AA:AA,DB!$G$5,Total!N:N,DB!$O$5,Total!M:M,DB!$G$9,Total!K:K,DB!$O$9,Total!AA:AA,$I$2)+COUNTIFS(Total!X:X,$X$3,Total!W:W,B18,Total!AA:AA,DB!$G$5,Total!N:N,DB!$O$5,Total!M:M,DB!$G$9,Total!AA:AA,DB!$O$9,Total!C:C,$I$2)+COUNTIFS(Total!X:X,$X$3,Total!W:W,B18,Total!AA:AA,DB!$G$5,Total!N:N,DB!$O$5,Total!AA:AA,DB!$G$9,Total!K:K,DB!$O$9,Total!C:C,$I$2)+COUNTIFS(Total!X:X,$X$3,Total!W:W,B18,Total!AA:AA,DB!$G$5,Total!AA:AA,DB!$O$5,Total!M:M,DB!$G$9,Total!K:K,DB!$O$9,Total!C:C,$I$2)+COUNTIFS(Total!X:X,$X$3,Total!W:W,B18,Total!O:O,DB!$G$5,Total!N:N,DB!$O$5,Total!AA:AA,DB!$G$9,Total!AA:AA,DB!$O$9,Total!AA:AA,$I$2)+COUNTIFS(Total!X:X,$X$3,Total!W:W,B18,Total!O:O,DB!$G$5,Total!AA:AA,DB!$O$5,Total!M:M,DB!$G$9,Total!AA:AA,DB!$O$9,Total!AA:AA,$I$2)+COUNTIFS(Total!X:X,$X$3,Total!W:W,B18,Total!O:O,DB!$G$5,Total!AA:AA,DB!$O$5,Total!AA:AA,DB!$G$9,Total!K:K,DB!$O$9,Total!AA:AA,$I$2)+COUNTIFS(Total!X:X,$X$3,Total!W:W,B18,Total!O:O,DB!$G$5,Total!AA:AA,DB!$O$5,Total!AA:AA,DB!$G$9,Total!AA:AA,DB!$O$9,Total!C:C,$I$2)+COUNTIFS(Total!X:X,$X$3,Total!W:W,B18,Total!AA:AA,DB!$G$5,Total!N:N,DB!$O$5,Total!M:M,DB!$G$9,Total!AA:AA,DB!$O$9,Total!AA:AA,$I$2)+COUNTIFS(Total!X:X,$X$3,Total!W:W,B18,Total!AA:AA,DB!$G$5,Total!N:N,DB!$O$5,Total!AA:AA,DB!$G$9,Total!K:K,DB!$O$9,Total!AA:AA,$I$2)+COUNTIFS(Total!X:X,$X$3,Total!W:W,B18,Total!AA:AA,DB!$G$5,Total!N:N,DB!$O$5,Total!AA:AA,DB!$G$9,Total!AA:AA,DB!$O$9,Total!C:C,$I$2)+COUNTIFS(Total!X:X,$X$3,Total!W:W,B18,Total!AA:AA,DB!$G$5,Total!AA:AA,DB!$O$5,Total!M:M,DB!$G$9,Total!K:K,DB!$O$9,Total!AA:AA,$I$2)+COUNTIFS(Total!X:X,$X$3,Total!W:W,B18,Total!AA:AA,DB!$G$5,Total!AA:AA,DB!$O$5,Total!M:M,DB!$G$9,Total!AA:AA,DB!$O$9,Total!C:C,$I$2)+COUNTIFS(Total!X:X,$X$3,Total!W:W,B18,Total!AA:AA,DB!$G$5,Total!AA:AA,DB!$O$5,Total!AA:AA,DB!$G$9,Total!K:K,DB!$O$9,Total!C:C,$I$2)+COUNTIFS(Total!X:X,$X$3,Total!W:W,B18,Total!AA:AA,DB!$G$5,Total!N:N,DB!$O$5,Total!M:M,DB!$G$9,Total!K:K,DB!$O$9,Total!C:C,$I$2)+COUNTIFS(Total!X:X,$X$3,Total!W:W,B18,Total!O:O,DB!$G$5,Total!AA:AA,DB!$O$5,Total!M:M,DB!$G$9,Total!K:K,DB!$O$9,Total!C:C,$I$2)+COUNTIFS(Total!X:X,$X$3,Total!W:W,B18,Total!O:O,DB!$G$5,Total!N:N,DB!$O$5,Total!AA:AA,DB!$G$9,Total!K:K,DB!$O$9,Total!C:C,$I$2)+COUNTIFS(Total!X:X,$X$3,Total!W:W,B18,Total!O:O,DB!$G$5,Total!N:N,DB!$O$5,Total!M:M,DB!$G$9,Total!AA:AA,DB!$O$9,Total!C:C,$I$2)+COUNTIFS(Total!X:X,$X$3,Total!W:W,B18,Total!O:O,DB!$G$5,Total!N:N,DB!$O$5,Total!M:M,DB!$G$9,Total!K:K,DB!$O$9,Total!AA:AA,$I$2)</f>
        <v>0</v>
      </c>
      <c r="Y18" s="31">
        <f t="shared" si="0"/>
        <v>7</v>
      </c>
      <c r="Z18" s="31">
        <f t="shared" si="1"/>
        <v>6</v>
      </c>
      <c r="AA18" s="31">
        <f t="shared" si="1"/>
        <v>5</v>
      </c>
      <c r="AE18" s="44"/>
    </row>
    <row r="19" spans="1:31" ht="30" customHeight="1" x14ac:dyDescent="0.25">
      <c r="A19" s="43">
        <v>16</v>
      </c>
      <c r="B19" s="53" t="s">
        <v>174</v>
      </c>
      <c r="C19" s="31">
        <f>COUNTIFS(Total!W:W,B19,Total!O:O,DB!$G$5,Total!N:N,DB!$O$5,Total!M:M,DB!$G$9,Total!K:K,DB!$O$9,Total!C:C,$I$2)+COUNTIFS(Total!W:W,B19,Total!AA:AA,DB!$G$5,Total!AA:AA,DB!$O$5,Total!AA:AA,DB!$G$9,Total!AA:AA,DB!$O$9,Total!AA:AA,$I$2)+COUNTIFS(Total!W:W,B19,Total!O:O,DB!$G$5,Total!AA:AA,DB!$O$5,Total!AA:AA,DB!$G$9,Total!AA:AA,DB!$O$9,Total!AA:AA,$I$2)+COUNTIFS(Total!W:W,B19,Total!AA:AA,DB!$G$5,Total!N:N,DB!$O$5,Total!AA:AA,DB!$G$9,Total!AA:AA,DB!$O$9,Total!AA:AA,$I$2)+COUNTIFS(Total!W:W,B19,Total!AA:AA,DB!$G$5,Total!AA:AA,DB!$O$5,Total!M:M,DB!$G$9,Total!AA:AA,DB!$O$9,Total!AA:AA,$I$2)+COUNTIFS(Total!W:W,B19,Total!AA:AA,DB!$G$5,Total!AA:AA,DB!$O$5,Total!AA:AA,DB!$G$9,Total!K:K,DB!$O$9,Total!AA:AA,$I$2)+COUNTIFS(Total!W:W,B19,Total!AA:AA,DB!$G$5,Total!AA:AA,DB!$O$5,Total!AA:AA,DB!$G$9,Total!AA:AA,DB!$O$9,Total!C:C,$I$2)+COUNTIFS(Total!W:W,B19,Total!O:O,DB!$G$5,Total!N:N,DB!$O$5,Total!M:M,DB!$G$9,Total!AA:AA,DB!$O$9,Total!AA:AA,$I$2)+COUNTIFS(Total!W:W,B19,Total!O:O,DB!$G$5,Total!N:N,DB!$O$5,Total!AA:AA,DB!$G$9,Total!K:K,DB!$O$9,Total!AA:AA,$I$2)+COUNTIFS(Total!W:W,B19,Total!O:O,DB!$G$5,Total!N:N,DB!$O$5,Total!AA:AA,DB!$G$9,Total!AA:AA,DB!$O$9,Total!C:C,$I$2)+COUNTIFS(Total!W:W,B19,Total!O:O,DB!$G$5,Total!AA:AA,DB!$O$5,Total!M:M,DB!$G$9,Total!K:K,DB!$O$9,Total!AA:AA,$I$2)+COUNTIFS(Total!W:W,B19,Total!O:O,DB!$G$5,Total!AA:AA,DB!$O$5,Total!M:M,DB!$G$9,Total!AA:AA,DB!$O$9,Total!C:C,$I$2)+COUNTIFS(Total!W:W,B19,Total!O:O,DB!$G$5,Total!AA:AA,DB!$O$5,Total!AA:AA,DB!$G$9,Total!K:K,DB!$O$9,Total!C:C,$I$2)+COUNTIFS(Total!W:W,B19,Total!AA:AA,DB!$G$5,Total!N:N,DB!$O$5,Total!M:M,DB!$G$9,Total!K:K,DB!$O$9,Total!AA:AA,$I$2)+COUNTIFS(Total!W:W,B19,Total!AA:AA,DB!$G$5,Total!N:N,DB!$O$5,Total!M:M,DB!$G$9,Total!AA:AA,DB!$O$9,Total!C:C,$I$2)+COUNTIFS(Total!W:W,B19,Total!AA:AA,DB!$G$5,Total!N:N,DB!$O$5,Total!AA:AA,DB!$G$9,Total!K:K,DB!$O$9,Total!C:C,$I$2)+COUNTIFS(Total!W:W,B19,Total!AA:AA,DB!$G$5,Total!AA:AA,DB!$O$5,Total!M:M,DB!$G$9,Total!K:K,DB!$O$9,Total!C:C,$I$2)+COUNTIFS(Total!W:W,B19,Total!O:O,DB!$G$5,Total!N:N,DB!$O$5,Total!AA:AA,DB!$G$9,Total!AA:AA,DB!$O$9,Total!AA:AA,$I$2)+COUNTIFS(Total!W:W,B19,Total!O:O,DB!$G$5,Total!AA:AA,DB!$O$5,Total!M:M,DB!$G$9,Total!AA:AA,DB!$O$9,Total!AA:AA,$I$2)+COUNTIFS(Total!W:W,B19,Total!O:O,DB!$G$5,Total!AA:AA,DB!$O$5,Total!AA:AA,DB!$G$9,Total!K:K,DB!$O$9,Total!AA:AA,$I$2)+COUNTIFS(Total!W:W,B19,Total!O:O,DB!$G$5,Total!AA:AA,DB!$O$5,Total!AA:AA,DB!$G$9,Total!AA:AA,DB!$O$9,Total!C:C,$I$2)+COUNTIFS(Total!W:W,B19,Total!AA:AA,DB!$G$5,Total!N:N,DB!$O$5,Total!M:M,DB!$G$9,Total!AA:AA,DB!$O$9,Total!AA:AA,$I$2)+COUNTIFS(Total!W:W,B19,Total!AA:AA,DB!$G$5,Total!N:N,DB!$O$5,Total!AA:AA,DB!$G$9,Total!K:K,DB!$O$9,Total!AA:AA,$I$2)+COUNTIFS(Total!W:W,B19,Total!AA:AA,DB!$G$5,Total!N:N,DB!$O$5,Total!AA:AA,DB!$G$9,Total!AA:AA,DB!$O$9,Total!C:C,$I$2)+COUNTIFS(Total!W:W,B19,Total!AA:AA,DB!$G$5,Total!AA:AA,DB!$O$5,Total!M:M,DB!$G$9,Total!K:K,DB!$O$9,Total!AA:AA,$I$2)+COUNTIFS(Total!W:W,B19,Total!AA:AA,DB!$G$5,Total!AA:AA,DB!$O$5,Total!M:M,DB!$G$9,Total!AA:AA,DB!$O$9,Total!C:C,$I$2)+COUNTIFS(Total!W:W,B19,Total!AA:AA,DB!$G$5,Total!AA:AA,DB!$O$5,Total!AA:AA,DB!$G$9,Total!K:K,DB!$O$9,Total!C:C,$I$2)+COUNTIFS(Total!W:W,B19,Total!AA:AA,DB!$G$5,Total!N:N,DB!$O$5,Total!M:M,DB!$G$9,Total!K:K,DB!$O$9,Total!C:C,$I$2)+COUNTIFS(Total!W:W,B19,Total!O:O,DB!$G$5,Total!AA:AA,DB!$O$5,Total!M:M,DB!$G$9,Total!K:K,DB!$O$9,Total!C:C,$I$2)+COUNTIFS(Total!W:W,B19,Total!O:O,DB!$G$5,Total!N:N,DB!$O$5,Total!AA:AA,DB!$G$9,Total!K:K,DB!$O$9,Total!C:C,$I$2)+COUNTIFS(Total!W:W,B19,Total!O:O,DB!$G$5,Total!N:N,DB!$O$5,Total!M:M,DB!$G$9,Total!AA:AA,DB!$O$9,Total!C:C,$I$2)+COUNTIFS(Total!W:W,B19,Total!O:O,DB!$G$5,Total!N:N,DB!$O$5,Total!M:M,DB!$G$9,Total!K:K,DB!$O$9,Total!AA:AA,$I$2)</f>
        <v>0</v>
      </c>
      <c r="D19" s="31">
        <f>COUNTIFS(Total!X:X,$AF$2,Total!W:W,B19,Total!O:O,DB!$G$5,Total!N:N,DB!$O$5,Total!M:M,DB!$G$9,Total!K:K,DB!$O$9,Total!C:C,$I$2)+COUNTIFS(Total!X:X,$AF$2,Total!W:W,B19,Total!AA:AA,DB!$G$5,Total!AA:AA,DB!$O$5,Total!AA:AA,DB!$G$9,Total!AA:AA,DB!$O$9,Total!AA:AA,$I$2)+COUNTIFS(Total!X:X,$AF$2,Total!W:W,B19,Total!O:O,DB!$G$5,Total!AA:AA,DB!$O$5,Total!AA:AA,DB!$G$9,Total!AA:AA,DB!$O$9,Total!AA:AA,$I$2)+COUNTIFS(Total!X:X,$AF$2,Total!W:W,B19,Total!AA:AA,DB!$G$5,Total!N:N,DB!$O$5,Total!AA:AA,DB!$G$9,Total!AA:AA,DB!$O$9,Total!AA:AA,$I$2)+COUNTIFS(Total!X:X,$AF$2,Total!W:W,B19,Total!AA:AA,DB!$G$5,Total!AA:AA,DB!$O$5,Total!M:M,DB!$G$9,Total!AA:AA,DB!$O$9,Total!AA:AA,$I$2)+COUNTIFS(Total!X:X,$AF$2,Total!W:W,B19,Total!AA:AA,DB!$G$5,Total!AA:AA,DB!$O$5,Total!AA:AA,DB!$G$9,Total!K:K,DB!$O$9,Total!AA:AA,$I$2)+COUNTIFS(Total!X:X,$AF$2,Total!W:W,B19,Total!AA:AA,DB!$G$5,Total!AA:AA,DB!$O$5,Total!AA:AA,DB!$G$9,Total!AA:AA,DB!$O$9,Total!C:C,$I$2)+COUNTIFS(Total!X:X,$AF$2,Total!W:W,B19,Total!O:O,DB!$G$5,Total!N:N,DB!$O$5,Total!M:M,DB!$G$9,Total!AA:AA,DB!$O$9,Total!AA:AA,$I$2)+COUNTIFS(Total!X:X,$AF$2,Total!W:W,B19,Total!O:O,DB!$G$5,Total!N:N,DB!$O$5,Total!AA:AA,DB!$G$9,Total!K:K,DB!$O$9,Total!AA:AA,$I$2)+COUNTIFS(Total!X:X,$AF$2,Total!W:W,B19,Total!O:O,DB!$G$5,Total!N:N,DB!$O$5,Total!AA:AA,DB!$G$9,Total!AA:AA,DB!$O$9,Total!C:C,$I$2)+COUNTIFS(Total!X:X,$AF$2,Total!W:W,B19,Total!O:O,DB!$G$5,Total!AA:AA,DB!$O$5,Total!M:M,DB!$G$9,Total!K:K,DB!$O$9,Total!AA:AA,$I$2)+COUNTIFS(Total!X:X,$AF$2,Total!W:W,B19,Total!O:O,DB!$G$5,Total!AA:AA,DB!$O$5,Total!M:M,DB!$G$9,Total!AA:AA,DB!$O$9,Total!C:C,$I$2)+COUNTIFS(Total!X:X,$AF$2,Total!W:W,B19,Total!O:O,DB!$G$5,Total!AA:AA,DB!$O$5,Total!AA:AA,DB!$G$9,Total!K:K,DB!$O$9,Total!C:C,$I$2)+COUNTIFS(Total!X:X,$AF$2,Total!W:W,B19,Total!AA:AA,DB!$G$5,Total!N:N,DB!$O$5,Total!M:M,DB!$G$9,Total!K:K,DB!$O$9,Total!AA:AA,$I$2)+COUNTIFS(Total!X:X,$AF$2,Total!W:W,B19,Total!AA:AA,DB!$G$5,Total!N:N,DB!$O$5,Total!M:M,DB!$G$9,Total!AA:AA,DB!$O$9,Total!C:C,$I$2)+COUNTIFS(Total!X:X,$AF$2,Total!W:W,B19,Total!AA:AA,DB!$G$5,Total!N:N,DB!$O$5,Total!AA:AA,DB!$G$9,Total!K:K,DB!$O$9,Total!C:C,$I$2)+COUNTIFS(Total!X:X,$AF$2,Total!W:W,B19,Total!AA:AA,DB!$G$5,Total!AA:AA,DB!$O$5,Total!M:M,DB!$G$9,Total!K:K,DB!$O$9,Total!C:C,$I$2)+COUNTIFS(Total!X:X,$AF$2,Total!W:W,B19,Total!O:O,DB!$G$5,Total!N:N,DB!$O$5,Total!AA:AA,DB!$G$9,Total!AA:AA,DB!$O$9,Total!AA:AA,$I$2)+COUNTIFS(Total!X:X,$AF$2,Total!W:W,B19,Total!O:O,DB!$G$5,Total!AA:AA,DB!$O$5,Total!M:M,DB!$G$9,Total!AA:AA,DB!$O$9,Total!AA:AA,$I$2)+COUNTIFS(Total!X:X,$AF$2,Total!W:W,B19,Total!O:O,DB!$G$5,Total!AA:AA,DB!$O$5,Total!AA:AA,DB!$G$9,Total!K:K,DB!$O$9,Total!AA:AA,$I$2)+COUNTIFS(Total!X:X,$AF$2,Total!W:W,B19,Total!O:O,DB!$G$5,Total!AA:AA,DB!$O$5,Total!AA:AA,DB!$G$9,Total!AA:AA,DB!$O$9,Total!C:C,$I$2)+COUNTIFS(Total!X:X,$AF$2,Total!W:W,B19,Total!AA:AA,DB!$G$5,Total!N:N,DB!$O$5,Total!M:M,DB!$G$9,Total!AA:AA,DB!$O$9,Total!AA:AA,$I$2)+COUNTIFS(Total!X:X,$AF$2,Total!W:W,B19,Total!AA:AA,DB!$G$5,Total!N:N,DB!$O$5,Total!AA:AA,DB!$G$9,Total!K:K,DB!$O$9,Total!AA:AA,$I$2)+COUNTIFS(Total!X:X,$AF$2,Total!W:W,B19,Total!AA:AA,DB!$G$5,Total!N:N,DB!$O$5,Total!AA:AA,DB!$G$9,Total!AA:AA,DB!$O$9,Total!C:C,$I$2)+COUNTIFS(Total!X:X,$AF$2,Total!W:W,B19,Total!AA:AA,DB!$G$5,Total!AA:AA,DB!$O$5,Total!M:M,DB!$G$9,Total!K:K,DB!$O$9,Total!AA:AA,$I$2)+COUNTIFS(Total!X:X,$AF$2,Total!W:W,B19,Total!AA:AA,DB!$G$5,Total!AA:AA,DB!$O$5,Total!M:M,DB!$G$9,Total!AA:AA,DB!$O$9,Total!C:C,$I$2)+COUNTIFS(Total!X:X,$AF$2,Total!W:W,B19,Total!AA:AA,DB!$G$5,Total!AA:AA,DB!$O$5,Total!AA:AA,DB!$G$9,Total!K:K,DB!$O$9,Total!C:C,$I$2)+COUNTIFS(Total!X:X,$AF$2,Total!W:W,B19,Total!AA:AA,DB!$G$5,Total!N:N,DB!$O$5,Total!M:M,DB!$G$9,Total!K:K,DB!$O$9,Total!C:C,$I$2)+COUNTIFS(Total!X:X,$AF$2,Total!W:W,B19,Total!O:O,DB!$G$5,Total!AA:AA,DB!$O$5,Total!M:M,DB!$G$9,Total!K:K,DB!$O$9,Total!C:C,$I$2)+COUNTIFS(Total!X:X,$AF$2,Total!W:W,B19,Total!O:O,DB!$G$5,Total!N:N,DB!$O$5,Total!AA:AA,DB!$G$9,Total!K:K,DB!$O$9,Total!C:C,$I$2)+COUNTIFS(Total!X:X,$AF$2,Total!W:W,B19,Total!O:O,DB!$G$5,Total!N:N,DB!$O$5,Total!M:M,DB!$G$9,Total!AA:AA,DB!$O$9,Total!C:C,$I$2)+COUNTIFS(Total!X:X,$AF$2,Total!W:W,B19,Total!O:O,DB!$G$5,Total!N:N,DB!$O$5,Total!M:M,DB!$G$9,Total!K:K,DB!$O$9,Total!AA:AA,$I$2)</f>
        <v>0</v>
      </c>
      <c r="E19" s="31">
        <f>COUNTIFS(Total!X:X,$E$3,Total!W:W,B19,Total!O:O,DB!$G$5,Total!N:N,DB!$O$5,Total!M:M,DB!$G$9,Total!K:K,DB!$O$9,Total!C:C,$I$2)+COUNTIFS(Total!X:X,$E$3,Total!W:W,B19,Total!AA:AA,DB!$G$5,Total!AA:AA,DB!$O$5,Total!AA:AA,DB!$G$9,Total!AA:AA,DB!$O$9,Total!AA:AA,$I$2)+COUNTIFS(Total!X:X,$E$3,Total!W:W,B19,Total!O:O,DB!$G$5,Total!AA:AA,DB!$O$5,Total!AA:AA,DB!$G$9,Total!AA:AA,DB!$O$9,Total!AA:AA,$I$2)+COUNTIFS(Total!X:X,$E$3,Total!W:W,B19,Total!AA:AA,DB!$G$5,Total!N:N,DB!$O$5,Total!AA:AA,DB!$G$9,Total!AA:AA,DB!$O$9,Total!AA:AA,$I$2)+COUNTIFS(Total!X:X,$E$3,Total!W:W,B19,Total!AA:AA,DB!$G$5,Total!AA:AA,DB!$O$5,Total!M:M,DB!$G$9,Total!AA:AA,DB!$O$9,Total!AA:AA,$I$2)+COUNTIFS(Total!X:X,$E$3,Total!W:W,B19,Total!AA:AA,DB!$G$5,Total!AA:AA,DB!$O$5,Total!AA:AA,DB!$G$9,Total!K:K,DB!$O$9,Total!AA:AA,$I$2)+COUNTIFS(Total!X:X,$E$3,Total!W:W,B19,Total!AA:AA,DB!$G$5,Total!AA:AA,DB!$O$5,Total!AA:AA,DB!$G$9,Total!AA:AA,DB!$O$9,Total!C:C,$I$2)+COUNTIFS(Total!X:X,$E$3,Total!W:W,B19,Total!O:O,DB!$G$5,Total!N:N,DB!$O$5,Total!M:M,DB!$G$9,Total!AA:AA,DB!$O$9,Total!AA:AA,$I$2)+COUNTIFS(Total!X:X,$E$3,Total!W:W,B19,Total!O:O,DB!$G$5,Total!N:N,DB!$O$5,Total!AA:AA,DB!$G$9,Total!K:K,DB!$O$9,Total!AA:AA,$I$2)+COUNTIFS(Total!X:X,$E$3,Total!W:W,B19,Total!O:O,DB!$G$5,Total!N:N,DB!$O$5,Total!AA:AA,DB!$G$9,Total!AA:AA,DB!$O$9,Total!C:C,$I$2)+COUNTIFS(Total!X:X,$E$3,Total!W:W,B19,Total!O:O,DB!$G$5,Total!AA:AA,DB!$O$5,Total!M:M,DB!$G$9,Total!K:K,DB!$O$9,Total!AA:AA,$I$2)+COUNTIFS(Total!X:X,$E$3,Total!W:W,B19,Total!O:O,DB!$G$5,Total!AA:AA,DB!$O$5,Total!M:M,DB!$G$9,Total!AA:AA,DB!$O$9,Total!C:C,$I$2)+COUNTIFS(Total!X:X,$E$3,Total!W:W,B19,Total!O:O,DB!$G$5,Total!AA:AA,DB!$O$5,Total!AA:AA,DB!$G$9,Total!K:K,DB!$O$9,Total!C:C,$I$2)+COUNTIFS(Total!X:X,$E$3,Total!W:W,B19,Total!AA:AA,DB!$G$5,Total!N:N,DB!$O$5,Total!M:M,DB!$G$9,Total!K:K,DB!$O$9,Total!AA:AA,$I$2)+COUNTIFS(Total!X:X,$E$3,Total!W:W,B19,Total!AA:AA,DB!$G$5,Total!N:N,DB!$O$5,Total!M:M,DB!$G$9,Total!AA:AA,DB!$O$9,Total!C:C,$I$2)+COUNTIFS(Total!X:X,$E$3,Total!W:W,B19,Total!AA:AA,DB!$G$5,Total!N:N,DB!$O$5,Total!AA:AA,DB!$G$9,Total!K:K,DB!$O$9,Total!C:C,$I$2)+COUNTIFS(Total!X:X,$E$3,Total!W:W,B19,Total!AA:AA,DB!$G$5,Total!AA:AA,DB!$O$5,Total!M:M,DB!$G$9,Total!K:K,DB!$O$9,Total!C:C,$I$2)+COUNTIFS(Total!X:X,$E$3,Total!W:W,B19,Total!O:O,DB!$G$5,Total!N:N,DB!$O$5,Total!AA:AA,DB!$G$9,Total!AA:AA,DB!$O$9,Total!AA:AA,$I$2)+COUNTIFS(Total!X:X,$E$3,Total!W:W,B19,Total!O:O,DB!$G$5,Total!AA:AA,DB!$O$5,Total!M:M,DB!$G$9,Total!AA:AA,DB!$O$9,Total!AA:AA,$I$2)+COUNTIFS(Total!X:X,$E$3,Total!W:W,B19,Total!O:O,DB!$G$5,Total!AA:AA,DB!$O$5,Total!AA:AA,DB!$G$9,Total!K:K,DB!$O$9,Total!AA:AA,$I$2)+COUNTIFS(Total!X:X,$E$3,Total!W:W,B19,Total!O:O,DB!$G$5,Total!AA:AA,DB!$O$5,Total!AA:AA,DB!$G$9,Total!AA:AA,DB!$O$9,Total!C:C,$I$2)+COUNTIFS(Total!X:X,$E$3,Total!W:W,B19,Total!AA:AA,DB!$G$5,Total!N:N,DB!$O$5,Total!M:M,DB!$G$9,Total!AA:AA,DB!$O$9,Total!AA:AA,$I$2)+COUNTIFS(Total!X:X,$E$3,Total!W:W,B19,Total!AA:AA,DB!$G$5,Total!N:N,DB!$O$5,Total!AA:AA,DB!$G$9,Total!K:K,DB!$O$9,Total!AA:AA,$I$2)+COUNTIFS(Total!X:X,$E$3,Total!W:W,B19,Total!AA:AA,DB!$G$5,Total!N:N,DB!$O$5,Total!AA:AA,DB!$G$9,Total!AA:AA,DB!$O$9,Total!C:C,$I$2)+COUNTIFS(Total!X:X,$E$3,Total!W:W,B19,Total!AA:AA,DB!$G$5,Total!AA:AA,DB!$O$5,Total!M:M,DB!$G$9,Total!K:K,DB!$O$9,Total!AA:AA,$I$2)+COUNTIFS(Total!X:X,$E$3,Total!W:W,B19,Total!AA:AA,DB!$G$5,Total!AA:AA,DB!$O$5,Total!M:M,DB!$G$9,Total!AA:AA,DB!$O$9,Total!C:C,$I$2)+COUNTIFS(Total!X:X,$E$3,Total!W:W,B19,Total!AA:AA,DB!$G$5,Total!AA:AA,DB!$O$5,Total!AA:AA,DB!$G$9,Total!K:K,DB!$O$9,Total!C:C,$I$2)+COUNTIFS(Total!X:X,$E$3,Total!W:W,B19,Total!AA:AA,DB!$G$5,Total!N:N,DB!$O$5,Total!M:M,DB!$G$9,Total!K:K,DB!$O$9,Total!C:C,$I$2)+COUNTIFS(Total!X:X,$E$3,Total!W:W,B19,Total!O:O,DB!$G$5,Total!AA:AA,DB!$O$5,Total!M:M,DB!$G$9,Total!K:K,DB!$O$9,Total!C:C,$I$2)+COUNTIFS(Total!X:X,$E$3,Total!W:W,B19,Total!O:O,DB!$G$5,Total!N:N,DB!$O$5,Total!AA:AA,DB!$G$9,Total!K:K,DB!$O$9,Total!C:C,$I$2)+COUNTIFS(Total!X:X,$E$3,Total!W:W,B19,Total!O:O,DB!$G$5,Total!N:N,DB!$O$5,Total!M:M,DB!$G$9,Total!AA:AA,DB!$O$9,Total!C:C,$I$2)+COUNTIFS(Total!X:X,$E$3,Total!W:W,B19,Total!O:O,DB!$G$5,Total!N:N,DB!$O$5,Total!M:M,DB!$G$9,Total!K:K,DB!$O$9,Total!AA:AA,$I$2)</f>
        <v>0</v>
      </c>
      <c r="F19" s="31"/>
      <c r="G19" s="31">
        <f>COUNTIFS(Total!X:X,$G$3,Total!W:W,B19,Total!O:O,DB!$G$5,Total!N:N,DB!$O$5,Total!M:M,DB!$G$9,Total!K:K,DB!$O$9,Total!C:C,$I$2)+COUNTIFS(Total!X:X,$G$3,Total!W:W,B19,Total!AA:AA,DB!$G$5,Total!AA:AA,DB!$O$5,Total!AA:AA,DB!$G$9,Total!AA:AA,DB!$O$9,Total!AA:AA,$I$2)+COUNTIFS(Total!X:X,$G$3,Total!W:W,B19,Total!O:O,DB!$G$5,Total!AA:AA,DB!$O$5,Total!AA:AA,DB!$G$9,Total!AA:AA,DB!$O$9,Total!AA:AA,$I$2)+COUNTIFS(Total!X:X,$G$3,Total!W:W,B19,Total!AA:AA,DB!$G$5,Total!N:N,DB!$O$5,Total!AA:AA,DB!$G$9,Total!AA:AA,DB!$O$9,Total!AA:AA,$I$2)+COUNTIFS(Total!X:X,$G$3,Total!W:W,B19,Total!AA:AA,DB!$G$5,Total!AA:AA,DB!$O$5,Total!M:M,DB!$G$9,Total!AA:AA,DB!$O$9,Total!AA:AA,$I$2)+COUNTIFS(Total!X:X,$G$3,Total!W:W,B19,Total!AA:AA,DB!$G$5,Total!AA:AA,DB!$O$5,Total!AA:AA,DB!$G$9,Total!K:K,DB!$O$9,Total!AA:AA,$I$2)+COUNTIFS(Total!X:X,$G$3,Total!W:W,B19,Total!AA:AA,DB!$G$5,Total!AA:AA,DB!$O$5,Total!AA:AA,DB!$G$9,Total!AA:AA,DB!$O$9,Total!C:C,$I$2)+COUNTIFS(Total!X:X,$G$3,Total!W:W,B19,Total!O:O,DB!$G$5,Total!N:N,DB!$O$5,Total!M:M,DB!$G$9,Total!AA:AA,DB!$O$9,Total!AA:AA,$I$2)+COUNTIFS(Total!X:X,$G$3,Total!W:W,B19,Total!O:O,DB!$G$5,Total!N:N,DB!$O$5,Total!AA:AA,DB!$G$9,Total!K:K,DB!$O$9,Total!AA:AA,$I$2)+COUNTIFS(Total!X:X,$G$3,Total!W:W,B19,Total!O:O,DB!$G$5,Total!N:N,DB!$O$5,Total!AA:AA,DB!$G$9,Total!AA:AA,DB!$O$9,Total!C:C,$I$2)+COUNTIFS(Total!X:X,$G$3,Total!W:W,B19,Total!O:O,DB!$G$5,Total!AA:AA,DB!$O$5,Total!M:M,DB!$G$9,Total!K:K,DB!$O$9,Total!AA:AA,$I$2)+COUNTIFS(Total!X:X,$G$3,Total!W:W,B19,Total!O:O,DB!$G$5,Total!AA:AA,DB!$O$5,Total!M:M,DB!$G$9,Total!AA:AA,DB!$O$9,Total!C:C,$I$2)+COUNTIFS(Total!X:X,$G$3,Total!W:W,B19,Total!O:O,DB!$G$5,Total!AA:AA,DB!$O$5,Total!AA:AA,DB!$G$9,Total!K:K,DB!$O$9,Total!C:C,$I$2)+COUNTIFS(Total!X:X,$G$3,Total!W:W,B19,Total!AA:AA,DB!$G$5,Total!N:N,DB!$O$5,Total!M:M,DB!$G$9,Total!K:K,DB!$O$9,Total!AA:AA,$I$2)+COUNTIFS(Total!X:X,$G$3,Total!W:W,B19,Total!AA:AA,DB!$G$5,Total!N:N,DB!$O$5,Total!M:M,DB!$G$9,Total!AA:AA,DB!$O$9,Total!C:C,$I$2)+COUNTIFS(Total!X:X,$G$3,Total!W:W,B19,Total!AA:AA,DB!$G$5,Total!N:N,DB!$O$5,Total!AA:AA,DB!$G$9,Total!K:K,DB!$O$9,Total!C:C,$I$2)+COUNTIFS(Total!X:X,$G$3,Total!W:W,B19,Total!AA:AA,DB!$G$5,Total!AA:AA,DB!$O$5,Total!M:M,DB!$G$9,Total!K:K,DB!$O$9,Total!C:C,$I$2)+COUNTIFS(Total!X:X,$G$3,Total!W:W,B19,Total!O:O,DB!$G$5,Total!N:N,DB!$O$5,Total!AA:AA,DB!$G$9,Total!AA:AA,DB!$O$9,Total!AA:AA,$I$2)+COUNTIFS(Total!X:X,$G$3,Total!W:W,B19,Total!O:O,DB!$G$5,Total!AA:AA,DB!$O$5,Total!M:M,DB!$G$9,Total!AA:AA,DB!$O$9,Total!AA:AA,$I$2)+COUNTIFS(Total!X:X,$G$3,Total!W:W,B19,Total!O:O,DB!$G$5,Total!AA:AA,DB!$O$5,Total!AA:AA,DB!$G$9,Total!K:K,DB!$O$9,Total!AA:AA,$I$2)+COUNTIFS(Total!X:X,$G$3,Total!W:W,B19,Total!O:O,DB!$G$5,Total!AA:AA,DB!$O$5,Total!AA:AA,DB!$G$9,Total!AA:AA,DB!$O$9,Total!C:C,$I$2)+COUNTIFS(Total!X:X,$G$3,Total!W:W,B19,Total!AA:AA,DB!$G$5,Total!N:N,DB!$O$5,Total!M:M,DB!$G$9,Total!AA:AA,DB!$O$9,Total!AA:AA,$I$2)+COUNTIFS(Total!X:X,$G$3,Total!W:W,B19,Total!AA:AA,DB!$G$5,Total!N:N,DB!$O$5,Total!AA:AA,DB!$G$9,Total!K:K,DB!$O$9,Total!AA:AA,$I$2)+COUNTIFS(Total!X:X,$G$3,Total!W:W,B19,Total!AA:AA,DB!$G$5,Total!N:N,DB!$O$5,Total!AA:AA,DB!$G$9,Total!AA:AA,DB!$O$9,Total!C:C,$I$2)+COUNTIFS(Total!X:X,$G$3,Total!W:W,B19,Total!AA:AA,DB!$G$5,Total!AA:AA,DB!$O$5,Total!M:M,DB!$G$9,Total!K:K,DB!$O$9,Total!AA:AA,$I$2)+COUNTIFS(Total!X:X,$G$3,Total!W:W,B19,Total!AA:AA,DB!$G$5,Total!AA:AA,DB!$O$5,Total!M:M,DB!$G$9,Total!AA:AA,DB!$O$9,Total!C:C,$I$2)+COUNTIFS(Total!X:X,$G$3,Total!W:W,B19,Total!AA:AA,DB!$G$5,Total!AA:AA,DB!$O$5,Total!AA:AA,DB!$G$9,Total!K:K,DB!$O$9,Total!C:C,$I$2)+COUNTIFS(Total!X:X,$G$3,Total!W:W,B19,Total!AA:AA,DB!$G$5,Total!N:N,DB!$O$5,Total!M:M,DB!$G$9,Total!K:K,DB!$O$9,Total!C:C,$I$2)+COUNTIFS(Total!X:X,$G$3,Total!W:W,B19,Total!O:O,DB!$G$5,Total!AA:AA,DB!$O$5,Total!M:M,DB!$G$9,Total!K:K,DB!$O$9,Total!C:C,$I$2)+COUNTIFS(Total!X:X,$G$3,Total!W:W,B19,Total!O:O,DB!$G$5,Total!N:N,DB!$O$5,Total!AA:AA,DB!$G$9,Total!K:K,DB!$O$9,Total!C:C,$I$2)+COUNTIFS(Total!X:X,$G$3,Total!W:W,B19,Total!O:O,DB!$G$5,Total!N:N,DB!$O$5,Total!M:M,DB!$G$9,Total!AA:AA,DB!$O$9,Total!C:C,$I$2)+COUNTIFS(Total!X:X,$G$3,Total!W:W,B19,Total!O:O,DB!$G$5,Total!N:N,DB!$O$5,Total!M:M,DB!$G$9,Total!K:K,DB!$O$9,Total!AA:AA,$I$2)</f>
        <v>0</v>
      </c>
      <c r="H19" s="31">
        <f>COUNTIFS(Total!X:X,$H$3,Total!W:W,B19,Total!O:O,DB!$G$5,Total!N:N,DB!$O$5,Total!M:M,DB!$G$9,Total!K:K,DB!$O$9,Total!C:C,$I$2)+COUNTIFS(Total!X:X,$H$3,Total!W:W,B19,Total!AA:AA,DB!$G$5,Total!AA:AA,DB!$O$5,Total!AA:AA,DB!$G$9,Total!AA:AA,DB!$O$9,Total!AA:AA,$I$2)+COUNTIFS(Total!X:X,$H$3,Total!W:W,B19,Total!O:O,DB!$G$5,Total!AA:AA,DB!$O$5,Total!AA:AA,DB!$G$9,Total!AA:AA,DB!$O$9,Total!AA:AA,$I$2)+COUNTIFS(Total!X:X,$H$3,Total!W:W,B19,Total!AA:AA,DB!$G$5,Total!N:N,DB!$O$5,Total!AA:AA,DB!$G$9,Total!AA:AA,DB!$O$9,Total!AA:AA,$I$2)+COUNTIFS(Total!X:X,$H$3,Total!W:W,B19,Total!AA:AA,DB!$G$5,Total!AA:AA,DB!$O$5,Total!M:M,DB!$G$9,Total!AA:AA,DB!$O$9,Total!AA:AA,$I$2)+COUNTIFS(Total!X:X,$H$3,Total!W:W,B19,Total!AA:AA,DB!$G$5,Total!AA:AA,DB!$O$5,Total!AA:AA,DB!$G$9,Total!K:K,DB!$O$9,Total!AA:AA,$I$2)+COUNTIFS(Total!X:X,$H$3,Total!W:W,B19,Total!AA:AA,DB!$G$5,Total!AA:AA,DB!$O$5,Total!AA:AA,DB!$G$9,Total!AA:AA,DB!$O$9,Total!C:C,$I$2)+COUNTIFS(Total!X:X,$H$3,Total!W:W,B19,Total!O:O,DB!$G$5,Total!N:N,DB!$O$5,Total!M:M,DB!$G$9,Total!AA:AA,DB!$O$9,Total!AA:AA,$I$2)+COUNTIFS(Total!X:X,$H$3,Total!W:W,B19,Total!O:O,DB!$G$5,Total!N:N,DB!$O$5,Total!AA:AA,DB!$G$9,Total!K:K,DB!$O$9,Total!AA:AA,$I$2)+COUNTIFS(Total!X:X,$H$3,Total!W:W,B19,Total!O:O,DB!$G$5,Total!N:N,DB!$O$5,Total!AA:AA,DB!$G$9,Total!AA:AA,DB!$O$9,Total!C:C,$I$2)+COUNTIFS(Total!X:X,$H$3,Total!W:W,B19,Total!O:O,DB!$G$5,Total!AA:AA,DB!$O$5,Total!M:M,DB!$G$9,Total!K:K,DB!$O$9,Total!AA:AA,$I$2)+COUNTIFS(Total!X:X,$H$3,Total!W:W,B19,Total!O:O,DB!$G$5,Total!AA:AA,DB!$O$5,Total!M:M,DB!$G$9,Total!AA:AA,DB!$O$9,Total!C:C,$I$2)+COUNTIFS(Total!X:X,$H$3,Total!W:W,B19,Total!O:O,DB!$G$5,Total!AA:AA,DB!$O$5,Total!AA:AA,DB!$G$9,Total!K:K,DB!$O$9,Total!C:C,$I$2)+COUNTIFS(Total!X:X,$H$3,Total!W:W,B19,Total!AA:AA,DB!$G$5,Total!N:N,DB!$O$5,Total!M:M,DB!$G$9,Total!K:K,DB!$O$9,Total!AA:AA,$I$2)+COUNTIFS(Total!X:X,$H$3,Total!W:W,B19,Total!AA:AA,DB!$G$5,Total!N:N,DB!$O$5,Total!M:M,DB!$G$9,Total!AA:AA,DB!$O$9,Total!C:C,$I$2)+COUNTIFS(Total!X:X,$H$3,Total!W:W,B19,Total!AA:AA,DB!$G$5,Total!N:N,DB!$O$5,Total!AA:AA,DB!$G$9,Total!K:K,DB!$O$9,Total!C:C,$I$2)+COUNTIFS(Total!X:X,$H$3,Total!W:W,B19,Total!AA:AA,DB!$G$5,Total!AA:AA,DB!$O$5,Total!M:M,DB!$G$9,Total!K:K,DB!$O$9,Total!C:C,$I$2)+COUNTIFS(Total!X:X,$H$3,Total!W:W,B19,Total!O:O,DB!$G$5,Total!N:N,DB!$O$5,Total!AA:AA,DB!$G$9,Total!AA:AA,DB!$O$9,Total!AA:AA,$I$2)+COUNTIFS(Total!X:X,$H$3,Total!W:W,B19,Total!O:O,DB!$G$5,Total!AA:AA,DB!$O$5,Total!M:M,DB!$G$9,Total!AA:AA,DB!$O$9,Total!AA:AA,$I$2)+COUNTIFS(Total!X:X,$H$3,Total!W:W,B19,Total!O:O,DB!$G$5,Total!AA:AA,DB!$O$5,Total!AA:AA,DB!$G$9,Total!K:K,DB!$O$9,Total!AA:AA,$I$2)+COUNTIFS(Total!X:X,$H$3,Total!W:W,B19,Total!O:O,DB!$G$5,Total!AA:AA,DB!$O$5,Total!AA:AA,DB!$G$9,Total!AA:AA,DB!$O$9,Total!C:C,$I$2)+COUNTIFS(Total!X:X,$H$3,Total!W:W,B19,Total!AA:AA,DB!$G$5,Total!N:N,DB!$O$5,Total!M:M,DB!$G$9,Total!AA:AA,DB!$O$9,Total!AA:AA,$I$2)+COUNTIFS(Total!X:X,$H$3,Total!W:W,B19,Total!AA:AA,DB!$G$5,Total!N:N,DB!$O$5,Total!AA:AA,DB!$G$9,Total!K:K,DB!$O$9,Total!AA:AA,$I$2)+COUNTIFS(Total!X:X,$H$3,Total!W:W,B19,Total!AA:AA,DB!$G$5,Total!N:N,DB!$O$5,Total!AA:AA,DB!$G$9,Total!AA:AA,DB!$O$9,Total!C:C,$I$2)+COUNTIFS(Total!X:X,$H$3,Total!W:W,B19,Total!AA:AA,DB!$G$5,Total!AA:AA,DB!$O$5,Total!M:M,DB!$G$9,Total!K:K,DB!$O$9,Total!AA:AA,$I$2)+COUNTIFS(Total!X:X,$H$3,Total!W:W,B19,Total!AA:AA,DB!$G$5,Total!AA:AA,DB!$O$5,Total!M:M,DB!$G$9,Total!AA:AA,DB!$O$9,Total!C:C,$I$2)+COUNTIFS(Total!X:X,$H$3,Total!W:W,B19,Total!AA:AA,DB!$G$5,Total!AA:AA,DB!$O$5,Total!AA:AA,DB!$G$9,Total!K:K,DB!$O$9,Total!C:C,$I$2)+COUNTIFS(Total!X:X,$H$3,Total!W:W,B19,Total!AA:AA,DB!$G$5,Total!N:N,DB!$O$5,Total!M:M,DB!$G$9,Total!K:K,DB!$O$9,Total!C:C,$I$2)+COUNTIFS(Total!X:X,$H$3,Total!W:W,B19,Total!O:O,DB!$G$5,Total!AA:AA,DB!$O$5,Total!M:M,DB!$G$9,Total!K:K,DB!$O$9,Total!C:C,$I$2)+COUNTIFS(Total!X:X,$H$3,Total!W:W,B19,Total!O:O,DB!$G$5,Total!N:N,DB!$O$5,Total!AA:AA,DB!$G$9,Total!K:K,DB!$O$9,Total!C:C,$I$2)+COUNTIFS(Total!X:X,$H$3,Total!W:W,B19,Total!O:O,DB!$G$5,Total!N:N,DB!$O$5,Total!M:M,DB!$G$9,Total!AA:AA,DB!$O$9,Total!C:C,$I$2)+COUNTIFS(Total!X:X,$H$3,Total!W:W,B19,Total!O:O,DB!$G$5,Total!N:N,DB!$O$5,Total!M:M,DB!$G$9,Total!K:K,DB!$O$9,Total!AA:AA,$I$2)</f>
        <v>0</v>
      </c>
      <c r="I19" s="31">
        <f>COUNTIFS(Total!X:X,$I$3,Total!W:W,B19,Total!O:O,DB!$G$5,Total!N:N,DB!$O$5,Total!M:M,DB!$G$9,Total!K:K,DB!$O$9,Total!C:C,$I$2)+COUNTIFS(Total!X:X,$I$3,Total!W:W,B19,Total!AA:AA,DB!$G$5,Total!AA:AA,DB!$O$5,Total!AA:AA,DB!$G$9,Total!AA:AA,DB!$O$9,Total!AA:AA,$I$2)+COUNTIFS(Total!X:X,$I$3,Total!W:W,B19,Total!O:O,DB!$G$5,Total!AA:AA,DB!$O$5,Total!AA:AA,DB!$G$9,Total!AA:AA,DB!$O$9,Total!AA:AA,$I$2)+COUNTIFS(Total!X:X,$I$3,Total!W:W,B19,Total!AA:AA,DB!$G$5,Total!N:N,DB!$O$5,Total!AA:AA,DB!$G$9,Total!AA:AA,DB!$O$9,Total!AA:AA,$I$2)+COUNTIFS(Total!X:X,$I$3,Total!W:W,B19,Total!AA:AA,DB!$G$5,Total!AA:AA,DB!$O$5,Total!M:M,DB!$G$9,Total!AA:AA,DB!$O$9,Total!AA:AA,$I$2)+COUNTIFS(Total!X:X,$I$3,Total!W:W,B19,Total!AA:AA,DB!$G$5,Total!AA:AA,DB!$O$5,Total!AA:AA,DB!$G$9,Total!K:K,DB!$O$9,Total!AA:AA,$I$2)+COUNTIFS(Total!X:X,$I$3,Total!W:W,B19,Total!AA:AA,DB!$G$5,Total!AA:AA,DB!$O$5,Total!AA:AA,DB!$G$9,Total!AA:AA,DB!$O$9,Total!C:C,$I$2)+COUNTIFS(Total!X:X,$I$3,Total!W:W,B19,Total!O:O,DB!$G$5,Total!N:N,DB!$O$5,Total!M:M,DB!$G$9,Total!AA:AA,DB!$O$9,Total!AA:AA,$I$2)+COUNTIFS(Total!X:X,$I$3,Total!W:W,B19,Total!O:O,DB!$G$5,Total!N:N,DB!$O$5,Total!AA:AA,DB!$G$9,Total!K:K,DB!$O$9,Total!AA:AA,$I$2)+COUNTIFS(Total!X:X,$I$3,Total!W:W,B19,Total!O:O,DB!$G$5,Total!N:N,DB!$O$5,Total!AA:AA,DB!$G$9,Total!AA:AA,DB!$O$9,Total!C:C,$I$2)+COUNTIFS(Total!X:X,$I$3,Total!W:W,B19,Total!O:O,DB!$G$5,Total!AA:AA,DB!$O$5,Total!M:M,DB!$G$9,Total!K:K,DB!$O$9,Total!AA:AA,$I$2)+COUNTIFS(Total!X:X,$I$3,Total!W:W,B19,Total!O:O,DB!$G$5,Total!AA:AA,DB!$O$5,Total!M:M,DB!$G$9,Total!AA:AA,DB!$O$9,Total!C:C,$I$2)+COUNTIFS(Total!X:X,$I$3,Total!W:W,B19,Total!O:O,DB!$G$5,Total!AA:AA,DB!$O$5,Total!AA:AA,DB!$G$9,Total!K:K,DB!$O$9,Total!C:C,$I$2)+COUNTIFS(Total!X:X,$I$3,Total!W:W,B19,Total!AA:AA,DB!$G$5,Total!N:N,DB!$O$5,Total!M:M,DB!$G$9,Total!K:K,DB!$O$9,Total!AA:AA,$I$2)+COUNTIFS(Total!X:X,$I$3,Total!W:W,B19,Total!AA:AA,DB!$G$5,Total!N:N,DB!$O$5,Total!M:M,DB!$G$9,Total!AA:AA,DB!$O$9,Total!C:C,$I$2)+COUNTIFS(Total!X:X,$I$3,Total!W:W,B19,Total!AA:AA,DB!$G$5,Total!N:N,DB!$O$5,Total!AA:AA,DB!$G$9,Total!K:K,DB!$O$9,Total!C:C,$I$2)+COUNTIFS(Total!X:X,$I$3,Total!W:W,B19,Total!AA:AA,DB!$G$5,Total!AA:AA,DB!$O$5,Total!M:M,DB!$G$9,Total!K:K,DB!$O$9,Total!C:C,$I$2)+COUNTIFS(Total!X:X,$I$3,Total!W:W,B19,Total!O:O,DB!$G$5,Total!N:N,DB!$O$5,Total!AA:AA,DB!$G$9,Total!AA:AA,DB!$O$9,Total!AA:AA,$I$2)+COUNTIFS(Total!X:X,$I$3,Total!W:W,B19,Total!O:O,DB!$G$5,Total!AA:AA,DB!$O$5,Total!M:M,DB!$G$9,Total!AA:AA,DB!$O$9,Total!AA:AA,$I$2)+COUNTIFS(Total!X:X,$I$3,Total!W:W,B19,Total!O:O,DB!$G$5,Total!AA:AA,DB!$O$5,Total!AA:AA,DB!$G$9,Total!K:K,DB!$O$9,Total!AA:AA,$I$2)+COUNTIFS(Total!X:X,$I$3,Total!W:W,B19,Total!O:O,DB!$G$5,Total!AA:AA,DB!$O$5,Total!AA:AA,DB!$G$9,Total!AA:AA,DB!$O$9,Total!C:C,$I$2)+COUNTIFS(Total!X:X,$I$3,Total!W:W,B19,Total!AA:AA,DB!$G$5,Total!N:N,DB!$O$5,Total!M:M,DB!$G$9,Total!AA:AA,DB!$O$9,Total!AA:AA,$I$2)+COUNTIFS(Total!X:X,$I$3,Total!W:W,B19,Total!AA:AA,DB!$G$5,Total!N:N,DB!$O$5,Total!AA:AA,DB!$G$9,Total!K:K,DB!$O$9,Total!AA:AA,$I$2)+COUNTIFS(Total!X:X,$I$3,Total!W:W,B19,Total!AA:AA,DB!$G$5,Total!N:N,DB!$O$5,Total!AA:AA,DB!$G$9,Total!AA:AA,DB!$O$9,Total!C:C,$I$2)+COUNTIFS(Total!X:X,$I$3,Total!W:W,B19,Total!AA:AA,DB!$G$5,Total!AA:AA,DB!$O$5,Total!M:M,DB!$G$9,Total!K:K,DB!$O$9,Total!AA:AA,$I$2)+COUNTIFS(Total!X:X,$I$3,Total!W:W,B19,Total!AA:AA,DB!$G$5,Total!AA:AA,DB!$O$5,Total!M:M,DB!$G$9,Total!AA:AA,DB!$O$9,Total!C:C,$I$2)+COUNTIFS(Total!X:X,$I$3,Total!W:W,B19,Total!AA:AA,DB!$G$5,Total!AA:AA,DB!$O$5,Total!AA:AA,DB!$G$9,Total!K:K,DB!$O$9,Total!C:C,$I$2)+COUNTIFS(Total!X:X,$I$3,Total!W:W,B19,Total!AA:AA,DB!$G$5,Total!N:N,DB!$O$5,Total!M:M,DB!$G$9,Total!K:K,DB!$O$9,Total!C:C,$I$2)+COUNTIFS(Total!X:X,$I$3,Total!W:W,B19,Total!O:O,DB!$G$5,Total!AA:AA,DB!$O$5,Total!M:M,DB!$G$9,Total!K:K,DB!$O$9,Total!C:C,$I$2)+COUNTIFS(Total!X:X,$I$3,Total!W:W,B19,Total!O:O,DB!$G$5,Total!N:N,DB!$O$5,Total!AA:AA,DB!$G$9,Total!K:K,DB!$O$9,Total!C:C,$I$2)+COUNTIFS(Total!X:X,$I$3,Total!W:W,B19,Total!O:O,DB!$G$5,Total!N:N,DB!$O$5,Total!M:M,DB!$G$9,Total!AA:AA,DB!$O$9,Total!C:C,$I$2)+COUNTIFS(Total!X:X,$I$3,Total!W:W,B19,Total!O:O,DB!$G$5,Total!N:N,DB!$O$5,Total!M:M,DB!$G$9,Total!K:K,DB!$O$9,Total!AA:AA,$I$2)</f>
        <v>0</v>
      </c>
      <c r="J19" s="31">
        <f>COUNTIFS(Total!X:X,$J$3,Total!W:W,B19,Total!O:O,DB!$G$5,Total!N:N,DB!$O$5,Total!M:M,DB!$G$9,Total!K:K,DB!$O$9,Total!C:C,$I$2)+COUNTIFS(Total!X:X,$J$3,Total!W:W,B19,Total!AA:AA,DB!$G$5,Total!AA:AA,DB!$O$5,Total!AA:AA,DB!$G$9,Total!AA:AA,DB!$O$9,Total!AA:AA,$I$2)+COUNTIFS(Total!X:X,$J$3,Total!W:W,B19,Total!O:O,DB!$G$5,Total!AA:AA,DB!$O$5,Total!AA:AA,DB!$G$9,Total!AA:AA,DB!$O$9,Total!AA:AA,$I$2)+COUNTIFS(Total!X:X,$J$3,Total!W:W,B19,Total!AA:AA,DB!$G$5,Total!N:N,DB!$O$5,Total!AA:AA,DB!$G$9,Total!AA:AA,DB!$O$9,Total!AA:AA,$I$2)+COUNTIFS(Total!X:X,$J$3,Total!W:W,B19,Total!AA:AA,DB!$G$5,Total!AA:AA,DB!$O$5,Total!M:M,DB!$G$9,Total!AA:AA,DB!$O$9,Total!AA:AA,$I$2)+COUNTIFS(Total!X:X,$J$3,Total!W:W,B19,Total!AA:AA,DB!$G$5,Total!AA:AA,DB!$O$5,Total!AA:AA,DB!$G$9,Total!K:K,DB!$O$9,Total!AA:AA,$I$2)+COUNTIFS(Total!X:X,$J$3,Total!W:W,B19,Total!AA:AA,DB!$G$5,Total!AA:AA,DB!$O$5,Total!AA:AA,DB!$G$9,Total!AA:AA,DB!$O$9,Total!C:C,$I$2)+COUNTIFS(Total!X:X,$J$3,Total!W:W,B19,Total!O:O,DB!$G$5,Total!N:N,DB!$O$5,Total!M:M,DB!$G$9,Total!AA:AA,DB!$O$9,Total!AA:AA,$I$2)+COUNTIFS(Total!X:X,$J$3,Total!W:W,B19,Total!O:O,DB!$G$5,Total!N:N,DB!$O$5,Total!AA:AA,DB!$G$9,Total!K:K,DB!$O$9,Total!AA:AA,$I$2)+COUNTIFS(Total!X:X,$J$3,Total!W:W,B19,Total!O:O,DB!$G$5,Total!N:N,DB!$O$5,Total!AA:AA,DB!$G$9,Total!AA:AA,DB!$O$9,Total!C:C,$I$2)+COUNTIFS(Total!X:X,$J$3,Total!W:W,B19,Total!O:O,DB!$G$5,Total!AA:AA,DB!$O$5,Total!M:M,DB!$G$9,Total!K:K,DB!$O$9,Total!AA:AA,$I$2)+COUNTIFS(Total!X:X,$J$3,Total!W:W,B19,Total!O:O,DB!$G$5,Total!AA:AA,DB!$O$5,Total!M:M,DB!$G$9,Total!AA:AA,DB!$O$9,Total!C:C,$I$2)+COUNTIFS(Total!X:X,$J$3,Total!W:W,B19,Total!O:O,DB!$G$5,Total!AA:AA,DB!$O$5,Total!AA:AA,DB!$G$9,Total!K:K,DB!$O$9,Total!C:C,$I$2)+COUNTIFS(Total!X:X,$J$3,Total!W:W,B19,Total!AA:AA,DB!$G$5,Total!N:N,DB!$O$5,Total!M:M,DB!$G$9,Total!K:K,DB!$O$9,Total!AA:AA,$I$2)+COUNTIFS(Total!X:X,$J$3,Total!W:W,B19,Total!AA:AA,DB!$G$5,Total!N:N,DB!$O$5,Total!M:M,DB!$G$9,Total!AA:AA,DB!$O$9,Total!C:C,$I$2)+COUNTIFS(Total!X:X,$J$3,Total!W:W,B19,Total!AA:AA,DB!$G$5,Total!N:N,DB!$O$5,Total!AA:AA,DB!$G$9,Total!K:K,DB!$O$9,Total!C:C,$I$2)+COUNTIFS(Total!X:X,$J$3,Total!W:W,B19,Total!AA:AA,DB!$G$5,Total!AA:AA,DB!$O$5,Total!M:M,DB!$G$9,Total!K:K,DB!$O$9,Total!C:C,$I$2)+COUNTIFS(Total!X:X,$J$3,Total!W:W,B19,Total!O:O,DB!$G$5,Total!N:N,DB!$O$5,Total!AA:AA,DB!$G$9,Total!AA:AA,DB!$O$9,Total!AA:AA,$I$2)+COUNTIFS(Total!X:X,$J$3,Total!W:W,B19,Total!O:O,DB!$G$5,Total!AA:AA,DB!$O$5,Total!M:M,DB!$G$9,Total!AA:AA,DB!$O$9,Total!AA:AA,$I$2)+COUNTIFS(Total!X:X,$J$3,Total!W:W,B19,Total!O:O,DB!$G$5,Total!AA:AA,DB!$O$5,Total!AA:AA,DB!$G$9,Total!K:K,DB!$O$9,Total!AA:AA,$I$2)+COUNTIFS(Total!X:X,$J$3,Total!W:W,B19,Total!O:O,DB!$G$5,Total!AA:AA,DB!$O$5,Total!AA:AA,DB!$G$9,Total!AA:AA,DB!$O$9,Total!C:C,$I$2)+COUNTIFS(Total!X:X,$J$3,Total!W:W,B19,Total!AA:AA,DB!$G$5,Total!N:N,DB!$O$5,Total!M:M,DB!$G$9,Total!AA:AA,DB!$O$9,Total!AA:AA,$I$2)+COUNTIFS(Total!X:X,$J$3,Total!W:W,B19,Total!AA:AA,DB!$G$5,Total!N:N,DB!$O$5,Total!AA:AA,DB!$G$9,Total!K:K,DB!$O$9,Total!AA:AA,$I$2)+COUNTIFS(Total!X:X,$J$3,Total!W:W,B19,Total!AA:AA,DB!$G$5,Total!N:N,DB!$O$5,Total!AA:AA,DB!$G$9,Total!AA:AA,DB!$O$9,Total!C:C,$I$2)+COUNTIFS(Total!X:X,$J$3,Total!W:W,B19,Total!AA:AA,DB!$G$5,Total!AA:AA,DB!$O$5,Total!M:M,DB!$G$9,Total!K:K,DB!$O$9,Total!AA:AA,$I$2)+COUNTIFS(Total!X:X,$J$3,Total!W:W,B19,Total!AA:AA,DB!$G$5,Total!AA:AA,DB!$O$5,Total!M:M,DB!$G$9,Total!AA:AA,DB!$O$9,Total!C:C,$I$2)+COUNTIFS(Total!X:X,$J$3,Total!W:W,B19,Total!AA:AA,DB!$G$5,Total!AA:AA,DB!$O$5,Total!AA:AA,DB!$G$9,Total!K:K,DB!$O$9,Total!C:C,$I$2)+COUNTIFS(Total!X:X,$J$3,Total!W:W,B19,Total!AA:AA,DB!$G$5,Total!N:N,DB!$O$5,Total!M:M,DB!$G$9,Total!K:K,DB!$O$9,Total!C:C,$I$2)+COUNTIFS(Total!X:X,$J$3,Total!W:W,B19,Total!O:O,DB!$G$5,Total!AA:AA,DB!$O$5,Total!M:M,DB!$G$9,Total!K:K,DB!$O$9,Total!C:C,$I$2)+COUNTIFS(Total!X:X,$J$3,Total!W:W,B19,Total!O:O,DB!$G$5,Total!N:N,DB!$O$5,Total!AA:AA,DB!$G$9,Total!K:K,DB!$O$9,Total!C:C,$I$2)+COUNTIFS(Total!X:X,$J$3,Total!W:W,B19,Total!O:O,DB!$G$5,Total!N:N,DB!$O$5,Total!M:M,DB!$G$9,Total!AA:AA,DB!$O$9,Total!C:C,$I$2)+COUNTIFS(Total!X:X,$J$3,Total!W:W,B19,Total!O:O,DB!$G$5,Total!N:N,DB!$O$5,Total!M:M,DB!$G$9,Total!K:K,DB!$O$9,Total!AA:AA,$I$2)</f>
        <v>0</v>
      </c>
      <c r="K19" s="31">
        <f>COUNTIFS(Total!X:X,$K$3,Total!W:W,B19,Total!O:O,DB!$G$5,Total!N:N,DB!$O$5,Total!M:M,DB!$G$9,Total!K:K,DB!$O$9,Total!C:C,$I$2)+COUNTIFS(Total!X:X,$K$3,Total!W:W,B19,Total!AA:AA,DB!$G$5,Total!AA:AA,DB!$O$5,Total!AA:AA,DB!$G$9,Total!AA:AA,DB!$O$9,Total!AA:AA,$I$2)+COUNTIFS(Total!X:X,$K$3,Total!W:W,B19,Total!O:O,DB!$G$5,Total!AA:AA,DB!$O$5,Total!AA:AA,DB!$G$9,Total!AA:AA,DB!$O$9,Total!AA:AA,$I$2)+COUNTIFS(Total!X:X,$K$3,Total!W:W,B19,Total!AA:AA,DB!$G$5,Total!N:N,DB!$O$5,Total!AA:AA,DB!$G$9,Total!AA:AA,DB!$O$9,Total!AA:AA,$I$2)+COUNTIFS(Total!X:X,$K$3,Total!W:W,B19,Total!AA:AA,DB!$G$5,Total!AA:AA,DB!$O$5,Total!M:M,DB!$G$9,Total!AA:AA,DB!$O$9,Total!AA:AA,$I$2)+COUNTIFS(Total!X:X,$K$3,Total!W:W,B19,Total!AA:AA,DB!$G$5,Total!AA:AA,DB!$O$5,Total!AA:AA,DB!$G$9,Total!K:K,DB!$O$9,Total!AA:AA,$I$2)+COUNTIFS(Total!X:X,$K$3,Total!W:W,B19,Total!AA:AA,DB!$G$5,Total!AA:AA,DB!$O$5,Total!AA:AA,DB!$G$9,Total!AA:AA,DB!$O$9,Total!C:C,$I$2)+COUNTIFS(Total!X:X,$K$3,Total!W:W,B19,Total!O:O,DB!$G$5,Total!N:N,DB!$O$5,Total!M:M,DB!$G$9,Total!AA:AA,DB!$O$9,Total!AA:AA,$I$2)+COUNTIFS(Total!X:X,$K$3,Total!W:W,B19,Total!O:O,DB!$G$5,Total!N:N,DB!$O$5,Total!AA:AA,DB!$G$9,Total!K:K,DB!$O$9,Total!AA:AA,$I$2)+COUNTIFS(Total!X:X,$K$3,Total!W:W,B19,Total!O:O,DB!$G$5,Total!N:N,DB!$O$5,Total!AA:AA,DB!$G$9,Total!AA:AA,DB!$O$9,Total!C:C,$I$2)+COUNTIFS(Total!X:X,$K$3,Total!W:W,B19,Total!O:O,DB!$G$5,Total!AA:AA,DB!$O$5,Total!M:M,DB!$G$9,Total!K:K,DB!$O$9,Total!AA:AA,$I$2)+COUNTIFS(Total!X:X,$K$3,Total!W:W,B19,Total!O:O,DB!$G$5,Total!AA:AA,DB!$O$5,Total!M:M,DB!$G$9,Total!AA:AA,DB!$O$9,Total!C:C,$I$2)+COUNTIFS(Total!X:X,$K$3,Total!W:W,B19,Total!O:O,DB!$G$5,Total!AA:AA,DB!$O$5,Total!AA:AA,DB!$G$9,Total!K:K,DB!$O$9,Total!C:C,$I$2)+COUNTIFS(Total!X:X,$K$3,Total!W:W,B19,Total!AA:AA,DB!$G$5,Total!N:N,DB!$O$5,Total!M:M,DB!$G$9,Total!K:K,DB!$O$9,Total!AA:AA,$I$2)+COUNTIFS(Total!X:X,$K$3,Total!W:W,B19,Total!AA:AA,DB!$G$5,Total!N:N,DB!$O$5,Total!M:M,DB!$G$9,Total!AA:AA,DB!$O$9,Total!C:C,$I$2)+COUNTIFS(Total!X:X,$K$3,Total!W:W,B19,Total!AA:AA,DB!$G$5,Total!N:N,DB!$O$5,Total!AA:AA,DB!$G$9,Total!K:K,DB!$O$9,Total!C:C,$I$2)+COUNTIFS(Total!X:X,$K$3,Total!W:W,B19,Total!AA:AA,DB!$G$5,Total!AA:AA,DB!$O$5,Total!M:M,DB!$G$9,Total!K:K,DB!$O$9,Total!C:C,$I$2)+COUNTIFS(Total!X:X,$K$3,Total!W:W,B19,Total!O:O,DB!$G$5,Total!N:N,DB!$O$5,Total!AA:AA,DB!$G$9,Total!AA:AA,DB!$O$9,Total!AA:AA,$I$2)+COUNTIFS(Total!X:X,$K$3,Total!W:W,B19,Total!O:O,DB!$G$5,Total!AA:AA,DB!$O$5,Total!M:M,DB!$G$9,Total!AA:AA,DB!$O$9,Total!AA:AA,$I$2)+COUNTIFS(Total!X:X,$K$3,Total!W:W,B19,Total!O:O,DB!$G$5,Total!AA:AA,DB!$O$5,Total!AA:AA,DB!$G$9,Total!K:K,DB!$O$9,Total!AA:AA,$I$2)+COUNTIFS(Total!X:X,$K$3,Total!W:W,B19,Total!O:O,DB!$G$5,Total!AA:AA,DB!$O$5,Total!AA:AA,DB!$G$9,Total!AA:AA,DB!$O$9,Total!C:C,$I$2)+COUNTIFS(Total!X:X,$K$3,Total!W:W,B19,Total!AA:AA,DB!$G$5,Total!N:N,DB!$O$5,Total!M:M,DB!$G$9,Total!AA:AA,DB!$O$9,Total!AA:AA,$I$2)+COUNTIFS(Total!X:X,$K$3,Total!W:W,B19,Total!AA:AA,DB!$G$5,Total!N:N,DB!$O$5,Total!AA:AA,DB!$G$9,Total!K:K,DB!$O$9,Total!AA:AA,$I$2)+COUNTIFS(Total!X:X,$K$3,Total!W:W,B19,Total!AA:AA,DB!$G$5,Total!N:N,DB!$O$5,Total!AA:AA,DB!$G$9,Total!AA:AA,DB!$O$9,Total!C:C,$I$2)+COUNTIFS(Total!X:X,$K$3,Total!W:W,B19,Total!AA:AA,DB!$G$5,Total!AA:AA,DB!$O$5,Total!M:M,DB!$G$9,Total!K:K,DB!$O$9,Total!AA:AA,$I$2)+COUNTIFS(Total!X:X,$K$3,Total!W:W,B19,Total!AA:AA,DB!$G$5,Total!AA:AA,DB!$O$5,Total!M:M,DB!$G$9,Total!AA:AA,DB!$O$9,Total!C:C,$I$2)+COUNTIFS(Total!X:X,$K$3,Total!W:W,B19,Total!AA:AA,DB!$G$5,Total!AA:AA,DB!$O$5,Total!AA:AA,DB!$G$9,Total!K:K,DB!$O$9,Total!C:C,$I$2)+COUNTIFS(Total!X:X,$K$3,Total!W:W,B19,Total!AA:AA,DB!$G$5,Total!N:N,DB!$O$5,Total!M:M,DB!$G$9,Total!K:K,DB!$O$9,Total!C:C,$I$2)+COUNTIFS(Total!X:X,$K$3,Total!W:W,B19,Total!O:O,DB!$G$5,Total!AA:AA,DB!$O$5,Total!M:M,DB!$G$9,Total!K:K,DB!$O$9,Total!C:C,$I$2)+COUNTIFS(Total!X:X,$K$3,Total!W:W,B19,Total!O:O,DB!$G$5,Total!N:N,DB!$O$5,Total!AA:AA,DB!$G$9,Total!K:K,DB!$O$9,Total!C:C,$I$2)+COUNTIFS(Total!X:X,$K$3,Total!W:W,B19,Total!O:O,DB!$G$5,Total!N:N,DB!$O$5,Total!M:M,DB!$G$9,Total!AA:AA,DB!$O$9,Total!C:C,$I$2)+COUNTIFS(Total!X:X,$K$3,Total!W:W,B19,Total!O:O,DB!$G$5,Total!N:N,DB!$O$5,Total!M:M,DB!$G$9,Total!K:K,DB!$O$9,Total!AA:AA,$I$2)</f>
        <v>0</v>
      </c>
      <c r="L19" s="31">
        <f>COUNTIFS(Total!X:X,$L$3,Total!W:W,B19,Total!O:O,DB!$G$5,Total!N:N,DB!$O$5,Total!M:M,DB!$G$9,Total!K:K,DB!$O$9,Total!C:C,$I$2)+COUNTIFS(Total!X:X,$L$3,Total!W:W,B19,Total!AA:AA,DB!$G$5,Total!AA:AA,DB!$O$5,Total!AA:AA,DB!$G$9,Total!AA:AA,DB!$O$9,Total!AA:AA,$I$2)+COUNTIFS(Total!X:X,$L$3,Total!W:W,B19,Total!O:O,DB!$G$5,Total!AA:AA,DB!$O$5,Total!AA:AA,DB!$G$9,Total!AA:AA,DB!$O$9,Total!AA:AA,$I$2)+COUNTIFS(Total!X:X,$L$3,Total!W:W,B19,Total!AA:AA,DB!$G$5,Total!N:N,DB!$O$5,Total!AA:AA,DB!$G$9,Total!AA:AA,DB!$O$9,Total!AA:AA,$I$2)+COUNTIFS(Total!X:X,$L$3,Total!W:W,B19,Total!AA:AA,DB!$G$5,Total!AA:AA,DB!$O$5,Total!M:M,DB!$G$9,Total!AA:AA,DB!$O$9,Total!AA:AA,$I$2)+COUNTIFS(Total!X:X,$L$3,Total!W:W,B19,Total!AA:AA,DB!$G$5,Total!AA:AA,DB!$O$5,Total!AA:AA,DB!$G$9,Total!K:K,DB!$O$9,Total!AA:AA,$I$2)+COUNTIFS(Total!X:X,$L$3,Total!W:W,B19,Total!AA:AA,DB!$G$5,Total!AA:AA,DB!$O$5,Total!AA:AA,DB!$G$9,Total!AA:AA,DB!$O$9,Total!C:C,$I$2)+COUNTIFS(Total!X:X,$L$3,Total!W:W,B19,Total!O:O,DB!$G$5,Total!N:N,DB!$O$5,Total!M:M,DB!$G$9,Total!AA:AA,DB!$O$9,Total!AA:AA,$I$2)+COUNTIFS(Total!X:X,$L$3,Total!W:W,B19,Total!O:O,DB!$G$5,Total!N:N,DB!$O$5,Total!AA:AA,DB!$G$9,Total!K:K,DB!$O$9,Total!AA:AA,$I$2)+COUNTIFS(Total!X:X,$L$3,Total!W:W,B19,Total!O:O,DB!$G$5,Total!N:N,DB!$O$5,Total!AA:AA,DB!$G$9,Total!AA:AA,DB!$O$9,Total!C:C,$I$2)+COUNTIFS(Total!X:X,$L$3,Total!W:W,B19,Total!O:O,DB!$G$5,Total!AA:AA,DB!$O$5,Total!M:M,DB!$G$9,Total!K:K,DB!$O$9,Total!AA:AA,$I$2)+COUNTIFS(Total!X:X,$L$3,Total!W:W,B19,Total!O:O,DB!$G$5,Total!AA:AA,DB!$O$5,Total!M:M,DB!$G$9,Total!AA:AA,DB!$O$9,Total!C:C,$I$2)+COUNTIFS(Total!X:X,$L$3,Total!W:W,B19,Total!O:O,DB!$G$5,Total!AA:AA,DB!$O$5,Total!AA:AA,DB!$G$9,Total!K:K,DB!$O$9,Total!C:C,$I$2)+COUNTIFS(Total!X:X,$L$3,Total!W:W,B19,Total!AA:AA,DB!$G$5,Total!N:N,DB!$O$5,Total!M:M,DB!$G$9,Total!K:K,DB!$O$9,Total!AA:AA,$I$2)+COUNTIFS(Total!X:X,$L$3,Total!W:W,B19,Total!AA:AA,DB!$G$5,Total!N:N,DB!$O$5,Total!M:M,DB!$G$9,Total!AA:AA,DB!$O$9,Total!C:C,$I$2)+COUNTIFS(Total!X:X,$L$3,Total!W:W,B19,Total!AA:AA,DB!$G$5,Total!N:N,DB!$O$5,Total!AA:AA,DB!$G$9,Total!K:K,DB!$O$9,Total!C:C,$I$2)+COUNTIFS(Total!X:X,$L$3,Total!W:W,B19,Total!AA:AA,DB!$G$5,Total!AA:AA,DB!$O$5,Total!M:M,DB!$G$9,Total!K:K,DB!$O$9,Total!C:C,$I$2)+COUNTIFS(Total!X:X,$L$3,Total!W:W,B19,Total!O:O,DB!$G$5,Total!N:N,DB!$O$5,Total!AA:AA,DB!$G$9,Total!AA:AA,DB!$O$9,Total!AA:AA,$I$2)+COUNTIFS(Total!X:X,$L$3,Total!W:W,B19,Total!O:O,DB!$G$5,Total!AA:AA,DB!$O$5,Total!M:M,DB!$G$9,Total!AA:AA,DB!$O$9,Total!AA:AA,$I$2)+COUNTIFS(Total!X:X,$L$3,Total!W:W,B19,Total!O:O,DB!$G$5,Total!AA:AA,DB!$O$5,Total!AA:AA,DB!$G$9,Total!K:K,DB!$O$9,Total!AA:AA,$I$2)+COUNTIFS(Total!X:X,$L$3,Total!W:W,B19,Total!O:O,DB!$G$5,Total!AA:AA,DB!$O$5,Total!AA:AA,DB!$G$9,Total!AA:AA,DB!$O$9,Total!C:C,$I$2)+COUNTIFS(Total!X:X,$L$3,Total!W:W,B19,Total!AA:AA,DB!$G$5,Total!N:N,DB!$O$5,Total!M:M,DB!$G$9,Total!AA:AA,DB!$O$9,Total!AA:AA,$I$2)+COUNTIFS(Total!X:X,$L$3,Total!W:W,B19,Total!AA:AA,DB!$G$5,Total!N:N,DB!$O$5,Total!AA:AA,DB!$G$9,Total!K:K,DB!$O$9,Total!AA:AA,$I$2)+COUNTIFS(Total!X:X,$L$3,Total!W:W,B19,Total!AA:AA,DB!$G$5,Total!N:N,DB!$O$5,Total!AA:AA,DB!$G$9,Total!AA:AA,DB!$O$9,Total!C:C,$I$2)+COUNTIFS(Total!X:X,$L$3,Total!W:W,B19,Total!AA:AA,DB!$G$5,Total!AA:AA,DB!$O$5,Total!M:M,DB!$G$9,Total!K:K,DB!$O$9,Total!AA:AA,$I$2)+COUNTIFS(Total!X:X,$L$3,Total!W:W,B19,Total!AA:AA,DB!$G$5,Total!AA:AA,DB!$O$5,Total!M:M,DB!$G$9,Total!AA:AA,DB!$O$9,Total!C:C,$I$2)+COUNTIFS(Total!X:X,$L$3,Total!W:W,B19,Total!AA:AA,DB!$G$5,Total!AA:AA,DB!$O$5,Total!AA:AA,DB!$G$9,Total!K:K,DB!$O$9,Total!C:C,$I$2)+COUNTIFS(Total!X:X,$L$3,Total!W:W,B19,Total!AA:AA,DB!$G$5,Total!N:N,DB!$O$5,Total!M:M,DB!$G$9,Total!K:K,DB!$O$9,Total!C:C,$I$2)+COUNTIFS(Total!X:X,$L$3,Total!W:W,B19,Total!O:O,DB!$G$5,Total!AA:AA,DB!$O$5,Total!M:M,DB!$G$9,Total!K:K,DB!$O$9,Total!C:C,$I$2)+COUNTIFS(Total!X:X,$L$3,Total!W:W,B19,Total!O:O,DB!$G$5,Total!N:N,DB!$O$5,Total!AA:AA,DB!$G$9,Total!K:K,DB!$O$9,Total!C:C,$I$2)+COUNTIFS(Total!X:X,$L$3,Total!W:W,B19,Total!O:O,DB!$G$5,Total!N:N,DB!$O$5,Total!M:M,DB!$G$9,Total!AA:AA,DB!$O$9,Total!C:C,$I$2)+COUNTIFS(Total!X:X,$L$3,Total!W:W,B19,Total!O:O,DB!$G$5,Total!N:N,DB!$O$5,Total!M:M,DB!$G$9,Total!K:K,DB!$O$9,Total!AA:AA,$I$2)</f>
        <v>0</v>
      </c>
      <c r="M19" s="31">
        <f>COUNTIFS(Total!X:X,$M$3,Total!W:W,B19,Total!O:O,DB!$G$5,Total!N:N,DB!$O$5,Total!M:M,DB!$G$9,Total!K:K,DB!$O$9,Total!C:C,$I$2)+COUNTIFS(Total!X:X,$M$3,Total!W:W,B19,Total!AA:AA,DB!$G$5,Total!AA:AA,DB!$O$5,Total!AA:AA,DB!$G$9,Total!AA:AA,DB!$O$9,Total!AA:AA,$I$2)+COUNTIFS(Total!X:X,$M$3,Total!W:W,B19,Total!O:O,DB!$G$5,Total!AA:AA,DB!$O$5,Total!AA:AA,DB!$G$9,Total!AA:AA,DB!$O$9,Total!AA:AA,$I$2)+COUNTIFS(Total!X:X,$M$3,Total!W:W,B19,Total!AA:AA,DB!$G$5,Total!N:N,DB!$O$5,Total!AA:AA,DB!$G$9,Total!AA:AA,DB!$O$9,Total!AA:AA,$I$2)+COUNTIFS(Total!X:X,$M$3,Total!W:W,B19,Total!AA:AA,DB!$G$5,Total!AA:AA,DB!$O$5,Total!M:M,DB!$G$9,Total!AA:AA,DB!$O$9,Total!AA:AA,$I$2)+COUNTIFS(Total!X:X,$M$3,Total!W:W,B19,Total!AA:AA,DB!$G$5,Total!AA:AA,DB!$O$5,Total!AA:AA,DB!$G$9,Total!K:K,DB!$O$9,Total!AA:AA,$I$2)+COUNTIFS(Total!X:X,$M$3,Total!W:W,B19,Total!AA:AA,DB!$G$5,Total!AA:AA,DB!$O$5,Total!AA:AA,DB!$G$9,Total!AA:AA,DB!$O$9,Total!C:C,$I$2)+COUNTIFS(Total!X:X,$M$3,Total!W:W,B19,Total!O:O,DB!$G$5,Total!N:N,DB!$O$5,Total!M:M,DB!$G$9,Total!AA:AA,DB!$O$9,Total!AA:AA,$I$2)+COUNTIFS(Total!X:X,$M$3,Total!W:W,B19,Total!O:O,DB!$G$5,Total!N:N,DB!$O$5,Total!AA:AA,DB!$G$9,Total!K:K,DB!$O$9,Total!AA:AA,$I$2)+COUNTIFS(Total!X:X,$M$3,Total!W:W,B19,Total!O:O,DB!$G$5,Total!N:N,DB!$O$5,Total!AA:AA,DB!$G$9,Total!AA:AA,DB!$O$9,Total!C:C,$I$2)+COUNTIFS(Total!X:X,$M$3,Total!W:W,B19,Total!O:O,DB!$G$5,Total!AA:AA,DB!$O$5,Total!M:M,DB!$G$9,Total!K:K,DB!$O$9,Total!AA:AA,$I$2)+COUNTIFS(Total!X:X,$M$3,Total!W:W,B19,Total!O:O,DB!$G$5,Total!AA:AA,DB!$O$5,Total!M:M,DB!$G$9,Total!AA:AA,DB!$O$9,Total!C:C,$I$2)+COUNTIFS(Total!X:X,$M$3,Total!W:W,B19,Total!O:O,DB!$G$5,Total!AA:AA,DB!$O$5,Total!AA:AA,DB!$G$9,Total!K:K,DB!$O$9,Total!C:C,$I$2)+COUNTIFS(Total!X:X,$M$3,Total!W:W,B19,Total!AA:AA,DB!$G$5,Total!N:N,DB!$O$5,Total!M:M,DB!$G$9,Total!K:K,DB!$O$9,Total!AA:AA,$I$2)+COUNTIFS(Total!X:X,$M$3,Total!W:W,B19,Total!AA:AA,DB!$G$5,Total!N:N,DB!$O$5,Total!M:M,DB!$G$9,Total!AA:AA,DB!$O$9,Total!C:C,$I$2)+COUNTIFS(Total!X:X,$M$3,Total!W:W,B19,Total!AA:AA,DB!$G$5,Total!N:N,DB!$O$5,Total!AA:AA,DB!$G$9,Total!K:K,DB!$O$9,Total!C:C,$I$2)+COUNTIFS(Total!X:X,$M$3,Total!W:W,B19,Total!AA:AA,DB!$G$5,Total!AA:AA,DB!$O$5,Total!M:M,DB!$G$9,Total!K:K,DB!$O$9,Total!C:C,$I$2)+COUNTIFS(Total!X:X,$M$3,Total!W:W,B19,Total!O:O,DB!$G$5,Total!N:N,DB!$O$5,Total!AA:AA,DB!$G$9,Total!AA:AA,DB!$O$9,Total!AA:AA,$I$2)+COUNTIFS(Total!X:X,$M$3,Total!W:W,B19,Total!O:O,DB!$G$5,Total!AA:AA,DB!$O$5,Total!M:M,DB!$G$9,Total!AA:AA,DB!$O$9,Total!AA:AA,$I$2)+COUNTIFS(Total!X:X,$M$3,Total!W:W,B19,Total!O:O,DB!$G$5,Total!AA:AA,DB!$O$5,Total!AA:AA,DB!$G$9,Total!K:K,DB!$O$9,Total!AA:AA,$I$2)+COUNTIFS(Total!X:X,$M$3,Total!W:W,B19,Total!O:O,DB!$G$5,Total!AA:AA,DB!$O$5,Total!AA:AA,DB!$G$9,Total!AA:AA,DB!$O$9,Total!C:C,$I$2)+COUNTIFS(Total!X:X,$M$3,Total!W:W,B19,Total!AA:AA,DB!$G$5,Total!N:N,DB!$O$5,Total!M:M,DB!$G$9,Total!AA:AA,DB!$O$9,Total!AA:AA,$I$2)+COUNTIFS(Total!X:X,$M$3,Total!W:W,B19,Total!AA:AA,DB!$G$5,Total!N:N,DB!$O$5,Total!AA:AA,DB!$G$9,Total!K:K,DB!$O$9,Total!AA:AA,$I$2)+COUNTIFS(Total!X:X,$M$3,Total!W:W,B19,Total!AA:AA,DB!$G$5,Total!N:N,DB!$O$5,Total!AA:AA,DB!$G$9,Total!AA:AA,DB!$O$9,Total!C:C,$I$2)+COUNTIFS(Total!X:X,$M$3,Total!W:W,B19,Total!AA:AA,DB!$G$5,Total!AA:AA,DB!$O$5,Total!M:M,DB!$G$9,Total!K:K,DB!$O$9,Total!AA:AA,$I$2)+COUNTIFS(Total!X:X,$M$3,Total!W:W,B19,Total!AA:AA,DB!$G$5,Total!AA:AA,DB!$O$5,Total!M:M,DB!$G$9,Total!AA:AA,DB!$O$9,Total!C:C,$I$2)+COUNTIFS(Total!X:X,$M$3,Total!W:W,B19,Total!AA:AA,DB!$G$5,Total!AA:AA,DB!$O$5,Total!AA:AA,DB!$G$9,Total!K:K,DB!$O$9,Total!C:C,$I$2)+COUNTIFS(Total!X:X,$M$3,Total!W:W,B19,Total!AA:AA,DB!$G$5,Total!N:N,DB!$O$5,Total!M:M,DB!$G$9,Total!K:K,DB!$O$9,Total!C:C,$I$2)+COUNTIFS(Total!X:X,$M$3,Total!W:W,B19,Total!O:O,DB!$G$5,Total!AA:AA,DB!$O$5,Total!M:M,DB!$G$9,Total!K:K,DB!$O$9,Total!C:C,$I$2)+COUNTIFS(Total!X:X,$M$3,Total!W:W,B19,Total!O:O,DB!$G$5,Total!N:N,DB!$O$5,Total!AA:AA,DB!$G$9,Total!K:K,DB!$O$9,Total!C:C,$I$2)+COUNTIFS(Total!X:X,$M$3,Total!W:W,B19,Total!O:O,DB!$G$5,Total!N:N,DB!$O$5,Total!M:M,DB!$G$9,Total!AA:AA,DB!$O$9,Total!C:C,$I$2)+COUNTIFS(Total!X:X,$M$3,Total!W:W,B19,Total!O:O,DB!$G$5,Total!N:N,DB!$O$5,Total!M:M,DB!$G$9,Total!K:K,DB!$O$9,Total!AA:AA,$I$2)</f>
        <v>0</v>
      </c>
      <c r="N19" s="31">
        <f>COUNTIFS(Total!X:X,$N$3,Total!W:W,B19,Total!O:O,DB!$G$5,Total!N:N,DB!$O$5,Total!M:M,DB!$G$9,Total!K:K,DB!$O$9,Total!C:C,$I$2)+COUNTIFS(Total!X:X,$N$3,Total!W:W,B19,Total!AA:AA,DB!$G$5,Total!AA:AA,DB!$O$5,Total!AA:AA,DB!$G$9,Total!AA:AA,DB!$O$9,Total!AA:AA,$I$2)+COUNTIFS(Total!X:X,$N$3,Total!W:W,B19,Total!O:O,DB!$G$5,Total!AA:AA,DB!$O$5,Total!AA:AA,DB!$G$9,Total!AA:AA,DB!$O$9,Total!AA:AA,$I$2)+COUNTIFS(Total!X:X,$N$3,Total!W:W,B19,Total!AA:AA,DB!$G$5,Total!N:N,DB!$O$5,Total!AA:AA,DB!$G$9,Total!AA:AA,DB!$O$9,Total!AA:AA,$I$2)+COUNTIFS(Total!X:X,$N$3,Total!W:W,B19,Total!AA:AA,DB!$G$5,Total!AA:AA,DB!$O$5,Total!M:M,DB!$G$9,Total!AA:AA,DB!$O$9,Total!AA:AA,$I$2)+COUNTIFS(Total!X:X,$N$3,Total!W:W,B19,Total!AA:AA,DB!$G$5,Total!AA:AA,DB!$O$5,Total!AA:AA,DB!$G$9,Total!K:K,DB!$O$9,Total!AA:AA,$I$2)+COUNTIFS(Total!X:X,$N$3,Total!W:W,B19,Total!AA:AA,DB!$G$5,Total!AA:AA,DB!$O$5,Total!AA:AA,DB!$G$9,Total!AA:AA,DB!$O$9,Total!C:C,$I$2)+COUNTIFS(Total!X:X,$N$3,Total!W:W,B19,Total!O:O,DB!$G$5,Total!N:N,DB!$O$5,Total!M:M,DB!$G$9,Total!AA:AA,DB!$O$9,Total!AA:AA,$I$2)+COUNTIFS(Total!X:X,$N$3,Total!W:W,B19,Total!O:O,DB!$G$5,Total!N:N,DB!$O$5,Total!AA:AA,DB!$G$9,Total!K:K,DB!$O$9,Total!AA:AA,$I$2)+COUNTIFS(Total!X:X,$N$3,Total!W:W,B19,Total!O:O,DB!$G$5,Total!N:N,DB!$O$5,Total!AA:AA,DB!$G$9,Total!AA:AA,DB!$O$9,Total!C:C,$I$2)+COUNTIFS(Total!X:X,$N$3,Total!W:W,B19,Total!O:O,DB!$G$5,Total!AA:AA,DB!$O$5,Total!M:M,DB!$G$9,Total!K:K,DB!$O$9,Total!AA:AA,$I$2)+COUNTIFS(Total!X:X,$N$3,Total!W:W,B19,Total!O:O,DB!$G$5,Total!AA:AA,DB!$O$5,Total!M:M,DB!$G$9,Total!AA:AA,DB!$O$9,Total!C:C,$I$2)+COUNTIFS(Total!X:X,$N$3,Total!W:W,B19,Total!O:O,DB!$G$5,Total!AA:AA,DB!$O$5,Total!AA:AA,DB!$G$9,Total!K:K,DB!$O$9,Total!C:C,$I$2)+COUNTIFS(Total!X:X,$N$3,Total!W:W,B19,Total!AA:AA,DB!$G$5,Total!N:N,DB!$O$5,Total!M:M,DB!$G$9,Total!K:K,DB!$O$9,Total!AA:AA,$I$2)+COUNTIFS(Total!X:X,$N$3,Total!W:W,B19,Total!AA:AA,DB!$G$5,Total!N:N,DB!$O$5,Total!M:M,DB!$G$9,Total!AA:AA,DB!$O$9,Total!C:C,$I$2)+COUNTIFS(Total!X:X,$N$3,Total!W:W,B19,Total!AA:AA,DB!$G$5,Total!N:N,DB!$O$5,Total!AA:AA,DB!$G$9,Total!K:K,DB!$O$9,Total!C:C,$I$2)+COUNTIFS(Total!X:X,$N$3,Total!W:W,B19,Total!AA:AA,DB!$G$5,Total!AA:AA,DB!$O$5,Total!M:M,DB!$G$9,Total!K:K,DB!$O$9,Total!C:C,$I$2)+COUNTIFS(Total!X:X,$N$3,Total!W:W,B19,Total!O:O,DB!$G$5,Total!N:N,DB!$O$5,Total!AA:AA,DB!$G$9,Total!AA:AA,DB!$O$9,Total!AA:AA,$I$2)+COUNTIFS(Total!X:X,$N$3,Total!W:W,B19,Total!O:O,DB!$G$5,Total!AA:AA,DB!$O$5,Total!M:M,DB!$G$9,Total!AA:AA,DB!$O$9,Total!AA:AA,$I$2)+COUNTIFS(Total!X:X,$N$3,Total!W:W,B19,Total!O:O,DB!$G$5,Total!AA:AA,DB!$O$5,Total!AA:AA,DB!$G$9,Total!K:K,DB!$O$9,Total!AA:AA,$I$2)+COUNTIFS(Total!X:X,$N$3,Total!W:W,B19,Total!O:O,DB!$G$5,Total!AA:AA,DB!$O$5,Total!AA:AA,DB!$G$9,Total!AA:AA,DB!$O$9,Total!C:C,$I$2)+COUNTIFS(Total!X:X,$N$3,Total!W:W,B19,Total!AA:AA,DB!$G$5,Total!N:N,DB!$O$5,Total!M:M,DB!$G$9,Total!AA:AA,DB!$O$9,Total!AA:AA,$I$2)+COUNTIFS(Total!X:X,$N$3,Total!W:W,B19,Total!AA:AA,DB!$G$5,Total!N:N,DB!$O$5,Total!AA:AA,DB!$G$9,Total!K:K,DB!$O$9,Total!AA:AA,$I$2)+COUNTIFS(Total!X:X,$N$3,Total!W:W,B19,Total!AA:AA,DB!$G$5,Total!N:N,DB!$O$5,Total!AA:AA,DB!$G$9,Total!AA:AA,DB!$O$9,Total!C:C,$I$2)+COUNTIFS(Total!X:X,$N$3,Total!W:W,B19,Total!AA:AA,DB!$G$5,Total!AA:AA,DB!$O$5,Total!M:M,DB!$G$9,Total!K:K,DB!$O$9,Total!AA:AA,$I$2)+COUNTIFS(Total!X:X,$N$3,Total!W:W,B19,Total!AA:AA,DB!$G$5,Total!AA:AA,DB!$O$5,Total!M:M,DB!$G$9,Total!AA:AA,DB!$O$9,Total!C:C,$I$2)+COUNTIFS(Total!X:X,$N$3,Total!W:W,B19,Total!AA:AA,DB!$G$5,Total!AA:AA,DB!$O$5,Total!AA:AA,DB!$G$9,Total!K:K,DB!$O$9,Total!C:C,$I$2)+COUNTIFS(Total!X:X,$N$3,Total!W:W,B19,Total!AA:AA,DB!$G$5,Total!N:N,DB!$O$5,Total!M:M,DB!$G$9,Total!K:K,DB!$O$9,Total!C:C,$I$2)+COUNTIFS(Total!X:X,$N$3,Total!W:W,B19,Total!O:O,DB!$G$5,Total!AA:AA,DB!$O$5,Total!M:M,DB!$G$9,Total!K:K,DB!$O$9,Total!C:C,$I$2)+COUNTIFS(Total!X:X,$N$3,Total!W:W,B19,Total!O:O,DB!$G$5,Total!N:N,DB!$O$5,Total!AA:AA,DB!$G$9,Total!K:K,DB!$O$9,Total!C:C,$I$2)+COUNTIFS(Total!X:X,$N$3,Total!W:W,B19,Total!O:O,DB!$G$5,Total!N:N,DB!$O$5,Total!M:M,DB!$G$9,Total!AA:AA,DB!$O$9,Total!C:C,$I$2)+COUNTIFS(Total!X:X,$N$3,Total!W:W,B19,Total!O:O,DB!$G$5,Total!N:N,DB!$O$5,Total!M:M,DB!$G$9,Total!K:K,DB!$O$9,Total!AA:AA,$I$2)</f>
        <v>0</v>
      </c>
      <c r="O19" s="31">
        <f>COUNTIFS(Total!X:X,$O$3,Total!W:W,B19,Total!O:O,DB!$G$5,Total!N:N,DB!$O$5,Total!M:M,DB!$G$9,Total!K:K,DB!$O$9,Total!C:C,$I$2)+COUNTIFS(Total!X:X,$O$3,Total!W:W,B19,Total!AA:AA,DB!$G$5,Total!AA:AA,DB!$O$5,Total!AA:AA,DB!$G$9,Total!AA:AA,DB!$O$9,Total!AA:AA,$I$2)+COUNTIFS(Total!X:X,$O$3,Total!W:W,B19,Total!O:O,DB!$G$5,Total!AA:AA,DB!$O$5,Total!AA:AA,DB!$G$9,Total!AA:AA,DB!$O$9,Total!AA:AA,$I$2)+COUNTIFS(Total!X:X,$O$3,Total!W:W,B19,Total!AA:AA,DB!$G$5,Total!N:N,DB!$O$5,Total!AA:AA,DB!$G$9,Total!AA:AA,DB!$O$9,Total!AA:AA,$I$2)+COUNTIFS(Total!X:X,$O$3,Total!W:W,B19,Total!AA:AA,DB!$G$5,Total!AA:AA,DB!$O$5,Total!M:M,DB!$G$9,Total!AA:AA,DB!$O$9,Total!AA:AA,$I$2)+COUNTIFS(Total!X:X,$O$3,Total!W:W,B19,Total!AA:AA,DB!$G$5,Total!AA:AA,DB!$O$5,Total!AA:AA,DB!$G$9,Total!K:K,DB!$O$9,Total!AA:AA,$I$2)+COUNTIFS(Total!X:X,$O$3,Total!W:W,B19,Total!AA:AA,DB!$G$5,Total!AA:AA,DB!$O$5,Total!AA:AA,DB!$G$9,Total!AA:AA,DB!$O$9,Total!C:C,$I$2)+COUNTIFS(Total!X:X,$O$3,Total!W:W,B19,Total!O:O,DB!$G$5,Total!N:N,DB!$O$5,Total!M:M,DB!$G$9,Total!AA:AA,DB!$O$9,Total!AA:AA,$I$2)+COUNTIFS(Total!X:X,$O$3,Total!W:W,B19,Total!O:O,DB!$G$5,Total!N:N,DB!$O$5,Total!AA:AA,DB!$G$9,Total!K:K,DB!$O$9,Total!AA:AA,$I$2)+COUNTIFS(Total!X:X,$O$3,Total!W:W,B19,Total!O:O,DB!$G$5,Total!N:N,DB!$O$5,Total!AA:AA,DB!$G$9,Total!AA:AA,DB!$O$9,Total!C:C,$I$2)+COUNTIFS(Total!X:X,$O$3,Total!W:W,B19,Total!O:O,DB!$G$5,Total!AA:AA,DB!$O$5,Total!M:M,DB!$G$9,Total!K:K,DB!$O$9,Total!AA:AA,$I$2)+COUNTIFS(Total!X:X,$O$3,Total!W:W,B19,Total!O:O,DB!$G$5,Total!AA:AA,DB!$O$5,Total!M:M,DB!$G$9,Total!AA:AA,DB!$O$9,Total!C:C,$I$2)+COUNTIFS(Total!X:X,$O$3,Total!W:W,B19,Total!O:O,DB!$G$5,Total!AA:AA,DB!$O$5,Total!AA:AA,DB!$G$9,Total!K:K,DB!$O$9,Total!C:C,$I$2)+COUNTIFS(Total!X:X,$O$3,Total!W:W,B19,Total!AA:AA,DB!$G$5,Total!N:N,DB!$O$5,Total!M:M,DB!$G$9,Total!K:K,DB!$O$9,Total!AA:AA,$I$2)+COUNTIFS(Total!X:X,$O$3,Total!W:W,B19,Total!AA:AA,DB!$G$5,Total!N:N,DB!$O$5,Total!M:M,DB!$G$9,Total!AA:AA,DB!$O$9,Total!C:C,$I$2)+COUNTIFS(Total!X:X,$O$3,Total!W:W,B19,Total!AA:AA,DB!$G$5,Total!N:N,DB!$O$5,Total!AA:AA,DB!$G$9,Total!K:K,DB!$O$9,Total!C:C,$I$2)+COUNTIFS(Total!X:X,$O$3,Total!W:W,B19,Total!AA:AA,DB!$G$5,Total!AA:AA,DB!$O$5,Total!M:M,DB!$G$9,Total!K:K,DB!$O$9,Total!C:C,$I$2)+COUNTIFS(Total!X:X,$O$3,Total!W:W,B19,Total!O:O,DB!$G$5,Total!N:N,DB!$O$5,Total!AA:AA,DB!$G$9,Total!AA:AA,DB!$O$9,Total!AA:AA,$I$2)+COUNTIFS(Total!X:X,$O$3,Total!W:W,B19,Total!O:O,DB!$G$5,Total!AA:AA,DB!$O$5,Total!M:M,DB!$G$9,Total!AA:AA,DB!$O$9,Total!AA:AA,$I$2)+COUNTIFS(Total!X:X,$O$3,Total!W:W,B19,Total!O:O,DB!$G$5,Total!AA:AA,DB!$O$5,Total!AA:AA,DB!$G$9,Total!K:K,DB!$O$9,Total!AA:AA,$I$2)+COUNTIFS(Total!X:X,$O$3,Total!W:W,B19,Total!O:O,DB!$G$5,Total!AA:AA,DB!$O$5,Total!AA:AA,DB!$G$9,Total!AA:AA,DB!$O$9,Total!C:C,$I$2)+COUNTIFS(Total!X:X,$O$3,Total!W:W,B19,Total!AA:AA,DB!$G$5,Total!N:N,DB!$O$5,Total!M:M,DB!$G$9,Total!AA:AA,DB!$O$9,Total!AA:AA,$I$2)+COUNTIFS(Total!X:X,$O$3,Total!W:W,B19,Total!AA:AA,DB!$G$5,Total!N:N,DB!$O$5,Total!AA:AA,DB!$G$9,Total!K:K,DB!$O$9,Total!AA:AA,$I$2)+COUNTIFS(Total!X:X,$O$3,Total!W:W,B19,Total!AA:AA,DB!$G$5,Total!N:N,DB!$O$5,Total!AA:AA,DB!$G$9,Total!AA:AA,DB!$O$9,Total!C:C,$I$2)+COUNTIFS(Total!X:X,$O$3,Total!W:W,B19,Total!AA:AA,DB!$G$5,Total!AA:AA,DB!$O$5,Total!M:M,DB!$G$9,Total!K:K,DB!$O$9,Total!AA:AA,$I$2)+COUNTIFS(Total!X:X,$O$3,Total!W:W,B19,Total!AA:AA,DB!$G$5,Total!AA:AA,DB!$O$5,Total!M:M,DB!$G$9,Total!AA:AA,DB!$O$9,Total!C:C,$I$2)+COUNTIFS(Total!X:X,$O$3,Total!W:W,B19,Total!AA:AA,DB!$G$5,Total!AA:AA,DB!$O$5,Total!AA:AA,DB!$G$9,Total!K:K,DB!$O$9,Total!C:C,$I$2)+COUNTIFS(Total!X:X,$O$3,Total!W:W,B19,Total!AA:AA,DB!$G$5,Total!N:N,DB!$O$5,Total!M:M,DB!$G$9,Total!K:K,DB!$O$9,Total!C:C,$I$2)+COUNTIFS(Total!X:X,$O$3,Total!W:W,B19,Total!O:O,DB!$G$5,Total!AA:AA,DB!$O$5,Total!M:M,DB!$G$9,Total!K:K,DB!$O$9,Total!C:C,$I$2)+COUNTIFS(Total!X:X,$O$3,Total!W:W,B19,Total!O:O,DB!$G$5,Total!N:N,DB!$O$5,Total!AA:AA,DB!$G$9,Total!K:K,DB!$O$9,Total!C:C,$I$2)+COUNTIFS(Total!X:X,$O$3,Total!W:W,B19,Total!O:O,DB!$G$5,Total!N:N,DB!$O$5,Total!M:M,DB!$G$9,Total!AA:AA,DB!$O$9,Total!C:C,$I$2)+COUNTIFS(Total!X:X,$O$3,Total!W:W,B19,Total!O:O,DB!$G$5,Total!N:N,DB!$O$5,Total!M:M,DB!$G$9,Total!K:K,DB!$O$9,Total!AA:AA,$I$2)</f>
        <v>0</v>
      </c>
      <c r="P19" s="31">
        <f>COUNTIFS(Total!X:X,$P$3,Total!W:W,B19,Total!O:O,DB!$G$5,Total!N:N,DB!$O$5,Total!M:M,DB!$G$9,Total!K:K,DB!$O$9,Total!C:C,$I$2)+COUNTIFS(Total!X:X,$P$3,Total!W:W,B19,Total!AA:AA,DB!$G$5,Total!AA:AA,DB!$O$5,Total!AA:AA,DB!$G$9,Total!AA:AA,DB!$O$9,Total!AA:AA,$I$2)+COUNTIFS(Total!X:X,$P$3,Total!W:W,B19,Total!O:O,DB!$G$5,Total!AA:AA,DB!$O$5,Total!AA:AA,DB!$G$9,Total!AA:AA,DB!$O$9,Total!AA:AA,$I$2)+COUNTIFS(Total!X:X,$P$3,Total!W:W,B19,Total!AA:AA,DB!$G$5,Total!N:N,DB!$O$5,Total!AA:AA,DB!$G$9,Total!AA:AA,DB!$O$9,Total!AA:AA,$I$2)+COUNTIFS(Total!X:X,$P$3,Total!W:W,B19,Total!AA:AA,DB!$G$5,Total!AA:AA,DB!$O$5,Total!M:M,DB!$G$9,Total!AA:AA,DB!$O$9,Total!AA:AA,$I$2)+COUNTIFS(Total!X:X,$P$3,Total!W:W,B19,Total!AA:AA,DB!$G$5,Total!AA:AA,DB!$O$5,Total!AA:AA,DB!$G$9,Total!K:K,DB!$O$9,Total!AA:AA,$I$2)+COUNTIFS(Total!X:X,$P$3,Total!W:W,B19,Total!AA:AA,DB!$G$5,Total!AA:AA,DB!$O$5,Total!AA:AA,DB!$G$9,Total!AA:AA,DB!$O$9,Total!C:C,$I$2)+COUNTIFS(Total!X:X,$P$3,Total!W:W,B19,Total!O:O,DB!$G$5,Total!N:N,DB!$O$5,Total!M:M,DB!$G$9,Total!AA:AA,DB!$O$9,Total!AA:AA,$I$2)+COUNTIFS(Total!X:X,$P$3,Total!W:W,B19,Total!O:O,DB!$G$5,Total!N:N,DB!$O$5,Total!AA:AA,DB!$G$9,Total!K:K,DB!$O$9,Total!AA:AA,$I$2)+COUNTIFS(Total!X:X,$P$3,Total!W:W,B19,Total!O:O,DB!$G$5,Total!N:N,DB!$O$5,Total!AA:AA,DB!$G$9,Total!AA:AA,DB!$O$9,Total!C:C,$I$2)+COUNTIFS(Total!X:X,$P$3,Total!W:W,B19,Total!O:O,DB!$G$5,Total!AA:AA,DB!$O$5,Total!M:M,DB!$G$9,Total!K:K,DB!$O$9,Total!AA:AA,$I$2)+COUNTIFS(Total!X:X,$P$3,Total!W:W,B19,Total!O:O,DB!$G$5,Total!AA:AA,DB!$O$5,Total!M:M,DB!$G$9,Total!AA:AA,DB!$O$9,Total!C:C,$I$2)+COUNTIFS(Total!X:X,$P$3,Total!W:W,B19,Total!O:O,DB!$G$5,Total!AA:AA,DB!$O$5,Total!AA:AA,DB!$G$9,Total!K:K,DB!$O$9,Total!C:C,$I$2)+COUNTIFS(Total!X:X,$P$3,Total!W:W,B19,Total!AA:AA,DB!$G$5,Total!N:N,DB!$O$5,Total!M:M,DB!$G$9,Total!K:K,DB!$O$9,Total!AA:AA,$I$2)+COUNTIFS(Total!X:X,$P$3,Total!W:W,B19,Total!AA:AA,DB!$G$5,Total!N:N,DB!$O$5,Total!M:M,DB!$G$9,Total!AA:AA,DB!$O$9,Total!C:C,$I$2)+COUNTIFS(Total!X:X,$P$3,Total!W:W,B19,Total!AA:AA,DB!$G$5,Total!N:N,DB!$O$5,Total!AA:AA,DB!$G$9,Total!K:K,DB!$O$9,Total!C:C,$I$2)+COUNTIFS(Total!X:X,$P$3,Total!W:W,B19,Total!AA:AA,DB!$G$5,Total!AA:AA,DB!$O$5,Total!M:M,DB!$G$9,Total!K:K,DB!$O$9,Total!C:C,$I$2)+COUNTIFS(Total!X:X,$P$3,Total!W:W,B19,Total!O:O,DB!$G$5,Total!N:N,DB!$O$5,Total!AA:AA,DB!$G$9,Total!AA:AA,DB!$O$9,Total!AA:AA,$I$2)+COUNTIFS(Total!X:X,$P$3,Total!W:W,B19,Total!O:O,DB!$G$5,Total!AA:AA,DB!$O$5,Total!M:M,DB!$G$9,Total!AA:AA,DB!$O$9,Total!AA:AA,$I$2)+COUNTIFS(Total!X:X,$P$3,Total!W:W,B19,Total!O:O,DB!$G$5,Total!AA:AA,DB!$O$5,Total!AA:AA,DB!$G$9,Total!K:K,DB!$O$9,Total!AA:AA,$I$2)+COUNTIFS(Total!X:X,$P$3,Total!W:W,B19,Total!O:O,DB!$G$5,Total!AA:AA,DB!$O$5,Total!AA:AA,DB!$G$9,Total!AA:AA,DB!$O$9,Total!C:C,$I$2)+COUNTIFS(Total!X:X,$P$3,Total!W:W,B19,Total!AA:AA,DB!$G$5,Total!N:N,DB!$O$5,Total!M:M,DB!$G$9,Total!AA:AA,DB!$O$9,Total!AA:AA,$I$2)+COUNTIFS(Total!X:X,$P$3,Total!W:W,B19,Total!AA:AA,DB!$G$5,Total!N:N,DB!$O$5,Total!AA:AA,DB!$G$9,Total!K:K,DB!$O$9,Total!AA:AA,$I$2)+COUNTIFS(Total!X:X,$P$3,Total!W:W,B19,Total!AA:AA,DB!$G$5,Total!N:N,DB!$O$5,Total!AA:AA,DB!$G$9,Total!AA:AA,DB!$O$9,Total!C:C,$I$2)+COUNTIFS(Total!X:X,$P$3,Total!W:W,B19,Total!AA:AA,DB!$G$5,Total!AA:AA,DB!$O$5,Total!M:M,DB!$G$9,Total!K:K,DB!$O$9,Total!AA:AA,$I$2)+COUNTIFS(Total!X:X,$P$3,Total!W:W,B19,Total!AA:AA,DB!$G$5,Total!AA:AA,DB!$O$5,Total!M:M,DB!$G$9,Total!AA:AA,DB!$O$9,Total!C:C,$I$2)+COUNTIFS(Total!X:X,$P$3,Total!W:W,B19,Total!AA:AA,DB!$G$5,Total!AA:AA,DB!$O$5,Total!AA:AA,DB!$G$9,Total!K:K,DB!$O$9,Total!C:C,$I$2)+COUNTIFS(Total!X:X,$P$3,Total!W:W,B19,Total!AA:AA,DB!$G$5,Total!N:N,DB!$O$5,Total!M:M,DB!$G$9,Total!K:K,DB!$O$9,Total!C:C,$I$2)+COUNTIFS(Total!X:X,$P$3,Total!W:W,B19,Total!O:O,DB!$G$5,Total!AA:AA,DB!$O$5,Total!M:M,DB!$G$9,Total!K:K,DB!$O$9,Total!C:C,$I$2)+COUNTIFS(Total!X:X,$P$3,Total!W:W,B19,Total!O:O,DB!$G$5,Total!N:N,DB!$O$5,Total!AA:AA,DB!$G$9,Total!K:K,DB!$O$9,Total!C:C,$I$2)+COUNTIFS(Total!X:X,$P$3,Total!W:W,B19,Total!O:O,DB!$G$5,Total!N:N,DB!$O$5,Total!M:M,DB!$G$9,Total!AA:AA,DB!$O$9,Total!C:C,$I$2)+COUNTIFS(Total!X:X,$P$3,Total!W:W,B19,Total!O:O,DB!$G$5,Total!N:N,DB!$O$5,Total!M:M,DB!$G$9,Total!K:K,DB!$O$9,Total!AA:AA,$I$2)</f>
        <v>0</v>
      </c>
      <c r="Q19" s="31">
        <f>COUNTIFS(Total!X:X,$Q$3,Total!W:W,B19,Total!O:O,DB!$G$5,Total!N:N,DB!$O$5,Total!M:M,DB!$G$9,Total!K:K,DB!$O$9,Total!C:C,$I$2)+COUNTIFS(Total!X:X,$Q$3,Total!W:W,B19,Total!AA:AA,DB!$G$5,Total!AA:AA,DB!$O$5,Total!AA:AA,DB!$G$9,Total!AA:AA,DB!$O$9,Total!AA:AA,$I$2)+COUNTIFS(Total!X:X,$Q$3,Total!W:W,B19,Total!O:O,DB!$G$5,Total!AA:AA,DB!$O$5,Total!AA:AA,DB!$G$9,Total!AA:AA,DB!$O$9,Total!AA:AA,$I$2)+COUNTIFS(Total!X:X,$Q$3,Total!W:W,B19,Total!AA:AA,DB!$G$5,Total!N:N,DB!$O$5,Total!AA:AA,DB!$G$9,Total!AA:AA,DB!$O$9,Total!AA:AA,$I$2)+COUNTIFS(Total!X:X,$Q$3,Total!W:W,B19,Total!AA:AA,DB!$G$5,Total!AA:AA,DB!$O$5,Total!M:M,DB!$G$9,Total!AA:AA,DB!$O$9,Total!AA:AA,$I$2)+COUNTIFS(Total!X:X,$Q$3,Total!W:W,B19,Total!AA:AA,DB!$G$5,Total!AA:AA,DB!$O$5,Total!AA:AA,DB!$G$9,Total!K:K,DB!$O$9,Total!AA:AA,$I$2)+COUNTIFS(Total!X:X,$Q$3,Total!W:W,B19,Total!AA:AA,DB!$G$5,Total!AA:AA,DB!$O$5,Total!AA:AA,DB!$G$9,Total!AA:AA,DB!$O$9,Total!C:C,$I$2)+COUNTIFS(Total!X:X,$Q$3,Total!W:W,B19,Total!O:O,DB!$G$5,Total!N:N,DB!$O$5,Total!M:M,DB!$G$9,Total!AA:AA,DB!$O$9,Total!AA:AA,$I$2)+COUNTIFS(Total!X:X,$Q$3,Total!W:W,B19,Total!O:O,DB!$G$5,Total!N:N,DB!$O$5,Total!AA:AA,DB!$G$9,Total!K:K,DB!$O$9,Total!AA:AA,$I$2)+COUNTIFS(Total!X:X,$Q$3,Total!W:W,B19,Total!O:O,DB!$G$5,Total!N:N,DB!$O$5,Total!AA:AA,DB!$G$9,Total!AA:AA,DB!$O$9,Total!C:C,$I$2)+COUNTIFS(Total!X:X,$Q$3,Total!W:W,B19,Total!O:O,DB!$G$5,Total!AA:AA,DB!$O$5,Total!M:M,DB!$G$9,Total!K:K,DB!$O$9,Total!AA:AA,$I$2)+COUNTIFS(Total!X:X,$Q$3,Total!W:W,B19,Total!O:O,DB!$G$5,Total!AA:AA,DB!$O$5,Total!M:M,DB!$G$9,Total!AA:AA,DB!$O$9,Total!C:C,$I$2)+COUNTIFS(Total!X:X,$Q$3,Total!W:W,B19,Total!O:O,DB!$G$5,Total!AA:AA,DB!$O$5,Total!AA:AA,DB!$G$9,Total!K:K,DB!$O$9,Total!C:C,$I$2)+COUNTIFS(Total!X:X,$Q$3,Total!W:W,B19,Total!AA:AA,DB!$G$5,Total!N:N,DB!$O$5,Total!M:M,DB!$G$9,Total!K:K,DB!$O$9,Total!AA:AA,$I$2)+COUNTIFS(Total!X:X,$Q$3,Total!W:W,B19,Total!AA:AA,DB!$G$5,Total!N:N,DB!$O$5,Total!M:M,DB!$G$9,Total!AA:AA,DB!$O$9,Total!C:C,$I$2)+COUNTIFS(Total!X:X,$Q$3,Total!W:W,B19,Total!AA:AA,DB!$G$5,Total!N:N,DB!$O$5,Total!AA:AA,DB!$G$9,Total!K:K,DB!$O$9,Total!C:C,$I$2)+COUNTIFS(Total!X:X,$Q$3,Total!W:W,B19,Total!AA:AA,DB!$G$5,Total!AA:AA,DB!$O$5,Total!M:M,DB!$G$9,Total!K:K,DB!$O$9,Total!C:C,$I$2)+COUNTIFS(Total!X:X,$Q$3,Total!W:W,B19,Total!O:O,DB!$G$5,Total!N:N,DB!$O$5,Total!AA:AA,DB!$G$9,Total!AA:AA,DB!$O$9,Total!AA:AA,$I$2)+COUNTIFS(Total!X:X,$Q$3,Total!W:W,B19,Total!O:O,DB!$G$5,Total!AA:AA,DB!$O$5,Total!M:M,DB!$G$9,Total!AA:AA,DB!$O$9,Total!AA:AA,$I$2)+COUNTIFS(Total!X:X,$Q$3,Total!W:W,B19,Total!O:O,DB!$G$5,Total!AA:AA,DB!$O$5,Total!AA:AA,DB!$G$9,Total!K:K,DB!$O$9,Total!AA:AA,$I$2)+COUNTIFS(Total!X:X,$Q$3,Total!W:W,B19,Total!O:O,DB!$G$5,Total!AA:AA,DB!$O$5,Total!AA:AA,DB!$G$9,Total!AA:AA,DB!$O$9,Total!C:C,$I$2)+COUNTIFS(Total!X:X,$Q$3,Total!W:W,B19,Total!AA:AA,DB!$G$5,Total!N:N,DB!$O$5,Total!M:M,DB!$G$9,Total!AA:AA,DB!$O$9,Total!AA:AA,$I$2)+COUNTIFS(Total!X:X,$Q$3,Total!W:W,B19,Total!AA:AA,DB!$G$5,Total!N:N,DB!$O$5,Total!AA:AA,DB!$G$9,Total!K:K,DB!$O$9,Total!AA:AA,$I$2)+COUNTIFS(Total!X:X,$Q$3,Total!W:W,B19,Total!AA:AA,DB!$G$5,Total!N:N,DB!$O$5,Total!AA:AA,DB!$G$9,Total!AA:AA,DB!$O$9,Total!C:C,$I$2)+COUNTIFS(Total!X:X,$Q$3,Total!W:W,B19,Total!AA:AA,DB!$G$5,Total!AA:AA,DB!$O$5,Total!M:M,DB!$G$9,Total!K:K,DB!$O$9,Total!AA:AA,$I$2)+COUNTIFS(Total!X:X,$Q$3,Total!W:W,B19,Total!AA:AA,DB!$G$5,Total!AA:AA,DB!$O$5,Total!M:M,DB!$G$9,Total!AA:AA,DB!$O$9,Total!C:C,$I$2)+COUNTIFS(Total!X:X,$Q$3,Total!W:W,B19,Total!AA:AA,DB!$G$5,Total!AA:AA,DB!$O$5,Total!AA:AA,DB!$G$9,Total!K:K,DB!$O$9,Total!C:C,$I$2)+COUNTIFS(Total!X:X,$Q$3,Total!W:W,B19,Total!AA:AA,DB!$G$5,Total!N:N,DB!$O$5,Total!M:M,DB!$G$9,Total!K:K,DB!$O$9,Total!C:C,$I$2)+COUNTIFS(Total!X:X,$Q$3,Total!W:W,B19,Total!O:O,DB!$G$5,Total!AA:AA,DB!$O$5,Total!M:M,DB!$G$9,Total!K:K,DB!$O$9,Total!C:C,$I$2)+COUNTIFS(Total!X:X,$Q$3,Total!W:W,B19,Total!O:O,DB!$G$5,Total!N:N,DB!$O$5,Total!AA:AA,DB!$G$9,Total!K:K,DB!$O$9,Total!C:C,$I$2)+COUNTIFS(Total!X:X,$Q$3,Total!W:W,B19,Total!O:O,DB!$G$5,Total!N:N,DB!$O$5,Total!M:M,DB!$G$9,Total!AA:AA,DB!$O$9,Total!C:C,$I$2)+COUNTIFS(Total!X:X,$Q$3,Total!W:W,B19,Total!O:O,DB!$G$5,Total!N:N,DB!$O$5,Total!M:M,DB!$G$9,Total!K:K,DB!$O$9,Total!AA:AA,$I$2)</f>
        <v>0</v>
      </c>
      <c r="R19" s="31">
        <f>COUNTIFS(Total!X:X,$R$3,Total!W:W,B19,Total!O:O,DB!$G$5,Total!N:N,DB!$O$5,Total!M:M,DB!$G$9,Total!K:K,DB!$O$9,Total!C:C,$I$2)+COUNTIFS(Total!X:X,$R$3,Total!W:W,B19,Total!AA:AA,DB!$G$5,Total!AA:AA,DB!$O$5,Total!AA:AA,DB!$G$9,Total!AA:AA,DB!$O$9,Total!AA:AA,$I$2)+COUNTIFS(Total!X:X,$R$3,Total!W:W,B19,Total!O:O,DB!$G$5,Total!AA:AA,DB!$O$5,Total!AA:AA,DB!$G$9,Total!AA:AA,DB!$O$9,Total!AA:AA,$I$2)+COUNTIFS(Total!X:X,$R$3,Total!W:W,B19,Total!AA:AA,DB!$G$5,Total!N:N,DB!$O$5,Total!AA:AA,DB!$G$9,Total!AA:AA,DB!$O$9,Total!AA:AA,$I$2)+COUNTIFS(Total!X:X,$R$3,Total!W:W,B19,Total!AA:AA,DB!$G$5,Total!AA:AA,DB!$O$5,Total!M:M,DB!$G$9,Total!AA:AA,DB!$O$9,Total!AA:AA,$I$2)+COUNTIFS(Total!X:X,$R$3,Total!W:W,B19,Total!AA:AA,DB!$G$5,Total!AA:AA,DB!$O$5,Total!AA:AA,DB!$G$9,Total!K:K,DB!$O$9,Total!AA:AA,$I$2)+COUNTIFS(Total!X:X,$R$3,Total!W:W,B19,Total!AA:AA,DB!$G$5,Total!AA:AA,DB!$O$5,Total!AA:AA,DB!$G$9,Total!AA:AA,DB!$O$9,Total!C:C,$I$2)+COUNTIFS(Total!X:X,$R$3,Total!W:W,B19,Total!O:O,DB!$G$5,Total!N:N,DB!$O$5,Total!M:M,DB!$G$9,Total!AA:AA,DB!$O$9,Total!AA:AA,$I$2)+COUNTIFS(Total!X:X,$R$3,Total!W:W,B19,Total!O:O,DB!$G$5,Total!N:N,DB!$O$5,Total!AA:AA,DB!$G$9,Total!K:K,DB!$O$9,Total!AA:AA,$I$2)+COUNTIFS(Total!X:X,$R$3,Total!W:W,B19,Total!O:O,DB!$G$5,Total!N:N,DB!$O$5,Total!AA:AA,DB!$G$9,Total!AA:AA,DB!$O$9,Total!C:C,$I$2)+COUNTIFS(Total!X:X,$R$3,Total!W:W,B19,Total!O:O,DB!$G$5,Total!AA:AA,DB!$O$5,Total!M:M,DB!$G$9,Total!K:K,DB!$O$9,Total!AA:AA,$I$2)+COUNTIFS(Total!X:X,$R$3,Total!W:W,B19,Total!O:O,DB!$G$5,Total!AA:AA,DB!$O$5,Total!M:M,DB!$G$9,Total!AA:AA,DB!$O$9,Total!C:C,$I$2)+COUNTIFS(Total!X:X,$R$3,Total!W:W,B19,Total!O:O,DB!$G$5,Total!AA:AA,DB!$O$5,Total!AA:AA,DB!$G$9,Total!K:K,DB!$O$9,Total!C:C,$I$2)+COUNTIFS(Total!X:X,$R$3,Total!W:W,B19,Total!AA:AA,DB!$G$5,Total!N:N,DB!$O$5,Total!M:M,DB!$G$9,Total!K:K,DB!$O$9,Total!AA:AA,$I$2)+COUNTIFS(Total!X:X,$R$3,Total!W:W,B19,Total!AA:AA,DB!$G$5,Total!N:N,DB!$O$5,Total!M:M,DB!$G$9,Total!AA:AA,DB!$O$9,Total!C:C,$I$2)+COUNTIFS(Total!X:X,$R$3,Total!W:W,B19,Total!AA:AA,DB!$G$5,Total!N:N,DB!$O$5,Total!AA:AA,DB!$G$9,Total!K:K,DB!$O$9,Total!C:C,$I$2)+COUNTIFS(Total!X:X,$R$3,Total!W:W,B19,Total!AA:AA,DB!$G$5,Total!AA:AA,DB!$O$5,Total!M:M,DB!$G$9,Total!K:K,DB!$O$9,Total!C:C,$I$2)+COUNTIFS(Total!X:X,$R$3,Total!W:W,B19,Total!O:O,DB!$G$5,Total!N:N,DB!$O$5,Total!AA:AA,DB!$G$9,Total!AA:AA,DB!$O$9,Total!AA:AA,$I$2)+COUNTIFS(Total!X:X,$R$3,Total!W:W,B19,Total!O:O,DB!$G$5,Total!AA:AA,DB!$O$5,Total!M:M,DB!$G$9,Total!AA:AA,DB!$O$9,Total!AA:AA,$I$2)+COUNTIFS(Total!X:X,$R$3,Total!W:W,B19,Total!O:O,DB!$G$5,Total!AA:AA,DB!$O$5,Total!AA:AA,DB!$G$9,Total!K:K,DB!$O$9,Total!AA:AA,$I$2)+COUNTIFS(Total!X:X,$R$3,Total!W:W,B19,Total!O:O,DB!$G$5,Total!AA:AA,DB!$O$5,Total!AA:AA,DB!$G$9,Total!AA:AA,DB!$O$9,Total!C:C,$I$2)+COUNTIFS(Total!X:X,$R$3,Total!W:W,B19,Total!AA:AA,DB!$G$5,Total!N:N,DB!$O$5,Total!M:M,DB!$G$9,Total!AA:AA,DB!$O$9,Total!AA:AA,$I$2)+COUNTIFS(Total!X:X,$R$3,Total!W:W,B19,Total!AA:AA,DB!$G$5,Total!N:N,DB!$O$5,Total!AA:AA,DB!$G$9,Total!K:K,DB!$O$9,Total!AA:AA,$I$2)+COUNTIFS(Total!X:X,$R$3,Total!W:W,B19,Total!AA:AA,DB!$G$5,Total!N:N,DB!$O$5,Total!AA:AA,DB!$G$9,Total!AA:AA,DB!$O$9,Total!C:C,$I$2)+COUNTIFS(Total!X:X,$R$3,Total!W:W,B19,Total!AA:AA,DB!$G$5,Total!AA:AA,DB!$O$5,Total!M:M,DB!$G$9,Total!K:K,DB!$O$9,Total!AA:AA,$I$2)+COUNTIFS(Total!X:X,$R$3,Total!W:W,B19,Total!AA:AA,DB!$G$5,Total!AA:AA,DB!$O$5,Total!M:M,DB!$G$9,Total!AA:AA,DB!$O$9,Total!C:C,$I$2)+COUNTIFS(Total!X:X,$R$3,Total!W:W,B19,Total!AA:AA,DB!$G$5,Total!AA:AA,DB!$O$5,Total!AA:AA,DB!$G$9,Total!K:K,DB!$O$9,Total!C:C,$I$2)+COUNTIFS(Total!X:X,$R$3,Total!W:W,B19,Total!AA:AA,DB!$G$5,Total!N:N,DB!$O$5,Total!M:M,DB!$G$9,Total!K:K,DB!$O$9,Total!C:C,$I$2)+COUNTIFS(Total!X:X,$R$3,Total!W:W,B19,Total!O:O,DB!$G$5,Total!AA:AA,DB!$O$5,Total!M:M,DB!$G$9,Total!K:K,DB!$O$9,Total!C:C,$I$2)+COUNTIFS(Total!X:X,$R$3,Total!W:W,B19,Total!O:O,DB!$G$5,Total!N:N,DB!$O$5,Total!AA:AA,DB!$G$9,Total!K:K,DB!$O$9,Total!C:C,$I$2)+COUNTIFS(Total!X:X,$R$3,Total!W:W,B19,Total!O:O,DB!$G$5,Total!N:N,DB!$O$5,Total!M:M,DB!$G$9,Total!AA:AA,DB!$O$9,Total!C:C,$I$2)+COUNTIFS(Total!X:X,$R$3,Total!W:W,B19,Total!O:O,DB!$G$5,Total!N:N,DB!$O$5,Total!M:M,DB!$G$9,Total!K:K,DB!$O$9,Total!AA:AA,$I$2)</f>
        <v>0</v>
      </c>
      <c r="S19" s="31">
        <f>COUNTIFS(Total!X:X,$S$3,Total!W:W,B19,Total!O:O,DB!$G$5,Total!N:N,DB!$O$5,Total!M:M,DB!$G$9,Total!K:K,DB!$O$9,Total!C:C,$I$2)+COUNTIFS(Total!X:X,$S$3,Total!W:W,B19,Total!AA:AA,DB!$G$5,Total!AA:AA,DB!$O$5,Total!AA:AA,DB!$G$9,Total!AA:AA,DB!$O$9,Total!AA:AA,$I$2)+COUNTIFS(Total!X:X,$S$3,Total!W:W,B19,Total!O:O,DB!$G$5,Total!AA:AA,DB!$O$5,Total!AA:AA,DB!$G$9,Total!AA:AA,DB!$O$9,Total!AA:AA,$I$2)+COUNTIFS(Total!X:X,$S$3,Total!W:W,B19,Total!AA:AA,DB!$G$5,Total!N:N,DB!$O$5,Total!AA:AA,DB!$G$9,Total!AA:AA,DB!$O$9,Total!AA:AA,$I$2)+COUNTIFS(Total!X:X,$S$3,Total!W:W,B19,Total!AA:AA,DB!$G$5,Total!AA:AA,DB!$O$5,Total!M:M,DB!$G$9,Total!AA:AA,DB!$O$9,Total!AA:AA,$I$2)+COUNTIFS(Total!X:X,$S$3,Total!W:W,B19,Total!AA:AA,DB!$G$5,Total!AA:AA,DB!$O$5,Total!AA:AA,DB!$G$9,Total!K:K,DB!$O$9,Total!AA:AA,$I$2)+COUNTIFS(Total!X:X,$S$3,Total!W:W,B19,Total!AA:AA,DB!$G$5,Total!AA:AA,DB!$O$5,Total!AA:AA,DB!$G$9,Total!AA:AA,DB!$O$9,Total!C:C,$I$2)+COUNTIFS(Total!X:X,$S$3,Total!W:W,B19,Total!O:O,DB!$G$5,Total!N:N,DB!$O$5,Total!M:M,DB!$G$9,Total!AA:AA,DB!$O$9,Total!AA:AA,$I$2)+COUNTIFS(Total!X:X,$S$3,Total!W:W,B19,Total!O:O,DB!$G$5,Total!N:N,DB!$O$5,Total!AA:AA,DB!$G$9,Total!K:K,DB!$O$9,Total!AA:AA,$I$2)+COUNTIFS(Total!X:X,$S$3,Total!W:W,B19,Total!O:O,DB!$G$5,Total!N:N,DB!$O$5,Total!AA:AA,DB!$G$9,Total!AA:AA,DB!$O$9,Total!C:C,$I$2)+COUNTIFS(Total!X:X,$S$3,Total!W:W,B19,Total!O:O,DB!$G$5,Total!AA:AA,DB!$O$5,Total!M:M,DB!$G$9,Total!K:K,DB!$O$9,Total!AA:AA,$I$2)+COUNTIFS(Total!X:X,$S$3,Total!W:W,B19,Total!O:O,DB!$G$5,Total!AA:AA,DB!$O$5,Total!M:M,DB!$G$9,Total!AA:AA,DB!$O$9,Total!C:C,$I$2)+COUNTIFS(Total!X:X,$S$3,Total!W:W,B19,Total!O:O,DB!$G$5,Total!AA:AA,DB!$O$5,Total!AA:AA,DB!$G$9,Total!K:K,DB!$O$9,Total!C:C,$I$2)+COUNTIFS(Total!X:X,$S$3,Total!W:W,B19,Total!AA:AA,DB!$G$5,Total!N:N,DB!$O$5,Total!M:M,DB!$G$9,Total!K:K,DB!$O$9,Total!AA:AA,$I$2)+COUNTIFS(Total!X:X,$S$3,Total!W:W,B19,Total!AA:AA,DB!$G$5,Total!N:N,DB!$O$5,Total!M:M,DB!$G$9,Total!AA:AA,DB!$O$9,Total!C:C,$I$2)+COUNTIFS(Total!X:X,$S$3,Total!W:W,B19,Total!AA:AA,DB!$G$5,Total!N:N,DB!$O$5,Total!AA:AA,DB!$G$9,Total!K:K,DB!$O$9,Total!C:C,$I$2)+COUNTIFS(Total!X:X,$S$3,Total!W:W,B19,Total!AA:AA,DB!$G$5,Total!AA:AA,DB!$O$5,Total!M:M,DB!$G$9,Total!K:K,DB!$O$9,Total!C:C,$I$2)+COUNTIFS(Total!X:X,$S$3,Total!W:W,B19,Total!O:O,DB!$G$5,Total!N:N,DB!$O$5,Total!AA:AA,DB!$G$9,Total!AA:AA,DB!$O$9,Total!AA:AA,$I$2)+COUNTIFS(Total!X:X,$S$3,Total!W:W,B19,Total!O:O,DB!$G$5,Total!AA:AA,DB!$O$5,Total!M:M,DB!$G$9,Total!AA:AA,DB!$O$9,Total!AA:AA,$I$2)+COUNTIFS(Total!X:X,$S$3,Total!W:W,B19,Total!O:O,DB!$G$5,Total!AA:AA,DB!$O$5,Total!AA:AA,DB!$G$9,Total!K:K,DB!$O$9,Total!AA:AA,$I$2)+COUNTIFS(Total!X:X,$S$3,Total!W:W,B19,Total!O:O,DB!$G$5,Total!AA:AA,DB!$O$5,Total!AA:AA,DB!$G$9,Total!AA:AA,DB!$O$9,Total!C:C,$I$2)+COUNTIFS(Total!X:X,$S$3,Total!W:W,B19,Total!AA:AA,DB!$G$5,Total!N:N,DB!$O$5,Total!M:M,DB!$G$9,Total!AA:AA,DB!$O$9,Total!AA:AA,$I$2)+COUNTIFS(Total!X:X,$S$3,Total!W:W,B19,Total!AA:AA,DB!$G$5,Total!N:N,DB!$O$5,Total!AA:AA,DB!$G$9,Total!K:K,DB!$O$9,Total!AA:AA,$I$2)+COUNTIFS(Total!X:X,$S$3,Total!W:W,B19,Total!AA:AA,DB!$G$5,Total!N:N,DB!$O$5,Total!AA:AA,DB!$G$9,Total!AA:AA,DB!$O$9,Total!C:C,$I$2)+COUNTIFS(Total!X:X,$S$3,Total!W:W,B19,Total!AA:AA,DB!$G$5,Total!AA:AA,DB!$O$5,Total!M:M,DB!$G$9,Total!K:K,DB!$O$9,Total!AA:AA,$I$2)+COUNTIFS(Total!X:X,$S$3,Total!W:W,B19,Total!AA:AA,DB!$G$5,Total!AA:AA,DB!$O$5,Total!M:M,DB!$G$9,Total!AA:AA,DB!$O$9,Total!C:C,$I$2)+COUNTIFS(Total!X:X,$S$3,Total!W:W,B19,Total!AA:AA,DB!$G$5,Total!AA:AA,DB!$O$5,Total!AA:AA,DB!$G$9,Total!K:K,DB!$O$9,Total!C:C,$I$2)+COUNTIFS(Total!X:X,$S$3,Total!W:W,B19,Total!AA:AA,DB!$G$5,Total!N:N,DB!$O$5,Total!M:M,DB!$G$9,Total!K:K,DB!$O$9,Total!C:C,$I$2)+COUNTIFS(Total!X:X,$S$3,Total!W:W,B19,Total!O:O,DB!$G$5,Total!AA:AA,DB!$O$5,Total!M:M,DB!$G$9,Total!K:K,DB!$O$9,Total!C:C,$I$2)+COUNTIFS(Total!X:X,$S$3,Total!W:W,B19,Total!O:O,DB!$G$5,Total!N:N,DB!$O$5,Total!AA:AA,DB!$G$9,Total!K:K,DB!$O$9,Total!C:C,$I$2)+COUNTIFS(Total!X:X,$S$3,Total!W:W,B19,Total!O:O,DB!$G$5,Total!N:N,DB!$O$5,Total!M:M,DB!$G$9,Total!AA:AA,DB!$O$9,Total!C:C,$I$2)+COUNTIFS(Total!X:X,$S$3,Total!W:W,B19,Total!O:O,DB!$G$5,Total!N:N,DB!$O$5,Total!M:M,DB!$G$9,Total!K:K,DB!$O$9,Total!AA:AA,$I$2)</f>
        <v>0</v>
      </c>
      <c r="T19" s="31">
        <f>COUNTIFS(Total!X:X,$T$3,Total!W:W,B19,Total!O:O,DB!$G$5,Total!N:N,DB!$O$5,Total!M:M,DB!$G$9,Total!K:K,DB!$O$9,Total!C:C,$I$2)+COUNTIFS(Total!X:X,$T$3,Total!W:W,B19,Total!AA:AA,DB!$G$5,Total!AA:AA,DB!$O$5,Total!AA:AA,DB!$G$9,Total!AA:AA,DB!$O$9,Total!AA:AA,$I$2)+COUNTIFS(Total!X:X,$T$3,Total!W:W,B19,Total!O:O,DB!$G$5,Total!AA:AA,DB!$O$5,Total!AA:AA,DB!$G$9,Total!AA:AA,DB!$O$9,Total!AA:AA,$I$2)+COUNTIFS(Total!X:X,$T$3,Total!W:W,B19,Total!AA:AA,DB!$G$5,Total!N:N,DB!$O$5,Total!AA:AA,DB!$G$9,Total!AA:AA,DB!$O$9,Total!AA:AA,$I$2)+COUNTIFS(Total!X:X,$T$3,Total!W:W,B19,Total!AA:AA,DB!$G$5,Total!AA:AA,DB!$O$5,Total!M:M,DB!$G$9,Total!AA:AA,DB!$O$9,Total!AA:AA,$I$2)+COUNTIFS(Total!X:X,$T$3,Total!W:W,B19,Total!AA:AA,DB!$G$5,Total!AA:AA,DB!$O$5,Total!AA:AA,DB!$G$9,Total!K:K,DB!$O$9,Total!AA:AA,$I$2)+COUNTIFS(Total!X:X,$T$3,Total!W:W,B19,Total!AA:AA,DB!$G$5,Total!AA:AA,DB!$O$5,Total!AA:AA,DB!$G$9,Total!AA:AA,DB!$O$9,Total!C:C,$I$2)+COUNTIFS(Total!X:X,$T$3,Total!W:W,B19,Total!O:O,DB!$G$5,Total!N:N,DB!$O$5,Total!M:M,DB!$G$9,Total!AA:AA,DB!$O$9,Total!AA:AA,$I$2)+COUNTIFS(Total!X:X,$T$3,Total!W:W,B19,Total!O:O,DB!$G$5,Total!N:N,DB!$O$5,Total!AA:AA,DB!$G$9,Total!K:K,DB!$O$9,Total!AA:AA,$I$2)+COUNTIFS(Total!X:X,$T$3,Total!W:W,B19,Total!O:O,DB!$G$5,Total!N:N,DB!$O$5,Total!AA:AA,DB!$G$9,Total!AA:AA,DB!$O$9,Total!C:C,$I$2)+COUNTIFS(Total!X:X,$T$3,Total!W:W,B19,Total!O:O,DB!$G$5,Total!AA:AA,DB!$O$5,Total!M:M,DB!$G$9,Total!K:K,DB!$O$9,Total!AA:AA,$I$2)+COUNTIFS(Total!X:X,$T$3,Total!W:W,B19,Total!O:O,DB!$G$5,Total!AA:AA,DB!$O$5,Total!M:M,DB!$G$9,Total!AA:AA,DB!$O$9,Total!C:C,$I$2)+COUNTIFS(Total!X:X,$T$3,Total!W:W,B19,Total!O:O,DB!$G$5,Total!AA:AA,DB!$O$5,Total!AA:AA,DB!$G$9,Total!K:K,DB!$O$9,Total!C:C,$I$2)+COUNTIFS(Total!X:X,$T$3,Total!W:W,B19,Total!AA:AA,DB!$G$5,Total!N:N,DB!$O$5,Total!M:M,DB!$G$9,Total!K:K,DB!$O$9,Total!AA:AA,$I$2)+COUNTIFS(Total!X:X,$T$3,Total!W:W,B19,Total!AA:AA,DB!$G$5,Total!N:N,DB!$O$5,Total!M:M,DB!$G$9,Total!AA:AA,DB!$O$9,Total!C:C,$I$2)+COUNTIFS(Total!X:X,$T$3,Total!W:W,B19,Total!AA:AA,DB!$G$5,Total!N:N,DB!$O$5,Total!AA:AA,DB!$G$9,Total!K:K,DB!$O$9,Total!C:C,$I$2)+COUNTIFS(Total!X:X,$T$3,Total!W:W,B19,Total!AA:AA,DB!$G$5,Total!AA:AA,DB!$O$5,Total!M:M,DB!$G$9,Total!K:K,DB!$O$9,Total!C:C,$I$2)+COUNTIFS(Total!X:X,$T$3,Total!W:W,B19,Total!O:O,DB!$G$5,Total!N:N,DB!$O$5,Total!AA:AA,DB!$G$9,Total!AA:AA,DB!$O$9,Total!AA:AA,$I$2)+COUNTIFS(Total!X:X,$T$3,Total!W:W,B19,Total!O:O,DB!$G$5,Total!AA:AA,DB!$O$5,Total!M:M,DB!$G$9,Total!AA:AA,DB!$O$9,Total!AA:AA,$I$2)+COUNTIFS(Total!X:X,$T$3,Total!W:W,B19,Total!O:O,DB!$G$5,Total!AA:AA,DB!$O$5,Total!AA:AA,DB!$G$9,Total!K:K,DB!$O$9,Total!AA:AA,$I$2)+COUNTIFS(Total!X:X,$T$3,Total!W:W,B19,Total!O:O,DB!$G$5,Total!AA:AA,DB!$O$5,Total!AA:AA,DB!$G$9,Total!AA:AA,DB!$O$9,Total!C:C,$I$2)+COUNTIFS(Total!X:X,$T$3,Total!W:W,B19,Total!AA:AA,DB!$G$5,Total!N:N,DB!$O$5,Total!M:M,DB!$G$9,Total!AA:AA,DB!$O$9,Total!AA:AA,$I$2)+COUNTIFS(Total!X:X,$T$3,Total!W:W,B19,Total!AA:AA,DB!$G$5,Total!N:N,DB!$O$5,Total!AA:AA,DB!$G$9,Total!K:K,DB!$O$9,Total!AA:AA,$I$2)+COUNTIFS(Total!X:X,$T$3,Total!W:W,B19,Total!AA:AA,DB!$G$5,Total!N:N,DB!$O$5,Total!AA:AA,DB!$G$9,Total!AA:AA,DB!$O$9,Total!C:C,$I$2)+COUNTIFS(Total!X:X,$T$3,Total!W:W,B19,Total!AA:AA,DB!$G$5,Total!AA:AA,DB!$O$5,Total!M:M,DB!$G$9,Total!K:K,DB!$O$9,Total!AA:AA,$I$2)+COUNTIFS(Total!X:X,$T$3,Total!W:W,B19,Total!AA:AA,DB!$G$5,Total!AA:AA,DB!$O$5,Total!M:M,DB!$G$9,Total!AA:AA,DB!$O$9,Total!C:C,$I$2)+COUNTIFS(Total!X:X,$T$3,Total!W:W,B19,Total!AA:AA,DB!$G$5,Total!AA:AA,DB!$O$5,Total!AA:AA,DB!$G$9,Total!K:K,DB!$O$9,Total!C:C,$I$2)+COUNTIFS(Total!X:X,$T$3,Total!W:W,B19,Total!AA:AA,DB!$G$5,Total!N:N,DB!$O$5,Total!M:M,DB!$G$9,Total!K:K,DB!$O$9,Total!C:C,$I$2)+COUNTIFS(Total!X:X,$T$3,Total!W:W,B19,Total!O:O,DB!$G$5,Total!AA:AA,DB!$O$5,Total!M:M,DB!$G$9,Total!K:K,DB!$O$9,Total!C:C,$I$2)+COUNTIFS(Total!X:X,$T$3,Total!W:W,B19,Total!O:O,DB!$G$5,Total!N:N,DB!$O$5,Total!AA:AA,DB!$G$9,Total!K:K,DB!$O$9,Total!C:C,$I$2)+COUNTIFS(Total!X:X,$T$3,Total!W:W,B19,Total!O:O,DB!$G$5,Total!N:N,DB!$O$5,Total!M:M,DB!$G$9,Total!AA:AA,DB!$O$9,Total!C:C,$I$2)+COUNTIFS(Total!X:X,$T$3,Total!W:W,B19,Total!O:O,DB!$G$5,Total!N:N,DB!$O$5,Total!M:M,DB!$G$9,Total!K:K,DB!$O$9,Total!AA:AA,$I$2)</f>
        <v>0</v>
      </c>
      <c r="U19" s="31">
        <f>COUNTIFS(Total!X:X,$U$3,Total!W:W,B19,Total!O:O,DB!$G$5,Total!N:N,DB!$O$5,Total!M:M,DB!$G$9,Total!K:K,DB!$O$9,Total!C:C,$I$2)+COUNTIFS(Total!X:X,$U$3,Total!W:W,B19,Total!AA:AA,DB!$G$5,Total!AA:AA,DB!$O$5,Total!AA:AA,DB!$G$9,Total!AA:AA,DB!$O$9,Total!AA:AA,$I$2)+COUNTIFS(Total!X:X,$U$3,Total!W:W,B19,Total!O:O,DB!$G$5,Total!AA:AA,DB!$O$5,Total!AA:AA,DB!$G$9,Total!AA:AA,DB!$O$9,Total!AA:AA,$I$2)+COUNTIFS(Total!X:X,$U$3,Total!W:W,B19,Total!AA:AA,DB!$G$5,Total!N:N,DB!$O$5,Total!AA:AA,DB!$G$9,Total!AA:AA,DB!$O$9,Total!AA:AA,$I$2)+COUNTIFS(Total!X:X,$U$3,Total!W:W,B19,Total!AA:AA,DB!$G$5,Total!AA:AA,DB!$O$5,Total!M:M,DB!$G$9,Total!AA:AA,DB!$O$9,Total!AA:AA,$I$2)+COUNTIFS(Total!X:X,$U$3,Total!W:W,B19,Total!AA:AA,DB!$G$5,Total!AA:AA,DB!$O$5,Total!AA:AA,DB!$G$9,Total!K:K,DB!$O$9,Total!AA:AA,$I$2)+COUNTIFS(Total!X:X,$U$3,Total!W:W,B19,Total!AA:AA,DB!$G$5,Total!AA:AA,DB!$O$5,Total!AA:AA,DB!$G$9,Total!AA:AA,DB!$O$9,Total!C:C,$I$2)+COUNTIFS(Total!X:X,$U$3,Total!W:W,B19,Total!O:O,DB!$G$5,Total!N:N,DB!$O$5,Total!M:M,DB!$G$9,Total!AA:AA,DB!$O$9,Total!AA:AA,$I$2)+COUNTIFS(Total!X:X,$U$3,Total!W:W,B19,Total!O:O,DB!$G$5,Total!N:N,DB!$O$5,Total!AA:AA,DB!$G$9,Total!K:K,DB!$O$9,Total!AA:AA,$I$2)+COUNTIFS(Total!X:X,$U$3,Total!W:W,B19,Total!O:O,DB!$G$5,Total!N:N,DB!$O$5,Total!AA:AA,DB!$G$9,Total!AA:AA,DB!$O$9,Total!C:C,$I$2)+COUNTIFS(Total!X:X,$U$3,Total!W:W,B19,Total!O:O,DB!$G$5,Total!AA:AA,DB!$O$5,Total!M:M,DB!$G$9,Total!K:K,DB!$O$9,Total!AA:AA,$I$2)+COUNTIFS(Total!X:X,$U$3,Total!W:W,B19,Total!O:O,DB!$G$5,Total!AA:AA,DB!$O$5,Total!M:M,DB!$G$9,Total!AA:AA,DB!$O$9,Total!C:C,$I$2)+COUNTIFS(Total!X:X,$U$3,Total!W:W,B19,Total!O:O,DB!$G$5,Total!AA:AA,DB!$O$5,Total!AA:AA,DB!$G$9,Total!K:K,DB!$O$9,Total!C:C,$I$2)+COUNTIFS(Total!X:X,$U$3,Total!W:W,B19,Total!AA:AA,DB!$G$5,Total!N:N,DB!$O$5,Total!M:M,DB!$G$9,Total!K:K,DB!$O$9,Total!AA:AA,$I$2)+COUNTIFS(Total!X:X,$U$3,Total!W:W,B19,Total!AA:AA,DB!$G$5,Total!N:N,DB!$O$5,Total!M:M,DB!$G$9,Total!AA:AA,DB!$O$9,Total!C:C,$I$2)+COUNTIFS(Total!X:X,$U$3,Total!W:W,B19,Total!AA:AA,DB!$G$5,Total!N:N,DB!$O$5,Total!AA:AA,DB!$G$9,Total!K:K,DB!$O$9,Total!C:C,$I$2)+COUNTIFS(Total!X:X,$U$3,Total!W:W,B19,Total!AA:AA,DB!$G$5,Total!AA:AA,DB!$O$5,Total!M:M,DB!$G$9,Total!K:K,DB!$O$9,Total!C:C,$I$2)+COUNTIFS(Total!X:X,$U$3,Total!W:W,B19,Total!O:O,DB!$G$5,Total!N:N,DB!$O$5,Total!AA:AA,DB!$G$9,Total!AA:AA,DB!$O$9,Total!AA:AA,$I$2)+COUNTIFS(Total!X:X,$U$3,Total!W:W,B19,Total!O:O,DB!$G$5,Total!AA:AA,DB!$O$5,Total!M:M,DB!$G$9,Total!AA:AA,DB!$O$9,Total!AA:AA,$I$2)+COUNTIFS(Total!X:X,$U$3,Total!W:W,B19,Total!O:O,DB!$G$5,Total!AA:AA,DB!$O$5,Total!AA:AA,DB!$G$9,Total!K:K,DB!$O$9,Total!AA:AA,$I$2)+COUNTIFS(Total!X:X,$U$3,Total!W:W,B19,Total!O:O,DB!$G$5,Total!AA:AA,DB!$O$5,Total!AA:AA,DB!$G$9,Total!AA:AA,DB!$O$9,Total!C:C,$I$2)+COUNTIFS(Total!X:X,$U$3,Total!W:W,B19,Total!AA:AA,DB!$G$5,Total!N:N,DB!$O$5,Total!M:M,DB!$G$9,Total!AA:AA,DB!$O$9,Total!AA:AA,$I$2)+COUNTIFS(Total!X:X,$U$3,Total!W:W,B19,Total!AA:AA,DB!$G$5,Total!N:N,DB!$O$5,Total!AA:AA,DB!$G$9,Total!K:K,DB!$O$9,Total!AA:AA,$I$2)+COUNTIFS(Total!X:X,$U$3,Total!W:W,B19,Total!AA:AA,DB!$G$5,Total!N:N,DB!$O$5,Total!AA:AA,DB!$G$9,Total!AA:AA,DB!$O$9,Total!C:C,$I$2)+COUNTIFS(Total!X:X,$U$3,Total!W:W,B19,Total!AA:AA,DB!$G$5,Total!AA:AA,DB!$O$5,Total!M:M,DB!$G$9,Total!K:K,DB!$O$9,Total!AA:AA,$I$2)+COUNTIFS(Total!X:X,$U$3,Total!W:W,B19,Total!AA:AA,DB!$G$5,Total!AA:AA,DB!$O$5,Total!M:M,DB!$G$9,Total!AA:AA,DB!$O$9,Total!C:C,$I$2)+COUNTIFS(Total!X:X,$U$3,Total!W:W,B19,Total!AA:AA,DB!$G$5,Total!AA:AA,DB!$O$5,Total!AA:AA,DB!$G$9,Total!K:K,DB!$O$9,Total!C:C,$I$2)+COUNTIFS(Total!X:X,$U$3,Total!W:W,B19,Total!AA:AA,DB!$G$5,Total!N:N,DB!$O$5,Total!M:M,DB!$G$9,Total!K:K,DB!$O$9,Total!C:C,$I$2)+COUNTIFS(Total!X:X,$U$3,Total!W:W,B19,Total!O:O,DB!$G$5,Total!AA:AA,DB!$O$5,Total!M:M,DB!$G$9,Total!K:K,DB!$O$9,Total!C:C,$I$2)+COUNTIFS(Total!X:X,$U$3,Total!W:W,B19,Total!O:O,DB!$G$5,Total!N:N,DB!$O$5,Total!AA:AA,DB!$G$9,Total!K:K,DB!$O$9,Total!C:C,$I$2)+COUNTIFS(Total!X:X,$U$3,Total!W:W,B19,Total!O:O,DB!$G$5,Total!N:N,DB!$O$5,Total!M:M,DB!$G$9,Total!AA:AA,DB!$O$9,Total!C:C,$I$2)+COUNTIFS(Total!X:X,$U$3,Total!W:W,B19,Total!O:O,DB!$G$5,Total!N:N,DB!$O$5,Total!M:M,DB!$G$9,Total!K:K,DB!$O$9,Total!AA:AA,$I$2)</f>
        <v>0</v>
      </c>
      <c r="V19" s="31">
        <f>COUNTIFS(Total!X:X,$V$3,Total!W:W,B19,Total!O:O,DB!$G$5,Total!N:N,DB!$O$5,Total!M:M,DB!$G$9,Total!K:K,DB!$O$9,Total!C:C,$I$2)+COUNTIFS(Total!X:X,$V$3,Total!W:W,B19,Total!AA:AA,DB!$G$5,Total!AA:AA,DB!$O$5,Total!AA:AA,DB!$G$9,Total!AA:AA,DB!$O$9,Total!AA:AA,$I$2)+COUNTIFS(Total!X:X,$V$3,Total!W:W,B19,Total!O:O,DB!$G$5,Total!AA:AA,DB!$O$5,Total!AA:AA,DB!$G$9,Total!AA:AA,DB!$O$9,Total!AA:AA,$I$2)+COUNTIFS(Total!X:X,$V$3,Total!W:W,B19,Total!AA:AA,DB!$G$5,Total!N:N,DB!$O$5,Total!AA:AA,DB!$G$9,Total!AA:AA,DB!$O$9,Total!AA:AA,$I$2)+COUNTIFS(Total!X:X,$V$3,Total!W:W,B19,Total!AA:AA,DB!$G$5,Total!AA:AA,DB!$O$5,Total!M:M,DB!$G$9,Total!AA:AA,DB!$O$9,Total!AA:AA,$I$2)+COUNTIFS(Total!X:X,$V$3,Total!W:W,B19,Total!AA:AA,DB!$G$5,Total!AA:AA,DB!$O$5,Total!AA:AA,DB!$G$9,Total!K:K,DB!$O$9,Total!AA:AA,$I$2)+COUNTIFS(Total!X:X,$V$3,Total!W:W,B19,Total!AA:AA,DB!$G$5,Total!AA:AA,DB!$O$5,Total!AA:AA,DB!$G$9,Total!AA:AA,DB!$O$9,Total!C:C,$I$2)+COUNTIFS(Total!X:X,$V$3,Total!W:W,B19,Total!O:O,DB!$G$5,Total!N:N,DB!$O$5,Total!M:M,DB!$G$9,Total!AA:AA,DB!$O$9,Total!AA:AA,$I$2)+COUNTIFS(Total!X:X,$V$3,Total!W:W,B19,Total!O:O,DB!$G$5,Total!N:N,DB!$O$5,Total!AA:AA,DB!$G$9,Total!K:K,DB!$O$9,Total!AA:AA,$I$2)+COUNTIFS(Total!X:X,$V$3,Total!W:W,B19,Total!O:O,DB!$G$5,Total!N:N,DB!$O$5,Total!AA:AA,DB!$G$9,Total!AA:AA,DB!$O$9,Total!C:C,$I$2)+COUNTIFS(Total!X:X,$V$3,Total!W:W,B19,Total!O:O,DB!$G$5,Total!AA:AA,DB!$O$5,Total!M:M,DB!$G$9,Total!K:K,DB!$O$9,Total!AA:AA,$I$2)+COUNTIFS(Total!X:X,$V$3,Total!W:W,B19,Total!O:O,DB!$G$5,Total!AA:AA,DB!$O$5,Total!M:M,DB!$G$9,Total!AA:AA,DB!$O$9,Total!C:C,$I$2)+COUNTIFS(Total!X:X,$V$3,Total!W:W,B19,Total!O:O,DB!$G$5,Total!AA:AA,DB!$O$5,Total!AA:AA,DB!$G$9,Total!K:K,DB!$O$9,Total!C:C,$I$2)+COUNTIFS(Total!X:X,$V$3,Total!W:W,B19,Total!AA:AA,DB!$G$5,Total!N:N,DB!$O$5,Total!M:M,DB!$G$9,Total!K:K,DB!$O$9,Total!AA:AA,$I$2)+COUNTIFS(Total!X:X,$V$3,Total!W:W,B19,Total!AA:AA,DB!$G$5,Total!N:N,DB!$O$5,Total!M:M,DB!$G$9,Total!AA:AA,DB!$O$9,Total!C:C,$I$2)+COUNTIFS(Total!X:X,$V$3,Total!W:W,B19,Total!AA:AA,DB!$G$5,Total!N:N,DB!$O$5,Total!AA:AA,DB!$G$9,Total!K:K,DB!$O$9,Total!C:C,$I$2)+COUNTIFS(Total!X:X,$V$3,Total!W:W,B19,Total!AA:AA,DB!$G$5,Total!AA:AA,DB!$O$5,Total!M:M,DB!$G$9,Total!K:K,DB!$O$9,Total!C:C,$I$2)+COUNTIFS(Total!X:X,$V$3,Total!W:W,B19,Total!O:O,DB!$G$5,Total!N:N,DB!$O$5,Total!AA:AA,DB!$G$9,Total!AA:AA,DB!$O$9,Total!AA:AA,$I$2)+COUNTIFS(Total!X:X,$V$3,Total!W:W,B19,Total!O:O,DB!$G$5,Total!AA:AA,DB!$O$5,Total!M:M,DB!$G$9,Total!AA:AA,DB!$O$9,Total!AA:AA,$I$2)+COUNTIFS(Total!X:X,$V$3,Total!W:W,B19,Total!O:O,DB!$G$5,Total!AA:AA,DB!$O$5,Total!AA:AA,DB!$G$9,Total!K:K,DB!$O$9,Total!AA:AA,$I$2)+COUNTIFS(Total!X:X,$V$3,Total!W:W,B19,Total!O:O,DB!$G$5,Total!AA:AA,DB!$O$5,Total!AA:AA,DB!$G$9,Total!AA:AA,DB!$O$9,Total!C:C,$I$2)+COUNTIFS(Total!X:X,$V$3,Total!W:W,B19,Total!AA:AA,DB!$G$5,Total!N:N,DB!$O$5,Total!M:M,DB!$G$9,Total!AA:AA,DB!$O$9,Total!AA:AA,$I$2)+COUNTIFS(Total!X:X,$V$3,Total!W:W,B19,Total!AA:AA,DB!$G$5,Total!N:N,DB!$O$5,Total!AA:AA,DB!$G$9,Total!K:K,DB!$O$9,Total!AA:AA,$I$2)+COUNTIFS(Total!X:X,$V$3,Total!W:W,B19,Total!AA:AA,DB!$G$5,Total!N:N,DB!$O$5,Total!AA:AA,DB!$G$9,Total!AA:AA,DB!$O$9,Total!C:C,$I$2)+COUNTIFS(Total!X:X,$V$3,Total!W:W,B19,Total!AA:AA,DB!$G$5,Total!AA:AA,DB!$O$5,Total!M:M,DB!$G$9,Total!K:K,DB!$O$9,Total!AA:AA,$I$2)+COUNTIFS(Total!X:X,$V$3,Total!W:W,B19,Total!AA:AA,DB!$G$5,Total!AA:AA,DB!$O$5,Total!M:M,DB!$G$9,Total!AA:AA,DB!$O$9,Total!C:C,$I$2)+COUNTIFS(Total!X:X,$V$3,Total!W:W,B19,Total!AA:AA,DB!$G$5,Total!AA:AA,DB!$O$5,Total!AA:AA,DB!$G$9,Total!K:K,DB!$O$9,Total!C:C,$I$2)+COUNTIFS(Total!X:X,$V$3,Total!W:W,B19,Total!AA:AA,DB!$G$5,Total!N:N,DB!$O$5,Total!M:M,DB!$G$9,Total!K:K,DB!$O$9,Total!C:C,$I$2)+COUNTIFS(Total!X:X,$V$3,Total!W:W,B19,Total!O:O,DB!$G$5,Total!AA:AA,DB!$O$5,Total!M:M,DB!$G$9,Total!K:K,DB!$O$9,Total!C:C,$I$2)+COUNTIFS(Total!X:X,$V$3,Total!W:W,B19,Total!O:O,DB!$G$5,Total!N:N,DB!$O$5,Total!AA:AA,DB!$G$9,Total!K:K,DB!$O$9,Total!C:C,$I$2)+COUNTIFS(Total!X:X,$V$3,Total!W:W,B19,Total!O:O,DB!$G$5,Total!N:N,DB!$O$5,Total!M:M,DB!$G$9,Total!AA:AA,DB!$O$9,Total!C:C,$I$2)+COUNTIFS(Total!X:X,$V$3,Total!W:W,B19,Total!O:O,DB!$G$5,Total!N:N,DB!$O$5,Total!M:M,DB!$G$9,Total!K:K,DB!$O$9,Total!AA:AA,$I$2)</f>
        <v>0</v>
      </c>
      <c r="W19" s="31">
        <f>COUNTIFS(Total!X:X,$W$3,Total!W:W,B19,Total!O:O,DB!$G$5,Total!N:N,DB!$O$5,Total!M:M,DB!$G$9,Total!K:K,DB!$O$9,Total!C:C,$I$2)+COUNTIFS(Total!X:X,$W$3,Total!W:W,B19,Total!AA:AA,DB!$G$5,Total!AA:AA,DB!$O$5,Total!AA:AA,DB!$G$9,Total!AA:AA,DB!$O$9,Total!AA:AA,$I$2)+COUNTIFS(Total!X:X,$W$3,Total!W:W,B19,Total!O:O,DB!$G$5,Total!AA:AA,DB!$O$5,Total!AA:AA,DB!$G$9,Total!AA:AA,DB!$O$9,Total!AA:AA,$I$2)+COUNTIFS(Total!X:X,$W$3,Total!W:W,B19,Total!AA:AA,DB!$G$5,Total!N:N,DB!$O$5,Total!AA:AA,DB!$G$9,Total!AA:AA,DB!$O$9,Total!AA:AA,$I$2)+COUNTIFS(Total!X:X,$W$3,Total!W:W,B19,Total!AA:AA,DB!$G$5,Total!AA:AA,DB!$O$5,Total!M:M,DB!$G$9,Total!AA:AA,DB!$O$9,Total!AA:AA,$I$2)+COUNTIFS(Total!X:X,$W$3,Total!W:W,B19,Total!AA:AA,DB!$G$5,Total!AA:AA,DB!$O$5,Total!AA:AA,DB!$G$9,Total!K:K,DB!$O$9,Total!AA:AA,$I$2)+COUNTIFS(Total!X:X,$W$3,Total!W:W,B19,Total!AA:AA,DB!$G$5,Total!AA:AA,DB!$O$5,Total!AA:AA,DB!$G$9,Total!AA:AA,DB!$O$9,Total!C:C,$I$2)+COUNTIFS(Total!X:X,$W$3,Total!W:W,B19,Total!O:O,DB!$G$5,Total!N:N,DB!$O$5,Total!M:M,DB!$G$9,Total!AA:AA,DB!$O$9,Total!AA:AA,$I$2)+COUNTIFS(Total!X:X,$W$3,Total!W:W,B19,Total!O:O,DB!$G$5,Total!N:N,DB!$O$5,Total!AA:AA,DB!$G$9,Total!K:K,DB!$O$9,Total!AA:AA,$I$2)+COUNTIFS(Total!X:X,$W$3,Total!W:W,B19,Total!O:O,DB!$G$5,Total!N:N,DB!$O$5,Total!AA:AA,DB!$G$9,Total!AA:AA,DB!$O$9,Total!C:C,$I$2)+COUNTIFS(Total!X:X,$W$3,Total!W:W,B19,Total!O:O,DB!$G$5,Total!AA:AA,DB!$O$5,Total!M:M,DB!$G$9,Total!K:K,DB!$O$9,Total!AA:AA,$I$2)+COUNTIFS(Total!X:X,$W$3,Total!W:W,B19,Total!O:O,DB!$G$5,Total!AA:AA,DB!$O$5,Total!M:M,DB!$G$9,Total!AA:AA,DB!$O$9,Total!C:C,$I$2)+COUNTIFS(Total!X:X,$W$3,Total!W:W,B19,Total!O:O,DB!$G$5,Total!AA:AA,DB!$O$5,Total!AA:AA,DB!$G$9,Total!K:K,DB!$O$9,Total!C:C,$I$2)+COUNTIFS(Total!X:X,$W$3,Total!W:W,B19,Total!AA:AA,DB!$G$5,Total!N:N,DB!$O$5,Total!M:M,DB!$G$9,Total!K:K,DB!$O$9,Total!AA:AA,$I$2)+COUNTIFS(Total!X:X,$W$3,Total!W:W,B19,Total!AA:AA,DB!$G$5,Total!N:N,DB!$O$5,Total!M:M,DB!$G$9,Total!AA:AA,DB!$O$9,Total!C:C,$I$2)+COUNTIFS(Total!X:X,$W$3,Total!W:W,B19,Total!AA:AA,DB!$G$5,Total!N:N,DB!$O$5,Total!AA:AA,DB!$G$9,Total!K:K,DB!$O$9,Total!C:C,$I$2)+COUNTIFS(Total!X:X,$W$3,Total!W:W,B19,Total!AA:AA,DB!$G$5,Total!AA:AA,DB!$O$5,Total!M:M,DB!$G$9,Total!K:K,DB!$O$9,Total!C:C,$I$2)+COUNTIFS(Total!X:X,$W$3,Total!W:W,B19,Total!O:O,DB!$G$5,Total!N:N,DB!$O$5,Total!AA:AA,DB!$G$9,Total!AA:AA,DB!$O$9,Total!AA:AA,$I$2)+COUNTIFS(Total!X:X,$W$3,Total!W:W,B19,Total!O:O,DB!$G$5,Total!AA:AA,DB!$O$5,Total!M:M,DB!$G$9,Total!AA:AA,DB!$O$9,Total!AA:AA,$I$2)+COUNTIFS(Total!X:X,$W$3,Total!W:W,B19,Total!O:O,DB!$G$5,Total!AA:AA,DB!$O$5,Total!AA:AA,DB!$G$9,Total!K:K,DB!$O$9,Total!AA:AA,$I$2)+COUNTIFS(Total!X:X,$W$3,Total!W:W,B19,Total!O:O,DB!$G$5,Total!AA:AA,DB!$O$5,Total!AA:AA,DB!$G$9,Total!AA:AA,DB!$O$9,Total!C:C,$I$2)+COUNTIFS(Total!X:X,$W$3,Total!W:W,B19,Total!AA:AA,DB!$G$5,Total!N:N,DB!$O$5,Total!M:M,DB!$G$9,Total!AA:AA,DB!$O$9,Total!AA:AA,$I$2)+COUNTIFS(Total!X:X,$W$3,Total!W:W,B19,Total!AA:AA,DB!$G$5,Total!N:N,DB!$O$5,Total!AA:AA,DB!$G$9,Total!K:K,DB!$O$9,Total!AA:AA,$I$2)+COUNTIFS(Total!X:X,$W$3,Total!W:W,B19,Total!AA:AA,DB!$G$5,Total!N:N,DB!$O$5,Total!AA:AA,DB!$G$9,Total!AA:AA,DB!$O$9,Total!C:C,$I$2)+COUNTIFS(Total!X:X,$W$3,Total!W:W,B19,Total!AA:AA,DB!$G$5,Total!AA:AA,DB!$O$5,Total!M:M,DB!$G$9,Total!K:K,DB!$O$9,Total!AA:AA,$I$2)+COUNTIFS(Total!X:X,$W$3,Total!W:W,B19,Total!AA:AA,DB!$G$5,Total!AA:AA,DB!$O$5,Total!M:M,DB!$G$9,Total!AA:AA,DB!$O$9,Total!C:C,$I$2)+COUNTIFS(Total!X:X,$W$3,Total!W:W,B19,Total!AA:AA,DB!$G$5,Total!AA:AA,DB!$O$5,Total!AA:AA,DB!$G$9,Total!K:K,DB!$O$9,Total!C:C,$I$2)+COUNTIFS(Total!X:X,$W$3,Total!W:W,B19,Total!AA:AA,DB!$G$5,Total!N:N,DB!$O$5,Total!M:M,DB!$G$9,Total!K:K,DB!$O$9,Total!C:C,$I$2)+COUNTIFS(Total!X:X,$W$3,Total!W:W,B19,Total!O:O,DB!$G$5,Total!AA:AA,DB!$O$5,Total!M:M,DB!$G$9,Total!K:K,DB!$O$9,Total!C:C,$I$2)+COUNTIFS(Total!X:X,$W$3,Total!W:W,B19,Total!O:O,DB!$G$5,Total!N:N,DB!$O$5,Total!AA:AA,DB!$G$9,Total!K:K,DB!$O$9,Total!C:C,$I$2)+COUNTIFS(Total!X:X,$W$3,Total!W:W,B19,Total!O:O,DB!$G$5,Total!N:N,DB!$O$5,Total!M:M,DB!$G$9,Total!AA:AA,DB!$O$9,Total!C:C,$I$2)+COUNTIFS(Total!X:X,$W$3,Total!W:W,B19,Total!O:O,DB!$G$5,Total!N:N,DB!$O$5,Total!M:M,DB!$G$9,Total!K:K,DB!$O$9,Total!AA:AA,$I$2)</f>
        <v>0</v>
      </c>
      <c r="X19" s="31">
        <f>COUNTIFS(Total!X:X,$X$3,Total!W:W,B19,Total!O:O,DB!$G$5,Total!N:N,DB!$O$5,Total!M:M,DB!$G$9,Total!K:K,DB!$O$9,Total!C:C,$I$2)+COUNTIFS(Total!X:X,$X$3,Total!W:W,B19,Total!AA:AA,DB!$G$5,Total!AA:AA,DB!$O$5,Total!AA:AA,DB!$G$9,Total!AA:AA,DB!$O$9,Total!AA:AA,$I$2)+COUNTIFS(Total!X:X,$X$3,Total!W:W,B19,Total!O:O,DB!$G$5,Total!AA:AA,DB!$O$5,Total!AA:AA,DB!$G$9,Total!AA:AA,DB!$O$9,Total!AA:AA,$I$2)+COUNTIFS(Total!X:X,$X$3,Total!W:W,B19,Total!AA:AA,DB!$G$5,Total!N:N,DB!$O$5,Total!AA:AA,DB!$G$9,Total!AA:AA,DB!$O$9,Total!AA:AA,$I$2)+COUNTIFS(Total!X:X,$X$3,Total!W:W,B19,Total!AA:AA,DB!$G$5,Total!AA:AA,DB!$O$5,Total!M:M,DB!$G$9,Total!AA:AA,DB!$O$9,Total!AA:AA,$I$2)+COUNTIFS(Total!X:X,$X$3,Total!W:W,B19,Total!AA:AA,DB!$G$5,Total!AA:AA,DB!$O$5,Total!AA:AA,DB!$G$9,Total!K:K,DB!$O$9,Total!AA:AA,$I$2)+COUNTIFS(Total!X:X,$X$3,Total!W:W,B19,Total!AA:AA,DB!$G$5,Total!AA:AA,DB!$O$5,Total!AA:AA,DB!$G$9,Total!AA:AA,DB!$O$9,Total!C:C,$I$2)+COUNTIFS(Total!X:X,$X$3,Total!W:W,B19,Total!O:O,DB!$G$5,Total!N:N,DB!$O$5,Total!M:M,DB!$G$9,Total!AA:AA,DB!$O$9,Total!AA:AA,$I$2)+COUNTIFS(Total!X:X,$X$3,Total!W:W,B19,Total!O:O,DB!$G$5,Total!N:N,DB!$O$5,Total!AA:AA,DB!$G$9,Total!K:K,DB!$O$9,Total!AA:AA,$I$2)+COUNTIFS(Total!X:X,$X$3,Total!W:W,B19,Total!O:O,DB!$G$5,Total!N:N,DB!$O$5,Total!AA:AA,DB!$G$9,Total!AA:AA,DB!$O$9,Total!C:C,$I$2)+COUNTIFS(Total!X:X,$X$3,Total!W:W,B19,Total!O:O,DB!$G$5,Total!AA:AA,DB!$O$5,Total!M:M,DB!$G$9,Total!K:K,DB!$O$9,Total!AA:AA,$I$2)+COUNTIFS(Total!X:X,$X$3,Total!W:W,B19,Total!O:O,DB!$G$5,Total!AA:AA,DB!$O$5,Total!M:M,DB!$G$9,Total!AA:AA,DB!$O$9,Total!C:C,$I$2)+COUNTIFS(Total!X:X,$X$3,Total!W:W,B19,Total!O:O,DB!$G$5,Total!AA:AA,DB!$O$5,Total!AA:AA,DB!$G$9,Total!K:K,DB!$O$9,Total!C:C,$I$2)+COUNTIFS(Total!X:X,$X$3,Total!W:W,B19,Total!AA:AA,DB!$G$5,Total!N:N,DB!$O$5,Total!M:M,DB!$G$9,Total!K:K,DB!$O$9,Total!AA:AA,$I$2)+COUNTIFS(Total!X:X,$X$3,Total!W:W,B19,Total!AA:AA,DB!$G$5,Total!N:N,DB!$O$5,Total!M:M,DB!$G$9,Total!AA:AA,DB!$O$9,Total!C:C,$I$2)+COUNTIFS(Total!X:X,$X$3,Total!W:W,B19,Total!AA:AA,DB!$G$5,Total!N:N,DB!$O$5,Total!AA:AA,DB!$G$9,Total!K:K,DB!$O$9,Total!C:C,$I$2)+COUNTIFS(Total!X:X,$X$3,Total!W:W,B19,Total!AA:AA,DB!$G$5,Total!AA:AA,DB!$O$5,Total!M:M,DB!$G$9,Total!K:K,DB!$O$9,Total!C:C,$I$2)+COUNTIFS(Total!X:X,$X$3,Total!W:W,B19,Total!O:O,DB!$G$5,Total!N:N,DB!$O$5,Total!AA:AA,DB!$G$9,Total!AA:AA,DB!$O$9,Total!AA:AA,$I$2)+COUNTIFS(Total!X:X,$X$3,Total!W:W,B19,Total!O:O,DB!$G$5,Total!AA:AA,DB!$O$5,Total!M:M,DB!$G$9,Total!AA:AA,DB!$O$9,Total!AA:AA,$I$2)+COUNTIFS(Total!X:X,$X$3,Total!W:W,B19,Total!O:O,DB!$G$5,Total!AA:AA,DB!$O$5,Total!AA:AA,DB!$G$9,Total!K:K,DB!$O$9,Total!AA:AA,$I$2)+COUNTIFS(Total!X:X,$X$3,Total!W:W,B19,Total!O:O,DB!$G$5,Total!AA:AA,DB!$O$5,Total!AA:AA,DB!$G$9,Total!AA:AA,DB!$O$9,Total!C:C,$I$2)+COUNTIFS(Total!X:X,$X$3,Total!W:W,B19,Total!AA:AA,DB!$G$5,Total!N:N,DB!$O$5,Total!M:M,DB!$G$9,Total!AA:AA,DB!$O$9,Total!AA:AA,$I$2)+COUNTIFS(Total!X:X,$X$3,Total!W:W,B19,Total!AA:AA,DB!$G$5,Total!N:N,DB!$O$5,Total!AA:AA,DB!$G$9,Total!K:K,DB!$O$9,Total!AA:AA,$I$2)+COUNTIFS(Total!X:X,$X$3,Total!W:W,B19,Total!AA:AA,DB!$G$5,Total!N:N,DB!$O$5,Total!AA:AA,DB!$G$9,Total!AA:AA,DB!$O$9,Total!C:C,$I$2)+COUNTIFS(Total!X:X,$X$3,Total!W:W,B19,Total!AA:AA,DB!$G$5,Total!AA:AA,DB!$O$5,Total!M:M,DB!$G$9,Total!K:K,DB!$O$9,Total!AA:AA,$I$2)+COUNTIFS(Total!X:X,$X$3,Total!W:W,B19,Total!AA:AA,DB!$G$5,Total!AA:AA,DB!$O$5,Total!M:M,DB!$G$9,Total!AA:AA,DB!$O$9,Total!C:C,$I$2)+COUNTIFS(Total!X:X,$X$3,Total!W:W,B19,Total!AA:AA,DB!$G$5,Total!AA:AA,DB!$O$5,Total!AA:AA,DB!$G$9,Total!K:K,DB!$O$9,Total!C:C,$I$2)+COUNTIFS(Total!X:X,$X$3,Total!W:W,B19,Total!AA:AA,DB!$G$5,Total!N:N,DB!$O$5,Total!M:M,DB!$G$9,Total!K:K,DB!$O$9,Total!C:C,$I$2)+COUNTIFS(Total!X:X,$X$3,Total!W:W,B19,Total!O:O,DB!$G$5,Total!AA:AA,DB!$O$5,Total!M:M,DB!$G$9,Total!K:K,DB!$O$9,Total!C:C,$I$2)+COUNTIFS(Total!X:X,$X$3,Total!W:W,B19,Total!O:O,DB!$G$5,Total!N:N,DB!$O$5,Total!AA:AA,DB!$G$9,Total!K:K,DB!$O$9,Total!C:C,$I$2)+COUNTIFS(Total!X:X,$X$3,Total!W:W,B19,Total!O:O,DB!$G$5,Total!N:N,DB!$O$5,Total!M:M,DB!$G$9,Total!AA:AA,DB!$O$9,Total!C:C,$I$2)+COUNTIFS(Total!X:X,$X$3,Total!W:W,B19,Total!O:O,DB!$G$5,Total!N:N,DB!$O$5,Total!M:M,DB!$G$9,Total!K:K,DB!$O$9,Total!AA:AA,$I$2)</f>
        <v>0</v>
      </c>
      <c r="Y19" s="31">
        <f t="shared" si="0"/>
        <v>0</v>
      </c>
      <c r="Z19" s="31">
        <f t="shared" si="1"/>
        <v>0</v>
      </c>
      <c r="AA19" s="31">
        <f t="shared" si="1"/>
        <v>0</v>
      </c>
      <c r="AE19"/>
    </row>
    <row r="20" spans="1:31" ht="44.25" customHeight="1" x14ac:dyDescent="0.25">
      <c r="A20" s="43">
        <v>17</v>
      </c>
      <c r="B20" s="53" t="s">
        <v>139</v>
      </c>
      <c r="C20" s="31">
        <f>COUNTIFS(Total!W:W,B20,Total!O:O,DB!$G$5,Total!N:N,DB!$O$5,Total!M:M,DB!$G$9,Total!K:K,DB!$O$9,Total!C:C,$I$2)+COUNTIFS(Total!W:W,B20,Total!AA:AA,DB!$G$5,Total!AA:AA,DB!$O$5,Total!AA:AA,DB!$G$9,Total!AA:AA,DB!$O$9,Total!AA:AA,$I$2)+COUNTIFS(Total!W:W,B20,Total!O:O,DB!$G$5,Total!AA:AA,DB!$O$5,Total!AA:AA,DB!$G$9,Total!AA:AA,DB!$O$9,Total!AA:AA,$I$2)+COUNTIFS(Total!W:W,B20,Total!AA:AA,DB!$G$5,Total!N:N,DB!$O$5,Total!AA:AA,DB!$G$9,Total!AA:AA,DB!$O$9,Total!AA:AA,$I$2)+COUNTIFS(Total!W:W,B20,Total!AA:AA,DB!$G$5,Total!AA:AA,DB!$O$5,Total!M:M,DB!$G$9,Total!AA:AA,DB!$O$9,Total!AA:AA,$I$2)+COUNTIFS(Total!W:W,B20,Total!AA:AA,DB!$G$5,Total!AA:AA,DB!$O$5,Total!AA:AA,DB!$G$9,Total!K:K,DB!$O$9,Total!AA:AA,$I$2)+COUNTIFS(Total!W:W,B20,Total!AA:AA,DB!$G$5,Total!AA:AA,DB!$O$5,Total!AA:AA,DB!$G$9,Total!AA:AA,DB!$O$9,Total!C:C,$I$2)+COUNTIFS(Total!W:W,B20,Total!O:O,DB!$G$5,Total!N:N,DB!$O$5,Total!M:M,DB!$G$9,Total!AA:AA,DB!$O$9,Total!AA:AA,$I$2)+COUNTIFS(Total!W:W,B20,Total!O:O,DB!$G$5,Total!N:N,DB!$O$5,Total!AA:AA,DB!$G$9,Total!K:K,DB!$O$9,Total!AA:AA,$I$2)+COUNTIFS(Total!W:W,B20,Total!O:O,DB!$G$5,Total!N:N,DB!$O$5,Total!AA:AA,DB!$G$9,Total!AA:AA,DB!$O$9,Total!C:C,$I$2)+COUNTIFS(Total!W:W,B20,Total!O:O,DB!$G$5,Total!AA:AA,DB!$O$5,Total!M:M,DB!$G$9,Total!K:K,DB!$O$9,Total!AA:AA,$I$2)+COUNTIFS(Total!W:W,B20,Total!O:O,DB!$G$5,Total!AA:AA,DB!$O$5,Total!M:M,DB!$G$9,Total!AA:AA,DB!$O$9,Total!C:C,$I$2)+COUNTIFS(Total!W:W,B20,Total!O:O,DB!$G$5,Total!AA:AA,DB!$O$5,Total!AA:AA,DB!$G$9,Total!K:K,DB!$O$9,Total!C:C,$I$2)+COUNTIFS(Total!W:W,B20,Total!AA:AA,DB!$G$5,Total!N:N,DB!$O$5,Total!M:M,DB!$G$9,Total!K:K,DB!$O$9,Total!AA:AA,$I$2)+COUNTIFS(Total!W:W,B20,Total!AA:AA,DB!$G$5,Total!N:N,DB!$O$5,Total!M:M,DB!$G$9,Total!AA:AA,DB!$O$9,Total!C:C,$I$2)+COUNTIFS(Total!W:W,B20,Total!AA:AA,DB!$G$5,Total!N:N,DB!$O$5,Total!AA:AA,DB!$G$9,Total!K:K,DB!$O$9,Total!C:C,$I$2)+COUNTIFS(Total!W:W,B20,Total!AA:AA,DB!$G$5,Total!AA:AA,DB!$O$5,Total!M:M,DB!$G$9,Total!K:K,DB!$O$9,Total!C:C,$I$2)+COUNTIFS(Total!W:W,B20,Total!O:O,DB!$G$5,Total!N:N,DB!$O$5,Total!AA:AA,DB!$G$9,Total!AA:AA,DB!$O$9,Total!AA:AA,$I$2)+COUNTIFS(Total!W:W,B20,Total!O:O,DB!$G$5,Total!AA:AA,DB!$O$5,Total!M:M,DB!$G$9,Total!AA:AA,DB!$O$9,Total!AA:AA,$I$2)+COUNTIFS(Total!W:W,B20,Total!O:O,DB!$G$5,Total!AA:AA,DB!$O$5,Total!AA:AA,DB!$G$9,Total!K:K,DB!$O$9,Total!AA:AA,$I$2)+COUNTIFS(Total!W:W,B20,Total!O:O,DB!$G$5,Total!AA:AA,DB!$O$5,Total!AA:AA,DB!$G$9,Total!AA:AA,DB!$O$9,Total!C:C,$I$2)+COUNTIFS(Total!W:W,B20,Total!AA:AA,DB!$G$5,Total!N:N,DB!$O$5,Total!M:M,DB!$G$9,Total!AA:AA,DB!$O$9,Total!AA:AA,$I$2)+COUNTIFS(Total!W:W,B20,Total!AA:AA,DB!$G$5,Total!N:N,DB!$O$5,Total!AA:AA,DB!$G$9,Total!K:K,DB!$O$9,Total!AA:AA,$I$2)+COUNTIFS(Total!W:W,B20,Total!AA:AA,DB!$G$5,Total!N:N,DB!$O$5,Total!AA:AA,DB!$G$9,Total!AA:AA,DB!$O$9,Total!C:C,$I$2)+COUNTIFS(Total!W:W,B20,Total!AA:AA,DB!$G$5,Total!AA:AA,DB!$O$5,Total!M:M,DB!$G$9,Total!K:K,DB!$O$9,Total!AA:AA,$I$2)+COUNTIFS(Total!W:W,B20,Total!AA:AA,DB!$G$5,Total!AA:AA,DB!$O$5,Total!M:M,DB!$G$9,Total!AA:AA,DB!$O$9,Total!C:C,$I$2)+COUNTIFS(Total!W:W,B20,Total!AA:AA,DB!$G$5,Total!AA:AA,DB!$O$5,Total!AA:AA,DB!$G$9,Total!K:K,DB!$O$9,Total!C:C,$I$2)+COUNTIFS(Total!W:W,B20,Total!AA:AA,DB!$G$5,Total!N:N,DB!$O$5,Total!M:M,DB!$G$9,Total!K:K,DB!$O$9,Total!C:C,$I$2)+COUNTIFS(Total!W:W,B20,Total!O:O,DB!$G$5,Total!AA:AA,DB!$O$5,Total!M:M,DB!$G$9,Total!K:K,DB!$O$9,Total!C:C,$I$2)+COUNTIFS(Total!W:W,B20,Total!O:O,DB!$G$5,Total!N:N,DB!$O$5,Total!AA:AA,DB!$G$9,Total!K:K,DB!$O$9,Total!C:C,$I$2)+COUNTIFS(Total!W:W,B20,Total!O:O,DB!$G$5,Total!N:N,DB!$O$5,Total!M:M,DB!$G$9,Total!AA:AA,DB!$O$9,Total!C:C,$I$2)+COUNTIFS(Total!W:W,B20,Total!O:O,DB!$G$5,Total!N:N,DB!$O$5,Total!M:M,DB!$G$9,Total!K:K,DB!$O$9,Total!AA:AA,$I$2)</f>
        <v>2</v>
      </c>
      <c r="D20" s="31">
        <f>COUNTIFS(Total!X:X,$AF$2,Total!W:W,B20,Total!O:O,DB!$G$5,Total!N:N,DB!$O$5,Total!M:M,DB!$G$9,Total!K:K,DB!$O$9,Total!C:C,$I$2)+COUNTIFS(Total!X:X,$AF$2,Total!W:W,B20,Total!AA:AA,DB!$G$5,Total!AA:AA,DB!$O$5,Total!AA:AA,DB!$G$9,Total!AA:AA,DB!$O$9,Total!AA:AA,$I$2)+COUNTIFS(Total!X:X,$AF$2,Total!W:W,B20,Total!O:O,DB!$G$5,Total!AA:AA,DB!$O$5,Total!AA:AA,DB!$G$9,Total!AA:AA,DB!$O$9,Total!AA:AA,$I$2)+COUNTIFS(Total!X:X,$AF$2,Total!W:W,B20,Total!AA:AA,DB!$G$5,Total!N:N,DB!$O$5,Total!AA:AA,DB!$G$9,Total!AA:AA,DB!$O$9,Total!AA:AA,$I$2)+COUNTIFS(Total!X:X,$AF$2,Total!W:W,B20,Total!AA:AA,DB!$G$5,Total!AA:AA,DB!$O$5,Total!M:M,DB!$G$9,Total!AA:AA,DB!$O$9,Total!AA:AA,$I$2)+COUNTIFS(Total!X:X,$AF$2,Total!W:W,B20,Total!AA:AA,DB!$G$5,Total!AA:AA,DB!$O$5,Total!AA:AA,DB!$G$9,Total!K:K,DB!$O$9,Total!AA:AA,$I$2)+COUNTIFS(Total!X:X,$AF$2,Total!W:W,B20,Total!AA:AA,DB!$G$5,Total!AA:AA,DB!$O$5,Total!AA:AA,DB!$G$9,Total!AA:AA,DB!$O$9,Total!C:C,$I$2)+COUNTIFS(Total!X:X,$AF$2,Total!W:W,B20,Total!O:O,DB!$G$5,Total!N:N,DB!$O$5,Total!M:M,DB!$G$9,Total!AA:AA,DB!$O$9,Total!AA:AA,$I$2)+COUNTIFS(Total!X:X,$AF$2,Total!W:W,B20,Total!O:O,DB!$G$5,Total!N:N,DB!$O$5,Total!AA:AA,DB!$G$9,Total!K:K,DB!$O$9,Total!AA:AA,$I$2)+COUNTIFS(Total!X:X,$AF$2,Total!W:W,B20,Total!O:O,DB!$G$5,Total!N:N,DB!$O$5,Total!AA:AA,DB!$G$9,Total!AA:AA,DB!$O$9,Total!C:C,$I$2)+COUNTIFS(Total!X:X,$AF$2,Total!W:W,B20,Total!O:O,DB!$G$5,Total!AA:AA,DB!$O$5,Total!M:M,DB!$G$9,Total!K:K,DB!$O$9,Total!AA:AA,$I$2)+COUNTIFS(Total!X:X,$AF$2,Total!W:W,B20,Total!O:O,DB!$G$5,Total!AA:AA,DB!$O$5,Total!M:M,DB!$G$9,Total!AA:AA,DB!$O$9,Total!C:C,$I$2)+COUNTIFS(Total!X:X,$AF$2,Total!W:W,B20,Total!O:O,DB!$G$5,Total!AA:AA,DB!$O$5,Total!AA:AA,DB!$G$9,Total!K:K,DB!$O$9,Total!C:C,$I$2)+COUNTIFS(Total!X:X,$AF$2,Total!W:W,B20,Total!AA:AA,DB!$G$5,Total!N:N,DB!$O$5,Total!M:M,DB!$G$9,Total!K:K,DB!$O$9,Total!AA:AA,$I$2)+COUNTIFS(Total!X:X,$AF$2,Total!W:W,B20,Total!AA:AA,DB!$G$5,Total!N:N,DB!$O$5,Total!M:M,DB!$G$9,Total!AA:AA,DB!$O$9,Total!C:C,$I$2)+COUNTIFS(Total!X:X,$AF$2,Total!W:W,B20,Total!AA:AA,DB!$G$5,Total!N:N,DB!$O$5,Total!AA:AA,DB!$G$9,Total!K:K,DB!$O$9,Total!C:C,$I$2)+COUNTIFS(Total!X:X,$AF$2,Total!W:W,B20,Total!AA:AA,DB!$G$5,Total!AA:AA,DB!$O$5,Total!M:M,DB!$G$9,Total!K:K,DB!$O$9,Total!C:C,$I$2)+COUNTIFS(Total!X:X,$AF$2,Total!W:W,B20,Total!O:O,DB!$G$5,Total!N:N,DB!$O$5,Total!AA:AA,DB!$G$9,Total!AA:AA,DB!$O$9,Total!AA:AA,$I$2)+COUNTIFS(Total!X:X,$AF$2,Total!W:W,B20,Total!O:O,DB!$G$5,Total!AA:AA,DB!$O$5,Total!M:M,DB!$G$9,Total!AA:AA,DB!$O$9,Total!AA:AA,$I$2)+COUNTIFS(Total!X:X,$AF$2,Total!W:W,B20,Total!O:O,DB!$G$5,Total!AA:AA,DB!$O$5,Total!AA:AA,DB!$G$9,Total!K:K,DB!$O$9,Total!AA:AA,$I$2)+COUNTIFS(Total!X:X,$AF$2,Total!W:W,B20,Total!O:O,DB!$G$5,Total!AA:AA,DB!$O$5,Total!AA:AA,DB!$G$9,Total!AA:AA,DB!$O$9,Total!C:C,$I$2)+COUNTIFS(Total!X:X,$AF$2,Total!W:W,B20,Total!AA:AA,DB!$G$5,Total!N:N,DB!$O$5,Total!M:M,DB!$G$9,Total!AA:AA,DB!$O$9,Total!AA:AA,$I$2)+COUNTIFS(Total!X:X,$AF$2,Total!W:W,B20,Total!AA:AA,DB!$G$5,Total!N:N,DB!$O$5,Total!AA:AA,DB!$G$9,Total!K:K,DB!$O$9,Total!AA:AA,$I$2)+COUNTIFS(Total!X:X,$AF$2,Total!W:W,B20,Total!AA:AA,DB!$G$5,Total!N:N,DB!$O$5,Total!AA:AA,DB!$G$9,Total!AA:AA,DB!$O$9,Total!C:C,$I$2)+COUNTIFS(Total!X:X,$AF$2,Total!W:W,B20,Total!AA:AA,DB!$G$5,Total!AA:AA,DB!$O$5,Total!M:M,DB!$G$9,Total!K:K,DB!$O$9,Total!AA:AA,$I$2)+COUNTIFS(Total!X:X,$AF$2,Total!W:W,B20,Total!AA:AA,DB!$G$5,Total!AA:AA,DB!$O$5,Total!M:M,DB!$G$9,Total!AA:AA,DB!$O$9,Total!C:C,$I$2)+COUNTIFS(Total!X:X,$AF$2,Total!W:W,B20,Total!AA:AA,DB!$G$5,Total!AA:AA,DB!$O$5,Total!AA:AA,DB!$G$9,Total!K:K,DB!$O$9,Total!C:C,$I$2)+COUNTIFS(Total!X:X,$AF$2,Total!W:W,B20,Total!AA:AA,DB!$G$5,Total!N:N,DB!$O$5,Total!M:M,DB!$G$9,Total!K:K,DB!$O$9,Total!C:C,$I$2)+COUNTIFS(Total!X:X,$AF$2,Total!W:W,B20,Total!O:O,DB!$G$5,Total!AA:AA,DB!$O$5,Total!M:M,DB!$G$9,Total!K:K,DB!$O$9,Total!C:C,$I$2)+COUNTIFS(Total!X:X,$AF$2,Total!W:W,B20,Total!O:O,DB!$G$5,Total!N:N,DB!$O$5,Total!AA:AA,DB!$G$9,Total!K:K,DB!$O$9,Total!C:C,$I$2)+COUNTIFS(Total!X:X,$AF$2,Total!W:W,B20,Total!O:O,DB!$G$5,Total!N:N,DB!$O$5,Total!M:M,DB!$G$9,Total!AA:AA,DB!$O$9,Total!C:C,$I$2)+COUNTIFS(Total!X:X,$AF$2,Total!W:W,B20,Total!O:O,DB!$G$5,Total!N:N,DB!$O$5,Total!M:M,DB!$G$9,Total!K:K,DB!$O$9,Total!AA:AA,$I$2)</f>
        <v>0</v>
      </c>
      <c r="E20" s="31">
        <f>COUNTIFS(Total!X:X,$E$3,Total!W:W,B20,Total!O:O,DB!$G$5,Total!N:N,DB!$O$5,Total!M:M,DB!$G$9,Total!K:K,DB!$O$9,Total!C:C,$I$2)+COUNTIFS(Total!X:X,$E$3,Total!W:W,B20,Total!AA:AA,DB!$G$5,Total!AA:AA,DB!$O$5,Total!AA:AA,DB!$G$9,Total!AA:AA,DB!$O$9,Total!AA:AA,$I$2)+COUNTIFS(Total!X:X,$E$3,Total!W:W,B20,Total!O:O,DB!$G$5,Total!AA:AA,DB!$O$5,Total!AA:AA,DB!$G$9,Total!AA:AA,DB!$O$9,Total!AA:AA,$I$2)+COUNTIFS(Total!X:X,$E$3,Total!W:W,B20,Total!AA:AA,DB!$G$5,Total!N:N,DB!$O$5,Total!AA:AA,DB!$G$9,Total!AA:AA,DB!$O$9,Total!AA:AA,$I$2)+COUNTIFS(Total!X:X,$E$3,Total!W:W,B20,Total!AA:AA,DB!$G$5,Total!AA:AA,DB!$O$5,Total!M:M,DB!$G$9,Total!AA:AA,DB!$O$9,Total!AA:AA,$I$2)+COUNTIFS(Total!X:X,$E$3,Total!W:W,B20,Total!AA:AA,DB!$G$5,Total!AA:AA,DB!$O$5,Total!AA:AA,DB!$G$9,Total!K:K,DB!$O$9,Total!AA:AA,$I$2)+COUNTIFS(Total!X:X,$E$3,Total!W:W,B20,Total!AA:AA,DB!$G$5,Total!AA:AA,DB!$O$5,Total!AA:AA,DB!$G$9,Total!AA:AA,DB!$O$9,Total!C:C,$I$2)+COUNTIFS(Total!X:X,$E$3,Total!W:W,B20,Total!O:O,DB!$G$5,Total!N:N,DB!$O$5,Total!M:M,DB!$G$9,Total!AA:AA,DB!$O$9,Total!AA:AA,$I$2)+COUNTIFS(Total!X:X,$E$3,Total!W:W,B20,Total!O:O,DB!$G$5,Total!N:N,DB!$O$5,Total!AA:AA,DB!$G$9,Total!K:K,DB!$O$9,Total!AA:AA,$I$2)+COUNTIFS(Total!X:X,$E$3,Total!W:W,B20,Total!O:O,DB!$G$5,Total!N:N,DB!$O$5,Total!AA:AA,DB!$G$9,Total!AA:AA,DB!$O$9,Total!C:C,$I$2)+COUNTIFS(Total!X:X,$E$3,Total!W:W,B20,Total!O:O,DB!$G$5,Total!AA:AA,DB!$O$5,Total!M:M,DB!$G$9,Total!K:K,DB!$O$9,Total!AA:AA,$I$2)+COUNTIFS(Total!X:X,$E$3,Total!W:W,B20,Total!O:O,DB!$G$5,Total!AA:AA,DB!$O$5,Total!M:M,DB!$G$9,Total!AA:AA,DB!$O$9,Total!C:C,$I$2)+COUNTIFS(Total!X:X,$E$3,Total!W:W,B20,Total!O:O,DB!$G$5,Total!AA:AA,DB!$O$5,Total!AA:AA,DB!$G$9,Total!K:K,DB!$O$9,Total!C:C,$I$2)+COUNTIFS(Total!X:X,$E$3,Total!W:W,B20,Total!AA:AA,DB!$G$5,Total!N:N,DB!$O$5,Total!M:M,DB!$G$9,Total!K:K,DB!$O$9,Total!AA:AA,$I$2)+COUNTIFS(Total!X:X,$E$3,Total!W:W,B20,Total!AA:AA,DB!$G$5,Total!N:N,DB!$O$5,Total!M:M,DB!$G$9,Total!AA:AA,DB!$O$9,Total!C:C,$I$2)+COUNTIFS(Total!X:X,$E$3,Total!W:W,B20,Total!AA:AA,DB!$G$5,Total!N:N,DB!$O$5,Total!AA:AA,DB!$G$9,Total!K:K,DB!$O$9,Total!C:C,$I$2)+COUNTIFS(Total!X:X,$E$3,Total!W:W,B20,Total!AA:AA,DB!$G$5,Total!AA:AA,DB!$O$5,Total!M:M,DB!$G$9,Total!K:K,DB!$O$9,Total!C:C,$I$2)+COUNTIFS(Total!X:X,$E$3,Total!W:W,B20,Total!O:O,DB!$G$5,Total!N:N,DB!$O$5,Total!AA:AA,DB!$G$9,Total!AA:AA,DB!$O$9,Total!AA:AA,$I$2)+COUNTIFS(Total!X:X,$E$3,Total!W:W,B20,Total!O:O,DB!$G$5,Total!AA:AA,DB!$O$5,Total!M:M,DB!$G$9,Total!AA:AA,DB!$O$9,Total!AA:AA,$I$2)+COUNTIFS(Total!X:X,$E$3,Total!W:W,B20,Total!O:O,DB!$G$5,Total!AA:AA,DB!$O$5,Total!AA:AA,DB!$G$9,Total!K:K,DB!$O$9,Total!AA:AA,$I$2)+COUNTIFS(Total!X:X,$E$3,Total!W:W,B20,Total!O:O,DB!$G$5,Total!AA:AA,DB!$O$5,Total!AA:AA,DB!$G$9,Total!AA:AA,DB!$O$9,Total!C:C,$I$2)+COUNTIFS(Total!X:X,$E$3,Total!W:W,B20,Total!AA:AA,DB!$G$5,Total!N:N,DB!$O$5,Total!M:M,DB!$G$9,Total!AA:AA,DB!$O$9,Total!AA:AA,$I$2)+COUNTIFS(Total!X:X,$E$3,Total!W:W,B20,Total!AA:AA,DB!$G$5,Total!N:N,DB!$O$5,Total!AA:AA,DB!$G$9,Total!K:K,DB!$O$9,Total!AA:AA,$I$2)+COUNTIFS(Total!X:X,$E$3,Total!W:W,B20,Total!AA:AA,DB!$G$5,Total!N:N,DB!$O$5,Total!AA:AA,DB!$G$9,Total!AA:AA,DB!$O$9,Total!C:C,$I$2)+COUNTIFS(Total!X:X,$E$3,Total!W:W,B20,Total!AA:AA,DB!$G$5,Total!AA:AA,DB!$O$5,Total!M:M,DB!$G$9,Total!K:K,DB!$O$9,Total!AA:AA,$I$2)+COUNTIFS(Total!X:X,$E$3,Total!W:W,B20,Total!AA:AA,DB!$G$5,Total!AA:AA,DB!$O$5,Total!M:M,DB!$G$9,Total!AA:AA,DB!$O$9,Total!C:C,$I$2)+COUNTIFS(Total!X:X,$E$3,Total!W:W,B20,Total!AA:AA,DB!$G$5,Total!AA:AA,DB!$O$5,Total!AA:AA,DB!$G$9,Total!K:K,DB!$O$9,Total!C:C,$I$2)+COUNTIFS(Total!X:X,$E$3,Total!W:W,B20,Total!AA:AA,DB!$G$5,Total!N:N,DB!$O$5,Total!M:M,DB!$G$9,Total!K:K,DB!$O$9,Total!C:C,$I$2)+COUNTIFS(Total!X:X,$E$3,Total!W:W,B20,Total!O:O,DB!$G$5,Total!AA:AA,DB!$O$5,Total!M:M,DB!$G$9,Total!K:K,DB!$O$9,Total!C:C,$I$2)+COUNTIFS(Total!X:X,$E$3,Total!W:W,B20,Total!O:O,DB!$G$5,Total!N:N,DB!$O$5,Total!AA:AA,DB!$G$9,Total!K:K,DB!$O$9,Total!C:C,$I$2)+COUNTIFS(Total!X:X,$E$3,Total!W:W,B20,Total!O:O,DB!$G$5,Total!N:N,DB!$O$5,Total!M:M,DB!$G$9,Total!AA:AA,DB!$O$9,Total!C:C,$I$2)+COUNTIFS(Total!X:X,$E$3,Total!W:W,B20,Total!O:O,DB!$G$5,Total!N:N,DB!$O$5,Total!M:M,DB!$G$9,Total!K:K,DB!$O$9,Total!AA:AA,$I$2)</f>
        <v>0</v>
      </c>
      <c r="F20" s="31"/>
      <c r="G20" s="31">
        <f>COUNTIFS(Total!X:X,$G$3,Total!W:W,B20,Total!O:O,DB!$G$5,Total!N:N,DB!$O$5,Total!M:M,DB!$G$9,Total!K:K,DB!$O$9,Total!C:C,$I$2)+COUNTIFS(Total!X:X,$G$3,Total!W:W,B20,Total!AA:AA,DB!$G$5,Total!AA:AA,DB!$O$5,Total!AA:AA,DB!$G$9,Total!AA:AA,DB!$O$9,Total!AA:AA,$I$2)+COUNTIFS(Total!X:X,$G$3,Total!W:W,B20,Total!O:O,DB!$G$5,Total!AA:AA,DB!$O$5,Total!AA:AA,DB!$G$9,Total!AA:AA,DB!$O$9,Total!AA:AA,$I$2)+COUNTIFS(Total!X:X,$G$3,Total!W:W,B20,Total!AA:AA,DB!$G$5,Total!N:N,DB!$O$5,Total!AA:AA,DB!$G$9,Total!AA:AA,DB!$O$9,Total!AA:AA,$I$2)+COUNTIFS(Total!X:X,$G$3,Total!W:W,B20,Total!AA:AA,DB!$G$5,Total!AA:AA,DB!$O$5,Total!M:M,DB!$G$9,Total!AA:AA,DB!$O$9,Total!AA:AA,$I$2)+COUNTIFS(Total!X:X,$G$3,Total!W:W,B20,Total!AA:AA,DB!$G$5,Total!AA:AA,DB!$O$5,Total!AA:AA,DB!$G$9,Total!K:K,DB!$O$9,Total!AA:AA,$I$2)+COUNTIFS(Total!X:X,$G$3,Total!W:W,B20,Total!AA:AA,DB!$G$5,Total!AA:AA,DB!$O$5,Total!AA:AA,DB!$G$9,Total!AA:AA,DB!$O$9,Total!C:C,$I$2)+COUNTIFS(Total!X:X,$G$3,Total!W:W,B20,Total!O:O,DB!$G$5,Total!N:N,DB!$O$5,Total!M:M,DB!$G$9,Total!AA:AA,DB!$O$9,Total!AA:AA,$I$2)+COUNTIFS(Total!X:X,$G$3,Total!W:W,B20,Total!O:O,DB!$G$5,Total!N:N,DB!$O$5,Total!AA:AA,DB!$G$9,Total!K:K,DB!$O$9,Total!AA:AA,$I$2)+COUNTIFS(Total!X:X,$G$3,Total!W:W,B20,Total!O:O,DB!$G$5,Total!N:N,DB!$O$5,Total!AA:AA,DB!$G$9,Total!AA:AA,DB!$O$9,Total!C:C,$I$2)+COUNTIFS(Total!X:X,$G$3,Total!W:W,B20,Total!O:O,DB!$G$5,Total!AA:AA,DB!$O$5,Total!M:M,DB!$G$9,Total!K:K,DB!$O$9,Total!AA:AA,$I$2)+COUNTIFS(Total!X:X,$G$3,Total!W:W,B20,Total!O:O,DB!$G$5,Total!AA:AA,DB!$O$5,Total!M:M,DB!$G$9,Total!AA:AA,DB!$O$9,Total!C:C,$I$2)+COUNTIFS(Total!X:X,$G$3,Total!W:W,B20,Total!O:O,DB!$G$5,Total!AA:AA,DB!$O$5,Total!AA:AA,DB!$G$9,Total!K:K,DB!$O$9,Total!C:C,$I$2)+COUNTIFS(Total!X:X,$G$3,Total!W:W,B20,Total!AA:AA,DB!$G$5,Total!N:N,DB!$O$5,Total!M:M,DB!$G$9,Total!K:K,DB!$O$9,Total!AA:AA,$I$2)+COUNTIFS(Total!X:X,$G$3,Total!W:W,B20,Total!AA:AA,DB!$G$5,Total!N:N,DB!$O$5,Total!M:M,DB!$G$9,Total!AA:AA,DB!$O$9,Total!C:C,$I$2)+COUNTIFS(Total!X:X,$G$3,Total!W:W,B20,Total!AA:AA,DB!$G$5,Total!N:N,DB!$O$5,Total!AA:AA,DB!$G$9,Total!K:K,DB!$O$9,Total!C:C,$I$2)+COUNTIFS(Total!X:X,$G$3,Total!W:W,B20,Total!AA:AA,DB!$G$5,Total!AA:AA,DB!$O$5,Total!M:M,DB!$G$9,Total!K:K,DB!$O$9,Total!C:C,$I$2)+COUNTIFS(Total!X:X,$G$3,Total!W:W,B20,Total!O:O,DB!$G$5,Total!N:N,DB!$O$5,Total!AA:AA,DB!$G$9,Total!AA:AA,DB!$O$9,Total!AA:AA,$I$2)+COUNTIFS(Total!X:X,$G$3,Total!W:W,B20,Total!O:O,DB!$G$5,Total!AA:AA,DB!$O$5,Total!M:M,DB!$G$9,Total!AA:AA,DB!$O$9,Total!AA:AA,$I$2)+COUNTIFS(Total!X:X,$G$3,Total!W:W,B20,Total!O:O,DB!$G$5,Total!AA:AA,DB!$O$5,Total!AA:AA,DB!$G$9,Total!K:K,DB!$O$9,Total!AA:AA,$I$2)+COUNTIFS(Total!X:X,$G$3,Total!W:W,B20,Total!O:O,DB!$G$5,Total!AA:AA,DB!$O$5,Total!AA:AA,DB!$G$9,Total!AA:AA,DB!$O$9,Total!C:C,$I$2)+COUNTIFS(Total!X:X,$G$3,Total!W:W,B20,Total!AA:AA,DB!$G$5,Total!N:N,DB!$O$5,Total!M:M,DB!$G$9,Total!AA:AA,DB!$O$9,Total!AA:AA,$I$2)+COUNTIFS(Total!X:X,$G$3,Total!W:W,B20,Total!AA:AA,DB!$G$5,Total!N:N,DB!$O$5,Total!AA:AA,DB!$G$9,Total!K:K,DB!$O$9,Total!AA:AA,$I$2)+COUNTIFS(Total!X:X,$G$3,Total!W:W,B20,Total!AA:AA,DB!$G$5,Total!N:N,DB!$O$5,Total!AA:AA,DB!$G$9,Total!AA:AA,DB!$O$9,Total!C:C,$I$2)+COUNTIFS(Total!X:X,$G$3,Total!W:W,B20,Total!AA:AA,DB!$G$5,Total!AA:AA,DB!$O$5,Total!M:M,DB!$G$9,Total!K:K,DB!$O$9,Total!AA:AA,$I$2)+COUNTIFS(Total!X:X,$G$3,Total!W:W,B20,Total!AA:AA,DB!$G$5,Total!AA:AA,DB!$O$5,Total!M:M,DB!$G$9,Total!AA:AA,DB!$O$9,Total!C:C,$I$2)+COUNTIFS(Total!X:X,$G$3,Total!W:W,B20,Total!AA:AA,DB!$G$5,Total!AA:AA,DB!$O$5,Total!AA:AA,DB!$G$9,Total!K:K,DB!$O$9,Total!C:C,$I$2)+COUNTIFS(Total!X:X,$G$3,Total!W:W,B20,Total!AA:AA,DB!$G$5,Total!N:N,DB!$O$5,Total!M:M,DB!$G$9,Total!K:K,DB!$O$9,Total!C:C,$I$2)+COUNTIFS(Total!X:X,$G$3,Total!W:W,B20,Total!O:O,DB!$G$5,Total!AA:AA,DB!$O$5,Total!M:M,DB!$G$9,Total!K:K,DB!$O$9,Total!C:C,$I$2)+COUNTIFS(Total!X:X,$G$3,Total!W:W,B20,Total!O:O,DB!$G$5,Total!N:N,DB!$O$5,Total!AA:AA,DB!$G$9,Total!K:K,DB!$O$9,Total!C:C,$I$2)+COUNTIFS(Total!X:X,$G$3,Total!W:W,B20,Total!O:O,DB!$G$5,Total!N:N,DB!$O$5,Total!M:M,DB!$G$9,Total!AA:AA,DB!$O$9,Total!C:C,$I$2)+COUNTIFS(Total!X:X,$G$3,Total!W:W,B20,Total!O:O,DB!$G$5,Total!N:N,DB!$O$5,Total!M:M,DB!$G$9,Total!K:K,DB!$O$9,Total!AA:AA,$I$2)</f>
        <v>0</v>
      </c>
      <c r="H20" s="31">
        <f>COUNTIFS(Total!X:X,$H$3,Total!W:W,B20,Total!O:O,DB!$G$5,Total!N:N,DB!$O$5,Total!M:M,DB!$G$9,Total!K:K,DB!$O$9,Total!C:C,$I$2)+COUNTIFS(Total!X:X,$H$3,Total!W:W,B20,Total!AA:AA,DB!$G$5,Total!AA:AA,DB!$O$5,Total!AA:AA,DB!$G$9,Total!AA:AA,DB!$O$9,Total!AA:AA,$I$2)+COUNTIFS(Total!X:X,$H$3,Total!W:W,B20,Total!O:O,DB!$G$5,Total!AA:AA,DB!$O$5,Total!AA:AA,DB!$G$9,Total!AA:AA,DB!$O$9,Total!AA:AA,$I$2)+COUNTIFS(Total!X:X,$H$3,Total!W:W,B20,Total!AA:AA,DB!$G$5,Total!N:N,DB!$O$5,Total!AA:AA,DB!$G$9,Total!AA:AA,DB!$O$9,Total!AA:AA,$I$2)+COUNTIFS(Total!X:X,$H$3,Total!W:W,B20,Total!AA:AA,DB!$G$5,Total!AA:AA,DB!$O$5,Total!M:M,DB!$G$9,Total!AA:AA,DB!$O$9,Total!AA:AA,$I$2)+COUNTIFS(Total!X:X,$H$3,Total!W:W,B20,Total!AA:AA,DB!$G$5,Total!AA:AA,DB!$O$5,Total!AA:AA,DB!$G$9,Total!K:K,DB!$O$9,Total!AA:AA,$I$2)+COUNTIFS(Total!X:X,$H$3,Total!W:W,B20,Total!AA:AA,DB!$G$5,Total!AA:AA,DB!$O$5,Total!AA:AA,DB!$G$9,Total!AA:AA,DB!$O$9,Total!C:C,$I$2)+COUNTIFS(Total!X:X,$H$3,Total!W:W,B20,Total!O:O,DB!$G$5,Total!N:N,DB!$O$5,Total!M:M,DB!$G$9,Total!AA:AA,DB!$O$9,Total!AA:AA,$I$2)+COUNTIFS(Total!X:X,$H$3,Total!W:W,B20,Total!O:O,DB!$G$5,Total!N:N,DB!$O$5,Total!AA:AA,DB!$G$9,Total!K:K,DB!$O$9,Total!AA:AA,$I$2)+COUNTIFS(Total!X:X,$H$3,Total!W:W,B20,Total!O:O,DB!$G$5,Total!N:N,DB!$O$5,Total!AA:AA,DB!$G$9,Total!AA:AA,DB!$O$9,Total!C:C,$I$2)+COUNTIFS(Total!X:X,$H$3,Total!W:W,B20,Total!O:O,DB!$G$5,Total!AA:AA,DB!$O$5,Total!M:M,DB!$G$9,Total!K:K,DB!$O$9,Total!AA:AA,$I$2)+COUNTIFS(Total!X:X,$H$3,Total!W:W,B20,Total!O:O,DB!$G$5,Total!AA:AA,DB!$O$5,Total!M:M,DB!$G$9,Total!AA:AA,DB!$O$9,Total!C:C,$I$2)+COUNTIFS(Total!X:X,$H$3,Total!W:W,B20,Total!O:O,DB!$G$5,Total!AA:AA,DB!$O$5,Total!AA:AA,DB!$G$9,Total!K:K,DB!$O$9,Total!C:C,$I$2)+COUNTIFS(Total!X:X,$H$3,Total!W:W,B20,Total!AA:AA,DB!$G$5,Total!N:N,DB!$O$5,Total!M:M,DB!$G$9,Total!K:K,DB!$O$9,Total!AA:AA,$I$2)+COUNTIFS(Total!X:X,$H$3,Total!W:W,B20,Total!AA:AA,DB!$G$5,Total!N:N,DB!$O$5,Total!M:M,DB!$G$9,Total!AA:AA,DB!$O$9,Total!C:C,$I$2)+COUNTIFS(Total!X:X,$H$3,Total!W:W,B20,Total!AA:AA,DB!$G$5,Total!N:N,DB!$O$5,Total!AA:AA,DB!$G$9,Total!K:K,DB!$O$9,Total!C:C,$I$2)+COUNTIFS(Total!X:X,$H$3,Total!W:W,B20,Total!AA:AA,DB!$G$5,Total!AA:AA,DB!$O$5,Total!M:M,DB!$G$9,Total!K:K,DB!$O$9,Total!C:C,$I$2)+COUNTIFS(Total!X:X,$H$3,Total!W:W,B20,Total!O:O,DB!$G$5,Total!N:N,DB!$O$5,Total!AA:AA,DB!$G$9,Total!AA:AA,DB!$O$9,Total!AA:AA,$I$2)+COUNTIFS(Total!X:X,$H$3,Total!W:W,B20,Total!O:O,DB!$G$5,Total!AA:AA,DB!$O$5,Total!M:M,DB!$G$9,Total!AA:AA,DB!$O$9,Total!AA:AA,$I$2)+COUNTIFS(Total!X:X,$H$3,Total!W:W,B20,Total!O:O,DB!$G$5,Total!AA:AA,DB!$O$5,Total!AA:AA,DB!$G$9,Total!K:K,DB!$O$9,Total!AA:AA,$I$2)+COUNTIFS(Total!X:X,$H$3,Total!W:W,B20,Total!O:O,DB!$G$5,Total!AA:AA,DB!$O$5,Total!AA:AA,DB!$G$9,Total!AA:AA,DB!$O$9,Total!C:C,$I$2)+COUNTIFS(Total!X:X,$H$3,Total!W:W,B20,Total!AA:AA,DB!$G$5,Total!N:N,DB!$O$5,Total!M:M,DB!$G$9,Total!AA:AA,DB!$O$9,Total!AA:AA,$I$2)+COUNTIFS(Total!X:X,$H$3,Total!W:W,B20,Total!AA:AA,DB!$G$5,Total!N:N,DB!$O$5,Total!AA:AA,DB!$G$9,Total!K:K,DB!$O$9,Total!AA:AA,$I$2)+COUNTIFS(Total!X:X,$H$3,Total!W:W,B20,Total!AA:AA,DB!$G$5,Total!N:N,DB!$O$5,Total!AA:AA,DB!$G$9,Total!AA:AA,DB!$O$9,Total!C:C,$I$2)+COUNTIFS(Total!X:X,$H$3,Total!W:W,B20,Total!AA:AA,DB!$G$5,Total!AA:AA,DB!$O$5,Total!M:M,DB!$G$9,Total!K:K,DB!$O$9,Total!AA:AA,$I$2)+COUNTIFS(Total!X:X,$H$3,Total!W:W,B20,Total!AA:AA,DB!$G$5,Total!AA:AA,DB!$O$5,Total!M:M,DB!$G$9,Total!AA:AA,DB!$O$9,Total!C:C,$I$2)+COUNTIFS(Total!X:X,$H$3,Total!W:W,B20,Total!AA:AA,DB!$G$5,Total!AA:AA,DB!$O$5,Total!AA:AA,DB!$G$9,Total!K:K,DB!$O$9,Total!C:C,$I$2)+COUNTIFS(Total!X:X,$H$3,Total!W:W,B20,Total!AA:AA,DB!$G$5,Total!N:N,DB!$O$5,Total!M:M,DB!$G$9,Total!K:K,DB!$O$9,Total!C:C,$I$2)+COUNTIFS(Total!X:X,$H$3,Total!W:W,B20,Total!O:O,DB!$G$5,Total!AA:AA,DB!$O$5,Total!M:M,DB!$G$9,Total!K:K,DB!$O$9,Total!C:C,$I$2)+COUNTIFS(Total!X:X,$H$3,Total!W:W,B20,Total!O:O,DB!$G$5,Total!N:N,DB!$O$5,Total!AA:AA,DB!$G$9,Total!K:K,DB!$O$9,Total!C:C,$I$2)+COUNTIFS(Total!X:X,$H$3,Total!W:W,B20,Total!O:O,DB!$G$5,Total!N:N,DB!$O$5,Total!M:M,DB!$G$9,Total!AA:AA,DB!$O$9,Total!C:C,$I$2)+COUNTIFS(Total!X:X,$H$3,Total!W:W,B20,Total!O:O,DB!$G$5,Total!N:N,DB!$O$5,Total!M:M,DB!$G$9,Total!K:K,DB!$O$9,Total!AA:AA,$I$2)</f>
        <v>0</v>
      </c>
      <c r="I20" s="31">
        <f>COUNTIFS(Total!X:X,$I$3,Total!W:W,B20,Total!O:O,DB!$G$5,Total!N:N,DB!$O$5,Total!M:M,DB!$G$9,Total!K:K,DB!$O$9,Total!C:C,$I$2)+COUNTIFS(Total!X:X,$I$3,Total!W:W,B20,Total!AA:AA,DB!$G$5,Total!AA:AA,DB!$O$5,Total!AA:AA,DB!$G$9,Total!AA:AA,DB!$O$9,Total!AA:AA,$I$2)+COUNTIFS(Total!X:X,$I$3,Total!W:W,B20,Total!O:O,DB!$G$5,Total!AA:AA,DB!$O$5,Total!AA:AA,DB!$G$9,Total!AA:AA,DB!$O$9,Total!AA:AA,$I$2)+COUNTIFS(Total!X:X,$I$3,Total!W:W,B20,Total!AA:AA,DB!$G$5,Total!N:N,DB!$O$5,Total!AA:AA,DB!$G$9,Total!AA:AA,DB!$O$9,Total!AA:AA,$I$2)+COUNTIFS(Total!X:X,$I$3,Total!W:W,B20,Total!AA:AA,DB!$G$5,Total!AA:AA,DB!$O$5,Total!M:M,DB!$G$9,Total!AA:AA,DB!$O$9,Total!AA:AA,$I$2)+COUNTIFS(Total!X:X,$I$3,Total!W:W,B20,Total!AA:AA,DB!$G$5,Total!AA:AA,DB!$O$5,Total!AA:AA,DB!$G$9,Total!K:K,DB!$O$9,Total!AA:AA,$I$2)+COUNTIFS(Total!X:X,$I$3,Total!W:W,B20,Total!AA:AA,DB!$G$5,Total!AA:AA,DB!$O$5,Total!AA:AA,DB!$G$9,Total!AA:AA,DB!$O$9,Total!C:C,$I$2)+COUNTIFS(Total!X:X,$I$3,Total!W:W,B20,Total!O:O,DB!$G$5,Total!N:N,DB!$O$5,Total!M:M,DB!$G$9,Total!AA:AA,DB!$O$9,Total!AA:AA,$I$2)+COUNTIFS(Total!X:X,$I$3,Total!W:W,B20,Total!O:O,DB!$G$5,Total!N:N,DB!$O$5,Total!AA:AA,DB!$G$9,Total!K:K,DB!$O$9,Total!AA:AA,$I$2)+COUNTIFS(Total!X:X,$I$3,Total!W:W,B20,Total!O:O,DB!$G$5,Total!N:N,DB!$O$5,Total!AA:AA,DB!$G$9,Total!AA:AA,DB!$O$9,Total!C:C,$I$2)+COUNTIFS(Total!X:X,$I$3,Total!W:W,B20,Total!O:O,DB!$G$5,Total!AA:AA,DB!$O$5,Total!M:M,DB!$G$9,Total!K:K,DB!$O$9,Total!AA:AA,$I$2)+COUNTIFS(Total!X:X,$I$3,Total!W:W,B20,Total!O:O,DB!$G$5,Total!AA:AA,DB!$O$5,Total!M:M,DB!$G$9,Total!AA:AA,DB!$O$9,Total!C:C,$I$2)+COUNTIFS(Total!X:X,$I$3,Total!W:W,B20,Total!O:O,DB!$G$5,Total!AA:AA,DB!$O$5,Total!AA:AA,DB!$G$9,Total!K:K,DB!$O$9,Total!C:C,$I$2)+COUNTIFS(Total!X:X,$I$3,Total!W:W,B20,Total!AA:AA,DB!$G$5,Total!N:N,DB!$O$5,Total!M:M,DB!$G$9,Total!K:K,DB!$O$9,Total!AA:AA,$I$2)+COUNTIFS(Total!X:X,$I$3,Total!W:W,B20,Total!AA:AA,DB!$G$5,Total!N:N,DB!$O$5,Total!M:M,DB!$G$9,Total!AA:AA,DB!$O$9,Total!C:C,$I$2)+COUNTIFS(Total!X:X,$I$3,Total!W:W,B20,Total!AA:AA,DB!$G$5,Total!N:N,DB!$O$5,Total!AA:AA,DB!$G$9,Total!K:K,DB!$O$9,Total!C:C,$I$2)+COUNTIFS(Total!X:X,$I$3,Total!W:W,B20,Total!AA:AA,DB!$G$5,Total!AA:AA,DB!$O$5,Total!M:M,DB!$G$9,Total!K:K,DB!$O$9,Total!C:C,$I$2)+COUNTIFS(Total!X:X,$I$3,Total!W:W,B20,Total!O:O,DB!$G$5,Total!N:N,DB!$O$5,Total!AA:AA,DB!$G$9,Total!AA:AA,DB!$O$9,Total!AA:AA,$I$2)+COUNTIFS(Total!X:X,$I$3,Total!W:W,B20,Total!O:O,DB!$G$5,Total!AA:AA,DB!$O$5,Total!M:M,DB!$G$9,Total!AA:AA,DB!$O$9,Total!AA:AA,$I$2)+COUNTIFS(Total!X:X,$I$3,Total!W:W,B20,Total!O:O,DB!$G$5,Total!AA:AA,DB!$O$5,Total!AA:AA,DB!$G$9,Total!K:K,DB!$O$9,Total!AA:AA,$I$2)+COUNTIFS(Total!X:X,$I$3,Total!W:W,B20,Total!O:O,DB!$G$5,Total!AA:AA,DB!$O$5,Total!AA:AA,DB!$G$9,Total!AA:AA,DB!$O$9,Total!C:C,$I$2)+COUNTIFS(Total!X:X,$I$3,Total!W:W,B20,Total!AA:AA,DB!$G$5,Total!N:N,DB!$O$5,Total!M:M,DB!$G$9,Total!AA:AA,DB!$O$9,Total!AA:AA,$I$2)+COUNTIFS(Total!X:X,$I$3,Total!W:W,B20,Total!AA:AA,DB!$G$5,Total!N:N,DB!$O$5,Total!AA:AA,DB!$G$9,Total!K:K,DB!$O$9,Total!AA:AA,$I$2)+COUNTIFS(Total!X:X,$I$3,Total!W:W,B20,Total!AA:AA,DB!$G$5,Total!N:N,DB!$O$5,Total!AA:AA,DB!$G$9,Total!AA:AA,DB!$O$9,Total!C:C,$I$2)+COUNTIFS(Total!X:X,$I$3,Total!W:W,B20,Total!AA:AA,DB!$G$5,Total!AA:AA,DB!$O$5,Total!M:M,DB!$G$9,Total!K:K,DB!$O$9,Total!AA:AA,$I$2)+COUNTIFS(Total!X:X,$I$3,Total!W:W,B20,Total!AA:AA,DB!$G$5,Total!AA:AA,DB!$O$5,Total!M:M,DB!$G$9,Total!AA:AA,DB!$O$9,Total!C:C,$I$2)+COUNTIFS(Total!X:X,$I$3,Total!W:W,B20,Total!AA:AA,DB!$G$5,Total!AA:AA,DB!$O$5,Total!AA:AA,DB!$G$9,Total!K:K,DB!$O$9,Total!C:C,$I$2)+COUNTIFS(Total!X:X,$I$3,Total!W:W,B20,Total!AA:AA,DB!$G$5,Total!N:N,DB!$O$5,Total!M:M,DB!$G$9,Total!K:K,DB!$O$9,Total!C:C,$I$2)+COUNTIFS(Total!X:X,$I$3,Total!W:W,B20,Total!O:O,DB!$G$5,Total!AA:AA,DB!$O$5,Total!M:M,DB!$G$9,Total!K:K,DB!$O$9,Total!C:C,$I$2)+COUNTIFS(Total!X:X,$I$3,Total!W:W,B20,Total!O:O,DB!$G$5,Total!N:N,DB!$O$5,Total!AA:AA,DB!$G$9,Total!K:K,DB!$O$9,Total!C:C,$I$2)+COUNTIFS(Total!X:X,$I$3,Total!W:W,B20,Total!O:O,DB!$G$5,Total!N:N,DB!$O$5,Total!M:M,DB!$G$9,Total!AA:AA,DB!$O$9,Total!C:C,$I$2)+COUNTIFS(Total!X:X,$I$3,Total!W:W,B20,Total!O:O,DB!$G$5,Total!N:N,DB!$O$5,Total!M:M,DB!$G$9,Total!K:K,DB!$O$9,Total!AA:AA,$I$2)</f>
        <v>0</v>
      </c>
      <c r="J20" s="31">
        <f>COUNTIFS(Total!X:X,$J$3,Total!W:W,B20,Total!O:O,DB!$G$5,Total!N:N,DB!$O$5,Total!M:M,DB!$G$9,Total!K:K,DB!$O$9,Total!C:C,$I$2)+COUNTIFS(Total!X:X,$J$3,Total!W:W,B20,Total!AA:AA,DB!$G$5,Total!AA:AA,DB!$O$5,Total!AA:AA,DB!$G$9,Total!AA:AA,DB!$O$9,Total!AA:AA,$I$2)+COUNTIFS(Total!X:X,$J$3,Total!W:W,B20,Total!O:O,DB!$G$5,Total!AA:AA,DB!$O$5,Total!AA:AA,DB!$G$9,Total!AA:AA,DB!$O$9,Total!AA:AA,$I$2)+COUNTIFS(Total!X:X,$J$3,Total!W:W,B20,Total!AA:AA,DB!$G$5,Total!N:N,DB!$O$5,Total!AA:AA,DB!$G$9,Total!AA:AA,DB!$O$9,Total!AA:AA,$I$2)+COUNTIFS(Total!X:X,$J$3,Total!W:W,B20,Total!AA:AA,DB!$G$5,Total!AA:AA,DB!$O$5,Total!M:M,DB!$G$9,Total!AA:AA,DB!$O$9,Total!AA:AA,$I$2)+COUNTIFS(Total!X:X,$J$3,Total!W:W,B20,Total!AA:AA,DB!$G$5,Total!AA:AA,DB!$O$5,Total!AA:AA,DB!$G$9,Total!K:K,DB!$O$9,Total!AA:AA,$I$2)+COUNTIFS(Total!X:X,$J$3,Total!W:W,B20,Total!AA:AA,DB!$G$5,Total!AA:AA,DB!$O$5,Total!AA:AA,DB!$G$9,Total!AA:AA,DB!$O$9,Total!C:C,$I$2)+COUNTIFS(Total!X:X,$J$3,Total!W:W,B20,Total!O:O,DB!$G$5,Total!N:N,DB!$O$5,Total!M:M,DB!$G$9,Total!AA:AA,DB!$O$9,Total!AA:AA,$I$2)+COUNTIFS(Total!X:X,$J$3,Total!W:W,B20,Total!O:O,DB!$G$5,Total!N:N,DB!$O$5,Total!AA:AA,DB!$G$9,Total!K:K,DB!$O$9,Total!AA:AA,$I$2)+COUNTIFS(Total!X:X,$J$3,Total!W:W,B20,Total!O:O,DB!$G$5,Total!N:N,DB!$O$5,Total!AA:AA,DB!$G$9,Total!AA:AA,DB!$O$9,Total!C:C,$I$2)+COUNTIFS(Total!X:X,$J$3,Total!W:W,B20,Total!O:O,DB!$G$5,Total!AA:AA,DB!$O$5,Total!M:M,DB!$G$9,Total!K:K,DB!$O$9,Total!AA:AA,$I$2)+COUNTIFS(Total!X:X,$J$3,Total!W:W,B20,Total!O:O,DB!$G$5,Total!AA:AA,DB!$O$5,Total!M:M,DB!$G$9,Total!AA:AA,DB!$O$9,Total!C:C,$I$2)+COUNTIFS(Total!X:X,$J$3,Total!W:W,B20,Total!O:O,DB!$G$5,Total!AA:AA,DB!$O$5,Total!AA:AA,DB!$G$9,Total!K:K,DB!$O$9,Total!C:C,$I$2)+COUNTIFS(Total!X:X,$J$3,Total!W:W,B20,Total!AA:AA,DB!$G$5,Total!N:N,DB!$O$5,Total!M:M,DB!$G$9,Total!K:K,DB!$O$9,Total!AA:AA,$I$2)+COUNTIFS(Total!X:X,$J$3,Total!W:W,B20,Total!AA:AA,DB!$G$5,Total!N:N,DB!$O$5,Total!M:M,DB!$G$9,Total!AA:AA,DB!$O$9,Total!C:C,$I$2)+COUNTIFS(Total!X:X,$J$3,Total!W:W,B20,Total!AA:AA,DB!$G$5,Total!N:N,DB!$O$5,Total!AA:AA,DB!$G$9,Total!K:K,DB!$O$9,Total!C:C,$I$2)+COUNTIFS(Total!X:X,$J$3,Total!W:W,B20,Total!AA:AA,DB!$G$5,Total!AA:AA,DB!$O$5,Total!M:M,DB!$G$9,Total!K:K,DB!$O$9,Total!C:C,$I$2)+COUNTIFS(Total!X:X,$J$3,Total!W:W,B20,Total!O:O,DB!$G$5,Total!N:N,DB!$O$5,Total!AA:AA,DB!$G$9,Total!AA:AA,DB!$O$9,Total!AA:AA,$I$2)+COUNTIFS(Total!X:X,$J$3,Total!W:W,B20,Total!O:O,DB!$G$5,Total!AA:AA,DB!$O$5,Total!M:M,DB!$G$9,Total!AA:AA,DB!$O$9,Total!AA:AA,$I$2)+COUNTIFS(Total!X:X,$J$3,Total!W:W,B20,Total!O:O,DB!$G$5,Total!AA:AA,DB!$O$5,Total!AA:AA,DB!$G$9,Total!K:K,DB!$O$9,Total!AA:AA,$I$2)+COUNTIFS(Total!X:X,$J$3,Total!W:W,B20,Total!O:O,DB!$G$5,Total!AA:AA,DB!$O$5,Total!AA:AA,DB!$G$9,Total!AA:AA,DB!$O$9,Total!C:C,$I$2)+COUNTIFS(Total!X:X,$J$3,Total!W:W,B20,Total!AA:AA,DB!$G$5,Total!N:N,DB!$O$5,Total!M:M,DB!$G$9,Total!AA:AA,DB!$O$9,Total!AA:AA,$I$2)+COUNTIFS(Total!X:X,$J$3,Total!W:W,B20,Total!AA:AA,DB!$G$5,Total!N:N,DB!$O$5,Total!AA:AA,DB!$G$9,Total!K:K,DB!$O$9,Total!AA:AA,$I$2)+COUNTIFS(Total!X:X,$J$3,Total!W:W,B20,Total!AA:AA,DB!$G$5,Total!N:N,DB!$O$5,Total!AA:AA,DB!$G$9,Total!AA:AA,DB!$O$9,Total!C:C,$I$2)+COUNTIFS(Total!X:X,$J$3,Total!W:W,B20,Total!AA:AA,DB!$G$5,Total!AA:AA,DB!$O$5,Total!M:M,DB!$G$9,Total!K:K,DB!$O$9,Total!AA:AA,$I$2)+COUNTIFS(Total!X:X,$J$3,Total!W:W,B20,Total!AA:AA,DB!$G$5,Total!AA:AA,DB!$O$5,Total!M:M,DB!$G$9,Total!AA:AA,DB!$O$9,Total!C:C,$I$2)+COUNTIFS(Total!X:X,$J$3,Total!W:W,B20,Total!AA:AA,DB!$G$5,Total!AA:AA,DB!$O$5,Total!AA:AA,DB!$G$9,Total!K:K,DB!$O$9,Total!C:C,$I$2)+COUNTIFS(Total!X:X,$J$3,Total!W:W,B20,Total!AA:AA,DB!$G$5,Total!N:N,DB!$O$5,Total!M:M,DB!$G$9,Total!K:K,DB!$O$9,Total!C:C,$I$2)+COUNTIFS(Total!X:X,$J$3,Total!W:W,B20,Total!O:O,DB!$G$5,Total!AA:AA,DB!$O$5,Total!M:M,DB!$G$9,Total!K:K,DB!$O$9,Total!C:C,$I$2)+COUNTIFS(Total!X:X,$J$3,Total!W:W,B20,Total!O:O,DB!$G$5,Total!N:N,DB!$O$5,Total!AA:AA,DB!$G$9,Total!K:K,DB!$O$9,Total!C:C,$I$2)+COUNTIFS(Total!X:X,$J$3,Total!W:W,B20,Total!O:O,DB!$G$5,Total!N:N,DB!$O$5,Total!M:M,DB!$G$9,Total!AA:AA,DB!$O$9,Total!C:C,$I$2)+COUNTIFS(Total!X:X,$J$3,Total!W:W,B20,Total!O:O,DB!$G$5,Total!N:N,DB!$O$5,Total!M:M,DB!$G$9,Total!K:K,DB!$O$9,Total!AA:AA,$I$2)</f>
        <v>0</v>
      </c>
      <c r="K20" s="31">
        <f>COUNTIFS(Total!X:X,$K$3,Total!W:W,B20,Total!O:O,DB!$G$5,Total!N:N,DB!$O$5,Total!M:M,DB!$G$9,Total!K:K,DB!$O$9,Total!C:C,$I$2)+COUNTIFS(Total!X:X,$K$3,Total!W:W,B20,Total!AA:AA,DB!$G$5,Total!AA:AA,DB!$O$5,Total!AA:AA,DB!$G$9,Total!AA:AA,DB!$O$9,Total!AA:AA,$I$2)+COUNTIFS(Total!X:X,$K$3,Total!W:W,B20,Total!O:O,DB!$G$5,Total!AA:AA,DB!$O$5,Total!AA:AA,DB!$G$9,Total!AA:AA,DB!$O$9,Total!AA:AA,$I$2)+COUNTIFS(Total!X:X,$K$3,Total!W:W,B20,Total!AA:AA,DB!$G$5,Total!N:N,DB!$O$5,Total!AA:AA,DB!$G$9,Total!AA:AA,DB!$O$9,Total!AA:AA,$I$2)+COUNTIFS(Total!X:X,$K$3,Total!W:W,B20,Total!AA:AA,DB!$G$5,Total!AA:AA,DB!$O$5,Total!M:M,DB!$G$9,Total!AA:AA,DB!$O$9,Total!AA:AA,$I$2)+COUNTIFS(Total!X:X,$K$3,Total!W:W,B20,Total!AA:AA,DB!$G$5,Total!AA:AA,DB!$O$5,Total!AA:AA,DB!$G$9,Total!K:K,DB!$O$9,Total!AA:AA,$I$2)+COUNTIFS(Total!X:X,$K$3,Total!W:W,B20,Total!AA:AA,DB!$G$5,Total!AA:AA,DB!$O$5,Total!AA:AA,DB!$G$9,Total!AA:AA,DB!$O$9,Total!C:C,$I$2)+COUNTIFS(Total!X:X,$K$3,Total!W:W,B20,Total!O:O,DB!$G$5,Total!N:N,DB!$O$5,Total!M:M,DB!$G$9,Total!AA:AA,DB!$O$9,Total!AA:AA,$I$2)+COUNTIFS(Total!X:X,$K$3,Total!W:W,B20,Total!O:O,DB!$G$5,Total!N:N,DB!$O$5,Total!AA:AA,DB!$G$9,Total!K:K,DB!$O$9,Total!AA:AA,$I$2)+COUNTIFS(Total!X:X,$K$3,Total!W:W,B20,Total!O:O,DB!$G$5,Total!N:N,DB!$O$5,Total!AA:AA,DB!$G$9,Total!AA:AA,DB!$O$9,Total!C:C,$I$2)+COUNTIFS(Total!X:X,$K$3,Total!W:W,B20,Total!O:O,DB!$G$5,Total!AA:AA,DB!$O$5,Total!M:M,DB!$G$9,Total!K:K,DB!$O$9,Total!AA:AA,$I$2)+COUNTIFS(Total!X:X,$K$3,Total!W:W,B20,Total!O:O,DB!$G$5,Total!AA:AA,DB!$O$5,Total!M:M,DB!$G$9,Total!AA:AA,DB!$O$9,Total!C:C,$I$2)+COUNTIFS(Total!X:X,$K$3,Total!W:W,B20,Total!O:O,DB!$G$5,Total!AA:AA,DB!$O$5,Total!AA:AA,DB!$G$9,Total!K:K,DB!$O$9,Total!C:C,$I$2)+COUNTIFS(Total!X:X,$K$3,Total!W:W,B20,Total!AA:AA,DB!$G$5,Total!N:N,DB!$O$5,Total!M:M,DB!$G$9,Total!K:K,DB!$O$9,Total!AA:AA,$I$2)+COUNTIFS(Total!X:X,$K$3,Total!W:W,B20,Total!AA:AA,DB!$G$5,Total!N:N,DB!$O$5,Total!M:M,DB!$G$9,Total!AA:AA,DB!$O$9,Total!C:C,$I$2)+COUNTIFS(Total!X:X,$K$3,Total!W:W,B20,Total!AA:AA,DB!$G$5,Total!N:N,DB!$O$5,Total!AA:AA,DB!$G$9,Total!K:K,DB!$O$9,Total!C:C,$I$2)+COUNTIFS(Total!X:X,$K$3,Total!W:W,B20,Total!AA:AA,DB!$G$5,Total!AA:AA,DB!$O$5,Total!M:M,DB!$G$9,Total!K:K,DB!$O$9,Total!C:C,$I$2)+COUNTIFS(Total!X:X,$K$3,Total!W:W,B20,Total!O:O,DB!$G$5,Total!N:N,DB!$O$5,Total!AA:AA,DB!$G$9,Total!AA:AA,DB!$O$9,Total!AA:AA,$I$2)+COUNTIFS(Total!X:X,$K$3,Total!W:W,B20,Total!O:O,DB!$G$5,Total!AA:AA,DB!$O$5,Total!M:M,DB!$G$9,Total!AA:AA,DB!$O$9,Total!AA:AA,$I$2)+COUNTIFS(Total!X:X,$K$3,Total!W:W,B20,Total!O:O,DB!$G$5,Total!AA:AA,DB!$O$5,Total!AA:AA,DB!$G$9,Total!K:K,DB!$O$9,Total!AA:AA,$I$2)+COUNTIFS(Total!X:X,$K$3,Total!W:W,B20,Total!O:O,DB!$G$5,Total!AA:AA,DB!$O$5,Total!AA:AA,DB!$G$9,Total!AA:AA,DB!$O$9,Total!C:C,$I$2)+COUNTIFS(Total!X:X,$K$3,Total!W:W,B20,Total!AA:AA,DB!$G$5,Total!N:N,DB!$O$5,Total!M:M,DB!$G$9,Total!AA:AA,DB!$O$9,Total!AA:AA,$I$2)+COUNTIFS(Total!X:X,$K$3,Total!W:W,B20,Total!AA:AA,DB!$G$5,Total!N:N,DB!$O$5,Total!AA:AA,DB!$G$9,Total!K:K,DB!$O$9,Total!AA:AA,$I$2)+COUNTIFS(Total!X:X,$K$3,Total!W:W,B20,Total!AA:AA,DB!$G$5,Total!N:N,DB!$O$5,Total!AA:AA,DB!$G$9,Total!AA:AA,DB!$O$9,Total!C:C,$I$2)+COUNTIFS(Total!X:X,$K$3,Total!W:W,B20,Total!AA:AA,DB!$G$5,Total!AA:AA,DB!$O$5,Total!M:M,DB!$G$9,Total!K:K,DB!$O$9,Total!AA:AA,$I$2)+COUNTIFS(Total!X:X,$K$3,Total!W:W,B20,Total!AA:AA,DB!$G$5,Total!AA:AA,DB!$O$5,Total!M:M,DB!$G$9,Total!AA:AA,DB!$O$9,Total!C:C,$I$2)+COUNTIFS(Total!X:X,$K$3,Total!W:W,B20,Total!AA:AA,DB!$G$5,Total!AA:AA,DB!$O$5,Total!AA:AA,DB!$G$9,Total!K:K,DB!$O$9,Total!C:C,$I$2)+COUNTIFS(Total!X:X,$K$3,Total!W:W,B20,Total!AA:AA,DB!$G$5,Total!N:N,DB!$O$5,Total!M:M,DB!$G$9,Total!K:K,DB!$O$9,Total!C:C,$I$2)+COUNTIFS(Total!X:X,$K$3,Total!W:W,B20,Total!O:O,DB!$G$5,Total!AA:AA,DB!$O$5,Total!M:M,DB!$G$9,Total!K:K,DB!$O$9,Total!C:C,$I$2)+COUNTIFS(Total!X:X,$K$3,Total!W:W,B20,Total!O:O,DB!$G$5,Total!N:N,DB!$O$5,Total!AA:AA,DB!$G$9,Total!K:K,DB!$O$9,Total!C:C,$I$2)+COUNTIFS(Total!X:X,$K$3,Total!W:W,B20,Total!O:O,DB!$G$5,Total!N:N,DB!$O$5,Total!M:M,DB!$G$9,Total!AA:AA,DB!$O$9,Total!C:C,$I$2)+COUNTIFS(Total!X:X,$K$3,Total!W:W,B20,Total!O:O,DB!$G$5,Total!N:N,DB!$O$5,Total!M:M,DB!$G$9,Total!K:K,DB!$O$9,Total!AA:AA,$I$2)</f>
        <v>0</v>
      </c>
      <c r="L20" s="31">
        <f>COUNTIFS(Total!X:X,$L$3,Total!W:W,B20,Total!O:O,DB!$G$5,Total!N:N,DB!$O$5,Total!M:M,DB!$G$9,Total!K:K,DB!$O$9,Total!C:C,$I$2)+COUNTIFS(Total!X:X,$L$3,Total!W:W,B20,Total!AA:AA,DB!$G$5,Total!AA:AA,DB!$O$5,Total!AA:AA,DB!$G$9,Total!AA:AA,DB!$O$9,Total!AA:AA,$I$2)+COUNTIFS(Total!X:X,$L$3,Total!W:W,B20,Total!O:O,DB!$G$5,Total!AA:AA,DB!$O$5,Total!AA:AA,DB!$G$9,Total!AA:AA,DB!$O$9,Total!AA:AA,$I$2)+COUNTIFS(Total!X:X,$L$3,Total!W:W,B20,Total!AA:AA,DB!$G$5,Total!N:N,DB!$O$5,Total!AA:AA,DB!$G$9,Total!AA:AA,DB!$O$9,Total!AA:AA,$I$2)+COUNTIFS(Total!X:X,$L$3,Total!W:W,B20,Total!AA:AA,DB!$G$5,Total!AA:AA,DB!$O$5,Total!M:M,DB!$G$9,Total!AA:AA,DB!$O$9,Total!AA:AA,$I$2)+COUNTIFS(Total!X:X,$L$3,Total!W:W,B20,Total!AA:AA,DB!$G$5,Total!AA:AA,DB!$O$5,Total!AA:AA,DB!$G$9,Total!K:K,DB!$O$9,Total!AA:AA,$I$2)+COUNTIFS(Total!X:X,$L$3,Total!W:W,B20,Total!AA:AA,DB!$G$5,Total!AA:AA,DB!$O$5,Total!AA:AA,DB!$G$9,Total!AA:AA,DB!$O$9,Total!C:C,$I$2)+COUNTIFS(Total!X:X,$L$3,Total!W:W,B20,Total!O:O,DB!$G$5,Total!N:N,DB!$O$5,Total!M:M,DB!$G$9,Total!AA:AA,DB!$O$9,Total!AA:AA,$I$2)+COUNTIFS(Total!X:X,$L$3,Total!W:W,B20,Total!O:O,DB!$G$5,Total!N:N,DB!$O$5,Total!AA:AA,DB!$G$9,Total!K:K,DB!$O$9,Total!AA:AA,$I$2)+COUNTIFS(Total!X:X,$L$3,Total!W:W,B20,Total!O:O,DB!$G$5,Total!N:N,DB!$O$5,Total!AA:AA,DB!$G$9,Total!AA:AA,DB!$O$9,Total!C:C,$I$2)+COUNTIFS(Total!X:X,$L$3,Total!W:W,B20,Total!O:O,DB!$G$5,Total!AA:AA,DB!$O$5,Total!M:M,DB!$G$9,Total!K:K,DB!$O$9,Total!AA:AA,$I$2)+COUNTIFS(Total!X:X,$L$3,Total!W:W,B20,Total!O:O,DB!$G$5,Total!AA:AA,DB!$O$5,Total!M:M,DB!$G$9,Total!AA:AA,DB!$O$9,Total!C:C,$I$2)+COUNTIFS(Total!X:X,$L$3,Total!W:W,B20,Total!O:O,DB!$G$5,Total!AA:AA,DB!$O$5,Total!AA:AA,DB!$G$9,Total!K:K,DB!$O$9,Total!C:C,$I$2)+COUNTIFS(Total!X:X,$L$3,Total!W:W,B20,Total!AA:AA,DB!$G$5,Total!N:N,DB!$O$5,Total!M:M,DB!$G$9,Total!K:K,DB!$O$9,Total!AA:AA,$I$2)+COUNTIFS(Total!X:X,$L$3,Total!W:W,B20,Total!AA:AA,DB!$G$5,Total!N:N,DB!$O$5,Total!M:M,DB!$G$9,Total!AA:AA,DB!$O$9,Total!C:C,$I$2)+COUNTIFS(Total!X:X,$L$3,Total!W:W,B20,Total!AA:AA,DB!$G$5,Total!N:N,DB!$O$5,Total!AA:AA,DB!$G$9,Total!K:K,DB!$O$9,Total!C:C,$I$2)+COUNTIFS(Total!X:X,$L$3,Total!W:W,B20,Total!AA:AA,DB!$G$5,Total!AA:AA,DB!$O$5,Total!M:M,DB!$G$9,Total!K:K,DB!$O$9,Total!C:C,$I$2)+COUNTIFS(Total!X:X,$L$3,Total!W:W,B20,Total!O:O,DB!$G$5,Total!N:N,DB!$O$5,Total!AA:AA,DB!$G$9,Total!AA:AA,DB!$O$9,Total!AA:AA,$I$2)+COUNTIFS(Total!X:X,$L$3,Total!W:W,B20,Total!O:O,DB!$G$5,Total!AA:AA,DB!$O$5,Total!M:M,DB!$G$9,Total!AA:AA,DB!$O$9,Total!AA:AA,$I$2)+COUNTIFS(Total!X:X,$L$3,Total!W:W,B20,Total!O:O,DB!$G$5,Total!AA:AA,DB!$O$5,Total!AA:AA,DB!$G$9,Total!K:K,DB!$O$9,Total!AA:AA,$I$2)+COUNTIFS(Total!X:X,$L$3,Total!W:W,B20,Total!O:O,DB!$G$5,Total!AA:AA,DB!$O$5,Total!AA:AA,DB!$G$9,Total!AA:AA,DB!$O$9,Total!C:C,$I$2)+COUNTIFS(Total!X:X,$L$3,Total!W:W,B20,Total!AA:AA,DB!$G$5,Total!N:N,DB!$O$5,Total!M:M,DB!$G$9,Total!AA:AA,DB!$O$9,Total!AA:AA,$I$2)+COUNTIFS(Total!X:X,$L$3,Total!W:W,B20,Total!AA:AA,DB!$G$5,Total!N:N,DB!$O$5,Total!AA:AA,DB!$G$9,Total!K:K,DB!$O$9,Total!AA:AA,$I$2)+COUNTIFS(Total!X:X,$L$3,Total!W:W,B20,Total!AA:AA,DB!$G$5,Total!N:N,DB!$O$5,Total!AA:AA,DB!$G$9,Total!AA:AA,DB!$O$9,Total!C:C,$I$2)+COUNTIFS(Total!X:X,$L$3,Total!W:W,B20,Total!AA:AA,DB!$G$5,Total!AA:AA,DB!$O$5,Total!M:M,DB!$G$9,Total!K:K,DB!$O$9,Total!AA:AA,$I$2)+COUNTIFS(Total!X:X,$L$3,Total!W:W,B20,Total!AA:AA,DB!$G$5,Total!AA:AA,DB!$O$5,Total!M:M,DB!$G$9,Total!AA:AA,DB!$O$9,Total!C:C,$I$2)+COUNTIFS(Total!X:X,$L$3,Total!W:W,B20,Total!AA:AA,DB!$G$5,Total!AA:AA,DB!$O$5,Total!AA:AA,DB!$G$9,Total!K:K,DB!$O$9,Total!C:C,$I$2)+COUNTIFS(Total!X:X,$L$3,Total!W:W,B20,Total!AA:AA,DB!$G$5,Total!N:N,DB!$O$5,Total!M:M,DB!$G$9,Total!K:K,DB!$O$9,Total!C:C,$I$2)+COUNTIFS(Total!X:X,$L$3,Total!W:W,B20,Total!O:O,DB!$G$5,Total!AA:AA,DB!$O$5,Total!M:M,DB!$G$9,Total!K:K,DB!$O$9,Total!C:C,$I$2)+COUNTIFS(Total!X:X,$L$3,Total!W:W,B20,Total!O:O,DB!$G$5,Total!N:N,DB!$O$5,Total!AA:AA,DB!$G$9,Total!K:K,DB!$O$9,Total!C:C,$I$2)+COUNTIFS(Total!X:X,$L$3,Total!W:W,B20,Total!O:O,DB!$G$5,Total!N:N,DB!$O$5,Total!M:M,DB!$G$9,Total!AA:AA,DB!$O$9,Total!C:C,$I$2)+COUNTIFS(Total!X:X,$L$3,Total!W:W,B20,Total!O:O,DB!$G$5,Total!N:N,DB!$O$5,Total!M:M,DB!$G$9,Total!K:K,DB!$O$9,Total!AA:AA,$I$2)</f>
        <v>0</v>
      </c>
      <c r="M20" s="31">
        <f>COUNTIFS(Total!X:X,$M$3,Total!W:W,B20,Total!O:O,DB!$G$5,Total!N:N,DB!$O$5,Total!M:M,DB!$G$9,Total!K:K,DB!$O$9,Total!C:C,$I$2)+COUNTIFS(Total!X:X,$M$3,Total!W:W,B20,Total!AA:AA,DB!$G$5,Total!AA:AA,DB!$O$5,Total!AA:AA,DB!$G$9,Total!AA:AA,DB!$O$9,Total!AA:AA,$I$2)+COUNTIFS(Total!X:X,$M$3,Total!W:W,B20,Total!O:O,DB!$G$5,Total!AA:AA,DB!$O$5,Total!AA:AA,DB!$G$9,Total!AA:AA,DB!$O$9,Total!AA:AA,$I$2)+COUNTIFS(Total!X:X,$M$3,Total!W:W,B20,Total!AA:AA,DB!$G$5,Total!N:N,DB!$O$5,Total!AA:AA,DB!$G$9,Total!AA:AA,DB!$O$9,Total!AA:AA,$I$2)+COUNTIFS(Total!X:X,$M$3,Total!W:W,B20,Total!AA:AA,DB!$G$5,Total!AA:AA,DB!$O$5,Total!M:M,DB!$G$9,Total!AA:AA,DB!$O$9,Total!AA:AA,$I$2)+COUNTIFS(Total!X:X,$M$3,Total!W:W,B20,Total!AA:AA,DB!$G$5,Total!AA:AA,DB!$O$5,Total!AA:AA,DB!$G$9,Total!K:K,DB!$O$9,Total!AA:AA,$I$2)+COUNTIFS(Total!X:X,$M$3,Total!W:W,B20,Total!AA:AA,DB!$G$5,Total!AA:AA,DB!$O$5,Total!AA:AA,DB!$G$9,Total!AA:AA,DB!$O$9,Total!C:C,$I$2)+COUNTIFS(Total!X:X,$M$3,Total!W:W,B20,Total!O:O,DB!$G$5,Total!N:N,DB!$O$5,Total!M:M,DB!$G$9,Total!AA:AA,DB!$O$9,Total!AA:AA,$I$2)+COUNTIFS(Total!X:X,$M$3,Total!W:W,B20,Total!O:O,DB!$G$5,Total!N:N,DB!$O$5,Total!AA:AA,DB!$G$9,Total!K:K,DB!$O$9,Total!AA:AA,$I$2)+COUNTIFS(Total!X:X,$M$3,Total!W:W,B20,Total!O:O,DB!$G$5,Total!N:N,DB!$O$5,Total!AA:AA,DB!$G$9,Total!AA:AA,DB!$O$9,Total!C:C,$I$2)+COUNTIFS(Total!X:X,$M$3,Total!W:W,B20,Total!O:O,DB!$G$5,Total!AA:AA,DB!$O$5,Total!M:M,DB!$G$9,Total!K:K,DB!$O$9,Total!AA:AA,$I$2)+COUNTIFS(Total!X:X,$M$3,Total!W:W,B20,Total!O:O,DB!$G$5,Total!AA:AA,DB!$O$5,Total!M:M,DB!$G$9,Total!AA:AA,DB!$O$9,Total!C:C,$I$2)+COUNTIFS(Total!X:X,$M$3,Total!W:W,B20,Total!O:O,DB!$G$5,Total!AA:AA,DB!$O$5,Total!AA:AA,DB!$G$9,Total!K:K,DB!$O$9,Total!C:C,$I$2)+COUNTIFS(Total!X:X,$M$3,Total!W:W,B20,Total!AA:AA,DB!$G$5,Total!N:N,DB!$O$5,Total!M:M,DB!$G$9,Total!K:K,DB!$O$9,Total!AA:AA,$I$2)+COUNTIFS(Total!X:X,$M$3,Total!W:W,B20,Total!AA:AA,DB!$G$5,Total!N:N,DB!$O$5,Total!M:M,DB!$G$9,Total!AA:AA,DB!$O$9,Total!C:C,$I$2)+COUNTIFS(Total!X:X,$M$3,Total!W:W,B20,Total!AA:AA,DB!$G$5,Total!N:N,DB!$O$5,Total!AA:AA,DB!$G$9,Total!K:K,DB!$O$9,Total!C:C,$I$2)+COUNTIFS(Total!X:X,$M$3,Total!W:W,B20,Total!AA:AA,DB!$G$5,Total!AA:AA,DB!$O$5,Total!M:M,DB!$G$9,Total!K:K,DB!$O$9,Total!C:C,$I$2)+COUNTIFS(Total!X:X,$M$3,Total!W:W,B20,Total!O:O,DB!$G$5,Total!N:N,DB!$O$5,Total!AA:AA,DB!$G$9,Total!AA:AA,DB!$O$9,Total!AA:AA,$I$2)+COUNTIFS(Total!X:X,$M$3,Total!W:W,B20,Total!O:O,DB!$G$5,Total!AA:AA,DB!$O$5,Total!M:M,DB!$G$9,Total!AA:AA,DB!$O$9,Total!AA:AA,$I$2)+COUNTIFS(Total!X:X,$M$3,Total!W:W,B20,Total!O:O,DB!$G$5,Total!AA:AA,DB!$O$5,Total!AA:AA,DB!$G$9,Total!K:K,DB!$O$9,Total!AA:AA,$I$2)+COUNTIFS(Total!X:X,$M$3,Total!W:W,B20,Total!O:O,DB!$G$5,Total!AA:AA,DB!$O$5,Total!AA:AA,DB!$G$9,Total!AA:AA,DB!$O$9,Total!C:C,$I$2)+COUNTIFS(Total!X:X,$M$3,Total!W:W,B20,Total!AA:AA,DB!$G$5,Total!N:N,DB!$O$5,Total!M:M,DB!$G$9,Total!AA:AA,DB!$O$9,Total!AA:AA,$I$2)+COUNTIFS(Total!X:X,$M$3,Total!W:W,B20,Total!AA:AA,DB!$G$5,Total!N:N,DB!$O$5,Total!AA:AA,DB!$G$9,Total!K:K,DB!$O$9,Total!AA:AA,$I$2)+COUNTIFS(Total!X:X,$M$3,Total!W:W,B20,Total!AA:AA,DB!$G$5,Total!N:N,DB!$O$5,Total!AA:AA,DB!$G$9,Total!AA:AA,DB!$O$9,Total!C:C,$I$2)+COUNTIFS(Total!X:X,$M$3,Total!W:W,B20,Total!AA:AA,DB!$G$5,Total!AA:AA,DB!$O$5,Total!M:M,DB!$G$9,Total!K:K,DB!$O$9,Total!AA:AA,$I$2)+COUNTIFS(Total!X:X,$M$3,Total!W:W,B20,Total!AA:AA,DB!$G$5,Total!AA:AA,DB!$O$5,Total!M:M,DB!$G$9,Total!AA:AA,DB!$O$9,Total!C:C,$I$2)+COUNTIFS(Total!X:X,$M$3,Total!W:W,B20,Total!AA:AA,DB!$G$5,Total!AA:AA,DB!$O$5,Total!AA:AA,DB!$G$9,Total!K:K,DB!$O$9,Total!C:C,$I$2)+COUNTIFS(Total!X:X,$M$3,Total!W:W,B20,Total!AA:AA,DB!$G$5,Total!N:N,DB!$O$5,Total!M:M,DB!$G$9,Total!K:K,DB!$O$9,Total!C:C,$I$2)+COUNTIFS(Total!X:X,$M$3,Total!W:W,B20,Total!O:O,DB!$G$5,Total!AA:AA,DB!$O$5,Total!M:M,DB!$G$9,Total!K:K,DB!$O$9,Total!C:C,$I$2)+COUNTIFS(Total!X:X,$M$3,Total!W:W,B20,Total!O:O,DB!$G$5,Total!N:N,DB!$O$5,Total!AA:AA,DB!$G$9,Total!K:K,DB!$O$9,Total!C:C,$I$2)+COUNTIFS(Total!X:X,$M$3,Total!W:W,B20,Total!O:O,DB!$G$5,Total!N:N,DB!$O$5,Total!M:M,DB!$G$9,Total!AA:AA,DB!$O$9,Total!C:C,$I$2)+COUNTIFS(Total!X:X,$M$3,Total!W:W,B20,Total!O:O,DB!$G$5,Total!N:N,DB!$O$5,Total!M:M,DB!$G$9,Total!K:K,DB!$O$9,Total!AA:AA,$I$2)</f>
        <v>0</v>
      </c>
      <c r="N20" s="31">
        <f>COUNTIFS(Total!X:X,$N$3,Total!W:W,B20,Total!O:O,DB!$G$5,Total!N:N,DB!$O$5,Total!M:M,DB!$G$9,Total!K:K,DB!$O$9,Total!C:C,$I$2)+COUNTIFS(Total!X:X,$N$3,Total!W:W,B20,Total!AA:AA,DB!$G$5,Total!AA:AA,DB!$O$5,Total!AA:AA,DB!$G$9,Total!AA:AA,DB!$O$9,Total!AA:AA,$I$2)+COUNTIFS(Total!X:X,$N$3,Total!W:W,B20,Total!O:O,DB!$G$5,Total!AA:AA,DB!$O$5,Total!AA:AA,DB!$G$9,Total!AA:AA,DB!$O$9,Total!AA:AA,$I$2)+COUNTIFS(Total!X:X,$N$3,Total!W:W,B20,Total!AA:AA,DB!$G$5,Total!N:N,DB!$O$5,Total!AA:AA,DB!$G$9,Total!AA:AA,DB!$O$9,Total!AA:AA,$I$2)+COUNTIFS(Total!X:X,$N$3,Total!W:W,B20,Total!AA:AA,DB!$G$5,Total!AA:AA,DB!$O$5,Total!M:M,DB!$G$9,Total!AA:AA,DB!$O$9,Total!AA:AA,$I$2)+COUNTIFS(Total!X:X,$N$3,Total!W:W,B20,Total!AA:AA,DB!$G$5,Total!AA:AA,DB!$O$5,Total!AA:AA,DB!$G$9,Total!K:K,DB!$O$9,Total!AA:AA,$I$2)+COUNTIFS(Total!X:X,$N$3,Total!W:W,B20,Total!AA:AA,DB!$G$5,Total!AA:AA,DB!$O$5,Total!AA:AA,DB!$G$9,Total!AA:AA,DB!$O$9,Total!C:C,$I$2)+COUNTIFS(Total!X:X,$N$3,Total!W:W,B20,Total!O:O,DB!$G$5,Total!N:N,DB!$O$5,Total!M:M,DB!$G$9,Total!AA:AA,DB!$O$9,Total!AA:AA,$I$2)+COUNTIFS(Total!X:X,$N$3,Total!W:W,B20,Total!O:O,DB!$G$5,Total!N:N,DB!$O$5,Total!AA:AA,DB!$G$9,Total!K:K,DB!$O$9,Total!AA:AA,$I$2)+COUNTIFS(Total!X:X,$N$3,Total!W:W,B20,Total!O:O,DB!$G$5,Total!N:N,DB!$O$5,Total!AA:AA,DB!$G$9,Total!AA:AA,DB!$O$9,Total!C:C,$I$2)+COUNTIFS(Total!X:X,$N$3,Total!W:W,B20,Total!O:O,DB!$G$5,Total!AA:AA,DB!$O$5,Total!M:M,DB!$G$9,Total!K:K,DB!$O$9,Total!AA:AA,$I$2)+COUNTIFS(Total!X:X,$N$3,Total!W:W,B20,Total!O:O,DB!$G$5,Total!AA:AA,DB!$O$5,Total!M:M,DB!$G$9,Total!AA:AA,DB!$O$9,Total!C:C,$I$2)+COUNTIFS(Total!X:X,$N$3,Total!W:W,B20,Total!O:O,DB!$G$5,Total!AA:AA,DB!$O$5,Total!AA:AA,DB!$G$9,Total!K:K,DB!$O$9,Total!C:C,$I$2)+COUNTIFS(Total!X:X,$N$3,Total!W:W,B20,Total!AA:AA,DB!$G$5,Total!N:N,DB!$O$5,Total!M:M,DB!$G$9,Total!K:K,DB!$O$9,Total!AA:AA,$I$2)+COUNTIFS(Total!X:X,$N$3,Total!W:W,B20,Total!AA:AA,DB!$G$5,Total!N:N,DB!$O$5,Total!M:M,DB!$G$9,Total!AA:AA,DB!$O$9,Total!C:C,$I$2)+COUNTIFS(Total!X:X,$N$3,Total!W:W,B20,Total!AA:AA,DB!$G$5,Total!N:N,DB!$O$5,Total!AA:AA,DB!$G$9,Total!K:K,DB!$O$9,Total!C:C,$I$2)+COUNTIFS(Total!X:X,$N$3,Total!W:W,B20,Total!AA:AA,DB!$G$5,Total!AA:AA,DB!$O$5,Total!M:M,DB!$G$9,Total!K:K,DB!$O$9,Total!C:C,$I$2)+COUNTIFS(Total!X:X,$N$3,Total!W:W,B20,Total!O:O,DB!$G$5,Total!N:N,DB!$O$5,Total!AA:AA,DB!$G$9,Total!AA:AA,DB!$O$9,Total!AA:AA,$I$2)+COUNTIFS(Total!X:X,$N$3,Total!W:W,B20,Total!O:O,DB!$G$5,Total!AA:AA,DB!$O$5,Total!M:M,DB!$G$9,Total!AA:AA,DB!$O$9,Total!AA:AA,$I$2)+COUNTIFS(Total!X:X,$N$3,Total!W:W,B20,Total!O:O,DB!$G$5,Total!AA:AA,DB!$O$5,Total!AA:AA,DB!$G$9,Total!K:K,DB!$O$9,Total!AA:AA,$I$2)+COUNTIFS(Total!X:X,$N$3,Total!W:W,B20,Total!O:O,DB!$G$5,Total!AA:AA,DB!$O$5,Total!AA:AA,DB!$G$9,Total!AA:AA,DB!$O$9,Total!C:C,$I$2)+COUNTIFS(Total!X:X,$N$3,Total!W:W,B20,Total!AA:AA,DB!$G$5,Total!N:N,DB!$O$5,Total!M:M,DB!$G$9,Total!AA:AA,DB!$O$9,Total!AA:AA,$I$2)+COUNTIFS(Total!X:X,$N$3,Total!W:W,B20,Total!AA:AA,DB!$G$5,Total!N:N,DB!$O$5,Total!AA:AA,DB!$G$9,Total!K:K,DB!$O$9,Total!AA:AA,$I$2)+COUNTIFS(Total!X:X,$N$3,Total!W:W,B20,Total!AA:AA,DB!$G$5,Total!N:N,DB!$O$5,Total!AA:AA,DB!$G$9,Total!AA:AA,DB!$O$9,Total!C:C,$I$2)+COUNTIFS(Total!X:X,$N$3,Total!W:W,B20,Total!AA:AA,DB!$G$5,Total!AA:AA,DB!$O$5,Total!M:M,DB!$G$9,Total!K:K,DB!$O$9,Total!AA:AA,$I$2)+COUNTIFS(Total!X:X,$N$3,Total!W:W,B20,Total!AA:AA,DB!$G$5,Total!AA:AA,DB!$O$5,Total!M:M,DB!$G$9,Total!AA:AA,DB!$O$9,Total!C:C,$I$2)+COUNTIFS(Total!X:X,$N$3,Total!W:W,B20,Total!AA:AA,DB!$G$5,Total!AA:AA,DB!$O$5,Total!AA:AA,DB!$G$9,Total!K:K,DB!$O$9,Total!C:C,$I$2)+COUNTIFS(Total!X:X,$N$3,Total!W:W,B20,Total!AA:AA,DB!$G$5,Total!N:N,DB!$O$5,Total!M:M,DB!$G$9,Total!K:K,DB!$O$9,Total!C:C,$I$2)+COUNTIFS(Total!X:X,$N$3,Total!W:W,B20,Total!O:O,DB!$G$5,Total!AA:AA,DB!$O$5,Total!M:M,DB!$G$9,Total!K:K,DB!$O$9,Total!C:C,$I$2)+COUNTIFS(Total!X:X,$N$3,Total!W:W,B20,Total!O:O,DB!$G$5,Total!N:N,DB!$O$5,Total!AA:AA,DB!$G$9,Total!K:K,DB!$O$9,Total!C:C,$I$2)+COUNTIFS(Total!X:X,$N$3,Total!W:W,B20,Total!O:O,DB!$G$5,Total!N:N,DB!$O$5,Total!M:M,DB!$G$9,Total!AA:AA,DB!$O$9,Total!C:C,$I$2)+COUNTIFS(Total!X:X,$N$3,Total!W:W,B20,Total!O:O,DB!$G$5,Total!N:N,DB!$O$5,Total!M:M,DB!$G$9,Total!K:K,DB!$O$9,Total!AA:AA,$I$2)</f>
        <v>0</v>
      </c>
      <c r="O20" s="31">
        <f>COUNTIFS(Total!X:X,$O$3,Total!W:W,B20,Total!O:O,DB!$G$5,Total!N:N,DB!$O$5,Total!M:M,DB!$G$9,Total!K:K,DB!$O$9,Total!C:C,$I$2)+COUNTIFS(Total!X:X,$O$3,Total!W:W,B20,Total!AA:AA,DB!$G$5,Total!AA:AA,DB!$O$5,Total!AA:AA,DB!$G$9,Total!AA:AA,DB!$O$9,Total!AA:AA,$I$2)+COUNTIFS(Total!X:X,$O$3,Total!W:W,B20,Total!O:O,DB!$G$5,Total!AA:AA,DB!$O$5,Total!AA:AA,DB!$G$9,Total!AA:AA,DB!$O$9,Total!AA:AA,$I$2)+COUNTIFS(Total!X:X,$O$3,Total!W:W,B20,Total!AA:AA,DB!$G$5,Total!N:N,DB!$O$5,Total!AA:AA,DB!$G$9,Total!AA:AA,DB!$O$9,Total!AA:AA,$I$2)+COUNTIFS(Total!X:X,$O$3,Total!W:W,B20,Total!AA:AA,DB!$G$5,Total!AA:AA,DB!$O$5,Total!M:M,DB!$G$9,Total!AA:AA,DB!$O$9,Total!AA:AA,$I$2)+COUNTIFS(Total!X:X,$O$3,Total!W:W,B20,Total!AA:AA,DB!$G$5,Total!AA:AA,DB!$O$5,Total!AA:AA,DB!$G$9,Total!K:K,DB!$O$9,Total!AA:AA,$I$2)+COUNTIFS(Total!X:X,$O$3,Total!W:W,B20,Total!AA:AA,DB!$G$5,Total!AA:AA,DB!$O$5,Total!AA:AA,DB!$G$9,Total!AA:AA,DB!$O$9,Total!C:C,$I$2)+COUNTIFS(Total!X:X,$O$3,Total!W:W,B20,Total!O:O,DB!$G$5,Total!N:N,DB!$O$5,Total!M:M,DB!$G$9,Total!AA:AA,DB!$O$9,Total!AA:AA,$I$2)+COUNTIFS(Total!X:X,$O$3,Total!W:W,B20,Total!O:O,DB!$G$5,Total!N:N,DB!$O$5,Total!AA:AA,DB!$G$9,Total!K:K,DB!$O$9,Total!AA:AA,$I$2)+COUNTIFS(Total!X:X,$O$3,Total!W:W,B20,Total!O:O,DB!$G$5,Total!N:N,DB!$O$5,Total!AA:AA,DB!$G$9,Total!AA:AA,DB!$O$9,Total!C:C,$I$2)+COUNTIFS(Total!X:X,$O$3,Total!W:W,B20,Total!O:O,DB!$G$5,Total!AA:AA,DB!$O$5,Total!M:M,DB!$G$9,Total!K:K,DB!$O$9,Total!AA:AA,$I$2)+COUNTIFS(Total!X:X,$O$3,Total!W:W,B20,Total!O:O,DB!$G$5,Total!AA:AA,DB!$O$5,Total!M:M,DB!$G$9,Total!AA:AA,DB!$O$9,Total!C:C,$I$2)+COUNTIFS(Total!X:X,$O$3,Total!W:W,B20,Total!O:O,DB!$G$5,Total!AA:AA,DB!$O$5,Total!AA:AA,DB!$G$9,Total!K:K,DB!$O$9,Total!C:C,$I$2)+COUNTIFS(Total!X:X,$O$3,Total!W:W,B20,Total!AA:AA,DB!$G$5,Total!N:N,DB!$O$5,Total!M:M,DB!$G$9,Total!K:K,DB!$O$9,Total!AA:AA,$I$2)+COUNTIFS(Total!X:X,$O$3,Total!W:W,B20,Total!AA:AA,DB!$G$5,Total!N:N,DB!$O$5,Total!M:M,DB!$G$9,Total!AA:AA,DB!$O$9,Total!C:C,$I$2)+COUNTIFS(Total!X:X,$O$3,Total!W:W,B20,Total!AA:AA,DB!$G$5,Total!N:N,DB!$O$5,Total!AA:AA,DB!$G$9,Total!K:K,DB!$O$9,Total!C:C,$I$2)+COUNTIFS(Total!X:X,$O$3,Total!W:W,B20,Total!AA:AA,DB!$G$5,Total!AA:AA,DB!$O$5,Total!M:M,DB!$G$9,Total!K:K,DB!$O$9,Total!C:C,$I$2)+COUNTIFS(Total!X:X,$O$3,Total!W:W,B20,Total!O:O,DB!$G$5,Total!N:N,DB!$O$5,Total!AA:AA,DB!$G$9,Total!AA:AA,DB!$O$9,Total!AA:AA,$I$2)+COUNTIFS(Total!X:X,$O$3,Total!W:W,B20,Total!O:O,DB!$G$5,Total!AA:AA,DB!$O$5,Total!M:M,DB!$G$9,Total!AA:AA,DB!$O$9,Total!AA:AA,$I$2)+COUNTIFS(Total!X:X,$O$3,Total!W:W,B20,Total!O:O,DB!$G$5,Total!AA:AA,DB!$O$5,Total!AA:AA,DB!$G$9,Total!K:K,DB!$O$9,Total!AA:AA,$I$2)+COUNTIFS(Total!X:X,$O$3,Total!W:W,B20,Total!O:O,DB!$G$5,Total!AA:AA,DB!$O$5,Total!AA:AA,DB!$G$9,Total!AA:AA,DB!$O$9,Total!C:C,$I$2)+COUNTIFS(Total!X:X,$O$3,Total!W:W,B20,Total!AA:AA,DB!$G$5,Total!N:N,DB!$O$5,Total!M:M,DB!$G$9,Total!AA:AA,DB!$O$9,Total!AA:AA,$I$2)+COUNTIFS(Total!X:X,$O$3,Total!W:W,B20,Total!AA:AA,DB!$G$5,Total!N:N,DB!$O$5,Total!AA:AA,DB!$G$9,Total!K:K,DB!$O$9,Total!AA:AA,$I$2)+COUNTIFS(Total!X:X,$O$3,Total!W:W,B20,Total!AA:AA,DB!$G$5,Total!N:N,DB!$O$5,Total!AA:AA,DB!$G$9,Total!AA:AA,DB!$O$9,Total!C:C,$I$2)+COUNTIFS(Total!X:X,$O$3,Total!W:W,B20,Total!AA:AA,DB!$G$5,Total!AA:AA,DB!$O$5,Total!M:M,DB!$G$9,Total!K:K,DB!$O$9,Total!AA:AA,$I$2)+COUNTIFS(Total!X:X,$O$3,Total!W:W,B20,Total!AA:AA,DB!$G$5,Total!AA:AA,DB!$O$5,Total!M:M,DB!$G$9,Total!AA:AA,DB!$O$9,Total!C:C,$I$2)+COUNTIFS(Total!X:X,$O$3,Total!W:W,B20,Total!AA:AA,DB!$G$5,Total!AA:AA,DB!$O$5,Total!AA:AA,DB!$G$9,Total!K:K,DB!$O$9,Total!C:C,$I$2)+COUNTIFS(Total!X:X,$O$3,Total!W:W,B20,Total!AA:AA,DB!$G$5,Total!N:N,DB!$O$5,Total!M:M,DB!$G$9,Total!K:K,DB!$O$9,Total!C:C,$I$2)+COUNTIFS(Total!X:X,$O$3,Total!W:W,B20,Total!O:O,DB!$G$5,Total!AA:AA,DB!$O$5,Total!M:M,DB!$G$9,Total!K:K,DB!$O$9,Total!C:C,$I$2)+COUNTIFS(Total!X:X,$O$3,Total!W:W,B20,Total!O:O,DB!$G$5,Total!N:N,DB!$O$5,Total!AA:AA,DB!$G$9,Total!K:K,DB!$O$9,Total!C:C,$I$2)+COUNTIFS(Total!X:X,$O$3,Total!W:W,B20,Total!O:O,DB!$G$5,Total!N:N,DB!$O$5,Total!M:M,DB!$G$9,Total!AA:AA,DB!$O$9,Total!C:C,$I$2)+COUNTIFS(Total!X:X,$O$3,Total!W:W,B20,Total!O:O,DB!$G$5,Total!N:N,DB!$O$5,Total!M:M,DB!$G$9,Total!K:K,DB!$O$9,Total!AA:AA,$I$2)</f>
        <v>0</v>
      </c>
      <c r="P20" s="31">
        <f>COUNTIFS(Total!X:X,$P$3,Total!W:W,B20,Total!O:O,DB!$G$5,Total!N:N,DB!$O$5,Total!M:M,DB!$G$9,Total!K:K,DB!$O$9,Total!C:C,$I$2)+COUNTIFS(Total!X:X,$P$3,Total!W:W,B20,Total!AA:AA,DB!$G$5,Total!AA:AA,DB!$O$5,Total!AA:AA,DB!$G$9,Total!AA:AA,DB!$O$9,Total!AA:AA,$I$2)+COUNTIFS(Total!X:X,$P$3,Total!W:W,B20,Total!O:O,DB!$G$5,Total!AA:AA,DB!$O$5,Total!AA:AA,DB!$G$9,Total!AA:AA,DB!$O$9,Total!AA:AA,$I$2)+COUNTIFS(Total!X:X,$P$3,Total!W:W,B20,Total!AA:AA,DB!$G$5,Total!N:N,DB!$O$5,Total!AA:AA,DB!$G$9,Total!AA:AA,DB!$O$9,Total!AA:AA,$I$2)+COUNTIFS(Total!X:X,$P$3,Total!W:W,B20,Total!AA:AA,DB!$G$5,Total!AA:AA,DB!$O$5,Total!M:M,DB!$G$9,Total!AA:AA,DB!$O$9,Total!AA:AA,$I$2)+COUNTIFS(Total!X:X,$P$3,Total!W:W,B20,Total!AA:AA,DB!$G$5,Total!AA:AA,DB!$O$5,Total!AA:AA,DB!$G$9,Total!K:K,DB!$O$9,Total!AA:AA,$I$2)+COUNTIFS(Total!X:X,$P$3,Total!W:W,B20,Total!AA:AA,DB!$G$5,Total!AA:AA,DB!$O$5,Total!AA:AA,DB!$G$9,Total!AA:AA,DB!$O$9,Total!C:C,$I$2)+COUNTIFS(Total!X:X,$P$3,Total!W:W,B20,Total!O:O,DB!$G$5,Total!N:N,DB!$O$5,Total!M:M,DB!$G$9,Total!AA:AA,DB!$O$9,Total!AA:AA,$I$2)+COUNTIFS(Total!X:X,$P$3,Total!W:W,B20,Total!O:O,DB!$G$5,Total!N:N,DB!$O$5,Total!AA:AA,DB!$G$9,Total!K:K,DB!$O$9,Total!AA:AA,$I$2)+COUNTIFS(Total!X:X,$P$3,Total!W:W,B20,Total!O:O,DB!$G$5,Total!N:N,DB!$O$5,Total!AA:AA,DB!$G$9,Total!AA:AA,DB!$O$9,Total!C:C,$I$2)+COUNTIFS(Total!X:X,$P$3,Total!W:W,B20,Total!O:O,DB!$G$5,Total!AA:AA,DB!$O$5,Total!M:M,DB!$G$9,Total!K:K,DB!$O$9,Total!AA:AA,$I$2)+COUNTIFS(Total!X:X,$P$3,Total!W:W,B20,Total!O:O,DB!$G$5,Total!AA:AA,DB!$O$5,Total!M:M,DB!$G$9,Total!AA:AA,DB!$O$9,Total!C:C,$I$2)+COUNTIFS(Total!X:X,$P$3,Total!W:W,B20,Total!O:O,DB!$G$5,Total!AA:AA,DB!$O$5,Total!AA:AA,DB!$G$9,Total!K:K,DB!$O$9,Total!C:C,$I$2)+COUNTIFS(Total!X:X,$P$3,Total!W:W,B20,Total!AA:AA,DB!$G$5,Total!N:N,DB!$O$5,Total!M:M,DB!$G$9,Total!K:K,DB!$O$9,Total!AA:AA,$I$2)+COUNTIFS(Total!X:X,$P$3,Total!W:W,B20,Total!AA:AA,DB!$G$5,Total!N:N,DB!$O$5,Total!M:M,DB!$G$9,Total!AA:AA,DB!$O$9,Total!C:C,$I$2)+COUNTIFS(Total!X:X,$P$3,Total!W:W,B20,Total!AA:AA,DB!$G$5,Total!N:N,DB!$O$5,Total!AA:AA,DB!$G$9,Total!K:K,DB!$O$9,Total!C:C,$I$2)+COUNTIFS(Total!X:X,$P$3,Total!W:W,B20,Total!AA:AA,DB!$G$5,Total!AA:AA,DB!$O$5,Total!M:M,DB!$G$9,Total!K:K,DB!$O$9,Total!C:C,$I$2)+COUNTIFS(Total!X:X,$P$3,Total!W:W,B20,Total!O:O,DB!$G$5,Total!N:N,DB!$O$5,Total!AA:AA,DB!$G$9,Total!AA:AA,DB!$O$9,Total!AA:AA,$I$2)+COUNTIFS(Total!X:X,$P$3,Total!W:W,B20,Total!O:O,DB!$G$5,Total!AA:AA,DB!$O$5,Total!M:M,DB!$G$9,Total!AA:AA,DB!$O$9,Total!AA:AA,$I$2)+COUNTIFS(Total!X:X,$P$3,Total!W:W,B20,Total!O:O,DB!$G$5,Total!AA:AA,DB!$O$5,Total!AA:AA,DB!$G$9,Total!K:K,DB!$O$9,Total!AA:AA,$I$2)+COUNTIFS(Total!X:X,$P$3,Total!W:W,B20,Total!O:O,DB!$G$5,Total!AA:AA,DB!$O$5,Total!AA:AA,DB!$G$9,Total!AA:AA,DB!$O$9,Total!C:C,$I$2)+COUNTIFS(Total!X:X,$P$3,Total!W:W,B20,Total!AA:AA,DB!$G$5,Total!N:N,DB!$O$5,Total!M:M,DB!$G$9,Total!AA:AA,DB!$O$9,Total!AA:AA,$I$2)+COUNTIFS(Total!X:X,$P$3,Total!W:W,B20,Total!AA:AA,DB!$G$5,Total!N:N,DB!$O$5,Total!AA:AA,DB!$G$9,Total!K:K,DB!$O$9,Total!AA:AA,$I$2)+COUNTIFS(Total!X:X,$P$3,Total!W:W,B20,Total!AA:AA,DB!$G$5,Total!N:N,DB!$O$5,Total!AA:AA,DB!$G$9,Total!AA:AA,DB!$O$9,Total!C:C,$I$2)+COUNTIFS(Total!X:X,$P$3,Total!W:W,B20,Total!AA:AA,DB!$G$5,Total!AA:AA,DB!$O$5,Total!M:M,DB!$G$9,Total!K:K,DB!$O$9,Total!AA:AA,$I$2)+COUNTIFS(Total!X:X,$P$3,Total!W:W,B20,Total!AA:AA,DB!$G$5,Total!AA:AA,DB!$O$5,Total!M:M,DB!$G$9,Total!AA:AA,DB!$O$9,Total!C:C,$I$2)+COUNTIFS(Total!X:X,$P$3,Total!W:W,B20,Total!AA:AA,DB!$G$5,Total!AA:AA,DB!$O$5,Total!AA:AA,DB!$G$9,Total!K:K,DB!$O$9,Total!C:C,$I$2)+COUNTIFS(Total!X:X,$P$3,Total!W:W,B20,Total!AA:AA,DB!$G$5,Total!N:N,DB!$O$5,Total!M:M,DB!$G$9,Total!K:K,DB!$O$9,Total!C:C,$I$2)+COUNTIFS(Total!X:X,$P$3,Total!W:W,B20,Total!O:O,DB!$G$5,Total!AA:AA,DB!$O$5,Total!M:M,DB!$G$9,Total!K:K,DB!$O$9,Total!C:C,$I$2)+COUNTIFS(Total!X:X,$P$3,Total!W:W,B20,Total!O:O,DB!$G$5,Total!N:N,DB!$O$5,Total!AA:AA,DB!$G$9,Total!K:K,DB!$O$9,Total!C:C,$I$2)+COUNTIFS(Total!X:X,$P$3,Total!W:W,B20,Total!O:O,DB!$G$5,Total!N:N,DB!$O$5,Total!M:M,DB!$G$9,Total!AA:AA,DB!$O$9,Total!C:C,$I$2)+COUNTIFS(Total!X:X,$P$3,Total!W:W,B20,Total!O:O,DB!$G$5,Total!N:N,DB!$O$5,Total!M:M,DB!$G$9,Total!K:K,DB!$O$9,Total!AA:AA,$I$2)</f>
        <v>0</v>
      </c>
      <c r="Q20" s="31">
        <f>COUNTIFS(Total!X:X,$Q$3,Total!W:W,B20,Total!O:O,DB!$G$5,Total!N:N,DB!$O$5,Total!M:M,DB!$G$9,Total!K:K,DB!$O$9,Total!C:C,$I$2)+COUNTIFS(Total!X:X,$Q$3,Total!W:W,B20,Total!AA:AA,DB!$G$5,Total!AA:AA,DB!$O$5,Total!AA:AA,DB!$G$9,Total!AA:AA,DB!$O$9,Total!AA:AA,$I$2)+COUNTIFS(Total!X:X,$Q$3,Total!W:W,B20,Total!O:O,DB!$G$5,Total!AA:AA,DB!$O$5,Total!AA:AA,DB!$G$9,Total!AA:AA,DB!$O$9,Total!AA:AA,$I$2)+COUNTIFS(Total!X:X,$Q$3,Total!W:W,B20,Total!AA:AA,DB!$G$5,Total!N:N,DB!$O$5,Total!AA:AA,DB!$G$9,Total!AA:AA,DB!$O$9,Total!AA:AA,$I$2)+COUNTIFS(Total!X:X,$Q$3,Total!W:W,B20,Total!AA:AA,DB!$G$5,Total!AA:AA,DB!$O$5,Total!M:M,DB!$G$9,Total!AA:AA,DB!$O$9,Total!AA:AA,$I$2)+COUNTIFS(Total!X:X,$Q$3,Total!W:W,B20,Total!AA:AA,DB!$G$5,Total!AA:AA,DB!$O$5,Total!AA:AA,DB!$G$9,Total!K:K,DB!$O$9,Total!AA:AA,$I$2)+COUNTIFS(Total!X:X,$Q$3,Total!W:W,B20,Total!AA:AA,DB!$G$5,Total!AA:AA,DB!$O$5,Total!AA:AA,DB!$G$9,Total!AA:AA,DB!$O$9,Total!C:C,$I$2)+COUNTIFS(Total!X:X,$Q$3,Total!W:W,B20,Total!O:O,DB!$G$5,Total!N:N,DB!$O$5,Total!M:M,DB!$G$9,Total!AA:AA,DB!$O$9,Total!AA:AA,$I$2)+COUNTIFS(Total!X:X,$Q$3,Total!W:W,B20,Total!O:O,DB!$G$5,Total!N:N,DB!$O$5,Total!AA:AA,DB!$G$9,Total!K:K,DB!$O$9,Total!AA:AA,$I$2)+COUNTIFS(Total!X:X,$Q$3,Total!W:W,B20,Total!O:O,DB!$G$5,Total!N:N,DB!$O$5,Total!AA:AA,DB!$G$9,Total!AA:AA,DB!$O$9,Total!C:C,$I$2)+COUNTIFS(Total!X:X,$Q$3,Total!W:W,B20,Total!O:O,DB!$G$5,Total!AA:AA,DB!$O$5,Total!M:M,DB!$G$9,Total!K:K,DB!$O$9,Total!AA:AA,$I$2)+COUNTIFS(Total!X:X,$Q$3,Total!W:W,B20,Total!O:O,DB!$G$5,Total!AA:AA,DB!$O$5,Total!M:M,DB!$G$9,Total!AA:AA,DB!$O$9,Total!C:C,$I$2)+COUNTIFS(Total!X:X,$Q$3,Total!W:W,B20,Total!O:O,DB!$G$5,Total!AA:AA,DB!$O$5,Total!AA:AA,DB!$G$9,Total!K:K,DB!$O$9,Total!C:C,$I$2)+COUNTIFS(Total!X:X,$Q$3,Total!W:W,B20,Total!AA:AA,DB!$G$5,Total!N:N,DB!$O$5,Total!M:M,DB!$G$9,Total!K:K,DB!$O$9,Total!AA:AA,$I$2)+COUNTIFS(Total!X:X,$Q$3,Total!W:W,B20,Total!AA:AA,DB!$G$5,Total!N:N,DB!$O$5,Total!M:M,DB!$G$9,Total!AA:AA,DB!$O$9,Total!C:C,$I$2)+COUNTIFS(Total!X:X,$Q$3,Total!W:W,B20,Total!AA:AA,DB!$G$5,Total!N:N,DB!$O$5,Total!AA:AA,DB!$G$9,Total!K:K,DB!$O$9,Total!C:C,$I$2)+COUNTIFS(Total!X:X,$Q$3,Total!W:W,B20,Total!AA:AA,DB!$G$5,Total!AA:AA,DB!$O$5,Total!M:M,DB!$G$9,Total!K:K,DB!$O$9,Total!C:C,$I$2)+COUNTIFS(Total!X:X,$Q$3,Total!W:W,B20,Total!O:O,DB!$G$5,Total!N:N,DB!$O$5,Total!AA:AA,DB!$G$9,Total!AA:AA,DB!$O$9,Total!AA:AA,$I$2)+COUNTIFS(Total!X:X,$Q$3,Total!W:W,B20,Total!O:O,DB!$G$5,Total!AA:AA,DB!$O$5,Total!M:M,DB!$G$9,Total!AA:AA,DB!$O$9,Total!AA:AA,$I$2)+COUNTIFS(Total!X:X,$Q$3,Total!W:W,B20,Total!O:O,DB!$G$5,Total!AA:AA,DB!$O$5,Total!AA:AA,DB!$G$9,Total!K:K,DB!$O$9,Total!AA:AA,$I$2)+COUNTIFS(Total!X:X,$Q$3,Total!W:W,B20,Total!O:O,DB!$G$5,Total!AA:AA,DB!$O$5,Total!AA:AA,DB!$G$9,Total!AA:AA,DB!$O$9,Total!C:C,$I$2)+COUNTIFS(Total!X:X,$Q$3,Total!W:W,B20,Total!AA:AA,DB!$G$5,Total!N:N,DB!$O$5,Total!M:M,DB!$G$9,Total!AA:AA,DB!$O$9,Total!AA:AA,$I$2)+COUNTIFS(Total!X:X,$Q$3,Total!W:W,B20,Total!AA:AA,DB!$G$5,Total!N:N,DB!$O$5,Total!AA:AA,DB!$G$9,Total!K:K,DB!$O$9,Total!AA:AA,$I$2)+COUNTIFS(Total!X:X,$Q$3,Total!W:W,B20,Total!AA:AA,DB!$G$5,Total!N:N,DB!$O$5,Total!AA:AA,DB!$G$9,Total!AA:AA,DB!$O$9,Total!C:C,$I$2)+COUNTIFS(Total!X:X,$Q$3,Total!W:W,B20,Total!AA:AA,DB!$G$5,Total!AA:AA,DB!$O$5,Total!M:M,DB!$G$9,Total!K:K,DB!$O$9,Total!AA:AA,$I$2)+COUNTIFS(Total!X:X,$Q$3,Total!W:W,B20,Total!AA:AA,DB!$G$5,Total!AA:AA,DB!$O$5,Total!M:M,DB!$G$9,Total!AA:AA,DB!$O$9,Total!C:C,$I$2)+COUNTIFS(Total!X:X,$Q$3,Total!W:W,B20,Total!AA:AA,DB!$G$5,Total!AA:AA,DB!$O$5,Total!AA:AA,DB!$G$9,Total!K:K,DB!$O$9,Total!C:C,$I$2)+COUNTIFS(Total!X:X,$Q$3,Total!W:W,B20,Total!AA:AA,DB!$G$5,Total!N:N,DB!$O$5,Total!M:M,DB!$G$9,Total!K:K,DB!$O$9,Total!C:C,$I$2)+COUNTIFS(Total!X:X,$Q$3,Total!W:W,B20,Total!O:O,DB!$G$5,Total!AA:AA,DB!$O$5,Total!M:M,DB!$G$9,Total!K:K,DB!$O$9,Total!C:C,$I$2)+COUNTIFS(Total!X:X,$Q$3,Total!W:W,B20,Total!O:O,DB!$G$5,Total!N:N,DB!$O$5,Total!AA:AA,DB!$G$9,Total!K:K,DB!$O$9,Total!C:C,$I$2)+COUNTIFS(Total!X:X,$Q$3,Total!W:W,B20,Total!O:O,DB!$G$5,Total!N:N,DB!$O$5,Total!M:M,DB!$G$9,Total!AA:AA,DB!$O$9,Total!C:C,$I$2)+COUNTIFS(Total!X:X,$Q$3,Total!W:W,B20,Total!O:O,DB!$G$5,Total!N:N,DB!$O$5,Total!M:M,DB!$G$9,Total!K:K,DB!$O$9,Total!AA:AA,$I$2)</f>
        <v>0</v>
      </c>
      <c r="R20" s="31">
        <f>COUNTIFS(Total!X:X,$R$3,Total!W:W,B20,Total!O:O,DB!$G$5,Total!N:N,DB!$O$5,Total!M:M,DB!$G$9,Total!K:K,DB!$O$9,Total!C:C,$I$2)+COUNTIFS(Total!X:X,$R$3,Total!W:W,B20,Total!AA:AA,DB!$G$5,Total!AA:AA,DB!$O$5,Total!AA:AA,DB!$G$9,Total!AA:AA,DB!$O$9,Total!AA:AA,$I$2)+COUNTIFS(Total!X:X,$R$3,Total!W:W,B20,Total!O:O,DB!$G$5,Total!AA:AA,DB!$O$5,Total!AA:AA,DB!$G$9,Total!AA:AA,DB!$O$9,Total!AA:AA,$I$2)+COUNTIFS(Total!X:X,$R$3,Total!W:W,B20,Total!AA:AA,DB!$G$5,Total!N:N,DB!$O$5,Total!AA:AA,DB!$G$9,Total!AA:AA,DB!$O$9,Total!AA:AA,$I$2)+COUNTIFS(Total!X:X,$R$3,Total!W:W,B20,Total!AA:AA,DB!$G$5,Total!AA:AA,DB!$O$5,Total!M:M,DB!$G$9,Total!AA:AA,DB!$O$9,Total!AA:AA,$I$2)+COUNTIFS(Total!X:X,$R$3,Total!W:W,B20,Total!AA:AA,DB!$G$5,Total!AA:AA,DB!$O$5,Total!AA:AA,DB!$G$9,Total!K:K,DB!$O$9,Total!AA:AA,$I$2)+COUNTIFS(Total!X:X,$R$3,Total!W:W,B20,Total!AA:AA,DB!$G$5,Total!AA:AA,DB!$O$5,Total!AA:AA,DB!$G$9,Total!AA:AA,DB!$O$9,Total!C:C,$I$2)+COUNTIFS(Total!X:X,$R$3,Total!W:W,B20,Total!O:O,DB!$G$5,Total!N:N,DB!$O$5,Total!M:M,DB!$G$9,Total!AA:AA,DB!$O$9,Total!AA:AA,$I$2)+COUNTIFS(Total!X:X,$R$3,Total!W:W,B20,Total!O:O,DB!$G$5,Total!N:N,DB!$O$5,Total!AA:AA,DB!$G$9,Total!K:K,DB!$O$9,Total!AA:AA,$I$2)+COUNTIFS(Total!X:X,$R$3,Total!W:W,B20,Total!O:O,DB!$G$5,Total!N:N,DB!$O$5,Total!AA:AA,DB!$G$9,Total!AA:AA,DB!$O$9,Total!C:C,$I$2)+COUNTIFS(Total!X:X,$R$3,Total!W:W,B20,Total!O:O,DB!$G$5,Total!AA:AA,DB!$O$5,Total!M:M,DB!$G$9,Total!K:K,DB!$O$9,Total!AA:AA,$I$2)+COUNTIFS(Total!X:X,$R$3,Total!W:W,B20,Total!O:O,DB!$G$5,Total!AA:AA,DB!$O$5,Total!M:M,DB!$G$9,Total!AA:AA,DB!$O$9,Total!C:C,$I$2)+COUNTIFS(Total!X:X,$R$3,Total!W:W,B20,Total!O:O,DB!$G$5,Total!AA:AA,DB!$O$5,Total!AA:AA,DB!$G$9,Total!K:K,DB!$O$9,Total!C:C,$I$2)+COUNTIFS(Total!X:X,$R$3,Total!W:W,B20,Total!AA:AA,DB!$G$5,Total!N:N,DB!$O$5,Total!M:M,DB!$G$9,Total!K:K,DB!$O$9,Total!AA:AA,$I$2)+COUNTIFS(Total!X:X,$R$3,Total!W:W,B20,Total!AA:AA,DB!$G$5,Total!N:N,DB!$O$5,Total!M:M,DB!$G$9,Total!AA:AA,DB!$O$9,Total!C:C,$I$2)+COUNTIFS(Total!X:X,$R$3,Total!W:W,B20,Total!AA:AA,DB!$G$5,Total!N:N,DB!$O$5,Total!AA:AA,DB!$G$9,Total!K:K,DB!$O$9,Total!C:C,$I$2)+COUNTIFS(Total!X:X,$R$3,Total!W:W,B20,Total!AA:AA,DB!$G$5,Total!AA:AA,DB!$O$5,Total!M:M,DB!$G$9,Total!K:K,DB!$O$9,Total!C:C,$I$2)+COUNTIFS(Total!X:X,$R$3,Total!W:W,B20,Total!O:O,DB!$G$5,Total!N:N,DB!$O$5,Total!AA:AA,DB!$G$9,Total!AA:AA,DB!$O$9,Total!AA:AA,$I$2)+COUNTIFS(Total!X:X,$R$3,Total!W:W,B20,Total!O:O,DB!$G$5,Total!AA:AA,DB!$O$5,Total!M:M,DB!$G$9,Total!AA:AA,DB!$O$9,Total!AA:AA,$I$2)+COUNTIFS(Total!X:X,$R$3,Total!W:W,B20,Total!O:O,DB!$G$5,Total!AA:AA,DB!$O$5,Total!AA:AA,DB!$G$9,Total!K:K,DB!$O$9,Total!AA:AA,$I$2)+COUNTIFS(Total!X:X,$R$3,Total!W:W,B20,Total!O:O,DB!$G$5,Total!AA:AA,DB!$O$5,Total!AA:AA,DB!$G$9,Total!AA:AA,DB!$O$9,Total!C:C,$I$2)+COUNTIFS(Total!X:X,$R$3,Total!W:W,B20,Total!AA:AA,DB!$G$5,Total!N:N,DB!$O$5,Total!M:M,DB!$G$9,Total!AA:AA,DB!$O$9,Total!AA:AA,$I$2)+COUNTIFS(Total!X:X,$R$3,Total!W:W,B20,Total!AA:AA,DB!$G$5,Total!N:N,DB!$O$5,Total!AA:AA,DB!$G$9,Total!K:K,DB!$O$9,Total!AA:AA,$I$2)+COUNTIFS(Total!X:X,$R$3,Total!W:W,B20,Total!AA:AA,DB!$G$5,Total!N:N,DB!$O$5,Total!AA:AA,DB!$G$9,Total!AA:AA,DB!$O$9,Total!C:C,$I$2)+COUNTIFS(Total!X:X,$R$3,Total!W:W,B20,Total!AA:AA,DB!$G$5,Total!AA:AA,DB!$O$5,Total!M:M,DB!$G$9,Total!K:K,DB!$O$9,Total!AA:AA,$I$2)+COUNTIFS(Total!X:X,$R$3,Total!W:W,B20,Total!AA:AA,DB!$G$5,Total!AA:AA,DB!$O$5,Total!M:M,DB!$G$9,Total!AA:AA,DB!$O$9,Total!C:C,$I$2)+COUNTIFS(Total!X:X,$R$3,Total!W:W,B20,Total!AA:AA,DB!$G$5,Total!AA:AA,DB!$O$5,Total!AA:AA,DB!$G$9,Total!K:K,DB!$O$9,Total!C:C,$I$2)+COUNTIFS(Total!X:X,$R$3,Total!W:W,B20,Total!AA:AA,DB!$G$5,Total!N:N,DB!$O$5,Total!M:M,DB!$G$9,Total!K:K,DB!$O$9,Total!C:C,$I$2)+COUNTIFS(Total!X:X,$R$3,Total!W:W,B20,Total!O:O,DB!$G$5,Total!AA:AA,DB!$O$5,Total!M:M,DB!$G$9,Total!K:K,DB!$O$9,Total!C:C,$I$2)+COUNTIFS(Total!X:X,$R$3,Total!W:W,B20,Total!O:O,DB!$G$5,Total!N:N,DB!$O$5,Total!AA:AA,DB!$G$9,Total!K:K,DB!$O$9,Total!C:C,$I$2)+COUNTIFS(Total!X:X,$R$3,Total!W:W,B20,Total!O:O,DB!$G$5,Total!N:N,DB!$O$5,Total!M:M,DB!$G$9,Total!AA:AA,DB!$O$9,Total!C:C,$I$2)+COUNTIFS(Total!X:X,$R$3,Total!W:W,B20,Total!O:O,DB!$G$5,Total!N:N,DB!$O$5,Total!M:M,DB!$G$9,Total!K:K,DB!$O$9,Total!AA:AA,$I$2)</f>
        <v>0</v>
      </c>
      <c r="S20" s="31">
        <f>COUNTIFS(Total!X:X,$S$3,Total!W:W,B20,Total!O:O,DB!$G$5,Total!N:N,DB!$O$5,Total!M:M,DB!$G$9,Total!K:K,DB!$O$9,Total!C:C,$I$2)+COUNTIFS(Total!X:X,$S$3,Total!W:W,B20,Total!AA:AA,DB!$G$5,Total!AA:AA,DB!$O$5,Total!AA:AA,DB!$G$9,Total!AA:AA,DB!$O$9,Total!AA:AA,$I$2)+COUNTIFS(Total!X:X,$S$3,Total!W:W,B20,Total!O:O,DB!$G$5,Total!AA:AA,DB!$O$5,Total!AA:AA,DB!$G$9,Total!AA:AA,DB!$O$9,Total!AA:AA,$I$2)+COUNTIFS(Total!X:X,$S$3,Total!W:W,B20,Total!AA:AA,DB!$G$5,Total!N:N,DB!$O$5,Total!AA:AA,DB!$G$9,Total!AA:AA,DB!$O$9,Total!AA:AA,$I$2)+COUNTIFS(Total!X:X,$S$3,Total!W:W,B20,Total!AA:AA,DB!$G$5,Total!AA:AA,DB!$O$5,Total!M:M,DB!$G$9,Total!AA:AA,DB!$O$9,Total!AA:AA,$I$2)+COUNTIFS(Total!X:X,$S$3,Total!W:W,B20,Total!AA:AA,DB!$G$5,Total!AA:AA,DB!$O$5,Total!AA:AA,DB!$G$9,Total!K:K,DB!$O$9,Total!AA:AA,$I$2)+COUNTIFS(Total!X:X,$S$3,Total!W:W,B20,Total!AA:AA,DB!$G$5,Total!AA:AA,DB!$O$5,Total!AA:AA,DB!$G$9,Total!AA:AA,DB!$O$9,Total!C:C,$I$2)+COUNTIFS(Total!X:X,$S$3,Total!W:W,B20,Total!O:O,DB!$G$5,Total!N:N,DB!$O$5,Total!M:M,DB!$G$9,Total!AA:AA,DB!$O$9,Total!AA:AA,$I$2)+COUNTIFS(Total!X:X,$S$3,Total!W:W,B20,Total!O:O,DB!$G$5,Total!N:N,DB!$O$5,Total!AA:AA,DB!$G$9,Total!K:K,DB!$O$9,Total!AA:AA,$I$2)+COUNTIFS(Total!X:X,$S$3,Total!W:W,B20,Total!O:O,DB!$G$5,Total!N:N,DB!$O$5,Total!AA:AA,DB!$G$9,Total!AA:AA,DB!$O$9,Total!C:C,$I$2)+COUNTIFS(Total!X:X,$S$3,Total!W:W,B20,Total!O:O,DB!$G$5,Total!AA:AA,DB!$O$5,Total!M:M,DB!$G$9,Total!K:K,DB!$O$9,Total!AA:AA,$I$2)+COUNTIFS(Total!X:X,$S$3,Total!W:W,B20,Total!O:O,DB!$G$5,Total!AA:AA,DB!$O$5,Total!M:M,DB!$G$9,Total!AA:AA,DB!$O$9,Total!C:C,$I$2)+COUNTIFS(Total!X:X,$S$3,Total!W:W,B20,Total!O:O,DB!$G$5,Total!AA:AA,DB!$O$5,Total!AA:AA,DB!$G$9,Total!K:K,DB!$O$9,Total!C:C,$I$2)+COUNTIFS(Total!X:X,$S$3,Total!W:W,B20,Total!AA:AA,DB!$G$5,Total!N:N,DB!$O$5,Total!M:M,DB!$G$9,Total!K:K,DB!$O$9,Total!AA:AA,$I$2)+COUNTIFS(Total!X:X,$S$3,Total!W:W,B20,Total!AA:AA,DB!$G$5,Total!N:N,DB!$O$5,Total!M:M,DB!$G$9,Total!AA:AA,DB!$O$9,Total!C:C,$I$2)+COUNTIFS(Total!X:X,$S$3,Total!W:W,B20,Total!AA:AA,DB!$G$5,Total!N:N,DB!$O$5,Total!AA:AA,DB!$G$9,Total!K:K,DB!$O$9,Total!C:C,$I$2)+COUNTIFS(Total!X:X,$S$3,Total!W:W,B20,Total!AA:AA,DB!$G$5,Total!AA:AA,DB!$O$5,Total!M:M,DB!$G$9,Total!K:K,DB!$O$9,Total!C:C,$I$2)+COUNTIFS(Total!X:X,$S$3,Total!W:W,B20,Total!O:O,DB!$G$5,Total!N:N,DB!$O$5,Total!AA:AA,DB!$G$9,Total!AA:AA,DB!$O$9,Total!AA:AA,$I$2)+COUNTIFS(Total!X:X,$S$3,Total!W:W,B20,Total!O:O,DB!$G$5,Total!AA:AA,DB!$O$5,Total!M:M,DB!$G$9,Total!AA:AA,DB!$O$9,Total!AA:AA,$I$2)+COUNTIFS(Total!X:X,$S$3,Total!W:W,B20,Total!O:O,DB!$G$5,Total!AA:AA,DB!$O$5,Total!AA:AA,DB!$G$9,Total!K:K,DB!$O$9,Total!AA:AA,$I$2)+COUNTIFS(Total!X:X,$S$3,Total!W:W,B20,Total!O:O,DB!$G$5,Total!AA:AA,DB!$O$5,Total!AA:AA,DB!$G$9,Total!AA:AA,DB!$O$9,Total!C:C,$I$2)+COUNTIFS(Total!X:X,$S$3,Total!W:W,B20,Total!AA:AA,DB!$G$5,Total!N:N,DB!$O$5,Total!M:M,DB!$G$9,Total!AA:AA,DB!$O$9,Total!AA:AA,$I$2)+COUNTIFS(Total!X:X,$S$3,Total!W:W,B20,Total!AA:AA,DB!$G$5,Total!N:N,DB!$O$5,Total!AA:AA,DB!$G$9,Total!K:K,DB!$O$9,Total!AA:AA,$I$2)+COUNTIFS(Total!X:X,$S$3,Total!W:W,B20,Total!AA:AA,DB!$G$5,Total!N:N,DB!$O$5,Total!AA:AA,DB!$G$9,Total!AA:AA,DB!$O$9,Total!C:C,$I$2)+COUNTIFS(Total!X:X,$S$3,Total!W:W,B20,Total!AA:AA,DB!$G$5,Total!AA:AA,DB!$O$5,Total!M:M,DB!$G$9,Total!K:K,DB!$O$9,Total!AA:AA,$I$2)+COUNTIFS(Total!X:X,$S$3,Total!W:W,B20,Total!AA:AA,DB!$G$5,Total!AA:AA,DB!$O$5,Total!M:M,DB!$G$9,Total!AA:AA,DB!$O$9,Total!C:C,$I$2)+COUNTIFS(Total!X:X,$S$3,Total!W:W,B20,Total!AA:AA,DB!$G$5,Total!AA:AA,DB!$O$5,Total!AA:AA,DB!$G$9,Total!K:K,DB!$O$9,Total!C:C,$I$2)+COUNTIFS(Total!X:X,$S$3,Total!W:W,B20,Total!AA:AA,DB!$G$5,Total!N:N,DB!$O$5,Total!M:M,DB!$G$9,Total!K:K,DB!$O$9,Total!C:C,$I$2)+COUNTIFS(Total!X:X,$S$3,Total!W:W,B20,Total!O:O,DB!$G$5,Total!AA:AA,DB!$O$5,Total!M:M,DB!$G$9,Total!K:K,DB!$O$9,Total!C:C,$I$2)+COUNTIFS(Total!X:X,$S$3,Total!W:W,B20,Total!O:O,DB!$G$5,Total!N:N,DB!$O$5,Total!AA:AA,DB!$G$9,Total!K:K,DB!$O$9,Total!C:C,$I$2)+COUNTIFS(Total!X:X,$S$3,Total!W:W,B20,Total!O:O,DB!$G$5,Total!N:N,DB!$O$5,Total!M:M,DB!$G$9,Total!AA:AA,DB!$O$9,Total!C:C,$I$2)+COUNTIFS(Total!X:X,$S$3,Total!W:W,B20,Total!O:O,DB!$G$5,Total!N:N,DB!$O$5,Total!M:M,DB!$G$9,Total!K:K,DB!$O$9,Total!AA:AA,$I$2)</f>
        <v>0</v>
      </c>
      <c r="T20" s="31">
        <f>COUNTIFS(Total!X:X,$T$3,Total!W:W,B20,Total!O:O,DB!$G$5,Total!N:N,DB!$O$5,Total!M:M,DB!$G$9,Total!K:K,DB!$O$9,Total!C:C,$I$2)+COUNTIFS(Total!X:X,$T$3,Total!W:W,B20,Total!AA:AA,DB!$G$5,Total!AA:AA,DB!$O$5,Total!AA:AA,DB!$G$9,Total!AA:AA,DB!$O$9,Total!AA:AA,$I$2)+COUNTIFS(Total!X:X,$T$3,Total!W:W,B20,Total!O:O,DB!$G$5,Total!AA:AA,DB!$O$5,Total!AA:AA,DB!$G$9,Total!AA:AA,DB!$O$9,Total!AA:AA,$I$2)+COUNTIFS(Total!X:X,$T$3,Total!W:W,B20,Total!AA:AA,DB!$G$5,Total!N:N,DB!$O$5,Total!AA:AA,DB!$G$9,Total!AA:AA,DB!$O$9,Total!AA:AA,$I$2)+COUNTIFS(Total!X:X,$T$3,Total!W:W,B20,Total!AA:AA,DB!$G$5,Total!AA:AA,DB!$O$5,Total!M:M,DB!$G$9,Total!AA:AA,DB!$O$9,Total!AA:AA,$I$2)+COUNTIFS(Total!X:X,$T$3,Total!W:W,B20,Total!AA:AA,DB!$G$5,Total!AA:AA,DB!$O$5,Total!AA:AA,DB!$G$9,Total!K:K,DB!$O$9,Total!AA:AA,$I$2)+COUNTIFS(Total!X:X,$T$3,Total!W:W,B20,Total!AA:AA,DB!$G$5,Total!AA:AA,DB!$O$5,Total!AA:AA,DB!$G$9,Total!AA:AA,DB!$O$9,Total!C:C,$I$2)+COUNTIFS(Total!X:X,$T$3,Total!W:W,B20,Total!O:O,DB!$G$5,Total!N:N,DB!$O$5,Total!M:M,DB!$G$9,Total!AA:AA,DB!$O$9,Total!AA:AA,$I$2)+COUNTIFS(Total!X:X,$T$3,Total!W:W,B20,Total!O:O,DB!$G$5,Total!N:N,DB!$O$5,Total!AA:AA,DB!$G$9,Total!K:K,DB!$O$9,Total!AA:AA,$I$2)+COUNTIFS(Total!X:X,$T$3,Total!W:W,B20,Total!O:O,DB!$G$5,Total!N:N,DB!$O$5,Total!AA:AA,DB!$G$9,Total!AA:AA,DB!$O$9,Total!C:C,$I$2)+COUNTIFS(Total!X:X,$T$3,Total!W:W,B20,Total!O:O,DB!$G$5,Total!AA:AA,DB!$O$5,Total!M:M,DB!$G$9,Total!K:K,DB!$O$9,Total!AA:AA,$I$2)+COUNTIFS(Total!X:X,$T$3,Total!W:W,B20,Total!O:O,DB!$G$5,Total!AA:AA,DB!$O$5,Total!M:M,DB!$G$9,Total!AA:AA,DB!$O$9,Total!C:C,$I$2)+COUNTIFS(Total!X:X,$T$3,Total!W:W,B20,Total!O:O,DB!$G$5,Total!AA:AA,DB!$O$5,Total!AA:AA,DB!$G$9,Total!K:K,DB!$O$9,Total!C:C,$I$2)+COUNTIFS(Total!X:X,$T$3,Total!W:W,B20,Total!AA:AA,DB!$G$5,Total!N:N,DB!$O$5,Total!M:M,DB!$G$9,Total!K:K,DB!$O$9,Total!AA:AA,$I$2)+COUNTIFS(Total!X:X,$T$3,Total!W:W,B20,Total!AA:AA,DB!$G$5,Total!N:N,DB!$O$5,Total!M:M,DB!$G$9,Total!AA:AA,DB!$O$9,Total!C:C,$I$2)+COUNTIFS(Total!X:X,$T$3,Total!W:W,B20,Total!AA:AA,DB!$G$5,Total!N:N,DB!$O$5,Total!AA:AA,DB!$G$9,Total!K:K,DB!$O$9,Total!C:C,$I$2)+COUNTIFS(Total!X:X,$T$3,Total!W:W,B20,Total!AA:AA,DB!$G$5,Total!AA:AA,DB!$O$5,Total!M:M,DB!$G$9,Total!K:K,DB!$O$9,Total!C:C,$I$2)+COUNTIFS(Total!X:X,$T$3,Total!W:W,B20,Total!O:O,DB!$G$5,Total!N:N,DB!$O$5,Total!AA:AA,DB!$G$9,Total!AA:AA,DB!$O$9,Total!AA:AA,$I$2)+COUNTIFS(Total!X:X,$T$3,Total!W:W,B20,Total!O:O,DB!$G$5,Total!AA:AA,DB!$O$5,Total!M:M,DB!$G$9,Total!AA:AA,DB!$O$9,Total!AA:AA,$I$2)+COUNTIFS(Total!X:X,$T$3,Total!W:W,B20,Total!O:O,DB!$G$5,Total!AA:AA,DB!$O$5,Total!AA:AA,DB!$G$9,Total!K:K,DB!$O$9,Total!AA:AA,$I$2)+COUNTIFS(Total!X:X,$T$3,Total!W:W,B20,Total!O:O,DB!$G$5,Total!AA:AA,DB!$O$5,Total!AA:AA,DB!$G$9,Total!AA:AA,DB!$O$9,Total!C:C,$I$2)+COUNTIFS(Total!X:X,$T$3,Total!W:W,B20,Total!AA:AA,DB!$G$5,Total!N:N,DB!$O$5,Total!M:M,DB!$G$9,Total!AA:AA,DB!$O$9,Total!AA:AA,$I$2)+COUNTIFS(Total!X:X,$T$3,Total!W:W,B20,Total!AA:AA,DB!$G$5,Total!N:N,DB!$O$5,Total!AA:AA,DB!$G$9,Total!K:K,DB!$O$9,Total!AA:AA,$I$2)+COUNTIFS(Total!X:X,$T$3,Total!W:W,B20,Total!AA:AA,DB!$G$5,Total!N:N,DB!$O$5,Total!AA:AA,DB!$G$9,Total!AA:AA,DB!$O$9,Total!C:C,$I$2)+COUNTIFS(Total!X:X,$T$3,Total!W:W,B20,Total!AA:AA,DB!$G$5,Total!AA:AA,DB!$O$5,Total!M:M,DB!$G$9,Total!K:K,DB!$O$9,Total!AA:AA,$I$2)+COUNTIFS(Total!X:X,$T$3,Total!W:W,B20,Total!AA:AA,DB!$G$5,Total!AA:AA,DB!$O$5,Total!M:M,DB!$G$9,Total!AA:AA,DB!$O$9,Total!C:C,$I$2)+COUNTIFS(Total!X:X,$T$3,Total!W:W,B20,Total!AA:AA,DB!$G$5,Total!AA:AA,DB!$O$5,Total!AA:AA,DB!$G$9,Total!K:K,DB!$O$9,Total!C:C,$I$2)+COUNTIFS(Total!X:X,$T$3,Total!W:W,B20,Total!AA:AA,DB!$G$5,Total!N:N,DB!$O$5,Total!M:M,DB!$G$9,Total!K:K,DB!$O$9,Total!C:C,$I$2)+COUNTIFS(Total!X:X,$T$3,Total!W:W,B20,Total!O:O,DB!$G$5,Total!AA:AA,DB!$O$5,Total!M:M,DB!$G$9,Total!K:K,DB!$O$9,Total!C:C,$I$2)+COUNTIFS(Total!X:X,$T$3,Total!W:W,B20,Total!O:O,DB!$G$5,Total!N:N,DB!$O$5,Total!AA:AA,DB!$G$9,Total!K:K,DB!$O$9,Total!C:C,$I$2)+COUNTIFS(Total!X:X,$T$3,Total!W:W,B20,Total!O:O,DB!$G$5,Total!N:N,DB!$O$5,Total!M:M,DB!$G$9,Total!AA:AA,DB!$O$9,Total!C:C,$I$2)+COUNTIFS(Total!X:X,$T$3,Total!W:W,B20,Total!O:O,DB!$G$5,Total!N:N,DB!$O$5,Total!M:M,DB!$G$9,Total!K:K,DB!$O$9,Total!AA:AA,$I$2)</f>
        <v>0</v>
      </c>
      <c r="U20" s="31">
        <f>COUNTIFS(Total!X:X,$U$3,Total!W:W,B20,Total!O:O,DB!$G$5,Total!N:N,DB!$O$5,Total!M:M,DB!$G$9,Total!K:K,DB!$O$9,Total!C:C,$I$2)+COUNTIFS(Total!X:X,$U$3,Total!W:W,B20,Total!AA:AA,DB!$G$5,Total!AA:AA,DB!$O$5,Total!AA:AA,DB!$G$9,Total!AA:AA,DB!$O$9,Total!AA:AA,$I$2)+COUNTIFS(Total!X:X,$U$3,Total!W:W,B20,Total!O:O,DB!$G$5,Total!AA:AA,DB!$O$5,Total!AA:AA,DB!$G$9,Total!AA:AA,DB!$O$9,Total!AA:AA,$I$2)+COUNTIFS(Total!X:X,$U$3,Total!W:W,B20,Total!AA:AA,DB!$G$5,Total!N:N,DB!$O$5,Total!AA:AA,DB!$G$9,Total!AA:AA,DB!$O$9,Total!AA:AA,$I$2)+COUNTIFS(Total!X:X,$U$3,Total!W:W,B20,Total!AA:AA,DB!$G$5,Total!AA:AA,DB!$O$5,Total!M:M,DB!$G$9,Total!AA:AA,DB!$O$9,Total!AA:AA,$I$2)+COUNTIFS(Total!X:X,$U$3,Total!W:W,B20,Total!AA:AA,DB!$G$5,Total!AA:AA,DB!$O$5,Total!AA:AA,DB!$G$9,Total!K:K,DB!$O$9,Total!AA:AA,$I$2)+COUNTIFS(Total!X:X,$U$3,Total!W:W,B20,Total!AA:AA,DB!$G$5,Total!AA:AA,DB!$O$5,Total!AA:AA,DB!$G$9,Total!AA:AA,DB!$O$9,Total!C:C,$I$2)+COUNTIFS(Total!X:X,$U$3,Total!W:W,B20,Total!O:O,DB!$G$5,Total!N:N,DB!$O$5,Total!M:M,DB!$G$9,Total!AA:AA,DB!$O$9,Total!AA:AA,$I$2)+COUNTIFS(Total!X:X,$U$3,Total!W:W,B20,Total!O:O,DB!$G$5,Total!N:N,DB!$O$5,Total!AA:AA,DB!$G$9,Total!K:K,DB!$O$9,Total!AA:AA,$I$2)+COUNTIFS(Total!X:X,$U$3,Total!W:W,B20,Total!O:O,DB!$G$5,Total!N:N,DB!$O$5,Total!AA:AA,DB!$G$9,Total!AA:AA,DB!$O$9,Total!C:C,$I$2)+COUNTIFS(Total!X:X,$U$3,Total!W:W,B20,Total!O:O,DB!$G$5,Total!AA:AA,DB!$O$5,Total!M:M,DB!$G$9,Total!K:K,DB!$O$9,Total!AA:AA,$I$2)+COUNTIFS(Total!X:X,$U$3,Total!W:W,B20,Total!O:O,DB!$G$5,Total!AA:AA,DB!$O$5,Total!M:M,DB!$G$9,Total!AA:AA,DB!$O$9,Total!C:C,$I$2)+COUNTIFS(Total!X:X,$U$3,Total!W:W,B20,Total!O:O,DB!$G$5,Total!AA:AA,DB!$O$5,Total!AA:AA,DB!$G$9,Total!K:K,DB!$O$9,Total!C:C,$I$2)+COUNTIFS(Total!X:X,$U$3,Total!W:W,B20,Total!AA:AA,DB!$G$5,Total!N:N,DB!$O$5,Total!M:M,DB!$G$9,Total!K:K,DB!$O$9,Total!AA:AA,$I$2)+COUNTIFS(Total!X:X,$U$3,Total!W:W,B20,Total!AA:AA,DB!$G$5,Total!N:N,DB!$O$5,Total!M:M,DB!$G$9,Total!AA:AA,DB!$O$9,Total!C:C,$I$2)+COUNTIFS(Total!X:X,$U$3,Total!W:W,B20,Total!AA:AA,DB!$G$5,Total!N:N,DB!$O$5,Total!AA:AA,DB!$G$9,Total!K:K,DB!$O$9,Total!C:C,$I$2)+COUNTIFS(Total!X:X,$U$3,Total!W:W,B20,Total!AA:AA,DB!$G$5,Total!AA:AA,DB!$O$5,Total!M:M,DB!$G$9,Total!K:K,DB!$O$9,Total!C:C,$I$2)+COUNTIFS(Total!X:X,$U$3,Total!W:W,B20,Total!O:O,DB!$G$5,Total!N:N,DB!$O$5,Total!AA:AA,DB!$G$9,Total!AA:AA,DB!$O$9,Total!AA:AA,$I$2)+COUNTIFS(Total!X:X,$U$3,Total!W:W,B20,Total!O:O,DB!$G$5,Total!AA:AA,DB!$O$5,Total!M:M,DB!$G$9,Total!AA:AA,DB!$O$9,Total!AA:AA,$I$2)+COUNTIFS(Total!X:X,$U$3,Total!W:W,B20,Total!O:O,DB!$G$5,Total!AA:AA,DB!$O$5,Total!AA:AA,DB!$G$9,Total!K:K,DB!$O$9,Total!AA:AA,$I$2)+COUNTIFS(Total!X:X,$U$3,Total!W:W,B20,Total!O:O,DB!$G$5,Total!AA:AA,DB!$O$5,Total!AA:AA,DB!$G$9,Total!AA:AA,DB!$O$9,Total!C:C,$I$2)+COUNTIFS(Total!X:X,$U$3,Total!W:W,B20,Total!AA:AA,DB!$G$5,Total!N:N,DB!$O$5,Total!M:M,DB!$G$9,Total!AA:AA,DB!$O$9,Total!AA:AA,$I$2)+COUNTIFS(Total!X:X,$U$3,Total!W:W,B20,Total!AA:AA,DB!$G$5,Total!N:N,DB!$O$5,Total!AA:AA,DB!$G$9,Total!K:K,DB!$O$9,Total!AA:AA,$I$2)+COUNTIFS(Total!X:X,$U$3,Total!W:W,B20,Total!AA:AA,DB!$G$5,Total!N:N,DB!$O$5,Total!AA:AA,DB!$G$9,Total!AA:AA,DB!$O$9,Total!C:C,$I$2)+COUNTIFS(Total!X:X,$U$3,Total!W:W,B20,Total!AA:AA,DB!$G$5,Total!AA:AA,DB!$O$5,Total!M:M,DB!$G$9,Total!K:K,DB!$O$9,Total!AA:AA,$I$2)+COUNTIFS(Total!X:X,$U$3,Total!W:W,B20,Total!AA:AA,DB!$G$5,Total!AA:AA,DB!$O$5,Total!M:M,DB!$G$9,Total!AA:AA,DB!$O$9,Total!C:C,$I$2)+COUNTIFS(Total!X:X,$U$3,Total!W:W,B20,Total!AA:AA,DB!$G$5,Total!AA:AA,DB!$O$5,Total!AA:AA,DB!$G$9,Total!K:K,DB!$O$9,Total!C:C,$I$2)+COUNTIFS(Total!X:X,$U$3,Total!W:W,B20,Total!AA:AA,DB!$G$5,Total!N:N,DB!$O$5,Total!M:M,DB!$G$9,Total!K:K,DB!$O$9,Total!C:C,$I$2)+COUNTIFS(Total!X:X,$U$3,Total!W:W,B20,Total!O:O,DB!$G$5,Total!AA:AA,DB!$O$5,Total!M:M,DB!$G$9,Total!K:K,DB!$O$9,Total!C:C,$I$2)+COUNTIFS(Total!X:X,$U$3,Total!W:W,B20,Total!O:O,DB!$G$5,Total!N:N,DB!$O$5,Total!AA:AA,DB!$G$9,Total!K:K,DB!$O$9,Total!C:C,$I$2)+COUNTIFS(Total!X:X,$U$3,Total!W:W,B20,Total!O:O,DB!$G$5,Total!N:N,DB!$O$5,Total!M:M,DB!$G$9,Total!AA:AA,DB!$O$9,Total!C:C,$I$2)+COUNTIFS(Total!X:X,$U$3,Total!W:W,B20,Total!O:O,DB!$G$5,Total!N:N,DB!$O$5,Total!M:M,DB!$G$9,Total!K:K,DB!$O$9,Total!AA:AA,$I$2)</f>
        <v>0</v>
      </c>
      <c r="V20" s="31">
        <f>COUNTIFS(Total!X:X,$V$3,Total!W:W,B20,Total!O:O,DB!$G$5,Total!N:N,DB!$O$5,Total!M:M,DB!$G$9,Total!K:K,DB!$O$9,Total!C:C,$I$2)+COUNTIFS(Total!X:X,$V$3,Total!W:W,B20,Total!AA:AA,DB!$G$5,Total!AA:AA,DB!$O$5,Total!AA:AA,DB!$G$9,Total!AA:AA,DB!$O$9,Total!AA:AA,$I$2)+COUNTIFS(Total!X:X,$V$3,Total!W:W,B20,Total!O:O,DB!$G$5,Total!AA:AA,DB!$O$5,Total!AA:AA,DB!$G$9,Total!AA:AA,DB!$O$9,Total!AA:AA,$I$2)+COUNTIFS(Total!X:X,$V$3,Total!W:W,B20,Total!AA:AA,DB!$G$5,Total!N:N,DB!$O$5,Total!AA:AA,DB!$G$9,Total!AA:AA,DB!$O$9,Total!AA:AA,$I$2)+COUNTIFS(Total!X:X,$V$3,Total!W:W,B20,Total!AA:AA,DB!$G$5,Total!AA:AA,DB!$O$5,Total!M:M,DB!$G$9,Total!AA:AA,DB!$O$9,Total!AA:AA,$I$2)+COUNTIFS(Total!X:X,$V$3,Total!W:W,B20,Total!AA:AA,DB!$G$5,Total!AA:AA,DB!$O$5,Total!AA:AA,DB!$G$9,Total!K:K,DB!$O$9,Total!AA:AA,$I$2)+COUNTIFS(Total!X:X,$V$3,Total!W:W,B20,Total!AA:AA,DB!$G$5,Total!AA:AA,DB!$O$5,Total!AA:AA,DB!$G$9,Total!AA:AA,DB!$O$9,Total!C:C,$I$2)+COUNTIFS(Total!X:X,$V$3,Total!W:W,B20,Total!O:O,DB!$G$5,Total!N:N,DB!$O$5,Total!M:M,DB!$G$9,Total!AA:AA,DB!$O$9,Total!AA:AA,$I$2)+COUNTIFS(Total!X:X,$V$3,Total!W:W,B20,Total!O:O,DB!$G$5,Total!N:N,DB!$O$5,Total!AA:AA,DB!$G$9,Total!K:K,DB!$O$9,Total!AA:AA,$I$2)+COUNTIFS(Total!X:X,$V$3,Total!W:W,B20,Total!O:O,DB!$G$5,Total!N:N,DB!$O$5,Total!AA:AA,DB!$G$9,Total!AA:AA,DB!$O$9,Total!C:C,$I$2)+COUNTIFS(Total!X:X,$V$3,Total!W:W,B20,Total!O:O,DB!$G$5,Total!AA:AA,DB!$O$5,Total!M:M,DB!$G$9,Total!K:K,DB!$O$9,Total!AA:AA,$I$2)+COUNTIFS(Total!X:X,$V$3,Total!W:W,B20,Total!O:O,DB!$G$5,Total!AA:AA,DB!$O$5,Total!M:M,DB!$G$9,Total!AA:AA,DB!$O$9,Total!C:C,$I$2)+COUNTIFS(Total!X:X,$V$3,Total!W:W,B20,Total!O:O,DB!$G$5,Total!AA:AA,DB!$O$5,Total!AA:AA,DB!$G$9,Total!K:K,DB!$O$9,Total!C:C,$I$2)+COUNTIFS(Total!X:X,$V$3,Total!W:W,B20,Total!AA:AA,DB!$G$5,Total!N:N,DB!$O$5,Total!M:M,DB!$G$9,Total!K:K,DB!$O$9,Total!AA:AA,$I$2)+COUNTIFS(Total!X:X,$V$3,Total!W:W,B20,Total!AA:AA,DB!$G$5,Total!N:N,DB!$O$5,Total!M:M,DB!$G$9,Total!AA:AA,DB!$O$9,Total!C:C,$I$2)+COUNTIFS(Total!X:X,$V$3,Total!W:W,B20,Total!AA:AA,DB!$G$5,Total!N:N,DB!$O$5,Total!AA:AA,DB!$G$9,Total!K:K,DB!$O$9,Total!C:C,$I$2)+COUNTIFS(Total!X:X,$V$3,Total!W:W,B20,Total!AA:AA,DB!$G$5,Total!AA:AA,DB!$O$5,Total!M:M,DB!$G$9,Total!K:K,DB!$O$9,Total!C:C,$I$2)+COUNTIFS(Total!X:X,$V$3,Total!W:W,B20,Total!O:O,DB!$G$5,Total!N:N,DB!$O$5,Total!AA:AA,DB!$G$9,Total!AA:AA,DB!$O$9,Total!AA:AA,$I$2)+COUNTIFS(Total!X:X,$V$3,Total!W:W,B20,Total!O:O,DB!$G$5,Total!AA:AA,DB!$O$5,Total!M:M,DB!$G$9,Total!AA:AA,DB!$O$9,Total!AA:AA,$I$2)+COUNTIFS(Total!X:X,$V$3,Total!W:W,B20,Total!O:O,DB!$G$5,Total!AA:AA,DB!$O$5,Total!AA:AA,DB!$G$9,Total!K:K,DB!$O$9,Total!AA:AA,$I$2)+COUNTIFS(Total!X:X,$V$3,Total!W:W,B20,Total!O:O,DB!$G$5,Total!AA:AA,DB!$O$5,Total!AA:AA,DB!$G$9,Total!AA:AA,DB!$O$9,Total!C:C,$I$2)+COUNTIFS(Total!X:X,$V$3,Total!W:W,B20,Total!AA:AA,DB!$G$5,Total!N:N,DB!$O$5,Total!M:M,DB!$G$9,Total!AA:AA,DB!$O$9,Total!AA:AA,$I$2)+COUNTIFS(Total!X:X,$V$3,Total!W:W,B20,Total!AA:AA,DB!$G$5,Total!N:N,DB!$O$5,Total!AA:AA,DB!$G$9,Total!K:K,DB!$O$9,Total!AA:AA,$I$2)+COUNTIFS(Total!X:X,$V$3,Total!W:W,B20,Total!AA:AA,DB!$G$5,Total!N:N,DB!$O$5,Total!AA:AA,DB!$G$9,Total!AA:AA,DB!$O$9,Total!C:C,$I$2)+COUNTIFS(Total!X:X,$V$3,Total!W:W,B20,Total!AA:AA,DB!$G$5,Total!AA:AA,DB!$O$5,Total!M:M,DB!$G$9,Total!K:K,DB!$O$9,Total!AA:AA,$I$2)+COUNTIFS(Total!X:X,$V$3,Total!W:W,B20,Total!AA:AA,DB!$G$5,Total!AA:AA,DB!$O$5,Total!M:M,DB!$G$9,Total!AA:AA,DB!$O$9,Total!C:C,$I$2)+COUNTIFS(Total!X:X,$V$3,Total!W:W,B20,Total!AA:AA,DB!$G$5,Total!AA:AA,DB!$O$5,Total!AA:AA,DB!$G$9,Total!K:K,DB!$O$9,Total!C:C,$I$2)+COUNTIFS(Total!X:X,$V$3,Total!W:W,B20,Total!AA:AA,DB!$G$5,Total!N:N,DB!$O$5,Total!M:M,DB!$G$9,Total!K:K,DB!$O$9,Total!C:C,$I$2)+COUNTIFS(Total!X:X,$V$3,Total!W:W,B20,Total!O:O,DB!$G$5,Total!AA:AA,DB!$O$5,Total!M:M,DB!$G$9,Total!K:K,DB!$O$9,Total!C:C,$I$2)+COUNTIFS(Total!X:X,$V$3,Total!W:W,B20,Total!O:O,DB!$G$5,Total!N:N,DB!$O$5,Total!AA:AA,DB!$G$9,Total!K:K,DB!$O$9,Total!C:C,$I$2)+COUNTIFS(Total!X:X,$V$3,Total!W:W,B20,Total!O:O,DB!$G$5,Total!N:N,DB!$O$5,Total!M:M,DB!$G$9,Total!AA:AA,DB!$O$9,Total!C:C,$I$2)+COUNTIFS(Total!X:X,$V$3,Total!W:W,B20,Total!O:O,DB!$G$5,Total!N:N,DB!$O$5,Total!M:M,DB!$G$9,Total!K:K,DB!$O$9,Total!AA:AA,$I$2)</f>
        <v>2</v>
      </c>
      <c r="W20" s="31">
        <f>COUNTIFS(Total!X:X,$W$3,Total!W:W,B20,Total!O:O,DB!$G$5,Total!N:N,DB!$O$5,Total!M:M,DB!$G$9,Total!K:K,DB!$O$9,Total!C:C,$I$2)+COUNTIFS(Total!X:X,$W$3,Total!W:W,B20,Total!AA:AA,DB!$G$5,Total!AA:AA,DB!$O$5,Total!AA:AA,DB!$G$9,Total!AA:AA,DB!$O$9,Total!AA:AA,$I$2)+COUNTIFS(Total!X:X,$W$3,Total!W:W,B20,Total!O:O,DB!$G$5,Total!AA:AA,DB!$O$5,Total!AA:AA,DB!$G$9,Total!AA:AA,DB!$O$9,Total!AA:AA,$I$2)+COUNTIFS(Total!X:X,$W$3,Total!W:W,B20,Total!AA:AA,DB!$G$5,Total!N:N,DB!$O$5,Total!AA:AA,DB!$G$9,Total!AA:AA,DB!$O$9,Total!AA:AA,$I$2)+COUNTIFS(Total!X:X,$W$3,Total!W:W,B20,Total!AA:AA,DB!$G$5,Total!AA:AA,DB!$O$5,Total!M:M,DB!$G$9,Total!AA:AA,DB!$O$9,Total!AA:AA,$I$2)+COUNTIFS(Total!X:X,$W$3,Total!W:W,B20,Total!AA:AA,DB!$G$5,Total!AA:AA,DB!$O$5,Total!AA:AA,DB!$G$9,Total!K:K,DB!$O$9,Total!AA:AA,$I$2)+COUNTIFS(Total!X:X,$W$3,Total!W:W,B20,Total!AA:AA,DB!$G$5,Total!AA:AA,DB!$O$5,Total!AA:AA,DB!$G$9,Total!AA:AA,DB!$O$9,Total!C:C,$I$2)+COUNTIFS(Total!X:X,$W$3,Total!W:W,B20,Total!O:O,DB!$G$5,Total!N:N,DB!$O$5,Total!M:M,DB!$G$9,Total!AA:AA,DB!$O$9,Total!AA:AA,$I$2)+COUNTIFS(Total!X:X,$W$3,Total!W:W,B20,Total!O:O,DB!$G$5,Total!N:N,DB!$O$5,Total!AA:AA,DB!$G$9,Total!K:K,DB!$O$9,Total!AA:AA,$I$2)+COUNTIFS(Total!X:X,$W$3,Total!W:W,B20,Total!O:O,DB!$G$5,Total!N:N,DB!$O$5,Total!AA:AA,DB!$G$9,Total!AA:AA,DB!$O$9,Total!C:C,$I$2)+COUNTIFS(Total!X:X,$W$3,Total!W:W,B20,Total!O:O,DB!$G$5,Total!AA:AA,DB!$O$5,Total!M:M,DB!$G$9,Total!K:K,DB!$O$9,Total!AA:AA,$I$2)+COUNTIFS(Total!X:X,$W$3,Total!W:W,B20,Total!O:O,DB!$G$5,Total!AA:AA,DB!$O$5,Total!M:M,DB!$G$9,Total!AA:AA,DB!$O$9,Total!C:C,$I$2)+COUNTIFS(Total!X:X,$W$3,Total!W:W,B20,Total!O:O,DB!$G$5,Total!AA:AA,DB!$O$5,Total!AA:AA,DB!$G$9,Total!K:K,DB!$O$9,Total!C:C,$I$2)+COUNTIFS(Total!X:X,$W$3,Total!W:W,B20,Total!AA:AA,DB!$G$5,Total!N:N,DB!$O$5,Total!M:M,DB!$G$9,Total!K:K,DB!$O$9,Total!AA:AA,$I$2)+COUNTIFS(Total!X:X,$W$3,Total!W:W,B20,Total!AA:AA,DB!$G$5,Total!N:N,DB!$O$5,Total!M:M,DB!$G$9,Total!AA:AA,DB!$O$9,Total!C:C,$I$2)+COUNTIFS(Total!X:X,$W$3,Total!W:W,B20,Total!AA:AA,DB!$G$5,Total!N:N,DB!$O$5,Total!AA:AA,DB!$G$9,Total!K:K,DB!$O$9,Total!C:C,$I$2)+COUNTIFS(Total!X:X,$W$3,Total!W:W,B20,Total!AA:AA,DB!$G$5,Total!AA:AA,DB!$O$5,Total!M:M,DB!$G$9,Total!K:K,DB!$O$9,Total!C:C,$I$2)+COUNTIFS(Total!X:X,$W$3,Total!W:W,B20,Total!O:O,DB!$G$5,Total!N:N,DB!$O$5,Total!AA:AA,DB!$G$9,Total!AA:AA,DB!$O$9,Total!AA:AA,$I$2)+COUNTIFS(Total!X:X,$W$3,Total!W:W,B20,Total!O:O,DB!$G$5,Total!AA:AA,DB!$O$5,Total!M:M,DB!$G$9,Total!AA:AA,DB!$O$9,Total!AA:AA,$I$2)+COUNTIFS(Total!X:X,$W$3,Total!W:W,B20,Total!O:O,DB!$G$5,Total!AA:AA,DB!$O$5,Total!AA:AA,DB!$G$9,Total!K:K,DB!$O$9,Total!AA:AA,$I$2)+COUNTIFS(Total!X:X,$W$3,Total!W:W,B20,Total!O:O,DB!$G$5,Total!AA:AA,DB!$O$5,Total!AA:AA,DB!$G$9,Total!AA:AA,DB!$O$9,Total!C:C,$I$2)+COUNTIFS(Total!X:X,$W$3,Total!W:W,B20,Total!AA:AA,DB!$G$5,Total!N:N,DB!$O$5,Total!M:M,DB!$G$9,Total!AA:AA,DB!$O$9,Total!AA:AA,$I$2)+COUNTIFS(Total!X:X,$W$3,Total!W:W,B20,Total!AA:AA,DB!$G$5,Total!N:N,DB!$O$5,Total!AA:AA,DB!$G$9,Total!K:K,DB!$O$9,Total!AA:AA,$I$2)+COUNTIFS(Total!X:X,$W$3,Total!W:W,B20,Total!AA:AA,DB!$G$5,Total!N:N,DB!$O$5,Total!AA:AA,DB!$G$9,Total!AA:AA,DB!$O$9,Total!C:C,$I$2)+COUNTIFS(Total!X:X,$W$3,Total!W:W,B20,Total!AA:AA,DB!$G$5,Total!AA:AA,DB!$O$5,Total!M:M,DB!$G$9,Total!K:K,DB!$O$9,Total!AA:AA,$I$2)+COUNTIFS(Total!X:X,$W$3,Total!W:W,B20,Total!AA:AA,DB!$G$5,Total!AA:AA,DB!$O$5,Total!M:M,DB!$G$9,Total!AA:AA,DB!$O$9,Total!C:C,$I$2)+COUNTIFS(Total!X:X,$W$3,Total!W:W,B20,Total!AA:AA,DB!$G$5,Total!AA:AA,DB!$O$5,Total!AA:AA,DB!$G$9,Total!K:K,DB!$O$9,Total!C:C,$I$2)+COUNTIFS(Total!X:X,$W$3,Total!W:W,B20,Total!AA:AA,DB!$G$5,Total!N:N,DB!$O$5,Total!M:M,DB!$G$9,Total!K:K,DB!$O$9,Total!C:C,$I$2)+COUNTIFS(Total!X:X,$W$3,Total!W:W,B20,Total!O:O,DB!$G$5,Total!AA:AA,DB!$O$5,Total!M:M,DB!$G$9,Total!K:K,DB!$O$9,Total!C:C,$I$2)+COUNTIFS(Total!X:X,$W$3,Total!W:W,B20,Total!O:O,DB!$G$5,Total!N:N,DB!$O$5,Total!AA:AA,DB!$G$9,Total!K:K,DB!$O$9,Total!C:C,$I$2)+COUNTIFS(Total!X:X,$W$3,Total!W:W,B20,Total!O:O,DB!$G$5,Total!N:N,DB!$O$5,Total!M:M,DB!$G$9,Total!AA:AA,DB!$O$9,Total!C:C,$I$2)+COUNTIFS(Total!X:X,$W$3,Total!W:W,B20,Total!O:O,DB!$G$5,Total!N:N,DB!$O$5,Total!M:M,DB!$G$9,Total!K:K,DB!$O$9,Total!AA:AA,$I$2)</f>
        <v>0</v>
      </c>
      <c r="X20" s="31">
        <f>COUNTIFS(Total!X:X,$X$3,Total!W:W,B20,Total!O:O,DB!$G$5,Total!N:N,DB!$O$5,Total!M:M,DB!$G$9,Total!K:K,DB!$O$9,Total!C:C,$I$2)+COUNTIFS(Total!X:X,$X$3,Total!W:W,B20,Total!AA:AA,DB!$G$5,Total!AA:AA,DB!$O$5,Total!AA:AA,DB!$G$9,Total!AA:AA,DB!$O$9,Total!AA:AA,$I$2)+COUNTIFS(Total!X:X,$X$3,Total!W:W,B20,Total!O:O,DB!$G$5,Total!AA:AA,DB!$O$5,Total!AA:AA,DB!$G$9,Total!AA:AA,DB!$O$9,Total!AA:AA,$I$2)+COUNTIFS(Total!X:X,$X$3,Total!W:W,B20,Total!AA:AA,DB!$G$5,Total!N:N,DB!$O$5,Total!AA:AA,DB!$G$9,Total!AA:AA,DB!$O$9,Total!AA:AA,$I$2)+COUNTIFS(Total!X:X,$X$3,Total!W:W,B20,Total!AA:AA,DB!$G$5,Total!AA:AA,DB!$O$5,Total!M:M,DB!$G$9,Total!AA:AA,DB!$O$9,Total!AA:AA,$I$2)+COUNTIFS(Total!X:X,$X$3,Total!W:W,B20,Total!AA:AA,DB!$G$5,Total!AA:AA,DB!$O$5,Total!AA:AA,DB!$G$9,Total!K:K,DB!$O$9,Total!AA:AA,$I$2)+COUNTIFS(Total!X:X,$X$3,Total!W:W,B20,Total!AA:AA,DB!$G$5,Total!AA:AA,DB!$O$5,Total!AA:AA,DB!$G$9,Total!AA:AA,DB!$O$9,Total!C:C,$I$2)+COUNTIFS(Total!X:X,$X$3,Total!W:W,B20,Total!O:O,DB!$G$5,Total!N:N,DB!$O$5,Total!M:M,DB!$G$9,Total!AA:AA,DB!$O$9,Total!AA:AA,$I$2)+COUNTIFS(Total!X:X,$X$3,Total!W:W,B20,Total!O:O,DB!$G$5,Total!N:N,DB!$O$5,Total!AA:AA,DB!$G$9,Total!K:K,DB!$O$9,Total!AA:AA,$I$2)+COUNTIFS(Total!X:X,$X$3,Total!W:W,B20,Total!O:O,DB!$G$5,Total!N:N,DB!$O$5,Total!AA:AA,DB!$G$9,Total!AA:AA,DB!$O$9,Total!C:C,$I$2)+COUNTIFS(Total!X:X,$X$3,Total!W:W,B20,Total!O:O,DB!$G$5,Total!AA:AA,DB!$O$5,Total!M:M,DB!$G$9,Total!K:K,DB!$O$9,Total!AA:AA,$I$2)+COUNTIFS(Total!X:X,$X$3,Total!W:W,B20,Total!O:O,DB!$G$5,Total!AA:AA,DB!$O$5,Total!M:M,DB!$G$9,Total!AA:AA,DB!$O$9,Total!C:C,$I$2)+COUNTIFS(Total!X:X,$X$3,Total!W:W,B20,Total!O:O,DB!$G$5,Total!AA:AA,DB!$O$5,Total!AA:AA,DB!$G$9,Total!K:K,DB!$O$9,Total!C:C,$I$2)+COUNTIFS(Total!X:X,$X$3,Total!W:W,B20,Total!AA:AA,DB!$G$5,Total!N:N,DB!$O$5,Total!M:M,DB!$G$9,Total!K:K,DB!$O$9,Total!AA:AA,$I$2)+COUNTIFS(Total!X:X,$X$3,Total!W:W,B20,Total!AA:AA,DB!$G$5,Total!N:N,DB!$O$5,Total!M:M,DB!$G$9,Total!AA:AA,DB!$O$9,Total!C:C,$I$2)+COUNTIFS(Total!X:X,$X$3,Total!W:W,B20,Total!AA:AA,DB!$G$5,Total!N:N,DB!$O$5,Total!AA:AA,DB!$G$9,Total!K:K,DB!$O$9,Total!C:C,$I$2)+COUNTIFS(Total!X:X,$X$3,Total!W:W,B20,Total!AA:AA,DB!$G$5,Total!AA:AA,DB!$O$5,Total!M:M,DB!$G$9,Total!K:K,DB!$O$9,Total!C:C,$I$2)+COUNTIFS(Total!X:X,$X$3,Total!W:W,B20,Total!O:O,DB!$G$5,Total!N:N,DB!$O$5,Total!AA:AA,DB!$G$9,Total!AA:AA,DB!$O$9,Total!AA:AA,$I$2)+COUNTIFS(Total!X:X,$X$3,Total!W:W,B20,Total!O:O,DB!$G$5,Total!AA:AA,DB!$O$5,Total!M:M,DB!$G$9,Total!AA:AA,DB!$O$9,Total!AA:AA,$I$2)+COUNTIFS(Total!X:X,$X$3,Total!W:W,B20,Total!O:O,DB!$G$5,Total!AA:AA,DB!$O$5,Total!AA:AA,DB!$G$9,Total!K:K,DB!$O$9,Total!AA:AA,$I$2)+COUNTIFS(Total!X:X,$X$3,Total!W:W,B20,Total!O:O,DB!$G$5,Total!AA:AA,DB!$O$5,Total!AA:AA,DB!$G$9,Total!AA:AA,DB!$O$9,Total!C:C,$I$2)+COUNTIFS(Total!X:X,$X$3,Total!W:W,B20,Total!AA:AA,DB!$G$5,Total!N:N,DB!$O$5,Total!M:M,DB!$G$9,Total!AA:AA,DB!$O$9,Total!AA:AA,$I$2)+COUNTIFS(Total!X:X,$X$3,Total!W:W,B20,Total!AA:AA,DB!$G$5,Total!N:N,DB!$O$5,Total!AA:AA,DB!$G$9,Total!K:K,DB!$O$9,Total!AA:AA,$I$2)+COUNTIFS(Total!X:X,$X$3,Total!W:W,B20,Total!AA:AA,DB!$G$5,Total!N:N,DB!$O$5,Total!AA:AA,DB!$G$9,Total!AA:AA,DB!$O$9,Total!C:C,$I$2)+COUNTIFS(Total!X:X,$X$3,Total!W:W,B20,Total!AA:AA,DB!$G$5,Total!AA:AA,DB!$O$5,Total!M:M,DB!$G$9,Total!K:K,DB!$O$9,Total!AA:AA,$I$2)+COUNTIFS(Total!X:X,$X$3,Total!W:W,B20,Total!AA:AA,DB!$G$5,Total!AA:AA,DB!$O$5,Total!M:M,DB!$G$9,Total!AA:AA,DB!$O$9,Total!C:C,$I$2)+COUNTIFS(Total!X:X,$X$3,Total!W:W,B20,Total!AA:AA,DB!$G$5,Total!AA:AA,DB!$O$5,Total!AA:AA,DB!$G$9,Total!K:K,DB!$O$9,Total!C:C,$I$2)+COUNTIFS(Total!X:X,$X$3,Total!W:W,B20,Total!AA:AA,DB!$G$5,Total!N:N,DB!$O$5,Total!M:M,DB!$G$9,Total!K:K,DB!$O$9,Total!C:C,$I$2)+COUNTIFS(Total!X:X,$X$3,Total!W:W,B20,Total!O:O,DB!$G$5,Total!AA:AA,DB!$O$5,Total!M:M,DB!$G$9,Total!K:K,DB!$O$9,Total!C:C,$I$2)+COUNTIFS(Total!X:X,$X$3,Total!W:W,B20,Total!O:O,DB!$G$5,Total!N:N,DB!$O$5,Total!AA:AA,DB!$G$9,Total!K:K,DB!$O$9,Total!C:C,$I$2)+COUNTIFS(Total!X:X,$X$3,Total!W:W,B20,Total!O:O,DB!$G$5,Total!N:N,DB!$O$5,Total!M:M,DB!$G$9,Total!AA:AA,DB!$O$9,Total!C:C,$I$2)+COUNTIFS(Total!X:X,$X$3,Total!W:W,B20,Total!O:O,DB!$G$5,Total!N:N,DB!$O$5,Total!M:M,DB!$G$9,Total!K:K,DB!$O$9,Total!AA:AA,$I$2)</f>
        <v>0</v>
      </c>
      <c r="Y20" s="31">
        <f t="shared" si="0"/>
        <v>2</v>
      </c>
      <c r="Z20" s="31">
        <f t="shared" si="1"/>
        <v>2</v>
      </c>
      <c r="AA20" s="31">
        <f t="shared" si="1"/>
        <v>2</v>
      </c>
      <c r="AE20"/>
    </row>
    <row r="21" spans="1:31" s="24" customFormat="1" ht="33" customHeight="1" x14ac:dyDescent="0.25">
      <c r="A21" s="43">
        <v>18</v>
      </c>
      <c r="B21" s="53" t="s">
        <v>128</v>
      </c>
      <c r="C21" s="31">
        <f>COUNTIFS(Total!W:W,B21,Total!O:O,DB!$G$5,Total!N:N,DB!$O$5,Total!M:M,DB!$G$9,Total!K:K,DB!$O$9,Total!C:C,$I$2)+COUNTIFS(Total!W:W,B21,Total!AA:AA,DB!$G$5,Total!AA:AA,DB!$O$5,Total!AA:AA,DB!$G$9,Total!AA:AA,DB!$O$9,Total!AA:AA,$I$2)+COUNTIFS(Total!W:W,B21,Total!O:O,DB!$G$5,Total!AA:AA,DB!$O$5,Total!AA:AA,DB!$G$9,Total!AA:AA,DB!$O$9,Total!AA:AA,$I$2)+COUNTIFS(Total!W:W,B21,Total!AA:AA,DB!$G$5,Total!N:N,DB!$O$5,Total!AA:AA,DB!$G$9,Total!AA:AA,DB!$O$9,Total!AA:AA,$I$2)+COUNTIFS(Total!W:W,B21,Total!AA:AA,DB!$G$5,Total!AA:AA,DB!$O$5,Total!M:M,DB!$G$9,Total!AA:AA,DB!$O$9,Total!AA:AA,$I$2)+COUNTIFS(Total!W:W,B21,Total!AA:AA,DB!$G$5,Total!AA:AA,DB!$O$5,Total!AA:AA,DB!$G$9,Total!K:K,DB!$O$9,Total!AA:AA,$I$2)+COUNTIFS(Total!W:W,B21,Total!AA:AA,DB!$G$5,Total!AA:AA,DB!$O$5,Total!AA:AA,DB!$G$9,Total!AA:AA,DB!$O$9,Total!C:C,$I$2)+COUNTIFS(Total!W:W,B21,Total!O:O,DB!$G$5,Total!N:N,DB!$O$5,Total!M:M,DB!$G$9,Total!AA:AA,DB!$O$9,Total!AA:AA,$I$2)+COUNTIFS(Total!W:W,B21,Total!O:O,DB!$G$5,Total!N:N,DB!$O$5,Total!AA:AA,DB!$G$9,Total!K:K,DB!$O$9,Total!AA:AA,$I$2)+COUNTIFS(Total!W:W,B21,Total!O:O,DB!$G$5,Total!N:N,DB!$O$5,Total!AA:AA,DB!$G$9,Total!AA:AA,DB!$O$9,Total!C:C,$I$2)+COUNTIFS(Total!W:W,B21,Total!O:O,DB!$G$5,Total!AA:AA,DB!$O$5,Total!M:M,DB!$G$9,Total!K:K,DB!$O$9,Total!AA:AA,$I$2)+COUNTIFS(Total!W:W,B21,Total!O:O,DB!$G$5,Total!AA:AA,DB!$O$5,Total!M:M,DB!$G$9,Total!AA:AA,DB!$O$9,Total!C:C,$I$2)+COUNTIFS(Total!W:W,B21,Total!O:O,DB!$G$5,Total!AA:AA,DB!$O$5,Total!AA:AA,DB!$G$9,Total!K:K,DB!$O$9,Total!C:C,$I$2)+COUNTIFS(Total!W:W,B21,Total!AA:AA,DB!$G$5,Total!N:N,DB!$O$5,Total!M:M,DB!$G$9,Total!K:K,DB!$O$9,Total!AA:AA,$I$2)+COUNTIFS(Total!W:W,B21,Total!AA:AA,DB!$G$5,Total!N:N,DB!$O$5,Total!M:M,DB!$G$9,Total!AA:AA,DB!$O$9,Total!C:C,$I$2)+COUNTIFS(Total!W:W,B21,Total!AA:AA,DB!$G$5,Total!N:N,DB!$O$5,Total!AA:AA,DB!$G$9,Total!K:K,DB!$O$9,Total!C:C,$I$2)+COUNTIFS(Total!W:W,B21,Total!AA:AA,DB!$G$5,Total!AA:AA,DB!$O$5,Total!M:M,DB!$G$9,Total!K:K,DB!$O$9,Total!C:C,$I$2)+COUNTIFS(Total!W:W,B21,Total!O:O,DB!$G$5,Total!N:N,DB!$O$5,Total!AA:AA,DB!$G$9,Total!AA:AA,DB!$O$9,Total!AA:AA,$I$2)+COUNTIFS(Total!W:W,B21,Total!O:O,DB!$G$5,Total!AA:AA,DB!$O$5,Total!M:M,DB!$G$9,Total!AA:AA,DB!$O$9,Total!AA:AA,$I$2)+COUNTIFS(Total!W:W,B21,Total!O:O,DB!$G$5,Total!AA:AA,DB!$O$5,Total!AA:AA,DB!$G$9,Total!K:K,DB!$O$9,Total!AA:AA,$I$2)+COUNTIFS(Total!W:W,B21,Total!O:O,DB!$G$5,Total!AA:AA,DB!$O$5,Total!AA:AA,DB!$G$9,Total!AA:AA,DB!$O$9,Total!C:C,$I$2)+COUNTIFS(Total!W:W,B21,Total!AA:AA,DB!$G$5,Total!N:N,DB!$O$5,Total!M:M,DB!$G$9,Total!AA:AA,DB!$O$9,Total!AA:AA,$I$2)+COUNTIFS(Total!W:W,B21,Total!AA:AA,DB!$G$5,Total!N:N,DB!$O$5,Total!AA:AA,DB!$G$9,Total!K:K,DB!$O$9,Total!AA:AA,$I$2)+COUNTIFS(Total!W:W,B21,Total!AA:AA,DB!$G$5,Total!N:N,DB!$O$5,Total!AA:AA,DB!$G$9,Total!AA:AA,DB!$O$9,Total!C:C,$I$2)+COUNTIFS(Total!W:W,B21,Total!AA:AA,DB!$G$5,Total!AA:AA,DB!$O$5,Total!M:M,DB!$G$9,Total!K:K,DB!$O$9,Total!AA:AA,$I$2)+COUNTIFS(Total!W:W,B21,Total!AA:AA,DB!$G$5,Total!AA:AA,DB!$O$5,Total!M:M,DB!$G$9,Total!AA:AA,DB!$O$9,Total!C:C,$I$2)+COUNTIFS(Total!W:W,B21,Total!AA:AA,DB!$G$5,Total!AA:AA,DB!$O$5,Total!AA:AA,DB!$G$9,Total!K:K,DB!$O$9,Total!C:C,$I$2)+COUNTIFS(Total!W:W,B21,Total!AA:AA,DB!$G$5,Total!N:N,DB!$O$5,Total!M:M,DB!$G$9,Total!K:K,DB!$O$9,Total!C:C,$I$2)+COUNTIFS(Total!W:W,B21,Total!O:O,DB!$G$5,Total!AA:AA,DB!$O$5,Total!M:M,DB!$G$9,Total!K:K,DB!$O$9,Total!C:C,$I$2)+COUNTIFS(Total!W:W,B21,Total!O:O,DB!$G$5,Total!N:N,DB!$O$5,Total!AA:AA,DB!$G$9,Total!K:K,DB!$O$9,Total!C:C,$I$2)+COUNTIFS(Total!W:W,B21,Total!O:O,DB!$G$5,Total!N:N,DB!$O$5,Total!M:M,DB!$G$9,Total!AA:AA,DB!$O$9,Total!C:C,$I$2)+COUNTIFS(Total!W:W,B21,Total!O:O,DB!$G$5,Total!N:N,DB!$O$5,Total!M:M,DB!$G$9,Total!K:K,DB!$O$9,Total!AA:AA,$I$2)</f>
        <v>16</v>
      </c>
      <c r="D21" s="31">
        <f>COUNTIFS(Total!X:X,$AF$2,Total!W:W,B21,Total!O:O,DB!$G$5,Total!N:N,DB!$O$5,Total!M:M,DB!$G$9,Total!K:K,DB!$O$9,Total!C:C,$I$2)+COUNTIFS(Total!X:X,$AF$2,Total!W:W,B21,Total!AA:AA,DB!$G$5,Total!AA:AA,DB!$O$5,Total!AA:AA,DB!$G$9,Total!AA:AA,DB!$O$9,Total!AA:AA,$I$2)+COUNTIFS(Total!X:X,$AF$2,Total!W:W,B21,Total!O:O,DB!$G$5,Total!AA:AA,DB!$O$5,Total!AA:AA,DB!$G$9,Total!AA:AA,DB!$O$9,Total!AA:AA,$I$2)+COUNTIFS(Total!X:X,$AF$2,Total!W:W,B21,Total!AA:AA,DB!$G$5,Total!N:N,DB!$O$5,Total!AA:AA,DB!$G$9,Total!AA:AA,DB!$O$9,Total!AA:AA,$I$2)+COUNTIFS(Total!X:X,$AF$2,Total!W:W,B21,Total!AA:AA,DB!$G$5,Total!AA:AA,DB!$O$5,Total!M:M,DB!$G$9,Total!AA:AA,DB!$O$9,Total!AA:AA,$I$2)+COUNTIFS(Total!X:X,$AF$2,Total!W:W,B21,Total!AA:AA,DB!$G$5,Total!AA:AA,DB!$O$5,Total!AA:AA,DB!$G$9,Total!K:K,DB!$O$9,Total!AA:AA,$I$2)+COUNTIFS(Total!X:X,$AF$2,Total!W:W,B21,Total!AA:AA,DB!$G$5,Total!AA:AA,DB!$O$5,Total!AA:AA,DB!$G$9,Total!AA:AA,DB!$O$9,Total!C:C,$I$2)+COUNTIFS(Total!X:X,$AF$2,Total!W:W,B21,Total!O:O,DB!$G$5,Total!N:N,DB!$O$5,Total!M:M,DB!$G$9,Total!AA:AA,DB!$O$9,Total!AA:AA,$I$2)+COUNTIFS(Total!X:X,$AF$2,Total!W:W,B21,Total!O:O,DB!$G$5,Total!N:N,DB!$O$5,Total!AA:AA,DB!$G$9,Total!K:K,DB!$O$9,Total!AA:AA,$I$2)+COUNTIFS(Total!X:X,$AF$2,Total!W:W,B21,Total!O:O,DB!$G$5,Total!N:N,DB!$O$5,Total!AA:AA,DB!$G$9,Total!AA:AA,DB!$O$9,Total!C:C,$I$2)+COUNTIFS(Total!X:X,$AF$2,Total!W:W,B21,Total!O:O,DB!$G$5,Total!AA:AA,DB!$O$5,Total!M:M,DB!$G$9,Total!K:K,DB!$O$9,Total!AA:AA,$I$2)+COUNTIFS(Total!X:X,$AF$2,Total!W:W,B21,Total!O:O,DB!$G$5,Total!AA:AA,DB!$O$5,Total!M:M,DB!$G$9,Total!AA:AA,DB!$O$9,Total!C:C,$I$2)+COUNTIFS(Total!X:X,$AF$2,Total!W:W,B21,Total!O:O,DB!$G$5,Total!AA:AA,DB!$O$5,Total!AA:AA,DB!$G$9,Total!K:K,DB!$O$9,Total!C:C,$I$2)+COUNTIFS(Total!X:X,$AF$2,Total!W:W,B21,Total!AA:AA,DB!$G$5,Total!N:N,DB!$O$5,Total!M:M,DB!$G$9,Total!K:K,DB!$O$9,Total!AA:AA,$I$2)+COUNTIFS(Total!X:X,$AF$2,Total!W:W,B21,Total!AA:AA,DB!$G$5,Total!N:N,DB!$O$5,Total!M:M,DB!$G$9,Total!AA:AA,DB!$O$9,Total!C:C,$I$2)+COUNTIFS(Total!X:X,$AF$2,Total!W:W,B21,Total!AA:AA,DB!$G$5,Total!N:N,DB!$O$5,Total!AA:AA,DB!$G$9,Total!K:K,DB!$O$9,Total!C:C,$I$2)+COUNTIFS(Total!X:X,$AF$2,Total!W:W,B21,Total!AA:AA,DB!$G$5,Total!AA:AA,DB!$O$5,Total!M:M,DB!$G$9,Total!K:K,DB!$O$9,Total!C:C,$I$2)+COUNTIFS(Total!X:X,$AF$2,Total!W:W,B21,Total!O:O,DB!$G$5,Total!N:N,DB!$O$5,Total!AA:AA,DB!$G$9,Total!AA:AA,DB!$O$9,Total!AA:AA,$I$2)+COUNTIFS(Total!X:X,$AF$2,Total!W:W,B21,Total!O:O,DB!$G$5,Total!AA:AA,DB!$O$5,Total!M:M,DB!$G$9,Total!AA:AA,DB!$O$9,Total!AA:AA,$I$2)+COUNTIFS(Total!X:X,$AF$2,Total!W:W,B21,Total!O:O,DB!$G$5,Total!AA:AA,DB!$O$5,Total!AA:AA,DB!$G$9,Total!K:K,DB!$O$9,Total!AA:AA,$I$2)+COUNTIFS(Total!X:X,$AF$2,Total!W:W,B21,Total!O:O,DB!$G$5,Total!AA:AA,DB!$O$5,Total!AA:AA,DB!$G$9,Total!AA:AA,DB!$O$9,Total!C:C,$I$2)+COUNTIFS(Total!X:X,$AF$2,Total!W:W,B21,Total!AA:AA,DB!$G$5,Total!N:N,DB!$O$5,Total!M:M,DB!$G$9,Total!AA:AA,DB!$O$9,Total!AA:AA,$I$2)+COUNTIFS(Total!X:X,$AF$2,Total!W:W,B21,Total!AA:AA,DB!$G$5,Total!N:N,DB!$O$5,Total!AA:AA,DB!$G$9,Total!K:K,DB!$O$9,Total!AA:AA,$I$2)+COUNTIFS(Total!X:X,$AF$2,Total!W:W,B21,Total!AA:AA,DB!$G$5,Total!N:N,DB!$O$5,Total!AA:AA,DB!$G$9,Total!AA:AA,DB!$O$9,Total!C:C,$I$2)+COUNTIFS(Total!X:X,$AF$2,Total!W:W,B21,Total!AA:AA,DB!$G$5,Total!AA:AA,DB!$O$5,Total!M:M,DB!$G$9,Total!K:K,DB!$O$9,Total!AA:AA,$I$2)+COUNTIFS(Total!X:X,$AF$2,Total!W:W,B21,Total!AA:AA,DB!$G$5,Total!AA:AA,DB!$O$5,Total!M:M,DB!$G$9,Total!AA:AA,DB!$O$9,Total!C:C,$I$2)+COUNTIFS(Total!X:X,$AF$2,Total!W:W,B21,Total!AA:AA,DB!$G$5,Total!AA:AA,DB!$O$5,Total!AA:AA,DB!$G$9,Total!K:K,DB!$O$9,Total!C:C,$I$2)+COUNTIFS(Total!X:X,$AF$2,Total!W:W,B21,Total!AA:AA,DB!$G$5,Total!N:N,DB!$O$5,Total!M:M,DB!$G$9,Total!K:K,DB!$O$9,Total!C:C,$I$2)+COUNTIFS(Total!X:X,$AF$2,Total!W:W,B21,Total!O:O,DB!$G$5,Total!AA:AA,DB!$O$5,Total!M:M,DB!$G$9,Total!K:K,DB!$O$9,Total!C:C,$I$2)+COUNTIFS(Total!X:X,$AF$2,Total!W:W,B21,Total!O:O,DB!$G$5,Total!N:N,DB!$O$5,Total!AA:AA,DB!$G$9,Total!K:K,DB!$O$9,Total!C:C,$I$2)+COUNTIFS(Total!X:X,$AF$2,Total!W:W,B21,Total!O:O,DB!$G$5,Total!N:N,DB!$O$5,Total!M:M,DB!$G$9,Total!AA:AA,DB!$O$9,Total!C:C,$I$2)+COUNTIFS(Total!X:X,$AF$2,Total!W:W,B21,Total!O:O,DB!$G$5,Total!N:N,DB!$O$5,Total!M:M,DB!$G$9,Total!K:K,DB!$O$9,Total!AA:AA,$I$2)</f>
        <v>0</v>
      </c>
      <c r="E21" s="31">
        <f>COUNTIFS(Total!X:X,$E$3,Total!W:W,B21,Total!O:O,DB!$G$5,Total!N:N,DB!$O$5,Total!M:M,DB!$G$9,Total!K:K,DB!$O$9,Total!C:C,$I$2)+COUNTIFS(Total!X:X,$E$3,Total!W:W,B21,Total!AA:AA,DB!$G$5,Total!AA:AA,DB!$O$5,Total!AA:AA,DB!$G$9,Total!AA:AA,DB!$O$9,Total!AA:AA,$I$2)+COUNTIFS(Total!X:X,$E$3,Total!W:W,B21,Total!O:O,DB!$G$5,Total!AA:AA,DB!$O$5,Total!AA:AA,DB!$G$9,Total!AA:AA,DB!$O$9,Total!AA:AA,$I$2)+COUNTIFS(Total!X:X,$E$3,Total!W:W,B21,Total!AA:AA,DB!$G$5,Total!N:N,DB!$O$5,Total!AA:AA,DB!$G$9,Total!AA:AA,DB!$O$9,Total!AA:AA,$I$2)+COUNTIFS(Total!X:X,$E$3,Total!W:W,B21,Total!AA:AA,DB!$G$5,Total!AA:AA,DB!$O$5,Total!M:M,DB!$G$9,Total!AA:AA,DB!$O$9,Total!AA:AA,$I$2)+COUNTIFS(Total!X:X,$E$3,Total!W:W,B21,Total!AA:AA,DB!$G$5,Total!AA:AA,DB!$O$5,Total!AA:AA,DB!$G$9,Total!K:K,DB!$O$9,Total!AA:AA,$I$2)+COUNTIFS(Total!X:X,$E$3,Total!W:W,B21,Total!AA:AA,DB!$G$5,Total!AA:AA,DB!$O$5,Total!AA:AA,DB!$G$9,Total!AA:AA,DB!$O$9,Total!C:C,$I$2)+COUNTIFS(Total!X:X,$E$3,Total!W:W,B21,Total!O:O,DB!$G$5,Total!N:N,DB!$O$5,Total!M:M,DB!$G$9,Total!AA:AA,DB!$O$9,Total!AA:AA,$I$2)+COUNTIFS(Total!X:X,$E$3,Total!W:W,B21,Total!O:O,DB!$G$5,Total!N:N,DB!$O$5,Total!AA:AA,DB!$G$9,Total!K:K,DB!$O$9,Total!AA:AA,$I$2)+COUNTIFS(Total!X:X,$E$3,Total!W:W,B21,Total!O:O,DB!$G$5,Total!N:N,DB!$O$5,Total!AA:AA,DB!$G$9,Total!AA:AA,DB!$O$9,Total!C:C,$I$2)+COUNTIFS(Total!X:X,$E$3,Total!W:W,B21,Total!O:O,DB!$G$5,Total!AA:AA,DB!$O$5,Total!M:M,DB!$G$9,Total!K:K,DB!$O$9,Total!AA:AA,$I$2)+COUNTIFS(Total!X:X,$E$3,Total!W:W,B21,Total!O:O,DB!$G$5,Total!AA:AA,DB!$O$5,Total!M:M,DB!$G$9,Total!AA:AA,DB!$O$9,Total!C:C,$I$2)+COUNTIFS(Total!X:X,$E$3,Total!W:W,B21,Total!O:O,DB!$G$5,Total!AA:AA,DB!$O$5,Total!AA:AA,DB!$G$9,Total!K:K,DB!$O$9,Total!C:C,$I$2)+COUNTIFS(Total!X:X,$E$3,Total!W:W,B21,Total!AA:AA,DB!$G$5,Total!N:N,DB!$O$5,Total!M:M,DB!$G$9,Total!K:K,DB!$O$9,Total!AA:AA,$I$2)+COUNTIFS(Total!X:X,$E$3,Total!W:W,B21,Total!AA:AA,DB!$G$5,Total!N:N,DB!$O$5,Total!M:M,DB!$G$9,Total!AA:AA,DB!$O$9,Total!C:C,$I$2)+COUNTIFS(Total!X:X,$E$3,Total!W:W,B21,Total!AA:AA,DB!$G$5,Total!N:N,DB!$O$5,Total!AA:AA,DB!$G$9,Total!K:K,DB!$O$9,Total!C:C,$I$2)+COUNTIFS(Total!X:X,$E$3,Total!W:W,B21,Total!AA:AA,DB!$G$5,Total!AA:AA,DB!$O$5,Total!M:M,DB!$G$9,Total!K:K,DB!$O$9,Total!C:C,$I$2)+COUNTIFS(Total!X:X,$E$3,Total!W:W,B21,Total!O:O,DB!$G$5,Total!N:N,DB!$O$5,Total!AA:AA,DB!$G$9,Total!AA:AA,DB!$O$9,Total!AA:AA,$I$2)+COUNTIFS(Total!X:X,$E$3,Total!W:W,B21,Total!O:O,DB!$G$5,Total!AA:AA,DB!$O$5,Total!M:M,DB!$G$9,Total!AA:AA,DB!$O$9,Total!AA:AA,$I$2)+COUNTIFS(Total!X:X,$E$3,Total!W:W,B21,Total!O:O,DB!$G$5,Total!AA:AA,DB!$O$5,Total!AA:AA,DB!$G$9,Total!K:K,DB!$O$9,Total!AA:AA,$I$2)+COUNTIFS(Total!X:X,$E$3,Total!W:W,B21,Total!O:O,DB!$G$5,Total!AA:AA,DB!$O$5,Total!AA:AA,DB!$G$9,Total!AA:AA,DB!$O$9,Total!C:C,$I$2)+COUNTIFS(Total!X:X,$E$3,Total!W:W,B21,Total!AA:AA,DB!$G$5,Total!N:N,DB!$O$5,Total!M:M,DB!$G$9,Total!AA:AA,DB!$O$9,Total!AA:AA,$I$2)+COUNTIFS(Total!X:X,$E$3,Total!W:W,B21,Total!AA:AA,DB!$G$5,Total!N:N,DB!$O$5,Total!AA:AA,DB!$G$9,Total!K:K,DB!$O$9,Total!AA:AA,$I$2)+COUNTIFS(Total!X:X,$E$3,Total!W:W,B21,Total!AA:AA,DB!$G$5,Total!N:N,DB!$O$5,Total!AA:AA,DB!$G$9,Total!AA:AA,DB!$O$9,Total!C:C,$I$2)+COUNTIFS(Total!X:X,$E$3,Total!W:W,B21,Total!AA:AA,DB!$G$5,Total!AA:AA,DB!$O$5,Total!M:M,DB!$G$9,Total!K:K,DB!$O$9,Total!AA:AA,$I$2)+COUNTIFS(Total!X:X,$E$3,Total!W:W,B21,Total!AA:AA,DB!$G$5,Total!AA:AA,DB!$O$5,Total!M:M,DB!$G$9,Total!AA:AA,DB!$O$9,Total!C:C,$I$2)+COUNTIFS(Total!X:X,$E$3,Total!W:W,B21,Total!AA:AA,DB!$G$5,Total!AA:AA,DB!$O$5,Total!AA:AA,DB!$G$9,Total!K:K,DB!$O$9,Total!C:C,$I$2)+COUNTIFS(Total!X:X,$E$3,Total!W:W,B21,Total!AA:AA,DB!$G$5,Total!N:N,DB!$O$5,Total!M:M,DB!$G$9,Total!K:K,DB!$O$9,Total!C:C,$I$2)+COUNTIFS(Total!X:X,$E$3,Total!W:W,B21,Total!O:O,DB!$G$5,Total!AA:AA,DB!$O$5,Total!M:M,DB!$G$9,Total!K:K,DB!$O$9,Total!C:C,$I$2)+COUNTIFS(Total!X:X,$E$3,Total!W:W,B21,Total!O:O,DB!$G$5,Total!N:N,DB!$O$5,Total!AA:AA,DB!$G$9,Total!K:K,DB!$O$9,Total!C:C,$I$2)+COUNTIFS(Total!X:X,$E$3,Total!W:W,B21,Total!O:O,DB!$G$5,Total!N:N,DB!$O$5,Total!M:M,DB!$G$9,Total!AA:AA,DB!$O$9,Total!C:C,$I$2)+COUNTIFS(Total!X:X,$E$3,Total!W:W,B21,Total!O:O,DB!$G$5,Total!N:N,DB!$O$5,Total!M:M,DB!$G$9,Total!K:K,DB!$O$9,Total!AA:AA,$I$2)</f>
        <v>0</v>
      </c>
      <c r="F21" s="31"/>
      <c r="G21" s="31">
        <f>COUNTIFS(Total!X:X,$G$3,Total!W:W,B21,Total!O:O,DB!$G$5,Total!N:N,DB!$O$5,Total!M:M,DB!$G$9,Total!K:K,DB!$O$9,Total!C:C,$I$2)+COUNTIFS(Total!X:X,$G$3,Total!W:W,B21,Total!AA:AA,DB!$G$5,Total!AA:AA,DB!$O$5,Total!AA:AA,DB!$G$9,Total!AA:AA,DB!$O$9,Total!AA:AA,$I$2)+COUNTIFS(Total!X:X,$G$3,Total!W:W,B21,Total!O:O,DB!$G$5,Total!AA:AA,DB!$O$5,Total!AA:AA,DB!$G$9,Total!AA:AA,DB!$O$9,Total!AA:AA,$I$2)+COUNTIFS(Total!X:X,$G$3,Total!W:W,B21,Total!AA:AA,DB!$G$5,Total!N:N,DB!$O$5,Total!AA:AA,DB!$G$9,Total!AA:AA,DB!$O$9,Total!AA:AA,$I$2)+COUNTIFS(Total!X:X,$G$3,Total!W:W,B21,Total!AA:AA,DB!$G$5,Total!AA:AA,DB!$O$5,Total!M:M,DB!$G$9,Total!AA:AA,DB!$O$9,Total!AA:AA,$I$2)+COUNTIFS(Total!X:X,$G$3,Total!W:W,B21,Total!AA:AA,DB!$G$5,Total!AA:AA,DB!$O$5,Total!AA:AA,DB!$G$9,Total!K:K,DB!$O$9,Total!AA:AA,$I$2)+COUNTIFS(Total!X:X,$G$3,Total!W:W,B21,Total!AA:AA,DB!$G$5,Total!AA:AA,DB!$O$5,Total!AA:AA,DB!$G$9,Total!AA:AA,DB!$O$9,Total!C:C,$I$2)+COUNTIFS(Total!X:X,$G$3,Total!W:W,B21,Total!O:O,DB!$G$5,Total!N:N,DB!$O$5,Total!M:M,DB!$G$9,Total!AA:AA,DB!$O$9,Total!AA:AA,$I$2)+COUNTIFS(Total!X:X,$G$3,Total!W:W,B21,Total!O:O,DB!$G$5,Total!N:N,DB!$O$5,Total!AA:AA,DB!$G$9,Total!K:K,DB!$O$9,Total!AA:AA,$I$2)+COUNTIFS(Total!X:X,$G$3,Total!W:W,B21,Total!O:O,DB!$G$5,Total!N:N,DB!$O$5,Total!AA:AA,DB!$G$9,Total!AA:AA,DB!$O$9,Total!C:C,$I$2)+COUNTIFS(Total!X:X,$G$3,Total!W:W,B21,Total!O:O,DB!$G$5,Total!AA:AA,DB!$O$5,Total!M:M,DB!$G$9,Total!K:K,DB!$O$9,Total!AA:AA,$I$2)+COUNTIFS(Total!X:X,$G$3,Total!W:W,B21,Total!O:O,DB!$G$5,Total!AA:AA,DB!$O$5,Total!M:M,DB!$G$9,Total!AA:AA,DB!$O$9,Total!C:C,$I$2)+COUNTIFS(Total!X:X,$G$3,Total!W:W,B21,Total!O:O,DB!$G$5,Total!AA:AA,DB!$O$5,Total!AA:AA,DB!$G$9,Total!K:K,DB!$O$9,Total!C:C,$I$2)+COUNTIFS(Total!X:X,$G$3,Total!W:W,B21,Total!AA:AA,DB!$G$5,Total!N:N,DB!$O$5,Total!M:M,DB!$G$9,Total!K:K,DB!$O$9,Total!AA:AA,$I$2)+COUNTIFS(Total!X:X,$G$3,Total!W:W,B21,Total!AA:AA,DB!$G$5,Total!N:N,DB!$O$5,Total!M:M,DB!$G$9,Total!AA:AA,DB!$O$9,Total!C:C,$I$2)+COUNTIFS(Total!X:X,$G$3,Total!W:W,B21,Total!AA:AA,DB!$G$5,Total!N:N,DB!$O$5,Total!AA:AA,DB!$G$9,Total!K:K,DB!$O$9,Total!C:C,$I$2)+COUNTIFS(Total!X:X,$G$3,Total!W:W,B21,Total!AA:AA,DB!$G$5,Total!AA:AA,DB!$O$5,Total!M:M,DB!$G$9,Total!K:K,DB!$O$9,Total!C:C,$I$2)+COUNTIFS(Total!X:X,$G$3,Total!W:W,B21,Total!O:O,DB!$G$5,Total!N:N,DB!$O$5,Total!AA:AA,DB!$G$9,Total!AA:AA,DB!$O$9,Total!AA:AA,$I$2)+COUNTIFS(Total!X:X,$G$3,Total!W:W,B21,Total!O:O,DB!$G$5,Total!AA:AA,DB!$O$5,Total!M:M,DB!$G$9,Total!AA:AA,DB!$O$9,Total!AA:AA,$I$2)+COUNTIFS(Total!X:X,$G$3,Total!W:W,B21,Total!O:O,DB!$G$5,Total!AA:AA,DB!$O$5,Total!AA:AA,DB!$G$9,Total!K:K,DB!$O$9,Total!AA:AA,$I$2)+COUNTIFS(Total!X:X,$G$3,Total!W:W,B21,Total!O:O,DB!$G$5,Total!AA:AA,DB!$O$5,Total!AA:AA,DB!$G$9,Total!AA:AA,DB!$O$9,Total!C:C,$I$2)+COUNTIFS(Total!X:X,$G$3,Total!W:W,B21,Total!AA:AA,DB!$G$5,Total!N:N,DB!$O$5,Total!M:M,DB!$G$9,Total!AA:AA,DB!$O$9,Total!AA:AA,$I$2)+COUNTIFS(Total!X:X,$G$3,Total!W:W,B21,Total!AA:AA,DB!$G$5,Total!N:N,DB!$O$5,Total!AA:AA,DB!$G$9,Total!K:K,DB!$O$9,Total!AA:AA,$I$2)+COUNTIFS(Total!X:X,$G$3,Total!W:W,B21,Total!AA:AA,DB!$G$5,Total!N:N,DB!$O$5,Total!AA:AA,DB!$G$9,Total!AA:AA,DB!$O$9,Total!C:C,$I$2)+COUNTIFS(Total!X:X,$G$3,Total!W:W,B21,Total!AA:AA,DB!$G$5,Total!AA:AA,DB!$O$5,Total!M:M,DB!$G$9,Total!K:K,DB!$O$9,Total!AA:AA,$I$2)+COUNTIFS(Total!X:X,$G$3,Total!W:W,B21,Total!AA:AA,DB!$G$5,Total!AA:AA,DB!$O$5,Total!M:M,DB!$G$9,Total!AA:AA,DB!$O$9,Total!C:C,$I$2)+COUNTIFS(Total!X:X,$G$3,Total!W:W,B21,Total!AA:AA,DB!$G$5,Total!AA:AA,DB!$O$5,Total!AA:AA,DB!$G$9,Total!K:K,DB!$O$9,Total!C:C,$I$2)+COUNTIFS(Total!X:X,$G$3,Total!W:W,B21,Total!AA:AA,DB!$G$5,Total!N:N,DB!$O$5,Total!M:M,DB!$G$9,Total!K:K,DB!$O$9,Total!C:C,$I$2)+COUNTIFS(Total!X:X,$G$3,Total!W:W,B21,Total!O:O,DB!$G$5,Total!AA:AA,DB!$O$5,Total!M:M,DB!$G$9,Total!K:K,DB!$O$9,Total!C:C,$I$2)+COUNTIFS(Total!X:X,$G$3,Total!W:W,B21,Total!O:O,DB!$G$5,Total!N:N,DB!$O$5,Total!AA:AA,DB!$G$9,Total!K:K,DB!$O$9,Total!C:C,$I$2)+COUNTIFS(Total!X:X,$G$3,Total!W:W,B21,Total!O:O,DB!$G$5,Total!N:N,DB!$O$5,Total!M:M,DB!$G$9,Total!AA:AA,DB!$O$9,Total!C:C,$I$2)+COUNTIFS(Total!X:X,$G$3,Total!W:W,B21,Total!O:O,DB!$G$5,Total!N:N,DB!$O$5,Total!M:M,DB!$G$9,Total!K:K,DB!$O$9,Total!AA:AA,$I$2)</f>
        <v>0</v>
      </c>
      <c r="H21" s="31">
        <f>COUNTIFS(Total!X:X,$H$3,Total!W:W,B21,Total!O:O,DB!$G$5,Total!N:N,DB!$O$5,Total!M:M,DB!$G$9,Total!K:K,DB!$O$9,Total!C:C,$I$2)+COUNTIFS(Total!X:X,$H$3,Total!W:W,B21,Total!AA:AA,DB!$G$5,Total!AA:AA,DB!$O$5,Total!AA:AA,DB!$G$9,Total!AA:AA,DB!$O$9,Total!AA:AA,$I$2)+COUNTIFS(Total!X:X,$H$3,Total!W:W,B21,Total!O:O,DB!$G$5,Total!AA:AA,DB!$O$5,Total!AA:AA,DB!$G$9,Total!AA:AA,DB!$O$9,Total!AA:AA,$I$2)+COUNTIFS(Total!X:X,$H$3,Total!W:W,B21,Total!AA:AA,DB!$G$5,Total!N:N,DB!$O$5,Total!AA:AA,DB!$G$9,Total!AA:AA,DB!$O$9,Total!AA:AA,$I$2)+COUNTIFS(Total!X:X,$H$3,Total!W:W,B21,Total!AA:AA,DB!$G$5,Total!AA:AA,DB!$O$5,Total!M:M,DB!$G$9,Total!AA:AA,DB!$O$9,Total!AA:AA,$I$2)+COUNTIFS(Total!X:X,$H$3,Total!W:W,B21,Total!AA:AA,DB!$G$5,Total!AA:AA,DB!$O$5,Total!AA:AA,DB!$G$9,Total!K:K,DB!$O$9,Total!AA:AA,$I$2)+COUNTIFS(Total!X:X,$H$3,Total!W:W,B21,Total!AA:AA,DB!$G$5,Total!AA:AA,DB!$O$5,Total!AA:AA,DB!$G$9,Total!AA:AA,DB!$O$9,Total!C:C,$I$2)+COUNTIFS(Total!X:X,$H$3,Total!W:W,B21,Total!O:O,DB!$G$5,Total!N:N,DB!$O$5,Total!M:M,DB!$G$9,Total!AA:AA,DB!$O$9,Total!AA:AA,$I$2)+COUNTIFS(Total!X:X,$H$3,Total!W:W,B21,Total!O:O,DB!$G$5,Total!N:N,DB!$O$5,Total!AA:AA,DB!$G$9,Total!K:K,DB!$O$9,Total!AA:AA,$I$2)+COUNTIFS(Total!X:X,$H$3,Total!W:W,B21,Total!O:O,DB!$G$5,Total!N:N,DB!$O$5,Total!AA:AA,DB!$G$9,Total!AA:AA,DB!$O$9,Total!C:C,$I$2)+COUNTIFS(Total!X:X,$H$3,Total!W:W,B21,Total!O:O,DB!$G$5,Total!AA:AA,DB!$O$5,Total!M:M,DB!$G$9,Total!K:K,DB!$O$9,Total!AA:AA,$I$2)+COUNTIFS(Total!X:X,$H$3,Total!W:W,B21,Total!O:O,DB!$G$5,Total!AA:AA,DB!$O$5,Total!M:M,DB!$G$9,Total!AA:AA,DB!$O$9,Total!C:C,$I$2)+COUNTIFS(Total!X:X,$H$3,Total!W:W,B21,Total!O:O,DB!$G$5,Total!AA:AA,DB!$O$5,Total!AA:AA,DB!$G$9,Total!K:K,DB!$O$9,Total!C:C,$I$2)+COUNTIFS(Total!X:X,$H$3,Total!W:W,B21,Total!AA:AA,DB!$G$5,Total!N:N,DB!$O$5,Total!M:M,DB!$G$9,Total!K:K,DB!$O$9,Total!AA:AA,$I$2)+COUNTIFS(Total!X:X,$H$3,Total!W:W,B21,Total!AA:AA,DB!$G$5,Total!N:N,DB!$O$5,Total!M:M,DB!$G$9,Total!AA:AA,DB!$O$9,Total!C:C,$I$2)+COUNTIFS(Total!X:X,$H$3,Total!W:W,B21,Total!AA:AA,DB!$G$5,Total!N:N,DB!$O$5,Total!AA:AA,DB!$G$9,Total!K:K,DB!$O$9,Total!C:C,$I$2)+COUNTIFS(Total!X:X,$H$3,Total!W:W,B21,Total!AA:AA,DB!$G$5,Total!AA:AA,DB!$O$5,Total!M:M,DB!$G$9,Total!K:K,DB!$O$9,Total!C:C,$I$2)+COUNTIFS(Total!X:X,$H$3,Total!W:W,B21,Total!O:O,DB!$G$5,Total!N:N,DB!$O$5,Total!AA:AA,DB!$G$9,Total!AA:AA,DB!$O$9,Total!AA:AA,$I$2)+COUNTIFS(Total!X:X,$H$3,Total!W:W,B21,Total!O:O,DB!$G$5,Total!AA:AA,DB!$O$5,Total!M:M,DB!$G$9,Total!AA:AA,DB!$O$9,Total!AA:AA,$I$2)+COUNTIFS(Total!X:X,$H$3,Total!W:W,B21,Total!O:O,DB!$G$5,Total!AA:AA,DB!$O$5,Total!AA:AA,DB!$G$9,Total!K:K,DB!$O$9,Total!AA:AA,$I$2)+COUNTIFS(Total!X:X,$H$3,Total!W:W,B21,Total!O:O,DB!$G$5,Total!AA:AA,DB!$O$5,Total!AA:AA,DB!$G$9,Total!AA:AA,DB!$O$9,Total!C:C,$I$2)+COUNTIFS(Total!X:X,$H$3,Total!W:W,B21,Total!AA:AA,DB!$G$5,Total!N:N,DB!$O$5,Total!M:M,DB!$G$9,Total!AA:AA,DB!$O$9,Total!AA:AA,$I$2)+COUNTIFS(Total!X:X,$H$3,Total!W:W,B21,Total!AA:AA,DB!$G$5,Total!N:N,DB!$O$5,Total!AA:AA,DB!$G$9,Total!K:K,DB!$O$9,Total!AA:AA,$I$2)+COUNTIFS(Total!X:X,$H$3,Total!W:W,B21,Total!AA:AA,DB!$G$5,Total!N:N,DB!$O$5,Total!AA:AA,DB!$G$9,Total!AA:AA,DB!$O$9,Total!C:C,$I$2)+COUNTIFS(Total!X:X,$H$3,Total!W:W,B21,Total!AA:AA,DB!$G$5,Total!AA:AA,DB!$O$5,Total!M:M,DB!$G$9,Total!K:K,DB!$O$9,Total!AA:AA,$I$2)+COUNTIFS(Total!X:X,$H$3,Total!W:W,B21,Total!AA:AA,DB!$G$5,Total!AA:AA,DB!$O$5,Total!M:M,DB!$G$9,Total!AA:AA,DB!$O$9,Total!C:C,$I$2)+COUNTIFS(Total!X:X,$H$3,Total!W:W,B21,Total!AA:AA,DB!$G$5,Total!AA:AA,DB!$O$5,Total!AA:AA,DB!$G$9,Total!K:K,DB!$O$9,Total!C:C,$I$2)+COUNTIFS(Total!X:X,$H$3,Total!W:W,B21,Total!AA:AA,DB!$G$5,Total!N:N,DB!$O$5,Total!M:M,DB!$G$9,Total!K:K,DB!$O$9,Total!C:C,$I$2)+COUNTIFS(Total!X:X,$H$3,Total!W:W,B21,Total!O:O,DB!$G$5,Total!AA:AA,DB!$O$5,Total!M:M,DB!$G$9,Total!K:K,DB!$O$9,Total!C:C,$I$2)+COUNTIFS(Total!X:X,$H$3,Total!W:W,B21,Total!O:O,DB!$G$5,Total!N:N,DB!$O$5,Total!AA:AA,DB!$G$9,Total!K:K,DB!$O$9,Total!C:C,$I$2)+COUNTIFS(Total!X:X,$H$3,Total!W:W,B21,Total!O:O,DB!$G$5,Total!N:N,DB!$O$5,Total!M:M,DB!$G$9,Total!AA:AA,DB!$O$9,Total!C:C,$I$2)+COUNTIFS(Total!X:X,$H$3,Total!W:W,B21,Total!O:O,DB!$G$5,Total!N:N,DB!$O$5,Total!M:M,DB!$G$9,Total!K:K,DB!$O$9,Total!AA:AA,$I$2)</f>
        <v>0</v>
      </c>
      <c r="I21" s="31">
        <f>COUNTIFS(Total!X:X,$I$3,Total!W:W,B21,Total!O:O,DB!$G$5,Total!N:N,DB!$O$5,Total!M:M,DB!$G$9,Total!K:K,DB!$O$9,Total!C:C,$I$2)+COUNTIFS(Total!X:X,$I$3,Total!W:W,B21,Total!AA:AA,DB!$G$5,Total!AA:AA,DB!$O$5,Total!AA:AA,DB!$G$9,Total!AA:AA,DB!$O$9,Total!AA:AA,$I$2)+COUNTIFS(Total!X:X,$I$3,Total!W:W,B21,Total!O:O,DB!$G$5,Total!AA:AA,DB!$O$5,Total!AA:AA,DB!$G$9,Total!AA:AA,DB!$O$9,Total!AA:AA,$I$2)+COUNTIFS(Total!X:X,$I$3,Total!W:W,B21,Total!AA:AA,DB!$G$5,Total!N:N,DB!$O$5,Total!AA:AA,DB!$G$9,Total!AA:AA,DB!$O$9,Total!AA:AA,$I$2)+COUNTIFS(Total!X:X,$I$3,Total!W:W,B21,Total!AA:AA,DB!$G$5,Total!AA:AA,DB!$O$5,Total!M:M,DB!$G$9,Total!AA:AA,DB!$O$9,Total!AA:AA,$I$2)+COUNTIFS(Total!X:X,$I$3,Total!W:W,B21,Total!AA:AA,DB!$G$5,Total!AA:AA,DB!$O$5,Total!AA:AA,DB!$G$9,Total!K:K,DB!$O$9,Total!AA:AA,$I$2)+COUNTIFS(Total!X:X,$I$3,Total!W:W,B21,Total!AA:AA,DB!$G$5,Total!AA:AA,DB!$O$5,Total!AA:AA,DB!$G$9,Total!AA:AA,DB!$O$9,Total!C:C,$I$2)+COUNTIFS(Total!X:X,$I$3,Total!W:W,B21,Total!O:O,DB!$G$5,Total!N:N,DB!$O$5,Total!M:M,DB!$G$9,Total!AA:AA,DB!$O$9,Total!AA:AA,$I$2)+COUNTIFS(Total!X:X,$I$3,Total!W:W,B21,Total!O:O,DB!$G$5,Total!N:N,DB!$O$5,Total!AA:AA,DB!$G$9,Total!K:K,DB!$O$9,Total!AA:AA,$I$2)+COUNTIFS(Total!X:X,$I$3,Total!W:W,B21,Total!O:O,DB!$G$5,Total!N:N,DB!$O$5,Total!AA:AA,DB!$G$9,Total!AA:AA,DB!$O$9,Total!C:C,$I$2)+COUNTIFS(Total!X:X,$I$3,Total!W:W,B21,Total!O:O,DB!$G$5,Total!AA:AA,DB!$O$5,Total!M:M,DB!$G$9,Total!K:K,DB!$O$9,Total!AA:AA,$I$2)+COUNTIFS(Total!X:X,$I$3,Total!W:W,B21,Total!O:O,DB!$G$5,Total!AA:AA,DB!$O$5,Total!M:M,DB!$G$9,Total!AA:AA,DB!$O$9,Total!C:C,$I$2)+COUNTIFS(Total!X:X,$I$3,Total!W:W,B21,Total!O:O,DB!$G$5,Total!AA:AA,DB!$O$5,Total!AA:AA,DB!$G$9,Total!K:K,DB!$O$9,Total!C:C,$I$2)+COUNTIFS(Total!X:X,$I$3,Total!W:W,B21,Total!AA:AA,DB!$G$5,Total!N:N,DB!$O$5,Total!M:M,DB!$G$9,Total!K:K,DB!$O$9,Total!AA:AA,$I$2)+COUNTIFS(Total!X:X,$I$3,Total!W:W,B21,Total!AA:AA,DB!$G$5,Total!N:N,DB!$O$5,Total!M:M,DB!$G$9,Total!AA:AA,DB!$O$9,Total!C:C,$I$2)+COUNTIFS(Total!X:X,$I$3,Total!W:W,B21,Total!AA:AA,DB!$G$5,Total!N:N,DB!$O$5,Total!AA:AA,DB!$G$9,Total!K:K,DB!$O$9,Total!C:C,$I$2)+COUNTIFS(Total!X:X,$I$3,Total!W:W,B21,Total!AA:AA,DB!$G$5,Total!AA:AA,DB!$O$5,Total!M:M,DB!$G$9,Total!K:K,DB!$O$9,Total!C:C,$I$2)+COUNTIFS(Total!X:X,$I$3,Total!W:W,B21,Total!O:O,DB!$G$5,Total!N:N,DB!$O$5,Total!AA:AA,DB!$G$9,Total!AA:AA,DB!$O$9,Total!AA:AA,$I$2)+COUNTIFS(Total!X:X,$I$3,Total!W:W,B21,Total!O:O,DB!$G$5,Total!AA:AA,DB!$O$5,Total!M:M,DB!$G$9,Total!AA:AA,DB!$O$9,Total!AA:AA,$I$2)+COUNTIFS(Total!X:X,$I$3,Total!W:W,B21,Total!O:O,DB!$G$5,Total!AA:AA,DB!$O$5,Total!AA:AA,DB!$G$9,Total!K:K,DB!$O$9,Total!AA:AA,$I$2)+COUNTIFS(Total!X:X,$I$3,Total!W:W,B21,Total!O:O,DB!$G$5,Total!AA:AA,DB!$O$5,Total!AA:AA,DB!$G$9,Total!AA:AA,DB!$O$9,Total!C:C,$I$2)+COUNTIFS(Total!X:X,$I$3,Total!W:W,B21,Total!AA:AA,DB!$G$5,Total!N:N,DB!$O$5,Total!M:M,DB!$G$9,Total!AA:AA,DB!$O$9,Total!AA:AA,$I$2)+COUNTIFS(Total!X:X,$I$3,Total!W:W,B21,Total!AA:AA,DB!$G$5,Total!N:N,DB!$O$5,Total!AA:AA,DB!$G$9,Total!K:K,DB!$O$9,Total!AA:AA,$I$2)+COUNTIFS(Total!X:X,$I$3,Total!W:W,B21,Total!AA:AA,DB!$G$5,Total!N:N,DB!$O$5,Total!AA:AA,DB!$G$9,Total!AA:AA,DB!$O$9,Total!C:C,$I$2)+COUNTIFS(Total!X:X,$I$3,Total!W:W,B21,Total!AA:AA,DB!$G$5,Total!AA:AA,DB!$O$5,Total!M:M,DB!$G$9,Total!K:K,DB!$O$9,Total!AA:AA,$I$2)+COUNTIFS(Total!X:X,$I$3,Total!W:W,B21,Total!AA:AA,DB!$G$5,Total!AA:AA,DB!$O$5,Total!M:M,DB!$G$9,Total!AA:AA,DB!$O$9,Total!C:C,$I$2)+COUNTIFS(Total!X:X,$I$3,Total!W:W,B21,Total!AA:AA,DB!$G$5,Total!AA:AA,DB!$O$5,Total!AA:AA,DB!$G$9,Total!K:K,DB!$O$9,Total!C:C,$I$2)+COUNTIFS(Total!X:X,$I$3,Total!W:W,B21,Total!AA:AA,DB!$G$5,Total!N:N,DB!$O$5,Total!M:M,DB!$G$9,Total!K:K,DB!$O$9,Total!C:C,$I$2)+COUNTIFS(Total!X:X,$I$3,Total!W:W,B21,Total!O:O,DB!$G$5,Total!AA:AA,DB!$O$5,Total!M:M,DB!$G$9,Total!K:K,DB!$O$9,Total!C:C,$I$2)+COUNTIFS(Total!X:X,$I$3,Total!W:W,B21,Total!O:O,DB!$G$5,Total!N:N,DB!$O$5,Total!AA:AA,DB!$G$9,Total!K:K,DB!$O$9,Total!C:C,$I$2)+COUNTIFS(Total!X:X,$I$3,Total!W:W,B21,Total!O:O,DB!$G$5,Total!N:N,DB!$O$5,Total!M:M,DB!$G$9,Total!AA:AA,DB!$O$9,Total!C:C,$I$2)+COUNTIFS(Total!X:X,$I$3,Total!W:W,B21,Total!O:O,DB!$G$5,Total!N:N,DB!$O$5,Total!M:M,DB!$G$9,Total!K:K,DB!$O$9,Total!AA:AA,$I$2)</f>
        <v>0</v>
      </c>
      <c r="J21" s="31">
        <f>COUNTIFS(Total!X:X,$J$3,Total!W:W,B21,Total!O:O,DB!$G$5,Total!N:N,DB!$O$5,Total!M:M,DB!$G$9,Total!K:K,DB!$O$9,Total!C:C,$I$2)+COUNTIFS(Total!X:X,$J$3,Total!W:W,B21,Total!AA:AA,DB!$G$5,Total!AA:AA,DB!$O$5,Total!AA:AA,DB!$G$9,Total!AA:AA,DB!$O$9,Total!AA:AA,$I$2)+COUNTIFS(Total!X:X,$J$3,Total!W:W,B21,Total!O:O,DB!$G$5,Total!AA:AA,DB!$O$5,Total!AA:AA,DB!$G$9,Total!AA:AA,DB!$O$9,Total!AA:AA,$I$2)+COUNTIFS(Total!X:X,$J$3,Total!W:W,B21,Total!AA:AA,DB!$G$5,Total!N:N,DB!$O$5,Total!AA:AA,DB!$G$9,Total!AA:AA,DB!$O$9,Total!AA:AA,$I$2)+COUNTIFS(Total!X:X,$J$3,Total!W:W,B21,Total!AA:AA,DB!$G$5,Total!AA:AA,DB!$O$5,Total!M:M,DB!$G$9,Total!AA:AA,DB!$O$9,Total!AA:AA,$I$2)+COUNTIFS(Total!X:X,$J$3,Total!W:W,B21,Total!AA:AA,DB!$G$5,Total!AA:AA,DB!$O$5,Total!AA:AA,DB!$G$9,Total!K:K,DB!$O$9,Total!AA:AA,$I$2)+COUNTIFS(Total!X:X,$J$3,Total!W:W,B21,Total!AA:AA,DB!$G$5,Total!AA:AA,DB!$O$5,Total!AA:AA,DB!$G$9,Total!AA:AA,DB!$O$9,Total!C:C,$I$2)+COUNTIFS(Total!X:X,$J$3,Total!W:W,B21,Total!O:O,DB!$G$5,Total!N:N,DB!$O$5,Total!M:M,DB!$G$9,Total!AA:AA,DB!$O$9,Total!AA:AA,$I$2)+COUNTIFS(Total!X:X,$J$3,Total!W:W,B21,Total!O:O,DB!$G$5,Total!N:N,DB!$O$5,Total!AA:AA,DB!$G$9,Total!K:K,DB!$O$9,Total!AA:AA,$I$2)+COUNTIFS(Total!X:X,$J$3,Total!W:W,B21,Total!O:O,DB!$G$5,Total!N:N,DB!$O$5,Total!AA:AA,DB!$G$9,Total!AA:AA,DB!$O$9,Total!C:C,$I$2)+COUNTIFS(Total!X:X,$J$3,Total!W:W,B21,Total!O:O,DB!$G$5,Total!AA:AA,DB!$O$5,Total!M:M,DB!$G$9,Total!K:K,DB!$O$9,Total!AA:AA,$I$2)+COUNTIFS(Total!X:X,$J$3,Total!W:W,B21,Total!O:O,DB!$G$5,Total!AA:AA,DB!$O$5,Total!M:M,DB!$G$9,Total!AA:AA,DB!$O$9,Total!C:C,$I$2)+COUNTIFS(Total!X:X,$J$3,Total!W:W,B21,Total!O:O,DB!$G$5,Total!AA:AA,DB!$O$5,Total!AA:AA,DB!$G$9,Total!K:K,DB!$O$9,Total!C:C,$I$2)+COUNTIFS(Total!X:X,$J$3,Total!W:W,B21,Total!AA:AA,DB!$G$5,Total!N:N,DB!$O$5,Total!M:M,DB!$G$9,Total!K:K,DB!$O$9,Total!AA:AA,$I$2)+COUNTIFS(Total!X:X,$J$3,Total!W:W,B21,Total!AA:AA,DB!$G$5,Total!N:N,DB!$O$5,Total!M:M,DB!$G$9,Total!AA:AA,DB!$O$9,Total!C:C,$I$2)+COUNTIFS(Total!X:X,$J$3,Total!W:W,B21,Total!AA:AA,DB!$G$5,Total!N:N,DB!$O$5,Total!AA:AA,DB!$G$9,Total!K:K,DB!$O$9,Total!C:C,$I$2)+COUNTIFS(Total!X:X,$J$3,Total!W:W,B21,Total!AA:AA,DB!$G$5,Total!AA:AA,DB!$O$5,Total!M:M,DB!$G$9,Total!K:K,DB!$O$9,Total!C:C,$I$2)+COUNTIFS(Total!X:X,$J$3,Total!W:W,B21,Total!O:O,DB!$G$5,Total!N:N,DB!$O$5,Total!AA:AA,DB!$G$9,Total!AA:AA,DB!$O$9,Total!AA:AA,$I$2)+COUNTIFS(Total!X:X,$J$3,Total!W:W,B21,Total!O:O,DB!$G$5,Total!AA:AA,DB!$O$5,Total!M:M,DB!$G$9,Total!AA:AA,DB!$O$9,Total!AA:AA,$I$2)+COUNTIFS(Total!X:X,$J$3,Total!W:W,B21,Total!O:O,DB!$G$5,Total!AA:AA,DB!$O$5,Total!AA:AA,DB!$G$9,Total!K:K,DB!$O$9,Total!AA:AA,$I$2)+COUNTIFS(Total!X:X,$J$3,Total!W:W,B21,Total!O:O,DB!$G$5,Total!AA:AA,DB!$O$5,Total!AA:AA,DB!$G$9,Total!AA:AA,DB!$O$9,Total!C:C,$I$2)+COUNTIFS(Total!X:X,$J$3,Total!W:W,B21,Total!AA:AA,DB!$G$5,Total!N:N,DB!$O$5,Total!M:M,DB!$G$9,Total!AA:AA,DB!$O$9,Total!AA:AA,$I$2)+COUNTIFS(Total!X:X,$J$3,Total!W:W,B21,Total!AA:AA,DB!$G$5,Total!N:N,DB!$O$5,Total!AA:AA,DB!$G$9,Total!K:K,DB!$O$9,Total!AA:AA,$I$2)+COUNTIFS(Total!X:X,$J$3,Total!W:W,B21,Total!AA:AA,DB!$G$5,Total!N:N,DB!$O$5,Total!AA:AA,DB!$G$9,Total!AA:AA,DB!$O$9,Total!C:C,$I$2)+COUNTIFS(Total!X:X,$J$3,Total!W:W,B21,Total!AA:AA,DB!$G$5,Total!AA:AA,DB!$O$5,Total!M:M,DB!$G$9,Total!K:K,DB!$O$9,Total!AA:AA,$I$2)+COUNTIFS(Total!X:X,$J$3,Total!W:W,B21,Total!AA:AA,DB!$G$5,Total!AA:AA,DB!$O$5,Total!M:M,DB!$G$9,Total!AA:AA,DB!$O$9,Total!C:C,$I$2)+COUNTIFS(Total!X:X,$J$3,Total!W:W,B21,Total!AA:AA,DB!$G$5,Total!AA:AA,DB!$O$5,Total!AA:AA,DB!$G$9,Total!K:K,DB!$O$9,Total!C:C,$I$2)+COUNTIFS(Total!X:X,$J$3,Total!W:W,B21,Total!AA:AA,DB!$G$5,Total!N:N,DB!$O$5,Total!M:M,DB!$G$9,Total!K:K,DB!$O$9,Total!C:C,$I$2)+COUNTIFS(Total!X:X,$J$3,Total!W:W,B21,Total!O:O,DB!$G$5,Total!AA:AA,DB!$O$5,Total!M:M,DB!$G$9,Total!K:K,DB!$O$9,Total!C:C,$I$2)+COUNTIFS(Total!X:X,$J$3,Total!W:W,B21,Total!O:O,DB!$G$5,Total!N:N,DB!$O$5,Total!AA:AA,DB!$G$9,Total!K:K,DB!$O$9,Total!C:C,$I$2)+COUNTIFS(Total!X:X,$J$3,Total!W:W,B21,Total!O:O,DB!$G$5,Total!N:N,DB!$O$5,Total!M:M,DB!$G$9,Total!AA:AA,DB!$O$9,Total!C:C,$I$2)+COUNTIFS(Total!X:X,$J$3,Total!W:W,B21,Total!O:O,DB!$G$5,Total!N:N,DB!$O$5,Total!M:M,DB!$G$9,Total!K:K,DB!$O$9,Total!AA:AA,$I$2)</f>
        <v>0</v>
      </c>
      <c r="K21" s="31">
        <f>COUNTIFS(Total!X:X,$K$3,Total!W:W,B21,Total!O:O,DB!$G$5,Total!N:N,DB!$O$5,Total!M:M,DB!$G$9,Total!K:K,DB!$O$9,Total!C:C,$I$2)+COUNTIFS(Total!X:X,$K$3,Total!W:W,B21,Total!AA:AA,DB!$G$5,Total!AA:AA,DB!$O$5,Total!AA:AA,DB!$G$9,Total!AA:AA,DB!$O$9,Total!AA:AA,$I$2)+COUNTIFS(Total!X:X,$K$3,Total!W:W,B21,Total!O:O,DB!$G$5,Total!AA:AA,DB!$O$5,Total!AA:AA,DB!$G$9,Total!AA:AA,DB!$O$9,Total!AA:AA,$I$2)+COUNTIFS(Total!X:X,$K$3,Total!W:W,B21,Total!AA:AA,DB!$G$5,Total!N:N,DB!$O$5,Total!AA:AA,DB!$G$9,Total!AA:AA,DB!$O$9,Total!AA:AA,$I$2)+COUNTIFS(Total!X:X,$K$3,Total!W:W,B21,Total!AA:AA,DB!$G$5,Total!AA:AA,DB!$O$5,Total!M:M,DB!$G$9,Total!AA:AA,DB!$O$9,Total!AA:AA,$I$2)+COUNTIFS(Total!X:X,$K$3,Total!W:W,B21,Total!AA:AA,DB!$G$5,Total!AA:AA,DB!$O$5,Total!AA:AA,DB!$G$9,Total!K:K,DB!$O$9,Total!AA:AA,$I$2)+COUNTIFS(Total!X:X,$K$3,Total!W:W,B21,Total!AA:AA,DB!$G$5,Total!AA:AA,DB!$O$5,Total!AA:AA,DB!$G$9,Total!AA:AA,DB!$O$9,Total!C:C,$I$2)+COUNTIFS(Total!X:X,$K$3,Total!W:W,B21,Total!O:O,DB!$G$5,Total!N:N,DB!$O$5,Total!M:M,DB!$G$9,Total!AA:AA,DB!$O$9,Total!AA:AA,$I$2)+COUNTIFS(Total!X:X,$K$3,Total!W:W,B21,Total!O:O,DB!$G$5,Total!N:N,DB!$O$5,Total!AA:AA,DB!$G$9,Total!K:K,DB!$O$9,Total!AA:AA,$I$2)+COUNTIFS(Total!X:X,$K$3,Total!W:W,B21,Total!O:O,DB!$G$5,Total!N:N,DB!$O$5,Total!AA:AA,DB!$G$9,Total!AA:AA,DB!$O$9,Total!C:C,$I$2)+COUNTIFS(Total!X:X,$K$3,Total!W:W,B21,Total!O:O,DB!$G$5,Total!AA:AA,DB!$O$5,Total!M:M,DB!$G$9,Total!K:K,DB!$O$9,Total!AA:AA,$I$2)+COUNTIFS(Total!X:X,$K$3,Total!W:W,B21,Total!O:O,DB!$G$5,Total!AA:AA,DB!$O$5,Total!M:M,DB!$G$9,Total!AA:AA,DB!$O$9,Total!C:C,$I$2)+COUNTIFS(Total!X:X,$K$3,Total!W:W,B21,Total!O:O,DB!$G$5,Total!AA:AA,DB!$O$5,Total!AA:AA,DB!$G$9,Total!K:K,DB!$O$9,Total!C:C,$I$2)+COUNTIFS(Total!X:X,$K$3,Total!W:W,B21,Total!AA:AA,DB!$G$5,Total!N:N,DB!$O$5,Total!M:M,DB!$G$9,Total!K:K,DB!$O$9,Total!AA:AA,$I$2)+COUNTIFS(Total!X:X,$K$3,Total!W:W,B21,Total!AA:AA,DB!$G$5,Total!N:N,DB!$O$5,Total!M:M,DB!$G$9,Total!AA:AA,DB!$O$9,Total!C:C,$I$2)+COUNTIFS(Total!X:X,$K$3,Total!W:W,B21,Total!AA:AA,DB!$G$5,Total!N:N,DB!$O$5,Total!AA:AA,DB!$G$9,Total!K:K,DB!$O$9,Total!C:C,$I$2)+COUNTIFS(Total!X:X,$K$3,Total!W:W,B21,Total!AA:AA,DB!$G$5,Total!AA:AA,DB!$O$5,Total!M:M,DB!$G$9,Total!K:K,DB!$O$9,Total!C:C,$I$2)+COUNTIFS(Total!X:X,$K$3,Total!W:W,B21,Total!O:O,DB!$G$5,Total!N:N,DB!$O$5,Total!AA:AA,DB!$G$9,Total!AA:AA,DB!$O$9,Total!AA:AA,$I$2)+COUNTIFS(Total!X:X,$K$3,Total!W:W,B21,Total!O:O,DB!$G$5,Total!AA:AA,DB!$O$5,Total!M:M,DB!$G$9,Total!AA:AA,DB!$O$9,Total!AA:AA,$I$2)+COUNTIFS(Total!X:X,$K$3,Total!W:W,B21,Total!O:O,DB!$G$5,Total!AA:AA,DB!$O$5,Total!AA:AA,DB!$G$9,Total!K:K,DB!$O$9,Total!AA:AA,$I$2)+COUNTIFS(Total!X:X,$K$3,Total!W:W,B21,Total!O:O,DB!$G$5,Total!AA:AA,DB!$O$5,Total!AA:AA,DB!$G$9,Total!AA:AA,DB!$O$9,Total!C:C,$I$2)+COUNTIFS(Total!X:X,$K$3,Total!W:W,B21,Total!AA:AA,DB!$G$5,Total!N:N,DB!$O$5,Total!M:M,DB!$G$9,Total!AA:AA,DB!$O$9,Total!AA:AA,$I$2)+COUNTIFS(Total!X:X,$K$3,Total!W:W,B21,Total!AA:AA,DB!$G$5,Total!N:N,DB!$O$5,Total!AA:AA,DB!$G$9,Total!K:K,DB!$O$9,Total!AA:AA,$I$2)+COUNTIFS(Total!X:X,$K$3,Total!W:W,B21,Total!AA:AA,DB!$G$5,Total!N:N,DB!$O$5,Total!AA:AA,DB!$G$9,Total!AA:AA,DB!$O$9,Total!C:C,$I$2)+COUNTIFS(Total!X:X,$K$3,Total!W:W,B21,Total!AA:AA,DB!$G$5,Total!AA:AA,DB!$O$5,Total!M:M,DB!$G$9,Total!K:K,DB!$O$9,Total!AA:AA,$I$2)+COUNTIFS(Total!X:X,$K$3,Total!W:W,B21,Total!AA:AA,DB!$G$5,Total!AA:AA,DB!$O$5,Total!M:M,DB!$G$9,Total!AA:AA,DB!$O$9,Total!C:C,$I$2)+COUNTIFS(Total!X:X,$K$3,Total!W:W,B21,Total!AA:AA,DB!$G$5,Total!AA:AA,DB!$O$5,Total!AA:AA,DB!$G$9,Total!K:K,DB!$O$9,Total!C:C,$I$2)+COUNTIFS(Total!X:X,$K$3,Total!W:W,B21,Total!AA:AA,DB!$G$5,Total!N:N,DB!$O$5,Total!M:M,DB!$G$9,Total!K:K,DB!$O$9,Total!C:C,$I$2)+COUNTIFS(Total!X:X,$K$3,Total!W:W,B21,Total!O:O,DB!$G$5,Total!AA:AA,DB!$O$5,Total!M:M,DB!$G$9,Total!K:K,DB!$O$9,Total!C:C,$I$2)+COUNTIFS(Total!X:X,$K$3,Total!W:W,B21,Total!O:O,DB!$G$5,Total!N:N,DB!$O$5,Total!AA:AA,DB!$G$9,Total!K:K,DB!$O$9,Total!C:C,$I$2)+COUNTIFS(Total!X:X,$K$3,Total!W:W,B21,Total!O:O,DB!$G$5,Total!N:N,DB!$O$5,Total!M:M,DB!$G$9,Total!AA:AA,DB!$O$9,Total!C:C,$I$2)+COUNTIFS(Total!X:X,$K$3,Total!W:W,B21,Total!O:O,DB!$G$5,Total!N:N,DB!$O$5,Total!M:M,DB!$G$9,Total!K:K,DB!$O$9,Total!AA:AA,$I$2)</f>
        <v>0</v>
      </c>
      <c r="L21" s="31">
        <f>COUNTIFS(Total!X:X,$L$3,Total!W:W,B21,Total!O:O,DB!$G$5,Total!N:N,DB!$O$5,Total!M:M,DB!$G$9,Total!K:K,DB!$O$9,Total!C:C,$I$2)+COUNTIFS(Total!X:X,$L$3,Total!W:W,B21,Total!AA:AA,DB!$G$5,Total!AA:AA,DB!$O$5,Total!AA:AA,DB!$G$9,Total!AA:AA,DB!$O$9,Total!AA:AA,$I$2)+COUNTIFS(Total!X:X,$L$3,Total!W:W,B21,Total!O:O,DB!$G$5,Total!AA:AA,DB!$O$5,Total!AA:AA,DB!$G$9,Total!AA:AA,DB!$O$9,Total!AA:AA,$I$2)+COUNTIFS(Total!X:X,$L$3,Total!W:W,B21,Total!AA:AA,DB!$G$5,Total!N:N,DB!$O$5,Total!AA:AA,DB!$G$9,Total!AA:AA,DB!$O$9,Total!AA:AA,$I$2)+COUNTIFS(Total!X:X,$L$3,Total!W:W,B21,Total!AA:AA,DB!$G$5,Total!AA:AA,DB!$O$5,Total!M:M,DB!$G$9,Total!AA:AA,DB!$O$9,Total!AA:AA,$I$2)+COUNTIFS(Total!X:X,$L$3,Total!W:W,B21,Total!AA:AA,DB!$G$5,Total!AA:AA,DB!$O$5,Total!AA:AA,DB!$G$9,Total!K:K,DB!$O$9,Total!AA:AA,$I$2)+COUNTIFS(Total!X:X,$L$3,Total!W:W,B21,Total!AA:AA,DB!$G$5,Total!AA:AA,DB!$O$5,Total!AA:AA,DB!$G$9,Total!AA:AA,DB!$O$9,Total!C:C,$I$2)+COUNTIFS(Total!X:X,$L$3,Total!W:W,B21,Total!O:O,DB!$G$5,Total!N:N,DB!$O$5,Total!M:M,DB!$G$9,Total!AA:AA,DB!$O$9,Total!AA:AA,$I$2)+COUNTIFS(Total!X:X,$L$3,Total!W:W,B21,Total!O:O,DB!$G$5,Total!N:N,DB!$O$5,Total!AA:AA,DB!$G$9,Total!K:K,DB!$O$9,Total!AA:AA,$I$2)+COUNTIFS(Total!X:X,$L$3,Total!W:W,B21,Total!O:O,DB!$G$5,Total!N:N,DB!$O$5,Total!AA:AA,DB!$G$9,Total!AA:AA,DB!$O$9,Total!C:C,$I$2)+COUNTIFS(Total!X:X,$L$3,Total!W:W,B21,Total!O:O,DB!$G$5,Total!AA:AA,DB!$O$5,Total!M:M,DB!$G$9,Total!K:K,DB!$O$9,Total!AA:AA,$I$2)+COUNTIFS(Total!X:X,$L$3,Total!W:W,B21,Total!O:O,DB!$G$5,Total!AA:AA,DB!$O$5,Total!M:M,DB!$G$9,Total!AA:AA,DB!$O$9,Total!C:C,$I$2)+COUNTIFS(Total!X:X,$L$3,Total!W:W,B21,Total!O:O,DB!$G$5,Total!AA:AA,DB!$O$5,Total!AA:AA,DB!$G$9,Total!K:K,DB!$O$9,Total!C:C,$I$2)+COUNTIFS(Total!X:X,$L$3,Total!W:W,B21,Total!AA:AA,DB!$G$5,Total!N:N,DB!$O$5,Total!M:M,DB!$G$9,Total!K:K,DB!$O$9,Total!AA:AA,$I$2)+COUNTIFS(Total!X:X,$L$3,Total!W:W,B21,Total!AA:AA,DB!$G$5,Total!N:N,DB!$O$5,Total!M:M,DB!$G$9,Total!AA:AA,DB!$O$9,Total!C:C,$I$2)+COUNTIFS(Total!X:X,$L$3,Total!W:W,B21,Total!AA:AA,DB!$G$5,Total!N:N,DB!$O$5,Total!AA:AA,DB!$G$9,Total!K:K,DB!$O$9,Total!C:C,$I$2)+COUNTIFS(Total!X:X,$L$3,Total!W:W,B21,Total!AA:AA,DB!$G$5,Total!AA:AA,DB!$O$5,Total!M:M,DB!$G$9,Total!K:K,DB!$O$9,Total!C:C,$I$2)+COUNTIFS(Total!X:X,$L$3,Total!W:W,B21,Total!O:O,DB!$G$5,Total!N:N,DB!$O$5,Total!AA:AA,DB!$G$9,Total!AA:AA,DB!$O$9,Total!AA:AA,$I$2)+COUNTIFS(Total!X:X,$L$3,Total!W:W,B21,Total!O:O,DB!$G$5,Total!AA:AA,DB!$O$5,Total!M:M,DB!$G$9,Total!AA:AA,DB!$O$9,Total!AA:AA,$I$2)+COUNTIFS(Total!X:X,$L$3,Total!W:W,B21,Total!O:O,DB!$G$5,Total!AA:AA,DB!$O$5,Total!AA:AA,DB!$G$9,Total!K:K,DB!$O$9,Total!AA:AA,$I$2)+COUNTIFS(Total!X:X,$L$3,Total!W:W,B21,Total!O:O,DB!$G$5,Total!AA:AA,DB!$O$5,Total!AA:AA,DB!$G$9,Total!AA:AA,DB!$O$9,Total!C:C,$I$2)+COUNTIFS(Total!X:X,$L$3,Total!W:W,B21,Total!AA:AA,DB!$G$5,Total!N:N,DB!$O$5,Total!M:M,DB!$G$9,Total!AA:AA,DB!$O$9,Total!AA:AA,$I$2)+COUNTIFS(Total!X:X,$L$3,Total!W:W,B21,Total!AA:AA,DB!$G$5,Total!N:N,DB!$O$5,Total!AA:AA,DB!$G$9,Total!K:K,DB!$O$9,Total!AA:AA,$I$2)+COUNTIFS(Total!X:X,$L$3,Total!W:W,B21,Total!AA:AA,DB!$G$5,Total!N:N,DB!$O$5,Total!AA:AA,DB!$G$9,Total!AA:AA,DB!$O$9,Total!C:C,$I$2)+COUNTIFS(Total!X:X,$L$3,Total!W:W,B21,Total!AA:AA,DB!$G$5,Total!AA:AA,DB!$O$5,Total!M:M,DB!$G$9,Total!K:K,DB!$O$9,Total!AA:AA,$I$2)+COUNTIFS(Total!X:X,$L$3,Total!W:W,B21,Total!AA:AA,DB!$G$5,Total!AA:AA,DB!$O$5,Total!M:M,DB!$G$9,Total!AA:AA,DB!$O$9,Total!C:C,$I$2)+COUNTIFS(Total!X:X,$L$3,Total!W:W,B21,Total!AA:AA,DB!$G$5,Total!AA:AA,DB!$O$5,Total!AA:AA,DB!$G$9,Total!K:K,DB!$O$9,Total!C:C,$I$2)+COUNTIFS(Total!X:X,$L$3,Total!W:W,B21,Total!AA:AA,DB!$G$5,Total!N:N,DB!$O$5,Total!M:M,DB!$G$9,Total!K:K,DB!$O$9,Total!C:C,$I$2)+COUNTIFS(Total!X:X,$L$3,Total!W:W,B21,Total!O:O,DB!$G$5,Total!AA:AA,DB!$O$5,Total!M:M,DB!$G$9,Total!K:K,DB!$O$9,Total!C:C,$I$2)+COUNTIFS(Total!X:X,$L$3,Total!W:W,B21,Total!O:O,DB!$G$5,Total!N:N,DB!$O$5,Total!AA:AA,DB!$G$9,Total!K:K,DB!$O$9,Total!C:C,$I$2)+COUNTIFS(Total!X:X,$L$3,Total!W:W,B21,Total!O:O,DB!$G$5,Total!N:N,DB!$O$5,Total!M:M,DB!$G$9,Total!AA:AA,DB!$O$9,Total!C:C,$I$2)+COUNTIFS(Total!X:X,$L$3,Total!W:W,B21,Total!O:O,DB!$G$5,Total!N:N,DB!$O$5,Total!M:M,DB!$G$9,Total!K:K,DB!$O$9,Total!AA:AA,$I$2)</f>
        <v>0</v>
      </c>
      <c r="M21" s="31">
        <f>COUNTIFS(Total!X:X,$M$3,Total!W:W,B21,Total!O:O,DB!$G$5,Total!N:N,DB!$O$5,Total!M:M,DB!$G$9,Total!K:K,DB!$O$9,Total!C:C,$I$2)+COUNTIFS(Total!X:X,$M$3,Total!W:W,B21,Total!AA:AA,DB!$G$5,Total!AA:AA,DB!$O$5,Total!AA:AA,DB!$G$9,Total!AA:AA,DB!$O$9,Total!AA:AA,$I$2)+COUNTIFS(Total!X:X,$M$3,Total!W:W,B21,Total!O:O,DB!$G$5,Total!AA:AA,DB!$O$5,Total!AA:AA,DB!$G$9,Total!AA:AA,DB!$O$9,Total!AA:AA,$I$2)+COUNTIFS(Total!X:X,$M$3,Total!W:W,B21,Total!AA:AA,DB!$G$5,Total!N:N,DB!$O$5,Total!AA:AA,DB!$G$9,Total!AA:AA,DB!$O$9,Total!AA:AA,$I$2)+COUNTIFS(Total!X:X,$M$3,Total!W:W,B21,Total!AA:AA,DB!$G$5,Total!AA:AA,DB!$O$5,Total!M:M,DB!$G$9,Total!AA:AA,DB!$O$9,Total!AA:AA,$I$2)+COUNTIFS(Total!X:X,$M$3,Total!W:W,B21,Total!AA:AA,DB!$G$5,Total!AA:AA,DB!$O$5,Total!AA:AA,DB!$G$9,Total!K:K,DB!$O$9,Total!AA:AA,$I$2)+COUNTIFS(Total!X:X,$M$3,Total!W:W,B21,Total!AA:AA,DB!$G$5,Total!AA:AA,DB!$O$5,Total!AA:AA,DB!$G$9,Total!AA:AA,DB!$O$9,Total!C:C,$I$2)+COUNTIFS(Total!X:X,$M$3,Total!W:W,B21,Total!O:O,DB!$G$5,Total!N:N,DB!$O$5,Total!M:M,DB!$G$9,Total!AA:AA,DB!$O$9,Total!AA:AA,$I$2)+COUNTIFS(Total!X:X,$M$3,Total!W:W,B21,Total!O:O,DB!$G$5,Total!N:N,DB!$O$5,Total!AA:AA,DB!$G$9,Total!K:K,DB!$O$9,Total!AA:AA,$I$2)+COUNTIFS(Total!X:X,$M$3,Total!W:W,B21,Total!O:O,DB!$G$5,Total!N:N,DB!$O$5,Total!AA:AA,DB!$G$9,Total!AA:AA,DB!$O$9,Total!C:C,$I$2)+COUNTIFS(Total!X:X,$M$3,Total!W:W,B21,Total!O:O,DB!$G$5,Total!AA:AA,DB!$O$5,Total!M:M,DB!$G$9,Total!K:K,DB!$O$9,Total!AA:AA,$I$2)+COUNTIFS(Total!X:X,$M$3,Total!W:W,B21,Total!O:O,DB!$G$5,Total!AA:AA,DB!$O$5,Total!M:M,DB!$G$9,Total!AA:AA,DB!$O$9,Total!C:C,$I$2)+COUNTIFS(Total!X:X,$M$3,Total!W:W,B21,Total!O:O,DB!$G$5,Total!AA:AA,DB!$O$5,Total!AA:AA,DB!$G$9,Total!K:K,DB!$O$9,Total!C:C,$I$2)+COUNTIFS(Total!X:X,$M$3,Total!W:W,B21,Total!AA:AA,DB!$G$5,Total!N:N,DB!$O$5,Total!M:M,DB!$G$9,Total!K:K,DB!$O$9,Total!AA:AA,$I$2)+COUNTIFS(Total!X:X,$M$3,Total!W:W,B21,Total!AA:AA,DB!$G$5,Total!N:N,DB!$O$5,Total!M:M,DB!$G$9,Total!AA:AA,DB!$O$9,Total!C:C,$I$2)+COUNTIFS(Total!X:X,$M$3,Total!W:W,B21,Total!AA:AA,DB!$G$5,Total!N:N,DB!$O$5,Total!AA:AA,DB!$G$9,Total!K:K,DB!$O$9,Total!C:C,$I$2)+COUNTIFS(Total!X:X,$M$3,Total!W:W,B21,Total!AA:AA,DB!$G$5,Total!AA:AA,DB!$O$5,Total!M:M,DB!$G$9,Total!K:K,DB!$O$9,Total!C:C,$I$2)+COUNTIFS(Total!X:X,$M$3,Total!W:W,B21,Total!O:O,DB!$G$5,Total!N:N,DB!$O$5,Total!AA:AA,DB!$G$9,Total!AA:AA,DB!$O$9,Total!AA:AA,$I$2)+COUNTIFS(Total!X:X,$M$3,Total!W:W,B21,Total!O:O,DB!$G$5,Total!AA:AA,DB!$O$5,Total!M:M,DB!$G$9,Total!AA:AA,DB!$O$9,Total!AA:AA,$I$2)+COUNTIFS(Total!X:X,$M$3,Total!W:W,B21,Total!O:O,DB!$G$5,Total!AA:AA,DB!$O$5,Total!AA:AA,DB!$G$9,Total!K:K,DB!$O$9,Total!AA:AA,$I$2)+COUNTIFS(Total!X:X,$M$3,Total!W:W,B21,Total!O:O,DB!$G$5,Total!AA:AA,DB!$O$5,Total!AA:AA,DB!$G$9,Total!AA:AA,DB!$O$9,Total!C:C,$I$2)+COUNTIFS(Total!X:X,$M$3,Total!W:W,B21,Total!AA:AA,DB!$G$5,Total!N:N,DB!$O$5,Total!M:M,DB!$G$9,Total!AA:AA,DB!$O$9,Total!AA:AA,$I$2)+COUNTIFS(Total!X:X,$M$3,Total!W:W,B21,Total!AA:AA,DB!$G$5,Total!N:N,DB!$O$5,Total!AA:AA,DB!$G$9,Total!K:K,DB!$O$9,Total!AA:AA,$I$2)+COUNTIFS(Total!X:X,$M$3,Total!W:W,B21,Total!AA:AA,DB!$G$5,Total!N:N,DB!$O$5,Total!AA:AA,DB!$G$9,Total!AA:AA,DB!$O$9,Total!C:C,$I$2)+COUNTIFS(Total!X:X,$M$3,Total!W:W,B21,Total!AA:AA,DB!$G$5,Total!AA:AA,DB!$O$5,Total!M:M,DB!$G$9,Total!K:K,DB!$O$9,Total!AA:AA,$I$2)+COUNTIFS(Total!X:X,$M$3,Total!W:W,B21,Total!AA:AA,DB!$G$5,Total!AA:AA,DB!$O$5,Total!M:M,DB!$G$9,Total!AA:AA,DB!$O$9,Total!C:C,$I$2)+COUNTIFS(Total!X:X,$M$3,Total!W:W,B21,Total!AA:AA,DB!$G$5,Total!AA:AA,DB!$O$5,Total!AA:AA,DB!$G$9,Total!K:K,DB!$O$9,Total!C:C,$I$2)+COUNTIFS(Total!X:X,$M$3,Total!W:W,B21,Total!AA:AA,DB!$G$5,Total!N:N,DB!$O$5,Total!M:M,DB!$G$9,Total!K:K,DB!$O$9,Total!C:C,$I$2)+COUNTIFS(Total!X:X,$M$3,Total!W:W,B21,Total!O:O,DB!$G$5,Total!AA:AA,DB!$O$5,Total!M:M,DB!$G$9,Total!K:K,DB!$O$9,Total!C:C,$I$2)+COUNTIFS(Total!X:X,$M$3,Total!W:W,B21,Total!O:O,DB!$G$5,Total!N:N,DB!$O$5,Total!AA:AA,DB!$G$9,Total!K:K,DB!$O$9,Total!C:C,$I$2)+COUNTIFS(Total!X:X,$M$3,Total!W:W,B21,Total!O:O,DB!$G$5,Total!N:N,DB!$O$5,Total!M:M,DB!$G$9,Total!AA:AA,DB!$O$9,Total!C:C,$I$2)+COUNTIFS(Total!X:X,$M$3,Total!W:W,B21,Total!O:O,DB!$G$5,Total!N:N,DB!$O$5,Total!M:M,DB!$G$9,Total!K:K,DB!$O$9,Total!AA:AA,$I$2)</f>
        <v>0</v>
      </c>
      <c r="N21" s="31">
        <f>COUNTIFS(Total!X:X,$N$3,Total!W:W,B21,Total!O:O,DB!$G$5,Total!N:N,DB!$O$5,Total!M:M,DB!$G$9,Total!K:K,DB!$O$9,Total!C:C,$I$2)+COUNTIFS(Total!X:X,$N$3,Total!W:W,B21,Total!AA:AA,DB!$G$5,Total!AA:AA,DB!$O$5,Total!AA:AA,DB!$G$9,Total!AA:AA,DB!$O$9,Total!AA:AA,$I$2)+COUNTIFS(Total!X:X,$N$3,Total!W:W,B21,Total!O:O,DB!$G$5,Total!AA:AA,DB!$O$5,Total!AA:AA,DB!$G$9,Total!AA:AA,DB!$O$9,Total!AA:AA,$I$2)+COUNTIFS(Total!X:X,$N$3,Total!W:W,B21,Total!AA:AA,DB!$G$5,Total!N:N,DB!$O$5,Total!AA:AA,DB!$G$9,Total!AA:AA,DB!$O$9,Total!AA:AA,$I$2)+COUNTIFS(Total!X:X,$N$3,Total!W:W,B21,Total!AA:AA,DB!$G$5,Total!AA:AA,DB!$O$5,Total!M:M,DB!$G$9,Total!AA:AA,DB!$O$9,Total!AA:AA,$I$2)+COUNTIFS(Total!X:X,$N$3,Total!W:W,B21,Total!AA:AA,DB!$G$5,Total!AA:AA,DB!$O$5,Total!AA:AA,DB!$G$9,Total!K:K,DB!$O$9,Total!AA:AA,$I$2)+COUNTIFS(Total!X:X,$N$3,Total!W:W,B21,Total!AA:AA,DB!$G$5,Total!AA:AA,DB!$O$5,Total!AA:AA,DB!$G$9,Total!AA:AA,DB!$O$9,Total!C:C,$I$2)+COUNTIFS(Total!X:X,$N$3,Total!W:W,B21,Total!O:O,DB!$G$5,Total!N:N,DB!$O$5,Total!M:M,DB!$G$9,Total!AA:AA,DB!$O$9,Total!AA:AA,$I$2)+COUNTIFS(Total!X:X,$N$3,Total!W:W,B21,Total!O:O,DB!$G$5,Total!N:N,DB!$O$5,Total!AA:AA,DB!$G$9,Total!K:K,DB!$O$9,Total!AA:AA,$I$2)+COUNTIFS(Total!X:X,$N$3,Total!W:W,B21,Total!O:O,DB!$G$5,Total!N:N,DB!$O$5,Total!AA:AA,DB!$G$9,Total!AA:AA,DB!$O$9,Total!C:C,$I$2)+COUNTIFS(Total!X:X,$N$3,Total!W:W,B21,Total!O:O,DB!$G$5,Total!AA:AA,DB!$O$5,Total!M:M,DB!$G$9,Total!K:K,DB!$O$9,Total!AA:AA,$I$2)+COUNTIFS(Total!X:X,$N$3,Total!W:W,B21,Total!O:O,DB!$G$5,Total!AA:AA,DB!$O$5,Total!M:M,DB!$G$9,Total!AA:AA,DB!$O$9,Total!C:C,$I$2)+COUNTIFS(Total!X:X,$N$3,Total!W:W,B21,Total!O:O,DB!$G$5,Total!AA:AA,DB!$O$5,Total!AA:AA,DB!$G$9,Total!K:K,DB!$O$9,Total!C:C,$I$2)+COUNTIFS(Total!X:X,$N$3,Total!W:W,B21,Total!AA:AA,DB!$G$5,Total!N:N,DB!$O$5,Total!M:M,DB!$G$9,Total!K:K,DB!$O$9,Total!AA:AA,$I$2)+COUNTIFS(Total!X:X,$N$3,Total!W:W,B21,Total!AA:AA,DB!$G$5,Total!N:N,DB!$O$5,Total!M:M,DB!$G$9,Total!AA:AA,DB!$O$9,Total!C:C,$I$2)+COUNTIFS(Total!X:X,$N$3,Total!W:W,B21,Total!AA:AA,DB!$G$5,Total!N:N,DB!$O$5,Total!AA:AA,DB!$G$9,Total!K:K,DB!$O$9,Total!C:C,$I$2)+COUNTIFS(Total!X:X,$N$3,Total!W:W,B21,Total!AA:AA,DB!$G$5,Total!AA:AA,DB!$O$5,Total!M:M,DB!$G$9,Total!K:K,DB!$O$9,Total!C:C,$I$2)+COUNTIFS(Total!X:X,$N$3,Total!W:W,B21,Total!O:O,DB!$G$5,Total!N:N,DB!$O$5,Total!AA:AA,DB!$G$9,Total!AA:AA,DB!$O$9,Total!AA:AA,$I$2)+COUNTIFS(Total!X:X,$N$3,Total!W:W,B21,Total!O:O,DB!$G$5,Total!AA:AA,DB!$O$5,Total!M:M,DB!$G$9,Total!AA:AA,DB!$O$9,Total!AA:AA,$I$2)+COUNTIFS(Total!X:X,$N$3,Total!W:W,B21,Total!O:O,DB!$G$5,Total!AA:AA,DB!$O$5,Total!AA:AA,DB!$G$9,Total!K:K,DB!$O$9,Total!AA:AA,$I$2)+COUNTIFS(Total!X:X,$N$3,Total!W:W,B21,Total!O:O,DB!$G$5,Total!AA:AA,DB!$O$5,Total!AA:AA,DB!$G$9,Total!AA:AA,DB!$O$9,Total!C:C,$I$2)+COUNTIFS(Total!X:X,$N$3,Total!W:W,B21,Total!AA:AA,DB!$G$5,Total!N:N,DB!$O$5,Total!M:M,DB!$G$9,Total!AA:AA,DB!$O$9,Total!AA:AA,$I$2)+COUNTIFS(Total!X:X,$N$3,Total!W:W,B21,Total!AA:AA,DB!$G$5,Total!N:N,DB!$O$5,Total!AA:AA,DB!$G$9,Total!K:K,DB!$O$9,Total!AA:AA,$I$2)+COUNTIFS(Total!X:X,$N$3,Total!W:W,B21,Total!AA:AA,DB!$G$5,Total!N:N,DB!$O$5,Total!AA:AA,DB!$G$9,Total!AA:AA,DB!$O$9,Total!C:C,$I$2)+COUNTIFS(Total!X:X,$N$3,Total!W:W,B21,Total!AA:AA,DB!$G$5,Total!AA:AA,DB!$O$5,Total!M:M,DB!$G$9,Total!K:K,DB!$O$9,Total!AA:AA,$I$2)+COUNTIFS(Total!X:X,$N$3,Total!W:W,B21,Total!AA:AA,DB!$G$5,Total!AA:AA,DB!$O$5,Total!M:M,DB!$G$9,Total!AA:AA,DB!$O$9,Total!C:C,$I$2)+COUNTIFS(Total!X:X,$N$3,Total!W:W,B21,Total!AA:AA,DB!$G$5,Total!AA:AA,DB!$O$5,Total!AA:AA,DB!$G$9,Total!K:K,DB!$O$9,Total!C:C,$I$2)+COUNTIFS(Total!X:X,$N$3,Total!W:W,B21,Total!AA:AA,DB!$G$5,Total!N:N,DB!$O$5,Total!M:M,DB!$G$9,Total!K:K,DB!$O$9,Total!C:C,$I$2)+COUNTIFS(Total!X:X,$N$3,Total!W:W,B21,Total!O:O,DB!$G$5,Total!AA:AA,DB!$O$5,Total!M:M,DB!$G$9,Total!K:K,DB!$O$9,Total!C:C,$I$2)+COUNTIFS(Total!X:X,$N$3,Total!W:W,B21,Total!O:O,DB!$G$5,Total!N:N,DB!$O$5,Total!AA:AA,DB!$G$9,Total!K:K,DB!$O$9,Total!C:C,$I$2)+COUNTIFS(Total!X:X,$N$3,Total!W:W,B21,Total!O:O,DB!$G$5,Total!N:N,DB!$O$5,Total!M:M,DB!$G$9,Total!AA:AA,DB!$O$9,Total!C:C,$I$2)+COUNTIFS(Total!X:X,$N$3,Total!W:W,B21,Total!O:O,DB!$G$5,Total!N:N,DB!$O$5,Total!M:M,DB!$G$9,Total!K:K,DB!$O$9,Total!AA:AA,$I$2)</f>
        <v>0</v>
      </c>
      <c r="O21" s="31">
        <f>COUNTIFS(Total!X:X,$O$3,Total!W:W,B21,Total!O:O,DB!$G$5,Total!N:N,DB!$O$5,Total!M:M,DB!$G$9,Total!K:K,DB!$O$9,Total!C:C,$I$2)+COUNTIFS(Total!X:X,$O$3,Total!W:W,B21,Total!AA:AA,DB!$G$5,Total!AA:AA,DB!$O$5,Total!AA:AA,DB!$G$9,Total!AA:AA,DB!$O$9,Total!AA:AA,$I$2)+COUNTIFS(Total!X:X,$O$3,Total!W:W,B21,Total!O:O,DB!$G$5,Total!AA:AA,DB!$O$5,Total!AA:AA,DB!$G$9,Total!AA:AA,DB!$O$9,Total!AA:AA,$I$2)+COUNTIFS(Total!X:X,$O$3,Total!W:W,B21,Total!AA:AA,DB!$G$5,Total!N:N,DB!$O$5,Total!AA:AA,DB!$G$9,Total!AA:AA,DB!$O$9,Total!AA:AA,$I$2)+COUNTIFS(Total!X:X,$O$3,Total!W:W,B21,Total!AA:AA,DB!$G$5,Total!AA:AA,DB!$O$5,Total!M:M,DB!$G$9,Total!AA:AA,DB!$O$9,Total!AA:AA,$I$2)+COUNTIFS(Total!X:X,$O$3,Total!W:W,B21,Total!AA:AA,DB!$G$5,Total!AA:AA,DB!$O$5,Total!AA:AA,DB!$G$9,Total!K:K,DB!$O$9,Total!AA:AA,$I$2)+COUNTIFS(Total!X:X,$O$3,Total!W:W,B21,Total!AA:AA,DB!$G$5,Total!AA:AA,DB!$O$5,Total!AA:AA,DB!$G$9,Total!AA:AA,DB!$O$9,Total!C:C,$I$2)+COUNTIFS(Total!X:X,$O$3,Total!W:W,B21,Total!O:O,DB!$G$5,Total!N:N,DB!$O$5,Total!M:M,DB!$G$9,Total!AA:AA,DB!$O$9,Total!AA:AA,$I$2)+COUNTIFS(Total!X:X,$O$3,Total!W:W,B21,Total!O:O,DB!$G$5,Total!N:N,DB!$O$5,Total!AA:AA,DB!$G$9,Total!K:K,DB!$O$9,Total!AA:AA,$I$2)+COUNTIFS(Total!X:X,$O$3,Total!W:W,B21,Total!O:O,DB!$G$5,Total!N:N,DB!$O$5,Total!AA:AA,DB!$G$9,Total!AA:AA,DB!$O$9,Total!C:C,$I$2)+COUNTIFS(Total!X:X,$O$3,Total!W:W,B21,Total!O:O,DB!$G$5,Total!AA:AA,DB!$O$5,Total!M:M,DB!$G$9,Total!K:K,DB!$O$9,Total!AA:AA,$I$2)+COUNTIFS(Total!X:X,$O$3,Total!W:W,B21,Total!O:O,DB!$G$5,Total!AA:AA,DB!$O$5,Total!M:M,DB!$G$9,Total!AA:AA,DB!$O$9,Total!C:C,$I$2)+COUNTIFS(Total!X:X,$O$3,Total!W:W,B21,Total!O:O,DB!$G$5,Total!AA:AA,DB!$O$5,Total!AA:AA,DB!$G$9,Total!K:K,DB!$O$9,Total!C:C,$I$2)+COUNTIFS(Total!X:X,$O$3,Total!W:W,B21,Total!AA:AA,DB!$G$5,Total!N:N,DB!$O$5,Total!M:M,DB!$G$9,Total!K:K,DB!$O$9,Total!AA:AA,$I$2)+COUNTIFS(Total!X:X,$O$3,Total!W:W,B21,Total!AA:AA,DB!$G$5,Total!N:N,DB!$O$5,Total!M:M,DB!$G$9,Total!AA:AA,DB!$O$9,Total!C:C,$I$2)+COUNTIFS(Total!X:X,$O$3,Total!W:W,B21,Total!AA:AA,DB!$G$5,Total!N:N,DB!$O$5,Total!AA:AA,DB!$G$9,Total!K:K,DB!$O$9,Total!C:C,$I$2)+COUNTIFS(Total!X:X,$O$3,Total!W:W,B21,Total!AA:AA,DB!$G$5,Total!AA:AA,DB!$O$5,Total!M:M,DB!$G$9,Total!K:K,DB!$O$9,Total!C:C,$I$2)+COUNTIFS(Total!X:X,$O$3,Total!W:W,B21,Total!O:O,DB!$G$5,Total!N:N,DB!$O$5,Total!AA:AA,DB!$G$9,Total!AA:AA,DB!$O$9,Total!AA:AA,$I$2)+COUNTIFS(Total!X:X,$O$3,Total!W:W,B21,Total!O:O,DB!$G$5,Total!AA:AA,DB!$O$5,Total!M:M,DB!$G$9,Total!AA:AA,DB!$O$9,Total!AA:AA,$I$2)+COUNTIFS(Total!X:X,$O$3,Total!W:W,B21,Total!O:O,DB!$G$5,Total!AA:AA,DB!$O$5,Total!AA:AA,DB!$G$9,Total!K:K,DB!$O$9,Total!AA:AA,$I$2)+COUNTIFS(Total!X:X,$O$3,Total!W:W,B21,Total!O:O,DB!$G$5,Total!AA:AA,DB!$O$5,Total!AA:AA,DB!$G$9,Total!AA:AA,DB!$O$9,Total!C:C,$I$2)+COUNTIFS(Total!X:X,$O$3,Total!W:W,B21,Total!AA:AA,DB!$G$5,Total!N:N,DB!$O$5,Total!M:M,DB!$G$9,Total!AA:AA,DB!$O$9,Total!AA:AA,$I$2)+COUNTIFS(Total!X:X,$O$3,Total!W:W,B21,Total!AA:AA,DB!$G$5,Total!N:N,DB!$O$5,Total!AA:AA,DB!$G$9,Total!K:K,DB!$O$9,Total!AA:AA,$I$2)+COUNTIFS(Total!X:X,$O$3,Total!W:W,B21,Total!AA:AA,DB!$G$5,Total!N:N,DB!$O$5,Total!AA:AA,DB!$G$9,Total!AA:AA,DB!$O$9,Total!C:C,$I$2)+COUNTIFS(Total!X:X,$O$3,Total!W:W,B21,Total!AA:AA,DB!$G$5,Total!AA:AA,DB!$O$5,Total!M:M,DB!$G$9,Total!K:K,DB!$O$9,Total!AA:AA,$I$2)+COUNTIFS(Total!X:X,$O$3,Total!W:W,B21,Total!AA:AA,DB!$G$5,Total!AA:AA,DB!$O$5,Total!M:M,DB!$G$9,Total!AA:AA,DB!$O$9,Total!C:C,$I$2)+COUNTIFS(Total!X:X,$O$3,Total!W:W,B21,Total!AA:AA,DB!$G$5,Total!AA:AA,DB!$O$5,Total!AA:AA,DB!$G$9,Total!K:K,DB!$O$9,Total!C:C,$I$2)+COUNTIFS(Total!X:X,$O$3,Total!W:W,B21,Total!AA:AA,DB!$G$5,Total!N:N,DB!$O$5,Total!M:M,DB!$G$9,Total!K:K,DB!$O$9,Total!C:C,$I$2)+COUNTIFS(Total!X:X,$O$3,Total!W:W,B21,Total!O:O,DB!$G$5,Total!AA:AA,DB!$O$5,Total!M:M,DB!$G$9,Total!K:K,DB!$O$9,Total!C:C,$I$2)+COUNTIFS(Total!X:X,$O$3,Total!W:W,B21,Total!O:O,DB!$G$5,Total!N:N,DB!$O$5,Total!AA:AA,DB!$G$9,Total!K:K,DB!$O$9,Total!C:C,$I$2)+COUNTIFS(Total!X:X,$O$3,Total!W:W,B21,Total!O:O,DB!$G$5,Total!N:N,DB!$O$5,Total!M:M,DB!$G$9,Total!AA:AA,DB!$O$9,Total!C:C,$I$2)+COUNTIFS(Total!X:X,$O$3,Total!W:W,B21,Total!O:O,DB!$G$5,Total!N:N,DB!$O$5,Total!M:M,DB!$G$9,Total!K:K,DB!$O$9,Total!AA:AA,$I$2)</f>
        <v>0</v>
      </c>
      <c r="P21" s="31">
        <f>COUNTIFS(Total!X:X,$P$3,Total!W:W,B21,Total!O:O,DB!$G$5,Total!N:N,DB!$O$5,Total!M:M,DB!$G$9,Total!K:K,DB!$O$9,Total!C:C,$I$2)+COUNTIFS(Total!X:X,$P$3,Total!W:W,B21,Total!AA:AA,DB!$G$5,Total!AA:AA,DB!$O$5,Total!AA:AA,DB!$G$9,Total!AA:AA,DB!$O$9,Total!AA:AA,$I$2)+COUNTIFS(Total!X:X,$P$3,Total!W:W,B21,Total!O:O,DB!$G$5,Total!AA:AA,DB!$O$5,Total!AA:AA,DB!$G$9,Total!AA:AA,DB!$O$9,Total!AA:AA,$I$2)+COUNTIFS(Total!X:X,$P$3,Total!W:W,B21,Total!AA:AA,DB!$G$5,Total!N:N,DB!$O$5,Total!AA:AA,DB!$G$9,Total!AA:AA,DB!$O$9,Total!AA:AA,$I$2)+COUNTIFS(Total!X:X,$P$3,Total!W:W,B21,Total!AA:AA,DB!$G$5,Total!AA:AA,DB!$O$5,Total!M:M,DB!$G$9,Total!AA:AA,DB!$O$9,Total!AA:AA,$I$2)+COUNTIFS(Total!X:X,$P$3,Total!W:W,B21,Total!AA:AA,DB!$G$5,Total!AA:AA,DB!$O$5,Total!AA:AA,DB!$G$9,Total!K:K,DB!$O$9,Total!AA:AA,$I$2)+COUNTIFS(Total!X:X,$P$3,Total!W:W,B21,Total!AA:AA,DB!$G$5,Total!AA:AA,DB!$O$5,Total!AA:AA,DB!$G$9,Total!AA:AA,DB!$O$9,Total!C:C,$I$2)+COUNTIFS(Total!X:X,$P$3,Total!W:W,B21,Total!O:O,DB!$G$5,Total!N:N,DB!$O$5,Total!M:M,DB!$G$9,Total!AA:AA,DB!$O$9,Total!AA:AA,$I$2)+COUNTIFS(Total!X:X,$P$3,Total!W:W,B21,Total!O:O,DB!$G$5,Total!N:N,DB!$O$5,Total!AA:AA,DB!$G$9,Total!K:K,DB!$O$9,Total!AA:AA,$I$2)+COUNTIFS(Total!X:X,$P$3,Total!W:W,B21,Total!O:O,DB!$G$5,Total!N:N,DB!$O$5,Total!AA:AA,DB!$G$9,Total!AA:AA,DB!$O$9,Total!C:C,$I$2)+COUNTIFS(Total!X:X,$P$3,Total!W:W,B21,Total!O:O,DB!$G$5,Total!AA:AA,DB!$O$5,Total!M:M,DB!$G$9,Total!K:K,DB!$O$9,Total!AA:AA,$I$2)+COUNTIFS(Total!X:X,$P$3,Total!W:W,B21,Total!O:O,DB!$G$5,Total!AA:AA,DB!$O$5,Total!M:M,DB!$G$9,Total!AA:AA,DB!$O$9,Total!C:C,$I$2)+COUNTIFS(Total!X:X,$P$3,Total!W:W,B21,Total!O:O,DB!$G$5,Total!AA:AA,DB!$O$5,Total!AA:AA,DB!$G$9,Total!K:K,DB!$O$9,Total!C:C,$I$2)+COUNTIFS(Total!X:X,$P$3,Total!W:W,B21,Total!AA:AA,DB!$G$5,Total!N:N,DB!$O$5,Total!M:M,DB!$G$9,Total!K:K,DB!$O$9,Total!AA:AA,$I$2)+COUNTIFS(Total!X:X,$P$3,Total!W:W,B21,Total!AA:AA,DB!$G$5,Total!N:N,DB!$O$5,Total!M:M,DB!$G$9,Total!AA:AA,DB!$O$9,Total!C:C,$I$2)+COUNTIFS(Total!X:X,$P$3,Total!W:W,B21,Total!AA:AA,DB!$G$5,Total!N:N,DB!$O$5,Total!AA:AA,DB!$G$9,Total!K:K,DB!$O$9,Total!C:C,$I$2)+COUNTIFS(Total!X:X,$P$3,Total!W:W,B21,Total!AA:AA,DB!$G$5,Total!AA:AA,DB!$O$5,Total!M:M,DB!$G$9,Total!K:K,DB!$O$9,Total!C:C,$I$2)+COUNTIFS(Total!X:X,$P$3,Total!W:W,B21,Total!O:O,DB!$G$5,Total!N:N,DB!$O$5,Total!AA:AA,DB!$G$9,Total!AA:AA,DB!$O$9,Total!AA:AA,$I$2)+COUNTIFS(Total!X:X,$P$3,Total!W:W,B21,Total!O:O,DB!$G$5,Total!AA:AA,DB!$O$5,Total!M:M,DB!$G$9,Total!AA:AA,DB!$O$9,Total!AA:AA,$I$2)+COUNTIFS(Total!X:X,$P$3,Total!W:W,B21,Total!O:O,DB!$G$5,Total!AA:AA,DB!$O$5,Total!AA:AA,DB!$G$9,Total!K:K,DB!$O$9,Total!AA:AA,$I$2)+COUNTIFS(Total!X:X,$P$3,Total!W:W,B21,Total!O:O,DB!$G$5,Total!AA:AA,DB!$O$5,Total!AA:AA,DB!$G$9,Total!AA:AA,DB!$O$9,Total!C:C,$I$2)+COUNTIFS(Total!X:X,$P$3,Total!W:W,B21,Total!AA:AA,DB!$G$5,Total!N:N,DB!$O$5,Total!M:M,DB!$G$9,Total!AA:AA,DB!$O$9,Total!AA:AA,$I$2)+COUNTIFS(Total!X:X,$P$3,Total!W:W,B21,Total!AA:AA,DB!$G$5,Total!N:N,DB!$O$5,Total!AA:AA,DB!$G$9,Total!K:K,DB!$O$9,Total!AA:AA,$I$2)+COUNTIFS(Total!X:X,$P$3,Total!W:W,B21,Total!AA:AA,DB!$G$5,Total!N:N,DB!$O$5,Total!AA:AA,DB!$G$9,Total!AA:AA,DB!$O$9,Total!C:C,$I$2)+COUNTIFS(Total!X:X,$P$3,Total!W:W,B21,Total!AA:AA,DB!$G$5,Total!AA:AA,DB!$O$5,Total!M:M,DB!$G$9,Total!K:K,DB!$O$9,Total!AA:AA,$I$2)+COUNTIFS(Total!X:X,$P$3,Total!W:W,B21,Total!AA:AA,DB!$G$5,Total!AA:AA,DB!$O$5,Total!M:M,DB!$G$9,Total!AA:AA,DB!$O$9,Total!C:C,$I$2)+COUNTIFS(Total!X:X,$P$3,Total!W:W,B21,Total!AA:AA,DB!$G$5,Total!AA:AA,DB!$O$5,Total!AA:AA,DB!$G$9,Total!K:K,DB!$O$9,Total!C:C,$I$2)+COUNTIFS(Total!X:X,$P$3,Total!W:W,B21,Total!AA:AA,DB!$G$5,Total!N:N,DB!$O$5,Total!M:M,DB!$G$9,Total!K:K,DB!$O$9,Total!C:C,$I$2)+COUNTIFS(Total!X:X,$P$3,Total!W:W,B21,Total!O:O,DB!$G$5,Total!AA:AA,DB!$O$5,Total!M:M,DB!$G$9,Total!K:K,DB!$O$9,Total!C:C,$I$2)+COUNTIFS(Total!X:X,$P$3,Total!W:W,B21,Total!O:O,DB!$G$5,Total!N:N,DB!$O$5,Total!AA:AA,DB!$G$9,Total!K:K,DB!$O$9,Total!C:C,$I$2)+COUNTIFS(Total!X:X,$P$3,Total!W:W,B21,Total!O:O,DB!$G$5,Total!N:N,DB!$O$5,Total!M:M,DB!$G$9,Total!AA:AA,DB!$O$9,Total!C:C,$I$2)+COUNTIFS(Total!X:X,$P$3,Total!W:W,B21,Total!O:O,DB!$G$5,Total!N:N,DB!$O$5,Total!M:M,DB!$G$9,Total!K:K,DB!$O$9,Total!AA:AA,$I$2)</f>
        <v>0</v>
      </c>
      <c r="Q21" s="31">
        <f>COUNTIFS(Total!X:X,$Q$3,Total!W:W,B21,Total!O:O,DB!$G$5,Total!N:N,DB!$O$5,Total!M:M,DB!$G$9,Total!K:K,DB!$O$9,Total!C:C,$I$2)+COUNTIFS(Total!X:X,$Q$3,Total!W:W,B21,Total!AA:AA,DB!$G$5,Total!AA:AA,DB!$O$5,Total!AA:AA,DB!$G$9,Total!AA:AA,DB!$O$9,Total!AA:AA,$I$2)+COUNTIFS(Total!X:X,$Q$3,Total!W:W,B21,Total!O:O,DB!$G$5,Total!AA:AA,DB!$O$5,Total!AA:AA,DB!$G$9,Total!AA:AA,DB!$O$9,Total!AA:AA,$I$2)+COUNTIFS(Total!X:X,$Q$3,Total!W:W,B21,Total!AA:AA,DB!$G$5,Total!N:N,DB!$O$5,Total!AA:AA,DB!$G$9,Total!AA:AA,DB!$O$9,Total!AA:AA,$I$2)+COUNTIFS(Total!X:X,$Q$3,Total!W:W,B21,Total!AA:AA,DB!$G$5,Total!AA:AA,DB!$O$5,Total!M:M,DB!$G$9,Total!AA:AA,DB!$O$9,Total!AA:AA,$I$2)+COUNTIFS(Total!X:X,$Q$3,Total!W:W,B21,Total!AA:AA,DB!$G$5,Total!AA:AA,DB!$O$5,Total!AA:AA,DB!$G$9,Total!K:K,DB!$O$9,Total!AA:AA,$I$2)+COUNTIFS(Total!X:X,$Q$3,Total!W:W,B21,Total!AA:AA,DB!$G$5,Total!AA:AA,DB!$O$5,Total!AA:AA,DB!$G$9,Total!AA:AA,DB!$O$9,Total!C:C,$I$2)+COUNTIFS(Total!X:X,$Q$3,Total!W:W,B21,Total!O:O,DB!$G$5,Total!N:N,DB!$O$5,Total!M:M,DB!$G$9,Total!AA:AA,DB!$O$9,Total!AA:AA,$I$2)+COUNTIFS(Total!X:X,$Q$3,Total!W:W,B21,Total!O:O,DB!$G$5,Total!N:N,DB!$O$5,Total!AA:AA,DB!$G$9,Total!K:K,DB!$O$9,Total!AA:AA,$I$2)+COUNTIFS(Total!X:X,$Q$3,Total!W:W,B21,Total!O:O,DB!$G$5,Total!N:N,DB!$O$5,Total!AA:AA,DB!$G$9,Total!AA:AA,DB!$O$9,Total!C:C,$I$2)+COUNTIFS(Total!X:X,$Q$3,Total!W:W,B21,Total!O:O,DB!$G$5,Total!AA:AA,DB!$O$5,Total!M:M,DB!$G$9,Total!K:K,DB!$O$9,Total!AA:AA,$I$2)+COUNTIFS(Total!X:X,$Q$3,Total!W:W,B21,Total!O:O,DB!$G$5,Total!AA:AA,DB!$O$5,Total!M:M,DB!$G$9,Total!AA:AA,DB!$O$9,Total!C:C,$I$2)+COUNTIFS(Total!X:X,$Q$3,Total!W:W,B21,Total!O:O,DB!$G$5,Total!AA:AA,DB!$O$5,Total!AA:AA,DB!$G$9,Total!K:K,DB!$O$9,Total!C:C,$I$2)+COUNTIFS(Total!X:X,$Q$3,Total!W:W,B21,Total!AA:AA,DB!$G$5,Total!N:N,DB!$O$5,Total!M:M,DB!$G$9,Total!K:K,DB!$O$9,Total!AA:AA,$I$2)+COUNTIFS(Total!X:X,$Q$3,Total!W:W,B21,Total!AA:AA,DB!$G$5,Total!N:N,DB!$O$5,Total!M:M,DB!$G$9,Total!AA:AA,DB!$O$9,Total!C:C,$I$2)+COUNTIFS(Total!X:X,$Q$3,Total!W:W,B21,Total!AA:AA,DB!$G$5,Total!N:N,DB!$O$5,Total!AA:AA,DB!$G$9,Total!K:K,DB!$O$9,Total!C:C,$I$2)+COUNTIFS(Total!X:X,$Q$3,Total!W:W,B21,Total!AA:AA,DB!$G$5,Total!AA:AA,DB!$O$5,Total!M:M,DB!$G$9,Total!K:K,DB!$O$9,Total!C:C,$I$2)+COUNTIFS(Total!X:X,$Q$3,Total!W:W,B21,Total!O:O,DB!$G$5,Total!N:N,DB!$O$5,Total!AA:AA,DB!$G$9,Total!AA:AA,DB!$O$9,Total!AA:AA,$I$2)+COUNTIFS(Total!X:X,$Q$3,Total!W:W,B21,Total!O:O,DB!$G$5,Total!AA:AA,DB!$O$5,Total!M:M,DB!$G$9,Total!AA:AA,DB!$O$9,Total!AA:AA,$I$2)+COUNTIFS(Total!X:X,$Q$3,Total!W:W,B21,Total!O:O,DB!$G$5,Total!AA:AA,DB!$O$5,Total!AA:AA,DB!$G$9,Total!K:K,DB!$O$9,Total!AA:AA,$I$2)+COUNTIFS(Total!X:X,$Q$3,Total!W:W,B21,Total!O:O,DB!$G$5,Total!AA:AA,DB!$O$5,Total!AA:AA,DB!$G$9,Total!AA:AA,DB!$O$9,Total!C:C,$I$2)+COUNTIFS(Total!X:X,$Q$3,Total!W:W,B21,Total!AA:AA,DB!$G$5,Total!N:N,DB!$O$5,Total!M:M,DB!$G$9,Total!AA:AA,DB!$O$9,Total!AA:AA,$I$2)+COUNTIFS(Total!X:X,$Q$3,Total!W:W,B21,Total!AA:AA,DB!$G$5,Total!N:N,DB!$O$5,Total!AA:AA,DB!$G$9,Total!K:K,DB!$O$9,Total!AA:AA,$I$2)+COUNTIFS(Total!X:X,$Q$3,Total!W:W,B21,Total!AA:AA,DB!$G$5,Total!N:N,DB!$O$5,Total!AA:AA,DB!$G$9,Total!AA:AA,DB!$O$9,Total!C:C,$I$2)+COUNTIFS(Total!X:X,$Q$3,Total!W:W,B21,Total!AA:AA,DB!$G$5,Total!AA:AA,DB!$O$5,Total!M:M,DB!$G$9,Total!K:K,DB!$O$9,Total!AA:AA,$I$2)+COUNTIFS(Total!X:X,$Q$3,Total!W:W,B21,Total!AA:AA,DB!$G$5,Total!AA:AA,DB!$O$5,Total!M:M,DB!$G$9,Total!AA:AA,DB!$O$9,Total!C:C,$I$2)+COUNTIFS(Total!X:X,$Q$3,Total!W:W,B21,Total!AA:AA,DB!$G$5,Total!AA:AA,DB!$O$5,Total!AA:AA,DB!$G$9,Total!K:K,DB!$O$9,Total!C:C,$I$2)+COUNTIFS(Total!X:X,$Q$3,Total!W:W,B21,Total!AA:AA,DB!$G$5,Total!N:N,DB!$O$5,Total!M:M,DB!$G$9,Total!K:K,DB!$O$9,Total!C:C,$I$2)+COUNTIFS(Total!X:X,$Q$3,Total!W:W,B21,Total!O:O,DB!$G$5,Total!AA:AA,DB!$O$5,Total!M:M,DB!$G$9,Total!K:K,DB!$O$9,Total!C:C,$I$2)+COUNTIFS(Total!X:X,$Q$3,Total!W:W,B21,Total!O:O,DB!$G$5,Total!N:N,DB!$O$5,Total!AA:AA,DB!$G$9,Total!K:K,DB!$O$9,Total!C:C,$I$2)+COUNTIFS(Total!X:X,$Q$3,Total!W:W,B21,Total!O:O,DB!$G$5,Total!N:N,DB!$O$5,Total!M:M,DB!$G$9,Total!AA:AA,DB!$O$9,Total!C:C,$I$2)+COUNTIFS(Total!X:X,$Q$3,Total!W:W,B21,Total!O:O,DB!$G$5,Total!N:N,DB!$O$5,Total!M:M,DB!$G$9,Total!K:K,DB!$O$9,Total!AA:AA,$I$2)</f>
        <v>0</v>
      </c>
      <c r="R21" s="31">
        <f>COUNTIFS(Total!X:X,$R$3,Total!W:W,B21,Total!O:O,DB!$G$5,Total!N:N,DB!$O$5,Total!M:M,DB!$G$9,Total!K:K,DB!$O$9,Total!C:C,$I$2)+COUNTIFS(Total!X:X,$R$3,Total!W:W,B21,Total!AA:AA,DB!$G$5,Total!AA:AA,DB!$O$5,Total!AA:AA,DB!$G$9,Total!AA:AA,DB!$O$9,Total!AA:AA,$I$2)+COUNTIFS(Total!X:X,$R$3,Total!W:W,B21,Total!O:O,DB!$G$5,Total!AA:AA,DB!$O$5,Total!AA:AA,DB!$G$9,Total!AA:AA,DB!$O$9,Total!AA:AA,$I$2)+COUNTIFS(Total!X:X,$R$3,Total!W:W,B21,Total!AA:AA,DB!$G$5,Total!N:N,DB!$O$5,Total!AA:AA,DB!$G$9,Total!AA:AA,DB!$O$9,Total!AA:AA,$I$2)+COUNTIFS(Total!X:X,$R$3,Total!W:W,B21,Total!AA:AA,DB!$G$5,Total!AA:AA,DB!$O$5,Total!M:M,DB!$G$9,Total!AA:AA,DB!$O$9,Total!AA:AA,$I$2)+COUNTIFS(Total!X:X,$R$3,Total!W:W,B21,Total!AA:AA,DB!$G$5,Total!AA:AA,DB!$O$5,Total!AA:AA,DB!$G$9,Total!K:K,DB!$O$9,Total!AA:AA,$I$2)+COUNTIFS(Total!X:X,$R$3,Total!W:W,B21,Total!AA:AA,DB!$G$5,Total!AA:AA,DB!$O$5,Total!AA:AA,DB!$G$9,Total!AA:AA,DB!$O$9,Total!C:C,$I$2)+COUNTIFS(Total!X:X,$R$3,Total!W:W,B21,Total!O:O,DB!$G$5,Total!N:N,DB!$O$5,Total!M:M,DB!$G$9,Total!AA:AA,DB!$O$9,Total!AA:AA,$I$2)+COUNTIFS(Total!X:X,$R$3,Total!W:W,B21,Total!O:O,DB!$G$5,Total!N:N,DB!$O$5,Total!AA:AA,DB!$G$9,Total!K:K,DB!$O$9,Total!AA:AA,$I$2)+COUNTIFS(Total!X:X,$R$3,Total!W:W,B21,Total!O:O,DB!$G$5,Total!N:N,DB!$O$5,Total!AA:AA,DB!$G$9,Total!AA:AA,DB!$O$9,Total!C:C,$I$2)+COUNTIFS(Total!X:X,$R$3,Total!W:W,B21,Total!O:O,DB!$G$5,Total!AA:AA,DB!$O$5,Total!M:M,DB!$G$9,Total!K:K,DB!$O$9,Total!AA:AA,$I$2)+COUNTIFS(Total!X:X,$R$3,Total!W:W,B21,Total!O:O,DB!$G$5,Total!AA:AA,DB!$O$5,Total!M:M,DB!$G$9,Total!AA:AA,DB!$O$9,Total!C:C,$I$2)+COUNTIFS(Total!X:X,$R$3,Total!W:W,B21,Total!O:O,DB!$G$5,Total!AA:AA,DB!$O$5,Total!AA:AA,DB!$G$9,Total!K:K,DB!$O$9,Total!C:C,$I$2)+COUNTIFS(Total!X:X,$R$3,Total!W:W,B21,Total!AA:AA,DB!$G$5,Total!N:N,DB!$O$5,Total!M:M,DB!$G$9,Total!K:K,DB!$O$9,Total!AA:AA,$I$2)+COUNTIFS(Total!X:X,$R$3,Total!W:W,B21,Total!AA:AA,DB!$G$5,Total!N:N,DB!$O$5,Total!M:M,DB!$G$9,Total!AA:AA,DB!$O$9,Total!C:C,$I$2)+COUNTIFS(Total!X:X,$R$3,Total!W:W,B21,Total!AA:AA,DB!$G$5,Total!N:N,DB!$O$5,Total!AA:AA,DB!$G$9,Total!K:K,DB!$O$9,Total!C:C,$I$2)+COUNTIFS(Total!X:X,$R$3,Total!W:W,B21,Total!AA:AA,DB!$G$5,Total!AA:AA,DB!$O$5,Total!M:M,DB!$G$9,Total!K:K,DB!$O$9,Total!C:C,$I$2)+COUNTIFS(Total!X:X,$R$3,Total!W:W,B21,Total!O:O,DB!$G$5,Total!N:N,DB!$O$5,Total!AA:AA,DB!$G$9,Total!AA:AA,DB!$O$9,Total!AA:AA,$I$2)+COUNTIFS(Total!X:X,$R$3,Total!W:W,B21,Total!O:O,DB!$G$5,Total!AA:AA,DB!$O$5,Total!M:M,DB!$G$9,Total!AA:AA,DB!$O$9,Total!AA:AA,$I$2)+COUNTIFS(Total!X:X,$R$3,Total!W:W,B21,Total!O:O,DB!$G$5,Total!AA:AA,DB!$O$5,Total!AA:AA,DB!$G$9,Total!K:K,DB!$O$9,Total!AA:AA,$I$2)+COUNTIFS(Total!X:X,$R$3,Total!W:W,B21,Total!O:O,DB!$G$5,Total!AA:AA,DB!$O$5,Total!AA:AA,DB!$G$9,Total!AA:AA,DB!$O$9,Total!C:C,$I$2)+COUNTIFS(Total!X:X,$R$3,Total!W:W,B21,Total!AA:AA,DB!$G$5,Total!N:N,DB!$O$5,Total!M:M,DB!$G$9,Total!AA:AA,DB!$O$9,Total!AA:AA,$I$2)+COUNTIFS(Total!X:X,$R$3,Total!W:W,B21,Total!AA:AA,DB!$G$5,Total!N:N,DB!$O$5,Total!AA:AA,DB!$G$9,Total!K:K,DB!$O$9,Total!AA:AA,$I$2)+COUNTIFS(Total!X:X,$R$3,Total!W:W,B21,Total!AA:AA,DB!$G$5,Total!N:N,DB!$O$5,Total!AA:AA,DB!$G$9,Total!AA:AA,DB!$O$9,Total!C:C,$I$2)+COUNTIFS(Total!X:X,$R$3,Total!W:W,B21,Total!AA:AA,DB!$G$5,Total!AA:AA,DB!$O$5,Total!M:M,DB!$G$9,Total!K:K,DB!$O$9,Total!AA:AA,$I$2)+COUNTIFS(Total!X:X,$R$3,Total!W:W,B21,Total!AA:AA,DB!$G$5,Total!AA:AA,DB!$O$5,Total!M:M,DB!$G$9,Total!AA:AA,DB!$O$9,Total!C:C,$I$2)+COUNTIFS(Total!X:X,$R$3,Total!W:W,B21,Total!AA:AA,DB!$G$5,Total!AA:AA,DB!$O$5,Total!AA:AA,DB!$G$9,Total!K:K,DB!$O$9,Total!C:C,$I$2)+COUNTIFS(Total!X:X,$R$3,Total!W:W,B21,Total!AA:AA,DB!$G$5,Total!N:N,DB!$O$5,Total!M:M,DB!$G$9,Total!K:K,DB!$O$9,Total!C:C,$I$2)+COUNTIFS(Total!X:X,$R$3,Total!W:W,B21,Total!O:O,DB!$G$5,Total!AA:AA,DB!$O$5,Total!M:M,DB!$G$9,Total!K:K,DB!$O$9,Total!C:C,$I$2)+COUNTIFS(Total!X:X,$R$3,Total!W:W,B21,Total!O:O,DB!$G$5,Total!N:N,DB!$O$5,Total!AA:AA,DB!$G$9,Total!K:K,DB!$O$9,Total!C:C,$I$2)+COUNTIFS(Total!X:X,$R$3,Total!W:W,B21,Total!O:O,DB!$G$5,Total!N:N,DB!$O$5,Total!M:M,DB!$G$9,Total!AA:AA,DB!$O$9,Total!C:C,$I$2)+COUNTIFS(Total!X:X,$R$3,Total!W:W,B21,Total!O:O,DB!$G$5,Total!N:N,DB!$O$5,Total!M:M,DB!$G$9,Total!K:K,DB!$O$9,Total!AA:AA,$I$2)</f>
        <v>0</v>
      </c>
      <c r="S21" s="31">
        <f>COUNTIFS(Total!X:X,$S$3,Total!W:W,B21,Total!O:O,DB!$G$5,Total!N:N,DB!$O$5,Total!M:M,DB!$G$9,Total!K:K,DB!$O$9,Total!C:C,$I$2)+COUNTIFS(Total!X:X,$S$3,Total!W:W,B21,Total!AA:AA,DB!$G$5,Total!AA:AA,DB!$O$5,Total!AA:AA,DB!$G$9,Total!AA:AA,DB!$O$9,Total!AA:AA,$I$2)+COUNTIFS(Total!X:X,$S$3,Total!W:W,B21,Total!O:O,DB!$G$5,Total!AA:AA,DB!$O$5,Total!AA:AA,DB!$G$9,Total!AA:AA,DB!$O$9,Total!AA:AA,$I$2)+COUNTIFS(Total!X:X,$S$3,Total!W:W,B21,Total!AA:AA,DB!$G$5,Total!N:N,DB!$O$5,Total!AA:AA,DB!$G$9,Total!AA:AA,DB!$O$9,Total!AA:AA,$I$2)+COUNTIFS(Total!X:X,$S$3,Total!W:W,B21,Total!AA:AA,DB!$G$5,Total!AA:AA,DB!$O$5,Total!M:M,DB!$G$9,Total!AA:AA,DB!$O$9,Total!AA:AA,$I$2)+COUNTIFS(Total!X:X,$S$3,Total!W:W,B21,Total!AA:AA,DB!$G$5,Total!AA:AA,DB!$O$5,Total!AA:AA,DB!$G$9,Total!K:K,DB!$O$9,Total!AA:AA,$I$2)+COUNTIFS(Total!X:X,$S$3,Total!W:W,B21,Total!AA:AA,DB!$G$5,Total!AA:AA,DB!$O$5,Total!AA:AA,DB!$G$9,Total!AA:AA,DB!$O$9,Total!C:C,$I$2)+COUNTIFS(Total!X:X,$S$3,Total!W:W,B21,Total!O:O,DB!$G$5,Total!N:N,DB!$O$5,Total!M:M,DB!$G$9,Total!AA:AA,DB!$O$9,Total!AA:AA,$I$2)+COUNTIFS(Total!X:X,$S$3,Total!W:W,B21,Total!O:O,DB!$G$5,Total!N:N,DB!$O$5,Total!AA:AA,DB!$G$9,Total!K:K,DB!$O$9,Total!AA:AA,$I$2)+COUNTIFS(Total!X:X,$S$3,Total!W:W,B21,Total!O:O,DB!$G$5,Total!N:N,DB!$O$5,Total!AA:AA,DB!$G$9,Total!AA:AA,DB!$O$9,Total!C:C,$I$2)+COUNTIFS(Total!X:X,$S$3,Total!W:W,B21,Total!O:O,DB!$G$5,Total!AA:AA,DB!$O$5,Total!M:M,DB!$G$9,Total!K:K,DB!$O$9,Total!AA:AA,$I$2)+COUNTIFS(Total!X:X,$S$3,Total!W:W,B21,Total!O:O,DB!$G$5,Total!AA:AA,DB!$O$5,Total!M:M,DB!$G$9,Total!AA:AA,DB!$O$9,Total!C:C,$I$2)+COUNTIFS(Total!X:X,$S$3,Total!W:W,B21,Total!O:O,DB!$G$5,Total!AA:AA,DB!$O$5,Total!AA:AA,DB!$G$9,Total!K:K,DB!$O$9,Total!C:C,$I$2)+COUNTIFS(Total!X:X,$S$3,Total!W:W,B21,Total!AA:AA,DB!$G$5,Total!N:N,DB!$O$5,Total!M:M,DB!$G$9,Total!K:K,DB!$O$9,Total!AA:AA,$I$2)+COUNTIFS(Total!X:X,$S$3,Total!W:W,B21,Total!AA:AA,DB!$G$5,Total!N:N,DB!$O$5,Total!M:M,DB!$G$9,Total!AA:AA,DB!$O$9,Total!C:C,$I$2)+COUNTIFS(Total!X:X,$S$3,Total!W:W,B21,Total!AA:AA,DB!$G$5,Total!N:N,DB!$O$5,Total!AA:AA,DB!$G$9,Total!K:K,DB!$O$9,Total!C:C,$I$2)+COUNTIFS(Total!X:X,$S$3,Total!W:W,B21,Total!AA:AA,DB!$G$5,Total!AA:AA,DB!$O$5,Total!M:M,DB!$G$9,Total!K:K,DB!$O$9,Total!C:C,$I$2)+COUNTIFS(Total!X:X,$S$3,Total!W:W,B21,Total!O:O,DB!$G$5,Total!N:N,DB!$O$5,Total!AA:AA,DB!$G$9,Total!AA:AA,DB!$O$9,Total!AA:AA,$I$2)+COUNTIFS(Total!X:X,$S$3,Total!W:W,B21,Total!O:O,DB!$G$5,Total!AA:AA,DB!$O$5,Total!M:M,DB!$G$9,Total!AA:AA,DB!$O$9,Total!AA:AA,$I$2)+COUNTIFS(Total!X:X,$S$3,Total!W:W,B21,Total!O:O,DB!$G$5,Total!AA:AA,DB!$O$5,Total!AA:AA,DB!$G$9,Total!K:K,DB!$O$9,Total!AA:AA,$I$2)+COUNTIFS(Total!X:X,$S$3,Total!W:W,B21,Total!O:O,DB!$G$5,Total!AA:AA,DB!$O$5,Total!AA:AA,DB!$G$9,Total!AA:AA,DB!$O$9,Total!C:C,$I$2)+COUNTIFS(Total!X:X,$S$3,Total!W:W,B21,Total!AA:AA,DB!$G$5,Total!N:N,DB!$O$5,Total!M:M,DB!$G$9,Total!AA:AA,DB!$O$9,Total!AA:AA,$I$2)+COUNTIFS(Total!X:X,$S$3,Total!W:W,B21,Total!AA:AA,DB!$G$5,Total!N:N,DB!$O$5,Total!AA:AA,DB!$G$9,Total!K:K,DB!$O$9,Total!AA:AA,$I$2)+COUNTIFS(Total!X:X,$S$3,Total!W:W,B21,Total!AA:AA,DB!$G$5,Total!N:N,DB!$O$5,Total!AA:AA,DB!$G$9,Total!AA:AA,DB!$O$9,Total!C:C,$I$2)+COUNTIFS(Total!X:X,$S$3,Total!W:W,B21,Total!AA:AA,DB!$G$5,Total!AA:AA,DB!$O$5,Total!M:M,DB!$G$9,Total!K:K,DB!$O$9,Total!AA:AA,$I$2)+COUNTIFS(Total!X:X,$S$3,Total!W:W,B21,Total!AA:AA,DB!$G$5,Total!AA:AA,DB!$O$5,Total!M:M,DB!$G$9,Total!AA:AA,DB!$O$9,Total!C:C,$I$2)+COUNTIFS(Total!X:X,$S$3,Total!W:W,B21,Total!AA:AA,DB!$G$5,Total!AA:AA,DB!$O$5,Total!AA:AA,DB!$G$9,Total!K:K,DB!$O$9,Total!C:C,$I$2)+COUNTIFS(Total!X:X,$S$3,Total!W:W,B21,Total!AA:AA,DB!$G$5,Total!N:N,DB!$O$5,Total!M:M,DB!$G$9,Total!K:K,DB!$O$9,Total!C:C,$I$2)+COUNTIFS(Total!X:X,$S$3,Total!W:W,B21,Total!O:O,DB!$G$5,Total!AA:AA,DB!$O$5,Total!M:M,DB!$G$9,Total!K:K,DB!$O$9,Total!C:C,$I$2)+COUNTIFS(Total!X:X,$S$3,Total!W:W,B21,Total!O:O,DB!$G$5,Total!N:N,DB!$O$5,Total!AA:AA,DB!$G$9,Total!K:K,DB!$O$9,Total!C:C,$I$2)+COUNTIFS(Total!X:X,$S$3,Total!W:W,B21,Total!O:O,DB!$G$5,Total!N:N,DB!$O$5,Total!M:M,DB!$G$9,Total!AA:AA,DB!$O$9,Total!C:C,$I$2)+COUNTIFS(Total!X:X,$S$3,Total!W:W,B21,Total!O:O,DB!$G$5,Total!N:N,DB!$O$5,Total!M:M,DB!$G$9,Total!K:K,DB!$O$9,Total!AA:AA,$I$2)</f>
        <v>0</v>
      </c>
      <c r="T21" s="31">
        <f>COUNTIFS(Total!X:X,$T$3,Total!W:W,B21,Total!O:O,DB!$G$5,Total!N:N,DB!$O$5,Total!M:M,DB!$G$9,Total!K:K,DB!$O$9,Total!C:C,$I$2)+COUNTIFS(Total!X:X,$T$3,Total!W:W,B21,Total!AA:AA,DB!$G$5,Total!AA:AA,DB!$O$5,Total!AA:AA,DB!$G$9,Total!AA:AA,DB!$O$9,Total!AA:AA,$I$2)+COUNTIFS(Total!X:X,$T$3,Total!W:W,B21,Total!O:O,DB!$G$5,Total!AA:AA,DB!$O$5,Total!AA:AA,DB!$G$9,Total!AA:AA,DB!$O$9,Total!AA:AA,$I$2)+COUNTIFS(Total!X:X,$T$3,Total!W:W,B21,Total!AA:AA,DB!$G$5,Total!N:N,DB!$O$5,Total!AA:AA,DB!$G$9,Total!AA:AA,DB!$O$9,Total!AA:AA,$I$2)+COUNTIFS(Total!X:X,$T$3,Total!W:W,B21,Total!AA:AA,DB!$G$5,Total!AA:AA,DB!$O$5,Total!M:M,DB!$G$9,Total!AA:AA,DB!$O$9,Total!AA:AA,$I$2)+COUNTIFS(Total!X:X,$T$3,Total!W:W,B21,Total!AA:AA,DB!$G$5,Total!AA:AA,DB!$O$5,Total!AA:AA,DB!$G$9,Total!K:K,DB!$O$9,Total!AA:AA,$I$2)+COUNTIFS(Total!X:X,$T$3,Total!W:W,B21,Total!AA:AA,DB!$G$5,Total!AA:AA,DB!$O$5,Total!AA:AA,DB!$G$9,Total!AA:AA,DB!$O$9,Total!C:C,$I$2)+COUNTIFS(Total!X:X,$T$3,Total!W:W,B21,Total!O:O,DB!$G$5,Total!N:N,DB!$O$5,Total!M:M,DB!$G$9,Total!AA:AA,DB!$O$9,Total!AA:AA,$I$2)+COUNTIFS(Total!X:X,$T$3,Total!W:W,B21,Total!O:O,DB!$G$5,Total!N:N,DB!$O$5,Total!AA:AA,DB!$G$9,Total!K:K,DB!$O$9,Total!AA:AA,$I$2)+COUNTIFS(Total!X:X,$T$3,Total!W:W,B21,Total!O:O,DB!$G$5,Total!N:N,DB!$O$5,Total!AA:AA,DB!$G$9,Total!AA:AA,DB!$O$9,Total!C:C,$I$2)+COUNTIFS(Total!X:X,$T$3,Total!W:W,B21,Total!O:O,DB!$G$5,Total!AA:AA,DB!$O$5,Total!M:M,DB!$G$9,Total!K:K,DB!$O$9,Total!AA:AA,$I$2)+COUNTIFS(Total!X:X,$T$3,Total!W:W,B21,Total!O:O,DB!$G$5,Total!AA:AA,DB!$O$5,Total!M:M,DB!$G$9,Total!AA:AA,DB!$O$9,Total!C:C,$I$2)+COUNTIFS(Total!X:X,$T$3,Total!W:W,B21,Total!O:O,DB!$G$5,Total!AA:AA,DB!$O$5,Total!AA:AA,DB!$G$9,Total!K:K,DB!$O$9,Total!C:C,$I$2)+COUNTIFS(Total!X:X,$T$3,Total!W:W,B21,Total!AA:AA,DB!$G$5,Total!N:N,DB!$O$5,Total!M:M,DB!$G$9,Total!K:K,DB!$O$9,Total!AA:AA,$I$2)+COUNTIFS(Total!X:X,$T$3,Total!W:W,B21,Total!AA:AA,DB!$G$5,Total!N:N,DB!$O$5,Total!M:M,DB!$G$9,Total!AA:AA,DB!$O$9,Total!C:C,$I$2)+COUNTIFS(Total!X:X,$T$3,Total!W:W,B21,Total!AA:AA,DB!$G$5,Total!N:N,DB!$O$5,Total!AA:AA,DB!$G$9,Total!K:K,DB!$O$9,Total!C:C,$I$2)+COUNTIFS(Total!X:X,$T$3,Total!W:W,B21,Total!AA:AA,DB!$G$5,Total!AA:AA,DB!$O$5,Total!M:M,DB!$G$9,Total!K:K,DB!$O$9,Total!C:C,$I$2)+COUNTIFS(Total!X:X,$T$3,Total!W:W,B21,Total!O:O,DB!$G$5,Total!N:N,DB!$O$5,Total!AA:AA,DB!$G$9,Total!AA:AA,DB!$O$9,Total!AA:AA,$I$2)+COUNTIFS(Total!X:X,$T$3,Total!W:W,B21,Total!O:O,DB!$G$5,Total!AA:AA,DB!$O$5,Total!M:M,DB!$G$9,Total!AA:AA,DB!$O$9,Total!AA:AA,$I$2)+COUNTIFS(Total!X:X,$T$3,Total!W:W,B21,Total!O:O,DB!$G$5,Total!AA:AA,DB!$O$5,Total!AA:AA,DB!$G$9,Total!K:K,DB!$O$9,Total!AA:AA,$I$2)+COUNTIFS(Total!X:X,$T$3,Total!W:W,B21,Total!O:O,DB!$G$5,Total!AA:AA,DB!$O$5,Total!AA:AA,DB!$G$9,Total!AA:AA,DB!$O$9,Total!C:C,$I$2)+COUNTIFS(Total!X:X,$T$3,Total!W:W,B21,Total!AA:AA,DB!$G$5,Total!N:N,DB!$O$5,Total!M:M,DB!$G$9,Total!AA:AA,DB!$O$9,Total!AA:AA,$I$2)+COUNTIFS(Total!X:X,$T$3,Total!W:W,B21,Total!AA:AA,DB!$G$5,Total!N:N,DB!$O$5,Total!AA:AA,DB!$G$9,Total!K:K,DB!$O$9,Total!AA:AA,$I$2)+COUNTIFS(Total!X:X,$T$3,Total!W:W,B21,Total!AA:AA,DB!$G$5,Total!N:N,DB!$O$5,Total!AA:AA,DB!$G$9,Total!AA:AA,DB!$O$9,Total!C:C,$I$2)+COUNTIFS(Total!X:X,$T$3,Total!W:W,B21,Total!AA:AA,DB!$G$5,Total!AA:AA,DB!$O$5,Total!M:M,DB!$G$9,Total!K:K,DB!$O$9,Total!AA:AA,$I$2)+COUNTIFS(Total!X:X,$T$3,Total!W:W,B21,Total!AA:AA,DB!$G$5,Total!AA:AA,DB!$O$5,Total!M:M,DB!$G$9,Total!AA:AA,DB!$O$9,Total!C:C,$I$2)+COUNTIFS(Total!X:X,$T$3,Total!W:W,B21,Total!AA:AA,DB!$G$5,Total!AA:AA,DB!$O$5,Total!AA:AA,DB!$G$9,Total!K:K,DB!$O$9,Total!C:C,$I$2)+COUNTIFS(Total!X:X,$T$3,Total!W:W,B21,Total!AA:AA,DB!$G$5,Total!N:N,DB!$O$5,Total!M:M,DB!$G$9,Total!K:K,DB!$O$9,Total!C:C,$I$2)+COUNTIFS(Total!X:X,$T$3,Total!W:W,B21,Total!O:O,DB!$G$5,Total!AA:AA,DB!$O$5,Total!M:M,DB!$G$9,Total!K:K,DB!$O$9,Total!C:C,$I$2)+COUNTIFS(Total!X:X,$T$3,Total!W:W,B21,Total!O:O,DB!$G$5,Total!N:N,DB!$O$5,Total!AA:AA,DB!$G$9,Total!K:K,DB!$O$9,Total!C:C,$I$2)+COUNTIFS(Total!X:X,$T$3,Total!W:W,B21,Total!O:O,DB!$G$5,Total!N:N,DB!$O$5,Total!M:M,DB!$G$9,Total!AA:AA,DB!$O$9,Total!C:C,$I$2)+COUNTIFS(Total!X:X,$T$3,Total!W:W,B21,Total!O:O,DB!$G$5,Total!N:N,DB!$O$5,Total!M:M,DB!$G$9,Total!K:K,DB!$O$9,Total!AA:AA,$I$2)</f>
        <v>0</v>
      </c>
      <c r="U21" s="31">
        <f>COUNTIFS(Total!X:X,$U$3,Total!W:W,B21,Total!O:O,DB!$G$5,Total!N:N,DB!$O$5,Total!M:M,DB!$G$9,Total!K:K,DB!$O$9,Total!C:C,$I$2)+COUNTIFS(Total!X:X,$U$3,Total!W:W,B21,Total!AA:AA,DB!$G$5,Total!AA:AA,DB!$O$5,Total!AA:AA,DB!$G$9,Total!AA:AA,DB!$O$9,Total!AA:AA,$I$2)+COUNTIFS(Total!X:X,$U$3,Total!W:W,B21,Total!O:O,DB!$G$5,Total!AA:AA,DB!$O$5,Total!AA:AA,DB!$G$9,Total!AA:AA,DB!$O$9,Total!AA:AA,$I$2)+COUNTIFS(Total!X:X,$U$3,Total!W:W,B21,Total!AA:AA,DB!$G$5,Total!N:N,DB!$O$5,Total!AA:AA,DB!$G$9,Total!AA:AA,DB!$O$9,Total!AA:AA,$I$2)+COUNTIFS(Total!X:X,$U$3,Total!W:W,B21,Total!AA:AA,DB!$G$5,Total!AA:AA,DB!$O$5,Total!M:M,DB!$G$9,Total!AA:AA,DB!$O$9,Total!AA:AA,$I$2)+COUNTIFS(Total!X:X,$U$3,Total!W:W,B21,Total!AA:AA,DB!$G$5,Total!AA:AA,DB!$O$5,Total!AA:AA,DB!$G$9,Total!K:K,DB!$O$9,Total!AA:AA,$I$2)+COUNTIFS(Total!X:X,$U$3,Total!W:W,B21,Total!AA:AA,DB!$G$5,Total!AA:AA,DB!$O$5,Total!AA:AA,DB!$G$9,Total!AA:AA,DB!$O$9,Total!C:C,$I$2)+COUNTIFS(Total!X:X,$U$3,Total!W:W,B21,Total!O:O,DB!$G$5,Total!N:N,DB!$O$5,Total!M:M,DB!$G$9,Total!AA:AA,DB!$O$9,Total!AA:AA,$I$2)+COUNTIFS(Total!X:X,$U$3,Total!W:W,B21,Total!O:O,DB!$G$5,Total!N:N,DB!$O$5,Total!AA:AA,DB!$G$9,Total!K:K,DB!$O$9,Total!AA:AA,$I$2)+COUNTIFS(Total!X:X,$U$3,Total!W:W,B21,Total!O:O,DB!$G$5,Total!N:N,DB!$O$5,Total!AA:AA,DB!$G$9,Total!AA:AA,DB!$O$9,Total!C:C,$I$2)+COUNTIFS(Total!X:X,$U$3,Total!W:W,B21,Total!O:O,DB!$G$5,Total!AA:AA,DB!$O$5,Total!M:M,DB!$G$9,Total!K:K,DB!$O$9,Total!AA:AA,$I$2)+COUNTIFS(Total!X:X,$U$3,Total!W:W,B21,Total!O:O,DB!$G$5,Total!AA:AA,DB!$O$5,Total!M:M,DB!$G$9,Total!AA:AA,DB!$O$9,Total!C:C,$I$2)+COUNTIFS(Total!X:X,$U$3,Total!W:W,B21,Total!O:O,DB!$G$5,Total!AA:AA,DB!$O$5,Total!AA:AA,DB!$G$9,Total!K:K,DB!$O$9,Total!C:C,$I$2)+COUNTIFS(Total!X:X,$U$3,Total!W:W,B21,Total!AA:AA,DB!$G$5,Total!N:N,DB!$O$5,Total!M:M,DB!$G$9,Total!K:K,DB!$O$9,Total!AA:AA,$I$2)+COUNTIFS(Total!X:X,$U$3,Total!W:W,B21,Total!AA:AA,DB!$G$5,Total!N:N,DB!$O$5,Total!M:M,DB!$G$9,Total!AA:AA,DB!$O$9,Total!C:C,$I$2)+COUNTIFS(Total!X:X,$U$3,Total!W:W,B21,Total!AA:AA,DB!$G$5,Total!N:N,DB!$O$5,Total!AA:AA,DB!$G$9,Total!K:K,DB!$O$9,Total!C:C,$I$2)+COUNTIFS(Total!X:X,$U$3,Total!W:W,B21,Total!AA:AA,DB!$G$5,Total!AA:AA,DB!$O$5,Total!M:M,DB!$G$9,Total!K:K,DB!$O$9,Total!C:C,$I$2)+COUNTIFS(Total!X:X,$U$3,Total!W:W,B21,Total!O:O,DB!$G$5,Total!N:N,DB!$O$5,Total!AA:AA,DB!$G$9,Total!AA:AA,DB!$O$9,Total!AA:AA,$I$2)+COUNTIFS(Total!X:X,$U$3,Total!W:W,B21,Total!O:O,DB!$G$5,Total!AA:AA,DB!$O$5,Total!M:M,DB!$G$9,Total!AA:AA,DB!$O$9,Total!AA:AA,$I$2)+COUNTIFS(Total!X:X,$U$3,Total!W:W,B21,Total!O:O,DB!$G$5,Total!AA:AA,DB!$O$5,Total!AA:AA,DB!$G$9,Total!K:K,DB!$O$9,Total!AA:AA,$I$2)+COUNTIFS(Total!X:X,$U$3,Total!W:W,B21,Total!O:O,DB!$G$5,Total!AA:AA,DB!$O$5,Total!AA:AA,DB!$G$9,Total!AA:AA,DB!$O$9,Total!C:C,$I$2)+COUNTIFS(Total!X:X,$U$3,Total!W:W,B21,Total!AA:AA,DB!$G$5,Total!N:N,DB!$O$5,Total!M:M,DB!$G$9,Total!AA:AA,DB!$O$9,Total!AA:AA,$I$2)+COUNTIFS(Total!X:X,$U$3,Total!W:W,B21,Total!AA:AA,DB!$G$5,Total!N:N,DB!$O$5,Total!AA:AA,DB!$G$9,Total!K:K,DB!$O$9,Total!AA:AA,$I$2)+COUNTIFS(Total!X:X,$U$3,Total!W:W,B21,Total!AA:AA,DB!$G$5,Total!N:N,DB!$O$5,Total!AA:AA,DB!$G$9,Total!AA:AA,DB!$O$9,Total!C:C,$I$2)+COUNTIFS(Total!X:X,$U$3,Total!W:W,B21,Total!AA:AA,DB!$G$5,Total!AA:AA,DB!$O$5,Total!M:M,DB!$G$9,Total!K:K,DB!$O$9,Total!AA:AA,$I$2)+COUNTIFS(Total!X:X,$U$3,Total!W:W,B21,Total!AA:AA,DB!$G$5,Total!AA:AA,DB!$O$5,Total!M:M,DB!$G$9,Total!AA:AA,DB!$O$9,Total!C:C,$I$2)+COUNTIFS(Total!X:X,$U$3,Total!W:W,B21,Total!AA:AA,DB!$G$5,Total!AA:AA,DB!$O$5,Total!AA:AA,DB!$G$9,Total!K:K,DB!$O$9,Total!C:C,$I$2)+COUNTIFS(Total!X:X,$U$3,Total!W:W,B21,Total!AA:AA,DB!$G$5,Total!N:N,DB!$O$5,Total!M:M,DB!$G$9,Total!K:K,DB!$O$9,Total!C:C,$I$2)+COUNTIFS(Total!X:X,$U$3,Total!W:W,B21,Total!O:O,DB!$G$5,Total!AA:AA,DB!$O$5,Total!M:M,DB!$G$9,Total!K:K,DB!$O$9,Total!C:C,$I$2)+COUNTIFS(Total!X:X,$U$3,Total!W:W,B21,Total!O:O,DB!$G$5,Total!N:N,DB!$O$5,Total!AA:AA,DB!$G$9,Total!K:K,DB!$O$9,Total!C:C,$I$2)+COUNTIFS(Total!X:X,$U$3,Total!W:W,B21,Total!O:O,DB!$G$5,Total!N:N,DB!$O$5,Total!M:M,DB!$G$9,Total!AA:AA,DB!$O$9,Total!C:C,$I$2)+COUNTIFS(Total!X:X,$U$3,Total!W:W,B21,Total!O:O,DB!$G$5,Total!N:N,DB!$O$5,Total!M:M,DB!$G$9,Total!K:K,DB!$O$9,Total!AA:AA,$I$2)</f>
        <v>0</v>
      </c>
      <c r="V21" s="31">
        <f>COUNTIFS(Total!X:X,$V$3,Total!W:W,B21,Total!O:O,DB!$G$5,Total!N:N,DB!$O$5,Total!M:M,DB!$G$9,Total!K:K,DB!$O$9,Total!C:C,$I$2)+COUNTIFS(Total!X:X,$V$3,Total!W:W,B21,Total!AA:AA,DB!$G$5,Total!AA:AA,DB!$O$5,Total!AA:AA,DB!$G$9,Total!AA:AA,DB!$O$9,Total!AA:AA,$I$2)+COUNTIFS(Total!X:X,$V$3,Total!W:W,B21,Total!O:O,DB!$G$5,Total!AA:AA,DB!$O$5,Total!AA:AA,DB!$G$9,Total!AA:AA,DB!$O$9,Total!AA:AA,$I$2)+COUNTIFS(Total!X:X,$V$3,Total!W:W,B21,Total!AA:AA,DB!$G$5,Total!N:N,DB!$O$5,Total!AA:AA,DB!$G$9,Total!AA:AA,DB!$O$9,Total!AA:AA,$I$2)+COUNTIFS(Total!X:X,$V$3,Total!W:W,B21,Total!AA:AA,DB!$G$5,Total!AA:AA,DB!$O$5,Total!M:M,DB!$G$9,Total!AA:AA,DB!$O$9,Total!AA:AA,$I$2)+COUNTIFS(Total!X:X,$V$3,Total!W:W,B21,Total!AA:AA,DB!$G$5,Total!AA:AA,DB!$O$5,Total!AA:AA,DB!$G$9,Total!K:K,DB!$O$9,Total!AA:AA,$I$2)+COUNTIFS(Total!X:X,$V$3,Total!W:W,B21,Total!AA:AA,DB!$G$5,Total!AA:AA,DB!$O$5,Total!AA:AA,DB!$G$9,Total!AA:AA,DB!$O$9,Total!C:C,$I$2)+COUNTIFS(Total!X:X,$V$3,Total!W:W,B21,Total!O:O,DB!$G$5,Total!N:N,DB!$O$5,Total!M:M,DB!$G$9,Total!AA:AA,DB!$O$9,Total!AA:AA,$I$2)+COUNTIFS(Total!X:X,$V$3,Total!W:W,B21,Total!O:O,DB!$G$5,Total!N:N,DB!$O$5,Total!AA:AA,DB!$G$9,Total!K:K,DB!$O$9,Total!AA:AA,$I$2)+COUNTIFS(Total!X:X,$V$3,Total!W:W,B21,Total!O:O,DB!$G$5,Total!N:N,DB!$O$5,Total!AA:AA,DB!$G$9,Total!AA:AA,DB!$O$9,Total!C:C,$I$2)+COUNTIFS(Total!X:X,$V$3,Total!W:W,B21,Total!O:O,DB!$G$5,Total!AA:AA,DB!$O$5,Total!M:M,DB!$G$9,Total!K:K,DB!$O$9,Total!AA:AA,$I$2)+COUNTIFS(Total!X:X,$V$3,Total!W:W,B21,Total!O:O,DB!$G$5,Total!AA:AA,DB!$O$5,Total!M:M,DB!$G$9,Total!AA:AA,DB!$O$9,Total!C:C,$I$2)+COUNTIFS(Total!X:X,$V$3,Total!W:W,B21,Total!O:O,DB!$G$5,Total!AA:AA,DB!$O$5,Total!AA:AA,DB!$G$9,Total!K:K,DB!$O$9,Total!C:C,$I$2)+COUNTIFS(Total!X:X,$V$3,Total!W:W,B21,Total!AA:AA,DB!$G$5,Total!N:N,DB!$O$5,Total!M:M,DB!$G$9,Total!K:K,DB!$O$9,Total!AA:AA,$I$2)+COUNTIFS(Total!X:X,$V$3,Total!W:W,B21,Total!AA:AA,DB!$G$5,Total!N:N,DB!$O$5,Total!M:M,DB!$G$9,Total!AA:AA,DB!$O$9,Total!C:C,$I$2)+COUNTIFS(Total!X:X,$V$3,Total!W:W,B21,Total!AA:AA,DB!$G$5,Total!N:N,DB!$O$5,Total!AA:AA,DB!$G$9,Total!K:K,DB!$O$9,Total!C:C,$I$2)+COUNTIFS(Total!X:X,$V$3,Total!W:W,B21,Total!AA:AA,DB!$G$5,Total!AA:AA,DB!$O$5,Total!M:M,DB!$G$9,Total!K:K,DB!$O$9,Total!C:C,$I$2)+COUNTIFS(Total!X:X,$V$3,Total!W:W,B21,Total!O:O,DB!$G$5,Total!N:N,DB!$O$5,Total!AA:AA,DB!$G$9,Total!AA:AA,DB!$O$9,Total!AA:AA,$I$2)+COUNTIFS(Total!X:X,$V$3,Total!W:W,B21,Total!O:O,DB!$G$5,Total!AA:AA,DB!$O$5,Total!M:M,DB!$G$9,Total!AA:AA,DB!$O$9,Total!AA:AA,$I$2)+COUNTIFS(Total!X:X,$V$3,Total!W:W,B21,Total!O:O,DB!$G$5,Total!AA:AA,DB!$O$5,Total!AA:AA,DB!$G$9,Total!K:K,DB!$O$9,Total!AA:AA,$I$2)+COUNTIFS(Total!X:X,$V$3,Total!W:W,B21,Total!O:O,DB!$G$5,Total!AA:AA,DB!$O$5,Total!AA:AA,DB!$G$9,Total!AA:AA,DB!$O$9,Total!C:C,$I$2)+COUNTIFS(Total!X:X,$V$3,Total!W:W,B21,Total!AA:AA,DB!$G$5,Total!N:N,DB!$O$5,Total!M:M,DB!$G$9,Total!AA:AA,DB!$O$9,Total!AA:AA,$I$2)+COUNTIFS(Total!X:X,$V$3,Total!W:W,B21,Total!AA:AA,DB!$G$5,Total!N:N,DB!$O$5,Total!AA:AA,DB!$G$9,Total!K:K,DB!$O$9,Total!AA:AA,$I$2)+COUNTIFS(Total!X:X,$V$3,Total!W:W,B21,Total!AA:AA,DB!$G$5,Total!N:N,DB!$O$5,Total!AA:AA,DB!$G$9,Total!AA:AA,DB!$O$9,Total!C:C,$I$2)+COUNTIFS(Total!X:X,$V$3,Total!W:W,B21,Total!AA:AA,DB!$G$5,Total!AA:AA,DB!$O$5,Total!M:M,DB!$G$9,Total!K:K,DB!$O$9,Total!AA:AA,$I$2)+COUNTIFS(Total!X:X,$V$3,Total!W:W,B21,Total!AA:AA,DB!$G$5,Total!AA:AA,DB!$O$5,Total!M:M,DB!$G$9,Total!AA:AA,DB!$O$9,Total!C:C,$I$2)+COUNTIFS(Total!X:X,$V$3,Total!W:W,B21,Total!AA:AA,DB!$G$5,Total!AA:AA,DB!$O$5,Total!AA:AA,DB!$G$9,Total!K:K,DB!$O$9,Total!C:C,$I$2)+COUNTIFS(Total!X:X,$V$3,Total!W:W,B21,Total!AA:AA,DB!$G$5,Total!N:N,DB!$O$5,Total!M:M,DB!$G$9,Total!K:K,DB!$O$9,Total!C:C,$I$2)+COUNTIFS(Total!X:X,$V$3,Total!W:W,B21,Total!O:O,DB!$G$5,Total!AA:AA,DB!$O$5,Total!M:M,DB!$G$9,Total!K:K,DB!$O$9,Total!C:C,$I$2)+COUNTIFS(Total!X:X,$V$3,Total!W:W,B21,Total!O:O,DB!$G$5,Total!N:N,DB!$O$5,Total!AA:AA,DB!$G$9,Total!K:K,DB!$O$9,Total!C:C,$I$2)+COUNTIFS(Total!X:X,$V$3,Total!W:W,B21,Total!O:O,DB!$G$5,Total!N:N,DB!$O$5,Total!M:M,DB!$G$9,Total!AA:AA,DB!$O$9,Total!C:C,$I$2)+COUNTIFS(Total!X:X,$V$3,Total!W:W,B21,Total!O:O,DB!$G$5,Total!N:N,DB!$O$5,Total!M:M,DB!$G$9,Total!K:K,DB!$O$9,Total!AA:AA,$I$2)</f>
        <v>0</v>
      </c>
      <c r="W21" s="31">
        <f>COUNTIFS(Total!X:X,$W$3,Total!W:W,B21,Total!O:O,DB!$G$5,Total!N:N,DB!$O$5,Total!M:M,DB!$G$9,Total!K:K,DB!$O$9,Total!C:C,$I$2)+COUNTIFS(Total!X:X,$W$3,Total!W:W,B21,Total!AA:AA,DB!$G$5,Total!AA:AA,DB!$O$5,Total!AA:AA,DB!$G$9,Total!AA:AA,DB!$O$9,Total!AA:AA,$I$2)+COUNTIFS(Total!X:X,$W$3,Total!W:W,B21,Total!O:O,DB!$G$5,Total!AA:AA,DB!$O$5,Total!AA:AA,DB!$G$9,Total!AA:AA,DB!$O$9,Total!AA:AA,$I$2)+COUNTIFS(Total!X:X,$W$3,Total!W:W,B21,Total!AA:AA,DB!$G$5,Total!N:N,DB!$O$5,Total!AA:AA,DB!$G$9,Total!AA:AA,DB!$O$9,Total!AA:AA,$I$2)+COUNTIFS(Total!X:X,$W$3,Total!W:W,B21,Total!AA:AA,DB!$G$5,Total!AA:AA,DB!$O$5,Total!M:M,DB!$G$9,Total!AA:AA,DB!$O$9,Total!AA:AA,$I$2)+COUNTIFS(Total!X:X,$W$3,Total!W:W,B21,Total!AA:AA,DB!$G$5,Total!AA:AA,DB!$O$5,Total!AA:AA,DB!$G$9,Total!K:K,DB!$O$9,Total!AA:AA,$I$2)+COUNTIFS(Total!X:X,$W$3,Total!W:W,B21,Total!AA:AA,DB!$G$5,Total!AA:AA,DB!$O$5,Total!AA:AA,DB!$G$9,Total!AA:AA,DB!$O$9,Total!C:C,$I$2)+COUNTIFS(Total!X:X,$W$3,Total!W:W,B21,Total!O:O,DB!$G$5,Total!N:N,DB!$O$5,Total!M:M,DB!$G$9,Total!AA:AA,DB!$O$9,Total!AA:AA,$I$2)+COUNTIFS(Total!X:X,$W$3,Total!W:W,B21,Total!O:O,DB!$G$5,Total!N:N,DB!$O$5,Total!AA:AA,DB!$G$9,Total!K:K,DB!$O$9,Total!AA:AA,$I$2)+COUNTIFS(Total!X:X,$W$3,Total!W:W,B21,Total!O:O,DB!$G$5,Total!N:N,DB!$O$5,Total!AA:AA,DB!$G$9,Total!AA:AA,DB!$O$9,Total!C:C,$I$2)+COUNTIFS(Total!X:X,$W$3,Total!W:W,B21,Total!O:O,DB!$G$5,Total!AA:AA,DB!$O$5,Total!M:M,DB!$G$9,Total!K:K,DB!$O$9,Total!AA:AA,$I$2)+COUNTIFS(Total!X:X,$W$3,Total!W:W,B21,Total!O:O,DB!$G$5,Total!AA:AA,DB!$O$5,Total!M:M,DB!$G$9,Total!AA:AA,DB!$O$9,Total!C:C,$I$2)+COUNTIFS(Total!X:X,$W$3,Total!W:W,B21,Total!O:O,DB!$G$5,Total!AA:AA,DB!$O$5,Total!AA:AA,DB!$G$9,Total!K:K,DB!$O$9,Total!C:C,$I$2)+COUNTIFS(Total!X:X,$W$3,Total!W:W,B21,Total!AA:AA,DB!$G$5,Total!N:N,DB!$O$5,Total!M:M,DB!$G$9,Total!K:K,DB!$O$9,Total!AA:AA,$I$2)+COUNTIFS(Total!X:X,$W$3,Total!W:W,B21,Total!AA:AA,DB!$G$5,Total!N:N,DB!$O$5,Total!M:M,DB!$G$9,Total!AA:AA,DB!$O$9,Total!C:C,$I$2)+COUNTIFS(Total!X:X,$W$3,Total!W:W,B21,Total!AA:AA,DB!$G$5,Total!N:N,DB!$O$5,Total!AA:AA,DB!$G$9,Total!K:K,DB!$O$9,Total!C:C,$I$2)+COUNTIFS(Total!X:X,$W$3,Total!W:W,B21,Total!AA:AA,DB!$G$5,Total!AA:AA,DB!$O$5,Total!M:M,DB!$G$9,Total!K:K,DB!$O$9,Total!C:C,$I$2)+COUNTIFS(Total!X:X,$W$3,Total!W:W,B21,Total!O:O,DB!$G$5,Total!N:N,DB!$O$5,Total!AA:AA,DB!$G$9,Total!AA:AA,DB!$O$9,Total!AA:AA,$I$2)+COUNTIFS(Total!X:X,$W$3,Total!W:W,B21,Total!O:O,DB!$G$5,Total!AA:AA,DB!$O$5,Total!M:M,DB!$G$9,Total!AA:AA,DB!$O$9,Total!AA:AA,$I$2)+COUNTIFS(Total!X:X,$W$3,Total!W:W,B21,Total!O:O,DB!$G$5,Total!AA:AA,DB!$O$5,Total!AA:AA,DB!$G$9,Total!K:K,DB!$O$9,Total!AA:AA,$I$2)+COUNTIFS(Total!X:X,$W$3,Total!W:W,B21,Total!O:O,DB!$G$5,Total!AA:AA,DB!$O$5,Total!AA:AA,DB!$G$9,Total!AA:AA,DB!$O$9,Total!C:C,$I$2)+COUNTIFS(Total!X:X,$W$3,Total!W:W,B21,Total!AA:AA,DB!$G$5,Total!N:N,DB!$O$5,Total!M:M,DB!$G$9,Total!AA:AA,DB!$O$9,Total!AA:AA,$I$2)+COUNTIFS(Total!X:X,$W$3,Total!W:W,B21,Total!AA:AA,DB!$G$5,Total!N:N,DB!$O$5,Total!AA:AA,DB!$G$9,Total!K:K,DB!$O$9,Total!AA:AA,$I$2)+COUNTIFS(Total!X:X,$W$3,Total!W:W,B21,Total!AA:AA,DB!$G$5,Total!N:N,DB!$O$5,Total!AA:AA,DB!$G$9,Total!AA:AA,DB!$O$9,Total!C:C,$I$2)+COUNTIFS(Total!X:X,$W$3,Total!W:W,B21,Total!AA:AA,DB!$G$5,Total!AA:AA,DB!$O$5,Total!M:M,DB!$G$9,Total!K:K,DB!$O$9,Total!AA:AA,$I$2)+COUNTIFS(Total!X:X,$W$3,Total!W:W,B21,Total!AA:AA,DB!$G$5,Total!AA:AA,DB!$O$5,Total!M:M,DB!$G$9,Total!AA:AA,DB!$O$9,Total!C:C,$I$2)+COUNTIFS(Total!X:X,$W$3,Total!W:W,B21,Total!AA:AA,DB!$G$5,Total!AA:AA,DB!$O$5,Total!AA:AA,DB!$G$9,Total!K:K,DB!$O$9,Total!C:C,$I$2)+COUNTIFS(Total!X:X,$W$3,Total!W:W,B21,Total!AA:AA,DB!$G$5,Total!N:N,DB!$O$5,Total!M:M,DB!$G$9,Total!K:K,DB!$O$9,Total!C:C,$I$2)+COUNTIFS(Total!X:X,$W$3,Total!W:W,B21,Total!O:O,DB!$G$5,Total!AA:AA,DB!$O$5,Total!M:M,DB!$G$9,Total!K:K,DB!$O$9,Total!C:C,$I$2)+COUNTIFS(Total!X:X,$W$3,Total!W:W,B21,Total!O:O,DB!$G$5,Total!N:N,DB!$O$5,Total!AA:AA,DB!$G$9,Total!K:K,DB!$O$9,Total!C:C,$I$2)+COUNTIFS(Total!X:X,$W$3,Total!W:W,B21,Total!O:O,DB!$G$5,Total!N:N,DB!$O$5,Total!M:M,DB!$G$9,Total!AA:AA,DB!$O$9,Total!C:C,$I$2)+COUNTIFS(Total!X:X,$W$3,Total!W:W,B21,Total!O:O,DB!$G$5,Total!N:N,DB!$O$5,Total!M:M,DB!$G$9,Total!K:K,DB!$O$9,Total!AA:AA,$I$2)</f>
        <v>16</v>
      </c>
      <c r="X21" s="31">
        <f>COUNTIFS(Total!X:X,$X$3,Total!W:W,B21,Total!O:O,DB!$G$5,Total!N:N,DB!$O$5,Total!M:M,DB!$G$9,Total!K:K,DB!$O$9,Total!C:C,$I$2)+COUNTIFS(Total!X:X,$X$3,Total!W:W,B21,Total!AA:AA,DB!$G$5,Total!AA:AA,DB!$O$5,Total!AA:AA,DB!$G$9,Total!AA:AA,DB!$O$9,Total!AA:AA,$I$2)+COUNTIFS(Total!X:X,$X$3,Total!W:W,B21,Total!O:O,DB!$G$5,Total!AA:AA,DB!$O$5,Total!AA:AA,DB!$G$9,Total!AA:AA,DB!$O$9,Total!AA:AA,$I$2)+COUNTIFS(Total!X:X,$X$3,Total!W:W,B21,Total!AA:AA,DB!$G$5,Total!N:N,DB!$O$5,Total!AA:AA,DB!$G$9,Total!AA:AA,DB!$O$9,Total!AA:AA,$I$2)+COUNTIFS(Total!X:X,$X$3,Total!W:W,B21,Total!AA:AA,DB!$G$5,Total!AA:AA,DB!$O$5,Total!M:M,DB!$G$9,Total!AA:AA,DB!$O$9,Total!AA:AA,$I$2)+COUNTIFS(Total!X:X,$X$3,Total!W:W,B21,Total!AA:AA,DB!$G$5,Total!AA:AA,DB!$O$5,Total!AA:AA,DB!$G$9,Total!K:K,DB!$O$9,Total!AA:AA,$I$2)+COUNTIFS(Total!X:X,$X$3,Total!W:W,B21,Total!AA:AA,DB!$G$5,Total!AA:AA,DB!$O$5,Total!AA:AA,DB!$G$9,Total!AA:AA,DB!$O$9,Total!C:C,$I$2)+COUNTIFS(Total!X:X,$X$3,Total!W:W,B21,Total!O:O,DB!$G$5,Total!N:N,DB!$O$5,Total!M:M,DB!$G$9,Total!AA:AA,DB!$O$9,Total!AA:AA,$I$2)+COUNTIFS(Total!X:X,$X$3,Total!W:W,B21,Total!O:O,DB!$G$5,Total!N:N,DB!$O$5,Total!AA:AA,DB!$G$9,Total!K:K,DB!$O$9,Total!AA:AA,$I$2)+COUNTIFS(Total!X:X,$X$3,Total!W:W,B21,Total!O:O,DB!$G$5,Total!N:N,DB!$O$5,Total!AA:AA,DB!$G$9,Total!AA:AA,DB!$O$9,Total!C:C,$I$2)+COUNTIFS(Total!X:X,$X$3,Total!W:W,B21,Total!O:O,DB!$G$5,Total!AA:AA,DB!$O$5,Total!M:M,DB!$G$9,Total!K:K,DB!$O$9,Total!AA:AA,$I$2)+COUNTIFS(Total!X:X,$X$3,Total!W:W,B21,Total!O:O,DB!$G$5,Total!AA:AA,DB!$O$5,Total!M:M,DB!$G$9,Total!AA:AA,DB!$O$9,Total!C:C,$I$2)+COUNTIFS(Total!X:X,$X$3,Total!W:W,B21,Total!O:O,DB!$G$5,Total!AA:AA,DB!$O$5,Total!AA:AA,DB!$G$9,Total!K:K,DB!$O$9,Total!C:C,$I$2)+COUNTIFS(Total!X:X,$X$3,Total!W:W,B21,Total!AA:AA,DB!$G$5,Total!N:N,DB!$O$5,Total!M:M,DB!$G$9,Total!K:K,DB!$O$9,Total!AA:AA,$I$2)+COUNTIFS(Total!X:X,$X$3,Total!W:W,B21,Total!AA:AA,DB!$G$5,Total!N:N,DB!$O$5,Total!M:M,DB!$G$9,Total!AA:AA,DB!$O$9,Total!C:C,$I$2)+COUNTIFS(Total!X:X,$X$3,Total!W:W,B21,Total!AA:AA,DB!$G$5,Total!N:N,DB!$O$5,Total!AA:AA,DB!$G$9,Total!K:K,DB!$O$9,Total!C:C,$I$2)+COUNTIFS(Total!X:X,$X$3,Total!W:W,B21,Total!AA:AA,DB!$G$5,Total!AA:AA,DB!$O$5,Total!M:M,DB!$G$9,Total!K:K,DB!$O$9,Total!C:C,$I$2)+COUNTIFS(Total!X:X,$X$3,Total!W:W,B21,Total!O:O,DB!$G$5,Total!N:N,DB!$O$5,Total!AA:AA,DB!$G$9,Total!AA:AA,DB!$O$9,Total!AA:AA,$I$2)+COUNTIFS(Total!X:X,$X$3,Total!W:W,B21,Total!O:O,DB!$G$5,Total!AA:AA,DB!$O$5,Total!M:M,DB!$G$9,Total!AA:AA,DB!$O$9,Total!AA:AA,$I$2)+COUNTIFS(Total!X:X,$X$3,Total!W:W,B21,Total!O:O,DB!$G$5,Total!AA:AA,DB!$O$5,Total!AA:AA,DB!$G$9,Total!K:K,DB!$O$9,Total!AA:AA,$I$2)+COUNTIFS(Total!X:X,$X$3,Total!W:W,B21,Total!O:O,DB!$G$5,Total!AA:AA,DB!$O$5,Total!AA:AA,DB!$G$9,Total!AA:AA,DB!$O$9,Total!C:C,$I$2)+COUNTIFS(Total!X:X,$X$3,Total!W:W,B21,Total!AA:AA,DB!$G$5,Total!N:N,DB!$O$5,Total!M:M,DB!$G$9,Total!AA:AA,DB!$O$9,Total!AA:AA,$I$2)+COUNTIFS(Total!X:X,$X$3,Total!W:W,B21,Total!AA:AA,DB!$G$5,Total!N:N,DB!$O$5,Total!AA:AA,DB!$G$9,Total!K:K,DB!$O$9,Total!AA:AA,$I$2)+COUNTIFS(Total!X:X,$X$3,Total!W:W,B21,Total!AA:AA,DB!$G$5,Total!N:N,DB!$O$5,Total!AA:AA,DB!$G$9,Total!AA:AA,DB!$O$9,Total!C:C,$I$2)+COUNTIFS(Total!X:X,$X$3,Total!W:W,B21,Total!AA:AA,DB!$G$5,Total!AA:AA,DB!$O$5,Total!M:M,DB!$G$9,Total!K:K,DB!$O$9,Total!AA:AA,$I$2)+COUNTIFS(Total!X:X,$X$3,Total!W:W,B21,Total!AA:AA,DB!$G$5,Total!AA:AA,DB!$O$5,Total!M:M,DB!$G$9,Total!AA:AA,DB!$O$9,Total!C:C,$I$2)+COUNTIFS(Total!X:X,$X$3,Total!W:W,B21,Total!AA:AA,DB!$G$5,Total!AA:AA,DB!$O$5,Total!AA:AA,DB!$G$9,Total!K:K,DB!$O$9,Total!C:C,$I$2)+COUNTIFS(Total!X:X,$X$3,Total!W:W,B21,Total!AA:AA,DB!$G$5,Total!N:N,DB!$O$5,Total!M:M,DB!$G$9,Total!K:K,DB!$O$9,Total!C:C,$I$2)+COUNTIFS(Total!X:X,$X$3,Total!W:W,B21,Total!O:O,DB!$G$5,Total!AA:AA,DB!$O$5,Total!M:M,DB!$G$9,Total!K:K,DB!$O$9,Total!C:C,$I$2)+COUNTIFS(Total!X:X,$X$3,Total!W:W,B21,Total!O:O,DB!$G$5,Total!N:N,DB!$O$5,Total!AA:AA,DB!$G$9,Total!K:K,DB!$O$9,Total!C:C,$I$2)+COUNTIFS(Total!X:X,$X$3,Total!W:W,B21,Total!O:O,DB!$G$5,Total!N:N,DB!$O$5,Total!M:M,DB!$G$9,Total!AA:AA,DB!$O$9,Total!C:C,$I$2)+COUNTIFS(Total!X:X,$X$3,Total!W:W,B21,Total!O:O,DB!$G$5,Total!N:N,DB!$O$5,Total!M:M,DB!$G$9,Total!K:K,DB!$O$9,Total!AA:AA,$I$2)</f>
        <v>0</v>
      </c>
      <c r="Y21" s="31">
        <f t="shared" si="0"/>
        <v>16</v>
      </c>
      <c r="Z21" s="31">
        <f t="shared" si="1"/>
        <v>16</v>
      </c>
      <c r="AA21" s="31">
        <f t="shared" si="1"/>
        <v>16</v>
      </c>
      <c r="AE21" s="44"/>
    </row>
    <row r="22" spans="1:31" s="24" customFormat="1" ht="33" customHeight="1" x14ac:dyDescent="0.25">
      <c r="A22" s="43">
        <v>19</v>
      </c>
      <c r="B22" s="53" t="s">
        <v>138</v>
      </c>
      <c r="C22" s="31">
        <f>COUNTIFS(Total!W:W,B22,Total!O:O,DB!$G$5,Total!N:N,DB!$O$5,Total!M:M,DB!$G$9,Total!K:K,DB!$O$9,Total!C:C,$I$2)+COUNTIFS(Total!W:W,B22,Total!AA:AA,DB!$G$5,Total!AA:AA,DB!$O$5,Total!AA:AA,DB!$G$9,Total!AA:AA,DB!$O$9,Total!AA:AA,$I$2)+COUNTIFS(Total!W:W,B22,Total!O:O,DB!$G$5,Total!AA:AA,DB!$O$5,Total!AA:AA,DB!$G$9,Total!AA:AA,DB!$O$9,Total!AA:AA,$I$2)+COUNTIFS(Total!W:W,B22,Total!AA:AA,DB!$G$5,Total!N:N,DB!$O$5,Total!AA:AA,DB!$G$9,Total!AA:AA,DB!$O$9,Total!AA:AA,$I$2)+COUNTIFS(Total!W:W,B22,Total!AA:AA,DB!$G$5,Total!AA:AA,DB!$O$5,Total!M:M,DB!$G$9,Total!AA:AA,DB!$O$9,Total!AA:AA,$I$2)+COUNTIFS(Total!W:W,B22,Total!AA:AA,DB!$G$5,Total!AA:AA,DB!$O$5,Total!AA:AA,DB!$G$9,Total!K:K,DB!$O$9,Total!AA:AA,$I$2)+COUNTIFS(Total!W:W,B22,Total!AA:AA,DB!$G$5,Total!AA:AA,DB!$O$5,Total!AA:AA,DB!$G$9,Total!AA:AA,DB!$O$9,Total!C:C,$I$2)+COUNTIFS(Total!W:W,B22,Total!O:O,DB!$G$5,Total!N:N,DB!$O$5,Total!M:M,DB!$G$9,Total!AA:AA,DB!$O$9,Total!AA:AA,$I$2)+COUNTIFS(Total!W:W,B22,Total!O:O,DB!$G$5,Total!N:N,DB!$O$5,Total!AA:AA,DB!$G$9,Total!K:K,DB!$O$9,Total!AA:AA,$I$2)+COUNTIFS(Total!W:W,B22,Total!O:O,DB!$G$5,Total!N:N,DB!$O$5,Total!AA:AA,DB!$G$9,Total!AA:AA,DB!$O$9,Total!C:C,$I$2)+COUNTIFS(Total!W:W,B22,Total!O:O,DB!$G$5,Total!AA:AA,DB!$O$5,Total!M:M,DB!$G$9,Total!K:K,DB!$O$9,Total!AA:AA,$I$2)+COUNTIFS(Total!W:W,B22,Total!O:O,DB!$G$5,Total!AA:AA,DB!$O$5,Total!M:M,DB!$G$9,Total!AA:AA,DB!$O$9,Total!C:C,$I$2)+COUNTIFS(Total!W:W,B22,Total!O:O,DB!$G$5,Total!AA:AA,DB!$O$5,Total!AA:AA,DB!$G$9,Total!K:K,DB!$O$9,Total!C:C,$I$2)+COUNTIFS(Total!W:W,B22,Total!AA:AA,DB!$G$5,Total!N:N,DB!$O$5,Total!M:M,DB!$G$9,Total!K:K,DB!$O$9,Total!AA:AA,$I$2)+COUNTIFS(Total!W:W,B22,Total!AA:AA,DB!$G$5,Total!N:N,DB!$O$5,Total!M:M,DB!$G$9,Total!AA:AA,DB!$O$9,Total!C:C,$I$2)+COUNTIFS(Total!W:W,B22,Total!AA:AA,DB!$G$5,Total!N:N,DB!$O$5,Total!AA:AA,DB!$G$9,Total!K:K,DB!$O$9,Total!C:C,$I$2)+COUNTIFS(Total!W:W,B22,Total!AA:AA,DB!$G$5,Total!AA:AA,DB!$O$5,Total!M:M,DB!$G$9,Total!K:K,DB!$O$9,Total!C:C,$I$2)+COUNTIFS(Total!W:W,B22,Total!O:O,DB!$G$5,Total!N:N,DB!$O$5,Total!AA:AA,DB!$G$9,Total!AA:AA,DB!$O$9,Total!AA:AA,$I$2)+COUNTIFS(Total!W:W,B22,Total!O:O,DB!$G$5,Total!AA:AA,DB!$O$5,Total!M:M,DB!$G$9,Total!AA:AA,DB!$O$9,Total!AA:AA,$I$2)+COUNTIFS(Total!W:W,B22,Total!O:O,DB!$G$5,Total!AA:AA,DB!$O$5,Total!AA:AA,DB!$G$9,Total!K:K,DB!$O$9,Total!AA:AA,$I$2)+COUNTIFS(Total!W:W,B22,Total!O:O,DB!$G$5,Total!AA:AA,DB!$O$5,Total!AA:AA,DB!$G$9,Total!AA:AA,DB!$O$9,Total!C:C,$I$2)+COUNTIFS(Total!W:W,B22,Total!AA:AA,DB!$G$5,Total!N:N,DB!$O$5,Total!M:M,DB!$G$9,Total!AA:AA,DB!$O$9,Total!AA:AA,$I$2)+COUNTIFS(Total!W:W,B22,Total!AA:AA,DB!$G$5,Total!N:N,DB!$O$5,Total!AA:AA,DB!$G$9,Total!K:K,DB!$O$9,Total!AA:AA,$I$2)+COUNTIFS(Total!W:W,B22,Total!AA:AA,DB!$G$5,Total!N:N,DB!$O$5,Total!AA:AA,DB!$G$9,Total!AA:AA,DB!$O$9,Total!C:C,$I$2)+COUNTIFS(Total!W:W,B22,Total!AA:AA,DB!$G$5,Total!AA:AA,DB!$O$5,Total!M:M,DB!$G$9,Total!K:K,DB!$O$9,Total!AA:AA,$I$2)+COUNTIFS(Total!W:W,B22,Total!AA:AA,DB!$G$5,Total!AA:AA,DB!$O$5,Total!M:M,DB!$G$9,Total!AA:AA,DB!$O$9,Total!C:C,$I$2)+COUNTIFS(Total!W:W,B22,Total!AA:AA,DB!$G$5,Total!AA:AA,DB!$O$5,Total!AA:AA,DB!$G$9,Total!K:K,DB!$O$9,Total!C:C,$I$2)+COUNTIFS(Total!W:W,B22,Total!AA:AA,DB!$G$5,Total!N:N,DB!$O$5,Total!M:M,DB!$G$9,Total!K:K,DB!$O$9,Total!C:C,$I$2)+COUNTIFS(Total!W:W,B22,Total!O:O,DB!$G$5,Total!AA:AA,DB!$O$5,Total!M:M,DB!$G$9,Total!K:K,DB!$O$9,Total!C:C,$I$2)+COUNTIFS(Total!W:W,B22,Total!O:O,DB!$G$5,Total!N:N,DB!$O$5,Total!AA:AA,DB!$G$9,Total!K:K,DB!$O$9,Total!C:C,$I$2)+COUNTIFS(Total!W:W,B22,Total!O:O,DB!$G$5,Total!N:N,DB!$O$5,Total!M:M,DB!$G$9,Total!AA:AA,DB!$O$9,Total!C:C,$I$2)+COUNTIFS(Total!W:W,B22,Total!O:O,DB!$G$5,Total!N:N,DB!$O$5,Total!M:M,DB!$G$9,Total!K:K,DB!$O$9,Total!AA:AA,$I$2)</f>
        <v>1</v>
      </c>
      <c r="D22" s="31">
        <f>COUNTIFS(Total!X:X,$AF$2,Total!W:W,B22,Total!O:O,DB!$G$5,Total!N:N,DB!$O$5,Total!M:M,DB!$G$9,Total!K:K,DB!$O$9,Total!C:C,$I$2)+COUNTIFS(Total!X:X,$AF$2,Total!W:W,B22,Total!AA:AA,DB!$G$5,Total!AA:AA,DB!$O$5,Total!AA:AA,DB!$G$9,Total!AA:AA,DB!$O$9,Total!AA:AA,$I$2)+COUNTIFS(Total!X:X,$AF$2,Total!W:W,B22,Total!O:O,DB!$G$5,Total!AA:AA,DB!$O$5,Total!AA:AA,DB!$G$9,Total!AA:AA,DB!$O$9,Total!AA:AA,$I$2)+COUNTIFS(Total!X:X,$AF$2,Total!W:W,B22,Total!AA:AA,DB!$G$5,Total!N:N,DB!$O$5,Total!AA:AA,DB!$G$9,Total!AA:AA,DB!$O$9,Total!AA:AA,$I$2)+COUNTIFS(Total!X:X,$AF$2,Total!W:W,B22,Total!AA:AA,DB!$G$5,Total!AA:AA,DB!$O$5,Total!M:M,DB!$G$9,Total!AA:AA,DB!$O$9,Total!AA:AA,$I$2)+COUNTIFS(Total!X:X,$AF$2,Total!W:W,B22,Total!AA:AA,DB!$G$5,Total!AA:AA,DB!$O$5,Total!AA:AA,DB!$G$9,Total!K:K,DB!$O$9,Total!AA:AA,$I$2)+COUNTIFS(Total!X:X,$AF$2,Total!W:W,B22,Total!AA:AA,DB!$G$5,Total!AA:AA,DB!$O$5,Total!AA:AA,DB!$G$9,Total!AA:AA,DB!$O$9,Total!C:C,$I$2)+COUNTIFS(Total!X:X,$AF$2,Total!W:W,B22,Total!O:O,DB!$G$5,Total!N:N,DB!$O$5,Total!M:M,DB!$G$9,Total!AA:AA,DB!$O$9,Total!AA:AA,$I$2)+COUNTIFS(Total!X:X,$AF$2,Total!W:W,B22,Total!O:O,DB!$G$5,Total!N:N,DB!$O$5,Total!AA:AA,DB!$G$9,Total!K:K,DB!$O$9,Total!AA:AA,$I$2)+COUNTIFS(Total!X:X,$AF$2,Total!W:W,B22,Total!O:O,DB!$G$5,Total!N:N,DB!$O$5,Total!AA:AA,DB!$G$9,Total!AA:AA,DB!$O$9,Total!C:C,$I$2)+COUNTIFS(Total!X:X,$AF$2,Total!W:W,B22,Total!O:O,DB!$G$5,Total!AA:AA,DB!$O$5,Total!M:M,DB!$G$9,Total!K:K,DB!$O$9,Total!AA:AA,$I$2)+COUNTIFS(Total!X:X,$AF$2,Total!W:W,B22,Total!O:O,DB!$G$5,Total!AA:AA,DB!$O$5,Total!M:M,DB!$G$9,Total!AA:AA,DB!$O$9,Total!C:C,$I$2)+COUNTIFS(Total!X:X,$AF$2,Total!W:W,B22,Total!O:O,DB!$G$5,Total!AA:AA,DB!$O$5,Total!AA:AA,DB!$G$9,Total!K:K,DB!$O$9,Total!C:C,$I$2)+COUNTIFS(Total!X:X,$AF$2,Total!W:W,B22,Total!AA:AA,DB!$G$5,Total!N:N,DB!$O$5,Total!M:M,DB!$G$9,Total!K:K,DB!$O$9,Total!AA:AA,$I$2)+COUNTIFS(Total!X:X,$AF$2,Total!W:W,B22,Total!AA:AA,DB!$G$5,Total!N:N,DB!$O$5,Total!M:M,DB!$G$9,Total!AA:AA,DB!$O$9,Total!C:C,$I$2)+COUNTIFS(Total!X:X,$AF$2,Total!W:W,B22,Total!AA:AA,DB!$G$5,Total!N:N,DB!$O$5,Total!AA:AA,DB!$G$9,Total!K:K,DB!$O$9,Total!C:C,$I$2)+COUNTIFS(Total!X:X,$AF$2,Total!W:W,B22,Total!AA:AA,DB!$G$5,Total!AA:AA,DB!$O$5,Total!M:M,DB!$G$9,Total!K:K,DB!$O$9,Total!C:C,$I$2)+COUNTIFS(Total!X:X,$AF$2,Total!W:W,B22,Total!O:O,DB!$G$5,Total!N:N,DB!$O$5,Total!AA:AA,DB!$G$9,Total!AA:AA,DB!$O$9,Total!AA:AA,$I$2)+COUNTIFS(Total!X:X,$AF$2,Total!W:W,B22,Total!O:O,DB!$G$5,Total!AA:AA,DB!$O$5,Total!M:M,DB!$G$9,Total!AA:AA,DB!$O$9,Total!AA:AA,$I$2)+COUNTIFS(Total!X:X,$AF$2,Total!W:W,B22,Total!O:O,DB!$G$5,Total!AA:AA,DB!$O$5,Total!AA:AA,DB!$G$9,Total!K:K,DB!$O$9,Total!AA:AA,$I$2)+COUNTIFS(Total!X:X,$AF$2,Total!W:W,B22,Total!O:O,DB!$G$5,Total!AA:AA,DB!$O$5,Total!AA:AA,DB!$G$9,Total!AA:AA,DB!$O$9,Total!C:C,$I$2)+COUNTIFS(Total!X:X,$AF$2,Total!W:W,B22,Total!AA:AA,DB!$G$5,Total!N:N,DB!$O$5,Total!M:M,DB!$G$9,Total!AA:AA,DB!$O$9,Total!AA:AA,$I$2)+COUNTIFS(Total!X:X,$AF$2,Total!W:W,B22,Total!AA:AA,DB!$G$5,Total!N:N,DB!$O$5,Total!AA:AA,DB!$G$9,Total!K:K,DB!$O$9,Total!AA:AA,$I$2)+COUNTIFS(Total!X:X,$AF$2,Total!W:W,B22,Total!AA:AA,DB!$G$5,Total!N:N,DB!$O$5,Total!AA:AA,DB!$G$9,Total!AA:AA,DB!$O$9,Total!C:C,$I$2)+COUNTIFS(Total!X:X,$AF$2,Total!W:W,B22,Total!AA:AA,DB!$G$5,Total!AA:AA,DB!$O$5,Total!M:M,DB!$G$9,Total!K:K,DB!$O$9,Total!AA:AA,$I$2)+COUNTIFS(Total!X:X,$AF$2,Total!W:W,B22,Total!AA:AA,DB!$G$5,Total!AA:AA,DB!$O$5,Total!M:M,DB!$G$9,Total!AA:AA,DB!$O$9,Total!C:C,$I$2)+COUNTIFS(Total!X:X,$AF$2,Total!W:W,B22,Total!AA:AA,DB!$G$5,Total!AA:AA,DB!$O$5,Total!AA:AA,DB!$G$9,Total!K:K,DB!$O$9,Total!C:C,$I$2)+COUNTIFS(Total!X:X,$AF$2,Total!W:W,B22,Total!AA:AA,DB!$G$5,Total!N:N,DB!$O$5,Total!M:M,DB!$G$9,Total!K:K,DB!$O$9,Total!C:C,$I$2)+COUNTIFS(Total!X:X,$AF$2,Total!W:W,B22,Total!O:O,DB!$G$5,Total!AA:AA,DB!$O$5,Total!M:M,DB!$G$9,Total!K:K,DB!$O$9,Total!C:C,$I$2)+COUNTIFS(Total!X:X,$AF$2,Total!W:W,B22,Total!O:O,DB!$G$5,Total!N:N,DB!$O$5,Total!AA:AA,DB!$G$9,Total!K:K,DB!$O$9,Total!C:C,$I$2)+COUNTIFS(Total!X:X,$AF$2,Total!W:W,B22,Total!O:O,DB!$G$5,Total!N:N,DB!$O$5,Total!M:M,DB!$G$9,Total!AA:AA,DB!$O$9,Total!C:C,$I$2)+COUNTIFS(Total!X:X,$AF$2,Total!W:W,B22,Total!O:O,DB!$G$5,Total!N:N,DB!$O$5,Total!M:M,DB!$G$9,Total!K:K,DB!$O$9,Total!AA:AA,$I$2)</f>
        <v>1</v>
      </c>
      <c r="E22" s="31">
        <f>COUNTIFS(Total!X:X,$E$3,Total!W:W,B22,Total!O:O,DB!$G$5,Total!N:N,DB!$O$5,Total!M:M,DB!$G$9,Total!K:K,DB!$O$9,Total!C:C,$I$2)+COUNTIFS(Total!X:X,$E$3,Total!W:W,B22,Total!AA:AA,DB!$G$5,Total!AA:AA,DB!$O$5,Total!AA:AA,DB!$G$9,Total!AA:AA,DB!$O$9,Total!AA:AA,$I$2)+COUNTIFS(Total!X:X,$E$3,Total!W:W,B22,Total!O:O,DB!$G$5,Total!AA:AA,DB!$O$5,Total!AA:AA,DB!$G$9,Total!AA:AA,DB!$O$9,Total!AA:AA,$I$2)+COUNTIFS(Total!X:X,$E$3,Total!W:W,B22,Total!AA:AA,DB!$G$5,Total!N:N,DB!$O$5,Total!AA:AA,DB!$G$9,Total!AA:AA,DB!$O$9,Total!AA:AA,$I$2)+COUNTIFS(Total!X:X,$E$3,Total!W:W,B22,Total!AA:AA,DB!$G$5,Total!AA:AA,DB!$O$5,Total!M:M,DB!$G$9,Total!AA:AA,DB!$O$9,Total!AA:AA,$I$2)+COUNTIFS(Total!X:X,$E$3,Total!W:W,B22,Total!AA:AA,DB!$G$5,Total!AA:AA,DB!$O$5,Total!AA:AA,DB!$G$9,Total!K:K,DB!$O$9,Total!AA:AA,$I$2)+COUNTIFS(Total!X:X,$E$3,Total!W:W,B22,Total!AA:AA,DB!$G$5,Total!AA:AA,DB!$O$5,Total!AA:AA,DB!$G$9,Total!AA:AA,DB!$O$9,Total!C:C,$I$2)+COUNTIFS(Total!X:X,$E$3,Total!W:W,B22,Total!O:O,DB!$G$5,Total!N:N,DB!$O$5,Total!M:M,DB!$G$9,Total!AA:AA,DB!$O$9,Total!AA:AA,$I$2)+COUNTIFS(Total!X:X,$E$3,Total!W:W,B22,Total!O:O,DB!$G$5,Total!N:N,DB!$O$5,Total!AA:AA,DB!$G$9,Total!K:K,DB!$O$9,Total!AA:AA,$I$2)+COUNTIFS(Total!X:X,$E$3,Total!W:W,B22,Total!O:O,DB!$G$5,Total!N:N,DB!$O$5,Total!AA:AA,DB!$G$9,Total!AA:AA,DB!$O$9,Total!C:C,$I$2)+COUNTIFS(Total!X:X,$E$3,Total!W:W,B22,Total!O:O,DB!$G$5,Total!AA:AA,DB!$O$5,Total!M:M,DB!$G$9,Total!K:K,DB!$O$9,Total!AA:AA,$I$2)+COUNTIFS(Total!X:X,$E$3,Total!W:W,B22,Total!O:O,DB!$G$5,Total!AA:AA,DB!$O$5,Total!M:M,DB!$G$9,Total!AA:AA,DB!$O$9,Total!C:C,$I$2)+COUNTIFS(Total!X:X,$E$3,Total!W:W,B22,Total!O:O,DB!$G$5,Total!AA:AA,DB!$O$5,Total!AA:AA,DB!$G$9,Total!K:K,DB!$O$9,Total!C:C,$I$2)+COUNTIFS(Total!X:X,$E$3,Total!W:W,B22,Total!AA:AA,DB!$G$5,Total!N:N,DB!$O$5,Total!M:M,DB!$G$9,Total!K:K,DB!$O$9,Total!AA:AA,$I$2)+COUNTIFS(Total!X:X,$E$3,Total!W:W,B22,Total!AA:AA,DB!$G$5,Total!N:N,DB!$O$5,Total!M:M,DB!$G$9,Total!AA:AA,DB!$O$9,Total!C:C,$I$2)+COUNTIFS(Total!X:X,$E$3,Total!W:W,B22,Total!AA:AA,DB!$G$5,Total!N:N,DB!$O$5,Total!AA:AA,DB!$G$9,Total!K:K,DB!$O$9,Total!C:C,$I$2)+COUNTIFS(Total!X:X,$E$3,Total!W:W,B22,Total!AA:AA,DB!$G$5,Total!AA:AA,DB!$O$5,Total!M:M,DB!$G$9,Total!K:K,DB!$O$9,Total!C:C,$I$2)+COUNTIFS(Total!X:X,$E$3,Total!W:W,B22,Total!O:O,DB!$G$5,Total!N:N,DB!$O$5,Total!AA:AA,DB!$G$9,Total!AA:AA,DB!$O$9,Total!AA:AA,$I$2)+COUNTIFS(Total!X:X,$E$3,Total!W:W,B22,Total!O:O,DB!$G$5,Total!AA:AA,DB!$O$5,Total!M:M,DB!$G$9,Total!AA:AA,DB!$O$9,Total!AA:AA,$I$2)+COUNTIFS(Total!X:X,$E$3,Total!W:W,B22,Total!O:O,DB!$G$5,Total!AA:AA,DB!$O$5,Total!AA:AA,DB!$G$9,Total!K:K,DB!$O$9,Total!AA:AA,$I$2)+COUNTIFS(Total!X:X,$E$3,Total!W:W,B22,Total!O:O,DB!$G$5,Total!AA:AA,DB!$O$5,Total!AA:AA,DB!$G$9,Total!AA:AA,DB!$O$9,Total!C:C,$I$2)+COUNTIFS(Total!X:X,$E$3,Total!W:W,B22,Total!AA:AA,DB!$G$5,Total!N:N,DB!$O$5,Total!M:M,DB!$G$9,Total!AA:AA,DB!$O$9,Total!AA:AA,$I$2)+COUNTIFS(Total!X:X,$E$3,Total!W:W,B22,Total!AA:AA,DB!$G$5,Total!N:N,DB!$O$5,Total!AA:AA,DB!$G$9,Total!K:K,DB!$O$9,Total!AA:AA,$I$2)+COUNTIFS(Total!X:X,$E$3,Total!W:W,B22,Total!AA:AA,DB!$G$5,Total!N:N,DB!$O$5,Total!AA:AA,DB!$G$9,Total!AA:AA,DB!$O$9,Total!C:C,$I$2)+COUNTIFS(Total!X:X,$E$3,Total!W:W,B22,Total!AA:AA,DB!$G$5,Total!AA:AA,DB!$O$5,Total!M:M,DB!$G$9,Total!K:K,DB!$O$9,Total!AA:AA,$I$2)+COUNTIFS(Total!X:X,$E$3,Total!W:W,B22,Total!AA:AA,DB!$G$5,Total!AA:AA,DB!$O$5,Total!M:M,DB!$G$9,Total!AA:AA,DB!$O$9,Total!C:C,$I$2)+COUNTIFS(Total!X:X,$E$3,Total!W:W,B22,Total!AA:AA,DB!$G$5,Total!AA:AA,DB!$O$5,Total!AA:AA,DB!$G$9,Total!K:K,DB!$O$9,Total!C:C,$I$2)+COUNTIFS(Total!X:X,$E$3,Total!W:W,B22,Total!AA:AA,DB!$G$5,Total!N:N,DB!$O$5,Total!M:M,DB!$G$9,Total!K:K,DB!$O$9,Total!C:C,$I$2)+COUNTIFS(Total!X:X,$E$3,Total!W:W,B22,Total!O:O,DB!$G$5,Total!AA:AA,DB!$O$5,Total!M:M,DB!$G$9,Total!K:K,DB!$O$9,Total!C:C,$I$2)+COUNTIFS(Total!X:X,$E$3,Total!W:W,B22,Total!O:O,DB!$G$5,Total!N:N,DB!$O$5,Total!AA:AA,DB!$G$9,Total!K:K,DB!$O$9,Total!C:C,$I$2)+COUNTIFS(Total!X:X,$E$3,Total!W:W,B22,Total!O:O,DB!$G$5,Total!N:N,DB!$O$5,Total!M:M,DB!$G$9,Total!AA:AA,DB!$O$9,Total!C:C,$I$2)+COUNTIFS(Total!X:X,$E$3,Total!W:W,B22,Total!O:O,DB!$G$5,Total!N:N,DB!$O$5,Total!M:M,DB!$G$9,Total!K:K,DB!$O$9,Total!AA:AA,$I$2)</f>
        <v>0</v>
      </c>
      <c r="F22" s="31"/>
      <c r="G22" s="31">
        <f>COUNTIFS(Total!X:X,$G$3,Total!W:W,B22,Total!O:O,DB!$G$5,Total!N:N,DB!$O$5,Total!M:M,DB!$G$9,Total!K:K,DB!$O$9,Total!C:C,$I$2)+COUNTIFS(Total!X:X,$G$3,Total!W:W,B22,Total!AA:AA,DB!$G$5,Total!AA:AA,DB!$O$5,Total!AA:AA,DB!$G$9,Total!AA:AA,DB!$O$9,Total!AA:AA,$I$2)+COUNTIFS(Total!X:X,$G$3,Total!W:W,B22,Total!O:O,DB!$G$5,Total!AA:AA,DB!$O$5,Total!AA:AA,DB!$G$9,Total!AA:AA,DB!$O$9,Total!AA:AA,$I$2)+COUNTIFS(Total!X:X,$G$3,Total!W:W,B22,Total!AA:AA,DB!$G$5,Total!N:N,DB!$O$5,Total!AA:AA,DB!$G$9,Total!AA:AA,DB!$O$9,Total!AA:AA,$I$2)+COUNTIFS(Total!X:X,$G$3,Total!W:W,B22,Total!AA:AA,DB!$G$5,Total!AA:AA,DB!$O$5,Total!M:M,DB!$G$9,Total!AA:AA,DB!$O$9,Total!AA:AA,$I$2)+COUNTIFS(Total!X:X,$G$3,Total!W:W,B22,Total!AA:AA,DB!$G$5,Total!AA:AA,DB!$O$5,Total!AA:AA,DB!$G$9,Total!K:K,DB!$O$9,Total!AA:AA,$I$2)+COUNTIFS(Total!X:X,$G$3,Total!W:W,B22,Total!AA:AA,DB!$G$5,Total!AA:AA,DB!$O$5,Total!AA:AA,DB!$G$9,Total!AA:AA,DB!$O$9,Total!C:C,$I$2)+COUNTIFS(Total!X:X,$G$3,Total!W:W,B22,Total!O:O,DB!$G$5,Total!N:N,DB!$O$5,Total!M:M,DB!$G$9,Total!AA:AA,DB!$O$9,Total!AA:AA,$I$2)+COUNTIFS(Total!X:X,$G$3,Total!W:W,B22,Total!O:O,DB!$G$5,Total!N:N,DB!$O$5,Total!AA:AA,DB!$G$9,Total!K:K,DB!$O$9,Total!AA:AA,$I$2)+COUNTIFS(Total!X:X,$G$3,Total!W:W,B22,Total!O:O,DB!$G$5,Total!N:N,DB!$O$5,Total!AA:AA,DB!$G$9,Total!AA:AA,DB!$O$9,Total!C:C,$I$2)+COUNTIFS(Total!X:X,$G$3,Total!W:W,B22,Total!O:O,DB!$G$5,Total!AA:AA,DB!$O$5,Total!M:M,DB!$G$9,Total!K:K,DB!$O$9,Total!AA:AA,$I$2)+COUNTIFS(Total!X:X,$G$3,Total!W:W,B22,Total!O:O,DB!$G$5,Total!AA:AA,DB!$O$5,Total!M:M,DB!$G$9,Total!AA:AA,DB!$O$9,Total!C:C,$I$2)+COUNTIFS(Total!X:X,$G$3,Total!W:W,B22,Total!O:O,DB!$G$5,Total!AA:AA,DB!$O$5,Total!AA:AA,DB!$G$9,Total!K:K,DB!$O$9,Total!C:C,$I$2)+COUNTIFS(Total!X:X,$G$3,Total!W:W,B22,Total!AA:AA,DB!$G$5,Total!N:N,DB!$O$5,Total!M:M,DB!$G$9,Total!K:K,DB!$O$9,Total!AA:AA,$I$2)+COUNTIFS(Total!X:X,$G$3,Total!W:W,B22,Total!AA:AA,DB!$G$5,Total!N:N,DB!$O$5,Total!M:M,DB!$G$9,Total!AA:AA,DB!$O$9,Total!C:C,$I$2)+COUNTIFS(Total!X:X,$G$3,Total!W:W,B22,Total!AA:AA,DB!$G$5,Total!N:N,DB!$O$5,Total!AA:AA,DB!$G$9,Total!K:K,DB!$O$9,Total!C:C,$I$2)+COUNTIFS(Total!X:X,$G$3,Total!W:W,B22,Total!AA:AA,DB!$G$5,Total!AA:AA,DB!$O$5,Total!M:M,DB!$G$9,Total!K:K,DB!$O$9,Total!C:C,$I$2)+COUNTIFS(Total!X:X,$G$3,Total!W:W,B22,Total!O:O,DB!$G$5,Total!N:N,DB!$O$5,Total!AA:AA,DB!$G$9,Total!AA:AA,DB!$O$9,Total!AA:AA,$I$2)+COUNTIFS(Total!X:X,$G$3,Total!W:W,B22,Total!O:O,DB!$G$5,Total!AA:AA,DB!$O$5,Total!M:M,DB!$G$9,Total!AA:AA,DB!$O$9,Total!AA:AA,$I$2)+COUNTIFS(Total!X:X,$G$3,Total!W:W,B22,Total!O:O,DB!$G$5,Total!AA:AA,DB!$O$5,Total!AA:AA,DB!$G$9,Total!K:K,DB!$O$9,Total!AA:AA,$I$2)+COUNTIFS(Total!X:X,$G$3,Total!W:W,B22,Total!O:O,DB!$G$5,Total!AA:AA,DB!$O$5,Total!AA:AA,DB!$G$9,Total!AA:AA,DB!$O$9,Total!C:C,$I$2)+COUNTIFS(Total!X:X,$G$3,Total!W:W,B22,Total!AA:AA,DB!$G$5,Total!N:N,DB!$O$5,Total!M:M,DB!$G$9,Total!AA:AA,DB!$O$9,Total!AA:AA,$I$2)+COUNTIFS(Total!X:X,$G$3,Total!W:W,B22,Total!AA:AA,DB!$G$5,Total!N:N,DB!$O$5,Total!AA:AA,DB!$G$9,Total!K:K,DB!$O$9,Total!AA:AA,$I$2)+COUNTIFS(Total!X:X,$G$3,Total!W:W,B22,Total!AA:AA,DB!$G$5,Total!N:N,DB!$O$5,Total!AA:AA,DB!$G$9,Total!AA:AA,DB!$O$9,Total!C:C,$I$2)+COUNTIFS(Total!X:X,$G$3,Total!W:W,B22,Total!AA:AA,DB!$G$5,Total!AA:AA,DB!$O$5,Total!M:M,DB!$G$9,Total!K:K,DB!$O$9,Total!AA:AA,$I$2)+COUNTIFS(Total!X:X,$G$3,Total!W:W,B22,Total!AA:AA,DB!$G$5,Total!AA:AA,DB!$O$5,Total!M:M,DB!$G$9,Total!AA:AA,DB!$O$9,Total!C:C,$I$2)+COUNTIFS(Total!X:X,$G$3,Total!W:W,B22,Total!AA:AA,DB!$G$5,Total!AA:AA,DB!$O$5,Total!AA:AA,DB!$G$9,Total!K:K,DB!$O$9,Total!C:C,$I$2)+COUNTIFS(Total!X:X,$G$3,Total!W:W,B22,Total!AA:AA,DB!$G$5,Total!N:N,DB!$O$5,Total!M:M,DB!$G$9,Total!K:K,DB!$O$9,Total!C:C,$I$2)+COUNTIFS(Total!X:X,$G$3,Total!W:W,B22,Total!O:O,DB!$G$5,Total!AA:AA,DB!$O$5,Total!M:M,DB!$G$9,Total!K:K,DB!$O$9,Total!C:C,$I$2)+COUNTIFS(Total!X:X,$G$3,Total!W:W,B22,Total!O:O,DB!$G$5,Total!N:N,DB!$O$5,Total!AA:AA,DB!$G$9,Total!K:K,DB!$O$9,Total!C:C,$I$2)+COUNTIFS(Total!X:X,$G$3,Total!W:W,B22,Total!O:O,DB!$G$5,Total!N:N,DB!$O$5,Total!M:M,DB!$G$9,Total!AA:AA,DB!$O$9,Total!C:C,$I$2)+COUNTIFS(Total!X:X,$G$3,Total!W:W,B22,Total!O:O,DB!$G$5,Total!N:N,DB!$O$5,Total!M:M,DB!$G$9,Total!K:K,DB!$O$9,Total!AA:AA,$I$2)</f>
        <v>0</v>
      </c>
      <c r="H22" s="31">
        <f>COUNTIFS(Total!X:X,$H$3,Total!W:W,B22,Total!O:O,DB!$G$5,Total!N:N,DB!$O$5,Total!M:M,DB!$G$9,Total!K:K,DB!$O$9,Total!C:C,$I$2)+COUNTIFS(Total!X:X,$H$3,Total!W:W,B22,Total!AA:AA,DB!$G$5,Total!AA:AA,DB!$O$5,Total!AA:AA,DB!$G$9,Total!AA:AA,DB!$O$9,Total!AA:AA,$I$2)+COUNTIFS(Total!X:X,$H$3,Total!W:W,B22,Total!O:O,DB!$G$5,Total!AA:AA,DB!$O$5,Total!AA:AA,DB!$G$9,Total!AA:AA,DB!$O$9,Total!AA:AA,$I$2)+COUNTIFS(Total!X:X,$H$3,Total!W:W,B22,Total!AA:AA,DB!$G$5,Total!N:N,DB!$O$5,Total!AA:AA,DB!$G$9,Total!AA:AA,DB!$O$9,Total!AA:AA,$I$2)+COUNTIFS(Total!X:X,$H$3,Total!W:W,B22,Total!AA:AA,DB!$G$5,Total!AA:AA,DB!$O$5,Total!M:M,DB!$G$9,Total!AA:AA,DB!$O$9,Total!AA:AA,$I$2)+COUNTIFS(Total!X:X,$H$3,Total!W:W,B22,Total!AA:AA,DB!$G$5,Total!AA:AA,DB!$O$5,Total!AA:AA,DB!$G$9,Total!K:K,DB!$O$9,Total!AA:AA,$I$2)+COUNTIFS(Total!X:X,$H$3,Total!W:W,B22,Total!AA:AA,DB!$G$5,Total!AA:AA,DB!$O$5,Total!AA:AA,DB!$G$9,Total!AA:AA,DB!$O$9,Total!C:C,$I$2)+COUNTIFS(Total!X:X,$H$3,Total!W:W,B22,Total!O:O,DB!$G$5,Total!N:N,DB!$O$5,Total!M:M,DB!$G$9,Total!AA:AA,DB!$O$9,Total!AA:AA,$I$2)+COUNTIFS(Total!X:X,$H$3,Total!W:W,B22,Total!O:O,DB!$G$5,Total!N:N,DB!$O$5,Total!AA:AA,DB!$G$9,Total!K:K,DB!$O$9,Total!AA:AA,$I$2)+COUNTIFS(Total!X:X,$H$3,Total!W:W,B22,Total!O:O,DB!$G$5,Total!N:N,DB!$O$5,Total!AA:AA,DB!$G$9,Total!AA:AA,DB!$O$9,Total!C:C,$I$2)+COUNTIFS(Total!X:X,$H$3,Total!W:W,B22,Total!O:O,DB!$G$5,Total!AA:AA,DB!$O$5,Total!M:M,DB!$G$9,Total!K:K,DB!$O$9,Total!AA:AA,$I$2)+COUNTIFS(Total!X:X,$H$3,Total!W:W,B22,Total!O:O,DB!$G$5,Total!AA:AA,DB!$O$5,Total!M:M,DB!$G$9,Total!AA:AA,DB!$O$9,Total!C:C,$I$2)+COUNTIFS(Total!X:X,$H$3,Total!W:W,B22,Total!O:O,DB!$G$5,Total!AA:AA,DB!$O$5,Total!AA:AA,DB!$G$9,Total!K:K,DB!$O$9,Total!C:C,$I$2)+COUNTIFS(Total!X:X,$H$3,Total!W:W,B22,Total!AA:AA,DB!$G$5,Total!N:N,DB!$O$5,Total!M:M,DB!$G$9,Total!K:K,DB!$O$9,Total!AA:AA,$I$2)+COUNTIFS(Total!X:X,$H$3,Total!W:W,B22,Total!AA:AA,DB!$G$5,Total!N:N,DB!$O$5,Total!M:M,DB!$G$9,Total!AA:AA,DB!$O$9,Total!C:C,$I$2)+COUNTIFS(Total!X:X,$H$3,Total!W:W,B22,Total!AA:AA,DB!$G$5,Total!N:N,DB!$O$5,Total!AA:AA,DB!$G$9,Total!K:K,DB!$O$9,Total!C:C,$I$2)+COUNTIFS(Total!X:X,$H$3,Total!W:W,B22,Total!AA:AA,DB!$G$5,Total!AA:AA,DB!$O$5,Total!M:M,DB!$G$9,Total!K:K,DB!$O$9,Total!C:C,$I$2)+COUNTIFS(Total!X:X,$H$3,Total!W:W,B22,Total!O:O,DB!$G$5,Total!N:N,DB!$O$5,Total!AA:AA,DB!$G$9,Total!AA:AA,DB!$O$9,Total!AA:AA,$I$2)+COUNTIFS(Total!X:X,$H$3,Total!W:W,B22,Total!O:O,DB!$G$5,Total!AA:AA,DB!$O$5,Total!M:M,DB!$G$9,Total!AA:AA,DB!$O$9,Total!AA:AA,$I$2)+COUNTIFS(Total!X:X,$H$3,Total!W:W,B22,Total!O:O,DB!$G$5,Total!AA:AA,DB!$O$5,Total!AA:AA,DB!$G$9,Total!K:K,DB!$O$9,Total!AA:AA,$I$2)+COUNTIFS(Total!X:X,$H$3,Total!W:W,B22,Total!O:O,DB!$G$5,Total!AA:AA,DB!$O$5,Total!AA:AA,DB!$G$9,Total!AA:AA,DB!$O$9,Total!C:C,$I$2)+COUNTIFS(Total!X:X,$H$3,Total!W:W,B22,Total!AA:AA,DB!$G$5,Total!N:N,DB!$O$5,Total!M:M,DB!$G$9,Total!AA:AA,DB!$O$9,Total!AA:AA,$I$2)+COUNTIFS(Total!X:X,$H$3,Total!W:W,B22,Total!AA:AA,DB!$G$5,Total!N:N,DB!$O$5,Total!AA:AA,DB!$G$9,Total!K:K,DB!$O$9,Total!AA:AA,$I$2)+COUNTIFS(Total!X:X,$H$3,Total!W:W,B22,Total!AA:AA,DB!$G$5,Total!N:N,DB!$O$5,Total!AA:AA,DB!$G$9,Total!AA:AA,DB!$O$9,Total!C:C,$I$2)+COUNTIFS(Total!X:X,$H$3,Total!W:W,B22,Total!AA:AA,DB!$G$5,Total!AA:AA,DB!$O$5,Total!M:M,DB!$G$9,Total!K:K,DB!$O$9,Total!AA:AA,$I$2)+COUNTIFS(Total!X:X,$H$3,Total!W:W,B22,Total!AA:AA,DB!$G$5,Total!AA:AA,DB!$O$5,Total!M:M,DB!$G$9,Total!AA:AA,DB!$O$9,Total!C:C,$I$2)+COUNTIFS(Total!X:X,$H$3,Total!W:W,B22,Total!AA:AA,DB!$G$5,Total!AA:AA,DB!$O$5,Total!AA:AA,DB!$G$9,Total!K:K,DB!$O$9,Total!C:C,$I$2)+COUNTIFS(Total!X:X,$H$3,Total!W:W,B22,Total!AA:AA,DB!$G$5,Total!N:N,DB!$O$5,Total!M:M,DB!$G$9,Total!K:K,DB!$O$9,Total!C:C,$I$2)+COUNTIFS(Total!X:X,$H$3,Total!W:W,B22,Total!O:O,DB!$G$5,Total!AA:AA,DB!$O$5,Total!M:M,DB!$G$9,Total!K:K,DB!$O$9,Total!C:C,$I$2)+COUNTIFS(Total!X:X,$H$3,Total!W:W,B22,Total!O:O,DB!$G$5,Total!N:N,DB!$O$5,Total!AA:AA,DB!$G$9,Total!K:K,DB!$O$9,Total!C:C,$I$2)+COUNTIFS(Total!X:X,$H$3,Total!W:W,B22,Total!O:O,DB!$G$5,Total!N:N,DB!$O$5,Total!M:M,DB!$G$9,Total!AA:AA,DB!$O$9,Total!C:C,$I$2)+COUNTIFS(Total!X:X,$H$3,Total!W:W,B22,Total!O:O,DB!$G$5,Total!N:N,DB!$O$5,Total!M:M,DB!$G$9,Total!K:K,DB!$O$9,Total!AA:AA,$I$2)</f>
        <v>0</v>
      </c>
      <c r="I22" s="31">
        <f>COUNTIFS(Total!X:X,$I$3,Total!W:W,B22,Total!O:O,DB!$G$5,Total!N:N,DB!$O$5,Total!M:M,DB!$G$9,Total!K:K,DB!$O$9,Total!C:C,$I$2)+COUNTIFS(Total!X:X,$I$3,Total!W:W,B22,Total!AA:AA,DB!$G$5,Total!AA:AA,DB!$O$5,Total!AA:AA,DB!$G$9,Total!AA:AA,DB!$O$9,Total!AA:AA,$I$2)+COUNTIFS(Total!X:X,$I$3,Total!W:W,B22,Total!O:O,DB!$G$5,Total!AA:AA,DB!$O$5,Total!AA:AA,DB!$G$9,Total!AA:AA,DB!$O$9,Total!AA:AA,$I$2)+COUNTIFS(Total!X:X,$I$3,Total!W:W,B22,Total!AA:AA,DB!$G$5,Total!N:N,DB!$O$5,Total!AA:AA,DB!$G$9,Total!AA:AA,DB!$O$9,Total!AA:AA,$I$2)+COUNTIFS(Total!X:X,$I$3,Total!W:W,B22,Total!AA:AA,DB!$G$5,Total!AA:AA,DB!$O$5,Total!M:M,DB!$G$9,Total!AA:AA,DB!$O$9,Total!AA:AA,$I$2)+COUNTIFS(Total!X:X,$I$3,Total!W:W,B22,Total!AA:AA,DB!$G$5,Total!AA:AA,DB!$O$5,Total!AA:AA,DB!$G$9,Total!K:K,DB!$O$9,Total!AA:AA,$I$2)+COUNTIFS(Total!X:X,$I$3,Total!W:W,B22,Total!AA:AA,DB!$G$5,Total!AA:AA,DB!$O$5,Total!AA:AA,DB!$G$9,Total!AA:AA,DB!$O$9,Total!C:C,$I$2)+COUNTIFS(Total!X:X,$I$3,Total!W:W,B22,Total!O:O,DB!$G$5,Total!N:N,DB!$O$5,Total!M:M,DB!$G$9,Total!AA:AA,DB!$O$9,Total!AA:AA,$I$2)+COUNTIFS(Total!X:X,$I$3,Total!W:W,B22,Total!O:O,DB!$G$5,Total!N:N,DB!$O$5,Total!AA:AA,DB!$G$9,Total!K:K,DB!$O$9,Total!AA:AA,$I$2)+COUNTIFS(Total!X:X,$I$3,Total!W:W,B22,Total!O:O,DB!$G$5,Total!N:N,DB!$O$5,Total!AA:AA,DB!$G$9,Total!AA:AA,DB!$O$9,Total!C:C,$I$2)+COUNTIFS(Total!X:X,$I$3,Total!W:W,B22,Total!O:O,DB!$G$5,Total!AA:AA,DB!$O$5,Total!M:M,DB!$G$9,Total!K:K,DB!$O$9,Total!AA:AA,$I$2)+COUNTIFS(Total!X:X,$I$3,Total!W:W,B22,Total!O:O,DB!$G$5,Total!AA:AA,DB!$O$5,Total!M:M,DB!$G$9,Total!AA:AA,DB!$O$9,Total!C:C,$I$2)+COUNTIFS(Total!X:X,$I$3,Total!W:W,B22,Total!O:O,DB!$G$5,Total!AA:AA,DB!$O$5,Total!AA:AA,DB!$G$9,Total!K:K,DB!$O$9,Total!C:C,$I$2)+COUNTIFS(Total!X:X,$I$3,Total!W:W,B22,Total!AA:AA,DB!$G$5,Total!N:N,DB!$O$5,Total!M:M,DB!$G$9,Total!K:K,DB!$O$9,Total!AA:AA,$I$2)+COUNTIFS(Total!X:X,$I$3,Total!W:W,B22,Total!AA:AA,DB!$G$5,Total!N:N,DB!$O$5,Total!M:M,DB!$G$9,Total!AA:AA,DB!$O$9,Total!C:C,$I$2)+COUNTIFS(Total!X:X,$I$3,Total!W:W,B22,Total!AA:AA,DB!$G$5,Total!N:N,DB!$O$5,Total!AA:AA,DB!$G$9,Total!K:K,DB!$O$9,Total!C:C,$I$2)+COUNTIFS(Total!X:X,$I$3,Total!W:W,B22,Total!AA:AA,DB!$G$5,Total!AA:AA,DB!$O$5,Total!M:M,DB!$G$9,Total!K:K,DB!$O$9,Total!C:C,$I$2)+COUNTIFS(Total!X:X,$I$3,Total!W:W,B22,Total!O:O,DB!$G$5,Total!N:N,DB!$O$5,Total!AA:AA,DB!$G$9,Total!AA:AA,DB!$O$9,Total!AA:AA,$I$2)+COUNTIFS(Total!X:X,$I$3,Total!W:W,B22,Total!O:O,DB!$G$5,Total!AA:AA,DB!$O$5,Total!M:M,DB!$G$9,Total!AA:AA,DB!$O$9,Total!AA:AA,$I$2)+COUNTIFS(Total!X:X,$I$3,Total!W:W,B22,Total!O:O,DB!$G$5,Total!AA:AA,DB!$O$5,Total!AA:AA,DB!$G$9,Total!K:K,DB!$O$9,Total!AA:AA,$I$2)+COUNTIFS(Total!X:X,$I$3,Total!W:W,B22,Total!O:O,DB!$G$5,Total!AA:AA,DB!$O$5,Total!AA:AA,DB!$G$9,Total!AA:AA,DB!$O$9,Total!C:C,$I$2)+COUNTIFS(Total!X:X,$I$3,Total!W:W,B22,Total!AA:AA,DB!$G$5,Total!N:N,DB!$O$5,Total!M:M,DB!$G$9,Total!AA:AA,DB!$O$9,Total!AA:AA,$I$2)+COUNTIFS(Total!X:X,$I$3,Total!W:W,B22,Total!AA:AA,DB!$G$5,Total!N:N,DB!$O$5,Total!AA:AA,DB!$G$9,Total!K:K,DB!$O$9,Total!AA:AA,$I$2)+COUNTIFS(Total!X:X,$I$3,Total!W:W,B22,Total!AA:AA,DB!$G$5,Total!N:N,DB!$O$5,Total!AA:AA,DB!$G$9,Total!AA:AA,DB!$O$9,Total!C:C,$I$2)+COUNTIFS(Total!X:X,$I$3,Total!W:W,B22,Total!AA:AA,DB!$G$5,Total!AA:AA,DB!$O$5,Total!M:M,DB!$G$9,Total!K:K,DB!$O$9,Total!AA:AA,$I$2)+COUNTIFS(Total!X:X,$I$3,Total!W:W,B22,Total!AA:AA,DB!$G$5,Total!AA:AA,DB!$O$5,Total!M:M,DB!$G$9,Total!AA:AA,DB!$O$9,Total!C:C,$I$2)+COUNTIFS(Total!X:X,$I$3,Total!W:W,B22,Total!AA:AA,DB!$G$5,Total!AA:AA,DB!$O$5,Total!AA:AA,DB!$G$9,Total!K:K,DB!$O$9,Total!C:C,$I$2)+COUNTIFS(Total!X:X,$I$3,Total!W:W,B22,Total!AA:AA,DB!$G$5,Total!N:N,DB!$O$5,Total!M:M,DB!$G$9,Total!K:K,DB!$O$9,Total!C:C,$I$2)+COUNTIFS(Total!X:X,$I$3,Total!W:W,B22,Total!O:O,DB!$G$5,Total!AA:AA,DB!$O$5,Total!M:M,DB!$G$9,Total!K:K,DB!$O$9,Total!C:C,$I$2)+COUNTIFS(Total!X:X,$I$3,Total!W:W,B22,Total!O:O,DB!$G$5,Total!N:N,DB!$O$5,Total!AA:AA,DB!$G$9,Total!K:K,DB!$O$9,Total!C:C,$I$2)+COUNTIFS(Total!X:X,$I$3,Total!W:W,B22,Total!O:O,DB!$G$5,Total!N:N,DB!$O$5,Total!M:M,DB!$G$9,Total!AA:AA,DB!$O$9,Total!C:C,$I$2)+COUNTIFS(Total!X:X,$I$3,Total!W:W,B22,Total!O:O,DB!$G$5,Total!N:N,DB!$O$5,Total!M:M,DB!$G$9,Total!K:K,DB!$O$9,Total!AA:AA,$I$2)</f>
        <v>0</v>
      </c>
      <c r="J22" s="31">
        <f>COUNTIFS(Total!X:X,$J$3,Total!W:W,B22,Total!O:O,DB!$G$5,Total!N:N,DB!$O$5,Total!M:M,DB!$G$9,Total!K:K,DB!$O$9,Total!C:C,$I$2)+COUNTIFS(Total!X:X,$J$3,Total!W:W,B22,Total!AA:AA,DB!$G$5,Total!AA:AA,DB!$O$5,Total!AA:AA,DB!$G$9,Total!AA:AA,DB!$O$9,Total!AA:AA,$I$2)+COUNTIFS(Total!X:X,$J$3,Total!W:W,B22,Total!O:O,DB!$G$5,Total!AA:AA,DB!$O$5,Total!AA:AA,DB!$G$9,Total!AA:AA,DB!$O$9,Total!AA:AA,$I$2)+COUNTIFS(Total!X:X,$J$3,Total!W:W,B22,Total!AA:AA,DB!$G$5,Total!N:N,DB!$O$5,Total!AA:AA,DB!$G$9,Total!AA:AA,DB!$O$9,Total!AA:AA,$I$2)+COUNTIFS(Total!X:X,$J$3,Total!W:W,B22,Total!AA:AA,DB!$G$5,Total!AA:AA,DB!$O$5,Total!M:M,DB!$G$9,Total!AA:AA,DB!$O$9,Total!AA:AA,$I$2)+COUNTIFS(Total!X:X,$J$3,Total!W:W,B22,Total!AA:AA,DB!$G$5,Total!AA:AA,DB!$O$5,Total!AA:AA,DB!$G$9,Total!K:K,DB!$O$9,Total!AA:AA,$I$2)+COUNTIFS(Total!X:X,$J$3,Total!W:W,B22,Total!AA:AA,DB!$G$5,Total!AA:AA,DB!$O$5,Total!AA:AA,DB!$G$9,Total!AA:AA,DB!$O$9,Total!C:C,$I$2)+COUNTIFS(Total!X:X,$J$3,Total!W:W,B22,Total!O:O,DB!$G$5,Total!N:N,DB!$O$5,Total!M:M,DB!$G$9,Total!AA:AA,DB!$O$9,Total!AA:AA,$I$2)+COUNTIFS(Total!X:X,$J$3,Total!W:W,B22,Total!O:O,DB!$G$5,Total!N:N,DB!$O$5,Total!AA:AA,DB!$G$9,Total!K:K,DB!$O$9,Total!AA:AA,$I$2)+COUNTIFS(Total!X:X,$J$3,Total!W:W,B22,Total!O:O,DB!$G$5,Total!N:N,DB!$O$5,Total!AA:AA,DB!$G$9,Total!AA:AA,DB!$O$9,Total!C:C,$I$2)+COUNTIFS(Total!X:X,$J$3,Total!W:W,B22,Total!O:O,DB!$G$5,Total!AA:AA,DB!$O$5,Total!M:M,DB!$G$9,Total!K:K,DB!$O$9,Total!AA:AA,$I$2)+COUNTIFS(Total!X:X,$J$3,Total!W:W,B22,Total!O:O,DB!$G$5,Total!AA:AA,DB!$O$5,Total!M:M,DB!$G$9,Total!AA:AA,DB!$O$9,Total!C:C,$I$2)+COUNTIFS(Total!X:X,$J$3,Total!W:W,B22,Total!O:O,DB!$G$5,Total!AA:AA,DB!$O$5,Total!AA:AA,DB!$G$9,Total!K:K,DB!$O$9,Total!C:C,$I$2)+COUNTIFS(Total!X:X,$J$3,Total!W:W,B22,Total!AA:AA,DB!$G$5,Total!N:N,DB!$O$5,Total!M:M,DB!$G$9,Total!K:K,DB!$O$9,Total!AA:AA,$I$2)+COUNTIFS(Total!X:X,$J$3,Total!W:W,B22,Total!AA:AA,DB!$G$5,Total!N:N,DB!$O$5,Total!M:M,DB!$G$9,Total!AA:AA,DB!$O$9,Total!C:C,$I$2)+COUNTIFS(Total!X:X,$J$3,Total!W:W,B22,Total!AA:AA,DB!$G$5,Total!N:N,DB!$O$5,Total!AA:AA,DB!$G$9,Total!K:K,DB!$O$9,Total!C:C,$I$2)+COUNTIFS(Total!X:X,$J$3,Total!W:W,B22,Total!AA:AA,DB!$G$5,Total!AA:AA,DB!$O$5,Total!M:M,DB!$G$9,Total!K:K,DB!$O$9,Total!C:C,$I$2)+COUNTIFS(Total!X:X,$J$3,Total!W:W,B22,Total!O:O,DB!$G$5,Total!N:N,DB!$O$5,Total!AA:AA,DB!$G$9,Total!AA:AA,DB!$O$9,Total!AA:AA,$I$2)+COUNTIFS(Total!X:X,$J$3,Total!W:W,B22,Total!O:O,DB!$G$5,Total!AA:AA,DB!$O$5,Total!M:M,DB!$G$9,Total!AA:AA,DB!$O$9,Total!AA:AA,$I$2)+COUNTIFS(Total!X:X,$J$3,Total!W:W,B22,Total!O:O,DB!$G$5,Total!AA:AA,DB!$O$5,Total!AA:AA,DB!$G$9,Total!K:K,DB!$O$9,Total!AA:AA,$I$2)+COUNTIFS(Total!X:X,$J$3,Total!W:W,B22,Total!O:O,DB!$G$5,Total!AA:AA,DB!$O$5,Total!AA:AA,DB!$G$9,Total!AA:AA,DB!$O$9,Total!C:C,$I$2)+COUNTIFS(Total!X:X,$J$3,Total!W:W,B22,Total!AA:AA,DB!$G$5,Total!N:N,DB!$O$5,Total!M:M,DB!$G$9,Total!AA:AA,DB!$O$9,Total!AA:AA,$I$2)+COUNTIFS(Total!X:X,$J$3,Total!W:W,B22,Total!AA:AA,DB!$G$5,Total!N:N,DB!$O$5,Total!AA:AA,DB!$G$9,Total!K:K,DB!$O$9,Total!AA:AA,$I$2)+COUNTIFS(Total!X:X,$J$3,Total!W:W,B22,Total!AA:AA,DB!$G$5,Total!N:N,DB!$O$5,Total!AA:AA,DB!$G$9,Total!AA:AA,DB!$O$9,Total!C:C,$I$2)+COUNTIFS(Total!X:X,$J$3,Total!W:W,B22,Total!AA:AA,DB!$G$5,Total!AA:AA,DB!$O$5,Total!M:M,DB!$G$9,Total!K:K,DB!$O$9,Total!AA:AA,$I$2)+COUNTIFS(Total!X:X,$J$3,Total!W:W,B22,Total!AA:AA,DB!$G$5,Total!AA:AA,DB!$O$5,Total!M:M,DB!$G$9,Total!AA:AA,DB!$O$9,Total!C:C,$I$2)+COUNTIFS(Total!X:X,$J$3,Total!W:W,B22,Total!AA:AA,DB!$G$5,Total!AA:AA,DB!$O$5,Total!AA:AA,DB!$G$9,Total!K:K,DB!$O$9,Total!C:C,$I$2)+COUNTIFS(Total!X:X,$J$3,Total!W:W,B22,Total!AA:AA,DB!$G$5,Total!N:N,DB!$O$5,Total!M:M,DB!$G$9,Total!K:K,DB!$O$9,Total!C:C,$I$2)+COUNTIFS(Total!X:X,$J$3,Total!W:W,B22,Total!O:O,DB!$G$5,Total!AA:AA,DB!$O$5,Total!M:M,DB!$G$9,Total!K:K,DB!$O$9,Total!C:C,$I$2)+COUNTIFS(Total!X:X,$J$3,Total!W:W,B22,Total!O:O,DB!$G$5,Total!N:N,DB!$O$5,Total!AA:AA,DB!$G$9,Total!K:K,DB!$O$9,Total!C:C,$I$2)+COUNTIFS(Total!X:X,$J$3,Total!W:W,B22,Total!O:O,DB!$G$5,Total!N:N,DB!$O$5,Total!M:M,DB!$G$9,Total!AA:AA,DB!$O$9,Total!C:C,$I$2)+COUNTIFS(Total!X:X,$J$3,Total!W:W,B22,Total!O:O,DB!$G$5,Total!N:N,DB!$O$5,Total!M:M,DB!$G$9,Total!K:K,DB!$O$9,Total!AA:AA,$I$2)</f>
        <v>0</v>
      </c>
      <c r="K22" s="31">
        <f>COUNTIFS(Total!X:X,$K$3,Total!W:W,B22,Total!O:O,DB!$G$5,Total!N:N,DB!$O$5,Total!M:M,DB!$G$9,Total!K:K,DB!$O$9,Total!C:C,$I$2)+COUNTIFS(Total!X:X,$K$3,Total!W:W,B22,Total!AA:AA,DB!$G$5,Total!AA:AA,DB!$O$5,Total!AA:AA,DB!$G$9,Total!AA:AA,DB!$O$9,Total!AA:AA,$I$2)+COUNTIFS(Total!X:X,$K$3,Total!W:W,B22,Total!O:O,DB!$G$5,Total!AA:AA,DB!$O$5,Total!AA:AA,DB!$G$9,Total!AA:AA,DB!$O$9,Total!AA:AA,$I$2)+COUNTIFS(Total!X:X,$K$3,Total!W:W,B22,Total!AA:AA,DB!$G$5,Total!N:N,DB!$O$5,Total!AA:AA,DB!$G$9,Total!AA:AA,DB!$O$9,Total!AA:AA,$I$2)+COUNTIFS(Total!X:X,$K$3,Total!W:W,B22,Total!AA:AA,DB!$G$5,Total!AA:AA,DB!$O$5,Total!M:M,DB!$G$9,Total!AA:AA,DB!$O$9,Total!AA:AA,$I$2)+COUNTIFS(Total!X:X,$K$3,Total!W:W,B22,Total!AA:AA,DB!$G$5,Total!AA:AA,DB!$O$5,Total!AA:AA,DB!$G$9,Total!K:K,DB!$O$9,Total!AA:AA,$I$2)+COUNTIFS(Total!X:X,$K$3,Total!W:W,B22,Total!AA:AA,DB!$G$5,Total!AA:AA,DB!$O$5,Total!AA:AA,DB!$G$9,Total!AA:AA,DB!$O$9,Total!C:C,$I$2)+COUNTIFS(Total!X:X,$K$3,Total!W:W,B22,Total!O:O,DB!$G$5,Total!N:N,DB!$O$5,Total!M:M,DB!$G$9,Total!AA:AA,DB!$O$9,Total!AA:AA,$I$2)+COUNTIFS(Total!X:X,$K$3,Total!W:W,B22,Total!O:O,DB!$G$5,Total!N:N,DB!$O$5,Total!AA:AA,DB!$G$9,Total!K:K,DB!$O$9,Total!AA:AA,$I$2)+COUNTIFS(Total!X:X,$K$3,Total!W:W,B22,Total!O:O,DB!$G$5,Total!N:N,DB!$O$5,Total!AA:AA,DB!$G$9,Total!AA:AA,DB!$O$9,Total!C:C,$I$2)+COUNTIFS(Total!X:X,$K$3,Total!W:W,B22,Total!O:O,DB!$G$5,Total!AA:AA,DB!$O$5,Total!M:M,DB!$G$9,Total!K:K,DB!$O$9,Total!AA:AA,$I$2)+COUNTIFS(Total!X:X,$K$3,Total!W:W,B22,Total!O:O,DB!$G$5,Total!AA:AA,DB!$O$5,Total!M:M,DB!$G$9,Total!AA:AA,DB!$O$9,Total!C:C,$I$2)+COUNTIFS(Total!X:X,$K$3,Total!W:W,B22,Total!O:O,DB!$G$5,Total!AA:AA,DB!$O$5,Total!AA:AA,DB!$G$9,Total!K:K,DB!$O$9,Total!C:C,$I$2)+COUNTIFS(Total!X:X,$K$3,Total!W:W,B22,Total!AA:AA,DB!$G$5,Total!N:N,DB!$O$5,Total!M:M,DB!$G$9,Total!K:K,DB!$O$9,Total!AA:AA,$I$2)+COUNTIFS(Total!X:X,$K$3,Total!W:W,B22,Total!AA:AA,DB!$G$5,Total!N:N,DB!$O$5,Total!M:M,DB!$G$9,Total!AA:AA,DB!$O$9,Total!C:C,$I$2)+COUNTIFS(Total!X:X,$K$3,Total!W:W,B22,Total!AA:AA,DB!$G$5,Total!N:N,DB!$O$5,Total!AA:AA,DB!$G$9,Total!K:K,DB!$O$9,Total!C:C,$I$2)+COUNTIFS(Total!X:X,$K$3,Total!W:W,B22,Total!AA:AA,DB!$G$5,Total!AA:AA,DB!$O$5,Total!M:M,DB!$G$9,Total!K:K,DB!$O$9,Total!C:C,$I$2)+COUNTIFS(Total!X:X,$K$3,Total!W:W,B22,Total!O:O,DB!$G$5,Total!N:N,DB!$O$5,Total!AA:AA,DB!$G$9,Total!AA:AA,DB!$O$9,Total!AA:AA,$I$2)+COUNTIFS(Total!X:X,$K$3,Total!W:W,B22,Total!O:O,DB!$G$5,Total!AA:AA,DB!$O$5,Total!M:M,DB!$G$9,Total!AA:AA,DB!$O$9,Total!AA:AA,$I$2)+COUNTIFS(Total!X:X,$K$3,Total!W:W,B22,Total!O:O,DB!$G$5,Total!AA:AA,DB!$O$5,Total!AA:AA,DB!$G$9,Total!K:K,DB!$O$9,Total!AA:AA,$I$2)+COUNTIFS(Total!X:X,$K$3,Total!W:W,B22,Total!O:O,DB!$G$5,Total!AA:AA,DB!$O$5,Total!AA:AA,DB!$G$9,Total!AA:AA,DB!$O$9,Total!C:C,$I$2)+COUNTIFS(Total!X:X,$K$3,Total!W:W,B22,Total!AA:AA,DB!$G$5,Total!N:N,DB!$O$5,Total!M:M,DB!$G$9,Total!AA:AA,DB!$O$9,Total!AA:AA,$I$2)+COUNTIFS(Total!X:X,$K$3,Total!W:W,B22,Total!AA:AA,DB!$G$5,Total!N:N,DB!$O$5,Total!AA:AA,DB!$G$9,Total!K:K,DB!$O$9,Total!AA:AA,$I$2)+COUNTIFS(Total!X:X,$K$3,Total!W:W,B22,Total!AA:AA,DB!$G$5,Total!N:N,DB!$O$5,Total!AA:AA,DB!$G$9,Total!AA:AA,DB!$O$9,Total!C:C,$I$2)+COUNTIFS(Total!X:X,$K$3,Total!W:W,B22,Total!AA:AA,DB!$G$5,Total!AA:AA,DB!$O$5,Total!M:M,DB!$G$9,Total!K:K,DB!$O$9,Total!AA:AA,$I$2)+COUNTIFS(Total!X:X,$K$3,Total!W:W,B22,Total!AA:AA,DB!$G$5,Total!AA:AA,DB!$O$5,Total!M:M,DB!$G$9,Total!AA:AA,DB!$O$9,Total!C:C,$I$2)+COUNTIFS(Total!X:X,$K$3,Total!W:W,B22,Total!AA:AA,DB!$G$5,Total!AA:AA,DB!$O$5,Total!AA:AA,DB!$G$9,Total!K:K,DB!$O$9,Total!C:C,$I$2)+COUNTIFS(Total!X:X,$K$3,Total!W:W,B22,Total!AA:AA,DB!$G$5,Total!N:N,DB!$O$5,Total!M:M,DB!$G$9,Total!K:K,DB!$O$9,Total!C:C,$I$2)+COUNTIFS(Total!X:X,$K$3,Total!W:W,B22,Total!O:O,DB!$G$5,Total!AA:AA,DB!$O$5,Total!M:M,DB!$G$9,Total!K:K,DB!$O$9,Total!C:C,$I$2)+COUNTIFS(Total!X:X,$K$3,Total!W:W,B22,Total!O:O,DB!$G$5,Total!N:N,DB!$O$5,Total!AA:AA,DB!$G$9,Total!K:K,DB!$O$9,Total!C:C,$I$2)+COUNTIFS(Total!X:X,$K$3,Total!W:W,B22,Total!O:O,DB!$G$5,Total!N:N,DB!$O$5,Total!M:M,DB!$G$9,Total!AA:AA,DB!$O$9,Total!C:C,$I$2)+COUNTIFS(Total!X:X,$K$3,Total!W:W,B22,Total!O:O,DB!$G$5,Total!N:N,DB!$O$5,Total!M:M,DB!$G$9,Total!K:K,DB!$O$9,Total!AA:AA,$I$2)</f>
        <v>0</v>
      </c>
      <c r="L22" s="31">
        <f>COUNTIFS(Total!X:X,$L$3,Total!W:W,B22,Total!O:O,DB!$G$5,Total!N:N,DB!$O$5,Total!M:M,DB!$G$9,Total!K:K,DB!$O$9,Total!C:C,$I$2)+COUNTIFS(Total!X:X,$L$3,Total!W:W,B22,Total!AA:AA,DB!$G$5,Total!AA:AA,DB!$O$5,Total!AA:AA,DB!$G$9,Total!AA:AA,DB!$O$9,Total!AA:AA,$I$2)+COUNTIFS(Total!X:X,$L$3,Total!W:W,B22,Total!O:O,DB!$G$5,Total!AA:AA,DB!$O$5,Total!AA:AA,DB!$G$9,Total!AA:AA,DB!$O$9,Total!AA:AA,$I$2)+COUNTIFS(Total!X:X,$L$3,Total!W:W,B22,Total!AA:AA,DB!$G$5,Total!N:N,DB!$O$5,Total!AA:AA,DB!$G$9,Total!AA:AA,DB!$O$9,Total!AA:AA,$I$2)+COUNTIFS(Total!X:X,$L$3,Total!W:W,B22,Total!AA:AA,DB!$G$5,Total!AA:AA,DB!$O$5,Total!M:M,DB!$G$9,Total!AA:AA,DB!$O$9,Total!AA:AA,$I$2)+COUNTIFS(Total!X:X,$L$3,Total!W:W,B22,Total!AA:AA,DB!$G$5,Total!AA:AA,DB!$O$5,Total!AA:AA,DB!$G$9,Total!K:K,DB!$O$9,Total!AA:AA,$I$2)+COUNTIFS(Total!X:X,$L$3,Total!W:W,B22,Total!AA:AA,DB!$G$5,Total!AA:AA,DB!$O$5,Total!AA:AA,DB!$G$9,Total!AA:AA,DB!$O$9,Total!C:C,$I$2)+COUNTIFS(Total!X:X,$L$3,Total!W:W,B22,Total!O:O,DB!$G$5,Total!N:N,DB!$O$5,Total!M:M,DB!$G$9,Total!AA:AA,DB!$O$9,Total!AA:AA,$I$2)+COUNTIFS(Total!X:X,$L$3,Total!W:W,B22,Total!O:O,DB!$G$5,Total!N:N,DB!$O$5,Total!AA:AA,DB!$G$9,Total!K:K,DB!$O$9,Total!AA:AA,$I$2)+COUNTIFS(Total!X:X,$L$3,Total!W:W,B22,Total!O:O,DB!$G$5,Total!N:N,DB!$O$5,Total!AA:AA,DB!$G$9,Total!AA:AA,DB!$O$9,Total!C:C,$I$2)+COUNTIFS(Total!X:X,$L$3,Total!W:W,B22,Total!O:O,DB!$G$5,Total!AA:AA,DB!$O$5,Total!M:M,DB!$G$9,Total!K:K,DB!$O$9,Total!AA:AA,$I$2)+COUNTIFS(Total!X:X,$L$3,Total!W:W,B22,Total!O:O,DB!$G$5,Total!AA:AA,DB!$O$5,Total!M:M,DB!$G$9,Total!AA:AA,DB!$O$9,Total!C:C,$I$2)+COUNTIFS(Total!X:X,$L$3,Total!W:W,B22,Total!O:O,DB!$G$5,Total!AA:AA,DB!$O$5,Total!AA:AA,DB!$G$9,Total!K:K,DB!$O$9,Total!C:C,$I$2)+COUNTIFS(Total!X:X,$L$3,Total!W:W,B22,Total!AA:AA,DB!$G$5,Total!N:N,DB!$O$5,Total!M:M,DB!$G$9,Total!K:K,DB!$O$9,Total!AA:AA,$I$2)+COUNTIFS(Total!X:X,$L$3,Total!W:W,B22,Total!AA:AA,DB!$G$5,Total!N:N,DB!$O$5,Total!M:M,DB!$G$9,Total!AA:AA,DB!$O$9,Total!C:C,$I$2)+COUNTIFS(Total!X:X,$L$3,Total!W:W,B22,Total!AA:AA,DB!$G$5,Total!N:N,DB!$O$5,Total!AA:AA,DB!$G$9,Total!K:K,DB!$O$9,Total!C:C,$I$2)+COUNTIFS(Total!X:X,$L$3,Total!W:W,B22,Total!AA:AA,DB!$G$5,Total!AA:AA,DB!$O$5,Total!M:M,DB!$G$9,Total!K:K,DB!$O$9,Total!C:C,$I$2)+COUNTIFS(Total!X:X,$L$3,Total!W:W,B22,Total!O:O,DB!$G$5,Total!N:N,DB!$O$5,Total!AA:AA,DB!$G$9,Total!AA:AA,DB!$O$9,Total!AA:AA,$I$2)+COUNTIFS(Total!X:X,$L$3,Total!W:W,B22,Total!O:O,DB!$G$5,Total!AA:AA,DB!$O$5,Total!M:M,DB!$G$9,Total!AA:AA,DB!$O$9,Total!AA:AA,$I$2)+COUNTIFS(Total!X:X,$L$3,Total!W:W,B22,Total!O:O,DB!$G$5,Total!AA:AA,DB!$O$5,Total!AA:AA,DB!$G$9,Total!K:K,DB!$O$9,Total!AA:AA,$I$2)+COUNTIFS(Total!X:X,$L$3,Total!W:W,B22,Total!O:O,DB!$G$5,Total!AA:AA,DB!$O$5,Total!AA:AA,DB!$G$9,Total!AA:AA,DB!$O$9,Total!C:C,$I$2)+COUNTIFS(Total!X:X,$L$3,Total!W:W,B22,Total!AA:AA,DB!$G$5,Total!N:N,DB!$O$5,Total!M:M,DB!$G$9,Total!AA:AA,DB!$O$9,Total!AA:AA,$I$2)+COUNTIFS(Total!X:X,$L$3,Total!W:W,B22,Total!AA:AA,DB!$G$5,Total!N:N,DB!$O$5,Total!AA:AA,DB!$G$9,Total!K:K,DB!$O$9,Total!AA:AA,$I$2)+COUNTIFS(Total!X:X,$L$3,Total!W:W,B22,Total!AA:AA,DB!$G$5,Total!N:N,DB!$O$5,Total!AA:AA,DB!$G$9,Total!AA:AA,DB!$O$9,Total!C:C,$I$2)+COUNTIFS(Total!X:X,$L$3,Total!W:W,B22,Total!AA:AA,DB!$G$5,Total!AA:AA,DB!$O$5,Total!M:M,DB!$G$9,Total!K:K,DB!$O$9,Total!AA:AA,$I$2)+COUNTIFS(Total!X:X,$L$3,Total!W:W,B22,Total!AA:AA,DB!$G$5,Total!AA:AA,DB!$O$5,Total!M:M,DB!$G$9,Total!AA:AA,DB!$O$9,Total!C:C,$I$2)+COUNTIFS(Total!X:X,$L$3,Total!W:W,B22,Total!AA:AA,DB!$G$5,Total!AA:AA,DB!$O$5,Total!AA:AA,DB!$G$9,Total!K:K,DB!$O$9,Total!C:C,$I$2)+COUNTIFS(Total!X:X,$L$3,Total!W:W,B22,Total!AA:AA,DB!$G$5,Total!N:N,DB!$O$5,Total!M:M,DB!$G$9,Total!K:K,DB!$O$9,Total!C:C,$I$2)+COUNTIFS(Total!X:X,$L$3,Total!W:W,B22,Total!O:O,DB!$G$5,Total!AA:AA,DB!$O$5,Total!M:M,DB!$G$9,Total!K:K,DB!$O$9,Total!C:C,$I$2)+COUNTIFS(Total!X:X,$L$3,Total!W:W,B22,Total!O:O,DB!$G$5,Total!N:N,DB!$O$5,Total!AA:AA,DB!$G$9,Total!K:K,DB!$O$9,Total!C:C,$I$2)+COUNTIFS(Total!X:X,$L$3,Total!W:W,B22,Total!O:O,DB!$G$5,Total!N:N,DB!$O$5,Total!M:M,DB!$G$9,Total!AA:AA,DB!$O$9,Total!C:C,$I$2)+COUNTIFS(Total!X:X,$L$3,Total!W:W,B22,Total!O:O,DB!$G$5,Total!N:N,DB!$O$5,Total!M:M,DB!$G$9,Total!K:K,DB!$O$9,Total!AA:AA,$I$2)</f>
        <v>0</v>
      </c>
      <c r="M22" s="31">
        <f>COUNTIFS(Total!X:X,$M$3,Total!W:W,B22,Total!O:O,DB!$G$5,Total!N:N,DB!$O$5,Total!M:M,DB!$G$9,Total!K:K,DB!$O$9,Total!C:C,$I$2)+COUNTIFS(Total!X:X,$M$3,Total!W:W,B22,Total!AA:AA,DB!$G$5,Total!AA:AA,DB!$O$5,Total!AA:AA,DB!$G$9,Total!AA:AA,DB!$O$9,Total!AA:AA,$I$2)+COUNTIFS(Total!X:X,$M$3,Total!W:W,B22,Total!O:O,DB!$G$5,Total!AA:AA,DB!$O$5,Total!AA:AA,DB!$G$9,Total!AA:AA,DB!$O$9,Total!AA:AA,$I$2)+COUNTIFS(Total!X:X,$M$3,Total!W:W,B22,Total!AA:AA,DB!$G$5,Total!N:N,DB!$O$5,Total!AA:AA,DB!$G$9,Total!AA:AA,DB!$O$9,Total!AA:AA,$I$2)+COUNTIFS(Total!X:X,$M$3,Total!W:W,B22,Total!AA:AA,DB!$G$5,Total!AA:AA,DB!$O$5,Total!M:M,DB!$G$9,Total!AA:AA,DB!$O$9,Total!AA:AA,$I$2)+COUNTIFS(Total!X:X,$M$3,Total!W:W,B22,Total!AA:AA,DB!$G$5,Total!AA:AA,DB!$O$5,Total!AA:AA,DB!$G$9,Total!K:K,DB!$O$9,Total!AA:AA,$I$2)+COUNTIFS(Total!X:X,$M$3,Total!W:W,B22,Total!AA:AA,DB!$G$5,Total!AA:AA,DB!$O$5,Total!AA:AA,DB!$G$9,Total!AA:AA,DB!$O$9,Total!C:C,$I$2)+COUNTIFS(Total!X:X,$M$3,Total!W:W,B22,Total!O:O,DB!$G$5,Total!N:N,DB!$O$5,Total!M:M,DB!$G$9,Total!AA:AA,DB!$O$9,Total!AA:AA,$I$2)+COUNTIFS(Total!X:X,$M$3,Total!W:W,B22,Total!O:O,DB!$G$5,Total!N:N,DB!$O$5,Total!AA:AA,DB!$G$9,Total!K:K,DB!$O$9,Total!AA:AA,$I$2)+COUNTIFS(Total!X:X,$M$3,Total!W:W,B22,Total!O:O,DB!$G$5,Total!N:N,DB!$O$5,Total!AA:AA,DB!$G$9,Total!AA:AA,DB!$O$9,Total!C:C,$I$2)+COUNTIFS(Total!X:X,$M$3,Total!W:W,B22,Total!O:O,DB!$G$5,Total!AA:AA,DB!$O$5,Total!M:M,DB!$G$9,Total!K:K,DB!$O$9,Total!AA:AA,$I$2)+COUNTIFS(Total!X:X,$M$3,Total!W:W,B22,Total!O:O,DB!$G$5,Total!AA:AA,DB!$O$5,Total!M:M,DB!$G$9,Total!AA:AA,DB!$O$9,Total!C:C,$I$2)+COUNTIFS(Total!X:X,$M$3,Total!W:W,B22,Total!O:O,DB!$G$5,Total!AA:AA,DB!$O$5,Total!AA:AA,DB!$G$9,Total!K:K,DB!$O$9,Total!C:C,$I$2)+COUNTIFS(Total!X:X,$M$3,Total!W:W,B22,Total!AA:AA,DB!$G$5,Total!N:N,DB!$O$5,Total!M:M,DB!$G$9,Total!K:K,DB!$O$9,Total!AA:AA,$I$2)+COUNTIFS(Total!X:X,$M$3,Total!W:W,B22,Total!AA:AA,DB!$G$5,Total!N:N,DB!$O$5,Total!M:M,DB!$G$9,Total!AA:AA,DB!$O$9,Total!C:C,$I$2)+COUNTIFS(Total!X:X,$M$3,Total!W:W,B22,Total!AA:AA,DB!$G$5,Total!N:N,DB!$O$5,Total!AA:AA,DB!$G$9,Total!K:K,DB!$O$9,Total!C:C,$I$2)+COUNTIFS(Total!X:X,$M$3,Total!W:W,B22,Total!AA:AA,DB!$G$5,Total!AA:AA,DB!$O$5,Total!M:M,DB!$G$9,Total!K:K,DB!$O$9,Total!C:C,$I$2)+COUNTIFS(Total!X:X,$M$3,Total!W:W,B22,Total!O:O,DB!$G$5,Total!N:N,DB!$O$5,Total!AA:AA,DB!$G$9,Total!AA:AA,DB!$O$9,Total!AA:AA,$I$2)+COUNTIFS(Total!X:X,$M$3,Total!W:W,B22,Total!O:O,DB!$G$5,Total!AA:AA,DB!$O$5,Total!M:M,DB!$G$9,Total!AA:AA,DB!$O$9,Total!AA:AA,$I$2)+COUNTIFS(Total!X:X,$M$3,Total!W:W,B22,Total!O:O,DB!$G$5,Total!AA:AA,DB!$O$5,Total!AA:AA,DB!$G$9,Total!K:K,DB!$O$9,Total!AA:AA,$I$2)+COUNTIFS(Total!X:X,$M$3,Total!W:W,B22,Total!O:O,DB!$G$5,Total!AA:AA,DB!$O$5,Total!AA:AA,DB!$G$9,Total!AA:AA,DB!$O$9,Total!C:C,$I$2)+COUNTIFS(Total!X:X,$M$3,Total!W:W,B22,Total!AA:AA,DB!$G$5,Total!N:N,DB!$O$5,Total!M:M,DB!$G$9,Total!AA:AA,DB!$O$9,Total!AA:AA,$I$2)+COUNTIFS(Total!X:X,$M$3,Total!W:W,B22,Total!AA:AA,DB!$G$5,Total!N:N,DB!$O$5,Total!AA:AA,DB!$G$9,Total!K:K,DB!$O$9,Total!AA:AA,$I$2)+COUNTIFS(Total!X:X,$M$3,Total!W:W,B22,Total!AA:AA,DB!$G$5,Total!N:N,DB!$O$5,Total!AA:AA,DB!$G$9,Total!AA:AA,DB!$O$9,Total!C:C,$I$2)+COUNTIFS(Total!X:X,$M$3,Total!W:W,B22,Total!AA:AA,DB!$G$5,Total!AA:AA,DB!$O$5,Total!M:M,DB!$G$9,Total!K:K,DB!$O$9,Total!AA:AA,$I$2)+COUNTIFS(Total!X:X,$M$3,Total!W:W,B22,Total!AA:AA,DB!$G$5,Total!AA:AA,DB!$O$5,Total!M:M,DB!$G$9,Total!AA:AA,DB!$O$9,Total!C:C,$I$2)+COUNTIFS(Total!X:X,$M$3,Total!W:W,B22,Total!AA:AA,DB!$G$5,Total!AA:AA,DB!$O$5,Total!AA:AA,DB!$G$9,Total!K:K,DB!$O$9,Total!C:C,$I$2)+COUNTIFS(Total!X:X,$M$3,Total!W:W,B22,Total!AA:AA,DB!$G$5,Total!N:N,DB!$O$5,Total!M:M,DB!$G$9,Total!K:K,DB!$O$9,Total!C:C,$I$2)+COUNTIFS(Total!X:X,$M$3,Total!W:W,B22,Total!O:O,DB!$G$5,Total!AA:AA,DB!$O$5,Total!M:M,DB!$G$9,Total!K:K,DB!$O$9,Total!C:C,$I$2)+COUNTIFS(Total!X:X,$M$3,Total!W:W,B22,Total!O:O,DB!$G$5,Total!N:N,DB!$O$5,Total!AA:AA,DB!$G$9,Total!K:K,DB!$O$9,Total!C:C,$I$2)+COUNTIFS(Total!X:X,$M$3,Total!W:W,B22,Total!O:O,DB!$G$5,Total!N:N,DB!$O$5,Total!M:M,DB!$G$9,Total!AA:AA,DB!$O$9,Total!C:C,$I$2)+COUNTIFS(Total!X:X,$M$3,Total!W:W,B22,Total!O:O,DB!$G$5,Total!N:N,DB!$O$5,Total!M:M,DB!$G$9,Total!K:K,DB!$O$9,Total!AA:AA,$I$2)</f>
        <v>0</v>
      </c>
      <c r="N22" s="31">
        <f>COUNTIFS(Total!X:X,$N$3,Total!W:W,B22,Total!O:O,DB!$G$5,Total!N:N,DB!$O$5,Total!M:M,DB!$G$9,Total!K:K,DB!$O$9,Total!C:C,$I$2)+COUNTIFS(Total!X:X,$N$3,Total!W:W,B22,Total!AA:AA,DB!$G$5,Total!AA:AA,DB!$O$5,Total!AA:AA,DB!$G$9,Total!AA:AA,DB!$O$9,Total!AA:AA,$I$2)+COUNTIFS(Total!X:X,$N$3,Total!W:W,B22,Total!O:O,DB!$G$5,Total!AA:AA,DB!$O$5,Total!AA:AA,DB!$G$9,Total!AA:AA,DB!$O$9,Total!AA:AA,$I$2)+COUNTIFS(Total!X:X,$N$3,Total!W:W,B22,Total!AA:AA,DB!$G$5,Total!N:N,DB!$O$5,Total!AA:AA,DB!$G$9,Total!AA:AA,DB!$O$9,Total!AA:AA,$I$2)+COUNTIFS(Total!X:X,$N$3,Total!W:W,B22,Total!AA:AA,DB!$G$5,Total!AA:AA,DB!$O$5,Total!M:M,DB!$G$9,Total!AA:AA,DB!$O$9,Total!AA:AA,$I$2)+COUNTIFS(Total!X:X,$N$3,Total!W:W,B22,Total!AA:AA,DB!$G$5,Total!AA:AA,DB!$O$5,Total!AA:AA,DB!$G$9,Total!K:K,DB!$O$9,Total!AA:AA,$I$2)+COUNTIFS(Total!X:X,$N$3,Total!W:W,B22,Total!AA:AA,DB!$G$5,Total!AA:AA,DB!$O$5,Total!AA:AA,DB!$G$9,Total!AA:AA,DB!$O$9,Total!C:C,$I$2)+COUNTIFS(Total!X:X,$N$3,Total!W:W,B22,Total!O:O,DB!$G$5,Total!N:N,DB!$O$5,Total!M:M,DB!$G$9,Total!AA:AA,DB!$O$9,Total!AA:AA,$I$2)+COUNTIFS(Total!X:X,$N$3,Total!W:W,B22,Total!O:O,DB!$G$5,Total!N:N,DB!$O$5,Total!AA:AA,DB!$G$9,Total!K:K,DB!$O$9,Total!AA:AA,$I$2)+COUNTIFS(Total!X:X,$N$3,Total!W:W,B22,Total!O:O,DB!$G$5,Total!N:N,DB!$O$5,Total!AA:AA,DB!$G$9,Total!AA:AA,DB!$O$9,Total!C:C,$I$2)+COUNTIFS(Total!X:X,$N$3,Total!W:W,B22,Total!O:O,DB!$G$5,Total!AA:AA,DB!$O$5,Total!M:M,DB!$G$9,Total!K:K,DB!$O$9,Total!AA:AA,$I$2)+COUNTIFS(Total!X:X,$N$3,Total!W:W,B22,Total!O:O,DB!$G$5,Total!AA:AA,DB!$O$5,Total!M:M,DB!$G$9,Total!AA:AA,DB!$O$9,Total!C:C,$I$2)+COUNTIFS(Total!X:X,$N$3,Total!W:W,B22,Total!O:O,DB!$G$5,Total!AA:AA,DB!$O$5,Total!AA:AA,DB!$G$9,Total!K:K,DB!$O$9,Total!C:C,$I$2)+COUNTIFS(Total!X:X,$N$3,Total!W:W,B22,Total!AA:AA,DB!$G$5,Total!N:N,DB!$O$5,Total!M:M,DB!$G$9,Total!K:K,DB!$O$9,Total!AA:AA,$I$2)+COUNTIFS(Total!X:X,$N$3,Total!W:W,B22,Total!AA:AA,DB!$G$5,Total!N:N,DB!$O$5,Total!M:M,DB!$G$9,Total!AA:AA,DB!$O$9,Total!C:C,$I$2)+COUNTIFS(Total!X:X,$N$3,Total!W:W,B22,Total!AA:AA,DB!$G$5,Total!N:N,DB!$O$5,Total!AA:AA,DB!$G$9,Total!K:K,DB!$O$9,Total!C:C,$I$2)+COUNTIFS(Total!X:X,$N$3,Total!W:W,B22,Total!AA:AA,DB!$G$5,Total!AA:AA,DB!$O$5,Total!M:M,DB!$G$9,Total!K:K,DB!$O$9,Total!C:C,$I$2)+COUNTIFS(Total!X:X,$N$3,Total!W:W,B22,Total!O:O,DB!$G$5,Total!N:N,DB!$O$5,Total!AA:AA,DB!$G$9,Total!AA:AA,DB!$O$9,Total!AA:AA,$I$2)+COUNTIFS(Total!X:X,$N$3,Total!W:W,B22,Total!O:O,DB!$G$5,Total!AA:AA,DB!$O$5,Total!M:M,DB!$G$9,Total!AA:AA,DB!$O$9,Total!AA:AA,$I$2)+COUNTIFS(Total!X:X,$N$3,Total!W:W,B22,Total!O:O,DB!$G$5,Total!AA:AA,DB!$O$5,Total!AA:AA,DB!$G$9,Total!K:K,DB!$O$9,Total!AA:AA,$I$2)+COUNTIFS(Total!X:X,$N$3,Total!W:W,B22,Total!O:O,DB!$G$5,Total!AA:AA,DB!$O$5,Total!AA:AA,DB!$G$9,Total!AA:AA,DB!$O$9,Total!C:C,$I$2)+COUNTIFS(Total!X:X,$N$3,Total!W:W,B22,Total!AA:AA,DB!$G$5,Total!N:N,DB!$O$5,Total!M:M,DB!$G$9,Total!AA:AA,DB!$O$9,Total!AA:AA,$I$2)+COUNTIFS(Total!X:X,$N$3,Total!W:W,B22,Total!AA:AA,DB!$G$5,Total!N:N,DB!$O$5,Total!AA:AA,DB!$G$9,Total!K:K,DB!$O$9,Total!AA:AA,$I$2)+COUNTIFS(Total!X:X,$N$3,Total!W:W,B22,Total!AA:AA,DB!$G$5,Total!N:N,DB!$O$5,Total!AA:AA,DB!$G$9,Total!AA:AA,DB!$O$9,Total!C:C,$I$2)+COUNTIFS(Total!X:X,$N$3,Total!W:W,B22,Total!AA:AA,DB!$G$5,Total!AA:AA,DB!$O$5,Total!M:M,DB!$G$9,Total!K:K,DB!$O$9,Total!AA:AA,$I$2)+COUNTIFS(Total!X:X,$N$3,Total!W:W,B22,Total!AA:AA,DB!$G$5,Total!AA:AA,DB!$O$5,Total!M:M,DB!$G$9,Total!AA:AA,DB!$O$9,Total!C:C,$I$2)+COUNTIFS(Total!X:X,$N$3,Total!W:W,B22,Total!AA:AA,DB!$G$5,Total!AA:AA,DB!$O$5,Total!AA:AA,DB!$G$9,Total!K:K,DB!$O$9,Total!C:C,$I$2)+COUNTIFS(Total!X:X,$N$3,Total!W:W,B22,Total!AA:AA,DB!$G$5,Total!N:N,DB!$O$5,Total!M:M,DB!$G$9,Total!K:K,DB!$O$9,Total!C:C,$I$2)+COUNTIFS(Total!X:X,$N$3,Total!W:W,B22,Total!O:O,DB!$G$5,Total!AA:AA,DB!$O$5,Total!M:M,DB!$G$9,Total!K:K,DB!$O$9,Total!C:C,$I$2)+COUNTIFS(Total!X:X,$N$3,Total!W:W,B22,Total!O:O,DB!$G$5,Total!N:N,DB!$O$5,Total!AA:AA,DB!$G$9,Total!K:K,DB!$O$9,Total!C:C,$I$2)+COUNTIFS(Total!X:X,$N$3,Total!W:W,B22,Total!O:O,DB!$G$5,Total!N:N,DB!$O$5,Total!M:M,DB!$G$9,Total!AA:AA,DB!$O$9,Total!C:C,$I$2)+COUNTIFS(Total!X:X,$N$3,Total!W:W,B22,Total!O:O,DB!$G$5,Total!N:N,DB!$O$5,Total!M:M,DB!$G$9,Total!K:K,DB!$O$9,Total!AA:AA,$I$2)</f>
        <v>0</v>
      </c>
      <c r="O22" s="31">
        <f>COUNTIFS(Total!X:X,$O$3,Total!W:W,B22,Total!O:O,DB!$G$5,Total!N:N,DB!$O$5,Total!M:M,DB!$G$9,Total!K:K,DB!$O$9,Total!C:C,$I$2)+COUNTIFS(Total!X:X,$O$3,Total!W:W,B22,Total!AA:AA,DB!$G$5,Total!AA:AA,DB!$O$5,Total!AA:AA,DB!$G$9,Total!AA:AA,DB!$O$9,Total!AA:AA,$I$2)+COUNTIFS(Total!X:X,$O$3,Total!W:W,B22,Total!O:O,DB!$G$5,Total!AA:AA,DB!$O$5,Total!AA:AA,DB!$G$9,Total!AA:AA,DB!$O$9,Total!AA:AA,$I$2)+COUNTIFS(Total!X:X,$O$3,Total!W:W,B22,Total!AA:AA,DB!$G$5,Total!N:N,DB!$O$5,Total!AA:AA,DB!$G$9,Total!AA:AA,DB!$O$9,Total!AA:AA,$I$2)+COUNTIFS(Total!X:X,$O$3,Total!W:W,B22,Total!AA:AA,DB!$G$5,Total!AA:AA,DB!$O$5,Total!M:M,DB!$G$9,Total!AA:AA,DB!$O$9,Total!AA:AA,$I$2)+COUNTIFS(Total!X:X,$O$3,Total!W:W,B22,Total!AA:AA,DB!$G$5,Total!AA:AA,DB!$O$5,Total!AA:AA,DB!$G$9,Total!K:K,DB!$O$9,Total!AA:AA,$I$2)+COUNTIFS(Total!X:X,$O$3,Total!W:W,B22,Total!AA:AA,DB!$G$5,Total!AA:AA,DB!$O$5,Total!AA:AA,DB!$G$9,Total!AA:AA,DB!$O$9,Total!C:C,$I$2)+COUNTIFS(Total!X:X,$O$3,Total!W:W,B22,Total!O:O,DB!$G$5,Total!N:N,DB!$O$5,Total!M:M,DB!$G$9,Total!AA:AA,DB!$O$9,Total!AA:AA,$I$2)+COUNTIFS(Total!X:X,$O$3,Total!W:W,B22,Total!O:O,DB!$G$5,Total!N:N,DB!$O$5,Total!AA:AA,DB!$G$9,Total!K:K,DB!$O$9,Total!AA:AA,$I$2)+COUNTIFS(Total!X:X,$O$3,Total!W:W,B22,Total!O:O,DB!$G$5,Total!N:N,DB!$O$5,Total!AA:AA,DB!$G$9,Total!AA:AA,DB!$O$9,Total!C:C,$I$2)+COUNTIFS(Total!X:X,$O$3,Total!W:W,B22,Total!O:O,DB!$G$5,Total!AA:AA,DB!$O$5,Total!M:M,DB!$G$9,Total!K:K,DB!$O$9,Total!AA:AA,$I$2)+COUNTIFS(Total!X:X,$O$3,Total!W:W,B22,Total!O:O,DB!$G$5,Total!AA:AA,DB!$O$5,Total!M:M,DB!$G$9,Total!AA:AA,DB!$O$9,Total!C:C,$I$2)+COUNTIFS(Total!X:X,$O$3,Total!W:W,B22,Total!O:O,DB!$G$5,Total!AA:AA,DB!$O$5,Total!AA:AA,DB!$G$9,Total!K:K,DB!$O$9,Total!C:C,$I$2)+COUNTIFS(Total!X:X,$O$3,Total!W:W,B22,Total!AA:AA,DB!$G$5,Total!N:N,DB!$O$5,Total!M:M,DB!$G$9,Total!K:K,DB!$O$9,Total!AA:AA,$I$2)+COUNTIFS(Total!X:X,$O$3,Total!W:W,B22,Total!AA:AA,DB!$G$5,Total!N:N,DB!$O$5,Total!M:M,DB!$G$9,Total!AA:AA,DB!$O$9,Total!C:C,$I$2)+COUNTIFS(Total!X:X,$O$3,Total!W:W,B22,Total!AA:AA,DB!$G$5,Total!N:N,DB!$O$5,Total!AA:AA,DB!$G$9,Total!K:K,DB!$O$9,Total!C:C,$I$2)+COUNTIFS(Total!X:X,$O$3,Total!W:W,B22,Total!AA:AA,DB!$G$5,Total!AA:AA,DB!$O$5,Total!M:M,DB!$G$9,Total!K:K,DB!$O$9,Total!C:C,$I$2)+COUNTIFS(Total!X:X,$O$3,Total!W:W,B22,Total!O:O,DB!$G$5,Total!N:N,DB!$O$5,Total!AA:AA,DB!$G$9,Total!AA:AA,DB!$O$9,Total!AA:AA,$I$2)+COUNTIFS(Total!X:X,$O$3,Total!W:W,B22,Total!O:O,DB!$G$5,Total!AA:AA,DB!$O$5,Total!M:M,DB!$G$9,Total!AA:AA,DB!$O$9,Total!AA:AA,$I$2)+COUNTIFS(Total!X:X,$O$3,Total!W:W,B22,Total!O:O,DB!$G$5,Total!AA:AA,DB!$O$5,Total!AA:AA,DB!$G$9,Total!K:K,DB!$O$9,Total!AA:AA,$I$2)+COUNTIFS(Total!X:X,$O$3,Total!W:W,B22,Total!O:O,DB!$G$5,Total!AA:AA,DB!$O$5,Total!AA:AA,DB!$G$9,Total!AA:AA,DB!$O$9,Total!C:C,$I$2)+COUNTIFS(Total!X:X,$O$3,Total!W:W,B22,Total!AA:AA,DB!$G$5,Total!N:N,DB!$O$5,Total!M:M,DB!$G$9,Total!AA:AA,DB!$O$9,Total!AA:AA,$I$2)+COUNTIFS(Total!X:X,$O$3,Total!W:W,B22,Total!AA:AA,DB!$G$5,Total!N:N,DB!$O$5,Total!AA:AA,DB!$G$9,Total!K:K,DB!$O$9,Total!AA:AA,$I$2)+COUNTIFS(Total!X:X,$O$3,Total!W:W,B22,Total!AA:AA,DB!$G$5,Total!N:N,DB!$O$5,Total!AA:AA,DB!$G$9,Total!AA:AA,DB!$O$9,Total!C:C,$I$2)+COUNTIFS(Total!X:X,$O$3,Total!W:W,B22,Total!AA:AA,DB!$G$5,Total!AA:AA,DB!$O$5,Total!M:M,DB!$G$9,Total!K:K,DB!$O$9,Total!AA:AA,$I$2)+COUNTIFS(Total!X:X,$O$3,Total!W:W,B22,Total!AA:AA,DB!$G$5,Total!AA:AA,DB!$O$5,Total!M:M,DB!$G$9,Total!AA:AA,DB!$O$9,Total!C:C,$I$2)+COUNTIFS(Total!X:X,$O$3,Total!W:W,B22,Total!AA:AA,DB!$G$5,Total!AA:AA,DB!$O$5,Total!AA:AA,DB!$G$9,Total!K:K,DB!$O$9,Total!C:C,$I$2)+COUNTIFS(Total!X:X,$O$3,Total!W:W,B22,Total!AA:AA,DB!$G$5,Total!N:N,DB!$O$5,Total!M:M,DB!$G$9,Total!K:K,DB!$O$9,Total!C:C,$I$2)+COUNTIFS(Total!X:X,$O$3,Total!W:W,B22,Total!O:O,DB!$G$5,Total!AA:AA,DB!$O$5,Total!M:M,DB!$G$9,Total!K:K,DB!$O$9,Total!C:C,$I$2)+COUNTIFS(Total!X:X,$O$3,Total!W:W,B22,Total!O:O,DB!$G$5,Total!N:N,DB!$O$5,Total!AA:AA,DB!$G$9,Total!K:K,DB!$O$9,Total!C:C,$I$2)+COUNTIFS(Total!X:X,$O$3,Total!W:W,B22,Total!O:O,DB!$G$5,Total!N:N,DB!$O$5,Total!M:M,DB!$G$9,Total!AA:AA,DB!$O$9,Total!C:C,$I$2)+COUNTIFS(Total!X:X,$O$3,Total!W:W,B22,Total!O:O,DB!$G$5,Total!N:N,DB!$O$5,Total!M:M,DB!$G$9,Total!K:K,DB!$O$9,Total!AA:AA,$I$2)</f>
        <v>0</v>
      </c>
      <c r="P22" s="31">
        <f>COUNTIFS(Total!X:X,$P$3,Total!W:W,B22,Total!O:O,DB!$G$5,Total!N:N,DB!$O$5,Total!M:M,DB!$G$9,Total!K:K,DB!$O$9,Total!C:C,$I$2)+COUNTIFS(Total!X:X,$P$3,Total!W:W,B22,Total!AA:AA,DB!$G$5,Total!AA:AA,DB!$O$5,Total!AA:AA,DB!$G$9,Total!AA:AA,DB!$O$9,Total!AA:AA,$I$2)+COUNTIFS(Total!X:X,$P$3,Total!W:W,B22,Total!O:O,DB!$G$5,Total!AA:AA,DB!$O$5,Total!AA:AA,DB!$G$9,Total!AA:AA,DB!$O$9,Total!AA:AA,$I$2)+COUNTIFS(Total!X:X,$P$3,Total!W:W,B22,Total!AA:AA,DB!$G$5,Total!N:N,DB!$O$5,Total!AA:AA,DB!$G$9,Total!AA:AA,DB!$O$9,Total!AA:AA,$I$2)+COUNTIFS(Total!X:X,$P$3,Total!W:W,B22,Total!AA:AA,DB!$G$5,Total!AA:AA,DB!$O$5,Total!M:M,DB!$G$9,Total!AA:AA,DB!$O$9,Total!AA:AA,$I$2)+COUNTIFS(Total!X:X,$P$3,Total!W:W,B22,Total!AA:AA,DB!$G$5,Total!AA:AA,DB!$O$5,Total!AA:AA,DB!$G$9,Total!K:K,DB!$O$9,Total!AA:AA,$I$2)+COUNTIFS(Total!X:X,$P$3,Total!W:W,B22,Total!AA:AA,DB!$G$5,Total!AA:AA,DB!$O$5,Total!AA:AA,DB!$G$9,Total!AA:AA,DB!$O$9,Total!C:C,$I$2)+COUNTIFS(Total!X:X,$P$3,Total!W:W,B22,Total!O:O,DB!$G$5,Total!N:N,DB!$O$5,Total!M:M,DB!$G$9,Total!AA:AA,DB!$O$9,Total!AA:AA,$I$2)+COUNTIFS(Total!X:X,$P$3,Total!W:W,B22,Total!O:O,DB!$G$5,Total!N:N,DB!$O$5,Total!AA:AA,DB!$G$9,Total!K:K,DB!$O$9,Total!AA:AA,$I$2)+COUNTIFS(Total!X:X,$P$3,Total!W:W,B22,Total!O:O,DB!$G$5,Total!N:N,DB!$O$5,Total!AA:AA,DB!$G$9,Total!AA:AA,DB!$O$9,Total!C:C,$I$2)+COUNTIFS(Total!X:X,$P$3,Total!W:W,B22,Total!O:O,DB!$G$5,Total!AA:AA,DB!$O$5,Total!M:M,DB!$G$9,Total!K:K,DB!$O$9,Total!AA:AA,$I$2)+COUNTIFS(Total!X:X,$P$3,Total!W:W,B22,Total!O:O,DB!$G$5,Total!AA:AA,DB!$O$5,Total!M:M,DB!$G$9,Total!AA:AA,DB!$O$9,Total!C:C,$I$2)+COUNTIFS(Total!X:X,$P$3,Total!W:W,B22,Total!O:O,DB!$G$5,Total!AA:AA,DB!$O$5,Total!AA:AA,DB!$G$9,Total!K:K,DB!$O$9,Total!C:C,$I$2)+COUNTIFS(Total!X:X,$P$3,Total!W:W,B22,Total!AA:AA,DB!$G$5,Total!N:N,DB!$O$5,Total!M:M,DB!$G$9,Total!K:K,DB!$O$9,Total!AA:AA,$I$2)+COUNTIFS(Total!X:X,$P$3,Total!W:W,B22,Total!AA:AA,DB!$G$5,Total!N:N,DB!$O$5,Total!M:M,DB!$G$9,Total!AA:AA,DB!$O$9,Total!C:C,$I$2)+COUNTIFS(Total!X:X,$P$3,Total!W:W,B22,Total!AA:AA,DB!$G$5,Total!N:N,DB!$O$5,Total!AA:AA,DB!$G$9,Total!K:K,DB!$O$9,Total!C:C,$I$2)+COUNTIFS(Total!X:X,$P$3,Total!W:W,B22,Total!AA:AA,DB!$G$5,Total!AA:AA,DB!$O$5,Total!M:M,DB!$G$9,Total!K:K,DB!$O$9,Total!C:C,$I$2)+COUNTIFS(Total!X:X,$P$3,Total!W:W,B22,Total!O:O,DB!$G$5,Total!N:N,DB!$O$5,Total!AA:AA,DB!$G$9,Total!AA:AA,DB!$O$9,Total!AA:AA,$I$2)+COUNTIFS(Total!X:X,$P$3,Total!W:W,B22,Total!O:O,DB!$G$5,Total!AA:AA,DB!$O$5,Total!M:M,DB!$G$9,Total!AA:AA,DB!$O$9,Total!AA:AA,$I$2)+COUNTIFS(Total!X:X,$P$3,Total!W:W,B22,Total!O:O,DB!$G$5,Total!AA:AA,DB!$O$5,Total!AA:AA,DB!$G$9,Total!K:K,DB!$O$9,Total!AA:AA,$I$2)+COUNTIFS(Total!X:X,$P$3,Total!W:W,B22,Total!O:O,DB!$G$5,Total!AA:AA,DB!$O$5,Total!AA:AA,DB!$G$9,Total!AA:AA,DB!$O$9,Total!C:C,$I$2)+COUNTIFS(Total!X:X,$P$3,Total!W:W,B22,Total!AA:AA,DB!$G$5,Total!N:N,DB!$O$5,Total!M:M,DB!$G$9,Total!AA:AA,DB!$O$9,Total!AA:AA,$I$2)+COUNTIFS(Total!X:X,$P$3,Total!W:W,B22,Total!AA:AA,DB!$G$5,Total!N:N,DB!$O$5,Total!AA:AA,DB!$G$9,Total!K:K,DB!$O$9,Total!AA:AA,$I$2)+COUNTIFS(Total!X:X,$P$3,Total!W:W,B22,Total!AA:AA,DB!$G$5,Total!N:N,DB!$O$5,Total!AA:AA,DB!$G$9,Total!AA:AA,DB!$O$9,Total!C:C,$I$2)+COUNTIFS(Total!X:X,$P$3,Total!W:W,B22,Total!AA:AA,DB!$G$5,Total!AA:AA,DB!$O$5,Total!M:M,DB!$G$9,Total!K:K,DB!$O$9,Total!AA:AA,$I$2)+COUNTIFS(Total!X:X,$P$3,Total!W:W,B22,Total!AA:AA,DB!$G$5,Total!AA:AA,DB!$O$5,Total!M:M,DB!$G$9,Total!AA:AA,DB!$O$9,Total!C:C,$I$2)+COUNTIFS(Total!X:X,$P$3,Total!W:W,B22,Total!AA:AA,DB!$G$5,Total!AA:AA,DB!$O$5,Total!AA:AA,DB!$G$9,Total!K:K,DB!$O$9,Total!C:C,$I$2)+COUNTIFS(Total!X:X,$P$3,Total!W:W,B22,Total!AA:AA,DB!$G$5,Total!N:N,DB!$O$5,Total!M:M,DB!$G$9,Total!K:K,DB!$O$9,Total!C:C,$I$2)+COUNTIFS(Total!X:X,$P$3,Total!W:W,B22,Total!O:O,DB!$G$5,Total!AA:AA,DB!$O$5,Total!M:M,DB!$G$9,Total!K:K,DB!$O$9,Total!C:C,$I$2)+COUNTIFS(Total!X:X,$P$3,Total!W:W,B22,Total!O:O,DB!$G$5,Total!N:N,DB!$O$5,Total!AA:AA,DB!$G$9,Total!K:K,DB!$O$9,Total!C:C,$I$2)+COUNTIFS(Total!X:X,$P$3,Total!W:W,B22,Total!O:O,DB!$G$5,Total!N:N,DB!$O$5,Total!M:M,DB!$G$9,Total!AA:AA,DB!$O$9,Total!C:C,$I$2)+COUNTIFS(Total!X:X,$P$3,Total!W:W,B22,Total!O:O,DB!$G$5,Total!N:N,DB!$O$5,Total!M:M,DB!$G$9,Total!K:K,DB!$O$9,Total!AA:AA,$I$2)</f>
        <v>0</v>
      </c>
      <c r="Q22" s="31">
        <f>COUNTIFS(Total!X:X,$Q$3,Total!W:W,B22,Total!O:O,DB!$G$5,Total!N:N,DB!$O$5,Total!M:M,DB!$G$9,Total!K:K,DB!$O$9,Total!C:C,$I$2)+COUNTIFS(Total!X:X,$Q$3,Total!W:W,B22,Total!AA:AA,DB!$G$5,Total!AA:AA,DB!$O$5,Total!AA:AA,DB!$G$9,Total!AA:AA,DB!$O$9,Total!AA:AA,$I$2)+COUNTIFS(Total!X:X,$Q$3,Total!W:W,B22,Total!O:O,DB!$G$5,Total!AA:AA,DB!$O$5,Total!AA:AA,DB!$G$9,Total!AA:AA,DB!$O$9,Total!AA:AA,$I$2)+COUNTIFS(Total!X:X,$Q$3,Total!W:W,B22,Total!AA:AA,DB!$G$5,Total!N:N,DB!$O$5,Total!AA:AA,DB!$G$9,Total!AA:AA,DB!$O$9,Total!AA:AA,$I$2)+COUNTIFS(Total!X:X,$Q$3,Total!W:W,B22,Total!AA:AA,DB!$G$5,Total!AA:AA,DB!$O$5,Total!M:M,DB!$G$9,Total!AA:AA,DB!$O$9,Total!AA:AA,$I$2)+COUNTIFS(Total!X:X,$Q$3,Total!W:W,B22,Total!AA:AA,DB!$G$5,Total!AA:AA,DB!$O$5,Total!AA:AA,DB!$G$9,Total!K:K,DB!$O$9,Total!AA:AA,$I$2)+COUNTIFS(Total!X:X,$Q$3,Total!W:W,B22,Total!AA:AA,DB!$G$5,Total!AA:AA,DB!$O$5,Total!AA:AA,DB!$G$9,Total!AA:AA,DB!$O$9,Total!C:C,$I$2)+COUNTIFS(Total!X:X,$Q$3,Total!W:W,B22,Total!O:O,DB!$G$5,Total!N:N,DB!$O$5,Total!M:M,DB!$G$9,Total!AA:AA,DB!$O$9,Total!AA:AA,$I$2)+COUNTIFS(Total!X:X,$Q$3,Total!W:W,B22,Total!O:O,DB!$G$5,Total!N:N,DB!$O$5,Total!AA:AA,DB!$G$9,Total!K:K,DB!$O$9,Total!AA:AA,$I$2)+COUNTIFS(Total!X:X,$Q$3,Total!W:W,B22,Total!O:O,DB!$G$5,Total!N:N,DB!$O$5,Total!AA:AA,DB!$G$9,Total!AA:AA,DB!$O$9,Total!C:C,$I$2)+COUNTIFS(Total!X:X,$Q$3,Total!W:W,B22,Total!O:O,DB!$G$5,Total!AA:AA,DB!$O$5,Total!M:M,DB!$G$9,Total!K:K,DB!$O$9,Total!AA:AA,$I$2)+COUNTIFS(Total!X:X,$Q$3,Total!W:W,B22,Total!O:O,DB!$G$5,Total!AA:AA,DB!$O$5,Total!M:M,DB!$G$9,Total!AA:AA,DB!$O$9,Total!C:C,$I$2)+COUNTIFS(Total!X:X,$Q$3,Total!W:W,B22,Total!O:O,DB!$G$5,Total!AA:AA,DB!$O$5,Total!AA:AA,DB!$G$9,Total!K:K,DB!$O$9,Total!C:C,$I$2)+COUNTIFS(Total!X:X,$Q$3,Total!W:W,B22,Total!AA:AA,DB!$G$5,Total!N:N,DB!$O$5,Total!M:M,DB!$G$9,Total!K:K,DB!$O$9,Total!AA:AA,$I$2)+COUNTIFS(Total!X:X,$Q$3,Total!W:W,B22,Total!AA:AA,DB!$G$5,Total!N:N,DB!$O$5,Total!M:M,DB!$G$9,Total!AA:AA,DB!$O$9,Total!C:C,$I$2)+COUNTIFS(Total!X:X,$Q$3,Total!W:W,B22,Total!AA:AA,DB!$G$5,Total!N:N,DB!$O$5,Total!AA:AA,DB!$G$9,Total!K:K,DB!$O$9,Total!C:C,$I$2)+COUNTIFS(Total!X:X,$Q$3,Total!W:W,B22,Total!AA:AA,DB!$G$5,Total!AA:AA,DB!$O$5,Total!M:M,DB!$G$9,Total!K:K,DB!$O$9,Total!C:C,$I$2)+COUNTIFS(Total!X:X,$Q$3,Total!W:W,B22,Total!O:O,DB!$G$5,Total!N:N,DB!$O$5,Total!AA:AA,DB!$G$9,Total!AA:AA,DB!$O$9,Total!AA:AA,$I$2)+COUNTIFS(Total!X:X,$Q$3,Total!W:W,B22,Total!O:O,DB!$G$5,Total!AA:AA,DB!$O$5,Total!M:M,DB!$G$9,Total!AA:AA,DB!$O$9,Total!AA:AA,$I$2)+COUNTIFS(Total!X:X,$Q$3,Total!W:W,B22,Total!O:O,DB!$G$5,Total!AA:AA,DB!$O$5,Total!AA:AA,DB!$G$9,Total!K:K,DB!$O$9,Total!AA:AA,$I$2)+COUNTIFS(Total!X:X,$Q$3,Total!W:W,B22,Total!O:O,DB!$G$5,Total!AA:AA,DB!$O$5,Total!AA:AA,DB!$G$9,Total!AA:AA,DB!$O$9,Total!C:C,$I$2)+COUNTIFS(Total!X:X,$Q$3,Total!W:W,B22,Total!AA:AA,DB!$G$5,Total!N:N,DB!$O$5,Total!M:M,DB!$G$9,Total!AA:AA,DB!$O$9,Total!AA:AA,$I$2)+COUNTIFS(Total!X:X,$Q$3,Total!W:W,B22,Total!AA:AA,DB!$G$5,Total!N:N,DB!$O$5,Total!AA:AA,DB!$G$9,Total!K:K,DB!$O$9,Total!AA:AA,$I$2)+COUNTIFS(Total!X:X,$Q$3,Total!W:W,B22,Total!AA:AA,DB!$G$5,Total!N:N,DB!$O$5,Total!AA:AA,DB!$G$9,Total!AA:AA,DB!$O$9,Total!C:C,$I$2)+COUNTIFS(Total!X:X,$Q$3,Total!W:W,B22,Total!AA:AA,DB!$G$5,Total!AA:AA,DB!$O$5,Total!M:M,DB!$G$9,Total!K:K,DB!$O$9,Total!AA:AA,$I$2)+COUNTIFS(Total!X:X,$Q$3,Total!W:W,B22,Total!AA:AA,DB!$G$5,Total!AA:AA,DB!$O$5,Total!M:M,DB!$G$9,Total!AA:AA,DB!$O$9,Total!C:C,$I$2)+COUNTIFS(Total!X:X,$Q$3,Total!W:W,B22,Total!AA:AA,DB!$G$5,Total!AA:AA,DB!$O$5,Total!AA:AA,DB!$G$9,Total!K:K,DB!$O$9,Total!C:C,$I$2)+COUNTIFS(Total!X:X,$Q$3,Total!W:W,B22,Total!AA:AA,DB!$G$5,Total!N:N,DB!$O$5,Total!M:M,DB!$G$9,Total!K:K,DB!$O$9,Total!C:C,$I$2)+COUNTIFS(Total!X:X,$Q$3,Total!W:W,B22,Total!O:O,DB!$G$5,Total!AA:AA,DB!$O$5,Total!M:M,DB!$G$9,Total!K:K,DB!$O$9,Total!C:C,$I$2)+COUNTIFS(Total!X:X,$Q$3,Total!W:W,B22,Total!O:O,DB!$G$5,Total!N:N,DB!$O$5,Total!AA:AA,DB!$G$9,Total!K:K,DB!$O$9,Total!C:C,$I$2)+COUNTIFS(Total!X:X,$Q$3,Total!W:W,B22,Total!O:O,DB!$G$5,Total!N:N,DB!$O$5,Total!M:M,DB!$G$9,Total!AA:AA,DB!$O$9,Total!C:C,$I$2)+COUNTIFS(Total!X:X,$Q$3,Total!W:W,B22,Total!O:O,DB!$G$5,Total!N:N,DB!$O$5,Total!M:M,DB!$G$9,Total!K:K,DB!$O$9,Total!AA:AA,$I$2)</f>
        <v>0</v>
      </c>
      <c r="R22" s="31">
        <f>COUNTIFS(Total!X:X,$R$3,Total!W:W,B22,Total!O:O,DB!$G$5,Total!N:N,DB!$O$5,Total!M:M,DB!$G$9,Total!K:K,DB!$O$9,Total!C:C,$I$2)+COUNTIFS(Total!X:X,$R$3,Total!W:W,B22,Total!AA:AA,DB!$G$5,Total!AA:AA,DB!$O$5,Total!AA:AA,DB!$G$9,Total!AA:AA,DB!$O$9,Total!AA:AA,$I$2)+COUNTIFS(Total!X:X,$R$3,Total!W:W,B22,Total!O:O,DB!$G$5,Total!AA:AA,DB!$O$5,Total!AA:AA,DB!$G$9,Total!AA:AA,DB!$O$9,Total!AA:AA,$I$2)+COUNTIFS(Total!X:X,$R$3,Total!W:W,B22,Total!AA:AA,DB!$G$5,Total!N:N,DB!$O$5,Total!AA:AA,DB!$G$9,Total!AA:AA,DB!$O$9,Total!AA:AA,$I$2)+COUNTIFS(Total!X:X,$R$3,Total!W:W,B22,Total!AA:AA,DB!$G$5,Total!AA:AA,DB!$O$5,Total!M:M,DB!$G$9,Total!AA:AA,DB!$O$9,Total!AA:AA,$I$2)+COUNTIFS(Total!X:X,$R$3,Total!W:W,B22,Total!AA:AA,DB!$G$5,Total!AA:AA,DB!$O$5,Total!AA:AA,DB!$G$9,Total!K:K,DB!$O$9,Total!AA:AA,$I$2)+COUNTIFS(Total!X:X,$R$3,Total!W:W,B22,Total!AA:AA,DB!$G$5,Total!AA:AA,DB!$O$5,Total!AA:AA,DB!$G$9,Total!AA:AA,DB!$O$9,Total!C:C,$I$2)+COUNTIFS(Total!X:X,$R$3,Total!W:W,B22,Total!O:O,DB!$G$5,Total!N:N,DB!$O$5,Total!M:M,DB!$G$9,Total!AA:AA,DB!$O$9,Total!AA:AA,$I$2)+COUNTIFS(Total!X:X,$R$3,Total!W:W,B22,Total!O:O,DB!$G$5,Total!N:N,DB!$O$5,Total!AA:AA,DB!$G$9,Total!K:K,DB!$O$9,Total!AA:AA,$I$2)+COUNTIFS(Total!X:X,$R$3,Total!W:W,B22,Total!O:O,DB!$G$5,Total!N:N,DB!$O$5,Total!AA:AA,DB!$G$9,Total!AA:AA,DB!$O$9,Total!C:C,$I$2)+COUNTIFS(Total!X:X,$R$3,Total!W:W,B22,Total!O:O,DB!$G$5,Total!AA:AA,DB!$O$5,Total!M:M,DB!$G$9,Total!K:K,DB!$O$9,Total!AA:AA,$I$2)+COUNTIFS(Total!X:X,$R$3,Total!W:W,B22,Total!O:O,DB!$G$5,Total!AA:AA,DB!$O$5,Total!M:M,DB!$G$9,Total!AA:AA,DB!$O$9,Total!C:C,$I$2)+COUNTIFS(Total!X:X,$R$3,Total!W:W,B22,Total!O:O,DB!$G$5,Total!AA:AA,DB!$O$5,Total!AA:AA,DB!$G$9,Total!K:K,DB!$O$9,Total!C:C,$I$2)+COUNTIFS(Total!X:X,$R$3,Total!W:W,B22,Total!AA:AA,DB!$G$5,Total!N:N,DB!$O$5,Total!M:M,DB!$G$9,Total!K:K,DB!$O$9,Total!AA:AA,$I$2)+COUNTIFS(Total!X:X,$R$3,Total!W:W,B22,Total!AA:AA,DB!$G$5,Total!N:N,DB!$O$5,Total!M:M,DB!$G$9,Total!AA:AA,DB!$O$9,Total!C:C,$I$2)+COUNTIFS(Total!X:X,$R$3,Total!W:W,B22,Total!AA:AA,DB!$G$5,Total!N:N,DB!$O$5,Total!AA:AA,DB!$G$9,Total!K:K,DB!$O$9,Total!C:C,$I$2)+COUNTIFS(Total!X:X,$R$3,Total!W:W,B22,Total!AA:AA,DB!$G$5,Total!AA:AA,DB!$O$5,Total!M:M,DB!$G$9,Total!K:K,DB!$O$9,Total!C:C,$I$2)+COUNTIFS(Total!X:X,$R$3,Total!W:W,B22,Total!O:O,DB!$G$5,Total!N:N,DB!$O$5,Total!AA:AA,DB!$G$9,Total!AA:AA,DB!$O$9,Total!AA:AA,$I$2)+COUNTIFS(Total!X:X,$R$3,Total!W:W,B22,Total!O:O,DB!$G$5,Total!AA:AA,DB!$O$5,Total!M:M,DB!$G$9,Total!AA:AA,DB!$O$9,Total!AA:AA,$I$2)+COUNTIFS(Total!X:X,$R$3,Total!W:W,B22,Total!O:O,DB!$G$5,Total!AA:AA,DB!$O$5,Total!AA:AA,DB!$G$9,Total!K:K,DB!$O$9,Total!AA:AA,$I$2)+COUNTIFS(Total!X:X,$R$3,Total!W:W,B22,Total!O:O,DB!$G$5,Total!AA:AA,DB!$O$5,Total!AA:AA,DB!$G$9,Total!AA:AA,DB!$O$9,Total!C:C,$I$2)+COUNTIFS(Total!X:X,$R$3,Total!W:W,B22,Total!AA:AA,DB!$G$5,Total!N:N,DB!$O$5,Total!M:M,DB!$G$9,Total!AA:AA,DB!$O$9,Total!AA:AA,$I$2)+COUNTIFS(Total!X:X,$R$3,Total!W:W,B22,Total!AA:AA,DB!$G$5,Total!N:N,DB!$O$5,Total!AA:AA,DB!$G$9,Total!K:K,DB!$O$9,Total!AA:AA,$I$2)+COUNTIFS(Total!X:X,$R$3,Total!W:W,B22,Total!AA:AA,DB!$G$5,Total!N:N,DB!$O$5,Total!AA:AA,DB!$G$9,Total!AA:AA,DB!$O$9,Total!C:C,$I$2)+COUNTIFS(Total!X:X,$R$3,Total!W:W,B22,Total!AA:AA,DB!$G$5,Total!AA:AA,DB!$O$5,Total!M:M,DB!$G$9,Total!K:K,DB!$O$9,Total!AA:AA,$I$2)+COUNTIFS(Total!X:X,$R$3,Total!W:W,B22,Total!AA:AA,DB!$G$5,Total!AA:AA,DB!$O$5,Total!M:M,DB!$G$9,Total!AA:AA,DB!$O$9,Total!C:C,$I$2)+COUNTIFS(Total!X:X,$R$3,Total!W:W,B22,Total!AA:AA,DB!$G$5,Total!AA:AA,DB!$O$5,Total!AA:AA,DB!$G$9,Total!K:K,DB!$O$9,Total!C:C,$I$2)+COUNTIFS(Total!X:X,$R$3,Total!W:W,B22,Total!AA:AA,DB!$G$5,Total!N:N,DB!$O$5,Total!M:M,DB!$G$9,Total!K:K,DB!$O$9,Total!C:C,$I$2)+COUNTIFS(Total!X:X,$R$3,Total!W:W,B22,Total!O:O,DB!$G$5,Total!AA:AA,DB!$O$5,Total!M:M,DB!$G$9,Total!K:K,DB!$O$9,Total!C:C,$I$2)+COUNTIFS(Total!X:X,$R$3,Total!W:W,B22,Total!O:O,DB!$G$5,Total!N:N,DB!$O$5,Total!AA:AA,DB!$G$9,Total!K:K,DB!$O$9,Total!C:C,$I$2)+COUNTIFS(Total!X:X,$R$3,Total!W:W,B22,Total!O:O,DB!$G$5,Total!N:N,DB!$O$5,Total!M:M,DB!$G$9,Total!AA:AA,DB!$O$9,Total!C:C,$I$2)+COUNTIFS(Total!X:X,$R$3,Total!W:W,B22,Total!O:O,DB!$G$5,Total!N:N,DB!$O$5,Total!M:M,DB!$G$9,Total!K:K,DB!$O$9,Total!AA:AA,$I$2)</f>
        <v>0</v>
      </c>
      <c r="S22" s="31">
        <f>COUNTIFS(Total!X:X,$S$3,Total!W:W,B22,Total!O:O,DB!$G$5,Total!N:N,DB!$O$5,Total!M:M,DB!$G$9,Total!K:K,DB!$O$9,Total!C:C,$I$2)+COUNTIFS(Total!X:X,$S$3,Total!W:W,B22,Total!AA:AA,DB!$G$5,Total!AA:AA,DB!$O$5,Total!AA:AA,DB!$G$9,Total!AA:AA,DB!$O$9,Total!AA:AA,$I$2)+COUNTIFS(Total!X:X,$S$3,Total!W:W,B22,Total!O:O,DB!$G$5,Total!AA:AA,DB!$O$5,Total!AA:AA,DB!$G$9,Total!AA:AA,DB!$O$9,Total!AA:AA,$I$2)+COUNTIFS(Total!X:X,$S$3,Total!W:W,B22,Total!AA:AA,DB!$G$5,Total!N:N,DB!$O$5,Total!AA:AA,DB!$G$9,Total!AA:AA,DB!$O$9,Total!AA:AA,$I$2)+COUNTIFS(Total!X:X,$S$3,Total!W:W,B22,Total!AA:AA,DB!$G$5,Total!AA:AA,DB!$O$5,Total!M:M,DB!$G$9,Total!AA:AA,DB!$O$9,Total!AA:AA,$I$2)+COUNTIFS(Total!X:X,$S$3,Total!W:W,B22,Total!AA:AA,DB!$G$5,Total!AA:AA,DB!$O$5,Total!AA:AA,DB!$G$9,Total!K:K,DB!$O$9,Total!AA:AA,$I$2)+COUNTIFS(Total!X:X,$S$3,Total!W:W,B22,Total!AA:AA,DB!$G$5,Total!AA:AA,DB!$O$5,Total!AA:AA,DB!$G$9,Total!AA:AA,DB!$O$9,Total!C:C,$I$2)+COUNTIFS(Total!X:X,$S$3,Total!W:W,B22,Total!O:O,DB!$G$5,Total!N:N,DB!$O$5,Total!M:M,DB!$G$9,Total!AA:AA,DB!$O$9,Total!AA:AA,$I$2)+COUNTIFS(Total!X:X,$S$3,Total!W:W,B22,Total!O:O,DB!$G$5,Total!N:N,DB!$O$5,Total!AA:AA,DB!$G$9,Total!K:K,DB!$O$9,Total!AA:AA,$I$2)+COUNTIFS(Total!X:X,$S$3,Total!W:W,B22,Total!O:O,DB!$G$5,Total!N:N,DB!$O$5,Total!AA:AA,DB!$G$9,Total!AA:AA,DB!$O$9,Total!C:C,$I$2)+COUNTIFS(Total!X:X,$S$3,Total!W:W,B22,Total!O:O,DB!$G$5,Total!AA:AA,DB!$O$5,Total!M:M,DB!$G$9,Total!K:K,DB!$O$9,Total!AA:AA,$I$2)+COUNTIFS(Total!X:X,$S$3,Total!W:W,B22,Total!O:O,DB!$G$5,Total!AA:AA,DB!$O$5,Total!M:M,DB!$G$9,Total!AA:AA,DB!$O$9,Total!C:C,$I$2)+COUNTIFS(Total!X:X,$S$3,Total!W:W,B22,Total!O:O,DB!$G$5,Total!AA:AA,DB!$O$5,Total!AA:AA,DB!$G$9,Total!K:K,DB!$O$9,Total!C:C,$I$2)+COUNTIFS(Total!X:X,$S$3,Total!W:W,B22,Total!AA:AA,DB!$G$5,Total!N:N,DB!$O$5,Total!M:M,DB!$G$9,Total!K:K,DB!$O$9,Total!AA:AA,$I$2)+COUNTIFS(Total!X:X,$S$3,Total!W:W,B22,Total!AA:AA,DB!$G$5,Total!N:N,DB!$O$5,Total!M:M,DB!$G$9,Total!AA:AA,DB!$O$9,Total!C:C,$I$2)+COUNTIFS(Total!X:X,$S$3,Total!W:W,B22,Total!AA:AA,DB!$G$5,Total!N:N,DB!$O$5,Total!AA:AA,DB!$G$9,Total!K:K,DB!$O$9,Total!C:C,$I$2)+COUNTIFS(Total!X:X,$S$3,Total!W:W,B22,Total!AA:AA,DB!$G$5,Total!AA:AA,DB!$O$5,Total!M:M,DB!$G$9,Total!K:K,DB!$O$9,Total!C:C,$I$2)+COUNTIFS(Total!X:X,$S$3,Total!W:W,B22,Total!O:O,DB!$G$5,Total!N:N,DB!$O$5,Total!AA:AA,DB!$G$9,Total!AA:AA,DB!$O$9,Total!AA:AA,$I$2)+COUNTIFS(Total!X:X,$S$3,Total!W:W,B22,Total!O:O,DB!$G$5,Total!AA:AA,DB!$O$5,Total!M:M,DB!$G$9,Total!AA:AA,DB!$O$9,Total!AA:AA,$I$2)+COUNTIFS(Total!X:X,$S$3,Total!W:W,B22,Total!O:O,DB!$G$5,Total!AA:AA,DB!$O$5,Total!AA:AA,DB!$G$9,Total!K:K,DB!$O$9,Total!AA:AA,$I$2)+COUNTIFS(Total!X:X,$S$3,Total!W:W,B22,Total!O:O,DB!$G$5,Total!AA:AA,DB!$O$5,Total!AA:AA,DB!$G$9,Total!AA:AA,DB!$O$9,Total!C:C,$I$2)+COUNTIFS(Total!X:X,$S$3,Total!W:W,B22,Total!AA:AA,DB!$G$5,Total!N:N,DB!$O$5,Total!M:M,DB!$G$9,Total!AA:AA,DB!$O$9,Total!AA:AA,$I$2)+COUNTIFS(Total!X:X,$S$3,Total!W:W,B22,Total!AA:AA,DB!$G$5,Total!N:N,DB!$O$5,Total!AA:AA,DB!$G$9,Total!K:K,DB!$O$9,Total!AA:AA,$I$2)+COUNTIFS(Total!X:X,$S$3,Total!W:W,B22,Total!AA:AA,DB!$G$5,Total!N:N,DB!$O$5,Total!AA:AA,DB!$G$9,Total!AA:AA,DB!$O$9,Total!C:C,$I$2)+COUNTIFS(Total!X:X,$S$3,Total!W:W,B22,Total!AA:AA,DB!$G$5,Total!AA:AA,DB!$O$5,Total!M:M,DB!$G$9,Total!K:K,DB!$O$9,Total!AA:AA,$I$2)+COUNTIFS(Total!X:X,$S$3,Total!W:W,B22,Total!AA:AA,DB!$G$5,Total!AA:AA,DB!$O$5,Total!M:M,DB!$G$9,Total!AA:AA,DB!$O$9,Total!C:C,$I$2)+COUNTIFS(Total!X:X,$S$3,Total!W:W,B22,Total!AA:AA,DB!$G$5,Total!AA:AA,DB!$O$5,Total!AA:AA,DB!$G$9,Total!K:K,DB!$O$9,Total!C:C,$I$2)+COUNTIFS(Total!X:X,$S$3,Total!W:W,B22,Total!AA:AA,DB!$G$5,Total!N:N,DB!$O$5,Total!M:M,DB!$G$9,Total!K:K,DB!$O$9,Total!C:C,$I$2)+COUNTIFS(Total!X:X,$S$3,Total!W:W,B22,Total!O:O,DB!$G$5,Total!AA:AA,DB!$O$5,Total!M:M,DB!$G$9,Total!K:K,DB!$O$9,Total!C:C,$I$2)+COUNTIFS(Total!X:X,$S$3,Total!W:W,B22,Total!O:O,DB!$G$5,Total!N:N,DB!$O$5,Total!AA:AA,DB!$G$9,Total!K:K,DB!$O$9,Total!C:C,$I$2)+COUNTIFS(Total!X:X,$S$3,Total!W:W,B22,Total!O:O,DB!$G$5,Total!N:N,DB!$O$5,Total!M:M,DB!$G$9,Total!AA:AA,DB!$O$9,Total!C:C,$I$2)+COUNTIFS(Total!X:X,$S$3,Total!W:W,B22,Total!O:O,DB!$G$5,Total!N:N,DB!$O$5,Total!M:M,DB!$G$9,Total!K:K,DB!$O$9,Total!AA:AA,$I$2)</f>
        <v>0</v>
      </c>
      <c r="T22" s="31">
        <f>COUNTIFS(Total!X:X,$T$3,Total!W:W,B22,Total!O:O,DB!$G$5,Total!N:N,DB!$O$5,Total!M:M,DB!$G$9,Total!K:K,DB!$O$9,Total!C:C,$I$2)+COUNTIFS(Total!X:X,$T$3,Total!W:W,B22,Total!AA:AA,DB!$G$5,Total!AA:AA,DB!$O$5,Total!AA:AA,DB!$G$9,Total!AA:AA,DB!$O$9,Total!AA:AA,$I$2)+COUNTIFS(Total!X:X,$T$3,Total!W:W,B22,Total!O:O,DB!$G$5,Total!AA:AA,DB!$O$5,Total!AA:AA,DB!$G$9,Total!AA:AA,DB!$O$9,Total!AA:AA,$I$2)+COUNTIFS(Total!X:X,$T$3,Total!W:W,B22,Total!AA:AA,DB!$G$5,Total!N:N,DB!$O$5,Total!AA:AA,DB!$G$9,Total!AA:AA,DB!$O$9,Total!AA:AA,$I$2)+COUNTIFS(Total!X:X,$T$3,Total!W:W,B22,Total!AA:AA,DB!$G$5,Total!AA:AA,DB!$O$5,Total!M:M,DB!$G$9,Total!AA:AA,DB!$O$9,Total!AA:AA,$I$2)+COUNTIFS(Total!X:X,$T$3,Total!W:W,B22,Total!AA:AA,DB!$G$5,Total!AA:AA,DB!$O$5,Total!AA:AA,DB!$G$9,Total!K:K,DB!$O$9,Total!AA:AA,$I$2)+COUNTIFS(Total!X:X,$T$3,Total!W:W,B22,Total!AA:AA,DB!$G$5,Total!AA:AA,DB!$O$5,Total!AA:AA,DB!$G$9,Total!AA:AA,DB!$O$9,Total!C:C,$I$2)+COUNTIFS(Total!X:X,$T$3,Total!W:W,B22,Total!O:O,DB!$G$5,Total!N:N,DB!$O$5,Total!M:M,DB!$G$9,Total!AA:AA,DB!$O$9,Total!AA:AA,$I$2)+COUNTIFS(Total!X:X,$T$3,Total!W:W,B22,Total!O:O,DB!$G$5,Total!N:N,DB!$O$5,Total!AA:AA,DB!$G$9,Total!K:K,DB!$O$9,Total!AA:AA,$I$2)+COUNTIFS(Total!X:X,$T$3,Total!W:W,B22,Total!O:O,DB!$G$5,Total!N:N,DB!$O$5,Total!AA:AA,DB!$G$9,Total!AA:AA,DB!$O$9,Total!C:C,$I$2)+COUNTIFS(Total!X:X,$T$3,Total!W:W,B22,Total!O:O,DB!$G$5,Total!AA:AA,DB!$O$5,Total!M:M,DB!$G$9,Total!K:K,DB!$O$9,Total!AA:AA,$I$2)+COUNTIFS(Total!X:X,$T$3,Total!W:W,B22,Total!O:O,DB!$G$5,Total!AA:AA,DB!$O$5,Total!M:M,DB!$G$9,Total!AA:AA,DB!$O$9,Total!C:C,$I$2)+COUNTIFS(Total!X:X,$T$3,Total!W:W,B22,Total!O:O,DB!$G$5,Total!AA:AA,DB!$O$5,Total!AA:AA,DB!$G$9,Total!K:K,DB!$O$9,Total!C:C,$I$2)+COUNTIFS(Total!X:X,$T$3,Total!W:W,B22,Total!AA:AA,DB!$G$5,Total!N:N,DB!$O$5,Total!M:M,DB!$G$9,Total!K:K,DB!$O$9,Total!AA:AA,$I$2)+COUNTIFS(Total!X:X,$T$3,Total!W:W,B22,Total!AA:AA,DB!$G$5,Total!N:N,DB!$O$5,Total!M:M,DB!$G$9,Total!AA:AA,DB!$O$9,Total!C:C,$I$2)+COUNTIFS(Total!X:X,$T$3,Total!W:W,B22,Total!AA:AA,DB!$G$5,Total!N:N,DB!$O$5,Total!AA:AA,DB!$G$9,Total!K:K,DB!$O$9,Total!C:C,$I$2)+COUNTIFS(Total!X:X,$T$3,Total!W:W,B22,Total!AA:AA,DB!$G$5,Total!AA:AA,DB!$O$5,Total!M:M,DB!$G$9,Total!K:K,DB!$O$9,Total!C:C,$I$2)+COUNTIFS(Total!X:X,$T$3,Total!W:W,B22,Total!O:O,DB!$G$5,Total!N:N,DB!$O$5,Total!AA:AA,DB!$G$9,Total!AA:AA,DB!$O$9,Total!AA:AA,$I$2)+COUNTIFS(Total!X:X,$T$3,Total!W:W,B22,Total!O:O,DB!$G$5,Total!AA:AA,DB!$O$5,Total!M:M,DB!$G$9,Total!AA:AA,DB!$O$9,Total!AA:AA,$I$2)+COUNTIFS(Total!X:X,$T$3,Total!W:W,B22,Total!O:O,DB!$G$5,Total!AA:AA,DB!$O$5,Total!AA:AA,DB!$G$9,Total!K:K,DB!$O$9,Total!AA:AA,$I$2)+COUNTIFS(Total!X:X,$T$3,Total!W:W,B22,Total!O:O,DB!$G$5,Total!AA:AA,DB!$O$5,Total!AA:AA,DB!$G$9,Total!AA:AA,DB!$O$9,Total!C:C,$I$2)+COUNTIFS(Total!X:X,$T$3,Total!W:W,B22,Total!AA:AA,DB!$G$5,Total!N:N,DB!$O$5,Total!M:M,DB!$G$9,Total!AA:AA,DB!$O$9,Total!AA:AA,$I$2)+COUNTIFS(Total!X:X,$T$3,Total!W:W,B22,Total!AA:AA,DB!$G$5,Total!N:N,DB!$O$5,Total!AA:AA,DB!$G$9,Total!K:K,DB!$O$9,Total!AA:AA,$I$2)+COUNTIFS(Total!X:X,$T$3,Total!W:W,B22,Total!AA:AA,DB!$G$5,Total!N:N,DB!$O$5,Total!AA:AA,DB!$G$9,Total!AA:AA,DB!$O$9,Total!C:C,$I$2)+COUNTIFS(Total!X:X,$T$3,Total!W:W,B22,Total!AA:AA,DB!$G$5,Total!AA:AA,DB!$O$5,Total!M:M,DB!$G$9,Total!K:K,DB!$O$9,Total!AA:AA,$I$2)+COUNTIFS(Total!X:X,$T$3,Total!W:W,B22,Total!AA:AA,DB!$G$5,Total!AA:AA,DB!$O$5,Total!M:M,DB!$G$9,Total!AA:AA,DB!$O$9,Total!C:C,$I$2)+COUNTIFS(Total!X:X,$T$3,Total!W:W,B22,Total!AA:AA,DB!$G$5,Total!AA:AA,DB!$O$5,Total!AA:AA,DB!$G$9,Total!K:K,DB!$O$9,Total!C:C,$I$2)+COUNTIFS(Total!X:X,$T$3,Total!W:W,B22,Total!AA:AA,DB!$G$5,Total!N:N,DB!$O$5,Total!M:M,DB!$G$9,Total!K:K,DB!$O$9,Total!C:C,$I$2)+COUNTIFS(Total!X:X,$T$3,Total!W:W,B22,Total!O:O,DB!$G$5,Total!AA:AA,DB!$O$5,Total!M:M,DB!$G$9,Total!K:K,DB!$O$9,Total!C:C,$I$2)+COUNTIFS(Total!X:X,$T$3,Total!W:W,B22,Total!O:O,DB!$G$5,Total!N:N,DB!$O$5,Total!AA:AA,DB!$G$9,Total!K:K,DB!$O$9,Total!C:C,$I$2)+COUNTIFS(Total!X:X,$T$3,Total!W:W,B22,Total!O:O,DB!$G$5,Total!N:N,DB!$O$5,Total!M:M,DB!$G$9,Total!AA:AA,DB!$O$9,Total!C:C,$I$2)+COUNTIFS(Total!X:X,$T$3,Total!W:W,B22,Total!O:O,DB!$G$5,Total!N:N,DB!$O$5,Total!M:M,DB!$G$9,Total!K:K,DB!$O$9,Total!AA:AA,$I$2)</f>
        <v>0</v>
      </c>
      <c r="U22" s="31">
        <f>COUNTIFS(Total!X:X,$U$3,Total!W:W,B22,Total!O:O,DB!$G$5,Total!N:N,DB!$O$5,Total!M:M,DB!$G$9,Total!K:K,DB!$O$9,Total!C:C,$I$2)+COUNTIFS(Total!X:X,$U$3,Total!W:W,B22,Total!AA:AA,DB!$G$5,Total!AA:AA,DB!$O$5,Total!AA:AA,DB!$G$9,Total!AA:AA,DB!$O$9,Total!AA:AA,$I$2)+COUNTIFS(Total!X:X,$U$3,Total!W:W,B22,Total!O:O,DB!$G$5,Total!AA:AA,DB!$O$5,Total!AA:AA,DB!$G$9,Total!AA:AA,DB!$O$9,Total!AA:AA,$I$2)+COUNTIFS(Total!X:X,$U$3,Total!W:W,B22,Total!AA:AA,DB!$G$5,Total!N:N,DB!$O$5,Total!AA:AA,DB!$G$9,Total!AA:AA,DB!$O$9,Total!AA:AA,$I$2)+COUNTIFS(Total!X:X,$U$3,Total!W:W,B22,Total!AA:AA,DB!$G$5,Total!AA:AA,DB!$O$5,Total!M:M,DB!$G$9,Total!AA:AA,DB!$O$9,Total!AA:AA,$I$2)+COUNTIFS(Total!X:X,$U$3,Total!W:W,B22,Total!AA:AA,DB!$G$5,Total!AA:AA,DB!$O$5,Total!AA:AA,DB!$G$9,Total!K:K,DB!$O$9,Total!AA:AA,$I$2)+COUNTIFS(Total!X:X,$U$3,Total!W:W,B22,Total!AA:AA,DB!$G$5,Total!AA:AA,DB!$O$5,Total!AA:AA,DB!$G$9,Total!AA:AA,DB!$O$9,Total!C:C,$I$2)+COUNTIFS(Total!X:X,$U$3,Total!W:W,B22,Total!O:O,DB!$G$5,Total!N:N,DB!$O$5,Total!M:M,DB!$G$9,Total!AA:AA,DB!$O$9,Total!AA:AA,$I$2)+COUNTIFS(Total!X:X,$U$3,Total!W:W,B22,Total!O:O,DB!$G$5,Total!N:N,DB!$O$5,Total!AA:AA,DB!$G$9,Total!K:K,DB!$O$9,Total!AA:AA,$I$2)+COUNTIFS(Total!X:X,$U$3,Total!W:W,B22,Total!O:O,DB!$G$5,Total!N:N,DB!$O$5,Total!AA:AA,DB!$G$9,Total!AA:AA,DB!$O$9,Total!C:C,$I$2)+COUNTIFS(Total!X:X,$U$3,Total!W:W,B22,Total!O:O,DB!$G$5,Total!AA:AA,DB!$O$5,Total!M:M,DB!$G$9,Total!K:K,DB!$O$9,Total!AA:AA,$I$2)+COUNTIFS(Total!X:X,$U$3,Total!W:W,B22,Total!O:O,DB!$G$5,Total!AA:AA,DB!$O$5,Total!M:M,DB!$G$9,Total!AA:AA,DB!$O$9,Total!C:C,$I$2)+COUNTIFS(Total!X:X,$U$3,Total!W:W,B22,Total!O:O,DB!$G$5,Total!AA:AA,DB!$O$5,Total!AA:AA,DB!$G$9,Total!K:K,DB!$O$9,Total!C:C,$I$2)+COUNTIFS(Total!X:X,$U$3,Total!W:W,B22,Total!AA:AA,DB!$G$5,Total!N:N,DB!$O$5,Total!M:M,DB!$G$9,Total!K:K,DB!$O$9,Total!AA:AA,$I$2)+COUNTIFS(Total!X:X,$U$3,Total!W:W,B22,Total!AA:AA,DB!$G$5,Total!N:N,DB!$O$5,Total!M:M,DB!$G$9,Total!AA:AA,DB!$O$9,Total!C:C,$I$2)+COUNTIFS(Total!X:X,$U$3,Total!W:W,B22,Total!AA:AA,DB!$G$5,Total!N:N,DB!$O$5,Total!AA:AA,DB!$G$9,Total!K:K,DB!$O$9,Total!C:C,$I$2)+COUNTIFS(Total!X:X,$U$3,Total!W:W,B22,Total!AA:AA,DB!$G$5,Total!AA:AA,DB!$O$5,Total!M:M,DB!$G$9,Total!K:K,DB!$O$9,Total!C:C,$I$2)+COUNTIFS(Total!X:X,$U$3,Total!W:W,B22,Total!O:O,DB!$G$5,Total!N:N,DB!$O$5,Total!AA:AA,DB!$G$9,Total!AA:AA,DB!$O$9,Total!AA:AA,$I$2)+COUNTIFS(Total!X:X,$U$3,Total!W:W,B22,Total!O:O,DB!$G$5,Total!AA:AA,DB!$O$5,Total!M:M,DB!$G$9,Total!AA:AA,DB!$O$9,Total!AA:AA,$I$2)+COUNTIFS(Total!X:X,$U$3,Total!W:W,B22,Total!O:O,DB!$G$5,Total!AA:AA,DB!$O$5,Total!AA:AA,DB!$G$9,Total!K:K,DB!$O$9,Total!AA:AA,$I$2)+COUNTIFS(Total!X:X,$U$3,Total!W:W,B22,Total!O:O,DB!$G$5,Total!AA:AA,DB!$O$5,Total!AA:AA,DB!$G$9,Total!AA:AA,DB!$O$9,Total!C:C,$I$2)+COUNTIFS(Total!X:X,$U$3,Total!W:W,B22,Total!AA:AA,DB!$G$5,Total!N:N,DB!$O$5,Total!M:M,DB!$G$9,Total!AA:AA,DB!$O$9,Total!AA:AA,$I$2)+COUNTIFS(Total!X:X,$U$3,Total!W:W,B22,Total!AA:AA,DB!$G$5,Total!N:N,DB!$O$5,Total!AA:AA,DB!$G$9,Total!K:K,DB!$O$9,Total!AA:AA,$I$2)+COUNTIFS(Total!X:X,$U$3,Total!W:W,B22,Total!AA:AA,DB!$G$5,Total!N:N,DB!$O$5,Total!AA:AA,DB!$G$9,Total!AA:AA,DB!$O$9,Total!C:C,$I$2)+COUNTIFS(Total!X:X,$U$3,Total!W:W,B22,Total!AA:AA,DB!$G$5,Total!AA:AA,DB!$O$5,Total!M:M,DB!$G$9,Total!K:K,DB!$O$9,Total!AA:AA,$I$2)+COUNTIFS(Total!X:X,$U$3,Total!W:W,B22,Total!AA:AA,DB!$G$5,Total!AA:AA,DB!$O$5,Total!M:M,DB!$G$9,Total!AA:AA,DB!$O$9,Total!C:C,$I$2)+COUNTIFS(Total!X:X,$U$3,Total!W:W,B22,Total!AA:AA,DB!$G$5,Total!AA:AA,DB!$O$5,Total!AA:AA,DB!$G$9,Total!K:K,DB!$O$9,Total!C:C,$I$2)+COUNTIFS(Total!X:X,$U$3,Total!W:W,B22,Total!AA:AA,DB!$G$5,Total!N:N,DB!$O$5,Total!M:M,DB!$G$9,Total!K:K,DB!$O$9,Total!C:C,$I$2)+COUNTIFS(Total!X:X,$U$3,Total!W:W,B22,Total!O:O,DB!$G$5,Total!AA:AA,DB!$O$5,Total!M:M,DB!$G$9,Total!K:K,DB!$O$9,Total!C:C,$I$2)+COUNTIFS(Total!X:X,$U$3,Total!W:W,B22,Total!O:O,DB!$G$5,Total!N:N,DB!$O$5,Total!AA:AA,DB!$G$9,Total!K:K,DB!$O$9,Total!C:C,$I$2)+COUNTIFS(Total!X:X,$U$3,Total!W:W,B22,Total!O:O,DB!$G$5,Total!N:N,DB!$O$5,Total!M:M,DB!$G$9,Total!AA:AA,DB!$O$9,Total!C:C,$I$2)+COUNTIFS(Total!X:X,$U$3,Total!W:W,B22,Total!O:O,DB!$G$5,Total!N:N,DB!$O$5,Total!M:M,DB!$G$9,Total!K:K,DB!$O$9,Total!AA:AA,$I$2)</f>
        <v>0</v>
      </c>
      <c r="V22" s="31">
        <f>COUNTIFS(Total!X:X,$V$3,Total!W:W,B22,Total!O:O,DB!$G$5,Total!N:N,DB!$O$5,Total!M:M,DB!$G$9,Total!K:K,DB!$O$9,Total!C:C,$I$2)+COUNTIFS(Total!X:X,$V$3,Total!W:W,B22,Total!AA:AA,DB!$G$5,Total!AA:AA,DB!$O$5,Total!AA:AA,DB!$G$9,Total!AA:AA,DB!$O$9,Total!AA:AA,$I$2)+COUNTIFS(Total!X:X,$V$3,Total!W:W,B22,Total!O:O,DB!$G$5,Total!AA:AA,DB!$O$5,Total!AA:AA,DB!$G$9,Total!AA:AA,DB!$O$9,Total!AA:AA,$I$2)+COUNTIFS(Total!X:X,$V$3,Total!W:W,B22,Total!AA:AA,DB!$G$5,Total!N:N,DB!$O$5,Total!AA:AA,DB!$G$9,Total!AA:AA,DB!$O$9,Total!AA:AA,$I$2)+COUNTIFS(Total!X:X,$V$3,Total!W:W,B22,Total!AA:AA,DB!$G$5,Total!AA:AA,DB!$O$5,Total!M:M,DB!$G$9,Total!AA:AA,DB!$O$9,Total!AA:AA,$I$2)+COUNTIFS(Total!X:X,$V$3,Total!W:W,B22,Total!AA:AA,DB!$G$5,Total!AA:AA,DB!$O$5,Total!AA:AA,DB!$G$9,Total!K:K,DB!$O$9,Total!AA:AA,$I$2)+COUNTIFS(Total!X:X,$V$3,Total!W:W,B22,Total!AA:AA,DB!$G$5,Total!AA:AA,DB!$O$5,Total!AA:AA,DB!$G$9,Total!AA:AA,DB!$O$9,Total!C:C,$I$2)+COUNTIFS(Total!X:X,$V$3,Total!W:W,B22,Total!O:O,DB!$G$5,Total!N:N,DB!$O$5,Total!M:M,DB!$G$9,Total!AA:AA,DB!$O$9,Total!AA:AA,$I$2)+COUNTIFS(Total!X:X,$V$3,Total!W:W,B22,Total!O:O,DB!$G$5,Total!N:N,DB!$O$5,Total!AA:AA,DB!$G$9,Total!K:K,DB!$O$9,Total!AA:AA,$I$2)+COUNTIFS(Total!X:X,$V$3,Total!W:W,B22,Total!O:O,DB!$G$5,Total!N:N,DB!$O$5,Total!AA:AA,DB!$G$9,Total!AA:AA,DB!$O$9,Total!C:C,$I$2)+COUNTIFS(Total!X:X,$V$3,Total!W:W,B22,Total!O:O,DB!$G$5,Total!AA:AA,DB!$O$5,Total!M:M,DB!$G$9,Total!K:K,DB!$O$9,Total!AA:AA,$I$2)+COUNTIFS(Total!X:X,$V$3,Total!W:W,B22,Total!O:O,DB!$G$5,Total!AA:AA,DB!$O$5,Total!M:M,DB!$G$9,Total!AA:AA,DB!$O$9,Total!C:C,$I$2)+COUNTIFS(Total!X:X,$V$3,Total!W:W,B22,Total!O:O,DB!$G$5,Total!AA:AA,DB!$O$5,Total!AA:AA,DB!$G$9,Total!K:K,DB!$O$9,Total!C:C,$I$2)+COUNTIFS(Total!X:X,$V$3,Total!W:W,B22,Total!AA:AA,DB!$G$5,Total!N:N,DB!$O$5,Total!M:M,DB!$G$9,Total!K:K,DB!$O$9,Total!AA:AA,$I$2)+COUNTIFS(Total!X:X,$V$3,Total!W:W,B22,Total!AA:AA,DB!$G$5,Total!N:N,DB!$O$5,Total!M:M,DB!$G$9,Total!AA:AA,DB!$O$9,Total!C:C,$I$2)+COUNTIFS(Total!X:X,$V$3,Total!W:W,B22,Total!AA:AA,DB!$G$5,Total!N:N,DB!$O$5,Total!AA:AA,DB!$G$9,Total!K:K,DB!$O$9,Total!C:C,$I$2)+COUNTIFS(Total!X:X,$V$3,Total!W:W,B22,Total!AA:AA,DB!$G$5,Total!AA:AA,DB!$O$5,Total!M:M,DB!$G$9,Total!K:K,DB!$O$9,Total!C:C,$I$2)+COUNTIFS(Total!X:X,$V$3,Total!W:W,B22,Total!O:O,DB!$G$5,Total!N:N,DB!$O$5,Total!AA:AA,DB!$G$9,Total!AA:AA,DB!$O$9,Total!AA:AA,$I$2)+COUNTIFS(Total!X:X,$V$3,Total!W:W,B22,Total!O:O,DB!$G$5,Total!AA:AA,DB!$O$5,Total!M:M,DB!$G$9,Total!AA:AA,DB!$O$9,Total!AA:AA,$I$2)+COUNTIFS(Total!X:X,$V$3,Total!W:W,B22,Total!O:O,DB!$G$5,Total!AA:AA,DB!$O$5,Total!AA:AA,DB!$G$9,Total!K:K,DB!$O$9,Total!AA:AA,$I$2)+COUNTIFS(Total!X:X,$V$3,Total!W:W,B22,Total!O:O,DB!$G$5,Total!AA:AA,DB!$O$5,Total!AA:AA,DB!$G$9,Total!AA:AA,DB!$O$9,Total!C:C,$I$2)+COUNTIFS(Total!X:X,$V$3,Total!W:W,B22,Total!AA:AA,DB!$G$5,Total!N:N,DB!$O$5,Total!M:M,DB!$G$9,Total!AA:AA,DB!$O$9,Total!AA:AA,$I$2)+COUNTIFS(Total!X:X,$V$3,Total!W:W,B22,Total!AA:AA,DB!$G$5,Total!N:N,DB!$O$5,Total!AA:AA,DB!$G$9,Total!K:K,DB!$O$9,Total!AA:AA,$I$2)+COUNTIFS(Total!X:X,$V$3,Total!W:W,B22,Total!AA:AA,DB!$G$5,Total!N:N,DB!$O$5,Total!AA:AA,DB!$G$9,Total!AA:AA,DB!$O$9,Total!C:C,$I$2)+COUNTIFS(Total!X:X,$V$3,Total!W:W,B22,Total!AA:AA,DB!$G$5,Total!AA:AA,DB!$O$5,Total!M:M,DB!$G$9,Total!K:K,DB!$O$9,Total!AA:AA,$I$2)+COUNTIFS(Total!X:X,$V$3,Total!W:W,B22,Total!AA:AA,DB!$G$5,Total!AA:AA,DB!$O$5,Total!M:M,DB!$G$9,Total!AA:AA,DB!$O$9,Total!C:C,$I$2)+COUNTIFS(Total!X:X,$V$3,Total!W:W,B22,Total!AA:AA,DB!$G$5,Total!AA:AA,DB!$O$5,Total!AA:AA,DB!$G$9,Total!K:K,DB!$O$9,Total!C:C,$I$2)+COUNTIFS(Total!X:X,$V$3,Total!W:W,B22,Total!AA:AA,DB!$G$5,Total!N:N,DB!$O$5,Total!M:M,DB!$G$9,Total!K:K,DB!$O$9,Total!C:C,$I$2)+COUNTIFS(Total!X:X,$V$3,Total!W:W,B22,Total!O:O,DB!$G$5,Total!AA:AA,DB!$O$5,Total!M:M,DB!$G$9,Total!K:K,DB!$O$9,Total!C:C,$I$2)+COUNTIFS(Total!X:X,$V$3,Total!W:W,B22,Total!O:O,DB!$G$5,Total!N:N,DB!$O$5,Total!AA:AA,DB!$G$9,Total!K:K,DB!$O$9,Total!C:C,$I$2)+COUNTIFS(Total!X:X,$V$3,Total!W:W,B22,Total!O:O,DB!$G$5,Total!N:N,DB!$O$5,Total!M:M,DB!$G$9,Total!AA:AA,DB!$O$9,Total!C:C,$I$2)+COUNTIFS(Total!X:X,$V$3,Total!W:W,B22,Total!O:O,DB!$G$5,Total!N:N,DB!$O$5,Total!M:M,DB!$G$9,Total!K:K,DB!$O$9,Total!AA:AA,$I$2)</f>
        <v>0</v>
      </c>
      <c r="W22" s="31">
        <f>COUNTIFS(Total!X:X,$W$3,Total!W:W,B22,Total!O:O,DB!$G$5,Total!N:N,DB!$O$5,Total!M:M,DB!$G$9,Total!K:K,DB!$O$9,Total!C:C,$I$2)+COUNTIFS(Total!X:X,$W$3,Total!W:W,B22,Total!AA:AA,DB!$G$5,Total!AA:AA,DB!$O$5,Total!AA:AA,DB!$G$9,Total!AA:AA,DB!$O$9,Total!AA:AA,$I$2)+COUNTIFS(Total!X:X,$W$3,Total!W:W,B22,Total!O:O,DB!$G$5,Total!AA:AA,DB!$O$5,Total!AA:AA,DB!$G$9,Total!AA:AA,DB!$O$9,Total!AA:AA,$I$2)+COUNTIFS(Total!X:X,$W$3,Total!W:W,B22,Total!AA:AA,DB!$G$5,Total!N:N,DB!$O$5,Total!AA:AA,DB!$G$9,Total!AA:AA,DB!$O$9,Total!AA:AA,$I$2)+COUNTIFS(Total!X:X,$W$3,Total!W:W,B22,Total!AA:AA,DB!$G$5,Total!AA:AA,DB!$O$5,Total!M:M,DB!$G$9,Total!AA:AA,DB!$O$9,Total!AA:AA,$I$2)+COUNTIFS(Total!X:X,$W$3,Total!W:W,B22,Total!AA:AA,DB!$G$5,Total!AA:AA,DB!$O$5,Total!AA:AA,DB!$G$9,Total!K:K,DB!$O$9,Total!AA:AA,$I$2)+COUNTIFS(Total!X:X,$W$3,Total!W:W,B22,Total!AA:AA,DB!$G$5,Total!AA:AA,DB!$O$5,Total!AA:AA,DB!$G$9,Total!AA:AA,DB!$O$9,Total!C:C,$I$2)+COUNTIFS(Total!X:X,$W$3,Total!W:W,B22,Total!O:O,DB!$G$5,Total!N:N,DB!$O$5,Total!M:M,DB!$G$9,Total!AA:AA,DB!$O$9,Total!AA:AA,$I$2)+COUNTIFS(Total!X:X,$W$3,Total!W:W,B22,Total!O:O,DB!$G$5,Total!N:N,DB!$O$5,Total!AA:AA,DB!$G$9,Total!K:K,DB!$O$9,Total!AA:AA,$I$2)+COUNTIFS(Total!X:X,$W$3,Total!W:W,B22,Total!O:O,DB!$G$5,Total!N:N,DB!$O$5,Total!AA:AA,DB!$G$9,Total!AA:AA,DB!$O$9,Total!C:C,$I$2)+COUNTIFS(Total!X:X,$W$3,Total!W:W,B22,Total!O:O,DB!$G$5,Total!AA:AA,DB!$O$5,Total!M:M,DB!$G$9,Total!K:K,DB!$O$9,Total!AA:AA,$I$2)+COUNTIFS(Total!X:X,$W$3,Total!W:W,B22,Total!O:O,DB!$G$5,Total!AA:AA,DB!$O$5,Total!M:M,DB!$G$9,Total!AA:AA,DB!$O$9,Total!C:C,$I$2)+COUNTIFS(Total!X:X,$W$3,Total!W:W,B22,Total!O:O,DB!$G$5,Total!AA:AA,DB!$O$5,Total!AA:AA,DB!$G$9,Total!K:K,DB!$O$9,Total!C:C,$I$2)+COUNTIFS(Total!X:X,$W$3,Total!W:W,B22,Total!AA:AA,DB!$G$5,Total!N:N,DB!$O$5,Total!M:M,DB!$G$9,Total!K:K,DB!$O$9,Total!AA:AA,$I$2)+COUNTIFS(Total!X:X,$W$3,Total!W:W,B22,Total!AA:AA,DB!$G$5,Total!N:N,DB!$O$5,Total!M:M,DB!$G$9,Total!AA:AA,DB!$O$9,Total!C:C,$I$2)+COUNTIFS(Total!X:X,$W$3,Total!W:W,B22,Total!AA:AA,DB!$G$5,Total!N:N,DB!$O$5,Total!AA:AA,DB!$G$9,Total!K:K,DB!$O$9,Total!C:C,$I$2)+COUNTIFS(Total!X:X,$W$3,Total!W:W,B22,Total!AA:AA,DB!$G$5,Total!AA:AA,DB!$O$5,Total!M:M,DB!$G$9,Total!K:K,DB!$O$9,Total!C:C,$I$2)+COUNTIFS(Total!X:X,$W$3,Total!W:W,B22,Total!O:O,DB!$G$5,Total!N:N,DB!$O$5,Total!AA:AA,DB!$G$9,Total!AA:AA,DB!$O$9,Total!AA:AA,$I$2)+COUNTIFS(Total!X:X,$W$3,Total!W:W,B22,Total!O:O,DB!$G$5,Total!AA:AA,DB!$O$5,Total!M:M,DB!$G$9,Total!AA:AA,DB!$O$9,Total!AA:AA,$I$2)+COUNTIFS(Total!X:X,$W$3,Total!W:W,B22,Total!O:O,DB!$G$5,Total!AA:AA,DB!$O$5,Total!AA:AA,DB!$G$9,Total!K:K,DB!$O$9,Total!AA:AA,$I$2)+COUNTIFS(Total!X:X,$W$3,Total!W:W,B22,Total!O:O,DB!$G$5,Total!AA:AA,DB!$O$5,Total!AA:AA,DB!$G$9,Total!AA:AA,DB!$O$9,Total!C:C,$I$2)+COUNTIFS(Total!X:X,$W$3,Total!W:W,B22,Total!AA:AA,DB!$G$5,Total!N:N,DB!$O$5,Total!M:M,DB!$G$9,Total!AA:AA,DB!$O$9,Total!AA:AA,$I$2)+COUNTIFS(Total!X:X,$W$3,Total!W:W,B22,Total!AA:AA,DB!$G$5,Total!N:N,DB!$O$5,Total!AA:AA,DB!$G$9,Total!K:K,DB!$O$9,Total!AA:AA,$I$2)+COUNTIFS(Total!X:X,$W$3,Total!W:W,B22,Total!AA:AA,DB!$G$5,Total!N:N,DB!$O$5,Total!AA:AA,DB!$G$9,Total!AA:AA,DB!$O$9,Total!C:C,$I$2)+COUNTIFS(Total!X:X,$W$3,Total!W:W,B22,Total!AA:AA,DB!$G$5,Total!AA:AA,DB!$O$5,Total!M:M,DB!$G$9,Total!K:K,DB!$O$9,Total!AA:AA,$I$2)+COUNTIFS(Total!X:X,$W$3,Total!W:W,B22,Total!AA:AA,DB!$G$5,Total!AA:AA,DB!$O$5,Total!M:M,DB!$G$9,Total!AA:AA,DB!$O$9,Total!C:C,$I$2)+COUNTIFS(Total!X:X,$W$3,Total!W:W,B22,Total!AA:AA,DB!$G$5,Total!AA:AA,DB!$O$5,Total!AA:AA,DB!$G$9,Total!K:K,DB!$O$9,Total!C:C,$I$2)+COUNTIFS(Total!X:X,$W$3,Total!W:W,B22,Total!AA:AA,DB!$G$5,Total!N:N,DB!$O$5,Total!M:M,DB!$G$9,Total!K:K,DB!$O$9,Total!C:C,$I$2)+COUNTIFS(Total!X:X,$W$3,Total!W:W,B22,Total!O:O,DB!$G$5,Total!AA:AA,DB!$O$5,Total!M:M,DB!$G$9,Total!K:K,DB!$O$9,Total!C:C,$I$2)+COUNTIFS(Total!X:X,$W$3,Total!W:W,B22,Total!O:O,DB!$G$5,Total!N:N,DB!$O$5,Total!AA:AA,DB!$G$9,Total!K:K,DB!$O$9,Total!C:C,$I$2)+COUNTIFS(Total!X:X,$W$3,Total!W:W,B22,Total!O:O,DB!$G$5,Total!N:N,DB!$O$5,Total!M:M,DB!$G$9,Total!AA:AA,DB!$O$9,Total!C:C,$I$2)+COUNTIFS(Total!X:X,$W$3,Total!W:W,B22,Total!O:O,DB!$G$5,Total!N:N,DB!$O$5,Total!M:M,DB!$G$9,Total!K:K,DB!$O$9,Total!AA:AA,$I$2)</f>
        <v>0</v>
      </c>
      <c r="X22" s="31">
        <f>COUNTIFS(Total!X:X,$X$3,Total!W:W,B22,Total!O:O,DB!$G$5,Total!N:N,DB!$O$5,Total!M:M,DB!$G$9,Total!K:K,DB!$O$9,Total!C:C,$I$2)+COUNTIFS(Total!X:X,$X$3,Total!W:W,B22,Total!AA:AA,DB!$G$5,Total!AA:AA,DB!$O$5,Total!AA:AA,DB!$G$9,Total!AA:AA,DB!$O$9,Total!AA:AA,$I$2)+COUNTIFS(Total!X:X,$X$3,Total!W:W,B22,Total!O:O,DB!$G$5,Total!AA:AA,DB!$O$5,Total!AA:AA,DB!$G$9,Total!AA:AA,DB!$O$9,Total!AA:AA,$I$2)+COUNTIFS(Total!X:X,$X$3,Total!W:W,B22,Total!AA:AA,DB!$G$5,Total!N:N,DB!$O$5,Total!AA:AA,DB!$G$9,Total!AA:AA,DB!$O$9,Total!AA:AA,$I$2)+COUNTIFS(Total!X:X,$X$3,Total!W:W,B22,Total!AA:AA,DB!$G$5,Total!AA:AA,DB!$O$5,Total!M:M,DB!$G$9,Total!AA:AA,DB!$O$9,Total!AA:AA,$I$2)+COUNTIFS(Total!X:X,$X$3,Total!W:W,B22,Total!AA:AA,DB!$G$5,Total!AA:AA,DB!$O$5,Total!AA:AA,DB!$G$9,Total!K:K,DB!$O$9,Total!AA:AA,$I$2)+COUNTIFS(Total!X:X,$X$3,Total!W:W,B22,Total!AA:AA,DB!$G$5,Total!AA:AA,DB!$O$5,Total!AA:AA,DB!$G$9,Total!AA:AA,DB!$O$9,Total!C:C,$I$2)+COUNTIFS(Total!X:X,$X$3,Total!W:W,B22,Total!O:O,DB!$G$5,Total!N:N,DB!$O$5,Total!M:M,DB!$G$9,Total!AA:AA,DB!$O$9,Total!AA:AA,$I$2)+COUNTIFS(Total!X:X,$X$3,Total!W:W,B22,Total!O:O,DB!$G$5,Total!N:N,DB!$O$5,Total!AA:AA,DB!$G$9,Total!K:K,DB!$O$9,Total!AA:AA,$I$2)+COUNTIFS(Total!X:X,$X$3,Total!W:W,B22,Total!O:O,DB!$G$5,Total!N:N,DB!$O$5,Total!AA:AA,DB!$G$9,Total!AA:AA,DB!$O$9,Total!C:C,$I$2)+COUNTIFS(Total!X:X,$X$3,Total!W:W,B22,Total!O:O,DB!$G$5,Total!AA:AA,DB!$O$5,Total!M:M,DB!$G$9,Total!K:K,DB!$O$9,Total!AA:AA,$I$2)+COUNTIFS(Total!X:X,$X$3,Total!W:W,B22,Total!O:O,DB!$G$5,Total!AA:AA,DB!$O$5,Total!M:M,DB!$G$9,Total!AA:AA,DB!$O$9,Total!C:C,$I$2)+COUNTIFS(Total!X:X,$X$3,Total!W:W,B22,Total!O:O,DB!$G$5,Total!AA:AA,DB!$O$5,Total!AA:AA,DB!$G$9,Total!K:K,DB!$O$9,Total!C:C,$I$2)+COUNTIFS(Total!X:X,$X$3,Total!W:W,B22,Total!AA:AA,DB!$G$5,Total!N:N,DB!$O$5,Total!M:M,DB!$G$9,Total!K:K,DB!$O$9,Total!AA:AA,$I$2)+COUNTIFS(Total!X:X,$X$3,Total!W:W,B22,Total!AA:AA,DB!$G$5,Total!N:N,DB!$O$5,Total!M:M,DB!$G$9,Total!AA:AA,DB!$O$9,Total!C:C,$I$2)+COUNTIFS(Total!X:X,$X$3,Total!W:W,B22,Total!AA:AA,DB!$G$5,Total!N:N,DB!$O$5,Total!AA:AA,DB!$G$9,Total!K:K,DB!$O$9,Total!C:C,$I$2)+COUNTIFS(Total!X:X,$X$3,Total!W:W,B22,Total!AA:AA,DB!$G$5,Total!AA:AA,DB!$O$5,Total!M:M,DB!$G$9,Total!K:K,DB!$O$9,Total!C:C,$I$2)+COUNTIFS(Total!X:X,$X$3,Total!W:W,B22,Total!O:O,DB!$G$5,Total!N:N,DB!$O$5,Total!AA:AA,DB!$G$9,Total!AA:AA,DB!$O$9,Total!AA:AA,$I$2)+COUNTIFS(Total!X:X,$X$3,Total!W:W,B22,Total!O:O,DB!$G$5,Total!AA:AA,DB!$O$5,Total!M:M,DB!$G$9,Total!AA:AA,DB!$O$9,Total!AA:AA,$I$2)+COUNTIFS(Total!X:X,$X$3,Total!W:W,B22,Total!O:O,DB!$G$5,Total!AA:AA,DB!$O$5,Total!AA:AA,DB!$G$9,Total!K:K,DB!$O$9,Total!AA:AA,$I$2)+COUNTIFS(Total!X:X,$X$3,Total!W:W,B22,Total!O:O,DB!$G$5,Total!AA:AA,DB!$O$5,Total!AA:AA,DB!$G$9,Total!AA:AA,DB!$O$9,Total!C:C,$I$2)+COUNTIFS(Total!X:X,$X$3,Total!W:W,B22,Total!AA:AA,DB!$G$5,Total!N:N,DB!$O$5,Total!M:M,DB!$G$9,Total!AA:AA,DB!$O$9,Total!AA:AA,$I$2)+COUNTIFS(Total!X:X,$X$3,Total!W:W,B22,Total!AA:AA,DB!$G$5,Total!N:N,DB!$O$5,Total!AA:AA,DB!$G$9,Total!K:K,DB!$O$9,Total!AA:AA,$I$2)+COUNTIFS(Total!X:X,$X$3,Total!W:W,B22,Total!AA:AA,DB!$G$5,Total!N:N,DB!$O$5,Total!AA:AA,DB!$G$9,Total!AA:AA,DB!$O$9,Total!C:C,$I$2)+COUNTIFS(Total!X:X,$X$3,Total!W:W,B22,Total!AA:AA,DB!$G$5,Total!AA:AA,DB!$O$5,Total!M:M,DB!$G$9,Total!K:K,DB!$O$9,Total!AA:AA,$I$2)+COUNTIFS(Total!X:X,$X$3,Total!W:W,B22,Total!AA:AA,DB!$G$5,Total!AA:AA,DB!$O$5,Total!M:M,DB!$G$9,Total!AA:AA,DB!$O$9,Total!C:C,$I$2)+COUNTIFS(Total!X:X,$X$3,Total!W:W,B22,Total!AA:AA,DB!$G$5,Total!AA:AA,DB!$O$5,Total!AA:AA,DB!$G$9,Total!K:K,DB!$O$9,Total!C:C,$I$2)+COUNTIFS(Total!X:X,$X$3,Total!W:W,B22,Total!AA:AA,DB!$G$5,Total!N:N,DB!$O$5,Total!M:M,DB!$G$9,Total!K:K,DB!$O$9,Total!C:C,$I$2)+COUNTIFS(Total!X:X,$X$3,Total!W:W,B22,Total!O:O,DB!$G$5,Total!AA:AA,DB!$O$5,Total!M:M,DB!$G$9,Total!K:K,DB!$O$9,Total!C:C,$I$2)+COUNTIFS(Total!X:X,$X$3,Total!W:W,B22,Total!O:O,DB!$G$5,Total!N:N,DB!$O$5,Total!AA:AA,DB!$G$9,Total!K:K,DB!$O$9,Total!C:C,$I$2)+COUNTIFS(Total!X:X,$X$3,Total!W:W,B22,Total!O:O,DB!$G$5,Total!N:N,DB!$O$5,Total!M:M,DB!$G$9,Total!AA:AA,DB!$O$9,Total!C:C,$I$2)+COUNTIFS(Total!X:X,$X$3,Total!W:W,B22,Total!O:O,DB!$G$5,Total!N:N,DB!$O$5,Total!M:M,DB!$G$9,Total!K:K,DB!$O$9,Total!AA:AA,$I$2)</f>
        <v>0</v>
      </c>
      <c r="Y22" s="31">
        <f t="shared" si="0"/>
        <v>1</v>
      </c>
      <c r="Z22" s="31">
        <f t="shared" si="1"/>
        <v>0</v>
      </c>
      <c r="AA22" s="31">
        <f t="shared" si="1"/>
        <v>0</v>
      </c>
      <c r="AE22" s="44"/>
    </row>
    <row r="23" spans="1:31" s="24" customFormat="1" ht="33" customHeight="1" x14ac:dyDescent="0.25">
      <c r="A23" s="43"/>
      <c r="B23" s="53" t="s">
        <v>2553</v>
      </c>
      <c r="C23" s="31">
        <f>COUNTIFS(Total!W:W,B23,Total!O:O,DB!$G$5,Total!N:N,DB!$O$5,Total!M:M,DB!$G$9,Total!K:K,DB!$O$9,Total!C:C,$I$2)+COUNTIFS(Total!W:W,B23,Total!AA:AA,DB!$G$5,Total!AA:AA,DB!$O$5,Total!AA:AA,DB!$G$9,Total!AA:AA,DB!$O$9,Total!AA:AA,$I$2)+COUNTIFS(Total!W:W,B23,Total!O:O,DB!$G$5,Total!AA:AA,DB!$O$5,Total!AA:AA,DB!$G$9,Total!AA:AA,DB!$O$9,Total!AA:AA,$I$2)+COUNTIFS(Total!W:W,B23,Total!AA:AA,DB!$G$5,Total!N:N,DB!$O$5,Total!AA:AA,DB!$G$9,Total!AA:AA,DB!$O$9,Total!AA:AA,$I$2)+COUNTIFS(Total!W:W,B23,Total!AA:AA,DB!$G$5,Total!AA:AA,DB!$O$5,Total!M:M,DB!$G$9,Total!AA:AA,DB!$O$9,Total!AA:AA,$I$2)+COUNTIFS(Total!W:W,B23,Total!AA:AA,DB!$G$5,Total!AA:AA,DB!$O$5,Total!AA:AA,DB!$G$9,Total!K:K,DB!$O$9,Total!AA:AA,$I$2)+COUNTIFS(Total!W:W,B23,Total!AA:AA,DB!$G$5,Total!AA:AA,DB!$O$5,Total!AA:AA,DB!$G$9,Total!AA:AA,DB!$O$9,Total!C:C,$I$2)+COUNTIFS(Total!W:W,B23,Total!O:O,DB!$G$5,Total!N:N,DB!$O$5,Total!M:M,DB!$G$9,Total!AA:AA,DB!$O$9,Total!AA:AA,$I$2)+COUNTIFS(Total!W:W,B23,Total!O:O,DB!$G$5,Total!N:N,DB!$O$5,Total!AA:AA,DB!$G$9,Total!K:K,DB!$O$9,Total!AA:AA,$I$2)+COUNTIFS(Total!W:W,B23,Total!O:O,DB!$G$5,Total!N:N,DB!$O$5,Total!AA:AA,DB!$G$9,Total!AA:AA,DB!$O$9,Total!C:C,$I$2)+COUNTIFS(Total!W:W,B23,Total!O:O,DB!$G$5,Total!AA:AA,DB!$O$5,Total!M:M,DB!$G$9,Total!K:K,DB!$O$9,Total!AA:AA,$I$2)+COUNTIFS(Total!W:W,B23,Total!O:O,DB!$G$5,Total!AA:AA,DB!$O$5,Total!M:M,DB!$G$9,Total!AA:AA,DB!$O$9,Total!C:C,$I$2)+COUNTIFS(Total!W:W,B23,Total!O:O,DB!$G$5,Total!AA:AA,DB!$O$5,Total!AA:AA,DB!$G$9,Total!K:K,DB!$O$9,Total!C:C,$I$2)+COUNTIFS(Total!W:W,B23,Total!AA:AA,DB!$G$5,Total!N:N,DB!$O$5,Total!M:M,DB!$G$9,Total!K:K,DB!$O$9,Total!AA:AA,$I$2)+COUNTIFS(Total!W:W,B23,Total!AA:AA,DB!$G$5,Total!N:N,DB!$O$5,Total!M:M,DB!$G$9,Total!AA:AA,DB!$O$9,Total!C:C,$I$2)+COUNTIFS(Total!W:W,B23,Total!AA:AA,DB!$G$5,Total!N:N,DB!$O$5,Total!AA:AA,DB!$G$9,Total!K:K,DB!$O$9,Total!C:C,$I$2)+COUNTIFS(Total!W:W,B23,Total!AA:AA,DB!$G$5,Total!AA:AA,DB!$O$5,Total!M:M,DB!$G$9,Total!K:K,DB!$O$9,Total!C:C,$I$2)+COUNTIFS(Total!W:W,B23,Total!O:O,DB!$G$5,Total!N:N,DB!$O$5,Total!AA:AA,DB!$G$9,Total!AA:AA,DB!$O$9,Total!AA:AA,$I$2)+COUNTIFS(Total!W:W,B23,Total!O:O,DB!$G$5,Total!AA:AA,DB!$O$5,Total!M:M,DB!$G$9,Total!AA:AA,DB!$O$9,Total!AA:AA,$I$2)+COUNTIFS(Total!W:W,B23,Total!O:O,DB!$G$5,Total!AA:AA,DB!$O$5,Total!AA:AA,DB!$G$9,Total!K:K,DB!$O$9,Total!AA:AA,$I$2)+COUNTIFS(Total!W:W,B23,Total!O:O,DB!$G$5,Total!AA:AA,DB!$O$5,Total!AA:AA,DB!$G$9,Total!AA:AA,DB!$O$9,Total!C:C,$I$2)+COUNTIFS(Total!W:W,B23,Total!AA:AA,DB!$G$5,Total!N:N,DB!$O$5,Total!M:M,DB!$G$9,Total!AA:AA,DB!$O$9,Total!AA:AA,$I$2)+COUNTIFS(Total!W:W,B23,Total!AA:AA,DB!$G$5,Total!N:N,DB!$O$5,Total!AA:AA,DB!$G$9,Total!K:K,DB!$O$9,Total!AA:AA,$I$2)+COUNTIFS(Total!W:W,B23,Total!AA:AA,DB!$G$5,Total!N:N,DB!$O$5,Total!AA:AA,DB!$G$9,Total!AA:AA,DB!$O$9,Total!C:C,$I$2)+COUNTIFS(Total!W:W,B23,Total!AA:AA,DB!$G$5,Total!AA:AA,DB!$O$5,Total!M:M,DB!$G$9,Total!K:K,DB!$O$9,Total!AA:AA,$I$2)+COUNTIFS(Total!W:W,B23,Total!AA:AA,DB!$G$5,Total!AA:AA,DB!$O$5,Total!M:M,DB!$G$9,Total!AA:AA,DB!$O$9,Total!C:C,$I$2)+COUNTIFS(Total!W:W,B23,Total!AA:AA,DB!$G$5,Total!AA:AA,DB!$O$5,Total!AA:AA,DB!$G$9,Total!K:K,DB!$O$9,Total!C:C,$I$2)+COUNTIFS(Total!W:W,B23,Total!AA:AA,DB!$G$5,Total!N:N,DB!$O$5,Total!M:M,DB!$G$9,Total!K:K,DB!$O$9,Total!C:C,$I$2)+COUNTIFS(Total!W:W,B23,Total!O:O,DB!$G$5,Total!AA:AA,DB!$O$5,Total!M:M,DB!$G$9,Total!K:K,DB!$O$9,Total!C:C,$I$2)+COUNTIFS(Total!W:W,B23,Total!O:O,DB!$G$5,Total!N:N,DB!$O$5,Total!AA:AA,DB!$G$9,Total!K:K,DB!$O$9,Total!C:C,$I$2)+COUNTIFS(Total!W:W,B23,Total!O:O,DB!$G$5,Total!N:N,DB!$O$5,Total!M:M,DB!$G$9,Total!AA:AA,DB!$O$9,Total!C:C,$I$2)+COUNTIFS(Total!W:W,B23,Total!O:O,DB!$G$5,Total!N:N,DB!$O$5,Total!M:M,DB!$G$9,Total!K:K,DB!$O$9,Total!AA:AA,$I$2)</f>
        <v>43</v>
      </c>
      <c r="D23" s="31">
        <f>COUNTIFS(Total!X:X,$AF$2,Total!W:W,B23,Total!O:O,DB!$G$5,Total!N:N,DB!$O$5,Total!M:M,DB!$G$9,Total!K:K,DB!$O$9,Total!C:C,$I$2)+COUNTIFS(Total!X:X,$AF$2,Total!W:W,B23,Total!AA:AA,DB!$G$5,Total!AA:AA,DB!$O$5,Total!AA:AA,DB!$G$9,Total!AA:AA,DB!$O$9,Total!AA:AA,$I$2)+COUNTIFS(Total!X:X,$AF$2,Total!W:W,B23,Total!O:O,DB!$G$5,Total!AA:AA,DB!$O$5,Total!AA:AA,DB!$G$9,Total!AA:AA,DB!$O$9,Total!AA:AA,$I$2)+COUNTIFS(Total!X:X,$AF$2,Total!W:W,B23,Total!AA:AA,DB!$G$5,Total!N:N,DB!$O$5,Total!AA:AA,DB!$G$9,Total!AA:AA,DB!$O$9,Total!AA:AA,$I$2)+COUNTIFS(Total!X:X,$AF$2,Total!W:W,B23,Total!AA:AA,DB!$G$5,Total!AA:AA,DB!$O$5,Total!M:M,DB!$G$9,Total!AA:AA,DB!$O$9,Total!AA:AA,$I$2)+COUNTIFS(Total!X:X,$AF$2,Total!W:W,B23,Total!AA:AA,DB!$G$5,Total!AA:AA,DB!$O$5,Total!AA:AA,DB!$G$9,Total!K:K,DB!$O$9,Total!AA:AA,$I$2)+COUNTIFS(Total!X:X,$AF$2,Total!W:W,B23,Total!AA:AA,DB!$G$5,Total!AA:AA,DB!$O$5,Total!AA:AA,DB!$G$9,Total!AA:AA,DB!$O$9,Total!C:C,$I$2)+COUNTIFS(Total!X:X,$AF$2,Total!W:W,B23,Total!O:O,DB!$G$5,Total!N:N,DB!$O$5,Total!M:M,DB!$G$9,Total!AA:AA,DB!$O$9,Total!AA:AA,$I$2)+COUNTIFS(Total!X:X,$AF$2,Total!W:W,B23,Total!O:O,DB!$G$5,Total!N:N,DB!$O$5,Total!AA:AA,DB!$G$9,Total!K:K,DB!$O$9,Total!AA:AA,$I$2)+COUNTIFS(Total!X:X,$AF$2,Total!W:W,B23,Total!O:O,DB!$G$5,Total!N:N,DB!$O$5,Total!AA:AA,DB!$G$9,Total!AA:AA,DB!$O$9,Total!C:C,$I$2)+COUNTIFS(Total!X:X,$AF$2,Total!W:W,B23,Total!O:O,DB!$G$5,Total!AA:AA,DB!$O$5,Total!M:M,DB!$G$9,Total!K:K,DB!$O$9,Total!AA:AA,$I$2)+COUNTIFS(Total!X:X,$AF$2,Total!W:W,B23,Total!O:O,DB!$G$5,Total!AA:AA,DB!$O$5,Total!M:M,DB!$G$9,Total!AA:AA,DB!$O$9,Total!C:C,$I$2)+COUNTIFS(Total!X:X,$AF$2,Total!W:W,B23,Total!O:O,DB!$G$5,Total!AA:AA,DB!$O$5,Total!AA:AA,DB!$G$9,Total!K:K,DB!$O$9,Total!C:C,$I$2)+COUNTIFS(Total!X:X,$AF$2,Total!W:W,B23,Total!AA:AA,DB!$G$5,Total!N:N,DB!$O$5,Total!M:M,DB!$G$9,Total!K:K,DB!$O$9,Total!AA:AA,$I$2)+COUNTIFS(Total!X:X,$AF$2,Total!W:W,B23,Total!AA:AA,DB!$G$5,Total!N:N,DB!$O$5,Total!M:M,DB!$G$9,Total!AA:AA,DB!$O$9,Total!C:C,$I$2)+COUNTIFS(Total!X:X,$AF$2,Total!W:W,B23,Total!AA:AA,DB!$G$5,Total!N:N,DB!$O$5,Total!AA:AA,DB!$G$9,Total!K:K,DB!$O$9,Total!C:C,$I$2)+COUNTIFS(Total!X:X,$AF$2,Total!W:W,B23,Total!AA:AA,DB!$G$5,Total!AA:AA,DB!$O$5,Total!M:M,DB!$G$9,Total!K:K,DB!$O$9,Total!C:C,$I$2)+COUNTIFS(Total!X:X,$AF$2,Total!W:W,B23,Total!O:O,DB!$G$5,Total!N:N,DB!$O$5,Total!AA:AA,DB!$G$9,Total!AA:AA,DB!$O$9,Total!AA:AA,$I$2)+COUNTIFS(Total!X:X,$AF$2,Total!W:W,B23,Total!O:O,DB!$G$5,Total!AA:AA,DB!$O$5,Total!M:M,DB!$G$9,Total!AA:AA,DB!$O$9,Total!AA:AA,$I$2)+COUNTIFS(Total!X:X,$AF$2,Total!W:W,B23,Total!O:O,DB!$G$5,Total!AA:AA,DB!$O$5,Total!AA:AA,DB!$G$9,Total!K:K,DB!$O$9,Total!AA:AA,$I$2)+COUNTIFS(Total!X:X,$AF$2,Total!W:W,B23,Total!O:O,DB!$G$5,Total!AA:AA,DB!$O$5,Total!AA:AA,DB!$G$9,Total!AA:AA,DB!$O$9,Total!C:C,$I$2)+COUNTIFS(Total!X:X,$AF$2,Total!W:W,B23,Total!AA:AA,DB!$G$5,Total!N:N,DB!$O$5,Total!M:M,DB!$G$9,Total!AA:AA,DB!$O$9,Total!AA:AA,$I$2)+COUNTIFS(Total!X:X,$AF$2,Total!W:W,B23,Total!AA:AA,DB!$G$5,Total!N:N,DB!$O$5,Total!AA:AA,DB!$G$9,Total!K:K,DB!$O$9,Total!AA:AA,$I$2)+COUNTIFS(Total!X:X,$AF$2,Total!W:W,B23,Total!AA:AA,DB!$G$5,Total!N:N,DB!$O$5,Total!AA:AA,DB!$G$9,Total!AA:AA,DB!$O$9,Total!C:C,$I$2)+COUNTIFS(Total!X:X,$AF$2,Total!W:W,B23,Total!AA:AA,DB!$G$5,Total!AA:AA,DB!$O$5,Total!M:M,DB!$G$9,Total!K:K,DB!$O$9,Total!AA:AA,$I$2)+COUNTIFS(Total!X:X,$AF$2,Total!W:W,B23,Total!AA:AA,DB!$G$5,Total!AA:AA,DB!$O$5,Total!M:M,DB!$G$9,Total!AA:AA,DB!$O$9,Total!C:C,$I$2)+COUNTIFS(Total!X:X,$AF$2,Total!W:W,B23,Total!AA:AA,DB!$G$5,Total!AA:AA,DB!$O$5,Total!AA:AA,DB!$G$9,Total!K:K,DB!$O$9,Total!C:C,$I$2)+COUNTIFS(Total!X:X,$AF$2,Total!W:W,B23,Total!AA:AA,DB!$G$5,Total!N:N,DB!$O$5,Total!M:M,DB!$G$9,Total!K:K,DB!$O$9,Total!C:C,$I$2)+COUNTIFS(Total!X:X,$AF$2,Total!W:W,B23,Total!O:O,DB!$G$5,Total!AA:AA,DB!$O$5,Total!M:M,DB!$G$9,Total!K:K,DB!$O$9,Total!C:C,$I$2)+COUNTIFS(Total!X:X,$AF$2,Total!W:W,B23,Total!O:O,DB!$G$5,Total!N:N,DB!$O$5,Total!AA:AA,DB!$G$9,Total!K:K,DB!$O$9,Total!C:C,$I$2)+COUNTIFS(Total!X:X,$AF$2,Total!W:W,B23,Total!O:O,DB!$G$5,Total!N:N,DB!$O$5,Total!M:M,DB!$G$9,Total!AA:AA,DB!$O$9,Total!C:C,$I$2)+COUNTIFS(Total!X:X,$AF$2,Total!W:W,B23,Total!O:O,DB!$G$5,Total!N:N,DB!$O$5,Total!M:M,DB!$G$9,Total!K:K,DB!$O$9,Total!AA:AA,$I$2)</f>
        <v>2</v>
      </c>
      <c r="E23" s="31">
        <f>COUNTIFS(Total!X:X,$E$3,Total!W:W,B23,Total!O:O,DB!$G$5,Total!N:N,DB!$O$5,Total!M:M,DB!$G$9,Total!K:K,DB!$O$9,Total!C:C,$I$2)+COUNTIFS(Total!X:X,$E$3,Total!W:W,B23,Total!AA:AA,DB!$G$5,Total!AA:AA,DB!$O$5,Total!AA:AA,DB!$G$9,Total!AA:AA,DB!$O$9,Total!AA:AA,$I$2)+COUNTIFS(Total!X:X,$E$3,Total!W:W,B23,Total!O:O,DB!$G$5,Total!AA:AA,DB!$O$5,Total!AA:AA,DB!$G$9,Total!AA:AA,DB!$O$9,Total!AA:AA,$I$2)+COUNTIFS(Total!X:X,$E$3,Total!W:W,B23,Total!AA:AA,DB!$G$5,Total!N:N,DB!$O$5,Total!AA:AA,DB!$G$9,Total!AA:AA,DB!$O$9,Total!AA:AA,$I$2)+COUNTIFS(Total!X:X,$E$3,Total!W:W,B23,Total!AA:AA,DB!$G$5,Total!AA:AA,DB!$O$5,Total!M:M,DB!$G$9,Total!AA:AA,DB!$O$9,Total!AA:AA,$I$2)+COUNTIFS(Total!X:X,$E$3,Total!W:W,B23,Total!AA:AA,DB!$G$5,Total!AA:AA,DB!$O$5,Total!AA:AA,DB!$G$9,Total!K:K,DB!$O$9,Total!AA:AA,$I$2)+COUNTIFS(Total!X:X,$E$3,Total!W:W,B23,Total!AA:AA,DB!$G$5,Total!AA:AA,DB!$O$5,Total!AA:AA,DB!$G$9,Total!AA:AA,DB!$O$9,Total!C:C,$I$2)+COUNTIFS(Total!X:X,$E$3,Total!W:W,B23,Total!O:O,DB!$G$5,Total!N:N,DB!$O$5,Total!M:M,DB!$G$9,Total!AA:AA,DB!$O$9,Total!AA:AA,$I$2)+COUNTIFS(Total!X:X,$E$3,Total!W:W,B23,Total!O:O,DB!$G$5,Total!N:N,DB!$O$5,Total!AA:AA,DB!$G$9,Total!K:K,DB!$O$9,Total!AA:AA,$I$2)+COUNTIFS(Total!X:X,$E$3,Total!W:W,B23,Total!O:O,DB!$G$5,Total!N:N,DB!$O$5,Total!AA:AA,DB!$G$9,Total!AA:AA,DB!$O$9,Total!C:C,$I$2)+COUNTIFS(Total!X:X,$E$3,Total!W:W,B23,Total!O:O,DB!$G$5,Total!AA:AA,DB!$O$5,Total!M:M,DB!$G$9,Total!K:K,DB!$O$9,Total!AA:AA,$I$2)+COUNTIFS(Total!X:X,$E$3,Total!W:W,B23,Total!O:O,DB!$G$5,Total!AA:AA,DB!$O$5,Total!M:M,DB!$G$9,Total!AA:AA,DB!$O$9,Total!C:C,$I$2)+COUNTIFS(Total!X:X,$E$3,Total!W:W,B23,Total!O:O,DB!$G$5,Total!AA:AA,DB!$O$5,Total!AA:AA,DB!$G$9,Total!K:K,DB!$O$9,Total!C:C,$I$2)+COUNTIFS(Total!X:X,$E$3,Total!W:W,B23,Total!AA:AA,DB!$G$5,Total!N:N,DB!$O$5,Total!M:M,DB!$G$9,Total!K:K,DB!$O$9,Total!AA:AA,$I$2)+COUNTIFS(Total!X:X,$E$3,Total!W:W,B23,Total!AA:AA,DB!$G$5,Total!N:N,DB!$O$5,Total!M:M,DB!$G$9,Total!AA:AA,DB!$O$9,Total!C:C,$I$2)+COUNTIFS(Total!X:X,$E$3,Total!W:W,B23,Total!AA:AA,DB!$G$5,Total!N:N,DB!$O$5,Total!AA:AA,DB!$G$9,Total!K:K,DB!$O$9,Total!C:C,$I$2)+COUNTIFS(Total!X:X,$E$3,Total!W:W,B23,Total!AA:AA,DB!$G$5,Total!AA:AA,DB!$O$5,Total!M:M,DB!$G$9,Total!K:K,DB!$O$9,Total!C:C,$I$2)+COUNTIFS(Total!X:X,$E$3,Total!W:W,B23,Total!O:O,DB!$G$5,Total!N:N,DB!$O$5,Total!AA:AA,DB!$G$9,Total!AA:AA,DB!$O$9,Total!AA:AA,$I$2)+COUNTIFS(Total!X:X,$E$3,Total!W:W,B23,Total!O:O,DB!$G$5,Total!AA:AA,DB!$O$5,Total!M:M,DB!$G$9,Total!AA:AA,DB!$O$9,Total!AA:AA,$I$2)+COUNTIFS(Total!X:X,$E$3,Total!W:W,B23,Total!O:O,DB!$G$5,Total!AA:AA,DB!$O$5,Total!AA:AA,DB!$G$9,Total!K:K,DB!$O$9,Total!AA:AA,$I$2)+COUNTIFS(Total!X:X,$E$3,Total!W:W,B23,Total!O:O,DB!$G$5,Total!AA:AA,DB!$O$5,Total!AA:AA,DB!$G$9,Total!AA:AA,DB!$O$9,Total!C:C,$I$2)+COUNTIFS(Total!X:X,$E$3,Total!W:W,B23,Total!AA:AA,DB!$G$5,Total!N:N,DB!$O$5,Total!M:M,DB!$G$9,Total!AA:AA,DB!$O$9,Total!AA:AA,$I$2)+COUNTIFS(Total!X:X,$E$3,Total!W:W,B23,Total!AA:AA,DB!$G$5,Total!N:N,DB!$O$5,Total!AA:AA,DB!$G$9,Total!K:K,DB!$O$9,Total!AA:AA,$I$2)+COUNTIFS(Total!X:X,$E$3,Total!W:W,B23,Total!AA:AA,DB!$G$5,Total!N:N,DB!$O$5,Total!AA:AA,DB!$G$9,Total!AA:AA,DB!$O$9,Total!C:C,$I$2)+COUNTIFS(Total!X:X,$E$3,Total!W:W,B23,Total!AA:AA,DB!$G$5,Total!AA:AA,DB!$O$5,Total!M:M,DB!$G$9,Total!K:K,DB!$O$9,Total!AA:AA,$I$2)+COUNTIFS(Total!X:X,$E$3,Total!W:W,B23,Total!AA:AA,DB!$G$5,Total!AA:AA,DB!$O$5,Total!M:M,DB!$G$9,Total!AA:AA,DB!$O$9,Total!C:C,$I$2)+COUNTIFS(Total!X:X,$E$3,Total!W:W,B23,Total!AA:AA,DB!$G$5,Total!AA:AA,DB!$O$5,Total!AA:AA,DB!$G$9,Total!K:K,DB!$O$9,Total!C:C,$I$2)+COUNTIFS(Total!X:X,$E$3,Total!W:W,B23,Total!AA:AA,DB!$G$5,Total!N:N,DB!$O$5,Total!M:M,DB!$G$9,Total!K:K,DB!$O$9,Total!C:C,$I$2)+COUNTIFS(Total!X:X,$E$3,Total!W:W,B23,Total!O:O,DB!$G$5,Total!AA:AA,DB!$O$5,Total!M:M,DB!$G$9,Total!K:K,DB!$O$9,Total!C:C,$I$2)+COUNTIFS(Total!X:X,$E$3,Total!W:W,B23,Total!O:O,DB!$G$5,Total!N:N,DB!$O$5,Total!AA:AA,DB!$G$9,Total!K:K,DB!$O$9,Total!C:C,$I$2)+COUNTIFS(Total!X:X,$E$3,Total!W:W,B23,Total!O:O,DB!$G$5,Total!N:N,DB!$O$5,Total!M:M,DB!$G$9,Total!AA:AA,DB!$O$9,Total!C:C,$I$2)+COUNTIFS(Total!X:X,$E$3,Total!W:W,B23,Total!O:O,DB!$G$5,Total!N:N,DB!$O$5,Total!M:M,DB!$G$9,Total!K:K,DB!$O$9,Total!AA:AA,$I$2)</f>
        <v>6</v>
      </c>
      <c r="F23" s="31"/>
      <c r="G23" s="31">
        <f>COUNTIFS(Total!X:X,$G$3,Total!W:W,B23,Total!O:O,DB!$G$5,Total!N:N,DB!$O$5,Total!M:M,DB!$G$9,Total!K:K,DB!$O$9,Total!C:C,$I$2)+COUNTIFS(Total!X:X,$G$3,Total!W:W,B23,Total!AA:AA,DB!$G$5,Total!AA:AA,DB!$O$5,Total!AA:AA,DB!$G$9,Total!AA:AA,DB!$O$9,Total!AA:AA,$I$2)+COUNTIFS(Total!X:X,$G$3,Total!W:W,B23,Total!O:O,DB!$G$5,Total!AA:AA,DB!$O$5,Total!AA:AA,DB!$G$9,Total!AA:AA,DB!$O$9,Total!AA:AA,$I$2)+COUNTIFS(Total!X:X,$G$3,Total!W:W,B23,Total!AA:AA,DB!$G$5,Total!N:N,DB!$O$5,Total!AA:AA,DB!$G$9,Total!AA:AA,DB!$O$9,Total!AA:AA,$I$2)+COUNTIFS(Total!X:X,$G$3,Total!W:W,B23,Total!AA:AA,DB!$G$5,Total!AA:AA,DB!$O$5,Total!M:M,DB!$G$9,Total!AA:AA,DB!$O$9,Total!AA:AA,$I$2)+COUNTIFS(Total!X:X,$G$3,Total!W:W,B23,Total!AA:AA,DB!$G$5,Total!AA:AA,DB!$O$5,Total!AA:AA,DB!$G$9,Total!K:K,DB!$O$9,Total!AA:AA,$I$2)+COUNTIFS(Total!X:X,$G$3,Total!W:W,B23,Total!AA:AA,DB!$G$5,Total!AA:AA,DB!$O$5,Total!AA:AA,DB!$G$9,Total!AA:AA,DB!$O$9,Total!C:C,$I$2)+COUNTIFS(Total!X:X,$G$3,Total!W:W,B23,Total!O:O,DB!$G$5,Total!N:N,DB!$O$5,Total!M:M,DB!$G$9,Total!AA:AA,DB!$O$9,Total!AA:AA,$I$2)+COUNTIFS(Total!X:X,$G$3,Total!W:W,B23,Total!O:O,DB!$G$5,Total!N:N,DB!$O$5,Total!AA:AA,DB!$G$9,Total!K:K,DB!$O$9,Total!AA:AA,$I$2)+COUNTIFS(Total!X:X,$G$3,Total!W:W,B23,Total!O:O,DB!$G$5,Total!N:N,DB!$O$5,Total!AA:AA,DB!$G$9,Total!AA:AA,DB!$O$9,Total!C:C,$I$2)+COUNTIFS(Total!X:X,$G$3,Total!W:W,B23,Total!O:O,DB!$G$5,Total!AA:AA,DB!$O$5,Total!M:M,DB!$G$9,Total!K:K,DB!$O$9,Total!AA:AA,$I$2)+COUNTIFS(Total!X:X,$G$3,Total!W:W,B23,Total!O:O,DB!$G$5,Total!AA:AA,DB!$O$5,Total!M:M,DB!$G$9,Total!AA:AA,DB!$O$9,Total!C:C,$I$2)+COUNTIFS(Total!X:X,$G$3,Total!W:W,B23,Total!O:O,DB!$G$5,Total!AA:AA,DB!$O$5,Total!AA:AA,DB!$G$9,Total!K:K,DB!$O$9,Total!C:C,$I$2)+COUNTIFS(Total!X:X,$G$3,Total!W:W,B23,Total!AA:AA,DB!$G$5,Total!N:N,DB!$O$5,Total!M:M,DB!$G$9,Total!K:K,DB!$O$9,Total!AA:AA,$I$2)+COUNTIFS(Total!X:X,$G$3,Total!W:W,B23,Total!AA:AA,DB!$G$5,Total!N:N,DB!$O$5,Total!M:M,DB!$G$9,Total!AA:AA,DB!$O$9,Total!C:C,$I$2)+COUNTIFS(Total!X:X,$G$3,Total!W:W,B23,Total!AA:AA,DB!$G$5,Total!N:N,DB!$O$5,Total!AA:AA,DB!$G$9,Total!K:K,DB!$O$9,Total!C:C,$I$2)+COUNTIFS(Total!X:X,$G$3,Total!W:W,B23,Total!AA:AA,DB!$G$5,Total!AA:AA,DB!$O$5,Total!M:M,DB!$G$9,Total!K:K,DB!$O$9,Total!C:C,$I$2)+COUNTIFS(Total!X:X,$G$3,Total!W:W,B23,Total!O:O,DB!$G$5,Total!N:N,DB!$O$5,Total!AA:AA,DB!$G$9,Total!AA:AA,DB!$O$9,Total!AA:AA,$I$2)+COUNTIFS(Total!X:X,$G$3,Total!W:W,B23,Total!O:O,DB!$G$5,Total!AA:AA,DB!$O$5,Total!M:M,DB!$G$9,Total!AA:AA,DB!$O$9,Total!AA:AA,$I$2)+COUNTIFS(Total!X:X,$G$3,Total!W:W,B23,Total!O:O,DB!$G$5,Total!AA:AA,DB!$O$5,Total!AA:AA,DB!$G$9,Total!K:K,DB!$O$9,Total!AA:AA,$I$2)+COUNTIFS(Total!X:X,$G$3,Total!W:W,B23,Total!O:O,DB!$G$5,Total!AA:AA,DB!$O$5,Total!AA:AA,DB!$G$9,Total!AA:AA,DB!$O$9,Total!C:C,$I$2)+COUNTIFS(Total!X:X,$G$3,Total!W:W,B23,Total!AA:AA,DB!$G$5,Total!N:N,DB!$O$5,Total!M:M,DB!$G$9,Total!AA:AA,DB!$O$9,Total!AA:AA,$I$2)+COUNTIFS(Total!X:X,$G$3,Total!W:W,B23,Total!AA:AA,DB!$G$5,Total!N:N,DB!$O$5,Total!AA:AA,DB!$G$9,Total!K:K,DB!$O$9,Total!AA:AA,$I$2)+COUNTIFS(Total!X:X,$G$3,Total!W:W,B23,Total!AA:AA,DB!$G$5,Total!N:N,DB!$O$5,Total!AA:AA,DB!$G$9,Total!AA:AA,DB!$O$9,Total!C:C,$I$2)+COUNTIFS(Total!X:X,$G$3,Total!W:W,B23,Total!AA:AA,DB!$G$5,Total!AA:AA,DB!$O$5,Total!M:M,DB!$G$9,Total!K:K,DB!$O$9,Total!AA:AA,$I$2)+COUNTIFS(Total!X:X,$G$3,Total!W:W,B23,Total!AA:AA,DB!$G$5,Total!AA:AA,DB!$O$5,Total!M:M,DB!$G$9,Total!AA:AA,DB!$O$9,Total!C:C,$I$2)+COUNTIFS(Total!X:X,$G$3,Total!W:W,B23,Total!AA:AA,DB!$G$5,Total!AA:AA,DB!$O$5,Total!AA:AA,DB!$G$9,Total!K:K,DB!$O$9,Total!C:C,$I$2)+COUNTIFS(Total!X:X,$G$3,Total!W:W,B23,Total!AA:AA,DB!$G$5,Total!N:N,DB!$O$5,Total!M:M,DB!$G$9,Total!K:K,DB!$O$9,Total!C:C,$I$2)+COUNTIFS(Total!X:X,$G$3,Total!W:W,B23,Total!O:O,DB!$G$5,Total!AA:AA,DB!$O$5,Total!M:M,DB!$G$9,Total!K:K,DB!$O$9,Total!C:C,$I$2)+COUNTIFS(Total!X:X,$G$3,Total!W:W,B23,Total!O:O,DB!$G$5,Total!N:N,DB!$O$5,Total!AA:AA,DB!$G$9,Total!K:K,DB!$O$9,Total!C:C,$I$2)+COUNTIFS(Total!X:X,$G$3,Total!W:W,B23,Total!O:O,DB!$G$5,Total!N:N,DB!$O$5,Total!M:M,DB!$G$9,Total!AA:AA,DB!$O$9,Total!C:C,$I$2)+COUNTIFS(Total!X:X,$G$3,Total!W:W,B23,Total!O:O,DB!$G$5,Total!N:N,DB!$O$5,Total!M:M,DB!$G$9,Total!K:K,DB!$O$9,Total!AA:AA,$I$2)</f>
        <v>0</v>
      </c>
      <c r="H23" s="31">
        <f>COUNTIFS(Total!X:X,$H$3,Total!W:W,B23,Total!O:O,DB!$G$5,Total!N:N,DB!$O$5,Total!M:M,DB!$G$9,Total!K:K,DB!$O$9,Total!C:C,$I$2)+COUNTIFS(Total!X:X,$H$3,Total!W:W,B23,Total!AA:AA,DB!$G$5,Total!AA:AA,DB!$O$5,Total!AA:AA,DB!$G$9,Total!AA:AA,DB!$O$9,Total!AA:AA,$I$2)+COUNTIFS(Total!X:X,$H$3,Total!W:W,B23,Total!O:O,DB!$G$5,Total!AA:AA,DB!$O$5,Total!AA:AA,DB!$G$9,Total!AA:AA,DB!$O$9,Total!AA:AA,$I$2)+COUNTIFS(Total!X:X,$H$3,Total!W:W,B23,Total!AA:AA,DB!$G$5,Total!N:N,DB!$O$5,Total!AA:AA,DB!$G$9,Total!AA:AA,DB!$O$9,Total!AA:AA,$I$2)+COUNTIFS(Total!X:X,$H$3,Total!W:W,B23,Total!AA:AA,DB!$G$5,Total!AA:AA,DB!$O$5,Total!M:M,DB!$G$9,Total!AA:AA,DB!$O$9,Total!AA:AA,$I$2)+COUNTIFS(Total!X:X,$H$3,Total!W:W,B23,Total!AA:AA,DB!$G$5,Total!AA:AA,DB!$O$5,Total!AA:AA,DB!$G$9,Total!K:K,DB!$O$9,Total!AA:AA,$I$2)+COUNTIFS(Total!X:X,$H$3,Total!W:W,B23,Total!AA:AA,DB!$G$5,Total!AA:AA,DB!$O$5,Total!AA:AA,DB!$G$9,Total!AA:AA,DB!$O$9,Total!C:C,$I$2)+COUNTIFS(Total!X:X,$H$3,Total!W:W,B23,Total!O:O,DB!$G$5,Total!N:N,DB!$O$5,Total!M:M,DB!$G$9,Total!AA:AA,DB!$O$9,Total!AA:AA,$I$2)+COUNTIFS(Total!X:X,$H$3,Total!W:W,B23,Total!O:O,DB!$G$5,Total!N:N,DB!$O$5,Total!AA:AA,DB!$G$9,Total!K:K,DB!$O$9,Total!AA:AA,$I$2)+COUNTIFS(Total!X:X,$H$3,Total!W:W,B23,Total!O:O,DB!$G$5,Total!N:N,DB!$O$5,Total!AA:AA,DB!$G$9,Total!AA:AA,DB!$O$9,Total!C:C,$I$2)+COUNTIFS(Total!X:X,$H$3,Total!W:W,B23,Total!O:O,DB!$G$5,Total!AA:AA,DB!$O$5,Total!M:M,DB!$G$9,Total!K:K,DB!$O$9,Total!AA:AA,$I$2)+COUNTIFS(Total!X:X,$H$3,Total!W:W,B23,Total!O:O,DB!$G$5,Total!AA:AA,DB!$O$5,Total!M:M,DB!$G$9,Total!AA:AA,DB!$O$9,Total!C:C,$I$2)+COUNTIFS(Total!X:X,$H$3,Total!W:W,B23,Total!O:O,DB!$G$5,Total!AA:AA,DB!$O$5,Total!AA:AA,DB!$G$9,Total!K:K,DB!$O$9,Total!C:C,$I$2)+COUNTIFS(Total!X:X,$H$3,Total!W:W,B23,Total!AA:AA,DB!$G$5,Total!N:N,DB!$O$5,Total!M:M,DB!$G$9,Total!K:K,DB!$O$9,Total!AA:AA,$I$2)+COUNTIFS(Total!X:X,$H$3,Total!W:W,B23,Total!AA:AA,DB!$G$5,Total!N:N,DB!$O$5,Total!M:M,DB!$G$9,Total!AA:AA,DB!$O$9,Total!C:C,$I$2)+COUNTIFS(Total!X:X,$H$3,Total!W:W,B23,Total!AA:AA,DB!$G$5,Total!N:N,DB!$O$5,Total!AA:AA,DB!$G$9,Total!K:K,DB!$O$9,Total!C:C,$I$2)+COUNTIFS(Total!X:X,$H$3,Total!W:W,B23,Total!AA:AA,DB!$G$5,Total!AA:AA,DB!$O$5,Total!M:M,DB!$G$9,Total!K:K,DB!$O$9,Total!C:C,$I$2)+COUNTIFS(Total!X:X,$H$3,Total!W:W,B23,Total!O:O,DB!$G$5,Total!N:N,DB!$O$5,Total!AA:AA,DB!$G$9,Total!AA:AA,DB!$O$9,Total!AA:AA,$I$2)+COUNTIFS(Total!X:X,$H$3,Total!W:W,B23,Total!O:O,DB!$G$5,Total!AA:AA,DB!$O$5,Total!M:M,DB!$G$9,Total!AA:AA,DB!$O$9,Total!AA:AA,$I$2)+COUNTIFS(Total!X:X,$H$3,Total!W:W,B23,Total!O:O,DB!$G$5,Total!AA:AA,DB!$O$5,Total!AA:AA,DB!$G$9,Total!K:K,DB!$O$9,Total!AA:AA,$I$2)+COUNTIFS(Total!X:X,$H$3,Total!W:W,B23,Total!O:O,DB!$G$5,Total!AA:AA,DB!$O$5,Total!AA:AA,DB!$G$9,Total!AA:AA,DB!$O$9,Total!C:C,$I$2)+COUNTIFS(Total!X:X,$H$3,Total!W:W,B23,Total!AA:AA,DB!$G$5,Total!N:N,DB!$O$5,Total!M:M,DB!$G$9,Total!AA:AA,DB!$O$9,Total!AA:AA,$I$2)+COUNTIFS(Total!X:X,$H$3,Total!W:W,B23,Total!AA:AA,DB!$G$5,Total!N:N,DB!$O$5,Total!AA:AA,DB!$G$9,Total!K:K,DB!$O$9,Total!AA:AA,$I$2)+COUNTIFS(Total!X:X,$H$3,Total!W:W,B23,Total!AA:AA,DB!$G$5,Total!N:N,DB!$O$5,Total!AA:AA,DB!$G$9,Total!AA:AA,DB!$O$9,Total!C:C,$I$2)+COUNTIFS(Total!X:X,$H$3,Total!W:W,B23,Total!AA:AA,DB!$G$5,Total!AA:AA,DB!$O$5,Total!M:M,DB!$G$9,Total!K:K,DB!$O$9,Total!AA:AA,$I$2)+COUNTIFS(Total!X:X,$H$3,Total!W:W,B23,Total!AA:AA,DB!$G$5,Total!AA:AA,DB!$O$5,Total!M:M,DB!$G$9,Total!AA:AA,DB!$O$9,Total!C:C,$I$2)+COUNTIFS(Total!X:X,$H$3,Total!W:W,B23,Total!AA:AA,DB!$G$5,Total!AA:AA,DB!$O$5,Total!AA:AA,DB!$G$9,Total!K:K,DB!$O$9,Total!C:C,$I$2)+COUNTIFS(Total!X:X,$H$3,Total!W:W,B23,Total!AA:AA,DB!$G$5,Total!N:N,DB!$O$5,Total!M:M,DB!$G$9,Total!K:K,DB!$O$9,Total!C:C,$I$2)+COUNTIFS(Total!X:X,$H$3,Total!W:W,B23,Total!O:O,DB!$G$5,Total!AA:AA,DB!$O$5,Total!M:M,DB!$G$9,Total!K:K,DB!$O$9,Total!C:C,$I$2)+COUNTIFS(Total!X:X,$H$3,Total!W:W,B23,Total!O:O,DB!$G$5,Total!N:N,DB!$O$5,Total!AA:AA,DB!$G$9,Total!K:K,DB!$O$9,Total!C:C,$I$2)+COUNTIFS(Total!X:X,$H$3,Total!W:W,B23,Total!O:O,DB!$G$5,Total!N:N,DB!$O$5,Total!M:M,DB!$G$9,Total!AA:AA,DB!$O$9,Total!C:C,$I$2)+COUNTIFS(Total!X:X,$H$3,Total!W:W,B23,Total!O:O,DB!$G$5,Total!N:N,DB!$O$5,Total!M:M,DB!$G$9,Total!K:K,DB!$O$9,Total!AA:AA,$I$2)</f>
        <v>0</v>
      </c>
      <c r="I23" s="31">
        <f>COUNTIFS(Total!X:X,$I$3,Total!W:W,B23,Total!O:O,DB!$G$5,Total!N:N,DB!$O$5,Total!M:M,DB!$G$9,Total!K:K,DB!$O$9,Total!C:C,$I$2)+COUNTIFS(Total!X:X,$I$3,Total!W:W,B23,Total!AA:AA,DB!$G$5,Total!AA:AA,DB!$O$5,Total!AA:AA,DB!$G$9,Total!AA:AA,DB!$O$9,Total!AA:AA,$I$2)+COUNTIFS(Total!X:X,$I$3,Total!W:W,B23,Total!O:O,DB!$G$5,Total!AA:AA,DB!$O$5,Total!AA:AA,DB!$G$9,Total!AA:AA,DB!$O$9,Total!AA:AA,$I$2)+COUNTIFS(Total!X:X,$I$3,Total!W:W,B23,Total!AA:AA,DB!$G$5,Total!N:N,DB!$O$5,Total!AA:AA,DB!$G$9,Total!AA:AA,DB!$O$9,Total!AA:AA,$I$2)+COUNTIFS(Total!X:X,$I$3,Total!W:W,B23,Total!AA:AA,DB!$G$5,Total!AA:AA,DB!$O$5,Total!M:M,DB!$G$9,Total!AA:AA,DB!$O$9,Total!AA:AA,$I$2)+COUNTIFS(Total!X:X,$I$3,Total!W:W,B23,Total!AA:AA,DB!$G$5,Total!AA:AA,DB!$O$5,Total!AA:AA,DB!$G$9,Total!K:K,DB!$O$9,Total!AA:AA,$I$2)+COUNTIFS(Total!X:X,$I$3,Total!W:W,B23,Total!AA:AA,DB!$G$5,Total!AA:AA,DB!$O$5,Total!AA:AA,DB!$G$9,Total!AA:AA,DB!$O$9,Total!C:C,$I$2)+COUNTIFS(Total!X:X,$I$3,Total!W:W,B23,Total!O:O,DB!$G$5,Total!N:N,DB!$O$5,Total!M:M,DB!$G$9,Total!AA:AA,DB!$O$9,Total!AA:AA,$I$2)+COUNTIFS(Total!X:X,$I$3,Total!W:W,B23,Total!O:O,DB!$G$5,Total!N:N,DB!$O$5,Total!AA:AA,DB!$G$9,Total!K:K,DB!$O$9,Total!AA:AA,$I$2)+COUNTIFS(Total!X:X,$I$3,Total!W:W,B23,Total!O:O,DB!$G$5,Total!N:N,DB!$O$5,Total!AA:AA,DB!$G$9,Total!AA:AA,DB!$O$9,Total!C:C,$I$2)+COUNTIFS(Total!X:X,$I$3,Total!W:W,B23,Total!O:O,DB!$G$5,Total!AA:AA,DB!$O$5,Total!M:M,DB!$G$9,Total!K:K,DB!$O$9,Total!AA:AA,$I$2)+COUNTIFS(Total!X:X,$I$3,Total!W:W,B23,Total!O:O,DB!$G$5,Total!AA:AA,DB!$O$5,Total!M:M,DB!$G$9,Total!AA:AA,DB!$O$9,Total!C:C,$I$2)+COUNTIFS(Total!X:X,$I$3,Total!W:W,B23,Total!O:O,DB!$G$5,Total!AA:AA,DB!$O$5,Total!AA:AA,DB!$G$9,Total!K:K,DB!$O$9,Total!C:C,$I$2)+COUNTIFS(Total!X:X,$I$3,Total!W:W,B23,Total!AA:AA,DB!$G$5,Total!N:N,DB!$O$5,Total!M:M,DB!$G$9,Total!K:K,DB!$O$9,Total!AA:AA,$I$2)+COUNTIFS(Total!X:X,$I$3,Total!W:W,B23,Total!AA:AA,DB!$G$5,Total!N:N,DB!$O$5,Total!M:M,DB!$G$9,Total!AA:AA,DB!$O$9,Total!C:C,$I$2)+COUNTIFS(Total!X:X,$I$3,Total!W:W,B23,Total!AA:AA,DB!$G$5,Total!N:N,DB!$O$5,Total!AA:AA,DB!$G$9,Total!K:K,DB!$O$9,Total!C:C,$I$2)+COUNTIFS(Total!X:X,$I$3,Total!W:W,B23,Total!AA:AA,DB!$G$5,Total!AA:AA,DB!$O$5,Total!M:M,DB!$G$9,Total!K:K,DB!$O$9,Total!C:C,$I$2)+COUNTIFS(Total!X:X,$I$3,Total!W:W,B23,Total!O:O,DB!$G$5,Total!N:N,DB!$O$5,Total!AA:AA,DB!$G$9,Total!AA:AA,DB!$O$9,Total!AA:AA,$I$2)+COUNTIFS(Total!X:X,$I$3,Total!W:W,B23,Total!O:O,DB!$G$5,Total!AA:AA,DB!$O$5,Total!M:M,DB!$G$9,Total!AA:AA,DB!$O$9,Total!AA:AA,$I$2)+COUNTIFS(Total!X:X,$I$3,Total!W:W,B23,Total!O:O,DB!$G$5,Total!AA:AA,DB!$O$5,Total!AA:AA,DB!$G$9,Total!K:K,DB!$O$9,Total!AA:AA,$I$2)+COUNTIFS(Total!X:X,$I$3,Total!W:W,B23,Total!O:O,DB!$G$5,Total!AA:AA,DB!$O$5,Total!AA:AA,DB!$G$9,Total!AA:AA,DB!$O$9,Total!C:C,$I$2)+COUNTIFS(Total!X:X,$I$3,Total!W:W,B23,Total!AA:AA,DB!$G$5,Total!N:N,DB!$O$5,Total!M:M,DB!$G$9,Total!AA:AA,DB!$O$9,Total!AA:AA,$I$2)+COUNTIFS(Total!X:X,$I$3,Total!W:W,B23,Total!AA:AA,DB!$G$5,Total!N:N,DB!$O$5,Total!AA:AA,DB!$G$9,Total!K:K,DB!$O$9,Total!AA:AA,$I$2)+COUNTIFS(Total!X:X,$I$3,Total!W:W,B23,Total!AA:AA,DB!$G$5,Total!N:N,DB!$O$5,Total!AA:AA,DB!$G$9,Total!AA:AA,DB!$O$9,Total!C:C,$I$2)+COUNTIFS(Total!X:X,$I$3,Total!W:W,B23,Total!AA:AA,DB!$G$5,Total!AA:AA,DB!$O$5,Total!M:M,DB!$G$9,Total!K:K,DB!$O$9,Total!AA:AA,$I$2)+COUNTIFS(Total!X:X,$I$3,Total!W:W,B23,Total!AA:AA,DB!$G$5,Total!AA:AA,DB!$O$5,Total!M:M,DB!$G$9,Total!AA:AA,DB!$O$9,Total!C:C,$I$2)+COUNTIFS(Total!X:X,$I$3,Total!W:W,B23,Total!AA:AA,DB!$G$5,Total!AA:AA,DB!$O$5,Total!AA:AA,DB!$G$9,Total!K:K,DB!$O$9,Total!C:C,$I$2)+COUNTIFS(Total!X:X,$I$3,Total!W:W,B23,Total!AA:AA,DB!$G$5,Total!N:N,DB!$O$5,Total!M:M,DB!$G$9,Total!K:K,DB!$O$9,Total!C:C,$I$2)+COUNTIFS(Total!X:X,$I$3,Total!W:W,B23,Total!O:O,DB!$G$5,Total!AA:AA,DB!$O$5,Total!M:M,DB!$G$9,Total!K:K,DB!$O$9,Total!C:C,$I$2)+COUNTIFS(Total!X:X,$I$3,Total!W:W,B23,Total!O:O,DB!$G$5,Total!N:N,DB!$O$5,Total!AA:AA,DB!$G$9,Total!K:K,DB!$O$9,Total!C:C,$I$2)+COUNTIFS(Total!X:X,$I$3,Total!W:W,B23,Total!O:O,DB!$G$5,Total!N:N,DB!$O$5,Total!M:M,DB!$G$9,Total!AA:AA,DB!$O$9,Total!C:C,$I$2)+COUNTIFS(Total!X:X,$I$3,Total!W:W,B23,Total!O:O,DB!$G$5,Total!N:N,DB!$O$5,Total!M:M,DB!$G$9,Total!K:K,DB!$O$9,Total!AA:AA,$I$2)</f>
        <v>2</v>
      </c>
      <c r="J23" s="31">
        <f>COUNTIFS(Total!X:X,$J$3,Total!W:W,B23,Total!O:O,DB!$G$5,Total!N:N,DB!$O$5,Total!M:M,DB!$G$9,Total!K:K,DB!$O$9,Total!C:C,$I$2)+COUNTIFS(Total!X:X,$J$3,Total!W:W,B23,Total!AA:AA,DB!$G$5,Total!AA:AA,DB!$O$5,Total!AA:AA,DB!$G$9,Total!AA:AA,DB!$O$9,Total!AA:AA,$I$2)+COUNTIFS(Total!X:X,$J$3,Total!W:W,B23,Total!O:O,DB!$G$5,Total!AA:AA,DB!$O$5,Total!AA:AA,DB!$G$9,Total!AA:AA,DB!$O$9,Total!AA:AA,$I$2)+COUNTIFS(Total!X:X,$J$3,Total!W:W,B23,Total!AA:AA,DB!$G$5,Total!N:N,DB!$O$5,Total!AA:AA,DB!$G$9,Total!AA:AA,DB!$O$9,Total!AA:AA,$I$2)+COUNTIFS(Total!X:X,$J$3,Total!W:W,B23,Total!AA:AA,DB!$G$5,Total!AA:AA,DB!$O$5,Total!M:M,DB!$G$9,Total!AA:AA,DB!$O$9,Total!AA:AA,$I$2)+COUNTIFS(Total!X:X,$J$3,Total!W:W,B23,Total!AA:AA,DB!$G$5,Total!AA:AA,DB!$O$5,Total!AA:AA,DB!$G$9,Total!K:K,DB!$O$9,Total!AA:AA,$I$2)+COUNTIFS(Total!X:X,$J$3,Total!W:W,B23,Total!AA:AA,DB!$G$5,Total!AA:AA,DB!$O$5,Total!AA:AA,DB!$G$9,Total!AA:AA,DB!$O$9,Total!C:C,$I$2)+COUNTIFS(Total!X:X,$J$3,Total!W:W,B23,Total!O:O,DB!$G$5,Total!N:N,DB!$O$5,Total!M:M,DB!$G$9,Total!AA:AA,DB!$O$9,Total!AA:AA,$I$2)+COUNTIFS(Total!X:X,$J$3,Total!W:W,B23,Total!O:O,DB!$G$5,Total!N:N,DB!$O$5,Total!AA:AA,DB!$G$9,Total!K:K,DB!$O$9,Total!AA:AA,$I$2)+COUNTIFS(Total!X:X,$J$3,Total!W:W,B23,Total!O:O,DB!$G$5,Total!N:N,DB!$O$5,Total!AA:AA,DB!$G$9,Total!AA:AA,DB!$O$9,Total!C:C,$I$2)+COUNTIFS(Total!X:X,$J$3,Total!W:W,B23,Total!O:O,DB!$G$5,Total!AA:AA,DB!$O$5,Total!M:M,DB!$G$9,Total!K:K,DB!$O$9,Total!AA:AA,$I$2)+COUNTIFS(Total!X:X,$J$3,Total!W:W,B23,Total!O:O,DB!$G$5,Total!AA:AA,DB!$O$5,Total!M:M,DB!$G$9,Total!AA:AA,DB!$O$9,Total!C:C,$I$2)+COUNTIFS(Total!X:X,$J$3,Total!W:W,B23,Total!O:O,DB!$G$5,Total!AA:AA,DB!$O$5,Total!AA:AA,DB!$G$9,Total!K:K,DB!$O$9,Total!C:C,$I$2)+COUNTIFS(Total!X:X,$J$3,Total!W:W,B23,Total!AA:AA,DB!$G$5,Total!N:N,DB!$O$5,Total!M:M,DB!$G$9,Total!K:K,DB!$O$9,Total!AA:AA,$I$2)+COUNTIFS(Total!X:X,$J$3,Total!W:W,B23,Total!AA:AA,DB!$G$5,Total!N:N,DB!$O$5,Total!M:M,DB!$G$9,Total!AA:AA,DB!$O$9,Total!C:C,$I$2)+COUNTIFS(Total!X:X,$J$3,Total!W:W,B23,Total!AA:AA,DB!$G$5,Total!N:N,DB!$O$5,Total!AA:AA,DB!$G$9,Total!K:K,DB!$O$9,Total!C:C,$I$2)+COUNTIFS(Total!X:X,$J$3,Total!W:W,B23,Total!AA:AA,DB!$G$5,Total!AA:AA,DB!$O$5,Total!M:M,DB!$G$9,Total!K:K,DB!$O$9,Total!C:C,$I$2)+COUNTIFS(Total!X:X,$J$3,Total!W:W,B23,Total!O:O,DB!$G$5,Total!N:N,DB!$O$5,Total!AA:AA,DB!$G$9,Total!AA:AA,DB!$O$9,Total!AA:AA,$I$2)+COUNTIFS(Total!X:X,$J$3,Total!W:W,B23,Total!O:O,DB!$G$5,Total!AA:AA,DB!$O$5,Total!M:M,DB!$G$9,Total!AA:AA,DB!$O$9,Total!AA:AA,$I$2)+COUNTIFS(Total!X:X,$J$3,Total!W:W,B23,Total!O:O,DB!$G$5,Total!AA:AA,DB!$O$5,Total!AA:AA,DB!$G$9,Total!K:K,DB!$O$9,Total!AA:AA,$I$2)+COUNTIFS(Total!X:X,$J$3,Total!W:W,B23,Total!O:O,DB!$G$5,Total!AA:AA,DB!$O$5,Total!AA:AA,DB!$G$9,Total!AA:AA,DB!$O$9,Total!C:C,$I$2)+COUNTIFS(Total!X:X,$J$3,Total!W:W,B23,Total!AA:AA,DB!$G$5,Total!N:N,DB!$O$5,Total!M:M,DB!$G$9,Total!AA:AA,DB!$O$9,Total!AA:AA,$I$2)+COUNTIFS(Total!X:X,$J$3,Total!W:W,B23,Total!AA:AA,DB!$G$5,Total!N:N,DB!$O$5,Total!AA:AA,DB!$G$9,Total!K:K,DB!$O$9,Total!AA:AA,$I$2)+COUNTIFS(Total!X:X,$J$3,Total!W:W,B23,Total!AA:AA,DB!$G$5,Total!N:N,DB!$O$5,Total!AA:AA,DB!$G$9,Total!AA:AA,DB!$O$9,Total!C:C,$I$2)+COUNTIFS(Total!X:X,$J$3,Total!W:W,B23,Total!AA:AA,DB!$G$5,Total!AA:AA,DB!$O$5,Total!M:M,DB!$G$9,Total!K:K,DB!$O$9,Total!AA:AA,$I$2)+COUNTIFS(Total!X:X,$J$3,Total!W:W,B23,Total!AA:AA,DB!$G$5,Total!AA:AA,DB!$O$5,Total!M:M,DB!$G$9,Total!AA:AA,DB!$O$9,Total!C:C,$I$2)+COUNTIFS(Total!X:X,$J$3,Total!W:W,B23,Total!AA:AA,DB!$G$5,Total!AA:AA,DB!$O$5,Total!AA:AA,DB!$G$9,Total!K:K,DB!$O$9,Total!C:C,$I$2)+COUNTIFS(Total!X:X,$J$3,Total!W:W,B23,Total!AA:AA,DB!$G$5,Total!N:N,DB!$O$5,Total!M:M,DB!$G$9,Total!K:K,DB!$O$9,Total!C:C,$I$2)+COUNTIFS(Total!X:X,$J$3,Total!W:W,B23,Total!O:O,DB!$G$5,Total!AA:AA,DB!$O$5,Total!M:M,DB!$G$9,Total!K:K,DB!$O$9,Total!C:C,$I$2)+COUNTIFS(Total!X:X,$J$3,Total!W:W,B23,Total!O:O,DB!$G$5,Total!N:N,DB!$O$5,Total!AA:AA,DB!$G$9,Total!K:K,DB!$O$9,Total!C:C,$I$2)+COUNTIFS(Total!X:X,$J$3,Total!W:W,B23,Total!O:O,DB!$G$5,Total!N:N,DB!$O$5,Total!M:M,DB!$G$9,Total!AA:AA,DB!$O$9,Total!C:C,$I$2)+COUNTIFS(Total!X:X,$J$3,Total!W:W,B23,Total!O:O,DB!$G$5,Total!N:N,DB!$O$5,Total!M:M,DB!$G$9,Total!K:K,DB!$O$9,Total!AA:AA,$I$2)</f>
        <v>2</v>
      </c>
      <c r="K23" s="31">
        <f>COUNTIFS(Total!X:X,$K$3,Total!W:W,B23,Total!O:O,DB!$G$5,Total!N:N,DB!$O$5,Total!M:M,DB!$G$9,Total!K:K,DB!$O$9,Total!C:C,$I$2)+COUNTIFS(Total!X:X,$K$3,Total!W:W,B23,Total!AA:AA,DB!$G$5,Total!AA:AA,DB!$O$5,Total!AA:AA,DB!$G$9,Total!AA:AA,DB!$O$9,Total!AA:AA,$I$2)+COUNTIFS(Total!X:X,$K$3,Total!W:W,B23,Total!O:O,DB!$G$5,Total!AA:AA,DB!$O$5,Total!AA:AA,DB!$G$9,Total!AA:AA,DB!$O$9,Total!AA:AA,$I$2)+COUNTIFS(Total!X:X,$K$3,Total!W:W,B23,Total!AA:AA,DB!$G$5,Total!N:N,DB!$O$5,Total!AA:AA,DB!$G$9,Total!AA:AA,DB!$O$9,Total!AA:AA,$I$2)+COUNTIFS(Total!X:X,$K$3,Total!W:W,B23,Total!AA:AA,DB!$G$5,Total!AA:AA,DB!$O$5,Total!M:M,DB!$G$9,Total!AA:AA,DB!$O$9,Total!AA:AA,$I$2)+COUNTIFS(Total!X:X,$K$3,Total!W:W,B23,Total!AA:AA,DB!$G$5,Total!AA:AA,DB!$O$5,Total!AA:AA,DB!$G$9,Total!K:K,DB!$O$9,Total!AA:AA,$I$2)+COUNTIFS(Total!X:X,$K$3,Total!W:W,B23,Total!AA:AA,DB!$G$5,Total!AA:AA,DB!$O$5,Total!AA:AA,DB!$G$9,Total!AA:AA,DB!$O$9,Total!C:C,$I$2)+COUNTIFS(Total!X:X,$K$3,Total!W:W,B23,Total!O:O,DB!$G$5,Total!N:N,DB!$O$5,Total!M:M,DB!$G$9,Total!AA:AA,DB!$O$9,Total!AA:AA,$I$2)+COUNTIFS(Total!X:X,$K$3,Total!W:W,B23,Total!O:O,DB!$G$5,Total!N:N,DB!$O$5,Total!AA:AA,DB!$G$9,Total!K:K,DB!$O$9,Total!AA:AA,$I$2)+COUNTIFS(Total!X:X,$K$3,Total!W:W,B23,Total!O:O,DB!$G$5,Total!N:N,DB!$O$5,Total!AA:AA,DB!$G$9,Total!AA:AA,DB!$O$9,Total!C:C,$I$2)+COUNTIFS(Total!X:X,$K$3,Total!W:W,B23,Total!O:O,DB!$G$5,Total!AA:AA,DB!$O$5,Total!M:M,DB!$G$9,Total!K:K,DB!$O$9,Total!AA:AA,$I$2)+COUNTIFS(Total!X:X,$K$3,Total!W:W,B23,Total!O:O,DB!$G$5,Total!AA:AA,DB!$O$5,Total!M:M,DB!$G$9,Total!AA:AA,DB!$O$9,Total!C:C,$I$2)+COUNTIFS(Total!X:X,$K$3,Total!W:W,B23,Total!O:O,DB!$G$5,Total!AA:AA,DB!$O$5,Total!AA:AA,DB!$G$9,Total!K:K,DB!$O$9,Total!C:C,$I$2)+COUNTIFS(Total!X:X,$K$3,Total!W:W,B23,Total!AA:AA,DB!$G$5,Total!N:N,DB!$O$5,Total!M:M,DB!$G$9,Total!K:K,DB!$O$9,Total!AA:AA,$I$2)+COUNTIFS(Total!X:X,$K$3,Total!W:W,B23,Total!AA:AA,DB!$G$5,Total!N:N,DB!$O$5,Total!M:M,DB!$G$9,Total!AA:AA,DB!$O$9,Total!C:C,$I$2)+COUNTIFS(Total!X:X,$K$3,Total!W:W,B23,Total!AA:AA,DB!$G$5,Total!N:N,DB!$O$5,Total!AA:AA,DB!$G$9,Total!K:K,DB!$O$9,Total!C:C,$I$2)+COUNTIFS(Total!X:X,$K$3,Total!W:W,B23,Total!AA:AA,DB!$G$5,Total!AA:AA,DB!$O$5,Total!M:M,DB!$G$9,Total!K:K,DB!$O$9,Total!C:C,$I$2)+COUNTIFS(Total!X:X,$K$3,Total!W:W,B23,Total!O:O,DB!$G$5,Total!N:N,DB!$O$5,Total!AA:AA,DB!$G$9,Total!AA:AA,DB!$O$9,Total!AA:AA,$I$2)+COUNTIFS(Total!X:X,$K$3,Total!W:W,B23,Total!O:O,DB!$G$5,Total!AA:AA,DB!$O$5,Total!M:M,DB!$G$9,Total!AA:AA,DB!$O$9,Total!AA:AA,$I$2)+COUNTIFS(Total!X:X,$K$3,Total!W:W,B23,Total!O:O,DB!$G$5,Total!AA:AA,DB!$O$5,Total!AA:AA,DB!$G$9,Total!K:K,DB!$O$9,Total!AA:AA,$I$2)+COUNTIFS(Total!X:X,$K$3,Total!W:W,B23,Total!O:O,DB!$G$5,Total!AA:AA,DB!$O$5,Total!AA:AA,DB!$G$9,Total!AA:AA,DB!$O$9,Total!C:C,$I$2)+COUNTIFS(Total!X:X,$K$3,Total!W:W,B23,Total!AA:AA,DB!$G$5,Total!N:N,DB!$O$5,Total!M:M,DB!$G$9,Total!AA:AA,DB!$O$9,Total!AA:AA,$I$2)+COUNTIFS(Total!X:X,$K$3,Total!W:W,B23,Total!AA:AA,DB!$G$5,Total!N:N,DB!$O$5,Total!AA:AA,DB!$G$9,Total!K:K,DB!$O$9,Total!AA:AA,$I$2)+COUNTIFS(Total!X:X,$K$3,Total!W:W,B23,Total!AA:AA,DB!$G$5,Total!N:N,DB!$O$5,Total!AA:AA,DB!$G$9,Total!AA:AA,DB!$O$9,Total!C:C,$I$2)+COUNTIFS(Total!X:X,$K$3,Total!W:W,B23,Total!AA:AA,DB!$G$5,Total!AA:AA,DB!$O$5,Total!M:M,DB!$G$9,Total!K:K,DB!$O$9,Total!AA:AA,$I$2)+COUNTIFS(Total!X:X,$K$3,Total!W:W,B23,Total!AA:AA,DB!$G$5,Total!AA:AA,DB!$O$5,Total!M:M,DB!$G$9,Total!AA:AA,DB!$O$9,Total!C:C,$I$2)+COUNTIFS(Total!X:X,$K$3,Total!W:W,B23,Total!AA:AA,DB!$G$5,Total!AA:AA,DB!$O$5,Total!AA:AA,DB!$G$9,Total!K:K,DB!$O$9,Total!C:C,$I$2)+COUNTIFS(Total!X:X,$K$3,Total!W:W,B23,Total!AA:AA,DB!$G$5,Total!N:N,DB!$O$5,Total!M:M,DB!$G$9,Total!K:K,DB!$O$9,Total!C:C,$I$2)+COUNTIFS(Total!X:X,$K$3,Total!W:W,B23,Total!O:O,DB!$G$5,Total!AA:AA,DB!$O$5,Total!M:M,DB!$G$9,Total!K:K,DB!$O$9,Total!C:C,$I$2)+COUNTIFS(Total!X:X,$K$3,Total!W:W,B23,Total!O:O,DB!$G$5,Total!N:N,DB!$O$5,Total!AA:AA,DB!$G$9,Total!K:K,DB!$O$9,Total!C:C,$I$2)+COUNTIFS(Total!X:X,$K$3,Total!W:W,B23,Total!O:O,DB!$G$5,Total!N:N,DB!$O$5,Total!M:M,DB!$G$9,Total!AA:AA,DB!$O$9,Total!C:C,$I$2)+COUNTIFS(Total!X:X,$K$3,Total!W:W,B23,Total!O:O,DB!$G$5,Total!N:N,DB!$O$5,Total!M:M,DB!$G$9,Total!K:K,DB!$O$9,Total!AA:AA,$I$2)</f>
        <v>4</v>
      </c>
      <c r="L23" s="31">
        <f>COUNTIFS(Total!X:X,$L$3,Total!W:W,B23,Total!O:O,DB!$G$5,Total!N:N,DB!$O$5,Total!M:M,DB!$G$9,Total!K:K,DB!$O$9,Total!C:C,$I$2)+COUNTIFS(Total!X:X,$L$3,Total!W:W,B23,Total!AA:AA,DB!$G$5,Total!AA:AA,DB!$O$5,Total!AA:AA,DB!$G$9,Total!AA:AA,DB!$O$9,Total!AA:AA,$I$2)+COUNTIFS(Total!X:X,$L$3,Total!W:W,B23,Total!O:O,DB!$G$5,Total!AA:AA,DB!$O$5,Total!AA:AA,DB!$G$9,Total!AA:AA,DB!$O$9,Total!AA:AA,$I$2)+COUNTIFS(Total!X:X,$L$3,Total!W:W,B23,Total!AA:AA,DB!$G$5,Total!N:N,DB!$O$5,Total!AA:AA,DB!$G$9,Total!AA:AA,DB!$O$9,Total!AA:AA,$I$2)+COUNTIFS(Total!X:X,$L$3,Total!W:W,B23,Total!AA:AA,DB!$G$5,Total!AA:AA,DB!$O$5,Total!M:M,DB!$G$9,Total!AA:AA,DB!$O$9,Total!AA:AA,$I$2)+COUNTIFS(Total!X:X,$L$3,Total!W:W,B23,Total!AA:AA,DB!$G$5,Total!AA:AA,DB!$O$5,Total!AA:AA,DB!$G$9,Total!K:K,DB!$O$9,Total!AA:AA,$I$2)+COUNTIFS(Total!X:X,$L$3,Total!W:W,B23,Total!AA:AA,DB!$G$5,Total!AA:AA,DB!$O$5,Total!AA:AA,DB!$G$9,Total!AA:AA,DB!$O$9,Total!C:C,$I$2)+COUNTIFS(Total!X:X,$L$3,Total!W:W,B23,Total!O:O,DB!$G$5,Total!N:N,DB!$O$5,Total!M:M,DB!$G$9,Total!AA:AA,DB!$O$9,Total!AA:AA,$I$2)+COUNTIFS(Total!X:X,$L$3,Total!W:W,B23,Total!O:O,DB!$G$5,Total!N:N,DB!$O$5,Total!AA:AA,DB!$G$9,Total!K:K,DB!$O$9,Total!AA:AA,$I$2)+COUNTIFS(Total!X:X,$L$3,Total!W:W,B23,Total!O:O,DB!$G$5,Total!N:N,DB!$O$5,Total!AA:AA,DB!$G$9,Total!AA:AA,DB!$O$9,Total!C:C,$I$2)+COUNTIFS(Total!X:X,$L$3,Total!W:W,B23,Total!O:O,DB!$G$5,Total!AA:AA,DB!$O$5,Total!M:M,DB!$G$9,Total!K:K,DB!$O$9,Total!AA:AA,$I$2)+COUNTIFS(Total!X:X,$L$3,Total!W:W,B23,Total!O:O,DB!$G$5,Total!AA:AA,DB!$O$5,Total!M:M,DB!$G$9,Total!AA:AA,DB!$O$9,Total!C:C,$I$2)+COUNTIFS(Total!X:X,$L$3,Total!W:W,B23,Total!O:O,DB!$G$5,Total!AA:AA,DB!$O$5,Total!AA:AA,DB!$G$9,Total!K:K,DB!$O$9,Total!C:C,$I$2)+COUNTIFS(Total!X:X,$L$3,Total!W:W,B23,Total!AA:AA,DB!$G$5,Total!N:N,DB!$O$5,Total!M:M,DB!$G$9,Total!K:K,DB!$O$9,Total!AA:AA,$I$2)+COUNTIFS(Total!X:X,$L$3,Total!W:W,B23,Total!AA:AA,DB!$G$5,Total!N:N,DB!$O$5,Total!M:M,DB!$G$9,Total!AA:AA,DB!$O$9,Total!C:C,$I$2)+COUNTIFS(Total!X:X,$L$3,Total!W:W,B23,Total!AA:AA,DB!$G$5,Total!N:N,DB!$O$5,Total!AA:AA,DB!$G$9,Total!K:K,DB!$O$9,Total!C:C,$I$2)+COUNTIFS(Total!X:X,$L$3,Total!W:W,B23,Total!AA:AA,DB!$G$5,Total!AA:AA,DB!$O$5,Total!M:M,DB!$G$9,Total!K:K,DB!$O$9,Total!C:C,$I$2)+COUNTIFS(Total!X:X,$L$3,Total!W:W,B23,Total!O:O,DB!$G$5,Total!N:N,DB!$O$5,Total!AA:AA,DB!$G$9,Total!AA:AA,DB!$O$9,Total!AA:AA,$I$2)+COUNTIFS(Total!X:X,$L$3,Total!W:W,B23,Total!O:O,DB!$G$5,Total!AA:AA,DB!$O$5,Total!M:M,DB!$G$9,Total!AA:AA,DB!$O$9,Total!AA:AA,$I$2)+COUNTIFS(Total!X:X,$L$3,Total!W:W,B23,Total!O:O,DB!$G$5,Total!AA:AA,DB!$O$5,Total!AA:AA,DB!$G$9,Total!K:K,DB!$O$9,Total!AA:AA,$I$2)+COUNTIFS(Total!X:X,$L$3,Total!W:W,B23,Total!O:O,DB!$G$5,Total!AA:AA,DB!$O$5,Total!AA:AA,DB!$G$9,Total!AA:AA,DB!$O$9,Total!C:C,$I$2)+COUNTIFS(Total!X:X,$L$3,Total!W:W,B23,Total!AA:AA,DB!$G$5,Total!N:N,DB!$O$5,Total!M:M,DB!$G$9,Total!AA:AA,DB!$O$9,Total!AA:AA,$I$2)+COUNTIFS(Total!X:X,$L$3,Total!W:W,B23,Total!AA:AA,DB!$G$5,Total!N:N,DB!$O$5,Total!AA:AA,DB!$G$9,Total!K:K,DB!$O$9,Total!AA:AA,$I$2)+COUNTIFS(Total!X:X,$L$3,Total!W:W,B23,Total!AA:AA,DB!$G$5,Total!N:N,DB!$O$5,Total!AA:AA,DB!$G$9,Total!AA:AA,DB!$O$9,Total!C:C,$I$2)+COUNTIFS(Total!X:X,$L$3,Total!W:W,B23,Total!AA:AA,DB!$G$5,Total!AA:AA,DB!$O$5,Total!M:M,DB!$G$9,Total!K:K,DB!$O$9,Total!AA:AA,$I$2)+COUNTIFS(Total!X:X,$L$3,Total!W:W,B23,Total!AA:AA,DB!$G$5,Total!AA:AA,DB!$O$5,Total!M:M,DB!$G$9,Total!AA:AA,DB!$O$9,Total!C:C,$I$2)+COUNTIFS(Total!X:X,$L$3,Total!W:W,B23,Total!AA:AA,DB!$G$5,Total!AA:AA,DB!$O$5,Total!AA:AA,DB!$G$9,Total!K:K,DB!$O$9,Total!C:C,$I$2)+COUNTIFS(Total!X:X,$L$3,Total!W:W,B23,Total!AA:AA,DB!$G$5,Total!N:N,DB!$O$5,Total!M:M,DB!$G$9,Total!K:K,DB!$O$9,Total!C:C,$I$2)+COUNTIFS(Total!X:X,$L$3,Total!W:W,B23,Total!O:O,DB!$G$5,Total!AA:AA,DB!$O$5,Total!M:M,DB!$G$9,Total!K:K,DB!$O$9,Total!C:C,$I$2)+COUNTIFS(Total!X:X,$L$3,Total!W:W,B23,Total!O:O,DB!$G$5,Total!N:N,DB!$O$5,Total!AA:AA,DB!$G$9,Total!K:K,DB!$O$9,Total!C:C,$I$2)+COUNTIFS(Total!X:X,$L$3,Total!W:W,B23,Total!O:O,DB!$G$5,Total!N:N,DB!$O$5,Total!M:M,DB!$G$9,Total!AA:AA,DB!$O$9,Total!C:C,$I$2)+COUNTIFS(Total!X:X,$L$3,Total!W:W,B23,Total!O:O,DB!$G$5,Total!N:N,DB!$O$5,Total!M:M,DB!$G$9,Total!K:K,DB!$O$9,Total!AA:AA,$I$2)</f>
        <v>8</v>
      </c>
      <c r="M23" s="31">
        <f>COUNTIFS(Total!X:X,$M$3,Total!W:W,B23,Total!O:O,DB!$G$5,Total!N:N,DB!$O$5,Total!M:M,DB!$G$9,Total!K:K,DB!$O$9,Total!C:C,$I$2)+COUNTIFS(Total!X:X,$M$3,Total!W:W,B23,Total!AA:AA,DB!$G$5,Total!AA:AA,DB!$O$5,Total!AA:AA,DB!$G$9,Total!AA:AA,DB!$O$9,Total!AA:AA,$I$2)+COUNTIFS(Total!X:X,$M$3,Total!W:W,B23,Total!O:O,DB!$G$5,Total!AA:AA,DB!$O$5,Total!AA:AA,DB!$G$9,Total!AA:AA,DB!$O$9,Total!AA:AA,$I$2)+COUNTIFS(Total!X:X,$M$3,Total!W:W,B23,Total!AA:AA,DB!$G$5,Total!N:N,DB!$O$5,Total!AA:AA,DB!$G$9,Total!AA:AA,DB!$O$9,Total!AA:AA,$I$2)+COUNTIFS(Total!X:X,$M$3,Total!W:W,B23,Total!AA:AA,DB!$G$5,Total!AA:AA,DB!$O$5,Total!M:M,DB!$G$9,Total!AA:AA,DB!$O$9,Total!AA:AA,$I$2)+COUNTIFS(Total!X:X,$M$3,Total!W:W,B23,Total!AA:AA,DB!$G$5,Total!AA:AA,DB!$O$5,Total!AA:AA,DB!$G$9,Total!K:K,DB!$O$9,Total!AA:AA,$I$2)+COUNTIFS(Total!X:X,$M$3,Total!W:W,B23,Total!AA:AA,DB!$G$5,Total!AA:AA,DB!$O$5,Total!AA:AA,DB!$G$9,Total!AA:AA,DB!$O$9,Total!C:C,$I$2)+COUNTIFS(Total!X:X,$M$3,Total!W:W,B23,Total!O:O,DB!$G$5,Total!N:N,DB!$O$5,Total!M:M,DB!$G$9,Total!AA:AA,DB!$O$9,Total!AA:AA,$I$2)+COUNTIFS(Total!X:X,$M$3,Total!W:W,B23,Total!O:O,DB!$G$5,Total!N:N,DB!$O$5,Total!AA:AA,DB!$G$9,Total!K:K,DB!$O$9,Total!AA:AA,$I$2)+COUNTIFS(Total!X:X,$M$3,Total!W:W,B23,Total!O:O,DB!$G$5,Total!N:N,DB!$O$5,Total!AA:AA,DB!$G$9,Total!AA:AA,DB!$O$9,Total!C:C,$I$2)+COUNTIFS(Total!X:X,$M$3,Total!W:W,B23,Total!O:O,DB!$G$5,Total!AA:AA,DB!$O$5,Total!M:M,DB!$G$9,Total!K:K,DB!$O$9,Total!AA:AA,$I$2)+COUNTIFS(Total!X:X,$M$3,Total!W:W,B23,Total!O:O,DB!$G$5,Total!AA:AA,DB!$O$5,Total!M:M,DB!$G$9,Total!AA:AA,DB!$O$9,Total!C:C,$I$2)+COUNTIFS(Total!X:X,$M$3,Total!W:W,B23,Total!O:O,DB!$G$5,Total!AA:AA,DB!$O$5,Total!AA:AA,DB!$G$9,Total!K:K,DB!$O$9,Total!C:C,$I$2)+COUNTIFS(Total!X:X,$M$3,Total!W:W,B23,Total!AA:AA,DB!$G$5,Total!N:N,DB!$O$5,Total!M:M,DB!$G$9,Total!K:K,DB!$O$9,Total!AA:AA,$I$2)+COUNTIFS(Total!X:X,$M$3,Total!W:W,B23,Total!AA:AA,DB!$G$5,Total!N:N,DB!$O$5,Total!M:M,DB!$G$9,Total!AA:AA,DB!$O$9,Total!C:C,$I$2)+COUNTIFS(Total!X:X,$M$3,Total!W:W,B23,Total!AA:AA,DB!$G$5,Total!N:N,DB!$O$5,Total!AA:AA,DB!$G$9,Total!K:K,DB!$O$9,Total!C:C,$I$2)+COUNTIFS(Total!X:X,$M$3,Total!W:W,B23,Total!AA:AA,DB!$G$5,Total!AA:AA,DB!$O$5,Total!M:M,DB!$G$9,Total!K:K,DB!$O$9,Total!C:C,$I$2)+COUNTIFS(Total!X:X,$M$3,Total!W:W,B23,Total!O:O,DB!$G$5,Total!N:N,DB!$O$5,Total!AA:AA,DB!$G$9,Total!AA:AA,DB!$O$9,Total!AA:AA,$I$2)+COUNTIFS(Total!X:X,$M$3,Total!W:W,B23,Total!O:O,DB!$G$5,Total!AA:AA,DB!$O$5,Total!M:M,DB!$G$9,Total!AA:AA,DB!$O$9,Total!AA:AA,$I$2)+COUNTIFS(Total!X:X,$M$3,Total!W:W,B23,Total!O:O,DB!$G$5,Total!AA:AA,DB!$O$5,Total!AA:AA,DB!$G$9,Total!K:K,DB!$O$9,Total!AA:AA,$I$2)+COUNTIFS(Total!X:X,$M$3,Total!W:W,B23,Total!O:O,DB!$G$5,Total!AA:AA,DB!$O$5,Total!AA:AA,DB!$G$9,Total!AA:AA,DB!$O$9,Total!C:C,$I$2)+COUNTIFS(Total!X:X,$M$3,Total!W:W,B23,Total!AA:AA,DB!$G$5,Total!N:N,DB!$O$5,Total!M:M,DB!$G$9,Total!AA:AA,DB!$O$9,Total!AA:AA,$I$2)+COUNTIFS(Total!X:X,$M$3,Total!W:W,B23,Total!AA:AA,DB!$G$5,Total!N:N,DB!$O$5,Total!AA:AA,DB!$G$9,Total!K:K,DB!$O$9,Total!AA:AA,$I$2)+COUNTIFS(Total!X:X,$M$3,Total!W:W,B23,Total!AA:AA,DB!$G$5,Total!N:N,DB!$O$5,Total!AA:AA,DB!$G$9,Total!AA:AA,DB!$O$9,Total!C:C,$I$2)+COUNTIFS(Total!X:X,$M$3,Total!W:W,B23,Total!AA:AA,DB!$G$5,Total!AA:AA,DB!$O$5,Total!M:M,DB!$G$9,Total!K:K,DB!$O$9,Total!AA:AA,$I$2)+COUNTIFS(Total!X:X,$M$3,Total!W:W,B23,Total!AA:AA,DB!$G$5,Total!AA:AA,DB!$O$5,Total!M:M,DB!$G$9,Total!AA:AA,DB!$O$9,Total!C:C,$I$2)+COUNTIFS(Total!X:X,$M$3,Total!W:W,B23,Total!AA:AA,DB!$G$5,Total!AA:AA,DB!$O$5,Total!AA:AA,DB!$G$9,Total!K:K,DB!$O$9,Total!C:C,$I$2)+COUNTIFS(Total!X:X,$M$3,Total!W:W,B23,Total!AA:AA,DB!$G$5,Total!N:N,DB!$O$5,Total!M:M,DB!$G$9,Total!K:K,DB!$O$9,Total!C:C,$I$2)+COUNTIFS(Total!X:X,$M$3,Total!W:W,B23,Total!O:O,DB!$G$5,Total!AA:AA,DB!$O$5,Total!M:M,DB!$G$9,Total!K:K,DB!$O$9,Total!C:C,$I$2)+COUNTIFS(Total!X:X,$M$3,Total!W:W,B23,Total!O:O,DB!$G$5,Total!N:N,DB!$O$5,Total!AA:AA,DB!$G$9,Total!K:K,DB!$O$9,Total!C:C,$I$2)+COUNTIFS(Total!X:X,$M$3,Total!W:W,B23,Total!O:O,DB!$G$5,Total!N:N,DB!$O$5,Total!M:M,DB!$G$9,Total!AA:AA,DB!$O$9,Total!C:C,$I$2)+COUNTIFS(Total!X:X,$M$3,Total!W:W,B23,Total!O:O,DB!$G$5,Total!N:N,DB!$O$5,Total!M:M,DB!$G$9,Total!K:K,DB!$O$9,Total!AA:AA,$I$2)</f>
        <v>6</v>
      </c>
      <c r="N23" s="31">
        <f>COUNTIFS(Total!X:X,$N$3,Total!W:W,B23,Total!O:O,DB!$G$5,Total!N:N,DB!$O$5,Total!M:M,DB!$G$9,Total!K:K,DB!$O$9,Total!C:C,$I$2)+COUNTIFS(Total!X:X,$N$3,Total!W:W,B23,Total!AA:AA,DB!$G$5,Total!AA:AA,DB!$O$5,Total!AA:AA,DB!$G$9,Total!AA:AA,DB!$O$9,Total!AA:AA,$I$2)+COUNTIFS(Total!X:X,$N$3,Total!W:W,B23,Total!O:O,DB!$G$5,Total!AA:AA,DB!$O$5,Total!AA:AA,DB!$G$9,Total!AA:AA,DB!$O$9,Total!AA:AA,$I$2)+COUNTIFS(Total!X:X,$N$3,Total!W:W,B23,Total!AA:AA,DB!$G$5,Total!N:N,DB!$O$5,Total!AA:AA,DB!$G$9,Total!AA:AA,DB!$O$9,Total!AA:AA,$I$2)+COUNTIFS(Total!X:X,$N$3,Total!W:W,B23,Total!AA:AA,DB!$G$5,Total!AA:AA,DB!$O$5,Total!M:M,DB!$G$9,Total!AA:AA,DB!$O$9,Total!AA:AA,$I$2)+COUNTIFS(Total!X:X,$N$3,Total!W:W,B23,Total!AA:AA,DB!$G$5,Total!AA:AA,DB!$O$5,Total!AA:AA,DB!$G$9,Total!K:K,DB!$O$9,Total!AA:AA,$I$2)+COUNTIFS(Total!X:X,$N$3,Total!W:W,B23,Total!AA:AA,DB!$G$5,Total!AA:AA,DB!$O$5,Total!AA:AA,DB!$G$9,Total!AA:AA,DB!$O$9,Total!C:C,$I$2)+COUNTIFS(Total!X:X,$N$3,Total!W:W,B23,Total!O:O,DB!$G$5,Total!N:N,DB!$O$5,Total!M:M,DB!$G$9,Total!AA:AA,DB!$O$9,Total!AA:AA,$I$2)+COUNTIFS(Total!X:X,$N$3,Total!W:W,B23,Total!O:O,DB!$G$5,Total!N:N,DB!$O$5,Total!AA:AA,DB!$G$9,Total!K:K,DB!$O$9,Total!AA:AA,$I$2)+COUNTIFS(Total!X:X,$N$3,Total!W:W,B23,Total!O:O,DB!$G$5,Total!N:N,DB!$O$5,Total!AA:AA,DB!$G$9,Total!AA:AA,DB!$O$9,Total!C:C,$I$2)+COUNTIFS(Total!X:X,$N$3,Total!W:W,B23,Total!O:O,DB!$G$5,Total!AA:AA,DB!$O$5,Total!M:M,DB!$G$9,Total!K:K,DB!$O$9,Total!AA:AA,$I$2)+COUNTIFS(Total!X:X,$N$3,Total!W:W,B23,Total!O:O,DB!$G$5,Total!AA:AA,DB!$O$5,Total!M:M,DB!$G$9,Total!AA:AA,DB!$O$9,Total!C:C,$I$2)+COUNTIFS(Total!X:X,$N$3,Total!W:W,B23,Total!O:O,DB!$G$5,Total!AA:AA,DB!$O$5,Total!AA:AA,DB!$G$9,Total!K:K,DB!$O$9,Total!C:C,$I$2)+COUNTIFS(Total!X:X,$N$3,Total!W:W,B23,Total!AA:AA,DB!$G$5,Total!N:N,DB!$O$5,Total!M:M,DB!$G$9,Total!K:K,DB!$O$9,Total!AA:AA,$I$2)+COUNTIFS(Total!X:X,$N$3,Total!W:W,B23,Total!AA:AA,DB!$G$5,Total!N:N,DB!$O$5,Total!M:M,DB!$G$9,Total!AA:AA,DB!$O$9,Total!C:C,$I$2)+COUNTIFS(Total!X:X,$N$3,Total!W:W,B23,Total!AA:AA,DB!$G$5,Total!N:N,DB!$O$5,Total!AA:AA,DB!$G$9,Total!K:K,DB!$O$9,Total!C:C,$I$2)+COUNTIFS(Total!X:X,$N$3,Total!W:W,B23,Total!AA:AA,DB!$G$5,Total!AA:AA,DB!$O$5,Total!M:M,DB!$G$9,Total!K:K,DB!$O$9,Total!C:C,$I$2)+COUNTIFS(Total!X:X,$N$3,Total!W:W,B23,Total!O:O,DB!$G$5,Total!N:N,DB!$O$5,Total!AA:AA,DB!$G$9,Total!AA:AA,DB!$O$9,Total!AA:AA,$I$2)+COUNTIFS(Total!X:X,$N$3,Total!W:W,B23,Total!O:O,DB!$G$5,Total!AA:AA,DB!$O$5,Total!M:M,DB!$G$9,Total!AA:AA,DB!$O$9,Total!AA:AA,$I$2)+COUNTIFS(Total!X:X,$N$3,Total!W:W,B23,Total!O:O,DB!$G$5,Total!AA:AA,DB!$O$5,Total!AA:AA,DB!$G$9,Total!K:K,DB!$O$9,Total!AA:AA,$I$2)+COUNTIFS(Total!X:X,$N$3,Total!W:W,B23,Total!O:O,DB!$G$5,Total!AA:AA,DB!$O$5,Total!AA:AA,DB!$G$9,Total!AA:AA,DB!$O$9,Total!C:C,$I$2)+COUNTIFS(Total!X:X,$N$3,Total!W:W,B23,Total!AA:AA,DB!$G$5,Total!N:N,DB!$O$5,Total!M:M,DB!$G$9,Total!AA:AA,DB!$O$9,Total!AA:AA,$I$2)+COUNTIFS(Total!X:X,$N$3,Total!W:W,B23,Total!AA:AA,DB!$G$5,Total!N:N,DB!$O$5,Total!AA:AA,DB!$G$9,Total!K:K,DB!$O$9,Total!AA:AA,$I$2)+COUNTIFS(Total!X:X,$N$3,Total!W:W,B23,Total!AA:AA,DB!$G$5,Total!N:N,DB!$O$5,Total!AA:AA,DB!$G$9,Total!AA:AA,DB!$O$9,Total!C:C,$I$2)+COUNTIFS(Total!X:X,$N$3,Total!W:W,B23,Total!AA:AA,DB!$G$5,Total!AA:AA,DB!$O$5,Total!M:M,DB!$G$9,Total!K:K,DB!$O$9,Total!AA:AA,$I$2)+COUNTIFS(Total!X:X,$N$3,Total!W:W,B23,Total!AA:AA,DB!$G$5,Total!AA:AA,DB!$O$5,Total!M:M,DB!$G$9,Total!AA:AA,DB!$O$9,Total!C:C,$I$2)+COUNTIFS(Total!X:X,$N$3,Total!W:W,B23,Total!AA:AA,DB!$G$5,Total!AA:AA,DB!$O$5,Total!AA:AA,DB!$G$9,Total!K:K,DB!$O$9,Total!C:C,$I$2)+COUNTIFS(Total!X:X,$N$3,Total!W:W,B23,Total!AA:AA,DB!$G$5,Total!N:N,DB!$O$5,Total!M:M,DB!$G$9,Total!K:K,DB!$O$9,Total!C:C,$I$2)+COUNTIFS(Total!X:X,$N$3,Total!W:W,B23,Total!O:O,DB!$G$5,Total!AA:AA,DB!$O$5,Total!M:M,DB!$G$9,Total!K:K,DB!$O$9,Total!C:C,$I$2)+COUNTIFS(Total!X:X,$N$3,Total!W:W,B23,Total!O:O,DB!$G$5,Total!N:N,DB!$O$5,Total!AA:AA,DB!$G$9,Total!K:K,DB!$O$9,Total!C:C,$I$2)+COUNTIFS(Total!X:X,$N$3,Total!W:W,B23,Total!O:O,DB!$G$5,Total!N:N,DB!$O$5,Total!M:M,DB!$G$9,Total!AA:AA,DB!$O$9,Total!C:C,$I$2)+COUNTIFS(Total!X:X,$N$3,Total!W:W,B23,Total!O:O,DB!$G$5,Total!N:N,DB!$O$5,Total!M:M,DB!$G$9,Total!K:K,DB!$O$9,Total!AA:AA,$I$2)</f>
        <v>0</v>
      </c>
      <c r="O23" s="31">
        <f>COUNTIFS(Total!X:X,$O$3,Total!W:W,B23,Total!O:O,DB!$G$5,Total!N:N,DB!$O$5,Total!M:M,DB!$G$9,Total!K:K,DB!$O$9,Total!C:C,$I$2)+COUNTIFS(Total!X:X,$O$3,Total!W:W,B23,Total!AA:AA,DB!$G$5,Total!AA:AA,DB!$O$5,Total!AA:AA,DB!$G$9,Total!AA:AA,DB!$O$9,Total!AA:AA,$I$2)+COUNTIFS(Total!X:X,$O$3,Total!W:W,B23,Total!O:O,DB!$G$5,Total!AA:AA,DB!$O$5,Total!AA:AA,DB!$G$9,Total!AA:AA,DB!$O$9,Total!AA:AA,$I$2)+COUNTIFS(Total!X:X,$O$3,Total!W:W,B23,Total!AA:AA,DB!$G$5,Total!N:N,DB!$O$5,Total!AA:AA,DB!$G$9,Total!AA:AA,DB!$O$9,Total!AA:AA,$I$2)+COUNTIFS(Total!X:X,$O$3,Total!W:W,B23,Total!AA:AA,DB!$G$5,Total!AA:AA,DB!$O$5,Total!M:M,DB!$G$9,Total!AA:AA,DB!$O$9,Total!AA:AA,$I$2)+COUNTIFS(Total!X:X,$O$3,Total!W:W,B23,Total!AA:AA,DB!$G$5,Total!AA:AA,DB!$O$5,Total!AA:AA,DB!$G$9,Total!K:K,DB!$O$9,Total!AA:AA,$I$2)+COUNTIFS(Total!X:X,$O$3,Total!W:W,B23,Total!AA:AA,DB!$G$5,Total!AA:AA,DB!$O$5,Total!AA:AA,DB!$G$9,Total!AA:AA,DB!$O$9,Total!C:C,$I$2)+COUNTIFS(Total!X:X,$O$3,Total!W:W,B23,Total!O:O,DB!$G$5,Total!N:N,DB!$O$5,Total!M:M,DB!$G$9,Total!AA:AA,DB!$O$9,Total!AA:AA,$I$2)+COUNTIFS(Total!X:X,$O$3,Total!W:W,B23,Total!O:O,DB!$G$5,Total!N:N,DB!$O$5,Total!AA:AA,DB!$G$9,Total!K:K,DB!$O$9,Total!AA:AA,$I$2)+COUNTIFS(Total!X:X,$O$3,Total!W:W,B23,Total!O:O,DB!$G$5,Total!N:N,DB!$O$5,Total!AA:AA,DB!$G$9,Total!AA:AA,DB!$O$9,Total!C:C,$I$2)+COUNTIFS(Total!X:X,$O$3,Total!W:W,B23,Total!O:O,DB!$G$5,Total!AA:AA,DB!$O$5,Total!M:M,DB!$G$9,Total!K:K,DB!$O$9,Total!AA:AA,$I$2)+COUNTIFS(Total!X:X,$O$3,Total!W:W,B23,Total!O:O,DB!$G$5,Total!AA:AA,DB!$O$5,Total!M:M,DB!$G$9,Total!AA:AA,DB!$O$9,Total!C:C,$I$2)+COUNTIFS(Total!X:X,$O$3,Total!W:W,B23,Total!O:O,DB!$G$5,Total!AA:AA,DB!$O$5,Total!AA:AA,DB!$G$9,Total!K:K,DB!$O$9,Total!C:C,$I$2)+COUNTIFS(Total!X:X,$O$3,Total!W:W,B23,Total!AA:AA,DB!$G$5,Total!N:N,DB!$O$5,Total!M:M,DB!$G$9,Total!K:K,DB!$O$9,Total!AA:AA,$I$2)+COUNTIFS(Total!X:X,$O$3,Total!W:W,B23,Total!AA:AA,DB!$G$5,Total!N:N,DB!$O$5,Total!M:M,DB!$G$9,Total!AA:AA,DB!$O$9,Total!C:C,$I$2)+COUNTIFS(Total!X:X,$O$3,Total!W:W,B23,Total!AA:AA,DB!$G$5,Total!N:N,DB!$O$5,Total!AA:AA,DB!$G$9,Total!K:K,DB!$O$9,Total!C:C,$I$2)+COUNTIFS(Total!X:X,$O$3,Total!W:W,B23,Total!AA:AA,DB!$G$5,Total!AA:AA,DB!$O$5,Total!M:M,DB!$G$9,Total!K:K,DB!$O$9,Total!C:C,$I$2)+COUNTIFS(Total!X:X,$O$3,Total!W:W,B23,Total!O:O,DB!$G$5,Total!N:N,DB!$O$5,Total!AA:AA,DB!$G$9,Total!AA:AA,DB!$O$9,Total!AA:AA,$I$2)+COUNTIFS(Total!X:X,$O$3,Total!W:W,B23,Total!O:O,DB!$G$5,Total!AA:AA,DB!$O$5,Total!M:M,DB!$G$9,Total!AA:AA,DB!$O$9,Total!AA:AA,$I$2)+COUNTIFS(Total!X:X,$O$3,Total!W:W,B23,Total!O:O,DB!$G$5,Total!AA:AA,DB!$O$5,Total!AA:AA,DB!$G$9,Total!K:K,DB!$O$9,Total!AA:AA,$I$2)+COUNTIFS(Total!X:X,$O$3,Total!W:W,B23,Total!O:O,DB!$G$5,Total!AA:AA,DB!$O$5,Total!AA:AA,DB!$G$9,Total!AA:AA,DB!$O$9,Total!C:C,$I$2)+COUNTIFS(Total!X:X,$O$3,Total!W:W,B23,Total!AA:AA,DB!$G$5,Total!N:N,DB!$O$5,Total!M:M,DB!$G$9,Total!AA:AA,DB!$O$9,Total!AA:AA,$I$2)+COUNTIFS(Total!X:X,$O$3,Total!W:W,B23,Total!AA:AA,DB!$G$5,Total!N:N,DB!$O$5,Total!AA:AA,DB!$G$9,Total!K:K,DB!$O$9,Total!AA:AA,$I$2)+COUNTIFS(Total!X:X,$O$3,Total!W:W,B23,Total!AA:AA,DB!$G$5,Total!N:N,DB!$O$5,Total!AA:AA,DB!$G$9,Total!AA:AA,DB!$O$9,Total!C:C,$I$2)+COUNTIFS(Total!X:X,$O$3,Total!W:W,B23,Total!AA:AA,DB!$G$5,Total!AA:AA,DB!$O$5,Total!M:M,DB!$G$9,Total!K:K,DB!$O$9,Total!AA:AA,$I$2)+COUNTIFS(Total!X:X,$O$3,Total!W:W,B23,Total!AA:AA,DB!$G$5,Total!AA:AA,DB!$O$5,Total!M:M,DB!$G$9,Total!AA:AA,DB!$O$9,Total!C:C,$I$2)+COUNTIFS(Total!X:X,$O$3,Total!W:W,B23,Total!AA:AA,DB!$G$5,Total!AA:AA,DB!$O$5,Total!AA:AA,DB!$G$9,Total!K:K,DB!$O$9,Total!C:C,$I$2)+COUNTIFS(Total!X:X,$O$3,Total!W:W,B23,Total!AA:AA,DB!$G$5,Total!N:N,DB!$O$5,Total!M:M,DB!$G$9,Total!K:K,DB!$O$9,Total!C:C,$I$2)+COUNTIFS(Total!X:X,$O$3,Total!W:W,B23,Total!O:O,DB!$G$5,Total!AA:AA,DB!$O$5,Total!M:M,DB!$G$9,Total!K:K,DB!$O$9,Total!C:C,$I$2)+COUNTIFS(Total!X:X,$O$3,Total!W:W,B23,Total!O:O,DB!$G$5,Total!N:N,DB!$O$5,Total!AA:AA,DB!$G$9,Total!K:K,DB!$O$9,Total!C:C,$I$2)+COUNTIFS(Total!X:X,$O$3,Total!W:W,B23,Total!O:O,DB!$G$5,Total!N:N,DB!$O$5,Total!M:M,DB!$G$9,Total!AA:AA,DB!$O$9,Total!C:C,$I$2)+COUNTIFS(Total!X:X,$O$3,Total!W:W,B23,Total!O:O,DB!$G$5,Total!N:N,DB!$O$5,Total!M:M,DB!$G$9,Total!K:K,DB!$O$9,Total!AA:AA,$I$2)</f>
        <v>2</v>
      </c>
      <c r="P23" s="31">
        <f>COUNTIFS(Total!X:X,$P$3,Total!W:W,B23,Total!O:O,DB!$G$5,Total!N:N,DB!$O$5,Total!M:M,DB!$G$9,Total!K:K,DB!$O$9,Total!C:C,$I$2)+COUNTIFS(Total!X:X,$P$3,Total!W:W,B23,Total!AA:AA,DB!$G$5,Total!AA:AA,DB!$O$5,Total!AA:AA,DB!$G$9,Total!AA:AA,DB!$O$9,Total!AA:AA,$I$2)+COUNTIFS(Total!X:X,$P$3,Total!W:W,B23,Total!O:O,DB!$G$5,Total!AA:AA,DB!$O$5,Total!AA:AA,DB!$G$9,Total!AA:AA,DB!$O$9,Total!AA:AA,$I$2)+COUNTIFS(Total!X:X,$P$3,Total!W:W,B23,Total!AA:AA,DB!$G$5,Total!N:N,DB!$O$5,Total!AA:AA,DB!$G$9,Total!AA:AA,DB!$O$9,Total!AA:AA,$I$2)+COUNTIFS(Total!X:X,$P$3,Total!W:W,B23,Total!AA:AA,DB!$G$5,Total!AA:AA,DB!$O$5,Total!M:M,DB!$G$9,Total!AA:AA,DB!$O$9,Total!AA:AA,$I$2)+COUNTIFS(Total!X:X,$P$3,Total!W:W,B23,Total!AA:AA,DB!$G$5,Total!AA:AA,DB!$O$5,Total!AA:AA,DB!$G$9,Total!K:K,DB!$O$9,Total!AA:AA,$I$2)+COUNTIFS(Total!X:X,$P$3,Total!W:W,B23,Total!AA:AA,DB!$G$5,Total!AA:AA,DB!$O$5,Total!AA:AA,DB!$G$9,Total!AA:AA,DB!$O$9,Total!C:C,$I$2)+COUNTIFS(Total!X:X,$P$3,Total!W:W,B23,Total!O:O,DB!$G$5,Total!N:N,DB!$O$5,Total!M:M,DB!$G$9,Total!AA:AA,DB!$O$9,Total!AA:AA,$I$2)+COUNTIFS(Total!X:X,$P$3,Total!W:W,B23,Total!O:O,DB!$G$5,Total!N:N,DB!$O$5,Total!AA:AA,DB!$G$9,Total!K:K,DB!$O$9,Total!AA:AA,$I$2)+COUNTIFS(Total!X:X,$P$3,Total!W:W,B23,Total!O:O,DB!$G$5,Total!N:N,DB!$O$5,Total!AA:AA,DB!$G$9,Total!AA:AA,DB!$O$9,Total!C:C,$I$2)+COUNTIFS(Total!X:X,$P$3,Total!W:W,B23,Total!O:O,DB!$G$5,Total!AA:AA,DB!$O$5,Total!M:M,DB!$G$9,Total!K:K,DB!$O$9,Total!AA:AA,$I$2)+COUNTIFS(Total!X:X,$P$3,Total!W:W,B23,Total!O:O,DB!$G$5,Total!AA:AA,DB!$O$5,Total!M:M,DB!$G$9,Total!AA:AA,DB!$O$9,Total!C:C,$I$2)+COUNTIFS(Total!X:X,$P$3,Total!W:W,B23,Total!O:O,DB!$G$5,Total!AA:AA,DB!$O$5,Total!AA:AA,DB!$G$9,Total!K:K,DB!$O$9,Total!C:C,$I$2)+COUNTIFS(Total!X:X,$P$3,Total!W:W,B23,Total!AA:AA,DB!$G$5,Total!N:N,DB!$O$5,Total!M:M,DB!$G$9,Total!K:K,DB!$O$9,Total!AA:AA,$I$2)+COUNTIFS(Total!X:X,$P$3,Total!W:W,B23,Total!AA:AA,DB!$G$5,Total!N:N,DB!$O$5,Total!M:M,DB!$G$9,Total!AA:AA,DB!$O$9,Total!C:C,$I$2)+COUNTIFS(Total!X:X,$P$3,Total!W:W,B23,Total!AA:AA,DB!$G$5,Total!N:N,DB!$O$5,Total!AA:AA,DB!$G$9,Total!K:K,DB!$O$9,Total!C:C,$I$2)+COUNTIFS(Total!X:X,$P$3,Total!W:W,B23,Total!AA:AA,DB!$G$5,Total!AA:AA,DB!$O$5,Total!M:M,DB!$G$9,Total!K:K,DB!$O$9,Total!C:C,$I$2)+COUNTIFS(Total!X:X,$P$3,Total!W:W,B23,Total!O:O,DB!$G$5,Total!N:N,DB!$O$5,Total!AA:AA,DB!$G$9,Total!AA:AA,DB!$O$9,Total!AA:AA,$I$2)+COUNTIFS(Total!X:X,$P$3,Total!W:W,B23,Total!O:O,DB!$G$5,Total!AA:AA,DB!$O$5,Total!M:M,DB!$G$9,Total!AA:AA,DB!$O$9,Total!AA:AA,$I$2)+COUNTIFS(Total!X:X,$P$3,Total!W:W,B23,Total!O:O,DB!$G$5,Total!AA:AA,DB!$O$5,Total!AA:AA,DB!$G$9,Total!K:K,DB!$O$9,Total!AA:AA,$I$2)+COUNTIFS(Total!X:X,$P$3,Total!W:W,B23,Total!O:O,DB!$G$5,Total!AA:AA,DB!$O$5,Total!AA:AA,DB!$G$9,Total!AA:AA,DB!$O$9,Total!C:C,$I$2)+COUNTIFS(Total!X:X,$P$3,Total!W:W,B23,Total!AA:AA,DB!$G$5,Total!N:N,DB!$O$5,Total!M:M,DB!$G$9,Total!AA:AA,DB!$O$9,Total!AA:AA,$I$2)+COUNTIFS(Total!X:X,$P$3,Total!W:W,B23,Total!AA:AA,DB!$G$5,Total!N:N,DB!$O$5,Total!AA:AA,DB!$G$9,Total!K:K,DB!$O$9,Total!AA:AA,$I$2)+COUNTIFS(Total!X:X,$P$3,Total!W:W,B23,Total!AA:AA,DB!$G$5,Total!N:N,DB!$O$5,Total!AA:AA,DB!$G$9,Total!AA:AA,DB!$O$9,Total!C:C,$I$2)+COUNTIFS(Total!X:X,$P$3,Total!W:W,B23,Total!AA:AA,DB!$G$5,Total!AA:AA,DB!$O$5,Total!M:M,DB!$G$9,Total!K:K,DB!$O$9,Total!AA:AA,$I$2)+COUNTIFS(Total!X:X,$P$3,Total!W:W,B23,Total!AA:AA,DB!$G$5,Total!AA:AA,DB!$O$5,Total!M:M,DB!$G$9,Total!AA:AA,DB!$O$9,Total!C:C,$I$2)+COUNTIFS(Total!X:X,$P$3,Total!W:W,B23,Total!AA:AA,DB!$G$5,Total!AA:AA,DB!$O$5,Total!AA:AA,DB!$G$9,Total!K:K,DB!$O$9,Total!C:C,$I$2)+COUNTIFS(Total!X:X,$P$3,Total!W:W,B23,Total!AA:AA,DB!$G$5,Total!N:N,DB!$O$5,Total!M:M,DB!$G$9,Total!K:K,DB!$O$9,Total!C:C,$I$2)+COUNTIFS(Total!X:X,$P$3,Total!W:W,B23,Total!O:O,DB!$G$5,Total!AA:AA,DB!$O$5,Total!M:M,DB!$G$9,Total!K:K,DB!$O$9,Total!C:C,$I$2)+COUNTIFS(Total!X:X,$P$3,Total!W:W,B23,Total!O:O,DB!$G$5,Total!N:N,DB!$O$5,Total!AA:AA,DB!$G$9,Total!K:K,DB!$O$9,Total!C:C,$I$2)+COUNTIFS(Total!X:X,$P$3,Total!W:W,B23,Total!O:O,DB!$G$5,Total!N:N,DB!$O$5,Total!M:M,DB!$G$9,Total!AA:AA,DB!$O$9,Total!C:C,$I$2)+COUNTIFS(Total!X:X,$P$3,Total!W:W,B23,Total!O:O,DB!$G$5,Total!N:N,DB!$O$5,Total!M:M,DB!$G$9,Total!K:K,DB!$O$9,Total!AA:AA,$I$2)</f>
        <v>1</v>
      </c>
      <c r="Q23" s="31">
        <f>COUNTIFS(Total!X:X,$Q$3,Total!W:W,B23,Total!O:O,DB!$G$5,Total!N:N,DB!$O$5,Total!M:M,DB!$G$9,Total!K:K,DB!$O$9,Total!C:C,$I$2)+COUNTIFS(Total!X:X,$Q$3,Total!W:W,B23,Total!AA:AA,DB!$G$5,Total!AA:AA,DB!$O$5,Total!AA:AA,DB!$G$9,Total!AA:AA,DB!$O$9,Total!AA:AA,$I$2)+COUNTIFS(Total!X:X,$Q$3,Total!W:W,B23,Total!O:O,DB!$G$5,Total!AA:AA,DB!$O$5,Total!AA:AA,DB!$G$9,Total!AA:AA,DB!$O$9,Total!AA:AA,$I$2)+COUNTIFS(Total!X:X,$Q$3,Total!W:W,B23,Total!AA:AA,DB!$G$5,Total!N:N,DB!$O$5,Total!AA:AA,DB!$G$9,Total!AA:AA,DB!$O$9,Total!AA:AA,$I$2)+COUNTIFS(Total!X:X,$Q$3,Total!W:W,B23,Total!AA:AA,DB!$G$5,Total!AA:AA,DB!$O$5,Total!M:M,DB!$G$9,Total!AA:AA,DB!$O$9,Total!AA:AA,$I$2)+COUNTIFS(Total!X:X,$Q$3,Total!W:W,B23,Total!AA:AA,DB!$G$5,Total!AA:AA,DB!$O$5,Total!AA:AA,DB!$G$9,Total!K:K,DB!$O$9,Total!AA:AA,$I$2)+COUNTIFS(Total!X:X,$Q$3,Total!W:W,B23,Total!AA:AA,DB!$G$5,Total!AA:AA,DB!$O$5,Total!AA:AA,DB!$G$9,Total!AA:AA,DB!$O$9,Total!C:C,$I$2)+COUNTIFS(Total!X:X,$Q$3,Total!W:W,B23,Total!O:O,DB!$G$5,Total!N:N,DB!$O$5,Total!M:M,DB!$G$9,Total!AA:AA,DB!$O$9,Total!AA:AA,$I$2)+COUNTIFS(Total!X:X,$Q$3,Total!W:W,B23,Total!O:O,DB!$G$5,Total!N:N,DB!$O$5,Total!AA:AA,DB!$G$9,Total!K:K,DB!$O$9,Total!AA:AA,$I$2)+COUNTIFS(Total!X:X,$Q$3,Total!W:W,B23,Total!O:O,DB!$G$5,Total!N:N,DB!$O$5,Total!AA:AA,DB!$G$9,Total!AA:AA,DB!$O$9,Total!C:C,$I$2)+COUNTIFS(Total!X:X,$Q$3,Total!W:W,B23,Total!O:O,DB!$G$5,Total!AA:AA,DB!$O$5,Total!M:M,DB!$G$9,Total!K:K,DB!$O$9,Total!AA:AA,$I$2)+COUNTIFS(Total!X:X,$Q$3,Total!W:W,B23,Total!O:O,DB!$G$5,Total!AA:AA,DB!$O$5,Total!M:M,DB!$G$9,Total!AA:AA,DB!$O$9,Total!C:C,$I$2)+COUNTIFS(Total!X:X,$Q$3,Total!W:W,B23,Total!O:O,DB!$G$5,Total!AA:AA,DB!$O$5,Total!AA:AA,DB!$G$9,Total!K:K,DB!$O$9,Total!C:C,$I$2)+COUNTIFS(Total!X:X,$Q$3,Total!W:W,B23,Total!AA:AA,DB!$G$5,Total!N:N,DB!$O$5,Total!M:M,DB!$G$9,Total!K:K,DB!$O$9,Total!AA:AA,$I$2)+COUNTIFS(Total!X:X,$Q$3,Total!W:W,B23,Total!AA:AA,DB!$G$5,Total!N:N,DB!$O$5,Total!M:M,DB!$G$9,Total!AA:AA,DB!$O$9,Total!C:C,$I$2)+COUNTIFS(Total!X:X,$Q$3,Total!W:W,B23,Total!AA:AA,DB!$G$5,Total!N:N,DB!$O$5,Total!AA:AA,DB!$G$9,Total!K:K,DB!$O$9,Total!C:C,$I$2)+COUNTIFS(Total!X:X,$Q$3,Total!W:W,B23,Total!AA:AA,DB!$G$5,Total!AA:AA,DB!$O$5,Total!M:M,DB!$G$9,Total!K:K,DB!$O$9,Total!C:C,$I$2)+COUNTIFS(Total!X:X,$Q$3,Total!W:W,B23,Total!O:O,DB!$G$5,Total!N:N,DB!$O$5,Total!AA:AA,DB!$G$9,Total!AA:AA,DB!$O$9,Total!AA:AA,$I$2)+COUNTIFS(Total!X:X,$Q$3,Total!W:W,B23,Total!O:O,DB!$G$5,Total!AA:AA,DB!$O$5,Total!M:M,DB!$G$9,Total!AA:AA,DB!$O$9,Total!AA:AA,$I$2)+COUNTIFS(Total!X:X,$Q$3,Total!W:W,B23,Total!O:O,DB!$G$5,Total!AA:AA,DB!$O$5,Total!AA:AA,DB!$G$9,Total!K:K,DB!$O$9,Total!AA:AA,$I$2)+COUNTIFS(Total!X:X,$Q$3,Total!W:W,B23,Total!O:O,DB!$G$5,Total!AA:AA,DB!$O$5,Total!AA:AA,DB!$G$9,Total!AA:AA,DB!$O$9,Total!C:C,$I$2)+COUNTIFS(Total!X:X,$Q$3,Total!W:W,B23,Total!AA:AA,DB!$G$5,Total!N:N,DB!$O$5,Total!M:M,DB!$G$9,Total!AA:AA,DB!$O$9,Total!AA:AA,$I$2)+COUNTIFS(Total!X:X,$Q$3,Total!W:W,B23,Total!AA:AA,DB!$G$5,Total!N:N,DB!$O$5,Total!AA:AA,DB!$G$9,Total!K:K,DB!$O$9,Total!AA:AA,$I$2)+COUNTIFS(Total!X:X,$Q$3,Total!W:W,B23,Total!AA:AA,DB!$G$5,Total!N:N,DB!$O$5,Total!AA:AA,DB!$G$9,Total!AA:AA,DB!$O$9,Total!C:C,$I$2)+COUNTIFS(Total!X:X,$Q$3,Total!W:W,B23,Total!AA:AA,DB!$G$5,Total!AA:AA,DB!$O$5,Total!M:M,DB!$G$9,Total!K:K,DB!$O$9,Total!AA:AA,$I$2)+COUNTIFS(Total!X:X,$Q$3,Total!W:W,B23,Total!AA:AA,DB!$G$5,Total!AA:AA,DB!$O$5,Total!M:M,DB!$G$9,Total!AA:AA,DB!$O$9,Total!C:C,$I$2)+COUNTIFS(Total!X:X,$Q$3,Total!W:W,B23,Total!AA:AA,DB!$G$5,Total!AA:AA,DB!$O$5,Total!AA:AA,DB!$G$9,Total!K:K,DB!$O$9,Total!C:C,$I$2)+COUNTIFS(Total!X:X,$Q$3,Total!W:W,B23,Total!AA:AA,DB!$G$5,Total!N:N,DB!$O$5,Total!M:M,DB!$G$9,Total!K:K,DB!$O$9,Total!C:C,$I$2)+COUNTIFS(Total!X:X,$Q$3,Total!W:W,B23,Total!O:O,DB!$G$5,Total!AA:AA,DB!$O$5,Total!M:M,DB!$G$9,Total!K:K,DB!$O$9,Total!C:C,$I$2)+COUNTIFS(Total!X:X,$Q$3,Total!W:W,B23,Total!O:O,DB!$G$5,Total!N:N,DB!$O$5,Total!AA:AA,DB!$G$9,Total!K:K,DB!$O$9,Total!C:C,$I$2)+COUNTIFS(Total!X:X,$Q$3,Total!W:W,B23,Total!O:O,DB!$G$5,Total!N:N,DB!$O$5,Total!M:M,DB!$G$9,Total!AA:AA,DB!$O$9,Total!C:C,$I$2)+COUNTIFS(Total!X:X,$Q$3,Total!W:W,B23,Total!O:O,DB!$G$5,Total!N:N,DB!$O$5,Total!M:M,DB!$G$9,Total!K:K,DB!$O$9,Total!AA:AA,$I$2)</f>
        <v>1</v>
      </c>
      <c r="R23" s="31">
        <f>COUNTIFS(Total!X:X,$R$3,Total!W:W,B23,Total!O:O,DB!$G$5,Total!N:N,DB!$O$5,Total!M:M,DB!$G$9,Total!K:K,DB!$O$9,Total!C:C,$I$2)+COUNTIFS(Total!X:X,$R$3,Total!W:W,B23,Total!AA:AA,DB!$G$5,Total!AA:AA,DB!$O$5,Total!AA:AA,DB!$G$9,Total!AA:AA,DB!$O$9,Total!AA:AA,$I$2)+COUNTIFS(Total!X:X,$R$3,Total!W:W,B23,Total!O:O,DB!$G$5,Total!AA:AA,DB!$O$5,Total!AA:AA,DB!$G$9,Total!AA:AA,DB!$O$9,Total!AA:AA,$I$2)+COUNTIFS(Total!X:X,$R$3,Total!W:W,B23,Total!AA:AA,DB!$G$5,Total!N:N,DB!$O$5,Total!AA:AA,DB!$G$9,Total!AA:AA,DB!$O$9,Total!AA:AA,$I$2)+COUNTIFS(Total!X:X,$R$3,Total!W:W,B23,Total!AA:AA,DB!$G$5,Total!AA:AA,DB!$O$5,Total!M:M,DB!$G$9,Total!AA:AA,DB!$O$9,Total!AA:AA,$I$2)+COUNTIFS(Total!X:X,$R$3,Total!W:W,B23,Total!AA:AA,DB!$G$5,Total!AA:AA,DB!$O$5,Total!AA:AA,DB!$G$9,Total!K:K,DB!$O$9,Total!AA:AA,$I$2)+COUNTIFS(Total!X:X,$R$3,Total!W:W,B23,Total!AA:AA,DB!$G$5,Total!AA:AA,DB!$O$5,Total!AA:AA,DB!$G$9,Total!AA:AA,DB!$O$9,Total!C:C,$I$2)+COUNTIFS(Total!X:X,$R$3,Total!W:W,B23,Total!O:O,DB!$G$5,Total!N:N,DB!$O$5,Total!M:M,DB!$G$9,Total!AA:AA,DB!$O$9,Total!AA:AA,$I$2)+COUNTIFS(Total!X:X,$R$3,Total!W:W,B23,Total!O:O,DB!$G$5,Total!N:N,DB!$O$5,Total!AA:AA,DB!$G$9,Total!K:K,DB!$O$9,Total!AA:AA,$I$2)+COUNTIFS(Total!X:X,$R$3,Total!W:W,B23,Total!O:O,DB!$G$5,Total!N:N,DB!$O$5,Total!AA:AA,DB!$G$9,Total!AA:AA,DB!$O$9,Total!C:C,$I$2)+COUNTIFS(Total!X:X,$R$3,Total!W:W,B23,Total!O:O,DB!$G$5,Total!AA:AA,DB!$O$5,Total!M:M,DB!$G$9,Total!K:K,DB!$O$9,Total!AA:AA,$I$2)+COUNTIFS(Total!X:X,$R$3,Total!W:W,B23,Total!O:O,DB!$G$5,Total!AA:AA,DB!$O$5,Total!M:M,DB!$G$9,Total!AA:AA,DB!$O$9,Total!C:C,$I$2)+COUNTIFS(Total!X:X,$R$3,Total!W:W,B23,Total!O:O,DB!$G$5,Total!AA:AA,DB!$O$5,Total!AA:AA,DB!$G$9,Total!K:K,DB!$O$9,Total!C:C,$I$2)+COUNTIFS(Total!X:X,$R$3,Total!W:W,B23,Total!AA:AA,DB!$G$5,Total!N:N,DB!$O$5,Total!M:M,DB!$G$9,Total!K:K,DB!$O$9,Total!AA:AA,$I$2)+COUNTIFS(Total!X:X,$R$3,Total!W:W,B23,Total!AA:AA,DB!$G$5,Total!N:N,DB!$O$5,Total!M:M,DB!$G$9,Total!AA:AA,DB!$O$9,Total!C:C,$I$2)+COUNTIFS(Total!X:X,$R$3,Total!W:W,B23,Total!AA:AA,DB!$G$5,Total!N:N,DB!$O$5,Total!AA:AA,DB!$G$9,Total!K:K,DB!$O$9,Total!C:C,$I$2)+COUNTIFS(Total!X:X,$R$3,Total!W:W,B23,Total!AA:AA,DB!$G$5,Total!AA:AA,DB!$O$5,Total!M:M,DB!$G$9,Total!K:K,DB!$O$9,Total!C:C,$I$2)+COUNTIFS(Total!X:X,$R$3,Total!W:W,B23,Total!O:O,DB!$G$5,Total!N:N,DB!$O$5,Total!AA:AA,DB!$G$9,Total!AA:AA,DB!$O$9,Total!AA:AA,$I$2)+COUNTIFS(Total!X:X,$R$3,Total!W:W,B23,Total!O:O,DB!$G$5,Total!AA:AA,DB!$O$5,Total!M:M,DB!$G$9,Total!AA:AA,DB!$O$9,Total!AA:AA,$I$2)+COUNTIFS(Total!X:X,$R$3,Total!W:W,B23,Total!O:O,DB!$G$5,Total!AA:AA,DB!$O$5,Total!AA:AA,DB!$G$9,Total!K:K,DB!$O$9,Total!AA:AA,$I$2)+COUNTIFS(Total!X:X,$R$3,Total!W:W,B23,Total!O:O,DB!$G$5,Total!AA:AA,DB!$O$5,Total!AA:AA,DB!$G$9,Total!AA:AA,DB!$O$9,Total!C:C,$I$2)+COUNTIFS(Total!X:X,$R$3,Total!W:W,B23,Total!AA:AA,DB!$G$5,Total!N:N,DB!$O$5,Total!M:M,DB!$G$9,Total!AA:AA,DB!$O$9,Total!AA:AA,$I$2)+COUNTIFS(Total!X:X,$R$3,Total!W:W,B23,Total!AA:AA,DB!$G$5,Total!N:N,DB!$O$5,Total!AA:AA,DB!$G$9,Total!K:K,DB!$O$9,Total!AA:AA,$I$2)+COUNTIFS(Total!X:X,$R$3,Total!W:W,B23,Total!AA:AA,DB!$G$5,Total!N:N,DB!$O$5,Total!AA:AA,DB!$G$9,Total!AA:AA,DB!$O$9,Total!C:C,$I$2)+COUNTIFS(Total!X:X,$R$3,Total!W:W,B23,Total!AA:AA,DB!$G$5,Total!AA:AA,DB!$O$5,Total!M:M,DB!$G$9,Total!K:K,DB!$O$9,Total!AA:AA,$I$2)+COUNTIFS(Total!X:X,$R$3,Total!W:W,B23,Total!AA:AA,DB!$G$5,Total!AA:AA,DB!$O$5,Total!M:M,DB!$G$9,Total!AA:AA,DB!$O$9,Total!C:C,$I$2)+COUNTIFS(Total!X:X,$R$3,Total!W:W,B23,Total!AA:AA,DB!$G$5,Total!AA:AA,DB!$O$5,Total!AA:AA,DB!$G$9,Total!K:K,DB!$O$9,Total!C:C,$I$2)+COUNTIFS(Total!X:X,$R$3,Total!W:W,B23,Total!AA:AA,DB!$G$5,Total!N:N,DB!$O$5,Total!M:M,DB!$G$9,Total!K:K,DB!$O$9,Total!C:C,$I$2)+COUNTIFS(Total!X:X,$R$3,Total!W:W,B23,Total!O:O,DB!$G$5,Total!AA:AA,DB!$O$5,Total!M:M,DB!$G$9,Total!K:K,DB!$O$9,Total!C:C,$I$2)+COUNTIFS(Total!X:X,$R$3,Total!W:W,B23,Total!O:O,DB!$G$5,Total!N:N,DB!$O$5,Total!AA:AA,DB!$G$9,Total!K:K,DB!$O$9,Total!C:C,$I$2)+COUNTIFS(Total!X:X,$R$3,Total!W:W,B23,Total!O:O,DB!$G$5,Total!N:N,DB!$O$5,Total!M:M,DB!$G$9,Total!AA:AA,DB!$O$9,Total!C:C,$I$2)+COUNTIFS(Total!X:X,$R$3,Total!W:W,B23,Total!O:O,DB!$G$5,Total!N:N,DB!$O$5,Total!M:M,DB!$G$9,Total!K:K,DB!$O$9,Total!AA:AA,$I$2)</f>
        <v>0</v>
      </c>
      <c r="S23" s="31">
        <f>COUNTIFS(Total!X:X,$S$3,Total!W:W,B23,Total!O:O,DB!$G$5,Total!N:N,DB!$O$5,Total!M:M,DB!$G$9,Total!K:K,DB!$O$9,Total!C:C,$I$2)+COUNTIFS(Total!X:X,$S$3,Total!W:W,B23,Total!AA:AA,DB!$G$5,Total!AA:AA,DB!$O$5,Total!AA:AA,DB!$G$9,Total!AA:AA,DB!$O$9,Total!AA:AA,$I$2)+COUNTIFS(Total!X:X,$S$3,Total!W:W,B23,Total!O:O,DB!$G$5,Total!AA:AA,DB!$O$5,Total!AA:AA,DB!$G$9,Total!AA:AA,DB!$O$9,Total!AA:AA,$I$2)+COUNTIFS(Total!X:X,$S$3,Total!W:W,B23,Total!AA:AA,DB!$G$5,Total!N:N,DB!$O$5,Total!AA:AA,DB!$G$9,Total!AA:AA,DB!$O$9,Total!AA:AA,$I$2)+COUNTIFS(Total!X:X,$S$3,Total!W:W,B23,Total!AA:AA,DB!$G$5,Total!AA:AA,DB!$O$5,Total!M:M,DB!$G$9,Total!AA:AA,DB!$O$9,Total!AA:AA,$I$2)+COUNTIFS(Total!X:X,$S$3,Total!W:W,B23,Total!AA:AA,DB!$G$5,Total!AA:AA,DB!$O$5,Total!AA:AA,DB!$G$9,Total!K:K,DB!$O$9,Total!AA:AA,$I$2)+COUNTIFS(Total!X:X,$S$3,Total!W:W,B23,Total!AA:AA,DB!$G$5,Total!AA:AA,DB!$O$5,Total!AA:AA,DB!$G$9,Total!AA:AA,DB!$O$9,Total!C:C,$I$2)+COUNTIFS(Total!X:X,$S$3,Total!W:W,B23,Total!O:O,DB!$G$5,Total!N:N,DB!$O$5,Total!M:M,DB!$G$9,Total!AA:AA,DB!$O$9,Total!AA:AA,$I$2)+COUNTIFS(Total!X:X,$S$3,Total!W:W,B23,Total!O:O,DB!$G$5,Total!N:N,DB!$O$5,Total!AA:AA,DB!$G$9,Total!K:K,DB!$O$9,Total!AA:AA,$I$2)+COUNTIFS(Total!X:X,$S$3,Total!W:W,B23,Total!O:O,DB!$G$5,Total!N:N,DB!$O$5,Total!AA:AA,DB!$G$9,Total!AA:AA,DB!$O$9,Total!C:C,$I$2)+COUNTIFS(Total!X:X,$S$3,Total!W:W,B23,Total!O:O,DB!$G$5,Total!AA:AA,DB!$O$5,Total!M:M,DB!$G$9,Total!K:K,DB!$O$9,Total!AA:AA,$I$2)+COUNTIFS(Total!X:X,$S$3,Total!W:W,B23,Total!O:O,DB!$G$5,Total!AA:AA,DB!$O$5,Total!M:M,DB!$G$9,Total!AA:AA,DB!$O$9,Total!C:C,$I$2)+COUNTIFS(Total!X:X,$S$3,Total!W:W,B23,Total!O:O,DB!$G$5,Total!AA:AA,DB!$O$5,Total!AA:AA,DB!$G$9,Total!K:K,DB!$O$9,Total!C:C,$I$2)+COUNTIFS(Total!X:X,$S$3,Total!W:W,B23,Total!AA:AA,DB!$G$5,Total!N:N,DB!$O$5,Total!M:M,DB!$G$9,Total!K:K,DB!$O$9,Total!AA:AA,$I$2)+COUNTIFS(Total!X:X,$S$3,Total!W:W,B23,Total!AA:AA,DB!$G$5,Total!N:N,DB!$O$5,Total!M:M,DB!$G$9,Total!AA:AA,DB!$O$9,Total!C:C,$I$2)+COUNTIFS(Total!X:X,$S$3,Total!W:W,B23,Total!AA:AA,DB!$G$5,Total!N:N,DB!$O$5,Total!AA:AA,DB!$G$9,Total!K:K,DB!$O$9,Total!C:C,$I$2)+COUNTIFS(Total!X:X,$S$3,Total!W:W,B23,Total!AA:AA,DB!$G$5,Total!AA:AA,DB!$O$5,Total!M:M,DB!$G$9,Total!K:K,DB!$O$9,Total!C:C,$I$2)+COUNTIFS(Total!X:X,$S$3,Total!W:W,B23,Total!O:O,DB!$G$5,Total!N:N,DB!$O$5,Total!AA:AA,DB!$G$9,Total!AA:AA,DB!$O$9,Total!AA:AA,$I$2)+COUNTIFS(Total!X:X,$S$3,Total!W:W,B23,Total!O:O,DB!$G$5,Total!AA:AA,DB!$O$5,Total!M:M,DB!$G$9,Total!AA:AA,DB!$O$9,Total!AA:AA,$I$2)+COUNTIFS(Total!X:X,$S$3,Total!W:W,B23,Total!O:O,DB!$G$5,Total!AA:AA,DB!$O$5,Total!AA:AA,DB!$G$9,Total!K:K,DB!$O$9,Total!AA:AA,$I$2)+COUNTIFS(Total!X:X,$S$3,Total!W:W,B23,Total!O:O,DB!$G$5,Total!AA:AA,DB!$O$5,Total!AA:AA,DB!$G$9,Total!AA:AA,DB!$O$9,Total!C:C,$I$2)+COUNTIFS(Total!X:X,$S$3,Total!W:W,B23,Total!AA:AA,DB!$G$5,Total!N:N,DB!$O$5,Total!M:M,DB!$G$9,Total!AA:AA,DB!$O$9,Total!AA:AA,$I$2)+COUNTIFS(Total!X:X,$S$3,Total!W:W,B23,Total!AA:AA,DB!$G$5,Total!N:N,DB!$O$5,Total!AA:AA,DB!$G$9,Total!K:K,DB!$O$9,Total!AA:AA,$I$2)+COUNTIFS(Total!X:X,$S$3,Total!W:W,B23,Total!AA:AA,DB!$G$5,Total!N:N,DB!$O$5,Total!AA:AA,DB!$G$9,Total!AA:AA,DB!$O$9,Total!C:C,$I$2)+COUNTIFS(Total!X:X,$S$3,Total!W:W,B23,Total!AA:AA,DB!$G$5,Total!AA:AA,DB!$O$5,Total!M:M,DB!$G$9,Total!K:K,DB!$O$9,Total!AA:AA,$I$2)+COUNTIFS(Total!X:X,$S$3,Total!W:W,B23,Total!AA:AA,DB!$G$5,Total!AA:AA,DB!$O$5,Total!M:M,DB!$G$9,Total!AA:AA,DB!$O$9,Total!C:C,$I$2)+COUNTIFS(Total!X:X,$S$3,Total!W:W,B23,Total!AA:AA,DB!$G$5,Total!AA:AA,DB!$O$5,Total!AA:AA,DB!$G$9,Total!K:K,DB!$O$9,Total!C:C,$I$2)+COUNTIFS(Total!X:X,$S$3,Total!W:W,B23,Total!AA:AA,DB!$G$5,Total!N:N,DB!$O$5,Total!M:M,DB!$G$9,Total!K:K,DB!$O$9,Total!C:C,$I$2)+COUNTIFS(Total!X:X,$S$3,Total!W:W,B23,Total!O:O,DB!$G$5,Total!AA:AA,DB!$O$5,Total!M:M,DB!$G$9,Total!K:K,DB!$O$9,Total!C:C,$I$2)+COUNTIFS(Total!X:X,$S$3,Total!W:W,B23,Total!O:O,DB!$G$5,Total!N:N,DB!$O$5,Total!AA:AA,DB!$G$9,Total!K:K,DB!$O$9,Total!C:C,$I$2)+COUNTIFS(Total!X:X,$S$3,Total!W:W,B23,Total!O:O,DB!$G$5,Total!N:N,DB!$O$5,Total!M:M,DB!$G$9,Total!AA:AA,DB!$O$9,Total!C:C,$I$2)+COUNTIFS(Total!X:X,$S$3,Total!W:W,B23,Total!O:O,DB!$G$5,Total!N:N,DB!$O$5,Total!M:M,DB!$G$9,Total!K:K,DB!$O$9,Total!AA:AA,$I$2)</f>
        <v>1</v>
      </c>
      <c r="T23" s="31">
        <f>COUNTIFS(Total!X:X,$T$3,Total!W:W,B23,Total!O:O,DB!$G$5,Total!N:N,DB!$O$5,Total!M:M,DB!$G$9,Total!K:K,DB!$O$9,Total!C:C,$I$2)+COUNTIFS(Total!X:X,$T$3,Total!W:W,B23,Total!AA:AA,DB!$G$5,Total!AA:AA,DB!$O$5,Total!AA:AA,DB!$G$9,Total!AA:AA,DB!$O$9,Total!AA:AA,$I$2)+COUNTIFS(Total!X:X,$T$3,Total!W:W,B23,Total!O:O,DB!$G$5,Total!AA:AA,DB!$O$5,Total!AA:AA,DB!$G$9,Total!AA:AA,DB!$O$9,Total!AA:AA,$I$2)+COUNTIFS(Total!X:X,$T$3,Total!W:W,B23,Total!AA:AA,DB!$G$5,Total!N:N,DB!$O$5,Total!AA:AA,DB!$G$9,Total!AA:AA,DB!$O$9,Total!AA:AA,$I$2)+COUNTIFS(Total!X:X,$T$3,Total!W:W,B23,Total!AA:AA,DB!$G$5,Total!AA:AA,DB!$O$5,Total!M:M,DB!$G$9,Total!AA:AA,DB!$O$9,Total!AA:AA,$I$2)+COUNTIFS(Total!X:X,$T$3,Total!W:W,B23,Total!AA:AA,DB!$G$5,Total!AA:AA,DB!$O$5,Total!AA:AA,DB!$G$9,Total!K:K,DB!$O$9,Total!AA:AA,$I$2)+COUNTIFS(Total!X:X,$T$3,Total!W:W,B23,Total!AA:AA,DB!$G$5,Total!AA:AA,DB!$O$5,Total!AA:AA,DB!$G$9,Total!AA:AA,DB!$O$9,Total!C:C,$I$2)+COUNTIFS(Total!X:X,$T$3,Total!W:W,B23,Total!O:O,DB!$G$5,Total!N:N,DB!$O$5,Total!M:M,DB!$G$9,Total!AA:AA,DB!$O$9,Total!AA:AA,$I$2)+COUNTIFS(Total!X:X,$T$3,Total!W:W,B23,Total!O:O,DB!$G$5,Total!N:N,DB!$O$5,Total!AA:AA,DB!$G$9,Total!K:K,DB!$O$9,Total!AA:AA,$I$2)+COUNTIFS(Total!X:X,$T$3,Total!W:W,B23,Total!O:O,DB!$G$5,Total!N:N,DB!$O$5,Total!AA:AA,DB!$G$9,Total!AA:AA,DB!$O$9,Total!C:C,$I$2)+COUNTIFS(Total!X:X,$T$3,Total!W:W,B23,Total!O:O,DB!$G$5,Total!AA:AA,DB!$O$5,Total!M:M,DB!$G$9,Total!K:K,DB!$O$9,Total!AA:AA,$I$2)+COUNTIFS(Total!X:X,$T$3,Total!W:W,B23,Total!O:O,DB!$G$5,Total!AA:AA,DB!$O$5,Total!M:M,DB!$G$9,Total!AA:AA,DB!$O$9,Total!C:C,$I$2)+COUNTIFS(Total!X:X,$T$3,Total!W:W,B23,Total!O:O,DB!$G$5,Total!AA:AA,DB!$O$5,Total!AA:AA,DB!$G$9,Total!K:K,DB!$O$9,Total!C:C,$I$2)+COUNTIFS(Total!X:X,$T$3,Total!W:W,B23,Total!AA:AA,DB!$G$5,Total!N:N,DB!$O$5,Total!M:M,DB!$G$9,Total!K:K,DB!$O$9,Total!AA:AA,$I$2)+COUNTIFS(Total!X:X,$T$3,Total!W:W,B23,Total!AA:AA,DB!$G$5,Total!N:N,DB!$O$5,Total!M:M,DB!$G$9,Total!AA:AA,DB!$O$9,Total!C:C,$I$2)+COUNTIFS(Total!X:X,$T$3,Total!W:W,B23,Total!AA:AA,DB!$G$5,Total!N:N,DB!$O$5,Total!AA:AA,DB!$G$9,Total!K:K,DB!$O$9,Total!C:C,$I$2)+COUNTIFS(Total!X:X,$T$3,Total!W:W,B23,Total!AA:AA,DB!$G$5,Total!AA:AA,DB!$O$5,Total!M:M,DB!$G$9,Total!K:K,DB!$O$9,Total!C:C,$I$2)+COUNTIFS(Total!X:X,$T$3,Total!W:W,B23,Total!O:O,DB!$G$5,Total!N:N,DB!$O$5,Total!AA:AA,DB!$G$9,Total!AA:AA,DB!$O$9,Total!AA:AA,$I$2)+COUNTIFS(Total!X:X,$T$3,Total!W:W,B23,Total!O:O,DB!$G$5,Total!AA:AA,DB!$O$5,Total!M:M,DB!$G$9,Total!AA:AA,DB!$O$9,Total!AA:AA,$I$2)+COUNTIFS(Total!X:X,$T$3,Total!W:W,B23,Total!O:O,DB!$G$5,Total!AA:AA,DB!$O$5,Total!AA:AA,DB!$G$9,Total!K:K,DB!$O$9,Total!AA:AA,$I$2)+COUNTIFS(Total!X:X,$T$3,Total!W:W,B23,Total!O:O,DB!$G$5,Total!AA:AA,DB!$O$5,Total!AA:AA,DB!$G$9,Total!AA:AA,DB!$O$9,Total!C:C,$I$2)+COUNTIFS(Total!X:X,$T$3,Total!W:W,B23,Total!AA:AA,DB!$G$5,Total!N:N,DB!$O$5,Total!M:M,DB!$G$9,Total!AA:AA,DB!$O$9,Total!AA:AA,$I$2)+COUNTIFS(Total!X:X,$T$3,Total!W:W,B23,Total!AA:AA,DB!$G$5,Total!N:N,DB!$O$5,Total!AA:AA,DB!$G$9,Total!K:K,DB!$O$9,Total!AA:AA,$I$2)+COUNTIFS(Total!X:X,$T$3,Total!W:W,B23,Total!AA:AA,DB!$G$5,Total!N:N,DB!$O$5,Total!AA:AA,DB!$G$9,Total!AA:AA,DB!$O$9,Total!C:C,$I$2)+COUNTIFS(Total!X:X,$T$3,Total!W:W,B23,Total!AA:AA,DB!$G$5,Total!AA:AA,DB!$O$5,Total!M:M,DB!$G$9,Total!K:K,DB!$O$9,Total!AA:AA,$I$2)+COUNTIFS(Total!X:X,$T$3,Total!W:W,B23,Total!AA:AA,DB!$G$5,Total!AA:AA,DB!$O$5,Total!M:M,DB!$G$9,Total!AA:AA,DB!$O$9,Total!C:C,$I$2)+COUNTIFS(Total!X:X,$T$3,Total!W:W,B23,Total!AA:AA,DB!$G$5,Total!AA:AA,DB!$O$5,Total!AA:AA,DB!$G$9,Total!K:K,DB!$O$9,Total!C:C,$I$2)+COUNTIFS(Total!X:X,$T$3,Total!W:W,B23,Total!AA:AA,DB!$G$5,Total!N:N,DB!$O$5,Total!M:M,DB!$G$9,Total!K:K,DB!$O$9,Total!C:C,$I$2)+COUNTIFS(Total!X:X,$T$3,Total!W:W,B23,Total!O:O,DB!$G$5,Total!AA:AA,DB!$O$5,Total!M:M,DB!$G$9,Total!K:K,DB!$O$9,Total!C:C,$I$2)+COUNTIFS(Total!X:X,$T$3,Total!W:W,B23,Total!O:O,DB!$G$5,Total!N:N,DB!$O$5,Total!AA:AA,DB!$G$9,Total!K:K,DB!$O$9,Total!C:C,$I$2)+COUNTIFS(Total!X:X,$T$3,Total!W:W,B23,Total!O:O,DB!$G$5,Total!N:N,DB!$O$5,Total!M:M,DB!$G$9,Total!AA:AA,DB!$O$9,Total!C:C,$I$2)+COUNTIFS(Total!X:X,$T$3,Total!W:W,B23,Total!O:O,DB!$G$5,Total!N:N,DB!$O$5,Total!M:M,DB!$G$9,Total!K:K,DB!$O$9,Total!AA:AA,$I$2)</f>
        <v>8</v>
      </c>
      <c r="U23" s="31">
        <f>COUNTIFS(Total!X:X,$U$3,Total!W:W,B23,Total!O:O,DB!$G$5,Total!N:N,DB!$O$5,Total!M:M,DB!$G$9,Total!K:K,DB!$O$9,Total!C:C,$I$2)+COUNTIFS(Total!X:X,$U$3,Total!W:W,B23,Total!AA:AA,DB!$G$5,Total!AA:AA,DB!$O$5,Total!AA:AA,DB!$G$9,Total!AA:AA,DB!$O$9,Total!AA:AA,$I$2)+COUNTIFS(Total!X:X,$U$3,Total!W:W,B23,Total!O:O,DB!$G$5,Total!AA:AA,DB!$O$5,Total!AA:AA,DB!$G$9,Total!AA:AA,DB!$O$9,Total!AA:AA,$I$2)+COUNTIFS(Total!X:X,$U$3,Total!W:W,B23,Total!AA:AA,DB!$G$5,Total!N:N,DB!$O$5,Total!AA:AA,DB!$G$9,Total!AA:AA,DB!$O$9,Total!AA:AA,$I$2)+COUNTIFS(Total!X:X,$U$3,Total!W:W,B23,Total!AA:AA,DB!$G$5,Total!AA:AA,DB!$O$5,Total!M:M,DB!$G$9,Total!AA:AA,DB!$O$9,Total!AA:AA,$I$2)+COUNTIFS(Total!X:X,$U$3,Total!W:W,B23,Total!AA:AA,DB!$G$5,Total!AA:AA,DB!$O$5,Total!AA:AA,DB!$G$9,Total!K:K,DB!$O$9,Total!AA:AA,$I$2)+COUNTIFS(Total!X:X,$U$3,Total!W:W,B23,Total!AA:AA,DB!$G$5,Total!AA:AA,DB!$O$5,Total!AA:AA,DB!$G$9,Total!AA:AA,DB!$O$9,Total!C:C,$I$2)+COUNTIFS(Total!X:X,$U$3,Total!W:W,B23,Total!O:O,DB!$G$5,Total!N:N,DB!$O$5,Total!M:M,DB!$G$9,Total!AA:AA,DB!$O$9,Total!AA:AA,$I$2)+COUNTIFS(Total!X:X,$U$3,Total!W:W,B23,Total!O:O,DB!$G$5,Total!N:N,DB!$O$5,Total!AA:AA,DB!$G$9,Total!K:K,DB!$O$9,Total!AA:AA,$I$2)+COUNTIFS(Total!X:X,$U$3,Total!W:W,B23,Total!O:O,DB!$G$5,Total!N:N,DB!$O$5,Total!AA:AA,DB!$G$9,Total!AA:AA,DB!$O$9,Total!C:C,$I$2)+COUNTIFS(Total!X:X,$U$3,Total!W:W,B23,Total!O:O,DB!$G$5,Total!AA:AA,DB!$O$5,Total!M:M,DB!$G$9,Total!K:K,DB!$O$9,Total!AA:AA,$I$2)+COUNTIFS(Total!X:X,$U$3,Total!W:W,B23,Total!O:O,DB!$G$5,Total!AA:AA,DB!$O$5,Total!M:M,DB!$G$9,Total!AA:AA,DB!$O$9,Total!C:C,$I$2)+COUNTIFS(Total!X:X,$U$3,Total!W:W,B23,Total!O:O,DB!$G$5,Total!AA:AA,DB!$O$5,Total!AA:AA,DB!$G$9,Total!K:K,DB!$O$9,Total!C:C,$I$2)+COUNTIFS(Total!X:X,$U$3,Total!W:W,B23,Total!AA:AA,DB!$G$5,Total!N:N,DB!$O$5,Total!M:M,DB!$G$9,Total!K:K,DB!$O$9,Total!AA:AA,$I$2)+COUNTIFS(Total!X:X,$U$3,Total!W:W,B23,Total!AA:AA,DB!$G$5,Total!N:N,DB!$O$5,Total!M:M,DB!$G$9,Total!AA:AA,DB!$O$9,Total!C:C,$I$2)+COUNTIFS(Total!X:X,$U$3,Total!W:W,B23,Total!AA:AA,DB!$G$5,Total!N:N,DB!$O$5,Total!AA:AA,DB!$G$9,Total!K:K,DB!$O$9,Total!C:C,$I$2)+COUNTIFS(Total!X:X,$U$3,Total!W:W,B23,Total!AA:AA,DB!$G$5,Total!AA:AA,DB!$O$5,Total!M:M,DB!$G$9,Total!K:K,DB!$O$9,Total!C:C,$I$2)+COUNTIFS(Total!X:X,$U$3,Total!W:W,B23,Total!O:O,DB!$G$5,Total!N:N,DB!$O$5,Total!AA:AA,DB!$G$9,Total!AA:AA,DB!$O$9,Total!AA:AA,$I$2)+COUNTIFS(Total!X:X,$U$3,Total!W:W,B23,Total!O:O,DB!$G$5,Total!AA:AA,DB!$O$5,Total!M:M,DB!$G$9,Total!AA:AA,DB!$O$9,Total!AA:AA,$I$2)+COUNTIFS(Total!X:X,$U$3,Total!W:W,B23,Total!O:O,DB!$G$5,Total!AA:AA,DB!$O$5,Total!AA:AA,DB!$G$9,Total!K:K,DB!$O$9,Total!AA:AA,$I$2)+COUNTIFS(Total!X:X,$U$3,Total!W:W,B23,Total!O:O,DB!$G$5,Total!AA:AA,DB!$O$5,Total!AA:AA,DB!$G$9,Total!AA:AA,DB!$O$9,Total!C:C,$I$2)+COUNTIFS(Total!X:X,$U$3,Total!W:W,B23,Total!AA:AA,DB!$G$5,Total!N:N,DB!$O$5,Total!M:M,DB!$G$9,Total!AA:AA,DB!$O$9,Total!AA:AA,$I$2)+COUNTIFS(Total!X:X,$U$3,Total!W:W,B23,Total!AA:AA,DB!$G$5,Total!N:N,DB!$O$5,Total!AA:AA,DB!$G$9,Total!K:K,DB!$O$9,Total!AA:AA,$I$2)+COUNTIFS(Total!X:X,$U$3,Total!W:W,B23,Total!AA:AA,DB!$G$5,Total!N:N,DB!$O$5,Total!AA:AA,DB!$G$9,Total!AA:AA,DB!$O$9,Total!C:C,$I$2)+COUNTIFS(Total!X:X,$U$3,Total!W:W,B23,Total!AA:AA,DB!$G$5,Total!AA:AA,DB!$O$5,Total!M:M,DB!$G$9,Total!K:K,DB!$O$9,Total!AA:AA,$I$2)+COUNTIFS(Total!X:X,$U$3,Total!W:W,B23,Total!AA:AA,DB!$G$5,Total!AA:AA,DB!$O$5,Total!M:M,DB!$G$9,Total!AA:AA,DB!$O$9,Total!C:C,$I$2)+COUNTIFS(Total!X:X,$U$3,Total!W:W,B23,Total!AA:AA,DB!$G$5,Total!AA:AA,DB!$O$5,Total!AA:AA,DB!$G$9,Total!K:K,DB!$O$9,Total!C:C,$I$2)+COUNTIFS(Total!X:X,$U$3,Total!W:W,B23,Total!AA:AA,DB!$G$5,Total!N:N,DB!$O$5,Total!M:M,DB!$G$9,Total!K:K,DB!$O$9,Total!C:C,$I$2)+COUNTIFS(Total!X:X,$U$3,Total!W:W,B23,Total!O:O,DB!$G$5,Total!AA:AA,DB!$O$5,Total!M:M,DB!$G$9,Total!K:K,DB!$O$9,Total!C:C,$I$2)+COUNTIFS(Total!X:X,$U$3,Total!W:W,B23,Total!O:O,DB!$G$5,Total!N:N,DB!$O$5,Total!AA:AA,DB!$G$9,Total!K:K,DB!$O$9,Total!C:C,$I$2)+COUNTIFS(Total!X:X,$U$3,Total!W:W,B23,Total!O:O,DB!$G$5,Total!N:N,DB!$O$5,Total!M:M,DB!$G$9,Total!AA:AA,DB!$O$9,Total!C:C,$I$2)+COUNTIFS(Total!X:X,$U$3,Total!W:W,B23,Total!O:O,DB!$G$5,Total!N:N,DB!$O$5,Total!M:M,DB!$G$9,Total!K:K,DB!$O$9,Total!AA:AA,$I$2)</f>
        <v>0</v>
      </c>
      <c r="V23" s="31">
        <f>COUNTIFS(Total!X:X,$V$3,Total!W:W,B23,Total!O:O,DB!$G$5,Total!N:N,DB!$O$5,Total!M:M,DB!$G$9,Total!K:K,DB!$O$9,Total!C:C,$I$2)+COUNTIFS(Total!X:X,$V$3,Total!W:W,B23,Total!AA:AA,DB!$G$5,Total!AA:AA,DB!$O$5,Total!AA:AA,DB!$G$9,Total!AA:AA,DB!$O$9,Total!AA:AA,$I$2)+COUNTIFS(Total!X:X,$V$3,Total!W:W,B23,Total!O:O,DB!$G$5,Total!AA:AA,DB!$O$5,Total!AA:AA,DB!$G$9,Total!AA:AA,DB!$O$9,Total!AA:AA,$I$2)+COUNTIFS(Total!X:X,$V$3,Total!W:W,B23,Total!AA:AA,DB!$G$5,Total!N:N,DB!$O$5,Total!AA:AA,DB!$G$9,Total!AA:AA,DB!$O$9,Total!AA:AA,$I$2)+COUNTIFS(Total!X:X,$V$3,Total!W:W,B23,Total!AA:AA,DB!$G$5,Total!AA:AA,DB!$O$5,Total!M:M,DB!$G$9,Total!AA:AA,DB!$O$9,Total!AA:AA,$I$2)+COUNTIFS(Total!X:X,$V$3,Total!W:W,B23,Total!AA:AA,DB!$G$5,Total!AA:AA,DB!$O$5,Total!AA:AA,DB!$G$9,Total!K:K,DB!$O$9,Total!AA:AA,$I$2)+COUNTIFS(Total!X:X,$V$3,Total!W:W,B23,Total!AA:AA,DB!$G$5,Total!AA:AA,DB!$O$5,Total!AA:AA,DB!$G$9,Total!AA:AA,DB!$O$9,Total!C:C,$I$2)+COUNTIFS(Total!X:X,$V$3,Total!W:W,B23,Total!O:O,DB!$G$5,Total!N:N,DB!$O$5,Total!M:M,DB!$G$9,Total!AA:AA,DB!$O$9,Total!AA:AA,$I$2)+COUNTIFS(Total!X:X,$V$3,Total!W:W,B23,Total!O:O,DB!$G$5,Total!N:N,DB!$O$5,Total!AA:AA,DB!$G$9,Total!K:K,DB!$O$9,Total!AA:AA,$I$2)+COUNTIFS(Total!X:X,$V$3,Total!W:W,B23,Total!O:O,DB!$G$5,Total!N:N,DB!$O$5,Total!AA:AA,DB!$G$9,Total!AA:AA,DB!$O$9,Total!C:C,$I$2)+COUNTIFS(Total!X:X,$V$3,Total!W:W,B23,Total!O:O,DB!$G$5,Total!AA:AA,DB!$O$5,Total!M:M,DB!$G$9,Total!K:K,DB!$O$9,Total!AA:AA,$I$2)+COUNTIFS(Total!X:X,$V$3,Total!W:W,B23,Total!O:O,DB!$G$5,Total!AA:AA,DB!$O$5,Total!M:M,DB!$G$9,Total!AA:AA,DB!$O$9,Total!C:C,$I$2)+COUNTIFS(Total!X:X,$V$3,Total!W:W,B23,Total!O:O,DB!$G$5,Total!AA:AA,DB!$O$5,Total!AA:AA,DB!$G$9,Total!K:K,DB!$O$9,Total!C:C,$I$2)+COUNTIFS(Total!X:X,$V$3,Total!W:W,B23,Total!AA:AA,DB!$G$5,Total!N:N,DB!$O$5,Total!M:M,DB!$G$9,Total!K:K,DB!$O$9,Total!AA:AA,$I$2)+COUNTIFS(Total!X:X,$V$3,Total!W:W,B23,Total!AA:AA,DB!$G$5,Total!N:N,DB!$O$5,Total!M:M,DB!$G$9,Total!AA:AA,DB!$O$9,Total!C:C,$I$2)+COUNTIFS(Total!X:X,$V$3,Total!W:W,B23,Total!AA:AA,DB!$G$5,Total!N:N,DB!$O$5,Total!AA:AA,DB!$G$9,Total!K:K,DB!$O$9,Total!C:C,$I$2)+COUNTIFS(Total!X:X,$V$3,Total!W:W,B23,Total!AA:AA,DB!$G$5,Total!AA:AA,DB!$O$5,Total!M:M,DB!$G$9,Total!K:K,DB!$O$9,Total!C:C,$I$2)+COUNTIFS(Total!X:X,$V$3,Total!W:W,B23,Total!O:O,DB!$G$5,Total!N:N,DB!$O$5,Total!AA:AA,DB!$G$9,Total!AA:AA,DB!$O$9,Total!AA:AA,$I$2)+COUNTIFS(Total!X:X,$V$3,Total!W:W,B23,Total!O:O,DB!$G$5,Total!AA:AA,DB!$O$5,Total!M:M,DB!$G$9,Total!AA:AA,DB!$O$9,Total!AA:AA,$I$2)+COUNTIFS(Total!X:X,$V$3,Total!W:W,B23,Total!O:O,DB!$G$5,Total!AA:AA,DB!$O$5,Total!AA:AA,DB!$G$9,Total!K:K,DB!$O$9,Total!AA:AA,$I$2)+COUNTIFS(Total!X:X,$V$3,Total!W:W,B23,Total!O:O,DB!$G$5,Total!AA:AA,DB!$O$5,Total!AA:AA,DB!$G$9,Total!AA:AA,DB!$O$9,Total!C:C,$I$2)+COUNTIFS(Total!X:X,$V$3,Total!W:W,B23,Total!AA:AA,DB!$G$5,Total!N:N,DB!$O$5,Total!M:M,DB!$G$9,Total!AA:AA,DB!$O$9,Total!AA:AA,$I$2)+COUNTIFS(Total!X:X,$V$3,Total!W:W,B23,Total!AA:AA,DB!$G$5,Total!N:N,DB!$O$5,Total!AA:AA,DB!$G$9,Total!K:K,DB!$O$9,Total!AA:AA,$I$2)+COUNTIFS(Total!X:X,$V$3,Total!W:W,B23,Total!AA:AA,DB!$G$5,Total!N:N,DB!$O$5,Total!AA:AA,DB!$G$9,Total!AA:AA,DB!$O$9,Total!C:C,$I$2)+COUNTIFS(Total!X:X,$V$3,Total!W:W,B23,Total!AA:AA,DB!$G$5,Total!AA:AA,DB!$O$5,Total!M:M,DB!$G$9,Total!K:K,DB!$O$9,Total!AA:AA,$I$2)+COUNTIFS(Total!X:X,$V$3,Total!W:W,B23,Total!AA:AA,DB!$G$5,Total!AA:AA,DB!$O$5,Total!M:M,DB!$G$9,Total!AA:AA,DB!$O$9,Total!C:C,$I$2)+COUNTIFS(Total!X:X,$V$3,Total!W:W,B23,Total!AA:AA,DB!$G$5,Total!AA:AA,DB!$O$5,Total!AA:AA,DB!$G$9,Total!K:K,DB!$O$9,Total!C:C,$I$2)+COUNTIFS(Total!X:X,$V$3,Total!W:W,B23,Total!AA:AA,DB!$G$5,Total!N:N,DB!$O$5,Total!M:M,DB!$G$9,Total!K:K,DB!$O$9,Total!C:C,$I$2)+COUNTIFS(Total!X:X,$V$3,Total!W:W,B23,Total!O:O,DB!$G$5,Total!AA:AA,DB!$O$5,Total!M:M,DB!$G$9,Total!K:K,DB!$O$9,Total!C:C,$I$2)+COUNTIFS(Total!X:X,$V$3,Total!W:W,B23,Total!O:O,DB!$G$5,Total!N:N,DB!$O$5,Total!AA:AA,DB!$G$9,Total!K:K,DB!$O$9,Total!C:C,$I$2)+COUNTIFS(Total!X:X,$V$3,Total!W:W,B23,Total!O:O,DB!$G$5,Total!N:N,DB!$O$5,Total!M:M,DB!$G$9,Total!AA:AA,DB!$O$9,Total!C:C,$I$2)+COUNTIFS(Total!X:X,$V$3,Total!W:W,B23,Total!O:O,DB!$G$5,Total!N:N,DB!$O$5,Total!M:M,DB!$G$9,Total!K:K,DB!$O$9,Total!AA:AA,$I$2)</f>
        <v>0</v>
      </c>
      <c r="W23" s="31">
        <f>COUNTIFS(Total!X:X,$W$3,Total!W:W,B23,Total!O:O,DB!$G$5,Total!N:N,DB!$O$5,Total!M:M,DB!$G$9,Total!K:K,DB!$O$9,Total!C:C,$I$2)+COUNTIFS(Total!X:X,$W$3,Total!W:W,B23,Total!AA:AA,DB!$G$5,Total!AA:AA,DB!$O$5,Total!AA:AA,DB!$G$9,Total!AA:AA,DB!$O$9,Total!AA:AA,$I$2)+COUNTIFS(Total!X:X,$W$3,Total!W:W,B23,Total!O:O,DB!$G$5,Total!AA:AA,DB!$O$5,Total!AA:AA,DB!$G$9,Total!AA:AA,DB!$O$9,Total!AA:AA,$I$2)+COUNTIFS(Total!X:X,$W$3,Total!W:W,B23,Total!AA:AA,DB!$G$5,Total!N:N,DB!$O$5,Total!AA:AA,DB!$G$9,Total!AA:AA,DB!$O$9,Total!AA:AA,$I$2)+COUNTIFS(Total!X:X,$W$3,Total!W:W,B23,Total!AA:AA,DB!$G$5,Total!AA:AA,DB!$O$5,Total!M:M,DB!$G$9,Total!AA:AA,DB!$O$9,Total!AA:AA,$I$2)+COUNTIFS(Total!X:X,$W$3,Total!W:W,B23,Total!AA:AA,DB!$G$5,Total!AA:AA,DB!$O$5,Total!AA:AA,DB!$G$9,Total!K:K,DB!$O$9,Total!AA:AA,$I$2)+COUNTIFS(Total!X:X,$W$3,Total!W:W,B23,Total!AA:AA,DB!$G$5,Total!AA:AA,DB!$O$5,Total!AA:AA,DB!$G$9,Total!AA:AA,DB!$O$9,Total!C:C,$I$2)+COUNTIFS(Total!X:X,$W$3,Total!W:W,B23,Total!O:O,DB!$G$5,Total!N:N,DB!$O$5,Total!M:M,DB!$G$9,Total!AA:AA,DB!$O$9,Total!AA:AA,$I$2)+COUNTIFS(Total!X:X,$W$3,Total!W:W,B23,Total!O:O,DB!$G$5,Total!N:N,DB!$O$5,Total!AA:AA,DB!$G$9,Total!K:K,DB!$O$9,Total!AA:AA,$I$2)+COUNTIFS(Total!X:X,$W$3,Total!W:W,B23,Total!O:O,DB!$G$5,Total!N:N,DB!$O$5,Total!AA:AA,DB!$G$9,Total!AA:AA,DB!$O$9,Total!C:C,$I$2)+COUNTIFS(Total!X:X,$W$3,Total!W:W,B23,Total!O:O,DB!$G$5,Total!AA:AA,DB!$O$5,Total!M:M,DB!$G$9,Total!K:K,DB!$O$9,Total!AA:AA,$I$2)+COUNTIFS(Total!X:X,$W$3,Total!W:W,B23,Total!O:O,DB!$G$5,Total!AA:AA,DB!$O$5,Total!M:M,DB!$G$9,Total!AA:AA,DB!$O$9,Total!C:C,$I$2)+COUNTIFS(Total!X:X,$W$3,Total!W:W,B23,Total!O:O,DB!$G$5,Total!AA:AA,DB!$O$5,Total!AA:AA,DB!$G$9,Total!K:K,DB!$O$9,Total!C:C,$I$2)+COUNTIFS(Total!X:X,$W$3,Total!W:W,B23,Total!AA:AA,DB!$G$5,Total!N:N,DB!$O$5,Total!M:M,DB!$G$9,Total!K:K,DB!$O$9,Total!AA:AA,$I$2)+COUNTIFS(Total!X:X,$W$3,Total!W:W,B23,Total!AA:AA,DB!$G$5,Total!N:N,DB!$O$5,Total!M:M,DB!$G$9,Total!AA:AA,DB!$O$9,Total!C:C,$I$2)+COUNTIFS(Total!X:X,$W$3,Total!W:W,B23,Total!AA:AA,DB!$G$5,Total!N:N,DB!$O$5,Total!AA:AA,DB!$G$9,Total!K:K,DB!$O$9,Total!C:C,$I$2)+COUNTIFS(Total!X:X,$W$3,Total!W:W,B23,Total!AA:AA,DB!$G$5,Total!AA:AA,DB!$O$5,Total!M:M,DB!$G$9,Total!K:K,DB!$O$9,Total!C:C,$I$2)+COUNTIFS(Total!X:X,$W$3,Total!W:W,B23,Total!O:O,DB!$G$5,Total!N:N,DB!$O$5,Total!AA:AA,DB!$G$9,Total!AA:AA,DB!$O$9,Total!AA:AA,$I$2)+COUNTIFS(Total!X:X,$W$3,Total!W:W,B23,Total!O:O,DB!$G$5,Total!AA:AA,DB!$O$5,Total!M:M,DB!$G$9,Total!AA:AA,DB!$O$9,Total!AA:AA,$I$2)+COUNTIFS(Total!X:X,$W$3,Total!W:W,B23,Total!O:O,DB!$G$5,Total!AA:AA,DB!$O$5,Total!AA:AA,DB!$G$9,Total!K:K,DB!$O$9,Total!AA:AA,$I$2)+COUNTIFS(Total!X:X,$W$3,Total!W:W,B23,Total!O:O,DB!$G$5,Total!AA:AA,DB!$O$5,Total!AA:AA,DB!$G$9,Total!AA:AA,DB!$O$9,Total!C:C,$I$2)+COUNTIFS(Total!X:X,$W$3,Total!W:W,B23,Total!AA:AA,DB!$G$5,Total!N:N,DB!$O$5,Total!M:M,DB!$G$9,Total!AA:AA,DB!$O$9,Total!AA:AA,$I$2)+COUNTIFS(Total!X:X,$W$3,Total!W:W,B23,Total!AA:AA,DB!$G$5,Total!N:N,DB!$O$5,Total!AA:AA,DB!$G$9,Total!K:K,DB!$O$9,Total!AA:AA,$I$2)+COUNTIFS(Total!X:X,$W$3,Total!W:W,B23,Total!AA:AA,DB!$G$5,Total!N:N,DB!$O$5,Total!AA:AA,DB!$G$9,Total!AA:AA,DB!$O$9,Total!C:C,$I$2)+COUNTIFS(Total!X:X,$W$3,Total!W:W,B23,Total!AA:AA,DB!$G$5,Total!AA:AA,DB!$O$5,Total!M:M,DB!$G$9,Total!K:K,DB!$O$9,Total!AA:AA,$I$2)+COUNTIFS(Total!X:X,$W$3,Total!W:W,B23,Total!AA:AA,DB!$G$5,Total!AA:AA,DB!$O$5,Total!M:M,DB!$G$9,Total!AA:AA,DB!$O$9,Total!C:C,$I$2)+COUNTIFS(Total!X:X,$W$3,Total!W:W,B23,Total!AA:AA,DB!$G$5,Total!AA:AA,DB!$O$5,Total!AA:AA,DB!$G$9,Total!K:K,DB!$O$9,Total!C:C,$I$2)+COUNTIFS(Total!X:X,$W$3,Total!W:W,B23,Total!AA:AA,DB!$G$5,Total!N:N,DB!$O$5,Total!M:M,DB!$G$9,Total!K:K,DB!$O$9,Total!C:C,$I$2)+COUNTIFS(Total!X:X,$W$3,Total!W:W,B23,Total!O:O,DB!$G$5,Total!AA:AA,DB!$O$5,Total!M:M,DB!$G$9,Total!K:K,DB!$O$9,Total!C:C,$I$2)+COUNTIFS(Total!X:X,$W$3,Total!W:W,B23,Total!O:O,DB!$G$5,Total!N:N,DB!$O$5,Total!AA:AA,DB!$G$9,Total!K:K,DB!$O$9,Total!C:C,$I$2)+COUNTIFS(Total!X:X,$W$3,Total!W:W,B23,Total!O:O,DB!$G$5,Total!N:N,DB!$O$5,Total!M:M,DB!$G$9,Total!AA:AA,DB!$O$9,Total!C:C,$I$2)+COUNTIFS(Total!X:X,$W$3,Total!W:W,B23,Total!O:O,DB!$G$5,Total!N:N,DB!$O$5,Total!M:M,DB!$G$9,Total!K:K,DB!$O$9,Total!AA:AA,$I$2)</f>
        <v>0</v>
      </c>
      <c r="X23" s="31">
        <f>COUNTIFS(Total!X:X,$X$3,Total!W:W,B23,Total!O:O,DB!$G$5,Total!N:N,DB!$O$5,Total!M:M,DB!$G$9,Total!K:K,DB!$O$9,Total!C:C,$I$2)+COUNTIFS(Total!X:X,$X$3,Total!W:W,B23,Total!AA:AA,DB!$G$5,Total!AA:AA,DB!$O$5,Total!AA:AA,DB!$G$9,Total!AA:AA,DB!$O$9,Total!AA:AA,$I$2)+COUNTIFS(Total!X:X,$X$3,Total!W:W,B23,Total!O:O,DB!$G$5,Total!AA:AA,DB!$O$5,Total!AA:AA,DB!$G$9,Total!AA:AA,DB!$O$9,Total!AA:AA,$I$2)+COUNTIFS(Total!X:X,$X$3,Total!W:W,B23,Total!AA:AA,DB!$G$5,Total!N:N,DB!$O$5,Total!AA:AA,DB!$G$9,Total!AA:AA,DB!$O$9,Total!AA:AA,$I$2)+COUNTIFS(Total!X:X,$X$3,Total!W:W,B23,Total!AA:AA,DB!$G$5,Total!AA:AA,DB!$O$5,Total!M:M,DB!$G$9,Total!AA:AA,DB!$O$9,Total!AA:AA,$I$2)+COUNTIFS(Total!X:X,$X$3,Total!W:W,B23,Total!AA:AA,DB!$G$5,Total!AA:AA,DB!$O$5,Total!AA:AA,DB!$G$9,Total!K:K,DB!$O$9,Total!AA:AA,$I$2)+COUNTIFS(Total!X:X,$X$3,Total!W:W,B23,Total!AA:AA,DB!$G$5,Total!AA:AA,DB!$O$5,Total!AA:AA,DB!$G$9,Total!AA:AA,DB!$O$9,Total!C:C,$I$2)+COUNTIFS(Total!X:X,$X$3,Total!W:W,B23,Total!O:O,DB!$G$5,Total!N:N,DB!$O$5,Total!M:M,DB!$G$9,Total!AA:AA,DB!$O$9,Total!AA:AA,$I$2)+COUNTIFS(Total!X:X,$X$3,Total!W:W,B23,Total!O:O,DB!$G$5,Total!N:N,DB!$O$5,Total!AA:AA,DB!$G$9,Total!K:K,DB!$O$9,Total!AA:AA,$I$2)+COUNTIFS(Total!X:X,$X$3,Total!W:W,B23,Total!O:O,DB!$G$5,Total!N:N,DB!$O$5,Total!AA:AA,DB!$G$9,Total!AA:AA,DB!$O$9,Total!C:C,$I$2)+COUNTIFS(Total!X:X,$X$3,Total!W:W,B23,Total!O:O,DB!$G$5,Total!AA:AA,DB!$O$5,Total!M:M,DB!$G$9,Total!K:K,DB!$O$9,Total!AA:AA,$I$2)+COUNTIFS(Total!X:X,$X$3,Total!W:W,B23,Total!O:O,DB!$G$5,Total!AA:AA,DB!$O$5,Total!M:M,DB!$G$9,Total!AA:AA,DB!$O$9,Total!C:C,$I$2)+COUNTIFS(Total!X:X,$X$3,Total!W:W,B23,Total!O:O,DB!$G$5,Total!AA:AA,DB!$O$5,Total!AA:AA,DB!$G$9,Total!K:K,DB!$O$9,Total!C:C,$I$2)+COUNTIFS(Total!X:X,$X$3,Total!W:W,B23,Total!AA:AA,DB!$G$5,Total!N:N,DB!$O$5,Total!M:M,DB!$G$9,Total!K:K,DB!$O$9,Total!AA:AA,$I$2)+COUNTIFS(Total!X:X,$X$3,Total!W:W,B23,Total!AA:AA,DB!$G$5,Total!N:N,DB!$O$5,Total!M:M,DB!$G$9,Total!AA:AA,DB!$O$9,Total!C:C,$I$2)+COUNTIFS(Total!X:X,$X$3,Total!W:W,B23,Total!AA:AA,DB!$G$5,Total!N:N,DB!$O$5,Total!AA:AA,DB!$G$9,Total!K:K,DB!$O$9,Total!C:C,$I$2)+COUNTIFS(Total!X:X,$X$3,Total!W:W,B23,Total!AA:AA,DB!$G$5,Total!AA:AA,DB!$O$5,Total!M:M,DB!$G$9,Total!K:K,DB!$O$9,Total!C:C,$I$2)+COUNTIFS(Total!X:X,$X$3,Total!W:W,B23,Total!O:O,DB!$G$5,Total!N:N,DB!$O$5,Total!AA:AA,DB!$G$9,Total!AA:AA,DB!$O$9,Total!AA:AA,$I$2)+COUNTIFS(Total!X:X,$X$3,Total!W:W,B23,Total!O:O,DB!$G$5,Total!AA:AA,DB!$O$5,Total!M:M,DB!$G$9,Total!AA:AA,DB!$O$9,Total!AA:AA,$I$2)+COUNTIFS(Total!X:X,$X$3,Total!W:W,B23,Total!O:O,DB!$G$5,Total!AA:AA,DB!$O$5,Total!AA:AA,DB!$G$9,Total!K:K,DB!$O$9,Total!AA:AA,$I$2)+COUNTIFS(Total!X:X,$X$3,Total!W:W,B23,Total!O:O,DB!$G$5,Total!AA:AA,DB!$O$5,Total!AA:AA,DB!$G$9,Total!AA:AA,DB!$O$9,Total!C:C,$I$2)+COUNTIFS(Total!X:X,$X$3,Total!W:W,B23,Total!AA:AA,DB!$G$5,Total!N:N,DB!$O$5,Total!M:M,DB!$G$9,Total!AA:AA,DB!$O$9,Total!AA:AA,$I$2)+COUNTIFS(Total!X:X,$X$3,Total!W:W,B23,Total!AA:AA,DB!$G$5,Total!N:N,DB!$O$5,Total!AA:AA,DB!$G$9,Total!K:K,DB!$O$9,Total!AA:AA,$I$2)+COUNTIFS(Total!X:X,$X$3,Total!W:W,B23,Total!AA:AA,DB!$G$5,Total!N:N,DB!$O$5,Total!AA:AA,DB!$G$9,Total!AA:AA,DB!$O$9,Total!C:C,$I$2)+COUNTIFS(Total!X:X,$X$3,Total!W:W,B23,Total!AA:AA,DB!$G$5,Total!AA:AA,DB!$O$5,Total!M:M,DB!$G$9,Total!K:K,DB!$O$9,Total!AA:AA,$I$2)+COUNTIFS(Total!X:X,$X$3,Total!W:W,B23,Total!AA:AA,DB!$G$5,Total!AA:AA,DB!$O$5,Total!M:M,DB!$G$9,Total!AA:AA,DB!$O$9,Total!C:C,$I$2)+COUNTIFS(Total!X:X,$X$3,Total!W:W,B23,Total!AA:AA,DB!$G$5,Total!AA:AA,DB!$O$5,Total!AA:AA,DB!$G$9,Total!K:K,DB!$O$9,Total!C:C,$I$2)+COUNTIFS(Total!X:X,$X$3,Total!W:W,B23,Total!AA:AA,DB!$G$5,Total!N:N,DB!$O$5,Total!M:M,DB!$G$9,Total!K:K,DB!$O$9,Total!C:C,$I$2)+COUNTIFS(Total!X:X,$X$3,Total!W:W,B23,Total!O:O,DB!$G$5,Total!AA:AA,DB!$O$5,Total!M:M,DB!$G$9,Total!K:K,DB!$O$9,Total!C:C,$I$2)+COUNTIFS(Total!X:X,$X$3,Total!W:W,B23,Total!O:O,DB!$G$5,Total!N:N,DB!$O$5,Total!AA:AA,DB!$G$9,Total!K:K,DB!$O$9,Total!C:C,$I$2)+COUNTIFS(Total!X:X,$X$3,Total!W:W,B23,Total!O:O,DB!$G$5,Total!N:N,DB!$O$5,Total!M:M,DB!$G$9,Total!AA:AA,DB!$O$9,Total!C:C,$I$2)+COUNTIFS(Total!X:X,$X$3,Total!W:W,B23,Total!O:O,DB!$G$5,Total!N:N,DB!$O$5,Total!M:M,DB!$G$9,Total!K:K,DB!$O$9,Total!AA:AA,$I$2)</f>
        <v>0</v>
      </c>
      <c r="Y23" s="31">
        <f t="shared" si="0"/>
        <v>43</v>
      </c>
      <c r="Z23" s="31">
        <f t="shared" si="1"/>
        <v>41</v>
      </c>
      <c r="AA23" s="81"/>
      <c r="AE23" s="44"/>
    </row>
    <row r="24" spans="1:31" s="24" customFormat="1" ht="33" customHeight="1" x14ac:dyDescent="0.25">
      <c r="A24" s="43"/>
      <c r="B24" s="53" t="s">
        <v>3033</v>
      </c>
      <c r="C24" s="31">
        <f>COUNTIFS(Total!W:W,B24,Total!O:O,DB!$G$5,Total!N:N,DB!$O$5,Total!M:M,DB!$G$9,Total!K:K,DB!$O$9,Total!C:C,$I$2)+COUNTIFS(Total!W:W,B24,Total!AA:AA,DB!$G$5,Total!AA:AA,DB!$O$5,Total!AA:AA,DB!$G$9,Total!AA:AA,DB!$O$9,Total!AA:AA,$I$2)+COUNTIFS(Total!W:W,B24,Total!O:O,DB!$G$5,Total!AA:AA,DB!$O$5,Total!AA:AA,DB!$G$9,Total!AA:AA,DB!$O$9,Total!AA:AA,$I$2)+COUNTIFS(Total!W:W,B24,Total!AA:AA,DB!$G$5,Total!N:N,DB!$O$5,Total!AA:AA,DB!$G$9,Total!AA:AA,DB!$O$9,Total!AA:AA,$I$2)+COUNTIFS(Total!W:W,B24,Total!AA:AA,DB!$G$5,Total!AA:AA,DB!$O$5,Total!M:M,DB!$G$9,Total!AA:AA,DB!$O$9,Total!AA:AA,$I$2)+COUNTIFS(Total!W:W,B24,Total!AA:AA,DB!$G$5,Total!AA:AA,DB!$O$5,Total!AA:AA,DB!$G$9,Total!K:K,DB!$O$9,Total!AA:AA,$I$2)+COUNTIFS(Total!W:W,B24,Total!AA:AA,DB!$G$5,Total!AA:AA,DB!$O$5,Total!AA:AA,DB!$G$9,Total!AA:AA,DB!$O$9,Total!C:C,$I$2)+COUNTIFS(Total!W:W,B24,Total!O:O,DB!$G$5,Total!N:N,DB!$O$5,Total!M:M,DB!$G$9,Total!AA:AA,DB!$O$9,Total!AA:AA,$I$2)+COUNTIFS(Total!W:W,B24,Total!O:O,DB!$G$5,Total!N:N,DB!$O$5,Total!AA:AA,DB!$G$9,Total!K:K,DB!$O$9,Total!AA:AA,$I$2)+COUNTIFS(Total!W:W,B24,Total!O:O,DB!$G$5,Total!N:N,DB!$O$5,Total!AA:AA,DB!$G$9,Total!AA:AA,DB!$O$9,Total!C:C,$I$2)+COUNTIFS(Total!W:W,B24,Total!O:O,DB!$G$5,Total!AA:AA,DB!$O$5,Total!M:M,DB!$G$9,Total!K:K,DB!$O$9,Total!AA:AA,$I$2)+COUNTIFS(Total!W:W,B24,Total!O:O,DB!$G$5,Total!AA:AA,DB!$O$5,Total!M:M,DB!$G$9,Total!AA:AA,DB!$O$9,Total!C:C,$I$2)+COUNTIFS(Total!W:W,B24,Total!O:O,DB!$G$5,Total!AA:AA,DB!$O$5,Total!AA:AA,DB!$G$9,Total!K:K,DB!$O$9,Total!C:C,$I$2)+COUNTIFS(Total!W:W,B24,Total!AA:AA,DB!$G$5,Total!N:N,DB!$O$5,Total!M:M,DB!$G$9,Total!K:K,DB!$O$9,Total!AA:AA,$I$2)+COUNTIFS(Total!W:W,B24,Total!AA:AA,DB!$G$5,Total!N:N,DB!$O$5,Total!M:M,DB!$G$9,Total!AA:AA,DB!$O$9,Total!C:C,$I$2)+COUNTIFS(Total!W:W,B24,Total!AA:AA,DB!$G$5,Total!N:N,DB!$O$5,Total!AA:AA,DB!$G$9,Total!K:K,DB!$O$9,Total!C:C,$I$2)+COUNTIFS(Total!W:W,B24,Total!AA:AA,DB!$G$5,Total!AA:AA,DB!$O$5,Total!M:M,DB!$G$9,Total!K:K,DB!$O$9,Total!C:C,$I$2)+COUNTIFS(Total!W:W,B24,Total!O:O,DB!$G$5,Total!N:N,DB!$O$5,Total!AA:AA,DB!$G$9,Total!AA:AA,DB!$O$9,Total!AA:AA,$I$2)+COUNTIFS(Total!W:W,B24,Total!O:O,DB!$G$5,Total!AA:AA,DB!$O$5,Total!M:M,DB!$G$9,Total!AA:AA,DB!$O$9,Total!AA:AA,$I$2)+COUNTIFS(Total!W:W,B24,Total!O:O,DB!$G$5,Total!AA:AA,DB!$O$5,Total!AA:AA,DB!$G$9,Total!K:K,DB!$O$9,Total!AA:AA,$I$2)+COUNTIFS(Total!W:W,B24,Total!O:O,DB!$G$5,Total!AA:AA,DB!$O$5,Total!AA:AA,DB!$G$9,Total!AA:AA,DB!$O$9,Total!C:C,$I$2)+COUNTIFS(Total!W:W,B24,Total!AA:AA,DB!$G$5,Total!N:N,DB!$O$5,Total!M:M,DB!$G$9,Total!AA:AA,DB!$O$9,Total!AA:AA,$I$2)+COUNTIFS(Total!W:W,B24,Total!AA:AA,DB!$G$5,Total!N:N,DB!$O$5,Total!AA:AA,DB!$G$9,Total!K:K,DB!$O$9,Total!AA:AA,$I$2)+COUNTIFS(Total!W:W,B24,Total!AA:AA,DB!$G$5,Total!N:N,DB!$O$5,Total!AA:AA,DB!$G$9,Total!AA:AA,DB!$O$9,Total!C:C,$I$2)+COUNTIFS(Total!W:W,B24,Total!AA:AA,DB!$G$5,Total!AA:AA,DB!$O$5,Total!M:M,DB!$G$9,Total!K:K,DB!$O$9,Total!AA:AA,$I$2)+COUNTIFS(Total!W:W,B24,Total!AA:AA,DB!$G$5,Total!AA:AA,DB!$O$5,Total!M:M,DB!$G$9,Total!AA:AA,DB!$O$9,Total!C:C,$I$2)+COUNTIFS(Total!W:W,B24,Total!AA:AA,DB!$G$5,Total!AA:AA,DB!$O$5,Total!AA:AA,DB!$G$9,Total!K:K,DB!$O$9,Total!C:C,$I$2)+COUNTIFS(Total!W:W,B24,Total!AA:AA,DB!$G$5,Total!N:N,DB!$O$5,Total!M:M,DB!$G$9,Total!K:K,DB!$O$9,Total!C:C,$I$2)+COUNTIFS(Total!W:W,B24,Total!O:O,DB!$G$5,Total!AA:AA,DB!$O$5,Total!M:M,DB!$G$9,Total!K:K,DB!$O$9,Total!C:C,$I$2)+COUNTIFS(Total!W:W,B24,Total!O:O,DB!$G$5,Total!N:N,DB!$O$5,Total!AA:AA,DB!$G$9,Total!K:K,DB!$O$9,Total!C:C,$I$2)+COUNTIFS(Total!W:W,B24,Total!O:O,DB!$G$5,Total!N:N,DB!$O$5,Total!M:M,DB!$G$9,Total!AA:AA,DB!$O$9,Total!C:C,$I$2)+COUNTIFS(Total!W:W,B24,Total!O:O,DB!$G$5,Total!N:N,DB!$O$5,Total!M:M,DB!$G$9,Total!K:K,DB!$O$9,Total!AA:AA,$I$2)</f>
        <v>0</v>
      </c>
      <c r="D24" s="31">
        <f>COUNTIFS(Total!X:X,$AF$2,Total!W:W,B24,Total!O:O,DB!$G$5,Total!N:N,DB!$O$5,Total!M:M,DB!$G$9,Total!K:K,DB!$O$9,Total!C:C,$I$2)+COUNTIFS(Total!X:X,$AF$2,Total!W:W,B24,Total!AA:AA,DB!$G$5,Total!AA:AA,DB!$O$5,Total!AA:AA,DB!$G$9,Total!AA:AA,DB!$O$9,Total!AA:AA,$I$2)+COUNTIFS(Total!X:X,$AF$2,Total!W:W,B24,Total!O:O,DB!$G$5,Total!AA:AA,DB!$O$5,Total!AA:AA,DB!$G$9,Total!AA:AA,DB!$O$9,Total!AA:AA,$I$2)+COUNTIFS(Total!X:X,$AF$2,Total!W:W,B24,Total!AA:AA,DB!$G$5,Total!N:N,DB!$O$5,Total!AA:AA,DB!$G$9,Total!AA:AA,DB!$O$9,Total!AA:AA,$I$2)+COUNTIFS(Total!X:X,$AF$2,Total!W:W,B24,Total!AA:AA,DB!$G$5,Total!AA:AA,DB!$O$5,Total!M:M,DB!$G$9,Total!AA:AA,DB!$O$9,Total!AA:AA,$I$2)+COUNTIFS(Total!X:X,$AF$2,Total!W:W,B24,Total!AA:AA,DB!$G$5,Total!AA:AA,DB!$O$5,Total!AA:AA,DB!$G$9,Total!K:K,DB!$O$9,Total!AA:AA,$I$2)+COUNTIFS(Total!X:X,$AF$2,Total!W:W,B24,Total!AA:AA,DB!$G$5,Total!AA:AA,DB!$O$5,Total!AA:AA,DB!$G$9,Total!AA:AA,DB!$O$9,Total!C:C,$I$2)+COUNTIFS(Total!X:X,$AF$2,Total!W:W,B24,Total!O:O,DB!$G$5,Total!N:N,DB!$O$5,Total!M:M,DB!$G$9,Total!AA:AA,DB!$O$9,Total!AA:AA,$I$2)+COUNTIFS(Total!X:X,$AF$2,Total!W:W,B24,Total!O:O,DB!$G$5,Total!N:N,DB!$O$5,Total!AA:AA,DB!$G$9,Total!K:K,DB!$O$9,Total!AA:AA,$I$2)+COUNTIFS(Total!X:X,$AF$2,Total!W:W,B24,Total!O:O,DB!$G$5,Total!N:N,DB!$O$5,Total!AA:AA,DB!$G$9,Total!AA:AA,DB!$O$9,Total!C:C,$I$2)+COUNTIFS(Total!X:X,$AF$2,Total!W:W,B24,Total!O:O,DB!$G$5,Total!AA:AA,DB!$O$5,Total!M:M,DB!$G$9,Total!K:K,DB!$O$9,Total!AA:AA,$I$2)+COUNTIFS(Total!X:X,$AF$2,Total!W:W,B24,Total!O:O,DB!$G$5,Total!AA:AA,DB!$O$5,Total!M:M,DB!$G$9,Total!AA:AA,DB!$O$9,Total!C:C,$I$2)+COUNTIFS(Total!X:X,$AF$2,Total!W:W,B24,Total!O:O,DB!$G$5,Total!AA:AA,DB!$O$5,Total!AA:AA,DB!$G$9,Total!K:K,DB!$O$9,Total!C:C,$I$2)+COUNTIFS(Total!X:X,$AF$2,Total!W:W,B24,Total!AA:AA,DB!$G$5,Total!N:N,DB!$O$5,Total!M:M,DB!$G$9,Total!K:K,DB!$O$9,Total!AA:AA,$I$2)+COUNTIFS(Total!X:X,$AF$2,Total!W:W,B24,Total!AA:AA,DB!$G$5,Total!N:N,DB!$O$5,Total!M:M,DB!$G$9,Total!AA:AA,DB!$O$9,Total!C:C,$I$2)+COUNTIFS(Total!X:X,$AF$2,Total!W:W,B24,Total!AA:AA,DB!$G$5,Total!N:N,DB!$O$5,Total!AA:AA,DB!$G$9,Total!K:K,DB!$O$9,Total!C:C,$I$2)+COUNTIFS(Total!X:X,$AF$2,Total!W:W,B24,Total!AA:AA,DB!$G$5,Total!AA:AA,DB!$O$5,Total!M:M,DB!$G$9,Total!K:K,DB!$O$9,Total!C:C,$I$2)+COUNTIFS(Total!X:X,$AF$2,Total!W:W,B24,Total!O:O,DB!$G$5,Total!N:N,DB!$O$5,Total!AA:AA,DB!$G$9,Total!AA:AA,DB!$O$9,Total!AA:AA,$I$2)+COUNTIFS(Total!X:X,$AF$2,Total!W:W,B24,Total!O:O,DB!$G$5,Total!AA:AA,DB!$O$5,Total!M:M,DB!$G$9,Total!AA:AA,DB!$O$9,Total!AA:AA,$I$2)+COUNTIFS(Total!X:X,$AF$2,Total!W:W,B24,Total!O:O,DB!$G$5,Total!AA:AA,DB!$O$5,Total!AA:AA,DB!$G$9,Total!K:K,DB!$O$9,Total!AA:AA,$I$2)+COUNTIFS(Total!X:X,$AF$2,Total!W:W,B24,Total!O:O,DB!$G$5,Total!AA:AA,DB!$O$5,Total!AA:AA,DB!$G$9,Total!AA:AA,DB!$O$9,Total!C:C,$I$2)+COUNTIFS(Total!X:X,$AF$2,Total!W:W,B24,Total!AA:AA,DB!$G$5,Total!N:N,DB!$O$5,Total!M:M,DB!$G$9,Total!AA:AA,DB!$O$9,Total!AA:AA,$I$2)+COUNTIFS(Total!X:X,$AF$2,Total!W:W,B24,Total!AA:AA,DB!$G$5,Total!N:N,DB!$O$5,Total!AA:AA,DB!$G$9,Total!K:K,DB!$O$9,Total!AA:AA,$I$2)+COUNTIFS(Total!X:X,$AF$2,Total!W:W,B24,Total!AA:AA,DB!$G$5,Total!N:N,DB!$O$5,Total!AA:AA,DB!$G$9,Total!AA:AA,DB!$O$9,Total!C:C,$I$2)+COUNTIFS(Total!X:X,$AF$2,Total!W:W,B24,Total!AA:AA,DB!$G$5,Total!AA:AA,DB!$O$5,Total!M:M,DB!$G$9,Total!K:K,DB!$O$9,Total!AA:AA,$I$2)+COUNTIFS(Total!X:X,$AF$2,Total!W:W,B24,Total!AA:AA,DB!$G$5,Total!AA:AA,DB!$O$5,Total!M:M,DB!$G$9,Total!AA:AA,DB!$O$9,Total!C:C,$I$2)+COUNTIFS(Total!X:X,$AF$2,Total!W:W,B24,Total!AA:AA,DB!$G$5,Total!AA:AA,DB!$O$5,Total!AA:AA,DB!$G$9,Total!K:K,DB!$O$9,Total!C:C,$I$2)+COUNTIFS(Total!X:X,$AF$2,Total!W:W,B24,Total!AA:AA,DB!$G$5,Total!N:N,DB!$O$5,Total!M:M,DB!$G$9,Total!K:K,DB!$O$9,Total!C:C,$I$2)+COUNTIFS(Total!X:X,$AF$2,Total!W:W,B24,Total!O:O,DB!$G$5,Total!AA:AA,DB!$O$5,Total!M:M,DB!$G$9,Total!K:K,DB!$O$9,Total!C:C,$I$2)+COUNTIFS(Total!X:X,$AF$2,Total!W:W,B24,Total!O:O,DB!$G$5,Total!N:N,DB!$O$5,Total!AA:AA,DB!$G$9,Total!K:K,DB!$O$9,Total!C:C,$I$2)+COUNTIFS(Total!X:X,$AF$2,Total!W:W,B24,Total!O:O,DB!$G$5,Total!N:N,DB!$O$5,Total!M:M,DB!$G$9,Total!AA:AA,DB!$O$9,Total!C:C,$I$2)+COUNTIFS(Total!X:X,$AF$2,Total!W:W,B24,Total!O:O,DB!$G$5,Total!N:N,DB!$O$5,Total!M:M,DB!$G$9,Total!K:K,DB!$O$9,Total!AA:AA,$I$2)</f>
        <v>0</v>
      </c>
      <c r="E24" s="31">
        <f>COUNTIFS(Total!X:X,$E$3,Total!W:W,B24,Total!O:O,DB!$G$5,Total!N:N,DB!$O$5,Total!M:M,DB!$G$9,Total!K:K,DB!$O$9,Total!C:C,$I$2)+COUNTIFS(Total!X:X,$E$3,Total!W:W,B24,Total!AA:AA,DB!$G$5,Total!AA:AA,DB!$O$5,Total!AA:AA,DB!$G$9,Total!AA:AA,DB!$O$9,Total!AA:AA,$I$2)+COUNTIFS(Total!X:X,$E$3,Total!W:W,B24,Total!O:O,DB!$G$5,Total!AA:AA,DB!$O$5,Total!AA:AA,DB!$G$9,Total!AA:AA,DB!$O$9,Total!AA:AA,$I$2)+COUNTIFS(Total!X:X,$E$3,Total!W:W,B24,Total!AA:AA,DB!$G$5,Total!N:N,DB!$O$5,Total!AA:AA,DB!$G$9,Total!AA:AA,DB!$O$9,Total!AA:AA,$I$2)+COUNTIFS(Total!X:X,$E$3,Total!W:W,B24,Total!AA:AA,DB!$G$5,Total!AA:AA,DB!$O$5,Total!M:M,DB!$G$9,Total!AA:AA,DB!$O$9,Total!AA:AA,$I$2)+COUNTIFS(Total!X:X,$E$3,Total!W:W,B24,Total!AA:AA,DB!$G$5,Total!AA:AA,DB!$O$5,Total!AA:AA,DB!$G$9,Total!K:K,DB!$O$9,Total!AA:AA,$I$2)+COUNTIFS(Total!X:X,$E$3,Total!W:W,B24,Total!AA:AA,DB!$G$5,Total!AA:AA,DB!$O$5,Total!AA:AA,DB!$G$9,Total!AA:AA,DB!$O$9,Total!C:C,$I$2)+COUNTIFS(Total!X:X,$E$3,Total!W:W,B24,Total!O:O,DB!$G$5,Total!N:N,DB!$O$5,Total!M:M,DB!$G$9,Total!AA:AA,DB!$O$9,Total!AA:AA,$I$2)+COUNTIFS(Total!X:X,$E$3,Total!W:W,B24,Total!O:O,DB!$G$5,Total!N:N,DB!$O$5,Total!AA:AA,DB!$G$9,Total!K:K,DB!$O$9,Total!AA:AA,$I$2)+COUNTIFS(Total!X:X,$E$3,Total!W:W,B24,Total!O:O,DB!$G$5,Total!N:N,DB!$O$5,Total!AA:AA,DB!$G$9,Total!AA:AA,DB!$O$9,Total!C:C,$I$2)+COUNTIFS(Total!X:X,$E$3,Total!W:W,B24,Total!O:O,DB!$G$5,Total!AA:AA,DB!$O$5,Total!M:M,DB!$G$9,Total!K:K,DB!$O$9,Total!AA:AA,$I$2)+COUNTIFS(Total!X:X,$E$3,Total!W:W,B24,Total!O:O,DB!$G$5,Total!AA:AA,DB!$O$5,Total!M:M,DB!$G$9,Total!AA:AA,DB!$O$9,Total!C:C,$I$2)+COUNTIFS(Total!X:X,$E$3,Total!W:W,B24,Total!O:O,DB!$G$5,Total!AA:AA,DB!$O$5,Total!AA:AA,DB!$G$9,Total!K:K,DB!$O$9,Total!C:C,$I$2)+COUNTIFS(Total!X:X,$E$3,Total!W:W,B24,Total!AA:AA,DB!$G$5,Total!N:N,DB!$O$5,Total!M:M,DB!$G$9,Total!K:K,DB!$O$9,Total!AA:AA,$I$2)+COUNTIFS(Total!X:X,$E$3,Total!W:W,B24,Total!AA:AA,DB!$G$5,Total!N:N,DB!$O$5,Total!M:M,DB!$G$9,Total!AA:AA,DB!$O$9,Total!C:C,$I$2)+COUNTIFS(Total!X:X,$E$3,Total!W:W,B24,Total!AA:AA,DB!$G$5,Total!N:N,DB!$O$5,Total!AA:AA,DB!$G$9,Total!K:K,DB!$O$9,Total!C:C,$I$2)+COUNTIFS(Total!X:X,$E$3,Total!W:W,B24,Total!AA:AA,DB!$G$5,Total!AA:AA,DB!$O$5,Total!M:M,DB!$G$9,Total!K:K,DB!$O$9,Total!C:C,$I$2)+COUNTIFS(Total!X:X,$E$3,Total!W:W,B24,Total!O:O,DB!$G$5,Total!N:N,DB!$O$5,Total!AA:AA,DB!$G$9,Total!AA:AA,DB!$O$9,Total!AA:AA,$I$2)+COUNTIFS(Total!X:X,$E$3,Total!W:W,B24,Total!O:O,DB!$G$5,Total!AA:AA,DB!$O$5,Total!M:M,DB!$G$9,Total!AA:AA,DB!$O$9,Total!AA:AA,$I$2)+COUNTIFS(Total!X:X,$E$3,Total!W:W,B24,Total!O:O,DB!$G$5,Total!AA:AA,DB!$O$5,Total!AA:AA,DB!$G$9,Total!K:K,DB!$O$9,Total!AA:AA,$I$2)+COUNTIFS(Total!X:X,$E$3,Total!W:W,B24,Total!O:O,DB!$G$5,Total!AA:AA,DB!$O$5,Total!AA:AA,DB!$G$9,Total!AA:AA,DB!$O$9,Total!C:C,$I$2)+COUNTIFS(Total!X:X,$E$3,Total!W:W,B24,Total!AA:AA,DB!$G$5,Total!N:N,DB!$O$5,Total!M:M,DB!$G$9,Total!AA:AA,DB!$O$9,Total!AA:AA,$I$2)+COUNTIFS(Total!X:X,$E$3,Total!W:W,B24,Total!AA:AA,DB!$G$5,Total!N:N,DB!$O$5,Total!AA:AA,DB!$G$9,Total!K:K,DB!$O$9,Total!AA:AA,$I$2)+COUNTIFS(Total!X:X,$E$3,Total!W:W,B24,Total!AA:AA,DB!$G$5,Total!N:N,DB!$O$5,Total!AA:AA,DB!$G$9,Total!AA:AA,DB!$O$9,Total!C:C,$I$2)+COUNTIFS(Total!X:X,$E$3,Total!W:W,B24,Total!AA:AA,DB!$G$5,Total!AA:AA,DB!$O$5,Total!M:M,DB!$G$9,Total!K:K,DB!$O$9,Total!AA:AA,$I$2)+COUNTIFS(Total!X:X,$E$3,Total!W:W,B24,Total!AA:AA,DB!$G$5,Total!AA:AA,DB!$O$5,Total!M:M,DB!$G$9,Total!AA:AA,DB!$O$9,Total!C:C,$I$2)+COUNTIFS(Total!X:X,$E$3,Total!W:W,B24,Total!AA:AA,DB!$G$5,Total!AA:AA,DB!$O$5,Total!AA:AA,DB!$G$9,Total!K:K,DB!$O$9,Total!C:C,$I$2)+COUNTIFS(Total!X:X,$E$3,Total!W:W,B24,Total!AA:AA,DB!$G$5,Total!N:N,DB!$O$5,Total!M:M,DB!$G$9,Total!K:K,DB!$O$9,Total!C:C,$I$2)+COUNTIFS(Total!X:X,$E$3,Total!W:W,B24,Total!O:O,DB!$G$5,Total!AA:AA,DB!$O$5,Total!M:M,DB!$G$9,Total!K:K,DB!$O$9,Total!C:C,$I$2)+COUNTIFS(Total!X:X,$E$3,Total!W:W,B24,Total!O:O,DB!$G$5,Total!N:N,DB!$O$5,Total!AA:AA,DB!$G$9,Total!K:K,DB!$O$9,Total!C:C,$I$2)+COUNTIFS(Total!X:X,$E$3,Total!W:W,B24,Total!O:O,DB!$G$5,Total!N:N,DB!$O$5,Total!M:M,DB!$G$9,Total!AA:AA,DB!$O$9,Total!C:C,$I$2)+COUNTIFS(Total!X:X,$E$3,Total!W:W,B24,Total!O:O,DB!$G$5,Total!N:N,DB!$O$5,Total!M:M,DB!$G$9,Total!K:K,DB!$O$9,Total!AA:AA,$I$2)</f>
        <v>0</v>
      </c>
      <c r="F24" s="31"/>
      <c r="G24" s="31">
        <f>COUNTIFS(Total!X:X,$G$3,Total!W:W,B24,Total!O:O,DB!$G$5,Total!N:N,DB!$O$5,Total!M:M,DB!$G$9,Total!K:K,DB!$O$9,Total!C:C,$I$2)+COUNTIFS(Total!X:X,$G$3,Total!W:W,B24,Total!AA:AA,DB!$G$5,Total!AA:AA,DB!$O$5,Total!AA:AA,DB!$G$9,Total!AA:AA,DB!$O$9,Total!AA:AA,$I$2)+COUNTIFS(Total!X:X,$G$3,Total!W:W,B24,Total!O:O,DB!$G$5,Total!AA:AA,DB!$O$5,Total!AA:AA,DB!$G$9,Total!AA:AA,DB!$O$9,Total!AA:AA,$I$2)+COUNTIFS(Total!X:X,$G$3,Total!W:W,B24,Total!AA:AA,DB!$G$5,Total!N:N,DB!$O$5,Total!AA:AA,DB!$G$9,Total!AA:AA,DB!$O$9,Total!AA:AA,$I$2)+COUNTIFS(Total!X:X,$G$3,Total!W:W,B24,Total!AA:AA,DB!$G$5,Total!AA:AA,DB!$O$5,Total!M:M,DB!$G$9,Total!AA:AA,DB!$O$9,Total!AA:AA,$I$2)+COUNTIFS(Total!X:X,$G$3,Total!W:W,B24,Total!AA:AA,DB!$G$5,Total!AA:AA,DB!$O$5,Total!AA:AA,DB!$G$9,Total!K:K,DB!$O$9,Total!AA:AA,$I$2)+COUNTIFS(Total!X:X,$G$3,Total!W:W,B24,Total!AA:AA,DB!$G$5,Total!AA:AA,DB!$O$5,Total!AA:AA,DB!$G$9,Total!AA:AA,DB!$O$9,Total!C:C,$I$2)+COUNTIFS(Total!X:X,$G$3,Total!W:W,B24,Total!O:O,DB!$G$5,Total!N:N,DB!$O$5,Total!M:M,DB!$G$9,Total!AA:AA,DB!$O$9,Total!AA:AA,$I$2)+COUNTIFS(Total!X:X,$G$3,Total!W:W,B24,Total!O:O,DB!$G$5,Total!N:N,DB!$O$5,Total!AA:AA,DB!$G$9,Total!K:K,DB!$O$9,Total!AA:AA,$I$2)+COUNTIFS(Total!X:X,$G$3,Total!W:W,B24,Total!O:O,DB!$G$5,Total!N:N,DB!$O$5,Total!AA:AA,DB!$G$9,Total!AA:AA,DB!$O$9,Total!C:C,$I$2)+COUNTIFS(Total!X:X,$G$3,Total!W:W,B24,Total!O:O,DB!$G$5,Total!AA:AA,DB!$O$5,Total!M:M,DB!$G$9,Total!K:K,DB!$O$9,Total!AA:AA,$I$2)+COUNTIFS(Total!X:X,$G$3,Total!W:W,B24,Total!O:O,DB!$G$5,Total!AA:AA,DB!$O$5,Total!M:M,DB!$G$9,Total!AA:AA,DB!$O$9,Total!C:C,$I$2)+COUNTIFS(Total!X:X,$G$3,Total!W:W,B24,Total!O:O,DB!$G$5,Total!AA:AA,DB!$O$5,Total!AA:AA,DB!$G$9,Total!K:K,DB!$O$9,Total!C:C,$I$2)+COUNTIFS(Total!X:X,$G$3,Total!W:W,B24,Total!AA:AA,DB!$G$5,Total!N:N,DB!$O$5,Total!M:M,DB!$G$9,Total!K:K,DB!$O$9,Total!AA:AA,$I$2)+COUNTIFS(Total!X:X,$G$3,Total!W:W,B24,Total!AA:AA,DB!$G$5,Total!N:N,DB!$O$5,Total!M:M,DB!$G$9,Total!AA:AA,DB!$O$9,Total!C:C,$I$2)+COUNTIFS(Total!X:X,$G$3,Total!W:W,B24,Total!AA:AA,DB!$G$5,Total!N:N,DB!$O$5,Total!AA:AA,DB!$G$9,Total!K:K,DB!$O$9,Total!C:C,$I$2)+COUNTIFS(Total!X:X,$G$3,Total!W:W,B24,Total!AA:AA,DB!$G$5,Total!AA:AA,DB!$O$5,Total!M:M,DB!$G$9,Total!K:K,DB!$O$9,Total!C:C,$I$2)+COUNTIFS(Total!X:X,$G$3,Total!W:W,B24,Total!O:O,DB!$G$5,Total!N:N,DB!$O$5,Total!AA:AA,DB!$G$9,Total!AA:AA,DB!$O$9,Total!AA:AA,$I$2)+COUNTIFS(Total!X:X,$G$3,Total!W:W,B24,Total!O:O,DB!$G$5,Total!AA:AA,DB!$O$5,Total!M:M,DB!$G$9,Total!AA:AA,DB!$O$9,Total!AA:AA,$I$2)+COUNTIFS(Total!X:X,$G$3,Total!W:W,B24,Total!O:O,DB!$G$5,Total!AA:AA,DB!$O$5,Total!AA:AA,DB!$G$9,Total!K:K,DB!$O$9,Total!AA:AA,$I$2)+COUNTIFS(Total!X:X,$G$3,Total!W:W,B24,Total!O:O,DB!$G$5,Total!AA:AA,DB!$O$5,Total!AA:AA,DB!$G$9,Total!AA:AA,DB!$O$9,Total!C:C,$I$2)+COUNTIFS(Total!X:X,$G$3,Total!W:W,B24,Total!AA:AA,DB!$G$5,Total!N:N,DB!$O$5,Total!M:M,DB!$G$9,Total!AA:AA,DB!$O$9,Total!AA:AA,$I$2)+COUNTIFS(Total!X:X,$G$3,Total!W:W,B24,Total!AA:AA,DB!$G$5,Total!N:N,DB!$O$5,Total!AA:AA,DB!$G$9,Total!K:K,DB!$O$9,Total!AA:AA,$I$2)+COUNTIFS(Total!X:X,$G$3,Total!W:W,B24,Total!AA:AA,DB!$G$5,Total!N:N,DB!$O$5,Total!AA:AA,DB!$G$9,Total!AA:AA,DB!$O$9,Total!C:C,$I$2)+COUNTIFS(Total!X:X,$G$3,Total!W:W,B24,Total!AA:AA,DB!$G$5,Total!AA:AA,DB!$O$5,Total!M:M,DB!$G$9,Total!K:K,DB!$O$9,Total!AA:AA,$I$2)+COUNTIFS(Total!X:X,$G$3,Total!W:W,B24,Total!AA:AA,DB!$G$5,Total!AA:AA,DB!$O$5,Total!M:M,DB!$G$9,Total!AA:AA,DB!$O$9,Total!C:C,$I$2)+COUNTIFS(Total!X:X,$G$3,Total!W:W,B24,Total!AA:AA,DB!$G$5,Total!AA:AA,DB!$O$5,Total!AA:AA,DB!$G$9,Total!K:K,DB!$O$9,Total!C:C,$I$2)+COUNTIFS(Total!X:X,$G$3,Total!W:W,B24,Total!AA:AA,DB!$G$5,Total!N:N,DB!$O$5,Total!M:M,DB!$G$9,Total!K:K,DB!$O$9,Total!C:C,$I$2)+COUNTIFS(Total!X:X,$G$3,Total!W:W,B24,Total!O:O,DB!$G$5,Total!AA:AA,DB!$O$5,Total!M:M,DB!$G$9,Total!K:K,DB!$O$9,Total!C:C,$I$2)+COUNTIFS(Total!X:X,$G$3,Total!W:W,B24,Total!O:O,DB!$G$5,Total!N:N,DB!$O$5,Total!AA:AA,DB!$G$9,Total!K:K,DB!$O$9,Total!C:C,$I$2)+COUNTIFS(Total!X:X,$G$3,Total!W:W,B24,Total!O:O,DB!$G$5,Total!N:N,DB!$O$5,Total!M:M,DB!$G$9,Total!AA:AA,DB!$O$9,Total!C:C,$I$2)+COUNTIFS(Total!X:X,$G$3,Total!W:W,B24,Total!O:O,DB!$G$5,Total!N:N,DB!$O$5,Total!M:M,DB!$G$9,Total!K:K,DB!$O$9,Total!AA:AA,$I$2)</f>
        <v>0</v>
      </c>
      <c r="H24" s="31">
        <f>COUNTIFS(Total!X:X,$H$3,Total!W:W,B24,Total!O:O,DB!$G$5,Total!N:N,DB!$O$5,Total!M:M,DB!$G$9,Total!K:K,DB!$O$9,Total!C:C,$I$2)+COUNTIFS(Total!X:X,$H$3,Total!W:W,B24,Total!AA:AA,DB!$G$5,Total!AA:AA,DB!$O$5,Total!AA:AA,DB!$G$9,Total!AA:AA,DB!$O$9,Total!AA:AA,$I$2)+COUNTIFS(Total!X:X,$H$3,Total!W:W,B24,Total!O:O,DB!$G$5,Total!AA:AA,DB!$O$5,Total!AA:AA,DB!$G$9,Total!AA:AA,DB!$O$9,Total!AA:AA,$I$2)+COUNTIFS(Total!X:X,$H$3,Total!W:W,B24,Total!AA:AA,DB!$G$5,Total!N:N,DB!$O$5,Total!AA:AA,DB!$G$9,Total!AA:AA,DB!$O$9,Total!AA:AA,$I$2)+COUNTIFS(Total!X:X,$H$3,Total!W:W,B24,Total!AA:AA,DB!$G$5,Total!AA:AA,DB!$O$5,Total!M:M,DB!$G$9,Total!AA:AA,DB!$O$9,Total!AA:AA,$I$2)+COUNTIFS(Total!X:X,$H$3,Total!W:W,B24,Total!AA:AA,DB!$G$5,Total!AA:AA,DB!$O$5,Total!AA:AA,DB!$G$9,Total!K:K,DB!$O$9,Total!AA:AA,$I$2)+COUNTIFS(Total!X:X,$H$3,Total!W:W,B24,Total!AA:AA,DB!$G$5,Total!AA:AA,DB!$O$5,Total!AA:AA,DB!$G$9,Total!AA:AA,DB!$O$9,Total!C:C,$I$2)+COUNTIFS(Total!X:X,$H$3,Total!W:W,B24,Total!O:O,DB!$G$5,Total!N:N,DB!$O$5,Total!M:M,DB!$G$9,Total!AA:AA,DB!$O$9,Total!AA:AA,$I$2)+COUNTIFS(Total!X:X,$H$3,Total!W:W,B24,Total!O:O,DB!$G$5,Total!N:N,DB!$O$5,Total!AA:AA,DB!$G$9,Total!K:K,DB!$O$9,Total!AA:AA,$I$2)+COUNTIFS(Total!X:X,$H$3,Total!W:W,B24,Total!O:O,DB!$G$5,Total!N:N,DB!$O$5,Total!AA:AA,DB!$G$9,Total!AA:AA,DB!$O$9,Total!C:C,$I$2)+COUNTIFS(Total!X:X,$H$3,Total!W:W,B24,Total!O:O,DB!$G$5,Total!AA:AA,DB!$O$5,Total!M:M,DB!$G$9,Total!K:K,DB!$O$9,Total!AA:AA,$I$2)+COUNTIFS(Total!X:X,$H$3,Total!W:W,B24,Total!O:O,DB!$G$5,Total!AA:AA,DB!$O$5,Total!M:M,DB!$G$9,Total!AA:AA,DB!$O$9,Total!C:C,$I$2)+COUNTIFS(Total!X:X,$H$3,Total!W:W,B24,Total!O:O,DB!$G$5,Total!AA:AA,DB!$O$5,Total!AA:AA,DB!$G$9,Total!K:K,DB!$O$9,Total!C:C,$I$2)+COUNTIFS(Total!X:X,$H$3,Total!W:W,B24,Total!AA:AA,DB!$G$5,Total!N:N,DB!$O$5,Total!M:M,DB!$G$9,Total!K:K,DB!$O$9,Total!AA:AA,$I$2)+COUNTIFS(Total!X:X,$H$3,Total!W:W,B24,Total!AA:AA,DB!$G$5,Total!N:N,DB!$O$5,Total!M:M,DB!$G$9,Total!AA:AA,DB!$O$9,Total!C:C,$I$2)+COUNTIFS(Total!X:X,$H$3,Total!W:W,B24,Total!AA:AA,DB!$G$5,Total!N:N,DB!$O$5,Total!AA:AA,DB!$G$9,Total!K:K,DB!$O$9,Total!C:C,$I$2)+COUNTIFS(Total!X:X,$H$3,Total!W:W,B24,Total!AA:AA,DB!$G$5,Total!AA:AA,DB!$O$5,Total!M:M,DB!$G$9,Total!K:K,DB!$O$9,Total!C:C,$I$2)+COUNTIFS(Total!X:X,$H$3,Total!W:W,B24,Total!O:O,DB!$G$5,Total!N:N,DB!$O$5,Total!AA:AA,DB!$G$9,Total!AA:AA,DB!$O$9,Total!AA:AA,$I$2)+COUNTIFS(Total!X:X,$H$3,Total!W:W,B24,Total!O:O,DB!$G$5,Total!AA:AA,DB!$O$5,Total!M:M,DB!$G$9,Total!AA:AA,DB!$O$9,Total!AA:AA,$I$2)+COUNTIFS(Total!X:X,$H$3,Total!W:W,B24,Total!O:O,DB!$G$5,Total!AA:AA,DB!$O$5,Total!AA:AA,DB!$G$9,Total!K:K,DB!$O$9,Total!AA:AA,$I$2)+COUNTIFS(Total!X:X,$H$3,Total!W:W,B24,Total!O:O,DB!$G$5,Total!AA:AA,DB!$O$5,Total!AA:AA,DB!$G$9,Total!AA:AA,DB!$O$9,Total!C:C,$I$2)+COUNTIFS(Total!X:X,$H$3,Total!W:W,B24,Total!AA:AA,DB!$G$5,Total!N:N,DB!$O$5,Total!M:M,DB!$G$9,Total!AA:AA,DB!$O$9,Total!AA:AA,$I$2)+COUNTIFS(Total!X:X,$H$3,Total!W:W,B24,Total!AA:AA,DB!$G$5,Total!N:N,DB!$O$5,Total!AA:AA,DB!$G$9,Total!K:K,DB!$O$9,Total!AA:AA,$I$2)+COUNTIFS(Total!X:X,$H$3,Total!W:W,B24,Total!AA:AA,DB!$G$5,Total!N:N,DB!$O$5,Total!AA:AA,DB!$G$9,Total!AA:AA,DB!$O$9,Total!C:C,$I$2)+COUNTIFS(Total!X:X,$H$3,Total!W:W,B24,Total!AA:AA,DB!$G$5,Total!AA:AA,DB!$O$5,Total!M:M,DB!$G$9,Total!K:K,DB!$O$9,Total!AA:AA,$I$2)+COUNTIFS(Total!X:X,$H$3,Total!W:W,B24,Total!AA:AA,DB!$G$5,Total!AA:AA,DB!$O$5,Total!M:M,DB!$G$9,Total!AA:AA,DB!$O$9,Total!C:C,$I$2)+COUNTIFS(Total!X:X,$H$3,Total!W:W,B24,Total!AA:AA,DB!$G$5,Total!AA:AA,DB!$O$5,Total!AA:AA,DB!$G$9,Total!K:K,DB!$O$9,Total!C:C,$I$2)+COUNTIFS(Total!X:X,$H$3,Total!W:W,B24,Total!AA:AA,DB!$G$5,Total!N:N,DB!$O$5,Total!M:M,DB!$G$9,Total!K:K,DB!$O$9,Total!C:C,$I$2)+COUNTIFS(Total!X:X,$H$3,Total!W:W,B24,Total!O:O,DB!$G$5,Total!AA:AA,DB!$O$5,Total!M:M,DB!$G$9,Total!K:K,DB!$O$9,Total!C:C,$I$2)+COUNTIFS(Total!X:X,$H$3,Total!W:W,B24,Total!O:O,DB!$G$5,Total!N:N,DB!$O$5,Total!AA:AA,DB!$G$9,Total!K:K,DB!$O$9,Total!C:C,$I$2)+COUNTIFS(Total!X:X,$H$3,Total!W:W,B24,Total!O:O,DB!$G$5,Total!N:N,DB!$O$5,Total!M:M,DB!$G$9,Total!AA:AA,DB!$O$9,Total!C:C,$I$2)+COUNTIFS(Total!X:X,$H$3,Total!W:W,B24,Total!O:O,DB!$G$5,Total!N:N,DB!$O$5,Total!M:M,DB!$G$9,Total!K:K,DB!$O$9,Total!AA:AA,$I$2)</f>
        <v>0</v>
      </c>
      <c r="I24" s="31">
        <f>COUNTIFS(Total!X:X,$I$3,Total!W:W,B24,Total!O:O,DB!$G$5,Total!N:N,DB!$O$5,Total!M:M,DB!$G$9,Total!K:K,DB!$O$9,Total!C:C,$I$2)+COUNTIFS(Total!X:X,$I$3,Total!W:W,B24,Total!AA:AA,DB!$G$5,Total!AA:AA,DB!$O$5,Total!AA:AA,DB!$G$9,Total!AA:AA,DB!$O$9,Total!AA:AA,$I$2)+COUNTIFS(Total!X:X,$I$3,Total!W:W,B24,Total!O:O,DB!$G$5,Total!AA:AA,DB!$O$5,Total!AA:AA,DB!$G$9,Total!AA:AA,DB!$O$9,Total!AA:AA,$I$2)+COUNTIFS(Total!X:X,$I$3,Total!W:W,B24,Total!AA:AA,DB!$G$5,Total!N:N,DB!$O$5,Total!AA:AA,DB!$G$9,Total!AA:AA,DB!$O$9,Total!AA:AA,$I$2)+COUNTIFS(Total!X:X,$I$3,Total!W:W,B24,Total!AA:AA,DB!$G$5,Total!AA:AA,DB!$O$5,Total!M:M,DB!$G$9,Total!AA:AA,DB!$O$9,Total!AA:AA,$I$2)+COUNTIFS(Total!X:X,$I$3,Total!W:W,B24,Total!AA:AA,DB!$G$5,Total!AA:AA,DB!$O$5,Total!AA:AA,DB!$G$9,Total!K:K,DB!$O$9,Total!AA:AA,$I$2)+COUNTIFS(Total!X:X,$I$3,Total!W:W,B24,Total!AA:AA,DB!$G$5,Total!AA:AA,DB!$O$5,Total!AA:AA,DB!$G$9,Total!AA:AA,DB!$O$9,Total!C:C,$I$2)+COUNTIFS(Total!X:X,$I$3,Total!W:W,B24,Total!O:O,DB!$G$5,Total!N:N,DB!$O$5,Total!M:M,DB!$G$9,Total!AA:AA,DB!$O$9,Total!AA:AA,$I$2)+COUNTIFS(Total!X:X,$I$3,Total!W:W,B24,Total!O:O,DB!$G$5,Total!N:N,DB!$O$5,Total!AA:AA,DB!$G$9,Total!K:K,DB!$O$9,Total!AA:AA,$I$2)+COUNTIFS(Total!X:X,$I$3,Total!W:W,B24,Total!O:O,DB!$G$5,Total!N:N,DB!$O$5,Total!AA:AA,DB!$G$9,Total!AA:AA,DB!$O$9,Total!C:C,$I$2)+COUNTIFS(Total!X:X,$I$3,Total!W:W,B24,Total!O:O,DB!$G$5,Total!AA:AA,DB!$O$5,Total!M:M,DB!$G$9,Total!K:K,DB!$O$9,Total!AA:AA,$I$2)+COUNTIFS(Total!X:X,$I$3,Total!W:W,B24,Total!O:O,DB!$G$5,Total!AA:AA,DB!$O$5,Total!M:M,DB!$G$9,Total!AA:AA,DB!$O$9,Total!C:C,$I$2)+COUNTIFS(Total!X:X,$I$3,Total!W:W,B24,Total!O:O,DB!$G$5,Total!AA:AA,DB!$O$5,Total!AA:AA,DB!$G$9,Total!K:K,DB!$O$9,Total!C:C,$I$2)+COUNTIFS(Total!X:X,$I$3,Total!W:W,B24,Total!AA:AA,DB!$G$5,Total!N:N,DB!$O$5,Total!M:M,DB!$G$9,Total!K:K,DB!$O$9,Total!AA:AA,$I$2)+COUNTIFS(Total!X:X,$I$3,Total!W:W,B24,Total!AA:AA,DB!$G$5,Total!N:N,DB!$O$5,Total!M:M,DB!$G$9,Total!AA:AA,DB!$O$9,Total!C:C,$I$2)+COUNTIFS(Total!X:X,$I$3,Total!W:W,B24,Total!AA:AA,DB!$G$5,Total!N:N,DB!$O$5,Total!AA:AA,DB!$G$9,Total!K:K,DB!$O$9,Total!C:C,$I$2)+COUNTIFS(Total!X:X,$I$3,Total!W:W,B24,Total!AA:AA,DB!$G$5,Total!AA:AA,DB!$O$5,Total!M:M,DB!$G$9,Total!K:K,DB!$O$9,Total!C:C,$I$2)+COUNTIFS(Total!X:X,$I$3,Total!W:W,B24,Total!O:O,DB!$G$5,Total!N:N,DB!$O$5,Total!AA:AA,DB!$G$9,Total!AA:AA,DB!$O$9,Total!AA:AA,$I$2)+COUNTIFS(Total!X:X,$I$3,Total!W:W,B24,Total!O:O,DB!$G$5,Total!AA:AA,DB!$O$5,Total!M:M,DB!$G$9,Total!AA:AA,DB!$O$9,Total!AA:AA,$I$2)+COUNTIFS(Total!X:X,$I$3,Total!W:W,B24,Total!O:O,DB!$G$5,Total!AA:AA,DB!$O$5,Total!AA:AA,DB!$G$9,Total!K:K,DB!$O$9,Total!AA:AA,$I$2)+COUNTIFS(Total!X:X,$I$3,Total!W:W,B24,Total!O:O,DB!$G$5,Total!AA:AA,DB!$O$5,Total!AA:AA,DB!$G$9,Total!AA:AA,DB!$O$9,Total!C:C,$I$2)+COUNTIFS(Total!X:X,$I$3,Total!W:W,B24,Total!AA:AA,DB!$G$5,Total!N:N,DB!$O$5,Total!M:M,DB!$G$9,Total!AA:AA,DB!$O$9,Total!AA:AA,$I$2)+COUNTIFS(Total!X:X,$I$3,Total!W:W,B24,Total!AA:AA,DB!$G$5,Total!N:N,DB!$O$5,Total!AA:AA,DB!$G$9,Total!K:K,DB!$O$9,Total!AA:AA,$I$2)+COUNTIFS(Total!X:X,$I$3,Total!W:W,B24,Total!AA:AA,DB!$G$5,Total!N:N,DB!$O$5,Total!AA:AA,DB!$G$9,Total!AA:AA,DB!$O$9,Total!C:C,$I$2)+COUNTIFS(Total!X:X,$I$3,Total!W:W,B24,Total!AA:AA,DB!$G$5,Total!AA:AA,DB!$O$5,Total!M:M,DB!$G$9,Total!K:K,DB!$O$9,Total!AA:AA,$I$2)+COUNTIFS(Total!X:X,$I$3,Total!W:W,B24,Total!AA:AA,DB!$G$5,Total!AA:AA,DB!$O$5,Total!M:M,DB!$G$9,Total!AA:AA,DB!$O$9,Total!C:C,$I$2)+COUNTIFS(Total!X:X,$I$3,Total!W:W,B24,Total!AA:AA,DB!$G$5,Total!AA:AA,DB!$O$5,Total!AA:AA,DB!$G$9,Total!K:K,DB!$O$9,Total!C:C,$I$2)+COUNTIFS(Total!X:X,$I$3,Total!W:W,B24,Total!AA:AA,DB!$G$5,Total!N:N,DB!$O$5,Total!M:M,DB!$G$9,Total!K:K,DB!$O$9,Total!C:C,$I$2)+COUNTIFS(Total!X:X,$I$3,Total!W:W,B24,Total!O:O,DB!$G$5,Total!AA:AA,DB!$O$5,Total!M:M,DB!$G$9,Total!K:K,DB!$O$9,Total!C:C,$I$2)+COUNTIFS(Total!X:X,$I$3,Total!W:W,B24,Total!O:O,DB!$G$5,Total!N:N,DB!$O$5,Total!AA:AA,DB!$G$9,Total!K:K,DB!$O$9,Total!C:C,$I$2)+COUNTIFS(Total!X:X,$I$3,Total!W:W,B24,Total!O:O,DB!$G$5,Total!N:N,DB!$O$5,Total!M:M,DB!$G$9,Total!AA:AA,DB!$O$9,Total!C:C,$I$2)+COUNTIFS(Total!X:X,$I$3,Total!W:W,B24,Total!O:O,DB!$G$5,Total!N:N,DB!$O$5,Total!M:M,DB!$G$9,Total!K:K,DB!$O$9,Total!AA:AA,$I$2)</f>
        <v>0</v>
      </c>
      <c r="J24" s="31">
        <f>COUNTIFS(Total!X:X,$J$3,Total!W:W,B24,Total!O:O,DB!$G$5,Total!N:N,DB!$O$5,Total!M:M,DB!$G$9,Total!K:K,DB!$O$9,Total!C:C,$I$2)+COUNTIFS(Total!X:X,$J$3,Total!W:W,B24,Total!AA:AA,DB!$G$5,Total!AA:AA,DB!$O$5,Total!AA:AA,DB!$G$9,Total!AA:AA,DB!$O$9,Total!AA:AA,$I$2)+COUNTIFS(Total!X:X,$J$3,Total!W:W,B24,Total!O:O,DB!$G$5,Total!AA:AA,DB!$O$5,Total!AA:AA,DB!$G$9,Total!AA:AA,DB!$O$9,Total!AA:AA,$I$2)+COUNTIFS(Total!X:X,$J$3,Total!W:W,B24,Total!AA:AA,DB!$G$5,Total!N:N,DB!$O$5,Total!AA:AA,DB!$G$9,Total!AA:AA,DB!$O$9,Total!AA:AA,$I$2)+COUNTIFS(Total!X:X,$J$3,Total!W:W,B24,Total!AA:AA,DB!$G$5,Total!AA:AA,DB!$O$5,Total!M:M,DB!$G$9,Total!AA:AA,DB!$O$9,Total!AA:AA,$I$2)+COUNTIFS(Total!X:X,$J$3,Total!W:W,B24,Total!AA:AA,DB!$G$5,Total!AA:AA,DB!$O$5,Total!AA:AA,DB!$G$9,Total!K:K,DB!$O$9,Total!AA:AA,$I$2)+COUNTIFS(Total!X:X,$J$3,Total!W:W,B24,Total!AA:AA,DB!$G$5,Total!AA:AA,DB!$O$5,Total!AA:AA,DB!$G$9,Total!AA:AA,DB!$O$9,Total!C:C,$I$2)+COUNTIFS(Total!X:X,$J$3,Total!W:W,B24,Total!O:O,DB!$G$5,Total!N:N,DB!$O$5,Total!M:M,DB!$G$9,Total!AA:AA,DB!$O$9,Total!AA:AA,$I$2)+COUNTIFS(Total!X:X,$J$3,Total!W:W,B24,Total!O:O,DB!$G$5,Total!N:N,DB!$O$5,Total!AA:AA,DB!$G$9,Total!K:K,DB!$O$9,Total!AA:AA,$I$2)+COUNTIFS(Total!X:X,$J$3,Total!W:W,B24,Total!O:O,DB!$G$5,Total!N:N,DB!$O$5,Total!AA:AA,DB!$G$9,Total!AA:AA,DB!$O$9,Total!C:C,$I$2)+COUNTIFS(Total!X:X,$J$3,Total!W:W,B24,Total!O:O,DB!$G$5,Total!AA:AA,DB!$O$5,Total!M:M,DB!$G$9,Total!K:K,DB!$O$9,Total!AA:AA,$I$2)+COUNTIFS(Total!X:X,$J$3,Total!W:W,B24,Total!O:O,DB!$G$5,Total!AA:AA,DB!$O$5,Total!M:M,DB!$G$9,Total!AA:AA,DB!$O$9,Total!C:C,$I$2)+COUNTIFS(Total!X:X,$J$3,Total!W:W,B24,Total!O:O,DB!$G$5,Total!AA:AA,DB!$O$5,Total!AA:AA,DB!$G$9,Total!K:K,DB!$O$9,Total!C:C,$I$2)+COUNTIFS(Total!X:X,$J$3,Total!W:W,B24,Total!AA:AA,DB!$G$5,Total!N:N,DB!$O$5,Total!M:M,DB!$G$9,Total!K:K,DB!$O$9,Total!AA:AA,$I$2)+COUNTIFS(Total!X:X,$J$3,Total!W:W,B24,Total!AA:AA,DB!$G$5,Total!N:N,DB!$O$5,Total!M:M,DB!$G$9,Total!AA:AA,DB!$O$9,Total!C:C,$I$2)+COUNTIFS(Total!X:X,$J$3,Total!W:W,B24,Total!AA:AA,DB!$G$5,Total!N:N,DB!$O$5,Total!AA:AA,DB!$G$9,Total!K:K,DB!$O$9,Total!C:C,$I$2)+COUNTIFS(Total!X:X,$J$3,Total!W:W,B24,Total!AA:AA,DB!$G$5,Total!AA:AA,DB!$O$5,Total!M:M,DB!$G$9,Total!K:K,DB!$O$9,Total!C:C,$I$2)+COUNTIFS(Total!X:X,$J$3,Total!W:W,B24,Total!O:O,DB!$G$5,Total!N:N,DB!$O$5,Total!AA:AA,DB!$G$9,Total!AA:AA,DB!$O$9,Total!AA:AA,$I$2)+COUNTIFS(Total!X:X,$J$3,Total!W:W,B24,Total!O:O,DB!$G$5,Total!AA:AA,DB!$O$5,Total!M:M,DB!$G$9,Total!AA:AA,DB!$O$9,Total!AA:AA,$I$2)+COUNTIFS(Total!X:X,$J$3,Total!W:W,B24,Total!O:O,DB!$G$5,Total!AA:AA,DB!$O$5,Total!AA:AA,DB!$G$9,Total!K:K,DB!$O$9,Total!AA:AA,$I$2)+COUNTIFS(Total!X:X,$J$3,Total!W:W,B24,Total!O:O,DB!$G$5,Total!AA:AA,DB!$O$5,Total!AA:AA,DB!$G$9,Total!AA:AA,DB!$O$9,Total!C:C,$I$2)+COUNTIFS(Total!X:X,$J$3,Total!W:W,B24,Total!AA:AA,DB!$G$5,Total!N:N,DB!$O$5,Total!M:M,DB!$G$9,Total!AA:AA,DB!$O$9,Total!AA:AA,$I$2)+COUNTIFS(Total!X:X,$J$3,Total!W:W,B24,Total!AA:AA,DB!$G$5,Total!N:N,DB!$O$5,Total!AA:AA,DB!$G$9,Total!K:K,DB!$O$9,Total!AA:AA,$I$2)+COUNTIFS(Total!X:X,$J$3,Total!W:W,B24,Total!AA:AA,DB!$G$5,Total!N:N,DB!$O$5,Total!AA:AA,DB!$G$9,Total!AA:AA,DB!$O$9,Total!C:C,$I$2)+COUNTIFS(Total!X:X,$J$3,Total!W:W,B24,Total!AA:AA,DB!$G$5,Total!AA:AA,DB!$O$5,Total!M:M,DB!$G$9,Total!K:K,DB!$O$9,Total!AA:AA,$I$2)+COUNTIFS(Total!X:X,$J$3,Total!W:W,B24,Total!AA:AA,DB!$G$5,Total!AA:AA,DB!$O$5,Total!M:M,DB!$G$9,Total!AA:AA,DB!$O$9,Total!C:C,$I$2)+COUNTIFS(Total!X:X,$J$3,Total!W:W,B24,Total!AA:AA,DB!$G$5,Total!AA:AA,DB!$O$5,Total!AA:AA,DB!$G$9,Total!K:K,DB!$O$9,Total!C:C,$I$2)+COUNTIFS(Total!X:X,$J$3,Total!W:W,B24,Total!AA:AA,DB!$G$5,Total!N:N,DB!$O$5,Total!M:M,DB!$G$9,Total!K:K,DB!$O$9,Total!C:C,$I$2)+COUNTIFS(Total!X:X,$J$3,Total!W:W,B24,Total!O:O,DB!$G$5,Total!AA:AA,DB!$O$5,Total!M:M,DB!$G$9,Total!K:K,DB!$O$9,Total!C:C,$I$2)+COUNTIFS(Total!X:X,$J$3,Total!W:W,B24,Total!O:O,DB!$G$5,Total!N:N,DB!$O$5,Total!AA:AA,DB!$G$9,Total!K:K,DB!$O$9,Total!C:C,$I$2)+COUNTIFS(Total!X:X,$J$3,Total!W:W,B24,Total!O:O,DB!$G$5,Total!N:N,DB!$O$5,Total!M:M,DB!$G$9,Total!AA:AA,DB!$O$9,Total!C:C,$I$2)+COUNTIFS(Total!X:X,$J$3,Total!W:W,B24,Total!O:O,DB!$G$5,Total!N:N,DB!$O$5,Total!M:M,DB!$G$9,Total!K:K,DB!$O$9,Total!AA:AA,$I$2)</f>
        <v>0</v>
      </c>
      <c r="K24" s="31">
        <f>COUNTIFS(Total!X:X,$K$3,Total!W:W,B24,Total!O:O,DB!$G$5,Total!N:N,DB!$O$5,Total!M:M,DB!$G$9,Total!K:K,DB!$O$9,Total!C:C,$I$2)+COUNTIFS(Total!X:X,$K$3,Total!W:W,B24,Total!AA:AA,DB!$G$5,Total!AA:AA,DB!$O$5,Total!AA:AA,DB!$G$9,Total!AA:AA,DB!$O$9,Total!AA:AA,$I$2)+COUNTIFS(Total!X:X,$K$3,Total!W:W,B24,Total!O:O,DB!$G$5,Total!AA:AA,DB!$O$5,Total!AA:AA,DB!$G$9,Total!AA:AA,DB!$O$9,Total!AA:AA,$I$2)+COUNTIFS(Total!X:X,$K$3,Total!W:W,B24,Total!AA:AA,DB!$G$5,Total!N:N,DB!$O$5,Total!AA:AA,DB!$G$9,Total!AA:AA,DB!$O$9,Total!AA:AA,$I$2)+COUNTIFS(Total!X:X,$K$3,Total!W:W,B24,Total!AA:AA,DB!$G$5,Total!AA:AA,DB!$O$5,Total!M:M,DB!$G$9,Total!AA:AA,DB!$O$9,Total!AA:AA,$I$2)+COUNTIFS(Total!X:X,$K$3,Total!W:W,B24,Total!AA:AA,DB!$G$5,Total!AA:AA,DB!$O$5,Total!AA:AA,DB!$G$9,Total!K:K,DB!$O$9,Total!AA:AA,$I$2)+COUNTIFS(Total!X:X,$K$3,Total!W:W,B24,Total!AA:AA,DB!$G$5,Total!AA:AA,DB!$O$5,Total!AA:AA,DB!$G$9,Total!AA:AA,DB!$O$9,Total!C:C,$I$2)+COUNTIFS(Total!X:X,$K$3,Total!W:W,B24,Total!O:O,DB!$G$5,Total!N:N,DB!$O$5,Total!M:M,DB!$G$9,Total!AA:AA,DB!$O$9,Total!AA:AA,$I$2)+COUNTIFS(Total!X:X,$K$3,Total!W:W,B24,Total!O:O,DB!$G$5,Total!N:N,DB!$O$5,Total!AA:AA,DB!$G$9,Total!K:K,DB!$O$9,Total!AA:AA,$I$2)+COUNTIFS(Total!X:X,$K$3,Total!W:W,B24,Total!O:O,DB!$G$5,Total!N:N,DB!$O$5,Total!AA:AA,DB!$G$9,Total!AA:AA,DB!$O$9,Total!C:C,$I$2)+COUNTIFS(Total!X:X,$K$3,Total!W:W,B24,Total!O:O,DB!$G$5,Total!AA:AA,DB!$O$5,Total!M:M,DB!$G$9,Total!K:K,DB!$O$9,Total!AA:AA,$I$2)+COUNTIFS(Total!X:X,$K$3,Total!W:W,B24,Total!O:O,DB!$G$5,Total!AA:AA,DB!$O$5,Total!M:M,DB!$G$9,Total!AA:AA,DB!$O$9,Total!C:C,$I$2)+COUNTIFS(Total!X:X,$K$3,Total!W:W,B24,Total!O:O,DB!$G$5,Total!AA:AA,DB!$O$5,Total!AA:AA,DB!$G$9,Total!K:K,DB!$O$9,Total!C:C,$I$2)+COUNTIFS(Total!X:X,$K$3,Total!W:W,B24,Total!AA:AA,DB!$G$5,Total!N:N,DB!$O$5,Total!M:M,DB!$G$9,Total!K:K,DB!$O$9,Total!AA:AA,$I$2)+COUNTIFS(Total!X:X,$K$3,Total!W:W,B24,Total!AA:AA,DB!$G$5,Total!N:N,DB!$O$5,Total!M:M,DB!$G$9,Total!AA:AA,DB!$O$9,Total!C:C,$I$2)+COUNTIFS(Total!X:X,$K$3,Total!W:W,B24,Total!AA:AA,DB!$G$5,Total!N:N,DB!$O$5,Total!AA:AA,DB!$G$9,Total!K:K,DB!$O$9,Total!C:C,$I$2)+COUNTIFS(Total!X:X,$K$3,Total!W:W,B24,Total!AA:AA,DB!$G$5,Total!AA:AA,DB!$O$5,Total!M:M,DB!$G$9,Total!K:K,DB!$O$9,Total!C:C,$I$2)+COUNTIFS(Total!X:X,$K$3,Total!W:W,B24,Total!O:O,DB!$G$5,Total!N:N,DB!$O$5,Total!AA:AA,DB!$G$9,Total!AA:AA,DB!$O$9,Total!AA:AA,$I$2)+COUNTIFS(Total!X:X,$K$3,Total!W:W,B24,Total!O:O,DB!$G$5,Total!AA:AA,DB!$O$5,Total!M:M,DB!$G$9,Total!AA:AA,DB!$O$9,Total!AA:AA,$I$2)+COUNTIFS(Total!X:X,$K$3,Total!W:W,B24,Total!O:O,DB!$G$5,Total!AA:AA,DB!$O$5,Total!AA:AA,DB!$G$9,Total!K:K,DB!$O$9,Total!AA:AA,$I$2)+COUNTIFS(Total!X:X,$K$3,Total!W:W,B24,Total!O:O,DB!$G$5,Total!AA:AA,DB!$O$5,Total!AA:AA,DB!$G$9,Total!AA:AA,DB!$O$9,Total!C:C,$I$2)+COUNTIFS(Total!X:X,$K$3,Total!W:W,B24,Total!AA:AA,DB!$G$5,Total!N:N,DB!$O$5,Total!M:M,DB!$G$9,Total!AA:AA,DB!$O$9,Total!AA:AA,$I$2)+COUNTIFS(Total!X:X,$K$3,Total!W:W,B24,Total!AA:AA,DB!$G$5,Total!N:N,DB!$O$5,Total!AA:AA,DB!$G$9,Total!K:K,DB!$O$9,Total!AA:AA,$I$2)+COUNTIFS(Total!X:X,$K$3,Total!W:W,B24,Total!AA:AA,DB!$G$5,Total!N:N,DB!$O$5,Total!AA:AA,DB!$G$9,Total!AA:AA,DB!$O$9,Total!C:C,$I$2)+COUNTIFS(Total!X:X,$K$3,Total!W:W,B24,Total!AA:AA,DB!$G$5,Total!AA:AA,DB!$O$5,Total!M:M,DB!$G$9,Total!K:K,DB!$O$9,Total!AA:AA,$I$2)+COUNTIFS(Total!X:X,$K$3,Total!W:W,B24,Total!AA:AA,DB!$G$5,Total!AA:AA,DB!$O$5,Total!M:M,DB!$G$9,Total!AA:AA,DB!$O$9,Total!C:C,$I$2)+COUNTIFS(Total!X:X,$K$3,Total!W:W,B24,Total!AA:AA,DB!$G$5,Total!AA:AA,DB!$O$5,Total!AA:AA,DB!$G$9,Total!K:K,DB!$O$9,Total!C:C,$I$2)+COUNTIFS(Total!X:X,$K$3,Total!W:W,B24,Total!AA:AA,DB!$G$5,Total!N:N,DB!$O$5,Total!M:M,DB!$G$9,Total!K:K,DB!$O$9,Total!C:C,$I$2)+COUNTIFS(Total!X:X,$K$3,Total!W:W,B24,Total!O:O,DB!$G$5,Total!AA:AA,DB!$O$5,Total!M:M,DB!$G$9,Total!K:K,DB!$O$9,Total!C:C,$I$2)+COUNTIFS(Total!X:X,$K$3,Total!W:W,B24,Total!O:O,DB!$G$5,Total!N:N,DB!$O$5,Total!AA:AA,DB!$G$9,Total!K:K,DB!$O$9,Total!C:C,$I$2)+COUNTIFS(Total!X:X,$K$3,Total!W:W,B24,Total!O:O,DB!$G$5,Total!N:N,DB!$O$5,Total!M:M,DB!$G$9,Total!AA:AA,DB!$O$9,Total!C:C,$I$2)+COUNTIFS(Total!X:X,$K$3,Total!W:W,B24,Total!O:O,DB!$G$5,Total!N:N,DB!$O$5,Total!M:M,DB!$G$9,Total!K:K,DB!$O$9,Total!AA:AA,$I$2)</f>
        <v>0</v>
      </c>
      <c r="L24" s="31">
        <f>COUNTIFS(Total!X:X,$L$3,Total!W:W,B24,Total!O:O,DB!$G$5,Total!N:N,DB!$O$5,Total!M:M,DB!$G$9,Total!K:K,DB!$O$9,Total!C:C,$I$2)+COUNTIFS(Total!X:X,$L$3,Total!W:W,B24,Total!AA:AA,DB!$G$5,Total!AA:AA,DB!$O$5,Total!AA:AA,DB!$G$9,Total!AA:AA,DB!$O$9,Total!AA:AA,$I$2)+COUNTIFS(Total!X:X,$L$3,Total!W:W,B24,Total!O:O,DB!$G$5,Total!AA:AA,DB!$O$5,Total!AA:AA,DB!$G$9,Total!AA:AA,DB!$O$9,Total!AA:AA,$I$2)+COUNTIFS(Total!X:X,$L$3,Total!W:W,B24,Total!AA:AA,DB!$G$5,Total!N:N,DB!$O$5,Total!AA:AA,DB!$G$9,Total!AA:AA,DB!$O$9,Total!AA:AA,$I$2)+COUNTIFS(Total!X:X,$L$3,Total!W:W,B24,Total!AA:AA,DB!$G$5,Total!AA:AA,DB!$O$5,Total!M:M,DB!$G$9,Total!AA:AA,DB!$O$9,Total!AA:AA,$I$2)+COUNTIFS(Total!X:X,$L$3,Total!W:W,B24,Total!AA:AA,DB!$G$5,Total!AA:AA,DB!$O$5,Total!AA:AA,DB!$G$9,Total!K:K,DB!$O$9,Total!AA:AA,$I$2)+COUNTIFS(Total!X:X,$L$3,Total!W:W,B24,Total!AA:AA,DB!$G$5,Total!AA:AA,DB!$O$5,Total!AA:AA,DB!$G$9,Total!AA:AA,DB!$O$9,Total!C:C,$I$2)+COUNTIFS(Total!X:X,$L$3,Total!W:W,B24,Total!O:O,DB!$G$5,Total!N:N,DB!$O$5,Total!M:M,DB!$G$9,Total!AA:AA,DB!$O$9,Total!AA:AA,$I$2)+COUNTIFS(Total!X:X,$L$3,Total!W:W,B24,Total!O:O,DB!$G$5,Total!N:N,DB!$O$5,Total!AA:AA,DB!$G$9,Total!K:K,DB!$O$9,Total!AA:AA,$I$2)+COUNTIFS(Total!X:X,$L$3,Total!W:W,B24,Total!O:O,DB!$G$5,Total!N:N,DB!$O$5,Total!AA:AA,DB!$G$9,Total!AA:AA,DB!$O$9,Total!C:C,$I$2)+COUNTIFS(Total!X:X,$L$3,Total!W:W,B24,Total!O:O,DB!$G$5,Total!AA:AA,DB!$O$5,Total!M:M,DB!$G$9,Total!K:K,DB!$O$9,Total!AA:AA,$I$2)+COUNTIFS(Total!X:X,$L$3,Total!W:W,B24,Total!O:O,DB!$G$5,Total!AA:AA,DB!$O$5,Total!M:M,DB!$G$9,Total!AA:AA,DB!$O$9,Total!C:C,$I$2)+COUNTIFS(Total!X:X,$L$3,Total!W:W,B24,Total!O:O,DB!$G$5,Total!AA:AA,DB!$O$5,Total!AA:AA,DB!$G$9,Total!K:K,DB!$O$9,Total!C:C,$I$2)+COUNTIFS(Total!X:X,$L$3,Total!W:W,B24,Total!AA:AA,DB!$G$5,Total!N:N,DB!$O$5,Total!M:M,DB!$G$9,Total!K:K,DB!$O$9,Total!AA:AA,$I$2)+COUNTIFS(Total!X:X,$L$3,Total!W:W,B24,Total!AA:AA,DB!$G$5,Total!N:N,DB!$O$5,Total!M:M,DB!$G$9,Total!AA:AA,DB!$O$9,Total!C:C,$I$2)+COUNTIFS(Total!X:X,$L$3,Total!W:W,B24,Total!AA:AA,DB!$G$5,Total!N:N,DB!$O$5,Total!AA:AA,DB!$G$9,Total!K:K,DB!$O$9,Total!C:C,$I$2)+COUNTIFS(Total!X:X,$L$3,Total!W:W,B24,Total!AA:AA,DB!$G$5,Total!AA:AA,DB!$O$5,Total!M:M,DB!$G$9,Total!K:K,DB!$O$9,Total!C:C,$I$2)+COUNTIFS(Total!X:X,$L$3,Total!W:W,B24,Total!O:O,DB!$G$5,Total!N:N,DB!$O$5,Total!AA:AA,DB!$G$9,Total!AA:AA,DB!$O$9,Total!AA:AA,$I$2)+COUNTIFS(Total!X:X,$L$3,Total!W:W,B24,Total!O:O,DB!$G$5,Total!AA:AA,DB!$O$5,Total!M:M,DB!$G$9,Total!AA:AA,DB!$O$9,Total!AA:AA,$I$2)+COUNTIFS(Total!X:X,$L$3,Total!W:W,B24,Total!O:O,DB!$G$5,Total!AA:AA,DB!$O$5,Total!AA:AA,DB!$G$9,Total!K:K,DB!$O$9,Total!AA:AA,$I$2)+COUNTIFS(Total!X:X,$L$3,Total!W:W,B24,Total!O:O,DB!$G$5,Total!AA:AA,DB!$O$5,Total!AA:AA,DB!$G$9,Total!AA:AA,DB!$O$9,Total!C:C,$I$2)+COUNTIFS(Total!X:X,$L$3,Total!W:W,B24,Total!AA:AA,DB!$G$5,Total!N:N,DB!$O$5,Total!M:M,DB!$G$9,Total!AA:AA,DB!$O$9,Total!AA:AA,$I$2)+COUNTIFS(Total!X:X,$L$3,Total!W:W,B24,Total!AA:AA,DB!$G$5,Total!N:N,DB!$O$5,Total!AA:AA,DB!$G$9,Total!K:K,DB!$O$9,Total!AA:AA,$I$2)+COUNTIFS(Total!X:X,$L$3,Total!W:W,B24,Total!AA:AA,DB!$G$5,Total!N:N,DB!$O$5,Total!AA:AA,DB!$G$9,Total!AA:AA,DB!$O$9,Total!C:C,$I$2)+COUNTIFS(Total!X:X,$L$3,Total!W:W,B24,Total!AA:AA,DB!$G$5,Total!AA:AA,DB!$O$5,Total!M:M,DB!$G$9,Total!K:K,DB!$O$9,Total!AA:AA,$I$2)+COUNTIFS(Total!X:X,$L$3,Total!W:W,B24,Total!AA:AA,DB!$G$5,Total!AA:AA,DB!$O$5,Total!M:M,DB!$G$9,Total!AA:AA,DB!$O$9,Total!C:C,$I$2)+COUNTIFS(Total!X:X,$L$3,Total!W:W,B24,Total!AA:AA,DB!$G$5,Total!AA:AA,DB!$O$5,Total!AA:AA,DB!$G$9,Total!K:K,DB!$O$9,Total!C:C,$I$2)+COUNTIFS(Total!X:X,$L$3,Total!W:W,B24,Total!AA:AA,DB!$G$5,Total!N:N,DB!$O$5,Total!M:M,DB!$G$9,Total!K:K,DB!$O$9,Total!C:C,$I$2)+COUNTIFS(Total!X:X,$L$3,Total!W:W,B24,Total!O:O,DB!$G$5,Total!AA:AA,DB!$O$5,Total!M:M,DB!$G$9,Total!K:K,DB!$O$9,Total!C:C,$I$2)+COUNTIFS(Total!X:X,$L$3,Total!W:W,B24,Total!O:O,DB!$G$5,Total!N:N,DB!$O$5,Total!AA:AA,DB!$G$9,Total!K:K,DB!$O$9,Total!C:C,$I$2)+COUNTIFS(Total!X:X,$L$3,Total!W:W,B24,Total!O:O,DB!$G$5,Total!N:N,DB!$O$5,Total!M:M,DB!$G$9,Total!AA:AA,DB!$O$9,Total!C:C,$I$2)+COUNTIFS(Total!X:X,$L$3,Total!W:W,B24,Total!O:O,DB!$G$5,Total!N:N,DB!$O$5,Total!M:M,DB!$G$9,Total!K:K,DB!$O$9,Total!AA:AA,$I$2)</f>
        <v>0</v>
      </c>
      <c r="M24" s="31">
        <f>COUNTIFS(Total!X:X,$M$3,Total!W:W,B24,Total!O:O,DB!$G$5,Total!N:N,DB!$O$5,Total!M:M,DB!$G$9,Total!K:K,DB!$O$9,Total!C:C,$I$2)+COUNTIFS(Total!X:X,$M$3,Total!W:W,B24,Total!AA:AA,DB!$G$5,Total!AA:AA,DB!$O$5,Total!AA:AA,DB!$G$9,Total!AA:AA,DB!$O$9,Total!AA:AA,$I$2)+COUNTIFS(Total!X:X,$M$3,Total!W:W,B24,Total!O:O,DB!$G$5,Total!AA:AA,DB!$O$5,Total!AA:AA,DB!$G$9,Total!AA:AA,DB!$O$9,Total!AA:AA,$I$2)+COUNTIFS(Total!X:X,$M$3,Total!W:W,B24,Total!AA:AA,DB!$G$5,Total!N:N,DB!$O$5,Total!AA:AA,DB!$G$9,Total!AA:AA,DB!$O$9,Total!AA:AA,$I$2)+COUNTIFS(Total!X:X,$M$3,Total!W:W,B24,Total!AA:AA,DB!$G$5,Total!AA:AA,DB!$O$5,Total!M:M,DB!$G$9,Total!AA:AA,DB!$O$9,Total!AA:AA,$I$2)+COUNTIFS(Total!X:X,$M$3,Total!W:W,B24,Total!AA:AA,DB!$G$5,Total!AA:AA,DB!$O$5,Total!AA:AA,DB!$G$9,Total!K:K,DB!$O$9,Total!AA:AA,$I$2)+COUNTIFS(Total!X:X,$M$3,Total!W:W,B24,Total!AA:AA,DB!$G$5,Total!AA:AA,DB!$O$5,Total!AA:AA,DB!$G$9,Total!AA:AA,DB!$O$9,Total!C:C,$I$2)+COUNTIFS(Total!X:X,$M$3,Total!W:W,B24,Total!O:O,DB!$G$5,Total!N:N,DB!$O$5,Total!M:M,DB!$G$9,Total!AA:AA,DB!$O$9,Total!AA:AA,$I$2)+COUNTIFS(Total!X:X,$M$3,Total!W:W,B24,Total!O:O,DB!$G$5,Total!N:N,DB!$O$5,Total!AA:AA,DB!$G$9,Total!K:K,DB!$O$9,Total!AA:AA,$I$2)+COUNTIFS(Total!X:X,$M$3,Total!W:W,B24,Total!O:O,DB!$G$5,Total!N:N,DB!$O$5,Total!AA:AA,DB!$G$9,Total!AA:AA,DB!$O$9,Total!C:C,$I$2)+COUNTIFS(Total!X:X,$M$3,Total!W:W,B24,Total!O:O,DB!$G$5,Total!AA:AA,DB!$O$5,Total!M:M,DB!$G$9,Total!K:K,DB!$O$9,Total!AA:AA,$I$2)+COUNTIFS(Total!X:X,$M$3,Total!W:W,B24,Total!O:O,DB!$G$5,Total!AA:AA,DB!$O$5,Total!M:M,DB!$G$9,Total!AA:AA,DB!$O$9,Total!C:C,$I$2)+COUNTIFS(Total!X:X,$M$3,Total!W:W,B24,Total!O:O,DB!$G$5,Total!AA:AA,DB!$O$5,Total!AA:AA,DB!$G$9,Total!K:K,DB!$O$9,Total!C:C,$I$2)+COUNTIFS(Total!X:X,$M$3,Total!W:W,B24,Total!AA:AA,DB!$G$5,Total!N:N,DB!$O$5,Total!M:M,DB!$G$9,Total!K:K,DB!$O$9,Total!AA:AA,$I$2)+COUNTIFS(Total!X:X,$M$3,Total!W:W,B24,Total!AA:AA,DB!$G$5,Total!N:N,DB!$O$5,Total!M:M,DB!$G$9,Total!AA:AA,DB!$O$9,Total!C:C,$I$2)+COUNTIFS(Total!X:X,$M$3,Total!W:W,B24,Total!AA:AA,DB!$G$5,Total!N:N,DB!$O$5,Total!AA:AA,DB!$G$9,Total!K:K,DB!$O$9,Total!C:C,$I$2)+COUNTIFS(Total!X:X,$M$3,Total!W:W,B24,Total!AA:AA,DB!$G$5,Total!AA:AA,DB!$O$5,Total!M:M,DB!$G$9,Total!K:K,DB!$O$9,Total!C:C,$I$2)+COUNTIFS(Total!X:X,$M$3,Total!W:W,B24,Total!O:O,DB!$G$5,Total!N:N,DB!$O$5,Total!AA:AA,DB!$G$9,Total!AA:AA,DB!$O$9,Total!AA:AA,$I$2)+COUNTIFS(Total!X:X,$M$3,Total!W:W,B24,Total!O:O,DB!$G$5,Total!AA:AA,DB!$O$5,Total!M:M,DB!$G$9,Total!AA:AA,DB!$O$9,Total!AA:AA,$I$2)+COUNTIFS(Total!X:X,$M$3,Total!W:W,B24,Total!O:O,DB!$G$5,Total!AA:AA,DB!$O$5,Total!AA:AA,DB!$G$9,Total!K:K,DB!$O$9,Total!AA:AA,$I$2)+COUNTIFS(Total!X:X,$M$3,Total!W:W,B24,Total!O:O,DB!$G$5,Total!AA:AA,DB!$O$5,Total!AA:AA,DB!$G$9,Total!AA:AA,DB!$O$9,Total!C:C,$I$2)+COUNTIFS(Total!X:X,$M$3,Total!W:W,B24,Total!AA:AA,DB!$G$5,Total!N:N,DB!$O$5,Total!M:M,DB!$G$9,Total!AA:AA,DB!$O$9,Total!AA:AA,$I$2)+COUNTIFS(Total!X:X,$M$3,Total!W:W,B24,Total!AA:AA,DB!$G$5,Total!N:N,DB!$O$5,Total!AA:AA,DB!$G$9,Total!K:K,DB!$O$9,Total!AA:AA,$I$2)+COUNTIFS(Total!X:X,$M$3,Total!W:W,B24,Total!AA:AA,DB!$G$5,Total!N:N,DB!$O$5,Total!AA:AA,DB!$G$9,Total!AA:AA,DB!$O$9,Total!C:C,$I$2)+COUNTIFS(Total!X:X,$M$3,Total!W:W,B24,Total!AA:AA,DB!$G$5,Total!AA:AA,DB!$O$5,Total!M:M,DB!$G$9,Total!K:K,DB!$O$9,Total!AA:AA,$I$2)+COUNTIFS(Total!X:X,$M$3,Total!W:W,B24,Total!AA:AA,DB!$G$5,Total!AA:AA,DB!$O$5,Total!M:M,DB!$G$9,Total!AA:AA,DB!$O$9,Total!C:C,$I$2)+COUNTIFS(Total!X:X,$M$3,Total!W:W,B24,Total!AA:AA,DB!$G$5,Total!AA:AA,DB!$O$5,Total!AA:AA,DB!$G$9,Total!K:K,DB!$O$9,Total!C:C,$I$2)+COUNTIFS(Total!X:X,$M$3,Total!W:W,B24,Total!AA:AA,DB!$G$5,Total!N:N,DB!$O$5,Total!M:M,DB!$G$9,Total!K:K,DB!$O$9,Total!C:C,$I$2)+COUNTIFS(Total!X:X,$M$3,Total!W:W,B24,Total!O:O,DB!$G$5,Total!AA:AA,DB!$O$5,Total!M:M,DB!$G$9,Total!K:K,DB!$O$9,Total!C:C,$I$2)+COUNTIFS(Total!X:X,$M$3,Total!W:W,B24,Total!O:O,DB!$G$5,Total!N:N,DB!$O$5,Total!AA:AA,DB!$G$9,Total!K:K,DB!$O$9,Total!C:C,$I$2)+COUNTIFS(Total!X:X,$M$3,Total!W:W,B24,Total!O:O,DB!$G$5,Total!N:N,DB!$O$5,Total!M:M,DB!$G$9,Total!AA:AA,DB!$O$9,Total!C:C,$I$2)+COUNTIFS(Total!X:X,$M$3,Total!W:W,B24,Total!O:O,DB!$G$5,Total!N:N,DB!$O$5,Total!M:M,DB!$G$9,Total!K:K,DB!$O$9,Total!AA:AA,$I$2)</f>
        <v>0</v>
      </c>
      <c r="N24" s="31">
        <f>COUNTIFS(Total!X:X,$N$3,Total!W:W,B24,Total!O:O,DB!$G$5,Total!N:N,DB!$O$5,Total!M:M,DB!$G$9,Total!K:K,DB!$O$9,Total!C:C,$I$2)+COUNTIFS(Total!X:X,$N$3,Total!W:W,B24,Total!AA:AA,DB!$G$5,Total!AA:AA,DB!$O$5,Total!AA:AA,DB!$G$9,Total!AA:AA,DB!$O$9,Total!AA:AA,$I$2)+COUNTIFS(Total!X:X,$N$3,Total!W:W,B24,Total!O:O,DB!$G$5,Total!AA:AA,DB!$O$5,Total!AA:AA,DB!$G$9,Total!AA:AA,DB!$O$9,Total!AA:AA,$I$2)+COUNTIFS(Total!X:X,$N$3,Total!W:W,B24,Total!AA:AA,DB!$G$5,Total!N:N,DB!$O$5,Total!AA:AA,DB!$G$9,Total!AA:AA,DB!$O$9,Total!AA:AA,$I$2)+COUNTIFS(Total!X:X,$N$3,Total!W:W,B24,Total!AA:AA,DB!$G$5,Total!AA:AA,DB!$O$5,Total!M:M,DB!$G$9,Total!AA:AA,DB!$O$9,Total!AA:AA,$I$2)+COUNTIFS(Total!X:X,$N$3,Total!W:W,B24,Total!AA:AA,DB!$G$5,Total!AA:AA,DB!$O$5,Total!AA:AA,DB!$G$9,Total!K:K,DB!$O$9,Total!AA:AA,$I$2)+COUNTIFS(Total!X:X,$N$3,Total!W:W,B24,Total!AA:AA,DB!$G$5,Total!AA:AA,DB!$O$5,Total!AA:AA,DB!$G$9,Total!AA:AA,DB!$O$9,Total!C:C,$I$2)+COUNTIFS(Total!X:X,$N$3,Total!W:W,B24,Total!O:O,DB!$G$5,Total!N:N,DB!$O$5,Total!M:M,DB!$G$9,Total!AA:AA,DB!$O$9,Total!AA:AA,$I$2)+COUNTIFS(Total!X:X,$N$3,Total!W:W,B24,Total!O:O,DB!$G$5,Total!N:N,DB!$O$5,Total!AA:AA,DB!$G$9,Total!K:K,DB!$O$9,Total!AA:AA,$I$2)+COUNTIFS(Total!X:X,$N$3,Total!W:W,B24,Total!O:O,DB!$G$5,Total!N:N,DB!$O$5,Total!AA:AA,DB!$G$9,Total!AA:AA,DB!$O$9,Total!C:C,$I$2)+COUNTIFS(Total!X:X,$N$3,Total!W:W,B24,Total!O:O,DB!$G$5,Total!AA:AA,DB!$O$5,Total!M:M,DB!$G$9,Total!K:K,DB!$O$9,Total!AA:AA,$I$2)+COUNTIFS(Total!X:X,$N$3,Total!W:W,B24,Total!O:O,DB!$G$5,Total!AA:AA,DB!$O$5,Total!M:M,DB!$G$9,Total!AA:AA,DB!$O$9,Total!C:C,$I$2)+COUNTIFS(Total!X:X,$N$3,Total!W:W,B24,Total!O:O,DB!$G$5,Total!AA:AA,DB!$O$5,Total!AA:AA,DB!$G$9,Total!K:K,DB!$O$9,Total!C:C,$I$2)+COUNTIFS(Total!X:X,$N$3,Total!W:W,B24,Total!AA:AA,DB!$G$5,Total!N:N,DB!$O$5,Total!M:M,DB!$G$9,Total!K:K,DB!$O$9,Total!AA:AA,$I$2)+COUNTIFS(Total!X:X,$N$3,Total!W:W,B24,Total!AA:AA,DB!$G$5,Total!N:N,DB!$O$5,Total!M:M,DB!$G$9,Total!AA:AA,DB!$O$9,Total!C:C,$I$2)+COUNTIFS(Total!X:X,$N$3,Total!W:W,B24,Total!AA:AA,DB!$G$5,Total!N:N,DB!$O$5,Total!AA:AA,DB!$G$9,Total!K:K,DB!$O$9,Total!C:C,$I$2)+COUNTIFS(Total!X:X,$N$3,Total!W:W,B24,Total!AA:AA,DB!$G$5,Total!AA:AA,DB!$O$5,Total!M:M,DB!$G$9,Total!K:K,DB!$O$9,Total!C:C,$I$2)+COUNTIFS(Total!X:X,$N$3,Total!W:W,B24,Total!O:O,DB!$G$5,Total!N:N,DB!$O$5,Total!AA:AA,DB!$G$9,Total!AA:AA,DB!$O$9,Total!AA:AA,$I$2)+COUNTIFS(Total!X:X,$N$3,Total!W:W,B24,Total!O:O,DB!$G$5,Total!AA:AA,DB!$O$5,Total!M:M,DB!$G$9,Total!AA:AA,DB!$O$9,Total!AA:AA,$I$2)+COUNTIFS(Total!X:X,$N$3,Total!W:W,B24,Total!O:O,DB!$G$5,Total!AA:AA,DB!$O$5,Total!AA:AA,DB!$G$9,Total!K:K,DB!$O$9,Total!AA:AA,$I$2)+COUNTIFS(Total!X:X,$N$3,Total!W:W,B24,Total!O:O,DB!$G$5,Total!AA:AA,DB!$O$5,Total!AA:AA,DB!$G$9,Total!AA:AA,DB!$O$9,Total!C:C,$I$2)+COUNTIFS(Total!X:X,$N$3,Total!W:W,B24,Total!AA:AA,DB!$G$5,Total!N:N,DB!$O$5,Total!M:M,DB!$G$9,Total!AA:AA,DB!$O$9,Total!AA:AA,$I$2)+COUNTIFS(Total!X:X,$N$3,Total!W:W,B24,Total!AA:AA,DB!$G$5,Total!N:N,DB!$O$5,Total!AA:AA,DB!$G$9,Total!K:K,DB!$O$9,Total!AA:AA,$I$2)+COUNTIFS(Total!X:X,$N$3,Total!W:W,B24,Total!AA:AA,DB!$G$5,Total!N:N,DB!$O$5,Total!AA:AA,DB!$G$9,Total!AA:AA,DB!$O$9,Total!C:C,$I$2)+COUNTIFS(Total!X:X,$N$3,Total!W:W,B24,Total!AA:AA,DB!$G$5,Total!AA:AA,DB!$O$5,Total!M:M,DB!$G$9,Total!K:K,DB!$O$9,Total!AA:AA,$I$2)+COUNTIFS(Total!X:X,$N$3,Total!W:W,B24,Total!AA:AA,DB!$G$5,Total!AA:AA,DB!$O$5,Total!M:M,DB!$G$9,Total!AA:AA,DB!$O$9,Total!C:C,$I$2)+COUNTIFS(Total!X:X,$N$3,Total!W:W,B24,Total!AA:AA,DB!$G$5,Total!AA:AA,DB!$O$5,Total!AA:AA,DB!$G$9,Total!K:K,DB!$O$9,Total!C:C,$I$2)+COUNTIFS(Total!X:X,$N$3,Total!W:W,B24,Total!AA:AA,DB!$G$5,Total!N:N,DB!$O$5,Total!M:M,DB!$G$9,Total!K:K,DB!$O$9,Total!C:C,$I$2)+COUNTIFS(Total!X:X,$N$3,Total!W:W,B24,Total!O:O,DB!$G$5,Total!AA:AA,DB!$O$5,Total!M:M,DB!$G$9,Total!K:K,DB!$O$9,Total!C:C,$I$2)+COUNTIFS(Total!X:X,$N$3,Total!W:W,B24,Total!O:O,DB!$G$5,Total!N:N,DB!$O$5,Total!AA:AA,DB!$G$9,Total!K:K,DB!$O$9,Total!C:C,$I$2)+COUNTIFS(Total!X:X,$N$3,Total!W:W,B24,Total!O:O,DB!$G$5,Total!N:N,DB!$O$5,Total!M:M,DB!$G$9,Total!AA:AA,DB!$O$9,Total!C:C,$I$2)+COUNTIFS(Total!X:X,$N$3,Total!W:W,B24,Total!O:O,DB!$G$5,Total!N:N,DB!$O$5,Total!M:M,DB!$G$9,Total!K:K,DB!$O$9,Total!AA:AA,$I$2)</f>
        <v>0</v>
      </c>
      <c r="O24" s="31">
        <f>COUNTIFS(Total!X:X,$O$3,Total!W:W,B24,Total!O:O,DB!$G$5,Total!N:N,DB!$O$5,Total!M:M,DB!$G$9,Total!K:K,DB!$O$9,Total!C:C,$I$2)+COUNTIFS(Total!X:X,$O$3,Total!W:W,B24,Total!AA:AA,DB!$G$5,Total!AA:AA,DB!$O$5,Total!AA:AA,DB!$G$9,Total!AA:AA,DB!$O$9,Total!AA:AA,$I$2)+COUNTIFS(Total!X:X,$O$3,Total!W:W,B24,Total!O:O,DB!$G$5,Total!AA:AA,DB!$O$5,Total!AA:AA,DB!$G$9,Total!AA:AA,DB!$O$9,Total!AA:AA,$I$2)+COUNTIFS(Total!X:X,$O$3,Total!W:W,B24,Total!AA:AA,DB!$G$5,Total!N:N,DB!$O$5,Total!AA:AA,DB!$G$9,Total!AA:AA,DB!$O$9,Total!AA:AA,$I$2)+COUNTIFS(Total!X:X,$O$3,Total!W:W,B24,Total!AA:AA,DB!$G$5,Total!AA:AA,DB!$O$5,Total!M:M,DB!$G$9,Total!AA:AA,DB!$O$9,Total!AA:AA,$I$2)+COUNTIFS(Total!X:X,$O$3,Total!W:W,B24,Total!AA:AA,DB!$G$5,Total!AA:AA,DB!$O$5,Total!AA:AA,DB!$G$9,Total!K:K,DB!$O$9,Total!AA:AA,$I$2)+COUNTIFS(Total!X:X,$O$3,Total!W:W,B24,Total!AA:AA,DB!$G$5,Total!AA:AA,DB!$O$5,Total!AA:AA,DB!$G$9,Total!AA:AA,DB!$O$9,Total!C:C,$I$2)+COUNTIFS(Total!X:X,$O$3,Total!W:W,B24,Total!O:O,DB!$G$5,Total!N:N,DB!$O$5,Total!M:M,DB!$G$9,Total!AA:AA,DB!$O$9,Total!AA:AA,$I$2)+COUNTIFS(Total!X:X,$O$3,Total!W:W,B24,Total!O:O,DB!$G$5,Total!N:N,DB!$O$5,Total!AA:AA,DB!$G$9,Total!K:K,DB!$O$9,Total!AA:AA,$I$2)+COUNTIFS(Total!X:X,$O$3,Total!W:W,B24,Total!O:O,DB!$G$5,Total!N:N,DB!$O$5,Total!AA:AA,DB!$G$9,Total!AA:AA,DB!$O$9,Total!C:C,$I$2)+COUNTIFS(Total!X:X,$O$3,Total!W:W,B24,Total!O:O,DB!$G$5,Total!AA:AA,DB!$O$5,Total!M:M,DB!$G$9,Total!K:K,DB!$O$9,Total!AA:AA,$I$2)+COUNTIFS(Total!X:X,$O$3,Total!W:W,B24,Total!O:O,DB!$G$5,Total!AA:AA,DB!$O$5,Total!M:M,DB!$G$9,Total!AA:AA,DB!$O$9,Total!C:C,$I$2)+COUNTIFS(Total!X:X,$O$3,Total!W:W,B24,Total!O:O,DB!$G$5,Total!AA:AA,DB!$O$5,Total!AA:AA,DB!$G$9,Total!K:K,DB!$O$9,Total!C:C,$I$2)+COUNTIFS(Total!X:X,$O$3,Total!W:W,B24,Total!AA:AA,DB!$G$5,Total!N:N,DB!$O$5,Total!M:M,DB!$G$9,Total!K:K,DB!$O$9,Total!AA:AA,$I$2)+COUNTIFS(Total!X:X,$O$3,Total!W:W,B24,Total!AA:AA,DB!$G$5,Total!N:N,DB!$O$5,Total!M:M,DB!$G$9,Total!AA:AA,DB!$O$9,Total!C:C,$I$2)+COUNTIFS(Total!X:X,$O$3,Total!W:W,B24,Total!AA:AA,DB!$G$5,Total!N:N,DB!$O$5,Total!AA:AA,DB!$G$9,Total!K:K,DB!$O$9,Total!C:C,$I$2)+COUNTIFS(Total!X:X,$O$3,Total!W:W,B24,Total!AA:AA,DB!$G$5,Total!AA:AA,DB!$O$5,Total!M:M,DB!$G$9,Total!K:K,DB!$O$9,Total!C:C,$I$2)+COUNTIFS(Total!X:X,$O$3,Total!W:W,B24,Total!O:O,DB!$G$5,Total!N:N,DB!$O$5,Total!AA:AA,DB!$G$9,Total!AA:AA,DB!$O$9,Total!AA:AA,$I$2)+COUNTIFS(Total!X:X,$O$3,Total!W:W,B24,Total!O:O,DB!$G$5,Total!AA:AA,DB!$O$5,Total!M:M,DB!$G$9,Total!AA:AA,DB!$O$9,Total!AA:AA,$I$2)+COUNTIFS(Total!X:X,$O$3,Total!W:W,B24,Total!O:O,DB!$G$5,Total!AA:AA,DB!$O$5,Total!AA:AA,DB!$G$9,Total!K:K,DB!$O$9,Total!AA:AA,$I$2)+COUNTIFS(Total!X:X,$O$3,Total!W:W,B24,Total!O:O,DB!$G$5,Total!AA:AA,DB!$O$5,Total!AA:AA,DB!$G$9,Total!AA:AA,DB!$O$9,Total!C:C,$I$2)+COUNTIFS(Total!X:X,$O$3,Total!W:W,B24,Total!AA:AA,DB!$G$5,Total!N:N,DB!$O$5,Total!M:M,DB!$G$9,Total!AA:AA,DB!$O$9,Total!AA:AA,$I$2)+COUNTIFS(Total!X:X,$O$3,Total!W:W,B24,Total!AA:AA,DB!$G$5,Total!N:N,DB!$O$5,Total!AA:AA,DB!$G$9,Total!K:K,DB!$O$9,Total!AA:AA,$I$2)+COUNTIFS(Total!X:X,$O$3,Total!W:W,B24,Total!AA:AA,DB!$G$5,Total!N:N,DB!$O$5,Total!AA:AA,DB!$G$9,Total!AA:AA,DB!$O$9,Total!C:C,$I$2)+COUNTIFS(Total!X:X,$O$3,Total!W:W,B24,Total!AA:AA,DB!$G$5,Total!AA:AA,DB!$O$5,Total!M:M,DB!$G$9,Total!K:K,DB!$O$9,Total!AA:AA,$I$2)+COUNTIFS(Total!X:X,$O$3,Total!W:W,B24,Total!AA:AA,DB!$G$5,Total!AA:AA,DB!$O$5,Total!M:M,DB!$G$9,Total!AA:AA,DB!$O$9,Total!C:C,$I$2)+COUNTIFS(Total!X:X,$O$3,Total!W:W,B24,Total!AA:AA,DB!$G$5,Total!AA:AA,DB!$O$5,Total!AA:AA,DB!$G$9,Total!K:K,DB!$O$9,Total!C:C,$I$2)+COUNTIFS(Total!X:X,$O$3,Total!W:W,B24,Total!AA:AA,DB!$G$5,Total!N:N,DB!$O$5,Total!M:M,DB!$G$9,Total!K:K,DB!$O$9,Total!C:C,$I$2)+COUNTIFS(Total!X:X,$O$3,Total!W:W,B24,Total!O:O,DB!$G$5,Total!AA:AA,DB!$O$5,Total!M:M,DB!$G$9,Total!K:K,DB!$O$9,Total!C:C,$I$2)+COUNTIFS(Total!X:X,$O$3,Total!W:W,B24,Total!O:O,DB!$G$5,Total!N:N,DB!$O$5,Total!AA:AA,DB!$G$9,Total!K:K,DB!$O$9,Total!C:C,$I$2)+COUNTIFS(Total!X:X,$O$3,Total!W:W,B24,Total!O:O,DB!$G$5,Total!N:N,DB!$O$5,Total!M:M,DB!$G$9,Total!AA:AA,DB!$O$9,Total!C:C,$I$2)+COUNTIFS(Total!X:X,$O$3,Total!W:W,B24,Total!O:O,DB!$G$5,Total!N:N,DB!$O$5,Total!M:M,DB!$G$9,Total!K:K,DB!$O$9,Total!AA:AA,$I$2)</f>
        <v>0</v>
      </c>
      <c r="P24" s="31">
        <f>COUNTIFS(Total!X:X,$P$3,Total!W:W,B24,Total!O:O,DB!$G$5,Total!N:N,DB!$O$5,Total!M:M,DB!$G$9,Total!K:K,DB!$O$9,Total!C:C,$I$2)+COUNTIFS(Total!X:X,$P$3,Total!W:W,B24,Total!AA:AA,DB!$G$5,Total!AA:AA,DB!$O$5,Total!AA:AA,DB!$G$9,Total!AA:AA,DB!$O$9,Total!AA:AA,$I$2)+COUNTIFS(Total!X:X,$P$3,Total!W:W,B24,Total!O:O,DB!$G$5,Total!AA:AA,DB!$O$5,Total!AA:AA,DB!$G$9,Total!AA:AA,DB!$O$9,Total!AA:AA,$I$2)+COUNTIFS(Total!X:X,$P$3,Total!W:W,B24,Total!AA:AA,DB!$G$5,Total!N:N,DB!$O$5,Total!AA:AA,DB!$G$9,Total!AA:AA,DB!$O$9,Total!AA:AA,$I$2)+COUNTIFS(Total!X:X,$P$3,Total!W:W,B24,Total!AA:AA,DB!$G$5,Total!AA:AA,DB!$O$5,Total!M:M,DB!$G$9,Total!AA:AA,DB!$O$9,Total!AA:AA,$I$2)+COUNTIFS(Total!X:X,$P$3,Total!W:W,B24,Total!AA:AA,DB!$G$5,Total!AA:AA,DB!$O$5,Total!AA:AA,DB!$G$9,Total!K:K,DB!$O$9,Total!AA:AA,$I$2)+COUNTIFS(Total!X:X,$P$3,Total!W:W,B24,Total!AA:AA,DB!$G$5,Total!AA:AA,DB!$O$5,Total!AA:AA,DB!$G$9,Total!AA:AA,DB!$O$9,Total!C:C,$I$2)+COUNTIFS(Total!X:X,$P$3,Total!W:W,B24,Total!O:O,DB!$G$5,Total!N:N,DB!$O$5,Total!M:M,DB!$G$9,Total!AA:AA,DB!$O$9,Total!AA:AA,$I$2)+COUNTIFS(Total!X:X,$P$3,Total!W:W,B24,Total!O:O,DB!$G$5,Total!N:N,DB!$O$5,Total!AA:AA,DB!$G$9,Total!K:K,DB!$O$9,Total!AA:AA,$I$2)+COUNTIFS(Total!X:X,$P$3,Total!W:W,B24,Total!O:O,DB!$G$5,Total!N:N,DB!$O$5,Total!AA:AA,DB!$G$9,Total!AA:AA,DB!$O$9,Total!C:C,$I$2)+COUNTIFS(Total!X:X,$P$3,Total!W:W,B24,Total!O:O,DB!$G$5,Total!AA:AA,DB!$O$5,Total!M:M,DB!$G$9,Total!K:K,DB!$O$9,Total!AA:AA,$I$2)+COUNTIFS(Total!X:X,$P$3,Total!W:W,B24,Total!O:O,DB!$G$5,Total!AA:AA,DB!$O$5,Total!M:M,DB!$G$9,Total!AA:AA,DB!$O$9,Total!C:C,$I$2)+COUNTIFS(Total!X:X,$P$3,Total!W:W,B24,Total!O:O,DB!$G$5,Total!AA:AA,DB!$O$5,Total!AA:AA,DB!$G$9,Total!K:K,DB!$O$9,Total!C:C,$I$2)+COUNTIFS(Total!X:X,$P$3,Total!W:W,B24,Total!AA:AA,DB!$G$5,Total!N:N,DB!$O$5,Total!M:M,DB!$G$9,Total!K:K,DB!$O$9,Total!AA:AA,$I$2)+COUNTIFS(Total!X:X,$P$3,Total!W:W,B24,Total!AA:AA,DB!$G$5,Total!N:N,DB!$O$5,Total!M:M,DB!$G$9,Total!AA:AA,DB!$O$9,Total!C:C,$I$2)+COUNTIFS(Total!X:X,$P$3,Total!W:W,B24,Total!AA:AA,DB!$G$5,Total!N:N,DB!$O$5,Total!AA:AA,DB!$G$9,Total!K:K,DB!$O$9,Total!C:C,$I$2)+COUNTIFS(Total!X:X,$P$3,Total!W:W,B24,Total!AA:AA,DB!$G$5,Total!AA:AA,DB!$O$5,Total!M:M,DB!$G$9,Total!K:K,DB!$O$9,Total!C:C,$I$2)+COUNTIFS(Total!X:X,$P$3,Total!W:W,B24,Total!O:O,DB!$G$5,Total!N:N,DB!$O$5,Total!AA:AA,DB!$G$9,Total!AA:AA,DB!$O$9,Total!AA:AA,$I$2)+COUNTIFS(Total!X:X,$P$3,Total!W:W,B24,Total!O:O,DB!$G$5,Total!AA:AA,DB!$O$5,Total!M:M,DB!$G$9,Total!AA:AA,DB!$O$9,Total!AA:AA,$I$2)+COUNTIFS(Total!X:X,$P$3,Total!W:W,B24,Total!O:O,DB!$G$5,Total!AA:AA,DB!$O$5,Total!AA:AA,DB!$G$9,Total!K:K,DB!$O$9,Total!AA:AA,$I$2)+COUNTIFS(Total!X:X,$P$3,Total!W:W,B24,Total!O:O,DB!$G$5,Total!AA:AA,DB!$O$5,Total!AA:AA,DB!$G$9,Total!AA:AA,DB!$O$9,Total!C:C,$I$2)+COUNTIFS(Total!X:X,$P$3,Total!W:W,B24,Total!AA:AA,DB!$G$5,Total!N:N,DB!$O$5,Total!M:M,DB!$G$9,Total!AA:AA,DB!$O$9,Total!AA:AA,$I$2)+COUNTIFS(Total!X:X,$P$3,Total!W:W,B24,Total!AA:AA,DB!$G$5,Total!N:N,DB!$O$5,Total!AA:AA,DB!$G$9,Total!K:K,DB!$O$9,Total!AA:AA,$I$2)+COUNTIFS(Total!X:X,$P$3,Total!W:W,B24,Total!AA:AA,DB!$G$5,Total!N:N,DB!$O$5,Total!AA:AA,DB!$G$9,Total!AA:AA,DB!$O$9,Total!C:C,$I$2)+COUNTIFS(Total!X:X,$P$3,Total!W:W,B24,Total!AA:AA,DB!$G$5,Total!AA:AA,DB!$O$5,Total!M:M,DB!$G$9,Total!K:K,DB!$O$9,Total!AA:AA,$I$2)+COUNTIFS(Total!X:X,$P$3,Total!W:W,B24,Total!AA:AA,DB!$G$5,Total!AA:AA,DB!$O$5,Total!M:M,DB!$G$9,Total!AA:AA,DB!$O$9,Total!C:C,$I$2)+COUNTIFS(Total!X:X,$P$3,Total!W:W,B24,Total!AA:AA,DB!$G$5,Total!AA:AA,DB!$O$5,Total!AA:AA,DB!$G$9,Total!K:K,DB!$O$9,Total!C:C,$I$2)+COUNTIFS(Total!X:X,$P$3,Total!W:W,B24,Total!AA:AA,DB!$G$5,Total!N:N,DB!$O$5,Total!M:M,DB!$G$9,Total!K:K,DB!$O$9,Total!C:C,$I$2)+COUNTIFS(Total!X:X,$P$3,Total!W:W,B24,Total!O:O,DB!$G$5,Total!AA:AA,DB!$O$5,Total!M:M,DB!$G$9,Total!K:K,DB!$O$9,Total!C:C,$I$2)+COUNTIFS(Total!X:X,$P$3,Total!W:W,B24,Total!O:O,DB!$G$5,Total!N:N,DB!$O$5,Total!AA:AA,DB!$G$9,Total!K:K,DB!$O$9,Total!C:C,$I$2)+COUNTIFS(Total!X:X,$P$3,Total!W:W,B24,Total!O:O,DB!$G$5,Total!N:N,DB!$O$5,Total!M:M,DB!$G$9,Total!AA:AA,DB!$O$9,Total!C:C,$I$2)+COUNTIFS(Total!X:X,$P$3,Total!W:W,B24,Total!O:O,DB!$G$5,Total!N:N,DB!$O$5,Total!M:M,DB!$G$9,Total!K:K,DB!$O$9,Total!AA:AA,$I$2)</f>
        <v>0</v>
      </c>
      <c r="Q24" s="31">
        <f>COUNTIFS(Total!X:X,$Q$3,Total!W:W,B24,Total!O:O,DB!$G$5,Total!N:N,DB!$O$5,Total!M:M,DB!$G$9,Total!K:K,DB!$O$9,Total!C:C,$I$2)+COUNTIFS(Total!X:X,$Q$3,Total!W:W,B24,Total!AA:AA,DB!$G$5,Total!AA:AA,DB!$O$5,Total!AA:AA,DB!$G$9,Total!AA:AA,DB!$O$9,Total!AA:AA,$I$2)+COUNTIFS(Total!X:X,$Q$3,Total!W:W,B24,Total!O:O,DB!$G$5,Total!AA:AA,DB!$O$5,Total!AA:AA,DB!$G$9,Total!AA:AA,DB!$O$9,Total!AA:AA,$I$2)+COUNTIFS(Total!X:X,$Q$3,Total!W:W,B24,Total!AA:AA,DB!$G$5,Total!N:N,DB!$O$5,Total!AA:AA,DB!$G$9,Total!AA:AA,DB!$O$9,Total!AA:AA,$I$2)+COUNTIFS(Total!X:X,$Q$3,Total!W:W,B24,Total!AA:AA,DB!$G$5,Total!AA:AA,DB!$O$5,Total!M:M,DB!$G$9,Total!AA:AA,DB!$O$9,Total!AA:AA,$I$2)+COUNTIFS(Total!X:X,$Q$3,Total!W:W,B24,Total!AA:AA,DB!$G$5,Total!AA:AA,DB!$O$5,Total!AA:AA,DB!$G$9,Total!K:K,DB!$O$9,Total!AA:AA,$I$2)+COUNTIFS(Total!X:X,$Q$3,Total!W:W,B24,Total!AA:AA,DB!$G$5,Total!AA:AA,DB!$O$5,Total!AA:AA,DB!$G$9,Total!AA:AA,DB!$O$9,Total!C:C,$I$2)+COUNTIFS(Total!X:X,$Q$3,Total!W:W,B24,Total!O:O,DB!$G$5,Total!N:N,DB!$O$5,Total!M:M,DB!$G$9,Total!AA:AA,DB!$O$9,Total!AA:AA,$I$2)+COUNTIFS(Total!X:X,$Q$3,Total!W:W,B24,Total!O:O,DB!$G$5,Total!N:N,DB!$O$5,Total!AA:AA,DB!$G$9,Total!K:K,DB!$O$9,Total!AA:AA,$I$2)+COUNTIFS(Total!X:X,$Q$3,Total!W:W,B24,Total!O:O,DB!$G$5,Total!N:N,DB!$O$5,Total!AA:AA,DB!$G$9,Total!AA:AA,DB!$O$9,Total!C:C,$I$2)+COUNTIFS(Total!X:X,$Q$3,Total!W:W,B24,Total!O:O,DB!$G$5,Total!AA:AA,DB!$O$5,Total!M:M,DB!$G$9,Total!K:K,DB!$O$9,Total!AA:AA,$I$2)+COUNTIFS(Total!X:X,$Q$3,Total!W:W,B24,Total!O:O,DB!$G$5,Total!AA:AA,DB!$O$5,Total!M:M,DB!$G$9,Total!AA:AA,DB!$O$9,Total!C:C,$I$2)+COUNTIFS(Total!X:X,$Q$3,Total!W:W,B24,Total!O:O,DB!$G$5,Total!AA:AA,DB!$O$5,Total!AA:AA,DB!$G$9,Total!K:K,DB!$O$9,Total!C:C,$I$2)+COUNTIFS(Total!X:X,$Q$3,Total!W:W,B24,Total!AA:AA,DB!$G$5,Total!N:N,DB!$O$5,Total!M:M,DB!$G$9,Total!K:K,DB!$O$9,Total!AA:AA,$I$2)+COUNTIFS(Total!X:X,$Q$3,Total!W:W,B24,Total!AA:AA,DB!$G$5,Total!N:N,DB!$O$5,Total!M:M,DB!$G$9,Total!AA:AA,DB!$O$9,Total!C:C,$I$2)+COUNTIFS(Total!X:X,$Q$3,Total!W:W,B24,Total!AA:AA,DB!$G$5,Total!N:N,DB!$O$5,Total!AA:AA,DB!$G$9,Total!K:K,DB!$O$9,Total!C:C,$I$2)+COUNTIFS(Total!X:X,$Q$3,Total!W:W,B24,Total!AA:AA,DB!$G$5,Total!AA:AA,DB!$O$5,Total!M:M,DB!$G$9,Total!K:K,DB!$O$9,Total!C:C,$I$2)+COUNTIFS(Total!X:X,$Q$3,Total!W:W,B24,Total!O:O,DB!$G$5,Total!N:N,DB!$O$5,Total!AA:AA,DB!$G$9,Total!AA:AA,DB!$O$9,Total!AA:AA,$I$2)+COUNTIFS(Total!X:X,$Q$3,Total!W:W,B24,Total!O:O,DB!$G$5,Total!AA:AA,DB!$O$5,Total!M:M,DB!$G$9,Total!AA:AA,DB!$O$9,Total!AA:AA,$I$2)+COUNTIFS(Total!X:X,$Q$3,Total!W:W,B24,Total!O:O,DB!$G$5,Total!AA:AA,DB!$O$5,Total!AA:AA,DB!$G$9,Total!K:K,DB!$O$9,Total!AA:AA,$I$2)+COUNTIFS(Total!X:X,$Q$3,Total!W:W,B24,Total!O:O,DB!$G$5,Total!AA:AA,DB!$O$5,Total!AA:AA,DB!$G$9,Total!AA:AA,DB!$O$9,Total!C:C,$I$2)+COUNTIFS(Total!X:X,$Q$3,Total!W:W,B24,Total!AA:AA,DB!$G$5,Total!N:N,DB!$O$5,Total!M:M,DB!$G$9,Total!AA:AA,DB!$O$9,Total!AA:AA,$I$2)+COUNTIFS(Total!X:X,$Q$3,Total!W:W,B24,Total!AA:AA,DB!$G$5,Total!N:N,DB!$O$5,Total!AA:AA,DB!$G$9,Total!K:K,DB!$O$9,Total!AA:AA,$I$2)+COUNTIFS(Total!X:X,$Q$3,Total!W:W,B24,Total!AA:AA,DB!$G$5,Total!N:N,DB!$O$5,Total!AA:AA,DB!$G$9,Total!AA:AA,DB!$O$9,Total!C:C,$I$2)+COUNTIFS(Total!X:X,$Q$3,Total!W:W,B24,Total!AA:AA,DB!$G$5,Total!AA:AA,DB!$O$5,Total!M:M,DB!$G$9,Total!K:K,DB!$O$9,Total!AA:AA,$I$2)+COUNTIFS(Total!X:X,$Q$3,Total!W:W,B24,Total!AA:AA,DB!$G$5,Total!AA:AA,DB!$O$5,Total!M:M,DB!$G$9,Total!AA:AA,DB!$O$9,Total!C:C,$I$2)+COUNTIFS(Total!X:X,$Q$3,Total!W:W,B24,Total!AA:AA,DB!$G$5,Total!AA:AA,DB!$O$5,Total!AA:AA,DB!$G$9,Total!K:K,DB!$O$9,Total!C:C,$I$2)+COUNTIFS(Total!X:X,$Q$3,Total!W:W,B24,Total!AA:AA,DB!$G$5,Total!N:N,DB!$O$5,Total!M:M,DB!$G$9,Total!K:K,DB!$O$9,Total!C:C,$I$2)+COUNTIFS(Total!X:X,$Q$3,Total!W:W,B24,Total!O:O,DB!$G$5,Total!AA:AA,DB!$O$5,Total!M:M,DB!$G$9,Total!K:K,DB!$O$9,Total!C:C,$I$2)+COUNTIFS(Total!X:X,$Q$3,Total!W:W,B24,Total!O:O,DB!$G$5,Total!N:N,DB!$O$5,Total!AA:AA,DB!$G$9,Total!K:K,DB!$O$9,Total!C:C,$I$2)+COUNTIFS(Total!X:X,$Q$3,Total!W:W,B24,Total!O:O,DB!$G$5,Total!N:N,DB!$O$5,Total!M:M,DB!$G$9,Total!AA:AA,DB!$O$9,Total!C:C,$I$2)+COUNTIFS(Total!X:X,$Q$3,Total!W:W,B24,Total!O:O,DB!$G$5,Total!N:N,DB!$O$5,Total!M:M,DB!$G$9,Total!K:K,DB!$O$9,Total!AA:AA,$I$2)</f>
        <v>0</v>
      </c>
      <c r="R24" s="31">
        <f>COUNTIFS(Total!X:X,$R$3,Total!W:W,B24,Total!O:O,DB!$G$5,Total!N:N,DB!$O$5,Total!M:M,DB!$G$9,Total!K:K,DB!$O$9,Total!C:C,$I$2)+COUNTIFS(Total!X:X,$R$3,Total!W:W,B24,Total!AA:AA,DB!$G$5,Total!AA:AA,DB!$O$5,Total!AA:AA,DB!$G$9,Total!AA:AA,DB!$O$9,Total!AA:AA,$I$2)+COUNTIFS(Total!X:X,$R$3,Total!W:W,B24,Total!O:O,DB!$G$5,Total!AA:AA,DB!$O$5,Total!AA:AA,DB!$G$9,Total!AA:AA,DB!$O$9,Total!AA:AA,$I$2)+COUNTIFS(Total!X:X,$R$3,Total!W:W,B24,Total!AA:AA,DB!$G$5,Total!N:N,DB!$O$5,Total!AA:AA,DB!$G$9,Total!AA:AA,DB!$O$9,Total!AA:AA,$I$2)+COUNTIFS(Total!X:X,$R$3,Total!W:W,B24,Total!AA:AA,DB!$G$5,Total!AA:AA,DB!$O$5,Total!M:M,DB!$G$9,Total!AA:AA,DB!$O$9,Total!AA:AA,$I$2)+COUNTIFS(Total!X:X,$R$3,Total!W:W,B24,Total!AA:AA,DB!$G$5,Total!AA:AA,DB!$O$5,Total!AA:AA,DB!$G$9,Total!K:K,DB!$O$9,Total!AA:AA,$I$2)+COUNTIFS(Total!X:X,$R$3,Total!W:W,B24,Total!AA:AA,DB!$G$5,Total!AA:AA,DB!$O$5,Total!AA:AA,DB!$G$9,Total!AA:AA,DB!$O$9,Total!C:C,$I$2)+COUNTIFS(Total!X:X,$R$3,Total!W:W,B24,Total!O:O,DB!$G$5,Total!N:N,DB!$O$5,Total!M:M,DB!$G$9,Total!AA:AA,DB!$O$9,Total!AA:AA,$I$2)+COUNTIFS(Total!X:X,$R$3,Total!W:W,B24,Total!O:O,DB!$G$5,Total!N:N,DB!$O$5,Total!AA:AA,DB!$G$9,Total!K:K,DB!$O$9,Total!AA:AA,$I$2)+COUNTIFS(Total!X:X,$R$3,Total!W:W,B24,Total!O:O,DB!$G$5,Total!N:N,DB!$O$5,Total!AA:AA,DB!$G$9,Total!AA:AA,DB!$O$9,Total!C:C,$I$2)+COUNTIFS(Total!X:X,$R$3,Total!W:W,B24,Total!O:O,DB!$G$5,Total!AA:AA,DB!$O$5,Total!M:M,DB!$G$9,Total!K:K,DB!$O$9,Total!AA:AA,$I$2)+COUNTIFS(Total!X:X,$R$3,Total!W:W,B24,Total!O:O,DB!$G$5,Total!AA:AA,DB!$O$5,Total!M:M,DB!$G$9,Total!AA:AA,DB!$O$9,Total!C:C,$I$2)+COUNTIFS(Total!X:X,$R$3,Total!W:W,B24,Total!O:O,DB!$G$5,Total!AA:AA,DB!$O$5,Total!AA:AA,DB!$G$9,Total!K:K,DB!$O$9,Total!C:C,$I$2)+COUNTIFS(Total!X:X,$R$3,Total!W:W,B24,Total!AA:AA,DB!$G$5,Total!N:N,DB!$O$5,Total!M:M,DB!$G$9,Total!K:K,DB!$O$9,Total!AA:AA,$I$2)+COUNTIFS(Total!X:X,$R$3,Total!W:W,B24,Total!AA:AA,DB!$G$5,Total!N:N,DB!$O$5,Total!M:M,DB!$G$9,Total!AA:AA,DB!$O$9,Total!C:C,$I$2)+COUNTIFS(Total!X:X,$R$3,Total!W:W,B24,Total!AA:AA,DB!$G$5,Total!N:N,DB!$O$5,Total!AA:AA,DB!$G$9,Total!K:K,DB!$O$9,Total!C:C,$I$2)+COUNTIFS(Total!X:X,$R$3,Total!W:W,B24,Total!AA:AA,DB!$G$5,Total!AA:AA,DB!$O$5,Total!M:M,DB!$G$9,Total!K:K,DB!$O$9,Total!C:C,$I$2)+COUNTIFS(Total!X:X,$R$3,Total!W:W,B24,Total!O:O,DB!$G$5,Total!N:N,DB!$O$5,Total!AA:AA,DB!$G$9,Total!AA:AA,DB!$O$9,Total!AA:AA,$I$2)+COUNTIFS(Total!X:X,$R$3,Total!W:W,B24,Total!O:O,DB!$G$5,Total!AA:AA,DB!$O$5,Total!M:M,DB!$G$9,Total!AA:AA,DB!$O$9,Total!AA:AA,$I$2)+COUNTIFS(Total!X:X,$R$3,Total!W:W,B24,Total!O:O,DB!$G$5,Total!AA:AA,DB!$O$5,Total!AA:AA,DB!$G$9,Total!K:K,DB!$O$9,Total!AA:AA,$I$2)+COUNTIFS(Total!X:X,$R$3,Total!W:W,B24,Total!O:O,DB!$G$5,Total!AA:AA,DB!$O$5,Total!AA:AA,DB!$G$9,Total!AA:AA,DB!$O$9,Total!C:C,$I$2)+COUNTIFS(Total!X:X,$R$3,Total!W:W,B24,Total!AA:AA,DB!$G$5,Total!N:N,DB!$O$5,Total!M:M,DB!$G$9,Total!AA:AA,DB!$O$9,Total!AA:AA,$I$2)+COUNTIFS(Total!X:X,$R$3,Total!W:W,B24,Total!AA:AA,DB!$G$5,Total!N:N,DB!$O$5,Total!AA:AA,DB!$G$9,Total!K:K,DB!$O$9,Total!AA:AA,$I$2)+COUNTIFS(Total!X:X,$R$3,Total!W:W,B24,Total!AA:AA,DB!$G$5,Total!N:N,DB!$O$5,Total!AA:AA,DB!$G$9,Total!AA:AA,DB!$O$9,Total!C:C,$I$2)+COUNTIFS(Total!X:X,$R$3,Total!W:W,B24,Total!AA:AA,DB!$G$5,Total!AA:AA,DB!$O$5,Total!M:M,DB!$G$9,Total!K:K,DB!$O$9,Total!AA:AA,$I$2)+COUNTIFS(Total!X:X,$R$3,Total!W:W,B24,Total!AA:AA,DB!$G$5,Total!AA:AA,DB!$O$5,Total!M:M,DB!$G$9,Total!AA:AA,DB!$O$9,Total!C:C,$I$2)+COUNTIFS(Total!X:X,$R$3,Total!W:W,B24,Total!AA:AA,DB!$G$5,Total!AA:AA,DB!$O$5,Total!AA:AA,DB!$G$9,Total!K:K,DB!$O$9,Total!C:C,$I$2)+COUNTIFS(Total!X:X,$R$3,Total!W:W,B24,Total!AA:AA,DB!$G$5,Total!N:N,DB!$O$5,Total!M:M,DB!$G$9,Total!K:K,DB!$O$9,Total!C:C,$I$2)+COUNTIFS(Total!X:X,$R$3,Total!W:W,B24,Total!O:O,DB!$G$5,Total!AA:AA,DB!$O$5,Total!M:M,DB!$G$9,Total!K:K,DB!$O$9,Total!C:C,$I$2)+COUNTIFS(Total!X:X,$R$3,Total!W:W,B24,Total!O:O,DB!$G$5,Total!N:N,DB!$O$5,Total!AA:AA,DB!$G$9,Total!K:K,DB!$O$9,Total!C:C,$I$2)+COUNTIFS(Total!X:X,$R$3,Total!W:W,B24,Total!O:O,DB!$G$5,Total!N:N,DB!$O$5,Total!M:M,DB!$G$9,Total!AA:AA,DB!$O$9,Total!C:C,$I$2)+COUNTIFS(Total!X:X,$R$3,Total!W:W,B24,Total!O:O,DB!$G$5,Total!N:N,DB!$O$5,Total!M:M,DB!$G$9,Total!K:K,DB!$O$9,Total!AA:AA,$I$2)</f>
        <v>0</v>
      </c>
      <c r="S24" s="31">
        <f>COUNTIFS(Total!X:X,$S$3,Total!W:W,B24,Total!O:O,DB!$G$5,Total!N:N,DB!$O$5,Total!M:M,DB!$G$9,Total!K:K,DB!$O$9,Total!C:C,$I$2)+COUNTIFS(Total!X:X,$S$3,Total!W:W,B24,Total!AA:AA,DB!$G$5,Total!AA:AA,DB!$O$5,Total!AA:AA,DB!$G$9,Total!AA:AA,DB!$O$9,Total!AA:AA,$I$2)+COUNTIFS(Total!X:X,$S$3,Total!W:W,B24,Total!O:O,DB!$G$5,Total!AA:AA,DB!$O$5,Total!AA:AA,DB!$G$9,Total!AA:AA,DB!$O$9,Total!AA:AA,$I$2)+COUNTIFS(Total!X:X,$S$3,Total!W:W,B24,Total!AA:AA,DB!$G$5,Total!N:N,DB!$O$5,Total!AA:AA,DB!$G$9,Total!AA:AA,DB!$O$9,Total!AA:AA,$I$2)+COUNTIFS(Total!X:X,$S$3,Total!W:W,B24,Total!AA:AA,DB!$G$5,Total!AA:AA,DB!$O$5,Total!M:M,DB!$G$9,Total!AA:AA,DB!$O$9,Total!AA:AA,$I$2)+COUNTIFS(Total!X:X,$S$3,Total!W:W,B24,Total!AA:AA,DB!$G$5,Total!AA:AA,DB!$O$5,Total!AA:AA,DB!$G$9,Total!K:K,DB!$O$9,Total!AA:AA,$I$2)+COUNTIFS(Total!X:X,$S$3,Total!W:W,B24,Total!AA:AA,DB!$G$5,Total!AA:AA,DB!$O$5,Total!AA:AA,DB!$G$9,Total!AA:AA,DB!$O$9,Total!C:C,$I$2)+COUNTIFS(Total!X:X,$S$3,Total!W:W,B24,Total!O:O,DB!$G$5,Total!N:N,DB!$O$5,Total!M:M,DB!$G$9,Total!AA:AA,DB!$O$9,Total!AA:AA,$I$2)+COUNTIFS(Total!X:X,$S$3,Total!W:W,B24,Total!O:O,DB!$G$5,Total!N:N,DB!$O$5,Total!AA:AA,DB!$G$9,Total!K:K,DB!$O$9,Total!AA:AA,$I$2)+COUNTIFS(Total!X:X,$S$3,Total!W:W,B24,Total!O:O,DB!$G$5,Total!N:N,DB!$O$5,Total!AA:AA,DB!$G$9,Total!AA:AA,DB!$O$9,Total!C:C,$I$2)+COUNTIFS(Total!X:X,$S$3,Total!W:W,B24,Total!O:O,DB!$G$5,Total!AA:AA,DB!$O$5,Total!M:M,DB!$G$9,Total!K:K,DB!$O$9,Total!AA:AA,$I$2)+COUNTIFS(Total!X:X,$S$3,Total!W:W,B24,Total!O:O,DB!$G$5,Total!AA:AA,DB!$O$5,Total!M:M,DB!$G$9,Total!AA:AA,DB!$O$9,Total!C:C,$I$2)+COUNTIFS(Total!X:X,$S$3,Total!W:W,B24,Total!O:O,DB!$G$5,Total!AA:AA,DB!$O$5,Total!AA:AA,DB!$G$9,Total!K:K,DB!$O$9,Total!C:C,$I$2)+COUNTIFS(Total!X:X,$S$3,Total!W:W,B24,Total!AA:AA,DB!$G$5,Total!N:N,DB!$O$5,Total!M:M,DB!$G$9,Total!K:K,DB!$O$9,Total!AA:AA,$I$2)+COUNTIFS(Total!X:X,$S$3,Total!W:W,B24,Total!AA:AA,DB!$G$5,Total!N:N,DB!$O$5,Total!M:M,DB!$G$9,Total!AA:AA,DB!$O$9,Total!C:C,$I$2)+COUNTIFS(Total!X:X,$S$3,Total!W:W,B24,Total!AA:AA,DB!$G$5,Total!N:N,DB!$O$5,Total!AA:AA,DB!$G$9,Total!K:K,DB!$O$9,Total!C:C,$I$2)+COUNTIFS(Total!X:X,$S$3,Total!W:W,B24,Total!AA:AA,DB!$G$5,Total!AA:AA,DB!$O$5,Total!M:M,DB!$G$9,Total!K:K,DB!$O$9,Total!C:C,$I$2)+COUNTIFS(Total!X:X,$S$3,Total!W:W,B24,Total!O:O,DB!$G$5,Total!N:N,DB!$O$5,Total!AA:AA,DB!$G$9,Total!AA:AA,DB!$O$9,Total!AA:AA,$I$2)+COUNTIFS(Total!X:X,$S$3,Total!W:W,B24,Total!O:O,DB!$G$5,Total!AA:AA,DB!$O$5,Total!M:M,DB!$G$9,Total!AA:AA,DB!$O$9,Total!AA:AA,$I$2)+COUNTIFS(Total!X:X,$S$3,Total!W:W,B24,Total!O:O,DB!$G$5,Total!AA:AA,DB!$O$5,Total!AA:AA,DB!$G$9,Total!K:K,DB!$O$9,Total!AA:AA,$I$2)+COUNTIFS(Total!X:X,$S$3,Total!W:W,B24,Total!O:O,DB!$G$5,Total!AA:AA,DB!$O$5,Total!AA:AA,DB!$G$9,Total!AA:AA,DB!$O$9,Total!C:C,$I$2)+COUNTIFS(Total!X:X,$S$3,Total!W:W,B24,Total!AA:AA,DB!$G$5,Total!N:N,DB!$O$5,Total!M:M,DB!$G$9,Total!AA:AA,DB!$O$9,Total!AA:AA,$I$2)+COUNTIFS(Total!X:X,$S$3,Total!W:W,B24,Total!AA:AA,DB!$G$5,Total!N:N,DB!$O$5,Total!AA:AA,DB!$G$9,Total!K:K,DB!$O$9,Total!AA:AA,$I$2)+COUNTIFS(Total!X:X,$S$3,Total!W:W,B24,Total!AA:AA,DB!$G$5,Total!N:N,DB!$O$5,Total!AA:AA,DB!$G$9,Total!AA:AA,DB!$O$9,Total!C:C,$I$2)+COUNTIFS(Total!X:X,$S$3,Total!W:W,B24,Total!AA:AA,DB!$G$5,Total!AA:AA,DB!$O$5,Total!M:M,DB!$G$9,Total!K:K,DB!$O$9,Total!AA:AA,$I$2)+COUNTIFS(Total!X:X,$S$3,Total!W:W,B24,Total!AA:AA,DB!$G$5,Total!AA:AA,DB!$O$5,Total!M:M,DB!$G$9,Total!AA:AA,DB!$O$9,Total!C:C,$I$2)+COUNTIFS(Total!X:X,$S$3,Total!W:W,B24,Total!AA:AA,DB!$G$5,Total!AA:AA,DB!$O$5,Total!AA:AA,DB!$G$9,Total!K:K,DB!$O$9,Total!C:C,$I$2)+COUNTIFS(Total!X:X,$S$3,Total!W:W,B24,Total!AA:AA,DB!$G$5,Total!N:N,DB!$O$5,Total!M:M,DB!$G$9,Total!K:K,DB!$O$9,Total!C:C,$I$2)+COUNTIFS(Total!X:X,$S$3,Total!W:W,B24,Total!O:O,DB!$G$5,Total!AA:AA,DB!$O$5,Total!M:M,DB!$G$9,Total!K:K,DB!$O$9,Total!C:C,$I$2)+COUNTIFS(Total!X:X,$S$3,Total!W:W,B24,Total!O:O,DB!$G$5,Total!N:N,DB!$O$5,Total!AA:AA,DB!$G$9,Total!K:K,DB!$O$9,Total!C:C,$I$2)+COUNTIFS(Total!X:X,$S$3,Total!W:W,B24,Total!O:O,DB!$G$5,Total!N:N,DB!$O$5,Total!M:M,DB!$G$9,Total!AA:AA,DB!$O$9,Total!C:C,$I$2)+COUNTIFS(Total!X:X,$S$3,Total!W:W,B24,Total!O:O,DB!$G$5,Total!N:N,DB!$O$5,Total!M:M,DB!$G$9,Total!K:K,DB!$O$9,Total!AA:AA,$I$2)</f>
        <v>0</v>
      </c>
      <c r="T24" s="31">
        <f>COUNTIFS(Total!X:X,$T$3,Total!W:W,B24,Total!O:O,DB!$G$5,Total!N:N,DB!$O$5,Total!M:M,DB!$G$9,Total!K:K,DB!$O$9,Total!C:C,$I$2)+COUNTIFS(Total!X:X,$T$3,Total!W:W,B24,Total!AA:AA,DB!$G$5,Total!AA:AA,DB!$O$5,Total!AA:AA,DB!$G$9,Total!AA:AA,DB!$O$9,Total!AA:AA,$I$2)+COUNTIFS(Total!X:X,$T$3,Total!W:W,B24,Total!O:O,DB!$G$5,Total!AA:AA,DB!$O$5,Total!AA:AA,DB!$G$9,Total!AA:AA,DB!$O$9,Total!AA:AA,$I$2)+COUNTIFS(Total!X:X,$T$3,Total!W:W,B24,Total!AA:AA,DB!$G$5,Total!N:N,DB!$O$5,Total!AA:AA,DB!$G$9,Total!AA:AA,DB!$O$9,Total!AA:AA,$I$2)+COUNTIFS(Total!X:X,$T$3,Total!W:W,B24,Total!AA:AA,DB!$G$5,Total!AA:AA,DB!$O$5,Total!M:M,DB!$G$9,Total!AA:AA,DB!$O$9,Total!AA:AA,$I$2)+COUNTIFS(Total!X:X,$T$3,Total!W:W,B24,Total!AA:AA,DB!$G$5,Total!AA:AA,DB!$O$5,Total!AA:AA,DB!$G$9,Total!K:K,DB!$O$9,Total!AA:AA,$I$2)+COUNTIFS(Total!X:X,$T$3,Total!W:W,B24,Total!AA:AA,DB!$G$5,Total!AA:AA,DB!$O$5,Total!AA:AA,DB!$G$9,Total!AA:AA,DB!$O$9,Total!C:C,$I$2)+COUNTIFS(Total!X:X,$T$3,Total!W:W,B24,Total!O:O,DB!$G$5,Total!N:N,DB!$O$5,Total!M:M,DB!$G$9,Total!AA:AA,DB!$O$9,Total!AA:AA,$I$2)+COUNTIFS(Total!X:X,$T$3,Total!W:W,B24,Total!O:O,DB!$G$5,Total!N:N,DB!$O$5,Total!AA:AA,DB!$G$9,Total!K:K,DB!$O$9,Total!AA:AA,$I$2)+COUNTIFS(Total!X:X,$T$3,Total!W:W,B24,Total!O:O,DB!$G$5,Total!N:N,DB!$O$5,Total!AA:AA,DB!$G$9,Total!AA:AA,DB!$O$9,Total!C:C,$I$2)+COUNTIFS(Total!X:X,$T$3,Total!W:W,B24,Total!O:O,DB!$G$5,Total!AA:AA,DB!$O$5,Total!M:M,DB!$G$9,Total!K:K,DB!$O$9,Total!AA:AA,$I$2)+COUNTIFS(Total!X:X,$T$3,Total!W:W,B24,Total!O:O,DB!$G$5,Total!AA:AA,DB!$O$5,Total!M:M,DB!$G$9,Total!AA:AA,DB!$O$9,Total!C:C,$I$2)+COUNTIFS(Total!X:X,$T$3,Total!W:W,B24,Total!O:O,DB!$G$5,Total!AA:AA,DB!$O$5,Total!AA:AA,DB!$G$9,Total!K:K,DB!$O$9,Total!C:C,$I$2)+COUNTIFS(Total!X:X,$T$3,Total!W:W,B24,Total!AA:AA,DB!$G$5,Total!N:N,DB!$O$5,Total!M:M,DB!$G$9,Total!K:K,DB!$O$9,Total!AA:AA,$I$2)+COUNTIFS(Total!X:X,$T$3,Total!W:W,B24,Total!AA:AA,DB!$G$5,Total!N:N,DB!$O$5,Total!M:M,DB!$G$9,Total!AA:AA,DB!$O$9,Total!C:C,$I$2)+COUNTIFS(Total!X:X,$T$3,Total!W:W,B24,Total!AA:AA,DB!$G$5,Total!N:N,DB!$O$5,Total!AA:AA,DB!$G$9,Total!K:K,DB!$O$9,Total!C:C,$I$2)+COUNTIFS(Total!X:X,$T$3,Total!W:W,B24,Total!AA:AA,DB!$G$5,Total!AA:AA,DB!$O$5,Total!M:M,DB!$G$9,Total!K:K,DB!$O$9,Total!C:C,$I$2)+COUNTIFS(Total!X:X,$T$3,Total!W:W,B24,Total!O:O,DB!$G$5,Total!N:N,DB!$O$5,Total!AA:AA,DB!$G$9,Total!AA:AA,DB!$O$9,Total!AA:AA,$I$2)+COUNTIFS(Total!X:X,$T$3,Total!W:W,B24,Total!O:O,DB!$G$5,Total!AA:AA,DB!$O$5,Total!M:M,DB!$G$9,Total!AA:AA,DB!$O$9,Total!AA:AA,$I$2)+COUNTIFS(Total!X:X,$T$3,Total!W:W,B24,Total!O:O,DB!$G$5,Total!AA:AA,DB!$O$5,Total!AA:AA,DB!$G$9,Total!K:K,DB!$O$9,Total!AA:AA,$I$2)+COUNTIFS(Total!X:X,$T$3,Total!W:W,B24,Total!O:O,DB!$G$5,Total!AA:AA,DB!$O$5,Total!AA:AA,DB!$G$9,Total!AA:AA,DB!$O$9,Total!C:C,$I$2)+COUNTIFS(Total!X:X,$T$3,Total!W:W,B24,Total!AA:AA,DB!$G$5,Total!N:N,DB!$O$5,Total!M:M,DB!$G$9,Total!AA:AA,DB!$O$9,Total!AA:AA,$I$2)+COUNTIFS(Total!X:X,$T$3,Total!W:W,B24,Total!AA:AA,DB!$G$5,Total!N:N,DB!$O$5,Total!AA:AA,DB!$G$9,Total!K:K,DB!$O$9,Total!AA:AA,$I$2)+COUNTIFS(Total!X:X,$T$3,Total!W:W,B24,Total!AA:AA,DB!$G$5,Total!N:N,DB!$O$5,Total!AA:AA,DB!$G$9,Total!AA:AA,DB!$O$9,Total!C:C,$I$2)+COUNTIFS(Total!X:X,$T$3,Total!W:W,B24,Total!AA:AA,DB!$G$5,Total!AA:AA,DB!$O$5,Total!M:M,DB!$G$9,Total!K:K,DB!$O$9,Total!AA:AA,$I$2)+COUNTIFS(Total!X:X,$T$3,Total!W:W,B24,Total!AA:AA,DB!$G$5,Total!AA:AA,DB!$O$5,Total!M:M,DB!$G$9,Total!AA:AA,DB!$O$9,Total!C:C,$I$2)+COUNTIFS(Total!X:X,$T$3,Total!W:W,B24,Total!AA:AA,DB!$G$5,Total!AA:AA,DB!$O$5,Total!AA:AA,DB!$G$9,Total!K:K,DB!$O$9,Total!C:C,$I$2)+COUNTIFS(Total!X:X,$T$3,Total!W:W,B24,Total!AA:AA,DB!$G$5,Total!N:N,DB!$O$5,Total!M:M,DB!$G$9,Total!K:K,DB!$O$9,Total!C:C,$I$2)+COUNTIFS(Total!X:X,$T$3,Total!W:W,B24,Total!O:O,DB!$G$5,Total!AA:AA,DB!$O$5,Total!M:M,DB!$G$9,Total!K:K,DB!$O$9,Total!C:C,$I$2)+COUNTIFS(Total!X:X,$T$3,Total!W:W,B24,Total!O:O,DB!$G$5,Total!N:N,DB!$O$5,Total!AA:AA,DB!$G$9,Total!K:K,DB!$O$9,Total!C:C,$I$2)+COUNTIFS(Total!X:X,$T$3,Total!W:W,B24,Total!O:O,DB!$G$5,Total!N:N,DB!$O$5,Total!M:M,DB!$G$9,Total!AA:AA,DB!$O$9,Total!C:C,$I$2)+COUNTIFS(Total!X:X,$T$3,Total!W:W,B24,Total!O:O,DB!$G$5,Total!N:N,DB!$O$5,Total!M:M,DB!$G$9,Total!K:K,DB!$O$9,Total!AA:AA,$I$2)</f>
        <v>0</v>
      </c>
      <c r="U24" s="31">
        <f>COUNTIFS(Total!X:X,$U$3,Total!W:W,B24,Total!O:O,DB!$G$5,Total!N:N,DB!$O$5,Total!M:M,DB!$G$9,Total!K:K,DB!$O$9,Total!C:C,$I$2)+COUNTIFS(Total!X:X,$U$3,Total!W:W,B24,Total!AA:AA,DB!$G$5,Total!AA:AA,DB!$O$5,Total!AA:AA,DB!$G$9,Total!AA:AA,DB!$O$9,Total!AA:AA,$I$2)+COUNTIFS(Total!X:X,$U$3,Total!W:W,B24,Total!O:O,DB!$G$5,Total!AA:AA,DB!$O$5,Total!AA:AA,DB!$G$9,Total!AA:AA,DB!$O$9,Total!AA:AA,$I$2)+COUNTIFS(Total!X:X,$U$3,Total!W:W,B24,Total!AA:AA,DB!$G$5,Total!N:N,DB!$O$5,Total!AA:AA,DB!$G$9,Total!AA:AA,DB!$O$9,Total!AA:AA,$I$2)+COUNTIFS(Total!X:X,$U$3,Total!W:W,B24,Total!AA:AA,DB!$G$5,Total!AA:AA,DB!$O$5,Total!M:M,DB!$G$9,Total!AA:AA,DB!$O$9,Total!AA:AA,$I$2)+COUNTIFS(Total!X:X,$U$3,Total!W:W,B24,Total!AA:AA,DB!$G$5,Total!AA:AA,DB!$O$5,Total!AA:AA,DB!$G$9,Total!K:K,DB!$O$9,Total!AA:AA,$I$2)+COUNTIFS(Total!X:X,$U$3,Total!W:W,B24,Total!AA:AA,DB!$G$5,Total!AA:AA,DB!$O$5,Total!AA:AA,DB!$G$9,Total!AA:AA,DB!$O$9,Total!C:C,$I$2)+COUNTIFS(Total!X:X,$U$3,Total!W:W,B24,Total!O:O,DB!$G$5,Total!N:N,DB!$O$5,Total!M:M,DB!$G$9,Total!AA:AA,DB!$O$9,Total!AA:AA,$I$2)+COUNTIFS(Total!X:X,$U$3,Total!W:W,B24,Total!O:O,DB!$G$5,Total!N:N,DB!$O$5,Total!AA:AA,DB!$G$9,Total!K:K,DB!$O$9,Total!AA:AA,$I$2)+COUNTIFS(Total!X:X,$U$3,Total!W:W,B24,Total!O:O,DB!$G$5,Total!N:N,DB!$O$5,Total!AA:AA,DB!$G$9,Total!AA:AA,DB!$O$9,Total!C:C,$I$2)+COUNTIFS(Total!X:X,$U$3,Total!W:W,B24,Total!O:O,DB!$G$5,Total!AA:AA,DB!$O$5,Total!M:M,DB!$G$9,Total!K:K,DB!$O$9,Total!AA:AA,$I$2)+COUNTIFS(Total!X:X,$U$3,Total!W:W,B24,Total!O:O,DB!$G$5,Total!AA:AA,DB!$O$5,Total!M:M,DB!$G$9,Total!AA:AA,DB!$O$9,Total!C:C,$I$2)+COUNTIFS(Total!X:X,$U$3,Total!W:W,B24,Total!O:O,DB!$G$5,Total!AA:AA,DB!$O$5,Total!AA:AA,DB!$G$9,Total!K:K,DB!$O$9,Total!C:C,$I$2)+COUNTIFS(Total!X:X,$U$3,Total!W:W,B24,Total!AA:AA,DB!$G$5,Total!N:N,DB!$O$5,Total!M:M,DB!$G$9,Total!K:K,DB!$O$9,Total!AA:AA,$I$2)+COUNTIFS(Total!X:X,$U$3,Total!W:W,B24,Total!AA:AA,DB!$G$5,Total!N:N,DB!$O$5,Total!M:M,DB!$G$9,Total!AA:AA,DB!$O$9,Total!C:C,$I$2)+COUNTIFS(Total!X:X,$U$3,Total!W:W,B24,Total!AA:AA,DB!$G$5,Total!N:N,DB!$O$5,Total!AA:AA,DB!$G$9,Total!K:K,DB!$O$9,Total!C:C,$I$2)+COUNTIFS(Total!X:X,$U$3,Total!W:W,B24,Total!AA:AA,DB!$G$5,Total!AA:AA,DB!$O$5,Total!M:M,DB!$G$9,Total!K:K,DB!$O$9,Total!C:C,$I$2)+COUNTIFS(Total!X:X,$U$3,Total!W:W,B24,Total!O:O,DB!$G$5,Total!N:N,DB!$O$5,Total!AA:AA,DB!$G$9,Total!AA:AA,DB!$O$9,Total!AA:AA,$I$2)+COUNTIFS(Total!X:X,$U$3,Total!W:W,B24,Total!O:O,DB!$G$5,Total!AA:AA,DB!$O$5,Total!M:M,DB!$G$9,Total!AA:AA,DB!$O$9,Total!AA:AA,$I$2)+COUNTIFS(Total!X:X,$U$3,Total!W:W,B24,Total!O:O,DB!$G$5,Total!AA:AA,DB!$O$5,Total!AA:AA,DB!$G$9,Total!K:K,DB!$O$9,Total!AA:AA,$I$2)+COUNTIFS(Total!X:X,$U$3,Total!W:W,B24,Total!O:O,DB!$G$5,Total!AA:AA,DB!$O$5,Total!AA:AA,DB!$G$9,Total!AA:AA,DB!$O$9,Total!C:C,$I$2)+COUNTIFS(Total!X:X,$U$3,Total!W:W,B24,Total!AA:AA,DB!$G$5,Total!N:N,DB!$O$5,Total!M:M,DB!$G$9,Total!AA:AA,DB!$O$9,Total!AA:AA,$I$2)+COUNTIFS(Total!X:X,$U$3,Total!W:W,B24,Total!AA:AA,DB!$G$5,Total!N:N,DB!$O$5,Total!AA:AA,DB!$G$9,Total!K:K,DB!$O$9,Total!AA:AA,$I$2)+COUNTIFS(Total!X:X,$U$3,Total!W:W,B24,Total!AA:AA,DB!$G$5,Total!N:N,DB!$O$5,Total!AA:AA,DB!$G$9,Total!AA:AA,DB!$O$9,Total!C:C,$I$2)+COUNTIFS(Total!X:X,$U$3,Total!W:W,B24,Total!AA:AA,DB!$G$5,Total!AA:AA,DB!$O$5,Total!M:M,DB!$G$9,Total!K:K,DB!$O$9,Total!AA:AA,$I$2)+COUNTIFS(Total!X:X,$U$3,Total!W:W,B24,Total!AA:AA,DB!$G$5,Total!AA:AA,DB!$O$5,Total!M:M,DB!$G$9,Total!AA:AA,DB!$O$9,Total!C:C,$I$2)+COUNTIFS(Total!X:X,$U$3,Total!W:W,B24,Total!AA:AA,DB!$G$5,Total!AA:AA,DB!$O$5,Total!AA:AA,DB!$G$9,Total!K:K,DB!$O$9,Total!C:C,$I$2)+COUNTIFS(Total!X:X,$U$3,Total!W:W,B24,Total!AA:AA,DB!$G$5,Total!N:N,DB!$O$5,Total!M:M,DB!$G$9,Total!K:K,DB!$O$9,Total!C:C,$I$2)+COUNTIFS(Total!X:X,$U$3,Total!W:W,B24,Total!O:O,DB!$G$5,Total!AA:AA,DB!$O$5,Total!M:M,DB!$G$9,Total!K:K,DB!$O$9,Total!C:C,$I$2)+COUNTIFS(Total!X:X,$U$3,Total!W:W,B24,Total!O:O,DB!$G$5,Total!N:N,DB!$O$5,Total!AA:AA,DB!$G$9,Total!K:K,DB!$O$9,Total!C:C,$I$2)+COUNTIFS(Total!X:X,$U$3,Total!W:W,B24,Total!O:O,DB!$G$5,Total!N:N,DB!$O$5,Total!M:M,DB!$G$9,Total!AA:AA,DB!$O$9,Total!C:C,$I$2)+COUNTIFS(Total!X:X,$U$3,Total!W:W,B24,Total!O:O,DB!$G$5,Total!N:N,DB!$O$5,Total!M:M,DB!$G$9,Total!K:K,DB!$O$9,Total!AA:AA,$I$2)</f>
        <v>0</v>
      </c>
      <c r="V24" s="31">
        <f>COUNTIFS(Total!X:X,$V$3,Total!W:W,B24,Total!O:O,DB!$G$5,Total!N:N,DB!$O$5,Total!M:M,DB!$G$9,Total!K:K,DB!$O$9,Total!C:C,$I$2)+COUNTIFS(Total!X:X,$V$3,Total!W:W,B24,Total!AA:AA,DB!$G$5,Total!AA:AA,DB!$O$5,Total!AA:AA,DB!$G$9,Total!AA:AA,DB!$O$9,Total!AA:AA,$I$2)+COUNTIFS(Total!X:X,$V$3,Total!W:W,B24,Total!O:O,DB!$G$5,Total!AA:AA,DB!$O$5,Total!AA:AA,DB!$G$9,Total!AA:AA,DB!$O$9,Total!AA:AA,$I$2)+COUNTIFS(Total!X:X,$V$3,Total!W:W,B24,Total!AA:AA,DB!$G$5,Total!N:N,DB!$O$5,Total!AA:AA,DB!$G$9,Total!AA:AA,DB!$O$9,Total!AA:AA,$I$2)+COUNTIFS(Total!X:X,$V$3,Total!W:W,B24,Total!AA:AA,DB!$G$5,Total!AA:AA,DB!$O$5,Total!M:M,DB!$G$9,Total!AA:AA,DB!$O$9,Total!AA:AA,$I$2)+COUNTIFS(Total!X:X,$V$3,Total!W:W,B24,Total!AA:AA,DB!$G$5,Total!AA:AA,DB!$O$5,Total!AA:AA,DB!$G$9,Total!K:K,DB!$O$9,Total!AA:AA,$I$2)+COUNTIFS(Total!X:X,$V$3,Total!W:W,B24,Total!AA:AA,DB!$G$5,Total!AA:AA,DB!$O$5,Total!AA:AA,DB!$G$9,Total!AA:AA,DB!$O$9,Total!C:C,$I$2)+COUNTIFS(Total!X:X,$V$3,Total!W:W,B24,Total!O:O,DB!$G$5,Total!N:N,DB!$O$5,Total!M:M,DB!$G$9,Total!AA:AA,DB!$O$9,Total!AA:AA,$I$2)+COUNTIFS(Total!X:X,$V$3,Total!W:W,B24,Total!O:O,DB!$G$5,Total!N:N,DB!$O$5,Total!AA:AA,DB!$G$9,Total!K:K,DB!$O$9,Total!AA:AA,$I$2)+COUNTIFS(Total!X:X,$V$3,Total!W:W,B24,Total!O:O,DB!$G$5,Total!N:N,DB!$O$5,Total!AA:AA,DB!$G$9,Total!AA:AA,DB!$O$9,Total!C:C,$I$2)+COUNTIFS(Total!X:X,$V$3,Total!W:W,B24,Total!O:O,DB!$G$5,Total!AA:AA,DB!$O$5,Total!M:M,DB!$G$9,Total!K:K,DB!$O$9,Total!AA:AA,$I$2)+COUNTIFS(Total!X:X,$V$3,Total!W:W,B24,Total!O:O,DB!$G$5,Total!AA:AA,DB!$O$5,Total!M:M,DB!$G$9,Total!AA:AA,DB!$O$9,Total!C:C,$I$2)+COUNTIFS(Total!X:X,$V$3,Total!W:W,B24,Total!O:O,DB!$G$5,Total!AA:AA,DB!$O$5,Total!AA:AA,DB!$G$9,Total!K:K,DB!$O$9,Total!C:C,$I$2)+COUNTIFS(Total!X:X,$V$3,Total!W:W,B24,Total!AA:AA,DB!$G$5,Total!N:N,DB!$O$5,Total!M:M,DB!$G$9,Total!K:K,DB!$O$9,Total!AA:AA,$I$2)+COUNTIFS(Total!X:X,$V$3,Total!W:W,B24,Total!AA:AA,DB!$G$5,Total!N:N,DB!$O$5,Total!M:M,DB!$G$9,Total!AA:AA,DB!$O$9,Total!C:C,$I$2)+COUNTIFS(Total!X:X,$V$3,Total!W:W,B24,Total!AA:AA,DB!$G$5,Total!N:N,DB!$O$5,Total!AA:AA,DB!$G$9,Total!K:K,DB!$O$9,Total!C:C,$I$2)+COUNTIFS(Total!X:X,$V$3,Total!W:W,B24,Total!AA:AA,DB!$G$5,Total!AA:AA,DB!$O$5,Total!M:M,DB!$G$9,Total!K:K,DB!$O$9,Total!C:C,$I$2)+COUNTIFS(Total!X:X,$V$3,Total!W:W,B24,Total!O:O,DB!$G$5,Total!N:N,DB!$O$5,Total!AA:AA,DB!$G$9,Total!AA:AA,DB!$O$9,Total!AA:AA,$I$2)+COUNTIFS(Total!X:X,$V$3,Total!W:W,B24,Total!O:O,DB!$G$5,Total!AA:AA,DB!$O$5,Total!M:M,DB!$G$9,Total!AA:AA,DB!$O$9,Total!AA:AA,$I$2)+COUNTIFS(Total!X:X,$V$3,Total!W:W,B24,Total!O:O,DB!$G$5,Total!AA:AA,DB!$O$5,Total!AA:AA,DB!$G$9,Total!K:K,DB!$O$9,Total!AA:AA,$I$2)+COUNTIFS(Total!X:X,$V$3,Total!W:W,B24,Total!O:O,DB!$G$5,Total!AA:AA,DB!$O$5,Total!AA:AA,DB!$G$9,Total!AA:AA,DB!$O$9,Total!C:C,$I$2)+COUNTIFS(Total!X:X,$V$3,Total!W:W,B24,Total!AA:AA,DB!$G$5,Total!N:N,DB!$O$5,Total!M:M,DB!$G$9,Total!AA:AA,DB!$O$9,Total!AA:AA,$I$2)+COUNTIFS(Total!X:X,$V$3,Total!W:W,B24,Total!AA:AA,DB!$G$5,Total!N:N,DB!$O$5,Total!AA:AA,DB!$G$9,Total!K:K,DB!$O$9,Total!AA:AA,$I$2)+COUNTIFS(Total!X:X,$V$3,Total!W:W,B24,Total!AA:AA,DB!$G$5,Total!N:N,DB!$O$5,Total!AA:AA,DB!$G$9,Total!AA:AA,DB!$O$9,Total!C:C,$I$2)+COUNTIFS(Total!X:X,$V$3,Total!W:W,B24,Total!AA:AA,DB!$G$5,Total!AA:AA,DB!$O$5,Total!M:M,DB!$G$9,Total!K:K,DB!$O$9,Total!AA:AA,$I$2)+COUNTIFS(Total!X:X,$V$3,Total!W:W,B24,Total!AA:AA,DB!$G$5,Total!AA:AA,DB!$O$5,Total!M:M,DB!$G$9,Total!AA:AA,DB!$O$9,Total!C:C,$I$2)+COUNTIFS(Total!X:X,$V$3,Total!W:W,B24,Total!AA:AA,DB!$G$5,Total!AA:AA,DB!$O$5,Total!AA:AA,DB!$G$9,Total!K:K,DB!$O$9,Total!C:C,$I$2)+COUNTIFS(Total!X:X,$V$3,Total!W:W,B24,Total!AA:AA,DB!$G$5,Total!N:N,DB!$O$5,Total!M:M,DB!$G$9,Total!K:K,DB!$O$9,Total!C:C,$I$2)+COUNTIFS(Total!X:X,$V$3,Total!W:W,B24,Total!O:O,DB!$G$5,Total!AA:AA,DB!$O$5,Total!M:M,DB!$G$9,Total!K:K,DB!$O$9,Total!C:C,$I$2)+COUNTIFS(Total!X:X,$V$3,Total!W:W,B24,Total!O:O,DB!$G$5,Total!N:N,DB!$O$5,Total!AA:AA,DB!$G$9,Total!K:K,DB!$O$9,Total!C:C,$I$2)+COUNTIFS(Total!X:X,$V$3,Total!W:W,B24,Total!O:O,DB!$G$5,Total!N:N,DB!$O$5,Total!M:M,DB!$G$9,Total!AA:AA,DB!$O$9,Total!C:C,$I$2)+COUNTIFS(Total!X:X,$V$3,Total!W:W,B24,Total!O:O,DB!$G$5,Total!N:N,DB!$O$5,Total!M:M,DB!$G$9,Total!K:K,DB!$O$9,Total!AA:AA,$I$2)</f>
        <v>0</v>
      </c>
      <c r="W24" s="31">
        <f>COUNTIFS(Total!X:X,$W$3,Total!W:W,B24,Total!O:O,DB!$G$5,Total!N:N,DB!$O$5,Total!M:M,DB!$G$9,Total!K:K,DB!$O$9,Total!C:C,$I$2)+COUNTIFS(Total!X:X,$W$3,Total!W:W,B24,Total!AA:AA,DB!$G$5,Total!AA:AA,DB!$O$5,Total!AA:AA,DB!$G$9,Total!AA:AA,DB!$O$9,Total!AA:AA,$I$2)+COUNTIFS(Total!X:X,$W$3,Total!W:W,B24,Total!O:O,DB!$G$5,Total!AA:AA,DB!$O$5,Total!AA:AA,DB!$G$9,Total!AA:AA,DB!$O$9,Total!AA:AA,$I$2)+COUNTIFS(Total!X:X,$W$3,Total!W:W,B24,Total!AA:AA,DB!$G$5,Total!N:N,DB!$O$5,Total!AA:AA,DB!$G$9,Total!AA:AA,DB!$O$9,Total!AA:AA,$I$2)+COUNTIFS(Total!X:X,$W$3,Total!W:W,B24,Total!AA:AA,DB!$G$5,Total!AA:AA,DB!$O$5,Total!M:M,DB!$G$9,Total!AA:AA,DB!$O$9,Total!AA:AA,$I$2)+COUNTIFS(Total!X:X,$W$3,Total!W:W,B24,Total!AA:AA,DB!$G$5,Total!AA:AA,DB!$O$5,Total!AA:AA,DB!$G$9,Total!K:K,DB!$O$9,Total!AA:AA,$I$2)+COUNTIFS(Total!X:X,$W$3,Total!W:W,B24,Total!AA:AA,DB!$G$5,Total!AA:AA,DB!$O$5,Total!AA:AA,DB!$G$9,Total!AA:AA,DB!$O$9,Total!C:C,$I$2)+COUNTIFS(Total!X:X,$W$3,Total!W:W,B24,Total!O:O,DB!$G$5,Total!N:N,DB!$O$5,Total!M:M,DB!$G$9,Total!AA:AA,DB!$O$9,Total!AA:AA,$I$2)+COUNTIFS(Total!X:X,$W$3,Total!W:W,B24,Total!O:O,DB!$G$5,Total!N:N,DB!$O$5,Total!AA:AA,DB!$G$9,Total!K:K,DB!$O$9,Total!AA:AA,$I$2)+COUNTIFS(Total!X:X,$W$3,Total!W:W,B24,Total!O:O,DB!$G$5,Total!N:N,DB!$O$5,Total!AA:AA,DB!$G$9,Total!AA:AA,DB!$O$9,Total!C:C,$I$2)+COUNTIFS(Total!X:X,$W$3,Total!W:W,B24,Total!O:O,DB!$G$5,Total!AA:AA,DB!$O$5,Total!M:M,DB!$G$9,Total!K:K,DB!$O$9,Total!AA:AA,$I$2)+COUNTIFS(Total!X:X,$W$3,Total!W:W,B24,Total!O:O,DB!$G$5,Total!AA:AA,DB!$O$5,Total!M:M,DB!$G$9,Total!AA:AA,DB!$O$9,Total!C:C,$I$2)+COUNTIFS(Total!X:X,$W$3,Total!W:W,B24,Total!O:O,DB!$G$5,Total!AA:AA,DB!$O$5,Total!AA:AA,DB!$G$9,Total!K:K,DB!$O$9,Total!C:C,$I$2)+COUNTIFS(Total!X:X,$W$3,Total!W:W,B24,Total!AA:AA,DB!$G$5,Total!N:N,DB!$O$5,Total!M:M,DB!$G$9,Total!K:K,DB!$O$9,Total!AA:AA,$I$2)+COUNTIFS(Total!X:X,$W$3,Total!W:W,B24,Total!AA:AA,DB!$G$5,Total!N:N,DB!$O$5,Total!M:M,DB!$G$9,Total!AA:AA,DB!$O$9,Total!C:C,$I$2)+COUNTIFS(Total!X:X,$W$3,Total!W:W,B24,Total!AA:AA,DB!$G$5,Total!N:N,DB!$O$5,Total!AA:AA,DB!$G$9,Total!K:K,DB!$O$9,Total!C:C,$I$2)+COUNTIFS(Total!X:X,$W$3,Total!W:W,B24,Total!AA:AA,DB!$G$5,Total!AA:AA,DB!$O$5,Total!M:M,DB!$G$9,Total!K:K,DB!$O$9,Total!C:C,$I$2)+COUNTIFS(Total!X:X,$W$3,Total!W:W,B24,Total!O:O,DB!$G$5,Total!N:N,DB!$O$5,Total!AA:AA,DB!$G$9,Total!AA:AA,DB!$O$9,Total!AA:AA,$I$2)+COUNTIFS(Total!X:X,$W$3,Total!W:W,B24,Total!O:O,DB!$G$5,Total!AA:AA,DB!$O$5,Total!M:M,DB!$G$9,Total!AA:AA,DB!$O$9,Total!AA:AA,$I$2)+COUNTIFS(Total!X:X,$W$3,Total!W:W,B24,Total!O:O,DB!$G$5,Total!AA:AA,DB!$O$5,Total!AA:AA,DB!$G$9,Total!K:K,DB!$O$9,Total!AA:AA,$I$2)+COUNTIFS(Total!X:X,$W$3,Total!W:W,B24,Total!O:O,DB!$G$5,Total!AA:AA,DB!$O$5,Total!AA:AA,DB!$G$9,Total!AA:AA,DB!$O$9,Total!C:C,$I$2)+COUNTIFS(Total!X:X,$W$3,Total!W:W,B24,Total!AA:AA,DB!$G$5,Total!N:N,DB!$O$5,Total!M:M,DB!$G$9,Total!AA:AA,DB!$O$9,Total!AA:AA,$I$2)+COUNTIFS(Total!X:X,$W$3,Total!W:W,B24,Total!AA:AA,DB!$G$5,Total!N:N,DB!$O$5,Total!AA:AA,DB!$G$9,Total!K:K,DB!$O$9,Total!AA:AA,$I$2)+COUNTIFS(Total!X:X,$W$3,Total!W:W,B24,Total!AA:AA,DB!$G$5,Total!N:N,DB!$O$5,Total!AA:AA,DB!$G$9,Total!AA:AA,DB!$O$9,Total!C:C,$I$2)+COUNTIFS(Total!X:X,$W$3,Total!W:W,B24,Total!AA:AA,DB!$G$5,Total!AA:AA,DB!$O$5,Total!M:M,DB!$G$9,Total!K:K,DB!$O$9,Total!AA:AA,$I$2)+COUNTIFS(Total!X:X,$W$3,Total!W:W,B24,Total!AA:AA,DB!$G$5,Total!AA:AA,DB!$O$5,Total!M:M,DB!$G$9,Total!AA:AA,DB!$O$9,Total!C:C,$I$2)+COUNTIFS(Total!X:X,$W$3,Total!W:W,B24,Total!AA:AA,DB!$G$5,Total!AA:AA,DB!$O$5,Total!AA:AA,DB!$G$9,Total!K:K,DB!$O$9,Total!C:C,$I$2)+COUNTIFS(Total!X:X,$W$3,Total!W:W,B24,Total!AA:AA,DB!$G$5,Total!N:N,DB!$O$5,Total!M:M,DB!$G$9,Total!K:K,DB!$O$9,Total!C:C,$I$2)+COUNTIFS(Total!X:X,$W$3,Total!W:W,B24,Total!O:O,DB!$G$5,Total!AA:AA,DB!$O$5,Total!M:M,DB!$G$9,Total!K:K,DB!$O$9,Total!C:C,$I$2)+COUNTIFS(Total!X:X,$W$3,Total!W:W,B24,Total!O:O,DB!$G$5,Total!N:N,DB!$O$5,Total!AA:AA,DB!$G$9,Total!K:K,DB!$O$9,Total!C:C,$I$2)+COUNTIFS(Total!X:X,$W$3,Total!W:W,B24,Total!O:O,DB!$G$5,Total!N:N,DB!$O$5,Total!M:M,DB!$G$9,Total!AA:AA,DB!$O$9,Total!C:C,$I$2)+COUNTIFS(Total!X:X,$W$3,Total!W:W,B24,Total!O:O,DB!$G$5,Total!N:N,DB!$O$5,Total!M:M,DB!$G$9,Total!K:K,DB!$O$9,Total!AA:AA,$I$2)</f>
        <v>0</v>
      </c>
      <c r="X24" s="31">
        <f>COUNTIFS(Total!X:X,$X$3,Total!W:W,B24,Total!O:O,DB!$G$5,Total!N:N,DB!$O$5,Total!M:M,DB!$G$9,Total!K:K,DB!$O$9,Total!C:C,$I$2)+COUNTIFS(Total!X:X,$X$3,Total!W:W,B24,Total!AA:AA,DB!$G$5,Total!AA:AA,DB!$O$5,Total!AA:AA,DB!$G$9,Total!AA:AA,DB!$O$9,Total!AA:AA,$I$2)+COUNTIFS(Total!X:X,$X$3,Total!W:W,B24,Total!O:O,DB!$G$5,Total!AA:AA,DB!$O$5,Total!AA:AA,DB!$G$9,Total!AA:AA,DB!$O$9,Total!AA:AA,$I$2)+COUNTIFS(Total!X:X,$X$3,Total!W:W,B24,Total!AA:AA,DB!$G$5,Total!N:N,DB!$O$5,Total!AA:AA,DB!$G$9,Total!AA:AA,DB!$O$9,Total!AA:AA,$I$2)+COUNTIFS(Total!X:X,$X$3,Total!W:W,B24,Total!AA:AA,DB!$G$5,Total!AA:AA,DB!$O$5,Total!M:M,DB!$G$9,Total!AA:AA,DB!$O$9,Total!AA:AA,$I$2)+COUNTIFS(Total!X:X,$X$3,Total!W:W,B24,Total!AA:AA,DB!$G$5,Total!AA:AA,DB!$O$5,Total!AA:AA,DB!$G$9,Total!K:K,DB!$O$9,Total!AA:AA,$I$2)+COUNTIFS(Total!X:X,$X$3,Total!W:W,B24,Total!AA:AA,DB!$G$5,Total!AA:AA,DB!$O$5,Total!AA:AA,DB!$G$9,Total!AA:AA,DB!$O$9,Total!C:C,$I$2)+COUNTIFS(Total!X:X,$X$3,Total!W:W,B24,Total!O:O,DB!$G$5,Total!N:N,DB!$O$5,Total!M:M,DB!$G$9,Total!AA:AA,DB!$O$9,Total!AA:AA,$I$2)+COUNTIFS(Total!X:X,$X$3,Total!W:W,B24,Total!O:O,DB!$G$5,Total!N:N,DB!$O$5,Total!AA:AA,DB!$G$9,Total!K:K,DB!$O$9,Total!AA:AA,$I$2)+COUNTIFS(Total!X:X,$X$3,Total!W:W,B24,Total!O:O,DB!$G$5,Total!N:N,DB!$O$5,Total!AA:AA,DB!$G$9,Total!AA:AA,DB!$O$9,Total!C:C,$I$2)+COUNTIFS(Total!X:X,$X$3,Total!W:W,B24,Total!O:O,DB!$G$5,Total!AA:AA,DB!$O$5,Total!M:M,DB!$G$9,Total!K:K,DB!$O$9,Total!AA:AA,$I$2)+COUNTIFS(Total!X:X,$X$3,Total!W:W,B24,Total!O:O,DB!$G$5,Total!AA:AA,DB!$O$5,Total!M:M,DB!$G$9,Total!AA:AA,DB!$O$9,Total!C:C,$I$2)+COUNTIFS(Total!X:X,$X$3,Total!W:W,B24,Total!O:O,DB!$G$5,Total!AA:AA,DB!$O$5,Total!AA:AA,DB!$G$9,Total!K:K,DB!$O$9,Total!C:C,$I$2)+COUNTIFS(Total!X:X,$X$3,Total!W:W,B24,Total!AA:AA,DB!$G$5,Total!N:N,DB!$O$5,Total!M:M,DB!$G$9,Total!K:K,DB!$O$9,Total!AA:AA,$I$2)+COUNTIFS(Total!X:X,$X$3,Total!W:W,B24,Total!AA:AA,DB!$G$5,Total!N:N,DB!$O$5,Total!M:M,DB!$G$9,Total!AA:AA,DB!$O$9,Total!C:C,$I$2)+COUNTIFS(Total!X:X,$X$3,Total!W:W,B24,Total!AA:AA,DB!$G$5,Total!N:N,DB!$O$5,Total!AA:AA,DB!$G$9,Total!K:K,DB!$O$9,Total!C:C,$I$2)+COUNTIFS(Total!X:X,$X$3,Total!W:W,B24,Total!AA:AA,DB!$G$5,Total!AA:AA,DB!$O$5,Total!M:M,DB!$G$9,Total!K:K,DB!$O$9,Total!C:C,$I$2)+COUNTIFS(Total!X:X,$X$3,Total!W:W,B24,Total!O:O,DB!$G$5,Total!N:N,DB!$O$5,Total!AA:AA,DB!$G$9,Total!AA:AA,DB!$O$9,Total!AA:AA,$I$2)+COUNTIFS(Total!X:X,$X$3,Total!W:W,B24,Total!O:O,DB!$G$5,Total!AA:AA,DB!$O$5,Total!M:M,DB!$G$9,Total!AA:AA,DB!$O$9,Total!AA:AA,$I$2)+COUNTIFS(Total!X:X,$X$3,Total!W:W,B24,Total!O:O,DB!$G$5,Total!AA:AA,DB!$O$5,Total!AA:AA,DB!$G$9,Total!K:K,DB!$O$9,Total!AA:AA,$I$2)+COUNTIFS(Total!X:X,$X$3,Total!W:W,B24,Total!O:O,DB!$G$5,Total!AA:AA,DB!$O$5,Total!AA:AA,DB!$G$9,Total!AA:AA,DB!$O$9,Total!C:C,$I$2)+COUNTIFS(Total!X:X,$X$3,Total!W:W,B24,Total!AA:AA,DB!$G$5,Total!N:N,DB!$O$5,Total!M:M,DB!$G$9,Total!AA:AA,DB!$O$9,Total!AA:AA,$I$2)+COUNTIFS(Total!X:X,$X$3,Total!W:W,B24,Total!AA:AA,DB!$G$5,Total!N:N,DB!$O$5,Total!AA:AA,DB!$G$9,Total!K:K,DB!$O$9,Total!AA:AA,$I$2)+COUNTIFS(Total!X:X,$X$3,Total!W:W,B24,Total!AA:AA,DB!$G$5,Total!N:N,DB!$O$5,Total!AA:AA,DB!$G$9,Total!AA:AA,DB!$O$9,Total!C:C,$I$2)+COUNTIFS(Total!X:X,$X$3,Total!W:W,B24,Total!AA:AA,DB!$G$5,Total!AA:AA,DB!$O$5,Total!M:M,DB!$G$9,Total!K:K,DB!$O$9,Total!AA:AA,$I$2)+COUNTIFS(Total!X:X,$X$3,Total!W:W,B24,Total!AA:AA,DB!$G$5,Total!AA:AA,DB!$O$5,Total!M:M,DB!$G$9,Total!AA:AA,DB!$O$9,Total!C:C,$I$2)+COUNTIFS(Total!X:X,$X$3,Total!W:W,B24,Total!AA:AA,DB!$G$5,Total!AA:AA,DB!$O$5,Total!AA:AA,DB!$G$9,Total!K:K,DB!$O$9,Total!C:C,$I$2)+COUNTIFS(Total!X:X,$X$3,Total!W:W,B24,Total!AA:AA,DB!$G$5,Total!N:N,DB!$O$5,Total!M:M,DB!$G$9,Total!K:K,DB!$O$9,Total!C:C,$I$2)+COUNTIFS(Total!X:X,$X$3,Total!W:W,B24,Total!O:O,DB!$G$5,Total!AA:AA,DB!$O$5,Total!M:M,DB!$G$9,Total!K:K,DB!$O$9,Total!C:C,$I$2)+COUNTIFS(Total!X:X,$X$3,Total!W:W,B24,Total!O:O,DB!$G$5,Total!N:N,DB!$O$5,Total!AA:AA,DB!$G$9,Total!K:K,DB!$O$9,Total!C:C,$I$2)+COUNTIFS(Total!X:X,$X$3,Total!W:W,B24,Total!O:O,DB!$G$5,Total!N:N,DB!$O$5,Total!M:M,DB!$G$9,Total!AA:AA,DB!$O$9,Total!C:C,$I$2)+COUNTIFS(Total!X:X,$X$3,Total!W:W,B24,Total!O:O,DB!$G$5,Total!N:N,DB!$O$5,Total!M:M,DB!$G$9,Total!K:K,DB!$O$9,Total!AA:AA,$I$2)</f>
        <v>0</v>
      </c>
      <c r="Y24" s="31">
        <f t="shared" ref="Y24" si="2">SUM(D24:X24)</f>
        <v>0</v>
      </c>
      <c r="Z24" s="31">
        <f t="shared" ref="Z24" si="3">Y24-D24</f>
        <v>0</v>
      </c>
      <c r="AA24" s="81"/>
      <c r="AE24" s="44"/>
    </row>
    <row r="25" spans="1:31" s="24" customFormat="1" ht="33" customHeight="1" x14ac:dyDescent="0.25">
      <c r="A25" s="58" t="s">
        <v>189</v>
      </c>
      <c r="B25" s="59"/>
      <c r="C25" s="40">
        <f>SUM(C4:C22)</f>
        <v>232</v>
      </c>
      <c r="D25" s="40">
        <f t="shared" ref="D25:Y25" si="4">SUM(D4:D22)</f>
        <v>47</v>
      </c>
      <c r="E25" s="40">
        <f t="shared" si="4"/>
        <v>63</v>
      </c>
      <c r="F25" s="40">
        <f t="shared" si="4"/>
        <v>0</v>
      </c>
      <c r="G25" s="40">
        <f>SUM(G4:G24)</f>
        <v>5</v>
      </c>
      <c r="H25" s="40">
        <f t="shared" si="4"/>
        <v>11</v>
      </c>
      <c r="I25" s="40">
        <f t="shared" si="4"/>
        <v>5</v>
      </c>
      <c r="J25" s="40">
        <f t="shared" si="4"/>
        <v>2</v>
      </c>
      <c r="K25" s="40">
        <f t="shared" si="4"/>
        <v>63</v>
      </c>
      <c r="L25" s="40">
        <f t="shared" si="4"/>
        <v>3</v>
      </c>
      <c r="M25" s="40">
        <f t="shared" si="4"/>
        <v>0</v>
      </c>
      <c r="N25" s="40">
        <f t="shared" si="4"/>
        <v>0</v>
      </c>
      <c r="O25" s="40">
        <f t="shared" si="4"/>
        <v>0</v>
      </c>
      <c r="P25" s="40">
        <f t="shared" si="4"/>
        <v>0</v>
      </c>
      <c r="Q25" s="40">
        <f t="shared" si="4"/>
        <v>6</v>
      </c>
      <c r="R25" s="40">
        <f t="shared" si="4"/>
        <v>0</v>
      </c>
      <c r="S25" s="40">
        <f t="shared" si="4"/>
        <v>1</v>
      </c>
      <c r="T25" s="40">
        <f t="shared" si="4"/>
        <v>6</v>
      </c>
      <c r="U25" s="40">
        <f t="shared" si="4"/>
        <v>0</v>
      </c>
      <c r="V25" s="40">
        <f t="shared" si="4"/>
        <v>2</v>
      </c>
      <c r="W25" s="40">
        <f t="shared" si="4"/>
        <v>18</v>
      </c>
      <c r="X25" s="40">
        <f t="shared" si="4"/>
        <v>0</v>
      </c>
      <c r="Y25" s="40">
        <f t="shared" si="4"/>
        <v>232</v>
      </c>
      <c r="Z25" s="40">
        <f>SUM(Z4:Z22)</f>
        <v>185</v>
      </c>
      <c r="AA25" s="40">
        <f>SUM(AA4:AA22)</f>
        <v>122</v>
      </c>
      <c r="AE25" s="44"/>
    </row>
    <row r="26" spans="1:31" s="24" customFormat="1" ht="33" customHeight="1" x14ac:dyDescent="0.25">
      <c r="A26" s="43"/>
      <c r="B26" s="52" t="s">
        <v>3229</v>
      </c>
      <c r="C26" s="31">
        <f>C23</f>
        <v>43</v>
      </c>
      <c r="D26" s="31">
        <f t="shared" ref="D26:Z27" si="5">D23</f>
        <v>2</v>
      </c>
      <c r="E26" s="31">
        <f t="shared" si="5"/>
        <v>6</v>
      </c>
      <c r="F26" s="31">
        <f t="shared" si="5"/>
        <v>0</v>
      </c>
      <c r="G26" s="31">
        <f>COUNTIFS(Total!X:X,$G$3,Total!W:W,B26,Total!O:O,DB!$G$5,Total!N:N,DB!$O$5,Total!M:M,DB!$G$9,Total!K:K,DB!$O$9,Total!C:C,$I$2)+COUNTIFS(Total!X:X,$G$3,Total!W:W,B26,Total!AA:AA,DB!$G$5,Total!AA:AA,DB!$O$5,Total!AA:AA,DB!$G$9,Total!AA:AA,DB!$O$9,Total!AA:AA,$I$2)+COUNTIFS(Total!X:X,$G$3,Total!W:W,B26,Total!O:O,DB!$G$5,Total!AA:AA,DB!$O$5,Total!AA:AA,DB!$G$9,Total!AA:AA,DB!$O$9,Total!AA:AA,$I$2)+COUNTIFS(Total!X:X,$G$3,Total!W:W,B26,Total!AA:AA,DB!$G$5,Total!N:N,DB!$O$5,Total!AA:AA,DB!$G$9,Total!AA:AA,DB!$O$9,Total!AA:AA,$I$2)+COUNTIFS(Total!X:X,$G$3,Total!W:W,B26,Total!AA:AA,DB!$G$5,Total!AA:AA,DB!$O$5,Total!M:M,DB!$G$9,Total!AA:AA,DB!$O$9,Total!AA:AA,$I$2)+COUNTIFS(Total!X:X,$G$3,Total!W:W,B26,Total!AA:AA,DB!$G$5,Total!AA:AA,DB!$O$5,Total!AA:AA,DB!$G$9,Total!K:K,DB!$O$9,Total!AA:AA,$I$2)+COUNTIFS(Total!X:X,$G$3,Total!W:W,B26,Total!AA:AA,DB!$G$5,Total!AA:AA,DB!$O$5,Total!AA:AA,DB!$G$9,Total!AA:AA,DB!$O$9,Total!C:C,$I$2)+COUNTIFS(Total!X:X,$G$3,Total!W:W,B26,Total!O:O,DB!$G$5,Total!N:N,DB!$O$5,Total!M:M,DB!$G$9,Total!AA:AA,DB!$O$9,Total!AA:AA,$I$2)+COUNTIFS(Total!X:X,$G$3,Total!W:W,B26,Total!O:O,DB!$G$5,Total!N:N,DB!$O$5,Total!AA:AA,DB!$G$9,Total!K:K,DB!$O$9,Total!AA:AA,$I$2)+COUNTIFS(Total!X:X,$G$3,Total!W:W,B26,Total!O:O,DB!$G$5,Total!N:N,DB!$O$5,Total!AA:AA,DB!$G$9,Total!AA:AA,DB!$O$9,Total!C:C,$I$2)+COUNTIFS(Total!X:X,$G$3,Total!W:W,B26,Total!O:O,DB!$G$5,Total!AA:AA,DB!$O$5,Total!M:M,DB!$G$9,Total!K:K,DB!$O$9,Total!AA:AA,$I$2)+COUNTIFS(Total!X:X,$G$3,Total!W:W,B26,Total!O:O,DB!$G$5,Total!AA:AA,DB!$O$5,Total!M:M,DB!$G$9,Total!AA:AA,DB!$O$9,Total!C:C,$I$2)+COUNTIFS(Total!X:X,$G$3,Total!W:W,B26,Total!O:O,DB!$G$5,Total!AA:AA,DB!$O$5,Total!AA:AA,DB!$G$9,Total!K:K,DB!$O$9,Total!C:C,$I$2)+COUNTIFS(Total!X:X,$G$3,Total!W:W,B26,Total!AA:AA,DB!$G$5,Total!N:N,DB!$O$5,Total!M:M,DB!$G$9,Total!K:K,DB!$O$9,Total!AA:AA,$I$2)+COUNTIFS(Total!X:X,$G$3,Total!W:W,B26,Total!AA:AA,DB!$G$5,Total!N:N,DB!$O$5,Total!M:M,DB!$G$9,Total!AA:AA,DB!$O$9,Total!C:C,$I$2)+COUNTIFS(Total!X:X,$G$3,Total!W:W,B26,Total!AA:AA,DB!$G$5,Total!N:N,DB!$O$5,Total!AA:AA,DB!$G$9,Total!K:K,DB!$O$9,Total!C:C,$I$2)+COUNTIFS(Total!X:X,$G$3,Total!W:W,B26,Total!AA:AA,DB!$G$5,Total!AA:AA,DB!$O$5,Total!M:M,DB!$G$9,Total!K:K,DB!$O$9,Total!C:C,$I$2)+COUNTIFS(Total!X:X,$G$3,Total!W:W,B26,Total!O:O,DB!$G$5,Total!N:N,DB!$O$5,Total!AA:AA,DB!$G$9,Total!AA:AA,DB!$O$9,Total!AA:AA,$I$2)+COUNTIFS(Total!X:X,$G$3,Total!W:W,B26,Total!O:O,DB!$G$5,Total!AA:AA,DB!$O$5,Total!M:M,DB!$G$9,Total!AA:AA,DB!$O$9,Total!AA:AA,$I$2)+COUNTIFS(Total!X:X,$G$3,Total!W:W,B26,Total!O:O,DB!$G$5,Total!AA:AA,DB!$O$5,Total!AA:AA,DB!$G$9,Total!K:K,DB!$O$9,Total!AA:AA,$I$2)+COUNTIFS(Total!X:X,$G$3,Total!W:W,B26,Total!O:O,DB!$G$5,Total!AA:AA,DB!$O$5,Total!AA:AA,DB!$G$9,Total!AA:AA,DB!$O$9,Total!C:C,$I$2)+COUNTIFS(Total!X:X,$G$3,Total!W:W,B26,Total!AA:AA,DB!$G$5,Total!N:N,DB!$O$5,Total!M:M,DB!$G$9,Total!AA:AA,DB!$O$9,Total!AA:AA,$I$2)+COUNTIFS(Total!X:X,$G$3,Total!W:W,B26,Total!AA:AA,DB!$G$5,Total!N:N,DB!$O$5,Total!AA:AA,DB!$G$9,Total!K:K,DB!$O$9,Total!AA:AA,$I$2)+COUNTIFS(Total!X:X,$G$3,Total!W:W,B26,Total!AA:AA,DB!$G$5,Total!N:N,DB!$O$5,Total!AA:AA,DB!$G$9,Total!AA:AA,DB!$O$9,Total!C:C,$I$2)+COUNTIFS(Total!X:X,$G$3,Total!W:W,B26,Total!AA:AA,DB!$G$5,Total!AA:AA,DB!$O$5,Total!M:M,DB!$G$9,Total!K:K,DB!$O$9,Total!AA:AA,$I$2)+COUNTIFS(Total!X:X,$G$3,Total!W:W,B26,Total!AA:AA,DB!$G$5,Total!AA:AA,DB!$O$5,Total!M:M,DB!$G$9,Total!AA:AA,DB!$O$9,Total!C:C,$I$2)+COUNTIFS(Total!X:X,$G$3,Total!W:W,B26,Total!AA:AA,DB!$G$5,Total!AA:AA,DB!$O$5,Total!AA:AA,DB!$G$9,Total!K:K,DB!$O$9,Total!C:C,$I$2)+COUNTIFS(Total!X:X,$G$3,Total!W:W,B26,Total!AA:AA,DB!$G$5,Total!N:N,DB!$O$5,Total!M:M,DB!$G$9,Total!K:K,DB!$O$9,Total!C:C,$I$2)+COUNTIFS(Total!X:X,$G$3,Total!W:W,B26,Total!O:O,DB!$G$5,Total!AA:AA,DB!$O$5,Total!M:M,DB!$G$9,Total!K:K,DB!$O$9,Total!C:C,$I$2)+COUNTIFS(Total!X:X,$G$3,Total!W:W,B26,Total!O:O,DB!$G$5,Total!N:N,DB!$O$5,Total!AA:AA,DB!$G$9,Total!K:K,DB!$O$9,Total!C:C,$I$2)+COUNTIFS(Total!X:X,$G$3,Total!W:W,B26,Total!O:O,DB!$G$5,Total!N:N,DB!$O$5,Total!M:M,DB!$G$9,Total!AA:AA,DB!$O$9,Total!C:C,$I$2)+COUNTIFS(Total!X:X,$G$3,Total!W:W,B26,Total!O:O,DB!$G$5,Total!N:N,DB!$O$5,Total!M:M,DB!$G$9,Total!K:K,DB!$O$9,Total!AA:AA,$I$2)</f>
        <v>0</v>
      </c>
      <c r="H26" s="31">
        <f t="shared" si="5"/>
        <v>0</v>
      </c>
      <c r="I26" s="31">
        <f t="shared" si="5"/>
        <v>2</v>
      </c>
      <c r="J26" s="31">
        <f t="shared" si="5"/>
        <v>2</v>
      </c>
      <c r="K26" s="31">
        <f t="shared" si="5"/>
        <v>4</v>
      </c>
      <c r="L26" s="31">
        <f t="shared" si="5"/>
        <v>8</v>
      </c>
      <c r="M26" s="31">
        <f t="shared" si="5"/>
        <v>6</v>
      </c>
      <c r="N26" s="31">
        <f t="shared" si="5"/>
        <v>0</v>
      </c>
      <c r="O26" s="31">
        <f t="shared" si="5"/>
        <v>2</v>
      </c>
      <c r="P26" s="31">
        <f t="shared" si="5"/>
        <v>1</v>
      </c>
      <c r="Q26" s="31">
        <f t="shared" si="5"/>
        <v>1</v>
      </c>
      <c r="R26" s="31">
        <f t="shared" si="5"/>
        <v>0</v>
      </c>
      <c r="S26" s="31">
        <f t="shared" si="5"/>
        <v>1</v>
      </c>
      <c r="T26" s="31">
        <f t="shared" si="5"/>
        <v>8</v>
      </c>
      <c r="U26" s="31">
        <f t="shared" si="5"/>
        <v>0</v>
      </c>
      <c r="V26" s="31">
        <f t="shared" si="5"/>
        <v>0</v>
      </c>
      <c r="W26" s="31">
        <f t="shared" si="5"/>
        <v>0</v>
      </c>
      <c r="X26" s="31">
        <f t="shared" si="5"/>
        <v>0</v>
      </c>
      <c r="Y26" s="31">
        <f t="shared" si="5"/>
        <v>43</v>
      </c>
      <c r="Z26" s="31">
        <f t="shared" si="5"/>
        <v>41</v>
      </c>
      <c r="AA26" s="31">
        <f t="shared" ref="AA26" si="6">Z26-E26</f>
        <v>35</v>
      </c>
      <c r="AE26" s="44"/>
    </row>
    <row r="27" spans="1:31" s="24" customFormat="1" ht="33" hidden="1" customHeight="1" x14ac:dyDescent="0.25">
      <c r="A27" s="43"/>
      <c r="B27" s="52" t="s">
        <v>3032</v>
      </c>
      <c r="C27" s="31">
        <f>C24</f>
        <v>0</v>
      </c>
      <c r="D27" s="31">
        <f t="shared" si="5"/>
        <v>0</v>
      </c>
      <c r="E27" s="31">
        <f t="shared" si="5"/>
        <v>0</v>
      </c>
      <c r="F27" s="31">
        <f t="shared" si="5"/>
        <v>0</v>
      </c>
      <c r="G27" s="31">
        <f>COUNTIFS(Total!X:X,$G$3,Total!W:W,B27,Total!O:O,DB!$G$5,Total!N:N,DB!$O$5,Total!M:M,DB!$G$9,Total!K:K,DB!$O$9,Total!C:C,$I$2)+COUNTIFS(Total!X:X,$G$3,Total!W:W,B27,Total!AA:AA,DB!$G$5,Total!AA:AA,DB!$O$5,Total!AA:AA,DB!$G$9,Total!AA:AA,DB!$O$9,Total!AA:AA,$I$2)+COUNTIFS(Total!X:X,$G$3,Total!W:W,B27,Total!O:O,DB!$G$5,Total!AA:AA,DB!$O$5,Total!AA:AA,DB!$G$9,Total!AA:AA,DB!$O$9,Total!AA:AA,$I$2)+COUNTIFS(Total!X:X,$G$3,Total!W:W,B27,Total!AA:AA,DB!$G$5,Total!N:N,DB!$O$5,Total!AA:AA,DB!$G$9,Total!AA:AA,DB!$O$9,Total!AA:AA,$I$2)+COUNTIFS(Total!X:X,$G$3,Total!W:W,B27,Total!AA:AA,DB!$G$5,Total!AA:AA,DB!$O$5,Total!M:M,DB!$G$9,Total!AA:AA,DB!$O$9,Total!AA:AA,$I$2)+COUNTIFS(Total!X:X,$G$3,Total!W:W,B27,Total!AA:AA,DB!$G$5,Total!AA:AA,DB!$O$5,Total!AA:AA,DB!$G$9,Total!K:K,DB!$O$9,Total!AA:AA,$I$2)+COUNTIFS(Total!X:X,$G$3,Total!W:W,B27,Total!AA:AA,DB!$G$5,Total!AA:AA,DB!$O$5,Total!AA:AA,DB!$G$9,Total!AA:AA,DB!$O$9,Total!C:C,$I$2)+COUNTIFS(Total!X:X,$G$3,Total!W:W,B27,Total!O:O,DB!$G$5,Total!N:N,DB!$O$5,Total!M:M,DB!$G$9,Total!AA:AA,DB!$O$9,Total!AA:AA,$I$2)+COUNTIFS(Total!X:X,$G$3,Total!W:W,B27,Total!O:O,DB!$G$5,Total!N:N,DB!$O$5,Total!AA:AA,DB!$G$9,Total!K:K,DB!$O$9,Total!AA:AA,$I$2)+COUNTIFS(Total!X:X,$G$3,Total!W:W,B27,Total!O:O,DB!$G$5,Total!N:N,DB!$O$5,Total!AA:AA,DB!$G$9,Total!AA:AA,DB!$O$9,Total!C:C,$I$2)+COUNTIFS(Total!X:X,$G$3,Total!W:W,B27,Total!O:O,DB!$G$5,Total!AA:AA,DB!$O$5,Total!M:M,DB!$G$9,Total!K:K,DB!$O$9,Total!AA:AA,$I$2)+COUNTIFS(Total!X:X,$G$3,Total!W:W,B27,Total!O:O,DB!$G$5,Total!AA:AA,DB!$O$5,Total!M:M,DB!$G$9,Total!AA:AA,DB!$O$9,Total!C:C,$I$2)+COUNTIFS(Total!X:X,$G$3,Total!W:W,B27,Total!O:O,DB!$G$5,Total!AA:AA,DB!$O$5,Total!AA:AA,DB!$G$9,Total!K:K,DB!$O$9,Total!C:C,$I$2)+COUNTIFS(Total!X:X,$G$3,Total!W:W,B27,Total!AA:AA,DB!$G$5,Total!N:N,DB!$O$5,Total!M:M,DB!$G$9,Total!K:K,DB!$O$9,Total!AA:AA,$I$2)+COUNTIFS(Total!X:X,$G$3,Total!W:W,B27,Total!AA:AA,DB!$G$5,Total!N:N,DB!$O$5,Total!M:M,DB!$G$9,Total!AA:AA,DB!$O$9,Total!C:C,$I$2)+COUNTIFS(Total!X:X,$G$3,Total!W:W,B27,Total!AA:AA,DB!$G$5,Total!N:N,DB!$O$5,Total!AA:AA,DB!$G$9,Total!K:K,DB!$O$9,Total!C:C,$I$2)+COUNTIFS(Total!X:X,$G$3,Total!W:W,B27,Total!AA:AA,DB!$G$5,Total!AA:AA,DB!$O$5,Total!M:M,DB!$G$9,Total!K:K,DB!$O$9,Total!C:C,$I$2)+COUNTIFS(Total!X:X,$G$3,Total!W:W,B27,Total!O:O,DB!$G$5,Total!N:N,DB!$O$5,Total!AA:AA,DB!$G$9,Total!AA:AA,DB!$O$9,Total!AA:AA,$I$2)+COUNTIFS(Total!X:X,$G$3,Total!W:W,B27,Total!O:O,DB!$G$5,Total!AA:AA,DB!$O$5,Total!M:M,DB!$G$9,Total!AA:AA,DB!$O$9,Total!AA:AA,$I$2)+COUNTIFS(Total!X:X,$G$3,Total!W:W,B27,Total!O:O,DB!$G$5,Total!AA:AA,DB!$O$5,Total!AA:AA,DB!$G$9,Total!K:K,DB!$O$9,Total!AA:AA,$I$2)+COUNTIFS(Total!X:X,$G$3,Total!W:W,B27,Total!O:O,DB!$G$5,Total!AA:AA,DB!$O$5,Total!AA:AA,DB!$G$9,Total!AA:AA,DB!$O$9,Total!C:C,$I$2)+COUNTIFS(Total!X:X,$G$3,Total!W:W,B27,Total!AA:AA,DB!$G$5,Total!N:N,DB!$O$5,Total!M:M,DB!$G$9,Total!AA:AA,DB!$O$9,Total!AA:AA,$I$2)+COUNTIFS(Total!X:X,$G$3,Total!W:W,B27,Total!AA:AA,DB!$G$5,Total!N:N,DB!$O$5,Total!AA:AA,DB!$G$9,Total!K:K,DB!$O$9,Total!AA:AA,$I$2)+COUNTIFS(Total!X:X,$G$3,Total!W:W,B27,Total!AA:AA,DB!$G$5,Total!N:N,DB!$O$5,Total!AA:AA,DB!$G$9,Total!AA:AA,DB!$O$9,Total!C:C,$I$2)+COUNTIFS(Total!X:X,$G$3,Total!W:W,B27,Total!AA:AA,DB!$G$5,Total!AA:AA,DB!$O$5,Total!M:M,DB!$G$9,Total!K:K,DB!$O$9,Total!AA:AA,$I$2)+COUNTIFS(Total!X:X,$G$3,Total!W:W,B27,Total!AA:AA,DB!$G$5,Total!AA:AA,DB!$O$5,Total!M:M,DB!$G$9,Total!AA:AA,DB!$O$9,Total!C:C,$I$2)+COUNTIFS(Total!X:X,$G$3,Total!W:W,B27,Total!AA:AA,DB!$G$5,Total!AA:AA,DB!$O$5,Total!AA:AA,DB!$G$9,Total!K:K,DB!$O$9,Total!C:C,$I$2)+COUNTIFS(Total!X:X,$G$3,Total!W:W,B27,Total!AA:AA,DB!$G$5,Total!N:N,DB!$O$5,Total!M:M,DB!$G$9,Total!K:K,DB!$O$9,Total!C:C,$I$2)+COUNTIFS(Total!X:X,$G$3,Total!W:W,B27,Total!O:O,DB!$G$5,Total!AA:AA,DB!$O$5,Total!M:M,DB!$G$9,Total!K:K,DB!$O$9,Total!C:C,$I$2)+COUNTIFS(Total!X:X,$G$3,Total!W:W,B27,Total!O:O,DB!$G$5,Total!N:N,DB!$O$5,Total!AA:AA,DB!$G$9,Total!K:K,DB!$O$9,Total!C:C,$I$2)+COUNTIFS(Total!X:X,$G$3,Total!W:W,B27,Total!O:O,DB!$G$5,Total!N:N,DB!$O$5,Total!M:M,DB!$G$9,Total!AA:AA,DB!$O$9,Total!C:C,$I$2)+COUNTIFS(Total!X:X,$G$3,Total!W:W,B27,Total!O:O,DB!$G$5,Total!N:N,DB!$O$5,Total!M:M,DB!$G$9,Total!K:K,DB!$O$9,Total!AA:AA,$I$2)</f>
        <v>0</v>
      </c>
      <c r="H27" s="31">
        <f t="shared" si="5"/>
        <v>0</v>
      </c>
      <c r="I27" s="31">
        <f t="shared" si="5"/>
        <v>0</v>
      </c>
      <c r="J27" s="31">
        <f t="shared" si="5"/>
        <v>0</v>
      </c>
      <c r="K27" s="31">
        <f t="shared" si="5"/>
        <v>0</v>
      </c>
      <c r="L27" s="31">
        <f t="shared" si="5"/>
        <v>0</v>
      </c>
      <c r="M27" s="31">
        <f t="shared" si="5"/>
        <v>0</v>
      </c>
      <c r="N27" s="31">
        <f t="shared" si="5"/>
        <v>0</v>
      </c>
      <c r="O27" s="31">
        <f t="shared" si="5"/>
        <v>0</v>
      </c>
      <c r="P27" s="31">
        <f t="shared" si="5"/>
        <v>0</v>
      </c>
      <c r="Q27" s="31">
        <f t="shared" si="5"/>
        <v>0</v>
      </c>
      <c r="R27" s="31">
        <f t="shared" si="5"/>
        <v>0</v>
      </c>
      <c r="S27" s="31">
        <f t="shared" si="5"/>
        <v>0</v>
      </c>
      <c r="T27" s="31">
        <f t="shared" si="5"/>
        <v>0</v>
      </c>
      <c r="U27" s="31">
        <f t="shared" si="5"/>
        <v>0</v>
      </c>
      <c r="V27" s="31">
        <f t="shared" si="5"/>
        <v>0</v>
      </c>
      <c r="W27" s="31">
        <f t="shared" si="5"/>
        <v>0</v>
      </c>
      <c r="X27" s="31">
        <f t="shared" si="5"/>
        <v>0</v>
      </c>
      <c r="Y27" s="31">
        <f t="shared" si="5"/>
        <v>0</v>
      </c>
      <c r="Z27" s="31">
        <f t="shared" si="5"/>
        <v>0</v>
      </c>
      <c r="AA27" s="31">
        <f t="shared" ref="AA27" si="7">Z27-E27</f>
        <v>0</v>
      </c>
      <c r="AE27" s="44"/>
    </row>
    <row r="28" spans="1:31" s="24" customFormat="1" ht="33" customHeight="1" x14ac:dyDescent="0.25">
      <c r="A28" s="58" t="s">
        <v>188</v>
      </c>
      <c r="B28" s="59"/>
      <c r="C28" s="40">
        <f>C25+C26+C27</f>
        <v>275</v>
      </c>
      <c r="D28" s="40">
        <f t="shared" ref="D28:AA28" si="8">D25+D26+D27</f>
        <v>49</v>
      </c>
      <c r="E28" s="40">
        <f t="shared" si="8"/>
        <v>69</v>
      </c>
      <c r="F28" s="40">
        <f t="shared" si="8"/>
        <v>0</v>
      </c>
      <c r="G28" s="40">
        <f t="shared" si="8"/>
        <v>5</v>
      </c>
      <c r="H28" s="40">
        <f t="shared" si="8"/>
        <v>11</v>
      </c>
      <c r="I28" s="40">
        <f t="shared" si="8"/>
        <v>7</v>
      </c>
      <c r="J28" s="40">
        <f t="shared" si="8"/>
        <v>4</v>
      </c>
      <c r="K28" s="40">
        <f t="shared" si="8"/>
        <v>67</v>
      </c>
      <c r="L28" s="40">
        <f t="shared" si="8"/>
        <v>11</v>
      </c>
      <c r="M28" s="40">
        <f t="shared" si="8"/>
        <v>6</v>
      </c>
      <c r="N28" s="40">
        <f t="shared" si="8"/>
        <v>0</v>
      </c>
      <c r="O28" s="40">
        <f t="shared" si="8"/>
        <v>2</v>
      </c>
      <c r="P28" s="40">
        <f t="shared" si="8"/>
        <v>1</v>
      </c>
      <c r="Q28" s="40">
        <f t="shared" si="8"/>
        <v>7</v>
      </c>
      <c r="R28" s="40">
        <f t="shared" si="8"/>
        <v>0</v>
      </c>
      <c r="S28" s="40">
        <f t="shared" si="8"/>
        <v>2</v>
      </c>
      <c r="T28" s="40">
        <f t="shared" si="8"/>
        <v>14</v>
      </c>
      <c r="U28" s="40">
        <f t="shared" si="8"/>
        <v>0</v>
      </c>
      <c r="V28" s="40">
        <f t="shared" si="8"/>
        <v>2</v>
      </c>
      <c r="W28" s="40">
        <f t="shared" si="8"/>
        <v>18</v>
      </c>
      <c r="X28" s="40">
        <f t="shared" si="8"/>
        <v>0</v>
      </c>
      <c r="Y28" s="40">
        <f t="shared" si="8"/>
        <v>275</v>
      </c>
      <c r="Z28" s="40">
        <f t="shared" si="8"/>
        <v>226</v>
      </c>
      <c r="AA28" s="40">
        <f t="shared" si="8"/>
        <v>157</v>
      </c>
      <c r="AE28" s="44"/>
    </row>
    <row r="29" spans="1:31" x14ac:dyDescent="0.3">
      <c r="Y29" s="51"/>
      <c r="Z29" s="51"/>
      <c r="AE29"/>
    </row>
    <row r="30" spans="1:31" x14ac:dyDescent="0.3">
      <c r="Y30" s="51"/>
      <c r="Z30" s="51"/>
      <c r="AE30" s="44"/>
    </row>
    <row r="31" spans="1:31" x14ac:dyDescent="0.3">
      <c r="E31" s="1"/>
      <c r="F31" s="1"/>
      <c r="G31" s="1"/>
      <c r="H31" s="1"/>
      <c r="I31" s="1"/>
      <c r="J31" s="1"/>
      <c r="K31" s="1"/>
      <c r="L31" s="1"/>
      <c r="M31" s="1"/>
      <c r="N31" s="1"/>
      <c r="O31" s="1"/>
      <c r="P31" s="1"/>
      <c r="Q31" s="1"/>
      <c r="R31" s="1"/>
      <c r="S31" s="1"/>
      <c r="T31" s="1"/>
      <c r="U31" s="1"/>
      <c r="V31" s="1"/>
      <c r="W31" s="1"/>
      <c r="X31" s="1"/>
      <c r="Y31" s="51"/>
      <c r="Z31" s="51"/>
      <c r="AE31" s="44"/>
    </row>
    <row r="32" spans="1:31" x14ac:dyDescent="0.3">
      <c r="I32" s="69"/>
      <c r="AE32" s="44"/>
    </row>
    <row r="33" spans="2:31" ht="47.25" hidden="1" customHeight="1" x14ac:dyDescent="0.25">
      <c r="B33" s="70" t="s">
        <v>2554</v>
      </c>
      <c r="C33" s="71">
        <f>SUM(D6:D22)+SUM(E6:E22)+D26+E26</f>
        <v>47</v>
      </c>
      <c r="I33" s="69"/>
      <c r="AE33" s="44"/>
    </row>
    <row r="34" spans="2:31" x14ac:dyDescent="0.3">
      <c r="I34" s="69"/>
      <c r="AE34"/>
    </row>
    <row r="35" spans="2:31" x14ac:dyDescent="0.3">
      <c r="AE35" s="44"/>
    </row>
    <row r="36" spans="2:31" x14ac:dyDescent="0.3">
      <c r="AE36" s="44"/>
    </row>
    <row r="37" spans="2:31" x14ac:dyDescent="0.3">
      <c r="AE37"/>
    </row>
    <row r="38" spans="2:31" x14ac:dyDescent="0.3">
      <c r="AE38" s="44"/>
    </row>
    <row r="39" spans="2:31" x14ac:dyDescent="0.3">
      <c r="AE39" s="44"/>
    </row>
    <row r="40" spans="2:31" x14ac:dyDescent="0.3">
      <c r="AE40"/>
    </row>
    <row r="41" spans="2:31" x14ac:dyDescent="0.3">
      <c r="AE41"/>
    </row>
    <row r="42" spans="2:31" x14ac:dyDescent="0.3">
      <c r="AE42" s="44"/>
    </row>
    <row r="43" spans="2:31" x14ac:dyDescent="0.3">
      <c r="AE43" s="44"/>
    </row>
    <row r="44" spans="2:31" x14ac:dyDescent="0.3">
      <c r="AE44" s="44"/>
    </row>
    <row r="45" spans="2:31" x14ac:dyDescent="0.3">
      <c r="AE45"/>
    </row>
    <row r="46" spans="2:31" x14ac:dyDescent="0.3">
      <c r="AE46" s="44"/>
    </row>
    <row r="47" spans="2:31" x14ac:dyDescent="0.3">
      <c r="AE47" s="44"/>
    </row>
    <row r="48" spans="2:31" x14ac:dyDescent="0.3">
      <c r="AE48" s="44"/>
    </row>
    <row r="49" spans="31:31" x14ac:dyDescent="0.3">
      <c r="AE49"/>
    </row>
    <row r="50" spans="31:31" x14ac:dyDescent="0.3">
      <c r="AE50" s="44"/>
    </row>
    <row r="51" spans="31:31" x14ac:dyDescent="0.3">
      <c r="AE51" s="44"/>
    </row>
    <row r="52" spans="31:31" x14ac:dyDescent="0.3">
      <c r="AE52" s="44"/>
    </row>
    <row r="53" spans="31:31" x14ac:dyDescent="0.3">
      <c r="AE53"/>
    </row>
    <row r="54" spans="31:31" x14ac:dyDescent="0.3">
      <c r="AE54"/>
    </row>
    <row r="55" spans="31:31" x14ac:dyDescent="0.3">
      <c r="AE55" s="48"/>
    </row>
    <row r="56" spans="31:31" x14ac:dyDescent="0.3">
      <c r="AE56" s="44"/>
    </row>
    <row r="57" spans="31:31" x14ac:dyDescent="0.3">
      <c r="AE57" s="44"/>
    </row>
  </sheetData>
  <mergeCells count="3">
    <mergeCell ref="A1:Z1"/>
    <mergeCell ref="C2:H2"/>
    <mergeCell ref="I2:M2"/>
  </mergeCells>
  <dataValidations count="1">
    <dataValidation type="list" allowBlank="1" showInputMessage="1" showErrorMessage="1" sqref="B2 I2" xr:uid="{353E1672-5469-4F84-BE42-C601FF5797BE}">
      <formula1>$AE$4:$AE$57</formula1>
    </dataValidation>
  </dataValidations>
  <pageMargins left="0.70866141732283472" right="0.31496062992125984" top="0.74803149606299213" bottom="0.74803149606299213" header="0.31496062992125984" footer="0.31496062992125984"/>
  <pageSetup paperSize="5" scale="5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8A35-358D-46AD-8293-A278101EDDBF}">
  <sheetPr codeName="Sheet5"/>
  <dimension ref="A1:AE57"/>
  <sheetViews>
    <sheetView topLeftCell="D1" zoomScale="70" zoomScaleNormal="70" workbookViewId="0">
      <pane ySplit="3" topLeftCell="A22" activePane="bottomLeft" state="frozen"/>
      <selection activeCell="I2" sqref="I2:M2"/>
      <selection pane="bottomLeft" activeCell="I2" sqref="I2:M2"/>
    </sheetView>
  </sheetViews>
  <sheetFormatPr defaultRowHeight="18.75" x14ac:dyDescent="0.3"/>
  <cols>
    <col min="1" max="1" width="9" style="46" customWidth="1"/>
    <col min="2" max="2" width="47.28515625" style="47" customWidth="1"/>
    <col min="3" max="3" width="11.5703125" customWidth="1"/>
    <col min="4" max="4" width="16" customWidth="1"/>
    <col min="5" max="5" width="11.5703125" customWidth="1"/>
    <col min="6" max="6" width="16" customWidth="1"/>
    <col min="7" max="7" width="11.5703125" customWidth="1"/>
    <col min="8" max="8" width="12" customWidth="1"/>
    <col min="9" max="9" width="9.42578125" customWidth="1"/>
    <col min="10" max="10" width="9.28515625" customWidth="1"/>
    <col min="11" max="11" width="14.28515625" customWidth="1"/>
    <col min="12" max="12" width="13.140625" customWidth="1"/>
    <col min="13" max="13" width="10.42578125" customWidth="1"/>
    <col min="14" max="15" width="10" customWidth="1"/>
    <col min="16" max="16" width="11" customWidth="1"/>
    <col min="17" max="17" width="11.7109375" customWidth="1"/>
    <col min="18" max="18" width="10" customWidth="1"/>
    <col min="19" max="19" width="10.42578125" customWidth="1"/>
    <col min="20" max="20" width="10.140625" customWidth="1"/>
    <col min="21" max="21" width="9.85546875" customWidth="1"/>
    <col min="22" max="22" width="13.5703125" customWidth="1"/>
    <col min="23" max="23" width="7.85546875" customWidth="1"/>
    <col min="24" max="24" width="9.140625" customWidth="1"/>
    <col min="25" max="25" width="11.42578125" customWidth="1"/>
    <col min="26" max="26" width="12" customWidth="1"/>
    <col min="30" max="30" width="30.42578125" style="47" hidden="1" customWidth="1"/>
    <col min="31" max="31" width="9.140625" customWidth="1"/>
  </cols>
  <sheetData>
    <row r="1" spans="1:31" ht="41.25" customHeight="1" x14ac:dyDescent="0.3">
      <c r="A1" s="149" t="s">
        <v>2566</v>
      </c>
      <c r="B1" s="149"/>
      <c r="C1" s="149"/>
      <c r="D1" s="149"/>
      <c r="E1" s="149"/>
      <c r="F1" s="149"/>
      <c r="G1" s="149"/>
      <c r="H1" s="149"/>
      <c r="I1" s="149"/>
      <c r="J1" s="149"/>
      <c r="K1" s="149"/>
      <c r="L1" s="149"/>
      <c r="M1" s="149"/>
      <c r="N1" s="149"/>
      <c r="O1" s="149"/>
      <c r="P1" s="149"/>
      <c r="Q1" s="149"/>
      <c r="R1" s="149"/>
      <c r="S1" s="149"/>
      <c r="T1" s="149"/>
      <c r="U1" s="149"/>
      <c r="V1" s="149"/>
      <c r="W1" s="149"/>
      <c r="X1" s="149"/>
      <c r="Y1" s="149"/>
    </row>
    <row r="2" spans="1:31" ht="36.75" customHeight="1" x14ac:dyDescent="0.25">
      <c r="B2" s="57"/>
      <c r="C2" s="148" t="s">
        <v>182</v>
      </c>
      <c r="D2" s="148"/>
      <c r="E2" s="148"/>
      <c r="F2" s="148"/>
      <c r="G2" s="148"/>
      <c r="H2" s="150" t="s">
        <v>34</v>
      </c>
      <c r="I2" s="150"/>
      <c r="J2" s="150"/>
      <c r="K2" s="150"/>
      <c r="L2" s="150"/>
      <c r="M2" s="56"/>
      <c r="N2" s="56"/>
      <c r="O2" s="56"/>
      <c r="P2" s="56"/>
      <c r="Q2" s="56"/>
      <c r="R2" s="56"/>
      <c r="S2" s="56"/>
      <c r="T2" s="56"/>
      <c r="U2" s="56"/>
      <c r="V2" s="56"/>
      <c r="W2" s="56"/>
      <c r="AD2"/>
      <c r="AE2" s="54" t="s">
        <v>2923</v>
      </c>
    </row>
    <row r="3" spans="1:31" ht="96" customHeight="1" x14ac:dyDescent="0.25">
      <c r="A3" s="41" t="s">
        <v>156</v>
      </c>
      <c r="B3" s="55" t="s">
        <v>187</v>
      </c>
      <c r="C3" s="22"/>
      <c r="D3" s="54" t="s">
        <v>2482</v>
      </c>
      <c r="E3" s="54" t="s">
        <v>33</v>
      </c>
      <c r="F3" s="78" t="s">
        <v>2664</v>
      </c>
      <c r="G3" s="54" t="s">
        <v>50</v>
      </c>
      <c r="H3" s="54" t="s">
        <v>141</v>
      </c>
      <c r="I3" s="54" t="s">
        <v>142</v>
      </c>
      <c r="J3" s="54" t="s">
        <v>112</v>
      </c>
      <c r="K3" s="54" t="s">
        <v>169</v>
      </c>
      <c r="L3" s="54" t="s">
        <v>168</v>
      </c>
      <c r="M3" s="54" t="s">
        <v>137</v>
      </c>
      <c r="N3" s="54" t="s">
        <v>175</v>
      </c>
      <c r="O3" s="54" t="s">
        <v>176</v>
      </c>
      <c r="P3" s="54" t="s">
        <v>177</v>
      </c>
      <c r="Q3" s="54" t="s">
        <v>40</v>
      </c>
      <c r="R3" s="54" t="s">
        <v>172</v>
      </c>
      <c r="S3" s="54" t="s">
        <v>173</v>
      </c>
      <c r="T3" s="54" t="s">
        <v>174</v>
      </c>
      <c r="U3" s="54" t="s">
        <v>139</v>
      </c>
      <c r="V3" s="54" t="s">
        <v>128</v>
      </c>
      <c r="W3" s="54" t="s">
        <v>138</v>
      </c>
      <c r="X3" s="22" t="s">
        <v>34</v>
      </c>
      <c r="Y3" s="22" t="s">
        <v>2483</v>
      </c>
      <c r="Z3" s="95" t="s">
        <v>2655</v>
      </c>
      <c r="AD3" s="41" t="s">
        <v>155</v>
      </c>
    </row>
    <row r="4" spans="1:31" ht="30" customHeight="1" x14ac:dyDescent="0.25">
      <c r="A4" s="43">
        <v>1</v>
      </c>
      <c r="B4" s="53" t="s">
        <v>33</v>
      </c>
      <c r="C4" s="31">
        <f>COUNTIFS(Total!W:W,B4,Total!O:O,DB!$G$5,Total!N:N,DB!$O$5,Total!M:M,DB!$G$9,Total!K:K,DB!$O$9,Total!B:B,$H$2)+COUNTIFS(Total!W:W,B4,Total!AA:AA,DB!$G$5,Total!AA:AA,DB!$O$5,Total!AA:AA,DB!$G$9,Total!AA:AA,DB!$O$9,Total!AA:AA,$H$2)+COUNTIFS(Total!W:W,B4,Total!O:O,DB!$G$5,Total!AA:AA,DB!$O$5,Total!AA:AA,DB!$G$9,Total!AA:AA,DB!$O$9,Total!AA:AA,$H$2)+COUNTIFS(Total!W:W,B4,Total!AA:AA,DB!$G$5,Total!N:N,DB!$O$5,Total!AA:AA,DB!$G$9,Total!AA:AA,DB!$O$9,Total!AA:AA,$H$2)+COUNTIFS(Total!W:W,B4,Total!AA:AA,DB!$G$5,Total!AA:AA,DB!$O$5,Total!M:M,DB!$G$9,Total!AA:AA,DB!$O$9,Total!AA:AA,$H$2)+COUNTIFS(Total!W:W,B4,Total!AA:AA,DB!$G$5,Total!AA:AA,DB!$O$5,Total!AA:AA,DB!$G$9,Total!K:K,DB!$O$9,Total!AA:AA,$H$2)+COUNTIFS(Total!W:W,B4,Total!AA:AA,DB!$G$5,Total!AA:AA,DB!$O$5,Total!AA:AA,DB!$G$9,Total!AA:AA,DB!$O$9,Total!B:B,$H$2)+COUNTIFS(Total!W:W,B4,Total!O:O,DB!$G$5,Total!N:N,DB!$O$5,Total!M:M,DB!$G$9,Total!AA:AA,DB!$O$9,Total!AA:AA,$H$2)+COUNTIFS(Total!W:W,B4,Total!O:O,DB!$G$5,Total!N:N,DB!$O$5,Total!AA:AA,DB!$G$9,Total!K:K,DB!$O$9,Total!AA:AA,$H$2)+COUNTIFS(Total!W:W,B4,Total!O:O,DB!$G$5,Total!N:N,DB!$O$5,Total!AA:AA,DB!$G$9,Total!AA:AA,DB!$O$9,Total!B:B,$H$2)+COUNTIFS(Total!W:W,B4,Total!O:O,DB!$G$5,Total!AA:AA,DB!$O$5,Total!M:M,DB!$G$9,Total!K:K,DB!$O$9,Total!AA:AA,$H$2)+COUNTIFS(Total!W:W,B4,Total!O:O,DB!$G$5,Total!AA:AA,DB!$O$5,Total!M:M,DB!$G$9,Total!AA:AA,DB!$O$9,Total!B:B,$H$2)+COUNTIFS(Total!W:W,B4,Total!O:O,DB!$G$5,Total!AA:AA,DB!$O$5,Total!AA:AA,DB!$G$9,Total!K:K,DB!$O$9,Total!B:B,$H$2)+COUNTIFS(Total!W:W,B4,Total!AA:AA,DB!$G$5,Total!N:N,DB!$O$5,Total!M:M,DB!$G$9,Total!K:K,DB!$O$9,Total!AA:AA,$H$2)+COUNTIFS(Total!W:W,B4,Total!AA:AA,DB!$G$5,Total!N:N,DB!$O$5,Total!M:M,DB!$G$9,Total!AA:AA,DB!$O$9,Total!B:B,$H$2)+COUNTIFS(Total!W:W,B4,Total!AA:AA,DB!$G$5,Total!N:N,DB!$O$5,Total!AA:AA,DB!$G$9,Total!K:K,DB!$O$9,Total!B:B,$H$2)+COUNTIFS(Total!W:W,B4,Total!AA:AA,DB!$G$5,Total!AA:AA,DB!$O$5,Total!M:M,DB!$G$9,Total!K:K,DB!$O$9,Total!B:B,$H$2)+COUNTIFS(Total!W:W,B4,Total!O:O,DB!$G$5,Total!N:N,DB!$O$5,Total!AA:AA,DB!$G$9,Total!AA:AA,DB!$O$9,Total!AA:AA,$H$2)+COUNTIFS(Total!W:W,B4,Total!O:O,DB!$G$5,Total!AA:AA,DB!$O$5,Total!M:M,DB!$G$9,Total!AA:AA,DB!$O$9,Total!AA:AA,$H$2)+COUNTIFS(Total!W:W,B4,Total!O:O,DB!$G$5,Total!AA:AA,DB!$O$5,Total!AA:AA,DB!$G$9,Total!K:K,DB!$O$9,Total!AA:AA,$H$2)+COUNTIFS(Total!W:W,B4,Total!O:O,DB!$G$5,Total!AA:AA,DB!$O$5,Total!AA:AA,DB!$G$9,Total!AA:AA,DB!$O$9,Total!B:B,$H$2)+COUNTIFS(Total!W:W,B4,Total!AA:AA,DB!$G$5,Total!N:N,DB!$O$5,Total!M:M,DB!$G$9,Total!AA:AA,DB!$O$9,Total!AA:AA,$H$2)+COUNTIFS(Total!W:W,B4,Total!AA:AA,DB!$G$5,Total!N:N,DB!$O$5,Total!AA:AA,DB!$G$9,Total!K:K,DB!$O$9,Total!AA:AA,$H$2)+COUNTIFS(Total!W:W,B4,Total!AA:AA,DB!$G$5,Total!N:N,DB!$O$5,Total!AA:AA,DB!$G$9,Total!AA:AA,DB!$O$9,Total!B:B,$H$2)+COUNTIFS(Total!W:W,B4,Total!AA:AA,DB!$G$5,Total!AA:AA,DB!$O$5,Total!M:M,DB!$G$9,Total!K:K,DB!$O$9,Total!AA:AA,$H$2)+COUNTIFS(Total!W:W,B4,Total!AA:AA,DB!$G$5,Total!AA:AA,DB!$O$5,Total!M:M,DB!$G$9,Total!AA:AA,DB!$O$9,Total!B:B,$H$2)+COUNTIFS(Total!W:W,B4,Total!AA:AA,DB!$G$5,Total!AA:AA,DB!$O$5,Total!AA:AA,DB!$G$9,Total!K:K,DB!$O$9,Total!B:B,$H$2)+COUNTIFS(Total!W:W,B4,Total!AA:AA,DB!$G$5,Total!N:N,DB!$O$5,Total!M:M,DB!$G$9,Total!K:K,DB!$O$9,Total!B:B,$H$2)+COUNTIFS(Total!W:W,B4,Total!O:O,DB!$G$5,Total!AA:AA,DB!$O$5,Total!M:M,DB!$G$9,Total!K:K,DB!$O$9,Total!B:B,$H$2)+COUNTIFS(Total!W:W,B4,Total!O:O,DB!$G$5,Total!N:N,DB!$O$5,Total!AA:AA,DB!$G$9,Total!K:K,DB!$O$9,Total!B:B,$H$2)+COUNTIFS(Total!W:W,B4,Total!O:O,DB!$G$5,Total!N:N,DB!$O$5,Total!M:M,DB!$G$9,Total!AA:AA,DB!$O$9,Total!B:B,$H$2)+COUNTIFS(Total!W:W,B4,Total!O:O,DB!$G$5,Total!N:N,DB!$O$5,Total!M:M,DB!$G$9,Total!K:K,DB!$O$9,Total!AA:AA,$H$2)</f>
        <v>647</v>
      </c>
      <c r="D4" s="31">
        <f>COUNTIFS(Total!X:X,$AE$2,Total!W:W,B4,Total!O:O,DB!$G$5,Total!N:N,DB!$O$5,Total!M:M,DB!$G$9,Total!K:K,DB!$O$9,Total!B:B,$H$2)+COUNTIFS(Total!X:X,$AE$2,Total!W:W,B4,Total!AA:AA,DB!$G$5,Total!AA:AA,DB!$O$5,Total!AA:AA,DB!$G$9,Total!AA:AA,DB!$O$9,Total!AA:AA,$H$2)+COUNTIFS(Total!X:X,$AE$2,Total!W:W,B4,Total!O:O,DB!$G$5,Total!AA:AA,DB!$O$5,Total!AA:AA,DB!$G$9,Total!AA:AA,DB!$O$9,Total!AA:AA,$H$2)+COUNTIFS(Total!X:X,$AE$2,Total!W:W,B4,Total!AA:AA,DB!$G$5,Total!N:N,DB!$O$5,Total!AA:AA,DB!$G$9,Total!AA:AA,DB!$O$9,Total!AA:AA,$H$2)+COUNTIFS(Total!X:X,$AE$2,Total!W:W,B4,Total!AA:AA,DB!$G$5,Total!AA:AA,DB!$O$5,Total!M:M,DB!$G$9,Total!AA:AA,DB!$O$9,Total!AA:AA,$H$2)+COUNTIFS(Total!X:X,$AE$2,Total!W:W,B4,Total!AA:AA,DB!$G$5,Total!AA:AA,DB!$O$5,Total!AA:AA,DB!$G$9,Total!K:K,DB!$O$9,Total!AA:AA,$H$2)+COUNTIFS(Total!X:X,$AE$2,Total!W:W,B4,Total!AA:AA,DB!$G$5,Total!AA:AA,DB!$O$5,Total!AA:AA,DB!$G$9,Total!AA:AA,DB!$O$9,Total!B:B,$H$2)+COUNTIFS(Total!X:X,$AE$2,Total!W:W,B4,Total!O:O,DB!$G$5,Total!N:N,DB!$O$5,Total!M:M,DB!$G$9,Total!AA:AA,DB!$O$9,Total!AA:AA,$H$2)+COUNTIFS(Total!X:X,$AE$2,Total!W:W,B4,Total!O:O,DB!$G$5,Total!N:N,DB!$O$5,Total!AA:AA,DB!$G$9,Total!K:K,DB!$O$9,Total!AA:AA,$H$2)+COUNTIFS(Total!X:X,$AE$2,Total!W:W,B4,Total!O:O,DB!$G$5,Total!N:N,DB!$O$5,Total!AA:AA,DB!$G$9,Total!AA:AA,DB!$O$9,Total!B:B,$H$2)+COUNTIFS(Total!X:X,$AE$2,Total!W:W,B4,Total!O:O,DB!$G$5,Total!AA:AA,DB!$O$5,Total!M:M,DB!$G$9,Total!K:K,DB!$O$9,Total!AA:AA,$H$2)+COUNTIFS(Total!X:X,$AE$2,Total!W:W,B4,Total!O:O,DB!$G$5,Total!AA:AA,DB!$O$5,Total!M:M,DB!$G$9,Total!AA:AA,DB!$O$9,Total!B:B,$H$2)+COUNTIFS(Total!X:X,$AE$2,Total!W:W,B4,Total!O:O,DB!$G$5,Total!AA:AA,DB!$O$5,Total!AA:AA,DB!$G$9,Total!K:K,DB!$O$9,Total!B:B,$H$2)+COUNTIFS(Total!X:X,$AE$2,Total!W:W,B4,Total!AA:AA,DB!$G$5,Total!N:N,DB!$O$5,Total!M:M,DB!$G$9,Total!K:K,DB!$O$9,Total!AA:AA,$H$2)+COUNTIFS(Total!X:X,$AE$2,Total!W:W,B4,Total!AA:AA,DB!$G$5,Total!N:N,DB!$O$5,Total!M:M,DB!$G$9,Total!AA:AA,DB!$O$9,Total!B:B,$H$2)+COUNTIFS(Total!X:X,$AE$2,Total!W:W,B4,Total!AA:AA,DB!$G$5,Total!N:N,DB!$O$5,Total!AA:AA,DB!$G$9,Total!K:K,DB!$O$9,Total!B:B,$H$2)+COUNTIFS(Total!X:X,$AE$2,Total!W:W,B4,Total!AA:AA,DB!$G$5,Total!AA:AA,DB!$O$5,Total!M:M,DB!$G$9,Total!K:K,DB!$O$9,Total!B:B,$H$2)+COUNTIFS(Total!X:X,$AE$2,Total!W:W,B4,Total!O:O,DB!$G$5,Total!N:N,DB!$O$5,Total!AA:AA,DB!$G$9,Total!AA:AA,DB!$O$9,Total!AA:AA,$H$2)+COUNTIFS(Total!X:X,$AE$2,Total!W:W,B4,Total!O:O,DB!$G$5,Total!AA:AA,DB!$O$5,Total!M:M,DB!$G$9,Total!AA:AA,DB!$O$9,Total!AA:AA,$H$2)+COUNTIFS(Total!X:X,$AE$2,Total!W:W,B4,Total!O:O,DB!$G$5,Total!AA:AA,DB!$O$5,Total!AA:AA,DB!$G$9,Total!K:K,DB!$O$9,Total!AA:AA,$H$2)+COUNTIFS(Total!X:X,$AE$2,Total!W:W,B4,Total!O:O,DB!$G$5,Total!AA:AA,DB!$O$5,Total!AA:AA,DB!$G$9,Total!AA:AA,DB!$O$9,Total!B:B,$H$2)+COUNTIFS(Total!X:X,$AE$2,Total!W:W,B4,Total!AA:AA,DB!$G$5,Total!N:N,DB!$O$5,Total!M:M,DB!$G$9,Total!AA:AA,DB!$O$9,Total!AA:AA,$H$2)+COUNTIFS(Total!X:X,$AE$2,Total!W:W,B4,Total!AA:AA,DB!$G$5,Total!N:N,DB!$O$5,Total!AA:AA,DB!$G$9,Total!K:K,DB!$O$9,Total!AA:AA,$H$2)+COUNTIFS(Total!X:X,$AE$2,Total!W:W,B4,Total!AA:AA,DB!$G$5,Total!N:N,DB!$O$5,Total!AA:AA,DB!$G$9,Total!AA:AA,DB!$O$9,Total!B:B,$H$2)+COUNTIFS(Total!X:X,$AE$2,Total!W:W,B4,Total!AA:AA,DB!$G$5,Total!AA:AA,DB!$O$5,Total!M:M,DB!$G$9,Total!K:K,DB!$O$9,Total!AA:AA,$H$2)+COUNTIFS(Total!X:X,$AE$2,Total!W:W,B4,Total!AA:AA,DB!$G$5,Total!AA:AA,DB!$O$5,Total!M:M,DB!$G$9,Total!AA:AA,DB!$O$9,Total!B:B,$H$2)+COUNTIFS(Total!X:X,$AE$2,Total!W:W,B4,Total!AA:AA,DB!$G$5,Total!AA:AA,DB!$O$5,Total!AA:AA,DB!$G$9,Total!K:K,DB!$O$9,Total!B:B,$H$2)+COUNTIFS(Total!X:X,$AE$2,Total!W:W,B4,Total!AA:AA,DB!$G$5,Total!N:N,DB!$O$5,Total!M:M,DB!$G$9,Total!K:K,DB!$O$9,Total!B:B,$H$2)+COUNTIFS(Total!X:X,$AE$2,Total!W:W,B4,Total!O:O,DB!$G$5,Total!AA:AA,DB!$O$5,Total!M:M,DB!$G$9,Total!K:K,DB!$O$9,Total!B:B,$H$2)+COUNTIFS(Total!X:X,$AE$2,Total!W:W,B4,Total!O:O,DB!$G$5,Total!N:N,DB!$O$5,Total!AA:AA,DB!$G$9,Total!K:K,DB!$O$9,Total!B:B,$H$2)+COUNTIFS(Total!X:X,$AE$2,Total!W:W,B4,Total!O:O,DB!$G$5,Total!N:N,DB!$O$5,Total!M:M,DB!$G$9,Total!AA:AA,DB!$O$9,Total!B:B,$H$2)+COUNTIFS(Total!X:X,$AE$2,Total!W:W,B4,Total!O:O,DB!$G$5,Total!N:N,DB!$O$5,Total!M:M,DB!$G$9,Total!K:K,DB!$O$9,Total!AA:AA,$H$2)</f>
        <v>178</v>
      </c>
      <c r="E4" s="31">
        <f>COUNTIFS(Total!X:X,$E$3,Total!W:W,B4,Total!O:O,DB!$G$5,Total!N:N,DB!$O$5,Total!M:M,DB!$G$9,Total!K:K,DB!$O$9,Total!B:B,$H$2)+COUNTIFS(Total!X:X,$E$3,Total!W:W,B4,Total!AA:AA,DB!$G$5,Total!AA:AA,DB!$O$5,Total!AA:AA,DB!$G$9,Total!AA:AA,DB!$O$9,Total!AA:AA,$H$2)+COUNTIFS(Total!X:X,$E$3,Total!W:W,B4,Total!O:O,DB!$G$5,Total!AA:AA,DB!$O$5,Total!AA:AA,DB!$G$9,Total!AA:AA,DB!$O$9,Total!AA:AA,$H$2)+COUNTIFS(Total!X:X,$E$3,Total!W:W,B4,Total!AA:AA,DB!$G$5,Total!N:N,DB!$O$5,Total!AA:AA,DB!$G$9,Total!AA:AA,DB!$O$9,Total!AA:AA,$H$2)+COUNTIFS(Total!X:X,$E$3,Total!W:W,B4,Total!AA:AA,DB!$G$5,Total!AA:AA,DB!$O$5,Total!M:M,DB!$G$9,Total!AA:AA,DB!$O$9,Total!AA:AA,$H$2)+COUNTIFS(Total!X:X,$E$3,Total!W:W,B4,Total!AA:AA,DB!$G$5,Total!AA:AA,DB!$O$5,Total!AA:AA,DB!$G$9,Total!K:K,DB!$O$9,Total!AA:AA,$H$2)+COUNTIFS(Total!X:X,$E$3,Total!W:W,B4,Total!AA:AA,DB!$G$5,Total!AA:AA,DB!$O$5,Total!AA:AA,DB!$G$9,Total!AA:AA,DB!$O$9,Total!B:B,$H$2)+COUNTIFS(Total!X:X,$E$3,Total!W:W,B4,Total!O:O,DB!$G$5,Total!N:N,DB!$O$5,Total!M:M,DB!$G$9,Total!AA:AA,DB!$O$9,Total!AA:AA,$H$2)+COUNTIFS(Total!X:X,$E$3,Total!W:W,B4,Total!O:O,DB!$G$5,Total!N:N,DB!$O$5,Total!AA:AA,DB!$G$9,Total!K:K,DB!$O$9,Total!AA:AA,$H$2)+COUNTIFS(Total!X:X,$E$3,Total!W:W,B4,Total!O:O,DB!$G$5,Total!N:N,DB!$O$5,Total!AA:AA,DB!$G$9,Total!AA:AA,DB!$O$9,Total!B:B,$H$2)+COUNTIFS(Total!X:X,$E$3,Total!W:W,B4,Total!O:O,DB!$G$5,Total!AA:AA,DB!$O$5,Total!M:M,DB!$G$9,Total!K:K,DB!$O$9,Total!AA:AA,$H$2)+COUNTIFS(Total!X:X,$E$3,Total!W:W,B4,Total!O:O,DB!$G$5,Total!AA:AA,DB!$O$5,Total!M:M,DB!$G$9,Total!AA:AA,DB!$O$9,Total!B:B,$H$2)+COUNTIFS(Total!X:X,$E$3,Total!W:W,B4,Total!O:O,DB!$G$5,Total!AA:AA,DB!$O$5,Total!AA:AA,DB!$G$9,Total!K:K,DB!$O$9,Total!B:B,$H$2)+COUNTIFS(Total!X:X,$E$3,Total!W:W,B4,Total!AA:AA,DB!$G$5,Total!N:N,DB!$O$5,Total!M:M,DB!$G$9,Total!K:K,DB!$O$9,Total!AA:AA,$H$2)+COUNTIFS(Total!X:X,$E$3,Total!W:W,B4,Total!AA:AA,DB!$G$5,Total!N:N,DB!$O$5,Total!M:M,DB!$G$9,Total!AA:AA,DB!$O$9,Total!B:B,$H$2)+COUNTIFS(Total!X:X,$E$3,Total!W:W,B4,Total!AA:AA,DB!$G$5,Total!N:N,DB!$O$5,Total!AA:AA,DB!$G$9,Total!K:K,DB!$O$9,Total!B:B,$H$2)+COUNTIFS(Total!X:X,$E$3,Total!W:W,B4,Total!AA:AA,DB!$G$5,Total!AA:AA,DB!$O$5,Total!M:M,DB!$G$9,Total!K:K,DB!$O$9,Total!B:B,$H$2)+COUNTIFS(Total!X:X,$E$3,Total!W:W,B4,Total!O:O,DB!$G$5,Total!N:N,DB!$O$5,Total!AA:AA,DB!$G$9,Total!AA:AA,DB!$O$9,Total!AA:AA,$H$2)+COUNTIFS(Total!X:X,$E$3,Total!W:W,B4,Total!O:O,DB!$G$5,Total!AA:AA,DB!$O$5,Total!M:M,DB!$G$9,Total!AA:AA,DB!$O$9,Total!AA:AA,$H$2)+COUNTIFS(Total!X:X,$E$3,Total!W:W,B4,Total!O:O,DB!$G$5,Total!AA:AA,DB!$O$5,Total!AA:AA,DB!$G$9,Total!K:K,DB!$O$9,Total!AA:AA,$H$2)+COUNTIFS(Total!X:X,$E$3,Total!W:W,B4,Total!O:O,DB!$G$5,Total!AA:AA,DB!$O$5,Total!AA:AA,DB!$G$9,Total!AA:AA,DB!$O$9,Total!B:B,$H$2)+COUNTIFS(Total!X:X,$E$3,Total!W:W,B4,Total!AA:AA,DB!$G$5,Total!N:N,DB!$O$5,Total!M:M,DB!$G$9,Total!AA:AA,DB!$O$9,Total!AA:AA,$H$2)+COUNTIFS(Total!X:X,$E$3,Total!W:W,B4,Total!AA:AA,DB!$G$5,Total!N:N,DB!$O$5,Total!AA:AA,DB!$G$9,Total!K:K,DB!$O$9,Total!AA:AA,$H$2)+COUNTIFS(Total!X:X,$E$3,Total!W:W,B4,Total!AA:AA,DB!$G$5,Total!N:N,DB!$O$5,Total!AA:AA,DB!$G$9,Total!AA:AA,DB!$O$9,Total!B:B,$H$2)+COUNTIFS(Total!X:X,$E$3,Total!W:W,B4,Total!AA:AA,DB!$G$5,Total!AA:AA,DB!$O$5,Total!M:M,DB!$G$9,Total!K:K,DB!$O$9,Total!AA:AA,$H$2)+COUNTIFS(Total!X:X,$E$3,Total!W:W,B4,Total!AA:AA,DB!$G$5,Total!AA:AA,DB!$O$5,Total!M:M,DB!$G$9,Total!AA:AA,DB!$O$9,Total!B:B,$H$2)+COUNTIFS(Total!X:X,$E$3,Total!W:W,B4,Total!AA:AA,DB!$G$5,Total!AA:AA,DB!$O$5,Total!AA:AA,DB!$G$9,Total!K:K,DB!$O$9,Total!B:B,$H$2)+COUNTIFS(Total!X:X,$E$3,Total!W:W,B4,Total!AA:AA,DB!$G$5,Total!N:N,DB!$O$5,Total!M:M,DB!$G$9,Total!K:K,DB!$O$9,Total!B:B,$H$2)+COUNTIFS(Total!X:X,$E$3,Total!W:W,B4,Total!O:O,DB!$G$5,Total!AA:AA,DB!$O$5,Total!M:M,DB!$G$9,Total!K:K,DB!$O$9,Total!B:B,$H$2)+COUNTIFS(Total!X:X,$E$3,Total!W:W,B4,Total!O:O,DB!$G$5,Total!N:N,DB!$O$5,Total!AA:AA,DB!$G$9,Total!K:K,DB!$O$9,Total!B:B,$H$2)+COUNTIFS(Total!X:X,$E$3,Total!W:W,B4,Total!O:O,DB!$G$5,Total!N:N,DB!$O$5,Total!M:M,DB!$G$9,Total!AA:AA,DB!$O$9,Total!B:B,$H$2)+COUNTIFS(Total!X:X,$E$3,Total!W:W,B4,Total!O:O,DB!$G$5,Total!N:N,DB!$O$5,Total!M:M,DB!$G$9,Total!K:K,DB!$O$9,Total!AA:AA,$H$2)</f>
        <v>464</v>
      </c>
      <c r="F4" s="31">
        <f>COUNTIFS(Total!X:X,$F$3,Total!W:W,B4,Total!O:O,DB!$G$5,Total!N:N,DB!$O$5,Total!M:M,DB!$G$9,Total!K:K,DB!$O$9,Total!B:B,$H$2)+COUNTIFS(Total!X:X,$F$3,Total!W:W,B4,Total!AA:AA,DB!$G$5,Total!AA:AA,DB!$O$5,Total!AA:AA,DB!$G$9,Total!AA:AA,DB!$O$9,Total!AA:AA,$H$2)+COUNTIFS(Total!X:X,$F$3,Total!W:W,B4,Total!O:O,DB!$G$5,Total!AA:AA,DB!$O$5,Total!AA:AA,DB!$G$9,Total!AA:AA,DB!$O$9,Total!AA:AA,$H$2)+COUNTIFS(Total!X:X,$F$3,Total!W:W,B4,Total!AA:AA,DB!$G$5,Total!N:N,DB!$O$5,Total!AA:AA,DB!$G$9,Total!AA:AA,DB!$O$9,Total!AA:AA,$H$2)+COUNTIFS(Total!X:X,$F$3,Total!W:W,B4,Total!AA:AA,DB!$G$5,Total!AA:AA,DB!$O$5,Total!M:M,DB!$G$9,Total!AA:AA,DB!$O$9,Total!AA:AA,$H$2)+COUNTIFS(Total!X:X,$F$3,Total!W:W,B4,Total!AA:AA,DB!$G$5,Total!AA:AA,DB!$O$5,Total!AA:AA,DB!$G$9,Total!K:K,DB!$O$9,Total!AA:AA,$H$2)+COUNTIFS(Total!X:X,$F$3,Total!W:W,B4,Total!AA:AA,DB!$G$5,Total!AA:AA,DB!$O$5,Total!AA:AA,DB!$G$9,Total!AA:AA,DB!$O$9,Total!B:B,$H$2)+COUNTIFS(Total!X:X,$F$3,Total!W:W,B4,Total!O:O,DB!$G$5,Total!N:N,DB!$O$5,Total!M:M,DB!$G$9,Total!AA:AA,DB!$O$9,Total!AA:AA,$H$2)+COUNTIFS(Total!X:X,$F$3,Total!W:W,B4,Total!O:O,DB!$G$5,Total!N:N,DB!$O$5,Total!AA:AA,DB!$G$9,Total!K:K,DB!$O$9,Total!AA:AA,$H$2)+COUNTIFS(Total!X:X,$F$3,Total!W:W,B4,Total!O:O,DB!$G$5,Total!N:N,DB!$O$5,Total!AA:AA,DB!$G$9,Total!AA:AA,DB!$O$9,Total!B:B,$H$2)+COUNTIFS(Total!X:X,$F$3,Total!W:W,B4,Total!O:O,DB!$G$5,Total!AA:AA,DB!$O$5,Total!M:M,DB!$G$9,Total!K:K,DB!$O$9,Total!AA:AA,$H$2)+COUNTIFS(Total!X:X,$F$3,Total!W:W,B4,Total!O:O,DB!$G$5,Total!AA:AA,DB!$O$5,Total!M:M,DB!$G$9,Total!AA:AA,DB!$O$9,Total!B:B,$H$2)+COUNTIFS(Total!X:X,$F$3,Total!W:W,B4,Total!O:O,DB!$G$5,Total!AA:AA,DB!$O$5,Total!AA:AA,DB!$G$9,Total!K:K,DB!$O$9,Total!B:B,$H$2)+COUNTIFS(Total!X:X,$F$3,Total!W:W,B4,Total!AA:AA,DB!$G$5,Total!N:N,DB!$O$5,Total!M:M,DB!$G$9,Total!K:K,DB!$O$9,Total!AA:AA,$H$2)+COUNTIFS(Total!X:X,$F$3,Total!W:W,B4,Total!AA:AA,DB!$G$5,Total!N:N,DB!$O$5,Total!M:M,DB!$G$9,Total!AA:AA,DB!$O$9,Total!B:B,$H$2)+COUNTIFS(Total!X:X,$F$3,Total!W:W,B4,Total!AA:AA,DB!$G$5,Total!N:N,DB!$O$5,Total!AA:AA,DB!$G$9,Total!K:K,DB!$O$9,Total!B:B,$H$2)+COUNTIFS(Total!X:X,$F$3,Total!W:W,B4,Total!AA:AA,DB!$G$5,Total!AA:AA,DB!$O$5,Total!M:M,DB!$G$9,Total!K:K,DB!$O$9,Total!B:B,$H$2)+COUNTIFS(Total!X:X,$F$3,Total!W:W,B4,Total!O:O,DB!$G$5,Total!N:N,DB!$O$5,Total!AA:AA,DB!$G$9,Total!AA:AA,DB!$O$9,Total!AA:AA,$H$2)+COUNTIFS(Total!X:X,$F$3,Total!W:W,B4,Total!O:O,DB!$G$5,Total!AA:AA,DB!$O$5,Total!M:M,DB!$G$9,Total!AA:AA,DB!$O$9,Total!AA:AA,$H$2)+COUNTIFS(Total!X:X,$F$3,Total!W:W,B4,Total!O:O,DB!$G$5,Total!AA:AA,DB!$O$5,Total!AA:AA,DB!$G$9,Total!K:K,DB!$O$9,Total!AA:AA,$H$2)+COUNTIFS(Total!X:X,$F$3,Total!W:W,B4,Total!O:O,DB!$G$5,Total!AA:AA,DB!$O$5,Total!AA:AA,DB!$G$9,Total!AA:AA,DB!$O$9,Total!B:B,$H$2)+COUNTIFS(Total!X:X,$F$3,Total!W:W,B4,Total!AA:AA,DB!$G$5,Total!N:N,DB!$O$5,Total!M:M,DB!$G$9,Total!AA:AA,DB!$O$9,Total!AA:AA,$H$2)+COUNTIFS(Total!X:X,$F$3,Total!W:W,B4,Total!AA:AA,DB!$G$5,Total!N:N,DB!$O$5,Total!AA:AA,DB!$G$9,Total!K:K,DB!$O$9,Total!AA:AA,$H$2)+COUNTIFS(Total!X:X,$F$3,Total!W:W,B4,Total!AA:AA,DB!$G$5,Total!N:N,DB!$O$5,Total!AA:AA,DB!$G$9,Total!AA:AA,DB!$O$9,Total!B:B,$H$2)+COUNTIFS(Total!X:X,$F$3,Total!W:W,B4,Total!AA:AA,DB!$G$5,Total!AA:AA,DB!$O$5,Total!M:M,DB!$G$9,Total!K:K,DB!$O$9,Total!AA:AA,$H$2)+COUNTIFS(Total!X:X,$F$3,Total!W:W,B4,Total!AA:AA,DB!$G$5,Total!AA:AA,DB!$O$5,Total!M:M,DB!$G$9,Total!AA:AA,DB!$O$9,Total!B:B,$H$2)+COUNTIFS(Total!X:X,$F$3,Total!W:W,B4,Total!AA:AA,DB!$G$5,Total!AA:AA,DB!$O$5,Total!AA:AA,DB!$G$9,Total!K:K,DB!$O$9,Total!B:B,$H$2)+COUNTIFS(Total!X:X,$F$3,Total!W:W,B4,Total!AA:AA,DB!$G$5,Total!N:N,DB!$O$5,Total!M:M,DB!$G$9,Total!K:K,DB!$O$9,Total!B:B,$H$2)+COUNTIFS(Total!X:X,$F$3,Total!W:W,B4,Total!O:O,DB!$G$5,Total!AA:AA,DB!$O$5,Total!M:M,DB!$G$9,Total!K:K,DB!$O$9,Total!B:B,$H$2)+COUNTIFS(Total!X:X,$F$3,Total!W:W,B4,Total!O:O,DB!$G$5,Total!N:N,DB!$O$5,Total!AA:AA,DB!$G$9,Total!K:K,DB!$O$9,Total!B:B,$H$2)+COUNTIFS(Total!X:X,$F$3,Total!W:W,B4,Total!O:O,DB!$G$5,Total!N:N,DB!$O$5,Total!M:M,DB!$G$9,Total!AA:AA,DB!$O$9,Total!B:B,$H$2)+COUNTIFS(Total!X:X,$F$3,Total!W:W,B4,Total!O:O,DB!$G$5,Total!N:N,DB!$O$5,Total!M:M,DB!$G$9,Total!K:K,DB!$O$9,Total!AA:AA,$H$2)</f>
        <v>5</v>
      </c>
      <c r="G4" s="31">
        <f>COUNTIFS(Total!X:X,$G$3,Total!W:W,B4,Total!O:O,DB!$G$5,Total!N:N,DB!$O$5,Total!M:M,DB!$G$9,Total!K:K,DB!$O$9,Total!B:B,$H$2)+COUNTIFS(Total!X:X,$G$3,Total!W:W,B4,Total!AA:AA,DB!$G$5,Total!AA:AA,DB!$O$5,Total!AA:AA,DB!$G$9,Total!AA:AA,DB!$O$9,Total!AA:AA,$H$2)+COUNTIFS(Total!X:X,$G$3,Total!W:W,B4,Total!O:O,DB!$G$5,Total!AA:AA,DB!$O$5,Total!AA:AA,DB!$G$9,Total!AA:AA,DB!$O$9,Total!AA:AA,$H$2)+COUNTIFS(Total!X:X,$G$3,Total!W:W,B4,Total!AA:AA,DB!$G$5,Total!N:N,DB!$O$5,Total!AA:AA,DB!$G$9,Total!AA:AA,DB!$O$9,Total!AA:AA,$H$2)+COUNTIFS(Total!X:X,$G$3,Total!W:W,B4,Total!AA:AA,DB!$G$5,Total!AA:AA,DB!$O$5,Total!M:M,DB!$G$9,Total!AA:AA,DB!$O$9,Total!AA:AA,$H$2)+COUNTIFS(Total!X:X,$G$3,Total!W:W,B4,Total!AA:AA,DB!$G$5,Total!AA:AA,DB!$O$5,Total!AA:AA,DB!$G$9,Total!K:K,DB!$O$9,Total!AA:AA,$H$2)+COUNTIFS(Total!X:X,$G$3,Total!W:W,B4,Total!AA:AA,DB!$G$5,Total!AA:AA,DB!$O$5,Total!AA:AA,DB!$G$9,Total!AA:AA,DB!$O$9,Total!B:B,$H$2)+COUNTIFS(Total!X:X,$G$3,Total!W:W,B4,Total!O:O,DB!$G$5,Total!N:N,DB!$O$5,Total!M:M,DB!$G$9,Total!AA:AA,DB!$O$9,Total!AA:AA,$H$2)+COUNTIFS(Total!X:X,$G$3,Total!W:W,B4,Total!O:O,DB!$G$5,Total!N:N,DB!$O$5,Total!AA:AA,DB!$G$9,Total!K:K,DB!$O$9,Total!AA:AA,$H$2)+COUNTIFS(Total!X:X,$G$3,Total!W:W,B4,Total!O:O,DB!$G$5,Total!N:N,DB!$O$5,Total!AA:AA,DB!$G$9,Total!AA:AA,DB!$O$9,Total!B:B,$H$2)+COUNTIFS(Total!X:X,$G$3,Total!W:W,B4,Total!O:O,DB!$G$5,Total!AA:AA,DB!$O$5,Total!M:M,DB!$G$9,Total!K:K,DB!$O$9,Total!AA:AA,$H$2)+COUNTIFS(Total!X:X,$G$3,Total!W:W,B4,Total!O:O,DB!$G$5,Total!AA:AA,DB!$O$5,Total!M:M,DB!$G$9,Total!AA:AA,DB!$O$9,Total!B:B,$H$2)+COUNTIFS(Total!X:X,$G$3,Total!W:W,B4,Total!O:O,DB!$G$5,Total!AA:AA,DB!$O$5,Total!AA:AA,DB!$G$9,Total!K:K,DB!$O$9,Total!B:B,$H$2)+COUNTIFS(Total!X:X,$G$3,Total!W:W,B4,Total!AA:AA,DB!$G$5,Total!N:N,DB!$O$5,Total!M:M,DB!$G$9,Total!K:K,DB!$O$9,Total!AA:AA,$H$2)+COUNTIFS(Total!X:X,$G$3,Total!W:W,B4,Total!AA:AA,DB!$G$5,Total!N:N,DB!$O$5,Total!M:M,DB!$G$9,Total!AA:AA,DB!$O$9,Total!B:B,$H$2)+COUNTIFS(Total!X:X,$G$3,Total!W:W,B4,Total!AA:AA,DB!$G$5,Total!N:N,DB!$O$5,Total!AA:AA,DB!$G$9,Total!K:K,DB!$O$9,Total!B:B,$H$2)+COUNTIFS(Total!X:X,$G$3,Total!W:W,B4,Total!AA:AA,DB!$G$5,Total!AA:AA,DB!$O$5,Total!M:M,DB!$G$9,Total!K:K,DB!$O$9,Total!B:B,$H$2)+COUNTIFS(Total!X:X,$G$3,Total!W:W,B4,Total!O:O,DB!$G$5,Total!N:N,DB!$O$5,Total!AA:AA,DB!$G$9,Total!AA:AA,DB!$O$9,Total!AA:AA,$H$2)+COUNTIFS(Total!X:X,$G$3,Total!W:W,B4,Total!O:O,DB!$G$5,Total!AA:AA,DB!$O$5,Total!M:M,DB!$G$9,Total!AA:AA,DB!$O$9,Total!AA:AA,$H$2)+COUNTIFS(Total!X:X,$G$3,Total!W:W,B4,Total!O:O,DB!$G$5,Total!AA:AA,DB!$O$5,Total!AA:AA,DB!$G$9,Total!K:K,DB!$O$9,Total!AA:AA,$H$2)+COUNTIFS(Total!X:X,$G$3,Total!W:W,B4,Total!O:O,DB!$G$5,Total!AA:AA,DB!$O$5,Total!AA:AA,DB!$G$9,Total!AA:AA,DB!$O$9,Total!B:B,$H$2)+COUNTIFS(Total!X:X,$G$3,Total!W:W,B4,Total!AA:AA,DB!$G$5,Total!N:N,DB!$O$5,Total!M:M,DB!$G$9,Total!AA:AA,DB!$O$9,Total!AA:AA,$H$2)+COUNTIFS(Total!X:X,$G$3,Total!W:W,B4,Total!AA:AA,DB!$G$5,Total!N:N,DB!$O$5,Total!AA:AA,DB!$G$9,Total!K:K,DB!$O$9,Total!AA:AA,$H$2)+COUNTIFS(Total!X:X,$G$3,Total!W:W,B4,Total!AA:AA,DB!$G$5,Total!N:N,DB!$O$5,Total!AA:AA,DB!$G$9,Total!AA:AA,DB!$O$9,Total!B:B,$H$2)+COUNTIFS(Total!X:X,$G$3,Total!W:W,B4,Total!AA:AA,DB!$G$5,Total!AA:AA,DB!$O$5,Total!M:M,DB!$G$9,Total!K:K,DB!$O$9,Total!AA:AA,$H$2)+COUNTIFS(Total!X:X,$G$3,Total!W:W,B4,Total!AA:AA,DB!$G$5,Total!AA:AA,DB!$O$5,Total!M:M,DB!$G$9,Total!AA:AA,DB!$O$9,Total!B:B,$H$2)+COUNTIFS(Total!X:X,$G$3,Total!W:W,B4,Total!AA:AA,DB!$G$5,Total!AA:AA,DB!$O$5,Total!AA:AA,DB!$G$9,Total!K:K,DB!$O$9,Total!B:B,$H$2)+COUNTIFS(Total!X:X,$G$3,Total!W:W,B4,Total!AA:AA,DB!$G$5,Total!N:N,DB!$O$5,Total!M:M,DB!$G$9,Total!K:K,DB!$O$9,Total!B:B,$H$2)+COUNTIFS(Total!X:X,$G$3,Total!W:W,B4,Total!O:O,DB!$G$5,Total!AA:AA,DB!$O$5,Total!M:M,DB!$G$9,Total!K:K,DB!$O$9,Total!B:B,$H$2)+COUNTIFS(Total!X:X,$G$3,Total!W:W,B4,Total!O:O,DB!$G$5,Total!N:N,DB!$O$5,Total!AA:AA,DB!$G$9,Total!K:K,DB!$O$9,Total!B:B,$H$2)+COUNTIFS(Total!X:X,$G$3,Total!W:W,B4,Total!O:O,DB!$G$5,Total!N:N,DB!$O$5,Total!M:M,DB!$G$9,Total!AA:AA,DB!$O$9,Total!B:B,$H$2)+COUNTIFS(Total!X:X,$G$3,Total!W:W,B4,Total!O:O,DB!$G$5,Total!N:N,DB!$O$5,Total!M:M,DB!$G$9,Total!K:K,DB!$O$9,Total!AA:AA,$H$2)</f>
        <v>0</v>
      </c>
      <c r="H4" s="31">
        <f>COUNTIFS(Total!X:X,$H$3,Total!W:W,B4,Total!O:O,DB!$G$5,Total!N:N,DB!$O$5,Total!M:M,DB!$G$9,Total!K:K,DB!$O$9,Total!B:B,$H$2)+COUNTIFS(Total!X:X,$H$3,Total!W:W,B4,Total!AA:AA,DB!$G$5,Total!AA:AA,DB!$O$5,Total!AA:AA,DB!$G$9,Total!AA:AA,DB!$O$9,Total!AA:AA,$H$2)+COUNTIFS(Total!X:X,$H$3,Total!W:W,B4,Total!O:O,DB!$G$5,Total!AA:AA,DB!$O$5,Total!AA:AA,DB!$G$9,Total!AA:AA,DB!$O$9,Total!AA:AA,$H$2)+COUNTIFS(Total!X:X,$H$3,Total!W:W,B4,Total!AA:AA,DB!$G$5,Total!N:N,DB!$O$5,Total!AA:AA,DB!$G$9,Total!AA:AA,DB!$O$9,Total!AA:AA,$H$2)+COUNTIFS(Total!X:X,$H$3,Total!W:W,B4,Total!AA:AA,DB!$G$5,Total!AA:AA,DB!$O$5,Total!M:M,DB!$G$9,Total!AA:AA,DB!$O$9,Total!AA:AA,$H$2)+COUNTIFS(Total!X:X,$H$3,Total!W:W,B4,Total!AA:AA,DB!$G$5,Total!AA:AA,DB!$O$5,Total!AA:AA,DB!$G$9,Total!K:K,DB!$O$9,Total!AA:AA,$H$2)+COUNTIFS(Total!X:X,$H$3,Total!W:W,B4,Total!AA:AA,DB!$G$5,Total!AA:AA,DB!$O$5,Total!AA:AA,DB!$G$9,Total!AA:AA,DB!$O$9,Total!B:B,$H$2)+COUNTIFS(Total!X:X,$H$3,Total!W:W,B4,Total!O:O,DB!$G$5,Total!N:N,DB!$O$5,Total!M:M,DB!$G$9,Total!AA:AA,DB!$O$9,Total!AA:AA,$H$2)+COUNTIFS(Total!X:X,$H$3,Total!W:W,B4,Total!O:O,DB!$G$5,Total!N:N,DB!$O$5,Total!AA:AA,DB!$G$9,Total!K:K,DB!$O$9,Total!AA:AA,$H$2)+COUNTIFS(Total!X:X,$H$3,Total!W:W,B4,Total!O:O,DB!$G$5,Total!N:N,DB!$O$5,Total!AA:AA,DB!$G$9,Total!AA:AA,DB!$O$9,Total!B:B,$H$2)+COUNTIFS(Total!X:X,$H$3,Total!W:W,B4,Total!O:O,DB!$G$5,Total!AA:AA,DB!$O$5,Total!M:M,DB!$G$9,Total!K:K,DB!$O$9,Total!AA:AA,$H$2)+COUNTIFS(Total!X:X,$H$3,Total!W:W,B4,Total!O:O,DB!$G$5,Total!AA:AA,DB!$O$5,Total!M:M,DB!$G$9,Total!AA:AA,DB!$O$9,Total!B:B,$H$2)+COUNTIFS(Total!X:X,$H$3,Total!W:W,B4,Total!O:O,DB!$G$5,Total!AA:AA,DB!$O$5,Total!AA:AA,DB!$G$9,Total!K:K,DB!$O$9,Total!B:B,$H$2)+COUNTIFS(Total!X:X,$H$3,Total!W:W,B4,Total!AA:AA,DB!$G$5,Total!N:N,DB!$O$5,Total!M:M,DB!$G$9,Total!K:K,DB!$O$9,Total!AA:AA,$H$2)+COUNTIFS(Total!X:X,$H$3,Total!W:W,B4,Total!AA:AA,DB!$G$5,Total!N:N,DB!$O$5,Total!M:M,DB!$G$9,Total!AA:AA,DB!$O$9,Total!B:B,$H$2)+COUNTIFS(Total!X:X,$H$3,Total!W:W,B4,Total!AA:AA,DB!$G$5,Total!N:N,DB!$O$5,Total!AA:AA,DB!$G$9,Total!K:K,DB!$O$9,Total!B:B,$H$2)+COUNTIFS(Total!X:X,$H$3,Total!W:W,B4,Total!AA:AA,DB!$G$5,Total!AA:AA,DB!$O$5,Total!M:M,DB!$G$9,Total!K:K,DB!$O$9,Total!B:B,$H$2)+COUNTIFS(Total!X:X,$H$3,Total!W:W,B4,Total!O:O,DB!$G$5,Total!N:N,DB!$O$5,Total!AA:AA,DB!$G$9,Total!AA:AA,DB!$O$9,Total!AA:AA,$H$2)+COUNTIFS(Total!X:X,$H$3,Total!W:W,B4,Total!O:O,DB!$G$5,Total!AA:AA,DB!$O$5,Total!M:M,DB!$G$9,Total!AA:AA,DB!$O$9,Total!AA:AA,$H$2)+COUNTIFS(Total!X:X,$H$3,Total!W:W,B4,Total!O:O,DB!$G$5,Total!AA:AA,DB!$O$5,Total!AA:AA,DB!$G$9,Total!K:K,DB!$O$9,Total!AA:AA,$H$2)+COUNTIFS(Total!X:X,$H$3,Total!W:W,B4,Total!O:O,DB!$G$5,Total!AA:AA,DB!$O$5,Total!AA:AA,DB!$G$9,Total!AA:AA,DB!$O$9,Total!B:B,$H$2)+COUNTIFS(Total!X:X,$H$3,Total!W:W,B4,Total!AA:AA,DB!$G$5,Total!N:N,DB!$O$5,Total!M:M,DB!$G$9,Total!AA:AA,DB!$O$9,Total!AA:AA,$H$2)+COUNTIFS(Total!X:X,$H$3,Total!W:W,B4,Total!AA:AA,DB!$G$5,Total!N:N,DB!$O$5,Total!AA:AA,DB!$G$9,Total!K:K,DB!$O$9,Total!AA:AA,$H$2)+COUNTIFS(Total!X:X,$H$3,Total!W:W,B4,Total!AA:AA,DB!$G$5,Total!N:N,DB!$O$5,Total!AA:AA,DB!$G$9,Total!AA:AA,DB!$O$9,Total!B:B,$H$2)+COUNTIFS(Total!X:X,$H$3,Total!W:W,B4,Total!AA:AA,DB!$G$5,Total!AA:AA,DB!$O$5,Total!M:M,DB!$G$9,Total!K:K,DB!$O$9,Total!AA:AA,$H$2)+COUNTIFS(Total!X:X,$H$3,Total!W:W,B4,Total!AA:AA,DB!$G$5,Total!AA:AA,DB!$O$5,Total!M:M,DB!$G$9,Total!AA:AA,DB!$O$9,Total!B:B,$H$2)+COUNTIFS(Total!X:X,$H$3,Total!W:W,B4,Total!AA:AA,DB!$G$5,Total!AA:AA,DB!$O$5,Total!AA:AA,DB!$G$9,Total!K:K,DB!$O$9,Total!B:B,$H$2)+COUNTIFS(Total!X:X,$H$3,Total!W:W,B4,Total!AA:AA,DB!$G$5,Total!N:N,DB!$O$5,Total!M:M,DB!$G$9,Total!K:K,DB!$O$9,Total!B:B,$H$2)+COUNTIFS(Total!X:X,$H$3,Total!W:W,B4,Total!O:O,DB!$G$5,Total!AA:AA,DB!$O$5,Total!M:M,DB!$G$9,Total!K:K,DB!$O$9,Total!B:B,$H$2)+COUNTIFS(Total!X:X,$H$3,Total!W:W,B4,Total!O:O,DB!$G$5,Total!N:N,DB!$O$5,Total!AA:AA,DB!$G$9,Total!K:K,DB!$O$9,Total!B:B,$H$2)+COUNTIFS(Total!X:X,$H$3,Total!W:W,B4,Total!O:O,DB!$G$5,Total!N:N,DB!$O$5,Total!M:M,DB!$G$9,Total!AA:AA,DB!$O$9,Total!B:B,$H$2)+COUNTIFS(Total!X:X,$H$3,Total!W:W,B4,Total!O:O,DB!$G$5,Total!N:N,DB!$O$5,Total!M:M,DB!$G$9,Total!K:K,DB!$O$9,Total!AA:AA,$H$2)</f>
        <v>0</v>
      </c>
      <c r="I4" s="31">
        <f>COUNTIFS(Total!X:X,$I$3,Total!W:W,B4,Total!O:O,DB!$G$5,Total!N:N,DB!$O$5,Total!M:M,DB!$G$9,Total!K:K,DB!$O$9,Total!B:B,$H$2)+COUNTIFS(Total!X:X,$I$3,Total!W:W,B4,Total!AA:AA,DB!$G$5,Total!AA:AA,DB!$O$5,Total!AA:AA,DB!$G$9,Total!AA:AA,DB!$O$9,Total!AA:AA,$H$2)+COUNTIFS(Total!X:X,$I$3,Total!W:W,B4,Total!O:O,DB!$G$5,Total!AA:AA,DB!$O$5,Total!AA:AA,DB!$G$9,Total!AA:AA,DB!$O$9,Total!AA:AA,$H$2)+COUNTIFS(Total!X:X,$I$3,Total!W:W,B4,Total!AA:AA,DB!$G$5,Total!N:N,DB!$O$5,Total!AA:AA,DB!$G$9,Total!AA:AA,DB!$O$9,Total!AA:AA,$H$2)+COUNTIFS(Total!X:X,$I$3,Total!W:W,B4,Total!AA:AA,DB!$G$5,Total!AA:AA,DB!$O$5,Total!M:M,DB!$G$9,Total!AA:AA,DB!$O$9,Total!AA:AA,$H$2)+COUNTIFS(Total!X:X,$I$3,Total!W:W,B4,Total!AA:AA,DB!$G$5,Total!AA:AA,DB!$O$5,Total!AA:AA,DB!$G$9,Total!K:K,DB!$O$9,Total!AA:AA,$H$2)+COUNTIFS(Total!X:X,$I$3,Total!W:W,B4,Total!AA:AA,DB!$G$5,Total!AA:AA,DB!$O$5,Total!AA:AA,DB!$G$9,Total!AA:AA,DB!$O$9,Total!B:B,$H$2)+COUNTIFS(Total!X:X,$I$3,Total!W:W,B4,Total!O:O,DB!$G$5,Total!N:N,DB!$O$5,Total!M:M,DB!$G$9,Total!AA:AA,DB!$O$9,Total!AA:AA,$H$2)+COUNTIFS(Total!X:X,$I$3,Total!W:W,B4,Total!O:O,DB!$G$5,Total!N:N,DB!$O$5,Total!AA:AA,DB!$G$9,Total!K:K,DB!$O$9,Total!AA:AA,$H$2)+COUNTIFS(Total!X:X,$I$3,Total!W:W,B4,Total!O:O,DB!$G$5,Total!N:N,DB!$O$5,Total!AA:AA,DB!$G$9,Total!AA:AA,DB!$O$9,Total!B:B,$H$2)+COUNTIFS(Total!X:X,$I$3,Total!W:W,B4,Total!O:O,DB!$G$5,Total!AA:AA,DB!$O$5,Total!M:M,DB!$G$9,Total!K:K,DB!$O$9,Total!AA:AA,$H$2)+COUNTIFS(Total!X:X,$I$3,Total!W:W,B4,Total!O:O,DB!$G$5,Total!AA:AA,DB!$O$5,Total!M:M,DB!$G$9,Total!AA:AA,DB!$O$9,Total!B:B,$H$2)+COUNTIFS(Total!X:X,$I$3,Total!W:W,B4,Total!O:O,DB!$G$5,Total!AA:AA,DB!$O$5,Total!AA:AA,DB!$G$9,Total!K:K,DB!$O$9,Total!B:B,$H$2)+COUNTIFS(Total!X:X,$I$3,Total!W:W,B4,Total!AA:AA,DB!$G$5,Total!N:N,DB!$O$5,Total!M:M,DB!$G$9,Total!K:K,DB!$O$9,Total!AA:AA,$H$2)+COUNTIFS(Total!X:X,$I$3,Total!W:W,B4,Total!AA:AA,DB!$G$5,Total!N:N,DB!$O$5,Total!M:M,DB!$G$9,Total!AA:AA,DB!$O$9,Total!B:B,$H$2)+COUNTIFS(Total!X:X,$I$3,Total!W:W,B4,Total!AA:AA,DB!$G$5,Total!N:N,DB!$O$5,Total!AA:AA,DB!$G$9,Total!K:K,DB!$O$9,Total!B:B,$H$2)+COUNTIFS(Total!X:X,$I$3,Total!W:W,B4,Total!AA:AA,DB!$G$5,Total!AA:AA,DB!$O$5,Total!M:M,DB!$G$9,Total!K:K,DB!$O$9,Total!B:B,$H$2)+COUNTIFS(Total!X:X,$I$3,Total!W:W,B4,Total!O:O,DB!$G$5,Total!N:N,DB!$O$5,Total!AA:AA,DB!$G$9,Total!AA:AA,DB!$O$9,Total!AA:AA,$H$2)+COUNTIFS(Total!X:X,$I$3,Total!W:W,B4,Total!O:O,DB!$G$5,Total!AA:AA,DB!$O$5,Total!M:M,DB!$G$9,Total!AA:AA,DB!$O$9,Total!AA:AA,$H$2)+COUNTIFS(Total!X:X,$I$3,Total!W:W,B4,Total!O:O,DB!$G$5,Total!AA:AA,DB!$O$5,Total!AA:AA,DB!$G$9,Total!K:K,DB!$O$9,Total!AA:AA,$H$2)+COUNTIFS(Total!X:X,$I$3,Total!W:W,B4,Total!O:O,DB!$G$5,Total!AA:AA,DB!$O$5,Total!AA:AA,DB!$G$9,Total!AA:AA,DB!$O$9,Total!B:B,$H$2)+COUNTIFS(Total!X:X,$I$3,Total!W:W,B4,Total!AA:AA,DB!$G$5,Total!N:N,DB!$O$5,Total!M:M,DB!$G$9,Total!AA:AA,DB!$O$9,Total!AA:AA,$H$2)+COUNTIFS(Total!X:X,$I$3,Total!W:W,B4,Total!AA:AA,DB!$G$5,Total!N:N,DB!$O$5,Total!AA:AA,DB!$G$9,Total!K:K,DB!$O$9,Total!AA:AA,$H$2)+COUNTIFS(Total!X:X,$I$3,Total!W:W,B4,Total!AA:AA,DB!$G$5,Total!N:N,DB!$O$5,Total!AA:AA,DB!$G$9,Total!AA:AA,DB!$O$9,Total!B:B,$H$2)+COUNTIFS(Total!X:X,$I$3,Total!W:W,B4,Total!AA:AA,DB!$G$5,Total!AA:AA,DB!$O$5,Total!M:M,DB!$G$9,Total!K:K,DB!$O$9,Total!AA:AA,$H$2)+COUNTIFS(Total!X:X,$I$3,Total!W:W,B4,Total!AA:AA,DB!$G$5,Total!AA:AA,DB!$O$5,Total!M:M,DB!$G$9,Total!AA:AA,DB!$O$9,Total!B:B,$H$2)+COUNTIFS(Total!X:X,$I$3,Total!W:W,B4,Total!AA:AA,DB!$G$5,Total!AA:AA,DB!$O$5,Total!AA:AA,DB!$G$9,Total!K:K,DB!$O$9,Total!B:B,$H$2)+COUNTIFS(Total!X:X,$I$3,Total!W:W,B4,Total!AA:AA,DB!$G$5,Total!N:N,DB!$O$5,Total!M:M,DB!$G$9,Total!K:K,DB!$O$9,Total!B:B,$H$2)+COUNTIFS(Total!X:X,$I$3,Total!W:W,B4,Total!O:O,DB!$G$5,Total!AA:AA,DB!$O$5,Total!M:M,DB!$G$9,Total!K:K,DB!$O$9,Total!B:B,$H$2)+COUNTIFS(Total!X:X,$I$3,Total!W:W,B4,Total!O:O,DB!$G$5,Total!N:N,DB!$O$5,Total!AA:AA,DB!$G$9,Total!K:K,DB!$O$9,Total!B:B,$H$2)+COUNTIFS(Total!X:X,$I$3,Total!W:W,B4,Total!O:O,DB!$G$5,Total!N:N,DB!$O$5,Total!M:M,DB!$G$9,Total!AA:AA,DB!$O$9,Total!B:B,$H$2)+COUNTIFS(Total!X:X,$I$3,Total!W:W,B4,Total!O:O,DB!$G$5,Total!N:N,DB!$O$5,Total!M:M,DB!$G$9,Total!K:K,DB!$O$9,Total!AA:AA,$H$2)</f>
        <v>0</v>
      </c>
      <c r="J4" s="31">
        <f>COUNTIFS(Total!X:X,$J$3,Total!W:W,B4,Total!O:O,DB!$G$5,Total!N:N,DB!$O$5,Total!M:M,DB!$G$9,Total!K:K,DB!$O$9,Total!B:B,$H$2)+COUNTIFS(Total!X:X,$J$3,Total!W:W,B4,Total!AA:AA,DB!$G$5,Total!AA:AA,DB!$O$5,Total!AA:AA,DB!$G$9,Total!AA:AA,DB!$O$9,Total!AA:AA,$H$2)+COUNTIFS(Total!X:X,$J$3,Total!W:W,B4,Total!O:O,DB!$G$5,Total!AA:AA,DB!$O$5,Total!AA:AA,DB!$G$9,Total!AA:AA,DB!$O$9,Total!AA:AA,$H$2)+COUNTIFS(Total!X:X,$J$3,Total!W:W,B4,Total!AA:AA,DB!$G$5,Total!N:N,DB!$O$5,Total!AA:AA,DB!$G$9,Total!AA:AA,DB!$O$9,Total!AA:AA,$H$2)+COUNTIFS(Total!X:X,$J$3,Total!W:W,B4,Total!AA:AA,DB!$G$5,Total!AA:AA,DB!$O$5,Total!M:M,DB!$G$9,Total!AA:AA,DB!$O$9,Total!AA:AA,$H$2)+COUNTIFS(Total!X:X,$J$3,Total!W:W,B4,Total!AA:AA,DB!$G$5,Total!AA:AA,DB!$O$5,Total!AA:AA,DB!$G$9,Total!K:K,DB!$O$9,Total!AA:AA,$H$2)+COUNTIFS(Total!X:X,$J$3,Total!W:W,B4,Total!AA:AA,DB!$G$5,Total!AA:AA,DB!$O$5,Total!AA:AA,DB!$G$9,Total!AA:AA,DB!$O$9,Total!B:B,$H$2)+COUNTIFS(Total!X:X,$J$3,Total!W:W,B4,Total!O:O,DB!$G$5,Total!N:N,DB!$O$5,Total!M:M,DB!$G$9,Total!AA:AA,DB!$O$9,Total!AA:AA,$H$2)+COUNTIFS(Total!X:X,$J$3,Total!W:W,B4,Total!O:O,DB!$G$5,Total!N:N,DB!$O$5,Total!AA:AA,DB!$G$9,Total!K:K,DB!$O$9,Total!AA:AA,$H$2)+COUNTIFS(Total!X:X,$J$3,Total!W:W,B4,Total!O:O,DB!$G$5,Total!N:N,DB!$O$5,Total!AA:AA,DB!$G$9,Total!AA:AA,DB!$O$9,Total!B:B,$H$2)+COUNTIFS(Total!X:X,$J$3,Total!W:W,B4,Total!O:O,DB!$G$5,Total!AA:AA,DB!$O$5,Total!M:M,DB!$G$9,Total!K:K,DB!$O$9,Total!AA:AA,$H$2)+COUNTIFS(Total!X:X,$J$3,Total!W:W,B4,Total!O:O,DB!$G$5,Total!AA:AA,DB!$O$5,Total!M:M,DB!$G$9,Total!AA:AA,DB!$O$9,Total!B:B,$H$2)+COUNTIFS(Total!X:X,$J$3,Total!W:W,B4,Total!O:O,DB!$G$5,Total!AA:AA,DB!$O$5,Total!AA:AA,DB!$G$9,Total!K:K,DB!$O$9,Total!B:B,$H$2)+COUNTIFS(Total!X:X,$J$3,Total!W:W,B4,Total!AA:AA,DB!$G$5,Total!N:N,DB!$O$5,Total!M:M,DB!$G$9,Total!K:K,DB!$O$9,Total!AA:AA,$H$2)+COUNTIFS(Total!X:X,$J$3,Total!W:W,B4,Total!AA:AA,DB!$G$5,Total!N:N,DB!$O$5,Total!M:M,DB!$G$9,Total!AA:AA,DB!$O$9,Total!B:B,$H$2)+COUNTIFS(Total!X:X,$J$3,Total!W:W,B4,Total!AA:AA,DB!$G$5,Total!N:N,DB!$O$5,Total!AA:AA,DB!$G$9,Total!K:K,DB!$O$9,Total!B:B,$H$2)+COUNTIFS(Total!X:X,$J$3,Total!W:W,B4,Total!AA:AA,DB!$G$5,Total!AA:AA,DB!$O$5,Total!M:M,DB!$G$9,Total!K:K,DB!$O$9,Total!B:B,$H$2)+COUNTIFS(Total!X:X,$J$3,Total!W:W,B4,Total!O:O,DB!$G$5,Total!N:N,DB!$O$5,Total!AA:AA,DB!$G$9,Total!AA:AA,DB!$O$9,Total!AA:AA,$H$2)+COUNTIFS(Total!X:X,$J$3,Total!W:W,B4,Total!O:O,DB!$G$5,Total!AA:AA,DB!$O$5,Total!M:M,DB!$G$9,Total!AA:AA,DB!$O$9,Total!AA:AA,$H$2)+COUNTIFS(Total!X:X,$J$3,Total!W:W,B4,Total!O:O,DB!$G$5,Total!AA:AA,DB!$O$5,Total!AA:AA,DB!$G$9,Total!K:K,DB!$O$9,Total!AA:AA,$H$2)+COUNTIFS(Total!X:X,$J$3,Total!W:W,B4,Total!O:O,DB!$G$5,Total!AA:AA,DB!$O$5,Total!AA:AA,DB!$G$9,Total!AA:AA,DB!$O$9,Total!B:B,$H$2)+COUNTIFS(Total!X:X,$J$3,Total!W:W,B4,Total!AA:AA,DB!$G$5,Total!N:N,DB!$O$5,Total!M:M,DB!$G$9,Total!AA:AA,DB!$O$9,Total!AA:AA,$H$2)+COUNTIFS(Total!X:X,$J$3,Total!W:W,B4,Total!AA:AA,DB!$G$5,Total!N:N,DB!$O$5,Total!AA:AA,DB!$G$9,Total!K:K,DB!$O$9,Total!AA:AA,$H$2)+COUNTIFS(Total!X:X,$J$3,Total!W:W,B4,Total!AA:AA,DB!$G$5,Total!N:N,DB!$O$5,Total!AA:AA,DB!$G$9,Total!AA:AA,DB!$O$9,Total!B:B,$H$2)+COUNTIFS(Total!X:X,$J$3,Total!W:W,B4,Total!AA:AA,DB!$G$5,Total!AA:AA,DB!$O$5,Total!M:M,DB!$G$9,Total!K:K,DB!$O$9,Total!AA:AA,$H$2)+COUNTIFS(Total!X:X,$J$3,Total!W:W,B4,Total!AA:AA,DB!$G$5,Total!AA:AA,DB!$O$5,Total!M:M,DB!$G$9,Total!AA:AA,DB!$O$9,Total!B:B,$H$2)+COUNTIFS(Total!X:X,$J$3,Total!W:W,B4,Total!AA:AA,DB!$G$5,Total!AA:AA,DB!$O$5,Total!AA:AA,DB!$G$9,Total!K:K,DB!$O$9,Total!B:B,$H$2)+COUNTIFS(Total!X:X,$J$3,Total!W:W,B4,Total!AA:AA,DB!$G$5,Total!N:N,DB!$O$5,Total!M:M,DB!$G$9,Total!K:K,DB!$O$9,Total!B:B,$H$2)+COUNTIFS(Total!X:X,$J$3,Total!W:W,B4,Total!O:O,DB!$G$5,Total!AA:AA,DB!$O$5,Total!M:M,DB!$G$9,Total!K:K,DB!$O$9,Total!B:B,$H$2)+COUNTIFS(Total!X:X,$J$3,Total!W:W,B4,Total!O:O,DB!$G$5,Total!N:N,DB!$O$5,Total!AA:AA,DB!$G$9,Total!K:K,DB!$O$9,Total!B:B,$H$2)+COUNTIFS(Total!X:X,$J$3,Total!W:W,B4,Total!O:O,DB!$G$5,Total!N:N,DB!$O$5,Total!M:M,DB!$G$9,Total!AA:AA,DB!$O$9,Total!B:B,$H$2)+COUNTIFS(Total!X:X,$J$3,Total!W:W,B4,Total!O:O,DB!$G$5,Total!N:N,DB!$O$5,Total!M:M,DB!$G$9,Total!K:K,DB!$O$9,Total!AA:AA,$H$2)</f>
        <v>0</v>
      </c>
      <c r="K4" s="31">
        <f>COUNTIFS(Total!X:X,$K$3,Total!W:W,B4,Total!O:O,DB!$G$5,Total!N:N,DB!$O$5,Total!M:M,DB!$G$9,Total!K:K,DB!$O$9,Total!B:B,$H$2)+COUNTIFS(Total!X:X,$K$3,Total!W:W,B4,Total!AA:AA,DB!$G$5,Total!AA:AA,DB!$O$5,Total!AA:AA,DB!$G$9,Total!AA:AA,DB!$O$9,Total!AA:AA,$H$2)+COUNTIFS(Total!X:X,$K$3,Total!W:W,B4,Total!O:O,DB!$G$5,Total!AA:AA,DB!$O$5,Total!AA:AA,DB!$G$9,Total!AA:AA,DB!$O$9,Total!AA:AA,$H$2)+COUNTIFS(Total!X:X,$K$3,Total!W:W,B4,Total!AA:AA,DB!$G$5,Total!N:N,DB!$O$5,Total!AA:AA,DB!$G$9,Total!AA:AA,DB!$O$9,Total!AA:AA,$H$2)+COUNTIFS(Total!X:X,$K$3,Total!W:W,B4,Total!AA:AA,DB!$G$5,Total!AA:AA,DB!$O$5,Total!M:M,DB!$G$9,Total!AA:AA,DB!$O$9,Total!AA:AA,$H$2)+COUNTIFS(Total!X:X,$K$3,Total!W:W,B4,Total!AA:AA,DB!$G$5,Total!AA:AA,DB!$O$5,Total!AA:AA,DB!$G$9,Total!K:K,DB!$O$9,Total!AA:AA,$H$2)+COUNTIFS(Total!X:X,$K$3,Total!W:W,B4,Total!AA:AA,DB!$G$5,Total!AA:AA,DB!$O$5,Total!AA:AA,DB!$G$9,Total!AA:AA,DB!$O$9,Total!B:B,$H$2)+COUNTIFS(Total!X:X,$K$3,Total!W:W,B4,Total!O:O,DB!$G$5,Total!N:N,DB!$O$5,Total!M:M,DB!$G$9,Total!AA:AA,DB!$O$9,Total!AA:AA,$H$2)+COUNTIFS(Total!X:X,$K$3,Total!W:W,B4,Total!O:O,DB!$G$5,Total!N:N,DB!$O$5,Total!AA:AA,DB!$G$9,Total!K:K,DB!$O$9,Total!AA:AA,$H$2)+COUNTIFS(Total!X:X,$K$3,Total!W:W,B4,Total!O:O,DB!$G$5,Total!N:N,DB!$O$5,Total!AA:AA,DB!$G$9,Total!AA:AA,DB!$O$9,Total!B:B,$H$2)+COUNTIFS(Total!X:X,$K$3,Total!W:W,B4,Total!O:O,DB!$G$5,Total!AA:AA,DB!$O$5,Total!M:M,DB!$G$9,Total!K:K,DB!$O$9,Total!AA:AA,$H$2)+COUNTIFS(Total!X:X,$K$3,Total!W:W,B4,Total!O:O,DB!$G$5,Total!AA:AA,DB!$O$5,Total!M:M,DB!$G$9,Total!AA:AA,DB!$O$9,Total!B:B,$H$2)+COUNTIFS(Total!X:X,$K$3,Total!W:W,B4,Total!O:O,DB!$G$5,Total!AA:AA,DB!$O$5,Total!AA:AA,DB!$G$9,Total!K:K,DB!$O$9,Total!B:B,$H$2)+COUNTIFS(Total!X:X,$K$3,Total!W:W,B4,Total!AA:AA,DB!$G$5,Total!N:N,DB!$O$5,Total!M:M,DB!$G$9,Total!K:K,DB!$O$9,Total!AA:AA,$H$2)+COUNTIFS(Total!X:X,$K$3,Total!W:W,B4,Total!AA:AA,DB!$G$5,Total!N:N,DB!$O$5,Total!M:M,DB!$G$9,Total!AA:AA,DB!$O$9,Total!B:B,$H$2)+COUNTIFS(Total!X:X,$K$3,Total!W:W,B4,Total!AA:AA,DB!$G$5,Total!N:N,DB!$O$5,Total!AA:AA,DB!$G$9,Total!K:K,DB!$O$9,Total!B:B,$H$2)+COUNTIFS(Total!X:X,$K$3,Total!W:W,B4,Total!AA:AA,DB!$G$5,Total!AA:AA,DB!$O$5,Total!M:M,DB!$G$9,Total!K:K,DB!$O$9,Total!B:B,$H$2)+COUNTIFS(Total!X:X,$K$3,Total!W:W,B4,Total!O:O,DB!$G$5,Total!N:N,DB!$O$5,Total!AA:AA,DB!$G$9,Total!AA:AA,DB!$O$9,Total!AA:AA,$H$2)+COUNTIFS(Total!X:X,$K$3,Total!W:W,B4,Total!O:O,DB!$G$5,Total!AA:AA,DB!$O$5,Total!M:M,DB!$G$9,Total!AA:AA,DB!$O$9,Total!AA:AA,$H$2)+COUNTIFS(Total!X:X,$K$3,Total!W:W,B4,Total!O:O,DB!$G$5,Total!AA:AA,DB!$O$5,Total!AA:AA,DB!$G$9,Total!K:K,DB!$O$9,Total!AA:AA,$H$2)+COUNTIFS(Total!X:X,$K$3,Total!W:W,B4,Total!O:O,DB!$G$5,Total!AA:AA,DB!$O$5,Total!AA:AA,DB!$G$9,Total!AA:AA,DB!$O$9,Total!B:B,$H$2)+COUNTIFS(Total!X:X,$K$3,Total!W:W,B4,Total!AA:AA,DB!$G$5,Total!N:N,DB!$O$5,Total!M:M,DB!$G$9,Total!AA:AA,DB!$O$9,Total!AA:AA,$H$2)+COUNTIFS(Total!X:X,$K$3,Total!W:W,B4,Total!AA:AA,DB!$G$5,Total!N:N,DB!$O$5,Total!AA:AA,DB!$G$9,Total!K:K,DB!$O$9,Total!AA:AA,$H$2)+COUNTIFS(Total!X:X,$K$3,Total!W:W,B4,Total!AA:AA,DB!$G$5,Total!N:N,DB!$O$5,Total!AA:AA,DB!$G$9,Total!AA:AA,DB!$O$9,Total!B:B,$H$2)+COUNTIFS(Total!X:X,$K$3,Total!W:W,B4,Total!AA:AA,DB!$G$5,Total!AA:AA,DB!$O$5,Total!M:M,DB!$G$9,Total!K:K,DB!$O$9,Total!AA:AA,$H$2)+COUNTIFS(Total!X:X,$K$3,Total!W:W,B4,Total!AA:AA,DB!$G$5,Total!AA:AA,DB!$O$5,Total!M:M,DB!$G$9,Total!AA:AA,DB!$O$9,Total!B:B,$H$2)+COUNTIFS(Total!X:X,$K$3,Total!W:W,B4,Total!AA:AA,DB!$G$5,Total!AA:AA,DB!$O$5,Total!AA:AA,DB!$G$9,Total!K:K,DB!$O$9,Total!B:B,$H$2)+COUNTIFS(Total!X:X,$K$3,Total!W:W,B4,Total!AA:AA,DB!$G$5,Total!N:N,DB!$O$5,Total!M:M,DB!$G$9,Total!K:K,DB!$O$9,Total!B:B,$H$2)+COUNTIFS(Total!X:X,$K$3,Total!W:W,B4,Total!O:O,DB!$G$5,Total!AA:AA,DB!$O$5,Total!M:M,DB!$G$9,Total!K:K,DB!$O$9,Total!B:B,$H$2)+COUNTIFS(Total!X:X,$K$3,Total!W:W,B4,Total!O:O,DB!$G$5,Total!N:N,DB!$O$5,Total!AA:AA,DB!$G$9,Total!K:K,DB!$O$9,Total!B:B,$H$2)+COUNTIFS(Total!X:X,$K$3,Total!W:W,B4,Total!O:O,DB!$G$5,Total!N:N,DB!$O$5,Total!M:M,DB!$G$9,Total!AA:AA,DB!$O$9,Total!B:B,$H$2)+COUNTIFS(Total!X:X,$K$3,Total!W:W,B4,Total!O:O,DB!$G$5,Total!N:N,DB!$O$5,Total!M:M,DB!$G$9,Total!K:K,DB!$O$9,Total!AA:AA,$H$2)</f>
        <v>0</v>
      </c>
      <c r="L4" s="31">
        <f>COUNTIFS(Total!X:X,$L$3,Total!W:W,B4,Total!O:O,DB!$G$5,Total!N:N,DB!$O$5,Total!M:M,DB!$G$9,Total!K:K,DB!$O$9,Total!B:B,$H$2)+COUNTIFS(Total!X:X,$L$3,Total!W:W,B4,Total!AA:AA,DB!$G$5,Total!AA:AA,DB!$O$5,Total!AA:AA,DB!$G$9,Total!AA:AA,DB!$O$9,Total!AA:AA,$H$2)+COUNTIFS(Total!X:X,$L$3,Total!W:W,B4,Total!O:O,DB!$G$5,Total!AA:AA,DB!$O$5,Total!AA:AA,DB!$G$9,Total!AA:AA,DB!$O$9,Total!AA:AA,$H$2)+COUNTIFS(Total!X:X,$L$3,Total!W:W,B4,Total!AA:AA,DB!$G$5,Total!N:N,DB!$O$5,Total!AA:AA,DB!$G$9,Total!AA:AA,DB!$O$9,Total!AA:AA,$H$2)+COUNTIFS(Total!X:X,$L$3,Total!W:W,B4,Total!AA:AA,DB!$G$5,Total!AA:AA,DB!$O$5,Total!M:M,DB!$G$9,Total!AA:AA,DB!$O$9,Total!AA:AA,$H$2)+COUNTIFS(Total!X:X,$L$3,Total!W:W,B4,Total!AA:AA,DB!$G$5,Total!AA:AA,DB!$O$5,Total!AA:AA,DB!$G$9,Total!K:K,DB!$O$9,Total!AA:AA,$H$2)+COUNTIFS(Total!X:X,$L$3,Total!W:W,B4,Total!AA:AA,DB!$G$5,Total!AA:AA,DB!$O$5,Total!AA:AA,DB!$G$9,Total!AA:AA,DB!$O$9,Total!B:B,$H$2)+COUNTIFS(Total!X:X,$L$3,Total!W:W,B4,Total!O:O,DB!$G$5,Total!N:N,DB!$O$5,Total!M:M,DB!$G$9,Total!AA:AA,DB!$O$9,Total!AA:AA,$H$2)+COUNTIFS(Total!X:X,$L$3,Total!W:W,B4,Total!O:O,DB!$G$5,Total!N:N,DB!$O$5,Total!AA:AA,DB!$G$9,Total!K:K,DB!$O$9,Total!AA:AA,$H$2)+COUNTIFS(Total!X:X,$L$3,Total!W:W,B4,Total!O:O,DB!$G$5,Total!N:N,DB!$O$5,Total!AA:AA,DB!$G$9,Total!AA:AA,DB!$O$9,Total!B:B,$H$2)+COUNTIFS(Total!X:X,$L$3,Total!W:W,B4,Total!O:O,DB!$G$5,Total!AA:AA,DB!$O$5,Total!M:M,DB!$G$9,Total!K:K,DB!$O$9,Total!AA:AA,$H$2)+COUNTIFS(Total!X:X,$L$3,Total!W:W,B4,Total!O:O,DB!$G$5,Total!AA:AA,DB!$O$5,Total!M:M,DB!$G$9,Total!AA:AA,DB!$O$9,Total!B:B,$H$2)+COUNTIFS(Total!X:X,$L$3,Total!W:W,B4,Total!O:O,DB!$G$5,Total!AA:AA,DB!$O$5,Total!AA:AA,DB!$G$9,Total!K:K,DB!$O$9,Total!B:B,$H$2)+COUNTIFS(Total!X:X,$L$3,Total!W:W,B4,Total!AA:AA,DB!$G$5,Total!N:N,DB!$O$5,Total!M:M,DB!$G$9,Total!K:K,DB!$O$9,Total!AA:AA,$H$2)+COUNTIFS(Total!X:X,$L$3,Total!W:W,B4,Total!AA:AA,DB!$G$5,Total!N:N,DB!$O$5,Total!M:M,DB!$G$9,Total!AA:AA,DB!$O$9,Total!B:B,$H$2)+COUNTIFS(Total!X:X,$L$3,Total!W:W,B4,Total!AA:AA,DB!$G$5,Total!N:N,DB!$O$5,Total!AA:AA,DB!$G$9,Total!K:K,DB!$O$9,Total!B:B,$H$2)+COUNTIFS(Total!X:X,$L$3,Total!W:W,B4,Total!AA:AA,DB!$G$5,Total!AA:AA,DB!$O$5,Total!M:M,DB!$G$9,Total!K:K,DB!$O$9,Total!B:B,$H$2)+COUNTIFS(Total!X:X,$L$3,Total!W:W,B4,Total!O:O,DB!$G$5,Total!N:N,DB!$O$5,Total!AA:AA,DB!$G$9,Total!AA:AA,DB!$O$9,Total!AA:AA,$H$2)+COUNTIFS(Total!X:X,$L$3,Total!W:W,B4,Total!O:O,DB!$G$5,Total!AA:AA,DB!$O$5,Total!M:M,DB!$G$9,Total!AA:AA,DB!$O$9,Total!AA:AA,$H$2)+COUNTIFS(Total!X:X,$L$3,Total!W:W,B4,Total!O:O,DB!$G$5,Total!AA:AA,DB!$O$5,Total!AA:AA,DB!$G$9,Total!K:K,DB!$O$9,Total!AA:AA,$H$2)+COUNTIFS(Total!X:X,$L$3,Total!W:W,B4,Total!O:O,DB!$G$5,Total!AA:AA,DB!$O$5,Total!AA:AA,DB!$G$9,Total!AA:AA,DB!$O$9,Total!B:B,$H$2)+COUNTIFS(Total!X:X,$L$3,Total!W:W,B4,Total!AA:AA,DB!$G$5,Total!N:N,DB!$O$5,Total!M:M,DB!$G$9,Total!AA:AA,DB!$O$9,Total!AA:AA,$H$2)+COUNTIFS(Total!X:X,$L$3,Total!W:W,B4,Total!AA:AA,DB!$G$5,Total!N:N,DB!$O$5,Total!AA:AA,DB!$G$9,Total!K:K,DB!$O$9,Total!AA:AA,$H$2)+COUNTIFS(Total!X:X,$L$3,Total!W:W,B4,Total!AA:AA,DB!$G$5,Total!N:N,DB!$O$5,Total!AA:AA,DB!$G$9,Total!AA:AA,DB!$O$9,Total!B:B,$H$2)+COUNTIFS(Total!X:X,$L$3,Total!W:W,B4,Total!AA:AA,DB!$G$5,Total!AA:AA,DB!$O$5,Total!M:M,DB!$G$9,Total!K:K,DB!$O$9,Total!AA:AA,$H$2)+COUNTIFS(Total!X:X,$L$3,Total!W:W,B4,Total!AA:AA,DB!$G$5,Total!AA:AA,DB!$O$5,Total!M:M,DB!$G$9,Total!AA:AA,DB!$O$9,Total!B:B,$H$2)+COUNTIFS(Total!X:X,$L$3,Total!W:W,B4,Total!AA:AA,DB!$G$5,Total!AA:AA,DB!$O$5,Total!AA:AA,DB!$G$9,Total!K:K,DB!$O$9,Total!B:B,$H$2)+COUNTIFS(Total!X:X,$L$3,Total!W:W,B4,Total!AA:AA,DB!$G$5,Total!N:N,DB!$O$5,Total!M:M,DB!$G$9,Total!K:K,DB!$O$9,Total!B:B,$H$2)+COUNTIFS(Total!X:X,$L$3,Total!W:W,B4,Total!O:O,DB!$G$5,Total!AA:AA,DB!$O$5,Total!M:M,DB!$G$9,Total!K:K,DB!$O$9,Total!B:B,$H$2)+COUNTIFS(Total!X:X,$L$3,Total!W:W,B4,Total!O:O,DB!$G$5,Total!N:N,DB!$O$5,Total!AA:AA,DB!$G$9,Total!K:K,DB!$O$9,Total!B:B,$H$2)+COUNTIFS(Total!X:X,$L$3,Total!W:W,B4,Total!O:O,DB!$G$5,Total!N:N,DB!$O$5,Total!M:M,DB!$G$9,Total!AA:AA,DB!$O$9,Total!B:B,$H$2)+COUNTIFS(Total!X:X,$L$3,Total!W:W,B4,Total!O:O,DB!$G$5,Total!N:N,DB!$O$5,Total!M:M,DB!$G$9,Total!K:K,DB!$O$9,Total!AA:AA,$H$2)</f>
        <v>0</v>
      </c>
      <c r="M4" s="31">
        <f>COUNTIFS(Total!X:X,$M$3,Total!W:W,B4,Total!O:O,DB!$G$5,Total!N:N,DB!$O$5,Total!M:M,DB!$G$9,Total!K:K,DB!$O$9,Total!B:B,$H$2)+COUNTIFS(Total!X:X,$M$3,Total!W:W,B4,Total!AA:AA,DB!$G$5,Total!AA:AA,DB!$O$5,Total!AA:AA,DB!$G$9,Total!AA:AA,DB!$O$9,Total!AA:AA,$H$2)+COUNTIFS(Total!X:X,$M$3,Total!W:W,B4,Total!O:O,DB!$G$5,Total!AA:AA,DB!$O$5,Total!AA:AA,DB!$G$9,Total!AA:AA,DB!$O$9,Total!AA:AA,$H$2)+COUNTIFS(Total!X:X,$M$3,Total!W:W,B4,Total!AA:AA,DB!$G$5,Total!N:N,DB!$O$5,Total!AA:AA,DB!$G$9,Total!AA:AA,DB!$O$9,Total!AA:AA,$H$2)+COUNTIFS(Total!X:X,$M$3,Total!W:W,B4,Total!AA:AA,DB!$G$5,Total!AA:AA,DB!$O$5,Total!M:M,DB!$G$9,Total!AA:AA,DB!$O$9,Total!AA:AA,$H$2)+COUNTIFS(Total!X:X,$M$3,Total!W:W,B4,Total!AA:AA,DB!$G$5,Total!AA:AA,DB!$O$5,Total!AA:AA,DB!$G$9,Total!K:K,DB!$O$9,Total!AA:AA,$H$2)+COUNTIFS(Total!X:X,$M$3,Total!W:W,B4,Total!AA:AA,DB!$G$5,Total!AA:AA,DB!$O$5,Total!AA:AA,DB!$G$9,Total!AA:AA,DB!$O$9,Total!B:B,$H$2)+COUNTIFS(Total!X:X,$M$3,Total!W:W,B4,Total!O:O,DB!$G$5,Total!N:N,DB!$O$5,Total!M:M,DB!$G$9,Total!AA:AA,DB!$O$9,Total!AA:AA,$H$2)+COUNTIFS(Total!X:X,$M$3,Total!W:W,B4,Total!O:O,DB!$G$5,Total!N:N,DB!$O$5,Total!AA:AA,DB!$G$9,Total!K:K,DB!$O$9,Total!AA:AA,$H$2)+COUNTIFS(Total!X:X,$M$3,Total!W:W,B4,Total!O:O,DB!$G$5,Total!N:N,DB!$O$5,Total!AA:AA,DB!$G$9,Total!AA:AA,DB!$O$9,Total!B:B,$H$2)+COUNTIFS(Total!X:X,$M$3,Total!W:W,B4,Total!O:O,DB!$G$5,Total!AA:AA,DB!$O$5,Total!M:M,DB!$G$9,Total!K:K,DB!$O$9,Total!AA:AA,$H$2)+COUNTIFS(Total!X:X,$M$3,Total!W:W,B4,Total!O:O,DB!$G$5,Total!AA:AA,DB!$O$5,Total!M:M,DB!$G$9,Total!AA:AA,DB!$O$9,Total!B:B,$H$2)+COUNTIFS(Total!X:X,$M$3,Total!W:W,B4,Total!O:O,DB!$G$5,Total!AA:AA,DB!$O$5,Total!AA:AA,DB!$G$9,Total!K:K,DB!$O$9,Total!B:B,$H$2)+COUNTIFS(Total!X:X,$M$3,Total!W:W,B4,Total!AA:AA,DB!$G$5,Total!N:N,DB!$O$5,Total!M:M,DB!$G$9,Total!K:K,DB!$O$9,Total!AA:AA,$H$2)+COUNTIFS(Total!X:X,$M$3,Total!W:W,B4,Total!AA:AA,DB!$G$5,Total!N:N,DB!$O$5,Total!M:M,DB!$G$9,Total!AA:AA,DB!$O$9,Total!B:B,$H$2)+COUNTIFS(Total!X:X,$M$3,Total!W:W,B4,Total!AA:AA,DB!$G$5,Total!N:N,DB!$O$5,Total!AA:AA,DB!$G$9,Total!K:K,DB!$O$9,Total!B:B,$H$2)+COUNTIFS(Total!X:X,$M$3,Total!W:W,B4,Total!AA:AA,DB!$G$5,Total!AA:AA,DB!$O$5,Total!M:M,DB!$G$9,Total!K:K,DB!$O$9,Total!B:B,$H$2)+COUNTIFS(Total!X:X,$M$3,Total!W:W,B4,Total!O:O,DB!$G$5,Total!N:N,DB!$O$5,Total!AA:AA,DB!$G$9,Total!AA:AA,DB!$O$9,Total!AA:AA,$H$2)+COUNTIFS(Total!X:X,$M$3,Total!W:W,B4,Total!O:O,DB!$G$5,Total!AA:AA,DB!$O$5,Total!M:M,DB!$G$9,Total!AA:AA,DB!$O$9,Total!AA:AA,$H$2)+COUNTIFS(Total!X:X,$M$3,Total!W:W,B4,Total!O:O,DB!$G$5,Total!AA:AA,DB!$O$5,Total!AA:AA,DB!$G$9,Total!K:K,DB!$O$9,Total!AA:AA,$H$2)+COUNTIFS(Total!X:X,$M$3,Total!W:W,B4,Total!O:O,DB!$G$5,Total!AA:AA,DB!$O$5,Total!AA:AA,DB!$G$9,Total!AA:AA,DB!$O$9,Total!B:B,$H$2)+COUNTIFS(Total!X:X,$M$3,Total!W:W,B4,Total!AA:AA,DB!$G$5,Total!N:N,DB!$O$5,Total!M:M,DB!$G$9,Total!AA:AA,DB!$O$9,Total!AA:AA,$H$2)+COUNTIFS(Total!X:X,$M$3,Total!W:W,B4,Total!AA:AA,DB!$G$5,Total!N:N,DB!$O$5,Total!AA:AA,DB!$G$9,Total!K:K,DB!$O$9,Total!AA:AA,$H$2)+COUNTIFS(Total!X:X,$M$3,Total!W:W,B4,Total!AA:AA,DB!$G$5,Total!N:N,DB!$O$5,Total!AA:AA,DB!$G$9,Total!AA:AA,DB!$O$9,Total!B:B,$H$2)+COUNTIFS(Total!X:X,$M$3,Total!W:W,B4,Total!AA:AA,DB!$G$5,Total!AA:AA,DB!$O$5,Total!M:M,DB!$G$9,Total!K:K,DB!$O$9,Total!AA:AA,$H$2)+COUNTIFS(Total!X:X,$M$3,Total!W:W,B4,Total!AA:AA,DB!$G$5,Total!AA:AA,DB!$O$5,Total!M:M,DB!$G$9,Total!AA:AA,DB!$O$9,Total!B:B,$H$2)+COUNTIFS(Total!X:X,$M$3,Total!W:W,B4,Total!AA:AA,DB!$G$5,Total!AA:AA,DB!$O$5,Total!AA:AA,DB!$G$9,Total!K:K,DB!$O$9,Total!B:B,$H$2)+COUNTIFS(Total!X:X,$M$3,Total!W:W,B4,Total!AA:AA,DB!$G$5,Total!N:N,DB!$O$5,Total!M:M,DB!$G$9,Total!K:K,DB!$O$9,Total!B:B,$H$2)+COUNTIFS(Total!X:X,$M$3,Total!W:W,B4,Total!O:O,DB!$G$5,Total!AA:AA,DB!$O$5,Total!M:M,DB!$G$9,Total!K:K,DB!$O$9,Total!B:B,$H$2)+COUNTIFS(Total!X:X,$M$3,Total!W:W,B4,Total!O:O,DB!$G$5,Total!N:N,DB!$O$5,Total!AA:AA,DB!$G$9,Total!K:K,DB!$O$9,Total!B:B,$H$2)+COUNTIFS(Total!X:X,$M$3,Total!W:W,B4,Total!O:O,DB!$G$5,Total!N:N,DB!$O$5,Total!M:M,DB!$G$9,Total!AA:AA,DB!$O$9,Total!B:B,$H$2)+COUNTIFS(Total!X:X,$M$3,Total!W:W,B4,Total!O:O,DB!$G$5,Total!N:N,DB!$O$5,Total!M:M,DB!$G$9,Total!K:K,DB!$O$9,Total!AA:AA,$H$2)</f>
        <v>0</v>
      </c>
      <c r="N4" s="31">
        <f>COUNTIFS(Total!X:X,$N$3,Total!W:W,B4,Total!O:O,DB!$G$5,Total!N:N,DB!$O$5,Total!M:M,DB!$G$9,Total!K:K,DB!$O$9,Total!B:B,$H$2)+COUNTIFS(Total!X:X,$N$3,Total!W:W,B4,Total!AA:AA,DB!$G$5,Total!AA:AA,DB!$O$5,Total!AA:AA,DB!$G$9,Total!AA:AA,DB!$O$9,Total!AA:AA,$H$2)+COUNTIFS(Total!X:X,$N$3,Total!W:W,B4,Total!O:O,DB!$G$5,Total!AA:AA,DB!$O$5,Total!AA:AA,DB!$G$9,Total!AA:AA,DB!$O$9,Total!AA:AA,$H$2)+COUNTIFS(Total!X:X,$N$3,Total!W:W,B4,Total!AA:AA,DB!$G$5,Total!N:N,DB!$O$5,Total!AA:AA,DB!$G$9,Total!AA:AA,DB!$O$9,Total!AA:AA,$H$2)+COUNTIFS(Total!X:X,$N$3,Total!W:W,B4,Total!AA:AA,DB!$G$5,Total!AA:AA,DB!$O$5,Total!M:M,DB!$G$9,Total!AA:AA,DB!$O$9,Total!AA:AA,$H$2)+COUNTIFS(Total!X:X,$N$3,Total!W:W,B4,Total!AA:AA,DB!$G$5,Total!AA:AA,DB!$O$5,Total!AA:AA,DB!$G$9,Total!K:K,DB!$O$9,Total!AA:AA,$H$2)+COUNTIFS(Total!X:X,$N$3,Total!W:W,B4,Total!AA:AA,DB!$G$5,Total!AA:AA,DB!$O$5,Total!AA:AA,DB!$G$9,Total!AA:AA,DB!$O$9,Total!B:B,$H$2)+COUNTIFS(Total!X:X,$N$3,Total!W:W,B4,Total!O:O,DB!$G$5,Total!N:N,DB!$O$5,Total!M:M,DB!$G$9,Total!AA:AA,DB!$O$9,Total!AA:AA,$H$2)+COUNTIFS(Total!X:X,$N$3,Total!W:W,B4,Total!O:O,DB!$G$5,Total!N:N,DB!$O$5,Total!AA:AA,DB!$G$9,Total!K:K,DB!$O$9,Total!AA:AA,$H$2)+COUNTIFS(Total!X:X,$N$3,Total!W:W,B4,Total!O:O,DB!$G$5,Total!N:N,DB!$O$5,Total!AA:AA,DB!$G$9,Total!AA:AA,DB!$O$9,Total!B:B,$H$2)+COUNTIFS(Total!X:X,$N$3,Total!W:W,B4,Total!O:O,DB!$G$5,Total!AA:AA,DB!$O$5,Total!M:M,DB!$G$9,Total!K:K,DB!$O$9,Total!AA:AA,$H$2)+COUNTIFS(Total!X:X,$N$3,Total!W:W,B4,Total!O:O,DB!$G$5,Total!AA:AA,DB!$O$5,Total!M:M,DB!$G$9,Total!AA:AA,DB!$O$9,Total!B:B,$H$2)+COUNTIFS(Total!X:X,$N$3,Total!W:W,B4,Total!O:O,DB!$G$5,Total!AA:AA,DB!$O$5,Total!AA:AA,DB!$G$9,Total!K:K,DB!$O$9,Total!B:B,$H$2)+COUNTIFS(Total!X:X,$N$3,Total!W:W,B4,Total!AA:AA,DB!$G$5,Total!N:N,DB!$O$5,Total!M:M,DB!$G$9,Total!K:K,DB!$O$9,Total!AA:AA,$H$2)+COUNTIFS(Total!X:X,$N$3,Total!W:W,B4,Total!AA:AA,DB!$G$5,Total!N:N,DB!$O$5,Total!M:M,DB!$G$9,Total!AA:AA,DB!$O$9,Total!B:B,$H$2)+COUNTIFS(Total!X:X,$N$3,Total!W:W,B4,Total!AA:AA,DB!$G$5,Total!N:N,DB!$O$5,Total!AA:AA,DB!$G$9,Total!K:K,DB!$O$9,Total!B:B,$H$2)+COUNTIFS(Total!X:X,$N$3,Total!W:W,B4,Total!AA:AA,DB!$G$5,Total!AA:AA,DB!$O$5,Total!M:M,DB!$G$9,Total!K:K,DB!$O$9,Total!B:B,$H$2)+COUNTIFS(Total!X:X,$N$3,Total!W:W,B4,Total!O:O,DB!$G$5,Total!N:N,DB!$O$5,Total!AA:AA,DB!$G$9,Total!AA:AA,DB!$O$9,Total!AA:AA,$H$2)+COUNTIFS(Total!X:X,$N$3,Total!W:W,B4,Total!O:O,DB!$G$5,Total!AA:AA,DB!$O$5,Total!M:M,DB!$G$9,Total!AA:AA,DB!$O$9,Total!AA:AA,$H$2)+COUNTIFS(Total!X:X,$N$3,Total!W:W,B4,Total!O:O,DB!$G$5,Total!AA:AA,DB!$O$5,Total!AA:AA,DB!$G$9,Total!K:K,DB!$O$9,Total!AA:AA,$H$2)+COUNTIFS(Total!X:X,$N$3,Total!W:W,B4,Total!O:O,DB!$G$5,Total!AA:AA,DB!$O$5,Total!AA:AA,DB!$G$9,Total!AA:AA,DB!$O$9,Total!B:B,$H$2)+COUNTIFS(Total!X:X,$N$3,Total!W:W,B4,Total!AA:AA,DB!$G$5,Total!N:N,DB!$O$5,Total!M:M,DB!$G$9,Total!AA:AA,DB!$O$9,Total!AA:AA,$H$2)+COUNTIFS(Total!X:X,$N$3,Total!W:W,B4,Total!AA:AA,DB!$G$5,Total!N:N,DB!$O$5,Total!AA:AA,DB!$G$9,Total!K:K,DB!$O$9,Total!AA:AA,$H$2)+COUNTIFS(Total!X:X,$N$3,Total!W:W,B4,Total!AA:AA,DB!$G$5,Total!N:N,DB!$O$5,Total!AA:AA,DB!$G$9,Total!AA:AA,DB!$O$9,Total!B:B,$H$2)+COUNTIFS(Total!X:X,$N$3,Total!W:W,B4,Total!AA:AA,DB!$G$5,Total!AA:AA,DB!$O$5,Total!M:M,DB!$G$9,Total!K:K,DB!$O$9,Total!AA:AA,$H$2)+COUNTIFS(Total!X:X,$N$3,Total!W:W,B4,Total!AA:AA,DB!$G$5,Total!AA:AA,DB!$O$5,Total!M:M,DB!$G$9,Total!AA:AA,DB!$O$9,Total!B:B,$H$2)+COUNTIFS(Total!X:X,$N$3,Total!W:W,B4,Total!AA:AA,DB!$G$5,Total!AA:AA,DB!$O$5,Total!AA:AA,DB!$G$9,Total!K:K,DB!$O$9,Total!B:B,$H$2)+COUNTIFS(Total!X:X,$N$3,Total!W:W,B4,Total!AA:AA,DB!$G$5,Total!N:N,DB!$O$5,Total!M:M,DB!$G$9,Total!K:K,DB!$O$9,Total!B:B,$H$2)+COUNTIFS(Total!X:X,$N$3,Total!W:W,B4,Total!O:O,DB!$G$5,Total!AA:AA,DB!$O$5,Total!M:M,DB!$G$9,Total!K:K,DB!$O$9,Total!B:B,$H$2)+COUNTIFS(Total!X:X,$N$3,Total!W:W,B4,Total!O:O,DB!$G$5,Total!N:N,DB!$O$5,Total!AA:AA,DB!$G$9,Total!K:K,DB!$O$9,Total!B:B,$H$2)+COUNTIFS(Total!X:X,$N$3,Total!W:W,B4,Total!O:O,DB!$G$5,Total!N:N,DB!$O$5,Total!M:M,DB!$G$9,Total!AA:AA,DB!$O$9,Total!B:B,$H$2)+COUNTIFS(Total!X:X,$N$3,Total!W:W,B4,Total!O:O,DB!$G$5,Total!N:N,DB!$O$5,Total!M:M,DB!$G$9,Total!K:K,DB!$O$9,Total!AA:AA,$H$2)</f>
        <v>0</v>
      </c>
      <c r="O4" s="31">
        <f>COUNTIFS(Total!X:X,$O$3,Total!W:W,B4,Total!O:O,DB!$G$5,Total!N:N,DB!$O$5,Total!M:M,DB!$G$9,Total!K:K,DB!$O$9,Total!B:B,$H$2)+COUNTIFS(Total!X:X,$O$3,Total!W:W,B4,Total!AA:AA,DB!$G$5,Total!AA:AA,DB!$O$5,Total!AA:AA,DB!$G$9,Total!AA:AA,DB!$O$9,Total!AA:AA,$H$2)+COUNTIFS(Total!X:X,$O$3,Total!W:W,B4,Total!O:O,DB!$G$5,Total!AA:AA,DB!$O$5,Total!AA:AA,DB!$G$9,Total!AA:AA,DB!$O$9,Total!AA:AA,$H$2)+COUNTIFS(Total!X:X,$O$3,Total!W:W,B4,Total!AA:AA,DB!$G$5,Total!N:N,DB!$O$5,Total!AA:AA,DB!$G$9,Total!AA:AA,DB!$O$9,Total!AA:AA,$H$2)+COUNTIFS(Total!X:X,$O$3,Total!W:W,B4,Total!AA:AA,DB!$G$5,Total!AA:AA,DB!$O$5,Total!M:M,DB!$G$9,Total!AA:AA,DB!$O$9,Total!AA:AA,$H$2)+COUNTIFS(Total!X:X,$O$3,Total!W:W,B4,Total!AA:AA,DB!$G$5,Total!AA:AA,DB!$O$5,Total!AA:AA,DB!$G$9,Total!K:K,DB!$O$9,Total!AA:AA,$H$2)+COUNTIFS(Total!X:X,$O$3,Total!W:W,B4,Total!AA:AA,DB!$G$5,Total!AA:AA,DB!$O$5,Total!AA:AA,DB!$G$9,Total!AA:AA,DB!$O$9,Total!B:B,$H$2)+COUNTIFS(Total!X:X,$O$3,Total!W:W,B4,Total!O:O,DB!$G$5,Total!N:N,DB!$O$5,Total!M:M,DB!$G$9,Total!AA:AA,DB!$O$9,Total!AA:AA,$H$2)+COUNTIFS(Total!X:X,$O$3,Total!W:W,B4,Total!O:O,DB!$G$5,Total!N:N,DB!$O$5,Total!AA:AA,DB!$G$9,Total!K:K,DB!$O$9,Total!AA:AA,$H$2)+COUNTIFS(Total!X:X,$O$3,Total!W:W,B4,Total!O:O,DB!$G$5,Total!N:N,DB!$O$5,Total!AA:AA,DB!$G$9,Total!AA:AA,DB!$O$9,Total!B:B,$H$2)+COUNTIFS(Total!X:X,$O$3,Total!W:W,B4,Total!O:O,DB!$G$5,Total!AA:AA,DB!$O$5,Total!M:M,DB!$G$9,Total!K:K,DB!$O$9,Total!AA:AA,$H$2)+COUNTIFS(Total!X:X,$O$3,Total!W:W,B4,Total!O:O,DB!$G$5,Total!AA:AA,DB!$O$5,Total!M:M,DB!$G$9,Total!AA:AA,DB!$O$9,Total!B:B,$H$2)+COUNTIFS(Total!X:X,$O$3,Total!W:W,B4,Total!O:O,DB!$G$5,Total!AA:AA,DB!$O$5,Total!AA:AA,DB!$G$9,Total!K:K,DB!$O$9,Total!B:B,$H$2)+COUNTIFS(Total!X:X,$O$3,Total!W:W,B4,Total!AA:AA,DB!$G$5,Total!N:N,DB!$O$5,Total!M:M,DB!$G$9,Total!K:K,DB!$O$9,Total!AA:AA,$H$2)+COUNTIFS(Total!X:X,$O$3,Total!W:W,B4,Total!AA:AA,DB!$G$5,Total!N:N,DB!$O$5,Total!M:M,DB!$G$9,Total!AA:AA,DB!$O$9,Total!B:B,$H$2)+COUNTIFS(Total!X:X,$O$3,Total!W:W,B4,Total!AA:AA,DB!$G$5,Total!N:N,DB!$O$5,Total!AA:AA,DB!$G$9,Total!K:K,DB!$O$9,Total!B:B,$H$2)+COUNTIFS(Total!X:X,$O$3,Total!W:W,B4,Total!AA:AA,DB!$G$5,Total!AA:AA,DB!$O$5,Total!M:M,DB!$G$9,Total!K:K,DB!$O$9,Total!B:B,$H$2)+COUNTIFS(Total!X:X,$O$3,Total!W:W,B4,Total!O:O,DB!$G$5,Total!N:N,DB!$O$5,Total!AA:AA,DB!$G$9,Total!AA:AA,DB!$O$9,Total!AA:AA,$H$2)+COUNTIFS(Total!X:X,$O$3,Total!W:W,B4,Total!O:O,DB!$G$5,Total!AA:AA,DB!$O$5,Total!M:M,DB!$G$9,Total!AA:AA,DB!$O$9,Total!AA:AA,$H$2)+COUNTIFS(Total!X:X,$O$3,Total!W:W,B4,Total!O:O,DB!$G$5,Total!AA:AA,DB!$O$5,Total!AA:AA,DB!$G$9,Total!K:K,DB!$O$9,Total!AA:AA,$H$2)+COUNTIFS(Total!X:X,$O$3,Total!W:W,B4,Total!O:O,DB!$G$5,Total!AA:AA,DB!$O$5,Total!AA:AA,DB!$G$9,Total!AA:AA,DB!$O$9,Total!B:B,$H$2)+COUNTIFS(Total!X:X,$O$3,Total!W:W,B4,Total!AA:AA,DB!$G$5,Total!N:N,DB!$O$5,Total!M:M,DB!$G$9,Total!AA:AA,DB!$O$9,Total!AA:AA,$H$2)+COUNTIFS(Total!X:X,$O$3,Total!W:W,B4,Total!AA:AA,DB!$G$5,Total!N:N,DB!$O$5,Total!AA:AA,DB!$G$9,Total!K:K,DB!$O$9,Total!AA:AA,$H$2)+COUNTIFS(Total!X:X,$O$3,Total!W:W,B4,Total!AA:AA,DB!$G$5,Total!N:N,DB!$O$5,Total!AA:AA,DB!$G$9,Total!AA:AA,DB!$O$9,Total!B:B,$H$2)+COUNTIFS(Total!X:X,$O$3,Total!W:W,B4,Total!AA:AA,DB!$G$5,Total!AA:AA,DB!$O$5,Total!M:M,DB!$G$9,Total!K:K,DB!$O$9,Total!AA:AA,$H$2)+COUNTIFS(Total!X:X,$O$3,Total!W:W,B4,Total!AA:AA,DB!$G$5,Total!AA:AA,DB!$O$5,Total!M:M,DB!$G$9,Total!AA:AA,DB!$O$9,Total!B:B,$H$2)+COUNTIFS(Total!X:X,$O$3,Total!W:W,B4,Total!AA:AA,DB!$G$5,Total!AA:AA,DB!$O$5,Total!AA:AA,DB!$G$9,Total!K:K,DB!$O$9,Total!B:B,$H$2)+COUNTIFS(Total!X:X,$O$3,Total!W:W,B4,Total!AA:AA,DB!$G$5,Total!N:N,DB!$O$5,Total!M:M,DB!$G$9,Total!K:K,DB!$O$9,Total!B:B,$H$2)+COUNTIFS(Total!X:X,$O$3,Total!W:W,B4,Total!O:O,DB!$G$5,Total!AA:AA,DB!$O$5,Total!M:M,DB!$G$9,Total!K:K,DB!$O$9,Total!B:B,$H$2)+COUNTIFS(Total!X:X,$O$3,Total!W:W,B4,Total!O:O,DB!$G$5,Total!N:N,DB!$O$5,Total!AA:AA,DB!$G$9,Total!K:K,DB!$O$9,Total!B:B,$H$2)+COUNTIFS(Total!X:X,$O$3,Total!W:W,B4,Total!O:O,DB!$G$5,Total!N:N,DB!$O$5,Total!M:M,DB!$G$9,Total!AA:AA,DB!$O$9,Total!B:B,$H$2)+COUNTIFS(Total!X:X,$O$3,Total!W:W,B4,Total!O:O,DB!$G$5,Total!N:N,DB!$O$5,Total!M:M,DB!$G$9,Total!K:K,DB!$O$9,Total!AA:AA,$H$2)</f>
        <v>0</v>
      </c>
      <c r="P4" s="31">
        <f>COUNTIFS(Total!X:X,$P$3,Total!W:W,B4,Total!O:O,DB!$G$5,Total!N:N,DB!$O$5,Total!M:M,DB!$G$9,Total!K:K,DB!$O$9,Total!B:B,$H$2)+COUNTIFS(Total!X:X,$P$3,Total!W:W,B4,Total!AA:AA,DB!$G$5,Total!AA:AA,DB!$O$5,Total!AA:AA,DB!$G$9,Total!AA:AA,DB!$O$9,Total!AA:AA,$H$2)+COUNTIFS(Total!X:X,$P$3,Total!W:W,B4,Total!O:O,DB!$G$5,Total!AA:AA,DB!$O$5,Total!AA:AA,DB!$G$9,Total!AA:AA,DB!$O$9,Total!AA:AA,$H$2)+COUNTIFS(Total!X:X,$P$3,Total!W:W,B4,Total!AA:AA,DB!$G$5,Total!N:N,DB!$O$5,Total!AA:AA,DB!$G$9,Total!AA:AA,DB!$O$9,Total!AA:AA,$H$2)+COUNTIFS(Total!X:X,$P$3,Total!W:W,B4,Total!AA:AA,DB!$G$5,Total!AA:AA,DB!$O$5,Total!M:M,DB!$G$9,Total!AA:AA,DB!$O$9,Total!AA:AA,$H$2)+COUNTIFS(Total!X:X,$P$3,Total!W:W,B4,Total!AA:AA,DB!$G$5,Total!AA:AA,DB!$O$5,Total!AA:AA,DB!$G$9,Total!K:K,DB!$O$9,Total!AA:AA,$H$2)+COUNTIFS(Total!X:X,$P$3,Total!W:W,B4,Total!AA:AA,DB!$G$5,Total!AA:AA,DB!$O$5,Total!AA:AA,DB!$G$9,Total!AA:AA,DB!$O$9,Total!B:B,$H$2)+COUNTIFS(Total!X:X,$P$3,Total!W:W,B4,Total!O:O,DB!$G$5,Total!N:N,DB!$O$5,Total!M:M,DB!$G$9,Total!AA:AA,DB!$O$9,Total!AA:AA,$H$2)+COUNTIFS(Total!X:X,$P$3,Total!W:W,B4,Total!O:O,DB!$G$5,Total!N:N,DB!$O$5,Total!AA:AA,DB!$G$9,Total!K:K,DB!$O$9,Total!AA:AA,$H$2)+COUNTIFS(Total!X:X,$P$3,Total!W:W,B4,Total!O:O,DB!$G$5,Total!N:N,DB!$O$5,Total!AA:AA,DB!$G$9,Total!AA:AA,DB!$O$9,Total!B:B,$H$2)+COUNTIFS(Total!X:X,$P$3,Total!W:W,B4,Total!O:O,DB!$G$5,Total!AA:AA,DB!$O$5,Total!M:M,DB!$G$9,Total!K:K,DB!$O$9,Total!AA:AA,$H$2)+COUNTIFS(Total!X:X,$P$3,Total!W:W,B4,Total!O:O,DB!$G$5,Total!AA:AA,DB!$O$5,Total!M:M,DB!$G$9,Total!AA:AA,DB!$O$9,Total!B:B,$H$2)+COUNTIFS(Total!X:X,$P$3,Total!W:W,B4,Total!O:O,DB!$G$5,Total!AA:AA,DB!$O$5,Total!AA:AA,DB!$G$9,Total!K:K,DB!$O$9,Total!B:B,$H$2)+COUNTIFS(Total!X:X,$P$3,Total!W:W,B4,Total!AA:AA,DB!$G$5,Total!N:N,DB!$O$5,Total!M:M,DB!$G$9,Total!K:K,DB!$O$9,Total!AA:AA,$H$2)+COUNTIFS(Total!X:X,$P$3,Total!W:W,B4,Total!AA:AA,DB!$G$5,Total!N:N,DB!$O$5,Total!M:M,DB!$G$9,Total!AA:AA,DB!$O$9,Total!B:B,$H$2)+COUNTIFS(Total!X:X,$P$3,Total!W:W,B4,Total!AA:AA,DB!$G$5,Total!N:N,DB!$O$5,Total!AA:AA,DB!$G$9,Total!K:K,DB!$O$9,Total!B:B,$H$2)+COUNTIFS(Total!X:X,$P$3,Total!W:W,B4,Total!AA:AA,DB!$G$5,Total!AA:AA,DB!$O$5,Total!M:M,DB!$G$9,Total!K:K,DB!$O$9,Total!B:B,$H$2)+COUNTIFS(Total!X:X,$P$3,Total!W:W,B4,Total!O:O,DB!$G$5,Total!N:N,DB!$O$5,Total!AA:AA,DB!$G$9,Total!AA:AA,DB!$O$9,Total!AA:AA,$H$2)+COUNTIFS(Total!X:X,$P$3,Total!W:W,B4,Total!O:O,DB!$G$5,Total!AA:AA,DB!$O$5,Total!M:M,DB!$G$9,Total!AA:AA,DB!$O$9,Total!AA:AA,$H$2)+COUNTIFS(Total!X:X,$P$3,Total!W:W,B4,Total!O:O,DB!$G$5,Total!AA:AA,DB!$O$5,Total!AA:AA,DB!$G$9,Total!K:K,DB!$O$9,Total!AA:AA,$H$2)+COUNTIFS(Total!X:X,$P$3,Total!W:W,B4,Total!O:O,DB!$G$5,Total!AA:AA,DB!$O$5,Total!AA:AA,DB!$G$9,Total!AA:AA,DB!$O$9,Total!B:B,$H$2)+COUNTIFS(Total!X:X,$P$3,Total!W:W,B4,Total!AA:AA,DB!$G$5,Total!N:N,DB!$O$5,Total!M:M,DB!$G$9,Total!AA:AA,DB!$O$9,Total!AA:AA,$H$2)+COUNTIFS(Total!X:X,$P$3,Total!W:W,B4,Total!AA:AA,DB!$G$5,Total!N:N,DB!$O$5,Total!AA:AA,DB!$G$9,Total!K:K,DB!$O$9,Total!AA:AA,$H$2)+COUNTIFS(Total!X:X,$P$3,Total!W:W,B4,Total!AA:AA,DB!$G$5,Total!N:N,DB!$O$5,Total!AA:AA,DB!$G$9,Total!AA:AA,DB!$O$9,Total!B:B,$H$2)+COUNTIFS(Total!X:X,$P$3,Total!W:W,B4,Total!AA:AA,DB!$G$5,Total!AA:AA,DB!$O$5,Total!M:M,DB!$G$9,Total!K:K,DB!$O$9,Total!AA:AA,$H$2)+COUNTIFS(Total!X:X,$P$3,Total!W:W,B4,Total!AA:AA,DB!$G$5,Total!AA:AA,DB!$O$5,Total!M:M,DB!$G$9,Total!AA:AA,DB!$O$9,Total!B:B,$H$2)+COUNTIFS(Total!X:X,$P$3,Total!W:W,B4,Total!AA:AA,DB!$G$5,Total!AA:AA,DB!$O$5,Total!AA:AA,DB!$G$9,Total!K:K,DB!$O$9,Total!B:B,$H$2)+COUNTIFS(Total!X:X,$P$3,Total!W:W,B4,Total!AA:AA,DB!$G$5,Total!N:N,DB!$O$5,Total!M:M,DB!$G$9,Total!K:K,DB!$O$9,Total!B:B,$H$2)+COUNTIFS(Total!X:X,$P$3,Total!W:W,B4,Total!O:O,DB!$G$5,Total!AA:AA,DB!$O$5,Total!M:M,DB!$G$9,Total!K:K,DB!$O$9,Total!B:B,$H$2)+COUNTIFS(Total!X:X,$P$3,Total!W:W,B4,Total!O:O,DB!$G$5,Total!N:N,DB!$O$5,Total!AA:AA,DB!$G$9,Total!K:K,DB!$O$9,Total!B:B,$H$2)+COUNTIFS(Total!X:X,$P$3,Total!W:W,B4,Total!O:O,DB!$G$5,Total!N:N,DB!$O$5,Total!M:M,DB!$G$9,Total!AA:AA,DB!$O$9,Total!B:B,$H$2)+COUNTIFS(Total!X:X,$P$3,Total!W:W,B4,Total!O:O,DB!$G$5,Total!N:N,DB!$O$5,Total!M:M,DB!$G$9,Total!K:K,DB!$O$9,Total!AA:AA,$H$2)</f>
        <v>0</v>
      </c>
      <c r="Q4" s="31">
        <f>COUNTIFS(Total!X:X,$Q$3,Total!W:W,B4,Total!O:O,DB!$G$5,Total!N:N,DB!$O$5,Total!M:M,DB!$G$9,Total!K:K,DB!$O$9,Total!B:B,$H$2)+COUNTIFS(Total!X:X,$Q$3,Total!W:W,B4,Total!AA:AA,DB!$G$5,Total!AA:AA,DB!$O$5,Total!AA:AA,DB!$G$9,Total!AA:AA,DB!$O$9,Total!AA:AA,$H$2)+COUNTIFS(Total!X:X,$Q$3,Total!W:W,B4,Total!O:O,DB!$G$5,Total!AA:AA,DB!$O$5,Total!AA:AA,DB!$G$9,Total!AA:AA,DB!$O$9,Total!AA:AA,$H$2)+COUNTIFS(Total!X:X,$Q$3,Total!W:W,B4,Total!AA:AA,DB!$G$5,Total!N:N,DB!$O$5,Total!AA:AA,DB!$G$9,Total!AA:AA,DB!$O$9,Total!AA:AA,$H$2)+COUNTIFS(Total!X:X,$Q$3,Total!W:W,B4,Total!AA:AA,DB!$G$5,Total!AA:AA,DB!$O$5,Total!M:M,DB!$G$9,Total!AA:AA,DB!$O$9,Total!AA:AA,$H$2)+COUNTIFS(Total!X:X,$Q$3,Total!W:W,B4,Total!AA:AA,DB!$G$5,Total!AA:AA,DB!$O$5,Total!AA:AA,DB!$G$9,Total!K:K,DB!$O$9,Total!AA:AA,$H$2)+COUNTIFS(Total!X:X,$Q$3,Total!W:W,B4,Total!AA:AA,DB!$G$5,Total!AA:AA,DB!$O$5,Total!AA:AA,DB!$G$9,Total!AA:AA,DB!$O$9,Total!B:B,$H$2)+COUNTIFS(Total!X:X,$Q$3,Total!W:W,B4,Total!O:O,DB!$G$5,Total!N:N,DB!$O$5,Total!M:M,DB!$G$9,Total!AA:AA,DB!$O$9,Total!AA:AA,$H$2)+COUNTIFS(Total!X:X,$Q$3,Total!W:W,B4,Total!O:O,DB!$G$5,Total!N:N,DB!$O$5,Total!AA:AA,DB!$G$9,Total!K:K,DB!$O$9,Total!AA:AA,$H$2)+COUNTIFS(Total!X:X,$Q$3,Total!W:W,B4,Total!O:O,DB!$G$5,Total!N:N,DB!$O$5,Total!AA:AA,DB!$G$9,Total!AA:AA,DB!$O$9,Total!B:B,$H$2)+COUNTIFS(Total!X:X,$Q$3,Total!W:W,B4,Total!O:O,DB!$G$5,Total!AA:AA,DB!$O$5,Total!M:M,DB!$G$9,Total!K:K,DB!$O$9,Total!AA:AA,$H$2)+COUNTIFS(Total!X:X,$Q$3,Total!W:W,B4,Total!O:O,DB!$G$5,Total!AA:AA,DB!$O$5,Total!M:M,DB!$G$9,Total!AA:AA,DB!$O$9,Total!B:B,$H$2)+COUNTIFS(Total!X:X,$Q$3,Total!W:W,B4,Total!O:O,DB!$G$5,Total!AA:AA,DB!$O$5,Total!AA:AA,DB!$G$9,Total!K:K,DB!$O$9,Total!B:B,$H$2)+COUNTIFS(Total!X:X,$Q$3,Total!W:W,B4,Total!AA:AA,DB!$G$5,Total!N:N,DB!$O$5,Total!M:M,DB!$G$9,Total!K:K,DB!$O$9,Total!AA:AA,$H$2)+COUNTIFS(Total!X:X,$Q$3,Total!W:W,B4,Total!AA:AA,DB!$G$5,Total!N:N,DB!$O$5,Total!M:M,DB!$G$9,Total!AA:AA,DB!$O$9,Total!B:B,$H$2)+COUNTIFS(Total!X:X,$Q$3,Total!W:W,B4,Total!AA:AA,DB!$G$5,Total!N:N,DB!$O$5,Total!AA:AA,DB!$G$9,Total!K:K,DB!$O$9,Total!B:B,$H$2)+COUNTIFS(Total!X:X,$Q$3,Total!W:W,B4,Total!AA:AA,DB!$G$5,Total!AA:AA,DB!$O$5,Total!M:M,DB!$G$9,Total!K:K,DB!$O$9,Total!B:B,$H$2)+COUNTIFS(Total!X:X,$Q$3,Total!W:W,B4,Total!O:O,DB!$G$5,Total!N:N,DB!$O$5,Total!AA:AA,DB!$G$9,Total!AA:AA,DB!$O$9,Total!AA:AA,$H$2)+COUNTIFS(Total!X:X,$Q$3,Total!W:W,B4,Total!O:O,DB!$G$5,Total!AA:AA,DB!$O$5,Total!M:M,DB!$G$9,Total!AA:AA,DB!$O$9,Total!AA:AA,$H$2)+COUNTIFS(Total!X:X,$Q$3,Total!W:W,B4,Total!O:O,DB!$G$5,Total!AA:AA,DB!$O$5,Total!AA:AA,DB!$G$9,Total!K:K,DB!$O$9,Total!AA:AA,$H$2)+COUNTIFS(Total!X:X,$Q$3,Total!W:W,B4,Total!O:O,DB!$G$5,Total!AA:AA,DB!$O$5,Total!AA:AA,DB!$G$9,Total!AA:AA,DB!$O$9,Total!B:B,$H$2)+COUNTIFS(Total!X:X,$Q$3,Total!W:W,B4,Total!AA:AA,DB!$G$5,Total!N:N,DB!$O$5,Total!M:M,DB!$G$9,Total!AA:AA,DB!$O$9,Total!AA:AA,$H$2)+COUNTIFS(Total!X:X,$Q$3,Total!W:W,B4,Total!AA:AA,DB!$G$5,Total!N:N,DB!$O$5,Total!AA:AA,DB!$G$9,Total!K:K,DB!$O$9,Total!AA:AA,$H$2)+COUNTIFS(Total!X:X,$Q$3,Total!W:W,B4,Total!AA:AA,DB!$G$5,Total!N:N,DB!$O$5,Total!AA:AA,DB!$G$9,Total!AA:AA,DB!$O$9,Total!B:B,$H$2)+COUNTIFS(Total!X:X,$Q$3,Total!W:W,B4,Total!AA:AA,DB!$G$5,Total!AA:AA,DB!$O$5,Total!M:M,DB!$G$9,Total!K:K,DB!$O$9,Total!AA:AA,$H$2)+COUNTIFS(Total!X:X,$Q$3,Total!W:W,B4,Total!AA:AA,DB!$G$5,Total!AA:AA,DB!$O$5,Total!M:M,DB!$G$9,Total!AA:AA,DB!$O$9,Total!B:B,$H$2)+COUNTIFS(Total!X:X,$Q$3,Total!W:W,B4,Total!AA:AA,DB!$G$5,Total!AA:AA,DB!$O$5,Total!AA:AA,DB!$G$9,Total!K:K,DB!$O$9,Total!B:B,$H$2)+COUNTIFS(Total!X:X,$Q$3,Total!W:W,B4,Total!AA:AA,DB!$G$5,Total!N:N,DB!$O$5,Total!M:M,DB!$G$9,Total!K:K,DB!$O$9,Total!B:B,$H$2)+COUNTIFS(Total!X:X,$Q$3,Total!W:W,B4,Total!O:O,DB!$G$5,Total!AA:AA,DB!$O$5,Total!M:M,DB!$G$9,Total!K:K,DB!$O$9,Total!B:B,$H$2)+COUNTIFS(Total!X:X,$Q$3,Total!W:W,B4,Total!O:O,DB!$G$5,Total!N:N,DB!$O$5,Total!AA:AA,DB!$G$9,Total!K:K,DB!$O$9,Total!B:B,$H$2)+COUNTIFS(Total!X:X,$Q$3,Total!W:W,B4,Total!O:O,DB!$G$5,Total!N:N,DB!$O$5,Total!M:M,DB!$G$9,Total!AA:AA,DB!$O$9,Total!B:B,$H$2)+COUNTIFS(Total!X:X,$Q$3,Total!W:W,B4,Total!O:O,DB!$G$5,Total!N:N,DB!$O$5,Total!M:M,DB!$G$9,Total!K:K,DB!$O$9,Total!AA:AA,$H$2)</f>
        <v>0</v>
      </c>
      <c r="R4" s="31">
        <f>COUNTIFS(Total!X:X,$R$3,Total!W:W,B4,Total!O:O,DB!$G$5,Total!N:N,DB!$O$5,Total!M:M,DB!$G$9,Total!K:K,DB!$O$9,Total!B:B,$H$2)+COUNTIFS(Total!X:X,$R$3,Total!W:W,B4,Total!AA:AA,DB!$G$5,Total!AA:AA,DB!$O$5,Total!AA:AA,DB!$G$9,Total!AA:AA,DB!$O$9,Total!AA:AA,$H$2)+COUNTIFS(Total!X:X,$R$3,Total!W:W,B4,Total!O:O,DB!$G$5,Total!AA:AA,DB!$O$5,Total!AA:AA,DB!$G$9,Total!AA:AA,DB!$O$9,Total!AA:AA,$H$2)+COUNTIFS(Total!X:X,$R$3,Total!W:W,B4,Total!AA:AA,DB!$G$5,Total!N:N,DB!$O$5,Total!AA:AA,DB!$G$9,Total!AA:AA,DB!$O$9,Total!AA:AA,$H$2)+COUNTIFS(Total!X:X,$R$3,Total!W:W,B4,Total!AA:AA,DB!$G$5,Total!AA:AA,DB!$O$5,Total!M:M,DB!$G$9,Total!AA:AA,DB!$O$9,Total!AA:AA,$H$2)+COUNTIFS(Total!X:X,$R$3,Total!W:W,B4,Total!AA:AA,DB!$G$5,Total!AA:AA,DB!$O$5,Total!AA:AA,DB!$G$9,Total!K:K,DB!$O$9,Total!AA:AA,$H$2)+COUNTIFS(Total!X:X,$R$3,Total!W:W,B4,Total!AA:AA,DB!$G$5,Total!AA:AA,DB!$O$5,Total!AA:AA,DB!$G$9,Total!AA:AA,DB!$O$9,Total!B:B,$H$2)+COUNTIFS(Total!X:X,$R$3,Total!W:W,B4,Total!O:O,DB!$G$5,Total!N:N,DB!$O$5,Total!M:M,DB!$G$9,Total!AA:AA,DB!$O$9,Total!AA:AA,$H$2)+COUNTIFS(Total!X:X,$R$3,Total!W:W,B4,Total!O:O,DB!$G$5,Total!N:N,DB!$O$5,Total!AA:AA,DB!$G$9,Total!K:K,DB!$O$9,Total!AA:AA,$H$2)+COUNTIFS(Total!X:X,$R$3,Total!W:W,B4,Total!O:O,DB!$G$5,Total!N:N,DB!$O$5,Total!AA:AA,DB!$G$9,Total!AA:AA,DB!$O$9,Total!B:B,$H$2)+COUNTIFS(Total!X:X,$R$3,Total!W:W,B4,Total!O:O,DB!$G$5,Total!AA:AA,DB!$O$5,Total!M:M,DB!$G$9,Total!K:K,DB!$O$9,Total!AA:AA,$H$2)+COUNTIFS(Total!X:X,$R$3,Total!W:W,B4,Total!O:O,DB!$G$5,Total!AA:AA,DB!$O$5,Total!M:M,DB!$G$9,Total!AA:AA,DB!$O$9,Total!B:B,$H$2)+COUNTIFS(Total!X:X,$R$3,Total!W:W,B4,Total!O:O,DB!$G$5,Total!AA:AA,DB!$O$5,Total!AA:AA,DB!$G$9,Total!K:K,DB!$O$9,Total!B:B,$H$2)+COUNTIFS(Total!X:X,$R$3,Total!W:W,B4,Total!AA:AA,DB!$G$5,Total!N:N,DB!$O$5,Total!M:M,DB!$G$9,Total!K:K,DB!$O$9,Total!AA:AA,$H$2)+COUNTIFS(Total!X:X,$R$3,Total!W:W,B4,Total!AA:AA,DB!$G$5,Total!N:N,DB!$O$5,Total!M:M,DB!$G$9,Total!AA:AA,DB!$O$9,Total!B:B,$H$2)+COUNTIFS(Total!X:X,$R$3,Total!W:W,B4,Total!AA:AA,DB!$G$5,Total!N:N,DB!$O$5,Total!AA:AA,DB!$G$9,Total!K:K,DB!$O$9,Total!B:B,$H$2)+COUNTIFS(Total!X:X,$R$3,Total!W:W,B4,Total!AA:AA,DB!$G$5,Total!AA:AA,DB!$O$5,Total!M:M,DB!$G$9,Total!K:K,DB!$O$9,Total!B:B,$H$2)+COUNTIFS(Total!X:X,$R$3,Total!W:W,B4,Total!O:O,DB!$G$5,Total!N:N,DB!$O$5,Total!AA:AA,DB!$G$9,Total!AA:AA,DB!$O$9,Total!AA:AA,$H$2)+COUNTIFS(Total!X:X,$R$3,Total!W:W,B4,Total!O:O,DB!$G$5,Total!AA:AA,DB!$O$5,Total!M:M,DB!$G$9,Total!AA:AA,DB!$O$9,Total!AA:AA,$H$2)+COUNTIFS(Total!X:X,$R$3,Total!W:W,B4,Total!O:O,DB!$G$5,Total!AA:AA,DB!$O$5,Total!AA:AA,DB!$G$9,Total!K:K,DB!$O$9,Total!AA:AA,$H$2)+COUNTIFS(Total!X:X,$R$3,Total!W:W,B4,Total!O:O,DB!$G$5,Total!AA:AA,DB!$O$5,Total!AA:AA,DB!$G$9,Total!AA:AA,DB!$O$9,Total!B:B,$H$2)+COUNTIFS(Total!X:X,$R$3,Total!W:W,B4,Total!AA:AA,DB!$G$5,Total!N:N,DB!$O$5,Total!M:M,DB!$G$9,Total!AA:AA,DB!$O$9,Total!AA:AA,$H$2)+COUNTIFS(Total!X:X,$R$3,Total!W:W,B4,Total!AA:AA,DB!$G$5,Total!N:N,DB!$O$5,Total!AA:AA,DB!$G$9,Total!K:K,DB!$O$9,Total!AA:AA,$H$2)+COUNTIFS(Total!X:X,$R$3,Total!W:W,B4,Total!AA:AA,DB!$G$5,Total!N:N,DB!$O$5,Total!AA:AA,DB!$G$9,Total!AA:AA,DB!$O$9,Total!B:B,$H$2)+COUNTIFS(Total!X:X,$R$3,Total!W:W,B4,Total!AA:AA,DB!$G$5,Total!AA:AA,DB!$O$5,Total!M:M,DB!$G$9,Total!K:K,DB!$O$9,Total!AA:AA,$H$2)+COUNTIFS(Total!X:X,$R$3,Total!W:W,B4,Total!AA:AA,DB!$G$5,Total!AA:AA,DB!$O$5,Total!M:M,DB!$G$9,Total!AA:AA,DB!$O$9,Total!B:B,$H$2)+COUNTIFS(Total!X:X,$R$3,Total!W:W,B4,Total!AA:AA,DB!$G$5,Total!AA:AA,DB!$O$5,Total!AA:AA,DB!$G$9,Total!K:K,DB!$O$9,Total!B:B,$H$2)+COUNTIFS(Total!X:X,$R$3,Total!W:W,B4,Total!AA:AA,DB!$G$5,Total!N:N,DB!$O$5,Total!M:M,DB!$G$9,Total!K:K,DB!$O$9,Total!B:B,$H$2)+COUNTIFS(Total!X:X,$R$3,Total!W:W,B4,Total!O:O,DB!$G$5,Total!AA:AA,DB!$O$5,Total!M:M,DB!$G$9,Total!K:K,DB!$O$9,Total!B:B,$H$2)+COUNTIFS(Total!X:X,$R$3,Total!W:W,B4,Total!O:O,DB!$G$5,Total!N:N,DB!$O$5,Total!AA:AA,DB!$G$9,Total!K:K,DB!$O$9,Total!B:B,$H$2)+COUNTIFS(Total!X:X,$R$3,Total!W:W,B4,Total!O:O,DB!$G$5,Total!N:N,DB!$O$5,Total!M:M,DB!$G$9,Total!AA:AA,DB!$O$9,Total!B:B,$H$2)+COUNTIFS(Total!X:X,$R$3,Total!W:W,B4,Total!O:O,DB!$G$5,Total!N:N,DB!$O$5,Total!M:M,DB!$G$9,Total!K:K,DB!$O$9,Total!AA:AA,$H$2)</f>
        <v>0</v>
      </c>
      <c r="S4" s="31">
        <f>COUNTIFS(Total!X:X,$S$3,Total!W:W,B4,Total!O:O,DB!$G$5,Total!N:N,DB!$O$5,Total!M:M,DB!$G$9,Total!K:K,DB!$O$9,Total!B:B,$H$2)+COUNTIFS(Total!X:X,$S$3,Total!W:W,B4,Total!AA:AA,DB!$G$5,Total!AA:AA,DB!$O$5,Total!AA:AA,DB!$G$9,Total!AA:AA,DB!$O$9,Total!AA:AA,$H$2)+COUNTIFS(Total!X:X,$S$3,Total!W:W,B4,Total!O:O,DB!$G$5,Total!AA:AA,DB!$O$5,Total!AA:AA,DB!$G$9,Total!AA:AA,DB!$O$9,Total!AA:AA,$H$2)+COUNTIFS(Total!X:X,$S$3,Total!W:W,B4,Total!AA:AA,DB!$G$5,Total!N:N,DB!$O$5,Total!AA:AA,DB!$G$9,Total!AA:AA,DB!$O$9,Total!AA:AA,$H$2)+COUNTIFS(Total!X:X,$S$3,Total!W:W,B4,Total!AA:AA,DB!$G$5,Total!AA:AA,DB!$O$5,Total!M:M,DB!$G$9,Total!AA:AA,DB!$O$9,Total!AA:AA,$H$2)+COUNTIFS(Total!X:X,$S$3,Total!W:W,B4,Total!AA:AA,DB!$G$5,Total!AA:AA,DB!$O$5,Total!AA:AA,DB!$G$9,Total!K:K,DB!$O$9,Total!AA:AA,$H$2)+COUNTIFS(Total!X:X,$S$3,Total!W:W,B4,Total!AA:AA,DB!$G$5,Total!AA:AA,DB!$O$5,Total!AA:AA,DB!$G$9,Total!AA:AA,DB!$O$9,Total!B:B,$H$2)+COUNTIFS(Total!X:X,$S$3,Total!W:W,B4,Total!O:O,DB!$G$5,Total!N:N,DB!$O$5,Total!M:M,DB!$G$9,Total!AA:AA,DB!$O$9,Total!AA:AA,$H$2)+COUNTIFS(Total!X:X,$S$3,Total!W:W,B4,Total!O:O,DB!$G$5,Total!N:N,DB!$O$5,Total!AA:AA,DB!$G$9,Total!K:K,DB!$O$9,Total!AA:AA,$H$2)+COUNTIFS(Total!X:X,$S$3,Total!W:W,B4,Total!O:O,DB!$G$5,Total!N:N,DB!$O$5,Total!AA:AA,DB!$G$9,Total!AA:AA,DB!$O$9,Total!B:B,$H$2)+COUNTIFS(Total!X:X,$S$3,Total!W:W,B4,Total!O:O,DB!$G$5,Total!AA:AA,DB!$O$5,Total!M:M,DB!$G$9,Total!K:K,DB!$O$9,Total!AA:AA,$H$2)+COUNTIFS(Total!X:X,$S$3,Total!W:W,B4,Total!O:O,DB!$G$5,Total!AA:AA,DB!$O$5,Total!M:M,DB!$G$9,Total!AA:AA,DB!$O$9,Total!B:B,$H$2)+COUNTIFS(Total!X:X,$S$3,Total!W:W,B4,Total!O:O,DB!$G$5,Total!AA:AA,DB!$O$5,Total!AA:AA,DB!$G$9,Total!K:K,DB!$O$9,Total!B:B,$H$2)+COUNTIFS(Total!X:X,$S$3,Total!W:W,B4,Total!AA:AA,DB!$G$5,Total!N:N,DB!$O$5,Total!M:M,DB!$G$9,Total!K:K,DB!$O$9,Total!AA:AA,$H$2)+COUNTIFS(Total!X:X,$S$3,Total!W:W,B4,Total!AA:AA,DB!$G$5,Total!N:N,DB!$O$5,Total!M:M,DB!$G$9,Total!AA:AA,DB!$O$9,Total!B:B,$H$2)+COUNTIFS(Total!X:X,$S$3,Total!W:W,B4,Total!AA:AA,DB!$G$5,Total!N:N,DB!$O$5,Total!AA:AA,DB!$G$9,Total!K:K,DB!$O$9,Total!B:B,$H$2)+COUNTIFS(Total!X:X,$S$3,Total!W:W,B4,Total!AA:AA,DB!$G$5,Total!AA:AA,DB!$O$5,Total!M:M,DB!$G$9,Total!K:K,DB!$O$9,Total!B:B,$H$2)+COUNTIFS(Total!X:X,$S$3,Total!W:W,B4,Total!O:O,DB!$G$5,Total!N:N,DB!$O$5,Total!AA:AA,DB!$G$9,Total!AA:AA,DB!$O$9,Total!AA:AA,$H$2)+COUNTIFS(Total!X:X,$S$3,Total!W:W,B4,Total!O:O,DB!$G$5,Total!AA:AA,DB!$O$5,Total!M:M,DB!$G$9,Total!AA:AA,DB!$O$9,Total!AA:AA,$H$2)+COUNTIFS(Total!X:X,$S$3,Total!W:W,B4,Total!O:O,DB!$G$5,Total!AA:AA,DB!$O$5,Total!AA:AA,DB!$G$9,Total!K:K,DB!$O$9,Total!AA:AA,$H$2)+COUNTIFS(Total!X:X,$S$3,Total!W:W,B4,Total!O:O,DB!$G$5,Total!AA:AA,DB!$O$5,Total!AA:AA,DB!$G$9,Total!AA:AA,DB!$O$9,Total!B:B,$H$2)+COUNTIFS(Total!X:X,$S$3,Total!W:W,B4,Total!AA:AA,DB!$G$5,Total!N:N,DB!$O$5,Total!M:M,DB!$G$9,Total!AA:AA,DB!$O$9,Total!AA:AA,$H$2)+COUNTIFS(Total!X:X,$S$3,Total!W:W,B4,Total!AA:AA,DB!$G$5,Total!N:N,DB!$O$5,Total!AA:AA,DB!$G$9,Total!K:K,DB!$O$9,Total!AA:AA,$H$2)+COUNTIFS(Total!X:X,$S$3,Total!W:W,B4,Total!AA:AA,DB!$G$5,Total!N:N,DB!$O$5,Total!AA:AA,DB!$G$9,Total!AA:AA,DB!$O$9,Total!B:B,$H$2)+COUNTIFS(Total!X:X,$S$3,Total!W:W,B4,Total!AA:AA,DB!$G$5,Total!AA:AA,DB!$O$5,Total!M:M,DB!$G$9,Total!K:K,DB!$O$9,Total!AA:AA,$H$2)+COUNTIFS(Total!X:X,$S$3,Total!W:W,B4,Total!AA:AA,DB!$G$5,Total!AA:AA,DB!$O$5,Total!M:M,DB!$G$9,Total!AA:AA,DB!$O$9,Total!B:B,$H$2)+COUNTIFS(Total!X:X,$S$3,Total!W:W,B4,Total!AA:AA,DB!$G$5,Total!AA:AA,DB!$O$5,Total!AA:AA,DB!$G$9,Total!K:K,DB!$O$9,Total!B:B,$H$2)+COUNTIFS(Total!X:X,$S$3,Total!W:W,B4,Total!AA:AA,DB!$G$5,Total!N:N,DB!$O$5,Total!M:M,DB!$G$9,Total!K:K,DB!$O$9,Total!B:B,$H$2)+COUNTIFS(Total!X:X,$S$3,Total!W:W,B4,Total!O:O,DB!$G$5,Total!AA:AA,DB!$O$5,Total!M:M,DB!$G$9,Total!K:K,DB!$O$9,Total!B:B,$H$2)+COUNTIFS(Total!X:X,$S$3,Total!W:W,B4,Total!O:O,DB!$G$5,Total!N:N,DB!$O$5,Total!AA:AA,DB!$G$9,Total!K:K,DB!$O$9,Total!B:B,$H$2)+COUNTIFS(Total!X:X,$S$3,Total!W:W,B4,Total!O:O,DB!$G$5,Total!N:N,DB!$O$5,Total!M:M,DB!$G$9,Total!AA:AA,DB!$O$9,Total!B:B,$H$2)+COUNTIFS(Total!X:X,$S$3,Total!W:W,B4,Total!O:O,DB!$G$5,Total!N:N,DB!$O$5,Total!M:M,DB!$G$9,Total!K:K,DB!$O$9,Total!AA:AA,$H$2)</f>
        <v>0</v>
      </c>
      <c r="T4" s="31">
        <f>COUNTIFS(Total!X:X,$T$3,Total!W:W,B4,Total!O:O,DB!$G$5,Total!N:N,DB!$O$5,Total!M:M,DB!$G$9,Total!K:K,DB!$O$9,Total!B:B,$H$2)+COUNTIFS(Total!X:X,$T$3,Total!W:W,B4,Total!AA:AA,DB!$G$5,Total!AA:AA,DB!$O$5,Total!AA:AA,DB!$G$9,Total!AA:AA,DB!$O$9,Total!AA:AA,$H$2)+COUNTIFS(Total!X:X,$T$3,Total!W:W,B4,Total!O:O,DB!$G$5,Total!AA:AA,DB!$O$5,Total!AA:AA,DB!$G$9,Total!AA:AA,DB!$O$9,Total!AA:AA,$H$2)+COUNTIFS(Total!X:X,$T$3,Total!W:W,B4,Total!AA:AA,DB!$G$5,Total!N:N,DB!$O$5,Total!AA:AA,DB!$G$9,Total!AA:AA,DB!$O$9,Total!AA:AA,$H$2)+COUNTIFS(Total!X:X,$T$3,Total!W:W,B4,Total!AA:AA,DB!$G$5,Total!AA:AA,DB!$O$5,Total!M:M,DB!$G$9,Total!AA:AA,DB!$O$9,Total!AA:AA,$H$2)+COUNTIFS(Total!X:X,$T$3,Total!W:W,B4,Total!AA:AA,DB!$G$5,Total!AA:AA,DB!$O$5,Total!AA:AA,DB!$G$9,Total!K:K,DB!$O$9,Total!AA:AA,$H$2)+COUNTIFS(Total!X:X,$T$3,Total!W:W,B4,Total!AA:AA,DB!$G$5,Total!AA:AA,DB!$O$5,Total!AA:AA,DB!$G$9,Total!AA:AA,DB!$O$9,Total!B:B,$H$2)+COUNTIFS(Total!X:X,$T$3,Total!W:W,B4,Total!O:O,DB!$G$5,Total!N:N,DB!$O$5,Total!M:M,DB!$G$9,Total!AA:AA,DB!$O$9,Total!AA:AA,$H$2)+COUNTIFS(Total!X:X,$T$3,Total!W:W,B4,Total!O:O,DB!$G$5,Total!N:N,DB!$O$5,Total!AA:AA,DB!$G$9,Total!K:K,DB!$O$9,Total!AA:AA,$H$2)+COUNTIFS(Total!X:X,$T$3,Total!W:W,B4,Total!O:O,DB!$G$5,Total!N:N,DB!$O$5,Total!AA:AA,DB!$G$9,Total!AA:AA,DB!$O$9,Total!B:B,$H$2)+COUNTIFS(Total!X:X,$T$3,Total!W:W,B4,Total!O:O,DB!$G$5,Total!AA:AA,DB!$O$5,Total!M:M,DB!$G$9,Total!K:K,DB!$O$9,Total!AA:AA,$H$2)+COUNTIFS(Total!X:X,$T$3,Total!W:W,B4,Total!O:O,DB!$G$5,Total!AA:AA,DB!$O$5,Total!M:M,DB!$G$9,Total!AA:AA,DB!$O$9,Total!B:B,$H$2)+COUNTIFS(Total!X:X,$T$3,Total!W:W,B4,Total!O:O,DB!$G$5,Total!AA:AA,DB!$O$5,Total!AA:AA,DB!$G$9,Total!K:K,DB!$O$9,Total!B:B,$H$2)+COUNTIFS(Total!X:X,$T$3,Total!W:W,B4,Total!AA:AA,DB!$G$5,Total!N:N,DB!$O$5,Total!M:M,DB!$G$9,Total!K:K,DB!$O$9,Total!AA:AA,$H$2)+COUNTIFS(Total!X:X,$T$3,Total!W:W,B4,Total!AA:AA,DB!$G$5,Total!N:N,DB!$O$5,Total!M:M,DB!$G$9,Total!AA:AA,DB!$O$9,Total!B:B,$H$2)+COUNTIFS(Total!X:X,$T$3,Total!W:W,B4,Total!AA:AA,DB!$G$5,Total!N:N,DB!$O$5,Total!AA:AA,DB!$G$9,Total!K:K,DB!$O$9,Total!B:B,$H$2)+COUNTIFS(Total!X:X,$T$3,Total!W:W,B4,Total!AA:AA,DB!$G$5,Total!AA:AA,DB!$O$5,Total!M:M,DB!$G$9,Total!K:K,DB!$O$9,Total!B:B,$H$2)+COUNTIFS(Total!X:X,$T$3,Total!W:W,B4,Total!O:O,DB!$G$5,Total!N:N,DB!$O$5,Total!AA:AA,DB!$G$9,Total!AA:AA,DB!$O$9,Total!AA:AA,$H$2)+COUNTIFS(Total!X:X,$T$3,Total!W:W,B4,Total!O:O,DB!$G$5,Total!AA:AA,DB!$O$5,Total!M:M,DB!$G$9,Total!AA:AA,DB!$O$9,Total!AA:AA,$H$2)+COUNTIFS(Total!X:X,$T$3,Total!W:W,B4,Total!O:O,DB!$G$5,Total!AA:AA,DB!$O$5,Total!AA:AA,DB!$G$9,Total!K:K,DB!$O$9,Total!AA:AA,$H$2)+COUNTIFS(Total!X:X,$T$3,Total!W:W,B4,Total!O:O,DB!$G$5,Total!AA:AA,DB!$O$5,Total!AA:AA,DB!$G$9,Total!AA:AA,DB!$O$9,Total!B:B,$H$2)+COUNTIFS(Total!X:X,$T$3,Total!W:W,B4,Total!AA:AA,DB!$G$5,Total!N:N,DB!$O$5,Total!M:M,DB!$G$9,Total!AA:AA,DB!$O$9,Total!AA:AA,$H$2)+COUNTIFS(Total!X:X,$T$3,Total!W:W,B4,Total!AA:AA,DB!$G$5,Total!N:N,DB!$O$5,Total!AA:AA,DB!$G$9,Total!K:K,DB!$O$9,Total!AA:AA,$H$2)+COUNTIFS(Total!X:X,$T$3,Total!W:W,B4,Total!AA:AA,DB!$G$5,Total!N:N,DB!$O$5,Total!AA:AA,DB!$G$9,Total!AA:AA,DB!$O$9,Total!B:B,$H$2)+COUNTIFS(Total!X:X,$T$3,Total!W:W,B4,Total!AA:AA,DB!$G$5,Total!AA:AA,DB!$O$5,Total!M:M,DB!$G$9,Total!K:K,DB!$O$9,Total!AA:AA,$H$2)+COUNTIFS(Total!X:X,$T$3,Total!W:W,B4,Total!AA:AA,DB!$G$5,Total!AA:AA,DB!$O$5,Total!M:M,DB!$G$9,Total!AA:AA,DB!$O$9,Total!B:B,$H$2)+COUNTIFS(Total!X:X,$T$3,Total!W:W,B4,Total!AA:AA,DB!$G$5,Total!AA:AA,DB!$O$5,Total!AA:AA,DB!$G$9,Total!K:K,DB!$O$9,Total!B:B,$H$2)+COUNTIFS(Total!X:X,$T$3,Total!W:W,B4,Total!AA:AA,DB!$G$5,Total!N:N,DB!$O$5,Total!M:M,DB!$G$9,Total!K:K,DB!$O$9,Total!B:B,$H$2)+COUNTIFS(Total!X:X,$T$3,Total!W:W,B4,Total!O:O,DB!$G$5,Total!AA:AA,DB!$O$5,Total!M:M,DB!$G$9,Total!K:K,DB!$O$9,Total!B:B,$H$2)+COUNTIFS(Total!X:X,$T$3,Total!W:W,B4,Total!O:O,DB!$G$5,Total!N:N,DB!$O$5,Total!AA:AA,DB!$G$9,Total!K:K,DB!$O$9,Total!B:B,$H$2)+COUNTIFS(Total!X:X,$T$3,Total!W:W,B4,Total!O:O,DB!$G$5,Total!N:N,DB!$O$5,Total!M:M,DB!$G$9,Total!AA:AA,DB!$O$9,Total!B:B,$H$2)+COUNTIFS(Total!X:X,$T$3,Total!W:W,B4,Total!O:O,DB!$G$5,Total!N:N,DB!$O$5,Total!M:M,DB!$G$9,Total!K:K,DB!$O$9,Total!AA:AA,$H$2)</f>
        <v>0</v>
      </c>
      <c r="U4" s="31">
        <f>COUNTIFS(Total!X:X,$U$3,Total!W:W,B4,Total!O:O,DB!$G$5,Total!N:N,DB!$O$5,Total!M:M,DB!$G$9,Total!K:K,DB!$O$9,Total!B:B,$H$2)+COUNTIFS(Total!X:X,$U$3,Total!W:W,B4,Total!AA:AA,DB!$G$5,Total!AA:AA,DB!$O$5,Total!AA:AA,DB!$G$9,Total!AA:AA,DB!$O$9,Total!AA:AA,$H$2)+COUNTIFS(Total!X:X,$U$3,Total!W:W,B4,Total!O:O,DB!$G$5,Total!AA:AA,DB!$O$5,Total!AA:AA,DB!$G$9,Total!AA:AA,DB!$O$9,Total!AA:AA,$H$2)+COUNTIFS(Total!X:X,$U$3,Total!W:W,B4,Total!AA:AA,DB!$G$5,Total!N:N,DB!$O$5,Total!AA:AA,DB!$G$9,Total!AA:AA,DB!$O$9,Total!AA:AA,$H$2)+COUNTIFS(Total!X:X,$U$3,Total!W:W,B4,Total!AA:AA,DB!$G$5,Total!AA:AA,DB!$O$5,Total!M:M,DB!$G$9,Total!AA:AA,DB!$O$9,Total!AA:AA,$H$2)+COUNTIFS(Total!X:X,$U$3,Total!W:W,B4,Total!AA:AA,DB!$G$5,Total!AA:AA,DB!$O$5,Total!AA:AA,DB!$G$9,Total!K:K,DB!$O$9,Total!AA:AA,$H$2)+COUNTIFS(Total!X:X,$U$3,Total!W:W,B4,Total!AA:AA,DB!$G$5,Total!AA:AA,DB!$O$5,Total!AA:AA,DB!$G$9,Total!AA:AA,DB!$O$9,Total!B:B,$H$2)+COUNTIFS(Total!X:X,$U$3,Total!W:W,B4,Total!O:O,DB!$G$5,Total!N:N,DB!$O$5,Total!M:M,DB!$G$9,Total!AA:AA,DB!$O$9,Total!AA:AA,$H$2)+COUNTIFS(Total!X:X,$U$3,Total!W:W,B4,Total!O:O,DB!$G$5,Total!N:N,DB!$O$5,Total!AA:AA,DB!$G$9,Total!K:K,DB!$O$9,Total!AA:AA,$H$2)+COUNTIFS(Total!X:X,$U$3,Total!W:W,B4,Total!O:O,DB!$G$5,Total!N:N,DB!$O$5,Total!AA:AA,DB!$G$9,Total!AA:AA,DB!$O$9,Total!B:B,$H$2)+COUNTIFS(Total!X:X,$U$3,Total!W:W,B4,Total!O:O,DB!$G$5,Total!AA:AA,DB!$O$5,Total!M:M,DB!$G$9,Total!K:K,DB!$O$9,Total!AA:AA,$H$2)+COUNTIFS(Total!X:X,$U$3,Total!W:W,B4,Total!O:O,DB!$G$5,Total!AA:AA,DB!$O$5,Total!M:M,DB!$G$9,Total!AA:AA,DB!$O$9,Total!B:B,$H$2)+COUNTIFS(Total!X:X,$U$3,Total!W:W,B4,Total!O:O,DB!$G$5,Total!AA:AA,DB!$O$5,Total!AA:AA,DB!$G$9,Total!K:K,DB!$O$9,Total!B:B,$H$2)+COUNTIFS(Total!X:X,$U$3,Total!W:W,B4,Total!AA:AA,DB!$G$5,Total!N:N,DB!$O$5,Total!M:M,DB!$G$9,Total!K:K,DB!$O$9,Total!AA:AA,$H$2)+COUNTIFS(Total!X:X,$U$3,Total!W:W,B4,Total!AA:AA,DB!$G$5,Total!N:N,DB!$O$5,Total!M:M,DB!$G$9,Total!AA:AA,DB!$O$9,Total!B:B,$H$2)+COUNTIFS(Total!X:X,$U$3,Total!W:W,B4,Total!AA:AA,DB!$G$5,Total!N:N,DB!$O$5,Total!AA:AA,DB!$G$9,Total!K:K,DB!$O$9,Total!B:B,$H$2)+COUNTIFS(Total!X:X,$U$3,Total!W:W,B4,Total!AA:AA,DB!$G$5,Total!AA:AA,DB!$O$5,Total!M:M,DB!$G$9,Total!K:K,DB!$O$9,Total!B:B,$H$2)+COUNTIFS(Total!X:X,$U$3,Total!W:W,B4,Total!O:O,DB!$G$5,Total!N:N,DB!$O$5,Total!AA:AA,DB!$G$9,Total!AA:AA,DB!$O$9,Total!AA:AA,$H$2)+COUNTIFS(Total!X:X,$U$3,Total!W:W,B4,Total!O:O,DB!$G$5,Total!AA:AA,DB!$O$5,Total!M:M,DB!$G$9,Total!AA:AA,DB!$O$9,Total!AA:AA,$H$2)+COUNTIFS(Total!X:X,$U$3,Total!W:W,B4,Total!O:O,DB!$G$5,Total!AA:AA,DB!$O$5,Total!AA:AA,DB!$G$9,Total!K:K,DB!$O$9,Total!AA:AA,$H$2)+COUNTIFS(Total!X:X,$U$3,Total!W:W,B4,Total!O:O,DB!$G$5,Total!AA:AA,DB!$O$5,Total!AA:AA,DB!$G$9,Total!AA:AA,DB!$O$9,Total!B:B,$H$2)+COUNTIFS(Total!X:X,$U$3,Total!W:W,B4,Total!AA:AA,DB!$G$5,Total!N:N,DB!$O$5,Total!M:M,DB!$G$9,Total!AA:AA,DB!$O$9,Total!AA:AA,$H$2)+COUNTIFS(Total!X:X,$U$3,Total!W:W,B4,Total!AA:AA,DB!$G$5,Total!N:N,DB!$O$5,Total!AA:AA,DB!$G$9,Total!K:K,DB!$O$9,Total!AA:AA,$H$2)+COUNTIFS(Total!X:X,$U$3,Total!W:W,B4,Total!AA:AA,DB!$G$5,Total!N:N,DB!$O$5,Total!AA:AA,DB!$G$9,Total!AA:AA,DB!$O$9,Total!B:B,$H$2)+COUNTIFS(Total!X:X,$U$3,Total!W:W,B4,Total!AA:AA,DB!$G$5,Total!AA:AA,DB!$O$5,Total!M:M,DB!$G$9,Total!K:K,DB!$O$9,Total!AA:AA,$H$2)+COUNTIFS(Total!X:X,$U$3,Total!W:W,B4,Total!AA:AA,DB!$G$5,Total!AA:AA,DB!$O$5,Total!M:M,DB!$G$9,Total!AA:AA,DB!$O$9,Total!B:B,$H$2)+COUNTIFS(Total!X:X,$U$3,Total!W:W,B4,Total!AA:AA,DB!$G$5,Total!AA:AA,DB!$O$5,Total!AA:AA,DB!$G$9,Total!K:K,DB!$O$9,Total!B:B,$H$2)+COUNTIFS(Total!X:X,$U$3,Total!W:W,B4,Total!AA:AA,DB!$G$5,Total!N:N,DB!$O$5,Total!M:M,DB!$G$9,Total!K:K,DB!$O$9,Total!B:B,$H$2)+COUNTIFS(Total!X:X,$U$3,Total!W:W,B4,Total!O:O,DB!$G$5,Total!AA:AA,DB!$O$5,Total!M:M,DB!$G$9,Total!K:K,DB!$O$9,Total!B:B,$H$2)+COUNTIFS(Total!X:X,$U$3,Total!W:W,B4,Total!O:O,DB!$G$5,Total!N:N,DB!$O$5,Total!AA:AA,DB!$G$9,Total!K:K,DB!$O$9,Total!B:B,$H$2)+COUNTIFS(Total!X:X,$U$3,Total!W:W,B4,Total!O:O,DB!$G$5,Total!N:N,DB!$O$5,Total!M:M,DB!$G$9,Total!AA:AA,DB!$O$9,Total!B:B,$H$2)+COUNTIFS(Total!X:X,$U$3,Total!W:W,B4,Total!O:O,DB!$G$5,Total!N:N,DB!$O$5,Total!M:M,DB!$G$9,Total!K:K,DB!$O$9,Total!AA:AA,$H$2)</f>
        <v>0</v>
      </c>
      <c r="V4" s="31">
        <f>COUNTIFS(Total!X:X,$V$3,Total!W:W,B4,Total!O:O,DB!$G$5,Total!N:N,DB!$O$5,Total!M:M,DB!$G$9,Total!K:K,DB!$O$9,Total!B:B,$H$2)+COUNTIFS(Total!X:X,$V$3,Total!W:W,B4,Total!AA:AA,DB!$G$5,Total!AA:AA,DB!$O$5,Total!AA:AA,DB!$G$9,Total!AA:AA,DB!$O$9,Total!AA:AA,$H$2)+COUNTIFS(Total!X:X,$V$3,Total!W:W,B4,Total!O:O,DB!$G$5,Total!AA:AA,DB!$O$5,Total!AA:AA,DB!$G$9,Total!AA:AA,DB!$O$9,Total!AA:AA,$H$2)+COUNTIFS(Total!X:X,$V$3,Total!W:W,B4,Total!AA:AA,DB!$G$5,Total!N:N,DB!$O$5,Total!AA:AA,DB!$G$9,Total!AA:AA,DB!$O$9,Total!AA:AA,$H$2)+COUNTIFS(Total!X:X,$V$3,Total!W:W,B4,Total!AA:AA,DB!$G$5,Total!AA:AA,DB!$O$5,Total!M:M,DB!$G$9,Total!AA:AA,DB!$O$9,Total!AA:AA,$H$2)+COUNTIFS(Total!X:X,$V$3,Total!W:W,B4,Total!AA:AA,DB!$G$5,Total!AA:AA,DB!$O$5,Total!AA:AA,DB!$G$9,Total!K:K,DB!$O$9,Total!AA:AA,$H$2)+COUNTIFS(Total!X:X,$V$3,Total!W:W,B4,Total!AA:AA,DB!$G$5,Total!AA:AA,DB!$O$5,Total!AA:AA,DB!$G$9,Total!AA:AA,DB!$O$9,Total!B:B,$H$2)+COUNTIFS(Total!X:X,$V$3,Total!W:W,B4,Total!O:O,DB!$G$5,Total!N:N,DB!$O$5,Total!M:M,DB!$G$9,Total!AA:AA,DB!$O$9,Total!AA:AA,$H$2)+COUNTIFS(Total!X:X,$V$3,Total!W:W,B4,Total!O:O,DB!$G$5,Total!N:N,DB!$O$5,Total!AA:AA,DB!$G$9,Total!K:K,DB!$O$9,Total!AA:AA,$H$2)+COUNTIFS(Total!X:X,$V$3,Total!W:W,B4,Total!O:O,DB!$G$5,Total!N:N,DB!$O$5,Total!AA:AA,DB!$G$9,Total!AA:AA,DB!$O$9,Total!B:B,$H$2)+COUNTIFS(Total!X:X,$V$3,Total!W:W,B4,Total!O:O,DB!$G$5,Total!AA:AA,DB!$O$5,Total!M:M,DB!$G$9,Total!K:K,DB!$O$9,Total!AA:AA,$H$2)+COUNTIFS(Total!X:X,$V$3,Total!W:W,B4,Total!O:O,DB!$G$5,Total!AA:AA,DB!$O$5,Total!M:M,DB!$G$9,Total!AA:AA,DB!$O$9,Total!B:B,$H$2)+COUNTIFS(Total!X:X,$V$3,Total!W:W,B4,Total!O:O,DB!$G$5,Total!AA:AA,DB!$O$5,Total!AA:AA,DB!$G$9,Total!K:K,DB!$O$9,Total!B:B,$H$2)+COUNTIFS(Total!X:X,$V$3,Total!W:W,B4,Total!AA:AA,DB!$G$5,Total!N:N,DB!$O$5,Total!M:M,DB!$G$9,Total!K:K,DB!$O$9,Total!AA:AA,$H$2)+COUNTIFS(Total!X:X,$V$3,Total!W:W,B4,Total!AA:AA,DB!$G$5,Total!N:N,DB!$O$5,Total!M:M,DB!$G$9,Total!AA:AA,DB!$O$9,Total!B:B,$H$2)+COUNTIFS(Total!X:X,$V$3,Total!W:W,B4,Total!AA:AA,DB!$G$5,Total!N:N,DB!$O$5,Total!AA:AA,DB!$G$9,Total!K:K,DB!$O$9,Total!B:B,$H$2)+COUNTIFS(Total!X:X,$V$3,Total!W:W,B4,Total!AA:AA,DB!$G$5,Total!AA:AA,DB!$O$5,Total!M:M,DB!$G$9,Total!K:K,DB!$O$9,Total!B:B,$H$2)+COUNTIFS(Total!X:X,$V$3,Total!W:W,B4,Total!O:O,DB!$G$5,Total!N:N,DB!$O$5,Total!AA:AA,DB!$G$9,Total!AA:AA,DB!$O$9,Total!AA:AA,$H$2)+COUNTIFS(Total!X:X,$V$3,Total!W:W,B4,Total!O:O,DB!$G$5,Total!AA:AA,DB!$O$5,Total!M:M,DB!$G$9,Total!AA:AA,DB!$O$9,Total!AA:AA,$H$2)+COUNTIFS(Total!X:X,$V$3,Total!W:W,B4,Total!O:O,DB!$G$5,Total!AA:AA,DB!$O$5,Total!AA:AA,DB!$G$9,Total!K:K,DB!$O$9,Total!AA:AA,$H$2)+COUNTIFS(Total!X:X,$V$3,Total!W:W,B4,Total!O:O,DB!$G$5,Total!AA:AA,DB!$O$5,Total!AA:AA,DB!$G$9,Total!AA:AA,DB!$O$9,Total!B:B,$H$2)+COUNTIFS(Total!X:X,$V$3,Total!W:W,B4,Total!AA:AA,DB!$G$5,Total!N:N,DB!$O$5,Total!M:M,DB!$G$9,Total!AA:AA,DB!$O$9,Total!AA:AA,$H$2)+COUNTIFS(Total!X:X,$V$3,Total!W:W,B4,Total!AA:AA,DB!$G$5,Total!N:N,DB!$O$5,Total!AA:AA,DB!$G$9,Total!K:K,DB!$O$9,Total!AA:AA,$H$2)+COUNTIFS(Total!X:X,$V$3,Total!W:W,B4,Total!AA:AA,DB!$G$5,Total!N:N,DB!$O$5,Total!AA:AA,DB!$G$9,Total!AA:AA,DB!$O$9,Total!B:B,$H$2)+COUNTIFS(Total!X:X,$V$3,Total!W:W,B4,Total!AA:AA,DB!$G$5,Total!AA:AA,DB!$O$5,Total!M:M,DB!$G$9,Total!K:K,DB!$O$9,Total!AA:AA,$H$2)+COUNTIFS(Total!X:X,$V$3,Total!W:W,B4,Total!AA:AA,DB!$G$5,Total!AA:AA,DB!$O$5,Total!M:M,DB!$G$9,Total!AA:AA,DB!$O$9,Total!B:B,$H$2)+COUNTIFS(Total!X:X,$V$3,Total!W:W,B4,Total!AA:AA,DB!$G$5,Total!AA:AA,DB!$O$5,Total!AA:AA,DB!$G$9,Total!K:K,DB!$O$9,Total!B:B,$H$2)+COUNTIFS(Total!X:X,$V$3,Total!W:W,B4,Total!AA:AA,DB!$G$5,Total!N:N,DB!$O$5,Total!M:M,DB!$G$9,Total!K:K,DB!$O$9,Total!B:B,$H$2)+COUNTIFS(Total!X:X,$V$3,Total!W:W,B4,Total!O:O,DB!$G$5,Total!AA:AA,DB!$O$5,Total!M:M,DB!$G$9,Total!K:K,DB!$O$9,Total!B:B,$H$2)+COUNTIFS(Total!X:X,$V$3,Total!W:W,B4,Total!O:O,DB!$G$5,Total!N:N,DB!$O$5,Total!AA:AA,DB!$G$9,Total!K:K,DB!$O$9,Total!B:B,$H$2)+COUNTIFS(Total!X:X,$V$3,Total!W:W,B4,Total!O:O,DB!$G$5,Total!N:N,DB!$O$5,Total!M:M,DB!$G$9,Total!AA:AA,DB!$O$9,Total!B:B,$H$2)+COUNTIFS(Total!X:X,$V$3,Total!W:W,B4,Total!O:O,DB!$G$5,Total!N:N,DB!$O$5,Total!M:M,DB!$G$9,Total!K:K,DB!$O$9,Total!AA:AA,$H$2)</f>
        <v>0</v>
      </c>
      <c r="W4" s="31">
        <f>COUNTIFS(Total!X:X,$W$3,Total!W:W,B4,Total!O:O,DB!$G$5,Total!N:N,DB!$O$5,Total!M:M,DB!$G$9,Total!K:K,DB!$O$9,Total!B:B,$H$2)+COUNTIFS(Total!X:X,$W$3,Total!W:W,B4,Total!AA:AA,DB!$G$5,Total!AA:AA,DB!$O$5,Total!AA:AA,DB!$G$9,Total!AA:AA,DB!$O$9,Total!AA:AA,$H$2)+COUNTIFS(Total!X:X,$W$3,Total!W:W,B4,Total!O:O,DB!$G$5,Total!AA:AA,DB!$O$5,Total!AA:AA,DB!$G$9,Total!AA:AA,DB!$O$9,Total!AA:AA,$H$2)+COUNTIFS(Total!X:X,$W$3,Total!W:W,B4,Total!AA:AA,DB!$G$5,Total!N:N,DB!$O$5,Total!AA:AA,DB!$G$9,Total!AA:AA,DB!$O$9,Total!AA:AA,$H$2)+COUNTIFS(Total!X:X,$W$3,Total!W:W,B4,Total!AA:AA,DB!$G$5,Total!AA:AA,DB!$O$5,Total!M:M,DB!$G$9,Total!AA:AA,DB!$O$9,Total!AA:AA,$H$2)+COUNTIFS(Total!X:X,$W$3,Total!W:W,B4,Total!AA:AA,DB!$G$5,Total!AA:AA,DB!$O$5,Total!AA:AA,DB!$G$9,Total!K:K,DB!$O$9,Total!AA:AA,$H$2)+COUNTIFS(Total!X:X,$W$3,Total!W:W,B4,Total!AA:AA,DB!$G$5,Total!AA:AA,DB!$O$5,Total!AA:AA,DB!$G$9,Total!AA:AA,DB!$O$9,Total!B:B,$H$2)+COUNTIFS(Total!X:X,$W$3,Total!W:W,B4,Total!O:O,DB!$G$5,Total!N:N,DB!$O$5,Total!M:M,DB!$G$9,Total!AA:AA,DB!$O$9,Total!AA:AA,$H$2)+COUNTIFS(Total!X:X,$W$3,Total!W:W,B4,Total!O:O,DB!$G$5,Total!N:N,DB!$O$5,Total!AA:AA,DB!$G$9,Total!K:K,DB!$O$9,Total!AA:AA,$H$2)+COUNTIFS(Total!X:X,$W$3,Total!W:W,B4,Total!O:O,DB!$G$5,Total!N:N,DB!$O$5,Total!AA:AA,DB!$G$9,Total!AA:AA,DB!$O$9,Total!B:B,$H$2)+COUNTIFS(Total!X:X,$W$3,Total!W:W,B4,Total!O:O,DB!$G$5,Total!AA:AA,DB!$O$5,Total!M:M,DB!$G$9,Total!K:K,DB!$O$9,Total!AA:AA,$H$2)+COUNTIFS(Total!X:X,$W$3,Total!W:W,B4,Total!O:O,DB!$G$5,Total!AA:AA,DB!$O$5,Total!M:M,DB!$G$9,Total!AA:AA,DB!$O$9,Total!B:B,$H$2)+COUNTIFS(Total!X:X,$W$3,Total!W:W,B4,Total!O:O,DB!$G$5,Total!AA:AA,DB!$O$5,Total!AA:AA,DB!$G$9,Total!K:K,DB!$O$9,Total!B:B,$H$2)+COUNTIFS(Total!X:X,$W$3,Total!W:W,B4,Total!AA:AA,DB!$G$5,Total!N:N,DB!$O$5,Total!M:M,DB!$G$9,Total!K:K,DB!$O$9,Total!AA:AA,$H$2)+COUNTIFS(Total!X:X,$W$3,Total!W:W,B4,Total!AA:AA,DB!$G$5,Total!N:N,DB!$O$5,Total!M:M,DB!$G$9,Total!AA:AA,DB!$O$9,Total!B:B,$H$2)+COUNTIFS(Total!X:X,$W$3,Total!W:W,B4,Total!AA:AA,DB!$G$5,Total!N:N,DB!$O$5,Total!AA:AA,DB!$G$9,Total!K:K,DB!$O$9,Total!B:B,$H$2)+COUNTIFS(Total!X:X,$W$3,Total!W:W,B4,Total!AA:AA,DB!$G$5,Total!AA:AA,DB!$O$5,Total!M:M,DB!$G$9,Total!K:K,DB!$O$9,Total!B:B,$H$2)+COUNTIFS(Total!X:X,$W$3,Total!W:W,B4,Total!O:O,DB!$G$5,Total!N:N,DB!$O$5,Total!AA:AA,DB!$G$9,Total!AA:AA,DB!$O$9,Total!AA:AA,$H$2)+COUNTIFS(Total!X:X,$W$3,Total!W:W,B4,Total!O:O,DB!$G$5,Total!AA:AA,DB!$O$5,Total!M:M,DB!$G$9,Total!AA:AA,DB!$O$9,Total!AA:AA,$H$2)+COUNTIFS(Total!X:X,$W$3,Total!W:W,B4,Total!O:O,DB!$G$5,Total!AA:AA,DB!$O$5,Total!AA:AA,DB!$G$9,Total!K:K,DB!$O$9,Total!AA:AA,$H$2)+COUNTIFS(Total!X:X,$W$3,Total!W:W,B4,Total!O:O,DB!$G$5,Total!AA:AA,DB!$O$5,Total!AA:AA,DB!$G$9,Total!AA:AA,DB!$O$9,Total!B:B,$H$2)+COUNTIFS(Total!X:X,$W$3,Total!W:W,B4,Total!AA:AA,DB!$G$5,Total!N:N,DB!$O$5,Total!M:M,DB!$G$9,Total!AA:AA,DB!$O$9,Total!AA:AA,$H$2)+COUNTIFS(Total!X:X,$W$3,Total!W:W,B4,Total!AA:AA,DB!$G$5,Total!N:N,DB!$O$5,Total!AA:AA,DB!$G$9,Total!K:K,DB!$O$9,Total!AA:AA,$H$2)+COUNTIFS(Total!X:X,$W$3,Total!W:W,B4,Total!AA:AA,DB!$G$5,Total!N:N,DB!$O$5,Total!AA:AA,DB!$G$9,Total!AA:AA,DB!$O$9,Total!B:B,$H$2)+COUNTIFS(Total!X:X,$W$3,Total!W:W,B4,Total!AA:AA,DB!$G$5,Total!AA:AA,DB!$O$5,Total!M:M,DB!$G$9,Total!K:K,DB!$O$9,Total!AA:AA,$H$2)+COUNTIFS(Total!X:X,$W$3,Total!W:W,B4,Total!AA:AA,DB!$G$5,Total!AA:AA,DB!$O$5,Total!M:M,DB!$G$9,Total!AA:AA,DB!$O$9,Total!B:B,$H$2)+COUNTIFS(Total!X:X,$W$3,Total!W:W,B4,Total!AA:AA,DB!$G$5,Total!AA:AA,DB!$O$5,Total!AA:AA,DB!$G$9,Total!K:K,DB!$O$9,Total!B:B,$H$2)+COUNTIFS(Total!X:X,$W$3,Total!W:W,B4,Total!AA:AA,DB!$G$5,Total!N:N,DB!$O$5,Total!M:M,DB!$G$9,Total!K:K,DB!$O$9,Total!B:B,$H$2)+COUNTIFS(Total!X:X,$W$3,Total!W:W,B4,Total!O:O,DB!$G$5,Total!AA:AA,DB!$O$5,Total!M:M,DB!$G$9,Total!K:K,DB!$O$9,Total!B:B,$H$2)+COUNTIFS(Total!X:X,$W$3,Total!W:W,B4,Total!O:O,DB!$G$5,Total!N:N,DB!$O$5,Total!AA:AA,DB!$G$9,Total!K:K,DB!$O$9,Total!B:B,$H$2)+COUNTIFS(Total!X:X,$W$3,Total!W:W,B4,Total!O:O,DB!$G$5,Total!N:N,DB!$O$5,Total!M:M,DB!$G$9,Total!AA:AA,DB!$O$9,Total!B:B,$H$2)+COUNTIFS(Total!X:X,$W$3,Total!W:W,B4,Total!O:O,DB!$G$5,Total!N:N,DB!$O$5,Total!M:M,DB!$G$9,Total!K:K,DB!$O$9,Total!AA:AA,$H$2)</f>
        <v>0</v>
      </c>
      <c r="X4" s="31">
        <f t="shared" ref="X4:X23" si="0">SUM(D4:W4)</f>
        <v>647</v>
      </c>
      <c r="Y4" s="31">
        <f t="shared" ref="Y4:Y22" si="1">X4-D4</f>
        <v>469</v>
      </c>
      <c r="Z4" s="31">
        <f t="shared" ref="Z4:Z22" si="2">Y4-E4</f>
        <v>5</v>
      </c>
      <c r="AD4" s="61" t="s">
        <v>2660</v>
      </c>
    </row>
    <row r="5" spans="1:31" ht="30" customHeight="1" x14ac:dyDescent="0.25">
      <c r="A5" s="43">
        <v>2</v>
      </c>
      <c r="B5" s="53" t="s">
        <v>2664</v>
      </c>
      <c r="C5" s="31">
        <f>COUNTIFS(Total!W:W,B5,Total!O:O,DB!$G$5,Total!N:N,DB!$O$5,Total!M:M,DB!$G$9,Total!K:K,DB!$O$9,Total!B:B,$H$2)+COUNTIFS(Total!W:W,B5,Total!AA:AA,DB!$G$5,Total!AA:AA,DB!$O$5,Total!AA:AA,DB!$G$9,Total!AA:AA,DB!$O$9,Total!AA:AA,$H$2)+COUNTIFS(Total!W:W,B5,Total!O:O,DB!$G$5,Total!AA:AA,DB!$O$5,Total!AA:AA,DB!$G$9,Total!AA:AA,DB!$O$9,Total!AA:AA,$H$2)+COUNTIFS(Total!W:W,B5,Total!AA:AA,DB!$G$5,Total!N:N,DB!$O$5,Total!AA:AA,DB!$G$9,Total!AA:AA,DB!$O$9,Total!AA:AA,$H$2)+COUNTIFS(Total!W:W,B5,Total!AA:AA,DB!$G$5,Total!AA:AA,DB!$O$5,Total!M:M,DB!$G$9,Total!AA:AA,DB!$O$9,Total!AA:AA,$H$2)+COUNTIFS(Total!W:W,B5,Total!AA:AA,DB!$G$5,Total!AA:AA,DB!$O$5,Total!AA:AA,DB!$G$9,Total!K:K,DB!$O$9,Total!AA:AA,$H$2)+COUNTIFS(Total!W:W,B5,Total!AA:AA,DB!$G$5,Total!AA:AA,DB!$O$5,Total!AA:AA,DB!$G$9,Total!AA:AA,DB!$O$9,Total!B:B,$H$2)+COUNTIFS(Total!W:W,B5,Total!O:O,DB!$G$5,Total!N:N,DB!$O$5,Total!M:M,DB!$G$9,Total!AA:AA,DB!$O$9,Total!AA:AA,$H$2)+COUNTIFS(Total!W:W,B5,Total!O:O,DB!$G$5,Total!N:N,DB!$O$5,Total!AA:AA,DB!$G$9,Total!K:K,DB!$O$9,Total!AA:AA,$H$2)+COUNTIFS(Total!W:W,B5,Total!O:O,DB!$G$5,Total!N:N,DB!$O$5,Total!AA:AA,DB!$G$9,Total!AA:AA,DB!$O$9,Total!B:B,$H$2)+COUNTIFS(Total!W:W,B5,Total!O:O,DB!$G$5,Total!AA:AA,DB!$O$5,Total!M:M,DB!$G$9,Total!K:K,DB!$O$9,Total!AA:AA,$H$2)+COUNTIFS(Total!W:W,B5,Total!O:O,DB!$G$5,Total!AA:AA,DB!$O$5,Total!M:M,DB!$G$9,Total!AA:AA,DB!$O$9,Total!B:B,$H$2)+COUNTIFS(Total!W:W,B5,Total!O:O,DB!$G$5,Total!AA:AA,DB!$O$5,Total!AA:AA,DB!$G$9,Total!K:K,DB!$O$9,Total!B:B,$H$2)+COUNTIFS(Total!W:W,B5,Total!AA:AA,DB!$G$5,Total!N:N,DB!$O$5,Total!M:M,DB!$G$9,Total!K:K,DB!$O$9,Total!AA:AA,$H$2)+COUNTIFS(Total!W:W,B5,Total!AA:AA,DB!$G$5,Total!N:N,DB!$O$5,Total!M:M,DB!$G$9,Total!AA:AA,DB!$O$9,Total!B:B,$H$2)+COUNTIFS(Total!W:W,B5,Total!AA:AA,DB!$G$5,Total!N:N,DB!$O$5,Total!AA:AA,DB!$G$9,Total!K:K,DB!$O$9,Total!B:B,$H$2)+COUNTIFS(Total!W:W,B5,Total!AA:AA,DB!$G$5,Total!AA:AA,DB!$O$5,Total!M:M,DB!$G$9,Total!K:K,DB!$O$9,Total!B:B,$H$2)+COUNTIFS(Total!W:W,B5,Total!O:O,DB!$G$5,Total!N:N,DB!$O$5,Total!AA:AA,DB!$G$9,Total!AA:AA,DB!$O$9,Total!AA:AA,$H$2)+COUNTIFS(Total!W:W,B5,Total!O:O,DB!$G$5,Total!AA:AA,DB!$O$5,Total!M:M,DB!$G$9,Total!AA:AA,DB!$O$9,Total!AA:AA,$H$2)+COUNTIFS(Total!W:W,B5,Total!O:O,DB!$G$5,Total!AA:AA,DB!$O$5,Total!AA:AA,DB!$G$9,Total!K:K,DB!$O$9,Total!AA:AA,$H$2)+COUNTIFS(Total!W:W,B5,Total!O:O,DB!$G$5,Total!AA:AA,DB!$O$5,Total!AA:AA,DB!$G$9,Total!AA:AA,DB!$O$9,Total!B:B,$H$2)+COUNTIFS(Total!W:W,B5,Total!AA:AA,DB!$G$5,Total!N:N,DB!$O$5,Total!M:M,DB!$G$9,Total!AA:AA,DB!$O$9,Total!AA:AA,$H$2)+COUNTIFS(Total!W:W,B5,Total!AA:AA,DB!$G$5,Total!N:N,DB!$O$5,Total!AA:AA,DB!$G$9,Total!K:K,DB!$O$9,Total!AA:AA,$H$2)+COUNTIFS(Total!W:W,B5,Total!AA:AA,DB!$G$5,Total!N:N,DB!$O$5,Total!AA:AA,DB!$G$9,Total!AA:AA,DB!$O$9,Total!B:B,$H$2)+COUNTIFS(Total!W:W,B5,Total!AA:AA,DB!$G$5,Total!AA:AA,DB!$O$5,Total!M:M,DB!$G$9,Total!K:K,DB!$O$9,Total!AA:AA,$H$2)+COUNTIFS(Total!W:W,B5,Total!AA:AA,DB!$G$5,Total!AA:AA,DB!$O$5,Total!M:M,DB!$G$9,Total!AA:AA,DB!$O$9,Total!B:B,$H$2)+COUNTIFS(Total!W:W,B5,Total!AA:AA,DB!$G$5,Total!AA:AA,DB!$O$5,Total!AA:AA,DB!$G$9,Total!K:K,DB!$O$9,Total!B:B,$H$2)+COUNTIFS(Total!W:W,B5,Total!AA:AA,DB!$G$5,Total!N:N,DB!$O$5,Total!M:M,DB!$G$9,Total!K:K,DB!$O$9,Total!B:B,$H$2)+COUNTIFS(Total!W:W,B5,Total!O:O,DB!$G$5,Total!AA:AA,DB!$O$5,Total!M:M,DB!$G$9,Total!K:K,DB!$O$9,Total!B:B,$H$2)+COUNTIFS(Total!W:W,B5,Total!O:O,DB!$G$5,Total!N:N,DB!$O$5,Total!AA:AA,DB!$G$9,Total!K:K,DB!$O$9,Total!B:B,$H$2)+COUNTIFS(Total!W:W,B5,Total!O:O,DB!$G$5,Total!N:N,DB!$O$5,Total!M:M,DB!$G$9,Total!AA:AA,DB!$O$9,Total!B:B,$H$2)+COUNTIFS(Total!W:W,B5,Total!O:O,DB!$G$5,Total!N:N,DB!$O$5,Total!M:M,DB!$G$9,Total!K:K,DB!$O$9,Total!AA:AA,$H$2)</f>
        <v>82</v>
      </c>
      <c r="D5" s="31">
        <f>COUNTIFS(Total!X:X,$AE$2,Total!W:W,B5,Total!O:O,DB!$G$5,Total!N:N,DB!$O$5,Total!M:M,DB!$G$9,Total!K:K,DB!$O$9,Total!B:B,$H$2)+COUNTIFS(Total!X:X,$AE$2,Total!W:W,B5,Total!AA:AA,DB!$G$5,Total!AA:AA,DB!$O$5,Total!AA:AA,DB!$G$9,Total!AA:AA,DB!$O$9,Total!AA:AA,$H$2)+COUNTIFS(Total!X:X,$AE$2,Total!W:W,B5,Total!O:O,DB!$G$5,Total!AA:AA,DB!$O$5,Total!AA:AA,DB!$G$9,Total!AA:AA,DB!$O$9,Total!AA:AA,$H$2)+COUNTIFS(Total!X:X,$AE$2,Total!W:W,B5,Total!AA:AA,DB!$G$5,Total!N:N,DB!$O$5,Total!AA:AA,DB!$G$9,Total!AA:AA,DB!$O$9,Total!AA:AA,$H$2)+COUNTIFS(Total!X:X,$AE$2,Total!W:W,B5,Total!AA:AA,DB!$G$5,Total!AA:AA,DB!$O$5,Total!M:M,DB!$G$9,Total!AA:AA,DB!$O$9,Total!AA:AA,$H$2)+COUNTIFS(Total!X:X,$AE$2,Total!W:W,B5,Total!AA:AA,DB!$G$5,Total!AA:AA,DB!$O$5,Total!AA:AA,DB!$G$9,Total!K:K,DB!$O$9,Total!AA:AA,$H$2)+COUNTIFS(Total!X:X,$AE$2,Total!W:W,B5,Total!AA:AA,DB!$G$5,Total!AA:AA,DB!$O$5,Total!AA:AA,DB!$G$9,Total!AA:AA,DB!$O$9,Total!B:B,$H$2)+COUNTIFS(Total!X:X,$AE$2,Total!W:W,B5,Total!O:O,DB!$G$5,Total!N:N,DB!$O$5,Total!M:M,DB!$G$9,Total!AA:AA,DB!$O$9,Total!AA:AA,$H$2)+COUNTIFS(Total!X:X,$AE$2,Total!W:W,B5,Total!O:O,DB!$G$5,Total!N:N,DB!$O$5,Total!AA:AA,DB!$G$9,Total!K:K,DB!$O$9,Total!AA:AA,$H$2)+COUNTIFS(Total!X:X,$AE$2,Total!W:W,B5,Total!O:O,DB!$G$5,Total!N:N,DB!$O$5,Total!AA:AA,DB!$G$9,Total!AA:AA,DB!$O$9,Total!B:B,$H$2)+COUNTIFS(Total!X:X,$AE$2,Total!W:W,B5,Total!O:O,DB!$G$5,Total!AA:AA,DB!$O$5,Total!M:M,DB!$G$9,Total!K:K,DB!$O$9,Total!AA:AA,$H$2)+COUNTIFS(Total!X:X,$AE$2,Total!W:W,B5,Total!O:O,DB!$G$5,Total!AA:AA,DB!$O$5,Total!M:M,DB!$G$9,Total!AA:AA,DB!$O$9,Total!B:B,$H$2)+COUNTIFS(Total!X:X,$AE$2,Total!W:W,B5,Total!O:O,DB!$G$5,Total!AA:AA,DB!$O$5,Total!AA:AA,DB!$G$9,Total!K:K,DB!$O$9,Total!B:B,$H$2)+COUNTIFS(Total!X:X,$AE$2,Total!W:W,B5,Total!AA:AA,DB!$G$5,Total!N:N,DB!$O$5,Total!M:M,DB!$G$9,Total!K:K,DB!$O$9,Total!AA:AA,$H$2)+COUNTIFS(Total!X:X,$AE$2,Total!W:W,B5,Total!AA:AA,DB!$G$5,Total!N:N,DB!$O$5,Total!M:M,DB!$G$9,Total!AA:AA,DB!$O$9,Total!B:B,$H$2)+COUNTIFS(Total!X:X,$AE$2,Total!W:W,B5,Total!AA:AA,DB!$G$5,Total!N:N,DB!$O$5,Total!AA:AA,DB!$G$9,Total!K:K,DB!$O$9,Total!B:B,$H$2)+COUNTIFS(Total!X:X,$AE$2,Total!W:W,B5,Total!AA:AA,DB!$G$5,Total!AA:AA,DB!$O$5,Total!M:M,DB!$G$9,Total!K:K,DB!$O$9,Total!B:B,$H$2)+COUNTIFS(Total!X:X,$AE$2,Total!W:W,B5,Total!O:O,DB!$G$5,Total!N:N,DB!$O$5,Total!AA:AA,DB!$G$9,Total!AA:AA,DB!$O$9,Total!AA:AA,$H$2)+COUNTIFS(Total!X:X,$AE$2,Total!W:W,B5,Total!O:O,DB!$G$5,Total!AA:AA,DB!$O$5,Total!M:M,DB!$G$9,Total!AA:AA,DB!$O$9,Total!AA:AA,$H$2)+COUNTIFS(Total!X:X,$AE$2,Total!W:W,B5,Total!O:O,DB!$G$5,Total!AA:AA,DB!$O$5,Total!AA:AA,DB!$G$9,Total!K:K,DB!$O$9,Total!AA:AA,$H$2)+COUNTIFS(Total!X:X,$AE$2,Total!W:W,B5,Total!O:O,DB!$G$5,Total!AA:AA,DB!$O$5,Total!AA:AA,DB!$G$9,Total!AA:AA,DB!$O$9,Total!B:B,$H$2)+COUNTIFS(Total!X:X,$AE$2,Total!W:W,B5,Total!AA:AA,DB!$G$5,Total!N:N,DB!$O$5,Total!M:M,DB!$G$9,Total!AA:AA,DB!$O$9,Total!AA:AA,$H$2)+COUNTIFS(Total!X:X,$AE$2,Total!W:W,B5,Total!AA:AA,DB!$G$5,Total!N:N,DB!$O$5,Total!AA:AA,DB!$G$9,Total!K:K,DB!$O$9,Total!AA:AA,$H$2)+COUNTIFS(Total!X:X,$AE$2,Total!W:W,B5,Total!AA:AA,DB!$G$5,Total!N:N,DB!$O$5,Total!AA:AA,DB!$G$9,Total!AA:AA,DB!$O$9,Total!B:B,$H$2)+COUNTIFS(Total!X:X,$AE$2,Total!W:W,B5,Total!AA:AA,DB!$G$5,Total!AA:AA,DB!$O$5,Total!M:M,DB!$G$9,Total!K:K,DB!$O$9,Total!AA:AA,$H$2)+COUNTIFS(Total!X:X,$AE$2,Total!W:W,B5,Total!AA:AA,DB!$G$5,Total!AA:AA,DB!$O$5,Total!M:M,DB!$G$9,Total!AA:AA,DB!$O$9,Total!B:B,$H$2)+COUNTIFS(Total!X:X,$AE$2,Total!W:W,B5,Total!AA:AA,DB!$G$5,Total!AA:AA,DB!$O$5,Total!AA:AA,DB!$G$9,Total!K:K,DB!$O$9,Total!B:B,$H$2)+COUNTIFS(Total!X:X,$AE$2,Total!W:W,B5,Total!AA:AA,DB!$G$5,Total!N:N,DB!$O$5,Total!M:M,DB!$G$9,Total!K:K,DB!$O$9,Total!B:B,$H$2)+COUNTIFS(Total!X:X,$AE$2,Total!W:W,B5,Total!O:O,DB!$G$5,Total!AA:AA,DB!$O$5,Total!M:M,DB!$G$9,Total!K:K,DB!$O$9,Total!B:B,$H$2)+COUNTIFS(Total!X:X,$AE$2,Total!W:W,B5,Total!O:O,DB!$G$5,Total!N:N,DB!$O$5,Total!AA:AA,DB!$G$9,Total!K:K,DB!$O$9,Total!B:B,$H$2)+COUNTIFS(Total!X:X,$AE$2,Total!W:W,B5,Total!O:O,DB!$G$5,Total!N:N,DB!$O$5,Total!M:M,DB!$G$9,Total!AA:AA,DB!$O$9,Total!B:B,$H$2)+COUNTIFS(Total!X:X,$AE$2,Total!W:W,B5,Total!O:O,DB!$G$5,Total!N:N,DB!$O$5,Total!M:M,DB!$G$9,Total!K:K,DB!$O$9,Total!AA:AA,$H$2)</f>
        <v>10</v>
      </c>
      <c r="E5" s="31">
        <f>COUNTIFS(Total!X:X,$E$3,Total!W:W,B5,Total!O:O,DB!$G$5,Total!N:N,DB!$O$5,Total!M:M,DB!$G$9,Total!K:K,DB!$O$9,Total!B:B,$H$2)+COUNTIFS(Total!X:X,$E$3,Total!W:W,B5,Total!AA:AA,DB!$G$5,Total!AA:AA,DB!$O$5,Total!AA:AA,DB!$G$9,Total!AA:AA,DB!$O$9,Total!AA:AA,$H$2)+COUNTIFS(Total!X:X,$E$3,Total!W:W,B5,Total!O:O,DB!$G$5,Total!AA:AA,DB!$O$5,Total!AA:AA,DB!$G$9,Total!AA:AA,DB!$O$9,Total!AA:AA,$H$2)+COUNTIFS(Total!X:X,$E$3,Total!W:W,B5,Total!AA:AA,DB!$G$5,Total!N:N,DB!$O$5,Total!AA:AA,DB!$G$9,Total!AA:AA,DB!$O$9,Total!AA:AA,$H$2)+COUNTIFS(Total!X:X,$E$3,Total!W:W,B5,Total!AA:AA,DB!$G$5,Total!AA:AA,DB!$O$5,Total!M:M,DB!$G$9,Total!AA:AA,DB!$O$9,Total!AA:AA,$H$2)+COUNTIFS(Total!X:X,$E$3,Total!W:W,B5,Total!AA:AA,DB!$G$5,Total!AA:AA,DB!$O$5,Total!AA:AA,DB!$G$9,Total!K:K,DB!$O$9,Total!AA:AA,$H$2)+COUNTIFS(Total!X:X,$E$3,Total!W:W,B5,Total!AA:AA,DB!$G$5,Total!AA:AA,DB!$O$5,Total!AA:AA,DB!$G$9,Total!AA:AA,DB!$O$9,Total!B:B,$H$2)+COUNTIFS(Total!X:X,$E$3,Total!W:W,B5,Total!O:O,DB!$G$5,Total!N:N,DB!$O$5,Total!M:M,DB!$G$9,Total!AA:AA,DB!$O$9,Total!AA:AA,$H$2)+COUNTIFS(Total!X:X,$E$3,Total!W:W,B5,Total!O:O,DB!$G$5,Total!N:N,DB!$O$5,Total!AA:AA,DB!$G$9,Total!K:K,DB!$O$9,Total!AA:AA,$H$2)+COUNTIFS(Total!X:X,$E$3,Total!W:W,B5,Total!O:O,DB!$G$5,Total!N:N,DB!$O$5,Total!AA:AA,DB!$G$9,Total!AA:AA,DB!$O$9,Total!B:B,$H$2)+COUNTIFS(Total!X:X,$E$3,Total!W:W,B5,Total!O:O,DB!$G$5,Total!AA:AA,DB!$O$5,Total!M:M,DB!$G$9,Total!K:K,DB!$O$9,Total!AA:AA,$H$2)+COUNTIFS(Total!X:X,$E$3,Total!W:W,B5,Total!O:O,DB!$G$5,Total!AA:AA,DB!$O$5,Total!M:M,DB!$G$9,Total!AA:AA,DB!$O$9,Total!B:B,$H$2)+COUNTIFS(Total!X:X,$E$3,Total!W:W,B5,Total!O:O,DB!$G$5,Total!AA:AA,DB!$O$5,Total!AA:AA,DB!$G$9,Total!K:K,DB!$O$9,Total!B:B,$H$2)+COUNTIFS(Total!X:X,$E$3,Total!W:W,B5,Total!AA:AA,DB!$G$5,Total!N:N,DB!$O$5,Total!M:M,DB!$G$9,Total!K:K,DB!$O$9,Total!AA:AA,$H$2)+COUNTIFS(Total!X:X,$E$3,Total!W:W,B5,Total!AA:AA,DB!$G$5,Total!N:N,DB!$O$5,Total!M:M,DB!$G$9,Total!AA:AA,DB!$O$9,Total!B:B,$H$2)+COUNTIFS(Total!X:X,$E$3,Total!W:W,B5,Total!AA:AA,DB!$G$5,Total!N:N,DB!$O$5,Total!AA:AA,DB!$G$9,Total!K:K,DB!$O$9,Total!B:B,$H$2)+COUNTIFS(Total!X:X,$E$3,Total!W:W,B5,Total!AA:AA,DB!$G$5,Total!AA:AA,DB!$O$5,Total!M:M,DB!$G$9,Total!K:K,DB!$O$9,Total!B:B,$H$2)+COUNTIFS(Total!X:X,$E$3,Total!W:W,B5,Total!O:O,DB!$G$5,Total!N:N,DB!$O$5,Total!AA:AA,DB!$G$9,Total!AA:AA,DB!$O$9,Total!AA:AA,$H$2)+COUNTIFS(Total!X:X,$E$3,Total!W:W,B5,Total!O:O,DB!$G$5,Total!AA:AA,DB!$O$5,Total!M:M,DB!$G$9,Total!AA:AA,DB!$O$9,Total!AA:AA,$H$2)+COUNTIFS(Total!X:X,$E$3,Total!W:W,B5,Total!O:O,DB!$G$5,Total!AA:AA,DB!$O$5,Total!AA:AA,DB!$G$9,Total!K:K,DB!$O$9,Total!AA:AA,$H$2)+COUNTIFS(Total!X:X,$E$3,Total!W:W,B5,Total!O:O,DB!$G$5,Total!AA:AA,DB!$O$5,Total!AA:AA,DB!$G$9,Total!AA:AA,DB!$O$9,Total!B:B,$H$2)+COUNTIFS(Total!X:X,$E$3,Total!W:W,B5,Total!AA:AA,DB!$G$5,Total!N:N,DB!$O$5,Total!M:M,DB!$G$9,Total!AA:AA,DB!$O$9,Total!AA:AA,$H$2)+COUNTIFS(Total!X:X,$E$3,Total!W:W,B5,Total!AA:AA,DB!$G$5,Total!N:N,DB!$O$5,Total!AA:AA,DB!$G$9,Total!K:K,DB!$O$9,Total!AA:AA,$H$2)+COUNTIFS(Total!X:X,$E$3,Total!W:W,B5,Total!AA:AA,DB!$G$5,Total!N:N,DB!$O$5,Total!AA:AA,DB!$G$9,Total!AA:AA,DB!$O$9,Total!B:B,$H$2)+COUNTIFS(Total!X:X,$E$3,Total!W:W,B5,Total!AA:AA,DB!$G$5,Total!AA:AA,DB!$O$5,Total!M:M,DB!$G$9,Total!K:K,DB!$O$9,Total!AA:AA,$H$2)+COUNTIFS(Total!X:X,$E$3,Total!W:W,B5,Total!AA:AA,DB!$G$5,Total!AA:AA,DB!$O$5,Total!M:M,DB!$G$9,Total!AA:AA,DB!$O$9,Total!B:B,$H$2)+COUNTIFS(Total!X:X,$E$3,Total!W:W,B5,Total!AA:AA,DB!$G$5,Total!AA:AA,DB!$O$5,Total!AA:AA,DB!$G$9,Total!K:K,DB!$O$9,Total!B:B,$H$2)+COUNTIFS(Total!X:X,$E$3,Total!W:W,B5,Total!AA:AA,DB!$G$5,Total!N:N,DB!$O$5,Total!M:M,DB!$G$9,Total!K:K,DB!$O$9,Total!B:B,$H$2)+COUNTIFS(Total!X:X,$E$3,Total!W:W,B5,Total!O:O,DB!$G$5,Total!AA:AA,DB!$O$5,Total!M:M,DB!$G$9,Total!K:K,DB!$O$9,Total!B:B,$H$2)+COUNTIFS(Total!X:X,$E$3,Total!W:W,B5,Total!O:O,DB!$G$5,Total!N:N,DB!$O$5,Total!AA:AA,DB!$G$9,Total!K:K,DB!$O$9,Total!B:B,$H$2)+COUNTIFS(Total!X:X,$E$3,Total!W:W,B5,Total!O:O,DB!$G$5,Total!N:N,DB!$O$5,Total!M:M,DB!$G$9,Total!AA:AA,DB!$O$9,Total!B:B,$H$2)+COUNTIFS(Total!X:X,$E$3,Total!W:W,B5,Total!O:O,DB!$G$5,Total!N:N,DB!$O$5,Total!M:M,DB!$G$9,Total!K:K,DB!$O$9,Total!AA:AA,$H$2)</f>
        <v>9</v>
      </c>
      <c r="F5" s="31">
        <f>COUNTIFS(Total!X:X,$F$3,Total!W:W,B5,Total!O:O,DB!$G$5,Total!N:N,DB!$O$5,Total!M:M,DB!$G$9,Total!K:K,DB!$O$9,Total!B:B,$H$2)+COUNTIFS(Total!X:X,$F$3,Total!W:W,B5,Total!AA:AA,DB!$G$5,Total!AA:AA,DB!$O$5,Total!AA:AA,DB!$G$9,Total!AA:AA,DB!$O$9,Total!AA:AA,$H$2)+COUNTIFS(Total!X:X,$F$3,Total!W:W,B5,Total!O:O,DB!$G$5,Total!AA:AA,DB!$O$5,Total!AA:AA,DB!$G$9,Total!AA:AA,DB!$O$9,Total!AA:AA,$H$2)+COUNTIFS(Total!X:X,$F$3,Total!W:W,B5,Total!AA:AA,DB!$G$5,Total!N:N,DB!$O$5,Total!AA:AA,DB!$G$9,Total!AA:AA,DB!$O$9,Total!AA:AA,$H$2)+COUNTIFS(Total!X:X,$F$3,Total!W:W,B5,Total!AA:AA,DB!$G$5,Total!AA:AA,DB!$O$5,Total!M:M,DB!$G$9,Total!AA:AA,DB!$O$9,Total!AA:AA,$H$2)+COUNTIFS(Total!X:X,$F$3,Total!W:W,B5,Total!AA:AA,DB!$G$5,Total!AA:AA,DB!$O$5,Total!AA:AA,DB!$G$9,Total!K:K,DB!$O$9,Total!AA:AA,$H$2)+COUNTIFS(Total!X:X,$F$3,Total!W:W,B5,Total!AA:AA,DB!$G$5,Total!AA:AA,DB!$O$5,Total!AA:AA,DB!$G$9,Total!AA:AA,DB!$O$9,Total!B:B,$H$2)+COUNTIFS(Total!X:X,$F$3,Total!W:W,B5,Total!O:O,DB!$G$5,Total!N:N,DB!$O$5,Total!M:M,DB!$G$9,Total!AA:AA,DB!$O$9,Total!AA:AA,$H$2)+COUNTIFS(Total!X:X,$F$3,Total!W:W,B5,Total!O:O,DB!$G$5,Total!N:N,DB!$O$5,Total!AA:AA,DB!$G$9,Total!K:K,DB!$O$9,Total!AA:AA,$H$2)+COUNTIFS(Total!X:X,$F$3,Total!W:W,B5,Total!O:O,DB!$G$5,Total!N:N,DB!$O$5,Total!AA:AA,DB!$G$9,Total!AA:AA,DB!$O$9,Total!B:B,$H$2)+COUNTIFS(Total!X:X,$F$3,Total!W:W,B5,Total!O:O,DB!$G$5,Total!AA:AA,DB!$O$5,Total!M:M,DB!$G$9,Total!K:K,DB!$O$9,Total!AA:AA,$H$2)+COUNTIFS(Total!X:X,$F$3,Total!W:W,B5,Total!O:O,DB!$G$5,Total!AA:AA,DB!$O$5,Total!M:M,DB!$G$9,Total!AA:AA,DB!$O$9,Total!B:B,$H$2)+COUNTIFS(Total!X:X,$F$3,Total!W:W,B5,Total!O:O,DB!$G$5,Total!AA:AA,DB!$O$5,Total!AA:AA,DB!$G$9,Total!K:K,DB!$O$9,Total!B:B,$H$2)+COUNTIFS(Total!X:X,$F$3,Total!W:W,B5,Total!AA:AA,DB!$G$5,Total!N:N,DB!$O$5,Total!M:M,DB!$G$9,Total!K:K,DB!$O$9,Total!AA:AA,$H$2)+COUNTIFS(Total!X:X,$F$3,Total!W:W,B5,Total!AA:AA,DB!$G$5,Total!N:N,DB!$O$5,Total!M:M,DB!$G$9,Total!AA:AA,DB!$O$9,Total!B:B,$H$2)+COUNTIFS(Total!X:X,$F$3,Total!W:W,B5,Total!AA:AA,DB!$G$5,Total!N:N,DB!$O$5,Total!AA:AA,DB!$G$9,Total!K:K,DB!$O$9,Total!B:B,$H$2)+COUNTIFS(Total!X:X,$F$3,Total!W:W,B5,Total!AA:AA,DB!$G$5,Total!AA:AA,DB!$O$5,Total!M:M,DB!$G$9,Total!K:K,DB!$O$9,Total!B:B,$H$2)+COUNTIFS(Total!X:X,$F$3,Total!W:W,B5,Total!O:O,DB!$G$5,Total!N:N,DB!$O$5,Total!AA:AA,DB!$G$9,Total!AA:AA,DB!$O$9,Total!AA:AA,$H$2)+COUNTIFS(Total!X:X,$F$3,Total!W:W,B5,Total!O:O,DB!$G$5,Total!AA:AA,DB!$O$5,Total!M:M,DB!$G$9,Total!AA:AA,DB!$O$9,Total!AA:AA,$H$2)+COUNTIFS(Total!X:X,$F$3,Total!W:W,B5,Total!O:O,DB!$G$5,Total!AA:AA,DB!$O$5,Total!AA:AA,DB!$G$9,Total!K:K,DB!$O$9,Total!AA:AA,$H$2)+COUNTIFS(Total!X:X,$F$3,Total!W:W,B5,Total!O:O,DB!$G$5,Total!AA:AA,DB!$O$5,Total!AA:AA,DB!$G$9,Total!AA:AA,DB!$O$9,Total!B:B,$H$2)+COUNTIFS(Total!X:X,$F$3,Total!W:W,B5,Total!AA:AA,DB!$G$5,Total!N:N,DB!$O$5,Total!M:M,DB!$G$9,Total!AA:AA,DB!$O$9,Total!AA:AA,$H$2)+COUNTIFS(Total!X:X,$F$3,Total!W:W,B5,Total!AA:AA,DB!$G$5,Total!N:N,DB!$O$5,Total!AA:AA,DB!$G$9,Total!K:K,DB!$O$9,Total!AA:AA,$H$2)+COUNTIFS(Total!X:X,$F$3,Total!W:W,B5,Total!AA:AA,DB!$G$5,Total!N:N,DB!$O$5,Total!AA:AA,DB!$G$9,Total!AA:AA,DB!$O$9,Total!B:B,$H$2)+COUNTIFS(Total!X:X,$F$3,Total!W:W,B5,Total!AA:AA,DB!$G$5,Total!AA:AA,DB!$O$5,Total!M:M,DB!$G$9,Total!K:K,DB!$O$9,Total!AA:AA,$H$2)+COUNTIFS(Total!X:X,$F$3,Total!W:W,B5,Total!AA:AA,DB!$G$5,Total!AA:AA,DB!$O$5,Total!M:M,DB!$G$9,Total!AA:AA,DB!$O$9,Total!B:B,$H$2)+COUNTIFS(Total!X:X,$F$3,Total!W:W,B5,Total!AA:AA,DB!$G$5,Total!AA:AA,DB!$O$5,Total!AA:AA,DB!$G$9,Total!K:K,DB!$O$9,Total!B:B,$H$2)+COUNTIFS(Total!X:X,$F$3,Total!W:W,B5,Total!AA:AA,DB!$G$5,Total!N:N,DB!$O$5,Total!M:M,DB!$G$9,Total!K:K,DB!$O$9,Total!B:B,$H$2)+COUNTIFS(Total!X:X,$F$3,Total!W:W,B5,Total!O:O,DB!$G$5,Total!AA:AA,DB!$O$5,Total!M:M,DB!$G$9,Total!K:K,DB!$O$9,Total!B:B,$H$2)+COUNTIFS(Total!X:X,$F$3,Total!W:W,B5,Total!O:O,DB!$G$5,Total!N:N,DB!$O$5,Total!AA:AA,DB!$G$9,Total!K:K,DB!$O$9,Total!B:B,$H$2)+COUNTIFS(Total!X:X,$F$3,Total!W:W,B5,Total!O:O,DB!$G$5,Total!N:N,DB!$O$5,Total!M:M,DB!$G$9,Total!AA:AA,DB!$O$9,Total!B:B,$H$2)+COUNTIFS(Total!X:X,$F$3,Total!W:W,B5,Total!O:O,DB!$G$5,Total!N:N,DB!$O$5,Total!M:M,DB!$G$9,Total!K:K,DB!$O$9,Total!AA:AA,$H$2)</f>
        <v>63</v>
      </c>
      <c r="G5" s="31">
        <f>COUNTIFS(Total!X:X,$G$3,Total!W:W,B5,Total!O:O,DB!$G$5,Total!N:N,DB!$O$5,Total!M:M,DB!$G$9,Total!K:K,DB!$O$9,Total!B:B,$H$2)+COUNTIFS(Total!X:X,$G$3,Total!W:W,B5,Total!AA:AA,DB!$G$5,Total!AA:AA,DB!$O$5,Total!AA:AA,DB!$G$9,Total!AA:AA,DB!$O$9,Total!AA:AA,$H$2)+COUNTIFS(Total!X:X,$G$3,Total!W:W,B5,Total!O:O,DB!$G$5,Total!AA:AA,DB!$O$5,Total!AA:AA,DB!$G$9,Total!AA:AA,DB!$O$9,Total!AA:AA,$H$2)+COUNTIFS(Total!X:X,$G$3,Total!W:W,B5,Total!AA:AA,DB!$G$5,Total!N:N,DB!$O$5,Total!AA:AA,DB!$G$9,Total!AA:AA,DB!$O$9,Total!AA:AA,$H$2)+COUNTIFS(Total!X:X,$G$3,Total!W:W,B5,Total!AA:AA,DB!$G$5,Total!AA:AA,DB!$O$5,Total!M:M,DB!$G$9,Total!AA:AA,DB!$O$9,Total!AA:AA,$H$2)+COUNTIFS(Total!X:X,$G$3,Total!W:W,B5,Total!AA:AA,DB!$G$5,Total!AA:AA,DB!$O$5,Total!AA:AA,DB!$G$9,Total!K:K,DB!$O$9,Total!AA:AA,$H$2)+COUNTIFS(Total!X:X,$G$3,Total!W:W,B5,Total!AA:AA,DB!$G$5,Total!AA:AA,DB!$O$5,Total!AA:AA,DB!$G$9,Total!AA:AA,DB!$O$9,Total!B:B,$H$2)+COUNTIFS(Total!X:X,$G$3,Total!W:W,B5,Total!O:O,DB!$G$5,Total!N:N,DB!$O$5,Total!M:M,DB!$G$9,Total!AA:AA,DB!$O$9,Total!AA:AA,$H$2)+COUNTIFS(Total!X:X,$G$3,Total!W:W,B5,Total!O:O,DB!$G$5,Total!N:N,DB!$O$5,Total!AA:AA,DB!$G$9,Total!K:K,DB!$O$9,Total!AA:AA,$H$2)+COUNTIFS(Total!X:X,$G$3,Total!W:W,B5,Total!O:O,DB!$G$5,Total!N:N,DB!$O$5,Total!AA:AA,DB!$G$9,Total!AA:AA,DB!$O$9,Total!B:B,$H$2)+COUNTIFS(Total!X:X,$G$3,Total!W:W,B5,Total!O:O,DB!$G$5,Total!AA:AA,DB!$O$5,Total!M:M,DB!$G$9,Total!K:K,DB!$O$9,Total!AA:AA,$H$2)+COUNTIFS(Total!X:X,$G$3,Total!W:W,B5,Total!O:O,DB!$G$5,Total!AA:AA,DB!$O$5,Total!M:M,DB!$G$9,Total!AA:AA,DB!$O$9,Total!B:B,$H$2)+COUNTIFS(Total!X:X,$G$3,Total!W:W,B5,Total!O:O,DB!$G$5,Total!AA:AA,DB!$O$5,Total!AA:AA,DB!$G$9,Total!K:K,DB!$O$9,Total!B:B,$H$2)+COUNTIFS(Total!X:X,$G$3,Total!W:W,B5,Total!AA:AA,DB!$G$5,Total!N:N,DB!$O$5,Total!M:M,DB!$G$9,Total!K:K,DB!$O$9,Total!AA:AA,$H$2)+COUNTIFS(Total!X:X,$G$3,Total!W:W,B5,Total!AA:AA,DB!$G$5,Total!N:N,DB!$O$5,Total!M:M,DB!$G$9,Total!AA:AA,DB!$O$9,Total!B:B,$H$2)+COUNTIFS(Total!X:X,$G$3,Total!W:W,B5,Total!AA:AA,DB!$G$5,Total!N:N,DB!$O$5,Total!AA:AA,DB!$G$9,Total!K:K,DB!$O$9,Total!B:B,$H$2)+COUNTIFS(Total!X:X,$G$3,Total!W:W,B5,Total!AA:AA,DB!$G$5,Total!AA:AA,DB!$O$5,Total!M:M,DB!$G$9,Total!K:K,DB!$O$9,Total!B:B,$H$2)+COUNTIFS(Total!X:X,$G$3,Total!W:W,B5,Total!O:O,DB!$G$5,Total!N:N,DB!$O$5,Total!AA:AA,DB!$G$9,Total!AA:AA,DB!$O$9,Total!AA:AA,$H$2)+COUNTIFS(Total!X:X,$G$3,Total!W:W,B5,Total!O:O,DB!$G$5,Total!AA:AA,DB!$O$5,Total!M:M,DB!$G$9,Total!AA:AA,DB!$O$9,Total!AA:AA,$H$2)+COUNTIFS(Total!X:X,$G$3,Total!W:W,B5,Total!O:O,DB!$G$5,Total!AA:AA,DB!$O$5,Total!AA:AA,DB!$G$9,Total!K:K,DB!$O$9,Total!AA:AA,$H$2)+COUNTIFS(Total!X:X,$G$3,Total!W:W,B5,Total!O:O,DB!$G$5,Total!AA:AA,DB!$O$5,Total!AA:AA,DB!$G$9,Total!AA:AA,DB!$O$9,Total!B:B,$H$2)+COUNTIFS(Total!X:X,$G$3,Total!W:W,B5,Total!AA:AA,DB!$G$5,Total!N:N,DB!$O$5,Total!M:M,DB!$G$9,Total!AA:AA,DB!$O$9,Total!AA:AA,$H$2)+COUNTIFS(Total!X:X,$G$3,Total!W:W,B5,Total!AA:AA,DB!$G$5,Total!N:N,DB!$O$5,Total!AA:AA,DB!$G$9,Total!K:K,DB!$O$9,Total!AA:AA,$H$2)+COUNTIFS(Total!X:X,$G$3,Total!W:W,B5,Total!AA:AA,DB!$G$5,Total!N:N,DB!$O$5,Total!AA:AA,DB!$G$9,Total!AA:AA,DB!$O$9,Total!B:B,$H$2)+COUNTIFS(Total!X:X,$G$3,Total!W:W,B5,Total!AA:AA,DB!$G$5,Total!AA:AA,DB!$O$5,Total!M:M,DB!$G$9,Total!K:K,DB!$O$9,Total!AA:AA,$H$2)+COUNTIFS(Total!X:X,$G$3,Total!W:W,B5,Total!AA:AA,DB!$G$5,Total!AA:AA,DB!$O$5,Total!M:M,DB!$G$9,Total!AA:AA,DB!$O$9,Total!B:B,$H$2)+COUNTIFS(Total!X:X,$G$3,Total!W:W,B5,Total!AA:AA,DB!$G$5,Total!AA:AA,DB!$O$5,Total!AA:AA,DB!$G$9,Total!K:K,DB!$O$9,Total!B:B,$H$2)+COUNTIFS(Total!X:X,$G$3,Total!W:W,B5,Total!AA:AA,DB!$G$5,Total!N:N,DB!$O$5,Total!M:M,DB!$G$9,Total!K:K,DB!$O$9,Total!B:B,$H$2)+COUNTIFS(Total!X:X,$G$3,Total!W:W,B5,Total!O:O,DB!$G$5,Total!AA:AA,DB!$O$5,Total!M:M,DB!$G$9,Total!K:K,DB!$O$9,Total!B:B,$H$2)+COUNTIFS(Total!X:X,$G$3,Total!W:W,B5,Total!O:O,DB!$G$5,Total!N:N,DB!$O$5,Total!AA:AA,DB!$G$9,Total!K:K,DB!$O$9,Total!B:B,$H$2)+COUNTIFS(Total!X:X,$G$3,Total!W:W,B5,Total!O:O,DB!$G$5,Total!N:N,DB!$O$5,Total!M:M,DB!$G$9,Total!AA:AA,DB!$O$9,Total!B:B,$H$2)+COUNTIFS(Total!X:X,$G$3,Total!W:W,B5,Total!O:O,DB!$G$5,Total!N:N,DB!$O$5,Total!M:M,DB!$G$9,Total!K:K,DB!$O$9,Total!AA:AA,$H$2)</f>
        <v>0</v>
      </c>
      <c r="H5" s="31">
        <f>COUNTIFS(Total!X:X,$H$3,Total!W:W,B5,Total!O:O,DB!$G$5,Total!N:N,DB!$O$5,Total!M:M,DB!$G$9,Total!K:K,DB!$O$9,Total!B:B,$H$2)+COUNTIFS(Total!X:X,$H$3,Total!W:W,B5,Total!AA:AA,DB!$G$5,Total!AA:AA,DB!$O$5,Total!AA:AA,DB!$G$9,Total!AA:AA,DB!$O$9,Total!AA:AA,$H$2)+COUNTIFS(Total!X:X,$H$3,Total!W:W,B5,Total!O:O,DB!$G$5,Total!AA:AA,DB!$O$5,Total!AA:AA,DB!$G$9,Total!AA:AA,DB!$O$9,Total!AA:AA,$H$2)+COUNTIFS(Total!X:X,$H$3,Total!W:W,B5,Total!AA:AA,DB!$G$5,Total!N:N,DB!$O$5,Total!AA:AA,DB!$G$9,Total!AA:AA,DB!$O$9,Total!AA:AA,$H$2)+COUNTIFS(Total!X:X,$H$3,Total!W:W,B5,Total!AA:AA,DB!$G$5,Total!AA:AA,DB!$O$5,Total!M:M,DB!$G$9,Total!AA:AA,DB!$O$9,Total!AA:AA,$H$2)+COUNTIFS(Total!X:X,$H$3,Total!W:W,B5,Total!AA:AA,DB!$G$5,Total!AA:AA,DB!$O$5,Total!AA:AA,DB!$G$9,Total!K:K,DB!$O$9,Total!AA:AA,$H$2)+COUNTIFS(Total!X:X,$H$3,Total!W:W,B5,Total!AA:AA,DB!$G$5,Total!AA:AA,DB!$O$5,Total!AA:AA,DB!$G$9,Total!AA:AA,DB!$O$9,Total!B:B,$H$2)+COUNTIFS(Total!X:X,$H$3,Total!W:W,B5,Total!O:O,DB!$G$5,Total!N:N,DB!$O$5,Total!M:M,DB!$G$9,Total!AA:AA,DB!$O$9,Total!AA:AA,$H$2)+COUNTIFS(Total!X:X,$H$3,Total!W:W,B5,Total!O:O,DB!$G$5,Total!N:N,DB!$O$5,Total!AA:AA,DB!$G$9,Total!K:K,DB!$O$9,Total!AA:AA,$H$2)+COUNTIFS(Total!X:X,$H$3,Total!W:W,B5,Total!O:O,DB!$G$5,Total!N:N,DB!$O$5,Total!AA:AA,DB!$G$9,Total!AA:AA,DB!$O$9,Total!B:B,$H$2)+COUNTIFS(Total!X:X,$H$3,Total!W:W,B5,Total!O:O,DB!$G$5,Total!AA:AA,DB!$O$5,Total!M:M,DB!$G$9,Total!K:K,DB!$O$9,Total!AA:AA,$H$2)+COUNTIFS(Total!X:X,$H$3,Total!W:W,B5,Total!O:O,DB!$G$5,Total!AA:AA,DB!$O$5,Total!M:M,DB!$G$9,Total!AA:AA,DB!$O$9,Total!B:B,$H$2)+COUNTIFS(Total!X:X,$H$3,Total!W:W,B5,Total!O:O,DB!$G$5,Total!AA:AA,DB!$O$5,Total!AA:AA,DB!$G$9,Total!K:K,DB!$O$9,Total!B:B,$H$2)+COUNTIFS(Total!X:X,$H$3,Total!W:W,B5,Total!AA:AA,DB!$G$5,Total!N:N,DB!$O$5,Total!M:M,DB!$G$9,Total!K:K,DB!$O$9,Total!AA:AA,$H$2)+COUNTIFS(Total!X:X,$H$3,Total!W:W,B5,Total!AA:AA,DB!$G$5,Total!N:N,DB!$O$5,Total!M:M,DB!$G$9,Total!AA:AA,DB!$O$9,Total!B:B,$H$2)+COUNTIFS(Total!X:X,$H$3,Total!W:W,B5,Total!AA:AA,DB!$G$5,Total!N:N,DB!$O$5,Total!AA:AA,DB!$G$9,Total!K:K,DB!$O$9,Total!B:B,$H$2)+COUNTIFS(Total!X:X,$H$3,Total!W:W,B5,Total!AA:AA,DB!$G$5,Total!AA:AA,DB!$O$5,Total!M:M,DB!$G$9,Total!K:K,DB!$O$9,Total!B:B,$H$2)+COUNTIFS(Total!X:X,$H$3,Total!W:W,B5,Total!O:O,DB!$G$5,Total!N:N,DB!$O$5,Total!AA:AA,DB!$G$9,Total!AA:AA,DB!$O$9,Total!AA:AA,$H$2)+COUNTIFS(Total!X:X,$H$3,Total!W:W,B5,Total!O:O,DB!$G$5,Total!AA:AA,DB!$O$5,Total!M:M,DB!$G$9,Total!AA:AA,DB!$O$9,Total!AA:AA,$H$2)+COUNTIFS(Total!X:X,$H$3,Total!W:W,B5,Total!O:O,DB!$G$5,Total!AA:AA,DB!$O$5,Total!AA:AA,DB!$G$9,Total!K:K,DB!$O$9,Total!AA:AA,$H$2)+COUNTIFS(Total!X:X,$H$3,Total!W:W,B5,Total!O:O,DB!$G$5,Total!AA:AA,DB!$O$5,Total!AA:AA,DB!$G$9,Total!AA:AA,DB!$O$9,Total!B:B,$H$2)+COUNTIFS(Total!X:X,$H$3,Total!W:W,B5,Total!AA:AA,DB!$G$5,Total!N:N,DB!$O$5,Total!M:M,DB!$G$9,Total!AA:AA,DB!$O$9,Total!AA:AA,$H$2)+COUNTIFS(Total!X:X,$H$3,Total!W:W,B5,Total!AA:AA,DB!$G$5,Total!N:N,DB!$O$5,Total!AA:AA,DB!$G$9,Total!K:K,DB!$O$9,Total!AA:AA,$H$2)+COUNTIFS(Total!X:X,$H$3,Total!W:W,B5,Total!AA:AA,DB!$G$5,Total!N:N,DB!$O$5,Total!AA:AA,DB!$G$9,Total!AA:AA,DB!$O$9,Total!B:B,$H$2)+COUNTIFS(Total!X:X,$H$3,Total!W:W,B5,Total!AA:AA,DB!$G$5,Total!AA:AA,DB!$O$5,Total!M:M,DB!$G$9,Total!K:K,DB!$O$9,Total!AA:AA,$H$2)+COUNTIFS(Total!X:X,$H$3,Total!W:W,B5,Total!AA:AA,DB!$G$5,Total!AA:AA,DB!$O$5,Total!M:M,DB!$G$9,Total!AA:AA,DB!$O$9,Total!B:B,$H$2)+COUNTIFS(Total!X:X,$H$3,Total!W:W,B5,Total!AA:AA,DB!$G$5,Total!AA:AA,DB!$O$5,Total!AA:AA,DB!$G$9,Total!K:K,DB!$O$9,Total!B:B,$H$2)+COUNTIFS(Total!X:X,$H$3,Total!W:W,B5,Total!AA:AA,DB!$G$5,Total!N:N,DB!$O$5,Total!M:M,DB!$G$9,Total!K:K,DB!$O$9,Total!B:B,$H$2)+COUNTIFS(Total!X:X,$H$3,Total!W:W,B5,Total!O:O,DB!$G$5,Total!AA:AA,DB!$O$5,Total!M:M,DB!$G$9,Total!K:K,DB!$O$9,Total!B:B,$H$2)+COUNTIFS(Total!X:X,$H$3,Total!W:W,B5,Total!O:O,DB!$G$5,Total!N:N,DB!$O$5,Total!AA:AA,DB!$G$9,Total!K:K,DB!$O$9,Total!B:B,$H$2)+COUNTIFS(Total!X:X,$H$3,Total!W:W,B5,Total!O:O,DB!$G$5,Total!N:N,DB!$O$5,Total!M:M,DB!$G$9,Total!AA:AA,DB!$O$9,Total!B:B,$H$2)+COUNTIFS(Total!X:X,$H$3,Total!W:W,B5,Total!O:O,DB!$G$5,Total!N:N,DB!$O$5,Total!M:M,DB!$G$9,Total!K:K,DB!$O$9,Total!AA:AA,$H$2)</f>
        <v>0</v>
      </c>
      <c r="I5" s="31">
        <f>COUNTIFS(Total!X:X,$I$3,Total!W:W,B5,Total!O:O,DB!$G$5,Total!N:N,DB!$O$5,Total!M:M,DB!$G$9,Total!K:K,DB!$O$9,Total!B:B,$H$2)+COUNTIFS(Total!X:X,$I$3,Total!W:W,B5,Total!AA:AA,DB!$G$5,Total!AA:AA,DB!$O$5,Total!AA:AA,DB!$G$9,Total!AA:AA,DB!$O$9,Total!AA:AA,$H$2)+COUNTIFS(Total!X:X,$I$3,Total!W:W,B5,Total!O:O,DB!$G$5,Total!AA:AA,DB!$O$5,Total!AA:AA,DB!$G$9,Total!AA:AA,DB!$O$9,Total!AA:AA,$H$2)+COUNTIFS(Total!X:X,$I$3,Total!W:W,B5,Total!AA:AA,DB!$G$5,Total!N:N,DB!$O$5,Total!AA:AA,DB!$G$9,Total!AA:AA,DB!$O$9,Total!AA:AA,$H$2)+COUNTIFS(Total!X:X,$I$3,Total!W:W,B5,Total!AA:AA,DB!$G$5,Total!AA:AA,DB!$O$5,Total!M:M,DB!$G$9,Total!AA:AA,DB!$O$9,Total!AA:AA,$H$2)+COUNTIFS(Total!X:X,$I$3,Total!W:W,B5,Total!AA:AA,DB!$G$5,Total!AA:AA,DB!$O$5,Total!AA:AA,DB!$G$9,Total!K:K,DB!$O$9,Total!AA:AA,$H$2)+COUNTIFS(Total!X:X,$I$3,Total!W:W,B5,Total!AA:AA,DB!$G$5,Total!AA:AA,DB!$O$5,Total!AA:AA,DB!$G$9,Total!AA:AA,DB!$O$9,Total!B:B,$H$2)+COUNTIFS(Total!X:X,$I$3,Total!W:W,B5,Total!O:O,DB!$G$5,Total!N:N,DB!$O$5,Total!M:M,DB!$G$9,Total!AA:AA,DB!$O$9,Total!AA:AA,$H$2)+COUNTIFS(Total!X:X,$I$3,Total!W:W,B5,Total!O:O,DB!$G$5,Total!N:N,DB!$O$5,Total!AA:AA,DB!$G$9,Total!K:K,DB!$O$9,Total!AA:AA,$H$2)+COUNTIFS(Total!X:X,$I$3,Total!W:W,B5,Total!O:O,DB!$G$5,Total!N:N,DB!$O$5,Total!AA:AA,DB!$G$9,Total!AA:AA,DB!$O$9,Total!B:B,$H$2)+COUNTIFS(Total!X:X,$I$3,Total!W:W,B5,Total!O:O,DB!$G$5,Total!AA:AA,DB!$O$5,Total!M:M,DB!$G$9,Total!K:K,DB!$O$9,Total!AA:AA,$H$2)+COUNTIFS(Total!X:X,$I$3,Total!W:W,B5,Total!O:O,DB!$G$5,Total!AA:AA,DB!$O$5,Total!M:M,DB!$G$9,Total!AA:AA,DB!$O$9,Total!B:B,$H$2)+COUNTIFS(Total!X:X,$I$3,Total!W:W,B5,Total!O:O,DB!$G$5,Total!AA:AA,DB!$O$5,Total!AA:AA,DB!$G$9,Total!K:K,DB!$O$9,Total!B:B,$H$2)+COUNTIFS(Total!X:X,$I$3,Total!W:W,B5,Total!AA:AA,DB!$G$5,Total!N:N,DB!$O$5,Total!M:M,DB!$G$9,Total!K:K,DB!$O$9,Total!AA:AA,$H$2)+COUNTIFS(Total!X:X,$I$3,Total!W:W,B5,Total!AA:AA,DB!$G$5,Total!N:N,DB!$O$5,Total!M:M,DB!$G$9,Total!AA:AA,DB!$O$9,Total!B:B,$H$2)+COUNTIFS(Total!X:X,$I$3,Total!W:W,B5,Total!AA:AA,DB!$G$5,Total!N:N,DB!$O$5,Total!AA:AA,DB!$G$9,Total!K:K,DB!$O$9,Total!B:B,$H$2)+COUNTIFS(Total!X:X,$I$3,Total!W:W,B5,Total!AA:AA,DB!$G$5,Total!AA:AA,DB!$O$5,Total!M:M,DB!$G$9,Total!K:K,DB!$O$9,Total!B:B,$H$2)+COUNTIFS(Total!X:X,$I$3,Total!W:W,B5,Total!O:O,DB!$G$5,Total!N:N,DB!$O$5,Total!AA:AA,DB!$G$9,Total!AA:AA,DB!$O$9,Total!AA:AA,$H$2)+COUNTIFS(Total!X:X,$I$3,Total!W:W,B5,Total!O:O,DB!$G$5,Total!AA:AA,DB!$O$5,Total!M:M,DB!$G$9,Total!AA:AA,DB!$O$9,Total!AA:AA,$H$2)+COUNTIFS(Total!X:X,$I$3,Total!W:W,B5,Total!O:O,DB!$G$5,Total!AA:AA,DB!$O$5,Total!AA:AA,DB!$G$9,Total!K:K,DB!$O$9,Total!AA:AA,$H$2)+COUNTIFS(Total!X:X,$I$3,Total!W:W,B5,Total!O:O,DB!$G$5,Total!AA:AA,DB!$O$5,Total!AA:AA,DB!$G$9,Total!AA:AA,DB!$O$9,Total!B:B,$H$2)+COUNTIFS(Total!X:X,$I$3,Total!W:W,B5,Total!AA:AA,DB!$G$5,Total!N:N,DB!$O$5,Total!M:M,DB!$G$9,Total!AA:AA,DB!$O$9,Total!AA:AA,$H$2)+COUNTIFS(Total!X:X,$I$3,Total!W:W,B5,Total!AA:AA,DB!$G$5,Total!N:N,DB!$O$5,Total!AA:AA,DB!$G$9,Total!K:K,DB!$O$9,Total!AA:AA,$H$2)+COUNTIFS(Total!X:X,$I$3,Total!W:W,B5,Total!AA:AA,DB!$G$5,Total!N:N,DB!$O$5,Total!AA:AA,DB!$G$9,Total!AA:AA,DB!$O$9,Total!B:B,$H$2)+COUNTIFS(Total!X:X,$I$3,Total!W:W,B5,Total!AA:AA,DB!$G$5,Total!AA:AA,DB!$O$5,Total!M:M,DB!$G$9,Total!K:K,DB!$O$9,Total!AA:AA,$H$2)+COUNTIFS(Total!X:X,$I$3,Total!W:W,B5,Total!AA:AA,DB!$G$5,Total!AA:AA,DB!$O$5,Total!M:M,DB!$G$9,Total!AA:AA,DB!$O$9,Total!B:B,$H$2)+COUNTIFS(Total!X:X,$I$3,Total!W:W,B5,Total!AA:AA,DB!$G$5,Total!AA:AA,DB!$O$5,Total!AA:AA,DB!$G$9,Total!K:K,DB!$O$9,Total!B:B,$H$2)+COUNTIFS(Total!X:X,$I$3,Total!W:W,B5,Total!AA:AA,DB!$G$5,Total!N:N,DB!$O$5,Total!M:M,DB!$G$9,Total!K:K,DB!$O$9,Total!B:B,$H$2)+COUNTIFS(Total!X:X,$I$3,Total!W:W,B5,Total!O:O,DB!$G$5,Total!AA:AA,DB!$O$5,Total!M:M,DB!$G$9,Total!K:K,DB!$O$9,Total!B:B,$H$2)+COUNTIFS(Total!X:X,$I$3,Total!W:W,B5,Total!O:O,DB!$G$5,Total!N:N,DB!$O$5,Total!AA:AA,DB!$G$9,Total!K:K,DB!$O$9,Total!B:B,$H$2)+COUNTIFS(Total!X:X,$I$3,Total!W:W,B5,Total!O:O,DB!$G$5,Total!N:N,DB!$O$5,Total!M:M,DB!$G$9,Total!AA:AA,DB!$O$9,Total!B:B,$H$2)+COUNTIFS(Total!X:X,$I$3,Total!W:W,B5,Total!O:O,DB!$G$5,Total!N:N,DB!$O$5,Total!M:M,DB!$G$9,Total!K:K,DB!$O$9,Total!AA:AA,$H$2)</f>
        <v>0</v>
      </c>
      <c r="J5" s="31">
        <f>COUNTIFS(Total!X:X,$J$3,Total!W:W,B5,Total!O:O,DB!$G$5,Total!N:N,DB!$O$5,Total!M:M,DB!$G$9,Total!K:K,DB!$O$9,Total!B:B,$H$2)+COUNTIFS(Total!X:X,$J$3,Total!W:W,B5,Total!AA:AA,DB!$G$5,Total!AA:AA,DB!$O$5,Total!AA:AA,DB!$G$9,Total!AA:AA,DB!$O$9,Total!AA:AA,$H$2)+COUNTIFS(Total!X:X,$J$3,Total!W:W,B5,Total!O:O,DB!$G$5,Total!AA:AA,DB!$O$5,Total!AA:AA,DB!$G$9,Total!AA:AA,DB!$O$9,Total!AA:AA,$H$2)+COUNTIFS(Total!X:X,$J$3,Total!W:W,B5,Total!AA:AA,DB!$G$5,Total!N:N,DB!$O$5,Total!AA:AA,DB!$G$9,Total!AA:AA,DB!$O$9,Total!AA:AA,$H$2)+COUNTIFS(Total!X:X,$J$3,Total!W:W,B5,Total!AA:AA,DB!$G$5,Total!AA:AA,DB!$O$5,Total!M:M,DB!$G$9,Total!AA:AA,DB!$O$9,Total!AA:AA,$H$2)+COUNTIFS(Total!X:X,$J$3,Total!W:W,B5,Total!AA:AA,DB!$G$5,Total!AA:AA,DB!$O$5,Total!AA:AA,DB!$G$9,Total!K:K,DB!$O$9,Total!AA:AA,$H$2)+COUNTIFS(Total!X:X,$J$3,Total!W:W,B5,Total!AA:AA,DB!$G$5,Total!AA:AA,DB!$O$5,Total!AA:AA,DB!$G$9,Total!AA:AA,DB!$O$9,Total!B:B,$H$2)+COUNTIFS(Total!X:X,$J$3,Total!W:W,B5,Total!O:O,DB!$G$5,Total!N:N,DB!$O$5,Total!M:M,DB!$G$9,Total!AA:AA,DB!$O$9,Total!AA:AA,$H$2)+COUNTIFS(Total!X:X,$J$3,Total!W:W,B5,Total!O:O,DB!$G$5,Total!N:N,DB!$O$5,Total!AA:AA,DB!$G$9,Total!K:K,DB!$O$9,Total!AA:AA,$H$2)+COUNTIFS(Total!X:X,$J$3,Total!W:W,B5,Total!O:O,DB!$G$5,Total!N:N,DB!$O$5,Total!AA:AA,DB!$G$9,Total!AA:AA,DB!$O$9,Total!B:B,$H$2)+COUNTIFS(Total!X:X,$J$3,Total!W:W,B5,Total!O:O,DB!$G$5,Total!AA:AA,DB!$O$5,Total!M:M,DB!$G$9,Total!K:K,DB!$O$9,Total!AA:AA,$H$2)+COUNTIFS(Total!X:X,$J$3,Total!W:W,B5,Total!O:O,DB!$G$5,Total!AA:AA,DB!$O$5,Total!M:M,DB!$G$9,Total!AA:AA,DB!$O$9,Total!B:B,$H$2)+COUNTIFS(Total!X:X,$J$3,Total!W:W,B5,Total!O:O,DB!$G$5,Total!AA:AA,DB!$O$5,Total!AA:AA,DB!$G$9,Total!K:K,DB!$O$9,Total!B:B,$H$2)+COUNTIFS(Total!X:X,$J$3,Total!W:W,B5,Total!AA:AA,DB!$G$5,Total!N:N,DB!$O$5,Total!M:M,DB!$G$9,Total!K:K,DB!$O$9,Total!AA:AA,$H$2)+COUNTIFS(Total!X:X,$J$3,Total!W:W,B5,Total!AA:AA,DB!$G$5,Total!N:N,DB!$O$5,Total!M:M,DB!$G$9,Total!AA:AA,DB!$O$9,Total!B:B,$H$2)+COUNTIFS(Total!X:X,$J$3,Total!W:W,B5,Total!AA:AA,DB!$G$5,Total!N:N,DB!$O$5,Total!AA:AA,DB!$G$9,Total!K:K,DB!$O$9,Total!B:B,$H$2)+COUNTIFS(Total!X:X,$J$3,Total!W:W,B5,Total!AA:AA,DB!$G$5,Total!AA:AA,DB!$O$5,Total!M:M,DB!$G$9,Total!K:K,DB!$O$9,Total!B:B,$H$2)+COUNTIFS(Total!X:X,$J$3,Total!W:W,B5,Total!O:O,DB!$G$5,Total!N:N,DB!$O$5,Total!AA:AA,DB!$G$9,Total!AA:AA,DB!$O$9,Total!AA:AA,$H$2)+COUNTIFS(Total!X:X,$J$3,Total!W:W,B5,Total!O:O,DB!$G$5,Total!AA:AA,DB!$O$5,Total!M:M,DB!$G$9,Total!AA:AA,DB!$O$9,Total!AA:AA,$H$2)+COUNTIFS(Total!X:X,$J$3,Total!W:W,B5,Total!O:O,DB!$G$5,Total!AA:AA,DB!$O$5,Total!AA:AA,DB!$G$9,Total!K:K,DB!$O$9,Total!AA:AA,$H$2)+COUNTIFS(Total!X:X,$J$3,Total!W:W,B5,Total!O:O,DB!$G$5,Total!AA:AA,DB!$O$5,Total!AA:AA,DB!$G$9,Total!AA:AA,DB!$O$9,Total!B:B,$H$2)+COUNTIFS(Total!X:X,$J$3,Total!W:W,B5,Total!AA:AA,DB!$G$5,Total!N:N,DB!$O$5,Total!M:M,DB!$G$9,Total!AA:AA,DB!$O$9,Total!AA:AA,$H$2)+COUNTIFS(Total!X:X,$J$3,Total!W:W,B5,Total!AA:AA,DB!$G$5,Total!N:N,DB!$O$5,Total!AA:AA,DB!$G$9,Total!K:K,DB!$O$9,Total!AA:AA,$H$2)+COUNTIFS(Total!X:X,$J$3,Total!W:W,B5,Total!AA:AA,DB!$G$5,Total!N:N,DB!$O$5,Total!AA:AA,DB!$G$9,Total!AA:AA,DB!$O$9,Total!B:B,$H$2)+COUNTIFS(Total!X:X,$J$3,Total!W:W,B5,Total!AA:AA,DB!$G$5,Total!AA:AA,DB!$O$5,Total!M:M,DB!$G$9,Total!K:K,DB!$O$9,Total!AA:AA,$H$2)+COUNTIFS(Total!X:X,$J$3,Total!W:W,B5,Total!AA:AA,DB!$G$5,Total!AA:AA,DB!$O$5,Total!M:M,DB!$G$9,Total!AA:AA,DB!$O$9,Total!B:B,$H$2)+COUNTIFS(Total!X:X,$J$3,Total!W:W,B5,Total!AA:AA,DB!$G$5,Total!AA:AA,DB!$O$5,Total!AA:AA,DB!$G$9,Total!K:K,DB!$O$9,Total!B:B,$H$2)+COUNTIFS(Total!X:X,$J$3,Total!W:W,B5,Total!AA:AA,DB!$G$5,Total!N:N,DB!$O$5,Total!M:M,DB!$G$9,Total!K:K,DB!$O$9,Total!B:B,$H$2)+COUNTIFS(Total!X:X,$J$3,Total!W:W,B5,Total!O:O,DB!$G$5,Total!AA:AA,DB!$O$5,Total!M:M,DB!$G$9,Total!K:K,DB!$O$9,Total!B:B,$H$2)+COUNTIFS(Total!X:X,$J$3,Total!W:W,B5,Total!O:O,DB!$G$5,Total!N:N,DB!$O$5,Total!AA:AA,DB!$G$9,Total!K:K,DB!$O$9,Total!B:B,$H$2)+COUNTIFS(Total!X:X,$J$3,Total!W:W,B5,Total!O:O,DB!$G$5,Total!N:N,DB!$O$5,Total!M:M,DB!$G$9,Total!AA:AA,DB!$O$9,Total!B:B,$H$2)+COUNTIFS(Total!X:X,$J$3,Total!W:W,B5,Total!O:O,DB!$G$5,Total!N:N,DB!$O$5,Total!M:M,DB!$G$9,Total!K:K,DB!$O$9,Total!AA:AA,$H$2)</f>
        <v>0</v>
      </c>
      <c r="K5" s="31">
        <f>COUNTIFS(Total!X:X,$K$3,Total!W:W,B5,Total!O:O,DB!$G$5,Total!N:N,DB!$O$5,Total!M:M,DB!$G$9,Total!K:K,DB!$O$9,Total!B:B,$H$2)+COUNTIFS(Total!X:X,$K$3,Total!W:W,B5,Total!AA:AA,DB!$G$5,Total!AA:AA,DB!$O$5,Total!AA:AA,DB!$G$9,Total!AA:AA,DB!$O$9,Total!AA:AA,$H$2)+COUNTIFS(Total!X:X,$K$3,Total!W:W,B5,Total!O:O,DB!$G$5,Total!AA:AA,DB!$O$5,Total!AA:AA,DB!$G$9,Total!AA:AA,DB!$O$9,Total!AA:AA,$H$2)+COUNTIFS(Total!X:X,$K$3,Total!W:W,B5,Total!AA:AA,DB!$G$5,Total!N:N,DB!$O$5,Total!AA:AA,DB!$G$9,Total!AA:AA,DB!$O$9,Total!AA:AA,$H$2)+COUNTIFS(Total!X:X,$K$3,Total!W:W,B5,Total!AA:AA,DB!$G$5,Total!AA:AA,DB!$O$5,Total!M:M,DB!$G$9,Total!AA:AA,DB!$O$9,Total!AA:AA,$H$2)+COUNTIFS(Total!X:X,$K$3,Total!W:W,B5,Total!AA:AA,DB!$G$5,Total!AA:AA,DB!$O$5,Total!AA:AA,DB!$G$9,Total!K:K,DB!$O$9,Total!AA:AA,$H$2)+COUNTIFS(Total!X:X,$K$3,Total!W:W,B5,Total!AA:AA,DB!$G$5,Total!AA:AA,DB!$O$5,Total!AA:AA,DB!$G$9,Total!AA:AA,DB!$O$9,Total!B:B,$H$2)+COUNTIFS(Total!X:X,$K$3,Total!W:W,B5,Total!O:O,DB!$G$5,Total!N:N,DB!$O$5,Total!M:M,DB!$G$9,Total!AA:AA,DB!$O$9,Total!AA:AA,$H$2)+COUNTIFS(Total!X:X,$K$3,Total!W:W,B5,Total!O:O,DB!$G$5,Total!N:N,DB!$O$5,Total!AA:AA,DB!$G$9,Total!K:K,DB!$O$9,Total!AA:AA,$H$2)+COUNTIFS(Total!X:X,$K$3,Total!W:W,B5,Total!O:O,DB!$G$5,Total!N:N,DB!$O$5,Total!AA:AA,DB!$G$9,Total!AA:AA,DB!$O$9,Total!B:B,$H$2)+COUNTIFS(Total!X:X,$K$3,Total!W:W,B5,Total!O:O,DB!$G$5,Total!AA:AA,DB!$O$5,Total!M:M,DB!$G$9,Total!K:K,DB!$O$9,Total!AA:AA,$H$2)+COUNTIFS(Total!X:X,$K$3,Total!W:W,B5,Total!O:O,DB!$G$5,Total!AA:AA,DB!$O$5,Total!M:M,DB!$G$9,Total!AA:AA,DB!$O$9,Total!B:B,$H$2)+COUNTIFS(Total!X:X,$K$3,Total!W:W,B5,Total!O:O,DB!$G$5,Total!AA:AA,DB!$O$5,Total!AA:AA,DB!$G$9,Total!K:K,DB!$O$9,Total!B:B,$H$2)+COUNTIFS(Total!X:X,$K$3,Total!W:W,B5,Total!AA:AA,DB!$G$5,Total!N:N,DB!$O$5,Total!M:M,DB!$G$9,Total!K:K,DB!$O$9,Total!AA:AA,$H$2)+COUNTIFS(Total!X:X,$K$3,Total!W:W,B5,Total!AA:AA,DB!$G$5,Total!N:N,DB!$O$5,Total!M:M,DB!$G$9,Total!AA:AA,DB!$O$9,Total!B:B,$H$2)+COUNTIFS(Total!X:X,$K$3,Total!W:W,B5,Total!AA:AA,DB!$G$5,Total!N:N,DB!$O$5,Total!AA:AA,DB!$G$9,Total!K:K,DB!$O$9,Total!B:B,$H$2)+COUNTIFS(Total!X:X,$K$3,Total!W:W,B5,Total!AA:AA,DB!$G$5,Total!AA:AA,DB!$O$5,Total!M:M,DB!$G$9,Total!K:K,DB!$O$9,Total!B:B,$H$2)+COUNTIFS(Total!X:X,$K$3,Total!W:W,B5,Total!O:O,DB!$G$5,Total!N:N,DB!$O$5,Total!AA:AA,DB!$G$9,Total!AA:AA,DB!$O$9,Total!AA:AA,$H$2)+COUNTIFS(Total!X:X,$K$3,Total!W:W,B5,Total!O:O,DB!$G$5,Total!AA:AA,DB!$O$5,Total!M:M,DB!$G$9,Total!AA:AA,DB!$O$9,Total!AA:AA,$H$2)+COUNTIFS(Total!X:X,$K$3,Total!W:W,B5,Total!O:O,DB!$G$5,Total!AA:AA,DB!$O$5,Total!AA:AA,DB!$G$9,Total!K:K,DB!$O$9,Total!AA:AA,$H$2)+COUNTIFS(Total!X:X,$K$3,Total!W:W,B5,Total!O:O,DB!$G$5,Total!AA:AA,DB!$O$5,Total!AA:AA,DB!$G$9,Total!AA:AA,DB!$O$9,Total!B:B,$H$2)+COUNTIFS(Total!X:X,$K$3,Total!W:W,B5,Total!AA:AA,DB!$G$5,Total!N:N,DB!$O$5,Total!M:M,DB!$G$9,Total!AA:AA,DB!$O$9,Total!AA:AA,$H$2)+COUNTIFS(Total!X:X,$K$3,Total!W:W,B5,Total!AA:AA,DB!$G$5,Total!N:N,DB!$O$5,Total!AA:AA,DB!$G$9,Total!K:K,DB!$O$9,Total!AA:AA,$H$2)+COUNTIFS(Total!X:X,$K$3,Total!W:W,B5,Total!AA:AA,DB!$G$5,Total!N:N,DB!$O$5,Total!AA:AA,DB!$G$9,Total!AA:AA,DB!$O$9,Total!B:B,$H$2)+COUNTIFS(Total!X:X,$K$3,Total!W:W,B5,Total!AA:AA,DB!$G$5,Total!AA:AA,DB!$O$5,Total!M:M,DB!$G$9,Total!K:K,DB!$O$9,Total!AA:AA,$H$2)+COUNTIFS(Total!X:X,$K$3,Total!W:W,B5,Total!AA:AA,DB!$G$5,Total!AA:AA,DB!$O$5,Total!M:M,DB!$G$9,Total!AA:AA,DB!$O$9,Total!B:B,$H$2)+COUNTIFS(Total!X:X,$K$3,Total!W:W,B5,Total!AA:AA,DB!$G$5,Total!AA:AA,DB!$O$5,Total!AA:AA,DB!$G$9,Total!K:K,DB!$O$9,Total!B:B,$H$2)+COUNTIFS(Total!X:X,$K$3,Total!W:W,B5,Total!AA:AA,DB!$G$5,Total!N:N,DB!$O$5,Total!M:M,DB!$G$9,Total!K:K,DB!$O$9,Total!B:B,$H$2)+COUNTIFS(Total!X:X,$K$3,Total!W:W,B5,Total!O:O,DB!$G$5,Total!AA:AA,DB!$O$5,Total!M:M,DB!$G$9,Total!K:K,DB!$O$9,Total!B:B,$H$2)+COUNTIFS(Total!X:X,$K$3,Total!W:W,B5,Total!O:O,DB!$G$5,Total!N:N,DB!$O$5,Total!AA:AA,DB!$G$9,Total!K:K,DB!$O$9,Total!B:B,$H$2)+COUNTIFS(Total!X:X,$K$3,Total!W:W,B5,Total!O:O,DB!$G$5,Total!N:N,DB!$O$5,Total!M:M,DB!$G$9,Total!AA:AA,DB!$O$9,Total!B:B,$H$2)+COUNTIFS(Total!X:X,$K$3,Total!W:W,B5,Total!O:O,DB!$G$5,Total!N:N,DB!$O$5,Total!M:M,DB!$G$9,Total!K:K,DB!$O$9,Total!AA:AA,$H$2)</f>
        <v>0</v>
      </c>
      <c r="L5" s="31">
        <f>COUNTIFS(Total!X:X,$L$3,Total!W:W,B5,Total!O:O,DB!$G$5,Total!N:N,DB!$O$5,Total!M:M,DB!$G$9,Total!K:K,DB!$O$9,Total!B:B,$H$2)+COUNTIFS(Total!X:X,$L$3,Total!W:W,B5,Total!AA:AA,DB!$G$5,Total!AA:AA,DB!$O$5,Total!AA:AA,DB!$G$9,Total!AA:AA,DB!$O$9,Total!AA:AA,$H$2)+COUNTIFS(Total!X:X,$L$3,Total!W:W,B5,Total!O:O,DB!$G$5,Total!AA:AA,DB!$O$5,Total!AA:AA,DB!$G$9,Total!AA:AA,DB!$O$9,Total!AA:AA,$H$2)+COUNTIFS(Total!X:X,$L$3,Total!W:W,B5,Total!AA:AA,DB!$G$5,Total!N:N,DB!$O$5,Total!AA:AA,DB!$G$9,Total!AA:AA,DB!$O$9,Total!AA:AA,$H$2)+COUNTIFS(Total!X:X,$L$3,Total!W:W,B5,Total!AA:AA,DB!$G$5,Total!AA:AA,DB!$O$5,Total!M:M,DB!$G$9,Total!AA:AA,DB!$O$9,Total!AA:AA,$H$2)+COUNTIFS(Total!X:X,$L$3,Total!W:W,B5,Total!AA:AA,DB!$G$5,Total!AA:AA,DB!$O$5,Total!AA:AA,DB!$G$9,Total!K:K,DB!$O$9,Total!AA:AA,$H$2)+COUNTIFS(Total!X:X,$L$3,Total!W:W,B5,Total!AA:AA,DB!$G$5,Total!AA:AA,DB!$O$5,Total!AA:AA,DB!$G$9,Total!AA:AA,DB!$O$9,Total!B:B,$H$2)+COUNTIFS(Total!X:X,$L$3,Total!W:W,B5,Total!O:O,DB!$G$5,Total!N:N,DB!$O$5,Total!M:M,DB!$G$9,Total!AA:AA,DB!$O$9,Total!AA:AA,$H$2)+COUNTIFS(Total!X:X,$L$3,Total!W:W,B5,Total!O:O,DB!$G$5,Total!N:N,DB!$O$5,Total!AA:AA,DB!$G$9,Total!K:K,DB!$O$9,Total!AA:AA,$H$2)+COUNTIFS(Total!X:X,$L$3,Total!W:W,B5,Total!O:O,DB!$G$5,Total!N:N,DB!$O$5,Total!AA:AA,DB!$G$9,Total!AA:AA,DB!$O$9,Total!B:B,$H$2)+COUNTIFS(Total!X:X,$L$3,Total!W:W,B5,Total!O:O,DB!$G$5,Total!AA:AA,DB!$O$5,Total!M:M,DB!$G$9,Total!K:K,DB!$O$9,Total!AA:AA,$H$2)+COUNTIFS(Total!X:X,$L$3,Total!W:W,B5,Total!O:O,DB!$G$5,Total!AA:AA,DB!$O$5,Total!M:M,DB!$G$9,Total!AA:AA,DB!$O$9,Total!B:B,$H$2)+COUNTIFS(Total!X:X,$L$3,Total!W:W,B5,Total!O:O,DB!$G$5,Total!AA:AA,DB!$O$5,Total!AA:AA,DB!$G$9,Total!K:K,DB!$O$9,Total!B:B,$H$2)+COUNTIFS(Total!X:X,$L$3,Total!W:W,B5,Total!AA:AA,DB!$G$5,Total!N:N,DB!$O$5,Total!M:M,DB!$G$9,Total!K:K,DB!$O$9,Total!AA:AA,$H$2)+COUNTIFS(Total!X:X,$L$3,Total!W:W,B5,Total!AA:AA,DB!$G$5,Total!N:N,DB!$O$5,Total!M:M,DB!$G$9,Total!AA:AA,DB!$O$9,Total!B:B,$H$2)+COUNTIFS(Total!X:X,$L$3,Total!W:W,B5,Total!AA:AA,DB!$G$5,Total!N:N,DB!$O$5,Total!AA:AA,DB!$G$9,Total!K:K,DB!$O$9,Total!B:B,$H$2)+COUNTIFS(Total!X:X,$L$3,Total!W:W,B5,Total!AA:AA,DB!$G$5,Total!AA:AA,DB!$O$5,Total!M:M,DB!$G$9,Total!K:K,DB!$O$9,Total!B:B,$H$2)+COUNTIFS(Total!X:X,$L$3,Total!W:W,B5,Total!O:O,DB!$G$5,Total!N:N,DB!$O$5,Total!AA:AA,DB!$G$9,Total!AA:AA,DB!$O$9,Total!AA:AA,$H$2)+COUNTIFS(Total!X:X,$L$3,Total!W:W,B5,Total!O:O,DB!$G$5,Total!AA:AA,DB!$O$5,Total!M:M,DB!$G$9,Total!AA:AA,DB!$O$9,Total!AA:AA,$H$2)+COUNTIFS(Total!X:X,$L$3,Total!W:W,B5,Total!O:O,DB!$G$5,Total!AA:AA,DB!$O$5,Total!AA:AA,DB!$G$9,Total!K:K,DB!$O$9,Total!AA:AA,$H$2)+COUNTIFS(Total!X:X,$L$3,Total!W:W,B5,Total!O:O,DB!$G$5,Total!AA:AA,DB!$O$5,Total!AA:AA,DB!$G$9,Total!AA:AA,DB!$O$9,Total!B:B,$H$2)+COUNTIFS(Total!X:X,$L$3,Total!W:W,B5,Total!AA:AA,DB!$G$5,Total!N:N,DB!$O$5,Total!M:M,DB!$G$9,Total!AA:AA,DB!$O$9,Total!AA:AA,$H$2)+COUNTIFS(Total!X:X,$L$3,Total!W:W,B5,Total!AA:AA,DB!$G$5,Total!N:N,DB!$O$5,Total!AA:AA,DB!$G$9,Total!K:K,DB!$O$9,Total!AA:AA,$H$2)+COUNTIFS(Total!X:X,$L$3,Total!W:W,B5,Total!AA:AA,DB!$G$5,Total!N:N,DB!$O$5,Total!AA:AA,DB!$G$9,Total!AA:AA,DB!$O$9,Total!B:B,$H$2)+COUNTIFS(Total!X:X,$L$3,Total!W:W,B5,Total!AA:AA,DB!$G$5,Total!AA:AA,DB!$O$5,Total!M:M,DB!$G$9,Total!K:K,DB!$O$9,Total!AA:AA,$H$2)+COUNTIFS(Total!X:X,$L$3,Total!W:W,B5,Total!AA:AA,DB!$G$5,Total!AA:AA,DB!$O$5,Total!M:M,DB!$G$9,Total!AA:AA,DB!$O$9,Total!B:B,$H$2)+COUNTIFS(Total!X:X,$L$3,Total!W:W,B5,Total!AA:AA,DB!$G$5,Total!AA:AA,DB!$O$5,Total!AA:AA,DB!$G$9,Total!K:K,DB!$O$9,Total!B:B,$H$2)+COUNTIFS(Total!X:X,$L$3,Total!W:W,B5,Total!AA:AA,DB!$G$5,Total!N:N,DB!$O$5,Total!M:M,DB!$G$9,Total!K:K,DB!$O$9,Total!B:B,$H$2)+COUNTIFS(Total!X:X,$L$3,Total!W:W,B5,Total!O:O,DB!$G$5,Total!AA:AA,DB!$O$5,Total!M:M,DB!$G$9,Total!K:K,DB!$O$9,Total!B:B,$H$2)+COUNTIFS(Total!X:X,$L$3,Total!W:W,B5,Total!O:O,DB!$G$5,Total!N:N,DB!$O$5,Total!AA:AA,DB!$G$9,Total!K:K,DB!$O$9,Total!B:B,$H$2)+COUNTIFS(Total!X:X,$L$3,Total!W:W,B5,Total!O:O,DB!$G$5,Total!N:N,DB!$O$5,Total!M:M,DB!$G$9,Total!AA:AA,DB!$O$9,Total!B:B,$H$2)+COUNTIFS(Total!X:X,$L$3,Total!W:W,B5,Total!O:O,DB!$G$5,Total!N:N,DB!$O$5,Total!M:M,DB!$G$9,Total!K:K,DB!$O$9,Total!AA:AA,$H$2)</f>
        <v>0</v>
      </c>
      <c r="M5" s="31">
        <f>COUNTIFS(Total!X:X,$M$3,Total!W:W,B5,Total!O:O,DB!$G$5,Total!N:N,DB!$O$5,Total!M:M,DB!$G$9,Total!K:K,DB!$O$9,Total!B:B,$H$2)+COUNTIFS(Total!X:X,$M$3,Total!W:W,B5,Total!AA:AA,DB!$G$5,Total!AA:AA,DB!$O$5,Total!AA:AA,DB!$G$9,Total!AA:AA,DB!$O$9,Total!AA:AA,$H$2)+COUNTIFS(Total!X:X,$M$3,Total!W:W,B5,Total!O:O,DB!$G$5,Total!AA:AA,DB!$O$5,Total!AA:AA,DB!$G$9,Total!AA:AA,DB!$O$9,Total!AA:AA,$H$2)+COUNTIFS(Total!X:X,$M$3,Total!W:W,B5,Total!AA:AA,DB!$G$5,Total!N:N,DB!$O$5,Total!AA:AA,DB!$G$9,Total!AA:AA,DB!$O$9,Total!AA:AA,$H$2)+COUNTIFS(Total!X:X,$M$3,Total!W:W,B5,Total!AA:AA,DB!$G$5,Total!AA:AA,DB!$O$5,Total!M:M,DB!$G$9,Total!AA:AA,DB!$O$9,Total!AA:AA,$H$2)+COUNTIFS(Total!X:X,$M$3,Total!W:W,B5,Total!AA:AA,DB!$G$5,Total!AA:AA,DB!$O$5,Total!AA:AA,DB!$G$9,Total!K:K,DB!$O$9,Total!AA:AA,$H$2)+COUNTIFS(Total!X:X,$M$3,Total!W:W,B5,Total!AA:AA,DB!$G$5,Total!AA:AA,DB!$O$5,Total!AA:AA,DB!$G$9,Total!AA:AA,DB!$O$9,Total!B:B,$H$2)+COUNTIFS(Total!X:X,$M$3,Total!W:W,B5,Total!O:O,DB!$G$5,Total!N:N,DB!$O$5,Total!M:M,DB!$G$9,Total!AA:AA,DB!$O$9,Total!AA:AA,$H$2)+COUNTIFS(Total!X:X,$M$3,Total!W:W,B5,Total!O:O,DB!$G$5,Total!N:N,DB!$O$5,Total!AA:AA,DB!$G$9,Total!K:K,DB!$O$9,Total!AA:AA,$H$2)+COUNTIFS(Total!X:X,$M$3,Total!W:W,B5,Total!O:O,DB!$G$5,Total!N:N,DB!$O$5,Total!AA:AA,DB!$G$9,Total!AA:AA,DB!$O$9,Total!B:B,$H$2)+COUNTIFS(Total!X:X,$M$3,Total!W:W,B5,Total!O:O,DB!$G$5,Total!AA:AA,DB!$O$5,Total!M:M,DB!$G$9,Total!K:K,DB!$O$9,Total!AA:AA,$H$2)+COUNTIFS(Total!X:X,$M$3,Total!W:W,B5,Total!O:O,DB!$G$5,Total!AA:AA,DB!$O$5,Total!M:M,DB!$G$9,Total!AA:AA,DB!$O$9,Total!B:B,$H$2)+COUNTIFS(Total!X:X,$M$3,Total!W:W,B5,Total!O:O,DB!$G$5,Total!AA:AA,DB!$O$5,Total!AA:AA,DB!$G$9,Total!K:K,DB!$O$9,Total!B:B,$H$2)+COUNTIFS(Total!X:X,$M$3,Total!W:W,B5,Total!AA:AA,DB!$G$5,Total!N:N,DB!$O$5,Total!M:M,DB!$G$9,Total!K:K,DB!$O$9,Total!AA:AA,$H$2)+COUNTIFS(Total!X:X,$M$3,Total!W:W,B5,Total!AA:AA,DB!$G$5,Total!N:N,DB!$O$5,Total!M:M,DB!$G$9,Total!AA:AA,DB!$O$9,Total!B:B,$H$2)+COUNTIFS(Total!X:X,$M$3,Total!W:W,B5,Total!AA:AA,DB!$G$5,Total!N:N,DB!$O$5,Total!AA:AA,DB!$G$9,Total!K:K,DB!$O$9,Total!B:B,$H$2)+COUNTIFS(Total!X:X,$M$3,Total!W:W,B5,Total!AA:AA,DB!$G$5,Total!AA:AA,DB!$O$5,Total!M:M,DB!$G$9,Total!K:K,DB!$O$9,Total!B:B,$H$2)+COUNTIFS(Total!X:X,$M$3,Total!W:W,B5,Total!O:O,DB!$G$5,Total!N:N,DB!$O$5,Total!AA:AA,DB!$G$9,Total!AA:AA,DB!$O$9,Total!AA:AA,$H$2)+COUNTIFS(Total!X:X,$M$3,Total!W:W,B5,Total!O:O,DB!$G$5,Total!AA:AA,DB!$O$5,Total!M:M,DB!$G$9,Total!AA:AA,DB!$O$9,Total!AA:AA,$H$2)+COUNTIFS(Total!X:X,$M$3,Total!W:W,B5,Total!O:O,DB!$G$5,Total!AA:AA,DB!$O$5,Total!AA:AA,DB!$G$9,Total!K:K,DB!$O$9,Total!AA:AA,$H$2)+COUNTIFS(Total!X:X,$M$3,Total!W:W,B5,Total!O:O,DB!$G$5,Total!AA:AA,DB!$O$5,Total!AA:AA,DB!$G$9,Total!AA:AA,DB!$O$9,Total!B:B,$H$2)+COUNTIFS(Total!X:X,$M$3,Total!W:W,B5,Total!AA:AA,DB!$G$5,Total!N:N,DB!$O$5,Total!M:M,DB!$G$9,Total!AA:AA,DB!$O$9,Total!AA:AA,$H$2)+COUNTIFS(Total!X:X,$M$3,Total!W:W,B5,Total!AA:AA,DB!$G$5,Total!N:N,DB!$O$5,Total!AA:AA,DB!$G$9,Total!K:K,DB!$O$9,Total!AA:AA,$H$2)+COUNTIFS(Total!X:X,$M$3,Total!W:W,B5,Total!AA:AA,DB!$G$5,Total!N:N,DB!$O$5,Total!AA:AA,DB!$G$9,Total!AA:AA,DB!$O$9,Total!B:B,$H$2)+COUNTIFS(Total!X:X,$M$3,Total!W:W,B5,Total!AA:AA,DB!$G$5,Total!AA:AA,DB!$O$5,Total!M:M,DB!$G$9,Total!K:K,DB!$O$9,Total!AA:AA,$H$2)+COUNTIFS(Total!X:X,$M$3,Total!W:W,B5,Total!AA:AA,DB!$G$5,Total!AA:AA,DB!$O$5,Total!M:M,DB!$G$9,Total!AA:AA,DB!$O$9,Total!B:B,$H$2)+COUNTIFS(Total!X:X,$M$3,Total!W:W,B5,Total!AA:AA,DB!$G$5,Total!AA:AA,DB!$O$5,Total!AA:AA,DB!$G$9,Total!K:K,DB!$O$9,Total!B:B,$H$2)+COUNTIFS(Total!X:X,$M$3,Total!W:W,B5,Total!AA:AA,DB!$G$5,Total!N:N,DB!$O$5,Total!M:M,DB!$G$9,Total!K:K,DB!$O$9,Total!B:B,$H$2)+COUNTIFS(Total!X:X,$M$3,Total!W:W,B5,Total!O:O,DB!$G$5,Total!AA:AA,DB!$O$5,Total!M:M,DB!$G$9,Total!K:K,DB!$O$9,Total!B:B,$H$2)+COUNTIFS(Total!X:X,$M$3,Total!W:W,B5,Total!O:O,DB!$G$5,Total!N:N,DB!$O$5,Total!AA:AA,DB!$G$9,Total!K:K,DB!$O$9,Total!B:B,$H$2)+COUNTIFS(Total!X:X,$M$3,Total!W:W,B5,Total!O:O,DB!$G$5,Total!N:N,DB!$O$5,Total!M:M,DB!$G$9,Total!AA:AA,DB!$O$9,Total!B:B,$H$2)+COUNTIFS(Total!X:X,$M$3,Total!W:W,B5,Total!O:O,DB!$G$5,Total!N:N,DB!$O$5,Total!M:M,DB!$G$9,Total!K:K,DB!$O$9,Total!AA:AA,$H$2)</f>
        <v>0</v>
      </c>
      <c r="N5" s="31">
        <f>COUNTIFS(Total!X:X,$N$3,Total!W:W,B5,Total!O:O,DB!$G$5,Total!N:N,DB!$O$5,Total!M:M,DB!$G$9,Total!K:K,DB!$O$9,Total!B:B,$H$2)+COUNTIFS(Total!X:X,$N$3,Total!W:W,B5,Total!AA:AA,DB!$G$5,Total!AA:AA,DB!$O$5,Total!AA:AA,DB!$G$9,Total!AA:AA,DB!$O$9,Total!AA:AA,$H$2)+COUNTIFS(Total!X:X,$N$3,Total!W:W,B5,Total!O:O,DB!$G$5,Total!AA:AA,DB!$O$5,Total!AA:AA,DB!$G$9,Total!AA:AA,DB!$O$9,Total!AA:AA,$H$2)+COUNTIFS(Total!X:X,$N$3,Total!W:W,B5,Total!AA:AA,DB!$G$5,Total!N:N,DB!$O$5,Total!AA:AA,DB!$G$9,Total!AA:AA,DB!$O$9,Total!AA:AA,$H$2)+COUNTIFS(Total!X:X,$N$3,Total!W:W,B5,Total!AA:AA,DB!$G$5,Total!AA:AA,DB!$O$5,Total!M:M,DB!$G$9,Total!AA:AA,DB!$O$9,Total!AA:AA,$H$2)+COUNTIFS(Total!X:X,$N$3,Total!W:W,B5,Total!AA:AA,DB!$G$5,Total!AA:AA,DB!$O$5,Total!AA:AA,DB!$G$9,Total!K:K,DB!$O$9,Total!AA:AA,$H$2)+COUNTIFS(Total!X:X,$N$3,Total!W:W,B5,Total!AA:AA,DB!$G$5,Total!AA:AA,DB!$O$5,Total!AA:AA,DB!$G$9,Total!AA:AA,DB!$O$9,Total!B:B,$H$2)+COUNTIFS(Total!X:X,$N$3,Total!W:W,B5,Total!O:O,DB!$G$5,Total!N:N,DB!$O$5,Total!M:M,DB!$G$9,Total!AA:AA,DB!$O$9,Total!AA:AA,$H$2)+COUNTIFS(Total!X:X,$N$3,Total!W:W,B5,Total!O:O,DB!$G$5,Total!N:N,DB!$O$5,Total!AA:AA,DB!$G$9,Total!K:K,DB!$O$9,Total!AA:AA,$H$2)+COUNTIFS(Total!X:X,$N$3,Total!W:W,B5,Total!O:O,DB!$G$5,Total!N:N,DB!$O$5,Total!AA:AA,DB!$G$9,Total!AA:AA,DB!$O$9,Total!B:B,$H$2)+COUNTIFS(Total!X:X,$N$3,Total!W:W,B5,Total!O:O,DB!$G$5,Total!AA:AA,DB!$O$5,Total!M:M,DB!$G$9,Total!K:K,DB!$O$9,Total!AA:AA,$H$2)+COUNTIFS(Total!X:X,$N$3,Total!W:W,B5,Total!O:O,DB!$G$5,Total!AA:AA,DB!$O$5,Total!M:M,DB!$G$9,Total!AA:AA,DB!$O$9,Total!B:B,$H$2)+COUNTIFS(Total!X:X,$N$3,Total!W:W,B5,Total!O:O,DB!$G$5,Total!AA:AA,DB!$O$5,Total!AA:AA,DB!$G$9,Total!K:K,DB!$O$9,Total!B:B,$H$2)+COUNTIFS(Total!X:X,$N$3,Total!W:W,B5,Total!AA:AA,DB!$G$5,Total!N:N,DB!$O$5,Total!M:M,DB!$G$9,Total!K:K,DB!$O$9,Total!AA:AA,$H$2)+COUNTIFS(Total!X:X,$N$3,Total!W:W,B5,Total!AA:AA,DB!$G$5,Total!N:N,DB!$O$5,Total!M:M,DB!$G$9,Total!AA:AA,DB!$O$9,Total!B:B,$H$2)+COUNTIFS(Total!X:X,$N$3,Total!W:W,B5,Total!AA:AA,DB!$G$5,Total!N:N,DB!$O$5,Total!AA:AA,DB!$G$9,Total!K:K,DB!$O$9,Total!B:B,$H$2)+COUNTIFS(Total!X:X,$N$3,Total!W:W,B5,Total!AA:AA,DB!$G$5,Total!AA:AA,DB!$O$5,Total!M:M,DB!$G$9,Total!K:K,DB!$O$9,Total!B:B,$H$2)+COUNTIFS(Total!X:X,$N$3,Total!W:W,B5,Total!O:O,DB!$G$5,Total!N:N,DB!$O$5,Total!AA:AA,DB!$G$9,Total!AA:AA,DB!$O$9,Total!AA:AA,$H$2)+COUNTIFS(Total!X:X,$N$3,Total!W:W,B5,Total!O:O,DB!$G$5,Total!AA:AA,DB!$O$5,Total!M:M,DB!$G$9,Total!AA:AA,DB!$O$9,Total!AA:AA,$H$2)+COUNTIFS(Total!X:X,$N$3,Total!W:W,B5,Total!O:O,DB!$G$5,Total!AA:AA,DB!$O$5,Total!AA:AA,DB!$G$9,Total!K:K,DB!$O$9,Total!AA:AA,$H$2)+COUNTIFS(Total!X:X,$N$3,Total!W:W,B5,Total!O:O,DB!$G$5,Total!AA:AA,DB!$O$5,Total!AA:AA,DB!$G$9,Total!AA:AA,DB!$O$9,Total!B:B,$H$2)+COUNTIFS(Total!X:X,$N$3,Total!W:W,B5,Total!AA:AA,DB!$G$5,Total!N:N,DB!$O$5,Total!M:M,DB!$G$9,Total!AA:AA,DB!$O$9,Total!AA:AA,$H$2)+COUNTIFS(Total!X:X,$N$3,Total!W:W,B5,Total!AA:AA,DB!$G$5,Total!N:N,DB!$O$5,Total!AA:AA,DB!$G$9,Total!K:K,DB!$O$9,Total!AA:AA,$H$2)+COUNTIFS(Total!X:X,$N$3,Total!W:W,B5,Total!AA:AA,DB!$G$5,Total!N:N,DB!$O$5,Total!AA:AA,DB!$G$9,Total!AA:AA,DB!$O$9,Total!B:B,$H$2)+COUNTIFS(Total!X:X,$N$3,Total!W:W,B5,Total!AA:AA,DB!$G$5,Total!AA:AA,DB!$O$5,Total!M:M,DB!$G$9,Total!K:K,DB!$O$9,Total!AA:AA,$H$2)+COUNTIFS(Total!X:X,$N$3,Total!W:W,B5,Total!AA:AA,DB!$G$5,Total!AA:AA,DB!$O$5,Total!M:M,DB!$G$9,Total!AA:AA,DB!$O$9,Total!B:B,$H$2)+COUNTIFS(Total!X:X,$N$3,Total!W:W,B5,Total!AA:AA,DB!$G$5,Total!AA:AA,DB!$O$5,Total!AA:AA,DB!$G$9,Total!K:K,DB!$O$9,Total!B:B,$H$2)+COUNTIFS(Total!X:X,$N$3,Total!W:W,B5,Total!AA:AA,DB!$G$5,Total!N:N,DB!$O$5,Total!M:M,DB!$G$9,Total!K:K,DB!$O$9,Total!B:B,$H$2)+COUNTIFS(Total!X:X,$N$3,Total!W:W,B5,Total!O:O,DB!$G$5,Total!AA:AA,DB!$O$5,Total!M:M,DB!$G$9,Total!K:K,DB!$O$9,Total!B:B,$H$2)+COUNTIFS(Total!X:X,$N$3,Total!W:W,B5,Total!O:O,DB!$G$5,Total!N:N,DB!$O$5,Total!AA:AA,DB!$G$9,Total!K:K,DB!$O$9,Total!B:B,$H$2)+COUNTIFS(Total!X:X,$N$3,Total!W:W,B5,Total!O:O,DB!$G$5,Total!N:N,DB!$O$5,Total!M:M,DB!$G$9,Total!AA:AA,DB!$O$9,Total!B:B,$H$2)+COUNTIFS(Total!X:X,$N$3,Total!W:W,B5,Total!O:O,DB!$G$5,Total!N:N,DB!$O$5,Total!M:M,DB!$G$9,Total!K:K,DB!$O$9,Total!AA:AA,$H$2)</f>
        <v>0</v>
      </c>
      <c r="O5" s="31">
        <f>COUNTIFS(Total!X:X,$O$3,Total!W:W,B5,Total!O:O,DB!$G$5,Total!N:N,DB!$O$5,Total!M:M,DB!$G$9,Total!K:K,DB!$O$9,Total!B:B,$H$2)+COUNTIFS(Total!X:X,$O$3,Total!W:W,B5,Total!AA:AA,DB!$G$5,Total!AA:AA,DB!$O$5,Total!AA:AA,DB!$G$9,Total!AA:AA,DB!$O$9,Total!AA:AA,$H$2)+COUNTIFS(Total!X:X,$O$3,Total!W:W,B5,Total!O:O,DB!$G$5,Total!AA:AA,DB!$O$5,Total!AA:AA,DB!$G$9,Total!AA:AA,DB!$O$9,Total!AA:AA,$H$2)+COUNTIFS(Total!X:X,$O$3,Total!W:W,B5,Total!AA:AA,DB!$G$5,Total!N:N,DB!$O$5,Total!AA:AA,DB!$G$9,Total!AA:AA,DB!$O$9,Total!AA:AA,$H$2)+COUNTIFS(Total!X:X,$O$3,Total!W:W,B5,Total!AA:AA,DB!$G$5,Total!AA:AA,DB!$O$5,Total!M:M,DB!$G$9,Total!AA:AA,DB!$O$9,Total!AA:AA,$H$2)+COUNTIFS(Total!X:X,$O$3,Total!W:W,B5,Total!AA:AA,DB!$G$5,Total!AA:AA,DB!$O$5,Total!AA:AA,DB!$G$9,Total!K:K,DB!$O$9,Total!AA:AA,$H$2)+COUNTIFS(Total!X:X,$O$3,Total!W:W,B5,Total!AA:AA,DB!$G$5,Total!AA:AA,DB!$O$5,Total!AA:AA,DB!$G$9,Total!AA:AA,DB!$O$9,Total!B:B,$H$2)+COUNTIFS(Total!X:X,$O$3,Total!W:W,B5,Total!O:O,DB!$G$5,Total!N:N,DB!$O$5,Total!M:M,DB!$G$9,Total!AA:AA,DB!$O$9,Total!AA:AA,$H$2)+COUNTIFS(Total!X:X,$O$3,Total!W:W,B5,Total!O:O,DB!$G$5,Total!N:N,DB!$O$5,Total!AA:AA,DB!$G$9,Total!K:K,DB!$O$9,Total!AA:AA,$H$2)+COUNTIFS(Total!X:X,$O$3,Total!W:W,B5,Total!O:O,DB!$G$5,Total!N:N,DB!$O$5,Total!AA:AA,DB!$G$9,Total!AA:AA,DB!$O$9,Total!B:B,$H$2)+COUNTIFS(Total!X:X,$O$3,Total!W:W,B5,Total!O:O,DB!$G$5,Total!AA:AA,DB!$O$5,Total!M:M,DB!$G$9,Total!K:K,DB!$O$9,Total!AA:AA,$H$2)+COUNTIFS(Total!X:X,$O$3,Total!W:W,B5,Total!O:O,DB!$G$5,Total!AA:AA,DB!$O$5,Total!M:M,DB!$G$9,Total!AA:AA,DB!$O$9,Total!B:B,$H$2)+COUNTIFS(Total!X:X,$O$3,Total!W:W,B5,Total!O:O,DB!$G$5,Total!AA:AA,DB!$O$5,Total!AA:AA,DB!$G$9,Total!K:K,DB!$O$9,Total!B:B,$H$2)+COUNTIFS(Total!X:X,$O$3,Total!W:W,B5,Total!AA:AA,DB!$G$5,Total!N:N,DB!$O$5,Total!M:M,DB!$G$9,Total!K:K,DB!$O$9,Total!AA:AA,$H$2)+COUNTIFS(Total!X:X,$O$3,Total!W:W,B5,Total!AA:AA,DB!$G$5,Total!N:N,DB!$O$5,Total!M:M,DB!$G$9,Total!AA:AA,DB!$O$9,Total!B:B,$H$2)+COUNTIFS(Total!X:X,$O$3,Total!W:W,B5,Total!AA:AA,DB!$G$5,Total!N:N,DB!$O$5,Total!AA:AA,DB!$G$9,Total!K:K,DB!$O$9,Total!B:B,$H$2)+COUNTIFS(Total!X:X,$O$3,Total!W:W,B5,Total!AA:AA,DB!$G$5,Total!AA:AA,DB!$O$5,Total!M:M,DB!$G$9,Total!K:K,DB!$O$9,Total!B:B,$H$2)+COUNTIFS(Total!X:X,$O$3,Total!W:W,B5,Total!O:O,DB!$G$5,Total!N:N,DB!$O$5,Total!AA:AA,DB!$G$9,Total!AA:AA,DB!$O$9,Total!AA:AA,$H$2)+COUNTIFS(Total!X:X,$O$3,Total!W:W,B5,Total!O:O,DB!$G$5,Total!AA:AA,DB!$O$5,Total!M:M,DB!$G$9,Total!AA:AA,DB!$O$9,Total!AA:AA,$H$2)+COUNTIFS(Total!X:X,$O$3,Total!W:W,B5,Total!O:O,DB!$G$5,Total!AA:AA,DB!$O$5,Total!AA:AA,DB!$G$9,Total!K:K,DB!$O$9,Total!AA:AA,$H$2)+COUNTIFS(Total!X:X,$O$3,Total!W:W,B5,Total!O:O,DB!$G$5,Total!AA:AA,DB!$O$5,Total!AA:AA,DB!$G$9,Total!AA:AA,DB!$O$9,Total!B:B,$H$2)+COUNTIFS(Total!X:X,$O$3,Total!W:W,B5,Total!AA:AA,DB!$G$5,Total!N:N,DB!$O$5,Total!M:M,DB!$G$9,Total!AA:AA,DB!$O$9,Total!AA:AA,$H$2)+COUNTIFS(Total!X:X,$O$3,Total!W:W,B5,Total!AA:AA,DB!$G$5,Total!N:N,DB!$O$5,Total!AA:AA,DB!$G$9,Total!K:K,DB!$O$9,Total!AA:AA,$H$2)+COUNTIFS(Total!X:X,$O$3,Total!W:W,B5,Total!AA:AA,DB!$G$5,Total!N:N,DB!$O$5,Total!AA:AA,DB!$G$9,Total!AA:AA,DB!$O$9,Total!B:B,$H$2)+COUNTIFS(Total!X:X,$O$3,Total!W:W,B5,Total!AA:AA,DB!$G$5,Total!AA:AA,DB!$O$5,Total!M:M,DB!$G$9,Total!K:K,DB!$O$9,Total!AA:AA,$H$2)+COUNTIFS(Total!X:X,$O$3,Total!W:W,B5,Total!AA:AA,DB!$G$5,Total!AA:AA,DB!$O$5,Total!M:M,DB!$G$9,Total!AA:AA,DB!$O$9,Total!B:B,$H$2)+COUNTIFS(Total!X:X,$O$3,Total!W:W,B5,Total!AA:AA,DB!$G$5,Total!AA:AA,DB!$O$5,Total!AA:AA,DB!$G$9,Total!K:K,DB!$O$9,Total!B:B,$H$2)+COUNTIFS(Total!X:X,$O$3,Total!W:W,B5,Total!AA:AA,DB!$G$5,Total!N:N,DB!$O$5,Total!M:M,DB!$G$9,Total!K:K,DB!$O$9,Total!B:B,$H$2)+COUNTIFS(Total!X:X,$O$3,Total!W:W,B5,Total!O:O,DB!$G$5,Total!AA:AA,DB!$O$5,Total!M:M,DB!$G$9,Total!K:K,DB!$O$9,Total!B:B,$H$2)+COUNTIFS(Total!X:X,$O$3,Total!W:W,B5,Total!O:O,DB!$G$5,Total!N:N,DB!$O$5,Total!AA:AA,DB!$G$9,Total!K:K,DB!$O$9,Total!B:B,$H$2)+COUNTIFS(Total!X:X,$O$3,Total!W:W,B5,Total!O:O,DB!$G$5,Total!N:N,DB!$O$5,Total!M:M,DB!$G$9,Total!AA:AA,DB!$O$9,Total!B:B,$H$2)+COUNTIFS(Total!X:X,$O$3,Total!W:W,B5,Total!O:O,DB!$G$5,Total!N:N,DB!$O$5,Total!M:M,DB!$G$9,Total!K:K,DB!$O$9,Total!AA:AA,$H$2)</f>
        <v>0</v>
      </c>
      <c r="P5" s="31">
        <f>COUNTIFS(Total!X:X,$P$3,Total!W:W,B5,Total!O:O,DB!$G$5,Total!N:N,DB!$O$5,Total!M:M,DB!$G$9,Total!K:K,DB!$O$9,Total!B:B,$H$2)+COUNTIFS(Total!X:X,$P$3,Total!W:W,B5,Total!AA:AA,DB!$G$5,Total!AA:AA,DB!$O$5,Total!AA:AA,DB!$G$9,Total!AA:AA,DB!$O$9,Total!AA:AA,$H$2)+COUNTIFS(Total!X:X,$P$3,Total!W:W,B5,Total!O:O,DB!$G$5,Total!AA:AA,DB!$O$5,Total!AA:AA,DB!$G$9,Total!AA:AA,DB!$O$9,Total!AA:AA,$H$2)+COUNTIFS(Total!X:X,$P$3,Total!W:W,B5,Total!AA:AA,DB!$G$5,Total!N:N,DB!$O$5,Total!AA:AA,DB!$G$9,Total!AA:AA,DB!$O$9,Total!AA:AA,$H$2)+COUNTIFS(Total!X:X,$P$3,Total!W:W,B5,Total!AA:AA,DB!$G$5,Total!AA:AA,DB!$O$5,Total!M:M,DB!$G$9,Total!AA:AA,DB!$O$9,Total!AA:AA,$H$2)+COUNTIFS(Total!X:X,$P$3,Total!W:W,B5,Total!AA:AA,DB!$G$5,Total!AA:AA,DB!$O$5,Total!AA:AA,DB!$G$9,Total!K:K,DB!$O$9,Total!AA:AA,$H$2)+COUNTIFS(Total!X:X,$P$3,Total!W:W,B5,Total!AA:AA,DB!$G$5,Total!AA:AA,DB!$O$5,Total!AA:AA,DB!$G$9,Total!AA:AA,DB!$O$9,Total!B:B,$H$2)+COUNTIFS(Total!X:X,$P$3,Total!W:W,B5,Total!O:O,DB!$G$5,Total!N:N,DB!$O$5,Total!M:M,DB!$G$9,Total!AA:AA,DB!$O$9,Total!AA:AA,$H$2)+COUNTIFS(Total!X:X,$P$3,Total!W:W,B5,Total!O:O,DB!$G$5,Total!N:N,DB!$O$5,Total!AA:AA,DB!$G$9,Total!K:K,DB!$O$9,Total!AA:AA,$H$2)+COUNTIFS(Total!X:X,$P$3,Total!W:W,B5,Total!O:O,DB!$G$5,Total!N:N,DB!$O$5,Total!AA:AA,DB!$G$9,Total!AA:AA,DB!$O$9,Total!B:B,$H$2)+COUNTIFS(Total!X:X,$P$3,Total!W:W,B5,Total!O:O,DB!$G$5,Total!AA:AA,DB!$O$5,Total!M:M,DB!$G$9,Total!K:K,DB!$O$9,Total!AA:AA,$H$2)+COUNTIFS(Total!X:X,$P$3,Total!W:W,B5,Total!O:O,DB!$G$5,Total!AA:AA,DB!$O$5,Total!M:M,DB!$G$9,Total!AA:AA,DB!$O$9,Total!B:B,$H$2)+COUNTIFS(Total!X:X,$P$3,Total!W:W,B5,Total!O:O,DB!$G$5,Total!AA:AA,DB!$O$5,Total!AA:AA,DB!$G$9,Total!K:K,DB!$O$9,Total!B:B,$H$2)+COUNTIFS(Total!X:X,$P$3,Total!W:W,B5,Total!AA:AA,DB!$G$5,Total!N:N,DB!$O$5,Total!M:M,DB!$G$9,Total!K:K,DB!$O$9,Total!AA:AA,$H$2)+COUNTIFS(Total!X:X,$P$3,Total!W:W,B5,Total!AA:AA,DB!$G$5,Total!N:N,DB!$O$5,Total!M:M,DB!$G$9,Total!AA:AA,DB!$O$9,Total!B:B,$H$2)+COUNTIFS(Total!X:X,$P$3,Total!W:W,B5,Total!AA:AA,DB!$G$5,Total!N:N,DB!$O$5,Total!AA:AA,DB!$G$9,Total!K:K,DB!$O$9,Total!B:B,$H$2)+COUNTIFS(Total!X:X,$P$3,Total!W:W,B5,Total!AA:AA,DB!$G$5,Total!AA:AA,DB!$O$5,Total!M:M,DB!$G$9,Total!K:K,DB!$O$9,Total!B:B,$H$2)+COUNTIFS(Total!X:X,$P$3,Total!W:W,B5,Total!O:O,DB!$G$5,Total!N:N,DB!$O$5,Total!AA:AA,DB!$G$9,Total!AA:AA,DB!$O$9,Total!AA:AA,$H$2)+COUNTIFS(Total!X:X,$P$3,Total!W:W,B5,Total!O:O,DB!$G$5,Total!AA:AA,DB!$O$5,Total!M:M,DB!$G$9,Total!AA:AA,DB!$O$9,Total!AA:AA,$H$2)+COUNTIFS(Total!X:X,$P$3,Total!W:W,B5,Total!O:O,DB!$G$5,Total!AA:AA,DB!$O$5,Total!AA:AA,DB!$G$9,Total!K:K,DB!$O$9,Total!AA:AA,$H$2)+COUNTIFS(Total!X:X,$P$3,Total!W:W,B5,Total!O:O,DB!$G$5,Total!AA:AA,DB!$O$5,Total!AA:AA,DB!$G$9,Total!AA:AA,DB!$O$9,Total!B:B,$H$2)+COUNTIFS(Total!X:X,$P$3,Total!W:W,B5,Total!AA:AA,DB!$G$5,Total!N:N,DB!$O$5,Total!M:M,DB!$G$9,Total!AA:AA,DB!$O$9,Total!AA:AA,$H$2)+COUNTIFS(Total!X:X,$P$3,Total!W:W,B5,Total!AA:AA,DB!$G$5,Total!N:N,DB!$O$5,Total!AA:AA,DB!$G$9,Total!K:K,DB!$O$9,Total!AA:AA,$H$2)+COUNTIFS(Total!X:X,$P$3,Total!W:W,B5,Total!AA:AA,DB!$G$5,Total!N:N,DB!$O$5,Total!AA:AA,DB!$G$9,Total!AA:AA,DB!$O$9,Total!B:B,$H$2)+COUNTIFS(Total!X:X,$P$3,Total!W:W,B5,Total!AA:AA,DB!$G$5,Total!AA:AA,DB!$O$5,Total!M:M,DB!$G$9,Total!K:K,DB!$O$9,Total!AA:AA,$H$2)+COUNTIFS(Total!X:X,$P$3,Total!W:W,B5,Total!AA:AA,DB!$G$5,Total!AA:AA,DB!$O$5,Total!M:M,DB!$G$9,Total!AA:AA,DB!$O$9,Total!B:B,$H$2)+COUNTIFS(Total!X:X,$P$3,Total!W:W,B5,Total!AA:AA,DB!$G$5,Total!AA:AA,DB!$O$5,Total!AA:AA,DB!$G$9,Total!K:K,DB!$O$9,Total!B:B,$H$2)+COUNTIFS(Total!X:X,$P$3,Total!W:W,B5,Total!AA:AA,DB!$G$5,Total!N:N,DB!$O$5,Total!M:M,DB!$G$9,Total!K:K,DB!$O$9,Total!B:B,$H$2)+COUNTIFS(Total!X:X,$P$3,Total!W:W,B5,Total!O:O,DB!$G$5,Total!AA:AA,DB!$O$5,Total!M:M,DB!$G$9,Total!K:K,DB!$O$9,Total!B:B,$H$2)+COUNTIFS(Total!X:X,$P$3,Total!W:W,B5,Total!O:O,DB!$G$5,Total!N:N,DB!$O$5,Total!AA:AA,DB!$G$9,Total!K:K,DB!$O$9,Total!B:B,$H$2)+COUNTIFS(Total!X:X,$P$3,Total!W:W,B5,Total!O:O,DB!$G$5,Total!N:N,DB!$O$5,Total!M:M,DB!$G$9,Total!AA:AA,DB!$O$9,Total!B:B,$H$2)+COUNTIFS(Total!X:X,$P$3,Total!W:W,B5,Total!O:O,DB!$G$5,Total!N:N,DB!$O$5,Total!M:M,DB!$G$9,Total!K:K,DB!$O$9,Total!AA:AA,$H$2)</f>
        <v>0</v>
      </c>
      <c r="Q5" s="31">
        <f>COUNTIFS(Total!X:X,$Q$3,Total!W:W,B5,Total!O:O,DB!$G$5,Total!N:N,DB!$O$5,Total!M:M,DB!$G$9,Total!K:K,DB!$O$9,Total!B:B,$H$2)+COUNTIFS(Total!X:X,$Q$3,Total!W:W,B5,Total!AA:AA,DB!$G$5,Total!AA:AA,DB!$O$5,Total!AA:AA,DB!$G$9,Total!AA:AA,DB!$O$9,Total!AA:AA,$H$2)+COUNTIFS(Total!X:X,$Q$3,Total!W:W,B5,Total!O:O,DB!$G$5,Total!AA:AA,DB!$O$5,Total!AA:AA,DB!$G$9,Total!AA:AA,DB!$O$9,Total!AA:AA,$H$2)+COUNTIFS(Total!X:X,$Q$3,Total!W:W,B5,Total!AA:AA,DB!$G$5,Total!N:N,DB!$O$5,Total!AA:AA,DB!$G$9,Total!AA:AA,DB!$O$9,Total!AA:AA,$H$2)+COUNTIFS(Total!X:X,$Q$3,Total!W:W,B5,Total!AA:AA,DB!$G$5,Total!AA:AA,DB!$O$5,Total!M:M,DB!$G$9,Total!AA:AA,DB!$O$9,Total!AA:AA,$H$2)+COUNTIFS(Total!X:X,$Q$3,Total!W:W,B5,Total!AA:AA,DB!$G$5,Total!AA:AA,DB!$O$5,Total!AA:AA,DB!$G$9,Total!K:K,DB!$O$9,Total!AA:AA,$H$2)+COUNTIFS(Total!X:X,$Q$3,Total!W:W,B5,Total!AA:AA,DB!$G$5,Total!AA:AA,DB!$O$5,Total!AA:AA,DB!$G$9,Total!AA:AA,DB!$O$9,Total!B:B,$H$2)+COUNTIFS(Total!X:X,$Q$3,Total!W:W,B5,Total!O:O,DB!$G$5,Total!N:N,DB!$O$5,Total!M:M,DB!$G$9,Total!AA:AA,DB!$O$9,Total!AA:AA,$H$2)+COUNTIFS(Total!X:X,$Q$3,Total!W:W,B5,Total!O:O,DB!$G$5,Total!N:N,DB!$O$5,Total!AA:AA,DB!$G$9,Total!K:K,DB!$O$9,Total!AA:AA,$H$2)+COUNTIFS(Total!X:X,$Q$3,Total!W:W,B5,Total!O:O,DB!$G$5,Total!N:N,DB!$O$5,Total!AA:AA,DB!$G$9,Total!AA:AA,DB!$O$9,Total!B:B,$H$2)+COUNTIFS(Total!X:X,$Q$3,Total!W:W,B5,Total!O:O,DB!$G$5,Total!AA:AA,DB!$O$5,Total!M:M,DB!$G$9,Total!K:K,DB!$O$9,Total!AA:AA,$H$2)+COUNTIFS(Total!X:X,$Q$3,Total!W:W,B5,Total!O:O,DB!$G$5,Total!AA:AA,DB!$O$5,Total!M:M,DB!$G$9,Total!AA:AA,DB!$O$9,Total!B:B,$H$2)+COUNTIFS(Total!X:X,$Q$3,Total!W:W,B5,Total!O:O,DB!$G$5,Total!AA:AA,DB!$O$5,Total!AA:AA,DB!$G$9,Total!K:K,DB!$O$9,Total!B:B,$H$2)+COUNTIFS(Total!X:X,$Q$3,Total!W:W,B5,Total!AA:AA,DB!$G$5,Total!N:N,DB!$O$5,Total!M:M,DB!$G$9,Total!K:K,DB!$O$9,Total!AA:AA,$H$2)+COUNTIFS(Total!X:X,$Q$3,Total!W:W,B5,Total!AA:AA,DB!$G$5,Total!N:N,DB!$O$5,Total!M:M,DB!$G$9,Total!AA:AA,DB!$O$9,Total!B:B,$H$2)+COUNTIFS(Total!X:X,$Q$3,Total!W:W,B5,Total!AA:AA,DB!$G$5,Total!N:N,DB!$O$5,Total!AA:AA,DB!$G$9,Total!K:K,DB!$O$9,Total!B:B,$H$2)+COUNTIFS(Total!X:X,$Q$3,Total!W:W,B5,Total!AA:AA,DB!$G$5,Total!AA:AA,DB!$O$5,Total!M:M,DB!$G$9,Total!K:K,DB!$O$9,Total!B:B,$H$2)+COUNTIFS(Total!X:X,$Q$3,Total!W:W,B5,Total!O:O,DB!$G$5,Total!N:N,DB!$O$5,Total!AA:AA,DB!$G$9,Total!AA:AA,DB!$O$9,Total!AA:AA,$H$2)+COUNTIFS(Total!X:X,$Q$3,Total!W:W,B5,Total!O:O,DB!$G$5,Total!AA:AA,DB!$O$5,Total!M:M,DB!$G$9,Total!AA:AA,DB!$O$9,Total!AA:AA,$H$2)+COUNTIFS(Total!X:X,$Q$3,Total!W:W,B5,Total!O:O,DB!$G$5,Total!AA:AA,DB!$O$5,Total!AA:AA,DB!$G$9,Total!K:K,DB!$O$9,Total!AA:AA,$H$2)+COUNTIFS(Total!X:X,$Q$3,Total!W:W,B5,Total!O:O,DB!$G$5,Total!AA:AA,DB!$O$5,Total!AA:AA,DB!$G$9,Total!AA:AA,DB!$O$9,Total!B:B,$H$2)+COUNTIFS(Total!X:X,$Q$3,Total!W:W,B5,Total!AA:AA,DB!$G$5,Total!N:N,DB!$O$5,Total!M:M,DB!$G$9,Total!AA:AA,DB!$O$9,Total!AA:AA,$H$2)+COUNTIFS(Total!X:X,$Q$3,Total!W:W,B5,Total!AA:AA,DB!$G$5,Total!N:N,DB!$O$5,Total!AA:AA,DB!$G$9,Total!K:K,DB!$O$9,Total!AA:AA,$H$2)+COUNTIFS(Total!X:X,$Q$3,Total!W:W,B5,Total!AA:AA,DB!$G$5,Total!N:N,DB!$O$5,Total!AA:AA,DB!$G$9,Total!AA:AA,DB!$O$9,Total!B:B,$H$2)+COUNTIFS(Total!X:X,$Q$3,Total!W:W,B5,Total!AA:AA,DB!$G$5,Total!AA:AA,DB!$O$5,Total!M:M,DB!$G$9,Total!K:K,DB!$O$9,Total!AA:AA,$H$2)+COUNTIFS(Total!X:X,$Q$3,Total!W:W,B5,Total!AA:AA,DB!$G$5,Total!AA:AA,DB!$O$5,Total!M:M,DB!$G$9,Total!AA:AA,DB!$O$9,Total!B:B,$H$2)+COUNTIFS(Total!X:X,$Q$3,Total!W:W,B5,Total!AA:AA,DB!$G$5,Total!AA:AA,DB!$O$5,Total!AA:AA,DB!$G$9,Total!K:K,DB!$O$9,Total!B:B,$H$2)+COUNTIFS(Total!X:X,$Q$3,Total!W:W,B5,Total!AA:AA,DB!$G$5,Total!N:N,DB!$O$5,Total!M:M,DB!$G$9,Total!K:K,DB!$O$9,Total!B:B,$H$2)+COUNTIFS(Total!X:X,$Q$3,Total!W:W,B5,Total!O:O,DB!$G$5,Total!AA:AA,DB!$O$5,Total!M:M,DB!$G$9,Total!K:K,DB!$O$9,Total!B:B,$H$2)+COUNTIFS(Total!X:X,$Q$3,Total!W:W,B5,Total!O:O,DB!$G$5,Total!N:N,DB!$O$5,Total!AA:AA,DB!$G$9,Total!K:K,DB!$O$9,Total!B:B,$H$2)+COUNTIFS(Total!X:X,$Q$3,Total!W:W,B5,Total!O:O,DB!$G$5,Total!N:N,DB!$O$5,Total!M:M,DB!$G$9,Total!AA:AA,DB!$O$9,Total!B:B,$H$2)+COUNTIFS(Total!X:X,$Q$3,Total!W:W,B5,Total!O:O,DB!$G$5,Total!N:N,DB!$O$5,Total!M:M,DB!$G$9,Total!K:K,DB!$O$9,Total!AA:AA,$H$2)</f>
        <v>0</v>
      </c>
      <c r="R5" s="31">
        <f>COUNTIFS(Total!X:X,$R$3,Total!W:W,B5,Total!O:O,DB!$G$5,Total!N:N,DB!$O$5,Total!M:M,DB!$G$9,Total!K:K,DB!$O$9,Total!B:B,$H$2)+COUNTIFS(Total!X:X,$R$3,Total!W:W,B5,Total!AA:AA,DB!$G$5,Total!AA:AA,DB!$O$5,Total!AA:AA,DB!$G$9,Total!AA:AA,DB!$O$9,Total!AA:AA,$H$2)+COUNTIFS(Total!X:X,$R$3,Total!W:W,B5,Total!O:O,DB!$G$5,Total!AA:AA,DB!$O$5,Total!AA:AA,DB!$G$9,Total!AA:AA,DB!$O$9,Total!AA:AA,$H$2)+COUNTIFS(Total!X:X,$R$3,Total!W:W,B5,Total!AA:AA,DB!$G$5,Total!N:N,DB!$O$5,Total!AA:AA,DB!$G$9,Total!AA:AA,DB!$O$9,Total!AA:AA,$H$2)+COUNTIFS(Total!X:X,$R$3,Total!W:W,B5,Total!AA:AA,DB!$G$5,Total!AA:AA,DB!$O$5,Total!M:M,DB!$G$9,Total!AA:AA,DB!$O$9,Total!AA:AA,$H$2)+COUNTIFS(Total!X:X,$R$3,Total!W:W,B5,Total!AA:AA,DB!$G$5,Total!AA:AA,DB!$O$5,Total!AA:AA,DB!$G$9,Total!K:K,DB!$O$9,Total!AA:AA,$H$2)+COUNTIFS(Total!X:X,$R$3,Total!W:W,B5,Total!AA:AA,DB!$G$5,Total!AA:AA,DB!$O$5,Total!AA:AA,DB!$G$9,Total!AA:AA,DB!$O$9,Total!B:B,$H$2)+COUNTIFS(Total!X:X,$R$3,Total!W:W,B5,Total!O:O,DB!$G$5,Total!N:N,DB!$O$5,Total!M:M,DB!$G$9,Total!AA:AA,DB!$O$9,Total!AA:AA,$H$2)+COUNTIFS(Total!X:X,$R$3,Total!W:W,B5,Total!O:O,DB!$G$5,Total!N:N,DB!$O$5,Total!AA:AA,DB!$G$9,Total!K:K,DB!$O$9,Total!AA:AA,$H$2)+COUNTIFS(Total!X:X,$R$3,Total!W:W,B5,Total!O:O,DB!$G$5,Total!N:N,DB!$O$5,Total!AA:AA,DB!$G$9,Total!AA:AA,DB!$O$9,Total!B:B,$H$2)+COUNTIFS(Total!X:X,$R$3,Total!W:W,B5,Total!O:O,DB!$G$5,Total!AA:AA,DB!$O$5,Total!M:M,DB!$G$9,Total!K:K,DB!$O$9,Total!AA:AA,$H$2)+COUNTIFS(Total!X:X,$R$3,Total!W:W,B5,Total!O:O,DB!$G$5,Total!AA:AA,DB!$O$5,Total!M:M,DB!$G$9,Total!AA:AA,DB!$O$9,Total!B:B,$H$2)+COUNTIFS(Total!X:X,$R$3,Total!W:W,B5,Total!O:O,DB!$G$5,Total!AA:AA,DB!$O$5,Total!AA:AA,DB!$G$9,Total!K:K,DB!$O$9,Total!B:B,$H$2)+COUNTIFS(Total!X:X,$R$3,Total!W:W,B5,Total!AA:AA,DB!$G$5,Total!N:N,DB!$O$5,Total!M:M,DB!$G$9,Total!K:K,DB!$O$9,Total!AA:AA,$H$2)+COUNTIFS(Total!X:X,$R$3,Total!W:W,B5,Total!AA:AA,DB!$G$5,Total!N:N,DB!$O$5,Total!M:M,DB!$G$9,Total!AA:AA,DB!$O$9,Total!B:B,$H$2)+COUNTIFS(Total!X:X,$R$3,Total!W:W,B5,Total!AA:AA,DB!$G$5,Total!N:N,DB!$O$5,Total!AA:AA,DB!$G$9,Total!K:K,DB!$O$9,Total!B:B,$H$2)+COUNTIFS(Total!X:X,$R$3,Total!W:W,B5,Total!AA:AA,DB!$G$5,Total!AA:AA,DB!$O$5,Total!M:M,DB!$G$9,Total!K:K,DB!$O$9,Total!B:B,$H$2)+COUNTIFS(Total!X:X,$R$3,Total!W:W,B5,Total!O:O,DB!$G$5,Total!N:N,DB!$O$5,Total!AA:AA,DB!$G$9,Total!AA:AA,DB!$O$9,Total!AA:AA,$H$2)+COUNTIFS(Total!X:X,$R$3,Total!W:W,B5,Total!O:O,DB!$G$5,Total!AA:AA,DB!$O$5,Total!M:M,DB!$G$9,Total!AA:AA,DB!$O$9,Total!AA:AA,$H$2)+COUNTIFS(Total!X:X,$R$3,Total!W:W,B5,Total!O:O,DB!$G$5,Total!AA:AA,DB!$O$5,Total!AA:AA,DB!$G$9,Total!K:K,DB!$O$9,Total!AA:AA,$H$2)+COUNTIFS(Total!X:X,$R$3,Total!W:W,B5,Total!O:O,DB!$G$5,Total!AA:AA,DB!$O$5,Total!AA:AA,DB!$G$9,Total!AA:AA,DB!$O$9,Total!B:B,$H$2)+COUNTIFS(Total!X:X,$R$3,Total!W:W,B5,Total!AA:AA,DB!$G$5,Total!N:N,DB!$O$5,Total!M:M,DB!$G$9,Total!AA:AA,DB!$O$9,Total!AA:AA,$H$2)+COUNTIFS(Total!X:X,$R$3,Total!W:W,B5,Total!AA:AA,DB!$G$5,Total!N:N,DB!$O$5,Total!AA:AA,DB!$G$9,Total!K:K,DB!$O$9,Total!AA:AA,$H$2)+COUNTIFS(Total!X:X,$R$3,Total!W:W,B5,Total!AA:AA,DB!$G$5,Total!N:N,DB!$O$5,Total!AA:AA,DB!$G$9,Total!AA:AA,DB!$O$9,Total!B:B,$H$2)+COUNTIFS(Total!X:X,$R$3,Total!W:W,B5,Total!AA:AA,DB!$G$5,Total!AA:AA,DB!$O$5,Total!M:M,DB!$G$9,Total!K:K,DB!$O$9,Total!AA:AA,$H$2)+COUNTIFS(Total!X:X,$R$3,Total!W:W,B5,Total!AA:AA,DB!$G$5,Total!AA:AA,DB!$O$5,Total!M:M,DB!$G$9,Total!AA:AA,DB!$O$9,Total!B:B,$H$2)+COUNTIFS(Total!X:X,$R$3,Total!W:W,B5,Total!AA:AA,DB!$G$5,Total!AA:AA,DB!$O$5,Total!AA:AA,DB!$G$9,Total!K:K,DB!$O$9,Total!B:B,$H$2)+COUNTIFS(Total!X:X,$R$3,Total!W:W,B5,Total!AA:AA,DB!$G$5,Total!N:N,DB!$O$5,Total!M:M,DB!$G$9,Total!K:K,DB!$O$9,Total!B:B,$H$2)+COUNTIFS(Total!X:X,$R$3,Total!W:W,B5,Total!O:O,DB!$G$5,Total!AA:AA,DB!$O$5,Total!M:M,DB!$G$9,Total!K:K,DB!$O$9,Total!B:B,$H$2)+COUNTIFS(Total!X:X,$R$3,Total!W:W,B5,Total!O:O,DB!$G$5,Total!N:N,DB!$O$5,Total!AA:AA,DB!$G$9,Total!K:K,DB!$O$9,Total!B:B,$H$2)+COUNTIFS(Total!X:X,$R$3,Total!W:W,B5,Total!O:O,DB!$G$5,Total!N:N,DB!$O$5,Total!M:M,DB!$G$9,Total!AA:AA,DB!$O$9,Total!B:B,$H$2)+COUNTIFS(Total!X:X,$R$3,Total!W:W,B5,Total!O:O,DB!$G$5,Total!N:N,DB!$O$5,Total!M:M,DB!$G$9,Total!K:K,DB!$O$9,Total!AA:AA,$H$2)</f>
        <v>0</v>
      </c>
      <c r="S5" s="31">
        <f>COUNTIFS(Total!X:X,$S$3,Total!W:W,B5,Total!O:O,DB!$G$5,Total!N:N,DB!$O$5,Total!M:M,DB!$G$9,Total!K:K,DB!$O$9,Total!B:B,$H$2)+COUNTIFS(Total!X:X,$S$3,Total!W:W,B5,Total!AA:AA,DB!$G$5,Total!AA:AA,DB!$O$5,Total!AA:AA,DB!$G$9,Total!AA:AA,DB!$O$9,Total!AA:AA,$H$2)+COUNTIFS(Total!X:X,$S$3,Total!W:W,B5,Total!O:O,DB!$G$5,Total!AA:AA,DB!$O$5,Total!AA:AA,DB!$G$9,Total!AA:AA,DB!$O$9,Total!AA:AA,$H$2)+COUNTIFS(Total!X:X,$S$3,Total!W:W,B5,Total!AA:AA,DB!$G$5,Total!N:N,DB!$O$5,Total!AA:AA,DB!$G$9,Total!AA:AA,DB!$O$9,Total!AA:AA,$H$2)+COUNTIFS(Total!X:X,$S$3,Total!W:W,B5,Total!AA:AA,DB!$G$5,Total!AA:AA,DB!$O$5,Total!M:M,DB!$G$9,Total!AA:AA,DB!$O$9,Total!AA:AA,$H$2)+COUNTIFS(Total!X:X,$S$3,Total!W:W,B5,Total!AA:AA,DB!$G$5,Total!AA:AA,DB!$O$5,Total!AA:AA,DB!$G$9,Total!K:K,DB!$O$9,Total!AA:AA,$H$2)+COUNTIFS(Total!X:X,$S$3,Total!W:W,B5,Total!AA:AA,DB!$G$5,Total!AA:AA,DB!$O$5,Total!AA:AA,DB!$G$9,Total!AA:AA,DB!$O$9,Total!B:B,$H$2)+COUNTIFS(Total!X:X,$S$3,Total!W:W,B5,Total!O:O,DB!$G$5,Total!N:N,DB!$O$5,Total!M:M,DB!$G$9,Total!AA:AA,DB!$O$9,Total!AA:AA,$H$2)+COUNTIFS(Total!X:X,$S$3,Total!W:W,B5,Total!O:O,DB!$G$5,Total!N:N,DB!$O$5,Total!AA:AA,DB!$G$9,Total!K:K,DB!$O$9,Total!AA:AA,$H$2)+COUNTIFS(Total!X:X,$S$3,Total!W:W,B5,Total!O:O,DB!$G$5,Total!N:N,DB!$O$5,Total!AA:AA,DB!$G$9,Total!AA:AA,DB!$O$9,Total!B:B,$H$2)+COUNTIFS(Total!X:X,$S$3,Total!W:W,B5,Total!O:O,DB!$G$5,Total!AA:AA,DB!$O$5,Total!M:M,DB!$G$9,Total!K:K,DB!$O$9,Total!AA:AA,$H$2)+COUNTIFS(Total!X:X,$S$3,Total!W:W,B5,Total!O:O,DB!$G$5,Total!AA:AA,DB!$O$5,Total!M:M,DB!$G$9,Total!AA:AA,DB!$O$9,Total!B:B,$H$2)+COUNTIFS(Total!X:X,$S$3,Total!W:W,B5,Total!O:O,DB!$G$5,Total!AA:AA,DB!$O$5,Total!AA:AA,DB!$G$9,Total!K:K,DB!$O$9,Total!B:B,$H$2)+COUNTIFS(Total!X:X,$S$3,Total!W:W,B5,Total!AA:AA,DB!$G$5,Total!N:N,DB!$O$5,Total!M:M,DB!$G$9,Total!K:K,DB!$O$9,Total!AA:AA,$H$2)+COUNTIFS(Total!X:X,$S$3,Total!W:W,B5,Total!AA:AA,DB!$G$5,Total!N:N,DB!$O$5,Total!M:M,DB!$G$9,Total!AA:AA,DB!$O$9,Total!B:B,$H$2)+COUNTIFS(Total!X:X,$S$3,Total!W:W,B5,Total!AA:AA,DB!$G$5,Total!N:N,DB!$O$5,Total!AA:AA,DB!$G$9,Total!K:K,DB!$O$9,Total!B:B,$H$2)+COUNTIFS(Total!X:X,$S$3,Total!W:W,B5,Total!AA:AA,DB!$G$5,Total!AA:AA,DB!$O$5,Total!M:M,DB!$G$9,Total!K:K,DB!$O$9,Total!B:B,$H$2)+COUNTIFS(Total!X:X,$S$3,Total!W:W,B5,Total!O:O,DB!$G$5,Total!N:N,DB!$O$5,Total!AA:AA,DB!$G$9,Total!AA:AA,DB!$O$9,Total!AA:AA,$H$2)+COUNTIFS(Total!X:X,$S$3,Total!W:W,B5,Total!O:O,DB!$G$5,Total!AA:AA,DB!$O$5,Total!M:M,DB!$G$9,Total!AA:AA,DB!$O$9,Total!AA:AA,$H$2)+COUNTIFS(Total!X:X,$S$3,Total!W:W,B5,Total!O:O,DB!$G$5,Total!AA:AA,DB!$O$5,Total!AA:AA,DB!$G$9,Total!K:K,DB!$O$9,Total!AA:AA,$H$2)+COUNTIFS(Total!X:X,$S$3,Total!W:W,B5,Total!O:O,DB!$G$5,Total!AA:AA,DB!$O$5,Total!AA:AA,DB!$G$9,Total!AA:AA,DB!$O$9,Total!B:B,$H$2)+COUNTIFS(Total!X:X,$S$3,Total!W:W,B5,Total!AA:AA,DB!$G$5,Total!N:N,DB!$O$5,Total!M:M,DB!$G$9,Total!AA:AA,DB!$O$9,Total!AA:AA,$H$2)+COUNTIFS(Total!X:X,$S$3,Total!W:W,B5,Total!AA:AA,DB!$G$5,Total!N:N,DB!$O$5,Total!AA:AA,DB!$G$9,Total!K:K,DB!$O$9,Total!AA:AA,$H$2)+COUNTIFS(Total!X:X,$S$3,Total!W:W,B5,Total!AA:AA,DB!$G$5,Total!N:N,DB!$O$5,Total!AA:AA,DB!$G$9,Total!AA:AA,DB!$O$9,Total!B:B,$H$2)+COUNTIFS(Total!X:X,$S$3,Total!W:W,B5,Total!AA:AA,DB!$G$5,Total!AA:AA,DB!$O$5,Total!M:M,DB!$G$9,Total!K:K,DB!$O$9,Total!AA:AA,$H$2)+COUNTIFS(Total!X:X,$S$3,Total!W:W,B5,Total!AA:AA,DB!$G$5,Total!AA:AA,DB!$O$5,Total!M:M,DB!$G$9,Total!AA:AA,DB!$O$9,Total!B:B,$H$2)+COUNTIFS(Total!X:X,$S$3,Total!W:W,B5,Total!AA:AA,DB!$G$5,Total!AA:AA,DB!$O$5,Total!AA:AA,DB!$G$9,Total!K:K,DB!$O$9,Total!B:B,$H$2)+COUNTIFS(Total!X:X,$S$3,Total!W:W,B5,Total!AA:AA,DB!$G$5,Total!N:N,DB!$O$5,Total!M:M,DB!$G$9,Total!K:K,DB!$O$9,Total!B:B,$H$2)+COUNTIFS(Total!X:X,$S$3,Total!W:W,B5,Total!O:O,DB!$G$5,Total!AA:AA,DB!$O$5,Total!M:M,DB!$G$9,Total!K:K,DB!$O$9,Total!B:B,$H$2)+COUNTIFS(Total!X:X,$S$3,Total!W:W,B5,Total!O:O,DB!$G$5,Total!N:N,DB!$O$5,Total!AA:AA,DB!$G$9,Total!K:K,DB!$O$9,Total!B:B,$H$2)+COUNTIFS(Total!X:X,$S$3,Total!W:W,B5,Total!O:O,DB!$G$5,Total!N:N,DB!$O$5,Total!M:M,DB!$G$9,Total!AA:AA,DB!$O$9,Total!B:B,$H$2)+COUNTIFS(Total!X:X,$S$3,Total!W:W,B5,Total!O:O,DB!$G$5,Total!N:N,DB!$O$5,Total!M:M,DB!$G$9,Total!K:K,DB!$O$9,Total!AA:AA,$H$2)</f>
        <v>0</v>
      </c>
      <c r="T5" s="31">
        <f>COUNTIFS(Total!X:X,$T$3,Total!W:W,B5,Total!O:O,DB!$G$5,Total!N:N,DB!$O$5,Total!M:M,DB!$G$9,Total!K:K,DB!$O$9,Total!B:B,$H$2)+COUNTIFS(Total!X:X,$T$3,Total!W:W,B5,Total!AA:AA,DB!$G$5,Total!AA:AA,DB!$O$5,Total!AA:AA,DB!$G$9,Total!AA:AA,DB!$O$9,Total!AA:AA,$H$2)+COUNTIFS(Total!X:X,$T$3,Total!W:W,B5,Total!O:O,DB!$G$5,Total!AA:AA,DB!$O$5,Total!AA:AA,DB!$G$9,Total!AA:AA,DB!$O$9,Total!AA:AA,$H$2)+COUNTIFS(Total!X:X,$T$3,Total!W:W,B5,Total!AA:AA,DB!$G$5,Total!N:N,DB!$O$5,Total!AA:AA,DB!$G$9,Total!AA:AA,DB!$O$9,Total!AA:AA,$H$2)+COUNTIFS(Total!X:X,$T$3,Total!W:W,B5,Total!AA:AA,DB!$G$5,Total!AA:AA,DB!$O$5,Total!M:M,DB!$G$9,Total!AA:AA,DB!$O$9,Total!AA:AA,$H$2)+COUNTIFS(Total!X:X,$T$3,Total!W:W,B5,Total!AA:AA,DB!$G$5,Total!AA:AA,DB!$O$5,Total!AA:AA,DB!$G$9,Total!K:K,DB!$O$9,Total!AA:AA,$H$2)+COUNTIFS(Total!X:X,$T$3,Total!W:W,B5,Total!AA:AA,DB!$G$5,Total!AA:AA,DB!$O$5,Total!AA:AA,DB!$G$9,Total!AA:AA,DB!$O$9,Total!B:B,$H$2)+COUNTIFS(Total!X:X,$T$3,Total!W:W,B5,Total!O:O,DB!$G$5,Total!N:N,DB!$O$5,Total!M:M,DB!$G$9,Total!AA:AA,DB!$O$9,Total!AA:AA,$H$2)+COUNTIFS(Total!X:X,$T$3,Total!W:W,B5,Total!O:O,DB!$G$5,Total!N:N,DB!$O$5,Total!AA:AA,DB!$G$9,Total!K:K,DB!$O$9,Total!AA:AA,$H$2)+COUNTIFS(Total!X:X,$T$3,Total!W:W,B5,Total!O:O,DB!$G$5,Total!N:N,DB!$O$5,Total!AA:AA,DB!$G$9,Total!AA:AA,DB!$O$9,Total!B:B,$H$2)+COUNTIFS(Total!X:X,$T$3,Total!W:W,B5,Total!O:O,DB!$G$5,Total!AA:AA,DB!$O$5,Total!M:M,DB!$G$9,Total!K:K,DB!$O$9,Total!AA:AA,$H$2)+COUNTIFS(Total!X:X,$T$3,Total!W:W,B5,Total!O:O,DB!$G$5,Total!AA:AA,DB!$O$5,Total!M:M,DB!$G$9,Total!AA:AA,DB!$O$9,Total!B:B,$H$2)+COUNTIFS(Total!X:X,$T$3,Total!W:W,B5,Total!O:O,DB!$G$5,Total!AA:AA,DB!$O$5,Total!AA:AA,DB!$G$9,Total!K:K,DB!$O$9,Total!B:B,$H$2)+COUNTIFS(Total!X:X,$T$3,Total!W:W,B5,Total!AA:AA,DB!$G$5,Total!N:N,DB!$O$5,Total!M:M,DB!$G$9,Total!K:K,DB!$O$9,Total!AA:AA,$H$2)+COUNTIFS(Total!X:X,$T$3,Total!W:W,B5,Total!AA:AA,DB!$G$5,Total!N:N,DB!$O$5,Total!M:M,DB!$G$9,Total!AA:AA,DB!$O$9,Total!B:B,$H$2)+COUNTIFS(Total!X:X,$T$3,Total!W:W,B5,Total!AA:AA,DB!$G$5,Total!N:N,DB!$O$5,Total!AA:AA,DB!$G$9,Total!K:K,DB!$O$9,Total!B:B,$H$2)+COUNTIFS(Total!X:X,$T$3,Total!W:W,B5,Total!AA:AA,DB!$G$5,Total!AA:AA,DB!$O$5,Total!M:M,DB!$G$9,Total!K:K,DB!$O$9,Total!B:B,$H$2)+COUNTIFS(Total!X:X,$T$3,Total!W:W,B5,Total!O:O,DB!$G$5,Total!N:N,DB!$O$5,Total!AA:AA,DB!$G$9,Total!AA:AA,DB!$O$9,Total!AA:AA,$H$2)+COUNTIFS(Total!X:X,$T$3,Total!W:W,B5,Total!O:O,DB!$G$5,Total!AA:AA,DB!$O$5,Total!M:M,DB!$G$9,Total!AA:AA,DB!$O$9,Total!AA:AA,$H$2)+COUNTIFS(Total!X:X,$T$3,Total!W:W,B5,Total!O:O,DB!$G$5,Total!AA:AA,DB!$O$5,Total!AA:AA,DB!$G$9,Total!K:K,DB!$O$9,Total!AA:AA,$H$2)+COUNTIFS(Total!X:X,$T$3,Total!W:W,B5,Total!O:O,DB!$G$5,Total!AA:AA,DB!$O$5,Total!AA:AA,DB!$G$9,Total!AA:AA,DB!$O$9,Total!B:B,$H$2)+COUNTIFS(Total!X:X,$T$3,Total!W:W,B5,Total!AA:AA,DB!$G$5,Total!N:N,DB!$O$5,Total!M:M,DB!$G$9,Total!AA:AA,DB!$O$9,Total!AA:AA,$H$2)+COUNTIFS(Total!X:X,$T$3,Total!W:W,B5,Total!AA:AA,DB!$G$5,Total!N:N,DB!$O$5,Total!AA:AA,DB!$G$9,Total!K:K,DB!$O$9,Total!AA:AA,$H$2)+COUNTIFS(Total!X:X,$T$3,Total!W:W,B5,Total!AA:AA,DB!$G$5,Total!N:N,DB!$O$5,Total!AA:AA,DB!$G$9,Total!AA:AA,DB!$O$9,Total!B:B,$H$2)+COUNTIFS(Total!X:X,$T$3,Total!W:W,B5,Total!AA:AA,DB!$G$5,Total!AA:AA,DB!$O$5,Total!M:M,DB!$G$9,Total!K:K,DB!$O$9,Total!AA:AA,$H$2)+COUNTIFS(Total!X:X,$T$3,Total!W:W,B5,Total!AA:AA,DB!$G$5,Total!AA:AA,DB!$O$5,Total!M:M,DB!$G$9,Total!AA:AA,DB!$O$9,Total!B:B,$H$2)+COUNTIFS(Total!X:X,$T$3,Total!W:W,B5,Total!AA:AA,DB!$G$5,Total!AA:AA,DB!$O$5,Total!AA:AA,DB!$G$9,Total!K:K,DB!$O$9,Total!B:B,$H$2)+COUNTIFS(Total!X:X,$T$3,Total!W:W,B5,Total!AA:AA,DB!$G$5,Total!N:N,DB!$O$5,Total!M:M,DB!$G$9,Total!K:K,DB!$O$9,Total!B:B,$H$2)+COUNTIFS(Total!X:X,$T$3,Total!W:W,B5,Total!O:O,DB!$G$5,Total!AA:AA,DB!$O$5,Total!M:M,DB!$G$9,Total!K:K,DB!$O$9,Total!B:B,$H$2)+COUNTIFS(Total!X:X,$T$3,Total!W:W,B5,Total!O:O,DB!$G$5,Total!N:N,DB!$O$5,Total!AA:AA,DB!$G$9,Total!K:K,DB!$O$9,Total!B:B,$H$2)+COUNTIFS(Total!X:X,$T$3,Total!W:W,B5,Total!O:O,DB!$G$5,Total!N:N,DB!$O$5,Total!M:M,DB!$G$9,Total!AA:AA,DB!$O$9,Total!B:B,$H$2)+COUNTIFS(Total!X:X,$T$3,Total!W:W,B5,Total!O:O,DB!$G$5,Total!N:N,DB!$O$5,Total!M:M,DB!$G$9,Total!K:K,DB!$O$9,Total!AA:AA,$H$2)</f>
        <v>0</v>
      </c>
      <c r="U5" s="31">
        <f>COUNTIFS(Total!X:X,$U$3,Total!W:W,B5,Total!O:O,DB!$G$5,Total!N:N,DB!$O$5,Total!M:M,DB!$G$9,Total!K:K,DB!$O$9,Total!B:B,$H$2)+COUNTIFS(Total!X:X,$U$3,Total!W:W,B5,Total!AA:AA,DB!$G$5,Total!AA:AA,DB!$O$5,Total!AA:AA,DB!$G$9,Total!AA:AA,DB!$O$9,Total!AA:AA,$H$2)+COUNTIFS(Total!X:X,$U$3,Total!W:W,B5,Total!O:O,DB!$G$5,Total!AA:AA,DB!$O$5,Total!AA:AA,DB!$G$9,Total!AA:AA,DB!$O$9,Total!AA:AA,$H$2)+COUNTIFS(Total!X:X,$U$3,Total!W:W,B5,Total!AA:AA,DB!$G$5,Total!N:N,DB!$O$5,Total!AA:AA,DB!$G$9,Total!AA:AA,DB!$O$9,Total!AA:AA,$H$2)+COUNTIFS(Total!X:X,$U$3,Total!W:W,B5,Total!AA:AA,DB!$G$5,Total!AA:AA,DB!$O$5,Total!M:M,DB!$G$9,Total!AA:AA,DB!$O$9,Total!AA:AA,$H$2)+COUNTIFS(Total!X:X,$U$3,Total!W:W,B5,Total!AA:AA,DB!$G$5,Total!AA:AA,DB!$O$5,Total!AA:AA,DB!$G$9,Total!K:K,DB!$O$9,Total!AA:AA,$H$2)+COUNTIFS(Total!X:X,$U$3,Total!W:W,B5,Total!AA:AA,DB!$G$5,Total!AA:AA,DB!$O$5,Total!AA:AA,DB!$G$9,Total!AA:AA,DB!$O$9,Total!B:B,$H$2)+COUNTIFS(Total!X:X,$U$3,Total!W:W,B5,Total!O:O,DB!$G$5,Total!N:N,DB!$O$5,Total!M:M,DB!$G$9,Total!AA:AA,DB!$O$9,Total!AA:AA,$H$2)+COUNTIFS(Total!X:X,$U$3,Total!W:W,B5,Total!O:O,DB!$G$5,Total!N:N,DB!$O$5,Total!AA:AA,DB!$G$9,Total!K:K,DB!$O$9,Total!AA:AA,$H$2)+COUNTIFS(Total!X:X,$U$3,Total!W:W,B5,Total!O:O,DB!$G$5,Total!N:N,DB!$O$5,Total!AA:AA,DB!$G$9,Total!AA:AA,DB!$O$9,Total!B:B,$H$2)+COUNTIFS(Total!X:X,$U$3,Total!W:W,B5,Total!O:O,DB!$G$5,Total!AA:AA,DB!$O$5,Total!M:M,DB!$G$9,Total!K:K,DB!$O$9,Total!AA:AA,$H$2)+COUNTIFS(Total!X:X,$U$3,Total!W:W,B5,Total!O:O,DB!$G$5,Total!AA:AA,DB!$O$5,Total!M:M,DB!$G$9,Total!AA:AA,DB!$O$9,Total!B:B,$H$2)+COUNTIFS(Total!X:X,$U$3,Total!W:W,B5,Total!O:O,DB!$G$5,Total!AA:AA,DB!$O$5,Total!AA:AA,DB!$G$9,Total!K:K,DB!$O$9,Total!B:B,$H$2)+COUNTIFS(Total!X:X,$U$3,Total!W:W,B5,Total!AA:AA,DB!$G$5,Total!N:N,DB!$O$5,Total!M:M,DB!$G$9,Total!K:K,DB!$O$9,Total!AA:AA,$H$2)+COUNTIFS(Total!X:X,$U$3,Total!W:W,B5,Total!AA:AA,DB!$G$5,Total!N:N,DB!$O$5,Total!M:M,DB!$G$9,Total!AA:AA,DB!$O$9,Total!B:B,$H$2)+COUNTIFS(Total!X:X,$U$3,Total!W:W,B5,Total!AA:AA,DB!$G$5,Total!N:N,DB!$O$5,Total!AA:AA,DB!$G$9,Total!K:K,DB!$O$9,Total!B:B,$H$2)+COUNTIFS(Total!X:X,$U$3,Total!W:W,B5,Total!AA:AA,DB!$G$5,Total!AA:AA,DB!$O$5,Total!M:M,DB!$G$9,Total!K:K,DB!$O$9,Total!B:B,$H$2)+COUNTIFS(Total!X:X,$U$3,Total!W:W,B5,Total!O:O,DB!$G$5,Total!N:N,DB!$O$5,Total!AA:AA,DB!$G$9,Total!AA:AA,DB!$O$9,Total!AA:AA,$H$2)+COUNTIFS(Total!X:X,$U$3,Total!W:W,B5,Total!O:O,DB!$G$5,Total!AA:AA,DB!$O$5,Total!M:M,DB!$G$9,Total!AA:AA,DB!$O$9,Total!AA:AA,$H$2)+COUNTIFS(Total!X:X,$U$3,Total!W:W,B5,Total!O:O,DB!$G$5,Total!AA:AA,DB!$O$5,Total!AA:AA,DB!$G$9,Total!K:K,DB!$O$9,Total!AA:AA,$H$2)+COUNTIFS(Total!X:X,$U$3,Total!W:W,B5,Total!O:O,DB!$G$5,Total!AA:AA,DB!$O$5,Total!AA:AA,DB!$G$9,Total!AA:AA,DB!$O$9,Total!B:B,$H$2)+COUNTIFS(Total!X:X,$U$3,Total!W:W,B5,Total!AA:AA,DB!$G$5,Total!N:N,DB!$O$5,Total!M:M,DB!$G$9,Total!AA:AA,DB!$O$9,Total!AA:AA,$H$2)+COUNTIFS(Total!X:X,$U$3,Total!W:W,B5,Total!AA:AA,DB!$G$5,Total!N:N,DB!$O$5,Total!AA:AA,DB!$G$9,Total!K:K,DB!$O$9,Total!AA:AA,$H$2)+COUNTIFS(Total!X:X,$U$3,Total!W:W,B5,Total!AA:AA,DB!$G$5,Total!N:N,DB!$O$5,Total!AA:AA,DB!$G$9,Total!AA:AA,DB!$O$9,Total!B:B,$H$2)+COUNTIFS(Total!X:X,$U$3,Total!W:W,B5,Total!AA:AA,DB!$G$5,Total!AA:AA,DB!$O$5,Total!M:M,DB!$G$9,Total!K:K,DB!$O$9,Total!AA:AA,$H$2)+COUNTIFS(Total!X:X,$U$3,Total!W:W,B5,Total!AA:AA,DB!$G$5,Total!AA:AA,DB!$O$5,Total!M:M,DB!$G$9,Total!AA:AA,DB!$O$9,Total!B:B,$H$2)+COUNTIFS(Total!X:X,$U$3,Total!W:W,B5,Total!AA:AA,DB!$G$5,Total!AA:AA,DB!$O$5,Total!AA:AA,DB!$G$9,Total!K:K,DB!$O$9,Total!B:B,$H$2)+COUNTIFS(Total!X:X,$U$3,Total!W:W,B5,Total!AA:AA,DB!$G$5,Total!N:N,DB!$O$5,Total!M:M,DB!$G$9,Total!K:K,DB!$O$9,Total!B:B,$H$2)+COUNTIFS(Total!X:X,$U$3,Total!W:W,B5,Total!O:O,DB!$G$5,Total!AA:AA,DB!$O$5,Total!M:M,DB!$G$9,Total!K:K,DB!$O$9,Total!B:B,$H$2)+COUNTIFS(Total!X:X,$U$3,Total!W:W,B5,Total!O:O,DB!$G$5,Total!N:N,DB!$O$5,Total!AA:AA,DB!$G$9,Total!K:K,DB!$O$9,Total!B:B,$H$2)+COUNTIFS(Total!X:X,$U$3,Total!W:W,B5,Total!O:O,DB!$G$5,Total!N:N,DB!$O$5,Total!M:M,DB!$G$9,Total!AA:AA,DB!$O$9,Total!B:B,$H$2)+COUNTIFS(Total!X:X,$U$3,Total!W:W,B5,Total!O:O,DB!$G$5,Total!N:N,DB!$O$5,Total!M:M,DB!$G$9,Total!K:K,DB!$O$9,Total!AA:AA,$H$2)</f>
        <v>0</v>
      </c>
      <c r="V5" s="31">
        <f>COUNTIFS(Total!X:X,$V$3,Total!W:W,B5,Total!O:O,DB!$G$5,Total!N:N,DB!$O$5,Total!M:M,DB!$G$9,Total!K:K,DB!$O$9,Total!B:B,$H$2)+COUNTIFS(Total!X:X,$V$3,Total!W:W,B5,Total!AA:AA,DB!$G$5,Total!AA:AA,DB!$O$5,Total!AA:AA,DB!$G$9,Total!AA:AA,DB!$O$9,Total!AA:AA,$H$2)+COUNTIFS(Total!X:X,$V$3,Total!W:W,B5,Total!O:O,DB!$G$5,Total!AA:AA,DB!$O$5,Total!AA:AA,DB!$G$9,Total!AA:AA,DB!$O$9,Total!AA:AA,$H$2)+COUNTIFS(Total!X:X,$V$3,Total!W:W,B5,Total!AA:AA,DB!$G$5,Total!N:N,DB!$O$5,Total!AA:AA,DB!$G$9,Total!AA:AA,DB!$O$9,Total!AA:AA,$H$2)+COUNTIFS(Total!X:X,$V$3,Total!W:W,B5,Total!AA:AA,DB!$G$5,Total!AA:AA,DB!$O$5,Total!M:M,DB!$G$9,Total!AA:AA,DB!$O$9,Total!AA:AA,$H$2)+COUNTIFS(Total!X:X,$V$3,Total!W:W,B5,Total!AA:AA,DB!$G$5,Total!AA:AA,DB!$O$5,Total!AA:AA,DB!$G$9,Total!K:K,DB!$O$9,Total!AA:AA,$H$2)+COUNTIFS(Total!X:X,$V$3,Total!W:W,B5,Total!AA:AA,DB!$G$5,Total!AA:AA,DB!$O$5,Total!AA:AA,DB!$G$9,Total!AA:AA,DB!$O$9,Total!B:B,$H$2)+COUNTIFS(Total!X:X,$V$3,Total!W:W,B5,Total!O:O,DB!$G$5,Total!N:N,DB!$O$5,Total!M:M,DB!$G$9,Total!AA:AA,DB!$O$9,Total!AA:AA,$H$2)+COUNTIFS(Total!X:X,$V$3,Total!W:W,B5,Total!O:O,DB!$G$5,Total!N:N,DB!$O$5,Total!AA:AA,DB!$G$9,Total!K:K,DB!$O$9,Total!AA:AA,$H$2)+COUNTIFS(Total!X:X,$V$3,Total!W:W,B5,Total!O:O,DB!$G$5,Total!N:N,DB!$O$5,Total!AA:AA,DB!$G$9,Total!AA:AA,DB!$O$9,Total!B:B,$H$2)+COUNTIFS(Total!X:X,$V$3,Total!W:W,B5,Total!O:O,DB!$G$5,Total!AA:AA,DB!$O$5,Total!M:M,DB!$G$9,Total!K:K,DB!$O$9,Total!AA:AA,$H$2)+COUNTIFS(Total!X:X,$V$3,Total!W:W,B5,Total!O:O,DB!$G$5,Total!AA:AA,DB!$O$5,Total!M:M,DB!$G$9,Total!AA:AA,DB!$O$9,Total!B:B,$H$2)+COUNTIFS(Total!X:X,$V$3,Total!W:W,B5,Total!O:O,DB!$G$5,Total!AA:AA,DB!$O$5,Total!AA:AA,DB!$G$9,Total!K:K,DB!$O$9,Total!B:B,$H$2)+COUNTIFS(Total!X:X,$V$3,Total!W:W,B5,Total!AA:AA,DB!$G$5,Total!N:N,DB!$O$5,Total!M:M,DB!$G$9,Total!K:K,DB!$O$9,Total!AA:AA,$H$2)+COUNTIFS(Total!X:X,$V$3,Total!W:W,B5,Total!AA:AA,DB!$G$5,Total!N:N,DB!$O$5,Total!M:M,DB!$G$9,Total!AA:AA,DB!$O$9,Total!B:B,$H$2)+COUNTIFS(Total!X:X,$V$3,Total!W:W,B5,Total!AA:AA,DB!$G$5,Total!N:N,DB!$O$5,Total!AA:AA,DB!$G$9,Total!K:K,DB!$O$9,Total!B:B,$H$2)+COUNTIFS(Total!X:X,$V$3,Total!W:W,B5,Total!AA:AA,DB!$G$5,Total!AA:AA,DB!$O$5,Total!M:M,DB!$G$9,Total!K:K,DB!$O$9,Total!B:B,$H$2)+COUNTIFS(Total!X:X,$V$3,Total!W:W,B5,Total!O:O,DB!$G$5,Total!N:N,DB!$O$5,Total!AA:AA,DB!$G$9,Total!AA:AA,DB!$O$9,Total!AA:AA,$H$2)+COUNTIFS(Total!X:X,$V$3,Total!W:W,B5,Total!O:O,DB!$G$5,Total!AA:AA,DB!$O$5,Total!M:M,DB!$G$9,Total!AA:AA,DB!$O$9,Total!AA:AA,$H$2)+COUNTIFS(Total!X:X,$V$3,Total!W:W,B5,Total!O:O,DB!$G$5,Total!AA:AA,DB!$O$5,Total!AA:AA,DB!$G$9,Total!K:K,DB!$O$9,Total!AA:AA,$H$2)+COUNTIFS(Total!X:X,$V$3,Total!W:W,B5,Total!O:O,DB!$G$5,Total!AA:AA,DB!$O$5,Total!AA:AA,DB!$G$9,Total!AA:AA,DB!$O$9,Total!B:B,$H$2)+COUNTIFS(Total!X:X,$V$3,Total!W:W,B5,Total!AA:AA,DB!$G$5,Total!N:N,DB!$O$5,Total!M:M,DB!$G$9,Total!AA:AA,DB!$O$9,Total!AA:AA,$H$2)+COUNTIFS(Total!X:X,$V$3,Total!W:W,B5,Total!AA:AA,DB!$G$5,Total!N:N,DB!$O$5,Total!AA:AA,DB!$G$9,Total!K:K,DB!$O$9,Total!AA:AA,$H$2)+COUNTIFS(Total!X:X,$V$3,Total!W:W,B5,Total!AA:AA,DB!$G$5,Total!N:N,DB!$O$5,Total!AA:AA,DB!$G$9,Total!AA:AA,DB!$O$9,Total!B:B,$H$2)+COUNTIFS(Total!X:X,$V$3,Total!W:W,B5,Total!AA:AA,DB!$G$5,Total!AA:AA,DB!$O$5,Total!M:M,DB!$G$9,Total!K:K,DB!$O$9,Total!AA:AA,$H$2)+COUNTIFS(Total!X:X,$V$3,Total!W:W,B5,Total!AA:AA,DB!$G$5,Total!AA:AA,DB!$O$5,Total!M:M,DB!$G$9,Total!AA:AA,DB!$O$9,Total!B:B,$H$2)+COUNTIFS(Total!X:X,$V$3,Total!W:W,B5,Total!AA:AA,DB!$G$5,Total!AA:AA,DB!$O$5,Total!AA:AA,DB!$G$9,Total!K:K,DB!$O$9,Total!B:B,$H$2)+COUNTIFS(Total!X:X,$V$3,Total!W:W,B5,Total!AA:AA,DB!$G$5,Total!N:N,DB!$O$5,Total!M:M,DB!$G$9,Total!K:K,DB!$O$9,Total!B:B,$H$2)+COUNTIFS(Total!X:X,$V$3,Total!W:W,B5,Total!O:O,DB!$G$5,Total!AA:AA,DB!$O$5,Total!M:M,DB!$G$9,Total!K:K,DB!$O$9,Total!B:B,$H$2)+COUNTIFS(Total!X:X,$V$3,Total!W:W,B5,Total!O:O,DB!$G$5,Total!N:N,DB!$O$5,Total!AA:AA,DB!$G$9,Total!K:K,DB!$O$9,Total!B:B,$H$2)+COUNTIFS(Total!X:X,$V$3,Total!W:W,B5,Total!O:O,DB!$G$5,Total!N:N,DB!$O$5,Total!M:M,DB!$G$9,Total!AA:AA,DB!$O$9,Total!B:B,$H$2)+COUNTIFS(Total!X:X,$V$3,Total!W:W,B5,Total!O:O,DB!$G$5,Total!N:N,DB!$O$5,Total!M:M,DB!$G$9,Total!K:K,DB!$O$9,Total!AA:AA,$H$2)</f>
        <v>0</v>
      </c>
      <c r="W5" s="31">
        <f>COUNTIFS(Total!X:X,$W$3,Total!W:W,B5,Total!O:O,DB!$G$5,Total!N:N,DB!$O$5,Total!M:M,DB!$G$9,Total!K:K,DB!$O$9,Total!B:B,$H$2)+COUNTIFS(Total!X:X,$W$3,Total!W:W,B5,Total!AA:AA,DB!$G$5,Total!AA:AA,DB!$O$5,Total!AA:AA,DB!$G$9,Total!AA:AA,DB!$O$9,Total!AA:AA,$H$2)+COUNTIFS(Total!X:X,$W$3,Total!W:W,B5,Total!O:O,DB!$G$5,Total!AA:AA,DB!$O$5,Total!AA:AA,DB!$G$9,Total!AA:AA,DB!$O$9,Total!AA:AA,$H$2)+COUNTIFS(Total!X:X,$W$3,Total!W:W,B5,Total!AA:AA,DB!$G$5,Total!N:N,DB!$O$5,Total!AA:AA,DB!$G$9,Total!AA:AA,DB!$O$9,Total!AA:AA,$H$2)+COUNTIFS(Total!X:X,$W$3,Total!W:W,B5,Total!AA:AA,DB!$G$5,Total!AA:AA,DB!$O$5,Total!M:M,DB!$G$9,Total!AA:AA,DB!$O$9,Total!AA:AA,$H$2)+COUNTIFS(Total!X:X,$W$3,Total!W:W,B5,Total!AA:AA,DB!$G$5,Total!AA:AA,DB!$O$5,Total!AA:AA,DB!$G$9,Total!K:K,DB!$O$9,Total!AA:AA,$H$2)+COUNTIFS(Total!X:X,$W$3,Total!W:W,B5,Total!AA:AA,DB!$G$5,Total!AA:AA,DB!$O$5,Total!AA:AA,DB!$G$9,Total!AA:AA,DB!$O$9,Total!B:B,$H$2)+COUNTIFS(Total!X:X,$W$3,Total!W:W,B5,Total!O:O,DB!$G$5,Total!N:N,DB!$O$5,Total!M:M,DB!$G$9,Total!AA:AA,DB!$O$9,Total!AA:AA,$H$2)+COUNTIFS(Total!X:X,$W$3,Total!W:W,B5,Total!O:O,DB!$G$5,Total!N:N,DB!$O$5,Total!AA:AA,DB!$G$9,Total!K:K,DB!$O$9,Total!AA:AA,$H$2)+COUNTIFS(Total!X:X,$W$3,Total!W:W,B5,Total!O:O,DB!$G$5,Total!N:N,DB!$O$5,Total!AA:AA,DB!$G$9,Total!AA:AA,DB!$O$9,Total!B:B,$H$2)+COUNTIFS(Total!X:X,$W$3,Total!W:W,B5,Total!O:O,DB!$G$5,Total!AA:AA,DB!$O$5,Total!M:M,DB!$G$9,Total!K:K,DB!$O$9,Total!AA:AA,$H$2)+COUNTIFS(Total!X:X,$W$3,Total!W:W,B5,Total!O:O,DB!$G$5,Total!AA:AA,DB!$O$5,Total!M:M,DB!$G$9,Total!AA:AA,DB!$O$9,Total!B:B,$H$2)+COUNTIFS(Total!X:X,$W$3,Total!W:W,B5,Total!O:O,DB!$G$5,Total!AA:AA,DB!$O$5,Total!AA:AA,DB!$G$9,Total!K:K,DB!$O$9,Total!B:B,$H$2)+COUNTIFS(Total!X:X,$W$3,Total!W:W,B5,Total!AA:AA,DB!$G$5,Total!N:N,DB!$O$5,Total!M:M,DB!$G$9,Total!K:K,DB!$O$9,Total!AA:AA,$H$2)+COUNTIFS(Total!X:X,$W$3,Total!W:W,B5,Total!AA:AA,DB!$G$5,Total!N:N,DB!$O$5,Total!M:M,DB!$G$9,Total!AA:AA,DB!$O$9,Total!B:B,$H$2)+COUNTIFS(Total!X:X,$W$3,Total!W:W,B5,Total!AA:AA,DB!$G$5,Total!N:N,DB!$O$5,Total!AA:AA,DB!$G$9,Total!K:K,DB!$O$9,Total!B:B,$H$2)+COUNTIFS(Total!X:X,$W$3,Total!W:W,B5,Total!AA:AA,DB!$G$5,Total!AA:AA,DB!$O$5,Total!M:M,DB!$G$9,Total!K:K,DB!$O$9,Total!B:B,$H$2)+COUNTIFS(Total!X:X,$W$3,Total!W:W,B5,Total!O:O,DB!$G$5,Total!N:N,DB!$O$5,Total!AA:AA,DB!$G$9,Total!AA:AA,DB!$O$9,Total!AA:AA,$H$2)+COUNTIFS(Total!X:X,$W$3,Total!W:W,B5,Total!O:O,DB!$G$5,Total!AA:AA,DB!$O$5,Total!M:M,DB!$G$9,Total!AA:AA,DB!$O$9,Total!AA:AA,$H$2)+COUNTIFS(Total!X:X,$W$3,Total!W:W,B5,Total!O:O,DB!$G$5,Total!AA:AA,DB!$O$5,Total!AA:AA,DB!$G$9,Total!K:K,DB!$O$9,Total!AA:AA,$H$2)+COUNTIFS(Total!X:X,$W$3,Total!W:W,B5,Total!O:O,DB!$G$5,Total!AA:AA,DB!$O$5,Total!AA:AA,DB!$G$9,Total!AA:AA,DB!$O$9,Total!B:B,$H$2)+COUNTIFS(Total!X:X,$W$3,Total!W:W,B5,Total!AA:AA,DB!$G$5,Total!N:N,DB!$O$5,Total!M:M,DB!$G$9,Total!AA:AA,DB!$O$9,Total!AA:AA,$H$2)+COUNTIFS(Total!X:X,$W$3,Total!W:W,B5,Total!AA:AA,DB!$G$5,Total!N:N,DB!$O$5,Total!AA:AA,DB!$G$9,Total!K:K,DB!$O$9,Total!AA:AA,$H$2)+COUNTIFS(Total!X:X,$W$3,Total!W:W,B5,Total!AA:AA,DB!$G$5,Total!N:N,DB!$O$5,Total!AA:AA,DB!$G$9,Total!AA:AA,DB!$O$9,Total!B:B,$H$2)+COUNTIFS(Total!X:X,$W$3,Total!W:W,B5,Total!AA:AA,DB!$G$5,Total!AA:AA,DB!$O$5,Total!M:M,DB!$G$9,Total!K:K,DB!$O$9,Total!AA:AA,$H$2)+COUNTIFS(Total!X:X,$W$3,Total!W:W,B5,Total!AA:AA,DB!$G$5,Total!AA:AA,DB!$O$5,Total!M:M,DB!$G$9,Total!AA:AA,DB!$O$9,Total!B:B,$H$2)+COUNTIFS(Total!X:X,$W$3,Total!W:W,B5,Total!AA:AA,DB!$G$5,Total!AA:AA,DB!$O$5,Total!AA:AA,DB!$G$9,Total!K:K,DB!$O$9,Total!B:B,$H$2)+COUNTIFS(Total!X:X,$W$3,Total!W:W,B5,Total!AA:AA,DB!$G$5,Total!N:N,DB!$O$5,Total!M:M,DB!$G$9,Total!K:K,DB!$O$9,Total!B:B,$H$2)+COUNTIFS(Total!X:X,$W$3,Total!W:W,B5,Total!O:O,DB!$G$5,Total!AA:AA,DB!$O$5,Total!M:M,DB!$G$9,Total!K:K,DB!$O$9,Total!B:B,$H$2)+COUNTIFS(Total!X:X,$W$3,Total!W:W,B5,Total!O:O,DB!$G$5,Total!N:N,DB!$O$5,Total!AA:AA,DB!$G$9,Total!K:K,DB!$O$9,Total!B:B,$H$2)+COUNTIFS(Total!X:X,$W$3,Total!W:W,B5,Total!O:O,DB!$G$5,Total!N:N,DB!$O$5,Total!M:M,DB!$G$9,Total!AA:AA,DB!$O$9,Total!B:B,$H$2)+COUNTIFS(Total!X:X,$W$3,Total!W:W,B5,Total!O:O,DB!$G$5,Total!N:N,DB!$O$5,Total!M:M,DB!$G$9,Total!K:K,DB!$O$9,Total!AA:AA,$H$2)</f>
        <v>0</v>
      </c>
      <c r="X5" s="31">
        <f t="shared" si="0"/>
        <v>82</v>
      </c>
      <c r="Y5" s="31">
        <f t="shared" si="1"/>
        <v>72</v>
      </c>
      <c r="Z5" s="31">
        <f t="shared" si="2"/>
        <v>63</v>
      </c>
      <c r="AD5" s="79"/>
    </row>
    <row r="6" spans="1:31" ht="30" customHeight="1" x14ac:dyDescent="0.25">
      <c r="A6" s="43">
        <v>3</v>
      </c>
      <c r="B6" s="53" t="s">
        <v>50</v>
      </c>
      <c r="C6" s="31">
        <f>COUNTIFS(Total!W:W,B6,Total!O:O,DB!$G$5,Total!N:N,DB!$O$5,Total!M:M,DB!$G$9,Total!K:K,DB!$O$9,Total!B:B,$H$2)+COUNTIFS(Total!W:W,B6,Total!AA:AA,DB!$G$5,Total!AA:AA,DB!$O$5,Total!AA:AA,DB!$G$9,Total!AA:AA,DB!$O$9,Total!AA:AA,$H$2)+COUNTIFS(Total!W:W,B6,Total!O:O,DB!$G$5,Total!AA:AA,DB!$O$5,Total!AA:AA,DB!$G$9,Total!AA:AA,DB!$O$9,Total!AA:AA,$H$2)+COUNTIFS(Total!W:W,B6,Total!AA:AA,DB!$G$5,Total!N:N,DB!$O$5,Total!AA:AA,DB!$G$9,Total!AA:AA,DB!$O$9,Total!AA:AA,$H$2)+COUNTIFS(Total!W:W,B6,Total!AA:AA,DB!$G$5,Total!AA:AA,DB!$O$5,Total!M:M,DB!$G$9,Total!AA:AA,DB!$O$9,Total!AA:AA,$H$2)+COUNTIFS(Total!W:W,B6,Total!AA:AA,DB!$G$5,Total!AA:AA,DB!$O$5,Total!AA:AA,DB!$G$9,Total!K:K,DB!$O$9,Total!AA:AA,$H$2)+COUNTIFS(Total!W:W,B6,Total!AA:AA,DB!$G$5,Total!AA:AA,DB!$O$5,Total!AA:AA,DB!$G$9,Total!AA:AA,DB!$O$9,Total!B:B,$H$2)+COUNTIFS(Total!W:W,B6,Total!O:O,DB!$G$5,Total!N:N,DB!$O$5,Total!M:M,DB!$G$9,Total!AA:AA,DB!$O$9,Total!AA:AA,$H$2)+COUNTIFS(Total!W:W,B6,Total!O:O,DB!$G$5,Total!N:N,DB!$O$5,Total!AA:AA,DB!$G$9,Total!K:K,DB!$O$9,Total!AA:AA,$H$2)+COUNTIFS(Total!W:W,B6,Total!O:O,DB!$G$5,Total!N:N,DB!$O$5,Total!AA:AA,DB!$G$9,Total!AA:AA,DB!$O$9,Total!B:B,$H$2)+COUNTIFS(Total!W:W,B6,Total!O:O,DB!$G$5,Total!AA:AA,DB!$O$5,Total!M:M,DB!$G$9,Total!K:K,DB!$O$9,Total!AA:AA,$H$2)+COUNTIFS(Total!W:W,B6,Total!O:O,DB!$G$5,Total!AA:AA,DB!$O$5,Total!M:M,DB!$G$9,Total!AA:AA,DB!$O$9,Total!B:B,$H$2)+COUNTIFS(Total!W:W,B6,Total!O:O,DB!$G$5,Total!AA:AA,DB!$O$5,Total!AA:AA,DB!$G$9,Total!K:K,DB!$O$9,Total!B:B,$H$2)+COUNTIFS(Total!W:W,B6,Total!AA:AA,DB!$G$5,Total!N:N,DB!$O$5,Total!M:M,DB!$G$9,Total!K:K,DB!$O$9,Total!AA:AA,$H$2)+COUNTIFS(Total!W:W,B6,Total!AA:AA,DB!$G$5,Total!N:N,DB!$O$5,Total!M:M,DB!$G$9,Total!AA:AA,DB!$O$9,Total!B:B,$H$2)+COUNTIFS(Total!W:W,B6,Total!AA:AA,DB!$G$5,Total!N:N,DB!$O$5,Total!AA:AA,DB!$G$9,Total!K:K,DB!$O$9,Total!B:B,$H$2)+COUNTIFS(Total!W:W,B6,Total!AA:AA,DB!$G$5,Total!AA:AA,DB!$O$5,Total!M:M,DB!$G$9,Total!K:K,DB!$O$9,Total!B:B,$H$2)+COUNTIFS(Total!W:W,B6,Total!O:O,DB!$G$5,Total!N:N,DB!$O$5,Total!AA:AA,DB!$G$9,Total!AA:AA,DB!$O$9,Total!AA:AA,$H$2)+COUNTIFS(Total!W:W,B6,Total!O:O,DB!$G$5,Total!AA:AA,DB!$O$5,Total!M:M,DB!$G$9,Total!AA:AA,DB!$O$9,Total!AA:AA,$H$2)+COUNTIFS(Total!W:W,B6,Total!O:O,DB!$G$5,Total!AA:AA,DB!$O$5,Total!AA:AA,DB!$G$9,Total!K:K,DB!$O$9,Total!AA:AA,$H$2)+COUNTIFS(Total!W:W,B6,Total!O:O,DB!$G$5,Total!AA:AA,DB!$O$5,Total!AA:AA,DB!$G$9,Total!AA:AA,DB!$O$9,Total!B:B,$H$2)+COUNTIFS(Total!W:W,B6,Total!AA:AA,DB!$G$5,Total!N:N,DB!$O$5,Total!M:M,DB!$G$9,Total!AA:AA,DB!$O$9,Total!AA:AA,$H$2)+COUNTIFS(Total!W:W,B6,Total!AA:AA,DB!$G$5,Total!N:N,DB!$O$5,Total!AA:AA,DB!$G$9,Total!K:K,DB!$O$9,Total!AA:AA,$H$2)+COUNTIFS(Total!W:W,B6,Total!AA:AA,DB!$G$5,Total!N:N,DB!$O$5,Total!AA:AA,DB!$G$9,Total!AA:AA,DB!$O$9,Total!B:B,$H$2)+COUNTIFS(Total!W:W,B6,Total!AA:AA,DB!$G$5,Total!AA:AA,DB!$O$5,Total!M:M,DB!$G$9,Total!K:K,DB!$O$9,Total!AA:AA,$H$2)+COUNTIFS(Total!W:W,B6,Total!AA:AA,DB!$G$5,Total!AA:AA,DB!$O$5,Total!M:M,DB!$G$9,Total!AA:AA,DB!$O$9,Total!B:B,$H$2)+COUNTIFS(Total!W:W,B6,Total!AA:AA,DB!$G$5,Total!AA:AA,DB!$O$5,Total!AA:AA,DB!$G$9,Total!K:K,DB!$O$9,Total!B:B,$H$2)+COUNTIFS(Total!W:W,B6,Total!AA:AA,DB!$G$5,Total!N:N,DB!$O$5,Total!M:M,DB!$G$9,Total!K:K,DB!$O$9,Total!B:B,$H$2)+COUNTIFS(Total!W:W,B6,Total!O:O,DB!$G$5,Total!AA:AA,DB!$O$5,Total!M:M,DB!$G$9,Total!K:K,DB!$O$9,Total!B:B,$H$2)+COUNTIFS(Total!W:W,B6,Total!O:O,DB!$G$5,Total!N:N,DB!$O$5,Total!AA:AA,DB!$G$9,Total!K:K,DB!$O$9,Total!B:B,$H$2)+COUNTIFS(Total!W:W,B6,Total!O:O,DB!$G$5,Total!N:N,DB!$O$5,Total!M:M,DB!$G$9,Total!AA:AA,DB!$O$9,Total!B:B,$H$2)+COUNTIFS(Total!W:W,B6,Total!O:O,DB!$G$5,Total!N:N,DB!$O$5,Total!M:M,DB!$G$9,Total!K:K,DB!$O$9,Total!AA:AA,$H$2)</f>
        <v>298</v>
      </c>
      <c r="D6" s="31">
        <f>COUNTIFS(Total!X:X,$AE$2,Total!W:W,B6,Total!O:O,DB!$G$5,Total!N:N,DB!$O$5,Total!M:M,DB!$G$9,Total!K:K,DB!$O$9,Total!B:B,$H$2)+COUNTIFS(Total!X:X,$AE$2,Total!W:W,B6,Total!AA:AA,DB!$G$5,Total!AA:AA,DB!$O$5,Total!AA:AA,DB!$G$9,Total!AA:AA,DB!$O$9,Total!AA:AA,$H$2)+COUNTIFS(Total!X:X,$AE$2,Total!W:W,B6,Total!O:O,DB!$G$5,Total!AA:AA,DB!$O$5,Total!AA:AA,DB!$G$9,Total!AA:AA,DB!$O$9,Total!AA:AA,$H$2)+COUNTIFS(Total!X:X,$AE$2,Total!W:W,B6,Total!AA:AA,DB!$G$5,Total!N:N,DB!$O$5,Total!AA:AA,DB!$G$9,Total!AA:AA,DB!$O$9,Total!AA:AA,$H$2)+COUNTIFS(Total!X:X,$AE$2,Total!W:W,B6,Total!AA:AA,DB!$G$5,Total!AA:AA,DB!$O$5,Total!M:M,DB!$G$9,Total!AA:AA,DB!$O$9,Total!AA:AA,$H$2)+COUNTIFS(Total!X:X,$AE$2,Total!W:W,B6,Total!AA:AA,DB!$G$5,Total!AA:AA,DB!$O$5,Total!AA:AA,DB!$G$9,Total!K:K,DB!$O$9,Total!AA:AA,$H$2)+COUNTIFS(Total!X:X,$AE$2,Total!W:W,B6,Total!AA:AA,DB!$G$5,Total!AA:AA,DB!$O$5,Total!AA:AA,DB!$G$9,Total!AA:AA,DB!$O$9,Total!B:B,$H$2)+COUNTIFS(Total!X:X,$AE$2,Total!W:W,B6,Total!O:O,DB!$G$5,Total!N:N,DB!$O$5,Total!M:M,DB!$G$9,Total!AA:AA,DB!$O$9,Total!AA:AA,$H$2)+COUNTIFS(Total!X:X,$AE$2,Total!W:W,B6,Total!O:O,DB!$G$5,Total!N:N,DB!$O$5,Total!AA:AA,DB!$G$9,Total!K:K,DB!$O$9,Total!AA:AA,$H$2)+COUNTIFS(Total!X:X,$AE$2,Total!W:W,B6,Total!O:O,DB!$G$5,Total!N:N,DB!$O$5,Total!AA:AA,DB!$G$9,Total!AA:AA,DB!$O$9,Total!B:B,$H$2)+COUNTIFS(Total!X:X,$AE$2,Total!W:W,B6,Total!O:O,DB!$G$5,Total!AA:AA,DB!$O$5,Total!M:M,DB!$G$9,Total!K:K,DB!$O$9,Total!AA:AA,$H$2)+COUNTIFS(Total!X:X,$AE$2,Total!W:W,B6,Total!O:O,DB!$G$5,Total!AA:AA,DB!$O$5,Total!M:M,DB!$G$9,Total!AA:AA,DB!$O$9,Total!B:B,$H$2)+COUNTIFS(Total!X:X,$AE$2,Total!W:W,B6,Total!O:O,DB!$G$5,Total!AA:AA,DB!$O$5,Total!AA:AA,DB!$G$9,Total!K:K,DB!$O$9,Total!B:B,$H$2)+COUNTIFS(Total!X:X,$AE$2,Total!W:W,B6,Total!AA:AA,DB!$G$5,Total!N:N,DB!$O$5,Total!M:M,DB!$G$9,Total!K:K,DB!$O$9,Total!AA:AA,$H$2)+COUNTIFS(Total!X:X,$AE$2,Total!W:W,B6,Total!AA:AA,DB!$G$5,Total!N:N,DB!$O$5,Total!M:M,DB!$G$9,Total!AA:AA,DB!$O$9,Total!B:B,$H$2)+COUNTIFS(Total!X:X,$AE$2,Total!W:W,B6,Total!AA:AA,DB!$G$5,Total!N:N,DB!$O$5,Total!AA:AA,DB!$G$9,Total!K:K,DB!$O$9,Total!B:B,$H$2)+COUNTIFS(Total!X:X,$AE$2,Total!W:W,B6,Total!AA:AA,DB!$G$5,Total!AA:AA,DB!$O$5,Total!M:M,DB!$G$9,Total!K:K,DB!$O$9,Total!B:B,$H$2)+COUNTIFS(Total!X:X,$AE$2,Total!W:W,B6,Total!O:O,DB!$G$5,Total!N:N,DB!$O$5,Total!AA:AA,DB!$G$9,Total!AA:AA,DB!$O$9,Total!AA:AA,$H$2)+COUNTIFS(Total!X:X,$AE$2,Total!W:W,B6,Total!O:O,DB!$G$5,Total!AA:AA,DB!$O$5,Total!M:M,DB!$G$9,Total!AA:AA,DB!$O$9,Total!AA:AA,$H$2)+COUNTIFS(Total!X:X,$AE$2,Total!W:W,B6,Total!O:O,DB!$G$5,Total!AA:AA,DB!$O$5,Total!AA:AA,DB!$G$9,Total!K:K,DB!$O$9,Total!AA:AA,$H$2)+COUNTIFS(Total!X:X,$AE$2,Total!W:W,B6,Total!O:O,DB!$G$5,Total!AA:AA,DB!$O$5,Total!AA:AA,DB!$G$9,Total!AA:AA,DB!$O$9,Total!B:B,$H$2)+COUNTIFS(Total!X:X,$AE$2,Total!W:W,B6,Total!AA:AA,DB!$G$5,Total!N:N,DB!$O$5,Total!M:M,DB!$G$9,Total!AA:AA,DB!$O$9,Total!AA:AA,$H$2)+COUNTIFS(Total!X:X,$AE$2,Total!W:W,B6,Total!AA:AA,DB!$G$5,Total!N:N,DB!$O$5,Total!AA:AA,DB!$G$9,Total!K:K,DB!$O$9,Total!AA:AA,$H$2)+COUNTIFS(Total!X:X,$AE$2,Total!W:W,B6,Total!AA:AA,DB!$G$5,Total!N:N,DB!$O$5,Total!AA:AA,DB!$G$9,Total!AA:AA,DB!$O$9,Total!B:B,$H$2)+COUNTIFS(Total!X:X,$AE$2,Total!W:W,B6,Total!AA:AA,DB!$G$5,Total!AA:AA,DB!$O$5,Total!M:M,DB!$G$9,Total!K:K,DB!$O$9,Total!AA:AA,$H$2)+COUNTIFS(Total!X:X,$AE$2,Total!W:W,B6,Total!AA:AA,DB!$G$5,Total!AA:AA,DB!$O$5,Total!M:M,DB!$G$9,Total!AA:AA,DB!$O$9,Total!B:B,$H$2)+COUNTIFS(Total!X:X,$AE$2,Total!W:W,B6,Total!AA:AA,DB!$G$5,Total!AA:AA,DB!$O$5,Total!AA:AA,DB!$G$9,Total!K:K,DB!$O$9,Total!B:B,$H$2)+COUNTIFS(Total!X:X,$AE$2,Total!W:W,B6,Total!AA:AA,DB!$G$5,Total!N:N,DB!$O$5,Total!M:M,DB!$G$9,Total!K:K,DB!$O$9,Total!B:B,$H$2)+COUNTIFS(Total!X:X,$AE$2,Total!W:W,B6,Total!O:O,DB!$G$5,Total!AA:AA,DB!$O$5,Total!M:M,DB!$G$9,Total!K:K,DB!$O$9,Total!B:B,$H$2)+COUNTIFS(Total!X:X,$AE$2,Total!W:W,B6,Total!O:O,DB!$G$5,Total!N:N,DB!$O$5,Total!AA:AA,DB!$G$9,Total!K:K,DB!$O$9,Total!B:B,$H$2)+COUNTIFS(Total!X:X,$AE$2,Total!W:W,B6,Total!O:O,DB!$G$5,Total!N:N,DB!$O$5,Total!M:M,DB!$G$9,Total!AA:AA,DB!$O$9,Total!B:B,$H$2)+COUNTIFS(Total!X:X,$AE$2,Total!W:W,B6,Total!O:O,DB!$G$5,Total!N:N,DB!$O$5,Total!M:M,DB!$G$9,Total!K:K,DB!$O$9,Total!AA:AA,$H$2)</f>
        <v>3</v>
      </c>
      <c r="E6" s="31">
        <f>COUNTIFS(Total!X:X,$E$3,Total!W:W,B6,Total!O:O,DB!$G$5,Total!N:N,DB!$O$5,Total!M:M,DB!$G$9,Total!K:K,DB!$O$9,Total!B:B,$H$2)+COUNTIFS(Total!X:X,$E$3,Total!W:W,B6,Total!AA:AA,DB!$G$5,Total!AA:AA,DB!$O$5,Total!AA:AA,DB!$G$9,Total!AA:AA,DB!$O$9,Total!AA:AA,$H$2)+COUNTIFS(Total!X:X,$E$3,Total!W:W,B6,Total!O:O,DB!$G$5,Total!AA:AA,DB!$O$5,Total!AA:AA,DB!$G$9,Total!AA:AA,DB!$O$9,Total!AA:AA,$H$2)+COUNTIFS(Total!X:X,$E$3,Total!W:W,B6,Total!AA:AA,DB!$G$5,Total!N:N,DB!$O$5,Total!AA:AA,DB!$G$9,Total!AA:AA,DB!$O$9,Total!AA:AA,$H$2)+COUNTIFS(Total!X:X,$E$3,Total!W:W,B6,Total!AA:AA,DB!$G$5,Total!AA:AA,DB!$O$5,Total!M:M,DB!$G$9,Total!AA:AA,DB!$O$9,Total!AA:AA,$H$2)+COUNTIFS(Total!X:X,$E$3,Total!W:W,B6,Total!AA:AA,DB!$G$5,Total!AA:AA,DB!$O$5,Total!AA:AA,DB!$G$9,Total!K:K,DB!$O$9,Total!AA:AA,$H$2)+COUNTIFS(Total!X:X,$E$3,Total!W:W,B6,Total!AA:AA,DB!$G$5,Total!AA:AA,DB!$O$5,Total!AA:AA,DB!$G$9,Total!AA:AA,DB!$O$9,Total!B:B,$H$2)+COUNTIFS(Total!X:X,$E$3,Total!W:W,B6,Total!O:O,DB!$G$5,Total!N:N,DB!$O$5,Total!M:M,DB!$G$9,Total!AA:AA,DB!$O$9,Total!AA:AA,$H$2)+COUNTIFS(Total!X:X,$E$3,Total!W:W,B6,Total!O:O,DB!$G$5,Total!N:N,DB!$O$5,Total!AA:AA,DB!$G$9,Total!K:K,DB!$O$9,Total!AA:AA,$H$2)+COUNTIFS(Total!X:X,$E$3,Total!W:W,B6,Total!O:O,DB!$G$5,Total!N:N,DB!$O$5,Total!AA:AA,DB!$G$9,Total!AA:AA,DB!$O$9,Total!B:B,$H$2)+COUNTIFS(Total!X:X,$E$3,Total!W:W,B6,Total!O:O,DB!$G$5,Total!AA:AA,DB!$O$5,Total!M:M,DB!$G$9,Total!K:K,DB!$O$9,Total!AA:AA,$H$2)+COUNTIFS(Total!X:X,$E$3,Total!W:W,B6,Total!O:O,DB!$G$5,Total!AA:AA,DB!$O$5,Total!M:M,DB!$G$9,Total!AA:AA,DB!$O$9,Total!B:B,$H$2)+COUNTIFS(Total!X:X,$E$3,Total!W:W,B6,Total!O:O,DB!$G$5,Total!AA:AA,DB!$O$5,Total!AA:AA,DB!$G$9,Total!K:K,DB!$O$9,Total!B:B,$H$2)+COUNTIFS(Total!X:X,$E$3,Total!W:W,B6,Total!AA:AA,DB!$G$5,Total!N:N,DB!$O$5,Total!M:M,DB!$G$9,Total!K:K,DB!$O$9,Total!AA:AA,$H$2)+COUNTIFS(Total!X:X,$E$3,Total!W:W,B6,Total!AA:AA,DB!$G$5,Total!N:N,DB!$O$5,Total!M:M,DB!$G$9,Total!AA:AA,DB!$O$9,Total!B:B,$H$2)+COUNTIFS(Total!X:X,$E$3,Total!W:W,B6,Total!AA:AA,DB!$G$5,Total!N:N,DB!$O$5,Total!AA:AA,DB!$G$9,Total!K:K,DB!$O$9,Total!B:B,$H$2)+COUNTIFS(Total!X:X,$E$3,Total!W:W,B6,Total!AA:AA,DB!$G$5,Total!AA:AA,DB!$O$5,Total!M:M,DB!$G$9,Total!K:K,DB!$O$9,Total!B:B,$H$2)+COUNTIFS(Total!X:X,$E$3,Total!W:W,B6,Total!O:O,DB!$G$5,Total!N:N,DB!$O$5,Total!AA:AA,DB!$G$9,Total!AA:AA,DB!$O$9,Total!AA:AA,$H$2)+COUNTIFS(Total!X:X,$E$3,Total!W:W,B6,Total!O:O,DB!$G$5,Total!AA:AA,DB!$O$5,Total!M:M,DB!$G$9,Total!AA:AA,DB!$O$9,Total!AA:AA,$H$2)+COUNTIFS(Total!X:X,$E$3,Total!W:W,B6,Total!O:O,DB!$G$5,Total!AA:AA,DB!$O$5,Total!AA:AA,DB!$G$9,Total!K:K,DB!$O$9,Total!AA:AA,$H$2)+COUNTIFS(Total!X:X,$E$3,Total!W:W,B6,Total!O:O,DB!$G$5,Total!AA:AA,DB!$O$5,Total!AA:AA,DB!$G$9,Total!AA:AA,DB!$O$9,Total!B:B,$H$2)+COUNTIFS(Total!X:X,$E$3,Total!W:W,B6,Total!AA:AA,DB!$G$5,Total!N:N,DB!$O$5,Total!M:M,DB!$G$9,Total!AA:AA,DB!$O$9,Total!AA:AA,$H$2)+COUNTIFS(Total!X:X,$E$3,Total!W:W,B6,Total!AA:AA,DB!$G$5,Total!N:N,DB!$O$5,Total!AA:AA,DB!$G$9,Total!K:K,DB!$O$9,Total!AA:AA,$H$2)+COUNTIFS(Total!X:X,$E$3,Total!W:W,B6,Total!AA:AA,DB!$G$5,Total!N:N,DB!$O$5,Total!AA:AA,DB!$G$9,Total!AA:AA,DB!$O$9,Total!B:B,$H$2)+COUNTIFS(Total!X:X,$E$3,Total!W:W,B6,Total!AA:AA,DB!$G$5,Total!AA:AA,DB!$O$5,Total!M:M,DB!$G$9,Total!K:K,DB!$O$9,Total!AA:AA,$H$2)+COUNTIFS(Total!X:X,$E$3,Total!W:W,B6,Total!AA:AA,DB!$G$5,Total!AA:AA,DB!$O$5,Total!M:M,DB!$G$9,Total!AA:AA,DB!$O$9,Total!B:B,$H$2)+COUNTIFS(Total!X:X,$E$3,Total!W:W,B6,Total!AA:AA,DB!$G$5,Total!AA:AA,DB!$O$5,Total!AA:AA,DB!$G$9,Total!K:K,DB!$O$9,Total!B:B,$H$2)+COUNTIFS(Total!X:X,$E$3,Total!W:W,B6,Total!AA:AA,DB!$G$5,Total!N:N,DB!$O$5,Total!M:M,DB!$G$9,Total!K:K,DB!$O$9,Total!B:B,$H$2)+COUNTIFS(Total!X:X,$E$3,Total!W:W,B6,Total!O:O,DB!$G$5,Total!AA:AA,DB!$O$5,Total!M:M,DB!$G$9,Total!K:K,DB!$O$9,Total!B:B,$H$2)+COUNTIFS(Total!X:X,$E$3,Total!W:W,B6,Total!O:O,DB!$G$5,Total!N:N,DB!$O$5,Total!AA:AA,DB!$G$9,Total!K:K,DB!$O$9,Total!B:B,$H$2)+COUNTIFS(Total!X:X,$E$3,Total!W:W,B6,Total!O:O,DB!$G$5,Total!N:N,DB!$O$5,Total!M:M,DB!$G$9,Total!AA:AA,DB!$O$9,Total!B:B,$H$2)+COUNTIFS(Total!X:X,$E$3,Total!W:W,B6,Total!O:O,DB!$G$5,Total!N:N,DB!$O$5,Total!M:M,DB!$G$9,Total!K:K,DB!$O$9,Total!AA:AA,$H$2)</f>
        <v>7</v>
      </c>
      <c r="F6" s="31">
        <f>COUNTIFS(Total!X:X,$F$3,Total!W:W,B6,Total!O:O,DB!$G$5,Total!N:N,DB!$O$5,Total!M:M,DB!$G$9,Total!K:K,DB!$O$9,Total!B:B,$H$2)+COUNTIFS(Total!X:X,$F$3,Total!W:W,B6,Total!AA:AA,DB!$G$5,Total!AA:AA,DB!$O$5,Total!AA:AA,DB!$G$9,Total!AA:AA,DB!$O$9,Total!AA:AA,$H$2)+COUNTIFS(Total!X:X,$F$3,Total!W:W,B6,Total!O:O,DB!$G$5,Total!AA:AA,DB!$O$5,Total!AA:AA,DB!$G$9,Total!AA:AA,DB!$O$9,Total!AA:AA,$H$2)+COUNTIFS(Total!X:X,$F$3,Total!W:W,B6,Total!AA:AA,DB!$G$5,Total!N:N,DB!$O$5,Total!AA:AA,DB!$G$9,Total!AA:AA,DB!$O$9,Total!AA:AA,$H$2)+COUNTIFS(Total!X:X,$F$3,Total!W:W,B6,Total!AA:AA,DB!$G$5,Total!AA:AA,DB!$O$5,Total!M:M,DB!$G$9,Total!AA:AA,DB!$O$9,Total!AA:AA,$H$2)+COUNTIFS(Total!X:X,$F$3,Total!W:W,B6,Total!AA:AA,DB!$G$5,Total!AA:AA,DB!$O$5,Total!AA:AA,DB!$G$9,Total!K:K,DB!$O$9,Total!AA:AA,$H$2)+COUNTIFS(Total!X:X,$F$3,Total!W:W,B6,Total!AA:AA,DB!$G$5,Total!AA:AA,DB!$O$5,Total!AA:AA,DB!$G$9,Total!AA:AA,DB!$O$9,Total!B:B,$H$2)+COUNTIFS(Total!X:X,$F$3,Total!W:W,B6,Total!O:O,DB!$G$5,Total!N:N,DB!$O$5,Total!M:M,DB!$G$9,Total!AA:AA,DB!$O$9,Total!AA:AA,$H$2)+COUNTIFS(Total!X:X,$F$3,Total!W:W,B6,Total!O:O,DB!$G$5,Total!N:N,DB!$O$5,Total!AA:AA,DB!$G$9,Total!K:K,DB!$O$9,Total!AA:AA,$H$2)+COUNTIFS(Total!X:X,$F$3,Total!W:W,B6,Total!O:O,DB!$G$5,Total!N:N,DB!$O$5,Total!AA:AA,DB!$G$9,Total!AA:AA,DB!$O$9,Total!B:B,$H$2)+COUNTIFS(Total!X:X,$F$3,Total!W:W,B6,Total!O:O,DB!$G$5,Total!AA:AA,DB!$O$5,Total!M:M,DB!$G$9,Total!K:K,DB!$O$9,Total!AA:AA,$H$2)+COUNTIFS(Total!X:X,$F$3,Total!W:W,B6,Total!O:O,DB!$G$5,Total!AA:AA,DB!$O$5,Total!M:M,DB!$G$9,Total!AA:AA,DB!$O$9,Total!B:B,$H$2)+COUNTIFS(Total!X:X,$F$3,Total!W:W,B6,Total!O:O,DB!$G$5,Total!AA:AA,DB!$O$5,Total!AA:AA,DB!$G$9,Total!K:K,DB!$O$9,Total!B:B,$H$2)+COUNTIFS(Total!X:X,$F$3,Total!W:W,B6,Total!AA:AA,DB!$G$5,Total!N:N,DB!$O$5,Total!M:M,DB!$G$9,Total!K:K,DB!$O$9,Total!AA:AA,$H$2)+COUNTIFS(Total!X:X,$F$3,Total!W:W,B6,Total!AA:AA,DB!$G$5,Total!N:N,DB!$O$5,Total!M:M,DB!$G$9,Total!AA:AA,DB!$O$9,Total!B:B,$H$2)+COUNTIFS(Total!X:X,$F$3,Total!W:W,B6,Total!AA:AA,DB!$G$5,Total!N:N,DB!$O$5,Total!AA:AA,DB!$G$9,Total!K:K,DB!$O$9,Total!B:B,$H$2)+COUNTIFS(Total!X:X,$F$3,Total!W:W,B6,Total!AA:AA,DB!$G$5,Total!AA:AA,DB!$O$5,Total!M:M,DB!$G$9,Total!K:K,DB!$O$9,Total!B:B,$H$2)+COUNTIFS(Total!X:X,$F$3,Total!W:W,B6,Total!O:O,DB!$G$5,Total!N:N,DB!$O$5,Total!AA:AA,DB!$G$9,Total!AA:AA,DB!$O$9,Total!AA:AA,$H$2)+COUNTIFS(Total!X:X,$F$3,Total!W:W,B6,Total!O:O,DB!$G$5,Total!AA:AA,DB!$O$5,Total!M:M,DB!$G$9,Total!AA:AA,DB!$O$9,Total!AA:AA,$H$2)+COUNTIFS(Total!X:X,$F$3,Total!W:W,B6,Total!O:O,DB!$G$5,Total!AA:AA,DB!$O$5,Total!AA:AA,DB!$G$9,Total!K:K,DB!$O$9,Total!AA:AA,$H$2)+COUNTIFS(Total!X:X,$F$3,Total!W:W,B6,Total!O:O,DB!$G$5,Total!AA:AA,DB!$O$5,Total!AA:AA,DB!$G$9,Total!AA:AA,DB!$O$9,Total!B:B,$H$2)+COUNTIFS(Total!X:X,$F$3,Total!W:W,B6,Total!AA:AA,DB!$G$5,Total!N:N,DB!$O$5,Total!M:M,DB!$G$9,Total!AA:AA,DB!$O$9,Total!AA:AA,$H$2)+COUNTIFS(Total!X:X,$F$3,Total!W:W,B6,Total!AA:AA,DB!$G$5,Total!N:N,DB!$O$5,Total!AA:AA,DB!$G$9,Total!K:K,DB!$O$9,Total!AA:AA,$H$2)+COUNTIFS(Total!X:X,$F$3,Total!W:W,B6,Total!AA:AA,DB!$G$5,Total!N:N,DB!$O$5,Total!AA:AA,DB!$G$9,Total!AA:AA,DB!$O$9,Total!B:B,$H$2)+COUNTIFS(Total!X:X,$F$3,Total!W:W,B6,Total!AA:AA,DB!$G$5,Total!AA:AA,DB!$O$5,Total!M:M,DB!$G$9,Total!K:K,DB!$O$9,Total!AA:AA,$H$2)+COUNTIFS(Total!X:X,$F$3,Total!W:W,B6,Total!AA:AA,DB!$G$5,Total!AA:AA,DB!$O$5,Total!M:M,DB!$G$9,Total!AA:AA,DB!$O$9,Total!B:B,$H$2)+COUNTIFS(Total!X:X,$F$3,Total!W:W,B6,Total!AA:AA,DB!$G$5,Total!AA:AA,DB!$O$5,Total!AA:AA,DB!$G$9,Total!K:K,DB!$O$9,Total!B:B,$H$2)+COUNTIFS(Total!X:X,$F$3,Total!W:W,B6,Total!AA:AA,DB!$G$5,Total!N:N,DB!$O$5,Total!M:M,DB!$G$9,Total!K:K,DB!$O$9,Total!B:B,$H$2)+COUNTIFS(Total!X:X,$F$3,Total!W:W,B6,Total!O:O,DB!$G$5,Total!AA:AA,DB!$O$5,Total!M:M,DB!$G$9,Total!K:K,DB!$O$9,Total!B:B,$H$2)+COUNTIFS(Total!X:X,$F$3,Total!W:W,B6,Total!O:O,DB!$G$5,Total!N:N,DB!$O$5,Total!AA:AA,DB!$G$9,Total!K:K,DB!$O$9,Total!B:B,$H$2)+COUNTIFS(Total!X:X,$F$3,Total!W:W,B6,Total!O:O,DB!$G$5,Total!N:N,DB!$O$5,Total!M:M,DB!$G$9,Total!AA:AA,DB!$O$9,Total!B:B,$H$2)+COUNTIFS(Total!X:X,$F$3,Total!W:W,B6,Total!O:O,DB!$G$5,Total!N:N,DB!$O$5,Total!M:M,DB!$G$9,Total!K:K,DB!$O$9,Total!AA:AA,$H$2)</f>
        <v>0</v>
      </c>
      <c r="G6" s="31">
        <f>COUNTIFS(Total!X:X,$G$3,Total!W:W,B6,Total!O:O,DB!$G$5,Total!N:N,DB!$O$5,Total!M:M,DB!$G$9,Total!K:K,DB!$O$9,Total!B:B,$H$2)+COUNTIFS(Total!X:X,$G$3,Total!W:W,B6,Total!AA:AA,DB!$G$5,Total!AA:AA,DB!$O$5,Total!AA:AA,DB!$G$9,Total!AA:AA,DB!$O$9,Total!AA:AA,$H$2)+COUNTIFS(Total!X:X,$G$3,Total!W:W,B6,Total!O:O,DB!$G$5,Total!AA:AA,DB!$O$5,Total!AA:AA,DB!$G$9,Total!AA:AA,DB!$O$9,Total!AA:AA,$H$2)+COUNTIFS(Total!X:X,$G$3,Total!W:W,B6,Total!AA:AA,DB!$G$5,Total!N:N,DB!$O$5,Total!AA:AA,DB!$G$9,Total!AA:AA,DB!$O$9,Total!AA:AA,$H$2)+COUNTIFS(Total!X:X,$G$3,Total!W:W,B6,Total!AA:AA,DB!$G$5,Total!AA:AA,DB!$O$5,Total!M:M,DB!$G$9,Total!AA:AA,DB!$O$9,Total!AA:AA,$H$2)+COUNTIFS(Total!X:X,$G$3,Total!W:W,B6,Total!AA:AA,DB!$G$5,Total!AA:AA,DB!$O$5,Total!AA:AA,DB!$G$9,Total!K:K,DB!$O$9,Total!AA:AA,$H$2)+COUNTIFS(Total!X:X,$G$3,Total!W:W,B6,Total!AA:AA,DB!$G$5,Total!AA:AA,DB!$O$5,Total!AA:AA,DB!$G$9,Total!AA:AA,DB!$O$9,Total!B:B,$H$2)+COUNTIFS(Total!X:X,$G$3,Total!W:W,B6,Total!O:O,DB!$G$5,Total!N:N,DB!$O$5,Total!M:M,DB!$G$9,Total!AA:AA,DB!$O$9,Total!AA:AA,$H$2)+COUNTIFS(Total!X:X,$G$3,Total!W:W,B6,Total!O:O,DB!$G$5,Total!N:N,DB!$O$5,Total!AA:AA,DB!$G$9,Total!K:K,DB!$O$9,Total!AA:AA,$H$2)+COUNTIFS(Total!X:X,$G$3,Total!W:W,B6,Total!O:O,DB!$G$5,Total!N:N,DB!$O$5,Total!AA:AA,DB!$G$9,Total!AA:AA,DB!$O$9,Total!B:B,$H$2)+COUNTIFS(Total!X:X,$G$3,Total!W:W,B6,Total!O:O,DB!$G$5,Total!AA:AA,DB!$O$5,Total!M:M,DB!$G$9,Total!K:K,DB!$O$9,Total!AA:AA,$H$2)+COUNTIFS(Total!X:X,$G$3,Total!W:W,B6,Total!O:O,DB!$G$5,Total!AA:AA,DB!$O$5,Total!M:M,DB!$G$9,Total!AA:AA,DB!$O$9,Total!B:B,$H$2)+COUNTIFS(Total!X:X,$G$3,Total!W:W,B6,Total!O:O,DB!$G$5,Total!AA:AA,DB!$O$5,Total!AA:AA,DB!$G$9,Total!K:K,DB!$O$9,Total!B:B,$H$2)+COUNTIFS(Total!X:X,$G$3,Total!W:W,B6,Total!AA:AA,DB!$G$5,Total!N:N,DB!$O$5,Total!M:M,DB!$G$9,Total!K:K,DB!$O$9,Total!AA:AA,$H$2)+COUNTIFS(Total!X:X,$G$3,Total!W:W,B6,Total!AA:AA,DB!$G$5,Total!N:N,DB!$O$5,Total!M:M,DB!$G$9,Total!AA:AA,DB!$O$9,Total!B:B,$H$2)+COUNTIFS(Total!X:X,$G$3,Total!W:W,B6,Total!AA:AA,DB!$G$5,Total!N:N,DB!$O$5,Total!AA:AA,DB!$G$9,Total!K:K,DB!$O$9,Total!B:B,$H$2)+COUNTIFS(Total!X:X,$G$3,Total!W:W,B6,Total!AA:AA,DB!$G$5,Total!AA:AA,DB!$O$5,Total!M:M,DB!$G$9,Total!K:K,DB!$O$9,Total!B:B,$H$2)+COUNTIFS(Total!X:X,$G$3,Total!W:W,B6,Total!O:O,DB!$G$5,Total!N:N,DB!$O$5,Total!AA:AA,DB!$G$9,Total!AA:AA,DB!$O$9,Total!AA:AA,$H$2)+COUNTIFS(Total!X:X,$G$3,Total!W:W,B6,Total!O:O,DB!$G$5,Total!AA:AA,DB!$O$5,Total!M:M,DB!$G$9,Total!AA:AA,DB!$O$9,Total!AA:AA,$H$2)+COUNTIFS(Total!X:X,$G$3,Total!W:W,B6,Total!O:O,DB!$G$5,Total!AA:AA,DB!$O$5,Total!AA:AA,DB!$G$9,Total!K:K,DB!$O$9,Total!AA:AA,$H$2)+COUNTIFS(Total!X:X,$G$3,Total!W:W,B6,Total!O:O,DB!$G$5,Total!AA:AA,DB!$O$5,Total!AA:AA,DB!$G$9,Total!AA:AA,DB!$O$9,Total!B:B,$H$2)+COUNTIFS(Total!X:X,$G$3,Total!W:W,B6,Total!AA:AA,DB!$G$5,Total!N:N,DB!$O$5,Total!M:M,DB!$G$9,Total!AA:AA,DB!$O$9,Total!AA:AA,$H$2)+COUNTIFS(Total!X:X,$G$3,Total!W:W,B6,Total!AA:AA,DB!$G$5,Total!N:N,DB!$O$5,Total!AA:AA,DB!$G$9,Total!K:K,DB!$O$9,Total!AA:AA,$H$2)+COUNTIFS(Total!X:X,$G$3,Total!W:W,B6,Total!AA:AA,DB!$G$5,Total!N:N,DB!$O$5,Total!AA:AA,DB!$G$9,Total!AA:AA,DB!$O$9,Total!B:B,$H$2)+COUNTIFS(Total!X:X,$G$3,Total!W:W,B6,Total!AA:AA,DB!$G$5,Total!AA:AA,DB!$O$5,Total!M:M,DB!$G$9,Total!K:K,DB!$O$9,Total!AA:AA,$H$2)+COUNTIFS(Total!X:X,$G$3,Total!W:W,B6,Total!AA:AA,DB!$G$5,Total!AA:AA,DB!$O$5,Total!M:M,DB!$G$9,Total!AA:AA,DB!$O$9,Total!B:B,$H$2)+COUNTIFS(Total!X:X,$G$3,Total!W:W,B6,Total!AA:AA,DB!$G$5,Total!AA:AA,DB!$O$5,Total!AA:AA,DB!$G$9,Total!K:K,DB!$O$9,Total!B:B,$H$2)+COUNTIFS(Total!X:X,$G$3,Total!W:W,B6,Total!AA:AA,DB!$G$5,Total!N:N,DB!$O$5,Total!M:M,DB!$G$9,Total!K:K,DB!$O$9,Total!B:B,$H$2)+COUNTIFS(Total!X:X,$G$3,Total!W:W,B6,Total!O:O,DB!$G$5,Total!AA:AA,DB!$O$5,Total!M:M,DB!$G$9,Total!K:K,DB!$O$9,Total!B:B,$H$2)+COUNTIFS(Total!X:X,$G$3,Total!W:W,B6,Total!O:O,DB!$G$5,Total!N:N,DB!$O$5,Total!AA:AA,DB!$G$9,Total!K:K,DB!$O$9,Total!B:B,$H$2)+COUNTIFS(Total!X:X,$G$3,Total!W:W,B6,Total!O:O,DB!$G$5,Total!N:N,DB!$O$5,Total!M:M,DB!$G$9,Total!AA:AA,DB!$O$9,Total!B:B,$H$2)+COUNTIFS(Total!X:X,$G$3,Total!W:W,B6,Total!O:O,DB!$G$5,Total!N:N,DB!$O$5,Total!M:M,DB!$G$9,Total!K:K,DB!$O$9,Total!AA:AA,$H$2)</f>
        <v>273</v>
      </c>
      <c r="H6" s="31">
        <f>COUNTIFS(Total!X:X,$H$3,Total!W:W,B6,Total!O:O,DB!$G$5,Total!N:N,DB!$O$5,Total!M:M,DB!$G$9,Total!K:K,DB!$O$9,Total!B:B,$H$2)+COUNTIFS(Total!X:X,$H$3,Total!W:W,B6,Total!AA:AA,DB!$G$5,Total!AA:AA,DB!$O$5,Total!AA:AA,DB!$G$9,Total!AA:AA,DB!$O$9,Total!AA:AA,$H$2)+COUNTIFS(Total!X:X,$H$3,Total!W:W,B6,Total!O:O,DB!$G$5,Total!AA:AA,DB!$O$5,Total!AA:AA,DB!$G$9,Total!AA:AA,DB!$O$9,Total!AA:AA,$H$2)+COUNTIFS(Total!X:X,$H$3,Total!W:W,B6,Total!AA:AA,DB!$G$5,Total!N:N,DB!$O$5,Total!AA:AA,DB!$G$9,Total!AA:AA,DB!$O$9,Total!AA:AA,$H$2)+COUNTIFS(Total!X:X,$H$3,Total!W:W,B6,Total!AA:AA,DB!$G$5,Total!AA:AA,DB!$O$5,Total!M:M,DB!$G$9,Total!AA:AA,DB!$O$9,Total!AA:AA,$H$2)+COUNTIFS(Total!X:X,$H$3,Total!W:W,B6,Total!AA:AA,DB!$G$5,Total!AA:AA,DB!$O$5,Total!AA:AA,DB!$G$9,Total!K:K,DB!$O$9,Total!AA:AA,$H$2)+COUNTIFS(Total!X:X,$H$3,Total!W:W,B6,Total!AA:AA,DB!$G$5,Total!AA:AA,DB!$O$5,Total!AA:AA,DB!$G$9,Total!AA:AA,DB!$O$9,Total!B:B,$H$2)+COUNTIFS(Total!X:X,$H$3,Total!W:W,B6,Total!O:O,DB!$G$5,Total!N:N,DB!$O$5,Total!M:M,DB!$G$9,Total!AA:AA,DB!$O$9,Total!AA:AA,$H$2)+COUNTIFS(Total!X:X,$H$3,Total!W:W,B6,Total!O:O,DB!$G$5,Total!N:N,DB!$O$5,Total!AA:AA,DB!$G$9,Total!K:K,DB!$O$9,Total!AA:AA,$H$2)+COUNTIFS(Total!X:X,$H$3,Total!W:W,B6,Total!O:O,DB!$G$5,Total!N:N,DB!$O$5,Total!AA:AA,DB!$G$9,Total!AA:AA,DB!$O$9,Total!B:B,$H$2)+COUNTIFS(Total!X:X,$H$3,Total!W:W,B6,Total!O:O,DB!$G$5,Total!AA:AA,DB!$O$5,Total!M:M,DB!$G$9,Total!K:K,DB!$O$9,Total!AA:AA,$H$2)+COUNTIFS(Total!X:X,$H$3,Total!W:W,B6,Total!O:O,DB!$G$5,Total!AA:AA,DB!$O$5,Total!M:M,DB!$G$9,Total!AA:AA,DB!$O$9,Total!B:B,$H$2)+COUNTIFS(Total!X:X,$H$3,Total!W:W,B6,Total!O:O,DB!$G$5,Total!AA:AA,DB!$O$5,Total!AA:AA,DB!$G$9,Total!K:K,DB!$O$9,Total!B:B,$H$2)+COUNTIFS(Total!X:X,$H$3,Total!W:W,B6,Total!AA:AA,DB!$G$5,Total!N:N,DB!$O$5,Total!M:M,DB!$G$9,Total!K:K,DB!$O$9,Total!AA:AA,$H$2)+COUNTIFS(Total!X:X,$H$3,Total!W:W,B6,Total!AA:AA,DB!$G$5,Total!N:N,DB!$O$5,Total!M:M,DB!$G$9,Total!AA:AA,DB!$O$9,Total!B:B,$H$2)+COUNTIFS(Total!X:X,$H$3,Total!W:W,B6,Total!AA:AA,DB!$G$5,Total!N:N,DB!$O$5,Total!AA:AA,DB!$G$9,Total!K:K,DB!$O$9,Total!B:B,$H$2)+COUNTIFS(Total!X:X,$H$3,Total!W:W,B6,Total!AA:AA,DB!$G$5,Total!AA:AA,DB!$O$5,Total!M:M,DB!$G$9,Total!K:K,DB!$O$9,Total!B:B,$H$2)+COUNTIFS(Total!X:X,$H$3,Total!W:W,B6,Total!O:O,DB!$G$5,Total!N:N,DB!$O$5,Total!AA:AA,DB!$G$9,Total!AA:AA,DB!$O$9,Total!AA:AA,$H$2)+COUNTIFS(Total!X:X,$H$3,Total!W:W,B6,Total!O:O,DB!$G$5,Total!AA:AA,DB!$O$5,Total!M:M,DB!$G$9,Total!AA:AA,DB!$O$9,Total!AA:AA,$H$2)+COUNTIFS(Total!X:X,$H$3,Total!W:W,B6,Total!O:O,DB!$G$5,Total!AA:AA,DB!$O$5,Total!AA:AA,DB!$G$9,Total!K:K,DB!$O$9,Total!AA:AA,$H$2)+COUNTIFS(Total!X:X,$H$3,Total!W:W,B6,Total!O:O,DB!$G$5,Total!AA:AA,DB!$O$5,Total!AA:AA,DB!$G$9,Total!AA:AA,DB!$O$9,Total!B:B,$H$2)+COUNTIFS(Total!X:X,$H$3,Total!W:W,B6,Total!AA:AA,DB!$G$5,Total!N:N,DB!$O$5,Total!M:M,DB!$G$9,Total!AA:AA,DB!$O$9,Total!AA:AA,$H$2)+COUNTIFS(Total!X:X,$H$3,Total!W:W,B6,Total!AA:AA,DB!$G$5,Total!N:N,DB!$O$5,Total!AA:AA,DB!$G$9,Total!K:K,DB!$O$9,Total!AA:AA,$H$2)+COUNTIFS(Total!X:X,$H$3,Total!W:W,B6,Total!AA:AA,DB!$G$5,Total!N:N,DB!$O$5,Total!AA:AA,DB!$G$9,Total!AA:AA,DB!$O$9,Total!B:B,$H$2)+COUNTIFS(Total!X:X,$H$3,Total!W:W,B6,Total!AA:AA,DB!$G$5,Total!AA:AA,DB!$O$5,Total!M:M,DB!$G$9,Total!K:K,DB!$O$9,Total!AA:AA,$H$2)+COUNTIFS(Total!X:X,$H$3,Total!W:W,B6,Total!AA:AA,DB!$G$5,Total!AA:AA,DB!$O$5,Total!M:M,DB!$G$9,Total!AA:AA,DB!$O$9,Total!B:B,$H$2)+COUNTIFS(Total!X:X,$H$3,Total!W:W,B6,Total!AA:AA,DB!$G$5,Total!AA:AA,DB!$O$5,Total!AA:AA,DB!$G$9,Total!K:K,DB!$O$9,Total!B:B,$H$2)+COUNTIFS(Total!X:X,$H$3,Total!W:W,B6,Total!AA:AA,DB!$G$5,Total!N:N,DB!$O$5,Total!M:M,DB!$G$9,Total!K:K,DB!$O$9,Total!B:B,$H$2)+COUNTIFS(Total!X:X,$H$3,Total!W:W,B6,Total!O:O,DB!$G$5,Total!AA:AA,DB!$O$5,Total!M:M,DB!$G$9,Total!K:K,DB!$O$9,Total!B:B,$H$2)+COUNTIFS(Total!X:X,$H$3,Total!W:W,B6,Total!O:O,DB!$G$5,Total!N:N,DB!$O$5,Total!AA:AA,DB!$G$9,Total!K:K,DB!$O$9,Total!B:B,$H$2)+COUNTIFS(Total!X:X,$H$3,Total!W:W,B6,Total!O:O,DB!$G$5,Total!N:N,DB!$O$5,Total!M:M,DB!$G$9,Total!AA:AA,DB!$O$9,Total!B:B,$H$2)+COUNTIFS(Total!X:X,$H$3,Total!W:W,B6,Total!O:O,DB!$G$5,Total!N:N,DB!$O$5,Total!M:M,DB!$G$9,Total!K:K,DB!$O$9,Total!AA:AA,$H$2)</f>
        <v>6</v>
      </c>
      <c r="I6" s="31">
        <f>COUNTIFS(Total!X:X,$I$3,Total!W:W,B6,Total!O:O,DB!$G$5,Total!N:N,DB!$O$5,Total!M:M,DB!$G$9,Total!K:K,DB!$O$9,Total!B:B,$H$2)+COUNTIFS(Total!X:X,$I$3,Total!W:W,B6,Total!AA:AA,DB!$G$5,Total!AA:AA,DB!$O$5,Total!AA:AA,DB!$G$9,Total!AA:AA,DB!$O$9,Total!AA:AA,$H$2)+COUNTIFS(Total!X:X,$I$3,Total!W:W,B6,Total!O:O,DB!$G$5,Total!AA:AA,DB!$O$5,Total!AA:AA,DB!$G$9,Total!AA:AA,DB!$O$9,Total!AA:AA,$H$2)+COUNTIFS(Total!X:X,$I$3,Total!W:W,B6,Total!AA:AA,DB!$G$5,Total!N:N,DB!$O$5,Total!AA:AA,DB!$G$9,Total!AA:AA,DB!$O$9,Total!AA:AA,$H$2)+COUNTIFS(Total!X:X,$I$3,Total!W:W,B6,Total!AA:AA,DB!$G$5,Total!AA:AA,DB!$O$5,Total!M:M,DB!$G$9,Total!AA:AA,DB!$O$9,Total!AA:AA,$H$2)+COUNTIFS(Total!X:X,$I$3,Total!W:W,B6,Total!AA:AA,DB!$G$5,Total!AA:AA,DB!$O$5,Total!AA:AA,DB!$G$9,Total!K:K,DB!$O$9,Total!AA:AA,$H$2)+COUNTIFS(Total!X:X,$I$3,Total!W:W,B6,Total!AA:AA,DB!$G$5,Total!AA:AA,DB!$O$5,Total!AA:AA,DB!$G$9,Total!AA:AA,DB!$O$9,Total!B:B,$H$2)+COUNTIFS(Total!X:X,$I$3,Total!W:W,B6,Total!O:O,DB!$G$5,Total!N:N,DB!$O$5,Total!M:M,DB!$G$9,Total!AA:AA,DB!$O$9,Total!AA:AA,$H$2)+COUNTIFS(Total!X:X,$I$3,Total!W:W,B6,Total!O:O,DB!$G$5,Total!N:N,DB!$O$5,Total!AA:AA,DB!$G$9,Total!K:K,DB!$O$9,Total!AA:AA,$H$2)+COUNTIFS(Total!X:X,$I$3,Total!W:W,B6,Total!O:O,DB!$G$5,Total!N:N,DB!$O$5,Total!AA:AA,DB!$G$9,Total!AA:AA,DB!$O$9,Total!B:B,$H$2)+COUNTIFS(Total!X:X,$I$3,Total!W:W,B6,Total!O:O,DB!$G$5,Total!AA:AA,DB!$O$5,Total!M:M,DB!$G$9,Total!K:K,DB!$O$9,Total!AA:AA,$H$2)+COUNTIFS(Total!X:X,$I$3,Total!W:W,B6,Total!O:O,DB!$G$5,Total!AA:AA,DB!$O$5,Total!M:M,DB!$G$9,Total!AA:AA,DB!$O$9,Total!B:B,$H$2)+COUNTIFS(Total!X:X,$I$3,Total!W:W,B6,Total!O:O,DB!$G$5,Total!AA:AA,DB!$O$5,Total!AA:AA,DB!$G$9,Total!K:K,DB!$O$9,Total!B:B,$H$2)+COUNTIFS(Total!X:X,$I$3,Total!W:W,B6,Total!AA:AA,DB!$G$5,Total!N:N,DB!$O$5,Total!M:M,DB!$G$9,Total!K:K,DB!$O$9,Total!AA:AA,$H$2)+COUNTIFS(Total!X:X,$I$3,Total!W:W,B6,Total!AA:AA,DB!$G$5,Total!N:N,DB!$O$5,Total!M:M,DB!$G$9,Total!AA:AA,DB!$O$9,Total!B:B,$H$2)+COUNTIFS(Total!X:X,$I$3,Total!W:W,B6,Total!AA:AA,DB!$G$5,Total!N:N,DB!$O$5,Total!AA:AA,DB!$G$9,Total!K:K,DB!$O$9,Total!B:B,$H$2)+COUNTIFS(Total!X:X,$I$3,Total!W:W,B6,Total!AA:AA,DB!$G$5,Total!AA:AA,DB!$O$5,Total!M:M,DB!$G$9,Total!K:K,DB!$O$9,Total!B:B,$H$2)+COUNTIFS(Total!X:X,$I$3,Total!W:W,B6,Total!O:O,DB!$G$5,Total!N:N,DB!$O$5,Total!AA:AA,DB!$G$9,Total!AA:AA,DB!$O$9,Total!AA:AA,$H$2)+COUNTIFS(Total!X:X,$I$3,Total!W:W,B6,Total!O:O,DB!$G$5,Total!AA:AA,DB!$O$5,Total!M:M,DB!$G$9,Total!AA:AA,DB!$O$9,Total!AA:AA,$H$2)+COUNTIFS(Total!X:X,$I$3,Total!W:W,B6,Total!O:O,DB!$G$5,Total!AA:AA,DB!$O$5,Total!AA:AA,DB!$G$9,Total!K:K,DB!$O$9,Total!AA:AA,$H$2)+COUNTIFS(Total!X:X,$I$3,Total!W:W,B6,Total!O:O,DB!$G$5,Total!AA:AA,DB!$O$5,Total!AA:AA,DB!$G$9,Total!AA:AA,DB!$O$9,Total!B:B,$H$2)+COUNTIFS(Total!X:X,$I$3,Total!W:W,B6,Total!AA:AA,DB!$G$5,Total!N:N,DB!$O$5,Total!M:M,DB!$G$9,Total!AA:AA,DB!$O$9,Total!AA:AA,$H$2)+COUNTIFS(Total!X:X,$I$3,Total!W:W,B6,Total!AA:AA,DB!$G$5,Total!N:N,DB!$O$5,Total!AA:AA,DB!$G$9,Total!K:K,DB!$O$9,Total!AA:AA,$H$2)+COUNTIFS(Total!X:X,$I$3,Total!W:W,B6,Total!AA:AA,DB!$G$5,Total!N:N,DB!$O$5,Total!AA:AA,DB!$G$9,Total!AA:AA,DB!$O$9,Total!B:B,$H$2)+COUNTIFS(Total!X:X,$I$3,Total!W:W,B6,Total!AA:AA,DB!$G$5,Total!AA:AA,DB!$O$5,Total!M:M,DB!$G$9,Total!K:K,DB!$O$9,Total!AA:AA,$H$2)+COUNTIFS(Total!X:X,$I$3,Total!W:W,B6,Total!AA:AA,DB!$G$5,Total!AA:AA,DB!$O$5,Total!M:M,DB!$G$9,Total!AA:AA,DB!$O$9,Total!B:B,$H$2)+COUNTIFS(Total!X:X,$I$3,Total!W:W,B6,Total!AA:AA,DB!$G$5,Total!AA:AA,DB!$O$5,Total!AA:AA,DB!$G$9,Total!K:K,DB!$O$9,Total!B:B,$H$2)+COUNTIFS(Total!X:X,$I$3,Total!W:W,B6,Total!AA:AA,DB!$G$5,Total!N:N,DB!$O$5,Total!M:M,DB!$G$9,Total!K:K,DB!$O$9,Total!B:B,$H$2)+COUNTIFS(Total!X:X,$I$3,Total!W:W,B6,Total!O:O,DB!$G$5,Total!AA:AA,DB!$O$5,Total!M:M,DB!$G$9,Total!K:K,DB!$O$9,Total!B:B,$H$2)+COUNTIFS(Total!X:X,$I$3,Total!W:W,B6,Total!O:O,DB!$G$5,Total!N:N,DB!$O$5,Total!AA:AA,DB!$G$9,Total!K:K,DB!$O$9,Total!B:B,$H$2)+COUNTIFS(Total!X:X,$I$3,Total!W:W,B6,Total!O:O,DB!$G$5,Total!N:N,DB!$O$5,Total!M:M,DB!$G$9,Total!AA:AA,DB!$O$9,Total!B:B,$H$2)+COUNTIFS(Total!X:X,$I$3,Total!W:W,B6,Total!O:O,DB!$G$5,Total!N:N,DB!$O$5,Total!M:M,DB!$G$9,Total!K:K,DB!$O$9,Total!AA:AA,$H$2)</f>
        <v>3</v>
      </c>
      <c r="J6" s="31">
        <f>COUNTIFS(Total!X:X,$J$3,Total!W:W,B6,Total!O:O,DB!$G$5,Total!N:N,DB!$O$5,Total!M:M,DB!$G$9,Total!K:K,DB!$O$9,Total!B:B,$H$2)+COUNTIFS(Total!X:X,$J$3,Total!W:W,B6,Total!AA:AA,DB!$G$5,Total!AA:AA,DB!$O$5,Total!AA:AA,DB!$G$9,Total!AA:AA,DB!$O$9,Total!AA:AA,$H$2)+COUNTIFS(Total!X:X,$J$3,Total!W:W,B6,Total!O:O,DB!$G$5,Total!AA:AA,DB!$O$5,Total!AA:AA,DB!$G$9,Total!AA:AA,DB!$O$9,Total!AA:AA,$H$2)+COUNTIFS(Total!X:X,$J$3,Total!W:W,B6,Total!AA:AA,DB!$G$5,Total!N:N,DB!$O$5,Total!AA:AA,DB!$G$9,Total!AA:AA,DB!$O$9,Total!AA:AA,$H$2)+COUNTIFS(Total!X:X,$J$3,Total!W:W,B6,Total!AA:AA,DB!$G$5,Total!AA:AA,DB!$O$5,Total!M:M,DB!$G$9,Total!AA:AA,DB!$O$9,Total!AA:AA,$H$2)+COUNTIFS(Total!X:X,$J$3,Total!W:W,B6,Total!AA:AA,DB!$G$5,Total!AA:AA,DB!$O$5,Total!AA:AA,DB!$G$9,Total!K:K,DB!$O$9,Total!AA:AA,$H$2)+COUNTIFS(Total!X:X,$J$3,Total!W:W,B6,Total!AA:AA,DB!$G$5,Total!AA:AA,DB!$O$5,Total!AA:AA,DB!$G$9,Total!AA:AA,DB!$O$9,Total!B:B,$H$2)+COUNTIFS(Total!X:X,$J$3,Total!W:W,B6,Total!O:O,DB!$G$5,Total!N:N,DB!$O$5,Total!M:M,DB!$G$9,Total!AA:AA,DB!$O$9,Total!AA:AA,$H$2)+COUNTIFS(Total!X:X,$J$3,Total!W:W,B6,Total!O:O,DB!$G$5,Total!N:N,DB!$O$5,Total!AA:AA,DB!$G$9,Total!K:K,DB!$O$9,Total!AA:AA,$H$2)+COUNTIFS(Total!X:X,$J$3,Total!W:W,B6,Total!O:O,DB!$G$5,Total!N:N,DB!$O$5,Total!AA:AA,DB!$G$9,Total!AA:AA,DB!$O$9,Total!B:B,$H$2)+COUNTIFS(Total!X:X,$J$3,Total!W:W,B6,Total!O:O,DB!$G$5,Total!AA:AA,DB!$O$5,Total!M:M,DB!$G$9,Total!K:K,DB!$O$9,Total!AA:AA,$H$2)+COUNTIFS(Total!X:X,$J$3,Total!W:W,B6,Total!O:O,DB!$G$5,Total!AA:AA,DB!$O$5,Total!M:M,DB!$G$9,Total!AA:AA,DB!$O$9,Total!B:B,$H$2)+COUNTIFS(Total!X:X,$J$3,Total!W:W,B6,Total!O:O,DB!$G$5,Total!AA:AA,DB!$O$5,Total!AA:AA,DB!$G$9,Total!K:K,DB!$O$9,Total!B:B,$H$2)+COUNTIFS(Total!X:X,$J$3,Total!W:W,B6,Total!AA:AA,DB!$G$5,Total!N:N,DB!$O$5,Total!M:M,DB!$G$9,Total!K:K,DB!$O$9,Total!AA:AA,$H$2)+COUNTIFS(Total!X:X,$J$3,Total!W:W,B6,Total!AA:AA,DB!$G$5,Total!N:N,DB!$O$5,Total!M:M,DB!$G$9,Total!AA:AA,DB!$O$9,Total!B:B,$H$2)+COUNTIFS(Total!X:X,$J$3,Total!W:W,B6,Total!AA:AA,DB!$G$5,Total!N:N,DB!$O$5,Total!AA:AA,DB!$G$9,Total!K:K,DB!$O$9,Total!B:B,$H$2)+COUNTIFS(Total!X:X,$J$3,Total!W:W,B6,Total!AA:AA,DB!$G$5,Total!AA:AA,DB!$O$5,Total!M:M,DB!$G$9,Total!K:K,DB!$O$9,Total!B:B,$H$2)+COUNTIFS(Total!X:X,$J$3,Total!W:W,B6,Total!O:O,DB!$G$5,Total!N:N,DB!$O$5,Total!AA:AA,DB!$G$9,Total!AA:AA,DB!$O$9,Total!AA:AA,$H$2)+COUNTIFS(Total!X:X,$J$3,Total!W:W,B6,Total!O:O,DB!$G$5,Total!AA:AA,DB!$O$5,Total!M:M,DB!$G$9,Total!AA:AA,DB!$O$9,Total!AA:AA,$H$2)+COUNTIFS(Total!X:X,$J$3,Total!W:W,B6,Total!O:O,DB!$G$5,Total!AA:AA,DB!$O$5,Total!AA:AA,DB!$G$9,Total!K:K,DB!$O$9,Total!AA:AA,$H$2)+COUNTIFS(Total!X:X,$J$3,Total!W:W,B6,Total!O:O,DB!$G$5,Total!AA:AA,DB!$O$5,Total!AA:AA,DB!$G$9,Total!AA:AA,DB!$O$9,Total!B:B,$H$2)+COUNTIFS(Total!X:X,$J$3,Total!W:W,B6,Total!AA:AA,DB!$G$5,Total!N:N,DB!$O$5,Total!M:M,DB!$G$9,Total!AA:AA,DB!$O$9,Total!AA:AA,$H$2)+COUNTIFS(Total!X:X,$J$3,Total!W:W,B6,Total!AA:AA,DB!$G$5,Total!N:N,DB!$O$5,Total!AA:AA,DB!$G$9,Total!K:K,DB!$O$9,Total!AA:AA,$H$2)+COUNTIFS(Total!X:X,$J$3,Total!W:W,B6,Total!AA:AA,DB!$G$5,Total!N:N,DB!$O$5,Total!AA:AA,DB!$G$9,Total!AA:AA,DB!$O$9,Total!B:B,$H$2)+COUNTIFS(Total!X:X,$J$3,Total!W:W,B6,Total!AA:AA,DB!$G$5,Total!AA:AA,DB!$O$5,Total!M:M,DB!$G$9,Total!K:K,DB!$O$9,Total!AA:AA,$H$2)+COUNTIFS(Total!X:X,$J$3,Total!W:W,B6,Total!AA:AA,DB!$G$5,Total!AA:AA,DB!$O$5,Total!M:M,DB!$G$9,Total!AA:AA,DB!$O$9,Total!B:B,$H$2)+COUNTIFS(Total!X:X,$J$3,Total!W:W,B6,Total!AA:AA,DB!$G$5,Total!AA:AA,DB!$O$5,Total!AA:AA,DB!$G$9,Total!K:K,DB!$O$9,Total!B:B,$H$2)+COUNTIFS(Total!X:X,$J$3,Total!W:W,B6,Total!AA:AA,DB!$G$5,Total!N:N,DB!$O$5,Total!M:M,DB!$G$9,Total!K:K,DB!$O$9,Total!B:B,$H$2)+COUNTIFS(Total!X:X,$J$3,Total!W:W,B6,Total!O:O,DB!$G$5,Total!AA:AA,DB!$O$5,Total!M:M,DB!$G$9,Total!K:K,DB!$O$9,Total!B:B,$H$2)+COUNTIFS(Total!X:X,$J$3,Total!W:W,B6,Total!O:O,DB!$G$5,Total!N:N,DB!$O$5,Total!AA:AA,DB!$G$9,Total!K:K,DB!$O$9,Total!B:B,$H$2)+COUNTIFS(Total!X:X,$J$3,Total!W:W,B6,Total!O:O,DB!$G$5,Total!N:N,DB!$O$5,Total!M:M,DB!$G$9,Total!AA:AA,DB!$O$9,Total!B:B,$H$2)+COUNTIFS(Total!X:X,$J$3,Total!W:W,B6,Total!O:O,DB!$G$5,Total!N:N,DB!$O$5,Total!M:M,DB!$G$9,Total!K:K,DB!$O$9,Total!AA:AA,$H$2)</f>
        <v>4</v>
      </c>
      <c r="K6" s="31">
        <f>COUNTIFS(Total!X:X,$K$3,Total!W:W,B6,Total!O:O,DB!$G$5,Total!N:N,DB!$O$5,Total!M:M,DB!$G$9,Total!K:K,DB!$O$9,Total!B:B,$H$2)+COUNTIFS(Total!X:X,$K$3,Total!W:W,B6,Total!AA:AA,DB!$G$5,Total!AA:AA,DB!$O$5,Total!AA:AA,DB!$G$9,Total!AA:AA,DB!$O$9,Total!AA:AA,$H$2)+COUNTIFS(Total!X:X,$K$3,Total!W:W,B6,Total!O:O,DB!$G$5,Total!AA:AA,DB!$O$5,Total!AA:AA,DB!$G$9,Total!AA:AA,DB!$O$9,Total!AA:AA,$H$2)+COUNTIFS(Total!X:X,$K$3,Total!W:W,B6,Total!AA:AA,DB!$G$5,Total!N:N,DB!$O$5,Total!AA:AA,DB!$G$9,Total!AA:AA,DB!$O$9,Total!AA:AA,$H$2)+COUNTIFS(Total!X:X,$K$3,Total!W:W,B6,Total!AA:AA,DB!$G$5,Total!AA:AA,DB!$O$5,Total!M:M,DB!$G$9,Total!AA:AA,DB!$O$9,Total!AA:AA,$H$2)+COUNTIFS(Total!X:X,$K$3,Total!W:W,B6,Total!AA:AA,DB!$G$5,Total!AA:AA,DB!$O$5,Total!AA:AA,DB!$G$9,Total!K:K,DB!$O$9,Total!AA:AA,$H$2)+COUNTIFS(Total!X:X,$K$3,Total!W:W,B6,Total!AA:AA,DB!$G$5,Total!AA:AA,DB!$O$5,Total!AA:AA,DB!$G$9,Total!AA:AA,DB!$O$9,Total!B:B,$H$2)+COUNTIFS(Total!X:X,$K$3,Total!W:W,B6,Total!O:O,DB!$G$5,Total!N:N,DB!$O$5,Total!M:M,DB!$G$9,Total!AA:AA,DB!$O$9,Total!AA:AA,$H$2)+COUNTIFS(Total!X:X,$K$3,Total!W:W,B6,Total!O:O,DB!$G$5,Total!N:N,DB!$O$5,Total!AA:AA,DB!$G$9,Total!K:K,DB!$O$9,Total!AA:AA,$H$2)+COUNTIFS(Total!X:X,$K$3,Total!W:W,B6,Total!O:O,DB!$G$5,Total!N:N,DB!$O$5,Total!AA:AA,DB!$G$9,Total!AA:AA,DB!$O$9,Total!B:B,$H$2)+COUNTIFS(Total!X:X,$K$3,Total!W:W,B6,Total!O:O,DB!$G$5,Total!AA:AA,DB!$O$5,Total!M:M,DB!$G$9,Total!K:K,DB!$O$9,Total!AA:AA,$H$2)+COUNTIFS(Total!X:X,$K$3,Total!W:W,B6,Total!O:O,DB!$G$5,Total!AA:AA,DB!$O$5,Total!M:M,DB!$G$9,Total!AA:AA,DB!$O$9,Total!B:B,$H$2)+COUNTIFS(Total!X:X,$K$3,Total!W:W,B6,Total!O:O,DB!$G$5,Total!AA:AA,DB!$O$5,Total!AA:AA,DB!$G$9,Total!K:K,DB!$O$9,Total!B:B,$H$2)+COUNTIFS(Total!X:X,$K$3,Total!W:W,B6,Total!AA:AA,DB!$G$5,Total!N:N,DB!$O$5,Total!M:M,DB!$G$9,Total!K:K,DB!$O$9,Total!AA:AA,$H$2)+COUNTIFS(Total!X:X,$K$3,Total!W:W,B6,Total!AA:AA,DB!$G$5,Total!N:N,DB!$O$5,Total!M:M,DB!$G$9,Total!AA:AA,DB!$O$9,Total!B:B,$H$2)+COUNTIFS(Total!X:X,$K$3,Total!W:W,B6,Total!AA:AA,DB!$G$5,Total!N:N,DB!$O$5,Total!AA:AA,DB!$G$9,Total!K:K,DB!$O$9,Total!B:B,$H$2)+COUNTIFS(Total!X:X,$K$3,Total!W:W,B6,Total!AA:AA,DB!$G$5,Total!AA:AA,DB!$O$5,Total!M:M,DB!$G$9,Total!K:K,DB!$O$9,Total!B:B,$H$2)+COUNTIFS(Total!X:X,$K$3,Total!W:W,B6,Total!O:O,DB!$G$5,Total!N:N,DB!$O$5,Total!AA:AA,DB!$G$9,Total!AA:AA,DB!$O$9,Total!AA:AA,$H$2)+COUNTIFS(Total!X:X,$K$3,Total!W:W,B6,Total!O:O,DB!$G$5,Total!AA:AA,DB!$O$5,Total!M:M,DB!$G$9,Total!AA:AA,DB!$O$9,Total!AA:AA,$H$2)+COUNTIFS(Total!X:X,$K$3,Total!W:W,B6,Total!O:O,DB!$G$5,Total!AA:AA,DB!$O$5,Total!AA:AA,DB!$G$9,Total!K:K,DB!$O$9,Total!AA:AA,$H$2)+COUNTIFS(Total!X:X,$K$3,Total!W:W,B6,Total!O:O,DB!$G$5,Total!AA:AA,DB!$O$5,Total!AA:AA,DB!$G$9,Total!AA:AA,DB!$O$9,Total!B:B,$H$2)+COUNTIFS(Total!X:X,$K$3,Total!W:W,B6,Total!AA:AA,DB!$G$5,Total!N:N,DB!$O$5,Total!M:M,DB!$G$9,Total!AA:AA,DB!$O$9,Total!AA:AA,$H$2)+COUNTIFS(Total!X:X,$K$3,Total!W:W,B6,Total!AA:AA,DB!$G$5,Total!N:N,DB!$O$5,Total!AA:AA,DB!$G$9,Total!K:K,DB!$O$9,Total!AA:AA,$H$2)+COUNTIFS(Total!X:X,$K$3,Total!W:W,B6,Total!AA:AA,DB!$G$5,Total!N:N,DB!$O$5,Total!AA:AA,DB!$G$9,Total!AA:AA,DB!$O$9,Total!B:B,$H$2)+COUNTIFS(Total!X:X,$K$3,Total!W:W,B6,Total!AA:AA,DB!$G$5,Total!AA:AA,DB!$O$5,Total!M:M,DB!$G$9,Total!K:K,DB!$O$9,Total!AA:AA,$H$2)+COUNTIFS(Total!X:X,$K$3,Total!W:W,B6,Total!AA:AA,DB!$G$5,Total!AA:AA,DB!$O$5,Total!M:M,DB!$G$9,Total!AA:AA,DB!$O$9,Total!B:B,$H$2)+COUNTIFS(Total!X:X,$K$3,Total!W:W,B6,Total!AA:AA,DB!$G$5,Total!AA:AA,DB!$O$5,Total!AA:AA,DB!$G$9,Total!K:K,DB!$O$9,Total!B:B,$H$2)+COUNTIFS(Total!X:X,$K$3,Total!W:W,B6,Total!AA:AA,DB!$G$5,Total!N:N,DB!$O$5,Total!M:M,DB!$G$9,Total!K:K,DB!$O$9,Total!B:B,$H$2)+COUNTIFS(Total!X:X,$K$3,Total!W:W,B6,Total!O:O,DB!$G$5,Total!AA:AA,DB!$O$5,Total!M:M,DB!$G$9,Total!K:K,DB!$O$9,Total!B:B,$H$2)+COUNTIFS(Total!X:X,$K$3,Total!W:W,B6,Total!O:O,DB!$G$5,Total!N:N,DB!$O$5,Total!AA:AA,DB!$G$9,Total!K:K,DB!$O$9,Total!B:B,$H$2)+COUNTIFS(Total!X:X,$K$3,Total!W:W,B6,Total!O:O,DB!$G$5,Total!N:N,DB!$O$5,Total!M:M,DB!$G$9,Total!AA:AA,DB!$O$9,Total!B:B,$H$2)+COUNTIFS(Total!X:X,$K$3,Total!W:W,B6,Total!O:O,DB!$G$5,Total!N:N,DB!$O$5,Total!M:M,DB!$G$9,Total!K:K,DB!$O$9,Total!AA:AA,$H$2)</f>
        <v>0</v>
      </c>
      <c r="L6" s="31">
        <f>COUNTIFS(Total!X:X,$L$3,Total!W:W,B6,Total!O:O,DB!$G$5,Total!N:N,DB!$O$5,Total!M:M,DB!$G$9,Total!K:K,DB!$O$9,Total!B:B,$H$2)+COUNTIFS(Total!X:X,$L$3,Total!W:W,B6,Total!AA:AA,DB!$G$5,Total!AA:AA,DB!$O$5,Total!AA:AA,DB!$G$9,Total!AA:AA,DB!$O$9,Total!AA:AA,$H$2)+COUNTIFS(Total!X:X,$L$3,Total!W:W,B6,Total!O:O,DB!$G$5,Total!AA:AA,DB!$O$5,Total!AA:AA,DB!$G$9,Total!AA:AA,DB!$O$9,Total!AA:AA,$H$2)+COUNTIFS(Total!X:X,$L$3,Total!W:W,B6,Total!AA:AA,DB!$G$5,Total!N:N,DB!$O$5,Total!AA:AA,DB!$G$9,Total!AA:AA,DB!$O$9,Total!AA:AA,$H$2)+COUNTIFS(Total!X:X,$L$3,Total!W:W,B6,Total!AA:AA,DB!$G$5,Total!AA:AA,DB!$O$5,Total!M:M,DB!$G$9,Total!AA:AA,DB!$O$9,Total!AA:AA,$H$2)+COUNTIFS(Total!X:X,$L$3,Total!W:W,B6,Total!AA:AA,DB!$G$5,Total!AA:AA,DB!$O$5,Total!AA:AA,DB!$G$9,Total!K:K,DB!$O$9,Total!AA:AA,$H$2)+COUNTIFS(Total!X:X,$L$3,Total!W:W,B6,Total!AA:AA,DB!$G$5,Total!AA:AA,DB!$O$5,Total!AA:AA,DB!$G$9,Total!AA:AA,DB!$O$9,Total!B:B,$H$2)+COUNTIFS(Total!X:X,$L$3,Total!W:W,B6,Total!O:O,DB!$G$5,Total!N:N,DB!$O$5,Total!M:M,DB!$G$9,Total!AA:AA,DB!$O$9,Total!AA:AA,$H$2)+COUNTIFS(Total!X:X,$L$3,Total!W:W,B6,Total!O:O,DB!$G$5,Total!N:N,DB!$O$5,Total!AA:AA,DB!$G$9,Total!K:K,DB!$O$9,Total!AA:AA,$H$2)+COUNTIFS(Total!X:X,$L$3,Total!W:W,B6,Total!O:O,DB!$G$5,Total!N:N,DB!$O$5,Total!AA:AA,DB!$G$9,Total!AA:AA,DB!$O$9,Total!B:B,$H$2)+COUNTIFS(Total!X:X,$L$3,Total!W:W,B6,Total!O:O,DB!$G$5,Total!AA:AA,DB!$O$5,Total!M:M,DB!$G$9,Total!K:K,DB!$O$9,Total!AA:AA,$H$2)+COUNTIFS(Total!X:X,$L$3,Total!W:W,B6,Total!O:O,DB!$G$5,Total!AA:AA,DB!$O$5,Total!M:M,DB!$G$9,Total!AA:AA,DB!$O$9,Total!B:B,$H$2)+COUNTIFS(Total!X:X,$L$3,Total!W:W,B6,Total!O:O,DB!$G$5,Total!AA:AA,DB!$O$5,Total!AA:AA,DB!$G$9,Total!K:K,DB!$O$9,Total!B:B,$H$2)+COUNTIFS(Total!X:X,$L$3,Total!W:W,B6,Total!AA:AA,DB!$G$5,Total!N:N,DB!$O$5,Total!M:M,DB!$G$9,Total!K:K,DB!$O$9,Total!AA:AA,$H$2)+COUNTIFS(Total!X:X,$L$3,Total!W:W,B6,Total!AA:AA,DB!$G$5,Total!N:N,DB!$O$5,Total!M:M,DB!$G$9,Total!AA:AA,DB!$O$9,Total!B:B,$H$2)+COUNTIFS(Total!X:X,$L$3,Total!W:W,B6,Total!AA:AA,DB!$G$5,Total!N:N,DB!$O$5,Total!AA:AA,DB!$G$9,Total!K:K,DB!$O$9,Total!B:B,$H$2)+COUNTIFS(Total!X:X,$L$3,Total!W:W,B6,Total!AA:AA,DB!$G$5,Total!AA:AA,DB!$O$5,Total!M:M,DB!$G$9,Total!K:K,DB!$O$9,Total!B:B,$H$2)+COUNTIFS(Total!X:X,$L$3,Total!W:W,B6,Total!O:O,DB!$G$5,Total!N:N,DB!$O$5,Total!AA:AA,DB!$G$9,Total!AA:AA,DB!$O$9,Total!AA:AA,$H$2)+COUNTIFS(Total!X:X,$L$3,Total!W:W,B6,Total!O:O,DB!$G$5,Total!AA:AA,DB!$O$5,Total!M:M,DB!$G$9,Total!AA:AA,DB!$O$9,Total!AA:AA,$H$2)+COUNTIFS(Total!X:X,$L$3,Total!W:W,B6,Total!O:O,DB!$G$5,Total!AA:AA,DB!$O$5,Total!AA:AA,DB!$G$9,Total!K:K,DB!$O$9,Total!AA:AA,$H$2)+COUNTIFS(Total!X:X,$L$3,Total!W:W,B6,Total!O:O,DB!$G$5,Total!AA:AA,DB!$O$5,Total!AA:AA,DB!$G$9,Total!AA:AA,DB!$O$9,Total!B:B,$H$2)+COUNTIFS(Total!X:X,$L$3,Total!W:W,B6,Total!AA:AA,DB!$G$5,Total!N:N,DB!$O$5,Total!M:M,DB!$G$9,Total!AA:AA,DB!$O$9,Total!AA:AA,$H$2)+COUNTIFS(Total!X:X,$L$3,Total!W:W,B6,Total!AA:AA,DB!$G$5,Total!N:N,DB!$O$5,Total!AA:AA,DB!$G$9,Total!K:K,DB!$O$9,Total!AA:AA,$H$2)+COUNTIFS(Total!X:X,$L$3,Total!W:W,B6,Total!AA:AA,DB!$G$5,Total!N:N,DB!$O$5,Total!AA:AA,DB!$G$9,Total!AA:AA,DB!$O$9,Total!B:B,$H$2)+COUNTIFS(Total!X:X,$L$3,Total!W:W,B6,Total!AA:AA,DB!$G$5,Total!AA:AA,DB!$O$5,Total!M:M,DB!$G$9,Total!K:K,DB!$O$9,Total!AA:AA,$H$2)+COUNTIFS(Total!X:X,$L$3,Total!W:W,B6,Total!AA:AA,DB!$G$5,Total!AA:AA,DB!$O$5,Total!M:M,DB!$G$9,Total!AA:AA,DB!$O$9,Total!B:B,$H$2)+COUNTIFS(Total!X:X,$L$3,Total!W:W,B6,Total!AA:AA,DB!$G$5,Total!AA:AA,DB!$O$5,Total!AA:AA,DB!$G$9,Total!K:K,DB!$O$9,Total!B:B,$H$2)+COUNTIFS(Total!X:X,$L$3,Total!W:W,B6,Total!AA:AA,DB!$G$5,Total!N:N,DB!$O$5,Total!M:M,DB!$G$9,Total!K:K,DB!$O$9,Total!B:B,$H$2)+COUNTIFS(Total!X:X,$L$3,Total!W:W,B6,Total!O:O,DB!$G$5,Total!AA:AA,DB!$O$5,Total!M:M,DB!$G$9,Total!K:K,DB!$O$9,Total!B:B,$H$2)+COUNTIFS(Total!X:X,$L$3,Total!W:W,B6,Total!O:O,DB!$G$5,Total!N:N,DB!$O$5,Total!AA:AA,DB!$G$9,Total!K:K,DB!$O$9,Total!B:B,$H$2)+COUNTIFS(Total!X:X,$L$3,Total!W:W,B6,Total!O:O,DB!$G$5,Total!N:N,DB!$O$5,Total!M:M,DB!$G$9,Total!AA:AA,DB!$O$9,Total!B:B,$H$2)+COUNTIFS(Total!X:X,$L$3,Total!W:W,B6,Total!O:O,DB!$G$5,Total!N:N,DB!$O$5,Total!M:M,DB!$G$9,Total!K:K,DB!$O$9,Total!AA:AA,$H$2)</f>
        <v>0</v>
      </c>
      <c r="M6" s="31">
        <f>COUNTIFS(Total!X:X,$M$3,Total!W:W,B6,Total!O:O,DB!$G$5,Total!N:N,DB!$O$5,Total!M:M,DB!$G$9,Total!K:K,DB!$O$9,Total!B:B,$H$2)+COUNTIFS(Total!X:X,$M$3,Total!W:W,B6,Total!AA:AA,DB!$G$5,Total!AA:AA,DB!$O$5,Total!AA:AA,DB!$G$9,Total!AA:AA,DB!$O$9,Total!AA:AA,$H$2)+COUNTIFS(Total!X:X,$M$3,Total!W:W,B6,Total!O:O,DB!$G$5,Total!AA:AA,DB!$O$5,Total!AA:AA,DB!$G$9,Total!AA:AA,DB!$O$9,Total!AA:AA,$H$2)+COUNTIFS(Total!X:X,$M$3,Total!W:W,B6,Total!AA:AA,DB!$G$5,Total!N:N,DB!$O$5,Total!AA:AA,DB!$G$9,Total!AA:AA,DB!$O$9,Total!AA:AA,$H$2)+COUNTIFS(Total!X:X,$M$3,Total!W:W,B6,Total!AA:AA,DB!$G$5,Total!AA:AA,DB!$O$5,Total!M:M,DB!$G$9,Total!AA:AA,DB!$O$9,Total!AA:AA,$H$2)+COUNTIFS(Total!X:X,$M$3,Total!W:W,B6,Total!AA:AA,DB!$G$5,Total!AA:AA,DB!$O$5,Total!AA:AA,DB!$G$9,Total!K:K,DB!$O$9,Total!AA:AA,$H$2)+COUNTIFS(Total!X:X,$M$3,Total!W:W,B6,Total!AA:AA,DB!$G$5,Total!AA:AA,DB!$O$5,Total!AA:AA,DB!$G$9,Total!AA:AA,DB!$O$9,Total!B:B,$H$2)+COUNTIFS(Total!X:X,$M$3,Total!W:W,B6,Total!O:O,DB!$G$5,Total!N:N,DB!$O$5,Total!M:M,DB!$G$9,Total!AA:AA,DB!$O$9,Total!AA:AA,$H$2)+COUNTIFS(Total!X:X,$M$3,Total!W:W,B6,Total!O:O,DB!$G$5,Total!N:N,DB!$O$5,Total!AA:AA,DB!$G$9,Total!K:K,DB!$O$9,Total!AA:AA,$H$2)+COUNTIFS(Total!X:X,$M$3,Total!W:W,B6,Total!O:O,DB!$G$5,Total!N:N,DB!$O$5,Total!AA:AA,DB!$G$9,Total!AA:AA,DB!$O$9,Total!B:B,$H$2)+COUNTIFS(Total!X:X,$M$3,Total!W:W,B6,Total!O:O,DB!$G$5,Total!AA:AA,DB!$O$5,Total!M:M,DB!$G$9,Total!K:K,DB!$O$9,Total!AA:AA,$H$2)+COUNTIFS(Total!X:X,$M$3,Total!W:W,B6,Total!O:O,DB!$G$5,Total!AA:AA,DB!$O$5,Total!M:M,DB!$G$9,Total!AA:AA,DB!$O$9,Total!B:B,$H$2)+COUNTIFS(Total!X:X,$M$3,Total!W:W,B6,Total!O:O,DB!$G$5,Total!AA:AA,DB!$O$5,Total!AA:AA,DB!$G$9,Total!K:K,DB!$O$9,Total!B:B,$H$2)+COUNTIFS(Total!X:X,$M$3,Total!W:W,B6,Total!AA:AA,DB!$G$5,Total!N:N,DB!$O$5,Total!M:M,DB!$G$9,Total!K:K,DB!$O$9,Total!AA:AA,$H$2)+COUNTIFS(Total!X:X,$M$3,Total!W:W,B6,Total!AA:AA,DB!$G$5,Total!N:N,DB!$O$5,Total!M:M,DB!$G$9,Total!AA:AA,DB!$O$9,Total!B:B,$H$2)+COUNTIFS(Total!X:X,$M$3,Total!W:W,B6,Total!AA:AA,DB!$G$5,Total!N:N,DB!$O$5,Total!AA:AA,DB!$G$9,Total!K:K,DB!$O$9,Total!B:B,$H$2)+COUNTIFS(Total!X:X,$M$3,Total!W:W,B6,Total!AA:AA,DB!$G$5,Total!AA:AA,DB!$O$5,Total!M:M,DB!$G$9,Total!K:K,DB!$O$9,Total!B:B,$H$2)+COUNTIFS(Total!X:X,$M$3,Total!W:W,B6,Total!O:O,DB!$G$5,Total!N:N,DB!$O$5,Total!AA:AA,DB!$G$9,Total!AA:AA,DB!$O$9,Total!AA:AA,$H$2)+COUNTIFS(Total!X:X,$M$3,Total!W:W,B6,Total!O:O,DB!$G$5,Total!AA:AA,DB!$O$5,Total!M:M,DB!$G$9,Total!AA:AA,DB!$O$9,Total!AA:AA,$H$2)+COUNTIFS(Total!X:X,$M$3,Total!W:W,B6,Total!O:O,DB!$G$5,Total!AA:AA,DB!$O$5,Total!AA:AA,DB!$G$9,Total!K:K,DB!$O$9,Total!AA:AA,$H$2)+COUNTIFS(Total!X:X,$M$3,Total!W:W,B6,Total!O:O,DB!$G$5,Total!AA:AA,DB!$O$5,Total!AA:AA,DB!$G$9,Total!AA:AA,DB!$O$9,Total!B:B,$H$2)+COUNTIFS(Total!X:X,$M$3,Total!W:W,B6,Total!AA:AA,DB!$G$5,Total!N:N,DB!$O$5,Total!M:M,DB!$G$9,Total!AA:AA,DB!$O$9,Total!AA:AA,$H$2)+COUNTIFS(Total!X:X,$M$3,Total!W:W,B6,Total!AA:AA,DB!$G$5,Total!N:N,DB!$O$5,Total!AA:AA,DB!$G$9,Total!K:K,DB!$O$9,Total!AA:AA,$H$2)+COUNTIFS(Total!X:X,$M$3,Total!W:W,B6,Total!AA:AA,DB!$G$5,Total!N:N,DB!$O$5,Total!AA:AA,DB!$G$9,Total!AA:AA,DB!$O$9,Total!B:B,$H$2)+COUNTIFS(Total!X:X,$M$3,Total!W:W,B6,Total!AA:AA,DB!$G$5,Total!AA:AA,DB!$O$5,Total!M:M,DB!$G$9,Total!K:K,DB!$O$9,Total!AA:AA,$H$2)+COUNTIFS(Total!X:X,$M$3,Total!W:W,B6,Total!AA:AA,DB!$G$5,Total!AA:AA,DB!$O$5,Total!M:M,DB!$G$9,Total!AA:AA,DB!$O$9,Total!B:B,$H$2)+COUNTIFS(Total!X:X,$M$3,Total!W:W,B6,Total!AA:AA,DB!$G$5,Total!AA:AA,DB!$O$5,Total!AA:AA,DB!$G$9,Total!K:K,DB!$O$9,Total!B:B,$H$2)+COUNTIFS(Total!X:X,$M$3,Total!W:W,B6,Total!AA:AA,DB!$G$5,Total!N:N,DB!$O$5,Total!M:M,DB!$G$9,Total!K:K,DB!$O$9,Total!B:B,$H$2)+COUNTIFS(Total!X:X,$M$3,Total!W:W,B6,Total!O:O,DB!$G$5,Total!AA:AA,DB!$O$5,Total!M:M,DB!$G$9,Total!K:K,DB!$O$9,Total!B:B,$H$2)+COUNTIFS(Total!X:X,$M$3,Total!W:W,B6,Total!O:O,DB!$G$5,Total!N:N,DB!$O$5,Total!AA:AA,DB!$G$9,Total!K:K,DB!$O$9,Total!B:B,$H$2)+COUNTIFS(Total!X:X,$M$3,Total!W:W,B6,Total!O:O,DB!$G$5,Total!N:N,DB!$O$5,Total!M:M,DB!$G$9,Total!AA:AA,DB!$O$9,Total!B:B,$H$2)+COUNTIFS(Total!X:X,$M$3,Total!W:W,B6,Total!O:O,DB!$G$5,Total!N:N,DB!$O$5,Total!M:M,DB!$G$9,Total!K:K,DB!$O$9,Total!AA:AA,$H$2)</f>
        <v>1</v>
      </c>
      <c r="N6" s="31">
        <f>COUNTIFS(Total!X:X,$N$3,Total!W:W,B6,Total!O:O,DB!$G$5,Total!N:N,DB!$O$5,Total!M:M,DB!$G$9,Total!K:K,DB!$O$9,Total!B:B,$H$2)+COUNTIFS(Total!X:X,$N$3,Total!W:W,B6,Total!AA:AA,DB!$G$5,Total!AA:AA,DB!$O$5,Total!AA:AA,DB!$G$9,Total!AA:AA,DB!$O$9,Total!AA:AA,$H$2)+COUNTIFS(Total!X:X,$N$3,Total!W:W,B6,Total!O:O,DB!$G$5,Total!AA:AA,DB!$O$5,Total!AA:AA,DB!$G$9,Total!AA:AA,DB!$O$9,Total!AA:AA,$H$2)+COUNTIFS(Total!X:X,$N$3,Total!W:W,B6,Total!AA:AA,DB!$G$5,Total!N:N,DB!$O$5,Total!AA:AA,DB!$G$9,Total!AA:AA,DB!$O$9,Total!AA:AA,$H$2)+COUNTIFS(Total!X:X,$N$3,Total!W:W,B6,Total!AA:AA,DB!$G$5,Total!AA:AA,DB!$O$5,Total!M:M,DB!$G$9,Total!AA:AA,DB!$O$9,Total!AA:AA,$H$2)+COUNTIFS(Total!X:X,$N$3,Total!W:W,B6,Total!AA:AA,DB!$G$5,Total!AA:AA,DB!$O$5,Total!AA:AA,DB!$G$9,Total!K:K,DB!$O$9,Total!AA:AA,$H$2)+COUNTIFS(Total!X:X,$N$3,Total!W:W,B6,Total!AA:AA,DB!$G$5,Total!AA:AA,DB!$O$5,Total!AA:AA,DB!$G$9,Total!AA:AA,DB!$O$9,Total!B:B,$H$2)+COUNTIFS(Total!X:X,$N$3,Total!W:W,B6,Total!O:O,DB!$G$5,Total!N:N,DB!$O$5,Total!M:M,DB!$G$9,Total!AA:AA,DB!$O$9,Total!AA:AA,$H$2)+COUNTIFS(Total!X:X,$N$3,Total!W:W,B6,Total!O:O,DB!$G$5,Total!N:N,DB!$O$5,Total!AA:AA,DB!$G$9,Total!K:K,DB!$O$9,Total!AA:AA,$H$2)+COUNTIFS(Total!X:X,$N$3,Total!W:W,B6,Total!O:O,DB!$G$5,Total!N:N,DB!$O$5,Total!AA:AA,DB!$G$9,Total!AA:AA,DB!$O$9,Total!B:B,$H$2)+COUNTIFS(Total!X:X,$N$3,Total!W:W,B6,Total!O:O,DB!$G$5,Total!AA:AA,DB!$O$5,Total!M:M,DB!$G$9,Total!K:K,DB!$O$9,Total!AA:AA,$H$2)+COUNTIFS(Total!X:X,$N$3,Total!W:W,B6,Total!O:O,DB!$G$5,Total!AA:AA,DB!$O$5,Total!M:M,DB!$G$9,Total!AA:AA,DB!$O$9,Total!B:B,$H$2)+COUNTIFS(Total!X:X,$N$3,Total!W:W,B6,Total!O:O,DB!$G$5,Total!AA:AA,DB!$O$5,Total!AA:AA,DB!$G$9,Total!K:K,DB!$O$9,Total!B:B,$H$2)+COUNTIFS(Total!X:X,$N$3,Total!W:W,B6,Total!AA:AA,DB!$G$5,Total!N:N,DB!$O$5,Total!M:M,DB!$G$9,Total!K:K,DB!$O$9,Total!AA:AA,$H$2)+COUNTIFS(Total!X:X,$N$3,Total!W:W,B6,Total!AA:AA,DB!$G$5,Total!N:N,DB!$O$5,Total!M:M,DB!$G$9,Total!AA:AA,DB!$O$9,Total!B:B,$H$2)+COUNTIFS(Total!X:X,$N$3,Total!W:W,B6,Total!AA:AA,DB!$G$5,Total!N:N,DB!$O$5,Total!AA:AA,DB!$G$9,Total!K:K,DB!$O$9,Total!B:B,$H$2)+COUNTIFS(Total!X:X,$N$3,Total!W:W,B6,Total!AA:AA,DB!$G$5,Total!AA:AA,DB!$O$5,Total!M:M,DB!$G$9,Total!K:K,DB!$O$9,Total!B:B,$H$2)+COUNTIFS(Total!X:X,$N$3,Total!W:W,B6,Total!O:O,DB!$G$5,Total!N:N,DB!$O$5,Total!AA:AA,DB!$G$9,Total!AA:AA,DB!$O$9,Total!AA:AA,$H$2)+COUNTIFS(Total!X:X,$N$3,Total!W:W,B6,Total!O:O,DB!$G$5,Total!AA:AA,DB!$O$5,Total!M:M,DB!$G$9,Total!AA:AA,DB!$O$9,Total!AA:AA,$H$2)+COUNTIFS(Total!X:X,$N$3,Total!W:W,B6,Total!O:O,DB!$G$5,Total!AA:AA,DB!$O$5,Total!AA:AA,DB!$G$9,Total!K:K,DB!$O$9,Total!AA:AA,$H$2)+COUNTIFS(Total!X:X,$N$3,Total!W:W,B6,Total!O:O,DB!$G$5,Total!AA:AA,DB!$O$5,Total!AA:AA,DB!$G$9,Total!AA:AA,DB!$O$9,Total!B:B,$H$2)+COUNTIFS(Total!X:X,$N$3,Total!W:W,B6,Total!AA:AA,DB!$G$5,Total!N:N,DB!$O$5,Total!M:M,DB!$G$9,Total!AA:AA,DB!$O$9,Total!AA:AA,$H$2)+COUNTIFS(Total!X:X,$N$3,Total!W:W,B6,Total!AA:AA,DB!$G$5,Total!N:N,DB!$O$5,Total!AA:AA,DB!$G$9,Total!K:K,DB!$O$9,Total!AA:AA,$H$2)+COUNTIFS(Total!X:X,$N$3,Total!W:W,B6,Total!AA:AA,DB!$G$5,Total!N:N,DB!$O$5,Total!AA:AA,DB!$G$9,Total!AA:AA,DB!$O$9,Total!B:B,$H$2)+COUNTIFS(Total!X:X,$N$3,Total!W:W,B6,Total!AA:AA,DB!$G$5,Total!AA:AA,DB!$O$5,Total!M:M,DB!$G$9,Total!K:K,DB!$O$9,Total!AA:AA,$H$2)+COUNTIFS(Total!X:X,$N$3,Total!W:W,B6,Total!AA:AA,DB!$G$5,Total!AA:AA,DB!$O$5,Total!M:M,DB!$G$9,Total!AA:AA,DB!$O$9,Total!B:B,$H$2)+COUNTIFS(Total!X:X,$N$3,Total!W:W,B6,Total!AA:AA,DB!$G$5,Total!AA:AA,DB!$O$5,Total!AA:AA,DB!$G$9,Total!K:K,DB!$O$9,Total!B:B,$H$2)+COUNTIFS(Total!X:X,$N$3,Total!W:W,B6,Total!AA:AA,DB!$G$5,Total!N:N,DB!$O$5,Total!M:M,DB!$G$9,Total!K:K,DB!$O$9,Total!B:B,$H$2)+COUNTIFS(Total!X:X,$N$3,Total!W:W,B6,Total!O:O,DB!$G$5,Total!AA:AA,DB!$O$5,Total!M:M,DB!$G$9,Total!K:K,DB!$O$9,Total!B:B,$H$2)+COUNTIFS(Total!X:X,$N$3,Total!W:W,B6,Total!O:O,DB!$G$5,Total!N:N,DB!$O$5,Total!AA:AA,DB!$G$9,Total!K:K,DB!$O$9,Total!B:B,$H$2)+COUNTIFS(Total!X:X,$N$3,Total!W:W,B6,Total!O:O,DB!$G$5,Total!N:N,DB!$O$5,Total!M:M,DB!$G$9,Total!AA:AA,DB!$O$9,Total!B:B,$H$2)+COUNTIFS(Total!X:X,$N$3,Total!W:W,B6,Total!O:O,DB!$G$5,Total!N:N,DB!$O$5,Total!M:M,DB!$G$9,Total!K:K,DB!$O$9,Total!AA:AA,$H$2)</f>
        <v>0</v>
      </c>
      <c r="O6" s="31">
        <f>COUNTIFS(Total!X:X,$O$3,Total!W:W,B6,Total!O:O,DB!$G$5,Total!N:N,DB!$O$5,Total!M:M,DB!$G$9,Total!K:K,DB!$O$9,Total!B:B,$H$2)+COUNTIFS(Total!X:X,$O$3,Total!W:W,B6,Total!AA:AA,DB!$G$5,Total!AA:AA,DB!$O$5,Total!AA:AA,DB!$G$9,Total!AA:AA,DB!$O$9,Total!AA:AA,$H$2)+COUNTIFS(Total!X:X,$O$3,Total!W:W,B6,Total!O:O,DB!$G$5,Total!AA:AA,DB!$O$5,Total!AA:AA,DB!$G$9,Total!AA:AA,DB!$O$9,Total!AA:AA,$H$2)+COUNTIFS(Total!X:X,$O$3,Total!W:W,B6,Total!AA:AA,DB!$G$5,Total!N:N,DB!$O$5,Total!AA:AA,DB!$G$9,Total!AA:AA,DB!$O$9,Total!AA:AA,$H$2)+COUNTIFS(Total!X:X,$O$3,Total!W:W,B6,Total!AA:AA,DB!$G$5,Total!AA:AA,DB!$O$5,Total!M:M,DB!$G$9,Total!AA:AA,DB!$O$9,Total!AA:AA,$H$2)+COUNTIFS(Total!X:X,$O$3,Total!W:W,B6,Total!AA:AA,DB!$G$5,Total!AA:AA,DB!$O$5,Total!AA:AA,DB!$G$9,Total!K:K,DB!$O$9,Total!AA:AA,$H$2)+COUNTIFS(Total!X:X,$O$3,Total!W:W,B6,Total!AA:AA,DB!$G$5,Total!AA:AA,DB!$O$5,Total!AA:AA,DB!$G$9,Total!AA:AA,DB!$O$9,Total!B:B,$H$2)+COUNTIFS(Total!X:X,$O$3,Total!W:W,B6,Total!O:O,DB!$G$5,Total!N:N,DB!$O$5,Total!M:M,DB!$G$9,Total!AA:AA,DB!$O$9,Total!AA:AA,$H$2)+COUNTIFS(Total!X:X,$O$3,Total!W:W,B6,Total!O:O,DB!$G$5,Total!N:N,DB!$O$5,Total!AA:AA,DB!$G$9,Total!K:K,DB!$O$9,Total!AA:AA,$H$2)+COUNTIFS(Total!X:X,$O$3,Total!W:W,B6,Total!O:O,DB!$G$5,Total!N:N,DB!$O$5,Total!AA:AA,DB!$G$9,Total!AA:AA,DB!$O$9,Total!B:B,$H$2)+COUNTIFS(Total!X:X,$O$3,Total!W:W,B6,Total!O:O,DB!$G$5,Total!AA:AA,DB!$O$5,Total!M:M,DB!$G$9,Total!K:K,DB!$O$9,Total!AA:AA,$H$2)+COUNTIFS(Total!X:X,$O$3,Total!W:W,B6,Total!O:O,DB!$G$5,Total!AA:AA,DB!$O$5,Total!M:M,DB!$G$9,Total!AA:AA,DB!$O$9,Total!B:B,$H$2)+COUNTIFS(Total!X:X,$O$3,Total!W:W,B6,Total!O:O,DB!$G$5,Total!AA:AA,DB!$O$5,Total!AA:AA,DB!$G$9,Total!K:K,DB!$O$9,Total!B:B,$H$2)+COUNTIFS(Total!X:X,$O$3,Total!W:W,B6,Total!AA:AA,DB!$G$5,Total!N:N,DB!$O$5,Total!M:M,DB!$G$9,Total!K:K,DB!$O$9,Total!AA:AA,$H$2)+COUNTIFS(Total!X:X,$O$3,Total!W:W,B6,Total!AA:AA,DB!$G$5,Total!N:N,DB!$O$5,Total!M:M,DB!$G$9,Total!AA:AA,DB!$O$9,Total!B:B,$H$2)+COUNTIFS(Total!X:X,$O$3,Total!W:W,B6,Total!AA:AA,DB!$G$5,Total!N:N,DB!$O$5,Total!AA:AA,DB!$G$9,Total!K:K,DB!$O$9,Total!B:B,$H$2)+COUNTIFS(Total!X:X,$O$3,Total!W:W,B6,Total!AA:AA,DB!$G$5,Total!AA:AA,DB!$O$5,Total!M:M,DB!$G$9,Total!K:K,DB!$O$9,Total!B:B,$H$2)+COUNTIFS(Total!X:X,$O$3,Total!W:W,B6,Total!O:O,DB!$G$5,Total!N:N,DB!$O$5,Total!AA:AA,DB!$G$9,Total!AA:AA,DB!$O$9,Total!AA:AA,$H$2)+COUNTIFS(Total!X:X,$O$3,Total!W:W,B6,Total!O:O,DB!$G$5,Total!AA:AA,DB!$O$5,Total!M:M,DB!$G$9,Total!AA:AA,DB!$O$9,Total!AA:AA,$H$2)+COUNTIFS(Total!X:X,$O$3,Total!W:W,B6,Total!O:O,DB!$G$5,Total!AA:AA,DB!$O$5,Total!AA:AA,DB!$G$9,Total!K:K,DB!$O$9,Total!AA:AA,$H$2)+COUNTIFS(Total!X:X,$O$3,Total!W:W,B6,Total!O:O,DB!$G$5,Total!AA:AA,DB!$O$5,Total!AA:AA,DB!$G$9,Total!AA:AA,DB!$O$9,Total!B:B,$H$2)+COUNTIFS(Total!X:X,$O$3,Total!W:W,B6,Total!AA:AA,DB!$G$5,Total!N:N,DB!$O$5,Total!M:M,DB!$G$9,Total!AA:AA,DB!$O$9,Total!AA:AA,$H$2)+COUNTIFS(Total!X:X,$O$3,Total!W:W,B6,Total!AA:AA,DB!$G$5,Total!N:N,DB!$O$5,Total!AA:AA,DB!$G$9,Total!K:K,DB!$O$9,Total!AA:AA,$H$2)+COUNTIFS(Total!X:X,$O$3,Total!W:W,B6,Total!AA:AA,DB!$G$5,Total!N:N,DB!$O$5,Total!AA:AA,DB!$G$9,Total!AA:AA,DB!$O$9,Total!B:B,$H$2)+COUNTIFS(Total!X:X,$O$3,Total!W:W,B6,Total!AA:AA,DB!$G$5,Total!AA:AA,DB!$O$5,Total!M:M,DB!$G$9,Total!K:K,DB!$O$9,Total!AA:AA,$H$2)+COUNTIFS(Total!X:X,$O$3,Total!W:W,B6,Total!AA:AA,DB!$G$5,Total!AA:AA,DB!$O$5,Total!M:M,DB!$G$9,Total!AA:AA,DB!$O$9,Total!B:B,$H$2)+COUNTIFS(Total!X:X,$O$3,Total!W:W,B6,Total!AA:AA,DB!$G$5,Total!AA:AA,DB!$O$5,Total!AA:AA,DB!$G$9,Total!K:K,DB!$O$9,Total!B:B,$H$2)+COUNTIFS(Total!X:X,$O$3,Total!W:W,B6,Total!AA:AA,DB!$G$5,Total!N:N,DB!$O$5,Total!M:M,DB!$G$9,Total!K:K,DB!$O$9,Total!B:B,$H$2)+COUNTIFS(Total!X:X,$O$3,Total!W:W,B6,Total!O:O,DB!$G$5,Total!AA:AA,DB!$O$5,Total!M:M,DB!$G$9,Total!K:K,DB!$O$9,Total!B:B,$H$2)+COUNTIFS(Total!X:X,$O$3,Total!W:W,B6,Total!O:O,DB!$G$5,Total!N:N,DB!$O$5,Total!AA:AA,DB!$G$9,Total!K:K,DB!$O$9,Total!B:B,$H$2)+COUNTIFS(Total!X:X,$O$3,Total!W:W,B6,Total!O:O,DB!$G$5,Total!N:N,DB!$O$5,Total!M:M,DB!$G$9,Total!AA:AA,DB!$O$9,Total!B:B,$H$2)+COUNTIFS(Total!X:X,$O$3,Total!W:W,B6,Total!O:O,DB!$G$5,Total!N:N,DB!$O$5,Total!M:M,DB!$G$9,Total!K:K,DB!$O$9,Total!AA:AA,$H$2)</f>
        <v>0</v>
      </c>
      <c r="P6" s="31">
        <f>COUNTIFS(Total!X:X,$P$3,Total!W:W,B6,Total!O:O,DB!$G$5,Total!N:N,DB!$O$5,Total!M:M,DB!$G$9,Total!K:K,DB!$O$9,Total!B:B,$H$2)+COUNTIFS(Total!X:X,$P$3,Total!W:W,B6,Total!AA:AA,DB!$G$5,Total!AA:AA,DB!$O$5,Total!AA:AA,DB!$G$9,Total!AA:AA,DB!$O$9,Total!AA:AA,$H$2)+COUNTIFS(Total!X:X,$P$3,Total!W:W,B6,Total!O:O,DB!$G$5,Total!AA:AA,DB!$O$5,Total!AA:AA,DB!$G$9,Total!AA:AA,DB!$O$9,Total!AA:AA,$H$2)+COUNTIFS(Total!X:X,$P$3,Total!W:W,B6,Total!AA:AA,DB!$G$5,Total!N:N,DB!$O$5,Total!AA:AA,DB!$G$9,Total!AA:AA,DB!$O$9,Total!AA:AA,$H$2)+COUNTIFS(Total!X:X,$P$3,Total!W:W,B6,Total!AA:AA,DB!$G$5,Total!AA:AA,DB!$O$5,Total!M:M,DB!$G$9,Total!AA:AA,DB!$O$9,Total!AA:AA,$H$2)+COUNTIFS(Total!X:X,$P$3,Total!W:W,B6,Total!AA:AA,DB!$G$5,Total!AA:AA,DB!$O$5,Total!AA:AA,DB!$G$9,Total!K:K,DB!$O$9,Total!AA:AA,$H$2)+COUNTIFS(Total!X:X,$P$3,Total!W:W,B6,Total!AA:AA,DB!$G$5,Total!AA:AA,DB!$O$5,Total!AA:AA,DB!$G$9,Total!AA:AA,DB!$O$9,Total!B:B,$H$2)+COUNTIFS(Total!X:X,$P$3,Total!W:W,B6,Total!O:O,DB!$G$5,Total!N:N,DB!$O$5,Total!M:M,DB!$G$9,Total!AA:AA,DB!$O$9,Total!AA:AA,$H$2)+COUNTIFS(Total!X:X,$P$3,Total!W:W,B6,Total!O:O,DB!$G$5,Total!N:N,DB!$O$5,Total!AA:AA,DB!$G$9,Total!K:K,DB!$O$9,Total!AA:AA,$H$2)+COUNTIFS(Total!X:X,$P$3,Total!W:W,B6,Total!O:O,DB!$G$5,Total!N:N,DB!$O$5,Total!AA:AA,DB!$G$9,Total!AA:AA,DB!$O$9,Total!B:B,$H$2)+COUNTIFS(Total!X:X,$P$3,Total!W:W,B6,Total!O:O,DB!$G$5,Total!AA:AA,DB!$O$5,Total!M:M,DB!$G$9,Total!K:K,DB!$O$9,Total!AA:AA,$H$2)+COUNTIFS(Total!X:X,$P$3,Total!W:W,B6,Total!O:O,DB!$G$5,Total!AA:AA,DB!$O$5,Total!M:M,DB!$G$9,Total!AA:AA,DB!$O$9,Total!B:B,$H$2)+COUNTIFS(Total!X:X,$P$3,Total!W:W,B6,Total!O:O,DB!$G$5,Total!AA:AA,DB!$O$5,Total!AA:AA,DB!$G$9,Total!K:K,DB!$O$9,Total!B:B,$H$2)+COUNTIFS(Total!X:X,$P$3,Total!W:W,B6,Total!AA:AA,DB!$G$5,Total!N:N,DB!$O$5,Total!M:M,DB!$G$9,Total!K:K,DB!$O$9,Total!AA:AA,$H$2)+COUNTIFS(Total!X:X,$P$3,Total!W:W,B6,Total!AA:AA,DB!$G$5,Total!N:N,DB!$O$5,Total!M:M,DB!$G$9,Total!AA:AA,DB!$O$9,Total!B:B,$H$2)+COUNTIFS(Total!X:X,$P$3,Total!W:W,B6,Total!AA:AA,DB!$G$5,Total!N:N,DB!$O$5,Total!AA:AA,DB!$G$9,Total!K:K,DB!$O$9,Total!B:B,$H$2)+COUNTIFS(Total!X:X,$P$3,Total!W:W,B6,Total!AA:AA,DB!$G$5,Total!AA:AA,DB!$O$5,Total!M:M,DB!$G$9,Total!K:K,DB!$O$9,Total!B:B,$H$2)+COUNTIFS(Total!X:X,$P$3,Total!W:W,B6,Total!O:O,DB!$G$5,Total!N:N,DB!$O$5,Total!AA:AA,DB!$G$9,Total!AA:AA,DB!$O$9,Total!AA:AA,$H$2)+COUNTIFS(Total!X:X,$P$3,Total!W:W,B6,Total!O:O,DB!$G$5,Total!AA:AA,DB!$O$5,Total!M:M,DB!$G$9,Total!AA:AA,DB!$O$9,Total!AA:AA,$H$2)+COUNTIFS(Total!X:X,$P$3,Total!W:W,B6,Total!O:O,DB!$G$5,Total!AA:AA,DB!$O$5,Total!AA:AA,DB!$G$9,Total!K:K,DB!$O$9,Total!AA:AA,$H$2)+COUNTIFS(Total!X:X,$P$3,Total!W:W,B6,Total!O:O,DB!$G$5,Total!AA:AA,DB!$O$5,Total!AA:AA,DB!$G$9,Total!AA:AA,DB!$O$9,Total!B:B,$H$2)+COUNTIFS(Total!X:X,$P$3,Total!W:W,B6,Total!AA:AA,DB!$G$5,Total!N:N,DB!$O$5,Total!M:M,DB!$G$9,Total!AA:AA,DB!$O$9,Total!AA:AA,$H$2)+COUNTIFS(Total!X:X,$P$3,Total!W:W,B6,Total!AA:AA,DB!$G$5,Total!N:N,DB!$O$5,Total!AA:AA,DB!$G$9,Total!K:K,DB!$O$9,Total!AA:AA,$H$2)+COUNTIFS(Total!X:X,$P$3,Total!W:W,B6,Total!AA:AA,DB!$G$5,Total!N:N,DB!$O$5,Total!AA:AA,DB!$G$9,Total!AA:AA,DB!$O$9,Total!B:B,$H$2)+COUNTIFS(Total!X:X,$P$3,Total!W:W,B6,Total!AA:AA,DB!$G$5,Total!AA:AA,DB!$O$5,Total!M:M,DB!$G$9,Total!K:K,DB!$O$9,Total!AA:AA,$H$2)+COUNTIFS(Total!X:X,$P$3,Total!W:W,B6,Total!AA:AA,DB!$G$5,Total!AA:AA,DB!$O$5,Total!M:M,DB!$G$9,Total!AA:AA,DB!$O$9,Total!B:B,$H$2)+COUNTIFS(Total!X:X,$P$3,Total!W:W,B6,Total!AA:AA,DB!$G$5,Total!AA:AA,DB!$O$5,Total!AA:AA,DB!$G$9,Total!K:K,DB!$O$9,Total!B:B,$H$2)+COUNTIFS(Total!X:X,$P$3,Total!W:W,B6,Total!AA:AA,DB!$G$5,Total!N:N,DB!$O$5,Total!M:M,DB!$G$9,Total!K:K,DB!$O$9,Total!B:B,$H$2)+COUNTIFS(Total!X:X,$P$3,Total!W:W,B6,Total!O:O,DB!$G$5,Total!AA:AA,DB!$O$5,Total!M:M,DB!$G$9,Total!K:K,DB!$O$9,Total!B:B,$H$2)+COUNTIFS(Total!X:X,$P$3,Total!W:W,B6,Total!O:O,DB!$G$5,Total!N:N,DB!$O$5,Total!AA:AA,DB!$G$9,Total!K:K,DB!$O$9,Total!B:B,$H$2)+COUNTIFS(Total!X:X,$P$3,Total!W:W,B6,Total!O:O,DB!$G$5,Total!N:N,DB!$O$5,Total!M:M,DB!$G$9,Total!AA:AA,DB!$O$9,Total!B:B,$H$2)+COUNTIFS(Total!X:X,$P$3,Total!W:W,B6,Total!O:O,DB!$G$5,Total!N:N,DB!$O$5,Total!M:M,DB!$G$9,Total!K:K,DB!$O$9,Total!AA:AA,$H$2)</f>
        <v>0</v>
      </c>
      <c r="Q6" s="31">
        <f>COUNTIFS(Total!X:X,$Q$3,Total!W:W,B6,Total!O:O,DB!$G$5,Total!N:N,DB!$O$5,Total!M:M,DB!$G$9,Total!K:K,DB!$O$9,Total!B:B,$H$2)+COUNTIFS(Total!X:X,$Q$3,Total!W:W,B6,Total!AA:AA,DB!$G$5,Total!AA:AA,DB!$O$5,Total!AA:AA,DB!$G$9,Total!AA:AA,DB!$O$9,Total!AA:AA,$H$2)+COUNTIFS(Total!X:X,$Q$3,Total!W:W,B6,Total!O:O,DB!$G$5,Total!AA:AA,DB!$O$5,Total!AA:AA,DB!$G$9,Total!AA:AA,DB!$O$9,Total!AA:AA,$H$2)+COUNTIFS(Total!X:X,$Q$3,Total!W:W,B6,Total!AA:AA,DB!$G$5,Total!N:N,DB!$O$5,Total!AA:AA,DB!$G$9,Total!AA:AA,DB!$O$9,Total!AA:AA,$H$2)+COUNTIFS(Total!X:X,$Q$3,Total!W:W,B6,Total!AA:AA,DB!$G$5,Total!AA:AA,DB!$O$5,Total!M:M,DB!$G$9,Total!AA:AA,DB!$O$9,Total!AA:AA,$H$2)+COUNTIFS(Total!X:X,$Q$3,Total!W:W,B6,Total!AA:AA,DB!$G$5,Total!AA:AA,DB!$O$5,Total!AA:AA,DB!$G$9,Total!K:K,DB!$O$9,Total!AA:AA,$H$2)+COUNTIFS(Total!X:X,$Q$3,Total!W:W,B6,Total!AA:AA,DB!$G$5,Total!AA:AA,DB!$O$5,Total!AA:AA,DB!$G$9,Total!AA:AA,DB!$O$9,Total!B:B,$H$2)+COUNTIFS(Total!X:X,$Q$3,Total!W:W,B6,Total!O:O,DB!$G$5,Total!N:N,DB!$O$5,Total!M:M,DB!$G$9,Total!AA:AA,DB!$O$9,Total!AA:AA,$H$2)+COUNTIFS(Total!X:X,$Q$3,Total!W:W,B6,Total!O:O,DB!$G$5,Total!N:N,DB!$O$5,Total!AA:AA,DB!$G$9,Total!K:K,DB!$O$9,Total!AA:AA,$H$2)+COUNTIFS(Total!X:X,$Q$3,Total!W:W,B6,Total!O:O,DB!$G$5,Total!N:N,DB!$O$5,Total!AA:AA,DB!$G$9,Total!AA:AA,DB!$O$9,Total!B:B,$H$2)+COUNTIFS(Total!X:X,$Q$3,Total!W:W,B6,Total!O:O,DB!$G$5,Total!AA:AA,DB!$O$5,Total!M:M,DB!$G$9,Total!K:K,DB!$O$9,Total!AA:AA,$H$2)+COUNTIFS(Total!X:X,$Q$3,Total!W:W,B6,Total!O:O,DB!$G$5,Total!AA:AA,DB!$O$5,Total!M:M,DB!$G$9,Total!AA:AA,DB!$O$9,Total!B:B,$H$2)+COUNTIFS(Total!X:X,$Q$3,Total!W:W,B6,Total!O:O,DB!$G$5,Total!AA:AA,DB!$O$5,Total!AA:AA,DB!$G$9,Total!K:K,DB!$O$9,Total!B:B,$H$2)+COUNTIFS(Total!X:X,$Q$3,Total!W:W,B6,Total!AA:AA,DB!$G$5,Total!N:N,DB!$O$5,Total!M:M,DB!$G$9,Total!K:K,DB!$O$9,Total!AA:AA,$H$2)+COUNTIFS(Total!X:X,$Q$3,Total!W:W,B6,Total!AA:AA,DB!$G$5,Total!N:N,DB!$O$5,Total!M:M,DB!$G$9,Total!AA:AA,DB!$O$9,Total!B:B,$H$2)+COUNTIFS(Total!X:X,$Q$3,Total!W:W,B6,Total!AA:AA,DB!$G$5,Total!N:N,DB!$O$5,Total!AA:AA,DB!$G$9,Total!K:K,DB!$O$9,Total!B:B,$H$2)+COUNTIFS(Total!X:X,$Q$3,Total!W:W,B6,Total!AA:AA,DB!$G$5,Total!AA:AA,DB!$O$5,Total!M:M,DB!$G$9,Total!K:K,DB!$O$9,Total!B:B,$H$2)+COUNTIFS(Total!X:X,$Q$3,Total!W:W,B6,Total!O:O,DB!$G$5,Total!N:N,DB!$O$5,Total!AA:AA,DB!$G$9,Total!AA:AA,DB!$O$9,Total!AA:AA,$H$2)+COUNTIFS(Total!X:X,$Q$3,Total!W:W,B6,Total!O:O,DB!$G$5,Total!AA:AA,DB!$O$5,Total!M:M,DB!$G$9,Total!AA:AA,DB!$O$9,Total!AA:AA,$H$2)+COUNTIFS(Total!X:X,$Q$3,Total!W:W,B6,Total!O:O,DB!$G$5,Total!AA:AA,DB!$O$5,Total!AA:AA,DB!$G$9,Total!K:K,DB!$O$9,Total!AA:AA,$H$2)+COUNTIFS(Total!X:X,$Q$3,Total!W:W,B6,Total!O:O,DB!$G$5,Total!AA:AA,DB!$O$5,Total!AA:AA,DB!$G$9,Total!AA:AA,DB!$O$9,Total!B:B,$H$2)+COUNTIFS(Total!X:X,$Q$3,Total!W:W,B6,Total!AA:AA,DB!$G$5,Total!N:N,DB!$O$5,Total!M:M,DB!$G$9,Total!AA:AA,DB!$O$9,Total!AA:AA,$H$2)+COUNTIFS(Total!X:X,$Q$3,Total!W:W,B6,Total!AA:AA,DB!$G$5,Total!N:N,DB!$O$5,Total!AA:AA,DB!$G$9,Total!K:K,DB!$O$9,Total!AA:AA,$H$2)+COUNTIFS(Total!X:X,$Q$3,Total!W:W,B6,Total!AA:AA,DB!$G$5,Total!N:N,DB!$O$5,Total!AA:AA,DB!$G$9,Total!AA:AA,DB!$O$9,Total!B:B,$H$2)+COUNTIFS(Total!X:X,$Q$3,Total!W:W,B6,Total!AA:AA,DB!$G$5,Total!AA:AA,DB!$O$5,Total!M:M,DB!$G$9,Total!K:K,DB!$O$9,Total!AA:AA,$H$2)+COUNTIFS(Total!X:X,$Q$3,Total!W:W,B6,Total!AA:AA,DB!$G$5,Total!AA:AA,DB!$O$5,Total!M:M,DB!$G$9,Total!AA:AA,DB!$O$9,Total!B:B,$H$2)+COUNTIFS(Total!X:X,$Q$3,Total!W:W,B6,Total!AA:AA,DB!$G$5,Total!AA:AA,DB!$O$5,Total!AA:AA,DB!$G$9,Total!K:K,DB!$O$9,Total!B:B,$H$2)+COUNTIFS(Total!X:X,$Q$3,Total!W:W,B6,Total!AA:AA,DB!$G$5,Total!N:N,DB!$O$5,Total!M:M,DB!$G$9,Total!K:K,DB!$O$9,Total!B:B,$H$2)+COUNTIFS(Total!X:X,$Q$3,Total!W:W,B6,Total!O:O,DB!$G$5,Total!AA:AA,DB!$O$5,Total!M:M,DB!$G$9,Total!K:K,DB!$O$9,Total!B:B,$H$2)+COUNTIFS(Total!X:X,$Q$3,Total!W:W,B6,Total!O:O,DB!$G$5,Total!N:N,DB!$O$5,Total!AA:AA,DB!$G$9,Total!K:K,DB!$O$9,Total!B:B,$H$2)+COUNTIFS(Total!X:X,$Q$3,Total!W:W,B6,Total!O:O,DB!$G$5,Total!N:N,DB!$O$5,Total!M:M,DB!$G$9,Total!AA:AA,DB!$O$9,Total!B:B,$H$2)+COUNTIFS(Total!X:X,$Q$3,Total!W:W,B6,Total!O:O,DB!$G$5,Total!N:N,DB!$O$5,Total!M:M,DB!$G$9,Total!K:K,DB!$O$9,Total!AA:AA,$H$2)</f>
        <v>0</v>
      </c>
      <c r="R6" s="31">
        <f>COUNTIFS(Total!X:X,$R$3,Total!W:W,B6,Total!O:O,DB!$G$5,Total!N:N,DB!$O$5,Total!M:M,DB!$G$9,Total!K:K,DB!$O$9,Total!B:B,$H$2)+COUNTIFS(Total!X:X,$R$3,Total!W:W,B6,Total!AA:AA,DB!$G$5,Total!AA:AA,DB!$O$5,Total!AA:AA,DB!$G$9,Total!AA:AA,DB!$O$9,Total!AA:AA,$H$2)+COUNTIFS(Total!X:X,$R$3,Total!W:W,B6,Total!O:O,DB!$G$5,Total!AA:AA,DB!$O$5,Total!AA:AA,DB!$G$9,Total!AA:AA,DB!$O$9,Total!AA:AA,$H$2)+COUNTIFS(Total!X:X,$R$3,Total!W:W,B6,Total!AA:AA,DB!$G$5,Total!N:N,DB!$O$5,Total!AA:AA,DB!$G$9,Total!AA:AA,DB!$O$9,Total!AA:AA,$H$2)+COUNTIFS(Total!X:X,$R$3,Total!W:W,B6,Total!AA:AA,DB!$G$5,Total!AA:AA,DB!$O$5,Total!M:M,DB!$G$9,Total!AA:AA,DB!$O$9,Total!AA:AA,$H$2)+COUNTIFS(Total!X:X,$R$3,Total!W:W,B6,Total!AA:AA,DB!$G$5,Total!AA:AA,DB!$O$5,Total!AA:AA,DB!$G$9,Total!K:K,DB!$O$9,Total!AA:AA,$H$2)+COUNTIFS(Total!X:X,$R$3,Total!W:W,B6,Total!AA:AA,DB!$G$5,Total!AA:AA,DB!$O$5,Total!AA:AA,DB!$G$9,Total!AA:AA,DB!$O$9,Total!B:B,$H$2)+COUNTIFS(Total!X:X,$R$3,Total!W:W,B6,Total!O:O,DB!$G$5,Total!N:N,DB!$O$5,Total!M:M,DB!$G$9,Total!AA:AA,DB!$O$9,Total!AA:AA,$H$2)+COUNTIFS(Total!X:X,$R$3,Total!W:W,B6,Total!O:O,DB!$G$5,Total!N:N,DB!$O$5,Total!AA:AA,DB!$G$9,Total!K:K,DB!$O$9,Total!AA:AA,$H$2)+COUNTIFS(Total!X:X,$R$3,Total!W:W,B6,Total!O:O,DB!$G$5,Total!N:N,DB!$O$5,Total!AA:AA,DB!$G$9,Total!AA:AA,DB!$O$9,Total!B:B,$H$2)+COUNTIFS(Total!X:X,$R$3,Total!W:W,B6,Total!O:O,DB!$G$5,Total!AA:AA,DB!$O$5,Total!M:M,DB!$G$9,Total!K:K,DB!$O$9,Total!AA:AA,$H$2)+COUNTIFS(Total!X:X,$R$3,Total!W:W,B6,Total!O:O,DB!$G$5,Total!AA:AA,DB!$O$5,Total!M:M,DB!$G$9,Total!AA:AA,DB!$O$9,Total!B:B,$H$2)+COUNTIFS(Total!X:X,$R$3,Total!W:W,B6,Total!O:O,DB!$G$5,Total!AA:AA,DB!$O$5,Total!AA:AA,DB!$G$9,Total!K:K,DB!$O$9,Total!B:B,$H$2)+COUNTIFS(Total!X:X,$R$3,Total!W:W,B6,Total!AA:AA,DB!$G$5,Total!N:N,DB!$O$5,Total!M:M,DB!$G$9,Total!K:K,DB!$O$9,Total!AA:AA,$H$2)+COUNTIFS(Total!X:X,$R$3,Total!W:W,B6,Total!AA:AA,DB!$G$5,Total!N:N,DB!$O$5,Total!M:M,DB!$G$9,Total!AA:AA,DB!$O$9,Total!B:B,$H$2)+COUNTIFS(Total!X:X,$R$3,Total!W:W,B6,Total!AA:AA,DB!$G$5,Total!N:N,DB!$O$5,Total!AA:AA,DB!$G$9,Total!K:K,DB!$O$9,Total!B:B,$H$2)+COUNTIFS(Total!X:X,$R$3,Total!W:W,B6,Total!AA:AA,DB!$G$5,Total!AA:AA,DB!$O$5,Total!M:M,DB!$G$9,Total!K:K,DB!$O$9,Total!B:B,$H$2)+COUNTIFS(Total!X:X,$R$3,Total!W:W,B6,Total!O:O,DB!$G$5,Total!N:N,DB!$O$5,Total!AA:AA,DB!$G$9,Total!AA:AA,DB!$O$9,Total!AA:AA,$H$2)+COUNTIFS(Total!X:X,$R$3,Total!W:W,B6,Total!O:O,DB!$G$5,Total!AA:AA,DB!$O$5,Total!M:M,DB!$G$9,Total!AA:AA,DB!$O$9,Total!AA:AA,$H$2)+COUNTIFS(Total!X:X,$R$3,Total!W:W,B6,Total!O:O,DB!$G$5,Total!AA:AA,DB!$O$5,Total!AA:AA,DB!$G$9,Total!K:K,DB!$O$9,Total!AA:AA,$H$2)+COUNTIFS(Total!X:X,$R$3,Total!W:W,B6,Total!O:O,DB!$G$5,Total!AA:AA,DB!$O$5,Total!AA:AA,DB!$G$9,Total!AA:AA,DB!$O$9,Total!B:B,$H$2)+COUNTIFS(Total!X:X,$R$3,Total!W:W,B6,Total!AA:AA,DB!$G$5,Total!N:N,DB!$O$5,Total!M:M,DB!$G$9,Total!AA:AA,DB!$O$9,Total!AA:AA,$H$2)+COUNTIFS(Total!X:X,$R$3,Total!W:W,B6,Total!AA:AA,DB!$G$5,Total!N:N,DB!$O$5,Total!AA:AA,DB!$G$9,Total!K:K,DB!$O$9,Total!AA:AA,$H$2)+COUNTIFS(Total!X:X,$R$3,Total!W:W,B6,Total!AA:AA,DB!$G$5,Total!N:N,DB!$O$5,Total!AA:AA,DB!$G$9,Total!AA:AA,DB!$O$9,Total!B:B,$H$2)+COUNTIFS(Total!X:X,$R$3,Total!W:W,B6,Total!AA:AA,DB!$G$5,Total!AA:AA,DB!$O$5,Total!M:M,DB!$G$9,Total!K:K,DB!$O$9,Total!AA:AA,$H$2)+COUNTIFS(Total!X:X,$R$3,Total!W:W,B6,Total!AA:AA,DB!$G$5,Total!AA:AA,DB!$O$5,Total!M:M,DB!$G$9,Total!AA:AA,DB!$O$9,Total!B:B,$H$2)+COUNTIFS(Total!X:X,$R$3,Total!W:W,B6,Total!AA:AA,DB!$G$5,Total!AA:AA,DB!$O$5,Total!AA:AA,DB!$G$9,Total!K:K,DB!$O$9,Total!B:B,$H$2)+COUNTIFS(Total!X:X,$R$3,Total!W:W,B6,Total!AA:AA,DB!$G$5,Total!N:N,DB!$O$5,Total!M:M,DB!$G$9,Total!K:K,DB!$O$9,Total!B:B,$H$2)+COUNTIFS(Total!X:X,$R$3,Total!W:W,B6,Total!O:O,DB!$G$5,Total!AA:AA,DB!$O$5,Total!M:M,DB!$G$9,Total!K:K,DB!$O$9,Total!B:B,$H$2)+COUNTIFS(Total!X:X,$R$3,Total!W:W,B6,Total!O:O,DB!$G$5,Total!N:N,DB!$O$5,Total!AA:AA,DB!$G$9,Total!K:K,DB!$O$9,Total!B:B,$H$2)+COUNTIFS(Total!X:X,$R$3,Total!W:W,B6,Total!O:O,DB!$G$5,Total!N:N,DB!$O$5,Total!M:M,DB!$G$9,Total!AA:AA,DB!$O$9,Total!B:B,$H$2)+COUNTIFS(Total!X:X,$R$3,Total!W:W,B6,Total!O:O,DB!$G$5,Total!N:N,DB!$O$5,Total!M:M,DB!$G$9,Total!K:K,DB!$O$9,Total!AA:AA,$H$2)</f>
        <v>0</v>
      </c>
      <c r="S6" s="31">
        <f>COUNTIFS(Total!X:X,$S$3,Total!W:W,B6,Total!O:O,DB!$G$5,Total!N:N,DB!$O$5,Total!M:M,DB!$G$9,Total!K:K,DB!$O$9,Total!B:B,$H$2)+COUNTIFS(Total!X:X,$S$3,Total!W:W,B6,Total!AA:AA,DB!$G$5,Total!AA:AA,DB!$O$5,Total!AA:AA,DB!$G$9,Total!AA:AA,DB!$O$9,Total!AA:AA,$H$2)+COUNTIFS(Total!X:X,$S$3,Total!W:W,B6,Total!O:O,DB!$G$5,Total!AA:AA,DB!$O$5,Total!AA:AA,DB!$G$9,Total!AA:AA,DB!$O$9,Total!AA:AA,$H$2)+COUNTIFS(Total!X:X,$S$3,Total!W:W,B6,Total!AA:AA,DB!$G$5,Total!N:N,DB!$O$5,Total!AA:AA,DB!$G$9,Total!AA:AA,DB!$O$9,Total!AA:AA,$H$2)+COUNTIFS(Total!X:X,$S$3,Total!W:W,B6,Total!AA:AA,DB!$G$5,Total!AA:AA,DB!$O$5,Total!M:M,DB!$G$9,Total!AA:AA,DB!$O$9,Total!AA:AA,$H$2)+COUNTIFS(Total!X:X,$S$3,Total!W:W,B6,Total!AA:AA,DB!$G$5,Total!AA:AA,DB!$O$5,Total!AA:AA,DB!$G$9,Total!K:K,DB!$O$9,Total!AA:AA,$H$2)+COUNTIFS(Total!X:X,$S$3,Total!W:W,B6,Total!AA:AA,DB!$G$5,Total!AA:AA,DB!$O$5,Total!AA:AA,DB!$G$9,Total!AA:AA,DB!$O$9,Total!B:B,$H$2)+COUNTIFS(Total!X:X,$S$3,Total!W:W,B6,Total!O:O,DB!$G$5,Total!N:N,DB!$O$5,Total!M:M,DB!$G$9,Total!AA:AA,DB!$O$9,Total!AA:AA,$H$2)+COUNTIFS(Total!X:X,$S$3,Total!W:W,B6,Total!O:O,DB!$G$5,Total!N:N,DB!$O$5,Total!AA:AA,DB!$G$9,Total!K:K,DB!$O$9,Total!AA:AA,$H$2)+COUNTIFS(Total!X:X,$S$3,Total!W:W,B6,Total!O:O,DB!$G$5,Total!N:N,DB!$O$5,Total!AA:AA,DB!$G$9,Total!AA:AA,DB!$O$9,Total!B:B,$H$2)+COUNTIFS(Total!X:X,$S$3,Total!W:W,B6,Total!O:O,DB!$G$5,Total!AA:AA,DB!$O$5,Total!M:M,DB!$G$9,Total!K:K,DB!$O$9,Total!AA:AA,$H$2)+COUNTIFS(Total!X:X,$S$3,Total!W:W,B6,Total!O:O,DB!$G$5,Total!AA:AA,DB!$O$5,Total!M:M,DB!$G$9,Total!AA:AA,DB!$O$9,Total!B:B,$H$2)+COUNTIFS(Total!X:X,$S$3,Total!W:W,B6,Total!O:O,DB!$G$5,Total!AA:AA,DB!$O$5,Total!AA:AA,DB!$G$9,Total!K:K,DB!$O$9,Total!B:B,$H$2)+COUNTIFS(Total!X:X,$S$3,Total!W:W,B6,Total!AA:AA,DB!$G$5,Total!N:N,DB!$O$5,Total!M:M,DB!$G$9,Total!K:K,DB!$O$9,Total!AA:AA,$H$2)+COUNTIFS(Total!X:X,$S$3,Total!W:W,B6,Total!AA:AA,DB!$G$5,Total!N:N,DB!$O$5,Total!M:M,DB!$G$9,Total!AA:AA,DB!$O$9,Total!B:B,$H$2)+COUNTIFS(Total!X:X,$S$3,Total!W:W,B6,Total!AA:AA,DB!$G$5,Total!N:N,DB!$O$5,Total!AA:AA,DB!$G$9,Total!K:K,DB!$O$9,Total!B:B,$H$2)+COUNTIFS(Total!X:X,$S$3,Total!W:W,B6,Total!AA:AA,DB!$G$5,Total!AA:AA,DB!$O$5,Total!M:M,DB!$G$9,Total!K:K,DB!$O$9,Total!B:B,$H$2)+COUNTIFS(Total!X:X,$S$3,Total!W:W,B6,Total!O:O,DB!$G$5,Total!N:N,DB!$O$5,Total!AA:AA,DB!$G$9,Total!AA:AA,DB!$O$9,Total!AA:AA,$H$2)+COUNTIFS(Total!X:X,$S$3,Total!W:W,B6,Total!O:O,DB!$G$5,Total!AA:AA,DB!$O$5,Total!M:M,DB!$G$9,Total!AA:AA,DB!$O$9,Total!AA:AA,$H$2)+COUNTIFS(Total!X:X,$S$3,Total!W:W,B6,Total!O:O,DB!$G$5,Total!AA:AA,DB!$O$5,Total!AA:AA,DB!$G$9,Total!K:K,DB!$O$9,Total!AA:AA,$H$2)+COUNTIFS(Total!X:X,$S$3,Total!W:W,B6,Total!O:O,DB!$G$5,Total!AA:AA,DB!$O$5,Total!AA:AA,DB!$G$9,Total!AA:AA,DB!$O$9,Total!B:B,$H$2)+COUNTIFS(Total!X:X,$S$3,Total!W:W,B6,Total!AA:AA,DB!$G$5,Total!N:N,DB!$O$5,Total!M:M,DB!$G$9,Total!AA:AA,DB!$O$9,Total!AA:AA,$H$2)+COUNTIFS(Total!X:X,$S$3,Total!W:W,B6,Total!AA:AA,DB!$G$5,Total!N:N,DB!$O$5,Total!AA:AA,DB!$G$9,Total!K:K,DB!$O$9,Total!AA:AA,$H$2)+COUNTIFS(Total!X:X,$S$3,Total!W:W,B6,Total!AA:AA,DB!$G$5,Total!N:N,DB!$O$5,Total!AA:AA,DB!$G$9,Total!AA:AA,DB!$O$9,Total!B:B,$H$2)+COUNTIFS(Total!X:X,$S$3,Total!W:W,B6,Total!AA:AA,DB!$G$5,Total!AA:AA,DB!$O$5,Total!M:M,DB!$G$9,Total!K:K,DB!$O$9,Total!AA:AA,$H$2)+COUNTIFS(Total!X:X,$S$3,Total!W:W,B6,Total!AA:AA,DB!$G$5,Total!AA:AA,DB!$O$5,Total!M:M,DB!$G$9,Total!AA:AA,DB!$O$9,Total!B:B,$H$2)+COUNTIFS(Total!X:X,$S$3,Total!W:W,B6,Total!AA:AA,DB!$G$5,Total!AA:AA,DB!$O$5,Total!AA:AA,DB!$G$9,Total!K:K,DB!$O$9,Total!B:B,$H$2)+COUNTIFS(Total!X:X,$S$3,Total!W:W,B6,Total!AA:AA,DB!$G$5,Total!N:N,DB!$O$5,Total!M:M,DB!$G$9,Total!K:K,DB!$O$9,Total!B:B,$H$2)+COUNTIFS(Total!X:X,$S$3,Total!W:W,B6,Total!O:O,DB!$G$5,Total!AA:AA,DB!$O$5,Total!M:M,DB!$G$9,Total!K:K,DB!$O$9,Total!B:B,$H$2)+COUNTIFS(Total!X:X,$S$3,Total!W:W,B6,Total!O:O,DB!$G$5,Total!N:N,DB!$O$5,Total!AA:AA,DB!$G$9,Total!K:K,DB!$O$9,Total!B:B,$H$2)+COUNTIFS(Total!X:X,$S$3,Total!W:W,B6,Total!O:O,DB!$G$5,Total!N:N,DB!$O$5,Total!M:M,DB!$G$9,Total!AA:AA,DB!$O$9,Total!B:B,$H$2)+COUNTIFS(Total!X:X,$S$3,Total!W:W,B6,Total!O:O,DB!$G$5,Total!N:N,DB!$O$5,Total!M:M,DB!$G$9,Total!K:K,DB!$O$9,Total!AA:AA,$H$2)</f>
        <v>0</v>
      </c>
      <c r="T6" s="31">
        <f>COUNTIFS(Total!X:X,$T$3,Total!W:W,B6,Total!O:O,DB!$G$5,Total!N:N,DB!$O$5,Total!M:M,DB!$G$9,Total!K:K,DB!$O$9,Total!B:B,$H$2)+COUNTIFS(Total!X:X,$T$3,Total!W:W,B6,Total!AA:AA,DB!$G$5,Total!AA:AA,DB!$O$5,Total!AA:AA,DB!$G$9,Total!AA:AA,DB!$O$9,Total!AA:AA,$H$2)+COUNTIFS(Total!X:X,$T$3,Total!W:W,B6,Total!O:O,DB!$G$5,Total!AA:AA,DB!$O$5,Total!AA:AA,DB!$G$9,Total!AA:AA,DB!$O$9,Total!AA:AA,$H$2)+COUNTIFS(Total!X:X,$T$3,Total!W:W,B6,Total!AA:AA,DB!$G$5,Total!N:N,DB!$O$5,Total!AA:AA,DB!$G$9,Total!AA:AA,DB!$O$9,Total!AA:AA,$H$2)+COUNTIFS(Total!X:X,$T$3,Total!W:W,B6,Total!AA:AA,DB!$G$5,Total!AA:AA,DB!$O$5,Total!M:M,DB!$G$9,Total!AA:AA,DB!$O$9,Total!AA:AA,$H$2)+COUNTIFS(Total!X:X,$T$3,Total!W:W,B6,Total!AA:AA,DB!$G$5,Total!AA:AA,DB!$O$5,Total!AA:AA,DB!$G$9,Total!K:K,DB!$O$9,Total!AA:AA,$H$2)+COUNTIFS(Total!X:X,$T$3,Total!W:W,B6,Total!AA:AA,DB!$G$5,Total!AA:AA,DB!$O$5,Total!AA:AA,DB!$G$9,Total!AA:AA,DB!$O$9,Total!B:B,$H$2)+COUNTIFS(Total!X:X,$T$3,Total!W:W,B6,Total!O:O,DB!$G$5,Total!N:N,DB!$O$5,Total!M:M,DB!$G$9,Total!AA:AA,DB!$O$9,Total!AA:AA,$H$2)+COUNTIFS(Total!X:X,$T$3,Total!W:W,B6,Total!O:O,DB!$G$5,Total!N:N,DB!$O$5,Total!AA:AA,DB!$G$9,Total!K:K,DB!$O$9,Total!AA:AA,$H$2)+COUNTIFS(Total!X:X,$T$3,Total!W:W,B6,Total!O:O,DB!$G$5,Total!N:N,DB!$O$5,Total!AA:AA,DB!$G$9,Total!AA:AA,DB!$O$9,Total!B:B,$H$2)+COUNTIFS(Total!X:X,$T$3,Total!W:W,B6,Total!O:O,DB!$G$5,Total!AA:AA,DB!$O$5,Total!M:M,DB!$G$9,Total!K:K,DB!$O$9,Total!AA:AA,$H$2)+COUNTIFS(Total!X:X,$T$3,Total!W:W,B6,Total!O:O,DB!$G$5,Total!AA:AA,DB!$O$5,Total!M:M,DB!$G$9,Total!AA:AA,DB!$O$9,Total!B:B,$H$2)+COUNTIFS(Total!X:X,$T$3,Total!W:W,B6,Total!O:O,DB!$G$5,Total!AA:AA,DB!$O$5,Total!AA:AA,DB!$G$9,Total!K:K,DB!$O$9,Total!B:B,$H$2)+COUNTIFS(Total!X:X,$T$3,Total!W:W,B6,Total!AA:AA,DB!$G$5,Total!N:N,DB!$O$5,Total!M:M,DB!$G$9,Total!K:K,DB!$O$9,Total!AA:AA,$H$2)+COUNTIFS(Total!X:X,$T$3,Total!W:W,B6,Total!AA:AA,DB!$G$5,Total!N:N,DB!$O$5,Total!M:M,DB!$G$9,Total!AA:AA,DB!$O$9,Total!B:B,$H$2)+COUNTIFS(Total!X:X,$T$3,Total!W:W,B6,Total!AA:AA,DB!$G$5,Total!N:N,DB!$O$5,Total!AA:AA,DB!$G$9,Total!K:K,DB!$O$9,Total!B:B,$H$2)+COUNTIFS(Total!X:X,$T$3,Total!W:W,B6,Total!AA:AA,DB!$G$5,Total!AA:AA,DB!$O$5,Total!M:M,DB!$G$9,Total!K:K,DB!$O$9,Total!B:B,$H$2)+COUNTIFS(Total!X:X,$T$3,Total!W:W,B6,Total!O:O,DB!$G$5,Total!N:N,DB!$O$5,Total!AA:AA,DB!$G$9,Total!AA:AA,DB!$O$9,Total!AA:AA,$H$2)+COUNTIFS(Total!X:X,$T$3,Total!W:W,B6,Total!O:O,DB!$G$5,Total!AA:AA,DB!$O$5,Total!M:M,DB!$G$9,Total!AA:AA,DB!$O$9,Total!AA:AA,$H$2)+COUNTIFS(Total!X:X,$T$3,Total!W:W,B6,Total!O:O,DB!$G$5,Total!AA:AA,DB!$O$5,Total!AA:AA,DB!$G$9,Total!K:K,DB!$O$9,Total!AA:AA,$H$2)+COUNTIFS(Total!X:X,$T$3,Total!W:W,B6,Total!O:O,DB!$G$5,Total!AA:AA,DB!$O$5,Total!AA:AA,DB!$G$9,Total!AA:AA,DB!$O$9,Total!B:B,$H$2)+COUNTIFS(Total!X:X,$T$3,Total!W:W,B6,Total!AA:AA,DB!$G$5,Total!N:N,DB!$O$5,Total!M:M,DB!$G$9,Total!AA:AA,DB!$O$9,Total!AA:AA,$H$2)+COUNTIFS(Total!X:X,$T$3,Total!W:W,B6,Total!AA:AA,DB!$G$5,Total!N:N,DB!$O$5,Total!AA:AA,DB!$G$9,Total!K:K,DB!$O$9,Total!AA:AA,$H$2)+COUNTIFS(Total!X:X,$T$3,Total!W:W,B6,Total!AA:AA,DB!$G$5,Total!N:N,DB!$O$5,Total!AA:AA,DB!$G$9,Total!AA:AA,DB!$O$9,Total!B:B,$H$2)+COUNTIFS(Total!X:X,$T$3,Total!W:W,B6,Total!AA:AA,DB!$G$5,Total!AA:AA,DB!$O$5,Total!M:M,DB!$G$9,Total!K:K,DB!$O$9,Total!AA:AA,$H$2)+COUNTIFS(Total!X:X,$T$3,Total!W:W,B6,Total!AA:AA,DB!$G$5,Total!AA:AA,DB!$O$5,Total!M:M,DB!$G$9,Total!AA:AA,DB!$O$9,Total!B:B,$H$2)+COUNTIFS(Total!X:X,$T$3,Total!W:W,B6,Total!AA:AA,DB!$G$5,Total!AA:AA,DB!$O$5,Total!AA:AA,DB!$G$9,Total!K:K,DB!$O$9,Total!B:B,$H$2)+COUNTIFS(Total!X:X,$T$3,Total!W:W,B6,Total!AA:AA,DB!$G$5,Total!N:N,DB!$O$5,Total!M:M,DB!$G$9,Total!K:K,DB!$O$9,Total!B:B,$H$2)+COUNTIFS(Total!X:X,$T$3,Total!W:W,B6,Total!O:O,DB!$G$5,Total!AA:AA,DB!$O$5,Total!M:M,DB!$G$9,Total!K:K,DB!$O$9,Total!B:B,$H$2)+COUNTIFS(Total!X:X,$T$3,Total!W:W,B6,Total!O:O,DB!$G$5,Total!N:N,DB!$O$5,Total!AA:AA,DB!$G$9,Total!K:K,DB!$O$9,Total!B:B,$H$2)+COUNTIFS(Total!X:X,$T$3,Total!W:W,B6,Total!O:O,DB!$G$5,Total!N:N,DB!$O$5,Total!M:M,DB!$G$9,Total!AA:AA,DB!$O$9,Total!B:B,$H$2)+COUNTIFS(Total!X:X,$T$3,Total!W:W,B6,Total!O:O,DB!$G$5,Total!N:N,DB!$O$5,Total!M:M,DB!$G$9,Total!K:K,DB!$O$9,Total!AA:AA,$H$2)</f>
        <v>0</v>
      </c>
      <c r="U6" s="31">
        <f>COUNTIFS(Total!X:X,$U$3,Total!W:W,B6,Total!O:O,DB!$G$5,Total!N:N,DB!$O$5,Total!M:M,DB!$G$9,Total!K:K,DB!$O$9,Total!B:B,$H$2)+COUNTIFS(Total!X:X,$U$3,Total!W:W,B6,Total!AA:AA,DB!$G$5,Total!AA:AA,DB!$O$5,Total!AA:AA,DB!$G$9,Total!AA:AA,DB!$O$9,Total!AA:AA,$H$2)+COUNTIFS(Total!X:X,$U$3,Total!W:W,B6,Total!O:O,DB!$G$5,Total!AA:AA,DB!$O$5,Total!AA:AA,DB!$G$9,Total!AA:AA,DB!$O$9,Total!AA:AA,$H$2)+COUNTIFS(Total!X:X,$U$3,Total!W:W,B6,Total!AA:AA,DB!$G$5,Total!N:N,DB!$O$5,Total!AA:AA,DB!$G$9,Total!AA:AA,DB!$O$9,Total!AA:AA,$H$2)+COUNTIFS(Total!X:X,$U$3,Total!W:W,B6,Total!AA:AA,DB!$G$5,Total!AA:AA,DB!$O$5,Total!M:M,DB!$G$9,Total!AA:AA,DB!$O$9,Total!AA:AA,$H$2)+COUNTIFS(Total!X:X,$U$3,Total!W:W,B6,Total!AA:AA,DB!$G$5,Total!AA:AA,DB!$O$5,Total!AA:AA,DB!$G$9,Total!K:K,DB!$O$9,Total!AA:AA,$H$2)+COUNTIFS(Total!X:X,$U$3,Total!W:W,B6,Total!AA:AA,DB!$G$5,Total!AA:AA,DB!$O$5,Total!AA:AA,DB!$G$9,Total!AA:AA,DB!$O$9,Total!B:B,$H$2)+COUNTIFS(Total!X:X,$U$3,Total!W:W,B6,Total!O:O,DB!$G$5,Total!N:N,DB!$O$5,Total!M:M,DB!$G$9,Total!AA:AA,DB!$O$9,Total!AA:AA,$H$2)+COUNTIFS(Total!X:X,$U$3,Total!W:W,B6,Total!O:O,DB!$G$5,Total!N:N,DB!$O$5,Total!AA:AA,DB!$G$9,Total!K:K,DB!$O$9,Total!AA:AA,$H$2)+COUNTIFS(Total!X:X,$U$3,Total!W:W,B6,Total!O:O,DB!$G$5,Total!N:N,DB!$O$5,Total!AA:AA,DB!$G$9,Total!AA:AA,DB!$O$9,Total!B:B,$H$2)+COUNTIFS(Total!X:X,$U$3,Total!W:W,B6,Total!O:O,DB!$G$5,Total!AA:AA,DB!$O$5,Total!M:M,DB!$G$9,Total!K:K,DB!$O$9,Total!AA:AA,$H$2)+COUNTIFS(Total!X:X,$U$3,Total!W:W,B6,Total!O:O,DB!$G$5,Total!AA:AA,DB!$O$5,Total!M:M,DB!$G$9,Total!AA:AA,DB!$O$9,Total!B:B,$H$2)+COUNTIFS(Total!X:X,$U$3,Total!W:W,B6,Total!O:O,DB!$G$5,Total!AA:AA,DB!$O$5,Total!AA:AA,DB!$G$9,Total!K:K,DB!$O$9,Total!B:B,$H$2)+COUNTIFS(Total!X:X,$U$3,Total!W:W,B6,Total!AA:AA,DB!$G$5,Total!N:N,DB!$O$5,Total!M:M,DB!$G$9,Total!K:K,DB!$O$9,Total!AA:AA,$H$2)+COUNTIFS(Total!X:X,$U$3,Total!W:W,B6,Total!AA:AA,DB!$G$5,Total!N:N,DB!$O$5,Total!M:M,DB!$G$9,Total!AA:AA,DB!$O$9,Total!B:B,$H$2)+COUNTIFS(Total!X:X,$U$3,Total!W:W,B6,Total!AA:AA,DB!$G$5,Total!N:N,DB!$O$5,Total!AA:AA,DB!$G$9,Total!K:K,DB!$O$9,Total!B:B,$H$2)+COUNTIFS(Total!X:X,$U$3,Total!W:W,B6,Total!AA:AA,DB!$G$5,Total!AA:AA,DB!$O$5,Total!M:M,DB!$G$9,Total!K:K,DB!$O$9,Total!B:B,$H$2)+COUNTIFS(Total!X:X,$U$3,Total!W:W,B6,Total!O:O,DB!$G$5,Total!N:N,DB!$O$5,Total!AA:AA,DB!$G$9,Total!AA:AA,DB!$O$9,Total!AA:AA,$H$2)+COUNTIFS(Total!X:X,$U$3,Total!W:W,B6,Total!O:O,DB!$G$5,Total!AA:AA,DB!$O$5,Total!M:M,DB!$G$9,Total!AA:AA,DB!$O$9,Total!AA:AA,$H$2)+COUNTIFS(Total!X:X,$U$3,Total!W:W,B6,Total!O:O,DB!$G$5,Total!AA:AA,DB!$O$5,Total!AA:AA,DB!$G$9,Total!K:K,DB!$O$9,Total!AA:AA,$H$2)+COUNTIFS(Total!X:X,$U$3,Total!W:W,B6,Total!O:O,DB!$G$5,Total!AA:AA,DB!$O$5,Total!AA:AA,DB!$G$9,Total!AA:AA,DB!$O$9,Total!B:B,$H$2)+COUNTIFS(Total!X:X,$U$3,Total!W:W,B6,Total!AA:AA,DB!$G$5,Total!N:N,DB!$O$5,Total!M:M,DB!$G$9,Total!AA:AA,DB!$O$9,Total!AA:AA,$H$2)+COUNTIFS(Total!X:X,$U$3,Total!W:W,B6,Total!AA:AA,DB!$G$5,Total!N:N,DB!$O$5,Total!AA:AA,DB!$G$9,Total!K:K,DB!$O$9,Total!AA:AA,$H$2)+COUNTIFS(Total!X:X,$U$3,Total!W:W,B6,Total!AA:AA,DB!$G$5,Total!N:N,DB!$O$5,Total!AA:AA,DB!$G$9,Total!AA:AA,DB!$O$9,Total!B:B,$H$2)+COUNTIFS(Total!X:X,$U$3,Total!W:W,B6,Total!AA:AA,DB!$G$5,Total!AA:AA,DB!$O$5,Total!M:M,DB!$G$9,Total!K:K,DB!$O$9,Total!AA:AA,$H$2)+COUNTIFS(Total!X:X,$U$3,Total!W:W,B6,Total!AA:AA,DB!$G$5,Total!AA:AA,DB!$O$5,Total!M:M,DB!$G$9,Total!AA:AA,DB!$O$9,Total!B:B,$H$2)+COUNTIFS(Total!X:X,$U$3,Total!W:W,B6,Total!AA:AA,DB!$G$5,Total!AA:AA,DB!$O$5,Total!AA:AA,DB!$G$9,Total!K:K,DB!$O$9,Total!B:B,$H$2)+COUNTIFS(Total!X:X,$U$3,Total!W:W,B6,Total!AA:AA,DB!$G$5,Total!N:N,DB!$O$5,Total!M:M,DB!$G$9,Total!K:K,DB!$O$9,Total!B:B,$H$2)+COUNTIFS(Total!X:X,$U$3,Total!W:W,B6,Total!O:O,DB!$G$5,Total!AA:AA,DB!$O$5,Total!M:M,DB!$G$9,Total!K:K,DB!$O$9,Total!B:B,$H$2)+COUNTIFS(Total!X:X,$U$3,Total!W:W,B6,Total!O:O,DB!$G$5,Total!N:N,DB!$O$5,Total!AA:AA,DB!$G$9,Total!K:K,DB!$O$9,Total!B:B,$H$2)+COUNTIFS(Total!X:X,$U$3,Total!W:W,B6,Total!O:O,DB!$G$5,Total!N:N,DB!$O$5,Total!M:M,DB!$G$9,Total!AA:AA,DB!$O$9,Total!B:B,$H$2)+COUNTIFS(Total!X:X,$U$3,Total!W:W,B6,Total!O:O,DB!$G$5,Total!N:N,DB!$O$5,Total!M:M,DB!$G$9,Total!K:K,DB!$O$9,Total!AA:AA,$H$2)</f>
        <v>1</v>
      </c>
      <c r="V6" s="31">
        <f>COUNTIFS(Total!X:X,$V$3,Total!W:W,B6,Total!O:O,DB!$G$5,Total!N:N,DB!$O$5,Total!M:M,DB!$G$9,Total!K:K,DB!$O$9,Total!B:B,$H$2)+COUNTIFS(Total!X:X,$V$3,Total!W:W,B6,Total!AA:AA,DB!$G$5,Total!AA:AA,DB!$O$5,Total!AA:AA,DB!$G$9,Total!AA:AA,DB!$O$9,Total!AA:AA,$H$2)+COUNTIFS(Total!X:X,$V$3,Total!W:W,B6,Total!O:O,DB!$G$5,Total!AA:AA,DB!$O$5,Total!AA:AA,DB!$G$9,Total!AA:AA,DB!$O$9,Total!AA:AA,$H$2)+COUNTIFS(Total!X:X,$V$3,Total!W:W,B6,Total!AA:AA,DB!$G$5,Total!N:N,DB!$O$5,Total!AA:AA,DB!$G$9,Total!AA:AA,DB!$O$9,Total!AA:AA,$H$2)+COUNTIFS(Total!X:X,$V$3,Total!W:W,B6,Total!AA:AA,DB!$G$5,Total!AA:AA,DB!$O$5,Total!M:M,DB!$G$9,Total!AA:AA,DB!$O$9,Total!AA:AA,$H$2)+COUNTIFS(Total!X:X,$V$3,Total!W:W,B6,Total!AA:AA,DB!$G$5,Total!AA:AA,DB!$O$5,Total!AA:AA,DB!$G$9,Total!K:K,DB!$O$9,Total!AA:AA,$H$2)+COUNTIFS(Total!X:X,$V$3,Total!W:W,B6,Total!AA:AA,DB!$G$5,Total!AA:AA,DB!$O$5,Total!AA:AA,DB!$G$9,Total!AA:AA,DB!$O$9,Total!B:B,$H$2)+COUNTIFS(Total!X:X,$V$3,Total!W:W,B6,Total!O:O,DB!$G$5,Total!N:N,DB!$O$5,Total!M:M,DB!$G$9,Total!AA:AA,DB!$O$9,Total!AA:AA,$H$2)+COUNTIFS(Total!X:X,$V$3,Total!W:W,B6,Total!O:O,DB!$G$5,Total!N:N,DB!$O$5,Total!AA:AA,DB!$G$9,Total!K:K,DB!$O$9,Total!AA:AA,$H$2)+COUNTIFS(Total!X:X,$V$3,Total!W:W,B6,Total!O:O,DB!$G$5,Total!N:N,DB!$O$5,Total!AA:AA,DB!$G$9,Total!AA:AA,DB!$O$9,Total!B:B,$H$2)+COUNTIFS(Total!X:X,$V$3,Total!W:W,B6,Total!O:O,DB!$G$5,Total!AA:AA,DB!$O$5,Total!M:M,DB!$G$9,Total!K:K,DB!$O$9,Total!AA:AA,$H$2)+COUNTIFS(Total!X:X,$V$3,Total!W:W,B6,Total!O:O,DB!$G$5,Total!AA:AA,DB!$O$5,Total!M:M,DB!$G$9,Total!AA:AA,DB!$O$9,Total!B:B,$H$2)+COUNTIFS(Total!X:X,$V$3,Total!W:W,B6,Total!O:O,DB!$G$5,Total!AA:AA,DB!$O$5,Total!AA:AA,DB!$G$9,Total!K:K,DB!$O$9,Total!B:B,$H$2)+COUNTIFS(Total!X:X,$V$3,Total!W:W,B6,Total!AA:AA,DB!$G$5,Total!N:N,DB!$O$5,Total!M:M,DB!$G$9,Total!K:K,DB!$O$9,Total!AA:AA,$H$2)+COUNTIFS(Total!X:X,$V$3,Total!W:W,B6,Total!AA:AA,DB!$G$5,Total!N:N,DB!$O$5,Total!M:M,DB!$G$9,Total!AA:AA,DB!$O$9,Total!B:B,$H$2)+COUNTIFS(Total!X:X,$V$3,Total!W:W,B6,Total!AA:AA,DB!$G$5,Total!N:N,DB!$O$5,Total!AA:AA,DB!$G$9,Total!K:K,DB!$O$9,Total!B:B,$H$2)+COUNTIFS(Total!X:X,$V$3,Total!W:W,B6,Total!AA:AA,DB!$G$5,Total!AA:AA,DB!$O$5,Total!M:M,DB!$G$9,Total!K:K,DB!$O$9,Total!B:B,$H$2)+COUNTIFS(Total!X:X,$V$3,Total!W:W,B6,Total!O:O,DB!$G$5,Total!N:N,DB!$O$5,Total!AA:AA,DB!$G$9,Total!AA:AA,DB!$O$9,Total!AA:AA,$H$2)+COUNTIFS(Total!X:X,$V$3,Total!W:W,B6,Total!O:O,DB!$G$5,Total!AA:AA,DB!$O$5,Total!M:M,DB!$G$9,Total!AA:AA,DB!$O$9,Total!AA:AA,$H$2)+COUNTIFS(Total!X:X,$V$3,Total!W:W,B6,Total!O:O,DB!$G$5,Total!AA:AA,DB!$O$5,Total!AA:AA,DB!$G$9,Total!K:K,DB!$O$9,Total!AA:AA,$H$2)+COUNTIFS(Total!X:X,$V$3,Total!W:W,B6,Total!O:O,DB!$G$5,Total!AA:AA,DB!$O$5,Total!AA:AA,DB!$G$9,Total!AA:AA,DB!$O$9,Total!B:B,$H$2)+COUNTIFS(Total!X:X,$V$3,Total!W:W,B6,Total!AA:AA,DB!$G$5,Total!N:N,DB!$O$5,Total!M:M,DB!$G$9,Total!AA:AA,DB!$O$9,Total!AA:AA,$H$2)+COUNTIFS(Total!X:X,$V$3,Total!W:W,B6,Total!AA:AA,DB!$G$5,Total!N:N,DB!$O$5,Total!AA:AA,DB!$G$9,Total!K:K,DB!$O$9,Total!AA:AA,$H$2)+COUNTIFS(Total!X:X,$V$3,Total!W:W,B6,Total!AA:AA,DB!$G$5,Total!N:N,DB!$O$5,Total!AA:AA,DB!$G$9,Total!AA:AA,DB!$O$9,Total!B:B,$H$2)+COUNTIFS(Total!X:X,$V$3,Total!W:W,B6,Total!AA:AA,DB!$G$5,Total!AA:AA,DB!$O$5,Total!M:M,DB!$G$9,Total!K:K,DB!$O$9,Total!AA:AA,$H$2)+COUNTIFS(Total!X:X,$V$3,Total!W:W,B6,Total!AA:AA,DB!$G$5,Total!AA:AA,DB!$O$5,Total!M:M,DB!$G$9,Total!AA:AA,DB!$O$9,Total!B:B,$H$2)+COUNTIFS(Total!X:X,$V$3,Total!W:W,B6,Total!AA:AA,DB!$G$5,Total!AA:AA,DB!$O$5,Total!AA:AA,DB!$G$9,Total!K:K,DB!$O$9,Total!B:B,$H$2)+COUNTIFS(Total!X:X,$V$3,Total!W:W,B6,Total!AA:AA,DB!$G$5,Total!N:N,DB!$O$5,Total!M:M,DB!$G$9,Total!K:K,DB!$O$9,Total!B:B,$H$2)+COUNTIFS(Total!X:X,$V$3,Total!W:W,B6,Total!O:O,DB!$G$5,Total!AA:AA,DB!$O$5,Total!M:M,DB!$G$9,Total!K:K,DB!$O$9,Total!B:B,$H$2)+COUNTIFS(Total!X:X,$V$3,Total!W:W,B6,Total!O:O,DB!$G$5,Total!N:N,DB!$O$5,Total!AA:AA,DB!$G$9,Total!K:K,DB!$O$9,Total!B:B,$H$2)+COUNTIFS(Total!X:X,$V$3,Total!W:W,B6,Total!O:O,DB!$G$5,Total!N:N,DB!$O$5,Total!M:M,DB!$G$9,Total!AA:AA,DB!$O$9,Total!B:B,$H$2)+COUNTIFS(Total!X:X,$V$3,Total!W:W,B6,Total!O:O,DB!$G$5,Total!N:N,DB!$O$5,Total!M:M,DB!$G$9,Total!K:K,DB!$O$9,Total!AA:AA,$H$2)</f>
        <v>0</v>
      </c>
      <c r="W6" s="31">
        <f>COUNTIFS(Total!X:X,$W$3,Total!W:W,B6,Total!O:O,DB!$G$5,Total!N:N,DB!$O$5,Total!M:M,DB!$G$9,Total!K:K,DB!$O$9,Total!B:B,$H$2)+COUNTIFS(Total!X:X,$W$3,Total!W:W,B6,Total!AA:AA,DB!$G$5,Total!AA:AA,DB!$O$5,Total!AA:AA,DB!$G$9,Total!AA:AA,DB!$O$9,Total!AA:AA,$H$2)+COUNTIFS(Total!X:X,$W$3,Total!W:W,B6,Total!O:O,DB!$G$5,Total!AA:AA,DB!$O$5,Total!AA:AA,DB!$G$9,Total!AA:AA,DB!$O$9,Total!AA:AA,$H$2)+COUNTIFS(Total!X:X,$W$3,Total!W:W,B6,Total!AA:AA,DB!$G$5,Total!N:N,DB!$O$5,Total!AA:AA,DB!$G$9,Total!AA:AA,DB!$O$9,Total!AA:AA,$H$2)+COUNTIFS(Total!X:X,$W$3,Total!W:W,B6,Total!AA:AA,DB!$G$5,Total!AA:AA,DB!$O$5,Total!M:M,DB!$G$9,Total!AA:AA,DB!$O$9,Total!AA:AA,$H$2)+COUNTIFS(Total!X:X,$W$3,Total!W:W,B6,Total!AA:AA,DB!$G$5,Total!AA:AA,DB!$O$5,Total!AA:AA,DB!$G$9,Total!K:K,DB!$O$9,Total!AA:AA,$H$2)+COUNTIFS(Total!X:X,$W$3,Total!W:W,B6,Total!AA:AA,DB!$G$5,Total!AA:AA,DB!$O$5,Total!AA:AA,DB!$G$9,Total!AA:AA,DB!$O$9,Total!B:B,$H$2)+COUNTIFS(Total!X:X,$W$3,Total!W:W,B6,Total!O:O,DB!$G$5,Total!N:N,DB!$O$5,Total!M:M,DB!$G$9,Total!AA:AA,DB!$O$9,Total!AA:AA,$H$2)+COUNTIFS(Total!X:X,$W$3,Total!W:W,B6,Total!O:O,DB!$G$5,Total!N:N,DB!$O$5,Total!AA:AA,DB!$G$9,Total!K:K,DB!$O$9,Total!AA:AA,$H$2)+COUNTIFS(Total!X:X,$W$3,Total!W:W,B6,Total!O:O,DB!$G$5,Total!N:N,DB!$O$5,Total!AA:AA,DB!$G$9,Total!AA:AA,DB!$O$9,Total!B:B,$H$2)+COUNTIFS(Total!X:X,$W$3,Total!W:W,B6,Total!O:O,DB!$G$5,Total!AA:AA,DB!$O$5,Total!M:M,DB!$G$9,Total!K:K,DB!$O$9,Total!AA:AA,$H$2)+COUNTIFS(Total!X:X,$W$3,Total!W:W,B6,Total!O:O,DB!$G$5,Total!AA:AA,DB!$O$5,Total!M:M,DB!$G$9,Total!AA:AA,DB!$O$9,Total!B:B,$H$2)+COUNTIFS(Total!X:X,$W$3,Total!W:W,B6,Total!O:O,DB!$G$5,Total!AA:AA,DB!$O$5,Total!AA:AA,DB!$G$9,Total!K:K,DB!$O$9,Total!B:B,$H$2)+COUNTIFS(Total!X:X,$W$3,Total!W:W,B6,Total!AA:AA,DB!$G$5,Total!N:N,DB!$O$5,Total!M:M,DB!$G$9,Total!K:K,DB!$O$9,Total!AA:AA,$H$2)+COUNTIFS(Total!X:X,$W$3,Total!W:W,B6,Total!AA:AA,DB!$G$5,Total!N:N,DB!$O$5,Total!M:M,DB!$G$9,Total!AA:AA,DB!$O$9,Total!B:B,$H$2)+COUNTIFS(Total!X:X,$W$3,Total!W:W,B6,Total!AA:AA,DB!$G$5,Total!N:N,DB!$O$5,Total!AA:AA,DB!$G$9,Total!K:K,DB!$O$9,Total!B:B,$H$2)+COUNTIFS(Total!X:X,$W$3,Total!W:W,B6,Total!AA:AA,DB!$G$5,Total!AA:AA,DB!$O$5,Total!M:M,DB!$G$9,Total!K:K,DB!$O$9,Total!B:B,$H$2)+COUNTIFS(Total!X:X,$W$3,Total!W:W,B6,Total!O:O,DB!$G$5,Total!N:N,DB!$O$5,Total!AA:AA,DB!$G$9,Total!AA:AA,DB!$O$9,Total!AA:AA,$H$2)+COUNTIFS(Total!X:X,$W$3,Total!W:W,B6,Total!O:O,DB!$G$5,Total!AA:AA,DB!$O$5,Total!M:M,DB!$G$9,Total!AA:AA,DB!$O$9,Total!AA:AA,$H$2)+COUNTIFS(Total!X:X,$W$3,Total!W:W,B6,Total!O:O,DB!$G$5,Total!AA:AA,DB!$O$5,Total!AA:AA,DB!$G$9,Total!K:K,DB!$O$9,Total!AA:AA,$H$2)+COUNTIFS(Total!X:X,$W$3,Total!W:W,B6,Total!O:O,DB!$G$5,Total!AA:AA,DB!$O$5,Total!AA:AA,DB!$G$9,Total!AA:AA,DB!$O$9,Total!B:B,$H$2)+COUNTIFS(Total!X:X,$W$3,Total!W:W,B6,Total!AA:AA,DB!$G$5,Total!N:N,DB!$O$5,Total!M:M,DB!$G$9,Total!AA:AA,DB!$O$9,Total!AA:AA,$H$2)+COUNTIFS(Total!X:X,$W$3,Total!W:W,B6,Total!AA:AA,DB!$G$5,Total!N:N,DB!$O$5,Total!AA:AA,DB!$G$9,Total!K:K,DB!$O$9,Total!AA:AA,$H$2)+COUNTIFS(Total!X:X,$W$3,Total!W:W,B6,Total!AA:AA,DB!$G$5,Total!N:N,DB!$O$5,Total!AA:AA,DB!$G$9,Total!AA:AA,DB!$O$9,Total!B:B,$H$2)+COUNTIFS(Total!X:X,$W$3,Total!W:W,B6,Total!AA:AA,DB!$G$5,Total!AA:AA,DB!$O$5,Total!M:M,DB!$G$9,Total!K:K,DB!$O$9,Total!AA:AA,$H$2)+COUNTIFS(Total!X:X,$W$3,Total!W:W,B6,Total!AA:AA,DB!$G$5,Total!AA:AA,DB!$O$5,Total!M:M,DB!$G$9,Total!AA:AA,DB!$O$9,Total!B:B,$H$2)+COUNTIFS(Total!X:X,$W$3,Total!W:W,B6,Total!AA:AA,DB!$G$5,Total!AA:AA,DB!$O$5,Total!AA:AA,DB!$G$9,Total!K:K,DB!$O$9,Total!B:B,$H$2)+COUNTIFS(Total!X:X,$W$3,Total!W:W,B6,Total!AA:AA,DB!$G$5,Total!N:N,DB!$O$5,Total!M:M,DB!$G$9,Total!K:K,DB!$O$9,Total!B:B,$H$2)+COUNTIFS(Total!X:X,$W$3,Total!W:W,B6,Total!O:O,DB!$G$5,Total!AA:AA,DB!$O$5,Total!M:M,DB!$G$9,Total!K:K,DB!$O$9,Total!B:B,$H$2)+COUNTIFS(Total!X:X,$W$3,Total!W:W,B6,Total!O:O,DB!$G$5,Total!N:N,DB!$O$5,Total!AA:AA,DB!$G$9,Total!K:K,DB!$O$9,Total!B:B,$H$2)+COUNTIFS(Total!X:X,$W$3,Total!W:W,B6,Total!O:O,DB!$G$5,Total!N:N,DB!$O$5,Total!M:M,DB!$G$9,Total!AA:AA,DB!$O$9,Total!B:B,$H$2)+COUNTIFS(Total!X:X,$W$3,Total!W:W,B6,Total!O:O,DB!$G$5,Total!N:N,DB!$O$5,Total!M:M,DB!$G$9,Total!K:K,DB!$O$9,Total!AA:AA,$H$2)</f>
        <v>0</v>
      </c>
      <c r="X6" s="31">
        <f t="shared" si="0"/>
        <v>298</v>
      </c>
      <c r="Y6" s="31">
        <f t="shared" si="1"/>
        <v>295</v>
      </c>
      <c r="Z6" s="31">
        <f t="shared" si="2"/>
        <v>288</v>
      </c>
      <c r="AD6" s="61" t="s">
        <v>2808</v>
      </c>
    </row>
    <row r="7" spans="1:31" ht="30" customHeight="1" x14ac:dyDescent="0.25">
      <c r="A7" s="43">
        <v>4</v>
      </c>
      <c r="B7" s="53" t="s">
        <v>141</v>
      </c>
      <c r="C7" s="31">
        <f>COUNTIFS(Total!W:W,B7,Total!O:O,DB!$G$5,Total!N:N,DB!$O$5,Total!M:M,DB!$G$9,Total!K:K,DB!$O$9,Total!B:B,$H$2)+COUNTIFS(Total!W:W,B7,Total!AA:AA,DB!$G$5,Total!AA:AA,DB!$O$5,Total!AA:AA,DB!$G$9,Total!AA:AA,DB!$O$9,Total!AA:AA,$H$2)+COUNTIFS(Total!W:W,B7,Total!O:O,DB!$G$5,Total!AA:AA,DB!$O$5,Total!AA:AA,DB!$G$9,Total!AA:AA,DB!$O$9,Total!AA:AA,$H$2)+COUNTIFS(Total!W:W,B7,Total!AA:AA,DB!$G$5,Total!N:N,DB!$O$5,Total!AA:AA,DB!$G$9,Total!AA:AA,DB!$O$9,Total!AA:AA,$H$2)+COUNTIFS(Total!W:W,B7,Total!AA:AA,DB!$G$5,Total!AA:AA,DB!$O$5,Total!M:M,DB!$G$9,Total!AA:AA,DB!$O$9,Total!AA:AA,$H$2)+COUNTIFS(Total!W:W,B7,Total!AA:AA,DB!$G$5,Total!AA:AA,DB!$O$5,Total!AA:AA,DB!$G$9,Total!K:K,DB!$O$9,Total!AA:AA,$H$2)+COUNTIFS(Total!W:W,B7,Total!AA:AA,DB!$G$5,Total!AA:AA,DB!$O$5,Total!AA:AA,DB!$G$9,Total!AA:AA,DB!$O$9,Total!B:B,$H$2)+COUNTIFS(Total!W:W,B7,Total!O:O,DB!$G$5,Total!N:N,DB!$O$5,Total!M:M,DB!$G$9,Total!AA:AA,DB!$O$9,Total!AA:AA,$H$2)+COUNTIFS(Total!W:W,B7,Total!O:O,DB!$G$5,Total!N:N,DB!$O$5,Total!AA:AA,DB!$G$9,Total!K:K,DB!$O$9,Total!AA:AA,$H$2)+COUNTIFS(Total!W:W,B7,Total!O:O,DB!$G$5,Total!N:N,DB!$O$5,Total!AA:AA,DB!$G$9,Total!AA:AA,DB!$O$9,Total!B:B,$H$2)+COUNTIFS(Total!W:W,B7,Total!O:O,DB!$G$5,Total!AA:AA,DB!$O$5,Total!M:M,DB!$G$9,Total!K:K,DB!$O$9,Total!AA:AA,$H$2)+COUNTIFS(Total!W:W,B7,Total!O:O,DB!$G$5,Total!AA:AA,DB!$O$5,Total!M:M,DB!$G$9,Total!AA:AA,DB!$O$9,Total!B:B,$H$2)+COUNTIFS(Total!W:W,B7,Total!O:O,DB!$G$5,Total!AA:AA,DB!$O$5,Total!AA:AA,DB!$G$9,Total!K:K,DB!$O$9,Total!B:B,$H$2)+COUNTIFS(Total!W:W,B7,Total!AA:AA,DB!$G$5,Total!N:N,DB!$O$5,Total!M:M,DB!$G$9,Total!K:K,DB!$O$9,Total!AA:AA,$H$2)+COUNTIFS(Total!W:W,B7,Total!AA:AA,DB!$G$5,Total!N:N,DB!$O$5,Total!M:M,DB!$G$9,Total!AA:AA,DB!$O$9,Total!B:B,$H$2)+COUNTIFS(Total!W:W,B7,Total!AA:AA,DB!$G$5,Total!N:N,DB!$O$5,Total!AA:AA,DB!$G$9,Total!K:K,DB!$O$9,Total!B:B,$H$2)+COUNTIFS(Total!W:W,B7,Total!AA:AA,DB!$G$5,Total!AA:AA,DB!$O$5,Total!M:M,DB!$G$9,Total!K:K,DB!$O$9,Total!B:B,$H$2)+COUNTIFS(Total!W:W,B7,Total!O:O,DB!$G$5,Total!N:N,DB!$O$5,Total!AA:AA,DB!$G$9,Total!AA:AA,DB!$O$9,Total!AA:AA,$H$2)+COUNTIFS(Total!W:W,B7,Total!O:O,DB!$G$5,Total!AA:AA,DB!$O$5,Total!M:M,DB!$G$9,Total!AA:AA,DB!$O$9,Total!AA:AA,$H$2)+COUNTIFS(Total!W:W,B7,Total!O:O,DB!$G$5,Total!AA:AA,DB!$O$5,Total!AA:AA,DB!$G$9,Total!K:K,DB!$O$9,Total!AA:AA,$H$2)+COUNTIFS(Total!W:W,B7,Total!O:O,DB!$G$5,Total!AA:AA,DB!$O$5,Total!AA:AA,DB!$G$9,Total!AA:AA,DB!$O$9,Total!B:B,$H$2)+COUNTIFS(Total!W:W,B7,Total!AA:AA,DB!$G$5,Total!N:N,DB!$O$5,Total!M:M,DB!$G$9,Total!AA:AA,DB!$O$9,Total!AA:AA,$H$2)+COUNTIFS(Total!W:W,B7,Total!AA:AA,DB!$G$5,Total!N:N,DB!$O$5,Total!AA:AA,DB!$G$9,Total!K:K,DB!$O$9,Total!AA:AA,$H$2)+COUNTIFS(Total!W:W,B7,Total!AA:AA,DB!$G$5,Total!N:N,DB!$O$5,Total!AA:AA,DB!$G$9,Total!AA:AA,DB!$O$9,Total!B:B,$H$2)+COUNTIFS(Total!W:W,B7,Total!AA:AA,DB!$G$5,Total!AA:AA,DB!$O$5,Total!M:M,DB!$G$9,Total!K:K,DB!$O$9,Total!AA:AA,$H$2)+COUNTIFS(Total!W:W,B7,Total!AA:AA,DB!$G$5,Total!AA:AA,DB!$O$5,Total!M:M,DB!$G$9,Total!AA:AA,DB!$O$9,Total!B:B,$H$2)+COUNTIFS(Total!W:W,B7,Total!AA:AA,DB!$G$5,Total!AA:AA,DB!$O$5,Total!AA:AA,DB!$G$9,Total!K:K,DB!$O$9,Total!B:B,$H$2)+COUNTIFS(Total!W:W,B7,Total!AA:AA,DB!$G$5,Total!N:N,DB!$O$5,Total!M:M,DB!$G$9,Total!K:K,DB!$O$9,Total!B:B,$H$2)+COUNTIFS(Total!W:W,B7,Total!O:O,DB!$G$5,Total!AA:AA,DB!$O$5,Total!M:M,DB!$G$9,Total!K:K,DB!$O$9,Total!B:B,$H$2)+COUNTIFS(Total!W:W,B7,Total!O:O,DB!$G$5,Total!N:N,DB!$O$5,Total!AA:AA,DB!$G$9,Total!K:K,DB!$O$9,Total!B:B,$H$2)+COUNTIFS(Total!W:W,B7,Total!O:O,DB!$G$5,Total!N:N,DB!$O$5,Total!M:M,DB!$G$9,Total!AA:AA,DB!$O$9,Total!B:B,$H$2)+COUNTIFS(Total!W:W,B7,Total!O:O,DB!$G$5,Total!N:N,DB!$O$5,Total!M:M,DB!$G$9,Total!K:K,DB!$O$9,Total!AA:AA,$H$2)</f>
        <v>291</v>
      </c>
      <c r="D7" s="31">
        <f>COUNTIFS(Total!X:X,$AE$2,Total!W:W,B7,Total!O:O,DB!$G$5,Total!N:N,DB!$O$5,Total!M:M,DB!$G$9,Total!K:K,DB!$O$9,Total!B:B,$H$2)+COUNTIFS(Total!X:X,$AE$2,Total!W:W,B7,Total!AA:AA,DB!$G$5,Total!AA:AA,DB!$O$5,Total!AA:AA,DB!$G$9,Total!AA:AA,DB!$O$9,Total!AA:AA,$H$2)+COUNTIFS(Total!X:X,$AE$2,Total!W:W,B7,Total!O:O,DB!$G$5,Total!AA:AA,DB!$O$5,Total!AA:AA,DB!$G$9,Total!AA:AA,DB!$O$9,Total!AA:AA,$H$2)+COUNTIFS(Total!X:X,$AE$2,Total!W:W,B7,Total!AA:AA,DB!$G$5,Total!N:N,DB!$O$5,Total!AA:AA,DB!$G$9,Total!AA:AA,DB!$O$9,Total!AA:AA,$H$2)+COUNTIFS(Total!X:X,$AE$2,Total!W:W,B7,Total!AA:AA,DB!$G$5,Total!AA:AA,DB!$O$5,Total!M:M,DB!$G$9,Total!AA:AA,DB!$O$9,Total!AA:AA,$H$2)+COUNTIFS(Total!X:X,$AE$2,Total!W:W,B7,Total!AA:AA,DB!$G$5,Total!AA:AA,DB!$O$5,Total!AA:AA,DB!$G$9,Total!K:K,DB!$O$9,Total!AA:AA,$H$2)+COUNTIFS(Total!X:X,$AE$2,Total!W:W,B7,Total!AA:AA,DB!$G$5,Total!AA:AA,DB!$O$5,Total!AA:AA,DB!$G$9,Total!AA:AA,DB!$O$9,Total!B:B,$H$2)+COUNTIFS(Total!X:X,$AE$2,Total!W:W,B7,Total!O:O,DB!$G$5,Total!N:N,DB!$O$5,Total!M:M,DB!$G$9,Total!AA:AA,DB!$O$9,Total!AA:AA,$H$2)+COUNTIFS(Total!X:X,$AE$2,Total!W:W,B7,Total!O:O,DB!$G$5,Total!N:N,DB!$O$5,Total!AA:AA,DB!$G$9,Total!K:K,DB!$O$9,Total!AA:AA,$H$2)+COUNTIFS(Total!X:X,$AE$2,Total!W:W,B7,Total!O:O,DB!$G$5,Total!N:N,DB!$O$5,Total!AA:AA,DB!$G$9,Total!AA:AA,DB!$O$9,Total!B:B,$H$2)+COUNTIFS(Total!X:X,$AE$2,Total!W:W,B7,Total!O:O,DB!$G$5,Total!AA:AA,DB!$O$5,Total!M:M,DB!$G$9,Total!K:K,DB!$O$9,Total!AA:AA,$H$2)+COUNTIFS(Total!X:X,$AE$2,Total!W:W,B7,Total!O:O,DB!$G$5,Total!AA:AA,DB!$O$5,Total!M:M,DB!$G$9,Total!AA:AA,DB!$O$9,Total!B:B,$H$2)+COUNTIFS(Total!X:X,$AE$2,Total!W:W,B7,Total!O:O,DB!$G$5,Total!AA:AA,DB!$O$5,Total!AA:AA,DB!$G$9,Total!K:K,DB!$O$9,Total!B:B,$H$2)+COUNTIFS(Total!X:X,$AE$2,Total!W:W,B7,Total!AA:AA,DB!$G$5,Total!N:N,DB!$O$5,Total!M:M,DB!$G$9,Total!K:K,DB!$O$9,Total!AA:AA,$H$2)+COUNTIFS(Total!X:X,$AE$2,Total!W:W,B7,Total!AA:AA,DB!$G$5,Total!N:N,DB!$O$5,Total!M:M,DB!$G$9,Total!AA:AA,DB!$O$9,Total!B:B,$H$2)+COUNTIFS(Total!X:X,$AE$2,Total!W:W,B7,Total!AA:AA,DB!$G$5,Total!N:N,DB!$O$5,Total!AA:AA,DB!$G$9,Total!K:K,DB!$O$9,Total!B:B,$H$2)+COUNTIFS(Total!X:X,$AE$2,Total!W:W,B7,Total!AA:AA,DB!$G$5,Total!AA:AA,DB!$O$5,Total!M:M,DB!$G$9,Total!K:K,DB!$O$9,Total!B:B,$H$2)+COUNTIFS(Total!X:X,$AE$2,Total!W:W,B7,Total!O:O,DB!$G$5,Total!N:N,DB!$O$5,Total!AA:AA,DB!$G$9,Total!AA:AA,DB!$O$9,Total!AA:AA,$H$2)+COUNTIFS(Total!X:X,$AE$2,Total!W:W,B7,Total!O:O,DB!$G$5,Total!AA:AA,DB!$O$5,Total!M:M,DB!$G$9,Total!AA:AA,DB!$O$9,Total!AA:AA,$H$2)+COUNTIFS(Total!X:X,$AE$2,Total!W:W,B7,Total!O:O,DB!$G$5,Total!AA:AA,DB!$O$5,Total!AA:AA,DB!$G$9,Total!K:K,DB!$O$9,Total!AA:AA,$H$2)+COUNTIFS(Total!X:X,$AE$2,Total!W:W,B7,Total!O:O,DB!$G$5,Total!AA:AA,DB!$O$5,Total!AA:AA,DB!$G$9,Total!AA:AA,DB!$O$9,Total!B:B,$H$2)+COUNTIFS(Total!X:X,$AE$2,Total!W:W,B7,Total!AA:AA,DB!$G$5,Total!N:N,DB!$O$5,Total!M:M,DB!$G$9,Total!AA:AA,DB!$O$9,Total!AA:AA,$H$2)+COUNTIFS(Total!X:X,$AE$2,Total!W:W,B7,Total!AA:AA,DB!$G$5,Total!N:N,DB!$O$5,Total!AA:AA,DB!$G$9,Total!K:K,DB!$O$9,Total!AA:AA,$H$2)+COUNTIFS(Total!X:X,$AE$2,Total!W:W,B7,Total!AA:AA,DB!$G$5,Total!N:N,DB!$O$5,Total!AA:AA,DB!$G$9,Total!AA:AA,DB!$O$9,Total!B:B,$H$2)+COUNTIFS(Total!X:X,$AE$2,Total!W:W,B7,Total!AA:AA,DB!$G$5,Total!AA:AA,DB!$O$5,Total!M:M,DB!$G$9,Total!K:K,DB!$O$9,Total!AA:AA,$H$2)+COUNTIFS(Total!X:X,$AE$2,Total!W:W,B7,Total!AA:AA,DB!$G$5,Total!AA:AA,DB!$O$5,Total!M:M,DB!$G$9,Total!AA:AA,DB!$O$9,Total!B:B,$H$2)+COUNTIFS(Total!X:X,$AE$2,Total!W:W,B7,Total!AA:AA,DB!$G$5,Total!AA:AA,DB!$O$5,Total!AA:AA,DB!$G$9,Total!K:K,DB!$O$9,Total!B:B,$H$2)+COUNTIFS(Total!X:X,$AE$2,Total!W:W,B7,Total!AA:AA,DB!$G$5,Total!N:N,DB!$O$5,Total!M:M,DB!$G$9,Total!K:K,DB!$O$9,Total!B:B,$H$2)+COUNTIFS(Total!X:X,$AE$2,Total!W:W,B7,Total!O:O,DB!$G$5,Total!AA:AA,DB!$O$5,Total!M:M,DB!$G$9,Total!K:K,DB!$O$9,Total!B:B,$H$2)+COUNTIFS(Total!X:X,$AE$2,Total!W:W,B7,Total!O:O,DB!$G$5,Total!N:N,DB!$O$5,Total!AA:AA,DB!$G$9,Total!K:K,DB!$O$9,Total!B:B,$H$2)+COUNTIFS(Total!X:X,$AE$2,Total!W:W,B7,Total!O:O,DB!$G$5,Total!N:N,DB!$O$5,Total!M:M,DB!$G$9,Total!AA:AA,DB!$O$9,Total!B:B,$H$2)+COUNTIFS(Total!X:X,$AE$2,Total!W:W,B7,Total!O:O,DB!$G$5,Total!N:N,DB!$O$5,Total!M:M,DB!$G$9,Total!K:K,DB!$O$9,Total!AA:AA,$H$2)</f>
        <v>74</v>
      </c>
      <c r="E7" s="31">
        <f>COUNTIFS(Total!X:X,$E$3,Total!W:W,B7,Total!O:O,DB!$G$5,Total!N:N,DB!$O$5,Total!M:M,DB!$G$9,Total!K:K,DB!$O$9,Total!B:B,$H$2)+COUNTIFS(Total!X:X,$E$3,Total!W:W,B7,Total!AA:AA,DB!$G$5,Total!AA:AA,DB!$O$5,Total!AA:AA,DB!$G$9,Total!AA:AA,DB!$O$9,Total!AA:AA,$H$2)+COUNTIFS(Total!X:X,$E$3,Total!W:W,B7,Total!O:O,DB!$G$5,Total!AA:AA,DB!$O$5,Total!AA:AA,DB!$G$9,Total!AA:AA,DB!$O$9,Total!AA:AA,$H$2)+COUNTIFS(Total!X:X,$E$3,Total!W:W,B7,Total!AA:AA,DB!$G$5,Total!N:N,DB!$O$5,Total!AA:AA,DB!$G$9,Total!AA:AA,DB!$O$9,Total!AA:AA,$H$2)+COUNTIFS(Total!X:X,$E$3,Total!W:W,B7,Total!AA:AA,DB!$G$5,Total!AA:AA,DB!$O$5,Total!M:M,DB!$G$9,Total!AA:AA,DB!$O$9,Total!AA:AA,$H$2)+COUNTIFS(Total!X:X,$E$3,Total!W:W,B7,Total!AA:AA,DB!$G$5,Total!AA:AA,DB!$O$5,Total!AA:AA,DB!$G$9,Total!K:K,DB!$O$9,Total!AA:AA,$H$2)+COUNTIFS(Total!X:X,$E$3,Total!W:W,B7,Total!AA:AA,DB!$G$5,Total!AA:AA,DB!$O$5,Total!AA:AA,DB!$G$9,Total!AA:AA,DB!$O$9,Total!B:B,$H$2)+COUNTIFS(Total!X:X,$E$3,Total!W:W,B7,Total!O:O,DB!$G$5,Total!N:N,DB!$O$5,Total!M:M,DB!$G$9,Total!AA:AA,DB!$O$9,Total!AA:AA,$H$2)+COUNTIFS(Total!X:X,$E$3,Total!W:W,B7,Total!O:O,DB!$G$5,Total!N:N,DB!$O$5,Total!AA:AA,DB!$G$9,Total!K:K,DB!$O$9,Total!AA:AA,$H$2)+COUNTIFS(Total!X:X,$E$3,Total!W:W,B7,Total!O:O,DB!$G$5,Total!N:N,DB!$O$5,Total!AA:AA,DB!$G$9,Total!AA:AA,DB!$O$9,Total!B:B,$H$2)+COUNTIFS(Total!X:X,$E$3,Total!W:W,B7,Total!O:O,DB!$G$5,Total!AA:AA,DB!$O$5,Total!M:M,DB!$G$9,Total!K:K,DB!$O$9,Total!AA:AA,$H$2)+COUNTIFS(Total!X:X,$E$3,Total!W:W,B7,Total!O:O,DB!$G$5,Total!AA:AA,DB!$O$5,Total!M:M,DB!$G$9,Total!AA:AA,DB!$O$9,Total!B:B,$H$2)+COUNTIFS(Total!X:X,$E$3,Total!W:W,B7,Total!O:O,DB!$G$5,Total!AA:AA,DB!$O$5,Total!AA:AA,DB!$G$9,Total!K:K,DB!$O$9,Total!B:B,$H$2)+COUNTIFS(Total!X:X,$E$3,Total!W:W,B7,Total!AA:AA,DB!$G$5,Total!N:N,DB!$O$5,Total!M:M,DB!$G$9,Total!K:K,DB!$O$9,Total!AA:AA,$H$2)+COUNTIFS(Total!X:X,$E$3,Total!W:W,B7,Total!AA:AA,DB!$G$5,Total!N:N,DB!$O$5,Total!M:M,DB!$G$9,Total!AA:AA,DB!$O$9,Total!B:B,$H$2)+COUNTIFS(Total!X:X,$E$3,Total!W:W,B7,Total!AA:AA,DB!$G$5,Total!N:N,DB!$O$5,Total!AA:AA,DB!$G$9,Total!K:K,DB!$O$9,Total!B:B,$H$2)+COUNTIFS(Total!X:X,$E$3,Total!W:W,B7,Total!AA:AA,DB!$G$5,Total!AA:AA,DB!$O$5,Total!M:M,DB!$G$9,Total!K:K,DB!$O$9,Total!B:B,$H$2)+COUNTIFS(Total!X:X,$E$3,Total!W:W,B7,Total!O:O,DB!$G$5,Total!N:N,DB!$O$5,Total!AA:AA,DB!$G$9,Total!AA:AA,DB!$O$9,Total!AA:AA,$H$2)+COUNTIFS(Total!X:X,$E$3,Total!W:W,B7,Total!O:O,DB!$G$5,Total!AA:AA,DB!$O$5,Total!M:M,DB!$G$9,Total!AA:AA,DB!$O$9,Total!AA:AA,$H$2)+COUNTIFS(Total!X:X,$E$3,Total!W:W,B7,Total!O:O,DB!$G$5,Total!AA:AA,DB!$O$5,Total!AA:AA,DB!$G$9,Total!K:K,DB!$O$9,Total!AA:AA,$H$2)+COUNTIFS(Total!X:X,$E$3,Total!W:W,B7,Total!O:O,DB!$G$5,Total!AA:AA,DB!$O$5,Total!AA:AA,DB!$G$9,Total!AA:AA,DB!$O$9,Total!B:B,$H$2)+COUNTIFS(Total!X:X,$E$3,Total!W:W,B7,Total!AA:AA,DB!$G$5,Total!N:N,DB!$O$5,Total!M:M,DB!$G$9,Total!AA:AA,DB!$O$9,Total!AA:AA,$H$2)+COUNTIFS(Total!X:X,$E$3,Total!W:W,B7,Total!AA:AA,DB!$G$5,Total!N:N,DB!$O$5,Total!AA:AA,DB!$G$9,Total!K:K,DB!$O$9,Total!AA:AA,$H$2)+COUNTIFS(Total!X:X,$E$3,Total!W:W,B7,Total!AA:AA,DB!$G$5,Total!N:N,DB!$O$5,Total!AA:AA,DB!$G$9,Total!AA:AA,DB!$O$9,Total!B:B,$H$2)+COUNTIFS(Total!X:X,$E$3,Total!W:W,B7,Total!AA:AA,DB!$G$5,Total!AA:AA,DB!$O$5,Total!M:M,DB!$G$9,Total!K:K,DB!$O$9,Total!AA:AA,$H$2)+COUNTIFS(Total!X:X,$E$3,Total!W:W,B7,Total!AA:AA,DB!$G$5,Total!AA:AA,DB!$O$5,Total!M:M,DB!$G$9,Total!AA:AA,DB!$O$9,Total!B:B,$H$2)+COUNTIFS(Total!X:X,$E$3,Total!W:W,B7,Total!AA:AA,DB!$G$5,Total!AA:AA,DB!$O$5,Total!AA:AA,DB!$G$9,Total!K:K,DB!$O$9,Total!B:B,$H$2)+COUNTIFS(Total!X:X,$E$3,Total!W:W,B7,Total!AA:AA,DB!$G$5,Total!N:N,DB!$O$5,Total!M:M,DB!$G$9,Total!K:K,DB!$O$9,Total!B:B,$H$2)+COUNTIFS(Total!X:X,$E$3,Total!W:W,B7,Total!O:O,DB!$G$5,Total!AA:AA,DB!$O$5,Total!M:M,DB!$G$9,Total!K:K,DB!$O$9,Total!B:B,$H$2)+COUNTIFS(Total!X:X,$E$3,Total!W:W,B7,Total!O:O,DB!$G$5,Total!N:N,DB!$O$5,Total!AA:AA,DB!$G$9,Total!K:K,DB!$O$9,Total!B:B,$H$2)+COUNTIFS(Total!X:X,$E$3,Total!W:W,B7,Total!O:O,DB!$G$5,Total!N:N,DB!$O$5,Total!M:M,DB!$G$9,Total!AA:AA,DB!$O$9,Total!B:B,$H$2)+COUNTIFS(Total!X:X,$E$3,Total!W:W,B7,Total!O:O,DB!$G$5,Total!N:N,DB!$O$5,Total!M:M,DB!$G$9,Total!K:K,DB!$O$9,Total!AA:AA,$H$2)</f>
        <v>165</v>
      </c>
      <c r="F7" s="31">
        <f>COUNTIFS(Total!X:X,$F$3,Total!W:W,B7,Total!O:O,DB!$G$5,Total!N:N,DB!$O$5,Total!M:M,DB!$G$9,Total!K:K,DB!$O$9,Total!B:B,$H$2)+COUNTIFS(Total!X:X,$F$3,Total!W:W,B7,Total!AA:AA,DB!$G$5,Total!AA:AA,DB!$O$5,Total!AA:AA,DB!$G$9,Total!AA:AA,DB!$O$9,Total!AA:AA,$H$2)+COUNTIFS(Total!X:X,$F$3,Total!W:W,B7,Total!O:O,DB!$G$5,Total!AA:AA,DB!$O$5,Total!AA:AA,DB!$G$9,Total!AA:AA,DB!$O$9,Total!AA:AA,$H$2)+COUNTIFS(Total!X:X,$F$3,Total!W:W,B7,Total!AA:AA,DB!$G$5,Total!N:N,DB!$O$5,Total!AA:AA,DB!$G$9,Total!AA:AA,DB!$O$9,Total!AA:AA,$H$2)+COUNTIFS(Total!X:X,$F$3,Total!W:W,B7,Total!AA:AA,DB!$G$5,Total!AA:AA,DB!$O$5,Total!M:M,DB!$G$9,Total!AA:AA,DB!$O$9,Total!AA:AA,$H$2)+COUNTIFS(Total!X:X,$F$3,Total!W:W,B7,Total!AA:AA,DB!$G$5,Total!AA:AA,DB!$O$5,Total!AA:AA,DB!$G$9,Total!K:K,DB!$O$9,Total!AA:AA,$H$2)+COUNTIFS(Total!X:X,$F$3,Total!W:W,B7,Total!AA:AA,DB!$G$5,Total!AA:AA,DB!$O$5,Total!AA:AA,DB!$G$9,Total!AA:AA,DB!$O$9,Total!B:B,$H$2)+COUNTIFS(Total!X:X,$F$3,Total!W:W,B7,Total!O:O,DB!$G$5,Total!N:N,DB!$O$5,Total!M:M,DB!$G$9,Total!AA:AA,DB!$O$9,Total!AA:AA,$H$2)+COUNTIFS(Total!X:X,$F$3,Total!W:W,B7,Total!O:O,DB!$G$5,Total!N:N,DB!$O$5,Total!AA:AA,DB!$G$9,Total!K:K,DB!$O$9,Total!AA:AA,$H$2)+COUNTIFS(Total!X:X,$F$3,Total!W:W,B7,Total!O:O,DB!$G$5,Total!N:N,DB!$O$5,Total!AA:AA,DB!$G$9,Total!AA:AA,DB!$O$9,Total!B:B,$H$2)+COUNTIFS(Total!X:X,$F$3,Total!W:W,B7,Total!O:O,DB!$G$5,Total!AA:AA,DB!$O$5,Total!M:M,DB!$G$9,Total!K:K,DB!$O$9,Total!AA:AA,$H$2)+COUNTIFS(Total!X:X,$F$3,Total!W:W,B7,Total!O:O,DB!$G$5,Total!AA:AA,DB!$O$5,Total!M:M,DB!$G$9,Total!AA:AA,DB!$O$9,Total!B:B,$H$2)+COUNTIFS(Total!X:X,$F$3,Total!W:W,B7,Total!O:O,DB!$G$5,Total!AA:AA,DB!$O$5,Total!AA:AA,DB!$G$9,Total!K:K,DB!$O$9,Total!B:B,$H$2)+COUNTIFS(Total!X:X,$F$3,Total!W:W,B7,Total!AA:AA,DB!$G$5,Total!N:N,DB!$O$5,Total!M:M,DB!$G$9,Total!K:K,DB!$O$9,Total!AA:AA,$H$2)+COUNTIFS(Total!X:X,$F$3,Total!W:W,B7,Total!AA:AA,DB!$G$5,Total!N:N,DB!$O$5,Total!M:M,DB!$G$9,Total!AA:AA,DB!$O$9,Total!B:B,$H$2)+COUNTIFS(Total!X:X,$F$3,Total!W:W,B7,Total!AA:AA,DB!$G$5,Total!N:N,DB!$O$5,Total!AA:AA,DB!$G$9,Total!K:K,DB!$O$9,Total!B:B,$H$2)+COUNTIFS(Total!X:X,$F$3,Total!W:W,B7,Total!AA:AA,DB!$G$5,Total!AA:AA,DB!$O$5,Total!M:M,DB!$G$9,Total!K:K,DB!$O$9,Total!B:B,$H$2)+COUNTIFS(Total!X:X,$F$3,Total!W:W,B7,Total!O:O,DB!$G$5,Total!N:N,DB!$O$5,Total!AA:AA,DB!$G$9,Total!AA:AA,DB!$O$9,Total!AA:AA,$H$2)+COUNTIFS(Total!X:X,$F$3,Total!W:W,B7,Total!O:O,DB!$G$5,Total!AA:AA,DB!$O$5,Total!M:M,DB!$G$9,Total!AA:AA,DB!$O$9,Total!AA:AA,$H$2)+COUNTIFS(Total!X:X,$F$3,Total!W:W,B7,Total!O:O,DB!$G$5,Total!AA:AA,DB!$O$5,Total!AA:AA,DB!$G$9,Total!K:K,DB!$O$9,Total!AA:AA,$H$2)+COUNTIFS(Total!X:X,$F$3,Total!W:W,B7,Total!O:O,DB!$G$5,Total!AA:AA,DB!$O$5,Total!AA:AA,DB!$G$9,Total!AA:AA,DB!$O$9,Total!B:B,$H$2)+COUNTIFS(Total!X:X,$F$3,Total!W:W,B7,Total!AA:AA,DB!$G$5,Total!N:N,DB!$O$5,Total!M:M,DB!$G$9,Total!AA:AA,DB!$O$9,Total!AA:AA,$H$2)+COUNTIFS(Total!X:X,$F$3,Total!W:W,B7,Total!AA:AA,DB!$G$5,Total!N:N,DB!$O$5,Total!AA:AA,DB!$G$9,Total!K:K,DB!$O$9,Total!AA:AA,$H$2)+COUNTIFS(Total!X:X,$F$3,Total!W:W,B7,Total!AA:AA,DB!$G$5,Total!N:N,DB!$O$5,Total!AA:AA,DB!$G$9,Total!AA:AA,DB!$O$9,Total!B:B,$H$2)+COUNTIFS(Total!X:X,$F$3,Total!W:W,B7,Total!AA:AA,DB!$G$5,Total!AA:AA,DB!$O$5,Total!M:M,DB!$G$9,Total!K:K,DB!$O$9,Total!AA:AA,$H$2)+COUNTIFS(Total!X:X,$F$3,Total!W:W,B7,Total!AA:AA,DB!$G$5,Total!AA:AA,DB!$O$5,Total!M:M,DB!$G$9,Total!AA:AA,DB!$O$9,Total!B:B,$H$2)+COUNTIFS(Total!X:X,$F$3,Total!W:W,B7,Total!AA:AA,DB!$G$5,Total!AA:AA,DB!$O$5,Total!AA:AA,DB!$G$9,Total!K:K,DB!$O$9,Total!B:B,$H$2)+COUNTIFS(Total!X:X,$F$3,Total!W:W,B7,Total!AA:AA,DB!$G$5,Total!N:N,DB!$O$5,Total!M:M,DB!$G$9,Total!K:K,DB!$O$9,Total!B:B,$H$2)+COUNTIFS(Total!X:X,$F$3,Total!W:W,B7,Total!O:O,DB!$G$5,Total!AA:AA,DB!$O$5,Total!M:M,DB!$G$9,Total!K:K,DB!$O$9,Total!B:B,$H$2)+COUNTIFS(Total!X:X,$F$3,Total!W:W,B7,Total!O:O,DB!$G$5,Total!N:N,DB!$O$5,Total!AA:AA,DB!$G$9,Total!K:K,DB!$O$9,Total!B:B,$H$2)+COUNTIFS(Total!X:X,$F$3,Total!W:W,B7,Total!O:O,DB!$G$5,Total!N:N,DB!$O$5,Total!M:M,DB!$G$9,Total!AA:AA,DB!$O$9,Total!B:B,$H$2)+COUNTIFS(Total!X:X,$F$3,Total!W:W,B7,Total!O:O,DB!$G$5,Total!N:N,DB!$O$5,Total!M:M,DB!$G$9,Total!K:K,DB!$O$9,Total!AA:AA,$H$2)</f>
        <v>7</v>
      </c>
      <c r="G7" s="31">
        <f>COUNTIFS(Total!X:X,$G$3,Total!W:W,B7,Total!O:O,DB!$G$5,Total!N:N,DB!$O$5,Total!M:M,DB!$G$9,Total!K:K,DB!$O$9,Total!B:B,$H$2)+COUNTIFS(Total!X:X,$G$3,Total!W:W,B7,Total!AA:AA,DB!$G$5,Total!AA:AA,DB!$O$5,Total!AA:AA,DB!$G$9,Total!AA:AA,DB!$O$9,Total!AA:AA,$H$2)+COUNTIFS(Total!X:X,$G$3,Total!W:W,B7,Total!O:O,DB!$G$5,Total!AA:AA,DB!$O$5,Total!AA:AA,DB!$G$9,Total!AA:AA,DB!$O$9,Total!AA:AA,$H$2)+COUNTIFS(Total!X:X,$G$3,Total!W:W,B7,Total!AA:AA,DB!$G$5,Total!N:N,DB!$O$5,Total!AA:AA,DB!$G$9,Total!AA:AA,DB!$O$9,Total!AA:AA,$H$2)+COUNTIFS(Total!X:X,$G$3,Total!W:W,B7,Total!AA:AA,DB!$G$5,Total!AA:AA,DB!$O$5,Total!M:M,DB!$G$9,Total!AA:AA,DB!$O$9,Total!AA:AA,$H$2)+COUNTIFS(Total!X:X,$G$3,Total!W:W,B7,Total!AA:AA,DB!$G$5,Total!AA:AA,DB!$O$5,Total!AA:AA,DB!$G$9,Total!K:K,DB!$O$9,Total!AA:AA,$H$2)+COUNTIFS(Total!X:X,$G$3,Total!W:W,B7,Total!AA:AA,DB!$G$5,Total!AA:AA,DB!$O$5,Total!AA:AA,DB!$G$9,Total!AA:AA,DB!$O$9,Total!B:B,$H$2)+COUNTIFS(Total!X:X,$G$3,Total!W:W,B7,Total!O:O,DB!$G$5,Total!N:N,DB!$O$5,Total!M:M,DB!$G$9,Total!AA:AA,DB!$O$9,Total!AA:AA,$H$2)+COUNTIFS(Total!X:X,$G$3,Total!W:W,B7,Total!O:O,DB!$G$5,Total!N:N,DB!$O$5,Total!AA:AA,DB!$G$9,Total!K:K,DB!$O$9,Total!AA:AA,$H$2)+COUNTIFS(Total!X:X,$G$3,Total!W:W,B7,Total!O:O,DB!$G$5,Total!N:N,DB!$O$5,Total!AA:AA,DB!$G$9,Total!AA:AA,DB!$O$9,Total!B:B,$H$2)+COUNTIFS(Total!X:X,$G$3,Total!W:W,B7,Total!O:O,DB!$G$5,Total!AA:AA,DB!$O$5,Total!M:M,DB!$G$9,Total!K:K,DB!$O$9,Total!AA:AA,$H$2)+COUNTIFS(Total!X:X,$G$3,Total!W:W,B7,Total!O:O,DB!$G$5,Total!AA:AA,DB!$O$5,Total!M:M,DB!$G$9,Total!AA:AA,DB!$O$9,Total!B:B,$H$2)+COUNTIFS(Total!X:X,$G$3,Total!W:W,B7,Total!O:O,DB!$G$5,Total!AA:AA,DB!$O$5,Total!AA:AA,DB!$G$9,Total!K:K,DB!$O$9,Total!B:B,$H$2)+COUNTIFS(Total!X:X,$G$3,Total!W:W,B7,Total!AA:AA,DB!$G$5,Total!N:N,DB!$O$5,Total!M:M,DB!$G$9,Total!K:K,DB!$O$9,Total!AA:AA,$H$2)+COUNTIFS(Total!X:X,$G$3,Total!W:W,B7,Total!AA:AA,DB!$G$5,Total!N:N,DB!$O$5,Total!M:M,DB!$G$9,Total!AA:AA,DB!$O$9,Total!B:B,$H$2)+COUNTIFS(Total!X:X,$G$3,Total!W:W,B7,Total!AA:AA,DB!$G$5,Total!N:N,DB!$O$5,Total!AA:AA,DB!$G$9,Total!K:K,DB!$O$9,Total!B:B,$H$2)+COUNTIFS(Total!X:X,$G$3,Total!W:W,B7,Total!AA:AA,DB!$G$5,Total!AA:AA,DB!$O$5,Total!M:M,DB!$G$9,Total!K:K,DB!$O$9,Total!B:B,$H$2)+COUNTIFS(Total!X:X,$G$3,Total!W:W,B7,Total!O:O,DB!$G$5,Total!N:N,DB!$O$5,Total!AA:AA,DB!$G$9,Total!AA:AA,DB!$O$9,Total!AA:AA,$H$2)+COUNTIFS(Total!X:X,$G$3,Total!W:W,B7,Total!O:O,DB!$G$5,Total!AA:AA,DB!$O$5,Total!M:M,DB!$G$9,Total!AA:AA,DB!$O$9,Total!AA:AA,$H$2)+COUNTIFS(Total!X:X,$G$3,Total!W:W,B7,Total!O:O,DB!$G$5,Total!AA:AA,DB!$O$5,Total!AA:AA,DB!$G$9,Total!K:K,DB!$O$9,Total!AA:AA,$H$2)+COUNTIFS(Total!X:X,$G$3,Total!W:W,B7,Total!O:O,DB!$G$5,Total!AA:AA,DB!$O$5,Total!AA:AA,DB!$G$9,Total!AA:AA,DB!$O$9,Total!B:B,$H$2)+COUNTIFS(Total!X:X,$G$3,Total!W:W,B7,Total!AA:AA,DB!$G$5,Total!N:N,DB!$O$5,Total!M:M,DB!$G$9,Total!AA:AA,DB!$O$9,Total!AA:AA,$H$2)+COUNTIFS(Total!X:X,$G$3,Total!W:W,B7,Total!AA:AA,DB!$G$5,Total!N:N,DB!$O$5,Total!AA:AA,DB!$G$9,Total!K:K,DB!$O$9,Total!AA:AA,$H$2)+COUNTIFS(Total!X:X,$G$3,Total!W:W,B7,Total!AA:AA,DB!$G$5,Total!N:N,DB!$O$5,Total!AA:AA,DB!$G$9,Total!AA:AA,DB!$O$9,Total!B:B,$H$2)+COUNTIFS(Total!X:X,$G$3,Total!W:W,B7,Total!AA:AA,DB!$G$5,Total!AA:AA,DB!$O$5,Total!M:M,DB!$G$9,Total!K:K,DB!$O$9,Total!AA:AA,$H$2)+COUNTIFS(Total!X:X,$G$3,Total!W:W,B7,Total!AA:AA,DB!$G$5,Total!AA:AA,DB!$O$5,Total!M:M,DB!$G$9,Total!AA:AA,DB!$O$9,Total!B:B,$H$2)+COUNTIFS(Total!X:X,$G$3,Total!W:W,B7,Total!AA:AA,DB!$G$5,Total!AA:AA,DB!$O$5,Total!AA:AA,DB!$G$9,Total!K:K,DB!$O$9,Total!B:B,$H$2)+COUNTIFS(Total!X:X,$G$3,Total!W:W,B7,Total!AA:AA,DB!$G$5,Total!N:N,DB!$O$5,Total!M:M,DB!$G$9,Total!K:K,DB!$O$9,Total!B:B,$H$2)+COUNTIFS(Total!X:X,$G$3,Total!W:W,B7,Total!O:O,DB!$G$5,Total!AA:AA,DB!$O$5,Total!M:M,DB!$G$9,Total!K:K,DB!$O$9,Total!B:B,$H$2)+COUNTIFS(Total!X:X,$G$3,Total!W:W,B7,Total!O:O,DB!$G$5,Total!N:N,DB!$O$5,Total!AA:AA,DB!$G$9,Total!K:K,DB!$O$9,Total!B:B,$H$2)+COUNTIFS(Total!X:X,$G$3,Total!W:W,B7,Total!O:O,DB!$G$5,Total!N:N,DB!$O$5,Total!M:M,DB!$G$9,Total!AA:AA,DB!$O$9,Total!B:B,$H$2)+COUNTIFS(Total!X:X,$G$3,Total!W:W,B7,Total!O:O,DB!$G$5,Total!N:N,DB!$O$5,Total!M:M,DB!$G$9,Total!K:K,DB!$O$9,Total!AA:AA,$H$2)</f>
        <v>3</v>
      </c>
      <c r="H7" s="31">
        <f>COUNTIFS(Total!X:X,$H$3,Total!W:W,B7,Total!O:O,DB!$G$5,Total!N:N,DB!$O$5,Total!M:M,DB!$G$9,Total!K:K,DB!$O$9,Total!B:B,$H$2)+COUNTIFS(Total!X:X,$H$3,Total!W:W,B7,Total!AA:AA,DB!$G$5,Total!AA:AA,DB!$O$5,Total!AA:AA,DB!$G$9,Total!AA:AA,DB!$O$9,Total!AA:AA,$H$2)+COUNTIFS(Total!X:X,$H$3,Total!W:W,B7,Total!O:O,DB!$G$5,Total!AA:AA,DB!$O$5,Total!AA:AA,DB!$G$9,Total!AA:AA,DB!$O$9,Total!AA:AA,$H$2)+COUNTIFS(Total!X:X,$H$3,Total!W:W,B7,Total!AA:AA,DB!$G$5,Total!N:N,DB!$O$5,Total!AA:AA,DB!$G$9,Total!AA:AA,DB!$O$9,Total!AA:AA,$H$2)+COUNTIFS(Total!X:X,$H$3,Total!W:W,B7,Total!AA:AA,DB!$G$5,Total!AA:AA,DB!$O$5,Total!M:M,DB!$G$9,Total!AA:AA,DB!$O$9,Total!AA:AA,$H$2)+COUNTIFS(Total!X:X,$H$3,Total!W:W,B7,Total!AA:AA,DB!$G$5,Total!AA:AA,DB!$O$5,Total!AA:AA,DB!$G$9,Total!K:K,DB!$O$9,Total!AA:AA,$H$2)+COUNTIFS(Total!X:X,$H$3,Total!W:W,B7,Total!AA:AA,DB!$G$5,Total!AA:AA,DB!$O$5,Total!AA:AA,DB!$G$9,Total!AA:AA,DB!$O$9,Total!B:B,$H$2)+COUNTIFS(Total!X:X,$H$3,Total!W:W,B7,Total!O:O,DB!$G$5,Total!N:N,DB!$O$5,Total!M:M,DB!$G$9,Total!AA:AA,DB!$O$9,Total!AA:AA,$H$2)+COUNTIFS(Total!X:X,$H$3,Total!W:W,B7,Total!O:O,DB!$G$5,Total!N:N,DB!$O$5,Total!AA:AA,DB!$G$9,Total!K:K,DB!$O$9,Total!AA:AA,$H$2)+COUNTIFS(Total!X:X,$H$3,Total!W:W,B7,Total!O:O,DB!$G$5,Total!N:N,DB!$O$5,Total!AA:AA,DB!$G$9,Total!AA:AA,DB!$O$9,Total!B:B,$H$2)+COUNTIFS(Total!X:X,$H$3,Total!W:W,B7,Total!O:O,DB!$G$5,Total!AA:AA,DB!$O$5,Total!M:M,DB!$G$9,Total!K:K,DB!$O$9,Total!AA:AA,$H$2)+COUNTIFS(Total!X:X,$H$3,Total!W:W,B7,Total!O:O,DB!$G$5,Total!AA:AA,DB!$O$5,Total!M:M,DB!$G$9,Total!AA:AA,DB!$O$9,Total!B:B,$H$2)+COUNTIFS(Total!X:X,$H$3,Total!W:W,B7,Total!O:O,DB!$G$5,Total!AA:AA,DB!$O$5,Total!AA:AA,DB!$G$9,Total!K:K,DB!$O$9,Total!B:B,$H$2)+COUNTIFS(Total!X:X,$H$3,Total!W:W,B7,Total!AA:AA,DB!$G$5,Total!N:N,DB!$O$5,Total!M:M,DB!$G$9,Total!K:K,DB!$O$9,Total!AA:AA,$H$2)+COUNTIFS(Total!X:X,$H$3,Total!W:W,B7,Total!AA:AA,DB!$G$5,Total!N:N,DB!$O$5,Total!M:M,DB!$G$9,Total!AA:AA,DB!$O$9,Total!B:B,$H$2)+COUNTIFS(Total!X:X,$H$3,Total!W:W,B7,Total!AA:AA,DB!$G$5,Total!N:N,DB!$O$5,Total!AA:AA,DB!$G$9,Total!K:K,DB!$O$9,Total!B:B,$H$2)+COUNTIFS(Total!X:X,$H$3,Total!W:W,B7,Total!AA:AA,DB!$G$5,Total!AA:AA,DB!$O$5,Total!M:M,DB!$G$9,Total!K:K,DB!$O$9,Total!B:B,$H$2)+COUNTIFS(Total!X:X,$H$3,Total!W:W,B7,Total!O:O,DB!$G$5,Total!N:N,DB!$O$5,Total!AA:AA,DB!$G$9,Total!AA:AA,DB!$O$9,Total!AA:AA,$H$2)+COUNTIFS(Total!X:X,$H$3,Total!W:W,B7,Total!O:O,DB!$G$5,Total!AA:AA,DB!$O$5,Total!M:M,DB!$G$9,Total!AA:AA,DB!$O$9,Total!AA:AA,$H$2)+COUNTIFS(Total!X:X,$H$3,Total!W:W,B7,Total!O:O,DB!$G$5,Total!AA:AA,DB!$O$5,Total!AA:AA,DB!$G$9,Total!K:K,DB!$O$9,Total!AA:AA,$H$2)+COUNTIFS(Total!X:X,$H$3,Total!W:W,B7,Total!O:O,DB!$G$5,Total!AA:AA,DB!$O$5,Total!AA:AA,DB!$G$9,Total!AA:AA,DB!$O$9,Total!B:B,$H$2)+COUNTIFS(Total!X:X,$H$3,Total!W:W,B7,Total!AA:AA,DB!$G$5,Total!N:N,DB!$O$5,Total!M:M,DB!$G$9,Total!AA:AA,DB!$O$9,Total!AA:AA,$H$2)+COUNTIFS(Total!X:X,$H$3,Total!W:W,B7,Total!AA:AA,DB!$G$5,Total!N:N,DB!$O$5,Total!AA:AA,DB!$G$9,Total!K:K,DB!$O$9,Total!AA:AA,$H$2)+COUNTIFS(Total!X:X,$H$3,Total!W:W,B7,Total!AA:AA,DB!$G$5,Total!N:N,DB!$O$5,Total!AA:AA,DB!$G$9,Total!AA:AA,DB!$O$9,Total!B:B,$H$2)+COUNTIFS(Total!X:X,$H$3,Total!W:W,B7,Total!AA:AA,DB!$G$5,Total!AA:AA,DB!$O$5,Total!M:M,DB!$G$9,Total!K:K,DB!$O$9,Total!AA:AA,$H$2)+COUNTIFS(Total!X:X,$H$3,Total!W:W,B7,Total!AA:AA,DB!$G$5,Total!AA:AA,DB!$O$5,Total!M:M,DB!$G$9,Total!AA:AA,DB!$O$9,Total!B:B,$H$2)+COUNTIFS(Total!X:X,$H$3,Total!W:W,B7,Total!AA:AA,DB!$G$5,Total!AA:AA,DB!$O$5,Total!AA:AA,DB!$G$9,Total!K:K,DB!$O$9,Total!B:B,$H$2)+COUNTIFS(Total!X:X,$H$3,Total!W:W,B7,Total!AA:AA,DB!$G$5,Total!N:N,DB!$O$5,Total!M:M,DB!$G$9,Total!K:K,DB!$O$9,Total!B:B,$H$2)+COUNTIFS(Total!X:X,$H$3,Total!W:W,B7,Total!O:O,DB!$G$5,Total!AA:AA,DB!$O$5,Total!M:M,DB!$G$9,Total!K:K,DB!$O$9,Total!B:B,$H$2)+COUNTIFS(Total!X:X,$H$3,Total!W:W,B7,Total!O:O,DB!$G$5,Total!N:N,DB!$O$5,Total!AA:AA,DB!$G$9,Total!K:K,DB!$O$9,Total!B:B,$H$2)+COUNTIFS(Total!X:X,$H$3,Total!W:W,B7,Total!O:O,DB!$G$5,Total!N:N,DB!$O$5,Total!M:M,DB!$G$9,Total!AA:AA,DB!$O$9,Total!B:B,$H$2)+COUNTIFS(Total!X:X,$H$3,Total!W:W,B7,Total!O:O,DB!$G$5,Total!N:N,DB!$O$5,Total!M:M,DB!$G$9,Total!K:K,DB!$O$9,Total!AA:AA,$H$2)</f>
        <v>38</v>
      </c>
      <c r="I7" s="31">
        <f>COUNTIFS(Total!X:X,$I$3,Total!W:W,B7,Total!O:O,DB!$G$5,Total!N:N,DB!$O$5,Total!M:M,DB!$G$9,Total!K:K,DB!$O$9,Total!B:B,$H$2)+COUNTIFS(Total!X:X,$I$3,Total!W:W,B7,Total!AA:AA,DB!$G$5,Total!AA:AA,DB!$O$5,Total!AA:AA,DB!$G$9,Total!AA:AA,DB!$O$9,Total!AA:AA,$H$2)+COUNTIFS(Total!X:X,$I$3,Total!W:W,B7,Total!O:O,DB!$G$5,Total!AA:AA,DB!$O$5,Total!AA:AA,DB!$G$9,Total!AA:AA,DB!$O$9,Total!AA:AA,$H$2)+COUNTIFS(Total!X:X,$I$3,Total!W:W,B7,Total!AA:AA,DB!$G$5,Total!N:N,DB!$O$5,Total!AA:AA,DB!$G$9,Total!AA:AA,DB!$O$9,Total!AA:AA,$H$2)+COUNTIFS(Total!X:X,$I$3,Total!W:W,B7,Total!AA:AA,DB!$G$5,Total!AA:AA,DB!$O$5,Total!M:M,DB!$G$9,Total!AA:AA,DB!$O$9,Total!AA:AA,$H$2)+COUNTIFS(Total!X:X,$I$3,Total!W:W,B7,Total!AA:AA,DB!$G$5,Total!AA:AA,DB!$O$5,Total!AA:AA,DB!$G$9,Total!K:K,DB!$O$9,Total!AA:AA,$H$2)+COUNTIFS(Total!X:X,$I$3,Total!W:W,B7,Total!AA:AA,DB!$G$5,Total!AA:AA,DB!$O$5,Total!AA:AA,DB!$G$9,Total!AA:AA,DB!$O$9,Total!B:B,$H$2)+COUNTIFS(Total!X:X,$I$3,Total!W:W,B7,Total!O:O,DB!$G$5,Total!N:N,DB!$O$5,Total!M:M,DB!$G$9,Total!AA:AA,DB!$O$9,Total!AA:AA,$H$2)+COUNTIFS(Total!X:X,$I$3,Total!W:W,B7,Total!O:O,DB!$G$5,Total!N:N,DB!$O$5,Total!AA:AA,DB!$G$9,Total!K:K,DB!$O$9,Total!AA:AA,$H$2)+COUNTIFS(Total!X:X,$I$3,Total!W:W,B7,Total!O:O,DB!$G$5,Total!N:N,DB!$O$5,Total!AA:AA,DB!$G$9,Total!AA:AA,DB!$O$9,Total!B:B,$H$2)+COUNTIFS(Total!X:X,$I$3,Total!W:W,B7,Total!O:O,DB!$G$5,Total!AA:AA,DB!$O$5,Total!M:M,DB!$G$9,Total!K:K,DB!$O$9,Total!AA:AA,$H$2)+COUNTIFS(Total!X:X,$I$3,Total!W:W,B7,Total!O:O,DB!$G$5,Total!AA:AA,DB!$O$5,Total!M:M,DB!$G$9,Total!AA:AA,DB!$O$9,Total!B:B,$H$2)+COUNTIFS(Total!X:X,$I$3,Total!W:W,B7,Total!O:O,DB!$G$5,Total!AA:AA,DB!$O$5,Total!AA:AA,DB!$G$9,Total!K:K,DB!$O$9,Total!B:B,$H$2)+COUNTIFS(Total!X:X,$I$3,Total!W:W,B7,Total!AA:AA,DB!$G$5,Total!N:N,DB!$O$5,Total!M:M,DB!$G$9,Total!K:K,DB!$O$9,Total!AA:AA,$H$2)+COUNTIFS(Total!X:X,$I$3,Total!W:W,B7,Total!AA:AA,DB!$G$5,Total!N:N,DB!$O$5,Total!M:M,DB!$G$9,Total!AA:AA,DB!$O$9,Total!B:B,$H$2)+COUNTIFS(Total!X:X,$I$3,Total!W:W,B7,Total!AA:AA,DB!$G$5,Total!N:N,DB!$O$5,Total!AA:AA,DB!$G$9,Total!K:K,DB!$O$9,Total!B:B,$H$2)+COUNTIFS(Total!X:X,$I$3,Total!W:W,B7,Total!AA:AA,DB!$G$5,Total!AA:AA,DB!$O$5,Total!M:M,DB!$G$9,Total!K:K,DB!$O$9,Total!B:B,$H$2)+COUNTIFS(Total!X:X,$I$3,Total!W:W,B7,Total!O:O,DB!$G$5,Total!N:N,DB!$O$5,Total!AA:AA,DB!$G$9,Total!AA:AA,DB!$O$9,Total!AA:AA,$H$2)+COUNTIFS(Total!X:X,$I$3,Total!W:W,B7,Total!O:O,DB!$G$5,Total!AA:AA,DB!$O$5,Total!M:M,DB!$G$9,Total!AA:AA,DB!$O$9,Total!AA:AA,$H$2)+COUNTIFS(Total!X:X,$I$3,Total!W:W,B7,Total!O:O,DB!$G$5,Total!AA:AA,DB!$O$5,Total!AA:AA,DB!$G$9,Total!K:K,DB!$O$9,Total!AA:AA,$H$2)+COUNTIFS(Total!X:X,$I$3,Total!W:W,B7,Total!O:O,DB!$G$5,Total!AA:AA,DB!$O$5,Total!AA:AA,DB!$G$9,Total!AA:AA,DB!$O$9,Total!B:B,$H$2)+COUNTIFS(Total!X:X,$I$3,Total!W:W,B7,Total!AA:AA,DB!$G$5,Total!N:N,DB!$O$5,Total!M:M,DB!$G$9,Total!AA:AA,DB!$O$9,Total!AA:AA,$H$2)+COUNTIFS(Total!X:X,$I$3,Total!W:W,B7,Total!AA:AA,DB!$G$5,Total!N:N,DB!$O$5,Total!AA:AA,DB!$G$9,Total!K:K,DB!$O$9,Total!AA:AA,$H$2)+COUNTIFS(Total!X:X,$I$3,Total!W:W,B7,Total!AA:AA,DB!$G$5,Total!N:N,DB!$O$5,Total!AA:AA,DB!$G$9,Total!AA:AA,DB!$O$9,Total!B:B,$H$2)+COUNTIFS(Total!X:X,$I$3,Total!W:W,B7,Total!AA:AA,DB!$G$5,Total!AA:AA,DB!$O$5,Total!M:M,DB!$G$9,Total!K:K,DB!$O$9,Total!AA:AA,$H$2)+COUNTIFS(Total!X:X,$I$3,Total!W:W,B7,Total!AA:AA,DB!$G$5,Total!AA:AA,DB!$O$5,Total!M:M,DB!$G$9,Total!AA:AA,DB!$O$9,Total!B:B,$H$2)+COUNTIFS(Total!X:X,$I$3,Total!W:W,B7,Total!AA:AA,DB!$G$5,Total!AA:AA,DB!$O$5,Total!AA:AA,DB!$G$9,Total!K:K,DB!$O$9,Total!B:B,$H$2)+COUNTIFS(Total!X:X,$I$3,Total!W:W,B7,Total!AA:AA,DB!$G$5,Total!N:N,DB!$O$5,Total!M:M,DB!$G$9,Total!K:K,DB!$O$9,Total!B:B,$H$2)+COUNTIFS(Total!X:X,$I$3,Total!W:W,B7,Total!O:O,DB!$G$5,Total!AA:AA,DB!$O$5,Total!M:M,DB!$G$9,Total!K:K,DB!$O$9,Total!B:B,$H$2)+COUNTIFS(Total!X:X,$I$3,Total!W:W,B7,Total!O:O,DB!$G$5,Total!N:N,DB!$O$5,Total!AA:AA,DB!$G$9,Total!K:K,DB!$O$9,Total!B:B,$H$2)+COUNTIFS(Total!X:X,$I$3,Total!W:W,B7,Total!O:O,DB!$G$5,Total!N:N,DB!$O$5,Total!M:M,DB!$G$9,Total!AA:AA,DB!$O$9,Total!B:B,$H$2)+COUNTIFS(Total!X:X,$I$3,Total!W:W,B7,Total!O:O,DB!$G$5,Total!N:N,DB!$O$5,Total!M:M,DB!$G$9,Total!K:K,DB!$O$9,Total!AA:AA,$H$2)</f>
        <v>0</v>
      </c>
      <c r="J7" s="31">
        <f>COUNTIFS(Total!X:X,$J$3,Total!W:W,B7,Total!O:O,DB!$G$5,Total!N:N,DB!$O$5,Total!M:M,DB!$G$9,Total!K:K,DB!$O$9,Total!B:B,$H$2)+COUNTIFS(Total!X:X,$J$3,Total!W:W,B7,Total!AA:AA,DB!$G$5,Total!AA:AA,DB!$O$5,Total!AA:AA,DB!$G$9,Total!AA:AA,DB!$O$9,Total!AA:AA,$H$2)+COUNTIFS(Total!X:X,$J$3,Total!W:W,B7,Total!O:O,DB!$G$5,Total!AA:AA,DB!$O$5,Total!AA:AA,DB!$G$9,Total!AA:AA,DB!$O$9,Total!AA:AA,$H$2)+COUNTIFS(Total!X:X,$J$3,Total!W:W,B7,Total!AA:AA,DB!$G$5,Total!N:N,DB!$O$5,Total!AA:AA,DB!$G$9,Total!AA:AA,DB!$O$9,Total!AA:AA,$H$2)+COUNTIFS(Total!X:X,$J$3,Total!W:W,B7,Total!AA:AA,DB!$G$5,Total!AA:AA,DB!$O$5,Total!M:M,DB!$G$9,Total!AA:AA,DB!$O$9,Total!AA:AA,$H$2)+COUNTIFS(Total!X:X,$J$3,Total!W:W,B7,Total!AA:AA,DB!$G$5,Total!AA:AA,DB!$O$5,Total!AA:AA,DB!$G$9,Total!K:K,DB!$O$9,Total!AA:AA,$H$2)+COUNTIFS(Total!X:X,$J$3,Total!W:W,B7,Total!AA:AA,DB!$G$5,Total!AA:AA,DB!$O$5,Total!AA:AA,DB!$G$9,Total!AA:AA,DB!$O$9,Total!B:B,$H$2)+COUNTIFS(Total!X:X,$J$3,Total!W:W,B7,Total!O:O,DB!$G$5,Total!N:N,DB!$O$5,Total!M:M,DB!$G$9,Total!AA:AA,DB!$O$9,Total!AA:AA,$H$2)+COUNTIFS(Total!X:X,$J$3,Total!W:W,B7,Total!O:O,DB!$G$5,Total!N:N,DB!$O$5,Total!AA:AA,DB!$G$9,Total!K:K,DB!$O$9,Total!AA:AA,$H$2)+COUNTIFS(Total!X:X,$J$3,Total!W:W,B7,Total!O:O,DB!$G$5,Total!N:N,DB!$O$5,Total!AA:AA,DB!$G$9,Total!AA:AA,DB!$O$9,Total!B:B,$H$2)+COUNTIFS(Total!X:X,$J$3,Total!W:W,B7,Total!O:O,DB!$G$5,Total!AA:AA,DB!$O$5,Total!M:M,DB!$G$9,Total!K:K,DB!$O$9,Total!AA:AA,$H$2)+COUNTIFS(Total!X:X,$J$3,Total!W:W,B7,Total!O:O,DB!$G$5,Total!AA:AA,DB!$O$5,Total!M:M,DB!$G$9,Total!AA:AA,DB!$O$9,Total!B:B,$H$2)+COUNTIFS(Total!X:X,$J$3,Total!W:W,B7,Total!O:O,DB!$G$5,Total!AA:AA,DB!$O$5,Total!AA:AA,DB!$G$9,Total!K:K,DB!$O$9,Total!B:B,$H$2)+COUNTIFS(Total!X:X,$J$3,Total!W:W,B7,Total!AA:AA,DB!$G$5,Total!N:N,DB!$O$5,Total!M:M,DB!$G$9,Total!K:K,DB!$O$9,Total!AA:AA,$H$2)+COUNTIFS(Total!X:X,$J$3,Total!W:W,B7,Total!AA:AA,DB!$G$5,Total!N:N,DB!$O$5,Total!M:M,DB!$G$9,Total!AA:AA,DB!$O$9,Total!B:B,$H$2)+COUNTIFS(Total!X:X,$J$3,Total!W:W,B7,Total!AA:AA,DB!$G$5,Total!N:N,DB!$O$5,Total!AA:AA,DB!$G$9,Total!K:K,DB!$O$9,Total!B:B,$H$2)+COUNTIFS(Total!X:X,$J$3,Total!W:W,B7,Total!AA:AA,DB!$G$5,Total!AA:AA,DB!$O$5,Total!M:M,DB!$G$9,Total!K:K,DB!$O$9,Total!B:B,$H$2)+COUNTIFS(Total!X:X,$J$3,Total!W:W,B7,Total!O:O,DB!$G$5,Total!N:N,DB!$O$5,Total!AA:AA,DB!$G$9,Total!AA:AA,DB!$O$9,Total!AA:AA,$H$2)+COUNTIFS(Total!X:X,$J$3,Total!W:W,B7,Total!O:O,DB!$G$5,Total!AA:AA,DB!$O$5,Total!M:M,DB!$G$9,Total!AA:AA,DB!$O$9,Total!AA:AA,$H$2)+COUNTIFS(Total!X:X,$J$3,Total!W:W,B7,Total!O:O,DB!$G$5,Total!AA:AA,DB!$O$5,Total!AA:AA,DB!$G$9,Total!K:K,DB!$O$9,Total!AA:AA,$H$2)+COUNTIFS(Total!X:X,$J$3,Total!W:W,B7,Total!O:O,DB!$G$5,Total!AA:AA,DB!$O$5,Total!AA:AA,DB!$G$9,Total!AA:AA,DB!$O$9,Total!B:B,$H$2)+COUNTIFS(Total!X:X,$J$3,Total!W:W,B7,Total!AA:AA,DB!$G$5,Total!N:N,DB!$O$5,Total!M:M,DB!$G$9,Total!AA:AA,DB!$O$9,Total!AA:AA,$H$2)+COUNTIFS(Total!X:X,$J$3,Total!W:W,B7,Total!AA:AA,DB!$G$5,Total!N:N,DB!$O$5,Total!AA:AA,DB!$G$9,Total!K:K,DB!$O$9,Total!AA:AA,$H$2)+COUNTIFS(Total!X:X,$J$3,Total!W:W,B7,Total!AA:AA,DB!$G$5,Total!N:N,DB!$O$5,Total!AA:AA,DB!$G$9,Total!AA:AA,DB!$O$9,Total!B:B,$H$2)+COUNTIFS(Total!X:X,$J$3,Total!W:W,B7,Total!AA:AA,DB!$G$5,Total!AA:AA,DB!$O$5,Total!M:M,DB!$G$9,Total!K:K,DB!$O$9,Total!AA:AA,$H$2)+COUNTIFS(Total!X:X,$J$3,Total!W:W,B7,Total!AA:AA,DB!$G$5,Total!AA:AA,DB!$O$5,Total!M:M,DB!$G$9,Total!AA:AA,DB!$O$9,Total!B:B,$H$2)+COUNTIFS(Total!X:X,$J$3,Total!W:W,B7,Total!AA:AA,DB!$G$5,Total!AA:AA,DB!$O$5,Total!AA:AA,DB!$G$9,Total!K:K,DB!$O$9,Total!B:B,$H$2)+COUNTIFS(Total!X:X,$J$3,Total!W:W,B7,Total!AA:AA,DB!$G$5,Total!N:N,DB!$O$5,Total!M:M,DB!$G$9,Total!K:K,DB!$O$9,Total!B:B,$H$2)+COUNTIFS(Total!X:X,$J$3,Total!W:W,B7,Total!O:O,DB!$G$5,Total!AA:AA,DB!$O$5,Total!M:M,DB!$G$9,Total!K:K,DB!$O$9,Total!B:B,$H$2)+COUNTIFS(Total!X:X,$J$3,Total!W:W,B7,Total!O:O,DB!$G$5,Total!N:N,DB!$O$5,Total!AA:AA,DB!$G$9,Total!K:K,DB!$O$9,Total!B:B,$H$2)+COUNTIFS(Total!X:X,$J$3,Total!W:W,B7,Total!O:O,DB!$G$5,Total!N:N,DB!$O$5,Total!M:M,DB!$G$9,Total!AA:AA,DB!$O$9,Total!B:B,$H$2)+COUNTIFS(Total!X:X,$J$3,Total!W:W,B7,Total!O:O,DB!$G$5,Total!N:N,DB!$O$5,Total!M:M,DB!$G$9,Total!K:K,DB!$O$9,Total!AA:AA,$H$2)</f>
        <v>1</v>
      </c>
      <c r="K7" s="31">
        <f>COUNTIFS(Total!X:X,$K$3,Total!W:W,B7,Total!O:O,DB!$G$5,Total!N:N,DB!$O$5,Total!M:M,DB!$G$9,Total!K:K,DB!$O$9,Total!B:B,$H$2)+COUNTIFS(Total!X:X,$K$3,Total!W:W,B7,Total!AA:AA,DB!$G$5,Total!AA:AA,DB!$O$5,Total!AA:AA,DB!$G$9,Total!AA:AA,DB!$O$9,Total!AA:AA,$H$2)+COUNTIFS(Total!X:X,$K$3,Total!W:W,B7,Total!O:O,DB!$G$5,Total!AA:AA,DB!$O$5,Total!AA:AA,DB!$G$9,Total!AA:AA,DB!$O$9,Total!AA:AA,$H$2)+COUNTIFS(Total!X:X,$K$3,Total!W:W,B7,Total!AA:AA,DB!$G$5,Total!N:N,DB!$O$5,Total!AA:AA,DB!$G$9,Total!AA:AA,DB!$O$9,Total!AA:AA,$H$2)+COUNTIFS(Total!X:X,$K$3,Total!W:W,B7,Total!AA:AA,DB!$G$5,Total!AA:AA,DB!$O$5,Total!M:M,DB!$G$9,Total!AA:AA,DB!$O$9,Total!AA:AA,$H$2)+COUNTIFS(Total!X:X,$K$3,Total!W:W,B7,Total!AA:AA,DB!$G$5,Total!AA:AA,DB!$O$5,Total!AA:AA,DB!$G$9,Total!K:K,DB!$O$9,Total!AA:AA,$H$2)+COUNTIFS(Total!X:X,$K$3,Total!W:W,B7,Total!AA:AA,DB!$G$5,Total!AA:AA,DB!$O$5,Total!AA:AA,DB!$G$9,Total!AA:AA,DB!$O$9,Total!B:B,$H$2)+COUNTIFS(Total!X:X,$K$3,Total!W:W,B7,Total!O:O,DB!$G$5,Total!N:N,DB!$O$5,Total!M:M,DB!$G$9,Total!AA:AA,DB!$O$9,Total!AA:AA,$H$2)+COUNTIFS(Total!X:X,$K$3,Total!W:W,B7,Total!O:O,DB!$G$5,Total!N:N,DB!$O$5,Total!AA:AA,DB!$G$9,Total!K:K,DB!$O$9,Total!AA:AA,$H$2)+COUNTIFS(Total!X:X,$K$3,Total!W:W,B7,Total!O:O,DB!$G$5,Total!N:N,DB!$O$5,Total!AA:AA,DB!$G$9,Total!AA:AA,DB!$O$9,Total!B:B,$H$2)+COUNTIFS(Total!X:X,$K$3,Total!W:W,B7,Total!O:O,DB!$G$5,Total!AA:AA,DB!$O$5,Total!M:M,DB!$G$9,Total!K:K,DB!$O$9,Total!AA:AA,$H$2)+COUNTIFS(Total!X:X,$K$3,Total!W:W,B7,Total!O:O,DB!$G$5,Total!AA:AA,DB!$O$5,Total!M:M,DB!$G$9,Total!AA:AA,DB!$O$9,Total!B:B,$H$2)+COUNTIFS(Total!X:X,$K$3,Total!W:W,B7,Total!O:O,DB!$G$5,Total!AA:AA,DB!$O$5,Total!AA:AA,DB!$G$9,Total!K:K,DB!$O$9,Total!B:B,$H$2)+COUNTIFS(Total!X:X,$K$3,Total!W:W,B7,Total!AA:AA,DB!$G$5,Total!N:N,DB!$O$5,Total!M:M,DB!$G$9,Total!K:K,DB!$O$9,Total!AA:AA,$H$2)+COUNTIFS(Total!X:X,$K$3,Total!W:W,B7,Total!AA:AA,DB!$G$5,Total!N:N,DB!$O$5,Total!M:M,DB!$G$9,Total!AA:AA,DB!$O$9,Total!B:B,$H$2)+COUNTIFS(Total!X:X,$K$3,Total!W:W,B7,Total!AA:AA,DB!$G$5,Total!N:N,DB!$O$5,Total!AA:AA,DB!$G$9,Total!K:K,DB!$O$9,Total!B:B,$H$2)+COUNTIFS(Total!X:X,$K$3,Total!W:W,B7,Total!AA:AA,DB!$G$5,Total!AA:AA,DB!$O$5,Total!M:M,DB!$G$9,Total!K:K,DB!$O$9,Total!B:B,$H$2)+COUNTIFS(Total!X:X,$K$3,Total!W:W,B7,Total!O:O,DB!$G$5,Total!N:N,DB!$O$5,Total!AA:AA,DB!$G$9,Total!AA:AA,DB!$O$9,Total!AA:AA,$H$2)+COUNTIFS(Total!X:X,$K$3,Total!W:W,B7,Total!O:O,DB!$G$5,Total!AA:AA,DB!$O$5,Total!M:M,DB!$G$9,Total!AA:AA,DB!$O$9,Total!AA:AA,$H$2)+COUNTIFS(Total!X:X,$K$3,Total!W:W,B7,Total!O:O,DB!$G$5,Total!AA:AA,DB!$O$5,Total!AA:AA,DB!$G$9,Total!K:K,DB!$O$9,Total!AA:AA,$H$2)+COUNTIFS(Total!X:X,$K$3,Total!W:W,B7,Total!O:O,DB!$G$5,Total!AA:AA,DB!$O$5,Total!AA:AA,DB!$G$9,Total!AA:AA,DB!$O$9,Total!B:B,$H$2)+COUNTIFS(Total!X:X,$K$3,Total!W:W,B7,Total!AA:AA,DB!$G$5,Total!N:N,DB!$O$5,Total!M:M,DB!$G$9,Total!AA:AA,DB!$O$9,Total!AA:AA,$H$2)+COUNTIFS(Total!X:X,$K$3,Total!W:W,B7,Total!AA:AA,DB!$G$5,Total!N:N,DB!$O$5,Total!AA:AA,DB!$G$9,Total!K:K,DB!$O$9,Total!AA:AA,$H$2)+COUNTIFS(Total!X:X,$K$3,Total!W:W,B7,Total!AA:AA,DB!$G$5,Total!N:N,DB!$O$5,Total!AA:AA,DB!$G$9,Total!AA:AA,DB!$O$9,Total!B:B,$H$2)+COUNTIFS(Total!X:X,$K$3,Total!W:W,B7,Total!AA:AA,DB!$G$5,Total!AA:AA,DB!$O$5,Total!M:M,DB!$G$9,Total!K:K,DB!$O$9,Total!AA:AA,$H$2)+COUNTIFS(Total!X:X,$K$3,Total!W:W,B7,Total!AA:AA,DB!$G$5,Total!AA:AA,DB!$O$5,Total!M:M,DB!$G$9,Total!AA:AA,DB!$O$9,Total!B:B,$H$2)+COUNTIFS(Total!X:X,$K$3,Total!W:W,B7,Total!AA:AA,DB!$G$5,Total!AA:AA,DB!$O$5,Total!AA:AA,DB!$G$9,Total!K:K,DB!$O$9,Total!B:B,$H$2)+COUNTIFS(Total!X:X,$K$3,Total!W:W,B7,Total!AA:AA,DB!$G$5,Total!N:N,DB!$O$5,Total!M:M,DB!$G$9,Total!K:K,DB!$O$9,Total!B:B,$H$2)+COUNTIFS(Total!X:X,$K$3,Total!W:W,B7,Total!O:O,DB!$G$5,Total!AA:AA,DB!$O$5,Total!M:M,DB!$G$9,Total!K:K,DB!$O$9,Total!B:B,$H$2)+COUNTIFS(Total!X:X,$K$3,Total!W:W,B7,Total!O:O,DB!$G$5,Total!N:N,DB!$O$5,Total!AA:AA,DB!$G$9,Total!K:K,DB!$O$9,Total!B:B,$H$2)+COUNTIFS(Total!X:X,$K$3,Total!W:W,B7,Total!O:O,DB!$G$5,Total!N:N,DB!$O$5,Total!M:M,DB!$G$9,Total!AA:AA,DB!$O$9,Total!B:B,$H$2)+COUNTIFS(Total!X:X,$K$3,Total!W:W,B7,Total!O:O,DB!$G$5,Total!N:N,DB!$O$5,Total!M:M,DB!$G$9,Total!K:K,DB!$O$9,Total!AA:AA,$H$2)</f>
        <v>0</v>
      </c>
      <c r="L7" s="31">
        <f>COUNTIFS(Total!X:X,$L$3,Total!W:W,B7,Total!O:O,DB!$G$5,Total!N:N,DB!$O$5,Total!M:M,DB!$G$9,Total!K:K,DB!$O$9,Total!B:B,$H$2)+COUNTIFS(Total!X:X,$L$3,Total!W:W,B7,Total!AA:AA,DB!$G$5,Total!AA:AA,DB!$O$5,Total!AA:AA,DB!$G$9,Total!AA:AA,DB!$O$9,Total!AA:AA,$H$2)+COUNTIFS(Total!X:X,$L$3,Total!W:W,B7,Total!O:O,DB!$G$5,Total!AA:AA,DB!$O$5,Total!AA:AA,DB!$G$9,Total!AA:AA,DB!$O$9,Total!AA:AA,$H$2)+COUNTIFS(Total!X:X,$L$3,Total!W:W,B7,Total!AA:AA,DB!$G$5,Total!N:N,DB!$O$5,Total!AA:AA,DB!$G$9,Total!AA:AA,DB!$O$9,Total!AA:AA,$H$2)+COUNTIFS(Total!X:X,$L$3,Total!W:W,B7,Total!AA:AA,DB!$G$5,Total!AA:AA,DB!$O$5,Total!M:M,DB!$G$9,Total!AA:AA,DB!$O$9,Total!AA:AA,$H$2)+COUNTIFS(Total!X:X,$L$3,Total!W:W,B7,Total!AA:AA,DB!$G$5,Total!AA:AA,DB!$O$5,Total!AA:AA,DB!$G$9,Total!K:K,DB!$O$9,Total!AA:AA,$H$2)+COUNTIFS(Total!X:X,$L$3,Total!W:W,B7,Total!AA:AA,DB!$G$5,Total!AA:AA,DB!$O$5,Total!AA:AA,DB!$G$9,Total!AA:AA,DB!$O$9,Total!B:B,$H$2)+COUNTIFS(Total!X:X,$L$3,Total!W:W,B7,Total!O:O,DB!$G$5,Total!N:N,DB!$O$5,Total!M:M,DB!$G$9,Total!AA:AA,DB!$O$9,Total!AA:AA,$H$2)+COUNTIFS(Total!X:X,$L$3,Total!W:W,B7,Total!O:O,DB!$G$5,Total!N:N,DB!$O$5,Total!AA:AA,DB!$G$9,Total!K:K,DB!$O$9,Total!AA:AA,$H$2)+COUNTIFS(Total!X:X,$L$3,Total!W:W,B7,Total!O:O,DB!$G$5,Total!N:N,DB!$O$5,Total!AA:AA,DB!$G$9,Total!AA:AA,DB!$O$9,Total!B:B,$H$2)+COUNTIFS(Total!X:X,$L$3,Total!W:W,B7,Total!O:O,DB!$G$5,Total!AA:AA,DB!$O$5,Total!M:M,DB!$G$9,Total!K:K,DB!$O$9,Total!AA:AA,$H$2)+COUNTIFS(Total!X:X,$L$3,Total!W:W,B7,Total!O:O,DB!$G$5,Total!AA:AA,DB!$O$5,Total!M:M,DB!$G$9,Total!AA:AA,DB!$O$9,Total!B:B,$H$2)+COUNTIFS(Total!X:X,$L$3,Total!W:W,B7,Total!O:O,DB!$G$5,Total!AA:AA,DB!$O$5,Total!AA:AA,DB!$G$9,Total!K:K,DB!$O$9,Total!B:B,$H$2)+COUNTIFS(Total!X:X,$L$3,Total!W:W,B7,Total!AA:AA,DB!$G$5,Total!N:N,DB!$O$5,Total!M:M,DB!$G$9,Total!K:K,DB!$O$9,Total!AA:AA,$H$2)+COUNTIFS(Total!X:X,$L$3,Total!W:W,B7,Total!AA:AA,DB!$G$5,Total!N:N,DB!$O$5,Total!M:M,DB!$G$9,Total!AA:AA,DB!$O$9,Total!B:B,$H$2)+COUNTIFS(Total!X:X,$L$3,Total!W:W,B7,Total!AA:AA,DB!$G$5,Total!N:N,DB!$O$5,Total!AA:AA,DB!$G$9,Total!K:K,DB!$O$9,Total!B:B,$H$2)+COUNTIFS(Total!X:X,$L$3,Total!W:W,B7,Total!AA:AA,DB!$G$5,Total!AA:AA,DB!$O$5,Total!M:M,DB!$G$9,Total!K:K,DB!$O$9,Total!B:B,$H$2)+COUNTIFS(Total!X:X,$L$3,Total!W:W,B7,Total!O:O,DB!$G$5,Total!N:N,DB!$O$5,Total!AA:AA,DB!$G$9,Total!AA:AA,DB!$O$9,Total!AA:AA,$H$2)+COUNTIFS(Total!X:X,$L$3,Total!W:W,B7,Total!O:O,DB!$G$5,Total!AA:AA,DB!$O$5,Total!M:M,DB!$G$9,Total!AA:AA,DB!$O$9,Total!AA:AA,$H$2)+COUNTIFS(Total!X:X,$L$3,Total!W:W,B7,Total!O:O,DB!$G$5,Total!AA:AA,DB!$O$5,Total!AA:AA,DB!$G$9,Total!K:K,DB!$O$9,Total!AA:AA,$H$2)+COUNTIFS(Total!X:X,$L$3,Total!W:W,B7,Total!O:O,DB!$G$5,Total!AA:AA,DB!$O$5,Total!AA:AA,DB!$G$9,Total!AA:AA,DB!$O$9,Total!B:B,$H$2)+COUNTIFS(Total!X:X,$L$3,Total!W:W,B7,Total!AA:AA,DB!$G$5,Total!N:N,DB!$O$5,Total!M:M,DB!$G$9,Total!AA:AA,DB!$O$9,Total!AA:AA,$H$2)+COUNTIFS(Total!X:X,$L$3,Total!W:W,B7,Total!AA:AA,DB!$G$5,Total!N:N,DB!$O$5,Total!AA:AA,DB!$G$9,Total!K:K,DB!$O$9,Total!AA:AA,$H$2)+COUNTIFS(Total!X:X,$L$3,Total!W:W,B7,Total!AA:AA,DB!$G$5,Total!N:N,DB!$O$5,Total!AA:AA,DB!$G$9,Total!AA:AA,DB!$O$9,Total!B:B,$H$2)+COUNTIFS(Total!X:X,$L$3,Total!W:W,B7,Total!AA:AA,DB!$G$5,Total!AA:AA,DB!$O$5,Total!M:M,DB!$G$9,Total!K:K,DB!$O$9,Total!AA:AA,$H$2)+COUNTIFS(Total!X:X,$L$3,Total!W:W,B7,Total!AA:AA,DB!$G$5,Total!AA:AA,DB!$O$5,Total!M:M,DB!$G$9,Total!AA:AA,DB!$O$9,Total!B:B,$H$2)+COUNTIFS(Total!X:X,$L$3,Total!W:W,B7,Total!AA:AA,DB!$G$5,Total!AA:AA,DB!$O$5,Total!AA:AA,DB!$G$9,Total!K:K,DB!$O$9,Total!B:B,$H$2)+COUNTIFS(Total!X:X,$L$3,Total!W:W,B7,Total!AA:AA,DB!$G$5,Total!N:N,DB!$O$5,Total!M:M,DB!$G$9,Total!K:K,DB!$O$9,Total!B:B,$H$2)+COUNTIFS(Total!X:X,$L$3,Total!W:W,B7,Total!O:O,DB!$G$5,Total!AA:AA,DB!$O$5,Total!M:M,DB!$G$9,Total!K:K,DB!$O$9,Total!B:B,$H$2)+COUNTIFS(Total!X:X,$L$3,Total!W:W,B7,Total!O:O,DB!$G$5,Total!N:N,DB!$O$5,Total!AA:AA,DB!$G$9,Total!K:K,DB!$O$9,Total!B:B,$H$2)+COUNTIFS(Total!X:X,$L$3,Total!W:W,B7,Total!O:O,DB!$G$5,Total!N:N,DB!$O$5,Total!M:M,DB!$G$9,Total!AA:AA,DB!$O$9,Total!B:B,$H$2)+COUNTIFS(Total!X:X,$L$3,Total!W:W,B7,Total!O:O,DB!$G$5,Total!N:N,DB!$O$5,Total!M:M,DB!$G$9,Total!K:K,DB!$O$9,Total!AA:AA,$H$2)</f>
        <v>0</v>
      </c>
      <c r="M7" s="31">
        <f>COUNTIFS(Total!X:X,$M$3,Total!W:W,B7,Total!O:O,DB!$G$5,Total!N:N,DB!$O$5,Total!M:M,DB!$G$9,Total!K:K,DB!$O$9,Total!B:B,$H$2)+COUNTIFS(Total!X:X,$M$3,Total!W:W,B7,Total!AA:AA,DB!$G$5,Total!AA:AA,DB!$O$5,Total!AA:AA,DB!$G$9,Total!AA:AA,DB!$O$9,Total!AA:AA,$H$2)+COUNTIFS(Total!X:X,$M$3,Total!W:W,B7,Total!O:O,DB!$G$5,Total!AA:AA,DB!$O$5,Total!AA:AA,DB!$G$9,Total!AA:AA,DB!$O$9,Total!AA:AA,$H$2)+COUNTIFS(Total!X:X,$M$3,Total!W:W,B7,Total!AA:AA,DB!$G$5,Total!N:N,DB!$O$5,Total!AA:AA,DB!$G$9,Total!AA:AA,DB!$O$9,Total!AA:AA,$H$2)+COUNTIFS(Total!X:X,$M$3,Total!W:W,B7,Total!AA:AA,DB!$G$5,Total!AA:AA,DB!$O$5,Total!M:M,DB!$G$9,Total!AA:AA,DB!$O$9,Total!AA:AA,$H$2)+COUNTIFS(Total!X:X,$M$3,Total!W:W,B7,Total!AA:AA,DB!$G$5,Total!AA:AA,DB!$O$5,Total!AA:AA,DB!$G$9,Total!K:K,DB!$O$9,Total!AA:AA,$H$2)+COUNTIFS(Total!X:X,$M$3,Total!W:W,B7,Total!AA:AA,DB!$G$5,Total!AA:AA,DB!$O$5,Total!AA:AA,DB!$G$9,Total!AA:AA,DB!$O$9,Total!B:B,$H$2)+COUNTIFS(Total!X:X,$M$3,Total!W:W,B7,Total!O:O,DB!$G$5,Total!N:N,DB!$O$5,Total!M:M,DB!$G$9,Total!AA:AA,DB!$O$9,Total!AA:AA,$H$2)+COUNTIFS(Total!X:X,$M$3,Total!W:W,B7,Total!O:O,DB!$G$5,Total!N:N,DB!$O$5,Total!AA:AA,DB!$G$9,Total!K:K,DB!$O$9,Total!AA:AA,$H$2)+COUNTIFS(Total!X:X,$M$3,Total!W:W,B7,Total!O:O,DB!$G$5,Total!N:N,DB!$O$5,Total!AA:AA,DB!$G$9,Total!AA:AA,DB!$O$9,Total!B:B,$H$2)+COUNTIFS(Total!X:X,$M$3,Total!W:W,B7,Total!O:O,DB!$G$5,Total!AA:AA,DB!$O$5,Total!M:M,DB!$G$9,Total!K:K,DB!$O$9,Total!AA:AA,$H$2)+COUNTIFS(Total!X:X,$M$3,Total!W:W,B7,Total!O:O,DB!$G$5,Total!AA:AA,DB!$O$5,Total!M:M,DB!$G$9,Total!AA:AA,DB!$O$9,Total!B:B,$H$2)+COUNTIFS(Total!X:X,$M$3,Total!W:W,B7,Total!O:O,DB!$G$5,Total!AA:AA,DB!$O$5,Total!AA:AA,DB!$G$9,Total!K:K,DB!$O$9,Total!B:B,$H$2)+COUNTIFS(Total!X:X,$M$3,Total!W:W,B7,Total!AA:AA,DB!$G$5,Total!N:N,DB!$O$5,Total!M:M,DB!$G$9,Total!K:K,DB!$O$9,Total!AA:AA,$H$2)+COUNTIFS(Total!X:X,$M$3,Total!W:W,B7,Total!AA:AA,DB!$G$5,Total!N:N,DB!$O$5,Total!M:M,DB!$G$9,Total!AA:AA,DB!$O$9,Total!B:B,$H$2)+COUNTIFS(Total!X:X,$M$3,Total!W:W,B7,Total!AA:AA,DB!$G$5,Total!N:N,DB!$O$5,Total!AA:AA,DB!$G$9,Total!K:K,DB!$O$9,Total!B:B,$H$2)+COUNTIFS(Total!X:X,$M$3,Total!W:W,B7,Total!AA:AA,DB!$G$5,Total!AA:AA,DB!$O$5,Total!M:M,DB!$G$9,Total!K:K,DB!$O$9,Total!B:B,$H$2)+COUNTIFS(Total!X:X,$M$3,Total!W:W,B7,Total!O:O,DB!$G$5,Total!N:N,DB!$O$5,Total!AA:AA,DB!$G$9,Total!AA:AA,DB!$O$9,Total!AA:AA,$H$2)+COUNTIFS(Total!X:X,$M$3,Total!W:W,B7,Total!O:O,DB!$G$5,Total!AA:AA,DB!$O$5,Total!M:M,DB!$G$9,Total!AA:AA,DB!$O$9,Total!AA:AA,$H$2)+COUNTIFS(Total!X:X,$M$3,Total!W:W,B7,Total!O:O,DB!$G$5,Total!AA:AA,DB!$O$5,Total!AA:AA,DB!$G$9,Total!K:K,DB!$O$9,Total!AA:AA,$H$2)+COUNTIFS(Total!X:X,$M$3,Total!W:W,B7,Total!O:O,DB!$G$5,Total!AA:AA,DB!$O$5,Total!AA:AA,DB!$G$9,Total!AA:AA,DB!$O$9,Total!B:B,$H$2)+COUNTIFS(Total!X:X,$M$3,Total!W:W,B7,Total!AA:AA,DB!$G$5,Total!N:N,DB!$O$5,Total!M:M,DB!$G$9,Total!AA:AA,DB!$O$9,Total!AA:AA,$H$2)+COUNTIFS(Total!X:X,$M$3,Total!W:W,B7,Total!AA:AA,DB!$G$5,Total!N:N,DB!$O$5,Total!AA:AA,DB!$G$9,Total!K:K,DB!$O$9,Total!AA:AA,$H$2)+COUNTIFS(Total!X:X,$M$3,Total!W:W,B7,Total!AA:AA,DB!$G$5,Total!N:N,DB!$O$5,Total!AA:AA,DB!$G$9,Total!AA:AA,DB!$O$9,Total!B:B,$H$2)+COUNTIFS(Total!X:X,$M$3,Total!W:W,B7,Total!AA:AA,DB!$G$5,Total!AA:AA,DB!$O$5,Total!M:M,DB!$G$9,Total!K:K,DB!$O$9,Total!AA:AA,$H$2)+COUNTIFS(Total!X:X,$M$3,Total!W:W,B7,Total!AA:AA,DB!$G$5,Total!AA:AA,DB!$O$5,Total!M:M,DB!$G$9,Total!AA:AA,DB!$O$9,Total!B:B,$H$2)+COUNTIFS(Total!X:X,$M$3,Total!W:W,B7,Total!AA:AA,DB!$G$5,Total!AA:AA,DB!$O$5,Total!AA:AA,DB!$G$9,Total!K:K,DB!$O$9,Total!B:B,$H$2)+COUNTIFS(Total!X:X,$M$3,Total!W:W,B7,Total!AA:AA,DB!$G$5,Total!N:N,DB!$O$5,Total!M:M,DB!$G$9,Total!K:K,DB!$O$9,Total!B:B,$H$2)+COUNTIFS(Total!X:X,$M$3,Total!W:W,B7,Total!O:O,DB!$G$5,Total!AA:AA,DB!$O$5,Total!M:M,DB!$G$9,Total!K:K,DB!$O$9,Total!B:B,$H$2)+COUNTIFS(Total!X:X,$M$3,Total!W:W,B7,Total!O:O,DB!$G$5,Total!N:N,DB!$O$5,Total!AA:AA,DB!$G$9,Total!K:K,DB!$O$9,Total!B:B,$H$2)+COUNTIFS(Total!X:X,$M$3,Total!W:W,B7,Total!O:O,DB!$G$5,Total!N:N,DB!$O$5,Total!M:M,DB!$G$9,Total!AA:AA,DB!$O$9,Total!B:B,$H$2)+COUNTIFS(Total!X:X,$M$3,Total!W:W,B7,Total!O:O,DB!$G$5,Total!N:N,DB!$O$5,Total!M:M,DB!$G$9,Total!K:K,DB!$O$9,Total!AA:AA,$H$2)</f>
        <v>0</v>
      </c>
      <c r="N7" s="31">
        <f>COUNTIFS(Total!X:X,$N$3,Total!W:W,B7,Total!O:O,DB!$G$5,Total!N:N,DB!$O$5,Total!M:M,DB!$G$9,Total!K:K,DB!$O$9,Total!B:B,$H$2)+COUNTIFS(Total!X:X,$N$3,Total!W:W,B7,Total!AA:AA,DB!$G$5,Total!AA:AA,DB!$O$5,Total!AA:AA,DB!$G$9,Total!AA:AA,DB!$O$9,Total!AA:AA,$H$2)+COUNTIFS(Total!X:X,$N$3,Total!W:W,B7,Total!O:O,DB!$G$5,Total!AA:AA,DB!$O$5,Total!AA:AA,DB!$G$9,Total!AA:AA,DB!$O$9,Total!AA:AA,$H$2)+COUNTIFS(Total!X:X,$N$3,Total!W:W,B7,Total!AA:AA,DB!$G$5,Total!N:N,DB!$O$5,Total!AA:AA,DB!$G$9,Total!AA:AA,DB!$O$9,Total!AA:AA,$H$2)+COUNTIFS(Total!X:X,$N$3,Total!W:W,B7,Total!AA:AA,DB!$G$5,Total!AA:AA,DB!$O$5,Total!M:M,DB!$G$9,Total!AA:AA,DB!$O$9,Total!AA:AA,$H$2)+COUNTIFS(Total!X:X,$N$3,Total!W:W,B7,Total!AA:AA,DB!$G$5,Total!AA:AA,DB!$O$5,Total!AA:AA,DB!$G$9,Total!K:K,DB!$O$9,Total!AA:AA,$H$2)+COUNTIFS(Total!X:X,$N$3,Total!W:W,B7,Total!AA:AA,DB!$G$5,Total!AA:AA,DB!$O$5,Total!AA:AA,DB!$G$9,Total!AA:AA,DB!$O$9,Total!B:B,$H$2)+COUNTIFS(Total!X:X,$N$3,Total!W:W,B7,Total!O:O,DB!$G$5,Total!N:N,DB!$O$5,Total!M:M,DB!$G$9,Total!AA:AA,DB!$O$9,Total!AA:AA,$H$2)+COUNTIFS(Total!X:X,$N$3,Total!W:W,B7,Total!O:O,DB!$G$5,Total!N:N,DB!$O$5,Total!AA:AA,DB!$G$9,Total!K:K,DB!$O$9,Total!AA:AA,$H$2)+COUNTIFS(Total!X:X,$N$3,Total!W:W,B7,Total!O:O,DB!$G$5,Total!N:N,DB!$O$5,Total!AA:AA,DB!$G$9,Total!AA:AA,DB!$O$9,Total!B:B,$H$2)+COUNTIFS(Total!X:X,$N$3,Total!W:W,B7,Total!O:O,DB!$G$5,Total!AA:AA,DB!$O$5,Total!M:M,DB!$G$9,Total!K:K,DB!$O$9,Total!AA:AA,$H$2)+COUNTIFS(Total!X:X,$N$3,Total!W:W,B7,Total!O:O,DB!$G$5,Total!AA:AA,DB!$O$5,Total!M:M,DB!$G$9,Total!AA:AA,DB!$O$9,Total!B:B,$H$2)+COUNTIFS(Total!X:X,$N$3,Total!W:W,B7,Total!O:O,DB!$G$5,Total!AA:AA,DB!$O$5,Total!AA:AA,DB!$G$9,Total!K:K,DB!$O$9,Total!B:B,$H$2)+COUNTIFS(Total!X:X,$N$3,Total!W:W,B7,Total!AA:AA,DB!$G$5,Total!N:N,DB!$O$5,Total!M:M,DB!$G$9,Total!K:K,DB!$O$9,Total!AA:AA,$H$2)+COUNTIFS(Total!X:X,$N$3,Total!W:W,B7,Total!AA:AA,DB!$G$5,Total!N:N,DB!$O$5,Total!M:M,DB!$G$9,Total!AA:AA,DB!$O$9,Total!B:B,$H$2)+COUNTIFS(Total!X:X,$N$3,Total!W:W,B7,Total!AA:AA,DB!$G$5,Total!N:N,DB!$O$5,Total!AA:AA,DB!$G$9,Total!K:K,DB!$O$9,Total!B:B,$H$2)+COUNTIFS(Total!X:X,$N$3,Total!W:W,B7,Total!AA:AA,DB!$G$5,Total!AA:AA,DB!$O$5,Total!M:M,DB!$G$9,Total!K:K,DB!$O$9,Total!B:B,$H$2)+COUNTIFS(Total!X:X,$N$3,Total!W:W,B7,Total!O:O,DB!$G$5,Total!N:N,DB!$O$5,Total!AA:AA,DB!$G$9,Total!AA:AA,DB!$O$9,Total!AA:AA,$H$2)+COUNTIFS(Total!X:X,$N$3,Total!W:W,B7,Total!O:O,DB!$G$5,Total!AA:AA,DB!$O$5,Total!M:M,DB!$G$9,Total!AA:AA,DB!$O$9,Total!AA:AA,$H$2)+COUNTIFS(Total!X:X,$N$3,Total!W:W,B7,Total!O:O,DB!$G$5,Total!AA:AA,DB!$O$5,Total!AA:AA,DB!$G$9,Total!K:K,DB!$O$9,Total!AA:AA,$H$2)+COUNTIFS(Total!X:X,$N$3,Total!W:W,B7,Total!O:O,DB!$G$5,Total!AA:AA,DB!$O$5,Total!AA:AA,DB!$G$9,Total!AA:AA,DB!$O$9,Total!B:B,$H$2)+COUNTIFS(Total!X:X,$N$3,Total!W:W,B7,Total!AA:AA,DB!$G$5,Total!N:N,DB!$O$5,Total!M:M,DB!$G$9,Total!AA:AA,DB!$O$9,Total!AA:AA,$H$2)+COUNTIFS(Total!X:X,$N$3,Total!W:W,B7,Total!AA:AA,DB!$G$5,Total!N:N,DB!$O$5,Total!AA:AA,DB!$G$9,Total!K:K,DB!$O$9,Total!AA:AA,$H$2)+COUNTIFS(Total!X:X,$N$3,Total!W:W,B7,Total!AA:AA,DB!$G$5,Total!N:N,DB!$O$5,Total!AA:AA,DB!$G$9,Total!AA:AA,DB!$O$9,Total!B:B,$H$2)+COUNTIFS(Total!X:X,$N$3,Total!W:W,B7,Total!AA:AA,DB!$G$5,Total!AA:AA,DB!$O$5,Total!M:M,DB!$G$9,Total!K:K,DB!$O$9,Total!AA:AA,$H$2)+COUNTIFS(Total!X:X,$N$3,Total!W:W,B7,Total!AA:AA,DB!$G$5,Total!AA:AA,DB!$O$5,Total!M:M,DB!$G$9,Total!AA:AA,DB!$O$9,Total!B:B,$H$2)+COUNTIFS(Total!X:X,$N$3,Total!W:W,B7,Total!AA:AA,DB!$G$5,Total!AA:AA,DB!$O$5,Total!AA:AA,DB!$G$9,Total!K:K,DB!$O$9,Total!B:B,$H$2)+COUNTIFS(Total!X:X,$N$3,Total!W:W,B7,Total!AA:AA,DB!$G$5,Total!N:N,DB!$O$5,Total!M:M,DB!$G$9,Total!K:K,DB!$O$9,Total!B:B,$H$2)+COUNTIFS(Total!X:X,$N$3,Total!W:W,B7,Total!O:O,DB!$G$5,Total!AA:AA,DB!$O$5,Total!M:M,DB!$G$9,Total!K:K,DB!$O$9,Total!B:B,$H$2)+COUNTIFS(Total!X:X,$N$3,Total!W:W,B7,Total!O:O,DB!$G$5,Total!N:N,DB!$O$5,Total!AA:AA,DB!$G$9,Total!K:K,DB!$O$9,Total!B:B,$H$2)+COUNTIFS(Total!X:X,$N$3,Total!W:W,B7,Total!O:O,DB!$G$5,Total!N:N,DB!$O$5,Total!M:M,DB!$G$9,Total!AA:AA,DB!$O$9,Total!B:B,$H$2)+COUNTIFS(Total!X:X,$N$3,Total!W:W,B7,Total!O:O,DB!$G$5,Total!N:N,DB!$O$5,Total!M:M,DB!$G$9,Total!K:K,DB!$O$9,Total!AA:AA,$H$2)</f>
        <v>1</v>
      </c>
      <c r="O7" s="31">
        <f>COUNTIFS(Total!X:X,$O$3,Total!W:W,B7,Total!O:O,DB!$G$5,Total!N:N,DB!$O$5,Total!M:M,DB!$G$9,Total!K:K,DB!$O$9,Total!B:B,$H$2)+COUNTIFS(Total!X:X,$O$3,Total!W:W,B7,Total!AA:AA,DB!$G$5,Total!AA:AA,DB!$O$5,Total!AA:AA,DB!$G$9,Total!AA:AA,DB!$O$9,Total!AA:AA,$H$2)+COUNTIFS(Total!X:X,$O$3,Total!W:W,B7,Total!O:O,DB!$G$5,Total!AA:AA,DB!$O$5,Total!AA:AA,DB!$G$9,Total!AA:AA,DB!$O$9,Total!AA:AA,$H$2)+COUNTIFS(Total!X:X,$O$3,Total!W:W,B7,Total!AA:AA,DB!$G$5,Total!N:N,DB!$O$5,Total!AA:AA,DB!$G$9,Total!AA:AA,DB!$O$9,Total!AA:AA,$H$2)+COUNTIFS(Total!X:X,$O$3,Total!W:W,B7,Total!AA:AA,DB!$G$5,Total!AA:AA,DB!$O$5,Total!M:M,DB!$G$9,Total!AA:AA,DB!$O$9,Total!AA:AA,$H$2)+COUNTIFS(Total!X:X,$O$3,Total!W:W,B7,Total!AA:AA,DB!$G$5,Total!AA:AA,DB!$O$5,Total!AA:AA,DB!$G$9,Total!K:K,DB!$O$9,Total!AA:AA,$H$2)+COUNTIFS(Total!X:X,$O$3,Total!W:W,B7,Total!AA:AA,DB!$G$5,Total!AA:AA,DB!$O$5,Total!AA:AA,DB!$G$9,Total!AA:AA,DB!$O$9,Total!B:B,$H$2)+COUNTIFS(Total!X:X,$O$3,Total!W:W,B7,Total!O:O,DB!$G$5,Total!N:N,DB!$O$5,Total!M:M,DB!$G$9,Total!AA:AA,DB!$O$9,Total!AA:AA,$H$2)+COUNTIFS(Total!X:X,$O$3,Total!W:W,B7,Total!O:O,DB!$G$5,Total!N:N,DB!$O$5,Total!AA:AA,DB!$G$9,Total!K:K,DB!$O$9,Total!AA:AA,$H$2)+COUNTIFS(Total!X:X,$O$3,Total!W:W,B7,Total!O:O,DB!$G$5,Total!N:N,DB!$O$5,Total!AA:AA,DB!$G$9,Total!AA:AA,DB!$O$9,Total!B:B,$H$2)+COUNTIFS(Total!X:X,$O$3,Total!W:W,B7,Total!O:O,DB!$G$5,Total!AA:AA,DB!$O$5,Total!M:M,DB!$G$9,Total!K:K,DB!$O$9,Total!AA:AA,$H$2)+COUNTIFS(Total!X:X,$O$3,Total!W:W,B7,Total!O:O,DB!$G$5,Total!AA:AA,DB!$O$5,Total!M:M,DB!$G$9,Total!AA:AA,DB!$O$9,Total!B:B,$H$2)+COUNTIFS(Total!X:X,$O$3,Total!W:W,B7,Total!O:O,DB!$G$5,Total!AA:AA,DB!$O$5,Total!AA:AA,DB!$G$9,Total!K:K,DB!$O$9,Total!B:B,$H$2)+COUNTIFS(Total!X:X,$O$3,Total!W:W,B7,Total!AA:AA,DB!$G$5,Total!N:N,DB!$O$5,Total!M:M,DB!$G$9,Total!K:K,DB!$O$9,Total!AA:AA,$H$2)+COUNTIFS(Total!X:X,$O$3,Total!W:W,B7,Total!AA:AA,DB!$G$5,Total!N:N,DB!$O$5,Total!M:M,DB!$G$9,Total!AA:AA,DB!$O$9,Total!B:B,$H$2)+COUNTIFS(Total!X:X,$O$3,Total!W:W,B7,Total!AA:AA,DB!$G$5,Total!N:N,DB!$O$5,Total!AA:AA,DB!$G$9,Total!K:K,DB!$O$9,Total!B:B,$H$2)+COUNTIFS(Total!X:X,$O$3,Total!W:W,B7,Total!AA:AA,DB!$G$5,Total!AA:AA,DB!$O$5,Total!M:M,DB!$G$9,Total!K:K,DB!$O$9,Total!B:B,$H$2)+COUNTIFS(Total!X:X,$O$3,Total!W:W,B7,Total!O:O,DB!$G$5,Total!N:N,DB!$O$5,Total!AA:AA,DB!$G$9,Total!AA:AA,DB!$O$9,Total!AA:AA,$H$2)+COUNTIFS(Total!X:X,$O$3,Total!W:W,B7,Total!O:O,DB!$G$5,Total!AA:AA,DB!$O$5,Total!M:M,DB!$G$9,Total!AA:AA,DB!$O$9,Total!AA:AA,$H$2)+COUNTIFS(Total!X:X,$O$3,Total!W:W,B7,Total!O:O,DB!$G$5,Total!AA:AA,DB!$O$5,Total!AA:AA,DB!$G$9,Total!K:K,DB!$O$9,Total!AA:AA,$H$2)+COUNTIFS(Total!X:X,$O$3,Total!W:W,B7,Total!O:O,DB!$G$5,Total!AA:AA,DB!$O$5,Total!AA:AA,DB!$G$9,Total!AA:AA,DB!$O$9,Total!B:B,$H$2)+COUNTIFS(Total!X:X,$O$3,Total!W:W,B7,Total!AA:AA,DB!$G$5,Total!N:N,DB!$O$5,Total!M:M,DB!$G$9,Total!AA:AA,DB!$O$9,Total!AA:AA,$H$2)+COUNTIFS(Total!X:X,$O$3,Total!W:W,B7,Total!AA:AA,DB!$G$5,Total!N:N,DB!$O$5,Total!AA:AA,DB!$G$9,Total!K:K,DB!$O$9,Total!AA:AA,$H$2)+COUNTIFS(Total!X:X,$O$3,Total!W:W,B7,Total!AA:AA,DB!$G$5,Total!N:N,DB!$O$5,Total!AA:AA,DB!$G$9,Total!AA:AA,DB!$O$9,Total!B:B,$H$2)+COUNTIFS(Total!X:X,$O$3,Total!W:W,B7,Total!AA:AA,DB!$G$5,Total!AA:AA,DB!$O$5,Total!M:M,DB!$G$9,Total!K:K,DB!$O$9,Total!AA:AA,$H$2)+COUNTIFS(Total!X:X,$O$3,Total!W:W,B7,Total!AA:AA,DB!$G$5,Total!AA:AA,DB!$O$5,Total!M:M,DB!$G$9,Total!AA:AA,DB!$O$9,Total!B:B,$H$2)+COUNTIFS(Total!X:X,$O$3,Total!W:W,B7,Total!AA:AA,DB!$G$5,Total!AA:AA,DB!$O$5,Total!AA:AA,DB!$G$9,Total!K:K,DB!$O$9,Total!B:B,$H$2)+COUNTIFS(Total!X:X,$O$3,Total!W:W,B7,Total!AA:AA,DB!$G$5,Total!N:N,DB!$O$5,Total!M:M,DB!$G$9,Total!K:K,DB!$O$9,Total!B:B,$H$2)+COUNTIFS(Total!X:X,$O$3,Total!W:W,B7,Total!O:O,DB!$G$5,Total!AA:AA,DB!$O$5,Total!M:M,DB!$G$9,Total!K:K,DB!$O$9,Total!B:B,$H$2)+COUNTIFS(Total!X:X,$O$3,Total!W:W,B7,Total!O:O,DB!$G$5,Total!N:N,DB!$O$5,Total!AA:AA,DB!$G$9,Total!K:K,DB!$O$9,Total!B:B,$H$2)+COUNTIFS(Total!X:X,$O$3,Total!W:W,B7,Total!O:O,DB!$G$5,Total!N:N,DB!$O$5,Total!M:M,DB!$G$9,Total!AA:AA,DB!$O$9,Total!B:B,$H$2)+COUNTIFS(Total!X:X,$O$3,Total!W:W,B7,Total!O:O,DB!$G$5,Total!N:N,DB!$O$5,Total!M:M,DB!$G$9,Total!K:K,DB!$O$9,Total!AA:AA,$H$2)</f>
        <v>0</v>
      </c>
      <c r="P7" s="31">
        <f>COUNTIFS(Total!X:X,$P$3,Total!W:W,B7,Total!O:O,DB!$G$5,Total!N:N,DB!$O$5,Total!M:M,DB!$G$9,Total!K:K,DB!$O$9,Total!B:B,$H$2)+COUNTIFS(Total!X:X,$P$3,Total!W:W,B7,Total!AA:AA,DB!$G$5,Total!AA:AA,DB!$O$5,Total!AA:AA,DB!$G$9,Total!AA:AA,DB!$O$9,Total!AA:AA,$H$2)+COUNTIFS(Total!X:X,$P$3,Total!W:W,B7,Total!O:O,DB!$G$5,Total!AA:AA,DB!$O$5,Total!AA:AA,DB!$G$9,Total!AA:AA,DB!$O$9,Total!AA:AA,$H$2)+COUNTIFS(Total!X:X,$P$3,Total!W:W,B7,Total!AA:AA,DB!$G$5,Total!N:N,DB!$O$5,Total!AA:AA,DB!$G$9,Total!AA:AA,DB!$O$9,Total!AA:AA,$H$2)+COUNTIFS(Total!X:X,$P$3,Total!W:W,B7,Total!AA:AA,DB!$G$5,Total!AA:AA,DB!$O$5,Total!M:M,DB!$G$9,Total!AA:AA,DB!$O$9,Total!AA:AA,$H$2)+COUNTIFS(Total!X:X,$P$3,Total!W:W,B7,Total!AA:AA,DB!$G$5,Total!AA:AA,DB!$O$5,Total!AA:AA,DB!$G$9,Total!K:K,DB!$O$9,Total!AA:AA,$H$2)+COUNTIFS(Total!X:X,$P$3,Total!W:W,B7,Total!AA:AA,DB!$G$5,Total!AA:AA,DB!$O$5,Total!AA:AA,DB!$G$9,Total!AA:AA,DB!$O$9,Total!B:B,$H$2)+COUNTIFS(Total!X:X,$P$3,Total!W:W,B7,Total!O:O,DB!$G$5,Total!N:N,DB!$O$5,Total!M:M,DB!$G$9,Total!AA:AA,DB!$O$9,Total!AA:AA,$H$2)+COUNTIFS(Total!X:X,$P$3,Total!W:W,B7,Total!O:O,DB!$G$5,Total!N:N,DB!$O$5,Total!AA:AA,DB!$G$9,Total!K:K,DB!$O$9,Total!AA:AA,$H$2)+COUNTIFS(Total!X:X,$P$3,Total!W:W,B7,Total!O:O,DB!$G$5,Total!N:N,DB!$O$5,Total!AA:AA,DB!$G$9,Total!AA:AA,DB!$O$9,Total!B:B,$H$2)+COUNTIFS(Total!X:X,$P$3,Total!W:W,B7,Total!O:O,DB!$G$5,Total!AA:AA,DB!$O$5,Total!M:M,DB!$G$9,Total!K:K,DB!$O$9,Total!AA:AA,$H$2)+COUNTIFS(Total!X:X,$P$3,Total!W:W,B7,Total!O:O,DB!$G$5,Total!AA:AA,DB!$O$5,Total!M:M,DB!$G$9,Total!AA:AA,DB!$O$9,Total!B:B,$H$2)+COUNTIFS(Total!X:X,$P$3,Total!W:W,B7,Total!O:O,DB!$G$5,Total!AA:AA,DB!$O$5,Total!AA:AA,DB!$G$9,Total!K:K,DB!$O$9,Total!B:B,$H$2)+COUNTIFS(Total!X:X,$P$3,Total!W:W,B7,Total!AA:AA,DB!$G$5,Total!N:N,DB!$O$5,Total!M:M,DB!$G$9,Total!K:K,DB!$O$9,Total!AA:AA,$H$2)+COUNTIFS(Total!X:X,$P$3,Total!W:W,B7,Total!AA:AA,DB!$G$5,Total!N:N,DB!$O$5,Total!M:M,DB!$G$9,Total!AA:AA,DB!$O$9,Total!B:B,$H$2)+COUNTIFS(Total!X:X,$P$3,Total!W:W,B7,Total!AA:AA,DB!$G$5,Total!N:N,DB!$O$5,Total!AA:AA,DB!$G$9,Total!K:K,DB!$O$9,Total!B:B,$H$2)+COUNTIFS(Total!X:X,$P$3,Total!W:W,B7,Total!AA:AA,DB!$G$5,Total!AA:AA,DB!$O$5,Total!M:M,DB!$G$9,Total!K:K,DB!$O$9,Total!B:B,$H$2)+COUNTIFS(Total!X:X,$P$3,Total!W:W,B7,Total!O:O,DB!$G$5,Total!N:N,DB!$O$5,Total!AA:AA,DB!$G$9,Total!AA:AA,DB!$O$9,Total!AA:AA,$H$2)+COUNTIFS(Total!X:X,$P$3,Total!W:W,B7,Total!O:O,DB!$G$5,Total!AA:AA,DB!$O$5,Total!M:M,DB!$G$9,Total!AA:AA,DB!$O$9,Total!AA:AA,$H$2)+COUNTIFS(Total!X:X,$P$3,Total!W:W,B7,Total!O:O,DB!$G$5,Total!AA:AA,DB!$O$5,Total!AA:AA,DB!$G$9,Total!K:K,DB!$O$9,Total!AA:AA,$H$2)+COUNTIFS(Total!X:X,$P$3,Total!W:W,B7,Total!O:O,DB!$G$5,Total!AA:AA,DB!$O$5,Total!AA:AA,DB!$G$9,Total!AA:AA,DB!$O$9,Total!B:B,$H$2)+COUNTIFS(Total!X:X,$P$3,Total!W:W,B7,Total!AA:AA,DB!$G$5,Total!N:N,DB!$O$5,Total!M:M,DB!$G$9,Total!AA:AA,DB!$O$9,Total!AA:AA,$H$2)+COUNTIFS(Total!X:X,$P$3,Total!W:W,B7,Total!AA:AA,DB!$G$5,Total!N:N,DB!$O$5,Total!AA:AA,DB!$G$9,Total!K:K,DB!$O$9,Total!AA:AA,$H$2)+COUNTIFS(Total!X:X,$P$3,Total!W:W,B7,Total!AA:AA,DB!$G$5,Total!N:N,DB!$O$5,Total!AA:AA,DB!$G$9,Total!AA:AA,DB!$O$9,Total!B:B,$H$2)+COUNTIFS(Total!X:X,$P$3,Total!W:W,B7,Total!AA:AA,DB!$G$5,Total!AA:AA,DB!$O$5,Total!M:M,DB!$G$9,Total!K:K,DB!$O$9,Total!AA:AA,$H$2)+COUNTIFS(Total!X:X,$P$3,Total!W:W,B7,Total!AA:AA,DB!$G$5,Total!AA:AA,DB!$O$5,Total!M:M,DB!$G$9,Total!AA:AA,DB!$O$9,Total!B:B,$H$2)+COUNTIFS(Total!X:X,$P$3,Total!W:W,B7,Total!AA:AA,DB!$G$5,Total!AA:AA,DB!$O$5,Total!AA:AA,DB!$G$9,Total!K:K,DB!$O$9,Total!B:B,$H$2)+COUNTIFS(Total!X:X,$P$3,Total!W:W,B7,Total!AA:AA,DB!$G$5,Total!N:N,DB!$O$5,Total!M:M,DB!$G$9,Total!K:K,DB!$O$9,Total!B:B,$H$2)+COUNTIFS(Total!X:X,$P$3,Total!W:W,B7,Total!O:O,DB!$G$5,Total!AA:AA,DB!$O$5,Total!M:M,DB!$G$9,Total!K:K,DB!$O$9,Total!B:B,$H$2)+COUNTIFS(Total!X:X,$P$3,Total!W:W,B7,Total!O:O,DB!$G$5,Total!N:N,DB!$O$5,Total!AA:AA,DB!$G$9,Total!K:K,DB!$O$9,Total!B:B,$H$2)+COUNTIFS(Total!X:X,$P$3,Total!W:W,B7,Total!O:O,DB!$G$5,Total!N:N,DB!$O$5,Total!M:M,DB!$G$9,Total!AA:AA,DB!$O$9,Total!B:B,$H$2)+COUNTIFS(Total!X:X,$P$3,Total!W:W,B7,Total!O:O,DB!$G$5,Total!N:N,DB!$O$5,Total!M:M,DB!$G$9,Total!K:K,DB!$O$9,Total!AA:AA,$H$2)</f>
        <v>0</v>
      </c>
      <c r="Q7" s="31">
        <f>COUNTIFS(Total!X:X,$Q$3,Total!W:W,B7,Total!O:O,DB!$G$5,Total!N:N,DB!$O$5,Total!M:M,DB!$G$9,Total!K:K,DB!$O$9,Total!B:B,$H$2)+COUNTIFS(Total!X:X,$Q$3,Total!W:W,B7,Total!AA:AA,DB!$G$5,Total!AA:AA,DB!$O$5,Total!AA:AA,DB!$G$9,Total!AA:AA,DB!$O$9,Total!AA:AA,$H$2)+COUNTIFS(Total!X:X,$Q$3,Total!W:W,B7,Total!O:O,DB!$G$5,Total!AA:AA,DB!$O$5,Total!AA:AA,DB!$G$9,Total!AA:AA,DB!$O$9,Total!AA:AA,$H$2)+COUNTIFS(Total!X:X,$Q$3,Total!W:W,B7,Total!AA:AA,DB!$G$5,Total!N:N,DB!$O$5,Total!AA:AA,DB!$G$9,Total!AA:AA,DB!$O$9,Total!AA:AA,$H$2)+COUNTIFS(Total!X:X,$Q$3,Total!W:W,B7,Total!AA:AA,DB!$G$5,Total!AA:AA,DB!$O$5,Total!M:M,DB!$G$9,Total!AA:AA,DB!$O$9,Total!AA:AA,$H$2)+COUNTIFS(Total!X:X,$Q$3,Total!W:W,B7,Total!AA:AA,DB!$G$5,Total!AA:AA,DB!$O$5,Total!AA:AA,DB!$G$9,Total!K:K,DB!$O$9,Total!AA:AA,$H$2)+COUNTIFS(Total!X:X,$Q$3,Total!W:W,B7,Total!AA:AA,DB!$G$5,Total!AA:AA,DB!$O$5,Total!AA:AA,DB!$G$9,Total!AA:AA,DB!$O$9,Total!B:B,$H$2)+COUNTIFS(Total!X:X,$Q$3,Total!W:W,B7,Total!O:O,DB!$G$5,Total!N:N,DB!$O$5,Total!M:M,DB!$G$9,Total!AA:AA,DB!$O$9,Total!AA:AA,$H$2)+COUNTIFS(Total!X:X,$Q$3,Total!W:W,B7,Total!O:O,DB!$G$5,Total!N:N,DB!$O$5,Total!AA:AA,DB!$G$9,Total!K:K,DB!$O$9,Total!AA:AA,$H$2)+COUNTIFS(Total!X:X,$Q$3,Total!W:W,B7,Total!O:O,DB!$G$5,Total!N:N,DB!$O$5,Total!AA:AA,DB!$G$9,Total!AA:AA,DB!$O$9,Total!B:B,$H$2)+COUNTIFS(Total!X:X,$Q$3,Total!W:W,B7,Total!O:O,DB!$G$5,Total!AA:AA,DB!$O$5,Total!M:M,DB!$G$9,Total!K:K,DB!$O$9,Total!AA:AA,$H$2)+COUNTIFS(Total!X:X,$Q$3,Total!W:W,B7,Total!O:O,DB!$G$5,Total!AA:AA,DB!$O$5,Total!M:M,DB!$G$9,Total!AA:AA,DB!$O$9,Total!B:B,$H$2)+COUNTIFS(Total!X:X,$Q$3,Total!W:W,B7,Total!O:O,DB!$G$5,Total!AA:AA,DB!$O$5,Total!AA:AA,DB!$G$9,Total!K:K,DB!$O$9,Total!B:B,$H$2)+COUNTIFS(Total!X:X,$Q$3,Total!W:W,B7,Total!AA:AA,DB!$G$5,Total!N:N,DB!$O$5,Total!M:M,DB!$G$9,Total!K:K,DB!$O$9,Total!AA:AA,$H$2)+COUNTIFS(Total!X:X,$Q$3,Total!W:W,B7,Total!AA:AA,DB!$G$5,Total!N:N,DB!$O$5,Total!M:M,DB!$G$9,Total!AA:AA,DB!$O$9,Total!B:B,$H$2)+COUNTIFS(Total!X:X,$Q$3,Total!W:W,B7,Total!AA:AA,DB!$G$5,Total!N:N,DB!$O$5,Total!AA:AA,DB!$G$9,Total!K:K,DB!$O$9,Total!B:B,$H$2)+COUNTIFS(Total!X:X,$Q$3,Total!W:W,B7,Total!AA:AA,DB!$G$5,Total!AA:AA,DB!$O$5,Total!M:M,DB!$G$9,Total!K:K,DB!$O$9,Total!B:B,$H$2)+COUNTIFS(Total!X:X,$Q$3,Total!W:W,B7,Total!O:O,DB!$G$5,Total!N:N,DB!$O$5,Total!AA:AA,DB!$G$9,Total!AA:AA,DB!$O$9,Total!AA:AA,$H$2)+COUNTIFS(Total!X:X,$Q$3,Total!W:W,B7,Total!O:O,DB!$G$5,Total!AA:AA,DB!$O$5,Total!M:M,DB!$G$9,Total!AA:AA,DB!$O$9,Total!AA:AA,$H$2)+COUNTIFS(Total!X:X,$Q$3,Total!W:W,B7,Total!O:O,DB!$G$5,Total!AA:AA,DB!$O$5,Total!AA:AA,DB!$G$9,Total!K:K,DB!$O$9,Total!AA:AA,$H$2)+COUNTIFS(Total!X:X,$Q$3,Total!W:W,B7,Total!O:O,DB!$G$5,Total!AA:AA,DB!$O$5,Total!AA:AA,DB!$G$9,Total!AA:AA,DB!$O$9,Total!B:B,$H$2)+COUNTIFS(Total!X:X,$Q$3,Total!W:W,B7,Total!AA:AA,DB!$G$5,Total!N:N,DB!$O$5,Total!M:M,DB!$G$9,Total!AA:AA,DB!$O$9,Total!AA:AA,$H$2)+COUNTIFS(Total!X:X,$Q$3,Total!W:W,B7,Total!AA:AA,DB!$G$5,Total!N:N,DB!$O$5,Total!AA:AA,DB!$G$9,Total!K:K,DB!$O$9,Total!AA:AA,$H$2)+COUNTIFS(Total!X:X,$Q$3,Total!W:W,B7,Total!AA:AA,DB!$G$5,Total!N:N,DB!$O$5,Total!AA:AA,DB!$G$9,Total!AA:AA,DB!$O$9,Total!B:B,$H$2)+COUNTIFS(Total!X:X,$Q$3,Total!W:W,B7,Total!AA:AA,DB!$G$5,Total!AA:AA,DB!$O$5,Total!M:M,DB!$G$9,Total!K:K,DB!$O$9,Total!AA:AA,$H$2)+COUNTIFS(Total!X:X,$Q$3,Total!W:W,B7,Total!AA:AA,DB!$G$5,Total!AA:AA,DB!$O$5,Total!M:M,DB!$G$9,Total!AA:AA,DB!$O$9,Total!B:B,$H$2)+COUNTIFS(Total!X:X,$Q$3,Total!W:W,B7,Total!AA:AA,DB!$G$5,Total!AA:AA,DB!$O$5,Total!AA:AA,DB!$G$9,Total!K:K,DB!$O$9,Total!B:B,$H$2)+COUNTIFS(Total!X:X,$Q$3,Total!W:W,B7,Total!AA:AA,DB!$G$5,Total!N:N,DB!$O$5,Total!M:M,DB!$G$9,Total!K:K,DB!$O$9,Total!B:B,$H$2)+COUNTIFS(Total!X:X,$Q$3,Total!W:W,B7,Total!O:O,DB!$G$5,Total!AA:AA,DB!$O$5,Total!M:M,DB!$G$9,Total!K:K,DB!$O$9,Total!B:B,$H$2)+COUNTIFS(Total!X:X,$Q$3,Total!W:W,B7,Total!O:O,DB!$G$5,Total!N:N,DB!$O$5,Total!AA:AA,DB!$G$9,Total!K:K,DB!$O$9,Total!B:B,$H$2)+COUNTIFS(Total!X:X,$Q$3,Total!W:W,B7,Total!O:O,DB!$G$5,Total!N:N,DB!$O$5,Total!M:M,DB!$G$9,Total!AA:AA,DB!$O$9,Total!B:B,$H$2)+COUNTIFS(Total!X:X,$Q$3,Total!W:W,B7,Total!O:O,DB!$G$5,Total!N:N,DB!$O$5,Total!M:M,DB!$G$9,Total!K:K,DB!$O$9,Total!AA:AA,$H$2)</f>
        <v>1</v>
      </c>
      <c r="R7" s="31">
        <f>COUNTIFS(Total!X:X,$R$3,Total!W:W,B7,Total!O:O,DB!$G$5,Total!N:N,DB!$O$5,Total!M:M,DB!$G$9,Total!K:K,DB!$O$9,Total!B:B,$H$2)+COUNTIFS(Total!X:X,$R$3,Total!W:W,B7,Total!AA:AA,DB!$G$5,Total!AA:AA,DB!$O$5,Total!AA:AA,DB!$G$9,Total!AA:AA,DB!$O$9,Total!AA:AA,$H$2)+COUNTIFS(Total!X:X,$R$3,Total!W:W,B7,Total!O:O,DB!$G$5,Total!AA:AA,DB!$O$5,Total!AA:AA,DB!$G$9,Total!AA:AA,DB!$O$9,Total!AA:AA,$H$2)+COUNTIFS(Total!X:X,$R$3,Total!W:W,B7,Total!AA:AA,DB!$G$5,Total!N:N,DB!$O$5,Total!AA:AA,DB!$G$9,Total!AA:AA,DB!$O$9,Total!AA:AA,$H$2)+COUNTIFS(Total!X:X,$R$3,Total!W:W,B7,Total!AA:AA,DB!$G$5,Total!AA:AA,DB!$O$5,Total!M:M,DB!$G$9,Total!AA:AA,DB!$O$9,Total!AA:AA,$H$2)+COUNTIFS(Total!X:X,$R$3,Total!W:W,B7,Total!AA:AA,DB!$G$5,Total!AA:AA,DB!$O$5,Total!AA:AA,DB!$G$9,Total!K:K,DB!$O$9,Total!AA:AA,$H$2)+COUNTIFS(Total!X:X,$R$3,Total!W:W,B7,Total!AA:AA,DB!$G$5,Total!AA:AA,DB!$O$5,Total!AA:AA,DB!$G$9,Total!AA:AA,DB!$O$9,Total!B:B,$H$2)+COUNTIFS(Total!X:X,$R$3,Total!W:W,B7,Total!O:O,DB!$G$5,Total!N:N,DB!$O$5,Total!M:M,DB!$G$9,Total!AA:AA,DB!$O$9,Total!AA:AA,$H$2)+COUNTIFS(Total!X:X,$R$3,Total!W:W,B7,Total!O:O,DB!$G$5,Total!N:N,DB!$O$5,Total!AA:AA,DB!$G$9,Total!K:K,DB!$O$9,Total!AA:AA,$H$2)+COUNTIFS(Total!X:X,$R$3,Total!W:W,B7,Total!O:O,DB!$G$5,Total!N:N,DB!$O$5,Total!AA:AA,DB!$G$9,Total!AA:AA,DB!$O$9,Total!B:B,$H$2)+COUNTIFS(Total!X:X,$R$3,Total!W:W,B7,Total!O:O,DB!$G$5,Total!AA:AA,DB!$O$5,Total!M:M,DB!$G$9,Total!K:K,DB!$O$9,Total!AA:AA,$H$2)+COUNTIFS(Total!X:X,$R$3,Total!W:W,B7,Total!O:O,DB!$G$5,Total!AA:AA,DB!$O$5,Total!M:M,DB!$G$9,Total!AA:AA,DB!$O$9,Total!B:B,$H$2)+COUNTIFS(Total!X:X,$R$3,Total!W:W,B7,Total!O:O,DB!$G$5,Total!AA:AA,DB!$O$5,Total!AA:AA,DB!$G$9,Total!K:K,DB!$O$9,Total!B:B,$H$2)+COUNTIFS(Total!X:X,$R$3,Total!W:W,B7,Total!AA:AA,DB!$G$5,Total!N:N,DB!$O$5,Total!M:M,DB!$G$9,Total!K:K,DB!$O$9,Total!AA:AA,$H$2)+COUNTIFS(Total!X:X,$R$3,Total!W:W,B7,Total!AA:AA,DB!$G$5,Total!N:N,DB!$O$5,Total!M:M,DB!$G$9,Total!AA:AA,DB!$O$9,Total!B:B,$H$2)+COUNTIFS(Total!X:X,$R$3,Total!W:W,B7,Total!AA:AA,DB!$G$5,Total!N:N,DB!$O$5,Total!AA:AA,DB!$G$9,Total!K:K,DB!$O$9,Total!B:B,$H$2)+COUNTIFS(Total!X:X,$R$3,Total!W:W,B7,Total!AA:AA,DB!$G$5,Total!AA:AA,DB!$O$5,Total!M:M,DB!$G$9,Total!K:K,DB!$O$9,Total!B:B,$H$2)+COUNTIFS(Total!X:X,$R$3,Total!W:W,B7,Total!O:O,DB!$G$5,Total!N:N,DB!$O$5,Total!AA:AA,DB!$G$9,Total!AA:AA,DB!$O$9,Total!AA:AA,$H$2)+COUNTIFS(Total!X:X,$R$3,Total!W:W,B7,Total!O:O,DB!$G$5,Total!AA:AA,DB!$O$5,Total!M:M,DB!$G$9,Total!AA:AA,DB!$O$9,Total!AA:AA,$H$2)+COUNTIFS(Total!X:X,$R$3,Total!W:W,B7,Total!O:O,DB!$G$5,Total!AA:AA,DB!$O$5,Total!AA:AA,DB!$G$9,Total!K:K,DB!$O$9,Total!AA:AA,$H$2)+COUNTIFS(Total!X:X,$R$3,Total!W:W,B7,Total!O:O,DB!$G$5,Total!AA:AA,DB!$O$5,Total!AA:AA,DB!$G$9,Total!AA:AA,DB!$O$9,Total!B:B,$H$2)+COUNTIFS(Total!X:X,$R$3,Total!W:W,B7,Total!AA:AA,DB!$G$5,Total!N:N,DB!$O$5,Total!M:M,DB!$G$9,Total!AA:AA,DB!$O$9,Total!AA:AA,$H$2)+COUNTIFS(Total!X:X,$R$3,Total!W:W,B7,Total!AA:AA,DB!$G$5,Total!N:N,DB!$O$5,Total!AA:AA,DB!$G$9,Total!K:K,DB!$O$9,Total!AA:AA,$H$2)+COUNTIFS(Total!X:X,$R$3,Total!W:W,B7,Total!AA:AA,DB!$G$5,Total!N:N,DB!$O$5,Total!AA:AA,DB!$G$9,Total!AA:AA,DB!$O$9,Total!B:B,$H$2)+COUNTIFS(Total!X:X,$R$3,Total!W:W,B7,Total!AA:AA,DB!$G$5,Total!AA:AA,DB!$O$5,Total!M:M,DB!$G$9,Total!K:K,DB!$O$9,Total!AA:AA,$H$2)+COUNTIFS(Total!X:X,$R$3,Total!W:W,B7,Total!AA:AA,DB!$G$5,Total!AA:AA,DB!$O$5,Total!M:M,DB!$G$9,Total!AA:AA,DB!$O$9,Total!B:B,$H$2)+COUNTIFS(Total!X:X,$R$3,Total!W:W,B7,Total!AA:AA,DB!$G$5,Total!AA:AA,DB!$O$5,Total!AA:AA,DB!$G$9,Total!K:K,DB!$O$9,Total!B:B,$H$2)+COUNTIFS(Total!X:X,$R$3,Total!W:W,B7,Total!AA:AA,DB!$G$5,Total!N:N,DB!$O$5,Total!M:M,DB!$G$9,Total!K:K,DB!$O$9,Total!B:B,$H$2)+COUNTIFS(Total!X:X,$R$3,Total!W:W,B7,Total!O:O,DB!$G$5,Total!AA:AA,DB!$O$5,Total!M:M,DB!$G$9,Total!K:K,DB!$O$9,Total!B:B,$H$2)+COUNTIFS(Total!X:X,$R$3,Total!W:W,B7,Total!O:O,DB!$G$5,Total!N:N,DB!$O$5,Total!AA:AA,DB!$G$9,Total!K:K,DB!$O$9,Total!B:B,$H$2)+COUNTIFS(Total!X:X,$R$3,Total!W:W,B7,Total!O:O,DB!$G$5,Total!N:N,DB!$O$5,Total!M:M,DB!$G$9,Total!AA:AA,DB!$O$9,Total!B:B,$H$2)+COUNTIFS(Total!X:X,$R$3,Total!W:W,B7,Total!O:O,DB!$G$5,Total!N:N,DB!$O$5,Total!M:M,DB!$G$9,Total!K:K,DB!$O$9,Total!AA:AA,$H$2)</f>
        <v>0</v>
      </c>
      <c r="S7" s="31">
        <f>COUNTIFS(Total!X:X,$S$3,Total!W:W,B7,Total!O:O,DB!$G$5,Total!N:N,DB!$O$5,Total!M:M,DB!$G$9,Total!K:K,DB!$O$9,Total!B:B,$H$2)+COUNTIFS(Total!X:X,$S$3,Total!W:W,B7,Total!AA:AA,DB!$G$5,Total!AA:AA,DB!$O$5,Total!AA:AA,DB!$G$9,Total!AA:AA,DB!$O$9,Total!AA:AA,$H$2)+COUNTIFS(Total!X:X,$S$3,Total!W:W,B7,Total!O:O,DB!$G$5,Total!AA:AA,DB!$O$5,Total!AA:AA,DB!$G$9,Total!AA:AA,DB!$O$9,Total!AA:AA,$H$2)+COUNTIFS(Total!X:X,$S$3,Total!W:W,B7,Total!AA:AA,DB!$G$5,Total!N:N,DB!$O$5,Total!AA:AA,DB!$G$9,Total!AA:AA,DB!$O$9,Total!AA:AA,$H$2)+COUNTIFS(Total!X:X,$S$3,Total!W:W,B7,Total!AA:AA,DB!$G$5,Total!AA:AA,DB!$O$5,Total!M:M,DB!$G$9,Total!AA:AA,DB!$O$9,Total!AA:AA,$H$2)+COUNTIFS(Total!X:X,$S$3,Total!W:W,B7,Total!AA:AA,DB!$G$5,Total!AA:AA,DB!$O$5,Total!AA:AA,DB!$G$9,Total!K:K,DB!$O$9,Total!AA:AA,$H$2)+COUNTIFS(Total!X:X,$S$3,Total!W:W,B7,Total!AA:AA,DB!$G$5,Total!AA:AA,DB!$O$5,Total!AA:AA,DB!$G$9,Total!AA:AA,DB!$O$9,Total!B:B,$H$2)+COUNTIFS(Total!X:X,$S$3,Total!W:W,B7,Total!O:O,DB!$G$5,Total!N:N,DB!$O$5,Total!M:M,DB!$G$9,Total!AA:AA,DB!$O$9,Total!AA:AA,$H$2)+COUNTIFS(Total!X:X,$S$3,Total!W:W,B7,Total!O:O,DB!$G$5,Total!N:N,DB!$O$5,Total!AA:AA,DB!$G$9,Total!K:K,DB!$O$9,Total!AA:AA,$H$2)+COUNTIFS(Total!X:X,$S$3,Total!W:W,B7,Total!O:O,DB!$G$5,Total!N:N,DB!$O$5,Total!AA:AA,DB!$G$9,Total!AA:AA,DB!$O$9,Total!B:B,$H$2)+COUNTIFS(Total!X:X,$S$3,Total!W:W,B7,Total!O:O,DB!$G$5,Total!AA:AA,DB!$O$5,Total!M:M,DB!$G$9,Total!K:K,DB!$O$9,Total!AA:AA,$H$2)+COUNTIFS(Total!X:X,$S$3,Total!W:W,B7,Total!O:O,DB!$G$5,Total!AA:AA,DB!$O$5,Total!M:M,DB!$G$9,Total!AA:AA,DB!$O$9,Total!B:B,$H$2)+COUNTIFS(Total!X:X,$S$3,Total!W:W,B7,Total!O:O,DB!$G$5,Total!AA:AA,DB!$O$5,Total!AA:AA,DB!$G$9,Total!K:K,DB!$O$9,Total!B:B,$H$2)+COUNTIFS(Total!X:X,$S$3,Total!W:W,B7,Total!AA:AA,DB!$G$5,Total!N:N,DB!$O$5,Total!M:M,DB!$G$9,Total!K:K,DB!$O$9,Total!AA:AA,$H$2)+COUNTIFS(Total!X:X,$S$3,Total!W:W,B7,Total!AA:AA,DB!$G$5,Total!N:N,DB!$O$5,Total!M:M,DB!$G$9,Total!AA:AA,DB!$O$9,Total!B:B,$H$2)+COUNTIFS(Total!X:X,$S$3,Total!W:W,B7,Total!AA:AA,DB!$G$5,Total!N:N,DB!$O$5,Total!AA:AA,DB!$G$9,Total!K:K,DB!$O$9,Total!B:B,$H$2)+COUNTIFS(Total!X:X,$S$3,Total!W:W,B7,Total!AA:AA,DB!$G$5,Total!AA:AA,DB!$O$5,Total!M:M,DB!$G$9,Total!K:K,DB!$O$9,Total!B:B,$H$2)+COUNTIFS(Total!X:X,$S$3,Total!W:W,B7,Total!O:O,DB!$G$5,Total!N:N,DB!$O$5,Total!AA:AA,DB!$G$9,Total!AA:AA,DB!$O$9,Total!AA:AA,$H$2)+COUNTIFS(Total!X:X,$S$3,Total!W:W,B7,Total!O:O,DB!$G$5,Total!AA:AA,DB!$O$5,Total!M:M,DB!$G$9,Total!AA:AA,DB!$O$9,Total!AA:AA,$H$2)+COUNTIFS(Total!X:X,$S$3,Total!W:W,B7,Total!O:O,DB!$G$5,Total!AA:AA,DB!$O$5,Total!AA:AA,DB!$G$9,Total!K:K,DB!$O$9,Total!AA:AA,$H$2)+COUNTIFS(Total!X:X,$S$3,Total!W:W,B7,Total!O:O,DB!$G$5,Total!AA:AA,DB!$O$5,Total!AA:AA,DB!$G$9,Total!AA:AA,DB!$O$9,Total!B:B,$H$2)+COUNTIFS(Total!X:X,$S$3,Total!W:W,B7,Total!AA:AA,DB!$G$5,Total!N:N,DB!$O$5,Total!M:M,DB!$G$9,Total!AA:AA,DB!$O$9,Total!AA:AA,$H$2)+COUNTIFS(Total!X:X,$S$3,Total!W:W,B7,Total!AA:AA,DB!$G$5,Total!N:N,DB!$O$5,Total!AA:AA,DB!$G$9,Total!K:K,DB!$O$9,Total!AA:AA,$H$2)+COUNTIFS(Total!X:X,$S$3,Total!W:W,B7,Total!AA:AA,DB!$G$5,Total!N:N,DB!$O$5,Total!AA:AA,DB!$G$9,Total!AA:AA,DB!$O$9,Total!B:B,$H$2)+COUNTIFS(Total!X:X,$S$3,Total!W:W,B7,Total!AA:AA,DB!$G$5,Total!AA:AA,DB!$O$5,Total!M:M,DB!$G$9,Total!K:K,DB!$O$9,Total!AA:AA,$H$2)+COUNTIFS(Total!X:X,$S$3,Total!W:W,B7,Total!AA:AA,DB!$G$5,Total!AA:AA,DB!$O$5,Total!M:M,DB!$G$9,Total!AA:AA,DB!$O$9,Total!B:B,$H$2)+COUNTIFS(Total!X:X,$S$3,Total!W:W,B7,Total!AA:AA,DB!$G$5,Total!AA:AA,DB!$O$5,Total!AA:AA,DB!$G$9,Total!K:K,DB!$O$9,Total!B:B,$H$2)+COUNTIFS(Total!X:X,$S$3,Total!W:W,B7,Total!AA:AA,DB!$G$5,Total!N:N,DB!$O$5,Total!M:M,DB!$G$9,Total!K:K,DB!$O$9,Total!B:B,$H$2)+COUNTIFS(Total!X:X,$S$3,Total!W:W,B7,Total!O:O,DB!$G$5,Total!AA:AA,DB!$O$5,Total!M:M,DB!$G$9,Total!K:K,DB!$O$9,Total!B:B,$H$2)+COUNTIFS(Total!X:X,$S$3,Total!W:W,B7,Total!O:O,DB!$G$5,Total!N:N,DB!$O$5,Total!AA:AA,DB!$G$9,Total!K:K,DB!$O$9,Total!B:B,$H$2)+COUNTIFS(Total!X:X,$S$3,Total!W:W,B7,Total!O:O,DB!$G$5,Total!N:N,DB!$O$5,Total!M:M,DB!$G$9,Total!AA:AA,DB!$O$9,Total!B:B,$H$2)+COUNTIFS(Total!X:X,$S$3,Total!W:W,B7,Total!O:O,DB!$G$5,Total!N:N,DB!$O$5,Total!M:M,DB!$G$9,Total!K:K,DB!$O$9,Total!AA:AA,$H$2)</f>
        <v>1</v>
      </c>
      <c r="T7" s="31">
        <f>COUNTIFS(Total!X:X,$T$3,Total!W:W,B7,Total!O:O,DB!$G$5,Total!N:N,DB!$O$5,Total!M:M,DB!$G$9,Total!K:K,DB!$O$9,Total!B:B,$H$2)+COUNTIFS(Total!X:X,$T$3,Total!W:W,B7,Total!AA:AA,DB!$G$5,Total!AA:AA,DB!$O$5,Total!AA:AA,DB!$G$9,Total!AA:AA,DB!$O$9,Total!AA:AA,$H$2)+COUNTIFS(Total!X:X,$T$3,Total!W:W,B7,Total!O:O,DB!$G$5,Total!AA:AA,DB!$O$5,Total!AA:AA,DB!$G$9,Total!AA:AA,DB!$O$9,Total!AA:AA,$H$2)+COUNTIFS(Total!X:X,$T$3,Total!W:W,B7,Total!AA:AA,DB!$G$5,Total!N:N,DB!$O$5,Total!AA:AA,DB!$G$9,Total!AA:AA,DB!$O$9,Total!AA:AA,$H$2)+COUNTIFS(Total!X:X,$T$3,Total!W:W,B7,Total!AA:AA,DB!$G$5,Total!AA:AA,DB!$O$5,Total!M:M,DB!$G$9,Total!AA:AA,DB!$O$9,Total!AA:AA,$H$2)+COUNTIFS(Total!X:X,$T$3,Total!W:W,B7,Total!AA:AA,DB!$G$5,Total!AA:AA,DB!$O$5,Total!AA:AA,DB!$G$9,Total!K:K,DB!$O$9,Total!AA:AA,$H$2)+COUNTIFS(Total!X:X,$T$3,Total!W:W,B7,Total!AA:AA,DB!$G$5,Total!AA:AA,DB!$O$5,Total!AA:AA,DB!$G$9,Total!AA:AA,DB!$O$9,Total!B:B,$H$2)+COUNTIFS(Total!X:X,$T$3,Total!W:W,B7,Total!O:O,DB!$G$5,Total!N:N,DB!$O$5,Total!M:M,DB!$G$9,Total!AA:AA,DB!$O$9,Total!AA:AA,$H$2)+COUNTIFS(Total!X:X,$T$3,Total!W:W,B7,Total!O:O,DB!$G$5,Total!N:N,DB!$O$5,Total!AA:AA,DB!$G$9,Total!K:K,DB!$O$9,Total!AA:AA,$H$2)+COUNTIFS(Total!X:X,$T$3,Total!W:W,B7,Total!O:O,DB!$G$5,Total!N:N,DB!$O$5,Total!AA:AA,DB!$G$9,Total!AA:AA,DB!$O$9,Total!B:B,$H$2)+COUNTIFS(Total!X:X,$T$3,Total!W:W,B7,Total!O:O,DB!$G$5,Total!AA:AA,DB!$O$5,Total!M:M,DB!$G$9,Total!K:K,DB!$O$9,Total!AA:AA,$H$2)+COUNTIFS(Total!X:X,$T$3,Total!W:W,B7,Total!O:O,DB!$G$5,Total!AA:AA,DB!$O$5,Total!M:M,DB!$G$9,Total!AA:AA,DB!$O$9,Total!B:B,$H$2)+COUNTIFS(Total!X:X,$T$3,Total!W:W,B7,Total!O:O,DB!$G$5,Total!AA:AA,DB!$O$5,Total!AA:AA,DB!$G$9,Total!K:K,DB!$O$9,Total!B:B,$H$2)+COUNTIFS(Total!X:X,$T$3,Total!W:W,B7,Total!AA:AA,DB!$G$5,Total!N:N,DB!$O$5,Total!M:M,DB!$G$9,Total!K:K,DB!$O$9,Total!AA:AA,$H$2)+COUNTIFS(Total!X:X,$T$3,Total!W:W,B7,Total!AA:AA,DB!$G$5,Total!N:N,DB!$O$5,Total!M:M,DB!$G$9,Total!AA:AA,DB!$O$9,Total!B:B,$H$2)+COUNTIFS(Total!X:X,$T$3,Total!W:W,B7,Total!AA:AA,DB!$G$5,Total!N:N,DB!$O$5,Total!AA:AA,DB!$G$9,Total!K:K,DB!$O$9,Total!B:B,$H$2)+COUNTIFS(Total!X:X,$T$3,Total!W:W,B7,Total!AA:AA,DB!$G$5,Total!AA:AA,DB!$O$5,Total!M:M,DB!$G$9,Total!K:K,DB!$O$9,Total!B:B,$H$2)+COUNTIFS(Total!X:X,$T$3,Total!W:W,B7,Total!O:O,DB!$G$5,Total!N:N,DB!$O$5,Total!AA:AA,DB!$G$9,Total!AA:AA,DB!$O$9,Total!AA:AA,$H$2)+COUNTIFS(Total!X:X,$T$3,Total!W:W,B7,Total!O:O,DB!$G$5,Total!AA:AA,DB!$O$5,Total!M:M,DB!$G$9,Total!AA:AA,DB!$O$9,Total!AA:AA,$H$2)+COUNTIFS(Total!X:X,$T$3,Total!W:W,B7,Total!O:O,DB!$G$5,Total!AA:AA,DB!$O$5,Total!AA:AA,DB!$G$9,Total!K:K,DB!$O$9,Total!AA:AA,$H$2)+COUNTIFS(Total!X:X,$T$3,Total!W:W,B7,Total!O:O,DB!$G$5,Total!AA:AA,DB!$O$5,Total!AA:AA,DB!$G$9,Total!AA:AA,DB!$O$9,Total!B:B,$H$2)+COUNTIFS(Total!X:X,$T$3,Total!W:W,B7,Total!AA:AA,DB!$G$5,Total!N:N,DB!$O$5,Total!M:M,DB!$G$9,Total!AA:AA,DB!$O$9,Total!AA:AA,$H$2)+COUNTIFS(Total!X:X,$T$3,Total!W:W,B7,Total!AA:AA,DB!$G$5,Total!N:N,DB!$O$5,Total!AA:AA,DB!$G$9,Total!K:K,DB!$O$9,Total!AA:AA,$H$2)+COUNTIFS(Total!X:X,$T$3,Total!W:W,B7,Total!AA:AA,DB!$G$5,Total!N:N,DB!$O$5,Total!AA:AA,DB!$G$9,Total!AA:AA,DB!$O$9,Total!B:B,$H$2)+COUNTIFS(Total!X:X,$T$3,Total!W:W,B7,Total!AA:AA,DB!$G$5,Total!AA:AA,DB!$O$5,Total!M:M,DB!$G$9,Total!K:K,DB!$O$9,Total!AA:AA,$H$2)+COUNTIFS(Total!X:X,$T$3,Total!W:W,B7,Total!AA:AA,DB!$G$5,Total!AA:AA,DB!$O$5,Total!M:M,DB!$G$9,Total!AA:AA,DB!$O$9,Total!B:B,$H$2)+COUNTIFS(Total!X:X,$T$3,Total!W:W,B7,Total!AA:AA,DB!$G$5,Total!AA:AA,DB!$O$5,Total!AA:AA,DB!$G$9,Total!K:K,DB!$O$9,Total!B:B,$H$2)+COUNTIFS(Total!X:X,$T$3,Total!W:W,B7,Total!AA:AA,DB!$G$5,Total!N:N,DB!$O$5,Total!M:M,DB!$G$9,Total!K:K,DB!$O$9,Total!B:B,$H$2)+COUNTIFS(Total!X:X,$T$3,Total!W:W,B7,Total!O:O,DB!$G$5,Total!AA:AA,DB!$O$5,Total!M:M,DB!$G$9,Total!K:K,DB!$O$9,Total!B:B,$H$2)+COUNTIFS(Total!X:X,$T$3,Total!W:W,B7,Total!O:O,DB!$G$5,Total!N:N,DB!$O$5,Total!AA:AA,DB!$G$9,Total!K:K,DB!$O$9,Total!B:B,$H$2)+COUNTIFS(Total!X:X,$T$3,Total!W:W,B7,Total!O:O,DB!$G$5,Total!N:N,DB!$O$5,Total!M:M,DB!$G$9,Total!AA:AA,DB!$O$9,Total!B:B,$H$2)+COUNTIFS(Total!X:X,$T$3,Total!W:W,B7,Total!O:O,DB!$G$5,Total!N:N,DB!$O$5,Total!M:M,DB!$G$9,Total!K:K,DB!$O$9,Total!AA:AA,$H$2)</f>
        <v>0</v>
      </c>
      <c r="U7" s="31">
        <f>COUNTIFS(Total!X:X,$U$3,Total!W:W,B7,Total!O:O,DB!$G$5,Total!N:N,DB!$O$5,Total!M:M,DB!$G$9,Total!K:K,DB!$O$9,Total!B:B,$H$2)+COUNTIFS(Total!X:X,$U$3,Total!W:W,B7,Total!AA:AA,DB!$G$5,Total!AA:AA,DB!$O$5,Total!AA:AA,DB!$G$9,Total!AA:AA,DB!$O$9,Total!AA:AA,$H$2)+COUNTIFS(Total!X:X,$U$3,Total!W:W,B7,Total!O:O,DB!$G$5,Total!AA:AA,DB!$O$5,Total!AA:AA,DB!$G$9,Total!AA:AA,DB!$O$9,Total!AA:AA,$H$2)+COUNTIFS(Total!X:X,$U$3,Total!W:W,B7,Total!AA:AA,DB!$G$5,Total!N:N,DB!$O$5,Total!AA:AA,DB!$G$9,Total!AA:AA,DB!$O$9,Total!AA:AA,$H$2)+COUNTIFS(Total!X:X,$U$3,Total!W:W,B7,Total!AA:AA,DB!$G$5,Total!AA:AA,DB!$O$5,Total!M:M,DB!$G$9,Total!AA:AA,DB!$O$9,Total!AA:AA,$H$2)+COUNTIFS(Total!X:X,$U$3,Total!W:W,B7,Total!AA:AA,DB!$G$5,Total!AA:AA,DB!$O$5,Total!AA:AA,DB!$G$9,Total!K:K,DB!$O$9,Total!AA:AA,$H$2)+COUNTIFS(Total!X:X,$U$3,Total!W:W,B7,Total!AA:AA,DB!$G$5,Total!AA:AA,DB!$O$5,Total!AA:AA,DB!$G$9,Total!AA:AA,DB!$O$9,Total!B:B,$H$2)+COUNTIFS(Total!X:X,$U$3,Total!W:W,B7,Total!O:O,DB!$G$5,Total!N:N,DB!$O$5,Total!M:M,DB!$G$9,Total!AA:AA,DB!$O$9,Total!AA:AA,$H$2)+COUNTIFS(Total!X:X,$U$3,Total!W:W,B7,Total!O:O,DB!$G$5,Total!N:N,DB!$O$5,Total!AA:AA,DB!$G$9,Total!K:K,DB!$O$9,Total!AA:AA,$H$2)+COUNTIFS(Total!X:X,$U$3,Total!W:W,B7,Total!O:O,DB!$G$5,Total!N:N,DB!$O$5,Total!AA:AA,DB!$G$9,Total!AA:AA,DB!$O$9,Total!B:B,$H$2)+COUNTIFS(Total!X:X,$U$3,Total!W:W,B7,Total!O:O,DB!$G$5,Total!AA:AA,DB!$O$5,Total!M:M,DB!$G$9,Total!K:K,DB!$O$9,Total!AA:AA,$H$2)+COUNTIFS(Total!X:X,$U$3,Total!W:W,B7,Total!O:O,DB!$G$5,Total!AA:AA,DB!$O$5,Total!M:M,DB!$G$9,Total!AA:AA,DB!$O$9,Total!B:B,$H$2)+COUNTIFS(Total!X:X,$U$3,Total!W:W,B7,Total!O:O,DB!$G$5,Total!AA:AA,DB!$O$5,Total!AA:AA,DB!$G$9,Total!K:K,DB!$O$9,Total!B:B,$H$2)+COUNTIFS(Total!X:X,$U$3,Total!W:W,B7,Total!AA:AA,DB!$G$5,Total!N:N,DB!$O$5,Total!M:M,DB!$G$9,Total!K:K,DB!$O$9,Total!AA:AA,$H$2)+COUNTIFS(Total!X:X,$U$3,Total!W:W,B7,Total!AA:AA,DB!$G$5,Total!N:N,DB!$O$5,Total!M:M,DB!$G$9,Total!AA:AA,DB!$O$9,Total!B:B,$H$2)+COUNTIFS(Total!X:X,$U$3,Total!W:W,B7,Total!AA:AA,DB!$G$5,Total!N:N,DB!$O$5,Total!AA:AA,DB!$G$9,Total!K:K,DB!$O$9,Total!B:B,$H$2)+COUNTIFS(Total!X:X,$U$3,Total!W:W,B7,Total!AA:AA,DB!$G$5,Total!AA:AA,DB!$O$5,Total!M:M,DB!$G$9,Total!K:K,DB!$O$9,Total!B:B,$H$2)+COUNTIFS(Total!X:X,$U$3,Total!W:W,B7,Total!O:O,DB!$G$5,Total!N:N,DB!$O$5,Total!AA:AA,DB!$G$9,Total!AA:AA,DB!$O$9,Total!AA:AA,$H$2)+COUNTIFS(Total!X:X,$U$3,Total!W:W,B7,Total!O:O,DB!$G$5,Total!AA:AA,DB!$O$5,Total!M:M,DB!$G$9,Total!AA:AA,DB!$O$9,Total!AA:AA,$H$2)+COUNTIFS(Total!X:X,$U$3,Total!W:W,B7,Total!O:O,DB!$G$5,Total!AA:AA,DB!$O$5,Total!AA:AA,DB!$G$9,Total!K:K,DB!$O$9,Total!AA:AA,$H$2)+COUNTIFS(Total!X:X,$U$3,Total!W:W,B7,Total!O:O,DB!$G$5,Total!AA:AA,DB!$O$5,Total!AA:AA,DB!$G$9,Total!AA:AA,DB!$O$9,Total!B:B,$H$2)+COUNTIFS(Total!X:X,$U$3,Total!W:W,B7,Total!AA:AA,DB!$G$5,Total!N:N,DB!$O$5,Total!M:M,DB!$G$9,Total!AA:AA,DB!$O$9,Total!AA:AA,$H$2)+COUNTIFS(Total!X:X,$U$3,Total!W:W,B7,Total!AA:AA,DB!$G$5,Total!N:N,DB!$O$5,Total!AA:AA,DB!$G$9,Total!K:K,DB!$O$9,Total!AA:AA,$H$2)+COUNTIFS(Total!X:X,$U$3,Total!W:W,B7,Total!AA:AA,DB!$G$5,Total!N:N,DB!$O$5,Total!AA:AA,DB!$G$9,Total!AA:AA,DB!$O$9,Total!B:B,$H$2)+COUNTIFS(Total!X:X,$U$3,Total!W:W,B7,Total!AA:AA,DB!$G$5,Total!AA:AA,DB!$O$5,Total!M:M,DB!$G$9,Total!K:K,DB!$O$9,Total!AA:AA,$H$2)+COUNTIFS(Total!X:X,$U$3,Total!W:W,B7,Total!AA:AA,DB!$G$5,Total!AA:AA,DB!$O$5,Total!M:M,DB!$G$9,Total!AA:AA,DB!$O$9,Total!B:B,$H$2)+COUNTIFS(Total!X:X,$U$3,Total!W:W,B7,Total!AA:AA,DB!$G$5,Total!AA:AA,DB!$O$5,Total!AA:AA,DB!$G$9,Total!K:K,DB!$O$9,Total!B:B,$H$2)+COUNTIFS(Total!X:X,$U$3,Total!W:W,B7,Total!AA:AA,DB!$G$5,Total!N:N,DB!$O$5,Total!M:M,DB!$G$9,Total!K:K,DB!$O$9,Total!B:B,$H$2)+COUNTIFS(Total!X:X,$U$3,Total!W:W,B7,Total!O:O,DB!$G$5,Total!AA:AA,DB!$O$5,Total!M:M,DB!$G$9,Total!K:K,DB!$O$9,Total!B:B,$H$2)+COUNTIFS(Total!X:X,$U$3,Total!W:W,B7,Total!O:O,DB!$G$5,Total!N:N,DB!$O$5,Total!AA:AA,DB!$G$9,Total!K:K,DB!$O$9,Total!B:B,$H$2)+COUNTIFS(Total!X:X,$U$3,Total!W:W,B7,Total!O:O,DB!$G$5,Total!N:N,DB!$O$5,Total!M:M,DB!$G$9,Total!AA:AA,DB!$O$9,Total!B:B,$H$2)+COUNTIFS(Total!X:X,$U$3,Total!W:W,B7,Total!O:O,DB!$G$5,Total!N:N,DB!$O$5,Total!M:M,DB!$G$9,Total!K:K,DB!$O$9,Total!AA:AA,$H$2)</f>
        <v>0</v>
      </c>
      <c r="V7" s="31">
        <f>COUNTIFS(Total!X:X,$V$3,Total!W:W,B7,Total!O:O,DB!$G$5,Total!N:N,DB!$O$5,Total!M:M,DB!$G$9,Total!K:K,DB!$O$9,Total!B:B,$H$2)+COUNTIFS(Total!X:X,$V$3,Total!W:W,B7,Total!AA:AA,DB!$G$5,Total!AA:AA,DB!$O$5,Total!AA:AA,DB!$G$9,Total!AA:AA,DB!$O$9,Total!AA:AA,$H$2)+COUNTIFS(Total!X:X,$V$3,Total!W:W,B7,Total!O:O,DB!$G$5,Total!AA:AA,DB!$O$5,Total!AA:AA,DB!$G$9,Total!AA:AA,DB!$O$9,Total!AA:AA,$H$2)+COUNTIFS(Total!X:X,$V$3,Total!W:W,B7,Total!AA:AA,DB!$G$5,Total!N:N,DB!$O$5,Total!AA:AA,DB!$G$9,Total!AA:AA,DB!$O$9,Total!AA:AA,$H$2)+COUNTIFS(Total!X:X,$V$3,Total!W:W,B7,Total!AA:AA,DB!$G$5,Total!AA:AA,DB!$O$5,Total!M:M,DB!$G$9,Total!AA:AA,DB!$O$9,Total!AA:AA,$H$2)+COUNTIFS(Total!X:X,$V$3,Total!W:W,B7,Total!AA:AA,DB!$G$5,Total!AA:AA,DB!$O$5,Total!AA:AA,DB!$G$9,Total!K:K,DB!$O$9,Total!AA:AA,$H$2)+COUNTIFS(Total!X:X,$V$3,Total!W:W,B7,Total!AA:AA,DB!$G$5,Total!AA:AA,DB!$O$5,Total!AA:AA,DB!$G$9,Total!AA:AA,DB!$O$9,Total!B:B,$H$2)+COUNTIFS(Total!X:X,$V$3,Total!W:W,B7,Total!O:O,DB!$G$5,Total!N:N,DB!$O$5,Total!M:M,DB!$G$9,Total!AA:AA,DB!$O$9,Total!AA:AA,$H$2)+COUNTIFS(Total!X:X,$V$3,Total!W:W,B7,Total!O:O,DB!$G$5,Total!N:N,DB!$O$5,Total!AA:AA,DB!$G$9,Total!K:K,DB!$O$9,Total!AA:AA,$H$2)+COUNTIFS(Total!X:X,$V$3,Total!W:W,B7,Total!O:O,DB!$G$5,Total!N:N,DB!$O$5,Total!AA:AA,DB!$G$9,Total!AA:AA,DB!$O$9,Total!B:B,$H$2)+COUNTIFS(Total!X:X,$V$3,Total!W:W,B7,Total!O:O,DB!$G$5,Total!AA:AA,DB!$O$5,Total!M:M,DB!$G$9,Total!K:K,DB!$O$9,Total!AA:AA,$H$2)+COUNTIFS(Total!X:X,$V$3,Total!W:W,B7,Total!O:O,DB!$G$5,Total!AA:AA,DB!$O$5,Total!M:M,DB!$G$9,Total!AA:AA,DB!$O$9,Total!B:B,$H$2)+COUNTIFS(Total!X:X,$V$3,Total!W:W,B7,Total!O:O,DB!$G$5,Total!AA:AA,DB!$O$5,Total!AA:AA,DB!$G$9,Total!K:K,DB!$O$9,Total!B:B,$H$2)+COUNTIFS(Total!X:X,$V$3,Total!W:W,B7,Total!AA:AA,DB!$G$5,Total!N:N,DB!$O$5,Total!M:M,DB!$G$9,Total!K:K,DB!$O$9,Total!AA:AA,$H$2)+COUNTIFS(Total!X:X,$V$3,Total!W:W,B7,Total!AA:AA,DB!$G$5,Total!N:N,DB!$O$5,Total!M:M,DB!$G$9,Total!AA:AA,DB!$O$9,Total!B:B,$H$2)+COUNTIFS(Total!X:X,$V$3,Total!W:W,B7,Total!AA:AA,DB!$G$5,Total!N:N,DB!$O$5,Total!AA:AA,DB!$G$9,Total!K:K,DB!$O$9,Total!B:B,$H$2)+COUNTIFS(Total!X:X,$V$3,Total!W:W,B7,Total!AA:AA,DB!$G$5,Total!AA:AA,DB!$O$5,Total!M:M,DB!$G$9,Total!K:K,DB!$O$9,Total!B:B,$H$2)+COUNTIFS(Total!X:X,$V$3,Total!W:W,B7,Total!O:O,DB!$G$5,Total!N:N,DB!$O$5,Total!AA:AA,DB!$G$9,Total!AA:AA,DB!$O$9,Total!AA:AA,$H$2)+COUNTIFS(Total!X:X,$V$3,Total!W:W,B7,Total!O:O,DB!$G$5,Total!AA:AA,DB!$O$5,Total!M:M,DB!$G$9,Total!AA:AA,DB!$O$9,Total!AA:AA,$H$2)+COUNTIFS(Total!X:X,$V$3,Total!W:W,B7,Total!O:O,DB!$G$5,Total!AA:AA,DB!$O$5,Total!AA:AA,DB!$G$9,Total!K:K,DB!$O$9,Total!AA:AA,$H$2)+COUNTIFS(Total!X:X,$V$3,Total!W:W,B7,Total!O:O,DB!$G$5,Total!AA:AA,DB!$O$5,Total!AA:AA,DB!$G$9,Total!AA:AA,DB!$O$9,Total!B:B,$H$2)+COUNTIFS(Total!X:X,$V$3,Total!W:W,B7,Total!AA:AA,DB!$G$5,Total!N:N,DB!$O$5,Total!M:M,DB!$G$9,Total!AA:AA,DB!$O$9,Total!AA:AA,$H$2)+COUNTIFS(Total!X:X,$V$3,Total!W:W,B7,Total!AA:AA,DB!$G$5,Total!N:N,DB!$O$5,Total!AA:AA,DB!$G$9,Total!K:K,DB!$O$9,Total!AA:AA,$H$2)+COUNTIFS(Total!X:X,$V$3,Total!W:W,B7,Total!AA:AA,DB!$G$5,Total!N:N,DB!$O$5,Total!AA:AA,DB!$G$9,Total!AA:AA,DB!$O$9,Total!B:B,$H$2)+COUNTIFS(Total!X:X,$V$3,Total!W:W,B7,Total!AA:AA,DB!$G$5,Total!AA:AA,DB!$O$5,Total!M:M,DB!$G$9,Total!K:K,DB!$O$9,Total!AA:AA,$H$2)+COUNTIFS(Total!X:X,$V$3,Total!W:W,B7,Total!AA:AA,DB!$G$5,Total!AA:AA,DB!$O$5,Total!M:M,DB!$G$9,Total!AA:AA,DB!$O$9,Total!B:B,$H$2)+COUNTIFS(Total!X:X,$V$3,Total!W:W,B7,Total!AA:AA,DB!$G$5,Total!AA:AA,DB!$O$5,Total!AA:AA,DB!$G$9,Total!K:K,DB!$O$9,Total!B:B,$H$2)+COUNTIFS(Total!X:X,$V$3,Total!W:W,B7,Total!AA:AA,DB!$G$5,Total!N:N,DB!$O$5,Total!M:M,DB!$G$9,Total!K:K,DB!$O$9,Total!B:B,$H$2)+COUNTIFS(Total!X:X,$V$3,Total!W:W,B7,Total!O:O,DB!$G$5,Total!AA:AA,DB!$O$5,Total!M:M,DB!$G$9,Total!K:K,DB!$O$9,Total!B:B,$H$2)+COUNTIFS(Total!X:X,$V$3,Total!W:W,B7,Total!O:O,DB!$G$5,Total!N:N,DB!$O$5,Total!AA:AA,DB!$G$9,Total!K:K,DB!$O$9,Total!B:B,$H$2)+COUNTIFS(Total!X:X,$V$3,Total!W:W,B7,Total!O:O,DB!$G$5,Total!N:N,DB!$O$5,Total!M:M,DB!$G$9,Total!AA:AA,DB!$O$9,Total!B:B,$H$2)+COUNTIFS(Total!X:X,$V$3,Total!W:W,B7,Total!O:O,DB!$G$5,Total!N:N,DB!$O$5,Total!M:M,DB!$G$9,Total!K:K,DB!$O$9,Total!AA:AA,$H$2)</f>
        <v>0</v>
      </c>
      <c r="W7" s="31">
        <f>COUNTIFS(Total!X:X,$W$3,Total!W:W,B7,Total!O:O,DB!$G$5,Total!N:N,DB!$O$5,Total!M:M,DB!$G$9,Total!K:K,DB!$O$9,Total!B:B,$H$2)+COUNTIFS(Total!X:X,$W$3,Total!W:W,B7,Total!AA:AA,DB!$G$5,Total!AA:AA,DB!$O$5,Total!AA:AA,DB!$G$9,Total!AA:AA,DB!$O$9,Total!AA:AA,$H$2)+COUNTIFS(Total!X:X,$W$3,Total!W:W,B7,Total!O:O,DB!$G$5,Total!AA:AA,DB!$O$5,Total!AA:AA,DB!$G$9,Total!AA:AA,DB!$O$9,Total!AA:AA,$H$2)+COUNTIFS(Total!X:X,$W$3,Total!W:W,B7,Total!AA:AA,DB!$G$5,Total!N:N,DB!$O$5,Total!AA:AA,DB!$G$9,Total!AA:AA,DB!$O$9,Total!AA:AA,$H$2)+COUNTIFS(Total!X:X,$W$3,Total!W:W,B7,Total!AA:AA,DB!$G$5,Total!AA:AA,DB!$O$5,Total!M:M,DB!$G$9,Total!AA:AA,DB!$O$9,Total!AA:AA,$H$2)+COUNTIFS(Total!X:X,$W$3,Total!W:W,B7,Total!AA:AA,DB!$G$5,Total!AA:AA,DB!$O$5,Total!AA:AA,DB!$G$9,Total!K:K,DB!$O$9,Total!AA:AA,$H$2)+COUNTIFS(Total!X:X,$W$3,Total!W:W,B7,Total!AA:AA,DB!$G$5,Total!AA:AA,DB!$O$5,Total!AA:AA,DB!$G$9,Total!AA:AA,DB!$O$9,Total!B:B,$H$2)+COUNTIFS(Total!X:X,$W$3,Total!W:W,B7,Total!O:O,DB!$G$5,Total!N:N,DB!$O$5,Total!M:M,DB!$G$9,Total!AA:AA,DB!$O$9,Total!AA:AA,$H$2)+COUNTIFS(Total!X:X,$W$3,Total!W:W,B7,Total!O:O,DB!$G$5,Total!N:N,DB!$O$5,Total!AA:AA,DB!$G$9,Total!K:K,DB!$O$9,Total!AA:AA,$H$2)+COUNTIFS(Total!X:X,$W$3,Total!W:W,B7,Total!O:O,DB!$G$5,Total!N:N,DB!$O$5,Total!AA:AA,DB!$G$9,Total!AA:AA,DB!$O$9,Total!B:B,$H$2)+COUNTIFS(Total!X:X,$W$3,Total!W:W,B7,Total!O:O,DB!$G$5,Total!AA:AA,DB!$O$5,Total!M:M,DB!$G$9,Total!K:K,DB!$O$9,Total!AA:AA,$H$2)+COUNTIFS(Total!X:X,$W$3,Total!W:W,B7,Total!O:O,DB!$G$5,Total!AA:AA,DB!$O$5,Total!M:M,DB!$G$9,Total!AA:AA,DB!$O$9,Total!B:B,$H$2)+COUNTIFS(Total!X:X,$W$3,Total!W:W,B7,Total!O:O,DB!$G$5,Total!AA:AA,DB!$O$5,Total!AA:AA,DB!$G$9,Total!K:K,DB!$O$9,Total!B:B,$H$2)+COUNTIFS(Total!X:X,$W$3,Total!W:W,B7,Total!AA:AA,DB!$G$5,Total!N:N,DB!$O$5,Total!M:M,DB!$G$9,Total!K:K,DB!$O$9,Total!AA:AA,$H$2)+COUNTIFS(Total!X:X,$W$3,Total!W:W,B7,Total!AA:AA,DB!$G$5,Total!N:N,DB!$O$5,Total!M:M,DB!$G$9,Total!AA:AA,DB!$O$9,Total!B:B,$H$2)+COUNTIFS(Total!X:X,$W$3,Total!W:W,B7,Total!AA:AA,DB!$G$5,Total!N:N,DB!$O$5,Total!AA:AA,DB!$G$9,Total!K:K,DB!$O$9,Total!B:B,$H$2)+COUNTIFS(Total!X:X,$W$3,Total!W:W,B7,Total!AA:AA,DB!$G$5,Total!AA:AA,DB!$O$5,Total!M:M,DB!$G$9,Total!K:K,DB!$O$9,Total!B:B,$H$2)+COUNTIFS(Total!X:X,$W$3,Total!W:W,B7,Total!O:O,DB!$G$5,Total!N:N,DB!$O$5,Total!AA:AA,DB!$G$9,Total!AA:AA,DB!$O$9,Total!AA:AA,$H$2)+COUNTIFS(Total!X:X,$W$3,Total!W:W,B7,Total!O:O,DB!$G$5,Total!AA:AA,DB!$O$5,Total!M:M,DB!$G$9,Total!AA:AA,DB!$O$9,Total!AA:AA,$H$2)+COUNTIFS(Total!X:X,$W$3,Total!W:W,B7,Total!O:O,DB!$G$5,Total!AA:AA,DB!$O$5,Total!AA:AA,DB!$G$9,Total!K:K,DB!$O$9,Total!AA:AA,$H$2)+COUNTIFS(Total!X:X,$W$3,Total!W:W,B7,Total!O:O,DB!$G$5,Total!AA:AA,DB!$O$5,Total!AA:AA,DB!$G$9,Total!AA:AA,DB!$O$9,Total!B:B,$H$2)+COUNTIFS(Total!X:X,$W$3,Total!W:W,B7,Total!AA:AA,DB!$G$5,Total!N:N,DB!$O$5,Total!M:M,DB!$G$9,Total!AA:AA,DB!$O$9,Total!AA:AA,$H$2)+COUNTIFS(Total!X:X,$W$3,Total!W:W,B7,Total!AA:AA,DB!$G$5,Total!N:N,DB!$O$5,Total!AA:AA,DB!$G$9,Total!K:K,DB!$O$9,Total!AA:AA,$H$2)+COUNTIFS(Total!X:X,$W$3,Total!W:W,B7,Total!AA:AA,DB!$G$5,Total!N:N,DB!$O$5,Total!AA:AA,DB!$G$9,Total!AA:AA,DB!$O$9,Total!B:B,$H$2)+COUNTIFS(Total!X:X,$W$3,Total!W:W,B7,Total!AA:AA,DB!$G$5,Total!AA:AA,DB!$O$5,Total!M:M,DB!$G$9,Total!K:K,DB!$O$9,Total!AA:AA,$H$2)+COUNTIFS(Total!X:X,$W$3,Total!W:W,B7,Total!AA:AA,DB!$G$5,Total!AA:AA,DB!$O$5,Total!M:M,DB!$G$9,Total!AA:AA,DB!$O$9,Total!B:B,$H$2)+COUNTIFS(Total!X:X,$W$3,Total!W:W,B7,Total!AA:AA,DB!$G$5,Total!AA:AA,DB!$O$5,Total!AA:AA,DB!$G$9,Total!K:K,DB!$O$9,Total!B:B,$H$2)+COUNTIFS(Total!X:X,$W$3,Total!W:W,B7,Total!AA:AA,DB!$G$5,Total!N:N,DB!$O$5,Total!M:M,DB!$G$9,Total!K:K,DB!$O$9,Total!B:B,$H$2)+COUNTIFS(Total!X:X,$W$3,Total!W:W,B7,Total!O:O,DB!$G$5,Total!AA:AA,DB!$O$5,Total!M:M,DB!$G$9,Total!K:K,DB!$O$9,Total!B:B,$H$2)+COUNTIFS(Total!X:X,$W$3,Total!W:W,B7,Total!O:O,DB!$G$5,Total!N:N,DB!$O$5,Total!AA:AA,DB!$G$9,Total!K:K,DB!$O$9,Total!B:B,$H$2)+COUNTIFS(Total!X:X,$W$3,Total!W:W,B7,Total!O:O,DB!$G$5,Total!N:N,DB!$O$5,Total!M:M,DB!$G$9,Total!AA:AA,DB!$O$9,Total!B:B,$H$2)+COUNTIFS(Total!X:X,$W$3,Total!W:W,B7,Total!O:O,DB!$G$5,Total!N:N,DB!$O$5,Total!M:M,DB!$G$9,Total!K:K,DB!$O$9,Total!AA:AA,$H$2)</f>
        <v>0</v>
      </c>
      <c r="X7" s="31">
        <f t="shared" si="0"/>
        <v>291</v>
      </c>
      <c r="Y7" s="31">
        <f t="shared" si="1"/>
        <v>217</v>
      </c>
      <c r="Z7" s="31">
        <f t="shared" si="2"/>
        <v>52</v>
      </c>
      <c r="AD7" s="79" t="s">
        <v>2810</v>
      </c>
    </row>
    <row r="8" spans="1:31" ht="30" customHeight="1" x14ac:dyDescent="0.25">
      <c r="A8" s="43">
        <v>5</v>
      </c>
      <c r="B8" s="53" t="s">
        <v>142</v>
      </c>
      <c r="C8" s="31">
        <f>COUNTIFS(Total!W:W,B8,Total!O:O,DB!$G$5,Total!N:N,DB!$O$5,Total!M:M,DB!$G$9,Total!K:K,DB!$O$9,Total!B:B,$H$2)+COUNTIFS(Total!W:W,B8,Total!AA:AA,DB!$G$5,Total!AA:AA,DB!$O$5,Total!AA:AA,DB!$G$9,Total!AA:AA,DB!$O$9,Total!AA:AA,$H$2)+COUNTIFS(Total!W:W,B8,Total!O:O,DB!$G$5,Total!AA:AA,DB!$O$5,Total!AA:AA,DB!$G$9,Total!AA:AA,DB!$O$9,Total!AA:AA,$H$2)+COUNTIFS(Total!W:W,B8,Total!AA:AA,DB!$G$5,Total!N:N,DB!$O$5,Total!AA:AA,DB!$G$9,Total!AA:AA,DB!$O$9,Total!AA:AA,$H$2)+COUNTIFS(Total!W:W,B8,Total!AA:AA,DB!$G$5,Total!AA:AA,DB!$O$5,Total!M:M,DB!$G$9,Total!AA:AA,DB!$O$9,Total!AA:AA,$H$2)+COUNTIFS(Total!W:W,B8,Total!AA:AA,DB!$G$5,Total!AA:AA,DB!$O$5,Total!AA:AA,DB!$G$9,Total!K:K,DB!$O$9,Total!AA:AA,$H$2)+COUNTIFS(Total!W:W,B8,Total!AA:AA,DB!$G$5,Total!AA:AA,DB!$O$5,Total!AA:AA,DB!$G$9,Total!AA:AA,DB!$O$9,Total!B:B,$H$2)+COUNTIFS(Total!W:W,B8,Total!O:O,DB!$G$5,Total!N:N,DB!$O$5,Total!M:M,DB!$G$9,Total!AA:AA,DB!$O$9,Total!AA:AA,$H$2)+COUNTIFS(Total!W:W,B8,Total!O:O,DB!$G$5,Total!N:N,DB!$O$5,Total!AA:AA,DB!$G$9,Total!K:K,DB!$O$9,Total!AA:AA,$H$2)+COUNTIFS(Total!W:W,B8,Total!O:O,DB!$G$5,Total!N:N,DB!$O$5,Total!AA:AA,DB!$G$9,Total!AA:AA,DB!$O$9,Total!B:B,$H$2)+COUNTIFS(Total!W:W,B8,Total!O:O,DB!$G$5,Total!AA:AA,DB!$O$5,Total!M:M,DB!$G$9,Total!K:K,DB!$O$9,Total!AA:AA,$H$2)+COUNTIFS(Total!W:W,B8,Total!O:O,DB!$G$5,Total!AA:AA,DB!$O$5,Total!M:M,DB!$G$9,Total!AA:AA,DB!$O$9,Total!B:B,$H$2)+COUNTIFS(Total!W:W,B8,Total!O:O,DB!$G$5,Total!AA:AA,DB!$O$5,Total!AA:AA,DB!$G$9,Total!K:K,DB!$O$9,Total!B:B,$H$2)+COUNTIFS(Total!W:W,B8,Total!AA:AA,DB!$G$5,Total!N:N,DB!$O$5,Total!M:M,DB!$G$9,Total!K:K,DB!$O$9,Total!AA:AA,$H$2)+COUNTIFS(Total!W:W,B8,Total!AA:AA,DB!$G$5,Total!N:N,DB!$O$5,Total!M:M,DB!$G$9,Total!AA:AA,DB!$O$9,Total!B:B,$H$2)+COUNTIFS(Total!W:W,B8,Total!AA:AA,DB!$G$5,Total!N:N,DB!$O$5,Total!AA:AA,DB!$G$9,Total!K:K,DB!$O$9,Total!B:B,$H$2)+COUNTIFS(Total!W:W,B8,Total!AA:AA,DB!$G$5,Total!AA:AA,DB!$O$5,Total!M:M,DB!$G$9,Total!K:K,DB!$O$9,Total!B:B,$H$2)+COUNTIFS(Total!W:W,B8,Total!O:O,DB!$G$5,Total!N:N,DB!$O$5,Total!AA:AA,DB!$G$9,Total!AA:AA,DB!$O$9,Total!AA:AA,$H$2)+COUNTIFS(Total!W:W,B8,Total!O:O,DB!$G$5,Total!AA:AA,DB!$O$5,Total!M:M,DB!$G$9,Total!AA:AA,DB!$O$9,Total!AA:AA,$H$2)+COUNTIFS(Total!W:W,B8,Total!O:O,DB!$G$5,Total!AA:AA,DB!$O$5,Total!AA:AA,DB!$G$9,Total!K:K,DB!$O$9,Total!AA:AA,$H$2)+COUNTIFS(Total!W:W,B8,Total!O:O,DB!$G$5,Total!AA:AA,DB!$O$5,Total!AA:AA,DB!$G$9,Total!AA:AA,DB!$O$9,Total!B:B,$H$2)+COUNTIFS(Total!W:W,B8,Total!AA:AA,DB!$G$5,Total!N:N,DB!$O$5,Total!M:M,DB!$G$9,Total!AA:AA,DB!$O$9,Total!AA:AA,$H$2)+COUNTIFS(Total!W:W,B8,Total!AA:AA,DB!$G$5,Total!N:N,DB!$O$5,Total!AA:AA,DB!$G$9,Total!K:K,DB!$O$9,Total!AA:AA,$H$2)+COUNTIFS(Total!W:W,B8,Total!AA:AA,DB!$G$5,Total!N:N,DB!$O$5,Total!AA:AA,DB!$G$9,Total!AA:AA,DB!$O$9,Total!B:B,$H$2)+COUNTIFS(Total!W:W,B8,Total!AA:AA,DB!$G$5,Total!AA:AA,DB!$O$5,Total!M:M,DB!$G$9,Total!K:K,DB!$O$9,Total!AA:AA,$H$2)+COUNTIFS(Total!W:W,B8,Total!AA:AA,DB!$G$5,Total!AA:AA,DB!$O$5,Total!M:M,DB!$G$9,Total!AA:AA,DB!$O$9,Total!B:B,$H$2)+COUNTIFS(Total!W:W,B8,Total!AA:AA,DB!$G$5,Total!AA:AA,DB!$O$5,Total!AA:AA,DB!$G$9,Total!K:K,DB!$O$9,Total!B:B,$H$2)+COUNTIFS(Total!W:W,B8,Total!AA:AA,DB!$G$5,Total!N:N,DB!$O$5,Total!M:M,DB!$G$9,Total!K:K,DB!$O$9,Total!B:B,$H$2)+COUNTIFS(Total!W:W,B8,Total!O:O,DB!$G$5,Total!AA:AA,DB!$O$5,Total!M:M,DB!$G$9,Total!K:K,DB!$O$9,Total!B:B,$H$2)+COUNTIFS(Total!W:W,B8,Total!O:O,DB!$G$5,Total!N:N,DB!$O$5,Total!AA:AA,DB!$G$9,Total!K:K,DB!$O$9,Total!B:B,$H$2)+COUNTIFS(Total!W:W,B8,Total!O:O,DB!$G$5,Total!N:N,DB!$O$5,Total!M:M,DB!$G$9,Total!AA:AA,DB!$O$9,Total!B:B,$H$2)+COUNTIFS(Total!W:W,B8,Total!O:O,DB!$G$5,Total!N:N,DB!$O$5,Total!M:M,DB!$G$9,Total!K:K,DB!$O$9,Total!AA:AA,$H$2)</f>
        <v>138</v>
      </c>
      <c r="D8" s="31">
        <f>COUNTIFS(Total!X:X,$AE$2,Total!W:W,B8,Total!O:O,DB!$G$5,Total!N:N,DB!$O$5,Total!M:M,DB!$G$9,Total!K:K,DB!$O$9,Total!B:B,$H$2)+COUNTIFS(Total!X:X,$AE$2,Total!W:W,B8,Total!AA:AA,DB!$G$5,Total!AA:AA,DB!$O$5,Total!AA:AA,DB!$G$9,Total!AA:AA,DB!$O$9,Total!AA:AA,$H$2)+COUNTIFS(Total!X:X,$AE$2,Total!W:W,B8,Total!O:O,DB!$G$5,Total!AA:AA,DB!$O$5,Total!AA:AA,DB!$G$9,Total!AA:AA,DB!$O$9,Total!AA:AA,$H$2)+COUNTIFS(Total!X:X,$AE$2,Total!W:W,B8,Total!AA:AA,DB!$G$5,Total!N:N,DB!$O$5,Total!AA:AA,DB!$G$9,Total!AA:AA,DB!$O$9,Total!AA:AA,$H$2)+COUNTIFS(Total!X:X,$AE$2,Total!W:W,B8,Total!AA:AA,DB!$G$5,Total!AA:AA,DB!$O$5,Total!M:M,DB!$G$9,Total!AA:AA,DB!$O$9,Total!AA:AA,$H$2)+COUNTIFS(Total!X:X,$AE$2,Total!W:W,B8,Total!AA:AA,DB!$G$5,Total!AA:AA,DB!$O$5,Total!AA:AA,DB!$G$9,Total!K:K,DB!$O$9,Total!AA:AA,$H$2)+COUNTIFS(Total!X:X,$AE$2,Total!W:W,B8,Total!AA:AA,DB!$G$5,Total!AA:AA,DB!$O$5,Total!AA:AA,DB!$G$9,Total!AA:AA,DB!$O$9,Total!B:B,$H$2)+COUNTIFS(Total!X:X,$AE$2,Total!W:W,B8,Total!O:O,DB!$G$5,Total!N:N,DB!$O$5,Total!M:M,DB!$G$9,Total!AA:AA,DB!$O$9,Total!AA:AA,$H$2)+COUNTIFS(Total!X:X,$AE$2,Total!W:W,B8,Total!O:O,DB!$G$5,Total!N:N,DB!$O$5,Total!AA:AA,DB!$G$9,Total!K:K,DB!$O$9,Total!AA:AA,$H$2)+COUNTIFS(Total!X:X,$AE$2,Total!W:W,B8,Total!O:O,DB!$G$5,Total!N:N,DB!$O$5,Total!AA:AA,DB!$G$9,Total!AA:AA,DB!$O$9,Total!B:B,$H$2)+COUNTIFS(Total!X:X,$AE$2,Total!W:W,B8,Total!O:O,DB!$G$5,Total!AA:AA,DB!$O$5,Total!M:M,DB!$G$9,Total!K:K,DB!$O$9,Total!AA:AA,$H$2)+COUNTIFS(Total!X:X,$AE$2,Total!W:W,B8,Total!O:O,DB!$G$5,Total!AA:AA,DB!$O$5,Total!M:M,DB!$G$9,Total!AA:AA,DB!$O$9,Total!B:B,$H$2)+COUNTIFS(Total!X:X,$AE$2,Total!W:W,B8,Total!O:O,DB!$G$5,Total!AA:AA,DB!$O$5,Total!AA:AA,DB!$G$9,Total!K:K,DB!$O$9,Total!B:B,$H$2)+COUNTIFS(Total!X:X,$AE$2,Total!W:W,B8,Total!AA:AA,DB!$G$5,Total!N:N,DB!$O$5,Total!M:M,DB!$G$9,Total!K:K,DB!$O$9,Total!AA:AA,$H$2)+COUNTIFS(Total!X:X,$AE$2,Total!W:W,B8,Total!AA:AA,DB!$G$5,Total!N:N,DB!$O$5,Total!M:M,DB!$G$9,Total!AA:AA,DB!$O$9,Total!B:B,$H$2)+COUNTIFS(Total!X:X,$AE$2,Total!W:W,B8,Total!AA:AA,DB!$G$5,Total!N:N,DB!$O$5,Total!AA:AA,DB!$G$9,Total!K:K,DB!$O$9,Total!B:B,$H$2)+COUNTIFS(Total!X:X,$AE$2,Total!W:W,B8,Total!AA:AA,DB!$G$5,Total!AA:AA,DB!$O$5,Total!M:M,DB!$G$9,Total!K:K,DB!$O$9,Total!B:B,$H$2)+COUNTIFS(Total!X:X,$AE$2,Total!W:W,B8,Total!O:O,DB!$G$5,Total!N:N,DB!$O$5,Total!AA:AA,DB!$G$9,Total!AA:AA,DB!$O$9,Total!AA:AA,$H$2)+COUNTIFS(Total!X:X,$AE$2,Total!W:W,B8,Total!O:O,DB!$G$5,Total!AA:AA,DB!$O$5,Total!M:M,DB!$G$9,Total!AA:AA,DB!$O$9,Total!AA:AA,$H$2)+COUNTIFS(Total!X:X,$AE$2,Total!W:W,B8,Total!O:O,DB!$G$5,Total!AA:AA,DB!$O$5,Total!AA:AA,DB!$G$9,Total!K:K,DB!$O$9,Total!AA:AA,$H$2)+COUNTIFS(Total!X:X,$AE$2,Total!W:W,B8,Total!O:O,DB!$G$5,Total!AA:AA,DB!$O$5,Total!AA:AA,DB!$G$9,Total!AA:AA,DB!$O$9,Total!B:B,$H$2)+COUNTIFS(Total!X:X,$AE$2,Total!W:W,B8,Total!AA:AA,DB!$G$5,Total!N:N,DB!$O$5,Total!M:M,DB!$G$9,Total!AA:AA,DB!$O$9,Total!AA:AA,$H$2)+COUNTIFS(Total!X:X,$AE$2,Total!W:W,B8,Total!AA:AA,DB!$G$5,Total!N:N,DB!$O$5,Total!AA:AA,DB!$G$9,Total!K:K,DB!$O$9,Total!AA:AA,$H$2)+COUNTIFS(Total!X:X,$AE$2,Total!W:W,B8,Total!AA:AA,DB!$G$5,Total!N:N,DB!$O$5,Total!AA:AA,DB!$G$9,Total!AA:AA,DB!$O$9,Total!B:B,$H$2)+COUNTIFS(Total!X:X,$AE$2,Total!W:W,B8,Total!AA:AA,DB!$G$5,Total!AA:AA,DB!$O$5,Total!M:M,DB!$G$9,Total!K:K,DB!$O$9,Total!AA:AA,$H$2)+COUNTIFS(Total!X:X,$AE$2,Total!W:W,B8,Total!AA:AA,DB!$G$5,Total!AA:AA,DB!$O$5,Total!M:M,DB!$G$9,Total!AA:AA,DB!$O$9,Total!B:B,$H$2)+COUNTIFS(Total!X:X,$AE$2,Total!W:W,B8,Total!AA:AA,DB!$G$5,Total!AA:AA,DB!$O$5,Total!AA:AA,DB!$G$9,Total!K:K,DB!$O$9,Total!B:B,$H$2)+COUNTIFS(Total!X:X,$AE$2,Total!W:W,B8,Total!AA:AA,DB!$G$5,Total!N:N,DB!$O$5,Total!M:M,DB!$G$9,Total!K:K,DB!$O$9,Total!B:B,$H$2)+COUNTIFS(Total!X:X,$AE$2,Total!W:W,B8,Total!O:O,DB!$G$5,Total!AA:AA,DB!$O$5,Total!M:M,DB!$G$9,Total!K:K,DB!$O$9,Total!B:B,$H$2)+COUNTIFS(Total!X:X,$AE$2,Total!W:W,B8,Total!O:O,DB!$G$5,Total!N:N,DB!$O$5,Total!AA:AA,DB!$G$9,Total!K:K,DB!$O$9,Total!B:B,$H$2)+COUNTIFS(Total!X:X,$AE$2,Total!W:W,B8,Total!O:O,DB!$G$5,Total!N:N,DB!$O$5,Total!M:M,DB!$G$9,Total!AA:AA,DB!$O$9,Total!B:B,$H$2)+COUNTIFS(Total!X:X,$AE$2,Total!W:W,B8,Total!O:O,DB!$G$5,Total!N:N,DB!$O$5,Total!M:M,DB!$G$9,Total!K:K,DB!$O$9,Total!AA:AA,$H$2)</f>
        <v>111</v>
      </c>
      <c r="E8" s="31">
        <f>COUNTIFS(Total!X:X,$E$3,Total!W:W,B8,Total!O:O,DB!$G$5,Total!N:N,DB!$O$5,Total!M:M,DB!$G$9,Total!K:K,DB!$O$9,Total!B:B,$H$2)+COUNTIFS(Total!X:X,$E$3,Total!W:W,B8,Total!AA:AA,DB!$G$5,Total!AA:AA,DB!$O$5,Total!AA:AA,DB!$G$9,Total!AA:AA,DB!$O$9,Total!AA:AA,$H$2)+COUNTIFS(Total!X:X,$E$3,Total!W:W,B8,Total!O:O,DB!$G$5,Total!AA:AA,DB!$O$5,Total!AA:AA,DB!$G$9,Total!AA:AA,DB!$O$9,Total!AA:AA,$H$2)+COUNTIFS(Total!X:X,$E$3,Total!W:W,B8,Total!AA:AA,DB!$G$5,Total!N:N,DB!$O$5,Total!AA:AA,DB!$G$9,Total!AA:AA,DB!$O$9,Total!AA:AA,$H$2)+COUNTIFS(Total!X:X,$E$3,Total!W:W,B8,Total!AA:AA,DB!$G$5,Total!AA:AA,DB!$O$5,Total!M:M,DB!$G$9,Total!AA:AA,DB!$O$9,Total!AA:AA,$H$2)+COUNTIFS(Total!X:X,$E$3,Total!W:W,B8,Total!AA:AA,DB!$G$5,Total!AA:AA,DB!$O$5,Total!AA:AA,DB!$G$9,Total!K:K,DB!$O$9,Total!AA:AA,$H$2)+COUNTIFS(Total!X:X,$E$3,Total!W:W,B8,Total!AA:AA,DB!$G$5,Total!AA:AA,DB!$O$5,Total!AA:AA,DB!$G$9,Total!AA:AA,DB!$O$9,Total!B:B,$H$2)+COUNTIFS(Total!X:X,$E$3,Total!W:W,B8,Total!O:O,DB!$G$5,Total!N:N,DB!$O$5,Total!M:M,DB!$G$9,Total!AA:AA,DB!$O$9,Total!AA:AA,$H$2)+COUNTIFS(Total!X:X,$E$3,Total!W:W,B8,Total!O:O,DB!$G$5,Total!N:N,DB!$O$5,Total!AA:AA,DB!$G$9,Total!K:K,DB!$O$9,Total!AA:AA,$H$2)+COUNTIFS(Total!X:X,$E$3,Total!W:W,B8,Total!O:O,DB!$G$5,Total!N:N,DB!$O$5,Total!AA:AA,DB!$G$9,Total!AA:AA,DB!$O$9,Total!B:B,$H$2)+COUNTIFS(Total!X:X,$E$3,Total!W:W,B8,Total!O:O,DB!$G$5,Total!AA:AA,DB!$O$5,Total!M:M,DB!$G$9,Total!K:K,DB!$O$9,Total!AA:AA,$H$2)+COUNTIFS(Total!X:X,$E$3,Total!W:W,B8,Total!O:O,DB!$G$5,Total!AA:AA,DB!$O$5,Total!M:M,DB!$G$9,Total!AA:AA,DB!$O$9,Total!B:B,$H$2)+COUNTIFS(Total!X:X,$E$3,Total!W:W,B8,Total!O:O,DB!$G$5,Total!AA:AA,DB!$O$5,Total!AA:AA,DB!$G$9,Total!K:K,DB!$O$9,Total!B:B,$H$2)+COUNTIFS(Total!X:X,$E$3,Total!W:W,B8,Total!AA:AA,DB!$G$5,Total!N:N,DB!$O$5,Total!M:M,DB!$G$9,Total!K:K,DB!$O$9,Total!AA:AA,$H$2)+COUNTIFS(Total!X:X,$E$3,Total!W:W,B8,Total!AA:AA,DB!$G$5,Total!N:N,DB!$O$5,Total!M:M,DB!$G$9,Total!AA:AA,DB!$O$9,Total!B:B,$H$2)+COUNTIFS(Total!X:X,$E$3,Total!W:W,B8,Total!AA:AA,DB!$G$5,Total!N:N,DB!$O$5,Total!AA:AA,DB!$G$9,Total!K:K,DB!$O$9,Total!B:B,$H$2)+COUNTIFS(Total!X:X,$E$3,Total!W:W,B8,Total!AA:AA,DB!$G$5,Total!AA:AA,DB!$O$5,Total!M:M,DB!$G$9,Total!K:K,DB!$O$9,Total!B:B,$H$2)+COUNTIFS(Total!X:X,$E$3,Total!W:W,B8,Total!O:O,DB!$G$5,Total!N:N,DB!$O$5,Total!AA:AA,DB!$G$9,Total!AA:AA,DB!$O$9,Total!AA:AA,$H$2)+COUNTIFS(Total!X:X,$E$3,Total!W:W,B8,Total!O:O,DB!$G$5,Total!AA:AA,DB!$O$5,Total!M:M,DB!$G$9,Total!AA:AA,DB!$O$9,Total!AA:AA,$H$2)+COUNTIFS(Total!X:X,$E$3,Total!W:W,B8,Total!O:O,DB!$G$5,Total!AA:AA,DB!$O$5,Total!AA:AA,DB!$G$9,Total!K:K,DB!$O$9,Total!AA:AA,$H$2)+COUNTIFS(Total!X:X,$E$3,Total!W:W,B8,Total!O:O,DB!$G$5,Total!AA:AA,DB!$O$5,Total!AA:AA,DB!$G$9,Total!AA:AA,DB!$O$9,Total!B:B,$H$2)+COUNTIFS(Total!X:X,$E$3,Total!W:W,B8,Total!AA:AA,DB!$G$5,Total!N:N,DB!$O$5,Total!M:M,DB!$G$9,Total!AA:AA,DB!$O$9,Total!AA:AA,$H$2)+COUNTIFS(Total!X:X,$E$3,Total!W:W,B8,Total!AA:AA,DB!$G$5,Total!N:N,DB!$O$5,Total!AA:AA,DB!$G$9,Total!K:K,DB!$O$9,Total!AA:AA,$H$2)+COUNTIFS(Total!X:X,$E$3,Total!W:W,B8,Total!AA:AA,DB!$G$5,Total!N:N,DB!$O$5,Total!AA:AA,DB!$G$9,Total!AA:AA,DB!$O$9,Total!B:B,$H$2)+COUNTIFS(Total!X:X,$E$3,Total!W:W,B8,Total!AA:AA,DB!$G$5,Total!AA:AA,DB!$O$5,Total!M:M,DB!$G$9,Total!K:K,DB!$O$9,Total!AA:AA,$H$2)+COUNTIFS(Total!X:X,$E$3,Total!W:W,B8,Total!AA:AA,DB!$G$5,Total!AA:AA,DB!$O$5,Total!M:M,DB!$G$9,Total!AA:AA,DB!$O$9,Total!B:B,$H$2)+COUNTIFS(Total!X:X,$E$3,Total!W:W,B8,Total!AA:AA,DB!$G$5,Total!AA:AA,DB!$O$5,Total!AA:AA,DB!$G$9,Total!K:K,DB!$O$9,Total!B:B,$H$2)+COUNTIFS(Total!X:X,$E$3,Total!W:W,B8,Total!AA:AA,DB!$G$5,Total!N:N,DB!$O$5,Total!M:M,DB!$G$9,Total!K:K,DB!$O$9,Total!B:B,$H$2)+COUNTIFS(Total!X:X,$E$3,Total!W:W,B8,Total!O:O,DB!$G$5,Total!AA:AA,DB!$O$5,Total!M:M,DB!$G$9,Total!K:K,DB!$O$9,Total!B:B,$H$2)+COUNTIFS(Total!X:X,$E$3,Total!W:W,B8,Total!O:O,DB!$G$5,Total!N:N,DB!$O$5,Total!AA:AA,DB!$G$9,Total!K:K,DB!$O$9,Total!B:B,$H$2)+COUNTIFS(Total!X:X,$E$3,Total!W:W,B8,Total!O:O,DB!$G$5,Total!N:N,DB!$O$5,Total!M:M,DB!$G$9,Total!AA:AA,DB!$O$9,Total!B:B,$H$2)+COUNTIFS(Total!X:X,$E$3,Total!W:W,B8,Total!O:O,DB!$G$5,Total!N:N,DB!$O$5,Total!M:M,DB!$G$9,Total!K:K,DB!$O$9,Total!AA:AA,$H$2)</f>
        <v>0</v>
      </c>
      <c r="F8" s="31">
        <f>COUNTIFS(Total!X:X,$F$3,Total!W:W,B8,Total!O:O,DB!$G$5,Total!N:N,DB!$O$5,Total!M:M,DB!$G$9,Total!K:K,DB!$O$9,Total!B:B,$H$2)+COUNTIFS(Total!X:X,$F$3,Total!W:W,B8,Total!AA:AA,DB!$G$5,Total!AA:AA,DB!$O$5,Total!AA:AA,DB!$G$9,Total!AA:AA,DB!$O$9,Total!AA:AA,$H$2)+COUNTIFS(Total!X:X,$F$3,Total!W:W,B8,Total!O:O,DB!$G$5,Total!AA:AA,DB!$O$5,Total!AA:AA,DB!$G$9,Total!AA:AA,DB!$O$9,Total!AA:AA,$H$2)+COUNTIFS(Total!X:X,$F$3,Total!W:W,B8,Total!AA:AA,DB!$G$5,Total!N:N,DB!$O$5,Total!AA:AA,DB!$G$9,Total!AA:AA,DB!$O$9,Total!AA:AA,$H$2)+COUNTIFS(Total!X:X,$F$3,Total!W:W,B8,Total!AA:AA,DB!$G$5,Total!AA:AA,DB!$O$5,Total!M:M,DB!$G$9,Total!AA:AA,DB!$O$9,Total!AA:AA,$H$2)+COUNTIFS(Total!X:X,$F$3,Total!W:W,B8,Total!AA:AA,DB!$G$5,Total!AA:AA,DB!$O$5,Total!AA:AA,DB!$G$9,Total!K:K,DB!$O$9,Total!AA:AA,$H$2)+COUNTIFS(Total!X:X,$F$3,Total!W:W,B8,Total!AA:AA,DB!$G$5,Total!AA:AA,DB!$O$5,Total!AA:AA,DB!$G$9,Total!AA:AA,DB!$O$9,Total!B:B,$H$2)+COUNTIFS(Total!X:X,$F$3,Total!W:W,B8,Total!O:O,DB!$G$5,Total!N:N,DB!$O$5,Total!M:M,DB!$G$9,Total!AA:AA,DB!$O$9,Total!AA:AA,$H$2)+COUNTIFS(Total!X:X,$F$3,Total!W:W,B8,Total!O:O,DB!$G$5,Total!N:N,DB!$O$5,Total!AA:AA,DB!$G$9,Total!K:K,DB!$O$9,Total!AA:AA,$H$2)+COUNTIFS(Total!X:X,$F$3,Total!W:W,B8,Total!O:O,DB!$G$5,Total!N:N,DB!$O$5,Total!AA:AA,DB!$G$9,Total!AA:AA,DB!$O$9,Total!B:B,$H$2)+COUNTIFS(Total!X:X,$F$3,Total!W:W,B8,Total!O:O,DB!$G$5,Total!AA:AA,DB!$O$5,Total!M:M,DB!$G$9,Total!K:K,DB!$O$9,Total!AA:AA,$H$2)+COUNTIFS(Total!X:X,$F$3,Total!W:W,B8,Total!O:O,DB!$G$5,Total!AA:AA,DB!$O$5,Total!M:M,DB!$G$9,Total!AA:AA,DB!$O$9,Total!B:B,$H$2)+COUNTIFS(Total!X:X,$F$3,Total!W:W,B8,Total!O:O,DB!$G$5,Total!AA:AA,DB!$O$5,Total!AA:AA,DB!$G$9,Total!K:K,DB!$O$9,Total!B:B,$H$2)+COUNTIFS(Total!X:X,$F$3,Total!W:W,B8,Total!AA:AA,DB!$G$5,Total!N:N,DB!$O$5,Total!M:M,DB!$G$9,Total!K:K,DB!$O$9,Total!AA:AA,$H$2)+COUNTIFS(Total!X:X,$F$3,Total!W:W,B8,Total!AA:AA,DB!$G$5,Total!N:N,DB!$O$5,Total!M:M,DB!$G$9,Total!AA:AA,DB!$O$9,Total!B:B,$H$2)+COUNTIFS(Total!X:X,$F$3,Total!W:W,B8,Total!AA:AA,DB!$G$5,Total!N:N,DB!$O$5,Total!AA:AA,DB!$G$9,Total!K:K,DB!$O$9,Total!B:B,$H$2)+COUNTIFS(Total!X:X,$F$3,Total!W:W,B8,Total!AA:AA,DB!$G$5,Total!AA:AA,DB!$O$5,Total!M:M,DB!$G$9,Total!K:K,DB!$O$9,Total!B:B,$H$2)+COUNTIFS(Total!X:X,$F$3,Total!W:W,B8,Total!O:O,DB!$G$5,Total!N:N,DB!$O$5,Total!AA:AA,DB!$G$9,Total!AA:AA,DB!$O$9,Total!AA:AA,$H$2)+COUNTIFS(Total!X:X,$F$3,Total!W:W,B8,Total!O:O,DB!$G$5,Total!AA:AA,DB!$O$5,Total!M:M,DB!$G$9,Total!AA:AA,DB!$O$9,Total!AA:AA,$H$2)+COUNTIFS(Total!X:X,$F$3,Total!W:W,B8,Total!O:O,DB!$G$5,Total!AA:AA,DB!$O$5,Total!AA:AA,DB!$G$9,Total!K:K,DB!$O$9,Total!AA:AA,$H$2)+COUNTIFS(Total!X:X,$F$3,Total!W:W,B8,Total!O:O,DB!$G$5,Total!AA:AA,DB!$O$5,Total!AA:AA,DB!$G$9,Total!AA:AA,DB!$O$9,Total!B:B,$H$2)+COUNTIFS(Total!X:X,$F$3,Total!W:W,B8,Total!AA:AA,DB!$G$5,Total!N:N,DB!$O$5,Total!M:M,DB!$G$9,Total!AA:AA,DB!$O$9,Total!AA:AA,$H$2)+COUNTIFS(Total!X:X,$F$3,Total!W:W,B8,Total!AA:AA,DB!$G$5,Total!N:N,DB!$O$5,Total!AA:AA,DB!$G$9,Total!K:K,DB!$O$9,Total!AA:AA,$H$2)+COUNTIFS(Total!X:X,$F$3,Total!W:W,B8,Total!AA:AA,DB!$G$5,Total!N:N,DB!$O$5,Total!AA:AA,DB!$G$9,Total!AA:AA,DB!$O$9,Total!B:B,$H$2)+COUNTIFS(Total!X:X,$F$3,Total!W:W,B8,Total!AA:AA,DB!$G$5,Total!AA:AA,DB!$O$5,Total!M:M,DB!$G$9,Total!K:K,DB!$O$9,Total!AA:AA,$H$2)+COUNTIFS(Total!X:X,$F$3,Total!W:W,B8,Total!AA:AA,DB!$G$5,Total!AA:AA,DB!$O$5,Total!M:M,DB!$G$9,Total!AA:AA,DB!$O$9,Total!B:B,$H$2)+COUNTIFS(Total!X:X,$F$3,Total!W:W,B8,Total!AA:AA,DB!$G$5,Total!AA:AA,DB!$O$5,Total!AA:AA,DB!$G$9,Total!K:K,DB!$O$9,Total!B:B,$H$2)+COUNTIFS(Total!X:X,$F$3,Total!W:W,B8,Total!AA:AA,DB!$G$5,Total!N:N,DB!$O$5,Total!M:M,DB!$G$9,Total!K:K,DB!$O$9,Total!B:B,$H$2)+COUNTIFS(Total!X:X,$F$3,Total!W:W,B8,Total!O:O,DB!$G$5,Total!AA:AA,DB!$O$5,Total!M:M,DB!$G$9,Total!K:K,DB!$O$9,Total!B:B,$H$2)+COUNTIFS(Total!X:X,$F$3,Total!W:W,B8,Total!O:O,DB!$G$5,Total!N:N,DB!$O$5,Total!AA:AA,DB!$G$9,Total!K:K,DB!$O$9,Total!B:B,$H$2)+COUNTIFS(Total!X:X,$F$3,Total!W:W,B8,Total!O:O,DB!$G$5,Total!N:N,DB!$O$5,Total!M:M,DB!$G$9,Total!AA:AA,DB!$O$9,Total!B:B,$H$2)+COUNTIFS(Total!X:X,$F$3,Total!W:W,B8,Total!O:O,DB!$G$5,Total!N:N,DB!$O$5,Total!M:M,DB!$G$9,Total!K:K,DB!$O$9,Total!AA:AA,$H$2)</f>
        <v>0</v>
      </c>
      <c r="G8" s="31">
        <f>COUNTIFS(Total!X:X,$G$3,Total!W:W,B8,Total!O:O,DB!$G$5,Total!N:N,DB!$O$5,Total!M:M,DB!$G$9,Total!K:K,DB!$O$9,Total!B:B,$H$2)+COUNTIFS(Total!X:X,$G$3,Total!W:W,B8,Total!AA:AA,DB!$G$5,Total!AA:AA,DB!$O$5,Total!AA:AA,DB!$G$9,Total!AA:AA,DB!$O$9,Total!AA:AA,$H$2)+COUNTIFS(Total!X:X,$G$3,Total!W:W,B8,Total!O:O,DB!$G$5,Total!AA:AA,DB!$O$5,Total!AA:AA,DB!$G$9,Total!AA:AA,DB!$O$9,Total!AA:AA,$H$2)+COUNTIFS(Total!X:X,$G$3,Total!W:W,B8,Total!AA:AA,DB!$G$5,Total!N:N,DB!$O$5,Total!AA:AA,DB!$G$9,Total!AA:AA,DB!$O$9,Total!AA:AA,$H$2)+COUNTIFS(Total!X:X,$G$3,Total!W:W,B8,Total!AA:AA,DB!$G$5,Total!AA:AA,DB!$O$5,Total!M:M,DB!$G$9,Total!AA:AA,DB!$O$9,Total!AA:AA,$H$2)+COUNTIFS(Total!X:X,$G$3,Total!W:W,B8,Total!AA:AA,DB!$G$5,Total!AA:AA,DB!$O$5,Total!AA:AA,DB!$G$9,Total!K:K,DB!$O$9,Total!AA:AA,$H$2)+COUNTIFS(Total!X:X,$G$3,Total!W:W,B8,Total!AA:AA,DB!$G$5,Total!AA:AA,DB!$O$5,Total!AA:AA,DB!$G$9,Total!AA:AA,DB!$O$9,Total!B:B,$H$2)+COUNTIFS(Total!X:X,$G$3,Total!W:W,B8,Total!O:O,DB!$G$5,Total!N:N,DB!$O$5,Total!M:M,DB!$G$9,Total!AA:AA,DB!$O$9,Total!AA:AA,$H$2)+COUNTIFS(Total!X:X,$G$3,Total!W:W,B8,Total!O:O,DB!$G$5,Total!N:N,DB!$O$5,Total!AA:AA,DB!$G$9,Total!K:K,DB!$O$9,Total!AA:AA,$H$2)+COUNTIFS(Total!X:X,$G$3,Total!W:W,B8,Total!O:O,DB!$G$5,Total!N:N,DB!$O$5,Total!AA:AA,DB!$G$9,Total!AA:AA,DB!$O$9,Total!B:B,$H$2)+COUNTIFS(Total!X:X,$G$3,Total!W:W,B8,Total!O:O,DB!$G$5,Total!AA:AA,DB!$O$5,Total!M:M,DB!$G$9,Total!K:K,DB!$O$9,Total!AA:AA,$H$2)+COUNTIFS(Total!X:X,$G$3,Total!W:W,B8,Total!O:O,DB!$G$5,Total!AA:AA,DB!$O$5,Total!M:M,DB!$G$9,Total!AA:AA,DB!$O$9,Total!B:B,$H$2)+COUNTIFS(Total!X:X,$G$3,Total!W:W,B8,Total!O:O,DB!$G$5,Total!AA:AA,DB!$O$5,Total!AA:AA,DB!$G$9,Total!K:K,DB!$O$9,Total!B:B,$H$2)+COUNTIFS(Total!X:X,$G$3,Total!W:W,B8,Total!AA:AA,DB!$G$5,Total!N:N,DB!$O$5,Total!M:M,DB!$G$9,Total!K:K,DB!$O$9,Total!AA:AA,$H$2)+COUNTIFS(Total!X:X,$G$3,Total!W:W,B8,Total!AA:AA,DB!$G$5,Total!N:N,DB!$O$5,Total!M:M,DB!$G$9,Total!AA:AA,DB!$O$9,Total!B:B,$H$2)+COUNTIFS(Total!X:X,$G$3,Total!W:W,B8,Total!AA:AA,DB!$G$5,Total!N:N,DB!$O$5,Total!AA:AA,DB!$G$9,Total!K:K,DB!$O$9,Total!B:B,$H$2)+COUNTIFS(Total!X:X,$G$3,Total!W:W,B8,Total!AA:AA,DB!$G$5,Total!AA:AA,DB!$O$5,Total!M:M,DB!$G$9,Total!K:K,DB!$O$9,Total!B:B,$H$2)+COUNTIFS(Total!X:X,$G$3,Total!W:W,B8,Total!O:O,DB!$G$5,Total!N:N,DB!$O$5,Total!AA:AA,DB!$G$9,Total!AA:AA,DB!$O$9,Total!AA:AA,$H$2)+COUNTIFS(Total!X:X,$G$3,Total!W:W,B8,Total!O:O,DB!$G$5,Total!AA:AA,DB!$O$5,Total!M:M,DB!$G$9,Total!AA:AA,DB!$O$9,Total!AA:AA,$H$2)+COUNTIFS(Total!X:X,$G$3,Total!W:W,B8,Total!O:O,DB!$G$5,Total!AA:AA,DB!$O$5,Total!AA:AA,DB!$G$9,Total!K:K,DB!$O$9,Total!AA:AA,$H$2)+COUNTIFS(Total!X:X,$G$3,Total!W:W,B8,Total!O:O,DB!$G$5,Total!AA:AA,DB!$O$5,Total!AA:AA,DB!$G$9,Total!AA:AA,DB!$O$9,Total!B:B,$H$2)+COUNTIFS(Total!X:X,$G$3,Total!W:W,B8,Total!AA:AA,DB!$G$5,Total!N:N,DB!$O$5,Total!M:M,DB!$G$9,Total!AA:AA,DB!$O$9,Total!AA:AA,$H$2)+COUNTIFS(Total!X:X,$G$3,Total!W:W,B8,Total!AA:AA,DB!$G$5,Total!N:N,DB!$O$5,Total!AA:AA,DB!$G$9,Total!K:K,DB!$O$9,Total!AA:AA,$H$2)+COUNTIFS(Total!X:X,$G$3,Total!W:W,B8,Total!AA:AA,DB!$G$5,Total!N:N,DB!$O$5,Total!AA:AA,DB!$G$9,Total!AA:AA,DB!$O$9,Total!B:B,$H$2)+COUNTIFS(Total!X:X,$G$3,Total!W:W,B8,Total!AA:AA,DB!$G$5,Total!AA:AA,DB!$O$5,Total!M:M,DB!$G$9,Total!K:K,DB!$O$9,Total!AA:AA,$H$2)+COUNTIFS(Total!X:X,$G$3,Total!W:W,B8,Total!AA:AA,DB!$G$5,Total!AA:AA,DB!$O$5,Total!M:M,DB!$G$9,Total!AA:AA,DB!$O$9,Total!B:B,$H$2)+COUNTIFS(Total!X:X,$G$3,Total!W:W,B8,Total!AA:AA,DB!$G$5,Total!AA:AA,DB!$O$5,Total!AA:AA,DB!$G$9,Total!K:K,DB!$O$9,Total!B:B,$H$2)+COUNTIFS(Total!X:X,$G$3,Total!W:W,B8,Total!AA:AA,DB!$G$5,Total!N:N,DB!$O$5,Total!M:M,DB!$G$9,Total!K:K,DB!$O$9,Total!B:B,$H$2)+COUNTIFS(Total!X:X,$G$3,Total!W:W,B8,Total!O:O,DB!$G$5,Total!AA:AA,DB!$O$5,Total!M:M,DB!$G$9,Total!K:K,DB!$O$9,Total!B:B,$H$2)+COUNTIFS(Total!X:X,$G$3,Total!W:W,B8,Total!O:O,DB!$G$5,Total!N:N,DB!$O$5,Total!AA:AA,DB!$G$9,Total!K:K,DB!$O$9,Total!B:B,$H$2)+COUNTIFS(Total!X:X,$G$3,Total!W:W,B8,Total!O:O,DB!$G$5,Total!N:N,DB!$O$5,Total!M:M,DB!$G$9,Total!AA:AA,DB!$O$9,Total!B:B,$H$2)+COUNTIFS(Total!X:X,$G$3,Total!W:W,B8,Total!O:O,DB!$G$5,Total!N:N,DB!$O$5,Total!M:M,DB!$G$9,Total!K:K,DB!$O$9,Total!AA:AA,$H$2)</f>
        <v>1</v>
      </c>
      <c r="H8" s="31">
        <f>COUNTIFS(Total!X:X,$H$3,Total!W:W,B8,Total!O:O,DB!$G$5,Total!N:N,DB!$O$5,Total!M:M,DB!$G$9,Total!K:K,DB!$O$9,Total!B:B,$H$2)+COUNTIFS(Total!X:X,$H$3,Total!W:W,B8,Total!AA:AA,DB!$G$5,Total!AA:AA,DB!$O$5,Total!AA:AA,DB!$G$9,Total!AA:AA,DB!$O$9,Total!AA:AA,$H$2)+COUNTIFS(Total!X:X,$H$3,Total!W:W,B8,Total!O:O,DB!$G$5,Total!AA:AA,DB!$O$5,Total!AA:AA,DB!$G$9,Total!AA:AA,DB!$O$9,Total!AA:AA,$H$2)+COUNTIFS(Total!X:X,$H$3,Total!W:W,B8,Total!AA:AA,DB!$G$5,Total!N:N,DB!$O$5,Total!AA:AA,DB!$G$9,Total!AA:AA,DB!$O$9,Total!AA:AA,$H$2)+COUNTIFS(Total!X:X,$H$3,Total!W:W,B8,Total!AA:AA,DB!$G$5,Total!AA:AA,DB!$O$5,Total!M:M,DB!$G$9,Total!AA:AA,DB!$O$9,Total!AA:AA,$H$2)+COUNTIFS(Total!X:X,$H$3,Total!W:W,B8,Total!AA:AA,DB!$G$5,Total!AA:AA,DB!$O$5,Total!AA:AA,DB!$G$9,Total!K:K,DB!$O$9,Total!AA:AA,$H$2)+COUNTIFS(Total!X:X,$H$3,Total!W:W,B8,Total!AA:AA,DB!$G$5,Total!AA:AA,DB!$O$5,Total!AA:AA,DB!$G$9,Total!AA:AA,DB!$O$9,Total!B:B,$H$2)+COUNTIFS(Total!X:X,$H$3,Total!W:W,B8,Total!O:O,DB!$G$5,Total!N:N,DB!$O$5,Total!M:M,DB!$G$9,Total!AA:AA,DB!$O$9,Total!AA:AA,$H$2)+COUNTIFS(Total!X:X,$H$3,Total!W:W,B8,Total!O:O,DB!$G$5,Total!N:N,DB!$O$5,Total!AA:AA,DB!$G$9,Total!K:K,DB!$O$9,Total!AA:AA,$H$2)+COUNTIFS(Total!X:X,$H$3,Total!W:W,B8,Total!O:O,DB!$G$5,Total!N:N,DB!$O$5,Total!AA:AA,DB!$G$9,Total!AA:AA,DB!$O$9,Total!B:B,$H$2)+COUNTIFS(Total!X:X,$H$3,Total!W:W,B8,Total!O:O,DB!$G$5,Total!AA:AA,DB!$O$5,Total!M:M,DB!$G$9,Total!K:K,DB!$O$9,Total!AA:AA,$H$2)+COUNTIFS(Total!X:X,$H$3,Total!W:W,B8,Total!O:O,DB!$G$5,Total!AA:AA,DB!$O$5,Total!M:M,DB!$G$9,Total!AA:AA,DB!$O$9,Total!B:B,$H$2)+COUNTIFS(Total!X:X,$H$3,Total!W:W,B8,Total!O:O,DB!$G$5,Total!AA:AA,DB!$O$5,Total!AA:AA,DB!$G$9,Total!K:K,DB!$O$9,Total!B:B,$H$2)+COUNTIFS(Total!X:X,$H$3,Total!W:W,B8,Total!AA:AA,DB!$G$5,Total!N:N,DB!$O$5,Total!M:M,DB!$G$9,Total!K:K,DB!$O$9,Total!AA:AA,$H$2)+COUNTIFS(Total!X:X,$H$3,Total!W:W,B8,Total!AA:AA,DB!$G$5,Total!N:N,DB!$O$5,Total!M:M,DB!$G$9,Total!AA:AA,DB!$O$9,Total!B:B,$H$2)+COUNTIFS(Total!X:X,$H$3,Total!W:W,B8,Total!AA:AA,DB!$G$5,Total!N:N,DB!$O$5,Total!AA:AA,DB!$G$9,Total!K:K,DB!$O$9,Total!B:B,$H$2)+COUNTIFS(Total!X:X,$H$3,Total!W:W,B8,Total!AA:AA,DB!$G$5,Total!AA:AA,DB!$O$5,Total!M:M,DB!$G$9,Total!K:K,DB!$O$9,Total!B:B,$H$2)+COUNTIFS(Total!X:X,$H$3,Total!W:W,B8,Total!O:O,DB!$G$5,Total!N:N,DB!$O$5,Total!AA:AA,DB!$G$9,Total!AA:AA,DB!$O$9,Total!AA:AA,$H$2)+COUNTIFS(Total!X:X,$H$3,Total!W:W,B8,Total!O:O,DB!$G$5,Total!AA:AA,DB!$O$5,Total!M:M,DB!$G$9,Total!AA:AA,DB!$O$9,Total!AA:AA,$H$2)+COUNTIFS(Total!X:X,$H$3,Total!W:W,B8,Total!O:O,DB!$G$5,Total!AA:AA,DB!$O$5,Total!AA:AA,DB!$G$9,Total!K:K,DB!$O$9,Total!AA:AA,$H$2)+COUNTIFS(Total!X:X,$H$3,Total!W:W,B8,Total!O:O,DB!$G$5,Total!AA:AA,DB!$O$5,Total!AA:AA,DB!$G$9,Total!AA:AA,DB!$O$9,Total!B:B,$H$2)+COUNTIFS(Total!X:X,$H$3,Total!W:W,B8,Total!AA:AA,DB!$G$5,Total!N:N,DB!$O$5,Total!M:M,DB!$G$9,Total!AA:AA,DB!$O$9,Total!AA:AA,$H$2)+COUNTIFS(Total!X:X,$H$3,Total!W:W,B8,Total!AA:AA,DB!$G$5,Total!N:N,DB!$O$5,Total!AA:AA,DB!$G$9,Total!K:K,DB!$O$9,Total!AA:AA,$H$2)+COUNTIFS(Total!X:X,$H$3,Total!W:W,B8,Total!AA:AA,DB!$G$5,Total!N:N,DB!$O$5,Total!AA:AA,DB!$G$9,Total!AA:AA,DB!$O$9,Total!B:B,$H$2)+COUNTIFS(Total!X:X,$H$3,Total!W:W,B8,Total!AA:AA,DB!$G$5,Total!AA:AA,DB!$O$5,Total!M:M,DB!$G$9,Total!K:K,DB!$O$9,Total!AA:AA,$H$2)+COUNTIFS(Total!X:X,$H$3,Total!W:W,B8,Total!AA:AA,DB!$G$5,Total!AA:AA,DB!$O$5,Total!M:M,DB!$G$9,Total!AA:AA,DB!$O$9,Total!B:B,$H$2)+COUNTIFS(Total!X:X,$H$3,Total!W:W,B8,Total!AA:AA,DB!$G$5,Total!AA:AA,DB!$O$5,Total!AA:AA,DB!$G$9,Total!K:K,DB!$O$9,Total!B:B,$H$2)+COUNTIFS(Total!X:X,$H$3,Total!W:W,B8,Total!AA:AA,DB!$G$5,Total!N:N,DB!$O$5,Total!M:M,DB!$G$9,Total!K:K,DB!$O$9,Total!B:B,$H$2)+COUNTIFS(Total!X:X,$H$3,Total!W:W,B8,Total!O:O,DB!$G$5,Total!AA:AA,DB!$O$5,Total!M:M,DB!$G$9,Total!K:K,DB!$O$9,Total!B:B,$H$2)+COUNTIFS(Total!X:X,$H$3,Total!W:W,B8,Total!O:O,DB!$G$5,Total!N:N,DB!$O$5,Total!AA:AA,DB!$G$9,Total!K:K,DB!$O$9,Total!B:B,$H$2)+COUNTIFS(Total!X:X,$H$3,Total!W:W,B8,Total!O:O,DB!$G$5,Total!N:N,DB!$O$5,Total!M:M,DB!$G$9,Total!AA:AA,DB!$O$9,Total!B:B,$H$2)+COUNTIFS(Total!X:X,$H$3,Total!W:W,B8,Total!O:O,DB!$G$5,Total!N:N,DB!$O$5,Total!M:M,DB!$G$9,Total!K:K,DB!$O$9,Total!AA:AA,$H$2)</f>
        <v>1</v>
      </c>
      <c r="I8" s="31">
        <f>COUNTIFS(Total!X:X,$I$3,Total!W:W,B8,Total!O:O,DB!$G$5,Total!N:N,DB!$O$5,Total!M:M,DB!$G$9,Total!K:K,DB!$O$9,Total!B:B,$H$2)+COUNTIFS(Total!X:X,$I$3,Total!W:W,B8,Total!AA:AA,DB!$G$5,Total!AA:AA,DB!$O$5,Total!AA:AA,DB!$G$9,Total!AA:AA,DB!$O$9,Total!AA:AA,$H$2)+COUNTIFS(Total!X:X,$I$3,Total!W:W,B8,Total!O:O,DB!$G$5,Total!AA:AA,DB!$O$5,Total!AA:AA,DB!$G$9,Total!AA:AA,DB!$O$9,Total!AA:AA,$H$2)+COUNTIFS(Total!X:X,$I$3,Total!W:W,B8,Total!AA:AA,DB!$G$5,Total!N:N,DB!$O$5,Total!AA:AA,DB!$G$9,Total!AA:AA,DB!$O$9,Total!AA:AA,$H$2)+COUNTIFS(Total!X:X,$I$3,Total!W:W,B8,Total!AA:AA,DB!$G$5,Total!AA:AA,DB!$O$5,Total!M:M,DB!$G$9,Total!AA:AA,DB!$O$9,Total!AA:AA,$H$2)+COUNTIFS(Total!X:X,$I$3,Total!W:W,B8,Total!AA:AA,DB!$G$5,Total!AA:AA,DB!$O$5,Total!AA:AA,DB!$G$9,Total!K:K,DB!$O$9,Total!AA:AA,$H$2)+COUNTIFS(Total!X:X,$I$3,Total!W:W,B8,Total!AA:AA,DB!$G$5,Total!AA:AA,DB!$O$5,Total!AA:AA,DB!$G$9,Total!AA:AA,DB!$O$9,Total!B:B,$H$2)+COUNTIFS(Total!X:X,$I$3,Total!W:W,B8,Total!O:O,DB!$G$5,Total!N:N,DB!$O$5,Total!M:M,DB!$G$9,Total!AA:AA,DB!$O$9,Total!AA:AA,$H$2)+COUNTIFS(Total!X:X,$I$3,Total!W:W,B8,Total!O:O,DB!$G$5,Total!N:N,DB!$O$5,Total!AA:AA,DB!$G$9,Total!K:K,DB!$O$9,Total!AA:AA,$H$2)+COUNTIFS(Total!X:X,$I$3,Total!W:W,B8,Total!O:O,DB!$G$5,Total!N:N,DB!$O$5,Total!AA:AA,DB!$G$9,Total!AA:AA,DB!$O$9,Total!B:B,$H$2)+COUNTIFS(Total!X:X,$I$3,Total!W:W,B8,Total!O:O,DB!$G$5,Total!AA:AA,DB!$O$5,Total!M:M,DB!$G$9,Total!K:K,DB!$O$9,Total!AA:AA,$H$2)+COUNTIFS(Total!X:X,$I$3,Total!W:W,B8,Total!O:O,DB!$G$5,Total!AA:AA,DB!$O$5,Total!M:M,DB!$G$9,Total!AA:AA,DB!$O$9,Total!B:B,$H$2)+COUNTIFS(Total!X:X,$I$3,Total!W:W,B8,Total!O:O,DB!$G$5,Total!AA:AA,DB!$O$5,Total!AA:AA,DB!$G$9,Total!K:K,DB!$O$9,Total!B:B,$H$2)+COUNTIFS(Total!X:X,$I$3,Total!W:W,B8,Total!AA:AA,DB!$G$5,Total!N:N,DB!$O$5,Total!M:M,DB!$G$9,Total!K:K,DB!$O$9,Total!AA:AA,$H$2)+COUNTIFS(Total!X:X,$I$3,Total!W:W,B8,Total!AA:AA,DB!$G$5,Total!N:N,DB!$O$5,Total!M:M,DB!$G$9,Total!AA:AA,DB!$O$9,Total!B:B,$H$2)+COUNTIFS(Total!X:X,$I$3,Total!W:W,B8,Total!AA:AA,DB!$G$5,Total!N:N,DB!$O$5,Total!AA:AA,DB!$G$9,Total!K:K,DB!$O$9,Total!B:B,$H$2)+COUNTIFS(Total!X:X,$I$3,Total!W:W,B8,Total!AA:AA,DB!$G$5,Total!AA:AA,DB!$O$5,Total!M:M,DB!$G$9,Total!K:K,DB!$O$9,Total!B:B,$H$2)+COUNTIFS(Total!X:X,$I$3,Total!W:W,B8,Total!O:O,DB!$G$5,Total!N:N,DB!$O$5,Total!AA:AA,DB!$G$9,Total!AA:AA,DB!$O$9,Total!AA:AA,$H$2)+COUNTIFS(Total!X:X,$I$3,Total!W:W,B8,Total!O:O,DB!$G$5,Total!AA:AA,DB!$O$5,Total!M:M,DB!$G$9,Total!AA:AA,DB!$O$9,Total!AA:AA,$H$2)+COUNTIFS(Total!X:X,$I$3,Total!W:W,B8,Total!O:O,DB!$G$5,Total!AA:AA,DB!$O$5,Total!AA:AA,DB!$G$9,Total!K:K,DB!$O$9,Total!AA:AA,$H$2)+COUNTIFS(Total!X:X,$I$3,Total!W:W,B8,Total!O:O,DB!$G$5,Total!AA:AA,DB!$O$5,Total!AA:AA,DB!$G$9,Total!AA:AA,DB!$O$9,Total!B:B,$H$2)+COUNTIFS(Total!X:X,$I$3,Total!W:W,B8,Total!AA:AA,DB!$G$5,Total!N:N,DB!$O$5,Total!M:M,DB!$G$9,Total!AA:AA,DB!$O$9,Total!AA:AA,$H$2)+COUNTIFS(Total!X:X,$I$3,Total!W:W,B8,Total!AA:AA,DB!$G$5,Total!N:N,DB!$O$5,Total!AA:AA,DB!$G$9,Total!K:K,DB!$O$9,Total!AA:AA,$H$2)+COUNTIFS(Total!X:X,$I$3,Total!W:W,B8,Total!AA:AA,DB!$G$5,Total!N:N,DB!$O$5,Total!AA:AA,DB!$G$9,Total!AA:AA,DB!$O$9,Total!B:B,$H$2)+COUNTIFS(Total!X:X,$I$3,Total!W:W,B8,Total!AA:AA,DB!$G$5,Total!AA:AA,DB!$O$5,Total!M:M,DB!$G$9,Total!K:K,DB!$O$9,Total!AA:AA,$H$2)+COUNTIFS(Total!X:X,$I$3,Total!W:W,B8,Total!AA:AA,DB!$G$5,Total!AA:AA,DB!$O$5,Total!M:M,DB!$G$9,Total!AA:AA,DB!$O$9,Total!B:B,$H$2)+COUNTIFS(Total!X:X,$I$3,Total!W:W,B8,Total!AA:AA,DB!$G$5,Total!AA:AA,DB!$O$5,Total!AA:AA,DB!$G$9,Total!K:K,DB!$O$9,Total!B:B,$H$2)+COUNTIFS(Total!X:X,$I$3,Total!W:W,B8,Total!AA:AA,DB!$G$5,Total!N:N,DB!$O$5,Total!M:M,DB!$G$9,Total!K:K,DB!$O$9,Total!B:B,$H$2)+COUNTIFS(Total!X:X,$I$3,Total!W:W,B8,Total!O:O,DB!$G$5,Total!AA:AA,DB!$O$5,Total!M:M,DB!$G$9,Total!K:K,DB!$O$9,Total!B:B,$H$2)+COUNTIFS(Total!X:X,$I$3,Total!W:W,B8,Total!O:O,DB!$G$5,Total!N:N,DB!$O$5,Total!AA:AA,DB!$G$9,Total!K:K,DB!$O$9,Total!B:B,$H$2)+COUNTIFS(Total!X:X,$I$3,Total!W:W,B8,Total!O:O,DB!$G$5,Total!N:N,DB!$O$5,Total!M:M,DB!$G$9,Total!AA:AA,DB!$O$9,Total!B:B,$H$2)+COUNTIFS(Total!X:X,$I$3,Total!W:W,B8,Total!O:O,DB!$G$5,Total!N:N,DB!$O$5,Total!M:M,DB!$G$9,Total!K:K,DB!$O$9,Total!AA:AA,$H$2)</f>
        <v>16</v>
      </c>
      <c r="J8" s="31">
        <f>COUNTIFS(Total!X:X,$J$3,Total!W:W,B8,Total!O:O,DB!$G$5,Total!N:N,DB!$O$5,Total!M:M,DB!$G$9,Total!K:K,DB!$O$9,Total!B:B,$H$2)+COUNTIFS(Total!X:X,$J$3,Total!W:W,B8,Total!AA:AA,DB!$G$5,Total!AA:AA,DB!$O$5,Total!AA:AA,DB!$G$9,Total!AA:AA,DB!$O$9,Total!AA:AA,$H$2)+COUNTIFS(Total!X:X,$J$3,Total!W:W,B8,Total!O:O,DB!$G$5,Total!AA:AA,DB!$O$5,Total!AA:AA,DB!$G$9,Total!AA:AA,DB!$O$9,Total!AA:AA,$H$2)+COUNTIFS(Total!X:X,$J$3,Total!W:W,B8,Total!AA:AA,DB!$G$5,Total!N:N,DB!$O$5,Total!AA:AA,DB!$G$9,Total!AA:AA,DB!$O$9,Total!AA:AA,$H$2)+COUNTIFS(Total!X:X,$J$3,Total!W:W,B8,Total!AA:AA,DB!$G$5,Total!AA:AA,DB!$O$5,Total!M:M,DB!$G$9,Total!AA:AA,DB!$O$9,Total!AA:AA,$H$2)+COUNTIFS(Total!X:X,$J$3,Total!W:W,B8,Total!AA:AA,DB!$G$5,Total!AA:AA,DB!$O$5,Total!AA:AA,DB!$G$9,Total!K:K,DB!$O$9,Total!AA:AA,$H$2)+COUNTIFS(Total!X:X,$J$3,Total!W:W,B8,Total!AA:AA,DB!$G$5,Total!AA:AA,DB!$O$5,Total!AA:AA,DB!$G$9,Total!AA:AA,DB!$O$9,Total!B:B,$H$2)+COUNTIFS(Total!X:X,$J$3,Total!W:W,B8,Total!O:O,DB!$G$5,Total!N:N,DB!$O$5,Total!M:M,DB!$G$9,Total!AA:AA,DB!$O$9,Total!AA:AA,$H$2)+COUNTIFS(Total!X:X,$J$3,Total!W:W,B8,Total!O:O,DB!$G$5,Total!N:N,DB!$O$5,Total!AA:AA,DB!$G$9,Total!K:K,DB!$O$9,Total!AA:AA,$H$2)+COUNTIFS(Total!X:X,$J$3,Total!W:W,B8,Total!O:O,DB!$G$5,Total!N:N,DB!$O$5,Total!AA:AA,DB!$G$9,Total!AA:AA,DB!$O$9,Total!B:B,$H$2)+COUNTIFS(Total!X:X,$J$3,Total!W:W,B8,Total!O:O,DB!$G$5,Total!AA:AA,DB!$O$5,Total!M:M,DB!$G$9,Total!K:K,DB!$O$9,Total!AA:AA,$H$2)+COUNTIFS(Total!X:X,$J$3,Total!W:W,B8,Total!O:O,DB!$G$5,Total!AA:AA,DB!$O$5,Total!M:M,DB!$G$9,Total!AA:AA,DB!$O$9,Total!B:B,$H$2)+COUNTIFS(Total!X:X,$J$3,Total!W:W,B8,Total!O:O,DB!$G$5,Total!AA:AA,DB!$O$5,Total!AA:AA,DB!$G$9,Total!K:K,DB!$O$9,Total!B:B,$H$2)+COUNTIFS(Total!X:X,$J$3,Total!W:W,B8,Total!AA:AA,DB!$G$5,Total!N:N,DB!$O$5,Total!M:M,DB!$G$9,Total!K:K,DB!$O$9,Total!AA:AA,$H$2)+COUNTIFS(Total!X:X,$J$3,Total!W:W,B8,Total!AA:AA,DB!$G$5,Total!N:N,DB!$O$5,Total!M:M,DB!$G$9,Total!AA:AA,DB!$O$9,Total!B:B,$H$2)+COUNTIFS(Total!X:X,$J$3,Total!W:W,B8,Total!AA:AA,DB!$G$5,Total!N:N,DB!$O$5,Total!AA:AA,DB!$G$9,Total!K:K,DB!$O$9,Total!B:B,$H$2)+COUNTIFS(Total!X:X,$J$3,Total!W:W,B8,Total!AA:AA,DB!$G$5,Total!AA:AA,DB!$O$5,Total!M:M,DB!$G$9,Total!K:K,DB!$O$9,Total!B:B,$H$2)+COUNTIFS(Total!X:X,$J$3,Total!W:W,B8,Total!O:O,DB!$G$5,Total!N:N,DB!$O$5,Total!AA:AA,DB!$G$9,Total!AA:AA,DB!$O$9,Total!AA:AA,$H$2)+COUNTIFS(Total!X:X,$J$3,Total!W:W,B8,Total!O:O,DB!$G$5,Total!AA:AA,DB!$O$5,Total!M:M,DB!$G$9,Total!AA:AA,DB!$O$9,Total!AA:AA,$H$2)+COUNTIFS(Total!X:X,$J$3,Total!W:W,B8,Total!O:O,DB!$G$5,Total!AA:AA,DB!$O$5,Total!AA:AA,DB!$G$9,Total!K:K,DB!$O$9,Total!AA:AA,$H$2)+COUNTIFS(Total!X:X,$J$3,Total!W:W,B8,Total!O:O,DB!$G$5,Total!AA:AA,DB!$O$5,Total!AA:AA,DB!$G$9,Total!AA:AA,DB!$O$9,Total!B:B,$H$2)+COUNTIFS(Total!X:X,$J$3,Total!W:W,B8,Total!AA:AA,DB!$G$5,Total!N:N,DB!$O$5,Total!M:M,DB!$G$9,Total!AA:AA,DB!$O$9,Total!AA:AA,$H$2)+COUNTIFS(Total!X:X,$J$3,Total!W:W,B8,Total!AA:AA,DB!$G$5,Total!N:N,DB!$O$5,Total!AA:AA,DB!$G$9,Total!K:K,DB!$O$9,Total!AA:AA,$H$2)+COUNTIFS(Total!X:X,$J$3,Total!W:W,B8,Total!AA:AA,DB!$G$5,Total!N:N,DB!$O$5,Total!AA:AA,DB!$G$9,Total!AA:AA,DB!$O$9,Total!B:B,$H$2)+COUNTIFS(Total!X:X,$J$3,Total!W:W,B8,Total!AA:AA,DB!$G$5,Total!AA:AA,DB!$O$5,Total!M:M,DB!$G$9,Total!K:K,DB!$O$9,Total!AA:AA,$H$2)+COUNTIFS(Total!X:X,$J$3,Total!W:W,B8,Total!AA:AA,DB!$G$5,Total!AA:AA,DB!$O$5,Total!M:M,DB!$G$9,Total!AA:AA,DB!$O$9,Total!B:B,$H$2)+COUNTIFS(Total!X:X,$J$3,Total!W:W,B8,Total!AA:AA,DB!$G$5,Total!AA:AA,DB!$O$5,Total!AA:AA,DB!$G$9,Total!K:K,DB!$O$9,Total!B:B,$H$2)+COUNTIFS(Total!X:X,$J$3,Total!W:W,B8,Total!AA:AA,DB!$G$5,Total!N:N,DB!$O$5,Total!M:M,DB!$G$9,Total!K:K,DB!$O$9,Total!B:B,$H$2)+COUNTIFS(Total!X:X,$J$3,Total!W:W,B8,Total!O:O,DB!$G$5,Total!AA:AA,DB!$O$5,Total!M:M,DB!$G$9,Total!K:K,DB!$O$9,Total!B:B,$H$2)+COUNTIFS(Total!X:X,$J$3,Total!W:W,B8,Total!O:O,DB!$G$5,Total!N:N,DB!$O$5,Total!AA:AA,DB!$G$9,Total!K:K,DB!$O$9,Total!B:B,$H$2)+COUNTIFS(Total!X:X,$J$3,Total!W:W,B8,Total!O:O,DB!$G$5,Total!N:N,DB!$O$5,Total!M:M,DB!$G$9,Total!AA:AA,DB!$O$9,Total!B:B,$H$2)+COUNTIFS(Total!X:X,$J$3,Total!W:W,B8,Total!O:O,DB!$G$5,Total!N:N,DB!$O$5,Total!M:M,DB!$G$9,Total!K:K,DB!$O$9,Total!AA:AA,$H$2)</f>
        <v>3</v>
      </c>
      <c r="K8" s="31">
        <f>COUNTIFS(Total!X:X,$K$3,Total!W:W,B8,Total!O:O,DB!$G$5,Total!N:N,DB!$O$5,Total!M:M,DB!$G$9,Total!K:K,DB!$O$9,Total!B:B,$H$2)+COUNTIFS(Total!X:X,$K$3,Total!W:W,B8,Total!AA:AA,DB!$G$5,Total!AA:AA,DB!$O$5,Total!AA:AA,DB!$G$9,Total!AA:AA,DB!$O$9,Total!AA:AA,$H$2)+COUNTIFS(Total!X:X,$K$3,Total!W:W,B8,Total!O:O,DB!$G$5,Total!AA:AA,DB!$O$5,Total!AA:AA,DB!$G$9,Total!AA:AA,DB!$O$9,Total!AA:AA,$H$2)+COUNTIFS(Total!X:X,$K$3,Total!W:W,B8,Total!AA:AA,DB!$G$5,Total!N:N,DB!$O$5,Total!AA:AA,DB!$G$9,Total!AA:AA,DB!$O$9,Total!AA:AA,$H$2)+COUNTIFS(Total!X:X,$K$3,Total!W:W,B8,Total!AA:AA,DB!$G$5,Total!AA:AA,DB!$O$5,Total!M:M,DB!$G$9,Total!AA:AA,DB!$O$9,Total!AA:AA,$H$2)+COUNTIFS(Total!X:X,$K$3,Total!W:W,B8,Total!AA:AA,DB!$G$5,Total!AA:AA,DB!$O$5,Total!AA:AA,DB!$G$9,Total!K:K,DB!$O$9,Total!AA:AA,$H$2)+COUNTIFS(Total!X:X,$K$3,Total!W:W,B8,Total!AA:AA,DB!$G$5,Total!AA:AA,DB!$O$5,Total!AA:AA,DB!$G$9,Total!AA:AA,DB!$O$9,Total!B:B,$H$2)+COUNTIFS(Total!X:X,$K$3,Total!W:W,B8,Total!O:O,DB!$G$5,Total!N:N,DB!$O$5,Total!M:M,DB!$G$9,Total!AA:AA,DB!$O$9,Total!AA:AA,$H$2)+COUNTIFS(Total!X:X,$K$3,Total!W:W,B8,Total!O:O,DB!$G$5,Total!N:N,DB!$O$5,Total!AA:AA,DB!$G$9,Total!K:K,DB!$O$9,Total!AA:AA,$H$2)+COUNTIFS(Total!X:X,$K$3,Total!W:W,B8,Total!O:O,DB!$G$5,Total!N:N,DB!$O$5,Total!AA:AA,DB!$G$9,Total!AA:AA,DB!$O$9,Total!B:B,$H$2)+COUNTIFS(Total!X:X,$K$3,Total!W:W,B8,Total!O:O,DB!$G$5,Total!AA:AA,DB!$O$5,Total!M:M,DB!$G$9,Total!K:K,DB!$O$9,Total!AA:AA,$H$2)+COUNTIFS(Total!X:X,$K$3,Total!W:W,B8,Total!O:O,DB!$G$5,Total!AA:AA,DB!$O$5,Total!M:M,DB!$G$9,Total!AA:AA,DB!$O$9,Total!B:B,$H$2)+COUNTIFS(Total!X:X,$K$3,Total!W:W,B8,Total!O:O,DB!$G$5,Total!AA:AA,DB!$O$5,Total!AA:AA,DB!$G$9,Total!K:K,DB!$O$9,Total!B:B,$H$2)+COUNTIFS(Total!X:X,$K$3,Total!W:W,B8,Total!AA:AA,DB!$G$5,Total!N:N,DB!$O$5,Total!M:M,DB!$G$9,Total!K:K,DB!$O$9,Total!AA:AA,$H$2)+COUNTIFS(Total!X:X,$K$3,Total!W:W,B8,Total!AA:AA,DB!$G$5,Total!N:N,DB!$O$5,Total!M:M,DB!$G$9,Total!AA:AA,DB!$O$9,Total!B:B,$H$2)+COUNTIFS(Total!X:X,$K$3,Total!W:W,B8,Total!AA:AA,DB!$G$5,Total!N:N,DB!$O$5,Total!AA:AA,DB!$G$9,Total!K:K,DB!$O$9,Total!B:B,$H$2)+COUNTIFS(Total!X:X,$K$3,Total!W:W,B8,Total!AA:AA,DB!$G$5,Total!AA:AA,DB!$O$5,Total!M:M,DB!$G$9,Total!K:K,DB!$O$9,Total!B:B,$H$2)+COUNTIFS(Total!X:X,$K$3,Total!W:W,B8,Total!O:O,DB!$G$5,Total!N:N,DB!$O$5,Total!AA:AA,DB!$G$9,Total!AA:AA,DB!$O$9,Total!AA:AA,$H$2)+COUNTIFS(Total!X:X,$K$3,Total!W:W,B8,Total!O:O,DB!$G$5,Total!AA:AA,DB!$O$5,Total!M:M,DB!$G$9,Total!AA:AA,DB!$O$9,Total!AA:AA,$H$2)+COUNTIFS(Total!X:X,$K$3,Total!W:W,B8,Total!O:O,DB!$G$5,Total!AA:AA,DB!$O$5,Total!AA:AA,DB!$G$9,Total!K:K,DB!$O$9,Total!AA:AA,$H$2)+COUNTIFS(Total!X:X,$K$3,Total!W:W,B8,Total!O:O,DB!$G$5,Total!AA:AA,DB!$O$5,Total!AA:AA,DB!$G$9,Total!AA:AA,DB!$O$9,Total!B:B,$H$2)+COUNTIFS(Total!X:X,$K$3,Total!W:W,B8,Total!AA:AA,DB!$G$5,Total!N:N,DB!$O$5,Total!M:M,DB!$G$9,Total!AA:AA,DB!$O$9,Total!AA:AA,$H$2)+COUNTIFS(Total!X:X,$K$3,Total!W:W,B8,Total!AA:AA,DB!$G$5,Total!N:N,DB!$O$5,Total!AA:AA,DB!$G$9,Total!K:K,DB!$O$9,Total!AA:AA,$H$2)+COUNTIFS(Total!X:X,$K$3,Total!W:W,B8,Total!AA:AA,DB!$G$5,Total!N:N,DB!$O$5,Total!AA:AA,DB!$G$9,Total!AA:AA,DB!$O$9,Total!B:B,$H$2)+COUNTIFS(Total!X:X,$K$3,Total!W:W,B8,Total!AA:AA,DB!$G$5,Total!AA:AA,DB!$O$5,Total!M:M,DB!$G$9,Total!K:K,DB!$O$9,Total!AA:AA,$H$2)+COUNTIFS(Total!X:X,$K$3,Total!W:W,B8,Total!AA:AA,DB!$G$5,Total!AA:AA,DB!$O$5,Total!M:M,DB!$G$9,Total!AA:AA,DB!$O$9,Total!B:B,$H$2)+COUNTIFS(Total!X:X,$K$3,Total!W:W,B8,Total!AA:AA,DB!$G$5,Total!AA:AA,DB!$O$5,Total!AA:AA,DB!$G$9,Total!K:K,DB!$O$9,Total!B:B,$H$2)+COUNTIFS(Total!X:X,$K$3,Total!W:W,B8,Total!AA:AA,DB!$G$5,Total!N:N,DB!$O$5,Total!M:M,DB!$G$9,Total!K:K,DB!$O$9,Total!B:B,$H$2)+COUNTIFS(Total!X:X,$K$3,Total!W:W,B8,Total!O:O,DB!$G$5,Total!AA:AA,DB!$O$5,Total!M:M,DB!$G$9,Total!K:K,DB!$O$9,Total!B:B,$H$2)+COUNTIFS(Total!X:X,$K$3,Total!W:W,B8,Total!O:O,DB!$G$5,Total!N:N,DB!$O$5,Total!AA:AA,DB!$G$9,Total!K:K,DB!$O$9,Total!B:B,$H$2)+COUNTIFS(Total!X:X,$K$3,Total!W:W,B8,Total!O:O,DB!$G$5,Total!N:N,DB!$O$5,Total!M:M,DB!$G$9,Total!AA:AA,DB!$O$9,Total!B:B,$H$2)+COUNTIFS(Total!X:X,$K$3,Total!W:W,B8,Total!O:O,DB!$G$5,Total!N:N,DB!$O$5,Total!M:M,DB!$G$9,Total!K:K,DB!$O$9,Total!AA:AA,$H$2)</f>
        <v>0</v>
      </c>
      <c r="L8" s="31">
        <f>COUNTIFS(Total!X:X,$L$3,Total!W:W,B8,Total!O:O,DB!$G$5,Total!N:N,DB!$O$5,Total!M:M,DB!$G$9,Total!K:K,DB!$O$9,Total!B:B,$H$2)+COUNTIFS(Total!X:X,$L$3,Total!W:W,B8,Total!AA:AA,DB!$G$5,Total!AA:AA,DB!$O$5,Total!AA:AA,DB!$G$9,Total!AA:AA,DB!$O$9,Total!AA:AA,$H$2)+COUNTIFS(Total!X:X,$L$3,Total!W:W,B8,Total!O:O,DB!$G$5,Total!AA:AA,DB!$O$5,Total!AA:AA,DB!$G$9,Total!AA:AA,DB!$O$9,Total!AA:AA,$H$2)+COUNTIFS(Total!X:X,$L$3,Total!W:W,B8,Total!AA:AA,DB!$G$5,Total!N:N,DB!$O$5,Total!AA:AA,DB!$G$9,Total!AA:AA,DB!$O$9,Total!AA:AA,$H$2)+COUNTIFS(Total!X:X,$L$3,Total!W:W,B8,Total!AA:AA,DB!$G$5,Total!AA:AA,DB!$O$5,Total!M:M,DB!$G$9,Total!AA:AA,DB!$O$9,Total!AA:AA,$H$2)+COUNTIFS(Total!X:X,$L$3,Total!W:W,B8,Total!AA:AA,DB!$G$5,Total!AA:AA,DB!$O$5,Total!AA:AA,DB!$G$9,Total!K:K,DB!$O$9,Total!AA:AA,$H$2)+COUNTIFS(Total!X:X,$L$3,Total!W:W,B8,Total!AA:AA,DB!$G$5,Total!AA:AA,DB!$O$5,Total!AA:AA,DB!$G$9,Total!AA:AA,DB!$O$9,Total!B:B,$H$2)+COUNTIFS(Total!X:X,$L$3,Total!W:W,B8,Total!O:O,DB!$G$5,Total!N:N,DB!$O$5,Total!M:M,DB!$G$9,Total!AA:AA,DB!$O$9,Total!AA:AA,$H$2)+COUNTIFS(Total!X:X,$L$3,Total!W:W,B8,Total!O:O,DB!$G$5,Total!N:N,DB!$O$5,Total!AA:AA,DB!$G$9,Total!K:K,DB!$O$9,Total!AA:AA,$H$2)+COUNTIFS(Total!X:X,$L$3,Total!W:W,B8,Total!O:O,DB!$G$5,Total!N:N,DB!$O$5,Total!AA:AA,DB!$G$9,Total!AA:AA,DB!$O$9,Total!B:B,$H$2)+COUNTIFS(Total!X:X,$L$3,Total!W:W,B8,Total!O:O,DB!$G$5,Total!AA:AA,DB!$O$5,Total!M:M,DB!$G$9,Total!K:K,DB!$O$9,Total!AA:AA,$H$2)+COUNTIFS(Total!X:X,$L$3,Total!W:W,B8,Total!O:O,DB!$G$5,Total!AA:AA,DB!$O$5,Total!M:M,DB!$G$9,Total!AA:AA,DB!$O$9,Total!B:B,$H$2)+COUNTIFS(Total!X:X,$L$3,Total!W:W,B8,Total!O:O,DB!$G$5,Total!AA:AA,DB!$O$5,Total!AA:AA,DB!$G$9,Total!K:K,DB!$O$9,Total!B:B,$H$2)+COUNTIFS(Total!X:X,$L$3,Total!W:W,B8,Total!AA:AA,DB!$G$5,Total!N:N,DB!$O$5,Total!M:M,DB!$G$9,Total!K:K,DB!$O$9,Total!AA:AA,$H$2)+COUNTIFS(Total!X:X,$L$3,Total!W:W,B8,Total!AA:AA,DB!$G$5,Total!N:N,DB!$O$5,Total!M:M,DB!$G$9,Total!AA:AA,DB!$O$9,Total!B:B,$H$2)+COUNTIFS(Total!X:X,$L$3,Total!W:W,B8,Total!AA:AA,DB!$G$5,Total!N:N,DB!$O$5,Total!AA:AA,DB!$G$9,Total!K:K,DB!$O$9,Total!B:B,$H$2)+COUNTIFS(Total!X:X,$L$3,Total!W:W,B8,Total!AA:AA,DB!$G$5,Total!AA:AA,DB!$O$5,Total!M:M,DB!$G$9,Total!K:K,DB!$O$9,Total!B:B,$H$2)+COUNTIFS(Total!X:X,$L$3,Total!W:W,B8,Total!O:O,DB!$G$5,Total!N:N,DB!$O$5,Total!AA:AA,DB!$G$9,Total!AA:AA,DB!$O$9,Total!AA:AA,$H$2)+COUNTIFS(Total!X:X,$L$3,Total!W:W,B8,Total!O:O,DB!$G$5,Total!AA:AA,DB!$O$5,Total!M:M,DB!$G$9,Total!AA:AA,DB!$O$9,Total!AA:AA,$H$2)+COUNTIFS(Total!X:X,$L$3,Total!W:W,B8,Total!O:O,DB!$G$5,Total!AA:AA,DB!$O$5,Total!AA:AA,DB!$G$9,Total!K:K,DB!$O$9,Total!AA:AA,$H$2)+COUNTIFS(Total!X:X,$L$3,Total!W:W,B8,Total!O:O,DB!$G$5,Total!AA:AA,DB!$O$5,Total!AA:AA,DB!$G$9,Total!AA:AA,DB!$O$9,Total!B:B,$H$2)+COUNTIFS(Total!X:X,$L$3,Total!W:W,B8,Total!AA:AA,DB!$G$5,Total!N:N,DB!$O$5,Total!M:M,DB!$G$9,Total!AA:AA,DB!$O$9,Total!AA:AA,$H$2)+COUNTIFS(Total!X:X,$L$3,Total!W:W,B8,Total!AA:AA,DB!$G$5,Total!N:N,DB!$O$5,Total!AA:AA,DB!$G$9,Total!K:K,DB!$O$9,Total!AA:AA,$H$2)+COUNTIFS(Total!X:X,$L$3,Total!W:W,B8,Total!AA:AA,DB!$G$5,Total!N:N,DB!$O$5,Total!AA:AA,DB!$G$9,Total!AA:AA,DB!$O$9,Total!B:B,$H$2)+COUNTIFS(Total!X:X,$L$3,Total!W:W,B8,Total!AA:AA,DB!$G$5,Total!AA:AA,DB!$O$5,Total!M:M,DB!$G$9,Total!K:K,DB!$O$9,Total!AA:AA,$H$2)+COUNTIFS(Total!X:X,$L$3,Total!W:W,B8,Total!AA:AA,DB!$G$5,Total!AA:AA,DB!$O$5,Total!M:M,DB!$G$9,Total!AA:AA,DB!$O$9,Total!B:B,$H$2)+COUNTIFS(Total!X:X,$L$3,Total!W:W,B8,Total!AA:AA,DB!$G$5,Total!AA:AA,DB!$O$5,Total!AA:AA,DB!$G$9,Total!K:K,DB!$O$9,Total!B:B,$H$2)+COUNTIFS(Total!X:X,$L$3,Total!W:W,B8,Total!AA:AA,DB!$G$5,Total!N:N,DB!$O$5,Total!M:M,DB!$G$9,Total!K:K,DB!$O$9,Total!B:B,$H$2)+COUNTIFS(Total!X:X,$L$3,Total!W:W,B8,Total!O:O,DB!$G$5,Total!AA:AA,DB!$O$5,Total!M:M,DB!$G$9,Total!K:K,DB!$O$9,Total!B:B,$H$2)+COUNTIFS(Total!X:X,$L$3,Total!W:W,B8,Total!O:O,DB!$G$5,Total!N:N,DB!$O$5,Total!AA:AA,DB!$G$9,Total!K:K,DB!$O$9,Total!B:B,$H$2)+COUNTIFS(Total!X:X,$L$3,Total!W:W,B8,Total!O:O,DB!$G$5,Total!N:N,DB!$O$5,Total!M:M,DB!$G$9,Total!AA:AA,DB!$O$9,Total!B:B,$H$2)+COUNTIFS(Total!X:X,$L$3,Total!W:W,B8,Total!O:O,DB!$G$5,Total!N:N,DB!$O$5,Total!M:M,DB!$G$9,Total!K:K,DB!$O$9,Total!AA:AA,$H$2)</f>
        <v>0</v>
      </c>
      <c r="M8" s="31">
        <f>COUNTIFS(Total!X:X,$M$3,Total!W:W,B8,Total!O:O,DB!$G$5,Total!N:N,DB!$O$5,Total!M:M,DB!$G$9,Total!K:K,DB!$O$9,Total!B:B,$H$2)+COUNTIFS(Total!X:X,$M$3,Total!W:W,B8,Total!AA:AA,DB!$G$5,Total!AA:AA,DB!$O$5,Total!AA:AA,DB!$G$9,Total!AA:AA,DB!$O$9,Total!AA:AA,$H$2)+COUNTIFS(Total!X:X,$M$3,Total!W:W,B8,Total!O:O,DB!$G$5,Total!AA:AA,DB!$O$5,Total!AA:AA,DB!$G$9,Total!AA:AA,DB!$O$9,Total!AA:AA,$H$2)+COUNTIFS(Total!X:X,$M$3,Total!W:W,B8,Total!AA:AA,DB!$G$5,Total!N:N,DB!$O$5,Total!AA:AA,DB!$G$9,Total!AA:AA,DB!$O$9,Total!AA:AA,$H$2)+COUNTIFS(Total!X:X,$M$3,Total!W:W,B8,Total!AA:AA,DB!$G$5,Total!AA:AA,DB!$O$5,Total!M:M,DB!$G$9,Total!AA:AA,DB!$O$9,Total!AA:AA,$H$2)+COUNTIFS(Total!X:X,$M$3,Total!W:W,B8,Total!AA:AA,DB!$G$5,Total!AA:AA,DB!$O$5,Total!AA:AA,DB!$G$9,Total!K:K,DB!$O$9,Total!AA:AA,$H$2)+COUNTIFS(Total!X:X,$M$3,Total!W:W,B8,Total!AA:AA,DB!$G$5,Total!AA:AA,DB!$O$5,Total!AA:AA,DB!$G$9,Total!AA:AA,DB!$O$9,Total!B:B,$H$2)+COUNTIFS(Total!X:X,$M$3,Total!W:W,B8,Total!O:O,DB!$G$5,Total!N:N,DB!$O$5,Total!M:M,DB!$G$9,Total!AA:AA,DB!$O$9,Total!AA:AA,$H$2)+COUNTIFS(Total!X:X,$M$3,Total!W:W,B8,Total!O:O,DB!$G$5,Total!N:N,DB!$O$5,Total!AA:AA,DB!$G$9,Total!K:K,DB!$O$9,Total!AA:AA,$H$2)+COUNTIFS(Total!X:X,$M$3,Total!W:W,B8,Total!O:O,DB!$G$5,Total!N:N,DB!$O$5,Total!AA:AA,DB!$G$9,Total!AA:AA,DB!$O$9,Total!B:B,$H$2)+COUNTIFS(Total!X:X,$M$3,Total!W:W,B8,Total!O:O,DB!$G$5,Total!AA:AA,DB!$O$5,Total!M:M,DB!$G$9,Total!K:K,DB!$O$9,Total!AA:AA,$H$2)+COUNTIFS(Total!X:X,$M$3,Total!W:W,B8,Total!O:O,DB!$G$5,Total!AA:AA,DB!$O$5,Total!M:M,DB!$G$9,Total!AA:AA,DB!$O$9,Total!B:B,$H$2)+COUNTIFS(Total!X:X,$M$3,Total!W:W,B8,Total!O:O,DB!$G$5,Total!AA:AA,DB!$O$5,Total!AA:AA,DB!$G$9,Total!K:K,DB!$O$9,Total!B:B,$H$2)+COUNTIFS(Total!X:X,$M$3,Total!W:W,B8,Total!AA:AA,DB!$G$5,Total!N:N,DB!$O$5,Total!M:M,DB!$G$9,Total!K:K,DB!$O$9,Total!AA:AA,$H$2)+COUNTIFS(Total!X:X,$M$3,Total!W:W,B8,Total!AA:AA,DB!$G$5,Total!N:N,DB!$O$5,Total!M:M,DB!$G$9,Total!AA:AA,DB!$O$9,Total!B:B,$H$2)+COUNTIFS(Total!X:X,$M$3,Total!W:W,B8,Total!AA:AA,DB!$G$5,Total!N:N,DB!$O$5,Total!AA:AA,DB!$G$9,Total!K:K,DB!$O$9,Total!B:B,$H$2)+COUNTIFS(Total!X:X,$M$3,Total!W:W,B8,Total!AA:AA,DB!$G$5,Total!AA:AA,DB!$O$5,Total!M:M,DB!$G$9,Total!K:K,DB!$O$9,Total!B:B,$H$2)+COUNTIFS(Total!X:X,$M$3,Total!W:W,B8,Total!O:O,DB!$G$5,Total!N:N,DB!$O$5,Total!AA:AA,DB!$G$9,Total!AA:AA,DB!$O$9,Total!AA:AA,$H$2)+COUNTIFS(Total!X:X,$M$3,Total!W:W,B8,Total!O:O,DB!$G$5,Total!AA:AA,DB!$O$5,Total!M:M,DB!$G$9,Total!AA:AA,DB!$O$9,Total!AA:AA,$H$2)+COUNTIFS(Total!X:X,$M$3,Total!W:W,B8,Total!O:O,DB!$G$5,Total!AA:AA,DB!$O$5,Total!AA:AA,DB!$G$9,Total!K:K,DB!$O$9,Total!AA:AA,$H$2)+COUNTIFS(Total!X:X,$M$3,Total!W:W,B8,Total!O:O,DB!$G$5,Total!AA:AA,DB!$O$5,Total!AA:AA,DB!$G$9,Total!AA:AA,DB!$O$9,Total!B:B,$H$2)+COUNTIFS(Total!X:X,$M$3,Total!W:W,B8,Total!AA:AA,DB!$G$5,Total!N:N,DB!$O$5,Total!M:M,DB!$G$9,Total!AA:AA,DB!$O$9,Total!AA:AA,$H$2)+COUNTIFS(Total!X:X,$M$3,Total!W:W,B8,Total!AA:AA,DB!$G$5,Total!N:N,DB!$O$5,Total!AA:AA,DB!$G$9,Total!K:K,DB!$O$9,Total!AA:AA,$H$2)+COUNTIFS(Total!X:X,$M$3,Total!W:W,B8,Total!AA:AA,DB!$G$5,Total!N:N,DB!$O$5,Total!AA:AA,DB!$G$9,Total!AA:AA,DB!$O$9,Total!B:B,$H$2)+COUNTIFS(Total!X:X,$M$3,Total!W:W,B8,Total!AA:AA,DB!$G$5,Total!AA:AA,DB!$O$5,Total!M:M,DB!$G$9,Total!K:K,DB!$O$9,Total!AA:AA,$H$2)+COUNTIFS(Total!X:X,$M$3,Total!W:W,B8,Total!AA:AA,DB!$G$5,Total!AA:AA,DB!$O$5,Total!M:M,DB!$G$9,Total!AA:AA,DB!$O$9,Total!B:B,$H$2)+COUNTIFS(Total!X:X,$M$3,Total!W:W,B8,Total!AA:AA,DB!$G$5,Total!AA:AA,DB!$O$5,Total!AA:AA,DB!$G$9,Total!K:K,DB!$O$9,Total!B:B,$H$2)+COUNTIFS(Total!X:X,$M$3,Total!W:W,B8,Total!AA:AA,DB!$G$5,Total!N:N,DB!$O$5,Total!M:M,DB!$G$9,Total!K:K,DB!$O$9,Total!B:B,$H$2)+COUNTIFS(Total!X:X,$M$3,Total!W:W,B8,Total!O:O,DB!$G$5,Total!AA:AA,DB!$O$5,Total!M:M,DB!$G$9,Total!K:K,DB!$O$9,Total!B:B,$H$2)+COUNTIFS(Total!X:X,$M$3,Total!W:W,B8,Total!O:O,DB!$G$5,Total!N:N,DB!$O$5,Total!AA:AA,DB!$G$9,Total!K:K,DB!$O$9,Total!B:B,$H$2)+COUNTIFS(Total!X:X,$M$3,Total!W:W,B8,Total!O:O,DB!$G$5,Total!N:N,DB!$O$5,Total!M:M,DB!$G$9,Total!AA:AA,DB!$O$9,Total!B:B,$H$2)+COUNTIFS(Total!X:X,$M$3,Total!W:W,B8,Total!O:O,DB!$G$5,Total!N:N,DB!$O$5,Total!M:M,DB!$G$9,Total!K:K,DB!$O$9,Total!AA:AA,$H$2)</f>
        <v>2</v>
      </c>
      <c r="N8" s="31">
        <f>COUNTIFS(Total!X:X,$N$3,Total!W:W,B8,Total!O:O,DB!$G$5,Total!N:N,DB!$O$5,Total!M:M,DB!$G$9,Total!K:K,DB!$O$9,Total!B:B,$H$2)+COUNTIFS(Total!X:X,$N$3,Total!W:W,B8,Total!AA:AA,DB!$G$5,Total!AA:AA,DB!$O$5,Total!AA:AA,DB!$G$9,Total!AA:AA,DB!$O$9,Total!AA:AA,$H$2)+COUNTIFS(Total!X:X,$N$3,Total!W:W,B8,Total!O:O,DB!$G$5,Total!AA:AA,DB!$O$5,Total!AA:AA,DB!$G$9,Total!AA:AA,DB!$O$9,Total!AA:AA,$H$2)+COUNTIFS(Total!X:X,$N$3,Total!W:W,B8,Total!AA:AA,DB!$G$5,Total!N:N,DB!$O$5,Total!AA:AA,DB!$G$9,Total!AA:AA,DB!$O$9,Total!AA:AA,$H$2)+COUNTIFS(Total!X:X,$N$3,Total!W:W,B8,Total!AA:AA,DB!$G$5,Total!AA:AA,DB!$O$5,Total!M:M,DB!$G$9,Total!AA:AA,DB!$O$9,Total!AA:AA,$H$2)+COUNTIFS(Total!X:X,$N$3,Total!W:W,B8,Total!AA:AA,DB!$G$5,Total!AA:AA,DB!$O$5,Total!AA:AA,DB!$G$9,Total!K:K,DB!$O$9,Total!AA:AA,$H$2)+COUNTIFS(Total!X:X,$N$3,Total!W:W,B8,Total!AA:AA,DB!$G$5,Total!AA:AA,DB!$O$5,Total!AA:AA,DB!$G$9,Total!AA:AA,DB!$O$9,Total!B:B,$H$2)+COUNTIFS(Total!X:X,$N$3,Total!W:W,B8,Total!O:O,DB!$G$5,Total!N:N,DB!$O$5,Total!M:M,DB!$G$9,Total!AA:AA,DB!$O$9,Total!AA:AA,$H$2)+COUNTIFS(Total!X:X,$N$3,Total!W:W,B8,Total!O:O,DB!$G$5,Total!N:N,DB!$O$5,Total!AA:AA,DB!$G$9,Total!K:K,DB!$O$9,Total!AA:AA,$H$2)+COUNTIFS(Total!X:X,$N$3,Total!W:W,B8,Total!O:O,DB!$G$5,Total!N:N,DB!$O$5,Total!AA:AA,DB!$G$9,Total!AA:AA,DB!$O$9,Total!B:B,$H$2)+COUNTIFS(Total!X:X,$N$3,Total!W:W,B8,Total!O:O,DB!$G$5,Total!AA:AA,DB!$O$5,Total!M:M,DB!$G$9,Total!K:K,DB!$O$9,Total!AA:AA,$H$2)+COUNTIFS(Total!X:X,$N$3,Total!W:W,B8,Total!O:O,DB!$G$5,Total!AA:AA,DB!$O$5,Total!M:M,DB!$G$9,Total!AA:AA,DB!$O$9,Total!B:B,$H$2)+COUNTIFS(Total!X:X,$N$3,Total!W:W,B8,Total!O:O,DB!$G$5,Total!AA:AA,DB!$O$5,Total!AA:AA,DB!$G$9,Total!K:K,DB!$O$9,Total!B:B,$H$2)+COUNTIFS(Total!X:X,$N$3,Total!W:W,B8,Total!AA:AA,DB!$G$5,Total!N:N,DB!$O$5,Total!M:M,DB!$G$9,Total!K:K,DB!$O$9,Total!AA:AA,$H$2)+COUNTIFS(Total!X:X,$N$3,Total!W:W,B8,Total!AA:AA,DB!$G$5,Total!N:N,DB!$O$5,Total!M:M,DB!$G$9,Total!AA:AA,DB!$O$9,Total!B:B,$H$2)+COUNTIFS(Total!X:X,$N$3,Total!W:W,B8,Total!AA:AA,DB!$G$5,Total!N:N,DB!$O$5,Total!AA:AA,DB!$G$9,Total!K:K,DB!$O$9,Total!B:B,$H$2)+COUNTIFS(Total!X:X,$N$3,Total!W:W,B8,Total!AA:AA,DB!$G$5,Total!AA:AA,DB!$O$5,Total!M:M,DB!$G$9,Total!K:K,DB!$O$9,Total!B:B,$H$2)+COUNTIFS(Total!X:X,$N$3,Total!W:W,B8,Total!O:O,DB!$G$5,Total!N:N,DB!$O$5,Total!AA:AA,DB!$G$9,Total!AA:AA,DB!$O$9,Total!AA:AA,$H$2)+COUNTIFS(Total!X:X,$N$3,Total!W:W,B8,Total!O:O,DB!$G$5,Total!AA:AA,DB!$O$5,Total!M:M,DB!$G$9,Total!AA:AA,DB!$O$9,Total!AA:AA,$H$2)+COUNTIFS(Total!X:X,$N$3,Total!W:W,B8,Total!O:O,DB!$G$5,Total!AA:AA,DB!$O$5,Total!AA:AA,DB!$G$9,Total!K:K,DB!$O$9,Total!AA:AA,$H$2)+COUNTIFS(Total!X:X,$N$3,Total!W:W,B8,Total!O:O,DB!$G$5,Total!AA:AA,DB!$O$5,Total!AA:AA,DB!$G$9,Total!AA:AA,DB!$O$9,Total!B:B,$H$2)+COUNTIFS(Total!X:X,$N$3,Total!W:W,B8,Total!AA:AA,DB!$G$5,Total!N:N,DB!$O$5,Total!M:M,DB!$G$9,Total!AA:AA,DB!$O$9,Total!AA:AA,$H$2)+COUNTIFS(Total!X:X,$N$3,Total!W:W,B8,Total!AA:AA,DB!$G$5,Total!N:N,DB!$O$5,Total!AA:AA,DB!$G$9,Total!K:K,DB!$O$9,Total!AA:AA,$H$2)+COUNTIFS(Total!X:X,$N$3,Total!W:W,B8,Total!AA:AA,DB!$G$5,Total!N:N,DB!$O$5,Total!AA:AA,DB!$G$9,Total!AA:AA,DB!$O$9,Total!B:B,$H$2)+COUNTIFS(Total!X:X,$N$3,Total!W:W,B8,Total!AA:AA,DB!$G$5,Total!AA:AA,DB!$O$5,Total!M:M,DB!$G$9,Total!K:K,DB!$O$9,Total!AA:AA,$H$2)+COUNTIFS(Total!X:X,$N$3,Total!W:W,B8,Total!AA:AA,DB!$G$5,Total!AA:AA,DB!$O$5,Total!M:M,DB!$G$9,Total!AA:AA,DB!$O$9,Total!B:B,$H$2)+COUNTIFS(Total!X:X,$N$3,Total!W:W,B8,Total!AA:AA,DB!$G$5,Total!AA:AA,DB!$O$5,Total!AA:AA,DB!$G$9,Total!K:K,DB!$O$9,Total!B:B,$H$2)+COUNTIFS(Total!X:X,$N$3,Total!W:W,B8,Total!AA:AA,DB!$G$5,Total!N:N,DB!$O$5,Total!M:M,DB!$G$9,Total!K:K,DB!$O$9,Total!B:B,$H$2)+COUNTIFS(Total!X:X,$N$3,Total!W:W,B8,Total!O:O,DB!$G$5,Total!AA:AA,DB!$O$5,Total!M:M,DB!$G$9,Total!K:K,DB!$O$9,Total!B:B,$H$2)+COUNTIFS(Total!X:X,$N$3,Total!W:W,B8,Total!O:O,DB!$G$5,Total!N:N,DB!$O$5,Total!AA:AA,DB!$G$9,Total!K:K,DB!$O$9,Total!B:B,$H$2)+COUNTIFS(Total!X:X,$N$3,Total!W:W,B8,Total!O:O,DB!$G$5,Total!N:N,DB!$O$5,Total!M:M,DB!$G$9,Total!AA:AA,DB!$O$9,Total!B:B,$H$2)+COUNTIFS(Total!X:X,$N$3,Total!W:W,B8,Total!O:O,DB!$G$5,Total!N:N,DB!$O$5,Total!M:M,DB!$G$9,Total!K:K,DB!$O$9,Total!AA:AA,$H$2)</f>
        <v>0</v>
      </c>
      <c r="O8" s="31">
        <f>COUNTIFS(Total!X:X,$O$3,Total!W:W,B8,Total!O:O,DB!$G$5,Total!N:N,DB!$O$5,Total!M:M,DB!$G$9,Total!K:K,DB!$O$9,Total!B:B,$H$2)+COUNTIFS(Total!X:X,$O$3,Total!W:W,B8,Total!AA:AA,DB!$G$5,Total!AA:AA,DB!$O$5,Total!AA:AA,DB!$G$9,Total!AA:AA,DB!$O$9,Total!AA:AA,$H$2)+COUNTIFS(Total!X:X,$O$3,Total!W:W,B8,Total!O:O,DB!$G$5,Total!AA:AA,DB!$O$5,Total!AA:AA,DB!$G$9,Total!AA:AA,DB!$O$9,Total!AA:AA,$H$2)+COUNTIFS(Total!X:X,$O$3,Total!W:W,B8,Total!AA:AA,DB!$G$5,Total!N:N,DB!$O$5,Total!AA:AA,DB!$G$9,Total!AA:AA,DB!$O$9,Total!AA:AA,$H$2)+COUNTIFS(Total!X:X,$O$3,Total!W:W,B8,Total!AA:AA,DB!$G$5,Total!AA:AA,DB!$O$5,Total!M:M,DB!$G$9,Total!AA:AA,DB!$O$9,Total!AA:AA,$H$2)+COUNTIFS(Total!X:X,$O$3,Total!W:W,B8,Total!AA:AA,DB!$G$5,Total!AA:AA,DB!$O$5,Total!AA:AA,DB!$G$9,Total!K:K,DB!$O$9,Total!AA:AA,$H$2)+COUNTIFS(Total!X:X,$O$3,Total!W:W,B8,Total!AA:AA,DB!$G$5,Total!AA:AA,DB!$O$5,Total!AA:AA,DB!$G$9,Total!AA:AA,DB!$O$9,Total!B:B,$H$2)+COUNTIFS(Total!X:X,$O$3,Total!W:W,B8,Total!O:O,DB!$G$5,Total!N:N,DB!$O$5,Total!M:M,DB!$G$9,Total!AA:AA,DB!$O$9,Total!AA:AA,$H$2)+COUNTIFS(Total!X:X,$O$3,Total!W:W,B8,Total!O:O,DB!$G$5,Total!N:N,DB!$O$5,Total!AA:AA,DB!$G$9,Total!K:K,DB!$O$9,Total!AA:AA,$H$2)+COUNTIFS(Total!X:X,$O$3,Total!W:W,B8,Total!O:O,DB!$G$5,Total!N:N,DB!$O$5,Total!AA:AA,DB!$G$9,Total!AA:AA,DB!$O$9,Total!B:B,$H$2)+COUNTIFS(Total!X:X,$O$3,Total!W:W,B8,Total!O:O,DB!$G$5,Total!AA:AA,DB!$O$5,Total!M:M,DB!$G$9,Total!K:K,DB!$O$9,Total!AA:AA,$H$2)+COUNTIFS(Total!X:X,$O$3,Total!W:W,B8,Total!O:O,DB!$G$5,Total!AA:AA,DB!$O$5,Total!M:M,DB!$G$9,Total!AA:AA,DB!$O$9,Total!B:B,$H$2)+COUNTIFS(Total!X:X,$O$3,Total!W:W,B8,Total!O:O,DB!$G$5,Total!AA:AA,DB!$O$5,Total!AA:AA,DB!$G$9,Total!K:K,DB!$O$9,Total!B:B,$H$2)+COUNTIFS(Total!X:X,$O$3,Total!W:W,B8,Total!AA:AA,DB!$G$5,Total!N:N,DB!$O$5,Total!M:M,DB!$G$9,Total!K:K,DB!$O$9,Total!AA:AA,$H$2)+COUNTIFS(Total!X:X,$O$3,Total!W:W,B8,Total!AA:AA,DB!$G$5,Total!N:N,DB!$O$5,Total!M:M,DB!$G$9,Total!AA:AA,DB!$O$9,Total!B:B,$H$2)+COUNTIFS(Total!X:X,$O$3,Total!W:W,B8,Total!AA:AA,DB!$G$5,Total!N:N,DB!$O$5,Total!AA:AA,DB!$G$9,Total!K:K,DB!$O$9,Total!B:B,$H$2)+COUNTIFS(Total!X:X,$O$3,Total!W:W,B8,Total!AA:AA,DB!$G$5,Total!AA:AA,DB!$O$5,Total!M:M,DB!$G$9,Total!K:K,DB!$O$9,Total!B:B,$H$2)+COUNTIFS(Total!X:X,$O$3,Total!W:W,B8,Total!O:O,DB!$G$5,Total!N:N,DB!$O$5,Total!AA:AA,DB!$G$9,Total!AA:AA,DB!$O$9,Total!AA:AA,$H$2)+COUNTIFS(Total!X:X,$O$3,Total!W:W,B8,Total!O:O,DB!$G$5,Total!AA:AA,DB!$O$5,Total!M:M,DB!$G$9,Total!AA:AA,DB!$O$9,Total!AA:AA,$H$2)+COUNTIFS(Total!X:X,$O$3,Total!W:W,B8,Total!O:O,DB!$G$5,Total!AA:AA,DB!$O$5,Total!AA:AA,DB!$G$9,Total!K:K,DB!$O$9,Total!AA:AA,$H$2)+COUNTIFS(Total!X:X,$O$3,Total!W:W,B8,Total!O:O,DB!$G$5,Total!AA:AA,DB!$O$5,Total!AA:AA,DB!$G$9,Total!AA:AA,DB!$O$9,Total!B:B,$H$2)+COUNTIFS(Total!X:X,$O$3,Total!W:W,B8,Total!AA:AA,DB!$G$5,Total!N:N,DB!$O$5,Total!M:M,DB!$G$9,Total!AA:AA,DB!$O$9,Total!AA:AA,$H$2)+COUNTIFS(Total!X:X,$O$3,Total!W:W,B8,Total!AA:AA,DB!$G$5,Total!N:N,DB!$O$5,Total!AA:AA,DB!$G$9,Total!K:K,DB!$O$9,Total!AA:AA,$H$2)+COUNTIFS(Total!X:X,$O$3,Total!W:W,B8,Total!AA:AA,DB!$G$5,Total!N:N,DB!$O$5,Total!AA:AA,DB!$G$9,Total!AA:AA,DB!$O$9,Total!B:B,$H$2)+COUNTIFS(Total!X:X,$O$3,Total!W:W,B8,Total!AA:AA,DB!$G$5,Total!AA:AA,DB!$O$5,Total!M:M,DB!$G$9,Total!K:K,DB!$O$9,Total!AA:AA,$H$2)+COUNTIFS(Total!X:X,$O$3,Total!W:W,B8,Total!AA:AA,DB!$G$5,Total!AA:AA,DB!$O$5,Total!M:M,DB!$G$9,Total!AA:AA,DB!$O$9,Total!B:B,$H$2)+COUNTIFS(Total!X:X,$O$3,Total!W:W,B8,Total!AA:AA,DB!$G$5,Total!AA:AA,DB!$O$5,Total!AA:AA,DB!$G$9,Total!K:K,DB!$O$9,Total!B:B,$H$2)+COUNTIFS(Total!X:X,$O$3,Total!W:W,B8,Total!AA:AA,DB!$G$5,Total!N:N,DB!$O$5,Total!M:M,DB!$G$9,Total!K:K,DB!$O$9,Total!B:B,$H$2)+COUNTIFS(Total!X:X,$O$3,Total!W:W,B8,Total!O:O,DB!$G$5,Total!AA:AA,DB!$O$5,Total!M:M,DB!$G$9,Total!K:K,DB!$O$9,Total!B:B,$H$2)+COUNTIFS(Total!X:X,$O$3,Total!W:W,B8,Total!O:O,DB!$G$5,Total!N:N,DB!$O$5,Total!AA:AA,DB!$G$9,Total!K:K,DB!$O$9,Total!B:B,$H$2)+COUNTIFS(Total!X:X,$O$3,Total!W:W,B8,Total!O:O,DB!$G$5,Total!N:N,DB!$O$5,Total!M:M,DB!$G$9,Total!AA:AA,DB!$O$9,Total!B:B,$H$2)+COUNTIFS(Total!X:X,$O$3,Total!W:W,B8,Total!O:O,DB!$G$5,Total!N:N,DB!$O$5,Total!M:M,DB!$G$9,Total!K:K,DB!$O$9,Total!AA:AA,$H$2)</f>
        <v>0</v>
      </c>
      <c r="P8" s="31">
        <f>COUNTIFS(Total!X:X,$P$3,Total!W:W,B8,Total!O:O,DB!$G$5,Total!N:N,DB!$O$5,Total!M:M,DB!$G$9,Total!K:K,DB!$O$9,Total!B:B,$H$2)+COUNTIFS(Total!X:X,$P$3,Total!W:W,B8,Total!AA:AA,DB!$G$5,Total!AA:AA,DB!$O$5,Total!AA:AA,DB!$G$9,Total!AA:AA,DB!$O$9,Total!AA:AA,$H$2)+COUNTIFS(Total!X:X,$P$3,Total!W:W,B8,Total!O:O,DB!$G$5,Total!AA:AA,DB!$O$5,Total!AA:AA,DB!$G$9,Total!AA:AA,DB!$O$9,Total!AA:AA,$H$2)+COUNTIFS(Total!X:X,$P$3,Total!W:W,B8,Total!AA:AA,DB!$G$5,Total!N:N,DB!$O$5,Total!AA:AA,DB!$G$9,Total!AA:AA,DB!$O$9,Total!AA:AA,$H$2)+COUNTIFS(Total!X:X,$P$3,Total!W:W,B8,Total!AA:AA,DB!$G$5,Total!AA:AA,DB!$O$5,Total!M:M,DB!$G$9,Total!AA:AA,DB!$O$9,Total!AA:AA,$H$2)+COUNTIFS(Total!X:X,$P$3,Total!W:W,B8,Total!AA:AA,DB!$G$5,Total!AA:AA,DB!$O$5,Total!AA:AA,DB!$G$9,Total!K:K,DB!$O$9,Total!AA:AA,$H$2)+COUNTIFS(Total!X:X,$P$3,Total!W:W,B8,Total!AA:AA,DB!$G$5,Total!AA:AA,DB!$O$5,Total!AA:AA,DB!$G$9,Total!AA:AA,DB!$O$9,Total!B:B,$H$2)+COUNTIFS(Total!X:X,$P$3,Total!W:W,B8,Total!O:O,DB!$G$5,Total!N:N,DB!$O$5,Total!M:M,DB!$G$9,Total!AA:AA,DB!$O$9,Total!AA:AA,$H$2)+COUNTIFS(Total!X:X,$P$3,Total!W:W,B8,Total!O:O,DB!$G$5,Total!N:N,DB!$O$5,Total!AA:AA,DB!$G$9,Total!K:K,DB!$O$9,Total!AA:AA,$H$2)+COUNTIFS(Total!X:X,$P$3,Total!W:W,B8,Total!O:O,DB!$G$5,Total!N:N,DB!$O$5,Total!AA:AA,DB!$G$9,Total!AA:AA,DB!$O$9,Total!B:B,$H$2)+COUNTIFS(Total!X:X,$P$3,Total!W:W,B8,Total!O:O,DB!$G$5,Total!AA:AA,DB!$O$5,Total!M:M,DB!$G$9,Total!K:K,DB!$O$9,Total!AA:AA,$H$2)+COUNTIFS(Total!X:X,$P$3,Total!W:W,B8,Total!O:O,DB!$G$5,Total!AA:AA,DB!$O$5,Total!M:M,DB!$G$9,Total!AA:AA,DB!$O$9,Total!B:B,$H$2)+COUNTIFS(Total!X:X,$P$3,Total!W:W,B8,Total!O:O,DB!$G$5,Total!AA:AA,DB!$O$5,Total!AA:AA,DB!$G$9,Total!K:K,DB!$O$9,Total!B:B,$H$2)+COUNTIFS(Total!X:X,$P$3,Total!W:W,B8,Total!AA:AA,DB!$G$5,Total!N:N,DB!$O$5,Total!M:M,DB!$G$9,Total!K:K,DB!$O$9,Total!AA:AA,$H$2)+COUNTIFS(Total!X:X,$P$3,Total!W:W,B8,Total!AA:AA,DB!$G$5,Total!N:N,DB!$O$5,Total!M:M,DB!$G$9,Total!AA:AA,DB!$O$9,Total!B:B,$H$2)+COUNTIFS(Total!X:X,$P$3,Total!W:W,B8,Total!AA:AA,DB!$G$5,Total!N:N,DB!$O$5,Total!AA:AA,DB!$G$9,Total!K:K,DB!$O$9,Total!B:B,$H$2)+COUNTIFS(Total!X:X,$P$3,Total!W:W,B8,Total!AA:AA,DB!$G$5,Total!AA:AA,DB!$O$5,Total!M:M,DB!$G$9,Total!K:K,DB!$O$9,Total!B:B,$H$2)+COUNTIFS(Total!X:X,$P$3,Total!W:W,B8,Total!O:O,DB!$G$5,Total!N:N,DB!$O$5,Total!AA:AA,DB!$G$9,Total!AA:AA,DB!$O$9,Total!AA:AA,$H$2)+COUNTIFS(Total!X:X,$P$3,Total!W:W,B8,Total!O:O,DB!$G$5,Total!AA:AA,DB!$O$5,Total!M:M,DB!$G$9,Total!AA:AA,DB!$O$9,Total!AA:AA,$H$2)+COUNTIFS(Total!X:X,$P$3,Total!W:W,B8,Total!O:O,DB!$G$5,Total!AA:AA,DB!$O$5,Total!AA:AA,DB!$G$9,Total!K:K,DB!$O$9,Total!AA:AA,$H$2)+COUNTIFS(Total!X:X,$P$3,Total!W:W,B8,Total!O:O,DB!$G$5,Total!AA:AA,DB!$O$5,Total!AA:AA,DB!$G$9,Total!AA:AA,DB!$O$9,Total!B:B,$H$2)+COUNTIFS(Total!X:X,$P$3,Total!W:W,B8,Total!AA:AA,DB!$G$5,Total!N:N,DB!$O$5,Total!M:M,DB!$G$9,Total!AA:AA,DB!$O$9,Total!AA:AA,$H$2)+COUNTIFS(Total!X:X,$P$3,Total!W:W,B8,Total!AA:AA,DB!$G$5,Total!N:N,DB!$O$5,Total!AA:AA,DB!$G$9,Total!K:K,DB!$O$9,Total!AA:AA,$H$2)+COUNTIFS(Total!X:X,$P$3,Total!W:W,B8,Total!AA:AA,DB!$G$5,Total!N:N,DB!$O$5,Total!AA:AA,DB!$G$9,Total!AA:AA,DB!$O$9,Total!B:B,$H$2)+COUNTIFS(Total!X:X,$P$3,Total!W:W,B8,Total!AA:AA,DB!$G$5,Total!AA:AA,DB!$O$5,Total!M:M,DB!$G$9,Total!K:K,DB!$O$9,Total!AA:AA,$H$2)+COUNTIFS(Total!X:X,$P$3,Total!W:W,B8,Total!AA:AA,DB!$G$5,Total!AA:AA,DB!$O$5,Total!M:M,DB!$G$9,Total!AA:AA,DB!$O$9,Total!B:B,$H$2)+COUNTIFS(Total!X:X,$P$3,Total!W:W,B8,Total!AA:AA,DB!$G$5,Total!AA:AA,DB!$O$5,Total!AA:AA,DB!$G$9,Total!K:K,DB!$O$9,Total!B:B,$H$2)+COUNTIFS(Total!X:X,$P$3,Total!W:W,B8,Total!AA:AA,DB!$G$5,Total!N:N,DB!$O$5,Total!M:M,DB!$G$9,Total!K:K,DB!$O$9,Total!B:B,$H$2)+COUNTIFS(Total!X:X,$P$3,Total!W:W,B8,Total!O:O,DB!$G$5,Total!AA:AA,DB!$O$5,Total!M:M,DB!$G$9,Total!K:K,DB!$O$9,Total!B:B,$H$2)+COUNTIFS(Total!X:X,$P$3,Total!W:W,B8,Total!O:O,DB!$G$5,Total!N:N,DB!$O$5,Total!AA:AA,DB!$G$9,Total!K:K,DB!$O$9,Total!B:B,$H$2)+COUNTIFS(Total!X:X,$P$3,Total!W:W,B8,Total!O:O,DB!$G$5,Total!N:N,DB!$O$5,Total!M:M,DB!$G$9,Total!AA:AA,DB!$O$9,Total!B:B,$H$2)+COUNTIFS(Total!X:X,$P$3,Total!W:W,B8,Total!O:O,DB!$G$5,Total!N:N,DB!$O$5,Total!M:M,DB!$G$9,Total!K:K,DB!$O$9,Total!AA:AA,$H$2)</f>
        <v>2</v>
      </c>
      <c r="Q8" s="31">
        <f>COUNTIFS(Total!X:X,$Q$3,Total!W:W,B8,Total!O:O,DB!$G$5,Total!N:N,DB!$O$5,Total!M:M,DB!$G$9,Total!K:K,DB!$O$9,Total!B:B,$H$2)+COUNTIFS(Total!X:X,$Q$3,Total!W:W,B8,Total!AA:AA,DB!$G$5,Total!AA:AA,DB!$O$5,Total!AA:AA,DB!$G$9,Total!AA:AA,DB!$O$9,Total!AA:AA,$H$2)+COUNTIFS(Total!X:X,$Q$3,Total!W:W,B8,Total!O:O,DB!$G$5,Total!AA:AA,DB!$O$5,Total!AA:AA,DB!$G$9,Total!AA:AA,DB!$O$9,Total!AA:AA,$H$2)+COUNTIFS(Total!X:X,$Q$3,Total!W:W,B8,Total!AA:AA,DB!$G$5,Total!N:N,DB!$O$5,Total!AA:AA,DB!$G$9,Total!AA:AA,DB!$O$9,Total!AA:AA,$H$2)+COUNTIFS(Total!X:X,$Q$3,Total!W:W,B8,Total!AA:AA,DB!$G$5,Total!AA:AA,DB!$O$5,Total!M:M,DB!$G$9,Total!AA:AA,DB!$O$9,Total!AA:AA,$H$2)+COUNTIFS(Total!X:X,$Q$3,Total!W:W,B8,Total!AA:AA,DB!$G$5,Total!AA:AA,DB!$O$5,Total!AA:AA,DB!$G$9,Total!K:K,DB!$O$9,Total!AA:AA,$H$2)+COUNTIFS(Total!X:X,$Q$3,Total!W:W,B8,Total!AA:AA,DB!$G$5,Total!AA:AA,DB!$O$5,Total!AA:AA,DB!$G$9,Total!AA:AA,DB!$O$9,Total!B:B,$H$2)+COUNTIFS(Total!X:X,$Q$3,Total!W:W,B8,Total!O:O,DB!$G$5,Total!N:N,DB!$O$5,Total!M:M,DB!$G$9,Total!AA:AA,DB!$O$9,Total!AA:AA,$H$2)+COUNTIFS(Total!X:X,$Q$3,Total!W:W,B8,Total!O:O,DB!$G$5,Total!N:N,DB!$O$5,Total!AA:AA,DB!$G$9,Total!K:K,DB!$O$9,Total!AA:AA,$H$2)+COUNTIFS(Total!X:X,$Q$3,Total!W:W,B8,Total!O:O,DB!$G$5,Total!N:N,DB!$O$5,Total!AA:AA,DB!$G$9,Total!AA:AA,DB!$O$9,Total!B:B,$H$2)+COUNTIFS(Total!X:X,$Q$3,Total!W:W,B8,Total!O:O,DB!$G$5,Total!AA:AA,DB!$O$5,Total!M:M,DB!$G$9,Total!K:K,DB!$O$9,Total!AA:AA,$H$2)+COUNTIFS(Total!X:X,$Q$3,Total!W:W,B8,Total!O:O,DB!$G$5,Total!AA:AA,DB!$O$5,Total!M:M,DB!$G$9,Total!AA:AA,DB!$O$9,Total!B:B,$H$2)+COUNTIFS(Total!X:X,$Q$3,Total!W:W,B8,Total!O:O,DB!$G$5,Total!AA:AA,DB!$O$5,Total!AA:AA,DB!$G$9,Total!K:K,DB!$O$9,Total!B:B,$H$2)+COUNTIFS(Total!X:X,$Q$3,Total!W:W,B8,Total!AA:AA,DB!$G$5,Total!N:N,DB!$O$5,Total!M:M,DB!$G$9,Total!K:K,DB!$O$9,Total!AA:AA,$H$2)+COUNTIFS(Total!X:X,$Q$3,Total!W:W,B8,Total!AA:AA,DB!$G$5,Total!N:N,DB!$O$5,Total!M:M,DB!$G$9,Total!AA:AA,DB!$O$9,Total!B:B,$H$2)+COUNTIFS(Total!X:X,$Q$3,Total!W:W,B8,Total!AA:AA,DB!$G$5,Total!N:N,DB!$O$5,Total!AA:AA,DB!$G$9,Total!K:K,DB!$O$9,Total!B:B,$H$2)+COUNTIFS(Total!X:X,$Q$3,Total!W:W,B8,Total!AA:AA,DB!$G$5,Total!AA:AA,DB!$O$5,Total!M:M,DB!$G$9,Total!K:K,DB!$O$9,Total!B:B,$H$2)+COUNTIFS(Total!X:X,$Q$3,Total!W:W,B8,Total!O:O,DB!$G$5,Total!N:N,DB!$O$5,Total!AA:AA,DB!$G$9,Total!AA:AA,DB!$O$9,Total!AA:AA,$H$2)+COUNTIFS(Total!X:X,$Q$3,Total!W:W,B8,Total!O:O,DB!$G$5,Total!AA:AA,DB!$O$5,Total!M:M,DB!$G$9,Total!AA:AA,DB!$O$9,Total!AA:AA,$H$2)+COUNTIFS(Total!X:X,$Q$3,Total!W:W,B8,Total!O:O,DB!$G$5,Total!AA:AA,DB!$O$5,Total!AA:AA,DB!$G$9,Total!K:K,DB!$O$9,Total!AA:AA,$H$2)+COUNTIFS(Total!X:X,$Q$3,Total!W:W,B8,Total!O:O,DB!$G$5,Total!AA:AA,DB!$O$5,Total!AA:AA,DB!$G$9,Total!AA:AA,DB!$O$9,Total!B:B,$H$2)+COUNTIFS(Total!X:X,$Q$3,Total!W:W,B8,Total!AA:AA,DB!$G$5,Total!N:N,DB!$O$5,Total!M:M,DB!$G$9,Total!AA:AA,DB!$O$9,Total!AA:AA,$H$2)+COUNTIFS(Total!X:X,$Q$3,Total!W:W,B8,Total!AA:AA,DB!$G$5,Total!N:N,DB!$O$5,Total!AA:AA,DB!$G$9,Total!K:K,DB!$O$9,Total!AA:AA,$H$2)+COUNTIFS(Total!X:X,$Q$3,Total!W:W,B8,Total!AA:AA,DB!$G$5,Total!N:N,DB!$O$5,Total!AA:AA,DB!$G$9,Total!AA:AA,DB!$O$9,Total!B:B,$H$2)+COUNTIFS(Total!X:X,$Q$3,Total!W:W,B8,Total!AA:AA,DB!$G$5,Total!AA:AA,DB!$O$5,Total!M:M,DB!$G$9,Total!K:K,DB!$O$9,Total!AA:AA,$H$2)+COUNTIFS(Total!X:X,$Q$3,Total!W:W,B8,Total!AA:AA,DB!$G$5,Total!AA:AA,DB!$O$5,Total!M:M,DB!$G$9,Total!AA:AA,DB!$O$9,Total!B:B,$H$2)+COUNTIFS(Total!X:X,$Q$3,Total!W:W,B8,Total!AA:AA,DB!$G$5,Total!AA:AA,DB!$O$5,Total!AA:AA,DB!$G$9,Total!K:K,DB!$O$9,Total!B:B,$H$2)+COUNTIFS(Total!X:X,$Q$3,Total!W:W,B8,Total!AA:AA,DB!$G$5,Total!N:N,DB!$O$5,Total!M:M,DB!$G$9,Total!K:K,DB!$O$9,Total!B:B,$H$2)+COUNTIFS(Total!X:X,$Q$3,Total!W:W,B8,Total!O:O,DB!$G$5,Total!AA:AA,DB!$O$5,Total!M:M,DB!$G$9,Total!K:K,DB!$O$9,Total!B:B,$H$2)+COUNTIFS(Total!X:X,$Q$3,Total!W:W,B8,Total!O:O,DB!$G$5,Total!N:N,DB!$O$5,Total!AA:AA,DB!$G$9,Total!K:K,DB!$O$9,Total!B:B,$H$2)+COUNTIFS(Total!X:X,$Q$3,Total!W:W,B8,Total!O:O,DB!$G$5,Total!N:N,DB!$O$5,Total!M:M,DB!$G$9,Total!AA:AA,DB!$O$9,Total!B:B,$H$2)+COUNTIFS(Total!X:X,$Q$3,Total!W:W,B8,Total!O:O,DB!$G$5,Total!N:N,DB!$O$5,Total!M:M,DB!$G$9,Total!K:K,DB!$O$9,Total!AA:AA,$H$2)</f>
        <v>0</v>
      </c>
      <c r="R8" s="31">
        <f>COUNTIFS(Total!X:X,$R$3,Total!W:W,B8,Total!O:O,DB!$G$5,Total!N:N,DB!$O$5,Total!M:M,DB!$G$9,Total!K:K,DB!$O$9,Total!B:B,$H$2)+COUNTIFS(Total!X:X,$R$3,Total!W:W,B8,Total!AA:AA,DB!$G$5,Total!AA:AA,DB!$O$5,Total!AA:AA,DB!$G$9,Total!AA:AA,DB!$O$9,Total!AA:AA,$H$2)+COUNTIFS(Total!X:X,$R$3,Total!W:W,B8,Total!O:O,DB!$G$5,Total!AA:AA,DB!$O$5,Total!AA:AA,DB!$G$9,Total!AA:AA,DB!$O$9,Total!AA:AA,$H$2)+COUNTIFS(Total!X:X,$R$3,Total!W:W,B8,Total!AA:AA,DB!$G$5,Total!N:N,DB!$O$5,Total!AA:AA,DB!$G$9,Total!AA:AA,DB!$O$9,Total!AA:AA,$H$2)+COUNTIFS(Total!X:X,$R$3,Total!W:W,B8,Total!AA:AA,DB!$G$5,Total!AA:AA,DB!$O$5,Total!M:M,DB!$G$9,Total!AA:AA,DB!$O$9,Total!AA:AA,$H$2)+COUNTIFS(Total!X:X,$R$3,Total!W:W,B8,Total!AA:AA,DB!$G$5,Total!AA:AA,DB!$O$5,Total!AA:AA,DB!$G$9,Total!K:K,DB!$O$9,Total!AA:AA,$H$2)+COUNTIFS(Total!X:X,$R$3,Total!W:W,B8,Total!AA:AA,DB!$G$5,Total!AA:AA,DB!$O$5,Total!AA:AA,DB!$G$9,Total!AA:AA,DB!$O$9,Total!B:B,$H$2)+COUNTIFS(Total!X:X,$R$3,Total!W:W,B8,Total!O:O,DB!$G$5,Total!N:N,DB!$O$5,Total!M:M,DB!$G$9,Total!AA:AA,DB!$O$9,Total!AA:AA,$H$2)+COUNTIFS(Total!X:X,$R$3,Total!W:W,B8,Total!O:O,DB!$G$5,Total!N:N,DB!$O$5,Total!AA:AA,DB!$G$9,Total!K:K,DB!$O$9,Total!AA:AA,$H$2)+COUNTIFS(Total!X:X,$R$3,Total!W:W,B8,Total!O:O,DB!$G$5,Total!N:N,DB!$O$5,Total!AA:AA,DB!$G$9,Total!AA:AA,DB!$O$9,Total!B:B,$H$2)+COUNTIFS(Total!X:X,$R$3,Total!W:W,B8,Total!O:O,DB!$G$5,Total!AA:AA,DB!$O$5,Total!M:M,DB!$G$9,Total!K:K,DB!$O$9,Total!AA:AA,$H$2)+COUNTIFS(Total!X:X,$R$3,Total!W:W,B8,Total!O:O,DB!$G$5,Total!AA:AA,DB!$O$5,Total!M:M,DB!$G$9,Total!AA:AA,DB!$O$9,Total!B:B,$H$2)+COUNTIFS(Total!X:X,$R$3,Total!W:W,B8,Total!O:O,DB!$G$5,Total!AA:AA,DB!$O$5,Total!AA:AA,DB!$G$9,Total!K:K,DB!$O$9,Total!B:B,$H$2)+COUNTIFS(Total!X:X,$R$3,Total!W:W,B8,Total!AA:AA,DB!$G$5,Total!N:N,DB!$O$5,Total!M:M,DB!$G$9,Total!K:K,DB!$O$9,Total!AA:AA,$H$2)+COUNTIFS(Total!X:X,$R$3,Total!W:W,B8,Total!AA:AA,DB!$G$5,Total!N:N,DB!$O$5,Total!M:M,DB!$G$9,Total!AA:AA,DB!$O$9,Total!B:B,$H$2)+COUNTIFS(Total!X:X,$R$3,Total!W:W,B8,Total!AA:AA,DB!$G$5,Total!N:N,DB!$O$5,Total!AA:AA,DB!$G$9,Total!K:K,DB!$O$9,Total!B:B,$H$2)+COUNTIFS(Total!X:X,$R$3,Total!W:W,B8,Total!AA:AA,DB!$G$5,Total!AA:AA,DB!$O$5,Total!M:M,DB!$G$9,Total!K:K,DB!$O$9,Total!B:B,$H$2)+COUNTIFS(Total!X:X,$R$3,Total!W:W,B8,Total!O:O,DB!$G$5,Total!N:N,DB!$O$5,Total!AA:AA,DB!$G$9,Total!AA:AA,DB!$O$9,Total!AA:AA,$H$2)+COUNTIFS(Total!X:X,$R$3,Total!W:W,B8,Total!O:O,DB!$G$5,Total!AA:AA,DB!$O$5,Total!M:M,DB!$G$9,Total!AA:AA,DB!$O$9,Total!AA:AA,$H$2)+COUNTIFS(Total!X:X,$R$3,Total!W:W,B8,Total!O:O,DB!$G$5,Total!AA:AA,DB!$O$5,Total!AA:AA,DB!$G$9,Total!K:K,DB!$O$9,Total!AA:AA,$H$2)+COUNTIFS(Total!X:X,$R$3,Total!W:W,B8,Total!O:O,DB!$G$5,Total!AA:AA,DB!$O$5,Total!AA:AA,DB!$G$9,Total!AA:AA,DB!$O$9,Total!B:B,$H$2)+COUNTIFS(Total!X:X,$R$3,Total!W:W,B8,Total!AA:AA,DB!$G$5,Total!N:N,DB!$O$5,Total!M:M,DB!$G$9,Total!AA:AA,DB!$O$9,Total!AA:AA,$H$2)+COUNTIFS(Total!X:X,$R$3,Total!W:W,B8,Total!AA:AA,DB!$G$5,Total!N:N,DB!$O$5,Total!AA:AA,DB!$G$9,Total!K:K,DB!$O$9,Total!AA:AA,$H$2)+COUNTIFS(Total!X:X,$R$3,Total!W:W,B8,Total!AA:AA,DB!$G$5,Total!N:N,DB!$O$5,Total!AA:AA,DB!$G$9,Total!AA:AA,DB!$O$9,Total!B:B,$H$2)+COUNTIFS(Total!X:X,$R$3,Total!W:W,B8,Total!AA:AA,DB!$G$5,Total!AA:AA,DB!$O$5,Total!M:M,DB!$G$9,Total!K:K,DB!$O$9,Total!AA:AA,$H$2)+COUNTIFS(Total!X:X,$R$3,Total!W:W,B8,Total!AA:AA,DB!$G$5,Total!AA:AA,DB!$O$5,Total!M:M,DB!$G$9,Total!AA:AA,DB!$O$9,Total!B:B,$H$2)+COUNTIFS(Total!X:X,$R$3,Total!W:W,B8,Total!AA:AA,DB!$G$5,Total!AA:AA,DB!$O$5,Total!AA:AA,DB!$G$9,Total!K:K,DB!$O$9,Total!B:B,$H$2)+COUNTIFS(Total!X:X,$R$3,Total!W:W,B8,Total!AA:AA,DB!$G$5,Total!N:N,DB!$O$5,Total!M:M,DB!$G$9,Total!K:K,DB!$O$9,Total!B:B,$H$2)+COUNTIFS(Total!X:X,$R$3,Total!W:W,B8,Total!O:O,DB!$G$5,Total!AA:AA,DB!$O$5,Total!M:M,DB!$G$9,Total!K:K,DB!$O$9,Total!B:B,$H$2)+COUNTIFS(Total!X:X,$R$3,Total!W:W,B8,Total!O:O,DB!$G$5,Total!N:N,DB!$O$5,Total!AA:AA,DB!$G$9,Total!K:K,DB!$O$9,Total!B:B,$H$2)+COUNTIFS(Total!X:X,$R$3,Total!W:W,B8,Total!O:O,DB!$G$5,Total!N:N,DB!$O$5,Total!M:M,DB!$G$9,Total!AA:AA,DB!$O$9,Total!B:B,$H$2)+COUNTIFS(Total!X:X,$R$3,Total!W:W,B8,Total!O:O,DB!$G$5,Total!N:N,DB!$O$5,Total!M:M,DB!$G$9,Total!K:K,DB!$O$9,Total!AA:AA,$H$2)</f>
        <v>0</v>
      </c>
      <c r="S8" s="31">
        <f>COUNTIFS(Total!X:X,$S$3,Total!W:W,B8,Total!O:O,DB!$G$5,Total!N:N,DB!$O$5,Total!M:M,DB!$G$9,Total!K:K,DB!$O$9,Total!B:B,$H$2)+COUNTIFS(Total!X:X,$S$3,Total!W:W,B8,Total!AA:AA,DB!$G$5,Total!AA:AA,DB!$O$5,Total!AA:AA,DB!$G$9,Total!AA:AA,DB!$O$9,Total!AA:AA,$H$2)+COUNTIFS(Total!X:X,$S$3,Total!W:W,B8,Total!O:O,DB!$G$5,Total!AA:AA,DB!$O$5,Total!AA:AA,DB!$G$9,Total!AA:AA,DB!$O$9,Total!AA:AA,$H$2)+COUNTIFS(Total!X:X,$S$3,Total!W:W,B8,Total!AA:AA,DB!$G$5,Total!N:N,DB!$O$5,Total!AA:AA,DB!$G$9,Total!AA:AA,DB!$O$9,Total!AA:AA,$H$2)+COUNTIFS(Total!X:X,$S$3,Total!W:W,B8,Total!AA:AA,DB!$G$5,Total!AA:AA,DB!$O$5,Total!M:M,DB!$G$9,Total!AA:AA,DB!$O$9,Total!AA:AA,$H$2)+COUNTIFS(Total!X:X,$S$3,Total!W:W,B8,Total!AA:AA,DB!$G$5,Total!AA:AA,DB!$O$5,Total!AA:AA,DB!$G$9,Total!K:K,DB!$O$9,Total!AA:AA,$H$2)+COUNTIFS(Total!X:X,$S$3,Total!W:W,B8,Total!AA:AA,DB!$G$5,Total!AA:AA,DB!$O$5,Total!AA:AA,DB!$G$9,Total!AA:AA,DB!$O$9,Total!B:B,$H$2)+COUNTIFS(Total!X:X,$S$3,Total!W:W,B8,Total!O:O,DB!$G$5,Total!N:N,DB!$O$5,Total!M:M,DB!$G$9,Total!AA:AA,DB!$O$9,Total!AA:AA,$H$2)+COUNTIFS(Total!X:X,$S$3,Total!W:W,B8,Total!O:O,DB!$G$5,Total!N:N,DB!$O$5,Total!AA:AA,DB!$G$9,Total!K:K,DB!$O$9,Total!AA:AA,$H$2)+COUNTIFS(Total!X:X,$S$3,Total!W:W,B8,Total!O:O,DB!$G$5,Total!N:N,DB!$O$5,Total!AA:AA,DB!$G$9,Total!AA:AA,DB!$O$9,Total!B:B,$H$2)+COUNTIFS(Total!X:X,$S$3,Total!W:W,B8,Total!O:O,DB!$G$5,Total!AA:AA,DB!$O$5,Total!M:M,DB!$G$9,Total!K:K,DB!$O$9,Total!AA:AA,$H$2)+COUNTIFS(Total!X:X,$S$3,Total!W:W,B8,Total!O:O,DB!$G$5,Total!AA:AA,DB!$O$5,Total!M:M,DB!$G$9,Total!AA:AA,DB!$O$9,Total!B:B,$H$2)+COUNTIFS(Total!X:X,$S$3,Total!W:W,B8,Total!O:O,DB!$G$5,Total!AA:AA,DB!$O$5,Total!AA:AA,DB!$G$9,Total!K:K,DB!$O$9,Total!B:B,$H$2)+COUNTIFS(Total!X:X,$S$3,Total!W:W,B8,Total!AA:AA,DB!$G$5,Total!N:N,DB!$O$5,Total!M:M,DB!$G$9,Total!K:K,DB!$O$9,Total!AA:AA,$H$2)+COUNTIFS(Total!X:X,$S$3,Total!W:W,B8,Total!AA:AA,DB!$G$5,Total!N:N,DB!$O$5,Total!M:M,DB!$G$9,Total!AA:AA,DB!$O$9,Total!B:B,$H$2)+COUNTIFS(Total!X:X,$S$3,Total!W:W,B8,Total!AA:AA,DB!$G$5,Total!N:N,DB!$O$5,Total!AA:AA,DB!$G$9,Total!K:K,DB!$O$9,Total!B:B,$H$2)+COUNTIFS(Total!X:X,$S$3,Total!W:W,B8,Total!AA:AA,DB!$G$5,Total!AA:AA,DB!$O$5,Total!M:M,DB!$G$9,Total!K:K,DB!$O$9,Total!B:B,$H$2)+COUNTIFS(Total!X:X,$S$3,Total!W:W,B8,Total!O:O,DB!$G$5,Total!N:N,DB!$O$5,Total!AA:AA,DB!$G$9,Total!AA:AA,DB!$O$9,Total!AA:AA,$H$2)+COUNTIFS(Total!X:X,$S$3,Total!W:W,B8,Total!O:O,DB!$G$5,Total!AA:AA,DB!$O$5,Total!M:M,DB!$G$9,Total!AA:AA,DB!$O$9,Total!AA:AA,$H$2)+COUNTIFS(Total!X:X,$S$3,Total!W:W,B8,Total!O:O,DB!$G$5,Total!AA:AA,DB!$O$5,Total!AA:AA,DB!$G$9,Total!K:K,DB!$O$9,Total!AA:AA,$H$2)+COUNTIFS(Total!X:X,$S$3,Total!W:W,B8,Total!O:O,DB!$G$5,Total!AA:AA,DB!$O$5,Total!AA:AA,DB!$G$9,Total!AA:AA,DB!$O$9,Total!B:B,$H$2)+COUNTIFS(Total!X:X,$S$3,Total!W:W,B8,Total!AA:AA,DB!$G$5,Total!N:N,DB!$O$5,Total!M:M,DB!$G$9,Total!AA:AA,DB!$O$9,Total!AA:AA,$H$2)+COUNTIFS(Total!X:X,$S$3,Total!W:W,B8,Total!AA:AA,DB!$G$5,Total!N:N,DB!$O$5,Total!AA:AA,DB!$G$9,Total!K:K,DB!$O$9,Total!AA:AA,$H$2)+COUNTIFS(Total!X:X,$S$3,Total!W:W,B8,Total!AA:AA,DB!$G$5,Total!N:N,DB!$O$5,Total!AA:AA,DB!$G$9,Total!AA:AA,DB!$O$9,Total!B:B,$H$2)+COUNTIFS(Total!X:X,$S$3,Total!W:W,B8,Total!AA:AA,DB!$G$5,Total!AA:AA,DB!$O$5,Total!M:M,DB!$G$9,Total!K:K,DB!$O$9,Total!AA:AA,$H$2)+COUNTIFS(Total!X:X,$S$3,Total!W:W,B8,Total!AA:AA,DB!$G$5,Total!AA:AA,DB!$O$5,Total!M:M,DB!$G$9,Total!AA:AA,DB!$O$9,Total!B:B,$H$2)+COUNTIFS(Total!X:X,$S$3,Total!W:W,B8,Total!AA:AA,DB!$G$5,Total!AA:AA,DB!$O$5,Total!AA:AA,DB!$G$9,Total!K:K,DB!$O$9,Total!B:B,$H$2)+COUNTIFS(Total!X:X,$S$3,Total!W:W,B8,Total!AA:AA,DB!$G$5,Total!N:N,DB!$O$5,Total!M:M,DB!$G$9,Total!K:K,DB!$O$9,Total!B:B,$H$2)+COUNTIFS(Total!X:X,$S$3,Total!W:W,B8,Total!O:O,DB!$G$5,Total!AA:AA,DB!$O$5,Total!M:M,DB!$G$9,Total!K:K,DB!$O$9,Total!B:B,$H$2)+COUNTIFS(Total!X:X,$S$3,Total!W:W,B8,Total!O:O,DB!$G$5,Total!N:N,DB!$O$5,Total!AA:AA,DB!$G$9,Total!K:K,DB!$O$9,Total!B:B,$H$2)+COUNTIFS(Total!X:X,$S$3,Total!W:W,B8,Total!O:O,DB!$G$5,Total!N:N,DB!$O$5,Total!M:M,DB!$G$9,Total!AA:AA,DB!$O$9,Total!B:B,$H$2)+COUNTIFS(Total!X:X,$S$3,Total!W:W,B8,Total!O:O,DB!$G$5,Total!N:N,DB!$O$5,Total!M:M,DB!$G$9,Total!K:K,DB!$O$9,Total!AA:AA,$H$2)</f>
        <v>2</v>
      </c>
      <c r="T8" s="31">
        <f>COUNTIFS(Total!X:X,$T$3,Total!W:W,B8,Total!O:O,DB!$G$5,Total!N:N,DB!$O$5,Total!M:M,DB!$G$9,Total!K:K,DB!$O$9,Total!B:B,$H$2)+COUNTIFS(Total!X:X,$T$3,Total!W:W,B8,Total!AA:AA,DB!$G$5,Total!AA:AA,DB!$O$5,Total!AA:AA,DB!$G$9,Total!AA:AA,DB!$O$9,Total!AA:AA,$H$2)+COUNTIFS(Total!X:X,$T$3,Total!W:W,B8,Total!O:O,DB!$G$5,Total!AA:AA,DB!$O$5,Total!AA:AA,DB!$G$9,Total!AA:AA,DB!$O$9,Total!AA:AA,$H$2)+COUNTIFS(Total!X:X,$T$3,Total!W:W,B8,Total!AA:AA,DB!$G$5,Total!N:N,DB!$O$5,Total!AA:AA,DB!$G$9,Total!AA:AA,DB!$O$9,Total!AA:AA,$H$2)+COUNTIFS(Total!X:X,$T$3,Total!W:W,B8,Total!AA:AA,DB!$G$5,Total!AA:AA,DB!$O$5,Total!M:M,DB!$G$9,Total!AA:AA,DB!$O$9,Total!AA:AA,$H$2)+COUNTIFS(Total!X:X,$T$3,Total!W:W,B8,Total!AA:AA,DB!$G$5,Total!AA:AA,DB!$O$5,Total!AA:AA,DB!$G$9,Total!K:K,DB!$O$9,Total!AA:AA,$H$2)+COUNTIFS(Total!X:X,$T$3,Total!W:W,B8,Total!AA:AA,DB!$G$5,Total!AA:AA,DB!$O$5,Total!AA:AA,DB!$G$9,Total!AA:AA,DB!$O$9,Total!B:B,$H$2)+COUNTIFS(Total!X:X,$T$3,Total!W:W,B8,Total!O:O,DB!$G$5,Total!N:N,DB!$O$5,Total!M:M,DB!$G$9,Total!AA:AA,DB!$O$9,Total!AA:AA,$H$2)+COUNTIFS(Total!X:X,$T$3,Total!W:W,B8,Total!O:O,DB!$G$5,Total!N:N,DB!$O$5,Total!AA:AA,DB!$G$9,Total!K:K,DB!$O$9,Total!AA:AA,$H$2)+COUNTIFS(Total!X:X,$T$3,Total!W:W,B8,Total!O:O,DB!$G$5,Total!N:N,DB!$O$5,Total!AA:AA,DB!$G$9,Total!AA:AA,DB!$O$9,Total!B:B,$H$2)+COUNTIFS(Total!X:X,$T$3,Total!W:W,B8,Total!O:O,DB!$G$5,Total!AA:AA,DB!$O$5,Total!M:M,DB!$G$9,Total!K:K,DB!$O$9,Total!AA:AA,$H$2)+COUNTIFS(Total!X:X,$T$3,Total!W:W,B8,Total!O:O,DB!$G$5,Total!AA:AA,DB!$O$5,Total!M:M,DB!$G$9,Total!AA:AA,DB!$O$9,Total!B:B,$H$2)+COUNTIFS(Total!X:X,$T$3,Total!W:W,B8,Total!O:O,DB!$G$5,Total!AA:AA,DB!$O$5,Total!AA:AA,DB!$G$9,Total!K:K,DB!$O$9,Total!B:B,$H$2)+COUNTIFS(Total!X:X,$T$3,Total!W:W,B8,Total!AA:AA,DB!$G$5,Total!N:N,DB!$O$5,Total!M:M,DB!$G$9,Total!K:K,DB!$O$9,Total!AA:AA,$H$2)+COUNTIFS(Total!X:X,$T$3,Total!W:W,B8,Total!AA:AA,DB!$G$5,Total!N:N,DB!$O$5,Total!M:M,DB!$G$9,Total!AA:AA,DB!$O$9,Total!B:B,$H$2)+COUNTIFS(Total!X:X,$T$3,Total!W:W,B8,Total!AA:AA,DB!$G$5,Total!N:N,DB!$O$5,Total!AA:AA,DB!$G$9,Total!K:K,DB!$O$9,Total!B:B,$H$2)+COUNTIFS(Total!X:X,$T$3,Total!W:W,B8,Total!AA:AA,DB!$G$5,Total!AA:AA,DB!$O$5,Total!M:M,DB!$G$9,Total!K:K,DB!$O$9,Total!B:B,$H$2)+COUNTIFS(Total!X:X,$T$3,Total!W:W,B8,Total!O:O,DB!$G$5,Total!N:N,DB!$O$5,Total!AA:AA,DB!$G$9,Total!AA:AA,DB!$O$9,Total!AA:AA,$H$2)+COUNTIFS(Total!X:X,$T$3,Total!W:W,B8,Total!O:O,DB!$G$5,Total!AA:AA,DB!$O$5,Total!M:M,DB!$G$9,Total!AA:AA,DB!$O$9,Total!AA:AA,$H$2)+COUNTIFS(Total!X:X,$T$3,Total!W:W,B8,Total!O:O,DB!$G$5,Total!AA:AA,DB!$O$5,Total!AA:AA,DB!$G$9,Total!K:K,DB!$O$9,Total!AA:AA,$H$2)+COUNTIFS(Total!X:X,$T$3,Total!W:W,B8,Total!O:O,DB!$G$5,Total!AA:AA,DB!$O$5,Total!AA:AA,DB!$G$9,Total!AA:AA,DB!$O$9,Total!B:B,$H$2)+COUNTIFS(Total!X:X,$T$3,Total!W:W,B8,Total!AA:AA,DB!$G$5,Total!N:N,DB!$O$5,Total!M:M,DB!$G$9,Total!AA:AA,DB!$O$9,Total!AA:AA,$H$2)+COUNTIFS(Total!X:X,$T$3,Total!W:W,B8,Total!AA:AA,DB!$G$5,Total!N:N,DB!$O$5,Total!AA:AA,DB!$G$9,Total!K:K,DB!$O$9,Total!AA:AA,$H$2)+COUNTIFS(Total!X:X,$T$3,Total!W:W,B8,Total!AA:AA,DB!$G$5,Total!N:N,DB!$O$5,Total!AA:AA,DB!$G$9,Total!AA:AA,DB!$O$9,Total!B:B,$H$2)+COUNTIFS(Total!X:X,$T$3,Total!W:W,B8,Total!AA:AA,DB!$G$5,Total!AA:AA,DB!$O$5,Total!M:M,DB!$G$9,Total!K:K,DB!$O$9,Total!AA:AA,$H$2)+COUNTIFS(Total!X:X,$T$3,Total!W:W,B8,Total!AA:AA,DB!$G$5,Total!AA:AA,DB!$O$5,Total!M:M,DB!$G$9,Total!AA:AA,DB!$O$9,Total!B:B,$H$2)+COUNTIFS(Total!X:X,$T$3,Total!W:W,B8,Total!AA:AA,DB!$G$5,Total!AA:AA,DB!$O$5,Total!AA:AA,DB!$G$9,Total!K:K,DB!$O$9,Total!B:B,$H$2)+COUNTIFS(Total!X:X,$T$3,Total!W:W,B8,Total!AA:AA,DB!$G$5,Total!N:N,DB!$O$5,Total!M:M,DB!$G$9,Total!K:K,DB!$O$9,Total!B:B,$H$2)+COUNTIFS(Total!X:X,$T$3,Total!W:W,B8,Total!O:O,DB!$G$5,Total!AA:AA,DB!$O$5,Total!M:M,DB!$G$9,Total!K:K,DB!$O$9,Total!B:B,$H$2)+COUNTIFS(Total!X:X,$T$3,Total!W:W,B8,Total!O:O,DB!$G$5,Total!N:N,DB!$O$5,Total!AA:AA,DB!$G$9,Total!K:K,DB!$O$9,Total!B:B,$H$2)+COUNTIFS(Total!X:X,$T$3,Total!W:W,B8,Total!O:O,DB!$G$5,Total!N:N,DB!$O$5,Total!M:M,DB!$G$9,Total!AA:AA,DB!$O$9,Total!B:B,$H$2)+COUNTIFS(Total!X:X,$T$3,Total!W:W,B8,Total!O:O,DB!$G$5,Total!N:N,DB!$O$5,Total!M:M,DB!$G$9,Total!K:K,DB!$O$9,Total!AA:AA,$H$2)</f>
        <v>0</v>
      </c>
      <c r="U8" s="31">
        <f>COUNTIFS(Total!X:X,$U$3,Total!W:W,B8,Total!O:O,DB!$G$5,Total!N:N,DB!$O$5,Total!M:M,DB!$G$9,Total!K:K,DB!$O$9,Total!B:B,$H$2)+COUNTIFS(Total!X:X,$U$3,Total!W:W,B8,Total!AA:AA,DB!$G$5,Total!AA:AA,DB!$O$5,Total!AA:AA,DB!$G$9,Total!AA:AA,DB!$O$9,Total!AA:AA,$H$2)+COUNTIFS(Total!X:X,$U$3,Total!W:W,B8,Total!O:O,DB!$G$5,Total!AA:AA,DB!$O$5,Total!AA:AA,DB!$G$9,Total!AA:AA,DB!$O$9,Total!AA:AA,$H$2)+COUNTIFS(Total!X:X,$U$3,Total!W:W,B8,Total!AA:AA,DB!$G$5,Total!N:N,DB!$O$5,Total!AA:AA,DB!$G$9,Total!AA:AA,DB!$O$9,Total!AA:AA,$H$2)+COUNTIFS(Total!X:X,$U$3,Total!W:W,B8,Total!AA:AA,DB!$G$5,Total!AA:AA,DB!$O$5,Total!M:M,DB!$G$9,Total!AA:AA,DB!$O$9,Total!AA:AA,$H$2)+COUNTIFS(Total!X:X,$U$3,Total!W:W,B8,Total!AA:AA,DB!$G$5,Total!AA:AA,DB!$O$5,Total!AA:AA,DB!$G$9,Total!K:K,DB!$O$9,Total!AA:AA,$H$2)+COUNTIFS(Total!X:X,$U$3,Total!W:W,B8,Total!AA:AA,DB!$G$5,Total!AA:AA,DB!$O$5,Total!AA:AA,DB!$G$9,Total!AA:AA,DB!$O$9,Total!B:B,$H$2)+COUNTIFS(Total!X:X,$U$3,Total!W:W,B8,Total!O:O,DB!$G$5,Total!N:N,DB!$O$5,Total!M:M,DB!$G$9,Total!AA:AA,DB!$O$9,Total!AA:AA,$H$2)+COUNTIFS(Total!X:X,$U$3,Total!W:W,B8,Total!O:O,DB!$G$5,Total!N:N,DB!$O$5,Total!AA:AA,DB!$G$9,Total!K:K,DB!$O$9,Total!AA:AA,$H$2)+COUNTIFS(Total!X:X,$U$3,Total!W:W,B8,Total!O:O,DB!$G$5,Total!N:N,DB!$O$5,Total!AA:AA,DB!$G$9,Total!AA:AA,DB!$O$9,Total!B:B,$H$2)+COUNTIFS(Total!X:X,$U$3,Total!W:W,B8,Total!O:O,DB!$G$5,Total!AA:AA,DB!$O$5,Total!M:M,DB!$G$9,Total!K:K,DB!$O$9,Total!AA:AA,$H$2)+COUNTIFS(Total!X:X,$U$3,Total!W:W,B8,Total!O:O,DB!$G$5,Total!AA:AA,DB!$O$5,Total!M:M,DB!$G$9,Total!AA:AA,DB!$O$9,Total!B:B,$H$2)+COUNTIFS(Total!X:X,$U$3,Total!W:W,B8,Total!O:O,DB!$G$5,Total!AA:AA,DB!$O$5,Total!AA:AA,DB!$G$9,Total!K:K,DB!$O$9,Total!B:B,$H$2)+COUNTIFS(Total!X:X,$U$3,Total!W:W,B8,Total!AA:AA,DB!$G$5,Total!N:N,DB!$O$5,Total!M:M,DB!$G$9,Total!K:K,DB!$O$9,Total!AA:AA,$H$2)+COUNTIFS(Total!X:X,$U$3,Total!W:W,B8,Total!AA:AA,DB!$G$5,Total!N:N,DB!$O$5,Total!M:M,DB!$G$9,Total!AA:AA,DB!$O$9,Total!B:B,$H$2)+COUNTIFS(Total!X:X,$U$3,Total!W:W,B8,Total!AA:AA,DB!$G$5,Total!N:N,DB!$O$5,Total!AA:AA,DB!$G$9,Total!K:K,DB!$O$9,Total!B:B,$H$2)+COUNTIFS(Total!X:X,$U$3,Total!W:W,B8,Total!AA:AA,DB!$G$5,Total!AA:AA,DB!$O$5,Total!M:M,DB!$G$9,Total!K:K,DB!$O$9,Total!B:B,$H$2)+COUNTIFS(Total!X:X,$U$3,Total!W:W,B8,Total!O:O,DB!$G$5,Total!N:N,DB!$O$5,Total!AA:AA,DB!$G$9,Total!AA:AA,DB!$O$9,Total!AA:AA,$H$2)+COUNTIFS(Total!X:X,$U$3,Total!W:W,B8,Total!O:O,DB!$G$5,Total!AA:AA,DB!$O$5,Total!M:M,DB!$G$9,Total!AA:AA,DB!$O$9,Total!AA:AA,$H$2)+COUNTIFS(Total!X:X,$U$3,Total!W:W,B8,Total!O:O,DB!$G$5,Total!AA:AA,DB!$O$5,Total!AA:AA,DB!$G$9,Total!K:K,DB!$O$9,Total!AA:AA,$H$2)+COUNTIFS(Total!X:X,$U$3,Total!W:W,B8,Total!O:O,DB!$G$5,Total!AA:AA,DB!$O$5,Total!AA:AA,DB!$G$9,Total!AA:AA,DB!$O$9,Total!B:B,$H$2)+COUNTIFS(Total!X:X,$U$3,Total!W:W,B8,Total!AA:AA,DB!$G$5,Total!N:N,DB!$O$5,Total!M:M,DB!$G$9,Total!AA:AA,DB!$O$9,Total!AA:AA,$H$2)+COUNTIFS(Total!X:X,$U$3,Total!W:W,B8,Total!AA:AA,DB!$G$5,Total!N:N,DB!$O$5,Total!AA:AA,DB!$G$9,Total!K:K,DB!$O$9,Total!AA:AA,$H$2)+COUNTIFS(Total!X:X,$U$3,Total!W:W,B8,Total!AA:AA,DB!$G$5,Total!N:N,DB!$O$5,Total!AA:AA,DB!$G$9,Total!AA:AA,DB!$O$9,Total!B:B,$H$2)+COUNTIFS(Total!X:X,$U$3,Total!W:W,B8,Total!AA:AA,DB!$G$5,Total!AA:AA,DB!$O$5,Total!M:M,DB!$G$9,Total!K:K,DB!$O$9,Total!AA:AA,$H$2)+COUNTIFS(Total!X:X,$U$3,Total!W:W,B8,Total!AA:AA,DB!$G$5,Total!AA:AA,DB!$O$5,Total!M:M,DB!$G$9,Total!AA:AA,DB!$O$9,Total!B:B,$H$2)+COUNTIFS(Total!X:X,$U$3,Total!W:W,B8,Total!AA:AA,DB!$G$5,Total!AA:AA,DB!$O$5,Total!AA:AA,DB!$G$9,Total!K:K,DB!$O$9,Total!B:B,$H$2)+COUNTIFS(Total!X:X,$U$3,Total!W:W,B8,Total!AA:AA,DB!$G$5,Total!N:N,DB!$O$5,Total!M:M,DB!$G$9,Total!K:K,DB!$O$9,Total!B:B,$H$2)+COUNTIFS(Total!X:X,$U$3,Total!W:W,B8,Total!O:O,DB!$G$5,Total!AA:AA,DB!$O$5,Total!M:M,DB!$G$9,Total!K:K,DB!$O$9,Total!B:B,$H$2)+COUNTIFS(Total!X:X,$U$3,Total!W:W,B8,Total!O:O,DB!$G$5,Total!N:N,DB!$O$5,Total!AA:AA,DB!$G$9,Total!K:K,DB!$O$9,Total!B:B,$H$2)+COUNTIFS(Total!X:X,$U$3,Total!W:W,B8,Total!O:O,DB!$G$5,Total!N:N,DB!$O$5,Total!M:M,DB!$G$9,Total!AA:AA,DB!$O$9,Total!B:B,$H$2)+COUNTIFS(Total!X:X,$U$3,Total!W:W,B8,Total!O:O,DB!$G$5,Total!N:N,DB!$O$5,Total!M:M,DB!$G$9,Total!K:K,DB!$O$9,Total!AA:AA,$H$2)</f>
        <v>0</v>
      </c>
      <c r="V8" s="31">
        <f>COUNTIFS(Total!X:X,$V$3,Total!W:W,B8,Total!O:O,DB!$G$5,Total!N:N,DB!$O$5,Total!M:M,DB!$G$9,Total!K:K,DB!$O$9,Total!B:B,$H$2)+COUNTIFS(Total!X:X,$V$3,Total!W:W,B8,Total!AA:AA,DB!$G$5,Total!AA:AA,DB!$O$5,Total!AA:AA,DB!$G$9,Total!AA:AA,DB!$O$9,Total!AA:AA,$H$2)+COUNTIFS(Total!X:X,$V$3,Total!W:W,B8,Total!O:O,DB!$G$5,Total!AA:AA,DB!$O$5,Total!AA:AA,DB!$G$9,Total!AA:AA,DB!$O$9,Total!AA:AA,$H$2)+COUNTIFS(Total!X:X,$V$3,Total!W:W,B8,Total!AA:AA,DB!$G$5,Total!N:N,DB!$O$5,Total!AA:AA,DB!$G$9,Total!AA:AA,DB!$O$9,Total!AA:AA,$H$2)+COUNTIFS(Total!X:X,$V$3,Total!W:W,B8,Total!AA:AA,DB!$G$5,Total!AA:AA,DB!$O$5,Total!M:M,DB!$G$9,Total!AA:AA,DB!$O$9,Total!AA:AA,$H$2)+COUNTIFS(Total!X:X,$V$3,Total!W:W,B8,Total!AA:AA,DB!$G$5,Total!AA:AA,DB!$O$5,Total!AA:AA,DB!$G$9,Total!K:K,DB!$O$9,Total!AA:AA,$H$2)+COUNTIFS(Total!X:X,$V$3,Total!W:W,B8,Total!AA:AA,DB!$G$5,Total!AA:AA,DB!$O$5,Total!AA:AA,DB!$G$9,Total!AA:AA,DB!$O$9,Total!B:B,$H$2)+COUNTIFS(Total!X:X,$V$3,Total!W:W,B8,Total!O:O,DB!$G$5,Total!N:N,DB!$O$5,Total!M:M,DB!$G$9,Total!AA:AA,DB!$O$9,Total!AA:AA,$H$2)+COUNTIFS(Total!X:X,$V$3,Total!W:W,B8,Total!O:O,DB!$G$5,Total!N:N,DB!$O$5,Total!AA:AA,DB!$G$9,Total!K:K,DB!$O$9,Total!AA:AA,$H$2)+COUNTIFS(Total!X:X,$V$3,Total!W:W,B8,Total!O:O,DB!$G$5,Total!N:N,DB!$O$5,Total!AA:AA,DB!$G$9,Total!AA:AA,DB!$O$9,Total!B:B,$H$2)+COUNTIFS(Total!X:X,$V$3,Total!W:W,B8,Total!O:O,DB!$G$5,Total!AA:AA,DB!$O$5,Total!M:M,DB!$G$9,Total!K:K,DB!$O$9,Total!AA:AA,$H$2)+COUNTIFS(Total!X:X,$V$3,Total!W:W,B8,Total!O:O,DB!$G$5,Total!AA:AA,DB!$O$5,Total!M:M,DB!$G$9,Total!AA:AA,DB!$O$9,Total!B:B,$H$2)+COUNTIFS(Total!X:X,$V$3,Total!W:W,B8,Total!O:O,DB!$G$5,Total!AA:AA,DB!$O$5,Total!AA:AA,DB!$G$9,Total!K:K,DB!$O$9,Total!B:B,$H$2)+COUNTIFS(Total!X:X,$V$3,Total!W:W,B8,Total!AA:AA,DB!$G$5,Total!N:N,DB!$O$5,Total!M:M,DB!$G$9,Total!K:K,DB!$O$9,Total!AA:AA,$H$2)+COUNTIFS(Total!X:X,$V$3,Total!W:W,B8,Total!AA:AA,DB!$G$5,Total!N:N,DB!$O$5,Total!M:M,DB!$G$9,Total!AA:AA,DB!$O$9,Total!B:B,$H$2)+COUNTIFS(Total!X:X,$V$3,Total!W:W,B8,Total!AA:AA,DB!$G$5,Total!N:N,DB!$O$5,Total!AA:AA,DB!$G$9,Total!K:K,DB!$O$9,Total!B:B,$H$2)+COUNTIFS(Total!X:X,$V$3,Total!W:W,B8,Total!AA:AA,DB!$G$5,Total!AA:AA,DB!$O$5,Total!M:M,DB!$G$9,Total!K:K,DB!$O$9,Total!B:B,$H$2)+COUNTIFS(Total!X:X,$V$3,Total!W:W,B8,Total!O:O,DB!$G$5,Total!N:N,DB!$O$5,Total!AA:AA,DB!$G$9,Total!AA:AA,DB!$O$9,Total!AA:AA,$H$2)+COUNTIFS(Total!X:X,$V$3,Total!W:W,B8,Total!O:O,DB!$G$5,Total!AA:AA,DB!$O$5,Total!M:M,DB!$G$9,Total!AA:AA,DB!$O$9,Total!AA:AA,$H$2)+COUNTIFS(Total!X:X,$V$3,Total!W:W,B8,Total!O:O,DB!$G$5,Total!AA:AA,DB!$O$5,Total!AA:AA,DB!$G$9,Total!K:K,DB!$O$9,Total!AA:AA,$H$2)+COUNTIFS(Total!X:X,$V$3,Total!W:W,B8,Total!O:O,DB!$G$5,Total!AA:AA,DB!$O$5,Total!AA:AA,DB!$G$9,Total!AA:AA,DB!$O$9,Total!B:B,$H$2)+COUNTIFS(Total!X:X,$V$3,Total!W:W,B8,Total!AA:AA,DB!$G$5,Total!N:N,DB!$O$5,Total!M:M,DB!$G$9,Total!AA:AA,DB!$O$9,Total!AA:AA,$H$2)+COUNTIFS(Total!X:X,$V$3,Total!W:W,B8,Total!AA:AA,DB!$G$5,Total!N:N,DB!$O$5,Total!AA:AA,DB!$G$9,Total!K:K,DB!$O$9,Total!AA:AA,$H$2)+COUNTIFS(Total!X:X,$V$3,Total!W:W,B8,Total!AA:AA,DB!$G$5,Total!N:N,DB!$O$5,Total!AA:AA,DB!$G$9,Total!AA:AA,DB!$O$9,Total!B:B,$H$2)+COUNTIFS(Total!X:X,$V$3,Total!W:W,B8,Total!AA:AA,DB!$G$5,Total!AA:AA,DB!$O$5,Total!M:M,DB!$G$9,Total!K:K,DB!$O$9,Total!AA:AA,$H$2)+COUNTIFS(Total!X:X,$V$3,Total!W:W,B8,Total!AA:AA,DB!$G$5,Total!AA:AA,DB!$O$5,Total!M:M,DB!$G$9,Total!AA:AA,DB!$O$9,Total!B:B,$H$2)+COUNTIFS(Total!X:X,$V$3,Total!W:W,B8,Total!AA:AA,DB!$G$5,Total!AA:AA,DB!$O$5,Total!AA:AA,DB!$G$9,Total!K:K,DB!$O$9,Total!B:B,$H$2)+COUNTIFS(Total!X:X,$V$3,Total!W:W,B8,Total!AA:AA,DB!$G$5,Total!N:N,DB!$O$5,Total!M:M,DB!$G$9,Total!K:K,DB!$O$9,Total!B:B,$H$2)+COUNTIFS(Total!X:X,$V$3,Total!W:W,B8,Total!O:O,DB!$G$5,Total!AA:AA,DB!$O$5,Total!M:M,DB!$G$9,Total!K:K,DB!$O$9,Total!B:B,$H$2)+COUNTIFS(Total!X:X,$V$3,Total!W:W,B8,Total!O:O,DB!$G$5,Total!N:N,DB!$O$5,Total!AA:AA,DB!$G$9,Total!K:K,DB!$O$9,Total!B:B,$H$2)+COUNTIFS(Total!X:X,$V$3,Total!W:W,B8,Total!O:O,DB!$G$5,Total!N:N,DB!$O$5,Total!M:M,DB!$G$9,Total!AA:AA,DB!$O$9,Total!B:B,$H$2)+COUNTIFS(Total!X:X,$V$3,Total!W:W,B8,Total!O:O,DB!$G$5,Total!N:N,DB!$O$5,Total!M:M,DB!$G$9,Total!K:K,DB!$O$9,Total!AA:AA,$H$2)</f>
        <v>0</v>
      </c>
      <c r="W8" s="31">
        <f>COUNTIFS(Total!X:X,$W$3,Total!W:W,B8,Total!O:O,DB!$G$5,Total!N:N,DB!$O$5,Total!M:M,DB!$G$9,Total!K:K,DB!$O$9,Total!B:B,$H$2)+COUNTIFS(Total!X:X,$W$3,Total!W:W,B8,Total!AA:AA,DB!$G$5,Total!AA:AA,DB!$O$5,Total!AA:AA,DB!$G$9,Total!AA:AA,DB!$O$9,Total!AA:AA,$H$2)+COUNTIFS(Total!X:X,$W$3,Total!W:W,B8,Total!O:O,DB!$G$5,Total!AA:AA,DB!$O$5,Total!AA:AA,DB!$G$9,Total!AA:AA,DB!$O$9,Total!AA:AA,$H$2)+COUNTIFS(Total!X:X,$W$3,Total!W:W,B8,Total!AA:AA,DB!$G$5,Total!N:N,DB!$O$5,Total!AA:AA,DB!$G$9,Total!AA:AA,DB!$O$9,Total!AA:AA,$H$2)+COUNTIFS(Total!X:X,$W$3,Total!W:W,B8,Total!AA:AA,DB!$G$5,Total!AA:AA,DB!$O$5,Total!M:M,DB!$G$9,Total!AA:AA,DB!$O$9,Total!AA:AA,$H$2)+COUNTIFS(Total!X:X,$W$3,Total!W:W,B8,Total!AA:AA,DB!$G$5,Total!AA:AA,DB!$O$5,Total!AA:AA,DB!$G$9,Total!K:K,DB!$O$9,Total!AA:AA,$H$2)+COUNTIFS(Total!X:X,$W$3,Total!W:W,B8,Total!AA:AA,DB!$G$5,Total!AA:AA,DB!$O$5,Total!AA:AA,DB!$G$9,Total!AA:AA,DB!$O$9,Total!B:B,$H$2)+COUNTIFS(Total!X:X,$W$3,Total!W:W,B8,Total!O:O,DB!$G$5,Total!N:N,DB!$O$5,Total!M:M,DB!$G$9,Total!AA:AA,DB!$O$9,Total!AA:AA,$H$2)+COUNTIFS(Total!X:X,$W$3,Total!W:W,B8,Total!O:O,DB!$G$5,Total!N:N,DB!$O$5,Total!AA:AA,DB!$G$9,Total!K:K,DB!$O$9,Total!AA:AA,$H$2)+COUNTIFS(Total!X:X,$W$3,Total!W:W,B8,Total!O:O,DB!$G$5,Total!N:N,DB!$O$5,Total!AA:AA,DB!$G$9,Total!AA:AA,DB!$O$9,Total!B:B,$H$2)+COUNTIFS(Total!X:X,$W$3,Total!W:W,B8,Total!O:O,DB!$G$5,Total!AA:AA,DB!$O$5,Total!M:M,DB!$G$9,Total!K:K,DB!$O$9,Total!AA:AA,$H$2)+COUNTIFS(Total!X:X,$W$3,Total!W:W,B8,Total!O:O,DB!$G$5,Total!AA:AA,DB!$O$5,Total!M:M,DB!$G$9,Total!AA:AA,DB!$O$9,Total!B:B,$H$2)+COUNTIFS(Total!X:X,$W$3,Total!W:W,B8,Total!O:O,DB!$G$5,Total!AA:AA,DB!$O$5,Total!AA:AA,DB!$G$9,Total!K:K,DB!$O$9,Total!B:B,$H$2)+COUNTIFS(Total!X:X,$W$3,Total!W:W,B8,Total!AA:AA,DB!$G$5,Total!N:N,DB!$O$5,Total!M:M,DB!$G$9,Total!K:K,DB!$O$9,Total!AA:AA,$H$2)+COUNTIFS(Total!X:X,$W$3,Total!W:W,B8,Total!AA:AA,DB!$G$5,Total!N:N,DB!$O$5,Total!M:M,DB!$G$9,Total!AA:AA,DB!$O$9,Total!B:B,$H$2)+COUNTIFS(Total!X:X,$W$3,Total!W:W,B8,Total!AA:AA,DB!$G$5,Total!N:N,DB!$O$5,Total!AA:AA,DB!$G$9,Total!K:K,DB!$O$9,Total!B:B,$H$2)+COUNTIFS(Total!X:X,$W$3,Total!W:W,B8,Total!AA:AA,DB!$G$5,Total!AA:AA,DB!$O$5,Total!M:M,DB!$G$9,Total!K:K,DB!$O$9,Total!B:B,$H$2)+COUNTIFS(Total!X:X,$W$3,Total!W:W,B8,Total!O:O,DB!$G$5,Total!N:N,DB!$O$5,Total!AA:AA,DB!$G$9,Total!AA:AA,DB!$O$9,Total!AA:AA,$H$2)+COUNTIFS(Total!X:X,$W$3,Total!W:W,B8,Total!O:O,DB!$G$5,Total!AA:AA,DB!$O$5,Total!M:M,DB!$G$9,Total!AA:AA,DB!$O$9,Total!AA:AA,$H$2)+COUNTIFS(Total!X:X,$W$3,Total!W:W,B8,Total!O:O,DB!$G$5,Total!AA:AA,DB!$O$5,Total!AA:AA,DB!$G$9,Total!K:K,DB!$O$9,Total!AA:AA,$H$2)+COUNTIFS(Total!X:X,$W$3,Total!W:W,B8,Total!O:O,DB!$G$5,Total!AA:AA,DB!$O$5,Total!AA:AA,DB!$G$9,Total!AA:AA,DB!$O$9,Total!B:B,$H$2)+COUNTIFS(Total!X:X,$W$3,Total!W:W,B8,Total!AA:AA,DB!$G$5,Total!N:N,DB!$O$5,Total!M:M,DB!$G$9,Total!AA:AA,DB!$O$9,Total!AA:AA,$H$2)+COUNTIFS(Total!X:X,$W$3,Total!W:W,B8,Total!AA:AA,DB!$G$5,Total!N:N,DB!$O$5,Total!AA:AA,DB!$G$9,Total!K:K,DB!$O$9,Total!AA:AA,$H$2)+COUNTIFS(Total!X:X,$W$3,Total!W:W,B8,Total!AA:AA,DB!$G$5,Total!N:N,DB!$O$5,Total!AA:AA,DB!$G$9,Total!AA:AA,DB!$O$9,Total!B:B,$H$2)+COUNTIFS(Total!X:X,$W$3,Total!W:W,B8,Total!AA:AA,DB!$G$5,Total!AA:AA,DB!$O$5,Total!M:M,DB!$G$9,Total!K:K,DB!$O$9,Total!AA:AA,$H$2)+COUNTIFS(Total!X:X,$W$3,Total!W:W,B8,Total!AA:AA,DB!$G$5,Total!AA:AA,DB!$O$5,Total!M:M,DB!$G$9,Total!AA:AA,DB!$O$9,Total!B:B,$H$2)+COUNTIFS(Total!X:X,$W$3,Total!W:W,B8,Total!AA:AA,DB!$G$5,Total!AA:AA,DB!$O$5,Total!AA:AA,DB!$G$9,Total!K:K,DB!$O$9,Total!B:B,$H$2)+COUNTIFS(Total!X:X,$W$3,Total!W:W,B8,Total!AA:AA,DB!$G$5,Total!N:N,DB!$O$5,Total!M:M,DB!$G$9,Total!K:K,DB!$O$9,Total!B:B,$H$2)+COUNTIFS(Total!X:X,$W$3,Total!W:W,B8,Total!O:O,DB!$G$5,Total!AA:AA,DB!$O$5,Total!M:M,DB!$G$9,Total!K:K,DB!$O$9,Total!B:B,$H$2)+COUNTIFS(Total!X:X,$W$3,Total!W:W,B8,Total!O:O,DB!$G$5,Total!N:N,DB!$O$5,Total!AA:AA,DB!$G$9,Total!K:K,DB!$O$9,Total!B:B,$H$2)+COUNTIFS(Total!X:X,$W$3,Total!W:W,B8,Total!O:O,DB!$G$5,Total!N:N,DB!$O$5,Total!M:M,DB!$G$9,Total!AA:AA,DB!$O$9,Total!B:B,$H$2)+COUNTIFS(Total!X:X,$W$3,Total!W:W,B8,Total!O:O,DB!$G$5,Total!N:N,DB!$O$5,Total!M:M,DB!$G$9,Total!K:K,DB!$O$9,Total!AA:AA,$H$2)</f>
        <v>0</v>
      </c>
      <c r="X8" s="31">
        <f t="shared" si="0"/>
        <v>138</v>
      </c>
      <c r="Y8" s="31">
        <f t="shared" si="1"/>
        <v>27</v>
      </c>
      <c r="Z8" s="31">
        <f t="shared" si="2"/>
        <v>27</v>
      </c>
      <c r="AD8" s="80" t="s">
        <v>34</v>
      </c>
    </row>
    <row r="9" spans="1:31" ht="30" customHeight="1" x14ac:dyDescent="0.25">
      <c r="A9" s="43">
        <v>6</v>
      </c>
      <c r="B9" s="53" t="s">
        <v>112</v>
      </c>
      <c r="C9" s="31">
        <f>COUNTIFS(Total!W:W,B9,Total!O:O,DB!$G$5,Total!N:N,DB!$O$5,Total!M:M,DB!$G$9,Total!K:K,DB!$O$9,Total!B:B,$H$2)+COUNTIFS(Total!W:W,B9,Total!AA:AA,DB!$G$5,Total!AA:AA,DB!$O$5,Total!AA:AA,DB!$G$9,Total!AA:AA,DB!$O$9,Total!AA:AA,$H$2)+COUNTIFS(Total!W:W,B9,Total!O:O,DB!$G$5,Total!AA:AA,DB!$O$5,Total!AA:AA,DB!$G$9,Total!AA:AA,DB!$O$9,Total!AA:AA,$H$2)+COUNTIFS(Total!W:W,B9,Total!AA:AA,DB!$G$5,Total!N:N,DB!$O$5,Total!AA:AA,DB!$G$9,Total!AA:AA,DB!$O$9,Total!AA:AA,$H$2)+COUNTIFS(Total!W:W,B9,Total!AA:AA,DB!$G$5,Total!AA:AA,DB!$O$5,Total!M:M,DB!$G$9,Total!AA:AA,DB!$O$9,Total!AA:AA,$H$2)+COUNTIFS(Total!W:W,B9,Total!AA:AA,DB!$G$5,Total!AA:AA,DB!$O$5,Total!AA:AA,DB!$G$9,Total!K:K,DB!$O$9,Total!AA:AA,$H$2)+COUNTIFS(Total!W:W,B9,Total!AA:AA,DB!$G$5,Total!AA:AA,DB!$O$5,Total!AA:AA,DB!$G$9,Total!AA:AA,DB!$O$9,Total!B:B,$H$2)+COUNTIFS(Total!W:W,B9,Total!O:O,DB!$G$5,Total!N:N,DB!$O$5,Total!M:M,DB!$G$9,Total!AA:AA,DB!$O$9,Total!AA:AA,$H$2)+COUNTIFS(Total!W:W,B9,Total!O:O,DB!$G$5,Total!N:N,DB!$O$5,Total!AA:AA,DB!$G$9,Total!K:K,DB!$O$9,Total!AA:AA,$H$2)+COUNTIFS(Total!W:W,B9,Total!O:O,DB!$G$5,Total!N:N,DB!$O$5,Total!AA:AA,DB!$G$9,Total!AA:AA,DB!$O$9,Total!B:B,$H$2)+COUNTIFS(Total!W:W,B9,Total!O:O,DB!$G$5,Total!AA:AA,DB!$O$5,Total!M:M,DB!$G$9,Total!K:K,DB!$O$9,Total!AA:AA,$H$2)+COUNTIFS(Total!W:W,B9,Total!O:O,DB!$G$5,Total!AA:AA,DB!$O$5,Total!M:M,DB!$G$9,Total!AA:AA,DB!$O$9,Total!B:B,$H$2)+COUNTIFS(Total!W:W,B9,Total!O:O,DB!$G$5,Total!AA:AA,DB!$O$5,Total!AA:AA,DB!$G$9,Total!K:K,DB!$O$9,Total!B:B,$H$2)+COUNTIFS(Total!W:W,B9,Total!AA:AA,DB!$G$5,Total!N:N,DB!$O$5,Total!M:M,DB!$G$9,Total!K:K,DB!$O$9,Total!AA:AA,$H$2)+COUNTIFS(Total!W:W,B9,Total!AA:AA,DB!$G$5,Total!N:N,DB!$O$5,Total!M:M,DB!$G$9,Total!AA:AA,DB!$O$9,Total!B:B,$H$2)+COUNTIFS(Total!W:W,B9,Total!AA:AA,DB!$G$5,Total!N:N,DB!$O$5,Total!AA:AA,DB!$G$9,Total!K:K,DB!$O$9,Total!B:B,$H$2)+COUNTIFS(Total!W:W,B9,Total!AA:AA,DB!$G$5,Total!AA:AA,DB!$O$5,Total!M:M,DB!$G$9,Total!K:K,DB!$O$9,Total!B:B,$H$2)+COUNTIFS(Total!W:W,B9,Total!O:O,DB!$G$5,Total!N:N,DB!$O$5,Total!AA:AA,DB!$G$9,Total!AA:AA,DB!$O$9,Total!AA:AA,$H$2)+COUNTIFS(Total!W:W,B9,Total!O:O,DB!$G$5,Total!AA:AA,DB!$O$5,Total!M:M,DB!$G$9,Total!AA:AA,DB!$O$9,Total!AA:AA,$H$2)+COUNTIFS(Total!W:W,B9,Total!O:O,DB!$G$5,Total!AA:AA,DB!$O$5,Total!AA:AA,DB!$G$9,Total!K:K,DB!$O$9,Total!AA:AA,$H$2)+COUNTIFS(Total!W:W,B9,Total!O:O,DB!$G$5,Total!AA:AA,DB!$O$5,Total!AA:AA,DB!$G$9,Total!AA:AA,DB!$O$9,Total!B:B,$H$2)+COUNTIFS(Total!W:W,B9,Total!AA:AA,DB!$G$5,Total!N:N,DB!$O$5,Total!M:M,DB!$G$9,Total!AA:AA,DB!$O$9,Total!AA:AA,$H$2)+COUNTIFS(Total!W:W,B9,Total!AA:AA,DB!$G$5,Total!N:N,DB!$O$5,Total!AA:AA,DB!$G$9,Total!K:K,DB!$O$9,Total!AA:AA,$H$2)+COUNTIFS(Total!W:W,B9,Total!AA:AA,DB!$G$5,Total!N:N,DB!$O$5,Total!AA:AA,DB!$G$9,Total!AA:AA,DB!$O$9,Total!B:B,$H$2)+COUNTIFS(Total!W:W,B9,Total!AA:AA,DB!$G$5,Total!AA:AA,DB!$O$5,Total!M:M,DB!$G$9,Total!K:K,DB!$O$9,Total!AA:AA,$H$2)+COUNTIFS(Total!W:W,B9,Total!AA:AA,DB!$G$5,Total!AA:AA,DB!$O$5,Total!M:M,DB!$G$9,Total!AA:AA,DB!$O$9,Total!B:B,$H$2)+COUNTIFS(Total!W:W,B9,Total!AA:AA,DB!$G$5,Total!AA:AA,DB!$O$5,Total!AA:AA,DB!$G$9,Total!K:K,DB!$O$9,Total!B:B,$H$2)+COUNTIFS(Total!W:W,B9,Total!AA:AA,DB!$G$5,Total!N:N,DB!$O$5,Total!M:M,DB!$G$9,Total!K:K,DB!$O$9,Total!B:B,$H$2)+COUNTIFS(Total!W:W,B9,Total!O:O,DB!$G$5,Total!AA:AA,DB!$O$5,Total!M:M,DB!$G$9,Total!K:K,DB!$O$9,Total!B:B,$H$2)+COUNTIFS(Total!W:W,B9,Total!O:O,DB!$G$5,Total!N:N,DB!$O$5,Total!AA:AA,DB!$G$9,Total!K:K,DB!$O$9,Total!B:B,$H$2)+COUNTIFS(Total!W:W,B9,Total!O:O,DB!$G$5,Total!N:N,DB!$O$5,Total!M:M,DB!$G$9,Total!AA:AA,DB!$O$9,Total!B:B,$H$2)+COUNTIFS(Total!W:W,B9,Total!O:O,DB!$G$5,Total!N:N,DB!$O$5,Total!M:M,DB!$G$9,Total!K:K,DB!$O$9,Total!AA:AA,$H$2)</f>
        <v>739</v>
      </c>
      <c r="D9" s="31">
        <f>COUNTIFS(Total!X:X,$AE$2,Total!W:W,B9,Total!O:O,DB!$G$5,Total!N:N,DB!$O$5,Total!M:M,DB!$G$9,Total!K:K,DB!$O$9,Total!B:B,$H$2)+COUNTIFS(Total!X:X,$AE$2,Total!W:W,B9,Total!AA:AA,DB!$G$5,Total!AA:AA,DB!$O$5,Total!AA:AA,DB!$G$9,Total!AA:AA,DB!$O$9,Total!AA:AA,$H$2)+COUNTIFS(Total!X:X,$AE$2,Total!W:W,B9,Total!O:O,DB!$G$5,Total!AA:AA,DB!$O$5,Total!AA:AA,DB!$G$9,Total!AA:AA,DB!$O$9,Total!AA:AA,$H$2)+COUNTIFS(Total!X:X,$AE$2,Total!W:W,B9,Total!AA:AA,DB!$G$5,Total!N:N,DB!$O$5,Total!AA:AA,DB!$G$9,Total!AA:AA,DB!$O$9,Total!AA:AA,$H$2)+COUNTIFS(Total!X:X,$AE$2,Total!W:W,B9,Total!AA:AA,DB!$G$5,Total!AA:AA,DB!$O$5,Total!M:M,DB!$G$9,Total!AA:AA,DB!$O$9,Total!AA:AA,$H$2)+COUNTIFS(Total!X:X,$AE$2,Total!W:W,B9,Total!AA:AA,DB!$G$5,Total!AA:AA,DB!$O$5,Total!AA:AA,DB!$G$9,Total!K:K,DB!$O$9,Total!AA:AA,$H$2)+COUNTIFS(Total!X:X,$AE$2,Total!W:W,B9,Total!AA:AA,DB!$G$5,Total!AA:AA,DB!$O$5,Total!AA:AA,DB!$G$9,Total!AA:AA,DB!$O$9,Total!B:B,$H$2)+COUNTIFS(Total!X:X,$AE$2,Total!W:W,B9,Total!O:O,DB!$G$5,Total!N:N,DB!$O$5,Total!M:M,DB!$G$9,Total!AA:AA,DB!$O$9,Total!AA:AA,$H$2)+COUNTIFS(Total!X:X,$AE$2,Total!W:W,B9,Total!O:O,DB!$G$5,Total!N:N,DB!$O$5,Total!AA:AA,DB!$G$9,Total!K:K,DB!$O$9,Total!AA:AA,$H$2)+COUNTIFS(Total!X:X,$AE$2,Total!W:W,B9,Total!O:O,DB!$G$5,Total!N:N,DB!$O$5,Total!AA:AA,DB!$G$9,Total!AA:AA,DB!$O$9,Total!B:B,$H$2)+COUNTIFS(Total!X:X,$AE$2,Total!W:W,B9,Total!O:O,DB!$G$5,Total!AA:AA,DB!$O$5,Total!M:M,DB!$G$9,Total!K:K,DB!$O$9,Total!AA:AA,$H$2)+COUNTIFS(Total!X:X,$AE$2,Total!W:W,B9,Total!O:O,DB!$G$5,Total!AA:AA,DB!$O$5,Total!M:M,DB!$G$9,Total!AA:AA,DB!$O$9,Total!B:B,$H$2)+COUNTIFS(Total!X:X,$AE$2,Total!W:W,B9,Total!O:O,DB!$G$5,Total!AA:AA,DB!$O$5,Total!AA:AA,DB!$G$9,Total!K:K,DB!$O$9,Total!B:B,$H$2)+COUNTIFS(Total!X:X,$AE$2,Total!W:W,B9,Total!AA:AA,DB!$G$5,Total!N:N,DB!$O$5,Total!M:M,DB!$G$9,Total!K:K,DB!$O$9,Total!AA:AA,$H$2)+COUNTIFS(Total!X:X,$AE$2,Total!W:W,B9,Total!AA:AA,DB!$G$5,Total!N:N,DB!$O$5,Total!M:M,DB!$G$9,Total!AA:AA,DB!$O$9,Total!B:B,$H$2)+COUNTIFS(Total!X:X,$AE$2,Total!W:W,B9,Total!AA:AA,DB!$G$5,Total!N:N,DB!$O$5,Total!AA:AA,DB!$G$9,Total!K:K,DB!$O$9,Total!B:B,$H$2)+COUNTIFS(Total!X:X,$AE$2,Total!W:W,B9,Total!AA:AA,DB!$G$5,Total!AA:AA,DB!$O$5,Total!M:M,DB!$G$9,Total!K:K,DB!$O$9,Total!B:B,$H$2)+COUNTIFS(Total!X:X,$AE$2,Total!W:W,B9,Total!O:O,DB!$G$5,Total!N:N,DB!$O$5,Total!AA:AA,DB!$G$9,Total!AA:AA,DB!$O$9,Total!AA:AA,$H$2)+COUNTIFS(Total!X:X,$AE$2,Total!W:W,B9,Total!O:O,DB!$G$5,Total!AA:AA,DB!$O$5,Total!M:M,DB!$G$9,Total!AA:AA,DB!$O$9,Total!AA:AA,$H$2)+COUNTIFS(Total!X:X,$AE$2,Total!W:W,B9,Total!O:O,DB!$G$5,Total!AA:AA,DB!$O$5,Total!AA:AA,DB!$G$9,Total!K:K,DB!$O$9,Total!AA:AA,$H$2)+COUNTIFS(Total!X:X,$AE$2,Total!W:W,B9,Total!O:O,DB!$G$5,Total!AA:AA,DB!$O$5,Total!AA:AA,DB!$G$9,Total!AA:AA,DB!$O$9,Total!B:B,$H$2)+COUNTIFS(Total!X:X,$AE$2,Total!W:W,B9,Total!AA:AA,DB!$G$5,Total!N:N,DB!$O$5,Total!M:M,DB!$G$9,Total!AA:AA,DB!$O$9,Total!AA:AA,$H$2)+COUNTIFS(Total!X:X,$AE$2,Total!W:W,B9,Total!AA:AA,DB!$G$5,Total!N:N,DB!$O$5,Total!AA:AA,DB!$G$9,Total!K:K,DB!$O$9,Total!AA:AA,$H$2)+COUNTIFS(Total!X:X,$AE$2,Total!W:W,B9,Total!AA:AA,DB!$G$5,Total!N:N,DB!$O$5,Total!AA:AA,DB!$G$9,Total!AA:AA,DB!$O$9,Total!B:B,$H$2)+COUNTIFS(Total!X:X,$AE$2,Total!W:W,B9,Total!AA:AA,DB!$G$5,Total!AA:AA,DB!$O$5,Total!M:M,DB!$G$9,Total!K:K,DB!$O$9,Total!AA:AA,$H$2)+COUNTIFS(Total!X:X,$AE$2,Total!W:W,B9,Total!AA:AA,DB!$G$5,Total!AA:AA,DB!$O$5,Total!M:M,DB!$G$9,Total!AA:AA,DB!$O$9,Total!B:B,$H$2)+COUNTIFS(Total!X:X,$AE$2,Total!W:W,B9,Total!AA:AA,DB!$G$5,Total!AA:AA,DB!$O$5,Total!AA:AA,DB!$G$9,Total!K:K,DB!$O$9,Total!B:B,$H$2)+COUNTIFS(Total!X:X,$AE$2,Total!W:W,B9,Total!AA:AA,DB!$G$5,Total!N:N,DB!$O$5,Total!M:M,DB!$G$9,Total!K:K,DB!$O$9,Total!B:B,$H$2)+COUNTIFS(Total!X:X,$AE$2,Total!W:W,B9,Total!O:O,DB!$G$5,Total!AA:AA,DB!$O$5,Total!M:M,DB!$G$9,Total!K:K,DB!$O$9,Total!B:B,$H$2)+COUNTIFS(Total!X:X,$AE$2,Total!W:W,B9,Total!O:O,DB!$G$5,Total!N:N,DB!$O$5,Total!AA:AA,DB!$G$9,Total!K:K,DB!$O$9,Total!B:B,$H$2)+COUNTIFS(Total!X:X,$AE$2,Total!W:W,B9,Total!O:O,DB!$G$5,Total!N:N,DB!$O$5,Total!M:M,DB!$G$9,Total!AA:AA,DB!$O$9,Total!B:B,$H$2)+COUNTIFS(Total!X:X,$AE$2,Total!W:W,B9,Total!O:O,DB!$G$5,Total!N:N,DB!$O$5,Total!M:M,DB!$G$9,Total!K:K,DB!$O$9,Total!AA:AA,$H$2)</f>
        <v>22</v>
      </c>
      <c r="E9" s="31">
        <f>COUNTIFS(Total!X:X,$E$3,Total!W:W,B9,Total!O:O,DB!$G$5,Total!N:N,DB!$O$5,Total!M:M,DB!$G$9,Total!K:K,DB!$O$9,Total!B:B,$H$2)+COUNTIFS(Total!X:X,$E$3,Total!W:W,B9,Total!AA:AA,DB!$G$5,Total!AA:AA,DB!$O$5,Total!AA:AA,DB!$G$9,Total!AA:AA,DB!$O$9,Total!AA:AA,$H$2)+COUNTIFS(Total!X:X,$E$3,Total!W:W,B9,Total!O:O,DB!$G$5,Total!AA:AA,DB!$O$5,Total!AA:AA,DB!$G$9,Total!AA:AA,DB!$O$9,Total!AA:AA,$H$2)+COUNTIFS(Total!X:X,$E$3,Total!W:W,B9,Total!AA:AA,DB!$G$5,Total!N:N,DB!$O$5,Total!AA:AA,DB!$G$9,Total!AA:AA,DB!$O$9,Total!AA:AA,$H$2)+COUNTIFS(Total!X:X,$E$3,Total!W:W,B9,Total!AA:AA,DB!$G$5,Total!AA:AA,DB!$O$5,Total!M:M,DB!$G$9,Total!AA:AA,DB!$O$9,Total!AA:AA,$H$2)+COUNTIFS(Total!X:X,$E$3,Total!W:W,B9,Total!AA:AA,DB!$G$5,Total!AA:AA,DB!$O$5,Total!AA:AA,DB!$G$9,Total!K:K,DB!$O$9,Total!AA:AA,$H$2)+COUNTIFS(Total!X:X,$E$3,Total!W:W,B9,Total!AA:AA,DB!$G$5,Total!AA:AA,DB!$O$5,Total!AA:AA,DB!$G$9,Total!AA:AA,DB!$O$9,Total!B:B,$H$2)+COUNTIFS(Total!X:X,$E$3,Total!W:W,B9,Total!O:O,DB!$G$5,Total!N:N,DB!$O$5,Total!M:M,DB!$G$9,Total!AA:AA,DB!$O$9,Total!AA:AA,$H$2)+COUNTIFS(Total!X:X,$E$3,Total!W:W,B9,Total!O:O,DB!$G$5,Total!N:N,DB!$O$5,Total!AA:AA,DB!$G$9,Total!K:K,DB!$O$9,Total!AA:AA,$H$2)+COUNTIFS(Total!X:X,$E$3,Total!W:W,B9,Total!O:O,DB!$G$5,Total!N:N,DB!$O$5,Total!AA:AA,DB!$G$9,Total!AA:AA,DB!$O$9,Total!B:B,$H$2)+COUNTIFS(Total!X:X,$E$3,Total!W:W,B9,Total!O:O,DB!$G$5,Total!AA:AA,DB!$O$5,Total!M:M,DB!$G$9,Total!K:K,DB!$O$9,Total!AA:AA,$H$2)+COUNTIFS(Total!X:X,$E$3,Total!W:W,B9,Total!O:O,DB!$G$5,Total!AA:AA,DB!$O$5,Total!M:M,DB!$G$9,Total!AA:AA,DB!$O$9,Total!B:B,$H$2)+COUNTIFS(Total!X:X,$E$3,Total!W:W,B9,Total!O:O,DB!$G$5,Total!AA:AA,DB!$O$5,Total!AA:AA,DB!$G$9,Total!K:K,DB!$O$9,Total!B:B,$H$2)+COUNTIFS(Total!X:X,$E$3,Total!W:W,B9,Total!AA:AA,DB!$G$5,Total!N:N,DB!$O$5,Total!M:M,DB!$G$9,Total!K:K,DB!$O$9,Total!AA:AA,$H$2)+COUNTIFS(Total!X:X,$E$3,Total!W:W,B9,Total!AA:AA,DB!$G$5,Total!N:N,DB!$O$5,Total!M:M,DB!$G$9,Total!AA:AA,DB!$O$9,Total!B:B,$H$2)+COUNTIFS(Total!X:X,$E$3,Total!W:W,B9,Total!AA:AA,DB!$G$5,Total!N:N,DB!$O$5,Total!AA:AA,DB!$G$9,Total!K:K,DB!$O$9,Total!B:B,$H$2)+COUNTIFS(Total!X:X,$E$3,Total!W:W,B9,Total!AA:AA,DB!$G$5,Total!AA:AA,DB!$O$5,Total!M:M,DB!$G$9,Total!K:K,DB!$O$9,Total!B:B,$H$2)+COUNTIFS(Total!X:X,$E$3,Total!W:W,B9,Total!O:O,DB!$G$5,Total!N:N,DB!$O$5,Total!AA:AA,DB!$G$9,Total!AA:AA,DB!$O$9,Total!AA:AA,$H$2)+COUNTIFS(Total!X:X,$E$3,Total!W:W,B9,Total!O:O,DB!$G$5,Total!AA:AA,DB!$O$5,Total!M:M,DB!$G$9,Total!AA:AA,DB!$O$9,Total!AA:AA,$H$2)+COUNTIFS(Total!X:X,$E$3,Total!W:W,B9,Total!O:O,DB!$G$5,Total!AA:AA,DB!$O$5,Total!AA:AA,DB!$G$9,Total!K:K,DB!$O$9,Total!AA:AA,$H$2)+COUNTIFS(Total!X:X,$E$3,Total!W:W,B9,Total!O:O,DB!$G$5,Total!AA:AA,DB!$O$5,Total!AA:AA,DB!$G$9,Total!AA:AA,DB!$O$9,Total!B:B,$H$2)+COUNTIFS(Total!X:X,$E$3,Total!W:W,B9,Total!AA:AA,DB!$G$5,Total!N:N,DB!$O$5,Total!M:M,DB!$G$9,Total!AA:AA,DB!$O$9,Total!AA:AA,$H$2)+COUNTIFS(Total!X:X,$E$3,Total!W:W,B9,Total!AA:AA,DB!$G$5,Total!N:N,DB!$O$5,Total!AA:AA,DB!$G$9,Total!K:K,DB!$O$9,Total!AA:AA,$H$2)+COUNTIFS(Total!X:X,$E$3,Total!W:W,B9,Total!AA:AA,DB!$G$5,Total!N:N,DB!$O$5,Total!AA:AA,DB!$G$9,Total!AA:AA,DB!$O$9,Total!B:B,$H$2)+COUNTIFS(Total!X:X,$E$3,Total!W:W,B9,Total!AA:AA,DB!$G$5,Total!AA:AA,DB!$O$5,Total!M:M,DB!$G$9,Total!K:K,DB!$O$9,Total!AA:AA,$H$2)+COUNTIFS(Total!X:X,$E$3,Total!W:W,B9,Total!AA:AA,DB!$G$5,Total!AA:AA,DB!$O$5,Total!M:M,DB!$G$9,Total!AA:AA,DB!$O$9,Total!B:B,$H$2)+COUNTIFS(Total!X:X,$E$3,Total!W:W,B9,Total!AA:AA,DB!$G$5,Total!AA:AA,DB!$O$5,Total!AA:AA,DB!$G$9,Total!K:K,DB!$O$9,Total!B:B,$H$2)+COUNTIFS(Total!X:X,$E$3,Total!W:W,B9,Total!AA:AA,DB!$G$5,Total!N:N,DB!$O$5,Total!M:M,DB!$G$9,Total!K:K,DB!$O$9,Total!B:B,$H$2)+COUNTIFS(Total!X:X,$E$3,Total!W:W,B9,Total!O:O,DB!$G$5,Total!AA:AA,DB!$O$5,Total!M:M,DB!$G$9,Total!K:K,DB!$O$9,Total!B:B,$H$2)+COUNTIFS(Total!X:X,$E$3,Total!W:W,B9,Total!O:O,DB!$G$5,Total!N:N,DB!$O$5,Total!AA:AA,DB!$G$9,Total!K:K,DB!$O$9,Total!B:B,$H$2)+COUNTIFS(Total!X:X,$E$3,Total!W:W,B9,Total!O:O,DB!$G$5,Total!N:N,DB!$O$5,Total!M:M,DB!$G$9,Total!AA:AA,DB!$O$9,Total!B:B,$H$2)+COUNTIFS(Total!X:X,$E$3,Total!W:W,B9,Total!O:O,DB!$G$5,Total!N:N,DB!$O$5,Total!M:M,DB!$G$9,Total!K:K,DB!$O$9,Total!AA:AA,$H$2)</f>
        <v>4</v>
      </c>
      <c r="F9" s="31">
        <f>COUNTIFS(Total!X:X,$F$3,Total!W:W,B9,Total!O:O,DB!$G$5,Total!N:N,DB!$O$5,Total!M:M,DB!$G$9,Total!K:K,DB!$O$9,Total!B:B,$H$2)+COUNTIFS(Total!X:X,$F$3,Total!W:W,B9,Total!AA:AA,DB!$G$5,Total!AA:AA,DB!$O$5,Total!AA:AA,DB!$G$9,Total!AA:AA,DB!$O$9,Total!AA:AA,$H$2)+COUNTIFS(Total!X:X,$F$3,Total!W:W,B9,Total!O:O,DB!$G$5,Total!AA:AA,DB!$O$5,Total!AA:AA,DB!$G$9,Total!AA:AA,DB!$O$9,Total!AA:AA,$H$2)+COUNTIFS(Total!X:X,$F$3,Total!W:W,B9,Total!AA:AA,DB!$G$5,Total!N:N,DB!$O$5,Total!AA:AA,DB!$G$9,Total!AA:AA,DB!$O$9,Total!AA:AA,$H$2)+COUNTIFS(Total!X:X,$F$3,Total!W:W,B9,Total!AA:AA,DB!$G$5,Total!AA:AA,DB!$O$5,Total!M:M,DB!$G$9,Total!AA:AA,DB!$O$9,Total!AA:AA,$H$2)+COUNTIFS(Total!X:X,$F$3,Total!W:W,B9,Total!AA:AA,DB!$G$5,Total!AA:AA,DB!$O$5,Total!AA:AA,DB!$G$9,Total!K:K,DB!$O$9,Total!AA:AA,$H$2)+COUNTIFS(Total!X:X,$F$3,Total!W:W,B9,Total!AA:AA,DB!$G$5,Total!AA:AA,DB!$O$5,Total!AA:AA,DB!$G$9,Total!AA:AA,DB!$O$9,Total!B:B,$H$2)+COUNTIFS(Total!X:X,$F$3,Total!W:W,B9,Total!O:O,DB!$G$5,Total!N:N,DB!$O$5,Total!M:M,DB!$G$9,Total!AA:AA,DB!$O$9,Total!AA:AA,$H$2)+COUNTIFS(Total!X:X,$F$3,Total!W:W,B9,Total!O:O,DB!$G$5,Total!N:N,DB!$O$5,Total!AA:AA,DB!$G$9,Total!K:K,DB!$O$9,Total!AA:AA,$H$2)+COUNTIFS(Total!X:X,$F$3,Total!W:W,B9,Total!O:O,DB!$G$5,Total!N:N,DB!$O$5,Total!AA:AA,DB!$G$9,Total!AA:AA,DB!$O$9,Total!B:B,$H$2)+COUNTIFS(Total!X:X,$F$3,Total!W:W,B9,Total!O:O,DB!$G$5,Total!AA:AA,DB!$O$5,Total!M:M,DB!$G$9,Total!K:K,DB!$O$9,Total!AA:AA,$H$2)+COUNTIFS(Total!X:X,$F$3,Total!W:W,B9,Total!O:O,DB!$G$5,Total!AA:AA,DB!$O$5,Total!M:M,DB!$G$9,Total!AA:AA,DB!$O$9,Total!B:B,$H$2)+COUNTIFS(Total!X:X,$F$3,Total!W:W,B9,Total!O:O,DB!$G$5,Total!AA:AA,DB!$O$5,Total!AA:AA,DB!$G$9,Total!K:K,DB!$O$9,Total!B:B,$H$2)+COUNTIFS(Total!X:X,$F$3,Total!W:W,B9,Total!AA:AA,DB!$G$5,Total!N:N,DB!$O$5,Total!M:M,DB!$G$9,Total!K:K,DB!$O$9,Total!AA:AA,$H$2)+COUNTIFS(Total!X:X,$F$3,Total!W:W,B9,Total!AA:AA,DB!$G$5,Total!N:N,DB!$O$5,Total!M:M,DB!$G$9,Total!AA:AA,DB!$O$9,Total!B:B,$H$2)+COUNTIFS(Total!X:X,$F$3,Total!W:W,B9,Total!AA:AA,DB!$G$5,Total!N:N,DB!$O$5,Total!AA:AA,DB!$G$9,Total!K:K,DB!$O$9,Total!B:B,$H$2)+COUNTIFS(Total!X:X,$F$3,Total!W:W,B9,Total!AA:AA,DB!$G$5,Total!AA:AA,DB!$O$5,Total!M:M,DB!$G$9,Total!K:K,DB!$O$9,Total!B:B,$H$2)+COUNTIFS(Total!X:X,$F$3,Total!W:W,B9,Total!O:O,DB!$G$5,Total!N:N,DB!$O$5,Total!AA:AA,DB!$G$9,Total!AA:AA,DB!$O$9,Total!AA:AA,$H$2)+COUNTIFS(Total!X:X,$F$3,Total!W:W,B9,Total!O:O,DB!$G$5,Total!AA:AA,DB!$O$5,Total!M:M,DB!$G$9,Total!AA:AA,DB!$O$9,Total!AA:AA,$H$2)+COUNTIFS(Total!X:X,$F$3,Total!W:W,B9,Total!O:O,DB!$G$5,Total!AA:AA,DB!$O$5,Total!AA:AA,DB!$G$9,Total!K:K,DB!$O$9,Total!AA:AA,$H$2)+COUNTIFS(Total!X:X,$F$3,Total!W:W,B9,Total!O:O,DB!$G$5,Total!AA:AA,DB!$O$5,Total!AA:AA,DB!$G$9,Total!AA:AA,DB!$O$9,Total!B:B,$H$2)+COUNTIFS(Total!X:X,$F$3,Total!W:W,B9,Total!AA:AA,DB!$G$5,Total!N:N,DB!$O$5,Total!M:M,DB!$G$9,Total!AA:AA,DB!$O$9,Total!AA:AA,$H$2)+COUNTIFS(Total!X:X,$F$3,Total!W:W,B9,Total!AA:AA,DB!$G$5,Total!N:N,DB!$O$5,Total!AA:AA,DB!$G$9,Total!K:K,DB!$O$9,Total!AA:AA,$H$2)+COUNTIFS(Total!X:X,$F$3,Total!W:W,B9,Total!AA:AA,DB!$G$5,Total!N:N,DB!$O$5,Total!AA:AA,DB!$G$9,Total!AA:AA,DB!$O$9,Total!B:B,$H$2)+COUNTIFS(Total!X:X,$F$3,Total!W:W,B9,Total!AA:AA,DB!$G$5,Total!AA:AA,DB!$O$5,Total!M:M,DB!$G$9,Total!K:K,DB!$O$9,Total!AA:AA,$H$2)+COUNTIFS(Total!X:X,$F$3,Total!W:W,B9,Total!AA:AA,DB!$G$5,Total!AA:AA,DB!$O$5,Total!M:M,DB!$G$9,Total!AA:AA,DB!$O$9,Total!B:B,$H$2)+COUNTIFS(Total!X:X,$F$3,Total!W:W,B9,Total!AA:AA,DB!$G$5,Total!AA:AA,DB!$O$5,Total!AA:AA,DB!$G$9,Total!K:K,DB!$O$9,Total!B:B,$H$2)+COUNTIFS(Total!X:X,$F$3,Total!W:W,B9,Total!AA:AA,DB!$G$5,Total!N:N,DB!$O$5,Total!M:M,DB!$G$9,Total!K:K,DB!$O$9,Total!B:B,$H$2)+COUNTIFS(Total!X:X,$F$3,Total!W:W,B9,Total!O:O,DB!$G$5,Total!AA:AA,DB!$O$5,Total!M:M,DB!$G$9,Total!K:K,DB!$O$9,Total!B:B,$H$2)+COUNTIFS(Total!X:X,$F$3,Total!W:W,B9,Total!O:O,DB!$G$5,Total!N:N,DB!$O$5,Total!AA:AA,DB!$G$9,Total!K:K,DB!$O$9,Total!B:B,$H$2)+COUNTIFS(Total!X:X,$F$3,Total!W:W,B9,Total!O:O,DB!$G$5,Total!N:N,DB!$O$5,Total!M:M,DB!$G$9,Total!AA:AA,DB!$O$9,Total!B:B,$H$2)+COUNTIFS(Total!X:X,$F$3,Total!W:W,B9,Total!O:O,DB!$G$5,Total!N:N,DB!$O$5,Total!M:M,DB!$G$9,Total!K:K,DB!$O$9,Total!AA:AA,$H$2)</f>
        <v>1</v>
      </c>
      <c r="G9" s="31">
        <f>COUNTIFS(Total!X:X,$G$3,Total!W:W,B9,Total!O:O,DB!$G$5,Total!N:N,DB!$O$5,Total!M:M,DB!$G$9,Total!K:K,DB!$O$9,Total!B:B,$H$2)+COUNTIFS(Total!X:X,$G$3,Total!W:W,B9,Total!AA:AA,DB!$G$5,Total!AA:AA,DB!$O$5,Total!AA:AA,DB!$G$9,Total!AA:AA,DB!$O$9,Total!AA:AA,$H$2)+COUNTIFS(Total!X:X,$G$3,Total!W:W,B9,Total!O:O,DB!$G$5,Total!AA:AA,DB!$O$5,Total!AA:AA,DB!$G$9,Total!AA:AA,DB!$O$9,Total!AA:AA,$H$2)+COUNTIFS(Total!X:X,$G$3,Total!W:W,B9,Total!AA:AA,DB!$G$5,Total!N:N,DB!$O$5,Total!AA:AA,DB!$G$9,Total!AA:AA,DB!$O$9,Total!AA:AA,$H$2)+COUNTIFS(Total!X:X,$G$3,Total!W:W,B9,Total!AA:AA,DB!$G$5,Total!AA:AA,DB!$O$5,Total!M:M,DB!$G$9,Total!AA:AA,DB!$O$9,Total!AA:AA,$H$2)+COUNTIFS(Total!X:X,$G$3,Total!W:W,B9,Total!AA:AA,DB!$G$5,Total!AA:AA,DB!$O$5,Total!AA:AA,DB!$G$9,Total!K:K,DB!$O$9,Total!AA:AA,$H$2)+COUNTIFS(Total!X:X,$G$3,Total!W:W,B9,Total!AA:AA,DB!$G$5,Total!AA:AA,DB!$O$5,Total!AA:AA,DB!$G$9,Total!AA:AA,DB!$O$9,Total!B:B,$H$2)+COUNTIFS(Total!X:X,$G$3,Total!W:W,B9,Total!O:O,DB!$G$5,Total!N:N,DB!$O$5,Total!M:M,DB!$G$9,Total!AA:AA,DB!$O$9,Total!AA:AA,$H$2)+COUNTIFS(Total!X:X,$G$3,Total!W:W,B9,Total!O:O,DB!$G$5,Total!N:N,DB!$O$5,Total!AA:AA,DB!$G$9,Total!K:K,DB!$O$9,Total!AA:AA,$H$2)+COUNTIFS(Total!X:X,$G$3,Total!W:W,B9,Total!O:O,DB!$G$5,Total!N:N,DB!$O$5,Total!AA:AA,DB!$G$9,Total!AA:AA,DB!$O$9,Total!B:B,$H$2)+COUNTIFS(Total!X:X,$G$3,Total!W:W,B9,Total!O:O,DB!$G$5,Total!AA:AA,DB!$O$5,Total!M:M,DB!$G$9,Total!K:K,DB!$O$9,Total!AA:AA,$H$2)+COUNTIFS(Total!X:X,$G$3,Total!W:W,B9,Total!O:O,DB!$G$5,Total!AA:AA,DB!$O$5,Total!M:M,DB!$G$9,Total!AA:AA,DB!$O$9,Total!B:B,$H$2)+COUNTIFS(Total!X:X,$G$3,Total!W:W,B9,Total!O:O,DB!$G$5,Total!AA:AA,DB!$O$5,Total!AA:AA,DB!$G$9,Total!K:K,DB!$O$9,Total!B:B,$H$2)+COUNTIFS(Total!X:X,$G$3,Total!W:W,B9,Total!AA:AA,DB!$G$5,Total!N:N,DB!$O$5,Total!M:M,DB!$G$9,Total!K:K,DB!$O$9,Total!AA:AA,$H$2)+COUNTIFS(Total!X:X,$G$3,Total!W:W,B9,Total!AA:AA,DB!$G$5,Total!N:N,DB!$O$5,Total!M:M,DB!$G$9,Total!AA:AA,DB!$O$9,Total!B:B,$H$2)+COUNTIFS(Total!X:X,$G$3,Total!W:W,B9,Total!AA:AA,DB!$G$5,Total!N:N,DB!$O$5,Total!AA:AA,DB!$G$9,Total!K:K,DB!$O$9,Total!B:B,$H$2)+COUNTIFS(Total!X:X,$G$3,Total!W:W,B9,Total!AA:AA,DB!$G$5,Total!AA:AA,DB!$O$5,Total!M:M,DB!$G$9,Total!K:K,DB!$O$9,Total!B:B,$H$2)+COUNTIFS(Total!X:X,$G$3,Total!W:W,B9,Total!O:O,DB!$G$5,Total!N:N,DB!$O$5,Total!AA:AA,DB!$G$9,Total!AA:AA,DB!$O$9,Total!AA:AA,$H$2)+COUNTIFS(Total!X:X,$G$3,Total!W:W,B9,Total!O:O,DB!$G$5,Total!AA:AA,DB!$O$5,Total!M:M,DB!$G$9,Total!AA:AA,DB!$O$9,Total!AA:AA,$H$2)+COUNTIFS(Total!X:X,$G$3,Total!W:W,B9,Total!O:O,DB!$G$5,Total!AA:AA,DB!$O$5,Total!AA:AA,DB!$G$9,Total!K:K,DB!$O$9,Total!AA:AA,$H$2)+COUNTIFS(Total!X:X,$G$3,Total!W:W,B9,Total!O:O,DB!$G$5,Total!AA:AA,DB!$O$5,Total!AA:AA,DB!$G$9,Total!AA:AA,DB!$O$9,Total!B:B,$H$2)+COUNTIFS(Total!X:X,$G$3,Total!W:W,B9,Total!AA:AA,DB!$G$5,Total!N:N,DB!$O$5,Total!M:M,DB!$G$9,Total!AA:AA,DB!$O$9,Total!AA:AA,$H$2)+COUNTIFS(Total!X:X,$G$3,Total!W:W,B9,Total!AA:AA,DB!$G$5,Total!N:N,DB!$O$5,Total!AA:AA,DB!$G$9,Total!K:K,DB!$O$9,Total!AA:AA,$H$2)+COUNTIFS(Total!X:X,$G$3,Total!W:W,B9,Total!AA:AA,DB!$G$5,Total!N:N,DB!$O$5,Total!AA:AA,DB!$G$9,Total!AA:AA,DB!$O$9,Total!B:B,$H$2)+COUNTIFS(Total!X:X,$G$3,Total!W:W,B9,Total!AA:AA,DB!$G$5,Total!AA:AA,DB!$O$5,Total!M:M,DB!$G$9,Total!K:K,DB!$O$9,Total!AA:AA,$H$2)+COUNTIFS(Total!X:X,$G$3,Total!W:W,B9,Total!AA:AA,DB!$G$5,Total!AA:AA,DB!$O$5,Total!M:M,DB!$G$9,Total!AA:AA,DB!$O$9,Total!B:B,$H$2)+COUNTIFS(Total!X:X,$G$3,Total!W:W,B9,Total!AA:AA,DB!$G$5,Total!AA:AA,DB!$O$5,Total!AA:AA,DB!$G$9,Total!K:K,DB!$O$9,Total!B:B,$H$2)+COUNTIFS(Total!X:X,$G$3,Total!W:W,B9,Total!AA:AA,DB!$G$5,Total!N:N,DB!$O$5,Total!M:M,DB!$G$9,Total!K:K,DB!$O$9,Total!B:B,$H$2)+COUNTIFS(Total!X:X,$G$3,Total!W:W,B9,Total!O:O,DB!$G$5,Total!AA:AA,DB!$O$5,Total!M:M,DB!$G$9,Total!K:K,DB!$O$9,Total!B:B,$H$2)+COUNTIFS(Total!X:X,$G$3,Total!W:W,B9,Total!O:O,DB!$G$5,Total!N:N,DB!$O$5,Total!AA:AA,DB!$G$9,Total!K:K,DB!$O$9,Total!B:B,$H$2)+COUNTIFS(Total!X:X,$G$3,Total!W:W,B9,Total!O:O,DB!$G$5,Total!N:N,DB!$O$5,Total!M:M,DB!$G$9,Total!AA:AA,DB!$O$9,Total!B:B,$H$2)+COUNTIFS(Total!X:X,$G$3,Total!W:W,B9,Total!O:O,DB!$G$5,Total!N:N,DB!$O$5,Total!M:M,DB!$G$9,Total!K:K,DB!$O$9,Total!AA:AA,$H$2)</f>
        <v>16</v>
      </c>
      <c r="H9" s="31">
        <f>COUNTIFS(Total!X:X,$H$3,Total!W:W,B9,Total!O:O,DB!$G$5,Total!N:N,DB!$O$5,Total!M:M,DB!$G$9,Total!K:K,DB!$O$9,Total!B:B,$H$2)+COUNTIFS(Total!X:X,$H$3,Total!W:W,B9,Total!AA:AA,DB!$G$5,Total!AA:AA,DB!$O$5,Total!AA:AA,DB!$G$9,Total!AA:AA,DB!$O$9,Total!AA:AA,$H$2)+COUNTIFS(Total!X:X,$H$3,Total!W:W,B9,Total!O:O,DB!$G$5,Total!AA:AA,DB!$O$5,Total!AA:AA,DB!$G$9,Total!AA:AA,DB!$O$9,Total!AA:AA,$H$2)+COUNTIFS(Total!X:X,$H$3,Total!W:W,B9,Total!AA:AA,DB!$G$5,Total!N:N,DB!$O$5,Total!AA:AA,DB!$G$9,Total!AA:AA,DB!$O$9,Total!AA:AA,$H$2)+COUNTIFS(Total!X:X,$H$3,Total!W:W,B9,Total!AA:AA,DB!$G$5,Total!AA:AA,DB!$O$5,Total!M:M,DB!$G$9,Total!AA:AA,DB!$O$9,Total!AA:AA,$H$2)+COUNTIFS(Total!X:X,$H$3,Total!W:W,B9,Total!AA:AA,DB!$G$5,Total!AA:AA,DB!$O$5,Total!AA:AA,DB!$G$9,Total!K:K,DB!$O$9,Total!AA:AA,$H$2)+COUNTIFS(Total!X:X,$H$3,Total!W:W,B9,Total!AA:AA,DB!$G$5,Total!AA:AA,DB!$O$5,Total!AA:AA,DB!$G$9,Total!AA:AA,DB!$O$9,Total!B:B,$H$2)+COUNTIFS(Total!X:X,$H$3,Total!W:W,B9,Total!O:O,DB!$G$5,Total!N:N,DB!$O$5,Total!M:M,DB!$G$9,Total!AA:AA,DB!$O$9,Total!AA:AA,$H$2)+COUNTIFS(Total!X:X,$H$3,Total!W:W,B9,Total!O:O,DB!$G$5,Total!N:N,DB!$O$5,Total!AA:AA,DB!$G$9,Total!K:K,DB!$O$9,Total!AA:AA,$H$2)+COUNTIFS(Total!X:X,$H$3,Total!W:W,B9,Total!O:O,DB!$G$5,Total!N:N,DB!$O$5,Total!AA:AA,DB!$G$9,Total!AA:AA,DB!$O$9,Total!B:B,$H$2)+COUNTIFS(Total!X:X,$H$3,Total!W:W,B9,Total!O:O,DB!$G$5,Total!AA:AA,DB!$O$5,Total!M:M,DB!$G$9,Total!K:K,DB!$O$9,Total!AA:AA,$H$2)+COUNTIFS(Total!X:X,$H$3,Total!W:W,B9,Total!O:O,DB!$G$5,Total!AA:AA,DB!$O$5,Total!M:M,DB!$G$9,Total!AA:AA,DB!$O$9,Total!B:B,$H$2)+COUNTIFS(Total!X:X,$H$3,Total!W:W,B9,Total!O:O,DB!$G$5,Total!AA:AA,DB!$O$5,Total!AA:AA,DB!$G$9,Total!K:K,DB!$O$9,Total!B:B,$H$2)+COUNTIFS(Total!X:X,$H$3,Total!W:W,B9,Total!AA:AA,DB!$G$5,Total!N:N,DB!$O$5,Total!M:M,DB!$G$9,Total!K:K,DB!$O$9,Total!AA:AA,$H$2)+COUNTIFS(Total!X:X,$H$3,Total!W:W,B9,Total!AA:AA,DB!$G$5,Total!N:N,DB!$O$5,Total!M:M,DB!$G$9,Total!AA:AA,DB!$O$9,Total!B:B,$H$2)+COUNTIFS(Total!X:X,$H$3,Total!W:W,B9,Total!AA:AA,DB!$G$5,Total!N:N,DB!$O$5,Total!AA:AA,DB!$G$9,Total!K:K,DB!$O$9,Total!B:B,$H$2)+COUNTIFS(Total!X:X,$H$3,Total!W:W,B9,Total!AA:AA,DB!$G$5,Total!AA:AA,DB!$O$5,Total!M:M,DB!$G$9,Total!K:K,DB!$O$9,Total!B:B,$H$2)+COUNTIFS(Total!X:X,$H$3,Total!W:W,B9,Total!O:O,DB!$G$5,Total!N:N,DB!$O$5,Total!AA:AA,DB!$G$9,Total!AA:AA,DB!$O$9,Total!AA:AA,$H$2)+COUNTIFS(Total!X:X,$H$3,Total!W:W,B9,Total!O:O,DB!$G$5,Total!AA:AA,DB!$O$5,Total!M:M,DB!$G$9,Total!AA:AA,DB!$O$9,Total!AA:AA,$H$2)+COUNTIFS(Total!X:X,$H$3,Total!W:W,B9,Total!O:O,DB!$G$5,Total!AA:AA,DB!$O$5,Total!AA:AA,DB!$G$9,Total!K:K,DB!$O$9,Total!AA:AA,$H$2)+COUNTIFS(Total!X:X,$H$3,Total!W:W,B9,Total!O:O,DB!$G$5,Total!AA:AA,DB!$O$5,Total!AA:AA,DB!$G$9,Total!AA:AA,DB!$O$9,Total!B:B,$H$2)+COUNTIFS(Total!X:X,$H$3,Total!W:W,B9,Total!AA:AA,DB!$G$5,Total!N:N,DB!$O$5,Total!M:M,DB!$G$9,Total!AA:AA,DB!$O$9,Total!AA:AA,$H$2)+COUNTIFS(Total!X:X,$H$3,Total!W:W,B9,Total!AA:AA,DB!$G$5,Total!N:N,DB!$O$5,Total!AA:AA,DB!$G$9,Total!K:K,DB!$O$9,Total!AA:AA,$H$2)+COUNTIFS(Total!X:X,$H$3,Total!W:W,B9,Total!AA:AA,DB!$G$5,Total!N:N,DB!$O$5,Total!AA:AA,DB!$G$9,Total!AA:AA,DB!$O$9,Total!B:B,$H$2)+COUNTIFS(Total!X:X,$H$3,Total!W:W,B9,Total!AA:AA,DB!$G$5,Total!AA:AA,DB!$O$5,Total!M:M,DB!$G$9,Total!K:K,DB!$O$9,Total!AA:AA,$H$2)+COUNTIFS(Total!X:X,$H$3,Total!W:W,B9,Total!AA:AA,DB!$G$5,Total!AA:AA,DB!$O$5,Total!M:M,DB!$G$9,Total!AA:AA,DB!$O$9,Total!B:B,$H$2)+COUNTIFS(Total!X:X,$H$3,Total!W:W,B9,Total!AA:AA,DB!$G$5,Total!AA:AA,DB!$O$5,Total!AA:AA,DB!$G$9,Total!K:K,DB!$O$9,Total!B:B,$H$2)+COUNTIFS(Total!X:X,$H$3,Total!W:W,B9,Total!AA:AA,DB!$G$5,Total!N:N,DB!$O$5,Total!M:M,DB!$G$9,Total!K:K,DB!$O$9,Total!B:B,$H$2)+COUNTIFS(Total!X:X,$H$3,Total!W:W,B9,Total!O:O,DB!$G$5,Total!AA:AA,DB!$O$5,Total!M:M,DB!$G$9,Total!K:K,DB!$O$9,Total!B:B,$H$2)+COUNTIFS(Total!X:X,$H$3,Total!W:W,B9,Total!O:O,DB!$G$5,Total!N:N,DB!$O$5,Total!AA:AA,DB!$G$9,Total!K:K,DB!$O$9,Total!B:B,$H$2)+COUNTIFS(Total!X:X,$H$3,Total!W:W,B9,Total!O:O,DB!$G$5,Total!N:N,DB!$O$5,Total!M:M,DB!$G$9,Total!AA:AA,DB!$O$9,Total!B:B,$H$2)+COUNTIFS(Total!X:X,$H$3,Total!W:W,B9,Total!O:O,DB!$G$5,Total!N:N,DB!$O$5,Total!M:M,DB!$G$9,Total!K:K,DB!$O$9,Total!AA:AA,$H$2)</f>
        <v>22</v>
      </c>
      <c r="I9" s="31">
        <f>COUNTIFS(Total!X:X,$I$3,Total!W:W,B9,Total!O:O,DB!$G$5,Total!N:N,DB!$O$5,Total!M:M,DB!$G$9,Total!K:K,DB!$O$9,Total!B:B,$H$2)+COUNTIFS(Total!X:X,$I$3,Total!W:W,B9,Total!AA:AA,DB!$G$5,Total!AA:AA,DB!$O$5,Total!AA:AA,DB!$G$9,Total!AA:AA,DB!$O$9,Total!AA:AA,$H$2)+COUNTIFS(Total!X:X,$I$3,Total!W:W,B9,Total!O:O,DB!$G$5,Total!AA:AA,DB!$O$5,Total!AA:AA,DB!$G$9,Total!AA:AA,DB!$O$9,Total!AA:AA,$H$2)+COUNTIFS(Total!X:X,$I$3,Total!W:W,B9,Total!AA:AA,DB!$G$5,Total!N:N,DB!$O$5,Total!AA:AA,DB!$G$9,Total!AA:AA,DB!$O$9,Total!AA:AA,$H$2)+COUNTIFS(Total!X:X,$I$3,Total!W:W,B9,Total!AA:AA,DB!$G$5,Total!AA:AA,DB!$O$5,Total!M:M,DB!$G$9,Total!AA:AA,DB!$O$9,Total!AA:AA,$H$2)+COUNTIFS(Total!X:X,$I$3,Total!W:W,B9,Total!AA:AA,DB!$G$5,Total!AA:AA,DB!$O$5,Total!AA:AA,DB!$G$9,Total!K:K,DB!$O$9,Total!AA:AA,$H$2)+COUNTIFS(Total!X:X,$I$3,Total!W:W,B9,Total!AA:AA,DB!$G$5,Total!AA:AA,DB!$O$5,Total!AA:AA,DB!$G$9,Total!AA:AA,DB!$O$9,Total!B:B,$H$2)+COUNTIFS(Total!X:X,$I$3,Total!W:W,B9,Total!O:O,DB!$G$5,Total!N:N,DB!$O$5,Total!M:M,DB!$G$9,Total!AA:AA,DB!$O$9,Total!AA:AA,$H$2)+COUNTIFS(Total!X:X,$I$3,Total!W:W,B9,Total!O:O,DB!$G$5,Total!N:N,DB!$O$5,Total!AA:AA,DB!$G$9,Total!K:K,DB!$O$9,Total!AA:AA,$H$2)+COUNTIFS(Total!X:X,$I$3,Total!W:W,B9,Total!O:O,DB!$G$5,Total!N:N,DB!$O$5,Total!AA:AA,DB!$G$9,Total!AA:AA,DB!$O$9,Total!B:B,$H$2)+COUNTIFS(Total!X:X,$I$3,Total!W:W,B9,Total!O:O,DB!$G$5,Total!AA:AA,DB!$O$5,Total!M:M,DB!$G$9,Total!K:K,DB!$O$9,Total!AA:AA,$H$2)+COUNTIFS(Total!X:X,$I$3,Total!W:W,B9,Total!O:O,DB!$G$5,Total!AA:AA,DB!$O$5,Total!M:M,DB!$G$9,Total!AA:AA,DB!$O$9,Total!B:B,$H$2)+COUNTIFS(Total!X:X,$I$3,Total!W:W,B9,Total!O:O,DB!$G$5,Total!AA:AA,DB!$O$5,Total!AA:AA,DB!$G$9,Total!K:K,DB!$O$9,Total!B:B,$H$2)+COUNTIFS(Total!X:X,$I$3,Total!W:W,B9,Total!AA:AA,DB!$G$5,Total!N:N,DB!$O$5,Total!M:M,DB!$G$9,Total!K:K,DB!$O$9,Total!AA:AA,$H$2)+COUNTIFS(Total!X:X,$I$3,Total!W:W,B9,Total!AA:AA,DB!$G$5,Total!N:N,DB!$O$5,Total!M:M,DB!$G$9,Total!AA:AA,DB!$O$9,Total!B:B,$H$2)+COUNTIFS(Total!X:X,$I$3,Total!W:W,B9,Total!AA:AA,DB!$G$5,Total!N:N,DB!$O$5,Total!AA:AA,DB!$G$9,Total!K:K,DB!$O$9,Total!B:B,$H$2)+COUNTIFS(Total!X:X,$I$3,Total!W:W,B9,Total!AA:AA,DB!$G$5,Total!AA:AA,DB!$O$5,Total!M:M,DB!$G$9,Total!K:K,DB!$O$9,Total!B:B,$H$2)+COUNTIFS(Total!X:X,$I$3,Total!W:W,B9,Total!O:O,DB!$G$5,Total!N:N,DB!$O$5,Total!AA:AA,DB!$G$9,Total!AA:AA,DB!$O$9,Total!AA:AA,$H$2)+COUNTIFS(Total!X:X,$I$3,Total!W:W,B9,Total!O:O,DB!$G$5,Total!AA:AA,DB!$O$5,Total!M:M,DB!$G$9,Total!AA:AA,DB!$O$9,Total!AA:AA,$H$2)+COUNTIFS(Total!X:X,$I$3,Total!W:W,B9,Total!O:O,DB!$G$5,Total!AA:AA,DB!$O$5,Total!AA:AA,DB!$G$9,Total!K:K,DB!$O$9,Total!AA:AA,$H$2)+COUNTIFS(Total!X:X,$I$3,Total!W:W,B9,Total!O:O,DB!$G$5,Total!AA:AA,DB!$O$5,Total!AA:AA,DB!$G$9,Total!AA:AA,DB!$O$9,Total!B:B,$H$2)+COUNTIFS(Total!X:X,$I$3,Total!W:W,B9,Total!AA:AA,DB!$G$5,Total!N:N,DB!$O$5,Total!M:M,DB!$G$9,Total!AA:AA,DB!$O$9,Total!AA:AA,$H$2)+COUNTIFS(Total!X:X,$I$3,Total!W:W,B9,Total!AA:AA,DB!$G$5,Total!N:N,DB!$O$5,Total!AA:AA,DB!$G$9,Total!K:K,DB!$O$9,Total!AA:AA,$H$2)+COUNTIFS(Total!X:X,$I$3,Total!W:W,B9,Total!AA:AA,DB!$G$5,Total!N:N,DB!$O$5,Total!AA:AA,DB!$G$9,Total!AA:AA,DB!$O$9,Total!B:B,$H$2)+COUNTIFS(Total!X:X,$I$3,Total!W:W,B9,Total!AA:AA,DB!$G$5,Total!AA:AA,DB!$O$5,Total!M:M,DB!$G$9,Total!K:K,DB!$O$9,Total!AA:AA,$H$2)+COUNTIFS(Total!X:X,$I$3,Total!W:W,B9,Total!AA:AA,DB!$G$5,Total!AA:AA,DB!$O$5,Total!M:M,DB!$G$9,Total!AA:AA,DB!$O$9,Total!B:B,$H$2)+COUNTIFS(Total!X:X,$I$3,Total!W:W,B9,Total!AA:AA,DB!$G$5,Total!AA:AA,DB!$O$5,Total!AA:AA,DB!$G$9,Total!K:K,DB!$O$9,Total!B:B,$H$2)+COUNTIFS(Total!X:X,$I$3,Total!W:W,B9,Total!AA:AA,DB!$G$5,Total!N:N,DB!$O$5,Total!M:M,DB!$G$9,Total!K:K,DB!$O$9,Total!B:B,$H$2)+COUNTIFS(Total!X:X,$I$3,Total!W:W,B9,Total!O:O,DB!$G$5,Total!AA:AA,DB!$O$5,Total!M:M,DB!$G$9,Total!K:K,DB!$O$9,Total!B:B,$H$2)+COUNTIFS(Total!X:X,$I$3,Total!W:W,B9,Total!O:O,DB!$G$5,Total!N:N,DB!$O$5,Total!AA:AA,DB!$G$9,Total!K:K,DB!$O$9,Total!B:B,$H$2)+COUNTIFS(Total!X:X,$I$3,Total!W:W,B9,Total!O:O,DB!$G$5,Total!N:N,DB!$O$5,Total!M:M,DB!$G$9,Total!AA:AA,DB!$O$9,Total!B:B,$H$2)+COUNTIFS(Total!X:X,$I$3,Total!W:W,B9,Total!O:O,DB!$G$5,Total!N:N,DB!$O$5,Total!M:M,DB!$G$9,Total!K:K,DB!$O$9,Total!AA:AA,$H$2)</f>
        <v>1</v>
      </c>
      <c r="J9" s="31">
        <f>COUNTIFS(Total!X:X,$J$3,Total!W:W,B9,Total!O:O,DB!$G$5,Total!N:N,DB!$O$5,Total!M:M,DB!$G$9,Total!K:K,DB!$O$9,Total!B:B,$H$2)+COUNTIFS(Total!X:X,$J$3,Total!W:W,B9,Total!AA:AA,DB!$G$5,Total!AA:AA,DB!$O$5,Total!AA:AA,DB!$G$9,Total!AA:AA,DB!$O$9,Total!AA:AA,$H$2)+COUNTIFS(Total!X:X,$J$3,Total!W:W,B9,Total!O:O,DB!$G$5,Total!AA:AA,DB!$O$5,Total!AA:AA,DB!$G$9,Total!AA:AA,DB!$O$9,Total!AA:AA,$H$2)+COUNTIFS(Total!X:X,$J$3,Total!W:W,B9,Total!AA:AA,DB!$G$5,Total!N:N,DB!$O$5,Total!AA:AA,DB!$G$9,Total!AA:AA,DB!$O$9,Total!AA:AA,$H$2)+COUNTIFS(Total!X:X,$J$3,Total!W:W,B9,Total!AA:AA,DB!$G$5,Total!AA:AA,DB!$O$5,Total!M:M,DB!$G$9,Total!AA:AA,DB!$O$9,Total!AA:AA,$H$2)+COUNTIFS(Total!X:X,$J$3,Total!W:W,B9,Total!AA:AA,DB!$G$5,Total!AA:AA,DB!$O$5,Total!AA:AA,DB!$G$9,Total!K:K,DB!$O$9,Total!AA:AA,$H$2)+COUNTIFS(Total!X:X,$J$3,Total!W:W,B9,Total!AA:AA,DB!$G$5,Total!AA:AA,DB!$O$5,Total!AA:AA,DB!$G$9,Total!AA:AA,DB!$O$9,Total!B:B,$H$2)+COUNTIFS(Total!X:X,$J$3,Total!W:W,B9,Total!O:O,DB!$G$5,Total!N:N,DB!$O$5,Total!M:M,DB!$G$9,Total!AA:AA,DB!$O$9,Total!AA:AA,$H$2)+COUNTIFS(Total!X:X,$J$3,Total!W:W,B9,Total!O:O,DB!$G$5,Total!N:N,DB!$O$5,Total!AA:AA,DB!$G$9,Total!K:K,DB!$O$9,Total!AA:AA,$H$2)+COUNTIFS(Total!X:X,$J$3,Total!W:W,B9,Total!O:O,DB!$G$5,Total!N:N,DB!$O$5,Total!AA:AA,DB!$G$9,Total!AA:AA,DB!$O$9,Total!B:B,$H$2)+COUNTIFS(Total!X:X,$J$3,Total!W:W,B9,Total!O:O,DB!$G$5,Total!AA:AA,DB!$O$5,Total!M:M,DB!$G$9,Total!K:K,DB!$O$9,Total!AA:AA,$H$2)+COUNTIFS(Total!X:X,$J$3,Total!W:W,B9,Total!O:O,DB!$G$5,Total!AA:AA,DB!$O$5,Total!M:M,DB!$G$9,Total!AA:AA,DB!$O$9,Total!B:B,$H$2)+COUNTIFS(Total!X:X,$J$3,Total!W:W,B9,Total!O:O,DB!$G$5,Total!AA:AA,DB!$O$5,Total!AA:AA,DB!$G$9,Total!K:K,DB!$O$9,Total!B:B,$H$2)+COUNTIFS(Total!X:X,$J$3,Total!W:W,B9,Total!AA:AA,DB!$G$5,Total!N:N,DB!$O$5,Total!M:M,DB!$G$9,Total!K:K,DB!$O$9,Total!AA:AA,$H$2)+COUNTIFS(Total!X:X,$J$3,Total!W:W,B9,Total!AA:AA,DB!$G$5,Total!N:N,DB!$O$5,Total!M:M,DB!$G$9,Total!AA:AA,DB!$O$9,Total!B:B,$H$2)+COUNTIFS(Total!X:X,$J$3,Total!W:W,B9,Total!AA:AA,DB!$G$5,Total!N:N,DB!$O$5,Total!AA:AA,DB!$G$9,Total!K:K,DB!$O$9,Total!B:B,$H$2)+COUNTIFS(Total!X:X,$J$3,Total!W:W,B9,Total!AA:AA,DB!$G$5,Total!AA:AA,DB!$O$5,Total!M:M,DB!$G$9,Total!K:K,DB!$O$9,Total!B:B,$H$2)+COUNTIFS(Total!X:X,$J$3,Total!W:W,B9,Total!O:O,DB!$G$5,Total!N:N,DB!$O$5,Total!AA:AA,DB!$G$9,Total!AA:AA,DB!$O$9,Total!AA:AA,$H$2)+COUNTIFS(Total!X:X,$J$3,Total!W:W,B9,Total!O:O,DB!$G$5,Total!AA:AA,DB!$O$5,Total!M:M,DB!$G$9,Total!AA:AA,DB!$O$9,Total!AA:AA,$H$2)+COUNTIFS(Total!X:X,$J$3,Total!W:W,B9,Total!O:O,DB!$G$5,Total!AA:AA,DB!$O$5,Total!AA:AA,DB!$G$9,Total!K:K,DB!$O$9,Total!AA:AA,$H$2)+COUNTIFS(Total!X:X,$J$3,Total!W:W,B9,Total!O:O,DB!$G$5,Total!AA:AA,DB!$O$5,Total!AA:AA,DB!$G$9,Total!AA:AA,DB!$O$9,Total!B:B,$H$2)+COUNTIFS(Total!X:X,$J$3,Total!W:W,B9,Total!AA:AA,DB!$G$5,Total!N:N,DB!$O$5,Total!M:M,DB!$G$9,Total!AA:AA,DB!$O$9,Total!AA:AA,$H$2)+COUNTIFS(Total!X:X,$J$3,Total!W:W,B9,Total!AA:AA,DB!$G$5,Total!N:N,DB!$O$5,Total!AA:AA,DB!$G$9,Total!K:K,DB!$O$9,Total!AA:AA,$H$2)+COUNTIFS(Total!X:X,$J$3,Total!W:W,B9,Total!AA:AA,DB!$G$5,Total!N:N,DB!$O$5,Total!AA:AA,DB!$G$9,Total!AA:AA,DB!$O$9,Total!B:B,$H$2)+COUNTIFS(Total!X:X,$J$3,Total!W:W,B9,Total!AA:AA,DB!$G$5,Total!AA:AA,DB!$O$5,Total!M:M,DB!$G$9,Total!K:K,DB!$O$9,Total!AA:AA,$H$2)+COUNTIFS(Total!X:X,$J$3,Total!W:W,B9,Total!AA:AA,DB!$G$5,Total!AA:AA,DB!$O$5,Total!M:M,DB!$G$9,Total!AA:AA,DB!$O$9,Total!B:B,$H$2)+COUNTIFS(Total!X:X,$J$3,Total!W:W,B9,Total!AA:AA,DB!$G$5,Total!AA:AA,DB!$O$5,Total!AA:AA,DB!$G$9,Total!K:K,DB!$O$9,Total!B:B,$H$2)+COUNTIFS(Total!X:X,$J$3,Total!W:W,B9,Total!AA:AA,DB!$G$5,Total!N:N,DB!$O$5,Total!M:M,DB!$G$9,Total!K:K,DB!$O$9,Total!B:B,$H$2)+COUNTIFS(Total!X:X,$J$3,Total!W:W,B9,Total!O:O,DB!$G$5,Total!AA:AA,DB!$O$5,Total!M:M,DB!$G$9,Total!K:K,DB!$O$9,Total!B:B,$H$2)+COUNTIFS(Total!X:X,$J$3,Total!W:W,B9,Total!O:O,DB!$G$5,Total!N:N,DB!$O$5,Total!AA:AA,DB!$G$9,Total!K:K,DB!$O$9,Total!B:B,$H$2)+COUNTIFS(Total!X:X,$J$3,Total!W:W,B9,Total!O:O,DB!$G$5,Total!N:N,DB!$O$5,Total!M:M,DB!$G$9,Total!AA:AA,DB!$O$9,Total!B:B,$H$2)+COUNTIFS(Total!X:X,$J$3,Total!W:W,B9,Total!O:O,DB!$G$5,Total!N:N,DB!$O$5,Total!M:M,DB!$G$9,Total!K:K,DB!$O$9,Total!AA:AA,$H$2)</f>
        <v>658</v>
      </c>
      <c r="K9" s="31">
        <f>COUNTIFS(Total!X:X,$K$3,Total!W:W,B9,Total!O:O,DB!$G$5,Total!N:N,DB!$O$5,Total!M:M,DB!$G$9,Total!K:K,DB!$O$9,Total!B:B,$H$2)+COUNTIFS(Total!X:X,$K$3,Total!W:W,B9,Total!AA:AA,DB!$G$5,Total!AA:AA,DB!$O$5,Total!AA:AA,DB!$G$9,Total!AA:AA,DB!$O$9,Total!AA:AA,$H$2)+COUNTIFS(Total!X:X,$K$3,Total!W:W,B9,Total!O:O,DB!$G$5,Total!AA:AA,DB!$O$5,Total!AA:AA,DB!$G$9,Total!AA:AA,DB!$O$9,Total!AA:AA,$H$2)+COUNTIFS(Total!X:X,$K$3,Total!W:W,B9,Total!AA:AA,DB!$G$5,Total!N:N,DB!$O$5,Total!AA:AA,DB!$G$9,Total!AA:AA,DB!$O$9,Total!AA:AA,$H$2)+COUNTIFS(Total!X:X,$K$3,Total!W:W,B9,Total!AA:AA,DB!$G$5,Total!AA:AA,DB!$O$5,Total!M:M,DB!$G$9,Total!AA:AA,DB!$O$9,Total!AA:AA,$H$2)+COUNTIFS(Total!X:X,$K$3,Total!W:W,B9,Total!AA:AA,DB!$G$5,Total!AA:AA,DB!$O$5,Total!AA:AA,DB!$G$9,Total!K:K,DB!$O$9,Total!AA:AA,$H$2)+COUNTIFS(Total!X:X,$K$3,Total!W:W,B9,Total!AA:AA,DB!$G$5,Total!AA:AA,DB!$O$5,Total!AA:AA,DB!$G$9,Total!AA:AA,DB!$O$9,Total!B:B,$H$2)+COUNTIFS(Total!X:X,$K$3,Total!W:W,B9,Total!O:O,DB!$G$5,Total!N:N,DB!$O$5,Total!M:M,DB!$G$9,Total!AA:AA,DB!$O$9,Total!AA:AA,$H$2)+COUNTIFS(Total!X:X,$K$3,Total!W:W,B9,Total!O:O,DB!$G$5,Total!N:N,DB!$O$5,Total!AA:AA,DB!$G$9,Total!K:K,DB!$O$9,Total!AA:AA,$H$2)+COUNTIFS(Total!X:X,$K$3,Total!W:W,B9,Total!O:O,DB!$G$5,Total!N:N,DB!$O$5,Total!AA:AA,DB!$G$9,Total!AA:AA,DB!$O$9,Total!B:B,$H$2)+COUNTIFS(Total!X:X,$K$3,Total!W:W,B9,Total!O:O,DB!$G$5,Total!AA:AA,DB!$O$5,Total!M:M,DB!$G$9,Total!K:K,DB!$O$9,Total!AA:AA,$H$2)+COUNTIFS(Total!X:X,$K$3,Total!W:W,B9,Total!O:O,DB!$G$5,Total!AA:AA,DB!$O$5,Total!M:M,DB!$G$9,Total!AA:AA,DB!$O$9,Total!B:B,$H$2)+COUNTIFS(Total!X:X,$K$3,Total!W:W,B9,Total!O:O,DB!$G$5,Total!AA:AA,DB!$O$5,Total!AA:AA,DB!$G$9,Total!K:K,DB!$O$9,Total!B:B,$H$2)+COUNTIFS(Total!X:X,$K$3,Total!W:W,B9,Total!AA:AA,DB!$G$5,Total!N:N,DB!$O$5,Total!M:M,DB!$G$9,Total!K:K,DB!$O$9,Total!AA:AA,$H$2)+COUNTIFS(Total!X:X,$K$3,Total!W:W,B9,Total!AA:AA,DB!$G$5,Total!N:N,DB!$O$5,Total!M:M,DB!$G$9,Total!AA:AA,DB!$O$9,Total!B:B,$H$2)+COUNTIFS(Total!X:X,$K$3,Total!W:W,B9,Total!AA:AA,DB!$G$5,Total!N:N,DB!$O$5,Total!AA:AA,DB!$G$9,Total!K:K,DB!$O$9,Total!B:B,$H$2)+COUNTIFS(Total!X:X,$K$3,Total!W:W,B9,Total!AA:AA,DB!$G$5,Total!AA:AA,DB!$O$5,Total!M:M,DB!$G$9,Total!K:K,DB!$O$9,Total!B:B,$H$2)+COUNTIFS(Total!X:X,$K$3,Total!W:W,B9,Total!O:O,DB!$G$5,Total!N:N,DB!$O$5,Total!AA:AA,DB!$G$9,Total!AA:AA,DB!$O$9,Total!AA:AA,$H$2)+COUNTIFS(Total!X:X,$K$3,Total!W:W,B9,Total!O:O,DB!$G$5,Total!AA:AA,DB!$O$5,Total!M:M,DB!$G$9,Total!AA:AA,DB!$O$9,Total!AA:AA,$H$2)+COUNTIFS(Total!X:X,$K$3,Total!W:W,B9,Total!O:O,DB!$G$5,Total!AA:AA,DB!$O$5,Total!AA:AA,DB!$G$9,Total!K:K,DB!$O$9,Total!AA:AA,$H$2)+COUNTIFS(Total!X:X,$K$3,Total!W:W,B9,Total!O:O,DB!$G$5,Total!AA:AA,DB!$O$5,Total!AA:AA,DB!$G$9,Total!AA:AA,DB!$O$9,Total!B:B,$H$2)+COUNTIFS(Total!X:X,$K$3,Total!W:W,B9,Total!AA:AA,DB!$G$5,Total!N:N,DB!$O$5,Total!M:M,DB!$G$9,Total!AA:AA,DB!$O$9,Total!AA:AA,$H$2)+COUNTIFS(Total!X:X,$K$3,Total!W:W,B9,Total!AA:AA,DB!$G$5,Total!N:N,DB!$O$5,Total!AA:AA,DB!$G$9,Total!K:K,DB!$O$9,Total!AA:AA,$H$2)+COUNTIFS(Total!X:X,$K$3,Total!W:W,B9,Total!AA:AA,DB!$G$5,Total!N:N,DB!$O$5,Total!AA:AA,DB!$G$9,Total!AA:AA,DB!$O$9,Total!B:B,$H$2)+COUNTIFS(Total!X:X,$K$3,Total!W:W,B9,Total!AA:AA,DB!$G$5,Total!AA:AA,DB!$O$5,Total!M:M,DB!$G$9,Total!K:K,DB!$O$9,Total!AA:AA,$H$2)+COUNTIFS(Total!X:X,$K$3,Total!W:W,B9,Total!AA:AA,DB!$G$5,Total!AA:AA,DB!$O$5,Total!M:M,DB!$G$9,Total!AA:AA,DB!$O$9,Total!B:B,$H$2)+COUNTIFS(Total!X:X,$K$3,Total!W:W,B9,Total!AA:AA,DB!$G$5,Total!AA:AA,DB!$O$5,Total!AA:AA,DB!$G$9,Total!K:K,DB!$O$9,Total!B:B,$H$2)+COUNTIFS(Total!X:X,$K$3,Total!W:W,B9,Total!AA:AA,DB!$G$5,Total!N:N,DB!$O$5,Total!M:M,DB!$G$9,Total!K:K,DB!$O$9,Total!B:B,$H$2)+COUNTIFS(Total!X:X,$K$3,Total!W:W,B9,Total!O:O,DB!$G$5,Total!AA:AA,DB!$O$5,Total!M:M,DB!$G$9,Total!K:K,DB!$O$9,Total!B:B,$H$2)+COUNTIFS(Total!X:X,$K$3,Total!W:W,B9,Total!O:O,DB!$G$5,Total!N:N,DB!$O$5,Total!AA:AA,DB!$G$9,Total!K:K,DB!$O$9,Total!B:B,$H$2)+COUNTIFS(Total!X:X,$K$3,Total!W:W,B9,Total!O:O,DB!$G$5,Total!N:N,DB!$O$5,Total!M:M,DB!$G$9,Total!AA:AA,DB!$O$9,Total!B:B,$H$2)+COUNTIFS(Total!X:X,$K$3,Total!W:W,B9,Total!O:O,DB!$G$5,Total!N:N,DB!$O$5,Total!M:M,DB!$G$9,Total!K:K,DB!$O$9,Total!AA:AA,$H$2)</f>
        <v>0</v>
      </c>
      <c r="L9" s="31">
        <f>COUNTIFS(Total!X:X,$L$3,Total!W:W,B9,Total!O:O,DB!$G$5,Total!N:N,DB!$O$5,Total!M:M,DB!$G$9,Total!K:K,DB!$O$9,Total!B:B,$H$2)+COUNTIFS(Total!X:X,$L$3,Total!W:W,B9,Total!AA:AA,DB!$G$5,Total!AA:AA,DB!$O$5,Total!AA:AA,DB!$G$9,Total!AA:AA,DB!$O$9,Total!AA:AA,$H$2)+COUNTIFS(Total!X:X,$L$3,Total!W:W,B9,Total!O:O,DB!$G$5,Total!AA:AA,DB!$O$5,Total!AA:AA,DB!$G$9,Total!AA:AA,DB!$O$9,Total!AA:AA,$H$2)+COUNTIFS(Total!X:X,$L$3,Total!W:W,B9,Total!AA:AA,DB!$G$5,Total!N:N,DB!$O$5,Total!AA:AA,DB!$G$9,Total!AA:AA,DB!$O$9,Total!AA:AA,$H$2)+COUNTIFS(Total!X:X,$L$3,Total!W:W,B9,Total!AA:AA,DB!$G$5,Total!AA:AA,DB!$O$5,Total!M:M,DB!$G$9,Total!AA:AA,DB!$O$9,Total!AA:AA,$H$2)+COUNTIFS(Total!X:X,$L$3,Total!W:W,B9,Total!AA:AA,DB!$G$5,Total!AA:AA,DB!$O$5,Total!AA:AA,DB!$G$9,Total!K:K,DB!$O$9,Total!AA:AA,$H$2)+COUNTIFS(Total!X:X,$L$3,Total!W:W,B9,Total!AA:AA,DB!$G$5,Total!AA:AA,DB!$O$5,Total!AA:AA,DB!$G$9,Total!AA:AA,DB!$O$9,Total!B:B,$H$2)+COUNTIFS(Total!X:X,$L$3,Total!W:W,B9,Total!O:O,DB!$G$5,Total!N:N,DB!$O$5,Total!M:M,DB!$G$9,Total!AA:AA,DB!$O$9,Total!AA:AA,$H$2)+COUNTIFS(Total!X:X,$L$3,Total!W:W,B9,Total!O:O,DB!$G$5,Total!N:N,DB!$O$5,Total!AA:AA,DB!$G$9,Total!K:K,DB!$O$9,Total!AA:AA,$H$2)+COUNTIFS(Total!X:X,$L$3,Total!W:W,B9,Total!O:O,DB!$G$5,Total!N:N,DB!$O$5,Total!AA:AA,DB!$G$9,Total!AA:AA,DB!$O$9,Total!B:B,$H$2)+COUNTIFS(Total!X:X,$L$3,Total!W:W,B9,Total!O:O,DB!$G$5,Total!AA:AA,DB!$O$5,Total!M:M,DB!$G$9,Total!K:K,DB!$O$9,Total!AA:AA,$H$2)+COUNTIFS(Total!X:X,$L$3,Total!W:W,B9,Total!O:O,DB!$G$5,Total!AA:AA,DB!$O$5,Total!M:M,DB!$G$9,Total!AA:AA,DB!$O$9,Total!B:B,$H$2)+COUNTIFS(Total!X:X,$L$3,Total!W:W,B9,Total!O:O,DB!$G$5,Total!AA:AA,DB!$O$5,Total!AA:AA,DB!$G$9,Total!K:K,DB!$O$9,Total!B:B,$H$2)+COUNTIFS(Total!X:X,$L$3,Total!W:W,B9,Total!AA:AA,DB!$G$5,Total!N:N,DB!$O$5,Total!M:M,DB!$G$9,Total!K:K,DB!$O$9,Total!AA:AA,$H$2)+COUNTIFS(Total!X:X,$L$3,Total!W:W,B9,Total!AA:AA,DB!$G$5,Total!N:N,DB!$O$5,Total!M:M,DB!$G$9,Total!AA:AA,DB!$O$9,Total!B:B,$H$2)+COUNTIFS(Total!X:X,$L$3,Total!W:W,B9,Total!AA:AA,DB!$G$5,Total!N:N,DB!$O$5,Total!AA:AA,DB!$G$9,Total!K:K,DB!$O$9,Total!B:B,$H$2)+COUNTIFS(Total!X:X,$L$3,Total!W:W,B9,Total!AA:AA,DB!$G$5,Total!AA:AA,DB!$O$5,Total!M:M,DB!$G$9,Total!K:K,DB!$O$9,Total!B:B,$H$2)+COUNTIFS(Total!X:X,$L$3,Total!W:W,B9,Total!O:O,DB!$G$5,Total!N:N,DB!$O$5,Total!AA:AA,DB!$G$9,Total!AA:AA,DB!$O$9,Total!AA:AA,$H$2)+COUNTIFS(Total!X:X,$L$3,Total!W:W,B9,Total!O:O,DB!$G$5,Total!AA:AA,DB!$O$5,Total!M:M,DB!$G$9,Total!AA:AA,DB!$O$9,Total!AA:AA,$H$2)+COUNTIFS(Total!X:X,$L$3,Total!W:W,B9,Total!O:O,DB!$G$5,Total!AA:AA,DB!$O$5,Total!AA:AA,DB!$G$9,Total!K:K,DB!$O$9,Total!AA:AA,$H$2)+COUNTIFS(Total!X:X,$L$3,Total!W:W,B9,Total!O:O,DB!$G$5,Total!AA:AA,DB!$O$5,Total!AA:AA,DB!$G$9,Total!AA:AA,DB!$O$9,Total!B:B,$H$2)+COUNTIFS(Total!X:X,$L$3,Total!W:W,B9,Total!AA:AA,DB!$G$5,Total!N:N,DB!$O$5,Total!M:M,DB!$G$9,Total!AA:AA,DB!$O$9,Total!AA:AA,$H$2)+COUNTIFS(Total!X:X,$L$3,Total!W:W,B9,Total!AA:AA,DB!$G$5,Total!N:N,DB!$O$5,Total!AA:AA,DB!$G$9,Total!K:K,DB!$O$9,Total!AA:AA,$H$2)+COUNTIFS(Total!X:X,$L$3,Total!W:W,B9,Total!AA:AA,DB!$G$5,Total!N:N,DB!$O$5,Total!AA:AA,DB!$G$9,Total!AA:AA,DB!$O$9,Total!B:B,$H$2)+COUNTIFS(Total!X:X,$L$3,Total!W:W,B9,Total!AA:AA,DB!$G$5,Total!AA:AA,DB!$O$5,Total!M:M,DB!$G$9,Total!K:K,DB!$O$9,Total!AA:AA,$H$2)+COUNTIFS(Total!X:X,$L$3,Total!W:W,B9,Total!AA:AA,DB!$G$5,Total!AA:AA,DB!$O$5,Total!M:M,DB!$G$9,Total!AA:AA,DB!$O$9,Total!B:B,$H$2)+COUNTIFS(Total!X:X,$L$3,Total!W:W,B9,Total!AA:AA,DB!$G$5,Total!AA:AA,DB!$O$5,Total!AA:AA,DB!$G$9,Total!K:K,DB!$O$9,Total!B:B,$H$2)+COUNTIFS(Total!X:X,$L$3,Total!W:W,B9,Total!AA:AA,DB!$G$5,Total!N:N,DB!$O$5,Total!M:M,DB!$G$9,Total!K:K,DB!$O$9,Total!B:B,$H$2)+COUNTIFS(Total!X:X,$L$3,Total!W:W,B9,Total!O:O,DB!$G$5,Total!AA:AA,DB!$O$5,Total!M:M,DB!$G$9,Total!K:K,DB!$O$9,Total!B:B,$H$2)+COUNTIFS(Total!X:X,$L$3,Total!W:W,B9,Total!O:O,DB!$G$5,Total!N:N,DB!$O$5,Total!AA:AA,DB!$G$9,Total!K:K,DB!$O$9,Total!B:B,$H$2)+COUNTIFS(Total!X:X,$L$3,Total!W:W,B9,Total!O:O,DB!$G$5,Total!N:N,DB!$O$5,Total!M:M,DB!$G$9,Total!AA:AA,DB!$O$9,Total!B:B,$H$2)+COUNTIFS(Total!X:X,$L$3,Total!W:W,B9,Total!O:O,DB!$G$5,Total!N:N,DB!$O$5,Total!M:M,DB!$G$9,Total!K:K,DB!$O$9,Total!AA:AA,$H$2)</f>
        <v>1</v>
      </c>
      <c r="M9" s="31">
        <f>COUNTIFS(Total!X:X,$M$3,Total!W:W,B9,Total!O:O,DB!$G$5,Total!N:N,DB!$O$5,Total!M:M,DB!$G$9,Total!K:K,DB!$O$9,Total!B:B,$H$2)+COUNTIFS(Total!X:X,$M$3,Total!W:W,B9,Total!AA:AA,DB!$G$5,Total!AA:AA,DB!$O$5,Total!AA:AA,DB!$G$9,Total!AA:AA,DB!$O$9,Total!AA:AA,$H$2)+COUNTIFS(Total!X:X,$M$3,Total!W:W,B9,Total!O:O,DB!$G$5,Total!AA:AA,DB!$O$5,Total!AA:AA,DB!$G$9,Total!AA:AA,DB!$O$9,Total!AA:AA,$H$2)+COUNTIFS(Total!X:X,$M$3,Total!W:W,B9,Total!AA:AA,DB!$G$5,Total!N:N,DB!$O$5,Total!AA:AA,DB!$G$9,Total!AA:AA,DB!$O$9,Total!AA:AA,$H$2)+COUNTIFS(Total!X:X,$M$3,Total!W:W,B9,Total!AA:AA,DB!$G$5,Total!AA:AA,DB!$O$5,Total!M:M,DB!$G$9,Total!AA:AA,DB!$O$9,Total!AA:AA,$H$2)+COUNTIFS(Total!X:X,$M$3,Total!W:W,B9,Total!AA:AA,DB!$G$5,Total!AA:AA,DB!$O$5,Total!AA:AA,DB!$G$9,Total!K:K,DB!$O$9,Total!AA:AA,$H$2)+COUNTIFS(Total!X:X,$M$3,Total!W:W,B9,Total!AA:AA,DB!$G$5,Total!AA:AA,DB!$O$5,Total!AA:AA,DB!$G$9,Total!AA:AA,DB!$O$9,Total!B:B,$H$2)+COUNTIFS(Total!X:X,$M$3,Total!W:W,B9,Total!O:O,DB!$G$5,Total!N:N,DB!$O$5,Total!M:M,DB!$G$9,Total!AA:AA,DB!$O$9,Total!AA:AA,$H$2)+COUNTIFS(Total!X:X,$M$3,Total!W:W,B9,Total!O:O,DB!$G$5,Total!N:N,DB!$O$5,Total!AA:AA,DB!$G$9,Total!K:K,DB!$O$9,Total!AA:AA,$H$2)+COUNTIFS(Total!X:X,$M$3,Total!W:W,B9,Total!O:O,DB!$G$5,Total!N:N,DB!$O$5,Total!AA:AA,DB!$G$9,Total!AA:AA,DB!$O$9,Total!B:B,$H$2)+COUNTIFS(Total!X:X,$M$3,Total!W:W,B9,Total!O:O,DB!$G$5,Total!AA:AA,DB!$O$5,Total!M:M,DB!$G$9,Total!K:K,DB!$O$9,Total!AA:AA,$H$2)+COUNTIFS(Total!X:X,$M$3,Total!W:W,B9,Total!O:O,DB!$G$5,Total!AA:AA,DB!$O$5,Total!M:M,DB!$G$9,Total!AA:AA,DB!$O$9,Total!B:B,$H$2)+COUNTIFS(Total!X:X,$M$3,Total!W:W,B9,Total!O:O,DB!$G$5,Total!AA:AA,DB!$O$5,Total!AA:AA,DB!$G$9,Total!K:K,DB!$O$9,Total!B:B,$H$2)+COUNTIFS(Total!X:X,$M$3,Total!W:W,B9,Total!AA:AA,DB!$G$5,Total!N:N,DB!$O$5,Total!M:M,DB!$G$9,Total!K:K,DB!$O$9,Total!AA:AA,$H$2)+COUNTIFS(Total!X:X,$M$3,Total!W:W,B9,Total!AA:AA,DB!$G$5,Total!N:N,DB!$O$5,Total!M:M,DB!$G$9,Total!AA:AA,DB!$O$9,Total!B:B,$H$2)+COUNTIFS(Total!X:X,$M$3,Total!W:W,B9,Total!AA:AA,DB!$G$5,Total!N:N,DB!$O$5,Total!AA:AA,DB!$G$9,Total!K:K,DB!$O$9,Total!B:B,$H$2)+COUNTIFS(Total!X:X,$M$3,Total!W:W,B9,Total!AA:AA,DB!$G$5,Total!AA:AA,DB!$O$5,Total!M:M,DB!$G$9,Total!K:K,DB!$O$9,Total!B:B,$H$2)+COUNTIFS(Total!X:X,$M$3,Total!W:W,B9,Total!O:O,DB!$G$5,Total!N:N,DB!$O$5,Total!AA:AA,DB!$G$9,Total!AA:AA,DB!$O$9,Total!AA:AA,$H$2)+COUNTIFS(Total!X:X,$M$3,Total!W:W,B9,Total!O:O,DB!$G$5,Total!AA:AA,DB!$O$5,Total!M:M,DB!$G$9,Total!AA:AA,DB!$O$9,Total!AA:AA,$H$2)+COUNTIFS(Total!X:X,$M$3,Total!W:W,B9,Total!O:O,DB!$G$5,Total!AA:AA,DB!$O$5,Total!AA:AA,DB!$G$9,Total!K:K,DB!$O$9,Total!AA:AA,$H$2)+COUNTIFS(Total!X:X,$M$3,Total!W:W,B9,Total!O:O,DB!$G$5,Total!AA:AA,DB!$O$5,Total!AA:AA,DB!$G$9,Total!AA:AA,DB!$O$9,Total!B:B,$H$2)+COUNTIFS(Total!X:X,$M$3,Total!W:W,B9,Total!AA:AA,DB!$G$5,Total!N:N,DB!$O$5,Total!M:M,DB!$G$9,Total!AA:AA,DB!$O$9,Total!AA:AA,$H$2)+COUNTIFS(Total!X:X,$M$3,Total!W:W,B9,Total!AA:AA,DB!$G$5,Total!N:N,DB!$O$5,Total!AA:AA,DB!$G$9,Total!K:K,DB!$O$9,Total!AA:AA,$H$2)+COUNTIFS(Total!X:X,$M$3,Total!W:W,B9,Total!AA:AA,DB!$G$5,Total!N:N,DB!$O$5,Total!AA:AA,DB!$G$9,Total!AA:AA,DB!$O$9,Total!B:B,$H$2)+COUNTIFS(Total!X:X,$M$3,Total!W:W,B9,Total!AA:AA,DB!$G$5,Total!AA:AA,DB!$O$5,Total!M:M,DB!$G$9,Total!K:K,DB!$O$9,Total!AA:AA,$H$2)+COUNTIFS(Total!X:X,$M$3,Total!W:W,B9,Total!AA:AA,DB!$G$5,Total!AA:AA,DB!$O$5,Total!M:M,DB!$G$9,Total!AA:AA,DB!$O$9,Total!B:B,$H$2)+COUNTIFS(Total!X:X,$M$3,Total!W:W,B9,Total!AA:AA,DB!$G$5,Total!AA:AA,DB!$O$5,Total!AA:AA,DB!$G$9,Total!K:K,DB!$O$9,Total!B:B,$H$2)+COUNTIFS(Total!X:X,$M$3,Total!W:W,B9,Total!AA:AA,DB!$G$5,Total!N:N,DB!$O$5,Total!M:M,DB!$G$9,Total!K:K,DB!$O$9,Total!B:B,$H$2)+COUNTIFS(Total!X:X,$M$3,Total!W:W,B9,Total!O:O,DB!$G$5,Total!AA:AA,DB!$O$5,Total!M:M,DB!$G$9,Total!K:K,DB!$O$9,Total!B:B,$H$2)+COUNTIFS(Total!X:X,$M$3,Total!W:W,B9,Total!O:O,DB!$G$5,Total!N:N,DB!$O$5,Total!AA:AA,DB!$G$9,Total!K:K,DB!$O$9,Total!B:B,$H$2)+COUNTIFS(Total!X:X,$M$3,Total!W:W,B9,Total!O:O,DB!$G$5,Total!N:N,DB!$O$5,Total!M:M,DB!$G$9,Total!AA:AA,DB!$O$9,Total!B:B,$H$2)+COUNTIFS(Total!X:X,$M$3,Total!W:W,B9,Total!O:O,DB!$G$5,Total!N:N,DB!$O$5,Total!M:M,DB!$G$9,Total!K:K,DB!$O$9,Total!AA:AA,$H$2)</f>
        <v>2</v>
      </c>
      <c r="N9" s="31">
        <f>COUNTIFS(Total!X:X,$N$3,Total!W:W,B9,Total!O:O,DB!$G$5,Total!N:N,DB!$O$5,Total!M:M,DB!$G$9,Total!K:K,DB!$O$9,Total!B:B,$H$2)+COUNTIFS(Total!X:X,$N$3,Total!W:W,B9,Total!AA:AA,DB!$G$5,Total!AA:AA,DB!$O$5,Total!AA:AA,DB!$G$9,Total!AA:AA,DB!$O$9,Total!AA:AA,$H$2)+COUNTIFS(Total!X:X,$N$3,Total!W:W,B9,Total!O:O,DB!$G$5,Total!AA:AA,DB!$O$5,Total!AA:AA,DB!$G$9,Total!AA:AA,DB!$O$9,Total!AA:AA,$H$2)+COUNTIFS(Total!X:X,$N$3,Total!W:W,B9,Total!AA:AA,DB!$G$5,Total!N:N,DB!$O$5,Total!AA:AA,DB!$G$9,Total!AA:AA,DB!$O$9,Total!AA:AA,$H$2)+COUNTIFS(Total!X:X,$N$3,Total!W:W,B9,Total!AA:AA,DB!$G$5,Total!AA:AA,DB!$O$5,Total!M:M,DB!$G$9,Total!AA:AA,DB!$O$9,Total!AA:AA,$H$2)+COUNTIFS(Total!X:X,$N$3,Total!W:W,B9,Total!AA:AA,DB!$G$5,Total!AA:AA,DB!$O$5,Total!AA:AA,DB!$G$9,Total!K:K,DB!$O$9,Total!AA:AA,$H$2)+COUNTIFS(Total!X:X,$N$3,Total!W:W,B9,Total!AA:AA,DB!$G$5,Total!AA:AA,DB!$O$5,Total!AA:AA,DB!$G$9,Total!AA:AA,DB!$O$9,Total!B:B,$H$2)+COUNTIFS(Total!X:X,$N$3,Total!W:W,B9,Total!O:O,DB!$G$5,Total!N:N,DB!$O$5,Total!M:M,DB!$G$9,Total!AA:AA,DB!$O$9,Total!AA:AA,$H$2)+COUNTIFS(Total!X:X,$N$3,Total!W:W,B9,Total!O:O,DB!$G$5,Total!N:N,DB!$O$5,Total!AA:AA,DB!$G$9,Total!K:K,DB!$O$9,Total!AA:AA,$H$2)+COUNTIFS(Total!X:X,$N$3,Total!W:W,B9,Total!O:O,DB!$G$5,Total!N:N,DB!$O$5,Total!AA:AA,DB!$G$9,Total!AA:AA,DB!$O$9,Total!B:B,$H$2)+COUNTIFS(Total!X:X,$N$3,Total!W:W,B9,Total!O:O,DB!$G$5,Total!AA:AA,DB!$O$5,Total!M:M,DB!$G$9,Total!K:K,DB!$O$9,Total!AA:AA,$H$2)+COUNTIFS(Total!X:X,$N$3,Total!W:W,B9,Total!O:O,DB!$G$5,Total!AA:AA,DB!$O$5,Total!M:M,DB!$G$9,Total!AA:AA,DB!$O$9,Total!B:B,$H$2)+COUNTIFS(Total!X:X,$N$3,Total!W:W,B9,Total!O:O,DB!$G$5,Total!AA:AA,DB!$O$5,Total!AA:AA,DB!$G$9,Total!K:K,DB!$O$9,Total!B:B,$H$2)+COUNTIFS(Total!X:X,$N$3,Total!W:W,B9,Total!AA:AA,DB!$G$5,Total!N:N,DB!$O$5,Total!M:M,DB!$G$9,Total!K:K,DB!$O$9,Total!AA:AA,$H$2)+COUNTIFS(Total!X:X,$N$3,Total!W:W,B9,Total!AA:AA,DB!$G$5,Total!N:N,DB!$O$5,Total!M:M,DB!$G$9,Total!AA:AA,DB!$O$9,Total!B:B,$H$2)+COUNTIFS(Total!X:X,$N$3,Total!W:W,B9,Total!AA:AA,DB!$G$5,Total!N:N,DB!$O$5,Total!AA:AA,DB!$G$9,Total!K:K,DB!$O$9,Total!B:B,$H$2)+COUNTIFS(Total!X:X,$N$3,Total!W:W,B9,Total!AA:AA,DB!$G$5,Total!AA:AA,DB!$O$5,Total!M:M,DB!$G$9,Total!K:K,DB!$O$9,Total!B:B,$H$2)+COUNTIFS(Total!X:X,$N$3,Total!W:W,B9,Total!O:O,DB!$G$5,Total!N:N,DB!$O$5,Total!AA:AA,DB!$G$9,Total!AA:AA,DB!$O$9,Total!AA:AA,$H$2)+COUNTIFS(Total!X:X,$N$3,Total!W:W,B9,Total!O:O,DB!$G$5,Total!AA:AA,DB!$O$5,Total!M:M,DB!$G$9,Total!AA:AA,DB!$O$9,Total!AA:AA,$H$2)+COUNTIFS(Total!X:X,$N$3,Total!W:W,B9,Total!O:O,DB!$G$5,Total!AA:AA,DB!$O$5,Total!AA:AA,DB!$G$9,Total!K:K,DB!$O$9,Total!AA:AA,$H$2)+COUNTIFS(Total!X:X,$N$3,Total!W:W,B9,Total!O:O,DB!$G$5,Total!AA:AA,DB!$O$5,Total!AA:AA,DB!$G$9,Total!AA:AA,DB!$O$9,Total!B:B,$H$2)+COUNTIFS(Total!X:X,$N$3,Total!W:W,B9,Total!AA:AA,DB!$G$5,Total!N:N,DB!$O$5,Total!M:M,DB!$G$9,Total!AA:AA,DB!$O$9,Total!AA:AA,$H$2)+COUNTIFS(Total!X:X,$N$3,Total!W:W,B9,Total!AA:AA,DB!$G$5,Total!N:N,DB!$O$5,Total!AA:AA,DB!$G$9,Total!K:K,DB!$O$9,Total!AA:AA,$H$2)+COUNTIFS(Total!X:X,$N$3,Total!W:W,B9,Total!AA:AA,DB!$G$5,Total!N:N,DB!$O$5,Total!AA:AA,DB!$G$9,Total!AA:AA,DB!$O$9,Total!B:B,$H$2)+COUNTIFS(Total!X:X,$N$3,Total!W:W,B9,Total!AA:AA,DB!$G$5,Total!AA:AA,DB!$O$5,Total!M:M,DB!$G$9,Total!K:K,DB!$O$9,Total!AA:AA,$H$2)+COUNTIFS(Total!X:X,$N$3,Total!W:W,B9,Total!AA:AA,DB!$G$5,Total!AA:AA,DB!$O$5,Total!M:M,DB!$G$9,Total!AA:AA,DB!$O$9,Total!B:B,$H$2)+COUNTIFS(Total!X:X,$N$3,Total!W:W,B9,Total!AA:AA,DB!$G$5,Total!AA:AA,DB!$O$5,Total!AA:AA,DB!$G$9,Total!K:K,DB!$O$9,Total!B:B,$H$2)+COUNTIFS(Total!X:X,$N$3,Total!W:W,B9,Total!AA:AA,DB!$G$5,Total!N:N,DB!$O$5,Total!M:M,DB!$G$9,Total!K:K,DB!$O$9,Total!B:B,$H$2)+COUNTIFS(Total!X:X,$N$3,Total!W:W,B9,Total!O:O,DB!$G$5,Total!AA:AA,DB!$O$5,Total!M:M,DB!$G$9,Total!K:K,DB!$O$9,Total!B:B,$H$2)+COUNTIFS(Total!X:X,$N$3,Total!W:W,B9,Total!O:O,DB!$G$5,Total!N:N,DB!$O$5,Total!AA:AA,DB!$G$9,Total!K:K,DB!$O$9,Total!B:B,$H$2)+COUNTIFS(Total!X:X,$N$3,Total!W:W,B9,Total!O:O,DB!$G$5,Total!N:N,DB!$O$5,Total!M:M,DB!$G$9,Total!AA:AA,DB!$O$9,Total!B:B,$H$2)+COUNTIFS(Total!X:X,$N$3,Total!W:W,B9,Total!O:O,DB!$G$5,Total!N:N,DB!$O$5,Total!M:M,DB!$G$9,Total!K:K,DB!$O$9,Total!AA:AA,$H$2)</f>
        <v>0</v>
      </c>
      <c r="O9" s="31">
        <f>COUNTIFS(Total!X:X,$O$3,Total!W:W,B9,Total!O:O,DB!$G$5,Total!N:N,DB!$O$5,Total!M:M,DB!$G$9,Total!K:K,DB!$O$9,Total!B:B,$H$2)+COUNTIFS(Total!X:X,$O$3,Total!W:W,B9,Total!AA:AA,DB!$G$5,Total!AA:AA,DB!$O$5,Total!AA:AA,DB!$G$9,Total!AA:AA,DB!$O$9,Total!AA:AA,$H$2)+COUNTIFS(Total!X:X,$O$3,Total!W:W,B9,Total!O:O,DB!$G$5,Total!AA:AA,DB!$O$5,Total!AA:AA,DB!$G$9,Total!AA:AA,DB!$O$9,Total!AA:AA,$H$2)+COUNTIFS(Total!X:X,$O$3,Total!W:W,B9,Total!AA:AA,DB!$G$5,Total!N:N,DB!$O$5,Total!AA:AA,DB!$G$9,Total!AA:AA,DB!$O$9,Total!AA:AA,$H$2)+COUNTIFS(Total!X:X,$O$3,Total!W:W,B9,Total!AA:AA,DB!$G$5,Total!AA:AA,DB!$O$5,Total!M:M,DB!$G$9,Total!AA:AA,DB!$O$9,Total!AA:AA,$H$2)+COUNTIFS(Total!X:X,$O$3,Total!W:W,B9,Total!AA:AA,DB!$G$5,Total!AA:AA,DB!$O$5,Total!AA:AA,DB!$G$9,Total!K:K,DB!$O$9,Total!AA:AA,$H$2)+COUNTIFS(Total!X:X,$O$3,Total!W:W,B9,Total!AA:AA,DB!$G$5,Total!AA:AA,DB!$O$5,Total!AA:AA,DB!$G$9,Total!AA:AA,DB!$O$9,Total!B:B,$H$2)+COUNTIFS(Total!X:X,$O$3,Total!W:W,B9,Total!O:O,DB!$G$5,Total!N:N,DB!$O$5,Total!M:M,DB!$G$9,Total!AA:AA,DB!$O$9,Total!AA:AA,$H$2)+COUNTIFS(Total!X:X,$O$3,Total!W:W,B9,Total!O:O,DB!$G$5,Total!N:N,DB!$O$5,Total!AA:AA,DB!$G$9,Total!K:K,DB!$O$9,Total!AA:AA,$H$2)+COUNTIFS(Total!X:X,$O$3,Total!W:W,B9,Total!O:O,DB!$G$5,Total!N:N,DB!$O$5,Total!AA:AA,DB!$G$9,Total!AA:AA,DB!$O$9,Total!B:B,$H$2)+COUNTIFS(Total!X:X,$O$3,Total!W:W,B9,Total!O:O,DB!$G$5,Total!AA:AA,DB!$O$5,Total!M:M,DB!$G$9,Total!K:K,DB!$O$9,Total!AA:AA,$H$2)+COUNTIFS(Total!X:X,$O$3,Total!W:W,B9,Total!O:O,DB!$G$5,Total!AA:AA,DB!$O$5,Total!M:M,DB!$G$9,Total!AA:AA,DB!$O$9,Total!B:B,$H$2)+COUNTIFS(Total!X:X,$O$3,Total!W:W,B9,Total!O:O,DB!$G$5,Total!AA:AA,DB!$O$5,Total!AA:AA,DB!$G$9,Total!K:K,DB!$O$9,Total!B:B,$H$2)+COUNTIFS(Total!X:X,$O$3,Total!W:W,B9,Total!AA:AA,DB!$G$5,Total!N:N,DB!$O$5,Total!M:M,DB!$G$9,Total!K:K,DB!$O$9,Total!AA:AA,$H$2)+COUNTIFS(Total!X:X,$O$3,Total!W:W,B9,Total!AA:AA,DB!$G$5,Total!N:N,DB!$O$5,Total!M:M,DB!$G$9,Total!AA:AA,DB!$O$9,Total!B:B,$H$2)+COUNTIFS(Total!X:X,$O$3,Total!W:W,B9,Total!AA:AA,DB!$G$5,Total!N:N,DB!$O$5,Total!AA:AA,DB!$G$9,Total!K:K,DB!$O$9,Total!B:B,$H$2)+COUNTIFS(Total!X:X,$O$3,Total!W:W,B9,Total!AA:AA,DB!$G$5,Total!AA:AA,DB!$O$5,Total!M:M,DB!$G$9,Total!K:K,DB!$O$9,Total!B:B,$H$2)+COUNTIFS(Total!X:X,$O$3,Total!W:W,B9,Total!O:O,DB!$G$5,Total!N:N,DB!$O$5,Total!AA:AA,DB!$G$9,Total!AA:AA,DB!$O$9,Total!AA:AA,$H$2)+COUNTIFS(Total!X:X,$O$3,Total!W:W,B9,Total!O:O,DB!$G$5,Total!AA:AA,DB!$O$5,Total!M:M,DB!$G$9,Total!AA:AA,DB!$O$9,Total!AA:AA,$H$2)+COUNTIFS(Total!X:X,$O$3,Total!W:W,B9,Total!O:O,DB!$G$5,Total!AA:AA,DB!$O$5,Total!AA:AA,DB!$G$9,Total!K:K,DB!$O$9,Total!AA:AA,$H$2)+COUNTIFS(Total!X:X,$O$3,Total!W:W,B9,Total!O:O,DB!$G$5,Total!AA:AA,DB!$O$5,Total!AA:AA,DB!$G$9,Total!AA:AA,DB!$O$9,Total!B:B,$H$2)+COUNTIFS(Total!X:X,$O$3,Total!W:W,B9,Total!AA:AA,DB!$G$5,Total!N:N,DB!$O$5,Total!M:M,DB!$G$9,Total!AA:AA,DB!$O$9,Total!AA:AA,$H$2)+COUNTIFS(Total!X:X,$O$3,Total!W:W,B9,Total!AA:AA,DB!$G$5,Total!N:N,DB!$O$5,Total!AA:AA,DB!$G$9,Total!K:K,DB!$O$9,Total!AA:AA,$H$2)+COUNTIFS(Total!X:X,$O$3,Total!W:W,B9,Total!AA:AA,DB!$G$5,Total!N:N,DB!$O$5,Total!AA:AA,DB!$G$9,Total!AA:AA,DB!$O$9,Total!B:B,$H$2)+COUNTIFS(Total!X:X,$O$3,Total!W:W,B9,Total!AA:AA,DB!$G$5,Total!AA:AA,DB!$O$5,Total!M:M,DB!$G$9,Total!K:K,DB!$O$9,Total!AA:AA,$H$2)+COUNTIFS(Total!X:X,$O$3,Total!W:W,B9,Total!AA:AA,DB!$G$5,Total!AA:AA,DB!$O$5,Total!M:M,DB!$G$9,Total!AA:AA,DB!$O$9,Total!B:B,$H$2)+COUNTIFS(Total!X:X,$O$3,Total!W:W,B9,Total!AA:AA,DB!$G$5,Total!AA:AA,DB!$O$5,Total!AA:AA,DB!$G$9,Total!K:K,DB!$O$9,Total!B:B,$H$2)+COUNTIFS(Total!X:X,$O$3,Total!W:W,B9,Total!AA:AA,DB!$G$5,Total!N:N,DB!$O$5,Total!M:M,DB!$G$9,Total!K:K,DB!$O$9,Total!B:B,$H$2)+COUNTIFS(Total!X:X,$O$3,Total!W:W,B9,Total!O:O,DB!$G$5,Total!AA:AA,DB!$O$5,Total!M:M,DB!$G$9,Total!K:K,DB!$O$9,Total!B:B,$H$2)+COUNTIFS(Total!X:X,$O$3,Total!W:W,B9,Total!O:O,DB!$G$5,Total!N:N,DB!$O$5,Total!AA:AA,DB!$G$9,Total!K:K,DB!$O$9,Total!B:B,$H$2)+COUNTIFS(Total!X:X,$O$3,Total!W:W,B9,Total!O:O,DB!$G$5,Total!N:N,DB!$O$5,Total!M:M,DB!$G$9,Total!AA:AA,DB!$O$9,Total!B:B,$H$2)+COUNTIFS(Total!X:X,$O$3,Total!W:W,B9,Total!O:O,DB!$G$5,Total!N:N,DB!$O$5,Total!M:M,DB!$G$9,Total!K:K,DB!$O$9,Total!AA:AA,$H$2)</f>
        <v>0</v>
      </c>
      <c r="P9" s="31">
        <f>COUNTIFS(Total!X:X,$P$3,Total!W:W,B9,Total!O:O,DB!$G$5,Total!N:N,DB!$O$5,Total!M:M,DB!$G$9,Total!K:K,DB!$O$9,Total!B:B,$H$2)+COUNTIFS(Total!X:X,$P$3,Total!W:W,B9,Total!AA:AA,DB!$G$5,Total!AA:AA,DB!$O$5,Total!AA:AA,DB!$G$9,Total!AA:AA,DB!$O$9,Total!AA:AA,$H$2)+COUNTIFS(Total!X:X,$P$3,Total!W:W,B9,Total!O:O,DB!$G$5,Total!AA:AA,DB!$O$5,Total!AA:AA,DB!$G$9,Total!AA:AA,DB!$O$9,Total!AA:AA,$H$2)+COUNTIFS(Total!X:X,$P$3,Total!W:W,B9,Total!AA:AA,DB!$G$5,Total!N:N,DB!$O$5,Total!AA:AA,DB!$G$9,Total!AA:AA,DB!$O$9,Total!AA:AA,$H$2)+COUNTIFS(Total!X:X,$P$3,Total!W:W,B9,Total!AA:AA,DB!$G$5,Total!AA:AA,DB!$O$5,Total!M:M,DB!$G$9,Total!AA:AA,DB!$O$9,Total!AA:AA,$H$2)+COUNTIFS(Total!X:X,$P$3,Total!W:W,B9,Total!AA:AA,DB!$G$5,Total!AA:AA,DB!$O$5,Total!AA:AA,DB!$G$9,Total!K:K,DB!$O$9,Total!AA:AA,$H$2)+COUNTIFS(Total!X:X,$P$3,Total!W:W,B9,Total!AA:AA,DB!$G$5,Total!AA:AA,DB!$O$5,Total!AA:AA,DB!$G$9,Total!AA:AA,DB!$O$9,Total!B:B,$H$2)+COUNTIFS(Total!X:X,$P$3,Total!W:W,B9,Total!O:O,DB!$G$5,Total!N:N,DB!$O$5,Total!M:M,DB!$G$9,Total!AA:AA,DB!$O$9,Total!AA:AA,$H$2)+COUNTIFS(Total!X:X,$P$3,Total!W:W,B9,Total!O:O,DB!$G$5,Total!N:N,DB!$O$5,Total!AA:AA,DB!$G$9,Total!K:K,DB!$O$9,Total!AA:AA,$H$2)+COUNTIFS(Total!X:X,$P$3,Total!W:W,B9,Total!O:O,DB!$G$5,Total!N:N,DB!$O$5,Total!AA:AA,DB!$G$9,Total!AA:AA,DB!$O$9,Total!B:B,$H$2)+COUNTIFS(Total!X:X,$P$3,Total!W:W,B9,Total!O:O,DB!$G$5,Total!AA:AA,DB!$O$5,Total!M:M,DB!$G$9,Total!K:K,DB!$O$9,Total!AA:AA,$H$2)+COUNTIFS(Total!X:X,$P$3,Total!W:W,B9,Total!O:O,DB!$G$5,Total!AA:AA,DB!$O$5,Total!M:M,DB!$G$9,Total!AA:AA,DB!$O$9,Total!B:B,$H$2)+COUNTIFS(Total!X:X,$P$3,Total!W:W,B9,Total!O:O,DB!$G$5,Total!AA:AA,DB!$O$5,Total!AA:AA,DB!$G$9,Total!K:K,DB!$O$9,Total!B:B,$H$2)+COUNTIFS(Total!X:X,$P$3,Total!W:W,B9,Total!AA:AA,DB!$G$5,Total!N:N,DB!$O$5,Total!M:M,DB!$G$9,Total!K:K,DB!$O$9,Total!AA:AA,$H$2)+COUNTIFS(Total!X:X,$P$3,Total!W:W,B9,Total!AA:AA,DB!$G$5,Total!N:N,DB!$O$5,Total!M:M,DB!$G$9,Total!AA:AA,DB!$O$9,Total!B:B,$H$2)+COUNTIFS(Total!X:X,$P$3,Total!W:W,B9,Total!AA:AA,DB!$G$5,Total!N:N,DB!$O$5,Total!AA:AA,DB!$G$9,Total!K:K,DB!$O$9,Total!B:B,$H$2)+COUNTIFS(Total!X:X,$P$3,Total!W:W,B9,Total!AA:AA,DB!$G$5,Total!AA:AA,DB!$O$5,Total!M:M,DB!$G$9,Total!K:K,DB!$O$9,Total!B:B,$H$2)+COUNTIFS(Total!X:X,$P$3,Total!W:W,B9,Total!O:O,DB!$G$5,Total!N:N,DB!$O$5,Total!AA:AA,DB!$G$9,Total!AA:AA,DB!$O$9,Total!AA:AA,$H$2)+COUNTIFS(Total!X:X,$P$3,Total!W:W,B9,Total!O:O,DB!$G$5,Total!AA:AA,DB!$O$5,Total!M:M,DB!$G$9,Total!AA:AA,DB!$O$9,Total!AA:AA,$H$2)+COUNTIFS(Total!X:X,$P$3,Total!W:W,B9,Total!O:O,DB!$G$5,Total!AA:AA,DB!$O$5,Total!AA:AA,DB!$G$9,Total!K:K,DB!$O$9,Total!AA:AA,$H$2)+COUNTIFS(Total!X:X,$P$3,Total!W:W,B9,Total!O:O,DB!$G$5,Total!AA:AA,DB!$O$5,Total!AA:AA,DB!$G$9,Total!AA:AA,DB!$O$9,Total!B:B,$H$2)+COUNTIFS(Total!X:X,$P$3,Total!W:W,B9,Total!AA:AA,DB!$G$5,Total!N:N,DB!$O$5,Total!M:M,DB!$G$9,Total!AA:AA,DB!$O$9,Total!AA:AA,$H$2)+COUNTIFS(Total!X:X,$P$3,Total!W:W,B9,Total!AA:AA,DB!$G$5,Total!N:N,DB!$O$5,Total!AA:AA,DB!$G$9,Total!K:K,DB!$O$9,Total!AA:AA,$H$2)+COUNTIFS(Total!X:X,$P$3,Total!W:W,B9,Total!AA:AA,DB!$G$5,Total!N:N,DB!$O$5,Total!AA:AA,DB!$G$9,Total!AA:AA,DB!$O$9,Total!B:B,$H$2)+COUNTIFS(Total!X:X,$P$3,Total!W:W,B9,Total!AA:AA,DB!$G$5,Total!AA:AA,DB!$O$5,Total!M:M,DB!$G$9,Total!K:K,DB!$O$9,Total!AA:AA,$H$2)+COUNTIFS(Total!X:X,$P$3,Total!W:W,B9,Total!AA:AA,DB!$G$5,Total!AA:AA,DB!$O$5,Total!M:M,DB!$G$9,Total!AA:AA,DB!$O$9,Total!B:B,$H$2)+COUNTIFS(Total!X:X,$P$3,Total!W:W,B9,Total!AA:AA,DB!$G$5,Total!AA:AA,DB!$O$5,Total!AA:AA,DB!$G$9,Total!K:K,DB!$O$9,Total!B:B,$H$2)+COUNTIFS(Total!X:X,$P$3,Total!W:W,B9,Total!AA:AA,DB!$G$5,Total!N:N,DB!$O$5,Total!M:M,DB!$G$9,Total!K:K,DB!$O$9,Total!B:B,$H$2)+COUNTIFS(Total!X:X,$P$3,Total!W:W,B9,Total!O:O,DB!$G$5,Total!AA:AA,DB!$O$5,Total!M:M,DB!$G$9,Total!K:K,DB!$O$9,Total!B:B,$H$2)+COUNTIFS(Total!X:X,$P$3,Total!W:W,B9,Total!O:O,DB!$G$5,Total!N:N,DB!$O$5,Total!AA:AA,DB!$G$9,Total!K:K,DB!$O$9,Total!B:B,$H$2)+COUNTIFS(Total!X:X,$P$3,Total!W:W,B9,Total!O:O,DB!$G$5,Total!N:N,DB!$O$5,Total!M:M,DB!$G$9,Total!AA:AA,DB!$O$9,Total!B:B,$H$2)+COUNTIFS(Total!X:X,$P$3,Total!W:W,B9,Total!O:O,DB!$G$5,Total!N:N,DB!$O$5,Total!M:M,DB!$G$9,Total!K:K,DB!$O$9,Total!AA:AA,$H$2)</f>
        <v>6</v>
      </c>
      <c r="Q9" s="31">
        <f>COUNTIFS(Total!X:X,$Q$3,Total!W:W,B9,Total!O:O,DB!$G$5,Total!N:N,DB!$O$5,Total!M:M,DB!$G$9,Total!K:K,DB!$O$9,Total!B:B,$H$2)+COUNTIFS(Total!X:X,$Q$3,Total!W:W,B9,Total!AA:AA,DB!$G$5,Total!AA:AA,DB!$O$5,Total!AA:AA,DB!$G$9,Total!AA:AA,DB!$O$9,Total!AA:AA,$H$2)+COUNTIFS(Total!X:X,$Q$3,Total!W:W,B9,Total!O:O,DB!$G$5,Total!AA:AA,DB!$O$5,Total!AA:AA,DB!$G$9,Total!AA:AA,DB!$O$9,Total!AA:AA,$H$2)+COUNTIFS(Total!X:X,$Q$3,Total!W:W,B9,Total!AA:AA,DB!$G$5,Total!N:N,DB!$O$5,Total!AA:AA,DB!$G$9,Total!AA:AA,DB!$O$9,Total!AA:AA,$H$2)+COUNTIFS(Total!X:X,$Q$3,Total!W:W,B9,Total!AA:AA,DB!$G$5,Total!AA:AA,DB!$O$5,Total!M:M,DB!$G$9,Total!AA:AA,DB!$O$9,Total!AA:AA,$H$2)+COUNTIFS(Total!X:X,$Q$3,Total!W:W,B9,Total!AA:AA,DB!$G$5,Total!AA:AA,DB!$O$5,Total!AA:AA,DB!$G$9,Total!K:K,DB!$O$9,Total!AA:AA,$H$2)+COUNTIFS(Total!X:X,$Q$3,Total!W:W,B9,Total!AA:AA,DB!$G$5,Total!AA:AA,DB!$O$5,Total!AA:AA,DB!$G$9,Total!AA:AA,DB!$O$9,Total!B:B,$H$2)+COUNTIFS(Total!X:X,$Q$3,Total!W:W,B9,Total!O:O,DB!$G$5,Total!N:N,DB!$O$5,Total!M:M,DB!$G$9,Total!AA:AA,DB!$O$9,Total!AA:AA,$H$2)+COUNTIFS(Total!X:X,$Q$3,Total!W:W,B9,Total!O:O,DB!$G$5,Total!N:N,DB!$O$5,Total!AA:AA,DB!$G$9,Total!K:K,DB!$O$9,Total!AA:AA,$H$2)+COUNTIFS(Total!X:X,$Q$3,Total!W:W,B9,Total!O:O,DB!$G$5,Total!N:N,DB!$O$5,Total!AA:AA,DB!$G$9,Total!AA:AA,DB!$O$9,Total!B:B,$H$2)+COUNTIFS(Total!X:X,$Q$3,Total!W:W,B9,Total!O:O,DB!$G$5,Total!AA:AA,DB!$O$5,Total!M:M,DB!$G$9,Total!K:K,DB!$O$9,Total!AA:AA,$H$2)+COUNTIFS(Total!X:X,$Q$3,Total!W:W,B9,Total!O:O,DB!$G$5,Total!AA:AA,DB!$O$5,Total!M:M,DB!$G$9,Total!AA:AA,DB!$O$9,Total!B:B,$H$2)+COUNTIFS(Total!X:X,$Q$3,Total!W:W,B9,Total!O:O,DB!$G$5,Total!AA:AA,DB!$O$5,Total!AA:AA,DB!$G$9,Total!K:K,DB!$O$9,Total!B:B,$H$2)+COUNTIFS(Total!X:X,$Q$3,Total!W:W,B9,Total!AA:AA,DB!$G$5,Total!N:N,DB!$O$5,Total!M:M,DB!$G$9,Total!K:K,DB!$O$9,Total!AA:AA,$H$2)+COUNTIFS(Total!X:X,$Q$3,Total!W:W,B9,Total!AA:AA,DB!$G$5,Total!N:N,DB!$O$5,Total!M:M,DB!$G$9,Total!AA:AA,DB!$O$9,Total!B:B,$H$2)+COUNTIFS(Total!X:X,$Q$3,Total!W:W,B9,Total!AA:AA,DB!$G$5,Total!N:N,DB!$O$5,Total!AA:AA,DB!$G$9,Total!K:K,DB!$O$9,Total!B:B,$H$2)+COUNTIFS(Total!X:X,$Q$3,Total!W:W,B9,Total!AA:AA,DB!$G$5,Total!AA:AA,DB!$O$5,Total!M:M,DB!$G$9,Total!K:K,DB!$O$9,Total!B:B,$H$2)+COUNTIFS(Total!X:X,$Q$3,Total!W:W,B9,Total!O:O,DB!$G$5,Total!N:N,DB!$O$5,Total!AA:AA,DB!$G$9,Total!AA:AA,DB!$O$9,Total!AA:AA,$H$2)+COUNTIFS(Total!X:X,$Q$3,Total!W:W,B9,Total!O:O,DB!$G$5,Total!AA:AA,DB!$O$5,Total!M:M,DB!$G$9,Total!AA:AA,DB!$O$9,Total!AA:AA,$H$2)+COUNTIFS(Total!X:X,$Q$3,Total!W:W,B9,Total!O:O,DB!$G$5,Total!AA:AA,DB!$O$5,Total!AA:AA,DB!$G$9,Total!K:K,DB!$O$9,Total!AA:AA,$H$2)+COUNTIFS(Total!X:X,$Q$3,Total!W:W,B9,Total!O:O,DB!$G$5,Total!AA:AA,DB!$O$5,Total!AA:AA,DB!$G$9,Total!AA:AA,DB!$O$9,Total!B:B,$H$2)+COUNTIFS(Total!X:X,$Q$3,Total!W:W,B9,Total!AA:AA,DB!$G$5,Total!N:N,DB!$O$5,Total!M:M,DB!$G$9,Total!AA:AA,DB!$O$9,Total!AA:AA,$H$2)+COUNTIFS(Total!X:X,$Q$3,Total!W:W,B9,Total!AA:AA,DB!$G$5,Total!N:N,DB!$O$5,Total!AA:AA,DB!$G$9,Total!K:K,DB!$O$9,Total!AA:AA,$H$2)+COUNTIFS(Total!X:X,$Q$3,Total!W:W,B9,Total!AA:AA,DB!$G$5,Total!N:N,DB!$O$5,Total!AA:AA,DB!$G$9,Total!AA:AA,DB!$O$9,Total!B:B,$H$2)+COUNTIFS(Total!X:X,$Q$3,Total!W:W,B9,Total!AA:AA,DB!$G$5,Total!AA:AA,DB!$O$5,Total!M:M,DB!$G$9,Total!K:K,DB!$O$9,Total!AA:AA,$H$2)+COUNTIFS(Total!X:X,$Q$3,Total!W:W,B9,Total!AA:AA,DB!$G$5,Total!AA:AA,DB!$O$5,Total!M:M,DB!$G$9,Total!AA:AA,DB!$O$9,Total!B:B,$H$2)+COUNTIFS(Total!X:X,$Q$3,Total!W:W,B9,Total!AA:AA,DB!$G$5,Total!AA:AA,DB!$O$5,Total!AA:AA,DB!$G$9,Total!K:K,DB!$O$9,Total!B:B,$H$2)+COUNTIFS(Total!X:X,$Q$3,Total!W:W,B9,Total!AA:AA,DB!$G$5,Total!N:N,DB!$O$5,Total!M:M,DB!$G$9,Total!K:K,DB!$O$9,Total!B:B,$H$2)+COUNTIFS(Total!X:X,$Q$3,Total!W:W,B9,Total!O:O,DB!$G$5,Total!AA:AA,DB!$O$5,Total!M:M,DB!$G$9,Total!K:K,DB!$O$9,Total!B:B,$H$2)+COUNTIFS(Total!X:X,$Q$3,Total!W:W,B9,Total!O:O,DB!$G$5,Total!N:N,DB!$O$5,Total!AA:AA,DB!$G$9,Total!K:K,DB!$O$9,Total!B:B,$H$2)+COUNTIFS(Total!X:X,$Q$3,Total!W:W,B9,Total!O:O,DB!$G$5,Total!N:N,DB!$O$5,Total!M:M,DB!$G$9,Total!AA:AA,DB!$O$9,Total!B:B,$H$2)+COUNTIFS(Total!X:X,$Q$3,Total!W:W,B9,Total!O:O,DB!$G$5,Total!N:N,DB!$O$5,Total!M:M,DB!$G$9,Total!K:K,DB!$O$9,Total!AA:AA,$H$2)</f>
        <v>0</v>
      </c>
      <c r="R9" s="31">
        <f>COUNTIFS(Total!X:X,$R$3,Total!W:W,B9,Total!O:O,DB!$G$5,Total!N:N,DB!$O$5,Total!M:M,DB!$G$9,Total!K:K,DB!$O$9,Total!B:B,$H$2)+COUNTIFS(Total!X:X,$R$3,Total!W:W,B9,Total!AA:AA,DB!$G$5,Total!AA:AA,DB!$O$5,Total!AA:AA,DB!$G$9,Total!AA:AA,DB!$O$9,Total!AA:AA,$H$2)+COUNTIFS(Total!X:X,$R$3,Total!W:W,B9,Total!O:O,DB!$G$5,Total!AA:AA,DB!$O$5,Total!AA:AA,DB!$G$9,Total!AA:AA,DB!$O$9,Total!AA:AA,$H$2)+COUNTIFS(Total!X:X,$R$3,Total!W:W,B9,Total!AA:AA,DB!$G$5,Total!N:N,DB!$O$5,Total!AA:AA,DB!$G$9,Total!AA:AA,DB!$O$9,Total!AA:AA,$H$2)+COUNTIFS(Total!X:X,$R$3,Total!W:W,B9,Total!AA:AA,DB!$G$5,Total!AA:AA,DB!$O$5,Total!M:M,DB!$G$9,Total!AA:AA,DB!$O$9,Total!AA:AA,$H$2)+COUNTIFS(Total!X:X,$R$3,Total!W:W,B9,Total!AA:AA,DB!$G$5,Total!AA:AA,DB!$O$5,Total!AA:AA,DB!$G$9,Total!K:K,DB!$O$9,Total!AA:AA,$H$2)+COUNTIFS(Total!X:X,$R$3,Total!W:W,B9,Total!AA:AA,DB!$G$5,Total!AA:AA,DB!$O$5,Total!AA:AA,DB!$G$9,Total!AA:AA,DB!$O$9,Total!B:B,$H$2)+COUNTIFS(Total!X:X,$R$3,Total!W:W,B9,Total!O:O,DB!$G$5,Total!N:N,DB!$O$5,Total!M:M,DB!$G$9,Total!AA:AA,DB!$O$9,Total!AA:AA,$H$2)+COUNTIFS(Total!X:X,$R$3,Total!W:W,B9,Total!O:O,DB!$G$5,Total!N:N,DB!$O$5,Total!AA:AA,DB!$G$9,Total!K:K,DB!$O$9,Total!AA:AA,$H$2)+COUNTIFS(Total!X:X,$R$3,Total!W:W,B9,Total!O:O,DB!$G$5,Total!N:N,DB!$O$5,Total!AA:AA,DB!$G$9,Total!AA:AA,DB!$O$9,Total!B:B,$H$2)+COUNTIFS(Total!X:X,$R$3,Total!W:W,B9,Total!O:O,DB!$G$5,Total!AA:AA,DB!$O$5,Total!M:M,DB!$G$9,Total!K:K,DB!$O$9,Total!AA:AA,$H$2)+COUNTIFS(Total!X:X,$R$3,Total!W:W,B9,Total!O:O,DB!$G$5,Total!AA:AA,DB!$O$5,Total!M:M,DB!$G$9,Total!AA:AA,DB!$O$9,Total!B:B,$H$2)+COUNTIFS(Total!X:X,$R$3,Total!W:W,B9,Total!O:O,DB!$G$5,Total!AA:AA,DB!$O$5,Total!AA:AA,DB!$G$9,Total!K:K,DB!$O$9,Total!B:B,$H$2)+COUNTIFS(Total!X:X,$R$3,Total!W:W,B9,Total!AA:AA,DB!$G$5,Total!N:N,DB!$O$5,Total!M:M,DB!$G$9,Total!K:K,DB!$O$9,Total!AA:AA,$H$2)+COUNTIFS(Total!X:X,$R$3,Total!W:W,B9,Total!AA:AA,DB!$G$5,Total!N:N,DB!$O$5,Total!M:M,DB!$G$9,Total!AA:AA,DB!$O$9,Total!B:B,$H$2)+COUNTIFS(Total!X:X,$R$3,Total!W:W,B9,Total!AA:AA,DB!$G$5,Total!N:N,DB!$O$5,Total!AA:AA,DB!$G$9,Total!K:K,DB!$O$9,Total!B:B,$H$2)+COUNTIFS(Total!X:X,$R$3,Total!W:W,B9,Total!AA:AA,DB!$G$5,Total!AA:AA,DB!$O$5,Total!M:M,DB!$G$9,Total!K:K,DB!$O$9,Total!B:B,$H$2)+COUNTIFS(Total!X:X,$R$3,Total!W:W,B9,Total!O:O,DB!$G$5,Total!N:N,DB!$O$5,Total!AA:AA,DB!$G$9,Total!AA:AA,DB!$O$9,Total!AA:AA,$H$2)+COUNTIFS(Total!X:X,$R$3,Total!W:W,B9,Total!O:O,DB!$G$5,Total!AA:AA,DB!$O$5,Total!M:M,DB!$G$9,Total!AA:AA,DB!$O$9,Total!AA:AA,$H$2)+COUNTIFS(Total!X:X,$R$3,Total!W:W,B9,Total!O:O,DB!$G$5,Total!AA:AA,DB!$O$5,Total!AA:AA,DB!$G$9,Total!K:K,DB!$O$9,Total!AA:AA,$H$2)+COUNTIFS(Total!X:X,$R$3,Total!W:W,B9,Total!O:O,DB!$G$5,Total!AA:AA,DB!$O$5,Total!AA:AA,DB!$G$9,Total!AA:AA,DB!$O$9,Total!B:B,$H$2)+COUNTIFS(Total!X:X,$R$3,Total!W:W,B9,Total!AA:AA,DB!$G$5,Total!N:N,DB!$O$5,Total!M:M,DB!$G$9,Total!AA:AA,DB!$O$9,Total!AA:AA,$H$2)+COUNTIFS(Total!X:X,$R$3,Total!W:W,B9,Total!AA:AA,DB!$G$5,Total!N:N,DB!$O$5,Total!AA:AA,DB!$G$9,Total!K:K,DB!$O$9,Total!AA:AA,$H$2)+COUNTIFS(Total!X:X,$R$3,Total!W:W,B9,Total!AA:AA,DB!$G$5,Total!N:N,DB!$O$5,Total!AA:AA,DB!$G$9,Total!AA:AA,DB!$O$9,Total!B:B,$H$2)+COUNTIFS(Total!X:X,$R$3,Total!W:W,B9,Total!AA:AA,DB!$G$5,Total!AA:AA,DB!$O$5,Total!M:M,DB!$G$9,Total!K:K,DB!$O$9,Total!AA:AA,$H$2)+COUNTIFS(Total!X:X,$R$3,Total!W:W,B9,Total!AA:AA,DB!$G$5,Total!AA:AA,DB!$O$5,Total!M:M,DB!$G$9,Total!AA:AA,DB!$O$9,Total!B:B,$H$2)+COUNTIFS(Total!X:X,$R$3,Total!W:W,B9,Total!AA:AA,DB!$G$5,Total!AA:AA,DB!$O$5,Total!AA:AA,DB!$G$9,Total!K:K,DB!$O$9,Total!B:B,$H$2)+COUNTIFS(Total!X:X,$R$3,Total!W:W,B9,Total!AA:AA,DB!$G$5,Total!N:N,DB!$O$5,Total!M:M,DB!$G$9,Total!K:K,DB!$O$9,Total!B:B,$H$2)+COUNTIFS(Total!X:X,$R$3,Total!W:W,B9,Total!O:O,DB!$G$5,Total!AA:AA,DB!$O$5,Total!M:M,DB!$G$9,Total!K:K,DB!$O$9,Total!B:B,$H$2)+COUNTIFS(Total!X:X,$R$3,Total!W:W,B9,Total!O:O,DB!$G$5,Total!N:N,DB!$O$5,Total!AA:AA,DB!$G$9,Total!K:K,DB!$O$9,Total!B:B,$H$2)+COUNTIFS(Total!X:X,$R$3,Total!W:W,B9,Total!O:O,DB!$G$5,Total!N:N,DB!$O$5,Total!M:M,DB!$G$9,Total!AA:AA,DB!$O$9,Total!B:B,$H$2)+COUNTIFS(Total!X:X,$R$3,Total!W:W,B9,Total!O:O,DB!$G$5,Total!N:N,DB!$O$5,Total!M:M,DB!$G$9,Total!K:K,DB!$O$9,Total!AA:AA,$H$2)</f>
        <v>0</v>
      </c>
      <c r="S9" s="31">
        <f>COUNTIFS(Total!X:X,$S$3,Total!W:W,B9,Total!O:O,DB!$G$5,Total!N:N,DB!$O$5,Total!M:M,DB!$G$9,Total!K:K,DB!$O$9,Total!B:B,$H$2)+COUNTIFS(Total!X:X,$S$3,Total!W:W,B9,Total!AA:AA,DB!$G$5,Total!AA:AA,DB!$O$5,Total!AA:AA,DB!$G$9,Total!AA:AA,DB!$O$9,Total!AA:AA,$H$2)+COUNTIFS(Total!X:X,$S$3,Total!W:W,B9,Total!O:O,DB!$G$5,Total!AA:AA,DB!$O$5,Total!AA:AA,DB!$G$9,Total!AA:AA,DB!$O$9,Total!AA:AA,$H$2)+COUNTIFS(Total!X:X,$S$3,Total!W:W,B9,Total!AA:AA,DB!$G$5,Total!N:N,DB!$O$5,Total!AA:AA,DB!$G$9,Total!AA:AA,DB!$O$9,Total!AA:AA,$H$2)+COUNTIFS(Total!X:X,$S$3,Total!W:W,B9,Total!AA:AA,DB!$G$5,Total!AA:AA,DB!$O$5,Total!M:M,DB!$G$9,Total!AA:AA,DB!$O$9,Total!AA:AA,$H$2)+COUNTIFS(Total!X:X,$S$3,Total!W:W,B9,Total!AA:AA,DB!$G$5,Total!AA:AA,DB!$O$5,Total!AA:AA,DB!$G$9,Total!K:K,DB!$O$9,Total!AA:AA,$H$2)+COUNTIFS(Total!X:X,$S$3,Total!W:W,B9,Total!AA:AA,DB!$G$5,Total!AA:AA,DB!$O$5,Total!AA:AA,DB!$G$9,Total!AA:AA,DB!$O$9,Total!B:B,$H$2)+COUNTIFS(Total!X:X,$S$3,Total!W:W,B9,Total!O:O,DB!$G$5,Total!N:N,DB!$O$5,Total!M:M,DB!$G$9,Total!AA:AA,DB!$O$9,Total!AA:AA,$H$2)+COUNTIFS(Total!X:X,$S$3,Total!W:W,B9,Total!O:O,DB!$G$5,Total!N:N,DB!$O$5,Total!AA:AA,DB!$G$9,Total!K:K,DB!$O$9,Total!AA:AA,$H$2)+COUNTIFS(Total!X:X,$S$3,Total!W:W,B9,Total!O:O,DB!$G$5,Total!N:N,DB!$O$5,Total!AA:AA,DB!$G$9,Total!AA:AA,DB!$O$9,Total!B:B,$H$2)+COUNTIFS(Total!X:X,$S$3,Total!W:W,B9,Total!O:O,DB!$G$5,Total!AA:AA,DB!$O$5,Total!M:M,DB!$G$9,Total!K:K,DB!$O$9,Total!AA:AA,$H$2)+COUNTIFS(Total!X:X,$S$3,Total!W:W,B9,Total!O:O,DB!$G$5,Total!AA:AA,DB!$O$5,Total!M:M,DB!$G$9,Total!AA:AA,DB!$O$9,Total!B:B,$H$2)+COUNTIFS(Total!X:X,$S$3,Total!W:W,B9,Total!O:O,DB!$G$5,Total!AA:AA,DB!$O$5,Total!AA:AA,DB!$G$9,Total!K:K,DB!$O$9,Total!B:B,$H$2)+COUNTIFS(Total!X:X,$S$3,Total!W:W,B9,Total!AA:AA,DB!$G$5,Total!N:N,DB!$O$5,Total!M:M,DB!$G$9,Total!K:K,DB!$O$9,Total!AA:AA,$H$2)+COUNTIFS(Total!X:X,$S$3,Total!W:W,B9,Total!AA:AA,DB!$G$5,Total!N:N,DB!$O$5,Total!M:M,DB!$G$9,Total!AA:AA,DB!$O$9,Total!B:B,$H$2)+COUNTIFS(Total!X:X,$S$3,Total!W:W,B9,Total!AA:AA,DB!$G$5,Total!N:N,DB!$O$5,Total!AA:AA,DB!$G$9,Total!K:K,DB!$O$9,Total!B:B,$H$2)+COUNTIFS(Total!X:X,$S$3,Total!W:W,B9,Total!AA:AA,DB!$G$5,Total!AA:AA,DB!$O$5,Total!M:M,DB!$G$9,Total!K:K,DB!$O$9,Total!B:B,$H$2)+COUNTIFS(Total!X:X,$S$3,Total!W:W,B9,Total!O:O,DB!$G$5,Total!N:N,DB!$O$5,Total!AA:AA,DB!$G$9,Total!AA:AA,DB!$O$9,Total!AA:AA,$H$2)+COUNTIFS(Total!X:X,$S$3,Total!W:W,B9,Total!O:O,DB!$G$5,Total!AA:AA,DB!$O$5,Total!M:M,DB!$G$9,Total!AA:AA,DB!$O$9,Total!AA:AA,$H$2)+COUNTIFS(Total!X:X,$S$3,Total!W:W,B9,Total!O:O,DB!$G$5,Total!AA:AA,DB!$O$5,Total!AA:AA,DB!$G$9,Total!K:K,DB!$O$9,Total!AA:AA,$H$2)+COUNTIFS(Total!X:X,$S$3,Total!W:W,B9,Total!O:O,DB!$G$5,Total!AA:AA,DB!$O$5,Total!AA:AA,DB!$G$9,Total!AA:AA,DB!$O$9,Total!B:B,$H$2)+COUNTIFS(Total!X:X,$S$3,Total!W:W,B9,Total!AA:AA,DB!$G$5,Total!N:N,DB!$O$5,Total!M:M,DB!$G$9,Total!AA:AA,DB!$O$9,Total!AA:AA,$H$2)+COUNTIFS(Total!X:X,$S$3,Total!W:W,B9,Total!AA:AA,DB!$G$5,Total!N:N,DB!$O$5,Total!AA:AA,DB!$G$9,Total!K:K,DB!$O$9,Total!AA:AA,$H$2)+COUNTIFS(Total!X:X,$S$3,Total!W:W,B9,Total!AA:AA,DB!$G$5,Total!N:N,DB!$O$5,Total!AA:AA,DB!$G$9,Total!AA:AA,DB!$O$9,Total!B:B,$H$2)+COUNTIFS(Total!X:X,$S$3,Total!W:W,B9,Total!AA:AA,DB!$G$5,Total!AA:AA,DB!$O$5,Total!M:M,DB!$G$9,Total!K:K,DB!$O$9,Total!AA:AA,$H$2)+COUNTIFS(Total!X:X,$S$3,Total!W:W,B9,Total!AA:AA,DB!$G$5,Total!AA:AA,DB!$O$5,Total!M:M,DB!$G$9,Total!AA:AA,DB!$O$9,Total!B:B,$H$2)+COUNTIFS(Total!X:X,$S$3,Total!W:W,B9,Total!AA:AA,DB!$G$5,Total!AA:AA,DB!$O$5,Total!AA:AA,DB!$G$9,Total!K:K,DB!$O$9,Total!B:B,$H$2)+COUNTIFS(Total!X:X,$S$3,Total!W:W,B9,Total!AA:AA,DB!$G$5,Total!N:N,DB!$O$5,Total!M:M,DB!$G$9,Total!K:K,DB!$O$9,Total!B:B,$H$2)+COUNTIFS(Total!X:X,$S$3,Total!W:W,B9,Total!O:O,DB!$G$5,Total!AA:AA,DB!$O$5,Total!M:M,DB!$G$9,Total!K:K,DB!$O$9,Total!B:B,$H$2)+COUNTIFS(Total!X:X,$S$3,Total!W:W,B9,Total!O:O,DB!$G$5,Total!N:N,DB!$O$5,Total!AA:AA,DB!$G$9,Total!K:K,DB!$O$9,Total!B:B,$H$2)+COUNTIFS(Total!X:X,$S$3,Total!W:W,B9,Total!O:O,DB!$G$5,Total!N:N,DB!$O$5,Total!M:M,DB!$G$9,Total!AA:AA,DB!$O$9,Total!B:B,$H$2)+COUNTIFS(Total!X:X,$S$3,Total!W:W,B9,Total!O:O,DB!$G$5,Total!N:N,DB!$O$5,Total!M:M,DB!$G$9,Total!K:K,DB!$O$9,Total!AA:AA,$H$2)</f>
        <v>1</v>
      </c>
      <c r="T9" s="31">
        <f>COUNTIFS(Total!X:X,$T$3,Total!W:W,B9,Total!O:O,DB!$G$5,Total!N:N,DB!$O$5,Total!M:M,DB!$G$9,Total!K:K,DB!$O$9,Total!B:B,$H$2)+COUNTIFS(Total!X:X,$T$3,Total!W:W,B9,Total!AA:AA,DB!$G$5,Total!AA:AA,DB!$O$5,Total!AA:AA,DB!$G$9,Total!AA:AA,DB!$O$9,Total!AA:AA,$H$2)+COUNTIFS(Total!X:X,$T$3,Total!W:W,B9,Total!O:O,DB!$G$5,Total!AA:AA,DB!$O$5,Total!AA:AA,DB!$G$9,Total!AA:AA,DB!$O$9,Total!AA:AA,$H$2)+COUNTIFS(Total!X:X,$T$3,Total!W:W,B9,Total!AA:AA,DB!$G$5,Total!N:N,DB!$O$5,Total!AA:AA,DB!$G$9,Total!AA:AA,DB!$O$9,Total!AA:AA,$H$2)+COUNTIFS(Total!X:X,$T$3,Total!W:W,B9,Total!AA:AA,DB!$G$5,Total!AA:AA,DB!$O$5,Total!M:M,DB!$G$9,Total!AA:AA,DB!$O$9,Total!AA:AA,$H$2)+COUNTIFS(Total!X:X,$T$3,Total!W:W,B9,Total!AA:AA,DB!$G$5,Total!AA:AA,DB!$O$5,Total!AA:AA,DB!$G$9,Total!K:K,DB!$O$9,Total!AA:AA,$H$2)+COUNTIFS(Total!X:X,$T$3,Total!W:W,B9,Total!AA:AA,DB!$G$5,Total!AA:AA,DB!$O$5,Total!AA:AA,DB!$G$9,Total!AA:AA,DB!$O$9,Total!B:B,$H$2)+COUNTIFS(Total!X:X,$T$3,Total!W:W,B9,Total!O:O,DB!$G$5,Total!N:N,DB!$O$5,Total!M:M,DB!$G$9,Total!AA:AA,DB!$O$9,Total!AA:AA,$H$2)+COUNTIFS(Total!X:X,$T$3,Total!W:W,B9,Total!O:O,DB!$G$5,Total!N:N,DB!$O$5,Total!AA:AA,DB!$G$9,Total!K:K,DB!$O$9,Total!AA:AA,$H$2)+COUNTIFS(Total!X:X,$T$3,Total!W:W,B9,Total!O:O,DB!$G$5,Total!N:N,DB!$O$5,Total!AA:AA,DB!$G$9,Total!AA:AA,DB!$O$9,Total!B:B,$H$2)+COUNTIFS(Total!X:X,$T$3,Total!W:W,B9,Total!O:O,DB!$G$5,Total!AA:AA,DB!$O$5,Total!M:M,DB!$G$9,Total!K:K,DB!$O$9,Total!AA:AA,$H$2)+COUNTIFS(Total!X:X,$T$3,Total!W:W,B9,Total!O:O,DB!$G$5,Total!AA:AA,DB!$O$5,Total!M:M,DB!$G$9,Total!AA:AA,DB!$O$9,Total!B:B,$H$2)+COUNTIFS(Total!X:X,$T$3,Total!W:W,B9,Total!O:O,DB!$G$5,Total!AA:AA,DB!$O$5,Total!AA:AA,DB!$G$9,Total!K:K,DB!$O$9,Total!B:B,$H$2)+COUNTIFS(Total!X:X,$T$3,Total!W:W,B9,Total!AA:AA,DB!$G$5,Total!N:N,DB!$O$5,Total!M:M,DB!$G$9,Total!K:K,DB!$O$9,Total!AA:AA,$H$2)+COUNTIFS(Total!X:X,$T$3,Total!W:W,B9,Total!AA:AA,DB!$G$5,Total!N:N,DB!$O$5,Total!M:M,DB!$G$9,Total!AA:AA,DB!$O$9,Total!B:B,$H$2)+COUNTIFS(Total!X:X,$T$3,Total!W:W,B9,Total!AA:AA,DB!$G$5,Total!N:N,DB!$O$5,Total!AA:AA,DB!$G$9,Total!K:K,DB!$O$9,Total!B:B,$H$2)+COUNTIFS(Total!X:X,$T$3,Total!W:W,B9,Total!AA:AA,DB!$G$5,Total!AA:AA,DB!$O$5,Total!M:M,DB!$G$9,Total!K:K,DB!$O$9,Total!B:B,$H$2)+COUNTIFS(Total!X:X,$T$3,Total!W:W,B9,Total!O:O,DB!$G$5,Total!N:N,DB!$O$5,Total!AA:AA,DB!$G$9,Total!AA:AA,DB!$O$9,Total!AA:AA,$H$2)+COUNTIFS(Total!X:X,$T$3,Total!W:W,B9,Total!O:O,DB!$G$5,Total!AA:AA,DB!$O$5,Total!M:M,DB!$G$9,Total!AA:AA,DB!$O$9,Total!AA:AA,$H$2)+COUNTIFS(Total!X:X,$T$3,Total!W:W,B9,Total!O:O,DB!$G$5,Total!AA:AA,DB!$O$5,Total!AA:AA,DB!$G$9,Total!K:K,DB!$O$9,Total!AA:AA,$H$2)+COUNTIFS(Total!X:X,$T$3,Total!W:W,B9,Total!O:O,DB!$G$5,Total!AA:AA,DB!$O$5,Total!AA:AA,DB!$G$9,Total!AA:AA,DB!$O$9,Total!B:B,$H$2)+COUNTIFS(Total!X:X,$T$3,Total!W:W,B9,Total!AA:AA,DB!$G$5,Total!N:N,DB!$O$5,Total!M:M,DB!$G$9,Total!AA:AA,DB!$O$9,Total!AA:AA,$H$2)+COUNTIFS(Total!X:X,$T$3,Total!W:W,B9,Total!AA:AA,DB!$G$5,Total!N:N,DB!$O$5,Total!AA:AA,DB!$G$9,Total!K:K,DB!$O$9,Total!AA:AA,$H$2)+COUNTIFS(Total!X:X,$T$3,Total!W:W,B9,Total!AA:AA,DB!$G$5,Total!N:N,DB!$O$5,Total!AA:AA,DB!$G$9,Total!AA:AA,DB!$O$9,Total!B:B,$H$2)+COUNTIFS(Total!X:X,$T$3,Total!W:W,B9,Total!AA:AA,DB!$G$5,Total!AA:AA,DB!$O$5,Total!M:M,DB!$G$9,Total!K:K,DB!$O$9,Total!AA:AA,$H$2)+COUNTIFS(Total!X:X,$T$3,Total!W:W,B9,Total!AA:AA,DB!$G$5,Total!AA:AA,DB!$O$5,Total!M:M,DB!$G$9,Total!AA:AA,DB!$O$9,Total!B:B,$H$2)+COUNTIFS(Total!X:X,$T$3,Total!W:W,B9,Total!AA:AA,DB!$G$5,Total!AA:AA,DB!$O$5,Total!AA:AA,DB!$G$9,Total!K:K,DB!$O$9,Total!B:B,$H$2)+COUNTIFS(Total!X:X,$T$3,Total!W:W,B9,Total!AA:AA,DB!$G$5,Total!N:N,DB!$O$5,Total!M:M,DB!$G$9,Total!K:K,DB!$O$9,Total!B:B,$H$2)+COUNTIFS(Total!X:X,$T$3,Total!W:W,B9,Total!O:O,DB!$G$5,Total!AA:AA,DB!$O$5,Total!M:M,DB!$G$9,Total!K:K,DB!$O$9,Total!B:B,$H$2)+COUNTIFS(Total!X:X,$T$3,Total!W:W,B9,Total!O:O,DB!$G$5,Total!N:N,DB!$O$5,Total!AA:AA,DB!$G$9,Total!K:K,DB!$O$9,Total!B:B,$H$2)+COUNTIFS(Total!X:X,$T$3,Total!W:W,B9,Total!O:O,DB!$G$5,Total!N:N,DB!$O$5,Total!M:M,DB!$G$9,Total!AA:AA,DB!$O$9,Total!B:B,$H$2)+COUNTIFS(Total!X:X,$T$3,Total!W:W,B9,Total!O:O,DB!$G$5,Total!N:N,DB!$O$5,Total!M:M,DB!$G$9,Total!K:K,DB!$O$9,Total!AA:AA,$H$2)</f>
        <v>0</v>
      </c>
      <c r="U9" s="31">
        <f>COUNTIFS(Total!X:X,$U$3,Total!W:W,B9,Total!O:O,DB!$G$5,Total!N:N,DB!$O$5,Total!M:M,DB!$G$9,Total!K:K,DB!$O$9,Total!B:B,$H$2)+COUNTIFS(Total!X:X,$U$3,Total!W:W,B9,Total!AA:AA,DB!$G$5,Total!AA:AA,DB!$O$5,Total!AA:AA,DB!$G$9,Total!AA:AA,DB!$O$9,Total!AA:AA,$H$2)+COUNTIFS(Total!X:X,$U$3,Total!W:W,B9,Total!O:O,DB!$G$5,Total!AA:AA,DB!$O$5,Total!AA:AA,DB!$G$9,Total!AA:AA,DB!$O$9,Total!AA:AA,$H$2)+COUNTIFS(Total!X:X,$U$3,Total!W:W,B9,Total!AA:AA,DB!$G$5,Total!N:N,DB!$O$5,Total!AA:AA,DB!$G$9,Total!AA:AA,DB!$O$9,Total!AA:AA,$H$2)+COUNTIFS(Total!X:X,$U$3,Total!W:W,B9,Total!AA:AA,DB!$G$5,Total!AA:AA,DB!$O$5,Total!M:M,DB!$G$9,Total!AA:AA,DB!$O$9,Total!AA:AA,$H$2)+COUNTIFS(Total!X:X,$U$3,Total!W:W,B9,Total!AA:AA,DB!$G$5,Total!AA:AA,DB!$O$5,Total!AA:AA,DB!$G$9,Total!K:K,DB!$O$9,Total!AA:AA,$H$2)+COUNTIFS(Total!X:X,$U$3,Total!W:W,B9,Total!AA:AA,DB!$G$5,Total!AA:AA,DB!$O$5,Total!AA:AA,DB!$G$9,Total!AA:AA,DB!$O$9,Total!B:B,$H$2)+COUNTIFS(Total!X:X,$U$3,Total!W:W,B9,Total!O:O,DB!$G$5,Total!N:N,DB!$O$5,Total!M:M,DB!$G$9,Total!AA:AA,DB!$O$9,Total!AA:AA,$H$2)+COUNTIFS(Total!X:X,$U$3,Total!W:W,B9,Total!O:O,DB!$G$5,Total!N:N,DB!$O$5,Total!AA:AA,DB!$G$9,Total!K:K,DB!$O$9,Total!AA:AA,$H$2)+COUNTIFS(Total!X:X,$U$3,Total!W:W,B9,Total!O:O,DB!$G$5,Total!N:N,DB!$O$5,Total!AA:AA,DB!$G$9,Total!AA:AA,DB!$O$9,Total!B:B,$H$2)+COUNTIFS(Total!X:X,$U$3,Total!W:W,B9,Total!O:O,DB!$G$5,Total!AA:AA,DB!$O$5,Total!M:M,DB!$G$9,Total!K:K,DB!$O$9,Total!AA:AA,$H$2)+COUNTIFS(Total!X:X,$U$3,Total!W:W,B9,Total!O:O,DB!$G$5,Total!AA:AA,DB!$O$5,Total!M:M,DB!$G$9,Total!AA:AA,DB!$O$9,Total!B:B,$H$2)+COUNTIFS(Total!X:X,$U$3,Total!W:W,B9,Total!O:O,DB!$G$5,Total!AA:AA,DB!$O$5,Total!AA:AA,DB!$G$9,Total!K:K,DB!$O$9,Total!B:B,$H$2)+COUNTIFS(Total!X:X,$U$3,Total!W:W,B9,Total!AA:AA,DB!$G$5,Total!N:N,DB!$O$5,Total!M:M,DB!$G$9,Total!K:K,DB!$O$9,Total!AA:AA,$H$2)+COUNTIFS(Total!X:X,$U$3,Total!W:W,B9,Total!AA:AA,DB!$G$5,Total!N:N,DB!$O$5,Total!M:M,DB!$G$9,Total!AA:AA,DB!$O$9,Total!B:B,$H$2)+COUNTIFS(Total!X:X,$U$3,Total!W:W,B9,Total!AA:AA,DB!$G$5,Total!N:N,DB!$O$5,Total!AA:AA,DB!$G$9,Total!K:K,DB!$O$9,Total!B:B,$H$2)+COUNTIFS(Total!X:X,$U$3,Total!W:W,B9,Total!AA:AA,DB!$G$5,Total!AA:AA,DB!$O$5,Total!M:M,DB!$G$9,Total!K:K,DB!$O$9,Total!B:B,$H$2)+COUNTIFS(Total!X:X,$U$3,Total!W:W,B9,Total!O:O,DB!$G$5,Total!N:N,DB!$O$5,Total!AA:AA,DB!$G$9,Total!AA:AA,DB!$O$9,Total!AA:AA,$H$2)+COUNTIFS(Total!X:X,$U$3,Total!W:W,B9,Total!O:O,DB!$G$5,Total!AA:AA,DB!$O$5,Total!M:M,DB!$G$9,Total!AA:AA,DB!$O$9,Total!AA:AA,$H$2)+COUNTIFS(Total!X:X,$U$3,Total!W:W,B9,Total!O:O,DB!$G$5,Total!AA:AA,DB!$O$5,Total!AA:AA,DB!$G$9,Total!K:K,DB!$O$9,Total!AA:AA,$H$2)+COUNTIFS(Total!X:X,$U$3,Total!W:W,B9,Total!O:O,DB!$G$5,Total!AA:AA,DB!$O$5,Total!AA:AA,DB!$G$9,Total!AA:AA,DB!$O$9,Total!B:B,$H$2)+COUNTIFS(Total!X:X,$U$3,Total!W:W,B9,Total!AA:AA,DB!$G$5,Total!N:N,DB!$O$5,Total!M:M,DB!$G$9,Total!AA:AA,DB!$O$9,Total!AA:AA,$H$2)+COUNTIFS(Total!X:X,$U$3,Total!W:W,B9,Total!AA:AA,DB!$G$5,Total!N:N,DB!$O$5,Total!AA:AA,DB!$G$9,Total!K:K,DB!$O$9,Total!AA:AA,$H$2)+COUNTIFS(Total!X:X,$U$3,Total!W:W,B9,Total!AA:AA,DB!$G$5,Total!N:N,DB!$O$5,Total!AA:AA,DB!$G$9,Total!AA:AA,DB!$O$9,Total!B:B,$H$2)+COUNTIFS(Total!X:X,$U$3,Total!W:W,B9,Total!AA:AA,DB!$G$5,Total!AA:AA,DB!$O$5,Total!M:M,DB!$G$9,Total!K:K,DB!$O$9,Total!AA:AA,$H$2)+COUNTIFS(Total!X:X,$U$3,Total!W:W,B9,Total!AA:AA,DB!$G$5,Total!AA:AA,DB!$O$5,Total!M:M,DB!$G$9,Total!AA:AA,DB!$O$9,Total!B:B,$H$2)+COUNTIFS(Total!X:X,$U$3,Total!W:W,B9,Total!AA:AA,DB!$G$5,Total!AA:AA,DB!$O$5,Total!AA:AA,DB!$G$9,Total!K:K,DB!$O$9,Total!B:B,$H$2)+COUNTIFS(Total!X:X,$U$3,Total!W:W,B9,Total!AA:AA,DB!$G$5,Total!N:N,DB!$O$5,Total!M:M,DB!$G$9,Total!K:K,DB!$O$9,Total!B:B,$H$2)+COUNTIFS(Total!X:X,$U$3,Total!W:W,B9,Total!O:O,DB!$G$5,Total!AA:AA,DB!$O$5,Total!M:M,DB!$G$9,Total!K:K,DB!$O$9,Total!B:B,$H$2)+COUNTIFS(Total!X:X,$U$3,Total!W:W,B9,Total!O:O,DB!$G$5,Total!N:N,DB!$O$5,Total!AA:AA,DB!$G$9,Total!K:K,DB!$O$9,Total!B:B,$H$2)+COUNTIFS(Total!X:X,$U$3,Total!W:W,B9,Total!O:O,DB!$G$5,Total!N:N,DB!$O$5,Total!M:M,DB!$G$9,Total!AA:AA,DB!$O$9,Total!B:B,$H$2)+COUNTIFS(Total!X:X,$U$3,Total!W:W,B9,Total!O:O,DB!$G$5,Total!N:N,DB!$O$5,Total!M:M,DB!$G$9,Total!K:K,DB!$O$9,Total!AA:AA,$H$2)</f>
        <v>3</v>
      </c>
      <c r="V9" s="31">
        <f>COUNTIFS(Total!X:X,$V$3,Total!W:W,B9,Total!O:O,DB!$G$5,Total!N:N,DB!$O$5,Total!M:M,DB!$G$9,Total!K:K,DB!$O$9,Total!B:B,$H$2)+COUNTIFS(Total!X:X,$V$3,Total!W:W,B9,Total!AA:AA,DB!$G$5,Total!AA:AA,DB!$O$5,Total!AA:AA,DB!$G$9,Total!AA:AA,DB!$O$9,Total!AA:AA,$H$2)+COUNTIFS(Total!X:X,$V$3,Total!W:W,B9,Total!O:O,DB!$G$5,Total!AA:AA,DB!$O$5,Total!AA:AA,DB!$G$9,Total!AA:AA,DB!$O$9,Total!AA:AA,$H$2)+COUNTIFS(Total!X:X,$V$3,Total!W:W,B9,Total!AA:AA,DB!$G$5,Total!N:N,DB!$O$5,Total!AA:AA,DB!$G$9,Total!AA:AA,DB!$O$9,Total!AA:AA,$H$2)+COUNTIFS(Total!X:X,$V$3,Total!W:W,B9,Total!AA:AA,DB!$G$5,Total!AA:AA,DB!$O$5,Total!M:M,DB!$G$9,Total!AA:AA,DB!$O$9,Total!AA:AA,$H$2)+COUNTIFS(Total!X:X,$V$3,Total!W:W,B9,Total!AA:AA,DB!$G$5,Total!AA:AA,DB!$O$5,Total!AA:AA,DB!$G$9,Total!K:K,DB!$O$9,Total!AA:AA,$H$2)+COUNTIFS(Total!X:X,$V$3,Total!W:W,B9,Total!AA:AA,DB!$G$5,Total!AA:AA,DB!$O$5,Total!AA:AA,DB!$G$9,Total!AA:AA,DB!$O$9,Total!B:B,$H$2)+COUNTIFS(Total!X:X,$V$3,Total!W:W,B9,Total!O:O,DB!$G$5,Total!N:N,DB!$O$5,Total!M:M,DB!$G$9,Total!AA:AA,DB!$O$9,Total!AA:AA,$H$2)+COUNTIFS(Total!X:X,$V$3,Total!W:W,B9,Total!O:O,DB!$G$5,Total!N:N,DB!$O$5,Total!AA:AA,DB!$G$9,Total!K:K,DB!$O$9,Total!AA:AA,$H$2)+COUNTIFS(Total!X:X,$V$3,Total!W:W,B9,Total!O:O,DB!$G$5,Total!N:N,DB!$O$5,Total!AA:AA,DB!$G$9,Total!AA:AA,DB!$O$9,Total!B:B,$H$2)+COUNTIFS(Total!X:X,$V$3,Total!W:W,B9,Total!O:O,DB!$G$5,Total!AA:AA,DB!$O$5,Total!M:M,DB!$G$9,Total!K:K,DB!$O$9,Total!AA:AA,$H$2)+COUNTIFS(Total!X:X,$V$3,Total!W:W,B9,Total!O:O,DB!$G$5,Total!AA:AA,DB!$O$5,Total!M:M,DB!$G$9,Total!AA:AA,DB!$O$9,Total!B:B,$H$2)+COUNTIFS(Total!X:X,$V$3,Total!W:W,B9,Total!O:O,DB!$G$5,Total!AA:AA,DB!$O$5,Total!AA:AA,DB!$G$9,Total!K:K,DB!$O$9,Total!B:B,$H$2)+COUNTIFS(Total!X:X,$V$3,Total!W:W,B9,Total!AA:AA,DB!$G$5,Total!N:N,DB!$O$5,Total!M:M,DB!$G$9,Total!K:K,DB!$O$9,Total!AA:AA,$H$2)+COUNTIFS(Total!X:X,$V$3,Total!W:W,B9,Total!AA:AA,DB!$G$5,Total!N:N,DB!$O$5,Total!M:M,DB!$G$9,Total!AA:AA,DB!$O$9,Total!B:B,$H$2)+COUNTIFS(Total!X:X,$V$3,Total!W:W,B9,Total!AA:AA,DB!$G$5,Total!N:N,DB!$O$5,Total!AA:AA,DB!$G$9,Total!K:K,DB!$O$9,Total!B:B,$H$2)+COUNTIFS(Total!X:X,$V$3,Total!W:W,B9,Total!AA:AA,DB!$G$5,Total!AA:AA,DB!$O$5,Total!M:M,DB!$G$9,Total!K:K,DB!$O$9,Total!B:B,$H$2)+COUNTIFS(Total!X:X,$V$3,Total!W:W,B9,Total!O:O,DB!$G$5,Total!N:N,DB!$O$5,Total!AA:AA,DB!$G$9,Total!AA:AA,DB!$O$9,Total!AA:AA,$H$2)+COUNTIFS(Total!X:X,$V$3,Total!W:W,B9,Total!O:O,DB!$G$5,Total!AA:AA,DB!$O$5,Total!M:M,DB!$G$9,Total!AA:AA,DB!$O$9,Total!AA:AA,$H$2)+COUNTIFS(Total!X:X,$V$3,Total!W:W,B9,Total!O:O,DB!$G$5,Total!AA:AA,DB!$O$5,Total!AA:AA,DB!$G$9,Total!K:K,DB!$O$9,Total!AA:AA,$H$2)+COUNTIFS(Total!X:X,$V$3,Total!W:W,B9,Total!O:O,DB!$G$5,Total!AA:AA,DB!$O$5,Total!AA:AA,DB!$G$9,Total!AA:AA,DB!$O$9,Total!B:B,$H$2)+COUNTIFS(Total!X:X,$V$3,Total!W:W,B9,Total!AA:AA,DB!$G$5,Total!N:N,DB!$O$5,Total!M:M,DB!$G$9,Total!AA:AA,DB!$O$9,Total!AA:AA,$H$2)+COUNTIFS(Total!X:X,$V$3,Total!W:W,B9,Total!AA:AA,DB!$G$5,Total!N:N,DB!$O$5,Total!AA:AA,DB!$G$9,Total!K:K,DB!$O$9,Total!AA:AA,$H$2)+COUNTIFS(Total!X:X,$V$3,Total!W:W,B9,Total!AA:AA,DB!$G$5,Total!N:N,DB!$O$5,Total!AA:AA,DB!$G$9,Total!AA:AA,DB!$O$9,Total!B:B,$H$2)+COUNTIFS(Total!X:X,$V$3,Total!W:W,B9,Total!AA:AA,DB!$G$5,Total!AA:AA,DB!$O$5,Total!M:M,DB!$G$9,Total!K:K,DB!$O$9,Total!AA:AA,$H$2)+COUNTIFS(Total!X:X,$V$3,Total!W:W,B9,Total!AA:AA,DB!$G$5,Total!AA:AA,DB!$O$5,Total!M:M,DB!$G$9,Total!AA:AA,DB!$O$9,Total!B:B,$H$2)+COUNTIFS(Total!X:X,$V$3,Total!W:W,B9,Total!AA:AA,DB!$G$5,Total!AA:AA,DB!$O$5,Total!AA:AA,DB!$G$9,Total!K:K,DB!$O$9,Total!B:B,$H$2)+COUNTIFS(Total!X:X,$V$3,Total!W:W,B9,Total!AA:AA,DB!$G$5,Total!N:N,DB!$O$5,Total!M:M,DB!$G$9,Total!K:K,DB!$O$9,Total!B:B,$H$2)+COUNTIFS(Total!X:X,$V$3,Total!W:W,B9,Total!O:O,DB!$G$5,Total!AA:AA,DB!$O$5,Total!M:M,DB!$G$9,Total!K:K,DB!$O$9,Total!B:B,$H$2)+COUNTIFS(Total!X:X,$V$3,Total!W:W,B9,Total!O:O,DB!$G$5,Total!N:N,DB!$O$5,Total!AA:AA,DB!$G$9,Total!K:K,DB!$O$9,Total!B:B,$H$2)+COUNTIFS(Total!X:X,$V$3,Total!W:W,B9,Total!O:O,DB!$G$5,Total!N:N,DB!$O$5,Total!M:M,DB!$G$9,Total!AA:AA,DB!$O$9,Total!B:B,$H$2)+COUNTIFS(Total!X:X,$V$3,Total!W:W,B9,Total!O:O,DB!$G$5,Total!N:N,DB!$O$5,Total!M:M,DB!$G$9,Total!K:K,DB!$O$9,Total!AA:AA,$H$2)</f>
        <v>2</v>
      </c>
      <c r="W9" s="31">
        <f>COUNTIFS(Total!X:X,$W$3,Total!W:W,B9,Total!O:O,DB!$G$5,Total!N:N,DB!$O$5,Total!M:M,DB!$G$9,Total!K:K,DB!$O$9,Total!B:B,$H$2)+COUNTIFS(Total!X:X,$W$3,Total!W:W,B9,Total!AA:AA,DB!$G$5,Total!AA:AA,DB!$O$5,Total!AA:AA,DB!$G$9,Total!AA:AA,DB!$O$9,Total!AA:AA,$H$2)+COUNTIFS(Total!X:X,$W$3,Total!W:W,B9,Total!O:O,DB!$G$5,Total!AA:AA,DB!$O$5,Total!AA:AA,DB!$G$9,Total!AA:AA,DB!$O$9,Total!AA:AA,$H$2)+COUNTIFS(Total!X:X,$W$3,Total!W:W,B9,Total!AA:AA,DB!$G$5,Total!N:N,DB!$O$5,Total!AA:AA,DB!$G$9,Total!AA:AA,DB!$O$9,Total!AA:AA,$H$2)+COUNTIFS(Total!X:X,$W$3,Total!W:W,B9,Total!AA:AA,DB!$G$5,Total!AA:AA,DB!$O$5,Total!M:M,DB!$G$9,Total!AA:AA,DB!$O$9,Total!AA:AA,$H$2)+COUNTIFS(Total!X:X,$W$3,Total!W:W,B9,Total!AA:AA,DB!$G$5,Total!AA:AA,DB!$O$5,Total!AA:AA,DB!$G$9,Total!K:K,DB!$O$9,Total!AA:AA,$H$2)+COUNTIFS(Total!X:X,$W$3,Total!W:W,B9,Total!AA:AA,DB!$G$5,Total!AA:AA,DB!$O$5,Total!AA:AA,DB!$G$9,Total!AA:AA,DB!$O$9,Total!B:B,$H$2)+COUNTIFS(Total!X:X,$W$3,Total!W:W,B9,Total!O:O,DB!$G$5,Total!N:N,DB!$O$5,Total!M:M,DB!$G$9,Total!AA:AA,DB!$O$9,Total!AA:AA,$H$2)+COUNTIFS(Total!X:X,$W$3,Total!W:W,B9,Total!O:O,DB!$G$5,Total!N:N,DB!$O$5,Total!AA:AA,DB!$G$9,Total!K:K,DB!$O$9,Total!AA:AA,$H$2)+COUNTIFS(Total!X:X,$W$3,Total!W:W,B9,Total!O:O,DB!$G$5,Total!N:N,DB!$O$5,Total!AA:AA,DB!$G$9,Total!AA:AA,DB!$O$9,Total!B:B,$H$2)+COUNTIFS(Total!X:X,$W$3,Total!W:W,B9,Total!O:O,DB!$G$5,Total!AA:AA,DB!$O$5,Total!M:M,DB!$G$9,Total!K:K,DB!$O$9,Total!AA:AA,$H$2)+COUNTIFS(Total!X:X,$W$3,Total!W:W,B9,Total!O:O,DB!$G$5,Total!AA:AA,DB!$O$5,Total!M:M,DB!$G$9,Total!AA:AA,DB!$O$9,Total!B:B,$H$2)+COUNTIFS(Total!X:X,$W$3,Total!W:W,B9,Total!O:O,DB!$G$5,Total!AA:AA,DB!$O$5,Total!AA:AA,DB!$G$9,Total!K:K,DB!$O$9,Total!B:B,$H$2)+COUNTIFS(Total!X:X,$W$3,Total!W:W,B9,Total!AA:AA,DB!$G$5,Total!N:N,DB!$O$5,Total!M:M,DB!$G$9,Total!K:K,DB!$O$9,Total!AA:AA,$H$2)+COUNTIFS(Total!X:X,$W$3,Total!W:W,B9,Total!AA:AA,DB!$G$5,Total!N:N,DB!$O$5,Total!M:M,DB!$G$9,Total!AA:AA,DB!$O$9,Total!B:B,$H$2)+COUNTIFS(Total!X:X,$W$3,Total!W:W,B9,Total!AA:AA,DB!$G$5,Total!N:N,DB!$O$5,Total!AA:AA,DB!$G$9,Total!K:K,DB!$O$9,Total!B:B,$H$2)+COUNTIFS(Total!X:X,$W$3,Total!W:W,B9,Total!AA:AA,DB!$G$5,Total!AA:AA,DB!$O$5,Total!M:M,DB!$G$9,Total!K:K,DB!$O$9,Total!B:B,$H$2)+COUNTIFS(Total!X:X,$W$3,Total!W:W,B9,Total!O:O,DB!$G$5,Total!N:N,DB!$O$5,Total!AA:AA,DB!$G$9,Total!AA:AA,DB!$O$9,Total!AA:AA,$H$2)+COUNTIFS(Total!X:X,$W$3,Total!W:W,B9,Total!O:O,DB!$G$5,Total!AA:AA,DB!$O$5,Total!M:M,DB!$G$9,Total!AA:AA,DB!$O$9,Total!AA:AA,$H$2)+COUNTIFS(Total!X:X,$W$3,Total!W:W,B9,Total!O:O,DB!$G$5,Total!AA:AA,DB!$O$5,Total!AA:AA,DB!$G$9,Total!K:K,DB!$O$9,Total!AA:AA,$H$2)+COUNTIFS(Total!X:X,$W$3,Total!W:W,B9,Total!O:O,DB!$G$5,Total!AA:AA,DB!$O$5,Total!AA:AA,DB!$G$9,Total!AA:AA,DB!$O$9,Total!B:B,$H$2)+COUNTIFS(Total!X:X,$W$3,Total!W:W,B9,Total!AA:AA,DB!$G$5,Total!N:N,DB!$O$5,Total!M:M,DB!$G$9,Total!AA:AA,DB!$O$9,Total!AA:AA,$H$2)+COUNTIFS(Total!X:X,$W$3,Total!W:W,B9,Total!AA:AA,DB!$G$5,Total!N:N,DB!$O$5,Total!AA:AA,DB!$G$9,Total!K:K,DB!$O$9,Total!AA:AA,$H$2)+COUNTIFS(Total!X:X,$W$3,Total!W:W,B9,Total!AA:AA,DB!$G$5,Total!N:N,DB!$O$5,Total!AA:AA,DB!$G$9,Total!AA:AA,DB!$O$9,Total!B:B,$H$2)+COUNTIFS(Total!X:X,$W$3,Total!W:W,B9,Total!AA:AA,DB!$G$5,Total!AA:AA,DB!$O$5,Total!M:M,DB!$G$9,Total!K:K,DB!$O$9,Total!AA:AA,$H$2)+COUNTIFS(Total!X:X,$W$3,Total!W:W,B9,Total!AA:AA,DB!$G$5,Total!AA:AA,DB!$O$5,Total!M:M,DB!$G$9,Total!AA:AA,DB!$O$9,Total!B:B,$H$2)+COUNTIFS(Total!X:X,$W$3,Total!W:W,B9,Total!AA:AA,DB!$G$5,Total!AA:AA,DB!$O$5,Total!AA:AA,DB!$G$9,Total!K:K,DB!$O$9,Total!B:B,$H$2)+COUNTIFS(Total!X:X,$W$3,Total!W:W,B9,Total!AA:AA,DB!$G$5,Total!N:N,DB!$O$5,Total!M:M,DB!$G$9,Total!K:K,DB!$O$9,Total!B:B,$H$2)+COUNTIFS(Total!X:X,$W$3,Total!W:W,B9,Total!O:O,DB!$G$5,Total!AA:AA,DB!$O$5,Total!M:M,DB!$G$9,Total!K:K,DB!$O$9,Total!B:B,$H$2)+COUNTIFS(Total!X:X,$W$3,Total!W:W,B9,Total!O:O,DB!$G$5,Total!N:N,DB!$O$5,Total!AA:AA,DB!$G$9,Total!K:K,DB!$O$9,Total!B:B,$H$2)+COUNTIFS(Total!X:X,$W$3,Total!W:W,B9,Total!O:O,DB!$G$5,Total!N:N,DB!$O$5,Total!M:M,DB!$G$9,Total!AA:AA,DB!$O$9,Total!B:B,$H$2)+COUNTIFS(Total!X:X,$W$3,Total!W:W,B9,Total!O:O,DB!$G$5,Total!N:N,DB!$O$5,Total!M:M,DB!$G$9,Total!K:K,DB!$O$9,Total!AA:AA,$H$2)</f>
        <v>0</v>
      </c>
      <c r="X9" s="31">
        <f t="shared" si="0"/>
        <v>739</v>
      </c>
      <c r="Y9" s="31">
        <f t="shared" si="1"/>
        <v>717</v>
      </c>
      <c r="Z9" s="31">
        <f t="shared" si="2"/>
        <v>713</v>
      </c>
      <c r="AD9"/>
    </row>
    <row r="10" spans="1:31" ht="30" customHeight="1" x14ac:dyDescent="0.25">
      <c r="A10" s="43">
        <v>7</v>
      </c>
      <c r="B10" s="53" t="s">
        <v>169</v>
      </c>
      <c r="C10" s="31">
        <f>COUNTIFS(Total!W:W,B10,Total!O:O,DB!$G$5,Total!N:N,DB!$O$5,Total!M:M,DB!$G$9,Total!K:K,DB!$O$9,Total!B:B,$H$2)+COUNTIFS(Total!W:W,B10,Total!AA:AA,DB!$G$5,Total!AA:AA,DB!$O$5,Total!AA:AA,DB!$G$9,Total!AA:AA,DB!$O$9,Total!AA:AA,$H$2)+COUNTIFS(Total!W:W,B10,Total!O:O,DB!$G$5,Total!AA:AA,DB!$O$5,Total!AA:AA,DB!$G$9,Total!AA:AA,DB!$O$9,Total!AA:AA,$H$2)+COUNTIFS(Total!W:W,B10,Total!AA:AA,DB!$G$5,Total!N:N,DB!$O$5,Total!AA:AA,DB!$G$9,Total!AA:AA,DB!$O$9,Total!AA:AA,$H$2)+COUNTIFS(Total!W:W,B10,Total!AA:AA,DB!$G$5,Total!AA:AA,DB!$O$5,Total!M:M,DB!$G$9,Total!AA:AA,DB!$O$9,Total!AA:AA,$H$2)+COUNTIFS(Total!W:W,B10,Total!AA:AA,DB!$G$5,Total!AA:AA,DB!$O$5,Total!AA:AA,DB!$G$9,Total!K:K,DB!$O$9,Total!AA:AA,$H$2)+COUNTIFS(Total!W:W,B10,Total!AA:AA,DB!$G$5,Total!AA:AA,DB!$O$5,Total!AA:AA,DB!$G$9,Total!AA:AA,DB!$O$9,Total!B:B,$H$2)+COUNTIFS(Total!W:W,B10,Total!O:O,DB!$G$5,Total!N:N,DB!$O$5,Total!M:M,DB!$G$9,Total!AA:AA,DB!$O$9,Total!AA:AA,$H$2)+COUNTIFS(Total!W:W,B10,Total!O:O,DB!$G$5,Total!N:N,DB!$O$5,Total!AA:AA,DB!$G$9,Total!K:K,DB!$O$9,Total!AA:AA,$H$2)+COUNTIFS(Total!W:W,B10,Total!O:O,DB!$G$5,Total!N:N,DB!$O$5,Total!AA:AA,DB!$G$9,Total!AA:AA,DB!$O$9,Total!B:B,$H$2)+COUNTIFS(Total!W:W,B10,Total!O:O,DB!$G$5,Total!AA:AA,DB!$O$5,Total!M:M,DB!$G$9,Total!K:K,DB!$O$9,Total!AA:AA,$H$2)+COUNTIFS(Total!W:W,B10,Total!O:O,DB!$G$5,Total!AA:AA,DB!$O$5,Total!M:M,DB!$G$9,Total!AA:AA,DB!$O$9,Total!B:B,$H$2)+COUNTIFS(Total!W:W,B10,Total!O:O,DB!$G$5,Total!AA:AA,DB!$O$5,Total!AA:AA,DB!$G$9,Total!K:K,DB!$O$9,Total!B:B,$H$2)+COUNTIFS(Total!W:W,B10,Total!AA:AA,DB!$G$5,Total!N:N,DB!$O$5,Total!M:M,DB!$G$9,Total!K:K,DB!$O$9,Total!AA:AA,$H$2)+COUNTIFS(Total!W:W,B10,Total!AA:AA,DB!$G$5,Total!N:N,DB!$O$5,Total!M:M,DB!$G$9,Total!AA:AA,DB!$O$9,Total!B:B,$H$2)+COUNTIFS(Total!W:W,B10,Total!AA:AA,DB!$G$5,Total!N:N,DB!$O$5,Total!AA:AA,DB!$G$9,Total!K:K,DB!$O$9,Total!B:B,$H$2)+COUNTIFS(Total!W:W,B10,Total!AA:AA,DB!$G$5,Total!AA:AA,DB!$O$5,Total!M:M,DB!$G$9,Total!K:K,DB!$O$9,Total!B:B,$H$2)+COUNTIFS(Total!W:W,B10,Total!O:O,DB!$G$5,Total!N:N,DB!$O$5,Total!AA:AA,DB!$G$9,Total!AA:AA,DB!$O$9,Total!AA:AA,$H$2)+COUNTIFS(Total!W:W,B10,Total!O:O,DB!$G$5,Total!AA:AA,DB!$O$5,Total!M:M,DB!$G$9,Total!AA:AA,DB!$O$9,Total!AA:AA,$H$2)+COUNTIFS(Total!W:W,B10,Total!O:O,DB!$G$5,Total!AA:AA,DB!$O$5,Total!AA:AA,DB!$G$9,Total!K:K,DB!$O$9,Total!AA:AA,$H$2)+COUNTIFS(Total!W:W,B10,Total!O:O,DB!$G$5,Total!AA:AA,DB!$O$5,Total!AA:AA,DB!$G$9,Total!AA:AA,DB!$O$9,Total!B:B,$H$2)+COUNTIFS(Total!W:W,B10,Total!AA:AA,DB!$G$5,Total!N:N,DB!$O$5,Total!M:M,DB!$G$9,Total!AA:AA,DB!$O$9,Total!AA:AA,$H$2)+COUNTIFS(Total!W:W,B10,Total!AA:AA,DB!$G$5,Total!N:N,DB!$O$5,Total!AA:AA,DB!$G$9,Total!K:K,DB!$O$9,Total!AA:AA,$H$2)+COUNTIFS(Total!W:W,B10,Total!AA:AA,DB!$G$5,Total!N:N,DB!$O$5,Total!AA:AA,DB!$G$9,Total!AA:AA,DB!$O$9,Total!B:B,$H$2)+COUNTIFS(Total!W:W,B10,Total!AA:AA,DB!$G$5,Total!AA:AA,DB!$O$5,Total!M:M,DB!$G$9,Total!K:K,DB!$O$9,Total!AA:AA,$H$2)+COUNTIFS(Total!W:W,B10,Total!AA:AA,DB!$G$5,Total!AA:AA,DB!$O$5,Total!M:M,DB!$G$9,Total!AA:AA,DB!$O$9,Total!B:B,$H$2)+COUNTIFS(Total!W:W,B10,Total!AA:AA,DB!$G$5,Total!AA:AA,DB!$O$5,Total!AA:AA,DB!$G$9,Total!K:K,DB!$O$9,Total!B:B,$H$2)+COUNTIFS(Total!W:W,B10,Total!AA:AA,DB!$G$5,Total!N:N,DB!$O$5,Total!M:M,DB!$G$9,Total!K:K,DB!$O$9,Total!B:B,$H$2)+COUNTIFS(Total!W:W,B10,Total!O:O,DB!$G$5,Total!AA:AA,DB!$O$5,Total!M:M,DB!$G$9,Total!K:K,DB!$O$9,Total!B:B,$H$2)+COUNTIFS(Total!W:W,B10,Total!O:O,DB!$G$5,Total!N:N,DB!$O$5,Total!AA:AA,DB!$G$9,Total!K:K,DB!$O$9,Total!B:B,$H$2)+COUNTIFS(Total!W:W,B10,Total!O:O,DB!$G$5,Total!N:N,DB!$O$5,Total!M:M,DB!$G$9,Total!AA:AA,DB!$O$9,Total!B:B,$H$2)+COUNTIFS(Total!W:W,B10,Total!O:O,DB!$G$5,Total!N:N,DB!$O$5,Total!M:M,DB!$G$9,Total!K:K,DB!$O$9,Total!AA:AA,$H$2)</f>
        <v>94</v>
      </c>
      <c r="D10" s="31">
        <f>COUNTIFS(Total!X:X,$AE$2,Total!W:W,B10,Total!O:O,DB!$G$5,Total!N:N,DB!$O$5,Total!M:M,DB!$G$9,Total!K:K,DB!$O$9,Total!B:B,$H$2)+COUNTIFS(Total!X:X,$AE$2,Total!W:W,B10,Total!AA:AA,DB!$G$5,Total!AA:AA,DB!$O$5,Total!AA:AA,DB!$G$9,Total!AA:AA,DB!$O$9,Total!AA:AA,$H$2)+COUNTIFS(Total!X:X,$AE$2,Total!W:W,B10,Total!O:O,DB!$G$5,Total!AA:AA,DB!$O$5,Total!AA:AA,DB!$G$9,Total!AA:AA,DB!$O$9,Total!AA:AA,$H$2)+COUNTIFS(Total!X:X,$AE$2,Total!W:W,B10,Total!AA:AA,DB!$G$5,Total!N:N,DB!$O$5,Total!AA:AA,DB!$G$9,Total!AA:AA,DB!$O$9,Total!AA:AA,$H$2)+COUNTIFS(Total!X:X,$AE$2,Total!W:W,B10,Total!AA:AA,DB!$G$5,Total!AA:AA,DB!$O$5,Total!M:M,DB!$G$9,Total!AA:AA,DB!$O$9,Total!AA:AA,$H$2)+COUNTIFS(Total!X:X,$AE$2,Total!W:W,B10,Total!AA:AA,DB!$G$5,Total!AA:AA,DB!$O$5,Total!AA:AA,DB!$G$9,Total!K:K,DB!$O$9,Total!AA:AA,$H$2)+COUNTIFS(Total!X:X,$AE$2,Total!W:W,B10,Total!AA:AA,DB!$G$5,Total!AA:AA,DB!$O$5,Total!AA:AA,DB!$G$9,Total!AA:AA,DB!$O$9,Total!B:B,$H$2)+COUNTIFS(Total!X:X,$AE$2,Total!W:W,B10,Total!O:O,DB!$G$5,Total!N:N,DB!$O$5,Total!M:M,DB!$G$9,Total!AA:AA,DB!$O$9,Total!AA:AA,$H$2)+COUNTIFS(Total!X:X,$AE$2,Total!W:W,B10,Total!O:O,DB!$G$5,Total!N:N,DB!$O$5,Total!AA:AA,DB!$G$9,Total!K:K,DB!$O$9,Total!AA:AA,$H$2)+COUNTIFS(Total!X:X,$AE$2,Total!W:W,B10,Total!O:O,DB!$G$5,Total!N:N,DB!$O$5,Total!AA:AA,DB!$G$9,Total!AA:AA,DB!$O$9,Total!B:B,$H$2)+COUNTIFS(Total!X:X,$AE$2,Total!W:W,B10,Total!O:O,DB!$G$5,Total!AA:AA,DB!$O$5,Total!M:M,DB!$G$9,Total!K:K,DB!$O$9,Total!AA:AA,$H$2)+COUNTIFS(Total!X:X,$AE$2,Total!W:W,B10,Total!O:O,DB!$G$5,Total!AA:AA,DB!$O$5,Total!M:M,DB!$G$9,Total!AA:AA,DB!$O$9,Total!B:B,$H$2)+COUNTIFS(Total!X:X,$AE$2,Total!W:W,B10,Total!O:O,DB!$G$5,Total!AA:AA,DB!$O$5,Total!AA:AA,DB!$G$9,Total!K:K,DB!$O$9,Total!B:B,$H$2)+COUNTIFS(Total!X:X,$AE$2,Total!W:W,B10,Total!AA:AA,DB!$G$5,Total!N:N,DB!$O$5,Total!M:M,DB!$G$9,Total!K:K,DB!$O$9,Total!AA:AA,$H$2)+COUNTIFS(Total!X:X,$AE$2,Total!W:W,B10,Total!AA:AA,DB!$G$5,Total!N:N,DB!$O$5,Total!M:M,DB!$G$9,Total!AA:AA,DB!$O$9,Total!B:B,$H$2)+COUNTIFS(Total!X:X,$AE$2,Total!W:W,B10,Total!AA:AA,DB!$G$5,Total!N:N,DB!$O$5,Total!AA:AA,DB!$G$9,Total!K:K,DB!$O$9,Total!B:B,$H$2)+COUNTIFS(Total!X:X,$AE$2,Total!W:W,B10,Total!AA:AA,DB!$G$5,Total!AA:AA,DB!$O$5,Total!M:M,DB!$G$9,Total!K:K,DB!$O$9,Total!B:B,$H$2)+COUNTIFS(Total!X:X,$AE$2,Total!W:W,B10,Total!O:O,DB!$G$5,Total!N:N,DB!$O$5,Total!AA:AA,DB!$G$9,Total!AA:AA,DB!$O$9,Total!AA:AA,$H$2)+COUNTIFS(Total!X:X,$AE$2,Total!W:W,B10,Total!O:O,DB!$G$5,Total!AA:AA,DB!$O$5,Total!M:M,DB!$G$9,Total!AA:AA,DB!$O$9,Total!AA:AA,$H$2)+COUNTIFS(Total!X:X,$AE$2,Total!W:W,B10,Total!O:O,DB!$G$5,Total!AA:AA,DB!$O$5,Total!AA:AA,DB!$G$9,Total!K:K,DB!$O$9,Total!AA:AA,$H$2)+COUNTIFS(Total!X:X,$AE$2,Total!W:W,B10,Total!O:O,DB!$G$5,Total!AA:AA,DB!$O$5,Total!AA:AA,DB!$G$9,Total!AA:AA,DB!$O$9,Total!B:B,$H$2)+COUNTIFS(Total!X:X,$AE$2,Total!W:W,B10,Total!AA:AA,DB!$G$5,Total!N:N,DB!$O$5,Total!M:M,DB!$G$9,Total!AA:AA,DB!$O$9,Total!AA:AA,$H$2)+COUNTIFS(Total!X:X,$AE$2,Total!W:W,B10,Total!AA:AA,DB!$G$5,Total!N:N,DB!$O$5,Total!AA:AA,DB!$G$9,Total!K:K,DB!$O$9,Total!AA:AA,$H$2)+COUNTIFS(Total!X:X,$AE$2,Total!W:W,B10,Total!AA:AA,DB!$G$5,Total!N:N,DB!$O$5,Total!AA:AA,DB!$G$9,Total!AA:AA,DB!$O$9,Total!B:B,$H$2)+COUNTIFS(Total!X:X,$AE$2,Total!W:W,B10,Total!AA:AA,DB!$G$5,Total!AA:AA,DB!$O$5,Total!M:M,DB!$G$9,Total!K:K,DB!$O$9,Total!AA:AA,$H$2)+COUNTIFS(Total!X:X,$AE$2,Total!W:W,B10,Total!AA:AA,DB!$G$5,Total!AA:AA,DB!$O$5,Total!M:M,DB!$G$9,Total!AA:AA,DB!$O$9,Total!B:B,$H$2)+COUNTIFS(Total!X:X,$AE$2,Total!W:W,B10,Total!AA:AA,DB!$G$5,Total!AA:AA,DB!$O$5,Total!AA:AA,DB!$G$9,Total!K:K,DB!$O$9,Total!B:B,$H$2)+COUNTIFS(Total!X:X,$AE$2,Total!W:W,B10,Total!AA:AA,DB!$G$5,Total!N:N,DB!$O$5,Total!M:M,DB!$G$9,Total!K:K,DB!$O$9,Total!B:B,$H$2)+COUNTIFS(Total!X:X,$AE$2,Total!W:W,B10,Total!O:O,DB!$G$5,Total!AA:AA,DB!$O$5,Total!M:M,DB!$G$9,Total!K:K,DB!$O$9,Total!B:B,$H$2)+COUNTIFS(Total!X:X,$AE$2,Total!W:W,B10,Total!O:O,DB!$G$5,Total!N:N,DB!$O$5,Total!AA:AA,DB!$G$9,Total!K:K,DB!$O$9,Total!B:B,$H$2)+COUNTIFS(Total!X:X,$AE$2,Total!W:W,B10,Total!O:O,DB!$G$5,Total!N:N,DB!$O$5,Total!M:M,DB!$G$9,Total!AA:AA,DB!$O$9,Total!B:B,$H$2)+COUNTIFS(Total!X:X,$AE$2,Total!W:W,B10,Total!O:O,DB!$G$5,Total!N:N,DB!$O$5,Total!M:M,DB!$G$9,Total!K:K,DB!$O$9,Total!AA:AA,$H$2)</f>
        <v>4</v>
      </c>
      <c r="E10" s="31">
        <f>COUNTIFS(Total!X:X,$E$3,Total!W:W,B10,Total!O:O,DB!$G$5,Total!N:N,DB!$O$5,Total!M:M,DB!$G$9,Total!K:K,DB!$O$9,Total!B:B,$H$2)+COUNTIFS(Total!X:X,$E$3,Total!W:W,B10,Total!AA:AA,DB!$G$5,Total!AA:AA,DB!$O$5,Total!AA:AA,DB!$G$9,Total!AA:AA,DB!$O$9,Total!AA:AA,$H$2)+COUNTIFS(Total!X:X,$E$3,Total!W:W,B10,Total!O:O,DB!$G$5,Total!AA:AA,DB!$O$5,Total!AA:AA,DB!$G$9,Total!AA:AA,DB!$O$9,Total!AA:AA,$H$2)+COUNTIFS(Total!X:X,$E$3,Total!W:W,B10,Total!AA:AA,DB!$G$5,Total!N:N,DB!$O$5,Total!AA:AA,DB!$G$9,Total!AA:AA,DB!$O$9,Total!AA:AA,$H$2)+COUNTIFS(Total!X:X,$E$3,Total!W:W,B10,Total!AA:AA,DB!$G$5,Total!AA:AA,DB!$O$5,Total!M:M,DB!$G$9,Total!AA:AA,DB!$O$9,Total!AA:AA,$H$2)+COUNTIFS(Total!X:X,$E$3,Total!W:W,B10,Total!AA:AA,DB!$G$5,Total!AA:AA,DB!$O$5,Total!AA:AA,DB!$G$9,Total!K:K,DB!$O$9,Total!AA:AA,$H$2)+COUNTIFS(Total!X:X,$E$3,Total!W:W,B10,Total!AA:AA,DB!$G$5,Total!AA:AA,DB!$O$5,Total!AA:AA,DB!$G$9,Total!AA:AA,DB!$O$9,Total!B:B,$H$2)+COUNTIFS(Total!X:X,$E$3,Total!W:W,B10,Total!O:O,DB!$G$5,Total!N:N,DB!$O$5,Total!M:M,DB!$G$9,Total!AA:AA,DB!$O$9,Total!AA:AA,$H$2)+COUNTIFS(Total!X:X,$E$3,Total!W:W,B10,Total!O:O,DB!$G$5,Total!N:N,DB!$O$5,Total!AA:AA,DB!$G$9,Total!K:K,DB!$O$9,Total!AA:AA,$H$2)+COUNTIFS(Total!X:X,$E$3,Total!W:W,B10,Total!O:O,DB!$G$5,Total!N:N,DB!$O$5,Total!AA:AA,DB!$G$9,Total!AA:AA,DB!$O$9,Total!B:B,$H$2)+COUNTIFS(Total!X:X,$E$3,Total!W:W,B10,Total!O:O,DB!$G$5,Total!AA:AA,DB!$O$5,Total!M:M,DB!$G$9,Total!K:K,DB!$O$9,Total!AA:AA,$H$2)+COUNTIFS(Total!X:X,$E$3,Total!W:W,B10,Total!O:O,DB!$G$5,Total!AA:AA,DB!$O$5,Total!M:M,DB!$G$9,Total!AA:AA,DB!$O$9,Total!B:B,$H$2)+COUNTIFS(Total!X:X,$E$3,Total!W:W,B10,Total!O:O,DB!$G$5,Total!AA:AA,DB!$O$5,Total!AA:AA,DB!$G$9,Total!K:K,DB!$O$9,Total!B:B,$H$2)+COUNTIFS(Total!X:X,$E$3,Total!W:W,B10,Total!AA:AA,DB!$G$5,Total!N:N,DB!$O$5,Total!M:M,DB!$G$9,Total!K:K,DB!$O$9,Total!AA:AA,$H$2)+COUNTIFS(Total!X:X,$E$3,Total!W:W,B10,Total!AA:AA,DB!$G$5,Total!N:N,DB!$O$5,Total!M:M,DB!$G$9,Total!AA:AA,DB!$O$9,Total!B:B,$H$2)+COUNTIFS(Total!X:X,$E$3,Total!W:W,B10,Total!AA:AA,DB!$G$5,Total!N:N,DB!$O$5,Total!AA:AA,DB!$G$9,Total!K:K,DB!$O$9,Total!B:B,$H$2)+COUNTIFS(Total!X:X,$E$3,Total!W:W,B10,Total!AA:AA,DB!$G$5,Total!AA:AA,DB!$O$5,Total!M:M,DB!$G$9,Total!K:K,DB!$O$9,Total!B:B,$H$2)+COUNTIFS(Total!X:X,$E$3,Total!W:W,B10,Total!O:O,DB!$G$5,Total!N:N,DB!$O$5,Total!AA:AA,DB!$G$9,Total!AA:AA,DB!$O$9,Total!AA:AA,$H$2)+COUNTIFS(Total!X:X,$E$3,Total!W:W,B10,Total!O:O,DB!$G$5,Total!AA:AA,DB!$O$5,Total!M:M,DB!$G$9,Total!AA:AA,DB!$O$9,Total!AA:AA,$H$2)+COUNTIFS(Total!X:X,$E$3,Total!W:W,B10,Total!O:O,DB!$G$5,Total!AA:AA,DB!$O$5,Total!AA:AA,DB!$G$9,Total!K:K,DB!$O$9,Total!AA:AA,$H$2)+COUNTIFS(Total!X:X,$E$3,Total!W:W,B10,Total!O:O,DB!$G$5,Total!AA:AA,DB!$O$5,Total!AA:AA,DB!$G$9,Total!AA:AA,DB!$O$9,Total!B:B,$H$2)+COUNTIFS(Total!X:X,$E$3,Total!W:W,B10,Total!AA:AA,DB!$G$5,Total!N:N,DB!$O$5,Total!M:M,DB!$G$9,Total!AA:AA,DB!$O$9,Total!AA:AA,$H$2)+COUNTIFS(Total!X:X,$E$3,Total!W:W,B10,Total!AA:AA,DB!$G$5,Total!N:N,DB!$O$5,Total!AA:AA,DB!$G$9,Total!K:K,DB!$O$9,Total!AA:AA,$H$2)+COUNTIFS(Total!X:X,$E$3,Total!W:W,B10,Total!AA:AA,DB!$G$5,Total!N:N,DB!$O$5,Total!AA:AA,DB!$G$9,Total!AA:AA,DB!$O$9,Total!B:B,$H$2)+COUNTIFS(Total!X:X,$E$3,Total!W:W,B10,Total!AA:AA,DB!$G$5,Total!AA:AA,DB!$O$5,Total!M:M,DB!$G$9,Total!K:K,DB!$O$9,Total!AA:AA,$H$2)+COUNTIFS(Total!X:X,$E$3,Total!W:W,B10,Total!AA:AA,DB!$G$5,Total!AA:AA,DB!$O$5,Total!M:M,DB!$G$9,Total!AA:AA,DB!$O$9,Total!B:B,$H$2)+COUNTIFS(Total!X:X,$E$3,Total!W:W,B10,Total!AA:AA,DB!$G$5,Total!AA:AA,DB!$O$5,Total!AA:AA,DB!$G$9,Total!K:K,DB!$O$9,Total!B:B,$H$2)+COUNTIFS(Total!X:X,$E$3,Total!W:W,B10,Total!AA:AA,DB!$G$5,Total!N:N,DB!$O$5,Total!M:M,DB!$G$9,Total!K:K,DB!$O$9,Total!B:B,$H$2)+COUNTIFS(Total!X:X,$E$3,Total!W:W,B10,Total!O:O,DB!$G$5,Total!AA:AA,DB!$O$5,Total!M:M,DB!$G$9,Total!K:K,DB!$O$9,Total!B:B,$H$2)+COUNTIFS(Total!X:X,$E$3,Total!W:W,B10,Total!O:O,DB!$G$5,Total!N:N,DB!$O$5,Total!AA:AA,DB!$G$9,Total!K:K,DB!$O$9,Total!B:B,$H$2)+COUNTIFS(Total!X:X,$E$3,Total!W:W,B10,Total!O:O,DB!$G$5,Total!N:N,DB!$O$5,Total!M:M,DB!$G$9,Total!AA:AA,DB!$O$9,Total!B:B,$H$2)+COUNTIFS(Total!X:X,$E$3,Total!W:W,B10,Total!O:O,DB!$G$5,Total!N:N,DB!$O$5,Total!M:M,DB!$G$9,Total!K:K,DB!$O$9,Total!AA:AA,$H$2)</f>
        <v>25</v>
      </c>
      <c r="F10" s="31">
        <f>COUNTIFS(Total!X:X,$F$3,Total!W:W,B10,Total!O:O,DB!$G$5,Total!N:N,DB!$O$5,Total!M:M,DB!$G$9,Total!K:K,DB!$O$9,Total!B:B,$H$2)+COUNTIFS(Total!X:X,$F$3,Total!W:W,B10,Total!AA:AA,DB!$G$5,Total!AA:AA,DB!$O$5,Total!AA:AA,DB!$G$9,Total!AA:AA,DB!$O$9,Total!AA:AA,$H$2)+COUNTIFS(Total!X:X,$F$3,Total!W:W,B10,Total!O:O,DB!$G$5,Total!AA:AA,DB!$O$5,Total!AA:AA,DB!$G$9,Total!AA:AA,DB!$O$9,Total!AA:AA,$H$2)+COUNTIFS(Total!X:X,$F$3,Total!W:W,B10,Total!AA:AA,DB!$G$5,Total!N:N,DB!$O$5,Total!AA:AA,DB!$G$9,Total!AA:AA,DB!$O$9,Total!AA:AA,$H$2)+COUNTIFS(Total!X:X,$F$3,Total!W:W,B10,Total!AA:AA,DB!$G$5,Total!AA:AA,DB!$O$5,Total!M:M,DB!$G$9,Total!AA:AA,DB!$O$9,Total!AA:AA,$H$2)+COUNTIFS(Total!X:X,$F$3,Total!W:W,B10,Total!AA:AA,DB!$G$5,Total!AA:AA,DB!$O$5,Total!AA:AA,DB!$G$9,Total!K:K,DB!$O$9,Total!AA:AA,$H$2)+COUNTIFS(Total!X:X,$F$3,Total!W:W,B10,Total!AA:AA,DB!$G$5,Total!AA:AA,DB!$O$5,Total!AA:AA,DB!$G$9,Total!AA:AA,DB!$O$9,Total!B:B,$H$2)+COUNTIFS(Total!X:X,$F$3,Total!W:W,B10,Total!O:O,DB!$G$5,Total!N:N,DB!$O$5,Total!M:M,DB!$G$9,Total!AA:AA,DB!$O$9,Total!AA:AA,$H$2)+COUNTIFS(Total!X:X,$F$3,Total!W:W,B10,Total!O:O,DB!$G$5,Total!N:N,DB!$O$5,Total!AA:AA,DB!$G$9,Total!K:K,DB!$O$9,Total!AA:AA,$H$2)+COUNTIFS(Total!X:X,$F$3,Total!W:W,B10,Total!O:O,DB!$G$5,Total!N:N,DB!$O$5,Total!AA:AA,DB!$G$9,Total!AA:AA,DB!$O$9,Total!B:B,$H$2)+COUNTIFS(Total!X:X,$F$3,Total!W:W,B10,Total!O:O,DB!$G$5,Total!AA:AA,DB!$O$5,Total!M:M,DB!$G$9,Total!K:K,DB!$O$9,Total!AA:AA,$H$2)+COUNTIFS(Total!X:X,$F$3,Total!W:W,B10,Total!O:O,DB!$G$5,Total!AA:AA,DB!$O$5,Total!M:M,DB!$G$9,Total!AA:AA,DB!$O$9,Total!B:B,$H$2)+COUNTIFS(Total!X:X,$F$3,Total!W:W,B10,Total!O:O,DB!$G$5,Total!AA:AA,DB!$O$5,Total!AA:AA,DB!$G$9,Total!K:K,DB!$O$9,Total!B:B,$H$2)+COUNTIFS(Total!X:X,$F$3,Total!W:W,B10,Total!AA:AA,DB!$G$5,Total!N:N,DB!$O$5,Total!M:M,DB!$G$9,Total!K:K,DB!$O$9,Total!AA:AA,$H$2)+COUNTIFS(Total!X:X,$F$3,Total!W:W,B10,Total!AA:AA,DB!$G$5,Total!N:N,DB!$O$5,Total!M:M,DB!$G$9,Total!AA:AA,DB!$O$9,Total!B:B,$H$2)+COUNTIFS(Total!X:X,$F$3,Total!W:W,B10,Total!AA:AA,DB!$G$5,Total!N:N,DB!$O$5,Total!AA:AA,DB!$G$9,Total!K:K,DB!$O$9,Total!B:B,$H$2)+COUNTIFS(Total!X:X,$F$3,Total!W:W,B10,Total!AA:AA,DB!$G$5,Total!AA:AA,DB!$O$5,Total!M:M,DB!$G$9,Total!K:K,DB!$O$9,Total!B:B,$H$2)+COUNTIFS(Total!X:X,$F$3,Total!W:W,B10,Total!O:O,DB!$G$5,Total!N:N,DB!$O$5,Total!AA:AA,DB!$G$9,Total!AA:AA,DB!$O$9,Total!AA:AA,$H$2)+COUNTIFS(Total!X:X,$F$3,Total!W:W,B10,Total!O:O,DB!$G$5,Total!AA:AA,DB!$O$5,Total!M:M,DB!$G$9,Total!AA:AA,DB!$O$9,Total!AA:AA,$H$2)+COUNTIFS(Total!X:X,$F$3,Total!W:W,B10,Total!O:O,DB!$G$5,Total!AA:AA,DB!$O$5,Total!AA:AA,DB!$G$9,Total!K:K,DB!$O$9,Total!AA:AA,$H$2)+COUNTIFS(Total!X:X,$F$3,Total!W:W,B10,Total!O:O,DB!$G$5,Total!AA:AA,DB!$O$5,Total!AA:AA,DB!$G$9,Total!AA:AA,DB!$O$9,Total!B:B,$H$2)+COUNTIFS(Total!X:X,$F$3,Total!W:W,B10,Total!AA:AA,DB!$G$5,Total!N:N,DB!$O$5,Total!M:M,DB!$G$9,Total!AA:AA,DB!$O$9,Total!AA:AA,$H$2)+COUNTIFS(Total!X:X,$F$3,Total!W:W,B10,Total!AA:AA,DB!$G$5,Total!N:N,DB!$O$5,Total!AA:AA,DB!$G$9,Total!K:K,DB!$O$9,Total!AA:AA,$H$2)+COUNTIFS(Total!X:X,$F$3,Total!W:W,B10,Total!AA:AA,DB!$G$5,Total!N:N,DB!$O$5,Total!AA:AA,DB!$G$9,Total!AA:AA,DB!$O$9,Total!B:B,$H$2)+COUNTIFS(Total!X:X,$F$3,Total!W:W,B10,Total!AA:AA,DB!$G$5,Total!AA:AA,DB!$O$5,Total!M:M,DB!$G$9,Total!K:K,DB!$O$9,Total!AA:AA,$H$2)+COUNTIFS(Total!X:X,$F$3,Total!W:W,B10,Total!AA:AA,DB!$G$5,Total!AA:AA,DB!$O$5,Total!M:M,DB!$G$9,Total!AA:AA,DB!$O$9,Total!B:B,$H$2)+COUNTIFS(Total!X:X,$F$3,Total!W:W,B10,Total!AA:AA,DB!$G$5,Total!AA:AA,DB!$O$5,Total!AA:AA,DB!$G$9,Total!K:K,DB!$O$9,Total!B:B,$H$2)+COUNTIFS(Total!X:X,$F$3,Total!W:W,B10,Total!AA:AA,DB!$G$5,Total!N:N,DB!$O$5,Total!M:M,DB!$G$9,Total!K:K,DB!$O$9,Total!B:B,$H$2)+COUNTIFS(Total!X:X,$F$3,Total!W:W,B10,Total!O:O,DB!$G$5,Total!AA:AA,DB!$O$5,Total!M:M,DB!$G$9,Total!K:K,DB!$O$9,Total!B:B,$H$2)+COUNTIFS(Total!X:X,$F$3,Total!W:W,B10,Total!O:O,DB!$G$5,Total!N:N,DB!$O$5,Total!AA:AA,DB!$G$9,Total!K:K,DB!$O$9,Total!B:B,$H$2)+COUNTIFS(Total!X:X,$F$3,Total!W:W,B10,Total!O:O,DB!$G$5,Total!N:N,DB!$O$5,Total!M:M,DB!$G$9,Total!AA:AA,DB!$O$9,Total!B:B,$H$2)+COUNTIFS(Total!X:X,$F$3,Total!W:W,B10,Total!O:O,DB!$G$5,Total!N:N,DB!$O$5,Total!M:M,DB!$G$9,Total!K:K,DB!$O$9,Total!AA:AA,$H$2)</f>
        <v>0</v>
      </c>
      <c r="G10" s="31">
        <f>COUNTIFS(Total!X:X,$G$3,Total!W:W,B10,Total!O:O,DB!$G$5,Total!N:N,DB!$O$5,Total!M:M,DB!$G$9,Total!K:K,DB!$O$9,Total!B:B,$H$2)+COUNTIFS(Total!X:X,$G$3,Total!W:W,B10,Total!AA:AA,DB!$G$5,Total!AA:AA,DB!$O$5,Total!AA:AA,DB!$G$9,Total!AA:AA,DB!$O$9,Total!AA:AA,$H$2)+COUNTIFS(Total!X:X,$G$3,Total!W:W,B10,Total!O:O,DB!$G$5,Total!AA:AA,DB!$O$5,Total!AA:AA,DB!$G$9,Total!AA:AA,DB!$O$9,Total!AA:AA,$H$2)+COUNTIFS(Total!X:X,$G$3,Total!W:W,B10,Total!AA:AA,DB!$G$5,Total!N:N,DB!$O$5,Total!AA:AA,DB!$G$9,Total!AA:AA,DB!$O$9,Total!AA:AA,$H$2)+COUNTIFS(Total!X:X,$G$3,Total!W:W,B10,Total!AA:AA,DB!$G$5,Total!AA:AA,DB!$O$5,Total!M:M,DB!$G$9,Total!AA:AA,DB!$O$9,Total!AA:AA,$H$2)+COUNTIFS(Total!X:X,$G$3,Total!W:W,B10,Total!AA:AA,DB!$G$5,Total!AA:AA,DB!$O$5,Total!AA:AA,DB!$G$9,Total!K:K,DB!$O$9,Total!AA:AA,$H$2)+COUNTIFS(Total!X:X,$G$3,Total!W:W,B10,Total!AA:AA,DB!$G$5,Total!AA:AA,DB!$O$5,Total!AA:AA,DB!$G$9,Total!AA:AA,DB!$O$9,Total!B:B,$H$2)+COUNTIFS(Total!X:X,$G$3,Total!W:W,B10,Total!O:O,DB!$G$5,Total!N:N,DB!$O$5,Total!M:M,DB!$G$9,Total!AA:AA,DB!$O$9,Total!AA:AA,$H$2)+COUNTIFS(Total!X:X,$G$3,Total!W:W,B10,Total!O:O,DB!$G$5,Total!N:N,DB!$O$5,Total!AA:AA,DB!$G$9,Total!K:K,DB!$O$9,Total!AA:AA,$H$2)+COUNTIFS(Total!X:X,$G$3,Total!W:W,B10,Total!O:O,DB!$G$5,Total!N:N,DB!$O$5,Total!AA:AA,DB!$G$9,Total!AA:AA,DB!$O$9,Total!B:B,$H$2)+COUNTIFS(Total!X:X,$G$3,Total!W:W,B10,Total!O:O,DB!$G$5,Total!AA:AA,DB!$O$5,Total!M:M,DB!$G$9,Total!K:K,DB!$O$9,Total!AA:AA,$H$2)+COUNTIFS(Total!X:X,$G$3,Total!W:W,B10,Total!O:O,DB!$G$5,Total!AA:AA,DB!$O$5,Total!M:M,DB!$G$9,Total!AA:AA,DB!$O$9,Total!B:B,$H$2)+COUNTIFS(Total!X:X,$G$3,Total!W:W,B10,Total!O:O,DB!$G$5,Total!AA:AA,DB!$O$5,Total!AA:AA,DB!$G$9,Total!K:K,DB!$O$9,Total!B:B,$H$2)+COUNTIFS(Total!X:X,$G$3,Total!W:W,B10,Total!AA:AA,DB!$G$5,Total!N:N,DB!$O$5,Total!M:M,DB!$G$9,Total!K:K,DB!$O$9,Total!AA:AA,$H$2)+COUNTIFS(Total!X:X,$G$3,Total!W:W,B10,Total!AA:AA,DB!$G$5,Total!N:N,DB!$O$5,Total!M:M,DB!$G$9,Total!AA:AA,DB!$O$9,Total!B:B,$H$2)+COUNTIFS(Total!X:X,$G$3,Total!W:W,B10,Total!AA:AA,DB!$G$5,Total!N:N,DB!$O$5,Total!AA:AA,DB!$G$9,Total!K:K,DB!$O$9,Total!B:B,$H$2)+COUNTIFS(Total!X:X,$G$3,Total!W:W,B10,Total!AA:AA,DB!$G$5,Total!AA:AA,DB!$O$5,Total!M:M,DB!$G$9,Total!K:K,DB!$O$9,Total!B:B,$H$2)+COUNTIFS(Total!X:X,$G$3,Total!W:W,B10,Total!O:O,DB!$G$5,Total!N:N,DB!$O$5,Total!AA:AA,DB!$G$9,Total!AA:AA,DB!$O$9,Total!AA:AA,$H$2)+COUNTIFS(Total!X:X,$G$3,Total!W:W,B10,Total!O:O,DB!$G$5,Total!AA:AA,DB!$O$5,Total!M:M,DB!$G$9,Total!AA:AA,DB!$O$9,Total!AA:AA,$H$2)+COUNTIFS(Total!X:X,$G$3,Total!W:W,B10,Total!O:O,DB!$G$5,Total!AA:AA,DB!$O$5,Total!AA:AA,DB!$G$9,Total!K:K,DB!$O$9,Total!AA:AA,$H$2)+COUNTIFS(Total!X:X,$G$3,Total!W:W,B10,Total!O:O,DB!$G$5,Total!AA:AA,DB!$O$5,Total!AA:AA,DB!$G$9,Total!AA:AA,DB!$O$9,Total!B:B,$H$2)+COUNTIFS(Total!X:X,$G$3,Total!W:W,B10,Total!AA:AA,DB!$G$5,Total!N:N,DB!$O$5,Total!M:M,DB!$G$9,Total!AA:AA,DB!$O$9,Total!AA:AA,$H$2)+COUNTIFS(Total!X:X,$G$3,Total!W:W,B10,Total!AA:AA,DB!$G$5,Total!N:N,DB!$O$5,Total!AA:AA,DB!$G$9,Total!K:K,DB!$O$9,Total!AA:AA,$H$2)+COUNTIFS(Total!X:X,$G$3,Total!W:W,B10,Total!AA:AA,DB!$G$5,Total!N:N,DB!$O$5,Total!AA:AA,DB!$G$9,Total!AA:AA,DB!$O$9,Total!B:B,$H$2)+COUNTIFS(Total!X:X,$G$3,Total!W:W,B10,Total!AA:AA,DB!$G$5,Total!AA:AA,DB!$O$5,Total!M:M,DB!$G$9,Total!K:K,DB!$O$9,Total!AA:AA,$H$2)+COUNTIFS(Total!X:X,$G$3,Total!W:W,B10,Total!AA:AA,DB!$G$5,Total!AA:AA,DB!$O$5,Total!M:M,DB!$G$9,Total!AA:AA,DB!$O$9,Total!B:B,$H$2)+COUNTIFS(Total!X:X,$G$3,Total!W:W,B10,Total!AA:AA,DB!$G$5,Total!AA:AA,DB!$O$5,Total!AA:AA,DB!$G$9,Total!K:K,DB!$O$9,Total!B:B,$H$2)+COUNTIFS(Total!X:X,$G$3,Total!W:W,B10,Total!AA:AA,DB!$G$5,Total!N:N,DB!$O$5,Total!M:M,DB!$G$9,Total!K:K,DB!$O$9,Total!B:B,$H$2)+COUNTIFS(Total!X:X,$G$3,Total!W:W,B10,Total!O:O,DB!$G$5,Total!AA:AA,DB!$O$5,Total!M:M,DB!$G$9,Total!K:K,DB!$O$9,Total!B:B,$H$2)+COUNTIFS(Total!X:X,$G$3,Total!W:W,B10,Total!O:O,DB!$G$5,Total!N:N,DB!$O$5,Total!AA:AA,DB!$G$9,Total!K:K,DB!$O$9,Total!B:B,$H$2)+COUNTIFS(Total!X:X,$G$3,Total!W:W,B10,Total!O:O,DB!$G$5,Total!N:N,DB!$O$5,Total!M:M,DB!$G$9,Total!AA:AA,DB!$O$9,Total!B:B,$H$2)+COUNTIFS(Total!X:X,$G$3,Total!W:W,B10,Total!O:O,DB!$G$5,Total!N:N,DB!$O$5,Total!M:M,DB!$G$9,Total!K:K,DB!$O$9,Total!AA:AA,$H$2)</f>
        <v>15</v>
      </c>
      <c r="H10" s="31">
        <f>COUNTIFS(Total!X:X,$H$3,Total!W:W,B10,Total!O:O,DB!$G$5,Total!N:N,DB!$O$5,Total!M:M,DB!$G$9,Total!K:K,DB!$O$9,Total!B:B,$H$2)+COUNTIFS(Total!X:X,$H$3,Total!W:W,B10,Total!AA:AA,DB!$G$5,Total!AA:AA,DB!$O$5,Total!AA:AA,DB!$G$9,Total!AA:AA,DB!$O$9,Total!AA:AA,$H$2)+COUNTIFS(Total!X:X,$H$3,Total!W:W,B10,Total!O:O,DB!$G$5,Total!AA:AA,DB!$O$5,Total!AA:AA,DB!$G$9,Total!AA:AA,DB!$O$9,Total!AA:AA,$H$2)+COUNTIFS(Total!X:X,$H$3,Total!W:W,B10,Total!AA:AA,DB!$G$5,Total!N:N,DB!$O$5,Total!AA:AA,DB!$G$9,Total!AA:AA,DB!$O$9,Total!AA:AA,$H$2)+COUNTIFS(Total!X:X,$H$3,Total!W:W,B10,Total!AA:AA,DB!$G$5,Total!AA:AA,DB!$O$5,Total!M:M,DB!$G$9,Total!AA:AA,DB!$O$9,Total!AA:AA,$H$2)+COUNTIFS(Total!X:X,$H$3,Total!W:W,B10,Total!AA:AA,DB!$G$5,Total!AA:AA,DB!$O$5,Total!AA:AA,DB!$G$9,Total!K:K,DB!$O$9,Total!AA:AA,$H$2)+COUNTIFS(Total!X:X,$H$3,Total!W:W,B10,Total!AA:AA,DB!$G$5,Total!AA:AA,DB!$O$5,Total!AA:AA,DB!$G$9,Total!AA:AA,DB!$O$9,Total!B:B,$H$2)+COUNTIFS(Total!X:X,$H$3,Total!W:W,B10,Total!O:O,DB!$G$5,Total!N:N,DB!$O$5,Total!M:M,DB!$G$9,Total!AA:AA,DB!$O$9,Total!AA:AA,$H$2)+COUNTIFS(Total!X:X,$H$3,Total!W:W,B10,Total!O:O,DB!$G$5,Total!N:N,DB!$O$5,Total!AA:AA,DB!$G$9,Total!K:K,DB!$O$9,Total!AA:AA,$H$2)+COUNTIFS(Total!X:X,$H$3,Total!W:W,B10,Total!O:O,DB!$G$5,Total!N:N,DB!$O$5,Total!AA:AA,DB!$G$9,Total!AA:AA,DB!$O$9,Total!B:B,$H$2)+COUNTIFS(Total!X:X,$H$3,Total!W:W,B10,Total!O:O,DB!$G$5,Total!AA:AA,DB!$O$5,Total!M:M,DB!$G$9,Total!K:K,DB!$O$9,Total!AA:AA,$H$2)+COUNTIFS(Total!X:X,$H$3,Total!W:W,B10,Total!O:O,DB!$G$5,Total!AA:AA,DB!$O$5,Total!M:M,DB!$G$9,Total!AA:AA,DB!$O$9,Total!B:B,$H$2)+COUNTIFS(Total!X:X,$H$3,Total!W:W,B10,Total!O:O,DB!$G$5,Total!AA:AA,DB!$O$5,Total!AA:AA,DB!$G$9,Total!K:K,DB!$O$9,Total!B:B,$H$2)+COUNTIFS(Total!X:X,$H$3,Total!W:W,B10,Total!AA:AA,DB!$G$5,Total!N:N,DB!$O$5,Total!M:M,DB!$G$9,Total!K:K,DB!$O$9,Total!AA:AA,$H$2)+COUNTIFS(Total!X:X,$H$3,Total!W:W,B10,Total!AA:AA,DB!$G$5,Total!N:N,DB!$O$5,Total!M:M,DB!$G$9,Total!AA:AA,DB!$O$9,Total!B:B,$H$2)+COUNTIFS(Total!X:X,$H$3,Total!W:W,B10,Total!AA:AA,DB!$G$5,Total!N:N,DB!$O$5,Total!AA:AA,DB!$G$9,Total!K:K,DB!$O$9,Total!B:B,$H$2)+COUNTIFS(Total!X:X,$H$3,Total!W:W,B10,Total!AA:AA,DB!$G$5,Total!AA:AA,DB!$O$5,Total!M:M,DB!$G$9,Total!K:K,DB!$O$9,Total!B:B,$H$2)+COUNTIFS(Total!X:X,$H$3,Total!W:W,B10,Total!O:O,DB!$G$5,Total!N:N,DB!$O$5,Total!AA:AA,DB!$G$9,Total!AA:AA,DB!$O$9,Total!AA:AA,$H$2)+COUNTIFS(Total!X:X,$H$3,Total!W:W,B10,Total!O:O,DB!$G$5,Total!AA:AA,DB!$O$5,Total!M:M,DB!$G$9,Total!AA:AA,DB!$O$9,Total!AA:AA,$H$2)+COUNTIFS(Total!X:X,$H$3,Total!W:W,B10,Total!O:O,DB!$G$5,Total!AA:AA,DB!$O$5,Total!AA:AA,DB!$G$9,Total!K:K,DB!$O$9,Total!AA:AA,$H$2)+COUNTIFS(Total!X:X,$H$3,Total!W:W,B10,Total!O:O,DB!$G$5,Total!AA:AA,DB!$O$5,Total!AA:AA,DB!$G$9,Total!AA:AA,DB!$O$9,Total!B:B,$H$2)+COUNTIFS(Total!X:X,$H$3,Total!W:W,B10,Total!AA:AA,DB!$G$5,Total!N:N,DB!$O$5,Total!M:M,DB!$G$9,Total!AA:AA,DB!$O$9,Total!AA:AA,$H$2)+COUNTIFS(Total!X:X,$H$3,Total!W:W,B10,Total!AA:AA,DB!$G$5,Total!N:N,DB!$O$5,Total!AA:AA,DB!$G$9,Total!K:K,DB!$O$9,Total!AA:AA,$H$2)+COUNTIFS(Total!X:X,$H$3,Total!W:W,B10,Total!AA:AA,DB!$G$5,Total!N:N,DB!$O$5,Total!AA:AA,DB!$G$9,Total!AA:AA,DB!$O$9,Total!B:B,$H$2)+COUNTIFS(Total!X:X,$H$3,Total!W:W,B10,Total!AA:AA,DB!$G$5,Total!AA:AA,DB!$O$5,Total!M:M,DB!$G$9,Total!K:K,DB!$O$9,Total!AA:AA,$H$2)+COUNTIFS(Total!X:X,$H$3,Total!W:W,B10,Total!AA:AA,DB!$G$5,Total!AA:AA,DB!$O$5,Total!M:M,DB!$G$9,Total!AA:AA,DB!$O$9,Total!B:B,$H$2)+COUNTIFS(Total!X:X,$H$3,Total!W:W,B10,Total!AA:AA,DB!$G$5,Total!AA:AA,DB!$O$5,Total!AA:AA,DB!$G$9,Total!K:K,DB!$O$9,Total!B:B,$H$2)+COUNTIFS(Total!X:X,$H$3,Total!W:W,B10,Total!AA:AA,DB!$G$5,Total!N:N,DB!$O$5,Total!M:M,DB!$G$9,Total!K:K,DB!$O$9,Total!B:B,$H$2)+COUNTIFS(Total!X:X,$H$3,Total!W:W,B10,Total!O:O,DB!$G$5,Total!AA:AA,DB!$O$5,Total!M:M,DB!$G$9,Total!K:K,DB!$O$9,Total!B:B,$H$2)+COUNTIFS(Total!X:X,$H$3,Total!W:W,B10,Total!O:O,DB!$G$5,Total!N:N,DB!$O$5,Total!AA:AA,DB!$G$9,Total!K:K,DB!$O$9,Total!B:B,$H$2)+COUNTIFS(Total!X:X,$H$3,Total!W:W,B10,Total!O:O,DB!$G$5,Total!N:N,DB!$O$5,Total!M:M,DB!$G$9,Total!AA:AA,DB!$O$9,Total!B:B,$H$2)+COUNTIFS(Total!X:X,$H$3,Total!W:W,B10,Total!O:O,DB!$G$5,Total!N:N,DB!$O$5,Total!M:M,DB!$G$9,Total!K:K,DB!$O$9,Total!AA:AA,$H$2)</f>
        <v>30</v>
      </c>
      <c r="I10" s="31">
        <f>COUNTIFS(Total!X:X,$I$3,Total!W:W,B10,Total!O:O,DB!$G$5,Total!N:N,DB!$O$5,Total!M:M,DB!$G$9,Total!K:K,DB!$O$9,Total!B:B,$H$2)+COUNTIFS(Total!X:X,$I$3,Total!W:W,B10,Total!AA:AA,DB!$G$5,Total!AA:AA,DB!$O$5,Total!AA:AA,DB!$G$9,Total!AA:AA,DB!$O$9,Total!AA:AA,$H$2)+COUNTIFS(Total!X:X,$I$3,Total!W:W,B10,Total!O:O,DB!$G$5,Total!AA:AA,DB!$O$5,Total!AA:AA,DB!$G$9,Total!AA:AA,DB!$O$9,Total!AA:AA,$H$2)+COUNTIFS(Total!X:X,$I$3,Total!W:W,B10,Total!AA:AA,DB!$G$5,Total!N:N,DB!$O$5,Total!AA:AA,DB!$G$9,Total!AA:AA,DB!$O$9,Total!AA:AA,$H$2)+COUNTIFS(Total!X:X,$I$3,Total!W:W,B10,Total!AA:AA,DB!$G$5,Total!AA:AA,DB!$O$5,Total!M:M,DB!$G$9,Total!AA:AA,DB!$O$9,Total!AA:AA,$H$2)+COUNTIFS(Total!X:X,$I$3,Total!W:W,B10,Total!AA:AA,DB!$G$5,Total!AA:AA,DB!$O$5,Total!AA:AA,DB!$G$9,Total!K:K,DB!$O$9,Total!AA:AA,$H$2)+COUNTIFS(Total!X:X,$I$3,Total!W:W,B10,Total!AA:AA,DB!$G$5,Total!AA:AA,DB!$O$5,Total!AA:AA,DB!$G$9,Total!AA:AA,DB!$O$9,Total!B:B,$H$2)+COUNTIFS(Total!X:X,$I$3,Total!W:W,B10,Total!O:O,DB!$G$5,Total!N:N,DB!$O$5,Total!M:M,DB!$G$9,Total!AA:AA,DB!$O$9,Total!AA:AA,$H$2)+COUNTIFS(Total!X:X,$I$3,Total!W:W,B10,Total!O:O,DB!$G$5,Total!N:N,DB!$O$5,Total!AA:AA,DB!$G$9,Total!K:K,DB!$O$9,Total!AA:AA,$H$2)+COUNTIFS(Total!X:X,$I$3,Total!W:W,B10,Total!O:O,DB!$G$5,Total!N:N,DB!$O$5,Total!AA:AA,DB!$G$9,Total!AA:AA,DB!$O$9,Total!B:B,$H$2)+COUNTIFS(Total!X:X,$I$3,Total!W:W,B10,Total!O:O,DB!$G$5,Total!AA:AA,DB!$O$5,Total!M:M,DB!$G$9,Total!K:K,DB!$O$9,Total!AA:AA,$H$2)+COUNTIFS(Total!X:X,$I$3,Total!W:W,B10,Total!O:O,DB!$G$5,Total!AA:AA,DB!$O$5,Total!M:M,DB!$G$9,Total!AA:AA,DB!$O$9,Total!B:B,$H$2)+COUNTIFS(Total!X:X,$I$3,Total!W:W,B10,Total!O:O,DB!$G$5,Total!AA:AA,DB!$O$5,Total!AA:AA,DB!$G$9,Total!K:K,DB!$O$9,Total!B:B,$H$2)+COUNTIFS(Total!X:X,$I$3,Total!W:W,B10,Total!AA:AA,DB!$G$5,Total!N:N,DB!$O$5,Total!M:M,DB!$G$9,Total!K:K,DB!$O$9,Total!AA:AA,$H$2)+COUNTIFS(Total!X:X,$I$3,Total!W:W,B10,Total!AA:AA,DB!$G$5,Total!N:N,DB!$O$5,Total!M:M,DB!$G$9,Total!AA:AA,DB!$O$9,Total!B:B,$H$2)+COUNTIFS(Total!X:X,$I$3,Total!W:W,B10,Total!AA:AA,DB!$G$5,Total!N:N,DB!$O$5,Total!AA:AA,DB!$G$9,Total!K:K,DB!$O$9,Total!B:B,$H$2)+COUNTIFS(Total!X:X,$I$3,Total!W:W,B10,Total!AA:AA,DB!$G$5,Total!AA:AA,DB!$O$5,Total!M:M,DB!$G$9,Total!K:K,DB!$O$9,Total!B:B,$H$2)+COUNTIFS(Total!X:X,$I$3,Total!W:W,B10,Total!O:O,DB!$G$5,Total!N:N,DB!$O$5,Total!AA:AA,DB!$G$9,Total!AA:AA,DB!$O$9,Total!AA:AA,$H$2)+COUNTIFS(Total!X:X,$I$3,Total!W:W,B10,Total!O:O,DB!$G$5,Total!AA:AA,DB!$O$5,Total!M:M,DB!$G$9,Total!AA:AA,DB!$O$9,Total!AA:AA,$H$2)+COUNTIFS(Total!X:X,$I$3,Total!W:W,B10,Total!O:O,DB!$G$5,Total!AA:AA,DB!$O$5,Total!AA:AA,DB!$G$9,Total!K:K,DB!$O$9,Total!AA:AA,$H$2)+COUNTIFS(Total!X:X,$I$3,Total!W:W,B10,Total!O:O,DB!$G$5,Total!AA:AA,DB!$O$5,Total!AA:AA,DB!$G$9,Total!AA:AA,DB!$O$9,Total!B:B,$H$2)+COUNTIFS(Total!X:X,$I$3,Total!W:W,B10,Total!AA:AA,DB!$G$5,Total!N:N,DB!$O$5,Total!M:M,DB!$G$9,Total!AA:AA,DB!$O$9,Total!AA:AA,$H$2)+COUNTIFS(Total!X:X,$I$3,Total!W:W,B10,Total!AA:AA,DB!$G$5,Total!N:N,DB!$O$5,Total!AA:AA,DB!$G$9,Total!K:K,DB!$O$9,Total!AA:AA,$H$2)+COUNTIFS(Total!X:X,$I$3,Total!W:W,B10,Total!AA:AA,DB!$G$5,Total!N:N,DB!$O$5,Total!AA:AA,DB!$G$9,Total!AA:AA,DB!$O$9,Total!B:B,$H$2)+COUNTIFS(Total!X:X,$I$3,Total!W:W,B10,Total!AA:AA,DB!$G$5,Total!AA:AA,DB!$O$5,Total!M:M,DB!$G$9,Total!K:K,DB!$O$9,Total!AA:AA,$H$2)+COUNTIFS(Total!X:X,$I$3,Total!W:W,B10,Total!AA:AA,DB!$G$5,Total!AA:AA,DB!$O$5,Total!M:M,DB!$G$9,Total!AA:AA,DB!$O$9,Total!B:B,$H$2)+COUNTIFS(Total!X:X,$I$3,Total!W:W,B10,Total!AA:AA,DB!$G$5,Total!AA:AA,DB!$O$5,Total!AA:AA,DB!$G$9,Total!K:K,DB!$O$9,Total!B:B,$H$2)+COUNTIFS(Total!X:X,$I$3,Total!W:W,B10,Total!AA:AA,DB!$G$5,Total!N:N,DB!$O$5,Total!M:M,DB!$G$9,Total!K:K,DB!$O$9,Total!B:B,$H$2)+COUNTIFS(Total!X:X,$I$3,Total!W:W,B10,Total!O:O,DB!$G$5,Total!AA:AA,DB!$O$5,Total!M:M,DB!$G$9,Total!K:K,DB!$O$9,Total!B:B,$H$2)+COUNTIFS(Total!X:X,$I$3,Total!W:W,B10,Total!O:O,DB!$G$5,Total!N:N,DB!$O$5,Total!AA:AA,DB!$G$9,Total!K:K,DB!$O$9,Total!B:B,$H$2)+COUNTIFS(Total!X:X,$I$3,Total!W:W,B10,Total!O:O,DB!$G$5,Total!N:N,DB!$O$5,Total!M:M,DB!$G$9,Total!AA:AA,DB!$O$9,Total!B:B,$H$2)+COUNTIFS(Total!X:X,$I$3,Total!W:W,B10,Total!O:O,DB!$G$5,Total!N:N,DB!$O$5,Total!M:M,DB!$G$9,Total!K:K,DB!$O$9,Total!AA:AA,$H$2)</f>
        <v>1</v>
      </c>
      <c r="J10" s="31">
        <f>COUNTIFS(Total!X:X,$J$3,Total!W:W,B10,Total!O:O,DB!$G$5,Total!N:N,DB!$O$5,Total!M:M,DB!$G$9,Total!K:K,DB!$O$9,Total!B:B,$H$2)+COUNTIFS(Total!X:X,$J$3,Total!W:W,B10,Total!AA:AA,DB!$G$5,Total!AA:AA,DB!$O$5,Total!AA:AA,DB!$G$9,Total!AA:AA,DB!$O$9,Total!AA:AA,$H$2)+COUNTIFS(Total!X:X,$J$3,Total!W:W,B10,Total!O:O,DB!$G$5,Total!AA:AA,DB!$O$5,Total!AA:AA,DB!$G$9,Total!AA:AA,DB!$O$9,Total!AA:AA,$H$2)+COUNTIFS(Total!X:X,$J$3,Total!W:W,B10,Total!AA:AA,DB!$G$5,Total!N:N,DB!$O$5,Total!AA:AA,DB!$G$9,Total!AA:AA,DB!$O$9,Total!AA:AA,$H$2)+COUNTIFS(Total!X:X,$J$3,Total!W:W,B10,Total!AA:AA,DB!$G$5,Total!AA:AA,DB!$O$5,Total!M:M,DB!$G$9,Total!AA:AA,DB!$O$9,Total!AA:AA,$H$2)+COUNTIFS(Total!X:X,$J$3,Total!W:W,B10,Total!AA:AA,DB!$G$5,Total!AA:AA,DB!$O$5,Total!AA:AA,DB!$G$9,Total!K:K,DB!$O$9,Total!AA:AA,$H$2)+COUNTIFS(Total!X:X,$J$3,Total!W:W,B10,Total!AA:AA,DB!$G$5,Total!AA:AA,DB!$O$5,Total!AA:AA,DB!$G$9,Total!AA:AA,DB!$O$9,Total!B:B,$H$2)+COUNTIFS(Total!X:X,$J$3,Total!W:W,B10,Total!O:O,DB!$G$5,Total!N:N,DB!$O$5,Total!M:M,DB!$G$9,Total!AA:AA,DB!$O$9,Total!AA:AA,$H$2)+COUNTIFS(Total!X:X,$J$3,Total!W:W,B10,Total!O:O,DB!$G$5,Total!N:N,DB!$O$5,Total!AA:AA,DB!$G$9,Total!K:K,DB!$O$9,Total!AA:AA,$H$2)+COUNTIFS(Total!X:X,$J$3,Total!W:W,B10,Total!O:O,DB!$G$5,Total!N:N,DB!$O$5,Total!AA:AA,DB!$G$9,Total!AA:AA,DB!$O$9,Total!B:B,$H$2)+COUNTIFS(Total!X:X,$J$3,Total!W:W,B10,Total!O:O,DB!$G$5,Total!AA:AA,DB!$O$5,Total!M:M,DB!$G$9,Total!K:K,DB!$O$9,Total!AA:AA,$H$2)+COUNTIFS(Total!X:X,$J$3,Total!W:W,B10,Total!O:O,DB!$G$5,Total!AA:AA,DB!$O$5,Total!M:M,DB!$G$9,Total!AA:AA,DB!$O$9,Total!B:B,$H$2)+COUNTIFS(Total!X:X,$J$3,Total!W:W,B10,Total!O:O,DB!$G$5,Total!AA:AA,DB!$O$5,Total!AA:AA,DB!$G$9,Total!K:K,DB!$O$9,Total!B:B,$H$2)+COUNTIFS(Total!X:X,$J$3,Total!W:W,B10,Total!AA:AA,DB!$G$5,Total!N:N,DB!$O$5,Total!M:M,DB!$G$9,Total!K:K,DB!$O$9,Total!AA:AA,$H$2)+COUNTIFS(Total!X:X,$J$3,Total!W:W,B10,Total!AA:AA,DB!$G$5,Total!N:N,DB!$O$5,Total!M:M,DB!$G$9,Total!AA:AA,DB!$O$9,Total!B:B,$H$2)+COUNTIFS(Total!X:X,$J$3,Total!W:W,B10,Total!AA:AA,DB!$G$5,Total!N:N,DB!$O$5,Total!AA:AA,DB!$G$9,Total!K:K,DB!$O$9,Total!B:B,$H$2)+COUNTIFS(Total!X:X,$J$3,Total!W:W,B10,Total!AA:AA,DB!$G$5,Total!AA:AA,DB!$O$5,Total!M:M,DB!$G$9,Total!K:K,DB!$O$9,Total!B:B,$H$2)+COUNTIFS(Total!X:X,$J$3,Total!W:W,B10,Total!O:O,DB!$G$5,Total!N:N,DB!$O$5,Total!AA:AA,DB!$G$9,Total!AA:AA,DB!$O$9,Total!AA:AA,$H$2)+COUNTIFS(Total!X:X,$J$3,Total!W:W,B10,Total!O:O,DB!$G$5,Total!AA:AA,DB!$O$5,Total!M:M,DB!$G$9,Total!AA:AA,DB!$O$9,Total!AA:AA,$H$2)+COUNTIFS(Total!X:X,$J$3,Total!W:W,B10,Total!O:O,DB!$G$5,Total!AA:AA,DB!$O$5,Total!AA:AA,DB!$G$9,Total!K:K,DB!$O$9,Total!AA:AA,$H$2)+COUNTIFS(Total!X:X,$J$3,Total!W:W,B10,Total!O:O,DB!$G$5,Total!AA:AA,DB!$O$5,Total!AA:AA,DB!$G$9,Total!AA:AA,DB!$O$9,Total!B:B,$H$2)+COUNTIFS(Total!X:X,$J$3,Total!W:W,B10,Total!AA:AA,DB!$G$5,Total!N:N,DB!$O$5,Total!M:M,DB!$G$9,Total!AA:AA,DB!$O$9,Total!AA:AA,$H$2)+COUNTIFS(Total!X:X,$J$3,Total!W:W,B10,Total!AA:AA,DB!$G$5,Total!N:N,DB!$O$5,Total!AA:AA,DB!$G$9,Total!K:K,DB!$O$9,Total!AA:AA,$H$2)+COUNTIFS(Total!X:X,$J$3,Total!W:W,B10,Total!AA:AA,DB!$G$5,Total!N:N,DB!$O$5,Total!AA:AA,DB!$G$9,Total!AA:AA,DB!$O$9,Total!B:B,$H$2)+COUNTIFS(Total!X:X,$J$3,Total!W:W,B10,Total!AA:AA,DB!$G$5,Total!AA:AA,DB!$O$5,Total!M:M,DB!$G$9,Total!K:K,DB!$O$9,Total!AA:AA,$H$2)+COUNTIFS(Total!X:X,$J$3,Total!W:W,B10,Total!AA:AA,DB!$G$5,Total!AA:AA,DB!$O$5,Total!M:M,DB!$G$9,Total!AA:AA,DB!$O$9,Total!B:B,$H$2)+COUNTIFS(Total!X:X,$J$3,Total!W:W,B10,Total!AA:AA,DB!$G$5,Total!AA:AA,DB!$O$5,Total!AA:AA,DB!$G$9,Total!K:K,DB!$O$9,Total!B:B,$H$2)+COUNTIFS(Total!X:X,$J$3,Total!W:W,B10,Total!AA:AA,DB!$G$5,Total!N:N,DB!$O$5,Total!M:M,DB!$G$9,Total!K:K,DB!$O$9,Total!B:B,$H$2)+COUNTIFS(Total!X:X,$J$3,Total!W:W,B10,Total!O:O,DB!$G$5,Total!AA:AA,DB!$O$5,Total!M:M,DB!$G$9,Total!K:K,DB!$O$9,Total!B:B,$H$2)+COUNTIFS(Total!X:X,$J$3,Total!W:W,B10,Total!O:O,DB!$G$5,Total!N:N,DB!$O$5,Total!AA:AA,DB!$G$9,Total!K:K,DB!$O$9,Total!B:B,$H$2)+COUNTIFS(Total!X:X,$J$3,Total!W:W,B10,Total!O:O,DB!$G$5,Total!N:N,DB!$O$5,Total!M:M,DB!$G$9,Total!AA:AA,DB!$O$9,Total!B:B,$H$2)+COUNTIFS(Total!X:X,$J$3,Total!W:W,B10,Total!O:O,DB!$G$5,Total!N:N,DB!$O$5,Total!M:M,DB!$G$9,Total!K:K,DB!$O$9,Total!AA:AA,$H$2)</f>
        <v>0</v>
      </c>
      <c r="K10" s="31">
        <f>COUNTIFS(Total!X:X,$K$3,Total!W:W,B10,Total!O:O,DB!$G$5,Total!N:N,DB!$O$5,Total!M:M,DB!$G$9,Total!K:K,DB!$O$9,Total!B:B,$H$2)+COUNTIFS(Total!X:X,$K$3,Total!W:W,B10,Total!AA:AA,DB!$G$5,Total!AA:AA,DB!$O$5,Total!AA:AA,DB!$G$9,Total!AA:AA,DB!$O$9,Total!AA:AA,$H$2)+COUNTIFS(Total!X:X,$K$3,Total!W:W,B10,Total!O:O,DB!$G$5,Total!AA:AA,DB!$O$5,Total!AA:AA,DB!$G$9,Total!AA:AA,DB!$O$9,Total!AA:AA,$H$2)+COUNTIFS(Total!X:X,$K$3,Total!W:W,B10,Total!AA:AA,DB!$G$5,Total!N:N,DB!$O$5,Total!AA:AA,DB!$G$9,Total!AA:AA,DB!$O$9,Total!AA:AA,$H$2)+COUNTIFS(Total!X:X,$K$3,Total!W:W,B10,Total!AA:AA,DB!$G$5,Total!AA:AA,DB!$O$5,Total!M:M,DB!$G$9,Total!AA:AA,DB!$O$9,Total!AA:AA,$H$2)+COUNTIFS(Total!X:X,$K$3,Total!W:W,B10,Total!AA:AA,DB!$G$5,Total!AA:AA,DB!$O$5,Total!AA:AA,DB!$G$9,Total!K:K,DB!$O$9,Total!AA:AA,$H$2)+COUNTIFS(Total!X:X,$K$3,Total!W:W,B10,Total!AA:AA,DB!$G$5,Total!AA:AA,DB!$O$5,Total!AA:AA,DB!$G$9,Total!AA:AA,DB!$O$9,Total!B:B,$H$2)+COUNTIFS(Total!X:X,$K$3,Total!W:W,B10,Total!O:O,DB!$G$5,Total!N:N,DB!$O$5,Total!M:M,DB!$G$9,Total!AA:AA,DB!$O$9,Total!AA:AA,$H$2)+COUNTIFS(Total!X:X,$K$3,Total!W:W,B10,Total!O:O,DB!$G$5,Total!N:N,DB!$O$5,Total!AA:AA,DB!$G$9,Total!K:K,DB!$O$9,Total!AA:AA,$H$2)+COUNTIFS(Total!X:X,$K$3,Total!W:W,B10,Total!O:O,DB!$G$5,Total!N:N,DB!$O$5,Total!AA:AA,DB!$G$9,Total!AA:AA,DB!$O$9,Total!B:B,$H$2)+COUNTIFS(Total!X:X,$K$3,Total!W:W,B10,Total!O:O,DB!$G$5,Total!AA:AA,DB!$O$5,Total!M:M,DB!$G$9,Total!K:K,DB!$O$9,Total!AA:AA,$H$2)+COUNTIFS(Total!X:X,$K$3,Total!W:W,B10,Total!O:O,DB!$G$5,Total!AA:AA,DB!$O$5,Total!M:M,DB!$G$9,Total!AA:AA,DB!$O$9,Total!B:B,$H$2)+COUNTIFS(Total!X:X,$K$3,Total!W:W,B10,Total!O:O,DB!$G$5,Total!AA:AA,DB!$O$5,Total!AA:AA,DB!$G$9,Total!K:K,DB!$O$9,Total!B:B,$H$2)+COUNTIFS(Total!X:X,$K$3,Total!W:W,B10,Total!AA:AA,DB!$G$5,Total!N:N,DB!$O$5,Total!M:M,DB!$G$9,Total!K:K,DB!$O$9,Total!AA:AA,$H$2)+COUNTIFS(Total!X:X,$K$3,Total!W:W,B10,Total!AA:AA,DB!$G$5,Total!N:N,DB!$O$5,Total!M:M,DB!$G$9,Total!AA:AA,DB!$O$9,Total!B:B,$H$2)+COUNTIFS(Total!X:X,$K$3,Total!W:W,B10,Total!AA:AA,DB!$G$5,Total!N:N,DB!$O$5,Total!AA:AA,DB!$G$9,Total!K:K,DB!$O$9,Total!B:B,$H$2)+COUNTIFS(Total!X:X,$K$3,Total!W:W,B10,Total!AA:AA,DB!$G$5,Total!AA:AA,DB!$O$5,Total!M:M,DB!$G$9,Total!K:K,DB!$O$9,Total!B:B,$H$2)+COUNTIFS(Total!X:X,$K$3,Total!W:W,B10,Total!O:O,DB!$G$5,Total!N:N,DB!$O$5,Total!AA:AA,DB!$G$9,Total!AA:AA,DB!$O$9,Total!AA:AA,$H$2)+COUNTIFS(Total!X:X,$K$3,Total!W:W,B10,Total!O:O,DB!$G$5,Total!AA:AA,DB!$O$5,Total!M:M,DB!$G$9,Total!AA:AA,DB!$O$9,Total!AA:AA,$H$2)+COUNTIFS(Total!X:X,$K$3,Total!W:W,B10,Total!O:O,DB!$G$5,Total!AA:AA,DB!$O$5,Total!AA:AA,DB!$G$9,Total!K:K,DB!$O$9,Total!AA:AA,$H$2)+COUNTIFS(Total!X:X,$K$3,Total!W:W,B10,Total!O:O,DB!$G$5,Total!AA:AA,DB!$O$5,Total!AA:AA,DB!$G$9,Total!AA:AA,DB!$O$9,Total!B:B,$H$2)+COUNTIFS(Total!X:X,$K$3,Total!W:W,B10,Total!AA:AA,DB!$G$5,Total!N:N,DB!$O$5,Total!M:M,DB!$G$9,Total!AA:AA,DB!$O$9,Total!AA:AA,$H$2)+COUNTIFS(Total!X:X,$K$3,Total!W:W,B10,Total!AA:AA,DB!$G$5,Total!N:N,DB!$O$5,Total!AA:AA,DB!$G$9,Total!K:K,DB!$O$9,Total!AA:AA,$H$2)+COUNTIFS(Total!X:X,$K$3,Total!W:W,B10,Total!AA:AA,DB!$G$5,Total!N:N,DB!$O$5,Total!AA:AA,DB!$G$9,Total!AA:AA,DB!$O$9,Total!B:B,$H$2)+COUNTIFS(Total!X:X,$K$3,Total!W:W,B10,Total!AA:AA,DB!$G$5,Total!AA:AA,DB!$O$5,Total!M:M,DB!$G$9,Total!K:K,DB!$O$9,Total!AA:AA,$H$2)+COUNTIFS(Total!X:X,$K$3,Total!W:W,B10,Total!AA:AA,DB!$G$5,Total!AA:AA,DB!$O$5,Total!M:M,DB!$G$9,Total!AA:AA,DB!$O$9,Total!B:B,$H$2)+COUNTIFS(Total!X:X,$K$3,Total!W:W,B10,Total!AA:AA,DB!$G$5,Total!AA:AA,DB!$O$5,Total!AA:AA,DB!$G$9,Total!K:K,DB!$O$9,Total!B:B,$H$2)+COUNTIFS(Total!X:X,$K$3,Total!W:W,B10,Total!AA:AA,DB!$G$5,Total!N:N,DB!$O$5,Total!M:M,DB!$G$9,Total!K:K,DB!$O$9,Total!B:B,$H$2)+COUNTIFS(Total!X:X,$K$3,Total!W:W,B10,Total!O:O,DB!$G$5,Total!AA:AA,DB!$O$5,Total!M:M,DB!$G$9,Total!K:K,DB!$O$9,Total!B:B,$H$2)+COUNTIFS(Total!X:X,$K$3,Total!W:W,B10,Total!O:O,DB!$G$5,Total!N:N,DB!$O$5,Total!AA:AA,DB!$G$9,Total!K:K,DB!$O$9,Total!B:B,$H$2)+COUNTIFS(Total!X:X,$K$3,Total!W:W,B10,Total!O:O,DB!$G$5,Total!N:N,DB!$O$5,Total!M:M,DB!$G$9,Total!AA:AA,DB!$O$9,Total!B:B,$H$2)+COUNTIFS(Total!X:X,$K$3,Total!W:W,B10,Total!O:O,DB!$G$5,Total!N:N,DB!$O$5,Total!M:M,DB!$G$9,Total!K:K,DB!$O$9,Total!AA:AA,$H$2)</f>
        <v>13</v>
      </c>
      <c r="L10" s="31">
        <f>COUNTIFS(Total!X:X,$L$3,Total!W:W,B10,Total!O:O,DB!$G$5,Total!N:N,DB!$O$5,Total!M:M,DB!$G$9,Total!K:K,DB!$O$9,Total!B:B,$H$2)+COUNTIFS(Total!X:X,$L$3,Total!W:W,B10,Total!AA:AA,DB!$G$5,Total!AA:AA,DB!$O$5,Total!AA:AA,DB!$G$9,Total!AA:AA,DB!$O$9,Total!AA:AA,$H$2)+COUNTIFS(Total!X:X,$L$3,Total!W:W,B10,Total!O:O,DB!$G$5,Total!AA:AA,DB!$O$5,Total!AA:AA,DB!$G$9,Total!AA:AA,DB!$O$9,Total!AA:AA,$H$2)+COUNTIFS(Total!X:X,$L$3,Total!W:W,B10,Total!AA:AA,DB!$G$5,Total!N:N,DB!$O$5,Total!AA:AA,DB!$G$9,Total!AA:AA,DB!$O$9,Total!AA:AA,$H$2)+COUNTIFS(Total!X:X,$L$3,Total!W:W,B10,Total!AA:AA,DB!$G$5,Total!AA:AA,DB!$O$5,Total!M:M,DB!$G$9,Total!AA:AA,DB!$O$9,Total!AA:AA,$H$2)+COUNTIFS(Total!X:X,$L$3,Total!W:W,B10,Total!AA:AA,DB!$G$5,Total!AA:AA,DB!$O$5,Total!AA:AA,DB!$G$9,Total!K:K,DB!$O$9,Total!AA:AA,$H$2)+COUNTIFS(Total!X:X,$L$3,Total!W:W,B10,Total!AA:AA,DB!$G$5,Total!AA:AA,DB!$O$5,Total!AA:AA,DB!$G$9,Total!AA:AA,DB!$O$9,Total!B:B,$H$2)+COUNTIFS(Total!X:X,$L$3,Total!W:W,B10,Total!O:O,DB!$G$5,Total!N:N,DB!$O$5,Total!M:M,DB!$G$9,Total!AA:AA,DB!$O$9,Total!AA:AA,$H$2)+COUNTIFS(Total!X:X,$L$3,Total!W:W,B10,Total!O:O,DB!$G$5,Total!N:N,DB!$O$5,Total!AA:AA,DB!$G$9,Total!K:K,DB!$O$9,Total!AA:AA,$H$2)+COUNTIFS(Total!X:X,$L$3,Total!W:W,B10,Total!O:O,DB!$G$5,Total!N:N,DB!$O$5,Total!AA:AA,DB!$G$9,Total!AA:AA,DB!$O$9,Total!B:B,$H$2)+COUNTIFS(Total!X:X,$L$3,Total!W:W,B10,Total!O:O,DB!$G$5,Total!AA:AA,DB!$O$5,Total!M:M,DB!$G$9,Total!K:K,DB!$O$9,Total!AA:AA,$H$2)+COUNTIFS(Total!X:X,$L$3,Total!W:W,B10,Total!O:O,DB!$G$5,Total!AA:AA,DB!$O$5,Total!M:M,DB!$G$9,Total!AA:AA,DB!$O$9,Total!B:B,$H$2)+COUNTIFS(Total!X:X,$L$3,Total!W:W,B10,Total!O:O,DB!$G$5,Total!AA:AA,DB!$O$5,Total!AA:AA,DB!$G$9,Total!K:K,DB!$O$9,Total!B:B,$H$2)+COUNTIFS(Total!X:X,$L$3,Total!W:W,B10,Total!AA:AA,DB!$G$5,Total!N:N,DB!$O$5,Total!M:M,DB!$G$9,Total!K:K,DB!$O$9,Total!AA:AA,$H$2)+COUNTIFS(Total!X:X,$L$3,Total!W:W,B10,Total!AA:AA,DB!$G$5,Total!N:N,DB!$O$5,Total!M:M,DB!$G$9,Total!AA:AA,DB!$O$9,Total!B:B,$H$2)+COUNTIFS(Total!X:X,$L$3,Total!W:W,B10,Total!AA:AA,DB!$G$5,Total!N:N,DB!$O$5,Total!AA:AA,DB!$G$9,Total!K:K,DB!$O$9,Total!B:B,$H$2)+COUNTIFS(Total!X:X,$L$3,Total!W:W,B10,Total!AA:AA,DB!$G$5,Total!AA:AA,DB!$O$5,Total!M:M,DB!$G$9,Total!K:K,DB!$O$9,Total!B:B,$H$2)+COUNTIFS(Total!X:X,$L$3,Total!W:W,B10,Total!O:O,DB!$G$5,Total!N:N,DB!$O$5,Total!AA:AA,DB!$G$9,Total!AA:AA,DB!$O$9,Total!AA:AA,$H$2)+COUNTIFS(Total!X:X,$L$3,Total!W:W,B10,Total!O:O,DB!$G$5,Total!AA:AA,DB!$O$5,Total!M:M,DB!$G$9,Total!AA:AA,DB!$O$9,Total!AA:AA,$H$2)+COUNTIFS(Total!X:X,$L$3,Total!W:W,B10,Total!O:O,DB!$G$5,Total!AA:AA,DB!$O$5,Total!AA:AA,DB!$G$9,Total!K:K,DB!$O$9,Total!AA:AA,$H$2)+COUNTIFS(Total!X:X,$L$3,Total!W:W,B10,Total!O:O,DB!$G$5,Total!AA:AA,DB!$O$5,Total!AA:AA,DB!$G$9,Total!AA:AA,DB!$O$9,Total!B:B,$H$2)+COUNTIFS(Total!X:X,$L$3,Total!W:W,B10,Total!AA:AA,DB!$G$5,Total!N:N,DB!$O$5,Total!M:M,DB!$G$9,Total!AA:AA,DB!$O$9,Total!AA:AA,$H$2)+COUNTIFS(Total!X:X,$L$3,Total!W:W,B10,Total!AA:AA,DB!$G$5,Total!N:N,DB!$O$5,Total!AA:AA,DB!$G$9,Total!K:K,DB!$O$9,Total!AA:AA,$H$2)+COUNTIFS(Total!X:X,$L$3,Total!W:W,B10,Total!AA:AA,DB!$G$5,Total!N:N,DB!$O$5,Total!AA:AA,DB!$G$9,Total!AA:AA,DB!$O$9,Total!B:B,$H$2)+COUNTIFS(Total!X:X,$L$3,Total!W:W,B10,Total!AA:AA,DB!$G$5,Total!AA:AA,DB!$O$5,Total!M:M,DB!$G$9,Total!K:K,DB!$O$9,Total!AA:AA,$H$2)+COUNTIFS(Total!X:X,$L$3,Total!W:W,B10,Total!AA:AA,DB!$G$5,Total!AA:AA,DB!$O$5,Total!M:M,DB!$G$9,Total!AA:AA,DB!$O$9,Total!B:B,$H$2)+COUNTIFS(Total!X:X,$L$3,Total!W:W,B10,Total!AA:AA,DB!$G$5,Total!AA:AA,DB!$O$5,Total!AA:AA,DB!$G$9,Total!K:K,DB!$O$9,Total!B:B,$H$2)+COUNTIFS(Total!X:X,$L$3,Total!W:W,B10,Total!AA:AA,DB!$G$5,Total!N:N,DB!$O$5,Total!M:M,DB!$G$9,Total!K:K,DB!$O$9,Total!B:B,$H$2)+COUNTIFS(Total!X:X,$L$3,Total!W:W,B10,Total!O:O,DB!$G$5,Total!AA:AA,DB!$O$5,Total!M:M,DB!$G$9,Total!K:K,DB!$O$9,Total!B:B,$H$2)+COUNTIFS(Total!X:X,$L$3,Total!W:W,B10,Total!O:O,DB!$G$5,Total!N:N,DB!$O$5,Total!AA:AA,DB!$G$9,Total!K:K,DB!$O$9,Total!B:B,$H$2)+COUNTIFS(Total!X:X,$L$3,Total!W:W,B10,Total!O:O,DB!$G$5,Total!N:N,DB!$O$5,Total!M:M,DB!$G$9,Total!AA:AA,DB!$O$9,Total!B:B,$H$2)+COUNTIFS(Total!X:X,$L$3,Total!W:W,B10,Total!O:O,DB!$G$5,Total!N:N,DB!$O$5,Total!M:M,DB!$G$9,Total!K:K,DB!$O$9,Total!AA:AA,$H$2)</f>
        <v>1</v>
      </c>
      <c r="M10" s="31">
        <f>COUNTIFS(Total!X:X,$M$3,Total!W:W,B10,Total!O:O,DB!$G$5,Total!N:N,DB!$O$5,Total!M:M,DB!$G$9,Total!K:K,DB!$O$9,Total!B:B,$H$2)+COUNTIFS(Total!X:X,$M$3,Total!W:W,B10,Total!AA:AA,DB!$G$5,Total!AA:AA,DB!$O$5,Total!AA:AA,DB!$G$9,Total!AA:AA,DB!$O$9,Total!AA:AA,$H$2)+COUNTIFS(Total!X:X,$M$3,Total!W:W,B10,Total!O:O,DB!$G$5,Total!AA:AA,DB!$O$5,Total!AA:AA,DB!$G$9,Total!AA:AA,DB!$O$9,Total!AA:AA,$H$2)+COUNTIFS(Total!X:X,$M$3,Total!W:W,B10,Total!AA:AA,DB!$G$5,Total!N:N,DB!$O$5,Total!AA:AA,DB!$G$9,Total!AA:AA,DB!$O$9,Total!AA:AA,$H$2)+COUNTIFS(Total!X:X,$M$3,Total!W:W,B10,Total!AA:AA,DB!$G$5,Total!AA:AA,DB!$O$5,Total!M:M,DB!$G$9,Total!AA:AA,DB!$O$9,Total!AA:AA,$H$2)+COUNTIFS(Total!X:X,$M$3,Total!W:W,B10,Total!AA:AA,DB!$G$5,Total!AA:AA,DB!$O$5,Total!AA:AA,DB!$G$9,Total!K:K,DB!$O$9,Total!AA:AA,$H$2)+COUNTIFS(Total!X:X,$M$3,Total!W:W,B10,Total!AA:AA,DB!$G$5,Total!AA:AA,DB!$O$5,Total!AA:AA,DB!$G$9,Total!AA:AA,DB!$O$9,Total!B:B,$H$2)+COUNTIFS(Total!X:X,$M$3,Total!W:W,B10,Total!O:O,DB!$G$5,Total!N:N,DB!$O$5,Total!M:M,DB!$G$9,Total!AA:AA,DB!$O$9,Total!AA:AA,$H$2)+COUNTIFS(Total!X:X,$M$3,Total!W:W,B10,Total!O:O,DB!$G$5,Total!N:N,DB!$O$5,Total!AA:AA,DB!$G$9,Total!K:K,DB!$O$9,Total!AA:AA,$H$2)+COUNTIFS(Total!X:X,$M$3,Total!W:W,B10,Total!O:O,DB!$G$5,Total!N:N,DB!$O$5,Total!AA:AA,DB!$G$9,Total!AA:AA,DB!$O$9,Total!B:B,$H$2)+COUNTIFS(Total!X:X,$M$3,Total!W:W,B10,Total!O:O,DB!$G$5,Total!AA:AA,DB!$O$5,Total!M:M,DB!$G$9,Total!K:K,DB!$O$9,Total!AA:AA,$H$2)+COUNTIFS(Total!X:X,$M$3,Total!W:W,B10,Total!O:O,DB!$G$5,Total!AA:AA,DB!$O$5,Total!M:M,DB!$G$9,Total!AA:AA,DB!$O$9,Total!B:B,$H$2)+COUNTIFS(Total!X:X,$M$3,Total!W:W,B10,Total!O:O,DB!$G$5,Total!AA:AA,DB!$O$5,Total!AA:AA,DB!$G$9,Total!K:K,DB!$O$9,Total!B:B,$H$2)+COUNTIFS(Total!X:X,$M$3,Total!W:W,B10,Total!AA:AA,DB!$G$5,Total!N:N,DB!$O$5,Total!M:M,DB!$G$9,Total!K:K,DB!$O$9,Total!AA:AA,$H$2)+COUNTIFS(Total!X:X,$M$3,Total!W:W,B10,Total!AA:AA,DB!$G$5,Total!N:N,DB!$O$5,Total!M:M,DB!$G$9,Total!AA:AA,DB!$O$9,Total!B:B,$H$2)+COUNTIFS(Total!X:X,$M$3,Total!W:W,B10,Total!AA:AA,DB!$G$5,Total!N:N,DB!$O$5,Total!AA:AA,DB!$G$9,Total!K:K,DB!$O$9,Total!B:B,$H$2)+COUNTIFS(Total!X:X,$M$3,Total!W:W,B10,Total!AA:AA,DB!$G$5,Total!AA:AA,DB!$O$5,Total!M:M,DB!$G$9,Total!K:K,DB!$O$9,Total!B:B,$H$2)+COUNTIFS(Total!X:X,$M$3,Total!W:W,B10,Total!O:O,DB!$G$5,Total!N:N,DB!$O$5,Total!AA:AA,DB!$G$9,Total!AA:AA,DB!$O$9,Total!AA:AA,$H$2)+COUNTIFS(Total!X:X,$M$3,Total!W:W,B10,Total!O:O,DB!$G$5,Total!AA:AA,DB!$O$5,Total!M:M,DB!$G$9,Total!AA:AA,DB!$O$9,Total!AA:AA,$H$2)+COUNTIFS(Total!X:X,$M$3,Total!W:W,B10,Total!O:O,DB!$G$5,Total!AA:AA,DB!$O$5,Total!AA:AA,DB!$G$9,Total!K:K,DB!$O$9,Total!AA:AA,$H$2)+COUNTIFS(Total!X:X,$M$3,Total!W:W,B10,Total!O:O,DB!$G$5,Total!AA:AA,DB!$O$5,Total!AA:AA,DB!$G$9,Total!AA:AA,DB!$O$9,Total!B:B,$H$2)+COUNTIFS(Total!X:X,$M$3,Total!W:W,B10,Total!AA:AA,DB!$G$5,Total!N:N,DB!$O$5,Total!M:M,DB!$G$9,Total!AA:AA,DB!$O$9,Total!AA:AA,$H$2)+COUNTIFS(Total!X:X,$M$3,Total!W:W,B10,Total!AA:AA,DB!$G$5,Total!N:N,DB!$O$5,Total!AA:AA,DB!$G$9,Total!K:K,DB!$O$9,Total!AA:AA,$H$2)+COUNTIFS(Total!X:X,$M$3,Total!W:W,B10,Total!AA:AA,DB!$G$5,Total!N:N,DB!$O$5,Total!AA:AA,DB!$G$9,Total!AA:AA,DB!$O$9,Total!B:B,$H$2)+COUNTIFS(Total!X:X,$M$3,Total!W:W,B10,Total!AA:AA,DB!$G$5,Total!AA:AA,DB!$O$5,Total!M:M,DB!$G$9,Total!K:K,DB!$O$9,Total!AA:AA,$H$2)+COUNTIFS(Total!X:X,$M$3,Total!W:W,B10,Total!AA:AA,DB!$G$5,Total!AA:AA,DB!$O$5,Total!M:M,DB!$G$9,Total!AA:AA,DB!$O$9,Total!B:B,$H$2)+COUNTIFS(Total!X:X,$M$3,Total!W:W,B10,Total!AA:AA,DB!$G$5,Total!AA:AA,DB!$O$5,Total!AA:AA,DB!$G$9,Total!K:K,DB!$O$9,Total!B:B,$H$2)+COUNTIFS(Total!X:X,$M$3,Total!W:W,B10,Total!AA:AA,DB!$G$5,Total!N:N,DB!$O$5,Total!M:M,DB!$G$9,Total!K:K,DB!$O$9,Total!B:B,$H$2)+COUNTIFS(Total!X:X,$M$3,Total!W:W,B10,Total!O:O,DB!$G$5,Total!AA:AA,DB!$O$5,Total!M:M,DB!$G$9,Total!K:K,DB!$O$9,Total!B:B,$H$2)+COUNTIFS(Total!X:X,$M$3,Total!W:W,B10,Total!O:O,DB!$G$5,Total!N:N,DB!$O$5,Total!AA:AA,DB!$G$9,Total!K:K,DB!$O$9,Total!B:B,$H$2)+COUNTIFS(Total!X:X,$M$3,Total!W:W,B10,Total!O:O,DB!$G$5,Total!N:N,DB!$O$5,Total!M:M,DB!$G$9,Total!AA:AA,DB!$O$9,Total!B:B,$H$2)+COUNTIFS(Total!X:X,$M$3,Total!W:W,B10,Total!O:O,DB!$G$5,Total!N:N,DB!$O$5,Total!M:M,DB!$G$9,Total!K:K,DB!$O$9,Total!AA:AA,$H$2)</f>
        <v>1</v>
      </c>
      <c r="N10" s="31">
        <f>COUNTIFS(Total!X:X,$N$3,Total!W:W,B10,Total!O:O,DB!$G$5,Total!N:N,DB!$O$5,Total!M:M,DB!$G$9,Total!K:K,DB!$O$9,Total!B:B,$H$2)+COUNTIFS(Total!X:X,$N$3,Total!W:W,B10,Total!AA:AA,DB!$G$5,Total!AA:AA,DB!$O$5,Total!AA:AA,DB!$G$9,Total!AA:AA,DB!$O$9,Total!AA:AA,$H$2)+COUNTIFS(Total!X:X,$N$3,Total!W:W,B10,Total!O:O,DB!$G$5,Total!AA:AA,DB!$O$5,Total!AA:AA,DB!$G$9,Total!AA:AA,DB!$O$9,Total!AA:AA,$H$2)+COUNTIFS(Total!X:X,$N$3,Total!W:W,B10,Total!AA:AA,DB!$G$5,Total!N:N,DB!$O$5,Total!AA:AA,DB!$G$9,Total!AA:AA,DB!$O$9,Total!AA:AA,$H$2)+COUNTIFS(Total!X:X,$N$3,Total!W:W,B10,Total!AA:AA,DB!$G$5,Total!AA:AA,DB!$O$5,Total!M:M,DB!$G$9,Total!AA:AA,DB!$O$9,Total!AA:AA,$H$2)+COUNTIFS(Total!X:X,$N$3,Total!W:W,B10,Total!AA:AA,DB!$G$5,Total!AA:AA,DB!$O$5,Total!AA:AA,DB!$G$9,Total!K:K,DB!$O$9,Total!AA:AA,$H$2)+COUNTIFS(Total!X:X,$N$3,Total!W:W,B10,Total!AA:AA,DB!$G$5,Total!AA:AA,DB!$O$5,Total!AA:AA,DB!$G$9,Total!AA:AA,DB!$O$9,Total!B:B,$H$2)+COUNTIFS(Total!X:X,$N$3,Total!W:W,B10,Total!O:O,DB!$G$5,Total!N:N,DB!$O$5,Total!M:M,DB!$G$9,Total!AA:AA,DB!$O$9,Total!AA:AA,$H$2)+COUNTIFS(Total!X:X,$N$3,Total!W:W,B10,Total!O:O,DB!$G$5,Total!N:N,DB!$O$5,Total!AA:AA,DB!$G$9,Total!K:K,DB!$O$9,Total!AA:AA,$H$2)+COUNTIFS(Total!X:X,$N$3,Total!W:W,B10,Total!O:O,DB!$G$5,Total!N:N,DB!$O$5,Total!AA:AA,DB!$G$9,Total!AA:AA,DB!$O$9,Total!B:B,$H$2)+COUNTIFS(Total!X:X,$N$3,Total!W:W,B10,Total!O:O,DB!$G$5,Total!AA:AA,DB!$O$5,Total!M:M,DB!$G$9,Total!K:K,DB!$O$9,Total!AA:AA,$H$2)+COUNTIFS(Total!X:X,$N$3,Total!W:W,B10,Total!O:O,DB!$G$5,Total!AA:AA,DB!$O$5,Total!M:M,DB!$G$9,Total!AA:AA,DB!$O$9,Total!B:B,$H$2)+COUNTIFS(Total!X:X,$N$3,Total!W:W,B10,Total!O:O,DB!$G$5,Total!AA:AA,DB!$O$5,Total!AA:AA,DB!$G$9,Total!K:K,DB!$O$9,Total!B:B,$H$2)+COUNTIFS(Total!X:X,$N$3,Total!W:W,B10,Total!AA:AA,DB!$G$5,Total!N:N,DB!$O$5,Total!M:M,DB!$G$9,Total!K:K,DB!$O$9,Total!AA:AA,$H$2)+COUNTIFS(Total!X:X,$N$3,Total!W:W,B10,Total!AA:AA,DB!$G$5,Total!N:N,DB!$O$5,Total!M:M,DB!$G$9,Total!AA:AA,DB!$O$9,Total!B:B,$H$2)+COUNTIFS(Total!X:X,$N$3,Total!W:W,B10,Total!AA:AA,DB!$G$5,Total!N:N,DB!$O$5,Total!AA:AA,DB!$G$9,Total!K:K,DB!$O$9,Total!B:B,$H$2)+COUNTIFS(Total!X:X,$N$3,Total!W:W,B10,Total!AA:AA,DB!$G$5,Total!AA:AA,DB!$O$5,Total!M:M,DB!$G$9,Total!K:K,DB!$O$9,Total!B:B,$H$2)+COUNTIFS(Total!X:X,$N$3,Total!W:W,B10,Total!O:O,DB!$G$5,Total!N:N,DB!$O$5,Total!AA:AA,DB!$G$9,Total!AA:AA,DB!$O$9,Total!AA:AA,$H$2)+COUNTIFS(Total!X:X,$N$3,Total!W:W,B10,Total!O:O,DB!$G$5,Total!AA:AA,DB!$O$5,Total!M:M,DB!$G$9,Total!AA:AA,DB!$O$9,Total!AA:AA,$H$2)+COUNTIFS(Total!X:X,$N$3,Total!W:W,B10,Total!O:O,DB!$G$5,Total!AA:AA,DB!$O$5,Total!AA:AA,DB!$G$9,Total!K:K,DB!$O$9,Total!AA:AA,$H$2)+COUNTIFS(Total!X:X,$N$3,Total!W:W,B10,Total!O:O,DB!$G$5,Total!AA:AA,DB!$O$5,Total!AA:AA,DB!$G$9,Total!AA:AA,DB!$O$9,Total!B:B,$H$2)+COUNTIFS(Total!X:X,$N$3,Total!W:W,B10,Total!AA:AA,DB!$G$5,Total!N:N,DB!$O$5,Total!M:M,DB!$G$9,Total!AA:AA,DB!$O$9,Total!AA:AA,$H$2)+COUNTIFS(Total!X:X,$N$3,Total!W:W,B10,Total!AA:AA,DB!$G$5,Total!N:N,DB!$O$5,Total!AA:AA,DB!$G$9,Total!K:K,DB!$O$9,Total!AA:AA,$H$2)+COUNTIFS(Total!X:X,$N$3,Total!W:W,B10,Total!AA:AA,DB!$G$5,Total!N:N,DB!$O$5,Total!AA:AA,DB!$G$9,Total!AA:AA,DB!$O$9,Total!B:B,$H$2)+COUNTIFS(Total!X:X,$N$3,Total!W:W,B10,Total!AA:AA,DB!$G$5,Total!AA:AA,DB!$O$5,Total!M:M,DB!$G$9,Total!K:K,DB!$O$9,Total!AA:AA,$H$2)+COUNTIFS(Total!X:X,$N$3,Total!W:W,B10,Total!AA:AA,DB!$G$5,Total!AA:AA,DB!$O$5,Total!M:M,DB!$G$9,Total!AA:AA,DB!$O$9,Total!B:B,$H$2)+COUNTIFS(Total!X:X,$N$3,Total!W:W,B10,Total!AA:AA,DB!$G$5,Total!AA:AA,DB!$O$5,Total!AA:AA,DB!$G$9,Total!K:K,DB!$O$9,Total!B:B,$H$2)+COUNTIFS(Total!X:X,$N$3,Total!W:W,B10,Total!AA:AA,DB!$G$5,Total!N:N,DB!$O$5,Total!M:M,DB!$G$9,Total!K:K,DB!$O$9,Total!B:B,$H$2)+COUNTIFS(Total!X:X,$N$3,Total!W:W,B10,Total!O:O,DB!$G$5,Total!AA:AA,DB!$O$5,Total!M:M,DB!$G$9,Total!K:K,DB!$O$9,Total!B:B,$H$2)+COUNTIFS(Total!X:X,$N$3,Total!W:W,B10,Total!O:O,DB!$G$5,Total!N:N,DB!$O$5,Total!AA:AA,DB!$G$9,Total!K:K,DB!$O$9,Total!B:B,$H$2)+COUNTIFS(Total!X:X,$N$3,Total!W:W,B10,Total!O:O,DB!$G$5,Total!N:N,DB!$O$5,Total!M:M,DB!$G$9,Total!AA:AA,DB!$O$9,Total!B:B,$H$2)+COUNTIFS(Total!X:X,$N$3,Total!W:W,B10,Total!O:O,DB!$G$5,Total!N:N,DB!$O$5,Total!M:M,DB!$G$9,Total!K:K,DB!$O$9,Total!AA:AA,$H$2)</f>
        <v>2</v>
      </c>
      <c r="O10" s="31">
        <f>COUNTIFS(Total!X:X,$O$3,Total!W:W,B10,Total!O:O,DB!$G$5,Total!N:N,DB!$O$5,Total!M:M,DB!$G$9,Total!K:K,DB!$O$9,Total!B:B,$H$2)+COUNTIFS(Total!X:X,$O$3,Total!W:W,B10,Total!AA:AA,DB!$G$5,Total!AA:AA,DB!$O$5,Total!AA:AA,DB!$G$9,Total!AA:AA,DB!$O$9,Total!AA:AA,$H$2)+COUNTIFS(Total!X:X,$O$3,Total!W:W,B10,Total!O:O,DB!$G$5,Total!AA:AA,DB!$O$5,Total!AA:AA,DB!$G$9,Total!AA:AA,DB!$O$9,Total!AA:AA,$H$2)+COUNTIFS(Total!X:X,$O$3,Total!W:W,B10,Total!AA:AA,DB!$G$5,Total!N:N,DB!$O$5,Total!AA:AA,DB!$G$9,Total!AA:AA,DB!$O$9,Total!AA:AA,$H$2)+COUNTIFS(Total!X:X,$O$3,Total!W:W,B10,Total!AA:AA,DB!$G$5,Total!AA:AA,DB!$O$5,Total!M:M,DB!$G$9,Total!AA:AA,DB!$O$9,Total!AA:AA,$H$2)+COUNTIFS(Total!X:X,$O$3,Total!W:W,B10,Total!AA:AA,DB!$G$5,Total!AA:AA,DB!$O$5,Total!AA:AA,DB!$G$9,Total!K:K,DB!$O$9,Total!AA:AA,$H$2)+COUNTIFS(Total!X:X,$O$3,Total!W:W,B10,Total!AA:AA,DB!$G$5,Total!AA:AA,DB!$O$5,Total!AA:AA,DB!$G$9,Total!AA:AA,DB!$O$9,Total!B:B,$H$2)+COUNTIFS(Total!X:X,$O$3,Total!W:W,B10,Total!O:O,DB!$G$5,Total!N:N,DB!$O$5,Total!M:M,DB!$G$9,Total!AA:AA,DB!$O$9,Total!AA:AA,$H$2)+COUNTIFS(Total!X:X,$O$3,Total!W:W,B10,Total!O:O,DB!$G$5,Total!N:N,DB!$O$5,Total!AA:AA,DB!$G$9,Total!K:K,DB!$O$9,Total!AA:AA,$H$2)+COUNTIFS(Total!X:X,$O$3,Total!W:W,B10,Total!O:O,DB!$G$5,Total!N:N,DB!$O$5,Total!AA:AA,DB!$G$9,Total!AA:AA,DB!$O$9,Total!B:B,$H$2)+COUNTIFS(Total!X:X,$O$3,Total!W:W,B10,Total!O:O,DB!$G$5,Total!AA:AA,DB!$O$5,Total!M:M,DB!$G$9,Total!K:K,DB!$O$9,Total!AA:AA,$H$2)+COUNTIFS(Total!X:X,$O$3,Total!W:W,B10,Total!O:O,DB!$G$5,Total!AA:AA,DB!$O$5,Total!M:M,DB!$G$9,Total!AA:AA,DB!$O$9,Total!B:B,$H$2)+COUNTIFS(Total!X:X,$O$3,Total!W:W,B10,Total!O:O,DB!$G$5,Total!AA:AA,DB!$O$5,Total!AA:AA,DB!$G$9,Total!K:K,DB!$O$9,Total!B:B,$H$2)+COUNTIFS(Total!X:X,$O$3,Total!W:W,B10,Total!AA:AA,DB!$G$5,Total!N:N,DB!$O$5,Total!M:M,DB!$G$9,Total!K:K,DB!$O$9,Total!AA:AA,$H$2)+COUNTIFS(Total!X:X,$O$3,Total!W:W,B10,Total!AA:AA,DB!$G$5,Total!N:N,DB!$O$5,Total!M:M,DB!$G$9,Total!AA:AA,DB!$O$9,Total!B:B,$H$2)+COUNTIFS(Total!X:X,$O$3,Total!W:W,B10,Total!AA:AA,DB!$G$5,Total!N:N,DB!$O$5,Total!AA:AA,DB!$G$9,Total!K:K,DB!$O$9,Total!B:B,$H$2)+COUNTIFS(Total!X:X,$O$3,Total!W:W,B10,Total!AA:AA,DB!$G$5,Total!AA:AA,DB!$O$5,Total!M:M,DB!$G$9,Total!K:K,DB!$O$9,Total!B:B,$H$2)+COUNTIFS(Total!X:X,$O$3,Total!W:W,B10,Total!O:O,DB!$G$5,Total!N:N,DB!$O$5,Total!AA:AA,DB!$G$9,Total!AA:AA,DB!$O$9,Total!AA:AA,$H$2)+COUNTIFS(Total!X:X,$O$3,Total!W:W,B10,Total!O:O,DB!$G$5,Total!AA:AA,DB!$O$5,Total!M:M,DB!$G$9,Total!AA:AA,DB!$O$9,Total!AA:AA,$H$2)+COUNTIFS(Total!X:X,$O$3,Total!W:W,B10,Total!O:O,DB!$G$5,Total!AA:AA,DB!$O$5,Total!AA:AA,DB!$G$9,Total!K:K,DB!$O$9,Total!AA:AA,$H$2)+COUNTIFS(Total!X:X,$O$3,Total!W:W,B10,Total!O:O,DB!$G$5,Total!AA:AA,DB!$O$5,Total!AA:AA,DB!$G$9,Total!AA:AA,DB!$O$9,Total!B:B,$H$2)+COUNTIFS(Total!X:X,$O$3,Total!W:W,B10,Total!AA:AA,DB!$G$5,Total!N:N,DB!$O$5,Total!M:M,DB!$G$9,Total!AA:AA,DB!$O$9,Total!AA:AA,$H$2)+COUNTIFS(Total!X:X,$O$3,Total!W:W,B10,Total!AA:AA,DB!$G$5,Total!N:N,DB!$O$5,Total!AA:AA,DB!$G$9,Total!K:K,DB!$O$9,Total!AA:AA,$H$2)+COUNTIFS(Total!X:X,$O$3,Total!W:W,B10,Total!AA:AA,DB!$G$5,Total!N:N,DB!$O$5,Total!AA:AA,DB!$G$9,Total!AA:AA,DB!$O$9,Total!B:B,$H$2)+COUNTIFS(Total!X:X,$O$3,Total!W:W,B10,Total!AA:AA,DB!$G$5,Total!AA:AA,DB!$O$5,Total!M:M,DB!$G$9,Total!K:K,DB!$O$9,Total!AA:AA,$H$2)+COUNTIFS(Total!X:X,$O$3,Total!W:W,B10,Total!AA:AA,DB!$G$5,Total!AA:AA,DB!$O$5,Total!M:M,DB!$G$9,Total!AA:AA,DB!$O$9,Total!B:B,$H$2)+COUNTIFS(Total!X:X,$O$3,Total!W:W,B10,Total!AA:AA,DB!$G$5,Total!AA:AA,DB!$O$5,Total!AA:AA,DB!$G$9,Total!K:K,DB!$O$9,Total!B:B,$H$2)+COUNTIFS(Total!X:X,$O$3,Total!W:W,B10,Total!AA:AA,DB!$G$5,Total!N:N,DB!$O$5,Total!M:M,DB!$G$9,Total!K:K,DB!$O$9,Total!B:B,$H$2)+COUNTIFS(Total!X:X,$O$3,Total!W:W,B10,Total!O:O,DB!$G$5,Total!AA:AA,DB!$O$5,Total!M:M,DB!$G$9,Total!K:K,DB!$O$9,Total!B:B,$H$2)+COUNTIFS(Total!X:X,$O$3,Total!W:W,B10,Total!O:O,DB!$G$5,Total!N:N,DB!$O$5,Total!AA:AA,DB!$G$9,Total!K:K,DB!$O$9,Total!B:B,$H$2)+COUNTIFS(Total!X:X,$O$3,Total!W:W,B10,Total!O:O,DB!$G$5,Total!N:N,DB!$O$5,Total!M:M,DB!$G$9,Total!AA:AA,DB!$O$9,Total!B:B,$H$2)+COUNTIFS(Total!X:X,$O$3,Total!W:W,B10,Total!O:O,DB!$G$5,Total!N:N,DB!$O$5,Total!M:M,DB!$G$9,Total!K:K,DB!$O$9,Total!AA:AA,$H$2)</f>
        <v>0</v>
      </c>
      <c r="P10" s="31">
        <f>COUNTIFS(Total!X:X,$P$3,Total!W:W,B10,Total!O:O,DB!$G$5,Total!N:N,DB!$O$5,Total!M:M,DB!$G$9,Total!K:K,DB!$O$9,Total!B:B,$H$2)+COUNTIFS(Total!X:X,$P$3,Total!W:W,B10,Total!AA:AA,DB!$G$5,Total!AA:AA,DB!$O$5,Total!AA:AA,DB!$G$9,Total!AA:AA,DB!$O$9,Total!AA:AA,$H$2)+COUNTIFS(Total!X:X,$P$3,Total!W:W,B10,Total!O:O,DB!$G$5,Total!AA:AA,DB!$O$5,Total!AA:AA,DB!$G$9,Total!AA:AA,DB!$O$9,Total!AA:AA,$H$2)+COUNTIFS(Total!X:X,$P$3,Total!W:W,B10,Total!AA:AA,DB!$G$5,Total!N:N,DB!$O$5,Total!AA:AA,DB!$G$9,Total!AA:AA,DB!$O$9,Total!AA:AA,$H$2)+COUNTIFS(Total!X:X,$P$3,Total!W:W,B10,Total!AA:AA,DB!$G$5,Total!AA:AA,DB!$O$5,Total!M:M,DB!$G$9,Total!AA:AA,DB!$O$9,Total!AA:AA,$H$2)+COUNTIFS(Total!X:X,$P$3,Total!W:W,B10,Total!AA:AA,DB!$G$5,Total!AA:AA,DB!$O$5,Total!AA:AA,DB!$G$9,Total!K:K,DB!$O$9,Total!AA:AA,$H$2)+COUNTIFS(Total!X:X,$P$3,Total!W:W,B10,Total!AA:AA,DB!$G$5,Total!AA:AA,DB!$O$5,Total!AA:AA,DB!$G$9,Total!AA:AA,DB!$O$9,Total!B:B,$H$2)+COUNTIFS(Total!X:X,$P$3,Total!W:W,B10,Total!O:O,DB!$G$5,Total!N:N,DB!$O$5,Total!M:M,DB!$G$9,Total!AA:AA,DB!$O$9,Total!AA:AA,$H$2)+COUNTIFS(Total!X:X,$P$3,Total!W:W,B10,Total!O:O,DB!$G$5,Total!N:N,DB!$O$5,Total!AA:AA,DB!$G$9,Total!K:K,DB!$O$9,Total!AA:AA,$H$2)+COUNTIFS(Total!X:X,$P$3,Total!W:W,B10,Total!O:O,DB!$G$5,Total!N:N,DB!$O$5,Total!AA:AA,DB!$G$9,Total!AA:AA,DB!$O$9,Total!B:B,$H$2)+COUNTIFS(Total!X:X,$P$3,Total!W:W,B10,Total!O:O,DB!$G$5,Total!AA:AA,DB!$O$5,Total!M:M,DB!$G$9,Total!K:K,DB!$O$9,Total!AA:AA,$H$2)+COUNTIFS(Total!X:X,$P$3,Total!W:W,B10,Total!O:O,DB!$G$5,Total!AA:AA,DB!$O$5,Total!M:M,DB!$G$9,Total!AA:AA,DB!$O$9,Total!B:B,$H$2)+COUNTIFS(Total!X:X,$P$3,Total!W:W,B10,Total!O:O,DB!$G$5,Total!AA:AA,DB!$O$5,Total!AA:AA,DB!$G$9,Total!K:K,DB!$O$9,Total!B:B,$H$2)+COUNTIFS(Total!X:X,$P$3,Total!W:W,B10,Total!AA:AA,DB!$G$5,Total!N:N,DB!$O$5,Total!M:M,DB!$G$9,Total!K:K,DB!$O$9,Total!AA:AA,$H$2)+COUNTIFS(Total!X:X,$P$3,Total!W:W,B10,Total!AA:AA,DB!$G$5,Total!N:N,DB!$O$5,Total!M:M,DB!$G$9,Total!AA:AA,DB!$O$9,Total!B:B,$H$2)+COUNTIFS(Total!X:X,$P$3,Total!W:W,B10,Total!AA:AA,DB!$G$5,Total!N:N,DB!$O$5,Total!AA:AA,DB!$G$9,Total!K:K,DB!$O$9,Total!B:B,$H$2)+COUNTIFS(Total!X:X,$P$3,Total!W:W,B10,Total!AA:AA,DB!$G$5,Total!AA:AA,DB!$O$5,Total!M:M,DB!$G$9,Total!K:K,DB!$O$9,Total!B:B,$H$2)+COUNTIFS(Total!X:X,$P$3,Total!W:W,B10,Total!O:O,DB!$G$5,Total!N:N,DB!$O$5,Total!AA:AA,DB!$G$9,Total!AA:AA,DB!$O$9,Total!AA:AA,$H$2)+COUNTIFS(Total!X:X,$P$3,Total!W:W,B10,Total!O:O,DB!$G$5,Total!AA:AA,DB!$O$5,Total!M:M,DB!$G$9,Total!AA:AA,DB!$O$9,Total!AA:AA,$H$2)+COUNTIFS(Total!X:X,$P$3,Total!W:W,B10,Total!O:O,DB!$G$5,Total!AA:AA,DB!$O$5,Total!AA:AA,DB!$G$9,Total!K:K,DB!$O$9,Total!AA:AA,$H$2)+COUNTIFS(Total!X:X,$P$3,Total!W:W,B10,Total!O:O,DB!$G$5,Total!AA:AA,DB!$O$5,Total!AA:AA,DB!$G$9,Total!AA:AA,DB!$O$9,Total!B:B,$H$2)+COUNTIFS(Total!X:X,$P$3,Total!W:W,B10,Total!AA:AA,DB!$G$5,Total!N:N,DB!$O$5,Total!M:M,DB!$G$9,Total!AA:AA,DB!$O$9,Total!AA:AA,$H$2)+COUNTIFS(Total!X:X,$P$3,Total!W:W,B10,Total!AA:AA,DB!$G$5,Total!N:N,DB!$O$5,Total!AA:AA,DB!$G$9,Total!K:K,DB!$O$9,Total!AA:AA,$H$2)+COUNTIFS(Total!X:X,$P$3,Total!W:W,B10,Total!AA:AA,DB!$G$5,Total!N:N,DB!$O$5,Total!AA:AA,DB!$G$9,Total!AA:AA,DB!$O$9,Total!B:B,$H$2)+COUNTIFS(Total!X:X,$P$3,Total!W:W,B10,Total!AA:AA,DB!$G$5,Total!AA:AA,DB!$O$5,Total!M:M,DB!$G$9,Total!K:K,DB!$O$9,Total!AA:AA,$H$2)+COUNTIFS(Total!X:X,$P$3,Total!W:W,B10,Total!AA:AA,DB!$G$5,Total!AA:AA,DB!$O$5,Total!M:M,DB!$G$9,Total!AA:AA,DB!$O$9,Total!B:B,$H$2)+COUNTIFS(Total!X:X,$P$3,Total!W:W,B10,Total!AA:AA,DB!$G$5,Total!AA:AA,DB!$O$5,Total!AA:AA,DB!$G$9,Total!K:K,DB!$O$9,Total!B:B,$H$2)+COUNTIFS(Total!X:X,$P$3,Total!W:W,B10,Total!AA:AA,DB!$G$5,Total!N:N,DB!$O$5,Total!M:M,DB!$G$9,Total!K:K,DB!$O$9,Total!B:B,$H$2)+COUNTIFS(Total!X:X,$P$3,Total!W:W,B10,Total!O:O,DB!$G$5,Total!AA:AA,DB!$O$5,Total!M:M,DB!$G$9,Total!K:K,DB!$O$9,Total!B:B,$H$2)+COUNTIFS(Total!X:X,$P$3,Total!W:W,B10,Total!O:O,DB!$G$5,Total!N:N,DB!$O$5,Total!AA:AA,DB!$G$9,Total!K:K,DB!$O$9,Total!B:B,$H$2)+COUNTIFS(Total!X:X,$P$3,Total!W:W,B10,Total!O:O,DB!$G$5,Total!N:N,DB!$O$5,Total!M:M,DB!$G$9,Total!AA:AA,DB!$O$9,Total!B:B,$H$2)+COUNTIFS(Total!X:X,$P$3,Total!W:W,B10,Total!O:O,DB!$G$5,Total!N:N,DB!$O$5,Total!M:M,DB!$G$9,Total!K:K,DB!$O$9,Total!AA:AA,$H$2)</f>
        <v>0</v>
      </c>
      <c r="Q10" s="31">
        <f>COUNTIFS(Total!X:X,$Q$3,Total!W:W,B10,Total!O:O,DB!$G$5,Total!N:N,DB!$O$5,Total!M:M,DB!$G$9,Total!K:K,DB!$O$9,Total!B:B,$H$2)+COUNTIFS(Total!X:X,$Q$3,Total!W:W,B10,Total!AA:AA,DB!$G$5,Total!AA:AA,DB!$O$5,Total!AA:AA,DB!$G$9,Total!AA:AA,DB!$O$9,Total!AA:AA,$H$2)+COUNTIFS(Total!X:X,$Q$3,Total!W:W,B10,Total!O:O,DB!$G$5,Total!AA:AA,DB!$O$5,Total!AA:AA,DB!$G$9,Total!AA:AA,DB!$O$9,Total!AA:AA,$H$2)+COUNTIFS(Total!X:X,$Q$3,Total!W:W,B10,Total!AA:AA,DB!$G$5,Total!N:N,DB!$O$5,Total!AA:AA,DB!$G$9,Total!AA:AA,DB!$O$9,Total!AA:AA,$H$2)+COUNTIFS(Total!X:X,$Q$3,Total!W:W,B10,Total!AA:AA,DB!$G$5,Total!AA:AA,DB!$O$5,Total!M:M,DB!$G$9,Total!AA:AA,DB!$O$9,Total!AA:AA,$H$2)+COUNTIFS(Total!X:X,$Q$3,Total!W:W,B10,Total!AA:AA,DB!$G$5,Total!AA:AA,DB!$O$5,Total!AA:AA,DB!$G$9,Total!K:K,DB!$O$9,Total!AA:AA,$H$2)+COUNTIFS(Total!X:X,$Q$3,Total!W:W,B10,Total!AA:AA,DB!$G$5,Total!AA:AA,DB!$O$5,Total!AA:AA,DB!$G$9,Total!AA:AA,DB!$O$9,Total!B:B,$H$2)+COUNTIFS(Total!X:X,$Q$3,Total!W:W,B10,Total!O:O,DB!$G$5,Total!N:N,DB!$O$5,Total!M:M,DB!$G$9,Total!AA:AA,DB!$O$9,Total!AA:AA,$H$2)+COUNTIFS(Total!X:X,$Q$3,Total!W:W,B10,Total!O:O,DB!$G$5,Total!N:N,DB!$O$5,Total!AA:AA,DB!$G$9,Total!K:K,DB!$O$9,Total!AA:AA,$H$2)+COUNTIFS(Total!X:X,$Q$3,Total!W:W,B10,Total!O:O,DB!$G$5,Total!N:N,DB!$O$5,Total!AA:AA,DB!$G$9,Total!AA:AA,DB!$O$9,Total!B:B,$H$2)+COUNTIFS(Total!X:X,$Q$3,Total!W:W,B10,Total!O:O,DB!$G$5,Total!AA:AA,DB!$O$5,Total!M:M,DB!$G$9,Total!K:K,DB!$O$9,Total!AA:AA,$H$2)+COUNTIFS(Total!X:X,$Q$3,Total!W:W,B10,Total!O:O,DB!$G$5,Total!AA:AA,DB!$O$5,Total!M:M,DB!$G$9,Total!AA:AA,DB!$O$9,Total!B:B,$H$2)+COUNTIFS(Total!X:X,$Q$3,Total!W:W,B10,Total!O:O,DB!$G$5,Total!AA:AA,DB!$O$5,Total!AA:AA,DB!$G$9,Total!K:K,DB!$O$9,Total!B:B,$H$2)+COUNTIFS(Total!X:X,$Q$3,Total!W:W,B10,Total!AA:AA,DB!$G$5,Total!N:N,DB!$O$5,Total!M:M,DB!$G$9,Total!K:K,DB!$O$9,Total!AA:AA,$H$2)+COUNTIFS(Total!X:X,$Q$3,Total!W:W,B10,Total!AA:AA,DB!$G$5,Total!N:N,DB!$O$5,Total!M:M,DB!$G$9,Total!AA:AA,DB!$O$9,Total!B:B,$H$2)+COUNTIFS(Total!X:X,$Q$3,Total!W:W,B10,Total!AA:AA,DB!$G$5,Total!N:N,DB!$O$5,Total!AA:AA,DB!$G$9,Total!K:K,DB!$O$9,Total!B:B,$H$2)+COUNTIFS(Total!X:X,$Q$3,Total!W:W,B10,Total!AA:AA,DB!$G$5,Total!AA:AA,DB!$O$5,Total!M:M,DB!$G$9,Total!K:K,DB!$O$9,Total!B:B,$H$2)+COUNTIFS(Total!X:X,$Q$3,Total!W:W,B10,Total!O:O,DB!$G$5,Total!N:N,DB!$O$5,Total!AA:AA,DB!$G$9,Total!AA:AA,DB!$O$9,Total!AA:AA,$H$2)+COUNTIFS(Total!X:X,$Q$3,Total!W:W,B10,Total!O:O,DB!$G$5,Total!AA:AA,DB!$O$5,Total!M:M,DB!$G$9,Total!AA:AA,DB!$O$9,Total!AA:AA,$H$2)+COUNTIFS(Total!X:X,$Q$3,Total!W:W,B10,Total!O:O,DB!$G$5,Total!AA:AA,DB!$O$5,Total!AA:AA,DB!$G$9,Total!K:K,DB!$O$9,Total!AA:AA,$H$2)+COUNTIFS(Total!X:X,$Q$3,Total!W:W,B10,Total!O:O,DB!$G$5,Total!AA:AA,DB!$O$5,Total!AA:AA,DB!$G$9,Total!AA:AA,DB!$O$9,Total!B:B,$H$2)+COUNTIFS(Total!X:X,$Q$3,Total!W:W,B10,Total!AA:AA,DB!$G$5,Total!N:N,DB!$O$5,Total!M:M,DB!$G$9,Total!AA:AA,DB!$O$9,Total!AA:AA,$H$2)+COUNTIFS(Total!X:X,$Q$3,Total!W:W,B10,Total!AA:AA,DB!$G$5,Total!N:N,DB!$O$5,Total!AA:AA,DB!$G$9,Total!K:K,DB!$O$9,Total!AA:AA,$H$2)+COUNTIFS(Total!X:X,$Q$3,Total!W:W,B10,Total!AA:AA,DB!$G$5,Total!N:N,DB!$O$5,Total!AA:AA,DB!$G$9,Total!AA:AA,DB!$O$9,Total!B:B,$H$2)+COUNTIFS(Total!X:X,$Q$3,Total!W:W,B10,Total!AA:AA,DB!$G$5,Total!AA:AA,DB!$O$5,Total!M:M,DB!$G$9,Total!K:K,DB!$O$9,Total!AA:AA,$H$2)+COUNTIFS(Total!X:X,$Q$3,Total!W:W,B10,Total!AA:AA,DB!$G$5,Total!AA:AA,DB!$O$5,Total!M:M,DB!$G$9,Total!AA:AA,DB!$O$9,Total!B:B,$H$2)+COUNTIFS(Total!X:X,$Q$3,Total!W:W,B10,Total!AA:AA,DB!$G$5,Total!AA:AA,DB!$O$5,Total!AA:AA,DB!$G$9,Total!K:K,DB!$O$9,Total!B:B,$H$2)+COUNTIFS(Total!X:X,$Q$3,Total!W:W,B10,Total!AA:AA,DB!$G$5,Total!N:N,DB!$O$5,Total!M:M,DB!$G$9,Total!K:K,DB!$O$9,Total!B:B,$H$2)+COUNTIFS(Total!X:X,$Q$3,Total!W:W,B10,Total!O:O,DB!$G$5,Total!AA:AA,DB!$O$5,Total!M:M,DB!$G$9,Total!K:K,DB!$O$9,Total!B:B,$H$2)+COUNTIFS(Total!X:X,$Q$3,Total!W:W,B10,Total!O:O,DB!$G$5,Total!N:N,DB!$O$5,Total!AA:AA,DB!$G$9,Total!K:K,DB!$O$9,Total!B:B,$H$2)+COUNTIFS(Total!X:X,$Q$3,Total!W:W,B10,Total!O:O,DB!$G$5,Total!N:N,DB!$O$5,Total!M:M,DB!$G$9,Total!AA:AA,DB!$O$9,Total!B:B,$H$2)+COUNTIFS(Total!X:X,$Q$3,Total!W:W,B10,Total!O:O,DB!$G$5,Total!N:N,DB!$O$5,Total!M:M,DB!$G$9,Total!K:K,DB!$O$9,Total!AA:AA,$H$2)</f>
        <v>0</v>
      </c>
      <c r="R10" s="31">
        <f>COUNTIFS(Total!X:X,$R$3,Total!W:W,B10,Total!O:O,DB!$G$5,Total!N:N,DB!$O$5,Total!M:M,DB!$G$9,Total!K:K,DB!$O$9,Total!B:B,$H$2)+COUNTIFS(Total!X:X,$R$3,Total!W:W,B10,Total!AA:AA,DB!$G$5,Total!AA:AA,DB!$O$5,Total!AA:AA,DB!$G$9,Total!AA:AA,DB!$O$9,Total!AA:AA,$H$2)+COUNTIFS(Total!X:X,$R$3,Total!W:W,B10,Total!O:O,DB!$G$5,Total!AA:AA,DB!$O$5,Total!AA:AA,DB!$G$9,Total!AA:AA,DB!$O$9,Total!AA:AA,$H$2)+COUNTIFS(Total!X:X,$R$3,Total!W:W,B10,Total!AA:AA,DB!$G$5,Total!N:N,DB!$O$5,Total!AA:AA,DB!$G$9,Total!AA:AA,DB!$O$9,Total!AA:AA,$H$2)+COUNTIFS(Total!X:X,$R$3,Total!W:W,B10,Total!AA:AA,DB!$G$5,Total!AA:AA,DB!$O$5,Total!M:M,DB!$G$9,Total!AA:AA,DB!$O$9,Total!AA:AA,$H$2)+COUNTIFS(Total!X:X,$R$3,Total!W:W,B10,Total!AA:AA,DB!$G$5,Total!AA:AA,DB!$O$5,Total!AA:AA,DB!$G$9,Total!K:K,DB!$O$9,Total!AA:AA,$H$2)+COUNTIFS(Total!X:X,$R$3,Total!W:W,B10,Total!AA:AA,DB!$G$5,Total!AA:AA,DB!$O$5,Total!AA:AA,DB!$G$9,Total!AA:AA,DB!$O$9,Total!B:B,$H$2)+COUNTIFS(Total!X:X,$R$3,Total!W:W,B10,Total!O:O,DB!$G$5,Total!N:N,DB!$O$5,Total!M:M,DB!$G$9,Total!AA:AA,DB!$O$9,Total!AA:AA,$H$2)+COUNTIFS(Total!X:X,$R$3,Total!W:W,B10,Total!O:O,DB!$G$5,Total!N:N,DB!$O$5,Total!AA:AA,DB!$G$9,Total!K:K,DB!$O$9,Total!AA:AA,$H$2)+COUNTIFS(Total!X:X,$R$3,Total!W:W,B10,Total!O:O,DB!$G$5,Total!N:N,DB!$O$5,Total!AA:AA,DB!$G$9,Total!AA:AA,DB!$O$9,Total!B:B,$H$2)+COUNTIFS(Total!X:X,$R$3,Total!W:W,B10,Total!O:O,DB!$G$5,Total!AA:AA,DB!$O$5,Total!M:M,DB!$G$9,Total!K:K,DB!$O$9,Total!AA:AA,$H$2)+COUNTIFS(Total!X:X,$R$3,Total!W:W,B10,Total!O:O,DB!$G$5,Total!AA:AA,DB!$O$5,Total!M:M,DB!$G$9,Total!AA:AA,DB!$O$9,Total!B:B,$H$2)+COUNTIFS(Total!X:X,$R$3,Total!W:W,B10,Total!O:O,DB!$G$5,Total!AA:AA,DB!$O$5,Total!AA:AA,DB!$G$9,Total!K:K,DB!$O$9,Total!B:B,$H$2)+COUNTIFS(Total!X:X,$R$3,Total!W:W,B10,Total!AA:AA,DB!$G$5,Total!N:N,DB!$O$5,Total!M:M,DB!$G$9,Total!K:K,DB!$O$9,Total!AA:AA,$H$2)+COUNTIFS(Total!X:X,$R$3,Total!W:W,B10,Total!AA:AA,DB!$G$5,Total!N:N,DB!$O$5,Total!M:M,DB!$G$9,Total!AA:AA,DB!$O$9,Total!B:B,$H$2)+COUNTIFS(Total!X:X,$R$3,Total!W:W,B10,Total!AA:AA,DB!$G$5,Total!N:N,DB!$O$5,Total!AA:AA,DB!$G$9,Total!K:K,DB!$O$9,Total!B:B,$H$2)+COUNTIFS(Total!X:X,$R$3,Total!W:W,B10,Total!AA:AA,DB!$G$5,Total!AA:AA,DB!$O$5,Total!M:M,DB!$G$9,Total!K:K,DB!$O$9,Total!B:B,$H$2)+COUNTIFS(Total!X:X,$R$3,Total!W:W,B10,Total!O:O,DB!$G$5,Total!N:N,DB!$O$5,Total!AA:AA,DB!$G$9,Total!AA:AA,DB!$O$9,Total!AA:AA,$H$2)+COUNTIFS(Total!X:X,$R$3,Total!W:W,B10,Total!O:O,DB!$G$5,Total!AA:AA,DB!$O$5,Total!M:M,DB!$G$9,Total!AA:AA,DB!$O$9,Total!AA:AA,$H$2)+COUNTIFS(Total!X:X,$R$3,Total!W:W,B10,Total!O:O,DB!$G$5,Total!AA:AA,DB!$O$5,Total!AA:AA,DB!$G$9,Total!K:K,DB!$O$9,Total!AA:AA,$H$2)+COUNTIFS(Total!X:X,$R$3,Total!W:W,B10,Total!O:O,DB!$G$5,Total!AA:AA,DB!$O$5,Total!AA:AA,DB!$G$9,Total!AA:AA,DB!$O$9,Total!B:B,$H$2)+COUNTIFS(Total!X:X,$R$3,Total!W:W,B10,Total!AA:AA,DB!$G$5,Total!N:N,DB!$O$5,Total!M:M,DB!$G$9,Total!AA:AA,DB!$O$9,Total!AA:AA,$H$2)+COUNTIFS(Total!X:X,$R$3,Total!W:W,B10,Total!AA:AA,DB!$G$5,Total!N:N,DB!$O$5,Total!AA:AA,DB!$G$9,Total!K:K,DB!$O$9,Total!AA:AA,$H$2)+COUNTIFS(Total!X:X,$R$3,Total!W:W,B10,Total!AA:AA,DB!$G$5,Total!N:N,DB!$O$5,Total!AA:AA,DB!$G$9,Total!AA:AA,DB!$O$9,Total!B:B,$H$2)+COUNTIFS(Total!X:X,$R$3,Total!W:W,B10,Total!AA:AA,DB!$G$5,Total!AA:AA,DB!$O$5,Total!M:M,DB!$G$9,Total!K:K,DB!$O$9,Total!AA:AA,$H$2)+COUNTIFS(Total!X:X,$R$3,Total!W:W,B10,Total!AA:AA,DB!$G$5,Total!AA:AA,DB!$O$5,Total!M:M,DB!$G$9,Total!AA:AA,DB!$O$9,Total!B:B,$H$2)+COUNTIFS(Total!X:X,$R$3,Total!W:W,B10,Total!AA:AA,DB!$G$5,Total!AA:AA,DB!$O$5,Total!AA:AA,DB!$G$9,Total!K:K,DB!$O$9,Total!B:B,$H$2)+COUNTIFS(Total!X:X,$R$3,Total!W:W,B10,Total!AA:AA,DB!$G$5,Total!N:N,DB!$O$5,Total!M:M,DB!$G$9,Total!K:K,DB!$O$9,Total!B:B,$H$2)+COUNTIFS(Total!X:X,$R$3,Total!W:W,B10,Total!O:O,DB!$G$5,Total!AA:AA,DB!$O$5,Total!M:M,DB!$G$9,Total!K:K,DB!$O$9,Total!B:B,$H$2)+COUNTIFS(Total!X:X,$R$3,Total!W:W,B10,Total!O:O,DB!$G$5,Total!N:N,DB!$O$5,Total!AA:AA,DB!$G$9,Total!K:K,DB!$O$9,Total!B:B,$H$2)+COUNTIFS(Total!X:X,$R$3,Total!W:W,B10,Total!O:O,DB!$G$5,Total!N:N,DB!$O$5,Total!M:M,DB!$G$9,Total!AA:AA,DB!$O$9,Total!B:B,$H$2)+COUNTIFS(Total!X:X,$R$3,Total!W:W,B10,Total!O:O,DB!$G$5,Total!N:N,DB!$O$5,Total!M:M,DB!$G$9,Total!K:K,DB!$O$9,Total!AA:AA,$H$2)</f>
        <v>0</v>
      </c>
      <c r="S10" s="31">
        <f>COUNTIFS(Total!X:X,$S$3,Total!W:W,B10,Total!O:O,DB!$G$5,Total!N:N,DB!$O$5,Total!M:M,DB!$G$9,Total!K:K,DB!$O$9,Total!B:B,$H$2)+COUNTIFS(Total!X:X,$S$3,Total!W:W,B10,Total!AA:AA,DB!$G$5,Total!AA:AA,DB!$O$5,Total!AA:AA,DB!$G$9,Total!AA:AA,DB!$O$9,Total!AA:AA,$H$2)+COUNTIFS(Total!X:X,$S$3,Total!W:W,B10,Total!O:O,DB!$G$5,Total!AA:AA,DB!$O$5,Total!AA:AA,DB!$G$9,Total!AA:AA,DB!$O$9,Total!AA:AA,$H$2)+COUNTIFS(Total!X:X,$S$3,Total!W:W,B10,Total!AA:AA,DB!$G$5,Total!N:N,DB!$O$5,Total!AA:AA,DB!$G$9,Total!AA:AA,DB!$O$9,Total!AA:AA,$H$2)+COUNTIFS(Total!X:X,$S$3,Total!W:W,B10,Total!AA:AA,DB!$G$5,Total!AA:AA,DB!$O$5,Total!M:M,DB!$G$9,Total!AA:AA,DB!$O$9,Total!AA:AA,$H$2)+COUNTIFS(Total!X:X,$S$3,Total!W:W,B10,Total!AA:AA,DB!$G$5,Total!AA:AA,DB!$O$5,Total!AA:AA,DB!$G$9,Total!K:K,DB!$O$9,Total!AA:AA,$H$2)+COUNTIFS(Total!X:X,$S$3,Total!W:W,B10,Total!AA:AA,DB!$G$5,Total!AA:AA,DB!$O$5,Total!AA:AA,DB!$G$9,Total!AA:AA,DB!$O$9,Total!B:B,$H$2)+COUNTIFS(Total!X:X,$S$3,Total!W:W,B10,Total!O:O,DB!$G$5,Total!N:N,DB!$O$5,Total!M:M,DB!$G$9,Total!AA:AA,DB!$O$9,Total!AA:AA,$H$2)+COUNTIFS(Total!X:X,$S$3,Total!W:W,B10,Total!O:O,DB!$G$5,Total!N:N,DB!$O$5,Total!AA:AA,DB!$G$9,Total!K:K,DB!$O$9,Total!AA:AA,$H$2)+COUNTIFS(Total!X:X,$S$3,Total!W:W,B10,Total!O:O,DB!$G$5,Total!N:N,DB!$O$5,Total!AA:AA,DB!$G$9,Total!AA:AA,DB!$O$9,Total!B:B,$H$2)+COUNTIFS(Total!X:X,$S$3,Total!W:W,B10,Total!O:O,DB!$G$5,Total!AA:AA,DB!$O$5,Total!M:M,DB!$G$9,Total!K:K,DB!$O$9,Total!AA:AA,$H$2)+COUNTIFS(Total!X:X,$S$3,Total!W:W,B10,Total!O:O,DB!$G$5,Total!AA:AA,DB!$O$5,Total!M:M,DB!$G$9,Total!AA:AA,DB!$O$9,Total!B:B,$H$2)+COUNTIFS(Total!X:X,$S$3,Total!W:W,B10,Total!O:O,DB!$G$5,Total!AA:AA,DB!$O$5,Total!AA:AA,DB!$G$9,Total!K:K,DB!$O$9,Total!B:B,$H$2)+COUNTIFS(Total!X:X,$S$3,Total!W:W,B10,Total!AA:AA,DB!$G$5,Total!N:N,DB!$O$5,Total!M:M,DB!$G$9,Total!K:K,DB!$O$9,Total!AA:AA,$H$2)+COUNTIFS(Total!X:X,$S$3,Total!W:W,B10,Total!AA:AA,DB!$G$5,Total!N:N,DB!$O$5,Total!M:M,DB!$G$9,Total!AA:AA,DB!$O$9,Total!B:B,$H$2)+COUNTIFS(Total!X:X,$S$3,Total!W:W,B10,Total!AA:AA,DB!$G$5,Total!N:N,DB!$O$5,Total!AA:AA,DB!$G$9,Total!K:K,DB!$O$9,Total!B:B,$H$2)+COUNTIFS(Total!X:X,$S$3,Total!W:W,B10,Total!AA:AA,DB!$G$5,Total!AA:AA,DB!$O$5,Total!M:M,DB!$G$9,Total!K:K,DB!$O$9,Total!B:B,$H$2)+COUNTIFS(Total!X:X,$S$3,Total!W:W,B10,Total!O:O,DB!$G$5,Total!N:N,DB!$O$5,Total!AA:AA,DB!$G$9,Total!AA:AA,DB!$O$9,Total!AA:AA,$H$2)+COUNTIFS(Total!X:X,$S$3,Total!W:W,B10,Total!O:O,DB!$G$5,Total!AA:AA,DB!$O$5,Total!M:M,DB!$G$9,Total!AA:AA,DB!$O$9,Total!AA:AA,$H$2)+COUNTIFS(Total!X:X,$S$3,Total!W:W,B10,Total!O:O,DB!$G$5,Total!AA:AA,DB!$O$5,Total!AA:AA,DB!$G$9,Total!K:K,DB!$O$9,Total!AA:AA,$H$2)+COUNTIFS(Total!X:X,$S$3,Total!W:W,B10,Total!O:O,DB!$G$5,Total!AA:AA,DB!$O$5,Total!AA:AA,DB!$G$9,Total!AA:AA,DB!$O$9,Total!B:B,$H$2)+COUNTIFS(Total!X:X,$S$3,Total!W:W,B10,Total!AA:AA,DB!$G$5,Total!N:N,DB!$O$5,Total!M:M,DB!$G$9,Total!AA:AA,DB!$O$9,Total!AA:AA,$H$2)+COUNTIFS(Total!X:X,$S$3,Total!W:W,B10,Total!AA:AA,DB!$G$5,Total!N:N,DB!$O$5,Total!AA:AA,DB!$G$9,Total!K:K,DB!$O$9,Total!AA:AA,$H$2)+COUNTIFS(Total!X:X,$S$3,Total!W:W,B10,Total!AA:AA,DB!$G$5,Total!N:N,DB!$O$5,Total!AA:AA,DB!$G$9,Total!AA:AA,DB!$O$9,Total!B:B,$H$2)+COUNTIFS(Total!X:X,$S$3,Total!W:W,B10,Total!AA:AA,DB!$G$5,Total!AA:AA,DB!$O$5,Total!M:M,DB!$G$9,Total!K:K,DB!$O$9,Total!AA:AA,$H$2)+COUNTIFS(Total!X:X,$S$3,Total!W:W,B10,Total!AA:AA,DB!$G$5,Total!AA:AA,DB!$O$5,Total!M:M,DB!$G$9,Total!AA:AA,DB!$O$9,Total!B:B,$H$2)+COUNTIFS(Total!X:X,$S$3,Total!W:W,B10,Total!AA:AA,DB!$G$5,Total!AA:AA,DB!$O$5,Total!AA:AA,DB!$G$9,Total!K:K,DB!$O$9,Total!B:B,$H$2)+COUNTIFS(Total!X:X,$S$3,Total!W:W,B10,Total!AA:AA,DB!$G$5,Total!N:N,DB!$O$5,Total!M:M,DB!$G$9,Total!K:K,DB!$O$9,Total!B:B,$H$2)+COUNTIFS(Total!X:X,$S$3,Total!W:W,B10,Total!O:O,DB!$G$5,Total!AA:AA,DB!$O$5,Total!M:M,DB!$G$9,Total!K:K,DB!$O$9,Total!B:B,$H$2)+COUNTIFS(Total!X:X,$S$3,Total!W:W,B10,Total!O:O,DB!$G$5,Total!N:N,DB!$O$5,Total!AA:AA,DB!$G$9,Total!K:K,DB!$O$9,Total!B:B,$H$2)+COUNTIFS(Total!X:X,$S$3,Total!W:W,B10,Total!O:O,DB!$G$5,Total!N:N,DB!$O$5,Total!M:M,DB!$G$9,Total!AA:AA,DB!$O$9,Total!B:B,$H$2)+COUNTIFS(Total!X:X,$S$3,Total!W:W,B10,Total!O:O,DB!$G$5,Total!N:N,DB!$O$5,Total!M:M,DB!$G$9,Total!K:K,DB!$O$9,Total!AA:AA,$H$2)</f>
        <v>1</v>
      </c>
      <c r="T10" s="31">
        <f>COUNTIFS(Total!X:X,$T$3,Total!W:W,B10,Total!O:O,DB!$G$5,Total!N:N,DB!$O$5,Total!M:M,DB!$G$9,Total!K:K,DB!$O$9,Total!B:B,$H$2)+COUNTIFS(Total!X:X,$T$3,Total!W:W,B10,Total!AA:AA,DB!$G$5,Total!AA:AA,DB!$O$5,Total!AA:AA,DB!$G$9,Total!AA:AA,DB!$O$9,Total!AA:AA,$H$2)+COUNTIFS(Total!X:X,$T$3,Total!W:W,B10,Total!O:O,DB!$G$5,Total!AA:AA,DB!$O$5,Total!AA:AA,DB!$G$9,Total!AA:AA,DB!$O$9,Total!AA:AA,$H$2)+COUNTIFS(Total!X:X,$T$3,Total!W:W,B10,Total!AA:AA,DB!$G$5,Total!N:N,DB!$O$5,Total!AA:AA,DB!$G$9,Total!AA:AA,DB!$O$9,Total!AA:AA,$H$2)+COUNTIFS(Total!X:X,$T$3,Total!W:W,B10,Total!AA:AA,DB!$G$5,Total!AA:AA,DB!$O$5,Total!M:M,DB!$G$9,Total!AA:AA,DB!$O$9,Total!AA:AA,$H$2)+COUNTIFS(Total!X:X,$T$3,Total!W:W,B10,Total!AA:AA,DB!$G$5,Total!AA:AA,DB!$O$5,Total!AA:AA,DB!$G$9,Total!K:K,DB!$O$9,Total!AA:AA,$H$2)+COUNTIFS(Total!X:X,$T$3,Total!W:W,B10,Total!AA:AA,DB!$G$5,Total!AA:AA,DB!$O$5,Total!AA:AA,DB!$G$9,Total!AA:AA,DB!$O$9,Total!B:B,$H$2)+COUNTIFS(Total!X:X,$T$3,Total!W:W,B10,Total!O:O,DB!$G$5,Total!N:N,DB!$O$5,Total!M:M,DB!$G$9,Total!AA:AA,DB!$O$9,Total!AA:AA,$H$2)+COUNTIFS(Total!X:X,$T$3,Total!W:W,B10,Total!O:O,DB!$G$5,Total!N:N,DB!$O$5,Total!AA:AA,DB!$G$9,Total!K:K,DB!$O$9,Total!AA:AA,$H$2)+COUNTIFS(Total!X:X,$T$3,Total!W:W,B10,Total!O:O,DB!$G$5,Total!N:N,DB!$O$5,Total!AA:AA,DB!$G$9,Total!AA:AA,DB!$O$9,Total!B:B,$H$2)+COUNTIFS(Total!X:X,$T$3,Total!W:W,B10,Total!O:O,DB!$G$5,Total!AA:AA,DB!$O$5,Total!M:M,DB!$G$9,Total!K:K,DB!$O$9,Total!AA:AA,$H$2)+COUNTIFS(Total!X:X,$T$3,Total!W:W,B10,Total!O:O,DB!$G$5,Total!AA:AA,DB!$O$5,Total!M:M,DB!$G$9,Total!AA:AA,DB!$O$9,Total!B:B,$H$2)+COUNTIFS(Total!X:X,$T$3,Total!W:W,B10,Total!O:O,DB!$G$5,Total!AA:AA,DB!$O$5,Total!AA:AA,DB!$G$9,Total!K:K,DB!$O$9,Total!B:B,$H$2)+COUNTIFS(Total!X:X,$T$3,Total!W:W,B10,Total!AA:AA,DB!$G$5,Total!N:N,DB!$O$5,Total!M:M,DB!$G$9,Total!K:K,DB!$O$9,Total!AA:AA,$H$2)+COUNTIFS(Total!X:X,$T$3,Total!W:W,B10,Total!AA:AA,DB!$G$5,Total!N:N,DB!$O$5,Total!M:M,DB!$G$9,Total!AA:AA,DB!$O$9,Total!B:B,$H$2)+COUNTIFS(Total!X:X,$T$3,Total!W:W,B10,Total!AA:AA,DB!$G$5,Total!N:N,DB!$O$5,Total!AA:AA,DB!$G$9,Total!K:K,DB!$O$9,Total!B:B,$H$2)+COUNTIFS(Total!X:X,$T$3,Total!W:W,B10,Total!AA:AA,DB!$G$5,Total!AA:AA,DB!$O$5,Total!M:M,DB!$G$9,Total!K:K,DB!$O$9,Total!B:B,$H$2)+COUNTIFS(Total!X:X,$T$3,Total!W:W,B10,Total!O:O,DB!$G$5,Total!N:N,DB!$O$5,Total!AA:AA,DB!$G$9,Total!AA:AA,DB!$O$9,Total!AA:AA,$H$2)+COUNTIFS(Total!X:X,$T$3,Total!W:W,B10,Total!O:O,DB!$G$5,Total!AA:AA,DB!$O$5,Total!M:M,DB!$G$9,Total!AA:AA,DB!$O$9,Total!AA:AA,$H$2)+COUNTIFS(Total!X:X,$T$3,Total!W:W,B10,Total!O:O,DB!$G$5,Total!AA:AA,DB!$O$5,Total!AA:AA,DB!$G$9,Total!K:K,DB!$O$9,Total!AA:AA,$H$2)+COUNTIFS(Total!X:X,$T$3,Total!W:W,B10,Total!O:O,DB!$G$5,Total!AA:AA,DB!$O$5,Total!AA:AA,DB!$G$9,Total!AA:AA,DB!$O$9,Total!B:B,$H$2)+COUNTIFS(Total!X:X,$T$3,Total!W:W,B10,Total!AA:AA,DB!$G$5,Total!N:N,DB!$O$5,Total!M:M,DB!$G$9,Total!AA:AA,DB!$O$9,Total!AA:AA,$H$2)+COUNTIFS(Total!X:X,$T$3,Total!W:W,B10,Total!AA:AA,DB!$G$5,Total!N:N,DB!$O$5,Total!AA:AA,DB!$G$9,Total!K:K,DB!$O$9,Total!AA:AA,$H$2)+COUNTIFS(Total!X:X,$T$3,Total!W:W,B10,Total!AA:AA,DB!$G$5,Total!N:N,DB!$O$5,Total!AA:AA,DB!$G$9,Total!AA:AA,DB!$O$9,Total!B:B,$H$2)+COUNTIFS(Total!X:X,$T$3,Total!W:W,B10,Total!AA:AA,DB!$G$5,Total!AA:AA,DB!$O$5,Total!M:M,DB!$G$9,Total!K:K,DB!$O$9,Total!AA:AA,$H$2)+COUNTIFS(Total!X:X,$T$3,Total!W:W,B10,Total!AA:AA,DB!$G$5,Total!AA:AA,DB!$O$5,Total!M:M,DB!$G$9,Total!AA:AA,DB!$O$9,Total!B:B,$H$2)+COUNTIFS(Total!X:X,$T$3,Total!W:W,B10,Total!AA:AA,DB!$G$5,Total!AA:AA,DB!$O$5,Total!AA:AA,DB!$G$9,Total!K:K,DB!$O$9,Total!B:B,$H$2)+COUNTIFS(Total!X:X,$T$3,Total!W:W,B10,Total!AA:AA,DB!$G$5,Total!N:N,DB!$O$5,Total!M:M,DB!$G$9,Total!K:K,DB!$O$9,Total!B:B,$H$2)+COUNTIFS(Total!X:X,$T$3,Total!W:W,B10,Total!O:O,DB!$G$5,Total!AA:AA,DB!$O$5,Total!M:M,DB!$G$9,Total!K:K,DB!$O$9,Total!B:B,$H$2)+COUNTIFS(Total!X:X,$T$3,Total!W:W,B10,Total!O:O,DB!$G$5,Total!N:N,DB!$O$5,Total!AA:AA,DB!$G$9,Total!K:K,DB!$O$9,Total!B:B,$H$2)+COUNTIFS(Total!X:X,$T$3,Total!W:W,B10,Total!O:O,DB!$G$5,Total!N:N,DB!$O$5,Total!M:M,DB!$G$9,Total!AA:AA,DB!$O$9,Total!B:B,$H$2)+COUNTIFS(Total!X:X,$T$3,Total!W:W,B10,Total!O:O,DB!$G$5,Total!N:N,DB!$O$5,Total!M:M,DB!$G$9,Total!K:K,DB!$O$9,Total!AA:AA,$H$2)</f>
        <v>0</v>
      </c>
      <c r="U10" s="31">
        <f>COUNTIFS(Total!X:X,$U$3,Total!W:W,B10,Total!O:O,DB!$G$5,Total!N:N,DB!$O$5,Total!M:M,DB!$G$9,Total!K:K,DB!$O$9,Total!B:B,$H$2)+COUNTIFS(Total!X:X,$U$3,Total!W:W,B10,Total!AA:AA,DB!$G$5,Total!AA:AA,DB!$O$5,Total!AA:AA,DB!$G$9,Total!AA:AA,DB!$O$9,Total!AA:AA,$H$2)+COUNTIFS(Total!X:X,$U$3,Total!W:W,B10,Total!O:O,DB!$G$5,Total!AA:AA,DB!$O$5,Total!AA:AA,DB!$G$9,Total!AA:AA,DB!$O$9,Total!AA:AA,$H$2)+COUNTIFS(Total!X:X,$U$3,Total!W:W,B10,Total!AA:AA,DB!$G$5,Total!N:N,DB!$O$5,Total!AA:AA,DB!$G$9,Total!AA:AA,DB!$O$9,Total!AA:AA,$H$2)+COUNTIFS(Total!X:X,$U$3,Total!W:W,B10,Total!AA:AA,DB!$G$5,Total!AA:AA,DB!$O$5,Total!M:M,DB!$G$9,Total!AA:AA,DB!$O$9,Total!AA:AA,$H$2)+COUNTIFS(Total!X:X,$U$3,Total!W:W,B10,Total!AA:AA,DB!$G$5,Total!AA:AA,DB!$O$5,Total!AA:AA,DB!$G$9,Total!K:K,DB!$O$9,Total!AA:AA,$H$2)+COUNTIFS(Total!X:X,$U$3,Total!W:W,B10,Total!AA:AA,DB!$G$5,Total!AA:AA,DB!$O$5,Total!AA:AA,DB!$G$9,Total!AA:AA,DB!$O$9,Total!B:B,$H$2)+COUNTIFS(Total!X:X,$U$3,Total!W:W,B10,Total!O:O,DB!$G$5,Total!N:N,DB!$O$5,Total!M:M,DB!$G$9,Total!AA:AA,DB!$O$9,Total!AA:AA,$H$2)+COUNTIFS(Total!X:X,$U$3,Total!W:W,B10,Total!O:O,DB!$G$5,Total!N:N,DB!$O$5,Total!AA:AA,DB!$G$9,Total!K:K,DB!$O$9,Total!AA:AA,$H$2)+COUNTIFS(Total!X:X,$U$3,Total!W:W,B10,Total!O:O,DB!$G$5,Total!N:N,DB!$O$5,Total!AA:AA,DB!$G$9,Total!AA:AA,DB!$O$9,Total!B:B,$H$2)+COUNTIFS(Total!X:X,$U$3,Total!W:W,B10,Total!O:O,DB!$G$5,Total!AA:AA,DB!$O$5,Total!M:M,DB!$G$9,Total!K:K,DB!$O$9,Total!AA:AA,$H$2)+COUNTIFS(Total!X:X,$U$3,Total!W:W,B10,Total!O:O,DB!$G$5,Total!AA:AA,DB!$O$5,Total!M:M,DB!$G$9,Total!AA:AA,DB!$O$9,Total!B:B,$H$2)+COUNTIFS(Total!X:X,$U$3,Total!W:W,B10,Total!O:O,DB!$G$5,Total!AA:AA,DB!$O$5,Total!AA:AA,DB!$G$9,Total!K:K,DB!$O$9,Total!B:B,$H$2)+COUNTIFS(Total!X:X,$U$3,Total!W:W,B10,Total!AA:AA,DB!$G$5,Total!N:N,DB!$O$5,Total!M:M,DB!$G$9,Total!K:K,DB!$O$9,Total!AA:AA,$H$2)+COUNTIFS(Total!X:X,$U$3,Total!W:W,B10,Total!AA:AA,DB!$G$5,Total!N:N,DB!$O$5,Total!M:M,DB!$G$9,Total!AA:AA,DB!$O$9,Total!B:B,$H$2)+COUNTIFS(Total!X:X,$U$3,Total!W:W,B10,Total!AA:AA,DB!$G$5,Total!N:N,DB!$O$5,Total!AA:AA,DB!$G$9,Total!K:K,DB!$O$9,Total!B:B,$H$2)+COUNTIFS(Total!X:X,$U$3,Total!W:W,B10,Total!AA:AA,DB!$G$5,Total!AA:AA,DB!$O$5,Total!M:M,DB!$G$9,Total!K:K,DB!$O$9,Total!B:B,$H$2)+COUNTIFS(Total!X:X,$U$3,Total!W:W,B10,Total!O:O,DB!$G$5,Total!N:N,DB!$O$5,Total!AA:AA,DB!$G$9,Total!AA:AA,DB!$O$9,Total!AA:AA,$H$2)+COUNTIFS(Total!X:X,$U$3,Total!W:W,B10,Total!O:O,DB!$G$5,Total!AA:AA,DB!$O$5,Total!M:M,DB!$G$9,Total!AA:AA,DB!$O$9,Total!AA:AA,$H$2)+COUNTIFS(Total!X:X,$U$3,Total!W:W,B10,Total!O:O,DB!$G$5,Total!AA:AA,DB!$O$5,Total!AA:AA,DB!$G$9,Total!K:K,DB!$O$9,Total!AA:AA,$H$2)+COUNTIFS(Total!X:X,$U$3,Total!W:W,B10,Total!O:O,DB!$G$5,Total!AA:AA,DB!$O$5,Total!AA:AA,DB!$G$9,Total!AA:AA,DB!$O$9,Total!B:B,$H$2)+COUNTIFS(Total!X:X,$U$3,Total!W:W,B10,Total!AA:AA,DB!$G$5,Total!N:N,DB!$O$5,Total!M:M,DB!$G$9,Total!AA:AA,DB!$O$9,Total!AA:AA,$H$2)+COUNTIFS(Total!X:X,$U$3,Total!W:W,B10,Total!AA:AA,DB!$G$5,Total!N:N,DB!$O$5,Total!AA:AA,DB!$G$9,Total!K:K,DB!$O$9,Total!AA:AA,$H$2)+COUNTIFS(Total!X:X,$U$3,Total!W:W,B10,Total!AA:AA,DB!$G$5,Total!N:N,DB!$O$5,Total!AA:AA,DB!$G$9,Total!AA:AA,DB!$O$9,Total!B:B,$H$2)+COUNTIFS(Total!X:X,$U$3,Total!W:W,B10,Total!AA:AA,DB!$G$5,Total!AA:AA,DB!$O$5,Total!M:M,DB!$G$9,Total!K:K,DB!$O$9,Total!AA:AA,$H$2)+COUNTIFS(Total!X:X,$U$3,Total!W:W,B10,Total!AA:AA,DB!$G$5,Total!AA:AA,DB!$O$5,Total!M:M,DB!$G$9,Total!AA:AA,DB!$O$9,Total!B:B,$H$2)+COUNTIFS(Total!X:X,$U$3,Total!W:W,B10,Total!AA:AA,DB!$G$5,Total!AA:AA,DB!$O$5,Total!AA:AA,DB!$G$9,Total!K:K,DB!$O$9,Total!B:B,$H$2)+COUNTIFS(Total!X:X,$U$3,Total!W:W,B10,Total!AA:AA,DB!$G$5,Total!N:N,DB!$O$5,Total!M:M,DB!$G$9,Total!K:K,DB!$O$9,Total!B:B,$H$2)+COUNTIFS(Total!X:X,$U$3,Total!W:W,B10,Total!O:O,DB!$G$5,Total!AA:AA,DB!$O$5,Total!M:M,DB!$G$9,Total!K:K,DB!$O$9,Total!B:B,$H$2)+COUNTIFS(Total!X:X,$U$3,Total!W:W,B10,Total!O:O,DB!$G$5,Total!N:N,DB!$O$5,Total!AA:AA,DB!$G$9,Total!K:K,DB!$O$9,Total!B:B,$H$2)+COUNTIFS(Total!X:X,$U$3,Total!W:W,B10,Total!O:O,DB!$G$5,Total!N:N,DB!$O$5,Total!M:M,DB!$G$9,Total!AA:AA,DB!$O$9,Total!B:B,$H$2)+COUNTIFS(Total!X:X,$U$3,Total!W:W,B10,Total!O:O,DB!$G$5,Total!N:N,DB!$O$5,Total!M:M,DB!$G$9,Total!K:K,DB!$O$9,Total!AA:AA,$H$2)</f>
        <v>1</v>
      </c>
      <c r="V10" s="31">
        <f>COUNTIFS(Total!X:X,$V$3,Total!W:W,B10,Total!O:O,DB!$G$5,Total!N:N,DB!$O$5,Total!M:M,DB!$G$9,Total!K:K,DB!$O$9,Total!B:B,$H$2)+COUNTIFS(Total!X:X,$V$3,Total!W:W,B10,Total!AA:AA,DB!$G$5,Total!AA:AA,DB!$O$5,Total!AA:AA,DB!$G$9,Total!AA:AA,DB!$O$9,Total!AA:AA,$H$2)+COUNTIFS(Total!X:X,$V$3,Total!W:W,B10,Total!O:O,DB!$G$5,Total!AA:AA,DB!$O$5,Total!AA:AA,DB!$G$9,Total!AA:AA,DB!$O$9,Total!AA:AA,$H$2)+COUNTIFS(Total!X:X,$V$3,Total!W:W,B10,Total!AA:AA,DB!$G$5,Total!N:N,DB!$O$5,Total!AA:AA,DB!$G$9,Total!AA:AA,DB!$O$9,Total!AA:AA,$H$2)+COUNTIFS(Total!X:X,$V$3,Total!W:W,B10,Total!AA:AA,DB!$G$5,Total!AA:AA,DB!$O$5,Total!M:M,DB!$G$9,Total!AA:AA,DB!$O$9,Total!AA:AA,$H$2)+COUNTIFS(Total!X:X,$V$3,Total!W:W,B10,Total!AA:AA,DB!$G$5,Total!AA:AA,DB!$O$5,Total!AA:AA,DB!$G$9,Total!K:K,DB!$O$9,Total!AA:AA,$H$2)+COUNTIFS(Total!X:X,$V$3,Total!W:W,B10,Total!AA:AA,DB!$G$5,Total!AA:AA,DB!$O$5,Total!AA:AA,DB!$G$9,Total!AA:AA,DB!$O$9,Total!B:B,$H$2)+COUNTIFS(Total!X:X,$V$3,Total!W:W,B10,Total!O:O,DB!$G$5,Total!N:N,DB!$O$5,Total!M:M,DB!$G$9,Total!AA:AA,DB!$O$9,Total!AA:AA,$H$2)+COUNTIFS(Total!X:X,$V$3,Total!W:W,B10,Total!O:O,DB!$G$5,Total!N:N,DB!$O$5,Total!AA:AA,DB!$G$9,Total!K:K,DB!$O$9,Total!AA:AA,$H$2)+COUNTIFS(Total!X:X,$V$3,Total!W:W,B10,Total!O:O,DB!$G$5,Total!N:N,DB!$O$5,Total!AA:AA,DB!$G$9,Total!AA:AA,DB!$O$9,Total!B:B,$H$2)+COUNTIFS(Total!X:X,$V$3,Total!W:W,B10,Total!O:O,DB!$G$5,Total!AA:AA,DB!$O$5,Total!M:M,DB!$G$9,Total!K:K,DB!$O$9,Total!AA:AA,$H$2)+COUNTIFS(Total!X:X,$V$3,Total!W:W,B10,Total!O:O,DB!$G$5,Total!AA:AA,DB!$O$5,Total!M:M,DB!$G$9,Total!AA:AA,DB!$O$9,Total!B:B,$H$2)+COUNTIFS(Total!X:X,$V$3,Total!W:W,B10,Total!O:O,DB!$G$5,Total!AA:AA,DB!$O$5,Total!AA:AA,DB!$G$9,Total!K:K,DB!$O$9,Total!B:B,$H$2)+COUNTIFS(Total!X:X,$V$3,Total!W:W,B10,Total!AA:AA,DB!$G$5,Total!N:N,DB!$O$5,Total!M:M,DB!$G$9,Total!K:K,DB!$O$9,Total!AA:AA,$H$2)+COUNTIFS(Total!X:X,$V$3,Total!W:W,B10,Total!AA:AA,DB!$G$5,Total!N:N,DB!$O$5,Total!M:M,DB!$G$9,Total!AA:AA,DB!$O$9,Total!B:B,$H$2)+COUNTIFS(Total!X:X,$V$3,Total!W:W,B10,Total!AA:AA,DB!$G$5,Total!N:N,DB!$O$5,Total!AA:AA,DB!$G$9,Total!K:K,DB!$O$9,Total!B:B,$H$2)+COUNTIFS(Total!X:X,$V$3,Total!W:W,B10,Total!AA:AA,DB!$G$5,Total!AA:AA,DB!$O$5,Total!M:M,DB!$G$9,Total!K:K,DB!$O$9,Total!B:B,$H$2)+COUNTIFS(Total!X:X,$V$3,Total!W:W,B10,Total!O:O,DB!$G$5,Total!N:N,DB!$O$5,Total!AA:AA,DB!$G$9,Total!AA:AA,DB!$O$9,Total!AA:AA,$H$2)+COUNTIFS(Total!X:X,$V$3,Total!W:W,B10,Total!O:O,DB!$G$5,Total!AA:AA,DB!$O$5,Total!M:M,DB!$G$9,Total!AA:AA,DB!$O$9,Total!AA:AA,$H$2)+COUNTIFS(Total!X:X,$V$3,Total!W:W,B10,Total!O:O,DB!$G$5,Total!AA:AA,DB!$O$5,Total!AA:AA,DB!$G$9,Total!K:K,DB!$O$9,Total!AA:AA,$H$2)+COUNTIFS(Total!X:X,$V$3,Total!W:W,B10,Total!O:O,DB!$G$5,Total!AA:AA,DB!$O$5,Total!AA:AA,DB!$G$9,Total!AA:AA,DB!$O$9,Total!B:B,$H$2)+COUNTIFS(Total!X:X,$V$3,Total!W:W,B10,Total!AA:AA,DB!$G$5,Total!N:N,DB!$O$5,Total!M:M,DB!$G$9,Total!AA:AA,DB!$O$9,Total!AA:AA,$H$2)+COUNTIFS(Total!X:X,$V$3,Total!W:W,B10,Total!AA:AA,DB!$G$5,Total!N:N,DB!$O$5,Total!AA:AA,DB!$G$9,Total!K:K,DB!$O$9,Total!AA:AA,$H$2)+COUNTIFS(Total!X:X,$V$3,Total!W:W,B10,Total!AA:AA,DB!$G$5,Total!N:N,DB!$O$5,Total!AA:AA,DB!$G$9,Total!AA:AA,DB!$O$9,Total!B:B,$H$2)+COUNTIFS(Total!X:X,$V$3,Total!W:W,B10,Total!AA:AA,DB!$G$5,Total!AA:AA,DB!$O$5,Total!M:M,DB!$G$9,Total!K:K,DB!$O$9,Total!AA:AA,$H$2)+COUNTIFS(Total!X:X,$V$3,Total!W:W,B10,Total!AA:AA,DB!$G$5,Total!AA:AA,DB!$O$5,Total!M:M,DB!$G$9,Total!AA:AA,DB!$O$9,Total!B:B,$H$2)+COUNTIFS(Total!X:X,$V$3,Total!W:W,B10,Total!AA:AA,DB!$G$5,Total!AA:AA,DB!$O$5,Total!AA:AA,DB!$G$9,Total!K:K,DB!$O$9,Total!B:B,$H$2)+COUNTIFS(Total!X:X,$V$3,Total!W:W,B10,Total!AA:AA,DB!$G$5,Total!N:N,DB!$O$5,Total!M:M,DB!$G$9,Total!K:K,DB!$O$9,Total!B:B,$H$2)+COUNTIFS(Total!X:X,$V$3,Total!W:W,B10,Total!O:O,DB!$G$5,Total!AA:AA,DB!$O$5,Total!M:M,DB!$G$9,Total!K:K,DB!$O$9,Total!B:B,$H$2)+COUNTIFS(Total!X:X,$V$3,Total!W:W,B10,Total!O:O,DB!$G$5,Total!N:N,DB!$O$5,Total!AA:AA,DB!$G$9,Total!K:K,DB!$O$9,Total!B:B,$H$2)+COUNTIFS(Total!X:X,$V$3,Total!W:W,B10,Total!O:O,DB!$G$5,Total!N:N,DB!$O$5,Total!M:M,DB!$G$9,Total!AA:AA,DB!$O$9,Total!B:B,$H$2)+COUNTIFS(Total!X:X,$V$3,Total!W:W,B10,Total!O:O,DB!$G$5,Total!N:N,DB!$O$5,Total!M:M,DB!$G$9,Total!K:K,DB!$O$9,Total!AA:AA,$H$2)</f>
        <v>0</v>
      </c>
      <c r="W10" s="31">
        <f>COUNTIFS(Total!X:X,$W$3,Total!W:W,B10,Total!O:O,DB!$G$5,Total!N:N,DB!$O$5,Total!M:M,DB!$G$9,Total!K:K,DB!$O$9,Total!B:B,$H$2)+COUNTIFS(Total!X:X,$W$3,Total!W:W,B10,Total!AA:AA,DB!$G$5,Total!AA:AA,DB!$O$5,Total!AA:AA,DB!$G$9,Total!AA:AA,DB!$O$9,Total!AA:AA,$H$2)+COUNTIFS(Total!X:X,$W$3,Total!W:W,B10,Total!O:O,DB!$G$5,Total!AA:AA,DB!$O$5,Total!AA:AA,DB!$G$9,Total!AA:AA,DB!$O$9,Total!AA:AA,$H$2)+COUNTIFS(Total!X:X,$W$3,Total!W:W,B10,Total!AA:AA,DB!$G$5,Total!N:N,DB!$O$5,Total!AA:AA,DB!$G$9,Total!AA:AA,DB!$O$9,Total!AA:AA,$H$2)+COUNTIFS(Total!X:X,$W$3,Total!W:W,B10,Total!AA:AA,DB!$G$5,Total!AA:AA,DB!$O$5,Total!M:M,DB!$G$9,Total!AA:AA,DB!$O$9,Total!AA:AA,$H$2)+COUNTIFS(Total!X:X,$W$3,Total!W:W,B10,Total!AA:AA,DB!$G$5,Total!AA:AA,DB!$O$5,Total!AA:AA,DB!$G$9,Total!K:K,DB!$O$9,Total!AA:AA,$H$2)+COUNTIFS(Total!X:X,$W$3,Total!W:W,B10,Total!AA:AA,DB!$G$5,Total!AA:AA,DB!$O$5,Total!AA:AA,DB!$G$9,Total!AA:AA,DB!$O$9,Total!B:B,$H$2)+COUNTIFS(Total!X:X,$W$3,Total!W:W,B10,Total!O:O,DB!$G$5,Total!N:N,DB!$O$5,Total!M:M,DB!$G$9,Total!AA:AA,DB!$O$9,Total!AA:AA,$H$2)+COUNTIFS(Total!X:X,$W$3,Total!W:W,B10,Total!O:O,DB!$G$5,Total!N:N,DB!$O$5,Total!AA:AA,DB!$G$9,Total!K:K,DB!$O$9,Total!AA:AA,$H$2)+COUNTIFS(Total!X:X,$W$3,Total!W:W,B10,Total!O:O,DB!$G$5,Total!N:N,DB!$O$5,Total!AA:AA,DB!$G$9,Total!AA:AA,DB!$O$9,Total!B:B,$H$2)+COUNTIFS(Total!X:X,$W$3,Total!W:W,B10,Total!O:O,DB!$G$5,Total!AA:AA,DB!$O$5,Total!M:M,DB!$G$9,Total!K:K,DB!$O$9,Total!AA:AA,$H$2)+COUNTIFS(Total!X:X,$W$3,Total!W:W,B10,Total!O:O,DB!$G$5,Total!AA:AA,DB!$O$5,Total!M:M,DB!$G$9,Total!AA:AA,DB!$O$9,Total!B:B,$H$2)+COUNTIFS(Total!X:X,$W$3,Total!W:W,B10,Total!O:O,DB!$G$5,Total!AA:AA,DB!$O$5,Total!AA:AA,DB!$G$9,Total!K:K,DB!$O$9,Total!B:B,$H$2)+COUNTIFS(Total!X:X,$W$3,Total!W:W,B10,Total!AA:AA,DB!$G$5,Total!N:N,DB!$O$5,Total!M:M,DB!$G$9,Total!K:K,DB!$O$9,Total!AA:AA,$H$2)+COUNTIFS(Total!X:X,$W$3,Total!W:W,B10,Total!AA:AA,DB!$G$5,Total!N:N,DB!$O$5,Total!M:M,DB!$G$9,Total!AA:AA,DB!$O$9,Total!B:B,$H$2)+COUNTIFS(Total!X:X,$W$3,Total!W:W,B10,Total!AA:AA,DB!$G$5,Total!N:N,DB!$O$5,Total!AA:AA,DB!$G$9,Total!K:K,DB!$O$9,Total!B:B,$H$2)+COUNTIFS(Total!X:X,$W$3,Total!W:W,B10,Total!AA:AA,DB!$G$5,Total!AA:AA,DB!$O$5,Total!M:M,DB!$G$9,Total!K:K,DB!$O$9,Total!B:B,$H$2)+COUNTIFS(Total!X:X,$W$3,Total!W:W,B10,Total!O:O,DB!$G$5,Total!N:N,DB!$O$5,Total!AA:AA,DB!$G$9,Total!AA:AA,DB!$O$9,Total!AA:AA,$H$2)+COUNTIFS(Total!X:X,$W$3,Total!W:W,B10,Total!O:O,DB!$G$5,Total!AA:AA,DB!$O$5,Total!M:M,DB!$G$9,Total!AA:AA,DB!$O$9,Total!AA:AA,$H$2)+COUNTIFS(Total!X:X,$W$3,Total!W:W,B10,Total!O:O,DB!$G$5,Total!AA:AA,DB!$O$5,Total!AA:AA,DB!$G$9,Total!K:K,DB!$O$9,Total!AA:AA,$H$2)+COUNTIFS(Total!X:X,$W$3,Total!W:W,B10,Total!O:O,DB!$G$5,Total!AA:AA,DB!$O$5,Total!AA:AA,DB!$G$9,Total!AA:AA,DB!$O$9,Total!B:B,$H$2)+COUNTIFS(Total!X:X,$W$3,Total!W:W,B10,Total!AA:AA,DB!$G$5,Total!N:N,DB!$O$5,Total!M:M,DB!$G$9,Total!AA:AA,DB!$O$9,Total!AA:AA,$H$2)+COUNTIFS(Total!X:X,$W$3,Total!W:W,B10,Total!AA:AA,DB!$G$5,Total!N:N,DB!$O$5,Total!AA:AA,DB!$G$9,Total!K:K,DB!$O$9,Total!AA:AA,$H$2)+COUNTIFS(Total!X:X,$W$3,Total!W:W,B10,Total!AA:AA,DB!$G$5,Total!N:N,DB!$O$5,Total!AA:AA,DB!$G$9,Total!AA:AA,DB!$O$9,Total!B:B,$H$2)+COUNTIFS(Total!X:X,$W$3,Total!W:W,B10,Total!AA:AA,DB!$G$5,Total!AA:AA,DB!$O$5,Total!M:M,DB!$G$9,Total!K:K,DB!$O$9,Total!AA:AA,$H$2)+COUNTIFS(Total!X:X,$W$3,Total!W:W,B10,Total!AA:AA,DB!$G$5,Total!AA:AA,DB!$O$5,Total!M:M,DB!$G$9,Total!AA:AA,DB!$O$9,Total!B:B,$H$2)+COUNTIFS(Total!X:X,$W$3,Total!W:W,B10,Total!AA:AA,DB!$G$5,Total!AA:AA,DB!$O$5,Total!AA:AA,DB!$G$9,Total!K:K,DB!$O$9,Total!B:B,$H$2)+COUNTIFS(Total!X:X,$W$3,Total!W:W,B10,Total!AA:AA,DB!$G$5,Total!N:N,DB!$O$5,Total!M:M,DB!$G$9,Total!K:K,DB!$O$9,Total!B:B,$H$2)+COUNTIFS(Total!X:X,$W$3,Total!W:W,B10,Total!O:O,DB!$G$5,Total!AA:AA,DB!$O$5,Total!M:M,DB!$G$9,Total!K:K,DB!$O$9,Total!B:B,$H$2)+COUNTIFS(Total!X:X,$W$3,Total!W:W,B10,Total!O:O,DB!$G$5,Total!N:N,DB!$O$5,Total!AA:AA,DB!$G$9,Total!K:K,DB!$O$9,Total!B:B,$H$2)+COUNTIFS(Total!X:X,$W$3,Total!W:W,B10,Total!O:O,DB!$G$5,Total!N:N,DB!$O$5,Total!M:M,DB!$G$9,Total!AA:AA,DB!$O$9,Total!B:B,$H$2)+COUNTIFS(Total!X:X,$W$3,Total!W:W,B10,Total!O:O,DB!$G$5,Total!N:N,DB!$O$5,Total!M:M,DB!$G$9,Total!K:K,DB!$O$9,Total!AA:AA,$H$2)</f>
        <v>0</v>
      </c>
      <c r="X10" s="31">
        <f t="shared" si="0"/>
        <v>94</v>
      </c>
      <c r="Y10" s="31">
        <f t="shared" si="1"/>
        <v>90</v>
      </c>
      <c r="Z10" s="31">
        <f t="shared" si="2"/>
        <v>65</v>
      </c>
      <c r="AD10"/>
    </row>
    <row r="11" spans="1:31" ht="30" customHeight="1" x14ac:dyDescent="0.25">
      <c r="A11" s="43">
        <v>8</v>
      </c>
      <c r="B11" s="53" t="s">
        <v>168</v>
      </c>
      <c r="C11" s="31">
        <f>COUNTIFS(Total!W:W,B11,Total!O:O,DB!$G$5,Total!N:N,DB!$O$5,Total!M:M,DB!$G$9,Total!K:K,DB!$O$9,Total!B:B,$H$2)+COUNTIFS(Total!W:W,B11,Total!AA:AA,DB!$G$5,Total!AA:AA,DB!$O$5,Total!AA:AA,DB!$G$9,Total!AA:AA,DB!$O$9,Total!AA:AA,$H$2)+COUNTIFS(Total!W:W,B11,Total!O:O,DB!$G$5,Total!AA:AA,DB!$O$5,Total!AA:AA,DB!$G$9,Total!AA:AA,DB!$O$9,Total!AA:AA,$H$2)+COUNTIFS(Total!W:W,B11,Total!AA:AA,DB!$G$5,Total!N:N,DB!$O$5,Total!AA:AA,DB!$G$9,Total!AA:AA,DB!$O$9,Total!AA:AA,$H$2)+COUNTIFS(Total!W:W,B11,Total!AA:AA,DB!$G$5,Total!AA:AA,DB!$O$5,Total!M:M,DB!$G$9,Total!AA:AA,DB!$O$9,Total!AA:AA,$H$2)+COUNTIFS(Total!W:W,B11,Total!AA:AA,DB!$G$5,Total!AA:AA,DB!$O$5,Total!AA:AA,DB!$G$9,Total!K:K,DB!$O$9,Total!AA:AA,$H$2)+COUNTIFS(Total!W:W,B11,Total!AA:AA,DB!$G$5,Total!AA:AA,DB!$O$5,Total!AA:AA,DB!$G$9,Total!AA:AA,DB!$O$9,Total!B:B,$H$2)+COUNTIFS(Total!W:W,B11,Total!O:O,DB!$G$5,Total!N:N,DB!$O$5,Total!M:M,DB!$G$9,Total!AA:AA,DB!$O$9,Total!AA:AA,$H$2)+COUNTIFS(Total!W:W,B11,Total!O:O,DB!$G$5,Total!N:N,DB!$O$5,Total!AA:AA,DB!$G$9,Total!K:K,DB!$O$9,Total!AA:AA,$H$2)+COUNTIFS(Total!W:W,B11,Total!O:O,DB!$G$5,Total!N:N,DB!$O$5,Total!AA:AA,DB!$G$9,Total!AA:AA,DB!$O$9,Total!B:B,$H$2)+COUNTIFS(Total!W:W,B11,Total!O:O,DB!$G$5,Total!AA:AA,DB!$O$5,Total!M:M,DB!$G$9,Total!K:K,DB!$O$9,Total!AA:AA,$H$2)+COUNTIFS(Total!W:W,B11,Total!O:O,DB!$G$5,Total!AA:AA,DB!$O$5,Total!M:M,DB!$G$9,Total!AA:AA,DB!$O$9,Total!B:B,$H$2)+COUNTIFS(Total!W:W,B11,Total!O:O,DB!$G$5,Total!AA:AA,DB!$O$5,Total!AA:AA,DB!$G$9,Total!K:K,DB!$O$9,Total!B:B,$H$2)+COUNTIFS(Total!W:W,B11,Total!AA:AA,DB!$G$5,Total!N:N,DB!$O$5,Total!M:M,DB!$G$9,Total!K:K,DB!$O$9,Total!AA:AA,$H$2)+COUNTIFS(Total!W:W,B11,Total!AA:AA,DB!$G$5,Total!N:N,DB!$O$5,Total!M:M,DB!$G$9,Total!AA:AA,DB!$O$9,Total!B:B,$H$2)+COUNTIFS(Total!W:W,B11,Total!AA:AA,DB!$G$5,Total!N:N,DB!$O$5,Total!AA:AA,DB!$G$9,Total!K:K,DB!$O$9,Total!B:B,$H$2)+COUNTIFS(Total!W:W,B11,Total!AA:AA,DB!$G$5,Total!AA:AA,DB!$O$5,Total!M:M,DB!$G$9,Total!K:K,DB!$O$9,Total!B:B,$H$2)+COUNTIFS(Total!W:W,B11,Total!O:O,DB!$G$5,Total!N:N,DB!$O$5,Total!AA:AA,DB!$G$9,Total!AA:AA,DB!$O$9,Total!AA:AA,$H$2)+COUNTIFS(Total!W:W,B11,Total!O:O,DB!$G$5,Total!AA:AA,DB!$O$5,Total!M:M,DB!$G$9,Total!AA:AA,DB!$O$9,Total!AA:AA,$H$2)+COUNTIFS(Total!W:W,B11,Total!O:O,DB!$G$5,Total!AA:AA,DB!$O$5,Total!AA:AA,DB!$G$9,Total!K:K,DB!$O$9,Total!AA:AA,$H$2)+COUNTIFS(Total!W:W,B11,Total!O:O,DB!$G$5,Total!AA:AA,DB!$O$5,Total!AA:AA,DB!$G$9,Total!AA:AA,DB!$O$9,Total!B:B,$H$2)+COUNTIFS(Total!W:W,B11,Total!AA:AA,DB!$G$5,Total!N:N,DB!$O$5,Total!M:M,DB!$G$9,Total!AA:AA,DB!$O$9,Total!AA:AA,$H$2)+COUNTIFS(Total!W:W,B11,Total!AA:AA,DB!$G$5,Total!N:N,DB!$O$5,Total!AA:AA,DB!$G$9,Total!K:K,DB!$O$9,Total!AA:AA,$H$2)+COUNTIFS(Total!W:W,B11,Total!AA:AA,DB!$G$5,Total!N:N,DB!$O$5,Total!AA:AA,DB!$G$9,Total!AA:AA,DB!$O$9,Total!B:B,$H$2)+COUNTIFS(Total!W:W,B11,Total!AA:AA,DB!$G$5,Total!AA:AA,DB!$O$5,Total!M:M,DB!$G$9,Total!K:K,DB!$O$9,Total!AA:AA,$H$2)+COUNTIFS(Total!W:W,B11,Total!AA:AA,DB!$G$5,Total!AA:AA,DB!$O$5,Total!M:M,DB!$G$9,Total!AA:AA,DB!$O$9,Total!B:B,$H$2)+COUNTIFS(Total!W:W,B11,Total!AA:AA,DB!$G$5,Total!AA:AA,DB!$O$5,Total!AA:AA,DB!$G$9,Total!K:K,DB!$O$9,Total!B:B,$H$2)+COUNTIFS(Total!W:W,B11,Total!AA:AA,DB!$G$5,Total!N:N,DB!$O$5,Total!M:M,DB!$G$9,Total!K:K,DB!$O$9,Total!B:B,$H$2)+COUNTIFS(Total!W:W,B11,Total!O:O,DB!$G$5,Total!AA:AA,DB!$O$5,Total!M:M,DB!$G$9,Total!K:K,DB!$O$9,Total!B:B,$H$2)+COUNTIFS(Total!W:W,B11,Total!O:O,DB!$G$5,Total!N:N,DB!$O$5,Total!AA:AA,DB!$G$9,Total!K:K,DB!$O$9,Total!B:B,$H$2)+COUNTIFS(Total!W:W,B11,Total!O:O,DB!$G$5,Total!N:N,DB!$O$5,Total!M:M,DB!$G$9,Total!AA:AA,DB!$O$9,Total!B:B,$H$2)+COUNTIFS(Total!W:W,B11,Total!O:O,DB!$G$5,Total!N:N,DB!$O$5,Total!M:M,DB!$G$9,Total!K:K,DB!$O$9,Total!AA:AA,$H$2)</f>
        <v>49</v>
      </c>
      <c r="D11" s="31">
        <f>COUNTIFS(Total!X:X,$AE$2,Total!W:W,B11,Total!O:O,DB!$G$5,Total!N:N,DB!$O$5,Total!M:M,DB!$G$9,Total!K:K,DB!$O$9,Total!B:B,$H$2)+COUNTIFS(Total!X:X,$AE$2,Total!W:W,B11,Total!AA:AA,DB!$G$5,Total!AA:AA,DB!$O$5,Total!AA:AA,DB!$G$9,Total!AA:AA,DB!$O$9,Total!AA:AA,$H$2)+COUNTIFS(Total!X:X,$AE$2,Total!W:W,B11,Total!O:O,DB!$G$5,Total!AA:AA,DB!$O$5,Total!AA:AA,DB!$G$9,Total!AA:AA,DB!$O$9,Total!AA:AA,$H$2)+COUNTIFS(Total!X:X,$AE$2,Total!W:W,B11,Total!AA:AA,DB!$G$5,Total!N:N,DB!$O$5,Total!AA:AA,DB!$G$9,Total!AA:AA,DB!$O$9,Total!AA:AA,$H$2)+COUNTIFS(Total!X:X,$AE$2,Total!W:W,B11,Total!AA:AA,DB!$G$5,Total!AA:AA,DB!$O$5,Total!M:M,DB!$G$9,Total!AA:AA,DB!$O$9,Total!AA:AA,$H$2)+COUNTIFS(Total!X:X,$AE$2,Total!W:W,B11,Total!AA:AA,DB!$G$5,Total!AA:AA,DB!$O$5,Total!AA:AA,DB!$G$9,Total!K:K,DB!$O$9,Total!AA:AA,$H$2)+COUNTIFS(Total!X:X,$AE$2,Total!W:W,B11,Total!AA:AA,DB!$G$5,Total!AA:AA,DB!$O$5,Total!AA:AA,DB!$G$9,Total!AA:AA,DB!$O$9,Total!B:B,$H$2)+COUNTIFS(Total!X:X,$AE$2,Total!W:W,B11,Total!O:O,DB!$G$5,Total!N:N,DB!$O$5,Total!M:M,DB!$G$9,Total!AA:AA,DB!$O$9,Total!AA:AA,$H$2)+COUNTIFS(Total!X:X,$AE$2,Total!W:W,B11,Total!O:O,DB!$G$5,Total!N:N,DB!$O$5,Total!AA:AA,DB!$G$9,Total!K:K,DB!$O$9,Total!AA:AA,$H$2)+COUNTIFS(Total!X:X,$AE$2,Total!W:W,B11,Total!O:O,DB!$G$5,Total!N:N,DB!$O$5,Total!AA:AA,DB!$G$9,Total!AA:AA,DB!$O$9,Total!B:B,$H$2)+COUNTIFS(Total!X:X,$AE$2,Total!W:W,B11,Total!O:O,DB!$G$5,Total!AA:AA,DB!$O$5,Total!M:M,DB!$G$9,Total!K:K,DB!$O$9,Total!AA:AA,$H$2)+COUNTIFS(Total!X:X,$AE$2,Total!W:W,B11,Total!O:O,DB!$G$5,Total!AA:AA,DB!$O$5,Total!M:M,DB!$G$9,Total!AA:AA,DB!$O$9,Total!B:B,$H$2)+COUNTIFS(Total!X:X,$AE$2,Total!W:W,B11,Total!O:O,DB!$G$5,Total!AA:AA,DB!$O$5,Total!AA:AA,DB!$G$9,Total!K:K,DB!$O$9,Total!B:B,$H$2)+COUNTIFS(Total!X:X,$AE$2,Total!W:W,B11,Total!AA:AA,DB!$G$5,Total!N:N,DB!$O$5,Total!M:M,DB!$G$9,Total!K:K,DB!$O$9,Total!AA:AA,$H$2)+COUNTIFS(Total!X:X,$AE$2,Total!W:W,B11,Total!AA:AA,DB!$G$5,Total!N:N,DB!$O$5,Total!M:M,DB!$G$9,Total!AA:AA,DB!$O$9,Total!B:B,$H$2)+COUNTIFS(Total!X:X,$AE$2,Total!W:W,B11,Total!AA:AA,DB!$G$5,Total!N:N,DB!$O$5,Total!AA:AA,DB!$G$9,Total!K:K,DB!$O$9,Total!B:B,$H$2)+COUNTIFS(Total!X:X,$AE$2,Total!W:W,B11,Total!AA:AA,DB!$G$5,Total!AA:AA,DB!$O$5,Total!M:M,DB!$G$9,Total!K:K,DB!$O$9,Total!B:B,$H$2)+COUNTIFS(Total!X:X,$AE$2,Total!W:W,B11,Total!O:O,DB!$G$5,Total!N:N,DB!$O$5,Total!AA:AA,DB!$G$9,Total!AA:AA,DB!$O$9,Total!AA:AA,$H$2)+COUNTIFS(Total!X:X,$AE$2,Total!W:W,B11,Total!O:O,DB!$G$5,Total!AA:AA,DB!$O$5,Total!M:M,DB!$G$9,Total!AA:AA,DB!$O$9,Total!AA:AA,$H$2)+COUNTIFS(Total!X:X,$AE$2,Total!W:W,B11,Total!O:O,DB!$G$5,Total!AA:AA,DB!$O$5,Total!AA:AA,DB!$G$9,Total!K:K,DB!$O$9,Total!AA:AA,$H$2)+COUNTIFS(Total!X:X,$AE$2,Total!W:W,B11,Total!O:O,DB!$G$5,Total!AA:AA,DB!$O$5,Total!AA:AA,DB!$G$9,Total!AA:AA,DB!$O$9,Total!B:B,$H$2)+COUNTIFS(Total!X:X,$AE$2,Total!W:W,B11,Total!AA:AA,DB!$G$5,Total!N:N,DB!$O$5,Total!M:M,DB!$G$9,Total!AA:AA,DB!$O$9,Total!AA:AA,$H$2)+COUNTIFS(Total!X:X,$AE$2,Total!W:W,B11,Total!AA:AA,DB!$G$5,Total!N:N,DB!$O$5,Total!AA:AA,DB!$G$9,Total!K:K,DB!$O$9,Total!AA:AA,$H$2)+COUNTIFS(Total!X:X,$AE$2,Total!W:W,B11,Total!AA:AA,DB!$G$5,Total!N:N,DB!$O$5,Total!AA:AA,DB!$G$9,Total!AA:AA,DB!$O$9,Total!B:B,$H$2)+COUNTIFS(Total!X:X,$AE$2,Total!W:W,B11,Total!AA:AA,DB!$G$5,Total!AA:AA,DB!$O$5,Total!M:M,DB!$G$9,Total!K:K,DB!$O$9,Total!AA:AA,$H$2)+COUNTIFS(Total!X:X,$AE$2,Total!W:W,B11,Total!AA:AA,DB!$G$5,Total!AA:AA,DB!$O$5,Total!M:M,DB!$G$9,Total!AA:AA,DB!$O$9,Total!B:B,$H$2)+COUNTIFS(Total!X:X,$AE$2,Total!W:W,B11,Total!AA:AA,DB!$G$5,Total!AA:AA,DB!$O$5,Total!AA:AA,DB!$G$9,Total!K:K,DB!$O$9,Total!B:B,$H$2)+COUNTIFS(Total!X:X,$AE$2,Total!W:W,B11,Total!AA:AA,DB!$G$5,Total!N:N,DB!$O$5,Total!M:M,DB!$G$9,Total!K:K,DB!$O$9,Total!B:B,$H$2)+COUNTIFS(Total!X:X,$AE$2,Total!W:W,B11,Total!O:O,DB!$G$5,Total!AA:AA,DB!$O$5,Total!M:M,DB!$G$9,Total!K:K,DB!$O$9,Total!B:B,$H$2)+COUNTIFS(Total!X:X,$AE$2,Total!W:W,B11,Total!O:O,DB!$G$5,Total!N:N,DB!$O$5,Total!AA:AA,DB!$G$9,Total!K:K,DB!$O$9,Total!B:B,$H$2)+COUNTIFS(Total!X:X,$AE$2,Total!W:W,B11,Total!O:O,DB!$G$5,Total!N:N,DB!$O$5,Total!M:M,DB!$G$9,Total!AA:AA,DB!$O$9,Total!B:B,$H$2)+COUNTIFS(Total!X:X,$AE$2,Total!W:W,B11,Total!O:O,DB!$G$5,Total!N:N,DB!$O$5,Total!M:M,DB!$G$9,Total!K:K,DB!$O$9,Total!AA:AA,$H$2)</f>
        <v>15</v>
      </c>
      <c r="E11" s="31">
        <f>COUNTIFS(Total!X:X,$E$3,Total!W:W,B11,Total!O:O,DB!$G$5,Total!N:N,DB!$O$5,Total!M:M,DB!$G$9,Total!K:K,DB!$O$9,Total!B:B,$H$2)+COUNTIFS(Total!X:X,$E$3,Total!W:W,B11,Total!AA:AA,DB!$G$5,Total!AA:AA,DB!$O$5,Total!AA:AA,DB!$G$9,Total!AA:AA,DB!$O$9,Total!AA:AA,$H$2)+COUNTIFS(Total!X:X,$E$3,Total!W:W,B11,Total!O:O,DB!$G$5,Total!AA:AA,DB!$O$5,Total!AA:AA,DB!$G$9,Total!AA:AA,DB!$O$9,Total!AA:AA,$H$2)+COUNTIFS(Total!X:X,$E$3,Total!W:W,B11,Total!AA:AA,DB!$G$5,Total!N:N,DB!$O$5,Total!AA:AA,DB!$G$9,Total!AA:AA,DB!$O$9,Total!AA:AA,$H$2)+COUNTIFS(Total!X:X,$E$3,Total!W:W,B11,Total!AA:AA,DB!$G$5,Total!AA:AA,DB!$O$5,Total!M:M,DB!$G$9,Total!AA:AA,DB!$O$9,Total!AA:AA,$H$2)+COUNTIFS(Total!X:X,$E$3,Total!W:W,B11,Total!AA:AA,DB!$G$5,Total!AA:AA,DB!$O$5,Total!AA:AA,DB!$G$9,Total!K:K,DB!$O$9,Total!AA:AA,$H$2)+COUNTIFS(Total!X:X,$E$3,Total!W:W,B11,Total!AA:AA,DB!$G$5,Total!AA:AA,DB!$O$5,Total!AA:AA,DB!$G$9,Total!AA:AA,DB!$O$9,Total!B:B,$H$2)+COUNTIFS(Total!X:X,$E$3,Total!W:W,B11,Total!O:O,DB!$G$5,Total!N:N,DB!$O$5,Total!M:M,DB!$G$9,Total!AA:AA,DB!$O$9,Total!AA:AA,$H$2)+COUNTIFS(Total!X:X,$E$3,Total!W:W,B11,Total!O:O,DB!$G$5,Total!N:N,DB!$O$5,Total!AA:AA,DB!$G$9,Total!K:K,DB!$O$9,Total!AA:AA,$H$2)+COUNTIFS(Total!X:X,$E$3,Total!W:W,B11,Total!O:O,DB!$G$5,Total!N:N,DB!$O$5,Total!AA:AA,DB!$G$9,Total!AA:AA,DB!$O$9,Total!B:B,$H$2)+COUNTIFS(Total!X:X,$E$3,Total!W:W,B11,Total!O:O,DB!$G$5,Total!AA:AA,DB!$O$5,Total!M:M,DB!$G$9,Total!K:K,DB!$O$9,Total!AA:AA,$H$2)+COUNTIFS(Total!X:X,$E$3,Total!W:W,B11,Total!O:O,DB!$G$5,Total!AA:AA,DB!$O$5,Total!M:M,DB!$G$9,Total!AA:AA,DB!$O$9,Total!B:B,$H$2)+COUNTIFS(Total!X:X,$E$3,Total!W:W,B11,Total!O:O,DB!$G$5,Total!AA:AA,DB!$O$5,Total!AA:AA,DB!$G$9,Total!K:K,DB!$O$9,Total!B:B,$H$2)+COUNTIFS(Total!X:X,$E$3,Total!W:W,B11,Total!AA:AA,DB!$G$5,Total!N:N,DB!$O$5,Total!M:M,DB!$G$9,Total!K:K,DB!$O$9,Total!AA:AA,$H$2)+COUNTIFS(Total!X:X,$E$3,Total!W:W,B11,Total!AA:AA,DB!$G$5,Total!N:N,DB!$O$5,Total!M:M,DB!$G$9,Total!AA:AA,DB!$O$9,Total!B:B,$H$2)+COUNTIFS(Total!X:X,$E$3,Total!W:W,B11,Total!AA:AA,DB!$G$5,Total!N:N,DB!$O$5,Total!AA:AA,DB!$G$9,Total!K:K,DB!$O$9,Total!B:B,$H$2)+COUNTIFS(Total!X:X,$E$3,Total!W:W,B11,Total!AA:AA,DB!$G$5,Total!AA:AA,DB!$O$5,Total!M:M,DB!$G$9,Total!K:K,DB!$O$9,Total!B:B,$H$2)+COUNTIFS(Total!X:X,$E$3,Total!W:W,B11,Total!O:O,DB!$G$5,Total!N:N,DB!$O$5,Total!AA:AA,DB!$G$9,Total!AA:AA,DB!$O$9,Total!AA:AA,$H$2)+COUNTIFS(Total!X:X,$E$3,Total!W:W,B11,Total!O:O,DB!$G$5,Total!AA:AA,DB!$O$5,Total!M:M,DB!$G$9,Total!AA:AA,DB!$O$9,Total!AA:AA,$H$2)+COUNTIFS(Total!X:X,$E$3,Total!W:W,B11,Total!O:O,DB!$G$5,Total!AA:AA,DB!$O$5,Total!AA:AA,DB!$G$9,Total!K:K,DB!$O$9,Total!AA:AA,$H$2)+COUNTIFS(Total!X:X,$E$3,Total!W:W,B11,Total!O:O,DB!$G$5,Total!AA:AA,DB!$O$5,Total!AA:AA,DB!$G$9,Total!AA:AA,DB!$O$9,Total!B:B,$H$2)+COUNTIFS(Total!X:X,$E$3,Total!W:W,B11,Total!AA:AA,DB!$G$5,Total!N:N,DB!$O$5,Total!M:M,DB!$G$9,Total!AA:AA,DB!$O$9,Total!AA:AA,$H$2)+COUNTIFS(Total!X:X,$E$3,Total!W:W,B11,Total!AA:AA,DB!$G$5,Total!N:N,DB!$O$5,Total!AA:AA,DB!$G$9,Total!K:K,DB!$O$9,Total!AA:AA,$H$2)+COUNTIFS(Total!X:X,$E$3,Total!W:W,B11,Total!AA:AA,DB!$G$5,Total!N:N,DB!$O$5,Total!AA:AA,DB!$G$9,Total!AA:AA,DB!$O$9,Total!B:B,$H$2)+COUNTIFS(Total!X:X,$E$3,Total!W:W,B11,Total!AA:AA,DB!$G$5,Total!AA:AA,DB!$O$5,Total!M:M,DB!$G$9,Total!K:K,DB!$O$9,Total!AA:AA,$H$2)+COUNTIFS(Total!X:X,$E$3,Total!W:W,B11,Total!AA:AA,DB!$G$5,Total!AA:AA,DB!$O$5,Total!M:M,DB!$G$9,Total!AA:AA,DB!$O$9,Total!B:B,$H$2)+COUNTIFS(Total!X:X,$E$3,Total!W:W,B11,Total!AA:AA,DB!$G$5,Total!AA:AA,DB!$O$5,Total!AA:AA,DB!$G$9,Total!K:K,DB!$O$9,Total!B:B,$H$2)+COUNTIFS(Total!X:X,$E$3,Total!W:W,B11,Total!AA:AA,DB!$G$5,Total!N:N,DB!$O$5,Total!M:M,DB!$G$9,Total!K:K,DB!$O$9,Total!B:B,$H$2)+COUNTIFS(Total!X:X,$E$3,Total!W:W,B11,Total!O:O,DB!$G$5,Total!AA:AA,DB!$O$5,Total!M:M,DB!$G$9,Total!K:K,DB!$O$9,Total!B:B,$H$2)+COUNTIFS(Total!X:X,$E$3,Total!W:W,B11,Total!O:O,DB!$G$5,Total!N:N,DB!$O$5,Total!AA:AA,DB!$G$9,Total!K:K,DB!$O$9,Total!B:B,$H$2)+COUNTIFS(Total!X:X,$E$3,Total!W:W,B11,Total!O:O,DB!$G$5,Total!N:N,DB!$O$5,Total!M:M,DB!$G$9,Total!AA:AA,DB!$O$9,Total!B:B,$H$2)+COUNTIFS(Total!X:X,$E$3,Total!W:W,B11,Total!O:O,DB!$G$5,Total!N:N,DB!$O$5,Total!M:M,DB!$G$9,Total!K:K,DB!$O$9,Total!AA:AA,$H$2)</f>
        <v>1</v>
      </c>
      <c r="F11" s="31">
        <f>COUNTIFS(Total!X:X,$F$3,Total!W:W,B11,Total!O:O,DB!$G$5,Total!N:N,DB!$O$5,Total!M:M,DB!$G$9,Total!K:K,DB!$O$9,Total!B:B,$H$2)+COUNTIFS(Total!X:X,$F$3,Total!W:W,B11,Total!AA:AA,DB!$G$5,Total!AA:AA,DB!$O$5,Total!AA:AA,DB!$G$9,Total!AA:AA,DB!$O$9,Total!AA:AA,$H$2)+COUNTIFS(Total!X:X,$F$3,Total!W:W,B11,Total!O:O,DB!$G$5,Total!AA:AA,DB!$O$5,Total!AA:AA,DB!$G$9,Total!AA:AA,DB!$O$9,Total!AA:AA,$H$2)+COUNTIFS(Total!X:X,$F$3,Total!W:W,B11,Total!AA:AA,DB!$G$5,Total!N:N,DB!$O$5,Total!AA:AA,DB!$G$9,Total!AA:AA,DB!$O$9,Total!AA:AA,$H$2)+COUNTIFS(Total!X:X,$F$3,Total!W:W,B11,Total!AA:AA,DB!$G$5,Total!AA:AA,DB!$O$5,Total!M:M,DB!$G$9,Total!AA:AA,DB!$O$9,Total!AA:AA,$H$2)+COUNTIFS(Total!X:X,$F$3,Total!W:W,B11,Total!AA:AA,DB!$G$5,Total!AA:AA,DB!$O$5,Total!AA:AA,DB!$G$9,Total!K:K,DB!$O$9,Total!AA:AA,$H$2)+COUNTIFS(Total!X:X,$F$3,Total!W:W,B11,Total!AA:AA,DB!$G$5,Total!AA:AA,DB!$O$5,Total!AA:AA,DB!$G$9,Total!AA:AA,DB!$O$9,Total!B:B,$H$2)+COUNTIFS(Total!X:X,$F$3,Total!W:W,B11,Total!O:O,DB!$G$5,Total!N:N,DB!$O$5,Total!M:M,DB!$G$9,Total!AA:AA,DB!$O$9,Total!AA:AA,$H$2)+COUNTIFS(Total!X:X,$F$3,Total!W:W,B11,Total!O:O,DB!$G$5,Total!N:N,DB!$O$5,Total!AA:AA,DB!$G$9,Total!K:K,DB!$O$9,Total!AA:AA,$H$2)+COUNTIFS(Total!X:X,$F$3,Total!W:W,B11,Total!O:O,DB!$G$5,Total!N:N,DB!$O$5,Total!AA:AA,DB!$G$9,Total!AA:AA,DB!$O$9,Total!B:B,$H$2)+COUNTIFS(Total!X:X,$F$3,Total!W:W,B11,Total!O:O,DB!$G$5,Total!AA:AA,DB!$O$5,Total!M:M,DB!$G$9,Total!K:K,DB!$O$9,Total!AA:AA,$H$2)+COUNTIFS(Total!X:X,$F$3,Total!W:W,B11,Total!O:O,DB!$G$5,Total!AA:AA,DB!$O$5,Total!M:M,DB!$G$9,Total!AA:AA,DB!$O$9,Total!B:B,$H$2)+COUNTIFS(Total!X:X,$F$3,Total!W:W,B11,Total!O:O,DB!$G$5,Total!AA:AA,DB!$O$5,Total!AA:AA,DB!$G$9,Total!K:K,DB!$O$9,Total!B:B,$H$2)+COUNTIFS(Total!X:X,$F$3,Total!W:W,B11,Total!AA:AA,DB!$G$5,Total!N:N,DB!$O$5,Total!M:M,DB!$G$9,Total!K:K,DB!$O$9,Total!AA:AA,$H$2)+COUNTIFS(Total!X:X,$F$3,Total!W:W,B11,Total!AA:AA,DB!$G$5,Total!N:N,DB!$O$5,Total!M:M,DB!$G$9,Total!AA:AA,DB!$O$9,Total!B:B,$H$2)+COUNTIFS(Total!X:X,$F$3,Total!W:W,B11,Total!AA:AA,DB!$G$5,Total!N:N,DB!$O$5,Total!AA:AA,DB!$G$9,Total!K:K,DB!$O$9,Total!B:B,$H$2)+COUNTIFS(Total!X:X,$F$3,Total!W:W,B11,Total!AA:AA,DB!$G$5,Total!AA:AA,DB!$O$5,Total!M:M,DB!$G$9,Total!K:K,DB!$O$9,Total!B:B,$H$2)+COUNTIFS(Total!X:X,$F$3,Total!W:W,B11,Total!O:O,DB!$G$5,Total!N:N,DB!$O$5,Total!AA:AA,DB!$G$9,Total!AA:AA,DB!$O$9,Total!AA:AA,$H$2)+COUNTIFS(Total!X:X,$F$3,Total!W:W,B11,Total!O:O,DB!$G$5,Total!AA:AA,DB!$O$5,Total!M:M,DB!$G$9,Total!AA:AA,DB!$O$9,Total!AA:AA,$H$2)+COUNTIFS(Total!X:X,$F$3,Total!W:W,B11,Total!O:O,DB!$G$5,Total!AA:AA,DB!$O$5,Total!AA:AA,DB!$G$9,Total!K:K,DB!$O$9,Total!AA:AA,$H$2)+COUNTIFS(Total!X:X,$F$3,Total!W:W,B11,Total!O:O,DB!$G$5,Total!AA:AA,DB!$O$5,Total!AA:AA,DB!$G$9,Total!AA:AA,DB!$O$9,Total!B:B,$H$2)+COUNTIFS(Total!X:X,$F$3,Total!W:W,B11,Total!AA:AA,DB!$G$5,Total!N:N,DB!$O$5,Total!M:M,DB!$G$9,Total!AA:AA,DB!$O$9,Total!AA:AA,$H$2)+COUNTIFS(Total!X:X,$F$3,Total!W:W,B11,Total!AA:AA,DB!$G$5,Total!N:N,DB!$O$5,Total!AA:AA,DB!$G$9,Total!K:K,DB!$O$9,Total!AA:AA,$H$2)+COUNTIFS(Total!X:X,$F$3,Total!W:W,B11,Total!AA:AA,DB!$G$5,Total!N:N,DB!$O$5,Total!AA:AA,DB!$G$9,Total!AA:AA,DB!$O$9,Total!B:B,$H$2)+COUNTIFS(Total!X:X,$F$3,Total!W:W,B11,Total!AA:AA,DB!$G$5,Total!AA:AA,DB!$O$5,Total!M:M,DB!$G$9,Total!K:K,DB!$O$9,Total!AA:AA,$H$2)+COUNTIFS(Total!X:X,$F$3,Total!W:W,B11,Total!AA:AA,DB!$G$5,Total!AA:AA,DB!$O$5,Total!M:M,DB!$G$9,Total!AA:AA,DB!$O$9,Total!B:B,$H$2)+COUNTIFS(Total!X:X,$F$3,Total!W:W,B11,Total!AA:AA,DB!$G$5,Total!AA:AA,DB!$O$5,Total!AA:AA,DB!$G$9,Total!K:K,DB!$O$9,Total!B:B,$H$2)+COUNTIFS(Total!X:X,$F$3,Total!W:W,B11,Total!AA:AA,DB!$G$5,Total!N:N,DB!$O$5,Total!M:M,DB!$G$9,Total!K:K,DB!$O$9,Total!B:B,$H$2)+COUNTIFS(Total!X:X,$F$3,Total!W:W,B11,Total!O:O,DB!$G$5,Total!AA:AA,DB!$O$5,Total!M:M,DB!$G$9,Total!K:K,DB!$O$9,Total!B:B,$H$2)+COUNTIFS(Total!X:X,$F$3,Total!W:W,B11,Total!O:O,DB!$G$5,Total!N:N,DB!$O$5,Total!AA:AA,DB!$G$9,Total!K:K,DB!$O$9,Total!B:B,$H$2)+COUNTIFS(Total!X:X,$F$3,Total!W:W,B11,Total!O:O,DB!$G$5,Total!N:N,DB!$O$5,Total!M:M,DB!$G$9,Total!AA:AA,DB!$O$9,Total!B:B,$H$2)+COUNTIFS(Total!X:X,$F$3,Total!W:W,B11,Total!O:O,DB!$G$5,Total!N:N,DB!$O$5,Total!M:M,DB!$G$9,Total!K:K,DB!$O$9,Total!AA:AA,$H$2)</f>
        <v>0</v>
      </c>
      <c r="G11" s="31">
        <f>COUNTIFS(Total!X:X,$G$3,Total!W:W,B11,Total!O:O,DB!$G$5,Total!N:N,DB!$O$5,Total!M:M,DB!$G$9,Total!K:K,DB!$O$9,Total!B:B,$H$2)+COUNTIFS(Total!X:X,$G$3,Total!W:W,B11,Total!AA:AA,DB!$G$5,Total!AA:AA,DB!$O$5,Total!AA:AA,DB!$G$9,Total!AA:AA,DB!$O$9,Total!AA:AA,$H$2)+COUNTIFS(Total!X:X,$G$3,Total!W:W,B11,Total!O:O,DB!$G$5,Total!AA:AA,DB!$O$5,Total!AA:AA,DB!$G$9,Total!AA:AA,DB!$O$9,Total!AA:AA,$H$2)+COUNTIFS(Total!X:X,$G$3,Total!W:W,B11,Total!AA:AA,DB!$G$5,Total!N:N,DB!$O$5,Total!AA:AA,DB!$G$9,Total!AA:AA,DB!$O$9,Total!AA:AA,$H$2)+COUNTIFS(Total!X:X,$G$3,Total!W:W,B11,Total!AA:AA,DB!$G$5,Total!AA:AA,DB!$O$5,Total!M:M,DB!$G$9,Total!AA:AA,DB!$O$9,Total!AA:AA,$H$2)+COUNTIFS(Total!X:X,$G$3,Total!W:W,B11,Total!AA:AA,DB!$G$5,Total!AA:AA,DB!$O$5,Total!AA:AA,DB!$G$9,Total!K:K,DB!$O$9,Total!AA:AA,$H$2)+COUNTIFS(Total!X:X,$G$3,Total!W:W,B11,Total!AA:AA,DB!$G$5,Total!AA:AA,DB!$O$5,Total!AA:AA,DB!$G$9,Total!AA:AA,DB!$O$9,Total!B:B,$H$2)+COUNTIFS(Total!X:X,$G$3,Total!W:W,B11,Total!O:O,DB!$G$5,Total!N:N,DB!$O$5,Total!M:M,DB!$G$9,Total!AA:AA,DB!$O$9,Total!AA:AA,$H$2)+COUNTIFS(Total!X:X,$G$3,Total!W:W,B11,Total!O:O,DB!$G$5,Total!N:N,DB!$O$5,Total!AA:AA,DB!$G$9,Total!K:K,DB!$O$9,Total!AA:AA,$H$2)+COUNTIFS(Total!X:X,$G$3,Total!W:W,B11,Total!O:O,DB!$G$5,Total!N:N,DB!$O$5,Total!AA:AA,DB!$G$9,Total!AA:AA,DB!$O$9,Total!B:B,$H$2)+COUNTIFS(Total!X:X,$G$3,Total!W:W,B11,Total!O:O,DB!$G$5,Total!AA:AA,DB!$O$5,Total!M:M,DB!$G$9,Total!K:K,DB!$O$9,Total!AA:AA,$H$2)+COUNTIFS(Total!X:X,$G$3,Total!W:W,B11,Total!O:O,DB!$G$5,Total!AA:AA,DB!$O$5,Total!M:M,DB!$G$9,Total!AA:AA,DB!$O$9,Total!B:B,$H$2)+COUNTIFS(Total!X:X,$G$3,Total!W:W,B11,Total!O:O,DB!$G$5,Total!AA:AA,DB!$O$5,Total!AA:AA,DB!$G$9,Total!K:K,DB!$O$9,Total!B:B,$H$2)+COUNTIFS(Total!X:X,$G$3,Total!W:W,B11,Total!AA:AA,DB!$G$5,Total!N:N,DB!$O$5,Total!M:M,DB!$G$9,Total!K:K,DB!$O$9,Total!AA:AA,$H$2)+COUNTIFS(Total!X:X,$G$3,Total!W:W,B11,Total!AA:AA,DB!$G$5,Total!N:N,DB!$O$5,Total!M:M,DB!$G$9,Total!AA:AA,DB!$O$9,Total!B:B,$H$2)+COUNTIFS(Total!X:X,$G$3,Total!W:W,B11,Total!AA:AA,DB!$G$5,Total!N:N,DB!$O$5,Total!AA:AA,DB!$G$9,Total!K:K,DB!$O$9,Total!B:B,$H$2)+COUNTIFS(Total!X:X,$G$3,Total!W:W,B11,Total!AA:AA,DB!$G$5,Total!AA:AA,DB!$O$5,Total!M:M,DB!$G$9,Total!K:K,DB!$O$9,Total!B:B,$H$2)+COUNTIFS(Total!X:X,$G$3,Total!W:W,B11,Total!O:O,DB!$G$5,Total!N:N,DB!$O$5,Total!AA:AA,DB!$G$9,Total!AA:AA,DB!$O$9,Total!AA:AA,$H$2)+COUNTIFS(Total!X:X,$G$3,Total!W:W,B11,Total!O:O,DB!$G$5,Total!AA:AA,DB!$O$5,Total!M:M,DB!$G$9,Total!AA:AA,DB!$O$9,Total!AA:AA,$H$2)+COUNTIFS(Total!X:X,$G$3,Total!W:W,B11,Total!O:O,DB!$G$5,Total!AA:AA,DB!$O$5,Total!AA:AA,DB!$G$9,Total!K:K,DB!$O$9,Total!AA:AA,$H$2)+COUNTIFS(Total!X:X,$G$3,Total!W:W,B11,Total!O:O,DB!$G$5,Total!AA:AA,DB!$O$5,Total!AA:AA,DB!$G$9,Total!AA:AA,DB!$O$9,Total!B:B,$H$2)+COUNTIFS(Total!X:X,$G$3,Total!W:W,B11,Total!AA:AA,DB!$G$5,Total!N:N,DB!$O$5,Total!M:M,DB!$G$9,Total!AA:AA,DB!$O$9,Total!AA:AA,$H$2)+COUNTIFS(Total!X:X,$G$3,Total!W:W,B11,Total!AA:AA,DB!$G$5,Total!N:N,DB!$O$5,Total!AA:AA,DB!$G$9,Total!K:K,DB!$O$9,Total!AA:AA,$H$2)+COUNTIFS(Total!X:X,$G$3,Total!W:W,B11,Total!AA:AA,DB!$G$5,Total!N:N,DB!$O$5,Total!AA:AA,DB!$G$9,Total!AA:AA,DB!$O$9,Total!B:B,$H$2)+COUNTIFS(Total!X:X,$G$3,Total!W:W,B11,Total!AA:AA,DB!$G$5,Total!AA:AA,DB!$O$5,Total!M:M,DB!$G$9,Total!K:K,DB!$O$9,Total!AA:AA,$H$2)+COUNTIFS(Total!X:X,$G$3,Total!W:W,B11,Total!AA:AA,DB!$G$5,Total!AA:AA,DB!$O$5,Total!M:M,DB!$G$9,Total!AA:AA,DB!$O$9,Total!B:B,$H$2)+COUNTIFS(Total!X:X,$G$3,Total!W:W,B11,Total!AA:AA,DB!$G$5,Total!AA:AA,DB!$O$5,Total!AA:AA,DB!$G$9,Total!K:K,DB!$O$9,Total!B:B,$H$2)+COUNTIFS(Total!X:X,$G$3,Total!W:W,B11,Total!AA:AA,DB!$G$5,Total!N:N,DB!$O$5,Total!M:M,DB!$G$9,Total!K:K,DB!$O$9,Total!B:B,$H$2)+COUNTIFS(Total!X:X,$G$3,Total!W:W,B11,Total!O:O,DB!$G$5,Total!AA:AA,DB!$O$5,Total!M:M,DB!$G$9,Total!K:K,DB!$O$9,Total!B:B,$H$2)+COUNTIFS(Total!X:X,$G$3,Total!W:W,B11,Total!O:O,DB!$G$5,Total!N:N,DB!$O$5,Total!AA:AA,DB!$G$9,Total!K:K,DB!$O$9,Total!B:B,$H$2)+COUNTIFS(Total!X:X,$G$3,Total!W:W,B11,Total!O:O,DB!$G$5,Total!N:N,DB!$O$5,Total!M:M,DB!$G$9,Total!AA:AA,DB!$O$9,Total!B:B,$H$2)+COUNTIFS(Total!X:X,$G$3,Total!W:W,B11,Total!O:O,DB!$G$5,Total!N:N,DB!$O$5,Total!M:M,DB!$G$9,Total!K:K,DB!$O$9,Total!AA:AA,$H$2)</f>
        <v>2</v>
      </c>
      <c r="H11" s="31">
        <f>COUNTIFS(Total!X:X,$H$3,Total!W:W,B11,Total!O:O,DB!$G$5,Total!N:N,DB!$O$5,Total!M:M,DB!$G$9,Total!K:K,DB!$O$9,Total!B:B,$H$2)+COUNTIFS(Total!X:X,$H$3,Total!W:W,B11,Total!AA:AA,DB!$G$5,Total!AA:AA,DB!$O$5,Total!AA:AA,DB!$G$9,Total!AA:AA,DB!$O$9,Total!AA:AA,$H$2)+COUNTIFS(Total!X:X,$H$3,Total!W:W,B11,Total!O:O,DB!$G$5,Total!AA:AA,DB!$O$5,Total!AA:AA,DB!$G$9,Total!AA:AA,DB!$O$9,Total!AA:AA,$H$2)+COUNTIFS(Total!X:X,$H$3,Total!W:W,B11,Total!AA:AA,DB!$G$5,Total!N:N,DB!$O$5,Total!AA:AA,DB!$G$9,Total!AA:AA,DB!$O$9,Total!AA:AA,$H$2)+COUNTIFS(Total!X:X,$H$3,Total!W:W,B11,Total!AA:AA,DB!$G$5,Total!AA:AA,DB!$O$5,Total!M:M,DB!$G$9,Total!AA:AA,DB!$O$9,Total!AA:AA,$H$2)+COUNTIFS(Total!X:X,$H$3,Total!W:W,B11,Total!AA:AA,DB!$G$5,Total!AA:AA,DB!$O$5,Total!AA:AA,DB!$G$9,Total!K:K,DB!$O$9,Total!AA:AA,$H$2)+COUNTIFS(Total!X:X,$H$3,Total!W:W,B11,Total!AA:AA,DB!$G$5,Total!AA:AA,DB!$O$5,Total!AA:AA,DB!$G$9,Total!AA:AA,DB!$O$9,Total!B:B,$H$2)+COUNTIFS(Total!X:X,$H$3,Total!W:W,B11,Total!O:O,DB!$G$5,Total!N:N,DB!$O$5,Total!M:M,DB!$G$9,Total!AA:AA,DB!$O$9,Total!AA:AA,$H$2)+COUNTIFS(Total!X:X,$H$3,Total!W:W,B11,Total!O:O,DB!$G$5,Total!N:N,DB!$O$5,Total!AA:AA,DB!$G$9,Total!K:K,DB!$O$9,Total!AA:AA,$H$2)+COUNTIFS(Total!X:X,$H$3,Total!W:W,B11,Total!O:O,DB!$G$5,Total!N:N,DB!$O$5,Total!AA:AA,DB!$G$9,Total!AA:AA,DB!$O$9,Total!B:B,$H$2)+COUNTIFS(Total!X:X,$H$3,Total!W:W,B11,Total!O:O,DB!$G$5,Total!AA:AA,DB!$O$5,Total!M:M,DB!$G$9,Total!K:K,DB!$O$9,Total!AA:AA,$H$2)+COUNTIFS(Total!X:X,$H$3,Total!W:W,B11,Total!O:O,DB!$G$5,Total!AA:AA,DB!$O$5,Total!M:M,DB!$G$9,Total!AA:AA,DB!$O$9,Total!B:B,$H$2)+COUNTIFS(Total!X:X,$H$3,Total!W:W,B11,Total!O:O,DB!$G$5,Total!AA:AA,DB!$O$5,Total!AA:AA,DB!$G$9,Total!K:K,DB!$O$9,Total!B:B,$H$2)+COUNTIFS(Total!X:X,$H$3,Total!W:W,B11,Total!AA:AA,DB!$G$5,Total!N:N,DB!$O$5,Total!M:M,DB!$G$9,Total!K:K,DB!$O$9,Total!AA:AA,$H$2)+COUNTIFS(Total!X:X,$H$3,Total!W:W,B11,Total!AA:AA,DB!$G$5,Total!N:N,DB!$O$5,Total!M:M,DB!$G$9,Total!AA:AA,DB!$O$9,Total!B:B,$H$2)+COUNTIFS(Total!X:X,$H$3,Total!W:W,B11,Total!AA:AA,DB!$G$5,Total!N:N,DB!$O$5,Total!AA:AA,DB!$G$9,Total!K:K,DB!$O$9,Total!B:B,$H$2)+COUNTIFS(Total!X:X,$H$3,Total!W:W,B11,Total!AA:AA,DB!$G$5,Total!AA:AA,DB!$O$5,Total!M:M,DB!$G$9,Total!K:K,DB!$O$9,Total!B:B,$H$2)+COUNTIFS(Total!X:X,$H$3,Total!W:W,B11,Total!O:O,DB!$G$5,Total!N:N,DB!$O$5,Total!AA:AA,DB!$G$9,Total!AA:AA,DB!$O$9,Total!AA:AA,$H$2)+COUNTIFS(Total!X:X,$H$3,Total!W:W,B11,Total!O:O,DB!$G$5,Total!AA:AA,DB!$O$5,Total!M:M,DB!$G$9,Total!AA:AA,DB!$O$9,Total!AA:AA,$H$2)+COUNTIFS(Total!X:X,$H$3,Total!W:W,B11,Total!O:O,DB!$G$5,Total!AA:AA,DB!$O$5,Total!AA:AA,DB!$G$9,Total!K:K,DB!$O$9,Total!AA:AA,$H$2)+COUNTIFS(Total!X:X,$H$3,Total!W:W,B11,Total!O:O,DB!$G$5,Total!AA:AA,DB!$O$5,Total!AA:AA,DB!$G$9,Total!AA:AA,DB!$O$9,Total!B:B,$H$2)+COUNTIFS(Total!X:X,$H$3,Total!W:W,B11,Total!AA:AA,DB!$G$5,Total!N:N,DB!$O$5,Total!M:M,DB!$G$9,Total!AA:AA,DB!$O$9,Total!AA:AA,$H$2)+COUNTIFS(Total!X:X,$H$3,Total!W:W,B11,Total!AA:AA,DB!$G$5,Total!N:N,DB!$O$5,Total!AA:AA,DB!$G$9,Total!K:K,DB!$O$9,Total!AA:AA,$H$2)+COUNTIFS(Total!X:X,$H$3,Total!W:W,B11,Total!AA:AA,DB!$G$5,Total!N:N,DB!$O$5,Total!AA:AA,DB!$G$9,Total!AA:AA,DB!$O$9,Total!B:B,$H$2)+COUNTIFS(Total!X:X,$H$3,Total!W:W,B11,Total!AA:AA,DB!$G$5,Total!AA:AA,DB!$O$5,Total!M:M,DB!$G$9,Total!K:K,DB!$O$9,Total!AA:AA,$H$2)+COUNTIFS(Total!X:X,$H$3,Total!W:W,B11,Total!AA:AA,DB!$G$5,Total!AA:AA,DB!$O$5,Total!M:M,DB!$G$9,Total!AA:AA,DB!$O$9,Total!B:B,$H$2)+COUNTIFS(Total!X:X,$H$3,Total!W:W,B11,Total!AA:AA,DB!$G$5,Total!AA:AA,DB!$O$5,Total!AA:AA,DB!$G$9,Total!K:K,DB!$O$9,Total!B:B,$H$2)+COUNTIFS(Total!X:X,$H$3,Total!W:W,B11,Total!AA:AA,DB!$G$5,Total!N:N,DB!$O$5,Total!M:M,DB!$G$9,Total!K:K,DB!$O$9,Total!B:B,$H$2)+COUNTIFS(Total!X:X,$H$3,Total!W:W,B11,Total!O:O,DB!$G$5,Total!AA:AA,DB!$O$5,Total!M:M,DB!$G$9,Total!K:K,DB!$O$9,Total!B:B,$H$2)+COUNTIFS(Total!X:X,$H$3,Total!W:W,B11,Total!O:O,DB!$G$5,Total!N:N,DB!$O$5,Total!AA:AA,DB!$G$9,Total!K:K,DB!$O$9,Total!B:B,$H$2)+COUNTIFS(Total!X:X,$H$3,Total!W:W,B11,Total!O:O,DB!$G$5,Total!N:N,DB!$O$5,Total!M:M,DB!$G$9,Total!AA:AA,DB!$O$9,Total!B:B,$H$2)+COUNTIFS(Total!X:X,$H$3,Total!W:W,B11,Total!O:O,DB!$G$5,Total!N:N,DB!$O$5,Total!M:M,DB!$G$9,Total!K:K,DB!$O$9,Total!AA:AA,$H$2)</f>
        <v>3</v>
      </c>
      <c r="I11" s="31">
        <f>COUNTIFS(Total!X:X,$I$3,Total!W:W,B11,Total!O:O,DB!$G$5,Total!N:N,DB!$O$5,Total!M:M,DB!$G$9,Total!K:K,DB!$O$9,Total!B:B,$H$2)+COUNTIFS(Total!X:X,$I$3,Total!W:W,B11,Total!AA:AA,DB!$G$5,Total!AA:AA,DB!$O$5,Total!AA:AA,DB!$G$9,Total!AA:AA,DB!$O$9,Total!AA:AA,$H$2)+COUNTIFS(Total!X:X,$I$3,Total!W:W,B11,Total!O:O,DB!$G$5,Total!AA:AA,DB!$O$5,Total!AA:AA,DB!$G$9,Total!AA:AA,DB!$O$9,Total!AA:AA,$H$2)+COUNTIFS(Total!X:X,$I$3,Total!W:W,B11,Total!AA:AA,DB!$G$5,Total!N:N,DB!$O$5,Total!AA:AA,DB!$G$9,Total!AA:AA,DB!$O$9,Total!AA:AA,$H$2)+COUNTIFS(Total!X:X,$I$3,Total!W:W,B11,Total!AA:AA,DB!$G$5,Total!AA:AA,DB!$O$5,Total!M:M,DB!$G$9,Total!AA:AA,DB!$O$9,Total!AA:AA,$H$2)+COUNTIFS(Total!X:X,$I$3,Total!W:W,B11,Total!AA:AA,DB!$G$5,Total!AA:AA,DB!$O$5,Total!AA:AA,DB!$G$9,Total!K:K,DB!$O$9,Total!AA:AA,$H$2)+COUNTIFS(Total!X:X,$I$3,Total!W:W,B11,Total!AA:AA,DB!$G$5,Total!AA:AA,DB!$O$5,Total!AA:AA,DB!$G$9,Total!AA:AA,DB!$O$9,Total!B:B,$H$2)+COUNTIFS(Total!X:X,$I$3,Total!W:W,B11,Total!O:O,DB!$G$5,Total!N:N,DB!$O$5,Total!M:M,DB!$G$9,Total!AA:AA,DB!$O$9,Total!AA:AA,$H$2)+COUNTIFS(Total!X:X,$I$3,Total!W:W,B11,Total!O:O,DB!$G$5,Total!N:N,DB!$O$5,Total!AA:AA,DB!$G$9,Total!K:K,DB!$O$9,Total!AA:AA,$H$2)+COUNTIFS(Total!X:X,$I$3,Total!W:W,B11,Total!O:O,DB!$G$5,Total!N:N,DB!$O$5,Total!AA:AA,DB!$G$9,Total!AA:AA,DB!$O$9,Total!B:B,$H$2)+COUNTIFS(Total!X:X,$I$3,Total!W:W,B11,Total!O:O,DB!$G$5,Total!AA:AA,DB!$O$5,Total!M:M,DB!$G$9,Total!K:K,DB!$O$9,Total!AA:AA,$H$2)+COUNTIFS(Total!X:X,$I$3,Total!W:W,B11,Total!O:O,DB!$G$5,Total!AA:AA,DB!$O$5,Total!M:M,DB!$G$9,Total!AA:AA,DB!$O$9,Total!B:B,$H$2)+COUNTIFS(Total!X:X,$I$3,Total!W:W,B11,Total!O:O,DB!$G$5,Total!AA:AA,DB!$O$5,Total!AA:AA,DB!$G$9,Total!K:K,DB!$O$9,Total!B:B,$H$2)+COUNTIFS(Total!X:X,$I$3,Total!W:W,B11,Total!AA:AA,DB!$G$5,Total!N:N,DB!$O$5,Total!M:M,DB!$G$9,Total!K:K,DB!$O$9,Total!AA:AA,$H$2)+COUNTIFS(Total!X:X,$I$3,Total!W:W,B11,Total!AA:AA,DB!$G$5,Total!N:N,DB!$O$5,Total!M:M,DB!$G$9,Total!AA:AA,DB!$O$9,Total!B:B,$H$2)+COUNTIFS(Total!X:X,$I$3,Total!W:W,B11,Total!AA:AA,DB!$G$5,Total!N:N,DB!$O$5,Total!AA:AA,DB!$G$9,Total!K:K,DB!$O$9,Total!B:B,$H$2)+COUNTIFS(Total!X:X,$I$3,Total!W:W,B11,Total!AA:AA,DB!$G$5,Total!AA:AA,DB!$O$5,Total!M:M,DB!$G$9,Total!K:K,DB!$O$9,Total!B:B,$H$2)+COUNTIFS(Total!X:X,$I$3,Total!W:W,B11,Total!O:O,DB!$G$5,Total!N:N,DB!$O$5,Total!AA:AA,DB!$G$9,Total!AA:AA,DB!$O$9,Total!AA:AA,$H$2)+COUNTIFS(Total!X:X,$I$3,Total!W:W,B11,Total!O:O,DB!$G$5,Total!AA:AA,DB!$O$5,Total!M:M,DB!$G$9,Total!AA:AA,DB!$O$9,Total!AA:AA,$H$2)+COUNTIFS(Total!X:X,$I$3,Total!W:W,B11,Total!O:O,DB!$G$5,Total!AA:AA,DB!$O$5,Total!AA:AA,DB!$G$9,Total!K:K,DB!$O$9,Total!AA:AA,$H$2)+COUNTIFS(Total!X:X,$I$3,Total!W:W,B11,Total!O:O,DB!$G$5,Total!AA:AA,DB!$O$5,Total!AA:AA,DB!$G$9,Total!AA:AA,DB!$O$9,Total!B:B,$H$2)+COUNTIFS(Total!X:X,$I$3,Total!W:W,B11,Total!AA:AA,DB!$G$5,Total!N:N,DB!$O$5,Total!M:M,DB!$G$9,Total!AA:AA,DB!$O$9,Total!AA:AA,$H$2)+COUNTIFS(Total!X:X,$I$3,Total!W:W,B11,Total!AA:AA,DB!$G$5,Total!N:N,DB!$O$5,Total!AA:AA,DB!$G$9,Total!K:K,DB!$O$9,Total!AA:AA,$H$2)+COUNTIFS(Total!X:X,$I$3,Total!W:W,B11,Total!AA:AA,DB!$G$5,Total!N:N,DB!$O$5,Total!AA:AA,DB!$G$9,Total!AA:AA,DB!$O$9,Total!B:B,$H$2)+COUNTIFS(Total!X:X,$I$3,Total!W:W,B11,Total!AA:AA,DB!$G$5,Total!AA:AA,DB!$O$5,Total!M:M,DB!$G$9,Total!K:K,DB!$O$9,Total!AA:AA,$H$2)+COUNTIFS(Total!X:X,$I$3,Total!W:W,B11,Total!AA:AA,DB!$G$5,Total!AA:AA,DB!$O$5,Total!M:M,DB!$G$9,Total!AA:AA,DB!$O$9,Total!B:B,$H$2)+COUNTIFS(Total!X:X,$I$3,Total!W:W,B11,Total!AA:AA,DB!$G$5,Total!AA:AA,DB!$O$5,Total!AA:AA,DB!$G$9,Total!K:K,DB!$O$9,Total!B:B,$H$2)+COUNTIFS(Total!X:X,$I$3,Total!W:W,B11,Total!AA:AA,DB!$G$5,Total!N:N,DB!$O$5,Total!M:M,DB!$G$9,Total!K:K,DB!$O$9,Total!B:B,$H$2)+COUNTIFS(Total!X:X,$I$3,Total!W:W,B11,Total!O:O,DB!$G$5,Total!AA:AA,DB!$O$5,Total!M:M,DB!$G$9,Total!K:K,DB!$O$9,Total!B:B,$H$2)+COUNTIFS(Total!X:X,$I$3,Total!W:W,B11,Total!O:O,DB!$G$5,Total!N:N,DB!$O$5,Total!AA:AA,DB!$G$9,Total!K:K,DB!$O$9,Total!B:B,$H$2)+COUNTIFS(Total!X:X,$I$3,Total!W:W,B11,Total!O:O,DB!$G$5,Total!N:N,DB!$O$5,Total!M:M,DB!$G$9,Total!AA:AA,DB!$O$9,Total!B:B,$H$2)+COUNTIFS(Total!X:X,$I$3,Total!W:W,B11,Total!O:O,DB!$G$5,Total!N:N,DB!$O$5,Total!M:M,DB!$G$9,Total!K:K,DB!$O$9,Total!AA:AA,$H$2)</f>
        <v>4</v>
      </c>
      <c r="J11" s="31">
        <f>COUNTIFS(Total!X:X,$J$3,Total!W:W,B11,Total!O:O,DB!$G$5,Total!N:N,DB!$O$5,Total!M:M,DB!$G$9,Total!K:K,DB!$O$9,Total!B:B,$H$2)+COUNTIFS(Total!X:X,$J$3,Total!W:W,B11,Total!AA:AA,DB!$G$5,Total!AA:AA,DB!$O$5,Total!AA:AA,DB!$G$9,Total!AA:AA,DB!$O$9,Total!AA:AA,$H$2)+COUNTIFS(Total!X:X,$J$3,Total!W:W,B11,Total!O:O,DB!$G$5,Total!AA:AA,DB!$O$5,Total!AA:AA,DB!$G$9,Total!AA:AA,DB!$O$9,Total!AA:AA,$H$2)+COUNTIFS(Total!X:X,$J$3,Total!W:W,B11,Total!AA:AA,DB!$G$5,Total!N:N,DB!$O$5,Total!AA:AA,DB!$G$9,Total!AA:AA,DB!$O$9,Total!AA:AA,$H$2)+COUNTIFS(Total!X:X,$J$3,Total!W:W,B11,Total!AA:AA,DB!$G$5,Total!AA:AA,DB!$O$5,Total!M:M,DB!$G$9,Total!AA:AA,DB!$O$9,Total!AA:AA,$H$2)+COUNTIFS(Total!X:X,$J$3,Total!W:W,B11,Total!AA:AA,DB!$G$5,Total!AA:AA,DB!$O$5,Total!AA:AA,DB!$G$9,Total!K:K,DB!$O$9,Total!AA:AA,$H$2)+COUNTIFS(Total!X:X,$J$3,Total!W:W,B11,Total!AA:AA,DB!$G$5,Total!AA:AA,DB!$O$5,Total!AA:AA,DB!$G$9,Total!AA:AA,DB!$O$9,Total!B:B,$H$2)+COUNTIFS(Total!X:X,$J$3,Total!W:W,B11,Total!O:O,DB!$G$5,Total!N:N,DB!$O$5,Total!M:M,DB!$G$9,Total!AA:AA,DB!$O$9,Total!AA:AA,$H$2)+COUNTIFS(Total!X:X,$J$3,Total!W:W,B11,Total!O:O,DB!$G$5,Total!N:N,DB!$O$5,Total!AA:AA,DB!$G$9,Total!K:K,DB!$O$9,Total!AA:AA,$H$2)+COUNTIFS(Total!X:X,$J$3,Total!W:W,B11,Total!O:O,DB!$G$5,Total!N:N,DB!$O$5,Total!AA:AA,DB!$G$9,Total!AA:AA,DB!$O$9,Total!B:B,$H$2)+COUNTIFS(Total!X:X,$J$3,Total!W:W,B11,Total!O:O,DB!$G$5,Total!AA:AA,DB!$O$5,Total!M:M,DB!$G$9,Total!K:K,DB!$O$9,Total!AA:AA,$H$2)+COUNTIFS(Total!X:X,$J$3,Total!W:W,B11,Total!O:O,DB!$G$5,Total!AA:AA,DB!$O$5,Total!M:M,DB!$G$9,Total!AA:AA,DB!$O$9,Total!B:B,$H$2)+COUNTIFS(Total!X:X,$J$3,Total!W:W,B11,Total!O:O,DB!$G$5,Total!AA:AA,DB!$O$5,Total!AA:AA,DB!$G$9,Total!K:K,DB!$O$9,Total!B:B,$H$2)+COUNTIFS(Total!X:X,$J$3,Total!W:W,B11,Total!AA:AA,DB!$G$5,Total!N:N,DB!$O$5,Total!M:M,DB!$G$9,Total!K:K,DB!$O$9,Total!AA:AA,$H$2)+COUNTIFS(Total!X:X,$J$3,Total!W:W,B11,Total!AA:AA,DB!$G$5,Total!N:N,DB!$O$5,Total!M:M,DB!$G$9,Total!AA:AA,DB!$O$9,Total!B:B,$H$2)+COUNTIFS(Total!X:X,$J$3,Total!W:W,B11,Total!AA:AA,DB!$G$5,Total!N:N,DB!$O$5,Total!AA:AA,DB!$G$9,Total!K:K,DB!$O$9,Total!B:B,$H$2)+COUNTIFS(Total!X:X,$J$3,Total!W:W,B11,Total!AA:AA,DB!$G$5,Total!AA:AA,DB!$O$5,Total!M:M,DB!$G$9,Total!K:K,DB!$O$9,Total!B:B,$H$2)+COUNTIFS(Total!X:X,$J$3,Total!W:W,B11,Total!O:O,DB!$G$5,Total!N:N,DB!$O$5,Total!AA:AA,DB!$G$9,Total!AA:AA,DB!$O$9,Total!AA:AA,$H$2)+COUNTIFS(Total!X:X,$J$3,Total!W:W,B11,Total!O:O,DB!$G$5,Total!AA:AA,DB!$O$5,Total!M:M,DB!$G$9,Total!AA:AA,DB!$O$9,Total!AA:AA,$H$2)+COUNTIFS(Total!X:X,$J$3,Total!W:W,B11,Total!O:O,DB!$G$5,Total!AA:AA,DB!$O$5,Total!AA:AA,DB!$G$9,Total!K:K,DB!$O$9,Total!AA:AA,$H$2)+COUNTIFS(Total!X:X,$J$3,Total!W:W,B11,Total!O:O,DB!$G$5,Total!AA:AA,DB!$O$5,Total!AA:AA,DB!$G$9,Total!AA:AA,DB!$O$9,Total!B:B,$H$2)+COUNTIFS(Total!X:X,$J$3,Total!W:W,B11,Total!AA:AA,DB!$G$5,Total!N:N,DB!$O$5,Total!M:M,DB!$G$9,Total!AA:AA,DB!$O$9,Total!AA:AA,$H$2)+COUNTIFS(Total!X:X,$J$3,Total!W:W,B11,Total!AA:AA,DB!$G$5,Total!N:N,DB!$O$5,Total!AA:AA,DB!$G$9,Total!K:K,DB!$O$9,Total!AA:AA,$H$2)+COUNTIFS(Total!X:X,$J$3,Total!W:W,B11,Total!AA:AA,DB!$G$5,Total!N:N,DB!$O$5,Total!AA:AA,DB!$G$9,Total!AA:AA,DB!$O$9,Total!B:B,$H$2)+COUNTIFS(Total!X:X,$J$3,Total!W:W,B11,Total!AA:AA,DB!$G$5,Total!AA:AA,DB!$O$5,Total!M:M,DB!$G$9,Total!K:K,DB!$O$9,Total!AA:AA,$H$2)+COUNTIFS(Total!X:X,$J$3,Total!W:W,B11,Total!AA:AA,DB!$G$5,Total!AA:AA,DB!$O$5,Total!M:M,DB!$G$9,Total!AA:AA,DB!$O$9,Total!B:B,$H$2)+COUNTIFS(Total!X:X,$J$3,Total!W:W,B11,Total!AA:AA,DB!$G$5,Total!AA:AA,DB!$O$5,Total!AA:AA,DB!$G$9,Total!K:K,DB!$O$9,Total!B:B,$H$2)+COUNTIFS(Total!X:X,$J$3,Total!W:W,B11,Total!AA:AA,DB!$G$5,Total!N:N,DB!$O$5,Total!M:M,DB!$G$9,Total!K:K,DB!$O$9,Total!B:B,$H$2)+COUNTIFS(Total!X:X,$J$3,Total!W:W,B11,Total!O:O,DB!$G$5,Total!AA:AA,DB!$O$5,Total!M:M,DB!$G$9,Total!K:K,DB!$O$9,Total!B:B,$H$2)+COUNTIFS(Total!X:X,$J$3,Total!W:W,B11,Total!O:O,DB!$G$5,Total!N:N,DB!$O$5,Total!AA:AA,DB!$G$9,Total!K:K,DB!$O$9,Total!B:B,$H$2)+COUNTIFS(Total!X:X,$J$3,Total!W:W,B11,Total!O:O,DB!$G$5,Total!N:N,DB!$O$5,Total!M:M,DB!$G$9,Total!AA:AA,DB!$O$9,Total!B:B,$H$2)+COUNTIFS(Total!X:X,$J$3,Total!W:W,B11,Total!O:O,DB!$G$5,Total!N:N,DB!$O$5,Total!M:M,DB!$G$9,Total!K:K,DB!$O$9,Total!AA:AA,$H$2)</f>
        <v>1</v>
      </c>
      <c r="K11" s="31">
        <f>COUNTIFS(Total!X:X,$K$3,Total!W:W,B11,Total!O:O,DB!$G$5,Total!N:N,DB!$O$5,Total!M:M,DB!$G$9,Total!K:K,DB!$O$9,Total!B:B,$H$2)+COUNTIFS(Total!X:X,$K$3,Total!W:W,B11,Total!AA:AA,DB!$G$5,Total!AA:AA,DB!$O$5,Total!AA:AA,DB!$G$9,Total!AA:AA,DB!$O$9,Total!AA:AA,$H$2)+COUNTIFS(Total!X:X,$K$3,Total!W:W,B11,Total!O:O,DB!$G$5,Total!AA:AA,DB!$O$5,Total!AA:AA,DB!$G$9,Total!AA:AA,DB!$O$9,Total!AA:AA,$H$2)+COUNTIFS(Total!X:X,$K$3,Total!W:W,B11,Total!AA:AA,DB!$G$5,Total!N:N,DB!$O$5,Total!AA:AA,DB!$G$9,Total!AA:AA,DB!$O$9,Total!AA:AA,$H$2)+COUNTIFS(Total!X:X,$K$3,Total!W:W,B11,Total!AA:AA,DB!$G$5,Total!AA:AA,DB!$O$5,Total!M:M,DB!$G$9,Total!AA:AA,DB!$O$9,Total!AA:AA,$H$2)+COUNTIFS(Total!X:X,$K$3,Total!W:W,B11,Total!AA:AA,DB!$G$5,Total!AA:AA,DB!$O$5,Total!AA:AA,DB!$G$9,Total!K:K,DB!$O$9,Total!AA:AA,$H$2)+COUNTIFS(Total!X:X,$K$3,Total!W:W,B11,Total!AA:AA,DB!$G$5,Total!AA:AA,DB!$O$5,Total!AA:AA,DB!$G$9,Total!AA:AA,DB!$O$9,Total!B:B,$H$2)+COUNTIFS(Total!X:X,$K$3,Total!W:W,B11,Total!O:O,DB!$G$5,Total!N:N,DB!$O$5,Total!M:M,DB!$G$9,Total!AA:AA,DB!$O$9,Total!AA:AA,$H$2)+COUNTIFS(Total!X:X,$K$3,Total!W:W,B11,Total!O:O,DB!$G$5,Total!N:N,DB!$O$5,Total!AA:AA,DB!$G$9,Total!K:K,DB!$O$9,Total!AA:AA,$H$2)+COUNTIFS(Total!X:X,$K$3,Total!W:W,B11,Total!O:O,DB!$G$5,Total!N:N,DB!$O$5,Total!AA:AA,DB!$G$9,Total!AA:AA,DB!$O$9,Total!B:B,$H$2)+COUNTIFS(Total!X:X,$K$3,Total!W:W,B11,Total!O:O,DB!$G$5,Total!AA:AA,DB!$O$5,Total!M:M,DB!$G$9,Total!K:K,DB!$O$9,Total!AA:AA,$H$2)+COUNTIFS(Total!X:X,$K$3,Total!W:W,B11,Total!O:O,DB!$G$5,Total!AA:AA,DB!$O$5,Total!M:M,DB!$G$9,Total!AA:AA,DB!$O$9,Total!B:B,$H$2)+COUNTIFS(Total!X:X,$K$3,Total!W:W,B11,Total!O:O,DB!$G$5,Total!AA:AA,DB!$O$5,Total!AA:AA,DB!$G$9,Total!K:K,DB!$O$9,Total!B:B,$H$2)+COUNTIFS(Total!X:X,$K$3,Total!W:W,B11,Total!AA:AA,DB!$G$5,Total!N:N,DB!$O$5,Total!M:M,DB!$G$9,Total!K:K,DB!$O$9,Total!AA:AA,$H$2)+COUNTIFS(Total!X:X,$K$3,Total!W:W,B11,Total!AA:AA,DB!$G$5,Total!N:N,DB!$O$5,Total!M:M,DB!$G$9,Total!AA:AA,DB!$O$9,Total!B:B,$H$2)+COUNTIFS(Total!X:X,$K$3,Total!W:W,B11,Total!AA:AA,DB!$G$5,Total!N:N,DB!$O$5,Total!AA:AA,DB!$G$9,Total!K:K,DB!$O$9,Total!B:B,$H$2)+COUNTIFS(Total!X:X,$K$3,Total!W:W,B11,Total!AA:AA,DB!$G$5,Total!AA:AA,DB!$O$5,Total!M:M,DB!$G$9,Total!K:K,DB!$O$9,Total!B:B,$H$2)+COUNTIFS(Total!X:X,$K$3,Total!W:W,B11,Total!O:O,DB!$G$5,Total!N:N,DB!$O$5,Total!AA:AA,DB!$G$9,Total!AA:AA,DB!$O$9,Total!AA:AA,$H$2)+COUNTIFS(Total!X:X,$K$3,Total!W:W,B11,Total!O:O,DB!$G$5,Total!AA:AA,DB!$O$5,Total!M:M,DB!$G$9,Total!AA:AA,DB!$O$9,Total!AA:AA,$H$2)+COUNTIFS(Total!X:X,$K$3,Total!W:W,B11,Total!O:O,DB!$G$5,Total!AA:AA,DB!$O$5,Total!AA:AA,DB!$G$9,Total!K:K,DB!$O$9,Total!AA:AA,$H$2)+COUNTIFS(Total!X:X,$K$3,Total!W:W,B11,Total!O:O,DB!$G$5,Total!AA:AA,DB!$O$5,Total!AA:AA,DB!$G$9,Total!AA:AA,DB!$O$9,Total!B:B,$H$2)+COUNTIFS(Total!X:X,$K$3,Total!W:W,B11,Total!AA:AA,DB!$G$5,Total!N:N,DB!$O$5,Total!M:M,DB!$G$9,Total!AA:AA,DB!$O$9,Total!AA:AA,$H$2)+COUNTIFS(Total!X:X,$K$3,Total!W:W,B11,Total!AA:AA,DB!$G$5,Total!N:N,DB!$O$5,Total!AA:AA,DB!$G$9,Total!K:K,DB!$O$9,Total!AA:AA,$H$2)+COUNTIFS(Total!X:X,$K$3,Total!W:W,B11,Total!AA:AA,DB!$G$5,Total!N:N,DB!$O$5,Total!AA:AA,DB!$G$9,Total!AA:AA,DB!$O$9,Total!B:B,$H$2)+COUNTIFS(Total!X:X,$K$3,Total!W:W,B11,Total!AA:AA,DB!$G$5,Total!AA:AA,DB!$O$5,Total!M:M,DB!$G$9,Total!K:K,DB!$O$9,Total!AA:AA,$H$2)+COUNTIFS(Total!X:X,$K$3,Total!W:W,B11,Total!AA:AA,DB!$G$5,Total!AA:AA,DB!$O$5,Total!M:M,DB!$G$9,Total!AA:AA,DB!$O$9,Total!B:B,$H$2)+COUNTIFS(Total!X:X,$K$3,Total!W:W,B11,Total!AA:AA,DB!$G$5,Total!AA:AA,DB!$O$5,Total!AA:AA,DB!$G$9,Total!K:K,DB!$O$9,Total!B:B,$H$2)+COUNTIFS(Total!X:X,$K$3,Total!W:W,B11,Total!AA:AA,DB!$G$5,Total!N:N,DB!$O$5,Total!M:M,DB!$G$9,Total!K:K,DB!$O$9,Total!B:B,$H$2)+COUNTIFS(Total!X:X,$K$3,Total!W:W,B11,Total!O:O,DB!$G$5,Total!AA:AA,DB!$O$5,Total!M:M,DB!$G$9,Total!K:K,DB!$O$9,Total!B:B,$H$2)+COUNTIFS(Total!X:X,$K$3,Total!W:W,B11,Total!O:O,DB!$G$5,Total!N:N,DB!$O$5,Total!AA:AA,DB!$G$9,Total!K:K,DB!$O$9,Total!B:B,$H$2)+COUNTIFS(Total!X:X,$K$3,Total!W:W,B11,Total!O:O,DB!$G$5,Total!N:N,DB!$O$5,Total!M:M,DB!$G$9,Total!AA:AA,DB!$O$9,Total!B:B,$H$2)+COUNTIFS(Total!X:X,$K$3,Total!W:W,B11,Total!O:O,DB!$G$5,Total!N:N,DB!$O$5,Total!M:M,DB!$G$9,Total!K:K,DB!$O$9,Total!AA:AA,$H$2)</f>
        <v>2</v>
      </c>
      <c r="L11" s="31">
        <f>COUNTIFS(Total!X:X,$L$3,Total!W:W,B11,Total!O:O,DB!$G$5,Total!N:N,DB!$O$5,Total!M:M,DB!$G$9,Total!K:K,DB!$O$9,Total!B:B,$H$2)+COUNTIFS(Total!X:X,$L$3,Total!W:W,B11,Total!AA:AA,DB!$G$5,Total!AA:AA,DB!$O$5,Total!AA:AA,DB!$G$9,Total!AA:AA,DB!$O$9,Total!AA:AA,$H$2)+COUNTIFS(Total!X:X,$L$3,Total!W:W,B11,Total!O:O,DB!$G$5,Total!AA:AA,DB!$O$5,Total!AA:AA,DB!$G$9,Total!AA:AA,DB!$O$9,Total!AA:AA,$H$2)+COUNTIFS(Total!X:X,$L$3,Total!W:W,B11,Total!AA:AA,DB!$G$5,Total!N:N,DB!$O$5,Total!AA:AA,DB!$G$9,Total!AA:AA,DB!$O$9,Total!AA:AA,$H$2)+COUNTIFS(Total!X:X,$L$3,Total!W:W,B11,Total!AA:AA,DB!$G$5,Total!AA:AA,DB!$O$5,Total!M:M,DB!$G$9,Total!AA:AA,DB!$O$9,Total!AA:AA,$H$2)+COUNTIFS(Total!X:X,$L$3,Total!W:W,B11,Total!AA:AA,DB!$G$5,Total!AA:AA,DB!$O$5,Total!AA:AA,DB!$G$9,Total!K:K,DB!$O$9,Total!AA:AA,$H$2)+COUNTIFS(Total!X:X,$L$3,Total!W:W,B11,Total!AA:AA,DB!$G$5,Total!AA:AA,DB!$O$5,Total!AA:AA,DB!$G$9,Total!AA:AA,DB!$O$9,Total!B:B,$H$2)+COUNTIFS(Total!X:X,$L$3,Total!W:W,B11,Total!O:O,DB!$G$5,Total!N:N,DB!$O$5,Total!M:M,DB!$G$9,Total!AA:AA,DB!$O$9,Total!AA:AA,$H$2)+COUNTIFS(Total!X:X,$L$3,Total!W:W,B11,Total!O:O,DB!$G$5,Total!N:N,DB!$O$5,Total!AA:AA,DB!$G$9,Total!K:K,DB!$O$9,Total!AA:AA,$H$2)+COUNTIFS(Total!X:X,$L$3,Total!W:W,B11,Total!O:O,DB!$G$5,Total!N:N,DB!$O$5,Total!AA:AA,DB!$G$9,Total!AA:AA,DB!$O$9,Total!B:B,$H$2)+COUNTIFS(Total!X:X,$L$3,Total!W:W,B11,Total!O:O,DB!$G$5,Total!AA:AA,DB!$O$5,Total!M:M,DB!$G$9,Total!K:K,DB!$O$9,Total!AA:AA,$H$2)+COUNTIFS(Total!X:X,$L$3,Total!W:W,B11,Total!O:O,DB!$G$5,Total!AA:AA,DB!$O$5,Total!M:M,DB!$G$9,Total!AA:AA,DB!$O$9,Total!B:B,$H$2)+COUNTIFS(Total!X:X,$L$3,Total!W:W,B11,Total!O:O,DB!$G$5,Total!AA:AA,DB!$O$5,Total!AA:AA,DB!$G$9,Total!K:K,DB!$O$9,Total!B:B,$H$2)+COUNTIFS(Total!X:X,$L$3,Total!W:W,B11,Total!AA:AA,DB!$G$5,Total!N:N,DB!$O$5,Total!M:M,DB!$G$9,Total!K:K,DB!$O$9,Total!AA:AA,$H$2)+COUNTIFS(Total!X:X,$L$3,Total!W:W,B11,Total!AA:AA,DB!$G$5,Total!N:N,DB!$O$5,Total!M:M,DB!$G$9,Total!AA:AA,DB!$O$9,Total!B:B,$H$2)+COUNTIFS(Total!X:X,$L$3,Total!W:W,B11,Total!AA:AA,DB!$G$5,Total!N:N,DB!$O$5,Total!AA:AA,DB!$G$9,Total!K:K,DB!$O$9,Total!B:B,$H$2)+COUNTIFS(Total!X:X,$L$3,Total!W:W,B11,Total!AA:AA,DB!$G$5,Total!AA:AA,DB!$O$5,Total!M:M,DB!$G$9,Total!K:K,DB!$O$9,Total!B:B,$H$2)+COUNTIFS(Total!X:X,$L$3,Total!W:W,B11,Total!O:O,DB!$G$5,Total!N:N,DB!$O$5,Total!AA:AA,DB!$G$9,Total!AA:AA,DB!$O$9,Total!AA:AA,$H$2)+COUNTIFS(Total!X:X,$L$3,Total!W:W,B11,Total!O:O,DB!$G$5,Total!AA:AA,DB!$O$5,Total!M:M,DB!$G$9,Total!AA:AA,DB!$O$9,Total!AA:AA,$H$2)+COUNTIFS(Total!X:X,$L$3,Total!W:W,B11,Total!O:O,DB!$G$5,Total!AA:AA,DB!$O$5,Total!AA:AA,DB!$G$9,Total!K:K,DB!$O$9,Total!AA:AA,$H$2)+COUNTIFS(Total!X:X,$L$3,Total!W:W,B11,Total!O:O,DB!$G$5,Total!AA:AA,DB!$O$5,Total!AA:AA,DB!$G$9,Total!AA:AA,DB!$O$9,Total!B:B,$H$2)+COUNTIFS(Total!X:X,$L$3,Total!W:W,B11,Total!AA:AA,DB!$G$5,Total!N:N,DB!$O$5,Total!M:M,DB!$G$9,Total!AA:AA,DB!$O$9,Total!AA:AA,$H$2)+COUNTIFS(Total!X:X,$L$3,Total!W:W,B11,Total!AA:AA,DB!$G$5,Total!N:N,DB!$O$5,Total!AA:AA,DB!$G$9,Total!K:K,DB!$O$9,Total!AA:AA,$H$2)+COUNTIFS(Total!X:X,$L$3,Total!W:W,B11,Total!AA:AA,DB!$G$5,Total!N:N,DB!$O$5,Total!AA:AA,DB!$G$9,Total!AA:AA,DB!$O$9,Total!B:B,$H$2)+COUNTIFS(Total!X:X,$L$3,Total!W:W,B11,Total!AA:AA,DB!$G$5,Total!AA:AA,DB!$O$5,Total!M:M,DB!$G$9,Total!K:K,DB!$O$9,Total!AA:AA,$H$2)+COUNTIFS(Total!X:X,$L$3,Total!W:W,B11,Total!AA:AA,DB!$G$5,Total!AA:AA,DB!$O$5,Total!M:M,DB!$G$9,Total!AA:AA,DB!$O$9,Total!B:B,$H$2)+COUNTIFS(Total!X:X,$L$3,Total!W:W,B11,Total!AA:AA,DB!$G$5,Total!AA:AA,DB!$O$5,Total!AA:AA,DB!$G$9,Total!K:K,DB!$O$9,Total!B:B,$H$2)+COUNTIFS(Total!X:X,$L$3,Total!W:W,B11,Total!AA:AA,DB!$G$5,Total!N:N,DB!$O$5,Total!M:M,DB!$G$9,Total!K:K,DB!$O$9,Total!B:B,$H$2)+COUNTIFS(Total!X:X,$L$3,Total!W:W,B11,Total!O:O,DB!$G$5,Total!AA:AA,DB!$O$5,Total!M:M,DB!$G$9,Total!K:K,DB!$O$9,Total!B:B,$H$2)+COUNTIFS(Total!X:X,$L$3,Total!W:W,B11,Total!O:O,DB!$G$5,Total!N:N,DB!$O$5,Total!AA:AA,DB!$G$9,Total!K:K,DB!$O$9,Total!B:B,$H$2)+COUNTIFS(Total!X:X,$L$3,Total!W:W,B11,Total!O:O,DB!$G$5,Total!N:N,DB!$O$5,Total!M:M,DB!$G$9,Total!AA:AA,DB!$O$9,Total!B:B,$H$2)+COUNTIFS(Total!X:X,$L$3,Total!W:W,B11,Total!O:O,DB!$G$5,Total!N:N,DB!$O$5,Total!M:M,DB!$G$9,Total!K:K,DB!$O$9,Total!AA:AA,$H$2)</f>
        <v>2</v>
      </c>
      <c r="M11" s="31">
        <f>COUNTIFS(Total!X:X,$M$3,Total!W:W,B11,Total!O:O,DB!$G$5,Total!N:N,DB!$O$5,Total!M:M,DB!$G$9,Total!K:K,DB!$O$9,Total!B:B,$H$2)+COUNTIFS(Total!X:X,$M$3,Total!W:W,B11,Total!AA:AA,DB!$G$5,Total!AA:AA,DB!$O$5,Total!AA:AA,DB!$G$9,Total!AA:AA,DB!$O$9,Total!AA:AA,$H$2)+COUNTIFS(Total!X:X,$M$3,Total!W:W,B11,Total!O:O,DB!$G$5,Total!AA:AA,DB!$O$5,Total!AA:AA,DB!$G$9,Total!AA:AA,DB!$O$9,Total!AA:AA,$H$2)+COUNTIFS(Total!X:X,$M$3,Total!W:W,B11,Total!AA:AA,DB!$G$5,Total!N:N,DB!$O$5,Total!AA:AA,DB!$G$9,Total!AA:AA,DB!$O$9,Total!AA:AA,$H$2)+COUNTIFS(Total!X:X,$M$3,Total!W:W,B11,Total!AA:AA,DB!$G$5,Total!AA:AA,DB!$O$5,Total!M:M,DB!$G$9,Total!AA:AA,DB!$O$9,Total!AA:AA,$H$2)+COUNTIFS(Total!X:X,$M$3,Total!W:W,B11,Total!AA:AA,DB!$G$5,Total!AA:AA,DB!$O$5,Total!AA:AA,DB!$G$9,Total!K:K,DB!$O$9,Total!AA:AA,$H$2)+COUNTIFS(Total!X:X,$M$3,Total!W:W,B11,Total!AA:AA,DB!$G$5,Total!AA:AA,DB!$O$5,Total!AA:AA,DB!$G$9,Total!AA:AA,DB!$O$9,Total!B:B,$H$2)+COUNTIFS(Total!X:X,$M$3,Total!W:W,B11,Total!O:O,DB!$G$5,Total!N:N,DB!$O$5,Total!M:M,DB!$G$9,Total!AA:AA,DB!$O$9,Total!AA:AA,$H$2)+COUNTIFS(Total!X:X,$M$3,Total!W:W,B11,Total!O:O,DB!$G$5,Total!N:N,DB!$O$5,Total!AA:AA,DB!$G$9,Total!K:K,DB!$O$9,Total!AA:AA,$H$2)+COUNTIFS(Total!X:X,$M$3,Total!W:W,B11,Total!O:O,DB!$G$5,Total!N:N,DB!$O$5,Total!AA:AA,DB!$G$9,Total!AA:AA,DB!$O$9,Total!B:B,$H$2)+COUNTIFS(Total!X:X,$M$3,Total!W:W,B11,Total!O:O,DB!$G$5,Total!AA:AA,DB!$O$5,Total!M:M,DB!$G$9,Total!K:K,DB!$O$9,Total!AA:AA,$H$2)+COUNTIFS(Total!X:X,$M$3,Total!W:W,B11,Total!O:O,DB!$G$5,Total!AA:AA,DB!$O$5,Total!M:M,DB!$G$9,Total!AA:AA,DB!$O$9,Total!B:B,$H$2)+COUNTIFS(Total!X:X,$M$3,Total!W:W,B11,Total!O:O,DB!$G$5,Total!AA:AA,DB!$O$5,Total!AA:AA,DB!$G$9,Total!K:K,DB!$O$9,Total!B:B,$H$2)+COUNTIFS(Total!X:X,$M$3,Total!W:W,B11,Total!AA:AA,DB!$G$5,Total!N:N,DB!$O$5,Total!M:M,DB!$G$9,Total!K:K,DB!$O$9,Total!AA:AA,$H$2)+COUNTIFS(Total!X:X,$M$3,Total!W:W,B11,Total!AA:AA,DB!$G$5,Total!N:N,DB!$O$5,Total!M:M,DB!$G$9,Total!AA:AA,DB!$O$9,Total!B:B,$H$2)+COUNTIFS(Total!X:X,$M$3,Total!W:W,B11,Total!AA:AA,DB!$G$5,Total!N:N,DB!$O$5,Total!AA:AA,DB!$G$9,Total!K:K,DB!$O$9,Total!B:B,$H$2)+COUNTIFS(Total!X:X,$M$3,Total!W:W,B11,Total!AA:AA,DB!$G$5,Total!AA:AA,DB!$O$5,Total!M:M,DB!$G$9,Total!K:K,DB!$O$9,Total!B:B,$H$2)+COUNTIFS(Total!X:X,$M$3,Total!W:W,B11,Total!O:O,DB!$G$5,Total!N:N,DB!$O$5,Total!AA:AA,DB!$G$9,Total!AA:AA,DB!$O$9,Total!AA:AA,$H$2)+COUNTIFS(Total!X:X,$M$3,Total!W:W,B11,Total!O:O,DB!$G$5,Total!AA:AA,DB!$O$5,Total!M:M,DB!$G$9,Total!AA:AA,DB!$O$9,Total!AA:AA,$H$2)+COUNTIFS(Total!X:X,$M$3,Total!W:W,B11,Total!O:O,DB!$G$5,Total!AA:AA,DB!$O$5,Total!AA:AA,DB!$G$9,Total!K:K,DB!$O$9,Total!AA:AA,$H$2)+COUNTIFS(Total!X:X,$M$3,Total!W:W,B11,Total!O:O,DB!$G$5,Total!AA:AA,DB!$O$5,Total!AA:AA,DB!$G$9,Total!AA:AA,DB!$O$9,Total!B:B,$H$2)+COUNTIFS(Total!X:X,$M$3,Total!W:W,B11,Total!AA:AA,DB!$G$5,Total!N:N,DB!$O$5,Total!M:M,DB!$G$9,Total!AA:AA,DB!$O$9,Total!AA:AA,$H$2)+COUNTIFS(Total!X:X,$M$3,Total!W:W,B11,Total!AA:AA,DB!$G$5,Total!N:N,DB!$O$5,Total!AA:AA,DB!$G$9,Total!K:K,DB!$O$9,Total!AA:AA,$H$2)+COUNTIFS(Total!X:X,$M$3,Total!W:W,B11,Total!AA:AA,DB!$G$5,Total!N:N,DB!$O$5,Total!AA:AA,DB!$G$9,Total!AA:AA,DB!$O$9,Total!B:B,$H$2)+COUNTIFS(Total!X:X,$M$3,Total!W:W,B11,Total!AA:AA,DB!$G$5,Total!AA:AA,DB!$O$5,Total!M:M,DB!$G$9,Total!K:K,DB!$O$9,Total!AA:AA,$H$2)+COUNTIFS(Total!X:X,$M$3,Total!W:W,B11,Total!AA:AA,DB!$G$5,Total!AA:AA,DB!$O$5,Total!M:M,DB!$G$9,Total!AA:AA,DB!$O$9,Total!B:B,$H$2)+COUNTIFS(Total!X:X,$M$3,Total!W:W,B11,Total!AA:AA,DB!$G$5,Total!AA:AA,DB!$O$5,Total!AA:AA,DB!$G$9,Total!K:K,DB!$O$9,Total!B:B,$H$2)+COUNTIFS(Total!X:X,$M$3,Total!W:W,B11,Total!AA:AA,DB!$G$5,Total!N:N,DB!$O$5,Total!M:M,DB!$G$9,Total!K:K,DB!$O$9,Total!B:B,$H$2)+COUNTIFS(Total!X:X,$M$3,Total!W:W,B11,Total!O:O,DB!$G$5,Total!AA:AA,DB!$O$5,Total!M:M,DB!$G$9,Total!K:K,DB!$O$9,Total!B:B,$H$2)+COUNTIFS(Total!X:X,$M$3,Total!W:W,B11,Total!O:O,DB!$G$5,Total!N:N,DB!$O$5,Total!AA:AA,DB!$G$9,Total!K:K,DB!$O$9,Total!B:B,$H$2)+COUNTIFS(Total!X:X,$M$3,Total!W:W,B11,Total!O:O,DB!$G$5,Total!N:N,DB!$O$5,Total!M:M,DB!$G$9,Total!AA:AA,DB!$O$9,Total!B:B,$H$2)+COUNTIFS(Total!X:X,$M$3,Total!W:W,B11,Total!O:O,DB!$G$5,Total!N:N,DB!$O$5,Total!M:M,DB!$G$9,Total!K:K,DB!$O$9,Total!AA:AA,$H$2)</f>
        <v>0</v>
      </c>
      <c r="N11" s="31">
        <f>COUNTIFS(Total!X:X,$N$3,Total!W:W,B11,Total!O:O,DB!$G$5,Total!N:N,DB!$O$5,Total!M:M,DB!$G$9,Total!K:K,DB!$O$9,Total!B:B,$H$2)+COUNTIFS(Total!X:X,$N$3,Total!W:W,B11,Total!AA:AA,DB!$G$5,Total!AA:AA,DB!$O$5,Total!AA:AA,DB!$G$9,Total!AA:AA,DB!$O$9,Total!AA:AA,$H$2)+COUNTIFS(Total!X:X,$N$3,Total!W:W,B11,Total!O:O,DB!$G$5,Total!AA:AA,DB!$O$5,Total!AA:AA,DB!$G$9,Total!AA:AA,DB!$O$9,Total!AA:AA,$H$2)+COUNTIFS(Total!X:X,$N$3,Total!W:W,B11,Total!AA:AA,DB!$G$5,Total!N:N,DB!$O$5,Total!AA:AA,DB!$G$9,Total!AA:AA,DB!$O$9,Total!AA:AA,$H$2)+COUNTIFS(Total!X:X,$N$3,Total!W:W,B11,Total!AA:AA,DB!$G$5,Total!AA:AA,DB!$O$5,Total!M:M,DB!$G$9,Total!AA:AA,DB!$O$9,Total!AA:AA,$H$2)+COUNTIFS(Total!X:X,$N$3,Total!W:W,B11,Total!AA:AA,DB!$G$5,Total!AA:AA,DB!$O$5,Total!AA:AA,DB!$G$9,Total!K:K,DB!$O$9,Total!AA:AA,$H$2)+COUNTIFS(Total!X:X,$N$3,Total!W:W,B11,Total!AA:AA,DB!$G$5,Total!AA:AA,DB!$O$5,Total!AA:AA,DB!$G$9,Total!AA:AA,DB!$O$9,Total!B:B,$H$2)+COUNTIFS(Total!X:X,$N$3,Total!W:W,B11,Total!O:O,DB!$G$5,Total!N:N,DB!$O$5,Total!M:M,DB!$G$9,Total!AA:AA,DB!$O$9,Total!AA:AA,$H$2)+COUNTIFS(Total!X:X,$N$3,Total!W:W,B11,Total!O:O,DB!$G$5,Total!N:N,DB!$O$5,Total!AA:AA,DB!$G$9,Total!K:K,DB!$O$9,Total!AA:AA,$H$2)+COUNTIFS(Total!X:X,$N$3,Total!W:W,B11,Total!O:O,DB!$G$5,Total!N:N,DB!$O$5,Total!AA:AA,DB!$G$9,Total!AA:AA,DB!$O$9,Total!B:B,$H$2)+COUNTIFS(Total!X:X,$N$3,Total!W:W,B11,Total!O:O,DB!$G$5,Total!AA:AA,DB!$O$5,Total!M:M,DB!$G$9,Total!K:K,DB!$O$9,Total!AA:AA,$H$2)+COUNTIFS(Total!X:X,$N$3,Total!W:W,B11,Total!O:O,DB!$G$5,Total!AA:AA,DB!$O$5,Total!M:M,DB!$G$9,Total!AA:AA,DB!$O$9,Total!B:B,$H$2)+COUNTIFS(Total!X:X,$N$3,Total!W:W,B11,Total!O:O,DB!$G$5,Total!AA:AA,DB!$O$5,Total!AA:AA,DB!$G$9,Total!K:K,DB!$O$9,Total!B:B,$H$2)+COUNTIFS(Total!X:X,$N$3,Total!W:W,B11,Total!AA:AA,DB!$G$5,Total!N:N,DB!$O$5,Total!M:M,DB!$G$9,Total!K:K,DB!$O$9,Total!AA:AA,$H$2)+COUNTIFS(Total!X:X,$N$3,Total!W:W,B11,Total!AA:AA,DB!$G$5,Total!N:N,DB!$O$5,Total!M:M,DB!$G$9,Total!AA:AA,DB!$O$9,Total!B:B,$H$2)+COUNTIFS(Total!X:X,$N$3,Total!W:W,B11,Total!AA:AA,DB!$G$5,Total!N:N,DB!$O$5,Total!AA:AA,DB!$G$9,Total!K:K,DB!$O$9,Total!B:B,$H$2)+COUNTIFS(Total!X:X,$N$3,Total!W:W,B11,Total!AA:AA,DB!$G$5,Total!AA:AA,DB!$O$5,Total!M:M,DB!$G$9,Total!K:K,DB!$O$9,Total!B:B,$H$2)+COUNTIFS(Total!X:X,$N$3,Total!W:W,B11,Total!O:O,DB!$G$5,Total!N:N,DB!$O$5,Total!AA:AA,DB!$G$9,Total!AA:AA,DB!$O$9,Total!AA:AA,$H$2)+COUNTIFS(Total!X:X,$N$3,Total!W:W,B11,Total!O:O,DB!$G$5,Total!AA:AA,DB!$O$5,Total!M:M,DB!$G$9,Total!AA:AA,DB!$O$9,Total!AA:AA,$H$2)+COUNTIFS(Total!X:X,$N$3,Total!W:W,B11,Total!O:O,DB!$G$5,Total!AA:AA,DB!$O$5,Total!AA:AA,DB!$G$9,Total!K:K,DB!$O$9,Total!AA:AA,$H$2)+COUNTIFS(Total!X:X,$N$3,Total!W:W,B11,Total!O:O,DB!$G$5,Total!AA:AA,DB!$O$5,Total!AA:AA,DB!$G$9,Total!AA:AA,DB!$O$9,Total!B:B,$H$2)+COUNTIFS(Total!X:X,$N$3,Total!W:W,B11,Total!AA:AA,DB!$G$5,Total!N:N,DB!$O$5,Total!M:M,DB!$G$9,Total!AA:AA,DB!$O$9,Total!AA:AA,$H$2)+COUNTIFS(Total!X:X,$N$3,Total!W:W,B11,Total!AA:AA,DB!$G$5,Total!N:N,DB!$O$5,Total!AA:AA,DB!$G$9,Total!K:K,DB!$O$9,Total!AA:AA,$H$2)+COUNTIFS(Total!X:X,$N$3,Total!W:W,B11,Total!AA:AA,DB!$G$5,Total!N:N,DB!$O$5,Total!AA:AA,DB!$G$9,Total!AA:AA,DB!$O$9,Total!B:B,$H$2)+COUNTIFS(Total!X:X,$N$3,Total!W:W,B11,Total!AA:AA,DB!$G$5,Total!AA:AA,DB!$O$5,Total!M:M,DB!$G$9,Total!K:K,DB!$O$9,Total!AA:AA,$H$2)+COUNTIFS(Total!X:X,$N$3,Total!W:W,B11,Total!AA:AA,DB!$G$5,Total!AA:AA,DB!$O$5,Total!M:M,DB!$G$9,Total!AA:AA,DB!$O$9,Total!B:B,$H$2)+COUNTIFS(Total!X:X,$N$3,Total!W:W,B11,Total!AA:AA,DB!$G$5,Total!AA:AA,DB!$O$5,Total!AA:AA,DB!$G$9,Total!K:K,DB!$O$9,Total!B:B,$H$2)+COUNTIFS(Total!X:X,$N$3,Total!W:W,B11,Total!AA:AA,DB!$G$5,Total!N:N,DB!$O$5,Total!M:M,DB!$G$9,Total!K:K,DB!$O$9,Total!B:B,$H$2)+COUNTIFS(Total!X:X,$N$3,Total!W:W,B11,Total!O:O,DB!$G$5,Total!AA:AA,DB!$O$5,Total!M:M,DB!$G$9,Total!K:K,DB!$O$9,Total!B:B,$H$2)+COUNTIFS(Total!X:X,$N$3,Total!W:W,B11,Total!O:O,DB!$G$5,Total!N:N,DB!$O$5,Total!AA:AA,DB!$G$9,Total!K:K,DB!$O$9,Total!B:B,$H$2)+COUNTIFS(Total!X:X,$N$3,Total!W:W,B11,Total!O:O,DB!$G$5,Total!N:N,DB!$O$5,Total!M:M,DB!$G$9,Total!AA:AA,DB!$O$9,Total!B:B,$H$2)+COUNTIFS(Total!X:X,$N$3,Total!W:W,B11,Total!O:O,DB!$G$5,Total!N:N,DB!$O$5,Total!M:M,DB!$G$9,Total!K:K,DB!$O$9,Total!AA:AA,$H$2)</f>
        <v>2</v>
      </c>
      <c r="O11" s="31">
        <f>COUNTIFS(Total!X:X,$O$3,Total!W:W,B11,Total!O:O,DB!$G$5,Total!N:N,DB!$O$5,Total!M:M,DB!$G$9,Total!K:K,DB!$O$9,Total!B:B,$H$2)+COUNTIFS(Total!X:X,$O$3,Total!W:W,B11,Total!AA:AA,DB!$G$5,Total!AA:AA,DB!$O$5,Total!AA:AA,DB!$G$9,Total!AA:AA,DB!$O$9,Total!AA:AA,$H$2)+COUNTIFS(Total!X:X,$O$3,Total!W:W,B11,Total!O:O,DB!$G$5,Total!AA:AA,DB!$O$5,Total!AA:AA,DB!$G$9,Total!AA:AA,DB!$O$9,Total!AA:AA,$H$2)+COUNTIFS(Total!X:X,$O$3,Total!W:W,B11,Total!AA:AA,DB!$G$5,Total!N:N,DB!$O$5,Total!AA:AA,DB!$G$9,Total!AA:AA,DB!$O$9,Total!AA:AA,$H$2)+COUNTIFS(Total!X:X,$O$3,Total!W:W,B11,Total!AA:AA,DB!$G$5,Total!AA:AA,DB!$O$5,Total!M:M,DB!$G$9,Total!AA:AA,DB!$O$9,Total!AA:AA,$H$2)+COUNTIFS(Total!X:X,$O$3,Total!W:W,B11,Total!AA:AA,DB!$G$5,Total!AA:AA,DB!$O$5,Total!AA:AA,DB!$G$9,Total!K:K,DB!$O$9,Total!AA:AA,$H$2)+COUNTIFS(Total!X:X,$O$3,Total!W:W,B11,Total!AA:AA,DB!$G$5,Total!AA:AA,DB!$O$5,Total!AA:AA,DB!$G$9,Total!AA:AA,DB!$O$9,Total!B:B,$H$2)+COUNTIFS(Total!X:X,$O$3,Total!W:W,B11,Total!O:O,DB!$G$5,Total!N:N,DB!$O$5,Total!M:M,DB!$G$9,Total!AA:AA,DB!$O$9,Total!AA:AA,$H$2)+COUNTIFS(Total!X:X,$O$3,Total!W:W,B11,Total!O:O,DB!$G$5,Total!N:N,DB!$O$5,Total!AA:AA,DB!$G$9,Total!K:K,DB!$O$9,Total!AA:AA,$H$2)+COUNTIFS(Total!X:X,$O$3,Total!W:W,B11,Total!O:O,DB!$G$5,Total!N:N,DB!$O$5,Total!AA:AA,DB!$G$9,Total!AA:AA,DB!$O$9,Total!B:B,$H$2)+COUNTIFS(Total!X:X,$O$3,Total!W:W,B11,Total!O:O,DB!$G$5,Total!AA:AA,DB!$O$5,Total!M:M,DB!$G$9,Total!K:K,DB!$O$9,Total!AA:AA,$H$2)+COUNTIFS(Total!X:X,$O$3,Total!W:W,B11,Total!O:O,DB!$G$5,Total!AA:AA,DB!$O$5,Total!M:M,DB!$G$9,Total!AA:AA,DB!$O$9,Total!B:B,$H$2)+COUNTIFS(Total!X:X,$O$3,Total!W:W,B11,Total!O:O,DB!$G$5,Total!AA:AA,DB!$O$5,Total!AA:AA,DB!$G$9,Total!K:K,DB!$O$9,Total!B:B,$H$2)+COUNTIFS(Total!X:X,$O$3,Total!W:W,B11,Total!AA:AA,DB!$G$5,Total!N:N,DB!$O$5,Total!M:M,DB!$G$9,Total!K:K,DB!$O$9,Total!AA:AA,$H$2)+COUNTIFS(Total!X:X,$O$3,Total!W:W,B11,Total!AA:AA,DB!$G$5,Total!N:N,DB!$O$5,Total!M:M,DB!$G$9,Total!AA:AA,DB!$O$9,Total!B:B,$H$2)+COUNTIFS(Total!X:X,$O$3,Total!W:W,B11,Total!AA:AA,DB!$G$5,Total!N:N,DB!$O$5,Total!AA:AA,DB!$G$9,Total!K:K,DB!$O$9,Total!B:B,$H$2)+COUNTIFS(Total!X:X,$O$3,Total!W:W,B11,Total!AA:AA,DB!$G$5,Total!AA:AA,DB!$O$5,Total!M:M,DB!$G$9,Total!K:K,DB!$O$9,Total!B:B,$H$2)+COUNTIFS(Total!X:X,$O$3,Total!W:W,B11,Total!O:O,DB!$G$5,Total!N:N,DB!$O$5,Total!AA:AA,DB!$G$9,Total!AA:AA,DB!$O$9,Total!AA:AA,$H$2)+COUNTIFS(Total!X:X,$O$3,Total!W:W,B11,Total!O:O,DB!$G$5,Total!AA:AA,DB!$O$5,Total!M:M,DB!$G$9,Total!AA:AA,DB!$O$9,Total!AA:AA,$H$2)+COUNTIFS(Total!X:X,$O$3,Total!W:W,B11,Total!O:O,DB!$G$5,Total!AA:AA,DB!$O$5,Total!AA:AA,DB!$G$9,Total!K:K,DB!$O$9,Total!AA:AA,$H$2)+COUNTIFS(Total!X:X,$O$3,Total!W:W,B11,Total!O:O,DB!$G$5,Total!AA:AA,DB!$O$5,Total!AA:AA,DB!$G$9,Total!AA:AA,DB!$O$9,Total!B:B,$H$2)+COUNTIFS(Total!X:X,$O$3,Total!W:W,B11,Total!AA:AA,DB!$G$5,Total!N:N,DB!$O$5,Total!M:M,DB!$G$9,Total!AA:AA,DB!$O$9,Total!AA:AA,$H$2)+COUNTIFS(Total!X:X,$O$3,Total!W:W,B11,Total!AA:AA,DB!$G$5,Total!N:N,DB!$O$5,Total!AA:AA,DB!$G$9,Total!K:K,DB!$O$9,Total!AA:AA,$H$2)+COUNTIFS(Total!X:X,$O$3,Total!W:W,B11,Total!AA:AA,DB!$G$5,Total!N:N,DB!$O$5,Total!AA:AA,DB!$G$9,Total!AA:AA,DB!$O$9,Total!B:B,$H$2)+COUNTIFS(Total!X:X,$O$3,Total!W:W,B11,Total!AA:AA,DB!$G$5,Total!AA:AA,DB!$O$5,Total!M:M,DB!$G$9,Total!K:K,DB!$O$9,Total!AA:AA,$H$2)+COUNTIFS(Total!X:X,$O$3,Total!W:W,B11,Total!AA:AA,DB!$G$5,Total!AA:AA,DB!$O$5,Total!M:M,DB!$G$9,Total!AA:AA,DB!$O$9,Total!B:B,$H$2)+COUNTIFS(Total!X:X,$O$3,Total!W:W,B11,Total!AA:AA,DB!$G$5,Total!AA:AA,DB!$O$5,Total!AA:AA,DB!$G$9,Total!K:K,DB!$O$9,Total!B:B,$H$2)+COUNTIFS(Total!X:X,$O$3,Total!W:W,B11,Total!AA:AA,DB!$G$5,Total!N:N,DB!$O$5,Total!M:M,DB!$G$9,Total!K:K,DB!$O$9,Total!B:B,$H$2)+COUNTIFS(Total!X:X,$O$3,Total!W:W,B11,Total!O:O,DB!$G$5,Total!AA:AA,DB!$O$5,Total!M:M,DB!$G$9,Total!K:K,DB!$O$9,Total!B:B,$H$2)+COUNTIFS(Total!X:X,$O$3,Total!W:W,B11,Total!O:O,DB!$G$5,Total!N:N,DB!$O$5,Total!AA:AA,DB!$G$9,Total!K:K,DB!$O$9,Total!B:B,$H$2)+COUNTIFS(Total!X:X,$O$3,Total!W:W,B11,Total!O:O,DB!$G$5,Total!N:N,DB!$O$5,Total!M:M,DB!$G$9,Total!AA:AA,DB!$O$9,Total!B:B,$H$2)+COUNTIFS(Total!X:X,$O$3,Total!W:W,B11,Total!O:O,DB!$G$5,Total!N:N,DB!$O$5,Total!M:M,DB!$G$9,Total!K:K,DB!$O$9,Total!AA:AA,$H$2)</f>
        <v>0</v>
      </c>
      <c r="P11" s="31">
        <f>COUNTIFS(Total!X:X,$P$3,Total!W:W,B11,Total!O:O,DB!$G$5,Total!N:N,DB!$O$5,Total!M:M,DB!$G$9,Total!K:K,DB!$O$9,Total!B:B,$H$2)+COUNTIFS(Total!X:X,$P$3,Total!W:W,B11,Total!AA:AA,DB!$G$5,Total!AA:AA,DB!$O$5,Total!AA:AA,DB!$G$9,Total!AA:AA,DB!$O$9,Total!AA:AA,$H$2)+COUNTIFS(Total!X:X,$P$3,Total!W:W,B11,Total!O:O,DB!$G$5,Total!AA:AA,DB!$O$5,Total!AA:AA,DB!$G$9,Total!AA:AA,DB!$O$9,Total!AA:AA,$H$2)+COUNTIFS(Total!X:X,$P$3,Total!W:W,B11,Total!AA:AA,DB!$G$5,Total!N:N,DB!$O$5,Total!AA:AA,DB!$G$9,Total!AA:AA,DB!$O$9,Total!AA:AA,$H$2)+COUNTIFS(Total!X:X,$P$3,Total!W:W,B11,Total!AA:AA,DB!$G$5,Total!AA:AA,DB!$O$5,Total!M:M,DB!$G$9,Total!AA:AA,DB!$O$9,Total!AA:AA,$H$2)+COUNTIFS(Total!X:X,$P$3,Total!W:W,B11,Total!AA:AA,DB!$G$5,Total!AA:AA,DB!$O$5,Total!AA:AA,DB!$G$9,Total!K:K,DB!$O$9,Total!AA:AA,$H$2)+COUNTIFS(Total!X:X,$P$3,Total!W:W,B11,Total!AA:AA,DB!$G$5,Total!AA:AA,DB!$O$5,Total!AA:AA,DB!$G$9,Total!AA:AA,DB!$O$9,Total!B:B,$H$2)+COUNTIFS(Total!X:X,$P$3,Total!W:W,B11,Total!O:O,DB!$G$5,Total!N:N,DB!$O$5,Total!M:M,DB!$G$9,Total!AA:AA,DB!$O$9,Total!AA:AA,$H$2)+COUNTIFS(Total!X:X,$P$3,Total!W:W,B11,Total!O:O,DB!$G$5,Total!N:N,DB!$O$5,Total!AA:AA,DB!$G$9,Total!K:K,DB!$O$9,Total!AA:AA,$H$2)+COUNTIFS(Total!X:X,$P$3,Total!W:W,B11,Total!O:O,DB!$G$5,Total!N:N,DB!$O$5,Total!AA:AA,DB!$G$9,Total!AA:AA,DB!$O$9,Total!B:B,$H$2)+COUNTIFS(Total!X:X,$P$3,Total!W:W,B11,Total!O:O,DB!$G$5,Total!AA:AA,DB!$O$5,Total!M:M,DB!$G$9,Total!K:K,DB!$O$9,Total!AA:AA,$H$2)+COUNTIFS(Total!X:X,$P$3,Total!W:W,B11,Total!O:O,DB!$G$5,Total!AA:AA,DB!$O$5,Total!M:M,DB!$G$9,Total!AA:AA,DB!$O$9,Total!B:B,$H$2)+COUNTIFS(Total!X:X,$P$3,Total!W:W,B11,Total!O:O,DB!$G$5,Total!AA:AA,DB!$O$5,Total!AA:AA,DB!$G$9,Total!K:K,DB!$O$9,Total!B:B,$H$2)+COUNTIFS(Total!X:X,$P$3,Total!W:W,B11,Total!AA:AA,DB!$G$5,Total!N:N,DB!$O$5,Total!M:M,DB!$G$9,Total!K:K,DB!$O$9,Total!AA:AA,$H$2)+COUNTIFS(Total!X:X,$P$3,Total!W:W,B11,Total!AA:AA,DB!$G$5,Total!N:N,DB!$O$5,Total!M:M,DB!$G$9,Total!AA:AA,DB!$O$9,Total!B:B,$H$2)+COUNTIFS(Total!X:X,$P$3,Total!W:W,B11,Total!AA:AA,DB!$G$5,Total!N:N,DB!$O$5,Total!AA:AA,DB!$G$9,Total!K:K,DB!$O$9,Total!B:B,$H$2)+COUNTIFS(Total!X:X,$P$3,Total!W:W,B11,Total!AA:AA,DB!$G$5,Total!AA:AA,DB!$O$5,Total!M:M,DB!$G$9,Total!K:K,DB!$O$9,Total!B:B,$H$2)+COUNTIFS(Total!X:X,$P$3,Total!W:W,B11,Total!O:O,DB!$G$5,Total!N:N,DB!$O$5,Total!AA:AA,DB!$G$9,Total!AA:AA,DB!$O$9,Total!AA:AA,$H$2)+COUNTIFS(Total!X:X,$P$3,Total!W:W,B11,Total!O:O,DB!$G$5,Total!AA:AA,DB!$O$5,Total!M:M,DB!$G$9,Total!AA:AA,DB!$O$9,Total!AA:AA,$H$2)+COUNTIFS(Total!X:X,$P$3,Total!W:W,B11,Total!O:O,DB!$G$5,Total!AA:AA,DB!$O$5,Total!AA:AA,DB!$G$9,Total!K:K,DB!$O$9,Total!AA:AA,$H$2)+COUNTIFS(Total!X:X,$P$3,Total!W:W,B11,Total!O:O,DB!$G$5,Total!AA:AA,DB!$O$5,Total!AA:AA,DB!$G$9,Total!AA:AA,DB!$O$9,Total!B:B,$H$2)+COUNTIFS(Total!X:X,$P$3,Total!W:W,B11,Total!AA:AA,DB!$G$5,Total!N:N,DB!$O$5,Total!M:M,DB!$G$9,Total!AA:AA,DB!$O$9,Total!AA:AA,$H$2)+COUNTIFS(Total!X:X,$P$3,Total!W:W,B11,Total!AA:AA,DB!$G$5,Total!N:N,DB!$O$5,Total!AA:AA,DB!$G$9,Total!K:K,DB!$O$9,Total!AA:AA,$H$2)+COUNTIFS(Total!X:X,$P$3,Total!W:W,B11,Total!AA:AA,DB!$G$5,Total!N:N,DB!$O$5,Total!AA:AA,DB!$G$9,Total!AA:AA,DB!$O$9,Total!B:B,$H$2)+COUNTIFS(Total!X:X,$P$3,Total!W:W,B11,Total!AA:AA,DB!$G$5,Total!AA:AA,DB!$O$5,Total!M:M,DB!$G$9,Total!K:K,DB!$O$9,Total!AA:AA,$H$2)+COUNTIFS(Total!X:X,$P$3,Total!W:W,B11,Total!AA:AA,DB!$G$5,Total!AA:AA,DB!$O$5,Total!M:M,DB!$G$9,Total!AA:AA,DB!$O$9,Total!B:B,$H$2)+COUNTIFS(Total!X:X,$P$3,Total!W:W,B11,Total!AA:AA,DB!$G$5,Total!AA:AA,DB!$O$5,Total!AA:AA,DB!$G$9,Total!K:K,DB!$O$9,Total!B:B,$H$2)+COUNTIFS(Total!X:X,$P$3,Total!W:W,B11,Total!AA:AA,DB!$G$5,Total!N:N,DB!$O$5,Total!M:M,DB!$G$9,Total!K:K,DB!$O$9,Total!B:B,$H$2)+COUNTIFS(Total!X:X,$P$3,Total!W:W,B11,Total!O:O,DB!$G$5,Total!AA:AA,DB!$O$5,Total!M:M,DB!$G$9,Total!K:K,DB!$O$9,Total!B:B,$H$2)+COUNTIFS(Total!X:X,$P$3,Total!W:W,B11,Total!O:O,DB!$G$5,Total!N:N,DB!$O$5,Total!AA:AA,DB!$G$9,Total!K:K,DB!$O$9,Total!B:B,$H$2)+COUNTIFS(Total!X:X,$P$3,Total!W:W,B11,Total!O:O,DB!$G$5,Total!N:N,DB!$O$5,Total!M:M,DB!$G$9,Total!AA:AA,DB!$O$9,Total!B:B,$H$2)+COUNTIFS(Total!X:X,$P$3,Total!W:W,B11,Total!O:O,DB!$G$5,Total!N:N,DB!$O$5,Total!M:M,DB!$G$9,Total!K:K,DB!$O$9,Total!AA:AA,$H$2)</f>
        <v>1</v>
      </c>
      <c r="Q11" s="31">
        <f>COUNTIFS(Total!X:X,$Q$3,Total!W:W,B11,Total!O:O,DB!$G$5,Total!N:N,DB!$O$5,Total!M:M,DB!$G$9,Total!K:K,DB!$O$9,Total!B:B,$H$2)+COUNTIFS(Total!X:X,$Q$3,Total!W:W,B11,Total!AA:AA,DB!$G$5,Total!AA:AA,DB!$O$5,Total!AA:AA,DB!$G$9,Total!AA:AA,DB!$O$9,Total!AA:AA,$H$2)+COUNTIFS(Total!X:X,$Q$3,Total!W:W,B11,Total!O:O,DB!$G$5,Total!AA:AA,DB!$O$5,Total!AA:AA,DB!$G$9,Total!AA:AA,DB!$O$9,Total!AA:AA,$H$2)+COUNTIFS(Total!X:X,$Q$3,Total!W:W,B11,Total!AA:AA,DB!$G$5,Total!N:N,DB!$O$5,Total!AA:AA,DB!$G$9,Total!AA:AA,DB!$O$9,Total!AA:AA,$H$2)+COUNTIFS(Total!X:X,$Q$3,Total!W:W,B11,Total!AA:AA,DB!$G$5,Total!AA:AA,DB!$O$5,Total!M:M,DB!$G$9,Total!AA:AA,DB!$O$9,Total!AA:AA,$H$2)+COUNTIFS(Total!X:X,$Q$3,Total!W:W,B11,Total!AA:AA,DB!$G$5,Total!AA:AA,DB!$O$5,Total!AA:AA,DB!$G$9,Total!K:K,DB!$O$9,Total!AA:AA,$H$2)+COUNTIFS(Total!X:X,$Q$3,Total!W:W,B11,Total!AA:AA,DB!$G$5,Total!AA:AA,DB!$O$5,Total!AA:AA,DB!$G$9,Total!AA:AA,DB!$O$9,Total!B:B,$H$2)+COUNTIFS(Total!X:X,$Q$3,Total!W:W,B11,Total!O:O,DB!$G$5,Total!N:N,DB!$O$5,Total!M:M,DB!$G$9,Total!AA:AA,DB!$O$9,Total!AA:AA,$H$2)+COUNTIFS(Total!X:X,$Q$3,Total!W:W,B11,Total!O:O,DB!$G$5,Total!N:N,DB!$O$5,Total!AA:AA,DB!$G$9,Total!K:K,DB!$O$9,Total!AA:AA,$H$2)+COUNTIFS(Total!X:X,$Q$3,Total!W:W,B11,Total!O:O,DB!$G$5,Total!N:N,DB!$O$5,Total!AA:AA,DB!$G$9,Total!AA:AA,DB!$O$9,Total!B:B,$H$2)+COUNTIFS(Total!X:X,$Q$3,Total!W:W,B11,Total!O:O,DB!$G$5,Total!AA:AA,DB!$O$5,Total!M:M,DB!$G$9,Total!K:K,DB!$O$9,Total!AA:AA,$H$2)+COUNTIFS(Total!X:X,$Q$3,Total!W:W,B11,Total!O:O,DB!$G$5,Total!AA:AA,DB!$O$5,Total!M:M,DB!$G$9,Total!AA:AA,DB!$O$9,Total!B:B,$H$2)+COUNTIFS(Total!X:X,$Q$3,Total!W:W,B11,Total!O:O,DB!$G$5,Total!AA:AA,DB!$O$5,Total!AA:AA,DB!$G$9,Total!K:K,DB!$O$9,Total!B:B,$H$2)+COUNTIFS(Total!X:X,$Q$3,Total!W:W,B11,Total!AA:AA,DB!$G$5,Total!N:N,DB!$O$5,Total!M:M,DB!$G$9,Total!K:K,DB!$O$9,Total!AA:AA,$H$2)+COUNTIFS(Total!X:X,$Q$3,Total!W:W,B11,Total!AA:AA,DB!$G$5,Total!N:N,DB!$O$5,Total!M:M,DB!$G$9,Total!AA:AA,DB!$O$9,Total!B:B,$H$2)+COUNTIFS(Total!X:X,$Q$3,Total!W:W,B11,Total!AA:AA,DB!$G$5,Total!N:N,DB!$O$5,Total!AA:AA,DB!$G$9,Total!K:K,DB!$O$9,Total!B:B,$H$2)+COUNTIFS(Total!X:X,$Q$3,Total!W:W,B11,Total!AA:AA,DB!$G$5,Total!AA:AA,DB!$O$5,Total!M:M,DB!$G$9,Total!K:K,DB!$O$9,Total!B:B,$H$2)+COUNTIFS(Total!X:X,$Q$3,Total!W:W,B11,Total!O:O,DB!$G$5,Total!N:N,DB!$O$5,Total!AA:AA,DB!$G$9,Total!AA:AA,DB!$O$9,Total!AA:AA,$H$2)+COUNTIFS(Total!X:X,$Q$3,Total!W:W,B11,Total!O:O,DB!$G$5,Total!AA:AA,DB!$O$5,Total!M:M,DB!$G$9,Total!AA:AA,DB!$O$9,Total!AA:AA,$H$2)+COUNTIFS(Total!X:X,$Q$3,Total!W:W,B11,Total!O:O,DB!$G$5,Total!AA:AA,DB!$O$5,Total!AA:AA,DB!$G$9,Total!K:K,DB!$O$9,Total!AA:AA,$H$2)+COUNTIFS(Total!X:X,$Q$3,Total!W:W,B11,Total!O:O,DB!$G$5,Total!AA:AA,DB!$O$5,Total!AA:AA,DB!$G$9,Total!AA:AA,DB!$O$9,Total!B:B,$H$2)+COUNTIFS(Total!X:X,$Q$3,Total!W:W,B11,Total!AA:AA,DB!$G$5,Total!N:N,DB!$O$5,Total!M:M,DB!$G$9,Total!AA:AA,DB!$O$9,Total!AA:AA,$H$2)+COUNTIFS(Total!X:X,$Q$3,Total!W:W,B11,Total!AA:AA,DB!$G$5,Total!N:N,DB!$O$5,Total!AA:AA,DB!$G$9,Total!K:K,DB!$O$9,Total!AA:AA,$H$2)+COUNTIFS(Total!X:X,$Q$3,Total!W:W,B11,Total!AA:AA,DB!$G$5,Total!N:N,DB!$O$5,Total!AA:AA,DB!$G$9,Total!AA:AA,DB!$O$9,Total!B:B,$H$2)+COUNTIFS(Total!X:X,$Q$3,Total!W:W,B11,Total!AA:AA,DB!$G$5,Total!AA:AA,DB!$O$5,Total!M:M,DB!$G$9,Total!K:K,DB!$O$9,Total!AA:AA,$H$2)+COUNTIFS(Total!X:X,$Q$3,Total!W:W,B11,Total!AA:AA,DB!$G$5,Total!AA:AA,DB!$O$5,Total!M:M,DB!$G$9,Total!AA:AA,DB!$O$9,Total!B:B,$H$2)+COUNTIFS(Total!X:X,$Q$3,Total!W:W,B11,Total!AA:AA,DB!$G$5,Total!AA:AA,DB!$O$5,Total!AA:AA,DB!$G$9,Total!K:K,DB!$O$9,Total!B:B,$H$2)+COUNTIFS(Total!X:X,$Q$3,Total!W:W,B11,Total!AA:AA,DB!$G$5,Total!N:N,DB!$O$5,Total!M:M,DB!$G$9,Total!K:K,DB!$O$9,Total!B:B,$H$2)+COUNTIFS(Total!X:X,$Q$3,Total!W:W,B11,Total!O:O,DB!$G$5,Total!AA:AA,DB!$O$5,Total!M:M,DB!$G$9,Total!K:K,DB!$O$9,Total!B:B,$H$2)+COUNTIFS(Total!X:X,$Q$3,Total!W:W,B11,Total!O:O,DB!$G$5,Total!N:N,DB!$O$5,Total!AA:AA,DB!$G$9,Total!K:K,DB!$O$9,Total!B:B,$H$2)+COUNTIFS(Total!X:X,$Q$3,Total!W:W,B11,Total!O:O,DB!$G$5,Total!N:N,DB!$O$5,Total!M:M,DB!$G$9,Total!AA:AA,DB!$O$9,Total!B:B,$H$2)+COUNTIFS(Total!X:X,$Q$3,Total!W:W,B11,Total!O:O,DB!$G$5,Total!N:N,DB!$O$5,Total!M:M,DB!$G$9,Total!K:K,DB!$O$9,Total!AA:AA,$H$2)</f>
        <v>0</v>
      </c>
      <c r="R11" s="31">
        <f>COUNTIFS(Total!X:X,$R$3,Total!W:W,B11,Total!O:O,DB!$G$5,Total!N:N,DB!$O$5,Total!M:M,DB!$G$9,Total!K:K,DB!$O$9,Total!B:B,$H$2)+COUNTIFS(Total!X:X,$R$3,Total!W:W,B11,Total!AA:AA,DB!$G$5,Total!AA:AA,DB!$O$5,Total!AA:AA,DB!$G$9,Total!AA:AA,DB!$O$9,Total!AA:AA,$H$2)+COUNTIFS(Total!X:X,$R$3,Total!W:W,B11,Total!O:O,DB!$G$5,Total!AA:AA,DB!$O$5,Total!AA:AA,DB!$G$9,Total!AA:AA,DB!$O$9,Total!AA:AA,$H$2)+COUNTIFS(Total!X:X,$R$3,Total!W:W,B11,Total!AA:AA,DB!$G$5,Total!N:N,DB!$O$5,Total!AA:AA,DB!$G$9,Total!AA:AA,DB!$O$9,Total!AA:AA,$H$2)+COUNTIFS(Total!X:X,$R$3,Total!W:W,B11,Total!AA:AA,DB!$G$5,Total!AA:AA,DB!$O$5,Total!M:M,DB!$G$9,Total!AA:AA,DB!$O$9,Total!AA:AA,$H$2)+COUNTIFS(Total!X:X,$R$3,Total!W:W,B11,Total!AA:AA,DB!$G$5,Total!AA:AA,DB!$O$5,Total!AA:AA,DB!$G$9,Total!K:K,DB!$O$9,Total!AA:AA,$H$2)+COUNTIFS(Total!X:X,$R$3,Total!W:W,B11,Total!AA:AA,DB!$G$5,Total!AA:AA,DB!$O$5,Total!AA:AA,DB!$G$9,Total!AA:AA,DB!$O$9,Total!B:B,$H$2)+COUNTIFS(Total!X:X,$R$3,Total!W:W,B11,Total!O:O,DB!$G$5,Total!N:N,DB!$O$5,Total!M:M,DB!$G$9,Total!AA:AA,DB!$O$9,Total!AA:AA,$H$2)+COUNTIFS(Total!X:X,$R$3,Total!W:W,B11,Total!O:O,DB!$G$5,Total!N:N,DB!$O$5,Total!AA:AA,DB!$G$9,Total!K:K,DB!$O$9,Total!AA:AA,$H$2)+COUNTIFS(Total!X:X,$R$3,Total!W:W,B11,Total!O:O,DB!$G$5,Total!N:N,DB!$O$5,Total!AA:AA,DB!$G$9,Total!AA:AA,DB!$O$9,Total!B:B,$H$2)+COUNTIFS(Total!X:X,$R$3,Total!W:W,B11,Total!O:O,DB!$G$5,Total!AA:AA,DB!$O$5,Total!M:M,DB!$G$9,Total!K:K,DB!$O$9,Total!AA:AA,$H$2)+COUNTIFS(Total!X:X,$R$3,Total!W:W,B11,Total!O:O,DB!$G$5,Total!AA:AA,DB!$O$5,Total!M:M,DB!$G$9,Total!AA:AA,DB!$O$9,Total!B:B,$H$2)+COUNTIFS(Total!X:X,$R$3,Total!W:W,B11,Total!O:O,DB!$G$5,Total!AA:AA,DB!$O$5,Total!AA:AA,DB!$G$9,Total!K:K,DB!$O$9,Total!B:B,$H$2)+COUNTIFS(Total!X:X,$R$3,Total!W:W,B11,Total!AA:AA,DB!$G$5,Total!N:N,DB!$O$5,Total!M:M,DB!$G$9,Total!K:K,DB!$O$9,Total!AA:AA,$H$2)+COUNTIFS(Total!X:X,$R$3,Total!W:W,B11,Total!AA:AA,DB!$G$5,Total!N:N,DB!$O$5,Total!M:M,DB!$G$9,Total!AA:AA,DB!$O$9,Total!B:B,$H$2)+COUNTIFS(Total!X:X,$R$3,Total!W:W,B11,Total!AA:AA,DB!$G$5,Total!N:N,DB!$O$5,Total!AA:AA,DB!$G$9,Total!K:K,DB!$O$9,Total!B:B,$H$2)+COUNTIFS(Total!X:X,$R$3,Total!W:W,B11,Total!AA:AA,DB!$G$5,Total!AA:AA,DB!$O$5,Total!M:M,DB!$G$9,Total!K:K,DB!$O$9,Total!B:B,$H$2)+COUNTIFS(Total!X:X,$R$3,Total!W:W,B11,Total!O:O,DB!$G$5,Total!N:N,DB!$O$5,Total!AA:AA,DB!$G$9,Total!AA:AA,DB!$O$9,Total!AA:AA,$H$2)+COUNTIFS(Total!X:X,$R$3,Total!W:W,B11,Total!O:O,DB!$G$5,Total!AA:AA,DB!$O$5,Total!M:M,DB!$G$9,Total!AA:AA,DB!$O$9,Total!AA:AA,$H$2)+COUNTIFS(Total!X:X,$R$3,Total!W:W,B11,Total!O:O,DB!$G$5,Total!AA:AA,DB!$O$5,Total!AA:AA,DB!$G$9,Total!K:K,DB!$O$9,Total!AA:AA,$H$2)+COUNTIFS(Total!X:X,$R$3,Total!W:W,B11,Total!O:O,DB!$G$5,Total!AA:AA,DB!$O$5,Total!AA:AA,DB!$G$9,Total!AA:AA,DB!$O$9,Total!B:B,$H$2)+COUNTIFS(Total!X:X,$R$3,Total!W:W,B11,Total!AA:AA,DB!$G$5,Total!N:N,DB!$O$5,Total!M:M,DB!$G$9,Total!AA:AA,DB!$O$9,Total!AA:AA,$H$2)+COUNTIFS(Total!X:X,$R$3,Total!W:W,B11,Total!AA:AA,DB!$G$5,Total!N:N,DB!$O$5,Total!AA:AA,DB!$G$9,Total!K:K,DB!$O$9,Total!AA:AA,$H$2)+COUNTIFS(Total!X:X,$R$3,Total!W:W,B11,Total!AA:AA,DB!$G$5,Total!N:N,DB!$O$5,Total!AA:AA,DB!$G$9,Total!AA:AA,DB!$O$9,Total!B:B,$H$2)+COUNTIFS(Total!X:X,$R$3,Total!W:W,B11,Total!AA:AA,DB!$G$5,Total!AA:AA,DB!$O$5,Total!M:M,DB!$G$9,Total!K:K,DB!$O$9,Total!AA:AA,$H$2)+COUNTIFS(Total!X:X,$R$3,Total!W:W,B11,Total!AA:AA,DB!$G$5,Total!AA:AA,DB!$O$5,Total!M:M,DB!$G$9,Total!AA:AA,DB!$O$9,Total!B:B,$H$2)+COUNTIFS(Total!X:X,$R$3,Total!W:W,B11,Total!AA:AA,DB!$G$5,Total!AA:AA,DB!$O$5,Total!AA:AA,DB!$G$9,Total!K:K,DB!$O$9,Total!B:B,$H$2)+COUNTIFS(Total!X:X,$R$3,Total!W:W,B11,Total!AA:AA,DB!$G$5,Total!N:N,DB!$O$5,Total!M:M,DB!$G$9,Total!K:K,DB!$O$9,Total!B:B,$H$2)+COUNTIFS(Total!X:X,$R$3,Total!W:W,B11,Total!O:O,DB!$G$5,Total!AA:AA,DB!$O$5,Total!M:M,DB!$G$9,Total!K:K,DB!$O$9,Total!B:B,$H$2)+COUNTIFS(Total!X:X,$R$3,Total!W:W,B11,Total!O:O,DB!$G$5,Total!N:N,DB!$O$5,Total!AA:AA,DB!$G$9,Total!K:K,DB!$O$9,Total!B:B,$H$2)+COUNTIFS(Total!X:X,$R$3,Total!W:W,B11,Total!O:O,DB!$G$5,Total!N:N,DB!$O$5,Total!M:M,DB!$G$9,Total!AA:AA,DB!$O$9,Total!B:B,$H$2)+COUNTIFS(Total!X:X,$R$3,Total!W:W,B11,Total!O:O,DB!$G$5,Total!N:N,DB!$O$5,Total!M:M,DB!$G$9,Total!K:K,DB!$O$9,Total!AA:AA,$H$2)</f>
        <v>0</v>
      </c>
      <c r="S11" s="31">
        <f>COUNTIFS(Total!X:X,$S$3,Total!W:W,B11,Total!O:O,DB!$G$5,Total!N:N,DB!$O$5,Total!M:M,DB!$G$9,Total!K:K,DB!$O$9,Total!B:B,$H$2)+COUNTIFS(Total!X:X,$S$3,Total!W:W,B11,Total!AA:AA,DB!$G$5,Total!AA:AA,DB!$O$5,Total!AA:AA,DB!$G$9,Total!AA:AA,DB!$O$9,Total!AA:AA,$H$2)+COUNTIFS(Total!X:X,$S$3,Total!W:W,B11,Total!O:O,DB!$G$5,Total!AA:AA,DB!$O$5,Total!AA:AA,DB!$G$9,Total!AA:AA,DB!$O$9,Total!AA:AA,$H$2)+COUNTIFS(Total!X:X,$S$3,Total!W:W,B11,Total!AA:AA,DB!$G$5,Total!N:N,DB!$O$5,Total!AA:AA,DB!$G$9,Total!AA:AA,DB!$O$9,Total!AA:AA,$H$2)+COUNTIFS(Total!X:X,$S$3,Total!W:W,B11,Total!AA:AA,DB!$G$5,Total!AA:AA,DB!$O$5,Total!M:M,DB!$G$9,Total!AA:AA,DB!$O$9,Total!AA:AA,$H$2)+COUNTIFS(Total!X:X,$S$3,Total!W:W,B11,Total!AA:AA,DB!$G$5,Total!AA:AA,DB!$O$5,Total!AA:AA,DB!$G$9,Total!K:K,DB!$O$9,Total!AA:AA,$H$2)+COUNTIFS(Total!X:X,$S$3,Total!W:W,B11,Total!AA:AA,DB!$G$5,Total!AA:AA,DB!$O$5,Total!AA:AA,DB!$G$9,Total!AA:AA,DB!$O$9,Total!B:B,$H$2)+COUNTIFS(Total!X:X,$S$3,Total!W:W,B11,Total!O:O,DB!$G$5,Total!N:N,DB!$O$5,Total!M:M,DB!$G$9,Total!AA:AA,DB!$O$9,Total!AA:AA,$H$2)+COUNTIFS(Total!X:X,$S$3,Total!W:W,B11,Total!O:O,DB!$G$5,Total!N:N,DB!$O$5,Total!AA:AA,DB!$G$9,Total!K:K,DB!$O$9,Total!AA:AA,$H$2)+COUNTIFS(Total!X:X,$S$3,Total!W:W,B11,Total!O:O,DB!$G$5,Total!N:N,DB!$O$5,Total!AA:AA,DB!$G$9,Total!AA:AA,DB!$O$9,Total!B:B,$H$2)+COUNTIFS(Total!X:X,$S$3,Total!W:W,B11,Total!O:O,DB!$G$5,Total!AA:AA,DB!$O$5,Total!M:M,DB!$G$9,Total!K:K,DB!$O$9,Total!AA:AA,$H$2)+COUNTIFS(Total!X:X,$S$3,Total!W:W,B11,Total!O:O,DB!$G$5,Total!AA:AA,DB!$O$5,Total!M:M,DB!$G$9,Total!AA:AA,DB!$O$9,Total!B:B,$H$2)+COUNTIFS(Total!X:X,$S$3,Total!W:W,B11,Total!O:O,DB!$G$5,Total!AA:AA,DB!$O$5,Total!AA:AA,DB!$G$9,Total!K:K,DB!$O$9,Total!B:B,$H$2)+COUNTIFS(Total!X:X,$S$3,Total!W:W,B11,Total!AA:AA,DB!$G$5,Total!N:N,DB!$O$5,Total!M:M,DB!$G$9,Total!K:K,DB!$O$9,Total!AA:AA,$H$2)+COUNTIFS(Total!X:X,$S$3,Total!W:W,B11,Total!AA:AA,DB!$G$5,Total!N:N,DB!$O$5,Total!M:M,DB!$G$9,Total!AA:AA,DB!$O$9,Total!B:B,$H$2)+COUNTIFS(Total!X:X,$S$3,Total!W:W,B11,Total!AA:AA,DB!$G$5,Total!N:N,DB!$O$5,Total!AA:AA,DB!$G$9,Total!K:K,DB!$O$9,Total!B:B,$H$2)+COUNTIFS(Total!X:X,$S$3,Total!W:W,B11,Total!AA:AA,DB!$G$5,Total!AA:AA,DB!$O$5,Total!M:M,DB!$G$9,Total!K:K,DB!$O$9,Total!B:B,$H$2)+COUNTIFS(Total!X:X,$S$3,Total!W:W,B11,Total!O:O,DB!$G$5,Total!N:N,DB!$O$5,Total!AA:AA,DB!$G$9,Total!AA:AA,DB!$O$9,Total!AA:AA,$H$2)+COUNTIFS(Total!X:X,$S$3,Total!W:W,B11,Total!O:O,DB!$G$5,Total!AA:AA,DB!$O$5,Total!M:M,DB!$G$9,Total!AA:AA,DB!$O$9,Total!AA:AA,$H$2)+COUNTIFS(Total!X:X,$S$3,Total!W:W,B11,Total!O:O,DB!$G$5,Total!AA:AA,DB!$O$5,Total!AA:AA,DB!$G$9,Total!K:K,DB!$O$9,Total!AA:AA,$H$2)+COUNTIFS(Total!X:X,$S$3,Total!W:W,B11,Total!O:O,DB!$G$5,Total!AA:AA,DB!$O$5,Total!AA:AA,DB!$G$9,Total!AA:AA,DB!$O$9,Total!B:B,$H$2)+COUNTIFS(Total!X:X,$S$3,Total!W:W,B11,Total!AA:AA,DB!$G$5,Total!N:N,DB!$O$5,Total!M:M,DB!$G$9,Total!AA:AA,DB!$O$9,Total!AA:AA,$H$2)+COUNTIFS(Total!X:X,$S$3,Total!W:W,B11,Total!AA:AA,DB!$G$5,Total!N:N,DB!$O$5,Total!AA:AA,DB!$G$9,Total!K:K,DB!$O$9,Total!AA:AA,$H$2)+COUNTIFS(Total!X:X,$S$3,Total!W:W,B11,Total!AA:AA,DB!$G$5,Total!N:N,DB!$O$5,Total!AA:AA,DB!$G$9,Total!AA:AA,DB!$O$9,Total!B:B,$H$2)+COUNTIFS(Total!X:X,$S$3,Total!W:W,B11,Total!AA:AA,DB!$G$5,Total!AA:AA,DB!$O$5,Total!M:M,DB!$G$9,Total!K:K,DB!$O$9,Total!AA:AA,$H$2)+COUNTIFS(Total!X:X,$S$3,Total!W:W,B11,Total!AA:AA,DB!$G$5,Total!AA:AA,DB!$O$5,Total!M:M,DB!$G$9,Total!AA:AA,DB!$O$9,Total!B:B,$H$2)+COUNTIFS(Total!X:X,$S$3,Total!W:W,B11,Total!AA:AA,DB!$G$5,Total!AA:AA,DB!$O$5,Total!AA:AA,DB!$G$9,Total!K:K,DB!$O$9,Total!B:B,$H$2)+COUNTIFS(Total!X:X,$S$3,Total!W:W,B11,Total!AA:AA,DB!$G$5,Total!N:N,DB!$O$5,Total!M:M,DB!$G$9,Total!K:K,DB!$O$9,Total!B:B,$H$2)+COUNTIFS(Total!X:X,$S$3,Total!W:W,B11,Total!O:O,DB!$G$5,Total!AA:AA,DB!$O$5,Total!M:M,DB!$G$9,Total!K:K,DB!$O$9,Total!B:B,$H$2)+COUNTIFS(Total!X:X,$S$3,Total!W:W,B11,Total!O:O,DB!$G$5,Total!N:N,DB!$O$5,Total!AA:AA,DB!$G$9,Total!K:K,DB!$O$9,Total!B:B,$H$2)+COUNTIFS(Total!X:X,$S$3,Total!W:W,B11,Total!O:O,DB!$G$5,Total!N:N,DB!$O$5,Total!M:M,DB!$G$9,Total!AA:AA,DB!$O$9,Total!B:B,$H$2)+COUNTIFS(Total!X:X,$S$3,Total!W:W,B11,Total!O:O,DB!$G$5,Total!N:N,DB!$O$5,Total!M:M,DB!$G$9,Total!K:K,DB!$O$9,Total!AA:AA,$H$2)</f>
        <v>16</v>
      </c>
      <c r="T11" s="31">
        <f>COUNTIFS(Total!X:X,$T$3,Total!W:W,B11,Total!O:O,DB!$G$5,Total!N:N,DB!$O$5,Total!M:M,DB!$G$9,Total!K:K,DB!$O$9,Total!B:B,$H$2)+COUNTIFS(Total!X:X,$T$3,Total!W:W,B11,Total!AA:AA,DB!$G$5,Total!AA:AA,DB!$O$5,Total!AA:AA,DB!$G$9,Total!AA:AA,DB!$O$9,Total!AA:AA,$H$2)+COUNTIFS(Total!X:X,$T$3,Total!W:W,B11,Total!O:O,DB!$G$5,Total!AA:AA,DB!$O$5,Total!AA:AA,DB!$G$9,Total!AA:AA,DB!$O$9,Total!AA:AA,$H$2)+COUNTIFS(Total!X:X,$T$3,Total!W:W,B11,Total!AA:AA,DB!$G$5,Total!N:N,DB!$O$5,Total!AA:AA,DB!$G$9,Total!AA:AA,DB!$O$9,Total!AA:AA,$H$2)+COUNTIFS(Total!X:X,$T$3,Total!W:W,B11,Total!AA:AA,DB!$G$5,Total!AA:AA,DB!$O$5,Total!M:M,DB!$G$9,Total!AA:AA,DB!$O$9,Total!AA:AA,$H$2)+COUNTIFS(Total!X:X,$T$3,Total!W:W,B11,Total!AA:AA,DB!$G$5,Total!AA:AA,DB!$O$5,Total!AA:AA,DB!$G$9,Total!K:K,DB!$O$9,Total!AA:AA,$H$2)+COUNTIFS(Total!X:X,$T$3,Total!W:W,B11,Total!AA:AA,DB!$G$5,Total!AA:AA,DB!$O$5,Total!AA:AA,DB!$G$9,Total!AA:AA,DB!$O$9,Total!B:B,$H$2)+COUNTIFS(Total!X:X,$T$3,Total!W:W,B11,Total!O:O,DB!$G$5,Total!N:N,DB!$O$5,Total!M:M,DB!$G$9,Total!AA:AA,DB!$O$9,Total!AA:AA,$H$2)+COUNTIFS(Total!X:X,$T$3,Total!W:W,B11,Total!O:O,DB!$G$5,Total!N:N,DB!$O$5,Total!AA:AA,DB!$G$9,Total!K:K,DB!$O$9,Total!AA:AA,$H$2)+COUNTIFS(Total!X:X,$T$3,Total!W:W,B11,Total!O:O,DB!$G$5,Total!N:N,DB!$O$5,Total!AA:AA,DB!$G$9,Total!AA:AA,DB!$O$9,Total!B:B,$H$2)+COUNTIFS(Total!X:X,$T$3,Total!W:W,B11,Total!O:O,DB!$G$5,Total!AA:AA,DB!$O$5,Total!M:M,DB!$G$9,Total!K:K,DB!$O$9,Total!AA:AA,$H$2)+COUNTIFS(Total!X:X,$T$3,Total!W:W,B11,Total!O:O,DB!$G$5,Total!AA:AA,DB!$O$5,Total!M:M,DB!$G$9,Total!AA:AA,DB!$O$9,Total!B:B,$H$2)+COUNTIFS(Total!X:X,$T$3,Total!W:W,B11,Total!O:O,DB!$G$5,Total!AA:AA,DB!$O$5,Total!AA:AA,DB!$G$9,Total!K:K,DB!$O$9,Total!B:B,$H$2)+COUNTIFS(Total!X:X,$T$3,Total!W:W,B11,Total!AA:AA,DB!$G$5,Total!N:N,DB!$O$5,Total!M:M,DB!$G$9,Total!K:K,DB!$O$9,Total!AA:AA,$H$2)+COUNTIFS(Total!X:X,$T$3,Total!W:W,B11,Total!AA:AA,DB!$G$5,Total!N:N,DB!$O$5,Total!M:M,DB!$G$9,Total!AA:AA,DB!$O$9,Total!B:B,$H$2)+COUNTIFS(Total!X:X,$T$3,Total!W:W,B11,Total!AA:AA,DB!$G$5,Total!N:N,DB!$O$5,Total!AA:AA,DB!$G$9,Total!K:K,DB!$O$9,Total!B:B,$H$2)+COUNTIFS(Total!X:X,$T$3,Total!W:W,B11,Total!AA:AA,DB!$G$5,Total!AA:AA,DB!$O$5,Total!M:M,DB!$G$9,Total!K:K,DB!$O$9,Total!B:B,$H$2)+COUNTIFS(Total!X:X,$T$3,Total!W:W,B11,Total!O:O,DB!$G$5,Total!N:N,DB!$O$5,Total!AA:AA,DB!$G$9,Total!AA:AA,DB!$O$9,Total!AA:AA,$H$2)+COUNTIFS(Total!X:X,$T$3,Total!W:W,B11,Total!O:O,DB!$G$5,Total!AA:AA,DB!$O$5,Total!M:M,DB!$G$9,Total!AA:AA,DB!$O$9,Total!AA:AA,$H$2)+COUNTIFS(Total!X:X,$T$3,Total!W:W,B11,Total!O:O,DB!$G$5,Total!AA:AA,DB!$O$5,Total!AA:AA,DB!$G$9,Total!K:K,DB!$O$9,Total!AA:AA,$H$2)+COUNTIFS(Total!X:X,$T$3,Total!W:W,B11,Total!O:O,DB!$G$5,Total!AA:AA,DB!$O$5,Total!AA:AA,DB!$G$9,Total!AA:AA,DB!$O$9,Total!B:B,$H$2)+COUNTIFS(Total!X:X,$T$3,Total!W:W,B11,Total!AA:AA,DB!$G$5,Total!N:N,DB!$O$5,Total!M:M,DB!$G$9,Total!AA:AA,DB!$O$9,Total!AA:AA,$H$2)+COUNTIFS(Total!X:X,$T$3,Total!W:W,B11,Total!AA:AA,DB!$G$5,Total!N:N,DB!$O$5,Total!AA:AA,DB!$G$9,Total!K:K,DB!$O$9,Total!AA:AA,$H$2)+COUNTIFS(Total!X:X,$T$3,Total!W:W,B11,Total!AA:AA,DB!$G$5,Total!N:N,DB!$O$5,Total!AA:AA,DB!$G$9,Total!AA:AA,DB!$O$9,Total!B:B,$H$2)+COUNTIFS(Total!X:X,$T$3,Total!W:W,B11,Total!AA:AA,DB!$G$5,Total!AA:AA,DB!$O$5,Total!M:M,DB!$G$9,Total!K:K,DB!$O$9,Total!AA:AA,$H$2)+COUNTIFS(Total!X:X,$T$3,Total!W:W,B11,Total!AA:AA,DB!$G$5,Total!AA:AA,DB!$O$5,Total!M:M,DB!$G$9,Total!AA:AA,DB!$O$9,Total!B:B,$H$2)+COUNTIFS(Total!X:X,$T$3,Total!W:W,B11,Total!AA:AA,DB!$G$5,Total!AA:AA,DB!$O$5,Total!AA:AA,DB!$G$9,Total!K:K,DB!$O$9,Total!B:B,$H$2)+COUNTIFS(Total!X:X,$T$3,Total!W:W,B11,Total!AA:AA,DB!$G$5,Total!N:N,DB!$O$5,Total!M:M,DB!$G$9,Total!K:K,DB!$O$9,Total!B:B,$H$2)+COUNTIFS(Total!X:X,$T$3,Total!W:W,B11,Total!O:O,DB!$G$5,Total!AA:AA,DB!$O$5,Total!M:M,DB!$G$9,Total!K:K,DB!$O$9,Total!B:B,$H$2)+COUNTIFS(Total!X:X,$T$3,Total!W:W,B11,Total!O:O,DB!$G$5,Total!N:N,DB!$O$5,Total!AA:AA,DB!$G$9,Total!K:K,DB!$O$9,Total!B:B,$H$2)+COUNTIFS(Total!X:X,$T$3,Total!W:W,B11,Total!O:O,DB!$G$5,Total!N:N,DB!$O$5,Total!M:M,DB!$G$9,Total!AA:AA,DB!$O$9,Total!B:B,$H$2)+COUNTIFS(Total!X:X,$T$3,Total!W:W,B11,Total!O:O,DB!$G$5,Total!N:N,DB!$O$5,Total!M:M,DB!$G$9,Total!K:K,DB!$O$9,Total!AA:AA,$H$2)</f>
        <v>0</v>
      </c>
      <c r="U11" s="31">
        <f>COUNTIFS(Total!X:X,$U$3,Total!W:W,B11,Total!O:O,DB!$G$5,Total!N:N,DB!$O$5,Total!M:M,DB!$G$9,Total!K:K,DB!$O$9,Total!B:B,$H$2)+COUNTIFS(Total!X:X,$U$3,Total!W:W,B11,Total!AA:AA,DB!$G$5,Total!AA:AA,DB!$O$5,Total!AA:AA,DB!$G$9,Total!AA:AA,DB!$O$9,Total!AA:AA,$H$2)+COUNTIFS(Total!X:X,$U$3,Total!W:W,B11,Total!O:O,DB!$G$5,Total!AA:AA,DB!$O$5,Total!AA:AA,DB!$G$9,Total!AA:AA,DB!$O$9,Total!AA:AA,$H$2)+COUNTIFS(Total!X:X,$U$3,Total!W:W,B11,Total!AA:AA,DB!$G$5,Total!N:N,DB!$O$5,Total!AA:AA,DB!$G$9,Total!AA:AA,DB!$O$9,Total!AA:AA,$H$2)+COUNTIFS(Total!X:X,$U$3,Total!W:W,B11,Total!AA:AA,DB!$G$5,Total!AA:AA,DB!$O$5,Total!M:M,DB!$G$9,Total!AA:AA,DB!$O$9,Total!AA:AA,$H$2)+COUNTIFS(Total!X:X,$U$3,Total!W:W,B11,Total!AA:AA,DB!$G$5,Total!AA:AA,DB!$O$5,Total!AA:AA,DB!$G$9,Total!K:K,DB!$O$9,Total!AA:AA,$H$2)+COUNTIFS(Total!X:X,$U$3,Total!W:W,B11,Total!AA:AA,DB!$G$5,Total!AA:AA,DB!$O$5,Total!AA:AA,DB!$G$9,Total!AA:AA,DB!$O$9,Total!B:B,$H$2)+COUNTIFS(Total!X:X,$U$3,Total!W:W,B11,Total!O:O,DB!$G$5,Total!N:N,DB!$O$5,Total!M:M,DB!$G$9,Total!AA:AA,DB!$O$9,Total!AA:AA,$H$2)+COUNTIFS(Total!X:X,$U$3,Total!W:W,B11,Total!O:O,DB!$G$5,Total!N:N,DB!$O$5,Total!AA:AA,DB!$G$9,Total!K:K,DB!$O$9,Total!AA:AA,$H$2)+COUNTIFS(Total!X:X,$U$3,Total!W:W,B11,Total!O:O,DB!$G$5,Total!N:N,DB!$O$5,Total!AA:AA,DB!$G$9,Total!AA:AA,DB!$O$9,Total!B:B,$H$2)+COUNTIFS(Total!X:X,$U$3,Total!W:W,B11,Total!O:O,DB!$G$5,Total!AA:AA,DB!$O$5,Total!M:M,DB!$G$9,Total!K:K,DB!$O$9,Total!AA:AA,$H$2)+COUNTIFS(Total!X:X,$U$3,Total!W:W,B11,Total!O:O,DB!$G$5,Total!AA:AA,DB!$O$5,Total!M:M,DB!$G$9,Total!AA:AA,DB!$O$9,Total!B:B,$H$2)+COUNTIFS(Total!X:X,$U$3,Total!W:W,B11,Total!O:O,DB!$G$5,Total!AA:AA,DB!$O$5,Total!AA:AA,DB!$G$9,Total!K:K,DB!$O$9,Total!B:B,$H$2)+COUNTIFS(Total!X:X,$U$3,Total!W:W,B11,Total!AA:AA,DB!$G$5,Total!N:N,DB!$O$5,Total!M:M,DB!$G$9,Total!K:K,DB!$O$9,Total!AA:AA,$H$2)+COUNTIFS(Total!X:X,$U$3,Total!W:W,B11,Total!AA:AA,DB!$G$5,Total!N:N,DB!$O$5,Total!M:M,DB!$G$9,Total!AA:AA,DB!$O$9,Total!B:B,$H$2)+COUNTIFS(Total!X:X,$U$3,Total!W:W,B11,Total!AA:AA,DB!$G$5,Total!N:N,DB!$O$5,Total!AA:AA,DB!$G$9,Total!K:K,DB!$O$9,Total!B:B,$H$2)+COUNTIFS(Total!X:X,$U$3,Total!W:W,B11,Total!AA:AA,DB!$G$5,Total!AA:AA,DB!$O$5,Total!M:M,DB!$G$9,Total!K:K,DB!$O$9,Total!B:B,$H$2)+COUNTIFS(Total!X:X,$U$3,Total!W:W,B11,Total!O:O,DB!$G$5,Total!N:N,DB!$O$5,Total!AA:AA,DB!$G$9,Total!AA:AA,DB!$O$9,Total!AA:AA,$H$2)+COUNTIFS(Total!X:X,$U$3,Total!W:W,B11,Total!O:O,DB!$G$5,Total!AA:AA,DB!$O$5,Total!M:M,DB!$G$9,Total!AA:AA,DB!$O$9,Total!AA:AA,$H$2)+COUNTIFS(Total!X:X,$U$3,Total!W:W,B11,Total!O:O,DB!$G$5,Total!AA:AA,DB!$O$5,Total!AA:AA,DB!$G$9,Total!K:K,DB!$O$9,Total!AA:AA,$H$2)+COUNTIFS(Total!X:X,$U$3,Total!W:W,B11,Total!O:O,DB!$G$5,Total!AA:AA,DB!$O$5,Total!AA:AA,DB!$G$9,Total!AA:AA,DB!$O$9,Total!B:B,$H$2)+COUNTIFS(Total!X:X,$U$3,Total!W:W,B11,Total!AA:AA,DB!$G$5,Total!N:N,DB!$O$5,Total!M:M,DB!$G$9,Total!AA:AA,DB!$O$9,Total!AA:AA,$H$2)+COUNTIFS(Total!X:X,$U$3,Total!W:W,B11,Total!AA:AA,DB!$G$5,Total!N:N,DB!$O$5,Total!AA:AA,DB!$G$9,Total!K:K,DB!$O$9,Total!AA:AA,$H$2)+COUNTIFS(Total!X:X,$U$3,Total!W:W,B11,Total!AA:AA,DB!$G$5,Total!N:N,DB!$O$5,Total!AA:AA,DB!$G$9,Total!AA:AA,DB!$O$9,Total!B:B,$H$2)+COUNTIFS(Total!X:X,$U$3,Total!W:W,B11,Total!AA:AA,DB!$G$5,Total!AA:AA,DB!$O$5,Total!M:M,DB!$G$9,Total!K:K,DB!$O$9,Total!AA:AA,$H$2)+COUNTIFS(Total!X:X,$U$3,Total!W:W,B11,Total!AA:AA,DB!$G$5,Total!AA:AA,DB!$O$5,Total!M:M,DB!$G$9,Total!AA:AA,DB!$O$9,Total!B:B,$H$2)+COUNTIFS(Total!X:X,$U$3,Total!W:W,B11,Total!AA:AA,DB!$G$5,Total!AA:AA,DB!$O$5,Total!AA:AA,DB!$G$9,Total!K:K,DB!$O$9,Total!B:B,$H$2)+COUNTIFS(Total!X:X,$U$3,Total!W:W,B11,Total!AA:AA,DB!$G$5,Total!N:N,DB!$O$5,Total!M:M,DB!$G$9,Total!K:K,DB!$O$9,Total!B:B,$H$2)+COUNTIFS(Total!X:X,$U$3,Total!W:W,B11,Total!O:O,DB!$G$5,Total!AA:AA,DB!$O$5,Total!M:M,DB!$G$9,Total!K:K,DB!$O$9,Total!B:B,$H$2)+COUNTIFS(Total!X:X,$U$3,Total!W:W,B11,Total!O:O,DB!$G$5,Total!N:N,DB!$O$5,Total!AA:AA,DB!$G$9,Total!K:K,DB!$O$9,Total!B:B,$H$2)+COUNTIFS(Total!X:X,$U$3,Total!W:W,B11,Total!O:O,DB!$G$5,Total!N:N,DB!$O$5,Total!M:M,DB!$G$9,Total!AA:AA,DB!$O$9,Total!B:B,$H$2)+COUNTIFS(Total!X:X,$U$3,Total!W:W,B11,Total!O:O,DB!$G$5,Total!N:N,DB!$O$5,Total!M:M,DB!$G$9,Total!K:K,DB!$O$9,Total!AA:AA,$H$2)</f>
        <v>0</v>
      </c>
      <c r="V11" s="31">
        <f>COUNTIFS(Total!X:X,$V$3,Total!W:W,B11,Total!O:O,DB!$G$5,Total!N:N,DB!$O$5,Total!M:M,DB!$G$9,Total!K:K,DB!$O$9,Total!B:B,$H$2)+COUNTIFS(Total!X:X,$V$3,Total!W:W,B11,Total!AA:AA,DB!$G$5,Total!AA:AA,DB!$O$5,Total!AA:AA,DB!$G$9,Total!AA:AA,DB!$O$9,Total!AA:AA,$H$2)+COUNTIFS(Total!X:X,$V$3,Total!W:W,B11,Total!O:O,DB!$G$5,Total!AA:AA,DB!$O$5,Total!AA:AA,DB!$G$9,Total!AA:AA,DB!$O$9,Total!AA:AA,$H$2)+COUNTIFS(Total!X:X,$V$3,Total!W:W,B11,Total!AA:AA,DB!$G$5,Total!N:N,DB!$O$5,Total!AA:AA,DB!$G$9,Total!AA:AA,DB!$O$9,Total!AA:AA,$H$2)+COUNTIFS(Total!X:X,$V$3,Total!W:W,B11,Total!AA:AA,DB!$G$5,Total!AA:AA,DB!$O$5,Total!M:M,DB!$G$9,Total!AA:AA,DB!$O$9,Total!AA:AA,$H$2)+COUNTIFS(Total!X:X,$V$3,Total!W:W,B11,Total!AA:AA,DB!$G$5,Total!AA:AA,DB!$O$5,Total!AA:AA,DB!$G$9,Total!K:K,DB!$O$9,Total!AA:AA,$H$2)+COUNTIFS(Total!X:X,$V$3,Total!W:W,B11,Total!AA:AA,DB!$G$5,Total!AA:AA,DB!$O$5,Total!AA:AA,DB!$G$9,Total!AA:AA,DB!$O$9,Total!B:B,$H$2)+COUNTIFS(Total!X:X,$V$3,Total!W:W,B11,Total!O:O,DB!$G$5,Total!N:N,DB!$O$5,Total!M:M,DB!$G$9,Total!AA:AA,DB!$O$9,Total!AA:AA,$H$2)+COUNTIFS(Total!X:X,$V$3,Total!W:W,B11,Total!O:O,DB!$G$5,Total!N:N,DB!$O$5,Total!AA:AA,DB!$G$9,Total!K:K,DB!$O$9,Total!AA:AA,$H$2)+COUNTIFS(Total!X:X,$V$3,Total!W:W,B11,Total!O:O,DB!$G$5,Total!N:N,DB!$O$5,Total!AA:AA,DB!$G$9,Total!AA:AA,DB!$O$9,Total!B:B,$H$2)+COUNTIFS(Total!X:X,$V$3,Total!W:W,B11,Total!O:O,DB!$G$5,Total!AA:AA,DB!$O$5,Total!M:M,DB!$G$9,Total!K:K,DB!$O$9,Total!AA:AA,$H$2)+COUNTIFS(Total!X:X,$V$3,Total!W:W,B11,Total!O:O,DB!$G$5,Total!AA:AA,DB!$O$5,Total!M:M,DB!$G$9,Total!AA:AA,DB!$O$9,Total!B:B,$H$2)+COUNTIFS(Total!X:X,$V$3,Total!W:W,B11,Total!O:O,DB!$G$5,Total!AA:AA,DB!$O$5,Total!AA:AA,DB!$G$9,Total!K:K,DB!$O$9,Total!B:B,$H$2)+COUNTIFS(Total!X:X,$V$3,Total!W:W,B11,Total!AA:AA,DB!$G$5,Total!N:N,DB!$O$5,Total!M:M,DB!$G$9,Total!K:K,DB!$O$9,Total!AA:AA,$H$2)+COUNTIFS(Total!X:X,$V$3,Total!W:W,B11,Total!AA:AA,DB!$G$5,Total!N:N,DB!$O$5,Total!M:M,DB!$G$9,Total!AA:AA,DB!$O$9,Total!B:B,$H$2)+COUNTIFS(Total!X:X,$V$3,Total!W:W,B11,Total!AA:AA,DB!$G$5,Total!N:N,DB!$O$5,Total!AA:AA,DB!$G$9,Total!K:K,DB!$O$9,Total!B:B,$H$2)+COUNTIFS(Total!X:X,$V$3,Total!W:W,B11,Total!AA:AA,DB!$G$5,Total!AA:AA,DB!$O$5,Total!M:M,DB!$G$9,Total!K:K,DB!$O$9,Total!B:B,$H$2)+COUNTIFS(Total!X:X,$V$3,Total!W:W,B11,Total!O:O,DB!$G$5,Total!N:N,DB!$O$5,Total!AA:AA,DB!$G$9,Total!AA:AA,DB!$O$9,Total!AA:AA,$H$2)+COUNTIFS(Total!X:X,$V$3,Total!W:W,B11,Total!O:O,DB!$G$5,Total!AA:AA,DB!$O$5,Total!M:M,DB!$G$9,Total!AA:AA,DB!$O$9,Total!AA:AA,$H$2)+COUNTIFS(Total!X:X,$V$3,Total!W:W,B11,Total!O:O,DB!$G$5,Total!AA:AA,DB!$O$5,Total!AA:AA,DB!$G$9,Total!K:K,DB!$O$9,Total!AA:AA,$H$2)+COUNTIFS(Total!X:X,$V$3,Total!W:W,B11,Total!O:O,DB!$G$5,Total!AA:AA,DB!$O$5,Total!AA:AA,DB!$G$9,Total!AA:AA,DB!$O$9,Total!B:B,$H$2)+COUNTIFS(Total!X:X,$V$3,Total!W:W,B11,Total!AA:AA,DB!$G$5,Total!N:N,DB!$O$5,Total!M:M,DB!$G$9,Total!AA:AA,DB!$O$9,Total!AA:AA,$H$2)+COUNTIFS(Total!X:X,$V$3,Total!W:W,B11,Total!AA:AA,DB!$G$5,Total!N:N,DB!$O$5,Total!AA:AA,DB!$G$9,Total!K:K,DB!$O$9,Total!AA:AA,$H$2)+COUNTIFS(Total!X:X,$V$3,Total!W:W,B11,Total!AA:AA,DB!$G$5,Total!N:N,DB!$O$5,Total!AA:AA,DB!$G$9,Total!AA:AA,DB!$O$9,Total!B:B,$H$2)+COUNTIFS(Total!X:X,$V$3,Total!W:W,B11,Total!AA:AA,DB!$G$5,Total!AA:AA,DB!$O$5,Total!M:M,DB!$G$9,Total!K:K,DB!$O$9,Total!AA:AA,$H$2)+COUNTIFS(Total!X:X,$V$3,Total!W:W,B11,Total!AA:AA,DB!$G$5,Total!AA:AA,DB!$O$5,Total!M:M,DB!$G$9,Total!AA:AA,DB!$O$9,Total!B:B,$H$2)+COUNTIFS(Total!X:X,$V$3,Total!W:W,B11,Total!AA:AA,DB!$G$5,Total!AA:AA,DB!$O$5,Total!AA:AA,DB!$G$9,Total!K:K,DB!$O$9,Total!B:B,$H$2)+COUNTIFS(Total!X:X,$V$3,Total!W:W,B11,Total!AA:AA,DB!$G$5,Total!N:N,DB!$O$5,Total!M:M,DB!$G$9,Total!K:K,DB!$O$9,Total!B:B,$H$2)+COUNTIFS(Total!X:X,$V$3,Total!W:W,B11,Total!O:O,DB!$G$5,Total!AA:AA,DB!$O$5,Total!M:M,DB!$G$9,Total!K:K,DB!$O$9,Total!B:B,$H$2)+COUNTIFS(Total!X:X,$V$3,Total!W:W,B11,Total!O:O,DB!$G$5,Total!N:N,DB!$O$5,Total!AA:AA,DB!$G$9,Total!K:K,DB!$O$9,Total!B:B,$H$2)+COUNTIFS(Total!X:X,$V$3,Total!W:W,B11,Total!O:O,DB!$G$5,Total!N:N,DB!$O$5,Total!M:M,DB!$G$9,Total!AA:AA,DB!$O$9,Total!B:B,$H$2)+COUNTIFS(Total!X:X,$V$3,Total!W:W,B11,Total!O:O,DB!$G$5,Total!N:N,DB!$O$5,Total!M:M,DB!$G$9,Total!K:K,DB!$O$9,Total!AA:AA,$H$2)</f>
        <v>0</v>
      </c>
      <c r="W11" s="31">
        <f>COUNTIFS(Total!X:X,$W$3,Total!W:W,B11,Total!O:O,DB!$G$5,Total!N:N,DB!$O$5,Total!M:M,DB!$G$9,Total!K:K,DB!$O$9,Total!B:B,$H$2)+COUNTIFS(Total!X:X,$W$3,Total!W:W,B11,Total!AA:AA,DB!$G$5,Total!AA:AA,DB!$O$5,Total!AA:AA,DB!$G$9,Total!AA:AA,DB!$O$9,Total!AA:AA,$H$2)+COUNTIFS(Total!X:X,$W$3,Total!W:W,B11,Total!O:O,DB!$G$5,Total!AA:AA,DB!$O$5,Total!AA:AA,DB!$G$9,Total!AA:AA,DB!$O$9,Total!AA:AA,$H$2)+COUNTIFS(Total!X:X,$W$3,Total!W:W,B11,Total!AA:AA,DB!$G$5,Total!N:N,DB!$O$5,Total!AA:AA,DB!$G$9,Total!AA:AA,DB!$O$9,Total!AA:AA,$H$2)+COUNTIFS(Total!X:X,$W$3,Total!W:W,B11,Total!AA:AA,DB!$G$5,Total!AA:AA,DB!$O$5,Total!M:M,DB!$G$9,Total!AA:AA,DB!$O$9,Total!AA:AA,$H$2)+COUNTIFS(Total!X:X,$W$3,Total!W:W,B11,Total!AA:AA,DB!$G$5,Total!AA:AA,DB!$O$5,Total!AA:AA,DB!$G$9,Total!K:K,DB!$O$9,Total!AA:AA,$H$2)+COUNTIFS(Total!X:X,$W$3,Total!W:W,B11,Total!AA:AA,DB!$G$5,Total!AA:AA,DB!$O$5,Total!AA:AA,DB!$G$9,Total!AA:AA,DB!$O$9,Total!B:B,$H$2)+COUNTIFS(Total!X:X,$W$3,Total!W:W,B11,Total!O:O,DB!$G$5,Total!N:N,DB!$O$5,Total!M:M,DB!$G$9,Total!AA:AA,DB!$O$9,Total!AA:AA,$H$2)+COUNTIFS(Total!X:X,$W$3,Total!W:W,B11,Total!O:O,DB!$G$5,Total!N:N,DB!$O$5,Total!AA:AA,DB!$G$9,Total!K:K,DB!$O$9,Total!AA:AA,$H$2)+COUNTIFS(Total!X:X,$W$3,Total!W:W,B11,Total!O:O,DB!$G$5,Total!N:N,DB!$O$5,Total!AA:AA,DB!$G$9,Total!AA:AA,DB!$O$9,Total!B:B,$H$2)+COUNTIFS(Total!X:X,$W$3,Total!W:W,B11,Total!O:O,DB!$G$5,Total!AA:AA,DB!$O$5,Total!M:M,DB!$G$9,Total!K:K,DB!$O$9,Total!AA:AA,$H$2)+COUNTIFS(Total!X:X,$W$3,Total!W:W,B11,Total!O:O,DB!$G$5,Total!AA:AA,DB!$O$5,Total!M:M,DB!$G$9,Total!AA:AA,DB!$O$9,Total!B:B,$H$2)+COUNTIFS(Total!X:X,$W$3,Total!W:W,B11,Total!O:O,DB!$G$5,Total!AA:AA,DB!$O$5,Total!AA:AA,DB!$G$9,Total!K:K,DB!$O$9,Total!B:B,$H$2)+COUNTIFS(Total!X:X,$W$3,Total!W:W,B11,Total!AA:AA,DB!$G$5,Total!N:N,DB!$O$5,Total!M:M,DB!$G$9,Total!K:K,DB!$O$9,Total!AA:AA,$H$2)+COUNTIFS(Total!X:X,$W$3,Total!W:W,B11,Total!AA:AA,DB!$G$5,Total!N:N,DB!$O$5,Total!M:M,DB!$G$9,Total!AA:AA,DB!$O$9,Total!B:B,$H$2)+COUNTIFS(Total!X:X,$W$3,Total!W:W,B11,Total!AA:AA,DB!$G$5,Total!N:N,DB!$O$5,Total!AA:AA,DB!$G$9,Total!K:K,DB!$O$9,Total!B:B,$H$2)+COUNTIFS(Total!X:X,$W$3,Total!W:W,B11,Total!AA:AA,DB!$G$5,Total!AA:AA,DB!$O$5,Total!M:M,DB!$G$9,Total!K:K,DB!$O$9,Total!B:B,$H$2)+COUNTIFS(Total!X:X,$W$3,Total!W:W,B11,Total!O:O,DB!$G$5,Total!N:N,DB!$O$5,Total!AA:AA,DB!$G$9,Total!AA:AA,DB!$O$9,Total!AA:AA,$H$2)+COUNTIFS(Total!X:X,$W$3,Total!W:W,B11,Total!O:O,DB!$G$5,Total!AA:AA,DB!$O$5,Total!M:M,DB!$G$9,Total!AA:AA,DB!$O$9,Total!AA:AA,$H$2)+COUNTIFS(Total!X:X,$W$3,Total!W:W,B11,Total!O:O,DB!$G$5,Total!AA:AA,DB!$O$5,Total!AA:AA,DB!$G$9,Total!K:K,DB!$O$9,Total!AA:AA,$H$2)+COUNTIFS(Total!X:X,$W$3,Total!W:W,B11,Total!O:O,DB!$G$5,Total!AA:AA,DB!$O$5,Total!AA:AA,DB!$G$9,Total!AA:AA,DB!$O$9,Total!B:B,$H$2)+COUNTIFS(Total!X:X,$W$3,Total!W:W,B11,Total!AA:AA,DB!$G$5,Total!N:N,DB!$O$5,Total!M:M,DB!$G$9,Total!AA:AA,DB!$O$9,Total!AA:AA,$H$2)+COUNTIFS(Total!X:X,$W$3,Total!W:W,B11,Total!AA:AA,DB!$G$5,Total!N:N,DB!$O$5,Total!AA:AA,DB!$G$9,Total!K:K,DB!$O$9,Total!AA:AA,$H$2)+COUNTIFS(Total!X:X,$W$3,Total!W:W,B11,Total!AA:AA,DB!$G$5,Total!N:N,DB!$O$5,Total!AA:AA,DB!$G$9,Total!AA:AA,DB!$O$9,Total!B:B,$H$2)+COUNTIFS(Total!X:X,$W$3,Total!W:W,B11,Total!AA:AA,DB!$G$5,Total!AA:AA,DB!$O$5,Total!M:M,DB!$G$9,Total!K:K,DB!$O$9,Total!AA:AA,$H$2)+COUNTIFS(Total!X:X,$W$3,Total!W:W,B11,Total!AA:AA,DB!$G$5,Total!AA:AA,DB!$O$5,Total!M:M,DB!$G$9,Total!AA:AA,DB!$O$9,Total!B:B,$H$2)+COUNTIFS(Total!X:X,$W$3,Total!W:W,B11,Total!AA:AA,DB!$G$5,Total!AA:AA,DB!$O$5,Total!AA:AA,DB!$G$9,Total!K:K,DB!$O$9,Total!B:B,$H$2)+COUNTIFS(Total!X:X,$W$3,Total!W:W,B11,Total!AA:AA,DB!$G$5,Total!N:N,DB!$O$5,Total!M:M,DB!$G$9,Total!K:K,DB!$O$9,Total!B:B,$H$2)+COUNTIFS(Total!X:X,$W$3,Total!W:W,B11,Total!O:O,DB!$G$5,Total!AA:AA,DB!$O$5,Total!M:M,DB!$G$9,Total!K:K,DB!$O$9,Total!B:B,$H$2)+COUNTIFS(Total!X:X,$W$3,Total!W:W,B11,Total!O:O,DB!$G$5,Total!N:N,DB!$O$5,Total!AA:AA,DB!$G$9,Total!K:K,DB!$O$9,Total!B:B,$H$2)+COUNTIFS(Total!X:X,$W$3,Total!W:W,B11,Total!O:O,DB!$G$5,Total!N:N,DB!$O$5,Total!M:M,DB!$G$9,Total!AA:AA,DB!$O$9,Total!B:B,$H$2)+COUNTIFS(Total!X:X,$W$3,Total!W:W,B11,Total!O:O,DB!$G$5,Total!N:N,DB!$O$5,Total!M:M,DB!$G$9,Total!K:K,DB!$O$9,Total!AA:AA,$H$2)</f>
        <v>0</v>
      </c>
      <c r="X11" s="31">
        <f t="shared" si="0"/>
        <v>49</v>
      </c>
      <c r="Y11" s="31">
        <f t="shared" si="1"/>
        <v>34</v>
      </c>
      <c r="Z11" s="31">
        <f t="shared" si="2"/>
        <v>33</v>
      </c>
      <c r="AD11"/>
    </row>
    <row r="12" spans="1:31" ht="30" customHeight="1" x14ac:dyDescent="0.25">
      <c r="A12" s="43">
        <v>9</v>
      </c>
      <c r="B12" s="53" t="s">
        <v>137</v>
      </c>
      <c r="C12" s="31">
        <f>COUNTIFS(Total!W:W,B12,Total!O:O,DB!$G$5,Total!N:N,DB!$O$5,Total!M:M,DB!$G$9,Total!K:K,DB!$O$9,Total!B:B,$H$2)+COUNTIFS(Total!W:W,B12,Total!AA:AA,DB!$G$5,Total!AA:AA,DB!$O$5,Total!AA:AA,DB!$G$9,Total!AA:AA,DB!$O$9,Total!AA:AA,$H$2)+COUNTIFS(Total!W:W,B12,Total!O:O,DB!$G$5,Total!AA:AA,DB!$O$5,Total!AA:AA,DB!$G$9,Total!AA:AA,DB!$O$9,Total!AA:AA,$H$2)+COUNTIFS(Total!W:W,B12,Total!AA:AA,DB!$G$5,Total!N:N,DB!$O$5,Total!AA:AA,DB!$G$9,Total!AA:AA,DB!$O$9,Total!AA:AA,$H$2)+COUNTIFS(Total!W:W,B12,Total!AA:AA,DB!$G$5,Total!AA:AA,DB!$O$5,Total!M:M,DB!$G$9,Total!AA:AA,DB!$O$9,Total!AA:AA,$H$2)+COUNTIFS(Total!W:W,B12,Total!AA:AA,DB!$G$5,Total!AA:AA,DB!$O$5,Total!AA:AA,DB!$G$9,Total!K:K,DB!$O$9,Total!AA:AA,$H$2)+COUNTIFS(Total!W:W,B12,Total!AA:AA,DB!$G$5,Total!AA:AA,DB!$O$5,Total!AA:AA,DB!$G$9,Total!AA:AA,DB!$O$9,Total!B:B,$H$2)+COUNTIFS(Total!W:W,B12,Total!O:O,DB!$G$5,Total!N:N,DB!$O$5,Total!M:M,DB!$G$9,Total!AA:AA,DB!$O$9,Total!AA:AA,$H$2)+COUNTIFS(Total!W:W,B12,Total!O:O,DB!$G$5,Total!N:N,DB!$O$5,Total!AA:AA,DB!$G$9,Total!K:K,DB!$O$9,Total!AA:AA,$H$2)+COUNTIFS(Total!W:W,B12,Total!O:O,DB!$G$5,Total!N:N,DB!$O$5,Total!AA:AA,DB!$G$9,Total!AA:AA,DB!$O$9,Total!B:B,$H$2)+COUNTIFS(Total!W:W,B12,Total!O:O,DB!$G$5,Total!AA:AA,DB!$O$5,Total!M:M,DB!$G$9,Total!K:K,DB!$O$9,Total!AA:AA,$H$2)+COUNTIFS(Total!W:W,B12,Total!O:O,DB!$G$5,Total!AA:AA,DB!$O$5,Total!M:M,DB!$G$9,Total!AA:AA,DB!$O$9,Total!B:B,$H$2)+COUNTIFS(Total!W:W,B12,Total!O:O,DB!$G$5,Total!AA:AA,DB!$O$5,Total!AA:AA,DB!$G$9,Total!K:K,DB!$O$9,Total!B:B,$H$2)+COUNTIFS(Total!W:W,B12,Total!AA:AA,DB!$G$5,Total!N:N,DB!$O$5,Total!M:M,DB!$G$9,Total!K:K,DB!$O$9,Total!AA:AA,$H$2)+COUNTIFS(Total!W:W,B12,Total!AA:AA,DB!$G$5,Total!N:N,DB!$O$5,Total!M:M,DB!$G$9,Total!AA:AA,DB!$O$9,Total!B:B,$H$2)+COUNTIFS(Total!W:W,B12,Total!AA:AA,DB!$G$5,Total!N:N,DB!$O$5,Total!AA:AA,DB!$G$9,Total!K:K,DB!$O$9,Total!B:B,$H$2)+COUNTIFS(Total!W:W,B12,Total!AA:AA,DB!$G$5,Total!AA:AA,DB!$O$5,Total!M:M,DB!$G$9,Total!K:K,DB!$O$9,Total!B:B,$H$2)+COUNTIFS(Total!W:W,B12,Total!O:O,DB!$G$5,Total!N:N,DB!$O$5,Total!AA:AA,DB!$G$9,Total!AA:AA,DB!$O$9,Total!AA:AA,$H$2)+COUNTIFS(Total!W:W,B12,Total!O:O,DB!$G$5,Total!AA:AA,DB!$O$5,Total!M:M,DB!$G$9,Total!AA:AA,DB!$O$9,Total!AA:AA,$H$2)+COUNTIFS(Total!W:W,B12,Total!O:O,DB!$G$5,Total!AA:AA,DB!$O$5,Total!AA:AA,DB!$G$9,Total!K:K,DB!$O$9,Total!AA:AA,$H$2)+COUNTIFS(Total!W:W,B12,Total!O:O,DB!$G$5,Total!AA:AA,DB!$O$5,Total!AA:AA,DB!$G$9,Total!AA:AA,DB!$O$9,Total!B:B,$H$2)+COUNTIFS(Total!W:W,B12,Total!AA:AA,DB!$G$5,Total!N:N,DB!$O$5,Total!M:M,DB!$G$9,Total!AA:AA,DB!$O$9,Total!AA:AA,$H$2)+COUNTIFS(Total!W:W,B12,Total!AA:AA,DB!$G$5,Total!N:N,DB!$O$5,Total!AA:AA,DB!$G$9,Total!K:K,DB!$O$9,Total!AA:AA,$H$2)+COUNTIFS(Total!W:W,B12,Total!AA:AA,DB!$G$5,Total!N:N,DB!$O$5,Total!AA:AA,DB!$G$9,Total!AA:AA,DB!$O$9,Total!B:B,$H$2)+COUNTIFS(Total!W:W,B12,Total!AA:AA,DB!$G$5,Total!AA:AA,DB!$O$5,Total!M:M,DB!$G$9,Total!K:K,DB!$O$9,Total!AA:AA,$H$2)+COUNTIFS(Total!W:W,B12,Total!AA:AA,DB!$G$5,Total!AA:AA,DB!$O$5,Total!M:M,DB!$G$9,Total!AA:AA,DB!$O$9,Total!B:B,$H$2)+COUNTIFS(Total!W:W,B12,Total!AA:AA,DB!$G$5,Total!AA:AA,DB!$O$5,Total!AA:AA,DB!$G$9,Total!K:K,DB!$O$9,Total!B:B,$H$2)+COUNTIFS(Total!W:W,B12,Total!AA:AA,DB!$G$5,Total!N:N,DB!$O$5,Total!M:M,DB!$G$9,Total!K:K,DB!$O$9,Total!B:B,$H$2)+COUNTIFS(Total!W:W,B12,Total!O:O,DB!$G$5,Total!AA:AA,DB!$O$5,Total!M:M,DB!$G$9,Total!K:K,DB!$O$9,Total!B:B,$H$2)+COUNTIFS(Total!W:W,B12,Total!O:O,DB!$G$5,Total!N:N,DB!$O$5,Total!AA:AA,DB!$G$9,Total!K:K,DB!$O$9,Total!B:B,$H$2)+COUNTIFS(Total!W:W,B12,Total!O:O,DB!$G$5,Total!N:N,DB!$O$5,Total!M:M,DB!$G$9,Total!AA:AA,DB!$O$9,Total!B:B,$H$2)+COUNTIFS(Total!W:W,B12,Total!O:O,DB!$G$5,Total!N:N,DB!$O$5,Total!M:M,DB!$G$9,Total!K:K,DB!$O$9,Total!AA:AA,$H$2)</f>
        <v>16</v>
      </c>
      <c r="D12" s="31">
        <f>COUNTIFS(Total!X:X,$AE$2,Total!W:W,B12,Total!O:O,DB!$G$5,Total!N:N,DB!$O$5,Total!M:M,DB!$G$9,Total!K:K,DB!$O$9,Total!B:B,$H$2)+COUNTIFS(Total!X:X,$AE$2,Total!W:W,B12,Total!AA:AA,DB!$G$5,Total!AA:AA,DB!$O$5,Total!AA:AA,DB!$G$9,Total!AA:AA,DB!$O$9,Total!AA:AA,$H$2)+COUNTIFS(Total!X:X,$AE$2,Total!W:W,B12,Total!O:O,DB!$G$5,Total!AA:AA,DB!$O$5,Total!AA:AA,DB!$G$9,Total!AA:AA,DB!$O$9,Total!AA:AA,$H$2)+COUNTIFS(Total!X:X,$AE$2,Total!W:W,B12,Total!AA:AA,DB!$G$5,Total!N:N,DB!$O$5,Total!AA:AA,DB!$G$9,Total!AA:AA,DB!$O$9,Total!AA:AA,$H$2)+COUNTIFS(Total!X:X,$AE$2,Total!W:W,B12,Total!AA:AA,DB!$G$5,Total!AA:AA,DB!$O$5,Total!M:M,DB!$G$9,Total!AA:AA,DB!$O$9,Total!AA:AA,$H$2)+COUNTIFS(Total!X:X,$AE$2,Total!W:W,B12,Total!AA:AA,DB!$G$5,Total!AA:AA,DB!$O$5,Total!AA:AA,DB!$G$9,Total!K:K,DB!$O$9,Total!AA:AA,$H$2)+COUNTIFS(Total!X:X,$AE$2,Total!W:W,B12,Total!AA:AA,DB!$G$5,Total!AA:AA,DB!$O$5,Total!AA:AA,DB!$G$9,Total!AA:AA,DB!$O$9,Total!B:B,$H$2)+COUNTIFS(Total!X:X,$AE$2,Total!W:W,B12,Total!O:O,DB!$G$5,Total!N:N,DB!$O$5,Total!M:M,DB!$G$9,Total!AA:AA,DB!$O$9,Total!AA:AA,$H$2)+COUNTIFS(Total!X:X,$AE$2,Total!W:W,B12,Total!O:O,DB!$G$5,Total!N:N,DB!$O$5,Total!AA:AA,DB!$G$9,Total!K:K,DB!$O$9,Total!AA:AA,$H$2)+COUNTIFS(Total!X:X,$AE$2,Total!W:W,B12,Total!O:O,DB!$G$5,Total!N:N,DB!$O$5,Total!AA:AA,DB!$G$9,Total!AA:AA,DB!$O$9,Total!B:B,$H$2)+COUNTIFS(Total!X:X,$AE$2,Total!W:W,B12,Total!O:O,DB!$G$5,Total!AA:AA,DB!$O$5,Total!M:M,DB!$G$9,Total!K:K,DB!$O$9,Total!AA:AA,$H$2)+COUNTIFS(Total!X:X,$AE$2,Total!W:W,B12,Total!O:O,DB!$G$5,Total!AA:AA,DB!$O$5,Total!M:M,DB!$G$9,Total!AA:AA,DB!$O$9,Total!B:B,$H$2)+COUNTIFS(Total!X:X,$AE$2,Total!W:W,B12,Total!O:O,DB!$G$5,Total!AA:AA,DB!$O$5,Total!AA:AA,DB!$G$9,Total!K:K,DB!$O$9,Total!B:B,$H$2)+COUNTIFS(Total!X:X,$AE$2,Total!W:W,B12,Total!AA:AA,DB!$G$5,Total!N:N,DB!$O$5,Total!M:M,DB!$G$9,Total!K:K,DB!$O$9,Total!AA:AA,$H$2)+COUNTIFS(Total!X:X,$AE$2,Total!W:W,B12,Total!AA:AA,DB!$G$5,Total!N:N,DB!$O$5,Total!M:M,DB!$G$9,Total!AA:AA,DB!$O$9,Total!B:B,$H$2)+COUNTIFS(Total!X:X,$AE$2,Total!W:W,B12,Total!AA:AA,DB!$G$5,Total!N:N,DB!$O$5,Total!AA:AA,DB!$G$9,Total!K:K,DB!$O$9,Total!B:B,$H$2)+COUNTIFS(Total!X:X,$AE$2,Total!W:W,B12,Total!AA:AA,DB!$G$5,Total!AA:AA,DB!$O$5,Total!M:M,DB!$G$9,Total!K:K,DB!$O$9,Total!B:B,$H$2)+COUNTIFS(Total!X:X,$AE$2,Total!W:W,B12,Total!O:O,DB!$G$5,Total!N:N,DB!$O$5,Total!AA:AA,DB!$G$9,Total!AA:AA,DB!$O$9,Total!AA:AA,$H$2)+COUNTIFS(Total!X:X,$AE$2,Total!W:W,B12,Total!O:O,DB!$G$5,Total!AA:AA,DB!$O$5,Total!M:M,DB!$G$9,Total!AA:AA,DB!$O$9,Total!AA:AA,$H$2)+COUNTIFS(Total!X:X,$AE$2,Total!W:W,B12,Total!O:O,DB!$G$5,Total!AA:AA,DB!$O$5,Total!AA:AA,DB!$G$9,Total!K:K,DB!$O$9,Total!AA:AA,$H$2)+COUNTIFS(Total!X:X,$AE$2,Total!W:W,B12,Total!O:O,DB!$G$5,Total!AA:AA,DB!$O$5,Total!AA:AA,DB!$G$9,Total!AA:AA,DB!$O$9,Total!B:B,$H$2)+COUNTIFS(Total!X:X,$AE$2,Total!W:W,B12,Total!AA:AA,DB!$G$5,Total!N:N,DB!$O$5,Total!M:M,DB!$G$9,Total!AA:AA,DB!$O$9,Total!AA:AA,$H$2)+COUNTIFS(Total!X:X,$AE$2,Total!W:W,B12,Total!AA:AA,DB!$G$5,Total!N:N,DB!$O$5,Total!AA:AA,DB!$G$9,Total!K:K,DB!$O$9,Total!AA:AA,$H$2)+COUNTIFS(Total!X:X,$AE$2,Total!W:W,B12,Total!AA:AA,DB!$G$5,Total!N:N,DB!$O$5,Total!AA:AA,DB!$G$9,Total!AA:AA,DB!$O$9,Total!B:B,$H$2)+COUNTIFS(Total!X:X,$AE$2,Total!W:W,B12,Total!AA:AA,DB!$G$5,Total!AA:AA,DB!$O$5,Total!M:M,DB!$G$9,Total!K:K,DB!$O$9,Total!AA:AA,$H$2)+COUNTIFS(Total!X:X,$AE$2,Total!W:W,B12,Total!AA:AA,DB!$G$5,Total!AA:AA,DB!$O$5,Total!M:M,DB!$G$9,Total!AA:AA,DB!$O$9,Total!B:B,$H$2)+COUNTIFS(Total!X:X,$AE$2,Total!W:W,B12,Total!AA:AA,DB!$G$5,Total!AA:AA,DB!$O$5,Total!AA:AA,DB!$G$9,Total!K:K,DB!$O$9,Total!B:B,$H$2)+COUNTIFS(Total!X:X,$AE$2,Total!W:W,B12,Total!AA:AA,DB!$G$5,Total!N:N,DB!$O$5,Total!M:M,DB!$G$9,Total!K:K,DB!$O$9,Total!B:B,$H$2)+COUNTIFS(Total!X:X,$AE$2,Total!W:W,B12,Total!O:O,DB!$G$5,Total!AA:AA,DB!$O$5,Total!M:M,DB!$G$9,Total!K:K,DB!$O$9,Total!B:B,$H$2)+COUNTIFS(Total!X:X,$AE$2,Total!W:W,B12,Total!O:O,DB!$G$5,Total!N:N,DB!$O$5,Total!AA:AA,DB!$G$9,Total!K:K,DB!$O$9,Total!B:B,$H$2)+COUNTIFS(Total!X:X,$AE$2,Total!W:W,B12,Total!O:O,DB!$G$5,Total!N:N,DB!$O$5,Total!M:M,DB!$G$9,Total!AA:AA,DB!$O$9,Total!B:B,$H$2)+COUNTIFS(Total!X:X,$AE$2,Total!W:W,B12,Total!O:O,DB!$G$5,Total!N:N,DB!$O$5,Total!M:M,DB!$G$9,Total!K:K,DB!$O$9,Total!AA:AA,$H$2)</f>
        <v>1</v>
      </c>
      <c r="E12" s="31">
        <f>COUNTIFS(Total!X:X,$E$3,Total!W:W,B12,Total!O:O,DB!$G$5,Total!N:N,DB!$O$5,Total!M:M,DB!$G$9,Total!K:K,DB!$O$9,Total!B:B,$H$2)+COUNTIFS(Total!X:X,$E$3,Total!W:W,B12,Total!AA:AA,DB!$G$5,Total!AA:AA,DB!$O$5,Total!AA:AA,DB!$G$9,Total!AA:AA,DB!$O$9,Total!AA:AA,$H$2)+COUNTIFS(Total!X:X,$E$3,Total!W:W,B12,Total!O:O,DB!$G$5,Total!AA:AA,DB!$O$5,Total!AA:AA,DB!$G$9,Total!AA:AA,DB!$O$9,Total!AA:AA,$H$2)+COUNTIFS(Total!X:X,$E$3,Total!W:W,B12,Total!AA:AA,DB!$G$5,Total!N:N,DB!$O$5,Total!AA:AA,DB!$G$9,Total!AA:AA,DB!$O$9,Total!AA:AA,$H$2)+COUNTIFS(Total!X:X,$E$3,Total!W:W,B12,Total!AA:AA,DB!$G$5,Total!AA:AA,DB!$O$5,Total!M:M,DB!$G$9,Total!AA:AA,DB!$O$9,Total!AA:AA,$H$2)+COUNTIFS(Total!X:X,$E$3,Total!W:W,B12,Total!AA:AA,DB!$G$5,Total!AA:AA,DB!$O$5,Total!AA:AA,DB!$G$9,Total!K:K,DB!$O$9,Total!AA:AA,$H$2)+COUNTIFS(Total!X:X,$E$3,Total!W:W,B12,Total!AA:AA,DB!$G$5,Total!AA:AA,DB!$O$5,Total!AA:AA,DB!$G$9,Total!AA:AA,DB!$O$9,Total!B:B,$H$2)+COUNTIFS(Total!X:X,$E$3,Total!W:W,B12,Total!O:O,DB!$G$5,Total!N:N,DB!$O$5,Total!M:M,DB!$G$9,Total!AA:AA,DB!$O$9,Total!AA:AA,$H$2)+COUNTIFS(Total!X:X,$E$3,Total!W:W,B12,Total!O:O,DB!$G$5,Total!N:N,DB!$O$5,Total!AA:AA,DB!$G$9,Total!K:K,DB!$O$9,Total!AA:AA,$H$2)+COUNTIFS(Total!X:X,$E$3,Total!W:W,B12,Total!O:O,DB!$G$5,Total!N:N,DB!$O$5,Total!AA:AA,DB!$G$9,Total!AA:AA,DB!$O$9,Total!B:B,$H$2)+COUNTIFS(Total!X:X,$E$3,Total!W:W,B12,Total!O:O,DB!$G$5,Total!AA:AA,DB!$O$5,Total!M:M,DB!$G$9,Total!K:K,DB!$O$9,Total!AA:AA,$H$2)+COUNTIFS(Total!X:X,$E$3,Total!W:W,B12,Total!O:O,DB!$G$5,Total!AA:AA,DB!$O$5,Total!M:M,DB!$G$9,Total!AA:AA,DB!$O$9,Total!B:B,$H$2)+COUNTIFS(Total!X:X,$E$3,Total!W:W,B12,Total!O:O,DB!$G$5,Total!AA:AA,DB!$O$5,Total!AA:AA,DB!$G$9,Total!K:K,DB!$O$9,Total!B:B,$H$2)+COUNTIFS(Total!X:X,$E$3,Total!W:W,B12,Total!AA:AA,DB!$G$5,Total!N:N,DB!$O$5,Total!M:M,DB!$G$9,Total!K:K,DB!$O$9,Total!AA:AA,$H$2)+COUNTIFS(Total!X:X,$E$3,Total!W:W,B12,Total!AA:AA,DB!$G$5,Total!N:N,DB!$O$5,Total!M:M,DB!$G$9,Total!AA:AA,DB!$O$9,Total!B:B,$H$2)+COUNTIFS(Total!X:X,$E$3,Total!W:W,B12,Total!AA:AA,DB!$G$5,Total!N:N,DB!$O$5,Total!AA:AA,DB!$G$9,Total!K:K,DB!$O$9,Total!B:B,$H$2)+COUNTIFS(Total!X:X,$E$3,Total!W:W,B12,Total!AA:AA,DB!$G$5,Total!AA:AA,DB!$O$5,Total!M:M,DB!$G$9,Total!K:K,DB!$O$9,Total!B:B,$H$2)+COUNTIFS(Total!X:X,$E$3,Total!W:W,B12,Total!O:O,DB!$G$5,Total!N:N,DB!$O$5,Total!AA:AA,DB!$G$9,Total!AA:AA,DB!$O$9,Total!AA:AA,$H$2)+COUNTIFS(Total!X:X,$E$3,Total!W:W,B12,Total!O:O,DB!$G$5,Total!AA:AA,DB!$O$5,Total!M:M,DB!$G$9,Total!AA:AA,DB!$O$9,Total!AA:AA,$H$2)+COUNTIFS(Total!X:X,$E$3,Total!W:W,B12,Total!O:O,DB!$G$5,Total!AA:AA,DB!$O$5,Total!AA:AA,DB!$G$9,Total!K:K,DB!$O$9,Total!AA:AA,$H$2)+COUNTIFS(Total!X:X,$E$3,Total!W:W,B12,Total!O:O,DB!$G$5,Total!AA:AA,DB!$O$5,Total!AA:AA,DB!$G$9,Total!AA:AA,DB!$O$9,Total!B:B,$H$2)+COUNTIFS(Total!X:X,$E$3,Total!W:W,B12,Total!AA:AA,DB!$G$5,Total!N:N,DB!$O$5,Total!M:M,DB!$G$9,Total!AA:AA,DB!$O$9,Total!AA:AA,$H$2)+COUNTIFS(Total!X:X,$E$3,Total!W:W,B12,Total!AA:AA,DB!$G$5,Total!N:N,DB!$O$5,Total!AA:AA,DB!$G$9,Total!K:K,DB!$O$9,Total!AA:AA,$H$2)+COUNTIFS(Total!X:X,$E$3,Total!W:W,B12,Total!AA:AA,DB!$G$5,Total!N:N,DB!$O$5,Total!AA:AA,DB!$G$9,Total!AA:AA,DB!$O$9,Total!B:B,$H$2)+COUNTIFS(Total!X:X,$E$3,Total!W:W,B12,Total!AA:AA,DB!$G$5,Total!AA:AA,DB!$O$5,Total!M:M,DB!$G$9,Total!K:K,DB!$O$9,Total!AA:AA,$H$2)+COUNTIFS(Total!X:X,$E$3,Total!W:W,B12,Total!AA:AA,DB!$G$5,Total!AA:AA,DB!$O$5,Total!M:M,DB!$G$9,Total!AA:AA,DB!$O$9,Total!B:B,$H$2)+COUNTIFS(Total!X:X,$E$3,Total!W:W,B12,Total!AA:AA,DB!$G$5,Total!AA:AA,DB!$O$5,Total!AA:AA,DB!$G$9,Total!K:K,DB!$O$9,Total!B:B,$H$2)+COUNTIFS(Total!X:X,$E$3,Total!W:W,B12,Total!AA:AA,DB!$G$5,Total!N:N,DB!$O$5,Total!M:M,DB!$G$9,Total!K:K,DB!$O$9,Total!B:B,$H$2)+COUNTIFS(Total!X:X,$E$3,Total!W:W,B12,Total!O:O,DB!$G$5,Total!AA:AA,DB!$O$5,Total!M:M,DB!$G$9,Total!K:K,DB!$O$9,Total!B:B,$H$2)+COUNTIFS(Total!X:X,$E$3,Total!W:W,B12,Total!O:O,DB!$G$5,Total!N:N,DB!$O$5,Total!AA:AA,DB!$G$9,Total!K:K,DB!$O$9,Total!B:B,$H$2)+COUNTIFS(Total!X:X,$E$3,Total!W:W,B12,Total!O:O,DB!$G$5,Total!N:N,DB!$O$5,Total!M:M,DB!$G$9,Total!AA:AA,DB!$O$9,Total!B:B,$H$2)+COUNTIFS(Total!X:X,$E$3,Total!W:W,B12,Total!O:O,DB!$G$5,Total!N:N,DB!$O$5,Total!M:M,DB!$G$9,Total!K:K,DB!$O$9,Total!AA:AA,$H$2)</f>
        <v>4</v>
      </c>
      <c r="F12" s="31">
        <f>COUNTIFS(Total!X:X,$F$3,Total!W:W,B12,Total!O:O,DB!$G$5,Total!N:N,DB!$O$5,Total!M:M,DB!$G$9,Total!K:K,DB!$O$9,Total!B:B,$H$2)+COUNTIFS(Total!X:X,$F$3,Total!W:W,B12,Total!AA:AA,DB!$G$5,Total!AA:AA,DB!$O$5,Total!AA:AA,DB!$G$9,Total!AA:AA,DB!$O$9,Total!AA:AA,$H$2)+COUNTIFS(Total!X:X,$F$3,Total!W:W,B12,Total!O:O,DB!$G$5,Total!AA:AA,DB!$O$5,Total!AA:AA,DB!$G$9,Total!AA:AA,DB!$O$9,Total!AA:AA,$H$2)+COUNTIFS(Total!X:X,$F$3,Total!W:W,B12,Total!AA:AA,DB!$G$5,Total!N:N,DB!$O$5,Total!AA:AA,DB!$G$9,Total!AA:AA,DB!$O$9,Total!AA:AA,$H$2)+COUNTIFS(Total!X:X,$F$3,Total!W:W,B12,Total!AA:AA,DB!$G$5,Total!AA:AA,DB!$O$5,Total!M:M,DB!$G$9,Total!AA:AA,DB!$O$9,Total!AA:AA,$H$2)+COUNTIFS(Total!X:X,$F$3,Total!W:W,B12,Total!AA:AA,DB!$G$5,Total!AA:AA,DB!$O$5,Total!AA:AA,DB!$G$9,Total!K:K,DB!$O$9,Total!AA:AA,$H$2)+COUNTIFS(Total!X:X,$F$3,Total!W:W,B12,Total!AA:AA,DB!$G$5,Total!AA:AA,DB!$O$5,Total!AA:AA,DB!$G$9,Total!AA:AA,DB!$O$9,Total!B:B,$H$2)+COUNTIFS(Total!X:X,$F$3,Total!W:W,B12,Total!O:O,DB!$G$5,Total!N:N,DB!$O$5,Total!M:M,DB!$G$9,Total!AA:AA,DB!$O$9,Total!AA:AA,$H$2)+COUNTIFS(Total!X:X,$F$3,Total!W:W,B12,Total!O:O,DB!$G$5,Total!N:N,DB!$O$5,Total!AA:AA,DB!$G$9,Total!K:K,DB!$O$9,Total!AA:AA,$H$2)+COUNTIFS(Total!X:X,$F$3,Total!W:W,B12,Total!O:O,DB!$G$5,Total!N:N,DB!$O$5,Total!AA:AA,DB!$G$9,Total!AA:AA,DB!$O$9,Total!B:B,$H$2)+COUNTIFS(Total!X:X,$F$3,Total!W:W,B12,Total!O:O,DB!$G$5,Total!AA:AA,DB!$O$5,Total!M:M,DB!$G$9,Total!K:K,DB!$O$9,Total!AA:AA,$H$2)+COUNTIFS(Total!X:X,$F$3,Total!W:W,B12,Total!O:O,DB!$G$5,Total!AA:AA,DB!$O$5,Total!M:M,DB!$G$9,Total!AA:AA,DB!$O$9,Total!B:B,$H$2)+COUNTIFS(Total!X:X,$F$3,Total!W:W,B12,Total!O:O,DB!$G$5,Total!AA:AA,DB!$O$5,Total!AA:AA,DB!$G$9,Total!K:K,DB!$O$9,Total!B:B,$H$2)+COUNTIFS(Total!X:X,$F$3,Total!W:W,B12,Total!AA:AA,DB!$G$5,Total!N:N,DB!$O$5,Total!M:M,DB!$G$9,Total!K:K,DB!$O$9,Total!AA:AA,$H$2)+COUNTIFS(Total!X:X,$F$3,Total!W:W,B12,Total!AA:AA,DB!$G$5,Total!N:N,DB!$O$5,Total!M:M,DB!$G$9,Total!AA:AA,DB!$O$9,Total!B:B,$H$2)+COUNTIFS(Total!X:X,$F$3,Total!W:W,B12,Total!AA:AA,DB!$G$5,Total!N:N,DB!$O$5,Total!AA:AA,DB!$G$9,Total!K:K,DB!$O$9,Total!B:B,$H$2)+COUNTIFS(Total!X:X,$F$3,Total!W:W,B12,Total!AA:AA,DB!$G$5,Total!AA:AA,DB!$O$5,Total!M:M,DB!$G$9,Total!K:K,DB!$O$9,Total!B:B,$H$2)+COUNTIFS(Total!X:X,$F$3,Total!W:W,B12,Total!O:O,DB!$G$5,Total!N:N,DB!$O$5,Total!AA:AA,DB!$G$9,Total!AA:AA,DB!$O$9,Total!AA:AA,$H$2)+COUNTIFS(Total!X:X,$F$3,Total!W:W,B12,Total!O:O,DB!$G$5,Total!AA:AA,DB!$O$5,Total!M:M,DB!$G$9,Total!AA:AA,DB!$O$9,Total!AA:AA,$H$2)+COUNTIFS(Total!X:X,$F$3,Total!W:W,B12,Total!O:O,DB!$G$5,Total!AA:AA,DB!$O$5,Total!AA:AA,DB!$G$9,Total!K:K,DB!$O$9,Total!AA:AA,$H$2)+COUNTIFS(Total!X:X,$F$3,Total!W:W,B12,Total!O:O,DB!$G$5,Total!AA:AA,DB!$O$5,Total!AA:AA,DB!$G$9,Total!AA:AA,DB!$O$9,Total!B:B,$H$2)+COUNTIFS(Total!X:X,$F$3,Total!W:W,B12,Total!AA:AA,DB!$G$5,Total!N:N,DB!$O$5,Total!M:M,DB!$G$9,Total!AA:AA,DB!$O$9,Total!AA:AA,$H$2)+COUNTIFS(Total!X:X,$F$3,Total!W:W,B12,Total!AA:AA,DB!$G$5,Total!N:N,DB!$O$5,Total!AA:AA,DB!$G$9,Total!K:K,DB!$O$9,Total!AA:AA,$H$2)+COUNTIFS(Total!X:X,$F$3,Total!W:W,B12,Total!AA:AA,DB!$G$5,Total!N:N,DB!$O$5,Total!AA:AA,DB!$G$9,Total!AA:AA,DB!$O$9,Total!B:B,$H$2)+COUNTIFS(Total!X:X,$F$3,Total!W:W,B12,Total!AA:AA,DB!$G$5,Total!AA:AA,DB!$O$5,Total!M:M,DB!$G$9,Total!K:K,DB!$O$9,Total!AA:AA,$H$2)+COUNTIFS(Total!X:X,$F$3,Total!W:W,B12,Total!AA:AA,DB!$G$5,Total!AA:AA,DB!$O$5,Total!M:M,DB!$G$9,Total!AA:AA,DB!$O$9,Total!B:B,$H$2)+COUNTIFS(Total!X:X,$F$3,Total!W:W,B12,Total!AA:AA,DB!$G$5,Total!AA:AA,DB!$O$5,Total!AA:AA,DB!$G$9,Total!K:K,DB!$O$9,Total!B:B,$H$2)+COUNTIFS(Total!X:X,$F$3,Total!W:W,B12,Total!AA:AA,DB!$G$5,Total!N:N,DB!$O$5,Total!M:M,DB!$G$9,Total!K:K,DB!$O$9,Total!B:B,$H$2)+COUNTIFS(Total!X:X,$F$3,Total!W:W,B12,Total!O:O,DB!$G$5,Total!AA:AA,DB!$O$5,Total!M:M,DB!$G$9,Total!K:K,DB!$O$9,Total!B:B,$H$2)+COUNTIFS(Total!X:X,$F$3,Total!W:W,B12,Total!O:O,DB!$G$5,Total!N:N,DB!$O$5,Total!AA:AA,DB!$G$9,Total!K:K,DB!$O$9,Total!B:B,$H$2)+COUNTIFS(Total!X:X,$F$3,Total!W:W,B12,Total!O:O,DB!$G$5,Total!N:N,DB!$O$5,Total!M:M,DB!$G$9,Total!AA:AA,DB!$O$9,Total!B:B,$H$2)+COUNTIFS(Total!X:X,$F$3,Total!W:W,B12,Total!O:O,DB!$G$5,Total!N:N,DB!$O$5,Total!M:M,DB!$G$9,Total!K:K,DB!$O$9,Total!AA:AA,$H$2)</f>
        <v>0</v>
      </c>
      <c r="G12" s="31">
        <f>COUNTIFS(Total!X:X,$G$3,Total!W:W,B12,Total!O:O,DB!$G$5,Total!N:N,DB!$O$5,Total!M:M,DB!$G$9,Total!K:K,DB!$O$9,Total!B:B,$H$2)+COUNTIFS(Total!X:X,$G$3,Total!W:W,B12,Total!AA:AA,DB!$G$5,Total!AA:AA,DB!$O$5,Total!AA:AA,DB!$G$9,Total!AA:AA,DB!$O$9,Total!AA:AA,$H$2)+COUNTIFS(Total!X:X,$G$3,Total!W:W,B12,Total!O:O,DB!$G$5,Total!AA:AA,DB!$O$5,Total!AA:AA,DB!$G$9,Total!AA:AA,DB!$O$9,Total!AA:AA,$H$2)+COUNTIFS(Total!X:X,$G$3,Total!W:W,B12,Total!AA:AA,DB!$G$5,Total!N:N,DB!$O$5,Total!AA:AA,DB!$G$9,Total!AA:AA,DB!$O$9,Total!AA:AA,$H$2)+COUNTIFS(Total!X:X,$G$3,Total!W:W,B12,Total!AA:AA,DB!$G$5,Total!AA:AA,DB!$O$5,Total!M:M,DB!$G$9,Total!AA:AA,DB!$O$9,Total!AA:AA,$H$2)+COUNTIFS(Total!X:X,$G$3,Total!W:W,B12,Total!AA:AA,DB!$G$5,Total!AA:AA,DB!$O$5,Total!AA:AA,DB!$G$9,Total!K:K,DB!$O$9,Total!AA:AA,$H$2)+COUNTIFS(Total!X:X,$G$3,Total!W:W,B12,Total!AA:AA,DB!$G$5,Total!AA:AA,DB!$O$5,Total!AA:AA,DB!$G$9,Total!AA:AA,DB!$O$9,Total!B:B,$H$2)+COUNTIFS(Total!X:X,$G$3,Total!W:W,B12,Total!O:O,DB!$G$5,Total!N:N,DB!$O$5,Total!M:M,DB!$G$9,Total!AA:AA,DB!$O$9,Total!AA:AA,$H$2)+COUNTIFS(Total!X:X,$G$3,Total!W:W,B12,Total!O:O,DB!$G$5,Total!N:N,DB!$O$5,Total!AA:AA,DB!$G$9,Total!K:K,DB!$O$9,Total!AA:AA,$H$2)+COUNTIFS(Total!X:X,$G$3,Total!W:W,B12,Total!O:O,DB!$G$5,Total!N:N,DB!$O$5,Total!AA:AA,DB!$G$9,Total!AA:AA,DB!$O$9,Total!B:B,$H$2)+COUNTIFS(Total!X:X,$G$3,Total!W:W,B12,Total!O:O,DB!$G$5,Total!AA:AA,DB!$O$5,Total!M:M,DB!$G$9,Total!K:K,DB!$O$9,Total!AA:AA,$H$2)+COUNTIFS(Total!X:X,$G$3,Total!W:W,B12,Total!O:O,DB!$G$5,Total!AA:AA,DB!$O$5,Total!M:M,DB!$G$9,Total!AA:AA,DB!$O$9,Total!B:B,$H$2)+COUNTIFS(Total!X:X,$G$3,Total!W:W,B12,Total!O:O,DB!$G$5,Total!AA:AA,DB!$O$5,Total!AA:AA,DB!$G$9,Total!K:K,DB!$O$9,Total!B:B,$H$2)+COUNTIFS(Total!X:X,$G$3,Total!W:W,B12,Total!AA:AA,DB!$G$5,Total!N:N,DB!$O$5,Total!M:M,DB!$G$9,Total!K:K,DB!$O$9,Total!AA:AA,$H$2)+COUNTIFS(Total!X:X,$G$3,Total!W:W,B12,Total!AA:AA,DB!$G$5,Total!N:N,DB!$O$5,Total!M:M,DB!$G$9,Total!AA:AA,DB!$O$9,Total!B:B,$H$2)+COUNTIFS(Total!X:X,$G$3,Total!W:W,B12,Total!AA:AA,DB!$G$5,Total!N:N,DB!$O$5,Total!AA:AA,DB!$G$9,Total!K:K,DB!$O$9,Total!B:B,$H$2)+COUNTIFS(Total!X:X,$G$3,Total!W:W,B12,Total!AA:AA,DB!$G$5,Total!AA:AA,DB!$O$5,Total!M:M,DB!$G$9,Total!K:K,DB!$O$9,Total!B:B,$H$2)+COUNTIFS(Total!X:X,$G$3,Total!W:W,B12,Total!O:O,DB!$G$5,Total!N:N,DB!$O$5,Total!AA:AA,DB!$G$9,Total!AA:AA,DB!$O$9,Total!AA:AA,$H$2)+COUNTIFS(Total!X:X,$G$3,Total!W:W,B12,Total!O:O,DB!$G$5,Total!AA:AA,DB!$O$5,Total!M:M,DB!$G$9,Total!AA:AA,DB!$O$9,Total!AA:AA,$H$2)+COUNTIFS(Total!X:X,$G$3,Total!W:W,B12,Total!O:O,DB!$G$5,Total!AA:AA,DB!$O$5,Total!AA:AA,DB!$G$9,Total!K:K,DB!$O$9,Total!AA:AA,$H$2)+COUNTIFS(Total!X:X,$G$3,Total!W:W,B12,Total!O:O,DB!$G$5,Total!AA:AA,DB!$O$5,Total!AA:AA,DB!$G$9,Total!AA:AA,DB!$O$9,Total!B:B,$H$2)+COUNTIFS(Total!X:X,$G$3,Total!W:W,B12,Total!AA:AA,DB!$G$5,Total!N:N,DB!$O$5,Total!M:M,DB!$G$9,Total!AA:AA,DB!$O$9,Total!AA:AA,$H$2)+COUNTIFS(Total!X:X,$G$3,Total!W:W,B12,Total!AA:AA,DB!$G$5,Total!N:N,DB!$O$5,Total!AA:AA,DB!$G$9,Total!K:K,DB!$O$9,Total!AA:AA,$H$2)+COUNTIFS(Total!X:X,$G$3,Total!W:W,B12,Total!AA:AA,DB!$G$5,Total!N:N,DB!$O$5,Total!AA:AA,DB!$G$9,Total!AA:AA,DB!$O$9,Total!B:B,$H$2)+COUNTIFS(Total!X:X,$G$3,Total!W:W,B12,Total!AA:AA,DB!$G$5,Total!AA:AA,DB!$O$5,Total!M:M,DB!$G$9,Total!K:K,DB!$O$9,Total!AA:AA,$H$2)+COUNTIFS(Total!X:X,$G$3,Total!W:W,B12,Total!AA:AA,DB!$G$5,Total!AA:AA,DB!$O$5,Total!M:M,DB!$G$9,Total!AA:AA,DB!$O$9,Total!B:B,$H$2)+COUNTIFS(Total!X:X,$G$3,Total!W:W,B12,Total!AA:AA,DB!$G$5,Total!AA:AA,DB!$O$5,Total!AA:AA,DB!$G$9,Total!K:K,DB!$O$9,Total!B:B,$H$2)+COUNTIFS(Total!X:X,$G$3,Total!W:W,B12,Total!AA:AA,DB!$G$5,Total!N:N,DB!$O$5,Total!M:M,DB!$G$9,Total!K:K,DB!$O$9,Total!B:B,$H$2)+COUNTIFS(Total!X:X,$G$3,Total!W:W,B12,Total!O:O,DB!$G$5,Total!AA:AA,DB!$O$5,Total!M:M,DB!$G$9,Total!K:K,DB!$O$9,Total!B:B,$H$2)+COUNTIFS(Total!X:X,$G$3,Total!W:W,B12,Total!O:O,DB!$G$5,Total!N:N,DB!$O$5,Total!AA:AA,DB!$G$9,Total!K:K,DB!$O$9,Total!B:B,$H$2)+COUNTIFS(Total!X:X,$G$3,Total!W:W,B12,Total!O:O,DB!$G$5,Total!N:N,DB!$O$5,Total!M:M,DB!$G$9,Total!AA:AA,DB!$O$9,Total!B:B,$H$2)+COUNTIFS(Total!X:X,$G$3,Total!W:W,B12,Total!O:O,DB!$G$5,Total!N:N,DB!$O$5,Total!M:M,DB!$G$9,Total!K:K,DB!$O$9,Total!AA:AA,$H$2)</f>
        <v>0</v>
      </c>
      <c r="H12" s="31">
        <f>COUNTIFS(Total!X:X,$H$3,Total!W:W,B12,Total!O:O,DB!$G$5,Total!N:N,DB!$O$5,Total!M:M,DB!$G$9,Total!K:K,DB!$O$9,Total!B:B,$H$2)+COUNTIFS(Total!X:X,$H$3,Total!W:W,B12,Total!AA:AA,DB!$G$5,Total!AA:AA,DB!$O$5,Total!AA:AA,DB!$G$9,Total!AA:AA,DB!$O$9,Total!AA:AA,$H$2)+COUNTIFS(Total!X:X,$H$3,Total!W:W,B12,Total!O:O,DB!$G$5,Total!AA:AA,DB!$O$5,Total!AA:AA,DB!$G$9,Total!AA:AA,DB!$O$9,Total!AA:AA,$H$2)+COUNTIFS(Total!X:X,$H$3,Total!W:W,B12,Total!AA:AA,DB!$G$5,Total!N:N,DB!$O$5,Total!AA:AA,DB!$G$9,Total!AA:AA,DB!$O$9,Total!AA:AA,$H$2)+COUNTIFS(Total!X:X,$H$3,Total!W:W,B12,Total!AA:AA,DB!$G$5,Total!AA:AA,DB!$O$5,Total!M:M,DB!$G$9,Total!AA:AA,DB!$O$9,Total!AA:AA,$H$2)+COUNTIFS(Total!X:X,$H$3,Total!W:W,B12,Total!AA:AA,DB!$G$5,Total!AA:AA,DB!$O$5,Total!AA:AA,DB!$G$9,Total!K:K,DB!$O$9,Total!AA:AA,$H$2)+COUNTIFS(Total!X:X,$H$3,Total!W:W,B12,Total!AA:AA,DB!$G$5,Total!AA:AA,DB!$O$5,Total!AA:AA,DB!$G$9,Total!AA:AA,DB!$O$9,Total!B:B,$H$2)+COUNTIFS(Total!X:X,$H$3,Total!W:W,B12,Total!O:O,DB!$G$5,Total!N:N,DB!$O$5,Total!M:M,DB!$G$9,Total!AA:AA,DB!$O$9,Total!AA:AA,$H$2)+COUNTIFS(Total!X:X,$H$3,Total!W:W,B12,Total!O:O,DB!$G$5,Total!N:N,DB!$O$5,Total!AA:AA,DB!$G$9,Total!K:K,DB!$O$9,Total!AA:AA,$H$2)+COUNTIFS(Total!X:X,$H$3,Total!W:W,B12,Total!O:O,DB!$G$5,Total!N:N,DB!$O$5,Total!AA:AA,DB!$G$9,Total!AA:AA,DB!$O$9,Total!B:B,$H$2)+COUNTIFS(Total!X:X,$H$3,Total!W:W,B12,Total!O:O,DB!$G$5,Total!AA:AA,DB!$O$5,Total!M:M,DB!$G$9,Total!K:K,DB!$O$9,Total!AA:AA,$H$2)+COUNTIFS(Total!X:X,$H$3,Total!W:W,B12,Total!O:O,DB!$G$5,Total!AA:AA,DB!$O$5,Total!M:M,DB!$G$9,Total!AA:AA,DB!$O$9,Total!B:B,$H$2)+COUNTIFS(Total!X:X,$H$3,Total!W:W,B12,Total!O:O,DB!$G$5,Total!AA:AA,DB!$O$5,Total!AA:AA,DB!$G$9,Total!K:K,DB!$O$9,Total!B:B,$H$2)+COUNTIFS(Total!X:X,$H$3,Total!W:W,B12,Total!AA:AA,DB!$G$5,Total!N:N,DB!$O$5,Total!M:M,DB!$G$9,Total!K:K,DB!$O$9,Total!AA:AA,$H$2)+COUNTIFS(Total!X:X,$H$3,Total!W:W,B12,Total!AA:AA,DB!$G$5,Total!N:N,DB!$O$5,Total!M:M,DB!$G$9,Total!AA:AA,DB!$O$9,Total!B:B,$H$2)+COUNTIFS(Total!X:X,$H$3,Total!W:W,B12,Total!AA:AA,DB!$G$5,Total!N:N,DB!$O$5,Total!AA:AA,DB!$G$9,Total!K:K,DB!$O$9,Total!B:B,$H$2)+COUNTIFS(Total!X:X,$H$3,Total!W:W,B12,Total!AA:AA,DB!$G$5,Total!AA:AA,DB!$O$5,Total!M:M,DB!$G$9,Total!K:K,DB!$O$9,Total!B:B,$H$2)+COUNTIFS(Total!X:X,$H$3,Total!W:W,B12,Total!O:O,DB!$G$5,Total!N:N,DB!$O$5,Total!AA:AA,DB!$G$9,Total!AA:AA,DB!$O$9,Total!AA:AA,$H$2)+COUNTIFS(Total!X:X,$H$3,Total!W:W,B12,Total!O:O,DB!$G$5,Total!AA:AA,DB!$O$5,Total!M:M,DB!$G$9,Total!AA:AA,DB!$O$9,Total!AA:AA,$H$2)+COUNTIFS(Total!X:X,$H$3,Total!W:W,B12,Total!O:O,DB!$G$5,Total!AA:AA,DB!$O$5,Total!AA:AA,DB!$G$9,Total!K:K,DB!$O$9,Total!AA:AA,$H$2)+COUNTIFS(Total!X:X,$H$3,Total!W:W,B12,Total!O:O,DB!$G$5,Total!AA:AA,DB!$O$5,Total!AA:AA,DB!$G$9,Total!AA:AA,DB!$O$9,Total!B:B,$H$2)+COUNTIFS(Total!X:X,$H$3,Total!W:W,B12,Total!AA:AA,DB!$G$5,Total!N:N,DB!$O$5,Total!M:M,DB!$G$9,Total!AA:AA,DB!$O$9,Total!AA:AA,$H$2)+COUNTIFS(Total!X:X,$H$3,Total!W:W,B12,Total!AA:AA,DB!$G$5,Total!N:N,DB!$O$5,Total!AA:AA,DB!$G$9,Total!K:K,DB!$O$9,Total!AA:AA,$H$2)+COUNTIFS(Total!X:X,$H$3,Total!W:W,B12,Total!AA:AA,DB!$G$5,Total!N:N,DB!$O$5,Total!AA:AA,DB!$G$9,Total!AA:AA,DB!$O$9,Total!B:B,$H$2)+COUNTIFS(Total!X:X,$H$3,Total!W:W,B12,Total!AA:AA,DB!$G$5,Total!AA:AA,DB!$O$5,Total!M:M,DB!$G$9,Total!K:K,DB!$O$9,Total!AA:AA,$H$2)+COUNTIFS(Total!X:X,$H$3,Total!W:W,B12,Total!AA:AA,DB!$G$5,Total!AA:AA,DB!$O$5,Total!M:M,DB!$G$9,Total!AA:AA,DB!$O$9,Total!B:B,$H$2)+COUNTIFS(Total!X:X,$H$3,Total!W:W,B12,Total!AA:AA,DB!$G$5,Total!AA:AA,DB!$O$5,Total!AA:AA,DB!$G$9,Total!K:K,DB!$O$9,Total!B:B,$H$2)+COUNTIFS(Total!X:X,$H$3,Total!W:W,B12,Total!AA:AA,DB!$G$5,Total!N:N,DB!$O$5,Total!M:M,DB!$G$9,Total!K:K,DB!$O$9,Total!B:B,$H$2)+COUNTIFS(Total!X:X,$H$3,Total!W:W,B12,Total!O:O,DB!$G$5,Total!AA:AA,DB!$O$5,Total!M:M,DB!$G$9,Total!K:K,DB!$O$9,Total!B:B,$H$2)+COUNTIFS(Total!X:X,$H$3,Total!W:W,B12,Total!O:O,DB!$G$5,Total!N:N,DB!$O$5,Total!AA:AA,DB!$G$9,Total!K:K,DB!$O$9,Total!B:B,$H$2)+COUNTIFS(Total!X:X,$H$3,Total!W:W,B12,Total!O:O,DB!$G$5,Total!N:N,DB!$O$5,Total!M:M,DB!$G$9,Total!AA:AA,DB!$O$9,Total!B:B,$H$2)+COUNTIFS(Total!X:X,$H$3,Total!W:W,B12,Total!O:O,DB!$G$5,Total!N:N,DB!$O$5,Total!M:M,DB!$G$9,Total!K:K,DB!$O$9,Total!AA:AA,$H$2)</f>
        <v>0</v>
      </c>
      <c r="I12" s="31">
        <f>COUNTIFS(Total!X:X,$I$3,Total!W:W,B12,Total!O:O,DB!$G$5,Total!N:N,DB!$O$5,Total!M:M,DB!$G$9,Total!K:K,DB!$O$9,Total!B:B,$H$2)+COUNTIFS(Total!X:X,$I$3,Total!W:W,B12,Total!AA:AA,DB!$G$5,Total!AA:AA,DB!$O$5,Total!AA:AA,DB!$G$9,Total!AA:AA,DB!$O$9,Total!AA:AA,$H$2)+COUNTIFS(Total!X:X,$I$3,Total!W:W,B12,Total!O:O,DB!$G$5,Total!AA:AA,DB!$O$5,Total!AA:AA,DB!$G$9,Total!AA:AA,DB!$O$9,Total!AA:AA,$H$2)+COUNTIFS(Total!X:X,$I$3,Total!W:W,B12,Total!AA:AA,DB!$G$5,Total!N:N,DB!$O$5,Total!AA:AA,DB!$G$9,Total!AA:AA,DB!$O$9,Total!AA:AA,$H$2)+COUNTIFS(Total!X:X,$I$3,Total!W:W,B12,Total!AA:AA,DB!$G$5,Total!AA:AA,DB!$O$5,Total!M:M,DB!$G$9,Total!AA:AA,DB!$O$9,Total!AA:AA,$H$2)+COUNTIFS(Total!X:X,$I$3,Total!W:W,B12,Total!AA:AA,DB!$G$5,Total!AA:AA,DB!$O$5,Total!AA:AA,DB!$G$9,Total!K:K,DB!$O$9,Total!AA:AA,$H$2)+COUNTIFS(Total!X:X,$I$3,Total!W:W,B12,Total!AA:AA,DB!$G$5,Total!AA:AA,DB!$O$5,Total!AA:AA,DB!$G$9,Total!AA:AA,DB!$O$9,Total!B:B,$H$2)+COUNTIFS(Total!X:X,$I$3,Total!W:W,B12,Total!O:O,DB!$G$5,Total!N:N,DB!$O$5,Total!M:M,DB!$G$9,Total!AA:AA,DB!$O$9,Total!AA:AA,$H$2)+COUNTIFS(Total!X:X,$I$3,Total!W:W,B12,Total!O:O,DB!$G$5,Total!N:N,DB!$O$5,Total!AA:AA,DB!$G$9,Total!K:K,DB!$O$9,Total!AA:AA,$H$2)+COUNTIFS(Total!X:X,$I$3,Total!W:W,B12,Total!O:O,DB!$G$5,Total!N:N,DB!$O$5,Total!AA:AA,DB!$G$9,Total!AA:AA,DB!$O$9,Total!B:B,$H$2)+COUNTIFS(Total!X:X,$I$3,Total!W:W,B12,Total!O:O,DB!$G$5,Total!AA:AA,DB!$O$5,Total!M:M,DB!$G$9,Total!K:K,DB!$O$9,Total!AA:AA,$H$2)+COUNTIFS(Total!X:X,$I$3,Total!W:W,B12,Total!O:O,DB!$G$5,Total!AA:AA,DB!$O$5,Total!M:M,DB!$G$9,Total!AA:AA,DB!$O$9,Total!B:B,$H$2)+COUNTIFS(Total!X:X,$I$3,Total!W:W,B12,Total!O:O,DB!$G$5,Total!AA:AA,DB!$O$5,Total!AA:AA,DB!$G$9,Total!K:K,DB!$O$9,Total!B:B,$H$2)+COUNTIFS(Total!X:X,$I$3,Total!W:W,B12,Total!AA:AA,DB!$G$5,Total!N:N,DB!$O$5,Total!M:M,DB!$G$9,Total!K:K,DB!$O$9,Total!AA:AA,$H$2)+COUNTIFS(Total!X:X,$I$3,Total!W:W,B12,Total!AA:AA,DB!$G$5,Total!N:N,DB!$O$5,Total!M:M,DB!$G$9,Total!AA:AA,DB!$O$9,Total!B:B,$H$2)+COUNTIFS(Total!X:X,$I$3,Total!W:W,B12,Total!AA:AA,DB!$G$5,Total!N:N,DB!$O$5,Total!AA:AA,DB!$G$9,Total!K:K,DB!$O$9,Total!B:B,$H$2)+COUNTIFS(Total!X:X,$I$3,Total!W:W,B12,Total!AA:AA,DB!$G$5,Total!AA:AA,DB!$O$5,Total!M:M,DB!$G$9,Total!K:K,DB!$O$9,Total!B:B,$H$2)+COUNTIFS(Total!X:X,$I$3,Total!W:W,B12,Total!O:O,DB!$G$5,Total!N:N,DB!$O$5,Total!AA:AA,DB!$G$9,Total!AA:AA,DB!$O$9,Total!AA:AA,$H$2)+COUNTIFS(Total!X:X,$I$3,Total!W:W,B12,Total!O:O,DB!$G$5,Total!AA:AA,DB!$O$5,Total!M:M,DB!$G$9,Total!AA:AA,DB!$O$9,Total!AA:AA,$H$2)+COUNTIFS(Total!X:X,$I$3,Total!W:W,B12,Total!O:O,DB!$G$5,Total!AA:AA,DB!$O$5,Total!AA:AA,DB!$G$9,Total!K:K,DB!$O$9,Total!AA:AA,$H$2)+COUNTIFS(Total!X:X,$I$3,Total!W:W,B12,Total!O:O,DB!$G$5,Total!AA:AA,DB!$O$5,Total!AA:AA,DB!$G$9,Total!AA:AA,DB!$O$9,Total!B:B,$H$2)+COUNTIFS(Total!X:X,$I$3,Total!W:W,B12,Total!AA:AA,DB!$G$5,Total!N:N,DB!$O$5,Total!M:M,DB!$G$9,Total!AA:AA,DB!$O$9,Total!AA:AA,$H$2)+COUNTIFS(Total!X:X,$I$3,Total!W:W,B12,Total!AA:AA,DB!$G$5,Total!N:N,DB!$O$5,Total!AA:AA,DB!$G$9,Total!K:K,DB!$O$9,Total!AA:AA,$H$2)+COUNTIFS(Total!X:X,$I$3,Total!W:W,B12,Total!AA:AA,DB!$G$5,Total!N:N,DB!$O$5,Total!AA:AA,DB!$G$9,Total!AA:AA,DB!$O$9,Total!B:B,$H$2)+COUNTIFS(Total!X:X,$I$3,Total!W:W,B12,Total!AA:AA,DB!$G$5,Total!AA:AA,DB!$O$5,Total!M:M,DB!$G$9,Total!K:K,DB!$O$9,Total!AA:AA,$H$2)+COUNTIFS(Total!X:X,$I$3,Total!W:W,B12,Total!AA:AA,DB!$G$5,Total!AA:AA,DB!$O$5,Total!M:M,DB!$G$9,Total!AA:AA,DB!$O$9,Total!B:B,$H$2)+COUNTIFS(Total!X:X,$I$3,Total!W:W,B12,Total!AA:AA,DB!$G$5,Total!AA:AA,DB!$O$5,Total!AA:AA,DB!$G$9,Total!K:K,DB!$O$9,Total!B:B,$H$2)+COUNTIFS(Total!X:X,$I$3,Total!W:W,B12,Total!AA:AA,DB!$G$5,Total!N:N,DB!$O$5,Total!M:M,DB!$G$9,Total!K:K,DB!$O$9,Total!B:B,$H$2)+COUNTIFS(Total!X:X,$I$3,Total!W:W,B12,Total!O:O,DB!$G$5,Total!AA:AA,DB!$O$5,Total!M:M,DB!$G$9,Total!K:K,DB!$O$9,Total!B:B,$H$2)+COUNTIFS(Total!X:X,$I$3,Total!W:W,B12,Total!O:O,DB!$G$5,Total!N:N,DB!$O$5,Total!AA:AA,DB!$G$9,Total!K:K,DB!$O$9,Total!B:B,$H$2)+COUNTIFS(Total!X:X,$I$3,Total!W:W,B12,Total!O:O,DB!$G$5,Total!N:N,DB!$O$5,Total!M:M,DB!$G$9,Total!AA:AA,DB!$O$9,Total!B:B,$H$2)+COUNTIFS(Total!X:X,$I$3,Total!W:W,B12,Total!O:O,DB!$G$5,Total!N:N,DB!$O$5,Total!M:M,DB!$G$9,Total!K:K,DB!$O$9,Total!AA:AA,$H$2)</f>
        <v>1</v>
      </c>
      <c r="J12" s="31">
        <f>COUNTIFS(Total!X:X,$J$3,Total!W:W,B12,Total!O:O,DB!$G$5,Total!N:N,DB!$O$5,Total!M:M,DB!$G$9,Total!K:K,DB!$O$9,Total!B:B,$H$2)+COUNTIFS(Total!X:X,$J$3,Total!W:W,B12,Total!AA:AA,DB!$G$5,Total!AA:AA,DB!$O$5,Total!AA:AA,DB!$G$9,Total!AA:AA,DB!$O$9,Total!AA:AA,$H$2)+COUNTIFS(Total!X:X,$J$3,Total!W:W,B12,Total!O:O,DB!$G$5,Total!AA:AA,DB!$O$5,Total!AA:AA,DB!$G$9,Total!AA:AA,DB!$O$9,Total!AA:AA,$H$2)+COUNTIFS(Total!X:X,$J$3,Total!W:W,B12,Total!AA:AA,DB!$G$5,Total!N:N,DB!$O$5,Total!AA:AA,DB!$G$9,Total!AA:AA,DB!$O$9,Total!AA:AA,$H$2)+COUNTIFS(Total!X:X,$J$3,Total!W:W,B12,Total!AA:AA,DB!$G$5,Total!AA:AA,DB!$O$5,Total!M:M,DB!$G$9,Total!AA:AA,DB!$O$9,Total!AA:AA,$H$2)+COUNTIFS(Total!X:X,$J$3,Total!W:W,B12,Total!AA:AA,DB!$G$5,Total!AA:AA,DB!$O$5,Total!AA:AA,DB!$G$9,Total!K:K,DB!$O$9,Total!AA:AA,$H$2)+COUNTIFS(Total!X:X,$J$3,Total!W:W,B12,Total!AA:AA,DB!$G$5,Total!AA:AA,DB!$O$5,Total!AA:AA,DB!$G$9,Total!AA:AA,DB!$O$9,Total!B:B,$H$2)+COUNTIFS(Total!X:X,$J$3,Total!W:W,B12,Total!O:O,DB!$G$5,Total!N:N,DB!$O$5,Total!M:M,DB!$G$9,Total!AA:AA,DB!$O$9,Total!AA:AA,$H$2)+COUNTIFS(Total!X:X,$J$3,Total!W:W,B12,Total!O:O,DB!$G$5,Total!N:N,DB!$O$5,Total!AA:AA,DB!$G$9,Total!K:K,DB!$O$9,Total!AA:AA,$H$2)+COUNTIFS(Total!X:X,$J$3,Total!W:W,B12,Total!O:O,DB!$G$5,Total!N:N,DB!$O$5,Total!AA:AA,DB!$G$9,Total!AA:AA,DB!$O$9,Total!B:B,$H$2)+COUNTIFS(Total!X:X,$J$3,Total!W:W,B12,Total!O:O,DB!$G$5,Total!AA:AA,DB!$O$5,Total!M:M,DB!$G$9,Total!K:K,DB!$O$9,Total!AA:AA,$H$2)+COUNTIFS(Total!X:X,$J$3,Total!W:W,B12,Total!O:O,DB!$G$5,Total!AA:AA,DB!$O$5,Total!M:M,DB!$G$9,Total!AA:AA,DB!$O$9,Total!B:B,$H$2)+COUNTIFS(Total!X:X,$J$3,Total!W:W,B12,Total!O:O,DB!$G$5,Total!AA:AA,DB!$O$5,Total!AA:AA,DB!$G$9,Total!K:K,DB!$O$9,Total!B:B,$H$2)+COUNTIFS(Total!X:X,$J$3,Total!W:W,B12,Total!AA:AA,DB!$G$5,Total!N:N,DB!$O$5,Total!M:M,DB!$G$9,Total!K:K,DB!$O$9,Total!AA:AA,$H$2)+COUNTIFS(Total!X:X,$J$3,Total!W:W,B12,Total!AA:AA,DB!$G$5,Total!N:N,DB!$O$5,Total!M:M,DB!$G$9,Total!AA:AA,DB!$O$9,Total!B:B,$H$2)+COUNTIFS(Total!X:X,$J$3,Total!W:W,B12,Total!AA:AA,DB!$G$5,Total!N:N,DB!$O$5,Total!AA:AA,DB!$G$9,Total!K:K,DB!$O$9,Total!B:B,$H$2)+COUNTIFS(Total!X:X,$J$3,Total!W:W,B12,Total!AA:AA,DB!$G$5,Total!AA:AA,DB!$O$5,Total!M:M,DB!$G$9,Total!K:K,DB!$O$9,Total!B:B,$H$2)+COUNTIFS(Total!X:X,$J$3,Total!W:W,B12,Total!O:O,DB!$G$5,Total!N:N,DB!$O$5,Total!AA:AA,DB!$G$9,Total!AA:AA,DB!$O$9,Total!AA:AA,$H$2)+COUNTIFS(Total!X:X,$J$3,Total!W:W,B12,Total!O:O,DB!$G$5,Total!AA:AA,DB!$O$5,Total!M:M,DB!$G$9,Total!AA:AA,DB!$O$9,Total!AA:AA,$H$2)+COUNTIFS(Total!X:X,$J$3,Total!W:W,B12,Total!O:O,DB!$G$5,Total!AA:AA,DB!$O$5,Total!AA:AA,DB!$G$9,Total!K:K,DB!$O$9,Total!AA:AA,$H$2)+COUNTIFS(Total!X:X,$J$3,Total!W:W,B12,Total!O:O,DB!$G$5,Total!AA:AA,DB!$O$5,Total!AA:AA,DB!$G$9,Total!AA:AA,DB!$O$9,Total!B:B,$H$2)+COUNTIFS(Total!X:X,$J$3,Total!W:W,B12,Total!AA:AA,DB!$G$5,Total!N:N,DB!$O$5,Total!M:M,DB!$G$9,Total!AA:AA,DB!$O$9,Total!AA:AA,$H$2)+COUNTIFS(Total!X:X,$J$3,Total!W:W,B12,Total!AA:AA,DB!$G$5,Total!N:N,DB!$O$5,Total!AA:AA,DB!$G$9,Total!K:K,DB!$O$9,Total!AA:AA,$H$2)+COUNTIFS(Total!X:X,$J$3,Total!W:W,B12,Total!AA:AA,DB!$G$5,Total!N:N,DB!$O$5,Total!AA:AA,DB!$G$9,Total!AA:AA,DB!$O$9,Total!B:B,$H$2)+COUNTIFS(Total!X:X,$J$3,Total!W:W,B12,Total!AA:AA,DB!$G$5,Total!AA:AA,DB!$O$5,Total!M:M,DB!$G$9,Total!K:K,DB!$O$9,Total!AA:AA,$H$2)+COUNTIFS(Total!X:X,$J$3,Total!W:W,B12,Total!AA:AA,DB!$G$5,Total!AA:AA,DB!$O$5,Total!M:M,DB!$G$9,Total!AA:AA,DB!$O$9,Total!B:B,$H$2)+COUNTIFS(Total!X:X,$J$3,Total!W:W,B12,Total!AA:AA,DB!$G$5,Total!AA:AA,DB!$O$5,Total!AA:AA,DB!$G$9,Total!K:K,DB!$O$9,Total!B:B,$H$2)+COUNTIFS(Total!X:X,$J$3,Total!W:W,B12,Total!AA:AA,DB!$G$5,Total!N:N,DB!$O$5,Total!M:M,DB!$G$9,Total!K:K,DB!$O$9,Total!B:B,$H$2)+COUNTIFS(Total!X:X,$J$3,Total!W:W,B12,Total!O:O,DB!$G$5,Total!AA:AA,DB!$O$5,Total!M:M,DB!$G$9,Total!K:K,DB!$O$9,Total!B:B,$H$2)+COUNTIFS(Total!X:X,$J$3,Total!W:W,B12,Total!O:O,DB!$G$5,Total!N:N,DB!$O$5,Total!AA:AA,DB!$G$9,Total!K:K,DB!$O$9,Total!B:B,$H$2)+COUNTIFS(Total!X:X,$J$3,Total!W:W,B12,Total!O:O,DB!$G$5,Total!N:N,DB!$O$5,Total!M:M,DB!$G$9,Total!AA:AA,DB!$O$9,Total!B:B,$H$2)+COUNTIFS(Total!X:X,$J$3,Total!W:W,B12,Total!O:O,DB!$G$5,Total!N:N,DB!$O$5,Total!M:M,DB!$G$9,Total!K:K,DB!$O$9,Total!AA:AA,$H$2)</f>
        <v>0</v>
      </c>
      <c r="K12" s="31">
        <f>COUNTIFS(Total!X:X,$K$3,Total!W:W,B12,Total!O:O,DB!$G$5,Total!N:N,DB!$O$5,Total!M:M,DB!$G$9,Total!K:K,DB!$O$9,Total!B:B,$H$2)+COUNTIFS(Total!X:X,$K$3,Total!W:W,B12,Total!AA:AA,DB!$G$5,Total!AA:AA,DB!$O$5,Total!AA:AA,DB!$G$9,Total!AA:AA,DB!$O$9,Total!AA:AA,$H$2)+COUNTIFS(Total!X:X,$K$3,Total!W:W,B12,Total!O:O,DB!$G$5,Total!AA:AA,DB!$O$5,Total!AA:AA,DB!$G$9,Total!AA:AA,DB!$O$9,Total!AA:AA,$H$2)+COUNTIFS(Total!X:X,$K$3,Total!W:W,B12,Total!AA:AA,DB!$G$5,Total!N:N,DB!$O$5,Total!AA:AA,DB!$G$9,Total!AA:AA,DB!$O$9,Total!AA:AA,$H$2)+COUNTIFS(Total!X:X,$K$3,Total!W:W,B12,Total!AA:AA,DB!$G$5,Total!AA:AA,DB!$O$5,Total!M:M,DB!$G$9,Total!AA:AA,DB!$O$9,Total!AA:AA,$H$2)+COUNTIFS(Total!X:X,$K$3,Total!W:W,B12,Total!AA:AA,DB!$G$5,Total!AA:AA,DB!$O$5,Total!AA:AA,DB!$G$9,Total!K:K,DB!$O$9,Total!AA:AA,$H$2)+COUNTIFS(Total!X:X,$K$3,Total!W:W,B12,Total!AA:AA,DB!$G$5,Total!AA:AA,DB!$O$5,Total!AA:AA,DB!$G$9,Total!AA:AA,DB!$O$9,Total!B:B,$H$2)+COUNTIFS(Total!X:X,$K$3,Total!W:W,B12,Total!O:O,DB!$G$5,Total!N:N,DB!$O$5,Total!M:M,DB!$G$9,Total!AA:AA,DB!$O$9,Total!AA:AA,$H$2)+COUNTIFS(Total!X:X,$K$3,Total!W:W,B12,Total!O:O,DB!$G$5,Total!N:N,DB!$O$5,Total!AA:AA,DB!$G$9,Total!K:K,DB!$O$9,Total!AA:AA,$H$2)+COUNTIFS(Total!X:X,$K$3,Total!W:W,B12,Total!O:O,DB!$G$5,Total!N:N,DB!$O$5,Total!AA:AA,DB!$G$9,Total!AA:AA,DB!$O$9,Total!B:B,$H$2)+COUNTIFS(Total!X:X,$K$3,Total!W:W,B12,Total!O:O,DB!$G$5,Total!AA:AA,DB!$O$5,Total!M:M,DB!$G$9,Total!K:K,DB!$O$9,Total!AA:AA,$H$2)+COUNTIFS(Total!X:X,$K$3,Total!W:W,B12,Total!O:O,DB!$G$5,Total!AA:AA,DB!$O$5,Total!M:M,DB!$G$9,Total!AA:AA,DB!$O$9,Total!B:B,$H$2)+COUNTIFS(Total!X:X,$K$3,Total!W:W,B12,Total!O:O,DB!$G$5,Total!AA:AA,DB!$O$5,Total!AA:AA,DB!$G$9,Total!K:K,DB!$O$9,Total!B:B,$H$2)+COUNTIFS(Total!X:X,$K$3,Total!W:W,B12,Total!AA:AA,DB!$G$5,Total!N:N,DB!$O$5,Total!M:M,DB!$G$9,Total!K:K,DB!$O$9,Total!AA:AA,$H$2)+COUNTIFS(Total!X:X,$K$3,Total!W:W,B12,Total!AA:AA,DB!$G$5,Total!N:N,DB!$O$5,Total!M:M,DB!$G$9,Total!AA:AA,DB!$O$9,Total!B:B,$H$2)+COUNTIFS(Total!X:X,$K$3,Total!W:W,B12,Total!AA:AA,DB!$G$5,Total!N:N,DB!$O$5,Total!AA:AA,DB!$G$9,Total!K:K,DB!$O$9,Total!B:B,$H$2)+COUNTIFS(Total!X:X,$K$3,Total!W:W,B12,Total!AA:AA,DB!$G$5,Total!AA:AA,DB!$O$5,Total!M:M,DB!$G$9,Total!K:K,DB!$O$9,Total!B:B,$H$2)+COUNTIFS(Total!X:X,$K$3,Total!W:W,B12,Total!O:O,DB!$G$5,Total!N:N,DB!$O$5,Total!AA:AA,DB!$G$9,Total!AA:AA,DB!$O$9,Total!AA:AA,$H$2)+COUNTIFS(Total!X:X,$K$3,Total!W:W,B12,Total!O:O,DB!$G$5,Total!AA:AA,DB!$O$5,Total!M:M,DB!$G$9,Total!AA:AA,DB!$O$9,Total!AA:AA,$H$2)+COUNTIFS(Total!X:X,$K$3,Total!W:W,B12,Total!O:O,DB!$G$5,Total!AA:AA,DB!$O$5,Total!AA:AA,DB!$G$9,Total!K:K,DB!$O$9,Total!AA:AA,$H$2)+COUNTIFS(Total!X:X,$K$3,Total!W:W,B12,Total!O:O,DB!$G$5,Total!AA:AA,DB!$O$5,Total!AA:AA,DB!$G$9,Total!AA:AA,DB!$O$9,Total!B:B,$H$2)+COUNTIFS(Total!X:X,$K$3,Total!W:W,B12,Total!AA:AA,DB!$G$5,Total!N:N,DB!$O$5,Total!M:M,DB!$G$9,Total!AA:AA,DB!$O$9,Total!AA:AA,$H$2)+COUNTIFS(Total!X:X,$K$3,Total!W:W,B12,Total!AA:AA,DB!$G$5,Total!N:N,DB!$O$5,Total!AA:AA,DB!$G$9,Total!K:K,DB!$O$9,Total!AA:AA,$H$2)+COUNTIFS(Total!X:X,$K$3,Total!W:W,B12,Total!AA:AA,DB!$G$5,Total!N:N,DB!$O$5,Total!AA:AA,DB!$G$9,Total!AA:AA,DB!$O$9,Total!B:B,$H$2)+COUNTIFS(Total!X:X,$K$3,Total!W:W,B12,Total!AA:AA,DB!$G$5,Total!AA:AA,DB!$O$5,Total!M:M,DB!$G$9,Total!K:K,DB!$O$9,Total!AA:AA,$H$2)+COUNTIFS(Total!X:X,$K$3,Total!W:W,B12,Total!AA:AA,DB!$G$5,Total!AA:AA,DB!$O$5,Total!M:M,DB!$G$9,Total!AA:AA,DB!$O$9,Total!B:B,$H$2)+COUNTIFS(Total!X:X,$K$3,Total!W:W,B12,Total!AA:AA,DB!$G$5,Total!AA:AA,DB!$O$5,Total!AA:AA,DB!$G$9,Total!K:K,DB!$O$9,Total!B:B,$H$2)+COUNTIFS(Total!X:X,$K$3,Total!W:W,B12,Total!AA:AA,DB!$G$5,Total!N:N,DB!$O$5,Total!M:M,DB!$G$9,Total!K:K,DB!$O$9,Total!B:B,$H$2)+COUNTIFS(Total!X:X,$K$3,Total!W:W,B12,Total!O:O,DB!$G$5,Total!AA:AA,DB!$O$5,Total!M:M,DB!$G$9,Total!K:K,DB!$O$9,Total!B:B,$H$2)+COUNTIFS(Total!X:X,$K$3,Total!W:W,B12,Total!O:O,DB!$G$5,Total!N:N,DB!$O$5,Total!AA:AA,DB!$G$9,Total!K:K,DB!$O$9,Total!B:B,$H$2)+COUNTIFS(Total!X:X,$K$3,Total!W:W,B12,Total!O:O,DB!$G$5,Total!N:N,DB!$O$5,Total!M:M,DB!$G$9,Total!AA:AA,DB!$O$9,Total!B:B,$H$2)+COUNTIFS(Total!X:X,$K$3,Total!W:W,B12,Total!O:O,DB!$G$5,Total!N:N,DB!$O$5,Total!M:M,DB!$G$9,Total!K:K,DB!$O$9,Total!AA:AA,$H$2)</f>
        <v>0</v>
      </c>
      <c r="L12" s="31">
        <f>COUNTIFS(Total!X:X,$L$3,Total!W:W,B12,Total!O:O,DB!$G$5,Total!N:N,DB!$O$5,Total!M:M,DB!$G$9,Total!K:K,DB!$O$9,Total!B:B,$H$2)+COUNTIFS(Total!X:X,$L$3,Total!W:W,B12,Total!AA:AA,DB!$G$5,Total!AA:AA,DB!$O$5,Total!AA:AA,DB!$G$9,Total!AA:AA,DB!$O$9,Total!AA:AA,$H$2)+COUNTIFS(Total!X:X,$L$3,Total!W:W,B12,Total!O:O,DB!$G$5,Total!AA:AA,DB!$O$5,Total!AA:AA,DB!$G$9,Total!AA:AA,DB!$O$9,Total!AA:AA,$H$2)+COUNTIFS(Total!X:X,$L$3,Total!W:W,B12,Total!AA:AA,DB!$G$5,Total!N:N,DB!$O$5,Total!AA:AA,DB!$G$9,Total!AA:AA,DB!$O$9,Total!AA:AA,$H$2)+COUNTIFS(Total!X:X,$L$3,Total!W:W,B12,Total!AA:AA,DB!$G$5,Total!AA:AA,DB!$O$5,Total!M:M,DB!$G$9,Total!AA:AA,DB!$O$9,Total!AA:AA,$H$2)+COUNTIFS(Total!X:X,$L$3,Total!W:W,B12,Total!AA:AA,DB!$G$5,Total!AA:AA,DB!$O$5,Total!AA:AA,DB!$G$9,Total!K:K,DB!$O$9,Total!AA:AA,$H$2)+COUNTIFS(Total!X:X,$L$3,Total!W:W,B12,Total!AA:AA,DB!$G$5,Total!AA:AA,DB!$O$5,Total!AA:AA,DB!$G$9,Total!AA:AA,DB!$O$9,Total!B:B,$H$2)+COUNTIFS(Total!X:X,$L$3,Total!W:W,B12,Total!O:O,DB!$G$5,Total!N:N,DB!$O$5,Total!M:M,DB!$G$9,Total!AA:AA,DB!$O$9,Total!AA:AA,$H$2)+COUNTIFS(Total!X:X,$L$3,Total!W:W,B12,Total!O:O,DB!$G$5,Total!N:N,DB!$O$5,Total!AA:AA,DB!$G$9,Total!K:K,DB!$O$9,Total!AA:AA,$H$2)+COUNTIFS(Total!X:X,$L$3,Total!W:W,B12,Total!O:O,DB!$G$5,Total!N:N,DB!$O$5,Total!AA:AA,DB!$G$9,Total!AA:AA,DB!$O$9,Total!B:B,$H$2)+COUNTIFS(Total!X:X,$L$3,Total!W:W,B12,Total!O:O,DB!$G$5,Total!AA:AA,DB!$O$5,Total!M:M,DB!$G$9,Total!K:K,DB!$O$9,Total!AA:AA,$H$2)+COUNTIFS(Total!X:X,$L$3,Total!W:W,B12,Total!O:O,DB!$G$5,Total!AA:AA,DB!$O$5,Total!M:M,DB!$G$9,Total!AA:AA,DB!$O$9,Total!B:B,$H$2)+COUNTIFS(Total!X:X,$L$3,Total!W:W,B12,Total!O:O,DB!$G$5,Total!AA:AA,DB!$O$5,Total!AA:AA,DB!$G$9,Total!K:K,DB!$O$9,Total!B:B,$H$2)+COUNTIFS(Total!X:X,$L$3,Total!W:W,B12,Total!AA:AA,DB!$G$5,Total!N:N,DB!$O$5,Total!M:M,DB!$G$9,Total!K:K,DB!$O$9,Total!AA:AA,$H$2)+COUNTIFS(Total!X:X,$L$3,Total!W:W,B12,Total!AA:AA,DB!$G$5,Total!N:N,DB!$O$5,Total!M:M,DB!$G$9,Total!AA:AA,DB!$O$9,Total!B:B,$H$2)+COUNTIFS(Total!X:X,$L$3,Total!W:W,B12,Total!AA:AA,DB!$G$5,Total!N:N,DB!$O$5,Total!AA:AA,DB!$G$9,Total!K:K,DB!$O$9,Total!B:B,$H$2)+COUNTIFS(Total!X:X,$L$3,Total!W:W,B12,Total!AA:AA,DB!$G$5,Total!AA:AA,DB!$O$5,Total!M:M,DB!$G$9,Total!K:K,DB!$O$9,Total!B:B,$H$2)+COUNTIFS(Total!X:X,$L$3,Total!W:W,B12,Total!O:O,DB!$G$5,Total!N:N,DB!$O$5,Total!AA:AA,DB!$G$9,Total!AA:AA,DB!$O$9,Total!AA:AA,$H$2)+COUNTIFS(Total!X:X,$L$3,Total!W:W,B12,Total!O:O,DB!$G$5,Total!AA:AA,DB!$O$5,Total!M:M,DB!$G$9,Total!AA:AA,DB!$O$9,Total!AA:AA,$H$2)+COUNTIFS(Total!X:X,$L$3,Total!W:W,B12,Total!O:O,DB!$G$5,Total!AA:AA,DB!$O$5,Total!AA:AA,DB!$G$9,Total!K:K,DB!$O$9,Total!AA:AA,$H$2)+COUNTIFS(Total!X:X,$L$3,Total!W:W,B12,Total!O:O,DB!$G$5,Total!AA:AA,DB!$O$5,Total!AA:AA,DB!$G$9,Total!AA:AA,DB!$O$9,Total!B:B,$H$2)+COUNTIFS(Total!X:X,$L$3,Total!W:W,B12,Total!AA:AA,DB!$G$5,Total!N:N,DB!$O$5,Total!M:M,DB!$G$9,Total!AA:AA,DB!$O$9,Total!AA:AA,$H$2)+COUNTIFS(Total!X:X,$L$3,Total!W:W,B12,Total!AA:AA,DB!$G$5,Total!N:N,DB!$O$5,Total!AA:AA,DB!$G$9,Total!K:K,DB!$O$9,Total!AA:AA,$H$2)+COUNTIFS(Total!X:X,$L$3,Total!W:W,B12,Total!AA:AA,DB!$G$5,Total!N:N,DB!$O$5,Total!AA:AA,DB!$G$9,Total!AA:AA,DB!$O$9,Total!B:B,$H$2)+COUNTIFS(Total!X:X,$L$3,Total!W:W,B12,Total!AA:AA,DB!$G$5,Total!AA:AA,DB!$O$5,Total!M:M,DB!$G$9,Total!K:K,DB!$O$9,Total!AA:AA,$H$2)+COUNTIFS(Total!X:X,$L$3,Total!W:W,B12,Total!AA:AA,DB!$G$5,Total!AA:AA,DB!$O$5,Total!M:M,DB!$G$9,Total!AA:AA,DB!$O$9,Total!B:B,$H$2)+COUNTIFS(Total!X:X,$L$3,Total!W:W,B12,Total!AA:AA,DB!$G$5,Total!AA:AA,DB!$O$5,Total!AA:AA,DB!$G$9,Total!K:K,DB!$O$9,Total!B:B,$H$2)+COUNTIFS(Total!X:X,$L$3,Total!W:W,B12,Total!AA:AA,DB!$G$5,Total!N:N,DB!$O$5,Total!M:M,DB!$G$9,Total!K:K,DB!$O$9,Total!B:B,$H$2)+COUNTIFS(Total!X:X,$L$3,Total!W:W,B12,Total!O:O,DB!$G$5,Total!AA:AA,DB!$O$5,Total!M:M,DB!$G$9,Total!K:K,DB!$O$9,Total!B:B,$H$2)+COUNTIFS(Total!X:X,$L$3,Total!W:W,B12,Total!O:O,DB!$G$5,Total!N:N,DB!$O$5,Total!AA:AA,DB!$G$9,Total!K:K,DB!$O$9,Total!B:B,$H$2)+COUNTIFS(Total!X:X,$L$3,Total!W:W,B12,Total!O:O,DB!$G$5,Total!N:N,DB!$O$5,Total!M:M,DB!$G$9,Total!AA:AA,DB!$O$9,Total!B:B,$H$2)+COUNTIFS(Total!X:X,$L$3,Total!W:W,B12,Total!O:O,DB!$G$5,Total!N:N,DB!$O$5,Total!M:M,DB!$G$9,Total!K:K,DB!$O$9,Total!AA:AA,$H$2)</f>
        <v>0</v>
      </c>
      <c r="M12" s="31">
        <f>COUNTIFS(Total!X:X,$M$3,Total!W:W,B12,Total!O:O,DB!$G$5,Total!N:N,DB!$O$5,Total!M:M,DB!$G$9,Total!K:K,DB!$O$9,Total!B:B,$H$2)+COUNTIFS(Total!X:X,$M$3,Total!W:W,B12,Total!AA:AA,DB!$G$5,Total!AA:AA,DB!$O$5,Total!AA:AA,DB!$G$9,Total!AA:AA,DB!$O$9,Total!AA:AA,$H$2)+COUNTIFS(Total!X:X,$M$3,Total!W:W,B12,Total!O:O,DB!$G$5,Total!AA:AA,DB!$O$5,Total!AA:AA,DB!$G$9,Total!AA:AA,DB!$O$9,Total!AA:AA,$H$2)+COUNTIFS(Total!X:X,$M$3,Total!W:W,B12,Total!AA:AA,DB!$G$5,Total!N:N,DB!$O$5,Total!AA:AA,DB!$G$9,Total!AA:AA,DB!$O$9,Total!AA:AA,$H$2)+COUNTIFS(Total!X:X,$M$3,Total!W:W,B12,Total!AA:AA,DB!$G$5,Total!AA:AA,DB!$O$5,Total!M:M,DB!$G$9,Total!AA:AA,DB!$O$9,Total!AA:AA,$H$2)+COUNTIFS(Total!X:X,$M$3,Total!W:W,B12,Total!AA:AA,DB!$G$5,Total!AA:AA,DB!$O$5,Total!AA:AA,DB!$G$9,Total!K:K,DB!$O$9,Total!AA:AA,$H$2)+COUNTIFS(Total!X:X,$M$3,Total!W:W,B12,Total!AA:AA,DB!$G$5,Total!AA:AA,DB!$O$5,Total!AA:AA,DB!$G$9,Total!AA:AA,DB!$O$9,Total!B:B,$H$2)+COUNTIFS(Total!X:X,$M$3,Total!W:W,B12,Total!O:O,DB!$G$5,Total!N:N,DB!$O$5,Total!M:M,DB!$G$9,Total!AA:AA,DB!$O$9,Total!AA:AA,$H$2)+COUNTIFS(Total!X:X,$M$3,Total!W:W,B12,Total!O:O,DB!$G$5,Total!N:N,DB!$O$5,Total!AA:AA,DB!$G$9,Total!K:K,DB!$O$9,Total!AA:AA,$H$2)+COUNTIFS(Total!X:X,$M$3,Total!W:W,B12,Total!O:O,DB!$G$5,Total!N:N,DB!$O$5,Total!AA:AA,DB!$G$9,Total!AA:AA,DB!$O$9,Total!B:B,$H$2)+COUNTIFS(Total!X:X,$M$3,Total!W:W,B12,Total!O:O,DB!$G$5,Total!AA:AA,DB!$O$5,Total!M:M,DB!$G$9,Total!K:K,DB!$O$9,Total!AA:AA,$H$2)+COUNTIFS(Total!X:X,$M$3,Total!W:W,B12,Total!O:O,DB!$G$5,Total!AA:AA,DB!$O$5,Total!M:M,DB!$G$9,Total!AA:AA,DB!$O$9,Total!B:B,$H$2)+COUNTIFS(Total!X:X,$M$3,Total!W:W,B12,Total!O:O,DB!$G$5,Total!AA:AA,DB!$O$5,Total!AA:AA,DB!$G$9,Total!K:K,DB!$O$9,Total!B:B,$H$2)+COUNTIFS(Total!X:X,$M$3,Total!W:W,B12,Total!AA:AA,DB!$G$5,Total!N:N,DB!$O$5,Total!M:M,DB!$G$9,Total!K:K,DB!$O$9,Total!AA:AA,$H$2)+COUNTIFS(Total!X:X,$M$3,Total!W:W,B12,Total!AA:AA,DB!$G$5,Total!N:N,DB!$O$5,Total!M:M,DB!$G$9,Total!AA:AA,DB!$O$9,Total!B:B,$H$2)+COUNTIFS(Total!X:X,$M$3,Total!W:W,B12,Total!AA:AA,DB!$G$5,Total!N:N,DB!$O$5,Total!AA:AA,DB!$G$9,Total!K:K,DB!$O$9,Total!B:B,$H$2)+COUNTIFS(Total!X:X,$M$3,Total!W:W,B12,Total!AA:AA,DB!$G$5,Total!AA:AA,DB!$O$5,Total!M:M,DB!$G$9,Total!K:K,DB!$O$9,Total!B:B,$H$2)+COUNTIFS(Total!X:X,$M$3,Total!W:W,B12,Total!O:O,DB!$G$5,Total!N:N,DB!$O$5,Total!AA:AA,DB!$G$9,Total!AA:AA,DB!$O$9,Total!AA:AA,$H$2)+COUNTIFS(Total!X:X,$M$3,Total!W:W,B12,Total!O:O,DB!$G$5,Total!AA:AA,DB!$O$5,Total!M:M,DB!$G$9,Total!AA:AA,DB!$O$9,Total!AA:AA,$H$2)+COUNTIFS(Total!X:X,$M$3,Total!W:W,B12,Total!O:O,DB!$G$5,Total!AA:AA,DB!$O$5,Total!AA:AA,DB!$G$9,Total!K:K,DB!$O$9,Total!AA:AA,$H$2)+COUNTIFS(Total!X:X,$M$3,Total!W:W,B12,Total!O:O,DB!$G$5,Total!AA:AA,DB!$O$5,Total!AA:AA,DB!$G$9,Total!AA:AA,DB!$O$9,Total!B:B,$H$2)+COUNTIFS(Total!X:X,$M$3,Total!W:W,B12,Total!AA:AA,DB!$G$5,Total!N:N,DB!$O$5,Total!M:M,DB!$G$9,Total!AA:AA,DB!$O$9,Total!AA:AA,$H$2)+COUNTIFS(Total!X:X,$M$3,Total!W:W,B12,Total!AA:AA,DB!$G$5,Total!N:N,DB!$O$5,Total!AA:AA,DB!$G$9,Total!K:K,DB!$O$9,Total!AA:AA,$H$2)+COUNTIFS(Total!X:X,$M$3,Total!W:W,B12,Total!AA:AA,DB!$G$5,Total!N:N,DB!$O$5,Total!AA:AA,DB!$G$9,Total!AA:AA,DB!$O$9,Total!B:B,$H$2)+COUNTIFS(Total!X:X,$M$3,Total!W:W,B12,Total!AA:AA,DB!$G$5,Total!AA:AA,DB!$O$5,Total!M:M,DB!$G$9,Total!K:K,DB!$O$9,Total!AA:AA,$H$2)+COUNTIFS(Total!X:X,$M$3,Total!W:W,B12,Total!AA:AA,DB!$G$5,Total!AA:AA,DB!$O$5,Total!M:M,DB!$G$9,Total!AA:AA,DB!$O$9,Total!B:B,$H$2)+COUNTIFS(Total!X:X,$M$3,Total!W:W,B12,Total!AA:AA,DB!$G$5,Total!AA:AA,DB!$O$5,Total!AA:AA,DB!$G$9,Total!K:K,DB!$O$9,Total!B:B,$H$2)+COUNTIFS(Total!X:X,$M$3,Total!W:W,B12,Total!AA:AA,DB!$G$5,Total!N:N,DB!$O$5,Total!M:M,DB!$G$9,Total!K:K,DB!$O$9,Total!B:B,$H$2)+COUNTIFS(Total!X:X,$M$3,Total!W:W,B12,Total!O:O,DB!$G$5,Total!AA:AA,DB!$O$5,Total!M:M,DB!$G$9,Total!K:K,DB!$O$9,Total!B:B,$H$2)+COUNTIFS(Total!X:X,$M$3,Total!W:W,B12,Total!O:O,DB!$G$5,Total!N:N,DB!$O$5,Total!AA:AA,DB!$G$9,Total!K:K,DB!$O$9,Total!B:B,$H$2)+COUNTIFS(Total!X:X,$M$3,Total!W:W,B12,Total!O:O,DB!$G$5,Total!N:N,DB!$O$5,Total!M:M,DB!$G$9,Total!AA:AA,DB!$O$9,Total!B:B,$H$2)+COUNTIFS(Total!X:X,$M$3,Total!W:W,B12,Total!O:O,DB!$G$5,Total!N:N,DB!$O$5,Total!M:M,DB!$G$9,Total!K:K,DB!$O$9,Total!AA:AA,$H$2)</f>
        <v>10</v>
      </c>
      <c r="N12" s="31">
        <f>COUNTIFS(Total!X:X,$N$3,Total!W:W,B12,Total!O:O,DB!$G$5,Total!N:N,DB!$O$5,Total!M:M,DB!$G$9,Total!K:K,DB!$O$9,Total!B:B,$H$2)+COUNTIFS(Total!X:X,$N$3,Total!W:W,B12,Total!AA:AA,DB!$G$5,Total!AA:AA,DB!$O$5,Total!AA:AA,DB!$G$9,Total!AA:AA,DB!$O$9,Total!AA:AA,$H$2)+COUNTIFS(Total!X:X,$N$3,Total!W:W,B12,Total!O:O,DB!$G$5,Total!AA:AA,DB!$O$5,Total!AA:AA,DB!$G$9,Total!AA:AA,DB!$O$9,Total!AA:AA,$H$2)+COUNTIFS(Total!X:X,$N$3,Total!W:W,B12,Total!AA:AA,DB!$G$5,Total!N:N,DB!$O$5,Total!AA:AA,DB!$G$9,Total!AA:AA,DB!$O$9,Total!AA:AA,$H$2)+COUNTIFS(Total!X:X,$N$3,Total!W:W,B12,Total!AA:AA,DB!$G$5,Total!AA:AA,DB!$O$5,Total!M:M,DB!$G$9,Total!AA:AA,DB!$O$9,Total!AA:AA,$H$2)+COUNTIFS(Total!X:X,$N$3,Total!W:W,B12,Total!AA:AA,DB!$G$5,Total!AA:AA,DB!$O$5,Total!AA:AA,DB!$G$9,Total!K:K,DB!$O$9,Total!AA:AA,$H$2)+COUNTIFS(Total!X:X,$N$3,Total!W:W,B12,Total!AA:AA,DB!$G$5,Total!AA:AA,DB!$O$5,Total!AA:AA,DB!$G$9,Total!AA:AA,DB!$O$9,Total!B:B,$H$2)+COUNTIFS(Total!X:X,$N$3,Total!W:W,B12,Total!O:O,DB!$G$5,Total!N:N,DB!$O$5,Total!M:M,DB!$G$9,Total!AA:AA,DB!$O$9,Total!AA:AA,$H$2)+COUNTIFS(Total!X:X,$N$3,Total!W:W,B12,Total!O:O,DB!$G$5,Total!N:N,DB!$O$5,Total!AA:AA,DB!$G$9,Total!K:K,DB!$O$9,Total!AA:AA,$H$2)+COUNTIFS(Total!X:X,$N$3,Total!W:W,B12,Total!O:O,DB!$G$5,Total!N:N,DB!$O$5,Total!AA:AA,DB!$G$9,Total!AA:AA,DB!$O$9,Total!B:B,$H$2)+COUNTIFS(Total!X:X,$N$3,Total!W:W,B12,Total!O:O,DB!$G$5,Total!AA:AA,DB!$O$5,Total!M:M,DB!$G$9,Total!K:K,DB!$O$9,Total!AA:AA,$H$2)+COUNTIFS(Total!X:X,$N$3,Total!W:W,B12,Total!O:O,DB!$G$5,Total!AA:AA,DB!$O$5,Total!M:M,DB!$G$9,Total!AA:AA,DB!$O$9,Total!B:B,$H$2)+COUNTIFS(Total!X:X,$N$3,Total!W:W,B12,Total!O:O,DB!$G$5,Total!AA:AA,DB!$O$5,Total!AA:AA,DB!$G$9,Total!K:K,DB!$O$9,Total!B:B,$H$2)+COUNTIFS(Total!X:X,$N$3,Total!W:W,B12,Total!AA:AA,DB!$G$5,Total!N:N,DB!$O$5,Total!M:M,DB!$G$9,Total!K:K,DB!$O$9,Total!AA:AA,$H$2)+COUNTIFS(Total!X:X,$N$3,Total!W:W,B12,Total!AA:AA,DB!$G$5,Total!N:N,DB!$O$5,Total!M:M,DB!$G$9,Total!AA:AA,DB!$O$9,Total!B:B,$H$2)+COUNTIFS(Total!X:X,$N$3,Total!W:W,B12,Total!AA:AA,DB!$G$5,Total!N:N,DB!$O$5,Total!AA:AA,DB!$G$9,Total!K:K,DB!$O$9,Total!B:B,$H$2)+COUNTIFS(Total!X:X,$N$3,Total!W:W,B12,Total!AA:AA,DB!$G$5,Total!AA:AA,DB!$O$5,Total!M:M,DB!$G$9,Total!K:K,DB!$O$9,Total!B:B,$H$2)+COUNTIFS(Total!X:X,$N$3,Total!W:W,B12,Total!O:O,DB!$G$5,Total!N:N,DB!$O$5,Total!AA:AA,DB!$G$9,Total!AA:AA,DB!$O$9,Total!AA:AA,$H$2)+COUNTIFS(Total!X:X,$N$3,Total!W:W,B12,Total!O:O,DB!$G$5,Total!AA:AA,DB!$O$5,Total!M:M,DB!$G$9,Total!AA:AA,DB!$O$9,Total!AA:AA,$H$2)+COUNTIFS(Total!X:X,$N$3,Total!W:W,B12,Total!O:O,DB!$G$5,Total!AA:AA,DB!$O$5,Total!AA:AA,DB!$G$9,Total!K:K,DB!$O$9,Total!AA:AA,$H$2)+COUNTIFS(Total!X:X,$N$3,Total!W:W,B12,Total!O:O,DB!$G$5,Total!AA:AA,DB!$O$5,Total!AA:AA,DB!$G$9,Total!AA:AA,DB!$O$9,Total!B:B,$H$2)+COUNTIFS(Total!X:X,$N$3,Total!W:W,B12,Total!AA:AA,DB!$G$5,Total!N:N,DB!$O$5,Total!M:M,DB!$G$9,Total!AA:AA,DB!$O$9,Total!AA:AA,$H$2)+COUNTIFS(Total!X:X,$N$3,Total!W:W,B12,Total!AA:AA,DB!$G$5,Total!N:N,DB!$O$5,Total!AA:AA,DB!$G$9,Total!K:K,DB!$O$9,Total!AA:AA,$H$2)+COUNTIFS(Total!X:X,$N$3,Total!W:W,B12,Total!AA:AA,DB!$G$5,Total!N:N,DB!$O$5,Total!AA:AA,DB!$G$9,Total!AA:AA,DB!$O$9,Total!B:B,$H$2)+COUNTIFS(Total!X:X,$N$3,Total!W:W,B12,Total!AA:AA,DB!$G$5,Total!AA:AA,DB!$O$5,Total!M:M,DB!$G$9,Total!K:K,DB!$O$9,Total!AA:AA,$H$2)+COUNTIFS(Total!X:X,$N$3,Total!W:W,B12,Total!AA:AA,DB!$G$5,Total!AA:AA,DB!$O$5,Total!M:M,DB!$G$9,Total!AA:AA,DB!$O$9,Total!B:B,$H$2)+COUNTIFS(Total!X:X,$N$3,Total!W:W,B12,Total!AA:AA,DB!$G$5,Total!AA:AA,DB!$O$5,Total!AA:AA,DB!$G$9,Total!K:K,DB!$O$9,Total!B:B,$H$2)+COUNTIFS(Total!X:X,$N$3,Total!W:W,B12,Total!AA:AA,DB!$G$5,Total!N:N,DB!$O$5,Total!M:M,DB!$G$9,Total!K:K,DB!$O$9,Total!B:B,$H$2)+COUNTIFS(Total!X:X,$N$3,Total!W:W,B12,Total!O:O,DB!$G$5,Total!AA:AA,DB!$O$5,Total!M:M,DB!$G$9,Total!K:K,DB!$O$9,Total!B:B,$H$2)+COUNTIFS(Total!X:X,$N$3,Total!W:W,B12,Total!O:O,DB!$G$5,Total!N:N,DB!$O$5,Total!AA:AA,DB!$G$9,Total!K:K,DB!$O$9,Total!B:B,$H$2)+COUNTIFS(Total!X:X,$N$3,Total!W:W,B12,Total!O:O,DB!$G$5,Total!N:N,DB!$O$5,Total!M:M,DB!$G$9,Total!AA:AA,DB!$O$9,Total!B:B,$H$2)+COUNTIFS(Total!X:X,$N$3,Total!W:W,B12,Total!O:O,DB!$G$5,Total!N:N,DB!$O$5,Total!M:M,DB!$G$9,Total!K:K,DB!$O$9,Total!AA:AA,$H$2)</f>
        <v>0</v>
      </c>
      <c r="O12" s="31">
        <f>COUNTIFS(Total!X:X,$O$3,Total!W:W,B12,Total!O:O,DB!$G$5,Total!N:N,DB!$O$5,Total!M:M,DB!$G$9,Total!K:K,DB!$O$9,Total!B:B,$H$2)+COUNTIFS(Total!X:X,$O$3,Total!W:W,B12,Total!AA:AA,DB!$G$5,Total!AA:AA,DB!$O$5,Total!AA:AA,DB!$G$9,Total!AA:AA,DB!$O$9,Total!AA:AA,$H$2)+COUNTIFS(Total!X:X,$O$3,Total!W:W,B12,Total!O:O,DB!$G$5,Total!AA:AA,DB!$O$5,Total!AA:AA,DB!$G$9,Total!AA:AA,DB!$O$9,Total!AA:AA,$H$2)+COUNTIFS(Total!X:X,$O$3,Total!W:W,B12,Total!AA:AA,DB!$G$5,Total!N:N,DB!$O$5,Total!AA:AA,DB!$G$9,Total!AA:AA,DB!$O$9,Total!AA:AA,$H$2)+COUNTIFS(Total!X:X,$O$3,Total!W:W,B12,Total!AA:AA,DB!$G$5,Total!AA:AA,DB!$O$5,Total!M:M,DB!$G$9,Total!AA:AA,DB!$O$9,Total!AA:AA,$H$2)+COUNTIFS(Total!X:X,$O$3,Total!W:W,B12,Total!AA:AA,DB!$G$5,Total!AA:AA,DB!$O$5,Total!AA:AA,DB!$G$9,Total!K:K,DB!$O$9,Total!AA:AA,$H$2)+COUNTIFS(Total!X:X,$O$3,Total!W:W,B12,Total!AA:AA,DB!$G$5,Total!AA:AA,DB!$O$5,Total!AA:AA,DB!$G$9,Total!AA:AA,DB!$O$9,Total!B:B,$H$2)+COUNTIFS(Total!X:X,$O$3,Total!W:W,B12,Total!O:O,DB!$G$5,Total!N:N,DB!$O$5,Total!M:M,DB!$G$9,Total!AA:AA,DB!$O$9,Total!AA:AA,$H$2)+COUNTIFS(Total!X:X,$O$3,Total!W:W,B12,Total!O:O,DB!$G$5,Total!N:N,DB!$O$5,Total!AA:AA,DB!$G$9,Total!K:K,DB!$O$9,Total!AA:AA,$H$2)+COUNTIFS(Total!X:X,$O$3,Total!W:W,B12,Total!O:O,DB!$G$5,Total!N:N,DB!$O$5,Total!AA:AA,DB!$G$9,Total!AA:AA,DB!$O$9,Total!B:B,$H$2)+COUNTIFS(Total!X:X,$O$3,Total!W:W,B12,Total!O:O,DB!$G$5,Total!AA:AA,DB!$O$5,Total!M:M,DB!$G$9,Total!K:K,DB!$O$9,Total!AA:AA,$H$2)+COUNTIFS(Total!X:X,$O$3,Total!W:W,B12,Total!O:O,DB!$G$5,Total!AA:AA,DB!$O$5,Total!M:M,DB!$G$9,Total!AA:AA,DB!$O$9,Total!B:B,$H$2)+COUNTIFS(Total!X:X,$O$3,Total!W:W,B12,Total!O:O,DB!$G$5,Total!AA:AA,DB!$O$5,Total!AA:AA,DB!$G$9,Total!K:K,DB!$O$9,Total!B:B,$H$2)+COUNTIFS(Total!X:X,$O$3,Total!W:W,B12,Total!AA:AA,DB!$G$5,Total!N:N,DB!$O$5,Total!M:M,DB!$G$9,Total!K:K,DB!$O$9,Total!AA:AA,$H$2)+COUNTIFS(Total!X:X,$O$3,Total!W:W,B12,Total!AA:AA,DB!$G$5,Total!N:N,DB!$O$5,Total!M:M,DB!$G$9,Total!AA:AA,DB!$O$9,Total!B:B,$H$2)+COUNTIFS(Total!X:X,$O$3,Total!W:W,B12,Total!AA:AA,DB!$G$5,Total!N:N,DB!$O$5,Total!AA:AA,DB!$G$9,Total!K:K,DB!$O$9,Total!B:B,$H$2)+COUNTIFS(Total!X:X,$O$3,Total!W:W,B12,Total!AA:AA,DB!$G$5,Total!AA:AA,DB!$O$5,Total!M:M,DB!$G$9,Total!K:K,DB!$O$9,Total!B:B,$H$2)+COUNTIFS(Total!X:X,$O$3,Total!W:W,B12,Total!O:O,DB!$G$5,Total!N:N,DB!$O$5,Total!AA:AA,DB!$G$9,Total!AA:AA,DB!$O$9,Total!AA:AA,$H$2)+COUNTIFS(Total!X:X,$O$3,Total!W:W,B12,Total!O:O,DB!$G$5,Total!AA:AA,DB!$O$5,Total!M:M,DB!$G$9,Total!AA:AA,DB!$O$9,Total!AA:AA,$H$2)+COUNTIFS(Total!X:X,$O$3,Total!W:W,B12,Total!O:O,DB!$G$5,Total!AA:AA,DB!$O$5,Total!AA:AA,DB!$G$9,Total!K:K,DB!$O$9,Total!AA:AA,$H$2)+COUNTIFS(Total!X:X,$O$3,Total!W:W,B12,Total!O:O,DB!$G$5,Total!AA:AA,DB!$O$5,Total!AA:AA,DB!$G$9,Total!AA:AA,DB!$O$9,Total!B:B,$H$2)+COUNTIFS(Total!X:X,$O$3,Total!W:W,B12,Total!AA:AA,DB!$G$5,Total!N:N,DB!$O$5,Total!M:M,DB!$G$9,Total!AA:AA,DB!$O$9,Total!AA:AA,$H$2)+COUNTIFS(Total!X:X,$O$3,Total!W:W,B12,Total!AA:AA,DB!$G$5,Total!N:N,DB!$O$5,Total!AA:AA,DB!$G$9,Total!K:K,DB!$O$9,Total!AA:AA,$H$2)+COUNTIFS(Total!X:X,$O$3,Total!W:W,B12,Total!AA:AA,DB!$G$5,Total!N:N,DB!$O$5,Total!AA:AA,DB!$G$9,Total!AA:AA,DB!$O$9,Total!B:B,$H$2)+COUNTIFS(Total!X:X,$O$3,Total!W:W,B12,Total!AA:AA,DB!$G$5,Total!AA:AA,DB!$O$5,Total!M:M,DB!$G$9,Total!K:K,DB!$O$9,Total!AA:AA,$H$2)+COUNTIFS(Total!X:X,$O$3,Total!W:W,B12,Total!AA:AA,DB!$G$5,Total!AA:AA,DB!$O$5,Total!M:M,DB!$G$9,Total!AA:AA,DB!$O$9,Total!B:B,$H$2)+COUNTIFS(Total!X:X,$O$3,Total!W:W,B12,Total!AA:AA,DB!$G$5,Total!AA:AA,DB!$O$5,Total!AA:AA,DB!$G$9,Total!K:K,DB!$O$9,Total!B:B,$H$2)+COUNTIFS(Total!X:X,$O$3,Total!W:W,B12,Total!AA:AA,DB!$G$5,Total!N:N,DB!$O$5,Total!M:M,DB!$G$9,Total!K:K,DB!$O$9,Total!B:B,$H$2)+COUNTIFS(Total!X:X,$O$3,Total!W:W,B12,Total!O:O,DB!$G$5,Total!AA:AA,DB!$O$5,Total!M:M,DB!$G$9,Total!K:K,DB!$O$9,Total!B:B,$H$2)+COUNTIFS(Total!X:X,$O$3,Total!W:W,B12,Total!O:O,DB!$G$5,Total!N:N,DB!$O$5,Total!AA:AA,DB!$G$9,Total!K:K,DB!$O$9,Total!B:B,$H$2)+COUNTIFS(Total!X:X,$O$3,Total!W:W,B12,Total!O:O,DB!$G$5,Total!N:N,DB!$O$5,Total!M:M,DB!$G$9,Total!AA:AA,DB!$O$9,Total!B:B,$H$2)+COUNTIFS(Total!X:X,$O$3,Total!W:W,B12,Total!O:O,DB!$G$5,Total!N:N,DB!$O$5,Total!M:M,DB!$G$9,Total!K:K,DB!$O$9,Total!AA:AA,$H$2)</f>
        <v>0</v>
      </c>
      <c r="P12" s="31">
        <f>COUNTIFS(Total!X:X,$P$3,Total!W:W,B12,Total!O:O,DB!$G$5,Total!N:N,DB!$O$5,Total!M:M,DB!$G$9,Total!K:K,DB!$O$9,Total!B:B,$H$2)+COUNTIFS(Total!X:X,$P$3,Total!W:W,B12,Total!AA:AA,DB!$G$5,Total!AA:AA,DB!$O$5,Total!AA:AA,DB!$G$9,Total!AA:AA,DB!$O$9,Total!AA:AA,$H$2)+COUNTIFS(Total!X:X,$P$3,Total!W:W,B12,Total!O:O,DB!$G$5,Total!AA:AA,DB!$O$5,Total!AA:AA,DB!$G$9,Total!AA:AA,DB!$O$9,Total!AA:AA,$H$2)+COUNTIFS(Total!X:X,$P$3,Total!W:W,B12,Total!AA:AA,DB!$G$5,Total!N:N,DB!$O$5,Total!AA:AA,DB!$G$9,Total!AA:AA,DB!$O$9,Total!AA:AA,$H$2)+COUNTIFS(Total!X:X,$P$3,Total!W:W,B12,Total!AA:AA,DB!$G$5,Total!AA:AA,DB!$O$5,Total!M:M,DB!$G$9,Total!AA:AA,DB!$O$9,Total!AA:AA,$H$2)+COUNTIFS(Total!X:X,$P$3,Total!W:W,B12,Total!AA:AA,DB!$G$5,Total!AA:AA,DB!$O$5,Total!AA:AA,DB!$G$9,Total!K:K,DB!$O$9,Total!AA:AA,$H$2)+COUNTIFS(Total!X:X,$P$3,Total!W:W,B12,Total!AA:AA,DB!$G$5,Total!AA:AA,DB!$O$5,Total!AA:AA,DB!$G$9,Total!AA:AA,DB!$O$9,Total!B:B,$H$2)+COUNTIFS(Total!X:X,$P$3,Total!W:W,B12,Total!O:O,DB!$G$5,Total!N:N,DB!$O$5,Total!M:M,DB!$G$9,Total!AA:AA,DB!$O$9,Total!AA:AA,$H$2)+COUNTIFS(Total!X:X,$P$3,Total!W:W,B12,Total!O:O,DB!$G$5,Total!N:N,DB!$O$5,Total!AA:AA,DB!$G$9,Total!K:K,DB!$O$9,Total!AA:AA,$H$2)+COUNTIFS(Total!X:X,$P$3,Total!W:W,B12,Total!O:O,DB!$G$5,Total!N:N,DB!$O$5,Total!AA:AA,DB!$G$9,Total!AA:AA,DB!$O$9,Total!B:B,$H$2)+COUNTIFS(Total!X:X,$P$3,Total!W:W,B12,Total!O:O,DB!$G$5,Total!AA:AA,DB!$O$5,Total!M:M,DB!$G$9,Total!K:K,DB!$O$9,Total!AA:AA,$H$2)+COUNTIFS(Total!X:X,$P$3,Total!W:W,B12,Total!O:O,DB!$G$5,Total!AA:AA,DB!$O$5,Total!M:M,DB!$G$9,Total!AA:AA,DB!$O$9,Total!B:B,$H$2)+COUNTIFS(Total!X:X,$P$3,Total!W:W,B12,Total!O:O,DB!$G$5,Total!AA:AA,DB!$O$5,Total!AA:AA,DB!$G$9,Total!K:K,DB!$O$9,Total!B:B,$H$2)+COUNTIFS(Total!X:X,$P$3,Total!W:W,B12,Total!AA:AA,DB!$G$5,Total!N:N,DB!$O$5,Total!M:M,DB!$G$9,Total!K:K,DB!$O$9,Total!AA:AA,$H$2)+COUNTIFS(Total!X:X,$P$3,Total!W:W,B12,Total!AA:AA,DB!$G$5,Total!N:N,DB!$O$5,Total!M:M,DB!$G$9,Total!AA:AA,DB!$O$9,Total!B:B,$H$2)+COUNTIFS(Total!X:X,$P$3,Total!W:W,B12,Total!AA:AA,DB!$G$5,Total!N:N,DB!$O$5,Total!AA:AA,DB!$G$9,Total!K:K,DB!$O$9,Total!B:B,$H$2)+COUNTIFS(Total!X:X,$P$3,Total!W:W,B12,Total!AA:AA,DB!$G$5,Total!AA:AA,DB!$O$5,Total!M:M,DB!$G$9,Total!K:K,DB!$O$9,Total!B:B,$H$2)+COUNTIFS(Total!X:X,$P$3,Total!W:W,B12,Total!O:O,DB!$G$5,Total!N:N,DB!$O$5,Total!AA:AA,DB!$G$9,Total!AA:AA,DB!$O$9,Total!AA:AA,$H$2)+COUNTIFS(Total!X:X,$P$3,Total!W:W,B12,Total!O:O,DB!$G$5,Total!AA:AA,DB!$O$5,Total!M:M,DB!$G$9,Total!AA:AA,DB!$O$9,Total!AA:AA,$H$2)+COUNTIFS(Total!X:X,$P$3,Total!W:W,B12,Total!O:O,DB!$G$5,Total!AA:AA,DB!$O$5,Total!AA:AA,DB!$G$9,Total!K:K,DB!$O$9,Total!AA:AA,$H$2)+COUNTIFS(Total!X:X,$P$3,Total!W:W,B12,Total!O:O,DB!$G$5,Total!AA:AA,DB!$O$5,Total!AA:AA,DB!$G$9,Total!AA:AA,DB!$O$9,Total!B:B,$H$2)+COUNTIFS(Total!X:X,$P$3,Total!W:W,B12,Total!AA:AA,DB!$G$5,Total!N:N,DB!$O$5,Total!M:M,DB!$G$9,Total!AA:AA,DB!$O$9,Total!AA:AA,$H$2)+COUNTIFS(Total!X:X,$P$3,Total!W:W,B12,Total!AA:AA,DB!$G$5,Total!N:N,DB!$O$5,Total!AA:AA,DB!$G$9,Total!K:K,DB!$O$9,Total!AA:AA,$H$2)+COUNTIFS(Total!X:X,$P$3,Total!W:W,B12,Total!AA:AA,DB!$G$5,Total!N:N,DB!$O$5,Total!AA:AA,DB!$G$9,Total!AA:AA,DB!$O$9,Total!B:B,$H$2)+COUNTIFS(Total!X:X,$P$3,Total!W:W,B12,Total!AA:AA,DB!$G$5,Total!AA:AA,DB!$O$5,Total!M:M,DB!$G$9,Total!K:K,DB!$O$9,Total!AA:AA,$H$2)+COUNTIFS(Total!X:X,$P$3,Total!W:W,B12,Total!AA:AA,DB!$G$5,Total!AA:AA,DB!$O$5,Total!M:M,DB!$G$9,Total!AA:AA,DB!$O$9,Total!B:B,$H$2)+COUNTIFS(Total!X:X,$P$3,Total!W:W,B12,Total!AA:AA,DB!$G$5,Total!AA:AA,DB!$O$5,Total!AA:AA,DB!$G$9,Total!K:K,DB!$O$9,Total!B:B,$H$2)+COUNTIFS(Total!X:X,$P$3,Total!W:W,B12,Total!AA:AA,DB!$G$5,Total!N:N,DB!$O$5,Total!M:M,DB!$G$9,Total!K:K,DB!$O$9,Total!B:B,$H$2)+COUNTIFS(Total!X:X,$P$3,Total!W:W,B12,Total!O:O,DB!$G$5,Total!AA:AA,DB!$O$5,Total!M:M,DB!$G$9,Total!K:K,DB!$O$9,Total!B:B,$H$2)+COUNTIFS(Total!X:X,$P$3,Total!W:W,B12,Total!O:O,DB!$G$5,Total!N:N,DB!$O$5,Total!AA:AA,DB!$G$9,Total!K:K,DB!$O$9,Total!B:B,$H$2)+COUNTIFS(Total!X:X,$P$3,Total!W:W,B12,Total!O:O,DB!$G$5,Total!N:N,DB!$O$5,Total!M:M,DB!$G$9,Total!AA:AA,DB!$O$9,Total!B:B,$H$2)+COUNTIFS(Total!X:X,$P$3,Total!W:W,B12,Total!O:O,DB!$G$5,Total!N:N,DB!$O$5,Total!M:M,DB!$G$9,Total!K:K,DB!$O$9,Total!AA:AA,$H$2)</f>
        <v>0</v>
      </c>
      <c r="Q12" s="31">
        <f>COUNTIFS(Total!X:X,$Q$3,Total!W:W,B12,Total!O:O,DB!$G$5,Total!N:N,DB!$O$5,Total!M:M,DB!$G$9,Total!K:K,DB!$O$9,Total!B:B,$H$2)+COUNTIFS(Total!X:X,$Q$3,Total!W:W,B12,Total!AA:AA,DB!$G$5,Total!AA:AA,DB!$O$5,Total!AA:AA,DB!$G$9,Total!AA:AA,DB!$O$9,Total!AA:AA,$H$2)+COUNTIFS(Total!X:X,$Q$3,Total!W:W,B12,Total!O:O,DB!$G$5,Total!AA:AA,DB!$O$5,Total!AA:AA,DB!$G$9,Total!AA:AA,DB!$O$9,Total!AA:AA,$H$2)+COUNTIFS(Total!X:X,$Q$3,Total!W:W,B12,Total!AA:AA,DB!$G$5,Total!N:N,DB!$O$5,Total!AA:AA,DB!$G$9,Total!AA:AA,DB!$O$9,Total!AA:AA,$H$2)+COUNTIFS(Total!X:X,$Q$3,Total!W:W,B12,Total!AA:AA,DB!$G$5,Total!AA:AA,DB!$O$5,Total!M:M,DB!$G$9,Total!AA:AA,DB!$O$9,Total!AA:AA,$H$2)+COUNTIFS(Total!X:X,$Q$3,Total!W:W,B12,Total!AA:AA,DB!$G$5,Total!AA:AA,DB!$O$5,Total!AA:AA,DB!$G$9,Total!K:K,DB!$O$9,Total!AA:AA,$H$2)+COUNTIFS(Total!X:X,$Q$3,Total!W:W,B12,Total!AA:AA,DB!$G$5,Total!AA:AA,DB!$O$5,Total!AA:AA,DB!$G$9,Total!AA:AA,DB!$O$9,Total!B:B,$H$2)+COUNTIFS(Total!X:X,$Q$3,Total!W:W,B12,Total!O:O,DB!$G$5,Total!N:N,DB!$O$5,Total!M:M,DB!$G$9,Total!AA:AA,DB!$O$9,Total!AA:AA,$H$2)+COUNTIFS(Total!X:X,$Q$3,Total!W:W,B12,Total!O:O,DB!$G$5,Total!N:N,DB!$O$5,Total!AA:AA,DB!$G$9,Total!K:K,DB!$O$9,Total!AA:AA,$H$2)+COUNTIFS(Total!X:X,$Q$3,Total!W:W,B12,Total!O:O,DB!$G$5,Total!N:N,DB!$O$5,Total!AA:AA,DB!$G$9,Total!AA:AA,DB!$O$9,Total!B:B,$H$2)+COUNTIFS(Total!X:X,$Q$3,Total!W:W,B12,Total!O:O,DB!$G$5,Total!AA:AA,DB!$O$5,Total!M:M,DB!$G$9,Total!K:K,DB!$O$9,Total!AA:AA,$H$2)+COUNTIFS(Total!X:X,$Q$3,Total!W:W,B12,Total!O:O,DB!$G$5,Total!AA:AA,DB!$O$5,Total!M:M,DB!$G$9,Total!AA:AA,DB!$O$9,Total!B:B,$H$2)+COUNTIFS(Total!X:X,$Q$3,Total!W:W,B12,Total!O:O,DB!$G$5,Total!AA:AA,DB!$O$5,Total!AA:AA,DB!$G$9,Total!K:K,DB!$O$9,Total!B:B,$H$2)+COUNTIFS(Total!X:X,$Q$3,Total!W:W,B12,Total!AA:AA,DB!$G$5,Total!N:N,DB!$O$5,Total!M:M,DB!$G$9,Total!K:K,DB!$O$9,Total!AA:AA,$H$2)+COUNTIFS(Total!X:X,$Q$3,Total!W:W,B12,Total!AA:AA,DB!$G$5,Total!N:N,DB!$O$5,Total!M:M,DB!$G$9,Total!AA:AA,DB!$O$9,Total!B:B,$H$2)+COUNTIFS(Total!X:X,$Q$3,Total!W:W,B12,Total!AA:AA,DB!$G$5,Total!N:N,DB!$O$5,Total!AA:AA,DB!$G$9,Total!K:K,DB!$O$9,Total!B:B,$H$2)+COUNTIFS(Total!X:X,$Q$3,Total!W:W,B12,Total!AA:AA,DB!$G$5,Total!AA:AA,DB!$O$5,Total!M:M,DB!$G$9,Total!K:K,DB!$O$9,Total!B:B,$H$2)+COUNTIFS(Total!X:X,$Q$3,Total!W:W,B12,Total!O:O,DB!$G$5,Total!N:N,DB!$O$5,Total!AA:AA,DB!$G$9,Total!AA:AA,DB!$O$9,Total!AA:AA,$H$2)+COUNTIFS(Total!X:X,$Q$3,Total!W:W,B12,Total!O:O,DB!$G$5,Total!AA:AA,DB!$O$5,Total!M:M,DB!$G$9,Total!AA:AA,DB!$O$9,Total!AA:AA,$H$2)+COUNTIFS(Total!X:X,$Q$3,Total!W:W,B12,Total!O:O,DB!$G$5,Total!AA:AA,DB!$O$5,Total!AA:AA,DB!$G$9,Total!K:K,DB!$O$9,Total!AA:AA,$H$2)+COUNTIFS(Total!X:X,$Q$3,Total!W:W,B12,Total!O:O,DB!$G$5,Total!AA:AA,DB!$O$5,Total!AA:AA,DB!$G$9,Total!AA:AA,DB!$O$9,Total!B:B,$H$2)+COUNTIFS(Total!X:X,$Q$3,Total!W:W,B12,Total!AA:AA,DB!$G$5,Total!N:N,DB!$O$5,Total!M:M,DB!$G$9,Total!AA:AA,DB!$O$9,Total!AA:AA,$H$2)+COUNTIFS(Total!X:X,$Q$3,Total!W:W,B12,Total!AA:AA,DB!$G$5,Total!N:N,DB!$O$5,Total!AA:AA,DB!$G$9,Total!K:K,DB!$O$9,Total!AA:AA,$H$2)+COUNTIFS(Total!X:X,$Q$3,Total!W:W,B12,Total!AA:AA,DB!$G$5,Total!N:N,DB!$O$5,Total!AA:AA,DB!$G$9,Total!AA:AA,DB!$O$9,Total!B:B,$H$2)+COUNTIFS(Total!X:X,$Q$3,Total!W:W,B12,Total!AA:AA,DB!$G$5,Total!AA:AA,DB!$O$5,Total!M:M,DB!$G$9,Total!K:K,DB!$O$9,Total!AA:AA,$H$2)+COUNTIFS(Total!X:X,$Q$3,Total!W:W,B12,Total!AA:AA,DB!$G$5,Total!AA:AA,DB!$O$5,Total!M:M,DB!$G$9,Total!AA:AA,DB!$O$9,Total!B:B,$H$2)+COUNTIFS(Total!X:X,$Q$3,Total!W:W,B12,Total!AA:AA,DB!$G$5,Total!AA:AA,DB!$O$5,Total!AA:AA,DB!$G$9,Total!K:K,DB!$O$9,Total!B:B,$H$2)+COUNTIFS(Total!X:X,$Q$3,Total!W:W,B12,Total!AA:AA,DB!$G$5,Total!N:N,DB!$O$5,Total!M:M,DB!$G$9,Total!K:K,DB!$O$9,Total!B:B,$H$2)+COUNTIFS(Total!X:X,$Q$3,Total!W:W,B12,Total!O:O,DB!$G$5,Total!AA:AA,DB!$O$5,Total!M:M,DB!$G$9,Total!K:K,DB!$O$9,Total!B:B,$H$2)+COUNTIFS(Total!X:X,$Q$3,Total!W:W,B12,Total!O:O,DB!$G$5,Total!N:N,DB!$O$5,Total!AA:AA,DB!$G$9,Total!K:K,DB!$O$9,Total!B:B,$H$2)+COUNTIFS(Total!X:X,$Q$3,Total!W:W,B12,Total!O:O,DB!$G$5,Total!N:N,DB!$O$5,Total!M:M,DB!$G$9,Total!AA:AA,DB!$O$9,Total!B:B,$H$2)+COUNTIFS(Total!X:X,$Q$3,Total!W:W,B12,Total!O:O,DB!$G$5,Total!N:N,DB!$O$5,Total!M:M,DB!$G$9,Total!K:K,DB!$O$9,Total!AA:AA,$H$2)</f>
        <v>0</v>
      </c>
      <c r="R12" s="31">
        <f>COUNTIFS(Total!X:X,$R$3,Total!W:W,B12,Total!O:O,DB!$G$5,Total!N:N,DB!$O$5,Total!M:M,DB!$G$9,Total!K:K,DB!$O$9,Total!B:B,$H$2)+COUNTIFS(Total!X:X,$R$3,Total!W:W,B12,Total!AA:AA,DB!$G$5,Total!AA:AA,DB!$O$5,Total!AA:AA,DB!$G$9,Total!AA:AA,DB!$O$9,Total!AA:AA,$H$2)+COUNTIFS(Total!X:X,$R$3,Total!W:W,B12,Total!O:O,DB!$G$5,Total!AA:AA,DB!$O$5,Total!AA:AA,DB!$G$9,Total!AA:AA,DB!$O$9,Total!AA:AA,$H$2)+COUNTIFS(Total!X:X,$R$3,Total!W:W,B12,Total!AA:AA,DB!$G$5,Total!N:N,DB!$O$5,Total!AA:AA,DB!$G$9,Total!AA:AA,DB!$O$9,Total!AA:AA,$H$2)+COUNTIFS(Total!X:X,$R$3,Total!W:W,B12,Total!AA:AA,DB!$G$5,Total!AA:AA,DB!$O$5,Total!M:M,DB!$G$9,Total!AA:AA,DB!$O$9,Total!AA:AA,$H$2)+COUNTIFS(Total!X:X,$R$3,Total!W:W,B12,Total!AA:AA,DB!$G$5,Total!AA:AA,DB!$O$5,Total!AA:AA,DB!$G$9,Total!K:K,DB!$O$9,Total!AA:AA,$H$2)+COUNTIFS(Total!X:X,$R$3,Total!W:W,B12,Total!AA:AA,DB!$G$5,Total!AA:AA,DB!$O$5,Total!AA:AA,DB!$G$9,Total!AA:AA,DB!$O$9,Total!B:B,$H$2)+COUNTIFS(Total!X:X,$R$3,Total!W:W,B12,Total!O:O,DB!$G$5,Total!N:N,DB!$O$5,Total!M:M,DB!$G$9,Total!AA:AA,DB!$O$9,Total!AA:AA,$H$2)+COUNTIFS(Total!X:X,$R$3,Total!W:W,B12,Total!O:O,DB!$G$5,Total!N:N,DB!$O$5,Total!AA:AA,DB!$G$9,Total!K:K,DB!$O$9,Total!AA:AA,$H$2)+COUNTIFS(Total!X:X,$R$3,Total!W:W,B12,Total!O:O,DB!$G$5,Total!N:N,DB!$O$5,Total!AA:AA,DB!$G$9,Total!AA:AA,DB!$O$9,Total!B:B,$H$2)+COUNTIFS(Total!X:X,$R$3,Total!W:W,B12,Total!O:O,DB!$G$5,Total!AA:AA,DB!$O$5,Total!M:M,DB!$G$9,Total!K:K,DB!$O$9,Total!AA:AA,$H$2)+COUNTIFS(Total!X:X,$R$3,Total!W:W,B12,Total!O:O,DB!$G$5,Total!AA:AA,DB!$O$5,Total!M:M,DB!$G$9,Total!AA:AA,DB!$O$9,Total!B:B,$H$2)+COUNTIFS(Total!X:X,$R$3,Total!W:W,B12,Total!O:O,DB!$G$5,Total!AA:AA,DB!$O$5,Total!AA:AA,DB!$G$9,Total!K:K,DB!$O$9,Total!B:B,$H$2)+COUNTIFS(Total!X:X,$R$3,Total!W:W,B12,Total!AA:AA,DB!$G$5,Total!N:N,DB!$O$5,Total!M:M,DB!$G$9,Total!K:K,DB!$O$9,Total!AA:AA,$H$2)+COUNTIFS(Total!X:X,$R$3,Total!W:W,B12,Total!AA:AA,DB!$G$5,Total!N:N,DB!$O$5,Total!M:M,DB!$G$9,Total!AA:AA,DB!$O$9,Total!B:B,$H$2)+COUNTIFS(Total!X:X,$R$3,Total!W:W,B12,Total!AA:AA,DB!$G$5,Total!N:N,DB!$O$5,Total!AA:AA,DB!$G$9,Total!K:K,DB!$O$9,Total!B:B,$H$2)+COUNTIFS(Total!X:X,$R$3,Total!W:W,B12,Total!AA:AA,DB!$G$5,Total!AA:AA,DB!$O$5,Total!M:M,DB!$G$9,Total!K:K,DB!$O$9,Total!B:B,$H$2)+COUNTIFS(Total!X:X,$R$3,Total!W:W,B12,Total!O:O,DB!$G$5,Total!N:N,DB!$O$5,Total!AA:AA,DB!$G$9,Total!AA:AA,DB!$O$9,Total!AA:AA,$H$2)+COUNTIFS(Total!X:X,$R$3,Total!W:W,B12,Total!O:O,DB!$G$5,Total!AA:AA,DB!$O$5,Total!M:M,DB!$G$9,Total!AA:AA,DB!$O$9,Total!AA:AA,$H$2)+COUNTIFS(Total!X:X,$R$3,Total!W:W,B12,Total!O:O,DB!$G$5,Total!AA:AA,DB!$O$5,Total!AA:AA,DB!$G$9,Total!K:K,DB!$O$9,Total!AA:AA,$H$2)+COUNTIFS(Total!X:X,$R$3,Total!W:W,B12,Total!O:O,DB!$G$5,Total!AA:AA,DB!$O$5,Total!AA:AA,DB!$G$9,Total!AA:AA,DB!$O$9,Total!B:B,$H$2)+COUNTIFS(Total!X:X,$R$3,Total!W:W,B12,Total!AA:AA,DB!$G$5,Total!N:N,DB!$O$5,Total!M:M,DB!$G$9,Total!AA:AA,DB!$O$9,Total!AA:AA,$H$2)+COUNTIFS(Total!X:X,$R$3,Total!W:W,B12,Total!AA:AA,DB!$G$5,Total!N:N,DB!$O$5,Total!AA:AA,DB!$G$9,Total!K:K,DB!$O$9,Total!AA:AA,$H$2)+COUNTIFS(Total!X:X,$R$3,Total!W:W,B12,Total!AA:AA,DB!$G$5,Total!N:N,DB!$O$5,Total!AA:AA,DB!$G$9,Total!AA:AA,DB!$O$9,Total!B:B,$H$2)+COUNTIFS(Total!X:X,$R$3,Total!W:W,B12,Total!AA:AA,DB!$G$5,Total!AA:AA,DB!$O$5,Total!M:M,DB!$G$9,Total!K:K,DB!$O$9,Total!AA:AA,$H$2)+COUNTIFS(Total!X:X,$R$3,Total!W:W,B12,Total!AA:AA,DB!$G$5,Total!AA:AA,DB!$O$5,Total!M:M,DB!$G$9,Total!AA:AA,DB!$O$9,Total!B:B,$H$2)+COUNTIFS(Total!X:X,$R$3,Total!W:W,B12,Total!AA:AA,DB!$G$5,Total!AA:AA,DB!$O$5,Total!AA:AA,DB!$G$9,Total!K:K,DB!$O$9,Total!B:B,$H$2)+COUNTIFS(Total!X:X,$R$3,Total!W:W,B12,Total!AA:AA,DB!$G$5,Total!N:N,DB!$O$5,Total!M:M,DB!$G$9,Total!K:K,DB!$O$9,Total!B:B,$H$2)+COUNTIFS(Total!X:X,$R$3,Total!W:W,B12,Total!O:O,DB!$G$5,Total!AA:AA,DB!$O$5,Total!M:M,DB!$G$9,Total!K:K,DB!$O$9,Total!B:B,$H$2)+COUNTIFS(Total!X:X,$R$3,Total!W:W,B12,Total!O:O,DB!$G$5,Total!N:N,DB!$O$5,Total!AA:AA,DB!$G$9,Total!K:K,DB!$O$9,Total!B:B,$H$2)+COUNTIFS(Total!X:X,$R$3,Total!W:W,B12,Total!O:O,DB!$G$5,Total!N:N,DB!$O$5,Total!M:M,DB!$G$9,Total!AA:AA,DB!$O$9,Total!B:B,$H$2)+COUNTIFS(Total!X:X,$R$3,Total!W:W,B12,Total!O:O,DB!$G$5,Total!N:N,DB!$O$5,Total!M:M,DB!$G$9,Total!K:K,DB!$O$9,Total!AA:AA,$H$2)</f>
        <v>0</v>
      </c>
      <c r="S12" s="31">
        <f>COUNTIFS(Total!X:X,$S$3,Total!W:W,B12,Total!O:O,DB!$G$5,Total!N:N,DB!$O$5,Total!M:M,DB!$G$9,Total!K:K,DB!$O$9,Total!B:B,$H$2)+COUNTIFS(Total!X:X,$S$3,Total!W:W,B12,Total!AA:AA,DB!$G$5,Total!AA:AA,DB!$O$5,Total!AA:AA,DB!$G$9,Total!AA:AA,DB!$O$9,Total!AA:AA,$H$2)+COUNTIFS(Total!X:X,$S$3,Total!W:W,B12,Total!O:O,DB!$G$5,Total!AA:AA,DB!$O$5,Total!AA:AA,DB!$G$9,Total!AA:AA,DB!$O$9,Total!AA:AA,$H$2)+COUNTIFS(Total!X:X,$S$3,Total!W:W,B12,Total!AA:AA,DB!$G$5,Total!N:N,DB!$O$5,Total!AA:AA,DB!$G$9,Total!AA:AA,DB!$O$9,Total!AA:AA,$H$2)+COUNTIFS(Total!X:X,$S$3,Total!W:W,B12,Total!AA:AA,DB!$G$5,Total!AA:AA,DB!$O$5,Total!M:M,DB!$G$9,Total!AA:AA,DB!$O$9,Total!AA:AA,$H$2)+COUNTIFS(Total!X:X,$S$3,Total!W:W,B12,Total!AA:AA,DB!$G$5,Total!AA:AA,DB!$O$5,Total!AA:AA,DB!$G$9,Total!K:K,DB!$O$9,Total!AA:AA,$H$2)+COUNTIFS(Total!X:X,$S$3,Total!W:W,B12,Total!AA:AA,DB!$G$5,Total!AA:AA,DB!$O$5,Total!AA:AA,DB!$G$9,Total!AA:AA,DB!$O$9,Total!B:B,$H$2)+COUNTIFS(Total!X:X,$S$3,Total!W:W,B12,Total!O:O,DB!$G$5,Total!N:N,DB!$O$5,Total!M:M,DB!$G$9,Total!AA:AA,DB!$O$9,Total!AA:AA,$H$2)+COUNTIFS(Total!X:X,$S$3,Total!W:W,B12,Total!O:O,DB!$G$5,Total!N:N,DB!$O$5,Total!AA:AA,DB!$G$9,Total!K:K,DB!$O$9,Total!AA:AA,$H$2)+COUNTIFS(Total!X:X,$S$3,Total!W:W,B12,Total!O:O,DB!$G$5,Total!N:N,DB!$O$5,Total!AA:AA,DB!$G$9,Total!AA:AA,DB!$O$9,Total!B:B,$H$2)+COUNTIFS(Total!X:X,$S$3,Total!W:W,B12,Total!O:O,DB!$G$5,Total!AA:AA,DB!$O$5,Total!M:M,DB!$G$9,Total!K:K,DB!$O$9,Total!AA:AA,$H$2)+COUNTIFS(Total!X:X,$S$3,Total!W:W,B12,Total!O:O,DB!$G$5,Total!AA:AA,DB!$O$5,Total!M:M,DB!$G$9,Total!AA:AA,DB!$O$9,Total!B:B,$H$2)+COUNTIFS(Total!X:X,$S$3,Total!W:W,B12,Total!O:O,DB!$G$5,Total!AA:AA,DB!$O$5,Total!AA:AA,DB!$G$9,Total!K:K,DB!$O$9,Total!B:B,$H$2)+COUNTIFS(Total!X:X,$S$3,Total!W:W,B12,Total!AA:AA,DB!$G$5,Total!N:N,DB!$O$5,Total!M:M,DB!$G$9,Total!K:K,DB!$O$9,Total!AA:AA,$H$2)+COUNTIFS(Total!X:X,$S$3,Total!W:W,B12,Total!AA:AA,DB!$G$5,Total!N:N,DB!$O$5,Total!M:M,DB!$G$9,Total!AA:AA,DB!$O$9,Total!B:B,$H$2)+COUNTIFS(Total!X:X,$S$3,Total!W:W,B12,Total!AA:AA,DB!$G$5,Total!N:N,DB!$O$5,Total!AA:AA,DB!$G$9,Total!K:K,DB!$O$9,Total!B:B,$H$2)+COUNTIFS(Total!X:X,$S$3,Total!W:W,B12,Total!AA:AA,DB!$G$5,Total!AA:AA,DB!$O$5,Total!M:M,DB!$G$9,Total!K:K,DB!$O$9,Total!B:B,$H$2)+COUNTIFS(Total!X:X,$S$3,Total!W:W,B12,Total!O:O,DB!$G$5,Total!N:N,DB!$O$5,Total!AA:AA,DB!$G$9,Total!AA:AA,DB!$O$9,Total!AA:AA,$H$2)+COUNTIFS(Total!X:X,$S$3,Total!W:W,B12,Total!O:O,DB!$G$5,Total!AA:AA,DB!$O$5,Total!M:M,DB!$G$9,Total!AA:AA,DB!$O$9,Total!AA:AA,$H$2)+COUNTIFS(Total!X:X,$S$3,Total!W:W,B12,Total!O:O,DB!$G$5,Total!AA:AA,DB!$O$5,Total!AA:AA,DB!$G$9,Total!K:K,DB!$O$9,Total!AA:AA,$H$2)+COUNTIFS(Total!X:X,$S$3,Total!W:W,B12,Total!O:O,DB!$G$5,Total!AA:AA,DB!$O$5,Total!AA:AA,DB!$G$9,Total!AA:AA,DB!$O$9,Total!B:B,$H$2)+COUNTIFS(Total!X:X,$S$3,Total!W:W,B12,Total!AA:AA,DB!$G$5,Total!N:N,DB!$O$5,Total!M:M,DB!$G$9,Total!AA:AA,DB!$O$9,Total!AA:AA,$H$2)+COUNTIFS(Total!X:X,$S$3,Total!W:W,B12,Total!AA:AA,DB!$G$5,Total!N:N,DB!$O$5,Total!AA:AA,DB!$G$9,Total!K:K,DB!$O$9,Total!AA:AA,$H$2)+COUNTIFS(Total!X:X,$S$3,Total!W:W,B12,Total!AA:AA,DB!$G$5,Total!N:N,DB!$O$5,Total!AA:AA,DB!$G$9,Total!AA:AA,DB!$O$9,Total!B:B,$H$2)+COUNTIFS(Total!X:X,$S$3,Total!W:W,B12,Total!AA:AA,DB!$G$5,Total!AA:AA,DB!$O$5,Total!M:M,DB!$G$9,Total!K:K,DB!$O$9,Total!AA:AA,$H$2)+COUNTIFS(Total!X:X,$S$3,Total!W:W,B12,Total!AA:AA,DB!$G$5,Total!AA:AA,DB!$O$5,Total!M:M,DB!$G$9,Total!AA:AA,DB!$O$9,Total!B:B,$H$2)+COUNTIFS(Total!X:X,$S$3,Total!W:W,B12,Total!AA:AA,DB!$G$5,Total!AA:AA,DB!$O$5,Total!AA:AA,DB!$G$9,Total!K:K,DB!$O$9,Total!B:B,$H$2)+COUNTIFS(Total!X:X,$S$3,Total!W:W,B12,Total!AA:AA,DB!$G$5,Total!N:N,DB!$O$5,Total!M:M,DB!$G$9,Total!K:K,DB!$O$9,Total!B:B,$H$2)+COUNTIFS(Total!X:X,$S$3,Total!W:W,B12,Total!O:O,DB!$G$5,Total!AA:AA,DB!$O$5,Total!M:M,DB!$G$9,Total!K:K,DB!$O$9,Total!B:B,$H$2)+COUNTIFS(Total!X:X,$S$3,Total!W:W,B12,Total!O:O,DB!$G$5,Total!N:N,DB!$O$5,Total!AA:AA,DB!$G$9,Total!K:K,DB!$O$9,Total!B:B,$H$2)+COUNTIFS(Total!X:X,$S$3,Total!W:W,B12,Total!O:O,DB!$G$5,Total!N:N,DB!$O$5,Total!M:M,DB!$G$9,Total!AA:AA,DB!$O$9,Total!B:B,$H$2)+COUNTIFS(Total!X:X,$S$3,Total!W:W,B12,Total!O:O,DB!$G$5,Total!N:N,DB!$O$5,Total!M:M,DB!$G$9,Total!K:K,DB!$O$9,Total!AA:AA,$H$2)</f>
        <v>0</v>
      </c>
      <c r="T12" s="31">
        <f>COUNTIFS(Total!X:X,$T$3,Total!W:W,B12,Total!O:O,DB!$G$5,Total!N:N,DB!$O$5,Total!M:M,DB!$G$9,Total!K:K,DB!$O$9,Total!B:B,$H$2)+COUNTIFS(Total!X:X,$T$3,Total!W:W,B12,Total!AA:AA,DB!$G$5,Total!AA:AA,DB!$O$5,Total!AA:AA,DB!$G$9,Total!AA:AA,DB!$O$9,Total!AA:AA,$H$2)+COUNTIFS(Total!X:X,$T$3,Total!W:W,B12,Total!O:O,DB!$G$5,Total!AA:AA,DB!$O$5,Total!AA:AA,DB!$G$9,Total!AA:AA,DB!$O$9,Total!AA:AA,$H$2)+COUNTIFS(Total!X:X,$T$3,Total!W:W,B12,Total!AA:AA,DB!$G$5,Total!N:N,DB!$O$5,Total!AA:AA,DB!$G$9,Total!AA:AA,DB!$O$9,Total!AA:AA,$H$2)+COUNTIFS(Total!X:X,$T$3,Total!W:W,B12,Total!AA:AA,DB!$G$5,Total!AA:AA,DB!$O$5,Total!M:M,DB!$G$9,Total!AA:AA,DB!$O$9,Total!AA:AA,$H$2)+COUNTIFS(Total!X:X,$T$3,Total!W:W,B12,Total!AA:AA,DB!$G$5,Total!AA:AA,DB!$O$5,Total!AA:AA,DB!$G$9,Total!K:K,DB!$O$9,Total!AA:AA,$H$2)+COUNTIFS(Total!X:X,$T$3,Total!W:W,B12,Total!AA:AA,DB!$G$5,Total!AA:AA,DB!$O$5,Total!AA:AA,DB!$G$9,Total!AA:AA,DB!$O$9,Total!B:B,$H$2)+COUNTIFS(Total!X:X,$T$3,Total!W:W,B12,Total!O:O,DB!$G$5,Total!N:N,DB!$O$5,Total!M:M,DB!$G$9,Total!AA:AA,DB!$O$9,Total!AA:AA,$H$2)+COUNTIFS(Total!X:X,$T$3,Total!W:W,B12,Total!O:O,DB!$G$5,Total!N:N,DB!$O$5,Total!AA:AA,DB!$G$9,Total!K:K,DB!$O$9,Total!AA:AA,$H$2)+COUNTIFS(Total!X:X,$T$3,Total!W:W,B12,Total!O:O,DB!$G$5,Total!N:N,DB!$O$5,Total!AA:AA,DB!$G$9,Total!AA:AA,DB!$O$9,Total!B:B,$H$2)+COUNTIFS(Total!X:X,$T$3,Total!W:W,B12,Total!O:O,DB!$G$5,Total!AA:AA,DB!$O$5,Total!M:M,DB!$G$9,Total!K:K,DB!$O$9,Total!AA:AA,$H$2)+COUNTIFS(Total!X:X,$T$3,Total!W:W,B12,Total!O:O,DB!$G$5,Total!AA:AA,DB!$O$5,Total!M:M,DB!$G$9,Total!AA:AA,DB!$O$9,Total!B:B,$H$2)+COUNTIFS(Total!X:X,$T$3,Total!W:W,B12,Total!O:O,DB!$G$5,Total!AA:AA,DB!$O$5,Total!AA:AA,DB!$G$9,Total!K:K,DB!$O$9,Total!B:B,$H$2)+COUNTIFS(Total!X:X,$T$3,Total!W:W,B12,Total!AA:AA,DB!$G$5,Total!N:N,DB!$O$5,Total!M:M,DB!$G$9,Total!K:K,DB!$O$9,Total!AA:AA,$H$2)+COUNTIFS(Total!X:X,$T$3,Total!W:W,B12,Total!AA:AA,DB!$G$5,Total!N:N,DB!$O$5,Total!M:M,DB!$G$9,Total!AA:AA,DB!$O$9,Total!B:B,$H$2)+COUNTIFS(Total!X:X,$T$3,Total!W:W,B12,Total!AA:AA,DB!$G$5,Total!N:N,DB!$O$5,Total!AA:AA,DB!$G$9,Total!K:K,DB!$O$9,Total!B:B,$H$2)+COUNTIFS(Total!X:X,$T$3,Total!W:W,B12,Total!AA:AA,DB!$G$5,Total!AA:AA,DB!$O$5,Total!M:M,DB!$G$9,Total!K:K,DB!$O$9,Total!B:B,$H$2)+COUNTIFS(Total!X:X,$T$3,Total!W:W,B12,Total!O:O,DB!$G$5,Total!N:N,DB!$O$5,Total!AA:AA,DB!$G$9,Total!AA:AA,DB!$O$9,Total!AA:AA,$H$2)+COUNTIFS(Total!X:X,$T$3,Total!W:W,B12,Total!O:O,DB!$G$5,Total!AA:AA,DB!$O$5,Total!M:M,DB!$G$9,Total!AA:AA,DB!$O$9,Total!AA:AA,$H$2)+COUNTIFS(Total!X:X,$T$3,Total!W:W,B12,Total!O:O,DB!$G$5,Total!AA:AA,DB!$O$5,Total!AA:AA,DB!$G$9,Total!K:K,DB!$O$9,Total!AA:AA,$H$2)+COUNTIFS(Total!X:X,$T$3,Total!W:W,B12,Total!O:O,DB!$G$5,Total!AA:AA,DB!$O$5,Total!AA:AA,DB!$G$9,Total!AA:AA,DB!$O$9,Total!B:B,$H$2)+COUNTIFS(Total!X:X,$T$3,Total!W:W,B12,Total!AA:AA,DB!$G$5,Total!N:N,DB!$O$5,Total!M:M,DB!$G$9,Total!AA:AA,DB!$O$9,Total!AA:AA,$H$2)+COUNTIFS(Total!X:X,$T$3,Total!W:W,B12,Total!AA:AA,DB!$G$5,Total!N:N,DB!$O$5,Total!AA:AA,DB!$G$9,Total!K:K,DB!$O$9,Total!AA:AA,$H$2)+COUNTIFS(Total!X:X,$T$3,Total!W:W,B12,Total!AA:AA,DB!$G$5,Total!N:N,DB!$O$5,Total!AA:AA,DB!$G$9,Total!AA:AA,DB!$O$9,Total!B:B,$H$2)+COUNTIFS(Total!X:X,$T$3,Total!W:W,B12,Total!AA:AA,DB!$G$5,Total!AA:AA,DB!$O$5,Total!M:M,DB!$G$9,Total!K:K,DB!$O$9,Total!AA:AA,$H$2)+COUNTIFS(Total!X:X,$T$3,Total!W:W,B12,Total!AA:AA,DB!$G$5,Total!AA:AA,DB!$O$5,Total!M:M,DB!$G$9,Total!AA:AA,DB!$O$9,Total!B:B,$H$2)+COUNTIFS(Total!X:X,$T$3,Total!W:W,B12,Total!AA:AA,DB!$G$5,Total!AA:AA,DB!$O$5,Total!AA:AA,DB!$G$9,Total!K:K,DB!$O$9,Total!B:B,$H$2)+COUNTIFS(Total!X:X,$T$3,Total!W:W,B12,Total!AA:AA,DB!$G$5,Total!N:N,DB!$O$5,Total!M:M,DB!$G$9,Total!K:K,DB!$O$9,Total!B:B,$H$2)+COUNTIFS(Total!X:X,$T$3,Total!W:W,B12,Total!O:O,DB!$G$5,Total!AA:AA,DB!$O$5,Total!M:M,DB!$G$9,Total!K:K,DB!$O$9,Total!B:B,$H$2)+COUNTIFS(Total!X:X,$T$3,Total!W:W,B12,Total!O:O,DB!$G$5,Total!N:N,DB!$O$5,Total!AA:AA,DB!$G$9,Total!K:K,DB!$O$9,Total!B:B,$H$2)+COUNTIFS(Total!X:X,$T$3,Total!W:W,B12,Total!O:O,DB!$G$5,Total!N:N,DB!$O$5,Total!M:M,DB!$G$9,Total!AA:AA,DB!$O$9,Total!B:B,$H$2)+COUNTIFS(Total!X:X,$T$3,Total!W:W,B12,Total!O:O,DB!$G$5,Total!N:N,DB!$O$5,Total!M:M,DB!$G$9,Total!K:K,DB!$O$9,Total!AA:AA,$H$2)</f>
        <v>0</v>
      </c>
      <c r="U12" s="31">
        <f>COUNTIFS(Total!X:X,$U$3,Total!W:W,B12,Total!O:O,DB!$G$5,Total!N:N,DB!$O$5,Total!M:M,DB!$G$9,Total!K:K,DB!$O$9,Total!B:B,$H$2)+COUNTIFS(Total!X:X,$U$3,Total!W:W,B12,Total!AA:AA,DB!$G$5,Total!AA:AA,DB!$O$5,Total!AA:AA,DB!$G$9,Total!AA:AA,DB!$O$9,Total!AA:AA,$H$2)+COUNTIFS(Total!X:X,$U$3,Total!W:W,B12,Total!O:O,DB!$G$5,Total!AA:AA,DB!$O$5,Total!AA:AA,DB!$G$9,Total!AA:AA,DB!$O$9,Total!AA:AA,$H$2)+COUNTIFS(Total!X:X,$U$3,Total!W:W,B12,Total!AA:AA,DB!$G$5,Total!N:N,DB!$O$5,Total!AA:AA,DB!$G$9,Total!AA:AA,DB!$O$9,Total!AA:AA,$H$2)+COUNTIFS(Total!X:X,$U$3,Total!W:W,B12,Total!AA:AA,DB!$G$5,Total!AA:AA,DB!$O$5,Total!M:M,DB!$G$9,Total!AA:AA,DB!$O$9,Total!AA:AA,$H$2)+COUNTIFS(Total!X:X,$U$3,Total!W:W,B12,Total!AA:AA,DB!$G$5,Total!AA:AA,DB!$O$5,Total!AA:AA,DB!$G$9,Total!K:K,DB!$O$9,Total!AA:AA,$H$2)+COUNTIFS(Total!X:X,$U$3,Total!W:W,B12,Total!AA:AA,DB!$G$5,Total!AA:AA,DB!$O$5,Total!AA:AA,DB!$G$9,Total!AA:AA,DB!$O$9,Total!B:B,$H$2)+COUNTIFS(Total!X:X,$U$3,Total!W:W,B12,Total!O:O,DB!$G$5,Total!N:N,DB!$O$5,Total!M:M,DB!$G$9,Total!AA:AA,DB!$O$9,Total!AA:AA,$H$2)+COUNTIFS(Total!X:X,$U$3,Total!W:W,B12,Total!O:O,DB!$G$5,Total!N:N,DB!$O$5,Total!AA:AA,DB!$G$9,Total!K:K,DB!$O$9,Total!AA:AA,$H$2)+COUNTIFS(Total!X:X,$U$3,Total!W:W,B12,Total!O:O,DB!$G$5,Total!N:N,DB!$O$5,Total!AA:AA,DB!$G$9,Total!AA:AA,DB!$O$9,Total!B:B,$H$2)+COUNTIFS(Total!X:X,$U$3,Total!W:W,B12,Total!O:O,DB!$G$5,Total!AA:AA,DB!$O$5,Total!M:M,DB!$G$9,Total!K:K,DB!$O$9,Total!AA:AA,$H$2)+COUNTIFS(Total!X:X,$U$3,Total!W:W,B12,Total!O:O,DB!$G$5,Total!AA:AA,DB!$O$5,Total!M:M,DB!$G$9,Total!AA:AA,DB!$O$9,Total!B:B,$H$2)+COUNTIFS(Total!X:X,$U$3,Total!W:W,B12,Total!O:O,DB!$G$5,Total!AA:AA,DB!$O$5,Total!AA:AA,DB!$G$9,Total!K:K,DB!$O$9,Total!B:B,$H$2)+COUNTIFS(Total!X:X,$U$3,Total!W:W,B12,Total!AA:AA,DB!$G$5,Total!N:N,DB!$O$5,Total!M:M,DB!$G$9,Total!K:K,DB!$O$9,Total!AA:AA,$H$2)+COUNTIFS(Total!X:X,$U$3,Total!W:W,B12,Total!AA:AA,DB!$G$5,Total!N:N,DB!$O$5,Total!M:M,DB!$G$9,Total!AA:AA,DB!$O$9,Total!B:B,$H$2)+COUNTIFS(Total!X:X,$U$3,Total!W:W,B12,Total!AA:AA,DB!$G$5,Total!N:N,DB!$O$5,Total!AA:AA,DB!$G$9,Total!K:K,DB!$O$9,Total!B:B,$H$2)+COUNTIFS(Total!X:X,$U$3,Total!W:W,B12,Total!AA:AA,DB!$G$5,Total!AA:AA,DB!$O$5,Total!M:M,DB!$G$9,Total!K:K,DB!$O$9,Total!B:B,$H$2)+COUNTIFS(Total!X:X,$U$3,Total!W:W,B12,Total!O:O,DB!$G$5,Total!N:N,DB!$O$5,Total!AA:AA,DB!$G$9,Total!AA:AA,DB!$O$9,Total!AA:AA,$H$2)+COUNTIFS(Total!X:X,$U$3,Total!W:W,B12,Total!O:O,DB!$G$5,Total!AA:AA,DB!$O$5,Total!M:M,DB!$G$9,Total!AA:AA,DB!$O$9,Total!AA:AA,$H$2)+COUNTIFS(Total!X:X,$U$3,Total!W:W,B12,Total!O:O,DB!$G$5,Total!AA:AA,DB!$O$5,Total!AA:AA,DB!$G$9,Total!K:K,DB!$O$9,Total!AA:AA,$H$2)+COUNTIFS(Total!X:X,$U$3,Total!W:W,B12,Total!O:O,DB!$G$5,Total!AA:AA,DB!$O$5,Total!AA:AA,DB!$G$9,Total!AA:AA,DB!$O$9,Total!B:B,$H$2)+COUNTIFS(Total!X:X,$U$3,Total!W:W,B12,Total!AA:AA,DB!$G$5,Total!N:N,DB!$O$5,Total!M:M,DB!$G$9,Total!AA:AA,DB!$O$9,Total!AA:AA,$H$2)+COUNTIFS(Total!X:X,$U$3,Total!W:W,B12,Total!AA:AA,DB!$G$5,Total!N:N,DB!$O$5,Total!AA:AA,DB!$G$9,Total!K:K,DB!$O$9,Total!AA:AA,$H$2)+COUNTIFS(Total!X:X,$U$3,Total!W:W,B12,Total!AA:AA,DB!$G$5,Total!N:N,DB!$O$5,Total!AA:AA,DB!$G$9,Total!AA:AA,DB!$O$9,Total!B:B,$H$2)+COUNTIFS(Total!X:X,$U$3,Total!W:W,B12,Total!AA:AA,DB!$G$5,Total!AA:AA,DB!$O$5,Total!M:M,DB!$G$9,Total!K:K,DB!$O$9,Total!AA:AA,$H$2)+COUNTIFS(Total!X:X,$U$3,Total!W:W,B12,Total!AA:AA,DB!$G$5,Total!AA:AA,DB!$O$5,Total!M:M,DB!$G$9,Total!AA:AA,DB!$O$9,Total!B:B,$H$2)+COUNTIFS(Total!X:X,$U$3,Total!W:W,B12,Total!AA:AA,DB!$G$5,Total!AA:AA,DB!$O$5,Total!AA:AA,DB!$G$9,Total!K:K,DB!$O$9,Total!B:B,$H$2)+COUNTIFS(Total!X:X,$U$3,Total!W:W,B12,Total!AA:AA,DB!$G$5,Total!N:N,DB!$O$5,Total!M:M,DB!$G$9,Total!K:K,DB!$O$9,Total!B:B,$H$2)+COUNTIFS(Total!X:X,$U$3,Total!W:W,B12,Total!O:O,DB!$G$5,Total!AA:AA,DB!$O$5,Total!M:M,DB!$G$9,Total!K:K,DB!$O$9,Total!B:B,$H$2)+COUNTIFS(Total!X:X,$U$3,Total!W:W,B12,Total!O:O,DB!$G$5,Total!N:N,DB!$O$5,Total!AA:AA,DB!$G$9,Total!K:K,DB!$O$9,Total!B:B,$H$2)+COUNTIFS(Total!X:X,$U$3,Total!W:W,B12,Total!O:O,DB!$G$5,Total!N:N,DB!$O$5,Total!M:M,DB!$G$9,Total!AA:AA,DB!$O$9,Total!B:B,$H$2)+COUNTIFS(Total!X:X,$U$3,Total!W:W,B12,Total!O:O,DB!$G$5,Total!N:N,DB!$O$5,Total!M:M,DB!$G$9,Total!K:K,DB!$O$9,Total!AA:AA,$H$2)</f>
        <v>0</v>
      </c>
      <c r="V12" s="31">
        <f>COUNTIFS(Total!X:X,$V$3,Total!W:W,B12,Total!O:O,DB!$G$5,Total!N:N,DB!$O$5,Total!M:M,DB!$G$9,Total!K:K,DB!$O$9,Total!B:B,$H$2)+COUNTIFS(Total!X:X,$V$3,Total!W:W,B12,Total!AA:AA,DB!$G$5,Total!AA:AA,DB!$O$5,Total!AA:AA,DB!$G$9,Total!AA:AA,DB!$O$9,Total!AA:AA,$H$2)+COUNTIFS(Total!X:X,$V$3,Total!W:W,B12,Total!O:O,DB!$G$5,Total!AA:AA,DB!$O$5,Total!AA:AA,DB!$G$9,Total!AA:AA,DB!$O$9,Total!AA:AA,$H$2)+COUNTIFS(Total!X:X,$V$3,Total!W:W,B12,Total!AA:AA,DB!$G$5,Total!N:N,DB!$O$5,Total!AA:AA,DB!$G$9,Total!AA:AA,DB!$O$9,Total!AA:AA,$H$2)+COUNTIFS(Total!X:X,$V$3,Total!W:W,B12,Total!AA:AA,DB!$G$5,Total!AA:AA,DB!$O$5,Total!M:M,DB!$G$9,Total!AA:AA,DB!$O$9,Total!AA:AA,$H$2)+COUNTIFS(Total!X:X,$V$3,Total!W:W,B12,Total!AA:AA,DB!$G$5,Total!AA:AA,DB!$O$5,Total!AA:AA,DB!$G$9,Total!K:K,DB!$O$9,Total!AA:AA,$H$2)+COUNTIFS(Total!X:X,$V$3,Total!W:W,B12,Total!AA:AA,DB!$G$5,Total!AA:AA,DB!$O$5,Total!AA:AA,DB!$G$9,Total!AA:AA,DB!$O$9,Total!B:B,$H$2)+COUNTIFS(Total!X:X,$V$3,Total!W:W,B12,Total!O:O,DB!$G$5,Total!N:N,DB!$O$5,Total!M:M,DB!$G$9,Total!AA:AA,DB!$O$9,Total!AA:AA,$H$2)+COUNTIFS(Total!X:X,$V$3,Total!W:W,B12,Total!O:O,DB!$G$5,Total!N:N,DB!$O$5,Total!AA:AA,DB!$G$9,Total!K:K,DB!$O$9,Total!AA:AA,$H$2)+COUNTIFS(Total!X:X,$V$3,Total!W:W,B12,Total!O:O,DB!$G$5,Total!N:N,DB!$O$5,Total!AA:AA,DB!$G$9,Total!AA:AA,DB!$O$9,Total!B:B,$H$2)+COUNTIFS(Total!X:X,$V$3,Total!W:W,B12,Total!O:O,DB!$G$5,Total!AA:AA,DB!$O$5,Total!M:M,DB!$G$9,Total!K:K,DB!$O$9,Total!AA:AA,$H$2)+COUNTIFS(Total!X:X,$V$3,Total!W:W,B12,Total!O:O,DB!$G$5,Total!AA:AA,DB!$O$5,Total!M:M,DB!$G$9,Total!AA:AA,DB!$O$9,Total!B:B,$H$2)+COUNTIFS(Total!X:X,$V$3,Total!W:W,B12,Total!O:O,DB!$G$5,Total!AA:AA,DB!$O$5,Total!AA:AA,DB!$G$9,Total!K:K,DB!$O$9,Total!B:B,$H$2)+COUNTIFS(Total!X:X,$V$3,Total!W:W,B12,Total!AA:AA,DB!$G$5,Total!N:N,DB!$O$5,Total!M:M,DB!$G$9,Total!K:K,DB!$O$9,Total!AA:AA,$H$2)+COUNTIFS(Total!X:X,$V$3,Total!W:W,B12,Total!AA:AA,DB!$G$5,Total!N:N,DB!$O$5,Total!M:M,DB!$G$9,Total!AA:AA,DB!$O$9,Total!B:B,$H$2)+COUNTIFS(Total!X:X,$V$3,Total!W:W,B12,Total!AA:AA,DB!$G$5,Total!N:N,DB!$O$5,Total!AA:AA,DB!$G$9,Total!K:K,DB!$O$9,Total!B:B,$H$2)+COUNTIFS(Total!X:X,$V$3,Total!W:W,B12,Total!AA:AA,DB!$G$5,Total!AA:AA,DB!$O$5,Total!M:M,DB!$G$9,Total!K:K,DB!$O$9,Total!B:B,$H$2)+COUNTIFS(Total!X:X,$V$3,Total!W:W,B12,Total!O:O,DB!$G$5,Total!N:N,DB!$O$5,Total!AA:AA,DB!$G$9,Total!AA:AA,DB!$O$9,Total!AA:AA,$H$2)+COUNTIFS(Total!X:X,$V$3,Total!W:W,B12,Total!O:O,DB!$G$5,Total!AA:AA,DB!$O$5,Total!M:M,DB!$G$9,Total!AA:AA,DB!$O$9,Total!AA:AA,$H$2)+COUNTIFS(Total!X:X,$V$3,Total!W:W,B12,Total!O:O,DB!$G$5,Total!AA:AA,DB!$O$5,Total!AA:AA,DB!$G$9,Total!K:K,DB!$O$9,Total!AA:AA,$H$2)+COUNTIFS(Total!X:X,$V$3,Total!W:W,B12,Total!O:O,DB!$G$5,Total!AA:AA,DB!$O$5,Total!AA:AA,DB!$G$9,Total!AA:AA,DB!$O$9,Total!B:B,$H$2)+COUNTIFS(Total!X:X,$V$3,Total!W:W,B12,Total!AA:AA,DB!$G$5,Total!N:N,DB!$O$5,Total!M:M,DB!$G$9,Total!AA:AA,DB!$O$9,Total!AA:AA,$H$2)+COUNTIFS(Total!X:X,$V$3,Total!W:W,B12,Total!AA:AA,DB!$G$5,Total!N:N,DB!$O$5,Total!AA:AA,DB!$G$9,Total!K:K,DB!$O$9,Total!AA:AA,$H$2)+COUNTIFS(Total!X:X,$V$3,Total!W:W,B12,Total!AA:AA,DB!$G$5,Total!N:N,DB!$O$5,Total!AA:AA,DB!$G$9,Total!AA:AA,DB!$O$9,Total!B:B,$H$2)+COUNTIFS(Total!X:X,$V$3,Total!W:W,B12,Total!AA:AA,DB!$G$5,Total!AA:AA,DB!$O$5,Total!M:M,DB!$G$9,Total!K:K,DB!$O$9,Total!AA:AA,$H$2)+COUNTIFS(Total!X:X,$V$3,Total!W:W,B12,Total!AA:AA,DB!$G$5,Total!AA:AA,DB!$O$5,Total!M:M,DB!$G$9,Total!AA:AA,DB!$O$9,Total!B:B,$H$2)+COUNTIFS(Total!X:X,$V$3,Total!W:W,B12,Total!AA:AA,DB!$G$5,Total!AA:AA,DB!$O$5,Total!AA:AA,DB!$G$9,Total!K:K,DB!$O$9,Total!B:B,$H$2)+COUNTIFS(Total!X:X,$V$3,Total!W:W,B12,Total!AA:AA,DB!$G$5,Total!N:N,DB!$O$5,Total!M:M,DB!$G$9,Total!K:K,DB!$O$9,Total!B:B,$H$2)+COUNTIFS(Total!X:X,$V$3,Total!W:W,B12,Total!O:O,DB!$G$5,Total!AA:AA,DB!$O$5,Total!M:M,DB!$G$9,Total!K:K,DB!$O$9,Total!B:B,$H$2)+COUNTIFS(Total!X:X,$V$3,Total!W:W,B12,Total!O:O,DB!$G$5,Total!N:N,DB!$O$5,Total!AA:AA,DB!$G$9,Total!K:K,DB!$O$9,Total!B:B,$H$2)+COUNTIFS(Total!X:X,$V$3,Total!W:W,B12,Total!O:O,DB!$G$5,Total!N:N,DB!$O$5,Total!M:M,DB!$G$9,Total!AA:AA,DB!$O$9,Total!B:B,$H$2)+COUNTIFS(Total!X:X,$V$3,Total!W:W,B12,Total!O:O,DB!$G$5,Total!N:N,DB!$O$5,Total!M:M,DB!$G$9,Total!K:K,DB!$O$9,Total!AA:AA,$H$2)</f>
        <v>0</v>
      </c>
      <c r="W12" s="31">
        <f>COUNTIFS(Total!X:X,$W$3,Total!W:W,B12,Total!O:O,DB!$G$5,Total!N:N,DB!$O$5,Total!M:M,DB!$G$9,Total!K:K,DB!$O$9,Total!B:B,$H$2)+COUNTIFS(Total!X:X,$W$3,Total!W:W,B12,Total!AA:AA,DB!$G$5,Total!AA:AA,DB!$O$5,Total!AA:AA,DB!$G$9,Total!AA:AA,DB!$O$9,Total!AA:AA,$H$2)+COUNTIFS(Total!X:X,$W$3,Total!W:W,B12,Total!O:O,DB!$G$5,Total!AA:AA,DB!$O$5,Total!AA:AA,DB!$G$9,Total!AA:AA,DB!$O$9,Total!AA:AA,$H$2)+COUNTIFS(Total!X:X,$W$3,Total!W:W,B12,Total!AA:AA,DB!$G$5,Total!N:N,DB!$O$5,Total!AA:AA,DB!$G$9,Total!AA:AA,DB!$O$9,Total!AA:AA,$H$2)+COUNTIFS(Total!X:X,$W$3,Total!W:W,B12,Total!AA:AA,DB!$G$5,Total!AA:AA,DB!$O$5,Total!M:M,DB!$G$9,Total!AA:AA,DB!$O$9,Total!AA:AA,$H$2)+COUNTIFS(Total!X:X,$W$3,Total!W:W,B12,Total!AA:AA,DB!$G$5,Total!AA:AA,DB!$O$5,Total!AA:AA,DB!$G$9,Total!K:K,DB!$O$9,Total!AA:AA,$H$2)+COUNTIFS(Total!X:X,$W$3,Total!W:W,B12,Total!AA:AA,DB!$G$5,Total!AA:AA,DB!$O$5,Total!AA:AA,DB!$G$9,Total!AA:AA,DB!$O$9,Total!B:B,$H$2)+COUNTIFS(Total!X:X,$W$3,Total!W:W,B12,Total!O:O,DB!$G$5,Total!N:N,DB!$O$5,Total!M:M,DB!$G$9,Total!AA:AA,DB!$O$9,Total!AA:AA,$H$2)+COUNTIFS(Total!X:X,$W$3,Total!W:W,B12,Total!O:O,DB!$G$5,Total!N:N,DB!$O$5,Total!AA:AA,DB!$G$9,Total!K:K,DB!$O$9,Total!AA:AA,$H$2)+COUNTIFS(Total!X:X,$W$3,Total!W:W,B12,Total!O:O,DB!$G$5,Total!N:N,DB!$O$5,Total!AA:AA,DB!$G$9,Total!AA:AA,DB!$O$9,Total!B:B,$H$2)+COUNTIFS(Total!X:X,$W$3,Total!W:W,B12,Total!O:O,DB!$G$5,Total!AA:AA,DB!$O$5,Total!M:M,DB!$G$9,Total!K:K,DB!$O$9,Total!AA:AA,$H$2)+COUNTIFS(Total!X:X,$W$3,Total!W:W,B12,Total!O:O,DB!$G$5,Total!AA:AA,DB!$O$5,Total!M:M,DB!$G$9,Total!AA:AA,DB!$O$9,Total!B:B,$H$2)+COUNTIFS(Total!X:X,$W$3,Total!W:W,B12,Total!O:O,DB!$G$5,Total!AA:AA,DB!$O$5,Total!AA:AA,DB!$G$9,Total!K:K,DB!$O$9,Total!B:B,$H$2)+COUNTIFS(Total!X:X,$W$3,Total!W:W,B12,Total!AA:AA,DB!$G$5,Total!N:N,DB!$O$5,Total!M:M,DB!$G$9,Total!K:K,DB!$O$9,Total!AA:AA,$H$2)+COUNTIFS(Total!X:X,$W$3,Total!W:W,B12,Total!AA:AA,DB!$G$5,Total!N:N,DB!$O$5,Total!M:M,DB!$G$9,Total!AA:AA,DB!$O$9,Total!B:B,$H$2)+COUNTIFS(Total!X:X,$W$3,Total!W:W,B12,Total!AA:AA,DB!$G$5,Total!N:N,DB!$O$5,Total!AA:AA,DB!$G$9,Total!K:K,DB!$O$9,Total!B:B,$H$2)+COUNTIFS(Total!X:X,$W$3,Total!W:W,B12,Total!AA:AA,DB!$G$5,Total!AA:AA,DB!$O$5,Total!M:M,DB!$G$9,Total!K:K,DB!$O$9,Total!B:B,$H$2)+COUNTIFS(Total!X:X,$W$3,Total!W:W,B12,Total!O:O,DB!$G$5,Total!N:N,DB!$O$5,Total!AA:AA,DB!$G$9,Total!AA:AA,DB!$O$9,Total!AA:AA,$H$2)+COUNTIFS(Total!X:X,$W$3,Total!W:W,B12,Total!O:O,DB!$G$5,Total!AA:AA,DB!$O$5,Total!M:M,DB!$G$9,Total!AA:AA,DB!$O$9,Total!AA:AA,$H$2)+COUNTIFS(Total!X:X,$W$3,Total!W:W,B12,Total!O:O,DB!$G$5,Total!AA:AA,DB!$O$5,Total!AA:AA,DB!$G$9,Total!K:K,DB!$O$9,Total!AA:AA,$H$2)+COUNTIFS(Total!X:X,$W$3,Total!W:W,B12,Total!O:O,DB!$G$5,Total!AA:AA,DB!$O$5,Total!AA:AA,DB!$G$9,Total!AA:AA,DB!$O$9,Total!B:B,$H$2)+COUNTIFS(Total!X:X,$W$3,Total!W:W,B12,Total!AA:AA,DB!$G$5,Total!N:N,DB!$O$5,Total!M:M,DB!$G$9,Total!AA:AA,DB!$O$9,Total!AA:AA,$H$2)+COUNTIFS(Total!X:X,$W$3,Total!W:W,B12,Total!AA:AA,DB!$G$5,Total!N:N,DB!$O$5,Total!AA:AA,DB!$G$9,Total!K:K,DB!$O$9,Total!AA:AA,$H$2)+COUNTIFS(Total!X:X,$W$3,Total!W:W,B12,Total!AA:AA,DB!$G$5,Total!N:N,DB!$O$5,Total!AA:AA,DB!$G$9,Total!AA:AA,DB!$O$9,Total!B:B,$H$2)+COUNTIFS(Total!X:X,$W$3,Total!W:W,B12,Total!AA:AA,DB!$G$5,Total!AA:AA,DB!$O$5,Total!M:M,DB!$G$9,Total!K:K,DB!$O$9,Total!AA:AA,$H$2)+COUNTIFS(Total!X:X,$W$3,Total!W:W,B12,Total!AA:AA,DB!$G$5,Total!AA:AA,DB!$O$5,Total!M:M,DB!$G$9,Total!AA:AA,DB!$O$9,Total!B:B,$H$2)+COUNTIFS(Total!X:X,$W$3,Total!W:W,B12,Total!AA:AA,DB!$G$5,Total!AA:AA,DB!$O$5,Total!AA:AA,DB!$G$9,Total!K:K,DB!$O$9,Total!B:B,$H$2)+COUNTIFS(Total!X:X,$W$3,Total!W:W,B12,Total!AA:AA,DB!$G$5,Total!N:N,DB!$O$5,Total!M:M,DB!$G$9,Total!K:K,DB!$O$9,Total!B:B,$H$2)+COUNTIFS(Total!X:X,$W$3,Total!W:W,B12,Total!O:O,DB!$G$5,Total!AA:AA,DB!$O$5,Total!M:M,DB!$G$9,Total!K:K,DB!$O$9,Total!B:B,$H$2)+COUNTIFS(Total!X:X,$W$3,Total!W:W,B12,Total!O:O,DB!$G$5,Total!N:N,DB!$O$5,Total!AA:AA,DB!$G$9,Total!K:K,DB!$O$9,Total!B:B,$H$2)+COUNTIFS(Total!X:X,$W$3,Total!W:W,B12,Total!O:O,DB!$G$5,Total!N:N,DB!$O$5,Total!M:M,DB!$G$9,Total!AA:AA,DB!$O$9,Total!B:B,$H$2)+COUNTIFS(Total!X:X,$W$3,Total!W:W,B12,Total!O:O,DB!$G$5,Total!N:N,DB!$O$5,Total!M:M,DB!$G$9,Total!K:K,DB!$O$9,Total!AA:AA,$H$2)</f>
        <v>0</v>
      </c>
      <c r="X12" s="31">
        <f t="shared" si="0"/>
        <v>16</v>
      </c>
      <c r="Y12" s="31">
        <f t="shared" si="1"/>
        <v>15</v>
      </c>
      <c r="Z12" s="31">
        <f t="shared" si="2"/>
        <v>11</v>
      </c>
      <c r="AD12"/>
    </row>
    <row r="13" spans="1:31" ht="30" customHeight="1" x14ac:dyDescent="0.25">
      <c r="A13" s="43">
        <v>10</v>
      </c>
      <c r="B13" s="53" t="s">
        <v>175</v>
      </c>
      <c r="C13" s="31">
        <f>COUNTIFS(Total!W:W,B13,Total!O:O,DB!$G$5,Total!N:N,DB!$O$5,Total!M:M,DB!$G$9,Total!K:K,DB!$O$9,Total!B:B,$H$2)+COUNTIFS(Total!W:W,B13,Total!AA:AA,DB!$G$5,Total!AA:AA,DB!$O$5,Total!AA:AA,DB!$G$9,Total!AA:AA,DB!$O$9,Total!AA:AA,$H$2)+COUNTIFS(Total!W:W,B13,Total!O:O,DB!$G$5,Total!AA:AA,DB!$O$5,Total!AA:AA,DB!$G$9,Total!AA:AA,DB!$O$9,Total!AA:AA,$H$2)+COUNTIFS(Total!W:W,B13,Total!AA:AA,DB!$G$5,Total!N:N,DB!$O$5,Total!AA:AA,DB!$G$9,Total!AA:AA,DB!$O$9,Total!AA:AA,$H$2)+COUNTIFS(Total!W:W,B13,Total!AA:AA,DB!$G$5,Total!AA:AA,DB!$O$5,Total!M:M,DB!$G$9,Total!AA:AA,DB!$O$9,Total!AA:AA,$H$2)+COUNTIFS(Total!W:W,B13,Total!AA:AA,DB!$G$5,Total!AA:AA,DB!$O$5,Total!AA:AA,DB!$G$9,Total!K:K,DB!$O$9,Total!AA:AA,$H$2)+COUNTIFS(Total!W:W,B13,Total!AA:AA,DB!$G$5,Total!AA:AA,DB!$O$5,Total!AA:AA,DB!$G$9,Total!AA:AA,DB!$O$9,Total!B:B,$H$2)+COUNTIFS(Total!W:W,B13,Total!O:O,DB!$G$5,Total!N:N,DB!$O$5,Total!M:M,DB!$G$9,Total!AA:AA,DB!$O$9,Total!AA:AA,$H$2)+COUNTIFS(Total!W:W,B13,Total!O:O,DB!$G$5,Total!N:N,DB!$O$5,Total!AA:AA,DB!$G$9,Total!K:K,DB!$O$9,Total!AA:AA,$H$2)+COUNTIFS(Total!W:W,B13,Total!O:O,DB!$G$5,Total!N:N,DB!$O$5,Total!AA:AA,DB!$G$9,Total!AA:AA,DB!$O$9,Total!B:B,$H$2)+COUNTIFS(Total!W:W,B13,Total!O:O,DB!$G$5,Total!AA:AA,DB!$O$5,Total!M:M,DB!$G$9,Total!K:K,DB!$O$9,Total!AA:AA,$H$2)+COUNTIFS(Total!W:W,B13,Total!O:O,DB!$G$5,Total!AA:AA,DB!$O$5,Total!M:M,DB!$G$9,Total!AA:AA,DB!$O$9,Total!B:B,$H$2)+COUNTIFS(Total!W:W,B13,Total!O:O,DB!$G$5,Total!AA:AA,DB!$O$5,Total!AA:AA,DB!$G$9,Total!K:K,DB!$O$9,Total!B:B,$H$2)+COUNTIFS(Total!W:W,B13,Total!AA:AA,DB!$G$5,Total!N:N,DB!$O$5,Total!M:M,DB!$G$9,Total!K:K,DB!$O$9,Total!AA:AA,$H$2)+COUNTIFS(Total!W:W,B13,Total!AA:AA,DB!$G$5,Total!N:N,DB!$O$5,Total!M:M,DB!$G$9,Total!AA:AA,DB!$O$9,Total!B:B,$H$2)+COUNTIFS(Total!W:W,B13,Total!AA:AA,DB!$G$5,Total!N:N,DB!$O$5,Total!AA:AA,DB!$G$9,Total!K:K,DB!$O$9,Total!B:B,$H$2)+COUNTIFS(Total!W:W,B13,Total!AA:AA,DB!$G$5,Total!AA:AA,DB!$O$5,Total!M:M,DB!$G$9,Total!K:K,DB!$O$9,Total!B:B,$H$2)+COUNTIFS(Total!W:W,B13,Total!O:O,DB!$G$5,Total!N:N,DB!$O$5,Total!AA:AA,DB!$G$9,Total!AA:AA,DB!$O$9,Total!AA:AA,$H$2)+COUNTIFS(Total!W:W,B13,Total!O:O,DB!$G$5,Total!AA:AA,DB!$O$5,Total!M:M,DB!$G$9,Total!AA:AA,DB!$O$9,Total!AA:AA,$H$2)+COUNTIFS(Total!W:W,B13,Total!O:O,DB!$G$5,Total!AA:AA,DB!$O$5,Total!AA:AA,DB!$G$9,Total!K:K,DB!$O$9,Total!AA:AA,$H$2)+COUNTIFS(Total!W:W,B13,Total!O:O,DB!$G$5,Total!AA:AA,DB!$O$5,Total!AA:AA,DB!$G$9,Total!AA:AA,DB!$O$9,Total!B:B,$H$2)+COUNTIFS(Total!W:W,B13,Total!AA:AA,DB!$G$5,Total!N:N,DB!$O$5,Total!M:M,DB!$G$9,Total!AA:AA,DB!$O$9,Total!AA:AA,$H$2)+COUNTIFS(Total!W:W,B13,Total!AA:AA,DB!$G$5,Total!N:N,DB!$O$5,Total!AA:AA,DB!$G$9,Total!K:K,DB!$O$9,Total!AA:AA,$H$2)+COUNTIFS(Total!W:W,B13,Total!AA:AA,DB!$G$5,Total!N:N,DB!$O$5,Total!AA:AA,DB!$G$9,Total!AA:AA,DB!$O$9,Total!B:B,$H$2)+COUNTIFS(Total!W:W,B13,Total!AA:AA,DB!$G$5,Total!AA:AA,DB!$O$5,Total!M:M,DB!$G$9,Total!K:K,DB!$O$9,Total!AA:AA,$H$2)+COUNTIFS(Total!W:W,B13,Total!AA:AA,DB!$G$5,Total!AA:AA,DB!$O$5,Total!M:M,DB!$G$9,Total!AA:AA,DB!$O$9,Total!B:B,$H$2)+COUNTIFS(Total!W:W,B13,Total!AA:AA,DB!$G$5,Total!AA:AA,DB!$O$5,Total!AA:AA,DB!$G$9,Total!K:K,DB!$O$9,Total!B:B,$H$2)+COUNTIFS(Total!W:W,B13,Total!AA:AA,DB!$G$5,Total!N:N,DB!$O$5,Total!M:M,DB!$G$9,Total!K:K,DB!$O$9,Total!B:B,$H$2)+COUNTIFS(Total!W:W,B13,Total!O:O,DB!$G$5,Total!AA:AA,DB!$O$5,Total!M:M,DB!$G$9,Total!K:K,DB!$O$9,Total!B:B,$H$2)+COUNTIFS(Total!W:W,B13,Total!O:O,DB!$G$5,Total!N:N,DB!$O$5,Total!AA:AA,DB!$G$9,Total!K:K,DB!$O$9,Total!B:B,$H$2)+COUNTIFS(Total!W:W,B13,Total!O:O,DB!$G$5,Total!N:N,DB!$O$5,Total!M:M,DB!$G$9,Total!AA:AA,DB!$O$9,Total!B:B,$H$2)+COUNTIFS(Total!W:W,B13,Total!O:O,DB!$G$5,Total!N:N,DB!$O$5,Total!M:M,DB!$G$9,Total!K:K,DB!$O$9,Total!AA:AA,$H$2)</f>
        <v>4</v>
      </c>
      <c r="D13" s="31">
        <f>COUNTIFS(Total!X:X,$AE$2,Total!W:W,B13,Total!O:O,DB!$G$5,Total!N:N,DB!$O$5,Total!M:M,DB!$G$9,Total!K:K,DB!$O$9,Total!B:B,$H$2)+COUNTIFS(Total!X:X,$AE$2,Total!W:W,B13,Total!AA:AA,DB!$G$5,Total!AA:AA,DB!$O$5,Total!AA:AA,DB!$G$9,Total!AA:AA,DB!$O$9,Total!AA:AA,$H$2)+COUNTIFS(Total!X:X,$AE$2,Total!W:W,B13,Total!O:O,DB!$G$5,Total!AA:AA,DB!$O$5,Total!AA:AA,DB!$G$9,Total!AA:AA,DB!$O$9,Total!AA:AA,$H$2)+COUNTIFS(Total!X:X,$AE$2,Total!W:W,B13,Total!AA:AA,DB!$G$5,Total!N:N,DB!$O$5,Total!AA:AA,DB!$G$9,Total!AA:AA,DB!$O$9,Total!AA:AA,$H$2)+COUNTIFS(Total!X:X,$AE$2,Total!W:W,B13,Total!AA:AA,DB!$G$5,Total!AA:AA,DB!$O$5,Total!M:M,DB!$G$9,Total!AA:AA,DB!$O$9,Total!AA:AA,$H$2)+COUNTIFS(Total!X:X,$AE$2,Total!W:W,B13,Total!AA:AA,DB!$G$5,Total!AA:AA,DB!$O$5,Total!AA:AA,DB!$G$9,Total!K:K,DB!$O$9,Total!AA:AA,$H$2)+COUNTIFS(Total!X:X,$AE$2,Total!W:W,B13,Total!AA:AA,DB!$G$5,Total!AA:AA,DB!$O$5,Total!AA:AA,DB!$G$9,Total!AA:AA,DB!$O$9,Total!B:B,$H$2)+COUNTIFS(Total!X:X,$AE$2,Total!W:W,B13,Total!O:O,DB!$G$5,Total!N:N,DB!$O$5,Total!M:M,DB!$G$9,Total!AA:AA,DB!$O$9,Total!AA:AA,$H$2)+COUNTIFS(Total!X:X,$AE$2,Total!W:W,B13,Total!O:O,DB!$G$5,Total!N:N,DB!$O$5,Total!AA:AA,DB!$G$9,Total!K:K,DB!$O$9,Total!AA:AA,$H$2)+COUNTIFS(Total!X:X,$AE$2,Total!W:W,B13,Total!O:O,DB!$G$5,Total!N:N,DB!$O$5,Total!AA:AA,DB!$G$9,Total!AA:AA,DB!$O$9,Total!B:B,$H$2)+COUNTIFS(Total!X:X,$AE$2,Total!W:W,B13,Total!O:O,DB!$G$5,Total!AA:AA,DB!$O$5,Total!M:M,DB!$G$9,Total!K:K,DB!$O$9,Total!AA:AA,$H$2)+COUNTIFS(Total!X:X,$AE$2,Total!W:W,B13,Total!O:O,DB!$G$5,Total!AA:AA,DB!$O$5,Total!M:M,DB!$G$9,Total!AA:AA,DB!$O$9,Total!B:B,$H$2)+COUNTIFS(Total!X:X,$AE$2,Total!W:W,B13,Total!O:O,DB!$G$5,Total!AA:AA,DB!$O$5,Total!AA:AA,DB!$G$9,Total!K:K,DB!$O$9,Total!B:B,$H$2)+COUNTIFS(Total!X:X,$AE$2,Total!W:W,B13,Total!AA:AA,DB!$G$5,Total!N:N,DB!$O$5,Total!M:M,DB!$G$9,Total!K:K,DB!$O$9,Total!AA:AA,$H$2)+COUNTIFS(Total!X:X,$AE$2,Total!W:W,B13,Total!AA:AA,DB!$G$5,Total!N:N,DB!$O$5,Total!M:M,DB!$G$9,Total!AA:AA,DB!$O$9,Total!B:B,$H$2)+COUNTIFS(Total!X:X,$AE$2,Total!W:W,B13,Total!AA:AA,DB!$G$5,Total!N:N,DB!$O$5,Total!AA:AA,DB!$G$9,Total!K:K,DB!$O$9,Total!B:B,$H$2)+COUNTIFS(Total!X:X,$AE$2,Total!W:W,B13,Total!AA:AA,DB!$G$5,Total!AA:AA,DB!$O$5,Total!M:M,DB!$G$9,Total!K:K,DB!$O$9,Total!B:B,$H$2)+COUNTIFS(Total!X:X,$AE$2,Total!W:W,B13,Total!O:O,DB!$G$5,Total!N:N,DB!$O$5,Total!AA:AA,DB!$G$9,Total!AA:AA,DB!$O$9,Total!AA:AA,$H$2)+COUNTIFS(Total!X:X,$AE$2,Total!W:W,B13,Total!O:O,DB!$G$5,Total!AA:AA,DB!$O$5,Total!M:M,DB!$G$9,Total!AA:AA,DB!$O$9,Total!AA:AA,$H$2)+COUNTIFS(Total!X:X,$AE$2,Total!W:W,B13,Total!O:O,DB!$G$5,Total!AA:AA,DB!$O$5,Total!AA:AA,DB!$G$9,Total!K:K,DB!$O$9,Total!AA:AA,$H$2)+COUNTIFS(Total!X:X,$AE$2,Total!W:W,B13,Total!O:O,DB!$G$5,Total!AA:AA,DB!$O$5,Total!AA:AA,DB!$G$9,Total!AA:AA,DB!$O$9,Total!B:B,$H$2)+COUNTIFS(Total!X:X,$AE$2,Total!W:W,B13,Total!AA:AA,DB!$G$5,Total!N:N,DB!$O$5,Total!M:M,DB!$G$9,Total!AA:AA,DB!$O$9,Total!AA:AA,$H$2)+COUNTIFS(Total!X:X,$AE$2,Total!W:W,B13,Total!AA:AA,DB!$G$5,Total!N:N,DB!$O$5,Total!AA:AA,DB!$G$9,Total!K:K,DB!$O$9,Total!AA:AA,$H$2)+COUNTIFS(Total!X:X,$AE$2,Total!W:W,B13,Total!AA:AA,DB!$G$5,Total!N:N,DB!$O$5,Total!AA:AA,DB!$G$9,Total!AA:AA,DB!$O$9,Total!B:B,$H$2)+COUNTIFS(Total!X:X,$AE$2,Total!W:W,B13,Total!AA:AA,DB!$G$5,Total!AA:AA,DB!$O$5,Total!M:M,DB!$G$9,Total!K:K,DB!$O$9,Total!AA:AA,$H$2)+COUNTIFS(Total!X:X,$AE$2,Total!W:W,B13,Total!AA:AA,DB!$G$5,Total!AA:AA,DB!$O$5,Total!M:M,DB!$G$9,Total!AA:AA,DB!$O$9,Total!B:B,$H$2)+COUNTIFS(Total!X:X,$AE$2,Total!W:W,B13,Total!AA:AA,DB!$G$5,Total!AA:AA,DB!$O$5,Total!AA:AA,DB!$G$9,Total!K:K,DB!$O$9,Total!B:B,$H$2)+COUNTIFS(Total!X:X,$AE$2,Total!W:W,B13,Total!AA:AA,DB!$G$5,Total!N:N,DB!$O$5,Total!M:M,DB!$G$9,Total!K:K,DB!$O$9,Total!B:B,$H$2)+COUNTIFS(Total!X:X,$AE$2,Total!W:W,B13,Total!O:O,DB!$G$5,Total!AA:AA,DB!$O$5,Total!M:M,DB!$G$9,Total!K:K,DB!$O$9,Total!B:B,$H$2)+COUNTIFS(Total!X:X,$AE$2,Total!W:W,B13,Total!O:O,DB!$G$5,Total!N:N,DB!$O$5,Total!AA:AA,DB!$G$9,Total!K:K,DB!$O$9,Total!B:B,$H$2)+COUNTIFS(Total!X:X,$AE$2,Total!W:W,B13,Total!O:O,DB!$G$5,Total!N:N,DB!$O$5,Total!M:M,DB!$G$9,Total!AA:AA,DB!$O$9,Total!B:B,$H$2)+COUNTIFS(Total!X:X,$AE$2,Total!W:W,B13,Total!O:O,DB!$G$5,Total!N:N,DB!$O$5,Total!M:M,DB!$G$9,Total!K:K,DB!$O$9,Total!AA:AA,$H$2)</f>
        <v>1</v>
      </c>
      <c r="E13" s="31">
        <f>COUNTIFS(Total!X:X,$E$3,Total!W:W,B13,Total!O:O,DB!$G$5,Total!N:N,DB!$O$5,Total!M:M,DB!$G$9,Total!K:K,DB!$O$9,Total!B:B,$H$2)+COUNTIFS(Total!X:X,$E$3,Total!W:W,B13,Total!AA:AA,DB!$G$5,Total!AA:AA,DB!$O$5,Total!AA:AA,DB!$G$9,Total!AA:AA,DB!$O$9,Total!AA:AA,$H$2)+COUNTIFS(Total!X:X,$E$3,Total!W:W,B13,Total!O:O,DB!$G$5,Total!AA:AA,DB!$O$5,Total!AA:AA,DB!$G$9,Total!AA:AA,DB!$O$9,Total!AA:AA,$H$2)+COUNTIFS(Total!X:X,$E$3,Total!W:W,B13,Total!AA:AA,DB!$G$5,Total!N:N,DB!$O$5,Total!AA:AA,DB!$G$9,Total!AA:AA,DB!$O$9,Total!AA:AA,$H$2)+COUNTIFS(Total!X:X,$E$3,Total!W:W,B13,Total!AA:AA,DB!$G$5,Total!AA:AA,DB!$O$5,Total!M:M,DB!$G$9,Total!AA:AA,DB!$O$9,Total!AA:AA,$H$2)+COUNTIFS(Total!X:X,$E$3,Total!W:W,B13,Total!AA:AA,DB!$G$5,Total!AA:AA,DB!$O$5,Total!AA:AA,DB!$G$9,Total!K:K,DB!$O$9,Total!AA:AA,$H$2)+COUNTIFS(Total!X:X,$E$3,Total!W:W,B13,Total!AA:AA,DB!$G$5,Total!AA:AA,DB!$O$5,Total!AA:AA,DB!$G$9,Total!AA:AA,DB!$O$9,Total!B:B,$H$2)+COUNTIFS(Total!X:X,$E$3,Total!W:W,B13,Total!O:O,DB!$G$5,Total!N:N,DB!$O$5,Total!M:M,DB!$G$9,Total!AA:AA,DB!$O$9,Total!AA:AA,$H$2)+COUNTIFS(Total!X:X,$E$3,Total!W:W,B13,Total!O:O,DB!$G$5,Total!N:N,DB!$O$5,Total!AA:AA,DB!$G$9,Total!K:K,DB!$O$9,Total!AA:AA,$H$2)+COUNTIFS(Total!X:X,$E$3,Total!W:W,B13,Total!O:O,DB!$G$5,Total!N:N,DB!$O$5,Total!AA:AA,DB!$G$9,Total!AA:AA,DB!$O$9,Total!B:B,$H$2)+COUNTIFS(Total!X:X,$E$3,Total!W:W,B13,Total!O:O,DB!$G$5,Total!AA:AA,DB!$O$5,Total!M:M,DB!$G$9,Total!K:K,DB!$O$9,Total!AA:AA,$H$2)+COUNTIFS(Total!X:X,$E$3,Total!W:W,B13,Total!O:O,DB!$G$5,Total!AA:AA,DB!$O$5,Total!M:M,DB!$G$9,Total!AA:AA,DB!$O$9,Total!B:B,$H$2)+COUNTIFS(Total!X:X,$E$3,Total!W:W,B13,Total!O:O,DB!$G$5,Total!AA:AA,DB!$O$5,Total!AA:AA,DB!$G$9,Total!K:K,DB!$O$9,Total!B:B,$H$2)+COUNTIFS(Total!X:X,$E$3,Total!W:W,B13,Total!AA:AA,DB!$G$5,Total!N:N,DB!$O$5,Total!M:M,DB!$G$9,Total!K:K,DB!$O$9,Total!AA:AA,$H$2)+COUNTIFS(Total!X:X,$E$3,Total!W:W,B13,Total!AA:AA,DB!$G$5,Total!N:N,DB!$O$5,Total!M:M,DB!$G$9,Total!AA:AA,DB!$O$9,Total!B:B,$H$2)+COUNTIFS(Total!X:X,$E$3,Total!W:W,B13,Total!AA:AA,DB!$G$5,Total!N:N,DB!$O$5,Total!AA:AA,DB!$G$9,Total!K:K,DB!$O$9,Total!B:B,$H$2)+COUNTIFS(Total!X:X,$E$3,Total!W:W,B13,Total!AA:AA,DB!$G$5,Total!AA:AA,DB!$O$5,Total!M:M,DB!$G$9,Total!K:K,DB!$O$9,Total!B:B,$H$2)+COUNTIFS(Total!X:X,$E$3,Total!W:W,B13,Total!O:O,DB!$G$5,Total!N:N,DB!$O$5,Total!AA:AA,DB!$G$9,Total!AA:AA,DB!$O$9,Total!AA:AA,$H$2)+COUNTIFS(Total!X:X,$E$3,Total!W:W,B13,Total!O:O,DB!$G$5,Total!AA:AA,DB!$O$5,Total!M:M,DB!$G$9,Total!AA:AA,DB!$O$9,Total!AA:AA,$H$2)+COUNTIFS(Total!X:X,$E$3,Total!W:W,B13,Total!O:O,DB!$G$5,Total!AA:AA,DB!$O$5,Total!AA:AA,DB!$G$9,Total!K:K,DB!$O$9,Total!AA:AA,$H$2)+COUNTIFS(Total!X:X,$E$3,Total!W:W,B13,Total!O:O,DB!$G$5,Total!AA:AA,DB!$O$5,Total!AA:AA,DB!$G$9,Total!AA:AA,DB!$O$9,Total!B:B,$H$2)+COUNTIFS(Total!X:X,$E$3,Total!W:W,B13,Total!AA:AA,DB!$G$5,Total!N:N,DB!$O$5,Total!M:M,DB!$G$9,Total!AA:AA,DB!$O$9,Total!AA:AA,$H$2)+COUNTIFS(Total!X:X,$E$3,Total!W:W,B13,Total!AA:AA,DB!$G$5,Total!N:N,DB!$O$5,Total!AA:AA,DB!$G$9,Total!K:K,DB!$O$9,Total!AA:AA,$H$2)+COUNTIFS(Total!X:X,$E$3,Total!W:W,B13,Total!AA:AA,DB!$G$5,Total!N:N,DB!$O$5,Total!AA:AA,DB!$G$9,Total!AA:AA,DB!$O$9,Total!B:B,$H$2)+COUNTIFS(Total!X:X,$E$3,Total!W:W,B13,Total!AA:AA,DB!$G$5,Total!AA:AA,DB!$O$5,Total!M:M,DB!$G$9,Total!K:K,DB!$O$9,Total!AA:AA,$H$2)+COUNTIFS(Total!X:X,$E$3,Total!W:W,B13,Total!AA:AA,DB!$G$5,Total!AA:AA,DB!$O$5,Total!M:M,DB!$G$9,Total!AA:AA,DB!$O$9,Total!B:B,$H$2)+COUNTIFS(Total!X:X,$E$3,Total!W:W,B13,Total!AA:AA,DB!$G$5,Total!AA:AA,DB!$O$5,Total!AA:AA,DB!$G$9,Total!K:K,DB!$O$9,Total!B:B,$H$2)+COUNTIFS(Total!X:X,$E$3,Total!W:W,B13,Total!AA:AA,DB!$G$5,Total!N:N,DB!$O$5,Total!M:M,DB!$G$9,Total!K:K,DB!$O$9,Total!B:B,$H$2)+COUNTIFS(Total!X:X,$E$3,Total!W:W,B13,Total!O:O,DB!$G$5,Total!AA:AA,DB!$O$5,Total!M:M,DB!$G$9,Total!K:K,DB!$O$9,Total!B:B,$H$2)+COUNTIFS(Total!X:X,$E$3,Total!W:W,B13,Total!O:O,DB!$G$5,Total!N:N,DB!$O$5,Total!AA:AA,DB!$G$9,Total!K:K,DB!$O$9,Total!B:B,$H$2)+COUNTIFS(Total!X:X,$E$3,Total!W:W,B13,Total!O:O,DB!$G$5,Total!N:N,DB!$O$5,Total!M:M,DB!$G$9,Total!AA:AA,DB!$O$9,Total!B:B,$H$2)+COUNTIFS(Total!X:X,$E$3,Total!W:W,B13,Total!O:O,DB!$G$5,Total!N:N,DB!$O$5,Total!M:M,DB!$G$9,Total!K:K,DB!$O$9,Total!AA:AA,$H$2)</f>
        <v>2</v>
      </c>
      <c r="F13" s="31">
        <f>COUNTIFS(Total!X:X,$F$3,Total!W:W,B13,Total!O:O,DB!$G$5,Total!N:N,DB!$O$5,Total!M:M,DB!$G$9,Total!K:K,DB!$O$9,Total!B:B,$H$2)+COUNTIFS(Total!X:X,$F$3,Total!W:W,B13,Total!AA:AA,DB!$G$5,Total!AA:AA,DB!$O$5,Total!AA:AA,DB!$G$9,Total!AA:AA,DB!$O$9,Total!AA:AA,$H$2)+COUNTIFS(Total!X:X,$F$3,Total!W:W,B13,Total!O:O,DB!$G$5,Total!AA:AA,DB!$O$5,Total!AA:AA,DB!$G$9,Total!AA:AA,DB!$O$9,Total!AA:AA,$H$2)+COUNTIFS(Total!X:X,$F$3,Total!W:W,B13,Total!AA:AA,DB!$G$5,Total!N:N,DB!$O$5,Total!AA:AA,DB!$G$9,Total!AA:AA,DB!$O$9,Total!AA:AA,$H$2)+COUNTIFS(Total!X:X,$F$3,Total!W:W,B13,Total!AA:AA,DB!$G$5,Total!AA:AA,DB!$O$5,Total!M:M,DB!$G$9,Total!AA:AA,DB!$O$9,Total!AA:AA,$H$2)+COUNTIFS(Total!X:X,$F$3,Total!W:W,B13,Total!AA:AA,DB!$G$5,Total!AA:AA,DB!$O$5,Total!AA:AA,DB!$G$9,Total!K:K,DB!$O$9,Total!AA:AA,$H$2)+COUNTIFS(Total!X:X,$F$3,Total!W:W,B13,Total!AA:AA,DB!$G$5,Total!AA:AA,DB!$O$5,Total!AA:AA,DB!$G$9,Total!AA:AA,DB!$O$9,Total!B:B,$H$2)+COUNTIFS(Total!X:X,$F$3,Total!W:W,B13,Total!O:O,DB!$G$5,Total!N:N,DB!$O$5,Total!M:M,DB!$G$9,Total!AA:AA,DB!$O$9,Total!AA:AA,$H$2)+COUNTIFS(Total!X:X,$F$3,Total!W:W,B13,Total!O:O,DB!$G$5,Total!N:N,DB!$O$5,Total!AA:AA,DB!$G$9,Total!K:K,DB!$O$9,Total!AA:AA,$H$2)+COUNTIFS(Total!X:X,$F$3,Total!W:W,B13,Total!O:O,DB!$G$5,Total!N:N,DB!$O$5,Total!AA:AA,DB!$G$9,Total!AA:AA,DB!$O$9,Total!B:B,$H$2)+COUNTIFS(Total!X:X,$F$3,Total!W:W,B13,Total!O:O,DB!$G$5,Total!AA:AA,DB!$O$5,Total!M:M,DB!$G$9,Total!K:K,DB!$O$9,Total!AA:AA,$H$2)+COUNTIFS(Total!X:X,$F$3,Total!W:W,B13,Total!O:O,DB!$G$5,Total!AA:AA,DB!$O$5,Total!M:M,DB!$G$9,Total!AA:AA,DB!$O$9,Total!B:B,$H$2)+COUNTIFS(Total!X:X,$F$3,Total!W:W,B13,Total!O:O,DB!$G$5,Total!AA:AA,DB!$O$5,Total!AA:AA,DB!$G$9,Total!K:K,DB!$O$9,Total!B:B,$H$2)+COUNTIFS(Total!X:X,$F$3,Total!W:W,B13,Total!AA:AA,DB!$G$5,Total!N:N,DB!$O$5,Total!M:M,DB!$G$9,Total!K:K,DB!$O$9,Total!AA:AA,$H$2)+COUNTIFS(Total!X:X,$F$3,Total!W:W,B13,Total!AA:AA,DB!$G$5,Total!N:N,DB!$O$5,Total!M:M,DB!$G$9,Total!AA:AA,DB!$O$9,Total!B:B,$H$2)+COUNTIFS(Total!X:X,$F$3,Total!W:W,B13,Total!AA:AA,DB!$G$5,Total!N:N,DB!$O$5,Total!AA:AA,DB!$G$9,Total!K:K,DB!$O$9,Total!B:B,$H$2)+COUNTIFS(Total!X:X,$F$3,Total!W:W,B13,Total!AA:AA,DB!$G$5,Total!AA:AA,DB!$O$5,Total!M:M,DB!$G$9,Total!K:K,DB!$O$9,Total!B:B,$H$2)+COUNTIFS(Total!X:X,$F$3,Total!W:W,B13,Total!O:O,DB!$G$5,Total!N:N,DB!$O$5,Total!AA:AA,DB!$G$9,Total!AA:AA,DB!$O$9,Total!AA:AA,$H$2)+COUNTIFS(Total!X:X,$F$3,Total!W:W,B13,Total!O:O,DB!$G$5,Total!AA:AA,DB!$O$5,Total!M:M,DB!$G$9,Total!AA:AA,DB!$O$9,Total!AA:AA,$H$2)+COUNTIFS(Total!X:X,$F$3,Total!W:W,B13,Total!O:O,DB!$G$5,Total!AA:AA,DB!$O$5,Total!AA:AA,DB!$G$9,Total!K:K,DB!$O$9,Total!AA:AA,$H$2)+COUNTIFS(Total!X:X,$F$3,Total!W:W,B13,Total!O:O,DB!$G$5,Total!AA:AA,DB!$O$5,Total!AA:AA,DB!$G$9,Total!AA:AA,DB!$O$9,Total!B:B,$H$2)+COUNTIFS(Total!X:X,$F$3,Total!W:W,B13,Total!AA:AA,DB!$G$5,Total!N:N,DB!$O$5,Total!M:M,DB!$G$9,Total!AA:AA,DB!$O$9,Total!AA:AA,$H$2)+COUNTIFS(Total!X:X,$F$3,Total!W:W,B13,Total!AA:AA,DB!$G$5,Total!N:N,DB!$O$5,Total!AA:AA,DB!$G$9,Total!K:K,DB!$O$9,Total!AA:AA,$H$2)+COUNTIFS(Total!X:X,$F$3,Total!W:W,B13,Total!AA:AA,DB!$G$5,Total!N:N,DB!$O$5,Total!AA:AA,DB!$G$9,Total!AA:AA,DB!$O$9,Total!B:B,$H$2)+COUNTIFS(Total!X:X,$F$3,Total!W:W,B13,Total!AA:AA,DB!$G$5,Total!AA:AA,DB!$O$5,Total!M:M,DB!$G$9,Total!K:K,DB!$O$9,Total!AA:AA,$H$2)+COUNTIFS(Total!X:X,$F$3,Total!W:W,B13,Total!AA:AA,DB!$G$5,Total!AA:AA,DB!$O$5,Total!M:M,DB!$G$9,Total!AA:AA,DB!$O$9,Total!B:B,$H$2)+COUNTIFS(Total!X:X,$F$3,Total!W:W,B13,Total!AA:AA,DB!$G$5,Total!AA:AA,DB!$O$5,Total!AA:AA,DB!$G$9,Total!K:K,DB!$O$9,Total!B:B,$H$2)+COUNTIFS(Total!X:X,$F$3,Total!W:W,B13,Total!AA:AA,DB!$G$5,Total!N:N,DB!$O$5,Total!M:M,DB!$G$9,Total!K:K,DB!$O$9,Total!B:B,$H$2)+COUNTIFS(Total!X:X,$F$3,Total!W:W,B13,Total!O:O,DB!$G$5,Total!AA:AA,DB!$O$5,Total!M:M,DB!$G$9,Total!K:K,DB!$O$9,Total!B:B,$H$2)+COUNTIFS(Total!X:X,$F$3,Total!W:W,B13,Total!O:O,DB!$G$5,Total!N:N,DB!$O$5,Total!AA:AA,DB!$G$9,Total!K:K,DB!$O$9,Total!B:B,$H$2)+COUNTIFS(Total!X:X,$F$3,Total!W:W,B13,Total!O:O,DB!$G$5,Total!N:N,DB!$O$5,Total!M:M,DB!$G$9,Total!AA:AA,DB!$O$9,Total!B:B,$H$2)+COUNTIFS(Total!X:X,$F$3,Total!W:W,B13,Total!O:O,DB!$G$5,Total!N:N,DB!$O$5,Total!M:M,DB!$G$9,Total!K:K,DB!$O$9,Total!AA:AA,$H$2)</f>
        <v>0</v>
      </c>
      <c r="G13" s="31">
        <f>COUNTIFS(Total!X:X,$G$3,Total!W:W,B13,Total!O:O,DB!$G$5,Total!N:N,DB!$O$5,Total!M:M,DB!$G$9,Total!K:K,DB!$O$9,Total!B:B,$H$2)+COUNTIFS(Total!X:X,$G$3,Total!W:W,B13,Total!AA:AA,DB!$G$5,Total!AA:AA,DB!$O$5,Total!AA:AA,DB!$G$9,Total!AA:AA,DB!$O$9,Total!AA:AA,$H$2)+COUNTIFS(Total!X:X,$G$3,Total!W:W,B13,Total!O:O,DB!$G$5,Total!AA:AA,DB!$O$5,Total!AA:AA,DB!$G$9,Total!AA:AA,DB!$O$9,Total!AA:AA,$H$2)+COUNTIFS(Total!X:X,$G$3,Total!W:W,B13,Total!AA:AA,DB!$G$5,Total!N:N,DB!$O$5,Total!AA:AA,DB!$G$9,Total!AA:AA,DB!$O$9,Total!AA:AA,$H$2)+COUNTIFS(Total!X:X,$G$3,Total!W:W,B13,Total!AA:AA,DB!$G$5,Total!AA:AA,DB!$O$5,Total!M:M,DB!$G$9,Total!AA:AA,DB!$O$9,Total!AA:AA,$H$2)+COUNTIFS(Total!X:X,$G$3,Total!W:W,B13,Total!AA:AA,DB!$G$5,Total!AA:AA,DB!$O$5,Total!AA:AA,DB!$G$9,Total!K:K,DB!$O$9,Total!AA:AA,$H$2)+COUNTIFS(Total!X:X,$G$3,Total!W:W,B13,Total!AA:AA,DB!$G$5,Total!AA:AA,DB!$O$5,Total!AA:AA,DB!$G$9,Total!AA:AA,DB!$O$9,Total!B:B,$H$2)+COUNTIFS(Total!X:X,$G$3,Total!W:W,B13,Total!O:O,DB!$G$5,Total!N:N,DB!$O$5,Total!M:M,DB!$G$9,Total!AA:AA,DB!$O$9,Total!AA:AA,$H$2)+COUNTIFS(Total!X:X,$G$3,Total!W:W,B13,Total!O:O,DB!$G$5,Total!N:N,DB!$O$5,Total!AA:AA,DB!$G$9,Total!K:K,DB!$O$9,Total!AA:AA,$H$2)+COUNTIFS(Total!X:X,$G$3,Total!W:W,B13,Total!O:O,DB!$G$5,Total!N:N,DB!$O$5,Total!AA:AA,DB!$G$9,Total!AA:AA,DB!$O$9,Total!B:B,$H$2)+COUNTIFS(Total!X:X,$G$3,Total!W:W,B13,Total!O:O,DB!$G$5,Total!AA:AA,DB!$O$5,Total!M:M,DB!$G$9,Total!K:K,DB!$O$9,Total!AA:AA,$H$2)+COUNTIFS(Total!X:X,$G$3,Total!W:W,B13,Total!O:O,DB!$G$5,Total!AA:AA,DB!$O$5,Total!M:M,DB!$G$9,Total!AA:AA,DB!$O$9,Total!B:B,$H$2)+COUNTIFS(Total!X:X,$G$3,Total!W:W,B13,Total!O:O,DB!$G$5,Total!AA:AA,DB!$O$5,Total!AA:AA,DB!$G$9,Total!K:K,DB!$O$9,Total!B:B,$H$2)+COUNTIFS(Total!X:X,$G$3,Total!W:W,B13,Total!AA:AA,DB!$G$5,Total!N:N,DB!$O$5,Total!M:M,DB!$G$9,Total!K:K,DB!$O$9,Total!AA:AA,$H$2)+COUNTIFS(Total!X:X,$G$3,Total!W:W,B13,Total!AA:AA,DB!$G$5,Total!N:N,DB!$O$5,Total!M:M,DB!$G$9,Total!AA:AA,DB!$O$9,Total!B:B,$H$2)+COUNTIFS(Total!X:X,$G$3,Total!W:W,B13,Total!AA:AA,DB!$G$5,Total!N:N,DB!$O$5,Total!AA:AA,DB!$G$9,Total!K:K,DB!$O$9,Total!B:B,$H$2)+COUNTIFS(Total!X:X,$G$3,Total!W:W,B13,Total!AA:AA,DB!$G$5,Total!AA:AA,DB!$O$5,Total!M:M,DB!$G$9,Total!K:K,DB!$O$9,Total!B:B,$H$2)+COUNTIFS(Total!X:X,$G$3,Total!W:W,B13,Total!O:O,DB!$G$5,Total!N:N,DB!$O$5,Total!AA:AA,DB!$G$9,Total!AA:AA,DB!$O$9,Total!AA:AA,$H$2)+COUNTIFS(Total!X:X,$G$3,Total!W:W,B13,Total!O:O,DB!$G$5,Total!AA:AA,DB!$O$5,Total!M:M,DB!$G$9,Total!AA:AA,DB!$O$9,Total!AA:AA,$H$2)+COUNTIFS(Total!X:X,$G$3,Total!W:W,B13,Total!O:O,DB!$G$5,Total!AA:AA,DB!$O$5,Total!AA:AA,DB!$G$9,Total!K:K,DB!$O$9,Total!AA:AA,$H$2)+COUNTIFS(Total!X:X,$G$3,Total!W:W,B13,Total!O:O,DB!$G$5,Total!AA:AA,DB!$O$5,Total!AA:AA,DB!$G$9,Total!AA:AA,DB!$O$9,Total!B:B,$H$2)+COUNTIFS(Total!X:X,$G$3,Total!W:W,B13,Total!AA:AA,DB!$G$5,Total!N:N,DB!$O$5,Total!M:M,DB!$G$9,Total!AA:AA,DB!$O$9,Total!AA:AA,$H$2)+COUNTIFS(Total!X:X,$G$3,Total!W:W,B13,Total!AA:AA,DB!$G$5,Total!N:N,DB!$O$5,Total!AA:AA,DB!$G$9,Total!K:K,DB!$O$9,Total!AA:AA,$H$2)+COUNTIFS(Total!X:X,$G$3,Total!W:W,B13,Total!AA:AA,DB!$G$5,Total!N:N,DB!$O$5,Total!AA:AA,DB!$G$9,Total!AA:AA,DB!$O$9,Total!B:B,$H$2)+COUNTIFS(Total!X:X,$G$3,Total!W:W,B13,Total!AA:AA,DB!$G$5,Total!AA:AA,DB!$O$5,Total!M:M,DB!$G$9,Total!K:K,DB!$O$9,Total!AA:AA,$H$2)+COUNTIFS(Total!X:X,$G$3,Total!W:W,B13,Total!AA:AA,DB!$G$5,Total!AA:AA,DB!$O$5,Total!M:M,DB!$G$9,Total!AA:AA,DB!$O$9,Total!B:B,$H$2)+COUNTIFS(Total!X:X,$G$3,Total!W:W,B13,Total!AA:AA,DB!$G$5,Total!AA:AA,DB!$O$5,Total!AA:AA,DB!$G$9,Total!K:K,DB!$O$9,Total!B:B,$H$2)+COUNTIFS(Total!X:X,$G$3,Total!W:W,B13,Total!AA:AA,DB!$G$5,Total!N:N,DB!$O$5,Total!M:M,DB!$G$9,Total!K:K,DB!$O$9,Total!B:B,$H$2)+COUNTIFS(Total!X:X,$G$3,Total!W:W,B13,Total!O:O,DB!$G$5,Total!AA:AA,DB!$O$5,Total!M:M,DB!$G$9,Total!K:K,DB!$O$9,Total!B:B,$H$2)+COUNTIFS(Total!X:X,$G$3,Total!W:W,B13,Total!O:O,DB!$G$5,Total!N:N,DB!$O$5,Total!AA:AA,DB!$G$9,Total!K:K,DB!$O$9,Total!B:B,$H$2)+COUNTIFS(Total!X:X,$G$3,Total!W:W,B13,Total!O:O,DB!$G$5,Total!N:N,DB!$O$5,Total!M:M,DB!$G$9,Total!AA:AA,DB!$O$9,Total!B:B,$H$2)+COUNTIFS(Total!X:X,$G$3,Total!W:W,B13,Total!O:O,DB!$G$5,Total!N:N,DB!$O$5,Total!M:M,DB!$G$9,Total!K:K,DB!$O$9,Total!AA:AA,$H$2)</f>
        <v>0</v>
      </c>
      <c r="H13" s="31">
        <f>COUNTIFS(Total!X:X,$H$3,Total!W:W,B13,Total!O:O,DB!$G$5,Total!N:N,DB!$O$5,Total!M:M,DB!$G$9,Total!K:K,DB!$O$9,Total!B:B,$H$2)+COUNTIFS(Total!X:X,$H$3,Total!W:W,B13,Total!AA:AA,DB!$G$5,Total!AA:AA,DB!$O$5,Total!AA:AA,DB!$G$9,Total!AA:AA,DB!$O$9,Total!AA:AA,$H$2)+COUNTIFS(Total!X:X,$H$3,Total!W:W,B13,Total!O:O,DB!$G$5,Total!AA:AA,DB!$O$5,Total!AA:AA,DB!$G$9,Total!AA:AA,DB!$O$9,Total!AA:AA,$H$2)+COUNTIFS(Total!X:X,$H$3,Total!W:W,B13,Total!AA:AA,DB!$G$5,Total!N:N,DB!$O$5,Total!AA:AA,DB!$G$9,Total!AA:AA,DB!$O$9,Total!AA:AA,$H$2)+COUNTIFS(Total!X:X,$H$3,Total!W:W,B13,Total!AA:AA,DB!$G$5,Total!AA:AA,DB!$O$5,Total!M:M,DB!$G$9,Total!AA:AA,DB!$O$9,Total!AA:AA,$H$2)+COUNTIFS(Total!X:X,$H$3,Total!W:W,B13,Total!AA:AA,DB!$G$5,Total!AA:AA,DB!$O$5,Total!AA:AA,DB!$G$9,Total!K:K,DB!$O$9,Total!AA:AA,$H$2)+COUNTIFS(Total!X:X,$H$3,Total!W:W,B13,Total!AA:AA,DB!$G$5,Total!AA:AA,DB!$O$5,Total!AA:AA,DB!$G$9,Total!AA:AA,DB!$O$9,Total!B:B,$H$2)+COUNTIFS(Total!X:X,$H$3,Total!W:W,B13,Total!O:O,DB!$G$5,Total!N:N,DB!$O$5,Total!M:M,DB!$G$9,Total!AA:AA,DB!$O$9,Total!AA:AA,$H$2)+COUNTIFS(Total!X:X,$H$3,Total!W:W,B13,Total!O:O,DB!$G$5,Total!N:N,DB!$O$5,Total!AA:AA,DB!$G$9,Total!K:K,DB!$O$9,Total!AA:AA,$H$2)+COUNTIFS(Total!X:X,$H$3,Total!W:W,B13,Total!O:O,DB!$G$5,Total!N:N,DB!$O$5,Total!AA:AA,DB!$G$9,Total!AA:AA,DB!$O$9,Total!B:B,$H$2)+COUNTIFS(Total!X:X,$H$3,Total!W:W,B13,Total!O:O,DB!$G$5,Total!AA:AA,DB!$O$5,Total!M:M,DB!$G$9,Total!K:K,DB!$O$9,Total!AA:AA,$H$2)+COUNTIFS(Total!X:X,$H$3,Total!W:W,B13,Total!O:O,DB!$G$5,Total!AA:AA,DB!$O$5,Total!M:M,DB!$G$9,Total!AA:AA,DB!$O$9,Total!B:B,$H$2)+COUNTIFS(Total!X:X,$H$3,Total!W:W,B13,Total!O:O,DB!$G$5,Total!AA:AA,DB!$O$5,Total!AA:AA,DB!$G$9,Total!K:K,DB!$O$9,Total!B:B,$H$2)+COUNTIFS(Total!X:X,$H$3,Total!W:W,B13,Total!AA:AA,DB!$G$5,Total!N:N,DB!$O$5,Total!M:M,DB!$G$9,Total!K:K,DB!$O$9,Total!AA:AA,$H$2)+COUNTIFS(Total!X:X,$H$3,Total!W:W,B13,Total!AA:AA,DB!$G$5,Total!N:N,DB!$O$5,Total!M:M,DB!$G$9,Total!AA:AA,DB!$O$9,Total!B:B,$H$2)+COUNTIFS(Total!X:X,$H$3,Total!W:W,B13,Total!AA:AA,DB!$G$5,Total!N:N,DB!$O$5,Total!AA:AA,DB!$G$9,Total!K:K,DB!$O$9,Total!B:B,$H$2)+COUNTIFS(Total!X:X,$H$3,Total!W:W,B13,Total!AA:AA,DB!$G$5,Total!AA:AA,DB!$O$5,Total!M:M,DB!$G$9,Total!K:K,DB!$O$9,Total!B:B,$H$2)+COUNTIFS(Total!X:X,$H$3,Total!W:W,B13,Total!O:O,DB!$G$5,Total!N:N,DB!$O$5,Total!AA:AA,DB!$G$9,Total!AA:AA,DB!$O$9,Total!AA:AA,$H$2)+COUNTIFS(Total!X:X,$H$3,Total!W:W,B13,Total!O:O,DB!$G$5,Total!AA:AA,DB!$O$5,Total!M:M,DB!$G$9,Total!AA:AA,DB!$O$9,Total!AA:AA,$H$2)+COUNTIFS(Total!X:X,$H$3,Total!W:W,B13,Total!O:O,DB!$G$5,Total!AA:AA,DB!$O$5,Total!AA:AA,DB!$G$9,Total!K:K,DB!$O$9,Total!AA:AA,$H$2)+COUNTIFS(Total!X:X,$H$3,Total!W:W,B13,Total!O:O,DB!$G$5,Total!AA:AA,DB!$O$5,Total!AA:AA,DB!$G$9,Total!AA:AA,DB!$O$9,Total!B:B,$H$2)+COUNTIFS(Total!X:X,$H$3,Total!W:W,B13,Total!AA:AA,DB!$G$5,Total!N:N,DB!$O$5,Total!M:M,DB!$G$9,Total!AA:AA,DB!$O$9,Total!AA:AA,$H$2)+COUNTIFS(Total!X:X,$H$3,Total!W:W,B13,Total!AA:AA,DB!$G$5,Total!N:N,DB!$O$5,Total!AA:AA,DB!$G$9,Total!K:K,DB!$O$9,Total!AA:AA,$H$2)+COUNTIFS(Total!X:X,$H$3,Total!W:W,B13,Total!AA:AA,DB!$G$5,Total!N:N,DB!$O$5,Total!AA:AA,DB!$G$9,Total!AA:AA,DB!$O$9,Total!B:B,$H$2)+COUNTIFS(Total!X:X,$H$3,Total!W:W,B13,Total!AA:AA,DB!$G$5,Total!AA:AA,DB!$O$5,Total!M:M,DB!$G$9,Total!K:K,DB!$O$9,Total!AA:AA,$H$2)+COUNTIFS(Total!X:X,$H$3,Total!W:W,B13,Total!AA:AA,DB!$G$5,Total!AA:AA,DB!$O$5,Total!M:M,DB!$G$9,Total!AA:AA,DB!$O$9,Total!B:B,$H$2)+COUNTIFS(Total!X:X,$H$3,Total!W:W,B13,Total!AA:AA,DB!$G$5,Total!AA:AA,DB!$O$5,Total!AA:AA,DB!$G$9,Total!K:K,DB!$O$9,Total!B:B,$H$2)+COUNTIFS(Total!X:X,$H$3,Total!W:W,B13,Total!AA:AA,DB!$G$5,Total!N:N,DB!$O$5,Total!M:M,DB!$G$9,Total!K:K,DB!$O$9,Total!B:B,$H$2)+COUNTIFS(Total!X:X,$H$3,Total!W:W,B13,Total!O:O,DB!$G$5,Total!AA:AA,DB!$O$5,Total!M:M,DB!$G$9,Total!K:K,DB!$O$9,Total!B:B,$H$2)+COUNTIFS(Total!X:X,$H$3,Total!W:W,B13,Total!O:O,DB!$G$5,Total!N:N,DB!$O$5,Total!AA:AA,DB!$G$9,Total!K:K,DB!$O$9,Total!B:B,$H$2)+COUNTIFS(Total!X:X,$H$3,Total!W:W,B13,Total!O:O,DB!$G$5,Total!N:N,DB!$O$5,Total!M:M,DB!$G$9,Total!AA:AA,DB!$O$9,Total!B:B,$H$2)+COUNTIFS(Total!X:X,$H$3,Total!W:W,B13,Total!O:O,DB!$G$5,Total!N:N,DB!$O$5,Total!M:M,DB!$G$9,Total!K:K,DB!$O$9,Total!AA:AA,$H$2)</f>
        <v>1</v>
      </c>
      <c r="I13" s="31">
        <f>COUNTIFS(Total!X:X,$I$3,Total!W:W,B13,Total!O:O,DB!$G$5,Total!N:N,DB!$O$5,Total!M:M,DB!$G$9,Total!K:K,DB!$O$9,Total!B:B,$H$2)+COUNTIFS(Total!X:X,$I$3,Total!W:W,B13,Total!AA:AA,DB!$G$5,Total!AA:AA,DB!$O$5,Total!AA:AA,DB!$G$9,Total!AA:AA,DB!$O$9,Total!AA:AA,$H$2)+COUNTIFS(Total!X:X,$I$3,Total!W:W,B13,Total!O:O,DB!$G$5,Total!AA:AA,DB!$O$5,Total!AA:AA,DB!$G$9,Total!AA:AA,DB!$O$9,Total!AA:AA,$H$2)+COUNTIFS(Total!X:X,$I$3,Total!W:W,B13,Total!AA:AA,DB!$G$5,Total!N:N,DB!$O$5,Total!AA:AA,DB!$G$9,Total!AA:AA,DB!$O$9,Total!AA:AA,$H$2)+COUNTIFS(Total!X:X,$I$3,Total!W:W,B13,Total!AA:AA,DB!$G$5,Total!AA:AA,DB!$O$5,Total!M:M,DB!$G$9,Total!AA:AA,DB!$O$9,Total!AA:AA,$H$2)+COUNTIFS(Total!X:X,$I$3,Total!W:W,B13,Total!AA:AA,DB!$G$5,Total!AA:AA,DB!$O$5,Total!AA:AA,DB!$G$9,Total!K:K,DB!$O$9,Total!AA:AA,$H$2)+COUNTIFS(Total!X:X,$I$3,Total!W:W,B13,Total!AA:AA,DB!$G$5,Total!AA:AA,DB!$O$5,Total!AA:AA,DB!$G$9,Total!AA:AA,DB!$O$9,Total!B:B,$H$2)+COUNTIFS(Total!X:X,$I$3,Total!W:W,B13,Total!O:O,DB!$G$5,Total!N:N,DB!$O$5,Total!M:M,DB!$G$9,Total!AA:AA,DB!$O$9,Total!AA:AA,$H$2)+COUNTIFS(Total!X:X,$I$3,Total!W:W,B13,Total!O:O,DB!$G$5,Total!N:N,DB!$O$5,Total!AA:AA,DB!$G$9,Total!K:K,DB!$O$9,Total!AA:AA,$H$2)+COUNTIFS(Total!X:X,$I$3,Total!W:W,B13,Total!O:O,DB!$G$5,Total!N:N,DB!$O$5,Total!AA:AA,DB!$G$9,Total!AA:AA,DB!$O$9,Total!B:B,$H$2)+COUNTIFS(Total!X:X,$I$3,Total!W:W,B13,Total!O:O,DB!$G$5,Total!AA:AA,DB!$O$5,Total!M:M,DB!$G$9,Total!K:K,DB!$O$9,Total!AA:AA,$H$2)+COUNTIFS(Total!X:X,$I$3,Total!W:W,B13,Total!O:O,DB!$G$5,Total!AA:AA,DB!$O$5,Total!M:M,DB!$G$9,Total!AA:AA,DB!$O$9,Total!B:B,$H$2)+COUNTIFS(Total!X:X,$I$3,Total!W:W,B13,Total!O:O,DB!$G$5,Total!AA:AA,DB!$O$5,Total!AA:AA,DB!$G$9,Total!K:K,DB!$O$9,Total!B:B,$H$2)+COUNTIFS(Total!X:X,$I$3,Total!W:W,B13,Total!AA:AA,DB!$G$5,Total!N:N,DB!$O$5,Total!M:M,DB!$G$9,Total!K:K,DB!$O$9,Total!AA:AA,$H$2)+COUNTIFS(Total!X:X,$I$3,Total!W:W,B13,Total!AA:AA,DB!$G$5,Total!N:N,DB!$O$5,Total!M:M,DB!$G$9,Total!AA:AA,DB!$O$9,Total!B:B,$H$2)+COUNTIFS(Total!X:X,$I$3,Total!W:W,B13,Total!AA:AA,DB!$G$5,Total!N:N,DB!$O$5,Total!AA:AA,DB!$G$9,Total!K:K,DB!$O$9,Total!B:B,$H$2)+COUNTIFS(Total!X:X,$I$3,Total!W:W,B13,Total!AA:AA,DB!$G$5,Total!AA:AA,DB!$O$5,Total!M:M,DB!$G$9,Total!K:K,DB!$O$9,Total!B:B,$H$2)+COUNTIFS(Total!X:X,$I$3,Total!W:W,B13,Total!O:O,DB!$G$5,Total!N:N,DB!$O$5,Total!AA:AA,DB!$G$9,Total!AA:AA,DB!$O$9,Total!AA:AA,$H$2)+COUNTIFS(Total!X:X,$I$3,Total!W:W,B13,Total!O:O,DB!$G$5,Total!AA:AA,DB!$O$5,Total!M:M,DB!$G$9,Total!AA:AA,DB!$O$9,Total!AA:AA,$H$2)+COUNTIFS(Total!X:X,$I$3,Total!W:W,B13,Total!O:O,DB!$G$5,Total!AA:AA,DB!$O$5,Total!AA:AA,DB!$G$9,Total!K:K,DB!$O$9,Total!AA:AA,$H$2)+COUNTIFS(Total!X:X,$I$3,Total!W:W,B13,Total!O:O,DB!$G$5,Total!AA:AA,DB!$O$5,Total!AA:AA,DB!$G$9,Total!AA:AA,DB!$O$9,Total!B:B,$H$2)+COUNTIFS(Total!X:X,$I$3,Total!W:W,B13,Total!AA:AA,DB!$G$5,Total!N:N,DB!$O$5,Total!M:M,DB!$G$9,Total!AA:AA,DB!$O$9,Total!AA:AA,$H$2)+COUNTIFS(Total!X:X,$I$3,Total!W:W,B13,Total!AA:AA,DB!$G$5,Total!N:N,DB!$O$5,Total!AA:AA,DB!$G$9,Total!K:K,DB!$O$9,Total!AA:AA,$H$2)+COUNTIFS(Total!X:X,$I$3,Total!W:W,B13,Total!AA:AA,DB!$G$5,Total!N:N,DB!$O$5,Total!AA:AA,DB!$G$9,Total!AA:AA,DB!$O$9,Total!B:B,$H$2)+COUNTIFS(Total!X:X,$I$3,Total!W:W,B13,Total!AA:AA,DB!$G$5,Total!AA:AA,DB!$O$5,Total!M:M,DB!$G$9,Total!K:K,DB!$O$9,Total!AA:AA,$H$2)+COUNTIFS(Total!X:X,$I$3,Total!W:W,B13,Total!AA:AA,DB!$G$5,Total!AA:AA,DB!$O$5,Total!M:M,DB!$G$9,Total!AA:AA,DB!$O$9,Total!B:B,$H$2)+COUNTIFS(Total!X:X,$I$3,Total!W:W,B13,Total!AA:AA,DB!$G$5,Total!AA:AA,DB!$O$5,Total!AA:AA,DB!$G$9,Total!K:K,DB!$O$9,Total!B:B,$H$2)+COUNTIFS(Total!X:X,$I$3,Total!W:W,B13,Total!AA:AA,DB!$G$5,Total!N:N,DB!$O$5,Total!M:M,DB!$G$9,Total!K:K,DB!$O$9,Total!B:B,$H$2)+COUNTIFS(Total!X:X,$I$3,Total!W:W,B13,Total!O:O,DB!$G$5,Total!AA:AA,DB!$O$5,Total!M:M,DB!$G$9,Total!K:K,DB!$O$9,Total!B:B,$H$2)+COUNTIFS(Total!X:X,$I$3,Total!W:W,B13,Total!O:O,DB!$G$5,Total!N:N,DB!$O$5,Total!AA:AA,DB!$G$9,Total!K:K,DB!$O$9,Total!B:B,$H$2)+COUNTIFS(Total!X:X,$I$3,Total!W:W,B13,Total!O:O,DB!$G$5,Total!N:N,DB!$O$5,Total!M:M,DB!$G$9,Total!AA:AA,DB!$O$9,Total!B:B,$H$2)+COUNTIFS(Total!X:X,$I$3,Total!W:W,B13,Total!O:O,DB!$G$5,Total!N:N,DB!$O$5,Total!M:M,DB!$G$9,Total!K:K,DB!$O$9,Total!AA:AA,$H$2)</f>
        <v>0</v>
      </c>
      <c r="J13" s="31">
        <f>COUNTIFS(Total!X:X,$J$3,Total!W:W,B13,Total!O:O,DB!$G$5,Total!N:N,DB!$O$5,Total!M:M,DB!$G$9,Total!K:K,DB!$O$9,Total!B:B,$H$2)+COUNTIFS(Total!X:X,$J$3,Total!W:W,B13,Total!AA:AA,DB!$G$5,Total!AA:AA,DB!$O$5,Total!AA:AA,DB!$G$9,Total!AA:AA,DB!$O$9,Total!AA:AA,$H$2)+COUNTIFS(Total!X:X,$J$3,Total!W:W,B13,Total!O:O,DB!$G$5,Total!AA:AA,DB!$O$5,Total!AA:AA,DB!$G$9,Total!AA:AA,DB!$O$9,Total!AA:AA,$H$2)+COUNTIFS(Total!X:X,$J$3,Total!W:W,B13,Total!AA:AA,DB!$G$5,Total!N:N,DB!$O$5,Total!AA:AA,DB!$G$9,Total!AA:AA,DB!$O$9,Total!AA:AA,$H$2)+COUNTIFS(Total!X:X,$J$3,Total!W:W,B13,Total!AA:AA,DB!$G$5,Total!AA:AA,DB!$O$5,Total!M:M,DB!$G$9,Total!AA:AA,DB!$O$9,Total!AA:AA,$H$2)+COUNTIFS(Total!X:X,$J$3,Total!W:W,B13,Total!AA:AA,DB!$G$5,Total!AA:AA,DB!$O$5,Total!AA:AA,DB!$G$9,Total!K:K,DB!$O$9,Total!AA:AA,$H$2)+COUNTIFS(Total!X:X,$J$3,Total!W:W,B13,Total!AA:AA,DB!$G$5,Total!AA:AA,DB!$O$5,Total!AA:AA,DB!$G$9,Total!AA:AA,DB!$O$9,Total!B:B,$H$2)+COUNTIFS(Total!X:X,$J$3,Total!W:W,B13,Total!O:O,DB!$G$5,Total!N:N,DB!$O$5,Total!M:M,DB!$G$9,Total!AA:AA,DB!$O$9,Total!AA:AA,$H$2)+COUNTIFS(Total!X:X,$J$3,Total!W:W,B13,Total!O:O,DB!$G$5,Total!N:N,DB!$O$5,Total!AA:AA,DB!$G$9,Total!K:K,DB!$O$9,Total!AA:AA,$H$2)+COUNTIFS(Total!X:X,$J$3,Total!W:W,B13,Total!O:O,DB!$G$5,Total!N:N,DB!$O$5,Total!AA:AA,DB!$G$9,Total!AA:AA,DB!$O$9,Total!B:B,$H$2)+COUNTIFS(Total!X:X,$J$3,Total!W:W,B13,Total!O:O,DB!$G$5,Total!AA:AA,DB!$O$5,Total!M:M,DB!$G$9,Total!K:K,DB!$O$9,Total!AA:AA,$H$2)+COUNTIFS(Total!X:X,$J$3,Total!W:W,B13,Total!O:O,DB!$G$5,Total!AA:AA,DB!$O$5,Total!M:M,DB!$G$9,Total!AA:AA,DB!$O$9,Total!B:B,$H$2)+COUNTIFS(Total!X:X,$J$3,Total!W:W,B13,Total!O:O,DB!$G$5,Total!AA:AA,DB!$O$5,Total!AA:AA,DB!$G$9,Total!K:K,DB!$O$9,Total!B:B,$H$2)+COUNTIFS(Total!X:X,$J$3,Total!W:W,B13,Total!AA:AA,DB!$G$5,Total!N:N,DB!$O$5,Total!M:M,DB!$G$9,Total!K:K,DB!$O$9,Total!AA:AA,$H$2)+COUNTIFS(Total!X:X,$J$3,Total!W:W,B13,Total!AA:AA,DB!$G$5,Total!N:N,DB!$O$5,Total!M:M,DB!$G$9,Total!AA:AA,DB!$O$9,Total!B:B,$H$2)+COUNTIFS(Total!X:X,$J$3,Total!W:W,B13,Total!AA:AA,DB!$G$5,Total!N:N,DB!$O$5,Total!AA:AA,DB!$G$9,Total!K:K,DB!$O$9,Total!B:B,$H$2)+COUNTIFS(Total!X:X,$J$3,Total!W:W,B13,Total!AA:AA,DB!$G$5,Total!AA:AA,DB!$O$5,Total!M:M,DB!$G$9,Total!K:K,DB!$O$9,Total!B:B,$H$2)+COUNTIFS(Total!X:X,$J$3,Total!W:W,B13,Total!O:O,DB!$G$5,Total!N:N,DB!$O$5,Total!AA:AA,DB!$G$9,Total!AA:AA,DB!$O$9,Total!AA:AA,$H$2)+COUNTIFS(Total!X:X,$J$3,Total!W:W,B13,Total!O:O,DB!$G$5,Total!AA:AA,DB!$O$5,Total!M:M,DB!$G$9,Total!AA:AA,DB!$O$9,Total!AA:AA,$H$2)+COUNTIFS(Total!X:X,$J$3,Total!W:W,B13,Total!O:O,DB!$G$5,Total!AA:AA,DB!$O$5,Total!AA:AA,DB!$G$9,Total!K:K,DB!$O$9,Total!AA:AA,$H$2)+COUNTIFS(Total!X:X,$J$3,Total!W:W,B13,Total!O:O,DB!$G$5,Total!AA:AA,DB!$O$5,Total!AA:AA,DB!$G$9,Total!AA:AA,DB!$O$9,Total!B:B,$H$2)+COUNTIFS(Total!X:X,$J$3,Total!W:W,B13,Total!AA:AA,DB!$G$5,Total!N:N,DB!$O$5,Total!M:M,DB!$G$9,Total!AA:AA,DB!$O$9,Total!AA:AA,$H$2)+COUNTIFS(Total!X:X,$J$3,Total!W:W,B13,Total!AA:AA,DB!$G$5,Total!N:N,DB!$O$5,Total!AA:AA,DB!$G$9,Total!K:K,DB!$O$9,Total!AA:AA,$H$2)+COUNTIFS(Total!X:X,$J$3,Total!W:W,B13,Total!AA:AA,DB!$G$5,Total!N:N,DB!$O$5,Total!AA:AA,DB!$G$9,Total!AA:AA,DB!$O$9,Total!B:B,$H$2)+COUNTIFS(Total!X:X,$J$3,Total!W:W,B13,Total!AA:AA,DB!$G$5,Total!AA:AA,DB!$O$5,Total!M:M,DB!$G$9,Total!K:K,DB!$O$9,Total!AA:AA,$H$2)+COUNTIFS(Total!X:X,$J$3,Total!W:W,B13,Total!AA:AA,DB!$G$5,Total!AA:AA,DB!$O$5,Total!M:M,DB!$G$9,Total!AA:AA,DB!$O$9,Total!B:B,$H$2)+COUNTIFS(Total!X:X,$J$3,Total!W:W,B13,Total!AA:AA,DB!$G$5,Total!AA:AA,DB!$O$5,Total!AA:AA,DB!$G$9,Total!K:K,DB!$O$9,Total!B:B,$H$2)+COUNTIFS(Total!X:X,$J$3,Total!W:W,B13,Total!AA:AA,DB!$G$5,Total!N:N,DB!$O$5,Total!M:M,DB!$G$9,Total!K:K,DB!$O$9,Total!B:B,$H$2)+COUNTIFS(Total!X:X,$J$3,Total!W:W,B13,Total!O:O,DB!$G$5,Total!AA:AA,DB!$O$5,Total!M:M,DB!$G$9,Total!K:K,DB!$O$9,Total!B:B,$H$2)+COUNTIFS(Total!X:X,$J$3,Total!W:W,B13,Total!O:O,DB!$G$5,Total!N:N,DB!$O$5,Total!AA:AA,DB!$G$9,Total!K:K,DB!$O$9,Total!B:B,$H$2)+COUNTIFS(Total!X:X,$J$3,Total!W:W,B13,Total!O:O,DB!$G$5,Total!N:N,DB!$O$5,Total!M:M,DB!$G$9,Total!AA:AA,DB!$O$9,Total!B:B,$H$2)+COUNTIFS(Total!X:X,$J$3,Total!W:W,B13,Total!O:O,DB!$G$5,Total!N:N,DB!$O$5,Total!M:M,DB!$G$9,Total!K:K,DB!$O$9,Total!AA:AA,$H$2)</f>
        <v>0</v>
      </c>
      <c r="K13" s="31">
        <f>COUNTIFS(Total!X:X,$K$3,Total!W:W,B13,Total!O:O,DB!$G$5,Total!N:N,DB!$O$5,Total!M:M,DB!$G$9,Total!K:K,DB!$O$9,Total!B:B,$H$2)+COUNTIFS(Total!X:X,$K$3,Total!W:W,B13,Total!AA:AA,DB!$G$5,Total!AA:AA,DB!$O$5,Total!AA:AA,DB!$G$9,Total!AA:AA,DB!$O$9,Total!AA:AA,$H$2)+COUNTIFS(Total!X:X,$K$3,Total!W:W,B13,Total!O:O,DB!$G$5,Total!AA:AA,DB!$O$5,Total!AA:AA,DB!$G$9,Total!AA:AA,DB!$O$9,Total!AA:AA,$H$2)+COUNTIFS(Total!X:X,$K$3,Total!W:W,B13,Total!AA:AA,DB!$G$5,Total!N:N,DB!$O$5,Total!AA:AA,DB!$G$9,Total!AA:AA,DB!$O$9,Total!AA:AA,$H$2)+COUNTIFS(Total!X:X,$K$3,Total!W:W,B13,Total!AA:AA,DB!$G$5,Total!AA:AA,DB!$O$5,Total!M:M,DB!$G$9,Total!AA:AA,DB!$O$9,Total!AA:AA,$H$2)+COUNTIFS(Total!X:X,$K$3,Total!W:W,B13,Total!AA:AA,DB!$G$5,Total!AA:AA,DB!$O$5,Total!AA:AA,DB!$G$9,Total!K:K,DB!$O$9,Total!AA:AA,$H$2)+COUNTIFS(Total!X:X,$K$3,Total!W:W,B13,Total!AA:AA,DB!$G$5,Total!AA:AA,DB!$O$5,Total!AA:AA,DB!$G$9,Total!AA:AA,DB!$O$9,Total!B:B,$H$2)+COUNTIFS(Total!X:X,$K$3,Total!W:W,B13,Total!O:O,DB!$G$5,Total!N:N,DB!$O$5,Total!M:M,DB!$G$9,Total!AA:AA,DB!$O$9,Total!AA:AA,$H$2)+COUNTIFS(Total!X:X,$K$3,Total!W:W,B13,Total!O:O,DB!$G$5,Total!N:N,DB!$O$5,Total!AA:AA,DB!$G$9,Total!K:K,DB!$O$9,Total!AA:AA,$H$2)+COUNTIFS(Total!X:X,$K$3,Total!W:W,B13,Total!O:O,DB!$G$5,Total!N:N,DB!$O$5,Total!AA:AA,DB!$G$9,Total!AA:AA,DB!$O$9,Total!B:B,$H$2)+COUNTIFS(Total!X:X,$K$3,Total!W:W,B13,Total!O:O,DB!$G$5,Total!AA:AA,DB!$O$5,Total!M:M,DB!$G$9,Total!K:K,DB!$O$9,Total!AA:AA,$H$2)+COUNTIFS(Total!X:X,$K$3,Total!W:W,B13,Total!O:O,DB!$G$5,Total!AA:AA,DB!$O$5,Total!M:M,DB!$G$9,Total!AA:AA,DB!$O$9,Total!B:B,$H$2)+COUNTIFS(Total!X:X,$K$3,Total!W:W,B13,Total!O:O,DB!$G$5,Total!AA:AA,DB!$O$5,Total!AA:AA,DB!$G$9,Total!K:K,DB!$O$9,Total!B:B,$H$2)+COUNTIFS(Total!X:X,$K$3,Total!W:W,B13,Total!AA:AA,DB!$G$5,Total!N:N,DB!$O$5,Total!M:M,DB!$G$9,Total!K:K,DB!$O$9,Total!AA:AA,$H$2)+COUNTIFS(Total!X:X,$K$3,Total!W:W,B13,Total!AA:AA,DB!$G$5,Total!N:N,DB!$O$5,Total!M:M,DB!$G$9,Total!AA:AA,DB!$O$9,Total!B:B,$H$2)+COUNTIFS(Total!X:X,$K$3,Total!W:W,B13,Total!AA:AA,DB!$G$5,Total!N:N,DB!$O$5,Total!AA:AA,DB!$G$9,Total!K:K,DB!$O$9,Total!B:B,$H$2)+COUNTIFS(Total!X:X,$K$3,Total!W:W,B13,Total!AA:AA,DB!$G$5,Total!AA:AA,DB!$O$5,Total!M:M,DB!$G$9,Total!K:K,DB!$O$9,Total!B:B,$H$2)+COUNTIFS(Total!X:X,$K$3,Total!W:W,B13,Total!O:O,DB!$G$5,Total!N:N,DB!$O$5,Total!AA:AA,DB!$G$9,Total!AA:AA,DB!$O$9,Total!AA:AA,$H$2)+COUNTIFS(Total!X:X,$K$3,Total!W:W,B13,Total!O:O,DB!$G$5,Total!AA:AA,DB!$O$5,Total!M:M,DB!$G$9,Total!AA:AA,DB!$O$9,Total!AA:AA,$H$2)+COUNTIFS(Total!X:X,$K$3,Total!W:W,B13,Total!O:O,DB!$G$5,Total!AA:AA,DB!$O$5,Total!AA:AA,DB!$G$9,Total!K:K,DB!$O$9,Total!AA:AA,$H$2)+COUNTIFS(Total!X:X,$K$3,Total!W:W,B13,Total!O:O,DB!$G$5,Total!AA:AA,DB!$O$5,Total!AA:AA,DB!$G$9,Total!AA:AA,DB!$O$9,Total!B:B,$H$2)+COUNTIFS(Total!X:X,$K$3,Total!W:W,B13,Total!AA:AA,DB!$G$5,Total!N:N,DB!$O$5,Total!M:M,DB!$G$9,Total!AA:AA,DB!$O$9,Total!AA:AA,$H$2)+COUNTIFS(Total!X:X,$K$3,Total!W:W,B13,Total!AA:AA,DB!$G$5,Total!N:N,DB!$O$5,Total!AA:AA,DB!$G$9,Total!K:K,DB!$O$9,Total!AA:AA,$H$2)+COUNTIFS(Total!X:X,$K$3,Total!W:W,B13,Total!AA:AA,DB!$G$5,Total!N:N,DB!$O$5,Total!AA:AA,DB!$G$9,Total!AA:AA,DB!$O$9,Total!B:B,$H$2)+COUNTIFS(Total!X:X,$K$3,Total!W:W,B13,Total!AA:AA,DB!$G$5,Total!AA:AA,DB!$O$5,Total!M:M,DB!$G$9,Total!K:K,DB!$O$9,Total!AA:AA,$H$2)+COUNTIFS(Total!X:X,$K$3,Total!W:W,B13,Total!AA:AA,DB!$G$5,Total!AA:AA,DB!$O$5,Total!M:M,DB!$G$9,Total!AA:AA,DB!$O$9,Total!B:B,$H$2)+COUNTIFS(Total!X:X,$K$3,Total!W:W,B13,Total!AA:AA,DB!$G$5,Total!AA:AA,DB!$O$5,Total!AA:AA,DB!$G$9,Total!K:K,DB!$O$9,Total!B:B,$H$2)+COUNTIFS(Total!X:X,$K$3,Total!W:W,B13,Total!AA:AA,DB!$G$5,Total!N:N,DB!$O$5,Total!M:M,DB!$G$9,Total!K:K,DB!$O$9,Total!B:B,$H$2)+COUNTIFS(Total!X:X,$K$3,Total!W:W,B13,Total!O:O,DB!$G$5,Total!AA:AA,DB!$O$5,Total!M:M,DB!$G$9,Total!K:K,DB!$O$9,Total!B:B,$H$2)+COUNTIFS(Total!X:X,$K$3,Total!W:W,B13,Total!O:O,DB!$G$5,Total!N:N,DB!$O$5,Total!AA:AA,DB!$G$9,Total!K:K,DB!$O$9,Total!B:B,$H$2)+COUNTIFS(Total!X:X,$K$3,Total!W:W,B13,Total!O:O,DB!$G$5,Total!N:N,DB!$O$5,Total!M:M,DB!$G$9,Total!AA:AA,DB!$O$9,Total!B:B,$H$2)+COUNTIFS(Total!X:X,$K$3,Total!W:W,B13,Total!O:O,DB!$G$5,Total!N:N,DB!$O$5,Total!M:M,DB!$G$9,Total!K:K,DB!$O$9,Total!AA:AA,$H$2)</f>
        <v>0</v>
      </c>
      <c r="L13" s="31">
        <f>COUNTIFS(Total!X:X,$L$3,Total!W:W,B13,Total!O:O,DB!$G$5,Total!N:N,DB!$O$5,Total!M:M,DB!$G$9,Total!K:K,DB!$O$9,Total!B:B,$H$2)+COUNTIFS(Total!X:X,$L$3,Total!W:W,B13,Total!AA:AA,DB!$G$5,Total!AA:AA,DB!$O$5,Total!AA:AA,DB!$G$9,Total!AA:AA,DB!$O$9,Total!AA:AA,$H$2)+COUNTIFS(Total!X:X,$L$3,Total!W:W,B13,Total!O:O,DB!$G$5,Total!AA:AA,DB!$O$5,Total!AA:AA,DB!$G$9,Total!AA:AA,DB!$O$9,Total!AA:AA,$H$2)+COUNTIFS(Total!X:X,$L$3,Total!W:W,B13,Total!AA:AA,DB!$G$5,Total!N:N,DB!$O$5,Total!AA:AA,DB!$G$9,Total!AA:AA,DB!$O$9,Total!AA:AA,$H$2)+COUNTIFS(Total!X:X,$L$3,Total!W:W,B13,Total!AA:AA,DB!$G$5,Total!AA:AA,DB!$O$5,Total!M:M,DB!$G$9,Total!AA:AA,DB!$O$9,Total!AA:AA,$H$2)+COUNTIFS(Total!X:X,$L$3,Total!W:W,B13,Total!AA:AA,DB!$G$5,Total!AA:AA,DB!$O$5,Total!AA:AA,DB!$G$9,Total!K:K,DB!$O$9,Total!AA:AA,$H$2)+COUNTIFS(Total!X:X,$L$3,Total!W:W,B13,Total!AA:AA,DB!$G$5,Total!AA:AA,DB!$O$5,Total!AA:AA,DB!$G$9,Total!AA:AA,DB!$O$9,Total!B:B,$H$2)+COUNTIFS(Total!X:X,$L$3,Total!W:W,B13,Total!O:O,DB!$G$5,Total!N:N,DB!$O$5,Total!M:M,DB!$G$9,Total!AA:AA,DB!$O$9,Total!AA:AA,$H$2)+COUNTIFS(Total!X:X,$L$3,Total!W:W,B13,Total!O:O,DB!$G$5,Total!N:N,DB!$O$5,Total!AA:AA,DB!$G$9,Total!K:K,DB!$O$9,Total!AA:AA,$H$2)+COUNTIFS(Total!X:X,$L$3,Total!W:W,B13,Total!O:O,DB!$G$5,Total!N:N,DB!$O$5,Total!AA:AA,DB!$G$9,Total!AA:AA,DB!$O$9,Total!B:B,$H$2)+COUNTIFS(Total!X:X,$L$3,Total!W:W,B13,Total!O:O,DB!$G$5,Total!AA:AA,DB!$O$5,Total!M:M,DB!$G$9,Total!K:K,DB!$O$9,Total!AA:AA,$H$2)+COUNTIFS(Total!X:X,$L$3,Total!W:W,B13,Total!O:O,DB!$G$5,Total!AA:AA,DB!$O$5,Total!M:M,DB!$G$9,Total!AA:AA,DB!$O$9,Total!B:B,$H$2)+COUNTIFS(Total!X:X,$L$3,Total!W:W,B13,Total!O:O,DB!$G$5,Total!AA:AA,DB!$O$5,Total!AA:AA,DB!$G$9,Total!K:K,DB!$O$9,Total!B:B,$H$2)+COUNTIFS(Total!X:X,$L$3,Total!W:W,B13,Total!AA:AA,DB!$G$5,Total!N:N,DB!$O$5,Total!M:M,DB!$G$9,Total!K:K,DB!$O$9,Total!AA:AA,$H$2)+COUNTIFS(Total!X:X,$L$3,Total!W:W,B13,Total!AA:AA,DB!$G$5,Total!N:N,DB!$O$5,Total!M:M,DB!$G$9,Total!AA:AA,DB!$O$9,Total!B:B,$H$2)+COUNTIFS(Total!X:X,$L$3,Total!W:W,B13,Total!AA:AA,DB!$G$5,Total!N:N,DB!$O$5,Total!AA:AA,DB!$G$9,Total!K:K,DB!$O$9,Total!B:B,$H$2)+COUNTIFS(Total!X:X,$L$3,Total!W:W,B13,Total!AA:AA,DB!$G$5,Total!AA:AA,DB!$O$5,Total!M:M,DB!$G$9,Total!K:K,DB!$O$9,Total!B:B,$H$2)+COUNTIFS(Total!X:X,$L$3,Total!W:W,B13,Total!O:O,DB!$G$5,Total!N:N,DB!$O$5,Total!AA:AA,DB!$G$9,Total!AA:AA,DB!$O$9,Total!AA:AA,$H$2)+COUNTIFS(Total!X:X,$L$3,Total!W:W,B13,Total!O:O,DB!$G$5,Total!AA:AA,DB!$O$5,Total!M:M,DB!$G$9,Total!AA:AA,DB!$O$9,Total!AA:AA,$H$2)+COUNTIFS(Total!X:X,$L$3,Total!W:W,B13,Total!O:O,DB!$G$5,Total!AA:AA,DB!$O$5,Total!AA:AA,DB!$G$9,Total!K:K,DB!$O$9,Total!AA:AA,$H$2)+COUNTIFS(Total!X:X,$L$3,Total!W:W,B13,Total!O:O,DB!$G$5,Total!AA:AA,DB!$O$5,Total!AA:AA,DB!$G$9,Total!AA:AA,DB!$O$9,Total!B:B,$H$2)+COUNTIFS(Total!X:X,$L$3,Total!W:W,B13,Total!AA:AA,DB!$G$5,Total!N:N,DB!$O$5,Total!M:M,DB!$G$9,Total!AA:AA,DB!$O$9,Total!AA:AA,$H$2)+COUNTIFS(Total!X:X,$L$3,Total!W:W,B13,Total!AA:AA,DB!$G$5,Total!N:N,DB!$O$5,Total!AA:AA,DB!$G$9,Total!K:K,DB!$O$9,Total!AA:AA,$H$2)+COUNTIFS(Total!X:X,$L$3,Total!W:W,B13,Total!AA:AA,DB!$G$5,Total!N:N,DB!$O$5,Total!AA:AA,DB!$G$9,Total!AA:AA,DB!$O$9,Total!B:B,$H$2)+COUNTIFS(Total!X:X,$L$3,Total!W:W,B13,Total!AA:AA,DB!$G$5,Total!AA:AA,DB!$O$5,Total!M:M,DB!$G$9,Total!K:K,DB!$O$9,Total!AA:AA,$H$2)+COUNTIFS(Total!X:X,$L$3,Total!W:W,B13,Total!AA:AA,DB!$G$5,Total!AA:AA,DB!$O$5,Total!M:M,DB!$G$9,Total!AA:AA,DB!$O$9,Total!B:B,$H$2)+COUNTIFS(Total!X:X,$L$3,Total!W:W,B13,Total!AA:AA,DB!$G$5,Total!AA:AA,DB!$O$5,Total!AA:AA,DB!$G$9,Total!K:K,DB!$O$9,Total!B:B,$H$2)+COUNTIFS(Total!X:X,$L$3,Total!W:W,B13,Total!AA:AA,DB!$G$5,Total!N:N,DB!$O$5,Total!M:M,DB!$G$9,Total!K:K,DB!$O$9,Total!B:B,$H$2)+COUNTIFS(Total!X:X,$L$3,Total!W:W,B13,Total!O:O,DB!$G$5,Total!AA:AA,DB!$O$5,Total!M:M,DB!$G$9,Total!K:K,DB!$O$9,Total!B:B,$H$2)+COUNTIFS(Total!X:X,$L$3,Total!W:W,B13,Total!O:O,DB!$G$5,Total!N:N,DB!$O$5,Total!AA:AA,DB!$G$9,Total!K:K,DB!$O$9,Total!B:B,$H$2)+COUNTIFS(Total!X:X,$L$3,Total!W:W,B13,Total!O:O,DB!$G$5,Total!N:N,DB!$O$5,Total!M:M,DB!$G$9,Total!AA:AA,DB!$O$9,Total!B:B,$H$2)+COUNTIFS(Total!X:X,$L$3,Total!W:W,B13,Total!O:O,DB!$G$5,Total!N:N,DB!$O$5,Total!M:M,DB!$G$9,Total!K:K,DB!$O$9,Total!AA:AA,$H$2)</f>
        <v>0</v>
      </c>
      <c r="M13" s="31">
        <f>COUNTIFS(Total!X:X,$M$3,Total!W:W,B13,Total!O:O,DB!$G$5,Total!N:N,DB!$O$5,Total!M:M,DB!$G$9,Total!K:K,DB!$O$9,Total!B:B,$H$2)+COUNTIFS(Total!X:X,$M$3,Total!W:W,B13,Total!AA:AA,DB!$G$5,Total!AA:AA,DB!$O$5,Total!AA:AA,DB!$G$9,Total!AA:AA,DB!$O$9,Total!AA:AA,$H$2)+COUNTIFS(Total!X:X,$M$3,Total!W:W,B13,Total!O:O,DB!$G$5,Total!AA:AA,DB!$O$5,Total!AA:AA,DB!$G$9,Total!AA:AA,DB!$O$9,Total!AA:AA,$H$2)+COUNTIFS(Total!X:X,$M$3,Total!W:W,B13,Total!AA:AA,DB!$G$5,Total!N:N,DB!$O$5,Total!AA:AA,DB!$G$9,Total!AA:AA,DB!$O$9,Total!AA:AA,$H$2)+COUNTIFS(Total!X:X,$M$3,Total!W:W,B13,Total!AA:AA,DB!$G$5,Total!AA:AA,DB!$O$5,Total!M:M,DB!$G$9,Total!AA:AA,DB!$O$9,Total!AA:AA,$H$2)+COUNTIFS(Total!X:X,$M$3,Total!W:W,B13,Total!AA:AA,DB!$G$5,Total!AA:AA,DB!$O$5,Total!AA:AA,DB!$G$9,Total!K:K,DB!$O$9,Total!AA:AA,$H$2)+COUNTIFS(Total!X:X,$M$3,Total!W:W,B13,Total!AA:AA,DB!$G$5,Total!AA:AA,DB!$O$5,Total!AA:AA,DB!$G$9,Total!AA:AA,DB!$O$9,Total!B:B,$H$2)+COUNTIFS(Total!X:X,$M$3,Total!W:W,B13,Total!O:O,DB!$G$5,Total!N:N,DB!$O$5,Total!M:M,DB!$G$9,Total!AA:AA,DB!$O$9,Total!AA:AA,$H$2)+COUNTIFS(Total!X:X,$M$3,Total!W:W,B13,Total!O:O,DB!$G$5,Total!N:N,DB!$O$5,Total!AA:AA,DB!$G$9,Total!K:K,DB!$O$9,Total!AA:AA,$H$2)+COUNTIFS(Total!X:X,$M$3,Total!W:W,B13,Total!O:O,DB!$G$5,Total!N:N,DB!$O$5,Total!AA:AA,DB!$G$9,Total!AA:AA,DB!$O$9,Total!B:B,$H$2)+COUNTIFS(Total!X:X,$M$3,Total!W:W,B13,Total!O:O,DB!$G$5,Total!AA:AA,DB!$O$5,Total!M:M,DB!$G$9,Total!K:K,DB!$O$9,Total!AA:AA,$H$2)+COUNTIFS(Total!X:X,$M$3,Total!W:W,B13,Total!O:O,DB!$G$5,Total!AA:AA,DB!$O$5,Total!M:M,DB!$G$9,Total!AA:AA,DB!$O$9,Total!B:B,$H$2)+COUNTIFS(Total!X:X,$M$3,Total!W:W,B13,Total!O:O,DB!$G$5,Total!AA:AA,DB!$O$5,Total!AA:AA,DB!$G$9,Total!K:K,DB!$O$9,Total!B:B,$H$2)+COUNTIFS(Total!X:X,$M$3,Total!W:W,B13,Total!AA:AA,DB!$G$5,Total!N:N,DB!$O$5,Total!M:M,DB!$G$9,Total!K:K,DB!$O$9,Total!AA:AA,$H$2)+COUNTIFS(Total!X:X,$M$3,Total!W:W,B13,Total!AA:AA,DB!$G$5,Total!N:N,DB!$O$5,Total!M:M,DB!$G$9,Total!AA:AA,DB!$O$9,Total!B:B,$H$2)+COUNTIFS(Total!X:X,$M$3,Total!W:W,B13,Total!AA:AA,DB!$G$5,Total!N:N,DB!$O$5,Total!AA:AA,DB!$G$9,Total!K:K,DB!$O$9,Total!B:B,$H$2)+COUNTIFS(Total!X:X,$M$3,Total!W:W,B13,Total!AA:AA,DB!$G$5,Total!AA:AA,DB!$O$5,Total!M:M,DB!$G$9,Total!K:K,DB!$O$9,Total!B:B,$H$2)+COUNTIFS(Total!X:X,$M$3,Total!W:W,B13,Total!O:O,DB!$G$5,Total!N:N,DB!$O$5,Total!AA:AA,DB!$G$9,Total!AA:AA,DB!$O$9,Total!AA:AA,$H$2)+COUNTIFS(Total!X:X,$M$3,Total!W:W,B13,Total!O:O,DB!$G$5,Total!AA:AA,DB!$O$5,Total!M:M,DB!$G$9,Total!AA:AA,DB!$O$9,Total!AA:AA,$H$2)+COUNTIFS(Total!X:X,$M$3,Total!W:W,B13,Total!O:O,DB!$G$5,Total!AA:AA,DB!$O$5,Total!AA:AA,DB!$G$9,Total!K:K,DB!$O$9,Total!AA:AA,$H$2)+COUNTIFS(Total!X:X,$M$3,Total!W:W,B13,Total!O:O,DB!$G$5,Total!AA:AA,DB!$O$5,Total!AA:AA,DB!$G$9,Total!AA:AA,DB!$O$9,Total!B:B,$H$2)+COUNTIFS(Total!X:X,$M$3,Total!W:W,B13,Total!AA:AA,DB!$G$5,Total!N:N,DB!$O$5,Total!M:M,DB!$G$9,Total!AA:AA,DB!$O$9,Total!AA:AA,$H$2)+COUNTIFS(Total!X:X,$M$3,Total!W:W,B13,Total!AA:AA,DB!$G$5,Total!N:N,DB!$O$5,Total!AA:AA,DB!$G$9,Total!K:K,DB!$O$9,Total!AA:AA,$H$2)+COUNTIFS(Total!X:X,$M$3,Total!W:W,B13,Total!AA:AA,DB!$G$5,Total!N:N,DB!$O$5,Total!AA:AA,DB!$G$9,Total!AA:AA,DB!$O$9,Total!B:B,$H$2)+COUNTIFS(Total!X:X,$M$3,Total!W:W,B13,Total!AA:AA,DB!$G$5,Total!AA:AA,DB!$O$5,Total!M:M,DB!$G$9,Total!K:K,DB!$O$9,Total!AA:AA,$H$2)+COUNTIFS(Total!X:X,$M$3,Total!W:W,B13,Total!AA:AA,DB!$G$5,Total!AA:AA,DB!$O$5,Total!M:M,DB!$G$9,Total!AA:AA,DB!$O$9,Total!B:B,$H$2)+COUNTIFS(Total!X:X,$M$3,Total!W:W,B13,Total!AA:AA,DB!$G$5,Total!AA:AA,DB!$O$5,Total!AA:AA,DB!$G$9,Total!K:K,DB!$O$9,Total!B:B,$H$2)+COUNTIFS(Total!X:X,$M$3,Total!W:W,B13,Total!AA:AA,DB!$G$5,Total!N:N,DB!$O$5,Total!M:M,DB!$G$9,Total!K:K,DB!$O$9,Total!B:B,$H$2)+COUNTIFS(Total!X:X,$M$3,Total!W:W,B13,Total!O:O,DB!$G$5,Total!AA:AA,DB!$O$5,Total!M:M,DB!$G$9,Total!K:K,DB!$O$9,Total!B:B,$H$2)+COUNTIFS(Total!X:X,$M$3,Total!W:W,B13,Total!O:O,DB!$G$5,Total!N:N,DB!$O$5,Total!AA:AA,DB!$G$9,Total!K:K,DB!$O$9,Total!B:B,$H$2)+COUNTIFS(Total!X:X,$M$3,Total!W:W,B13,Total!O:O,DB!$G$5,Total!N:N,DB!$O$5,Total!M:M,DB!$G$9,Total!AA:AA,DB!$O$9,Total!B:B,$H$2)+COUNTIFS(Total!X:X,$M$3,Total!W:W,B13,Total!O:O,DB!$G$5,Total!N:N,DB!$O$5,Total!M:M,DB!$G$9,Total!K:K,DB!$O$9,Total!AA:AA,$H$2)</f>
        <v>0</v>
      </c>
      <c r="N13" s="31">
        <f>COUNTIFS(Total!X:X,$N$3,Total!W:W,B13,Total!O:O,DB!$G$5,Total!N:N,DB!$O$5,Total!M:M,DB!$G$9,Total!K:K,DB!$O$9,Total!B:B,$H$2)+COUNTIFS(Total!X:X,$N$3,Total!W:W,B13,Total!AA:AA,DB!$G$5,Total!AA:AA,DB!$O$5,Total!AA:AA,DB!$G$9,Total!AA:AA,DB!$O$9,Total!AA:AA,$H$2)+COUNTIFS(Total!X:X,$N$3,Total!W:W,B13,Total!O:O,DB!$G$5,Total!AA:AA,DB!$O$5,Total!AA:AA,DB!$G$9,Total!AA:AA,DB!$O$9,Total!AA:AA,$H$2)+COUNTIFS(Total!X:X,$N$3,Total!W:W,B13,Total!AA:AA,DB!$G$5,Total!N:N,DB!$O$5,Total!AA:AA,DB!$G$9,Total!AA:AA,DB!$O$9,Total!AA:AA,$H$2)+COUNTIFS(Total!X:X,$N$3,Total!W:W,B13,Total!AA:AA,DB!$G$5,Total!AA:AA,DB!$O$5,Total!M:M,DB!$G$9,Total!AA:AA,DB!$O$9,Total!AA:AA,$H$2)+COUNTIFS(Total!X:X,$N$3,Total!W:W,B13,Total!AA:AA,DB!$G$5,Total!AA:AA,DB!$O$5,Total!AA:AA,DB!$G$9,Total!K:K,DB!$O$9,Total!AA:AA,$H$2)+COUNTIFS(Total!X:X,$N$3,Total!W:W,B13,Total!AA:AA,DB!$G$5,Total!AA:AA,DB!$O$5,Total!AA:AA,DB!$G$9,Total!AA:AA,DB!$O$9,Total!B:B,$H$2)+COUNTIFS(Total!X:X,$N$3,Total!W:W,B13,Total!O:O,DB!$G$5,Total!N:N,DB!$O$5,Total!M:M,DB!$G$9,Total!AA:AA,DB!$O$9,Total!AA:AA,$H$2)+COUNTIFS(Total!X:X,$N$3,Total!W:W,B13,Total!O:O,DB!$G$5,Total!N:N,DB!$O$5,Total!AA:AA,DB!$G$9,Total!K:K,DB!$O$9,Total!AA:AA,$H$2)+COUNTIFS(Total!X:X,$N$3,Total!W:W,B13,Total!O:O,DB!$G$5,Total!N:N,DB!$O$5,Total!AA:AA,DB!$G$9,Total!AA:AA,DB!$O$9,Total!B:B,$H$2)+COUNTIFS(Total!X:X,$N$3,Total!W:W,B13,Total!O:O,DB!$G$5,Total!AA:AA,DB!$O$5,Total!M:M,DB!$G$9,Total!K:K,DB!$O$9,Total!AA:AA,$H$2)+COUNTIFS(Total!X:X,$N$3,Total!W:W,B13,Total!O:O,DB!$G$5,Total!AA:AA,DB!$O$5,Total!M:M,DB!$G$9,Total!AA:AA,DB!$O$9,Total!B:B,$H$2)+COUNTIFS(Total!X:X,$N$3,Total!W:W,B13,Total!O:O,DB!$G$5,Total!AA:AA,DB!$O$5,Total!AA:AA,DB!$G$9,Total!K:K,DB!$O$9,Total!B:B,$H$2)+COUNTIFS(Total!X:X,$N$3,Total!W:W,B13,Total!AA:AA,DB!$G$5,Total!N:N,DB!$O$5,Total!M:M,DB!$G$9,Total!K:K,DB!$O$9,Total!AA:AA,$H$2)+COUNTIFS(Total!X:X,$N$3,Total!W:W,B13,Total!AA:AA,DB!$G$5,Total!N:N,DB!$O$5,Total!M:M,DB!$G$9,Total!AA:AA,DB!$O$9,Total!B:B,$H$2)+COUNTIFS(Total!X:X,$N$3,Total!W:W,B13,Total!AA:AA,DB!$G$5,Total!N:N,DB!$O$5,Total!AA:AA,DB!$G$9,Total!K:K,DB!$O$9,Total!B:B,$H$2)+COUNTIFS(Total!X:X,$N$3,Total!W:W,B13,Total!AA:AA,DB!$G$5,Total!AA:AA,DB!$O$5,Total!M:M,DB!$G$9,Total!K:K,DB!$O$9,Total!B:B,$H$2)+COUNTIFS(Total!X:X,$N$3,Total!W:W,B13,Total!O:O,DB!$G$5,Total!N:N,DB!$O$5,Total!AA:AA,DB!$G$9,Total!AA:AA,DB!$O$9,Total!AA:AA,$H$2)+COUNTIFS(Total!X:X,$N$3,Total!W:W,B13,Total!O:O,DB!$G$5,Total!AA:AA,DB!$O$5,Total!M:M,DB!$G$9,Total!AA:AA,DB!$O$9,Total!AA:AA,$H$2)+COUNTIFS(Total!X:X,$N$3,Total!W:W,B13,Total!O:O,DB!$G$5,Total!AA:AA,DB!$O$5,Total!AA:AA,DB!$G$9,Total!K:K,DB!$O$9,Total!AA:AA,$H$2)+COUNTIFS(Total!X:X,$N$3,Total!W:W,B13,Total!O:O,DB!$G$5,Total!AA:AA,DB!$O$5,Total!AA:AA,DB!$G$9,Total!AA:AA,DB!$O$9,Total!B:B,$H$2)+COUNTIFS(Total!X:X,$N$3,Total!W:W,B13,Total!AA:AA,DB!$G$5,Total!N:N,DB!$O$5,Total!M:M,DB!$G$9,Total!AA:AA,DB!$O$9,Total!AA:AA,$H$2)+COUNTIFS(Total!X:X,$N$3,Total!W:W,B13,Total!AA:AA,DB!$G$5,Total!N:N,DB!$O$5,Total!AA:AA,DB!$G$9,Total!K:K,DB!$O$9,Total!AA:AA,$H$2)+COUNTIFS(Total!X:X,$N$3,Total!W:W,B13,Total!AA:AA,DB!$G$5,Total!N:N,DB!$O$5,Total!AA:AA,DB!$G$9,Total!AA:AA,DB!$O$9,Total!B:B,$H$2)+COUNTIFS(Total!X:X,$N$3,Total!W:W,B13,Total!AA:AA,DB!$G$5,Total!AA:AA,DB!$O$5,Total!M:M,DB!$G$9,Total!K:K,DB!$O$9,Total!AA:AA,$H$2)+COUNTIFS(Total!X:X,$N$3,Total!W:W,B13,Total!AA:AA,DB!$G$5,Total!AA:AA,DB!$O$5,Total!M:M,DB!$G$9,Total!AA:AA,DB!$O$9,Total!B:B,$H$2)+COUNTIFS(Total!X:X,$N$3,Total!W:W,B13,Total!AA:AA,DB!$G$5,Total!AA:AA,DB!$O$5,Total!AA:AA,DB!$G$9,Total!K:K,DB!$O$9,Total!B:B,$H$2)+COUNTIFS(Total!X:X,$N$3,Total!W:W,B13,Total!AA:AA,DB!$G$5,Total!N:N,DB!$O$5,Total!M:M,DB!$G$9,Total!K:K,DB!$O$9,Total!B:B,$H$2)+COUNTIFS(Total!X:X,$N$3,Total!W:W,B13,Total!O:O,DB!$G$5,Total!AA:AA,DB!$O$5,Total!M:M,DB!$G$9,Total!K:K,DB!$O$9,Total!B:B,$H$2)+COUNTIFS(Total!X:X,$N$3,Total!W:W,B13,Total!O:O,DB!$G$5,Total!N:N,DB!$O$5,Total!AA:AA,DB!$G$9,Total!K:K,DB!$O$9,Total!B:B,$H$2)+COUNTIFS(Total!X:X,$N$3,Total!W:W,B13,Total!O:O,DB!$G$5,Total!N:N,DB!$O$5,Total!M:M,DB!$G$9,Total!AA:AA,DB!$O$9,Total!B:B,$H$2)+COUNTIFS(Total!X:X,$N$3,Total!W:W,B13,Total!O:O,DB!$G$5,Total!N:N,DB!$O$5,Total!M:M,DB!$G$9,Total!K:K,DB!$O$9,Total!AA:AA,$H$2)</f>
        <v>0</v>
      </c>
      <c r="O13" s="31">
        <f>COUNTIFS(Total!X:X,$O$3,Total!W:W,B13,Total!O:O,DB!$G$5,Total!N:N,DB!$O$5,Total!M:M,DB!$G$9,Total!K:K,DB!$O$9,Total!B:B,$H$2)+COUNTIFS(Total!X:X,$O$3,Total!W:W,B13,Total!AA:AA,DB!$G$5,Total!AA:AA,DB!$O$5,Total!AA:AA,DB!$G$9,Total!AA:AA,DB!$O$9,Total!AA:AA,$H$2)+COUNTIFS(Total!X:X,$O$3,Total!W:W,B13,Total!O:O,DB!$G$5,Total!AA:AA,DB!$O$5,Total!AA:AA,DB!$G$9,Total!AA:AA,DB!$O$9,Total!AA:AA,$H$2)+COUNTIFS(Total!X:X,$O$3,Total!W:W,B13,Total!AA:AA,DB!$G$5,Total!N:N,DB!$O$5,Total!AA:AA,DB!$G$9,Total!AA:AA,DB!$O$9,Total!AA:AA,$H$2)+COUNTIFS(Total!X:X,$O$3,Total!W:W,B13,Total!AA:AA,DB!$G$5,Total!AA:AA,DB!$O$5,Total!M:M,DB!$G$9,Total!AA:AA,DB!$O$9,Total!AA:AA,$H$2)+COUNTIFS(Total!X:X,$O$3,Total!W:W,B13,Total!AA:AA,DB!$G$5,Total!AA:AA,DB!$O$5,Total!AA:AA,DB!$G$9,Total!K:K,DB!$O$9,Total!AA:AA,$H$2)+COUNTIFS(Total!X:X,$O$3,Total!W:W,B13,Total!AA:AA,DB!$G$5,Total!AA:AA,DB!$O$5,Total!AA:AA,DB!$G$9,Total!AA:AA,DB!$O$9,Total!B:B,$H$2)+COUNTIFS(Total!X:X,$O$3,Total!W:W,B13,Total!O:O,DB!$G$5,Total!N:N,DB!$O$5,Total!M:M,DB!$G$9,Total!AA:AA,DB!$O$9,Total!AA:AA,$H$2)+COUNTIFS(Total!X:X,$O$3,Total!W:W,B13,Total!O:O,DB!$G$5,Total!N:N,DB!$O$5,Total!AA:AA,DB!$G$9,Total!K:K,DB!$O$9,Total!AA:AA,$H$2)+COUNTIFS(Total!X:X,$O$3,Total!W:W,B13,Total!O:O,DB!$G$5,Total!N:N,DB!$O$5,Total!AA:AA,DB!$G$9,Total!AA:AA,DB!$O$9,Total!B:B,$H$2)+COUNTIFS(Total!X:X,$O$3,Total!W:W,B13,Total!O:O,DB!$G$5,Total!AA:AA,DB!$O$5,Total!M:M,DB!$G$9,Total!K:K,DB!$O$9,Total!AA:AA,$H$2)+COUNTIFS(Total!X:X,$O$3,Total!W:W,B13,Total!O:O,DB!$G$5,Total!AA:AA,DB!$O$5,Total!M:M,DB!$G$9,Total!AA:AA,DB!$O$9,Total!B:B,$H$2)+COUNTIFS(Total!X:X,$O$3,Total!W:W,B13,Total!O:O,DB!$G$5,Total!AA:AA,DB!$O$5,Total!AA:AA,DB!$G$9,Total!K:K,DB!$O$9,Total!B:B,$H$2)+COUNTIFS(Total!X:X,$O$3,Total!W:W,B13,Total!AA:AA,DB!$G$5,Total!N:N,DB!$O$5,Total!M:M,DB!$G$9,Total!K:K,DB!$O$9,Total!AA:AA,$H$2)+COUNTIFS(Total!X:X,$O$3,Total!W:W,B13,Total!AA:AA,DB!$G$5,Total!N:N,DB!$O$5,Total!M:M,DB!$G$9,Total!AA:AA,DB!$O$9,Total!B:B,$H$2)+COUNTIFS(Total!X:X,$O$3,Total!W:W,B13,Total!AA:AA,DB!$G$5,Total!N:N,DB!$O$5,Total!AA:AA,DB!$G$9,Total!K:K,DB!$O$9,Total!B:B,$H$2)+COUNTIFS(Total!X:X,$O$3,Total!W:W,B13,Total!AA:AA,DB!$G$5,Total!AA:AA,DB!$O$5,Total!M:M,DB!$G$9,Total!K:K,DB!$O$9,Total!B:B,$H$2)+COUNTIFS(Total!X:X,$O$3,Total!W:W,B13,Total!O:O,DB!$G$5,Total!N:N,DB!$O$5,Total!AA:AA,DB!$G$9,Total!AA:AA,DB!$O$9,Total!AA:AA,$H$2)+COUNTIFS(Total!X:X,$O$3,Total!W:W,B13,Total!O:O,DB!$G$5,Total!AA:AA,DB!$O$5,Total!M:M,DB!$G$9,Total!AA:AA,DB!$O$9,Total!AA:AA,$H$2)+COUNTIFS(Total!X:X,$O$3,Total!W:W,B13,Total!O:O,DB!$G$5,Total!AA:AA,DB!$O$5,Total!AA:AA,DB!$G$9,Total!K:K,DB!$O$9,Total!AA:AA,$H$2)+COUNTIFS(Total!X:X,$O$3,Total!W:W,B13,Total!O:O,DB!$G$5,Total!AA:AA,DB!$O$5,Total!AA:AA,DB!$G$9,Total!AA:AA,DB!$O$9,Total!B:B,$H$2)+COUNTIFS(Total!X:X,$O$3,Total!W:W,B13,Total!AA:AA,DB!$G$5,Total!N:N,DB!$O$5,Total!M:M,DB!$G$9,Total!AA:AA,DB!$O$9,Total!AA:AA,$H$2)+COUNTIFS(Total!X:X,$O$3,Total!W:W,B13,Total!AA:AA,DB!$G$5,Total!N:N,DB!$O$5,Total!AA:AA,DB!$G$9,Total!K:K,DB!$O$9,Total!AA:AA,$H$2)+COUNTIFS(Total!X:X,$O$3,Total!W:W,B13,Total!AA:AA,DB!$G$5,Total!N:N,DB!$O$5,Total!AA:AA,DB!$G$9,Total!AA:AA,DB!$O$9,Total!B:B,$H$2)+COUNTIFS(Total!X:X,$O$3,Total!W:W,B13,Total!AA:AA,DB!$G$5,Total!AA:AA,DB!$O$5,Total!M:M,DB!$G$9,Total!K:K,DB!$O$9,Total!AA:AA,$H$2)+COUNTIFS(Total!X:X,$O$3,Total!W:W,B13,Total!AA:AA,DB!$G$5,Total!AA:AA,DB!$O$5,Total!M:M,DB!$G$9,Total!AA:AA,DB!$O$9,Total!B:B,$H$2)+COUNTIFS(Total!X:X,$O$3,Total!W:W,B13,Total!AA:AA,DB!$G$5,Total!AA:AA,DB!$O$5,Total!AA:AA,DB!$G$9,Total!K:K,DB!$O$9,Total!B:B,$H$2)+COUNTIFS(Total!X:X,$O$3,Total!W:W,B13,Total!AA:AA,DB!$G$5,Total!N:N,DB!$O$5,Total!M:M,DB!$G$9,Total!K:K,DB!$O$9,Total!B:B,$H$2)+COUNTIFS(Total!X:X,$O$3,Total!W:W,B13,Total!O:O,DB!$G$5,Total!AA:AA,DB!$O$5,Total!M:M,DB!$G$9,Total!K:K,DB!$O$9,Total!B:B,$H$2)+COUNTIFS(Total!X:X,$O$3,Total!W:W,B13,Total!O:O,DB!$G$5,Total!N:N,DB!$O$5,Total!AA:AA,DB!$G$9,Total!K:K,DB!$O$9,Total!B:B,$H$2)+COUNTIFS(Total!X:X,$O$3,Total!W:W,B13,Total!O:O,DB!$G$5,Total!N:N,DB!$O$5,Total!M:M,DB!$G$9,Total!AA:AA,DB!$O$9,Total!B:B,$H$2)+COUNTIFS(Total!X:X,$O$3,Total!W:W,B13,Total!O:O,DB!$G$5,Total!N:N,DB!$O$5,Total!M:M,DB!$G$9,Total!K:K,DB!$O$9,Total!AA:AA,$H$2)</f>
        <v>0</v>
      </c>
      <c r="P13" s="31">
        <f>COUNTIFS(Total!X:X,$P$3,Total!W:W,B13,Total!O:O,DB!$G$5,Total!N:N,DB!$O$5,Total!M:M,DB!$G$9,Total!K:K,DB!$O$9,Total!B:B,$H$2)+COUNTIFS(Total!X:X,$P$3,Total!W:W,B13,Total!AA:AA,DB!$G$5,Total!AA:AA,DB!$O$5,Total!AA:AA,DB!$G$9,Total!AA:AA,DB!$O$9,Total!AA:AA,$H$2)+COUNTIFS(Total!X:X,$P$3,Total!W:W,B13,Total!O:O,DB!$G$5,Total!AA:AA,DB!$O$5,Total!AA:AA,DB!$G$9,Total!AA:AA,DB!$O$9,Total!AA:AA,$H$2)+COUNTIFS(Total!X:X,$P$3,Total!W:W,B13,Total!AA:AA,DB!$G$5,Total!N:N,DB!$O$5,Total!AA:AA,DB!$G$9,Total!AA:AA,DB!$O$9,Total!AA:AA,$H$2)+COUNTIFS(Total!X:X,$P$3,Total!W:W,B13,Total!AA:AA,DB!$G$5,Total!AA:AA,DB!$O$5,Total!M:M,DB!$G$9,Total!AA:AA,DB!$O$9,Total!AA:AA,$H$2)+COUNTIFS(Total!X:X,$P$3,Total!W:W,B13,Total!AA:AA,DB!$G$5,Total!AA:AA,DB!$O$5,Total!AA:AA,DB!$G$9,Total!K:K,DB!$O$9,Total!AA:AA,$H$2)+COUNTIFS(Total!X:X,$P$3,Total!W:W,B13,Total!AA:AA,DB!$G$5,Total!AA:AA,DB!$O$5,Total!AA:AA,DB!$G$9,Total!AA:AA,DB!$O$9,Total!B:B,$H$2)+COUNTIFS(Total!X:X,$P$3,Total!W:W,B13,Total!O:O,DB!$G$5,Total!N:N,DB!$O$5,Total!M:M,DB!$G$9,Total!AA:AA,DB!$O$9,Total!AA:AA,$H$2)+COUNTIFS(Total!X:X,$P$3,Total!W:W,B13,Total!O:O,DB!$G$5,Total!N:N,DB!$O$5,Total!AA:AA,DB!$G$9,Total!K:K,DB!$O$9,Total!AA:AA,$H$2)+COUNTIFS(Total!X:X,$P$3,Total!W:W,B13,Total!O:O,DB!$G$5,Total!N:N,DB!$O$5,Total!AA:AA,DB!$G$9,Total!AA:AA,DB!$O$9,Total!B:B,$H$2)+COUNTIFS(Total!X:X,$P$3,Total!W:W,B13,Total!O:O,DB!$G$5,Total!AA:AA,DB!$O$5,Total!M:M,DB!$G$9,Total!K:K,DB!$O$9,Total!AA:AA,$H$2)+COUNTIFS(Total!X:X,$P$3,Total!W:W,B13,Total!O:O,DB!$G$5,Total!AA:AA,DB!$O$5,Total!M:M,DB!$G$9,Total!AA:AA,DB!$O$9,Total!B:B,$H$2)+COUNTIFS(Total!X:X,$P$3,Total!W:W,B13,Total!O:O,DB!$G$5,Total!AA:AA,DB!$O$5,Total!AA:AA,DB!$G$9,Total!K:K,DB!$O$9,Total!B:B,$H$2)+COUNTIFS(Total!X:X,$P$3,Total!W:W,B13,Total!AA:AA,DB!$G$5,Total!N:N,DB!$O$5,Total!M:M,DB!$G$9,Total!K:K,DB!$O$9,Total!AA:AA,$H$2)+COUNTIFS(Total!X:X,$P$3,Total!W:W,B13,Total!AA:AA,DB!$G$5,Total!N:N,DB!$O$5,Total!M:M,DB!$G$9,Total!AA:AA,DB!$O$9,Total!B:B,$H$2)+COUNTIFS(Total!X:X,$P$3,Total!W:W,B13,Total!AA:AA,DB!$G$5,Total!N:N,DB!$O$5,Total!AA:AA,DB!$G$9,Total!K:K,DB!$O$9,Total!B:B,$H$2)+COUNTIFS(Total!X:X,$P$3,Total!W:W,B13,Total!AA:AA,DB!$G$5,Total!AA:AA,DB!$O$5,Total!M:M,DB!$G$9,Total!K:K,DB!$O$9,Total!B:B,$H$2)+COUNTIFS(Total!X:X,$P$3,Total!W:W,B13,Total!O:O,DB!$G$5,Total!N:N,DB!$O$5,Total!AA:AA,DB!$G$9,Total!AA:AA,DB!$O$9,Total!AA:AA,$H$2)+COUNTIFS(Total!X:X,$P$3,Total!W:W,B13,Total!O:O,DB!$G$5,Total!AA:AA,DB!$O$5,Total!M:M,DB!$G$9,Total!AA:AA,DB!$O$9,Total!AA:AA,$H$2)+COUNTIFS(Total!X:X,$P$3,Total!W:W,B13,Total!O:O,DB!$G$5,Total!AA:AA,DB!$O$5,Total!AA:AA,DB!$G$9,Total!K:K,DB!$O$9,Total!AA:AA,$H$2)+COUNTIFS(Total!X:X,$P$3,Total!W:W,B13,Total!O:O,DB!$G$5,Total!AA:AA,DB!$O$5,Total!AA:AA,DB!$G$9,Total!AA:AA,DB!$O$9,Total!B:B,$H$2)+COUNTIFS(Total!X:X,$P$3,Total!W:W,B13,Total!AA:AA,DB!$G$5,Total!N:N,DB!$O$5,Total!M:M,DB!$G$9,Total!AA:AA,DB!$O$9,Total!AA:AA,$H$2)+COUNTIFS(Total!X:X,$P$3,Total!W:W,B13,Total!AA:AA,DB!$G$5,Total!N:N,DB!$O$5,Total!AA:AA,DB!$G$9,Total!K:K,DB!$O$9,Total!AA:AA,$H$2)+COUNTIFS(Total!X:X,$P$3,Total!W:W,B13,Total!AA:AA,DB!$G$5,Total!N:N,DB!$O$5,Total!AA:AA,DB!$G$9,Total!AA:AA,DB!$O$9,Total!B:B,$H$2)+COUNTIFS(Total!X:X,$P$3,Total!W:W,B13,Total!AA:AA,DB!$G$5,Total!AA:AA,DB!$O$5,Total!M:M,DB!$G$9,Total!K:K,DB!$O$9,Total!AA:AA,$H$2)+COUNTIFS(Total!X:X,$P$3,Total!W:W,B13,Total!AA:AA,DB!$G$5,Total!AA:AA,DB!$O$5,Total!M:M,DB!$G$9,Total!AA:AA,DB!$O$9,Total!B:B,$H$2)+COUNTIFS(Total!X:X,$P$3,Total!W:W,B13,Total!AA:AA,DB!$G$5,Total!AA:AA,DB!$O$5,Total!AA:AA,DB!$G$9,Total!K:K,DB!$O$9,Total!B:B,$H$2)+COUNTIFS(Total!X:X,$P$3,Total!W:W,B13,Total!AA:AA,DB!$G$5,Total!N:N,DB!$O$5,Total!M:M,DB!$G$9,Total!K:K,DB!$O$9,Total!B:B,$H$2)+COUNTIFS(Total!X:X,$P$3,Total!W:W,B13,Total!O:O,DB!$G$5,Total!AA:AA,DB!$O$5,Total!M:M,DB!$G$9,Total!K:K,DB!$O$9,Total!B:B,$H$2)+COUNTIFS(Total!X:X,$P$3,Total!W:W,B13,Total!O:O,DB!$G$5,Total!N:N,DB!$O$5,Total!AA:AA,DB!$G$9,Total!K:K,DB!$O$9,Total!B:B,$H$2)+COUNTIFS(Total!X:X,$P$3,Total!W:W,B13,Total!O:O,DB!$G$5,Total!N:N,DB!$O$5,Total!M:M,DB!$G$9,Total!AA:AA,DB!$O$9,Total!B:B,$H$2)+COUNTIFS(Total!X:X,$P$3,Total!W:W,B13,Total!O:O,DB!$G$5,Total!N:N,DB!$O$5,Total!M:M,DB!$G$9,Total!K:K,DB!$O$9,Total!AA:AA,$H$2)</f>
        <v>0</v>
      </c>
      <c r="Q13" s="31">
        <f>COUNTIFS(Total!X:X,$Q$3,Total!W:W,B13,Total!O:O,DB!$G$5,Total!N:N,DB!$O$5,Total!M:M,DB!$G$9,Total!K:K,DB!$O$9,Total!B:B,$H$2)+COUNTIFS(Total!X:X,$Q$3,Total!W:W,B13,Total!AA:AA,DB!$G$5,Total!AA:AA,DB!$O$5,Total!AA:AA,DB!$G$9,Total!AA:AA,DB!$O$9,Total!AA:AA,$H$2)+COUNTIFS(Total!X:X,$Q$3,Total!W:W,B13,Total!O:O,DB!$G$5,Total!AA:AA,DB!$O$5,Total!AA:AA,DB!$G$9,Total!AA:AA,DB!$O$9,Total!AA:AA,$H$2)+COUNTIFS(Total!X:X,$Q$3,Total!W:W,B13,Total!AA:AA,DB!$G$5,Total!N:N,DB!$O$5,Total!AA:AA,DB!$G$9,Total!AA:AA,DB!$O$9,Total!AA:AA,$H$2)+COUNTIFS(Total!X:X,$Q$3,Total!W:W,B13,Total!AA:AA,DB!$G$5,Total!AA:AA,DB!$O$5,Total!M:M,DB!$G$9,Total!AA:AA,DB!$O$9,Total!AA:AA,$H$2)+COUNTIFS(Total!X:X,$Q$3,Total!W:W,B13,Total!AA:AA,DB!$G$5,Total!AA:AA,DB!$O$5,Total!AA:AA,DB!$G$9,Total!K:K,DB!$O$9,Total!AA:AA,$H$2)+COUNTIFS(Total!X:X,$Q$3,Total!W:W,B13,Total!AA:AA,DB!$G$5,Total!AA:AA,DB!$O$5,Total!AA:AA,DB!$G$9,Total!AA:AA,DB!$O$9,Total!B:B,$H$2)+COUNTIFS(Total!X:X,$Q$3,Total!W:W,B13,Total!O:O,DB!$G$5,Total!N:N,DB!$O$5,Total!M:M,DB!$G$9,Total!AA:AA,DB!$O$9,Total!AA:AA,$H$2)+COUNTIFS(Total!X:X,$Q$3,Total!W:W,B13,Total!O:O,DB!$G$5,Total!N:N,DB!$O$5,Total!AA:AA,DB!$G$9,Total!K:K,DB!$O$9,Total!AA:AA,$H$2)+COUNTIFS(Total!X:X,$Q$3,Total!W:W,B13,Total!O:O,DB!$G$5,Total!N:N,DB!$O$5,Total!AA:AA,DB!$G$9,Total!AA:AA,DB!$O$9,Total!B:B,$H$2)+COUNTIFS(Total!X:X,$Q$3,Total!W:W,B13,Total!O:O,DB!$G$5,Total!AA:AA,DB!$O$5,Total!M:M,DB!$G$9,Total!K:K,DB!$O$9,Total!AA:AA,$H$2)+COUNTIFS(Total!X:X,$Q$3,Total!W:W,B13,Total!O:O,DB!$G$5,Total!AA:AA,DB!$O$5,Total!M:M,DB!$G$9,Total!AA:AA,DB!$O$9,Total!B:B,$H$2)+COUNTIFS(Total!X:X,$Q$3,Total!W:W,B13,Total!O:O,DB!$G$5,Total!AA:AA,DB!$O$5,Total!AA:AA,DB!$G$9,Total!K:K,DB!$O$9,Total!B:B,$H$2)+COUNTIFS(Total!X:X,$Q$3,Total!W:W,B13,Total!AA:AA,DB!$G$5,Total!N:N,DB!$O$5,Total!M:M,DB!$G$9,Total!K:K,DB!$O$9,Total!AA:AA,$H$2)+COUNTIFS(Total!X:X,$Q$3,Total!W:W,B13,Total!AA:AA,DB!$G$5,Total!N:N,DB!$O$5,Total!M:M,DB!$G$9,Total!AA:AA,DB!$O$9,Total!B:B,$H$2)+COUNTIFS(Total!X:X,$Q$3,Total!W:W,B13,Total!AA:AA,DB!$G$5,Total!N:N,DB!$O$5,Total!AA:AA,DB!$G$9,Total!K:K,DB!$O$9,Total!B:B,$H$2)+COUNTIFS(Total!X:X,$Q$3,Total!W:W,B13,Total!AA:AA,DB!$G$5,Total!AA:AA,DB!$O$5,Total!M:M,DB!$G$9,Total!K:K,DB!$O$9,Total!B:B,$H$2)+COUNTIFS(Total!X:X,$Q$3,Total!W:W,B13,Total!O:O,DB!$G$5,Total!N:N,DB!$O$5,Total!AA:AA,DB!$G$9,Total!AA:AA,DB!$O$9,Total!AA:AA,$H$2)+COUNTIFS(Total!X:X,$Q$3,Total!W:W,B13,Total!O:O,DB!$G$5,Total!AA:AA,DB!$O$5,Total!M:M,DB!$G$9,Total!AA:AA,DB!$O$9,Total!AA:AA,$H$2)+COUNTIFS(Total!X:X,$Q$3,Total!W:W,B13,Total!O:O,DB!$G$5,Total!AA:AA,DB!$O$5,Total!AA:AA,DB!$G$9,Total!K:K,DB!$O$9,Total!AA:AA,$H$2)+COUNTIFS(Total!X:X,$Q$3,Total!W:W,B13,Total!O:O,DB!$G$5,Total!AA:AA,DB!$O$5,Total!AA:AA,DB!$G$9,Total!AA:AA,DB!$O$9,Total!B:B,$H$2)+COUNTIFS(Total!X:X,$Q$3,Total!W:W,B13,Total!AA:AA,DB!$G$5,Total!N:N,DB!$O$5,Total!M:M,DB!$G$9,Total!AA:AA,DB!$O$9,Total!AA:AA,$H$2)+COUNTIFS(Total!X:X,$Q$3,Total!W:W,B13,Total!AA:AA,DB!$G$5,Total!N:N,DB!$O$5,Total!AA:AA,DB!$G$9,Total!K:K,DB!$O$9,Total!AA:AA,$H$2)+COUNTIFS(Total!X:X,$Q$3,Total!W:W,B13,Total!AA:AA,DB!$G$5,Total!N:N,DB!$O$5,Total!AA:AA,DB!$G$9,Total!AA:AA,DB!$O$9,Total!B:B,$H$2)+COUNTIFS(Total!X:X,$Q$3,Total!W:W,B13,Total!AA:AA,DB!$G$5,Total!AA:AA,DB!$O$5,Total!M:M,DB!$G$9,Total!K:K,DB!$O$9,Total!AA:AA,$H$2)+COUNTIFS(Total!X:X,$Q$3,Total!W:W,B13,Total!AA:AA,DB!$G$5,Total!AA:AA,DB!$O$5,Total!M:M,DB!$G$9,Total!AA:AA,DB!$O$9,Total!B:B,$H$2)+COUNTIFS(Total!X:X,$Q$3,Total!W:W,B13,Total!AA:AA,DB!$G$5,Total!AA:AA,DB!$O$5,Total!AA:AA,DB!$G$9,Total!K:K,DB!$O$9,Total!B:B,$H$2)+COUNTIFS(Total!X:X,$Q$3,Total!W:W,B13,Total!AA:AA,DB!$G$5,Total!N:N,DB!$O$5,Total!M:M,DB!$G$9,Total!K:K,DB!$O$9,Total!B:B,$H$2)+COUNTIFS(Total!X:X,$Q$3,Total!W:W,B13,Total!O:O,DB!$G$5,Total!AA:AA,DB!$O$5,Total!M:M,DB!$G$9,Total!K:K,DB!$O$9,Total!B:B,$H$2)+COUNTIFS(Total!X:X,$Q$3,Total!W:W,B13,Total!O:O,DB!$G$5,Total!N:N,DB!$O$5,Total!AA:AA,DB!$G$9,Total!K:K,DB!$O$9,Total!B:B,$H$2)+COUNTIFS(Total!X:X,$Q$3,Total!W:W,B13,Total!O:O,DB!$G$5,Total!N:N,DB!$O$5,Total!M:M,DB!$G$9,Total!AA:AA,DB!$O$9,Total!B:B,$H$2)+COUNTIFS(Total!X:X,$Q$3,Total!W:W,B13,Total!O:O,DB!$G$5,Total!N:N,DB!$O$5,Total!M:M,DB!$G$9,Total!K:K,DB!$O$9,Total!AA:AA,$H$2)</f>
        <v>0</v>
      </c>
      <c r="R13" s="31">
        <f>COUNTIFS(Total!X:X,$R$3,Total!W:W,B13,Total!O:O,DB!$G$5,Total!N:N,DB!$O$5,Total!M:M,DB!$G$9,Total!K:K,DB!$O$9,Total!B:B,$H$2)+COUNTIFS(Total!X:X,$R$3,Total!W:W,B13,Total!AA:AA,DB!$G$5,Total!AA:AA,DB!$O$5,Total!AA:AA,DB!$G$9,Total!AA:AA,DB!$O$9,Total!AA:AA,$H$2)+COUNTIFS(Total!X:X,$R$3,Total!W:W,B13,Total!O:O,DB!$G$5,Total!AA:AA,DB!$O$5,Total!AA:AA,DB!$G$9,Total!AA:AA,DB!$O$9,Total!AA:AA,$H$2)+COUNTIFS(Total!X:X,$R$3,Total!W:W,B13,Total!AA:AA,DB!$G$5,Total!N:N,DB!$O$5,Total!AA:AA,DB!$G$9,Total!AA:AA,DB!$O$9,Total!AA:AA,$H$2)+COUNTIFS(Total!X:X,$R$3,Total!W:W,B13,Total!AA:AA,DB!$G$5,Total!AA:AA,DB!$O$5,Total!M:M,DB!$G$9,Total!AA:AA,DB!$O$9,Total!AA:AA,$H$2)+COUNTIFS(Total!X:X,$R$3,Total!W:W,B13,Total!AA:AA,DB!$G$5,Total!AA:AA,DB!$O$5,Total!AA:AA,DB!$G$9,Total!K:K,DB!$O$9,Total!AA:AA,$H$2)+COUNTIFS(Total!X:X,$R$3,Total!W:W,B13,Total!AA:AA,DB!$G$5,Total!AA:AA,DB!$O$5,Total!AA:AA,DB!$G$9,Total!AA:AA,DB!$O$9,Total!B:B,$H$2)+COUNTIFS(Total!X:X,$R$3,Total!W:W,B13,Total!O:O,DB!$G$5,Total!N:N,DB!$O$5,Total!M:M,DB!$G$9,Total!AA:AA,DB!$O$9,Total!AA:AA,$H$2)+COUNTIFS(Total!X:X,$R$3,Total!W:W,B13,Total!O:O,DB!$G$5,Total!N:N,DB!$O$5,Total!AA:AA,DB!$G$9,Total!K:K,DB!$O$9,Total!AA:AA,$H$2)+COUNTIFS(Total!X:X,$R$3,Total!W:W,B13,Total!O:O,DB!$G$5,Total!N:N,DB!$O$5,Total!AA:AA,DB!$G$9,Total!AA:AA,DB!$O$9,Total!B:B,$H$2)+COUNTIFS(Total!X:X,$R$3,Total!W:W,B13,Total!O:O,DB!$G$5,Total!AA:AA,DB!$O$5,Total!M:M,DB!$G$9,Total!K:K,DB!$O$9,Total!AA:AA,$H$2)+COUNTIFS(Total!X:X,$R$3,Total!W:W,B13,Total!O:O,DB!$G$5,Total!AA:AA,DB!$O$5,Total!M:M,DB!$G$9,Total!AA:AA,DB!$O$9,Total!B:B,$H$2)+COUNTIFS(Total!X:X,$R$3,Total!W:W,B13,Total!O:O,DB!$G$5,Total!AA:AA,DB!$O$5,Total!AA:AA,DB!$G$9,Total!K:K,DB!$O$9,Total!B:B,$H$2)+COUNTIFS(Total!X:X,$R$3,Total!W:W,B13,Total!AA:AA,DB!$G$5,Total!N:N,DB!$O$5,Total!M:M,DB!$G$9,Total!K:K,DB!$O$9,Total!AA:AA,$H$2)+COUNTIFS(Total!X:X,$R$3,Total!W:W,B13,Total!AA:AA,DB!$G$5,Total!N:N,DB!$O$5,Total!M:M,DB!$G$9,Total!AA:AA,DB!$O$9,Total!B:B,$H$2)+COUNTIFS(Total!X:X,$R$3,Total!W:W,B13,Total!AA:AA,DB!$G$5,Total!N:N,DB!$O$5,Total!AA:AA,DB!$G$9,Total!K:K,DB!$O$9,Total!B:B,$H$2)+COUNTIFS(Total!X:X,$R$3,Total!W:W,B13,Total!AA:AA,DB!$G$5,Total!AA:AA,DB!$O$5,Total!M:M,DB!$G$9,Total!K:K,DB!$O$9,Total!B:B,$H$2)+COUNTIFS(Total!X:X,$R$3,Total!W:W,B13,Total!O:O,DB!$G$5,Total!N:N,DB!$O$5,Total!AA:AA,DB!$G$9,Total!AA:AA,DB!$O$9,Total!AA:AA,$H$2)+COUNTIFS(Total!X:X,$R$3,Total!W:W,B13,Total!O:O,DB!$G$5,Total!AA:AA,DB!$O$5,Total!M:M,DB!$G$9,Total!AA:AA,DB!$O$9,Total!AA:AA,$H$2)+COUNTIFS(Total!X:X,$R$3,Total!W:W,B13,Total!O:O,DB!$G$5,Total!AA:AA,DB!$O$5,Total!AA:AA,DB!$G$9,Total!K:K,DB!$O$9,Total!AA:AA,$H$2)+COUNTIFS(Total!X:X,$R$3,Total!W:W,B13,Total!O:O,DB!$G$5,Total!AA:AA,DB!$O$5,Total!AA:AA,DB!$G$9,Total!AA:AA,DB!$O$9,Total!B:B,$H$2)+COUNTIFS(Total!X:X,$R$3,Total!W:W,B13,Total!AA:AA,DB!$G$5,Total!N:N,DB!$O$5,Total!M:M,DB!$G$9,Total!AA:AA,DB!$O$9,Total!AA:AA,$H$2)+COUNTIFS(Total!X:X,$R$3,Total!W:W,B13,Total!AA:AA,DB!$G$5,Total!N:N,DB!$O$5,Total!AA:AA,DB!$G$9,Total!K:K,DB!$O$9,Total!AA:AA,$H$2)+COUNTIFS(Total!X:X,$R$3,Total!W:W,B13,Total!AA:AA,DB!$G$5,Total!N:N,DB!$O$5,Total!AA:AA,DB!$G$9,Total!AA:AA,DB!$O$9,Total!B:B,$H$2)+COUNTIFS(Total!X:X,$R$3,Total!W:W,B13,Total!AA:AA,DB!$G$5,Total!AA:AA,DB!$O$5,Total!M:M,DB!$G$9,Total!K:K,DB!$O$9,Total!AA:AA,$H$2)+COUNTIFS(Total!X:X,$R$3,Total!W:W,B13,Total!AA:AA,DB!$G$5,Total!AA:AA,DB!$O$5,Total!M:M,DB!$G$9,Total!AA:AA,DB!$O$9,Total!B:B,$H$2)+COUNTIFS(Total!X:X,$R$3,Total!W:W,B13,Total!AA:AA,DB!$G$5,Total!AA:AA,DB!$O$5,Total!AA:AA,DB!$G$9,Total!K:K,DB!$O$9,Total!B:B,$H$2)+COUNTIFS(Total!X:X,$R$3,Total!W:W,B13,Total!AA:AA,DB!$G$5,Total!N:N,DB!$O$5,Total!M:M,DB!$G$9,Total!K:K,DB!$O$9,Total!B:B,$H$2)+COUNTIFS(Total!X:X,$R$3,Total!W:W,B13,Total!O:O,DB!$G$5,Total!AA:AA,DB!$O$5,Total!M:M,DB!$G$9,Total!K:K,DB!$O$9,Total!B:B,$H$2)+COUNTIFS(Total!X:X,$R$3,Total!W:W,B13,Total!O:O,DB!$G$5,Total!N:N,DB!$O$5,Total!AA:AA,DB!$G$9,Total!K:K,DB!$O$9,Total!B:B,$H$2)+COUNTIFS(Total!X:X,$R$3,Total!W:W,B13,Total!O:O,DB!$G$5,Total!N:N,DB!$O$5,Total!M:M,DB!$G$9,Total!AA:AA,DB!$O$9,Total!B:B,$H$2)+COUNTIFS(Total!X:X,$R$3,Total!W:W,B13,Total!O:O,DB!$G$5,Total!N:N,DB!$O$5,Total!M:M,DB!$G$9,Total!K:K,DB!$O$9,Total!AA:AA,$H$2)</f>
        <v>0</v>
      </c>
      <c r="S13" s="31">
        <f>COUNTIFS(Total!X:X,$S$3,Total!W:W,B13,Total!O:O,DB!$G$5,Total!N:N,DB!$O$5,Total!M:M,DB!$G$9,Total!K:K,DB!$O$9,Total!B:B,$H$2)+COUNTIFS(Total!X:X,$S$3,Total!W:W,B13,Total!AA:AA,DB!$G$5,Total!AA:AA,DB!$O$5,Total!AA:AA,DB!$G$9,Total!AA:AA,DB!$O$9,Total!AA:AA,$H$2)+COUNTIFS(Total!X:X,$S$3,Total!W:W,B13,Total!O:O,DB!$G$5,Total!AA:AA,DB!$O$5,Total!AA:AA,DB!$G$9,Total!AA:AA,DB!$O$9,Total!AA:AA,$H$2)+COUNTIFS(Total!X:X,$S$3,Total!W:W,B13,Total!AA:AA,DB!$G$5,Total!N:N,DB!$O$5,Total!AA:AA,DB!$G$9,Total!AA:AA,DB!$O$9,Total!AA:AA,$H$2)+COUNTIFS(Total!X:X,$S$3,Total!W:W,B13,Total!AA:AA,DB!$G$5,Total!AA:AA,DB!$O$5,Total!M:M,DB!$G$9,Total!AA:AA,DB!$O$9,Total!AA:AA,$H$2)+COUNTIFS(Total!X:X,$S$3,Total!W:W,B13,Total!AA:AA,DB!$G$5,Total!AA:AA,DB!$O$5,Total!AA:AA,DB!$G$9,Total!K:K,DB!$O$9,Total!AA:AA,$H$2)+COUNTIFS(Total!X:X,$S$3,Total!W:W,B13,Total!AA:AA,DB!$G$5,Total!AA:AA,DB!$O$5,Total!AA:AA,DB!$G$9,Total!AA:AA,DB!$O$9,Total!B:B,$H$2)+COUNTIFS(Total!X:X,$S$3,Total!W:W,B13,Total!O:O,DB!$G$5,Total!N:N,DB!$O$5,Total!M:M,DB!$G$9,Total!AA:AA,DB!$O$9,Total!AA:AA,$H$2)+COUNTIFS(Total!X:X,$S$3,Total!W:W,B13,Total!O:O,DB!$G$5,Total!N:N,DB!$O$5,Total!AA:AA,DB!$G$9,Total!K:K,DB!$O$9,Total!AA:AA,$H$2)+COUNTIFS(Total!X:X,$S$3,Total!W:W,B13,Total!O:O,DB!$G$5,Total!N:N,DB!$O$5,Total!AA:AA,DB!$G$9,Total!AA:AA,DB!$O$9,Total!B:B,$H$2)+COUNTIFS(Total!X:X,$S$3,Total!W:W,B13,Total!O:O,DB!$G$5,Total!AA:AA,DB!$O$5,Total!M:M,DB!$G$9,Total!K:K,DB!$O$9,Total!AA:AA,$H$2)+COUNTIFS(Total!X:X,$S$3,Total!W:W,B13,Total!O:O,DB!$G$5,Total!AA:AA,DB!$O$5,Total!M:M,DB!$G$9,Total!AA:AA,DB!$O$9,Total!B:B,$H$2)+COUNTIFS(Total!X:X,$S$3,Total!W:W,B13,Total!O:O,DB!$G$5,Total!AA:AA,DB!$O$5,Total!AA:AA,DB!$G$9,Total!K:K,DB!$O$9,Total!B:B,$H$2)+COUNTIFS(Total!X:X,$S$3,Total!W:W,B13,Total!AA:AA,DB!$G$5,Total!N:N,DB!$O$5,Total!M:M,DB!$G$9,Total!K:K,DB!$O$9,Total!AA:AA,$H$2)+COUNTIFS(Total!X:X,$S$3,Total!W:W,B13,Total!AA:AA,DB!$G$5,Total!N:N,DB!$O$5,Total!M:M,DB!$G$9,Total!AA:AA,DB!$O$9,Total!B:B,$H$2)+COUNTIFS(Total!X:X,$S$3,Total!W:W,B13,Total!AA:AA,DB!$G$5,Total!N:N,DB!$O$5,Total!AA:AA,DB!$G$9,Total!K:K,DB!$O$9,Total!B:B,$H$2)+COUNTIFS(Total!X:X,$S$3,Total!W:W,B13,Total!AA:AA,DB!$G$5,Total!AA:AA,DB!$O$5,Total!M:M,DB!$G$9,Total!K:K,DB!$O$9,Total!B:B,$H$2)+COUNTIFS(Total!X:X,$S$3,Total!W:W,B13,Total!O:O,DB!$G$5,Total!N:N,DB!$O$5,Total!AA:AA,DB!$G$9,Total!AA:AA,DB!$O$9,Total!AA:AA,$H$2)+COUNTIFS(Total!X:X,$S$3,Total!W:W,B13,Total!O:O,DB!$G$5,Total!AA:AA,DB!$O$5,Total!M:M,DB!$G$9,Total!AA:AA,DB!$O$9,Total!AA:AA,$H$2)+COUNTIFS(Total!X:X,$S$3,Total!W:W,B13,Total!O:O,DB!$G$5,Total!AA:AA,DB!$O$5,Total!AA:AA,DB!$G$9,Total!K:K,DB!$O$9,Total!AA:AA,$H$2)+COUNTIFS(Total!X:X,$S$3,Total!W:W,B13,Total!O:O,DB!$G$5,Total!AA:AA,DB!$O$5,Total!AA:AA,DB!$G$9,Total!AA:AA,DB!$O$9,Total!B:B,$H$2)+COUNTIFS(Total!X:X,$S$3,Total!W:W,B13,Total!AA:AA,DB!$G$5,Total!N:N,DB!$O$5,Total!M:M,DB!$G$9,Total!AA:AA,DB!$O$9,Total!AA:AA,$H$2)+COUNTIFS(Total!X:X,$S$3,Total!W:W,B13,Total!AA:AA,DB!$G$5,Total!N:N,DB!$O$5,Total!AA:AA,DB!$G$9,Total!K:K,DB!$O$9,Total!AA:AA,$H$2)+COUNTIFS(Total!X:X,$S$3,Total!W:W,B13,Total!AA:AA,DB!$G$5,Total!N:N,DB!$O$5,Total!AA:AA,DB!$G$9,Total!AA:AA,DB!$O$9,Total!B:B,$H$2)+COUNTIFS(Total!X:X,$S$3,Total!W:W,B13,Total!AA:AA,DB!$G$5,Total!AA:AA,DB!$O$5,Total!M:M,DB!$G$9,Total!K:K,DB!$O$9,Total!AA:AA,$H$2)+COUNTIFS(Total!X:X,$S$3,Total!W:W,B13,Total!AA:AA,DB!$G$5,Total!AA:AA,DB!$O$5,Total!M:M,DB!$G$9,Total!AA:AA,DB!$O$9,Total!B:B,$H$2)+COUNTIFS(Total!X:X,$S$3,Total!W:W,B13,Total!AA:AA,DB!$G$5,Total!AA:AA,DB!$O$5,Total!AA:AA,DB!$G$9,Total!K:K,DB!$O$9,Total!B:B,$H$2)+COUNTIFS(Total!X:X,$S$3,Total!W:W,B13,Total!AA:AA,DB!$G$5,Total!N:N,DB!$O$5,Total!M:M,DB!$G$9,Total!K:K,DB!$O$9,Total!B:B,$H$2)+COUNTIFS(Total!X:X,$S$3,Total!W:W,B13,Total!O:O,DB!$G$5,Total!AA:AA,DB!$O$5,Total!M:M,DB!$G$9,Total!K:K,DB!$O$9,Total!B:B,$H$2)+COUNTIFS(Total!X:X,$S$3,Total!W:W,B13,Total!O:O,DB!$G$5,Total!N:N,DB!$O$5,Total!AA:AA,DB!$G$9,Total!K:K,DB!$O$9,Total!B:B,$H$2)+COUNTIFS(Total!X:X,$S$3,Total!W:W,B13,Total!O:O,DB!$G$5,Total!N:N,DB!$O$5,Total!M:M,DB!$G$9,Total!AA:AA,DB!$O$9,Total!B:B,$H$2)+COUNTIFS(Total!X:X,$S$3,Total!W:W,B13,Total!O:O,DB!$G$5,Total!N:N,DB!$O$5,Total!M:M,DB!$G$9,Total!K:K,DB!$O$9,Total!AA:AA,$H$2)</f>
        <v>0</v>
      </c>
      <c r="T13" s="31">
        <f>COUNTIFS(Total!X:X,$T$3,Total!W:W,B13,Total!O:O,DB!$G$5,Total!N:N,DB!$O$5,Total!M:M,DB!$G$9,Total!K:K,DB!$O$9,Total!B:B,$H$2)+COUNTIFS(Total!X:X,$T$3,Total!W:W,B13,Total!AA:AA,DB!$G$5,Total!AA:AA,DB!$O$5,Total!AA:AA,DB!$G$9,Total!AA:AA,DB!$O$9,Total!AA:AA,$H$2)+COUNTIFS(Total!X:X,$T$3,Total!W:W,B13,Total!O:O,DB!$G$5,Total!AA:AA,DB!$O$5,Total!AA:AA,DB!$G$9,Total!AA:AA,DB!$O$9,Total!AA:AA,$H$2)+COUNTIFS(Total!X:X,$T$3,Total!W:W,B13,Total!AA:AA,DB!$G$5,Total!N:N,DB!$O$5,Total!AA:AA,DB!$G$9,Total!AA:AA,DB!$O$9,Total!AA:AA,$H$2)+COUNTIFS(Total!X:X,$T$3,Total!W:W,B13,Total!AA:AA,DB!$G$5,Total!AA:AA,DB!$O$5,Total!M:M,DB!$G$9,Total!AA:AA,DB!$O$9,Total!AA:AA,$H$2)+COUNTIFS(Total!X:X,$T$3,Total!W:W,B13,Total!AA:AA,DB!$G$5,Total!AA:AA,DB!$O$5,Total!AA:AA,DB!$G$9,Total!K:K,DB!$O$9,Total!AA:AA,$H$2)+COUNTIFS(Total!X:X,$T$3,Total!W:W,B13,Total!AA:AA,DB!$G$5,Total!AA:AA,DB!$O$5,Total!AA:AA,DB!$G$9,Total!AA:AA,DB!$O$9,Total!B:B,$H$2)+COUNTIFS(Total!X:X,$T$3,Total!W:W,B13,Total!O:O,DB!$G$5,Total!N:N,DB!$O$5,Total!M:M,DB!$G$9,Total!AA:AA,DB!$O$9,Total!AA:AA,$H$2)+COUNTIFS(Total!X:X,$T$3,Total!W:W,B13,Total!O:O,DB!$G$5,Total!N:N,DB!$O$5,Total!AA:AA,DB!$G$9,Total!K:K,DB!$O$9,Total!AA:AA,$H$2)+COUNTIFS(Total!X:X,$T$3,Total!W:W,B13,Total!O:O,DB!$G$5,Total!N:N,DB!$O$5,Total!AA:AA,DB!$G$9,Total!AA:AA,DB!$O$9,Total!B:B,$H$2)+COUNTIFS(Total!X:X,$T$3,Total!W:W,B13,Total!O:O,DB!$G$5,Total!AA:AA,DB!$O$5,Total!M:M,DB!$G$9,Total!K:K,DB!$O$9,Total!AA:AA,$H$2)+COUNTIFS(Total!X:X,$T$3,Total!W:W,B13,Total!O:O,DB!$G$5,Total!AA:AA,DB!$O$5,Total!M:M,DB!$G$9,Total!AA:AA,DB!$O$9,Total!B:B,$H$2)+COUNTIFS(Total!X:X,$T$3,Total!W:W,B13,Total!O:O,DB!$G$5,Total!AA:AA,DB!$O$5,Total!AA:AA,DB!$G$9,Total!K:K,DB!$O$9,Total!B:B,$H$2)+COUNTIFS(Total!X:X,$T$3,Total!W:W,B13,Total!AA:AA,DB!$G$5,Total!N:N,DB!$O$5,Total!M:M,DB!$G$9,Total!K:K,DB!$O$9,Total!AA:AA,$H$2)+COUNTIFS(Total!X:X,$T$3,Total!W:W,B13,Total!AA:AA,DB!$G$5,Total!N:N,DB!$O$5,Total!M:M,DB!$G$9,Total!AA:AA,DB!$O$9,Total!B:B,$H$2)+COUNTIFS(Total!X:X,$T$3,Total!W:W,B13,Total!AA:AA,DB!$G$5,Total!N:N,DB!$O$5,Total!AA:AA,DB!$G$9,Total!K:K,DB!$O$9,Total!B:B,$H$2)+COUNTIFS(Total!X:X,$T$3,Total!W:W,B13,Total!AA:AA,DB!$G$5,Total!AA:AA,DB!$O$5,Total!M:M,DB!$G$9,Total!K:K,DB!$O$9,Total!B:B,$H$2)+COUNTIFS(Total!X:X,$T$3,Total!W:W,B13,Total!O:O,DB!$G$5,Total!N:N,DB!$O$5,Total!AA:AA,DB!$G$9,Total!AA:AA,DB!$O$9,Total!AA:AA,$H$2)+COUNTIFS(Total!X:X,$T$3,Total!W:W,B13,Total!O:O,DB!$G$5,Total!AA:AA,DB!$O$5,Total!M:M,DB!$G$9,Total!AA:AA,DB!$O$9,Total!AA:AA,$H$2)+COUNTIFS(Total!X:X,$T$3,Total!W:W,B13,Total!O:O,DB!$G$5,Total!AA:AA,DB!$O$5,Total!AA:AA,DB!$G$9,Total!K:K,DB!$O$9,Total!AA:AA,$H$2)+COUNTIFS(Total!X:X,$T$3,Total!W:W,B13,Total!O:O,DB!$G$5,Total!AA:AA,DB!$O$5,Total!AA:AA,DB!$G$9,Total!AA:AA,DB!$O$9,Total!B:B,$H$2)+COUNTIFS(Total!X:X,$T$3,Total!W:W,B13,Total!AA:AA,DB!$G$5,Total!N:N,DB!$O$5,Total!M:M,DB!$G$9,Total!AA:AA,DB!$O$9,Total!AA:AA,$H$2)+COUNTIFS(Total!X:X,$T$3,Total!W:W,B13,Total!AA:AA,DB!$G$5,Total!N:N,DB!$O$5,Total!AA:AA,DB!$G$9,Total!K:K,DB!$O$9,Total!AA:AA,$H$2)+COUNTIFS(Total!X:X,$T$3,Total!W:W,B13,Total!AA:AA,DB!$G$5,Total!N:N,DB!$O$5,Total!AA:AA,DB!$G$9,Total!AA:AA,DB!$O$9,Total!B:B,$H$2)+COUNTIFS(Total!X:X,$T$3,Total!W:W,B13,Total!AA:AA,DB!$G$5,Total!AA:AA,DB!$O$5,Total!M:M,DB!$G$9,Total!K:K,DB!$O$9,Total!AA:AA,$H$2)+COUNTIFS(Total!X:X,$T$3,Total!W:W,B13,Total!AA:AA,DB!$G$5,Total!AA:AA,DB!$O$5,Total!M:M,DB!$G$9,Total!AA:AA,DB!$O$9,Total!B:B,$H$2)+COUNTIFS(Total!X:X,$T$3,Total!W:W,B13,Total!AA:AA,DB!$G$5,Total!AA:AA,DB!$O$5,Total!AA:AA,DB!$G$9,Total!K:K,DB!$O$9,Total!B:B,$H$2)+COUNTIFS(Total!X:X,$T$3,Total!W:W,B13,Total!AA:AA,DB!$G$5,Total!N:N,DB!$O$5,Total!M:M,DB!$G$9,Total!K:K,DB!$O$9,Total!B:B,$H$2)+COUNTIFS(Total!X:X,$T$3,Total!W:W,B13,Total!O:O,DB!$G$5,Total!AA:AA,DB!$O$5,Total!M:M,DB!$G$9,Total!K:K,DB!$O$9,Total!B:B,$H$2)+COUNTIFS(Total!X:X,$T$3,Total!W:W,B13,Total!O:O,DB!$G$5,Total!N:N,DB!$O$5,Total!AA:AA,DB!$G$9,Total!K:K,DB!$O$9,Total!B:B,$H$2)+COUNTIFS(Total!X:X,$T$3,Total!W:W,B13,Total!O:O,DB!$G$5,Total!N:N,DB!$O$5,Total!M:M,DB!$G$9,Total!AA:AA,DB!$O$9,Total!B:B,$H$2)+COUNTIFS(Total!X:X,$T$3,Total!W:W,B13,Total!O:O,DB!$G$5,Total!N:N,DB!$O$5,Total!M:M,DB!$G$9,Total!K:K,DB!$O$9,Total!AA:AA,$H$2)</f>
        <v>0</v>
      </c>
      <c r="U13" s="31">
        <f>COUNTIFS(Total!X:X,$U$3,Total!W:W,B13,Total!O:O,DB!$G$5,Total!N:N,DB!$O$5,Total!M:M,DB!$G$9,Total!K:K,DB!$O$9,Total!B:B,$H$2)+COUNTIFS(Total!X:X,$U$3,Total!W:W,B13,Total!AA:AA,DB!$G$5,Total!AA:AA,DB!$O$5,Total!AA:AA,DB!$G$9,Total!AA:AA,DB!$O$9,Total!AA:AA,$H$2)+COUNTIFS(Total!X:X,$U$3,Total!W:W,B13,Total!O:O,DB!$G$5,Total!AA:AA,DB!$O$5,Total!AA:AA,DB!$G$9,Total!AA:AA,DB!$O$9,Total!AA:AA,$H$2)+COUNTIFS(Total!X:X,$U$3,Total!W:W,B13,Total!AA:AA,DB!$G$5,Total!N:N,DB!$O$5,Total!AA:AA,DB!$G$9,Total!AA:AA,DB!$O$9,Total!AA:AA,$H$2)+COUNTIFS(Total!X:X,$U$3,Total!W:W,B13,Total!AA:AA,DB!$G$5,Total!AA:AA,DB!$O$5,Total!M:M,DB!$G$9,Total!AA:AA,DB!$O$9,Total!AA:AA,$H$2)+COUNTIFS(Total!X:X,$U$3,Total!W:W,B13,Total!AA:AA,DB!$G$5,Total!AA:AA,DB!$O$5,Total!AA:AA,DB!$G$9,Total!K:K,DB!$O$9,Total!AA:AA,$H$2)+COUNTIFS(Total!X:X,$U$3,Total!W:W,B13,Total!AA:AA,DB!$G$5,Total!AA:AA,DB!$O$5,Total!AA:AA,DB!$G$9,Total!AA:AA,DB!$O$9,Total!B:B,$H$2)+COUNTIFS(Total!X:X,$U$3,Total!W:W,B13,Total!O:O,DB!$G$5,Total!N:N,DB!$O$5,Total!M:M,DB!$G$9,Total!AA:AA,DB!$O$9,Total!AA:AA,$H$2)+COUNTIFS(Total!X:X,$U$3,Total!W:W,B13,Total!O:O,DB!$G$5,Total!N:N,DB!$O$5,Total!AA:AA,DB!$G$9,Total!K:K,DB!$O$9,Total!AA:AA,$H$2)+COUNTIFS(Total!X:X,$U$3,Total!W:W,B13,Total!O:O,DB!$G$5,Total!N:N,DB!$O$5,Total!AA:AA,DB!$G$9,Total!AA:AA,DB!$O$9,Total!B:B,$H$2)+COUNTIFS(Total!X:X,$U$3,Total!W:W,B13,Total!O:O,DB!$G$5,Total!AA:AA,DB!$O$5,Total!M:M,DB!$G$9,Total!K:K,DB!$O$9,Total!AA:AA,$H$2)+COUNTIFS(Total!X:X,$U$3,Total!W:W,B13,Total!O:O,DB!$G$5,Total!AA:AA,DB!$O$5,Total!M:M,DB!$G$9,Total!AA:AA,DB!$O$9,Total!B:B,$H$2)+COUNTIFS(Total!X:X,$U$3,Total!W:W,B13,Total!O:O,DB!$G$5,Total!AA:AA,DB!$O$5,Total!AA:AA,DB!$G$9,Total!K:K,DB!$O$9,Total!B:B,$H$2)+COUNTIFS(Total!X:X,$U$3,Total!W:W,B13,Total!AA:AA,DB!$G$5,Total!N:N,DB!$O$5,Total!M:M,DB!$G$9,Total!K:K,DB!$O$9,Total!AA:AA,$H$2)+COUNTIFS(Total!X:X,$U$3,Total!W:W,B13,Total!AA:AA,DB!$G$5,Total!N:N,DB!$O$5,Total!M:M,DB!$G$9,Total!AA:AA,DB!$O$9,Total!B:B,$H$2)+COUNTIFS(Total!X:X,$U$3,Total!W:W,B13,Total!AA:AA,DB!$G$5,Total!N:N,DB!$O$5,Total!AA:AA,DB!$G$9,Total!K:K,DB!$O$9,Total!B:B,$H$2)+COUNTIFS(Total!X:X,$U$3,Total!W:W,B13,Total!AA:AA,DB!$G$5,Total!AA:AA,DB!$O$5,Total!M:M,DB!$G$9,Total!K:K,DB!$O$9,Total!B:B,$H$2)+COUNTIFS(Total!X:X,$U$3,Total!W:W,B13,Total!O:O,DB!$G$5,Total!N:N,DB!$O$5,Total!AA:AA,DB!$G$9,Total!AA:AA,DB!$O$9,Total!AA:AA,$H$2)+COUNTIFS(Total!X:X,$U$3,Total!W:W,B13,Total!O:O,DB!$G$5,Total!AA:AA,DB!$O$5,Total!M:M,DB!$G$9,Total!AA:AA,DB!$O$9,Total!AA:AA,$H$2)+COUNTIFS(Total!X:X,$U$3,Total!W:W,B13,Total!O:O,DB!$G$5,Total!AA:AA,DB!$O$5,Total!AA:AA,DB!$G$9,Total!K:K,DB!$O$9,Total!AA:AA,$H$2)+COUNTIFS(Total!X:X,$U$3,Total!W:W,B13,Total!O:O,DB!$G$5,Total!AA:AA,DB!$O$5,Total!AA:AA,DB!$G$9,Total!AA:AA,DB!$O$9,Total!B:B,$H$2)+COUNTIFS(Total!X:X,$U$3,Total!W:W,B13,Total!AA:AA,DB!$G$5,Total!N:N,DB!$O$5,Total!M:M,DB!$G$9,Total!AA:AA,DB!$O$9,Total!AA:AA,$H$2)+COUNTIFS(Total!X:X,$U$3,Total!W:W,B13,Total!AA:AA,DB!$G$5,Total!N:N,DB!$O$5,Total!AA:AA,DB!$G$9,Total!K:K,DB!$O$9,Total!AA:AA,$H$2)+COUNTIFS(Total!X:X,$U$3,Total!W:W,B13,Total!AA:AA,DB!$G$5,Total!N:N,DB!$O$5,Total!AA:AA,DB!$G$9,Total!AA:AA,DB!$O$9,Total!B:B,$H$2)+COUNTIFS(Total!X:X,$U$3,Total!W:W,B13,Total!AA:AA,DB!$G$5,Total!AA:AA,DB!$O$5,Total!M:M,DB!$G$9,Total!K:K,DB!$O$9,Total!AA:AA,$H$2)+COUNTIFS(Total!X:X,$U$3,Total!W:W,B13,Total!AA:AA,DB!$G$5,Total!AA:AA,DB!$O$5,Total!M:M,DB!$G$9,Total!AA:AA,DB!$O$9,Total!B:B,$H$2)+COUNTIFS(Total!X:X,$U$3,Total!W:W,B13,Total!AA:AA,DB!$G$5,Total!AA:AA,DB!$O$5,Total!AA:AA,DB!$G$9,Total!K:K,DB!$O$9,Total!B:B,$H$2)+COUNTIFS(Total!X:X,$U$3,Total!W:W,B13,Total!AA:AA,DB!$G$5,Total!N:N,DB!$O$5,Total!M:M,DB!$G$9,Total!K:K,DB!$O$9,Total!B:B,$H$2)+COUNTIFS(Total!X:X,$U$3,Total!W:W,B13,Total!O:O,DB!$G$5,Total!AA:AA,DB!$O$5,Total!M:M,DB!$G$9,Total!K:K,DB!$O$9,Total!B:B,$H$2)+COUNTIFS(Total!X:X,$U$3,Total!W:W,B13,Total!O:O,DB!$G$5,Total!N:N,DB!$O$5,Total!AA:AA,DB!$G$9,Total!K:K,DB!$O$9,Total!B:B,$H$2)+COUNTIFS(Total!X:X,$U$3,Total!W:W,B13,Total!O:O,DB!$G$5,Total!N:N,DB!$O$5,Total!M:M,DB!$G$9,Total!AA:AA,DB!$O$9,Total!B:B,$H$2)+COUNTIFS(Total!X:X,$U$3,Total!W:W,B13,Total!O:O,DB!$G$5,Total!N:N,DB!$O$5,Total!M:M,DB!$G$9,Total!K:K,DB!$O$9,Total!AA:AA,$H$2)</f>
        <v>0</v>
      </c>
      <c r="V13" s="31">
        <f>COUNTIFS(Total!X:X,$V$3,Total!W:W,B13,Total!O:O,DB!$G$5,Total!N:N,DB!$O$5,Total!M:M,DB!$G$9,Total!K:K,DB!$O$9,Total!B:B,$H$2)+COUNTIFS(Total!X:X,$V$3,Total!W:W,B13,Total!AA:AA,DB!$G$5,Total!AA:AA,DB!$O$5,Total!AA:AA,DB!$G$9,Total!AA:AA,DB!$O$9,Total!AA:AA,$H$2)+COUNTIFS(Total!X:X,$V$3,Total!W:W,B13,Total!O:O,DB!$G$5,Total!AA:AA,DB!$O$5,Total!AA:AA,DB!$G$9,Total!AA:AA,DB!$O$9,Total!AA:AA,$H$2)+COUNTIFS(Total!X:X,$V$3,Total!W:W,B13,Total!AA:AA,DB!$G$5,Total!N:N,DB!$O$5,Total!AA:AA,DB!$G$9,Total!AA:AA,DB!$O$9,Total!AA:AA,$H$2)+COUNTIFS(Total!X:X,$V$3,Total!W:W,B13,Total!AA:AA,DB!$G$5,Total!AA:AA,DB!$O$5,Total!M:M,DB!$G$9,Total!AA:AA,DB!$O$9,Total!AA:AA,$H$2)+COUNTIFS(Total!X:X,$V$3,Total!W:W,B13,Total!AA:AA,DB!$G$5,Total!AA:AA,DB!$O$5,Total!AA:AA,DB!$G$9,Total!K:K,DB!$O$9,Total!AA:AA,$H$2)+COUNTIFS(Total!X:X,$V$3,Total!W:W,B13,Total!AA:AA,DB!$G$5,Total!AA:AA,DB!$O$5,Total!AA:AA,DB!$G$9,Total!AA:AA,DB!$O$9,Total!B:B,$H$2)+COUNTIFS(Total!X:X,$V$3,Total!W:W,B13,Total!O:O,DB!$G$5,Total!N:N,DB!$O$5,Total!M:M,DB!$G$9,Total!AA:AA,DB!$O$9,Total!AA:AA,$H$2)+COUNTIFS(Total!X:X,$V$3,Total!W:W,B13,Total!O:O,DB!$G$5,Total!N:N,DB!$O$5,Total!AA:AA,DB!$G$9,Total!K:K,DB!$O$9,Total!AA:AA,$H$2)+COUNTIFS(Total!X:X,$V$3,Total!W:W,B13,Total!O:O,DB!$G$5,Total!N:N,DB!$O$5,Total!AA:AA,DB!$G$9,Total!AA:AA,DB!$O$9,Total!B:B,$H$2)+COUNTIFS(Total!X:X,$V$3,Total!W:W,B13,Total!O:O,DB!$G$5,Total!AA:AA,DB!$O$5,Total!M:M,DB!$G$9,Total!K:K,DB!$O$9,Total!AA:AA,$H$2)+COUNTIFS(Total!X:X,$V$3,Total!W:W,B13,Total!O:O,DB!$G$5,Total!AA:AA,DB!$O$5,Total!M:M,DB!$G$9,Total!AA:AA,DB!$O$9,Total!B:B,$H$2)+COUNTIFS(Total!X:X,$V$3,Total!W:W,B13,Total!O:O,DB!$G$5,Total!AA:AA,DB!$O$5,Total!AA:AA,DB!$G$9,Total!K:K,DB!$O$9,Total!B:B,$H$2)+COUNTIFS(Total!X:X,$V$3,Total!W:W,B13,Total!AA:AA,DB!$G$5,Total!N:N,DB!$O$5,Total!M:M,DB!$G$9,Total!K:K,DB!$O$9,Total!AA:AA,$H$2)+COUNTIFS(Total!X:X,$V$3,Total!W:W,B13,Total!AA:AA,DB!$G$5,Total!N:N,DB!$O$5,Total!M:M,DB!$G$9,Total!AA:AA,DB!$O$9,Total!B:B,$H$2)+COUNTIFS(Total!X:X,$V$3,Total!W:W,B13,Total!AA:AA,DB!$G$5,Total!N:N,DB!$O$5,Total!AA:AA,DB!$G$9,Total!K:K,DB!$O$9,Total!B:B,$H$2)+COUNTIFS(Total!X:X,$V$3,Total!W:W,B13,Total!AA:AA,DB!$G$5,Total!AA:AA,DB!$O$5,Total!M:M,DB!$G$9,Total!K:K,DB!$O$9,Total!B:B,$H$2)+COUNTIFS(Total!X:X,$V$3,Total!W:W,B13,Total!O:O,DB!$G$5,Total!N:N,DB!$O$5,Total!AA:AA,DB!$G$9,Total!AA:AA,DB!$O$9,Total!AA:AA,$H$2)+COUNTIFS(Total!X:X,$V$3,Total!W:W,B13,Total!O:O,DB!$G$5,Total!AA:AA,DB!$O$5,Total!M:M,DB!$G$9,Total!AA:AA,DB!$O$9,Total!AA:AA,$H$2)+COUNTIFS(Total!X:X,$V$3,Total!W:W,B13,Total!O:O,DB!$G$5,Total!AA:AA,DB!$O$5,Total!AA:AA,DB!$G$9,Total!K:K,DB!$O$9,Total!AA:AA,$H$2)+COUNTIFS(Total!X:X,$V$3,Total!W:W,B13,Total!O:O,DB!$G$5,Total!AA:AA,DB!$O$5,Total!AA:AA,DB!$G$9,Total!AA:AA,DB!$O$9,Total!B:B,$H$2)+COUNTIFS(Total!X:X,$V$3,Total!W:W,B13,Total!AA:AA,DB!$G$5,Total!N:N,DB!$O$5,Total!M:M,DB!$G$9,Total!AA:AA,DB!$O$9,Total!AA:AA,$H$2)+COUNTIFS(Total!X:X,$V$3,Total!W:W,B13,Total!AA:AA,DB!$G$5,Total!N:N,DB!$O$5,Total!AA:AA,DB!$G$9,Total!K:K,DB!$O$9,Total!AA:AA,$H$2)+COUNTIFS(Total!X:X,$V$3,Total!W:W,B13,Total!AA:AA,DB!$G$5,Total!N:N,DB!$O$5,Total!AA:AA,DB!$G$9,Total!AA:AA,DB!$O$9,Total!B:B,$H$2)+COUNTIFS(Total!X:X,$V$3,Total!W:W,B13,Total!AA:AA,DB!$G$5,Total!AA:AA,DB!$O$5,Total!M:M,DB!$G$9,Total!K:K,DB!$O$9,Total!AA:AA,$H$2)+COUNTIFS(Total!X:X,$V$3,Total!W:W,B13,Total!AA:AA,DB!$G$5,Total!AA:AA,DB!$O$5,Total!M:M,DB!$G$9,Total!AA:AA,DB!$O$9,Total!B:B,$H$2)+COUNTIFS(Total!X:X,$V$3,Total!W:W,B13,Total!AA:AA,DB!$G$5,Total!AA:AA,DB!$O$5,Total!AA:AA,DB!$G$9,Total!K:K,DB!$O$9,Total!B:B,$H$2)+COUNTIFS(Total!X:X,$V$3,Total!W:W,B13,Total!AA:AA,DB!$G$5,Total!N:N,DB!$O$5,Total!M:M,DB!$G$9,Total!K:K,DB!$O$9,Total!B:B,$H$2)+COUNTIFS(Total!X:X,$V$3,Total!W:W,B13,Total!O:O,DB!$G$5,Total!AA:AA,DB!$O$5,Total!M:M,DB!$G$9,Total!K:K,DB!$O$9,Total!B:B,$H$2)+COUNTIFS(Total!X:X,$V$3,Total!W:W,B13,Total!O:O,DB!$G$5,Total!N:N,DB!$O$5,Total!AA:AA,DB!$G$9,Total!K:K,DB!$O$9,Total!B:B,$H$2)+COUNTIFS(Total!X:X,$V$3,Total!W:W,B13,Total!O:O,DB!$G$5,Total!N:N,DB!$O$5,Total!M:M,DB!$G$9,Total!AA:AA,DB!$O$9,Total!B:B,$H$2)+COUNTIFS(Total!X:X,$V$3,Total!W:W,B13,Total!O:O,DB!$G$5,Total!N:N,DB!$O$5,Total!M:M,DB!$G$9,Total!K:K,DB!$O$9,Total!AA:AA,$H$2)</f>
        <v>0</v>
      </c>
      <c r="W13" s="31">
        <f>COUNTIFS(Total!X:X,$W$3,Total!W:W,B13,Total!O:O,DB!$G$5,Total!N:N,DB!$O$5,Total!M:M,DB!$G$9,Total!K:K,DB!$O$9,Total!B:B,$H$2)+COUNTIFS(Total!X:X,$W$3,Total!W:W,B13,Total!AA:AA,DB!$G$5,Total!AA:AA,DB!$O$5,Total!AA:AA,DB!$G$9,Total!AA:AA,DB!$O$9,Total!AA:AA,$H$2)+COUNTIFS(Total!X:X,$W$3,Total!W:W,B13,Total!O:O,DB!$G$5,Total!AA:AA,DB!$O$5,Total!AA:AA,DB!$G$9,Total!AA:AA,DB!$O$9,Total!AA:AA,$H$2)+COUNTIFS(Total!X:X,$W$3,Total!W:W,B13,Total!AA:AA,DB!$G$5,Total!N:N,DB!$O$5,Total!AA:AA,DB!$G$9,Total!AA:AA,DB!$O$9,Total!AA:AA,$H$2)+COUNTIFS(Total!X:X,$W$3,Total!W:W,B13,Total!AA:AA,DB!$G$5,Total!AA:AA,DB!$O$5,Total!M:M,DB!$G$9,Total!AA:AA,DB!$O$9,Total!AA:AA,$H$2)+COUNTIFS(Total!X:X,$W$3,Total!W:W,B13,Total!AA:AA,DB!$G$5,Total!AA:AA,DB!$O$5,Total!AA:AA,DB!$G$9,Total!K:K,DB!$O$9,Total!AA:AA,$H$2)+COUNTIFS(Total!X:X,$W$3,Total!W:W,B13,Total!AA:AA,DB!$G$5,Total!AA:AA,DB!$O$5,Total!AA:AA,DB!$G$9,Total!AA:AA,DB!$O$9,Total!B:B,$H$2)+COUNTIFS(Total!X:X,$W$3,Total!W:W,B13,Total!O:O,DB!$G$5,Total!N:N,DB!$O$5,Total!M:M,DB!$G$9,Total!AA:AA,DB!$O$9,Total!AA:AA,$H$2)+COUNTIFS(Total!X:X,$W$3,Total!W:W,B13,Total!O:O,DB!$G$5,Total!N:N,DB!$O$5,Total!AA:AA,DB!$G$9,Total!K:K,DB!$O$9,Total!AA:AA,$H$2)+COUNTIFS(Total!X:X,$W$3,Total!W:W,B13,Total!O:O,DB!$G$5,Total!N:N,DB!$O$5,Total!AA:AA,DB!$G$9,Total!AA:AA,DB!$O$9,Total!B:B,$H$2)+COUNTIFS(Total!X:X,$W$3,Total!W:W,B13,Total!O:O,DB!$G$5,Total!AA:AA,DB!$O$5,Total!M:M,DB!$G$9,Total!K:K,DB!$O$9,Total!AA:AA,$H$2)+COUNTIFS(Total!X:X,$W$3,Total!W:W,B13,Total!O:O,DB!$G$5,Total!AA:AA,DB!$O$5,Total!M:M,DB!$G$9,Total!AA:AA,DB!$O$9,Total!B:B,$H$2)+COUNTIFS(Total!X:X,$W$3,Total!W:W,B13,Total!O:O,DB!$G$5,Total!AA:AA,DB!$O$5,Total!AA:AA,DB!$G$9,Total!K:K,DB!$O$9,Total!B:B,$H$2)+COUNTIFS(Total!X:X,$W$3,Total!W:W,B13,Total!AA:AA,DB!$G$5,Total!N:N,DB!$O$5,Total!M:M,DB!$G$9,Total!K:K,DB!$O$9,Total!AA:AA,$H$2)+COUNTIFS(Total!X:X,$W$3,Total!W:W,B13,Total!AA:AA,DB!$G$5,Total!N:N,DB!$O$5,Total!M:M,DB!$G$9,Total!AA:AA,DB!$O$9,Total!B:B,$H$2)+COUNTIFS(Total!X:X,$W$3,Total!W:W,B13,Total!AA:AA,DB!$G$5,Total!N:N,DB!$O$5,Total!AA:AA,DB!$G$9,Total!K:K,DB!$O$9,Total!B:B,$H$2)+COUNTIFS(Total!X:X,$W$3,Total!W:W,B13,Total!AA:AA,DB!$G$5,Total!AA:AA,DB!$O$5,Total!M:M,DB!$G$9,Total!K:K,DB!$O$9,Total!B:B,$H$2)+COUNTIFS(Total!X:X,$W$3,Total!W:W,B13,Total!O:O,DB!$G$5,Total!N:N,DB!$O$5,Total!AA:AA,DB!$G$9,Total!AA:AA,DB!$O$9,Total!AA:AA,$H$2)+COUNTIFS(Total!X:X,$W$3,Total!W:W,B13,Total!O:O,DB!$G$5,Total!AA:AA,DB!$O$5,Total!M:M,DB!$G$9,Total!AA:AA,DB!$O$9,Total!AA:AA,$H$2)+COUNTIFS(Total!X:X,$W$3,Total!W:W,B13,Total!O:O,DB!$G$5,Total!AA:AA,DB!$O$5,Total!AA:AA,DB!$G$9,Total!K:K,DB!$O$9,Total!AA:AA,$H$2)+COUNTIFS(Total!X:X,$W$3,Total!W:W,B13,Total!O:O,DB!$G$5,Total!AA:AA,DB!$O$5,Total!AA:AA,DB!$G$9,Total!AA:AA,DB!$O$9,Total!B:B,$H$2)+COUNTIFS(Total!X:X,$W$3,Total!W:W,B13,Total!AA:AA,DB!$G$5,Total!N:N,DB!$O$5,Total!M:M,DB!$G$9,Total!AA:AA,DB!$O$9,Total!AA:AA,$H$2)+COUNTIFS(Total!X:X,$W$3,Total!W:W,B13,Total!AA:AA,DB!$G$5,Total!N:N,DB!$O$5,Total!AA:AA,DB!$G$9,Total!K:K,DB!$O$9,Total!AA:AA,$H$2)+COUNTIFS(Total!X:X,$W$3,Total!W:W,B13,Total!AA:AA,DB!$G$5,Total!N:N,DB!$O$5,Total!AA:AA,DB!$G$9,Total!AA:AA,DB!$O$9,Total!B:B,$H$2)+COUNTIFS(Total!X:X,$W$3,Total!W:W,B13,Total!AA:AA,DB!$G$5,Total!AA:AA,DB!$O$5,Total!M:M,DB!$G$9,Total!K:K,DB!$O$9,Total!AA:AA,$H$2)+COUNTIFS(Total!X:X,$W$3,Total!W:W,B13,Total!AA:AA,DB!$G$5,Total!AA:AA,DB!$O$5,Total!M:M,DB!$G$9,Total!AA:AA,DB!$O$9,Total!B:B,$H$2)+COUNTIFS(Total!X:X,$W$3,Total!W:W,B13,Total!AA:AA,DB!$G$5,Total!AA:AA,DB!$O$5,Total!AA:AA,DB!$G$9,Total!K:K,DB!$O$9,Total!B:B,$H$2)+COUNTIFS(Total!X:X,$W$3,Total!W:W,B13,Total!AA:AA,DB!$G$5,Total!N:N,DB!$O$5,Total!M:M,DB!$G$9,Total!K:K,DB!$O$9,Total!B:B,$H$2)+COUNTIFS(Total!X:X,$W$3,Total!W:W,B13,Total!O:O,DB!$G$5,Total!AA:AA,DB!$O$5,Total!M:M,DB!$G$9,Total!K:K,DB!$O$9,Total!B:B,$H$2)+COUNTIFS(Total!X:X,$W$3,Total!W:W,B13,Total!O:O,DB!$G$5,Total!N:N,DB!$O$5,Total!AA:AA,DB!$G$9,Total!K:K,DB!$O$9,Total!B:B,$H$2)+COUNTIFS(Total!X:X,$W$3,Total!W:W,B13,Total!O:O,DB!$G$5,Total!N:N,DB!$O$5,Total!M:M,DB!$G$9,Total!AA:AA,DB!$O$9,Total!B:B,$H$2)+COUNTIFS(Total!X:X,$W$3,Total!W:W,B13,Total!O:O,DB!$G$5,Total!N:N,DB!$O$5,Total!M:M,DB!$G$9,Total!K:K,DB!$O$9,Total!AA:AA,$H$2)</f>
        <v>0</v>
      </c>
      <c r="X13" s="31">
        <f t="shared" si="0"/>
        <v>4</v>
      </c>
      <c r="Y13" s="31">
        <f t="shared" si="1"/>
        <v>3</v>
      </c>
      <c r="Z13" s="31">
        <f t="shared" si="2"/>
        <v>1</v>
      </c>
      <c r="AD13"/>
    </row>
    <row r="14" spans="1:31" ht="30" customHeight="1" x14ac:dyDescent="0.25">
      <c r="A14" s="43">
        <v>11</v>
      </c>
      <c r="B14" s="53" t="s">
        <v>176</v>
      </c>
      <c r="C14" s="31">
        <f>COUNTIFS(Total!W:W,B14,Total!O:O,DB!$G$5,Total!N:N,DB!$O$5,Total!M:M,DB!$G$9,Total!K:K,DB!$O$9,Total!B:B,$H$2)+COUNTIFS(Total!W:W,B14,Total!AA:AA,DB!$G$5,Total!AA:AA,DB!$O$5,Total!AA:AA,DB!$G$9,Total!AA:AA,DB!$O$9,Total!AA:AA,$H$2)+COUNTIFS(Total!W:W,B14,Total!O:O,DB!$G$5,Total!AA:AA,DB!$O$5,Total!AA:AA,DB!$G$9,Total!AA:AA,DB!$O$9,Total!AA:AA,$H$2)+COUNTIFS(Total!W:W,B14,Total!AA:AA,DB!$G$5,Total!N:N,DB!$O$5,Total!AA:AA,DB!$G$9,Total!AA:AA,DB!$O$9,Total!AA:AA,$H$2)+COUNTIFS(Total!W:W,B14,Total!AA:AA,DB!$G$5,Total!AA:AA,DB!$O$5,Total!M:M,DB!$G$9,Total!AA:AA,DB!$O$9,Total!AA:AA,$H$2)+COUNTIFS(Total!W:W,B14,Total!AA:AA,DB!$G$5,Total!AA:AA,DB!$O$5,Total!AA:AA,DB!$G$9,Total!K:K,DB!$O$9,Total!AA:AA,$H$2)+COUNTIFS(Total!W:W,B14,Total!AA:AA,DB!$G$5,Total!AA:AA,DB!$O$5,Total!AA:AA,DB!$G$9,Total!AA:AA,DB!$O$9,Total!B:B,$H$2)+COUNTIFS(Total!W:W,B14,Total!O:O,DB!$G$5,Total!N:N,DB!$O$5,Total!M:M,DB!$G$9,Total!AA:AA,DB!$O$9,Total!AA:AA,$H$2)+COUNTIFS(Total!W:W,B14,Total!O:O,DB!$G$5,Total!N:N,DB!$O$5,Total!AA:AA,DB!$G$9,Total!K:K,DB!$O$9,Total!AA:AA,$H$2)+COUNTIFS(Total!W:W,B14,Total!O:O,DB!$G$5,Total!N:N,DB!$O$5,Total!AA:AA,DB!$G$9,Total!AA:AA,DB!$O$9,Total!B:B,$H$2)+COUNTIFS(Total!W:W,B14,Total!O:O,DB!$G$5,Total!AA:AA,DB!$O$5,Total!M:M,DB!$G$9,Total!K:K,DB!$O$9,Total!AA:AA,$H$2)+COUNTIFS(Total!W:W,B14,Total!O:O,DB!$G$5,Total!AA:AA,DB!$O$5,Total!M:M,DB!$G$9,Total!AA:AA,DB!$O$9,Total!B:B,$H$2)+COUNTIFS(Total!W:W,B14,Total!O:O,DB!$G$5,Total!AA:AA,DB!$O$5,Total!AA:AA,DB!$G$9,Total!K:K,DB!$O$9,Total!B:B,$H$2)+COUNTIFS(Total!W:W,B14,Total!AA:AA,DB!$G$5,Total!N:N,DB!$O$5,Total!M:M,DB!$G$9,Total!K:K,DB!$O$9,Total!AA:AA,$H$2)+COUNTIFS(Total!W:W,B14,Total!AA:AA,DB!$G$5,Total!N:N,DB!$O$5,Total!M:M,DB!$G$9,Total!AA:AA,DB!$O$9,Total!B:B,$H$2)+COUNTIFS(Total!W:W,B14,Total!AA:AA,DB!$G$5,Total!N:N,DB!$O$5,Total!AA:AA,DB!$G$9,Total!K:K,DB!$O$9,Total!B:B,$H$2)+COUNTIFS(Total!W:W,B14,Total!AA:AA,DB!$G$5,Total!AA:AA,DB!$O$5,Total!M:M,DB!$G$9,Total!K:K,DB!$O$9,Total!B:B,$H$2)+COUNTIFS(Total!W:W,B14,Total!O:O,DB!$G$5,Total!N:N,DB!$O$5,Total!AA:AA,DB!$G$9,Total!AA:AA,DB!$O$9,Total!AA:AA,$H$2)+COUNTIFS(Total!W:W,B14,Total!O:O,DB!$G$5,Total!AA:AA,DB!$O$5,Total!M:M,DB!$G$9,Total!AA:AA,DB!$O$9,Total!AA:AA,$H$2)+COUNTIFS(Total!W:W,B14,Total!O:O,DB!$G$5,Total!AA:AA,DB!$O$5,Total!AA:AA,DB!$G$9,Total!K:K,DB!$O$9,Total!AA:AA,$H$2)+COUNTIFS(Total!W:W,B14,Total!O:O,DB!$G$5,Total!AA:AA,DB!$O$5,Total!AA:AA,DB!$G$9,Total!AA:AA,DB!$O$9,Total!B:B,$H$2)+COUNTIFS(Total!W:W,B14,Total!AA:AA,DB!$G$5,Total!N:N,DB!$O$5,Total!M:M,DB!$G$9,Total!AA:AA,DB!$O$9,Total!AA:AA,$H$2)+COUNTIFS(Total!W:W,B14,Total!AA:AA,DB!$G$5,Total!N:N,DB!$O$5,Total!AA:AA,DB!$G$9,Total!K:K,DB!$O$9,Total!AA:AA,$H$2)+COUNTIFS(Total!W:W,B14,Total!AA:AA,DB!$G$5,Total!N:N,DB!$O$5,Total!AA:AA,DB!$G$9,Total!AA:AA,DB!$O$9,Total!B:B,$H$2)+COUNTIFS(Total!W:W,B14,Total!AA:AA,DB!$G$5,Total!AA:AA,DB!$O$5,Total!M:M,DB!$G$9,Total!K:K,DB!$O$9,Total!AA:AA,$H$2)+COUNTIFS(Total!W:W,B14,Total!AA:AA,DB!$G$5,Total!AA:AA,DB!$O$5,Total!M:M,DB!$G$9,Total!AA:AA,DB!$O$9,Total!B:B,$H$2)+COUNTIFS(Total!W:W,B14,Total!AA:AA,DB!$G$5,Total!AA:AA,DB!$O$5,Total!AA:AA,DB!$G$9,Total!K:K,DB!$O$9,Total!B:B,$H$2)+COUNTIFS(Total!W:W,B14,Total!AA:AA,DB!$G$5,Total!N:N,DB!$O$5,Total!M:M,DB!$G$9,Total!K:K,DB!$O$9,Total!B:B,$H$2)+COUNTIFS(Total!W:W,B14,Total!O:O,DB!$G$5,Total!AA:AA,DB!$O$5,Total!M:M,DB!$G$9,Total!K:K,DB!$O$9,Total!B:B,$H$2)+COUNTIFS(Total!W:W,B14,Total!O:O,DB!$G$5,Total!N:N,DB!$O$5,Total!AA:AA,DB!$G$9,Total!K:K,DB!$O$9,Total!B:B,$H$2)+COUNTIFS(Total!W:W,B14,Total!O:O,DB!$G$5,Total!N:N,DB!$O$5,Total!M:M,DB!$G$9,Total!AA:AA,DB!$O$9,Total!B:B,$H$2)+COUNTIFS(Total!W:W,B14,Total!O:O,DB!$G$5,Total!N:N,DB!$O$5,Total!M:M,DB!$G$9,Total!K:K,DB!$O$9,Total!AA:AA,$H$2)</f>
        <v>24</v>
      </c>
      <c r="D14" s="31">
        <f>COUNTIFS(Total!X:X,$AE$2,Total!W:W,B14,Total!O:O,DB!$G$5,Total!N:N,DB!$O$5,Total!M:M,DB!$G$9,Total!K:K,DB!$O$9,Total!B:B,$H$2)+COUNTIFS(Total!X:X,$AE$2,Total!W:W,B14,Total!AA:AA,DB!$G$5,Total!AA:AA,DB!$O$5,Total!AA:AA,DB!$G$9,Total!AA:AA,DB!$O$9,Total!AA:AA,$H$2)+COUNTIFS(Total!X:X,$AE$2,Total!W:W,B14,Total!O:O,DB!$G$5,Total!AA:AA,DB!$O$5,Total!AA:AA,DB!$G$9,Total!AA:AA,DB!$O$9,Total!AA:AA,$H$2)+COUNTIFS(Total!X:X,$AE$2,Total!W:W,B14,Total!AA:AA,DB!$G$5,Total!N:N,DB!$O$5,Total!AA:AA,DB!$G$9,Total!AA:AA,DB!$O$9,Total!AA:AA,$H$2)+COUNTIFS(Total!X:X,$AE$2,Total!W:W,B14,Total!AA:AA,DB!$G$5,Total!AA:AA,DB!$O$5,Total!M:M,DB!$G$9,Total!AA:AA,DB!$O$9,Total!AA:AA,$H$2)+COUNTIFS(Total!X:X,$AE$2,Total!W:W,B14,Total!AA:AA,DB!$G$5,Total!AA:AA,DB!$O$5,Total!AA:AA,DB!$G$9,Total!K:K,DB!$O$9,Total!AA:AA,$H$2)+COUNTIFS(Total!X:X,$AE$2,Total!W:W,B14,Total!AA:AA,DB!$G$5,Total!AA:AA,DB!$O$5,Total!AA:AA,DB!$G$9,Total!AA:AA,DB!$O$9,Total!B:B,$H$2)+COUNTIFS(Total!X:X,$AE$2,Total!W:W,B14,Total!O:O,DB!$G$5,Total!N:N,DB!$O$5,Total!M:M,DB!$G$9,Total!AA:AA,DB!$O$9,Total!AA:AA,$H$2)+COUNTIFS(Total!X:X,$AE$2,Total!W:W,B14,Total!O:O,DB!$G$5,Total!N:N,DB!$O$5,Total!AA:AA,DB!$G$9,Total!K:K,DB!$O$9,Total!AA:AA,$H$2)+COUNTIFS(Total!X:X,$AE$2,Total!W:W,B14,Total!O:O,DB!$G$5,Total!N:N,DB!$O$5,Total!AA:AA,DB!$G$9,Total!AA:AA,DB!$O$9,Total!B:B,$H$2)+COUNTIFS(Total!X:X,$AE$2,Total!W:W,B14,Total!O:O,DB!$G$5,Total!AA:AA,DB!$O$5,Total!M:M,DB!$G$9,Total!K:K,DB!$O$9,Total!AA:AA,$H$2)+COUNTIFS(Total!X:X,$AE$2,Total!W:W,B14,Total!O:O,DB!$G$5,Total!AA:AA,DB!$O$5,Total!M:M,DB!$G$9,Total!AA:AA,DB!$O$9,Total!B:B,$H$2)+COUNTIFS(Total!X:X,$AE$2,Total!W:W,B14,Total!O:O,DB!$G$5,Total!AA:AA,DB!$O$5,Total!AA:AA,DB!$G$9,Total!K:K,DB!$O$9,Total!B:B,$H$2)+COUNTIFS(Total!X:X,$AE$2,Total!W:W,B14,Total!AA:AA,DB!$G$5,Total!N:N,DB!$O$5,Total!M:M,DB!$G$9,Total!K:K,DB!$O$9,Total!AA:AA,$H$2)+COUNTIFS(Total!X:X,$AE$2,Total!W:W,B14,Total!AA:AA,DB!$G$5,Total!N:N,DB!$O$5,Total!M:M,DB!$G$9,Total!AA:AA,DB!$O$9,Total!B:B,$H$2)+COUNTIFS(Total!X:X,$AE$2,Total!W:W,B14,Total!AA:AA,DB!$G$5,Total!N:N,DB!$O$5,Total!AA:AA,DB!$G$9,Total!K:K,DB!$O$9,Total!B:B,$H$2)+COUNTIFS(Total!X:X,$AE$2,Total!W:W,B14,Total!AA:AA,DB!$G$5,Total!AA:AA,DB!$O$5,Total!M:M,DB!$G$9,Total!K:K,DB!$O$9,Total!B:B,$H$2)+COUNTIFS(Total!X:X,$AE$2,Total!W:W,B14,Total!O:O,DB!$G$5,Total!N:N,DB!$O$5,Total!AA:AA,DB!$G$9,Total!AA:AA,DB!$O$9,Total!AA:AA,$H$2)+COUNTIFS(Total!X:X,$AE$2,Total!W:W,B14,Total!O:O,DB!$G$5,Total!AA:AA,DB!$O$5,Total!M:M,DB!$G$9,Total!AA:AA,DB!$O$9,Total!AA:AA,$H$2)+COUNTIFS(Total!X:X,$AE$2,Total!W:W,B14,Total!O:O,DB!$G$5,Total!AA:AA,DB!$O$5,Total!AA:AA,DB!$G$9,Total!K:K,DB!$O$9,Total!AA:AA,$H$2)+COUNTIFS(Total!X:X,$AE$2,Total!W:W,B14,Total!O:O,DB!$G$5,Total!AA:AA,DB!$O$5,Total!AA:AA,DB!$G$9,Total!AA:AA,DB!$O$9,Total!B:B,$H$2)+COUNTIFS(Total!X:X,$AE$2,Total!W:W,B14,Total!AA:AA,DB!$G$5,Total!N:N,DB!$O$5,Total!M:M,DB!$G$9,Total!AA:AA,DB!$O$9,Total!AA:AA,$H$2)+COUNTIFS(Total!X:X,$AE$2,Total!W:W,B14,Total!AA:AA,DB!$G$5,Total!N:N,DB!$O$5,Total!AA:AA,DB!$G$9,Total!K:K,DB!$O$9,Total!AA:AA,$H$2)+COUNTIFS(Total!X:X,$AE$2,Total!W:W,B14,Total!AA:AA,DB!$G$5,Total!N:N,DB!$O$5,Total!AA:AA,DB!$G$9,Total!AA:AA,DB!$O$9,Total!B:B,$H$2)+COUNTIFS(Total!X:X,$AE$2,Total!W:W,B14,Total!AA:AA,DB!$G$5,Total!AA:AA,DB!$O$5,Total!M:M,DB!$G$9,Total!K:K,DB!$O$9,Total!AA:AA,$H$2)+COUNTIFS(Total!X:X,$AE$2,Total!W:W,B14,Total!AA:AA,DB!$G$5,Total!AA:AA,DB!$O$5,Total!M:M,DB!$G$9,Total!AA:AA,DB!$O$9,Total!B:B,$H$2)+COUNTIFS(Total!X:X,$AE$2,Total!W:W,B14,Total!AA:AA,DB!$G$5,Total!AA:AA,DB!$O$5,Total!AA:AA,DB!$G$9,Total!K:K,DB!$O$9,Total!B:B,$H$2)+COUNTIFS(Total!X:X,$AE$2,Total!W:W,B14,Total!AA:AA,DB!$G$5,Total!N:N,DB!$O$5,Total!M:M,DB!$G$9,Total!K:K,DB!$O$9,Total!B:B,$H$2)+COUNTIFS(Total!X:X,$AE$2,Total!W:W,B14,Total!O:O,DB!$G$5,Total!AA:AA,DB!$O$5,Total!M:M,DB!$G$9,Total!K:K,DB!$O$9,Total!B:B,$H$2)+COUNTIFS(Total!X:X,$AE$2,Total!W:W,B14,Total!O:O,DB!$G$5,Total!N:N,DB!$O$5,Total!AA:AA,DB!$G$9,Total!K:K,DB!$O$9,Total!B:B,$H$2)+COUNTIFS(Total!X:X,$AE$2,Total!W:W,B14,Total!O:O,DB!$G$5,Total!N:N,DB!$O$5,Total!M:M,DB!$G$9,Total!AA:AA,DB!$O$9,Total!B:B,$H$2)+COUNTIFS(Total!X:X,$AE$2,Total!W:W,B14,Total!O:O,DB!$G$5,Total!N:N,DB!$O$5,Total!M:M,DB!$G$9,Total!K:K,DB!$O$9,Total!AA:AA,$H$2)</f>
        <v>1</v>
      </c>
      <c r="E14" s="31">
        <f>COUNTIFS(Total!X:X,$E$3,Total!W:W,B14,Total!O:O,DB!$G$5,Total!N:N,DB!$O$5,Total!M:M,DB!$G$9,Total!K:K,DB!$O$9,Total!B:B,$H$2)+COUNTIFS(Total!X:X,$E$3,Total!W:W,B14,Total!AA:AA,DB!$G$5,Total!AA:AA,DB!$O$5,Total!AA:AA,DB!$G$9,Total!AA:AA,DB!$O$9,Total!AA:AA,$H$2)+COUNTIFS(Total!X:X,$E$3,Total!W:W,B14,Total!O:O,DB!$G$5,Total!AA:AA,DB!$O$5,Total!AA:AA,DB!$G$9,Total!AA:AA,DB!$O$9,Total!AA:AA,$H$2)+COUNTIFS(Total!X:X,$E$3,Total!W:W,B14,Total!AA:AA,DB!$G$5,Total!N:N,DB!$O$5,Total!AA:AA,DB!$G$9,Total!AA:AA,DB!$O$9,Total!AA:AA,$H$2)+COUNTIFS(Total!X:X,$E$3,Total!W:W,B14,Total!AA:AA,DB!$G$5,Total!AA:AA,DB!$O$5,Total!M:M,DB!$G$9,Total!AA:AA,DB!$O$9,Total!AA:AA,$H$2)+COUNTIFS(Total!X:X,$E$3,Total!W:W,B14,Total!AA:AA,DB!$G$5,Total!AA:AA,DB!$O$5,Total!AA:AA,DB!$G$9,Total!K:K,DB!$O$9,Total!AA:AA,$H$2)+COUNTIFS(Total!X:X,$E$3,Total!W:W,B14,Total!AA:AA,DB!$G$5,Total!AA:AA,DB!$O$5,Total!AA:AA,DB!$G$9,Total!AA:AA,DB!$O$9,Total!B:B,$H$2)+COUNTIFS(Total!X:X,$E$3,Total!W:W,B14,Total!O:O,DB!$G$5,Total!N:N,DB!$O$5,Total!M:M,DB!$G$9,Total!AA:AA,DB!$O$9,Total!AA:AA,$H$2)+COUNTIFS(Total!X:X,$E$3,Total!W:W,B14,Total!O:O,DB!$G$5,Total!N:N,DB!$O$5,Total!AA:AA,DB!$G$9,Total!K:K,DB!$O$9,Total!AA:AA,$H$2)+COUNTIFS(Total!X:X,$E$3,Total!W:W,B14,Total!O:O,DB!$G$5,Total!N:N,DB!$O$5,Total!AA:AA,DB!$G$9,Total!AA:AA,DB!$O$9,Total!B:B,$H$2)+COUNTIFS(Total!X:X,$E$3,Total!W:W,B14,Total!O:O,DB!$G$5,Total!AA:AA,DB!$O$5,Total!M:M,DB!$G$9,Total!K:K,DB!$O$9,Total!AA:AA,$H$2)+COUNTIFS(Total!X:X,$E$3,Total!W:W,B14,Total!O:O,DB!$G$5,Total!AA:AA,DB!$O$5,Total!M:M,DB!$G$9,Total!AA:AA,DB!$O$9,Total!B:B,$H$2)+COUNTIFS(Total!X:X,$E$3,Total!W:W,B14,Total!O:O,DB!$G$5,Total!AA:AA,DB!$O$5,Total!AA:AA,DB!$G$9,Total!K:K,DB!$O$9,Total!B:B,$H$2)+COUNTIFS(Total!X:X,$E$3,Total!W:W,B14,Total!AA:AA,DB!$G$5,Total!N:N,DB!$O$5,Total!M:M,DB!$G$9,Total!K:K,DB!$O$9,Total!AA:AA,$H$2)+COUNTIFS(Total!X:X,$E$3,Total!W:W,B14,Total!AA:AA,DB!$G$5,Total!N:N,DB!$O$5,Total!M:M,DB!$G$9,Total!AA:AA,DB!$O$9,Total!B:B,$H$2)+COUNTIFS(Total!X:X,$E$3,Total!W:W,B14,Total!AA:AA,DB!$G$5,Total!N:N,DB!$O$5,Total!AA:AA,DB!$G$9,Total!K:K,DB!$O$9,Total!B:B,$H$2)+COUNTIFS(Total!X:X,$E$3,Total!W:W,B14,Total!AA:AA,DB!$G$5,Total!AA:AA,DB!$O$5,Total!M:M,DB!$G$9,Total!K:K,DB!$O$9,Total!B:B,$H$2)+COUNTIFS(Total!X:X,$E$3,Total!W:W,B14,Total!O:O,DB!$G$5,Total!N:N,DB!$O$5,Total!AA:AA,DB!$G$9,Total!AA:AA,DB!$O$9,Total!AA:AA,$H$2)+COUNTIFS(Total!X:X,$E$3,Total!W:W,B14,Total!O:O,DB!$G$5,Total!AA:AA,DB!$O$5,Total!M:M,DB!$G$9,Total!AA:AA,DB!$O$9,Total!AA:AA,$H$2)+COUNTIFS(Total!X:X,$E$3,Total!W:W,B14,Total!O:O,DB!$G$5,Total!AA:AA,DB!$O$5,Total!AA:AA,DB!$G$9,Total!K:K,DB!$O$9,Total!AA:AA,$H$2)+COUNTIFS(Total!X:X,$E$3,Total!W:W,B14,Total!O:O,DB!$G$5,Total!AA:AA,DB!$O$5,Total!AA:AA,DB!$G$9,Total!AA:AA,DB!$O$9,Total!B:B,$H$2)+COUNTIFS(Total!X:X,$E$3,Total!W:W,B14,Total!AA:AA,DB!$G$5,Total!N:N,DB!$O$5,Total!M:M,DB!$G$9,Total!AA:AA,DB!$O$9,Total!AA:AA,$H$2)+COUNTIFS(Total!X:X,$E$3,Total!W:W,B14,Total!AA:AA,DB!$G$5,Total!N:N,DB!$O$5,Total!AA:AA,DB!$G$9,Total!K:K,DB!$O$9,Total!AA:AA,$H$2)+COUNTIFS(Total!X:X,$E$3,Total!W:W,B14,Total!AA:AA,DB!$G$5,Total!N:N,DB!$O$5,Total!AA:AA,DB!$G$9,Total!AA:AA,DB!$O$9,Total!B:B,$H$2)+COUNTIFS(Total!X:X,$E$3,Total!W:W,B14,Total!AA:AA,DB!$G$5,Total!AA:AA,DB!$O$5,Total!M:M,DB!$G$9,Total!K:K,DB!$O$9,Total!AA:AA,$H$2)+COUNTIFS(Total!X:X,$E$3,Total!W:W,B14,Total!AA:AA,DB!$G$5,Total!AA:AA,DB!$O$5,Total!M:M,DB!$G$9,Total!AA:AA,DB!$O$9,Total!B:B,$H$2)+COUNTIFS(Total!X:X,$E$3,Total!W:W,B14,Total!AA:AA,DB!$G$5,Total!AA:AA,DB!$O$5,Total!AA:AA,DB!$G$9,Total!K:K,DB!$O$9,Total!B:B,$H$2)+COUNTIFS(Total!X:X,$E$3,Total!W:W,B14,Total!AA:AA,DB!$G$5,Total!N:N,DB!$O$5,Total!M:M,DB!$G$9,Total!K:K,DB!$O$9,Total!B:B,$H$2)+COUNTIFS(Total!X:X,$E$3,Total!W:W,B14,Total!O:O,DB!$G$5,Total!AA:AA,DB!$O$5,Total!M:M,DB!$G$9,Total!K:K,DB!$O$9,Total!B:B,$H$2)+COUNTIFS(Total!X:X,$E$3,Total!W:W,B14,Total!O:O,DB!$G$5,Total!N:N,DB!$O$5,Total!AA:AA,DB!$G$9,Total!K:K,DB!$O$9,Total!B:B,$H$2)+COUNTIFS(Total!X:X,$E$3,Total!W:W,B14,Total!O:O,DB!$G$5,Total!N:N,DB!$O$5,Total!M:M,DB!$G$9,Total!AA:AA,DB!$O$9,Total!B:B,$H$2)+COUNTIFS(Total!X:X,$E$3,Total!W:W,B14,Total!O:O,DB!$G$5,Total!N:N,DB!$O$5,Total!M:M,DB!$G$9,Total!K:K,DB!$O$9,Total!AA:AA,$H$2)</f>
        <v>2</v>
      </c>
      <c r="F14" s="31">
        <f>COUNTIFS(Total!X:X,$F$3,Total!W:W,B14,Total!O:O,DB!$G$5,Total!N:N,DB!$O$5,Total!M:M,DB!$G$9,Total!K:K,DB!$O$9,Total!B:B,$H$2)+COUNTIFS(Total!X:X,$F$3,Total!W:W,B14,Total!AA:AA,DB!$G$5,Total!AA:AA,DB!$O$5,Total!AA:AA,DB!$G$9,Total!AA:AA,DB!$O$9,Total!AA:AA,$H$2)+COUNTIFS(Total!X:X,$F$3,Total!W:W,B14,Total!O:O,DB!$G$5,Total!AA:AA,DB!$O$5,Total!AA:AA,DB!$G$9,Total!AA:AA,DB!$O$9,Total!AA:AA,$H$2)+COUNTIFS(Total!X:X,$F$3,Total!W:W,B14,Total!AA:AA,DB!$G$5,Total!N:N,DB!$O$5,Total!AA:AA,DB!$G$9,Total!AA:AA,DB!$O$9,Total!AA:AA,$H$2)+COUNTIFS(Total!X:X,$F$3,Total!W:W,B14,Total!AA:AA,DB!$G$5,Total!AA:AA,DB!$O$5,Total!M:M,DB!$G$9,Total!AA:AA,DB!$O$9,Total!AA:AA,$H$2)+COUNTIFS(Total!X:X,$F$3,Total!W:W,B14,Total!AA:AA,DB!$G$5,Total!AA:AA,DB!$O$5,Total!AA:AA,DB!$G$9,Total!K:K,DB!$O$9,Total!AA:AA,$H$2)+COUNTIFS(Total!X:X,$F$3,Total!W:W,B14,Total!AA:AA,DB!$G$5,Total!AA:AA,DB!$O$5,Total!AA:AA,DB!$G$9,Total!AA:AA,DB!$O$9,Total!B:B,$H$2)+COUNTIFS(Total!X:X,$F$3,Total!W:W,B14,Total!O:O,DB!$G$5,Total!N:N,DB!$O$5,Total!M:M,DB!$G$9,Total!AA:AA,DB!$O$9,Total!AA:AA,$H$2)+COUNTIFS(Total!X:X,$F$3,Total!W:W,B14,Total!O:O,DB!$G$5,Total!N:N,DB!$O$5,Total!AA:AA,DB!$G$9,Total!K:K,DB!$O$9,Total!AA:AA,$H$2)+COUNTIFS(Total!X:X,$F$3,Total!W:W,B14,Total!O:O,DB!$G$5,Total!N:N,DB!$O$5,Total!AA:AA,DB!$G$9,Total!AA:AA,DB!$O$9,Total!B:B,$H$2)+COUNTIFS(Total!X:X,$F$3,Total!W:W,B14,Total!O:O,DB!$G$5,Total!AA:AA,DB!$O$5,Total!M:M,DB!$G$9,Total!K:K,DB!$O$9,Total!AA:AA,$H$2)+COUNTIFS(Total!X:X,$F$3,Total!W:W,B14,Total!O:O,DB!$G$5,Total!AA:AA,DB!$O$5,Total!M:M,DB!$G$9,Total!AA:AA,DB!$O$9,Total!B:B,$H$2)+COUNTIFS(Total!X:X,$F$3,Total!W:W,B14,Total!O:O,DB!$G$5,Total!AA:AA,DB!$O$5,Total!AA:AA,DB!$G$9,Total!K:K,DB!$O$9,Total!B:B,$H$2)+COUNTIFS(Total!X:X,$F$3,Total!W:W,B14,Total!AA:AA,DB!$G$5,Total!N:N,DB!$O$5,Total!M:M,DB!$G$9,Total!K:K,DB!$O$9,Total!AA:AA,$H$2)+COUNTIFS(Total!X:X,$F$3,Total!W:W,B14,Total!AA:AA,DB!$G$5,Total!N:N,DB!$O$5,Total!M:M,DB!$G$9,Total!AA:AA,DB!$O$9,Total!B:B,$H$2)+COUNTIFS(Total!X:X,$F$3,Total!W:W,B14,Total!AA:AA,DB!$G$5,Total!N:N,DB!$O$5,Total!AA:AA,DB!$G$9,Total!K:K,DB!$O$9,Total!B:B,$H$2)+COUNTIFS(Total!X:X,$F$3,Total!W:W,B14,Total!AA:AA,DB!$G$5,Total!AA:AA,DB!$O$5,Total!M:M,DB!$G$9,Total!K:K,DB!$O$9,Total!B:B,$H$2)+COUNTIFS(Total!X:X,$F$3,Total!W:W,B14,Total!O:O,DB!$G$5,Total!N:N,DB!$O$5,Total!AA:AA,DB!$G$9,Total!AA:AA,DB!$O$9,Total!AA:AA,$H$2)+COUNTIFS(Total!X:X,$F$3,Total!W:W,B14,Total!O:O,DB!$G$5,Total!AA:AA,DB!$O$5,Total!M:M,DB!$G$9,Total!AA:AA,DB!$O$9,Total!AA:AA,$H$2)+COUNTIFS(Total!X:X,$F$3,Total!W:W,B14,Total!O:O,DB!$G$5,Total!AA:AA,DB!$O$5,Total!AA:AA,DB!$G$9,Total!K:K,DB!$O$9,Total!AA:AA,$H$2)+COUNTIFS(Total!X:X,$F$3,Total!W:W,B14,Total!O:O,DB!$G$5,Total!AA:AA,DB!$O$5,Total!AA:AA,DB!$G$9,Total!AA:AA,DB!$O$9,Total!B:B,$H$2)+COUNTIFS(Total!X:X,$F$3,Total!W:W,B14,Total!AA:AA,DB!$G$5,Total!N:N,DB!$O$5,Total!M:M,DB!$G$9,Total!AA:AA,DB!$O$9,Total!AA:AA,$H$2)+COUNTIFS(Total!X:X,$F$3,Total!W:W,B14,Total!AA:AA,DB!$G$5,Total!N:N,DB!$O$5,Total!AA:AA,DB!$G$9,Total!K:K,DB!$O$9,Total!AA:AA,$H$2)+COUNTIFS(Total!X:X,$F$3,Total!W:W,B14,Total!AA:AA,DB!$G$5,Total!N:N,DB!$O$5,Total!AA:AA,DB!$G$9,Total!AA:AA,DB!$O$9,Total!B:B,$H$2)+COUNTIFS(Total!X:X,$F$3,Total!W:W,B14,Total!AA:AA,DB!$G$5,Total!AA:AA,DB!$O$5,Total!M:M,DB!$G$9,Total!K:K,DB!$O$9,Total!AA:AA,$H$2)+COUNTIFS(Total!X:X,$F$3,Total!W:W,B14,Total!AA:AA,DB!$G$5,Total!AA:AA,DB!$O$5,Total!M:M,DB!$G$9,Total!AA:AA,DB!$O$9,Total!B:B,$H$2)+COUNTIFS(Total!X:X,$F$3,Total!W:W,B14,Total!AA:AA,DB!$G$5,Total!AA:AA,DB!$O$5,Total!AA:AA,DB!$G$9,Total!K:K,DB!$O$9,Total!B:B,$H$2)+COUNTIFS(Total!X:X,$F$3,Total!W:W,B14,Total!AA:AA,DB!$G$5,Total!N:N,DB!$O$5,Total!M:M,DB!$G$9,Total!K:K,DB!$O$9,Total!B:B,$H$2)+COUNTIFS(Total!X:X,$F$3,Total!W:W,B14,Total!O:O,DB!$G$5,Total!AA:AA,DB!$O$5,Total!M:M,DB!$G$9,Total!K:K,DB!$O$9,Total!B:B,$H$2)+COUNTIFS(Total!X:X,$F$3,Total!W:W,B14,Total!O:O,DB!$G$5,Total!N:N,DB!$O$5,Total!AA:AA,DB!$G$9,Total!K:K,DB!$O$9,Total!B:B,$H$2)+COUNTIFS(Total!X:X,$F$3,Total!W:W,B14,Total!O:O,DB!$G$5,Total!N:N,DB!$O$5,Total!M:M,DB!$G$9,Total!AA:AA,DB!$O$9,Total!B:B,$H$2)+COUNTIFS(Total!X:X,$F$3,Total!W:W,B14,Total!O:O,DB!$G$5,Total!N:N,DB!$O$5,Total!M:M,DB!$G$9,Total!K:K,DB!$O$9,Total!AA:AA,$H$2)</f>
        <v>0</v>
      </c>
      <c r="G14" s="31">
        <f>COUNTIFS(Total!X:X,$G$3,Total!W:W,B14,Total!O:O,DB!$G$5,Total!N:N,DB!$O$5,Total!M:M,DB!$G$9,Total!K:K,DB!$O$9,Total!B:B,$H$2)+COUNTIFS(Total!X:X,$G$3,Total!W:W,B14,Total!AA:AA,DB!$G$5,Total!AA:AA,DB!$O$5,Total!AA:AA,DB!$G$9,Total!AA:AA,DB!$O$9,Total!AA:AA,$H$2)+COUNTIFS(Total!X:X,$G$3,Total!W:W,B14,Total!O:O,DB!$G$5,Total!AA:AA,DB!$O$5,Total!AA:AA,DB!$G$9,Total!AA:AA,DB!$O$9,Total!AA:AA,$H$2)+COUNTIFS(Total!X:X,$G$3,Total!W:W,B14,Total!AA:AA,DB!$G$5,Total!N:N,DB!$O$5,Total!AA:AA,DB!$G$9,Total!AA:AA,DB!$O$9,Total!AA:AA,$H$2)+COUNTIFS(Total!X:X,$G$3,Total!W:W,B14,Total!AA:AA,DB!$G$5,Total!AA:AA,DB!$O$5,Total!M:M,DB!$G$9,Total!AA:AA,DB!$O$9,Total!AA:AA,$H$2)+COUNTIFS(Total!X:X,$G$3,Total!W:W,B14,Total!AA:AA,DB!$G$5,Total!AA:AA,DB!$O$5,Total!AA:AA,DB!$G$9,Total!K:K,DB!$O$9,Total!AA:AA,$H$2)+COUNTIFS(Total!X:X,$G$3,Total!W:W,B14,Total!AA:AA,DB!$G$5,Total!AA:AA,DB!$O$5,Total!AA:AA,DB!$G$9,Total!AA:AA,DB!$O$9,Total!B:B,$H$2)+COUNTIFS(Total!X:X,$G$3,Total!W:W,B14,Total!O:O,DB!$G$5,Total!N:N,DB!$O$5,Total!M:M,DB!$G$9,Total!AA:AA,DB!$O$9,Total!AA:AA,$H$2)+COUNTIFS(Total!X:X,$G$3,Total!W:W,B14,Total!O:O,DB!$G$5,Total!N:N,DB!$O$5,Total!AA:AA,DB!$G$9,Total!K:K,DB!$O$9,Total!AA:AA,$H$2)+COUNTIFS(Total!X:X,$G$3,Total!W:W,B14,Total!O:O,DB!$G$5,Total!N:N,DB!$O$5,Total!AA:AA,DB!$G$9,Total!AA:AA,DB!$O$9,Total!B:B,$H$2)+COUNTIFS(Total!X:X,$G$3,Total!W:W,B14,Total!O:O,DB!$G$5,Total!AA:AA,DB!$O$5,Total!M:M,DB!$G$9,Total!K:K,DB!$O$9,Total!AA:AA,$H$2)+COUNTIFS(Total!X:X,$G$3,Total!W:W,B14,Total!O:O,DB!$G$5,Total!AA:AA,DB!$O$5,Total!M:M,DB!$G$9,Total!AA:AA,DB!$O$9,Total!B:B,$H$2)+COUNTIFS(Total!X:X,$G$3,Total!W:W,B14,Total!O:O,DB!$G$5,Total!AA:AA,DB!$O$5,Total!AA:AA,DB!$G$9,Total!K:K,DB!$O$9,Total!B:B,$H$2)+COUNTIFS(Total!X:X,$G$3,Total!W:W,B14,Total!AA:AA,DB!$G$5,Total!N:N,DB!$O$5,Total!M:M,DB!$G$9,Total!K:K,DB!$O$9,Total!AA:AA,$H$2)+COUNTIFS(Total!X:X,$G$3,Total!W:W,B14,Total!AA:AA,DB!$G$5,Total!N:N,DB!$O$5,Total!M:M,DB!$G$9,Total!AA:AA,DB!$O$9,Total!B:B,$H$2)+COUNTIFS(Total!X:X,$G$3,Total!W:W,B14,Total!AA:AA,DB!$G$5,Total!N:N,DB!$O$5,Total!AA:AA,DB!$G$9,Total!K:K,DB!$O$9,Total!B:B,$H$2)+COUNTIFS(Total!X:X,$G$3,Total!W:W,B14,Total!AA:AA,DB!$G$5,Total!AA:AA,DB!$O$5,Total!M:M,DB!$G$9,Total!K:K,DB!$O$9,Total!B:B,$H$2)+COUNTIFS(Total!X:X,$G$3,Total!W:W,B14,Total!O:O,DB!$G$5,Total!N:N,DB!$O$5,Total!AA:AA,DB!$G$9,Total!AA:AA,DB!$O$9,Total!AA:AA,$H$2)+COUNTIFS(Total!X:X,$G$3,Total!W:W,B14,Total!O:O,DB!$G$5,Total!AA:AA,DB!$O$5,Total!M:M,DB!$G$9,Total!AA:AA,DB!$O$9,Total!AA:AA,$H$2)+COUNTIFS(Total!X:X,$G$3,Total!W:W,B14,Total!O:O,DB!$G$5,Total!AA:AA,DB!$O$5,Total!AA:AA,DB!$G$9,Total!K:K,DB!$O$9,Total!AA:AA,$H$2)+COUNTIFS(Total!X:X,$G$3,Total!W:W,B14,Total!O:O,DB!$G$5,Total!AA:AA,DB!$O$5,Total!AA:AA,DB!$G$9,Total!AA:AA,DB!$O$9,Total!B:B,$H$2)+COUNTIFS(Total!X:X,$G$3,Total!W:W,B14,Total!AA:AA,DB!$G$5,Total!N:N,DB!$O$5,Total!M:M,DB!$G$9,Total!AA:AA,DB!$O$9,Total!AA:AA,$H$2)+COUNTIFS(Total!X:X,$G$3,Total!W:W,B14,Total!AA:AA,DB!$G$5,Total!N:N,DB!$O$5,Total!AA:AA,DB!$G$9,Total!K:K,DB!$O$9,Total!AA:AA,$H$2)+COUNTIFS(Total!X:X,$G$3,Total!W:W,B14,Total!AA:AA,DB!$G$5,Total!N:N,DB!$O$5,Total!AA:AA,DB!$G$9,Total!AA:AA,DB!$O$9,Total!B:B,$H$2)+COUNTIFS(Total!X:X,$G$3,Total!W:W,B14,Total!AA:AA,DB!$G$5,Total!AA:AA,DB!$O$5,Total!M:M,DB!$G$9,Total!K:K,DB!$O$9,Total!AA:AA,$H$2)+COUNTIFS(Total!X:X,$G$3,Total!W:W,B14,Total!AA:AA,DB!$G$5,Total!AA:AA,DB!$O$5,Total!M:M,DB!$G$9,Total!AA:AA,DB!$O$9,Total!B:B,$H$2)+COUNTIFS(Total!X:X,$G$3,Total!W:W,B14,Total!AA:AA,DB!$G$5,Total!AA:AA,DB!$O$5,Total!AA:AA,DB!$G$9,Total!K:K,DB!$O$9,Total!B:B,$H$2)+COUNTIFS(Total!X:X,$G$3,Total!W:W,B14,Total!AA:AA,DB!$G$5,Total!N:N,DB!$O$5,Total!M:M,DB!$G$9,Total!K:K,DB!$O$9,Total!B:B,$H$2)+COUNTIFS(Total!X:X,$G$3,Total!W:W,B14,Total!O:O,DB!$G$5,Total!AA:AA,DB!$O$5,Total!M:M,DB!$G$9,Total!K:K,DB!$O$9,Total!B:B,$H$2)+COUNTIFS(Total!X:X,$G$3,Total!W:W,B14,Total!O:O,DB!$G$5,Total!N:N,DB!$O$5,Total!AA:AA,DB!$G$9,Total!K:K,DB!$O$9,Total!B:B,$H$2)+COUNTIFS(Total!X:X,$G$3,Total!W:W,B14,Total!O:O,DB!$G$5,Total!N:N,DB!$O$5,Total!M:M,DB!$G$9,Total!AA:AA,DB!$O$9,Total!B:B,$H$2)+COUNTIFS(Total!X:X,$G$3,Total!W:W,B14,Total!O:O,DB!$G$5,Total!N:N,DB!$O$5,Total!M:M,DB!$G$9,Total!K:K,DB!$O$9,Total!AA:AA,$H$2)</f>
        <v>1</v>
      </c>
      <c r="H14" s="31">
        <f>COUNTIFS(Total!X:X,$H$3,Total!W:W,B14,Total!O:O,DB!$G$5,Total!N:N,DB!$O$5,Total!M:M,DB!$G$9,Total!K:K,DB!$O$9,Total!B:B,$H$2)+COUNTIFS(Total!X:X,$H$3,Total!W:W,B14,Total!AA:AA,DB!$G$5,Total!AA:AA,DB!$O$5,Total!AA:AA,DB!$G$9,Total!AA:AA,DB!$O$9,Total!AA:AA,$H$2)+COUNTIFS(Total!X:X,$H$3,Total!W:W,B14,Total!O:O,DB!$G$5,Total!AA:AA,DB!$O$5,Total!AA:AA,DB!$G$9,Total!AA:AA,DB!$O$9,Total!AA:AA,$H$2)+COUNTIFS(Total!X:X,$H$3,Total!W:W,B14,Total!AA:AA,DB!$G$5,Total!N:N,DB!$O$5,Total!AA:AA,DB!$G$9,Total!AA:AA,DB!$O$9,Total!AA:AA,$H$2)+COUNTIFS(Total!X:X,$H$3,Total!W:W,B14,Total!AA:AA,DB!$G$5,Total!AA:AA,DB!$O$5,Total!M:M,DB!$G$9,Total!AA:AA,DB!$O$9,Total!AA:AA,$H$2)+COUNTIFS(Total!X:X,$H$3,Total!W:W,B14,Total!AA:AA,DB!$G$5,Total!AA:AA,DB!$O$5,Total!AA:AA,DB!$G$9,Total!K:K,DB!$O$9,Total!AA:AA,$H$2)+COUNTIFS(Total!X:X,$H$3,Total!W:W,B14,Total!AA:AA,DB!$G$5,Total!AA:AA,DB!$O$5,Total!AA:AA,DB!$G$9,Total!AA:AA,DB!$O$9,Total!B:B,$H$2)+COUNTIFS(Total!X:X,$H$3,Total!W:W,B14,Total!O:O,DB!$G$5,Total!N:N,DB!$O$5,Total!M:M,DB!$G$9,Total!AA:AA,DB!$O$9,Total!AA:AA,$H$2)+COUNTIFS(Total!X:X,$H$3,Total!W:W,B14,Total!O:O,DB!$G$5,Total!N:N,DB!$O$5,Total!AA:AA,DB!$G$9,Total!K:K,DB!$O$9,Total!AA:AA,$H$2)+COUNTIFS(Total!X:X,$H$3,Total!W:W,B14,Total!O:O,DB!$G$5,Total!N:N,DB!$O$5,Total!AA:AA,DB!$G$9,Total!AA:AA,DB!$O$9,Total!B:B,$H$2)+COUNTIFS(Total!X:X,$H$3,Total!W:W,B14,Total!O:O,DB!$G$5,Total!AA:AA,DB!$O$5,Total!M:M,DB!$G$9,Total!K:K,DB!$O$9,Total!AA:AA,$H$2)+COUNTIFS(Total!X:X,$H$3,Total!W:W,B14,Total!O:O,DB!$G$5,Total!AA:AA,DB!$O$5,Total!M:M,DB!$G$9,Total!AA:AA,DB!$O$9,Total!B:B,$H$2)+COUNTIFS(Total!X:X,$H$3,Total!W:W,B14,Total!O:O,DB!$G$5,Total!AA:AA,DB!$O$5,Total!AA:AA,DB!$G$9,Total!K:K,DB!$O$9,Total!B:B,$H$2)+COUNTIFS(Total!X:X,$H$3,Total!W:W,B14,Total!AA:AA,DB!$G$5,Total!N:N,DB!$O$5,Total!M:M,DB!$G$9,Total!K:K,DB!$O$9,Total!AA:AA,$H$2)+COUNTIFS(Total!X:X,$H$3,Total!W:W,B14,Total!AA:AA,DB!$G$5,Total!N:N,DB!$O$5,Total!M:M,DB!$G$9,Total!AA:AA,DB!$O$9,Total!B:B,$H$2)+COUNTIFS(Total!X:X,$H$3,Total!W:W,B14,Total!AA:AA,DB!$G$5,Total!N:N,DB!$O$5,Total!AA:AA,DB!$G$9,Total!K:K,DB!$O$9,Total!B:B,$H$2)+COUNTIFS(Total!X:X,$H$3,Total!W:W,B14,Total!AA:AA,DB!$G$5,Total!AA:AA,DB!$O$5,Total!M:M,DB!$G$9,Total!K:K,DB!$O$9,Total!B:B,$H$2)+COUNTIFS(Total!X:X,$H$3,Total!W:W,B14,Total!O:O,DB!$G$5,Total!N:N,DB!$O$5,Total!AA:AA,DB!$G$9,Total!AA:AA,DB!$O$9,Total!AA:AA,$H$2)+COUNTIFS(Total!X:X,$H$3,Total!W:W,B14,Total!O:O,DB!$G$5,Total!AA:AA,DB!$O$5,Total!M:M,DB!$G$9,Total!AA:AA,DB!$O$9,Total!AA:AA,$H$2)+COUNTIFS(Total!X:X,$H$3,Total!W:W,B14,Total!O:O,DB!$G$5,Total!AA:AA,DB!$O$5,Total!AA:AA,DB!$G$9,Total!K:K,DB!$O$9,Total!AA:AA,$H$2)+COUNTIFS(Total!X:X,$H$3,Total!W:W,B14,Total!O:O,DB!$G$5,Total!AA:AA,DB!$O$5,Total!AA:AA,DB!$G$9,Total!AA:AA,DB!$O$9,Total!B:B,$H$2)+COUNTIFS(Total!X:X,$H$3,Total!W:W,B14,Total!AA:AA,DB!$G$5,Total!N:N,DB!$O$5,Total!M:M,DB!$G$9,Total!AA:AA,DB!$O$9,Total!AA:AA,$H$2)+COUNTIFS(Total!X:X,$H$3,Total!W:W,B14,Total!AA:AA,DB!$G$5,Total!N:N,DB!$O$5,Total!AA:AA,DB!$G$9,Total!K:K,DB!$O$9,Total!AA:AA,$H$2)+COUNTIFS(Total!X:X,$H$3,Total!W:W,B14,Total!AA:AA,DB!$G$5,Total!N:N,DB!$O$5,Total!AA:AA,DB!$G$9,Total!AA:AA,DB!$O$9,Total!B:B,$H$2)+COUNTIFS(Total!X:X,$H$3,Total!W:W,B14,Total!AA:AA,DB!$G$5,Total!AA:AA,DB!$O$5,Total!M:M,DB!$G$9,Total!K:K,DB!$O$9,Total!AA:AA,$H$2)+COUNTIFS(Total!X:X,$H$3,Total!W:W,B14,Total!AA:AA,DB!$G$5,Total!AA:AA,DB!$O$5,Total!M:M,DB!$G$9,Total!AA:AA,DB!$O$9,Total!B:B,$H$2)+COUNTIFS(Total!X:X,$H$3,Total!W:W,B14,Total!AA:AA,DB!$G$5,Total!AA:AA,DB!$O$5,Total!AA:AA,DB!$G$9,Total!K:K,DB!$O$9,Total!B:B,$H$2)+COUNTIFS(Total!X:X,$H$3,Total!W:W,B14,Total!AA:AA,DB!$G$5,Total!N:N,DB!$O$5,Total!M:M,DB!$G$9,Total!K:K,DB!$O$9,Total!B:B,$H$2)+COUNTIFS(Total!X:X,$H$3,Total!W:W,B14,Total!O:O,DB!$G$5,Total!AA:AA,DB!$O$5,Total!M:M,DB!$G$9,Total!K:K,DB!$O$9,Total!B:B,$H$2)+COUNTIFS(Total!X:X,$H$3,Total!W:W,B14,Total!O:O,DB!$G$5,Total!N:N,DB!$O$5,Total!AA:AA,DB!$G$9,Total!K:K,DB!$O$9,Total!B:B,$H$2)+COUNTIFS(Total!X:X,$H$3,Total!W:W,B14,Total!O:O,DB!$G$5,Total!N:N,DB!$O$5,Total!M:M,DB!$G$9,Total!AA:AA,DB!$O$9,Total!B:B,$H$2)+COUNTIFS(Total!X:X,$H$3,Total!W:W,B14,Total!O:O,DB!$G$5,Total!N:N,DB!$O$5,Total!M:M,DB!$G$9,Total!K:K,DB!$O$9,Total!AA:AA,$H$2)</f>
        <v>3</v>
      </c>
      <c r="I14" s="31">
        <f>COUNTIFS(Total!X:X,$I$3,Total!W:W,B14,Total!O:O,DB!$G$5,Total!N:N,DB!$O$5,Total!M:M,DB!$G$9,Total!K:K,DB!$O$9,Total!B:B,$H$2)+COUNTIFS(Total!X:X,$I$3,Total!W:W,B14,Total!AA:AA,DB!$G$5,Total!AA:AA,DB!$O$5,Total!AA:AA,DB!$G$9,Total!AA:AA,DB!$O$9,Total!AA:AA,$H$2)+COUNTIFS(Total!X:X,$I$3,Total!W:W,B14,Total!O:O,DB!$G$5,Total!AA:AA,DB!$O$5,Total!AA:AA,DB!$G$9,Total!AA:AA,DB!$O$9,Total!AA:AA,$H$2)+COUNTIFS(Total!X:X,$I$3,Total!W:W,B14,Total!AA:AA,DB!$G$5,Total!N:N,DB!$O$5,Total!AA:AA,DB!$G$9,Total!AA:AA,DB!$O$9,Total!AA:AA,$H$2)+COUNTIFS(Total!X:X,$I$3,Total!W:W,B14,Total!AA:AA,DB!$G$5,Total!AA:AA,DB!$O$5,Total!M:M,DB!$G$9,Total!AA:AA,DB!$O$9,Total!AA:AA,$H$2)+COUNTIFS(Total!X:X,$I$3,Total!W:W,B14,Total!AA:AA,DB!$G$5,Total!AA:AA,DB!$O$5,Total!AA:AA,DB!$G$9,Total!K:K,DB!$O$9,Total!AA:AA,$H$2)+COUNTIFS(Total!X:X,$I$3,Total!W:W,B14,Total!AA:AA,DB!$G$5,Total!AA:AA,DB!$O$5,Total!AA:AA,DB!$G$9,Total!AA:AA,DB!$O$9,Total!B:B,$H$2)+COUNTIFS(Total!X:X,$I$3,Total!W:W,B14,Total!O:O,DB!$G$5,Total!N:N,DB!$O$5,Total!M:M,DB!$G$9,Total!AA:AA,DB!$O$9,Total!AA:AA,$H$2)+COUNTIFS(Total!X:X,$I$3,Total!W:W,B14,Total!O:O,DB!$G$5,Total!N:N,DB!$O$5,Total!AA:AA,DB!$G$9,Total!K:K,DB!$O$9,Total!AA:AA,$H$2)+COUNTIFS(Total!X:X,$I$3,Total!W:W,B14,Total!O:O,DB!$G$5,Total!N:N,DB!$O$5,Total!AA:AA,DB!$G$9,Total!AA:AA,DB!$O$9,Total!B:B,$H$2)+COUNTIFS(Total!X:X,$I$3,Total!W:W,B14,Total!O:O,DB!$G$5,Total!AA:AA,DB!$O$5,Total!M:M,DB!$G$9,Total!K:K,DB!$O$9,Total!AA:AA,$H$2)+COUNTIFS(Total!X:X,$I$3,Total!W:W,B14,Total!O:O,DB!$G$5,Total!AA:AA,DB!$O$5,Total!M:M,DB!$G$9,Total!AA:AA,DB!$O$9,Total!B:B,$H$2)+COUNTIFS(Total!X:X,$I$3,Total!W:W,B14,Total!O:O,DB!$G$5,Total!AA:AA,DB!$O$5,Total!AA:AA,DB!$G$9,Total!K:K,DB!$O$9,Total!B:B,$H$2)+COUNTIFS(Total!X:X,$I$3,Total!W:W,B14,Total!AA:AA,DB!$G$5,Total!N:N,DB!$O$5,Total!M:M,DB!$G$9,Total!K:K,DB!$O$9,Total!AA:AA,$H$2)+COUNTIFS(Total!X:X,$I$3,Total!W:W,B14,Total!AA:AA,DB!$G$5,Total!N:N,DB!$O$5,Total!M:M,DB!$G$9,Total!AA:AA,DB!$O$9,Total!B:B,$H$2)+COUNTIFS(Total!X:X,$I$3,Total!W:W,B14,Total!AA:AA,DB!$G$5,Total!N:N,DB!$O$5,Total!AA:AA,DB!$G$9,Total!K:K,DB!$O$9,Total!B:B,$H$2)+COUNTIFS(Total!X:X,$I$3,Total!W:W,B14,Total!AA:AA,DB!$G$5,Total!AA:AA,DB!$O$5,Total!M:M,DB!$G$9,Total!K:K,DB!$O$9,Total!B:B,$H$2)+COUNTIFS(Total!X:X,$I$3,Total!W:W,B14,Total!O:O,DB!$G$5,Total!N:N,DB!$O$5,Total!AA:AA,DB!$G$9,Total!AA:AA,DB!$O$9,Total!AA:AA,$H$2)+COUNTIFS(Total!X:X,$I$3,Total!W:W,B14,Total!O:O,DB!$G$5,Total!AA:AA,DB!$O$5,Total!M:M,DB!$G$9,Total!AA:AA,DB!$O$9,Total!AA:AA,$H$2)+COUNTIFS(Total!X:X,$I$3,Total!W:W,B14,Total!O:O,DB!$G$5,Total!AA:AA,DB!$O$5,Total!AA:AA,DB!$G$9,Total!K:K,DB!$O$9,Total!AA:AA,$H$2)+COUNTIFS(Total!X:X,$I$3,Total!W:W,B14,Total!O:O,DB!$G$5,Total!AA:AA,DB!$O$5,Total!AA:AA,DB!$G$9,Total!AA:AA,DB!$O$9,Total!B:B,$H$2)+COUNTIFS(Total!X:X,$I$3,Total!W:W,B14,Total!AA:AA,DB!$G$5,Total!N:N,DB!$O$5,Total!M:M,DB!$G$9,Total!AA:AA,DB!$O$9,Total!AA:AA,$H$2)+COUNTIFS(Total!X:X,$I$3,Total!W:W,B14,Total!AA:AA,DB!$G$5,Total!N:N,DB!$O$5,Total!AA:AA,DB!$G$9,Total!K:K,DB!$O$9,Total!AA:AA,$H$2)+COUNTIFS(Total!X:X,$I$3,Total!W:W,B14,Total!AA:AA,DB!$G$5,Total!N:N,DB!$O$5,Total!AA:AA,DB!$G$9,Total!AA:AA,DB!$O$9,Total!B:B,$H$2)+COUNTIFS(Total!X:X,$I$3,Total!W:W,B14,Total!AA:AA,DB!$G$5,Total!AA:AA,DB!$O$5,Total!M:M,DB!$G$9,Total!K:K,DB!$O$9,Total!AA:AA,$H$2)+COUNTIFS(Total!X:X,$I$3,Total!W:W,B14,Total!AA:AA,DB!$G$5,Total!AA:AA,DB!$O$5,Total!M:M,DB!$G$9,Total!AA:AA,DB!$O$9,Total!B:B,$H$2)+COUNTIFS(Total!X:X,$I$3,Total!W:W,B14,Total!AA:AA,DB!$G$5,Total!AA:AA,DB!$O$5,Total!AA:AA,DB!$G$9,Total!K:K,DB!$O$9,Total!B:B,$H$2)+COUNTIFS(Total!X:X,$I$3,Total!W:W,B14,Total!AA:AA,DB!$G$5,Total!N:N,DB!$O$5,Total!M:M,DB!$G$9,Total!K:K,DB!$O$9,Total!B:B,$H$2)+COUNTIFS(Total!X:X,$I$3,Total!W:W,B14,Total!O:O,DB!$G$5,Total!AA:AA,DB!$O$5,Total!M:M,DB!$G$9,Total!K:K,DB!$O$9,Total!B:B,$H$2)+COUNTIFS(Total!X:X,$I$3,Total!W:W,B14,Total!O:O,DB!$G$5,Total!N:N,DB!$O$5,Total!AA:AA,DB!$G$9,Total!K:K,DB!$O$9,Total!B:B,$H$2)+COUNTIFS(Total!X:X,$I$3,Total!W:W,B14,Total!O:O,DB!$G$5,Total!N:N,DB!$O$5,Total!M:M,DB!$G$9,Total!AA:AA,DB!$O$9,Total!B:B,$H$2)+COUNTIFS(Total!X:X,$I$3,Total!W:W,B14,Total!O:O,DB!$G$5,Total!N:N,DB!$O$5,Total!M:M,DB!$G$9,Total!K:K,DB!$O$9,Total!AA:AA,$H$2)</f>
        <v>1</v>
      </c>
      <c r="J14" s="31">
        <f>COUNTIFS(Total!X:X,$J$3,Total!W:W,B14,Total!O:O,DB!$G$5,Total!N:N,DB!$O$5,Total!M:M,DB!$G$9,Total!K:K,DB!$O$9,Total!B:B,$H$2)+COUNTIFS(Total!X:X,$J$3,Total!W:W,B14,Total!AA:AA,DB!$G$5,Total!AA:AA,DB!$O$5,Total!AA:AA,DB!$G$9,Total!AA:AA,DB!$O$9,Total!AA:AA,$H$2)+COUNTIFS(Total!X:X,$J$3,Total!W:W,B14,Total!O:O,DB!$G$5,Total!AA:AA,DB!$O$5,Total!AA:AA,DB!$G$9,Total!AA:AA,DB!$O$9,Total!AA:AA,$H$2)+COUNTIFS(Total!X:X,$J$3,Total!W:W,B14,Total!AA:AA,DB!$G$5,Total!N:N,DB!$O$5,Total!AA:AA,DB!$G$9,Total!AA:AA,DB!$O$9,Total!AA:AA,$H$2)+COUNTIFS(Total!X:X,$J$3,Total!W:W,B14,Total!AA:AA,DB!$G$5,Total!AA:AA,DB!$O$5,Total!M:M,DB!$G$9,Total!AA:AA,DB!$O$9,Total!AA:AA,$H$2)+COUNTIFS(Total!X:X,$J$3,Total!W:W,B14,Total!AA:AA,DB!$G$5,Total!AA:AA,DB!$O$5,Total!AA:AA,DB!$G$9,Total!K:K,DB!$O$9,Total!AA:AA,$H$2)+COUNTIFS(Total!X:X,$J$3,Total!W:W,B14,Total!AA:AA,DB!$G$5,Total!AA:AA,DB!$O$5,Total!AA:AA,DB!$G$9,Total!AA:AA,DB!$O$9,Total!B:B,$H$2)+COUNTIFS(Total!X:X,$J$3,Total!W:W,B14,Total!O:O,DB!$G$5,Total!N:N,DB!$O$5,Total!M:M,DB!$G$9,Total!AA:AA,DB!$O$9,Total!AA:AA,$H$2)+COUNTIFS(Total!X:X,$J$3,Total!W:W,B14,Total!O:O,DB!$G$5,Total!N:N,DB!$O$5,Total!AA:AA,DB!$G$9,Total!K:K,DB!$O$9,Total!AA:AA,$H$2)+COUNTIFS(Total!X:X,$J$3,Total!W:W,B14,Total!O:O,DB!$G$5,Total!N:N,DB!$O$5,Total!AA:AA,DB!$G$9,Total!AA:AA,DB!$O$9,Total!B:B,$H$2)+COUNTIFS(Total!X:X,$J$3,Total!W:W,B14,Total!O:O,DB!$G$5,Total!AA:AA,DB!$O$5,Total!M:M,DB!$G$9,Total!K:K,DB!$O$9,Total!AA:AA,$H$2)+COUNTIFS(Total!X:X,$J$3,Total!W:W,B14,Total!O:O,DB!$G$5,Total!AA:AA,DB!$O$5,Total!M:M,DB!$G$9,Total!AA:AA,DB!$O$9,Total!B:B,$H$2)+COUNTIFS(Total!X:X,$J$3,Total!W:W,B14,Total!O:O,DB!$G$5,Total!AA:AA,DB!$O$5,Total!AA:AA,DB!$G$9,Total!K:K,DB!$O$9,Total!B:B,$H$2)+COUNTIFS(Total!X:X,$J$3,Total!W:W,B14,Total!AA:AA,DB!$G$5,Total!N:N,DB!$O$5,Total!M:M,DB!$G$9,Total!K:K,DB!$O$9,Total!AA:AA,$H$2)+COUNTIFS(Total!X:X,$J$3,Total!W:W,B14,Total!AA:AA,DB!$G$5,Total!N:N,DB!$O$5,Total!M:M,DB!$G$9,Total!AA:AA,DB!$O$9,Total!B:B,$H$2)+COUNTIFS(Total!X:X,$J$3,Total!W:W,B14,Total!AA:AA,DB!$G$5,Total!N:N,DB!$O$5,Total!AA:AA,DB!$G$9,Total!K:K,DB!$O$9,Total!B:B,$H$2)+COUNTIFS(Total!X:X,$J$3,Total!W:W,B14,Total!AA:AA,DB!$G$5,Total!AA:AA,DB!$O$5,Total!M:M,DB!$G$9,Total!K:K,DB!$O$9,Total!B:B,$H$2)+COUNTIFS(Total!X:X,$J$3,Total!W:W,B14,Total!O:O,DB!$G$5,Total!N:N,DB!$O$5,Total!AA:AA,DB!$G$9,Total!AA:AA,DB!$O$9,Total!AA:AA,$H$2)+COUNTIFS(Total!X:X,$J$3,Total!W:W,B14,Total!O:O,DB!$G$5,Total!AA:AA,DB!$O$5,Total!M:M,DB!$G$9,Total!AA:AA,DB!$O$9,Total!AA:AA,$H$2)+COUNTIFS(Total!X:X,$J$3,Total!W:W,B14,Total!O:O,DB!$G$5,Total!AA:AA,DB!$O$5,Total!AA:AA,DB!$G$9,Total!K:K,DB!$O$9,Total!AA:AA,$H$2)+COUNTIFS(Total!X:X,$J$3,Total!W:W,B14,Total!O:O,DB!$G$5,Total!AA:AA,DB!$O$5,Total!AA:AA,DB!$G$9,Total!AA:AA,DB!$O$9,Total!B:B,$H$2)+COUNTIFS(Total!X:X,$J$3,Total!W:W,B14,Total!AA:AA,DB!$G$5,Total!N:N,DB!$O$5,Total!M:M,DB!$G$9,Total!AA:AA,DB!$O$9,Total!AA:AA,$H$2)+COUNTIFS(Total!X:X,$J$3,Total!W:W,B14,Total!AA:AA,DB!$G$5,Total!N:N,DB!$O$5,Total!AA:AA,DB!$G$9,Total!K:K,DB!$O$9,Total!AA:AA,$H$2)+COUNTIFS(Total!X:X,$J$3,Total!W:W,B14,Total!AA:AA,DB!$G$5,Total!N:N,DB!$O$5,Total!AA:AA,DB!$G$9,Total!AA:AA,DB!$O$9,Total!B:B,$H$2)+COUNTIFS(Total!X:X,$J$3,Total!W:W,B14,Total!AA:AA,DB!$G$5,Total!AA:AA,DB!$O$5,Total!M:M,DB!$G$9,Total!K:K,DB!$O$9,Total!AA:AA,$H$2)+COUNTIFS(Total!X:X,$J$3,Total!W:W,B14,Total!AA:AA,DB!$G$5,Total!AA:AA,DB!$O$5,Total!M:M,DB!$G$9,Total!AA:AA,DB!$O$9,Total!B:B,$H$2)+COUNTIFS(Total!X:X,$J$3,Total!W:W,B14,Total!AA:AA,DB!$G$5,Total!AA:AA,DB!$O$5,Total!AA:AA,DB!$G$9,Total!K:K,DB!$O$9,Total!B:B,$H$2)+COUNTIFS(Total!X:X,$J$3,Total!W:W,B14,Total!AA:AA,DB!$G$5,Total!N:N,DB!$O$5,Total!M:M,DB!$G$9,Total!K:K,DB!$O$9,Total!B:B,$H$2)+COUNTIFS(Total!X:X,$J$3,Total!W:W,B14,Total!O:O,DB!$G$5,Total!AA:AA,DB!$O$5,Total!M:M,DB!$G$9,Total!K:K,DB!$O$9,Total!B:B,$H$2)+COUNTIFS(Total!X:X,$J$3,Total!W:W,B14,Total!O:O,DB!$G$5,Total!N:N,DB!$O$5,Total!AA:AA,DB!$G$9,Total!K:K,DB!$O$9,Total!B:B,$H$2)+COUNTIFS(Total!X:X,$J$3,Total!W:W,B14,Total!O:O,DB!$G$5,Total!N:N,DB!$O$5,Total!M:M,DB!$G$9,Total!AA:AA,DB!$O$9,Total!B:B,$H$2)+COUNTIFS(Total!X:X,$J$3,Total!W:W,B14,Total!O:O,DB!$G$5,Total!N:N,DB!$O$5,Total!M:M,DB!$G$9,Total!K:K,DB!$O$9,Total!AA:AA,$H$2)</f>
        <v>0</v>
      </c>
      <c r="K14" s="31">
        <f>COUNTIFS(Total!X:X,$K$3,Total!W:W,B14,Total!O:O,DB!$G$5,Total!N:N,DB!$O$5,Total!M:M,DB!$G$9,Total!K:K,DB!$O$9,Total!B:B,$H$2)+COUNTIFS(Total!X:X,$K$3,Total!W:W,B14,Total!AA:AA,DB!$G$5,Total!AA:AA,DB!$O$5,Total!AA:AA,DB!$G$9,Total!AA:AA,DB!$O$9,Total!AA:AA,$H$2)+COUNTIFS(Total!X:X,$K$3,Total!W:W,B14,Total!O:O,DB!$G$5,Total!AA:AA,DB!$O$5,Total!AA:AA,DB!$G$9,Total!AA:AA,DB!$O$9,Total!AA:AA,$H$2)+COUNTIFS(Total!X:X,$K$3,Total!W:W,B14,Total!AA:AA,DB!$G$5,Total!N:N,DB!$O$5,Total!AA:AA,DB!$G$9,Total!AA:AA,DB!$O$9,Total!AA:AA,$H$2)+COUNTIFS(Total!X:X,$K$3,Total!W:W,B14,Total!AA:AA,DB!$G$5,Total!AA:AA,DB!$O$5,Total!M:M,DB!$G$9,Total!AA:AA,DB!$O$9,Total!AA:AA,$H$2)+COUNTIFS(Total!X:X,$K$3,Total!W:W,B14,Total!AA:AA,DB!$G$5,Total!AA:AA,DB!$O$5,Total!AA:AA,DB!$G$9,Total!K:K,DB!$O$9,Total!AA:AA,$H$2)+COUNTIFS(Total!X:X,$K$3,Total!W:W,B14,Total!AA:AA,DB!$G$5,Total!AA:AA,DB!$O$5,Total!AA:AA,DB!$G$9,Total!AA:AA,DB!$O$9,Total!B:B,$H$2)+COUNTIFS(Total!X:X,$K$3,Total!W:W,B14,Total!O:O,DB!$G$5,Total!N:N,DB!$O$5,Total!M:M,DB!$G$9,Total!AA:AA,DB!$O$9,Total!AA:AA,$H$2)+COUNTIFS(Total!X:X,$K$3,Total!W:W,B14,Total!O:O,DB!$G$5,Total!N:N,DB!$O$5,Total!AA:AA,DB!$G$9,Total!K:K,DB!$O$9,Total!AA:AA,$H$2)+COUNTIFS(Total!X:X,$K$3,Total!W:W,B14,Total!O:O,DB!$G$5,Total!N:N,DB!$O$5,Total!AA:AA,DB!$G$9,Total!AA:AA,DB!$O$9,Total!B:B,$H$2)+COUNTIFS(Total!X:X,$K$3,Total!W:W,B14,Total!O:O,DB!$G$5,Total!AA:AA,DB!$O$5,Total!M:M,DB!$G$9,Total!K:K,DB!$O$9,Total!AA:AA,$H$2)+COUNTIFS(Total!X:X,$K$3,Total!W:W,B14,Total!O:O,DB!$G$5,Total!AA:AA,DB!$O$5,Total!M:M,DB!$G$9,Total!AA:AA,DB!$O$9,Total!B:B,$H$2)+COUNTIFS(Total!X:X,$K$3,Total!W:W,B14,Total!O:O,DB!$G$5,Total!AA:AA,DB!$O$5,Total!AA:AA,DB!$G$9,Total!K:K,DB!$O$9,Total!B:B,$H$2)+COUNTIFS(Total!X:X,$K$3,Total!W:W,B14,Total!AA:AA,DB!$G$5,Total!N:N,DB!$O$5,Total!M:M,DB!$G$9,Total!K:K,DB!$O$9,Total!AA:AA,$H$2)+COUNTIFS(Total!X:X,$K$3,Total!W:W,B14,Total!AA:AA,DB!$G$5,Total!N:N,DB!$O$5,Total!M:M,DB!$G$9,Total!AA:AA,DB!$O$9,Total!B:B,$H$2)+COUNTIFS(Total!X:X,$K$3,Total!W:W,B14,Total!AA:AA,DB!$G$5,Total!N:N,DB!$O$5,Total!AA:AA,DB!$G$9,Total!K:K,DB!$O$9,Total!B:B,$H$2)+COUNTIFS(Total!X:X,$K$3,Total!W:W,B14,Total!AA:AA,DB!$G$5,Total!AA:AA,DB!$O$5,Total!M:M,DB!$G$9,Total!K:K,DB!$O$9,Total!B:B,$H$2)+COUNTIFS(Total!X:X,$K$3,Total!W:W,B14,Total!O:O,DB!$G$5,Total!N:N,DB!$O$5,Total!AA:AA,DB!$G$9,Total!AA:AA,DB!$O$9,Total!AA:AA,$H$2)+COUNTIFS(Total!X:X,$K$3,Total!W:W,B14,Total!O:O,DB!$G$5,Total!AA:AA,DB!$O$5,Total!M:M,DB!$G$9,Total!AA:AA,DB!$O$9,Total!AA:AA,$H$2)+COUNTIFS(Total!X:X,$K$3,Total!W:W,B14,Total!O:O,DB!$G$5,Total!AA:AA,DB!$O$5,Total!AA:AA,DB!$G$9,Total!K:K,DB!$O$9,Total!AA:AA,$H$2)+COUNTIFS(Total!X:X,$K$3,Total!W:W,B14,Total!O:O,DB!$G$5,Total!AA:AA,DB!$O$5,Total!AA:AA,DB!$G$9,Total!AA:AA,DB!$O$9,Total!B:B,$H$2)+COUNTIFS(Total!X:X,$K$3,Total!W:W,B14,Total!AA:AA,DB!$G$5,Total!N:N,DB!$O$5,Total!M:M,DB!$G$9,Total!AA:AA,DB!$O$9,Total!AA:AA,$H$2)+COUNTIFS(Total!X:X,$K$3,Total!W:W,B14,Total!AA:AA,DB!$G$5,Total!N:N,DB!$O$5,Total!AA:AA,DB!$G$9,Total!K:K,DB!$O$9,Total!AA:AA,$H$2)+COUNTIFS(Total!X:X,$K$3,Total!W:W,B14,Total!AA:AA,DB!$G$5,Total!N:N,DB!$O$5,Total!AA:AA,DB!$G$9,Total!AA:AA,DB!$O$9,Total!B:B,$H$2)+COUNTIFS(Total!X:X,$K$3,Total!W:W,B14,Total!AA:AA,DB!$G$5,Total!AA:AA,DB!$O$5,Total!M:M,DB!$G$9,Total!K:K,DB!$O$9,Total!AA:AA,$H$2)+COUNTIFS(Total!X:X,$K$3,Total!W:W,B14,Total!AA:AA,DB!$G$5,Total!AA:AA,DB!$O$5,Total!M:M,DB!$G$9,Total!AA:AA,DB!$O$9,Total!B:B,$H$2)+COUNTIFS(Total!X:X,$K$3,Total!W:W,B14,Total!AA:AA,DB!$G$5,Total!AA:AA,DB!$O$5,Total!AA:AA,DB!$G$9,Total!K:K,DB!$O$9,Total!B:B,$H$2)+COUNTIFS(Total!X:X,$K$3,Total!W:W,B14,Total!AA:AA,DB!$G$5,Total!N:N,DB!$O$5,Total!M:M,DB!$G$9,Total!K:K,DB!$O$9,Total!B:B,$H$2)+COUNTIFS(Total!X:X,$K$3,Total!W:W,B14,Total!O:O,DB!$G$5,Total!AA:AA,DB!$O$5,Total!M:M,DB!$G$9,Total!K:K,DB!$O$9,Total!B:B,$H$2)+COUNTIFS(Total!X:X,$K$3,Total!W:W,B14,Total!O:O,DB!$G$5,Total!N:N,DB!$O$5,Total!AA:AA,DB!$G$9,Total!K:K,DB!$O$9,Total!B:B,$H$2)+COUNTIFS(Total!X:X,$K$3,Total!W:W,B14,Total!O:O,DB!$G$5,Total!N:N,DB!$O$5,Total!M:M,DB!$G$9,Total!AA:AA,DB!$O$9,Total!B:B,$H$2)+COUNTIFS(Total!X:X,$K$3,Total!W:W,B14,Total!O:O,DB!$G$5,Total!N:N,DB!$O$5,Total!M:M,DB!$G$9,Total!K:K,DB!$O$9,Total!AA:AA,$H$2)</f>
        <v>0</v>
      </c>
      <c r="L14" s="31">
        <f>COUNTIFS(Total!X:X,$L$3,Total!W:W,B14,Total!O:O,DB!$G$5,Total!N:N,DB!$O$5,Total!M:M,DB!$G$9,Total!K:K,DB!$O$9,Total!B:B,$H$2)+COUNTIFS(Total!X:X,$L$3,Total!W:W,B14,Total!AA:AA,DB!$G$5,Total!AA:AA,DB!$O$5,Total!AA:AA,DB!$G$9,Total!AA:AA,DB!$O$9,Total!AA:AA,$H$2)+COUNTIFS(Total!X:X,$L$3,Total!W:W,B14,Total!O:O,DB!$G$5,Total!AA:AA,DB!$O$5,Total!AA:AA,DB!$G$9,Total!AA:AA,DB!$O$9,Total!AA:AA,$H$2)+COUNTIFS(Total!X:X,$L$3,Total!W:W,B14,Total!AA:AA,DB!$G$5,Total!N:N,DB!$O$5,Total!AA:AA,DB!$G$9,Total!AA:AA,DB!$O$9,Total!AA:AA,$H$2)+COUNTIFS(Total!X:X,$L$3,Total!W:W,B14,Total!AA:AA,DB!$G$5,Total!AA:AA,DB!$O$5,Total!M:M,DB!$G$9,Total!AA:AA,DB!$O$9,Total!AA:AA,$H$2)+COUNTIFS(Total!X:X,$L$3,Total!W:W,B14,Total!AA:AA,DB!$G$5,Total!AA:AA,DB!$O$5,Total!AA:AA,DB!$G$9,Total!K:K,DB!$O$9,Total!AA:AA,$H$2)+COUNTIFS(Total!X:X,$L$3,Total!W:W,B14,Total!AA:AA,DB!$G$5,Total!AA:AA,DB!$O$5,Total!AA:AA,DB!$G$9,Total!AA:AA,DB!$O$9,Total!B:B,$H$2)+COUNTIFS(Total!X:X,$L$3,Total!W:W,B14,Total!O:O,DB!$G$5,Total!N:N,DB!$O$5,Total!M:M,DB!$G$9,Total!AA:AA,DB!$O$9,Total!AA:AA,$H$2)+COUNTIFS(Total!X:X,$L$3,Total!W:W,B14,Total!O:O,DB!$G$5,Total!N:N,DB!$O$5,Total!AA:AA,DB!$G$9,Total!K:K,DB!$O$9,Total!AA:AA,$H$2)+COUNTIFS(Total!X:X,$L$3,Total!W:W,B14,Total!O:O,DB!$G$5,Total!N:N,DB!$O$5,Total!AA:AA,DB!$G$9,Total!AA:AA,DB!$O$9,Total!B:B,$H$2)+COUNTIFS(Total!X:X,$L$3,Total!W:W,B14,Total!O:O,DB!$G$5,Total!AA:AA,DB!$O$5,Total!M:M,DB!$G$9,Total!K:K,DB!$O$9,Total!AA:AA,$H$2)+COUNTIFS(Total!X:X,$L$3,Total!W:W,B14,Total!O:O,DB!$G$5,Total!AA:AA,DB!$O$5,Total!M:M,DB!$G$9,Total!AA:AA,DB!$O$9,Total!B:B,$H$2)+COUNTIFS(Total!X:X,$L$3,Total!W:W,B14,Total!O:O,DB!$G$5,Total!AA:AA,DB!$O$5,Total!AA:AA,DB!$G$9,Total!K:K,DB!$O$9,Total!B:B,$H$2)+COUNTIFS(Total!X:X,$L$3,Total!W:W,B14,Total!AA:AA,DB!$G$5,Total!N:N,DB!$O$5,Total!M:M,DB!$G$9,Total!K:K,DB!$O$9,Total!AA:AA,$H$2)+COUNTIFS(Total!X:X,$L$3,Total!W:W,B14,Total!AA:AA,DB!$G$5,Total!N:N,DB!$O$5,Total!M:M,DB!$G$9,Total!AA:AA,DB!$O$9,Total!B:B,$H$2)+COUNTIFS(Total!X:X,$L$3,Total!W:W,B14,Total!AA:AA,DB!$G$5,Total!N:N,DB!$O$5,Total!AA:AA,DB!$G$9,Total!K:K,DB!$O$9,Total!B:B,$H$2)+COUNTIFS(Total!X:X,$L$3,Total!W:W,B14,Total!AA:AA,DB!$G$5,Total!AA:AA,DB!$O$5,Total!M:M,DB!$G$9,Total!K:K,DB!$O$9,Total!B:B,$H$2)+COUNTIFS(Total!X:X,$L$3,Total!W:W,B14,Total!O:O,DB!$G$5,Total!N:N,DB!$O$5,Total!AA:AA,DB!$G$9,Total!AA:AA,DB!$O$9,Total!AA:AA,$H$2)+COUNTIFS(Total!X:X,$L$3,Total!W:W,B14,Total!O:O,DB!$G$5,Total!AA:AA,DB!$O$5,Total!M:M,DB!$G$9,Total!AA:AA,DB!$O$9,Total!AA:AA,$H$2)+COUNTIFS(Total!X:X,$L$3,Total!W:W,B14,Total!O:O,DB!$G$5,Total!AA:AA,DB!$O$5,Total!AA:AA,DB!$G$9,Total!K:K,DB!$O$9,Total!AA:AA,$H$2)+COUNTIFS(Total!X:X,$L$3,Total!W:W,B14,Total!O:O,DB!$G$5,Total!AA:AA,DB!$O$5,Total!AA:AA,DB!$G$9,Total!AA:AA,DB!$O$9,Total!B:B,$H$2)+COUNTIFS(Total!X:X,$L$3,Total!W:W,B14,Total!AA:AA,DB!$G$5,Total!N:N,DB!$O$5,Total!M:M,DB!$G$9,Total!AA:AA,DB!$O$9,Total!AA:AA,$H$2)+COUNTIFS(Total!X:X,$L$3,Total!W:W,B14,Total!AA:AA,DB!$G$5,Total!N:N,DB!$O$5,Total!AA:AA,DB!$G$9,Total!K:K,DB!$O$9,Total!AA:AA,$H$2)+COUNTIFS(Total!X:X,$L$3,Total!W:W,B14,Total!AA:AA,DB!$G$5,Total!N:N,DB!$O$5,Total!AA:AA,DB!$G$9,Total!AA:AA,DB!$O$9,Total!B:B,$H$2)+COUNTIFS(Total!X:X,$L$3,Total!W:W,B14,Total!AA:AA,DB!$G$5,Total!AA:AA,DB!$O$5,Total!M:M,DB!$G$9,Total!K:K,DB!$O$9,Total!AA:AA,$H$2)+COUNTIFS(Total!X:X,$L$3,Total!W:W,B14,Total!AA:AA,DB!$G$5,Total!AA:AA,DB!$O$5,Total!M:M,DB!$G$9,Total!AA:AA,DB!$O$9,Total!B:B,$H$2)+COUNTIFS(Total!X:X,$L$3,Total!W:W,B14,Total!AA:AA,DB!$G$5,Total!AA:AA,DB!$O$5,Total!AA:AA,DB!$G$9,Total!K:K,DB!$O$9,Total!B:B,$H$2)+COUNTIFS(Total!X:X,$L$3,Total!W:W,B14,Total!AA:AA,DB!$G$5,Total!N:N,DB!$O$5,Total!M:M,DB!$G$9,Total!K:K,DB!$O$9,Total!B:B,$H$2)+COUNTIFS(Total!X:X,$L$3,Total!W:W,B14,Total!O:O,DB!$G$5,Total!AA:AA,DB!$O$5,Total!M:M,DB!$G$9,Total!K:K,DB!$O$9,Total!B:B,$H$2)+COUNTIFS(Total!X:X,$L$3,Total!W:W,B14,Total!O:O,DB!$G$5,Total!N:N,DB!$O$5,Total!AA:AA,DB!$G$9,Total!K:K,DB!$O$9,Total!B:B,$H$2)+COUNTIFS(Total!X:X,$L$3,Total!W:W,B14,Total!O:O,DB!$G$5,Total!N:N,DB!$O$5,Total!M:M,DB!$G$9,Total!AA:AA,DB!$O$9,Total!B:B,$H$2)+COUNTIFS(Total!X:X,$L$3,Total!W:W,B14,Total!O:O,DB!$G$5,Total!N:N,DB!$O$5,Total!M:M,DB!$G$9,Total!K:K,DB!$O$9,Total!AA:AA,$H$2)</f>
        <v>0</v>
      </c>
      <c r="M14" s="31">
        <f>COUNTIFS(Total!X:X,$M$3,Total!W:W,B14,Total!O:O,DB!$G$5,Total!N:N,DB!$O$5,Total!M:M,DB!$G$9,Total!K:K,DB!$O$9,Total!B:B,$H$2)+COUNTIFS(Total!X:X,$M$3,Total!W:W,B14,Total!AA:AA,DB!$G$5,Total!AA:AA,DB!$O$5,Total!AA:AA,DB!$G$9,Total!AA:AA,DB!$O$9,Total!AA:AA,$H$2)+COUNTIFS(Total!X:X,$M$3,Total!W:W,B14,Total!O:O,DB!$G$5,Total!AA:AA,DB!$O$5,Total!AA:AA,DB!$G$9,Total!AA:AA,DB!$O$9,Total!AA:AA,$H$2)+COUNTIFS(Total!X:X,$M$3,Total!W:W,B14,Total!AA:AA,DB!$G$5,Total!N:N,DB!$O$5,Total!AA:AA,DB!$G$9,Total!AA:AA,DB!$O$9,Total!AA:AA,$H$2)+COUNTIFS(Total!X:X,$M$3,Total!W:W,B14,Total!AA:AA,DB!$G$5,Total!AA:AA,DB!$O$5,Total!M:M,DB!$G$9,Total!AA:AA,DB!$O$9,Total!AA:AA,$H$2)+COUNTIFS(Total!X:X,$M$3,Total!W:W,B14,Total!AA:AA,DB!$G$5,Total!AA:AA,DB!$O$5,Total!AA:AA,DB!$G$9,Total!K:K,DB!$O$9,Total!AA:AA,$H$2)+COUNTIFS(Total!X:X,$M$3,Total!W:W,B14,Total!AA:AA,DB!$G$5,Total!AA:AA,DB!$O$5,Total!AA:AA,DB!$G$9,Total!AA:AA,DB!$O$9,Total!B:B,$H$2)+COUNTIFS(Total!X:X,$M$3,Total!W:W,B14,Total!O:O,DB!$G$5,Total!N:N,DB!$O$5,Total!M:M,DB!$G$9,Total!AA:AA,DB!$O$9,Total!AA:AA,$H$2)+COUNTIFS(Total!X:X,$M$3,Total!W:W,B14,Total!O:O,DB!$G$5,Total!N:N,DB!$O$5,Total!AA:AA,DB!$G$9,Total!K:K,DB!$O$9,Total!AA:AA,$H$2)+COUNTIFS(Total!X:X,$M$3,Total!W:W,B14,Total!O:O,DB!$G$5,Total!N:N,DB!$O$5,Total!AA:AA,DB!$G$9,Total!AA:AA,DB!$O$9,Total!B:B,$H$2)+COUNTIFS(Total!X:X,$M$3,Total!W:W,B14,Total!O:O,DB!$G$5,Total!AA:AA,DB!$O$5,Total!M:M,DB!$G$9,Total!K:K,DB!$O$9,Total!AA:AA,$H$2)+COUNTIFS(Total!X:X,$M$3,Total!W:W,B14,Total!O:O,DB!$G$5,Total!AA:AA,DB!$O$5,Total!M:M,DB!$G$9,Total!AA:AA,DB!$O$9,Total!B:B,$H$2)+COUNTIFS(Total!X:X,$M$3,Total!W:W,B14,Total!O:O,DB!$G$5,Total!AA:AA,DB!$O$5,Total!AA:AA,DB!$G$9,Total!K:K,DB!$O$9,Total!B:B,$H$2)+COUNTIFS(Total!X:X,$M$3,Total!W:W,B14,Total!AA:AA,DB!$G$5,Total!N:N,DB!$O$5,Total!M:M,DB!$G$9,Total!K:K,DB!$O$9,Total!AA:AA,$H$2)+COUNTIFS(Total!X:X,$M$3,Total!W:W,B14,Total!AA:AA,DB!$G$5,Total!N:N,DB!$O$5,Total!M:M,DB!$G$9,Total!AA:AA,DB!$O$9,Total!B:B,$H$2)+COUNTIFS(Total!X:X,$M$3,Total!W:W,B14,Total!AA:AA,DB!$G$5,Total!N:N,DB!$O$5,Total!AA:AA,DB!$G$9,Total!K:K,DB!$O$9,Total!B:B,$H$2)+COUNTIFS(Total!X:X,$M$3,Total!W:W,B14,Total!AA:AA,DB!$G$5,Total!AA:AA,DB!$O$5,Total!M:M,DB!$G$9,Total!K:K,DB!$O$9,Total!B:B,$H$2)+COUNTIFS(Total!X:X,$M$3,Total!W:W,B14,Total!O:O,DB!$G$5,Total!N:N,DB!$O$5,Total!AA:AA,DB!$G$9,Total!AA:AA,DB!$O$9,Total!AA:AA,$H$2)+COUNTIFS(Total!X:X,$M$3,Total!W:W,B14,Total!O:O,DB!$G$5,Total!AA:AA,DB!$O$5,Total!M:M,DB!$G$9,Total!AA:AA,DB!$O$9,Total!AA:AA,$H$2)+COUNTIFS(Total!X:X,$M$3,Total!W:W,B14,Total!O:O,DB!$G$5,Total!AA:AA,DB!$O$5,Total!AA:AA,DB!$G$9,Total!K:K,DB!$O$9,Total!AA:AA,$H$2)+COUNTIFS(Total!X:X,$M$3,Total!W:W,B14,Total!O:O,DB!$G$5,Total!AA:AA,DB!$O$5,Total!AA:AA,DB!$G$9,Total!AA:AA,DB!$O$9,Total!B:B,$H$2)+COUNTIFS(Total!X:X,$M$3,Total!W:W,B14,Total!AA:AA,DB!$G$5,Total!N:N,DB!$O$5,Total!M:M,DB!$G$9,Total!AA:AA,DB!$O$9,Total!AA:AA,$H$2)+COUNTIFS(Total!X:X,$M$3,Total!W:W,B14,Total!AA:AA,DB!$G$5,Total!N:N,DB!$O$5,Total!AA:AA,DB!$G$9,Total!K:K,DB!$O$9,Total!AA:AA,$H$2)+COUNTIFS(Total!X:X,$M$3,Total!W:W,B14,Total!AA:AA,DB!$G$5,Total!N:N,DB!$O$5,Total!AA:AA,DB!$G$9,Total!AA:AA,DB!$O$9,Total!B:B,$H$2)+COUNTIFS(Total!X:X,$M$3,Total!W:W,B14,Total!AA:AA,DB!$G$5,Total!AA:AA,DB!$O$5,Total!M:M,DB!$G$9,Total!K:K,DB!$O$9,Total!AA:AA,$H$2)+COUNTIFS(Total!X:X,$M$3,Total!W:W,B14,Total!AA:AA,DB!$G$5,Total!AA:AA,DB!$O$5,Total!M:M,DB!$G$9,Total!AA:AA,DB!$O$9,Total!B:B,$H$2)+COUNTIFS(Total!X:X,$M$3,Total!W:W,B14,Total!AA:AA,DB!$G$5,Total!AA:AA,DB!$O$5,Total!AA:AA,DB!$G$9,Total!K:K,DB!$O$9,Total!B:B,$H$2)+COUNTIFS(Total!X:X,$M$3,Total!W:W,B14,Total!AA:AA,DB!$G$5,Total!N:N,DB!$O$5,Total!M:M,DB!$G$9,Total!K:K,DB!$O$9,Total!B:B,$H$2)+COUNTIFS(Total!X:X,$M$3,Total!W:W,B14,Total!O:O,DB!$G$5,Total!AA:AA,DB!$O$5,Total!M:M,DB!$G$9,Total!K:K,DB!$O$9,Total!B:B,$H$2)+COUNTIFS(Total!X:X,$M$3,Total!W:W,B14,Total!O:O,DB!$G$5,Total!N:N,DB!$O$5,Total!AA:AA,DB!$G$9,Total!K:K,DB!$O$9,Total!B:B,$H$2)+COUNTIFS(Total!X:X,$M$3,Total!W:W,B14,Total!O:O,DB!$G$5,Total!N:N,DB!$O$5,Total!M:M,DB!$G$9,Total!AA:AA,DB!$O$9,Total!B:B,$H$2)+COUNTIFS(Total!X:X,$M$3,Total!W:W,B14,Total!O:O,DB!$G$5,Total!N:N,DB!$O$5,Total!M:M,DB!$G$9,Total!K:K,DB!$O$9,Total!AA:AA,$H$2)</f>
        <v>1</v>
      </c>
      <c r="N14" s="31">
        <f>COUNTIFS(Total!X:X,$N$3,Total!W:W,B14,Total!O:O,DB!$G$5,Total!N:N,DB!$O$5,Total!M:M,DB!$G$9,Total!K:K,DB!$O$9,Total!B:B,$H$2)+COUNTIFS(Total!X:X,$N$3,Total!W:W,B14,Total!AA:AA,DB!$G$5,Total!AA:AA,DB!$O$5,Total!AA:AA,DB!$G$9,Total!AA:AA,DB!$O$9,Total!AA:AA,$H$2)+COUNTIFS(Total!X:X,$N$3,Total!W:W,B14,Total!O:O,DB!$G$5,Total!AA:AA,DB!$O$5,Total!AA:AA,DB!$G$9,Total!AA:AA,DB!$O$9,Total!AA:AA,$H$2)+COUNTIFS(Total!X:X,$N$3,Total!W:W,B14,Total!AA:AA,DB!$G$5,Total!N:N,DB!$O$5,Total!AA:AA,DB!$G$9,Total!AA:AA,DB!$O$9,Total!AA:AA,$H$2)+COUNTIFS(Total!X:X,$N$3,Total!W:W,B14,Total!AA:AA,DB!$G$5,Total!AA:AA,DB!$O$5,Total!M:M,DB!$G$9,Total!AA:AA,DB!$O$9,Total!AA:AA,$H$2)+COUNTIFS(Total!X:X,$N$3,Total!W:W,B14,Total!AA:AA,DB!$G$5,Total!AA:AA,DB!$O$5,Total!AA:AA,DB!$G$9,Total!K:K,DB!$O$9,Total!AA:AA,$H$2)+COUNTIFS(Total!X:X,$N$3,Total!W:W,B14,Total!AA:AA,DB!$G$5,Total!AA:AA,DB!$O$5,Total!AA:AA,DB!$G$9,Total!AA:AA,DB!$O$9,Total!B:B,$H$2)+COUNTIFS(Total!X:X,$N$3,Total!W:W,B14,Total!O:O,DB!$G$5,Total!N:N,DB!$O$5,Total!M:M,DB!$G$9,Total!AA:AA,DB!$O$9,Total!AA:AA,$H$2)+COUNTIFS(Total!X:X,$N$3,Total!W:W,B14,Total!O:O,DB!$G$5,Total!N:N,DB!$O$5,Total!AA:AA,DB!$G$9,Total!K:K,DB!$O$9,Total!AA:AA,$H$2)+COUNTIFS(Total!X:X,$N$3,Total!W:W,B14,Total!O:O,DB!$G$5,Total!N:N,DB!$O$5,Total!AA:AA,DB!$G$9,Total!AA:AA,DB!$O$9,Total!B:B,$H$2)+COUNTIFS(Total!X:X,$N$3,Total!W:W,B14,Total!O:O,DB!$G$5,Total!AA:AA,DB!$O$5,Total!M:M,DB!$G$9,Total!K:K,DB!$O$9,Total!AA:AA,$H$2)+COUNTIFS(Total!X:X,$N$3,Total!W:W,B14,Total!O:O,DB!$G$5,Total!AA:AA,DB!$O$5,Total!M:M,DB!$G$9,Total!AA:AA,DB!$O$9,Total!B:B,$H$2)+COUNTIFS(Total!X:X,$N$3,Total!W:W,B14,Total!O:O,DB!$G$5,Total!AA:AA,DB!$O$5,Total!AA:AA,DB!$G$9,Total!K:K,DB!$O$9,Total!B:B,$H$2)+COUNTIFS(Total!X:X,$N$3,Total!W:W,B14,Total!AA:AA,DB!$G$5,Total!N:N,DB!$O$5,Total!M:M,DB!$G$9,Total!K:K,DB!$O$9,Total!AA:AA,$H$2)+COUNTIFS(Total!X:X,$N$3,Total!W:W,B14,Total!AA:AA,DB!$G$5,Total!N:N,DB!$O$5,Total!M:M,DB!$G$9,Total!AA:AA,DB!$O$9,Total!B:B,$H$2)+COUNTIFS(Total!X:X,$N$3,Total!W:W,B14,Total!AA:AA,DB!$G$5,Total!N:N,DB!$O$5,Total!AA:AA,DB!$G$9,Total!K:K,DB!$O$9,Total!B:B,$H$2)+COUNTIFS(Total!X:X,$N$3,Total!W:W,B14,Total!AA:AA,DB!$G$5,Total!AA:AA,DB!$O$5,Total!M:M,DB!$G$9,Total!K:K,DB!$O$9,Total!B:B,$H$2)+COUNTIFS(Total!X:X,$N$3,Total!W:W,B14,Total!O:O,DB!$G$5,Total!N:N,DB!$O$5,Total!AA:AA,DB!$G$9,Total!AA:AA,DB!$O$9,Total!AA:AA,$H$2)+COUNTIFS(Total!X:X,$N$3,Total!W:W,B14,Total!O:O,DB!$G$5,Total!AA:AA,DB!$O$5,Total!M:M,DB!$G$9,Total!AA:AA,DB!$O$9,Total!AA:AA,$H$2)+COUNTIFS(Total!X:X,$N$3,Total!W:W,B14,Total!O:O,DB!$G$5,Total!AA:AA,DB!$O$5,Total!AA:AA,DB!$G$9,Total!K:K,DB!$O$9,Total!AA:AA,$H$2)+COUNTIFS(Total!X:X,$N$3,Total!W:W,B14,Total!O:O,DB!$G$5,Total!AA:AA,DB!$O$5,Total!AA:AA,DB!$G$9,Total!AA:AA,DB!$O$9,Total!B:B,$H$2)+COUNTIFS(Total!X:X,$N$3,Total!W:W,B14,Total!AA:AA,DB!$G$5,Total!N:N,DB!$O$5,Total!M:M,DB!$G$9,Total!AA:AA,DB!$O$9,Total!AA:AA,$H$2)+COUNTIFS(Total!X:X,$N$3,Total!W:W,B14,Total!AA:AA,DB!$G$5,Total!N:N,DB!$O$5,Total!AA:AA,DB!$G$9,Total!K:K,DB!$O$9,Total!AA:AA,$H$2)+COUNTIFS(Total!X:X,$N$3,Total!W:W,B14,Total!AA:AA,DB!$G$5,Total!N:N,DB!$O$5,Total!AA:AA,DB!$G$9,Total!AA:AA,DB!$O$9,Total!B:B,$H$2)+COUNTIFS(Total!X:X,$N$3,Total!W:W,B14,Total!AA:AA,DB!$G$5,Total!AA:AA,DB!$O$5,Total!M:M,DB!$G$9,Total!K:K,DB!$O$9,Total!AA:AA,$H$2)+COUNTIFS(Total!X:X,$N$3,Total!W:W,B14,Total!AA:AA,DB!$G$5,Total!AA:AA,DB!$O$5,Total!M:M,DB!$G$9,Total!AA:AA,DB!$O$9,Total!B:B,$H$2)+COUNTIFS(Total!X:X,$N$3,Total!W:W,B14,Total!AA:AA,DB!$G$5,Total!AA:AA,DB!$O$5,Total!AA:AA,DB!$G$9,Total!K:K,DB!$O$9,Total!B:B,$H$2)+COUNTIFS(Total!X:X,$N$3,Total!W:W,B14,Total!AA:AA,DB!$G$5,Total!N:N,DB!$O$5,Total!M:M,DB!$G$9,Total!K:K,DB!$O$9,Total!B:B,$H$2)+COUNTIFS(Total!X:X,$N$3,Total!W:W,B14,Total!O:O,DB!$G$5,Total!AA:AA,DB!$O$5,Total!M:M,DB!$G$9,Total!K:K,DB!$O$9,Total!B:B,$H$2)+COUNTIFS(Total!X:X,$N$3,Total!W:W,B14,Total!O:O,DB!$G$5,Total!N:N,DB!$O$5,Total!AA:AA,DB!$G$9,Total!K:K,DB!$O$9,Total!B:B,$H$2)+COUNTIFS(Total!X:X,$N$3,Total!W:W,B14,Total!O:O,DB!$G$5,Total!N:N,DB!$O$5,Total!M:M,DB!$G$9,Total!AA:AA,DB!$O$9,Total!B:B,$H$2)+COUNTIFS(Total!X:X,$N$3,Total!W:W,B14,Total!O:O,DB!$G$5,Total!N:N,DB!$O$5,Total!M:M,DB!$G$9,Total!K:K,DB!$O$9,Total!AA:AA,$H$2)</f>
        <v>0</v>
      </c>
      <c r="O14" s="31">
        <f>COUNTIFS(Total!X:X,$O$3,Total!W:W,B14,Total!O:O,DB!$G$5,Total!N:N,DB!$O$5,Total!M:M,DB!$G$9,Total!K:K,DB!$O$9,Total!B:B,$H$2)+COUNTIFS(Total!X:X,$O$3,Total!W:W,B14,Total!AA:AA,DB!$G$5,Total!AA:AA,DB!$O$5,Total!AA:AA,DB!$G$9,Total!AA:AA,DB!$O$9,Total!AA:AA,$H$2)+COUNTIFS(Total!X:X,$O$3,Total!W:W,B14,Total!O:O,DB!$G$5,Total!AA:AA,DB!$O$5,Total!AA:AA,DB!$G$9,Total!AA:AA,DB!$O$9,Total!AA:AA,$H$2)+COUNTIFS(Total!X:X,$O$3,Total!W:W,B14,Total!AA:AA,DB!$G$5,Total!N:N,DB!$O$5,Total!AA:AA,DB!$G$9,Total!AA:AA,DB!$O$9,Total!AA:AA,$H$2)+COUNTIFS(Total!X:X,$O$3,Total!W:W,B14,Total!AA:AA,DB!$G$5,Total!AA:AA,DB!$O$5,Total!M:M,DB!$G$9,Total!AA:AA,DB!$O$9,Total!AA:AA,$H$2)+COUNTIFS(Total!X:X,$O$3,Total!W:W,B14,Total!AA:AA,DB!$G$5,Total!AA:AA,DB!$O$5,Total!AA:AA,DB!$G$9,Total!K:K,DB!$O$9,Total!AA:AA,$H$2)+COUNTIFS(Total!X:X,$O$3,Total!W:W,B14,Total!AA:AA,DB!$G$5,Total!AA:AA,DB!$O$5,Total!AA:AA,DB!$G$9,Total!AA:AA,DB!$O$9,Total!B:B,$H$2)+COUNTIFS(Total!X:X,$O$3,Total!W:W,B14,Total!O:O,DB!$G$5,Total!N:N,DB!$O$5,Total!M:M,DB!$G$9,Total!AA:AA,DB!$O$9,Total!AA:AA,$H$2)+COUNTIFS(Total!X:X,$O$3,Total!W:W,B14,Total!O:O,DB!$G$5,Total!N:N,DB!$O$5,Total!AA:AA,DB!$G$9,Total!K:K,DB!$O$9,Total!AA:AA,$H$2)+COUNTIFS(Total!X:X,$O$3,Total!W:W,B14,Total!O:O,DB!$G$5,Total!N:N,DB!$O$5,Total!AA:AA,DB!$G$9,Total!AA:AA,DB!$O$9,Total!B:B,$H$2)+COUNTIFS(Total!X:X,$O$3,Total!W:W,B14,Total!O:O,DB!$G$5,Total!AA:AA,DB!$O$5,Total!M:M,DB!$G$9,Total!K:K,DB!$O$9,Total!AA:AA,$H$2)+COUNTIFS(Total!X:X,$O$3,Total!W:W,B14,Total!O:O,DB!$G$5,Total!AA:AA,DB!$O$5,Total!M:M,DB!$G$9,Total!AA:AA,DB!$O$9,Total!B:B,$H$2)+COUNTIFS(Total!X:X,$O$3,Total!W:W,B14,Total!O:O,DB!$G$5,Total!AA:AA,DB!$O$5,Total!AA:AA,DB!$G$9,Total!K:K,DB!$O$9,Total!B:B,$H$2)+COUNTIFS(Total!X:X,$O$3,Total!W:W,B14,Total!AA:AA,DB!$G$5,Total!N:N,DB!$O$5,Total!M:M,DB!$G$9,Total!K:K,DB!$O$9,Total!AA:AA,$H$2)+COUNTIFS(Total!X:X,$O$3,Total!W:W,B14,Total!AA:AA,DB!$G$5,Total!N:N,DB!$O$5,Total!M:M,DB!$G$9,Total!AA:AA,DB!$O$9,Total!B:B,$H$2)+COUNTIFS(Total!X:X,$O$3,Total!W:W,B14,Total!AA:AA,DB!$G$5,Total!N:N,DB!$O$5,Total!AA:AA,DB!$G$9,Total!K:K,DB!$O$9,Total!B:B,$H$2)+COUNTIFS(Total!X:X,$O$3,Total!W:W,B14,Total!AA:AA,DB!$G$5,Total!AA:AA,DB!$O$5,Total!M:M,DB!$G$9,Total!K:K,DB!$O$9,Total!B:B,$H$2)+COUNTIFS(Total!X:X,$O$3,Total!W:W,B14,Total!O:O,DB!$G$5,Total!N:N,DB!$O$5,Total!AA:AA,DB!$G$9,Total!AA:AA,DB!$O$9,Total!AA:AA,$H$2)+COUNTIFS(Total!X:X,$O$3,Total!W:W,B14,Total!O:O,DB!$G$5,Total!AA:AA,DB!$O$5,Total!M:M,DB!$G$9,Total!AA:AA,DB!$O$9,Total!AA:AA,$H$2)+COUNTIFS(Total!X:X,$O$3,Total!W:W,B14,Total!O:O,DB!$G$5,Total!AA:AA,DB!$O$5,Total!AA:AA,DB!$G$9,Total!K:K,DB!$O$9,Total!AA:AA,$H$2)+COUNTIFS(Total!X:X,$O$3,Total!W:W,B14,Total!O:O,DB!$G$5,Total!AA:AA,DB!$O$5,Total!AA:AA,DB!$G$9,Total!AA:AA,DB!$O$9,Total!B:B,$H$2)+COUNTIFS(Total!X:X,$O$3,Total!W:W,B14,Total!AA:AA,DB!$G$5,Total!N:N,DB!$O$5,Total!M:M,DB!$G$9,Total!AA:AA,DB!$O$9,Total!AA:AA,$H$2)+COUNTIFS(Total!X:X,$O$3,Total!W:W,B14,Total!AA:AA,DB!$G$5,Total!N:N,DB!$O$5,Total!AA:AA,DB!$G$9,Total!K:K,DB!$O$9,Total!AA:AA,$H$2)+COUNTIFS(Total!X:X,$O$3,Total!W:W,B14,Total!AA:AA,DB!$G$5,Total!N:N,DB!$O$5,Total!AA:AA,DB!$G$9,Total!AA:AA,DB!$O$9,Total!B:B,$H$2)+COUNTIFS(Total!X:X,$O$3,Total!W:W,B14,Total!AA:AA,DB!$G$5,Total!AA:AA,DB!$O$5,Total!M:M,DB!$G$9,Total!K:K,DB!$O$9,Total!AA:AA,$H$2)+COUNTIFS(Total!X:X,$O$3,Total!W:W,B14,Total!AA:AA,DB!$G$5,Total!AA:AA,DB!$O$5,Total!M:M,DB!$G$9,Total!AA:AA,DB!$O$9,Total!B:B,$H$2)+COUNTIFS(Total!X:X,$O$3,Total!W:W,B14,Total!AA:AA,DB!$G$5,Total!AA:AA,DB!$O$5,Total!AA:AA,DB!$G$9,Total!K:K,DB!$O$9,Total!B:B,$H$2)+COUNTIFS(Total!X:X,$O$3,Total!W:W,B14,Total!AA:AA,DB!$G$5,Total!N:N,DB!$O$5,Total!M:M,DB!$G$9,Total!K:K,DB!$O$9,Total!B:B,$H$2)+COUNTIFS(Total!X:X,$O$3,Total!W:W,B14,Total!O:O,DB!$G$5,Total!AA:AA,DB!$O$5,Total!M:M,DB!$G$9,Total!K:K,DB!$O$9,Total!B:B,$H$2)+COUNTIFS(Total!X:X,$O$3,Total!W:W,B14,Total!O:O,DB!$G$5,Total!N:N,DB!$O$5,Total!AA:AA,DB!$G$9,Total!K:K,DB!$O$9,Total!B:B,$H$2)+COUNTIFS(Total!X:X,$O$3,Total!W:W,B14,Total!O:O,DB!$G$5,Total!N:N,DB!$O$5,Total!M:M,DB!$G$9,Total!AA:AA,DB!$O$9,Total!B:B,$H$2)+COUNTIFS(Total!X:X,$O$3,Total!W:W,B14,Total!O:O,DB!$G$5,Total!N:N,DB!$O$5,Total!M:M,DB!$G$9,Total!K:K,DB!$O$9,Total!AA:AA,$H$2)</f>
        <v>11</v>
      </c>
      <c r="P14" s="31">
        <f>COUNTIFS(Total!X:X,$P$3,Total!W:W,B14,Total!O:O,DB!$G$5,Total!N:N,DB!$O$5,Total!M:M,DB!$G$9,Total!K:K,DB!$O$9,Total!B:B,$H$2)+COUNTIFS(Total!X:X,$P$3,Total!W:W,B14,Total!AA:AA,DB!$G$5,Total!AA:AA,DB!$O$5,Total!AA:AA,DB!$G$9,Total!AA:AA,DB!$O$9,Total!AA:AA,$H$2)+COUNTIFS(Total!X:X,$P$3,Total!W:W,B14,Total!O:O,DB!$G$5,Total!AA:AA,DB!$O$5,Total!AA:AA,DB!$G$9,Total!AA:AA,DB!$O$9,Total!AA:AA,$H$2)+COUNTIFS(Total!X:X,$P$3,Total!W:W,B14,Total!AA:AA,DB!$G$5,Total!N:N,DB!$O$5,Total!AA:AA,DB!$G$9,Total!AA:AA,DB!$O$9,Total!AA:AA,$H$2)+COUNTIFS(Total!X:X,$P$3,Total!W:W,B14,Total!AA:AA,DB!$G$5,Total!AA:AA,DB!$O$5,Total!M:M,DB!$G$9,Total!AA:AA,DB!$O$9,Total!AA:AA,$H$2)+COUNTIFS(Total!X:X,$P$3,Total!W:W,B14,Total!AA:AA,DB!$G$5,Total!AA:AA,DB!$O$5,Total!AA:AA,DB!$G$9,Total!K:K,DB!$O$9,Total!AA:AA,$H$2)+COUNTIFS(Total!X:X,$P$3,Total!W:W,B14,Total!AA:AA,DB!$G$5,Total!AA:AA,DB!$O$5,Total!AA:AA,DB!$G$9,Total!AA:AA,DB!$O$9,Total!B:B,$H$2)+COUNTIFS(Total!X:X,$P$3,Total!W:W,B14,Total!O:O,DB!$G$5,Total!N:N,DB!$O$5,Total!M:M,DB!$G$9,Total!AA:AA,DB!$O$9,Total!AA:AA,$H$2)+COUNTIFS(Total!X:X,$P$3,Total!W:W,B14,Total!O:O,DB!$G$5,Total!N:N,DB!$O$5,Total!AA:AA,DB!$G$9,Total!K:K,DB!$O$9,Total!AA:AA,$H$2)+COUNTIFS(Total!X:X,$P$3,Total!W:W,B14,Total!O:O,DB!$G$5,Total!N:N,DB!$O$5,Total!AA:AA,DB!$G$9,Total!AA:AA,DB!$O$9,Total!B:B,$H$2)+COUNTIFS(Total!X:X,$P$3,Total!W:W,B14,Total!O:O,DB!$G$5,Total!AA:AA,DB!$O$5,Total!M:M,DB!$G$9,Total!K:K,DB!$O$9,Total!AA:AA,$H$2)+COUNTIFS(Total!X:X,$P$3,Total!W:W,B14,Total!O:O,DB!$G$5,Total!AA:AA,DB!$O$5,Total!M:M,DB!$G$9,Total!AA:AA,DB!$O$9,Total!B:B,$H$2)+COUNTIFS(Total!X:X,$P$3,Total!W:W,B14,Total!O:O,DB!$G$5,Total!AA:AA,DB!$O$5,Total!AA:AA,DB!$G$9,Total!K:K,DB!$O$9,Total!B:B,$H$2)+COUNTIFS(Total!X:X,$P$3,Total!W:W,B14,Total!AA:AA,DB!$G$5,Total!N:N,DB!$O$5,Total!M:M,DB!$G$9,Total!K:K,DB!$O$9,Total!AA:AA,$H$2)+COUNTIFS(Total!X:X,$P$3,Total!W:W,B14,Total!AA:AA,DB!$G$5,Total!N:N,DB!$O$5,Total!M:M,DB!$G$9,Total!AA:AA,DB!$O$9,Total!B:B,$H$2)+COUNTIFS(Total!X:X,$P$3,Total!W:W,B14,Total!AA:AA,DB!$G$5,Total!N:N,DB!$O$5,Total!AA:AA,DB!$G$9,Total!K:K,DB!$O$9,Total!B:B,$H$2)+COUNTIFS(Total!X:X,$P$3,Total!W:W,B14,Total!AA:AA,DB!$G$5,Total!AA:AA,DB!$O$5,Total!M:M,DB!$G$9,Total!K:K,DB!$O$9,Total!B:B,$H$2)+COUNTIFS(Total!X:X,$P$3,Total!W:W,B14,Total!O:O,DB!$G$5,Total!N:N,DB!$O$5,Total!AA:AA,DB!$G$9,Total!AA:AA,DB!$O$9,Total!AA:AA,$H$2)+COUNTIFS(Total!X:X,$P$3,Total!W:W,B14,Total!O:O,DB!$G$5,Total!AA:AA,DB!$O$5,Total!M:M,DB!$G$9,Total!AA:AA,DB!$O$9,Total!AA:AA,$H$2)+COUNTIFS(Total!X:X,$P$3,Total!W:W,B14,Total!O:O,DB!$G$5,Total!AA:AA,DB!$O$5,Total!AA:AA,DB!$G$9,Total!K:K,DB!$O$9,Total!AA:AA,$H$2)+COUNTIFS(Total!X:X,$P$3,Total!W:W,B14,Total!O:O,DB!$G$5,Total!AA:AA,DB!$O$5,Total!AA:AA,DB!$G$9,Total!AA:AA,DB!$O$9,Total!B:B,$H$2)+COUNTIFS(Total!X:X,$P$3,Total!W:W,B14,Total!AA:AA,DB!$G$5,Total!N:N,DB!$O$5,Total!M:M,DB!$G$9,Total!AA:AA,DB!$O$9,Total!AA:AA,$H$2)+COUNTIFS(Total!X:X,$P$3,Total!W:W,B14,Total!AA:AA,DB!$G$5,Total!N:N,DB!$O$5,Total!AA:AA,DB!$G$9,Total!K:K,DB!$O$9,Total!AA:AA,$H$2)+COUNTIFS(Total!X:X,$P$3,Total!W:W,B14,Total!AA:AA,DB!$G$5,Total!N:N,DB!$O$5,Total!AA:AA,DB!$G$9,Total!AA:AA,DB!$O$9,Total!B:B,$H$2)+COUNTIFS(Total!X:X,$P$3,Total!W:W,B14,Total!AA:AA,DB!$G$5,Total!AA:AA,DB!$O$5,Total!M:M,DB!$G$9,Total!K:K,DB!$O$9,Total!AA:AA,$H$2)+COUNTIFS(Total!X:X,$P$3,Total!W:W,B14,Total!AA:AA,DB!$G$5,Total!AA:AA,DB!$O$5,Total!M:M,DB!$G$9,Total!AA:AA,DB!$O$9,Total!B:B,$H$2)+COUNTIFS(Total!X:X,$P$3,Total!W:W,B14,Total!AA:AA,DB!$G$5,Total!AA:AA,DB!$O$5,Total!AA:AA,DB!$G$9,Total!K:K,DB!$O$9,Total!B:B,$H$2)+COUNTIFS(Total!X:X,$P$3,Total!W:W,B14,Total!AA:AA,DB!$G$5,Total!N:N,DB!$O$5,Total!M:M,DB!$G$9,Total!K:K,DB!$O$9,Total!B:B,$H$2)+COUNTIFS(Total!X:X,$P$3,Total!W:W,B14,Total!O:O,DB!$G$5,Total!AA:AA,DB!$O$5,Total!M:M,DB!$G$9,Total!K:K,DB!$O$9,Total!B:B,$H$2)+COUNTIFS(Total!X:X,$P$3,Total!W:W,B14,Total!O:O,DB!$G$5,Total!N:N,DB!$O$5,Total!AA:AA,DB!$G$9,Total!K:K,DB!$O$9,Total!B:B,$H$2)+COUNTIFS(Total!X:X,$P$3,Total!W:W,B14,Total!O:O,DB!$G$5,Total!N:N,DB!$O$5,Total!M:M,DB!$G$9,Total!AA:AA,DB!$O$9,Total!B:B,$H$2)+COUNTIFS(Total!X:X,$P$3,Total!W:W,B14,Total!O:O,DB!$G$5,Total!N:N,DB!$O$5,Total!M:M,DB!$G$9,Total!K:K,DB!$O$9,Total!AA:AA,$H$2)</f>
        <v>4</v>
      </c>
      <c r="Q14" s="31">
        <f>COUNTIFS(Total!X:X,$Q$3,Total!W:W,B14,Total!O:O,DB!$G$5,Total!N:N,DB!$O$5,Total!M:M,DB!$G$9,Total!K:K,DB!$O$9,Total!B:B,$H$2)+COUNTIFS(Total!X:X,$Q$3,Total!W:W,B14,Total!AA:AA,DB!$G$5,Total!AA:AA,DB!$O$5,Total!AA:AA,DB!$G$9,Total!AA:AA,DB!$O$9,Total!AA:AA,$H$2)+COUNTIFS(Total!X:X,$Q$3,Total!W:W,B14,Total!O:O,DB!$G$5,Total!AA:AA,DB!$O$5,Total!AA:AA,DB!$G$9,Total!AA:AA,DB!$O$9,Total!AA:AA,$H$2)+COUNTIFS(Total!X:X,$Q$3,Total!W:W,B14,Total!AA:AA,DB!$G$5,Total!N:N,DB!$O$5,Total!AA:AA,DB!$G$9,Total!AA:AA,DB!$O$9,Total!AA:AA,$H$2)+COUNTIFS(Total!X:X,$Q$3,Total!W:W,B14,Total!AA:AA,DB!$G$5,Total!AA:AA,DB!$O$5,Total!M:M,DB!$G$9,Total!AA:AA,DB!$O$9,Total!AA:AA,$H$2)+COUNTIFS(Total!X:X,$Q$3,Total!W:W,B14,Total!AA:AA,DB!$G$5,Total!AA:AA,DB!$O$5,Total!AA:AA,DB!$G$9,Total!K:K,DB!$O$9,Total!AA:AA,$H$2)+COUNTIFS(Total!X:X,$Q$3,Total!W:W,B14,Total!AA:AA,DB!$G$5,Total!AA:AA,DB!$O$5,Total!AA:AA,DB!$G$9,Total!AA:AA,DB!$O$9,Total!B:B,$H$2)+COUNTIFS(Total!X:X,$Q$3,Total!W:W,B14,Total!O:O,DB!$G$5,Total!N:N,DB!$O$5,Total!M:M,DB!$G$9,Total!AA:AA,DB!$O$9,Total!AA:AA,$H$2)+COUNTIFS(Total!X:X,$Q$3,Total!W:W,B14,Total!O:O,DB!$G$5,Total!N:N,DB!$O$5,Total!AA:AA,DB!$G$9,Total!K:K,DB!$O$9,Total!AA:AA,$H$2)+COUNTIFS(Total!X:X,$Q$3,Total!W:W,B14,Total!O:O,DB!$G$5,Total!N:N,DB!$O$5,Total!AA:AA,DB!$G$9,Total!AA:AA,DB!$O$9,Total!B:B,$H$2)+COUNTIFS(Total!X:X,$Q$3,Total!W:W,B14,Total!O:O,DB!$G$5,Total!AA:AA,DB!$O$5,Total!M:M,DB!$G$9,Total!K:K,DB!$O$9,Total!AA:AA,$H$2)+COUNTIFS(Total!X:X,$Q$3,Total!W:W,B14,Total!O:O,DB!$G$5,Total!AA:AA,DB!$O$5,Total!M:M,DB!$G$9,Total!AA:AA,DB!$O$9,Total!B:B,$H$2)+COUNTIFS(Total!X:X,$Q$3,Total!W:W,B14,Total!O:O,DB!$G$5,Total!AA:AA,DB!$O$5,Total!AA:AA,DB!$G$9,Total!K:K,DB!$O$9,Total!B:B,$H$2)+COUNTIFS(Total!X:X,$Q$3,Total!W:W,B14,Total!AA:AA,DB!$G$5,Total!N:N,DB!$O$5,Total!M:M,DB!$G$9,Total!K:K,DB!$O$9,Total!AA:AA,$H$2)+COUNTIFS(Total!X:X,$Q$3,Total!W:W,B14,Total!AA:AA,DB!$G$5,Total!N:N,DB!$O$5,Total!M:M,DB!$G$9,Total!AA:AA,DB!$O$9,Total!B:B,$H$2)+COUNTIFS(Total!X:X,$Q$3,Total!W:W,B14,Total!AA:AA,DB!$G$5,Total!N:N,DB!$O$5,Total!AA:AA,DB!$G$9,Total!K:K,DB!$O$9,Total!B:B,$H$2)+COUNTIFS(Total!X:X,$Q$3,Total!W:W,B14,Total!AA:AA,DB!$G$5,Total!AA:AA,DB!$O$5,Total!M:M,DB!$G$9,Total!K:K,DB!$O$9,Total!B:B,$H$2)+COUNTIFS(Total!X:X,$Q$3,Total!W:W,B14,Total!O:O,DB!$G$5,Total!N:N,DB!$O$5,Total!AA:AA,DB!$G$9,Total!AA:AA,DB!$O$9,Total!AA:AA,$H$2)+COUNTIFS(Total!X:X,$Q$3,Total!W:W,B14,Total!O:O,DB!$G$5,Total!AA:AA,DB!$O$5,Total!M:M,DB!$G$9,Total!AA:AA,DB!$O$9,Total!AA:AA,$H$2)+COUNTIFS(Total!X:X,$Q$3,Total!W:W,B14,Total!O:O,DB!$G$5,Total!AA:AA,DB!$O$5,Total!AA:AA,DB!$G$9,Total!K:K,DB!$O$9,Total!AA:AA,$H$2)+COUNTIFS(Total!X:X,$Q$3,Total!W:W,B14,Total!O:O,DB!$G$5,Total!AA:AA,DB!$O$5,Total!AA:AA,DB!$G$9,Total!AA:AA,DB!$O$9,Total!B:B,$H$2)+COUNTIFS(Total!X:X,$Q$3,Total!W:W,B14,Total!AA:AA,DB!$G$5,Total!N:N,DB!$O$5,Total!M:M,DB!$G$9,Total!AA:AA,DB!$O$9,Total!AA:AA,$H$2)+COUNTIFS(Total!X:X,$Q$3,Total!W:W,B14,Total!AA:AA,DB!$G$5,Total!N:N,DB!$O$5,Total!AA:AA,DB!$G$9,Total!K:K,DB!$O$9,Total!AA:AA,$H$2)+COUNTIFS(Total!X:X,$Q$3,Total!W:W,B14,Total!AA:AA,DB!$G$5,Total!N:N,DB!$O$5,Total!AA:AA,DB!$G$9,Total!AA:AA,DB!$O$9,Total!B:B,$H$2)+COUNTIFS(Total!X:X,$Q$3,Total!W:W,B14,Total!AA:AA,DB!$G$5,Total!AA:AA,DB!$O$5,Total!M:M,DB!$G$9,Total!K:K,DB!$O$9,Total!AA:AA,$H$2)+COUNTIFS(Total!X:X,$Q$3,Total!W:W,B14,Total!AA:AA,DB!$G$5,Total!AA:AA,DB!$O$5,Total!M:M,DB!$G$9,Total!AA:AA,DB!$O$9,Total!B:B,$H$2)+COUNTIFS(Total!X:X,$Q$3,Total!W:W,B14,Total!AA:AA,DB!$G$5,Total!AA:AA,DB!$O$5,Total!AA:AA,DB!$G$9,Total!K:K,DB!$O$9,Total!B:B,$H$2)+COUNTIFS(Total!X:X,$Q$3,Total!W:W,B14,Total!AA:AA,DB!$G$5,Total!N:N,DB!$O$5,Total!M:M,DB!$G$9,Total!K:K,DB!$O$9,Total!B:B,$H$2)+COUNTIFS(Total!X:X,$Q$3,Total!W:W,B14,Total!O:O,DB!$G$5,Total!AA:AA,DB!$O$5,Total!M:M,DB!$G$9,Total!K:K,DB!$O$9,Total!B:B,$H$2)+COUNTIFS(Total!X:X,$Q$3,Total!W:W,B14,Total!O:O,DB!$G$5,Total!N:N,DB!$O$5,Total!AA:AA,DB!$G$9,Total!K:K,DB!$O$9,Total!B:B,$H$2)+COUNTIFS(Total!X:X,$Q$3,Total!W:W,B14,Total!O:O,DB!$G$5,Total!N:N,DB!$O$5,Total!M:M,DB!$G$9,Total!AA:AA,DB!$O$9,Total!B:B,$H$2)+COUNTIFS(Total!X:X,$Q$3,Total!W:W,B14,Total!O:O,DB!$G$5,Total!N:N,DB!$O$5,Total!M:M,DB!$G$9,Total!K:K,DB!$O$9,Total!AA:AA,$H$2)</f>
        <v>0</v>
      </c>
      <c r="R14" s="31">
        <f>COUNTIFS(Total!X:X,$R$3,Total!W:W,B14,Total!O:O,DB!$G$5,Total!N:N,DB!$O$5,Total!M:M,DB!$G$9,Total!K:K,DB!$O$9,Total!B:B,$H$2)+COUNTIFS(Total!X:X,$R$3,Total!W:W,B14,Total!AA:AA,DB!$G$5,Total!AA:AA,DB!$O$5,Total!AA:AA,DB!$G$9,Total!AA:AA,DB!$O$9,Total!AA:AA,$H$2)+COUNTIFS(Total!X:X,$R$3,Total!W:W,B14,Total!O:O,DB!$G$5,Total!AA:AA,DB!$O$5,Total!AA:AA,DB!$G$9,Total!AA:AA,DB!$O$9,Total!AA:AA,$H$2)+COUNTIFS(Total!X:X,$R$3,Total!W:W,B14,Total!AA:AA,DB!$G$5,Total!N:N,DB!$O$5,Total!AA:AA,DB!$G$9,Total!AA:AA,DB!$O$9,Total!AA:AA,$H$2)+COUNTIFS(Total!X:X,$R$3,Total!W:W,B14,Total!AA:AA,DB!$G$5,Total!AA:AA,DB!$O$5,Total!M:M,DB!$G$9,Total!AA:AA,DB!$O$9,Total!AA:AA,$H$2)+COUNTIFS(Total!X:X,$R$3,Total!W:W,B14,Total!AA:AA,DB!$G$5,Total!AA:AA,DB!$O$5,Total!AA:AA,DB!$G$9,Total!K:K,DB!$O$9,Total!AA:AA,$H$2)+COUNTIFS(Total!X:X,$R$3,Total!W:W,B14,Total!AA:AA,DB!$G$5,Total!AA:AA,DB!$O$5,Total!AA:AA,DB!$G$9,Total!AA:AA,DB!$O$9,Total!B:B,$H$2)+COUNTIFS(Total!X:X,$R$3,Total!W:W,B14,Total!O:O,DB!$G$5,Total!N:N,DB!$O$5,Total!M:M,DB!$G$9,Total!AA:AA,DB!$O$9,Total!AA:AA,$H$2)+COUNTIFS(Total!X:X,$R$3,Total!W:W,B14,Total!O:O,DB!$G$5,Total!N:N,DB!$O$5,Total!AA:AA,DB!$G$9,Total!K:K,DB!$O$9,Total!AA:AA,$H$2)+COUNTIFS(Total!X:X,$R$3,Total!W:W,B14,Total!O:O,DB!$G$5,Total!N:N,DB!$O$5,Total!AA:AA,DB!$G$9,Total!AA:AA,DB!$O$9,Total!B:B,$H$2)+COUNTIFS(Total!X:X,$R$3,Total!W:W,B14,Total!O:O,DB!$G$5,Total!AA:AA,DB!$O$5,Total!M:M,DB!$G$9,Total!K:K,DB!$O$9,Total!AA:AA,$H$2)+COUNTIFS(Total!X:X,$R$3,Total!W:W,B14,Total!O:O,DB!$G$5,Total!AA:AA,DB!$O$5,Total!M:M,DB!$G$9,Total!AA:AA,DB!$O$9,Total!B:B,$H$2)+COUNTIFS(Total!X:X,$R$3,Total!W:W,B14,Total!O:O,DB!$G$5,Total!AA:AA,DB!$O$5,Total!AA:AA,DB!$G$9,Total!K:K,DB!$O$9,Total!B:B,$H$2)+COUNTIFS(Total!X:X,$R$3,Total!W:W,B14,Total!AA:AA,DB!$G$5,Total!N:N,DB!$O$5,Total!M:M,DB!$G$9,Total!K:K,DB!$O$9,Total!AA:AA,$H$2)+COUNTIFS(Total!X:X,$R$3,Total!W:W,B14,Total!AA:AA,DB!$G$5,Total!N:N,DB!$O$5,Total!M:M,DB!$G$9,Total!AA:AA,DB!$O$9,Total!B:B,$H$2)+COUNTIFS(Total!X:X,$R$3,Total!W:W,B14,Total!AA:AA,DB!$G$5,Total!N:N,DB!$O$5,Total!AA:AA,DB!$G$9,Total!K:K,DB!$O$9,Total!B:B,$H$2)+COUNTIFS(Total!X:X,$R$3,Total!W:W,B14,Total!AA:AA,DB!$G$5,Total!AA:AA,DB!$O$5,Total!M:M,DB!$G$9,Total!K:K,DB!$O$9,Total!B:B,$H$2)+COUNTIFS(Total!X:X,$R$3,Total!W:W,B14,Total!O:O,DB!$G$5,Total!N:N,DB!$O$5,Total!AA:AA,DB!$G$9,Total!AA:AA,DB!$O$9,Total!AA:AA,$H$2)+COUNTIFS(Total!X:X,$R$3,Total!W:W,B14,Total!O:O,DB!$G$5,Total!AA:AA,DB!$O$5,Total!M:M,DB!$G$9,Total!AA:AA,DB!$O$9,Total!AA:AA,$H$2)+COUNTIFS(Total!X:X,$R$3,Total!W:W,B14,Total!O:O,DB!$G$5,Total!AA:AA,DB!$O$5,Total!AA:AA,DB!$G$9,Total!K:K,DB!$O$9,Total!AA:AA,$H$2)+COUNTIFS(Total!X:X,$R$3,Total!W:W,B14,Total!O:O,DB!$G$5,Total!AA:AA,DB!$O$5,Total!AA:AA,DB!$G$9,Total!AA:AA,DB!$O$9,Total!B:B,$H$2)+COUNTIFS(Total!X:X,$R$3,Total!W:W,B14,Total!AA:AA,DB!$G$5,Total!N:N,DB!$O$5,Total!M:M,DB!$G$9,Total!AA:AA,DB!$O$9,Total!AA:AA,$H$2)+COUNTIFS(Total!X:X,$R$3,Total!W:W,B14,Total!AA:AA,DB!$G$5,Total!N:N,DB!$O$5,Total!AA:AA,DB!$G$9,Total!K:K,DB!$O$9,Total!AA:AA,$H$2)+COUNTIFS(Total!X:X,$R$3,Total!W:W,B14,Total!AA:AA,DB!$G$5,Total!N:N,DB!$O$5,Total!AA:AA,DB!$G$9,Total!AA:AA,DB!$O$9,Total!B:B,$H$2)+COUNTIFS(Total!X:X,$R$3,Total!W:W,B14,Total!AA:AA,DB!$G$5,Total!AA:AA,DB!$O$5,Total!M:M,DB!$G$9,Total!K:K,DB!$O$9,Total!AA:AA,$H$2)+COUNTIFS(Total!X:X,$R$3,Total!W:W,B14,Total!AA:AA,DB!$G$5,Total!AA:AA,DB!$O$5,Total!M:M,DB!$G$9,Total!AA:AA,DB!$O$9,Total!B:B,$H$2)+COUNTIFS(Total!X:X,$R$3,Total!W:W,B14,Total!AA:AA,DB!$G$5,Total!AA:AA,DB!$O$5,Total!AA:AA,DB!$G$9,Total!K:K,DB!$O$9,Total!B:B,$H$2)+COUNTIFS(Total!X:X,$R$3,Total!W:W,B14,Total!AA:AA,DB!$G$5,Total!N:N,DB!$O$5,Total!M:M,DB!$G$9,Total!K:K,DB!$O$9,Total!B:B,$H$2)+COUNTIFS(Total!X:X,$R$3,Total!W:W,B14,Total!O:O,DB!$G$5,Total!AA:AA,DB!$O$5,Total!M:M,DB!$G$9,Total!K:K,DB!$O$9,Total!B:B,$H$2)+COUNTIFS(Total!X:X,$R$3,Total!W:W,B14,Total!O:O,DB!$G$5,Total!N:N,DB!$O$5,Total!AA:AA,DB!$G$9,Total!K:K,DB!$O$9,Total!B:B,$H$2)+COUNTIFS(Total!X:X,$R$3,Total!W:W,B14,Total!O:O,DB!$G$5,Total!N:N,DB!$O$5,Total!M:M,DB!$G$9,Total!AA:AA,DB!$O$9,Total!B:B,$H$2)+COUNTIFS(Total!X:X,$R$3,Total!W:W,B14,Total!O:O,DB!$G$5,Total!N:N,DB!$O$5,Total!M:M,DB!$G$9,Total!K:K,DB!$O$9,Total!AA:AA,$H$2)</f>
        <v>0</v>
      </c>
      <c r="S14" s="31">
        <f>COUNTIFS(Total!X:X,$S$3,Total!W:W,B14,Total!O:O,DB!$G$5,Total!N:N,DB!$O$5,Total!M:M,DB!$G$9,Total!K:K,DB!$O$9,Total!B:B,$H$2)+COUNTIFS(Total!X:X,$S$3,Total!W:W,B14,Total!AA:AA,DB!$G$5,Total!AA:AA,DB!$O$5,Total!AA:AA,DB!$G$9,Total!AA:AA,DB!$O$9,Total!AA:AA,$H$2)+COUNTIFS(Total!X:X,$S$3,Total!W:W,B14,Total!O:O,DB!$G$5,Total!AA:AA,DB!$O$5,Total!AA:AA,DB!$G$9,Total!AA:AA,DB!$O$9,Total!AA:AA,$H$2)+COUNTIFS(Total!X:X,$S$3,Total!W:W,B14,Total!AA:AA,DB!$G$5,Total!N:N,DB!$O$5,Total!AA:AA,DB!$G$9,Total!AA:AA,DB!$O$9,Total!AA:AA,$H$2)+COUNTIFS(Total!X:X,$S$3,Total!W:W,B14,Total!AA:AA,DB!$G$5,Total!AA:AA,DB!$O$5,Total!M:M,DB!$G$9,Total!AA:AA,DB!$O$9,Total!AA:AA,$H$2)+COUNTIFS(Total!X:X,$S$3,Total!W:W,B14,Total!AA:AA,DB!$G$5,Total!AA:AA,DB!$O$5,Total!AA:AA,DB!$G$9,Total!K:K,DB!$O$9,Total!AA:AA,$H$2)+COUNTIFS(Total!X:X,$S$3,Total!W:W,B14,Total!AA:AA,DB!$G$5,Total!AA:AA,DB!$O$5,Total!AA:AA,DB!$G$9,Total!AA:AA,DB!$O$9,Total!B:B,$H$2)+COUNTIFS(Total!X:X,$S$3,Total!W:W,B14,Total!O:O,DB!$G$5,Total!N:N,DB!$O$5,Total!M:M,DB!$G$9,Total!AA:AA,DB!$O$9,Total!AA:AA,$H$2)+COUNTIFS(Total!X:X,$S$3,Total!W:W,B14,Total!O:O,DB!$G$5,Total!N:N,DB!$O$5,Total!AA:AA,DB!$G$9,Total!K:K,DB!$O$9,Total!AA:AA,$H$2)+COUNTIFS(Total!X:X,$S$3,Total!W:W,B14,Total!O:O,DB!$G$5,Total!N:N,DB!$O$5,Total!AA:AA,DB!$G$9,Total!AA:AA,DB!$O$9,Total!B:B,$H$2)+COUNTIFS(Total!X:X,$S$3,Total!W:W,B14,Total!O:O,DB!$G$5,Total!AA:AA,DB!$O$5,Total!M:M,DB!$G$9,Total!K:K,DB!$O$9,Total!AA:AA,$H$2)+COUNTIFS(Total!X:X,$S$3,Total!W:W,B14,Total!O:O,DB!$G$5,Total!AA:AA,DB!$O$5,Total!M:M,DB!$G$9,Total!AA:AA,DB!$O$9,Total!B:B,$H$2)+COUNTIFS(Total!X:X,$S$3,Total!W:W,B14,Total!O:O,DB!$G$5,Total!AA:AA,DB!$O$5,Total!AA:AA,DB!$G$9,Total!K:K,DB!$O$9,Total!B:B,$H$2)+COUNTIFS(Total!X:X,$S$3,Total!W:W,B14,Total!AA:AA,DB!$G$5,Total!N:N,DB!$O$5,Total!M:M,DB!$G$9,Total!K:K,DB!$O$9,Total!AA:AA,$H$2)+COUNTIFS(Total!X:X,$S$3,Total!W:W,B14,Total!AA:AA,DB!$G$5,Total!N:N,DB!$O$5,Total!M:M,DB!$G$9,Total!AA:AA,DB!$O$9,Total!B:B,$H$2)+COUNTIFS(Total!X:X,$S$3,Total!W:W,B14,Total!AA:AA,DB!$G$5,Total!N:N,DB!$O$5,Total!AA:AA,DB!$G$9,Total!K:K,DB!$O$9,Total!B:B,$H$2)+COUNTIFS(Total!X:X,$S$3,Total!W:W,B14,Total!AA:AA,DB!$G$5,Total!AA:AA,DB!$O$5,Total!M:M,DB!$G$9,Total!K:K,DB!$O$9,Total!B:B,$H$2)+COUNTIFS(Total!X:X,$S$3,Total!W:W,B14,Total!O:O,DB!$G$5,Total!N:N,DB!$O$5,Total!AA:AA,DB!$G$9,Total!AA:AA,DB!$O$9,Total!AA:AA,$H$2)+COUNTIFS(Total!X:X,$S$3,Total!W:W,B14,Total!O:O,DB!$G$5,Total!AA:AA,DB!$O$5,Total!M:M,DB!$G$9,Total!AA:AA,DB!$O$9,Total!AA:AA,$H$2)+COUNTIFS(Total!X:X,$S$3,Total!W:W,B14,Total!O:O,DB!$G$5,Total!AA:AA,DB!$O$5,Total!AA:AA,DB!$G$9,Total!K:K,DB!$O$9,Total!AA:AA,$H$2)+COUNTIFS(Total!X:X,$S$3,Total!W:W,B14,Total!O:O,DB!$G$5,Total!AA:AA,DB!$O$5,Total!AA:AA,DB!$G$9,Total!AA:AA,DB!$O$9,Total!B:B,$H$2)+COUNTIFS(Total!X:X,$S$3,Total!W:W,B14,Total!AA:AA,DB!$G$5,Total!N:N,DB!$O$5,Total!M:M,DB!$G$9,Total!AA:AA,DB!$O$9,Total!AA:AA,$H$2)+COUNTIFS(Total!X:X,$S$3,Total!W:W,B14,Total!AA:AA,DB!$G$5,Total!N:N,DB!$O$5,Total!AA:AA,DB!$G$9,Total!K:K,DB!$O$9,Total!AA:AA,$H$2)+COUNTIFS(Total!X:X,$S$3,Total!W:W,B14,Total!AA:AA,DB!$G$5,Total!N:N,DB!$O$5,Total!AA:AA,DB!$G$9,Total!AA:AA,DB!$O$9,Total!B:B,$H$2)+COUNTIFS(Total!X:X,$S$3,Total!W:W,B14,Total!AA:AA,DB!$G$5,Total!AA:AA,DB!$O$5,Total!M:M,DB!$G$9,Total!K:K,DB!$O$9,Total!AA:AA,$H$2)+COUNTIFS(Total!X:X,$S$3,Total!W:W,B14,Total!AA:AA,DB!$G$5,Total!AA:AA,DB!$O$5,Total!M:M,DB!$G$9,Total!AA:AA,DB!$O$9,Total!B:B,$H$2)+COUNTIFS(Total!X:X,$S$3,Total!W:W,B14,Total!AA:AA,DB!$G$5,Total!AA:AA,DB!$O$5,Total!AA:AA,DB!$G$9,Total!K:K,DB!$O$9,Total!B:B,$H$2)+COUNTIFS(Total!X:X,$S$3,Total!W:W,B14,Total!AA:AA,DB!$G$5,Total!N:N,DB!$O$5,Total!M:M,DB!$G$9,Total!K:K,DB!$O$9,Total!B:B,$H$2)+COUNTIFS(Total!X:X,$S$3,Total!W:W,B14,Total!O:O,DB!$G$5,Total!AA:AA,DB!$O$5,Total!M:M,DB!$G$9,Total!K:K,DB!$O$9,Total!B:B,$H$2)+COUNTIFS(Total!X:X,$S$3,Total!W:W,B14,Total!O:O,DB!$G$5,Total!N:N,DB!$O$5,Total!AA:AA,DB!$G$9,Total!K:K,DB!$O$9,Total!B:B,$H$2)+COUNTIFS(Total!X:X,$S$3,Total!W:W,B14,Total!O:O,DB!$G$5,Total!N:N,DB!$O$5,Total!M:M,DB!$G$9,Total!AA:AA,DB!$O$9,Total!B:B,$H$2)+COUNTIFS(Total!X:X,$S$3,Total!W:W,B14,Total!O:O,DB!$G$5,Total!N:N,DB!$O$5,Total!M:M,DB!$G$9,Total!K:K,DB!$O$9,Total!AA:AA,$H$2)</f>
        <v>0</v>
      </c>
      <c r="T14" s="31">
        <f>COUNTIFS(Total!X:X,$T$3,Total!W:W,B14,Total!O:O,DB!$G$5,Total!N:N,DB!$O$5,Total!M:M,DB!$G$9,Total!K:K,DB!$O$9,Total!B:B,$H$2)+COUNTIFS(Total!X:X,$T$3,Total!W:W,B14,Total!AA:AA,DB!$G$5,Total!AA:AA,DB!$O$5,Total!AA:AA,DB!$G$9,Total!AA:AA,DB!$O$9,Total!AA:AA,$H$2)+COUNTIFS(Total!X:X,$T$3,Total!W:W,B14,Total!O:O,DB!$G$5,Total!AA:AA,DB!$O$5,Total!AA:AA,DB!$G$9,Total!AA:AA,DB!$O$9,Total!AA:AA,$H$2)+COUNTIFS(Total!X:X,$T$3,Total!W:W,B14,Total!AA:AA,DB!$G$5,Total!N:N,DB!$O$5,Total!AA:AA,DB!$G$9,Total!AA:AA,DB!$O$9,Total!AA:AA,$H$2)+COUNTIFS(Total!X:X,$T$3,Total!W:W,B14,Total!AA:AA,DB!$G$5,Total!AA:AA,DB!$O$5,Total!M:M,DB!$G$9,Total!AA:AA,DB!$O$9,Total!AA:AA,$H$2)+COUNTIFS(Total!X:X,$T$3,Total!W:W,B14,Total!AA:AA,DB!$G$5,Total!AA:AA,DB!$O$5,Total!AA:AA,DB!$G$9,Total!K:K,DB!$O$9,Total!AA:AA,$H$2)+COUNTIFS(Total!X:X,$T$3,Total!W:W,B14,Total!AA:AA,DB!$G$5,Total!AA:AA,DB!$O$5,Total!AA:AA,DB!$G$9,Total!AA:AA,DB!$O$9,Total!B:B,$H$2)+COUNTIFS(Total!X:X,$T$3,Total!W:W,B14,Total!O:O,DB!$G$5,Total!N:N,DB!$O$5,Total!M:M,DB!$G$9,Total!AA:AA,DB!$O$9,Total!AA:AA,$H$2)+COUNTIFS(Total!X:X,$T$3,Total!W:W,B14,Total!O:O,DB!$G$5,Total!N:N,DB!$O$5,Total!AA:AA,DB!$G$9,Total!K:K,DB!$O$9,Total!AA:AA,$H$2)+COUNTIFS(Total!X:X,$T$3,Total!W:W,B14,Total!O:O,DB!$G$5,Total!N:N,DB!$O$5,Total!AA:AA,DB!$G$9,Total!AA:AA,DB!$O$9,Total!B:B,$H$2)+COUNTIFS(Total!X:X,$T$3,Total!W:W,B14,Total!O:O,DB!$G$5,Total!AA:AA,DB!$O$5,Total!M:M,DB!$G$9,Total!K:K,DB!$O$9,Total!AA:AA,$H$2)+COUNTIFS(Total!X:X,$T$3,Total!W:W,B14,Total!O:O,DB!$G$5,Total!AA:AA,DB!$O$5,Total!M:M,DB!$G$9,Total!AA:AA,DB!$O$9,Total!B:B,$H$2)+COUNTIFS(Total!X:X,$T$3,Total!W:W,B14,Total!O:O,DB!$G$5,Total!AA:AA,DB!$O$5,Total!AA:AA,DB!$G$9,Total!K:K,DB!$O$9,Total!B:B,$H$2)+COUNTIFS(Total!X:X,$T$3,Total!W:W,B14,Total!AA:AA,DB!$G$5,Total!N:N,DB!$O$5,Total!M:M,DB!$G$9,Total!K:K,DB!$O$9,Total!AA:AA,$H$2)+COUNTIFS(Total!X:X,$T$3,Total!W:W,B14,Total!AA:AA,DB!$G$5,Total!N:N,DB!$O$5,Total!M:M,DB!$G$9,Total!AA:AA,DB!$O$9,Total!B:B,$H$2)+COUNTIFS(Total!X:X,$T$3,Total!W:W,B14,Total!AA:AA,DB!$G$5,Total!N:N,DB!$O$5,Total!AA:AA,DB!$G$9,Total!K:K,DB!$O$9,Total!B:B,$H$2)+COUNTIFS(Total!X:X,$T$3,Total!W:W,B14,Total!AA:AA,DB!$G$5,Total!AA:AA,DB!$O$5,Total!M:M,DB!$G$9,Total!K:K,DB!$O$9,Total!B:B,$H$2)+COUNTIFS(Total!X:X,$T$3,Total!W:W,B14,Total!O:O,DB!$G$5,Total!N:N,DB!$O$5,Total!AA:AA,DB!$G$9,Total!AA:AA,DB!$O$9,Total!AA:AA,$H$2)+COUNTIFS(Total!X:X,$T$3,Total!W:W,B14,Total!O:O,DB!$G$5,Total!AA:AA,DB!$O$5,Total!M:M,DB!$G$9,Total!AA:AA,DB!$O$9,Total!AA:AA,$H$2)+COUNTIFS(Total!X:X,$T$3,Total!W:W,B14,Total!O:O,DB!$G$5,Total!AA:AA,DB!$O$5,Total!AA:AA,DB!$G$9,Total!K:K,DB!$O$9,Total!AA:AA,$H$2)+COUNTIFS(Total!X:X,$T$3,Total!W:W,B14,Total!O:O,DB!$G$5,Total!AA:AA,DB!$O$5,Total!AA:AA,DB!$G$9,Total!AA:AA,DB!$O$9,Total!B:B,$H$2)+COUNTIFS(Total!X:X,$T$3,Total!W:W,B14,Total!AA:AA,DB!$G$5,Total!N:N,DB!$O$5,Total!M:M,DB!$G$9,Total!AA:AA,DB!$O$9,Total!AA:AA,$H$2)+COUNTIFS(Total!X:X,$T$3,Total!W:W,B14,Total!AA:AA,DB!$G$5,Total!N:N,DB!$O$5,Total!AA:AA,DB!$G$9,Total!K:K,DB!$O$9,Total!AA:AA,$H$2)+COUNTIFS(Total!X:X,$T$3,Total!W:W,B14,Total!AA:AA,DB!$G$5,Total!N:N,DB!$O$5,Total!AA:AA,DB!$G$9,Total!AA:AA,DB!$O$9,Total!B:B,$H$2)+COUNTIFS(Total!X:X,$T$3,Total!W:W,B14,Total!AA:AA,DB!$G$5,Total!AA:AA,DB!$O$5,Total!M:M,DB!$G$9,Total!K:K,DB!$O$9,Total!AA:AA,$H$2)+COUNTIFS(Total!X:X,$T$3,Total!W:W,B14,Total!AA:AA,DB!$G$5,Total!AA:AA,DB!$O$5,Total!M:M,DB!$G$9,Total!AA:AA,DB!$O$9,Total!B:B,$H$2)+COUNTIFS(Total!X:X,$T$3,Total!W:W,B14,Total!AA:AA,DB!$G$5,Total!AA:AA,DB!$O$5,Total!AA:AA,DB!$G$9,Total!K:K,DB!$O$9,Total!B:B,$H$2)+COUNTIFS(Total!X:X,$T$3,Total!W:W,B14,Total!AA:AA,DB!$G$5,Total!N:N,DB!$O$5,Total!M:M,DB!$G$9,Total!K:K,DB!$O$9,Total!B:B,$H$2)+COUNTIFS(Total!X:X,$T$3,Total!W:W,B14,Total!O:O,DB!$G$5,Total!AA:AA,DB!$O$5,Total!M:M,DB!$G$9,Total!K:K,DB!$O$9,Total!B:B,$H$2)+COUNTIFS(Total!X:X,$T$3,Total!W:W,B14,Total!O:O,DB!$G$5,Total!N:N,DB!$O$5,Total!AA:AA,DB!$G$9,Total!K:K,DB!$O$9,Total!B:B,$H$2)+COUNTIFS(Total!X:X,$T$3,Total!W:W,B14,Total!O:O,DB!$G$5,Total!N:N,DB!$O$5,Total!M:M,DB!$G$9,Total!AA:AA,DB!$O$9,Total!B:B,$H$2)+COUNTIFS(Total!X:X,$T$3,Total!W:W,B14,Total!O:O,DB!$G$5,Total!N:N,DB!$O$5,Total!M:M,DB!$G$9,Total!K:K,DB!$O$9,Total!AA:AA,$H$2)</f>
        <v>0</v>
      </c>
      <c r="U14" s="31">
        <f>COUNTIFS(Total!X:X,$U$3,Total!W:W,B14,Total!O:O,DB!$G$5,Total!N:N,DB!$O$5,Total!M:M,DB!$G$9,Total!K:K,DB!$O$9,Total!B:B,$H$2)+COUNTIFS(Total!X:X,$U$3,Total!W:W,B14,Total!AA:AA,DB!$G$5,Total!AA:AA,DB!$O$5,Total!AA:AA,DB!$G$9,Total!AA:AA,DB!$O$9,Total!AA:AA,$H$2)+COUNTIFS(Total!X:X,$U$3,Total!W:W,B14,Total!O:O,DB!$G$5,Total!AA:AA,DB!$O$5,Total!AA:AA,DB!$G$9,Total!AA:AA,DB!$O$9,Total!AA:AA,$H$2)+COUNTIFS(Total!X:X,$U$3,Total!W:W,B14,Total!AA:AA,DB!$G$5,Total!N:N,DB!$O$5,Total!AA:AA,DB!$G$9,Total!AA:AA,DB!$O$9,Total!AA:AA,$H$2)+COUNTIFS(Total!X:X,$U$3,Total!W:W,B14,Total!AA:AA,DB!$G$5,Total!AA:AA,DB!$O$5,Total!M:M,DB!$G$9,Total!AA:AA,DB!$O$9,Total!AA:AA,$H$2)+COUNTIFS(Total!X:X,$U$3,Total!W:W,B14,Total!AA:AA,DB!$G$5,Total!AA:AA,DB!$O$5,Total!AA:AA,DB!$G$9,Total!K:K,DB!$O$9,Total!AA:AA,$H$2)+COUNTIFS(Total!X:X,$U$3,Total!W:W,B14,Total!AA:AA,DB!$G$5,Total!AA:AA,DB!$O$5,Total!AA:AA,DB!$G$9,Total!AA:AA,DB!$O$9,Total!B:B,$H$2)+COUNTIFS(Total!X:X,$U$3,Total!W:W,B14,Total!O:O,DB!$G$5,Total!N:N,DB!$O$5,Total!M:M,DB!$G$9,Total!AA:AA,DB!$O$9,Total!AA:AA,$H$2)+COUNTIFS(Total!X:X,$U$3,Total!W:W,B14,Total!O:O,DB!$G$5,Total!N:N,DB!$O$5,Total!AA:AA,DB!$G$9,Total!K:K,DB!$O$9,Total!AA:AA,$H$2)+COUNTIFS(Total!X:X,$U$3,Total!W:W,B14,Total!O:O,DB!$G$5,Total!N:N,DB!$O$5,Total!AA:AA,DB!$G$9,Total!AA:AA,DB!$O$9,Total!B:B,$H$2)+COUNTIFS(Total!X:X,$U$3,Total!W:W,B14,Total!O:O,DB!$G$5,Total!AA:AA,DB!$O$5,Total!M:M,DB!$G$9,Total!K:K,DB!$O$9,Total!AA:AA,$H$2)+COUNTIFS(Total!X:X,$U$3,Total!W:W,B14,Total!O:O,DB!$G$5,Total!AA:AA,DB!$O$5,Total!M:M,DB!$G$9,Total!AA:AA,DB!$O$9,Total!B:B,$H$2)+COUNTIFS(Total!X:X,$U$3,Total!W:W,B14,Total!O:O,DB!$G$5,Total!AA:AA,DB!$O$5,Total!AA:AA,DB!$G$9,Total!K:K,DB!$O$9,Total!B:B,$H$2)+COUNTIFS(Total!X:X,$U$3,Total!W:W,B14,Total!AA:AA,DB!$G$5,Total!N:N,DB!$O$5,Total!M:M,DB!$G$9,Total!K:K,DB!$O$9,Total!AA:AA,$H$2)+COUNTIFS(Total!X:X,$U$3,Total!W:W,B14,Total!AA:AA,DB!$G$5,Total!N:N,DB!$O$5,Total!M:M,DB!$G$9,Total!AA:AA,DB!$O$9,Total!B:B,$H$2)+COUNTIFS(Total!X:X,$U$3,Total!W:W,B14,Total!AA:AA,DB!$G$5,Total!N:N,DB!$O$5,Total!AA:AA,DB!$G$9,Total!K:K,DB!$O$9,Total!B:B,$H$2)+COUNTIFS(Total!X:X,$U$3,Total!W:W,B14,Total!AA:AA,DB!$G$5,Total!AA:AA,DB!$O$5,Total!M:M,DB!$G$9,Total!K:K,DB!$O$9,Total!B:B,$H$2)+COUNTIFS(Total!X:X,$U$3,Total!W:W,B14,Total!O:O,DB!$G$5,Total!N:N,DB!$O$5,Total!AA:AA,DB!$G$9,Total!AA:AA,DB!$O$9,Total!AA:AA,$H$2)+COUNTIFS(Total!X:X,$U$3,Total!W:W,B14,Total!O:O,DB!$G$5,Total!AA:AA,DB!$O$5,Total!M:M,DB!$G$9,Total!AA:AA,DB!$O$9,Total!AA:AA,$H$2)+COUNTIFS(Total!X:X,$U$3,Total!W:W,B14,Total!O:O,DB!$G$5,Total!AA:AA,DB!$O$5,Total!AA:AA,DB!$G$9,Total!K:K,DB!$O$9,Total!AA:AA,$H$2)+COUNTIFS(Total!X:X,$U$3,Total!W:W,B14,Total!O:O,DB!$G$5,Total!AA:AA,DB!$O$5,Total!AA:AA,DB!$G$9,Total!AA:AA,DB!$O$9,Total!B:B,$H$2)+COUNTIFS(Total!X:X,$U$3,Total!W:W,B14,Total!AA:AA,DB!$G$5,Total!N:N,DB!$O$5,Total!M:M,DB!$G$9,Total!AA:AA,DB!$O$9,Total!AA:AA,$H$2)+COUNTIFS(Total!X:X,$U$3,Total!W:W,B14,Total!AA:AA,DB!$G$5,Total!N:N,DB!$O$5,Total!AA:AA,DB!$G$9,Total!K:K,DB!$O$9,Total!AA:AA,$H$2)+COUNTIFS(Total!X:X,$U$3,Total!W:W,B14,Total!AA:AA,DB!$G$5,Total!N:N,DB!$O$5,Total!AA:AA,DB!$G$9,Total!AA:AA,DB!$O$9,Total!B:B,$H$2)+COUNTIFS(Total!X:X,$U$3,Total!W:W,B14,Total!AA:AA,DB!$G$5,Total!AA:AA,DB!$O$5,Total!M:M,DB!$G$9,Total!K:K,DB!$O$9,Total!AA:AA,$H$2)+COUNTIFS(Total!X:X,$U$3,Total!W:W,B14,Total!AA:AA,DB!$G$5,Total!AA:AA,DB!$O$5,Total!M:M,DB!$G$9,Total!AA:AA,DB!$O$9,Total!B:B,$H$2)+COUNTIFS(Total!X:X,$U$3,Total!W:W,B14,Total!AA:AA,DB!$G$5,Total!AA:AA,DB!$O$5,Total!AA:AA,DB!$G$9,Total!K:K,DB!$O$9,Total!B:B,$H$2)+COUNTIFS(Total!X:X,$U$3,Total!W:W,B14,Total!AA:AA,DB!$G$5,Total!N:N,DB!$O$5,Total!M:M,DB!$G$9,Total!K:K,DB!$O$9,Total!B:B,$H$2)+COUNTIFS(Total!X:X,$U$3,Total!W:W,B14,Total!O:O,DB!$G$5,Total!AA:AA,DB!$O$5,Total!M:M,DB!$G$9,Total!K:K,DB!$O$9,Total!B:B,$H$2)+COUNTIFS(Total!X:X,$U$3,Total!W:W,B14,Total!O:O,DB!$G$5,Total!N:N,DB!$O$5,Total!AA:AA,DB!$G$9,Total!K:K,DB!$O$9,Total!B:B,$H$2)+COUNTIFS(Total!X:X,$U$3,Total!W:W,B14,Total!O:O,DB!$G$5,Total!N:N,DB!$O$5,Total!M:M,DB!$G$9,Total!AA:AA,DB!$O$9,Total!B:B,$H$2)+COUNTIFS(Total!X:X,$U$3,Total!W:W,B14,Total!O:O,DB!$G$5,Total!N:N,DB!$O$5,Total!M:M,DB!$G$9,Total!K:K,DB!$O$9,Total!AA:AA,$H$2)</f>
        <v>0</v>
      </c>
      <c r="V14" s="31">
        <f>COUNTIFS(Total!X:X,$V$3,Total!W:W,B14,Total!O:O,DB!$G$5,Total!N:N,DB!$O$5,Total!M:M,DB!$G$9,Total!K:K,DB!$O$9,Total!B:B,$H$2)+COUNTIFS(Total!X:X,$V$3,Total!W:W,B14,Total!AA:AA,DB!$G$5,Total!AA:AA,DB!$O$5,Total!AA:AA,DB!$G$9,Total!AA:AA,DB!$O$9,Total!AA:AA,$H$2)+COUNTIFS(Total!X:X,$V$3,Total!W:W,B14,Total!O:O,DB!$G$5,Total!AA:AA,DB!$O$5,Total!AA:AA,DB!$G$9,Total!AA:AA,DB!$O$9,Total!AA:AA,$H$2)+COUNTIFS(Total!X:X,$V$3,Total!W:W,B14,Total!AA:AA,DB!$G$5,Total!N:N,DB!$O$5,Total!AA:AA,DB!$G$9,Total!AA:AA,DB!$O$9,Total!AA:AA,$H$2)+COUNTIFS(Total!X:X,$V$3,Total!W:W,B14,Total!AA:AA,DB!$G$5,Total!AA:AA,DB!$O$5,Total!M:M,DB!$G$9,Total!AA:AA,DB!$O$9,Total!AA:AA,$H$2)+COUNTIFS(Total!X:X,$V$3,Total!W:W,B14,Total!AA:AA,DB!$G$5,Total!AA:AA,DB!$O$5,Total!AA:AA,DB!$G$9,Total!K:K,DB!$O$9,Total!AA:AA,$H$2)+COUNTIFS(Total!X:X,$V$3,Total!W:W,B14,Total!AA:AA,DB!$G$5,Total!AA:AA,DB!$O$5,Total!AA:AA,DB!$G$9,Total!AA:AA,DB!$O$9,Total!B:B,$H$2)+COUNTIFS(Total!X:X,$V$3,Total!W:W,B14,Total!O:O,DB!$G$5,Total!N:N,DB!$O$5,Total!M:M,DB!$G$9,Total!AA:AA,DB!$O$9,Total!AA:AA,$H$2)+COUNTIFS(Total!X:X,$V$3,Total!W:W,B14,Total!O:O,DB!$G$5,Total!N:N,DB!$O$5,Total!AA:AA,DB!$G$9,Total!K:K,DB!$O$9,Total!AA:AA,$H$2)+COUNTIFS(Total!X:X,$V$3,Total!W:W,B14,Total!O:O,DB!$G$5,Total!N:N,DB!$O$5,Total!AA:AA,DB!$G$9,Total!AA:AA,DB!$O$9,Total!B:B,$H$2)+COUNTIFS(Total!X:X,$V$3,Total!W:W,B14,Total!O:O,DB!$G$5,Total!AA:AA,DB!$O$5,Total!M:M,DB!$G$9,Total!K:K,DB!$O$9,Total!AA:AA,$H$2)+COUNTIFS(Total!X:X,$V$3,Total!W:W,B14,Total!O:O,DB!$G$5,Total!AA:AA,DB!$O$5,Total!M:M,DB!$G$9,Total!AA:AA,DB!$O$9,Total!B:B,$H$2)+COUNTIFS(Total!X:X,$V$3,Total!W:W,B14,Total!O:O,DB!$G$5,Total!AA:AA,DB!$O$5,Total!AA:AA,DB!$G$9,Total!K:K,DB!$O$9,Total!B:B,$H$2)+COUNTIFS(Total!X:X,$V$3,Total!W:W,B14,Total!AA:AA,DB!$G$5,Total!N:N,DB!$O$5,Total!M:M,DB!$G$9,Total!K:K,DB!$O$9,Total!AA:AA,$H$2)+COUNTIFS(Total!X:X,$V$3,Total!W:W,B14,Total!AA:AA,DB!$G$5,Total!N:N,DB!$O$5,Total!M:M,DB!$G$9,Total!AA:AA,DB!$O$9,Total!B:B,$H$2)+COUNTIFS(Total!X:X,$V$3,Total!W:W,B14,Total!AA:AA,DB!$G$5,Total!N:N,DB!$O$5,Total!AA:AA,DB!$G$9,Total!K:K,DB!$O$9,Total!B:B,$H$2)+COUNTIFS(Total!X:X,$V$3,Total!W:W,B14,Total!AA:AA,DB!$G$5,Total!AA:AA,DB!$O$5,Total!M:M,DB!$G$9,Total!K:K,DB!$O$9,Total!B:B,$H$2)+COUNTIFS(Total!X:X,$V$3,Total!W:W,B14,Total!O:O,DB!$G$5,Total!N:N,DB!$O$5,Total!AA:AA,DB!$G$9,Total!AA:AA,DB!$O$9,Total!AA:AA,$H$2)+COUNTIFS(Total!X:X,$V$3,Total!W:W,B14,Total!O:O,DB!$G$5,Total!AA:AA,DB!$O$5,Total!M:M,DB!$G$9,Total!AA:AA,DB!$O$9,Total!AA:AA,$H$2)+COUNTIFS(Total!X:X,$V$3,Total!W:W,B14,Total!O:O,DB!$G$5,Total!AA:AA,DB!$O$5,Total!AA:AA,DB!$G$9,Total!K:K,DB!$O$9,Total!AA:AA,$H$2)+COUNTIFS(Total!X:X,$V$3,Total!W:W,B14,Total!O:O,DB!$G$5,Total!AA:AA,DB!$O$5,Total!AA:AA,DB!$G$9,Total!AA:AA,DB!$O$9,Total!B:B,$H$2)+COUNTIFS(Total!X:X,$V$3,Total!W:W,B14,Total!AA:AA,DB!$G$5,Total!N:N,DB!$O$5,Total!M:M,DB!$G$9,Total!AA:AA,DB!$O$9,Total!AA:AA,$H$2)+COUNTIFS(Total!X:X,$V$3,Total!W:W,B14,Total!AA:AA,DB!$G$5,Total!N:N,DB!$O$5,Total!AA:AA,DB!$G$9,Total!K:K,DB!$O$9,Total!AA:AA,$H$2)+COUNTIFS(Total!X:X,$V$3,Total!W:W,B14,Total!AA:AA,DB!$G$5,Total!N:N,DB!$O$5,Total!AA:AA,DB!$G$9,Total!AA:AA,DB!$O$9,Total!B:B,$H$2)+COUNTIFS(Total!X:X,$V$3,Total!W:W,B14,Total!AA:AA,DB!$G$5,Total!AA:AA,DB!$O$5,Total!M:M,DB!$G$9,Total!K:K,DB!$O$9,Total!AA:AA,$H$2)+COUNTIFS(Total!X:X,$V$3,Total!W:W,B14,Total!AA:AA,DB!$G$5,Total!AA:AA,DB!$O$5,Total!M:M,DB!$G$9,Total!AA:AA,DB!$O$9,Total!B:B,$H$2)+COUNTIFS(Total!X:X,$V$3,Total!W:W,B14,Total!AA:AA,DB!$G$5,Total!AA:AA,DB!$O$5,Total!AA:AA,DB!$G$9,Total!K:K,DB!$O$9,Total!B:B,$H$2)+COUNTIFS(Total!X:X,$V$3,Total!W:W,B14,Total!AA:AA,DB!$G$5,Total!N:N,DB!$O$5,Total!M:M,DB!$G$9,Total!K:K,DB!$O$9,Total!B:B,$H$2)+COUNTIFS(Total!X:X,$V$3,Total!W:W,B14,Total!O:O,DB!$G$5,Total!AA:AA,DB!$O$5,Total!M:M,DB!$G$9,Total!K:K,DB!$O$9,Total!B:B,$H$2)+COUNTIFS(Total!X:X,$V$3,Total!W:W,B14,Total!O:O,DB!$G$5,Total!N:N,DB!$O$5,Total!AA:AA,DB!$G$9,Total!K:K,DB!$O$9,Total!B:B,$H$2)+COUNTIFS(Total!X:X,$V$3,Total!W:W,B14,Total!O:O,DB!$G$5,Total!N:N,DB!$O$5,Total!M:M,DB!$G$9,Total!AA:AA,DB!$O$9,Total!B:B,$H$2)+COUNTIFS(Total!X:X,$V$3,Total!W:W,B14,Total!O:O,DB!$G$5,Total!N:N,DB!$O$5,Total!M:M,DB!$G$9,Total!K:K,DB!$O$9,Total!AA:AA,$H$2)</f>
        <v>0</v>
      </c>
      <c r="W14" s="31">
        <f>COUNTIFS(Total!X:X,$W$3,Total!W:W,B14,Total!O:O,DB!$G$5,Total!N:N,DB!$O$5,Total!M:M,DB!$G$9,Total!K:K,DB!$O$9,Total!B:B,$H$2)+COUNTIFS(Total!X:X,$W$3,Total!W:W,B14,Total!AA:AA,DB!$G$5,Total!AA:AA,DB!$O$5,Total!AA:AA,DB!$G$9,Total!AA:AA,DB!$O$9,Total!AA:AA,$H$2)+COUNTIFS(Total!X:X,$W$3,Total!W:W,B14,Total!O:O,DB!$G$5,Total!AA:AA,DB!$O$5,Total!AA:AA,DB!$G$9,Total!AA:AA,DB!$O$9,Total!AA:AA,$H$2)+COUNTIFS(Total!X:X,$W$3,Total!W:W,B14,Total!AA:AA,DB!$G$5,Total!N:N,DB!$O$5,Total!AA:AA,DB!$G$9,Total!AA:AA,DB!$O$9,Total!AA:AA,$H$2)+COUNTIFS(Total!X:X,$W$3,Total!W:W,B14,Total!AA:AA,DB!$G$5,Total!AA:AA,DB!$O$5,Total!M:M,DB!$G$9,Total!AA:AA,DB!$O$9,Total!AA:AA,$H$2)+COUNTIFS(Total!X:X,$W$3,Total!W:W,B14,Total!AA:AA,DB!$G$5,Total!AA:AA,DB!$O$5,Total!AA:AA,DB!$G$9,Total!K:K,DB!$O$9,Total!AA:AA,$H$2)+COUNTIFS(Total!X:X,$W$3,Total!W:W,B14,Total!AA:AA,DB!$G$5,Total!AA:AA,DB!$O$5,Total!AA:AA,DB!$G$9,Total!AA:AA,DB!$O$9,Total!B:B,$H$2)+COUNTIFS(Total!X:X,$W$3,Total!W:W,B14,Total!O:O,DB!$G$5,Total!N:N,DB!$O$5,Total!M:M,DB!$G$9,Total!AA:AA,DB!$O$9,Total!AA:AA,$H$2)+COUNTIFS(Total!X:X,$W$3,Total!W:W,B14,Total!O:O,DB!$G$5,Total!N:N,DB!$O$5,Total!AA:AA,DB!$G$9,Total!K:K,DB!$O$9,Total!AA:AA,$H$2)+COUNTIFS(Total!X:X,$W$3,Total!W:W,B14,Total!O:O,DB!$G$5,Total!N:N,DB!$O$5,Total!AA:AA,DB!$G$9,Total!AA:AA,DB!$O$9,Total!B:B,$H$2)+COUNTIFS(Total!X:X,$W$3,Total!W:W,B14,Total!O:O,DB!$G$5,Total!AA:AA,DB!$O$5,Total!M:M,DB!$G$9,Total!K:K,DB!$O$9,Total!AA:AA,$H$2)+COUNTIFS(Total!X:X,$W$3,Total!W:W,B14,Total!O:O,DB!$G$5,Total!AA:AA,DB!$O$5,Total!M:M,DB!$G$9,Total!AA:AA,DB!$O$9,Total!B:B,$H$2)+COUNTIFS(Total!X:X,$W$3,Total!W:W,B14,Total!O:O,DB!$G$5,Total!AA:AA,DB!$O$5,Total!AA:AA,DB!$G$9,Total!K:K,DB!$O$9,Total!B:B,$H$2)+COUNTIFS(Total!X:X,$W$3,Total!W:W,B14,Total!AA:AA,DB!$G$5,Total!N:N,DB!$O$5,Total!M:M,DB!$G$9,Total!K:K,DB!$O$9,Total!AA:AA,$H$2)+COUNTIFS(Total!X:X,$W$3,Total!W:W,B14,Total!AA:AA,DB!$G$5,Total!N:N,DB!$O$5,Total!M:M,DB!$G$9,Total!AA:AA,DB!$O$9,Total!B:B,$H$2)+COUNTIFS(Total!X:X,$W$3,Total!W:W,B14,Total!AA:AA,DB!$G$5,Total!N:N,DB!$O$5,Total!AA:AA,DB!$G$9,Total!K:K,DB!$O$9,Total!B:B,$H$2)+COUNTIFS(Total!X:X,$W$3,Total!W:W,B14,Total!AA:AA,DB!$G$5,Total!AA:AA,DB!$O$5,Total!M:M,DB!$G$9,Total!K:K,DB!$O$9,Total!B:B,$H$2)+COUNTIFS(Total!X:X,$W$3,Total!W:W,B14,Total!O:O,DB!$G$5,Total!N:N,DB!$O$5,Total!AA:AA,DB!$G$9,Total!AA:AA,DB!$O$9,Total!AA:AA,$H$2)+COUNTIFS(Total!X:X,$W$3,Total!W:W,B14,Total!O:O,DB!$G$5,Total!AA:AA,DB!$O$5,Total!M:M,DB!$G$9,Total!AA:AA,DB!$O$9,Total!AA:AA,$H$2)+COUNTIFS(Total!X:X,$W$3,Total!W:W,B14,Total!O:O,DB!$G$5,Total!AA:AA,DB!$O$5,Total!AA:AA,DB!$G$9,Total!K:K,DB!$O$9,Total!AA:AA,$H$2)+COUNTIFS(Total!X:X,$W$3,Total!W:W,B14,Total!O:O,DB!$G$5,Total!AA:AA,DB!$O$5,Total!AA:AA,DB!$G$9,Total!AA:AA,DB!$O$9,Total!B:B,$H$2)+COUNTIFS(Total!X:X,$W$3,Total!W:W,B14,Total!AA:AA,DB!$G$5,Total!N:N,DB!$O$5,Total!M:M,DB!$G$9,Total!AA:AA,DB!$O$9,Total!AA:AA,$H$2)+COUNTIFS(Total!X:X,$W$3,Total!W:W,B14,Total!AA:AA,DB!$G$5,Total!N:N,DB!$O$5,Total!AA:AA,DB!$G$9,Total!K:K,DB!$O$9,Total!AA:AA,$H$2)+COUNTIFS(Total!X:X,$W$3,Total!W:W,B14,Total!AA:AA,DB!$G$5,Total!N:N,DB!$O$5,Total!AA:AA,DB!$G$9,Total!AA:AA,DB!$O$9,Total!B:B,$H$2)+COUNTIFS(Total!X:X,$W$3,Total!W:W,B14,Total!AA:AA,DB!$G$5,Total!AA:AA,DB!$O$5,Total!M:M,DB!$G$9,Total!K:K,DB!$O$9,Total!AA:AA,$H$2)+COUNTIFS(Total!X:X,$W$3,Total!W:W,B14,Total!AA:AA,DB!$G$5,Total!AA:AA,DB!$O$5,Total!M:M,DB!$G$9,Total!AA:AA,DB!$O$9,Total!B:B,$H$2)+COUNTIFS(Total!X:X,$W$3,Total!W:W,B14,Total!AA:AA,DB!$G$5,Total!AA:AA,DB!$O$5,Total!AA:AA,DB!$G$9,Total!K:K,DB!$O$9,Total!B:B,$H$2)+COUNTIFS(Total!X:X,$W$3,Total!W:W,B14,Total!AA:AA,DB!$G$5,Total!N:N,DB!$O$5,Total!M:M,DB!$G$9,Total!K:K,DB!$O$9,Total!B:B,$H$2)+COUNTIFS(Total!X:X,$W$3,Total!W:W,B14,Total!O:O,DB!$G$5,Total!AA:AA,DB!$O$5,Total!M:M,DB!$G$9,Total!K:K,DB!$O$9,Total!B:B,$H$2)+COUNTIFS(Total!X:X,$W$3,Total!W:W,B14,Total!O:O,DB!$G$5,Total!N:N,DB!$O$5,Total!AA:AA,DB!$G$9,Total!K:K,DB!$O$9,Total!B:B,$H$2)+COUNTIFS(Total!X:X,$W$3,Total!W:W,B14,Total!O:O,DB!$G$5,Total!N:N,DB!$O$5,Total!M:M,DB!$G$9,Total!AA:AA,DB!$O$9,Total!B:B,$H$2)+COUNTIFS(Total!X:X,$W$3,Total!W:W,B14,Total!O:O,DB!$G$5,Total!N:N,DB!$O$5,Total!M:M,DB!$G$9,Total!K:K,DB!$O$9,Total!AA:AA,$H$2)</f>
        <v>0</v>
      </c>
      <c r="X14" s="31">
        <f t="shared" si="0"/>
        <v>24</v>
      </c>
      <c r="Y14" s="31">
        <f t="shared" si="1"/>
        <v>23</v>
      </c>
      <c r="Z14" s="31">
        <f t="shared" si="2"/>
        <v>21</v>
      </c>
      <c r="AD14"/>
    </row>
    <row r="15" spans="1:31" ht="30" customHeight="1" x14ac:dyDescent="0.25">
      <c r="A15" s="43">
        <v>12</v>
      </c>
      <c r="B15" s="53" t="s">
        <v>177</v>
      </c>
      <c r="C15" s="31">
        <f>COUNTIFS(Total!W:W,B15,Total!O:O,DB!$G$5,Total!N:N,DB!$O$5,Total!M:M,DB!$G$9,Total!K:K,DB!$O$9,Total!B:B,$H$2)+COUNTIFS(Total!W:W,B15,Total!AA:AA,DB!$G$5,Total!AA:AA,DB!$O$5,Total!AA:AA,DB!$G$9,Total!AA:AA,DB!$O$9,Total!AA:AA,$H$2)+COUNTIFS(Total!W:W,B15,Total!O:O,DB!$G$5,Total!AA:AA,DB!$O$5,Total!AA:AA,DB!$G$9,Total!AA:AA,DB!$O$9,Total!AA:AA,$H$2)+COUNTIFS(Total!W:W,B15,Total!AA:AA,DB!$G$5,Total!N:N,DB!$O$5,Total!AA:AA,DB!$G$9,Total!AA:AA,DB!$O$9,Total!AA:AA,$H$2)+COUNTIFS(Total!W:W,B15,Total!AA:AA,DB!$G$5,Total!AA:AA,DB!$O$5,Total!M:M,DB!$G$9,Total!AA:AA,DB!$O$9,Total!AA:AA,$H$2)+COUNTIFS(Total!W:W,B15,Total!AA:AA,DB!$G$5,Total!AA:AA,DB!$O$5,Total!AA:AA,DB!$G$9,Total!K:K,DB!$O$9,Total!AA:AA,$H$2)+COUNTIFS(Total!W:W,B15,Total!AA:AA,DB!$G$5,Total!AA:AA,DB!$O$5,Total!AA:AA,DB!$G$9,Total!AA:AA,DB!$O$9,Total!B:B,$H$2)+COUNTIFS(Total!W:W,B15,Total!O:O,DB!$G$5,Total!N:N,DB!$O$5,Total!M:M,DB!$G$9,Total!AA:AA,DB!$O$9,Total!AA:AA,$H$2)+COUNTIFS(Total!W:W,B15,Total!O:O,DB!$G$5,Total!N:N,DB!$O$5,Total!AA:AA,DB!$G$9,Total!K:K,DB!$O$9,Total!AA:AA,$H$2)+COUNTIFS(Total!W:W,B15,Total!O:O,DB!$G$5,Total!N:N,DB!$O$5,Total!AA:AA,DB!$G$9,Total!AA:AA,DB!$O$9,Total!B:B,$H$2)+COUNTIFS(Total!W:W,B15,Total!O:O,DB!$G$5,Total!AA:AA,DB!$O$5,Total!M:M,DB!$G$9,Total!K:K,DB!$O$9,Total!AA:AA,$H$2)+COUNTIFS(Total!W:W,B15,Total!O:O,DB!$G$5,Total!AA:AA,DB!$O$5,Total!M:M,DB!$G$9,Total!AA:AA,DB!$O$9,Total!B:B,$H$2)+COUNTIFS(Total!W:W,B15,Total!O:O,DB!$G$5,Total!AA:AA,DB!$O$5,Total!AA:AA,DB!$G$9,Total!K:K,DB!$O$9,Total!B:B,$H$2)+COUNTIFS(Total!W:W,B15,Total!AA:AA,DB!$G$5,Total!N:N,DB!$O$5,Total!M:M,DB!$G$9,Total!K:K,DB!$O$9,Total!AA:AA,$H$2)+COUNTIFS(Total!W:W,B15,Total!AA:AA,DB!$G$5,Total!N:N,DB!$O$5,Total!M:M,DB!$G$9,Total!AA:AA,DB!$O$9,Total!B:B,$H$2)+COUNTIFS(Total!W:W,B15,Total!AA:AA,DB!$G$5,Total!N:N,DB!$O$5,Total!AA:AA,DB!$G$9,Total!K:K,DB!$O$9,Total!B:B,$H$2)+COUNTIFS(Total!W:W,B15,Total!AA:AA,DB!$G$5,Total!AA:AA,DB!$O$5,Total!M:M,DB!$G$9,Total!K:K,DB!$O$9,Total!B:B,$H$2)+COUNTIFS(Total!W:W,B15,Total!O:O,DB!$G$5,Total!N:N,DB!$O$5,Total!AA:AA,DB!$G$9,Total!AA:AA,DB!$O$9,Total!AA:AA,$H$2)+COUNTIFS(Total!W:W,B15,Total!O:O,DB!$G$5,Total!AA:AA,DB!$O$5,Total!M:M,DB!$G$9,Total!AA:AA,DB!$O$9,Total!AA:AA,$H$2)+COUNTIFS(Total!W:W,B15,Total!O:O,DB!$G$5,Total!AA:AA,DB!$O$5,Total!AA:AA,DB!$G$9,Total!K:K,DB!$O$9,Total!AA:AA,$H$2)+COUNTIFS(Total!W:W,B15,Total!O:O,DB!$G$5,Total!AA:AA,DB!$O$5,Total!AA:AA,DB!$G$9,Total!AA:AA,DB!$O$9,Total!B:B,$H$2)+COUNTIFS(Total!W:W,B15,Total!AA:AA,DB!$G$5,Total!N:N,DB!$O$5,Total!M:M,DB!$G$9,Total!AA:AA,DB!$O$9,Total!AA:AA,$H$2)+COUNTIFS(Total!W:W,B15,Total!AA:AA,DB!$G$5,Total!N:N,DB!$O$5,Total!AA:AA,DB!$G$9,Total!K:K,DB!$O$9,Total!AA:AA,$H$2)+COUNTIFS(Total!W:W,B15,Total!AA:AA,DB!$G$5,Total!N:N,DB!$O$5,Total!AA:AA,DB!$G$9,Total!AA:AA,DB!$O$9,Total!B:B,$H$2)+COUNTIFS(Total!W:W,B15,Total!AA:AA,DB!$G$5,Total!AA:AA,DB!$O$5,Total!M:M,DB!$G$9,Total!K:K,DB!$O$9,Total!AA:AA,$H$2)+COUNTIFS(Total!W:W,B15,Total!AA:AA,DB!$G$5,Total!AA:AA,DB!$O$5,Total!M:M,DB!$G$9,Total!AA:AA,DB!$O$9,Total!B:B,$H$2)+COUNTIFS(Total!W:W,B15,Total!AA:AA,DB!$G$5,Total!AA:AA,DB!$O$5,Total!AA:AA,DB!$G$9,Total!K:K,DB!$O$9,Total!B:B,$H$2)+COUNTIFS(Total!W:W,B15,Total!AA:AA,DB!$G$5,Total!N:N,DB!$O$5,Total!M:M,DB!$G$9,Total!K:K,DB!$O$9,Total!B:B,$H$2)+COUNTIFS(Total!W:W,B15,Total!O:O,DB!$G$5,Total!AA:AA,DB!$O$5,Total!M:M,DB!$G$9,Total!K:K,DB!$O$9,Total!B:B,$H$2)+COUNTIFS(Total!W:W,B15,Total!O:O,DB!$G$5,Total!N:N,DB!$O$5,Total!AA:AA,DB!$G$9,Total!K:K,DB!$O$9,Total!B:B,$H$2)+COUNTIFS(Total!W:W,B15,Total!O:O,DB!$G$5,Total!N:N,DB!$O$5,Total!M:M,DB!$G$9,Total!AA:AA,DB!$O$9,Total!B:B,$H$2)+COUNTIFS(Total!W:W,B15,Total!O:O,DB!$G$5,Total!N:N,DB!$O$5,Total!M:M,DB!$G$9,Total!K:K,DB!$O$9,Total!AA:AA,$H$2)</f>
        <v>55</v>
      </c>
      <c r="D15" s="31">
        <f>COUNTIFS(Total!X:X,$AE$2,Total!W:W,B15,Total!O:O,DB!$G$5,Total!N:N,DB!$O$5,Total!M:M,DB!$G$9,Total!K:K,DB!$O$9,Total!B:B,$H$2)+COUNTIFS(Total!X:X,$AE$2,Total!W:W,B15,Total!AA:AA,DB!$G$5,Total!AA:AA,DB!$O$5,Total!AA:AA,DB!$G$9,Total!AA:AA,DB!$O$9,Total!AA:AA,$H$2)+COUNTIFS(Total!X:X,$AE$2,Total!W:W,B15,Total!O:O,DB!$G$5,Total!AA:AA,DB!$O$5,Total!AA:AA,DB!$G$9,Total!AA:AA,DB!$O$9,Total!AA:AA,$H$2)+COUNTIFS(Total!X:X,$AE$2,Total!W:W,B15,Total!AA:AA,DB!$G$5,Total!N:N,DB!$O$5,Total!AA:AA,DB!$G$9,Total!AA:AA,DB!$O$9,Total!AA:AA,$H$2)+COUNTIFS(Total!X:X,$AE$2,Total!W:W,B15,Total!AA:AA,DB!$G$5,Total!AA:AA,DB!$O$5,Total!M:M,DB!$G$9,Total!AA:AA,DB!$O$9,Total!AA:AA,$H$2)+COUNTIFS(Total!X:X,$AE$2,Total!W:W,B15,Total!AA:AA,DB!$G$5,Total!AA:AA,DB!$O$5,Total!AA:AA,DB!$G$9,Total!K:K,DB!$O$9,Total!AA:AA,$H$2)+COUNTIFS(Total!X:X,$AE$2,Total!W:W,B15,Total!AA:AA,DB!$G$5,Total!AA:AA,DB!$O$5,Total!AA:AA,DB!$G$9,Total!AA:AA,DB!$O$9,Total!B:B,$H$2)+COUNTIFS(Total!X:X,$AE$2,Total!W:W,B15,Total!O:O,DB!$G$5,Total!N:N,DB!$O$5,Total!M:M,DB!$G$9,Total!AA:AA,DB!$O$9,Total!AA:AA,$H$2)+COUNTIFS(Total!X:X,$AE$2,Total!W:W,B15,Total!O:O,DB!$G$5,Total!N:N,DB!$O$5,Total!AA:AA,DB!$G$9,Total!K:K,DB!$O$9,Total!AA:AA,$H$2)+COUNTIFS(Total!X:X,$AE$2,Total!W:W,B15,Total!O:O,DB!$G$5,Total!N:N,DB!$O$5,Total!AA:AA,DB!$G$9,Total!AA:AA,DB!$O$9,Total!B:B,$H$2)+COUNTIFS(Total!X:X,$AE$2,Total!W:W,B15,Total!O:O,DB!$G$5,Total!AA:AA,DB!$O$5,Total!M:M,DB!$G$9,Total!K:K,DB!$O$9,Total!AA:AA,$H$2)+COUNTIFS(Total!X:X,$AE$2,Total!W:W,B15,Total!O:O,DB!$G$5,Total!AA:AA,DB!$O$5,Total!M:M,DB!$G$9,Total!AA:AA,DB!$O$9,Total!B:B,$H$2)+COUNTIFS(Total!X:X,$AE$2,Total!W:W,B15,Total!O:O,DB!$G$5,Total!AA:AA,DB!$O$5,Total!AA:AA,DB!$G$9,Total!K:K,DB!$O$9,Total!B:B,$H$2)+COUNTIFS(Total!X:X,$AE$2,Total!W:W,B15,Total!AA:AA,DB!$G$5,Total!N:N,DB!$O$5,Total!M:M,DB!$G$9,Total!K:K,DB!$O$9,Total!AA:AA,$H$2)+COUNTIFS(Total!X:X,$AE$2,Total!W:W,B15,Total!AA:AA,DB!$G$5,Total!N:N,DB!$O$5,Total!M:M,DB!$G$9,Total!AA:AA,DB!$O$9,Total!B:B,$H$2)+COUNTIFS(Total!X:X,$AE$2,Total!W:W,B15,Total!AA:AA,DB!$G$5,Total!N:N,DB!$O$5,Total!AA:AA,DB!$G$9,Total!K:K,DB!$O$9,Total!B:B,$H$2)+COUNTIFS(Total!X:X,$AE$2,Total!W:W,B15,Total!AA:AA,DB!$G$5,Total!AA:AA,DB!$O$5,Total!M:M,DB!$G$9,Total!K:K,DB!$O$9,Total!B:B,$H$2)+COUNTIFS(Total!X:X,$AE$2,Total!W:W,B15,Total!O:O,DB!$G$5,Total!N:N,DB!$O$5,Total!AA:AA,DB!$G$9,Total!AA:AA,DB!$O$9,Total!AA:AA,$H$2)+COUNTIFS(Total!X:X,$AE$2,Total!W:W,B15,Total!O:O,DB!$G$5,Total!AA:AA,DB!$O$5,Total!M:M,DB!$G$9,Total!AA:AA,DB!$O$9,Total!AA:AA,$H$2)+COUNTIFS(Total!X:X,$AE$2,Total!W:W,B15,Total!O:O,DB!$G$5,Total!AA:AA,DB!$O$5,Total!AA:AA,DB!$G$9,Total!K:K,DB!$O$9,Total!AA:AA,$H$2)+COUNTIFS(Total!X:X,$AE$2,Total!W:W,B15,Total!O:O,DB!$G$5,Total!AA:AA,DB!$O$5,Total!AA:AA,DB!$G$9,Total!AA:AA,DB!$O$9,Total!B:B,$H$2)+COUNTIFS(Total!X:X,$AE$2,Total!W:W,B15,Total!AA:AA,DB!$G$5,Total!N:N,DB!$O$5,Total!M:M,DB!$G$9,Total!AA:AA,DB!$O$9,Total!AA:AA,$H$2)+COUNTIFS(Total!X:X,$AE$2,Total!W:W,B15,Total!AA:AA,DB!$G$5,Total!N:N,DB!$O$5,Total!AA:AA,DB!$G$9,Total!K:K,DB!$O$9,Total!AA:AA,$H$2)+COUNTIFS(Total!X:X,$AE$2,Total!W:W,B15,Total!AA:AA,DB!$G$5,Total!N:N,DB!$O$5,Total!AA:AA,DB!$G$9,Total!AA:AA,DB!$O$9,Total!B:B,$H$2)+COUNTIFS(Total!X:X,$AE$2,Total!W:W,B15,Total!AA:AA,DB!$G$5,Total!AA:AA,DB!$O$5,Total!M:M,DB!$G$9,Total!K:K,DB!$O$9,Total!AA:AA,$H$2)+COUNTIFS(Total!X:X,$AE$2,Total!W:W,B15,Total!AA:AA,DB!$G$5,Total!AA:AA,DB!$O$5,Total!M:M,DB!$G$9,Total!AA:AA,DB!$O$9,Total!B:B,$H$2)+COUNTIFS(Total!X:X,$AE$2,Total!W:W,B15,Total!AA:AA,DB!$G$5,Total!AA:AA,DB!$O$5,Total!AA:AA,DB!$G$9,Total!K:K,DB!$O$9,Total!B:B,$H$2)+COUNTIFS(Total!X:X,$AE$2,Total!W:W,B15,Total!AA:AA,DB!$G$5,Total!N:N,DB!$O$5,Total!M:M,DB!$G$9,Total!K:K,DB!$O$9,Total!B:B,$H$2)+COUNTIFS(Total!X:X,$AE$2,Total!W:W,B15,Total!O:O,DB!$G$5,Total!AA:AA,DB!$O$5,Total!M:M,DB!$G$9,Total!K:K,DB!$O$9,Total!B:B,$H$2)+COUNTIFS(Total!X:X,$AE$2,Total!W:W,B15,Total!O:O,DB!$G$5,Total!N:N,DB!$O$5,Total!AA:AA,DB!$G$9,Total!K:K,DB!$O$9,Total!B:B,$H$2)+COUNTIFS(Total!X:X,$AE$2,Total!W:W,B15,Total!O:O,DB!$G$5,Total!N:N,DB!$O$5,Total!M:M,DB!$G$9,Total!AA:AA,DB!$O$9,Total!B:B,$H$2)+COUNTIFS(Total!X:X,$AE$2,Total!W:W,B15,Total!O:O,DB!$G$5,Total!N:N,DB!$O$5,Total!M:M,DB!$G$9,Total!K:K,DB!$O$9,Total!AA:AA,$H$2)</f>
        <v>3</v>
      </c>
      <c r="E15" s="31">
        <f>COUNTIFS(Total!X:X,$E$3,Total!W:W,B15,Total!O:O,DB!$G$5,Total!N:N,DB!$O$5,Total!M:M,DB!$G$9,Total!K:K,DB!$O$9,Total!B:B,$H$2)+COUNTIFS(Total!X:X,$E$3,Total!W:W,B15,Total!AA:AA,DB!$G$5,Total!AA:AA,DB!$O$5,Total!AA:AA,DB!$G$9,Total!AA:AA,DB!$O$9,Total!AA:AA,$H$2)+COUNTIFS(Total!X:X,$E$3,Total!W:W,B15,Total!O:O,DB!$G$5,Total!AA:AA,DB!$O$5,Total!AA:AA,DB!$G$9,Total!AA:AA,DB!$O$9,Total!AA:AA,$H$2)+COUNTIFS(Total!X:X,$E$3,Total!W:W,B15,Total!AA:AA,DB!$G$5,Total!N:N,DB!$O$5,Total!AA:AA,DB!$G$9,Total!AA:AA,DB!$O$9,Total!AA:AA,$H$2)+COUNTIFS(Total!X:X,$E$3,Total!W:W,B15,Total!AA:AA,DB!$G$5,Total!AA:AA,DB!$O$5,Total!M:M,DB!$G$9,Total!AA:AA,DB!$O$9,Total!AA:AA,$H$2)+COUNTIFS(Total!X:X,$E$3,Total!W:W,B15,Total!AA:AA,DB!$G$5,Total!AA:AA,DB!$O$5,Total!AA:AA,DB!$G$9,Total!K:K,DB!$O$9,Total!AA:AA,$H$2)+COUNTIFS(Total!X:X,$E$3,Total!W:W,B15,Total!AA:AA,DB!$G$5,Total!AA:AA,DB!$O$5,Total!AA:AA,DB!$G$9,Total!AA:AA,DB!$O$9,Total!B:B,$H$2)+COUNTIFS(Total!X:X,$E$3,Total!W:W,B15,Total!O:O,DB!$G$5,Total!N:N,DB!$O$5,Total!M:M,DB!$G$9,Total!AA:AA,DB!$O$9,Total!AA:AA,$H$2)+COUNTIFS(Total!X:X,$E$3,Total!W:W,B15,Total!O:O,DB!$G$5,Total!N:N,DB!$O$5,Total!AA:AA,DB!$G$9,Total!K:K,DB!$O$9,Total!AA:AA,$H$2)+COUNTIFS(Total!X:X,$E$3,Total!W:W,B15,Total!O:O,DB!$G$5,Total!N:N,DB!$O$5,Total!AA:AA,DB!$G$9,Total!AA:AA,DB!$O$9,Total!B:B,$H$2)+COUNTIFS(Total!X:X,$E$3,Total!W:W,B15,Total!O:O,DB!$G$5,Total!AA:AA,DB!$O$5,Total!M:M,DB!$G$9,Total!K:K,DB!$O$9,Total!AA:AA,$H$2)+COUNTIFS(Total!X:X,$E$3,Total!W:W,B15,Total!O:O,DB!$G$5,Total!AA:AA,DB!$O$5,Total!M:M,DB!$G$9,Total!AA:AA,DB!$O$9,Total!B:B,$H$2)+COUNTIFS(Total!X:X,$E$3,Total!W:W,B15,Total!O:O,DB!$G$5,Total!AA:AA,DB!$O$5,Total!AA:AA,DB!$G$9,Total!K:K,DB!$O$9,Total!B:B,$H$2)+COUNTIFS(Total!X:X,$E$3,Total!W:W,B15,Total!AA:AA,DB!$G$5,Total!N:N,DB!$O$5,Total!M:M,DB!$G$9,Total!K:K,DB!$O$9,Total!AA:AA,$H$2)+COUNTIFS(Total!X:X,$E$3,Total!W:W,B15,Total!AA:AA,DB!$G$5,Total!N:N,DB!$O$5,Total!M:M,DB!$G$9,Total!AA:AA,DB!$O$9,Total!B:B,$H$2)+COUNTIFS(Total!X:X,$E$3,Total!W:W,B15,Total!AA:AA,DB!$G$5,Total!N:N,DB!$O$5,Total!AA:AA,DB!$G$9,Total!K:K,DB!$O$9,Total!B:B,$H$2)+COUNTIFS(Total!X:X,$E$3,Total!W:W,B15,Total!AA:AA,DB!$G$5,Total!AA:AA,DB!$O$5,Total!M:M,DB!$G$9,Total!K:K,DB!$O$9,Total!B:B,$H$2)+COUNTIFS(Total!X:X,$E$3,Total!W:W,B15,Total!O:O,DB!$G$5,Total!N:N,DB!$O$5,Total!AA:AA,DB!$G$9,Total!AA:AA,DB!$O$9,Total!AA:AA,$H$2)+COUNTIFS(Total!X:X,$E$3,Total!W:W,B15,Total!O:O,DB!$G$5,Total!AA:AA,DB!$O$5,Total!M:M,DB!$G$9,Total!AA:AA,DB!$O$9,Total!AA:AA,$H$2)+COUNTIFS(Total!X:X,$E$3,Total!W:W,B15,Total!O:O,DB!$G$5,Total!AA:AA,DB!$O$5,Total!AA:AA,DB!$G$9,Total!K:K,DB!$O$9,Total!AA:AA,$H$2)+COUNTIFS(Total!X:X,$E$3,Total!W:W,B15,Total!O:O,DB!$G$5,Total!AA:AA,DB!$O$5,Total!AA:AA,DB!$G$9,Total!AA:AA,DB!$O$9,Total!B:B,$H$2)+COUNTIFS(Total!X:X,$E$3,Total!W:W,B15,Total!AA:AA,DB!$G$5,Total!N:N,DB!$O$5,Total!M:M,DB!$G$9,Total!AA:AA,DB!$O$9,Total!AA:AA,$H$2)+COUNTIFS(Total!X:X,$E$3,Total!W:W,B15,Total!AA:AA,DB!$G$5,Total!N:N,DB!$O$5,Total!AA:AA,DB!$G$9,Total!K:K,DB!$O$9,Total!AA:AA,$H$2)+COUNTIFS(Total!X:X,$E$3,Total!W:W,B15,Total!AA:AA,DB!$G$5,Total!N:N,DB!$O$5,Total!AA:AA,DB!$G$9,Total!AA:AA,DB!$O$9,Total!B:B,$H$2)+COUNTIFS(Total!X:X,$E$3,Total!W:W,B15,Total!AA:AA,DB!$G$5,Total!AA:AA,DB!$O$5,Total!M:M,DB!$G$9,Total!K:K,DB!$O$9,Total!AA:AA,$H$2)+COUNTIFS(Total!X:X,$E$3,Total!W:W,B15,Total!AA:AA,DB!$G$5,Total!AA:AA,DB!$O$5,Total!M:M,DB!$G$9,Total!AA:AA,DB!$O$9,Total!B:B,$H$2)+COUNTIFS(Total!X:X,$E$3,Total!W:W,B15,Total!AA:AA,DB!$G$5,Total!AA:AA,DB!$O$5,Total!AA:AA,DB!$G$9,Total!K:K,DB!$O$9,Total!B:B,$H$2)+COUNTIFS(Total!X:X,$E$3,Total!W:W,B15,Total!AA:AA,DB!$G$5,Total!N:N,DB!$O$5,Total!M:M,DB!$G$9,Total!K:K,DB!$O$9,Total!B:B,$H$2)+COUNTIFS(Total!X:X,$E$3,Total!W:W,B15,Total!O:O,DB!$G$5,Total!AA:AA,DB!$O$5,Total!M:M,DB!$G$9,Total!K:K,DB!$O$9,Total!B:B,$H$2)+COUNTIFS(Total!X:X,$E$3,Total!W:W,B15,Total!O:O,DB!$G$5,Total!N:N,DB!$O$5,Total!AA:AA,DB!$G$9,Total!K:K,DB!$O$9,Total!B:B,$H$2)+COUNTIFS(Total!X:X,$E$3,Total!W:W,B15,Total!O:O,DB!$G$5,Total!N:N,DB!$O$5,Total!M:M,DB!$G$9,Total!AA:AA,DB!$O$9,Total!B:B,$H$2)+COUNTIFS(Total!X:X,$E$3,Total!W:W,B15,Total!O:O,DB!$G$5,Total!N:N,DB!$O$5,Total!M:M,DB!$G$9,Total!K:K,DB!$O$9,Total!AA:AA,$H$2)</f>
        <v>4</v>
      </c>
      <c r="F15" s="31">
        <f>COUNTIFS(Total!X:X,$F$3,Total!W:W,B15,Total!O:O,DB!$G$5,Total!N:N,DB!$O$5,Total!M:M,DB!$G$9,Total!K:K,DB!$O$9,Total!B:B,$H$2)+COUNTIFS(Total!X:X,$F$3,Total!W:W,B15,Total!AA:AA,DB!$G$5,Total!AA:AA,DB!$O$5,Total!AA:AA,DB!$G$9,Total!AA:AA,DB!$O$9,Total!AA:AA,$H$2)+COUNTIFS(Total!X:X,$F$3,Total!W:W,B15,Total!O:O,DB!$G$5,Total!AA:AA,DB!$O$5,Total!AA:AA,DB!$G$9,Total!AA:AA,DB!$O$9,Total!AA:AA,$H$2)+COUNTIFS(Total!X:X,$F$3,Total!W:W,B15,Total!AA:AA,DB!$G$5,Total!N:N,DB!$O$5,Total!AA:AA,DB!$G$9,Total!AA:AA,DB!$O$9,Total!AA:AA,$H$2)+COUNTIFS(Total!X:X,$F$3,Total!W:W,B15,Total!AA:AA,DB!$G$5,Total!AA:AA,DB!$O$5,Total!M:M,DB!$G$9,Total!AA:AA,DB!$O$9,Total!AA:AA,$H$2)+COUNTIFS(Total!X:X,$F$3,Total!W:W,B15,Total!AA:AA,DB!$G$5,Total!AA:AA,DB!$O$5,Total!AA:AA,DB!$G$9,Total!K:K,DB!$O$9,Total!AA:AA,$H$2)+COUNTIFS(Total!X:X,$F$3,Total!W:W,B15,Total!AA:AA,DB!$G$5,Total!AA:AA,DB!$O$5,Total!AA:AA,DB!$G$9,Total!AA:AA,DB!$O$9,Total!B:B,$H$2)+COUNTIFS(Total!X:X,$F$3,Total!W:W,B15,Total!O:O,DB!$G$5,Total!N:N,DB!$O$5,Total!M:M,DB!$G$9,Total!AA:AA,DB!$O$9,Total!AA:AA,$H$2)+COUNTIFS(Total!X:X,$F$3,Total!W:W,B15,Total!O:O,DB!$G$5,Total!N:N,DB!$O$5,Total!AA:AA,DB!$G$9,Total!K:K,DB!$O$9,Total!AA:AA,$H$2)+COUNTIFS(Total!X:X,$F$3,Total!W:W,B15,Total!O:O,DB!$G$5,Total!N:N,DB!$O$5,Total!AA:AA,DB!$G$9,Total!AA:AA,DB!$O$9,Total!B:B,$H$2)+COUNTIFS(Total!X:X,$F$3,Total!W:W,B15,Total!O:O,DB!$G$5,Total!AA:AA,DB!$O$5,Total!M:M,DB!$G$9,Total!K:K,DB!$O$9,Total!AA:AA,$H$2)+COUNTIFS(Total!X:X,$F$3,Total!W:W,B15,Total!O:O,DB!$G$5,Total!AA:AA,DB!$O$5,Total!M:M,DB!$G$9,Total!AA:AA,DB!$O$9,Total!B:B,$H$2)+COUNTIFS(Total!X:X,$F$3,Total!W:W,B15,Total!O:O,DB!$G$5,Total!AA:AA,DB!$O$5,Total!AA:AA,DB!$G$9,Total!K:K,DB!$O$9,Total!B:B,$H$2)+COUNTIFS(Total!X:X,$F$3,Total!W:W,B15,Total!AA:AA,DB!$G$5,Total!N:N,DB!$O$5,Total!M:M,DB!$G$9,Total!K:K,DB!$O$9,Total!AA:AA,$H$2)+COUNTIFS(Total!X:X,$F$3,Total!W:W,B15,Total!AA:AA,DB!$G$5,Total!N:N,DB!$O$5,Total!M:M,DB!$G$9,Total!AA:AA,DB!$O$9,Total!B:B,$H$2)+COUNTIFS(Total!X:X,$F$3,Total!W:W,B15,Total!AA:AA,DB!$G$5,Total!N:N,DB!$O$5,Total!AA:AA,DB!$G$9,Total!K:K,DB!$O$9,Total!B:B,$H$2)+COUNTIFS(Total!X:X,$F$3,Total!W:W,B15,Total!AA:AA,DB!$G$5,Total!AA:AA,DB!$O$5,Total!M:M,DB!$G$9,Total!K:K,DB!$O$9,Total!B:B,$H$2)+COUNTIFS(Total!X:X,$F$3,Total!W:W,B15,Total!O:O,DB!$G$5,Total!N:N,DB!$O$5,Total!AA:AA,DB!$G$9,Total!AA:AA,DB!$O$9,Total!AA:AA,$H$2)+COUNTIFS(Total!X:X,$F$3,Total!W:W,B15,Total!O:O,DB!$G$5,Total!AA:AA,DB!$O$5,Total!M:M,DB!$G$9,Total!AA:AA,DB!$O$9,Total!AA:AA,$H$2)+COUNTIFS(Total!X:X,$F$3,Total!W:W,B15,Total!O:O,DB!$G$5,Total!AA:AA,DB!$O$5,Total!AA:AA,DB!$G$9,Total!K:K,DB!$O$9,Total!AA:AA,$H$2)+COUNTIFS(Total!X:X,$F$3,Total!W:W,B15,Total!O:O,DB!$G$5,Total!AA:AA,DB!$O$5,Total!AA:AA,DB!$G$9,Total!AA:AA,DB!$O$9,Total!B:B,$H$2)+COUNTIFS(Total!X:X,$F$3,Total!W:W,B15,Total!AA:AA,DB!$G$5,Total!N:N,DB!$O$5,Total!M:M,DB!$G$9,Total!AA:AA,DB!$O$9,Total!AA:AA,$H$2)+COUNTIFS(Total!X:X,$F$3,Total!W:W,B15,Total!AA:AA,DB!$G$5,Total!N:N,DB!$O$5,Total!AA:AA,DB!$G$9,Total!K:K,DB!$O$9,Total!AA:AA,$H$2)+COUNTIFS(Total!X:X,$F$3,Total!W:W,B15,Total!AA:AA,DB!$G$5,Total!N:N,DB!$O$5,Total!AA:AA,DB!$G$9,Total!AA:AA,DB!$O$9,Total!B:B,$H$2)+COUNTIFS(Total!X:X,$F$3,Total!W:W,B15,Total!AA:AA,DB!$G$5,Total!AA:AA,DB!$O$5,Total!M:M,DB!$G$9,Total!K:K,DB!$O$9,Total!AA:AA,$H$2)+COUNTIFS(Total!X:X,$F$3,Total!W:W,B15,Total!AA:AA,DB!$G$5,Total!AA:AA,DB!$O$5,Total!M:M,DB!$G$9,Total!AA:AA,DB!$O$9,Total!B:B,$H$2)+COUNTIFS(Total!X:X,$F$3,Total!W:W,B15,Total!AA:AA,DB!$G$5,Total!AA:AA,DB!$O$5,Total!AA:AA,DB!$G$9,Total!K:K,DB!$O$9,Total!B:B,$H$2)+COUNTIFS(Total!X:X,$F$3,Total!W:W,B15,Total!AA:AA,DB!$G$5,Total!N:N,DB!$O$5,Total!M:M,DB!$G$9,Total!K:K,DB!$O$9,Total!B:B,$H$2)+COUNTIFS(Total!X:X,$F$3,Total!W:W,B15,Total!O:O,DB!$G$5,Total!AA:AA,DB!$O$5,Total!M:M,DB!$G$9,Total!K:K,DB!$O$9,Total!B:B,$H$2)+COUNTIFS(Total!X:X,$F$3,Total!W:W,B15,Total!O:O,DB!$G$5,Total!N:N,DB!$O$5,Total!AA:AA,DB!$G$9,Total!K:K,DB!$O$9,Total!B:B,$H$2)+COUNTIFS(Total!X:X,$F$3,Total!W:W,B15,Total!O:O,DB!$G$5,Total!N:N,DB!$O$5,Total!M:M,DB!$G$9,Total!AA:AA,DB!$O$9,Total!B:B,$H$2)+COUNTIFS(Total!X:X,$F$3,Total!W:W,B15,Total!O:O,DB!$G$5,Total!N:N,DB!$O$5,Total!M:M,DB!$G$9,Total!K:K,DB!$O$9,Total!AA:AA,$H$2)</f>
        <v>0</v>
      </c>
      <c r="G15" s="31">
        <f>COUNTIFS(Total!X:X,$G$3,Total!W:W,B15,Total!O:O,DB!$G$5,Total!N:N,DB!$O$5,Total!M:M,DB!$G$9,Total!K:K,DB!$O$9,Total!B:B,$H$2)+COUNTIFS(Total!X:X,$G$3,Total!W:W,B15,Total!AA:AA,DB!$G$5,Total!AA:AA,DB!$O$5,Total!AA:AA,DB!$G$9,Total!AA:AA,DB!$O$9,Total!AA:AA,$H$2)+COUNTIFS(Total!X:X,$G$3,Total!W:W,B15,Total!O:O,DB!$G$5,Total!AA:AA,DB!$O$5,Total!AA:AA,DB!$G$9,Total!AA:AA,DB!$O$9,Total!AA:AA,$H$2)+COUNTIFS(Total!X:X,$G$3,Total!W:W,B15,Total!AA:AA,DB!$G$5,Total!N:N,DB!$O$5,Total!AA:AA,DB!$G$9,Total!AA:AA,DB!$O$9,Total!AA:AA,$H$2)+COUNTIFS(Total!X:X,$G$3,Total!W:W,B15,Total!AA:AA,DB!$G$5,Total!AA:AA,DB!$O$5,Total!M:M,DB!$G$9,Total!AA:AA,DB!$O$9,Total!AA:AA,$H$2)+COUNTIFS(Total!X:X,$G$3,Total!W:W,B15,Total!AA:AA,DB!$G$5,Total!AA:AA,DB!$O$5,Total!AA:AA,DB!$G$9,Total!K:K,DB!$O$9,Total!AA:AA,$H$2)+COUNTIFS(Total!X:X,$G$3,Total!W:W,B15,Total!AA:AA,DB!$G$5,Total!AA:AA,DB!$O$5,Total!AA:AA,DB!$G$9,Total!AA:AA,DB!$O$9,Total!B:B,$H$2)+COUNTIFS(Total!X:X,$G$3,Total!W:W,B15,Total!O:O,DB!$G$5,Total!N:N,DB!$O$5,Total!M:M,DB!$G$9,Total!AA:AA,DB!$O$9,Total!AA:AA,$H$2)+COUNTIFS(Total!X:X,$G$3,Total!W:W,B15,Total!O:O,DB!$G$5,Total!N:N,DB!$O$5,Total!AA:AA,DB!$G$9,Total!K:K,DB!$O$9,Total!AA:AA,$H$2)+COUNTIFS(Total!X:X,$G$3,Total!W:W,B15,Total!O:O,DB!$G$5,Total!N:N,DB!$O$5,Total!AA:AA,DB!$G$9,Total!AA:AA,DB!$O$9,Total!B:B,$H$2)+COUNTIFS(Total!X:X,$G$3,Total!W:W,B15,Total!O:O,DB!$G$5,Total!AA:AA,DB!$O$5,Total!M:M,DB!$G$9,Total!K:K,DB!$O$9,Total!AA:AA,$H$2)+COUNTIFS(Total!X:X,$G$3,Total!W:W,B15,Total!O:O,DB!$G$5,Total!AA:AA,DB!$O$5,Total!M:M,DB!$G$9,Total!AA:AA,DB!$O$9,Total!B:B,$H$2)+COUNTIFS(Total!X:X,$G$3,Total!W:W,B15,Total!O:O,DB!$G$5,Total!AA:AA,DB!$O$5,Total!AA:AA,DB!$G$9,Total!K:K,DB!$O$9,Total!B:B,$H$2)+COUNTIFS(Total!X:X,$G$3,Total!W:W,B15,Total!AA:AA,DB!$G$5,Total!N:N,DB!$O$5,Total!M:M,DB!$G$9,Total!K:K,DB!$O$9,Total!AA:AA,$H$2)+COUNTIFS(Total!X:X,$G$3,Total!W:W,B15,Total!AA:AA,DB!$G$5,Total!N:N,DB!$O$5,Total!M:M,DB!$G$9,Total!AA:AA,DB!$O$9,Total!B:B,$H$2)+COUNTIFS(Total!X:X,$G$3,Total!W:W,B15,Total!AA:AA,DB!$G$5,Total!N:N,DB!$O$5,Total!AA:AA,DB!$G$9,Total!K:K,DB!$O$9,Total!B:B,$H$2)+COUNTIFS(Total!X:X,$G$3,Total!W:W,B15,Total!AA:AA,DB!$G$5,Total!AA:AA,DB!$O$5,Total!M:M,DB!$G$9,Total!K:K,DB!$O$9,Total!B:B,$H$2)+COUNTIFS(Total!X:X,$G$3,Total!W:W,B15,Total!O:O,DB!$G$5,Total!N:N,DB!$O$5,Total!AA:AA,DB!$G$9,Total!AA:AA,DB!$O$9,Total!AA:AA,$H$2)+COUNTIFS(Total!X:X,$G$3,Total!W:W,B15,Total!O:O,DB!$G$5,Total!AA:AA,DB!$O$5,Total!M:M,DB!$G$9,Total!AA:AA,DB!$O$9,Total!AA:AA,$H$2)+COUNTIFS(Total!X:X,$G$3,Total!W:W,B15,Total!O:O,DB!$G$5,Total!AA:AA,DB!$O$5,Total!AA:AA,DB!$G$9,Total!K:K,DB!$O$9,Total!AA:AA,$H$2)+COUNTIFS(Total!X:X,$G$3,Total!W:W,B15,Total!O:O,DB!$G$5,Total!AA:AA,DB!$O$5,Total!AA:AA,DB!$G$9,Total!AA:AA,DB!$O$9,Total!B:B,$H$2)+COUNTIFS(Total!X:X,$G$3,Total!W:W,B15,Total!AA:AA,DB!$G$5,Total!N:N,DB!$O$5,Total!M:M,DB!$G$9,Total!AA:AA,DB!$O$9,Total!AA:AA,$H$2)+COUNTIFS(Total!X:X,$G$3,Total!W:W,B15,Total!AA:AA,DB!$G$5,Total!N:N,DB!$O$5,Total!AA:AA,DB!$G$9,Total!K:K,DB!$O$9,Total!AA:AA,$H$2)+COUNTIFS(Total!X:X,$G$3,Total!W:W,B15,Total!AA:AA,DB!$G$5,Total!N:N,DB!$O$5,Total!AA:AA,DB!$G$9,Total!AA:AA,DB!$O$9,Total!B:B,$H$2)+COUNTIFS(Total!X:X,$G$3,Total!W:W,B15,Total!AA:AA,DB!$G$5,Total!AA:AA,DB!$O$5,Total!M:M,DB!$G$9,Total!K:K,DB!$O$9,Total!AA:AA,$H$2)+COUNTIFS(Total!X:X,$G$3,Total!W:W,B15,Total!AA:AA,DB!$G$5,Total!AA:AA,DB!$O$5,Total!M:M,DB!$G$9,Total!AA:AA,DB!$O$9,Total!B:B,$H$2)+COUNTIFS(Total!X:X,$G$3,Total!W:W,B15,Total!AA:AA,DB!$G$5,Total!AA:AA,DB!$O$5,Total!AA:AA,DB!$G$9,Total!K:K,DB!$O$9,Total!B:B,$H$2)+COUNTIFS(Total!X:X,$G$3,Total!W:W,B15,Total!AA:AA,DB!$G$5,Total!N:N,DB!$O$5,Total!M:M,DB!$G$9,Total!K:K,DB!$O$9,Total!B:B,$H$2)+COUNTIFS(Total!X:X,$G$3,Total!W:W,B15,Total!O:O,DB!$G$5,Total!AA:AA,DB!$O$5,Total!M:M,DB!$G$9,Total!K:K,DB!$O$9,Total!B:B,$H$2)+COUNTIFS(Total!X:X,$G$3,Total!W:W,B15,Total!O:O,DB!$G$5,Total!N:N,DB!$O$5,Total!AA:AA,DB!$G$9,Total!K:K,DB!$O$9,Total!B:B,$H$2)+COUNTIFS(Total!X:X,$G$3,Total!W:W,B15,Total!O:O,DB!$G$5,Total!N:N,DB!$O$5,Total!M:M,DB!$G$9,Total!AA:AA,DB!$O$9,Total!B:B,$H$2)+COUNTIFS(Total!X:X,$G$3,Total!W:W,B15,Total!O:O,DB!$G$5,Total!N:N,DB!$O$5,Total!M:M,DB!$G$9,Total!K:K,DB!$O$9,Total!AA:AA,$H$2)</f>
        <v>0</v>
      </c>
      <c r="H15" s="31">
        <f>COUNTIFS(Total!X:X,$H$3,Total!W:W,B15,Total!O:O,DB!$G$5,Total!N:N,DB!$O$5,Total!M:M,DB!$G$9,Total!K:K,DB!$O$9,Total!B:B,$H$2)+COUNTIFS(Total!X:X,$H$3,Total!W:W,B15,Total!AA:AA,DB!$G$5,Total!AA:AA,DB!$O$5,Total!AA:AA,DB!$G$9,Total!AA:AA,DB!$O$9,Total!AA:AA,$H$2)+COUNTIFS(Total!X:X,$H$3,Total!W:W,B15,Total!O:O,DB!$G$5,Total!AA:AA,DB!$O$5,Total!AA:AA,DB!$G$9,Total!AA:AA,DB!$O$9,Total!AA:AA,$H$2)+COUNTIFS(Total!X:X,$H$3,Total!W:W,B15,Total!AA:AA,DB!$G$5,Total!N:N,DB!$O$5,Total!AA:AA,DB!$G$9,Total!AA:AA,DB!$O$9,Total!AA:AA,$H$2)+COUNTIFS(Total!X:X,$H$3,Total!W:W,B15,Total!AA:AA,DB!$G$5,Total!AA:AA,DB!$O$5,Total!M:M,DB!$G$9,Total!AA:AA,DB!$O$9,Total!AA:AA,$H$2)+COUNTIFS(Total!X:X,$H$3,Total!W:W,B15,Total!AA:AA,DB!$G$5,Total!AA:AA,DB!$O$5,Total!AA:AA,DB!$G$9,Total!K:K,DB!$O$9,Total!AA:AA,$H$2)+COUNTIFS(Total!X:X,$H$3,Total!W:W,B15,Total!AA:AA,DB!$G$5,Total!AA:AA,DB!$O$5,Total!AA:AA,DB!$G$9,Total!AA:AA,DB!$O$9,Total!B:B,$H$2)+COUNTIFS(Total!X:X,$H$3,Total!W:W,B15,Total!O:O,DB!$G$5,Total!N:N,DB!$O$5,Total!M:M,DB!$G$9,Total!AA:AA,DB!$O$9,Total!AA:AA,$H$2)+COUNTIFS(Total!X:X,$H$3,Total!W:W,B15,Total!O:O,DB!$G$5,Total!N:N,DB!$O$5,Total!AA:AA,DB!$G$9,Total!K:K,DB!$O$9,Total!AA:AA,$H$2)+COUNTIFS(Total!X:X,$H$3,Total!W:W,B15,Total!O:O,DB!$G$5,Total!N:N,DB!$O$5,Total!AA:AA,DB!$G$9,Total!AA:AA,DB!$O$9,Total!B:B,$H$2)+COUNTIFS(Total!X:X,$H$3,Total!W:W,B15,Total!O:O,DB!$G$5,Total!AA:AA,DB!$O$5,Total!M:M,DB!$G$9,Total!K:K,DB!$O$9,Total!AA:AA,$H$2)+COUNTIFS(Total!X:X,$H$3,Total!W:W,B15,Total!O:O,DB!$G$5,Total!AA:AA,DB!$O$5,Total!M:M,DB!$G$9,Total!AA:AA,DB!$O$9,Total!B:B,$H$2)+COUNTIFS(Total!X:X,$H$3,Total!W:W,B15,Total!O:O,DB!$G$5,Total!AA:AA,DB!$O$5,Total!AA:AA,DB!$G$9,Total!K:K,DB!$O$9,Total!B:B,$H$2)+COUNTIFS(Total!X:X,$H$3,Total!W:W,B15,Total!AA:AA,DB!$G$5,Total!N:N,DB!$O$5,Total!M:M,DB!$G$9,Total!K:K,DB!$O$9,Total!AA:AA,$H$2)+COUNTIFS(Total!X:X,$H$3,Total!W:W,B15,Total!AA:AA,DB!$G$5,Total!N:N,DB!$O$5,Total!M:M,DB!$G$9,Total!AA:AA,DB!$O$9,Total!B:B,$H$2)+COUNTIFS(Total!X:X,$H$3,Total!W:W,B15,Total!AA:AA,DB!$G$5,Total!N:N,DB!$O$5,Total!AA:AA,DB!$G$9,Total!K:K,DB!$O$9,Total!B:B,$H$2)+COUNTIFS(Total!X:X,$H$3,Total!W:W,B15,Total!AA:AA,DB!$G$5,Total!AA:AA,DB!$O$5,Total!M:M,DB!$G$9,Total!K:K,DB!$O$9,Total!B:B,$H$2)+COUNTIFS(Total!X:X,$H$3,Total!W:W,B15,Total!O:O,DB!$G$5,Total!N:N,DB!$O$5,Total!AA:AA,DB!$G$9,Total!AA:AA,DB!$O$9,Total!AA:AA,$H$2)+COUNTIFS(Total!X:X,$H$3,Total!W:W,B15,Total!O:O,DB!$G$5,Total!AA:AA,DB!$O$5,Total!M:M,DB!$G$9,Total!AA:AA,DB!$O$9,Total!AA:AA,$H$2)+COUNTIFS(Total!X:X,$H$3,Total!W:W,B15,Total!O:O,DB!$G$5,Total!AA:AA,DB!$O$5,Total!AA:AA,DB!$G$9,Total!K:K,DB!$O$9,Total!AA:AA,$H$2)+COUNTIFS(Total!X:X,$H$3,Total!W:W,B15,Total!O:O,DB!$G$5,Total!AA:AA,DB!$O$5,Total!AA:AA,DB!$G$9,Total!AA:AA,DB!$O$9,Total!B:B,$H$2)+COUNTIFS(Total!X:X,$H$3,Total!W:W,B15,Total!AA:AA,DB!$G$5,Total!N:N,DB!$O$5,Total!M:M,DB!$G$9,Total!AA:AA,DB!$O$9,Total!AA:AA,$H$2)+COUNTIFS(Total!X:X,$H$3,Total!W:W,B15,Total!AA:AA,DB!$G$5,Total!N:N,DB!$O$5,Total!AA:AA,DB!$G$9,Total!K:K,DB!$O$9,Total!AA:AA,$H$2)+COUNTIFS(Total!X:X,$H$3,Total!W:W,B15,Total!AA:AA,DB!$G$5,Total!N:N,DB!$O$5,Total!AA:AA,DB!$G$9,Total!AA:AA,DB!$O$9,Total!B:B,$H$2)+COUNTIFS(Total!X:X,$H$3,Total!W:W,B15,Total!AA:AA,DB!$G$5,Total!AA:AA,DB!$O$5,Total!M:M,DB!$G$9,Total!K:K,DB!$O$9,Total!AA:AA,$H$2)+COUNTIFS(Total!X:X,$H$3,Total!W:W,B15,Total!AA:AA,DB!$G$5,Total!AA:AA,DB!$O$5,Total!M:M,DB!$G$9,Total!AA:AA,DB!$O$9,Total!B:B,$H$2)+COUNTIFS(Total!X:X,$H$3,Total!W:W,B15,Total!AA:AA,DB!$G$5,Total!AA:AA,DB!$O$5,Total!AA:AA,DB!$G$9,Total!K:K,DB!$O$9,Total!B:B,$H$2)+COUNTIFS(Total!X:X,$H$3,Total!W:W,B15,Total!AA:AA,DB!$G$5,Total!N:N,DB!$O$5,Total!M:M,DB!$G$9,Total!K:K,DB!$O$9,Total!B:B,$H$2)+COUNTIFS(Total!X:X,$H$3,Total!W:W,B15,Total!O:O,DB!$G$5,Total!AA:AA,DB!$O$5,Total!M:M,DB!$G$9,Total!K:K,DB!$O$9,Total!B:B,$H$2)+COUNTIFS(Total!X:X,$H$3,Total!W:W,B15,Total!O:O,DB!$G$5,Total!N:N,DB!$O$5,Total!AA:AA,DB!$G$9,Total!K:K,DB!$O$9,Total!B:B,$H$2)+COUNTIFS(Total!X:X,$H$3,Total!W:W,B15,Total!O:O,DB!$G$5,Total!N:N,DB!$O$5,Total!M:M,DB!$G$9,Total!AA:AA,DB!$O$9,Total!B:B,$H$2)+COUNTIFS(Total!X:X,$H$3,Total!W:W,B15,Total!O:O,DB!$G$5,Total!N:N,DB!$O$5,Total!M:M,DB!$G$9,Total!K:K,DB!$O$9,Total!AA:AA,$H$2)</f>
        <v>4</v>
      </c>
      <c r="I15" s="31">
        <f>COUNTIFS(Total!X:X,$I$3,Total!W:W,B15,Total!O:O,DB!$G$5,Total!N:N,DB!$O$5,Total!M:M,DB!$G$9,Total!K:K,DB!$O$9,Total!B:B,$H$2)+COUNTIFS(Total!X:X,$I$3,Total!W:W,B15,Total!AA:AA,DB!$G$5,Total!AA:AA,DB!$O$5,Total!AA:AA,DB!$G$9,Total!AA:AA,DB!$O$9,Total!AA:AA,$H$2)+COUNTIFS(Total!X:X,$I$3,Total!W:W,B15,Total!O:O,DB!$G$5,Total!AA:AA,DB!$O$5,Total!AA:AA,DB!$G$9,Total!AA:AA,DB!$O$9,Total!AA:AA,$H$2)+COUNTIFS(Total!X:X,$I$3,Total!W:W,B15,Total!AA:AA,DB!$G$5,Total!N:N,DB!$O$5,Total!AA:AA,DB!$G$9,Total!AA:AA,DB!$O$9,Total!AA:AA,$H$2)+COUNTIFS(Total!X:X,$I$3,Total!W:W,B15,Total!AA:AA,DB!$G$5,Total!AA:AA,DB!$O$5,Total!M:M,DB!$G$9,Total!AA:AA,DB!$O$9,Total!AA:AA,$H$2)+COUNTIFS(Total!X:X,$I$3,Total!W:W,B15,Total!AA:AA,DB!$G$5,Total!AA:AA,DB!$O$5,Total!AA:AA,DB!$G$9,Total!K:K,DB!$O$9,Total!AA:AA,$H$2)+COUNTIFS(Total!X:X,$I$3,Total!W:W,B15,Total!AA:AA,DB!$G$5,Total!AA:AA,DB!$O$5,Total!AA:AA,DB!$G$9,Total!AA:AA,DB!$O$9,Total!B:B,$H$2)+COUNTIFS(Total!X:X,$I$3,Total!W:W,B15,Total!O:O,DB!$G$5,Total!N:N,DB!$O$5,Total!M:M,DB!$G$9,Total!AA:AA,DB!$O$9,Total!AA:AA,$H$2)+COUNTIFS(Total!X:X,$I$3,Total!W:W,B15,Total!O:O,DB!$G$5,Total!N:N,DB!$O$5,Total!AA:AA,DB!$G$9,Total!K:K,DB!$O$9,Total!AA:AA,$H$2)+COUNTIFS(Total!X:X,$I$3,Total!W:W,B15,Total!O:O,DB!$G$5,Total!N:N,DB!$O$5,Total!AA:AA,DB!$G$9,Total!AA:AA,DB!$O$9,Total!B:B,$H$2)+COUNTIFS(Total!X:X,$I$3,Total!W:W,B15,Total!O:O,DB!$G$5,Total!AA:AA,DB!$O$5,Total!M:M,DB!$G$9,Total!K:K,DB!$O$9,Total!AA:AA,$H$2)+COUNTIFS(Total!X:X,$I$3,Total!W:W,B15,Total!O:O,DB!$G$5,Total!AA:AA,DB!$O$5,Total!M:M,DB!$G$9,Total!AA:AA,DB!$O$9,Total!B:B,$H$2)+COUNTIFS(Total!X:X,$I$3,Total!W:W,B15,Total!O:O,DB!$G$5,Total!AA:AA,DB!$O$5,Total!AA:AA,DB!$G$9,Total!K:K,DB!$O$9,Total!B:B,$H$2)+COUNTIFS(Total!X:X,$I$3,Total!W:W,B15,Total!AA:AA,DB!$G$5,Total!N:N,DB!$O$5,Total!M:M,DB!$G$9,Total!K:K,DB!$O$9,Total!AA:AA,$H$2)+COUNTIFS(Total!X:X,$I$3,Total!W:W,B15,Total!AA:AA,DB!$G$5,Total!N:N,DB!$O$5,Total!M:M,DB!$G$9,Total!AA:AA,DB!$O$9,Total!B:B,$H$2)+COUNTIFS(Total!X:X,$I$3,Total!W:W,B15,Total!AA:AA,DB!$G$5,Total!N:N,DB!$O$5,Total!AA:AA,DB!$G$9,Total!K:K,DB!$O$9,Total!B:B,$H$2)+COUNTIFS(Total!X:X,$I$3,Total!W:W,B15,Total!AA:AA,DB!$G$5,Total!AA:AA,DB!$O$5,Total!M:M,DB!$G$9,Total!K:K,DB!$O$9,Total!B:B,$H$2)+COUNTIFS(Total!X:X,$I$3,Total!W:W,B15,Total!O:O,DB!$G$5,Total!N:N,DB!$O$5,Total!AA:AA,DB!$G$9,Total!AA:AA,DB!$O$9,Total!AA:AA,$H$2)+COUNTIFS(Total!X:X,$I$3,Total!W:W,B15,Total!O:O,DB!$G$5,Total!AA:AA,DB!$O$5,Total!M:M,DB!$G$9,Total!AA:AA,DB!$O$9,Total!AA:AA,$H$2)+COUNTIFS(Total!X:X,$I$3,Total!W:W,B15,Total!O:O,DB!$G$5,Total!AA:AA,DB!$O$5,Total!AA:AA,DB!$G$9,Total!K:K,DB!$O$9,Total!AA:AA,$H$2)+COUNTIFS(Total!X:X,$I$3,Total!W:W,B15,Total!O:O,DB!$G$5,Total!AA:AA,DB!$O$5,Total!AA:AA,DB!$G$9,Total!AA:AA,DB!$O$9,Total!B:B,$H$2)+COUNTIFS(Total!X:X,$I$3,Total!W:W,B15,Total!AA:AA,DB!$G$5,Total!N:N,DB!$O$5,Total!M:M,DB!$G$9,Total!AA:AA,DB!$O$9,Total!AA:AA,$H$2)+COUNTIFS(Total!X:X,$I$3,Total!W:W,B15,Total!AA:AA,DB!$G$5,Total!N:N,DB!$O$5,Total!AA:AA,DB!$G$9,Total!K:K,DB!$O$9,Total!AA:AA,$H$2)+COUNTIFS(Total!X:X,$I$3,Total!W:W,B15,Total!AA:AA,DB!$G$5,Total!N:N,DB!$O$5,Total!AA:AA,DB!$G$9,Total!AA:AA,DB!$O$9,Total!B:B,$H$2)+COUNTIFS(Total!X:X,$I$3,Total!W:W,B15,Total!AA:AA,DB!$G$5,Total!AA:AA,DB!$O$5,Total!M:M,DB!$G$9,Total!K:K,DB!$O$9,Total!AA:AA,$H$2)+COUNTIFS(Total!X:X,$I$3,Total!W:W,B15,Total!AA:AA,DB!$G$5,Total!AA:AA,DB!$O$5,Total!M:M,DB!$G$9,Total!AA:AA,DB!$O$9,Total!B:B,$H$2)+COUNTIFS(Total!X:X,$I$3,Total!W:W,B15,Total!AA:AA,DB!$G$5,Total!AA:AA,DB!$O$5,Total!AA:AA,DB!$G$9,Total!K:K,DB!$O$9,Total!B:B,$H$2)+COUNTIFS(Total!X:X,$I$3,Total!W:W,B15,Total!AA:AA,DB!$G$5,Total!N:N,DB!$O$5,Total!M:M,DB!$G$9,Total!K:K,DB!$O$9,Total!B:B,$H$2)+COUNTIFS(Total!X:X,$I$3,Total!W:W,B15,Total!O:O,DB!$G$5,Total!AA:AA,DB!$O$5,Total!M:M,DB!$G$9,Total!K:K,DB!$O$9,Total!B:B,$H$2)+COUNTIFS(Total!X:X,$I$3,Total!W:W,B15,Total!O:O,DB!$G$5,Total!N:N,DB!$O$5,Total!AA:AA,DB!$G$9,Total!K:K,DB!$O$9,Total!B:B,$H$2)+COUNTIFS(Total!X:X,$I$3,Total!W:W,B15,Total!O:O,DB!$G$5,Total!N:N,DB!$O$5,Total!M:M,DB!$G$9,Total!AA:AA,DB!$O$9,Total!B:B,$H$2)+COUNTIFS(Total!X:X,$I$3,Total!W:W,B15,Total!O:O,DB!$G$5,Total!N:N,DB!$O$5,Total!M:M,DB!$G$9,Total!K:K,DB!$O$9,Total!AA:AA,$H$2)</f>
        <v>0</v>
      </c>
      <c r="J15" s="31">
        <f>COUNTIFS(Total!X:X,$J$3,Total!W:W,B15,Total!O:O,DB!$G$5,Total!N:N,DB!$O$5,Total!M:M,DB!$G$9,Total!K:K,DB!$O$9,Total!B:B,$H$2)+COUNTIFS(Total!X:X,$J$3,Total!W:W,B15,Total!AA:AA,DB!$G$5,Total!AA:AA,DB!$O$5,Total!AA:AA,DB!$G$9,Total!AA:AA,DB!$O$9,Total!AA:AA,$H$2)+COUNTIFS(Total!X:X,$J$3,Total!W:W,B15,Total!O:O,DB!$G$5,Total!AA:AA,DB!$O$5,Total!AA:AA,DB!$G$9,Total!AA:AA,DB!$O$9,Total!AA:AA,$H$2)+COUNTIFS(Total!X:X,$J$3,Total!W:W,B15,Total!AA:AA,DB!$G$5,Total!N:N,DB!$O$5,Total!AA:AA,DB!$G$9,Total!AA:AA,DB!$O$9,Total!AA:AA,$H$2)+COUNTIFS(Total!X:X,$J$3,Total!W:W,B15,Total!AA:AA,DB!$G$5,Total!AA:AA,DB!$O$5,Total!M:M,DB!$G$9,Total!AA:AA,DB!$O$9,Total!AA:AA,$H$2)+COUNTIFS(Total!X:X,$J$3,Total!W:W,B15,Total!AA:AA,DB!$G$5,Total!AA:AA,DB!$O$5,Total!AA:AA,DB!$G$9,Total!K:K,DB!$O$9,Total!AA:AA,$H$2)+COUNTIFS(Total!X:X,$J$3,Total!W:W,B15,Total!AA:AA,DB!$G$5,Total!AA:AA,DB!$O$5,Total!AA:AA,DB!$G$9,Total!AA:AA,DB!$O$9,Total!B:B,$H$2)+COUNTIFS(Total!X:X,$J$3,Total!W:W,B15,Total!O:O,DB!$G$5,Total!N:N,DB!$O$5,Total!M:M,DB!$G$9,Total!AA:AA,DB!$O$9,Total!AA:AA,$H$2)+COUNTIFS(Total!X:X,$J$3,Total!W:W,B15,Total!O:O,DB!$G$5,Total!N:N,DB!$O$5,Total!AA:AA,DB!$G$9,Total!K:K,DB!$O$9,Total!AA:AA,$H$2)+COUNTIFS(Total!X:X,$J$3,Total!W:W,B15,Total!O:O,DB!$G$5,Total!N:N,DB!$O$5,Total!AA:AA,DB!$G$9,Total!AA:AA,DB!$O$9,Total!B:B,$H$2)+COUNTIFS(Total!X:X,$J$3,Total!W:W,B15,Total!O:O,DB!$G$5,Total!AA:AA,DB!$O$5,Total!M:M,DB!$G$9,Total!K:K,DB!$O$9,Total!AA:AA,$H$2)+COUNTIFS(Total!X:X,$J$3,Total!W:W,B15,Total!O:O,DB!$G$5,Total!AA:AA,DB!$O$5,Total!M:M,DB!$G$9,Total!AA:AA,DB!$O$9,Total!B:B,$H$2)+COUNTIFS(Total!X:X,$J$3,Total!W:W,B15,Total!O:O,DB!$G$5,Total!AA:AA,DB!$O$5,Total!AA:AA,DB!$G$9,Total!K:K,DB!$O$9,Total!B:B,$H$2)+COUNTIFS(Total!X:X,$J$3,Total!W:W,B15,Total!AA:AA,DB!$G$5,Total!N:N,DB!$O$5,Total!M:M,DB!$G$9,Total!K:K,DB!$O$9,Total!AA:AA,$H$2)+COUNTIFS(Total!X:X,$J$3,Total!W:W,B15,Total!AA:AA,DB!$G$5,Total!N:N,DB!$O$5,Total!M:M,DB!$G$9,Total!AA:AA,DB!$O$9,Total!B:B,$H$2)+COUNTIFS(Total!X:X,$J$3,Total!W:W,B15,Total!AA:AA,DB!$G$5,Total!N:N,DB!$O$5,Total!AA:AA,DB!$G$9,Total!K:K,DB!$O$9,Total!B:B,$H$2)+COUNTIFS(Total!X:X,$J$3,Total!W:W,B15,Total!AA:AA,DB!$G$5,Total!AA:AA,DB!$O$5,Total!M:M,DB!$G$9,Total!K:K,DB!$O$9,Total!B:B,$H$2)+COUNTIFS(Total!X:X,$J$3,Total!W:W,B15,Total!O:O,DB!$G$5,Total!N:N,DB!$O$5,Total!AA:AA,DB!$G$9,Total!AA:AA,DB!$O$9,Total!AA:AA,$H$2)+COUNTIFS(Total!X:X,$J$3,Total!W:W,B15,Total!O:O,DB!$G$5,Total!AA:AA,DB!$O$5,Total!M:M,DB!$G$9,Total!AA:AA,DB!$O$9,Total!AA:AA,$H$2)+COUNTIFS(Total!X:X,$J$3,Total!W:W,B15,Total!O:O,DB!$G$5,Total!AA:AA,DB!$O$5,Total!AA:AA,DB!$G$9,Total!K:K,DB!$O$9,Total!AA:AA,$H$2)+COUNTIFS(Total!X:X,$J$3,Total!W:W,B15,Total!O:O,DB!$G$5,Total!AA:AA,DB!$O$5,Total!AA:AA,DB!$G$9,Total!AA:AA,DB!$O$9,Total!B:B,$H$2)+COUNTIFS(Total!X:X,$J$3,Total!W:W,B15,Total!AA:AA,DB!$G$5,Total!N:N,DB!$O$5,Total!M:M,DB!$G$9,Total!AA:AA,DB!$O$9,Total!AA:AA,$H$2)+COUNTIFS(Total!X:X,$J$3,Total!W:W,B15,Total!AA:AA,DB!$G$5,Total!N:N,DB!$O$5,Total!AA:AA,DB!$G$9,Total!K:K,DB!$O$9,Total!AA:AA,$H$2)+COUNTIFS(Total!X:X,$J$3,Total!W:W,B15,Total!AA:AA,DB!$G$5,Total!N:N,DB!$O$5,Total!AA:AA,DB!$G$9,Total!AA:AA,DB!$O$9,Total!B:B,$H$2)+COUNTIFS(Total!X:X,$J$3,Total!W:W,B15,Total!AA:AA,DB!$G$5,Total!AA:AA,DB!$O$5,Total!M:M,DB!$G$9,Total!K:K,DB!$O$9,Total!AA:AA,$H$2)+COUNTIFS(Total!X:X,$J$3,Total!W:W,B15,Total!AA:AA,DB!$G$5,Total!AA:AA,DB!$O$5,Total!M:M,DB!$G$9,Total!AA:AA,DB!$O$9,Total!B:B,$H$2)+COUNTIFS(Total!X:X,$J$3,Total!W:W,B15,Total!AA:AA,DB!$G$5,Total!AA:AA,DB!$O$5,Total!AA:AA,DB!$G$9,Total!K:K,DB!$O$9,Total!B:B,$H$2)+COUNTIFS(Total!X:X,$J$3,Total!W:W,B15,Total!AA:AA,DB!$G$5,Total!N:N,DB!$O$5,Total!M:M,DB!$G$9,Total!K:K,DB!$O$9,Total!B:B,$H$2)+COUNTIFS(Total!X:X,$J$3,Total!W:W,B15,Total!O:O,DB!$G$5,Total!AA:AA,DB!$O$5,Total!M:M,DB!$G$9,Total!K:K,DB!$O$9,Total!B:B,$H$2)+COUNTIFS(Total!X:X,$J$3,Total!W:W,B15,Total!O:O,DB!$G$5,Total!N:N,DB!$O$5,Total!AA:AA,DB!$G$9,Total!K:K,DB!$O$9,Total!B:B,$H$2)+COUNTIFS(Total!X:X,$J$3,Total!W:W,B15,Total!O:O,DB!$G$5,Total!N:N,DB!$O$5,Total!M:M,DB!$G$9,Total!AA:AA,DB!$O$9,Total!B:B,$H$2)+COUNTIFS(Total!X:X,$J$3,Total!W:W,B15,Total!O:O,DB!$G$5,Total!N:N,DB!$O$5,Total!M:M,DB!$G$9,Total!K:K,DB!$O$9,Total!AA:AA,$H$2)</f>
        <v>1</v>
      </c>
      <c r="K15" s="31">
        <f>COUNTIFS(Total!X:X,$K$3,Total!W:W,B15,Total!O:O,DB!$G$5,Total!N:N,DB!$O$5,Total!M:M,DB!$G$9,Total!K:K,DB!$O$9,Total!B:B,$H$2)+COUNTIFS(Total!X:X,$K$3,Total!W:W,B15,Total!AA:AA,DB!$G$5,Total!AA:AA,DB!$O$5,Total!AA:AA,DB!$G$9,Total!AA:AA,DB!$O$9,Total!AA:AA,$H$2)+COUNTIFS(Total!X:X,$K$3,Total!W:W,B15,Total!O:O,DB!$G$5,Total!AA:AA,DB!$O$5,Total!AA:AA,DB!$G$9,Total!AA:AA,DB!$O$9,Total!AA:AA,$H$2)+COUNTIFS(Total!X:X,$K$3,Total!W:W,B15,Total!AA:AA,DB!$G$5,Total!N:N,DB!$O$5,Total!AA:AA,DB!$G$9,Total!AA:AA,DB!$O$9,Total!AA:AA,$H$2)+COUNTIFS(Total!X:X,$K$3,Total!W:W,B15,Total!AA:AA,DB!$G$5,Total!AA:AA,DB!$O$5,Total!M:M,DB!$G$9,Total!AA:AA,DB!$O$9,Total!AA:AA,$H$2)+COUNTIFS(Total!X:X,$K$3,Total!W:W,B15,Total!AA:AA,DB!$G$5,Total!AA:AA,DB!$O$5,Total!AA:AA,DB!$G$9,Total!K:K,DB!$O$9,Total!AA:AA,$H$2)+COUNTIFS(Total!X:X,$K$3,Total!W:W,B15,Total!AA:AA,DB!$G$5,Total!AA:AA,DB!$O$5,Total!AA:AA,DB!$G$9,Total!AA:AA,DB!$O$9,Total!B:B,$H$2)+COUNTIFS(Total!X:X,$K$3,Total!W:W,B15,Total!O:O,DB!$G$5,Total!N:N,DB!$O$5,Total!M:M,DB!$G$9,Total!AA:AA,DB!$O$9,Total!AA:AA,$H$2)+COUNTIFS(Total!X:X,$K$3,Total!W:W,B15,Total!O:O,DB!$G$5,Total!N:N,DB!$O$5,Total!AA:AA,DB!$G$9,Total!K:K,DB!$O$9,Total!AA:AA,$H$2)+COUNTIFS(Total!X:X,$K$3,Total!W:W,B15,Total!O:O,DB!$G$5,Total!N:N,DB!$O$5,Total!AA:AA,DB!$G$9,Total!AA:AA,DB!$O$9,Total!B:B,$H$2)+COUNTIFS(Total!X:X,$K$3,Total!W:W,B15,Total!O:O,DB!$G$5,Total!AA:AA,DB!$O$5,Total!M:M,DB!$G$9,Total!K:K,DB!$O$9,Total!AA:AA,$H$2)+COUNTIFS(Total!X:X,$K$3,Total!W:W,B15,Total!O:O,DB!$G$5,Total!AA:AA,DB!$O$5,Total!M:M,DB!$G$9,Total!AA:AA,DB!$O$9,Total!B:B,$H$2)+COUNTIFS(Total!X:X,$K$3,Total!W:W,B15,Total!O:O,DB!$G$5,Total!AA:AA,DB!$O$5,Total!AA:AA,DB!$G$9,Total!K:K,DB!$O$9,Total!B:B,$H$2)+COUNTIFS(Total!X:X,$K$3,Total!W:W,B15,Total!AA:AA,DB!$G$5,Total!N:N,DB!$O$5,Total!M:M,DB!$G$9,Total!K:K,DB!$O$9,Total!AA:AA,$H$2)+COUNTIFS(Total!X:X,$K$3,Total!W:W,B15,Total!AA:AA,DB!$G$5,Total!N:N,DB!$O$5,Total!M:M,DB!$G$9,Total!AA:AA,DB!$O$9,Total!B:B,$H$2)+COUNTIFS(Total!X:X,$K$3,Total!W:W,B15,Total!AA:AA,DB!$G$5,Total!N:N,DB!$O$5,Total!AA:AA,DB!$G$9,Total!K:K,DB!$O$9,Total!B:B,$H$2)+COUNTIFS(Total!X:X,$K$3,Total!W:W,B15,Total!AA:AA,DB!$G$5,Total!AA:AA,DB!$O$5,Total!M:M,DB!$G$9,Total!K:K,DB!$O$9,Total!B:B,$H$2)+COUNTIFS(Total!X:X,$K$3,Total!W:W,B15,Total!O:O,DB!$G$5,Total!N:N,DB!$O$5,Total!AA:AA,DB!$G$9,Total!AA:AA,DB!$O$9,Total!AA:AA,$H$2)+COUNTIFS(Total!X:X,$K$3,Total!W:W,B15,Total!O:O,DB!$G$5,Total!AA:AA,DB!$O$5,Total!M:M,DB!$G$9,Total!AA:AA,DB!$O$9,Total!AA:AA,$H$2)+COUNTIFS(Total!X:X,$K$3,Total!W:W,B15,Total!O:O,DB!$G$5,Total!AA:AA,DB!$O$5,Total!AA:AA,DB!$G$9,Total!K:K,DB!$O$9,Total!AA:AA,$H$2)+COUNTIFS(Total!X:X,$K$3,Total!W:W,B15,Total!O:O,DB!$G$5,Total!AA:AA,DB!$O$5,Total!AA:AA,DB!$G$9,Total!AA:AA,DB!$O$9,Total!B:B,$H$2)+COUNTIFS(Total!X:X,$K$3,Total!W:W,B15,Total!AA:AA,DB!$G$5,Total!N:N,DB!$O$5,Total!M:M,DB!$G$9,Total!AA:AA,DB!$O$9,Total!AA:AA,$H$2)+COUNTIFS(Total!X:X,$K$3,Total!W:W,B15,Total!AA:AA,DB!$G$5,Total!N:N,DB!$O$5,Total!AA:AA,DB!$G$9,Total!K:K,DB!$O$9,Total!AA:AA,$H$2)+COUNTIFS(Total!X:X,$K$3,Total!W:W,B15,Total!AA:AA,DB!$G$5,Total!N:N,DB!$O$5,Total!AA:AA,DB!$G$9,Total!AA:AA,DB!$O$9,Total!B:B,$H$2)+COUNTIFS(Total!X:X,$K$3,Total!W:W,B15,Total!AA:AA,DB!$G$5,Total!AA:AA,DB!$O$5,Total!M:M,DB!$G$9,Total!K:K,DB!$O$9,Total!AA:AA,$H$2)+COUNTIFS(Total!X:X,$K$3,Total!W:W,B15,Total!AA:AA,DB!$G$5,Total!AA:AA,DB!$O$5,Total!M:M,DB!$G$9,Total!AA:AA,DB!$O$9,Total!B:B,$H$2)+COUNTIFS(Total!X:X,$K$3,Total!W:W,B15,Total!AA:AA,DB!$G$5,Total!AA:AA,DB!$O$5,Total!AA:AA,DB!$G$9,Total!K:K,DB!$O$9,Total!B:B,$H$2)+COUNTIFS(Total!X:X,$K$3,Total!W:W,B15,Total!AA:AA,DB!$G$5,Total!N:N,DB!$O$5,Total!M:M,DB!$G$9,Total!K:K,DB!$O$9,Total!B:B,$H$2)+COUNTIFS(Total!X:X,$K$3,Total!W:W,B15,Total!O:O,DB!$G$5,Total!AA:AA,DB!$O$5,Total!M:M,DB!$G$9,Total!K:K,DB!$O$9,Total!B:B,$H$2)+COUNTIFS(Total!X:X,$K$3,Total!W:W,B15,Total!O:O,DB!$G$5,Total!N:N,DB!$O$5,Total!AA:AA,DB!$G$9,Total!K:K,DB!$O$9,Total!B:B,$H$2)+COUNTIFS(Total!X:X,$K$3,Total!W:W,B15,Total!O:O,DB!$G$5,Total!N:N,DB!$O$5,Total!M:M,DB!$G$9,Total!AA:AA,DB!$O$9,Total!B:B,$H$2)+COUNTIFS(Total!X:X,$K$3,Total!W:W,B15,Total!O:O,DB!$G$5,Total!N:N,DB!$O$5,Total!M:M,DB!$G$9,Total!K:K,DB!$O$9,Total!AA:AA,$H$2)</f>
        <v>0</v>
      </c>
      <c r="L15" s="31">
        <f>COUNTIFS(Total!X:X,$L$3,Total!W:W,B15,Total!O:O,DB!$G$5,Total!N:N,DB!$O$5,Total!M:M,DB!$G$9,Total!K:K,DB!$O$9,Total!B:B,$H$2)+COUNTIFS(Total!X:X,$L$3,Total!W:W,B15,Total!AA:AA,DB!$G$5,Total!AA:AA,DB!$O$5,Total!AA:AA,DB!$G$9,Total!AA:AA,DB!$O$9,Total!AA:AA,$H$2)+COUNTIFS(Total!X:X,$L$3,Total!W:W,B15,Total!O:O,DB!$G$5,Total!AA:AA,DB!$O$5,Total!AA:AA,DB!$G$9,Total!AA:AA,DB!$O$9,Total!AA:AA,$H$2)+COUNTIFS(Total!X:X,$L$3,Total!W:W,B15,Total!AA:AA,DB!$G$5,Total!N:N,DB!$O$5,Total!AA:AA,DB!$G$9,Total!AA:AA,DB!$O$9,Total!AA:AA,$H$2)+COUNTIFS(Total!X:X,$L$3,Total!W:W,B15,Total!AA:AA,DB!$G$5,Total!AA:AA,DB!$O$5,Total!M:M,DB!$G$9,Total!AA:AA,DB!$O$9,Total!AA:AA,$H$2)+COUNTIFS(Total!X:X,$L$3,Total!W:W,B15,Total!AA:AA,DB!$G$5,Total!AA:AA,DB!$O$5,Total!AA:AA,DB!$G$9,Total!K:K,DB!$O$9,Total!AA:AA,$H$2)+COUNTIFS(Total!X:X,$L$3,Total!W:W,B15,Total!AA:AA,DB!$G$5,Total!AA:AA,DB!$O$5,Total!AA:AA,DB!$G$9,Total!AA:AA,DB!$O$9,Total!B:B,$H$2)+COUNTIFS(Total!X:X,$L$3,Total!W:W,B15,Total!O:O,DB!$G$5,Total!N:N,DB!$O$5,Total!M:M,DB!$G$9,Total!AA:AA,DB!$O$9,Total!AA:AA,$H$2)+COUNTIFS(Total!X:X,$L$3,Total!W:W,B15,Total!O:O,DB!$G$5,Total!N:N,DB!$O$5,Total!AA:AA,DB!$G$9,Total!K:K,DB!$O$9,Total!AA:AA,$H$2)+COUNTIFS(Total!X:X,$L$3,Total!W:W,B15,Total!O:O,DB!$G$5,Total!N:N,DB!$O$5,Total!AA:AA,DB!$G$9,Total!AA:AA,DB!$O$9,Total!B:B,$H$2)+COUNTIFS(Total!X:X,$L$3,Total!W:W,B15,Total!O:O,DB!$G$5,Total!AA:AA,DB!$O$5,Total!M:M,DB!$G$9,Total!K:K,DB!$O$9,Total!AA:AA,$H$2)+COUNTIFS(Total!X:X,$L$3,Total!W:W,B15,Total!O:O,DB!$G$5,Total!AA:AA,DB!$O$5,Total!M:M,DB!$G$9,Total!AA:AA,DB!$O$9,Total!B:B,$H$2)+COUNTIFS(Total!X:X,$L$3,Total!W:W,B15,Total!O:O,DB!$G$5,Total!AA:AA,DB!$O$5,Total!AA:AA,DB!$G$9,Total!K:K,DB!$O$9,Total!B:B,$H$2)+COUNTIFS(Total!X:X,$L$3,Total!W:W,B15,Total!AA:AA,DB!$G$5,Total!N:N,DB!$O$5,Total!M:M,DB!$G$9,Total!K:K,DB!$O$9,Total!AA:AA,$H$2)+COUNTIFS(Total!X:X,$L$3,Total!W:W,B15,Total!AA:AA,DB!$G$5,Total!N:N,DB!$O$5,Total!M:M,DB!$G$9,Total!AA:AA,DB!$O$9,Total!B:B,$H$2)+COUNTIFS(Total!X:X,$L$3,Total!W:W,B15,Total!AA:AA,DB!$G$5,Total!N:N,DB!$O$5,Total!AA:AA,DB!$G$9,Total!K:K,DB!$O$9,Total!B:B,$H$2)+COUNTIFS(Total!X:X,$L$3,Total!W:W,B15,Total!AA:AA,DB!$G$5,Total!AA:AA,DB!$O$5,Total!M:M,DB!$G$9,Total!K:K,DB!$O$9,Total!B:B,$H$2)+COUNTIFS(Total!X:X,$L$3,Total!W:W,B15,Total!O:O,DB!$G$5,Total!N:N,DB!$O$5,Total!AA:AA,DB!$G$9,Total!AA:AA,DB!$O$9,Total!AA:AA,$H$2)+COUNTIFS(Total!X:X,$L$3,Total!W:W,B15,Total!O:O,DB!$G$5,Total!AA:AA,DB!$O$5,Total!M:M,DB!$G$9,Total!AA:AA,DB!$O$9,Total!AA:AA,$H$2)+COUNTIFS(Total!X:X,$L$3,Total!W:W,B15,Total!O:O,DB!$G$5,Total!AA:AA,DB!$O$5,Total!AA:AA,DB!$G$9,Total!K:K,DB!$O$9,Total!AA:AA,$H$2)+COUNTIFS(Total!X:X,$L$3,Total!W:W,B15,Total!O:O,DB!$G$5,Total!AA:AA,DB!$O$5,Total!AA:AA,DB!$G$9,Total!AA:AA,DB!$O$9,Total!B:B,$H$2)+COUNTIFS(Total!X:X,$L$3,Total!W:W,B15,Total!AA:AA,DB!$G$5,Total!N:N,DB!$O$5,Total!M:M,DB!$G$9,Total!AA:AA,DB!$O$9,Total!AA:AA,$H$2)+COUNTIFS(Total!X:X,$L$3,Total!W:W,B15,Total!AA:AA,DB!$G$5,Total!N:N,DB!$O$5,Total!AA:AA,DB!$G$9,Total!K:K,DB!$O$9,Total!AA:AA,$H$2)+COUNTIFS(Total!X:X,$L$3,Total!W:W,B15,Total!AA:AA,DB!$G$5,Total!N:N,DB!$O$5,Total!AA:AA,DB!$G$9,Total!AA:AA,DB!$O$9,Total!B:B,$H$2)+COUNTIFS(Total!X:X,$L$3,Total!W:W,B15,Total!AA:AA,DB!$G$5,Total!AA:AA,DB!$O$5,Total!M:M,DB!$G$9,Total!K:K,DB!$O$9,Total!AA:AA,$H$2)+COUNTIFS(Total!X:X,$L$3,Total!W:W,B15,Total!AA:AA,DB!$G$5,Total!AA:AA,DB!$O$5,Total!M:M,DB!$G$9,Total!AA:AA,DB!$O$9,Total!B:B,$H$2)+COUNTIFS(Total!X:X,$L$3,Total!W:W,B15,Total!AA:AA,DB!$G$5,Total!AA:AA,DB!$O$5,Total!AA:AA,DB!$G$9,Total!K:K,DB!$O$9,Total!B:B,$H$2)+COUNTIFS(Total!X:X,$L$3,Total!W:W,B15,Total!AA:AA,DB!$G$5,Total!N:N,DB!$O$5,Total!M:M,DB!$G$9,Total!K:K,DB!$O$9,Total!B:B,$H$2)+COUNTIFS(Total!X:X,$L$3,Total!W:W,B15,Total!O:O,DB!$G$5,Total!AA:AA,DB!$O$5,Total!M:M,DB!$G$9,Total!K:K,DB!$O$9,Total!B:B,$H$2)+COUNTIFS(Total!X:X,$L$3,Total!W:W,B15,Total!O:O,DB!$G$5,Total!N:N,DB!$O$5,Total!AA:AA,DB!$G$9,Total!K:K,DB!$O$9,Total!B:B,$H$2)+COUNTIFS(Total!X:X,$L$3,Total!W:W,B15,Total!O:O,DB!$G$5,Total!N:N,DB!$O$5,Total!M:M,DB!$G$9,Total!AA:AA,DB!$O$9,Total!B:B,$H$2)+COUNTIFS(Total!X:X,$L$3,Total!W:W,B15,Total!O:O,DB!$G$5,Total!N:N,DB!$O$5,Total!M:M,DB!$G$9,Total!K:K,DB!$O$9,Total!AA:AA,$H$2)</f>
        <v>0</v>
      </c>
      <c r="M15" s="31">
        <f>COUNTIFS(Total!X:X,$M$3,Total!W:W,B15,Total!O:O,DB!$G$5,Total!N:N,DB!$O$5,Total!M:M,DB!$G$9,Total!K:K,DB!$O$9,Total!B:B,$H$2)+COUNTIFS(Total!X:X,$M$3,Total!W:W,B15,Total!AA:AA,DB!$G$5,Total!AA:AA,DB!$O$5,Total!AA:AA,DB!$G$9,Total!AA:AA,DB!$O$9,Total!AA:AA,$H$2)+COUNTIFS(Total!X:X,$M$3,Total!W:W,B15,Total!O:O,DB!$G$5,Total!AA:AA,DB!$O$5,Total!AA:AA,DB!$G$9,Total!AA:AA,DB!$O$9,Total!AA:AA,$H$2)+COUNTIFS(Total!X:X,$M$3,Total!W:W,B15,Total!AA:AA,DB!$G$5,Total!N:N,DB!$O$5,Total!AA:AA,DB!$G$9,Total!AA:AA,DB!$O$9,Total!AA:AA,$H$2)+COUNTIFS(Total!X:X,$M$3,Total!W:W,B15,Total!AA:AA,DB!$G$5,Total!AA:AA,DB!$O$5,Total!M:M,DB!$G$9,Total!AA:AA,DB!$O$9,Total!AA:AA,$H$2)+COUNTIFS(Total!X:X,$M$3,Total!W:W,B15,Total!AA:AA,DB!$G$5,Total!AA:AA,DB!$O$5,Total!AA:AA,DB!$G$9,Total!K:K,DB!$O$9,Total!AA:AA,$H$2)+COUNTIFS(Total!X:X,$M$3,Total!W:W,B15,Total!AA:AA,DB!$G$5,Total!AA:AA,DB!$O$5,Total!AA:AA,DB!$G$9,Total!AA:AA,DB!$O$9,Total!B:B,$H$2)+COUNTIFS(Total!X:X,$M$3,Total!W:W,B15,Total!O:O,DB!$G$5,Total!N:N,DB!$O$5,Total!M:M,DB!$G$9,Total!AA:AA,DB!$O$9,Total!AA:AA,$H$2)+COUNTIFS(Total!X:X,$M$3,Total!W:W,B15,Total!O:O,DB!$G$5,Total!N:N,DB!$O$5,Total!AA:AA,DB!$G$9,Total!K:K,DB!$O$9,Total!AA:AA,$H$2)+COUNTIFS(Total!X:X,$M$3,Total!W:W,B15,Total!O:O,DB!$G$5,Total!N:N,DB!$O$5,Total!AA:AA,DB!$G$9,Total!AA:AA,DB!$O$9,Total!B:B,$H$2)+COUNTIFS(Total!X:X,$M$3,Total!W:W,B15,Total!O:O,DB!$G$5,Total!AA:AA,DB!$O$5,Total!M:M,DB!$G$9,Total!K:K,DB!$O$9,Total!AA:AA,$H$2)+COUNTIFS(Total!X:X,$M$3,Total!W:W,B15,Total!O:O,DB!$G$5,Total!AA:AA,DB!$O$5,Total!M:M,DB!$G$9,Total!AA:AA,DB!$O$9,Total!B:B,$H$2)+COUNTIFS(Total!X:X,$M$3,Total!W:W,B15,Total!O:O,DB!$G$5,Total!AA:AA,DB!$O$5,Total!AA:AA,DB!$G$9,Total!K:K,DB!$O$9,Total!B:B,$H$2)+COUNTIFS(Total!X:X,$M$3,Total!W:W,B15,Total!AA:AA,DB!$G$5,Total!N:N,DB!$O$5,Total!M:M,DB!$G$9,Total!K:K,DB!$O$9,Total!AA:AA,$H$2)+COUNTIFS(Total!X:X,$M$3,Total!W:W,B15,Total!AA:AA,DB!$G$5,Total!N:N,DB!$O$5,Total!M:M,DB!$G$9,Total!AA:AA,DB!$O$9,Total!B:B,$H$2)+COUNTIFS(Total!X:X,$M$3,Total!W:W,B15,Total!AA:AA,DB!$G$5,Total!N:N,DB!$O$5,Total!AA:AA,DB!$G$9,Total!K:K,DB!$O$9,Total!B:B,$H$2)+COUNTIFS(Total!X:X,$M$3,Total!W:W,B15,Total!AA:AA,DB!$G$5,Total!AA:AA,DB!$O$5,Total!M:M,DB!$G$9,Total!K:K,DB!$O$9,Total!B:B,$H$2)+COUNTIFS(Total!X:X,$M$3,Total!W:W,B15,Total!O:O,DB!$G$5,Total!N:N,DB!$O$5,Total!AA:AA,DB!$G$9,Total!AA:AA,DB!$O$9,Total!AA:AA,$H$2)+COUNTIFS(Total!X:X,$M$3,Total!W:W,B15,Total!O:O,DB!$G$5,Total!AA:AA,DB!$O$5,Total!M:M,DB!$G$9,Total!AA:AA,DB!$O$9,Total!AA:AA,$H$2)+COUNTIFS(Total!X:X,$M$3,Total!W:W,B15,Total!O:O,DB!$G$5,Total!AA:AA,DB!$O$5,Total!AA:AA,DB!$G$9,Total!K:K,DB!$O$9,Total!AA:AA,$H$2)+COUNTIFS(Total!X:X,$M$3,Total!W:W,B15,Total!O:O,DB!$G$5,Total!AA:AA,DB!$O$5,Total!AA:AA,DB!$G$9,Total!AA:AA,DB!$O$9,Total!B:B,$H$2)+COUNTIFS(Total!X:X,$M$3,Total!W:W,B15,Total!AA:AA,DB!$G$5,Total!N:N,DB!$O$5,Total!M:M,DB!$G$9,Total!AA:AA,DB!$O$9,Total!AA:AA,$H$2)+COUNTIFS(Total!X:X,$M$3,Total!W:W,B15,Total!AA:AA,DB!$G$5,Total!N:N,DB!$O$5,Total!AA:AA,DB!$G$9,Total!K:K,DB!$O$9,Total!AA:AA,$H$2)+COUNTIFS(Total!X:X,$M$3,Total!W:W,B15,Total!AA:AA,DB!$G$5,Total!N:N,DB!$O$5,Total!AA:AA,DB!$G$9,Total!AA:AA,DB!$O$9,Total!B:B,$H$2)+COUNTIFS(Total!X:X,$M$3,Total!W:W,B15,Total!AA:AA,DB!$G$5,Total!AA:AA,DB!$O$5,Total!M:M,DB!$G$9,Total!K:K,DB!$O$9,Total!AA:AA,$H$2)+COUNTIFS(Total!X:X,$M$3,Total!W:W,B15,Total!AA:AA,DB!$G$5,Total!AA:AA,DB!$O$5,Total!M:M,DB!$G$9,Total!AA:AA,DB!$O$9,Total!B:B,$H$2)+COUNTIFS(Total!X:X,$M$3,Total!W:W,B15,Total!AA:AA,DB!$G$5,Total!AA:AA,DB!$O$5,Total!AA:AA,DB!$G$9,Total!K:K,DB!$O$9,Total!B:B,$H$2)+COUNTIFS(Total!X:X,$M$3,Total!W:W,B15,Total!AA:AA,DB!$G$5,Total!N:N,DB!$O$5,Total!M:M,DB!$G$9,Total!K:K,DB!$O$9,Total!B:B,$H$2)+COUNTIFS(Total!X:X,$M$3,Total!W:W,B15,Total!O:O,DB!$G$5,Total!AA:AA,DB!$O$5,Total!M:M,DB!$G$9,Total!K:K,DB!$O$9,Total!B:B,$H$2)+COUNTIFS(Total!X:X,$M$3,Total!W:W,B15,Total!O:O,DB!$G$5,Total!N:N,DB!$O$5,Total!AA:AA,DB!$G$9,Total!K:K,DB!$O$9,Total!B:B,$H$2)+COUNTIFS(Total!X:X,$M$3,Total!W:W,B15,Total!O:O,DB!$G$5,Total!N:N,DB!$O$5,Total!M:M,DB!$G$9,Total!AA:AA,DB!$O$9,Total!B:B,$H$2)+COUNTIFS(Total!X:X,$M$3,Total!W:W,B15,Total!O:O,DB!$G$5,Total!N:N,DB!$O$5,Total!M:M,DB!$G$9,Total!K:K,DB!$O$9,Total!AA:AA,$H$2)</f>
        <v>0</v>
      </c>
      <c r="N15" s="31">
        <f>COUNTIFS(Total!X:X,$N$3,Total!W:W,B15,Total!O:O,DB!$G$5,Total!N:N,DB!$O$5,Total!M:M,DB!$G$9,Total!K:K,DB!$O$9,Total!B:B,$H$2)+COUNTIFS(Total!X:X,$N$3,Total!W:W,B15,Total!AA:AA,DB!$G$5,Total!AA:AA,DB!$O$5,Total!AA:AA,DB!$G$9,Total!AA:AA,DB!$O$9,Total!AA:AA,$H$2)+COUNTIFS(Total!X:X,$N$3,Total!W:W,B15,Total!O:O,DB!$G$5,Total!AA:AA,DB!$O$5,Total!AA:AA,DB!$G$9,Total!AA:AA,DB!$O$9,Total!AA:AA,$H$2)+COUNTIFS(Total!X:X,$N$3,Total!W:W,B15,Total!AA:AA,DB!$G$5,Total!N:N,DB!$O$5,Total!AA:AA,DB!$G$9,Total!AA:AA,DB!$O$9,Total!AA:AA,$H$2)+COUNTIFS(Total!X:X,$N$3,Total!W:W,B15,Total!AA:AA,DB!$G$5,Total!AA:AA,DB!$O$5,Total!M:M,DB!$G$9,Total!AA:AA,DB!$O$9,Total!AA:AA,$H$2)+COUNTIFS(Total!X:X,$N$3,Total!W:W,B15,Total!AA:AA,DB!$G$5,Total!AA:AA,DB!$O$5,Total!AA:AA,DB!$G$9,Total!K:K,DB!$O$9,Total!AA:AA,$H$2)+COUNTIFS(Total!X:X,$N$3,Total!W:W,B15,Total!AA:AA,DB!$G$5,Total!AA:AA,DB!$O$5,Total!AA:AA,DB!$G$9,Total!AA:AA,DB!$O$9,Total!B:B,$H$2)+COUNTIFS(Total!X:X,$N$3,Total!W:W,B15,Total!O:O,DB!$G$5,Total!N:N,DB!$O$5,Total!M:M,DB!$G$9,Total!AA:AA,DB!$O$9,Total!AA:AA,$H$2)+COUNTIFS(Total!X:X,$N$3,Total!W:W,B15,Total!O:O,DB!$G$5,Total!N:N,DB!$O$5,Total!AA:AA,DB!$G$9,Total!K:K,DB!$O$9,Total!AA:AA,$H$2)+COUNTIFS(Total!X:X,$N$3,Total!W:W,B15,Total!O:O,DB!$G$5,Total!N:N,DB!$O$5,Total!AA:AA,DB!$G$9,Total!AA:AA,DB!$O$9,Total!B:B,$H$2)+COUNTIFS(Total!X:X,$N$3,Total!W:W,B15,Total!O:O,DB!$G$5,Total!AA:AA,DB!$O$5,Total!M:M,DB!$G$9,Total!K:K,DB!$O$9,Total!AA:AA,$H$2)+COUNTIFS(Total!X:X,$N$3,Total!W:W,B15,Total!O:O,DB!$G$5,Total!AA:AA,DB!$O$5,Total!M:M,DB!$G$9,Total!AA:AA,DB!$O$9,Total!B:B,$H$2)+COUNTIFS(Total!X:X,$N$3,Total!W:W,B15,Total!O:O,DB!$G$5,Total!AA:AA,DB!$O$5,Total!AA:AA,DB!$G$9,Total!K:K,DB!$O$9,Total!B:B,$H$2)+COUNTIFS(Total!X:X,$N$3,Total!W:W,B15,Total!AA:AA,DB!$G$5,Total!N:N,DB!$O$5,Total!M:M,DB!$G$9,Total!K:K,DB!$O$9,Total!AA:AA,$H$2)+COUNTIFS(Total!X:X,$N$3,Total!W:W,B15,Total!AA:AA,DB!$G$5,Total!N:N,DB!$O$5,Total!M:M,DB!$G$9,Total!AA:AA,DB!$O$9,Total!B:B,$H$2)+COUNTIFS(Total!X:X,$N$3,Total!W:W,B15,Total!AA:AA,DB!$G$5,Total!N:N,DB!$O$5,Total!AA:AA,DB!$G$9,Total!K:K,DB!$O$9,Total!B:B,$H$2)+COUNTIFS(Total!X:X,$N$3,Total!W:W,B15,Total!AA:AA,DB!$G$5,Total!AA:AA,DB!$O$5,Total!M:M,DB!$G$9,Total!K:K,DB!$O$9,Total!B:B,$H$2)+COUNTIFS(Total!X:X,$N$3,Total!W:W,B15,Total!O:O,DB!$G$5,Total!N:N,DB!$O$5,Total!AA:AA,DB!$G$9,Total!AA:AA,DB!$O$9,Total!AA:AA,$H$2)+COUNTIFS(Total!X:X,$N$3,Total!W:W,B15,Total!O:O,DB!$G$5,Total!AA:AA,DB!$O$5,Total!M:M,DB!$G$9,Total!AA:AA,DB!$O$9,Total!AA:AA,$H$2)+COUNTIFS(Total!X:X,$N$3,Total!W:W,B15,Total!O:O,DB!$G$5,Total!AA:AA,DB!$O$5,Total!AA:AA,DB!$G$9,Total!K:K,DB!$O$9,Total!AA:AA,$H$2)+COUNTIFS(Total!X:X,$N$3,Total!W:W,B15,Total!O:O,DB!$G$5,Total!AA:AA,DB!$O$5,Total!AA:AA,DB!$G$9,Total!AA:AA,DB!$O$9,Total!B:B,$H$2)+COUNTIFS(Total!X:X,$N$3,Total!W:W,B15,Total!AA:AA,DB!$G$5,Total!N:N,DB!$O$5,Total!M:M,DB!$G$9,Total!AA:AA,DB!$O$9,Total!AA:AA,$H$2)+COUNTIFS(Total!X:X,$N$3,Total!W:W,B15,Total!AA:AA,DB!$G$5,Total!N:N,DB!$O$5,Total!AA:AA,DB!$G$9,Total!K:K,DB!$O$9,Total!AA:AA,$H$2)+COUNTIFS(Total!X:X,$N$3,Total!W:W,B15,Total!AA:AA,DB!$G$5,Total!N:N,DB!$O$5,Total!AA:AA,DB!$G$9,Total!AA:AA,DB!$O$9,Total!B:B,$H$2)+COUNTIFS(Total!X:X,$N$3,Total!W:W,B15,Total!AA:AA,DB!$G$5,Total!AA:AA,DB!$O$5,Total!M:M,DB!$G$9,Total!K:K,DB!$O$9,Total!AA:AA,$H$2)+COUNTIFS(Total!X:X,$N$3,Total!W:W,B15,Total!AA:AA,DB!$G$5,Total!AA:AA,DB!$O$5,Total!M:M,DB!$G$9,Total!AA:AA,DB!$O$9,Total!B:B,$H$2)+COUNTIFS(Total!X:X,$N$3,Total!W:W,B15,Total!AA:AA,DB!$G$5,Total!AA:AA,DB!$O$5,Total!AA:AA,DB!$G$9,Total!K:K,DB!$O$9,Total!B:B,$H$2)+COUNTIFS(Total!X:X,$N$3,Total!W:W,B15,Total!AA:AA,DB!$G$5,Total!N:N,DB!$O$5,Total!M:M,DB!$G$9,Total!K:K,DB!$O$9,Total!B:B,$H$2)+COUNTIFS(Total!X:X,$N$3,Total!W:W,B15,Total!O:O,DB!$G$5,Total!AA:AA,DB!$O$5,Total!M:M,DB!$G$9,Total!K:K,DB!$O$9,Total!B:B,$H$2)+COUNTIFS(Total!X:X,$N$3,Total!W:W,B15,Total!O:O,DB!$G$5,Total!N:N,DB!$O$5,Total!AA:AA,DB!$G$9,Total!K:K,DB!$O$9,Total!B:B,$H$2)+COUNTIFS(Total!X:X,$N$3,Total!W:W,B15,Total!O:O,DB!$G$5,Total!N:N,DB!$O$5,Total!M:M,DB!$G$9,Total!AA:AA,DB!$O$9,Total!B:B,$H$2)+COUNTIFS(Total!X:X,$N$3,Total!W:W,B15,Total!O:O,DB!$G$5,Total!N:N,DB!$O$5,Total!M:M,DB!$G$9,Total!K:K,DB!$O$9,Total!AA:AA,$H$2)</f>
        <v>0</v>
      </c>
      <c r="O15" s="31">
        <f>COUNTIFS(Total!X:X,$O$3,Total!W:W,B15,Total!O:O,DB!$G$5,Total!N:N,DB!$O$5,Total!M:M,DB!$G$9,Total!K:K,DB!$O$9,Total!B:B,$H$2)+COUNTIFS(Total!X:X,$O$3,Total!W:W,B15,Total!AA:AA,DB!$G$5,Total!AA:AA,DB!$O$5,Total!AA:AA,DB!$G$9,Total!AA:AA,DB!$O$9,Total!AA:AA,$H$2)+COUNTIFS(Total!X:X,$O$3,Total!W:W,B15,Total!O:O,DB!$G$5,Total!AA:AA,DB!$O$5,Total!AA:AA,DB!$G$9,Total!AA:AA,DB!$O$9,Total!AA:AA,$H$2)+COUNTIFS(Total!X:X,$O$3,Total!W:W,B15,Total!AA:AA,DB!$G$5,Total!N:N,DB!$O$5,Total!AA:AA,DB!$G$9,Total!AA:AA,DB!$O$9,Total!AA:AA,$H$2)+COUNTIFS(Total!X:X,$O$3,Total!W:W,B15,Total!AA:AA,DB!$G$5,Total!AA:AA,DB!$O$5,Total!M:M,DB!$G$9,Total!AA:AA,DB!$O$9,Total!AA:AA,$H$2)+COUNTIFS(Total!X:X,$O$3,Total!W:W,B15,Total!AA:AA,DB!$G$5,Total!AA:AA,DB!$O$5,Total!AA:AA,DB!$G$9,Total!K:K,DB!$O$9,Total!AA:AA,$H$2)+COUNTIFS(Total!X:X,$O$3,Total!W:W,B15,Total!AA:AA,DB!$G$5,Total!AA:AA,DB!$O$5,Total!AA:AA,DB!$G$9,Total!AA:AA,DB!$O$9,Total!B:B,$H$2)+COUNTIFS(Total!X:X,$O$3,Total!W:W,B15,Total!O:O,DB!$G$5,Total!N:N,DB!$O$5,Total!M:M,DB!$G$9,Total!AA:AA,DB!$O$9,Total!AA:AA,$H$2)+COUNTIFS(Total!X:X,$O$3,Total!W:W,B15,Total!O:O,DB!$G$5,Total!N:N,DB!$O$5,Total!AA:AA,DB!$G$9,Total!K:K,DB!$O$9,Total!AA:AA,$H$2)+COUNTIFS(Total!X:X,$O$3,Total!W:W,B15,Total!O:O,DB!$G$5,Total!N:N,DB!$O$5,Total!AA:AA,DB!$G$9,Total!AA:AA,DB!$O$9,Total!B:B,$H$2)+COUNTIFS(Total!X:X,$O$3,Total!W:W,B15,Total!O:O,DB!$G$5,Total!AA:AA,DB!$O$5,Total!M:M,DB!$G$9,Total!K:K,DB!$O$9,Total!AA:AA,$H$2)+COUNTIFS(Total!X:X,$O$3,Total!W:W,B15,Total!O:O,DB!$G$5,Total!AA:AA,DB!$O$5,Total!M:M,DB!$G$9,Total!AA:AA,DB!$O$9,Total!B:B,$H$2)+COUNTIFS(Total!X:X,$O$3,Total!W:W,B15,Total!O:O,DB!$G$5,Total!AA:AA,DB!$O$5,Total!AA:AA,DB!$G$9,Total!K:K,DB!$O$9,Total!B:B,$H$2)+COUNTIFS(Total!X:X,$O$3,Total!W:W,B15,Total!AA:AA,DB!$G$5,Total!N:N,DB!$O$5,Total!M:M,DB!$G$9,Total!K:K,DB!$O$9,Total!AA:AA,$H$2)+COUNTIFS(Total!X:X,$O$3,Total!W:W,B15,Total!AA:AA,DB!$G$5,Total!N:N,DB!$O$5,Total!M:M,DB!$G$9,Total!AA:AA,DB!$O$9,Total!B:B,$H$2)+COUNTIFS(Total!X:X,$O$3,Total!W:W,B15,Total!AA:AA,DB!$G$5,Total!N:N,DB!$O$5,Total!AA:AA,DB!$G$9,Total!K:K,DB!$O$9,Total!B:B,$H$2)+COUNTIFS(Total!X:X,$O$3,Total!W:W,B15,Total!AA:AA,DB!$G$5,Total!AA:AA,DB!$O$5,Total!M:M,DB!$G$9,Total!K:K,DB!$O$9,Total!B:B,$H$2)+COUNTIFS(Total!X:X,$O$3,Total!W:W,B15,Total!O:O,DB!$G$5,Total!N:N,DB!$O$5,Total!AA:AA,DB!$G$9,Total!AA:AA,DB!$O$9,Total!AA:AA,$H$2)+COUNTIFS(Total!X:X,$O$3,Total!W:W,B15,Total!O:O,DB!$G$5,Total!AA:AA,DB!$O$5,Total!M:M,DB!$G$9,Total!AA:AA,DB!$O$9,Total!AA:AA,$H$2)+COUNTIFS(Total!X:X,$O$3,Total!W:W,B15,Total!O:O,DB!$G$5,Total!AA:AA,DB!$O$5,Total!AA:AA,DB!$G$9,Total!K:K,DB!$O$9,Total!AA:AA,$H$2)+COUNTIFS(Total!X:X,$O$3,Total!W:W,B15,Total!O:O,DB!$G$5,Total!AA:AA,DB!$O$5,Total!AA:AA,DB!$G$9,Total!AA:AA,DB!$O$9,Total!B:B,$H$2)+COUNTIFS(Total!X:X,$O$3,Total!W:W,B15,Total!AA:AA,DB!$G$5,Total!N:N,DB!$O$5,Total!M:M,DB!$G$9,Total!AA:AA,DB!$O$9,Total!AA:AA,$H$2)+COUNTIFS(Total!X:X,$O$3,Total!W:W,B15,Total!AA:AA,DB!$G$5,Total!N:N,DB!$O$5,Total!AA:AA,DB!$G$9,Total!K:K,DB!$O$9,Total!AA:AA,$H$2)+COUNTIFS(Total!X:X,$O$3,Total!W:W,B15,Total!AA:AA,DB!$G$5,Total!N:N,DB!$O$5,Total!AA:AA,DB!$G$9,Total!AA:AA,DB!$O$9,Total!B:B,$H$2)+COUNTIFS(Total!X:X,$O$3,Total!W:W,B15,Total!AA:AA,DB!$G$5,Total!AA:AA,DB!$O$5,Total!M:M,DB!$G$9,Total!K:K,DB!$O$9,Total!AA:AA,$H$2)+COUNTIFS(Total!X:X,$O$3,Total!W:W,B15,Total!AA:AA,DB!$G$5,Total!AA:AA,DB!$O$5,Total!M:M,DB!$G$9,Total!AA:AA,DB!$O$9,Total!B:B,$H$2)+COUNTIFS(Total!X:X,$O$3,Total!W:W,B15,Total!AA:AA,DB!$G$5,Total!AA:AA,DB!$O$5,Total!AA:AA,DB!$G$9,Total!K:K,DB!$O$9,Total!B:B,$H$2)+COUNTIFS(Total!X:X,$O$3,Total!W:W,B15,Total!AA:AA,DB!$G$5,Total!N:N,DB!$O$5,Total!M:M,DB!$G$9,Total!K:K,DB!$O$9,Total!B:B,$H$2)+COUNTIFS(Total!X:X,$O$3,Total!W:W,B15,Total!O:O,DB!$G$5,Total!AA:AA,DB!$O$5,Total!M:M,DB!$G$9,Total!K:K,DB!$O$9,Total!B:B,$H$2)+COUNTIFS(Total!X:X,$O$3,Total!W:W,B15,Total!O:O,DB!$G$5,Total!N:N,DB!$O$5,Total!AA:AA,DB!$G$9,Total!K:K,DB!$O$9,Total!B:B,$H$2)+COUNTIFS(Total!X:X,$O$3,Total!W:W,B15,Total!O:O,DB!$G$5,Total!N:N,DB!$O$5,Total!M:M,DB!$G$9,Total!AA:AA,DB!$O$9,Total!B:B,$H$2)+COUNTIFS(Total!X:X,$O$3,Total!W:W,B15,Total!O:O,DB!$G$5,Total!N:N,DB!$O$5,Total!M:M,DB!$G$9,Total!K:K,DB!$O$9,Total!AA:AA,$H$2)</f>
        <v>1</v>
      </c>
      <c r="P15" s="31">
        <f>COUNTIFS(Total!X:X,$P$3,Total!W:W,B15,Total!O:O,DB!$G$5,Total!N:N,DB!$O$5,Total!M:M,DB!$G$9,Total!K:K,DB!$O$9,Total!B:B,$H$2)+COUNTIFS(Total!X:X,$P$3,Total!W:W,B15,Total!AA:AA,DB!$G$5,Total!AA:AA,DB!$O$5,Total!AA:AA,DB!$G$9,Total!AA:AA,DB!$O$9,Total!AA:AA,$H$2)+COUNTIFS(Total!X:X,$P$3,Total!W:W,B15,Total!O:O,DB!$G$5,Total!AA:AA,DB!$O$5,Total!AA:AA,DB!$G$9,Total!AA:AA,DB!$O$9,Total!AA:AA,$H$2)+COUNTIFS(Total!X:X,$P$3,Total!W:W,B15,Total!AA:AA,DB!$G$5,Total!N:N,DB!$O$5,Total!AA:AA,DB!$G$9,Total!AA:AA,DB!$O$9,Total!AA:AA,$H$2)+COUNTIFS(Total!X:X,$P$3,Total!W:W,B15,Total!AA:AA,DB!$G$5,Total!AA:AA,DB!$O$5,Total!M:M,DB!$G$9,Total!AA:AA,DB!$O$9,Total!AA:AA,$H$2)+COUNTIFS(Total!X:X,$P$3,Total!W:W,B15,Total!AA:AA,DB!$G$5,Total!AA:AA,DB!$O$5,Total!AA:AA,DB!$G$9,Total!K:K,DB!$O$9,Total!AA:AA,$H$2)+COUNTIFS(Total!X:X,$P$3,Total!W:W,B15,Total!AA:AA,DB!$G$5,Total!AA:AA,DB!$O$5,Total!AA:AA,DB!$G$9,Total!AA:AA,DB!$O$9,Total!B:B,$H$2)+COUNTIFS(Total!X:X,$P$3,Total!W:W,B15,Total!O:O,DB!$G$5,Total!N:N,DB!$O$5,Total!M:M,DB!$G$9,Total!AA:AA,DB!$O$9,Total!AA:AA,$H$2)+COUNTIFS(Total!X:X,$P$3,Total!W:W,B15,Total!O:O,DB!$G$5,Total!N:N,DB!$O$5,Total!AA:AA,DB!$G$9,Total!K:K,DB!$O$9,Total!AA:AA,$H$2)+COUNTIFS(Total!X:X,$P$3,Total!W:W,B15,Total!O:O,DB!$G$5,Total!N:N,DB!$O$5,Total!AA:AA,DB!$G$9,Total!AA:AA,DB!$O$9,Total!B:B,$H$2)+COUNTIFS(Total!X:X,$P$3,Total!W:W,B15,Total!O:O,DB!$G$5,Total!AA:AA,DB!$O$5,Total!M:M,DB!$G$9,Total!K:K,DB!$O$9,Total!AA:AA,$H$2)+COUNTIFS(Total!X:X,$P$3,Total!W:W,B15,Total!O:O,DB!$G$5,Total!AA:AA,DB!$O$5,Total!M:M,DB!$G$9,Total!AA:AA,DB!$O$9,Total!B:B,$H$2)+COUNTIFS(Total!X:X,$P$3,Total!W:W,B15,Total!O:O,DB!$G$5,Total!AA:AA,DB!$O$5,Total!AA:AA,DB!$G$9,Total!K:K,DB!$O$9,Total!B:B,$H$2)+COUNTIFS(Total!X:X,$P$3,Total!W:W,B15,Total!AA:AA,DB!$G$5,Total!N:N,DB!$O$5,Total!M:M,DB!$G$9,Total!K:K,DB!$O$9,Total!AA:AA,$H$2)+COUNTIFS(Total!X:X,$P$3,Total!W:W,B15,Total!AA:AA,DB!$G$5,Total!N:N,DB!$O$5,Total!M:M,DB!$G$9,Total!AA:AA,DB!$O$9,Total!B:B,$H$2)+COUNTIFS(Total!X:X,$P$3,Total!W:W,B15,Total!AA:AA,DB!$G$5,Total!N:N,DB!$O$5,Total!AA:AA,DB!$G$9,Total!K:K,DB!$O$9,Total!B:B,$H$2)+COUNTIFS(Total!X:X,$P$3,Total!W:W,B15,Total!AA:AA,DB!$G$5,Total!AA:AA,DB!$O$5,Total!M:M,DB!$G$9,Total!K:K,DB!$O$9,Total!B:B,$H$2)+COUNTIFS(Total!X:X,$P$3,Total!W:W,B15,Total!O:O,DB!$G$5,Total!N:N,DB!$O$5,Total!AA:AA,DB!$G$9,Total!AA:AA,DB!$O$9,Total!AA:AA,$H$2)+COUNTIFS(Total!X:X,$P$3,Total!W:W,B15,Total!O:O,DB!$G$5,Total!AA:AA,DB!$O$5,Total!M:M,DB!$G$9,Total!AA:AA,DB!$O$9,Total!AA:AA,$H$2)+COUNTIFS(Total!X:X,$P$3,Total!W:W,B15,Total!O:O,DB!$G$5,Total!AA:AA,DB!$O$5,Total!AA:AA,DB!$G$9,Total!K:K,DB!$O$9,Total!AA:AA,$H$2)+COUNTIFS(Total!X:X,$P$3,Total!W:W,B15,Total!O:O,DB!$G$5,Total!AA:AA,DB!$O$5,Total!AA:AA,DB!$G$9,Total!AA:AA,DB!$O$9,Total!B:B,$H$2)+COUNTIFS(Total!X:X,$P$3,Total!W:W,B15,Total!AA:AA,DB!$G$5,Total!N:N,DB!$O$5,Total!M:M,DB!$G$9,Total!AA:AA,DB!$O$9,Total!AA:AA,$H$2)+COUNTIFS(Total!X:X,$P$3,Total!W:W,B15,Total!AA:AA,DB!$G$5,Total!N:N,DB!$O$5,Total!AA:AA,DB!$G$9,Total!K:K,DB!$O$9,Total!AA:AA,$H$2)+COUNTIFS(Total!X:X,$P$3,Total!W:W,B15,Total!AA:AA,DB!$G$5,Total!N:N,DB!$O$5,Total!AA:AA,DB!$G$9,Total!AA:AA,DB!$O$9,Total!B:B,$H$2)+COUNTIFS(Total!X:X,$P$3,Total!W:W,B15,Total!AA:AA,DB!$G$5,Total!AA:AA,DB!$O$5,Total!M:M,DB!$G$9,Total!K:K,DB!$O$9,Total!AA:AA,$H$2)+COUNTIFS(Total!X:X,$P$3,Total!W:W,B15,Total!AA:AA,DB!$G$5,Total!AA:AA,DB!$O$5,Total!M:M,DB!$G$9,Total!AA:AA,DB!$O$9,Total!B:B,$H$2)+COUNTIFS(Total!X:X,$P$3,Total!W:W,B15,Total!AA:AA,DB!$G$5,Total!AA:AA,DB!$O$5,Total!AA:AA,DB!$G$9,Total!K:K,DB!$O$9,Total!B:B,$H$2)+COUNTIFS(Total!X:X,$P$3,Total!W:W,B15,Total!AA:AA,DB!$G$5,Total!N:N,DB!$O$5,Total!M:M,DB!$G$9,Total!K:K,DB!$O$9,Total!B:B,$H$2)+COUNTIFS(Total!X:X,$P$3,Total!W:W,B15,Total!O:O,DB!$G$5,Total!AA:AA,DB!$O$5,Total!M:M,DB!$G$9,Total!K:K,DB!$O$9,Total!B:B,$H$2)+COUNTIFS(Total!X:X,$P$3,Total!W:W,B15,Total!O:O,DB!$G$5,Total!N:N,DB!$O$5,Total!AA:AA,DB!$G$9,Total!K:K,DB!$O$9,Total!B:B,$H$2)+COUNTIFS(Total!X:X,$P$3,Total!W:W,B15,Total!O:O,DB!$G$5,Total!N:N,DB!$O$5,Total!M:M,DB!$G$9,Total!AA:AA,DB!$O$9,Total!B:B,$H$2)+COUNTIFS(Total!X:X,$P$3,Total!W:W,B15,Total!O:O,DB!$G$5,Total!N:N,DB!$O$5,Total!M:M,DB!$G$9,Total!K:K,DB!$O$9,Total!AA:AA,$H$2)</f>
        <v>41</v>
      </c>
      <c r="Q15" s="31">
        <f>COUNTIFS(Total!X:X,$Q$3,Total!W:W,B15,Total!O:O,DB!$G$5,Total!N:N,DB!$O$5,Total!M:M,DB!$G$9,Total!K:K,DB!$O$9,Total!B:B,$H$2)+COUNTIFS(Total!X:X,$Q$3,Total!W:W,B15,Total!AA:AA,DB!$G$5,Total!AA:AA,DB!$O$5,Total!AA:AA,DB!$G$9,Total!AA:AA,DB!$O$9,Total!AA:AA,$H$2)+COUNTIFS(Total!X:X,$Q$3,Total!W:W,B15,Total!O:O,DB!$G$5,Total!AA:AA,DB!$O$5,Total!AA:AA,DB!$G$9,Total!AA:AA,DB!$O$9,Total!AA:AA,$H$2)+COUNTIFS(Total!X:X,$Q$3,Total!W:W,B15,Total!AA:AA,DB!$G$5,Total!N:N,DB!$O$5,Total!AA:AA,DB!$G$9,Total!AA:AA,DB!$O$9,Total!AA:AA,$H$2)+COUNTIFS(Total!X:X,$Q$3,Total!W:W,B15,Total!AA:AA,DB!$G$5,Total!AA:AA,DB!$O$5,Total!M:M,DB!$G$9,Total!AA:AA,DB!$O$9,Total!AA:AA,$H$2)+COUNTIFS(Total!X:X,$Q$3,Total!W:W,B15,Total!AA:AA,DB!$G$5,Total!AA:AA,DB!$O$5,Total!AA:AA,DB!$G$9,Total!K:K,DB!$O$9,Total!AA:AA,$H$2)+COUNTIFS(Total!X:X,$Q$3,Total!W:W,B15,Total!AA:AA,DB!$G$5,Total!AA:AA,DB!$O$5,Total!AA:AA,DB!$G$9,Total!AA:AA,DB!$O$9,Total!B:B,$H$2)+COUNTIFS(Total!X:X,$Q$3,Total!W:W,B15,Total!O:O,DB!$G$5,Total!N:N,DB!$O$5,Total!M:M,DB!$G$9,Total!AA:AA,DB!$O$9,Total!AA:AA,$H$2)+COUNTIFS(Total!X:X,$Q$3,Total!W:W,B15,Total!O:O,DB!$G$5,Total!N:N,DB!$O$5,Total!AA:AA,DB!$G$9,Total!K:K,DB!$O$9,Total!AA:AA,$H$2)+COUNTIFS(Total!X:X,$Q$3,Total!W:W,B15,Total!O:O,DB!$G$5,Total!N:N,DB!$O$5,Total!AA:AA,DB!$G$9,Total!AA:AA,DB!$O$9,Total!B:B,$H$2)+COUNTIFS(Total!X:X,$Q$3,Total!W:W,B15,Total!O:O,DB!$G$5,Total!AA:AA,DB!$O$5,Total!M:M,DB!$G$9,Total!K:K,DB!$O$9,Total!AA:AA,$H$2)+COUNTIFS(Total!X:X,$Q$3,Total!W:W,B15,Total!O:O,DB!$G$5,Total!AA:AA,DB!$O$5,Total!M:M,DB!$G$9,Total!AA:AA,DB!$O$9,Total!B:B,$H$2)+COUNTIFS(Total!X:X,$Q$3,Total!W:W,B15,Total!O:O,DB!$G$5,Total!AA:AA,DB!$O$5,Total!AA:AA,DB!$G$9,Total!K:K,DB!$O$9,Total!B:B,$H$2)+COUNTIFS(Total!X:X,$Q$3,Total!W:W,B15,Total!AA:AA,DB!$G$5,Total!N:N,DB!$O$5,Total!M:M,DB!$G$9,Total!K:K,DB!$O$9,Total!AA:AA,$H$2)+COUNTIFS(Total!X:X,$Q$3,Total!W:W,B15,Total!AA:AA,DB!$G$5,Total!N:N,DB!$O$5,Total!M:M,DB!$G$9,Total!AA:AA,DB!$O$9,Total!B:B,$H$2)+COUNTIFS(Total!X:X,$Q$3,Total!W:W,B15,Total!AA:AA,DB!$G$5,Total!N:N,DB!$O$5,Total!AA:AA,DB!$G$9,Total!K:K,DB!$O$9,Total!B:B,$H$2)+COUNTIFS(Total!X:X,$Q$3,Total!W:W,B15,Total!AA:AA,DB!$G$5,Total!AA:AA,DB!$O$5,Total!M:M,DB!$G$9,Total!K:K,DB!$O$9,Total!B:B,$H$2)+COUNTIFS(Total!X:X,$Q$3,Total!W:W,B15,Total!O:O,DB!$G$5,Total!N:N,DB!$O$5,Total!AA:AA,DB!$G$9,Total!AA:AA,DB!$O$9,Total!AA:AA,$H$2)+COUNTIFS(Total!X:X,$Q$3,Total!W:W,B15,Total!O:O,DB!$G$5,Total!AA:AA,DB!$O$5,Total!M:M,DB!$G$9,Total!AA:AA,DB!$O$9,Total!AA:AA,$H$2)+COUNTIFS(Total!X:X,$Q$3,Total!W:W,B15,Total!O:O,DB!$G$5,Total!AA:AA,DB!$O$5,Total!AA:AA,DB!$G$9,Total!K:K,DB!$O$9,Total!AA:AA,$H$2)+COUNTIFS(Total!X:X,$Q$3,Total!W:W,B15,Total!O:O,DB!$G$5,Total!AA:AA,DB!$O$5,Total!AA:AA,DB!$G$9,Total!AA:AA,DB!$O$9,Total!B:B,$H$2)+COUNTIFS(Total!X:X,$Q$3,Total!W:W,B15,Total!AA:AA,DB!$G$5,Total!N:N,DB!$O$5,Total!M:M,DB!$G$9,Total!AA:AA,DB!$O$9,Total!AA:AA,$H$2)+COUNTIFS(Total!X:X,$Q$3,Total!W:W,B15,Total!AA:AA,DB!$G$5,Total!N:N,DB!$O$5,Total!AA:AA,DB!$G$9,Total!K:K,DB!$O$9,Total!AA:AA,$H$2)+COUNTIFS(Total!X:X,$Q$3,Total!W:W,B15,Total!AA:AA,DB!$G$5,Total!N:N,DB!$O$5,Total!AA:AA,DB!$G$9,Total!AA:AA,DB!$O$9,Total!B:B,$H$2)+COUNTIFS(Total!X:X,$Q$3,Total!W:W,B15,Total!AA:AA,DB!$G$5,Total!AA:AA,DB!$O$5,Total!M:M,DB!$G$9,Total!K:K,DB!$O$9,Total!AA:AA,$H$2)+COUNTIFS(Total!X:X,$Q$3,Total!W:W,B15,Total!AA:AA,DB!$G$5,Total!AA:AA,DB!$O$5,Total!M:M,DB!$G$9,Total!AA:AA,DB!$O$9,Total!B:B,$H$2)+COUNTIFS(Total!X:X,$Q$3,Total!W:W,B15,Total!AA:AA,DB!$G$5,Total!AA:AA,DB!$O$5,Total!AA:AA,DB!$G$9,Total!K:K,DB!$O$9,Total!B:B,$H$2)+COUNTIFS(Total!X:X,$Q$3,Total!W:W,B15,Total!AA:AA,DB!$G$5,Total!N:N,DB!$O$5,Total!M:M,DB!$G$9,Total!K:K,DB!$O$9,Total!B:B,$H$2)+COUNTIFS(Total!X:X,$Q$3,Total!W:W,B15,Total!O:O,DB!$G$5,Total!AA:AA,DB!$O$5,Total!M:M,DB!$G$9,Total!K:K,DB!$O$9,Total!B:B,$H$2)+COUNTIFS(Total!X:X,$Q$3,Total!W:W,B15,Total!O:O,DB!$G$5,Total!N:N,DB!$O$5,Total!AA:AA,DB!$G$9,Total!K:K,DB!$O$9,Total!B:B,$H$2)+COUNTIFS(Total!X:X,$Q$3,Total!W:W,B15,Total!O:O,DB!$G$5,Total!N:N,DB!$O$5,Total!M:M,DB!$G$9,Total!AA:AA,DB!$O$9,Total!B:B,$H$2)+COUNTIFS(Total!X:X,$Q$3,Total!W:W,B15,Total!O:O,DB!$G$5,Total!N:N,DB!$O$5,Total!M:M,DB!$G$9,Total!K:K,DB!$O$9,Total!AA:AA,$H$2)</f>
        <v>1</v>
      </c>
      <c r="R15" s="31">
        <f>COUNTIFS(Total!X:X,$R$3,Total!W:W,B15,Total!O:O,DB!$G$5,Total!N:N,DB!$O$5,Total!M:M,DB!$G$9,Total!K:K,DB!$O$9,Total!B:B,$H$2)+COUNTIFS(Total!X:X,$R$3,Total!W:W,B15,Total!AA:AA,DB!$G$5,Total!AA:AA,DB!$O$5,Total!AA:AA,DB!$G$9,Total!AA:AA,DB!$O$9,Total!AA:AA,$H$2)+COUNTIFS(Total!X:X,$R$3,Total!W:W,B15,Total!O:O,DB!$G$5,Total!AA:AA,DB!$O$5,Total!AA:AA,DB!$G$9,Total!AA:AA,DB!$O$9,Total!AA:AA,$H$2)+COUNTIFS(Total!X:X,$R$3,Total!W:W,B15,Total!AA:AA,DB!$G$5,Total!N:N,DB!$O$5,Total!AA:AA,DB!$G$9,Total!AA:AA,DB!$O$9,Total!AA:AA,$H$2)+COUNTIFS(Total!X:X,$R$3,Total!W:W,B15,Total!AA:AA,DB!$G$5,Total!AA:AA,DB!$O$5,Total!M:M,DB!$G$9,Total!AA:AA,DB!$O$9,Total!AA:AA,$H$2)+COUNTIFS(Total!X:X,$R$3,Total!W:W,B15,Total!AA:AA,DB!$G$5,Total!AA:AA,DB!$O$5,Total!AA:AA,DB!$G$9,Total!K:K,DB!$O$9,Total!AA:AA,$H$2)+COUNTIFS(Total!X:X,$R$3,Total!W:W,B15,Total!AA:AA,DB!$G$5,Total!AA:AA,DB!$O$5,Total!AA:AA,DB!$G$9,Total!AA:AA,DB!$O$9,Total!B:B,$H$2)+COUNTIFS(Total!X:X,$R$3,Total!W:W,B15,Total!O:O,DB!$G$5,Total!N:N,DB!$O$5,Total!M:M,DB!$G$9,Total!AA:AA,DB!$O$9,Total!AA:AA,$H$2)+COUNTIFS(Total!X:X,$R$3,Total!W:W,B15,Total!O:O,DB!$G$5,Total!N:N,DB!$O$5,Total!AA:AA,DB!$G$9,Total!K:K,DB!$O$9,Total!AA:AA,$H$2)+COUNTIFS(Total!X:X,$R$3,Total!W:W,B15,Total!O:O,DB!$G$5,Total!N:N,DB!$O$5,Total!AA:AA,DB!$G$9,Total!AA:AA,DB!$O$9,Total!B:B,$H$2)+COUNTIFS(Total!X:X,$R$3,Total!W:W,B15,Total!O:O,DB!$G$5,Total!AA:AA,DB!$O$5,Total!M:M,DB!$G$9,Total!K:K,DB!$O$9,Total!AA:AA,$H$2)+COUNTIFS(Total!X:X,$R$3,Total!W:W,B15,Total!O:O,DB!$G$5,Total!AA:AA,DB!$O$5,Total!M:M,DB!$G$9,Total!AA:AA,DB!$O$9,Total!B:B,$H$2)+COUNTIFS(Total!X:X,$R$3,Total!W:W,B15,Total!O:O,DB!$G$5,Total!AA:AA,DB!$O$5,Total!AA:AA,DB!$G$9,Total!K:K,DB!$O$9,Total!B:B,$H$2)+COUNTIFS(Total!X:X,$R$3,Total!W:W,B15,Total!AA:AA,DB!$G$5,Total!N:N,DB!$O$5,Total!M:M,DB!$G$9,Total!K:K,DB!$O$9,Total!AA:AA,$H$2)+COUNTIFS(Total!X:X,$R$3,Total!W:W,B15,Total!AA:AA,DB!$G$5,Total!N:N,DB!$O$5,Total!M:M,DB!$G$9,Total!AA:AA,DB!$O$9,Total!B:B,$H$2)+COUNTIFS(Total!X:X,$R$3,Total!W:W,B15,Total!AA:AA,DB!$G$5,Total!N:N,DB!$O$5,Total!AA:AA,DB!$G$9,Total!K:K,DB!$O$9,Total!B:B,$H$2)+COUNTIFS(Total!X:X,$R$3,Total!W:W,B15,Total!AA:AA,DB!$G$5,Total!AA:AA,DB!$O$5,Total!M:M,DB!$G$9,Total!K:K,DB!$O$9,Total!B:B,$H$2)+COUNTIFS(Total!X:X,$R$3,Total!W:W,B15,Total!O:O,DB!$G$5,Total!N:N,DB!$O$5,Total!AA:AA,DB!$G$9,Total!AA:AA,DB!$O$9,Total!AA:AA,$H$2)+COUNTIFS(Total!X:X,$R$3,Total!W:W,B15,Total!O:O,DB!$G$5,Total!AA:AA,DB!$O$5,Total!M:M,DB!$G$9,Total!AA:AA,DB!$O$9,Total!AA:AA,$H$2)+COUNTIFS(Total!X:X,$R$3,Total!W:W,B15,Total!O:O,DB!$G$5,Total!AA:AA,DB!$O$5,Total!AA:AA,DB!$G$9,Total!K:K,DB!$O$9,Total!AA:AA,$H$2)+COUNTIFS(Total!X:X,$R$3,Total!W:W,B15,Total!O:O,DB!$G$5,Total!AA:AA,DB!$O$5,Total!AA:AA,DB!$G$9,Total!AA:AA,DB!$O$9,Total!B:B,$H$2)+COUNTIFS(Total!X:X,$R$3,Total!W:W,B15,Total!AA:AA,DB!$G$5,Total!N:N,DB!$O$5,Total!M:M,DB!$G$9,Total!AA:AA,DB!$O$9,Total!AA:AA,$H$2)+COUNTIFS(Total!X:X,$R$3,Total!W:W,B15,Total!AA:AA,DB!$G$5,Total!N:N,DB!$O$5,Total!AA:AA,DB!$G$9,Total!K:K,DB!$O$9,Total!AA:AA,$H$2)+COUNTIFS(Total!X:X,$R$3,Total!W:W,B15,Total!AA:AA,DB!$G$5,Total!N:N,DB!$O$5,Total!AA:AA,DB!$G$9,Total!AA:AA,DB!$O$9,Total!B:B,$H$2)+COUNTIFS(Total!X:X,$R$3,Total!W:W,B15,Total!AA:AA,DB!$G$5,Total!AA:AA,DB!$O$5,Total!M:M,DB!$G$9,Total!K:K,DB!$O$9,Total!AA:AA,$H$2)+COUNTIFS(Total!X:X,$R$3,Total!W:W,B15,Total!AA:AA,DB!$G$5,Total!AA:AA,DB!$O$5,Total!M:M,DB!$G$9,Total!AA:AA,DB!$O$9,Total!B:B,$H$2)+COUNTIFS(Total!X:X,$R$3,Total!W:W,B15,Total!AA:AA,DB!$G$5,Total!AA:AA,DB!$O$5,Total!AA:AA,DB!$G$9,Total!K:K,DB!$O$9,Total!B:B,$H$2)+COUNTIFS(Total!X:X,$R$3,Total!W:W,B15,Total!AA:AA,DB!$G$5,Total!N:N,DB!$O$5,Total!M:M,DB!$G$9,Total!K:K,DB!$O$9,Total!B:B,$H$2)+COUNTIFS(Total!X:X,$R$3,Total!W:W,B15,Total!O:O,DB!$G$5,Total!AA:AA,DB!$O$5,Total!M:M,DB!$G$9,Total!K:K,DB!$O$9,Total!B:B,$H$2)+COUNTIFS(Total!X:X,$R$3,Total!W:W,B15,Total!O:O,DB!$G$5,Total!N:N,DB!$O$5,Total!AA:AA,DB!$G$9,Total!K:K,DB!$O$9,Total!B:B,$H$2)+COUNTIFS(Total!X:X,$R$3,Total!W:W,B15,Total!O:O,DB!$G$5,Total!N:N,DB!$O$5,Total!M:M,DB!$G$9,Total!AA:AA,DB!$O$9,Total!B:B,$H$2)+COUNTIFS(Total!X:X,$R$3,Total!W:W,B15,Total!O:O,DB!$G$5,Total!N:N,DB!$O$5,Total!M:M,DB!$G$9,Total!K:K,DB!$O$9,Total!AA:AA,$H$2)</f>
        <v>0</v>
      </c>
      <c r="S15" s="31">
        <f>COUNTIFS(Total!X:X,$S$3,Total!W:W,B15,Total!O:O,DB!$G$5,Total!N:N,DB!$O$5,Total!M:M,DB!$G$9,Total!K:K,DB!$O$9,Total!B:B,$H$2)+COUNTIFS(Total!X:X,$S$3,Total!W:W,B15,Total!AA:AA,DB!$G$5,Total!AA:AA,DB!$O$5,Total!AA:AA,DB!$G$9,Total!AA:AA,DB!$O$9,Total!AA:AA,$H$2)+COUNTIFS(Total!X:X,$S$3,Total!W:W,B15,Total!O:O,DB!$G$5,Total!AA:AA,DB!$O$5,Total!AA:AA,DB!$G$9,Total!AA:AA,DB!$O$9,Total!AA:AA,$H$2)+COUNTIFS(Total!X:X,$S$3,Total!W:W,B15,Total!AA:AA,DB!$G$5,Total!N:N,DB!$O$5,Total!AA:AA,DB!$G$9,Total!AA:AA,DB!$O$9,Total!AA:AA,$H$2)+COUNTIFS(Total!X:X,$S$3,Total!W:W,B15,Total!AA:AA,DB!$G$5,Total!AA:AA,DB!$O$5,Total!M:M,DB!$G$9,Total!AA:AA,DB!$O$9,Total!AA:AA,$H$2)+COUNTIFS(Total!X:X,$S$3,Total!W:W,B15,Total!AA:AA,DB!$G$5,Total!AA:AA,DB!$O$5,Total!AA:AA,DB!$G$9,Total!K:K,DB!$O$9,Total!AA:AA,$H$2)+COUNTIFS(Total!X:X,$S$3,Total!W:W,B15,Total!AA:AA,DB!$G$5,Total!AA:AA,DB!$O$5,Total!AA:AA,DB!$G$9,Total!AA:AA,DB!$O$9,Total!B:B,$H$2)+COUNTIFS(Total!X:X,$S$3,Total!W:W,B15,Total!O:O,DB!$G$5,Total!N:N,DB!$O$5,Total!M:M,DB!$G$9,Total!AA:AA,DB!$O$9,Total!AA:AA,$H$2)+COUNTIFS(Total!X:X,$S$3,Total!W:W,B15,Total!O:O,DB!$G$5,Total!N:N,DB!$O$5,Total!AA:AA,DB!$G$9,Total!K:K,DB!$O$9,Total!AA:AA,$H$2)+COUNTIFS(Total!X:X,$S$3,Total!W:W,B15,Total!O:O,DB!$G$5,Total!N:N,DB!$O$5,Total!AA:AA,DB!$G$9,Total!AA:AA,DB!$O$9,Total!B:B,$H$2)+COUNTIFS(Total!X:X,$S$3,Total!W:W,B15,Total!O:O,DB!$G$5,Total!AA:AA,DB!$O$5,Total!M:M,DB!$G$9,Total!K:K,DB!$O$9,Total!AA:AA,$H$2)+COUNTIFS(Total!X:X,$S$3,Total!W:W,B15,Total!O:O,DB!$G$5,Total!AA:AA,DB!$O$5,Total!M:M,DB!$G$9,Total!AA:AA,DB!$O$9,Total!B:B,$H$2)+COUNTIFS(Total!X:X,$S$3,Total!W:W,B15,Total!O:O,DB!$G$5,Total!AA:AA,DB!$O$5,Total!AA:AA,DB!$G$9,Total!K:K,DB!$O$9,Total!B:B,$H$2)+COUNTIFS(Total!X:X,$S$3,Total!W:W,B15,Total!AA:AA,DB!$G$5,Total!N:N,DB!$O$5,Total!M:M,DB!$G$9,Total!K:K,DB!$O$9,Total!AA:AA,$H$2)+COUNTIFS(Total!X:X,$S$3,Total!W:W,B15,Total!AA:AA,DB!$G$5,Total!N:N,DB!$O$5,Total!M:M,DB!$G$9,Total!AA:AA,DB!$O$9,Total!B:B,$H$2)+COUNTIFS(Total!X:X,$S$3,Total!W:W,B15,Total!AA:AA,DB!$G$5,Total!N:N,DB!$O$5,Total!AA:AA,DB!$G$9,Total!K:K,DB!$O$9,Total!B:B,$H$2)+COUNTIFS(Total!X:X,$S$3,Total!W:W,B15,Total!AA:AA,DB!$G$5,Total!AA:AA,DB!$O$5,Total!M:M,DB!$G$9,Total!K:K,DB!$O$9,Total!B:B,$H$2)+COUNTIFS(Total!X:X,$S$3,Total!W:W,B15,Total!O:O,DB!$G$5,Total!N:N,DB!$O$5,Total!AA:AA,DB!$G$9,Total!AA:AA,DB!$O$9,Total!AA:AA,$H$2)+COUNTIFS(Total!X:X,$S$3,Total!W:W,B15,Total!O:O,DB!$G$5,Total!AA:AA,DB!$O$5,Total!M:M,DB!$G$9,Total!AA:AA,DB!$O$9,Total!AA:AA,$H$2)+COUNTIFS(Total!X:X,$S$3,Total!W:W,B15,Total!O:O,DB!$G$5,Total!AA:AA,DB!$O$5,Total!AA:AA,DB!$G$9,Total!K:K,DB!$O$9,Total!AA:AA,$H$2)+COUNTIFS(Total!X:X,$S$3,Total!W:W,B15,Total!O:O,DB!$G$5,Total!AA:AA,DB!$O$5,Total!AA:AA,DB!$G$9,Total!AA:AA,DB!$O$9,Total!B:B,$H$2)+COUNTIFS(Total!X:X,$S$3,Total!W:W,B15,Total!AA:AA,DB!$G$5,Total!N:N,DB!$O$5,Total!M:M,DB!$G$9,Total!AA:AA,DB!$O$9,Total!AA:AA,$H$2)+COUNTIFS(Total!X:X,$S$3,Total!W:W,B15,Total!AA:AA,DB!$G$5,Total!N:N,DB!$O$5,Total!AA:AA,DB!$G$9,Total!K:K,DB!$O$9,Total!AA:AA,$H$2)+COUNTIFS(Total!X:X,$S$3,Total!W:W,B15,Total!AA:AA,DB!$G$5,Total!N:N,DB!$O$5,Total!AA:AA,DB!$G$9,Total!AA:AA,DB!$O$9,Total!B:B,$H$2)+COUNTIFS(Total!X:X,$S$3,Total!W:W,B15,Total!AA:AA,DB!$G$5,Total!AA:AA,DB!$O$5,Total!M:M,DB!$G$9,Total!K:K,DB!$O$9,Total!AA:AA,$H$2)+COUNTIFS(Total!X:X,$S$3,Total!W:W,B15,Total!AA:AA,DB!$G$5,Total!AA:AA,DB!$O$5,Total!M:M,DB!$G$9,Total!AA:AA,DB!$O$9,Total!B:B,$H$2)+COUNTIFS(Total!X:X,$S$3,Total!W:W,B15,Total!AA:AA,DB!$G$5,Total!AA:AA,DB!$O$5,Total!AA:AA,DB!$G$9,Total!K:K,DB!$O$9,Total!B:B,$H$2)+COUNTIFS(Total!X:X,$S$3,Total!W:W,B15,Total!AA:AA,DB!$G$5,Total!N:N,DB!$O$5,Total!M:M,DB!$G$9,Total!K:K,DB!$O$9,Total!B:B,$H$2)+COUNTIFS(Total!X:X,$S$3,Total!W:W,B15,Total!O:O,DB!$G$5,Total!AA:AA,DB!$O$5,Total!M:M,DB!$G$9,Total!K:K,DB!$O$9,Total!B:B,$H$2)+COUNTIFS(Total!X:X,$S$3,Total!W:W,B15,Total!O:O,DB!$G$5,Total!N:N,DB!$O$5,Total!AA:AA,DB!$G$9,Total!K:K,DB!$O$9,Total!B:B,$H$2)+COUNTIFS(Total!X:X,$S$3,Total!W:W,B15,Total!O:O,DB!$G$5,Total!N:N,DB!$O$5,Total!M:M,DB!$G$9,Total!AA:AA,DB!$O$9,Total!B:B,$H$2)+COUNTIFS(Total!X:X,$S$3,Total!W:W,B15,Total!O:O,DB!$G$5,Total!N:N,DB!$O$5,Total!M:M,DB!$G$9,Total!K:K,DB!$O$9,Total!AA:AA,$H$2)</f>
        <v>0</v>
      </c>
      <c r="T15" s="31">
        <f>COUNTIFS(Total!X:X,$T$3,Total!W:W,B15,Total!O:O,DB!$G$5,Total!N:N,DB!$O$5,Total!M:M,DB!$G$9,Total!K:K,DB!$O$9,Total!B:B,$H$2)+COUNTIFS(Total!X:X,$T$3,Total!W:W,B15,Total!AA:AA,DB!$G$5,Total!AA:AA,DB!$O$5,Total!AA:AA,DB!$G$9,Total!AA:AA,DB!$O$9,Total!AA:AA,$H$2)+COUNTIFS(Total!X:X,$T$3,Total!W:W,B15,Total!O:O,DB!$G$5,Total!AA:AA,DB!$O$5,Total!AA:AA,DB!$G$9,Total!AA:AA,DB!$O$9,Total!AA:AA,$H$2)+COUNTIFS(Total!X:X,$T$3,Total!W:W,B15,Total!AA:AA,DB!$G$5,Total!N:N,DB!$O$5,Total!AA:AA,DB!$G$9,Total!AA:AA,DB!$O$9,Total!AA:AA,$H$2)+COUNTIFS(Total!X:X,$T$3,Total!W:W,B15,Total!AA:AA,DB!$G$5,Total!AA:AA,DB!$O$5,Total!M:M,DB!$G$9,Total!AA:AA,DB!$O$9,Total!AA:AA,$H$2)+COUNTIFS(Total!X:X,$T$3,Total!W:W,B15,Total!AA:AA,DB!$G$5,Total!AA:AA,DB!$O$5,Total!AA:AA,DB!$G$9,Total!K:K,DB!$O$9,Total!AA:AA,$H$2)+COUNTIFS(Total!X:X,$T$3,Total!W:W,B15,Total!AA:AA,DB!$G$5,Total!AA:AA,DB!$O$5,Total!AA:AA,DB!$G$9,Total!AA:AA,DB!$O$9,Total!B:B,$H$2)+COUNTIFS(Total!X:X,$T$3,Total!W:W,B15,Total!O:O,DB!$G$5,Total!N:N,DB!$O$5,Total!M:M,DB!$G$9,Total!AA:AA,DB!$O$9,Total!AA:AA,$H$2)+COUNTIFS(Total!X:X,$T$3,Total!W:W,B15,Total!O:O,DB!$G$5,Total!N:N,DB!$O$5,Total!AA:AA,DB!$G$9,Total!K:K,DB!$O$9,Total!AA:AA,$H$2)+COUNTIFS(Total!X:X,$T$3,Total!W:W,B15,Total!O:O,DB!$G$5,Total!N:N,DB!$O$5,Total!AA:AA,DB!$G$9,Total!AA:AA,DB!$O$9,Total!B:B,$H$2)+COUNTIFS(Total!X:X,$T$3,Total!W:W,B15,Total!O:O,DB!$G$5,Total!AA:AA,DB!$O$5,Total!M:M,DB!$G$9,Total!K:K,DB!$O$9,Total!AA:AA,$H$2)+COUNTIFS(Total!X:X,$T$3,Total!W:W,B15,Total!O:O,DB!$G$5,Total!AA:AA,DB!$O$5,Total!M:M,DB!$G$9,Total!AA:AA,DB!$O$9,Total!B:B,$H$2)+COUNTIFS(Total!X:X,$T$3,Total!W:W,B15,Total!O:O,DB!$G$5,Total!AA:AA,DB!$O$5,Total!AA:AA,DB!$G$9,Total!K:K,DB!$O$9,Total!B:B,$H$2)+COUNTIFS(Total!X:X,$T$3,Total!W:W,B15,Total!AA:AA,DB!$G$5,Total!N:N,DB!$O$5,Total!M:M,DB!$G$9,Total!K:K,DB!$O$9,Total!AA:AA,$H$2)+COUNTIFS(Total!X:X,$T$3,Total!W:W,B15,Total!AA:AA,DB!$G$5,Total!N:N,DB!$O$5,Total!M:M,DB!$G$9,Total!AA:AA,DB!$O$9,Total!B:B,$H$2)+COUNTIFS(Total!X:X,$T$3,Total!W:W,B15,Total!AA:AA,DB!$G$5,Total!N:N,DB!$O$5,Total!AA:AA,DB!$G$9,Total!K:K,DB!$O$9,Total!B:B,$H$2)+COUNTIFS(Total!X:X,$T$3,Total!W:W,B15,Total!AA:AA,DB!$G$5,Total!AA:AA,DB!$O$5,Total!M:M,DB!$G$9,Total!K:K,DB!$O$9,Total!B:B,$H$2)+COUNTIFS(Total!X:X,$T$3,Total!W:W,B15,Total!O:O,DB!$G$5,Total!N:N,DB!$O$5,Total!AA:AA,DB!$G$9,Total!AA:AA,DB!$O$9,Total!AA:AA,$H$2)+COUNTIFS(Total!X:X,$T$3,Total!W:W,B15,Total!O:O,DB!$G$5,Total!AA:AA,DB!$O$5,Total!M:M,DB!$G$9,Total!AA:AA,DB!$O$9,Total!AA:AA,$H$2)+COUNTIFS(Total!X:X,$T$3,Total!W:W,B15,Total!O:O,DB!$G$5,Total!AA:AA,DB!$O$5,Total!AA:AA,DB!$G$9,Total!K:K,DB!$O$9,Total!AA:AA,$H$2)+COUNTIFS(Total!X:X,$T$3,Total!W:W,B15,Total!O:O,DB!$G$5,Total!AA:AA,DB!$O$5,Total!AA:AA,DB!$G$9,Total!AA:AA,DB!$O$9,Total!B:B,$H$2)+COUNTIFS(Total!X:X,$T$3,Total!W:W,B15,Total!AA:AA,DB!$G$5,Total!N:N,DB!$O$5,Total!M:M,DB!$G$9,Total!AA:AA,DB!$O$9,Total!AA:AA,$H$2)+COUNTIFS(Total!X:X,$T$3,Total!W:W,B15,Total!AA:AA,DB!$G$5,Total!N:N,DB!$O$5,Total!AA:AA,DB!$G$9,Total!K:K,DB!$O$9,Total!AA:AA,$H$2)+COUNTIFS(Total!X:X,$T$3,Total!W:W,B15,Total!AA:AA,DB!$G$5,Total!N:N,DB!$O$5,Total!AA:AA,DB!$G$9,Total!AA:AA,DB!$O$9,Total!B:B,$H$2)+COUNTIFS(Total!X:X,$T$3,Total!W:W,B15,Total!AA:AA,DB!$G$5,Total!AA:AA,DB!$O$5,Total!M:M,DB!$G$9,Total!K:K,DB!$O$9,Total!AA:AA,$H$2)+COUNTIFS(Total!X:X,$T$3,Total!W:W,B15,Total!AA:AA,DB!$G$5,Total!AA:AA,DB!$O$5,Total!M:M,DB!$G$9,Total!AA:AA,DB!$O$9,Total!B:B,$H$2)+COUNTIFS(Total!X:X,$T$3,Total!W:W,B15,Total!AA:AA,DB!$G$5,Total!AA:AA,DB!$O$5,Total!AA:AA,DB!$G$9,Total!K:K,DB!$O$9,Total!B:B,$H$2)+COUNTIFS(Total!X:X,$T$3,Total!W:W,B15,Total!AA:AA,DB!$G$5,Total!N:N,DB!$O$5,Total!M:M,DB!$G$9,Total!K:K,DB!$O$9,Total!B:B,$H$2)+COUNTIFS(Total!X:X,$T$3,Total!W:W,B15,Total!O:O,DB!$G$5,Total!AA:AA,DB!$O$5,Total!M:M,DB!$G$9,Total!K:K,DB!$O$9,Total!B:B,$H$2)+COUNTIFS(Total!X:X,$T$3,Total!W:W,B15,Total!O:O,DB!$G$5,Total!N:N,DB!$O$5,Total!AA:AA,DB!$G$9,Total!K:K,DB!$O$9,Total!B:B,$H$2)+COUNTIFS(Total!X:X,$T$3,Total!W:W,B15,Total!O:O,DB!$G$5,Total!N:N,DB!$O$5,Total!M:M,DB!$G$9,Total!AA:AA,DB!$O$9,Total!B:B,$H$2)+COUNTIFS(Total!X:X,$T$3,Total!W:W,B15,Total!O:O,DB!$G$5,Total!N:N,DB!$O$5,Total!M:M,DB!$G$9,Total!K:K,DB!$O$9,Total!AA:AA,$H$2)</f>
        <v>0</v>
      </c>
      <c r="U15" s="31">
        <f>COUNTIFS(Total!X:X,$U$3,Total!W:W,B15,Total!O:O,DB!$G$5,Total!N:N,DB!$O$5,Total!M:M,DB!$G$9,Total!K:K,DB!$O$9,Total!B:B,$H$2)+COUNTIFS(Total!X:X,$U$3,Total!W:W,B15,Total!AA:AA,DB!$G$5,Total!AA:AA,DB!$O$5,Total!AA:AA,DB!$G$9,Total!AA:AA,DB!$O$9,Total!AA:AA,$H$2)+COUNTIFS(Total!X:X,$U$3,Total!W:W,B15,Total!O:O,DB!$G$5,Total!AA:AA,DB!$O$5,Total!AA:AA,DB!$G$9,Total!AA:AA,DB!$O$9,Total!AA:AA,$H$2)+COUNTIFS(Total!X:X,$U$3,Total!W:W,B15,Total!AA:AA,DB!$G$5,Total!N:N,DB!$O$5,Total!AA:AA,DB!$G$9,Total!AA:AA,DB!$O$9,Total!AA:AA,$H$2)+COUNTIFS(Total!X:X,$U$3,Total!W:W,B15,Total!AA:AA,DB!$G$5,Total!AA:AA,DB!$O$5,Total!M:M,DB!$G$9,Total!AA:AA,DB!$O$9,Total!AA:AA,$H$2)+COUNTIFS(Total!X:X,$U$3,Total!W:W,B15,Total!AA:AA,DB!$G$5,Total!AA:AA,DB!$O$5,Total!AA:AA,DB!$G$9,Total!K:K,DB!$O$9,Total!AA:AA,$H$2)+COUNTIFS(Total!X:X,$U$3,Total!W:W,B15,Total!AA:AA,DB!$G$5,Total!AA:AA,DB!$O$5,Total!AA:AA,DB!$G$9,Total!AA:AA,DB!$O$9,Total!B:B,$H$2)+COUNTIFS(Total!X:X,$U$3,Total!W:W,B15,Total!O:O,DB!$G$5,Total!N:N,DB!$O$5,Total!M:M,DB!$G$9,Total!AA:AA,DB!$O$9,Total!AA:AA,$H$2)+COUNTIFS(Total!X:X,$U$3,Total!W:W,B15,Total!O:O,DB!$G$5,Total!N:N,DB!$O$5,Total!AA:AA,DB!$G$9,Total!K:K,DB!$O$9,Total!AA:AA,$H$2)+COUNTIFS(Total!X:X,$U$3,Total!W:W,B15,Total!O:O,DB!$G$5,Total!N:N,DB!$O$5,Total!AA:AA,DB!$G$9,Total!AA:AA,DB!$O$9,Total!B:B,$H$2)+COUNTIFS(Total!X:X,$U$3,Total!W:W,B15,Total!O:O,DB!$G$5,Total!AA:AA,DB!$O$5,Total!M:M,DB!$G$9,Total!K:K,DB!$O$9,Total!AA:AA,$H$2)+COUNTIFS(Total!X:X,$U$3,Total!W:W,B15,Total!O:O,DB!$G$5,Total!AA:AA,DB!$O$5,Total!M:M,DB!$G$9,Total!AA:AA,DB!$O$9,Total!B:B,$H$2)+COUNTIFS(Total!X:X,$U$3,Total!W:W,B15,Total!O:O,DB!$G$5,Total!AA:AA,DB!$O$5,Total!AA:AA,DB!$G$9,Total!K:K,DB!$O$9,Total!B:B,$H$2)+COUNTIFS(Total!X:X,$U$3,Total!W:W,B15,Total!AA:AA,DB!$G$5,Total!N:N,DB!$O$5,Total!M:M,DB!$G$9,Total!K:K,DB!$O$9,Total!AA:AA,$H$2)+COUNTIFS(Total!X:X,$U$3,Total!W:W,B15,Total!AA:AA,DB!$G$5,Total!N:N,DB!$O$5,Total!M:M,DB!$G$9,Total!AA:AA,DB!$O$9,Total!B:B,$H$2)+COUNTIFS(Total!X:X,$U$3,Total!W:W,B15,Total!AA:AA,DB!$G$5,Total!N:N,DB!$O$5,Total!AA:AA,DB!$G$9,Total!K:K,DB!$O$9,Total!B:B,$H$2)+COUNTIFS(Total!X:X,$U$3,Total!W:W,B15,Total!AA:AA,DB!$G$5,Total!AA:AA,DB!$O$5,Total!M:M,DB!$G$9,Total!K:K,DB!$O$9,Total!B:B,$H$2)+COUNTIFS(Total!X:X,$U$3,Total!W:W,B15,Total!O:O,DB!$G$5,Total!N:N,DB!$O$5,Total!AA:AA,DB!$G$9,Total!AA:AA,DB!$O$9,Total!AA:AA,$H$2)+COUNTIFS(Total!X:X,$U$3,Total!W:W,B15,Total!O:O,DB!$G$5,Total!AA:AA,DB!$O$5,Total!M:M,DB!$G$9,Total!AA:AA,DB!$O$9,Total!AA:AA,$H$2)+COUNTIFS(Total!X:X,$U$3,Total!W:W,B15,Total!O:O,DB!$G$5,Total!AA:AA,DB!$O$5,Total!AA:AA,DB!$G$9,Total!K:K,DB!$O$9,Total!AA:AA,$H$2)+COUNTIFS(Total!X:X,$U$3,Total!W:W,B15,Total!O:O,DB!$G$5,Total!AA:AA,DB!$O$5,Total!AA:AA,DB!$G$9,Total!AA:AA,DB!$O$9,Total!B:B,$H$2)+COUNTIFS(Total!X:X,$U$3,Total!W:W,B15,Total!AA:AA,DB!$G$5,Total!N:N,DB!$O$5,Total!M:M,DB!$G$9,Total!AA:AA,DB!$O$9,Total!AA:AA,$H$2)+COUNTIFS(Total!X:X,$U$3,Total!W:W,B15,Total!AA:AA,DB!$G$5,Total!N:N,DB!$O$5,Total!AA:AA,DB!$G$9,Total!K:K,DB!$O$9,Total!AA:AA,$H$2)+COUNTIFS(Total!X:X,$U$3,Total!W:W,B15,Total!AA:AA,DB!$G$5,Total!N:N,DB!$O$5,Total!AA:AA,DB!$G$9,Total!AA:AA,DB!$O$9,Total!B:B,$H$2)+COUNTIFS(Total!X:X,$U$3,Total!W:W,B15,Total!AA:AA,DB!$G$5,Total!AA:AA,DB!$O$5,Total!M:M,DB!$G$9,Total!K:K,DB!$O$9,Total!AA:AA,$H$2)+COUNTIFS(Total!X:X,$U$3,Total!W:W,B15,Total!AA:AA,DB!$G$5,Total!AA:AA,DB!$O$5,Total!M:M,DB!$G$9,Total!AA:AA,DB!$O$9,Total!B:B,$H$2)+COUNTIFS(Total!X:X,$U$3,Total!W:W,B15,Total!AA:AA,DB!$G$5,Total!AA:AA,DB!$O$5,Total!AA:AA,DB!$G$9,Total!K:K,DB!$O$9,Total!B:B,$H$2)+COUNTIFS(Total!X:X,$U$3,Total!W:W,B15,Total!AA:AA,DB!$G$5,Total!N:N,DB!$O$5,Total!M:M,DB!$G$9,Total!K:K,DB!$O$9,Total!B:B,$H$2)+COUNTIFS(Total!X:X,$U$3,Total!W:W,B15,Total!O:O,DB!$G$5,Total!AA:AA,DB!$O$5,Total!M:M,DB!$G$9,Total!K:K,DB!$O$9,Total!B:B,$H$2)+COUNTIFS(Total!X:X,$U$3,Total!W:W,B15,Total!O:O,DB!$G$5,Total!N:N,DB!$O$5,Total!AA:AA,DB!$G$9,Total!K:K,DB!$O$9,Total!B:B,$H$2)+COUNTIFS(Total!X:X,$U$3,Total!W:W,B15,Total!O:O,DB!$G$5,Total!N:N,DB!$O$5,Total!M:M,DB!$G$9,Total!AA:AA,DB!$O$9,Total!B:B,$H$2)+COUNTIFS(Total!X:X,$U$3,Total!W:W,B15,Total!O:O,DB!$G$5,Total!N:N,DB!$O$5,Total!M:M,DB!$G$9,Total!K:K,DB!$O$9,Total!AA:AA,$H$2)</f>
        <v>0</v>
      </c>
      <c r="V15" s="31">
        <f>COUNTIFS(Total!X:X,$V$3,Total!W:W,B15,Total!O:O,DB!$G$5,Total!N:N,DB!$O$5,Total!M:M,DB!$G$9,Total!K:K,DB!$O$9,Total!B:B,$H$2)+COUNTIFS(Total!X:X,$V$3,Total!W:W,B15,Total!AA:AA,DB!$G$5,Total!AA:AA,DB!$O$5,Total!AA:AA,DB!$G$9,Total!AA:AA,DB!$O$9,Total!AA:AA,$H$2)+COUNTIFS(Total!X:X,$V$3,Total!W:W,B15,Total!O:O,DB!$G$5,Total!AA:AA,DB!$O$5,Total!AA:AA,DB!$G$9,Total!AA:AA,DB!$O$9,Total!AA:AA,$H$2)+COUNTIFS(Total!X:X,$V$3,Total!W:W,B15,Total!AA:AA,DB!$G$5,Total!N:N,DB!$O$5,Total!AA:AA,DB!$G$9,Total!AA:AA,DB!$O$9,Total!AA:AA,$H$2)+COUNTIFS(Total!X:X,$V$3,Total!W:W,B15,Total!AA:AA,DB!$G$5,Total!AA:AA,DB!$O$5,Total!M:M,DB!$G$9,Total!AA:AA,DB!$O$9,Total!AA:AA,$H$2)+COUNTIFS(Total!X:X,$V$3,Total!W:W,B15,Total!AA:AA,DB!$G$5,Total!AA:AA,DB!$O$5,Total!AA:AA,DB!$G$9,Total!K:K,DB!$O$9,Total!AA:AA,$H$2)+COUNTIFS(Total!X:X,$V$3,Total!W:W,B15,Total!AA:AA,DB!$G$5,Total!AA:AA,DB!$O$5,Total!AA:AA,DB!$G$9,Total!AA:AA,DB!$O$9,Total!B:B,$H$2)+COUNTIFS(Total!X:X,$V$3,Total!W:W,B15,Total!O:O,DB!$G$5,Total!N:N,DB!$O$5,Total!M:M,DB!$G$9,Total!AA:AA,DB!$O$9,Total!AA:AA,$H$2)+COUNTIFS(Total!X:X,$V$3,Total!W:W,B15,Total!O:O,DB!$G$5,Total!N:N,DB!$O$5,Total!AA:AA,DB!$G$9,Total!K:K,DB!$O$9,Total!AA:AA,$H$2)+COUNTIFS(Total!X:X,$V$3,Total!W:W,B15,Total!O:O,DB!$G$5,Total!N:N,DB!$O$5,Total!AA:AA,DB!$G$9,Total!AA:AA,DB!$O$9,Total!B:B,$H$2)+COUNTIFS(Total!X:X,$V$3,Total!W:W,B15,Total!O:O,DB!$G$5,Total!AA:AA,DB!$O$5,Total!M:M,DB!$G$9,Total!K:K,DB!$O$9,Total!AA:AA,$H$2)+COUNTIFS(Total!X:X,$V$3,Total!W:W,B15,Total!O:O,DB!$G$5,Total!AA:AA,DB!$O$5,Total!M:M,DB!$G$9,Total!AA:AA,DB!$O$9,Total!B:B,$H$2)+COUNTIFS(Total!X:X,$V$3,Total!W:W,B15,Total!O:O,DB!$G$5,Total!AA:AA,DB!$O$5,Total!AA:AA,DB!$G$9,Total!K:K,DB!$O$9,Total!B:B,$H$2)+COUNTIFS(Total!X:X,$V$3,Total!W:W,B15,Total!AA:AA,DB!$G$5,Total!N:N,DB!$O$5,Total!M:M,DB!$G$9,Total!K:K,DB!$O$9,Total!AA:AA,$H$2)+COUNTIFS(Total!X:X,$V$3,Total!W:W,B15,Total!AA:AA,DB!$G$5,Total!N:N,DB!$O$5,Total!M:M,DB!$G$9,Total!AA:AA,DB!$O$9,Total!B:B,$H$2)+COUNTIFS(Total!X:X,$V$3,Total!W:W,B15,Total!AA:AA,DB!$G$5,Total!N:N,DB!$O$5,Total!AA:AA,DB!$G$9,Total!K:K,DB!$O$9,Total!B:B,$H$2)+COUNTIFS(Total!X:X,$V$3,Total!W:W,B15,Total!AA:AA,DB!$G$5,Total!AA:AA,DB!$O$5,Total!M:M,DB!$G$9,Total!K:K,DB!$O$9,Total!B:B,$H$2)+COUNTIFS(Total!X:X,$V$3,Total!W:W,B15,Total!O:O,DB!$G$5,Total!N:N,DB!$O$5,Total!AA:AA,DB!$G$9,Total!AA:AA,DB!$O$9,Total!AA:AA,$H$2)+COUNTIFS(Total!X:X,$V$3,Total!W:W,B15,Total!O:O,DB!$G$5,Total!AA:AA,DB!$O$5,Total!M:M,DB!$G$9,Total!AA:AA,DB!$O$9,Total!AA:AA,$H$2)+COUNTIFS(Total!X:X,$V$3,Total!W:W,B15,Total!O:O,DB!$G$5,Total!AA:AA,DB!$O$5,Total!AA:AA,DB!$G$9,Total!K:K,DB!$O$9,Total!AA:AA,$H$2)+COUNTIFS(Total!X:X,$V$3,Total!W:W,B15,Total!O:O,DB!$G$5,Total!AA:AA,DB!$O$5,Total!AA:AA,DB!$G$9,Total!AA:AA,DB!$O$9,Total!B:B,$H$2)+COUNTIFS(Total!X:X,$V$3,Total!W:W,B15,Total!AA:AA,DB!$G$5,Total!N:N,DB!$O$5,Total!M:M,DB!$G$9,Total!AA:AA,DB!$O$9,Total!AA:AA,$H$2)+COUNTIFS(Total!X:X,$V$3,Total!W:W,B15,Total!AA:AA,DB!$G$5,Total!N:N,DB!$O$5,Total!AA:AA,DB!$G$9,Total!K:K,DB!$O$9,Total!AA:AA,$H$2)+COUNTIFS(Total!X:X,$V$3,Total!W:W,B15,Total!AA:AA,DB!$G$5,Total!N:N,DB!$O$5,Total!AA:AA,DB!$G$9,Total!AA:AA,DB!$O$9,Total!B:B,$H$2)+COUNTIFS(Total!X:X,$V$3,Total!W:W,B15,Total!AA:AA,DB!$G$5,Total!AA:AA,DB!$O$5,Total!M:M,DB!$G$9,Total!K:K,DB!$O$9,Total!AA:AA,$H$2)+COUNTIFS(Total!X:X,$V$3,Total!W:W,B15,Total!AA:AA,DB!$G$5,Total!AA:AA,DB!$O$5,Total!M:M,DB!$G$9,Total!AA:AA,DB!$O$9,Total!B:B,$H$2)+COUNTIFS(Total!X:X,$V$3,Total!W:W,B15,Total!AA:AA,DB!$G$5,Total!AA:AA,DB!$O$5,Total!AA:AA,DB!$G$9,Total!K:K,DB!$O$9,Total!B:B,$H$2)+COUNTIFS(Total!X:X,$V$3,Total!W:W,B15,Total!AA:AA,DB!$G$5,Total!N:N,DB!$O$5,Total!M:M,DB!$G$9,Total!K:K,DB!$O$9,Total!B:B,$H$2)+COUNTIFS(Total!X:X,$V$3,Total!W:W,B15,Total!O:O,DB!$G$5,Total!AA:AA,DB!$O$5,Total!M:M,DB!$G$9,Total!K:K,DB!$O$9,Total!B:B,$H$2)+COUNTIFS(Total!X:X,$V$3,Total!W:W,B15,Total!O:O,DB!$G$5,Total!N:N,DB!$O$5,Total!AA:AA,DB!$G$9,Total!K:K,DB!$O$9,Total!B:B,$H$2)+COUNTIFS(Total!X:X,$V$3,Total!W:W,B15,Total!O:O,DB!$G$5,Total!N:N,DB!$O$5,Total!M:M,DB!$G$9,Total!AA:AA,DB!$O$9,Total!B:B,$H$2)+COUNTIFS(Total!X:X,$V$3,Total!W:W,B15,Total!O:O,DB!$G$5,Total!N:N,DB!$O$5,Total!M:M,DB!$G$9,Total!K:K,DB!$O$9,Total!AA:AA,$H$2)</f>
        <v>0</v>
      </c>
      <c r="W15" s="31">
        <f>COUNTIFS(Total!X:X,$W$3,Total!W:W,B15,Total!O:O,DB!$G$5,Total!N:N,DB!$O$5,Total!M:M,DB!$G$9,Total!K:K,DB!$O$9,Total!B:B,$H$2)+COUNTIFS(Total!X:X,$W$3,Total!W:W,B15,Total!AA:AA,DB!$G$5,Total!AA:AA,DB!$O$5,Total!AA:AA,DB!$G$9,Total!AA:AA,DB!$O$9,Total!AA:AA,$H$2)+COUNTIFS(Total!X:X,$W$3,Total!W:W,B15,Total!O:O,DB!$G$5,Total!AA:AA,DB!$O$5,Total!AA:AA,DB!$G$9,Total!AA:AA,DB!$O$9,Total!AA:AA,$H$2)+COUNTIFS(Total!X:X,$W$3,Total!W:W,B15,Total!AA:AA,DB!$G$5,Total!N:N,DB!$O$5,Total!AA:AA,DB!$G$9,Total!AA:AA,DB!$O$9,Total!AA:AA,$H$2)+COUNTIFS(Total!X:X,$W$3,Total!W:W,B15,Total!AA:AA,DB!$G$5,Total!AA:AA,DB!$O$5,Total!M:M,DB!$G$9,Total!AA:AA,DB!$O$9,Total!AA:AA,$H$2)+COUNTIFS(Total!X:X,$W$3,Total!W:W,B15,Total!AA:AA,DB!$G$5,Total!AA:AA,DB!$O$5,Total!AA:AA,DB!$G$9,Total!K:K,DB!$O$9,Total!AA:AA,$H$2)+COUNTIFS(Total!X:X,$W$3,Total!W:W,B15,Total!AA:AA,DB!$G$5,Total!AA:AA,DB!$O$5,Total!AA:AA,DB!$G$9,Total!AA:AA,DB!$O$9,Total!B:B,$H$2)+COUNTIFS(Total!X:X,$W$3,Total!W:W,B15,Total!O:O,DB!$G$5,Total!N:N,DB!$O$5,Total!M:M,DB!$G$9,Total!AA:AA,DB!$O$9,Total!AA:AA,$H$2)+COUNTIFS(Total!X:X,$W$3,Total!W:W,B15,Total!O:O,DB!$G$5,Total!N:N,DB!$O$5,Total!AA:AA,DB!$G$9,Total!K:K,DB!$O$9,Total!AA:AA,$H$2)+COUNTIFS(Total!X:X,$W$3,Total!W:W,B15,Total!O:O,DB!$G$5,Total!N:N,DB!$O$5,Total!AA:AA,DB!$G$9,Total!AA:AA,DB!$O$9,Total!B:B,$H$2)+COUNTIFS(Total!X:X,$W$3,Total!W:W,B15,Total!O:O,DB!$G$5,Total!AA:AA,DB!$O$5,Total!M:M,DB!$G$9,Total!K:K,DB!$O$9,Total!AA:AA,$H$2)+COUNTIFS(Total!X:X,$W$3,Total!W:W,B15,Total!O:O,DB!$G$5,Total!AA:AA,DB!$O$5,Total!M:M,DB!$G$9,Total!AA:AA,DB!$O$9,Total!B:B,$H$2)+COUNTIFS(Total!X:X,$W$3,Total!W:W,B15,Total!O:O,DB!$G$5,Total!AA:AA,DB!$O$5,Total!AA:AA,DB!$G$9,Total!K:K,DB!$O$9,Total!B:B,$H$2)+COUNTIFS(Total!X:X,$W$3,Total!W:W,B15,Total!AA:AA,DB!$G$5,Total!N:N,DB!$O$5,Total!M:M,DB!$G$9,Total!K:K,DB!$O$9,Total!AA:AA,$H$2)+COUNTIFS(Total!X:X,$W$3,Total!W:W,B15,Total!AA:AA,DB!$G$5,Total!N:N,DB!$O$5,Total!M:M,DB!$G$9,Total!AA:AA,DB!$O$9,Total!B:B,$H$2)+COUNTIFS(Total!X:X,$W$3,Total!W:W,B15,Total!AA:AA,DB!$G$5,Total!N:N,DB!$O$5,Total!AA:AA,DB!$G$9,Total!K:K,DB!$O$9,Total!B:B,$H$2)+COUNTIFS(Total!X:X,$W$3,Total!W:W,B15,Total!AA:AA,DB!$G$5,Total!AA:AA,DB!$O$5,Total!M:M,DB!$G$9,Total!K:K,DB!$O$9,Total!B:B,$H$2)+COUNTIFS(Total!X:X,$W$3,Total!W:W,B15,Total!O:O,DB!$G$5,Total!N:N,DB!$O$5,Total!AA:AA,DB!$G$9,Total!AA:AA,DB!$O$9,Total!AA:AA,$H$2)+COUNTIFS(Total!X:X,$W$3,Total!W:W,B15,Total!O:O,DB!$G$5,Total!AA:AA,DB!$O$5,Total!M:M,DB!$G$9,Total!AA:AA,DB!$O$9,Total!AA:AA,$H$2)+COUNTIFS(Total!X:X,$W$3,Total!W:W,B15,Total!O:O,DB!$G$5,Total!AA:AA,DB!$O$5,Total!AA:AA,DB!$G$9,Total!K:K,DB!$O$9,Total!AA:AA,$H$2)+COUNTIFS(Total!X:X,$W$3,Total!W:W,B15,Total!O:O,DB!$G$5,Total!AA:AA,DB!$O$5,Total!AA:AA,DB!$G$9,Total!AA:AA,DB!$O$9,Total!B:B,$H$2)+COUNTIFS(Total!X:X,$W$3,Total!W:W,B15,Total!AA:AA,DB!$G$5,Total!N:N,DB!$O$5,Total!M:M,DB!$G$9,Total!AA:AA,DB!$O$9,Total!AA:AA,$H$2)+COUNTIFS(Total!X:X,$W$3,Total!W:W,B15,Total!AA:AA,DB!$G$5,Total!N:N,DB!$O$5,Total!AA:AA,DB!$G$9,Total!K:K,DB!$O$9,Total!AA:AA,$H$2)+COUNTIFS(Total!X:X,$W$3,Total!W:W,B15,Total!AA:AA,DB!$G$5,Total!N:N,DB!$O$5,Total!AA:AA,DB!$G$9,Total!AA:AA,DB!$O$9,Total!B:B,$H$2)+COUNTIFS(Total!X:X,$W$3,Total!W:W,B15,Total!AA:AA,DB!$G$5,Total!AA:AA,DB!$O$5,Total!M:M,DB!$G$9,Total!K:K,DB!$O$9,Total!AA:AA,$H$2)+COUNTIFS(Total!X:X,$W$3,Total!W:W,B15,Total!AA:AA,DB!$G$5,Total!AA:AA,DB!$O$5,Total!M:M,DB!$G$9,Total!AA:AA,DB!$O$9,Total!B:B,$H$2)+COUNTIFS(Total!X:X,$W$3,Total!W:W,B15,Total!AA:AA,DB!$G$5,Total!AA:AA,DB!$O$5,Total!AA:AA,DB!$G$9,Total!K:K,DB!$O$9,Total!B:B,$H$2)+COUNTIFS(Total!X:X,$W$3,Total!W:W,B15,Total!AA:AA,DB!$G$5,Total!N:N,DB!$O$5,Total!M:M,DB!$G$9,Total!K:K,DB!$O$9,Total!B:B,$H$2)+COUNTIFS(Total!X:X,$W$3,Total!W:W,B15,Total!O:O,DB!$G$5,Total!AA:AA,DB!$O$5,Total!M:M,DB!$G$9,Total!K:K,DB!$O$9,Total!B:B,$H$2)+COUNTIFS(Total!X:X,$W$3,Total!W:W,B15,Total!O:O,DB!$G$5,Total!N:N,DB!$O$5,Total!AA:AA,DB!$G$9,Total!K:K,DB!$O$9,Total!B:B,$H$2)+COUNTIFS(Total!X:X,$W$3,Total!W:W,B15,Total!O:O,DB!$G$5,Total!N:N,DB!$O$5,Total!M:M,DB!$G$9,Total!AA:AA,DB!$O$9,Total!B:B,$H$2)+COUNTIFS(Total!X:X,$W$3,Total!W:W,B15,Total!O:O,DB!$G$5,Total!N:N,DB!$O$5,Total!M:M,DB!$G$9,Total!K:K,DB!$O$9,Total!AA:AA,$H$2)</f>
        <v>0</v>
      </c>
      <c r="X15" s="31">
        <f t="shared" si="0"/>
        <v>55</v>
      </c>
      <c r="Y15" s="31">
        <f t="shared" si="1"/>
        <v>52</v>
      </c>
      <c r="Z15" s="31">
        <f t="shared" si="2"/>
        <v>48</v>
      </c>
      <c r="AD15"/>
    </row>
    <row r="16" spans="1:31" ht="30" customHeight="1" x14ac:dyDescent="0.25">
      <c r="A16" s="43">
        <v>13</v>
      </c>
      <c r="B16" s="53" t="s">
        <v>40</v>
      </c>
      <c r="C16" s="31">
        <f>COUNTIFS(Total!W:W,B16,Total!O:O,DB!$G$5,Total!N:N,DB!$O$5,Total!M:M,DB!$G$9,Total!K:K,DB!$O$9,Total!B:B,$H$2)+COUNTIFS(Total!W:W,B16,Total!AA:AA,DB!$G$5,Total!AA:AA,DB!$O$5,Total!AA:AA,DB!$G$9,Total!AA:AA,DB!$O$9,Total!AA:AA,$H$2)+COUNTIFS(Total!W:W,B16,Total!O:O,DB!$G$5,Total!AA:AA,DB!$O$5,Total!AA:AA,DB!$G$9,Total!AA:AA,DB!$O$9,Total!AA:AA,$H$2)+COUNTIFS(Total!W:W,B16,Total!AA:AA,DB!$G$5,Total!N:N,DB!$O$5,Total!AA:AA,DB!$G$9,Total!AA:AA,DB!$O$9,Total!AA:AA,$H$2)+COUNTIFS(Total!W:W,B16,Total!AA:AA,DB!$G$5,Total!AA:AA,DB!$O$5,Total!M:M,DB!$G$9,Total!AA:AA,DB!$O$9,Total!AA:AA,$H$2)+COUNTIFS(Total!W:W,B16,Total!AA:AA,DB!$G$5,Total!AA:AA,DB!$O$5,Total!AA:AA,DB!$G$9,Total!K:K,DB!$O$9,Total!AA:AA,$H$2)+COUNTIFS(Total!W:W,B16,Total!AA:AA,DB!$G$5,Total!AA:AA,DB!$O$5,Total!AA:AA,DB!$G$9,Total!AA:AA,DB!$O$9,Total!B:B,$H$2)+COUNTIFS(Total!W:W,B16,Total!O:O,DB!$G$5,Total!N:N,DB!$O$5,Total!M:M,DB!$G$9,Total!AA:AA,DB!$O$9,Total!AA:AA,$H$2)+COUNTIFS(Total!W:W,B16,Total!O:O,DB!$G$5,Total!N:N,DB!$O$5,Total!AA:AA,DB!$G$9,Total!K:K,DB!$O$9,Total!AA:AA,$H$2)+COUNTIFS(Total!W:W,B16,Total!O:O,DB!$G$5,Total!N:N,DB!$O$5,Total!AA:AA,DB!$G$9,Total!AA:AA,DB!$O$9,Total!B:B,$H$2)+COUNTIFS(Total!W:W,B16,Total!O:O,DB!$G$5,Total!AA:AA,DB!$O$5,Total!M:M,DB!$G$9,Total!K:K,DB!$O$9,Total!AA:AA,$H$2)+COUNTIFS(Total!W:W,B16,Total!O:O,DB!$G$5,Total!AA:AA,DB!$O$5,Total!M:M,DB!$G$9,Total!AA:AA,DB!$O$9,Total!B:B,$H$2)+COUNTIFS(Total!W:W,B16,Total!O:O,DB!$G$5,Total!AA:AA,DB!$O$5,Total!AA:AA,DB!$G$9,Total!K:K,DB!$O$9,Total!B:B,$H$2)+COUNTIFS(Total!W:W,B16,Total!AA:AA,DB!$G$5,Total!N:N,DB!$O$5,Total!M:M,DB!$G$9,Total!K:K,DB!$O$9,Total!AA:AA,$H$2)+COUNTIFS(Total!W:W,B16,Total!AA:AA,DB!$G$5,Total!N:N,DB!$O$5,Total!M:M,DB!$G$9,Total!AA:AA,DB!$O$9,Total!B:B,$H$2)+COUNTIFS(Total!W:W,B16,Total!AA:AA,DB!$G$5,Total!N:N,DB!$O$5,Total!AA:AA,DB!$G$9,Total!K:K,DB!$O$9,Total!B:B,$H$2)+COUNTIFS(Total!W:W,B16,Total!AA:AA,DB!$G$5,Total!AA:AA,DB!$O$5,Total!M:M,DB!$G$9,Total!K:K,DB!$O$9,Total!B:B,$H$2)+COUNTIFS(Total!W:W,B16,Total!O:O,DB!$G$5,Total!N:N,DB!$O$5,Total!AA:AA,DB!$G$9,Total!AA:AA,DB!$O$9,Total!AA:AA,$H$2)+COUNTIFS(Total!W:W,B16,Total!O:O,DB!$G$5,Total!AA:AA,DB!$O$5,Total!M:M,DB!$G$9,Total!AA:AA,DB!$O$9,Total!AA:AA,$H$2)+COUNTIFS(Total!W:W,B16,Total!O:O,DB!$G$5,Total!AA:AA,DB!$O$5,Total!AA:AA,DB!$G$9,Total!K:K,DB!$O$9,Total!AA:AA,$H$2)+COUNTIFS(Total!W:W,B16,Total!O:O,DB!$G$5,Total!AA:AA,DB!$O$5,Total!AA:AA,DB!$G$9,Total!AA:AA,DB!$O$9,Total!B:B,$H$2)+COUNTIFS(Total!W:W,B16,Total!AA:AA,DB!$G$5,Total!N:N,DB!$O$5,Total!M:M,DB!$G$9,Total!AA:AA,DB!$O$9,Total!AA:AA,$H$2)+COUNTIFS(Total!W:W,B16,Total!AA:AA,DB!$G$5,Total!N:N,DB!$O$5,Total!AA:AA,DB!$G$9,Total!K:K,DB!$O$9,Total!AA:AA,$H$2)+COUNTIFS(Total!W:W,B16,Total!AA:AA,DB!$G$5,Total!N:N,DB!$O$5,Total!AA:AA,DB!$G$9,Total!AA:AA,DB!$O$9,Total!B:B,$H$2)+COUNTIFS(Total!W:W,B16,Total!AA:AA,DB!$G$5,Total!AA:AA,DB!$O$5,Total!M:M,DB!$G$9,Total!K:K,DB!$O$9,Total!AA:AA,$H$2)+COUNTIFS(Total!W:W,B16,Total!AA:AA,DB!$G$5,Total!AA:AA,DB!$O$5,Total!M:M,DB!$G$9,Total!AA:AA,DB!$O$9,Total!B:B,$H$2)+COUNTIFS(Total!W:W,B16,Total!AA:AA,DB!$G$5,Total!AA:AA,DB!$O$5,Total!AA:AA,DB!$G$9,Total!K:K,DB!$O$9,Total!B:B,$H$2)+COUNTIFS(Total!W:W,B16,Total!AA:AA,DB!$G$5,Total!N:N,DB!$O$5,Total!M:M,DB!$G$9,Total!K:K,DB!$O$9,Total!B:B,$H$2)+COUNTIFS(Total!W:W,B16,Total!O:O,DB!$G$5,Total!AA:AA,DB!$O$5,Total!M:M,DB!$G$9,Total!K:K,DB!$O$9,Total!B:B,$H$2)+COUNTIFS(Total!W:W,B16,Total!O:O,DB!$G$5,Total!N:N,DB!$O$5,Total!AA:AA,DB!$G$9,Total!K:K,DB!$O$9,Total!B:B,$H$2)+COUNTIFS(Total!W:W,B16,Total!O:O,DB!$G$5,Total!N:N,DB!$O$5,Total!M:M,DB!$G$9,Total!AA:AA,DB!$O$9,Total!B:B,$H$2)+COUNTIFS(Total!W:W,B16,Total!O:O,DB!$G$5,Total!N:N,DB!$O$5,Total!M:M,DB!$G$9,Total!K:K,DB!$O$9,Total!AA:AA,$H$2)</f>
        <v>46</v>
      </c>
      <c r="D16" s="31">
        <f>COUNTIFS(Total!X:X,$AE$2,Total!W:W,B16,Total!O:O,DB!$G$5,Total!N:N,DB!$O$5,Total!M:M,DB!$G$9,Total!K:K,DB!$O$9,Total!B:B,$H$2)+COUNTIFS(Total!X:X,$AE$2,Total!W:W,B16,Total!AA:AA,DB!$G$5,Total!AA:AA,DB!$O$5,Total!AA:AA,DB!$G$9,Total!AA:AA,DB!$O$9,Total!AA:AA,$H$2)+COUNTIFS(Total!X:X,$AE$2,Total!W:W,B16,Total!O:O,DB!$G$5,Total!AA:AA,DB!$O$5,Total!AA:AA,DB!$G$9,Total!AA:AA,DB!$O$9,Total!AA:AA,$H$2)+COUNTIFS(Total!X:X,$AE$2,Total!W:W,B16,Total!AA:AA,DB!$G$5,Total!N:N,DB!$O$5,Total!AA:AA,DB!$G$9,Total!AA:AA,DB!$O$9,Total!AA:AA,$H$2)+COUNTIFS(Total!X:X,$AE$2,Total!W:W,B16,Total!AA:AA,DB!$G$5,Total!AA:AA,DB!$O$5,Total!M:M,DB!$G$9,Total!AA:AA,DB!$O$9,Total!AA:AA,$H$2)+COUNTIFS(Total!X:X,$AE$2,Total!W:W,B16,Total!AA:AA,DB!$G$5,Total!AA:AA,DB!$O$5,Total!AA:AA,DB!$G$9,Total!K:K,DB!$O$9,Total!AA:AA,$H$2)+COUNTIFS(Total!X:X,$AE$2,Total!W:W,B16,Total!AA:AA,DB!$G$5,Total!AA:AA,DB!$O$5,Total!AA:AA,DB!$G$9,Total!AA:AA,DB!$O$9,Total!B:B,$H$2)+COUNTIFS(Total!X:X,$AE$2,Total!W:W,B16,Total!O:O,DB!$G$5,Total!N:N,DB!$O$5,Total!M:M,DB!$G$9,Total!AA:AA,DB!$O$9,Total!AA:AA,$H$2)+COUNTIFS(Total!X:X,$AE$2,Total!W:W,B16,Total!O:O,DB!$G$5,Total!N:N,DB!$O$5,Total!AA:AA,DB!$G$9,Total!K:K,DB!$O$9,Total!AA:AA,$H$2)+COUNTIFS(Total!X:X,$AE$2,Total!W:W,B16,Total!O:O,DB!$G$5,Total!N:N,DB!$O$5,Total!AA:AA,DB!$G$9,Total!AA:AA,DB!$O$9,Total!B:B,$H$2)+COUNTIFS(Total!X:X,$AE$2,Total!W:W,B16,Total!O:O,DB!$G$5,Total!AA:AA,DB!$O$5,Total!M:M,DB!$G$9,Total!K:K,DB!$O$9,Total!AA:AA,$H$2)+COUNTIFS(Total!X:X,$AE$2,Total!W:W,B16,Total!O:O,DB!$G$5,Total!AA:AA,DB!$O$5,Total!M:M,DB!$G$9,Total!AA:AA,DB!$O$9,Total!B:B,$H$2)+COUNTIFS(Total!X:X,$AE$2,Total!W:W,B16,Total!O:O,DB!$G$5,Total!AA:AA,DB!$O$5,Total!AA:AA,DB!$G$9,Total!K:K,DB!$O$9,Total!B:B,$H$2)+COUNTIFS(Total!X:X,$AE$2,Total!W:W,B16,Total!AA:AA,DB!$G$5,Total!N:N,DB!$O$5,Total!M:M,DB!$G$9,Total!K:K,DB!$O$9,Total!AA:AA,$H$2)+COUNTIFS(Total!X:X,$AE$2,Total!W:W,B16,Total!AA:AA,DB!$G$5,Total!N:N,DB!$O$5,Total!M:M,DB!$G$9,Total!AA:AA,DB!$O$9,Total!B:B,$H$2)+COUNTIFS(Total!X:X,$AE$2,Total!W:W,B16,Total!AA:AA,DB!$G$5,Total!N:N,DB!$O$5,Total!AA:AA,DB!$G$9,Total!K:K,DB!$O$9,Total!B:B,$H$2)+COUNTIFS(Total!X:X,$AE$2,Total!W:W,B16,Total!AA:AA,DB!$G$5,Total!AA:AA,DB!$O$5,Total!M:M,DB!$G$9,Total!K:K,DB!$O$9,Total!B:B,$H$2)+COUNTIFS(Total!X:X,$AE$2,Total!W:W,B16,Total!O:O,DB!$G$5,Total!N:N,DB!$O$5,Total!AA:AA,DB!$G$9,Total!AA:AA,DB!$O$9,Total!AA:AA,$H$2)+COUNTIFS(Total!X:X,$AE$2,Total!W:W,B16,Total!O:O,DB!$G$5,Total!AA:AA,DB!$O$5,Total!M:M,DB!$G$9,Total!AA:AA,DB!$O$9,Total!AA:AA,$H$2)+COUNTIFS(Total!X:X,$AE$2,Total!W:W,B16,Total!O:O,DB!$G$5,Total!AA:AA,DB!$O$5,Total!AA:AA,DB!$G$9,Total!K:K,DB!$O$9,Total!AA:AA,$H$2)+COUNTIFS(Total!X:X,$AE$2,Total!W:W,B16,Total!O:O,DB!$G$5,Total!AA:AA,DB!$O$5,Total!AA:AA,DB!$G$9,Total!AA:AA,DB!$O$9,Total!B:B,$H$2)+COUNTIFS(Total!X:X,$AE$2,Total!W:W,B16,Total!AA:AA,DB!$G$5,Total!N:N,DB!$O$5,Total!M:M,DB!$G$9,Total!AA:AA,DB!$O$9,Total!AA:AA,$H$2)+COUNTIFS(Total!X:X,$AE$2,Total!W:W,B16,Total!AA:AA,DB!$G$5,Total!N:N,DB!$O$5,Total!AA:AA,DB!$G$9,Total!K:K,DB!$O$9,Total!AA:AA,$H$2)+COUNTIFS(Total!X:X,$AE$2,Total!W:W,B16,Total!AA:AA,DB!$G$5,Total!N:N,DB!$O$5,Total!AA:AA,DB!$G$9,Total!AA:AA,DB!$O$9,Total!B:B,$H$2)+COUNTIFS(Total!X:X,$AE$2,Total!W:W,B16,Total!AA:AA,DB!$G$5,Total!AA:AA,DB!$O$5,Total!M:M,DB!$G$9,Total!K:K,DB!$O$9,Total!AA:AA,$H$2)+COUNTIFS(Total!X:X,$AE$2,Total!W:W,B16,Total!AA:AA,DB!$G$5,Total!AA:AA,DB!$O$5,Total!M:M,DB!$G$9,Total!AA:AA,DB!$O$9,Total!B:B,$H$2)+COUNTIFS(Total!X:X,$AE$2,Total!W:W,B16,Total!AA:AA,DB!$G$5,Total!AA:AA,DB!$O$5,Total!AA:AA,DB!$G$9,Total!K:K,DB!$O$9,Total!B:B,$H$2)+COUNTIFS(Total!X:X,$AE$2,Total!W:W,B16,Total!AA:AA,DB!$G$5,Total!N:N,DB!$O$5,Total!M:M,DB!$G$9,Total!K:K,DB!$O$9,Total!B:B,$H$2)+COUNTIFS(Total!X:X,$AE$2,Total!W:W,B16,Total!O:O,DB!$G$5,Total!AA:AA,DB!$O$5,Total!M:M,DB!$G$9,Total!K:K,DB!$O$9,Total!B:B,$H$2)+COUNTIFS(Total!X:X,$AE$2,Total!W:W,B16,Total!O:O,DB!$G$5,Total!N:N,DB!$O$5,Total!AA:AA,DB!$G$9,Total!K:K,DB!$O$9,Total!B:B,$H$2)+COUNTIFS(Total!X:X,$AE$2,Total!W:W,B16,Total!O:O,DB!$G$5,Total!N:N,DB!$O$5,Total!M:M,DB!$G$9,Total!AA:AA,DB!$O$9,Total!B:B,$H$2)+COUNTIFS(Total!X:X,$AE$2,Total!W:W,B16,Total!O:O,DB!$G$5,Total!N:N,DB!$O$5,Total!M:M,DB!$G$9,Total!K:K,DB!$O$9,Total!AA:AA,$H$2)</f>
        <v>6</v>
      </c>
      <c r="E16" s="31">
        <f>COUNTIFS(Total!X:X,$E$3,Total!W:W,B16,Total!O:O,DB!$G$5,Total!N:N,DB!$O$5,Total!M:M,DB!$G$9,Total!K:K,DB!$O$9,Total!B:B,$H$2)+COUNTIFS(Total!X:X,$E$3,Total!W:W,B16,Total!AA:AA,DB!$G$5,Total!AA:AA,DB!$O$5,Total!AA:AA,DB!$G$9,Total!AA:AA,DB!$O$9,Total!AA:AA,$H$2)+COUNTIFS(Total!X:X,$E$3,Total!W:W,B16,Total!O:O,DB!$G$5,Total!AA:AA,DB!$O$5,Total!AA:AA,DB!$G$9,Total!AA:AA,DB!$O$9,Total!AA:AA,$H$2)+COUNTIFS(Total!X:X,$E$3,Total!W:W,B16,Total!AA:AA,DB!$G$5,Total!N:N,DB!$O$5,Total!AA:AA,DB!$G$9,Total!AA:AA,DB!$O$9,Total!AA:AA,$H$2)+COUNTIFS(Total!X:X,$E$3,Total!W:W,B16,Total!AA:AA,DB!$G$5,Total!AA:AA,DB!$O$5,Total!M:M,DB!$G$9,Total!AA:AA,DB!$O$9,Total!AA:AA,$H$2)+COUNTIFS(Total!X:X,$E$3,Total!W:W,B16,Total!AA:AA,DB!$G$5,Total!AA:AA,DB!$O$5,Total!AA:AA,DB!$G$9,Total!K:K,DB!$O$9,Total!AA:AA,$H$2)+COUNTIFS(Total!X:X,$E$3,Total!W:W,B16,Total!AA:AA,DB!$G$5,Total!AA:AA,DB!$O$5,Total!AA:AA,DB!$G$9,Total!AA:AA,DB!$O$9,Total!B:B,$H$2)+COUNTIFS(Total!X:X,$E$3,Total!W:W,B16,Total!O:O,DB!$G$5,Total!N:N,DB!$O$5,Total!M:M,DB!$G$9,Total!AA:AA,DB!$O$9,Total!AA:AA,$H$2)+COUNTIFS(Total!X:X,$E$3,Total!W:W,B16,Total!O:O,DB!$G$5,Total!N:N,DB!$O$5,Total!AA:AA,DB!$G$9,Total!K:K,DB!$O$9,Total!AA:AA,$H$2)+COUNTIFS(Total!X:X,$E$3,Total!W:W,B16,Total!O:O,DB!$G$5,Total!N:N,DB!$O$5,Total!AA:AA,DB!$G$9,Total!AA:AA,DB!$O$9,Total!B:B,$H$2)+COUNTIFS(Total!X:X,$E$3,Total!W:W,B16,Total!O:O,DB!$G$5,Total!AA:AA,DB!$O$5,Total!M:M,DB!$G$9,Total!K:K,DB!$O$9,Total!AA:AA,$H$2)+COUNTIFS(Total!X:X,$E$3,Total!W:W,B16,Total!O:O,DB!$G$5,Total!AA:AA,DB!$O$5,Total!M:M,DB!$G$9,Total!AA:AA,DB!$O$9,Total!B:B,$H$2)+COUNTIFS(Total!X:X,$E$3,Total!W:W,B16,Total!O:O,DB!$G$5,Total!AA:AA,DB!$O$5,Total!AA:AA,DB!$G$9,Total!K:K,DB!$O$9,Total!B:B,$H$2)+COUNTIFS(Total!X:X,$E$3,Total!W:W,B16,Total!AA:AA,DB!$G$5,Total!N:N,DB!$O$5,Total!M:M,DB!$G$9,Total!K:K,DB!$O$9,Total!AA:AA,$H$2)+COUNTIFS(Total!X:X,$E$3,Total!W:W,B16,Total!AA:AA,DB!$G$5,Total!N:N,DB!$O$5,Total!M:M,DB!$G$9,Total!AA:AA,DB!$O$9,Total!B:B,$H$2)+COUNTIFS(Total!X:X,$E$3,Total!W:W,B16,Total!AA:AA,DB!$G$5,Total!N:N,DB!$O$5,Total!AA:AA,DB!$G$9,Total!K:K,DB!$O$9,Total!B:B,$H$2)+COUNTIFS(Total!X:X,$E$3,Total!W:W,B16,Total!AA:AA,DB!$G$5,Total!AA:AA,DB!$O$5,Total!M:M,DB!$G$9,Total!K:K,DB!$O$9,Total!B:B,$H$2)+COUNTIFS(Total!X:X,$E$3,Total!W:W,B16,Total!O:O,DB!$G$5,Total!N:N,DB!$O$5,Total!AA:AA,DB!$G$9,Total!AA:AA,DB!$O$9,Total!AA:AA,$H$2)+COUNTIFS(Total!X:X,$E$3,Total!W:W,B16,Total!O:O,DB!$G$5,Total!AA:AA,DB!$O$5,Total!M:M,DB!$G$9,Total!AA:AA,DB!$O$9,Total!AA:AA,$H$2)+COUNTIFS(Total!X:X,$E$3,Total!W:W,B16,Total!O:O,DB!$G$5,Total!AA:AA,DB!$O$5,Total!AA:AA,DB!$G$9,Total!K:K,DB!$O$9,Total!AA:AA,$H$2)+COUNTIFS(Total!X:X,$E$3,Total!W:W,B16,Total!O:O,DB!$G$5,Total!AA:AA,DB!$O$5,Total!AA:AA,DB!$G$9,Total!AA:AA,DB!$O$9,Total!B:B,$H$2)+COUNTIFS(Total!X:X,$E$3,Total!W:W,B16,Total!AA:AA,DB!$G$5,Total!N:N,DB!$O$5,Total!M:M,DB!$G$9,Total!AA:AA,DB!$O$9,Total!AA:AA,$H$2)+COUNTIFS(Total!X:X,$E$3,Total!W:W,B16,Total!AA:AA,DB!$G$5,Total!N:N,DB!$O$5,Total!AA:AA,DB!$G$9,Total!K:K,DB!$O$9,Total!AA:AA,$H$2)+COUNTIFS(Total!X:X,$E$3,Total!W:W,B16,Total!AA:AA,DB!$G$5,Total!N:N,DB!$O$5,Total!AA:AA,DB!$G$9,Total!AA:AA,DB!$O$9,Total!B:B,$H$2)+COUNTIFS(Total!X:X,$E$3,Total!W:W,B16,Total!AA:AA,DB!$G$5,Total!AA:AA,DB!$O$5,Total!M:M,DB!$G$9,Total!K:K,DB!$O$9,Total!AA:AA,$H$2)+COUNTIFS(Total!X:X,$E$3,Total!W:W,B16,Total!AA:AA,DB!$G$5,Total!AA:AA,DB!$O$5,Total!M:M,DB!$G$9,Total!AA:AA,DB!$O$9,Total!B:B,$H$2)+COUNTIFS(Total!X:X,$E$3,Total!W:W,B16,Total!AA:AA,DB!$G$5,Total!AA:AA,DB!$O$5,Total!AA:AA,DB!$G$9,Total!K:K,DB!$O$9,Total!B:B,$H$2)+COUNTIFS(Total!X:X,$E$3,Total!W:W,B16,Total!AA:AA,DB!$G$5,Total!N:N,DB!$O$5,Total!M:M,DB!$G$9,Total!K:K,DB!$O$9,Total!B:B,$H$2)+COUNTIFS(Total!X:X,$E$3,Total!W:W,B16,Total!O:O,DB!$G$5,Total!AA:AA,DB!$O$5,Total!M:M,DB!$G$9,Total!K:K,DB!$O$9,Total!B:B,$H$2)+COUNTIFS(Total!X:X,$E$3,Total!W:W,B16,Total!O:O,DB!$G$5,Total!N:N,DB!$O$5,Total!AA:AA,DB!$G$9,Total!K:K,DB!$O$9,Total!B:B,$H$2)+COUNTIFS(Total!X:X,$E$3,Total!W:W,B16,Total!O:O,DB!$G$5,Total!N:N,DB!$O$5,Total!M:M,DB!$G$9,Total!AA:AA,DB!$O$9,Total!B:B,$H$2)+COUNTIFS(Total!X:X,$E$3,Total!W:W,B16,Total!O:O,DB!$G$5,Total!N:N,DB!$O$5,Total!M:M,DB!$G$9,Total!K:K,DB!$O$9,Total!AA:AA,$H$2)</f>
        <v>8</v>
      </c>
      <c r="F16" s="31">
        <f>COUNTIFS(Total!X:X,$F$3,Total!W:W,B16,Total!O:O,DB!$G$5,Total!N:N,DB!$O$5,Total!M:M,DB!$G$9,Total!K:K,DB!$O$9,Total!B:B,$H$2)+COUNTIFS(Total!X:X,$F$3,Total!W:W,B16,Total!AA:AA,DB!$G$5,Total!AA:AA,DB!$O$5,Total!AA:AA,DB!$G$9,Total!AA:AA,DB!$O$9,Total!AA:AA,$H$2)+COUNTIFS(Total!X:X,$F$3,Total!W:W,B16,Total!O:O,DB!$G$5,Total!AA:AA,DB!$O$5,Total!AA:AA,DB!$G$9,Total!AA:AA,DB!$O$9,Total!AA:AA,$H$2)+COUNTIFS(Total!X:X,$F$3,Total!W:W,B16,Total!AA:AA,DB!$G$5,Total!N:N,DB!$O$5,Total!AA:AA,DB!$G$9,Total!AA:AA,DB!$O$9,Total!AA:AA,$H$2)+COUNTIFS(Total!X:X,$F$3,Total!W:W,B16,Total!AA:AA,DB!$G$5,Total!AA:AA,DB!$O$5,Total!M:M,DB!$G$9,Total!AA:AA,DB!$O$9,Total!AA:AA,$H$2)+COUNTIFS(Total!X:X,$F$3,Total!W:W,B16,Total!AA:AA,DB!$G$5,Total!AA:AA,DB!$O$5,Total!AA:AA,DB!$G$9,Total!K:K,DB!$O$9,Total!AA:AA,$H$2)+COUNTIFS(Total!X:X,$F$3,Total!W:W,B16,Total!AA:AA,DB!$G$5,Total!AA:AA,DB!$O$5,Total!AA:AA,DB!$G$9,Total!AA:AA,DB!$O$9,Total!B:B,$H$2)+COUNTIFS(Total!X:X,$F$3,Total!W:W,B16,Total!O:O,DB!$G$5,Total!N:N,DB!$O$5,Total!M:M,DB!$G$9,Total!AA:AA,DB!$O$9,Total!AA:AA,$H$2)+COUNTIFS(Total!X:X,$F$3,Total!W:W,B16,Total!O:O,DB!$G$5,Total!N:N,DB!$O$5,Total!AA:AA,DB!$G$9,Total!K:K,DB!$O$9,Total!AA:AA,$H$2)+COUNTIFS(Total!X:X,$F$3,Total!W:W,B16,Total!O:O,DB!$G$5,Total!N:N,DB!$O$5,Total!AA:AA,DB!$G$9,Total!AA:AA,DB!$O$9,Total!B:B,$H$2)+COUNTIFS(Total!X:X,$F$3,Total!W:W,B16,Total!O:O,DB!$G$5,Total!AA:AA,DB!$O$5,Total!M:M,DB!$G$9,Total!K:K,DB!$O$9,Total!AA:AA,$H$2)+COUNTIFS(Total!X:X,$F$3,Total!W:W,B16,Total!O:O,DB!$G$5,Total!AA:AA,DB!$O$5,Total!M:M,DB!$G$9,Total!AA:AA,DB!$O$9,Total!B:B,$H$2)+COUNTIFS(Total!X:X,$F$3,Total!W:W,B16,Total!O:O,DB!$G$5,Total!AA:AA,DB!$O$5,Total!AA:AA,DB!$G$9,Total!K:K,DB!$O$9,Total!B:B,$H$2)+COUNTIFS(Total!X:X,$F$3,Total!W:W,B16,Total!AA:AA,DB!$G$5,Total!N:N,DB!$O$5,Total!M:M,DB!$G$9,Total!K:K,DB!$O$9,Total!AA:AA,$H$2)+COUNTIFS(Total!X:X,$F$3,Total!W:W,B16,Total!AA:AA,DB!$G$5,Total!N:N,DB!$O$5,Total!M:M,DB!$G$9,Total!AA:AA,DB!$O$9,Total!B:B,$H$2)+COUNTIFS(Total!X:X,$F$3,Total!W:W,B16,Total!AA:AA,DB!$G$5,Total!N:N,DB!$O$5,Total!AA:AA,DB!$G$9,Total!K:K,DB!$O$9,Total!B:B,$H$2)+COUNTIFS(Total!X:X,$F$3,Total!W:W,B16,Total!AA:AA,DB!$G$5,Total!AA:AA,DB!$O$5,Total!M:M,DB!$G$9,Total!K:K,DB!$O$9,Total!B:B,$H$2)+COUNTIFS(Total!X:X,$F$3,Total!W:W,B16,Total!O:O,DB!$G$5,Total!N:N,DB!$O$5,Total!AA:AA,DB!$G$9,Total!AA:AA,DB!$O$9,Total!AA:AA,$H$2)+COUNTIFS(Total!X:X,$F$3,Total!W:W,B16,Total!O:O,DB!$G$5,Total!AA:AA,DB!$O$5,Total!M:M,DB!$G$9,Total!AA:AA,DB!$O$9,Total!AA:AA,$H$2)+COUNTIFS(Total!X:X,$F$3,Total!W:W,B16,Total!O:O,DB!$G$5,Total!AA:AA,DB!$O$5,Total!AA:AA,DB!$G$9,Total!K:K,DB!$O$9,Total!AA:AA,$H$2)+COUNTIFS(Total!X:X,$F$3,Total!W:W,B16,Total!O:O,DB!$G$5,Total!AA:AA,DB!$O$5,Total!AA:AA,DB!$G$9,Total!AA:AA,DB!$O$9,Total!B:B,$H$2)+COUNTIFS(Total!X:X,$F$3,Total!W:W,B16,Total!AA:AA,DB!$G$5,Total!N:N,DB!$O$5,Total!M:M,DB!$G$9,Total!AA:AA,DB!$O$9,Total!AA:AA,$H$2)+COUNTIFS(Total!X:X,$F$3,Total!W:W,B16,Total!AA:AA,DB!$G$5,Total!N:N,DB!$O$5,Total!AA:AA,DB!$G$9,Total!K:K,DB!$O$9,Total!AA:AA,$H$2)+COUNTIFS(Total!X:X,$F$3,Total!W:W,B16,Total!AA:AA,DB!$G$5,Total!N:N,DB!$O$5,Total!AA:AA,DB!$G$9,Total!AA:AA,DB!$O$9,Total!B:B,$H$2)+COUNTIFS(Total!X:X,$F$3,Total!W:W,B16,Total!AA:AA,DB!$G$5,Total!AA:AA,DB!$O$5,Total!M:M,DB!$G$9,Total!K:K,DB!$O$9,Total!AA:AA,$H$2)+COUNTIFS(Total!X:X,$F$3,Total!W:W,B16,Total!AA:AA,DB!$G$5,Total!AA:AA,DB!$O$5,Total!M:M,DB!$G$9,Total!AA:AA,DB!$O$9,Total!B:B,$H$2)+COUNTIFS(Total!X:X,$F$3,Total!W:W,B16,Total!AA:AA,DB!$G$5,Total!AA:AA,DB!$O$5,Total!AA:AA,DB!$G$9,Total!K:K,DB!$O$9,Total!B:B,$H$2)+COUNTIFS(Total!X:X,$F$3,Total!W:W,B16,Total!AA:AA,DB!$G$5,Total!N:N,DB!$O$5,Total!M:M,DB!$G$9,Total!K:K,DB!$O$9,Total!B:B,$H$2)+COUNTIFS(Total!X:X,$F$3,Total!W:W,B16,Total!O:O,DB!$G$5,Total!AA:AA,DB!$O$5,Total!M:M,DB!$G$9,Total!K:K,DB!$O$9,Total!B:B,$H$2)+COUNTIFS(Total!X:X,$F$3,Total!W:W,B16,Total!O:O,DB!$G$5,Total!N:N,DB!$O$5,Total!AA:AA,DB!$G$9,Total!K:K,DB!$O$9,Total!B:B,$H$2)+COUNTIFS(Total!X:X,$F$3,Total!W:W,B16,Total!O:O,DB!$G$5,Total!N:N,DB!$O$5,Total!M:M,DB!$G$9,Total!AA:AA,DB!$O$9,Total!B:B,$H$2)+COUNTIFS(Total!X:X,$F$3,Total!W:W,B16,Total!O:O,DB!$G$5,Total!N:N,DB!$O$5,Total!M:M,DB!$G$9,Total!K:K,DB!$O$9,Total!AA:AA,$H$2)</f>
        <v>0</v>
      </c>
      <c r="G16" s="31">
        <f>COUNTIFS(Total!X:X,$G$3,Total!W:W,B16,Total!O:O,DB!$G$5,Total!N:N,DB!$O$5,Total!M:M,DB!$G$9,Total!K:K,DB!$O$9,Total!B:B,$H$2)+COUNTIFS(Total!X:X,$G$3,Total!W:W,B16,Total!AA:AA,DB!$G$5,Total!AA:AA,DB!$O$5,Total!AA:AA,DB!$G$9,Total!AA:AA,DB!$O$9,Total!AA:AA,$H$2)+COUNTIFS(Total!X:X,$G$3,Total!W:W,B16,Total!O:O,DB!$G$5,Total!AA:AA,DB!$O$5,Total!AA:AA,DB!$G$9,Total!AA:AA,DB!$O$9,Total!AA:AA,$H$2)+COUNTIFS(Total!X:X,$G$3,Total!W:W,B16,Total!AA:AA,DB!$G$5,Total!N:N,DB!$O$5,Total!AA:AA,DB!$G$9,Total!AA:AA,DB!$O$9,Total!AA:AA,$H$2)+COUNTIFS(Total!X:X,$G$3,Total!W:W,B16,Total!AA:AA,DB!$G$5,Total!AA:AA,DB!$O$5,Total!M:M,DB!$G$9,Total!AA:AA,DB!$O$9,Total!AA:AA,$H$2)+COUNTIFS(Total!X:X,$G$3,Total!W:W,B16,Total!AA:AA,DB!$G$5,Total!AA:AA,DB!$O$5,Total!AA:AA,DB!$G$9,Total!K:K,DB!$O$9,Total!AA:AA,$H$2)+COUNTIFS(Total!X:X,$G$3,Total!W:W,B16,Total!AA:AA,DB!$G$5,Total!AA:AA,DB!$O$5,Total!AA:AA,DB!$G$9,Total!AA:AA,DB!$O$9,Total!B:B,$H$2)+COUNTIFS(Total!X:X,$G$3,Total!W:W,B16,Total!O:O,DB!$G$5,Total!N:N,DB!$O$5,Total!M:M,DB!$G$9,Total!AA:AA,DB!$O$9,Total!AA:AA,$H$2)+COUNTIFS(Total!X:X,$G$3,Total!W:W,B16,Total!O:O,DB!$G$5,Total!N:N,DB!$O$5,Total!AA:AA,DB!$G$9,Total!K:K,DB!$O$9,Total!AA:AA,$H$2)+COUNTIFS(Total!X:X,$G$3,Total!W:W,B16,Total!O:O,DB!$G$5,Total!N:N,DB!$O$5,Total!AA:AA,DB!$G$9,Total!AA:AA,DB!$O$9,Total!B:B,$H$2)+COUNTIFS(Total!X:X,$G$3,Total!W:W,B16,Total!O:O,DB!$G$5,Total!AA:AA,DB!$O$5,Total!M:M,DB!$G$9,Total!K:K,DB!$O$9,Total!AA:AA,$H$2)+COUNTIFS(Total!X:X,$G$3,Total!W:W,B16,Total!O:O,DB!$G$5,Total!AA:AA,DB!$O$5,Total!M:M,DB!$G$9,Total!AA:AA,DB!$O$9,Total!B:B,$H$2)+COUNTIFS(Total!X:X,$G$3,Total!W:W,B16,Total!O:O,DB!$G$5,Total!AA:AA,DB!$O$5,Total!AA:AA,DB!$G$9,Total!K:K,DB!$O$9,Total!B:B,$H$2)+COUNTIFS(Total!X:X,$G$3,Total!W:W,B16,Total!AA:AA,DB!$G$5,Total!N:N,DB!$O$5,Total!M:M,DB!$G$9,Total!K:K,DB!$O$9,Total!AA:AA,$H$2)+COUNTIFS(Total!X:X,$G$3,Total!W:W,B16,Total!AA:AA,DB!$G$5,Total!N:N,DB!$O$5,Total!M:M,DB!$G$9,Total!AA:AA,DB!$O$9,Total!B:B,$H$2)+COUNTIFS(Total!X:X,$G$3,Total!W:W,B16,Total!AA:AA,DB!$G$5,Total!N:N,DB!$O$5,Total!AA:AA,DB!$G$9,Total!K:K,DB!$O$9,Total!B:B,$H$2)+COUNTIFS(Total!X:X,$G$3,Total!W:W,B16,Total!AA:AA,DB!$G$5,Total!AA:AA,DB!$O$5,Total!M:M,DB!$G$9,Total!K:K,DB!$O$9,Total!B:B,$H$2)+COUNTIFS(Total!X:X,$G$3,Total!W:W,B16,Total!O:O,DB!$G$5,Total!N:N,DB!$O$5,Total!AA:AA,DB!$G$9,Total!AA:AA,DB!$O$9,Total!AA:AA,$H$2)+COUNTIFS(Total!X:X,$G$3,Total!W:W,B16,Total!O:O,DB!$G$5,Total!AA:AA,DB!$O$5,Total!M:M,DB!$G$9,Total!AA:AA,DB!$O$9,Total!AA:AA,$H$2)+COUNTIFS(Total!X:X,$G$3,Total!W:W,B16,Total!O:O,DB!$G$5,Total!AA:AA,DB!$O$5,Total!AA:AA,DB!$G$9,Total!K:K,DB!$O$9,Total!AA:AA,$H$2)+COUNTIFS(Total!X:X,$G$3,Total!W:W,B16,Total!O:O,DB!$G$5,Total!AA:AA,DB!$O$5,Total!AA:AA,DB!$G$9,Total!AA:AA,DB!$O$9,Total!B:B,$H$2)+COUNTIFS(Total!X:X,$G$3,Total!W:W,B16,Total!AA:AA,DB!$G$5,Total!N:N,DB!$O$5,Total!M:M,DB!$G$9,Total!AA:AA,DB!$O$9,Total!AA:AA,$H$2)+COUNTIFS(Total!X:X,$G$3,Total!W:W,B16,Total!AA:AA,DB!$G$5,Total!N:N,DB!$O$5,Total!AA:AA,DB!$G$9,Total!K:K,DB!$O$9,Total!AA:AA,$H$2)+COUNTIFS(Total!X:X,$G$3,Total!W:W,B16,Total!AA:AA,DB!$G$5,Total!N:N,DB!$O$5,Total!AA:AA,DB!$G$9,Total!AA:AA,DB!$O$9,Total!B:B,$H$2)+COUNTIFS(Total!X:X,$G$3,Total!W:W,B16,Total!AA:AA,DB!$G$5,Total!AA:AA,DB!$O$5,Total!M:M,DB!$G$9,Total!K:K,DB!$O$9,Total!AA:AA,$H$2)+COUNTIFS(Total!X:X,$G$3,Total!W:W,B16,Total!AA:AA,DB!$G$5,Total!AA:AA,DB!$O$5,Total!M:M,DB!$G$9,Total!AA:AA,DB!$O$9,Total!B:B,$H$2)+COUNTIFS(Total!X:X,$G$3,Total!W:W,B16,Total!AA:AA,DB!$G$5,Total!AA:AA,DB!$O$5,Total!AA:AA,DB!$G$9,Total!K:K,DB!$O$9,Total!B:B,$H$2)+COUNTIFS(Total!X:X,$G$3,Total!W:W,B16,Total!AA:AA,DB!$G$5,Total!N:N,DB!$O$5,Total!M:M,DB!$G$9,Total!K:K,DB!$O$9,Total!B:B,$H$2)+COUNTIFS(Total!X:X,$G$3,Total!W:W,B16,Total!O:O,DB!$G$5,Total!AA:AA,DB!$O$5,Total!M:M,DB!$G$9,Total!K:K,DB!$O$9,Total!B:B,$H$2)+COUNTIFS(Total!X:X,$G$3,Total!W:W,B16,Total!O:O,DB!$G$5,Total!N:N,DB!$O$5,Total!AA:AA,DB!$G$9,Total!K:K,DB!$O$9,Total!B:B,$H$2)+COUNTIFS(Total!X:X,$G$3,Total!W:W,B16,Total!O:O,DB!$G$5,Total!N:N,DB!$O$5,Total!M:M,DB!$G$9,Total!AA:AA,DB!$O$9,Total!B:B,$H$2)+COUNTIFS(Total!X:X,$G$3,Total!W:W,B16,Total!O:O,DB!$G$5,Total!N:N,DB!$O$5,Total!M:M,DB!$G$9,Total!K:K,DB!$O$9,Total!AA:AA,$H$2)</f>
        <v>6</v>
      </c>
      <c r="H16" s="31">
        <f>COUNTIFS(Total!X:X,$H$3,Total!W:W,B16,Total!O:O,DB!$G$5,Total!N:N,DB!$O$5,Total!M:M,DB!$G$9,Total!K:K,DB!$O$9,Total!B:B,$H$2)+COUNTIFS(Total!X:X,$H$3,Total!W:W,B16,Total!AA:AA,DB!$G$5,Total!AA:AA,DB!$O$5,Total!AA:AA,DB!$G$9,Total!AA:AA,DB!$O$9,Total!AA:AA,$H$2)+COUNTIFS(Total!X:X,$H$3,Total!W:W,B16,Total!O:O,DB!$G$5,Total!AA:AA,DB!$O$5,Total!AA:AA,DB!$G$9,Total!AA:AA,DB!$O$9,Total!AA:AA,$H$2)+COUNTIFS(Total!X:X,$H$3,Total!W:W,B16,Total!AA:AA,DB!$G$5,Total!N:N,DB!$O$5,Total!AA:AA,DB!$G$9,Total!AA:AA,DB!$O$9,Total!AA:AA,$H$2)+COUNTIFS(Total!X:X,$H$3,Total!W:W,B16,Total!AA:AA,DB!$G$5,Total!AA:AA,DB!$O$5,Total!M:M,DB!$G$9,Total!AA:AA,DB!$O$9,Total!AA:AA,$H$2)+COUNTIFS(Total!X:X,$H$3,Total!W:W,B16,Total!AA:AA,DB!$G$5,Total!AA:AA,DB!$O$5,Total!AA:AA,DB!$G$9,Total!K:K,DB!$O$9,Total!AA:AA,$H$2)+COUNTIFS(Total!X:X,$H$3,Total!W:W,B16,Total!AA:AA,DB!$G$5,Total!AA:AA,DB!$O$5,Total!AA:AA,DB!$G$9,Total!AA:AA,DB!$O$9,Total!B:B,$H$2)+COUNTIFS(Total!X:X,$H$3,Total!W:W,B16,Total!O:O,DB!$G$5,Total!N:N,DB!$O$5,Total!M:M,DB!$G$9,Total!AA:AA,DB!$O$9,Total!AA:AA,$H$2)+COUNTIFS(Total!X:X,$H$3,Total!W:W,B16,Total!O:O,DB!$G$5,Total!N:N,DB!$O$5,Total!AA:AA,DB!$G$9,Total!K:K,DB!$O$9,Total!AA:AA,$H$2)+COUNTIFS(Total!X:X,$H$3,Total!W:W,B16,Total!O:O,DB!$G$5,Total!N:N,DB!$O$5,Total!AA:AA,DB!$G$9,Total!AA:AA,DB!$O$9,Total!B:B,$H$2)+COUNTIFS(Total!X:X,$H$3,Total!W:W,B16,Total!O:O,DB!$G$5,Total!AA:AA,DB!$O$5,Total!M:M,DB!$G$9,Total!K:K,DB!$O$9,Total!AA:AA,$H$2)+COUNTIFS(Total!X:X,$H$3,Total!W:W,B16,Total!O:O,DB!$G$5,Total!AA:AA,DB!$O$5,Total!M:M,DB!$G$9,Total!AA:AA,DB!$O$9,Total!B:B,$H$2)+COUNTIFS(Total!X:X,$H$3,Total!W:W,B16,Total!O:O,DB!$G$5,Total!AA:AA,DB!$O$5,Total!AA:AA,DB!$G$9,Total!K:K,DB!$O$9,Total!B:B,$H$2)+COUNTIFS(Total!X:X,$H$3,Total!W:W,B16,Total!AA:AA,DB!$G$5,Total!N:N,DB!$O$5,Total!M:M,DB!$G$9,Total!K:K,DB!$O$9,Total!AA:AA,$H$2)+COUNTIFS(Total!X:X,$H$3,Total!W:W,B16,Total!AA:AA,DB!$G$5,Total!N:N,DB!$O$5,Total!M:M,DB!$G$9,Total!AA:AA,DB!$O$9,Total!B:B,$H$2)+COUNTIFS(Total!X:X,$H$3,Total!W:W,B16,Total!AA:AA,DB!$G$5,Total!N:N,DB!$O$5,Total!AA:AA,DB!$G$9,Total!K:K,DB!$O$9,Total!B:B,$H$2)+COUNTIFS(Total!X:X,$H$3,Total!W:W,B16,Total!AA:AA,DB!$G$5,Total!AA:AA,DB!$O$5,Total!M:M,DB!$G$9,Total!K:K,DB!$O$9,Total!B:B,$H$2)+COUNTIFS(Total!X:X,$H$3,Total!W:W,B16,Total!O:O,DB!$G$5,Total!N:N,DB!$O$5,Total!AA:AA,DB!$G$9,Total!AA:AA,DB!$O$9,Total!AA:AA,$H$2)+COUNTIFS(Total!X:X,$H$3,Total!W:W,B16,Total!O:O,DB!$G$5,Total!AA:AA,DB!$O$5,Total!M:M,DB!$G$9,Total!AA:AA,DB!$O$9,Total!AA:AA,$H$2)+COUNTIFS(Total!X:X,$H$3,Total!W:W,B16,Total!O:O,DB!$G$5,Total!AA:AA,DB!$O$5,Total!AA:AA,DB!$G$9,Total!K:K,DB!$O$9,Total!AA:AA,$H$2)+COUNTIFS(Total!X:X,$H$3,Total!W:W,B16,Total!O:O,DB!$G$5,Total!AA:AA,DB!$O$5,Total!AA:AA,DB!$G$9,Total!AA:AA,DB!$O$9,Total!B:B,$H$2)+COUNTIFS(Total!X:X,$H$3,Total!W:W,B16,Total!AA:AA,DB!$G$5,Total!N:N,DB!$O$5,Total!M:M,DB!$G$9,Total!AA:AA,DB!$O$9,Total!AA:AA,$H$2)+COUNTIFS(Total!X:X,$H$3,Total!W:W,B16,Total!AA:AA,DB!$G$5,Total!N:N,DB!$O$5,Total!AA:AA,DB!$G$9,Total!K:K,DB!$O$9,Total!AA:AA,$H$2)+COUNTIFS(Total!X:X,$H$3,Total!W:W,B16,Total!AA:AA,DB!$G$5,Total!N:N,DB!$O$5,Total!AA:AA,DB!$G$9,Total!AA:AA,DB!$O$9,Total!B:B,$H$2)+COUNTIFS(Total!X:X,$H$3,Total!W:W,B16,Total!AA:AA,DB!$G$5,Total!AA:AA,DB!$O$5,Total!M:M,DB!$G$9,Total!K:K,DB!$O$9,Total!AA:AA,$H$2)+COUNTIFS(Total!X:X,$H$3,Total!W:W,B16,Total!AA:AA,DB!$G$5,Total!AA:AA,DB!$O$5,Total!M:M,DB!$G$9,Total!AA:AA,DB!$O$9,Total!B:B,$H$2)+COUNTIFS(Total!X:X,$H$3,Total!W:W,B16,Total!AA:AA,DB!$G$5,Total!AA:AA,DB!$O$5,Total!AA:AA,DB!$G$9,Total!K:K,DB!$O$9,Total!B:B,$H$2)+COUNTIFS(Total!X:X,$H$3,Total!W:W,B16,Total!AA:AA,DB!$G$5,Total!N:N,DB!$O$5,Total!M:M,DB!$G$9,Total!K:K,DB!$O$9,Total!B:B,$H$2)+COUNTIFS(Total!X:X,$H$3,Total!W:W,B16,Total!O:O,DB!$G$5,Total!AA:AA,DB!$O$5,Total!M:M,DB!$G$9,Total!K:K,DB!$O$9,Total!B:B,$H$2)+COUNTIFS(Total!X:X,$H$3,Total!W:W,B16,Total!O:O,DB!$G$5,Total!N:N,DB!$O$5,Total!AA:AA,DB!$G$9,Total!K:K,DB!$O$9,Total!B:B,$H$2)+COUNTIFS(Total!X:X,$H$3,Total!W:W,B16,Total!O:O,DB!$G$5,Total!N:N,DB!$O$5,Total!M:M,DB!$G$9,Total!AA:AA,DB!$O$9,Total!B:B,$H$2)+COUNTIFS(Total!X:X,$H$3,Total!W:W,B16,Total!O:O,DB!$G$5,Total!N:N,DB!$O$5,Total!M:M,DB!$G$9,Total!K:K,DB!$O$9,Total!AA:AA,$H$2)</f>
        <v>6</v>
      </c>
      <c r="I16" s="31">
        <f>COUNTIFS(Total!X:X,$I$3,Total!W:W,B16,Total!O:O,DB!$G$5,Total!N:N,DB!$O$5,Total!M:M,DB!$G$9,Total!K:K,DB!$O$9,Total!B:B,$H$2)+COUNTIFS(Total!X:X,$I$3,Total!W:W,B16,Total!AA:AA,DB!$G$5,Total!AA:AA,DB!$O$5,Total!AA:AA,DB!$G$9,Total!AA:AA,DB!$O$9,Total!AA:AA,$H$2)+COUNTIFS(Total!X:X,$I$3,Total!W:W,B16,Total!O:O,DB!$G$5,Total!AA:AA,DB!$O$5,Total!AA:AA,DB!$G$9,Total!AA:AA,DB!$O$9,Total!AA:AA,$H$2)+COUNTIFS(Total!X:X,$I$3,Total!W:W,B16,Total!AA:AA,DB!$G$5,Total!N:N,DB!$O$5,Total!AA:AA,DB!$G$9,Total!AA:AA,DB!$O$9,Total!AA:AA,$H$2)+COUNTIFS(Total!X:X,$I$3,Total!W:W,B16,Total!AA:AA,DB!$G$5,Total!AA:AA,DB!$O$5,Total!M:M,DB!$G$9,Total!AA:AA,DB!$O$9,Total!AA:AA,$H$2)+COUNTIFS(Total!X:X,$I$3,Total!W:W,B16,Total!AA:AA,DB!$G$5,Total!AA:AA,DB!$O$5,Total!AA:AA,DB!$G$9,Total!K:K,DB!$O$9,Total!AA:AA,$H$2)+COUNTIFS(Total!X:X,$I$3,Total!W:W,B16,Total!AA:AA,DB!$G$5,Total!AA:AA,DB!$O$5,Total!AA:AA,DB!$G$9,Total!AA:AA,DB!$O$9,Total!B:B,$H$2)+COUNTIFS(Total!X:X,$I$3,Total!W:W,B16,Total!O:O,DB!$G$5,Total!N:N,DB!$O$5,Total!M:M,DB!$G$9,Total!AA:AA,DB!$O$9,Total!AA:AA,$H$2)+COUNTIFS(Total!X:X,$I$3,Total!W:W,B16,Total!O:O,DB!$G$5,Total!N:N,DB!$O$5,Total!AA:AA,DB!$G$9,Total!K:K,DB!$O$9,Total!AA:AA,$H$2)+COUNTIFS(Total!X:X,$I$3,Total!W:W,B16,Total!O:O,DB!$G$5,Total!N:N,DB!$O$5,Total!AA:AA,DB!$G$9,Total!AA:AA,DB!$O$9,Total!B:B,$H$2)+COUNTIFS(Total!X:X,$I$3,Total!W:W,B16,Total!O:O,DB!$G$5,Total!AA:AA,DB!$O$5,Total!M:M,DB!$G$9,Total!K:K,DB!$O$9,Total!AA:AA,$H$2)+COUNTIFS(Total!X:X,$I$3,Total!W:W,B16,Total!O:O,DB!$G$5,Total!AA:AA,DB!$O$5,Total!M:M,DB!$G$9,Total!AA:AA,DB!$O$9,Total!B:B,$H$2)+COUNTIFS(Total!X:X,$I$3,Total!W:W,B16,Total!O:O,DB!$G$5,Total!AA:AA,DB!$O$5,Total!AA:AA,DB!$G$9,Total!K:K,DB!$O$9,Total!B:B,$H$2)+COUNTIFS(Total!X:X,$I$3,Total!W:W,B16,Total!AA:AA,DB!$G$5,Total!N:N,DB!$O$5,Total!M:M,DB!$G$9,Total!K:K,DB!$O$9,Total!AA:AA,$H$2)+COUNTIFS(Total!X:X,$I$3,Total!W:W,B16,Total!AA:AA,DB!$G$5,Total!N:N,DB!$O$5,Total!M:M,DB!$G$9,Total!AA:AA,DB!$O$9,Total!B:B,$H$2)+COUNTIFS(Total!X:X,$I$3,Total!W:W,B16,Total!AA:AA,DB!$G$5,Total!N:N,DB!$O$5,Total!AA:AA,DB!$G$9,Total!K:K,DB!$O$9,Total!B:B,$H$2)+COUNTIFS(Total!X:X,$I$3,Total!W:W,B16,Total!AA:AA,DB!$G$5,Total!AA:AA,DB!$O$5,Total!M:M,DB!$G$9,Total!K:K,DB!$O$9,Total!B:B,$H$2)+COUNTIFS(Total!X:X,$I$3,Total!W:W,B16,Total!O:O,DB!$G$5,Total!N:N,DB!$O$5,Total!AA:AA,DB!$G$9,Total!AA:AA,DB!$O$9,Total!AA:AA,$H$2)+COUNTIFS(Total!X:X,$I$3,Total!W:W,B16,Total!O:O,DB!$G$5,Total!AA:AA,DB!$O$5,Total!M:M,DB!$G$9,Total!AA:AA,DB!$O$9,Total!AA:AA,$H$2)+COUNTIFS(Total!X:X,$I$3,Total!W:W,B16,Total!O:O,DB!$G$5,Total!AA:AA,DB!$O$5,Total!AA:AA,DB!$G$9,Total!K:K,DB!$O$9,Total!AA:AA,$H$2)+COUNTIFS(Total!X:X,$I$3,Total!W:W,B16,Total!O:O,DB!$G$5,Total!AA:AA,DB!$O$5,Total!AA:AA,DB!$G$9,Total!AA:AA,DB!$O$9,Total!B:B,$H$2)+COUNTIFS(Total!X:X,$I$3,Total!W:W,B16,Total!AA:AA,DB!$G$5,Total!N:N,DB!$O$5,Total!M:M,DB!$G$9,Total!AA:AA,DB!$O$9,Total!AA:AA,$H$2)+COUNTIFS(Total!X:X,$I$3,Total!W:W,B16,Total!AA:AA,DB!$G$5,Total!N:N,DB!$O$5,Total!AA:AA,DB!$G$9,Total!K:K,DB!$O$9,Total!AA:AA,$H$2)+COUNTIFS(Total!X:X,$I$3,Total!W:W,B16,Total!AA:AA,DB!$G$5,Total!N:N,DB!$O$5,Total!AA:AA,DB!$G$9,Total!AA:AA,DB!$O$9,Total!B:B,$H$2)+COUNTIFS(Total!X:X,$I$3,Total!W:W,B16,Total!AA:AA,DB!$G$5,Total!AA:AA,DB!$O$5,Total!M:M,DB!$G$9,Total!K:K,DB!$O$9,Total!AA:AA,$H$2)+COUNTIFS(Total!X:X,$I$3,Total!W:W,B16,Total!AA:AA,DB!$G$5,Total!AA:AA,DB!$O$5,Total!M:M,DB!$G$9,Total!AA:AA,DB!$O$9,Total!B:B,$H$2)+COUNTIFS(Total!X:X,$I$3,Total!W:W,B16,Total!AA:AA,DB!$G$5,Total!AA:AA,DB!$O$5,Total!AA:AA,DB!$G$9,Total!K:K,DB!$O$9,Total!B:B,$H$2)+COUNTIFS(Total!X:X,$I$3,Total!W:W,B16,Total!AA:AA,DB!$G$5,Total!N:N,DB!$O$5,Total!M:M,DB!$G$9,Total!K:K,DB!$O$9,Total!B:B,$H$2)+COUNTIFS(Total!X:X,$I$3,Total!W:W,B16,Total!O:O,DB!$G$5,Total!AA:AA,DB!$O$5,Total!M:M,DB!$G$9,Total!K:K,DB!$O$9,Total!B:B,$H$2)+COUNTIFS(Total!X:X,$I$3,Total!W:W,B16,Total!O:O,DB!$G$5,Total!N:N,DB!$O$5,Total!AA:AA,DB!$G$9,Total!K:K,DB!$O$9,Total!B:B,$H$2)+COUNTIFS(Total!X:X,$I$3,Total!W:W,B16,Total!O:O,DB!$G$5,Total!N:N,DB!$O$5,Total!M:M,DB!$G$9,Total!AA:AA,DB!$O$9,Total!B:B,$H$2)+COUNTIFS(Total!X:X,$I$3,Total!W:W,B16,Total!O:O,DB!$G$5,Total!N:N,DB!$O$5,Total!M:M,DB!$G$9,Total!K:K,DB!$O$9,Total!AA:AA,$H$2)</f>
        <v>1</v>
      </c>
      <c r="J16" s="31">
        <f>COUNTIFS(Total!X:X,$J$3,Total!W:W,B16,Total!O:O,DB!$G$5,Total!N:N,DB!$O$5,Total!M:M,DB!$G$9,Total!K:K,DB!$O$9,Total!B:B,$H$2)+COUNTIFS(Total!X:X,$J$3,Total!W:W,B16,Total!AA:AA,DB!$G$5,Total!AA:AA,DB!$O$5,Total!AA:AA,DB!$G$9,Total!AA:AA,DB!$O$9,Total!AA:AA,$H$2)+COUNTIFS(Total!X:X,$J$3,Total!W:W,B16,Total!O:O,DB!$G$5,Total!AA:AA,DB!$O$5,Total!AA:AA,DB!$G$9,Total!AA:AA,DB!$O$9,Total!AA:AA,$H$2)+COUNTIFS(Total!X:X,$J$3,Total!W:W,B16,Total!AA:AA,DB!$G$5,Total!N:N,DB!$O$5,Total!AA:AA,DB!$G$9,Total!AA:AA,DB!$O$9,Total!AA:AA,$H$2)+COUNTIFS(Total!X:X,$J$3,Total!W:W,B16,Total!AA:AA,DB!$G$5,Total!AA:AA,DB!$O$5,Total!M:M,DB!$G$9,Total!AA:AA,DB!$O$9,Total!AA:AA,$H$2)+COUNTIFS(Total!X:X,$J$3,Total!W:W,B16,Total!AA:AA,DB!$G$5,Total!AA:AA,DB!$O$5,Total!AA:AA,DB!$G$9,Total!K:K,DB!$O$9,Total!AA:AA,$H$2)+COUNTIFS(Total!X:X,$J$3,Total!W:W,B16,Total!AA:AA,DB!$G$5,Total!AA:AA,DB!$O$5,Total!AA:AA,DB!$G$9,Total!AA:AA,DB!$O$9,Total!B:B,$H$2)+COUNTIFS(Total!X:X,$J$3,Total!W:W,B16,Total!O:O,DB!$G$5,Total!N:N,DB!$O$5,Total!M:M,DB!$G$9,Total!AA:AA,DB!$O$9,Total!AA:AA,$H$2)+COUNTIFS(Total!X:X,$J$3,Total!W:W,B16,Total!O:O,DB!$G$5,Total!N:N,DB!$O$5,Total!AA:AA,DB!$G$9,Total!K:K,DB!$O$9,Total!AA:AA,$H$2)+COUNTIFS(Total!X:X,$J$3,Total!W:W,B16,Total!O:O,DB!$G$5,Total!N:N,DB!$O$5,Total!AA:AA,DB!$G$9,Total!AA:AA,DB!$O$9,Total!B:B,$H$2)+COUNTIFS(Total!X:X,$J$3,Total!W:W,B16,Total!O:O,DB!$G$5,Total!AA:AA,DB!$O$5,Total!M:M,DB!$G$9,Total!K:K,DB!$O$9,Total!AA:AA,$H$2)+COUNTIFS(Total!X:X,$J$3,Total!W:W,B16,Total!O:O,DB!$G$5,Total!AA:AA,DB!$O$5,Total!M:M,DB!$G$9,Total!AA:AA,DB!$O$9,Total!B:B,$H$2)+COUNTIFS(Total!X:X,$J$3,Total!W:W,B16,Total!O:O,DB!$G$5,Total!AA:AA,DB!$O$5,Total!AA:AA,DB!$G$9,Total!K:K,DB!$O$9,Total!B:B,$H$2)+COUNTIFS(Total!X:X,$J$3,Total!W:W,B16,Total!AA:AA,DB!$G$5,Total!N:N,DB!$O$5,Total!M:M,DB!$G$9,Total!K:K,DB!$O$9,Total!AA:AA,$H$2)+COUNTIFS(Total!X:X,$J$3,Total!W:W,B16,Total!AA:AA,DB!$G$5,Total!N:N,DB!$O$5,Total!M:M,DB!$G$9,Total!AA:AA,DB!$O$9,Total!B:B,$H$2)+COUNTIFS(Total!X:X,$J$3,Total!W:W,B16,Total!AA:AA,DB!$G$5,Total!N:N,DB!$O$5,Total!AA:AA,DB!$G$9,Total!K:K,DB!$O$9,Total!B:B,$H$2)+COUNTIFS(Total!X:X,$J$3,Total!W:W,B16,Total!AA:AA,DB!$G$5,Total!AA:AA,DB!$O$5,Total!M:M,DB!$G$9,Total!K:K,DB!$O$9,Total!B:B,$H$2)+COUNTIFS(Total!X:X,$J$3,Total!W:W,B16,Total!O:O,DB!$G$5,Total!N:N,DB!$O$5,Total!AA:AA,DB!$G$9,Total!AA:AA,DB!$O$9,Total!AA:AA,$H$2)+COUNTIFS(Total!X:X,$J$3,Total!W:W,B16,Total!O:O,DB!$G$5,Total!AA:AA,DB!$O$5,Total!M:M,DB!$G$9,Total!AA:AA,DB!$O$9,Total!AA:AA,$H$2)+COUNTIFS(Total!X:X,$J$3,Total!W:W,B16,Total!O:O,DB!$G$5,Total!AA:AA,DB!$O$5,Total!AA:AA,DB!$G$9,Total!K:K,DB!$O$9,Total!AA:AA,$H$2)+COUNTIFS(Total!X:X,$J$3,Total!W:W,B16,Total!O:O,DB!$G$5,Total!AA:AA,DB!$O$5,Total!AA:AA,DB!$G$9,Total!AA:AA,DB!$O$9,Total!B:B,$H$2)+COUNTIFS(Total!X:X,$J$3,Total!W:W,B16,Total!AA:AA,DB!$G$5,Total!N:N,DB!$O$5,Total!M:M,DB!$G$9,Total!AA:AA,DB!$O$9,Total!AA:AA,$H$2)+COUNTIFS(Total!X:X,$J$3,Total!W:W,B16,Total!AA:AA,DB!$G$5,Total!N:N,DB!$O$5,Total!AA:AA,DB!$G$9,Total!K:K,DB!$O$9,Total!AA:AA,$H$2)+COUNTIFS(Total!X:X,$J$3,Total!W:W,B16,Total!AA:AA,DB!$G$5,Total!N:N,DB!$O$5,Total!AA:AA,DB!$G$9,Total!AA:AA,DB!$O$9,Total!B:B,$H$2)+COUNTIFS(Total!X:X,$J$3,Total!W:W,B16,Total!AA:AA,DB!$G$5,Total!AA:AA,DB!$O$5,Total!M:M,DB!$G$9,Total!K:K,DB!$O$9,Total!AA:AA,$H$2)+COUNTIFS(Total!X:X,$J$3,Total!W:W,B16,Total!AA:AA,DB!$G$5,Total!AA:AA,DB!$O$5,Total!M:M,DB!$G$9,Total!AA:AA,DB!$O$9,Total!B:B,$H$2)+COUNTIFS(Total!X:X,$J$3,Total!W:W,B16,Total!AA:AA,DB!$G$5,Total!AA:AA,DB!$O$5,Total!AA:AA,DB!$G$9,Total!K:K,DB!$O$9,Total!B:B,$H$2)+COUNTIFS(Total!X:X,$J$3,Total!W:W,B16,Total!AA:AA,DB!$G$5,Total!N:N,DB!$O$5,Total!M:M,DB!$G$9,Total!K:K,DB!$O$9,Total!B:B,$H$2)+COUNTIFS(Total!X:X,$J$3,Total!W:W,B16,Total!O:O,DB!$G$5,Total!AA:AA,DB!$O$5,Total!M:M,DB!$G$9,Total!K:K,DB!$O$9,Total!B:B,$H$2)+COUNTIFS(Total!X:X,$J$3,Total!W:W,B16,Total!O:O,DB!$G$5,Total!N:N,DB!$O$5,Total!AA:AA,DB!$G$9,Total!K:K,DB!$O$9,Total!B:B,$H$2)+COUNTIFS(Total!X:X,$J$3,Total!W:W,B16,Total!O:O,DB!$G$5,Total!N:N,DB!$O$5,Total!M:M,DB!$G$9,Total!AA:AA,DB!$O$9,Total!B:B,$H$2)+COUNTIFS(Total!X:X,$J$3,Total!W:W,B16,Total!O:O,DB!$G$5,Total!N:N,DB!$O$5,Total!M:M,DB!$G$9,Total!K:K,DB!$O$9,Total!AA:AA,$H$2)</f>
        <v>1</v>
      </c>
      <c r="K16" s="31">
        <f>COUNTIFS(Total!X:X,$K$3,Total!W:W,B16,Total!O:O,DB!$G$5,Total!N:N,DB!$O$5,Total!M:M,DB!$G$9,Total!K:K,DB!$O$9,Total!B:B,$H$2)+COUNTIFS(Total!X:X,$K$3,Total!W:W,B16,Total!AA:AA,DB!$G$5,Total!AA:AA,DB!$O$5,Total!AA:AA,DB!$G$9,Total!AA:AA,DB!$O$9,Total!AA:AA,$H$2)+COUNTIFS(Total!X:X,$K$3,Total!W:W,B16,Total!O:O,DB!$G$5,Total!AA:AA,DB!$O$5,Total!AA:AA,DB!$G$9,Total!AA:AA,DB!$O$9,Total!AA:AA,$H$2)+COUNTIFS(Total!X:X,$K$3,Total!W:W,B16,Total!AA:AA,DB!$G$5,Total!N:N,DB!$O$5,Total!AA:AA,DB!$G$9,Total!AA:AA,DB!$O$9,Total!AA:AA,$H$2)+COUNTIFS(Total!X:X,$K$3,Total!W:W,B16,Total!AA:AA,DB!$G$5,Total!AA:AA,DB!$O$5,Total!M:M,DB!$G$9,Total!AA:AA,DB!$O$9,Total!AA:AA,$H$2)+COUNTIFS(Total!X:X,$K$3,Total!W:W,B16,Total!AA:AA,DB!$G$5,Total!AA:AA,DB!$O$5,Total!AA:AA,DB!$G$9,Total!K:K,DB!$O$9,Total!AA:AA,$H$2)+COUNTIFS(Total!X:X,$K$3,Total!W:W,B16,Total!AA:AA,DB!$G$5,Total!AA:AA,DB!$O$5,Total!AA:AA,DB!$G$9,Total!AA:AA,DB!$O$9,Total!B:B,$H$2)+COUNTIFS(Total!X:X,$K$3,Total!W:W,B16,Total!O:O,DB!$G$5,Total!N:N,DB!$O$5,Total!M:M,DB!$G$9,Total!AA:AA,DB!$O$9,Total!AA:AA,$H$2)+COUNTIFS(Total!X:X,$K$3,Total!W:W,B16,Total!O:O,DB!$G$5,Total!N:N,DB!$O$5,Total!AA:AA,DB!$G$9,Total!K:K,DB!$O$9,Total!AA:AA,$H$2)+COUNTIFS(Total!X:X,$K$3,Total!W:W,B16,Total!O:O,DB!$G$5,Total!N:N,DB!$O$5,Total!AA:AA,DB!$G$9,Total!AA:AA,DB!$O$9,Total!B:B,$H$2)+COUNTIFS(Total!X:X,$K$3,Total!W:W,B16,Total!O:O,DB!$G$5,Total!AA:AA,DB!$O$5,Total!M:M,DB!$G$9,Total!K:K,DB!$O$9,Total!AA:AA,$H$2)+COUNTIFS(Total!X:X,$K$3,Total!W:W,B16,Total!O:O,DB!$G$5,Total!AA:AA,DB!$O$5,Total!M:M,DB!$G$9,Total!AA:AA,DB!$O$9,Total!B:B,$H$2)+COUNTIFS(Total!X:X,$K$3,Total!W:W,B16,Total!O:O,DB!$G$5,Total!AA:AA,DB!$O$5,Total!AA:AA,DB!$G$9,Total!K:K,DB!$O$9,Total!B:B,$H$2)+COUNTIFS(Total!X:X,$K$3,Total!W:W,B16,Total!AA:AA,DB!$G$5,Total!N:N,DB!$O$5,Total!M:M,DB!$G$9,Total!K:K,DB!$O$9,Total!AA:AA,$H$2)+COUNTIFS(Total!X:X,$K$3,Total!W:W,B16,Total!AA:AA,DB!$G$5,Total!N:N,DB!$O$5,Total!M:M,DB!$G$9,Total!AA:AA,DB!$O$9,Total!B:B,$H$2)+COUNTIFS(Total!X:X,$K$3,Total!W:W,B16,Total!AA:AA,DB!$G$5,Total!N:N,DB!$O$5,Total!AA:AA,DB!$G$9,Total!K:K,DB!$O$9,Total!B:B,$H$2)+COUNTIFS(Total!X:X,$K$3,Total!W:W,B16,Total!AA:AA,DB!$G$5,Total!AA:AA,DB!$O$5,Total!M:M,DB!$G$9,Total!K:K,DB!$O$9,Total!B:B,$H$2)+COUNTIFS(Total!X:X,$K$3,Total!W:W,B16,Total!O:O,DB!$G$5,Total!N:N,DB!$O$5,Total!AA:AA,DB!$G$9,Total!AA:AA,DB!$O$9,Total!AA:AA,$H$2)+COUNTIFS(Total!X:X,$K$3,Total!W:W,B16,Total!O:O,DB!$G$5,Total!AA:AA,DB!$O$5,Total!M:M,DB!$G$9,Total!AA:AA,DB!$O$9,Total!AA:AA,$H$2)+COUNTIFS(Total!X:X,$K$3,Total!W:W,B16,Total!O:O,DB!$G$5,Total!AA:AA,DB!$O$5,Total!AA:AA,DB!$G$9,Total!K:K,DB!$O$9,Total!AA:AA,$H$2)+COUNTIFS(Total!X:X,$K$3,Total!W:W,B16,Total!O:O,DB!$G$5,Total!AA:AA,DB!$O$5,Total!AA:AA,DB!$G$9,Total!AA:AA,DB!$O$9,Total!B:B,$H$2)+COUNTIFS(Total!X:X,$K$3,Total!W:W,B16,Total!AA:AA,DB!$G$5,Total!N:N,DB!$O$5,Total!M:M,DB!$G$9,Total!AA:AA,DB!$O$9,Total!AA:AA,$H$2)+COUNTIFS(Total!X:X,$K$3,Total!W:W,B16,Total!AA:AA,DB!$G$5,Total!N:N,DB!$O$5,Total!AA:AA,DB!$G$9,Total!K:K,DB!$O$9,Total!AA:AA,$H$2)+COUNTIFS(Total!X:X,$K$3,Total!W:W,B16,Total!AA:AA,DB!$G$5,Total!N:N,DB!$O$5,Total!AA:AA,DB!$G$9,Total!AA:AA,DB!$O$9,Total!B:B,$H$2)+COUNTIFS(Total!X:X,$K$3,Total!W:W,B16,Total!AA:AA,DB!$G$5,Total!AA:AA,DB!$O$5,Total!M:M,DB!$G$9,Total!K:K,DB!$O$9,Total!AA:AA,$H$2)+COUNTIFS(Total!X:X,$K$3,Total!W:W,B16,Total!AA:AA,DB!$G$5,Total!AA:AA,DB!$O$5,Total!M:M,DB!$G$9,Total!AA:AA,DB!$O$9,Total!B:B,$H$2)+COUNTIFS(Total!X:X,$K$3,Total!W:W,B16,Total!AA:AA,DB!$G$5,Total!AA:AA,DB!$O$5,Total!AA:AA,DB!$G$9,Total!K:K,DB!$O$9,Total!B:B,$H$2)+COUNTIFS(Total!X:X,$K$3,Total!W:W,B16,Total!AA:AA,DB!$G$5,Total!N:N,DB!$O$5,Total!M:M,DB!$G$9,Total!K:K,DB!$O$9,Total!B:B,$H$2)+COUNTIFS(Total!X:X,$K$3,Total!W:W,B16,Total!O:O,DB!$G$5,Total!AA:AA,DB!$O$5,Total!M:M,DB!$G$9,Total!K:K,DB!$O$9,Total!B:B,$H$2)+COUNTIFS(Total!X:X,$K$3,Total!W:W,B16,Total!O:O,DB!$G$5,Total!N:N,DB!$O$5,Total!AA:AA,DB!$G$9,Total!K:K,DB!$O$9,Total!B:B,$H$2)+COUNTIFS(Total!X:X,$K$3,Total!W:W,B16,Total!O:O,DB!$G$5,Total!N:N,DB!$O$5,Total!M:M,DB!$G$9,Total!AA:AA,DB!$O$9,Total!B:B,$H$2)+COUNTIFS(Total!X:X,$K$3,Total!W:W,B16,Total!O:O,DB!$G$5,Total!N:N,DB!$O$5,Total!M:M,DB!$G$9,Total!K:K,DB!$O$9,Total!AA:AA,$H$2)</f>
        <v>0</v>
      </c>
      <c r="L16" s="31">
        <f>COUNTIFS(Total!X:X,$L$3,Total!W:W,B16,Total!O:O,DB!$G$5,Total!N:N,DB!$O$5,Total!M:M,DB!$G$9,Total!K:K,DB!$O$9,Total!B:B,$H$2)+COUNTIFS(Total!X:X,$L$3,Total!W:W,B16,Total!AA:AA,DB!$G$5,Total!AA:AA,DB!$O$5,Total!AA:AA,DB!$G$9,Total!AA:AA,DB!$O$9,Total!AA:AA,$H$2)+COUNTIFS(Total!X:X,$L$3,Total!W:W,B16,Total!O:O,DB!$G$5,Total!AA:AA,DB!$O$5,Total!AA:AA,DB!$G$9,Total!AA:AA,DB!$O$9,Total!AA:AA,$H$2)+COUNTIFS(Total!X:X,$L$3,Total!W:W,B16,Total!AA:AA,DB!$G$5,Total!N:N,DB!$O$5,Total!AA:AA,DB!$G$9,Total!AA:AA,DB!$O$9,Total!AA:AA,$H$2)+COUNTIFS(Total!X:X,$L$3,Total!W:W,B16,Total!AA:AA,DB!$G$5,Total!AA:AA,DB!$O$5,Total!M:M,DB!$G$9,Total!AA:AA,DB!$O$9,Total!AA:AA,$H$2)+COUNTIFS(Total!X:X,$L$3,Total!W:W,B16,Total!AA:AA,DB!$G$5,Total!AA:AA,DB!$O$5,Total!AA:AA,DB!$G$9,Total!K:K,DB!$O$9,Total!AA:AA,$H$2)+COUNTIFS(Total!X:X,$L$3,Total!W:W,B16,Total!AA:AA,DB!$G$5,Total!AA:AA,DB!$O$5,Total!AA:AA,DB!$G$9,Total!AA:AA,DB!$O$9,Total!B:B,$H$2)+COUNTIFS(Total!X:X,$L$3,Total!W:W,B16,Total!O:O,DB!$G$5,Total!N:N,DB!$O$5,Total!M:M,DB!$G$9,Total!AA:AA,DB!$O$9,Total!AA:AA,$H$2)+COUNTIFS(Total!X:X,$L$3,Total!W:W,B16,Total!O:O,DB!$G$5,Total!N:N,DB!$O$5,Total!AA:AA,DB!$G$9,Total!K:K,DB!$O$9,Total!AA:AA,$H$2)+COUNTIFS(Total!X:X,$L$3,Total!W:W,B16,Total!O:O,DB!$G$5,Total!N:N,DB!$O$5,Total!AA:AA,DB!$G$9,Total!AA:AA,DB!$O$9,Total!B:B,$H$2)+COUNTIFS(Total!X:X,$L$3,Total!W:W,B16,Total!O:O,DB!$G$5,Total!AA:AA,DB!$O$5,Total!M:M,DB!$G$9,Total!K:K,DB!$O$9,Total!AA:AA,$H$2)+COUNTIFS(Total!X:X,$L$3,Total!W:W,B16,Total!O:O,DB!$G$5,Total!AA:AA,DB!$O$5,Total!M:M,DB!$G$9,Total!AA:AA,DB!$O$9,Total!B:B,$H$2)+COUNTIFS(Total!X:X,$L$3,Total!W:W,B16,Total!O:O,DB!$G$5,Total!AA:AA,DB!$O$5,Total!AA:AA,DB!$G$9,Total!K:K,DB!$O$9,Total!B:B,$H$2)+COUNTIFS(Total!X:X,$L$3,Total!W:W,B16,Total!AA:AA,DB!$G$5,Total!N:N,DB!$O$5,Total!M:M,DB!$G$9,Total!K:K,DB!$O$9,Total!AA:AA,$H$2)+COUNTIFS(Total!X:X,$L$3,Total!W:W,B16,Total!AA:AA,DB!$G$5,Total!N:N,DB!$O$5,Total!M:M,DB!$G$9,Total!AA:AA,DB!$O$9,Total!B:B,$H$2)+COUNTIFS(Total!X:X,$L$3,Total!W:W,B16,Total!AA:AA,DB!$G$5,Total!N:N,DB!$O$5,Total!AA:AA,DB!$G$9,Total!K:K,DB!$O$9,Total!B:B,$H$2)+COUNTIFS(Total!X:X,$L$3,Total!W:W,B16,Total!AA:AA,DB!$G$5,Total!AA:AA,DB!$O$5,Total!M:M,DB!$G$9,Total!K:K,DB!$O$9,Total!B:B,$H$2)+COUNTIFS(Total!X:X,$L$3,Total!W:W,B16,Total!O:O,DB!$G$5,Total!N:N,DB!$O$5,Total!AA:AA,DB!$G$9,Total!AA:AA,DB!$O$9,Total!AA:AA,$H$2)+COUNTIFS(Total!X:X,$L$3,Total!W:W,B16,Total!O:O,DB!$G$5,Total!AA:AA,DB!$O$5,Total!M:M,DB!$G$9,Total!AA:AA,DB!$O$9,Total!AA:AA,$H$2)+COUNTIFS(Total!X:X,$L$3,Total!W:W,B16,Total!O:O,DB!$G$5,Total!AA:AA,DB!$O$5,Total!AA:AA,DB!$G$9,Total!K:K,DB!$O$9,Total!AA:AA,$H$2)+COUNTIFS(Total!X:X,$L$3,Total!W:W,B16,Total!O:O,DB!$G$5,Total!AA:AA,DB!$O$5,Total!AA:AA,DB!$G$9,Total!AA:AA,DB!$O$9,Total!B:B,$H$2)+COUNTIFS(Total!X:X,$L$3,Total!W:W,B16,Total!AA:AA,DB!$G$5,Total!N:N,DB!$O$5,Total!M:M,DB!$G$9,Total!AA:AA,DB!$O$9,Total!AA:AA,$H$2)+COUNTIFS(Total!X:X,$L$3,Total!W:W,B16,Total!AA:AA,DB!$G$5,Total!N:N,DB!$O$5,Total!AA:AA,DB!$G$9,Total!K:K,DB!$O$9,Total!AA:AA,$H$2)+COUNTIFS(Total!X:X,$L$3,Total!W:W,B16,Total!AA:AA,DB!$G$5,Total!N:N,DB!$O$5,Total!AA:AA,DB!$G$9,Total!AA:AA,DB!$O$9,Total!B:B,$H$2)+COUNTIFS(Total!X:X,$L$3,Total!W:W,B16,Total!AA:AA,DB!$G$5,Total!AA:AA,DB!$O$5,Total!M:M,DB!$G$9,Total!K:K,DB!$O$9,Total!AA:AA,$H$2)+COUNTIFS(Total!X:X,$L$3,Total!W:W,B16,Total!AA:AA,DB!$G$5,Total!AA:AA,DB!$O$5,Total!M:M,DB!$G$9,Total!AA:AA,DB!$O$9,Total!B:B,$H$2)+COUNTIFS(Total!X:X,$L$3,Total!W:W,B16,Total!AA:AA,DB!$G$5,Total!AA:AA,DB!$O$5,Total!AA:AA,DB!$G$9,Total!K:K,DB!$O$9,Total!B:B,$H$2)+COUNTIFS(Total!X:X,$L$3,Total!W:W,B16,Total!AA:AA,DB!$G$5,Total!N:N,DB!$O$5,Total!M:M,DB!$G$9,Total!K:K,DB!$O$9,Total!B:B,$H$2)+COUNTIFS(Total!X:X,$L$3,Total!W:W,B16,Total!O:O,DB!$G$5,Total!AA:AA,DB!$O$5,Total!M:M,DB!$G$9,Total!K:K,DB!$O$9,Total!B:B,$H$2)+COUNTIFS(Total!X:X,$L$3,Total!W:W,B16,Total!O:O,DB!$G$5,Total!N:N,DB!$O$5,Total!AA:AA,DB!$G$9,Total!K:K,DB!$O$9,Total!B:B,$H$2)+COUNTIFS(Total!X:X,$L$3,Total!W:W,B16,Total!O:O,DB!$G$5,Total!N:N,DB!$O$5,Total!M:M,DB!$G$9,Total!AA:AA,DB!$O$9,Total!B:B,$H$2)+COUNTIFS(Total!X:X,$L$3,Total!W:W,B16,Total!O:O,DB!$G$5,Total!N:N,DB!$O$5,Total!M:M,DB!$G$9,Total!K:K,DB!$O$9,Total!AA:AA,$H$2)</f>
        <v>0</v>
      </c>
      <c r="M16" s="31">
        <f>COUNTIFS(Total!X:X,$M$3,Total!W:W,B16,Total!O:O,DB!$G$5,Total!N:N,DB!$O$5,Total!M:M,DB!$G$9,Total!K:K,DB!$O$9,Total!B:B,$H$2)+COUNTIFS(Total!X:X,$M$3,Total!W:W,B16,Total!AA:AA,DB!$G$5,Total!AA:AA,DB!$O$5,Total!AA:AA,DB!$G$9,Total!AA:AA,DB!$O$9,Total!AA:AA,$H$2)+COUNTIFS(Total!X:X,$M$3,Total!W:W,B16,Total!O:O,DB!$G$5,Total!AA:AA,DB!$O$5,Total!AA:AA,DB!$G$9,Total!AA:AA,DB!$O$9,Total!AA:AA,$H$2)+COUNTIFS(Total!X:X,$M$3,Total!W:W,B16,Total!AA:AA,DB!$G$5,Total!N:N,DB!$O$5,Total!AA:AA,DB!$G$9,Total!AA:AA,DB!$O$9,Total!AA:AA,$H$2)+COUNTIFS(Total!X:X,$M$3,Total!W:W,B16,Total!AA:AA,DB!$G$5,Total!AA:AA,DB!$O$5,Total!M:M,DB!$G$9,Total!AA:AA,DB!$O$9,Total!AA:AA,$H$2)+COUNTIFS(Total!X:X,$M$3,Total!W:W,B16,Total!AA:AA,DB!$G$5,Total!AA:AA,DB!$O$5,Total!AA:AA,DB!$G$9,Total!K:K,DB!$O$9,Total!AA:AA,$H$2)+COUNTIFS(Total!X:X,$M$3,Total!W:W,B16,Total!AA:AA,DB!$G$5,Total!AA:AA,DB!$O$5,Total!AA:AA,DB!$G$9,Total!AA:AA,DB!$O$9,Total!B:B,$H$2)+COUNTIFS(Total!X:X,$M$3,Total!W:W,B16,Total!O:O,DB!$G$5,Total!N:N,DB!$O$5,Total!M:M,DB!$G$9,Total!AA:AA,DB!$O$9,Total!AA:AA,$H$2)+COUNTIFS(Total!X:X,$M$3,Total!W:W,B16,Total!O:O,DB!$G$5,Total!N:N,DB!$O$5,Total!AA:AA,DB!$G$9,Total!K:K,DB!$O$9,Total!AA:AA,$H$2)+COUNTIFS(Total!X:X,$M$3,Total!W:W,B16,Total!O:O,DB!$G$5,Total!N:N,DB!$O$5,Total!AA:AA,DB!$G$9,Total!AA:AA,DB!$O$9,Total!B:B,$H$2)+COUNTIFS(Total!X:X,$M$3,Total!W:W,B16,Total!O:O,DB!$G$5,Total!AA:AA,DB!$O$5,Total!M:M,DB!$G$9,Total!K:K,DB!$O$9,Total!AA:AA,$H$2)+COUNTIFS(Total!X:X,$M$3,Total!W:W,B16,Total!O:O,DB!$G$5,Total!AA:AA,DB!$O$5,Total!M:M,DB!$G$9,Total!AA:AA,DB!$O$9,Total!B:B,$H$2)+COUNTIFS(Total!X:X,$M$3,Total!W:W,B16,Total!O:O,DB!$G$5,Total!AA:AA,DB!$O$5,Total!AA:AA,DB!$G$9,Total!K:K,DB!$O$9,Total!B:B,$H$2)+COUNTIFS(Total!X:X,$M$3,Total!W:W,B16,Total!AA:AA,DB!$G$5,Total!N:N,DB!$O$5,Total!M:M,DB!$G$9,Total!K:K,DB!$O$9,Total!AA:AA,$H$2)+COUNTIFS(Total!X:X,$M$3,Total!W:W,B16,Total!AA:AA,DB!$G$5,Total!N:N,DB!$O$5,Total!M:M,DB!$G$9,Total!AA:AA,DB!$O$9,Total!B:B,$H$2)+COUNTIFS(Total!X:X,$M$3,Total!W:W,B16,Total!AA:AA,DB!$G$5,Total!N:N,DB!$O$5,Total!AA:AA,DB!$G$9,Total!K:K,DB!$O$9,Total!B:B,$H$2)+COUNTIFS(Total!X:X,$M$3,Total!W:W,B16,Total!AA:AA,DB!$G$5,Total!AA:AA,DB!$O$5,Total!M:M,DB!$G$9,Total!K:K,DB!$O$9,Total!B:B,$H$2)+COUNTIFS(Total!X:X,$M$3,Total!W:W,B16,Total!O:O,DB!$G$5,Total!N:N,DB!$O$5,Total!AA:AA,DB!$G$9,Total!AA:AA,DB!$O$9,Total!AA:AA,$H$2)+COUNTIFS(Total!X:X,$M$3,Total!W:W,B16,Total!O:O,DB!$G$5,Total!AA:AA,DB!$O$5,Total!M:M,DB!$G$9,Total!AA:AA,DB!$O$9,Total!AA:AA,$H$2)+COUNTIFS(Total!X:X,$M$3,Total!W:W,B16,Total!O:O,DB!$G$5,Total!AA:AA,DB!$O$5,Total!AA:AA,DB!$G$9,Total!K:K,DB!$O$9,Total!AA:AA,$H$2)+COUNTIFS(Total!X:X,$M$3,Total!W:W,B16,Total!O:O,DB!$G$5,Total!AA:AA,DB!$O$5,Total!AA:AA,DB!$G$9,Total!AA:AA,DB!$O$9,Total!B:B,$H$2)+COUNTIFS(Total!X:X,$M$3,Total!W:W,B16,Total!AA:AA,DB!$G$5,Total!N:N,DB!$O$5,Total!M:M,DB!$G$9,Total!AA:AA,DB!$O$9,Total!AA:AA,$H$2)+COUNTIFS(Total!X:X,$M$3,Total!W:W,B16,Total!AA:AA,DB!$G$5,Total!N:N,DB!$O$5,Total!AA:AA,DB!$G$9,Total!K:K,DB!$O$9,Total!AA:AA,$H$2)+COUNTIFS(Total!X:X,$M$3,Total!W:W,B16,Total!AA:AA,DB!$G$5,Total!N:N,DB!$O$5,Total!AA:AA,DB!$G$9,Total!AA:AA,DB!$O$9,Total!B:B,$H$2)+COUNTIFS(Total!X:X,$M$3,Total!W:W,B16,Total!AA:AA,DB!$G$5,Total!AA:AA,DB!$O$5,Total!M:M,DB!$G$9,Total!K:K,DB!$O$9,Total!AA:AA,$H$2)+COUNTIFS(Total!X:X,$M$3,Total!W:W,B16,Total!AA:AA,DB!$G$5,Total!AA:AA,DB!$O$5,Total!M:M,DB!$G$9,Total!AA:AA,DB!$O$9,Total!B:B,$H$2)+COUNTIFS(Total!X:X,$M$3,Total!W:W,B16,Total!AA:AA,DB!$G$5,Total!AA:AA,DB!$O$5,Total!AA:AA,DB!$G$9,Total!K:K,DB!$O$9,Total!B:B,$H$2)+COUNTIFS(Total!X:X,$M$3,Total!W:W,B16,Total!AA:AA,DB!$G$5,Total!N:N,DB!$O$5,Total!M:M,DB!$G$9,Total!K:K,DB!$O$9,Total!B:B,$H$2)+COUNTIFS(Total!X:X,$M$3,Total!W:W,B16,Total!O:O,DB!$G$5,Total!AA:AA,DB!$O$5,Total!M:M,DB!$G$9,Total!K:K,DB!$O$9,Total!B:B,$H$2)+COUNTIFS(Total!X:X,$M$3,Total!W:W,B16,Total!O:O,DB!$G$5,Total!N:N,DB!$O$5,Total!AA:AA,DB!$G$9,Total!K:K,DB!$O$9,Total!B:B,$H$2)+COUNTIFS(Total!X:X,$M$3,Total!W:W,B16,Total!O:O,DB!$G$5,Total!N:N,DB!$O$5,Total!M:M,DB!$G$9,Total!AA:AA,DB!$O$9,Total!B:B,$H$2)+COUNTIFS(Total!X:X,$M$3,Total!W:W,B16,Total!O:O,DB!$G$5,Total!N:N,DB!$O$5,Total!M:M,DB!$G$9,Total!K:K,DB!$O$9,Total!AA:AA,$H$2)</f>
        <v>3</v>
      </c>
      <c r="N16" s="31">
        <f>COUNTIFS(Total!X:X,$N$3,Total!W:W,B16,Total!O:O,DB!$G$5,Total!N:N,DB!$O$5,Total!M:M,DB!$G$9,Total!K:K,DB!$O$9,Total!B:B,$H$2)+COUNTIFS(Total!X:X,$N$3,Total!W:W,B16,Total!AA:AA,DB!$G$5,Total!AA:AA,DB!$O$5,Total!AA:AA,DB!$G$9,Total!AA:AA,DB!$O$9,Total!AA:AA,$H$2)+COUNTIFS(Total!X:X,$N$3,Total!W:W,B16,Total!O:O,DB!$G$5,Total!AA:AA,DB!$O$5,Total!AA:AA,DB!$G$9,Total!AA:AA,DB!$O$9,Total!AA:AA,$H$2)+COUNTIFS(Total!X:X,$N$3,Total!W:W,B16,Total!AA:AA,DB!$G$5,Total!N:N,DB!$O$5,Total!AA:AA,DB!$G$9,Total!AA:AA,DB!$O$9,Total!AA:AA,$H$2)+COUNTIFS(Total!X:X,$N$3,Total!W:W,B16,Total!AA:AA,DB!$G$5,Total!AA:AA,DB!$O$5,Total!M:M,DB!$G$9,Total!AA:AA,DB!$O$9,Total!AA:AA,$H$2)+COUNTIFS(Total!X:X,$N$3,Total!W:W,B16,Total!AA:AA,DB!$G$5,Total!AA:AA,DB!$O$5,Total!AA:AA,DB!$G$9,Total!K:K,DB!$O$9,Total!AA:AA,$H$2)+COUNTIFS(Total!X:X,$N$3,Total!W:W,B16,Total!AA:AA,DB!$G$5,Total!AA:AA,DB!$O$5,Total!AA:AA,DB!$G$9,Total!AA:AA,DB!$O$9,Total!B:B,$H$2)+COUNTIFS(Total!X:X,$N$3,Total!W:W,B16,Total!O:O,DB!$G$5,Total!N:N,DB!$O$5,Total!M:M,DB!$G$9,Total!AA:AA,DB!$O$9,Total!AA:AA,$H$2)+COUNTIFS(Total!X:X,$N$3,Total!W:W,B16,Total!O:O,DB!$G$5,Total!N:N,DB!$O$5,Total!AA:AA,DB!$G$9,Total!K:K,DB!$O$9,Total!AA:AA,$H$2)+COUNTIFS(Total!X:X,$N$3,Total!W:W,B16,Total!O:O,DB!$G$5,Total!N:N,DB!$O$5,Total!AA:AA,DB!$G$9,Total!AA:AA,DB!$O$9,Total!B:B,$H$2)+COUNTIFS(Total!X:X,$N$3,Total!W:W,B16,Total!O:O,DB!$G$5,Total!AA:AA,DB!$O$5,Total!M:M,DB!$G$9,Total!K:K,DB!$O$9,Total!AA:AA,$H$2)+COUNTIFS(Total!X:X,$N$3,Total!W:W,B16,Total!O:O,DB!$G$5,Total!AA:AA,DB!$O$5,Total!M:M,DB!$G$9,Total!AA:AA,DB!$O$9,Total!B:B,$H$2)+COUNTIFS(Total!X:X,$N$3,Total!W:W,B16,Total!O:O,DB!$G$5,Total!AA:AA,DB!$O$5,Total!AA:AA,DB!$G$9,Total!K:K,DB!$O$9,Total!B:B,$H$2)+COUNTIFS(Total!X:X,$N$3,Total!W:W,B16,Total!AA:AA,DB!$G$5,Total!N:N,DB!$O$5,Total!M:M,DB!$G$9,Total!K:K,DB!$O$9,Total!AA:AA,$H$2)+COUNTIFS(Total!X:X,$N$3,Total!W:W,B16,Total!AA:AA,DB!$G$5,Total!N:N,DB!$O$5,Total!M:M,DB!$G$9,Total!AA:AA,DB!$O$9,Total!B:B,$H$2)+COUNTIFS(Total!X:X,$N$3,Total!W:W,B16,Total!AA:AA,DB!$G$5,Total!N:N,DB!$O$5,Total!AA:AA,DB!$G$9,Total!K:K,DB!$O$9,Total!B:B,$H$2)+COUNTIFS(Total!X:X,$N$3,Total!W:W,B16,Total!AA:AA,DB!$G$5,Total!AA:AA,DB!$O$5,Total!M:M,DB!$G$9,Total!K:K,DB!$O$9,Total!B:B,$H$2)+COUNTIFS(Total!X:X,$N$3,Total!W:W,B16,Total!O:O,DB!$G$5,Total!N:N,DB!$O$5,Total!AA:AA,DB!$G$9,Total!AA:AA,DB!$O$9,Total!AA:AA,$H$2)+COUNTIFS(Total!X:X,$N$3,Total!W:W,B16,Total!O:O,DB!$G$5,Total!AA:AA,DB!$O$5,Total!M:M,DB!$G$9,Total!AA:AA,DB!$O$9,Total!AA:AA,$H$2)+COUNTIFS(Total!X:X,$N$3,Total!W:W,B16,Total!O:O,DB!$G$5,Total!AA:AA,DB!$O$5,Total!AA:AA,DB!$G$9,Total!K:K,DB!$O$9,Total!AA:AA,$H$2)+COUNTIFS(Total!X:X,$N$3,Total!W:W,B16,Total!O:O,DB!$G$5,Total!AA:AA,DB!$O$5,Total!AA:AA,DB!$G$9,Total!AA:AA,DB!$O$9,Total!B:B,$H$2)+COUNTIFS(Total!X:X,$N$3,Total!W:W,B16,Total!AA:AA,DB!$G$5,Total!N:N,DB!$O$5,Total!M:M,DB!$G$9,Total!AA:AA,DB!$O$9,Total!AA:AA,$H$2)+COUNTIFS(Total!X:X,$N$3,Total!W:W,B16,Total!AA:AA,DB!$G$5,Total!N:N,DB!$O$5,Total!AA:AA,DB!$G$9,Total!K:K,DB!$O$9,Total!AA:AA,$H$2)+COUNTIFS(Total!X:X,$N$3,Total!W:W,B16,Total!AA:AA,DB!$G$5,Total!N:N,DB!$O$5,Total!AA:AA,DB!$G$9,Total!AA:AA,DB!$O$9,Total!B:B,$H$2)+COUNTIFS(Total!X:X,$N$3,Total!W:W,B16,Total!AA:AA,DB!$G$5,Total!AA:AA,DB!$O$5,Total!M:M,DB!$G$9,Total!K:K,DB!$O$9,Total!AA:AA,$H$2)+COUNTIFS(Total!X:X,$N$3,Total!W:W,B16,Total!AA:AA,DB!$G$5,Total!AA:AA,DB!$O$5,Total!M:M,DB!$G$9,Total!AA:AA,DB!$O$9,Total!B:B,$H$2)+COUNTIFS(Total!X:X,$N$3,Total!W:W,B16,Total!AA:AA,DB!$G$5,Total!AA:AA,DB!$O$5,Total!AA:AA,DB!$G$9,Total!K:K,DB!$O$9,Total!B:B,$H$2)+COUNTIFS(Total!X:X,$N$3,Total!W:W,B16,Total!AA:AA,DB!$G$5,Total!N:N,DB!$O$5,Total!M:M,DB!$G$9,Total!K:K,DB!$O$9,Total!B:B,$H$2)+COUNTIFS(Total!X:X,$N$3,Total!W:W,B16,Total!O:O,DB!$G$5,Total!AA:AA,DB!$O$5,Total!M:M,DB!$G$9,Total!K:K,DB!$O$9,Total!B:B,$H$2)+COUNTIFS(Total!X:X,$N$3,Total!W:W,B16,Total!O:O,DB!$G$5,Total!N:N,DB!$O$5,Total!AA:AA,DB!$G$9,Total!K:K,DB!$O$9,Total!B:B,$H$2)+COUNTIFS(Total!X:X,$N$3,Total!W:W,B16,Total!O:O,DB!$G$5,Total!N:N,DB!$O$5,Total!M:M,DB!$G$9,Total!AA:AA,DB!$O$9,Total!B:B,$H$2)+COUNTIFS(Total!X:X,$N$3,Total!W:W,B16,Total!O:O,DB!$G$5,Total!N:N,DB!$O$5,Total!M:M,DB!$G$9,Total!K:K,DB!$O$9,Total!AA:AA,$H$2)</f>
        <v>0</v>
      </c>
      <c r="O16" s="31">
        <f>COUNTIFS(Total!X:X,$O$3,Total!W:W,B16,Total!O:O,DB!$G$5,Total!N:N,DB!$O$5,Total!M:M,DB!$G$9,Total!K:K,DB!$O$9,Total!B:B,$H$2)+COUNTIFS(Total!X:X,$O$3,Total!W:W,B16,Total!AA:AA,DB!$G$5,Total!AA:AA,DB!$O$5,Total!AA:AA,DB!$G$9,Total!AA:AA,DB!$O$9,Total!AA:AA,$H$2)+COUNTIFS(Total!X:X,$O$3,Total!W:W,B16,Total!O:O,DB!$G$5,Total!AA:AA,DB!$O$5,Total!AA:AA,DB!$G$9,Total!AA:AA,DB!$O$9,Total!AA:AA,$H$2)+COUNTIFS(Total!X:X,$O$3,Total!W:W,B16,Total!AA:AA,DB!$G$5,Total!N:N,DB!$O$5,Total!AA:AA,DB!$G$9,Total!AA:AA,DB!$O$9,Total!AA:AA,$H$2)+COUNTIFS(Total!X:X,$O$3,Total!W:W,B16,Total!AA:AA,DB!$G$5,Total!AA:AA,DB!$O$5,Total!M:M,DB!$G$9,Total!AA:AA,DB!$O$9,Total!AA:AA,$H$2)+COUNTIFS(Total!X:X,$O$3,Total!W:W,B16,Total!AA:AA,DB!$G$5,Total!AA:AA,DB!$O$5,Total!AA:AA,DB!$G$9,Total!K:K,DB!$O$9,Total!AA:AA,$H$2)+COUNTIFS(Total!X:X,$O$3,Total!W:W,B16,Total!AA:AA,DB!$G$5,Total!AA:AA,DB!$O$5,Total!AA:AA,DB!$G$9,Total!AA:AA,DB!$O$9,Total!B:B,$H$2)+COUNTIFS(Total!X:X,$O$3,Total!W:W,B16,Total!O:O,DB!$G$5,Total!N:N,DB!$O$5,Total!M:M,DB!$G$9,Total!AA:AA,DB!$O$9,Total!AA:AA,$H$2)+COUNTIFS(Total!X:X,$O$3,Total!W:W,B16,Total!O:O,DB!$G$5,Total!N:N,DB!$O$5,Total!AA:AA,DB!$G$9,Total!K:K,DB!$O$9,Total!AA:AA,$H$2)+COUNTIFS(Total!X:X,$O$3,Total!W:W,B16,Total!O:O,DB!$G$5,Total!N:N,DB!$O$5,Total!AA:AA,DB!$G$9,Total!AA:AA,DB!$O$9,Total!B:B,$H$2)+COUNTIFS(Total!X:X,$O$3,Total!W:W,B16,Total!O:O,DB!$G$5,Total!AA:AA,DB!$O$5,Total!M:M,DB!$G$9,Total!K:K,DB!$O$9,Total!AA:AA,$H$2)+COUNTIFS(Total!X:X,$O$3,Total!W:W,B16,Total!O:O,DB!$G$5,Total!AA:AA,DB!$O$5,Total!M:M,DB!$G$9,Total!AA:AA,DB!$O$9,Total!B:B,$H$2)+COUNTIFS(Total!X:X,$O$3,Total!W:W,B16,Total!O:O,DB!$G$5,Total!AA:AA,DB!$O$5,Total!AA:AA,DB!$G$9,Total!K:K,DB!$O$9,Total!B:B,$H$2)+COUNTIFS(Total!X:X,$O$3,Total!W:W,B16,Total!AA:AA,DB!$G$5,Total!N:N,DB!$O$5,Total!M:M,DB!$G$9,Total!K:K,DB!$O$9,Total!AA:AA,$H$2)+COUNTIFS(Total!X:X,$O$3,Total!W:W,B16,Total!AA:AA,DB!$G$5,Total!N:N,DB!$O$5,Total!M:M,DB!$G$9,Total!AA:AA,DB!$O$9,Total!B:B,$H$2)+COUNTIFS(Total!X:X,$O$3,Total!W:W,B16,Total!AA:AA,DB!$G$5,Total!N:N,DB!$O$5,Total!AA:AA,DB!$G$9,Total!K:K,DB!$O$9,Total!B:B,$H$2)+COUNTIFS(Total!X:X,$O$3,Total!W:W,B16,Total!AA:AA,DB!$G$5,Total!AA:AA,DB!$O$5,Total!M:M,DB!$G$9,Total!K:K,DB!$O$9,Total!B:B,$H$2)+COUNTIFS(Total!X:X,$O$3,Total!W:W,B16,Total!O:O,DB!$G$5,Total!N:N,DB!$O$5,Total!AA:AA,DB!$G$9,Total!AA:AA,DB!$O$9,Total!AA:AA,$H$2)+COUNTIFS(Total!X:X,$O$3,Total!W:W,B16,Total!O:O,DB!$G$5,Total!AA:AA,DB!$O$5,Total!M:M,DB!$G$9,Total!AA:AA,DB!$O$9,Total!AA:AA,$H$2)+COUNTIFS(Total!X:X,$O$3,Total!W:W,B16,Total!O:O,DB!$G$5,Total!AA:AA,DB!$O$5,Total!AA:AA,DB!$G$9,Total!K:K,DB!$O$9,Total!AA:AA,$H$2)+COUNTIFS(Total!X:X,$O$3,Total!W:W,B16,Total!O:O,DB!$G$5,Total!AA:AA,DB!$O$5,Total!AA:AA,DB!$G$9,Total!AA:AA,DB!$O$9,Total!B:B,$H$2)+COUNTIFS(Total!X:X,$O$3,Total!W:W,B16,Total!AA:AA,DB!$G$5,Total!N:N,DB!$O$5,Total!M:M,DB!$G$9,Total!AA:AA,DB!$O$9,Total!AA:AA,$H$2)+COUNTIFS(Total!X:X,$O$3,Total!W:W,B16,Total!AA:AA,DB!$G$5,Total!N:N,DB!$O$5,Total!AA:AA,DB!$G$9,Total!K:K,DB!$O$9,Total!AA:AA,$H$2)+COUNTIFS(Total!X:X,$O$3,Total!W:W,B16,Total!AA:AA,DB!$G$5,Total!N:N,DB!$O$5,Total!AA:AA,DB!$G$9,Total!AA:AA,DB!$O$9,Total!B:B,$H$2)+COUNTIFS(Total!X:X,$O$3,Total!W:W,B16,Total!AA:AA,DB!$G$5,Total!AA:AA,DB!$O$5,Total!M:M,DB!$G$9,Total!K:K,DB!$O$9,Total!AA:AA,$H$2)+COUNTIFS(Total!X:X,$O$3,Total!W:W,B16,Total!AA:AA,DB!$G$5,Total!AA:AA,DB!$O$5,Total!M:M,DB!$G$9,Total!AA:AA,DB!$O$9,Total!B:B,$H$2)+COUNTIFS(Total!X:X,$O$3,Total!W:W,B16,Total!AA:AA,DB!$G$5,Total!AA:AA,DB!$O$5,Total!AA:AA,DB!$G$9,Total!K:K,DB!$O$9,Total!B:B,$H$2)+COUNTIFS(Total!X:X,$O$3,Total!W:W,B16,Total!AA:AA,DB!$G$5,Total!N:N,DB!$O$5,Total!M:M,DB!$G$9,Total!K:K,DB!$O$9,Total!B:B,$H$2)+COUNTIFS(Total!X:X,$O$3,Total!W:W,B16,Total!O:O,DB!$G$5,Total!AA:AA,DB!$O$5,Total!M:M,DB!$G$9,Total!K:K,DB!$O$9,Total!B:B,$H$2)+COUNTIFS(Total!X:X,$O$3,Total!W:W,B16,Total!O:O,DB!$G$5,Total!N:N,DB!$O$5,Total!AA:AA,DB!$G$9,Total!K:K,DB!$O$9,Total!B:B,$H$2)+COUNTIFS(Total!X:X,$O$3,Total!W:W,B16,Total!O:O,DB!$G$5,Total!N:N,DB!$O$5,Total!M:M,DB!$G$9,Total!AA:AA,DB!$O$9,Total!B:B,$H$2)+COUNTIFS(Total!X:X,$O$3,Total!W:W,B16,Total!O:O,DB!$G$5,Total!N:N,DB!$O$5,Total!M:M,DB!$G$9,Total!K:K,DB!$O$9,Total!AA:AA,$H$2)</f>
        <v>0</v>
      </c>
      <c r="P16" s="31">
        <f>COUNTIFS(Total!X:X,$P$3,Total!W:W,B16,Total!O:O,DB!$G$5,Total!N:N,DB!$O$5,Total!M:M,DB!$G$9,Total!K:K,DB!$O$9,Total!B:B,$H$2)+COUNTIFS(Total!X:X,$P$3,Total!W:W,B16,Total!AA:AA,DB!$G$5,Total!AA:AA,DB!$O$5,Total!AA:AA,DB!$G$9,Total!AA:AA,DB!$O$9,Total!AA:AA,$H$2)+COUNTIFS(Total!X:X,$P$3,Total!W:W,B16,Total!O:O,DB!$G$5,Total!AA:AA,DB!$O$5,Total!AA:AA,DB!$G$9,Total!AA:AA,DB!$O$9,Total!AA:AA,$H$2)+COUNTIFS(Total!X:X,$P$3,Total!W:W,B16,Total!AA:AA,DB!$G$5,Total!N:N,DB!$O$5,Total!AA:AA,DB!$G$9,Total!AA:AA,DB!$O$9,Total!AA:AA,$H$2)+COUNTIFS(Total!X:X,$P$3,Total!W:W,B16,Total!AA:AA,DB!$G$5,Total!AA:AA,DB!$O$5,Total!M:M,DB!$G$9,Total!AA:AA,DB!$O$9,Total!AA:AA,$H$2)+COUNTIFS(Total!X:X,$P$3,Total!W:W,B16,Total!AA:AA,DB!$G$5,Total!AA:AA,DB!$O$5,Total!AA:AA,DB!$G$9,Total!K:K,DB!$O$9,Total!AA:AA,$H$2)+COUNTIFS(Total!X:X,$P$3,Total!W:W,B16,Total!AA:AA,DB!$G$5,Total!AA:AA,DB!$O$5,Total!AA:AA,DB!$G$9,Total!AA:AA,DB!$O$9,Total!B:B,$H$2)+COUNTIFS(Total!X:X,$P$3,Total!W:W,B16,Total!O:O,DB!$G$5,Total!N:N,DB!$O$5,Total!M:M,DB!$G$9,Total!AA:AA,DB!$O$9,Total!AA:AA,$H$2)+COUNTIFS(Total!X:X,$P$3,Total!W:W,B16,Total!O:O,DB!$G$5,Total!N:N,DB!$O$5,Total!AA:AA,DB!$G$9,Total!K:K,DB!$O$9,Total!AA:AA,$H$2)+COUNTIFS(Total!X:X,$P$3,Total!W:W,B16,Total!O:O,DB!$G$5,Total!N:N,DB!$O$5,Total!AA:AA,DB!$G$9,Total!AA:AA,DB!$O$9,Total!B:B,$H$2)+COUNTIFS(Total!X:X,$P$3,Total!W:W,B16,Total!O:O,DB!$G$5,Total!AA:AA,DB!$O$5,Total!M:M,DB!$G$9,Total!K:K,DB!$O$9,Total!AA:AA,$H$2)+COUNTIFS(Total!X:X,$P$3,Total!W:W,B16,Total!O:O,DB!$G$5,Total!AA:AA,DB!$O$5,Total!M:M,DB!$G$9,Total!AA:AA,DB!$O$9,Total!B:B,$H$2)+COUNTIFS(Total!X:X,$P$3,Total!W:W,B16,Total!O:O,DB!$G$5,Total!AA:AA,DB!$O$5,Total!AA:AA,DB!$G$9,Total!K:K,DB!$O$9,Total!B:B,$H$2)+COUNTIFS(Total!X:X,$P$3,Total!W:W,B16,Total!AA:AA,DB!$G$5,Total!N:N,DB!$O$5,Total!M:M,DB!$G$9,Total!K:K,DB!$O$9,Total!AA:AA,$H$2)+COUNTIFS(Total!X:X,$P$3,Total!W:W,B16,Total!AA:AA,DB!$G$5,Total!N:N,DB!$O$5,Total!M:M,DB!$G$9,Total!AA:AA,DB!$O$9,Total!B:B,$H$2)+COUNTIFS(Total!X:X,$P$3,Total!W:W,B16,Total!AA:AA,DB!$G$5,Total!N:N,DB!$O$5,Total!AA:AA,DB!$G$9,Total!K:K,DB!$O$9,Total!B:B,$H$2)+COUNTIFS(Total!X:X,$P$3,Total!W:W,B16,Total!AA:AA,DB!$G$5,Total!AA:AA,DB!$O$5,Total!M:M,DB!$G$9,Total!K:K,DB!$O$9,Total!B:B,$H$2)+COUNTIFS(Total!X:X,$P$3,Total!W:W,B16,Total!O:O,DB!$G$5,Total!N:N,DB!$O$5,Total!AA:AA,DB!$G$9,Total!AA:AA,DB!$O$9,Total!AA:AA,$H$2)+COUNTIFS(Total!X:X,$P$3,Total!W:W,B16,Total!O:O,DB!$G$5,Total!AA:AA,DB!$O$5,Total!M:M,DB!$G$9,Total!AA:AA,DB!$O$9,Total!AA:AA,$H$2)+COUNTIFS(Total!X:X,$P$3,Total!W:W,B16,Total!O:O,DB!$G$5,Total!AA:AA,DB!$O$5,Total!AA:AA,DB!$G$9,Total!K:K,DB!$O$9,Total!AA:AA,$H$2)+COUNTIFS(Total!X:X,$P$3,Total!W:W,B16,Total!O:O,DB!$G$5,Total!AA:AA,DB!$O$5,Total!AA:AA,DB!$G$9,Total!AA:AA,DB!$O$9,Total!B:B,$H$2)+COUNTIFS(Total!X:X,$P$3,Total!W:W,B16,Total!AA:AA,DB!$G$5,Total!N:N,DB!$O$5,Total!M:M,DB!$G$9,Total!AA:AA,DB!$O$9,Total!AA:AA,$H$2)+COUNTIFS(Total!X:X,$P$3,Total!W:W,B16,Total!AA:AA,DB!$G$5,Total!N:N,DB!$O$5,Total!AA:AA,DB!$G$9,Total!K:K,DB!$O$9,Total!AA:AA,$H$2)+COUNTIFS(Total!X:X,$P$3,Total!W:W,B16,Total!AA:AA,DB!$G$5,Total!N:N,DB!$O$5,Total!AA:AA,DB!$G$9,Total!AA:AA,DB!$O$9,Total!B:B,$H$2)+COUNTIFS(Total!X:X,$P$3,Total!W:W,B16,Total!AA:AA,DB!$G$5,Total!AA:AA,DB!$O$5,Total!M:M,DB!$G$9,Total!K:K,DB!$O$9,Total!AA:AA,$H$2)+COUNTIFS(Total!X:X,$P$3,Total!W:W,B16,Total!AA:AA,DB!$G$5,Total!AA:AA,DB!$O$5,Total!M:M,DB!$G$9,Total!AA:AA,DB!$O$9,Total!B:B,$H$2)+COUNTIFS(Total!X:X,$P$3,Total!W:W,B16,Total!AA:AA,DB!$G$5,Total!AA:AA,DB!$O$5,Total!AA:AA,DB!$G$9,Total!K:K,DB!$O$9,Total!B:B,$H$2)+COUNTIFS(Total!X:X,$P$3,Total!W:W,B16,Total!AA:AA,DB!$G$5,Total!N:N,DB!$O$5,Total!M:M,DB!$G$9,Total!K:K,DB!$O$9,Total!B:B,$H$2)+COUNTIFS(Total!X:X,$P$3,Total!W:W,B16,Total!O:O,DB!$G$5,Total!AA:AA,DB!$O$5,Total!M:M,DB!$G$9,Total!K:K,DB!$O$9,Total!B:B,$H$2)+COUNTIFS(Total!X:X,$P$3,Total!W:W,B16,Total!O:O,DB!$G$5,Total!N:N,DB!$O$5,Total!AA:AA,DB!$G$9,Total!K:K,DB!$O$9,Total!B:B,$H$2)+COUNTIFS(Total!X:X,$P$3,Total!W:W,B16,Total!O:O,DB!$G$5,Total!N:N,DB!$O$5,Total!M:M,DB!$G$9,Total!AA:AA,DB!$O$9,Total!B:B,$H$2)+COUNTIFS(Total!X:X,$P$3,Total!W:W,B16,Total!O:O,DB!$G$5,Total!N:N,DB!$O$5,Total!M:M,DB!$G$9,Total!K:K,DB!$O$9,Total!AA:AA,$H$2)</f>
        <v>1</v>
      </c>
      <c r="Q16" s="31">
        <f>COUNTIFS(Total!X:X,$Q$3,Total!W:W,B16,Total!O:O,DB!$G$5,Total!N:N,DB!$O$5,Total!M:M,DB!$G$9,Total!K:K,DB!$O$9,Total!B:B,$H$2)+COUNTIFS(Total!X:X,$Q$3,Total!W:W,B16,Total!AA:AA,DB!$G$5,Total!AA:AA,DB!$O$5,Total!AA:AA,DB!$G$9,Total!AA:AA,DB!$O$9,Total!AA:AA,$H$2)+COUNTIFS(Total!X:X,$Q$3,Total!W:W,B16,Total!O:O,DB!$G$5,Total!AA:AA,DB!$O$5,Total!AA:AA,DB!$G$9,Total!AA:AA,DB!$O$9,Total!AA:AA,$H$2)+COUNTIFS(Total!X:X,$Q$3,Total!W:W,B16,Total!AA:AA,DB!$G$5,Total!N:N,DB!$O$5,Total!AA:AA,DB!$G$9,Total!AA:AA,DB!$O$9,Total!AA:AA,$H$2)+COUNTIFS(Total!X:X,$Q$3,Total!W:W,B16,Total!AA:AA,DB!$G$5,Total!AA:AA,DB!$O$5,Total!M:M,DB!$G$9,Total!AA:AA,DB!$O$9,Total!AA:AA,$H$2)+COUNTIFS(Total!X:X,$Q$3,Total!W:W,B16,Total!AA:AA,DB!$G$5,Total!AA:AA,DB!$O$5,Total!AA:AA,DB!$G$9,Total!K:K,DB!$O$9,Total!AA:AA,$H$2)+COUNTIFS(Total!X:X,$Q$3,Total!W:W,B16,Total!AA:AA,DB!$G$5,Total!AA:AA,DB!$O$5,Total!AA:AA,DB!$G$9,Total!AA:AA,DB!$O$9,Total!B:B,$H$2)+COUNTIFS(Total!X:X,$Q$3,Total!W:W,B16,Total!O:O,DB!$G$5,Total!N:N,DB!$O$5,Total!M:M,DB!$G$9,Total!AA:AA,DB!$O$9,Total!AA:AA,$H$2)+COUNTIFS(Total!X:X,$Q$3,Total!W:W,B16,Total!O:O,DB!$G$5,Total!N:N,DB!$O$5,Total!AA:AA,DB!$G$9,Total!K:K,DB!$O$9,Total!AA:AA,$H$2)+COUNTIFS(Total!X:X,$Q$3,Total!W:W,B16,Total!O:O,DB!$G$5,Total!N:N,DB!$O$5,Total!AA:AA,DB!$G$9,Total!AA:AA,DB!$O$9,Total!B:B,$H$2)+COUNTIFS(Total!X:X,$Q$3,Total!W:W,B16,Total!O:O,DB!$G$5,Total!AA:AA,DB!$O$5,Total!M:M,DB!$G$9,Total!K:K,DB!$O$9,Total!AA:AA,$H$2)+COUNTIFS(Total!X:X,$Q$3,Total!W:W,B16,Total!O:O,DB!$G$5,Total!AA:AA,DB!$O$5,Total!M:M,DB!$G$9,Total!AA:AA,DB!$O$9,Total!B:B,$H$2)+COUNTIFS(Total!X:X,$Q$3,Total!W:W,B16,Total!O:O,DB!$G$5,Total!AA:AA,DB!$O$5,Total!AA:AA,DB!$G$9,Total!K:K,DB!$O$9,Total!B:B,$H$2)+COUNTIFS(Total!X:X,$Q$3,Total!W:W,B16,Total!AA:AA,DB!$G$5,Total!N:N,DB!$O$5,Total!M:M,DB!$G$9,Total!K:K,DB!$O$9,Total!AA:AA,$H$2)+COUNTIFS(Total!X:X,$Q$3,Total!W:W,B16,Total!AA:AA,DB!$G$5,Total!N:N,DB!$O$5,Total!M:M,DB!$G$9,Total!AA:AA,DB!$O$9,Total!B:B,$H$2)+COUNTIFS(Total!X:X,$Q$3,Total!W:W,B16,Total!AA:AA,DB!$G$5,Total!N:N,DB!$O$5,Total!AA:AA,DB!$G$9,Total!K:K,DB!$O$9,Total!B:B,$H$2)+COUNTIFS(Total!X:X,$Q$3,Total!W:W,B16,Total!AA:AA,DB!$G$5,Total!AA:AA,DB!$O$5,Total!M:M,DB!$G$9,Total!K:K,DB!$O$9,Total!B:B,$H$2)+COUNTIFS(Total!X:X,$Q$3,Total!W:W,B16,Total!O:O,DB!$G$5,Total!N:N,DB!$O$5,Total!AA:AA,DB!$G$9,Total!AA:AA,DB!$O$9,Total!AA:AA,$H$2)+COUNTIFS(Total!X:X,$Q$3,Total!W:W,B16,Total!O:O,DB!$G$5,Total!AA:AA,DB!$O$5,Total!M:M,DB!$G$9,Total!AA:AA,DB!$O$9,Total!AA:AA,$H$2)+COUNTIFS(Total!X:X,$Q$3,Total!W:W,B16,Total!O:O,DB!$G$5,Total!AA:AA,DB!$O$5,Total!AA:AA,DB!$G$9,Total!K:K,DB!$O$9,Total!AA:AA,$H$2)+COUNTIFS(Total!X:X,$Q$3,Total!W:W,B16,Total!O:O,DB!$G$5,Total!AA:AA,DB!$O$5,Total!AA:AA,DB!$G$9,Total!AA:AA,DB!$O$9,Total!B:B,$H$2)+COUNTIFS(Total!X:X,$Q$3,Total!W:W,B16,Total!AA:AA,DB!$G$5,Total!N:N,DB!$O$5,Total!M:M,DB!$G$9,Total!AA:AA,DB!$O$9,Total!AA:AA,$H$2)+COUNTIFS(Total!X:X,$Q$3,Total!W:W,B16,Total!AA:AA,DB!$G$5,Total!N:N,DB!$O$5,Total!AA:AA,DB!$G$9,Total!K:K,DB!$O$9,Total!AA:AA,$H$2)+COUNTIFS(Total!X:X,$Q$3,Total!W:W,B16,Total!AA:AA,DB!$G$5,Total!N:N,DB!$O$5,Total!AA:AA,DB!$G$9,Total!AA:AA,DB!$O$9,Total!B:B,$H$2)+COUNTIFS(Total!X:X,$Q$3,Total!W:W,B16,Total!AA:AA,DB!$G$5,Total!AA:AA,DB!$O$5,Total!M:M,DB!$G$9,Total!K:K,DB!$O$9,Total!AA:AA,$H$2)+COUNTIFS(Total!X:X,$Q$3,Total!W:W,B16,Total!AA:AA,DB!$G$5,Total!AA:AA,DB!$O$5,Total!M:M,DB!$G$9,Total!AA:AA,DB!$O$9,Total!B:B,$H$2)+COUNTIFS(Total!X:X,$Q$3,Total!W:W,B16,Total!AA:AA,DB!$G$5,Total!AA:AA,DB!$O$5,Total!AA:AA,DB!$G$9,Total!K:K,DB!$O$9,Total!B:B,$H$2)+COUNTIFS(Total!X:X,$Q$3,Total!W:W,B16,Total!AA:AA,DB!$G$5,Total!N:N,DB!$O$5,Total!M:M,DB!$G$9,Total!K:K,DB!$O$9,Total!B:B,$H$2)+COUNTIFS(Total!X:X,$Q$3,Total!W:W,B16,Total!O:O,DB!$G$5,Total!AA:AA,DB!$O$5,Total!M:M,DB!$G$9,Total!K:K,DB!$O$9,Total!B:B,$H$2)+COUNTIFS(Total!X:X,$Q$3,Total!W:W,B16,Total!O:O,DB!$G$5,Total!N:N,DB!$O$5,Total!AA:AA,DB!$G$9,Total!K:K,DB!$O$9,Total!B:B,$H$2)+COUNTIFS(Total!X:X,$Q$3,Total!W:W,B16,Total!O:O,DB!$G$5,Total!N:N,DB!$O$5,Total!M:M,DB!$G$9,Total!AA:AA,DB!$O$9,Total!B:B,$H$2)+COUNTIFS(Total!X:X,$Q$3,Total!W:W,B16,Total!O:O,DB!$G$5,Total!N:N,DB!$O$5,Total!M:M,DB!$G$9,Total!K:K,DB!$O$9,Total!AA:AA,$H$2)</f>
        <v>13</v>
      </c>
      <c r="R16" s="31">
        <f>COUNTIFS(Total!X:X,$R$3,Total!W:W,B16,Total!O:O,DB!$G$5,Total!N:N,DB!$O$5,Total!M:M,DB!$G$9,Total!K:K,DB!$O$9,Total!B:B,$H$2)+COUNTIFS(Total!X:X,$R$3,Total!W:W,B16,Total!AA:AA,DB!$G$5,Total!AA:AA,DB!$O$5,Total!AA:AA,DB!$G$9,Total!AA:AA,DB!$O$9,Total!AA:AA,$H$2)+COUNTIFS(Total!X:X,$R$3,Total!W:W,B16,Total!O:O,DB!$G$5,Total!AA:AA,DB!$O$5,Total!AA:AA,DB!$G$9,Total!AA:AA,DB!$O$9,Total!AA:AA,$H$2)+COUNTIFS(Total!X:X,$R$3,Total!W:W,B16,Total!AA:AA,DB!$G$5,Total!N:N,DB!$O$5,Total!AA:AA,DB!$G$9,Total!AA:AA,DB!$O$9,Total!AA:AA,$H$2)+COUNTIFS(Total!X:X,$R$3,Total!W:W,B16,Total!AA:AA,DB!$G$5,Total!AA:AA,DB!$O$5,Total!M:M,DB!$G$9,Total!AA:AA,DB!$O$9,Total!AA:AA,$H$2)+COUNTIFS(Total!X:X,$R$3,Total!W:W,B16,Total!AA:AA,DB!$G$5,Total!AA:AA,DB!$O$5,Total!AA:AA,DB!$G$9,Total!K:K,DB!$O$9,Total!AA:AA,$H$2)+COUNTIFS(Total!X:X,$R$3,Total!W:W,B16,Total!AA:AA,DB!$G$5,Total!AA:AA,DB!$O$5,Total!AA:AA,DB!$G$9,Total!AA:AA,DB!$O$9,Total!B:B,$H$2)+COUNTIFS(Total!X:X,$R$3,Total!W:W,B16,Total!O:O,DB!$G$5,Total!N:N,DB!$O$5,Total!M:M,DB!$G$9,Total!AA:AA,DB!$O$9,Total!AA:AA,$H$2)+COUNTIFS(Total!X:X,$R$3,Total!W:W,B16,Total!O:O,DB!$G$5,Total!N:N,DB!$O$5,Total!AA:AA,DB!$G$9,Total!K:K,DB!$O$9,Total!AA:AA,$H$2)+COUNTIFS(Total!X:X,$R$3,Total!W:W,B16,Total!O:O,DB!$G$5,Total!N:N,DB!$O$5,Total!AA:AA,DB!$G$9,Total!AA:AA,DB!$O$9,Total!B:B,$H$2)+COUNTIFS(Total!X:X,$R$3,Total!W:W,B16,Total!O:O,DB!$G$5,Total!AA:AA,DB!$O$5,Total!M:M,DB!$G$9,Total!K:K,DB!$O$9,Total!AA:AA,$H$2)+COUNTIFS(Total!X:X,$R$3,Total!W:W,B16,Total!O:O,DB!$G$5,Total!AA:AA,DB!$O$5,Total!M:M,DB!$G$9,Total!AA:AA,DB!$O$9,Total!B:B,$H$2)+COUNTIFS(Total!X:X,$R$3,Total!W:W,B16,Total!O:O,DB!$G$5,Total!AA:AA,DB!$O$5,Total!AA:AA,DB!$G$9,Total!K:K,DB!$O$9,Total!B:B,$H$2)+COUNTIFS(Total!X:X,$R$3,Total!W:W,B16,Total!AA:AA,DB!$G$5,Total!N:N,DB!$O$5,Total!M:M,DB!$G$9,Total!K:K,DB!$O$9,Total!AA:AA,$H$2)+COUNTIFS(Total!X:X,$R$3,Total!W:W,B16,Total!AA:AA,DB!$G$5,Total!N:N,DB!$O$5,Total!M:M,DB!$G$9,Total!AA:AA,DB!$O$9,Total!B:B,$H$2)+COUNTIFS(Total!X:X,$R$3,Total!W:W,B16,Total!AA:AA,DB!$G$5,Total!N:N,DB!$O$5,Total!AA:AA,DB!$G$9,Total!K:K,DB!$O$9,Total!B:B,$H$2)+COUNTIFS(Total!X:X,$R$3,Total!W:W,B16,Total!AA:AA,DB!$G$5,Total!AA:AA,DB!$O$5,Total!M:M,DB!$G$9,Total!K:K,DB!$O$9,Total!B:B,$H$2)+COUNTIFS(Total!X:X,$R$3,Total!W:W,B16,Total!O:O,DB!$G$5,Total!N:N,DB!$O$5,Total!AA:AA,DB!$G$9,Total!AA:AA,DB!$O$9,Total!AA:AA,$H$2)+COUNTIFS(Total!X:X,$R$3,Total!W:W,B16,Total!O:O,DB!$G$5,Total!AA:AA,DB!$O$5,Total!M:M,DB!$G$9,Total!AA:AA,DB!$O$9,Total!AA:AA,$H$2)+COUNTIFS(Total!X:X,$R$3,Total!W:W,B16,Total!O:O,DB!$G$5,Total!AA:AA,DB!$O$5,Total!AA:AA,DB!$G$9,Total!K:K,DB!$O$9,Total!AA:AA,$H$2)+COUNTIFS(Total!X:X,$R$3,Total!W:W,B16,Total!O:O,DB!$G$5,Total!AA:AA,DB!$O$5,Total!AA:AA,DB!$G$9,Total!AA:AA,DB!$O$9,Total!B:B,$H$2)+COUNTIFS(Total!X:X,$R$3,Total!W:W,B16,Total!AA:AA,DB!$G$5,Total!N:N,DB!$O$5,Total!M:M,DB!$G$9,Total!AA:AA,DB!$O$9,Total!AA:AA,$H$2)+COUNTIFS(Total!X:X,$R$3,Total!W:W,B16,Total!AA:AA,DB!$G$5,Total!N:N,DB!$O$5,Total!AA:AA,DB!$G$9,Total!K:K,DB!$O$9,Total!AA:AA,$H$2)+COUNTIFS(Total!X:X,$R$3,Total!W:W,B16,Total!AA:AA,DB!$G$5,Total!N:N,DB!$O$5,Total!AA:AA,DB!$G$9,Total!AA:AA,DB!$O$9,Total!B:B,$H$2)+COUNTIFS(Total!X:X,$R$3,Total!W:W,B16,Total!AA:AA,DB!$G$5,Total!AA:AA,DB!$O$5,Total!M:M,DB!$G$9,Total!K:K,DB!$O$9,Total!AA:AA,$H$2)+COUNTIFS(Total!X:X,$R$3,Total!W:W,B16,Total!AA:AA,DB!$G$5,Total!AA:AA,DB!$O$5,Total!M:M,DB!$G$9,Total!AA:AA,DB!$O$9,Total!B:B,$H$2)+COUNTIFS(Total!X:X,$R$3,Total!W:W,B16,Total!AA:AA,DB!$G$5,Total!AA:AA,DB!$O$5,Total!AA:AA,DB!$G$9,Total!K:K,DB!$O$9,Total!B:B,$H$2)+COUNTIFS(Total!X:X,$R$3,Total!W:W,B16,Total!AA:AA,DB!$G$5,Total!N:N,DB!$O$5,Total!M:M,DB!$G$9,Total!K:K,DB!$O$9,Total!B:B,$H$2)+COUNTIFS(Total!X:X,$R$3,Total!W:W,B16,Total!O:O,DB!$G$5,Total!AA:AA,DB!$O$5,Total!M:M,DB!$G$9,Total!K:K,DB!$O$9,Total!B:B,$H$2)+COUNTIFS(Total!X:X,$R$3,Total!W:W,B16,Total!O:O,DB!$G$5,Total!N:N,DB!$O$5,Total!AA:AA,DB!$G$9,Total!K:K,DB!$O$9,Total!B:B,$H$2)+COUNTIFS(Total!X:X,$R$3,Total!W:W,B16,Total!O:O,DB!$G$5,Total!N:N,DB!$O$5,Total!M:M,DB!$G$9,Total!AA:AA,DB!$O$9,Total!B:B,$H$2)+COUNTIFS(Total!X:X,$R$3,Total!W:W,B16,Total!O:O,DB!$G$5,Total!N:N,DB!$O$5,Total!M:M,DB!$G$9,Total!K:K,DB!$O$9,Total!AA:AA,$H$2)</f>
        <v>0</v>
      </c>
      <c r="S16" s="31">
        <f>COUNTIFS(Total!X:X,$S$3,Total!W:W,B16,Total!O:O,DB!$G$5,Total!N:N,DB!$O$5,Total!M:M,DB!$G$9,Total!K:K,DB!$O$9,Total!B:B,$H$2)+COUNTIFS(Total!X:X,$S$3,Total!W:W,B16,Total!AA:AA,DB!$G$5,Total!AA:AA,DB!$O$5,Total!AA:AA,DB!$G$9,Total!AA:AA,DB!$O$9,Total!AA:AA,$H$2)+COUNTIFS(Total!X:X,$S$3,Total!W:W,B16,Total!O:O,DB!$G$5,Total!AA:AA,DB!$O$5,Total!AA:AA,DB!$G$9,Total!AA:AA,DB!$O$9,Total!AA:AA,$H$2)+COUNTIFS(Total!X:X,$S$3,Total!W:W,B16,Total!AA:AA,DB!$G$5,Total!N:N,DB!$O$5,Total!AA:AA,DB!$G$9,Total!AA:AA,DB!$O$9,Total!AA:AA,$H$2)+COUNTIFS(Total!X:X,$S$3,Total!W:W,B16,Total!AA:AA,DB!$G$5,Total!AA:AA,DB!$O$5,Total!M:M,DB!$G$9,Total!AA:AA,DB!$O$9,Total!AA:AA,$H$2)+COUNTIFS(Total!X:X,$S$3,Total!W:W,B16,Total!AA:AA,DB!$G$5,Total!AA:AA,DB!$O$5,Total!AA:AA,DB!$G$9,Total!K:K,DB!$O$9,Total!AA:AA,$H$2)+COUNTIFS(Total!X:X,$S$3,Total!W:W,B16,Total!AA:AA,DB!$G$5,Total!AA:AA,DB!$O$5,Total!AA:AA,DB!$G$9,Total!AA:AA,DB!$O$9,Total!B:B,$H$2)+COUNTIFS(Total!X:X,$S$3,Total!W:W,B16,Total!O:O,DB!$G$5,Total!N:N,DB!$O$5,Total!M:M,DB!$G$9,Total!AA:AA,DB!$O$9,Total!AA:AA,$H$2)+COUNTIFS(Total!X:X,$S$3,Total!W:W,B16,Total!O:O,DB!$G$5,Total!N:N,DB!$O$5,Total!AA:AA,DB!$G$9,Total!K:K,DB!$O$9,Total!AA:AA,$H$2)+COUNTIFS(Total!X:X,$S$3,Total!W:W,B16,Total!O:O,DB!$G$5,Total!N:N,DB!$O$5,Total!AA:AA,DB!$G$9,Total!AA:AA,DB!$O$9,Total!B:B,$H$2)+COUNTIFS(Total!X:X,$S$3,Total!W:W,B16,Total!O:O,DB!$G$5,Total!AA:AA,DB!$O$5,Total!M:M,DB!$G$9,Total!K:K,DB!$O$9,Total!AA:AA,$H$2)+COUNTIFS(Total!X:X,$S$3,Total!W:W,B16,Total!O:O,DB!$G$5,Total!AA:AA,DB!$O$5,Total!M:M,DB!$G$9,Total!AA:AA,DB!$O$9,Total!B:B,$H$2)+COUNTIFS(Total!X:X,$S$3,Total!W:W,B16,Total!O:O,DB!$G$5,Total!AA:AA,DB!$O$5,Total!AA:AA,DB!$G$9,Total!K:K,DB!$O$9,Total!B:B,$H$2)+COUNTIFS(Total!X:X,$S$3,Total!W:W,B16,Total!AA:AA,DB!$G$5,Total!N:N,DB!$O$5,Total!M:M,DB!$G$9,Total!K:K,DB!$O$9,Total!AA:AA,$H$2)+COUNTIFS(Total!X:X,$S$3,Total!W:W,B16,Total!AA:AA,DB!$G$5,Total!N:N,DB!$O$5,Total!M:M,DB!$G$9,Total!AA:AA,DB!$O$9,Total!B:B,$H$2)+COUNTIFS(Total!X:X,$S$3,Total!W:W,B16,Total!AA:AA,DB!$G$5,Total!N:N,DB!$O$5,Total!AA:AA,DB!$G$9,Total!K:K,DB!$O$9,Total!B:B,$H$2)+COUNTIFS(Total!X:X,$S$3,Total!W:W,B16,Total!AA:AA,DB!$G$5,Total!AA:AA,DB!$O$5,Total!M:M,DB!$G$9,Total!K:K,DB!$O$9,Total!B:B,$H$2)+COUNTIFS(Total!X:X,$S$3,Total!W:W,B16,Total!O:O,DB!$G$5,Total!N:N,DB!$O$5,Total!AA:AA,DB!$G$9,Total!AA:AA,DB!$O$9,Total!AA:AA,$H$2)+COUNTIFS(Total!X:X,$S$3,Total!W:W,B16,Total!O:O,DB!$G$5,Total!AA:AA,DB!$O$5,Total!M:M,DB!$G$9,Total!AA:AA,DB!$O$9,Total!AA:AA,$H$2)+COUNTIFS(Total!X:X,$S$3,Total!W:W,B16,Total!O:O,DB!$G$5,Total!AA:AA,DB!$O$5,Total!AA:AA,DB!$G$9,Total!K:K,DB!$O$9,Total!AA:AA,$H$2)+COUNTIFS(Total!X:X,$S$3,Total!W:W,B16,Total!O:O,DB!$G$5,Total!AA:AA,DB!$O$5,Total!AA:AA,DB!$G$9,Total!AA:AA,DB!$O$9,Total!B:B,$H$2)+COUNTIFS(Total!X:X,$S$3,Total!W:W,B16,Total!AA:AA,DB!$G$5,Total!N:N,DB!$O$5,Total!M:M,DB!$G$9,Total!AA:AA,DB!$O$9,Total!AA:AA,$H$2)+COUNTIFS(Total!X:X,$S$3,Total!W:W,B16,Total!AA:AA,DB!$G$5,Total!N:N,DB!$O$5,Total!AA:AA,DB!$G$9,Total!K:K,DB!$O$9,Total!AA:AA,$H$2)+COUNTIFS(Total!X:X,$S$3,Total!W:W,B16,Total!AA:AA,DB!$G$5,Total!N:N,DB!$O$5,Total!AA:AA,DB!$G$9,Total!AA:AA,DB!$O$9,Total!B:B,$H$2)+COUNTIFS(Total!X:X,$S$3,Total!W:W,B16,Total!AA:AA,DB!$G$5,Total!AA:AA,DB!$O$5,Total!M:M,DB!$G$9,Total!K:K,DB!$O$9,Total!AA:AA,$H$2)+COUNTIFS(Total!X:X,$S$3,Total!W:W,B16,Total!AA:AA,DB!$G$5,Total!AA:AA,DB!$O$5,Total!M:M,DB!$G$9,Total!AA:AA,DB!$O$9,Total!B:B,$H$2)+COUNTIFS(Total!X:X,$S$3,Total!W:W,B16,Total!AA:AA,DB!$G$5,Total!AA:AA,DB!$O$5,Total!AA:AA,DB!$G$9,Total!K:K,DB!$O$9,Total!B:B,$H$2)+COUNTIFS(Total!X:X,$S$3,Total!W:W,B16,Total!AA:AA,DB!$G$5,Total!N:N,DB!$O$5,Total!M:M,DB!$G$9,Total!K:K,DB!$O$9,Total!B:B,$H$2)+COUNTIFS(Total!X:X,$S$3,Total!W:W,B16,Total!O:O,DB!$G$5,Total!AA:AA,DB!$O$5,Total!M:M,DB!$G$9,Total!K:K,DB!$O$9,Total!B:B,$H$2)+COUNTIFS(Total!X:X,$S$3,Total!W:W,B16,Total!O:O,DB!$G$5,Total!N:N,DB!$O$5,Total!AA:AA,DB!$G$9,Total!K:K,DB!$O$9,Total!B:B,$H$2)+COUNTIFS(Total!X:X,$S$3,Total!W:W,B16,Total!O:O,DB!$G$5,Total!N:N,DB!$O$5,Total!M:M,DB!$G$9,Total!AA:AA,DB!$O$9,Total!B:B,$H$2)+COUNTIFS(Total!X:X,$S$3,Total!W:W,B16,Total!O:O,DB!$G$5,Total!N:N,DB!$O$5,Total!M:M,DB!$G$9,Total!K:K,DB!$O$9,Total!AA:AA,$H$2)</f>
        <v>0</v>
      </c>
      <c r="T16" s="31">
        <f>COUNTIFS(Total!X:X,$T$3,Total!W:W,B16,Total!O:O,DB!$G$5,Total!N:N,DB!$O$5,Total!M:M,DB!$G$9,Total!K:K,DB!$O$9,Total!B:B,$H$2)+COUNTIFS(Total!X:X,$T$3,Total!W:W,B16,Total!AA:AA,DB!$G$5,Total!AA:AA,DB!$O$5,Total!AA:AA,DB!$G$9,Total!AA:AA,DB!$O$9,Total!AA:AA,$H$2)+COUNTIFS(Total!X:X,$T$3,Total!W:W,B16,Total!O:O,DB!$G$5,Total!AA:AA,DB!$O$5,Total!AA:AA,DB!$G$9,Total!AA:AA,DB!$O$9,Total!AA:AA,$H$2)+COUNTIFS(Total!X:X,$T$3,Total!W:W,B16,Total!AA:AA,DB!$G$5,Total!N:N,DB!$O$5,Total!AA:AA,DB!$G$9,Total!AA:AA,DB!$O$9,Total!AA:AA,$H$2)+COUNTIFS(Total!X:X,$T$3,Total!W:W,B16,Total!AA:AA,DB!$G$5,Total!AA:AA,DB!$O$5,Total!M:M,DB!$G$9,Total!AA:AA,DB!$O$9,Total!AA:AA,$H$2)+COUNTIFS(Total!X:X,$T$3,Total!W:W,B16,Total!AA:AA,DB!$G$5,Total!AA:AA,DB!$O$5,Total!AA:AA,DB!$G$9,Total!K:K,DB!$O$9,Total!AA:AA,$H$2)+COUNTIFS(Total!X:X,$T$3,Total!W:W,B16,Total!AA:AA,DB!$G$5,Total!AA:AA,DB!$O$5,Total!AA:AA,DB!$G$9,Total!AA:AA,DB!$O$9,Total!B:B,$H$2)+COUNTIFS(Total!X:X,$T$3,Total!W:W,B16,Total!O:O,DB!$G$5,Total!N:N,DB!$O$5,Total!M:M,DB!$G$9,Total!AA:AA,DB!$O$9,Total!AA:AA,$H$2)+COUNTIFS(Total!X:X,$T$3,Total!W:W,B16,Total!O:O,DB!$G$5,Total!N:N,DB!$O$5,Total!AA:AA,DB!$G$9,Total!K:K,DB!$O$9,Total!AA:AA,$H$2)+COUNTIFS(Total!X:X,$T$3,Total!W:W,B16,Total!O:O,DB!$G$5,Total!N:N,DB!$O$5,Total!AA:AA,DB!$G$9,Total!AA:AA,DB!$O$9,Total!B:B,$H$2)+COUNTIFS(Total!X:X,$T$3,Total!W:W,B16,Total!O:O,DB!$G$5,Total!AA:AA,DB!$O$5,Total!M:M,DB!$G$9,Total!K:K,DB!$O$9,Total!AA:AA,$H$2)+COUNTIFS(Total!X:X,$T$3,Total!W:W,B16,Total!O:O,DB!$G$5,Total!AA:AA,DB!$O$5,Total!M:M,DB!$G$9,Total!AA:AA,DB!$O$9,Total!B:B,$H$2)+COUNTIFS(Total!X:X,$T$3,Total!W:W,B16,Total!O:O,DB!$G$5,Total!AA:AA,DB!$O$5,Total!AA:AA,DB!$G$9,Total!K:K,DB!$O$9,Total!B:B,$H$2)+COUNTIFS(Total!X:X,$T$3,Total!W:W,B16,Total!AA:AA,DB!$G$5,Total!N:N,DB!$O$5,Total!M:M,DB!$G$9,Total!K:K,DB!$O$9,Total!AA:AA,$H$2)+COUNTIFS(Total!X:X,$T$3,Total!W:W,B16,Total!AA:AA,DB!$G$5,Total!N:N,DB!$O$5,Total!M:M,DB!$G$9,Total!AA:AA,DB!$O$9,Total!B:B,$H$2)+COUNTIFS(Total!X:X,$T$3,Total!W:W,B16,Total!AA:AA,DB!$G$5,Total!N:N,DB!$O$5,Total!AA:AA,DB!$G$9,Total!K:K,DB!$O$9,Total!B:B,$H$2)+COUNTIFS(Total!X:X,$T$3,Total!W:W,B16,Total!AA:AA,DB!$G$5,Total!AA:AA,DB!$O$5,Total!M:M,DB!$G$9,Total!K:K,DB!$O$9,Total!B:B,$H$2)+COUNTIFS(Total!X:X,$T$3,Total!W:W,B16,Total!O:O,DB!$G$5,Total!N:N,DB!$O$5,Total!AA:AA,DB!$G$9,Total!AA:AA,DB!$O$9,Total!AA:AA,$H$2)+COUNTIFS(Total!X:X,$T$3,Total!W:W,B16,Total!O:O,DB!$G$5,Total!AA:AA,DB!$O$5,Total!M:M,DB!$G$9,Total!AA:AA,DB!$O$9,Total!AA:AA,$H$2)+COUNTIFS(Total!X:X,$T$3,Total!W:W,B16,Total!O:O,DB!$G$5,Total!AA:AA,DB!$O$5,Total!AA:AA,DB!$G$9,Total!K:K,DB!$O$9,Total!AA:AA,$H$2)+COUNTIFS(Total!X:X,$T$3,Total!W:W,B16,Total!O:O,DB!$G$5,Total!AA:AA,DB!$O$5,Total!AA:AA,DB!$G$9,Total!AA:AA,DB!$O$9,Total!B:B,$H$2)+COUNTIFS(Total!X:X,$T$3,Total!W:W,B16,Total!AA:AA,DB!$G$5,Total!N:N,DB!$O$5,Total!M:M,DB!$G$9,Total!AA:AA,DB!$O$9,Total!AA:AA,$H$2)+COUNTIFS(Total!X:X,$T$3,Total!W:W,B16,Total!AA:AA,DB!$G$5,Total!N:N,DB!$O$5,Total!AA:AA,DB!$G$9,Total!K:K,DB!$O$9,Total!AA:AA,$H$2)+COUNTIFS(Total!X:X,$T$3,Total!W:W,B16,Total!AA:AA,DB!$G$5,Total!N:N,DB!$O$5,Total!AA:AA,DB!$G$9,Total!AA:AA,DB!$O$9,Total!B:B,$H$2)+COUNTIFS(Total!X:X,$T$3,Total!W:W,B16,Total!AA:AA,DB!$G$5,Total!AA:AA,DB!$O$5,Total!M:M,DB!$G$9,Total!K:K,DB!$O$9,Total!AA:AA,$H$2)+COUNTIFS(Total!X:X,$T$3,Total!W:W,B16,Total!AA:AA,DB!$G$5,Total!AA:AA,DB!$O$5,Total!M:M,DB!$G$9,Total!AA:AA,DB!$O$9,Total!B:B,$H$2)+COUNTIFS(Total!X:X,$T$3,Total!W:W,B16,Total!AA:AA,DB!$G$5,Total!AA:AA,DB!$O$5,Total!AA:AA,DB!$G$9,Total!K:K,DB!$O$9,Total!B:B,$H$2)+COUNTIFS(Total!X:X,$T$3,Total!W:W,B16,Total!AA:AA,DB!$G$5,Total!N:N,DB!$O$5,Total!M:M,DB!$G$9,Total!K:K,DB!$O$9,Total!B:B,$H$2)+COUNTIFS(Total!X:X,$T$3,Total!W:W,B16,Total!O:O,DB!$G$5,Total!AA:AA,DB!$O$5,Total!M:M,DB!$G$9,Total!K:K,DB!$O$9,Total!B:B,$H$2)+COUNTIFS(Total!X:X,$T$3,Total!W:W,B16,Total!O:O,DB!$G$5,Total!N:N,DB!$O$5,Total!AA:AA,DB!$G$9,Total!K:K,DB!$O$9,Total!B:B,$H$2)+COUNTIFS(Total!X:X,$T$3,Total!W:W,B16,Total!O:O,DB!$G$5,Total!N:N,DB!$O$5,Total!M:M,DB!$G$9,Total!AA:AA,DB!$O$9,Total!B:B,$H$2)+COUNTIFS(Total!X:X,$T$3,Total!W:W,B16,Total!O:O,DB!$G$5,Total!N:N,DB!$O$5,Total!M:M,DB!$G$9,Total!K:K,DB!$O$9,Total!AA:AA,$H$2)</f>
        <v>1</v>
      </c>
      <c r="U16" s="31">
        <f>COUNTIFS(Total!X:X,$U$3,Total!W:W,B16,Total!O:O,DB!$G$5,Total!N:N,DB!$O$5,Total!M:M,DB!$G$9,Total!K:K,DB!$O$9,Total!B:B,$H$2)+COUNTIFS(Total!X:X,$U$3,Total!W:W,B16,Total!AA:AA,DB!$G$5,Total!AA:AA,DB!$O$5,Total!AA:AA,DB!$G$9,Total!AA:AA,DB!$O$9,Total!AA:AA,$H$2)+COUNTIFS(Total!X:X,$U$3,Total!W:W,B16,Total!O:O,DB!$G$5,Total!AA:AA,DB!$O$5,Total!AA:AA,DB!$G$9,Total!AA:AA,DB!$O$9,Total!AA:AA,$H$2)+COUNTIFS(Total!X:X,$U$3,Total!W:W,B16,Total!AA:AA,DB!$G$5,Total!N:N,DB!$O$5,Total!AA:AA,DB!$G$9,Total!AA:AA,DB!$O$9,Total!AA:AA,$H$2)+COUNTIFS(Total!X:X,$U$3,Total!W:W,B16,Total!AA:AA,DB!$G$5,Total!AA:AA,DB!$O$5,Total!M:M,DB!$G$9,Total!AA:AA,DB!$O$9,Total!AA:AA,$H$2)+COUNTIFS(Total!X:X,$U$3,Total!W:W,B16,Total!AA:AA,DB!$G$5,Total!AA:AA,DB!$O$5,Total!AA:AA,DB!$G$9,Total!K:K,DB!$O$9,Total!AA:AA,$H$2)+COUNTIFS(Total!X:X,$U$3,Total!W:W,B16,Total!AA:AA,DB!$G$5,Total!AA:AA,DB!$O$5,Total!AA:AA,DB!$G$9,Total!AA:AA,DB!$O$9,Total!B:B,$H$2)+COUNTIFS(Total!X:X,$U$3,Total!W:W,B16,Total!O:O,DB!$G$5,Total!N:N,DB!$O$5,Total!M:M,DB!$G$9,Total!AA:AA,DB!$O$9,Total!AA:AA,$H$2)+COUNTIFS(Total!X:X,$U$3,Total!W:W,B16,Total!O:O,DB!$G$5,Total!N:N,DB!$O$5,Total!AA:AA,DB!$G$9,Total!K:K,DB!$O$9,Total!AA:AA,$H$2)+COUNTIFS(Total!X:X,$U$3,Total!W:W,B16,Total!O:O,DB!$G$5,Total!N:N,DB!$O$5,Total!AA:AA,DB!$G$9,Total!AA:AA,DB!$O$9,Total!B:B,$H$2)+COUNTIFS(Total!X:X,$U$3,Total!W:W,B16,Total!O:O,DB!$G$5,Total!AA:AA,DB!$O$5,Total!M:M,DB!$G$9,Total!K:K,DB!$O$9,Total!AA:AA,$H$2)+COUNTIFS(Total!X:X,$U$3,Total!W:W,B16,Total!O:O,DB!$G$5,Total!AA:AA,DB!$O$5,Total!M:M,DB!$G$9,Total!AA:AA,DB!$O$9,Total!B:B,$H$2)+COUNTIFS(Total!X:X,$U$3,Total!W:W,B16,Total!O:O,DB!$G$5,Total!AA:AA,DB!$O$5,Total!AA:AA,DB!$G$9,Total!K:K,DB!$O$9,Total!B:B,$H$2)+COUNTIFS(Total!X:X,$U$3,Total!W:W,B16,Total!AA:AA,DB!$G$5,Total!N:N,DB!$O$5,Total!M:M,DB!$G$9,Total!K:K,DB!$O$9,Total!AA:AA,$H$2)+COUNTIFS(Total!X:X,$U$3,Total!W:W,B16,Total!AA:AA,DB!$G$5,Total!N:N,DB!$O$5,Total!M:M,DB!$G$9,Total!AA:AA,DB!$O$9,Total!B:B,$H$2)+COUNTIFS(Total!X:X,$U$3,Total!W:W,B16,Total!AA:AA,DB!$G$5,Total!N:N,DB!$O$5,Total!AA:AA,DB!$G$9,Total!K:K,DB!$O$9,Total!B:B,$H$2)+COUNTIFS(Total!X:X,$U$3,Total!W:W,B16,Total!AA:AA,DB!$G$5,Total!AA:AA,DB!$O$5,Total!M:M,DB!$G$9,Total!K:K,DB!$O$9,Total!B:B,$H$2)+COUNTIFS(Total!X:X,$U$3,Total!W:W,B16,Total!O:O,DB!$G$5,Total!N:N,DB!$O$5,Total!AA:AA,DB!$G$9,Total!AA:AA,DB!$O$9,Total!AA:AA,$H$2)+COUNTIFS(Total!X:X,$U$3,Total!W:W,B16,Total!O:O,DB!$G$5,Total!AA:AA,DB!$O$5,Total!M:M,DB!$G$9,Total!AA:AA,DB!$O$9,Total!AA:AA,$H$2)+COUNTIFS(Total!X:X,$U$3,Total!W:W,B16,Total!O:O,DB!$G$5,Total!AA:AA,DB!$O$5,Total!AA:AA,DB!$G$9,Total!K:K,DB!$O$9,Total!AA:AA,$H$2)+COUNTIFS(Total!X:X,$U$3,Total!W:W,B16,Total!O:O,DB!$G$5,Total!AA:AA,DB!$O$5,Total!AA:AA,DB!$G$9,Total!AA:AA,DB!$O$9,Total!B:B,$H$2)+COUNTIFS(Total!X:X,$U$3,Total!W:W,B16,Total!AA:AA,DB!$G$5,Total!N:N,DB!$O$5,Total!M:M,DB!$G$9,Total!AA:AA,DB!$O$9,Total!AA:AA,$H$2)+COUNTIFS(Total!X:X,$U$3,Total!W:W,B16,Total!AA:AA,DB!$G$5,Total!N:N,DB!$O$5,Total!AA:AA,DB!$G$9,Total!K:K,DB!$O$9,Total!AA:AA,$H$2)+COUNTIFS(Total!X:X,$U$3,Total!W:W,B16,Total!AA:AA,DB!$G$5,Total!N:N,DB!$O$5,Total!AA:AA,DB!$G$9,Total!AA:AA,DB!$O$9,Total!B:B,$H$2)+COUNTIFS(Total!X:X,$U$3,Total!W:W,B16,Total!AA:AA,DB!$G$5,Total!AA:AA,DB!$O$5,Total!M:M,DB!$G$9,Total!K:K,DB!$O$9,Total!AA:AA,$H$2)+COUNTIFS(Total!X:X,$U$3,Total!W:W,B16,Total!AA:AA,DB!$G$5,Total!AA:AA,DB!$O$5,Total!M:M,DB!$G$9,Total!AA:AA,DB!$O$9,Total!B:B,$H$2)+COUNTIFS(Total!X:X,$U$3,Total!W:W,B16,Total!AA:AA,DB!$G$5,Total!AA:AA,DB!$O$5,Total!AA:AA,DB!$G$9,Total!K:K,DB!$O$9,Total!B:B,$H$2)+COUNTIFS(Total!X:X,$U$3,Total!W:W,B16,Total!AA:AA,DB!$G$5,Total!N:N,DB!$O$5,Total!M:M,DB!$G$9,Total!K:K,DB!$O$9,Total!B:B,$H$2)+COUNTIFS(Total!X:X,$U$3,Total!W:W,B16,Total!O:O,DB!$G$5,Total!AA:AA,DB!$O$5,Total!M:M,DB!$G$9,Total!K:K,DB!$O$9,Total!B:B,$H$2)+COUNTIFS(Total!X:X,$U$3,Total!W:W,B16,Total!O:O,DB!$G$5,Total!N:N,DB!$O$5,Total!AA:AA,DB!$G$9,Total!K:K,DB!$O$9,Total!B:B,$H$2)+COUNTIFS(Total!X:X,$U$3,Total!W:W,B16,Total!O:O,DB!$G$5,Total!N:N,DB!$O$5,Total!M:M,DB!$G$9,Total!AA:AA,DB!$O$9,Total!B:B,$H$2)+COUNTIFS(Total!X:X,$U$3,Total!W:W,B16,Total!O:O,DB!$G$5,Total!N:N,DB!$O$5,Total!M:M,DB!$G$9,Total!K:K,DB!$O$9,Total!AA:AA,$H$2)</f>
        <v>0</v>
      </c>
      <c r="V16" s="31">
        <f>COUNTIFS(Total!X:X,$V$3,Total!W:W,B16,Total!O:O,DB!$G$5,Total!N:N,DB!$O$5,Total!M:M,DB!$G$9,Total!K:K,DB!$O$9,Total!B:B,$H$2)+COUNTIFS(Total!X:X,$V$3,Total!W:W,B16,Total!AA:AA,DB!$G$5,Total!AA:AA,DB!$O$5,Total!AA:AA,DB!$G$9,Total!AA:AA,DB!$O$9,Total!AA:AA,$H$2)+COUNTIFS(Total!X:X,$V$3,Total!W:W,B16,Total!O:O,DB!$G$5,Total!AA:AA,DB!$O$5,Total!AA:AA,DB!$G$9,Total!AA:AA,DB!$O$9,Total!AA:AA,$H$2)+COUNTIFS(Total!X:X,$V$3,Total!W:W,B16,Total!AA:AA,DB!$G$5,Total!N:N,DB!$O$5,Total!AA:AA,DB!$G$9,Total!AA:AA,DB!$O$9,Total!AA:AA,$H$2)+COUNTIFS(Total!X:X,$V$3,Total!W:W,B16,Total!AA:AA,DB!$G$5,Total!AA:AA,DB!$O$5,Total!M:M,DB!$G$9,Total!AA:AA,DB!$O$9,Total!AA:AA,$H$2)+COUNTIFS(Total!X:X,$V$3,Total!W:W,B16,Total!AA:AA,DB!$G$5,Total!AA:AA,DB!$O$5,Total!AA:AA,DB!$G$9,Total!K:K,DB!$O$9,Total!AA:AA,$H$2)+COUNTIFS(Total!X:X,$V$3,Total!W:W,B16,Total!AA:AA,DB!$G$5,Total!AA:AA,DB!$O$5,Total!AA:AA,DB!$G$9,Total!AA:AA,DB!$O$9,Total!B:B,$H$2)+COUNTIFS(Total!X:X,$V$3,Total!W:W,B16,Total!O:O,DB!$G$5,Total!N:N,DB!$O$5,Total!M:M,DB!$G$9,Total!AA:AA,DB!$O$9,Total!AA:AA,$H$2)+COUNTIFS(Total!X:X,$V$3,Total!W:W,B16,Total!O:O,DB!$G$5,Total!N:N,DB!$O$5,Total!AA:AA,DB!$G$9,Total!K:K,DB!$O$9,Total!AA:AA,$H$2)+COUNTIFS(Total!X:X,$V$3,Total!W:W,B16,Total!O:O,DB!$G$5,Total!N:N,DB!$O$5,Total!AA:AA,DB!$G$9,Total!AA:AA,DB!$O$9,Total!B:B,$H$2)+COUNTIFS(Total!X:X,$V$3,Total!W:W,B16,Total!O:O,DB!$G$5,Total!AA:AA,DB!$O$5,Total!M:M,DB!$G$9,Total!K:K,DB!$O$9,Total!AA:AA,$H$2)+COUNTIFS(Total!X:X,$V$3,Total!W:W,B16,Total!O:O,DB!$G$5,Total!AA:AA,DB!$O$5,Total!M:M,DB!$G$9,Total!AA:AA,DB!$O$9,Total!B:B,$H$2)+COUNTIFS(Total!X:X,$V$3,Total!W:W,B16,Total!O:O,DB!$G$5,Total!AA:AA,DB!$O$5,Total!AA:AA,DB!$G$9,Total!K:K,DB!$O$9,Total!B:B,$H$2)+COUNTIFS(Total!X:X,$V$3,Total!W:W,B16,Total!AA:AA,DB!$G$5,Total!N:N,DB!$O$5,Total!M:M,DB!$G$9,Total!K:K,DB!$O$9,Total!AA:AA,$H$2)+COUNTIFS(Total!X:X,$V$3,Total!W:W,B16,Total!AA:AA,DB!$G$5,Total!N:N,DB!$O$5,Total!M:M,DB!$G$9,Total!AA:AA,DB!$O$9,Total!B:B,$H$2)+COUNTIFS(Total!X:X,$V$3,Total!W:W,B16,Total!AA:AA,DB!$G$5,Total!N:N,DB!$O$5,Total!AA:AA,DB!$G$9,Total!K:K,DB!$O$9,Total!B:B,$H$2)+COUNTIFS(Total!X:X,$V$3,Total!W:W,B16,Total!AA:AA,DB!$G$5,Total!AA:AA,DB!$O$5,Total!M:M,DB!$G$9,Total!K:K,DB!$O$9,Total!B:B,$H$2)+COUNTIFS(Total!X:X,$V$3,Total!W:W,B16,Total!O:O,DB!$G$5,Total!N:N,DB!$O$5,Total!AA:AA,DB!$G$9,Total!AA:AA,DB!$O$9,Total!AA:AA,$H$2)+COUNTIFS(Total!X:X,$V$3,Total!W:W,B16,Total!O:O,DB!$G$5,Total!AA:AA,DB!$O$5,Total!M:M,DB!$G$9,Total!AA:AA,DB!$O$9,Total!AA:AA,$H$2)+COUNTIFS(Total!X:X,$V$3,Total!W:W,B16,Total!O:O,DB!$G$5,Total!AA:AA,DB!$O$5,Total!AA:AA,DB!$G$9,Total!K:K,DB!$O$9,Total!AA:AA,$H$2)+COUNTIFS(Total!X:X,$V$3,Total!W:W,B16,Total!O:O,DB!$G$5,Total!AA:AA,DB!$O$5,Total!AA:AA,DB!$G$9,Total!AA:AA,DB!$O$9,Total!B:B,$H$2)+COUNTIFS(Total!X:X,$V$3,Total!W:W,B16,Total!AA:AA,DB!$G$5,Total!N:N,DB!$O$5,Total!M:M,DB!$G$9,Total!AA:AA,DB!$O$9,Total!AA:AA,$H$2)+COUNTIFS(Total!X:X,$V$3,Total!W:W,B16,Total!AA:AA,DB!$G$5,Total!N:N,DB!$O$5,Total!AA:AA,DB!$G$9,Total!K:K,DB!$O$9,Total!AA:AA,$H$2)+COUNTIFS(Total!X:X,$V$3,Total!W:W,B16,Total!AA:AA,DB!$G$5,Total!N:N,DB!$O$5,Total!AA:AA,DB!$G$9,Total!AA:AA,DB!$O$9,Total!B:B,$H$2)+COUNTIFS(Total!X:X,$V$3,Total!W:W,B16,Total!AA:AA,DB!$G$5,Total!AA:AA,DB!$O$5,Total!M:M,DB!$G$9,Total!K:K,DB!$O$9,Total!AA:AA,$H$2)+COUNTIFS(Total!X:X,$V$3,Total!W:W,B16,Total!AA:AA,DB!$G$5,Total!AA:AA,DB!$O$5,Total!M:M,DB!$G$9,Total!AA:AA,DB!$O$9,Total!B:B,$H$2)+COUNTIFS(Total!X:X,$V$3,Total!W:W,B16,Total!AA:AA,DB!$G$5,Total!AA:AA,DB!$O$5,Total!AA:AA,DB!$G$9,Total!K:K,DB!$O$9,Total!B:B,$H$2)+COUNTIFS(Total!X:X,$V$3,Total!W:W,B16,Total!AA:AA,DB!$G$5,Total!N:N,DB!$O$5,Total!M:M,DB!$G$9,Total!K:K,DB!$O$9,Total!B:B,$H$2)+COUNTIFS(Total!X:X,$V$3,Total!W:W,B16,Total!O:O,DB!$G$5,Total!AA:AA,DB!$O$5,Total!M:M,DB!$G$9,Total!K:K,DB!$O$9,Total!B:B,$H$2)+COUNTIFS(Total!X:X,$V$3,Total!W:W,B16,Total!O:O,DB!$G$5,Total!N:N,DB!$O$5,Total!AA:AA,DB!$G$9,Total!K:K,DB!$O$9,Total!B:B,$H$2)+COUNTIFS(Total!X:X,$V$3,Total!W:W,B16,Total!O:O,DB!$G$5,Total!N:N,DB!$O$5,Total!M:M,DB!$G$9,Total!AA:AA,DB!$O$9,Total!B:B,$H$2)+COUNTIFS(Total!X:X,$V$3,Total!W:W,B16,Total!O:O,DB!$G$5,Total!N:N,DB!$O$5,Total!M:M,DB!$G$9,Total!K:K,DB!$O$9,Total!AA:AA,$H$2)</f>
        <v>0</v>
      </c>
      <c r="W16" s="31">
        <f>COUNTIFS(Total!X:X,$W$3,Total!W:W,B16,Total!O:O,DB!$G$5,Total!N:N,DB!$O$5,Total!M:M,DB!$G$9,Total!K:K,DB!$O$9,Total!B:B,$H$2)+COUNTIFS(Total!X:X,$W$3,Total!W:W,B16,Total!AA:AA,DB!$G$5,Total!AA:AA,DB!$O$5,Total!AA:AA,DB!$G$9,Total!AA:AA,DB!$O$9,Total!AA:AA,$H$2)+COUNTIFS(Total!X:X,$W$3,Total!W:W,B16,Total!O:O,DB!$G$5,Total!AA:AA,DB!$O$5,Total!AA:AA,DB!$G$9,Total!AA:AA,DB!$O$9,Total!AA:AA,$H$2)+COUNTIFS(Total!X:X,$W$3,Total!W:W,B16,Total!AA:AA,DB!$G$5,Total!N:N,DB!$O$5,Total!AA:AA,DB!$G$9,Total!AA:AA,DB!$O$9,Total!AA:AA,$H$2)+COUNTIFS(Total!X:X,$W$3,Total!W:W,B16,Total!AA:AA,DB!$G$5,Total!AA:AA,DB!$O$5,Total!M:M,DB!$G$9,Total!AA:AA,DB!$O$9,Total!AA:AA,$H$2)+COUNTIFS(Total!X:X,$W$3,Total!W:W,B16,Total!AA:AA,DB!$G$5,Total!AA:AA,DB!$O$5,Total!AA:AA,DB!$G$9,Total!K:K,DB!$O$9,Total!AA:AA,$H$2)+COUNTIFS(Total!X:X,$W$3,Total!W:W,B16,Total!AA:AA,DB!$G$5,Total!AA:AA,DB!$O$5,Total!AA:AA,DB!$G$9,Total!AA:AA,DB!$O$9,Total!B:B,$H$2)+COUNTIFS(Total!X:X,$W$3,Total!W:W,B16,Total!O:O,DB!$G$5,Total!N:N,DB!$O$5,Total!M:M,DB!$G$9,Total!AA:AA,DB!$O$9,Total!AA:AA,$H$2)+COUNTIFS(Total!X:X,$W$3,Total!W:W,B16,Total!O:O,DB!$G$5,Total!N:N,DB!$O$5,Total!AA:AA,DB!$G$9,Total!K:K,DB!$O$9,Total!AA:AA,$H$2)+COUNTIFS(Total!X:X,$W$3,Total!W:W,B16,Total!O:O,DB!$G$5,Total!N:N,DB!$O$5,Total!AA:AA,DB!$G$9,Total!AA:AA,DB!$O$9,Total!B:B,$H$2)+COUNTIFS(Total!X:X,$W$3,Total!W:W,B16,Total!O:O,DB!$G$5,Total!AA:AA,DB!$O$5,Total!M:M,DB!$G$9,Total!K:K,DB!$O$9,Total!AA:AA,$H$2)+COUNTIFS(Total!X:X,$W$3,Total!W:W,B16,Total!O:O,DB!$G$5,Total!AA:AA,DB!$O$5,Total!M:M,DB!$G$9,Total!AA:AA,DB!$O$9,Total!B:B,$H$2)+COUNTIFS(Total!X:X,$W$3,Total!W:W,B16,Total!O:O,DB!$G$5,Total!AA:AA,DB!$O$5,Total!AA:AA,DB!$G$9,Total!K:K,DB!$O$9,Total!B:B,$H$2)+COUNTIFS(Total!X:X,$W$3,Total!W:W,B16,Total!AA:AA,DB!$G$5,Total!N:N,DB!$O$5,Total!M:M,DB!$G$9,Total!K:K,DB!$O$9,Total!AA:AA,$H$2)+COUNTIFS(Total!X:X,$W$3,Total!W:W,B16,Total!AA:AA,DB!$G$5,Total!N:N,DB!$O$5,Total!M:M,DB!$G$9,Total!AA:AA,DB!$O$9,Total!B:B,$H$2)+COUNTIFS(Total!X:X,$W$3,Total!W:W,B16,Total!AA:AA,DB!$G$5,Total!N:N,DB!$O$5,Total!AA:AA,DB!$G$9,Total!K:K,DB!$O$9,Total!B:B,$H$2)+COUNTIFS(Total!X:X,$W$3,Total!W:W,B16,Total!AA:AA,DB!$G$5,Total!AA:AA,DB!$O$5,Total!M:M,DB!$G$9,Total!K:K,DB!$O$9,Total!B:B,$H$2)+COUNTIFS(Total!X:X,$W$3,Total!W:W,B16,Total!O:O,DB!$G$5,Total!N:N,DB!$O$5,Total!AA:AA,DB!$G$9,Total!AA:AA,DB!$O$9,Total!AA:AA,$H$2)+COUNTIFS(Total!X:X,$W$3,Total!W:W,B16,Total!O:O,DB!$G$5,Total!AA:AA,DB!$O$5,Total!M:M,DB!$G$9,Total!AA:AA,DB!$O$9,Total!AA:AA,$H$2)+COUNTIFS(Total!X:X,$W$3,Total!W:W,B16,Total!O:O,DB!$G$5,Total!AA:AA,DB!$O$5,Total!AA:AA,DB!$G$9,Total!K:K,DB!$O$9,Total!AA:AA,$H$2)+COUNTIFS(Total!X:X,$W$3,Total!W:W,B16,Total!O:O,DB!$G$5,Total!AA:AA,DB!$O$5,Total!AA:AA,DB!$G$9,Total!AA:AA,DB!$O$9,Total!B:B,$H$2)+COUNTIFS(Total!X:X,$W$3,Total!W:W,B16,Total!AA:AA,DB!$G$5,Total!N:N,DB!$O$5,Total!M:M,DB!$G$9,Total!AA:AA,DB!$O$9,Total!AA:AA,$H$2)+COUNTIFS(Total!X:X,$W$3,Total!W:W,B16,Total!AA:AA,DB!$G$5,Total!N:N,DB!$O$5,Total!AA:AA,DB!$G$9,Total!K:K,DB!$O$9,Total!AA:AA,$H$2)+COUNTIFS(Total!X:X,$W$3,Total!W:W,B16,Total!AA:AA,DB!$G$5,Total!N:N,DB!$O$5,Total!AA:AA,DB!$G$9,Total!AA:AA,DB!$O$9,Total!B:B,$H$2)+COUNTIFS(Total!X:X,$W$3,Total!W:W,B16,Total!AA:AA,DB!$G$5,Total!AA:AA,DB!$O$5,Total!M:M,DB!$G$9,Total!K:K,DB!$O$9,Total!AA:AA,$H$2)+COUNTIFS(Total!X:X,$W$3,Total!W:W,B16,Total!AA:AA,DB!$G$5,Total!AA:AA,DB!$O$5,Total!M:M,DB!$G$9,Total!AA:AA,DB!$O$9,Total!B:B,$H$2)+COUNTIFS(Total!X:X,$W$3,Total!W:W,B16,Total!AA:AA,DB!$G$5,Total!AA:AA,DB!$O$5,Total!AA:AA,DB!$G$9,Total!K:K,DB!$O$9,Total!B:B,$H$2)+COUNTIFS(Total!X:X,$W$3,Total!W:W,B16,Total!AA:AA,DB!$G$5,Total!N:N,DB!$O$5,Total!M:M,DB!$G$9,Total!K:K,DB!$O$9,Total!B:B,$H$2)+COUNTIFS(Total!X:X,$W$3,Total!W:W,B16,Total!O:O,DB!$G$5,Total!AA:AA,DB!$O$5,Total!M:M,DB!$G$9,Total!K:K,DB!$O$9,Total!B:B,$H$2)+COUNTIFS(Total!X:X,$W$3,Total!W:W,B16,Total!O:O,DB!$G$5,Total!N:N,DB!$O$5,Total!AA:AA,DB!$G$9,Total!K:K,DB!$O$9,Total!B:B,$H$2)+COUNTIFS(Total!X:X,$W$3,Total!W:W,B16,Total!O:O,DB!$G$5,Total!N:N,DB!$O$5,Total!M:M,DB!$G$9,Total!AA:AA,DB!$O$9,Total!B:B,$H$2)+COUNTIFS(Total!X:X,$W$3,Total!W:W,B16,Total!O:O,DB!$G$5,Total!N:N,DB!$O$5,Total!M:M,DB!$G$9,Total!K:K,DB!$O$9,Total!AA:AA,$H$2)</f>
        <v>0</v>
      </c>
      <c r="X16" s="31">
        <f t="shared" si="0"/>
        <v>46</v>
      </c>
      <c r="Y16" s="31">
        <f t="shared" si="1"/>
        <v>40</v>
      </c>
      <c r="Z16" s="31">
        <f t="shared" si="2"/>
        <v>32</v>
      </c>
      <c r="AD16"/>
    </row>
    <row r="17" spans="1:30" ht="30" customHeight="1" x14ac:dyDescent="0.25">
      <c r="A17" s="43">
        <v>14</v>
      </c>
      <c r="B17" s="53" t="s">
        <v>172</v>
      </c>
      <c r="C17" s="31">
        <f>COUNTIFS(Total!W:W,B17,Total!O:O,DB!$G$5,Total!N:N,DB!$O$5,Total!M:M,DB!$G$9,Total!K:K,DB!$O$9,Total!B:B,$H$2)+COUNTIFS(Total!W:W,B17,Total!AA:AA,DB!$G$5,Total!AA:AA,DB!$O$5,Total!AA:AA,DB!$G$9,Total!AA:AA,DB!$O$9,Total!AA:AA,$H$2)+COUNTIFS(Total!W:W,B17,Total!O:O,DB!$G$5,Total!AA:AA,DB!$O$5,Total!AA:AA,DB!$G$9,Total!AA:AA,DB!$O$9,Total!AA:AA,$H$2)+COUNTIFS(Total!W:W,B17,Total!AA:AA,DB!$G$5,Total!N:N,DB!$O$5,Total!AA:AA,DB!$G$9,Total!AA:AA,DB!$O$9,Total!AA:AA,$H$2)+COUNTIFS(Total!W:W,B17,Total!AA:AA,DB!$G$5,Total!AA:AA,DB!$O$5,Total!M:M,DB!$G$9,Total!AA:AA,DB!$O$9,Total!AA:AA,$H$2)+COUNTIFS(Total!W:W,B17,Total!AA:AA,DB!$G$5,Total!AA:AA,DB!$O$5,Total!AA:AA,DB!$G$9,Total!K:K,DB!$O$9,Total!AA:AA,$H$2)+COUNTIFS(Total!W:W,B17,Total!AA:AA,DB!$G$5,Total!AA:AA,DB!$O$5,Total!AA:AA,DB!$G$9,Total!AA:AA,DB!$O$9,Total!B:B,$H$2)+COUNTIFS(Total!W:W,B17,Total!O:O,DB!$G$5,Total!N:N,DB!$O$5,Total!M:M,DB!$G$9,Total!AA:AA,DB!$O$9,Total!AA:AA,$H$2)+COUNTIFS(Total!W:W,B17,Total!O:O,DB!$G$5,Total!N:N,DB!$O$5,Total!AA:AA,DB!$G$9,Total!K:K,DB!$O$9,Total!AA:AA,$H$2)+COUNTIFS(Total!W:W,B17,Total!O:O,DB!$G$5,Total!N:N,DB!$O$5,Total!AA:AA,DB!$G$9,Total!AA:AA,DB!$O$9,Total!B:B,$H$2)+COUNTIFS(Total!W:W,B17,Total!O:O,DB!$G$5,Total!AA:AA,DB!$O$5,Total!M:M,DB!$G$9,Total!K:K,DB!$O$9,Total!AA:AA,$H$2)+COUNTIFS(Total!W:W,B17,Total!O:O,DB!$G$5,Total!AA:AA,DB!$O$5,Total!M:M,DB!$G$9,Total!AA:AA,DB!$O$9,Total!B:B,$H$2)+COUNTIFS(Total!W:W,B17,Total!O:O,DB!$G$5,Total!AA:AA,DB!$O$5,Total!AA:AA,DB!$G$9,Total!K:K,DB!$O$9,Total!B:B,$H$2)+COUNTIFS(Total!W:W,B17,Total!AA:AA,DB!$G$5,Total!N:N,DB!$O$5,Total!M:M,DB!$G$9,Total!K:K,DB!$O$9,Total!AA:AA,$H$2)+COUNTIFS(Total!W:W,B17,Total!AA:AA,DB!$G$5,Total!N:N,DB!$O$5,Total!M:M,DB!$G$9,Total!AA:AA,DB!$O$9,Total!B:B,$H$2)+COUNTIFS(Total!W:W,B17,Total!AA:AA,DB!$G$5,Total!N:N,DB!$O$5,Total!AA:AA,DB!$G$9,Total!K:K,DB!$O$9,Total!B:B,$H$2)+COUNTIFS(Total!W:W,B17,Total!AA:AA,DB!$G$5,Total!AA:AA,DB!$O$5,Total!M:M,DB!$G$9,Total!K:K,DB!$O$9,Total!B:B,$H$2)+COUNTIFS(Total!W:W,B17,Total!O:O,DB!$G$5,Total!N:N,DB!$O$5,Total!AA:AA,DB!$G$9,Total!AA:AA,DB!$O$9,Total!AA:AA,$H$2)+COUNTIFS(Total!W:W,B17,Total!O:O,DB!$G$5,Total!AA:AA,DB!$O$5,Total!M:M,DB!$G$9,Total!AA:AA,DB!$O$9,Total!AA:AA,$H$2)+COUNTIFS(Total!W:W,B17,Total!O:O,DB!$G$5,Total!AA:AA,DB!$O$5,Total!AA:AA,DB!$G$9,Total!K:K,DB!$O$9,Total!AA:AA,$H$2)+COUNTIFS(Total!W:W,B17,Total!O:O,DB!$G$5,Total!AA:AA,DB!$O$5,Total!AA:AA,DB!$G$9,Total!AA:AA,DB!$O$9,Total!B:B,$H$2)+COUNTIFS(Total!W:W,B17,Total!AA:AA,DB!$G$5,Total!N:N,DB!$O$5,Total!M:M,DB!$G$9,Total!AA:AA,DB!$O$9,Total!AA:AA,$H$2)+COUNTIFS(Total!W:W,B17,Total!AA:AA,DB!$G$5,Total!N:N,DB!$O$5,Total!AA:AA,DB!$G$9,Total!K:K,DB!$O$9,Total!AA:AA,$H$2)+COUNTIFS(Total!W:W,B17,Total!AA:AA,DB!$G$5,Total!N:N,DB!$O$5,Total!AA:AA,DB!$G$9,Total!AA:AA,DB!$O$9,Total!B:B,$H$2)+COUNTIFS(Total!W:W,B17,Total!AA:AA,DB!$G$5,Total!AA:AA,DB!$O$5,Total!M:M,DB!$G$9,Total!K:K,DB!$O$9,Total!AA:AA,$H$2)+COUNTIFS(Total!W:W,B17,Total!AA:AA,DB!$G$5,Total!AA:AA,DB!$O$5,Total!M:M,DB!$G$9,Total!AA:AA,DB!$O$9,Total!B:B,$H$2)+COUNTIFS(Total!W:W,B17,Total!AA:AA,DB!$G$5,Total!AA:AA,DB!$O$5,Total!AA:AA,DB!$G$9,Total!K:K,DB!$O$9,Total!B:B,$H$2)+COUNTIFS(Total!W:W,B17,Total!AA:AA,DB!$G$5,Total!N:N,DB!$O$5,Total!M:M,DB!$G$9,Total!K:K,DB!$O$9,Total!B:B,$H$2)+COUNTIFS(Total!W:W,B17,Total!O:O,DB!$G$5,Total!AA:AA,DB!$O$5,Total!M:M,DB!$G$9,Total!K:K,DB!$O$9,Total!B:B,$H$2)+COUNTIFS(Total!W:W,B17,Total!O:O,DB!$G$5,Total!N:N,DB!$O$5,Total!AA:AA,DB!$G$9,Total!K:K,DB!$O$9,Total!B:B,$H$2)+COUNTIFS(Total!W:W,B17,Total!O:O,DB!$G$5,Total!N:N,DB!$O$5,Total!M:M,DB!$G$9,Total!AA:AA,DB!$O$9,Total!B:B,$H$2)+COUNTIFS(Total!W:W,B17,Total!O:O,DB!$G$5,Total!N:N,DB!$O$5,Total!M:M,DB!$G$9,Total!K:K,DB!$O$9,Total!AA:AA,$H$2)</f>
        <v>14</v>
      </c>
      <c r="D17" s="31">
        <f>COUNTIFS(Total!X:X,$AE$2,Total!W:W,B17,Total!O:O,DB!$G$5,Total!N:N,DB!$O$5,Total!M:M,DB!$G$9,Total!K:K,DB!$O$9,Total!B:B,$H$2)+COUNTIFS(Total!X:X,$AE$2,Total!W:W,B17,Total!AA:AA,DB!$G$5,Total!AA:AA,DB!$O$5,Total!AA:AA,DB!$G$9,Total!AA:AA,DB!$O$9,Total!AA:AA,$H$2)+COUNTIFS(Total!X:X,$AE$2,Total!W:W,B17,Total!O:O,DB!$G$5,Total!AA:AA,DB!$O$5,Total!AA:AA,DB!$G$9,Total!AA:AA,DB!$O$9,Total!AA:AA,$H$2)+COUNTIFS(Total!X:X,$AE$2,Total!W:W,B17,Total!AA:AA,DB!$G$5,Total!N:N,DB!$O$5,Total!AA:AA,DB!$G$9,Total!AA:AA,DB!$O$9,Total!AA:AA,$H$2)+COUNTIFS(Total!X:X,$AE$2,Total!W:W,B17,Total!AA:AA,DB!$G$5,Total!AA:AA,DB!$O$5,Total!M:M,DB!$G$9,Total!AA:AA,DB!$O$9,Total!AA:AA,$H$2)+COUNTIFS(Total!X:X,$AE$2,Total!W:W,B17,Total!AA:AA,DB!$G$5,Total!AA:AA,DB!$O$5,Total!AA:AA,DB!$G$9,Total!K:K,DB!$O$9,Total!AA:AA,$H$2)+COUNTIFS(Total!X:X,$AE$2,Total!W:W,B17,Total!AA:AA,DB!$G$5,Total!AA:AA,DB!$O$5,Total!AA:AA,DB!$G$9,Total!AA:AA,DB!$O$9,Total!B:B,$H$2)+COUNTIFS(Total!X:X,$AE$2,Total!W:W,B17,Total!O:O,DB!$G$5,Total!N:N,DB!$O$5,Total!M:M,DB!$G$9,Total!AA:AA,DB!$O$9,Total!AA:AA,$H$2)+COUNTIFS(Total!X:X,$AE$2,Total!W:W,B17,Total!O:O,DB!$G$5,Total!N:N,DB!$O$5,Total!AA:AA,DB!$G$9,Total!K:K,DB!$O$9,Total!AA:AA,$H$2)+COUNTIFS(Total!X:X,$AE$2,Total!W:W,B17,Total!O:O,DB!$G$5,Total!N:N,DB!$O$5,Total!AA:AA,DB!$G$9,Total!AA:AA,DB!$O$9,Total!B:B,$H$2)+COUNTIFS(Total!X:X,$AE$2,Total!W:W,B17,Total!O:O,DB!$G$5,Total!AA:AA,DB!$O$5,Total!M:M,DB!$G$9,Total!K:K,DB!$O$9,Total!AA:AA,$H$2)+COUNTIFS(Total!X:X,$AE$2,Total!W:W,B17,Total!O:O,DB!$G$5,Total!AA:AA,DB!$O$5,Total!M:M,DB!$G$9,Total!AA:AA,DB!$O$9,Total!B:B,$H$2)+COUNTIFS(Total!X:X,$AE$2,Total!W:W,B17,Total!O:O,DB!$G$5,Total!AA:AA,DB!$O$5,Total!AA:AA,DB!$G$9,Total!K:K,DB!$O$9,Total!B:B,$H$2)+COUNTIFS(Total!X:X,$AE$2,Total!W:W,B17,Total!AA:AA,DB!$G$5,Total!N:N,DB!$O$5,Total!M:M,DB!$G$9,Total!K:K,DB!$O$9,Total!AA:AA,$H$2)+COUNTIFS(Total!X:X,$AE$2,Total!W:W,B17,Total!AA:AA,DB!$G$5,Total!N:N,DB!$O$5,Total!M:M,DB!$G$9,Total!AA:AA,DB!$O$9,Total!B:B,$H$2)+COUNTIFS(Total!X:X,$AE$2,Total!W:W,B17,Total!AA:AA,DB!$G$5,Total!N:N,DB!$O$5,Total!AA:AA,DB!$G$9,Total!K:K,DB!$O$9,Total!B:B,$H$2)+COUNTIFS(Total!X:X,$AE$2,Total!W:W,B17,Total!AA:AA,DB!$G$5,Total!AA:AA,DB!$O$5,Total!M:M,DB!$G$9,Total!K:K,DB!$O$9,Total!B:B,$H$2)+COUNTIFS(Total!X:X,$AE$2,Total!W:W,B17,Total!O:O,DB!$G$5,Total!N:N,DB!$O$5,Total!AA:AA,DB!$G$9,Total!AA:AA,DB!$O$9,Total!AA:AA,$H$2)+COUNTIFS(Total!X:X,$AE$2,Total!W:W,B17,Total!O:O,DB!$G$5,Total!AA:AA,DB!$O$5,Total!M:M,DB!$G$9,Total!AA:AA,DB!$O$9,Total!AA:AA,$H$2)+COUNTIFS(Total!X:X,$AE$2,Total!W:W,B17,Total!O:O,DB!$G$5,Total!AA:AA,DB!$O$5,Total!AA:AA,DB!$G$9,Total!K:K,DB!$O$9,Total!AA:AA,$H$2)+COUNTIFS(Total!X:X,$AE$2,Total!W:W,B17,Total!O:O,DB!$G$5,Total!AA:AA,DB!$O$5,Total!AA:AA,DB!$G$9,Total!AA:AA,DB!$O$9,Total!B:B,$H$2)+COUNTIFS(Total!X:X,$AE$2,Total!W:W,B17,Total!AA:AA,DB!$G$5,Total!N:N,DB!$O$5,Total!M:M,DB!$G$9,Total!AA:AA,DB!$O$9,Total!AA:AA,$H$2)+COUNTIFS(Total!X:X,$AE$2,Total!W:W,B17,Total!AA:AA,DB!$G$5,Total!N:N,DB!$O$5,Total!AA:AA,DB!$G$9,Total!K:K,DB!$O$9,Total!AA:AA,$H$2)+COUNTIFS(Total!X:X,$AE$2,Total!W:W,B17,Total!AA:AA,DB!$G$5,Total!N:N,DB!$O$5,Total!AA:AA,DB!$G$9,Total!AA:AA,DB!$O$9,Total!B:B,$H$2)+COUNTIFS(Total!X:X,$AE$2,Total!W:W,B17,Total!AA:AA,DB!$G$5,Total!AA:AA,DB!$O$5,Total!M:M,DB!$G$9,Total!K:K,DB!$O$9,Total!AA:AA,$H$2)+COUNTIFS(Total!X:X,$AE$2,Total!W:W,B17,Total!AA:AA,DB!$G$5,Total!AA:AA,DB!$O$5,Total!M:M,DB!$G$9,Total!AA:AA,DB!$O$9,Total!B:B,$H$2)+COUNTIFS(Total!X:X,$AE$2,Total!W:W,B17,Total!AA:AA,DB!$G$5,Total!AA:AA,DB!$O$5,Total!AA:AA,DB!$G$9,Total!K:K,DB!$O$9,Total!B:B,$H$2)+COUNTIFS(Total!X:X,$AE$2,Total!W:W,B17,Total!AA:AA,DB!$G$5,Total!N:N,DB!$O$5,Total!M:M,DB!$G$9,Total!K:K,DB!$O$9,Total!B:B,$H$2)+COUNTIFS(Total!X:X,$AE$2,Total!W:W,B17,Total!O:O,DB!$G$5,Total!AA:AA,DB!$O$5,Total!M:M,DB!$G$9,Total!K:K,DB!$O$9,Total!B:B,$H$2)+COUNTIFS(Total!X:X,$AE$2,Total!W:W,B17,Total!O:O,DB!$G$5,Total!N:N,DB!$O$5,Total!AA:AA,DB!$G$9,Total!K:K,DB!$O$9,Total!B:B,$H$2)+COUNTIFS(Total!X:X,$AE$2,Total!W:W,B17,Total!O:O,DB!$G$5,Total!N:N,DB!$O$5,Total!M:M,DB!$G$9,Total!AA:AA,DB!$O$9,Total!B:B,$H$2)+COUNTIFS(Total!X:X,$AE$2,Total!W:W,B17,Total!O:O,DB!$G$5,Total!N:N,DB!$O$5,Total!M:M,DB!$G$9,Total!K:K,DB!$O$9,Total!AA:AA,$H$2)</f>
        <v>0</v>
      </c>
      <c r="E17" s="31">
        <f>COUNTIFS(Total!X:X,$E$3,Total!W:W,B17,Total!O:O,DB!$G$5,Total!N:N,DB!$O$5,Total!M:M,DB!$G$9,Total!K:K,DB!$O$9,Total!B:B,$H$2)+COUNTIFS(Total!X:X,$E$3,Total!W:W,B17,Total!AA:AA,DB!$G$5,Total!AA:AA,DB!$O$5,Total!AA:AA,DB!$G$9,Total!AA:AA,DB!$O$9,Total!AA:AA,$H$2)+COUNTIFS(Total!X:X,$E$3,Total!W:W,B17,Total!O:O,DB!$G$5,Total!AA:AA,DB!$O$5,Total!AA:AA,DB!$G$9,Total!AA:AA,DB!$O$9,Total!AA:AA,$H$2)+COUNTIFS(Total!X:X,$E$3,Total!W:W,B17,Total!AA:AA,DB!$G$5,Total!N:N,DB!$O$5,Total!AA:AA,DB!$G$9,Total!AA:AA,DB!$O$9,Total!AA:AA,$H$2)+COUNTIFS(Total!X:X,$E$3,Total!W:W,B17,Total!AA:AA,DB!$G$5,Total!AA:AA,DB!$O$5,Total!M:M,DB!$G$9,Total!AA:AA,DB!$O$9,Total!AA:AA,$H$2)+COUNTIFS(Total!X:X,$E$3,Total!W:W,B17,Total!AA:AA,DB!$G$5,Total!AA:AA,DB!$O$5,Total!AA:AA,DB!$G$9,Total!K:K,DB!$O$9,Total!AA:AA,$H$2)+COUNTIFS(Total!X:X,$E$3,Total!W:W,B17,Total!AA:AA,DB!$G$5,Total!AA:AA,DB!$O$5,Total!AA:AA,DB!$G$9,Total!AA:AA,DB!$O$9,Total!B:B,$H$2)+COUNTIFS(Total!X:X,$E$3,Total!W:W,B17,Total!O:O,DB!$G$5,Total!N:N,DB!$O$5,Total!M:M,DB!$G$9,Total!AA:AA,DB!$O$9,Total!AA:AA,$H$2)+COUNTIFS(Total!X:X,$E$3,Total!W:W,B17,Total!O:O,DB!$G$5,Total!N:N,DB!$O$5,Total!AA:AA,DB!$G$9,Total!K:K,DB!$O$9,Total!AA:AA,$H$2)+COUNTIFS(Total!X:X,$E$3,Total!W:W,B17,Total!O:O,DB!$G$5,Total!N:N,DB!$O$5,Total!AA:AA,DB!$G$9,Total!AA:AA,DB!$O$9,Total!B:B,$H$2)+COUNTIFS(Total!X:X,$E$3,Total!W:W,B17,Total!O:O,DB!$G$5,Total!AA:AA,DB!$O$5,Total!M:M,DB!$G$9,Total!K:K,DB!$O$9,Total!AA:AA,$H$2)+COUNTIFS(Total!X:X,$E$3,Total!W:W,B17,Total!O:O,DB!$G$5,Total!AA:AA,DB!$O$5,Total!M:M,DB!$G$9,Total!AA:AA,DB!$O$9,Total!B:B,$H$2)+COUNTIFS(Total!X:X,$E$3,Total!W:W,B17,Total!O:O,DB!$G$5,Total!AA:AA,DB!$O$5,Total!AA:AA,DB!$G$9,Total!K:K,DB!$O$9,Total!B:B,$H$2)+COUNTIFS(Total!X:X,$E$3,Total!W:W,B17,Total!AA:AA,DB!$G$5,Total!N:N,DB!$O$5,Total!M:M,DB!$G$9,Total!K:K,DB!$O$9,Total!AA:AA,$H$2)+COUNTIFS(Total!X:X,$E$3,Total!W:W,B17,Total!AA:AA,DB!$G$5,Total!N:N,DB!$O$5,Total!M:M,DB!$G$9,Total!AA:AA,DB!$O$9,Total!B:B,$H$2)+COUNTIFS(Total!X:X,$E$3,Total!W:W,B17,Total!AA:AA,DB!$G$5,Total!N:N,DB!$O$5,Total!AA:AA,DB!$G$9,Total!K:K,DB!$O$9,Total!B:B,$H$2)+COUNTIFS(Total!X:X,$E$3,Total!W:W,B17,Total!AA:AA,DB!$G$5,Total!AA:AA,DB!$O$5,Total!M:M,DB!$G$9,Total!K:K,DB!$O$9,Total!B:B,$H$2)+COUNTIFS(Total!X:X,$E$3,Total!W:W,B17,Total!O:O,DB!$G$5,Total!N:N,DB!$O$5,Total!AA:AA,DB!$G$9,Total!AA:AA,DB!$O$9,Total!AA:AA,$H$2)+COUNTIFS(Total!X:X,$E$3,Total!W:W,B17,Total!O:O,DB!$G$5,Total!AA:AA,DB!$O$5,Total!M:M,DB!$G$9,Total!AA:AA,DB!$O$9,Total!AA:AA,$H$2)+COUNTIFS(Total!X:X,$E$3,Total!W:W,B17,Total!O:O,DB!$G$5,Total!AA:AA,DB!$O$5,Total!AA:AA,DB!$G$9,Total!K:K,DB!$O$9,Total!AA:AA,$H$2)+COUNTIFS(Total!X:X,$E$3,Total!W:W,B17,Total!O:O,DB!$G$5,Total!AA:AA,DB!$O$5,Total!AA:AA,DB!$G$9,Total!AA:AA,DB!$O$9,Total!B:B,$H$2)+COUNTIFS(Total!X:X,$E$3,Total!W:W,B17,Total!AA:AA,DB!$G$5,Total!N:N,DB!$O$5,Total!M:M,DB!$G$9,Total!AA:AA,DB!$O$9,Total!AA:AA,$H$2)+COUNTIFS(Total!X:X,$E$3,Total!W:W,B17,Total!AA:AA,DB!$G$5,Total!N:N,DB!$O$5,Total!AA:AA,DB!$G$9,Total!K:K,DB!$O$9,Total!AA:AA,$H$2)+COUNTIFS(Total!X:X,$E$3,Total!W:W,B17,Total!AA:AA,DB!$G$5,Total!N:N,DB!$O$5,Total!AA:AA,DB!$G$9,Total!AA:AA,DB!$O$9,Total!B:B,$H$2)+COUNTIFS(Total!X:X,$E$3,Total!W:W,B17,Total!AA:AA,DB!$G$5,Total!AA:AA,DB!$O$5,Total!M:M,DB!$G$9,Total!K:K,DB!$O$9,Total!AA:AA,$H$2)+COUNTIFS(Total!X:X,$E$3,Total!W:W,B17,Total!AA:AA,DB!$G$5,Total!AA:AA,DB!$O$5,Total!M:M,DB!$G$9,Total!AA:AA,DB!$O$9,Total!B:B,$H$2)+COUNTIFS(Total!X:X,$E$3,Total!W:W,B17,Total!AA:AA,DB!$G$5,Total!AA:AA,DB!$O$5,Total!AA:AA,DB!$G$9,Total!K:K,DB!$O$9,Total!B:B,$H$2)+COUNTIFS(Total!X:X,$E$3,Total!W:W,B17,Total!AA:AA,DB!$G$5,Total!N:N,DB!$O$5,Total!M:M,DB!$G$9,Total!K:K,DB!$O$9,Total!B:B,$H$2)+COUNTIFS(Total!X:X,$E$3,Total!W:W,B17,Total!O:O,DB!$G$5,Total!AA:AA,DB!$O$5,Total!M:M,DB!$G$9,Total!K:K,DB!$O$9,Total!B:B,$H$2)+COUNTIFS(Total!X:X,$E$3,Total!W:W,B17,Total!O:O,DB!$G$5,Total!N:N,DB!$O$5,Total!AA:AA,DB!$G$9,Total!K:K,DB!$O$9,Total!B:B,$H$2)+COUNTIFS(Total!X:X,$E$3,Total!W:W,B17,Total!O:O,DB!$G$5,Total!N:N,DB!$O$5,Total!M:M,DB!$G$9,Total!AA:AA,DB!$O$9,Total!B:B,$H$2)+COUNTIFS(Total!X:X,$E$3,Total!W:W,B17,Total!O:O,DB!$G$5,Total!N:N,DB!$O$5,Total!M:M,DB!$G$9,Total!K:K,DB!$O$9,Total!AA:AA,$H$2)</f>
        <v>1</v>
      </c>
      <c r="F17" s="31">
        <f>COUNTIFS(Total!X:X,$F$3,Total!W:W,B17,Total!O:O,DB!$G$5,Total!N:N,DB!$O$5,Total!M:M,DB!$G$9,Total!K:K,DB!$O$9,Total!B:B,$H$2)+COUNTIFS(Total!X:X,$F$3,Total!W:W,B17,Total!AA:AA,DB!$G$5,Total!AA:AA,DB!$O$5,Total!AA:AA,DB!$G$9,Total!AA:AA,DB!$O$9,Total!AA:AA,$H$2)+COUNTIFS(Total!X:X,$F$3,Total!W:W,B17,Total!O:O,DB!$G$5,Total!AA:AA,DB!$O$5,Total!AA:AA,DB!$G$9,Total!AA:AA,DB!$O$9,Total!AA:AA,$H$2)+COUNTIFS(Total!X:X,$F$3,Total!W:W,B17,Total!AA:AA,DB!$G$5,Total!N:N,DB!$O$5,Total!AA:AA,DB!$G$9,Total!AA:AA,DB!$O$9,Total!AA:AA,$H$2)+COUNTIFS(Total!X:X,$F$3,Total!W:W,B17,Total!AA:AA,DB!$G$5,Total!AA:AA,DB!$O$5,Total!M:M,DB!$G$9,Total!AA:AA,DB!$O$9,Total!AA:AA,$H$2)+COUNTIFS(Total!X:X,$F$3,Total!W:W,B17,Total!AA:AA,DB!$G$5,Total!AA:AA,DB!$O$5,Total!AA:AA,DB!$G$9,Total!K:K,DB!$O$9,Total!AA:AA,$H$2)+COUNTIFS(Total!X:X,$F$3,Total!W:W,B17,Total!AA:AA,DB!$G$5,Total!AA:AA,DB!$O$5,Total!AA:AA,DB!$G$9,Total!AA:AA,DB!$O$9,Total!B:B,$H$2)+COUNTIFS(Total!X:X,$F$3,Total!W:W,B17,Total!O:O,DB!$G$5,Total!N:N,DB!$O$5,Total!M:M,DB!$G$9,Total!AA:AA,DB!$O$9,Total!AA:AA,$H$2)+COUNTIFS(Total!X:X,$F$3,Total!W:W,B17,Total!O:O,DB!$G$5,Total!N:N,DB!$O$5,Total!AA:AA,DB!$G$9,Total!K:K,DB!$O$9,Total!AA:AA,$H$2)+COUNTIFS(Total!X:X,$F$3,Total!W:W,B17,Total!O:O,DB!$G$5,Total!N:N,DB!$O$5,Total!AA:AA,DB!$G$9,Total!AA:AA,DB!$O$9,Total!B:B,$H$2)+COUNTIFS(Total!X:X,$F$3,Total!W:W,B17,Total!O:O,DB!$G$5,Total!AA:AA,DB!$O$5,Total!M:M,DB!$G$9,Total!K:K,DB!$O$9,Total!AA:AA,$H$2)+COUNTIFS(Total!X:X,$F$3,Total!W:W,B17,Total!O:O,DB!$G$5,Total!AA:AA,DB!$O$5,Total!M:M,DB!$G$9,Total!AA:AA,DB!$O$9,Total!B:B,$H$2)+COUNTIFS(Total!X:X,$F$3,Total!W:W,B17,Total!O:O,DB!$G$5,Total!AA:AA,DB!$O$5,Total!AA:AA,DB!$G$9,Total!K:K,DB!$O$9,Total!B:B,$H$2)+COUNTIFS(Total!X:X,$F$3,Total!W:W,B17,Total!AA:AA,DB!$G$5,Total!N:N,DB!$O$5,Total!M:M,DB!$G$9,Total!K:K,DB!$O$9,Total!AA:AA,$H$2)+COUNTIFS(Total!X:X,$F$3,Total!W:W,B17,Total!AA:AA,DB!$G$5,Total!N:N,DB!$O$5,Total!M:M,DB!$G$9,Total!AA:AA,DB!$O$9,Total!B:B,$H$2)+COUNTIFS(Total!X:X,$F$3,Total!W:W,B17,Total!AA:AA,DB!$G$5,Total!N:N,DB!$O$5,Total!AA:AA,DB!$G$9,Total!K:K,DB!$O$9,Total!B:B,$H$2)+COUNTIFS(Total!X:X,$F$3,Total!W:W,B17,Total!AA:AA,DB!$G$5,Total!AA:AA,DB!$O$5,Total!M:M,DB!$G$9,Total!K:K,DB!$O$9,Total!B:B,$H$2)+COUNTIFS(Total!X:X,$F$3,Total!W:W,B17,Total!O:O,DB!$G$5,Total!N:N,DB!$O$5,Total!AA:AA,DB!$G$9,Total!AA:AA,DB!$O$9,Total!AA:AA,$H$2)+COUNTIFS(Total!X:X,$F$3,Total!W:W,B17,Total!O:O,DB!$G$5,Total!AA:AA,DB!$O$5,Total!M:M,DB!$G$9,Total!AA:AA,DB!$O$9,Total!AA:AA,$H$2)+COUNTIFS(Total!X:X,$F$3,Total!W:W,B17,Total!O:O,DB!$G$5,Total!AA:AA,DB!$O$5,Total!AA:AA,DB!$G$9,Total!K:K,DB!$O$9,Total!AA:AA,$H$2)+COUNTIFS(Total!X:X,$F$3,Total!W:W,B17,Total!O:O,DB!$G$5,Total!AA:AA,DB!$O$5,Total!AA:AA,DB!$G$9,Total!AA:AA,DB!$O$9,Total!B:B,$H$2)+COUNTIFS(Total!X:X,$F$3,Total!W:W,B17,Total!AA:AA,DB!$G$5,Total!N:N,DB!$O$5,Total!M:M,DB!$G$9,Total!AA:AA,DB!$O$9,Total!AA:AA,$H$2)+COUNTIFS(Total!X:X,$F$3,Total!W:W,B17,Total!AA:AA,DB!$G$5,Total!N:N,DB!$O$5,Total!AA:AA,DB!$G$9,Total!K:K,DB!$O$9,Total!AA:AA,$H$2)+COUNTIFS(Total!X:X,$F$3,Total!W:W,B17,Total!AA:AA,DB!$G$5,Total!N:N,DB!$O$5,Total!AA:AA,DB!$G$9,Total!AA:AA,DB!$O$9,Total!B:B,$H$2)+COUNTIFS(Total!X:X,$F$3,Total!W:W,B17,Total!AA:AA,DB!$G$5,Total!AA:AA,DB!$O$5,Total!M:M,DB!$G$9,Total!K:K,DB!$O$9,Total!AA:AA,$H$2)+COUNTIFS(Total!X:X,$F$3,Total!W:W,B17,Total!AA:AA,DB!$G$5,Total!AA:AA,DB!$O$5,Total!M:M,DB!$G$9,Total!AA:AA,DB!$O$9,Total!B:B,$H$2)+COUNTIFS(Total!X:X,$F$3,Total!W:W,B17,Total!AA:AA,DB!$G$5,Total!AA:AA,DB!$O$5,Total!AA:AA,DB!$G$9,Total!K:K,DB!$O$9,Total!B:B,$H$2)+COUNTIFS(Total!X:X,$F$3,Total!W:W,B17,Total!AA:AA,DB!$G$5,Total!N:N,DB!$O$5,Total!M:M,DB!$G$9,Total!K:K,DB!$O$9,Total!B:B,$H$2)+COUNTIFS(Total!X:X,$F$3,Total!W:W,B17,Total!O:O,DB!$G$5,Total!AA:AA,DB!$O$5,Total!M:M,DB!$G$9,Total!K:K,DB!$O$9,Total!B:B,$H$2)+COUNTIFS(Total!X:X,$F$3,Total!W:W,B17,Total!O:O,DB!$G$5,Total!N:N,DB!$O$5,Total!AA:AA,DB!$G$9,Total!K:K,DB!$O$9,Total!B:B,$H$2)+COUNTIFS(Total!X:X,$F$3,Total!W:W,B17,Total!O:O,DB!$G$5,Total!N:N,DB!$O$5,Total!M:M,DB!$G$9,Total!AA:AA,DB!$O$9,Total!B:B,$H$2)+COUNTIFS(Total!X:X,$F$3,Total!W:W,B17,Total!O:O,DB!$G$5,Total!N:N,DB!$O$5,Total!M:M,DB!$G$9,Total!K:K,DB!$O$9,Total!AA:AA,$H$2)</f>
        <v>0</v>
      </c>
      <c r="G17" s="31">
        <f>COUNTIFS(Total!X:X,$G$3,Total!W:W,B17,Total!O:O,DB!$G$5,Total!N:N,DB!$O$5,Total!M:M,DB!$G$9,Total!K:K,DB!$O$9,Total!B:B,$H$2)+COUNTIFS(Total!X:X,$G$3,Total!W:W,B17,Total!AA:AA,DB!$G$5,Total!AA:AA,DB!$O$5,Total!AA:AA,DB!$G$9,Total!AA:AA,DB!$O$9,Total!AA:AA,$H$2)+COUNTIFS(Total!X:X,$G$3,Total!W:W,B17,Total!O:O,DB!$G$5,Total!AA:AA,DB!$O$5,Total!AA:AA,DB!$G$9,Total!AA:AA,DB!$O$9,Total!AA:AA,$H$2)+COUNTIFS(Total!X:X,$G$3,Total!W:W,B17,Total!AA:AA,DB!$G$5,Total!N:N,DB!$O$5,Total!AA:AA,DB!$G$9,Total!AA:AA,DB!$O$9,Total!AA:AA,$H$2)+COUNTIFS(Total!X:X,$G$3,Total!W:W,B17,Total!AA:AA,DB!$G$5,Total!AA:AA,DB!$O$5,Total!M:M,DB!$G$9,Total!AA:AA,DB!$O$9,Total!AA:AA,$H$2)+COUNTIFS(Total!X:X,$G$3,Total!W:W,B17,Total!AA:AA,DB!$G$5,Total!AA:AA,DB!$O$5,Total!AA:AA,DB!$G$9,Total!K:K,DB!$O$9,Total!AA:AA,$H$2)+COUNTIFS(Total!X:X,$G$3,Total!W:W,B17,Total!AA:AA,DB!$G$5,Total!AA:AA,DB!$O$5,Total!AA:AA,DB!$G$9,Total!AA:AA,DB!$O$9,Total!B:B,$H$2)+COUNTIFS(Total!X:X,$G$3,Total!W:W,B17,Total!O:O,DB!$G$5,Total!N:N,DB!$O$5,Total!M:M,DB!$G$9,Total!AA:AA,DB!$O$9,Total!AA:AA,$H$2)+COUNTIFS(Total!X:X,$G$3,Total!W:W,B17,Total!O:O,DB!$G$5,Total!N:N,DB!$O$5,Total!AA:AA,DB!$G$9,Total!K:K,DB!$O$9,Total!AA:AA,$H$2)+COUNTIFS(Total!X:X,$G$3,Total!W:W,B17,Total!O:O,DB!$G$5,Total!N:N,DB!$O$5,Total!AA:AA,DB!$G$9,Total!AA:AA,DB!$O$9,Total!B:B,$H$2)+COUNTIFS(Total!X:X,$G$3,Total!W:W,B17,Total!O:O,DB!$G$5,Total!AA:AA,DB!$O$5,Total!M:M,DB!$G$9,Total!K:K,DB!$O$9,Total!AA:AA,$H$2)+COUNTIFS(Total!X:X,$G$3,Total!W:W,B17,Total!O:O,DB!$G$5,Total!AA:AA,DB!$O$5,Total!M:M,DB!$G$9,Total!AA:AA,DB!$O$9,Total!B:B,$H$2)+COUNTIFS(Total!X:X,$G$3,Total!W:W,B17,Total!O:O,DB!$G$5,Total!AA:AA,DB!$O$5,Total!AA:AA,DB!$G$9,Total!K:K,DB!$O$9,Total!B:B,$H$2)+COUNTIFS(Total!X:X,$G$3,Total!W:W,B17,Total!AA:AA,DB!$G$5,Total!N:N,DB!$O$5,Total!M:M,DB!$G$9,Total!K:K,DB!$O$9,Total!AA:AA,$H$2)+COUNTIFS(Total!X:X,$G$3,Total!W:W,B17,Total!AA:AA,DB!$G$5,Total!N:N,DB!$O$5,Total!M:M,DB!$G$9,Total!AA:AA,DB!$O$9,Total!B:B,$H$2)+COUNTIFS(Total!X:X,$G$3,Total!W:W,B17,Total!AA:AA,DB!$G$5,Total!N:N,DB!$O$5,Total!AA:AA,DB!$G$9,Total!K:K,DB!$O$9,Total!B:B,$H$2)+COUNTIFS(Total!X:X,$G$3,Total!W:W,B17,Total!AA:AA,DB!$G$5,Total!AA:AA,DB!$O$5,Total!M:M,DB!$G$9,Total!K:K,DB!$O$9,Total!B:B,$H$2)+COUNTIFS(Total!X:X,$G$3,Total!W:W,B17,Total!O:O,DB!$G$5,Total!N:N,DB!$O$5,Total!AA:AA,DB!$G$9,Total!AA:AA,DB!$O$9,Total!AA:AA,$H$2)+COUNTIFS(Total!X:X,$G$3,Total!W:W,B17,Total!O:O,DB!$G$5,Total!AA:AA,DB!$O$5,Total!M:M,DB!$G$9,Total!AA:AA,DB!$O$9,Total!AA:AA,$H$2)+COUNTIFS(Total!X:X,$G$3,Total!W:W,B17,Total!O:O,DB!$G$5,Total!AA:AA,DB!$O$5,Total!AA:AA,DB!$G$9,Total!K:K,DB!$O$9,Total!AA:AA,$H$2)+COUNTIFS(Total!X:X,$G$3,Total!W:W,B17,Total!O:O,DB!$G$5,Total!AA:AA,DB!$O$5,Total!AA:AA,DB!$G$9,Total!AA:AA,DB!$O$9,Total!B:B,$H$2)+COUNTIFS(Total!X:X,$G$3,Total!W:W,B17,Total!AA:AA,DB!$G$5,Total!N:N,DB!$O$5,Total!M:M,DB!$G$9,Total!AA:AA,DB!$O$9,Total!AA:AA,$H$2)+COUNTIFS(Total!X:X,$G$3,Total!W:W,B17,Total!AA:AA,DB!$G$5,Total!N:N,DB!$O$5,Total!AA:AA,DB!$G$9,Total!K:K,DB!$O$9,Total!AA:AA,$H$2)+COUNTIFS(Total!X:X,$G$3,Total!W:W,B17,Total!AA:AA,DB!$G$5,Total!N:N,DB!$O$5,Total!AA:AA,DB!$G$9,Total!AA:AA,DB!$O$9,Total!B:B,$H$2)+COUNTIFS(Total!X:X,$G$3,Total!W:W,B17,Total!AA:AA,DB!$G$5,Total!AA:AA,DB!$O$5,Total!M:M,DB!$G$9,Total!K:K,DB!$O$9,Total!AA:AA,$H$2)+COUNTIFS(Total!X:X,$G$3,Total!W:W,B17,Total!AA:AA,DB!$G$5,Total!AA:AA,DB!$O$5,Total!M:M,DB!$G$9,Total!AA:AA,DB!$O$9,Total!B:B,$H$2)+COUNTIFS(Total!X:X,$G$3,Total!W:W,B17,Total!AA:AA,DB!$G$5,Total!AA:AA,DB!$O$5,Total!AA:AA,DB!$G$9,Total!K:K,DB!$O$9,Total!B:B,$H$2)+COUNTIFS(Total!X:X,$G$3,Total!W:W,B17,Total!AA:AA,DB!$G$5,Total!N:N,DB!$O$5,Total!M:M,DB!$G$9,Total!K:K,DB!$O$9,Total!B:B,$H$2)+COUNTIFS(Total!X:X,$G$3,Total!W:W,B17,Total!O:O,DB!$G$5,Total!AA:AA,DB!$O$5,Total!M:M,DB!$G$9,Total!K:K,DB!$O$9,Total!B:B,$H$2)+COUNTIFS(Total!X:X,$G$3,Total!W:W,B17,Total!O:O,DB!$G$5,Total!N:N,DB!$O$5,Total!AA:AA,DB!$G$9,Total!K:K,DB!$O$9,Total!B:B,$H$2)+COUNTIFS(Total!X:X,$G$3,Total!W:W,B17,Total!O:O,DB!$G$5,Total!N:N,DB!$O$5,Total!M:M,DB!$G$9,Total!AA:AA,DB!$O$9,Total!B:B,$H$2)+COUNTIFS(Total!X:X,$G$3,Total!W:W,B17,Total!O:O,DB!$G$5,Total!N:N,DB!$O$5,Total!M:M,DB!$G$9,Total!K:K,DB!$O$9,Total!AA:AA,$H$2)</f>
        <v>0</v>
      </c>
      <c r="H17" s="31">
        <f>COUNTIFS(Total!X:X,$H$3,Total!W:W,B17,Total!O:O,DB!$G$5,Total!N:N,DB!$O$5,Total!M:M,DB!$G$9,Total!K:K,DB!$O$9,Total!B:B,$H$2)+COUNTIFS(Total!X:X,$H$3,Total!W:W,B17,Total!AA:AA,DB!$G$5,Total!AA:AA,DB!$O$5,Total!AA:AA,DB!$G$9,Total!AA:AA,DB!$O$9,Total!AA:AA,$H$2)+COUNTIFS(Total!X:X,$H$3,Total!W:W,B17,Total!O:O,DB!$G$5,Total!AA:AA,DB!$O$5,Total!AA:AA,DB!$G$9,Total!AA:AA,DB!$O$9,Total!AA:AA,$H$2)+COUNTIFS(Total!X:X,$H$3,Total!W:W,B17,Total!AA:AA,DB!$G$5,Total!N:N,DB!$O$5,Total!AA:AA,DB!$G$9,Total!AA:AA,DB!$O$9,Total!AA:AA,$H$2)+COUNTIFS(Total!X:X,$H$3,Total!W:W,B17,Total!AA:AA,DB!$G$5,Total!AA:AA,DB!$O$5,Total!M:M,DB!$G$9,Total!AA:AA,DB!$O$9,Total!AA:AA,$H$2)+COUNTIFS(Total!X:X,$H$3,Total!W:W,B17,Total!AA:AA,DB!$G$5,Total!AA:AA,DB!$O$5,Total!AA:AA,DB!$G$9,Total!K:K,DB!$O$9,Total!AA:AA,$H$2)+COUNTIFS(Total!X:X,$H$3,Total!W:W,B17,Total!AA:AA,DB!$G$5,Total!AA:AA,DB!$O$5,Total!AA:AA,DB!$G$9,Total!AA:AA,DB!$O$9,Total!B:B,$H$2)+COUNTIFS(Total!X:X,$H$3,Total!W:W,B17,Total!O:O,DB!$G$5,Total!N:N,DB!$O$5,Total!M:M,DB!$G$9,Total!AA:AA,DB!$O$9,Total!AA:AA,$H$2)+COUNTIFS(Total!X:X,$H$3,Total!W:W,B17,Total!O:O,DB!$G$5,Total!N:N,DB!$O$5,Total!AA:AA,DB!$G$9,Total!K:K,DB!$O$9,Total!AA:AA,$H$2)+COUNTIFS(Total!X:X,$H$3,Total!W:W,B17,Total!O:O,DB!$G$5,Total!N:N,DB!$O$5,Total!AA:AA,DB!$G$9,Total!AA:AA,DB!$O$9,Total!B:B,$H$2)+COUNTIFS(Total!X:X,$H$3,Total!W:W,B17,Total!O:O,DB!$G$5,Total!AA:AA,DB!$O$5,Total!M:M,DB!$G$9,Total!K:K,DB!$O$9,Total!AA:AA,$H$2)+COUNTIFS(Total!X:X,$H$3,Total!W:W,B17,Total!O:O,DB!$G$5,Total!AA:AA,DB!$O$5,Total!M:M,DB!$G$9,Total!AA:AA,DB!$O$9,Total!B:B,$H$2)+COUNTIFS(Total!X:X,$H$3,Total!W:W,B17,Total!O:O,DB!$G$5,Total!AA:AA,DB!$O$5,Total!AA:AA,DB!$G$9,Total!K:K,DB!$O$9,Total!B:B,$H$2)+COUNTIFS(Total!X:X,$H$3,Total!W:W,B17,Total!AA:AA,DB!$G$5,Total!N:N,DB!$O$5,Total!M:M,DB!$G$9,Total!K:K,DB!$O$9,Total!AA:AA,$H$2)+COUNTIFS(Total!X:X,$H$3,Total!W:W,B17,Total!AA:AA,DB!$G$5,Total!N:N,DB!$O$5,Total!M:M,DB!$G$9,Total!AA:AA,DB!$O$9,Total!B:B,$H$2)+COUNTIFS(Total!X:X,$H$3,Total!W:W,B17,Total!AA:AA,DB!$G$5,Total!N:N,DB!$O$5,Total!AA:AA,DB!$G$9,Total!K:K,DB!$O$9,Total!B:B,$H$2)+COUNTIFS(Total!X:X,$H$3,Total!W:W,B17,Total!AA:AA,DB!$G$5,Total!AA:AA,DB!$O$5,Total!M:M,DB!$G$9,Total!K:K,DB!$O$9,Total!B:B,$H$2)+COUNTIFS(Total!X:X,$H$3,Total!W:W,B17,Total!O:O,DB!$G$5,Total!N:N,DB!$O$5,Total!AA:AA,DB!$G$9,Total!AA:AA,DB!$O$9,Total!AA:AA,$H$2)+COUNTIFS(Total!X:X,$H$3,Total!W:W,B17,Total!O:O,DB!$G$5,Total!AA:AA,DB!$O$5,Total!M:M,DB!$G$9,Total!AA:AA,DB!$O$9,Total!AA:AA,$H$2)+COUNTIFS(Total!X:X,$H$3,Total!W:W,B17,Total!O:O,DB!$G$5,Total!AA:AA,DB!$O$5,Total!AA:AA,DB!$G$9,Total!K:K,DB!$O$9,Total!AA:AA,$H$2)+COUNTIFS(Total!X:X,$H$3,Total!W:W,B17,Total!O:O,DB!$G$5,Total!AA:AA,DB!$O$5,Total!AA:AA,DB!$G$9,Total!AA:AA,DB!$O$9,Total!B:B,$H$2)+COUNTIFS(Total!X:X,$H$3,Total!W:W,B17,Total!AA:AA,DB!$G$5,Total!N:N,DB!$O$5,Total!M:M,DB!$G$9,Total!AA:AA,DB!$O$9,Total!AA:AA,$H$2)+COUNTIFS(Total!X:X,$H$3,Total!W:W,B17,Total!AA:AA,DB!$G$5,Total!N:N,DB!$O$5,Total!AA:AA,DB!$G$9,Total!K:K,DB!$O$9,Total!AA:AA,$H$2)+COUNTIFS(Total!X:X,$H$3,Total!W:W,B17,Total!AA:AA,DB!$G$5,Total!N:N,DB!$O$5,Total!AA:AA,DB!$G$9,Total!AA:AA,DB!$O$9,Total!B:B,$H$2)+COUNTIFS(Total!X:X,$H$3,Total!W:W,B17,Total!AA:AA,DB!$G$5,Total!AA:AA,DB!$O$5,Total!M:M,DB!$G$9,Total!K:K,DB!$O$9,Total!AA:AA,$H$2)+COUNTIFS(Total!X:X,$H$3,Total!W:W,B17,Total!AA:AA,DB!$G$5,Total!AA:AA,DB!$O$5,Total!M:M,DB!$G$9,Total!AA:AA,DB!$O$9,Total!B:B,$H$2)+COUNTIFS(Total!X:X,$H$3,Total!W:W,B17,Total!AA:AA,DB!$G$5,Total!AA:AA,DB!$O$5,Total!AA:AA,DB!$G$9,Total!K:K,DB!$O$9,Total!B:B,$H$2)+COUNTIFS(Total!X:X,$H$3,Total!W:W,B17,Total!AA:AA,DB!$G$5,Total!N:N,DB!$O$5,Total!M:M,DB!$G$9,Total!K:K,DB!$O$9,Total!B:B,$H$2)+COUNTIFS(Total!X:X,$H$3,Total!W:W,B17,Total!O:O,DB!$G$5,Total!AA:AA,DB!$O$5,Total!M:M,DB!$G$9,Total!K:K,DB!$O$9,Total!B:B,$H$2)+COUNTIFS(Total!X:X,$H$3,Total!W:W,B17,Total!O:O,DB!$G$5,Total!N:N,DB!$O$5,Total!AA:AA,DB!$G$9,Total!K:K,DB!$O$9,Total!B:B,$H$2)+COUNTIFS(Total!X:X,$H$3,Total!W:W,B17,Total!O:O,DB!$G$5,Total!N:N,DB!$O$5,Total!M:M,DB!$G$9,Total!AA:AA,DB!$O$9,Total!B:B,$H$2)+COUNTIFS(Total!X:X,$H$3,Total!W:W,B17,Total!O:O,DB!$G$5,Total!N:N,DB!$O$5,Total!M:M,DB!$G$9,Total!K:K,DB!$O$9,Total!AA:AA,$H$2)</f>
        <v>2</v>
      </c>
      <c r="I17" s="31">
        <f>COUNTIFS(Total!X:X,$I$3,Total!W:W,B17,Total!O:O,DB!$G$5,Total!N:N,DB!$O$5,Total!M:M,DB!$G$9,Total!K:K,DB!$O$9,Total!B:B,$H$2)+COUNTIFS(Total!X:X,$I$3,Total!W:W,B17,Total!AA:AA,DB!$G$5,Total!AA:AA,DB!$O$5,Total!AA:AA,DB!$G$9,Total!AA:AA,DB!$O$9,Total!AA:AA,$H$2)+COUNTIFS(Total!X:X,$I$3,Total!W:W,B17,Total!O:O,DB!$G$5,Total!AA:AA,DB!$O$5,Total!AA:AA,DB!$G$9,Total!AA:AA,DB!$O$9,Total!AA:AA,$H$2)+COUNTIFS(Total!X:X,$I$3,Total!W:W,B17,Total!AA:AA,DB!$G$5,Total!N:N,DB!$O$5,Total!AA:AA,DB!$G$9,Total!AA:AA,DB!$O$9,Total!AA:AA,$H$2)+COUNTIFS(Total!X:X,$I$3,Total!W:W,B17,Total!AA:AA,DB!$G$5,Total!AA:AA,DB!$O$5,Total!M:M,DB!$G$9,Total!AA:AA,DB!$O$9,Total!AA:AA,$H$2)+COUNTIFS(Total!X:X,$I$3,Total!W:W,B17,Total!AA:AA,DB!$G$5,Total!AA:AA,DB!$O$5,Total!AA:AA,DB!$G$9,Total!K:K,DB!$O$9,Total!AA:AA,$H$2)+COUNTIFS(Total!X:X,$I$3,Total!W:W,B17,Total!AA:AA,DB!$G$5,Total!AA:AA,DB!$O$5,Total!AA:AA,DB!$G$9,Total!AA:AA,DB!$O$9,Total!B:B,$H$2)+COUNTIFS(Total!X:X,$I$3,Total!W:W,B17,Total!O:O,DB!$G$5,Total!N:N,DB!$O$5,Total!M:M,DB!$G$9,Total!AA:AA,DB!$O$9,Total!AA:AA,$H$2)+COUNTIFS(Total!X:X,$I$3,Total!W:W,B17,Total!O:O,DB!$G$5,Total!N:N,DB!$O$5,Total!AA:AA,DB!$G$9,Total!K:K,DB!$O$9,Total!AA:AA,$H$2)+COUNTIFS(Total!X:X,$I$3,Total!W:W,B17,Total!O:O,DB!$G$5,Total!N:N,DB!$O$5,Total!AA:AA,DB!$G$9,Total!AA:AA,DB!$O$9,Total!B:B,$H$2)+COUNTIFS(Total!X:X,$I$3,Total!W:W,B17,Total!O:O,DB!$G$5,Total!AA:AA,DB!$O$5,Total!M:M,DB!$G$9,Total!K:K,DB!$O$9,Total!AA:AA,$H$2)+COUNTIFS(Total!X:X,$I$3,Total!W:W,B17,Total!O:O,DB!$G$5,Total!AA:AA,DB!$O$5,Total!M:M,DB!$G$9,Total!AA:AA,DB!$O$9,Total!B:B,$H$2)+COUNTIFS(Total!X:X,$I$3,Total!W:W,B17,Total!O:O,DB!$G$5,Total!AA:AA,DB!$O$5,Total!AA:AA,DB!$G$9,Total!K:K,DB!$O$9,Total!B:B,$H$2)+COUNTIFS(Total!X:X,$I$3,Total!W:W,B17,Total!AA:AA,DB!$G$5,Total!N:N,DB!$O$5,Total!M:M,DB!$G$9,Total!K:K,DB!$O$9,Total!AA:AA,$H$2)+COUNTIFS(Total!X:X,$I$3,Total!W:W,B17,Total!AA:AA,DB!$G$5,Total!N:N,DB!$O$5,Total!M:M,DB!$G$9,Total!AA:AA,DB!$O$9,Total!B:B,$H$2)+COUNTIFS(Total!X:X,$I$3,Total!W:W,B17,Total!AA:AA,DB!$G$5,Total!N:N,DB!$O$5,Total!AA:AA,DB!$G$9,Total!K:K,DB!$O$9,Total!B:B,$H$2)+COUNTIFS(Total!X:X,$I$3,Total!W:W,B17,Total!AA:AA,DB!$G$5,Total!AA:AA,DB!$O$5,Total!M:M,DB!$G$9,Total!K:K,DB!$O$9,Total!B:B,$H$2)+COUNTIFS(Total!X:X,$I$3,Total!W:W,B17,Total!O:O,DB!$G$5,Total!N:N,DB!$O$5,Total!AA:AA,DB!$G$9,Total!AA:AA,DB!$O$9,Total!AA:AA,$H$2)+COUNTIFS(Total!X:X,$I$3,Total!W:W,B17,Total!O:O,DB!$G$5,Total!AA:AA,DB!$O$5,Total!M:M,DB!$G$9,Total!AA:AA,DB!$O$9,Total!AA:AA,$H$2)+COUNTIFS(Total!X:X,$I$3,Total!W:W,B17,Total!O:O,DB!$G$5,Total!AA:AA,DB!$O$5,Total!AA:AA,DB!$G$9,Total!K:K,DB!$O$9,Total!AA:AA,$H$2)+COUNTIFS(Total!X:X,$I$3,Total!W:W,B17,Total!O:O,DB!$G$5,Total!AA:AA,DB!$O$5,Total!AA:AA,DB!$G$9,Total!AA:AA,DB!$O$9,Total!B:B,$H$2)+COUNTIFS(Total!X:X,$I$3,Total!W:W,B17,Total!AA:AA,DB!$G$5,Total!N:N,DB!$O$5,Total!M:M,DB!$G$9,Total!AA:AA,DB!$O$9,Total!AA:AA,$H$2)+COUNTIFS(Total!X:X,$I$3,Total!W:W,B17,Total!AA:AA,DB!$G$5,Total!N:N,DB!$O$5,Total!AA:AA,DB!$G$9,Total!K:K,DB!$O$9,Total!AA:AA,$H$2)+COUNTIFS(Total!X:X,$I$3,Total!W:W,B17,Total!AA:AA,DB!$G$5,Total!N:N,DB!$O$5,Total!AA:AA,DB!$G$9,Total!AA:AA,DB!$O$9,Total!B:B,$H$2)+COUNTIFS(Total!X:X,$I$3,Total!W:W,B17,Total!AA:AA,DB!$G$5,Total!AA:AA,DB!$O$5,Total!M:M,DB!$G$9,Total!K:K,DB!$O$9,Total!AA:AA,$H$2)+COUNTIFS(Total!X:X,$I$3,Total!W:W,B17,Total!AA:AA,DB!$G$5,Total!AA:AA,DB!$O$5,Total!M:M,DB!$G$9,Total!AA:AA,DB!$O$9,Total!B:B,$H$2)+COUNTIFS(Total!X:X,$I$3,Total!W:W,B17,Total!AA:AA,DB!$G$5,Total!AA:AA,DB!$O$5,Total!AA:AA,DB!$G$9,Total!K:K,DB!$O$9,Total!B:B,$H$2)+COUNTIFS(Total!X:X,$I$3,Total!W:W,B17,Total!AA:AA,DB!$G$5,Total!N:N,DB!$O$5,Total!M:M,DB!$G$9,Total!K:K,DB!$O$9,Total!B:B,$H$2)+COUNTIFS(Total!X:X,$I$3,Total!W:W,B17,Total!O:O,DB!$G$5,Total!AA:AA,DB!$O$5,Total!M:M,DB!$G$9,Total!K:K,DB!$O$9,Total!B:B,$H$2)+COUNTIFS(Total!X:X,$I$3,Total!W:W,B17,Total!O:O,DB!$G$5,Total!N:N,DB!$O$5,Total!AA:AA,DB!$G$9,Total!K:K,DB!$O$9,Total!B:B,$H$2)+COUNTIFS(Total!X:X,$I$3,Total!W:W,B17,Total!O:O,DB!$G$5,Total!N:N,DB!$O$5,Total!M:M,DB!$G$9,Total!AA:AA,DB!$O$9,Total!B:B,$H$2)+COUNTIFS(Total!X:X,$I$3,Total!W:W,B17,Total!O:O,DB!$G$5,Total!N:N,DB!$O$5,Total!M:M,DB!$G$9,Total!K:K,DB!$O$9,Total!AA:AA,$H$2)</f>
        <v>0</v>
      </c>
      <c r="J17" s="31">
        <f>COUNTIFS(Total!X:X,$J$3,Total!W:W,B17,Total!O:O,DB!$G$5,Total!N:N,DB!$O$5,Total!M:M,DB!$G$9,Total!K:K,DB!$O$9,Total!B:B,$H$2)+COUNTIFS(Total!X:X,$J$3,Total!W:W,B17,Total!AA:AA,DB!$G$5,Total!AA:AA,DB!$O$5,Total!AA:AA,DB!$G$9,Total!AA:AA,DB!$O$9,Total!AA:AA,$H$2)+COUNTIFS(Total!X:X,$J$3,Total!W:W,B17,Total!O:O,DB!$G$5,Total!AA:AA,DB!$O$5,Total!AA:AA,DB!$G$9,Total!AA:AA,DB!$O$9,Total!AA:AA,$H$2)+COUNTIFS(Total!X:X,$J$3,Total!W:W,B17,Total!AA:AA,DB!$G$5,Total!N:N,DB!$O$5,Total!AA:AA,DB!$G$9,Total!AA:AA,DB!$O$9,Total!AA:AA,$H$2)+COUNTIFS(Total!X:X,$J$3,Total!W:W,B17,Total!AA:AA,DB!$G$5,Total!AA:AA,DB!$O$5,Total!M:M,DB!$G$9,Total!AA:AA,DB!$O$9,Total!AA:AA,$H$2)+COUNTIFS(Total!X:X,$J$3,Total!W:W,B17,Total!AA:AA,DB!$G$5,Total!AA:AA,DB!$O$5,Total!AA:AA,DB!$G$9,Total!K:K,DB!$O$9,Total!AA:AA,$H$2)+COUNTIFS(Total!X:X,$J$3,Total!W:W,B17,Total!AA:AA,DB!$G$5,Total!AA:AA,DB!$O$5,Total!AA:AA,DB!$G$9,Total!AA:AA,DB!$O$9,Total!B:B,$H$2)+COUNTIFS(Total!X:X,$J$3,Total!W:W,B17,Total!O:O,DB!$G$5,Total!N:N,DB!$O$5,Total!M:M,DB!$G$9,Total!AA:AA,DB!$O$9,Total!AA:AA,$H$2)+COUNTIFS(Total!X:X,$J$3,Total!W:W,B17,Total!O:O,DB!$G$5,Total!N:N,DB!$O$5,Total!AA:AA,DB!$G$9,Total!K:K,DB!$O$9,Total!AA:AA,$H$2)+COUNTIFS(Total!X:X,$J$3,Total!W:W,B17,Total!O:O,DB!$G$5,Total!N:N,DB!$O$5,Total!AA:AA,DB!$G$9,Total!AA:AA,DB!$O$9,Total!B:B,$H$2)+COUNTIFS(Total!X:X,$J$3,Total!W:W,B17,Total!O:O,DB!$G$5,Total!AA:AA,DB!$O$5,Total!M:M,DB!$G$9,Total!K:K,DB!$O$9,Total!AA:AA,$H$2)+COUNTIFS(Total!X:X,$J$3,Total!W:W,B17,Total!O:O,DB!$G$5,Total!AA:AA,DB!$O$5,Total!M:M,DB!$G$9,Total!AA:AA,DB!$O$9,Total!B:B,$H$2)+COUNTIFS(Total!X:X,$J$3,Total!W:W,B17,Total!O:O,DB!$G$5,Total!AA:AA,DB!$O$5,Total!AA:AA,DB!$G$9,Total!K:K,DB!$O$9,Total!B:B,$H$2)+COUNTIFS(Total!X:X,$J$3,Total!W:W,B17,Total!AA:AA,DB!$G$5,Total!N:N,DB!$O$5,Total!M:M,DB!$G$9,Total!K:K,DB!$O$9,Total!AA:AA,$H$2)+COUNTIFS(Total!X:X,$J$3,Total!W:W,B17,Total!AA:AA,DB!$G$5,Total!N:N,DB!$O$5,Total!M:M,DB!$G$9,Total!AA:AA,DB!$O$9,Total!B:B,$H$2)+COUNTIFS(Total!X:X,$J$3,Total!W:W,B17,Total!AA:AA,DB!$G$5,Total!N:N,DB!$O$5,Total!AA:AA,DB!$G$9,Total!K:K,DB!$O$9,Total!B:B,$H$2)+COUNTIFS(Total!X:X,$J$3,Total!W:W,B17,Total!AA:AA,DB!$G$5,Total!AA:AA,DB!$O$5,Total!M:M,DB!$G$9,Total!K:K,DB!$O$9,Total!B:B,$H$2)+COUNTIFS(Total!X:X,$J$3,Total!W:W,B17,Total!O:O,DB!$G$5,Total!N:N,DB!$O$5,Total!AA:AA,DB!$G$9,Total!AA:AA,DB!$O$9,Total!AA:AA,$H$2)+COUNTIFS(Total!X:X,$J$3,Total!W:W,B17,Total!O:O,DB!$G$5,Total!AA:AA,DB!$O$5,Total!M:M,DB!$G$9,Total!AA:AA,DB!$O$9,Total!AA:AA,$H$2)+COUNTIFS(Total!X:X,$J$3,Total!W:W,B17,Total!O:O,DB!$G$5,Total!AA:AA,DB!$O$5,Total!AA:AA,DB!$G$9,Total!K:K,DB!$O$9,Total!AA:AA,$H$2)+COUNTIFS(Total!X:X,$J$3,Total!W:W,B17,Total!O:O,DB!$G$5,Total!AA:AA,DB!$O$5,Total!AA:AA,DB!$G$9,Total!AA:AA,DB!$O$9,Total!B:B,$H$2)+COUNTIFS(Total!X:X,$J$3,Total!W:W,B17,Total!AA:AA,DB!$G$5,Total!N:N,DB!$O$5,Total!M:M,DB!$G$9,Total!AA:AA,DB!$O$9,Total!AA:AA,$H$2)+COUNTIFS(Total!X:X,$J$3,Total!W:W,B17,Total!AA:AA,DB!$G$5,Total!N:N,DB!$O$5,Total!AA:AA,DB!$G$9,Total!K:K,DB!$O$9,Total!AA:AA,$H$2)+COUNTIFS(Total!X:X,$J$3,Total!W:W,B17,Total!AA:AA,DB!$G$5,Total!N:N,DB!$O$5,Total!AA:AA,DB!$G$9,Total!AA:AA,DB!$O$9,Total!B:B,$H$2)+COUNTIFS(Total!X:X,$J$3,Total!W:W,B17,Total!AA:AA,DB!$G$5,Total!AA:AA,DB!$O$5,Total!M:M,DB!$G$9,Total!K:K,DB!$O$9,Total!AA:AA,$H$2)+COUNTIFS(Total!X:X,$J$3,Total!W:W,B17,Total!AA:AA,DB!$G$5,Total!AA:AA,DB!$O$5,Total!M:M,DB!$G$9,Total!AA:AA,DB!$O$9,Total!B:B,$H$2)+COUNTIFS(Total!X:X,$J$3,Total!W:W,B17,Total!AA:AA,DB!$G$5,Total!AA:AA,DB!$O$5,Total!AA:AA,DB!$G$9,Total!K:K,DB!$O$9,Total!B:B,$H$2)+COUNTIFS(Total!X:X,$J$3,Total!W:W,B17,Total!AA:AA,DB!$G$5,Total!N:N,DB!$O$5,Total!M:M,DB!$G$9,Total!K:K,DB!$O$9,Total!B:B,$H$2)+COUNTIFS(Total!X:X,$J$3,Total!W:W,B17,Total!O:O,DB!$G$5,Total!AA:AA,DB!$O$5,Total!M:M,DB!$G$9,Total!K:K,DB!$O$9,Total!B:B,$H$2)+COUNTIFS(Total!X:X,$J$3,Total!W:W,B17,Total!O:O,DB!$G$5,Total!N:N,DB!$O$5,Total!AA:AA,DB!$G$9,Total!K:K,DB!$O$9,Total!B:B,$H$2)+COUNTIFS(Total!X:X,$J$3,Total!W:W,B17,Total!O:O,DB!$G$5,Total!N:N,DB!$O$5,Total!M:M,DB!$G$9,Total!AA:AA,DB!$O$9,Total!B:B,$H$2)+COUNTIFS(Total!X:X,$J$3,Total!W:W,B17,Total!O:O,DB!$G$5,Total!N:N,DB!$O$5,Total!M:M,DB!$G$9,Total!K:K,DB!$O$9,Total!AA:AA,$H$2)</f>
        <v>0</v>
      </c>
      <c r="K17" s="31">
        <f>COUNTIFS(Total!X:X,$K$3,Total!W:W,B17,Total!O:O,DB!$G$5,Total!N:N,DB!$O$5,Total!M:M,DB!$G$9,Total!K:K,DB!$O$9,Total!B:B,$H$2)+COUNTIFS(Total!X:X,$K$3,Total!W:W,B17,Total!AA:AA,DB!$G$5,Total!AA:AA,DB!$O$5,Total!AA:AA,DB!$G$9,Total!AA:AA,DB!$O$9,Total!AA:AA,$H$2)+COUNTIFS(Total!X:X,$K$3,Total!W:W,B17,Total!O:O,DB!$G$5,Total!AA:AA,DB!$O$5,Total!AA:AA,DB!$G$9,Total!AA:AA,DB!$O$9,Total!AA:AA,$H$2)+COUNTIFS(Total!X:X,$K$3,Total!W:W,B17,Total!AA:AA,DB!$G$5,Total!N:N,DB!$O$5,Total!AA:AA,DB!$G$9,Total!AA:AA,DB!$O$9,Total!AA:AA,$H$2)+COUNTIFS(Total!X:X,$K$3,Total!W:W,B17,Total!AA:AA,DB!$G$5,Total!AA:AA,DB!$O$5,Total!M:M,DB!$G$9,Total!AA:AA,DB!$O$9,Total!AA:AA,$H$2)+COUNTIFS(Total!X:X,$K$3,Total!W:W,B17,Total!AA:AA,DB!$G$5,Total!AA:AA,DB!$O$5,Total!AA:AA,DB!$G$9,Total!K:K,DB!$O$9,Total!AA:AA,$H$2)+COUNTIFS(Total!X:X,$K$3,Total!W:W,B17,Total!AA:AA,DB!$G$5,Total!AA:AA,DB!$O$5,Total!AA:AA,DB!$G$9,Total!AA:AA,DB!$O$9,Total!B:B,$H$2)+COUNTIFS(Total!X:X,$K$3,Total!W:W,B17,Total!O:O,DB!$G$5,Total!N:N,DB!$O$5,Total!M:M,DB!$G$9,Total!AA:AA,DB!$O$9,Total!AA:AA,$H$2)+COUNTIFS(Total!X:X,$K$3,Total!W:W,B17,Total!O:O,DB!$G$5,Total!N:N,DB!$O$5,Total!AA:AA,DB!$G$9,Total!K:K,DB!$O$9,Total!AA:AA,$H$2)+COUNTIFS(Total!X:X,$K$3,Total!W:W,B17,Total!O:O,DB!$G$5,Total!N:N,DB!$O$5,Total!AA:AA,DB!$G$9,Total!AA:AA,DB!$O$9,Total!B:B,$H$2)+COUNTIFS(Total!X:X,$K$3,Total!W:W,B17,Total!O:O,DB!$G$5,Total!AA:AA,DB!$O$5,Total!M:M,DB!$G$9,Total!K:K,DB!$O$9,Total!AA:AA,$H$2)+COUNTIFS(Total!X:X,$K$3,Total!W:W,B17,Total!O:O,DB!$G$5,Total!AA:AA,DB!$O$5,Total!M:M,DB!$G$9,Total!AA:AA,DB!$O$9,Total!B:B,$H$2)+COUNTIFS(Total!X:X,$K$3,Total!W:W,B17,Total!O:O,DB!$G$5,Total!AA:AA,DB!$O$5,Total!AA:AA,DB!$G$9,Total!K:K,DB!$O$9,Total!B:B,$H$2)+COUNTIFS(Total!X:X,$K$3,Total!W:W,B17,Total!AA:AA,DB!$G$5,Total!N:N,DB!$O$5,Total!M:M,DB!$G$9,Total!K:K,DB!$O$9,Total!AA:AA,$H$2)+COUNTIFS(Total!X:X,$K$3,Total!W:W,B17,Total!AA:AA,DB!$G$5,Total!N:N,DB!$O$5,Total!M:M,DB!$G$9,Total!AA:AA,DB!$O$9,Total!B:B,$H$2)+COUNTIFS(Total!X:X,$K$3,Total!W:W,B17,Total!AA:AA,DB!$G$5,Total!N:N,DB!$O$5,Total!AA:AA,DB!$G$9,Total!K:K,DB!$O$9,Total!B:B,$H$2)+COUNTIFS(Total!X:X,$K$3,Total!W:W,B17,Total!AA:AA,DB!$G$5,Total!AA:AA,DB!$O$5,Total!M:M,DB!$G$9,Total!K:K,DB!$O$9,Total!B:B,$H$2)+COUNTIFS(Total!X:X,$K$3,Total!W:W,B17,Total!O:O,DB!$G$5,Total!N:N,DB!$O$5,Total!AA:AA,DB!$G$9,Total!AA:AA,DB!$O$9,Total!AA:AA,$H$2)+COUNTIFS(Total!X:X,$K$3,Total!W:W,B17,Total!O:O,DB!$G$5,Total!AA:AA,DB!$O$5,Total!M:M,DB!$G$9,Total!AA:AA,DB!$O$9,Total!AA:AA,$H$2)+COUNTIFS(Total!X:X,$K$3,Total!W:W,B17,Total!O:O,DB!$G$5,Total!AA:AA,DB!$O$5,Total!AA:AA,DB!$G$9,Total!K:K,DB!$O$9,Total!AA:AA,$H$2)+COUNTIFS(Total!X:X,$K$3,Total!W:W,B17,Total!O:O,DB!$G$5,Total!AA:AA,DB!$O$5,Total!AA:AA,DB!$G$9,Total!AA:AA,DB!$O$9,Total!B:B,$H$2)+COUNTIFS(Total!X:X,$K$3,Total!W:W,B17,Total!AA:AA,DB!$G$5,Total!N:N,DB!$O$5,Total!M:M,DB!$G$9,Total!AA:AA,DB!$O$9,Total!AA:AA,$H$2)+COUNTIFS(Total!X:X,$K$3,Total!W:W,B17,Total!AA:AA,DB!$G$5,Total!N:N,DB!$O$5,Total!AA:AA,DB!$G$9,Total!K:K,DB!$O$9,Total!AA:AA,$H$2)+COUNTIFS(Total!X:X,$K$3,Total!W:W,B17,Total!AA:AA,DB!$G$5,Total!N:N,DB!$O$5,Total!AA:AA,DB!$G$9,Total!AA:AA,DB!$O$9,Total!B:B,$H$2)+COUNTIFS(Total!X:X,$K$3,Total!W:W,B17,Total!AA:AA,DB!$G$5,Total!AA:AA,DB!$O$5,Total!M:M,DB!$G$9,Total!K:K,DB!$O$9,Total!AA:AA,$H$2)+COUNTIFS(Total!X:X,$K$3,Total!W:W,B17,Total!AA:AA,DB!$G$5,Total!AA:AA,DB!$O$5,Total!M:M,DB!$G$9,Total!AA:AA,DB!$O$9,Total!B:B,$H$2)+COUNTIFS(Total!X:X,$K$3,Total!W:W,B17,Total!AA:AA,DB!$G$5,Total!AA:AA,DB!$O$5,Total!AA:AA,DB!$G$9,Total!K:K,DB!$O$9,Total!B:B,$H$2)+COUNTIFS(Total!X:X,$K$3,Total!W:W,B17,Total!AA:AA,DB!$G$5,Total!N:N,DB!$O$5,Total!M:M,DB!$G$9,Total!K:K,DB!$O$9,Total!B:B,$H$2)+COUNTIFS(Total!X:X,$K$3,Total!W:W,B17,Total!O:O,DB!$G$5,Total!AA:AA,DB!$O$5,Total!M:M,DB!$G$9,Total!K:K,DB!$O$9,Total!B:B,$H$2)+COUNTIFS(Total!X:X,$K$3,Total!W:W,B17,Total!O:O,DB!$G$5,Total!N:N,DB!$O$5,Total!AA:AA,DB!$G$9,Total!K:K,DB!$O$9,Total!B:B,$H$2)+COUNTIFS(Total!X:X,$K$3,Total!W:W,B17,Total!O:O,DB!$G$5,Total!N:N,DB!$O$5,Total!M:M,DB!$G$9,Total!AA:AA,DB!$O$9,Total!B:B,$H$2)+COUNTIFS(Total!X:X,$K$3,Total!W:W,B17,Total!O:O,DB!$G$5,Total!N:N,DB!$O$5,Total!M:M,DB!$G$9,Total!K:K,DB!$O$9,Total!AA:AA,$H$2)</f>
        <v>0</v>
      </c>
      <c r="L17" s="31">
        <f>COUNTIFS(Total!X:X,$L$3,Total!W:W,B17,Total!O:O,DB!$G$5,Total!N:N,DB!$O$5,Total!M:M,DB!$G$9,Total!K:K,DB!$O$9,Total!B:B,$H$2)+COUNTIFS(Total!X:X,$L$3,Total!W:W,B17,Total!AA:AA,DB!$G$5,Total!AA:AA,DB!$O$5,Total!AA:AA,DB!$G$9,Total!AA:AA,DB!$O$9,Total!AA:AA,$H$2)+COUNTIFS(Total!X:X,$L$3,Total!W:W,B17,Total!O:O,DB!$G$5,Total!AA:AA,DB!$O$5,Total!AA:AA,DB!$G$9,Total!AA:AA,DB!$O$9,Total!AA:AA,$H$2)+COUNTIFS(Total!X:X,$L$3,Total!W:W,B17,Total!AA:AA,DB!$G$5,Total!N:N,DB!$O$5,Total!AA:AA,DB!$G$9,Total!AA:AA,DB!$O$9,Total!AA:AA,$H$2)+COUNTIFS(Total!X:X,$L$3,Total!W:W,B17,Total!AA:AA,DB!$G$5,Total!AA:AA,DB!$O$5,Total!M:M,DB!$G$9,Total!AA:AA,DB!$O$9,Total!AA:AA,$H$2)+COUNTIFS(Total!X:X,$L$3,Total!W:W,B17,Total!AA:AA,DB!$G$5,Total!AA:AA,DB!$O$5,Total!AA:AA,DB!$G$9,Total!K:K,DB!$O$9,Total!AA:AA,$H$2)+COUNTIFS(Total!X:X,$L$3,Total!W:W,B17,Total!AA:AA,DB!$G$5,Total!AA:AA,DB!$O$5,Total!AA:AA,DB!$G$9,Total!AA:AA,DB!$O$9,Total!B:B,$H$2)+COUNTIFS(Total!X:X,$L$3,Total!W:W,B17,Total!O:O,DB!$G$5,Total!N:N,DB!$O$5,Total!M:M,DB!$G$9,Total!AA:AA,DB!$O$9,Total!AA:AA,$H$2)+COUNTIFS(Total!X:X,$L$3,Total!W:W,B17,Total!O:O,DB!$G$5,Total!N:N,DB!$O$5,Total!AA:AA,DB!$G$9,Total!K:K,DB!$O$9,Total!AA:AA,$H$2)+COUNTIFS(Total!X:X,$L$3,Total!W:W,B17,Total!O:O,DB!$G$5,Total!N:N,DB!$O$5,Total!AA:AA,DB!$G$9,Total!AA:AA,DB!$O$9,Total!B:B,$H$2)+COUNTIFS(Total!X:X,$L$3,Total!W:W,B17,Total!O:O,DB!$G$5,Total!AA:AA,DB!$O$5,Total!M:M,DB!$G$9,Total!K:K,DB!$O$9,Total!AA:AA,$H$2)+COUNTIFS(Total!X:X,$L$3,Total!W:W,B17,Total!O:O,DB!$G$5,Total!AA:AA,DB!$O$5,Total!M:M,DB!$G$9,Total!AA:AA,DB!$O$9,Total!B:B,$H$2)+COUNTIFS(Total!X:X,$L$3,Total!W:W,B17,Total!O:O,DB!$G$5,Total!AA:AA,DB!$O$5,Total!AA:AA,DB!$G$9,Total!K:K,DB!$O$9,Total!B:B,$H$2)+COUNTIFS(Total!X:X,$L$3,Total!W:W,B17,Total!AA:AA,DB!$G$5,Total!N:N,DB!$O$5,Total!M:M,DB!$G$9,Total!K:K,DB!$O$9,Total!AA:AA,$H$2)+COUNTIFS(Total!X:X,$L$3,Total!W:W,B17,Total!AA:AA,DB!$G$5,Total!N:N,DB!$O$5,Total!M:M,DB!$G$9,Total!AA:AA,DB!$O$9,Total!B:B,$H$2)+COUNTIFS(Total!X:X,$L$3,Total!W:W,B17,Total!AA:AA,DB!$G$5,Total!N:N,DB!$O$5,Total!AA:AA,DB!$G$9,Total!K:K,DB!$O$9,Total!B:B,$H$2)+COUNTIFS(Total!X:X,$L$3,Total!W:W,B17,Total!AA:AA,DB!$G$5,Total!AA:AA,DB!$O$5,Total!M:M,DB!$G$9,Total!K:K,DB!$O$9,Total!B:B,$H$2)+COUNTIFS(Total!X:X,$L$3,Total!W:W,B17,Total!O:O,DB!$G$5,Total!N:N,DB!$O$5,Total!AA:AA,DB!$G$9,Total!AA:AA,DB!$O$9,Total!AA:AA,$H$2)+COUNTIFS(Total!X:X,$L$3,Total!W:W,B17,Total!O:O,DB!$G$5,Total!AA:AA,DB!$O$5,Total!M:M,DB!$G$9,Total!AA:AA,DB!$O$9,Total!AA:AA,$H$2)+COUNTIFS(Total!X:X,$L$3,Total!W:W,B17,Total!O:O,DB!$G$5,Total!AA:AA,DB!$O$5,Total!AA:AA,DB!$G$9,Total!K:K,DB!$O$9,Total!AA:AA,$H$2)+COUNTIFS(Total!X:X,$L$3,Total!W:W,B17,Total!O:O,DB!$G$5,Total!AA:AA,DB!$O$5,Total!AA:AA,DB!$G$9,Total!AA:AA,DB!$O$9,Total!B:B,$H$2)+COUNTIFS(Total!X:X,$L$3,Total!W:W,B17,Total!AA:AA,DB!$G$5,Total!N:N,DB!$O$5,Total!M:M,DB!$G$9,Total!AA:AA,DB!$O$9,Total!AA:AA,$H$2)+COUNTIFS(Total!X:X,$L$3,Total!W:W,B17,Total!AA:AA,DB!$G$5,Total!N:N,DB!$O$5,Total!AA:AA,DB!$G$9,Total!K:K,DB!$O$9,Total!AA:AA,$H$2)+COUNTIFS(Total!X:X,$L$3,Total!W:W,B17,Total!AA:AA,DB!$G$5,Total!N:N,DB!$O$5,Total!AA:AA,DB!$G$9,Total!AA:AA,DB!$O$9,Total!B:B,$H$2)+COUNTIFS(Total!X:X,$L$3,Total!W:W,B17,Total!AA:AA,DB!$G$5,Total!AA:AA,DB!$O$5,Total!M:M,DB!$G$9,Total!K:K,DB!$O$9,Total!AA:AA,$H$2)+COUNTIFS(Total!X:X,$L$3,Total!W:W,B17,Total!AA:AA,DB!$G$5,Total!AA:AA,DB!$O$5,Total!M:M,DB!$G$9,Total!AA:AA,DB!$O$9,Total!B:B,$H$2)+COUNTIFS(Total!X:X,$L$3,Total!W:W,B17,Total!AA:AA,DB!$G$5,Total!AA:AA,DB!$O$5,Total!AA:AA,DB!$G$9,Total!K:K,DB!$O$9,Total!B:B,$H$2)+COUNTIFS(Total!X:X,$L$3,Total!W:W,B17,Total!AA:AA,DB!$G$5,Total!N:N,DB!$O$5,Total!M:M,DB!$G$9,Total!K:K,DB!$O$9,Total!B:B,$H$2)+COUNTIFS(Total!X:X,$L$3,Total!W:W,B17,Total!O:O,DB!$G$5,Total!AA:AA,DB!$O$5,Total!M:M,DB!$G$9,Total!K:K,DB!$O$9,Total!B:B,$H$2)+COUNTIFS(Total!X:X,$L$3,Total!W:W,B17,Total!O:O,DB!$G$5,Total!N:N,DB!$O$5,Total!AA:AA,DB!$G$9,Total!K:K,DB!$O$9,Total!B:B,$H$2)+COUNTIFS(Total!X:X,$L$3,Total!W:W,B17,Total!O:O,DB!$G$5,Total!N:N,DB!$O$5,Total!M:M,DB!$G$9,Total!AA:AA,DB!$O$9,Total!B:B,$H$2)+COUNTIFS(Total!X:X,$L$3,Total!W:W,B17,Total!O:O,DB!$G$5,Total!N:N,DB!$O$5,Total!M:M,DB!$G$9,Total!K:K,DB!$O$9,Total!AA:AA,$H$2)</f>
        <v>0</v>
      </c>
      <c r="M17" s="31">
        <f>COUNTIFS(Total!X:X,$M$3,Total!W:W,B17,Total!O:O,DB!$G$5,Total!N:N,DB!$O$5,Total!M:M,DB!$G$9,Total!K:K,DB!$O$9,Total!B:B,$H$2)+COUNTIFS(Total!X:X,$M$3,Total!W:W,B17,Total!AA:AA,DB!$G$5,Total!AA:AA,DB!$O$5,Total!AA:AA,DB!$G$9,Total!AA:AA,DB!$O$9,Total!AA:AA,$H$2)+COUNTIFS(Total!X:X,$M$3,Total!W:W,B17,Total!O:O,DB!$G$5,Total!AA:AA,DB!$O$5,Total!AA:AA,DB!$G$9,Total!AA:AA,DB!$O$9,Total!AA:AA,$H$2)+COUNTIFS(Total!X:X,$M$3,Total!W:W,B17,Total!AA:AA,DB!$G$5,Total!N:N,DB!$O$5,Total!AA:AA,DB!$G$9,Total!AA:AA,DB!$O$9,Total!AA:AA,$H$2)+COUNTIFS(Total!X:X,$M$3,Total!W:W,B17,Total!AA:AA,DB!$G$5,Total!AA:AA,DB!$O$5,Total!M:M,DB!$G$9,Total!AA:AA,DB!$O$9,Total!AA:AA,$H$2)+COUNTIFS(Total!X:X,$M$3,Total!W:W,B17,Total!AA:AA,DB!$G$5,Total!AA:AA,DB!$O$5,Total!AA:AA,DB!$G$9,Total!K:K,DB!$O$9,Total!AA:AA,$H$2)+COUNTIFS(Total!X:X,$M$3,Total!W:W,B17,Total!AA:AA,DB!$G$5,Total!AA:AA,DB!$O$5,Total!AA:AA,DB!$G$9,Total!AA:AA,DB!$O$9,Total!B:B,$H$2)+COUNTIFS(Total!X:X,$M$3,Total!W:W,B17,Total!O:O,DB!$G$5,Total!N:N,DB!$O$5,Total!M:M,DB!$G$9,Total!AA:AA,DB!$O$9,Total!AA:AA,$H$2)+COUNTIFS(Total!X:X,$M$3,Total!W:W,B17,Total!O:O,DB!$G$5,Total!N:N,DB!$O$5,Total!AA:AA,DB!$G$9,Total!K:K,DB!$O$9,Total!AA:AA,$H$2)+COUNTIFS(Total!X:X,$M$3,Total!W:W,B17,Total!O:O,DB!$G$5,Total!N:N,DB!$O$5,Total!AA:AA,DB!$G$9,Total!AA:AA,DB!$O$9,Total!B:B,$H$2)+COUNTIFS(Total!X:X,$M$3,Total!W:W,B17,Total!O:O,DB!$G$5,Total!AA:AA,DB!$O$5,Total!M:M,DB!$G$9,Total!K:K,DB!$O$9,Total!AA:AA,$H$2)+COUNTIFS(Total!X:X,$M$3,Total!W:W,B17,Total!O:O,DB!$G$5,Total!AA:AA,DB!$O$5,Total!M:M,DB!$G$9,Total!AA:AA,DB!$O$9,Total!B:B,$H$2)+COUNTIFS(Total!X:X,$M$3,Total!W:W,B17,Total!O:O,DB!$G$5,Total!AA:AA,DB!$O$5,Total!AA:AA,DB!$G$9,Total!K:K,DB!$O$9,Total!B:B,$H$2)+COUNTIFS(Total!X:X,$M$3,Total!W:W,B17,Total!AA:AA,DB!$G$5,Total!N:N,DB!$O$5,Total!M:M,DB!$G$9,Total!K:K,DB!$O$9,Total!AA:AA,$H$2)+COUNTIFS(Total!X:X,$M$3,Total!W:W,B17,Total!AA:AA,DB!$G$5,Total!N:N,DB!$O$5,Total!M:M,DB!$G$9,Total!AA:AA,DB!$O$9,Total!B:B,$H$2)+COUNTIFS(Total!X:X,$M$3,Total!W:W,B17,Total!AA:AA,DB!$G$5,Total!N:N,DB!$O$5,Total!AA:AA,DB!$G$9,Total!K:K,DB!$O$9,Total!B:B,$H$2)+COUNTIFS(Total!X:X,$M$3,Total!W:W,B17,Total!AA:AA,DB!$G$5,Total!AA:AA,DB!$O$5,Total!M:M,DB!$G$9,Total!K:K,DB!$O$9,Total!B:B,$H$2)+COUNTIFS(Total!X:X,$M$3,Total!W:W,B17,Total!O:O,DB!$G$5,Total!N:N,DB!$O$5,Total!AA:AA,DB!$G$9,Total!AA:AA,DB!$O$9,Total!AA:AA,$H$2)+COUNTIFS(Total!X:X,$M$3,Total!W:W,B17,Total!O:O,DB!$G$5,Total!AA:AA,DB!$O$5,Total!M:M,DB!$G$9,Total!AA:AA,DB!$O$9,Total!AA:AA,$H$2)+COUNTIFS(Total!X:X,$M$3,Total!W:W,B17,Total!O:O,DB!$G$5,Total!AA:AA,DB!$O$5,Total!AA:AA,DB!$G$9,Total!K:K,DB!$O$9,Total!AA:AA,$H$2)+COUNTIFS(Total!X:X,$M$3,Total!W:W,B17,Total!O:O,DB!$G$5,Total!AA:AA,DB!$O$5,Total!AA:AA,DB!$G$9,Total!AA:AA,DB!$O$9,Total!B:B,$H$2)+COUNTIFS(Total!X:X,$M$3,Total!W:W,B17,Total!AA:AA,DB!$G$5,Total!N:N,DB!$O$5,Total!M:M,DB!$G$9,Total!AA:AA,DB!$O$9,Total!AA:AA,$H$2)+COUNTIFS(Total!X:X,$M$3,Total!W:W,B17,Total!AA:AA,DB!$G$5,Total!N:N,DB!$O$5,Total!AA:AA,DB!$G$9,Total!K:K,DB!$O$9,Total!AA:AA,$H$2)+COUNTIFS(Total!X:X,$M$3,Total!W:W,B17,Total!AA:AA,DB!$G$5,Total!N:N,DB!$O$5,Total!AA:AA,DB!$G$9,Total!AA:AA,DB!$O$9,Total!B:B,$H$2)+COUNTIFS(Total!X:X,$M$3,Total!W:W,B17,Total!AA:AA,DB!$G$5,Total!AA:AA,DB!$O$5,Total!M:M,DB!$G$9,Total!K:K,DB!$O$9,Total!AA:AA,$H$2)+COUNTIFS(Total!X:X,$M$3,Total!W:W,B17,Total!AA:AA,DB!$G$5,Total!AA:AA,DB!$O$5,Total!M:M,DB!$G$9,Total!AA:AA,DB!$O$9,Total!B:B,$H$2)+COUNTIFS(Total!X:X,$M$3,Total!W:W,B17,Total!AA:AA,DB!$G$5,Total!AA:AA,DB!$O$5,Total!AA:AA,DB!$G$9,Total!K:K,DB!$O$9,Total!B:B,$H$2)+COUNTIFS(Total!X:X,$M$3,Total!W:W,B17,Total!AA:AA,DB!$G$5,Total!N:N,DB!$O$5,Total!M:M,DB!$G$9,Total!K:K,DB!$O$9,Total!B:B,$H$2)+COUNTIFS(Total!X:X,$M$3,Total!W:W,B17,Total!O:O,DB!$G$5,Total!AA:AA,DB!$O$5,Total!M:M,DB!$G$9,Total!K:K,DB!$O$9,Total!B:B,$H$2)+COUNTIFS(Total!X:X,$M$3,Total!W:W,B17,Total!O:O,DB!$G$5,Total!N:N,DB!$O$5,Total!AA:AA,DB!$G$9,Total!K:K,DB!$O$9,Total!B:B,$H$2)+COUNTIFS(Total!X:X,$M$3,Total!W:W,B17,Total!O:O,DB!$G$5,Total!N:N,DB!$O$5,Total!M:M,DB!$G$9,Total!AA:AA,DB!$O$9,Total!B:B,$H$2)+COUNTIFS(Total!X:X,$M$3,Total!W:W,B17,Total!O:O,DB!$G$5,Total!N:N,DB!$O$5,Total!M:M,DB!$G$9,Total!K:K,DB!$O$9,Total!AA:AA,$H$2)</f>
        <v>0</v>
      </c>
      <c r="N17" s="31">
        <f>COUNTIFS(Total!X:X,$N$3,Total!W:W,B17,Total!O:O,DB!$G$5,Total!N:N,DB!$O$5,Total!M:M,DB!$G$9,Total!K:K,DB!$O$9,Total!B:B,$H$2)+COUNTIFS(Total!X:X,$N$3,Total!W:W,B17,Total!AA:AA,DB!$G$5,Total!AA:AA,DB!$O$5,Total!AA:AA,DB!$G$9,Total!AA:AA,DB!$O$9,Total!AA:AA,$H$2)+COUNTIFS(Total!X:X,$N$3,Total!W:W,B17,Total!O:O,DB!$G$5,Total!AA:AA,DB!$O$5,Total!AA:AA,DB!$G$9,Total!AA:AA,DB!$O$9,Total!AA:AA,$H$2)+COUNTIFS(Total!X:X,$N$3,Total!W:W,B17,Total!AA:AA,DB!$G$5,Total!N:N,DB!$O$5,Total!AA:AA,DB!$G$9,Total!AA:AA,DB!$O$9,Total!AA:AA,$H$2)+COUNTIFS(Total!X:X,$N$3,Total!W:W,B17,Total!AA:AA,DB!$G$5,Total!AA:AA,DB!$O$5,Total!M:M,DB!$G$9,Total!AA:AA,DB!$O$9,Total!AA:AA,$H$2)+COUNTIFS(Total!X:X,$N$3,Total!W:W,B17,Total!AA:AA,DB!$G$5,Total!AA:AA,DB!$O$5,Total!AA:AA,DB!$G$9,Total!K:K,DB!$O$9,Total!AA:AA,$H$2)+COUNTIFS(Total!X:X,$N$3,Total!W:W,B17,Total!AA:AA,DB!$G$5,Total!AA:AA,DB!$O$5,Total!AA:AA,DB!$G$9,Total!AA:AA,DB!$O$9,Total!B:B,$H$2)+COUNTIFS(Total!X:X,$N$3,Total!W:W,B17,Total!O:O,DB!$G$5,Total!N:N,DB!$O$5,Total!M:M,DB!$G$9,Total!AA:AA,DB!$O$9,Total!AA:AA,$H$2)+COUNTIFS(Total!X:X,$N$3,Total!W:W,B17,Total!O:O,DB!$G$5,Total!N:N,DB!$O$5,Total!AA:AA,DB!$G$9,Total!K:K,DB!$O$9,Total!AA:AA,$H$2)+COUNTIFS(Total!X:X,$N$3,Total!W:W,B17,Total!O:O,DB!$G$5,Total!N:N,DB!$O$5,Total!AA:AA,DB!$G$9,Total!AA:AA,DB!$O$9,Total!B:B,$H$2)+COUNTIFS(Total!X:X,$N$3,Total!W:W,B17,Total!O:O,DB!$G$5,Total!AA:AA,DB!$O$5,Total!M:M,DB!$G$9,Total!K:K,DB!$O$9,Total!AA:AA,$H$2)+COUNTIFS(Total!X:X,$N$3,Total!W:W,B17,Total!O:O,DB!$G$5,Total!AA:AA,DB!$O$5,Total!M:M,DB!$G$9,Total!AA:AA,DB!$O$9,Total!B:B,$H$2)+COUNTIFS(Total!X:X,$N$3,Total!W:W,B17,Total!O:O,DB!$G$5,Total!AA:AA,DB!$O$5,Total!AA:AA,DB!$G$9,Total!K:K,DB!$O$9,Total!B:B,$H$2)+COUNTIFS(Total!X:X,$N$3,Total!W:W,B17,Total!AA:AA,DB!$G$5,Total!N:N,DB!$O$5,Total!M:M,DB!$G$9,Total!K:K,DB!$O$9,Total!AA:AA,$H$2)+COUNTIFS(Total!X:X,$N$3,Total!W:W,B17,Total!AA:AA,DB!$G$5,Total!N:N,DB!$O$5,Total!M:M,DB!$G$9,Total!AA:AA,DB!$O$9,Total!B:B,$H$2)+COUNTIFS(Total!X:X,$N$3,Total!W:W,B17,Total!AA:AA,DB!$G$5,Total!N:N,DB!$O$5,Total!AA:AA,DB!$G$9,Total!K:K,DB!$O$9,Total!B:B,$H$2)+COUNTIFS(Total!X:X,$N$3,Total!W:W,B17,Total!AA:AA,DB!$G$5,Total!AA:AA,DB!$O$5,Total!M:M,DB!$G$9,Total!K:K,DB!$O$9,Total!B:B,$H$2)+COUNTIFS(Total!X:X,$N$3,Total!W:W,B17,Total!O:O,DB!$G$5,Total!N:N,DB!$O$5,Total!AA:AA,DB!$G$9,Total!AA:AA,DB!$O$9,Total!AA:AA,$H$2)+COUNTIFS(Total!X:X,$N$3,Total!W:W,B17,Total!O:O,DB!$G$5,Total!AA:AA,DB!$O$5,Total!M:M,DB!$G$9,Total!AA:AA,DB!$O$9,Total!AA:AA,$H$2)+COUNTIFS(Total!X:X,$N$3,Total!W:W,B17,Total!O:O,DB!$G$5,Total!AA:AA,DB!$O$5,Total!AA:AA,DB!$G$9,Total!K:K,DB!$O$9,Total!AA:AA,$H$2)+COUNTIFS(Total!X:X,$N$3,Total!W:W,B17,Total!O:O,DB!$G$5,Total!AA:AA,DB!$O$5,Total!AA:AA,DB!$G$9,Total!AA:AA,DB!$O$9,Total!B:B,$H$2)+COUNTIFS(Total!X:X,$N$3,Total!W:W,B17,Total!AA:AA,DB!$G$5,Total!N:N,DB!$O$5,Total!M:M,DB!$G$9,Total!AA:AA,DB!$O$9,Total!AA:AA,$H$2)+COUNTIFS(Total!X:X,$N$3,Total!W:W,B17,Total!AA:AA,DB!$G$5,Total!N:N,DB!$O$5,Total!AA:AA,DB!$G$9,Total!K:K,DB!$O$9,Total!AA:AA,$H$2)+COUNTIFS(Total!X:X,$N$3,Total!W:W,B17,Total!AA:AA,DB!$G$5,Total!N:N,DB!$O$5,Total!AA:AA,DB!$G$9,Total!AA:AA,DB!$O$9,Total!B:B,$H$2)+COUNTIFS(Total!X:X,$N$3,Total!W:W,B17,Total!AA:AA,DB!$G$5,Total!AA:AA,DB!$O$5,Total!M:M,DB!$G$9,Total!K:K,DB!$O$9,Total!AA:AA,$H$2)+COUNTIFS(Total!X:X,$N$3,Total!W:W,B17,Total!AA:AA,DB!$G$5,Total!AA:AA,DB!$O$5,Total!M:M,DB!$G$9,Total!AA:AA,DB!$O$9,Total!B:B,$H$2)+COUNTIFS(Total!X:X,$N$3,Total!W:W,B17,Total!AA:AA,DB!$G$5,Total!AA:AA,DB!$O$5,Total!AA:AA,DB!$G$9,Total!K:K,DB!$O$9,Total!B:B,$H$2)+COUNTIFS(Total!X:X,$N$3,Total!W:W,B17,Total!AA:AA,DB!$G$5,Total!N:N,DB!$O$5,Total!M:M,DB!$G$9,Total!K:K,DB!$O$9,Total!B:B,$H$2)+COUNTIFS(Total!X:X,$N$3,Total!W:W,B17,Total!O:O,DB!$G$5,Total!AA:AA,DB!$O$5,Total!M:M,DB!$G$9,Total!K:K,DB!$O$9,Total!B:B,$H$2)+COUNTIFS(Total!X:X,$N$3,Total!W:W,B17,Total!O:O,DB!$G$5,Total!N:N,DB!$O$5,Total!AA:AA,DB!$G$9,Total!K:K,DB!$O$9,Total!B:B,$H$2)+COUNTIFS(Total!X:X,$N$3,Total!W:W,B17,Total!O:O,DB!$G$5,Total!N:N,DB!$O$5,Total!M:M,DB!$G$9,Total!AA:AA,DB!$O$9,Total!B:B,$H$2)+COUNTIFS(Total!X:X,$N$3,Total!W:W,B17,Total!O:O,DB!$G$5,Total!N:N,DB!$O$5,Total!M:M,DB!$G$9,Total!K:K,DB!$O$9,Total!AA:AA,$H$2)</f>
        <v>0</v>
      </c>
      <c r="O17" s="31">
        <f>COUNTIFS(Total!X:X,$O$3,Total!W:W,B17,Total!O:O,DB!$G$5,Total!N:N,DB!$O$5,Total!M:M,DB!$G$9,Total!K:K,DB!$O$9,Total!B:B,$H$2)+COUNTIFS(Total!X:X,$O$3,Total!W:W,B17,Total!AA:AA,DB!$G$5,Total!AA:AA,DB!$O$5,Total!AA:AA,DB!$G$9,Total!AA:AA,DB!$O$9,Total!AA:AA,$H$2)+COUNTIFS(Total!X:X,$O$3,Total!W:W,B17,Total!O:O,DB!$G$5,Total!AA:AA,DB!$O$5,Total!AA:AA,DB!$G$9,Total!AA:AA,DB!$O$9,Total!AA:AA,$H$2)+COUNTIFS(Total!X:X,$O$3,Total!W:W,B17,Total!AA:AA,DB!$G$5,Total!N:N,DB!$O$5,Total!AA:AA,DB!$G$9,Total!AA:AA,DB!$O$9,Total!AA:AA,$H$2)+COUNTIFS(Total!X:X,$O$3,Total!W:W,B17,Total!AA:AA,DB!$G$5,Total!AA:AA,DB!$O$5,Total!M:M,DB!$G$9,Total!AA:AA,DB!$O$9,Total!AA:AA,$H$2)+COUNTIFS(Total!X:X,$O$3,Total!W:W,B17,Total!AA:AA,DB!$G$5,Total!AA:AA,DB!$O$5,Total!AA:AA,DB!$G$9,Total!K:K,DB!$O$9,Total!AA:AA,$H$2)+COUNTIFS(Total!X:X,$O$3,Total!W:W,B17,Total!AA:AA,DB!$G$5,Total!AA:AA,DB!$O$5,Total!AA:AA,DB!$G$9,Total!AA:AA,DB!$O$9,Total!B:B,$H$2)+COUNTIFS(Total!X:X,$O$3,Total!W:W,B17,Total!O:O,DB!$G$5,Total!N:N,DB!$O$5,Total!M:M,DB!$G$9,Total!AA:AA,DB!$O$9,Total!AA:AA,$H$2)+COUNTIFS(Total!X:X,$O$3,Total!W:W,B17,Total!O:O,DB!$G$5,Total!N:N,DB!$O$5,Total!AA:AA,DB!$G$9,Total!K:K,DB!$O$9,Total!AA:AA,$H$2)+COUNTIFS(Total!X:X,$O$3,Total!W:W,B17,Total!O:O,DB!$G$5,Total!N:N,DB!$O$5,Total!AA:AA,DB!$G$9,Total!AA:AA,DB!$O$9,Total!B:B,$H$2)+COUNTIFS(Total!X:X,$O$3,Total!W:W,B17,Total!O:O,DB!$G$5,Total!AA:AA,DB!$O$5,Total!M:M,DB!$G$9,Total!K:K,DB!$O$9,Total!AA:AA,$H$2)+COUNTIFS(Total!X:X,$O$3,Total!W:W,B17,Total!O:O,DB!$G$5,Total!AA:AA,DB!$O$5,Total!M:M,DB!$G$9,Total!AA:AA,DB!$O$9,Total!B:B,$H$2)+COUNTIFS(Total!X:X,$O$3,Total!W:W,B17,Total!O:O,DB!$G$5,Total!AA:AA,DB!$O$5,Total!AA:AA,DB!$G$9,Total!K:K,DB!$O$9,Total!B:B,$H$2)+COUNTIFS(Total!X:X,$O$3,Total!W:W,B17,Total!AA:AA,DB!$G$5,Total!N:N,DB!$O$5,Total!M:M,DB!$G$9,Total!K:K,DB!$O$9,Total!AA:AA,$H$2)+COUNTIFS(Total!X:X,$O$3,Total!W:W,B17,Total!AA:AA,DB!$G$5,Total!N:N,DB!$O$5,Total!M:M,DB!$G$9,Total!AA:AA,DB!$O$9,Total!B:B,$H$2)+COUNTIFS(Total!X:X,$O$3,Total!W:W,B17,Total!AA:AA,DB!$G$5,Total!N:N,DB!$O$5,Total!AA:AA,DB!$G$9,Total!K:K,DB!$O$9,Total!B:B,$H$2)+COUNTIFS(Total!X:X,$O$3,Total!W:W,B17,Total!AA:AA,DB!$G$5,Total!AA:AA,DB!$O$5,Total!M:M,DB!$G$9,Total!K:K,DB!$O$9,Total!B:B,$H$2)+COUNTIFS(Total!X:X,$O$3,Total!W:W,B17,Total!O:O,DB!$G$5,Total!N:N,DB!$O$5,Total!AA:AA,DB!$G$9,Total!AA:AA,DB!$O$9,Total!AA:AA,$H$2)+COUNTIFS(Total!X:X,$O$3,Total!W:W,B17,Total!O:O,DB!$G$5,Total!AA:AA,DB!$O$5,Total!M:M,DB!$G$9,Total!AA:AA,DB!$O$9,Total!AA:AA,$H$2)+COUNTIFS(Total!X:X,$O$3,Total!W:W,B17,Total!O:O,DB!$G$5,Total!AA:AA,DB!$O$5,Total!AA:AA,DB!$G$9,Total!K:K,DB!$O$9,Total!AA:AA,$H$2)+COUNTIFS(Total!X:X,$O$3,Total!W:W,B17,Total!O:O,DB!$G$5,Total!AA:AA,DB!$O$5,Total!AA:AA,DB!$G$9,Total!AA:AA,DB!$O$9,Total!B:B,$H$2)+COUNTIFS(Total!X:X,$O$3,Total!W:W,B17,Total!AA:AA,DB!$G$5,Total!N:N,DB!$O$5,Total!M:M,DB!$G$9,Total!AA:AA,DB!$O$9,Total!AA:AA,$H$2)+COUNTIFS(Total!X:X,$O$3,Total!W:W,B17,Total!AA:AA,DB!$G$5,Total!N:N,DB!$O$5,Total!AA:AA,DB!$G$9,Total!K:K,DB!$O$9,Total!AA:AA,$H$2)+COUNTIFS(Total!X:X,$O$3,Total!W:W,B17,Total!AA:AA,DB!$G$5,Total!N:N,DB!$O$5,Total!AA:AA,DB!$G$9,Total!AA:AA,DB!$O$9,Total!B:B,$H$2)+COUNTIFS(Total!X:X,$O$3,Total!W:W,B17,Total!AA:AA,DB!$G$5,Total!AA:AA,DB!$O$5,Total!M:M,DB!$G$9,Total!K:K,DB!$O$9,Total!AA:AA,$H$2)+COUNTIFS(Total!X:X,$O$3,Total!W:W,B17,Total!AA:AA,DB!$G$5,Total!AA:AA,DB!$O$5,Total!M:M,DB!$G$9,Total!AA:AA,DB!$O$9,Total!B:B,$H$2)+COUNTIFS(Total!X:X,$O$3,Total!W:W,B17,Total!AA:AA,DB!$G$5,Total!AA:AA,DB!$O$5,Total!AA:AA,DB!$G$9,Total!K:K,DB!$O$9,Total!B:B,$H$2)+COUNTIFS(Total!X:X,$O$3,Total!W:W,B17,Total!AA:AA,DB!$G$5,Total!N:N,DB!$O$5,Total!M:M,DB!$G$9,Total!K:K,DB!$O$9,Total!B:B,$H$2)+COUNTIFS(Total!X:X,$O$3,Total!W:W,B17,Total!O:O,DB!$G$5,Total!AA:AA,DB!$O$5,Total!M:M,DB!$G$9,Total!K:K,DB!$O$9,Total!B:B,$H$2)+COUNTIFS(Total!X:X,$O$3,Total!W:W,B17,Total!O:O,DB!$G$5,Total!N:N,DB!$O$5,Total!AA:AA,DB!$G$9,Total!K:K,DB!$O$9,Total!B:B,$H$2)+COUNTIFS(Total!X:X,$O$3,Total!W:W,B17,Total!O:O,DB!$G$5,Total!N:N,DB!$O$5,Total!M:M,DB!$G$9,Total!AA:AA,DB!$O$9,Total!B:B,$H$2)+COUNTIFS(Total!X:X,$O$3,Total!W:W,B17,Total!O:O,DB!$G$5,Total!N:N,DB!$O$5,Total!M:M,DB!$G$9,Total!K:K,DB!$O$9,Total!AA:AA,$H$2)</f>
        <v>0</v>
      </c>
      <c r="P17" s="31">
        <f>COUNTIFS(Total!X:X,$P$3,Total!W:W,B17,Total!O:O,DB!$G$5,Total!N:N,DB!$O$5,Total!M:M,DB!$G$9,Total!K:K,DB!$O$9,Total!B:B,$H$2)+COUNTIFS(Total!X:X,$P$3,Total!W:W,B17,Total!AA:AA,DB!$G$5,Total!AA:AA,DB!$O$5,Total!AA:AA,DB!$G$9,Total!AA:AA,DB!$O$9,Total!AA:AA,$H$2)+COUNTIFS(Total!X:X,$P$3,Total!W:W,B17,Total!O:O,DB!$G$5,Total!AA:AA,DB!$O$5,Total!AA:AA,DB!$G$9,Total!AA:AA,DB!$O$9,Total!AA:AA,$H$2)+COUNTIFS(Total!X:X,$P$3,Total!W:W,B17,Total!AA:AA,DB!$G$5,Total!N:N,DB!$O$5,Total!AA:AA,DB!$G$9,Total!AA:AA,DB!$O$9,Total!AA:AA,$H$2)+COUNTIFS(Total!X:X,$P$3,Total!W:W,B17,Total!AA:AA,DB!$G$5,Total!AA:AA,DB!$O$5,Total!M:M,DB!$G$9,Total!AA:AA,DB!$O$9,Total!AA:AA,$H$2)+COUNTIFS(Total!X:X,$P$3,Total!W:W,B17,Total!AA:AA,DB!$G$5,Total!AA:AA,DB!$O$5,Total!AA:AA,DB!$G$9,Total!K:K,DB!$O$9,Total!AA:AA,$H$2)+COUNTIFS(Total!X:X,$P$3,Total!W:W,B17,Total!AA:AA,DB!$G$5,Total!AA:AA,DB!$O$5,Total!AA:AA,DB!$G$9,Total!AA:AA,DB!$O$9,Total!B:B,$H$2)+COUNTIFS(Total!X:X,$P$3,Total!W:W,B17,Total!O:O,DB!$G$5,Total!N:N,DB!$O$5,Total!M:M,DB!$G$9,Total!AA:AA,DB!$O$9,Total!AA:AA,$H$2)+COUNTIFS(Total!X:X,$P$3,Total!W:W,B17,Total!O:O,DB!$G$5,Total!N:N,DB!$O$5,Total!AA:AA,DB!$G$9,Total!K:K,DB!$O$9,Total!AA:AA,$H$2)+COUNTIFS(Total!X:X,$P$3,Total!W:W,B17,Total!O:O,DB!$G$5,Total!N:N,DB!$O$5,Total!AA:AA,DB!$G$9,Total!AA:AA,DB!$O$9,Total!B:B,$H$2)+COUNTIFS(Total!X:X,$P$3,Total!W:W,B17,Total!O:O,DB!$G$5,Total!AA:AA,DB!$O$5,Total!M:M,DB!$G$9,Total!K:K,DB!$O$9,Total!AA:AA,$H$2)+COUNTIFS(Total!X:X,$P$3,Total!W:W,B17,Total!O:O,DB!$G$5,Total!AA:AA,DB!$O$5,Total!M:M,DB!$G$9,Total!AA:AA,DB!$O$9,Total!B:B,$H$2)+COUNTIFS(Total!X:X,$P$3,Total!W:W,B17,Total!O:O,DB!$G$5,Total!AA:AA,DB!$O$5,Total!AA:AA,DB!$G$9,Total!K:K,DB!$O$9,Total!B:B,$H$2)+COUNTIFS(Total!X:X,$P$3,Total!W:W,B17,Total!AA:AA,DB!$G$5,Total!N:N,DB!$O$5,Total!M:M,DB!$G$9,Total!K:K,DB!$O$9,Total!AA:AA,$H$2)+COUNTIFS(Total!X:X,$P$3,Total!W:W,B17,Total!AA:AA,DB!$G$5,Total!N:N,DB!$O$5,Total!M:M,DB!$G$9,Total!AA:AA,DB!$O$9,Total!B:B,$H$2)+COUNTIFS(Total!X:X,$P$3,Total!W:W,B17,Total!AA:AA,DB!$G$5,Total!N:N,DB!$O$5,Total!AA:AA,DB!$G$9,Total!K:K,DB!$O$9,Total!B:B,$H$2)+COUNTIFS(Total!X:X,$P$3,Total!W:W,B17,Total!AA:AA,DB!$G$5,Total!AA:AA,DB!$O$5,Total!M:M,DB!$G$9,Total!K:K,DB!$O$9,Total!B:B,$H$2)+COUNTIFS(Total!X:X,$P$3,Total!W:W,B17,Total!O:O,DB!$G$5,Total!N:N,DB!$O$5,Total!AA:AA,DB!$G$9,Total!AA:AA,DB!$O$9,Total!AA:AA,$H$2)+COUNTIFS(Total!X:X,$P$3,Total!W:W,B17,Total!O:O,DB!$G$5,Total!AA:AA,DB!$O$5,Total!M:M,DB!$G$9,Total!AA:AA,DB!$O$9,Total!AA:AA,$H$2)+COUNTIFS(Total!X:X,$P$3,Total!W:W,B17,Total!O:O,DB!$G$5,Total!AA:AA,DB!$O$5,Total!AA:AA,DB!$G$9,Total!K:K,DB!$O$9,Total!AA:AA,$H$2)+COUNTIFS(Total!X:X,$P$3,Total!W:W,B17,Total!O:O,DB!$G$5,Total!AA:AA,DB!$O$5,Total!AA:AA,DB!$G$9,Total!AA:AA,DB!$O$9,Total!B:B,$H$2)+COUNTIFS(Total!X:X,$P$3,Total!W:W,B17,Total!AA:AA,DB!$G$5,Total!N:N,DB!$O$5,Total!M:M,DB!$G$9,Total!AA:AA,DB!$O$9,Total!AA:AA,$H$2)+COUNTIFS(Total!X:X,$P$3,Total!W:W,B17,Total!AA:AA,DB!$G$5,Total!N:N,DB!$O$5,Total!AA:AA,DB!$G$9,Total!K:K,DB!$O$9,Total!AA:AA,$H$2)+COUNTIFS(Total!X:X,$P$3,Total!W:W,B17,Total!AA:AA,DB!$G$5,Total!N:N,DB!$O$5,Total!AA:AA,DB!$G$9,Total!AA:AA,DB!$O$9,Total!B:B,$H$2)+COUNTIFS(Total!X:X,$P$3,Total!W:W,B17,Total!AA:AA,DB!$G$5,Total!AA:AA,DB!$O$5,Total!M:M,DB!$G$9,Total!K:K,DB!$O$9,Total!AA:AA,$H$2)+COUNTIFS(Total!X:X,$P$3,Total!W:W,B17,Total!AA:AA,DB!$G$5,Total!AA:AA,DB!$O$5,Total!M:M,DB!$G$9,Total!AA:AA,DB!$O$9,Total!B:B,$H$2)+COUNTIFS(Total!X:X,$P$3,Total!W:W,B17,Total!AA:AA,DB!$G$5,Total!AA:AA,DB!$O$5,Total!AA:AA,DB!$G$9,Total!K:K,DB!$O$9,Total!B:B,$H$2)+COUNTIFS(Total!X:X,$P$3,Total!W:W,B17,Total!AA:AA,DB!$G$5,Total!N:N,DB!$O$5,Total!M:M,DB!$G$9,Total!K:K,DB!$O$9,Total!B:B,$H$2)+COUNTIFS(Total!X:X,$P$3,Total!W:W,B17,Total!O:O,DB!$G$5,Total!AA:AA,DB!$O$5,Total!M:M,DB!$G$9,Total!K:K,DB!$O$9,Total!B:B,$H$2)+COUNTIFS(Total!X:X,$P$3,Total!W:W,B17,Total!O:O,DB!$G$5,Total!N:N,DB!$O$5,Total!AA:AA,DB!$G$9,Total!K:K,DB!$O$9,Total!B:B,$H$2)+COUNTIFS(Total!X:X,$P$3,Total!W:W,B17,Total!O:O,DB!$G$5,Total!N:N,DB!$O$5,Total!M:M,DB!$G$9,Total!AA:AA,DB!$O$9,Total!B:B,$H$2)+COUNTIFS(Total!X:X,$P$3,Total!W:W,B17,Total!O:O,DB!$G$5,Total!N:N,DB!$O$5,Total!M:M,DB!$G$9,Total!K:K,DB!$O$9,Total!AA:AA,$H$2)</f>
        <v>1</v>
      </c>
      <c r="Q17" s="31">
        <f>COUNTIFS(Total!X:X,$Q$3,Total!W:W,B17,Total!O:O,DB!$G$5,Total!N:N,DB!$O$5,Total!M:M,DB!$G$9,Total!K:K,DB!$O$9,Total!B:B,$H$2)+COUNTIFS(Total!X:X,$Q$3,Total!W:W,B17,Total!AA:AA,DB!$G$5,Total!AA:AA,DB!$O$5,Total!AA:AA,DB!$G$9,Total!AA:AA,DB!$O$9,Total!AA:AA,$H$2)+COUNTIFS(Total!X:X,$Q$3,Total!W:W,B17,Total!O:O,DB!$G$5,Total!AA:AA,DB!$O$5,Total!AA:AA,DB!$G$9,Total!AA:AA,DB!$O$9,Total!AA:AA,$H$2)+COUNTIFS(Total!X:X,$Q$3,Total!W:W,B17,Total!AA:AA,DB!$G$5,Total!N:N,DB!$O$5,Total!AA:AA,DB!$G$9,Total!AA:AA,DB!$O$9,Total!AA:AA,$H$2)+COUNTIFS(Total!X:X,$Q$3,Total!W:W,B17,Total!AA:AA,DB!$G$5,Total!AA:AA,DB!$O$5,Total!M:M,DB!$G$9,Total!AA:AA,DB!$O$9,Total!AA:AA,$H$2)+COUNTIFS(Total!X:X,$Q$3,Total!W:W,B17,Total!AA:AA,DB!$G$5,Total!AA:AA,DB!$O$5,Total!AA:AA,DB!$G$9,Total!K:K,DB!$O$9,Total!AA:AA,$H$2)+COUNTIFS(Total!X:X,$Q$3,Total!W:W,B17,Total!AA:AA,DB!$G$5,Total!AA:AA,DB!$O$5,Total!AA:AA,DB!$G$9,Total!AA:AA,DB!$O$9,Total!B:B,$H$2)+COUNTIFS(Total!X:X,$Q$3,Total!W:W,B17,Total!O:O,DB!$G$5,Total!N:N,DB!$O$5,Total!M:M,DB!$G$9,Total!AA:AA,DB!$O$9,Total!AA:AA,$H$2)+COUNTIFS(Total!X:X,$Q$3,Total!W:W,B17,Total!O:O,DB!$G$5,Total!N:N,DB!$O$5,Total!AA:AA,DB!$G$9,Total!K:K,DB!$O$9,Total!AA:AA,$H$2)+COUNTIFS(Total!X:X,$Q$3,Total!W:W,B17,Total!O:O,DB!$G$5,Total!N:N,DB!$O$5,Total!AA:AA,DB!$G$9,Total!AA:AA,DB!$O$9,Total!B:B,$H$2)+COUNTIFS(Total!X:X,$Q$3,Total!W:W,B17,Total!O:O,DB!$G$5,Total!AA:AA,DB!$O$5,Total!M:M,DB!$G$9,Total!K:K,DB!$O$9,Total!AA:AA,$H$2)+COUNTIFS(Total!X:X,$Q$3,Total!W:W,B17,Total!O:O,DB!$G$5,Total!AA:AA,DB!$O$5,Total!M:M,DB!$G$9,Total!AA:AA,DB!$O$9,Total!B:B,$H$2)+COUNTIFS(Total!X:X,$Q$3,Total!W:W,B17,Total!O:O,DB!$G$5,Total!AA:AA,DB!$O$5,Total!AA:AA,DB!$G$9,Total!K:K,DB!$O$9,Total!B:B,$H$2)+COUNTIFS(Total!X:X,$Q$3,Total!W:W,B17,Total!AA:AA,DB!$G$5,Total!N:N,DB!$O$5,Total!M:M,DB!$G$9,Total!K:K,DB!$O$9,Total!AA:AA,$H$2)+COUNTIFS(Total!X:X,$Q$3,Total!W:W,B17,Total!AA:AA,DB!$G$5,Total!N:N,DB!$O$5,Total!M:M,DB!$G$9,Total!AA:AA,DB!$O$9,Total!B:B,$H$2)+COUNTIFS(Total!X:X,$Q$3,Total!W:W,B17,Total!AA:AA,DB!$G$5,Total!N:N,DB!$O$5,Total!AA:AA,DB!$G$9,Total!K:K,DB!$O$9,Total!B:B,$H$2)+COUNTIFS(Total!X:X,$Q$3,Total!W:W,B17,Total!AA:AA,DB!$G$5,Total!AA:AA,DB!$O$5,Total!M:M,DB!$G$9,Total!K:K,DB!$O$9,Total!B:B,$H$2)+COUNTIFS(Total!X:X,$Q$3,Total!W:W,B17,Total!O:O,DB!$G$5,Total!N:N,DB!$O$5,Total!AA:AA,DB!$G$9,Total!AA:AA,DB!$O$9,Total!AA:AA,$H$2)+COUNTIFS(Total!X:X,$Q$3,Total!W:W,B17,Total!O:O,DB!$G$5,Total!AA:AA,DB!$O$5,Total!M:M,DB!$G$9,Total!AA:AA,DB!$O$9,Total!AA:AA,$H$2)+COUNTIFS(Total!X:X,$Q$3,Total!W:W,B17,Total!O:O,DB!$G$5,Total!AA:AA,DB!$O$5,Total!AA:AA,DB!$G$9,Total!K:K,DB!$O$9,Total!AA:AA,$H$2)+COUNTIFS(Total!X:X,$Q$3,Total!W:W,B17,Total!O:O,DB!$G$5,Total!AA:AA,DB!$O$5,Total!AA:AA,DB!$G$9,Total!AA:AA,DB!$O$9,Total!B:B,$H$2)+COUNTIFS(Total!X:X,$Q$3,Total!W:W,B17,Total!AA:AA,DB!$G$5,Total!N:N,DB!$O$5,Total!M:M,DB!$G$9,Total!AA:AA,DB!$O$9,Total!AA:AA,$H$2)+COUNTIFS(Total!X:X,$Q$3,Total!W:W,B17,Total!AA:AA,DB!$G$5,Total!N:N,DB!$O$5,Total!AA:AA,DB!$G$9,Total!K:K,DB!$O$9,Total!AA:AA,$H$2)+COUNTIFS(Total!X:X,$Q$3,Total!W:W,B17,Total!AA:AA,DB!$G$5,Total!N:N,DB!$O$5,Total!AA:AA,DB!$G$9,Total!AA:AA,DB!$O$9,Total!B:B,$H$2)+COUNTIFS(Total!X:X,$Q$3,Total!W:W,B17,Total!AA:AA,DB!$G$5,Total!AA:AA,DB!$O$5,Total!M:M,DB!$G$9,Total!K:K,DB!$O$9,Total!AA:AA,$H$2)+COUNTIFS(Total!X:X,$Q$3,Total!W:W,B17,Total!AA:AA,DB!$G$5,Total!AA:AA,DB!$O$5,Total!M:M,DB!$G$9,Total!AA:AA,DB!$O$9,Total!B:B,$H$2)+COUNTIFS(Total!X:X,$Q$3,Total!W:W,B17,Total!AA:AA,DB!$G$5,Total!AA:AA,DB!$O$5,Total!AA:AA,DB!$G$9,Total!K:K,DB!$O$9,Total!B:B,$H$2)+COUNTIFS(Total!X:X,$Q$3,Total!W:W,B17,Total!AA:AA,DB!$G$5,Total!N:N,DB!$O$5,Total!M:M,DB!$G$9,Total!K:K,DB!$O$9,Total!B:B,$H$2)+COUNTIFS(Total!X:X,$Q$3,Total!W:W,B17,Total!O:O,DB!$G$5,Total!AA:AA,DB!$O$5,Total!M:M,DB!$G$9,Total!K:K,DB!$O$9,Total!B:B,$H$2)+COUNTIFS(Total!X:X,$Q$3,Total!W:W,B17,Total!O:O,DB!$G$5,Total!N:N,DB!$O$5,Total!AA:AA,DB!$G$9,Total!K:K,DB!$O$9,Total!B:B,$H$2)+COUNTIFS(Total!X:X,$Q$3,Total!W:W,B17,Total!O:O,DB!$G$5,Total!N:N,DB!$O$5,Total!M:M,DB!$G$9,Total!AA:AA,DB!$O$9,Total!B:B,$H$2)+COUNTIFS(Total!X:X,$Q$3,Total!W:W,B17,Total!O:O,DB!$G$5,Total!N:N,DB!$O$5,Total!M:M,DB!$G$9,Total!K:K,DB!$O$9,Total!AA:AA,$H$2)</f>
        <v>0</v>
      </c>
      <c r="R17" s="31">
        <f>COUNTIFS(Total!X:X,$R$3,Total!W:W,B17,Total!O:O,DB!$G$5,Total!N:N,DB!$O$5,Total!M:M,DB!$G$9,Total!K:K,DB!$O$9,Total!B:B,$H$2)+COUNTIFS(Total!X:X,$R$3,Total!W:W,B17,Total!AA:AA,DB!$G$5,Total!AA:AA,DB!$O$5,Total!AA:AA,DB!$G$9,Total!AA:AA,DB!$O$9,Total!AA:AA,$H$2)+COUNTIFS(Total!X:X,$R$3,Total!W:W,B17,Total!O:O,DB!$G$5,Total!AA:AA,DB!$O$5,Total!AA:AA,DB!$G$9,Total!AA:AA,DB!$O$9,Total!AA:AA,$H$2)+COUNTIFS(Total!X:X,$R$3,Total!W:W,B17,Total!AA:AA,DB!$G$5,Total!N:N,DB!$O$5,Total!AA:AA,DB!$G$9,Total!AA:AA,DB!$O$9,Total!AA:AA,$H$2)+COUNTIFS(Total!X:X,$R$3,Total!W:W,B17,Total!AA:AA,DB!$G$5,Total!AA:AA,DB!$O$5,Total!M:M,DB!$G$9,Total!AA:AA,DB!$O$9,Total!AA:AA,$H$2)+COUNTIFS(Total!X:X,$R$3,Total!W:W,B17,Total!AA:AA,DB!$G$5,Total!AA:AA,DB!$O$5,Total!AA:AA,DB!$G$9,Total!K:K,DB!$O$9,Total!AA:AA,$H$2)+COUNTIFS(Total!X:X,$R$3,Total!W:W,B17,Total!AA:AA,DB!$G$5,Total!AA:AA,DB!$O$5,Total!AA:AA,DB!$G$9,Total!AA:AA,DB!$O$9,Total!B:B,$H$2)+COUNTIFS(Total!X:X,$R$3,Total!W:W,B17,Total!O:O,DB!$G$5,Total!N:N,DB!$O$5,Total!M:M,DB!$G$9,Total!AA:AA,DB!$O$9,Total!AA:AA,$H$2)+COUNTIFS(Total!X:X,$R$3,Total!W:W,B17,Total!O:O,DB!$G$5,Total!N:N,DB!$O$5,Total!AA:AA,DB!$G$9,Total!K:K,DB!$O$9,Total!AA:AA,$H$2)+COUNTIFS(Total!X:X,$R$3,Total!W:W,B17,Total!O:O,DB!$G$5,Total!N:N,DB!$O$5,Total!AA:AA,DB!$G$9,Total!AA:AA,DB!$O$9,Total!B:B,$H$2)+COUNTIFS(Total!X:X,$R$3,Total!W:W,B17,Total!O:O,DB!$G$5,Total!AA:AA,DB!$O$5,Total!M:M,DB!$G$9,Total!K:K,DB!$O$9,Total!AA:AA,$H$2)+COUNTIFS(Total!X:X,$R$3,Total!W:W,B17,Total!O:O,DB!$G$5,Total!AA:AA,DB!$O$5,Total!M:M,DB!$G$9,Total!AA:AA,DB!$O$9,Total!B:B,$H$2)+COUNTIFS(Total!X:X,$R$3,Total!W:W,B17,Total!O:O,DB!$G$5,Total!AA:AA,DB!$O$5,Total!AA:AA,DB!$G$9,Total!K:K,DB!$O$9,Total!B:B,$H$2)+COUNTIFS(Total!X:X,$R$3,Total!W:W,B17,Total!AA:AA,DB!$G$5,Total!N:N,DB!$O$5,Total!M:M,DB!$G$9,Total!K:K,DB!$O$9,Total!AA:AA,$H$2)+COUNTIFS(Total!X:X,$R$3,Total!W:W,B17,Total!AA:AA,DB!$G$5,Total!N:N,DB!$O$5,Total!M:M,DB!$G$9,Total!AA:AA,DB!$O$9,Total!B:B,$H$2)+COUNTIFS(Total!X:X,$R$3,Total!W:W,B17,Total!AA:AA,DB!$G$5,Total!N:N,DB!$O$5,Total!AA:AA,DB!$G$9,Total!K:K,DB!$O$9,Total!B:B,$H$2)+COUNTIFS(Total!X:X,$R$3,Total!W:W,B17,Total!AA:AA,DB!$G$5,Total!AA:AA,DB!$O$5,Total!M:M,DB!$G$9,Total!K:K,DB!$O$9,Total!B:B,$H$2)+COUNTIFS(Total!X:X,$R$3,Total!W:W,B17,Total!O:O,DB!$G$5,Total!N:N,DB!$O$5,Total!AA:AA,DB!$G$9,Total!AA:AA,DB!$O$9,Total!AA:AA,$H$2)+COUNTIFS(Total!X:X,$R$3,Total!W:W,B17,Total!O:O,DB!$G$5,Total!AA:AA,DB!$O$5,Total!M:M,DB!$G$9,Total!AA:AA,DB!$O$9,Total!AA:AA,$H$2)+COUNTIFS(Total!X:X,$R$3,Total!W:W,B17,Total!O:O,DB!$G$5,Total!AA:AA,DB!$O$5,Total!AA:AA,DB!$G$9,Total!K:K,DB!$O$9,Total!AA:AA,$H$2)+COUNTIFS(Total!X:X,$R$3,Total!W:W,B17,Total!O:O,DB!$G$5,Total!AA:AA,DB!$O$5,Total!AA:AA,DB!$G$9,Total!AA:AA,DB!$O$9,Total!B:B,$H$2)+COUNTIFS(Total!X:X,$R$3,Total!W:W,B17,Total!AA:AA,DB!$G$5,Total!N:N,DB!$O$5,Total!M:M,DB!$G$9,Total!AA:AA,DB!$O$9,Total!AA:AA,$H$2)+COUNTIFS(Total!X:X,$R$3,Total!W:W,B17,Total!AA:AA,DB!$G$5,Total!N:N,DB!$O$5,Total!AA:AA,DB!$G$9,Total!K:K,DB!$O$9,Total!AA:AA,$H$2)+COUNTIFS(Total!X:X,$R$3,Total!W:W,B17,Total!AA:AA,DB!$G$5,Total!N:N,DB!$O$5,Total!AA:AA,DB!$G$9,Total!AA:AA,DB!$O$9,Total!B:B,$H$2)+COUNTIFS(Total!X:X,$R$3,Total!W:W,B17,Total!AA:AA,DB!$G$5,Total!AA:AA,DB!$O$5,Total!M:M,DB!$G$9,Total!K:K,DB!$O$9,Total!AA:AA,$H$2)+COUNTIFS(Total!X:X,$R$3,Total!W:W,B17,Total!AA:AA,DB!$G$5,Total!AA:AA,DB!$O$5,Total!M:M,DB!$G$9,Total!AA:AA,DB!$O$9,Total!B:B,$H$2)+COUNTIFS(Total!X:X,$R$3,Total!W:W,B17,Total!AA:AA,DB!$G$5,Total!AA:AA,DB!$O$5,Total!AA:AA,DB!$G$9,Total!K:K,DB!$O$9,Total!B:B,$H$2)+COUNTIFS(Total!X:X,$R$3,Total!W:W,B17,Total!AA:AA,DB!$G$5,Total!N:N,DB!$O$5,Total!M:M,DB!$G$9,Total!K:K,DB!$O$9,Total!B:B,$H$2)+COUNTIFS(Total!X:X,$R$3,Total!W:W,B17,Total!O:O,DB!$G$5,Total!AA:AA,DB!$O$5,Total!M:M,DB!$G$9,Total!K:K,DB!$O$9,Total!B:B,$H$2)+COUNTIFS(Total!X:X,$R$3,Total!W:W,B17,Total!O:O,DB!$G$5,Total!N:N,DB!$O$5,Total!AA:AA,DB!$G$9,Total!K:K,DB!$O$9,Total!B:B,$H$2)+COUNTIFS(Total!X:X,$R$3,Total!W:W,B17,Total!O:O,DB!$G$5,Total!N:N,DB!$O$5,Total!M:M,DB!$G$9,Total!AA:AA,DB!$O$9,Total!B:B,$H$2)+COUNTIFS(Total!X:X,$R$3,Total!W:W,B17,Total!O:O,DB!$G$5,Total!N:N,DB!$O$5,Total!M:M,DB!$G$9,Total!K:K,DB!$O$9,Total!AA:AA,$H$2)</f>
        <v>8</v>
      </c>
      <c r="S17" s="31">
        <f>COUNTIFS(Total!X:X,$S$3,Total!W:W,B17,Total!O:O,DB!$G$5,Total!N:N,DB!$O$5,Total!M:M,DB!$G$9,Total!K:K,DB!$O$9,Total!B:B,$H$2)+COUNTIFS(Total!X:X,$S$3,Total!W:W,B17,Total!AA:AA,DB!$G$5,Total!AA:AA,DB!$O$5,Total!AA:AA,DB!$G$9,Total!AA:AA,DB!$O$9,Total!AA:AA,$H$2)+COUNTIFS(Total!X:X,$S$3,Total!W:W,B17,Total!O:O,DB!$G$5,Total!AA:AA,DB!$O$5,Total!AA:AA,DB!$G$9,Total!AA:AA,DB!$O$9,Total!AA:AA,$H$2)+COUNTIFS(Total!X:X,$S$3,Total!W:W,B17,Total!AA:AA,DB!$G$5,Total!N:N,DB!$O$5,Total!AA:AA,DB!$G$9,Total!AA:AA,DB!$O$9,Total!AA:AA,$H$2)+COUNTIFS(Total!X:X,$S$3,Total!W:W,B17,Total!AA:AA,DB!$G$5,Total!AA:AA,DB!$O$5,Total!M:M,DB!$G$9,Total!AA:AA,DB!$O$9,Total!AA:AA,$H$2)+COUNTIFS(Total!X:X,$S$3,Total!W:W,B17,Total!AA:AA,DB!$G$5,Total!AA:AA,DB!$O$5,Total!AA:AA,DB!$G$9,Total!K:K,DB!$O$9,Total!AA:AA,$H$2)+COUNTIFS(Total!X:X,$S$3,Total!W:W,B17,Total!AA:AA,DB!$G$5,Total!AA:AA,DB!$O$5,Total!AA:AA,DB!$G$9,Total!AA:AA,DB!$O$9,Total!B:B,$H$2)+COUNTIFS(Total!X:X,$S$3,Total!W:W,B17,Total!O:O,DB!$G$5,Total!N:N,DB!$O$5,Total!M:M,DB!$G$9,Total!AA:AA,DB!$O$9,Total!AA:AA,$H$2)+COUNTIFS(Total!X:X,$S$3,Total!W:W,B17,Total!O:O,DB!$G$5,Total!N:N,DB!$O$5,Total!AA:AA,DB!$G$9,Total!K:K,DB!$O$9,Total!AA:AA,$H$2)+COUNTIFS(Total!X:X,$S$3,Total!W:W,B17,Total!O:O,DB!$G$5,Total!N:N,DB!$O$5,Total!AA:AA,DB!$G$9,Total!AA:AA,DB!$O$9,Total!B:B,$H$2)+COUNTIFS(Total!X:X,$S$3,Total!W:W,B17,Total!O:O,DB!$G$5,Total!AA:AA,DB!$O$5,Total!M:M,DB!$G$9,Total!K:K,DB!$O$9,Total!AA:AA,$H$2)+COUNTIFS(Total!X:X,$S$3,Total!W:W,B17,Total!O:O,DB!$G$5,Total!AA:AA,DB!$O$5,Total!M:M,DB!$G$9,Total!AA:AA,DB!$O$9,Total!B:B,$H$2)+COUNTIFS(Total!X:X,$S$3,Total!W:W,B17,Total!O:O,DB!$G$5,Total!AA:AA,DB!$O$5,Total!AA:AA,DB!$G$9,Total!K:K,DB!$O$9,Total!B:B,$H$2)+COUNTIFS(Total!X:X,$S$3,Total!W:W,B17,Total!AA:AA,DB!$G$5,Total!N:N,DB!$O$5,Total!M:M,DB!$G$9,Total!K:K,DB!$O$9,Total!AA:AA,$H$2)+COUNTIFS(Total!X:X,$S$3,Total!W:W,B17,Total!AA:AA,DB!$G$5,Total!N:N,DB!$O$5,Total!M:M,DB!$G$9,Total!AA:AA,DB!$O$9,Total!B:B,$H$2)+COUNTIFS(Total!X:X,$S$3,Total!W:W,B17,Total!AA:AA,DB!$G$5,Total!N:N,DB!$O$5,Total!AA:AA,DB!$G$9,Total!K:K,DB!$O$9,Total!B:B,$H$2)+COUNTIFS(Total!X:X,$S$3,Total!W:W,B17,Total!AA:AA,DB!$G$5,Total!AA:AA,DB!$O$5,Total!M:M,DB!$G$9,Total!K:K,DB!$O$9,Total!B:B,$H$2)+COUNTIFS(Total!X:X,$S$3,Total!W:W,B17,Total!O:O,DB!$G$5,Total!N:N,DB!$O$5,Total!AA:AA,DB!$G$9,Total!AA:AA,DB!$O$9,Total!AA:AA,$H$2)+COUNTIFS(Total!X:X,$S$3,Total!W:W,B17,Total!O:O,DB!$G$5,Total!AA:AA,DB!$O$5,Total!M:M,DB!$G$9,Total!AA:AA,DB!$O$9,Total!AA:AA,$H$2)+COUNTIFS(Total!X:X,$S$3,Total!W:W,B17,Total!O:O,DB!$G$5,Total!AA:AA,DB!$O$5,Total!AA:AA,DB!$G$9,Total!K:K,DB!$O$9,Total!AA:AA,$H$2)+COUNTIFS(Total!X:X,$S$3,Total!W:W,B17,Total!O:O,DB!$G$5,Total!AA:AA,DB!$O$5,Total!AA:AA,DB!$G$9,Total!AA:AA,DB!$O$9,Total!B:B,$H$2)+COUNTIFS(Total!X:X,$S$3,Total!W:W,B17,Total!AA:AA,DB!$G$5,Total!N:N,DB!$O$5,Total!M:M,DB!$G$9,Total!AA:AA,DB!$O$9,Total!AA:AA,$H$2)+COUNTIFS(Total!X:X,$S$3,Total!W:W,B17,Total!AA:AA,DB!$G$5,Total!N:N,DB!$O$5,Total!AA:AA,DB!$G$9,Total!K:K,DB!$O$9,Total!AA:AA,$H$2)+COUNTIFS(Total!X:X,$S$3,Total!W:W,B17,Total!AA:AA,DB!$G$5,Total!N:N,DB!$O$5,Total!AA:AA,DB!$G$9,Total!AA:AA,DB!$O$9,Total!B:B,$H$2)+COUNTIFS(Total!X:X,$S$3,Total!W:W,B17,Total!AA:AA,DB!$G$5,Total!AA:AA,DB!$O$5,Total!M:M,DB!$G$9,Total!K:K,DB!$O$9,Total!AA:AA,$H$2)+COUNTIFS(Total!X:X,$S$3,Total!W:W,B17,Total!AA:AA,DB!$G$5,Total!AA:AA,DB!$O$5,Total!M:M,DB!$G$9,Total!AA:AA,DB!$O$9,Total!B:B,$H$2)+COUNTIFS(Total!X:X,$S$3,Total!W:W,B17,Total!AA:AA,DB!$G$5,Total!AA:AA,DB!$O$5,Total!AA:AA,DB!$G$9,Total!K:K,DB!$O$9,Total!B:B,$H$2)+COUNTIFS(Total!X:X,$S$3,Total!W:W,B17,Total!AA:AA,DB!$G$5,Total!N:N,DB!$O$5,Total!M:M,DB!$G$9,Total!K:K,DB!$O$9,Total!B:B,$H$2)+COUNTIFS(Total!X:X,$S$3,Total!W:W,B17,Total!O:O,DB!$G$5,Total!AA:AA,DB!$O$5,Total!M:M,DB!$G$9,Total!K:K,DB!$O$9,Total!B:B,$H$2)+COUNTIFS(Total!X:X,$S$3,Total!W:W,B17,Total!O:O,DB!$G$5,Total!N:N,DB!$O$5,Total!AA:AA,DB!$G$9,Total!K:K,DB!$O$9,Total!B:B,$H$2)+COUNTIFS(Total!X:X,$S$3,Total!W:W,B17,Total!O:O,DB!$G$5,Total!N:N,DB!$O$5,Total!M:M,DB!$G$9,Total!AA:AA,DB!$O$9,Total!B:B,$H$2)+COUNTIFS(Total!X:X,$S$3,Total!W:W,B17,Total!O:O,DB!$G$5,Total!N:N,DB!$O$5,Total!M:M,DB!$G$9,Total!K:K,DB!$O$9,Total!AA:AA,$H$2)</f>
        <v>1</v>
      </c>
      <c r="T17" s="31">
        <f>COUNTIFS(Total!X:X,$T$3,Total!W:W,B17,Total!O:O,DB!$G$5,Total!N:N,DB!$O$5,Total!M:M,DB!$G$9,Total!K:K,DB!$O$9,Total!B:B,$H$2)+COUNTIFS(Total!X:X,$T$3,Total!W:W,B17,Total!AA:AA,DB!$G$5,Total!AA:AA,DB!$O$5,Total!AA:AA,DB!$G$9,Total!AA:AA,DB!$O$9,Total!AA:AA,$H$2)+COUNTIFS(Total!X:X,$T$3,Total!W:W,B17,Total!O:O,DB!$G$5,Total!AA:AA,DB!$O$5,Total!AA:AA,DB!$G$9,Total!AA:AA,DB!$O$9,Total!AA:AA,$H$2)+COUNTIFS(Total!X:X,$T$3,Total!W:W,B17,Total!AA:AA,DB!$G$5,Total!N:N,DB!$O$5,Total!AA:AA,DB!$G$9,Total!AA:AA,DB!$O$9,Total!AA:AA,$H$2)+COUNTIFS(Total!X:X,$T$3,Total!W:W,B17,Total!AA:AA,DB!$G$5,Total!AA:AA,DB!$O$5,Total!M:M,DB!$G$9,Total!AA:AA,DB!$O$9,Total!AA:AA,$H$2)+COUNTIFS(Total!X:X,$T$3,Total!W:W,B17,Total!AA:AA,DB!$G$5,Total!AA:AA,DB!$O$5,Total!AA:AA,DB!$G$9,Total!K:K,DB!$O$9,Total!AA:AA,$H$2)+COUNTIFS(Total!X:X,$T$3,Total!W:W,B17,Total!AA:AA,DB!$G$5,Total!AA:AA,DB!$O$5,Total!AA:AA,DB!$G$9,Total!AA:AA,DB!$O$9,Total!B:B,$H$2)+COUNTIFS(Total!X:X,$T$3,Total!W:W,B17,Total!O:O,DB!$G$5,Total!N:N,DB!$O$5,Total!M:M,DB!$G$9,Total!AA:AA,DB!$O$9,Total!AA:AA,$H$2)+COUNTIFS(Total!X:X,$T$3,Total!W:W,B17,Total!O:O,DB!$G$5,Total!N:N,DB!$O$5,Total!AA:AA,DB!$G$9,Total!K:K,DB!$O$9,Total!AA:AA,$H$2)+COUNTIFS(Total!X:X,$T$3,Total!W:W,B17,Total!O:O,DB!$G$5,Total!N:N,DB!$O$5,Total!AA:AA,DB!$G$9,Total!AA:AA,DB!$O$9,Total!B:B,$H$2)+COUNTIFS(Total!X:X,$T$3,Total!W:W,B17,Total!O:O,DB!$G$5,Total!AA:AA,DB!$O$5,Total!M:M,DB!$G$9,Total!K:K,DB!$O$9,Total!AA:AA,$H$2)+COUNTIFS(Total!X:X,$T$3,Total!W:W,B17,Total!O:O,DB!$G$5,Total!AA:AA,DB!$O$5,Total!M:M,DB!$G$9,Total!AA:AA,DB!$O$9,Total!B:B,$H$2)+COUNTIFS(Total!X:X,$T$3,Total!W:W,B17,Total!O:O,DB!$G$5,Total!AA:AA,DB!$O$5,Total!AA:AA,DB!$G$9,Total!K:K,DB!$O$9,Total!B:B,$H$2)+COUNTIFS(Total!X:X,$T$3,Total!W:W,B17,Total!AA:AA,DB!$G$5,Total!N:N,DB!$O$5,Total!M:M,DB!$G$9,Total!K:K,DB!$O$9,Total!AA:AA,$H$2)+COUNTIFS(Total!X:X,$T$3,Total!W:W,B17,Total!AA:AA,DB!$G$5,Total!N:N,DB!$O$5,Total!M:M,DB!$G$9,Total!AA:AA,DB!$O$9,Total!B:B,$H$2)+COUNTIFS(Total!X:X,$T$3,Total!W:W,B17,Total!AA:AA,DB!$G$5,Total!N:N,DB!$O$5,Total!AA:AA,DB!$G$9,Total!K:K,DB!$O$9,Total!B:B,$H$2)+COUNTIFS(Total!X:X,$T$3,Total!W:W,B17,Total!AA:AA,DB!$G$5,Total!AA:AA,DB!$O$5,Total!M:M,DB!$G$9,Total!K:K,DB!$O$9,Total!B:B,$H$2)+COUNTIFS(Total!X:X,$T$3,Total!W:W,B17,Total!O:O,DB!$G$5,Total!N:N,DB!$O$5,Total!AA:AA,DB!$G$9,Total!AA:AA,DB!$O$9,Total!AA:AA,$H$2)+COUNTIFS(Total!X:X,$T$3,Total!W:W,B17,Total!O:O,DB!$G$5,Total!AA:AA,DB!$O$5,Total!M:M,DB!$G$9,Total!AA:AA,DB!$O$9,Total!AA:AA,$H$2)+COUNTIFS(Total!X:X,$T$3,Total!W:W,B17,Total!O:O,DB!$G$5,Total!AA:AA,DB!$O$5,Total!AA:AA,DB!$G$9,Total!K:K,DB!$O$9,Total!AA:AA,$H$2)+COUNTIFS(Total!X:X,$T$3,Total!W:W,B17,Total!O:O,DB!$G$5,Total!AA:AA,DB!$O$5,Total!AA:AA,DB!$G$9,Total!AA:AA,DB!$O$9,Total!B:B,$H$2)+COUNTIFS(Total!X:X,$T$3,Total!W:W,B17,Total!AA:AA,DB!$G$5,Total!N:N,DB!$O$5,Total!M:M,DB!$G$9,Total!AA:AA,DB!$O$9,Total!AA:AA,$H$2)+COUNTIFS(Total!X:X,$T$3,Total!W:W,B17,Total!AA:AA,DB!$G$5,Total!N:N,DB!$O$5,Total!AA:AA,DB!$G$9,Total!K:K,DB!$O$9,Total!AA:AA,$H$2)+COUNTIFS(Total!X:X,$T$3,Total!W:W,B17,Total!AA:AA,DB!$G$5,Total!N:N,DB!$O$5,Total!AA:AA,DB!$G$9,Total!AA:AA,DB!$O$9,Total!B:B,$H$2)+COUNTIFS(Total!X:X,$T$3,Total!W:W,B17,Total!AA:AA,DB!$G$5,Total!AA:AA,DB!$O$5,Total!M:M,DB!$G$9,Total!K:K,DB!$O$9,Total!AA:AA,$H$2)+COUNTIFS(Total!X:X,$T$3,Total!W:W,B17,Total!AA:AA,DB!$G$5,Total!AA:AA,DB!$O$5,Total!M:M,DB!$G$9,Total!AA:AA,DB!$O$9,Total!B:B,$H$2)+COUNTIFS(Total!X:X,$T$3,Total!W:W,B17,Total!AA:AA,DB!$G$5,Total!AA:AA,DB!$O$5,Total!AA:AA,DB!$G$9,Total!K:K,DB!$O$9,Total!B:B,$H$2)+COUNTIFS(Total!X:X,$T$3,Total!W:W,B17,Total!AA:AA,DB!$G$5,Total!N:N,DB!$O$5,Total!M:M,DB!$G$9,Total!K:K,DB!$O$9,Total!B:B,$H$2)+COUNTIFS(Total!X:X,$T$3,Total!W:W,B17,Total!O:O,DB!$G$5,Total!AA:AA,DB!$O$5,Total!M:M,DB!$G$9,Total!K:K,DB!$O$9,Total!B:B,$H$2)+COUNTIFS(Total!X:X,$T$3,Total!W:W,B17,Total!O:O,DB!$G$5,Total!N:N,DB!$O$5,Total!AA:AA,DB!$G$9,Total!K:K,DB!$O$9,Total!B:B,$H$2)+COUNTIFS(Total!X:X,$T$3,Total!W:W,B17,Total!O:O,DB!$G$5,Total!N:N,DB!$O$5,Total!M:M,DB!$G$9,Total!AA:AA,DB!$O$9,Total!B:B,$H$2)+COUNTIFS(Total!X:X,$T$3,Total!W:W,B17,Total!O:O,DB!$G$5,Total!N:N,DB!$O$5,Total!M:M,DB!$G$9,Total!K:K,DB!$O$9,Total!AA:AA,$H$2)</f>
        <v>0</v>
      </c>
      <c r="U17" s="31">
        <f>COUNTIFS(Total!X:X,$U$3,Total!W:W,B17,Total!O:O,DB!$G$5,Total!N:N,DB!$O$5,Total!M:M,DB!$G$9,Total!K:K,DB!$O$9,Total!B:B,$H$2)+COUNTIFS(Total!X:X,$U$3,Total!W:W,B17,Total!AA:AA,DB!$G$5,Total!AA:AA,DB!$O$5,Total!AA:AA,DB!$G$9,Total!AA:AA,DB!$O$9,Total!AA:AA,$H$2)+COUNTIFS(Total!X:X,$U$3,Total!W:W,B17,Total!O:O,DB!$G$5,Total!AA:AA,DB!$O$5,Total!AA:AA,DB!$G$9,Total!AA:AA,DB!$O$9,Total!AA:AA,$H$2)+COUNTIFS(Total!X:X,$U$3,Total!W:W,B17,Total!AA:AA,DB!$G$5,Total!N:N,DB!$O$5,Total!AA:AA,DB!$G$9,Total!AA:AA,DB!$O$9,Total!AA:AA,$H$2)+COUNTIFS(Total!X:X,$U$3,Total!W:W,B17,Total!AA:AA,DB!$G$5,Total!AA:AA,DB!$O$5,Total!M:M,DB!$G$9,Total!AA:AA,DB!$O$9,Total!AA:AA,$H$2)+COUNTIFS(Total!X:X,$U$3,Total!W:W,B17,Total!AA:AA,DB!$G$5,Total!AA:AA,DB!$O$5,Total!AA:AA,DB!$G$9,Total!K:K,DB!$O$9,Total!AA:AA,$H$2)+COUNTIFS(Total!X:X,$U$3,Total!W:W,B17,Total!AA:AA,DB!$G$5,Total!AA:AA,DB!$O$5,Total!AA:AA,DB!$G$9,Total!AA:AA,DB!$O$9,Total!B:B,$H$2)+COUNTIFS(Total!X:X,$U$3,Total!W:W,B17,Total!O:O,DB!$G$5,Total!N:N,DB!$O$5,Total!M:M,DB!$G$9,Total!AA:AA,DB!$O$9,Total!AA:AA,$H$2)+COUNTIFS(Total!X:X,$U$3,Total!W:W,B17,Total!O:O,DB!$G$5,Total!N:N,DB!$O$5,Total!AA:AA,DB!$G$9,Total!K:K,DB!$O$9,Total!AA:AA,$H$2)+COUNTIFS(Total!X:X,$U$3,Total!W:W,B17,Total!O:O,DB!$G$5,Total!N:N,DB!$O$5,Total!AA:AA,DB!$G$9,Total!AA:AA,DB!$O$9,Total!B:B,$H$2)+COUNTIFS(Total!X:X,$U$3,Total!W:W,B17,Total!O:O,DB!$G$5,Total!AA:AA,DB!$O$5,Total!M:M,DB!$G$9,Total!K:K,DB!$O$9,Total!AA:AA,$H$2)+COUNTIFS(Total!X:X,$U$3,Total!W:W,B17,Total!O:O,DB!$G$5,Total!AA:AA,DB!$O$5,Total!M:M,DB!$G$9,Total!AA:AA,DB!$O$9,Total!B:B,$H$2)+COUNTIFS(Total!X:X,$U$3,Total!W:W,B17,Total!O:O,DB!$G$5,Total!AA:AA,DB!$O$5,Total!AA:AA,DB!$G$9,Total!K:K,DB!$O$9,Total!B:B,$H$2)+COUNTIFS(Total!X:X,$U$3,Total!W:W,B17,Total!AA:AA,DB!$G$5,Total!N:N,DB!$O$5,Total!M:M,DB!$G$9,Total!K:K,DB!$O$9,Total!AA:AA,$H$2)+COUNTIFS(Total!X:X,$U$3,Total!W:W,B17,Total!AA:AA,DB!$G$5,Total!N:N,DB!$O$5,Total!M:M,DB!$G$9,Total!AA:AA,DB!$O$9,Total!B:B,$H$2)+COUNTIFS(Total!X:X,$U$3,Total!W:W,B17,Total!AA:AA,DB!$G$5,Total!N:N,DB!$O$5,Total!AA:AA,DB!$G$9,Total!K:K,DB!$O$9,Total!B:B,$H$2)+COUNTIFS(Total!X:X,$U$3,Total!W:W,B17,Total!AA:AA,DB!$G$5,Total!AA:AA,DB!$O$5,Total!M:M,DB!$G$9,Total!K:K,DB!$O$9,Total!B:B,$H$2)+COUNTIFS(Total!X:X,$U$3,Total!W:W,B17,Total!O:O,DB!$G$5,Total!N:N,DB!$O$5,Total!AA:AA,DB!$G$9,Total!AA:AA,DB!$O$9,Total!AA:AA,$H$2)+COUNTIFS(Total!X:X,$U$3,Total!W:W,B17,Total!O:O,DB!$G$5,Total!AA:AA,DB!$O$5,Total!M:M,DB!$G$9,Total!AA:AA,DB!$O$9,Total!AA:AA,$H$2)+COUNTIFS(Total!X:X,$U$3,Total!W:W,B17,Total!O:O,DB!$G$5,Total!AA:AA,DB!$O$5,Total!AA:AA,DB!$G$9,Total!K:K,DB!$O$9,Total!AA:AA,$H$2)+COUNTIFS(Total!X:X,$U$3,Total!W:W,B17,Total!O:O,DB!$G$5,Total!AA:AA,DB!$O$5,Total!AA:AA,DB!$G$9,Total!AA:AA,DB!$O$9,Total!B:B,$H$2)+COUNTIFS(Total!X:X,$U$3,Total!W:W,B17,Total!AA:AA,DB!$G$5,Total!N:N,DB!$O$5,Total!M:M,DB!$G$9,Total!AA:AA,DB!$O$9,Total!AA:AA,$H$2)+COUNTIFS(Total!X:X,$U$3,Total!W:W,B17,Total!AA:AA,DB!$G$5,Total!N:N,DB!$O$5,Total!AA:AA,DB!$G$9,Total!K:K,DB!$O$9,Total!AA:AA,$H$2)+COUNTIFS(Total!X:X,$U$3,Total!W:W,B17,Total!AA:AA,DB!$G$5,Total!N:N,DB!$O$5,Total!AA:AA,DB!$G$9,Total!AA:AA,DB!$O$9,Total!B:B,$H$2)+COUNTIFS(Total!X:X,$U$3,Total!W:W,B17,Total!AA:AA,DB!$G$5,Total!AA:AA,DB!$O$5,Total!M:M,DB!$G$9,Total!K:K,DB!$O$9,Total!AA:AA,$H$2)+COUNTIFS(Total!X:X,$U$3,Total!W:W,B17,Total!AA:AA,DB!$G$5,Total!AA:AA,DB!$O$5,Total!M:M,DB!$G$9,Total!AA:AA,DB!$O$9,Total!B:B,$H$2)+COUNTIFS(Total!X:X,$U$3,Total!W:W,B17,Total!AA:AA,DB!$G$5,Total!AA:AA,DB!$O$5,Total!AA:AA,DB!$G$9,Total!K:K,DB!$O$9,Total!B:B,$H$2)+COUNTIFS(Total!X:X,$U$3,Total!W:W,B17,Total!AA:AA,DB!$G$5,Total!N:N,DB!$O$5,Total!M:M,DB!$G$9,Total!K:K,DB!$O$9,Total!B:B,$H$2)+COUNTIFS(Total!X:X,$U$3,Total!W:W,B17,Total!O:O,DB!$G$5,Total!AA:AA,DB!$O$5,Total!M:M,DB!$G$9,Total!K:K,DB!$O$9,Total!B:B,$H$2)+COUNTIFS(Total!X:X,$U$3,Total!W:W,B17,Total!O:O,DB!$G$5,Total!N:N,DB!$O$5,Total!AA:AA,DB!$G$9,Total!K:K,DB!$O$9,Total!B:B,$H$2)+COUNTIFS(Total!X:X,$U$3,Total!W:W,B17,Total!O:O,DB!$G$5,Total!N:N,DB!$O$5,Total!M:M,DB!$G$9,Total!AA:AA,DB!$O$9,Total!B:B,$H$2)+COUNTIFS(Total!X:X,$U$3,Total!W:W,B17,Total!O:O,DB!$G$5,Total!N:N,DB!$O$5,Total!M:M,DB!$G$9,Total!K:K,DB!$O$9,Total!AA:AA,$H$2)</f>
        <v>0</v>
      </c>
      <c r="V17" s="31">
        <f>COUNTIFS(Total!X:X,$V$3,Total!W:W,B17,Total!O:O,DB!$G$5,Total!N:N,DB!$O$5,Total!M:M,DB!$G$9,Total!K:K,DB!$O$9,Total!B:B,$H$2)+COUNTIFS(Total!X:X,$V$3,Total!W:W,B17,Total!AA:AA,DB!$G$5,Total!AA:AA,DB!$O$5,Total!AA:AA,DB!$G$9,Total!AA:AA,DB!$O$9,Total!AA:AA,$H$2)+COUNTIFS(Total!X:X,$V$3,Total!W:W,B17,Total!O:O,DB!$G$5,Total!AA:AA,DB!$O$5,Total!AA:AA,DB!$G$9,Total!AA:AA,DB!$O$9,Total!AA:AA,$H$2)+COUNTIFS(Total!X:X,$V$3,Total!W:W,B17,Total!AA:AA,DB!$G$5,Total!N:N,DB!$O$5,Total!AA:AA,DB!$G$9,Total!AA:AA,DB!$O$9,Total!AA:AA,$H$2)+COUNTIFS(Total!X:X,$V$3,Total!W:W,B17,Total!AA:AA,DB!$G$5,Total!AA:AA,DB!$O$5,Total!M:M,DB!$G$9,Total!AA:AA,DB!$O$9,Total!AA:AA,$H$2)+COUNTIFS(Total!X:X,$V$3,Total!W:W,B17,Total!AA:AA,DB!$G$5,Total!AA:AA,DB!$O$5,Total!AA:AA,DB!$G$9,Total!K:K,DB!$O$9,Total!AA:AA,$H$2)+COUNTIFS(Total!X:X,$V$3,Total!W:W,B17,Total!AA:AA,DB!$G$5,Total!AA:AA,DB!$O$5,Total!AA:AA,DB!$G$9,Total!AA:AA,DB!$O$9,Total!B:B,$H$2)+COUNTIFS(Total!X:X,$V$3,Total!W:W,B17,Total!O:O,DB!$G$5,Total!N:N,DB!$O$5,Total!M:M,DB!$G$9,Total!AA:AA,DB!$O$9,Total!AA:AA,$H$2)+COUNTIFS(Total!X:X,$V$3,Total!W:W,B17,Total!O:O,DB!$G$5,Total!N:N,DB!$O$5,Total!AA:AA,DB!$G$9,Total!K:K,DB!$O$9,Total!AA:AA,$H$2)+COUNTIFS(Total!X:X,$V$3,Total!W:W,B17,Total!O:O,DB!$G$5,Total!N:N,DB!$O$5,Total!AA:AA,DB!$G$9,Total!AA:AA,DB!$O$9,Total!B:B,$H$2)+COUNTIFS(Total!X:X,$V$3,Total!W:W,B17,Total!O:O,DB!$G$5,Total!AA:AA,DB!$O$5,Total!M:M,DB!$G$9,Total!K:K,DB!$O$9,Total!AA:AA,$H$2)+COUNTIFS(Total!X:X,$V$3,Total!W:W,B17,Total!O:O,DB!$G$5,Total!AA:AA,DB!$O$5,Total!M:M,DB!$G$9,Total!AA:AA,DB!$O$9,Total!B:B,$H$2)+COUNTIFS(Total!X:X,$V$3,Total!W:W,B17,Total!O:O,DB!$G$5,Total!AA:AA,DB!$O$5,Total!AA:AA,DB!$G$9,Total!K:K,DB!$O$9,Total!B:B,$H$2)+COUNTIFS(Total!X:X,$V$3,Total!W:W,B17,Total!AA:AA,DB!$G$5,Total!N:N,DB!$O$5,Total!M:M,DB!$G$9,Total!K:K,DB!$O$9,Total!AA:AA,$H$2)+COUNTIFS(Total!X:X,$V$3,Total!W:W,B17,Total!AA:AA,DB!$G$5,Total!N:N,DB!$O$5,Total!M:M,DB!$G$9,Total!AA:AA,DB!$O$9,Total!B:B,$H$2)+COUNTIFS(Total!X:X,$V$3,Total!W:W,B17,Total!AA:AA,DB!$G$5,Total!N:N,DB!$O$5,Total!AA:AA,DB!$G$9,Total!K:K,DB!$O$9,Total!B:B,$H$2)+COUNTIFS(Total!X:X,$V$3,Total!W:W,B17,Total!AA:AA,DB!$G$5,Total!AA:AA,DB!$O$5,Total!M:M,DB!$G$9,Total!K:K,DB!$O$9,Total!B:B,$H$2)+COUNTIFS(Total!X:X,$V$3,Total!W:W,B17,Total!O:O,DB!$G$5,Total!N:N,DB!$O$5,Total!AA:AA,DB!$G$9,Total!AA:AA,DB!$O$9,Total!AA:AA,$H$2)+COUNTIFS(Total!X:X,$V$3,Total!W:W,B17,Total!O:O,DB!$G$5,Total!AA:AA,DB!$O$5,Total!M:M,DB!$G$9,Total!AA:AA,DB!$O$9,Total!AA:AA,$H$2)+COUNTIFS(Total!X:X,$V$3,Total!W:W,B17,Total!O:O,DB!$G$5,Total!AA:AA,DB!$O$5,Total!AA:AA,DB!$G$9,Total!K:K,DB!$O$9,Total!AA:AA,$H$2)+COUNTIFS(Total!X:X,$V$3,Total!W:W,B17,Total!O:O,DB!$G$5,Total!AA:AA,DB!$O$5,Total!AA:AA,DB!$G$9,Total!AA:AA,DB!$O$9,Total!B:B,$H$2)+COUNTIFS(Total!X:X,$V$3,Total!W:W,B17,Total!AA:AA,DB!$G$5,Total!N:N,DB!$O$5,Total!M:M,DB!$G$9,Total!AA:AA,DB!$O$9,Total!AA:AA,$H$2)+COUNTIFS(Total!X:X,$V$3,Total!W:W,B17,Total!AA:AA,DB!$G$5,Total!N:N,DB!$O$5,Total!AA:AA,DB!$G$9,Total!K:K,DB!$O$9,Total!AA:AA,$H$2)+COUNTIFS(Total!X:X,$V$3,Total!W:W,B17,Total!AA:AA,DB!$G$5,Total!N:N,DB!$O$5,Total!AA:AA,DB!$G$9,Total!AA:AA,DB!$O$9,Total!B:B,$H$2)+COUNTIFS(Total!X:X,$V$3,Total!W:W,B17,Total!AA:AA,DB!$G$5,Total!AA:AA,DB!$O$5,Total!M:M,DB!$G$9,Total!K:K,DB!$O$9,Total!AA:AA,$H$2)+COUNTIFS(Total!X:X,$V$3,Total!W:W,B17,Total!AA:AA,DB!$G$5,Total!AA:AA,DB!$O$5,Total!M:M,DB!$G$9,Total!AA:AA,DB!$O$9,Total!B:B,$H$2)+COUNTIFS(Total!X:X,$V$3,Total!W:W,B17,Total!AA:AA,DB!$G$5,Total!AA:AA,DB!$O$5,Total!AA:AA,DB!$G$9,Total!K:K,DB!$O$9,Total!B:B,$H$2)+COUNTIFS(Total!X:X,$V$3,Total!W:W,B17,Total!AA:AA,DB!$G$5,Total!N:N,DB!$O$5,Total!M:M,DB!$G$9,Total!K:K,DB!$O$9,Total!B:B,$H$2)+COUNTIFS(Total!X:X,$V$3,Total!W:W,B17,Total!O:O,DB!$G$5,Total!AA:AA,DB!$O$5,Total!M:M,DB!$G$9,Total!K:K,DB!$O$9,Total!B:B,$H$2)+COUNTIFS(Total!X:X,$V$3,Total!W:W,B17,Total!O:O,DB!$G$5,Total!N:N,DB!$O$5,Total!AA:AA,DB!$G$9,Total!K:K,DB!$O$9,Total!B:B,$H$2)+COUNTIFS(Total!X:X,$V$3,Total!W:W,B17,Total!O:O,DB!$G$5,Total!N:N,DB!$O$5,Total!M:M,DB!$G$9,Total!AA:AA,DB!$O$9,Total!B:B,$H$2)+COUNTIFS(Total!X:X,$V$3,Total!W:W,B17,Total!O:O,DB!$G$5,Total!N:N,DB!$O$5,Total!M:M,DB!$G$9,Total!K:K,DB!$O$9,Total!AA:AA,$H$2)</f>
        <v>1</v>
      </c>
      <c r="W17" s="31">
        <f>COUNTIFS(Total!X:X,$W$3,Total!W:W,B17,Total!O:O,DB!$G$5,Total!N:N,DB!$O$5,Total!M:M,DB!$G$9,Total!K:K,DB!$O$9,Total!B:B,$H$2)+COUNTIFS(Total!X:X,$W$3,Total!W:W,B17,Total!AA:AA,DB!$G$5,Total!AA:AA,DB!$O$5,Total!AA:AA,DB!$G$9,Total!AA:AA,DB!$O$9,Total!AA:AA,$H$2)+COUNTIFS(Total!X:X,$W$3,Total!W:W,B17,Total!O:O,DB!$G$5,Total!AA:AA,DB!$O$5,Total!AA:AA,DB!$G$9,Total!AA:AA,DB!$O$9,Total!AA:AA,$H$2)+COUNTIFS(Total!X:X,$W$3,Total!W:W,B17,Total!AA:AA,DB!$G$5,Total!N:N,DB!$O$5,Total!AA:AA,DB!$G$9,Total!AA:AA,DB!$O$9,Total!AA:AA,$H$2)+COUNTIFS(Total!X:X,$W$3,Total!W:W,B17,Total!AA:AA,DB!$G$5,Total!AA:AA,DB!$O$5,Total!M:M,DB!$G$9,Total!AA:AA,DB!$O$9,Total!AA:AA,$H$2)+COUNTIFS(Total!X:X,$W$3,Total!W:W,B17,Total!AA:AA,DB!$G$5,Total!AA:AA,DB!$O$5,Total!AA:AA,DB!$G$9,Total!K:K,DB!$O$9,Total!AA:AA,$H$2)+COUNTIFS(Total!X:X,$W$3,Total!W:W,B17,Total!AA:AA,DB!$G$5,Total!AA:AA,DB!$O$5,Total!AA:AA,DB!$G$9,Total!AA:AA,DB!$O$9,Total!B:B,$H$2)+COUNTIFS(Total!X:X,$W$3,Total!W:W,B17,Total!O:O,DB!$G$5,Total!N:N,DB!$O$5,Total!M:M,DB!$G$9,Total!AA:AA,DB!$O$9,Total!AA:AA,$H$2)+COUNTIFS(Total!X:X,$W$3,Total!W:W,B17,Total!O:O,DB!$G$5,Total!N:N,DB!$O$5,Total!AA:AA,DB!$G$9,Total!K:K,DB!$O$9,Total!AA:AA,$H$2)+COUNTIFS(Total!X:X,$W$3,Total!W:W,B17,Total!O:O,DB!$G$5,Total!N:N,DB!$O$5,Total!AA:AA,DB!$G$9,Total!AA:AA,DB!$O$9,Total!B:B,$H$2)+COUNTIFS(Total!X:X,$W$3,Total!W:W,B17,Total!O:O,DB!$G$5,Total!AA:AA,DB!$O$5,Total!M:M,DB!$G$9,Total!K:K,DB!$O$9,Total!AA:AA,$H$2)+COUNTIFS(Total!X:X,$W$3,Total!W:W,B17,Total!O:O,DB!$G$5,Total!AA:AA,DB!$O$5,Total!M:M,DB!$G$9,Total!AA:AA,DB!$O$9,Total!B:B,$H$2)+COUNTIFS(Total!X:X,$W$3,Total!W:W,B17,Total!O:O,DB!$G$5,Total!AA:AA,DB!$O$5,Total!AA:AA,DB!$G$9,Total!K:K,DB!$O$9,Total!B:B,$H$2)+COUNTIFS(Total!X:X,$W$3,Total!W:W,B17,Total!AA:AA,DB!$G$5,Total!N:N,DB!$O$5,Total!M:M,DB!$G$9,Total!K:K,DB!$O$9,Total!AA:AA,$H$2)+COUNTIFS(Total!X:X,$W$3,Total!W:W,B17,Total!AA:AA,DB!$G$5,Total!N:N,DB!$O$5,Total!M:M,DB!$G$9,Total!AA:AA,DB!$O$9,Total!B:B,$H$2)+COUNTIFS(Total!X:X,$W$3,Total!W:W,B17,Total!AA:AA,DB!$G$5,Total!N:N,DB!$O$5,Total!AA:AA,DB!$G$9,Total!K:K,DB!$O$9,Total!B:B,$H$2)+COUNTIFS(Total!X:X,$W$3,Total!W:W,B17,Total!AA:AA,DB!$G$5,Total!AA:AA,DB!$O$5,Total!M:M,DB!$G$9,Total!K:K,DB!$O$9,Total!B:B,$H$2)+COUNTIFS(Total!X:X,$W$3,Total!W:W,B17,Total!O:O,DB!$G$5,Total!N:N,DB!$O$5,Total!AA:AA,DB!$G$9,Total!AA:AA,DB!$O$9,Total!AA:AA,$H$2)+COUNTIFS(Total!X:X,$W$3,Total!W:W,B17,Total!O:O,DB!$G$5,Total!AA:AA,DB!$O$5,Total!M:M,DB!$G$9,Total!AA:AA,DB!$O$9,Total!AA:AA,$H$2)+COUNTIFS(Total!X:X,$W$3,Total!W:W,B17,Total!O:O,DB!$G$5,Total!AA:AA,DB!$O$5,Total!AA:AA,DB!$G$9,Total!K:K,DB!$O$9,Total!AA:AA,$H$2)+COUNTIFS(Total!X:X,$W$3,Total!W:W,B17,Total!O:O,DB!$G$5,Total!AA:AA,DB!$O$5,Total!AA:AA,DB!$G$9,Total!AA:AA,DB!$O$9,Total!B:B,$H$2)+COUNTIFS(Total!X:X,$W$3,Total!W:W,B17,Total!AA:AA,DB!$G$5,Total!N:N,DB!$O$5,Total!M:M,DB!$G$9,Total!AA:AA,DB!$O$9,Total!AA:AA,$H$2)+COUNTIFS(Total!X:X,$W$3,Total!W:W,B17,Total!AA:AA,DB!$G$5,Total!N:N,DB!$O$5,Total!AA:AA,DB!$G$9,Total!K:K,DB!$O$9,Total!AA:AA,$H$2)+COUNTIFS(Total!X:X,$W$3,Total!W:W,B17,Total!AA:AA,DB!$G$5,Total!N:N,DB!$O$5,Total!AA:AA,DB!$G$9,Total!AA:AA,DB!$O$9,Total!B:B,$H$2)+COUNTIFS(Total!X:X,$W$3,Total!W:W,B17,Total!AA:AA,DB!$G$5,Total!AA:AA,DB!$O$5,Total!M:M,DB!$G$9,Total!K:K,DB!$O$9,Total!AA:AA,$H$2)+COUNTIFS(Total!X:X,$W$3,Total!W:W,B17,Total!AA:AA,DB!$G$5,Total!AA:AA,DB!$O$5,Total!M:M,DB!$G$9,Total!AA:AA,DB!$O$9,Total!B:B,$H$2)+COUNTIFS(Total!X:X,$W$3,Total!W:W,B17,Total!AA:AA,DB!$G$5,Total!AA:AA,DB!$O$5,Total!AA:AA,DB!$G$9,Total!K:K,DB!$O$9,Total!B:B,$H$2)+COUNTIFS(Total!X:X,$W$3,Total!W:W,B17,Total!AA:AA,DB!$G$5,Total!N:N,DB!$O$5,Total!M:M,DB!$G$9,Total!K:K,DB!$O$9,Total!B:B,$H$2)+COUNTIFS(Total!X:X,$W$3,Total!W:W,B17,Total!O:O,DB!$G$5,Total!AA:AA,DB!$O$5,Total!M:M,DB!$G$9,Total!K:K,DB!$O$9,Total!B:B,$H$2)+COUNTIFS(Total!X:X,$W$3,Total!W:W,B17,Total!O:O,DB!$G$5,Total!N:N,DB!$O$5,Total!AA:AA,DB!$G$9,Total!K:K,DB!$O$9,Total!B:B,$H$2)+COUNTIFS(Total!X:X,$W$3,Total!W:W,B17,Total!O:O,DB!$G$5,Total!N:N,DB!$O$5,Total!M:M,DB!$G$9,Total!AA:AA,DB!$O$9,Total!B:B,$H$2)+COUNTIFS(Total!X:X,$W$3,Total!W:W,B17,Total!O:O,DB!$G$5,Total!N:N,DB!$O$5,Total!M:M,DB!$G$9,Total!K:K,DB!$O$9,Total!AA:AA,$H$2)</f>
        <v>0</v>
      </c>
      <c r="X17" s="31">
        <f t="shared" si="0"/>
        <v>14</v>
      </c>
      <c r="Y17" s="31">
        <f t="shared" si="1"/>
        <v>14</v>
      </c>
      <c r="Z17" s="31">
        <f t="shared" si="2"/>
        <v>13</v>
      </c>
      <c r="AD17"/>
    </row>
    <row r="18" spans="1:30" ht="30" customHeight="1" x14ac:dyDescent="0.25">
      <c r="A18" s="43">
        <v>15</v>
      </c>
      <c r="B18" s="53" t="s">
        <v>173</v>
      </c>
      <c r="C18" s="31">
        <f>COUNTIFS(Total!W:W,B18,Total!O:O,DB!$G$5,Total!N:N,DB!$O$5,Total!M:M,DB!$G$9,Total!K:K,DB!$O$9,Total!B:B,$H$2)+COUNTIFS(Total!W:W,B18,Total!AA:AA,DB!$G$5,Total!AA:AA,DB!$O$5,Total!AA:AA,DB!$G$9,Total!AA:AA,DB!$O$9,Total!AA:AA,$H$2)+COUNTIFS(Total!W:W,B18,Total!O:O,DB!$G$5,Total!AA:AA,DB!$O$5,Total!AA:AA,DB!$G$9,Total!AA:AA,DB!$O$9,Total!AA:AA,$H$2)+COUNTIFS(Total!W:W,B18,Total!AA:AA,DB!$G$5,Total!N:N,DB!$O$5,Total!AA:AA,DB!$G$9,Total!AA:AA,DB!$O$9,Total!AA:AA,$H$2)+COUNTIFS(Total!W:W,B18,Total!AA:AA,DB!$G$5,Total!AA:AA,DB!$O$5,Total!M:M,DB!$G$9,Total!AA:AA,DB!$O$9,Total!AA:AA,$H$2)+COUNTIFS(Total!W:W,B18,Total!AA:AA,DB!$G$5,Total!AA:AA,DB!$O$5,Total!AA:AA,DB!$G$9,Total!K:K,DB!$O$9,Total!AA:AA,$H$2)+COUNTIFS(Total!W:W,B18,Total!AA:AA,DB!$G$5,Total!AA:AA,DB!$O$5,Total!AA:AA,DB!$G$9,Total!AA:AA,DB!$O$9,Total!B:B,$H$2)+COUNTIFS(Total!W:W,B18,Total!O:O,DB!$G$5,Total!N:N,DB!$O$5,Total!M:M,DB!$G$9,Total!AA:AA,DB!$O$9,Total!AA:AA,$H$2)+COUNTIFS(Total!W:W,B18,Total!O:O,DB!$G$5,Total!N:N,DB!$O$5,Total!AA:AA,DB!$G$9,Total!K:K,DB!$O$9,Total!AA:AA,$H$2)+COUNTIFS(Total!W:W,B18,Total!O:O,DB!$G$5,Total!N:N,DB!$O$5,Total!AA:AA,DB!$G$9,Total!AA:AA,DB!$O$9,Total!B:B,$H$2)+COUNTIFS(Total!W:W,B18,Total!O:O,DB!$G$5,Total!AA:AA,DB!$O$5,Total!M:M,DB!$G$9,Total!K:K,DB!$O$9,Total!AA:AA,$H$2)+COUNTIFS(Total!W:W,B18,Total!O:O,DB!$G$5,Total!AA:AA,DB!$O$5,Total!M:M,DB!$G$9,Total!AA:AA,DB!$O$9,Total!B:B,$H$2)+COUNTIFS(Total!W:W,B18,Total!O:O,DB!$G$5,Total!AA:AA,DB!$O$5,Total!AA:AA,DB!$G$9,Total!K:K,DB!$O$9,Total!B:B,$H$2)+COUNTIFS(Total!W:W,B18,Total!AA:AA,DB!$G$5,Total!N:N,DB!$O$5,Total!M:M,DB!$G$9,Total!K:K,DB!$O$9,Total!AA:AA,$H$2)+COUNTIFS(Total!W:W,B18,Total!AA:AA,DB!$G$5,Total!N:N,DB!$O$5,Total!M:M,DB!$G$9,Total!AA:AA,DB!$O$9,Total!B:B,$H$2)+COUNTIFS(Total!W:W,B18,Total!AA:AA,DB!$G$5,Total!N:N,DB!$O$5,Total!AA:AA,DB!$G$9,Total!K:K,DB!$O$9,Total!B:B,$H$2)+COUNTIFS(Total!W:W,B18,Total!AA:AA,DB!$G$5,Total!AA:AA,DB!$O$5,Total!M:M,DB!$G$9,Total!K:K,DB!$O$9,Total!B:B,$H$2)+COUNTIFS(Total!W:W,B18,Total!O:O,DB!$G$5,Total!N:N,DB!$O$5,Total!AA:AA,DB!$G$9,Total!AA:AA,DB!$O$9,Total!AA:AA,$H$2)+COUNTIFS(Total!W:W,B18,Total!O:O,DB!$G$5,Total!AA:AA,DB!$O$5,Total!M:M,DB!$G$9,Total!AA:AA,DB!$O$9,Total!AA:AA,$H$2)+COUNTIFS(Total!W:W,B18,Total!O:O,DB!$G$5,Total!AA:AA,DB!$O$5,Total!AA:AA,DB!$G$9,Total!K:K,DB!$O$9,Total!AA:AA,$H$2)+COUNTIFS(Total!W:W,B18,Total!O:O,DB!$G$5,Total!AA:AA,DB!$O$5,Total!AA:AA,DB!$G$9,Total!AA:AA,DB!$O$9,Total!B:B,$H$2)+COUNTIFS(Total!W:W,B18,Total!AA:AA,DB!$G$5,Total!N:N,DB!$O$5,Total!M:M,DB!$G$9,Total!AA:AA,DB!$O$9,Total!AA:AA,$H$2)+COUNTIFS(Total!W:W,B18,Total!AA:AA,DB!$G$5,Total!N:N,DB!$O$5,Total!AA:AA,DB!$G$9,Total!K:K,DB!$O$9,Total!AA:AA,$H$2)+COUNTIFS(Total!W:W,B18,Total!AA:AA,DB!$G$5,Total!N:N,DB!$O$5,Total!AA:AA,DB!$G$9,Total!AA:AA,DB!$O$9,Total!B:B,$H$2)+COUNTIFS(Total!W:W,B18,Total!AA:AA,DB!$G$5,Total!AA:AA,DB!$O$5,Total!M:M,DB!$G$9,Total!K:K,DB!$O$9,Total!AA:AA,$H$2)+COUNTIFS(Total!W:W,B18,Total!AA:AA,DB!$G$5,Total!AA:AA,DB!$O$5,Total!M:M,DB!$G$9,Total!AA:AA,DB!$O$9,Total!B:B,$H$2)+COUNTIFS(Total!W:W,B18,Total!AA:AA,DB!$G$5,Total!AA:AA,DB!$O$5,Total!AA:AA,DB!$G$9,Total!K:K,DB!$O$9,Total!B:B,$H$2)+COUNTIFS(Total!W:W,B18,Total!AA:AA,DB!$G$5,Total!N:N,DB!$O$5,Total!M:M,DB!$G$9,Total!K:K,DB!$O$9,Total!B:B,$H$2)+COUNTIFS(Total!W:W,B18,Total!O:O,DB!$G$5,Total!AA:AA,DB!$O$5,Total!M:M,DB!$G$9,Total!K:K,DB!$O$9,Total!B:B,$H$2)+COUNTIFS(Total!W:W,B18,Total!O:O,DB!$G$5,Total!N:N,DB!$O$5,Total!AA:AA,DB!$G$9,Total!K:K,DB!$O$9,Total!B:B,$H$2)+COUNTIFS(Total!W:W,B18,Total!O:O,DB!$G$5,Total!N:N,DB!$O$5,Total!M:M,DB!$G$9,Total!AA:AA,DB!$O$9,Total!B:B,$H$2)+COUNTIFS(Total!W:W,B18,Total!O:O,DB!$G$5,Total!N:N,DB!$O$5,Total!M:M,DB!$G$9,Total!K:K,DB!$O$9,Total!AA:AA,$H$2)</f>
        <v>98</v>
      </c>
      <c r="D18" s="31">
        <f>COUNTIFS(Total!X:X,$AE$2,Total!W:W,B18,Total!O:O,DB!$G$5,Total!N:N,DB!$O$5,Total!M:M,DB!$G$9,Total!K:K,DB!$O$9,Total!B:B,$H$2)+COUNTIFS(Total!X:X,$AE$2,Total!W:W,B18,Total!AA:AA,DB!$G$5,Total!AA:AA,DB!$O$5,Total!AA:AA,DB!$G$9,Total!AA:AA,DB!$O$9,Total!AA:AA,$H$2)+COUNTIFS(Total!X:X,$AE$2,Total!W:W,B18,Total!O:O,DB!$G$5,Total!AA:AA,DB!$O$5,Total!AA:AA,DB!$G$9,Total!AA:AA,DB!$O$9,Total!AA:AA,$H$2)+COUNTIFS(Total!X:X,$AE$2,Total!W:W,B18,Total!AA:AA,DB!$G$5,Total!N:N,DB!$O$5,Total!AA:AA,DB!$G$9,Total!AA:AA,DB!$O$9,Total!AA:AA,$H$2)+COUNTIFS(Total!X:X,$AE$2,Total!W:W,B18,Total!AA:AA,DB!$G$5,Total!AA:AA,DB!$O$5,Total!M:M,DB!$G$9,Total!AA:AA,DB!$O$9,Total!AA:AA,$H$2)+COUNTIFS(Total!X:X,$AE$2,Total!W:W,B18,Total!AA:AA,DB!$G$5,Total!AA:AA,DB!$O$5,Total!AA:AA,DB!$G$9,Total!K:K,DB!$O$9,Total!AA:AA,$H$2)+COUNTIFS(Total!X:X,$AE$2,Total!W:W,B18,Total!AA:AA,DB!$G$5,Total!AA:AA,DB!$O$5,Total!AA:AA,DB!$G$9,Total!AA:AA,DB!$O$9,Total!B:B,$H$2)+COUNTIFS(Total!X:X,$AE$2,Total!W:W,B18,Total!O:O,DB!$G$5,Total!N:N,DB!$O$5,Total!M:M,DB!$G$9,Total!AA:AA,DB!$O$9,Total!AA:AA,$H$2)+COUNTIFS(Total!X:X,$AE$2,Total!W:W,B18,Total!O:O,DB!$G$5,Total!N:N,DB!$O$5,Total!AA:AA,DB!$G$9,Total!K:K,DB!$O$9,Total!AA:AA,$H$2)+COUNTIFS(Total!X:X,$AE$2,Total!W:W,B18,Total!O:O,DB!$G$5,Total!N:N,DB!$O$5,Total!AA:AA,DB!$G$9,Total!AA:AA,DB!$O$9,Total!B:B,$H$2)+COUNTIFS(Total!X:X,$AE$2,Total!W:W,B18,Total!O:O,DB!$G$5,Total!AA:AA,DB!$O$5,Total!M:M,DB!$G$9,Total!K:K,DB!$O$9,Total!AA:AA,$H$2)+COUNTIFS(Total!X:X,$AE$2,Total!W:W,B18,Total!O:O,DB!$G$5,Total!AA:AA,DB!$O$5,Total!M:M,DB!$G$9,Total!AA:AA,DB!$O$9,Total!B:B,$H$2)+COUNTIFS(Total!X:X,$AE$2,Total!W:W,B18,Total!O:O,DB!$G$5,Total!AA:AA,DB!$O$5,Total!AA:AA,DB!$G$9,Total!K:K,DB!$O$9,Total!B:B,$H$2)+COUNTIFS(Total!X:X,$AE$2,Total!W:W,B18,Total!AA:AA,DB!$G$5,Total!N:N,DB!$O$5,Total!M:M,DB!$G$9,Total!K:K,DB!$O$9,Total!AA:AA,$H$2)+COUNTIFS(Total!X:X,$AE$2,Total!W:W,B18,Total!AA:AA,DB!$G$5,Total!N:N,DB!$O$5,Total!M:M,DB!$G$9,Total!AA:AA,DB!$O$9,Total!B:B,$H$2)+COUNTIFS(Total!X:X,$AE$2,Total!W:W,B18,Total!AA:AA,DB!$G$5,Total!N:N,DB!$O$5,Total!AA:AA,DB!$G$9,Total!K:K,DB!$O$9,Total!B:B,$H$2)+COUNTIFS(Total!X:X,$AE$2,Total!W:W,B18,Total!AA:AA,DB!$G$5,Total!AA:AA,DB!$O$5,Total!M:M,DB!$G$9,Total!K:K,DB!$O$9,Total!B:B,$H$2)+COUNTIFS(Total!X:X,$AE$2,Total!W:W,B18,Total!O:O,DB!$G$5,Total!N:N,DB!$O$5,Total!AA:AA,DB!$G$9,Total!AA:AA,DB!$O$9,Total!AA:AA,$H$2)+COUNTIFS(Total!X:X,$AE$2,Total!W:W,B18,Total!O:O,DB!$G$5,Total!AA:AA,DB!$O$5,Total!M:M,DB!$G$9,Total!AA:AA,DB!$O$9,Total!AA:AA,$H$2)+COUNTIFS(Total!X:X,$AE$2,Total!W:W,B18,Total!O:O,DB!$G$5,Total!AA:AA,DB!$O$5,Total!AA:AA,DB!$G$9,Total!K:K,DB!$O$9,Total!AA:AA,$H$2)+COUNTIFS(Total!X:X,$AE$2,Total!W:W,B18,Total!O:O,DB!$G$5,Total!AA:AA,DB!$O$5,Total!AA:AA,DB!$G$9,Total!AA:AA,DB!$O$9,Total!B:B,$H$2)+COUNTIFS(Total!X:X,$AE$2,Total!W:W,B18,Total!AA:AA,DB!$G$5,Total!N:N,DB!$O$5,Total!M:M,DB!$G$9,Total!AA:AA,DB!$O$9,Total!AA:AA,$H$2)+COUNTIFS(Total!X:X,$AE$2,Total!W:W,B18,Total!AA:AA,DB!$G$5,Total!N:N,DB!$O$5,Total!AA:AA,DB!$G$9,Total!K:K,DB!$O$9,Total!AA:AA,$H$2)+COUNTIFS(Total!X:X,$AE$2,Total!W:W,B18,Total!AA:AA,DB!$G$5,Total!N:N,DB!$O$5,Total!AA:AA,DB!$G$9,Total!AA:AA,DB!$O$9,Total!B:B,$H$2)+COUNTIFS(Total!X:X,$AE$2,Total!W:W,B18,Total!AA:AA,DB!$G$5,Total!AA:AA,DB!$O$5,Total!M:M,DB!$G$9,Total!K:K,DB!$O$9,Total!AA:AA,$H$2)+COUNTIFS(Total!X:X,$AE$2,Total!W:W,B18,Total!AA:AA,DB!$G$5,Total!AA:AA,DB!$O$5,Total!M:M,DB!$G$9,Total!AA:AA,DB!$O$9,Total!B:B,$H$2)+COUNTIFS(Total!X:X,$AE$2,Total!W:W,B18,Total!AA:AA,DB!$G$5,Total!AA:AA,DB!$O$5,Total!AA:AA,DB!$G$9,Total!K:K,DB!$O$9,Total!B:B,$H$2)+COUNTIFS(Total!X:X,$AE$2,Total!W:W,B18,Total!AA:AA,DB!$G$5,Total!N:N,DB!$O$5,Total!M:M,DB!$G$9,Total!K:K,DB!$O$9,Total!B:B,$H$2)+COUNTIFS(Total!X:X,$AE$2,Total!W:W,B18,Total!O:O,DB!$G$5,Total!AA:AA,DB!$O$5,Total!M:M,DB!$G$9,Total!K:K,DB!$O$9,Total!B:B,$H$2)+COUNTIFS(Total!X:X,$AE$2,Total!W:W,B18,Total!O:O,DB!$G$5,Total!N:N,DB!$O$5,Total!AA:AA,DB!$G$9,Total!K:K,DB!$O$9,Total!B:B,$H$2)+COUNTIFS(Total!X:X,$AE$2,Total!W:W,B18,Total!O:O,DB!$G$5,Total!N:N,DB!$O$5,Total!M:M,DB!$G$9,Total!AA:AA,DB!$O$9,Total!B:B,$H$2)+COUNTIFS(Total!X:X,$AE$2,Total!W:W,B18,Total!O:O,DB!$G$5,Total!N:N,DB!$O$5,Total!M:M,DB!$G$9,Total!K:K,DB!$O$9,Total!AA:AA,$H$2)</f>
        <v>21</v>
      </c>
      <c r="E18" s="31">
        <f>COUNTIFS(Total!X:X,$E$3,Total!W:W,B18,Total!O:O,DB!$G$5,Total!N:N,DB!$O$5,Total!M:M,DB!$G$9,Total!K:K,DB!$O$9,Total!B:B,$H$2)+COUNTIFS(Total!X:X,$E$3,Total!W:W,B18,Total!AA:AA,DB!$G$5,Total!AA:AA,DB!$O$5,Total!AA:AA,DB!$G$9,Total!AA:AA,DB!$O$9,Total!AA:AA,$H$2)+COUNTIFS(Total!X:X,$E$3,Total!W:W,B18,Total!O:O,DB!$G$5,Total!AA:AA,DB!$O$5,Total!AA:AA,DB!$G$9,Total!AA:AA,DB!$O$9,Total!AA:AA,$H$2)+COUNTIFS(Total!X:X,$E$3,Total!W:W,B18,Total!AA:AA,DB!$G$5,Total!N:N,DB!$O$5,Total!AA:AA,DB!$G$9,Total!AA:AA,DB!$O$9,Total!AA:AA,$H$2)+COUNTIFS(Total!X:X,$E$3,Total!W:W,B18,Total!AA:AA,DB!$G$5,Total!AA:AA,DB!$O$5,Total!M:M,DB!$G$9,Total!AA:AA,DB!$O$9,Total!AA:AA,$H$2)+COUNTIFS(Total!X:X,$E$3,Total!W:W,B18,Total!AA:AA,DB!$G$5,Total!AA:AA,DB!$O$5,Total!AA:AA,DB!$G$9,Total!K:K,DB!$O$9,Total!AA:AA,$H$2)+COUNTIFS(Total!X:X,$E$3,Total!W:W,B18,Total!AA:AA,DB!$G$5,Total!AA:AA,DB!$O$5,Total!AA:AA,DB!$G$9,Total!AA:AA,DB!$O$9,Total!B:B,$H$2)+COUNTIFS(Total!X:X,$E$3,Total!W:W,B18,Total!O:O,DB!$G$5,Total!N:N,DB!$O$5,Total!M:M,DB!$G$9,Total!AA:AA,DB!$O$9,Total!AA:AA,$H$2)+COUNTIFS(Total!X:X,$E$3,Total!W:W,B18,Total!O:O,DB!$G$5,Total!N:N,DB!$O$5,Total!AA:AA,DB!$G$9,Total!K:K,DB!$O$9,Total!AA:AA,$H$2)+COUNTIFS(Total!X:X,$E$3,Total!W:W,B18,Total!O:O,DB!$G$5,Total!N:N,DB!$O$5,Total!AA:AA,DB!$G$9,Total!AA:AA,DB!$O$9,Total!B:B,$H$2)+COUNTIFS(Total!X:X,$E$3,Total!W:W,B18,Total!O:O,DB!$G$5,Total!AA:AA,DB!$O$5,Total!M:M,DB!$G$9,Total!K:K,DB!$O$9,Total!AA:AA,$H$2)+COUNTIFS(Total!X:X,$E$3,Total!W:W,B18,Total!O:O,DB!$G$5,Total!AA:AA,DB!$O$5,Total!M:M,DB!$G$9,Total!AA:AA,DB!$O$9,Total!B:B,$H$2)+COUNTIFS(Total!X:X,$E$3,Total!W:W,B18,Total!O:O,DB!$G$5,Total!AA:AA,DB!$O$5,Total!AA:AA,DB!$G$9,Total!K:K,DB!$O$9,Total!B:B,$H$2)+COUNTIFS(Total!X:X,$E$3,Total!W:W,B18,Total!AA:AA,DB!$G$5,Total!N:N,DB!$O$5,Total!M:M,DB!$G$9,Total!K:K,DB!$O$9,Total!AA:AA,$H$2)+COUNTIFS(Total!X:X,$E$3,Total!W:W,B18,Total!AA:AA,DB!$G$5,Total!N:N,DB!$O$5,Total!M:M,DB!$G$9,Total!AA:AA,DB!$O$9,Total!B:B,$H$2)+COUNTIFS(Total!X:X,$E$3,Total!W:W,B18,Total!AA:AA,DB!$G$5,Total!N:N,DB!$O$5,Total!AA:AA,DB!$G$9,Total!K:K,DB!$O$9,Total!B:B,$H$2)+COUNTIFS(Total!X:X,$E$3,Total!W:W,B18,Total!AA:AA,DB!$G$5,Total!AA:AA,DB!$O$5,Total!M:M,DB!$G$9,Total!K:K,DB!$O$9,Total!B:B,$H$2)+COUNTIFS(Total!X:X,$E$3,Total!W:W,B18,Total!O:O,DB!$G$5,Total!N:N,DB!$O$5,Total!AA:AA,DB!$G$9,Total!AA:AA,DB!$O$9,Total!AA:AA,$H$2)+COUNTIFS(Total!X:X,$E$3,Total!W:W,B18,Total!O:O,DB!$G$5,Total!AA:AA,DB!$O$5,Total!M:M,DB!$G$9,Total!AA:AA,DB!$O$9,Total!AA:AA,$H$2)+COUNTIFS(Total!X:X,$E$3,Total!W:W,B18,Total!O:O,DB!$G$5,Total!AA:AA,DB!$O$5,Total!AA:AA,DB!$G$9,Total!K:K,DB!$O$9,Total!AA:AA,$H$2)+COUNTIFS(Total!X:X,$E$3,Total!W:W,B18,Total!O:O,DB!$G$5,Total!AA:AA,DB!$O$5,Total!AA:AA,DB!$G$9,Total!AA:AA,DB!$O$9,Total!B:B,$H$2)+COUNTIFS(Total!X:X,$E$3,Total!W:W,B18,Total!AA:AA,DB!$G$5,Total!N:N,DB!$O$5,Total!M:M,DB!$G$9,Total!AA:AA,DB!$O$9,Total!AA:AA,$H$2)+COUNTIFS(Total!X:X,$E$3,Total!W:W,B18,Total!AA:AA,DB!$G$5,Total!N:N,DB!$O$5,Total!AA:AA,DB!$G$9,Total!K:K,DB!$O$9,Total!AA:AA,$H$2)+COUNTIFS(Total!X:X,$E$3,Total!W:W,B18,Total!AA:AA,DB!$G$5,Total!N:N,DB!$O$5,Total!AA:AA,DB!$G$9,Total!AA:AA,DB!$O$9,Total!B:B,$H$2)+COUNTIFS(Total!X:X,$E$3,Total!W:W,B18,Total!AA:AA,DB!$G$5,Total!AA:AA,DB!$O$5,Total!M:M,DB!$G$9,Total!K:K,DB!$O$9,Total!AA:AA,$H$2)+COUNTIFS(Total!X:X,$E$3,Total!W:W,B18,Total!AA:AA,DB!$G$5,Total!AA:AA,DB!$O$5,Total!M:M,DB!$G$9,Total!AA:AA,DB!$O$9,Total!B:B,$H$2)+COUNTIFS(Total!X:X,$E$3,Total!W:W,B18,Total!AA:AA,DB!$G$5,Total!AA:AA,DB!$O$5,Total!AA:AA,DB!$G$9,Total!K:K,DB!$O$9,Total!B:B,$H$2)+COUNTIFS(Total!X:X,$E$3,Total!W:W,B18,Total!AA:AA,DB!$G$5,Total!N:N,DB!$O$5,Total!M:M,DB!$G$9,Total!K:K,DB!$O$9,Total!B:B,$H$2)+COUNTIFS(Total!X:X,$E$3,Total!W:W,B18,Total!O:O,DB!$G$5,Total!AA:AA,DB!$O$5,Total!M:M,DB!$G$9,Total!K:K,DB!$O$9,Total!B:B,$H$2)+COUNTIFS(Total!X:X,$E$3,Total!W:W,B18,Total!O:O,DB!$G$5,Total!N:N,DB!$O$5,Total!AA:AA,DB!$G$9,Total!K:K,DB!$O$9,Total!B:B,$H$2)+COUNTIFS(Total!X:X,$E$3,Total!W:W,B18,Total!O:O,DB!$G$5,Total!N:N,DB!$O$5,Total!M:M,DB!$G$9,Total!AA:AA,DB!$O$9,Total!B:B,$H$2)+COUNTIFS(Total!X:X,$E$3,Total!W:W,B18,Total!O:O,DB!$G$5,Total!N:N,DB!$O$5,Total!M:M,DB!$G$9,Total!K:K,DB!$O$9,Total!AA:AA,$H$2)</f>
        <v>2</v>
      </c>
      <c r="F18" s="31">
        <f>COUNTIFS(Total!X:X,$F$3,Total!W:W,B18,Total!O:O,DB!$G$5,Total!N:N,DB!$O$5,Total!M:M,DB!$G$9,Total!K:K,DB!$O$9,Total!B:B,$H$2)+COUNTIFS(Total!X:X,$F$3,Total!W:W,B18,Total!AA:AA,DB!$G$5,Total!AA:AA,DB!$O$5,Total!AA:AA,DB!$G$9,Total!AA:AA,DB!$O$9,Total!AA:AA,$H$2)+COUNTIFS(Total!X:X,$F$3,Total!W:W,B18,Total!O:O,DB!$G$5,Total!AA:AA,DB!$O$5,Total!AA:AA,DB!$G$9,Total!AA:AA,DB!$O$9,Total!AA:AA,$H$2)+COUNTIFS(Total!X:X,$F$3,Total!W:W,B18,Total!AA:AA,DB!$G$5,Total!N:N,DB!$O$5,Total!AA:AA,DB!$G$9,Total!AA:AA,DB!$O$9,Total!AA:AA,$H$2)+COUNTIFS(Total!X:X,$F$3,Total!W:W,B18,Total!AA:AA,DB!$G$5,Total!AA:AA,DB!$O$5,Total!M:M,DB!$G$9,Total!AA:AA,DB!$O$9,Total!AA:AA,$H$2)+COUNTIFS(Total!X:X,$F$3,Total!W:W,B18,Total!AA:AA,DB!$G$5,Total!AA:AA,DB!$O$5,Total!AA:AA,DB!$G$9,Total!K:K,DB!$O$9,Total!AA:AA,$H$2)+COUNTIFS(Total!X:X,$F$3,Total!W:W,B18,Total!AA:AA,DB!$G$5,Total!AA:AA,DB!$O$5,Total!AA:AA,DB!$G$9,Total!AA:AA,DB!$O$9,Total!B:B,$H$2)+COUNTIFS(Total!X:X,$F$3,Total!W:W,B18,Total!O:O,DB!$G$5,Total!N:N,DB!$O$5,Total!M:M,DB!$G$9,Total!AA:AA,DB!$O$9,Total!AA:AA,$H$2)+COUNTIFS(Total!X:X,$F$3,Total!W:W,B18,Total!O:O,DB!$G$5,Total!N:N,DB!$O$5,Total!AA:AA,DB!$G$9,Total!K:K,DB!$O$9,Total!AA:AA,$H$2)+COUNTIFS(Total!X:X,$F$3,Total!W:W,B18,Total!O:O,DB!$G$5,Total!N:N,DB!$O$5,Total!AA:AA,DB!$G$9,Total!AA:AA,DB!$O$9,Total!B:B,$H$2)+COUNTIFS(Total!X:X,$F$3,Total!W:W,B18,Total!O:O,DB!$G$5,Total!AA:AA,DB!$O$5,Total!M:M,DB!$G$9,Total!K:K,DB!$O$9,Total!AA:AA,$H$2)+COUNTIFS(Total!X:X,$F$3,Total!W:W,B18,Total!O:O,DB!$G$5,Total!AA:AA,DB!$O$5,Total!M:M,DB!$G$9,Total!AA:AA,DB!$O$9,Total!B:B,$H$2)+COUNTIFS(Total!X:X,$F$3,Total!W:W,B18,Total!O:O,DB!$G$5,Total!AA:AA,DB!$O$5,Total!AA:AA,DB!$G$9,Total!K:K,DB!$O$9,Total!B:B,$H$2)+COUNTIFS(Total!X:X,$F$3,Total!W:W,B18,Total!AA:AA,DB!$G$5,Total!N:N,DB!$O$5,Total!M:M,DB!$G$9,Total!K:K,DB!$O$9,Total!AA:AA,$H$2)+COUNTIFS(Total!X:X,$F$3,Total!W:W,B18,Total!AA:AA,DB!$G$5,Total!N:N,DB!$O$5,Total!M:M,DB!$G$9,Total!AA:AA,DB!$O$9,Total!B:B,$H$2)+COUNTIFS(Total!X:X,$F$3,Total!W:W,B18,Total!AA:AA,DB!$G$5,Total!N:N,DB!$O$5,Total!AA:AA,DB!$G$9,Total!K:K,DB!$O$9,Total!B:B,$H$2)+COUNTIFS(Total!X:X,$F$3,Total!W:W,B18,Total!AA:AA,DB!$G$5,Total!AA:AA,DB!$O$5,Total!M:M,DB!$G$9,Total!K:K,DB!$O$9,Total!B:B,$H$2)+COUNTIFS(Total!X:X,$F$3,Total!W:W,B18,Total!O:O,DB!$G$5,Total!N:N,DB!$O$5,Total!AA:AA,DB!$G$9,Total!AA:AA,DB!$O$9,Total!AA:AA,$H$2)+COUNTIFS(Total!X:X,$F$3,Total!W:W,B18,Total!O:O,DB!$G$5,Total!AA:AA,DB!$O$5,Total!M:M,DB!$G$9,Total!AA:AA,DB!$O$9,Total!AA:AA,$H$2)+COUNTIFS(Total!X:X,$F$3,Total!W:W,B18,Total!O:O,DB!$G$5,Total!AA:AA,DB!$O$5,Total!AA:AA,DB!$G$9,Total!K:K,DB!$O$9,Total!AA:AA,$H$2)+COUNTIFS(Total!X:X,$F$3,Total!W:W,B18,Total!O:O,DB!$G$5,Total!AA:AA,DB!$O$5,Total!AA:AA,DB!$G$9,Total!AA:AA,DB!$O$9,Total!B:B,$H$2)+COUNTIFS(Total!X:X,$F$3,Total!W:W,B18,Total!AA:AA,DB!$G$5,Total!N:N,DB!$O$5,Total!M:M,DB!$G$9,Total!AA:AA,DB!$O$9,Total!AA:AA,$H$2)+COUNTIFS(Total!X:X,$F$3,Total!W:W,B18,Total!AA:AA,DB!$G$5,Total!N:N,DB!$O$5,Total!AA:AA,DB!$G$9,Total!K:K,DB!$O$9,Total!AA:AA,$H$2)+COUNTIFS(Total!X:X,$F$3,Total!W:W,B18,Total!AA:AA,DB!$G$5,Total!N:N,DB!$O$5,Total!AA:AA,DB!$G$9,Total!AA:AA,DB!$O$9,Total!B:B,$H$2)+COUNTIFS(Total!X:X,$F$3,Total!W:W,B18,Total!AA:AA,DB!$G$5,Total!AA:AA,DB!$O$5,Total!M:M,DB!$G$9,Total!K:K,DB!$O$9,Total!AA:AA,$H$2)+COUNTIFS(Total!X:X,$F$3,Total!W:W,B18,Total!AA:AA,DB!$G$5,Total!AA:AA,DB!$O$5,Total!M:M,DB!$G$9,Total!AA:AA,DB!$O$9,Total!B:B,$H$2)+COUNTIFS(Total!X:X,$F$3,Total!W:W,B18,Total!AA:AA,DB!$G$5,Total!AA:AA,DB!$O$5,Total!AA:AA,DB!$G$9,Total!K:K,DB!$O$9,Total!B:B,$H$2)+COUNTIFS(Total!X:X,$F$3,Total!W:W,B18,Total!AA:AA,DB!$G$5,Total!N:N,DB!$O$5,Total!M:M,DB!$G$9,Total!K:K,DB!$O$9,Total!B:B,$H$2)+COUNTIFS(Total!X:X,$F$3,Total!W:W,B18,Total!O:O,DB!$G$5,Total!AA:AA,DB!$O$5,Total!M:M,DB!$G$9,Total!K:K,DB!$O$9,Total!B:B,$H$2)+COUNTIFS(Total!X:X,$F$3,Total!W:W,B18,Total!O:O,DB!$G$5,Total!N:N,DB!$O$5,Total!AA:AA,DB!$G$9,Total!K:K,DB!$O$9,Total!B:B,$H$2)+COUNTIFS(Total!X:X,$F$3,Total!W:W,B18,Total!O:O,DB!$G$5,Total!N:N,DB!$O$5,Total!M:M,DB!$G$9,Total!AA:AA,DB!$O$9,Total!B:B,$H$2)+COUNTIFS(Total!X:X,$F$3,Total!W:W,B18,Total!O:O,DB!$G$5,Total!N:N,DB!$O$5,Total!M:M,DB!$G$9,Total!K:K,DB!$O$9,Total!AA:AA,$H$2)</f>
        <v>0</v>
      </c>
      <c r="G18" s="31">
        <f>COUNTIFS(Total!X:X,$G$3,Total!W:W,B18,Total!O:O,DB!$G$5,Total!N:N,DB!$O$5,Total!M:M,DB!$G$9,Total!K:K,DB!$O$9,Total!B:B,$H$2)+COUNTIFS(Total!X:X,$G$3,Total!W:W,B18,Total!AA:AA,DB!$G$5,Total!AA:AA,DB!$O$5,Total!AA:AA,DB!$G$9,Total!AA:AA,DB!$O$9,Total!AA:AA,$H$2)+COUNTIFS(Total!X:X,$G$3,Total!W:W,B18,Total!O:O,DB!$G$5,Total!AA:AA,DB!$O$5,Total!AA:AA,DB!$G$9,Total!AA:AA,DB!$O$9,Total!AA:AA,$H$2)+COUNTIFS(Total!X:X,$G$3,Total!W:W,B18,Total!AA:AA,DB!$G$5,Total!N:N,DB!$O$5,Total!AA:AA,DB!$G$9,Total!AA:AA,DB!$O$9,Total!AA:AA,$H$2)+COUNTIFS(Total!X:X,$G$3,Total!W:W,B18,Total!AA:AA,DB!$G$5,Total!AA:AA,DB!$O$5,Total!M:M,DB!$G$9,Total!AA:AA,DB!$O$9,Total!AA:AA,$H$2)+COUNTIFS(Total!X:X,$G$3,Total!W:W,B18,Total!AA:AA,DB!$G$5,Total!AA:AA,DB!$O$5,Total!AA:AA,DB!$G$9,Total!K:K,DB!$O$9,Total!AA:AA,$H$2)+COUNTIFS(Total!X:X,$G$3,Total!W:W,B18,Total!AA:AA,DB!$G$5,Total!AA:AA,DB!$O$5,Total!AA:AA,DB!$G$9,Total!AA:AA,DB!$O$9,Total!B:B,$H$2)+COUNTIFS(Total!X:X,$G$3,Total!W:W,B18,Total!O:O,DB!$G$5,Total!N:N,DB!$O$5,Total!M:M,DB!$G$9,Total!AA:AA,DB!$O$9,Total!AA:AA,$H$2)+COUNTIFS(Total!X:X,$G$3,Total!W:W,B18,Total!O:O,DB!$G$5,Total!N:N,DB!$O$5,Total!AA:AA,DB!$G$9,Total!K:K,DB!$O$9,Total!AA:AA,$H$2)+COUNTIFS(Total!X:X,$G$3,Total!W:W,B18,Total!O:O,DB!$G$5,Total!N:N,DB!$O$5,Total!AA:AA,DB!$G$9,Total!AA:AA,DB!$O$9,Total!B:B,$H$2)+COUNTIFS(Total!X:X,$G$3,Total!W:W,B18,Total!O:O,DB!$G$5,Total!AA:AA,DB!$O$5,Total!M:M,DB!$G$9,Total!K:K,DB!$O$9,Total!AA:AA,$H$2)+COUNTIFS(Total!X:X,$G$3,Total!W:W,B18,Total!O:O,DB!$G$5,Total!AA:AA,DB!$O$5,Total!M:M,DB!$G$9,Total!AA:AA,DB!$O$9,Total!B:B,$H$2)+COUNTIFS(Total!X:X,$G$3,Total!W:W,B18,Total!O:O,DB!$G$5,Total!AA:AA,DB!$O$5,Total!AA:AA,DB!$G$9,Total!K:K,DB!$O$9,Total!B:B,$H$2)+COUNTIFS(Total!X:X,$G$3,Total!W:W,B18,Total!AA:AA,DB!$G$5,Total!N:N,DB!$O$5,Total!M:M,DB!$G$9,Total!K:K,DB!$O$9,Total!AA:AA,$H$2)+COUNTIFS(Total!X:X,$G$3,Total!W:W,B18,Total!AA:AA,DB!$G$5,Total!N:N,DB!$O$5,Total!M:M,DB!$G$9,Total!AA:AA,DB!$O$9,Total!B:B,$H$2)+COUNTIFS(Total!X:X,$G$3,Total!W:W,B18,Total!AA:AA,DB!$G$5,Total!N:N,DB!$O$5,Total!AA:AA,DB!$G$9,Total!K:K,DB!$O$9,Total!B:B,$H$2)+COUNTIFS(Total!X:X,$G$3,Total!W:W,B18,Total!AA:AA,DB!$G$5,Total!AA:AA,DB!$O$5,Total!M:M,DB!$G$9,Total!K:K,DB!$O$9,Total!B:B,$H$2)+COUNTIFS(Total!X:X,$G$3,Total!W:W,B18,Total!O:O,DB!$G$5,Total!N:N,DB!$O$5,Total!AA:AA,DB!$G$9,Total!AA:AA,DB!$O$9,Total!AA:AA,$H$2)+COUNTIFS(Total!X:X,$G$3,Total!W:W,B18,Total!O:O,DB!$G$5,Total!AA:AA,DB!$O$5,Total!M:M,DB!$G$9,Total!AA:AA,DB!$O$9,Total!AA:AA,$H$2)+COUNTIFS(Total!X:X,$G$3,Total!W:W,B18,Total!O:O,DB!$G$5,Total!AA:AA,DB!$O$5,Total!AA:AA,DB!$G$9,Total!K:K,DB!$O$9,Total!AA:AA,$H$2)+COUNTIFS(Total!X:X,$G$3,Total!W:W,B18,Total!O:O,DB!$G$5,Total!AA:AA,DB!$O$5,Total!AA:AA,DB!$G$9,Total!AA:AA,DB!$O$9,Total!B:B,$H$2)+COUNTIFS(Total!X:X,$G$3,Total!W:W,B18,Total!AA:AA,DB!$G$5,Total!N:N,DB!$O$5,Total!M:M,DB!$G$9,Total!AA:AA,DB!$O$9,Total!AA:AA,$H$2)+COUNTIFS(Total!X:X,$G$3,Total!W:W,B18,Total!AA:AA,DB!$G$5,Total!N:N,DB!$O$5,Total!AA:AA,DB!$G$9,Total!K:K,DB!$O$9,Total!AA:AA,$H$2)+COUNTIFS(Total!X:X,$G$3,Total!W:W,B18,Total!AA:AA,DB!$G$5,Total!N:N,DB!$O$5,Total!AA:AA,DB!$G$9,Total!AA:AA,DB!$O$9,Total!B:B,$H$2)+COUNTIFS(Total!X:X,$G$3,Total!W:W,B18,Total!AA:AA,DB!$G$5,Total!AA:AA,DB!$O$5,Total!M:M,DB!$G$9,Total!K:K,DB!$O$9,Total!AA:AA,$H$2)+COUNTIFS(Total!X:X,$G$3,Total!W:W,B18,Total!AA:AA,DB!$G$5,Total!AA:AA,DB!$O$5,Total!M:M,DB!$G$9,Total!AA:AA,DB!$O$9,Total!B:B,$H$2)+COUNTIFS(Total!X:X,$G$3,Total!W:W,B18,Total!AA:AA,DB!$G$5,Total!AA:AA,DB!$O$5,Total!AA:AA,DB!$G$9,Total!K:K,DB!$O$9,Total!B:B,$H$2)+COUNTIFS(Total!X:X,$G$3,Total!W:W,B18,Total!AA:AA,DB!$G$5,Total!N:N,DB!$O$5,Total!M:M,DB!$G$9,Total!K:K,DB!$O$9,Total!B:B,$H$2)+COUNTIFS(Total!X:X,$G$3,Total!W:W,B18,Total!O:O,DB!$G$5,Total!AA:AA,DB!$O$5,Total!M:M,DB!$G$9,Total!K:K,DB!$O$9,Total!B:B,$H$2)+COUNTIFS(Total!X:X,$G$3,Total!W:W,B18,Total!O:O,DB!$G$5,Total!N:N,DB!$O$5,Total!AA:AA,DB!$G$9,Total!K:K,DB!$O$9,Total!B:B,$H$2)+COUNTIFS(Total!X:X,$G$3,Total!W:W,B18,Total!O:O,DB!$G$5,Total!N:N,DB!$O$5,Total!M:M,DB!$G$9,Total!AA:AA,DB!$O$9,Total!B:B,$H$2)+COUNTIFS(Total!X:X,$G$3,Total!W:W,B18,Total!O:O,DB!$G$5,Total!N:N,DB!$O$5,Total!M:M,DB!$G$9,Total!K:K,DB!$O$9,Total!AA:AA,$H$2)</f>
        <v>0</v>
      </c>
      <c r="H18" s="31">
        <f>COUNTIFS(Total!X:X,$H$3,Total!W:W,B18,Total!O:O,DB!$G$5,Total!N:N,DB!$O$5,Total!M:M,DB!$G$9,Total!K:K,DB!$O$9,Total!B:B,$H$2)+COUNTIFS(Total!X:X,$H$3,Total!W:W,B18,Total!AA:AA,DB!$G$5,Total!AA:AA,DB!$O$5,Total!AA:AA,DB!$G$9,Total!AA:AA,DB!$O$9,Total!AA:AA,$H$2)+COUNTIFS(Total!X:X,$H$3,Total!W:W,B18,Total!O:O,DB!$G$5,Total!AA:AA,DB!$O$5,Total!AA:AA,DB!$G$9,Total!AA:AA,DB!$O$9,Total!AA:AA,$H$2)+COUNTIFS(Total!X:X,$H$3,Total!W:W,B18,Total!AA:AA,DB!$G$5,Total!N:N,DB!$O$5,Total!AA:AA,DB!$G$9,Total!AA:AA,DB!$O$9,Total!AA:AA,$H$2)+COUNTIFS(Total!X:X,$H$3,Total!W:W,B18,Total!AA:AA,DB!$G$5,Total!AA:AA,DB!$O$5,Total!M:M,DB!$G$9,Total!AA:AA,DB!$O$9,Total!AA:AA,$H$2)+COUNTIFS(Total!X:X,$H$3,Total!W:W,B18,Total!AA:AA,DB!$G$5,Total!AA:AA,DB!$O$5,Total!AA:AA,DB!$G$9,Total!K:K,DB!$O$9,Total!AA:AA,$H$2)+COUNTIFS(Total!X:X,$H$3,Total!W:W,B18,Total!AA:AA,DB!$G$5,Total!AA:AA,DB!$O$5,Total!AA:AA,DB!$G$9,Total!AA:AA,DB!$O$9,Total!B:B,$H$2)+COUNTIFS(Total!X:X,$H$3,Total!W:W,B18,Total!O:O,DB!$G$5,Total!N:N,DB!$O$5,Total!M:M,DB!$G$9,Total!AA:AA,DB!$O$9,Total!AA:AA,$H$2)+COUNTIFS(Total!X:X,$H$3,Total!W:W,B18,Total!O:O,DB!$G$5,Total!N:N,DB!$O$5,Total!AA:AA,DB!$G$9,Total!K:K,DB!$O$9,Total!AA:AA,$H$2)+COUNTIFS(Total!X:X,$H$3,Total!W:W,B18,Total!O:O,DB!$G$5,Total!N:N,DB!$O$5,Total!AA:AA,DB!$G$9,Total!AA:AA,DB!$O$9,Total!B:B,$H$2)+COUNTIFS(Total!X:X,$H$3,Total!W:W,B18,Total!O:O,DB!$G$5,Total!AA:AA,DB!$O$5,Total!M:M,DB!$G$9,Total!K:K,DB!$O$9,Total!AA:AA,$H$2)+COUNTIFS(Total!X:X,$H$3,Total!W:W,B18,Total!O:O,DB!$G$5,Total!AA:AA,DB!$O$5,Total!M:M,DB!$G$9,Total!AA:AA,DB!$O$9,Total!B:B,$H$2)+COUNTIFS(Total!X:X,$H$3,Total!W:W,B18,Total!O:O,DB!$G$5,Total!AA:AA,DB!$O$5,Total!AA:AA,DB!$G$9,Total!K:K,DB!$O$9,Total!B:B,$H$2)+COUNTIFS(Total!X:X,$H$3,Total!W:W,B18,Total!AA:AA,DB!$G$5,Total!N:N,DB!$O$5,Total!M:M,DB!$G$9,Total!K:K,DB!$O$9,Total!AA:AA,$H$2)+COUNTIFS(Total!X:X,$H$3,Total!W:W,B18,Total!AA:AA,DB!$G$5,Total!N:N,DB!$O$5,Total!M:M,DB!$G$9,Total!AA:AA,DB!$O$9,Total!B:B,$H$2)+COUNTIFS(Total!X:X,$H$3,Total!W:W,B18,Total!AA:AA,DB!$G$5,Total!N:N,DB!$O$5,Total!AA:AA,DB!$G$9,Total!K:K,DB!$O$9,Total!B:B,$H$2)+COUNTIFS(Total!X:X,$H$3,Total!W:W,B18,Total!AA:AA,DB!$G$5,Total!AA:AA,DB!$O$5,Total!M:M,DB!$G$9,Total!K:K,DB!$O$9,Total!B:B,$H$2)+COUNTIFS(Total!X:X,$H$3,Total!W:W,B18,Total!O:O,DB!$G$5,Total!N:N,DB!$O$5,Total!AA:AA,DB!$G$9,Total!AA:AA,DB!$O$9,Total!AA:AA,$H$2)+COUNTIFS(Total!X:X,$H$3,Total!W:W,B18,Total!O:O,DB!$G$5,Total!AA:AA,DB!$O$5,Total!M:M,DB!$G$9,Total!AA:AA,DB!$O$9,Total!AA:AA,$H$2)+COUNTIFS(Total!X:X,$H$3,Total!W:W,B18,Total!O:O,DB!$G$5,Total!AA:AA,DB!$O$5,Total!AA:AA,DB!$G$9,Total!K:K,DB!$O$9,Total!AA:AA,$H$2)+COUNTIFS(Total!X:X,$H$3,Total!W:W,B18,Total!O:O,DB!$G$5,Total!AA:AA,DB!$O$5,Total!AA:AA,DB!$G$9,Total!AA:AA,DB!$O$9,Total!B:B,$H$2)+COUNTIFS(Total!X:X,$H$3,Total!W:W,B18,Total!AA:AA,DB!$G$5,Total!N:N,DB!$O$5,Total!M:M,DB!$G$9,Total!AA:AA,DB!$O$9,Total!AA:AA,$H$2)+COUNTIFS(Total!X:X,$H$3,Total!W:W,B18,Total!AA:AA,DB!$G$5,Total!N:N,DB!$O$5,Total!AA:AA,DB!$G$9,Total!K:K,DB!$O$9,Total!AA:AA,$H$2)+COUNTIFS(Total!X:X,$H$3,Total!W:W,B18,Total!AA:AA,DB!$G$5,Total!N:N,DB!$O$5,Total!AA:AA,DB!$G$9,Total!AA:AA,DB!$O$9,Total!B:B,$H$2)+COUNTIFS(Total!X:X,$H$3,Total!W:W,B18,Total!AA:AA,DB!$G$5,Total!AA:AA,DB!$O$5,Total!M:M,DB!$G$9,Total!K:K,DB!$O$9,Total!AA:AA,$H$2)+COUNTIFS(Total!X:X,$H$3,Total!W:W,B18,Total!AA:AA,DB!$G$5,Total!AA:AA,DB!$O$5,Total!M:M,DB!$G$9,Total!AA:AA,DB!$O$9,Total!B:B,$H$2)+COUNTIFS(Total!X:X,$H$3,Total!W:W,B18,Total!AA:AA,DB!$G$5,Total!AA:AA,DB!$O$5,Total!AA:AA,DB!$G$9,Total!K:K,DB!$O$9,Total!B:B,$H$2)+COUNTIFS(Total!X:X,$H$3,Total!W:W,B18,Total!AA:AA,DB!$G$5,Total!N:N,DB!$O$5,Total!M:M,DB!$G$9,Total!K:K,DB!$O$9,Total!B:B,$H$2)+COUNTIFS(Total!X:X,$H$3,Total!W:W,B18,Total!O:O,DB!$G$5,Total!AA:AA,DB!$O$5,Total!M:M,DB!$G$9,Total!K:K,DB!$O$9,Total!B:B,$H$2)+COUNTIFS(Total!X:X,$H$3,Total!W:W,B18,Total!O:O,DB!$G$5,Total!N:N,DB!$O$5,Total!AA:AA,DB!$G$9,Total!K:K,DB!$O$9,Total!B:B,$H$2)+COUNTIFS(Total!X:X,$H$3,Total!W:W,B18,Total!O:O,DB!$G$5,Total!N:N,DB!$O$5,Total!M:M,DB!$G$9,Total!AA:AA,DB!$O$9,Total!B:B,$H$2)+COUNTIFS(Total!X:X,$H$3,Total!W:W,B18,Total!O:O,DB!$G$5,Total!N:N,DB!$O$5,Total!M:M,DB!$G$9,Total!K:K,DB!$O$9,Total!AA:AA,$H$2)</f>
        <v>2</v>
      </c>
      <c r="I18" s="31">
        <f>COUNTIFS(Total!X:X,$I$3,Total!W:W,B18,Total!O:O,DB!$G$5,Total!N:N,DB!$O$5,Total!M:M,DB!$G$9,Total!K:K,DB!$O$9,Total!B:B,$H$2)+COUNTIFS(Total!X:X,$I$3,Total!W:W,B18,Total!AA:AA,DB!$G$5,Total!AA:AA,DB!$O$5,Total!AA:AA,DB!$G$9,Total!AA:AA,DB!$O$9,Total!AA:AA,$H$2)+COUNTIFS(Total!X:X,$I$3,Total!W:W,B18,Total!O:O,DB!$G$5,Total!AA:AA,DB!$O$5,Total!AA:AA,DB!$G$9,Total!AA:AA,DB!$O$9,Total!AA:AA,$H$2)+COUNTIFS(Total!X:X,$I$3,Total!W:W,B18,Total!AA:AA,DB!$G$5,Total!N:N,DB!$O$5,Total!AA:AA,DB!$G$9,Total!AA:AA,DB!$O$9,Total!AA:AA,$H$2)+COUNTIFS(Total!X:X,$I$3,Total!W:W,B18,Total!AA:AA,DB!$G$5,Total!AA:AA,DB!$O$5,Total!M:M,DB!$G$9,Total!AA:AA,DB!$O$9,Total!AA:AA,$H$2)+COUNTIFS(Total!X:X,$I$3,Total!W:W,B18,Total!AA:AA,DB!$G$5,Total!AA:AA,DB!$O$5,Total!AA:AA,DB!$G$9,Total!K:K,DB!$O$9,Total!AA:AA,$H$2)+COUNTIFS(Total!X:X,$I$3,Total!W:W,B18,Total!AA:AA,DB!$G$5,Total!AA:AA,DB!$O$5,Total!AA:AA,DB!$G$9,Total!AA:AA,DB!$O$9,Total!B:B,$H$2)+COUNTIFS(Total!X:X,$I$3,Total!W:W,B18,Total!O:O,DB!$G$5,Total!N:N,DB!$O$5,Total!M:M,DB!$G$9,Total!AA:AA,DB!$O$9,Total!AA:AA,$H$2)+COUNTIFS(Total!X:X,$I$3,Total!W:W,B18,Total!O:O,DB!$G$5,Total!N:N,DB!$O$5,Total!AA:AA,DB!$G$9,Total!K:K,DB!$O$9,Total!AA:AA,$H$2)+COUNTIFS(Total!X:X,$I$3,Total!W:W,B18,Total!O:O,DB!$G$5,Total!N:N,DB!$O$5,Total!AA:AA,DB!$G$9,Total!AA:AA,DB!$O$9,Total!B:B,$H$2)+COUNTIFS(Total!X:X,$I$3,Total!W:W,B18,Total!O:O,DB!$G$5,Total!AA:AA,DB!$O$5,Total!M:M,DB!$G$9,Total!K:K,DB!$O$9,Total!AA:AA,$H$2)+COUNTIFS(Total!X:X,$I$3,Total!W:W,B18,Total!O:O,DB!$G$5,Total!AA:AA,DB!$O$5,Total!M:M,DB!$G$9,Total!AA:AA,DB!$O$9,Total!B:B,$H$2)+COUNTIFS(Total!X:X,$I$3,Total!W:W,B18,Total!O:O,DB!$G$5,Total!AA:AA,DB!$O$5,Total!AA:AA,DB!$G$9,Total!K:K,DB!$O$9,Total!B:B,$H$2)+COUNTIFS(Total!X:X,$I$3,Total!W:W,B18,Total!AA:AA,DB!$G$5,Total!N:N,DB!$O$5,Total!M:M,DB!$G$9,Total!K:K,DB!$O$9,Total!AA:AA,$H$2)+COUNTIFS(Total!X:X,$I$3,Total!W:W,B18,Total!AA:AA,DB!$G$5,Total!N:N,DB!$O$5,Total!M:M,DB!$G$9,Total!AA:AA,DB!$O$9,Total!B:B,$H$2)+COUNTIFS(Total!X:X,$I$3,Total!W:W,B18,Total!AA:AA,DB!$G$5,Total!N:N,DB!$O$5,Total!AA:AA,DB!$G$9,Total!K:K,DB!$O$9,Total!B:B,$H$2)+COUNTIFS(Total!X:X,$I$3,Total!W:W,B18,Total!AA:AA,DB!$G$5,Total!AA:AA,DB!$O$5,Total!M:M,DB!$G$9,Total!K:K,DB!$O$9,Total!B:B,$H$2)+COUNTIFS(Total!X:X,$I$3,Total!W:W,B18,Total!O:O,DB!$G$5,Total!N:N,DB!$O$5,Total!AA:AA,DB!$G$9,Total!AA:AA,DB!$O$9,Total!AA:AA,$H$2)+COUNTIFS(Total!X:X,$I$3,Total!W:W,B18,Total!O:O,DB!$G$5,Total!AA:AA,DB!$O$5,Total!M:M,DB!$G$9,Total!AA:AA,DB!$O$9,Total!AA:AA,$H$2)+COUNTIFS(Total!X:X,$I$3,Total!W:W,B18,Total!O:O,DB!$G$5,Total!AA:AA,DB!$O$5,Total!AA:AA,DB!$G$9,Total!K:K,DB!$O$9,Total!AA:AA,$H$2)+COUNTIFS(Total!X:X,$I$3,Total!W:W,B18,Total!O:O,DB!$G$5,Total!AA:AA,DB!$O$5,Total!AA:AA,DB!$G$9,Total!AA:AA,DB!$O$9,Total!B:B,$H$2)+COUNTIFS(Total!X:X,$I$3,Total!W:W,B18,Total!AA:AA,DB!$G$5,Total!N:N,DB!$O$5,Total!M:M,DB!$G$9,Total!AA:AA,DB!$O$9,Total!AA:AA,$H$2)+COUNTIFS(Total!X:X,$I$3,Total!W:W,B18,Total!AA:AA,DB!$G$5,Total!N:N,DB!$O$5,Total!AA:AA,DB!$G$9,Total!K:K,DB!$O$9,Total!AA:AA,$H$2)+COUNTIFS(Total!X:X,$I$3,Total!W:W,B18,Total!AA:AA,DB!$G$5,Total!N:N,DB!$O$5,Total!AA:AA,DB!$G$9,Total!AA:AA,DB!$O$9,Total!B:B,$H$2)+COUNTIFS(Total!X:X,$I$3,Total!W:W,B18,Total!AA:AA,DB!$G$5,Total!AA:AA,DB!$O$5,Total!M:M,DB!$G$9,Total!K:K,DB!$O$9,Total!AA:AA,$H$2)+COUNTIFS(Total!X:X,$I$3,Total!W:W,B18,Total!AA:AA,DB!$G$5,Total!AA:AA,DB!$O$5,Total!M:M,DB!$G$9,Total!AA:AA,DB!$O$9,Total!B:B,$H$2)+COUNTIFS(Total!X:X,$I$3,Total!W:W,B18,Total!AA:AA,DB!$G$5,Total!AA:AA,DB!$O$5,Total!AA:AA,DB!$G$9,Total!K:K,DB!$O$9,Total!B:B,$H$2)+COUNTIFS(Total!X:X,$I$3,Total!W:W,B18,Total!AA:AA,DB!$G$5,Total!N:N,DB!$O$5,Total!M:M,DB!$G$9,Total!K:K,DB!$O$9,Total!B:B,$H$2)+COUNTIFS(Total!X:X,$I$3,Total!W:W,B18,Total!O:O,DB!$G$5,Total!AA:AA,DB!$O$5,Total!M:M,DB!$G$9,Total!K:K,DB!$O$9,Total!B:B,$H$2)+COUNTIFS(Total!X:X,$I$3,Total!W:W,B18,Total!O:O,DB!$G$5,Total!N:N,DB!$O$5,Total!AA:AA,DB!$G$9,Total!K:K,DB!$O$9,Total!B:B,$H$2)+COUNTIFS(Total!X:X,$I$3,Total!W:W,B18,Total!O:O,DB!$G$5,Total!N:N,DB!$O$5,Total!M:M,DB!$G$9,Total!AA:AA,DB!$O$9,Total!B:B,$H$2)+COUNTIFS(Total!X:X,$I$3,Total!W:W,B18,Total!O:O,DB!$G$5,Total!N:N,DB!$O$5,Total!M:M,DB!$G$9,Total!K:K,DB!$O$9,Total!AA:AA,$H$2)</f>
        <v>11</v>
      </c>
      <c r="J18" s="31">
        <f>COUNTIFS(Total!X:X,$J$3,Total!W:W,B18,Total!O:O,DB!$G$5,Total!N:N,DB!$O$5,Total!M:M,DB!$G$9,Total!K:K,DB!$O$9,Total!B:B,$H$2)+COUNTIFS(Total!X:X,$J$3,Total!W:W,B18,Total!AA:AA,DB!$G$5,Total!AA:AA,DB!$O$5,Total!AA:AA,DB!$G$9,Total!AA:AA,DB!$O$9,Total!AA:AA,$H$2)+COUNTIFS(Total!X:X,$J$3,Total!W:W,B18,Total!O:O,DB!$G$5,Total!AA:AA,DB!$O$5,Total!AA:AA,DB!$G$9,Total!AA:AA,DB!$O$9,Total!AA:AA,$H$2)+COUNTIFS(Total!X:X,$J$3,Total!W:W,B18,Total!AA:AA,DB!$G$5,Total!N:N,DB!$O$5,Total!AA:AA,DB!$G$9,Total!AA:AA,DB!$O$9,Total!AA:AA,$H$2)+COUNTIFS(Total!X:X,$J$3,Total!W:W,B18,Total!AA:AA,DB!$G$5,Total!AA:AA,DB!$O$5,Total!M:M,DB!$G$9,Total!AA:AA,DB!$O$9,Total!AA:AA,$H$2)+COUNTIFS(Total!X:X,$J$3,Total!W:W,B18,Total!AA:AA,DB!$G$5,Total!AA:AA,DB!$O$5,Total!AA:AA,DB!$G$9,Total!K:K,DB!$O$9,Total!AA:AA,$H$2)+COUNTIFS(Total!X:X,$J$3,Total!W:W,B18,Total!AA:AA,DB!$G$5,Total!AA:AA,DB!$O$5,Total!AA:AA,DB!$G$9,Total!AA:AA,DB!$O$9,Total!B:B,$H$2)+COUNTIFS(Total!X:X,$J$3,Total!W:W,B18,Total!O:O,DB!$G$5,Total!N:N,DB!$O$5,Total!M:M,DB!$G$9,Total!AA:AA,DB!$O$9,Total!AA:AA,$H$2)+COUNTIFS(Total!X:X,$J$3,Total!W:W,B18,Total!O:O,DB!$G$5,Total!N:N,DB!$O$5,Total!AA:AA,DB!$G$9,Total!K:K,DB!$O$9,Total!AA:AA,$H$2)+COUNTIFS(Total!X:X,$J$3,Total!W:W,B18,Total!O:O,DB!$G$5,Total!N:N,DB!$O$5,Total!AA:AA,DB!$G$9,Total!AA:AA,DB!$O$9,Total!B:B,$H$2)+COUNTIFS(Total!X:X,$J$3,Total!W:W,B18,Total!O:O,DB!$G$5,Total!AA:AA,DB!$O$5,Total!M:M,DB!$G$9,Total!K:K,DB!$O$9,Total!AA:AA,$H$2)+COUNTIFS(Total!X:X,$J$3,Total!W:W,B18,Total!O:O,DB!$G$5,Total!AA:AA,DB!$O$5,Total!M:M,DB!$G$9,Total!AA:AA,DB!$O$9,Total!B:B,$H$2)+COUNTIFS(Total!X:X,$J$3,Total!W:W,B18,Total!O:O,DB!$G$5,Total!AA:AA,DB!$O$5,Total!AA:AA,DB!$G$9,Total!K:K,DB!$O$9,Total!B:B,$H$2)+COUNTIFS(Total!X:X,$J$3,Total!W:W,B18,Total!AA:AA,DB!$G$5,Total!N:N,DB!$O$5,Total!M:M,DB!$G$9,Total!K:K,DB!$O$9,Total!AA:AA,$H$2)+COUNTIFS(Total!X:X,$J$3,Total!W:W,B18,Total!AA:AA,DB!$G$5,Total!N:N,DB!$O$5,Total!M:M,DB!$G$9,Total!AA:AA,DB!$O$9,Total!B:B,$H$2)+COUNTIFS(Total!X:X,$J$3,Total!W:W,B18,Total!AA:AA,DB!$G$5,Total!N:N,DB!$O$5,Total!AA:AA,DB!$G$9,Total!K:K,DB!$O$9,Total!B:B,$H$2)+COUNTIFS(Total!X:X,$J$3,Total!W:W,B18,Total!AA:AA,DB!$G$5,Total!AA:AA,DB!$O$5,Total!M:M,DB!$G$9,Total!K:K,DB!$O$9,Total!B:B,$H$2)+COUNTIFS(Total!X:X,$J$3,Total!W:W,B18,Total!O:O,DB!$G$5,Total!N:N,DB!$O$5,Total!AA:AA,DB!$G$9,Total!AA:AA,DB!$O$9,Total!AA:AA,$H$2)+COUNTIFS(Total!X:X,$J$3,Total!W:W,B18,Total!O:O,DB!$G$5,Total!AA:AA,DB!$O$5,Total!M:M,DB!$G$9,Total!AA:AA,DB!$O$9,Total!AA:AA,$H$2)+COUNTIFS(Total!X:X,$J$3,Total!W:W,B18,Total!O:O,DB!$G$5,Total!AA:AA,DB!$O$5,Total!AA:AA,DB!$G$9,Total!K:K,DB!$O$9,Total!AA:AA,$H$2)+COUNTIFS(Total!X:X,$J$3,Total!W:W,B18,Total!O:O,DB!$G$5,Total!AA:AA,DB!$O$5,Total!AA:AA,DB!$G$9,Total!AA:AA,DB!$O$9,Total!B:B,$H$2)+COUNTIFS(Total!X:X,$J$3,Total!W:W,B18,Total!AA:AA,DB!$G$5,Total!N:N,DB!$O$5,Total!M:M,DB!$G$9,Total!AA:AA,DB!$O$9,Total!AA:AA,$H$2)+COUNTIFS(Total!X:X,$J$3,Total!W:W,B18,Total!AA:AA,DB!$G$5,Total!N:N,DB!$O$5,Total!AA:AA,DB!$G$9,Total!K:K,DB!$O$9,Total!AA:AA,$H$2)+COUNTIFS(Total!X:X,$J$3,Total!W:W,B18,Total!AA:AA,DB!$G$5,Total!N:N,DB!$O$5,Total!AA:AA,DB!$G$9,Total!AA:AA,DB!$O$9,Total!B:B,$H$2)+COUNTIFS(Total!X:X,$J$3,Total!W:W,B18,Total!AA:AA,DB!$G$5,Total!AA:AA,DB!$O$5,Total!M:M,DB!$G$9,Total!K:K,DB!$O$9,Total!AA:AA,$H$2)+COUNTIFS(Total!X:X,$J$3,Total!W:W,B18,Total!AA:AA,DB!$G$5,Total!AA:AA,DB!$O$5,Total!M:M,DB!$G$9,Total!AA:AA,DB!$O$9,Total!B:B,$H$2)+COUNTIFS(Total!X:X,$J$3,Total!W:W,B18,Total!AA:AA,DB!$G$5,Total!AA:AA,DB!$O$5,Total!AA:AA,DB!$G$9,Total!K:K,DB!$O$9,Total!B:B,$H$2)+COUNTIFS(Total!X:X,$J$3,Total!W:W,B18,Total!AA:AA,DB!$G$5,Total!N:N,DB!$O$5,Total!M:M,DB!$G$9,Total!K:K,DB!$O$9,Total!B:B,$H$2)+COUNTIFS(Total!X:X,$J$3,Total!W:W,B18,Total!O:O,DB!$G$5,Total!AA:AA,DB!$O$5,Total!M:M,DB!$G$9,Total!K:K,DB!$O$9,Total!B:B,$H$2)+COUNTIFS(Total!X:X,$J$3,Total!W:W,B18,Total!O:O,DB!$G$5,Total!N:N,DB!$O$5,Total!AA:AA,DB!$G$9,Total!K:K,DB!$O$9,Total!B:B,$H$2)+COUNTIFS(Total!X:X,$J$3,Total!W:W,B18,Total!O:O,DB!$G$5,Total!N:N,DB!$O$5,Total!M:M,DB!$G$9,Total!AA:AA,DB!$O$9,Total!B:B,$H$2)+COUNTIFS(Total!X:X,$J$3,Total!W:W,B18,Total!O:O,DB!$G$5,Total!N:N,DB!$O$5,Total!M:M,DB!$G$9,Total!K:K,DB!$O$9,Total!AA:AA,$H$2)</f>
        <v>2</v>
      </c>
      <c r="K18" s="31">
        <f>COUNTIFS(Total!X:X,$K$3,Total!W:W,B18,Total!O:O,DB!$G$5,Total!N:N,DB!$O$5,Total!M:M,DB!$G$9,Total!K:K,DB!$O$9,Total!B:B,$H$2)+COUNTIFS(Total!X:X,$K$3,Total!W:W,B18,Total!AA:AA,DB!$G$5,Total!AA:AA,DB!$O$5,Total!AA:AA,DB!$G$9,Total!AA:AA,DB!$O$9,Total!AA:AA,$H$2)+COUNTIFS(Total!X:X,$K$3,Total!W:W,B18,Total!O:O,DB!$G$5,Total!AA:AA,DB!$O$5,Total!AA:AA,DB!$G$9,Total!AA:AA,DB!$O$9,Total!AA:AA,$H$2)+COUNTIFS(Total!X:X,$K$3,Total!W:W,B18,Total!AA:AA,DB!$G$5,Total!N:N,DB!$O$5,Total!AA:AA,DB!$G$9,Total!AA:AA,DB!$O$9,Total!AA:AA,$H$2)+COUNTIFS(Total!X:X,$K$3,Total!W:W,B18,Total!AA:AA,DB!$G$5,Total!AA:AA,DB!$O$5,Total!M:M,DB!$G$9,Total!AA:AA,DB!$O$9,Total!AA:AA,$H$2)+COUNTIFS(Total!X:X,$K$3,Total!W:W,B18,Total!AA:AA,DB!$G$5,Total!AA:AA,DB!$O$5,Total!AA:AA,DB!$G$9,Total!K:K,DB!$O$9,Total!AA:AA,$H$2)+COUNTIFS(Total!X:X,$K$3,Total!W:W,B18,Total!AA:AA,DB!$G$5,Total!AA:AA,DB!$O$5,Total!AA:AA,DB!$G$9,Total!AA:AA,DB!$O$9,Total!B:B,$H$2)+COUNTIFS(Total!X:X,$K$3,Total!W:W,B18,Total!O:O,DB!$G$5,Total!N:N,DB!$O$5,Total!M:M,DB!$G$9,Total!AA:AA,DB!$O$9,Total!AA:AA,$H$2)+COUNTIFS(Total!X:X,$K$3,Total!W:W,B18,Total!O:O,DB!$G$5,Total!N:N,DB!$O$5,Total!AA:AA,DB!$G$9,Total!K:K,DB!$O$9,Total!AA:AA,$H$2)+COUNTIFS(Total!X:X,$K$3,Total!W:W,B18,Total!O:O,DB!$G$5,Total!N:N,DB!$O$5,Total!AA:AA,DB!$G$9,Total!AA:AA,DB!$O$9,Total!B:B,$H$2)+COUNTIFS(Total!X:X,$K$3,Total!W:W,B18,Total!O:O,DB!$G$5,Total!AA:AA,DB!$O$5,Total!M:M,DB!$G$9,Total!K:K,DB!$O$9,Total!AA:AA,$H$2)+COUNTIFS(Total!X:X,$K$3,Total!W:W,B18,Total!O:O,DB!$G$5,Total!AA:AA,DB!$O$5,Total!M:M,DB!$G$9,Total!AA:AA,DB!$O$9,Total!B:B,$H$2)+COUNTIFS(Total!X:X,$K$3,Total!W:W,B18,Total!O:O,DB!$G$5,Total!AA:AA,DB!$O$5,Total!AA:AA,DB!$G$9,Total!K:K,DB!$O$9,Total!B:B,$H$2)+COUNTIFS(Total!X:X,$K$3,Total!W:W,B18,Total!AA:AA,DB!$G$5,Total!N:N,DB!$O$5,Total!M:M,DB!$G$9,Total!K:K,DB!$O$9,Total!AA:AA,$H$2)+COUNTIFS(Total!X:X,$K$3,Total!W:W,B18,Total!AA:AA,DB!$G$5,Total!N:N,DB!$O$5,Total!M:M,DB!$G$9,Total!AA:AA,DB!$O$9,Total!B:B,$H$2)+COUNTIFS(Total!X:X,$K$3,Total!W:W,B18,Total!AA:AA,DB!$G$5,Total!N:N,DB!$O$5,Total!AA:AA,DB!$G$9,Total!K:K,DB!$O$9,Total!B:B,$H$2)+COUNTIFS(Total!X:X,$K$3,Total!W:W,B18,Total!AA:AA,DB!$G$5,Total!AA:AA,DB!$O$5,Total!M:M,DB!$G$9,Total!K:K,DB!$O$9,Total!B:B,$H$2)+COUNTIFS(Total!X:X,$K$3,Total!W:W,B18,Total!O:O,DB!$G$5,Total!N:N,DB!$O$5,Total!AA:AA,DB!$G$9,Total!AA:AA,DB!$O$9,Total!AA:AA,$H$2)+COUNTIFS(Total!X:X,$K$3,Total!W:W,B18,Total!O:O,DB!$G$5,Total!AA:AA,DB!$O$5,Total!M:M,DB!$G$9,Total!AA:AA,DB!$O$9,Total!AA:AA,$H$2)+COUNTIFS(Total!X:X,$K$3,Total!W:W,B18,Total!O:O,DB!$G$5,Total!AA:AA,DB!$O$5,Total!AA:AA,DB!$G$9,Total!K:K,DB!$O$9,Total!AA:AA,$H$2)+COUNTIFS(Total!X:X,$K$3,Total!W:W,B18,Total!O:O,DB!$G$5,Total!AA:AA,DB!$O$5,Total!AA:AA,DB!$G$9,Total!AA:AA,DB!$O$9,Total!B:B,$H$2)+COUNTIFS(Total!X:X,$K$3,Total!W:W,B18,Total!AA:AA,DB!$G$5,Total!N:N,DB!$O$5,Total!M:M,DB!$G$9,Total!AA:AA,DB!$O$9,Total!AA:AA,$H$2)+COUNTIFS(Total!X:X,$K$3,Total!W:W,B18,Total!AA:AA,DB!$G$5,Total!N:N,DB!$O$5,Total!AA:AA,DB!$G$9,Total!K:K,DB!$O$9,Total!AA:AA,$H$2)+COUNTIFS(Total!X:X,$K$3,Total!W:W,B18,Total!AA:AA,DB!$G$5,Total!N:N,DB!$O$5,Total!AA:AA,DB!$G$9,Total!AA:AA,DB!$O$9,Total!B:B,$H$2)+COUNTIFS(Total!X:X,$K$3,Total!W:W,B18,Total!AA:AA,DB!$G$5,Total!AA:AA,DB!$O$5,Total!M:M,DB!$G$9,Total!K:K,DB!$O$9,Total!AA:AA,$H$2)+COUNTIFS(Total!X:X,$K$3,Total!W:W,B18,Total!AA:AA,DB!$G$5,Total!AA:AA,DB!$O$5,Total!M:M,DB!$G$9,Total!AA:AA,DB!$O$9,Total!B:B,$H$2)+COUNTIFS(Total!X:X,$K$3,Total!W:W,B18,Total!AA:AA,DB!$G$5,Total!AA:AA,DB!$O$5,Total!AA:AA,DB!$G$9,Total!K:K,DB!$O$9,Total!B:B,$H$2)+COUNTIFS(Total!X:X,$K$3,Total!W:W,B18,Total!AA:AA,DB!$G$5,Total!N:N,DB!$O$5,Total!M:M,DB!$G$9,Total!K:K,DB!$O$9,Total!B:B,$H$2)+COUNTIFS(Total!X:X,$K$3,Total!W:W,B18,Total!O:O,DB!$G$5,Total!AA:AA,DB!$O$5,Total!M:M,DB!$G$9,Total!K:K,DB!$O$9,Total!B:B,$H$2)+COUNTIFS(Total!X:X,$K$3,Total!W:W,B18,Total!O:O,DB!$G$5,Total!N:N,DB!$O$5,Total!AA:AA,DB!$G$9,Total!K:K,DB!$O$9,Total!B:B,$H$2)+COUNTIFS(Total!X:X,$K$3,Total!W:W,B18,Total!O:O,DB!$G$5,Total!N:N,DB!$O$5,Total!M:M,DB!$G$9,Total!AA:AA,DB!$O$9,Total!B:B,$H$2)+COUNTIFS(Total!X:X,$K$3,Total!W:W,B18,Total!O:O,DB!$G$5,Total!N:N,DB!$O$5,Total!M:M,DB!$G$9,Total!K:K,DB!$O$9,Total!AA:AA,$H$2)</f>
        <v>0</v>
      </c>
      <c r="L18" s="31">
        <f>COUNTIFS(Total!X:X,$L$3,Total!W:W,B18,Total!O:O,DB!$G$5,Total!N:N,DB!$O$5,Total!M:M,DB!$G$9,Total!K:K,DB!$O$9,Total!B:B,$H$2)+COUNTIFS(Total!X:X,$L$3,Total!W:W,B18,Total!AA:AA,DB!$G$5,Total!AA:AA,DB!$O$5,Total!AA:AA,DB!$G$9,Total!AA:AA,DB!$O$9,Total!AA:AA,$H$2)+COUNTIFS(Total!X:X,$L$3,Total!W:W,B18,Total!O:O,DB!$G$5,Total!AA:AA,DB!$O$5,Total!AA:AA,DB!$G$9,Total!AA:AA,DB!$O$9,Total!AA:AA,$H$2)+COUNTIFS(Total!X:X,$L$3,Total!W:W,B18,Total!AA:AA,DB!$G$5,Total!N:N,DB!$O$5,Total!AA:AA,DB!$G$9,Total!AA:AA,DB!$O$9,Total!AA:AA,$H$2)+COUNTIFS(Total!X:X,$L$3,Total!W:W,B18,Total!AA:AA,DB!$G$5,Total!AA:AA,DB!$O$5,Total!M:M,DB!$G$9,Total!AA:AA,DB!$O$9,Total!AA:AA,$H$2)+COUNTIFS(Total!X:X,$L$3,Total!W:W,B18,Total!AA:AA,DB!$G$5,Total!AA:AA,DB!$O$5,Total!AA:AA,DB!$G$9,Total!K:K,DB!$O$9,Total!AA:AA,$H$2)+COUNTIFS(Total!X:X,$L$3,Total!W:W,B18,Total!AA:AA,DB!$G$5,Total!AA:AA,DB!$O$5,Total!AA:AA,DB!$G$9,Total!AA:AA,DB!$O$9,Total!B:B,$H$2)+COUNTIFS(Total!X:X,$L$3,Total!W:W,B18,Total!O:O,DB!$G$5,Total!N:N,DB!$O$5,Total!M:M,DB!$G$9,Total!AA:AA,DB!$O$9,Total!AA:AA,$H$2)+COUNTIFS(Total!X:X,$L$3,Total!W:W,B18,Total!O:O,DB!$G$5,Total!N:N,DB!$O$5,Total!AA:AA,DB!$G$9,Total!K:K,DB!$O$9,Total!AA:AA,$H$2)+COUNTIFS(Total!X:X,$L$3,Total!W:W,B18,Total!O:O,DB!$G$5,Total!N:N,DB!$O$5,Total!AA:AA,DB!$G$9,Total!AA:AA,DB!$O$9,Total!B:B,$H$2)+COUNTIFS(Total!X:X,$L$3,Total!W:W,B18,Total!O:O,DB!$G$5,Total!AA:AA,DB!$O$5,Total!M:M,DB!$G$9,Total!K:K,DB!$O$9,Total!AA:AA,$H$2)+COUNTIFS(Total!X:X,$L$3,Total!W:W,B18,Total!O:O,DB!$G$5,Total!AA:AA,DB!$O$5,Total!M:M,DB!$G$9,Total!AA:AA,DB!$O$9,Total!B:B,$H$2)+COUNTIFS(Total!X:X,$L$3,Total!W:W,B18,Total!O:O,DB!$G$5,Total!AA:AA,DB!$O$5,Total!AA:AA,DB!$G$9,Total!K:K,DB!$O$9,Total!B:B,$H$2)+COUNTIFS(Total!X:X,$L$3,Total!W:W,B18,Total!AA:AA,DB!$G$5,Total!N:N,DB!$O$5,Total!M:M,DB!$G$9,Total!K:K,DB!$O$9,Total!AA:AA,$H$2)+COUNTIFS(Total!X:X,$L$3,Total!W:W,B18,Total!AA:AA,DB!$G$5,Total!N:N,DB!$O$5,Total!M:M,DB!$G$9,Total!AA:AA,DB!$O$9,Total!B:B,$H$2)+COUNTIFS(Total!X:X,$L$3,Total!W:W,B18,Total!AA:AA,DB!$G$5,Total!N:N,DB!$O$5,Total!AA:AA,DB!$G$9,Total!K:K,DB!$O$9,Total!B:B,$H$2)+COUNTIFS(Total!X:X,$L$3,Total!W:W,B18,Total!AA:AA,DB!$G$5,Total!AA:AA,DB!$O$5,Total!M:M,DB!$G$9,Total!K:K,DB!$O$9,Total!B:B,$H$2)+COUNTIFS(Total!X:X,$L$3,Total!W:W,B18,Total!O:O,DB!$G$5,Total!N:N,DB!$O$5,Total!AA:AA,DB!$G$9,Total!AA:AA,DB!$O$9,Total!AA:AA,$H$2)+COUNTIFS(Total!X:X,$L$3,Total!W:W,B18,Total!O:O,DB!$G$5,Total!AA:AA,DB!$O$5,Total!M:M,DB!$G$9,Total!AA:AA,DB!$O$9,Total!AA:AA,$H$2)+COUNTIFS(Total!X:X,$L$3,Total!W:W,B18,Total!O:O,DB!$G$5,Total!AA:AA,DB!$O$5,Total!AA:AA,DB!$G$9,Total!K:K,DB!$O$9,Total!AA:AA,$H$2)+COUNTIFS(Total!X:X,$L$3,Total!W:W,B18,Total!O:O,DB!$G$5,Total!AA:AA,DB!$O$5,Total!AA:AA,DB!$G$9,Total!AA:AA,DB!$O$9,Total!B:B,$H$2)+COUNTIFS(Total!X:X,$L$3,Total!W:W,B18,Total!AA:AA,DB!$G$5,Total!N:N,DB!$O$5,Total!M:M,DB!$G$9,Total!AA:AA,DB!$O$9,Total!AA:AA,$H$2)+COUNTIFS(Total!X:X,$L$3,Total!W:W,B18,Total!AA:AA,DB!$G$5,Total!N:N,DB!$O$5,Total!AA:AA,DB!$G$9,Total!K:K,DB!$O$9,Total!AA:AA,$H$2)+COUNTIFS(Total!X:X,$L$3,Total!W:W,B18,Total!AA:AA,DB!$G$5,Total!N:N,DB!$O$5,Total!AA:AA,DB!$G$9,Total!AA:AA,DB!$O$9,Total!B:B,$H$2)+COUNTIFS(Total!X:X,$L$3,Total!W:W,B18,Total!AA:AA,DB!$G$5,Total!AA:AA,DB!$O$5,Total!M:M,DB!$G$9,Total!K:K,DB!$O$9,Total!AA:AA,$H$2)+COUNTIFS(Total!X:X,$L$3,Total!W:W,B18,Total!AA:AA,DB!$G$5,Total!AA:AA,DB!$O$5,Total!M:M,DB!$G$9,Total!AA:AA,DB!$O$9,Total!B:B,$H$2)+COUNTIFS(Total!X:X,$L$3,Total!W:W,B18,Total!AA:AA,DB!$G$5,Total!AA:AA,DB!$O$5,Total!AA:AA,DB!$G$9,Total!K:K,DB!$O$9,Total!B:B,$H$2)+COUNTIFS(Total!X:X,$L$3,Total!W:W,B18,Total!AA:AA,DB!$G$5,Total!N:N,DB!$O$5,Total!M:M,DB!$G$9,Total!K:K,DB!$O$9,Total!B:B,$H$2)+COUNTIFS(Total!X:X,$L$3,Total!W:W,B18,Total!O:O,DB!$G$5,Total!AA:AA,DB!$O$5,Total!M:M,DB!$G$9,Total!K:K,DB!$O$9,Total!B:B,$H$2)+COUNTIFS(Total!X:X,$L$3,Total!W:W,B18,Total!O:O,DB!$G$5,Total!N:N,DB!$O$5,Total!AA:AA,DB!$G$9,Total!K:K,DB!$O$9,Total!B:B,$H$2)+COUNTIFS(Total!X:X,$L$3,Total!W:W,B18,Total!O:O,DB!$G$5,Total!N:N,DB!$O$5,Total!M:M,DB!$G$9,Total!AA:AA,DB!$O$9,Total!B:B,$H$2)+COUNTIFS(Total!X:X,$L$3,Total!W:W,B18,Total!O:O,DB!$G$5,Total!N:N,DB!$O$5,Total!M:M,DB!$G$9,Total!K:K,DB!$O$9,Total!AA:AA,$H$2)</f>
        <v>6</v>
      </c>
      <c r="M18" s="31">
        <f>COUNTIFS(Total!X:X,$M$3,Total!W:W,B18,Total!O:O,DB!$G$5,Total!N:N,DB!$O$5,Total!M:M,DB!$G$9,Total!K:K,DB!$O$9,Total!B:B,$H$2)+COUNTIFS(Total!X:X,$M$3,Total!W:W,B18,Total!AA:AA,DB!$G$5,Total!AA:AA,DB!$O$5,Total!AA:AA,DB!$G$9,Total!AA:AA,DB!$O$9,Total!AA:AA,$H$2)+COUNTIFS(Total!X:X,$M$3,Total!W:W,B18,Total!O:O,DB!$G$5,Total!AA:AA,DB!$O$5,Total!AA:AA,DB!$G$9,Total!AA:AA,DB!$O$9,Total!AA:AA,$H$2)+COUNTIFS(Total!X:X,$M$3,Total!W:W,B18,Total!AA:AA,DB!$G$5,Total!N:N,DB!$O$5,Total!AA:AA,DB!$G$9,Total!AA:AA,DB!$O$9,Total!AA:AA,$H$2)+COUNTIFS(Total!X:X,$M$3,Total!W:W,B18,Total!AA:AA,DB!$G$5,Total!AA:AA,DB!$O$5,Total!M:M,DB!$G$9,Total!AA:AA,DB!$O$9,Total!AA:AA,$H$2)+COUNTIFS(Total!X:X,$M$3,Total!W:W,B18,Total!AA:AA,DB!$G$5,Total!AA:AA,DB!$O$5,Total!AA:AA,DB!$G$9,Total!K:K,DB!$O$9,Total!AA:AA,$H$2)+COUNTIFS(Total!X:X,$M$3,Total!W:W,B18,Total!AA:AA,DB!$G$5,Total!AA:AA,DB!$O$5,Total!AA:AA,DB!$G$9,Total!AA:AA,DB!$O$9,Total!B:B,$H$2)+COUNTIFS(Total!X:X,$M$3,Total!W:W,B18,Total!O:O,DB!$G$5,Total!N:N,DB!$O$5,Total!M:M,DB!$G$9,Total!AA:AA,DB!$O$9,Total!AA:AA,$H$2)+COUNTIFS(Total!X:X,$M$3,Total!W:W,B18,Total!O:O,DB!$G$5,Total!N:N,DB!$O$5,Total!AA:AA,DB!$G$9,Total!K:K,DB!$O$9,Total!AA:AA,$H$2)+COUNTIFS(Total!X:X,$M$3,Total!W:W,B18,Total!O:O,DB!$G$5,Total!N:N,DB!$O$5,Total!AA:AA,DB!$G$9,Total!AA:AA,DB!$O$9,Total!B:B,$H$2)+COUNTIFS(Total!X:X,$M$3,Total!W:W,B18,Total!O:O,DB!$G$5,Total!AA:AA,DB!$O$5,Total!M:M,DB!$G$9,Total!K:K,DB!$O$9,Total!AA:AA,$H$2)+COUNTIFS(Total!X:X,$M$3,Total!W:W,B18,Total!O:O,DB!$G$5,Total!AA:AA,DB!$O$5,Total!M:M,DB!$G$9,Total!AA:AA,DB!$O$9,Total!B:B,$H$2)+COUNTIFS(Total!X:X,$M$3,Total!W:W,B18,Total!O:O,DB!$G$5,Total!AA:AA,DB!$O$5,Total!AA:AA,DB!$G$9,Total!K:K,DB!$O$9,Total!B:B,$H$2)+COUNTIFS(Total!X:X,$M$3,Total!W:W,B18,Total!AA:AA,DB!$G$5,Total!N:N,DB!$O$5,Total!M:M,DB!$G$9,Total!K:K,DB!$O$9,Total!AA:AA,$H$2)+COUNTIFS(Total!X:X,$M$3,Total!W:W,B18,Total!AA:AA,DB!$G$5,Total!N:N,DB!$O$5,Total!M:M,DB!$G$9,Total!AA:AA,DB!$O$9,Total!B:B,$H$2)+COUNTIFS(Total!X:X,$M$3,Total!W:W,B18,Total!AA:AA,DB!$G$5,Total!N:N,DB!$O$5,Total!AA:AA,DB!$G$9,Total!K:K,DB!$O$9,Total!B:B,$H$2)+COUNTIFS(Total!X:X,$M$3,Total!W:W,B18,Total!AA:AA,DB!$G$5,Total!AA:AA,DB!$O$5,Total!M:M,DB!$G$9,Total!K:K,DB!$O$9,Total!B:B,$H$2)+COUNTIFS(Total!X:X,$M$3,Total!W:W,B18,Total!O:O,DB!$G$5,Total!N:N,DB!$O$5,Total!AA:AA,DB!$G$9,Total!AA:AA,DB!$O$9,Total!AA:AA,$H$2)+COUNTIFS(Total!X:X,$M$3,Total!W:W,B18,Total!O:O,DB!$G$5,Total!AA:AA,DB!$O$5,Total!M:M,DB!$G$9,Total!AA:AA,DB!$O$9,Total!AA:AA,$H$2)+COUNTIFS(Total!X:X,$M$3,Total!W:W,B18,Total!O:O,DB!$G$5,Total!AA:AA,DB!$O$5,Total!AA:AA,DB!$G$9,Total!K:K,DB!$O$9,Total!AA:AA,$H$2)+COUNTIFS(Total!X:X,$M$3,Total!W:W,B18,Total!O:O,DB!$G$5,Total!AA:AA,DB!$O$5,Total!AA:AA,DB!$G$9,Total!AA:AA,DB!$O$9,Total!B:B,$H$2)+COUNTIFS(Total!X:X,$M$3,Total!W:W,B18,Total!AA:AA,DB!$G$5,Total!N:N,DB!$O$5,Total!M:M,DB!$G$9,Total!AA:AA,DB!$O$9,Total!AA:AA,$H$2)+COUNTIFS(Total!X:X,$M$3,Total!W:W,B18,Total!AA:AA,DB!$G$5,Total!N:N,DB!$O$5,Total!AA:AA,DB!$G$9,Total!K:K,DB!$O$9,Total!AA:AA,$H$2)+COUNTIFS(Total!X:X,$M$3,Total!W:W,B18,Total!AA:AA,DB!$G$5,Total!N:N,DB!$O$5,Total!AA:AA,DB!$G$9,Total!AA:AA,DB!$O$9,Total!B:B,$H$2)+COUNTIFS(Total!X:X,$M$3,Total!W:W,B18,Total!AA:AA,DB!$G$5,Total!AA:AA,DB!$O$5,Total!M:M,DB!$G$9,Total!K:K,DB!$O$9,Total!AA:AA,$H$2)+COUNTIFS(Total!X:X,$M$3,Total!W:W,B18,Total!AA:AA,DB!$G$5,Total!AA:AA,DB!$O$5,Total!M:M,DB!$G$9,Total!AA:AA,DB!$O$9,Total!B:B,$H$2)+COUNTIFS(Total!X:X,$M$3,Total!W:W,B18,Total!AA:AA,DB!$G$5,Total!AA:AA,DB!$O$5,Total!AA:AA,DB!$G$9,Total!K:K,DB!$O$9,Total!B:B,$H$2)+COUNTIFS(Total!X:X,$M$3,Total!W:W,B18,Total!AA:AA,DB!$G$5,Total!N:N,DB!$O$5,Total!M:M,DB!$G$9,Total!K:K,DB!$O$9,Total!B:B,$H$2)+COUNTIFS(Total!X:X,$M$3,Total!W:W,B18,Total!O:O,DB!$G$5,Total!AA:AA,DB!$O$5,Total!M:M,DB!$G$9,Total!K:K,DB!$O$9,Total!B:B,$H$2)+COUNTIFS(Total!X:X,$M$3,Total!W:W,B18,Total!O:O,DB!$G$5,Total!N:N,DB!$O$5,Total!AA:AA,DB!$G$9,Total!K:K,DB!$O$9,Total!B:B,$H$2)+COUNTIFS(Total!X:X,$M$3,Total!W:W,B18,Total!O:O,DB!$G$5,Total!N:N,DB!$O$5,Total!M:M,DB!$G$9,Total!AA:AA,DB!$O$9,Total!B:B,$H$2)+COUNTIFS(Total!X:X,$M$3,Total!W:W,B18,Total!O:O,DB!$G$5,Total!N:N,DB!$O$5,Total!M:M,DB!$G$9,Total!K:K,DB!$O$9,Total!AA:AA,$H$2)</f>
        <v>0</v>
      </c>
      <c r="N18" s="31">
        <f>COUNTIFS(Total!X:X,$N$3,Total!W:W,B18,Total!O:O,DB!$G$5,Total!N:N,DB!$O$5,Total!M:M,DB!$G$9,Total!K:K,DB!$O$9,Total!B:B,$H$2)+COUNTIFS(Total!X:X,$N$3,Total!W:W,B18,Total!AA:AA,DB!$G$5,Total!AA:AA,DB!$O$5,Total!AA:AA,DB!$G$9,Total!AA:AA,DB!$O$9,Total!AA:AA,$H$2)+COUNTIFS(Total!X:X,$N$3,Total!W:W,B18,Total!O:O,DB!$G$5,Total!AA:AA,DB!$O$5,Total!AA:AA,DB!$G$9,Total!AA:AA,DB!$O$9,Total!AA:AA,$H$2)+COUNTIFS(Total!X:X,$N$3,Total!W:W,B18,Total!AA:AA,DB!$G$5,Total!N:N,DB!$O$5,Total!AA:AA,DB!$G$9,Total!AA:AA,DB!$O$9,Total!AA:AA,$H$2)+COUNTIFS(Total!X:X,$N$3,Total!W:W,B18,Total!AA:AA,DB!$G$5,Total!AA:AA,DB!$O$5,Total!M:M,DB!$G$9,Total!AA:AA,DB!$O$9,Total!AA:AA,$H$2)+COUNTIFS(Total!X:X,$N$3,Total!W:W,B18,Total!AA:AA,DB!$G$5,Total!AA:AA,DB!$O$5,Total!AA:AA,DB!$G$9,Total!K:K,DB!$O$9,Total!AA:AA,$H$2)+COUNTIFS(Total!X:X,$N$3,Total!W:W,B18,Total!AA:AA,DB!$G$5,Total!AA:AA,DB!$O$5,Total!AA:AA,DB!$G$9,Total!AA:AA,DB!$O$9,Total!B:B,$H$2)+COUNTIFS(Total!X:X,$N$3,Total!W:W,B18,Total!O:O,DB!$G$5,Total!N:N,DB!$O$5,Total!M:M,DB!$G$9,Total!AA:AA,DB!$O$9,Total!AA:AA,$H$2)+COUNTIFS(Total!X:X,$N$3,Total!W:W,B18,Total!O:O,DB!$G$5,Total!N:N,DB!$O$5,Total!AA:AA,DB!$G$9,Total!K:K,DB!$O$9,Total!AA:AA,$H$2)+COUNTIFS(Total!X:X,$N$3,Total!W:W,B18,Total!O:O,DB!$G$5,Total!N:N,DB!$O$5,Total!AA:AA,DB!$G$9,Total!AA:AA,DB!$O$9,Total!B:B,$H$2)+COUNTIFS(Total!X:X,$N$3,Total!W:W,B18,Total!O:O,DB!$G$5,Total!AA:AA,DB!$O$5,Total!M:M,DB!$G$9,Total!K:K,DB!$O$9,Total!AA:AA,$H$2)+COUNTIFS(Total!X:X,$N$3,Total!W:W,B18,Total!O:O,DB!$G$5,Total!AA:AA,DB!$O$5,Total!M:M,DB!$G$9,Total!AA:AA,DB!$O$9,Total!B:B,$H$2)+COUNTIFS(Total!X:X,$N$3,Total!W:W,B18,Total!O:O,DB!$G$5,Total!AA:AA,DB!$O$5,Total!AA:AA,DB!$G$9,Total!K:K,DB!$O$9,Total!B:B,$H$2)+COUNTIFS(Total!X:X,$N$3,Total!W:W,B18,Total!AA:AA,DB!$G$5,Total!N:N,DB!$O$5,Total!M:M,DB!$G$9,Total!K:K,DB!$O$9,Total!AA:AA,$H$2)+COUNTIFS(Total!X:X,$N$3,Total!W:W,B18,Total!AA:AA,DB!$G$5,Total!N:N,DB!$O$5,Total!M:M,DB!$G$9,Total!AA:AA,DB!$O$9,Total!B:B,$H$2)+COUNTIFS(Total!X:X,$N$3,Total!W:W,B18,Total!AA:AA,DB!$G$5,Total!N:N,DB!$O$5,Total!AA:AA,DB!$G$9,Total!K:K,DB!$O$9,Total!B:B,$H$2)+COUNTIFS(Total!X:X,$N$3,Total!W:W,B18,Total!AA:AA,DB!$G$5,Total!AA:AA,DB!$O$5,Total!M:M,DB!$G$9,Total!K:K,DB!$O$9,Total!B:B,$H$2)+COUNTIFS(Total!X:X,$N$3,Total!W:W,B18,Total!O:O,DB!$G$5,Total!N:N,DB!$O$5,Total!AA:AA,DB!$G$9,Total!AA:AA,DB!$O$9,Total!AA:AA,$H$2)+COUNTIFS(Total!X:X,$N$3,Total!W:W,B18,Total!O:O,DB!$G$5,Total!AA:AA,DB!$O$5,Total!M:M,DB!$G$9,Total!AA:AA,DB!$O$9,Total!AA:AA,$H$2)+COUNTIFS(Total!X:X,$N$3,Total!W:W,B18,Total!O:O,DB!$G$5,Total!AA:AA,DB!$O$5,Total!AA:AA,DB!$G$9,Total!K:K,DB!$O$9,Total!AA:AA,$H$2)+COUNTIFS(Total!X:X,$N$3,Total!W:W,B18,Total!O:O,DB!$G$5,Total!AA:AA,DB!$O$5,Total!AA:AA,DB!$G$9,Total!AA:AA,DB!$O$9,Total!B:B,$H$2)+COUNTIFS(Total!X:X,$N$3,Total!W:W,B18,Total!AA:AA,DB!$G$5,Total!N:N,DB!$O$5,Total!M:M,DB!$G$9,Total!AA:AA,DB!$O$9,Total!AA:AA,$H$2)+COUNTIFS(Total!X:X,$N$3,Total!W:W,B18,Total!AA:AA,DB!$G$5,Total!N:N,DB!$O$5,Total!AA:AA,DB!$G$9,Total!K:K,DB!$O$9,Total!AA:AA,$H$2)+COUNTIFS(Total!X:X,$N$3,Total!W:W,B18,Total!AA:AA,DB!$G$5,Total!N:N,DB!$O$5,Total!AA:AA,DB!$G$9,Total!AA:AA,DB!$O$9,Total!B:B,$H$2)+COUNTIFS(Total!X:X,$N$3,Total!W:W,B18,Total!AA:AA,DB!$G$5,Total!AA:AA,DB!$O$5,Total!M:M,DB!$G$9,Total!K:K,DB!$O$9,Total!AA:AA,$H$2)+COUNTIFS(Total!X:X,$N$3,Total!W:W,B18,Total!AA:AA,DB!$G$5,Total!AA:AA,DB!$O$5,Total!M:M,DB!$G$9,Total!AA:AA,DB!$O$9,Total!B:B,$H$2)+COUNTIFS(Total!X:X,$N$3,Total!W:W,B18,Total!AA:AA,DB!$G$5,Total!AA:AA,DB!$O$5,Total!AA:AA,DB!$G$9,Total!K:K,DB!$O$9,Total!B:B,$H$2)+COUNTIFS(Total!X:X,$N$3,Total!W:W,B18,Total!AA:AA,DB!$G$5,Total!N:N,DB!$O$5,Total!M:M,DB!$G$9,Total!K:K,DB!$O$9,Total!B:B,$H$2)+COUNTIFS(Total!X:X,$N$3,Total!W:W,B18,Total!O:O,DB!$G$5,Total!AA:AA,DB!$O$5,Total!M:M,DB!$G$9,Total!K:K,DB!$O$9,Total!B:B,$H$2)+COUNTIFS(Total!X:X,$N$3,Total!W:W,B18,Total!O:O,DB!$G$5,Total!N:N,DB!$O$5,Total!AA:AA,DB!$G$9,Total!K:K,DB!$O$9,Total!B:B,$H$2)+COUNTIFS(Total!X:X,$N$3,Total!W:W,B18,Total!O:O,DB!$G$5,Total!N:N,DB!$O$5,Total!M:M,DB!$G$9,Total!AA:AA,DB!$O$9,Total!B:B,$H$2)+COUNTIFS(Total!X:X,$N$3,Total!W:W,B18,Total!O:O,DB!$G$5,Total!N:N,DB!$O$5,Total!M:M,DB!$G$9,Total!K:K,DB!$O$9,Total!AA:AA,$H$2)</f>
        <v>0</v>
      </c>
      <c r="O18" s="31">
        <f>COUNTIFS(Total!X:X,$O$3,Total!W:W,B18,Total!O:O,DB!$G$5,Total!N:N,DB!$O$5,Total!M:M,DB!$G$9,Total!K:K,DB!$O$9,Total!B:B,$H$2)+COUNTIFS(Total!X:X,$O$3,Total!W:W,B18,Total!AA:AA,DB!$G$5,Total!AA:AA,DB!$O$5,Total!AA:AA,DB!$G$9,Total!AA:AA,DB!$O$9,Total!AA:AA,$H$2)+COUNTIFS(Total!X:X,$O$3,Total!W:W,B18,Total!O:O,DB!$G$5,Total!AA:AA,DB!$O$5,Total!AA:AA,DB!$G$9,Total!AA:AA,DB!$O$9,Total!AA:AA,$H$2)+COUNTIFS(Total!X:X,$O$3,Total!W:W,B18,Total!AA:AA,DB!$G$5,Total!N:N,DB!$O$5,Total!AA:AA,DB!$G$9,Total!AA:AA,DB!$O$9,Total!AA:AA,$H$2)+COUNTIFS(Total!X:X,$O$3,Total!W:W,B18,Total!AA:AA,DB!$G$5,Total!AA:AA,DB!$O$5,Total!M:M,DB!$G$9,Total!AA:AA,DB!$O$9,Total!AA:AA,$H$2)+COUNTIFS(Total!X:X,$O$3,Total!W:W,B18,Total!AA:AA,DB!$G$5,Total!AA:AA,DB!$O$5,Total!AA:AA,DB!$G$9,Total!K:K,DB!$O$9,Total!AA:AA,$H$2)+COUNTIFS(Total!X:X,$O$3,Total!W:W,B18,Total!AA:AA,DB!$G$5,Total!AA:AA,DB!$O$5,Total!AA:AA,DB!$G$9,Total!AA:AA,DB!$O$9,Total!B:B,$H$2)+COUNTIFS(Total!X:X,$O$3,Total!W:W,B18,Total!O:O,DB!$G$5,Total!N:N,DB!$O$5,Total!M:M,DB!$G$9,Total!AA:AA,DB!$O$9,Total!AA:AA,$H$2)+COUNTIFS(Total!X:X,$O$3,Total!W:W,B18,Total!O:O,DB!$G$5,Total!N:N,DB!$O$5,Total!AA:AA,DB!$G$9,Total!K:K,DB!$O$9,Total!AA:AA,$H$2)+COUNTIFS(Total!X:X,$O$3,Total!W:W,B18,Total!O:O,DB!$G$5,Total!N:N,DB!$O$5,Total!AA:AA,DB!$G$9,Total!AA:AA,DB!$O$9,Total!B:B,$H$2)+COUNTIFS(Total!X:X,$O$3,Total!W:W,B18,Total!O:O,DB!$G$5,Total!AA:AA,DB!$O$5,Total!M:M,DB!$G$9,Total!K:K,DB!$O$9,Total!AA:AA,$H$2)+COUNTIFS(Total!X:X,$O$3,Total!W:W,B18,Total!O:O,DB!$G$5,Total!AA:AA,DB!$O$5,Total!M:M,DB!$G$9,Total!AA:AA,DB!$O$9,Total!B:B,$H$2)+COUNTIFS(Total!X:X,$O$3,Total!W:W,B18,Total!O:O,DB!$G$5,Total!AA:AA,DB!$O$5,Total!AA:AA,DB!$G$9,Total!K:K,DB!$O$9,Total!B:B,$H$2)+COUNTIFS(Total!X:X,$O$3,Total!W:W,B18,Total!AA:AA,DB!$G$5,Total!N:N,DB!$O$5,Total!M:M,DB!$G$9,Total!K:K,DB!$O$9,Total!AA:AA,$H$2)+COUNTIFS(Total!X:X,$O$3,Total!W:W,B18,Total!AA:AA,DB!$G$5,Total!N:N,DB!$O$5,Total!M:M,DB!$G$9,Total!AA:AA,DB!$O$9,Total!B:B,$H$2)+COUNTIFS(Total!X:X,$O$3,Total!W:W,B18,Total!AA:AA,DB!$G$5,Total!N:N,DB!$O$5,Total!AA:AA,DB!$G$9,Total!K:K,DB!$O$9,Total!B:B,$H$2)+COUNTIFS(Total!X:X,$O$3,Total!W:W,B18,Total!AA:AA,DB!$G$5,Total!AA:AA,DB!$O$5,Total!M:M,DB!$G$9,Total!K:K,DB!$O$9,Total!B:B,$H$2)+COUNTIFS(Total!X:X,$O$3,Total!W:W,B18,Total!O:O,DB!$G$5,Total!N:N,DB!$O$5,Total!AA:AA,DB!$G$9,Total!AA:AA,DB!$O$9,Total!AA:AA,$H$2)+COUNTIFS(Total!X:X,$O$3,Total!W:W,B18,Total!O:O,DB!$G$5,Total!AA:AA,DB!$O$5,Total!M:M,DB!$G$9,Total!AA:AA,DB!$O$9,Total!AA:AA,$H$2)+COUNTIFS(Total!X:X,$O$3,Total!W:W,B18,Total!O:O,DB!$G$5,Total!AA:AA,DB!$O$5,Total!AA:AA,DB!$G$9,Total!K:K,DB!$O$9,Total!AA:AA,$H$2)+COUNTIFS(Total!X:X,$O$3,Total!W:W,B18,Total!O:O,DB!$G$5,Total!AA:AA,DB!$O$5,Total!AA:AA,DB!$G$9,Total!AA:AA,DB!$O$9,Total!B:B,$H$2)+COUNTIFS(Total!X:X,$O$3,Total!W:W,B18,Total!AA:AA,DB!$G$5,Total!N:N,DB!$O$5,Total!M:M,DB!$G$9,Total!AA:AA,DB!$O$9,Total!AA:AA,$H$2)+COUNTIFS(Total!X:X,$O$3,Total!W:W,B18,Total!AA:AA,DB!$G$5,Total!N:N,DB!$O$5,Total!AA:AA,DB!$G$9,Total!K:K,DB!$O$9,Total!AA:AA,$H$2)+COUNTIFS(Total!X:X,$O$3,Total!W:W,B18,Total!AA:AA,DB!$G$5,Total!N:N,DB!$O$5,Total!AA:AA,DB!$G$9,Total!AA:AA,DB!$O$9,Total!B:B,$H$2)+COUNTIFS(Total!X:X,$O$3,Total!W:W,B18,Total!AA:AA,DB!$G$5,Total!AA:AA,DB!$O$5,Total!M:M,DB!$G$9,Total!K:K,DB!$O$9,Total!AA:AA,$H$2)+COUNTIFS(Total!X:X,$O$3,Total!W:W,B18,Total!AA:AA,DB!$G$5,Total!AA:AA,DB!$O$5,Total!M:M,DB!$G$9,Total!AA:AA,DB!$O$9,Total!B:B,$H$2)+COUNTIFS(Total!X:X,$O$3,Total!W:W,B18,Total!AA:AA,DB!$G$5,Total!AA:AA,DB!$O$5,Total!AA:AA,DB!$G$9,Total!K:K,DB!$O$9,Total!B:B,$H$2)+COUNTIFS(Total!X:X,$O$3,Total!W:W,B18,Total!AA:AA,DB!$G$5,Total!N:N,DB!$O$5,Total!M:M,DB!$G$9,Total!K:K,DB!$O$9,Total!B:B,$H$2)+COUNTIFS(Total!X:X,$O$3,Total!W:W,B18,Total!O:O,DB!$G$5,Total!AA:AA,DB!$O$5,Total!M:M,DB!$G$9,Total!K:K,DB!$O$9,Total!B:B,$H$2)+COUNTIFS(Total!X:X,$O$3,Total!W:W,B18,Total!O:O,DB!$G$5,Total!N:N,DB!$O$5,Total!AA:AA,DB!$G$9,Total!K:K,DB!$O$9,Total!B:B,$H$2)+COUNTIFS(Total!X:X,$O$3,Total!W:W,B18,Total!O:O,DB!$G$5,Total!N:N,DB!$O$5,Total!M:M,DB!$G$9,Total!AA:AA,DB!$O$9,Total!B:B,$H$2)+COUNTIFS(Total!X:X,$O$3,Total!W:W,B18,Total!O:O,DB!$G$5,Total!N:N,DB!$O$5,Total!M:M,DB!$G$9,Total!K:K,DB!$O$9,Total!AA:AA,$H$2)</f>
        <v>0</v>
      </c>
      <c r="P18" s="31">
        <f>COUNTIFS(Total!X:X,$P$3,Total!W:W,B18,Total!O:O,DB!$G$5,Total!N:N,DB!$O$5,Total!M:M,DB!$G$9,Total!K:K,DB!$O$9,Total!B:B,$H$2)+COUNTIFS(Total!X:X,$P$3,Total!W:W,B18,Total!AA:AA,DB!$G$5,Total!AA:AA,DB!$O$5,Total!AA:AA,DB!$G$9,Total!AA:AA,DB!$O$9,Total!AA:AA,$H$2)+COUNTIFS(Total!X:X,$P$3,Total!W:W,B18,Total!O:O,DB!$G$5,Total!AA:AA,DB!$O$5,Total!AA:AA,DB!$G$9,Total!AA:AA,DB!$O$9,Total!AA:AA,$H$2)+COUNTIFS(Total!X:X,$P$3,Total!W:W,B18,Total!AA:AA,DB!$G$5,Total!N:N,DB!$O$5,Total!AA:AA,DB!$G$9,Total!AA:AA,DB!$O$9,Total!AA:AA,$H$2)+COUNTIFS(Total!X:X,$P$3,Total!W:W,B18,Total!AA:AA,DB!$G$5,Total!AA:AA,DB!$O$5,Total!M:M,DB!$G$9,Total!AA:AA,DB!$O$9,Total!AA:AA,$H$2)+COUNTIFS(Total!X:X,$P$3,Total!W:W,B18,Total!AA:AA,DB!$G$5,Total!AA:AA,DB!$O$5,Total!AA:AA,DB!$G$9,Total!K:K,DB!$O$9,Total!AA:AA,$H$2)+COUNTIFS(Total!X:X,$P$3,Total!W:W,B18,Total!AA:AA,DB!$G$5,Total!AA:AA,DB!$O$5,Total!AA:AA,DB!$G$9,Total!AA:AA,DB!$O$9,Total!B:B,$H$2)+COUNTIFS(Total!X:X,$P$3,Total!W:W,B18,Total!O:O,DB!$G$5,Total!N:N,DB!$O$5,Total!M:M,DB!$G$9,Total!AA:AA,DB!$O$9,Total!AA:AA,$H$2)+COUNTIFS(Total!X:X,$P$3,Total!W:W,B18,Total!O:O,DB!$G$5,Total!N:N,DB!$O$5,Total!AA:AA,DB!$G$9,Total!K:K,DB!$O$9,Total!AA:AA,$H$2)+COUNTIFS(Total!X:X,$P$3,Total!W:W,B18,Total!O:O,DB!$G$5,Total!N:N,DB!$O$5,Total!AA:AA,DB!$G$9,Total!AA:AA,DB!$O$9,Total!B:B,$H$2)+COUNTIFS(Total!X:X,$P$3,Total!W:W,B18,Total!O:O,DB!$G$5,Total!AA:AA,DB!$O$5,Total!M:M,DB!$G$9,Total!K:K,DB!$O$9,Total!AA:AA,$H$2)+COUNTIFS(Total!X:X,$P$3,Total!W:W,B18,Total!O:O,DB!$G$5,Total!AA:AA,DB!$O$5,Total!M:M,DB!$G$9,Total!AA:AA,DB!$O$9,Total!B:B,$H$2)+COUNTIFS(Total!X:X,$P$3,Total!W:W,B18,Total!O:O,DB!$G$5,Total!AA:AA,DB!$O$5,Total!AA:AA,DB!$G$9,Total!K:K,DB!$O$9,Total!B:B,$H$2)+COUNTIFS(Total!X:X,$P$3,Total!W:W,B18,Total!AA:AA,DB!$G$5,Total!N:N,DB!$O$5,Total!M:M,DB!$G$9,Total!K:K,DB!$O$9,Total!AA:AA,$H$2)+COUNTIFS(Total!X:X,$P$3,Total!W:W,B18,Total!AA:AA,DB!$G$5,Total!N:N,DB!$O$5,Total!M:M,DB!$G$9,Total!AA:AA,DB!$O$9,Total!B:B,$H$2)+COUNTIFS(Total!X:X,$P$3,Total!W:W,B18,Total!AA:AA,DB!$G$5,Total!N:N,DB!$O$5,Total!AA:AA,DB!$G$9,Total!K:K,DB!$O$9,Total!B:B,$H$2)+COUNTIFS(Total!X:X,$P$3,Total!W:W,B18,Total!AA:AA,DB!$G$5,Total!AA:AA,DB!$O$5,Total!M:M,DB!$G$9,Total!K:K,DB!$O$9,Total!B:B,$H$2)+COUNTIFS(Total!X:X,$P$3,Total!W:W,B18,Total!O:O,DB!$G$5,Total!N:N,DB!$O$5,Total!AA:AA,DB!$G$9,Total!AA:AA,DB!$O$9,Total!AA:AA,$H$2)+COUNTIFS(Total!X:X,$P$3,Total!W:W,B18,Total!O:O,DB!$G$5,Total!AA:AA,DB!$O$5,Total!M:M,DB!$G$9,Total!AA:AA,DB!$O$9,Total!AA:AA,$H$2)+COUNTIFS(Total!X:X,$P$3,Total!W:W,B18,Total!O:O,DB!$G$5,Total!AA:AA,DB!$O$5,Total!AA:AA,DB!$G$9,Total!K:K,DB!$O$9,Total!AA:AA,$H$2)+COUNTIFS(Total!X:X,$P$3,Total!W:W,B18,Total!O:O,DB!$G$5,Total!AA:AA,DB!$O$5,Total!AA:AA,DB!$G$9,Total!AA:AA,DB!$O$9,Total!B:B,$H$2)+COUNTIFS(Total!X:X,$P$3,Total!W:W,B18,Total!AA:AA,DB!$G$5,Total!N:N,DB!$O$5,Total!M:M,DB!$G$9,Total!AA:AA,DB!$O$9,Total!AA:AA,$H$2)+COUNTIFS(Total!X:X,$P$3,Total!W:W,B18,Total!AA:AA,DB!$G$5,Total!N:N,DB!$O$5,Total!AA:AA,DB!$G$9,Total!K:K,DB!$O$9,Total!AA:AA,$H$2)+COUNTIFS(Total!X:X,$P$3,Total!W:W,B18,Total!AA:AA,DB!$G$5,Total!N:N,DB!$O$5,Total!AA:AA,DB!$G$9,Total!AA:AA,DB!$O$9,Total!B:B,$H$2)+COUNTIFS(Total!X:X,$P$3,Total!W:W,B18,Total!AA:AA,DB!$G$5,Total!AA:AA,DB!$O$5,Total!M:M,DB!$G$9,Total!K:K,DB!$O$9,Total!AA:AA,$H$2)+COUNTIFS(Total!X:X,$P$3,Total!W:W,B18,Total!AA:AA,DB!$G$5,Total!AA:AA,DB!$O$5,Total!M:M,DB!$G$9,Total!AA:AA,DB!$O$9,Total!B:B,$H$2)+COUNTIFS(Total!X:X,$P$3,Total!W:W,B18,Total!AA:AA,DB!$G$5,Total!AA:AA,DB!$O$5,Total!AA:AA,DB!$G$9,Total!K:K,DB!$O$9,Total!B:B,$H$2)+COUNTIFS(Total!X:X,$P$3,Total!W:W,B18,Total!AA:AA,DB!$G$5,Total!N:N,DB!$O$5,Total!M:M,DB!$G$9,Total!K:K,DB!$O$9,Total!B:B,$H$2)+COUNTIFS(Total!X:X,$P$3,Total!W:W,B18,Total!O:O,DB!$G$5,Total!AA:AA,DB!$O$5,Total!M:M,DB!$G$9,Total!K:K,DB!$O$9,Total!B:B,$H$2)+COUNTIFS(Total!X:X,$P$3,Total!W:W,B18,Total!O:O,DB!$G$5,Total!N:N,DB!$O$5,Total!AA:AA,DB!$G$9,Total!K:K,DB!$O$9,Total!B:B,$H$2)+COUNTIFS(Total!X:X,$P$3,Total!W:W,B18,Total!O:O,DB!$G$5,Total!N:N,DB!$O$5,Total!M:M,DB!$G$9,Total!AA:AA,DB!$O$9,Total!B:B,$H$2)+COUNTIFS(Total!X:X,$P$3,Total!W:W,B18,Total!O:O,DB!$G$5,Total!N:N,DB!$O$5,Total!M:M,DB!$G$9,Total!K:K,DB!$O$9,Total!AA:AA,$H$2)</f>
        <v>3</v>
      </c>
      <c r="Q18" s="31">
        <f>COUNTIFS(Total!X:X,$Q$3,Total!W:W,B18,Total!O:O,DB!$G$5,Total!N:N,DB!$O$5,Total!M:M,DB!$G$9,Total!K:K,DB!$O$9,Total!B:B,$H$2)+COUNTIFS(Total!X:X,$Q$3,Total!W:W,B18,Total!AA:AA,DB!$G$5,Total!AA:AA,DB!$O$5,Total!AA:AA,DB!$G$9,Total!AA:AA,DB!$O$9,Total!AA:AA,$H$2)+COUNTIFS(Total!X:X,$Q$3,Total!W:W,B18,Total!O:O,DB!$G$5,Total!AA:AA,DB!$O$5,Total!AA:AA,DB!$G$9,Total!AA:AA,DB!$O$9,Total!AA:AA,$H$2)+COUNTIFS(Total!X:X,$Q$3,Total!W:W,B18,Total!AA:AA,DB!$G$5,Total!N:N,DB!$O$5,Total!AA:AA,DB!$G$9,Total!AA:AA,DB!$O$9,Total!AA:AA,$H$2)+COUNTIFS(Total!X:X,$Q$3,Total!W:W,B18,Total!AA:AA,DB!$G$5,Total!AA:AA,DB!$O$5,Total!M:M,DB!$G$9,Total!AA:AA,DB!$O$9,Total!AA:AA,$H$2)+COUNTIFS(Total!X:X,$Q$3,Total!W:W,B18,Total!AA:AA,DB!$G$5,Total!AA:AA,DB!$O$5,Total!AA:AA,DB!$G$9,Total!K:K,DB!$O$9,Total!AA:AA,$H$2)+COUNTIFS(Total!X:X,$Q$3,Total!W:W,B18,Total!AA:AA,DB!$G$5,Total!AA:AA,DB!$O$5,Total!AA:AA,DB!$G$9,Total!AA:AA,DB!$O$9,Total!B:B,$H$2)+COUNTIFS(Total!X:X,$Q$3,Total!W:W,B18,Total!O:O,DB!$G$5,Total!N:N,DB!$O$5,Total!M:M,DB!$G$9,Total!AA:AA,DB!$O$9,Total!AA:AA,$H$2)+COUNTIFS(Total!X:X,$Q$3,Total!W:W,B18,Total!O:O,DB!$G$5,Total!N:N,DB!$O$5,Total!AA:AA,DB!$G$9,Total!K:K,DB!$O$9,Total!AA:AA,$H$2)+COUNTIFS(Total!X:X,$Q$3,Total!W:W,B18,Total!O:O,DB!$G$5,Total!N:N,DB!$O$5,Total!AA:AA,DB!$G$9,Total!AA:AA,DB!$O$9,Total!B:B,$H$2)+COUNTIFS(Total!X:X,$Q$3,Total!W:W,B18,Total!O:O,DB!$G$5,Total!AA:AA,DB!$O$5,Total!M:M,DB!$G$9,Total!K:K,DB!$O$9,Total!AA:AA,$H$2)+COUNTIFS(Total!X:X,$Q$3,Total!W:W,B18,Total!O:O,DB!$G$5,Total!AA:AA,DB!$O$5,Total!M:M,DB!$G$9,Total!AA:AA,DB!$O$9,Total!B:B,$H$2)+COUNTIFS(Total!X:X,$Q$3,Total!W:W,B18,Total!O:O,DB!$G$5,Total!AA:AA,DB!$O$5,Total!AA:AA,DB!$G$9,Total!K:K,DB!$O$9,Total!B:B,$H$2)+COUNTIFS(Total!X:X,$Q$3,Total!W:W,B18,Total!AA:AA,DB!$G$5,Total!N:N,DB!$O$5,Total!M:M,DB!$G$9,Total!K:K,DB!$O$9,Total!AA:AA,$H$2)+COUNTIFS(Total!X:X,$Q$3,Total!W:W,B18,Total!AA:AA,DB!$G$5,Total!N:N,DB!$O$5,Total!M:M,DB!$G$9,Total!AA:AA,DB!$O$9,Total!B:B,$H$2)+COUNTIFS(Total!X:X,$Q$3,Total!W:W,B18,Total!AA:AA,DB!$G$5,Total!N:N,DB!$O$5,Total!AA:AA,DB!$G$9,Total!K:K,DB!$O$9,Total!B:B,$H$2)+COUNTIFS(Total!X:X,$Q$3,Total!W:W,B18,Total!AA:AA,DB!$G$5,Total!AA:AA,DB!$O$5,Total!M:M,DB!$G$9,Total!K:K,DB!$O$9,Total!B:B,$H$2)+COUNTIFS(Total!X:X,$Q$3,Total!W:W,B18,Total!O:O,DB!$G$5,Total!N:N,DB!$O$5,Total!AA:AA,DB!$G$9,Total!AA:AA,DB!$O$9,Total!AA:AA,$H$2)+COUNTIFS(Total!X:X,$Q$3,Total!W:W,B18,Total!O:O,DB!$G$5,Total!AA:AA,DB!$O$5,Total!M:M,DB!$G$9,Total!AA:AA,DB!$O$9,Total!AA:AA,$H$2)+COUNTIFS(Total!X:X,$Q$3,Total!W:W,B18,Total!O:O,DB!$G$5,Total!AA:AA,DB!$O$5,Total!AA:AA,DB!$G$9,Total!K:K,DB!$O$9,Total!AA:AA,$H$2)+COUNTIFS(Total!X:X,$Q$3,Total!W:W,B18,Total!O:O,DB!$G$5,Total!AA:AA,DB!$O$5,Total!AA:AA,DB!$G$9,Total!AA:AA,DB!$O$9,Total!B:B,$H$2)+COUNTIFS(Total!X:X,$Q$3,Total!W:W,B18,Total!AA:AA,DB!$G$5,Total!N:N,DB!$O$5,Total!M:M,DB!$G$9,Total!AA:AA,DB!$O$9,Total!AA:AA,$H$2)+COUNTIFS(Total!X:X,$Q$3,Total!W:W,B18,Total!AA:AA,DB!$G$5,Total!N:N,DB!$O$5,Total!AA:AA,DB!$G$9,Total!K:K,DB!$O$9,Total!AA:AA,$H$2)+COUNTIFS(Total!X:X,$Q$3,Total!W:W,B18,Total!AA:AA,DB!$G$5,Total!N:N,DB!$O$5,Total!AA:AA,DB!$G$9,Total!AA:AA,DB!$O$9,Total!B:B,$H$2)+COUNTIFS(Total!X:X,$Q$3,Total!W:W,B18,Total!AA:AA,DB!$G$5,Total!AA:AA,DB!$O$5,Total!M:M,DB!$G$9,Total!K:K,DB!$O$9,Total!AA:AA,$H$2)+COUNTIFS(Total!X:X,$Q$3,Total!W:W,B18,Total!AA:AA,DB!$G$5,Total!AA:AA,DB!$O$5,Total!M:M,DB!$G$9,Total!AA:AA,DB!$O$9,Total!B:B,$H$2)+COUNTIFS(Total!X:X,$Q$3,Total!W:W,B18,Total!AA:AA,DB!$G$5,Total!AA:AA,DB!$O$5,Total!AA:AA,DB!$G$9,Total!K:K,DB!$O$9,Total!B:B,$H$2)+COUNTIFS(Total!X:X,$Q$3,Total!W:W,B18,Total!AA:AA,DB!$G$5,Total!N:N,DB!$O$5,Total!M:M,DB!$G$9,Total!K:K,DB!$O$9,Total!B:B,$H$2)+COUNTIFS(Total!X:X,$Q$3,Total!W:W,B18,Total!O:O,DB!$G$5,Total!AA:AA,DB!$O$5,Total!M:M,DB!$G$9,Total!K:K,DB!$O$9,Total!B:B,$H$2)+COUNTIFS(Total!X:X,$Q$3,Total!W:W,B18,Total!O:O,DB!$G$5,Total!N:N,DB!$O$5,Total!AA:AA,DB!$G$9,Total!K:K,DB!$O$9,Total!B:B,$H$2)+COUNTIFS(Total!X:X,$Q$3,Total!W:W,B18,Total!O:O,DB!$G$5,Total!N:N,DB!$O$5,Total!M:M,DB!$G$9,Total!AA:AA,DB!$O$9,Total!B:B,$H$2)+COUNTIFS(Total!X:X,$Q$3,Total!W:W,B18,Total!O:O,DB!$G$5,Total!N:N,DB!$O$5,Total!M:M,DB!$G$9,Total!K:K,DB!$O$9,Total!AA:AA,$H$2)</f>
        <v>0</v>
      </c>
      <c r="R18" s="31">
        <f>COUNTIFS(Total!X:X,$R$3,Total!W:W,B18,Total!O:O,DB!$G$5,Total!N:N,DB!$O$5,Total!M:M,DB!$G$9,Total!K:K,DB!$O$9,Total!B:B,$H$2)+COUNTIFS(Total!X:X,$R$3,Total!W:W,B18,Total!AA:AA,DB!$G$5,Total!AA:AA,DB!$O$5,Total!AA:AA,DB!$G$9,Total!AA:AA,DB!$O$9,Total!AA:AA,$H$2)+COUNTIFS(Total!X:X,$R$3,Total!W:W,B18,Total!O:O,DB!$G$5,Total!AA:AA,DB!$O$5,Total!AA:AA,DB!$G$9,Total!AA:AA,DB!$O$9,Total!AA:AA,$H$2)+COUNTIFS(Total!X:X,$R$3,Total!W:W,B18,Total!AA:AA,DB!$G$5,Total!N:N,DB!$O$5,Total!AA:AA,DB!$G$9,Total!AA:AA,DB!$O$9,Total!AA:AA,$H$2)+COUNTIFS(Total!X:X,$R$3,Total!W:W,B18,Total!AA:AA,DB!$G$5,Total!AA:AA,DB!$O$5,Total!M:M,DB!$G$9,Total!AA:AA,DB!$O$9,Total!AA:AA,$H$2)+COUNTIFS(Total!X:X,$R$3,Total!W:W,B18,Total!AA:AA,DB!$G$5,Total!AA:AA,DB!$O$5,Total!AA:AA,DB!$G$9,Total!K:K,DB!$O$9,Total!AA:AA,$H$2)+COUNTIFS(Total!X:X,$R$3,Total!W:W,B18,Total!AA:AA,DB!$G$5,Total!AA:AA,DB!$O$5,Total!AA:AA,DB!$G$9,Total!AA:AA,DB!$O$9,Total!B:B,$H$2)+COUNTIFS(Total!X:X,$R$3,Total!W:W,B18,Total!O:O,DB!$G$5,Total!N:N,DB!$O$5,Total!M:M,DB!$G$9,Total!AA:AA,DB!$O$9,Total!AA:AA,$H$2)+COUNTIFS(Total!X:X,$R$3,Total!W:W,B18,Total!O:O,DB!$G$5,Total!N:N,DB!$O$5,Total!AA:AA,DB!$G$9,Total!K:K,DB!$O$9,Total!AA:AA,$H$2)+COUNTIFS(Total!X:X,$R$3,Total!W:W,B18,Total!O:O,DB!$G$5,Total!N:N,DB!$O$5,Total!AA:AA,DB!$G$9,Total!AA:AA,DB!$O$9,Total!B:B,$H$2)+COUNTIFS(Total!X:X,$R$3,Total!W:W,B18,Total!O:O,DB!$G$5,Total!AA:AA,DB!$O$5,Total!M:M,DB!$G$9,Total!K:K,DB!$O$9,Total!AA:AA,$H$2)+COUNTIFS(Total!X:X,$R$3,Total!W:W,B18,Total!O:O,DB!$G$5,Total!AA:AA,DB!$O$5,Total!M:M,DB!$G$9,Total!AA:AA,DB!$O$9,Total!B:B,$H$2)+COUNTIFS(Total!X:X,$R$3,Total!W:W,B18,Total!O:O,DB!$G$5,Total!AA:AA,DB!$O$5,Total!AA:AA,DB!$G$9,Total!K:K,DB!$O$9,Total!B:B,$H$2)+COUNTIFS(Total!X:X,$R$3,Total!W:W,B18,Total!AA:AA,DB!$G$5,Total!N:N,DB!$O$5,Total!M:M,DB!$G$9,Total!K:K,DB!$O$9,Total!AA:AA,$H$2)+COUNTIFS(Total!X:X,$R$3,Total!W:W,B18,Total!AA:AA,DB!$G$5,Total!N:N,DB!$O$5,Total!M:M,DB!$G$9,Total!AA:AA,DB!$O$9,Total!B:B,$H$2)+COUNTIFS(Total!X:X,$R$3,Total!W:W,B18,Total!AA:AA,DB!$G$5,Total!N:N,DB!$O$5,Total!AA:AA,DB!$G$9,Total!K:K,DB!$O$9,Total!B:B,$H$2)+COUNTIFS(Total!X:X,$R$3,Total!W:W,B18,Total!AA:AA,DB!$G$5,Total!AA:AA,DB!$O$5,Total!M:M,DB!$G$9,Total!K:K,DB!$O$9,Total!B:B,$H$2)+COUNTIFS(Total!X:X,$R$3,Total!W:W,B18,Total!O:O,DB!$G$5,Total!N:N,DB!$O$5,Total!AA:AA,DB!$G$9,Total!AA:AA,DB!$O$9,Total!AA:AA,$H$2)+COUNTIFS(Total!X:X,$R$3,Total!W:W,B18,Total!O:O,DB!$G$5,Total!AA:AA,DB!$O$5,Total!M:M,DB!$G$9,Total!AA:AA,DB!$O$9,Total!AA:AA,$H$2)+COUNTIFS(Total!X:X,$R$3,Total!W:W,B18,Total!O:O,DB!$G$5,Total!AA:AA,DB!$O$5,Total!AA:AA,DB!$G$9,Total!K:K,DB!$O$9,Total!AA:AA,$H$2)+COUNTIFS(Total!X:X,$R$3,Total!W:W,B18,Total!O:O,DB!$G$5,Total!AA:AA,DB!$O$5,Total!AA:AA,DB!$G$9,Total!AA:AA,DB!$O$9,Total!B:B,$H$2)+COUNTIFS(Total!X:X,$R$3,Total!W:W,B18,Total!AA:AA,DB!$G$5,Total!N:N,DB!$O$5,Total!M:M,DB!$G$9,Total!AA:AA,DB!$O$9,Total!AA:AA,$H$2)+COUNTIFS(Total!X:X,$R$3,Total!W:W,B18,Total!AA:AA,DB!$G$5,Total!N:N,DB!$O$5,Total!AA:AA,DB!$G$9,Total!K:K,DB!$O$9,Total!AA:AA,$H$2)+COUNTIFS(Total!X:X,$R$3,Total!W:W,B18,Total!AA:AA,DB!$G$5,Total!N:N,DB!$O$5,Total!AA:AA,DB!$G$9,Total!AA:AA,DB!$O$9,Total!B:B,$H$2)+COUNTIFS(Total!X:X,$R$3,Total!W:W,B18,Total!AA:AA,DB!$G$5,Total!AA:AA,DB!$O$5,Total!M:M,DB!$G$9,Total!K:K,DB!$O$9,Total!AA:AA,$H$2)+COUNTIFS(Total!X:X,$R$3,Total!W:W,B18,Total!AA:AA,DB!$G$5,Total!AA:AA,DB!$O$5,Total!M:M,DB!$G$9,Total!AA:AA,DB!$O$9,Total!B:B,$H$2)+COUNTIFS(Total!X:X,$R$3,Total!W:W,B18,Total!AA:AA,DB!$G$5,Total!AA:AA,DB!$O$5,Total!AA:AA,DB!$G$9,Total!K:K,DB!$O$9,Total!B:B,$H$2)+COUNTIFS(Total!X:X,$R$3,Total!W:W,B18,Total!AA:AA,DB!$G$5,Total!N:N,DB!$O$5,Total!M:M,DB!$G$9,Total!K:K,DB!$O$9,Total!B:B,$H$2)+COUNTIFS(Total!X:X,$R$3,Total!W:W,B18,Total!O:O,DB!$G$5,Total!AA:AA,DB!$O$5,Total!M:M,DB!$G$9,Total!K:K,DB!$O$9,Total!B:B,$H$2)+COUNTIFS(Total!X:X,$R$3,Total!W:W,B18,Total!O:O,DB!$G$5,Total!N:N,DB!$O$5,Total!AA:AA,DB!$G$9,Total!K:K,DB!$O$9,Total!B:B,$H$2)+COUNTIFS(Total!X:X,$R$3,Total!W:W,B18,Total!O:O,DB!$G$5,Total!N:N,DB!$O$5,Total!M:M,DB!$G$9,Total!AA:AA,DB!$O$9,Total!B:B,$H$2)+COUNTIFS(Total!X:X,$R$3,Total!W:W,B18,Total!O:O,DB!$G$5,Total!N:N,DB!$O$5,Total!M:M,DB!$G$9,Total!K:K,DB!$O$9,Total!AA:AA,$H$2)</f>
        <v>2</v>
      </c>
      <c r="S18" s="31">
        <f>COUNTIFS(Total!X:X,$S$3,Total!W:W,B18,Total!O:O,DB!$G$5,Total!N:N,DB!$O$5,Total!M:M,DB!$G$9,Total!K:K,DB!$O$9,Total!B:B,$H$2)+COUNTIFS(Total!X:X,$S$3,Total!W:W,B18,Total!AA:AA,DB!$G$5,Total!AA:AA,DB!$O$5,Total!AA:AA,DB!$G$9,Total!AA:AA,DB!$O$9,Total!AA:AA,$H$2)+COUNTIFS(Total!X:X,$S$3,Total!W:W,B18,Total!O:O,DB!$G$5,Total!AA:AA,DB!$O$5,Total!AA:AA,DB!$G$9,Total!AA:AA,DB!$O$9,Total!AA:AA,$H$2)+COUNTIFS(Total!X:X,$S$3,Total!W:W,B18,Total!AA:AA,DB!$G$5,Total!N:N,DB!$O$5,Total!AA:AA,DB!$G$9,Total!AA:AA,DB!$O$9,Total!AA:AA,$H$2)+COUNTIFS(Total!X:X,$S$3,Total!W:W,B18,Total!AA:AA,DB!$G$5,Total!AA:AA,DB!$O$5,Total!M:M,DB!$G$9,Total!AA:AA,DB!$O$9,Total!AA:AA,$H$2)+COUNTIFS(Total!X:X,$S$3,Total!W:W,B18,Total!AA:AA,DB!$G$5,Total!AA:AA,DB!$O$5,Total!AA:AA,DB!$G$9,Total!K:K,DB!$O$9,Total!AA:AA,$H$2)+COUNTIFS(Total!X:X,$S$3,Total!W:W,B18,Total!AA:AA,DB!$G$5,Total!AA:AA,DB!$O$5,Total!AA:AA,DB!$G$9,Total!AA:AA,DB!$O$9,Total!B:B,$H$2)+COUNTIFS(Total!X:X,$S$3,Total!W:W,B18,Total!O:O,DB!$G$5,Total!N:N,DB!$O$5,Total!M:M,DB!$G$9,Total!AA:AA,DB!$O$9,Total!AA:AA,$H$2)+COUNTIFS(Total!X:X,$S$3,Total!W:W,B18,Total!O:O,DB!$G$5,Total!N:N,DB!$O$5,Total!AA:AA,DB!$G$9,Total!K:K,DB!$O$9,Total!AA:AA,$H$2)+COUNTIFS(Total!X:X,$S$3,Total!W:W,B18,Total!O:O,DB!$G$5,Total!N:N,DB!$O$5,Total!AA:AA,DB!$G$9,Total!AA:AA,DB!$O$9,Total!B:B,$H$2)+COUNTIFS(Total!X:X,$S$3,Total!W:W,B18,Total!O:O,DB!$G$5,Total!AA:AA,DB!$O$5,Total!M:M,DB!$G$9,Total!K:K,DB!$O$9,Total!AA:AA,$H$2)+COUNTIFS(Total!X:X,$S$3,Total!W:W,B18,Total!O:O,DB!$G$5,Total!AA:AA,DB!$O$5,Total!M:M,DB!$G$9,Total!AA:AA,DB!$O$9,Total!B:B,$H$2)+COUNTIFS(Total!X:X,$S$3,Total!W:W,B18,Total!O:O,DB!$G$5,Total!AA:AA,DB!$O$5,Total!AA:AA,DB!$G$9,Total!K:K,DB!$O$9,Total!B:B,$H$2)+COUNTIFS(Total!X:X,$S$3,Total!W:W,B18,Total!AA:AA,DB!$G$5,Total!N:N,DB!$O$5,Total!M:M,DB!$G$9,Total!K:K,DB!$O$9,Total!AA:AA,$H$2)+COUNTIFS(Total!X:X,$S$3,Total!W:W,B18,Total!AA:AA,DB!$G$5,Total!N:N,DB!$O$5,Total!M:M,DB!$G$9,Total!AA:AA,DB!$O$9,Total!B:B,$H$2)+COUNTIFS(Total!X:X,$S$3,Total!W:W,B18,Total!AA:AA,DB!$G$5,Total!N:N,DB!$O$5,Total!AA:AA,DB!$G$9,Total!K:K,DB!$O$9,Total!B:B,$H$2)+COUNTIFS(Total!X:X,$S$3,Total!W:W,B18,Total!AA:AA,DB!$G$5,Total!AA:AA,DB!$O$5,Total!M:M,DB!$G$9,Total!K:K,DB!$O$9,Total!B:B,$H$2)+COUNTIFS(Total!X:X,$S$3,Total!W:W,B18,Total!O:O,DB!$G$5,Total!N:N,DB!$O$5,Total!AA:AA,DB!$G$9,Total!AA:AA,DB!$O$9,Total!AA:AA,$H$2)+COUNTIFS(Total!X:X,$S$3,Total!W:W,B18,Total!O:O,DB!$G$5,Total!AA:AA,DB!$O$5,Total!M:M,DB!$G$9,Total!AA:AA,DB!$O$9,Total!AA:AA,$H$2)+COUNTIFS(Total!X:X,$S$3,Total!W:W,B18,Total!O:O,DB!$G$5,Total!AA:AA,DB!$O$5,Total!AA:AA,DB!$G$9,Total!K:K,DB!$O$9,Total!AA:AA,$H$2)+COUNTIFS(Total!X:X,$S$3,Total!W:W,B18,Total!O:O,DB!$G$5,Total!AA:AA,DB!$O$5,Total!AA:AA,DB!$G$9,Total!AA:AA,DB!$O$9,Total!B:B,$H$2)+COUNTIFS(Total!X:X,$S$3,Total!W:W,B18,Total!AA:AA,DB!$G$5,Total!N:N,DB!$O$5,Total!M:M,DB!$G$9,Total!AA:AA,DB!$O$9,Total!AA:AA,$H$2)+COUNTIFS(Total!X:X,$S$3,Total!W:W,B18,Total!AA:AA,DB!$G$5,Total!N:N,DB!$O$5,Total!AA:AA,DB!$G$9,Total!K:K,DB!$O$9,Total!AA:AA,$H$2)+COUNTIFS(Total!X:X,$S$3,Total!W:W,B18,Total!AA:AA,DB!$G$5,Total!N:N,DB!$O$5,Total!AA:AA,DB!$G$9,Total!AA:AA,DB!$O$9,Total!B:B,$H$2)+COUNTIFS(Total!X:X,$S$3,Total!W:W,B18,Total!AA:AA,DB!$G$5,Total!AA:AA,DB!$O$5,Total!M:M,DB!$G$9,Total!K:K,DB!$O$9,Total!AA:AA,$H$2)+COUNTIFS(Total!X:X,$S$3,Total!W:W,B18,Total!AA:AA,DB!$G$5,Total!AA:AA,DB!$O$5,Total!M:M,DB!$G$9,Total!AA:AA,DB!$O$9,Total!B:B,$H$2)+COUNTIFS(Total!X:X,$S$3,Total!W:W,B18,Total!AA:AA,DB!$G$5,Total!AA:AA,DB!$O$5,Total!AA:AA,DB!$G$9,Total!K:K,DB!$O$9,Total!B:B,$H$2)+COUNTIFS(Total!X:X,$S$3,Total!W:W,B18,Total!AA:AA,DB!$G$5,Total!N:N,DB!$O$5,Total!M:M,DB!$G$9,Total!K:K,DB!$O$9,Total!B:B,$H$2)+COUNTIFS(Total!X:X,$S$3,Total!W:W,B18,Total!O:O,DB!$G$5,Total!AA:AA,DB!$O$5,Total!M:M,DB!$G$9,Total!K:K,DB!$O$9,Total!B:B,$H$2)+COUNTIFS(Total!X:X,$S$3,Total!W:W,B18,Total!O:O,DB!$G$5,Total!N:N,DB!$O$5,Total!AA:AA,DB!$G$9,Total!K:K,DB!$O$9,Total!B:B,$H$2)+COUNTIFS(Total!X:X,$S$3,Total!W:W,B18,Total!O:O,DB!$G$5,Total!N:N,DB!$O$5,Total!M:M,DB!$G$9,Total!AA:AA,DB!$O$9,Total!B:B,$H$2)+COUNTIFS(Total!X:X,$S$3,Total!W:W,B18,Total!O:O,DB!$G$5,Total!N:N,DB!$O$5,Total!M:M,DB!$G$9,Total!K:K,DB!$O$9,Total!AA:AA,$H$2)</f>
        <v>49</v>
      </c>
      <c r="T18" s="31">
        <f>COUNTIFS(Total!X:X,$T$3,Total!W:W,B18,Total!O:O,DB!$G$5,Total!N:N,DB!$O$5,Total!M:M,DB!$G$9,Total!K:K,DB!$O$9,Total!B:B,$H$2)+COUNTIFS(Total!X:X,$T$3,Total!W:W,B18,Total!AA:AA,DB!$G$5,Total!AA:AA,DB!$O$5,Total!AA:AA,DB!$G$9,Total!AA:AA,DB!$O$9,Total!AA:AA,$H$2)+COUNTIFS(Total!X:X,$T$3,Total!W:W,B18,Total!O:O,DB!$G$5,Total!AA:AA,DB!$O$5,Total!AA:AA,DB!$G$9,Total!AA:AA,DB!$O$9,Total!AA:AA,$H$2)+COUNTIFS(Total!X:X,$T$3,Total!W:W,B18,Total!AA:AA,DB!$G$5,Total!N:N,DB!$O$5,Total!AA:AA,DB!$G$9,Total!AA:AA,DB!$O$9,Total!AA:AA,$H$2)+COUNTIFS(Total!X:X,$T$3,Total!W:W,B18,Total!AA:AA,DB!$G$5,Total!AA:AA,DB!$O$5,Total!M:M,DB!$G$9,Total!AA:AA,DB!$O$9,Total!AA:AA,$H$2)+COUNTIFS(Total!X:X,$T$3,Total!W:W,B18,Total!AA:AA,DB!$G$5,Total!AA:AA,DB!$O$5,Total!AA:AA,DB!$G$9,Total!K:K,DB!$O$9,Total!AA:AA,$H$2)+COUNTIFS(Total!X:X,$T$3,Total!W:W,B18,Total!AA:AA,DB!$G$5,Total!AA:AA,DB!$O$5,Total!AA:AA,DB!$G$9,Total!AA:AA,DB!$O$9,Total!B:B,$H$2)+COUNTIFS(Total!X:X,$T$3,Total!W:W,B18,Total!O:O,DB!$G$5,Total!N:N,DB!$O$5,Total!M:M,DB!$G$9,Total!AA:AA,DB!$O$9,Total!AA:AA,$H$2)+COUNTIFS(Total!X:X,$T$3,Total!W:W,B18,Total!O:O,DB!$G$5,Total!N:N,DB!$O$5,Total!AA:AA,DB!$G$9,Total!K:K,DB!$O$9,Total!AA:AA,$H$2)+COUNTIFS(Total!X:X,$T$3,Total!W:W,B18,Total!O:O,DB!$G$5,Total!N:N,DB!$O$5,Total!AA:AA,DB!$G$9,Total!AA:AA,DB!$O$9,Total!B:B,$H$2)+COUNTIFS(Total!X:X,$T$3,Total!W:W,B18,Total!O:O,DB!$G$5,Total!AA:AA,DB!$O$5,Total!M:M,DB!$G$9,Total!K:K,DB!$O$9,Total!AA:AA,$H$2)+COUNTIFS(Total!X:X,$T$3,Total!W:W,B18,Total!O:O,DB!$G$5,Total!AA:AA,DB!$O$5,Total!M:M,DB!$G$9,Total!AA:AA,DB!$O$9,Total!B:B,$H$2)+COUNTIFS(Total!X:X,$T$3,Total!W:W,B18,Total!O:O,DB!$G$5,Total!AA:AA,DB!$O$5,Total!AA:AA,DB!$G$9,Total!K:K,DB!$O$9,Total!B:B,$H$2)+COUNTIFS(Total!X:X,$T$3,Total!W:W,B18,Total!AA:AA,DB!$G$5,Total!N:N,DB!$O$5,Total!M:M,DB!$G$9,Total!K:K,DB!$O$9,Total!AA:AA,$H$2)+COUNTIFS(Total!X:X,$T$3,Total!W:W,B18,Total!AA:AA,DB!$G$5,Total!N:N,DB!$O$5,Total!M:M,DB!$G$9,Total!AA:AA,DB!$O$9,Total!B:B,$H$2)+COUNTIFS(Total!X:X,$T$3,Total!W:W,B18,Total!AA:AA,DB!$G$5,Total!N:N,DB!$O$5,Total!AA:AA,DB!$G$9,Total!K:K,DB!$O$9,Total!B:B,$H$2)+COUNTIFS(Total!X:X,$T$3,Total!W:W,B18,Total!AA:AA,DB!$G$5,Total!AA:AA,DB!$O$5,Total!M:M,DB!$G$9,Total!K:K,DB!$O$9,Total!B:B,$H$2)+COUNTIFS(Total!X:X,$T$3,Total!W:W,B18,Total!O:O,DB!$G$5,Total!N:N,DB!$O$5,Total!AA:AA,DB!$G$9,Total!AA:AA,DB!$O$9,Total!AA:AA,$H$2)+COUNTIFS(Total!X:X,$T$3,Total!W:W,B18,Total!O:O,DB!$G$5,Total!AA:AA,DB!$O$5,Total!M:M,DB!$G$9,Total!AA:AA,DB!$O$9,Total!AA:AA,$H$2)+COUNTIFS(Total!X:X,$T$3,Total!W:W,B18,Total!O:O,DB!$G$5,Total!AA:AA,DB!$O$5,Total!AA:AA,DB!$G$9,Total!K:K,DB!$O$9,Total!AA:AA,$H$2)+COUNTIFS(Total!X:X,$T$3,Total!W:W,B18,Total!O:O,DB!$G$5,Total!AA:AA,DB!$O$5,Total!AA:AA,DB!$G$9,Total!AA:AA,DB!$O$9,Total!B:B,$H$2)+COUNTIFS(Total!X:X,$T$3,Total!W:W,B18,Total!AA:AA,DB!$G$5,Total!N:N,DB!$O$5,Total!M:M,DB!$G$9,Total!AA:AA,DB!$O$9,Total!AA:AA,$H$2)+COUNTIFS(Total!X:X,$T$3,Total!W:W,B18,Total!AA:AA,DB!$G$5,Total!N:N,DB!$O$5,Total!AA:AA,DB!$G$9,Total!K:K,DB!$O$9,Total!AA:AA,$H$2)+COUNTIFS(Total!X:X,$T$3,Total!W:W,B18,Total!AA:AA,DB!$G$5,Total!N:N,DB!$O$5,Total!AA:AA,DB!$G$9,Total!AA:AA,DB!$O$9,Total!B:B,$H$2)+COUNTIFS(Total!X:X,$T$3,Total!W:W,B18,Total!AA:AA,DB!$G$5,Total!AA:AA,DB!$O$5,Total!M:M,DB!$G$9,Total!K:K,DB!$O$9,Total!AA:AA,$H$2)+COUNTIFS(Total!X:X,$T$3,Total!W:W,B18,Total!AA:AA,DB!$G$5,Total!AA:AA,DB!$O$5,Total!M:M,DB!$G$9,Total!AA:AA,DB!$O$9,Total!B:B,$H$2)+COUNTIFS(Total!X:X,$T$3,Total!W:W,B18,Total!AA:AA,DB!$G$5,Total!AA:AA,DB!$O$5,Total!AA:AA,DB!$G$9,Total!K:K,DB!$O$9,Total!B:B,$H$2)+COUNTIFS(Total!X:X,$T$3,Total!W:W,B18,Total!AA:AA,DB!$G$5,Total!N:N,DB!$O$5,Total!M:M,DB!$G$9,Total!K:K,DB!$O$9,Total!B:B,$H$2)+COUNTIFS(Total!X:X,$T$3,Total!W:W,B18,Total!O:O,DB!$G$5,Total!AA:AA,DB!$O$5,Total!M:M,DB!$G$9,Total!K:K,DB!$O$9,Total!B:B,$H$2)+COUNTIFS(Total!X:X,$T$3,Total!W:W,B18,Total!O:O,DB!$G$5,Total!N:N,DB!$O$5,Total!AA:AA,DB!$G$9,Total!K:K,DB!$O$9,Total!B:B,$H$2)+COUNTIFS(Total!X:X,$T$3,Total!W:W,B18,Total!O:O,DB!$G$5,Total!N:N,DB!$O$5,Total!M:M,DB!$G$9,Total!AA:AA,DB!$O$9,Total!B:B,$H$2)+COUNTIFS(Total!X:X,$T$3,Total!W:W,B18,Total!O:O,DB!$G$5,Total!N:N,DB!$O$5,Total!M:M,DB!$G$9,Total!K:K,DB!$O$9,Total!AA:AA,$H$2)</f>
        <v>0</v>
      </c>
      <c r="U18" s="31">
        <f>COUNTIFS(Total!X:X,$U$3,Total!W:W,B18,Total!O:O,DB!$G$5,Total!N:N,DB!$O$5,Total!M:M,DB!$G$9,Total!K:K,DB!$O$9,Total!B:B,$H$2)+COUNTIFS(Total!X:X,$U$3,Total!W:W,B18,Total!AA:AA,DB!$G$5,Total!AA:AA,DB!$O$5,Total!AA:AA,DB!$G$9,Total!AA:AA,DB!$O$9,Total!AA:AA,$H$2)+COUNTIFS(Total!X:X,$U$3,Total!W:W,B18,Total!O:O,DB!$G$5,Total!AA:AA,DB!$O$5,Total!AA:AA,DB!$G$9,Total!AA:AA,DB!$O$9,Total!AA:AA,$H$2)+COUNTIFS(Total!X:X,$U$3,Total!W:W,B18,Total!AA:AA,DB!$G$5,Total!N:N,DB!$O$5,Total!AA:AA,DB!$G$9,Total!AA:AA,DB!$O$9,Total!AA:AA,$H$2)+COUNTIFS(Total!X:X,$U$3,Total!W:W,B18,Total!AA:AA,DB!$G$5,Total!AA:AA,DB!$O$5,Total!M:M,DB!$G$9,Total!AA:AA,DB!$O$9,Total!AA:AA,$H$2)+COUNTIFS(Total!X:X,$U$3,Total!W:W,B18,Total!AA:AA,DB!$G$5,Total!AA:AA,DB!$O$5,Total!AA:AA,DB!$G$9,Total!K:K,DB!$O$9,Total!AA:AA,$H$2)+COUNTIFS(Total!X:X,$U$3,Total!W:W,B18,Total!AA:AA,DB!$G$5,Total!AA:AA,DB!$O$5,Total!AA:AA,DB!$G$9,Total!AA:AA,DB!$O$9,Total!B:B,$H$2)+COUNTIFS(Total!X:X,$U$3,Total!W:W,B18,Total!O:O,DB!$G$5,Total!N:N,DB!$O$5,Total!M:M,DB!$G$9,Total!AA:AA,DB!$O$9,Total!AA:AA,$H$2)+COUNTIFS(Total!X:X,$U$3,Total!W:W,B18,Total!O:O,DB!$G$5,Total!N:N,DB!$O$5,Total!AA:AA,DB!$G$9,Total!K:K,DB!$O$9,Total!AA:AA,$H$2)+COUNTIFS(Total!X:X,$U$3,Total!W:W,B18,Total!O:O,DB!$G$5,Total!N:N,DB!$O$5,Total!AA:AA,DB!$G$9,Total!AA:AA,DB!$O$9,Total!B:B,$H$2)+COUNTIFS(Total!X:X,$U$3,Total!W:W,B18,Total!O:O,DB!$G$5,Total!AA:AA,DB!$O$5,Total!M:M,DB!$G$9,Total!K:K,DB!$O$9,Total!AA:AA,$H$2)+COUNTIFS(Total!X:X,$U$3,Total!W:W,B18,Total!O:O,DB!$G$5,Total!AA:AA,DB!$O$5,Total!M:M,DB!$G$9,Total!AA:AA,DB!$O$9,Total!B:B,$H$2)+COUNTIFS(Total!X:X,$U$3,Total!W:W,B18,Total!O:O,DB!$G$5,Total!AA:AA,DB!$O$5,Total!AA:AA,DB!$G$9,Total!K:K,DB!$O$9,Total!B:B,$H$2)+COUNTIFS(Total!X:X,$U$3,Total!W:W,B18,Total!AA:AA,DB!$G$5,Total!N:N,DB!$O$5,Total!M:M,DB!$G$9,Total!K:K,DB!$O$9,Total!AA:AA,$H$2)+COUNTIFS(Total!X:X,$U$3,Total!W:W,B18,Total!AA:AA,DB!$G$5,Total!N:N,DB!$O$5,Total!M:M,DB!$G$9,Total!AA:AA,DB!$O$9,Total!B:B,$H$2)+COUNTIFS(Total!X:X,$U$3,Total!W:W,B18,Total!AA:AA,DB!$G$5,Total!N:N,DB!$O$5,Total!AA:AA,DB!$G$9,Total!K:K,DB!$O$9,Total!B:B,$H$2)+COUNTIFS(Total!X:X,$U$3,Total!W:W,B18,Total!AA:AA,DB!$G$5,Total!AA:AA,DB!$O$5,Total!M:M,DB!$G$9,Total!K:K,DB!$O$9,Total!B:B,$H$2)+COUNTIFS(Total!X:X,$U$3,Total!W:W,B18,Total!O:O,DB!$G$5,Total!N:N,DB!$O$5,Total!AA:AA,DB!$G$9,Total!AA:AA,DB!$O$9,Total!AA:AA,$H$2)+COUNTIFS(Total!X:X,$U$3,Total!W:W,B18,Total!O:O,DB!$G$5,Total!AA:AA,DB!$O$5,Total!M:M,DB!$G$9,Total!AA:AA,DB!$O$9,Total!AA:AA,$H$2)+COUNTIFS(Total!X:X,$U$3,Total!W:W,B18,Total!O:O,DB!$G$5,Total!AA:AA,DB!$O$5,Total!AA:AA,DB!$G$9,Total!K:K,DB!$O$9,Total!AA:AA,$H$2)+COUNTIFS(Total!X:X,$U$3,Total!W:W,B18,Total!O:O,DB!$G$5,Total!AA:AA,DB!$O$5,Total!AA:AA,DB!$G$9,Total!AA:AA,DB!$O$9,Total!B:B,$H$2)+COUNTIFS(Total!X:X,$U$3,Total!W:W,B18,Total!AA:AA,DB!$G$5,Total!N:N,DB!$O$5,Total!M:M,DB!$G$9,Total!AA:AA,DB!$O$9,Total!AA:AA,$H$2)+COUNTIFS(Total!X:X,$U$3,Total!W:W,B18,Total!AA:AA,DB!$G$5,Total!N:N,DB!$O$5,Total!AA:AA,DB!$G$9,Total!K:K,DB!$O$9,Total!AA:AA,$H$2)+COUNTIFS(Total!X:X,$U$3,Total!W:W,B18,Total!AA:AA,DB!$G$5,Total!N:N,DB!$O$5,Total!AA:AA,DB!$G$9,Total!AA:AA,DB!$O$9,Total!B:B,$H$2)+COUNTIFS(Total!X:X,$U$3,Total!W:W,B18,Total!AA:AA,DB!$G$5,Total!AA:AA,DB!$O$5,Total!M:M,DB!$G$9,Total!K:K,DB!$O$9,Total!AA:AA,$H$2)+COUNTIFS(Total!X:X,$U$3,Total!W:W,B18,Total!AA:AA,DB!$G$5,Total!AA:AA,DB!$O$5,Total!M:M,DB!$G$9,Total!AA:AA,DB!$O$9,Total!B:B,$H$2)+COUNTIFS(Total!X:X,$U$3,Total!W:W,B18,Total!AA:AA,DB!$G$5,Total!AA:AA,DB!$O$5,Total!AA:AA,DB!$G$9,Total!K:K,DB!$O$9,Total!B:B,$H$2)+COUNTIFS(Total!X:X,$U$3,Total!W:W,B18,Total!AA:AA,DB!$G$5,Total!N:N,DB!$O$5,Total!M:M,DB!$G$9,Total!K:K,DB!$O$9,Total!B:B,$H$2)+COUNTIFS(Total!X:X,$U$3,Total!W:W,B18,Total!O:O,DB!$G$5,Total!AA:AA,DB!$O$5,Total!M:M,DB!$G$9,Total!K:K,DB!$O$9,Total!B:B,$H$2)+COUNTIFS(Total!X:X,$U$3,Total!W:W,B18,Total!O:O,DB!$G$5,Total!N:N,DB!$O$5,Total!AA:AA,DB!$G$9,Total!K:K,DB!$O$9,Total!B:B,$H$2)+COUNTIFS(Total!X:X,$U$3,Total!W:W,B18,Total!O:O,DB!$G$5,Total!N:N,DB!$O$5,Total!M:M,DB!$G$9,Total!AA:AA,DB!$O$9,Total!B:B,$H$2)+COUNTIFS(Total!X:X,$U$3,Total!W:W,B18,Total!O:O,DB!$G$5,Total!N:N,DB!$O$5,Total!M:M,DB!$G$9,Total!K:K,DB!$O$9,Total!AA:AA,$H$2)</f>
        <v>0</v>
      </c>
      <c r="V18" s="31">
        <f>COUNTIFS(Total!X:X,$V$3,Total!W:W,B18,Total!O:O,DB!$G$5,Total!N:N,DB!$O$5,Total!M:M,DB!$G$9,Total!K:K,DB!$O$9,Total!B:B,$H$2)+COUNTIFS(Total!X:X,$V$3,Total!W:W,B18,Total!AA:AA,DB!$G$5,Total!AA:AA,DB!$O$5,Total!AA:AA,DB!$G$9,Total!AA:AA,DB!$O$9,Total!AA:AA,$H$2)+COUNTIFS(Total!X:X,$V$3,Total!W:W,B18,Total!O:O,DB!$G$5,Total!AA:AA,DB!$O$5,Total!AA:AA,DB!$G$9,Total!AA:AA,DB!$O$9,Total!AA:AA,$H$2)+COUNTIFS(Total!X:X,$V$3,Total!W:W,B18,Total!AA:AA,DB!$G$5,Total!N:N,DB!$O$5,Total!AA:AA,DB!$G$9,Total!AA:AA,DB!$O$9,Total!AA:AA,$H$2)+COUNTIFS(Total!X:X,$V$3,Total!W:W,B18,Total!AA:AA,DB!$G$5,Total!AA:AA,DB!$O$5,Total!M:M,DB!$G$9,Total!AA:AA,DB!$O$9,Total!AA:AA,$H$2)+COUNTIFS(Total!X:X,$V$3,Total!W:W,B18,Total!AA:AA,DB!$G$5,Total!AA:AA,DB!$O$5,Total!AA:AA,DB!$G$9,Total!K:K,DB!$O$9,Total!AA:AA,$H$2)+COUNTIFS(Total!X:X,$V$3,Total!W:W,B18,Total!AA:AA,DB!$G$5,Total!AA:AA,DB!$O$5,Total!AA:AA,DB!$G$9,Total!AA:AA,DB!$O$9,Total!B:B,$H$2)+COUNTIFS(Total!X:X,$V$3,Total!W:W,B18,Total!O:O,DB!$G$5,Total!N:N,DB!$O$5,Total!M:M,DB!$G$9,Total!AA:AA,DB!$O$9,Total!AA:AA,$H$2)+COUNTIFS(Total!X:X,$V$3,Total!W:W,B18,Total!O:O,DB!$G$5,Total!N:N,DB!$O$5,Total!AA:AA,DB!$G$9,Total!K:K,DB!$O$9,Total!AA:AA,$H$2)+COUNTIFS(Total!X:X,$V$3,Total!W:W,B18,Total!O:O,DB!$G$5,Total!N:N,DB!$O$5,Total!AA:AA,DB!$G$9,Total!AA:AA,DB!$O$9,Total!B:B,$H$2)+COUNTIFS(Total!X:X,$V$3,Total!W:W,B18,Total!O:O,DB!$G$5,Total!AA:AA,DB!$O$5,Total!M:M,DB!$G$9,Total!K:K,DB!$O$9,Total!AA:AA,$H$2)+COUNTIFS(Total!X:X,$V$3,Total!W:W,B18,Total!O:O,DB!$G$5,Total!AA:AA,DB!$O$5,Total!M:M,DB!$G$9,Total!AA:AA,DB!$O$9,Total!B:B,$H$2)+COUNTIFS(Total!X:X,$V$3,Total!W:W,B18,Total!O:O,DB!$G$5,Total!AA:AA,DB!$O$5,Total!AA:AA,DB!$G$9,Total!K:K,DB!$O$9,Total!B:B,$H$2)+COUNTIFS(Total!X:X,$V$3,Total!W:W,B18,Total!AA:AA,DB!$G$5,Total!N:N,DB!$O$5,Total!M:M,DB!$G$9,Total!K:K,DB!$O$9,Total!AA:AA,$H$2)+COUNTIFS(Total!X:X,$V$3,Total!W:W,B18,Total!AA:AA,DB!$G$5,Total!N:N,DB!$O$5,Total!M:M,DB!$G$9,Total!AA:AA,DB!$O$9,Total!B:B,$H$2)+COUNTIFS(Total!X:X,$V$3,Total!W:W,B18,Total!AA:AA,DB!$G$5,Total!N:N,DB!$O$5,Total!AA:AA,DB!$G$9,Total!K:K,DB!$O$9,Total!B:B,$H$2)+COUNTIFS(Total!X:X,$V$3,Total!W:W,B18,Total!AA:AA,DB!$G$5,Total!AA:AA,DB!$O$5,Total!M:M,DB!$G$9,Total!K:K,DB!$O$9,Total!B:B,$H$2)+COUNTIFS(Total!X:X,$V$3,Total!W:W,B18,Total!O:O,DB!$G$5,Total!N:N,DB!$O$5,Total!AA:AA,DB!$G$9,Total!AA:AA,DB!$O$9,Total!AA:AA,$H$2)+COUNTIFS(Total!X:X,$V$3,Total!W:W,B18,Total!O:O,DB!$G$5,Total!AA:AA,DB!$O$5,Total!M:M,DB!$G$9,Total!AA:AA,DB!$O$9,Total!AA:AA,$H$2)+COUNTIFS(Total!X:X,$V$3,Total!W:W,B18,Total!O:O,DB!$G$5,Total!AA:AA,DB!$O$5,Total!AA:AA,DB!$G$9,Total!K:K,DB!$O$9,Total!AA:AA,$H$2)+COUNTIFS(Total!X:X,$V$3,Total!W:W,B18,Total!O:O,DB!$G$5,Total!AA:AA,DB!$O$5,Total!AA:AA,DB!$G$9,Total!AA:AA,DB!$O$9,Total!B:B,$H$2)+COUNTIFS(Total!X:X,$V$3,Total!W:W,B18,Total!AA:AA,DB!$G$5,Total!N:N,DB!$O$5,Total!M:M,DB!$G$9,Total!AA:AA,DB!$O$9,Total!AA:AA,$H$2)+COUNTIFS(Total!X:X,$V$3,Total!W:W,B18,Total!AA:AA,DB!$G$5,Total!N:N,DB!$O$5,Total!AA:AA,DB!$G$9,Total!K:K,DB!$O$9,Total!AA:AA,$H$2)+COUNTIFS(Total!X:X,$V$3,Total!W:W,B18,Total!AA:AA,DB!$G$5,Total!N:N,DB!$O$5,Total!AA:AA,DB!$G$9,Total!AA:AA,DB!$O$9,Total!B:B,$H$2)+COUNTIFS(Total!X:X,$V$3,Total!W:W,B18,Total!AA:AA,DB!$G$5,Total!AA:AA,DB!$O$5,Total!M:M,DB!$G$9,Total!K:K,DB!$O$9,Total!AA:AA,$H$2)+COUNTIFS(Total!X:X,$V$3,Total!W:W,B18,Total!AA:AA,DB!$G$5,Total!AA:AA,DB!$O$5,Total!M:M,DB!$G$9,Total!AA:AA,DB!$O$9,Total!B:B,$H$2)+COUNTIFS(Total!X:X,$V$3,Total!W:W,B18,Total!AA:AA,DB!$G$5,Total!AA:AA,DB!$O$5,Total!AA:AA,DB!$G$9,Total!K:K,DB!$O$9,Total!B:B,$H$2)+COUNTIFS(Total!X:X,$V$3,Total!W:W,B18,Total!AA:AA,DB!$G$5,Total!N:N,DB!$O$5,Total!M:M,DB!$G$9,Total!K:K,DB!$O$9,Total!B:B,$H$2)+COUNTIFS(Total!X:X,$V$3,Total!W:W,B18,Total!O:O,DB!$G$5,Total!AA:AA,DB!$O$5,Total!M:M,DB!$G$9,Total!K:K,DB!$O$9,Total!B:B,$H$2)+COUNTIFS(Total!X:X,$V$3,Total!W:W,B18,Total!O:O,DB!$G$5,Total!N:N,DB!$O$5,Total!AA:AA,DB!$G$9,Total!K:K,DB!$O$9,Total!B:B,$H$2)+COUNTIFS(Total!X:X,$V$3,Total!W:W,B18,Total!O:O,DB!$G$5,Total!N:N,DB!$O$5,Total!M:M,DB!$G$9,Total!AA:AA,DB!$O$9,Total!B:B,$H$2)+COUNTIFS(Total!X:X,$V$3,Total!W:W,B18,Total!O:O,DB!$G$5,Total!N:N,DB!$O$5,Total!M:M,DB!$G$9,Total!K:K,DB!$O$9,Total!AA:AA,$H$2)</f>
        <v>0</v>
      </c>
      <c r="W18" s="31">
        <f>COUNTIFS(Total!X:X,$W$3,Total!W:W,B18,Total!O:O,DB!$G$5,Total!N:N,DB!$O$5,Total!M:M,DB!$G$9,Total!K:K,DB!$O$9,Total!B:B,$H$2)+COUNTIFS(Total!X:X,$W$3,Total!W:W,B18,Total!AA:AA,DB!$G$5,Total!AA:AA,DB!$O$5,Total!AA:AA,DB!$G$9,Total!AA:AA,DB!$O$9,Total!AA:AA,$H$2)+COUNTIFS(Total!X:X,$W$3,Total!W:W,B18,Total!O:O,DB!$G$5,Total!AA:AA,DB!$O$5,Total!AA:AA,DB!$G$9,Total!AA:AA,DB!$O$9,Total!AA:AA,$H$2)+COUNTIFS(Total!X:X,$W$3,Total!W:W,B18,Total!AA:AA,DB!$G$5,Total!N:N,DB!$O$5,Total!AA:AA,DB!$G$9,Total!AA:AA,DB!$O$9,Total!AA:AA,$H$2)+COUNTIFS(Total!X:X,$W$3,Total!W:W,B18,Total!AA:AA,DB!$G$5,Total!AA:AA,DB!$O$5,Total!M:M,DB!$G$9,Total!AA:AA,DB!$O$9,Total!AA:AA,$H$2)+COUNTIFS(Total!X:X,$W$3,Total!W:W,B18,Total!AA:AA,DB!$G$5,Total!AA:AA,DB!$O$5,Total!AA:AA,DB!$G$9,Total!K:K,DB!$O$9,Total!AA:AA,$H$2)+COUNTIFS(Total!X:X,$W$3,Total!W:W,B18,Total!AA:AA,DB!$G$5,Total!AA:AA,DB!$O$5,Total!AA:AA,DB!$G$9,Total!AA:AA,DB!$O$9,Total!B:B,$H$2)+COUNTIFS(Total!X:X,$W$3,Total!W:W,B18,Total!O:O,DB!$G$5,Total!N:N,DB!$O$5,Total!M:M,DB!$G$9,Total!AA:AA,DB!$O$9,Total!AA:AA,$H$2)+COUNTIFS(Total!X:X,$W$3,Total!W:W,B18,Total!O:O,DB!$G$5,Total!N:N,DB!$O$5,Total!AA:AA,DB!$G$9,Total!K:K,DB!$O$9,Total!AA:AA,$H$2)+COUNTIFS(Total!X:X,$W$3,Total!W:W,B18,Total!O:O,DB!$G$5,Total!N:N,DB!$O$5,Total!AA:AA,DB!$G$9,Total!AA:AA,DB!$O$9,Total!B:B,$H$2)+COUNTIFS(Total!X:X,$W$3,Total!W:W,B18,Total!O:O,DB!$G$5,Total!AA:AA,DB!$O$5,Total!M:M,DB!$G$9,Total!K:K,DB!$O$9,Total!AA:AA,$H$2)+COUNTIFS(Total!X:X,$W$3,Total!W:W,B18,Total!O:O,DB!$G$5,Total!AA:AA,DB!$O$5,Total!M:M,DB!$G$9,Total!AA:AA,DB!$O$9,Total!B:B,$H$2)+COUNTIFS(Total!X:X,$W$3,Total!W:W,B18,Total!O:O,DB!$G$5,Total!AA:AA,DB!$O$5,Total!AA:AA,DB!$G$9,Total!K:K,DB!$O$9,Total!B:B,$H$2)+COUNTIFS(Total!X:X,$W$3,Total!W:W,B18,Total!AA:AA,DB!$G$5,Total!N:N,DB!$O$5,Total!M:M,DB!$G$9,Total!K:K,DB!$O$9,Total!AA:AA,$H$2)+COUNTIFS(Total!X:X,$W$3,Total!W:W,B18,Total!AA:AA,DB!$G$5,Total!N:N,DB!$O$5,Total!M:M,DB!$G$9,Total!AA:AA,DB!$O$9,Total!B:B,$H$2)+COUNTIFS(Total!X:X,$W$3,Total!W:W,B18,Total!AA:AA,DB!$G$5,Total!N:N,DB!$O$5,Total!AA:AA,DB!$G$9,Total!K:K,DB!$O$9,Total!B:B,$H$2)+COUNTIFS(Total!X:X,$W$3,Total!W:W,B18,Total!AA:AA,DB!$G$5,Total!AA:AA,DB!$O$5,Total!M:M,DB!$G$9,Total!K:K,DB!$O$9,Total!B:B,$H$2)+COUNTIFS(Total!X:X,$W$3,Total!W:W,B18,Total!O:O,DB!$G$5,Total!N:N,DB!$O$5,Total!AA:AA,DB!$G$9,Total!AA:AA,DB!$O$9,Total!AA:AA,$H$2)+COUNTIFS(Total!X:X,$W$3,Total!W:W,B18,Total!O:O,DB!$G$5,Total!AA:AA,DB!$O$5,Total!M:M,DB!$G$9,Total!AA:AA,DB!$O$9,Total!AA:AA,$H$2)+COUNTIFS(Total!X:X,$W$3,Total!W:W,B18,Total!O:O,DB!$G$5,Total!AA:AA,DB!$O$5,Total!AA:AA,DB!$G$9,Total!K:K,DB!$O$9,Total!AA:AA,$H$2)+COUNTIFS(Total!X:X,$W$3,Total!W:W,B18,Total!O:O,DB!$G$5,Total!AA:AA,DB!$O$5,Total!AA:AA,DB!$G$9,Total!AA:AA,DB!$O$9,Total!B:B,$H$2)+COUNTIFS(Total!X:X,$W$3,Total!W:W,B18,Total!AA:AA,DB!$G$5,Total!N:N,DB!$O$5,Total!M:M,DB!$G$9,Total!AA:AA,DB!$O$9,Total!AA:AA,$H$2)+COUNTIFS(Total!X:X,$W$3,Total!W:W,B18,Total!AA:AA,DB!$G$5,Total!N:N,DB!$O$5,Total!AA:AA,DB!$G$9,Total!K:K,DB!$O$9,Total!AA:AA,$H$2)+COUNTIFS(Total!X:X,$W$3,Total!W:W,B18,Total!AA:AA,DB!$G$5,Total!N:N,DB!$O$5,Total!AA:AA,DB!$G$9,Total!AA:AA,DB!$O$9,Total!B:B,$H$2)+COUNTIFS(Total!X:X,$W$3,Total!W:W,B18,Total!AA:AA,DB!$G$5,Total!AA:AA,DB!$O$5,Total!M:M,DB!$G$9,Total!K:K,DB!$O$9,Total!AA:AA,$H$2)+COUNTIFS(Total!X:X,$W$3,Total!W:W,B18,Total!AA:AA,DB!$G$5,Total!AA:AA,DB!$O$5,Total!M:M,DB!$G$9,Total!AA:AA,DB!$O$9,Total!B:B,$H$2)+COUNTIFS(Total!X:X,$W$3,Total!W:W,B18,Total!AA:AA,DB!$G$5,Total!AA:AA,DB!$O$5,Total!AA:AA,DB!$G$9,Total!K:K,DB!$O$9,Total!B:B,$H$2)+COUNTIFS(Total!X:X,$W$3,Total!W:W,B18,Total!AA:AA,DB!$G$5,Total!N:N,DB!$O$5,Total!M:M,DB!$G$9,Total!K:K,DB!$O$9,Total!B:B,$H$2)+COUNTIFS(Total!X:X,$W$3,Total!W:W,B18,Total!O:O,DB!$G$5,Total!AA:AA,DB!$O$5,Total!M:M,DB!$G$9,Total!K:K,DB!$O$9,Total!B:B,$H$2)+COUNTIFS(Total!X:X,$W$3,Total!W:W,B18,Total!O:O,DB!$G$5,Total!N:N,DB!$O$5,Total!AA:AA,DB!$G$9,Total!K:K,DB!$O$9,Total!B:B,$H$2)+COUNTIFS(Total!X:X,$W$3,Total!W:W,B18,Total!O:O,DB!$G$5,Total!N:N,DB!$O$5,Total!M:M,DB!$G$9,Total!AA:AA,DB!$O$9,Total!B:B,$H$2)+COUNTIFS(Total!X:X,$W$3,Total!W:W,B18,Total!O:O,DB!$G$5,Total!N:N,DB!$O$5,Total!M:M,DB!$G$9,Total!K:K,DB!$O$9,Total!AA:AA,$H$2)</f>
        <v>0</v>
      </c>
      <c r="X18" s="31">
        <f t="shared" si="0"/>
        <v>98</v>
      </c>
      <c r="Y18" s="31">
        <f t="shared" si="1"/>
        <v>77</v>
      </c>
      <c r="Z18" s="31">
        <f t="shared" si="2"/>
        <v>75</v>
      </c>
      <c r="AD18"/>
    </row>
    <row r="19" spans="1:30" ht="30" customHeight="1" x14ac:dyDescent="0.25">
      <c r="A19" s="43">
        <v>16</v>
      </c>
      <c r="B19" s="53" t="s">
        <v>174</v>
      </c>
      <c r="C19" s="31">
        <f>COUNTIFS(Total!W:W,B19,Total!O:O,DB!$G$5,Total!N:N,DB!$O$5,Total!M:M,DB!$G$9,Total!K:K,DB!$O$9,Total!B:B,$H$2)+COUNTIFS(Total!W:W,B19,Total!AA:AA,DB!$G$5,Total!AA:AA,DB!$O$5,Total!AA:AA,DB!$G$9,Total!AA:AA,DB!$O$9,Total!AA:AA,$H$2)+COUNTIFS(Total!W:W,B19,Total!O:O,DB!$G$5,Total!AA:AA,DB!$O$5,Total!AA:AA,DB!$G$9,Total!AA:AA,DB!$O$9,Total!AA:AA,$H$2)+COUNTIFS(Total!W:W,B19,Total!AA:AA,DB!$G$5,Total!N:N,DB!$O$5,Total!AA:AA,DB!$G$9,Total!AA:AA,DB!$O$9,Total!AA:AA,$H$2)+COUNTIFS(Total!W:W,B19,Total!AA:AA,DB!$G$5,Total!AA:AA,DB!$O$5,Total!M:M,DB!$G$9,Total!AA:AA,DB!$O$9,Total!AA:AA,$H$2)+COUNTIFS(Total!W:W,B19,Total!AA:AA,DB!$G$5,Total!AA:AA,DB!$O$5,Total!AA:AA,DB!$G$9,Total!K:K,DB!$O$9,Total!AA:AA,$H$2)+COUNTIFS(Total!W:W,B19,Total!AA:AA,DB!$G$5,Total!AA:AA,DB!$O$5,Total!AA:AA,DB!$G$9,Total!AA:AA,DB!$O$9,Total!B:B,$H$2)+COUNTIFS(Total!W:W,B19,Total!O:O,DB!$G$5,Total!N:N,DB!$O$5,Total!M:M,DB!$G$9,Total!AA:AA,DB!$O$9,Total!AA:AA,$H$2)+COUNTIFS(Total!W:W,B19,Total!O:O,DB!$G$5,Total!N:N,DB!$O$5,Total!AA:AA,DB!$G$9,Total!K:K,DB!$O$9,Total!AA:AA,$H$2)+COUNTIFS(Total!W:W,B19,Total!O:O,DB!$G$5,Total!N:N,DB!$O$5,Total!AA:AA,DB!$G$9,Total!AA:AA,DB!$O$9,Total!B:B,$H$2)+COUNTIFS(Total!W:W,B19,Total!O:O,DB!$G$5,Total!AA:AA,DB!$O$5,Total!M:M,DB!$G$9,Total!K:K,DB!$O$9,Total!AA:AA,$H$2)+COUNTIFS(Total!W:W,B19,Total!O:O,DB!$G$5,Total!AA:AA,DB!$O$5,Total!M:M,DB!$G$9,Total!AA:AA,DB!$O$9,Total!B:B,$H$2)+COUNTIFS(Total!W:W,B19,Total!O:O,DB!$G$5,Total!AA:AA,DB!$O$5,Total!AA:AA,DB!$G$9,Total!K:K,DB!$O$9,Total!B:B,$H$2)+COUNTIFS(Total!W:W,B19,Total!AA:AA,DB!$G$5,Total!N:N,DB!$O$5,Total!M:M,DB!$G$9,Total!K:K,DB!$O$9,Total!AA:AA,$H$2)+COUNTIFS(Total!W:W,B19,Total!AA:AA,DB!$G$5,Total!N:N,DB!$O$5,Total!M:M,DB!$G$9,Total!AA:AA,DB!$O$9,Total!B:B,$H$2)+COUNTIFS(Total!W:W,B19,Total!AA:AA,DB!$G$5,Total!N:N,DB!$O$5,Total!AA:AA,DB!$G$9,Total!K:K,DB!$O$9,Total!B:B,$H$2)+COUNTIFS(Total!W:W,B19,Total!AA:AA,DB!$G$5,Total!AA:AA,DB!$O$5,Total!M:M,DB!$G$9,Total!K:K,DB!$O$9,Total!B:B,$H$2)+COUNTIFS(Total!W:W,B19,Total!O:O,DB!$G$5,Total!N:N,DB!$O$5,Total!AA:AA,DB!$G$9,Total!AA:AA,DB!$O$9,Total!AA:AA,$H$2)+COUNTIFS(Total!W:W,B19,Total!O:O,DB!$G$5,Total!AA:AA,DB!$O$5,Total!M:M,DB!$G$9,Total!AA:AA,DB!$O$9,Total!AA:AA,$H$2)+COUNTIFS(Total!W:W,B19,Total!O:O,DB!$G$5,Total!AA:AA,DB!$O$5,Total!AA:AA,DB!$G$9,Total!K:K,DB!$O$9,Total!AA:AA,$H$2)+COUNTIFS(Total!W:W,B19,Total!O:O,DB!$G$5,Total!AA:AA,DB!$O$5,Total!AA:AA,DB!$G$9,Total!AA:AA,DB!$O$9,Total!B:B,$H$2)+COUNTIFS(Total!W:W,B19,Total!AA:AA,DB!$G$5,Total!N:N,DB!$O$5,Total!M:M,DB!$G$9,Total!AA:AA,DB!$O$9,Total!AA:AA,$H$2)+COUNTIFS(Total!W:W,B19,Total!AA:AA,DB!$G$5,Total!N:N,DB!$O$5,Total!AA:AA,DB!$G$9,Total!K:K,DB!$O$9,Total!AA:AA,$H$2)+COUNTIFS(Total!W:W,B19,Total!AA:AA,DB!$G$5,Total!N:N,DB!$O$5,Total!AA:AA,DB!$G$9,Total!AA:AA,DB!$O$9,Total!B:B,$H$2)+COUNTIFS(Total!W:W,B19,Total!AA:AA,DB!$G$5,Total!AA:AA,DB!$O$5,Total!M:M,DB!$G$9,Total!K:K,DB!$O$9,Total!AA:AA,$H$2)+COUNTIFS(Total!W:W,B19,Total!AA:AA,DB!$G$5,Total!AA:AA,DB!$O$5,Total!M:M,DB!$G$9,Total!AA:AA,DB!$O$9,Total!B:B,$H$2)+COUNTIFS(Total!W:W,B19,Total!AA:AA,DB!$G$5,Total!AA:AA,DB!$O$5,Total!AA:AA,DB!$G$9,Total!K:K,DB!$O$9,Total!B:B,$H$2)+COUNTIFS(Total!W:W,B19,Total!AA:AA,DB!$G$5,Total!N:N,DB!$O$5,Total!M:M,DB!$G$9,Total!K:K,DB!$O$9,Total!B:B,$H$2)+COUNTIFS(Total!W:W,B19,Total!O:O,DB!$G$5,Total!AA:AA,DB!$O$5,Total!M:M,DB!$G$9,Total!K:K,DB!$O$9,Total!B:B,$H$2)+COUNTIFS(Total!W:W,B19,Total!O:O,DB!$G$5,Total!N:N,DB!$O$5,Total!AA:AA,DB!$G$9,Total!K:K,DB!$O$9,Total!B:B,$H$2)+COUNTIFS(Total!W:W,B19,Total!O:O,DB!$G$5,Total!N:N,DB!$O$5,Total!M:M,DB!$G$9,Total!AA:AA,DB!$O$9,Total!B:B,$H$2)+COUNTIFS(Total!W:W,B19,Total!O:O,DB!$G$5,Total!N:N,DB!$O$5,Total!M:M,DB!$G$9,Total!K:K,DB!$O$9,Total!AA:AA,$H$2)</f>
        <v>16</v>
      </c>
      <c r="D19" s="31">
        <f>COUNTIFS(Total!X:X,$AE$2,Total!W:W,B19,Total!O:O,DB!$G$5,Total!N:N,DB!$O$5,Total!M:M,DB!$G$9,Total!K:K,DB!$O$9,Total!B:B,$H$2)+COUNTIFS(Total!X:X,$AE$2,Total!W:W,B19,Total!AA:AA,DB!$G$5,Total!AA:AA,DB!$O$5,Total!AA:AA,DB!$G$9,Total!AA:AA,DB!$O$9,Total!AA:AA,$H$2)+COUNTIFS(Total!X:X,$AE$2,Total!W:W,B19,Total!O:O,DB!$G$5,Total!AA:AA,DB!$O$5,Total!AA:AA,DB!$G$9,Total!AA:AA,DB!$O$9,Total!AA:AA,$H$2)+COUNTIFS(Total!X:X,$AE$2,Total!W:W,B19,Total!AA:AA,DB!$G$5,Total!N:N,DB!$O$5,Total!AA:AA,DB!$G$9,Total!AA:AA,DB!$O$9,Total!AA:AA,$H$2)+COUNTIFS(Total!X:X,$AE$2,Total!W:W,B19,Total!AA:AA,DB!$G$5,Total!AA:AA,DB!$O$5,Total!M:M,DB!$G$9,Total!AA:AA,DB!$O$9,Total!AA:AA,$H$2)+COUNTIFS(Total!X:X,$AE$2,Total!W:W,B19,Total!AA:AA,DB!$G$5,Total!AA:AA,DB!$O$5,Total!AA:AA,DB!$G$9,Total!K:K,DB!$O$9,Total!AA:AA,$H$2)+COUNTIFS(Total!X:X,$AE$2,Total!W:W,B19,Total!AA:AA,DB!$G$5,Total!AA:AA,DB!$O$5,Total!AA:AA,DB!$G$9,Total!AA:AA,DB!$O$9,Total!B:B,$H$2)+COUNTIFS(Total!X:X,$AE$2,Total!W:W,B19,Total!O:O,DB!$G$5,Total!N:N,DB!$O$5,Total!M:M,DB!$G$9,Total!AA:AA,DB!$O$9,Total!AA:AA,$H$2)+COUNTIFS(Total!X:X,$AE$2,Total!W:W,B19,Total!O:O,DB!$G$5,Total!N:N,DB!$O$5,Total!AA:AA,DB!$G$9,Total!K:K,DB!$O$9,Total!AA:AA,$H$2)+COUNTIFS(Total!X:X,$AE$2,Total!W:W,B19,Total!O:O,DB!$G$5,Total!N:N,DB!$O$5,Total!AA:AA,DB!$G$9,Total!AA:AA,DB!$O$9,Total!B:B,$H$2)+COUNTIFS(Total!X:X,$AE$2,Total!W:W,B19,Total!O:O,DB!$G$5,Total!AA:AA,DB!$O$5,Total!M:M,DB!$G$9,Total!K:K,DB!$O$9,Total!AA:AA,$H$2)+COUNTIFS(Total!X:X,$AE$2,Total!W:W,B19,Total!O:O,DB!$G$5,Total!AA:AA,DB!$O$5,Total!M:M,DB!$G$9,Total!AA:AA,DB!$O$9,Total!B:B,$H$2)+COUNTIFS(Total!X:X,$AE$2,Total!W:W,B19,Total!O:O,DB!$G$5,Total!AA:AA,DB!$O$5,Total!AA:AA,DB!$G$9,Total!K:K,DB!$O$9,Total!B:B,$H$2)+COUNTIFS(Total!X:X,$AE$2,Total!W:W,B19,Total!AA:AA,DB!$G$5,Total!N:N,DB!$O$5,Total!M:M,DB!$G$9,Total!K:K,DB!$O$9,Total!AA:AA,$H$2)+COUNTIFS(Total!X:X,$AE$2,Total!W:W,B19,Total!AA:AA,DB!$G$5,Total!N:N,DB!$O$5,Total!M:M,DB!$G$9,Total!AA:AA,DB!$O$9,Total!B:B,$H$2)+COUNTIFS(Total!X:X,$AE$2,Total!W:W,B19,Total!AA:AA,DB!$G$5,Total!N:N,DB!$O$5,Total!AA:AA,DB!$G$9,Total!K:K,DB!$O$9,Total!B:B,$H$2)+COUNTIFS(Total!X:X,$AE$2,Total!W:W,B19,Total!AA:AA,DB!$G$5,Total!AA:AA,DB!$O$5,Total!M:M,DB!$G$9,Total!K:K,DB!$O$9,Total!B:B,$H$2)+COUNTIFS(Total!X:X,$AE$2,Total!W:W,B19,Total!O:O,DB!$G$5,Total!N:N,DB!$O$5,Total!AA:AA,DB!$G$9,Total!AA:AA,DB!$O$9,Total!AA:AA,$H$2)+COUNTIFS(Total!X:X,$AE$2,Total!W:W,B19,Total!O:O,DB!$G$5,Total!AA:AA,DB!$O$5,Total!M:M,DB!$G$9,Total!AA:AA,DB!$O$9,Total!AA:AA,$H$2)+COUNTIFS(Total!X:X,$AE$2,Total!W:W,B19,Total!O:O,DB!$G$5,Total!AA:AA,DB!$O$5,Total!AA:AA,DB!$G$9,Total!K:K,DB!$O$9,Total!AA:AA,$H$2)+COUNTIFS(Total!X:X,$AE$2,Total!W:W,B19,Total!O:O,DB!$G$5,Total!AA:AA,DB!$O$5,Total!AA:AA,DB!$G$9,Total!AA:AA,DB!$O$9,Total!B:B,$H$2)+COUNTIFS(Total!X:X,$AE$2,Total!W:W,B19,Total!AA:AA,DB!$G$5,Total!N:N,DB!$O$5,Total!M:M,DB!$G$9,Total!AA:AA,DB!$O$9,Total!AA:AA,$H$2)+COUNTIFS(Total!X:X,$AE$2,Total!W:W,B19,Total!AA:AA,DB!$G$5,Total!N:N,DB!$O$5,Total!AA:AA,DB!$G$9,Total!K:K,DB!$O$9,Total!AA:AA,$H$2)+COUNTIFS(Total!X:X,$AE$2,Total!W:W,B19,Total!AA:AA,DB!$G$5,Total!N:N,DB!$O$5,Total!AA:AA,DB!$G$9,Total!AA:AA,DB!$O$9,Total!B:B,$H$2)+COUNTIFS(Total!X:X,$AE$2,Total!W:W,B19,Total!AA:AA,DB!$G$5,Total!AA:AA,DB!$O$5,Total!M:M,DB!$G$9,Total!K:K,DB!$O$9,Total!AA:AA,$H$2)+COUNTIFS(Total!X:X,$AE$2,Total!W:W,B19,Total!AA:AA,DB!$G$5,Total!AA:AA,DB!$O$5,Total!M:M,DB!$G$9,Total!AA:AA,DB!$O$9,Total!B:B,$H$2)+COUNTIFS(Total!X:X,$AE$2,Total!W:W,B19,Total!AA:AA,DB!$G$5,Total!AA:AA,DB!$O$5,Total!AA:AA,DB!$G$9,Total!K:K,DB!$O$9,Total!B:B,$H$2)+COUNTIFS(Total!X:X,$AE$2,Total!W:W,B19,Total!AA:AA,DB!$G$5,Total!N:N,DB!$O$5,Total!M:M,DB!$G$9,Total!K:K,DB!$O$9,Total!B:B,$H$2)+COUNTIFS(Total!X:X,$AE$2,Total!W:W,B19,Total!O:O,DB!$G$5,Total!AA:AA,DB!$O$5,Total!M:M,DB!$G$9,Total!K:K,DB!$O$9,Total!B:B,$H$2)+COUNTIFS(Total!X:X,$AE$2,Total!W:W,B19,Total!O:O,DB!$G$5,Total!N:N,DB!$O$5,Total!AA:AA,DB!$G$9,Total!K:K,DB!$O$9,Total!B:B,$H$2)+COUNTIFS(Total!X:X,$AE$2,Total!W:W,B19,Total!O:O,DB!$G$5,Total!N:N,DB!$O$5,Total!M:M,DB!$G$9,Total!AA:AA,DB!$O$9,Total!B:B,$H$2)+COUNTIFS(Total!X:X,$AE$2,Total!W:W,B19,Total!O:O,DB!$G$5,Total!N:N,DB!$O$5,Total!M:M,DB!$G$9,Total!K:K,DB!$O$9,Total!AA:AA,$H$2)</f>
        <v>0</v>
      </c>
      <c r="E19" s="31">
        <f>COUNTIFS(Total!X:X,$E$3,Total!W:W,B19,Total!O:O,DB!$G$5,Total!N:N,DB!$O$5,Total!M:M,DB!$G$9,Total!K:K,DB!$O$9,Total!B:B,$H$2)+COUNTIFS(Total!X:X,$E$3,Total!W:W,B19,Total!AA:AA,DB!$G$5,Total!AA:AA,DB!$O$5,Total!AA:AA,DB!$G$9,Total!AA:AA,DB!$O$9,Total!AA:AA,$H$2)+COUNTIFS(Total!X:X,$E$3,Total!W:W,B19,Total!O:O,DB!$G$5,Total!AA:AA,DB!$O$5,Total!AA:AA,DB!$G$9,Total!AA:AA,DB!$O$9,Total!AA:AA,$H$2)+COUNTIFS(Total!X:X,$E$3,Total!W:W,B19,Total!AA:AA,DB!$G$5,Total!N:N,DB!$O$5,Total!AA:AA,DB!$G$9,Total!AA:AA,DB!$O$9,Total!AA:AA,$H$2)+COUNTIFS(Total!X:X,$E$3,Total!W:W,B19,Total!AA:AA,DB!$G$5,Total!AA:AA,DB!$O$5,Total!M:M,DB!$G$9,Total!AA:AA,DB!$O$9,Total!AA:AA,$H$2)+COUNTIFS(Total!X:X,$E$3,Total!W:W,B19,Total!AA:AA,DB!$G$5,Total!AA:AA,DB!$O$5,Total!AA:AA,DB!$G$9,Total!K:K,DB!$O$9,Total!AA:AA,$H$2)+COUNTIFS(Total!X:X,$E$3,Total!W:W,B19,Total!AA:AA,DB!$G$5,Total!AA:AA,DB!$O$5,Total!AA:AA,DB!$G$9,Total!AA:AA,DB!$O$9,Total!B:B,$H$2)+COUNTIFS(Total!X:X,$E$3,Total!W:W,B19,Total!O:O,DB!$G$5,Total!N:N,DB!$O$5,Total!M:M,DB!$G$9,Total!AA:AA,DB!$O$9,Total!AA:AA,$H$2)+COUNTIFS(Total!X:X,$E$3,Total!W:W,B19,Total!O:O,DB!$G$5,Total!N:N,DB!$O$5,Total!AA:AA,DB!$G$9,Total!K:K,DB!$O$9,Total!AA:AA,$H$2)+COUNTIFS(Total!X:X,$E$3,Total!W:W,B19,Total!O:O,DB!$G$5,Total!N:N,DB!$O$5,Total!AA:AA,DB!$G$9,Total!AA:AA,DB!$O$9,Total!B:B,$H$2)+COUNTIFS(Total!X:X,$E$3,Total!W:W,B19,Total!O:O,DB!$G$5,Total!AA:AA,DB!$O$5,Total!M:M,DB!$G$9,Total!K:K,DB!$O$9,Total!AA:AA,$H$2)+COUNTIFS(Total!X:X,$E$3,Total!W:W,B19,Total!O:O,DB!$G$5,Total!AA:AA,DB!$O$5,Total!M:M,DB!$G$9,Total!AA:AA,DB!$O$9,Total!B:B,$H$2)+COUNTIFS(Total!X:X,$E$3,Total!W:W,B19,Total!O:O,DB!$G$5,Total!AA:AA,DB!$O$5,Total!AA:AA,DB!$G$9,Total!K:K,DB!$O$9,Total!B:B,$H$2)+COUNTIFS(Total!X:X,$E$3,Total!W:W,B19,Total!AA:AA,DB!$G$5,Total!N:N,DB!$O$5,Total!M:M,DB!$G$9,Total!K:K,DB!$O$9,Total!AA:AA,$H$2)+COUNTIFS(Total!X:X,$E$3,Total!W:W,B19,Total!AA:AA,DB!$G$5,Total!N:N,DB!$O$5,Total!M:M,DB!$G$9,Total!AA:AA,DB!$O$9,Total!B:B,$H$2)+COUNTIFS(Total!X:X,$E$3,Total!W:W,B19,Total!AA:AA,DB!$G$5,Total!N:N,DB!$O$5,Total!AA:AA,DB!$G$9,Total!K:K,DB!$O$9,Total!B:B,$H$2)+COUNTIFS(Total!X:X,$E$3,Total!W:W,B19,Total!AA:AA,DB!$G$5,Total!AA:AA,DB!$O$5,Total!M:M,DB!$G$9,Total!K:K,DB!$O$9,Total!B:B,$H$2)+COUNTIFS(Total!X:X,$E$3,Total!W:W,B19,Total!O:O,DB!$G$5,Total!N:N,DB!$O$5,Total!AA:AA,DB!$G$9,Total!AA:AA,DB!$O$9,Total!AA:AA,$H$2)+COUNTIFS(Total!X:X,$E$3,Total!W:W,B19,Total!O:O,DB!$G$5,Total!AA:AA,DB!$O$5,Total!M:M,DB!$G$9,Total!AA:AA,DB!$O$9,Total!AA:AA,$H$2)+COUNTIFS(Total!X:X,$E$3,Total!W:W,B19,Total!O:O,DB!$G$5,Total!AA:AA,DB!$O$5,Total!AA:AA,DB!$G$9,Total!K:K,DB!$O$9,Total!AA:AA,$H$2)+COUNTIFS(Total!X:X,$E$3,Total!W:W,B19,Total!O:O,DB!$G$5,Total!AA:AA,DB!$O$5,Total!AA:AA,DB!$G$9,Total!AA:AA,DB!$O$9,Total!B:B,$H$2)+COUNTIFS(Total!X:X,$E$3,Total!W:W,B19,Total!AA:AA,DB!$G$5,Total!N:N,DB!$O$5,Total!M:M,DB!$G$9,Total!AA:AA,DB!$O$9,Total!AA:AA,$H$2)+COUNTIFS(Total!X:X,$E$3,Total!W:W,B19,Total!AA:AA,DB!$G$5,Total!N:N,DB!$O$5,Total!AA:AA,DB!$G$9,Total!K:K,DB!$O$9,Total!AA:AA,$H$2)+COUNTIFS(Total!X:X,$E$3,Total!W:W,B19,Total!AA:AA,DB!$G$5,Total!N:N,DB!$O$5,Total!AA:AA,DB!$G$9,Total!AA:AA,DB!$O$9,Total!B:B,$H$2)+COUNTIFS(Total!X:X,$E$3,Total!W:W,B19,Total!AA:AA,DB!$G$5,Total!AA:AA,DB!$O$5,Total!M:M,DB!$G$9,Total!K:K,DB!$O$9,Total!AA:AA,$H$2)+COUNTIFS(Total!X:X,$E$3,Total!W:W,B19,Total!AA:AA,DB!$G$5,Total!AA:AA,DB!$O$5,Total!M:M,DB!$G$9,Total!AA:AA,DB!$O$9,Total!B:B,$H$2)+COUNTIFS(Total!X:X,$E$3,Total!W:W,B19,Total!AA:AA,DB!$G$5,Total!AA:AA,DB!$O$5,Total!AA:AA,DB!$G$9,Total!K:K,DB!$O$9,Total!B:B,$H$2)+COUNTIFS(Total!X:X,$E$3,Total!W:W,B19,Total!AA:AA,DB!$G$5,Total!N:N,DB!$O$5,Total!M:M,DB!$G$9,Total!K:K,DB!$O$9,Total!B:B,$H$2)+COUNTIFS(Total!X:X,$E$3,Total!W:W,B19,Total!O:O,DB!$G$5,Total!AA:AA,DB!$O$5,Total!M:M,DB!$G$9,Total!K:K,DB!$O$9,Total!B:B,$H$2)+COUNTIFS(Total!X:X,$E$3,Total!W:W,B19,Total!O:O,DB!$G$5,Total!N:N,DB!$O$5,Total!AA:AA,DB!$G$9,Total!K:K,DB!$O$9,Total!B:B,$H$2)+COUNTIFS(Total!X:X,$E$3,Total!W:W,B19,Total!O:O,DB!$G$5,Total!N:N,DB!$O$5,Total!M:M,DB!$G$9,Total!AA:AA,DB!$O$9,Total!B:B,$H$2)+COUNTIFS(Total!X:X,$E$3,Total!W:W,B19,Total!O:O,DB!$G$5,Total!N:N,DB!$O$5,Total!M:M,DB!$G$9,Total!K:K,DB!$O$9,Total!AA:AA,$H$2)</f>
        <v>4</v>
      </c>
      <c r="F19" s="31">
        <f>COUNTIFS(Total!X:X,$F$3,Total!W:W,B19,Total!O:O,DB!$G$5,Total!N:N,DB!$O$5,Total!M:M,DB!$G$9,Total!K:K,DB!$O$9,Total!B:B,$H$2)+COUNTIFS(Total!X:X,$F$3,Total!W:W,B19,Total!AA:AA,DB!$G$5,Total!AA:AA,DB!$O$5,Total!AA:AA,DB!$G$9,Total!AA:AA,DB!$O$9,Total!AA:AA,$H$2)+COUNTIFS(Total!X:X,$F$3,Total!W:W,B19,Total!O:O,DB!$G$5,Total!AA:AA,DB!$O$5,Total!AA:AA,DB!$G$9,Total!AA:AA,DB!$O$9,Total!AA:AA,$H$2)+COUNTIFS(Total!X:X,$F$3,Total!W:W,B19,Total!AA:AA,DB!$G$5,Total!N:N,DB!$O$5,Total!AA:AA,DB!$G$9,Total!AA:AA,DB!$O$9,Total!AA:AA,$H$2)+COUNTIFS(Total!X:X,$F$3,Total!W:W,B19,Total!AA:AA,DB!$G$5,Total!AA:AA,DB!$O$5,Total!M:M,DB!$G$9,Total!AA:AA,DB!$O$9,Total!AA:AA,$H$2)+COUNTIFS(Total!X:X,$F$3,Total!W:W,B19,Total!AA:AA,DB!$G$5,Total!AA:AA,DB!$O$5,Total!AA:AA,DB!$G$9,Total!K:K,DB!$O$9,Total!AA:AA,$H$2)+COUNTIFS(Total!X:X,$F$3,Total!W:W,B19,Total!AA:AA,DB!$G$5,Total!AA:AA,DB!$O$5,Total!AA:AA,DB!$G$9,Total!AA:AA,DB!$O$9,Total!B:B,$H$2)+COUNTIFS(Total!X:X,$F$3,Total!W:W,B19,Total!O:O,DB!$G$5,Total!N:N,DB!$O$5,Total!M:M,DB!$G$9,Total!AA:AA,DB!$O$9,Total!AA:AA,$H$2)+COUNTIFS(Total!X:X,$F$3,Total!W:W,B19,Total!O:O,DB!$G$5,Total!N:N,DB!$O$5,Total!AA:AA,DB!$G$9,Total!K:K,DB!$O$9,Total!AA:AA,$H$2)+COUNTIFS(Total!X:X,$F$3,Total!W:W,B19,Total!O:O,DB!$G$5,Total!N:N,DB!$O$5,Total!AA:AA,DB!$G$9,Total!AA:AA,DB!$O$9,Total!B:B,$H$2)+COUNTIFS(Total!X:X,$F$3,Total!W:W,B19,Total!O:O,DB!$G$5,Total!AA:AA,DB!$O$5,Total!M:M,DB!$G$9,Total!K:K,DB!$O$9,Total!AA:AA,$H$2)+COUNTIFS(Total!X:X,$F$3,Total!W:W,B19,Total!O:O,DB!$G$5,Total!AA:AA,DB!$O$5,Total!M:M,DB!$G$9,Total!AA:AA,DB!$O$9,Total!B:B,$H$2)+COUNTIFS(Total!X:X,$F$3,Total!W:W,B19,Total!O:O,DB!$G$5,Total!AA:AA,DB!$O$5,Total!AA:AA,DB!$G$9,Total!K:K,DB!$O$9,Total!B:B,$H$2)+COUNTIFS(Total!X:X,$F$3,Total!W:W,B19,Total!AA:AA,DB!$G$5,Total!N:N,DB!$O$5,Total!M:M,DB!$G$9,Total!K:K,DB!$O$9,Total!AA:AA,$H$2)+COUNTIFS(Total!X:X,$F$3,Total!W:W,B19,Total!AA:AA,DB!$G$5,Total!N:N,DB!$O$5,Total!M:M,DB!$G$9,Total!AA:AA,DB!$O$9,Total!B:B,$H$2)+COUNTIFS(Total!X:X,$F$3,Total!W:W,B19,Total!AA:AA,DB!$G$5,Total!N:N,DB!$O$5,Total!AA:AA,DB!$G$9,Total!K:K,DB!$O$9,Total!B:B,$H$2)+COUNTIFS(Total!X:X,$F$3,Total!W:W,B19,Total!AA:AA,DB!$G$5,Total!AA:AA,DB!$O$5,Total!M:M,DB!$G$9,Total!K:K,DB!$O$9,Total!B:B,$H$2)+COUNTIFS(Total!X:X,$F$3,Total!W:W,B19,Total!O:O,DB!$G$5,Total!N:N,DB!$O$5,Total!AA:AA,DB!$G$9,Total!AA:AA,DB!$O$9,Total!AA:AA,$H$2)+COUNTIFS(Total!X:X,$F$3,Total!W:W,B19,Total!O:O,DB!$G$5,Total!AA:AA,DB!$O$5,Total!M:M,DB!$G$9,Total!AA:AA,DB!$O$9,Total!AA:AA,$H$2)+COUNTIFS(Total!X:X,$F$3,Total!W:W,B19,Total!O:O,DB!$G$5,Total!AA:AA,DB!$O$5,Total!AA:AA,DB!$G$9,Total!K:K,DB!$O$9,Total!AA:AA,$H$2)+COUNTIFS(Total!X:X,$F$3,Total!W:W,B19,Total!O:O,DB!$G$5,Total!AA:AA,DB!$O$5,Total!AA:AA,DB!$G$9,Total!AA:AA,DB!$O$9,Total!B:B,$H$2)+COUNTIFS(Total!X:X,$F$3,Total!W:W,B19,Total!AA:AA,DB!$G$5,Total!N:N,DB!$O$5,Total!M:M,DB!$G$9,Total!AA:AA,DB!$O$9,Total!AA:AA,$H$2)+COUNTIFS(Total!X:X,$F$3,Total!W:W,B19,Total!AA:AA,DB!$G$5,Total!N:N,DB!$O$5,Total!AA:AA,DB!$G$9,Total!K:K,DB!$O$9,Total!AA:AA,$H$2)+COUNTIFS(Total!X:X,$F$3,Total!W:W,B19,Total!AA:AA,DB!$G$5,Total!N:N,DB!$O$5,Total!AA:AA,DB!$G$9,Total!AA:AA,DB!$O$9,Total!B:B,$H$2)+COUNTIFS(Total!X:X,$F$3,Total!W:W,B19,Total!AA:AA,DB!$G$5,Total!AA:AA,DB!$O$5,Total!M:M,DB!$G$9,Total!K:K,DB!$O$9,Total!AA:AA,$H$2)+COUNTIFS(Total!X:X,$F$3,Total!W:W,B19,Total!AA:AA,DB!$G$5,Total!AA:AA,DB!$O$5,Total!M:M,DB!$G$9,Total!AA:AA,DB!$O$9,Total!B:B,$H$2)+COUNTIFS(Total!X:X,$F$3,Total!W:W,B19,Total!AA:AA,DB!$G$5,Total!AA:AA,DB!$O$5,Total!AA:AA,DB!$G$9,Total!K:K,DB!$O$9,Total!B:B,$H$2)+COUNTIFS(Total!X:X,$F$3,Total!W:W,B19,Total!AA:AA,DB!$G$5,Total!N:N,DB!$O$5,Total!M:M,DB!$G$9,Total!K:K,DB!$O$9,Total!B:B,$H$2)+COUNTIFS(Total!X:X,$F$3,Total!W:W,B19,Total!O:O,DB!$G$5,Total!AA:AA,DB!$O$5,Total!M:M,DB!$G$9,Total!K:K,DB!$O$9,Total!B:B,$H$2)+COUNTIFS(Total!X:X,$F$3,Total!W:W,B19,Total!O:O,DB!$G$5,Total!N:N,DB!$O$5,Total!AA:AA,DB!$G$9,Total!K:K,DB!$O$9,Total!B:B,$H$2)+COUNTIFS(Total!X:X,$F$3,Total!W:W,B19,Total!O:O,DB!$G$5,Total!N:N,DB!$O$5,Total!M:M,DB!$G$9,Total!AA:AA,DB!$O$9,Total!B:B,$H$2)+COUNTIFS(Total!X:X,$F$3,Total!W:W,B19,Total!O:O,DB!$G$5,Total!N:N,DB!$O$5,Total!M:M,DB!$G$9,Total!K:K,DB!$O$9,Total!AA:AA,$H$2)</f>
        <v>0</v>
      </c>
      <c r="G19" s="31">
        <f>COUNTIFS(Total!X:X,$G$3,Total!W:W,B19,Total!O:O,DB!$G$5,Total!N:N,DB!$O$5,Total!M:M,DB!$G$9,Total!K:K,DB!$O$9,Total!B:B,$H$2)+COUNTIFS(Total!X:X,$G$3,Total!W:W,B19,Total!AA:AA,DB!$G$5,Total!AA:AA,DB!$O$5,Total!AA:AA,DB!$G$9,Total!AA:AA,DB!$O$9,Total!AA:AA,$H$2)+COUNTIFS(Total!X:X,$G$3,Total!W:W,B19,Total!O:O,DB!$G$5,Total!AA:AA,DB!$O$5,Total!AA:AA,DB!$G$9,Total!AA:AA,DB!$O$9,Total!AA:AA,$H$2)+COUNTIFS(Total!X:X,$G$3,Total!W:W,B19,Total!AA:AA,DB!$G$5,Total!N:N,DB!$O$5,Total!AA:AA,DB!$G$9,Total!AA:AA,DB!$O$9,Total!AA:AA,$H$2)+COUNTIFS(Total!X:X,$G$3,Total!W:W,B19,Total!AA:AA,DB!$G$5,Total!AA:AA,DB!$O$5,Total!M:M,DB!$G$9,Total!AA:AA,DB!$O$9,Total!AA:AA,$H$2)+COUNTIFS(Total!X:X,$G$3,Total!W:W,B19,Total!AA:AA,DB!$G$5,Total!AA:AA,DB!$O$5,Total!AA:AA,DB!$G$9,Total!K:K,DB!$O$9,Total!AA:AA,$H$2)+COUNTIFS(Total!X:X,$G$3,Total!W:W,B19,Total!AA:AA,DB!$G$5,Total!AA:AA,DB!$O$5,Total!AA:AA,DB!$G$9,Total!AA:AA,DB!$O$9,Total!B:B,$H$2)+COUNTIFS(Total!X:X,$G$3,Total!W:W,B19,Total!O:O,DB!$G$5,Total!N:N,DB!$O$5,Total!M:M,DB!$G$9,Total!AA:AA,DB!$O$9,Total!AA:AA,$H$2)+COUNTIFS(Total!X:X,$G$3,Total!W:W,B19,Total!O:O,DB!$G$5,Total!N:N,DB!$O$5,Total!AA:AA,DB!$G$9,Total!K:K,DB!$O$9,Total!AA:AA,$H$2)+COUNTIFS(Total!X:X,$G$3,Total!W:W,B19,Total!O:O,DB!$G$5,Total!N:N,DB!$O$5,Total!AA:AA,DB!$G$9,Total!AA:AA,DB!$O$9,Total!B:B,$H$2)+COUNTIFS(Total!X:X,$G$3,Total!W:W,B19,Total!O:O,DB!$G$5,Total!AA:AA,DB!$O$5,Total!M:M,DB!$G$9,Total!K:K,DB!$O$9,Total!AA:AA,$H$2)+COUNTIFS(Total!X:X,$G$3,Total!W:W,B19,Total!O:O,DB!$G$5,Total!AA:AA,DB!$O$5,Total!M:M,DB!$G$9,Total!AA:AA,DB!$O$9,Total!B:B,$H$2)+COUNTIFS(Total!X:X,$G$3,Total!W:W,B19,Total!O:O,DB!$G$5,Total!AA:AA,DB!$O$5,Total!AA:AA,DB!$G$9,Total!K:K,DB!$O$9,Total!B:B,$H$2)+COUNTIFS(Total!X:X,$G$3,Total!W:W,B19,Total!AA:AA,DB!$G$5,Total!N:N,DB!$O$5,Total!M:M,DB!$G$9,Total!K:K,DB!$O$9,Total!AA:AA,$H$2)+COUNTIFS(Total!X:X,$G$3,Total!W:W,B19,Total!AA:AA,DB!$G$5,Total!N:N,DB!$O$5,Total!M:M,DB!$G$9,Total!AA:AA,DB!$O$9,Total!B:B,$H$2)+COUNTIFS(Total!X:X,$G$3,Total!W:W,B19,Total!AA:AA,DB!$G$5,Total!N:N,DB!$O$5,Total!AA:AA,DB!$G$9,Total!K:K,DB!$O$9,Total!B:B,$H$2)+COUNTIFS(Total!X:X,$G$3,Total!W:W,B19,Total!AA:AA,DB!$G$5,Total!AA:AA,DB!$O$5,Total!M:M,DB!$G$9,Total!K:K,DB!$O$9,Total!B:B,$H$2)+COUNTIFS(Total!X:X,$G$3,Total!W:W,B19,Total!O:O,DB!$G$5,Total!N:N,DB!$O$5,Total!AA:AA,DB!$G$9,Total!AA:AA,DB!$O$9,Total!AA:AA,$H$2)+COUNTIFS(Total!X:X,$G$3,Total!W:W,B19,Total!O:O,DB!$G$5,Total!AA:AA,DB!$O$5,Total!M:M,DB!$G$9,Total!AA:AA,DB!$O$9,Total!AA:AA,$H$2)+COUNTIFS(Total!X:X,$G$3,Total!W:W,B19,Total!O:O,DB!$G$5,Total!AA:AA,DB!$O$5,Total!AA:AA,DB!$G$9,Total!K:K,DB!$O$9,Total!AA:AA,$H$2)+COUNTIFS(Total!X:X,$G$3,Total!W:W,B19,Total!O:O,DB!$G$5,Total!AA:AA,DB!$O$5,Total!AA:AA,DB!$G$9,Total!AA:AA,DB!$O$9,Total!B:B,$H$2)+COUNTIFS(Total!X:X,$G$3,Total!W:W,B19,Total!AA:AA,DB!$G$5,Total!N:N,DB!$O$5,Total!M:M,DB!$G$9,Total!AA:AA,DB!$O$9,Total!AA:AA,$H$2)+COUNTIFS(Total!X:X,$G$3,Total!W:W,B19,Total!AA:AA,DB!$G$5,Total!N:N,DB!$O$5,Total!AA:AA,DB!$G$9,Total!K:K,DB!$O$9,Total!AA:AA,$H$2)+COUNTIFS(Total!X:X,$G$3,Total!W:W,B19,Total!AA:AA,DB!$G$5,Total!N:N,DB!$O$5,Total!AA:AA,DB!$G$9,Total!AA:AA,DB!$O$9,Total!B:B,$H$2)+COUNTIFS(Total!X:X,$G$3,Total!W:W,B19,Total!AA:AA,DB!$G$5,Total!AA:AA,DB!$O$5,Total!M:M,DB!$G$9,Total!K:K,DB!$O$9,Total!AA:AA,$H$2)+COUNTIFS(Total!X:X,$G$3,Total!W:W,B19,Total!AA:AA,DB!$G$5,Total!AA:AA,DB!$O$5,Total!M:M,DB!$G$9,Total!AA:AA,DB!$O$9,Total!B:B,$H$2)+COUNTIFS(Total!X:X,$G$3,Total!W:W,B19,Total!AA:AA,DB!$G$5,Total!AA:AA,DB!$O$5,Total!AA:AA,DB!$G$9,Total!K:K,DB!$O$9,Total!B:B,$H$2)+COUNTIFS(Total!X:X,$G$3,Total!W:W,B19,Total!AA:AA,DB!$G$5,Total!N:N,DB!$O$5,Total!M:M,DB!$G$9,Total!K:K,DB!$O$9,Total!B:B,$H$2)+COUNTIFS(Total!X:X,$G$3,Total!W:W,B19,Total!O:O,DB!$G$5,Total!AA:AA,DB!$O$5,Total!M:M,DB!$G$9,Total!K:K,DB!$O$9,Total!B:B,$H$2)+COUNTIFS(Total!X:X,$G$3,Total!W:W,B19,Total!O:O,DB!$G$5,Total!N:N,DB!$O$5,Total!AA:AA,DB!$G$9,Total!K:K,DB!$O$9,Total!B:B,$H$2)+COUNTIFS(Total!X:X,$G$3,Total!W:W,B19,Total!O:O,DB!$G$5,Total!N:N,DB!$O$5,Total!M:M,DB!$G$9,Total!AA:AA,DB!$O$9,Total!B:B,$H$2)+COUNTIFS(Total!X:X,$G$3,Total!W:W,B19,Total!O:O,DB!$G$5,Total!N:N,DB!$O$5,Total!M:M,DB!$G$9,Total!K:K,DB!$O$9,Total!AA:AA,$H$2)</f>
        <v>0</v>
      </c>
      <c r="H19" s="31">
        <f>COUNTIFS(Total!X:X,$H$3,Total!W:W,B19,Total!O:O,DB!$G$5,Total!N:N,DB!$O$5,Total!M:M,DB!$G$9,Total!K:K,DB!$O$9,Total!B:B,$H$2)+COUNTIFS(Total!X:X,$H$3,Total!W:W,B19,Total!AA:AA,DB!$G$5,Total!AA:AA,DB!$O$5,Total!AA:AA,DB!$G$9,Total!AA:AA,DB!$O$9,Total!AA:AA,$H$2)+COUNTIFS(Total!X:X,$H$3,Total!W:W,B19,Total!O:O,DB!$G$5,Total!AA:AA,DB!$O$5,Total!AA:AA,DB!$G$9,Total!AA:AA,DB!$O$9,Total!AA:AA,$H$2)+COUNTIFS(Total!X:X,$H$3,Total!W:W,B19,Total!AA:AA,DB!$G$5,Total!N:N,DB!$O$5,Total!AA:AA,DB!$G$9,Total!AA:AA,DB!$O$9,Total!AA:AA,$H$2)+COUNTIFS(Total!X:X,$H$3,Total!W:W,B19,Total!AA:AA,DB!$G$5,Total!AA:AA,DB!$O$5,Total!M:M,DB!$G$9,Total!AA:AA,DB!$O$9,Total!AA:AA,$H$2)+COUNTIFS(Total!X:X,$H$3,Total!W:W,B19,Total!AA:AA,DB!$G$5,Total!AA:AA,DB!$O$5,Total!AA:AA,DB!$G$9,Total!K:K,DB!$O$9,Total!AA:AA,$H$2)+COUNTIFS(Total!X:X,$H$3,Total!W:W,B19,Total!AA:AA,DB!$G$5,Total!AA:AA,DB!$O$5,Total!AA:AA,DB!$G$9,Total!AA:AA,DB!$O$9,Total!B:B,$H$2)+COUNTIFS(Total!X:X,$H$3,Total!W:W,B19,Total!O:O,DB!$G$5,Total!N:N,DB!$O$5,Total!M:M,DB!$G$9,Total!AA:AA,DB!$O$9,Total!AA:AA,$H$2)+COUNTIFS(Total!X:X,$H$3,Total!W:W,B19,Total!O:O,DB!$G$5,Total!N:N,DB!$O$5,Total!AA:AA,DB!$G$9,Total!K:K,DB!$O$9,Total!AA:AA,$H$2)+COUNTIFS(Total!X:X,$H$3,Total!W:W,B19,Total!O:O,DB!$G$5,Total!N:N,DB!$O$5,Total!AA:AA,DB!$G$9,Total!AA:AA,DB!$O$9,Total!B:B,$H$2)+COUNTIFS(Total!X:X,$H$3,Total!W:W,B19,Total!O:O,DB!$G$5,Total!AA:AA,DB!$O$5,Total!M:M,DB!$G$9,Total!K:K,DB!$O$9,Total!AA:AA,$H$2)+COUNTIFS(Total!X:X,$H$3,Total!W:W,B19,Total!O:O,DB!$G$5,Total!AA:AA,DB!$O$5,Total!M:M,DB!$G$9,Total!AA:AA,DB!$O$9,Total!B:B,$H$2)+COUNTIFS(Total!X:X,$H$3,Total!W:W,B19,Total!O:O,DB!$G$5,Total!AA:AA,DB!$O$5,Total!AA:AA,DB!$G$9,Total!K:K,DB!$O$9,Total!B:B,$H$2)+COUNTIFS(Total!X:X,$H$3,Total!W:W,B19,Total!AA:AA,DB!$G$5,Total!N:N,DB!$O$5,Total!M:M,DB!$G$9,Total!K:K,DB!$O$9,Total!AA:AA,$H$2)+COUNTIFS(Total!X:X,$H$3,Total!W:W,B19,Total!AA:AA,DB!$G$5,Total!N:N,DB!$O$5,Total!M:M,DB!$G$9,Total!AA:AA,DB!$O$9,Total!B:B,$H$2)+COUNTIFS(Total!X:X,$H$3,Total!W:W,B19,Total!AA:AA,DB!$G$5,Total!N:N,DB!$O$5,Total!AA:AA,DB!$G$9,Total!K:K,DB!$O$9,Total!B:B,$H$2)+COUNTIFS(Total!X:X,$H$3,Total!W:W,B19,Total!AA:AA,DB!$G$5,Total!AA:AA,DB!$O$5,Total!M:M,DB!$G$9,Total!K:K,DB!$O$9,Total!B:B,$H$2)+COUNTIFS(Total!X:X,$H$3,Total!W:W,B19,Total!O:O,DB!$G$5,Total!N:N,DB!$O$5,Total!AA:AA,DB!$G$9,Total!AA:AA,DB!$O$9,Total!AA:AA,$H$2)+COUNTIFS(Total!X:X,$H$3,Total!W:W,B19,Total!O:O,DB!$G$5,Total!AA:AA,DB!$O$5,Total!M:M,DB!$G$9,Total!AA:AA,DB!$O$9,Total!AA:AA,$H$2)+COUNTIFS(Total!X:X,$H$3,Total!W:W,B19,Total!O:O,DB!$G$5,Total!AA:AA,DB!$O$5,Total!AA:AA,DB!$G$9,Total!K:K,DB!$O$9,Total!AA:AA,$H$2)+COUNTIFS(Total!X:X,$H$3,Total!W:W,B19,Total!O:O,DB!$G$5,Total!AA:AA,DB!$O$5,Total!AA:AA,DB!$G$9,Total!AA:AA,DB!$O$9,Total!B:B,$H$2)+COUNTIFS(Total!X:X,$H$3,Total!W:W,B19,Total!AA:AA,DB!$G$5,Total!N:N,DB!$O$5,Total!M:M,DB!$G$9,Total!AA:AA,DB!$O$9,Total!AA:AA,$H$2)+COUNTIFS(Total!X:X,$H$3,Total!W:W,B19,Total!AA:AA,DB!$G$5,Total!N:N,DB!$O$5,Total!AA:AA,DB!$G$9,Total!K:K,DB!$O$9,Total!AA:AA,$H$2)+COUNTIFS(Total!X:X,$H$3,Total!W:W,B19,Total!AA:AA,DB!$G$5,Total!N:N,DB!$O$5,Total!AA:AA,DB!$G$9,Total!AA:AA,DB!$O$9,Total!B:B,$H$2)+COUNTIFS(Total!X:X,$H$3,Total!W:W,B19,Total!AA:AA,DB!$G$5,Total!AA:AA,DB!$O$5,Total!M:M,DB!$G$9,Total!K:K,DB!$O$9,Total!AA:AA,$H$2)+COUNTIFS(Total!X:X,$H$3,Total!W:W,B19,Total!AA:AA,DB!$G$5,Total!AA:AA,DB!$O$5,Total!M:M,DB!$G$9,Total!AA:AA,DB!$O$9,Total!B:B,$H$2)+COUNTIFS(Total!X:X,$H$3,Total!W:W,B19,Total!AA:AA,DB!$G$5,Total!AA:AA,DB!$O$5,Total!AA:AA,DB!$G$9,Total!K:K,DB!$O$9,Total!B:B,$H$2)+COUNTIFS(Total!X:X,$H$3,Total!W:W,B19,Total!AA:AA,DB!$G$5,Total!N:N,DB!$O$5,Total!M:M,DB!$G$9,Total!K:K,DB!$O$9,Total!B:B,$H$2)+COUNTIFS(Total!X:X,$H$3,Total!W:W,B19,Total!O:O,DB!$G$5,Total!AA:AA,DB!$O$5,Total!M:M,DB!$G$9,Total!K:K,DB!$O$9,Total!B:B,$H$2)+COUNTIFS(Total!X:X,$H$3,Total!W:W,B19,Total!O:O,DB!$G$5,Total!N:N,DB!$O$5,Total!AA:AA,DB!$G$9,Total!K:K,DB!$O$9,Total!B:B,$H$2)+COUNTIFS(Total!X:X,$H$3,Total!W:W,B19,Total!O:O,DB!$G$5,Total!N:N,DB!$O$5,Total!M:M,DB!$G$9,Total!AA:AA,DB!$O$9,Total!B:B,$H$2)+COUNTIFS(Total!X:X,$H$3,Total!W:W,B19,Total!O:O,DB!$G$5,Total!N:N,DB!$O$5,Total!M:M,DB!$G$9,Total!K:K,DB!$O$9,Total!AA:AA,$H$2)</f>
        <v>0</v>
      </c>
      <c r="I19" s="31">
        <f>COUNTIFS(Total!X:X,$I$3,Total!W:W,B19,Total!O:O,DB!$G$5,Total!N:N,DB!$O$5,Total!M:M,DB!$G$9,Total!K:K,DB!$O$9,Total!B:B,$H$2)+COUNTIFS(Total!X:X,$I$3,Total!W:W,B19,Total!AA:AA,DB!$G$5,Total!AA:AA,DB!$O$5,Total!AA:AA,DB!$G$9,Total!AA:AA,DB!$O$9,Total!AA:AA,$H$2)+COUNTIFS(Total!X:X,$I$3,Total!W:W,B19,Total!O:O,DB!$G$5,Total!AA:AA,DB!$O$5,Total!AA:AA,DB!$G$9,Total!AA:AA,DB!$O$9,Total!AA:AA,$H$2)+COUNTIFS(Total!X:X,$I$3,Total!W:W,B19,Total!AA:AA,DB!$G$5,Total!N:N,DB!$O$5,Total!AA:AA,DB!$G$9,Total!AA:AA,DB!$O$9,Total!AA:AA,$H$2)+COUNTIFS(Total!X:X,$I$3,Total!W:W,B19,Total!AA:AA,DB!$G$5,Total!AA:AA,DB!$O$5,Total!M:M,DB!$G$9,Total!AA:AA,DB!$O$9,Total!AA:AA,$H$2)+COUNTIFS(Total!X:X,$I$3,Total!W:W,B19,Total!AA:AA,DB!$G$5,Total!AA:AA,DB!$O$5,Total!AA:AA,DB!$G$9,Total!K:K,DB!$O$9,Total!AA:AA,$H$2)+COUNTIFS(Total!X:X,$I$3,Total!W:W,B19,Total!AA:AA,DB!$G$5,Total!AA:AA,DB!$O$5,Total!AA:AA,DB!$G$9,Total!AA:AA,DB!$O$9,Total!B:B,$H$2)+COUNTIFS(Total!X:X,$I$3,Total!W:W,B19,Total!O:O,DB!$G$5,Total!N:N,DB!$O$5,Total!M:M,DB!$G$9,Total!AA:AA,DB!$O$9,Total!AA:AA,$H$2)+COUNTIFS(Total!X:X,$I$3,Total!W:W,B19,Total!O:O,DB!$G$5,Total!N:N,DB!$O$5,Total!AA:AA,DB!$G$9,Total!K:K,DB!$O$9,Total!AA:AA,$H$2)+COUNTIFS(Total!X:X,$I$3,Total!W:W,B19,Total!O:O,DB!$G$5,Total!N:N,DB!$O$5,Total!AA:AA,DB!$G$9,Total!AA:AA,DB!$O$9,Total!B:B,$H$2)+COUNTIFS(Total!X:X,$I$3,Total!W:W,B19,Total!O:O,DB!$G$5,Total!AA:AA,DB!$O$5,Total!M:M,DB!$G$9,Total!K:K,DB!$O$9,Total!AA:AA,$H$2)+COUNTIFS(Total!X:X,$I$3,Total!W:W,B19,Total!O:O,DB!$G$5,Total!AA:AA,DB!$O$5,Total!M:M,DB!$G$9,Total!AA:AA,DB!$O$9,Total!B:B,$H$2)+COUNTIFS(Total!X:X,$I$3,Total!W:W,B19,Total!O:O,DB!$G$5,Total!AA:AA,DB!$O$5,Total!AA:AA,DB!$G$9,Total!K:K,DB!$O$9,Total!B:B,$H$2)+COUNTIFS(Total!X:X,$I$3,Total!W:W,B19,Total!AA:AA,DB!$G$5,Total!N:N,DB!$O$5,Total!M:M,DB!$G$9,Total!K:K,DB!$O$9,Total!AA:AA,$H$2)+COUNTIFS(Total!X:X,$I$3,Total!W:W,B19,Total!AA:AA,DB!$G$5,Total!N:N,DB!$O$5,Total!M:M,DB!$G$9,Total!AA:AA,DB!$O$9,Total!B:B,$H$2)+COUNTIFS(Total!X:X,$I$3,Total!W:W,B19,Total!AA:AA,DB!$G$5,Total!N:N,DB!$O$5,Total!AA:AA,DB!$G$9,Total!K:K,DB!$O$9,Total!B:B,$H$2)+COUNTIFS(Total!X:X,$I$3,Total!W:W,B19,Total!AA:AA,DB!$G$5,Total!AA:AA,DB!$O$5,Total!M:M,DB!$G$9,Total!K:K,DB!$O$9,Total!B:B,$H$2)+COUNTIFS(Total!X:X,$I$3,Total!W:W,B19,Total!O:O,DB!$G$5,Total!N:N,DB!$O$5,Total!AA:AA,DB!$G$9,Total!AA:AA,DB!$O$9,Total!AA:AA,$H$2)+COUNTIFS(Total!X:X,$I$3,Total!W:W,B19,Total!O:O,DB!$G$5,Total!AA:AA,DB!$O$5,Total!M:M,DB!$G$9,Total!AA:AA,DB!$O$9,Total!AA:AA,$H$2)+COUNTIFS(Total!X:X,$I$3,Total!W:W,B19,Total!O:O,DB!$G$5,Total!AA:AA,DB!$O$5,Total!AA:AA,DB!$G$9,Total!K:K,DB!$O$9,Total!AA:AA,$H$2)+COUNTIFS(Total!X:X,$I$3,Total!W:W,B19,Total!O:O,DB!$G$5,Total!AA:AA,DB!$O$5,Total!AA:AA,DB!$G$9,Total!AA:AA,DB!$O$9,Total!B:B,$H$2)+COUNTIFS(Total!X:X,$I$3,Total!W:W,B19,Total!AA:AA,DB!$G$5,Total!N:N,DB!$O$5,Total!M:M,DB!$G$9,Total!AA:AA,DB!$O$9,Total!AA:AA,$H$2)+COUNTIFS(Total!X:X,$I$3,Total!W:W,B19,Total!AA:AA,DB!$G$5,Total!N:N,DB!$O$5,Total!AA:AA,DB!$G$9,Total!K:K,DB!$O$9,Total!AA:AA,$H$2)+COUNTIFS(Total!X:X,$I$3,Total!W:W,B19,Total!AA:AA,DB!$G$5,Total!N:N,DB!$O$5,Total!AA:AA,DB!$G$9,Total!AA:AA,DB!$O$9,Total!B:B,$H$2)+COUNTIFS(Total!X:X,$I$3,Total!W:W,B19,Total!AA:AA,DB!$G$5,Total!AA:AA,DB!$O$5,Total!M:M,DB!$G$9,Total!K:K,DB!$O$9,Total!AA:AA,$H$2)+COUNTIFS(Total!X:X,$I$3,Total!W:W,B19,Total!AA:AA,DB!$G$5,Total!AA:AA,DB!$O$5,Total!M:M,DB!$G$9,Total!AA:AA,DB!$O$9,Total!B:B,$H$2)+COUNTIFS(Total!X:X,$I$3,Total!W:W,B19,Total!AA:AA,DB!$G$5,Total!AA:AA,DB!$O$5,Total!AA:AA,DB!$G$9,Total!K:K,DB!$O$9,Total!B:B,$H$2)+COUNTIFS(Total!X:X,$I$3,Total!W:W,B19,Total!AA:AA,DB!$G$5,Total!N:N,DB!$O$5,Total!M:M,DB!$G$9,Total!K:K,DB!$O$9,Total!B:B,$H$2)+COUNTIFS(Total!X:X,$I$3,Total!W:W,B19,Total!O:O,DB!$G$5,Total!AA:AA,DB!$O$5,Total!M:M,DB!$G$9,Total!K:K,DB!$O$9,Total!B:B,$H$2)+COUNTIFS(Total!X:X,$I$3,Total!W:W,B19,Total!O:O,DB!$G$5,Total!N:N,DB!$O$5,Total!AA:AA,DB!$G$9,Total!K:K,DB!$O$9,Total!B:B,$H$2)+COUNTIFS(Total!X:X,$I$3,Total!W:W,B19,Total!O:O,DB!$G$5,Total!N:N,DB!$O$5,Total!M:M,DB!$G$9,Total!AA:AA,DB!$O$9,Total!B:B,$H$2)+COUNTIFS(Total!X:X,$I$3,Total!W:W,B19,Total!O:O,DB!$G$5,Total!N:N,DB!$O$5,Total!M:M,DB!$G$9,Total!K:K,DB!$O$9,Total!AA:AA,$H$2)</f>
        <v>0</v>
      </c>
      <c r="J19" s="31">
        <f>COUNTIFS(Total!X:X,$J$3,Total!W:W,B19,Total!O:O,DB!$G$5,Total!N:N,DB!$O$5,Total!M:M,DB!$G$9,Total!K:K,DB!$O$9,Total!B:B,$H$2)+COUNTIFS(Total!X:X,$J$3,Total!W:W,B19,Total!AA:AA,DB!$G$5,Total!AA:AA,DB!$O$5,Total!AA:AA,DB!$G$9,Total!AA:AA,DB!$O$9,Total!AA:AA,$H$2)+COUNTIFS(Total!X:X,$J$3,Total!W:W,B19,Total!O:O,DB!$G$5,Total!AA:AA,DB!$O$5,Total!AA:AA,DB!$G$9,Total!AA:AA,DB!$O$9,Total!AA:AA,$H$2)+COUNTIFS(Total!X:X,$J$3,Total!W:W,B19,Total!AA:AA,DB!$G$5,Total!N:N,DB!$O$5,Total!AA:AA,DB!$G$9,Total!AA:AA,DB!$O$9,Total!AA:AA,$H$2)+COUNTIFS(Total!X:X,$J$3,Total!W:W,B19,Total!AA:AA,DB!$G$5,Total!AA:AA,DB!$O$5,Total!M:M,DB!$G$9,Total!AA:AA,DB!$O$9,Total!AA:AA,$H$2)+COUNTIFS(Total!X:X,$J$3,Total!W:W,B19,Total!AA:AA,DB!$G$5,Total!AA:AA,DB!$O$5,Total!AA:AA,DB!$G$9,Total!K:K,DB!$O$9,Total!AA:AA,$H$2)+COUNTIFS(Total!X:X,$J$3,Total!W:W,B19,Total!AA:AA,DB!$G$5,Total!AA:AA,DB!$O$5,Total!AA:AA,DB!$G$9,Total!AA:AA,DB!$O$9,Total!B:B,$H$2)+COUNTIFS(Total!X:X,$J$3,Total!W:W,B19,Total!O:O,DB!$G$5,Total!N:N,DB!$O$5,Total!M:M,DB!$G$9,Total!AA:AA,DB!$O$9,Total!AA:AA,$H$2)+COUNTIFS(Total!X:X,$J$3,Total!W:W,B19,Total!O:O,DB!$G$5,Total!N:N,DB!$O$5,Total!AA:AA,DB!$G$9,Total!K:K,DB!$O$9,Total!AA:AA,$H$2)+COUNTIFS(Total!X:X,$J$3,Total!W:W,B19,Total!O:O,DB!$G$5,Total!N:N,DB!$O$5,Total!AA:AA,DB!$G$9,Total!AA:AA,DB!$O$9,Total!B:B,$H$2)+COUNTIFS(Total!X:X,$J$3,Total!W:W,B19,Total!O:O,DB!$G$5,Total!AA:AA,DB!$O$5,Total!M:M,DB!$G$9,Total!K:K,DB!$O$9,Total!AA:AA,$H$2)+COUNTIFS(Total!X:X,$J$3,Total!W:W,B19,Total!O:O,DB!$G$5,Total!AA:AA,DB!$O$5,Total!M:M,DB!$G$9,Total!AA:AA,DB!$O$9,Total!B:B,$H$2)+COUNTIFS(Total!X:X,$J$3,Total!W:W,B19,Total!O:O,DB!$G$5,Total!AA:AA,DB!$O$5,Total!AA:AA,DB!$G$9,Total!K:K,DB!$O$9,Total!B:B,$H$2)+COUNTIFS(Total!X:X,$J$3,Total!W:W,B19,Total!AA:AA,DB!$G$5,Total!N:N,DB!$O$5,Total!M:M,DB!$G$9,Total!K:K,DB!$O$9,Total!AA:AA,$H$2)+COUNTIFS(Total!X:X,$J$3,Total!W:W,B19,Total!AA:AA,DB!$G$5,Total!N:N,DB!$O$5,Total!M:M,DB!$G$9,Total!AA:AA,DB!$O$9,Total!B:B,$H$2)+COUNTIFS(Total!X:X,$J$3,Total!W:W,B19,Total!AA:AA,DB!$G$5,Total!N:N,DB!$O$5,Total!AA:AA,DB!$G$9,Total!K:K,DB!$O$9,Total!B:B,$H$2)+COUNTIFS(Total!X:X,$J$3,Total!W:W,B19,Total!AA:AA,DB!$G$5,Total!AA:AA,DB!$O$5,Total!M:M,DB!$G$9,Total!K:K,DB!$O$9,Total!B:B,$H$2)+COUNTIFS(Total!X:X,$J$3,Total!W:W,B19,Total!O:O,DB!$G$5,Total!N:N,DB!$O$5,Total!AA:AA,DB!$G$9,Total!AA:AA,DB!$O$9,Total!AA:AA,$H$2)+COUNTIFS(Total!X:X,$J$3,Total!W:W,B19,Total!O:O,DB!$G$5,Total!AA:AA,DB!$O$5,Total!M:M,DB!$G$9,Total!AA:AA,DB!$O$9,Total!AA:AA,$H$2)+COUNTIFS(Total!X:X,$J$3,Total!W:W,B19,Total!O:O,DB!$G$5,Total!AA:AA,DB!$O$5,Total!AA:AA,DB!$G$9,Total!K:K,DB!$O$9,Total!AA:AA,$H$2)+COUNTIFS(Total!X:X,$J$3,Total!W:W,B19,Total!O:O,DB!$G$5,Total!AA:AA,DB!$O$5,Total!AA:AA,DB!$G$9,Total!AA:AA,DB!$O$9,Total!B:B,$H$2)+COUNTIFS(Total!X:X,$J$3,Total!W:W,B19,Total!AA:AA,DB!$G$5,Total!N:N,DB!$O$5,Total!M:M,DB!$G$9,Total!AA:AA,DB!$O$9,Total!AA:AA,$H$2)+COUNTIFS(Total!X:X,$J$3,Total!W:W,B19,Total!AA:AA,DB!$G$5,Total!N:N,DB!$O$5,Total!AA:AA,DB!$G$9,Total!K:K,DB!$O$9,Total!AA:AA,$H$2)+COUNTIFS(Total!X:X,$J$3,Total!W:W,B19,Total!AA:AA,DB!$G$5,Total!N:N,DB!$O$5,Total!AA:AA,DB!$G$9,Total!AA:AA,DB!$O$9,Total!B:B,$H$2)+COUNTIFS(Total!X:X,$J$3,Total!W:W,B19,Total!AA:AA,DB!$G$5,Total!AA:AA,DB!$O$5,Total!M:M,DB!$G$9,Total!K:K,DB!$O$9,Total!AA:AA,$H$2)+COUNTIFS(Total!X:X,$J$3,Total!W:W,B19,Total!AA:AA,DB!$G$5,Total!AA:AA,DB!$O$5,Total!M:M,DB!$G$9,Total!AA:AA,DB!$O$9,Total!B:B,$H$2)+COUNTIFS(Total!X:X,$J$3,Total!W:W,B19,Total!AA:AA,DB!$G$5,Total!AA:AA,DB!$O$5,Total!AA:AA,DB!$G$9,Total!K:K,DB!$O$9,Total!B:B,$H$2)+COUNTIFS(Total!X:X,$J$3,Total!W:W,B19,Total!AA:AA,DB!$G$5,Total!N:N,DB!$O$5,Total!M:M,DB!$G$9,Total!K:K,DB!$O$9,Total!B:B,$H$2)+COUNTIFS(Total!X:X,$J$3,Total!W:W,B19,Total!O:O,DB!$G$5,Total!AA:AA,DB!$O$5,Total!M:M,DB!$G$9,Total!K:K,DB!$O$9,Total!B:B,$H$2)+COUNTIFS(Total!X:X,$J$3,Total!W:W,B19,Total!O:O,DB!$G$5,Total!N:N,DB!$O$5,Total!AA:AA,DB!$G$9,Total!K:K,DB!$O$9,Total!B:B,$H$2)+COUNTIFS(Total!X:X,$J$3,Total!W:W,B19,Total!O:O,DB!$G$5,Total!N:N,DB!$O$5,Total!M:M,DB!$G$9,Total!AA:AA,DB!$O$9,Total!B:B,$H$2)+COUNTIFS(Total!X:X,$J$3,Total!W:W,B19,Total!O:O,DB!$G$5,Total!N:N,DB!$O$5,Total!M:M,DB!$G$9,Total!K:K,DB!$O$9,Total!AA:AA,$H$2)</f>
        <v>0</v>
      </c>
      <c r="K19" s="31">
        <f>COUNTIFS(Total!X:X,$K$3,Total!W:W,B19,Total!O:O,DB!$G$5,Total!N:N,DB!$O$5,Total!M:M,DB!$G$9,Total!K:K,DB!$O$9,Total!B:B,$H$2)+COUNTIFS(Total!X:X,$K$3,Total!W:W,B19,Total!AA:AA,DB!$G$5,Total!AA:AA,DB!$O$5,Total!AA:AA,DB!$G$9,Total!AA:AA,DB!$O$9,Total!AA:AA,$H$2)+COUNTIFS(Total!X:X,$K$3,Total!W:W,B19,Total!O:O,DB!$G$5,Total!AA:AA,DB!$O$5,Total!AA:AA,DB!$G$9,Total!AA:AA,DB!$O$9,Total!AA:AA,$H$2)+COUNTIFS(Total!X:X,$K$3,Total!W:W,B19,Total!AA:AA,DB!$G$5,Total!N:N,DB!$O$5,Total!AA:AA,DB!$G$9,Total!AA:AA,DB!$O$9,Total!AA:AA,$H$2)+COUNTIFS(Total!X:X,$K$3,Total!W:W,B19,Total!AA:AA,DB!$G$5,Total!AA:AA,DB!$O$5,Total!M:M,DB!$G$9,Total!AA:AA,DB!$O$9,Total!AA:AA,$H$2)+COUNTIFS(Total!X:X,$K$3,Total!W:W,B19,Total!AA:AA,DB!$G$5,Total!AA:AA,DB!$O$5,Total!AA:AA,DB!$G$9,Total!K:K,DB!$O$9,Total!AA:AA,$H$2)+COUNTIFS(Total!X:X,$K$3,Total!W:W,B19,Total!AA:AA,DB!$G$5,Total!AA:AA,DB!$O$5,Total!AA:AA,DB!$G$9,Total!AA:AA,DB!$O$9,Total!B:B,$H$2)+COUNTIFS(Total!X:X,$K$3,Total!W:W,B19,Total!O:O,DB!$G$5,Total!N:N,DB!$O$5,Total!M:M,DB!$G$9,Total!AA:AA,DB!$O$9,Total!AA:AA,$H$2)+COUNTIFS(Total!X:X,$K$3,Total!W:W,B19,Total!O:O,DB!$G$5,Total!N:N,DB!$O$5,Total!AA:AA,DB!$G$9,Total!K:K,DB!$O$9,Total!AA:AA,$H$2)+COUNTIFS(Total!X:X,$K$3,Total!W:W,B19,Total!O:O,DB!$G$5,Total!N:N,DB!$O$5,Total!AA:AA,DB!$G$9,Total!AA:AA,DB!$O$9,Total!B:B,$H$2)+COUNTIFS(Total!X:X,$K$3,Total!W:W,B19,Total!O:O,DB!$G$5,Total!AA:AA,DB!$O$5,Total!M:M,DB!$G$9,Total!K:K,DB!$O$9,Total!AA:AA,$H$2)+COUNTIFS(Total!X:X,$K$3,Total!W:W,B19,Total!O:O,DB!$G$5,Total!AA:AA,DB!$O$5,Total!M:M,DB!$G$9,Total!AA:AA,DB!$O$9,Total!B:B,$H$2)+COUNTIFS(Total!X:X,$K$3,Total!W:W,B19,Total!O:O,DB!$G$5,Total!AA:AA,DB!$O$5,Total!AA:AA,DB!$G$9,Total!K:K,DB!$O$9,Total!B:B,$H$2)+COUNTIFS(Total!X:X,$K$3,Total!W:W,B19,Total!AA:AA,DB!$G$5,Total!N:N,DB!$O$5,Total!M:M,DB!$G$9,Total!K:K,DB!$O$9,Total!AA:AA,$H$2)+COUNTIFS(Total!X:X,$K$3,Total!W:W,B19,Total!AA:AA,DB!$G$5,Total!N:N,DB!$O$5,Total!M:M,DB!$G$9,Total!AA:AA,DB!$O$9,Total!B:B,$H$2)+COUNTIFS(Total!X:X,$K$3,Total!W:W,B19,Total!AA:AA,DB!$G$5,Total!N:N,DB!$O$5,Total!AA:AA,DB!$G$9,Total!K:K,DB!$O$9,Total!B:B,$H$2)+COUNTIFS(Total!X:X,$K$3,Total!W:W,B19,Total!AA:AA,DB!$G$5,Total!AA:AA,DB!$O$5,Total!M:M,DB!$G$9,Total!K:K,DB!$O$9,Total!B:B,$H$2)+COUNTIFS(Total!X:X,$K$3,Total!W:W,B19,Total!O:O,DB!$G$5,Total!N:N,DB!$O$5,Total!AA:AA,DB!$G$9,Total!AA:AA,DB!$O$9,Total!AA:AA,$H$2)+COUNTIFS(Total!X:X,$K$3,Total!W:W,B19,Total!O:O,DB!$G$5,Total!AA:AA,DB!$O$5,Total!M:M,DB!$G$9,Total!AA:AA,DB!$O$9,Total!AA:AA,$H$2)+COUNTIFS(Total!X:X,$K$3,Total!W:W,B19,Total!O:O,DB!$G$5,Total!AA:AA,DB!$O$5,Total!AA:AA,DB!$G$9,Total!K:K,DB!$O$9,Total!AA:AA,$H$2)+COUNTIFS(Total!X:X,$K$3,Total!W:W,B19,Total!O:O,DB!$G$5,Total!AA:AA,DB!$O$5,Total!AA:AA,DB!$G$9,Total!AA:AA,DB!$O$9,Total!B:B,$H$2)+COUNTIFS(Total!X:X,$K$3,Total!W:W,B19,Total!AA:AA,DB!$G$5,Total!N:N,DB!$O$5,Total!M:M,DB!$G$9,Total!AA:AA,DB!$O$9,Total!AA:AA,$H$2)+COUNTIFS(Total!X:X,$K$3,Total!W:W,B19,Total!AA:AA,DB!$G$5,Total!N:N,DB!$O$5,Total!AA:AA,DB!$G$9,Total!K:K,DB!$O$9,Total!AA:AA,$H$2)+COUNTIFS(Total!X:X,$K$3,Total!W:W,B19,Total!AA:AA,DB!$G$5,Total!N:N,DB!$O$5,Total!AA:AA,DB!$G$9,Total!AA:AA,DB!$O$9,Total!B:B,$H$2)+COUNTIFS(Total!X:X,$K$3,Total!W:W,B19,Total!AA:AA,DB!$G$5,Total!AA:AA,DB!$O$5,Total!M:M,DB!$G$9,Total!K:K,DB!$O$9,Total!AA:AA,$H$2)+COUNTIFS(Total!X:X,$K$3,Total!W:W,B19,Total!AA:AA,DB!$G$5,Total!AA:AA,DB!$O$5,Total!M:M,DB!$G$9,Total!AA:AA,DB!$O$9,Total!B:B,$H$2)+COUNTIFS(Total!X:X,$K$3,Total!W:W,B19,Total!AA:AA,DB!$G$5,Total!AA:AA,DB!$O$5,Total!AA:AA,DB!$G$9,Total!K:K,DB!$O$9,Total!B:B,$H$2)+COUNTIFS(Total!X:X,$K$3,Total!W:W,B19,Total!AA:AA,DB!$G$5,Total!N:N,DB!$O$5,Total!M:M,DB!$G$9,Total!K:K,DB!$O$9,Total!B:B,$H$2)+COUNTIFS(Total!X:X,$K$3,Total!W:W,B19,Total!O:O,DB!$G$5,Total!AA:AA,DB!$O$5,Total!M:M,DB!$G$9,Total!K:K,DB!$O$9,Total!B:B,$H$2)+COUNTIFS(Total!X:X,$K$3,Total!W:W,B19,Total!O:O,DB!$G$5,Total!N:N,DB!$O$5,Total!AA:AA,DB!$G$9,Total!K:K,DB!$O$9,Total!B:B,$H$2)+COUNTIFS(Total!X:X,$K$3,Total!W:W,B19,Total!O:O,DB!$G$5,Total!N:N,DB!$O$5,Total!M:M,DB!$G$9,Total!AA:AA,DB!$O$9,Total!B:B,$H$2)+COUNTIFS(Total!X:X,$K$3,Total!W:W,B19,Total!O:O,DB!$G$5,Total!N:N,DB!$O$5,Total!M:M,DB!$G$9,Total!K:K,DB!$O$9,Total!AA:AA,$H$2)</f>
        <v>0</v>
      </c>
      <c r="L19" s="31">
        <f>COUNTIFS(Total!X:X,$L$3,Total!W:W,B19,Total!O:O,DB!$G$5,Total!N:N,DB!$O$5,Total!M:M,DB!$G$9,Total!K:K,DB!$O$9,Total!B:B,$H$2)+COUNTIFS(Total!X:X,$L$3,Total!W:W,B19,Total!AA:AA,DB!$G$5,Total!AA:AA,DB!$O$5,Total!AA:AA,DB!$G$9,Total!AA:AA,DB!$O$9,Total!AA:AA,$H$2)+COUNTIFS(Total!X:X,$L$3,Total!W:W,B19,Total!O:O,DB!$G$5,Total!AA:AA,DB!$O$5,Total!AA:AA,DB!$G$9,Total!AA:AA,DB!$O$9,Total!AA:AA,$H$2)+COUNTIFS(Total!X:X,$L$3,Total!W:W,B19,Total!AA:AA,DB!$G$5,Total!N:N,DB!$O$5,Total!AA:AA,DB!$G$9,Total!AA:AA,DB!$O$9,Total!AA:AA,$H$2)+COUNTIFS(Total!X:X,$L$3,Total!W:W,B19,Total!AA:AA,DB!$G$5,Total!AA:AA,DB!$O$5,Total!M:M,DB!$G$9,Total!AA:AA,DB!$O$9,Total!AA:AA,$H$2)+COUNTIFS(Total!X:X,$L$3,Total!W:W,B19,Total!AA:AA,DB!$G$5,Total!AA:AA,DB!$O$5,Total!AA:AA,DB!$G$9,Total!K:K,DB!$O$9,Total!AA:AA,$H$2)+COUNTIFS(Total!X:X,$L$3,Total!W:W,B19,Total!AA:AA,DB!$G$5,Total!AA:AA,DB!$O$5,Total!AA:AA,DB!$G$9,Total!AA:AA,DB!$O$9,Total!B:B,$H$2)+COUNTIFS(Total!X:X,$L$3,Total!W:W,B19,Total!O:O,DB!$G$5,Total!N:N,DB!$O$5,Total!M:M,DB!$G$9,Total!AA:AA,DB!$O$9,Total!AA:AA,$H$2)+COUNTIFS(Total!X:X,$L$3,Total!W:W,B19,Total!O:O,DB!$G$5,Total!N:N,DB!$O$5,Total!AA:AA,DB!$G$9,Total!K:K,DB!$O$9,Total!AA:AA,$H$2)+COUNTIFS(Total!X:X,$L$3,Total!W:W,B19,Total!O:O,DB!$G$5,Total!N:N,DB!$O$5,Total!AA:AA,DB!$G$9,Total!AA:AA,DB!$O$9,Total!B:B,$H$2)+COUNTIFS(Total!X:X,$L$3,Total!W:W,B19,Total!O:O,DB!$G$5,Total!AA:AA,DB!$O$5,Total!M:M,DB!$G$9,Total!K:K,DB!$O$9,Total!AA:AA,$H$2)+COUNTIFS(Total!X:X,$L$3,Total!W:W,B19,Total!O:O,DB!$G$5,Total!AA:AA,DB!$O$5,Total!M:M,DB!$G$9,Total!AA:AA,DB!$O$9,Total!B:B,$H$2)+COUNTIFS(Total!X:X,$L$3,Total!W:W,B19,Total!O:O,DB!$G$5,Total!AA:AA,DB!$O$5,Total!AA:AA,DB!$G$9,Total!K:K,DB!$O$9,Total!B:B,$H$2)+COUNTIFS(Total!X:X,$L$3,Total!W:W,B19,Total!AA:AA,DB!$G$5,Total!N:N,DB!$O$5,Total!M:M,DB!$G$9,Total!K:K,DB!$O$9,Total!AA:AA,$H$2)+COUNTIFS(Total!X:X,$L$3,Total!W:W,B19,Total!AA:AA,DB!$G$5,Total!N:N,DB!$O$5,Total!M:M,DB!$G$9,Total!AA:AA,DB!$O$9,Total!B:B,$H$2)+COUNTIFS(Total!X:X,$L$3,Total!W:W,B19,Total!AA:AA,DB!$G$5,Total!N:N,DB!$O$5,Total!AA:AA,DB!$G$9,Total!K:K,DB!$O$9,Total!B:B,$H$2)+COUNTIFS(Total!X:X,$L$3,Total!W:W,B19,Total!AA:AA,DB!$G$5,Total!AA:AA,DB!$O$5,Total!M:M,DB!$G$9,Total!K:K,DB!$O$9,Total!B:B,$H$2)+COUNTIFS(Total!X:X,$L$3,Total!W:W,B19,Total!O:O,DB!$G$5,Total!N:N,DB!$O$5,Total!AA:AA,DB!$G$9,Total!AA:AA,DB!$O$9,Total!AA:AA,$H$2)+COUNTIFS(Total!X:X,$L$3,Total!W:W,B19,Total!O:O,DB!$G$5,Total!AA:AA,DB!$O$5,Total!M:M,DB!$G$9,Total!AA:AA,DB!$O$9,Total!AA:AA,$H$2)+COUNTIFS(Total!X:X,$L$3,Total!W:W,B19,Total!O:O,DB!$G$5,Total!AA:AA,DB!$O$5,Total!AA:AA,DB!$G$9,Total!K:K,DB!$O$9,Total!AA:AA,$H$2)+COUNTIFS(Total!X:X,$L$3,Total!W:W,B19,Total!O:O,DB!$G$5,Total!AA:AA,DB!$O$5,Total!AA:AA,DB!$G$9,Total!AA:AA,DB!$O$9,Total!B:B,$H$2)+COUNTIFS(Total!X:X,$L$3,Total!W:W,B19,Total!AA:AA,DB!$G$5,Total!N:N,DB!$O$5,Total!M:M,DB!$G$9,Total!AA:AA,DB!$O$9,Total!AA:AA,$H$2)+COUNTIFS(Total!X:X,$L$3,Total!W:W,B19,Total!AA:AA,DB!$G$5,Total!N:N,DB!$O$5,Total!AA:AA,DB!$G$9,Total!K:K,DB!$O$9,Total!AA:AA,$H$2)+COUNTIFS(Total!X:X,$L$3,Total!W:W,B19,Total!AA:AA,DB!$G$5,Total!N:N,DB!$O$5,Total!AA:AA,DB!$G$9,Total!AA:AA,DB!$O$9,Total!B:B,$H$2)+COUNTIFS(Total!X:X,$L$3,Total!W:W,B19,Total!AA:AA,DB!$G$5,Total!AA:AA,DB!$O$5,Total!M:M,DB!$G$9,Total!K:K,DB!$O$9,Total!AA:AA,$H$2)+COUNTIFS(Total!X:X,$L$3,Total!W:W,B19,Total!AA:AA,DB!$G$5,Total!AA:AA,DB!$O$5,Total!M:M,DB!$G$9,Total!AA:AA,DB!$O$9,Total!B:B,$H$2)+COUNTIFS(Total!X:X,$L$3,Total!W:W,B19,Total!AA:AA,DB!$G$5,Total!AA:AA,DB!$O$5,Total!AA:AA,DB!$G$9,Total!K:K,DB!$O$9,Total!B:B,$H$2)+COUNTIFS(Total!X:X,$L$3,Total!W:W,B19,Total!AA:AA,DB!$G$5,Total!N:N,DB!$O$5,Total!M:M,DB!$G$9,Total!K:K,DB!$O$9,Total!B:B,$H$2)+COUNTIFS(Total!X:X,$L$3,Total!W:W,B19,Total!O:O,DB!$G$5,Total!AA:AA,DB!$O$5,Total!M:M,DB!$G$9,Total!K:K,DB!$O$9,Total!B:B,$H$2)+COUNTIFS(Total!X:X,$L$3,Total!W:W,B19,Total!O:O,DB!$G$5,Total!N:N,DB!$O$5,Total!AA:AA,DB!$G$9,Total!K:K,DB!$O$9,Total!B:B,$H$2)+COUNTIFS(Total!X:X,$L$3,Total!W:W,B19,Total!O:O,DB!$G$5,Total!N:N,DB!$O$5,Total!M:M,DB!$G$9,Total!AA:AA,DB!$O$9,Total!B:B,$H$2)+COUNTIFS(Total!X:X,$L$3,Total!W:W,B19,Total!O:O,DB!$G$5,Total!N:N,DB!$O$5,Total!M:M,DB!$G$9,Total!K:K,DB!$O$9,Total!AA:AA,$H$2)</f>
        <v>0</v>
      </c>
      <c r="M19" s="31">
        <f>COUNTIFS(Total!X:X,$M$3,Total!W:W,B19,Total!O:O,DB!$G$5,Total!N:N,DB!$O$5,Total!M:M,DB!$G$9,Total!K:K,DB!$O$9,Total!B:B,$H$2)+COUNTIFS(Total!X:X,$M$3,Total!W:W,B19,Total!AA:AA,DB!$G$5,Total!AA:AA,DB!$O$5,Total!AA:AA,DB!$G$9,Total!AA:AA,DB!$O$9,Total!AA:AA,$H$2)+COUNTIFS(Total!X:X,$M$3,Total!W:W,B19,Total!O:O,DB!$G$5,Total!AA:AA,DB!$O$5,Total!AA:AA,DB!$G$9,Total!AA:AA,DB!$O$9,Total!AA:AA,$H$2)+COUNTIFS(Total!X:X,$M$3,Total!W:W,B19,Total!AA:AA,DB!$G$5,Total!N:N,DB!$O$5,Total!AA:AA,DB!$G$9,Total!AA:AA,DB!$O$9,Total!AA:AA,$H$2)+COUNTIFS(Total!X:X,$M$3,Total!W:W,B19,Total!AA:AA,DB!$G$5,Total!AA:AA,DB!$O$5,Total!M:M,DB!$G$9,Total!AA:AA,DB!$O$9,Total!AA:AA,$H$2)+COUNTIFS(Total!X:X,$M$3,Total!W:W,B19,Total!AA:AA,DB!$G$5,Total!AA:AA,DB!$O$5,Total!AA:AA,DB!$G$9,Total!K:K,DB!$O$9,Total!AA:AA,$H$2)+COUNTIFS(Total!X:X,$M$3,Total!W:W,B19,Total!AA:AA,DB!$G$5,Total!AA:AA,DB!$O$5,Total!AA:AA,DB!$G$9,Total!AA:AA,DB!$O$9,Total!B:B,$H$2)+COUNTIFS(Total!X:X,$M$3,Total!W:W,B19,Total!O:O,DB!$G$5,Total!N:N,DB!$O$5,Total!M:M,DB!$G$9,Total!AA:AA,DB!$O$9,Total!AA:AA,$H$2)+COUNTIFS(Total!X:X,$M$3,Total!W:W,B19,Total!O:O,DB!$G$5,Total!N:N,DB!$O$5,Total!AA:AA,DB!$G$9,Total!K:K,DB!$O$9,Total!AA:AA,$H$2)+COUNTIFS(Total!X:X,$M$3,Total!W:W,B19,Total!O:O,DB!$G$5,Total!N:N,DB!$O$5,Total!AA:AA,DB!$G$9,Total!AA:AA,DB!$O$9,Total!B:B,$H$2)+COUNTIFS(Total!X:X,$M$3,Total!W:W,B19,Total!O:O,DB!$G$5,Total!AA:AA,DB!$O$5,Total!M:M,DB!$G$9,Total!K:K,DB!$O$9,Total!AA:AA,$H$2)+COUNTIFS(Total!X:X,$M$3,Total!W:W,B19,Total!O:O,DB!$G$5,Total!AA:AA,DB!$O$5,Total!M:M,DB!$G$9,Total!AA:AA,DB!$O$9,Total!B:B,$H$2)+COUNTIFS(Total!X:X,$M$3,Total!W:W,B19,Total!O:O,DB!$G$5,Total!AA:AA,DB!$O$5,Total!AA:AA,DB!$G$9,Total!K:K,DB!$O$9,Total!B:B,$H$2)+COUNTIFS(Total!X:X,$M$3,Total!W:W,B19,Total!AA:AA,DB!$G$5,Total!N:N,DB!$O$5,Total!M:M,DB!$G$9,Total!K:K,DB!$O$9,Total!AA:AA,$H$2)+COUNTIFS(Total!X:X,$M$3,Total!W:W,B19,Total!AA:AA,DB!$G$5,Total!N:N,DB!$O$5,Total!M:M,DB!$G$9,Total!AA:AA,DB!$O$9,Total!B:B,$H$2)+COUNTIFS(Total!X:X,$M$3,Total!W:W,B19,Total!AA:AA,DB!$G$5,Total!N:N,DB!$O$5,Total!AA:AA,DB!$G$9,Total!K:K,DB!$O$9,Total!B:B,$H$2)+COUNTIFS(Total!X:X,$M$3,Total!W:W,B19,Total!AA:AA,DB!$G$5,Total!AA:AA,DB!$O$5,Total!M:M,DB!$G$9,Total!K:K,DB!$O$9,Total!B:B,$H$2)+COUNTIFS(Total!X:X,$M$3,Total!W:W,B19,Total!O:O,DB!$G$5,Total!N:N,DB!$O$5,Total!AA:AA,DB!$G$9,Total!AA:AA,DB!$O$9,Total!AA:AA,$H$2)+COUNTIFS(Total!X:X,$M$3,Total!W:W,B19,Total!O:O,DB!$G$5,Total!AA:AA,DB!$O$5,Total!M:M,DB!$G$9,Total!AA:AA,DB!$O$9,Total!AA:AA,$H$2)+COUNTIFS(Total!X:X,$M$3,Total!W:W,B19,Total!O:O,DB!$G$5,Total!AA:AA,DB!$O$5,Total!AA:AA,DB!$G$9,Total!K:K,DB!$O$9,Total!AA:AA,$H$2)+COUNTIFS(Total!X:X,$M$3,Total!W:W,B19,Total!O:O,DB!$G$5,Total!AA:AA,DB!$O$5,Total!AA:AA,DB!$G$9,Total!AA:AA,DB!$O$9,Total!B:B,$H$2)+COUNTIFS(Total!X:X,$M$3,Total!W:W,B19,Total!AA:AA,DB!$G$5,Total!N:N,DB!$O$5,Total!M:M,DB!$G$9,Total!AA:AA,DB!$O$9,Total!AA:AA,$H$2)+COUNTIFS(Total!X:X,$M$3,Total!W:W,B19,Total!AA:AA,DB!$G$5,Total!N:N,DB!$O$5,Total!AA:AA,DB!$G$9,Total!K:K,DB!$O$9,Total!AA:AA,$H$2)+COUNTIFS(Total!X:X,$M$3,Total!W:W,B19,Total!AA:AA,DB!$G$5,Total!N:N,DB!$O$5,Total!AA:AA,DB!$G$9,Total!AA:AA,DB!$O$9,Total!B:B,$H$2)+COUNTIFS(Total!X:X,$M$3,Total!W:W,B19,Total!AA:AA,DB!$G$5,Total!AA:AA,DB!$O$5,Total!M:M,DB!$G$9,Total!K:K,DB!$O$9,Total!AA:AA,$H$2)+COUNTIFS(Total!X:X,$M$3,Total!W:W,B19,Total!AA:AA,DB!$G$5,Total!AA:AA,DB!$O$5,Total!M:M,DB!$G$9,Total!AA:AA,DB!$O$9,Total!B:B,$H$2)+COUNTIFS(Total!X:X,$M$3,Total!W:W,B19,Total!AA:AA,DB!$G$5,Total!AA:AA,DB!$O$5,Total!AA:AA,DB!$G$9,Total!K:K,DB!$O$9,Total!B:B,$H$2)+COUNTIFS(Total!X:X,$M$3,Total!W:W,B19,Total!AA:AA,DB!$G$5,Total!N:N,DB!$O$5,Total!M:M,DB!$G$9,Total!K:K,DB!$O$9,Total!B:B,$H$2)+COUNTIFS(Total!X:X,$M$3,Total!W:W,B19,Total!O:O,DB!$G$5,Total!AA:AA,DB!$O$5,Total!M:M,DB!$G$9,Total!K:K,DB!$O$9,Total!B:B,$H$2)+COUNTIFS(Total!X:X,$M$3,Total!W:W,B19,Total!O:O,DB!$G$5,Total!N:N,DB!$O$5,Total!AA:AA,DB!$G$9,Total!K:K,DB!$O$9,Total!B:B,$H$2)+COUNTIFS(Total!X:X,$M$3,Total!W:W,B19,Total!O:O,DB!$G$5,Total!N:N,DB!$O$5,Total!M:M,DB!$G$9,Total!AA:AA,DB!$O$9,Total!B:B,$H$2)+COUNTIFS(Total!X:X,$M$3,Total!W:W,B19,Total!O:O,DB!$G$5,Total!N:N,DB!$O$5,Total!M:M,DB!$G$9,Total!K:K,DB!$O$9,Total!AA:AA,$H$2)</f>
        <v>0</v>
      </c>
      <c r="N19" s="31">
        <f>COUNTIFS(Total!X:X,$N$3,Total!W:W,B19,Total!O:O,DB!$G$5,Total!N:N,DB!$O$5,Total!M:M,DB!$G$9,Total!K:K,DB!$O$9,Total!B:B,$H$2)+COUNTIFS(Total!X:X,$N$3,Total!W:W,B19,Total!AA:AA,DB!$G$5,Total!AA:AA,DB!$O$5,Total!AA:AA,DB!$G$9,Total!AA:AA,DB!$O$9,Total!AA:AA,$H$2)+COUNTIFS(Total!X:X,$N$3,Total!W:W,B19,Total!O:O,DB!$G$5,Total!AA:AA,DB!$O$5,Total!AA:AA,DB!$G$9,Total!AA:AA,DB!$O$9,Total!AA:AA,$H$2)+COUNTIFS(Total!X:X,$N$3,Total!W:W,B19,Total!AA:AA,DB!$G$5,Total!N:N,DB!$O$5,Total!AA:AA,DB!$G$9,Total!AA:AA,DB!$O$9,Total!AA:AA,$H$2)+COUNTIFS(Total!X:X,$N$3,Total!W:W,B19,Total!AA:AA,DB!$G$5,Total!AA:AA,DB!$O$5,Total!M:M,DB!$G$9,Total!AA:AA,DB!$O$9,Total!AA:AA,$H$2)+COUNTIFS(Total!X:X,$N$3,Total!W:W,B19,Total!AA:AA,DB!$G$5,Total!AA:AA,DB!$O$5,Total!AA:AA,DB!$G$9,Total!K:K,DB!$O$9,Total!AA:AA,$H$2)+COUNTIFS(Total!X:X,$N$3,Total!W:W,B19,Total!AA:AA,DB!$G$5,Total!AA:AA,DB!$O$5,Total!AA:AA,DB!$G$9,Total!AA:AA,DB!$O$9,Total!B:B,$H$2)+COUNTIFS(Total!X:X,$N$3,Total!W:W,B19,Total!O:O,DB!$G$5,Total!N:N,DB!$O$5,Total!M:M,DB!$G$9,Total!AA:AA,DB!$O$9,Total!AA:AA,$H$2)+COUNTIFS(Total!X:X,$N$3,Total!W:W,B19,Total!O:O,DB!$G$5,Total!N:N,DB!$O$5,Total!AA:AA,DB!$G$9,Total!K:K,DB!$O$9,Total!AA:AA,$H$2)+COUNTIFS(Total!X:X,$N$3,Total!W:W,B19,Total!O:O,DB!$G$5,Total!N:N,DB!$O$5,Total!AA:AA,DB!$G$9,Total!AA:AA,DB!$O$9,Total!B:B,$H$2)+COUNTIFS(Total!X:X,$N$3,Total!W:W,B19,Total!O:O,DB!$G$5,Total!AA:AA,DB!$O$5,Total!M:M,DB!$G$9,Total!K:K,DB!$O$9,Total!AA:AA,$H$2)+COUNTIFS(Total!X:X,$N$3,Total!W:W,B19,Total!O:O,DB!$G$5,Total!AA:AA,DB!$O$5,Total!M:M,DB!$G$9,Total!AA:AA,DB!$O$9,Total!B:B,$H$2)+COUNTIFS(Total!X:X,$N$3,Total!W:W,B19,Total!O:O,DB!$G$5,Total!AA:AA,DB!$O$5,Total!AA:AA,DB!$G$9,Total!K:K,DB!$O$9,Total!B:B,$H$2)+COUNTIFS(Total!X:X,$N$3,Total!W:W,B19,Total!AA:AA,DB!$G$5,Total!N:N,DB!$O$5,Total!M:M,DB!$G$9,Total!K:K,DB!$O$9,Total!AA:AA,$H$2)+COUNTIFS(Total!X:X,$N$3,Total!W:W,B19,Total!AA:AA,DB!$G$5,Total!N:N,DB!$O$5,Total!M:M,DB!$G$9,Total!AA:AA,DB!$O$9,Total!B:B,$H$2)+COUNTIFS(Total!X:X,$N$3,Total!W:W,B19,Total!AA:AA,DB!$G$5,Total!N:N,DB!$O$5,Total!AA:AA,DB!$G$9,Total!K:K,DB!$O$9,Total!B:B,$H$2)+COUNTIFS(Total!X:X,$N$3,Total!W:W,B19,Total!AA:AA,DB!$G$5,Total!AA:AA,DB!$O$5,Total!M:M,DB!$G$9,Total!K:K,DB!$O$9,Total!B:B,$H$2)+COUNTIFS(Total!X:X,$N$3,Total!W:W,B19,Total!O:O,DB!$G$5,Total!N:N,DB!$O$5,Total!AA:AA,DB!$G$9,Total!AA:AA,DB!$O$9,Total!AA:AA,$H$2)+COUNTIFS(Total!X:X,$N$3,Total!W:W,B19,Total!O:O,DB!$G$5,Total!AA:AA,DB!$O$5,Total!M:M,DB!$G$9,Total!AA:AA,DB!$O$9,Total!AA:AA,$H$2)+COUNTIFS(Total!X:X,$N$3,Total!W:W,B19,Total!O:O,DB!$G$5,Total!AA:AA,DB!$O$5,Total!AA:AA,DB!$G$9,Total!K:K,DB!$O$9,Total!AA:AA,$H$2)+COUNTIFS(Total!X:X,$N$3,Total!W:W,B19,Total!O:O,DB!$G$5,Total!AA:AA,DB!$O$5,Total!AA:AA,DB!$G$9,Total!AA:AA,DB!$O$9,Total!B:B,$H$2)+COUNTIFS(Total!X:X,$N$3,Total!W:W,B19,Total!AA:AA,DB!$G$5,Total!N:N,DB!$O$5,Total!M:M,DB!$G$9,Total!AA:AA,DB!$O$9,Total!AA:AA,$H$2)+COUNTIFS(Total!X:X,$N$3,Total!W:W,B19,Total!AA:AA,DB!$G$5,Total!N:N,DB!$O$5,Total!AA:AA,DB!$G$9,Total!K:K,DB!$O$9,Total!AA:AA,$H$2)+COUNTIFS(Total!X:X,$N$3,Total!W:W,B19,Total!AA:AA,DB!$G$5,Total!N:N,DB!$O$5,Total!AA:AA,DB!$G$9,Total!AA:AA,DB!$O$9,Total!B:B,$H$2)+COUNTIFS(Total!X:X,$N$3,Total!W:W,B19,Total!AA:AA,DB!$G$5,Total!AA:AA,DB!$O$5,Total!M:M,DB!$G$9,Total!K:K,DB!$O$9,Total!AA:AA,$H$2)+COUNTIFS(Total!X:X,$N$3,Total!W:W,B19,Total!AA:AA,DB!$G$5,Total!AA:AA,DB!$O$5,Total!M:M,DB!$G$9,Total!AA:AA,DB!$O$9,Total!B:B,$H$2)+COUNTIFS(Total!X:X,$N$3,Total!W:W,B19,Total!AA:AA,DB!$G$5,Total!AA:AA,DB!$O$5,Total!AA:AA,DB!$G$9,Total!K:K,DB!$O$9,Total!B:B,$H$2)+COUNTIFS(Total!X:X,$N$3,Total!W:W,B19,Total!AA:AA,DB!$G$5,Total!N:N,DB!$O$5,Total!M:M,DB!$G$9,Total!K:K,DB!$O$9,Total!B:B,$H$2)+COUNTIFS(Total!X:X,$N$3,Total!W:W,B19,Total!O:O,DB!$G$5,Total!AA:AA,DB!$O$5,Total!M:M,DB!$G$9,Total!K:K,DB!$O$9,Total!B:B,$H$2)+COUNTIFS(Total!X:X,$N$3,Total!W:W,B19,Total!O:O,DB!$G$5,Total!N:N,DB!$O$5,Total!AA:AA,DB!$G$9,Total!K:K,DB!$O$9,Total!B:B,$H$2)+COUNTIFS(Total!X:X,$N$3,Total!W:W,B19,Total!O:O,DB!$G$5,Total!N:N,DB!$O$5,Total!M:M,DB!$G$9,Total!AA:AA,DB!$O$9,Total!B:B,$H$2)+COUNTIFS(Total!X:X,$N$3,Total!W:W,B19,Total!O:O,DB!$G$5,Total!N:N,DB!$O$5,Total!M:M,DB!$G$9,Total!K:K,DB!$O$9,Total!AA:AA,$H$2)</f>
        <v>0</v>
      </c>
      <c r="O19" s="31">
        <f>COUNTIFS(Total!X:X,$O$3,Total!W:W,B19,Total!O:O,DB!$G$5,Total!N:N,DB!$O$5,Total!M:M,DB!$G$9,Total!K:K,DB!$O$9,Total!B:B,$H$2)+COUNTIFS(Total!X:X,$O$3,Total!W:W,B19,Total!AA:AA,DB!$G$5,Total!AA:AA,DB!$O$5,Total!AA:AA,DB!$G$9,Total!AA:AA,DB!$O$9,Total!AA:AA,$H$2)+COUNTIFS(Total!X:X,$O$3,Total!W:W,B19,Total!O:O,DB!$G$5,Total!AA:AA,DB!$O$5,Total!AA:AA,DB!$G$9,Total!AA:AA,DB!$O$9,Total!AA:AA,$H$2)+COUNTIFS(Total!X:X,$O$3,Total!W:W,B19,Total!AA:AA,DB!$G$5,Total!N:N,DB!$O$5,Total!AA:AA,DB!$G$9,Total!AA:AA,DB!$O$9,Total!AA:AA,$H$2)+COUNTIFS(Total!X:X,$O$3,Total!W:W,B19,Total!AA:AA,DB!$G$5,Total!AA:AA,DB!$O$5,Total!M:M,DB!$G$9,Total!AA:AA,DB!$O$9,Total!AA:AA,$H$2)+COUNTIFS(Total!X:X,$O$3,Total!W:W,B19,Total!AA:AA,DB!$G$5,Total!AA:AA,DB!$O$5,Total!AA:AA,DB!$G$9,Total!K:K,DB!$O$9,Total!AA:AA,$H$2)+COUNTIFS(Total!X:X,$O$3,Total!W:W,B19,Total!AA:AA,DB!$G$5,Total!AA:AA,DB!$O$5,Total!AA:AA,DB!$G$9,Total!AA:AA,DB!$O$9,Total!B:B,$H$2)+COUNTIFS(Total!X:X,$O$3,Total!W:W,B19,Total!O:O,DB!$G$5,Total!N:N,DB!$O$5,Total!M:M,DB!$G$9,Total!AA:AA,DB!$O$9,Total!AA:AA,$H$2)+COUNTIFS(Total!X:X,$O$3,Total!W:W,B19,Total!O:O,DB!$G$5,Total!N:N,DB!$O$5,Total!AA:AA,DB!$G$9,Total!K:K,DB!$O$9,Total!AA:AA,$H$2)+COUNTIFS(Total!X:X,$O$3,Total!W:W,B19,Total!O:O,DB!$G$5,Total!N:N,DB!$O$5,Total!AA:AA,DB!$G$9,Total!AA:AA,DB!$O$9,Total!B:B,$H$2)+COUNTIFS(Total!X:X,$O$3,Total!W:W,B19,Total!O:O,DB!$G$5,Total!AA:AA,DB!$O$5,Total!M:M,DB!$G$9,Total!K:K,DB!$O$9,Total!AA:AA,$H$2)+COUNTIFS(Total!X:X,$O$3,Total!W:W,B19,Total!O:O,DB!$G$5,Total!AA:AA,DB!$O$5,Total!M:M,DB!$G$9,Total!AA:AA,DB!$O$9,Total!B:B,$H$2)+COUNTIFS(Total!X:X,$O$3,Total!W:W,B19,Total!O:O,DB!$G$5,Total!AA:AA,DB!$O$5,Total!AA:AA,DB!$G$9,Total!K:K,DB!$O$9,Total!B:B,$H$2)+COUNTIFS(Total!X:X,$O$3,Total!W:W,B19,Total!AA:AA,DB!$G$5,Total!N:N,DB!$O$5,Total!M:M,DB!$G$9,Total!K:K,DB!$O$9,Total!AA:AA,$H$2)+COUNTIFS(Total!X:X,$O$3,Total!W:W,B19,Total!AA:AA,DB!$G$5,Total!N:N,DB!$O$5,Total!M:M,DB!$G$9,Total!AA:AA,DB!$O$9,Total!B:B,$H$2)+COUNTIFS(Total!X:X,$O$3,Total!W:W,B19,Total!AA:AA,DB!$G$5,Total!N:N,DB!$O$5,Total!AA:AA,DB!$G$9,Total!K:K,DB!$O$9,Total!B:B,$H$2)+COUNTIFS(Total!X:X,$O$3,Total!W:W,B19,Total!AA:AA,DB!$G$5,Total!AA:AA,DB!$O$5,Total!M:M,DB!$G$9,Total!K:K,DB!$O$9,Total!B:B,$H$2)+COUNTIFS(Total!X:X,$O$3,Total!W:W,B19,Total!O:O,DB!$G$5,Total!N:N,DB!$O$5,Total!AA:AA,DB!$G$9,Total!AA:AA,DB!$O$9,Total!AA:AA,$H$2)+COUNTIFS(Total!X:X,$O$3,Total!W:W,B19,Total!O:O,DB!$G$5,Total!AA:AA,DB!$O$5,Total!M:M,DB!$G$9,Total!AA:AA,DB!$O$9,Total!AA:AA,$H$2)+COUNTIFS(Total!X:X,$O$3,Total!W:W,B19,Total!O:O,DB!$G$5,Total!AA:AA,DB!$O$5,Total!AA:AA,DB!$G$9,Total!K:K,DB!$O$9,Total!AA:AA,$H$2)+COUNTIFS(Total!X:X,$O$3,Total!W:W,B19,Total!O:O,DB!$G$5,Total!AA:AA,DB!$O$5,Total!AA:AA,DB!$G$9,Total!AA:AA,DB!$O$9,Total!B:B,$H$2)+COUNTIFS(Total!X:X,$O$3,Total!W:W,B19,Total!AA:AA,DB!$G$5,Total!N:N,DB!$O$5,Total!M:M,DB!$G$9,Total!AA:AA,DB!$O$9,Total!AA:AA,$H$2)+COUNTIFS(Total!X:X,$O$3,Total!W:W,B19,Total!AA:AA,DB!$G$5,Total!N:N,DB!$O$5,Total!AA:AA,DB!$G$9,Total!K:K,DB!$O$9,Total!AA:AA,$H$2)+COUNTIFS(Total!X:X,$O$3,Total!W:W,B19,Total!AA:AA,DB!$G$5,Total!N:N,DB!$O$5,Total!AA:AA,DB!$G$9,Total!AA:AA,DB!$O$9,Total!B:B,$H$2)+COUNTIFS(Total!X:X,$O$3,Total!W:W,B19,Total!AA:AA,DB!$G$5,Total!AA:AA,DB!$O$5,Total!M:M,DB!$G$9,Total!K:K,DB!$O$9,Total!AA:AA,$H$2)+COUNTIFS(Total!X:X,$O$3,Total!W:W,B19,Total!AA:AA,DB!$G$5,Total!AA:AA,DB!$O$5,Total!M:M,DB!$G$9,Total!AA:AA,DB!$O$9,Total!B:B,$H$2)+COUNTIFS(Total!X:X,$O$3,Total!W:W,B19,Total!AA:AA,DB!$G$5,Total!AA:AA,DB!$O$5,Total!AA:AA,DB!$G$9,Total!K:K,DB!$O$9,Total!B:B,$H$2)+COUNTIFS(Total!X:X,$O$3,Total!W:W,B19,Total!AA:AA,DB!$G$5,Total!N:N,DB!$O$5,Total!M:M,DB!$G$9,Total!K:K,DB!$O$9,Total!B:B,$H$2)+COUNTIFS(Total!X:X,$O$3,Total!W:W,B19,Total!O:O,DB!$G$5,Total!AA:AA,DB!$O$5,Total!M:M,DB!$G$9,Total!K:K,DB!$O$9,Total!B:B,$H$2)+COUNTIFS(Total!X:X,$O$3,Total!W:W,B19,Total!O:O,DB!$G$5,Total!N:N,DB!$O$5,Total!AA:AA,DB!$G$9,Total!K:K,DB!$O$9,Total!B:B,$H$2)+COUNTIFS(Total!X:X,$O$3,Total!W:W,B19,Total!O:O,DB!$G$5,Total!N:N,DB!$O$5,Total!M:M,DB!$G$9,Total!AA:AA,DB!$O$9,Total!B:B,$H$2)+COUNTIFS(Total!X:X,$O$3,Total!W:W,B19,Total!O:O,DB!$G$5,Total!N:N,DB!$O$5,Total!M:M,DB!$G$9,Total!K:K,DB!$O$9,Total!AA:AA,$H$2)</f>
        <v>0</v>
      </c>
      <c r="P19" s="31">
        <f>COUNTIFS(Total!X:X,$P$3,Total!W:W,B19,Total!O:O,DB!$G$5,Total!N:N,DB!$O$5,Total!M:M,DB!$G$9,Total!K:K,DB!$O$9,Total!B:B,$H$2)+COUNTIFS(Total!X:X,$P$3,Total!W:W,B19,Total!AA:AA,DB!$G$5,Total!AA:AA,DB!$O$5,Total!AA:AA,DB!$G$9,Total!AA:AA,DB!$O$9,Total!AA:AA,$H$2)+COUNTIFS(Total!X:X,$P$3,Total!W:W,B19,Total!O:O,DB!$G$5,Total!AA:AA,DB!$O$5,Total!AA:AA,DB!$G$9,Total!AA:AA,DB!$O$9,Total!AA:AA,$H$2)+COUNTIFS(Total!X:X,$P$3,Total!W:W,B19,Total!AA:AA,DB!$G$5,Total!N:N,DB!$O$5,Total!AA:AA,DB!$G$9,Total!AA:AA,DB!$O$9,Total!AA:AA,$H$2)+COUNTIFS(Total!X:X,$P$3,Total!W:W,B19,Total!AA:AA,DB!$G$5,Total!AA:AA,DB!$O$5,Total!M:M,DB!$G$9,Total!AA:AA,DB!$O$9,Total!AA:AA,$H$2)+COUNTIFS(Total!X:X,$P$3,Total!W:W,B19,Total!AA:AA,DB!$G$5,Total!AA:AA,DB!$O$5,Total!AA:AA,DB!$G$9,Total!K:K,DB!$O$9,Total!AA:AA,$H$2)+COUNTIFS(Total!X:X,$P$3,Total!W:W,B19,Total!AA:AA,DB!$G$5,Total!AA:AA,DB!$O$5,Total!AA:AA,DB!$G$9,Total!AA:AA,DB!$O$9,Total!B:B,$H$2)+COUNTIFS(Total!X:X,$P$3,Total!W:W,B19,Total!O:O,DB!$G$5,Total!N:N,DB!$O$5,Total!M:M,DB!$G$9,Total!AA:AA,DB!$O$9,Total!AA:AA,$H$2)+COUNTIFS(Total!X:X,$P$3,Total!W:W,B19,Total!O:O,DB!$G$5,Total!N:N,DB!$O$5,Total!AA:AA,DB!$G$9,Total!K:K,DB!$O$9,Total!AA:AA,$H$2)+COUNTIFS(Total!X:X,$P$3,Total!W:W,B19,Total!O:O,DB!$G$5,Total!N:N,DB!$O$5,Total!AA:AA,DB!$G$9,Total!AA:AA,DB!$O$9,Total!B:B,$H$2)+COUNTIFS(Total!X:X,$P$3,Total!W:W,B19,Total!O:O,DB!$G$5,Total!AA:AA,DB!$O$5,Total!M:M,DB!$G$9,Total!K:K,DB!$O$9,Total!AA:AA,$H$2)+COUNTIFS(Total!X:X,$P$3,Total!W:W,B19,Total!O:O,DB!$G$5,Total!AA:AA,DB!$O$5,Total!M:M,DB!$G$9,Total!AA:AA,DB!$O$9,Total!B:B,$H$2)+COUNTIFS(Total!X:X,$P$3,Total!W:W,B19,Total!O:O,DB!$G$5,Total!AA:AA,DB!$O$5,Total!AA:AA,DB!$G$9,Total!K:K,DB!$O$9,Total!B:B,$H$2)+COUNTIFS(Total!X:X,$P$3,Total!W:W,B19,Total!AA:AA,DB!$G$5,Total!N:N,DB!$O$5,Total!M:M,DB!$G$9,Total!K:K,DB!$O$9,Total!AA:AA,$H$2)+COUNTIFS(Total!X:X,$P$3,Total!W:W,B19,Total!AA:AA,DB!$G$5,Total!N:N,DB!$O$5,Total!M:M,DB!$G$9,Total!AA:AA,DB!$O$9,Total!B:B,$H$2)+COUNTIFS(Total!X:X,$P$3,Total!W:W,B19,Total!AA:AA,DB!$G$5,Total!N:N,DB!$O$5,Total!AA:AA,DB!$G$9,Total!K:K,DB!$O$9,Total!B:B,$H$2)+COUNTIFS(Total!X:X,$P$3,Total!W:W,B19,Total!AA:AA,DB!$G$5,Total!AA:AA,DB!$O$5,Total!M:M,DB!$G$9,Total!K:K,DB!$O$9,Total!B:B,$H$2)+COUNTIFS(Total!X:X,$P$3,Total!W:W,B19,Total!O:O,DB!$G$5,Total!N:N,DB!$O$5,Total!AA:AA,DB!$G$9,Total!AA:AA,DB!$O$9,Total!AA:AA,$H$2)+COUNTIFS(Total!X:X,$P$3,Total!W:W,B19,Total!O:O,DB!$G$5,Total!AA:AA,DB!$O$5,Total!M:M,DB!$G$9,Total!AA:AA,DB!$O$9,Total!AA:AA,$H$2)+COUNTIFS(Total!X:X,$P$3,Total!W:W,B19,Total!O:O,DB!$G$5,Total!AA:AA,DB!$O$5,Total!AA:AA,DB!$G$9,Total!K:K,DB!$O$9,Total!AA:AA,$H$2)+COUNTIFS(Total!X:X,$P$3,Total!W:W,B19,Total!O:O,DB!$G$5,Total!AA:AA,DB!$O$5,Total!AA:AA,DB!$G$9,Total!AA:AA,DB!$O$9,Total!B:B,$H$2)+COUNTIFS(Total!X:X,$P$3,Total!W:W,B19,Total!AA:AA,DB!$G$5,Total!N:N,DB!$O$5,Total!M:M,DB!$G$9,Total!AA:AA,DB!$O$9,Total!AA:AA,$H$2)+COUNTIFS(Total!X:X,$P$3,Total!W:W,B19,Total!AA:AA,DB!$G$5,Total!N:N,DB!$O$5,Total!AA:AA,DB!$G$9,Total!K:K,DB!$O$9,Total!AA:AA,$H$2)+COUNTIFS(Total!X:X,$P$3,Total!W:W,B19,Total!AA:AA,DB!$G$5,Total!N:N,DB!$O$5,Total!AA:AA,DB!$G$9,Total!AA:AA,DB!$O$9,Total!B:B,$H$2)+COUNTIFS(Total!X:X,$P$3,Total!W:W,B19,Total!AA:AA,DB!$G$5,Total!AA:AA,DB!$O$5,Total!M:M,DB!$G$9,Total!K:K,DB!$O$9,Total!AA:AA,$H$2)+COUNTIFS(Total!X:X,$P$3,Total!W:W,B19,Total!AA:AA,DB!$G$5,Total!AA:AA,DB!$O$5,Total!M:M,DB!$G$9,Total!AA:AA,DB!$O$9,Total!B:B,$H$2)+COUNTIFS(Total!X:X,$P$3,Total!W:W,B19,Total!AA:AA,DB!$G$5,Total!AA:AA,DB!$O$5,Total!AA:AA,DB!$G$9,Total!K:K,DB!$O$9,Total!B:B,$H$2)+COUNTIFS(Total!X:X,$P$3,Total!W:W,B19,Total!AA:AA,DB!$G$5,Total!N:N,DB!$O$5,Total!M:M,DB!$G$9,Total!K:K,DB!$O$9,Total!B:B,$H$2)+COUNTIFS(Total!X:X,$P$3,Total!W:W,B19,Total!O:O,DB!$G$5,Total!AA:AA,DB!$O$5,Total!M:M,DB!$G$9,Total!K:K,DB!$O$9,Total!B:B,$H$2)+COUNTIFS(Total!X:X,$P$3,Total!W:W,B19,Total!O:O,DB!$G$5,Total!N:N,DB!$O$5,Total!AA:AA,DB!$G$9,Total!K:K,DB!$O$9,Total!B:B,$H$2)+COUNTIFS(Total!X:X,$P$3,Total!W:W,B19,Total!O:O,DB!$G$5,Total!N:N,DB!$O$5,Total!M:M,DB!$G$9,Total!AA:AA,DB!$O$9,Total!B:B,$H$2)+COUNTIFS(Total!X:X,$P$3,Total!W:W,B19,Total!O:O,DB!$G$5,Total!N:N,DB!$O$5,Total!M:M,DB!$G$9,Total!K:K,DB!$O$9,Total!AA:AA,$H$2)</f>
        <v>0</v>
      </c>
      <c r="Q19" s="31">
        <f>COUNTIFS(Total!X:X,$Q$3,Total!W:W,B19,Total!O:O,DB!$G$5,Total!N:N,DB!$O$5,Total!M:M,DB!$G$9,Total!K:K,DB!$O$9,Total!B:B,$H$2)+COUNTIFS(Total!X:X,$Q$3,Total!W:W,B19,Total!AA:AA,DB!$G$5,Total!AA:AA,DB!$O$5,Total!AA:AA,DB!$G$9,Total!AA:AA,DB!$O$9,Total!AA:AA,$H$2)+COUNTIFS(Total!X:X,$Q$3,Total!W:W,B19,Total!O:O,DB!$G$5,Total!AA:AA,DB!$O$5,Total!AA:AA,DB!$G$9,Total!AA:AA,DB!$O$9,Total!AA:AA,$H$2)+COUNTIFS(Total!X:X,$Q$3,Total!W:W,B19,Total!AA:AA,DB!$G$5,Total!N:N,DB!$O$5,Total!AA:AA,DB!$G$9,Total!AA:AA,DB!$O$9,Total!AA:AA,$H$2)+COUNTIFS(Total!X:X,$Q$3,Total!W:W,B19,Total!AA:AA,DB!$G$5,Total!AA:AA,DB!$O$5,Total!M:M,DB!$G$9,Total!AA:AA,DB!$O$9,Total!AA:AA,$H$2)+COUNTIFS(Total!X:X,$Q$3,Total!W:W,B19,Total!AA:AA,DB!$G$5,Total!AA:AA,DB!$O$5,Total!AA:AA,DB!$G$9,Total!K:K,DB!$O$9,Total!AA:AA,$H$2)+COUNTIFS(Total!X:X,$Q$3,Total!W:W,B19,Total!AA:AA,DB!$G$5,Total!AA:AA,DB!$O$5,Total!AA:AA,DB!$G$9,Total!AA:AA,DB!$O$9,Total!B:B,$H$2)+COUNTIFS(Total!X:X,$Q$3,Total!W:W,B19,Total!O:O,DB!$G$5,Total!N:N,DB!$O$5,Total!M:M,DB!$G$9,Total!AA:AA,DB!$O$9,Total!AA:AA,$H$2)+COUNTIFS(Total!X:X,$Q$3,Total!W:W,B19,Total!O:O,DB!$G$5,Total!N:N,DB!$O$5,Total!AA:AA,DB!$G$9,Total!K:K,DB!$O$9,Total!AA:AA,$H$2)+COUNTIFS(Total!X:X,$Q$3,Total!W:W,B19,Total!O:O,DB!$G$5,Total!N:N,DB!$O$5,Total!AA:AA,DB!$G$9,Total!AA:AA,DB!$O$9,Total!B:B,$H$2)+COUNTIFS(Total!X:X,$Q$3,Total!W:W,B19,Total!O:O,DB!$G$5,Total!AA:AA,DB!$O$5,Total!M:M,DB!$G$9,Total!K:K,DB!$O$9,Total!AA:AA,$H$2)+COUNTIFS(Total!X:X,$Q$3,Total!W:W,B19,Total!O:O,DB!$G$5,Total!AA:AA,DB!$O$5,Total!M:M,DB!$G$9,Total!AA:AA,DB!$O$9,Total!B:B,$H$2)+COUNTIFS(Total!X:X,$Q$3,Total!W:W,B19,Total!O:O,DB!$G$5,Total!AA:AA,DB!$O$5,Total!AA:AA,DB!$G$9,Total!K:K,DB!$O$9,Total!B:B,$H$2)+COUNTIFS(Total!X:X,$Q$3,Total!W:W,B19,Total!AA:AA,DB!$G$5,Total!N:N,DB!$O$5,Total!M:M,DB!$G$9,Total!K:K,DB!$O$9,Total!AA:AA,$H$2)+COUNTIFS(Total!X:X,$Q$3,Total!W:W,B19,Total!AA:AA,DB!$G$5,Total!N:N,DB!$O$5,Total!M:M,DB!$G$9,Total!AA:AA,DB!$O$9,Total!B:B,$H$2)+COUNTIFS(Total!X:X,$Q$3,Total!W:W,B19,Total!AA:AA,DB!$G$5,Total!N:N,DB!$O$5,Total!AA:AA,DB!$G$9,Total!K:K,DB!$O$9,Total!B:B,$H$2)+COUNTIFS(Total!X:X,$Q$3,Total!W:W,B19,Total!AA:AA,DB!$G$5,Total!AA:AA,DB!$O$5,Total!M:M,DB!$G$9,Total!K:K,DB!$O$9,Total!B:B,$H$2)+COUNTIFS(Total!X:X,$Q$3,Total!W:W,B19,Total!O:O,DB!$G$5,Total!N:N,DB!$O$5,Total!AA:AA,DB!$G$9,Total!AA:AA,DB!$O$9,Total!AA:AA,$H$2)+COUNTIFS(Total!X:X,$Q$3,Total!W:W,B19,Total!O:O,DB!$G$5,Total!AA:AA,DB!$O$5,Total!M:M,DB!$G$9,Total!AA:AA,DB!$O$9,Total!AA:AA,$H$2)+COUNTIFS(Total!X:X,$Q$3,Total!W:W,B19,Total!O:O,DB!$G$5,Total!AA:AA,DB!$O$5,Total!AA:AA,DB!$G$9,Total!K:K,DB!$O$9,Total!AA:AA,$H$2)+COUNTIFS(Total!X:X,$Q$3,Total!W:W,B19,Total!O:O,DB!$G$5,Total!AA:AA,DB!$O$5,Total!AA:AA,DB!$G$9,Total!AA:AA,DB!$O$9,Total!B:B,$H$2)+COUNTIFS(Total!X:X,$Q$3,Total!W:W,B19,Total!AA:AA,DB!$G$5,Total!N:N,DB!$O$5,Total!M:M,DB!$G$9,Total!AA:AA,DB!$O$9,Total!AA:AA,$H$2)+COUNTIFS(Total!X:X,$Q$3,Total!W:W,B19,Total!AA:AA,DB!$G$5,Total!N:N,DB!$O$5,Total!AA:AA,DB!$G$9,Total!K:K,DB!$O$9,Total!AA:AA,$H$2)+COUNTIFS(Total!X:X,$Q$3,Total!W:W,B19,Total!AA:AA,DB!$G$5,Total!N:N,DB!$O$5,Total!AA:AA,DB!$G$9,Total!AA:AA,DB!$O$9,Total!B:B,$H$2)+COUNTIFS(Total!X:X,$Q$3,Total!W:W,B19,Total!AA:AA,DB!$G$5,Total!AA:AA,DB!$O$5,Total!M:M,DB!$G$9,Total!K:K,DB!$O$9,Total!AA:AA,$H$2)+COUNTIFS(Total!X:X,$Q$3,Total!W:W,B19,Total!AA:AA,DB!$G$5,Total!AA:AA,DB!$O$5,Total!M:M,DB!$G$9,Total!AA:AA,DB!$O$9,Total!B:B,$H$2)+COUNTIFS(Total!X:X,$Q$3,Total!W:W,B19,Total!AA:AA,DB!$G$5,Total!AA:AA,DB!$O$5,Total!AA:AA,DB!$G$9,Total!K:K,DB!$O$9,Total!B:B,$H$2)+COUNTIFS(Total!X:X,$Q$3,Total!W:W,B19,Total!AA:AA,DB!$G$5,Total!N:N,DB!$O$5,Total!M:M,DB!$G$9,Total!K:K,DB!$O$9,Total!B:B,$H$2)+COUNTIFS(Total!X:X,$Q$3,Total!W:W,B19,Total!O:O,DB!$G$5,Total!AA:AA,DB!$O$5,Total!M:M,DB!$G$9,Total!K:K,DB!$O$9,Total!B:B,$H$2)+COUNTIFS(Total!X:X,$Q$3,Total!W:W,B19,Total!O:O,DB!$G$5,Total!N:N,DB!$O$5,Total!AA:AA,DB!$G$9,Total!K:K,DB!$O$9,Total!B:B,$H$2)+COUNTIFS(Total!X:X,$Q$3,Total!W:W,B19,Total!O:O,DB!$G$5,Total!N:N,DB!$O$5,Total!M:M,DB!$G$9,Total!AA:AA,DB!$O$9,Total!B:B,$H$2)+COUNTIFS(Total!X:X,$Q$3,Total!W:W,B19,Total!O:O,DB!$G$5,Total!N:N,DB!$O$5,Total!M:M,DB!$G$9,Total!K:K,DB!$O$9,Total!AA:AA,$H$2)</f>
        <v>0</v>
      </c>
      <c r="R19" s="31">
        <f>COUNTIFS(Total!X:X,$R$3,Total!W:W,B19,Total!O:O,DB!$G$5,Total!N:N,DB!$O$5,Total!M:M,DB!$G$9,Total!K:K,DB!$O$9,Total!B:B,$H$2)+COUNTIFS(Total!X:X,$R$3,Total!W:W,B19,Total!AA:AA,DB!$G$5,Total!AA:AA,DB!$O$5,Total!AA:AA,DB!$G$9,Total!AA:AA,DB!$O$9,Total!AA:AA,$H$2)+COUNTIFS(Total!X:X,$R$3,Total!W:W,B19,Total!O:O,DB!$G$5,Total!AA:AA,DB!$O$5,Total!AA:AA,DB!$G$9,Total!AA:AA,DB!$O$9,Total!AA:AA,$H$2)+COUNTIFS(Total!X:X,$R$3,Total!W:W,B19,Total!AA:AA,DB!$G$5,Total!N:N,DB!$O$5,Total!AA:AA,DB!$G$9,Total!AA:AA,DB!$O$9,Total!AA:AA,$H$2)+COUNTIFS(Total!X:X,$R$3,Total!W:W,B19,Total!AA:AA,DB!$G$5,Total!AA:AA,DB!$O$5,Total!M:M,DB!$G$9,Total!AA:AA,DB!$O$9,Total!AA:AA,$H$2)+COUNTIFS(Total!X:X,$R$3,Total!W:W,B19,Total!AA:AA,DB!$G$5,Total!AA:AA,DB!$O$5,Total!AA:AA,DB!$G$9,Total!K:K,DB!$O$9,Total!AA:AA,$H$2)+COUNTIFS(Total!X:X,$R$3,Total!W:W,B19,Total!AA:AA,DB!$G$5,Total!AA:AA,DB!$O$5,Total!AA:AA,DB!$G$9,Total!AA:AA,DB!$O$9,Total!B:B,$H$2)+COUNTIFS(Total!X:X,$R$3,Total!W:W,B19,Total!O:O,DB!$G$5,Total!N:N,DB!$O$5,Total!M:M,DB!$G$9,Total!AA:AA,DB!$O$9,Total!AA:AA,$H$2)+COUNTIFS(Total!X:X,$R$3,Total!W:W,B19,Total!O:O,DB!$G$5,Total!N:N,DB!$O$5,Total!AA:AA,DB!$G$9,Total!K:K,DB!$O$9,Total!AA:AA,$H$2)+COUNTIFS(Total!X:X,$R$3,Total!W:W,B19,Total!O:O,DB!$G$5,Total!N:N,DB!$O$5,Total!AA:AA,DB!$G$9,Total!AA:AA,DB!$O$9,Total!B:B,$H$2)+COUNTIFS(Total!X:X,$R$3,Total!W:W,B19,Total!O:O,DB!$G$5,Total!AA:AA,DB!$O$5,Total!M:M,DB!$G$9,Total!K:K,DB!$O$9,Total!AA:AA,$H$2)+COUNTIFS(Total!X:X,$R$3,Total!W:W,B19,Total!O:O,DB!$G$5,Total!AA:AA,DB!$O$5,Total!M:M,DB!$G$9,Total!AA:AA,DB!$O$9,Total!B:B,$H$2)+COUNTIFS(Total!X:X,$R$3,Total!W:W,B19,Total!O:O,DB!$G$5,Total!AA:AA,DB!$O$5,Total!AA:AA,DB!$G$9,Total!K:K,DB!$O$9,Total!B:B,$H$2)+COUNTIFS(Total!X:X,$R$3,Total!W:W,B19,Total!AA:AA,DB!$G$5,Total!N:N,DB!$O$5,Total!M:M,DB!$G$9,Total!K:K,DB!$O$9,Total!AA:AA,$H$2)+COUNTIFS(Total!X:X,$R$3,Total!W:W,B19,Total!AA:AA,DB!$G$5,Total!N:N,DB!$O$5,Total!M:M,DB!$G$9,Total!AA:AA,DB!$O$9,Total!B:B,$H$2)+COUNTIFS(Total!X:X,$R$3,Total!W:W,B19,Total!AA:AA,DB!$G$5,Total!N:N,DB!$O$5,Total!AA:AA,DB!$G$9,Total!K:K,DB!$O$9,Total!B:B,$H$2)+COUNTIFS(Total!X:X,$R$3,Total!W:W,B19,Total!AA:AA,DB!$G$5,Total!AA:AA,DB!$O$5,Total!M:M,DB!$G$9,Total!K:K,DB!$O$9,Total!B:B,$H$2)+COUNTIFS(Total!X:X,$R$3,Total!W:W,B19,Total!O:O,DB!$G$5,Total!N:N,DB!$O$5,Total!AA:AA,DB!$G$9,Total!AA:AA,DB!$O$9,Total!AA:AA,$H$2)+COUNTIFS(Total!X:X,$R$3,Total!W:W,B19,Total!O:O,DB!$G$5,Total!AA:AA,DB!$O$5,Total!M:M,DB!$G$9,Total!AA:AA,DB!$O$9,Total!AA:AA,$H$2)+COUNTIFS(Total!X:X,$R$3,Total!W:W,B19,Total!O:O,DB!$G$5,Total!AA:AA,DB!$O$5,Total!AA:AA,DB!$G$9,Total!K:K,DB!$O$9,Total!AA:AA,$H$2)+COUNTIFS(Total!X:X,$R$3,Total!W:W,B19,Total!O:O,DB!$G$5,Total!AA:AA,DB!$O$5,Total!AA:AA,DB!$G$9,Total!AA:AA,DB!$O$9,Total!B:B,$H$2)+COUNTIFS(Total!X:X,$R$3,Total!W:W,B19,Total!AA:AA,DB!$G$5,Total!N:N,DB!$O$5,Total!M:M,DB!$G$9,Total!AA:AA,DB!$O$9,Total!AA:AA,$H$2)+COUNTIFS(Total!X:X,$R$3,Total!W:W,B19,Total!AA:AA,DB!$G$5,Total!N:N,DB!$O$5,Total!AA:AA,DB!$G$9,Total!K:K,DB!$O$9,Total!AA:AA,$H$2)+COUNTIFS(Total!X:X,$R$3,Total!W:W,B19,Total!AA:AA,DB!$G$5,Total!N:N,DB!$O$5,Total!AA:AA,DB!$G$9,Total!AA:AA,DB!$O$9,Total!B:B,$H$2)+COUNTIFS(Total!X:X,$R$3,Total!W:W,B19,Total!AA:AA,DB!$G$5,Total!AA:AA,DB!$O$5,Total!M:M,DB!$G$9,Total!K:K,DB!$O$9,Total!AA:AA,$H$2)+COUNTIFS(Total!X:X,$R$3,Total!W:W,B19,Total!AA:AA,DB!$G$5,Total!AA:AA,DB!$O$5,Total!M:M,DB!$G$9,Total!AA:AA,DB!$O$9,Total!B:B,$H$2)+COUNTIFS(Total!X:X,$R$3,Total!W:W,B19,Total!AA:AA,DB!$G$5,Total!AA:AA,DB!$O$5,Total!AA:AA,DB!$G$9,Total!K:K,DB!$O$9,Total!B:B,$H$2)+COUNTIFS(Total!X:X,$R$3,Total!W:W,B19,Total!AA:AA,DB!$G$5,Total!N:N,DB!$O$5,Total!M:M,DB!$G$9,Total!K:K,DB!$O$9,Total!B:B,$H$2)+COUNTIFS(Total!X:X,$R$3,Total!W:W,B19,Total!O:O,DB!$G$5,Total!AA:AA,DB!$O$5,Total!M:M,DB!$G$9,Total!K:K,DB!$O$9,Total!B:B,$H$2)+COUNTIFS(Total!X:X,$R$3,Total!W:W,B19,Total!O:O,DB!$G$5,Total!N:N,DB!$O$5,Total!AA:AA,DB!$G$9,Total!K:K,DB!$O$9,Total!B:B,$H$2)+COUNTIFS(Total!X:X,$R$3,Total!W:W,B19,Total!O:O,DB!$G$5,Total!N:N,DB!$O$5,Total!M:M,DB!$G$9,Total!AA:AA,DB!$O$9,Total!B:B,$H$2)+COUNTIFS(Total!X:X,$R$3,Total!W:W,B19,Total!O:O,DB!$G$5,Total!N:N,DB!$O$5,Total!M:M,DB!$G$9,Total!K:K,DB!$O$9,Total!AA:AA,$H$2)</f>
        <v>0</v>
      </c>
      <c r="S19" s="31">
        <f>COUNTIFS(Total!X:X,$S$3,Total!W:W,B19,Total!O:O,DB!$G$5,Total!N:N,DB!$O$5,Total!M:M,DB!$G$9,Total!K:K,DB!$O$9,Total!B:B,$H$2)+COUNTIFS(Total!X:X,$S$3,Total!W:W,B19,Total!AA:AA,DB!$G$5,Total!AA:AA,DB!$O$5,Total!AA:AA,DB!$G$9,Total!AA:AA,DB!$O$9,Total!AA:AA,$H$2)+COUNTIFS(Total!X:X,$S$3,Total!W:W,B19,Total!O:O,DB!$G$5,Total!AA:AA,DB!$O$5,Total!AA:AA,DB!$G$9,Total!AA:AA,DB!$O$9,Total!AA:AA,$H$2)+COUNTIFS(Total!X:X,$S$3,Total!W:W,B19,Total!AA:AA,DB!$G$5,Total!N:N,DB!$O$5,Total!AA:AA,DB!$G$9,Total!AA:AA,DB!$O$9,Total!AA:AA,$H$2)+COUNTIFS(Total!X:X,$S$3,Total!W:W,B19,Total!AA:AA,DB!$G$5,Total!AA:AA,DB!$O$5,Total!M:M,DB!$G$9,Total!AA:AA,DB!$O$9,Total!AA:AA,$H$2)+COUNTIFS(Total!X:X,$S$3,Total!W:W,B19,Total!AA:AA,DB!$G$5,Total!AA:AA,DB!$O$5,Total!AA:AA,DB!$G$9,Total!K:K,DB!$O$9,Total!AA:AA,$H$2)+COUNTIFS(Total!X:X,$S$3,Total!W:W,B19,Total!AA:AA,DB!$G$5,Total!AA:AA,DB!$O$5,Total!AA:AA,DB!$G$9,Total!AA:AA,DB!$O$9,Total!B:B,$H$2)+COUNTIFS(Total!X:X,$S$3,Total!W:W,B19,Total!O:O,DB!$G$5,Total!N:N,DB!$O$5,Total!M:M,DB!$G$9,Total!AA:AA,DB!$O$9,Total!AA:AA,$H$2)+COUNTIFS(Total!X:X,$S$3,Total!W:W,B19,Total!O:O,DB!$G$5,Total!N:N,DB!$O$5,Total!AA:AA,DB!$G$9,Total!K:K,DB!$O$9,Total!AA:AA,$H$2)+COUNTIFS(Total!X:X,$S$3,Total!W:W,B19,Total!O:O,DB!$G$5,Total!N:N,DB!$O$5,Total!AA:AA,DB!$G$9,Total!AA:AA,DB!$O$9,Total!B:B,$H$2)+COUNTIFS(Total!X:X,$S$3,Total!W:W,B19,Total!O:O,DB!$G$5,Total!AA:AA,DB!$O$5,Total!M:M,DB!$G$9,Total!K:K,DB!$O$9,Total!AA:AA,$H$2)+COUNTIFS(Total!X:X,$S$3,Total!W:W,B19,Total!O:O,DB!$G$5,Total!AA:AA,DB!$O$5,Total!M:M,DB!$G$9,Total!AA:AA,DB!$O$9,Total!B:B,$H$2)+COUNTIFS(Total!X:X,$S$3,Total!W:W,B19,Total!O:O,DB!$G$5,Total!AA:AA,DB!$O$5,Total!AA:AA,DB!$G$9,Total!K:K,DB!$O$9,Total!B:B,$H$2)+COUNTIFS(Total!X:X,$S$3,Total!W:W,B19,Total!AA:AA,DB!$G$5,Total!N:N,DB!$O$5,Total!M:M,DB!$G$9,Total!K:K,DB!$O$9,Total!AA:AA,$H$2)+COUNTIFS(Total!X:X,$S$3,Total!W:W,B19,Total!AA:AA,DB!$G$5,Total!N:N,DB!$O$5,Total!M:M,DB!$G$9,Total!AA:AA,DB!$O$9,Total!B:B,$H$2)+COUNTIFS(Total!X:X,$S$3,Total!W:W,B19,Total!AA:AA,DB!$G$5,Total!N:N,DB!$O$5,Total!AA:AA,DB!$G$9,Total!K:K,DB!$O$9,Total!B:B,$H$2)+COUNTIFS(Total!X:X,$S$3,Total!W:W,B19,Total!AA:AA,DB!$G$5,Total!AA:AA,DB!$O$5,Total!M:M,DB!$G$9,Total!K:K,DB!$O$9,Total!B:B,$H$2)+COUNTIFS(Total!X:X,$S$3,Total!W:W,B19,Total!O:O,DB!$G$5,Total!N:N,DB!$O$5,Total!AA:AA,DB!$G$9,Total!AA:AA,DB!$O$9,Total!AA:AA,$H$2)+COUNTIFS(Total!X:X,$S$3,Total!W:W,B19,Total!O:O,DB!$G$5,Total!AA:AA,DB!$O$5,Total!M:M,DB!$G$9,Total!AA:AA,DB!$O$9,Total!AA:AA,$H$2)+COUNTIFS(Total!X:X,$S$3,Total!W:W,B19,Total!O:O,DB!$G$5,Total!AA:AA,DB!$O$5,Total!AA:AA,DB!$G$9,Total!K:K,DB!$O$9,Total!AA:AA,$H$2)+COUNTIFS(Total!X:X,$S$3,Total!W:W,B19,Total!O:O,DB!$G$5,Total!AA:AA,DB!$O$5,Total!AA:AA,DB!$G$9,Total!AA:AA,DB!$O$9,Total!B:B,$H$2)+COUNTIFS(Total!X:X,$S$3,Total!W:W,B19,Total!AA:AA,DB!$G$5,Total!N:N,DB!$O$5,Total!M:M,DB!$G$9,Total!AA:AA,DB!$O$9,Total!AA:AA,$H$2)+COUNTIFS(Total!X:X,$S$3,Total!W:W,B19,Total!AA:AA,DB!$G$5,Total!N:N,DB!$O$5,Total!AA:AA,DB!$G$9,Total!K:K,DB!$O$9,Total!AA:AA,$H$2)+COUNTIFS(Total!X:X,$S$3,Total!W:W,B19,Total!AA:AA,DB!$G$5,Total!N:N,DB!$O$5,Total!AA:AA,DB!$G$9,Total!AA:AA,DB!$O$9,Total!B:B,$H$2)+COUNTIFS(Total!X:X,$S$3,Total!W:W,B19,Total!AA:AA,DB!$G$5,Total!AA:AA,DB!$O$5,Total!M:M,DB!$G$9,Total!K:K,DB!$O$9,Total!AA:AA,$H$2)+COUNTIFS(Total!X:X,$S$3,Total!W:W,B19,Total!AA:AA,DB!$G$5,Total!AA:AA,DB!$O$5,Total!M:M,DB!$G$9,Total!AA:AA,DB!$O$9,Total!B:B,$H$2)+COUNTIFS(Total!X:X,$S$3,Total!W:W,B19,Total!AA:AA,DB!$G$5,Total!AA:AA,DB!$O$5,Total!AA:AA,DB!$G$9,Total!K:K,DB!$O$9,Total!B:B,$H$2)+COUNTIFS(Total!X:X,$S$3,Total!W:W,B19,Total!AA:AA,DB!$G$5,Total!N:N,DB!$O$5,Total!M:M,DB!$G$9,Total!K:K,DB!$O$9,Total!B:B,$H$2)+COUNTIFS(Total!X:X,$S$3,Total!W:W,B19,Total!O:O,DB!$G$5,Total!AA:AA,DB!$O$5,Total!M:M,DB!$G$9,Total!K:K,DB!$O$9,Total!B:B,$H$2)+COUNTIFS(Total!X:X,$S$3,Total!W:W,B19,Total!O:O,DB!$G$5,Total!N:N,DB!$O$5,Total!AA:AA,DB!$G$9,Total!K:K,DB!$O$9,Total!B:B,$H$2)+COUNTIFS(Total!X:X,$S$3,Total!W:W,B19,Total!O:O,DB!$G$5,Total!N:N,DB!$O$5,Total!M:M,DB!$G$9,Total!AA:AA,DB!$O$9,Total!B:B,$H$2)+COUNTIFS(Total!X:X,$S$3,Total!W:W,B19,Total!O:O,DB!$G$5,Total!N:N,DB!$O$5,Total!M:M,DB!$G$9,Total!K:K,DB!$O$9,Total!AA:AA,$H$2)</f>
        <v>0</v>
      </c>
      <c r="T19" s="31">
        <f>COUNTIFS(Total!X:X,$T$3,Total!W:W,B19,Total!O:O,DB!$G$5,Total!N:N,DB!$O$5,Total!M:M,DB!$G$9,Total!K:K,DB!$O$9,Total!B:B,$H$2)+COUNTIFS(Total!X:X,$T$3,Total!W:W,B19,Total!AA:AA,DB!$G$5,Total!AA:AA,DB!$O$5,Total!AA:AA,DB!$G$9,Total!AA:AA,DB!$O$9,Total!AA:AA,$H$2)+COUNTIFS(Total!X:X,$T$3,Total!W:W,B19,Total!O:O,DB!$G$5,Total!AA:AA,DB!$O$5,Total!AA:AA,DB!$G$9,Total!AA:AA,DB!$O$9,Total!AA:AA,$H$2)+COUNTIFS(Total!X:X,$T$3,Total!W:W,B19,Total!AA:AA,DB!$G$5,Total!N:N,DB!$O$5,Total!AA:AA,DB!$G$9,Total!AA:AA,DB!$O$9,Total!AA:AA,$H$2)+COUNTIFS(Total!X:X,$T$3,Total!W:W,B19,Total!AA:AA,DB!$G$5,Total!AA:AA,DB!$O$5,Total!M:M,DB!$G$9,Total!AA:AA,DB!$O$9,Total!AA:AA,$H$2)+COUNTIFS(Total!X:X,$T$3,Total!W:W,B19,Total!AA:AA,DB!$G$5,Total!AA:AA,DB!$O$5,Total!AA:AA,DB!$G$9,Total!K:K,DB!$O$9,Total!AA:AA,$H$2)+COUNTIFS(Total!X:X,$T$3,Total!W:W,B19,Total!AA:AA,DB!$G$5,Total!AA:AA,DB!$O$5,Total!AA:AA,DB!$G$9,Total!AA:AA,DB!$O$9,Total!B:B,$H$2)+COUNTIFS(Total!X:X,$T$3,Total!W:W,B19,Total!O:O,DB!$G$5,Total!N:N,DB!$O$5,Total!M:M,DB!$G$9,Total!AA:AA,DB!$O$9,Total!AA:AA,$H$2)+COUNTIFS(Total!X:X,$T$3,Total!W:W,B19,Total!O:O,DB!$G$5,Total!N:N,DB!$O$5,Total!AA:AA,DB!$G$9,Total!K:K,DB!$O$9,Total!AA:AA,$H$2)+COUNTIFS(Total!X:X,$T$3,Total!W:W,B19,Total!O:O,DB!$G$5,Total!N:N,DB!$O$5,Total!AA:AA,DB!$G$9,Total!AA:AA,DB!$O$9,Total!B:B,$H$2)+COUNTIFS(Total!X:X,$T$3,Total!W:W,B19,Total!O:O,DB!$G$5,Total!AA:AA,DB!$O$5,Total!M:M,DB!$G$9,Total!K:K,DB!$O$9,Total!AA:AA,$H$2)+COUNTIFS(Total!X:X,$T$3,Total!W:W,B19,Total!O:O,DB!$G$5,Total!AA:AA,DB!$O$5,Total!M:M,DB!$G$9,Total!AA:AA,DB!$O$9,Total!B:B,$H$2)+COUNTIFS(Total!X:X,$T$3,Total!W:W,B19,Total!O:O,DB!$G$5,Total!AA:AA,DB!$O$5,Total!AA:AA,DB!$G$9,Total!K:K,DB!$O$9,Total!B:B,$H$2)+COUNTIFS(Total!X:X,$T$3,Total!W:W,B19,Total!AA:AA,DB!$G$5,Total!N:N,DB!$O$5,Total!M:M,DB!$G$9,Total!K:K,DB!$O$9,Total!AA:AA,$H$2)+COUNTIFS(Total!X:X,$T$3,Total!W:W,B19,Total!AA:AA,DB!$G$5,Total!N:N,DB!$O$5,Total!M:M,DB!$G$9,Total!AA:AA,DB!$O$9,Total!B:B,$H$2)+COUNTIFS(Total!X:X,$T$3,Total!W:W,B19,Total!AA:AA,DB!$G$5,Total!N:N,DB!$O$5,Total!AA:AA,DB!$G$9,Total!K:K,DB!$O$9,Total!B:B,$H$2)+COUNTIFS(Total!X:X,$T$3,Total!W:W,B19,Total!AA:AA,DB!$G$5,Total!AA:AA,DB!$O$5,Total!M:M,DB!$G$9,Total!K:K,DB!$O$9,Total!B:B,$H$2)+COUNTIFS(Total!X:X,$T$3,Total!W:W,B19,Total!O:O,DB!$G$5,Total!N:N,DB!$O$5,Total!AA:AA,DB!$G$9,Total!AA:AA,DB!$O$9,Total!AA:AA,$H$2)+COUNTIFS(Total!X:X,$T$3,Total!W:W,B19,Total!O:O,DB!$G$5,Total!AA:AA,DB!$O$5,Total!M:M,DB!$G$9,Total!AA:AA,DB!$O$9,Total!AA:AA,$H$2)+COUNTIFS(Total!X:X,$T$3,Total!W:W,B19,Total!O:O,DB!$G$5,Total!AA:AA,DB!$O$5,Total!AA:AA,DB!$G$9,Total!K:K,DB!$O$9,Total!AA:AA,$H$2)+COUNTIFS(Total!X:X,$T$3,Total!W:W,B19,Total!O:O,DB!$G$5,Total!AA:AA,DB!$O$5,Total!AA:AA,DB!$G$9,Total!AA:AA,DB!$O$9,Total!B:B,$H$2)+COUNTIFS(Total!X:X,$T$3,Total!W:W,B19,Total!AA:AA,DB!$G$5,Total!N:N,DB!$O$5,Total!M:M,DB!$G$9,Total!AA:AA,DB!$O$9,Total!AA:AA,$H$2)+COUNTIFS(Total!X:X,$T$3,Total!W:W,B19,Total!AA:AA,DB!$G$5,Total!N:N,DB!$O$5,Total!AA:AA,DB!$G$9,Total!K:K,DB!$O$9,Total!AA:AA,$H$2)+COUNTIFS(Total!X:X,$T$3,Total!W:W,B19,Total!AA:AA,DB!$G$5,Total!N:N,DB!$O$5,Total!AA:AA,DB!$G$9,Total!AA:AA,DB!$O$9,Total!B:B,$H$2)+COUNTIFS(Total!X:X,$T$3,Total!W:W,B19,Total!AA:AA,DB!$G$5,Total!AA:AA,DB!$O$5,Total!M:M,DB!$G$9,Total!K:K,DB!$O$9,Total!AA:AA,$H$2)+COUNTIFS(Total!X:X,$T$3,Total!W:W,B19,Total!AA:AA,DB!$G$5,Total!AA:AA,DB!$O$5,Total!M:M,DB!$G$9,Total!AA:AA,DB!$O$9,Total!B:B,$H$2)+COUNTIFS(Total!X:X,$T$3,Total!W:W,B19,Total!AA:AA,DB!$G$5,Total!AA:AA,DB!$O$5,Total!AA:AA,DB!$G$9,Total!K:K,DB!$O$9,Total!B:B,$H$2)+COUNTIFS(Total!X:X,$T$3,Total!W:W,B19,Total!AA:AA,DB!$G$5,Total!N:N,DB!$O$5,Total!M:M,DB!$G$9,Total!K:K,DB!$O$9,Total!B:B,$H$2)+COUNTIFS(Total!X:X,$T$3,Total!W:W,B19,Total!O:O,DB!$G$5,Total!AA:AA,DB!$O$5,Total!M:M,DB!$G$9,Total!K:K,DB!$O$9,Total!B:B,$H$2)+COUNTIFS(Total!X:X,$T$3,Total!W:W,B19,Total!O:O,DB!$G$5,Total!N:N,DB!$O$5,Total!AA:AA,DB!$G$9,Total!K:K,DB!$O$9,Total!B:B,$H$2)+COUNTIFS(Total!X:X,$T$3,Total!W:W,B19,Total!O:O,DB!$G$5,Total!N:N,DB!$O$5,Total!M:M,DB!$G$9,Total!AA:AA,DB!$O$9,Total!B:B,$H$2)+COUNTIFS(Total!X:X,$T$3,Total!W:W,B19,Total!O:O,DB!$G$5,Total!N:N,DB!$O$5,Total!M:M,DB!$G$9,Total!K:K,DB!$O$9,Total!AA:AA,$H$2)</f>
        <v>12</v>
      </c>
      <c r="U19" s="31">
        <f>COUNTIFS(Total!X:X,$U$3,Total!W:W,B19,Total!O:O,DB!$G$5,Total!N:N,DB!$O$5,Total!M:M,DB!$G$9,Total!K:K,DB!$O$9,Total!B:B,$H$2)+COUNTIFS(Total!X:X,$U$3,Total!W:W,B19,Total!AA:AA,DB!$G$5,Total!AA:AA,DB!$O$5,Total!AA:AA,DB!$G$9,Total!AA:AA,DB!$O$9,Total!AA:AA,$H$2)+COUNTIFS(Total!X:X,$U$3,Total!W:W,B19,Total!O:O,DB!$G$5,Total!AA:AA,DB!$O$5,Total!AA:AA,DB!$G$9,Total!AA:AA,DB!$O$9,Total!AA:AA,$H$2)+COUNTIFS(Total!X:X,$U$3,Total!W:W,B19,Total!AA:AA,DB!$G$5,Total!N:N,DB!$O$5,Total!AA:AA,DB!$G$9,Total!AA:AA,DB!$O$9,Total!AA:AA,$H$2)+COUNTIFS(Total!X:X,$U$3,Total!W:W,B19,Total!AA:AA,DB!$G$5,Total!AA:AA,DB!$O$5,Total!M:M,DB!$G$9,Total!AA:AA,DB!$O$9,Total!AA:AA,$H$2)+COUNTIFS(Total!X:X,$U$3,Total!W:W,B19,Total!AA:AA,DB!$G$5,Total!AA:AA,DB!$O$5,Total!AA:AA,DB!$G$9,Total!K:K,DB!$O$9,Total!AA:AA,$H$2)+COUNTIFS(Total!X:X,$U$3,Total!W:W,B19,Total!AA:AA,DB!$G$5,Total!AA:AA,DB!$O$5,Total!AA:AA,DB!$G$9,Total!AA:AA,DB!$O$9,Total!B:B,$H$2)+COUNTIFS(Total!X:X,$U$3,Total!W:W,B19,Total!O:O,DB!$G$5,Total!N:N,DB!$O$5,Total!M:M,DB!$G$9,Total!AA:AA,DB!$O$9,Total!AA:AA,$H$2)+COUNTIFS(Total!X:X,$U$3,Total!W:W,B19,Total!O:O,DB!$G$5,Total!N:N,DB!$O$5,Total!AA:AA,DB!$G$9,Total!K:K,DB!$O$9,Total!AA:AA,$H$2)+COUNTIFS(Total!X:X,$U$3,Total!W:W,B19,Total!O:O,DB!$G$5,Total!N:N,DB!$O$5,Total!AA:AA,DB!$G$9,Total!AA:AA,DB!$O$9,Total!B:B,$H$2)+COUNTIFS(Total!X:X,$U$3,Total!W:W,B19,Total!O:O,DB!$G$5,Total!AA:AA,DB!$O$5,Total!M:M,DB!$G$9,Total!K:K,DB!$O$9,Total!AA:AA,$H$2)+COUNTIFS(Total!X:X,$U$3,Total!W:W,B19,Total!O:O,DB!$G$5,Total!AA:AA,DB!$O$5,Total!M:M,DB!$G$9,Total!AA:AA,DB!$O$9,Total!B:B,$H$2)+COUNTIFS(Total!X:X,$U$3,Total!W:W,B19,Total!O:O,DB!$G$5,Total!AA:AA,DB!$O$5,Total!AA:AA,DB!$G$9,Total!K:K,DB!$O$9,Total!B:B,$H$2)+COUNTIFS(Total!X:X,$U$3,Total!W:W,B19,Total!AA:AA,DB!$G$5,Total!N:N,DB!$O$5,Total!M:M,DB!$G$9,Total!K:K,DB!$O$9,Total!AA:AA,$H$2)+COUNTIFS(Total!X:X,$U$3,Total!W:W,B19,Total!AA:AA,DB!$G$5,Total!N:N,DB!$O$5,Total!M:M,DB!$G$9,Total!AA:AA,DB!$O$9,Total!B:B,$H$2)+COUNTIFS(Total!X:X,$U$3,Total!W:W,B19,Total!AA:AA,DB!$G$5,Total!N:N,DB!$O$5,Total!AA:AA,DB!$G$9,Total!K:K,DB!$O$9,Total!B:B,$H$2)+COUNTIFS(Total!X:X,$U$3,Total!W:W,B19,Total!AA:AA,DB!$G$5,Total!AA:AA,DB!$O$5,Total!M:M,DB!$G$9,Total!K:K,DB!$O$9,Total!B:B,$H$2)+COUNTIFS(Total!X:X,$U$3,Total!W:W,B19,Total!O:O,DB!$G$5,Total!N:N,DB!$O$5,Total!AA:AA,DB!$G$9,Total!AA:AA,DB!$O$9,Total!AA:AA,$H$2)+COUNTIFS(Total!X:X,$U$3,Total!W:W,B19,Total!O:O,DB!$G$5,Total!AA:AA,DB!$O$5,Total!M:M,DB!$G$9,Total!AA:AA,DB!$O$9,Total!AA:AA,$H$2)+COUNTIFS(Total!X:X,$U$3,Total!W:W,B19,Total!O:O,DB!$G$5,Total!AA:AA,DB!$O$5,Total!AA:AA,DB!$G$9,Total!K:K,DB!$O$9,Total!AA:AA,$H$2)+COUNTIFS(Total!X:X,$U$3,Total!W:W,B19,Total!O:O,DB!$G$5,Total!AA:AA,DB!$O$5,Total!AA:AA,DB!$G$9,Total!AA:AA,DB!$O$9,Total!B:B,$H$2)+COUNTIFS(Total!X:X,$U$3,Total!W:W,B19,Total!AA:AA,DB!$G$5,Total!N:N,DB!$O$5,Total!M:M,DB!$G$9,Total!AA:AA,DB!$O$9,Total!AA:AA,$H$2)+COUNTIFS(Total!X:X,$U$3,Total!W:W,B19,Total!AA:AA,DB!$G$5,Total!N:N,DB!$O$5,Total!AA:AA,DB!$G$9,Total!K:K,DB!$O$9,Total!AA:AA,$H$2)+COUNTIFS(Total!X:X,$U$3,Total!W:W,B19,Total!AA:AA,DB!$G$5,Total!N:N,DB!$O$5,Total!AA:AA,DB!$G$9,Total!AA:AA,DB!$O$9,Total!B:B,$H$2)+COUNTIFS(Total!X:X,$U$3,Total!W:W,B19,Total!AA:AA,DB!$G$5,Total!AA:AA,DB!$O$5,Total!M:M,DB!$G$9,Total!K:K,DB!$O$9,Total!AA:AA,$H$2)+COUNTIFS(Total!X:X,$U$3,Total!W:W,B19,Total!AA:AA,DB!$G$5,Total!AA:AA,DB!$O$5,Total!M:M,DB!$G$9,Total!AA:AA,DB!$O$9,Total!B:B,$H$2)+COUNTIFS(Total!X:X,$U$3,Total!W:W,B19,Total!AA:AA,DB!$G$5,Total!AA:AA,DB!$O$5,Total!AA:AA,DB!$G$9,Total!K:K,DB!$O$9,Total!B:B,$H$2)+COUNTIFS(Total!X:X,$U$3,Total!W:W,B19,Total!AA:AA,DB!$G$5,Total!N:N,DB!$O$5,Total!M:M,DB!$G$9,Total!K:K,DB!$O$9,Total!B:B,$H$2)+COUNTIFS(Total!X:X,$U$3,Total!W:W,B19,Total!O:O,DB!$G$5,Total!AA:AA,DB!$O$5,Total!M:M,DB!$G$9,Total!K:K,DB!$O$9,Total!B:B,$H$2)+COUNTIFS(Total!X:X,$U$3,Total!W:W,B19,Total!O:O,DB!$G$5,Total!N:N,DB!$O$5,Total!AA:AA,DB!$G$9,Total!K:K,DB!$O$9,Total!B:B,$H$2)+COUNTIFS(Total!X:X,$U$3,Total!W:W,B19,Total!O:O,DB!$G$5,Total!N:N,DB!$O$5,Total!M:M,DB!$G$9,Total!AA:AA,DB!$O$9,Total!B:B,$H$2)+COUNTIFS(Total!X:X,$U$3,Total!W:W,B19,Total!O:O,DB!$G$5,Total!N:N,DB!$O$5,Total!M:M,DB!$G$9,Total!K:K,DB!$O$9,Total!AA:AA,$H$2)</f>
        <v>0</v>
      </c>
      <c r="V19" s="31">
        <f>COUNTIFS(Total!X:X,$V$3,Total!W:W,B19,Total!O:O,DB!$G$5,Total!N:N,DB!$O$5,Total!M:M,DB!$G$9,Total!K:K,DB!$O$9,Total!B:B,$H$2)+COUNTIFS(Total!X:X,$V$3,Total!W:W,B19,Total!AA:AA,DB!$G$5,Total!AA:AA,DB!$O$5,Total!AA:AA,DB!$G$9,Total!AA:AA,DB!$O$9,Total!AA:AA,$H$2)+COUNTIFS(Total!X:X,$V$3,Total!W:W,B19,Total!O:O,DB!$G$5,Total!AA:AA,DB!$O$5,Total!AA:AA,DB!$G$9,Total!AA:AA,DB!$O$9,Total!AA:AA,$H$2)+COUNTIFS(Total!X:X,$V$3,Total!W:W,B19,Total!AA:AA,DB!$G$5,Total!N:N,DB!$O$5,Total!AA:AA,DB!$G$9,Total!AA:AA,DB!$O$9,Total!AA:AA,$H$2)+COUNTIFS(Total!X:X,$V$3,Total!W:W,B19,Total!AA:AA,DB!$G$5,Total!AA:AA,DB!$O$5,Total!M:M,DB!$G$9,Total!AA:AA,DB!$O$9,Total!AA:AA,$H$2)+COUNTIFS(Total!X:X,$V$3,Total!W:W,B19,Total!AA:AA,DB!$G$5,Total!AA:AA,DB!$O$5,Total!AA:AA,DB!$G$9,Total!K:K,DB!$O$9,Total!AA:AA,$H$2)+COUNTIFS(Total!X:X,$V$3,Total!W:W,B19,Total!AA:AA,DB!$G$5,Total!AA:AA,DB!$O$5,Total!AA:AA,DB!$G$9,Total!AA:AA,DB!$O$9,Total!B:B,$H$2)+COUNTIFS(Total!X:X,$V$3,Total!W:W,B19,Total!O:O,DB!$G$5,Total!N:N,DB!$O$5,Total!M:M,DB!$G$9,Total!AA:AA,DB!$O$9,Total!AA:AA,$H$2)+COUNTIFS(Total!X:X,$V$3,Total!W:W,B19,Total!O:O,DB!$G$5,Total!N:N,DB!$O$5,Total!AA:AA,DB!$G$9,Total!K:K,DB!$O$9,Total!AA:AA,$H$2)+COUNTIFS(Total!X:X,$V$3,Total!W:W,B19,Total!O:O,DB!$G$5,Total!N:N,DB!$O$5,Total!AA:AA,DB!$G$9,Total!AA:AA,DB!$O$9,Total!B:B,$H$2)+COUNTIFS(Total!X:X,$V$3,Total!W:W,B19,Total!O:O,DB!$G$5,Total!AA:AA,DB!$O$5,Total!M:M,DB!$G$9,Total!K:K,DB!$O$9,Total!AA:AA,$H$2)+COUNTIFS(Total!X:X,$V$3,Total!W:W,B19,Total!O:O,DB!$G$5,Total!AA:AA,DB!$O$5,Total!M:M,DB!$G$9,Total!AA:AA,DB!$O$9,Total!B:B,$H$2)+COUNTIFS(Total!X:X,$V$3,Total!W:W,B19,Total!O:O,DB!$G$5,Total!AA:AA,DB!$O$5,Total!AA:AA,DB!$G$9,Total!K:K,DB!$O$9,Total!B:B,$H$2)+COUNTIFS(Total!X:X,$V$3,Total!W:W,B19,Total!AA:AA,DB!$G$5,Total!N:N,DB!$O$5,Total!M:M,DB!$G$9,Total!K:K,DB!$O$9,Total!AA:AA,$H$2)+COUNTIFS(Total!X:X,$V$3,Total!W:W,B19,Total!AA:AA,DB!$G$5,Total!N:N,DB!$O$5,Total!M:M,DB!$G$9,Total!AA:AA,DB!$O$9,Total!B:B,$H$2)+COUNTIFS(Total!X:X,$V$3,Total!W:W,B19,Total!AA:AA,DB!$G$5,Total!N:N,DB!$O$5,Total!AA:AA,DB!$G$9,Total!K:K,DB!$O$9,Total!B:B,$H$2)+COUNTIFS(Total!X:X,$V$3,Total!W:W,B19,Total!AA:AA,DB!$G$5,Total!AA:AA,DB!$O$5,Total!M:M,DB!$G$9,Total!K:K,DB!$O$9,Total!B:B,$H$2)+COUNTIFS(Total!X:X,$V$3,Total!W:W,B19,Total!O:O,DB!$G$5,Total!N:N,DB!$O$5,Total!AA:AA,DB!$G$9,Total!AA:AA,DB!$O$9,Total!AA:AA,$H$2)+COUNTIFS(Total!X:X,$V$3,Total!W:W,B19,Total!O:O,DB!$G$5,Total!AA:AA,DB!$O$5,Total!M:M,DB!$G$9,Total!AA:AA,DB!$O$9,Total!AA:AA,$H$2)+COUNTIFS(Total!X:X,$V$3,Total!W:W,B19,Total!O:O,DB!$G$5,Total!AA:AA,DB!$O$5,Total!AA:AA,DB!$G$9,Total!K:K,DB!$O$9,Total!AA:AA,$H$2)+COUNTIFS(Total!X:X,$V$3,Total!W:W,B19,Total!O:O,DB!$G$5,Total!AA:AA,DB!$O$5,Total!AA:AA,DB!$G$9,Total!AA:AA,DB!$O$9,Total!B:B,$H$2)+COUNTIFS(Total!X:X,$V$3,Total!W:W,B19,Total!AA:AA,DB!$G$5,Total!N:N,DB!$O$5,Total!M:M,DB!$G$9,Total!AA:AA,DB!$O$9,Total!AA:AA,$H$2)+COUNTIFS(Total!X:X,$V$3,Total!W:W,B19,Total!AA:AA,DB!$G$5,Total!N:N,DB!$O$5,Total!AA:AA,DB!$G$9,Total!K:K,DB!$O$9,Total!AA:AA,$H$2)+COUNTIFS(Total!X:X,$V$3,Total!W:W,B19,Total!AA:AA,DB!$G$5,Total!N:N,DB!$O$5,Total!AA:AA,DB!$G$9,Total!AA:AA,DB!$O$9,Total!B:B,$H$2)+COUNTIFS(Total!X:X,$V$3,Total!W:W,B19,Total!AA:AA,DB!$G$5,Total!AA:AA,DB!$O$5,Total!M:M,DB!$G$9,Total!K:K,DB!$O$9,Total!AA:AA,$H$2)+COUNTIFS(Total!X:X,$V$3,Total!W:W,B19,Total!AA:AA,DB!$G$5,Total!AA:AA,DB!$O$5,Total!M:M,DB!$G$9,Total!AA:AA,DB!$O$9,Total!B:B,$H$2)+COUNTIFS(Total!X:X,$V$3,Total!W:W,B19,Total!AA:AA,DB!$G$5,Total!AA:AA,DB!$O$5,Total!AA:AA,DB!$G$9,Total!K:K,DB!$O$9,Total!B:B,$H$2)+COUNTIFS(Total!X:X,$V$3,Total!W:W,B19,Total!AA:AA,DB!$G$5,Total!N:N,DB!$O$5,Total!M:M,DB!$G$9,Total!K:K,DB!$O$9,Total!B:B,$H$2)+COUNTIFS(Total!X:X,$V$3,Total!W:W,B19,Total!O:O,DB!$G$5,Total!AA:AA,DB!$O$5,Total!M:M,DB!$G$9,Total!K:K,DB!$O$9,Total!B:B,$H$2)+COUNTIFS(Total!X:X,$V$3,Total!W:W,B19,Total!O:O,DB!$G$5,Total!N:N,DB!$O$5,Total!AA:AA,DB!$G$9,Total!K:K,DB!$O$9,Total!B:B,$H$2)+COUNTIFS(Total!X:X,$V$3,Total!W:W,B19,Total!O:O,DB!$G$5,Total!N:N,DB!$O$5,Total!M:M,DB!$G$9,Total!AA:AA,DB!$O$9,Total!B:B,$H$2)+COUNTIFS(Total!X:X,$V$3,Total!W:W,B19,Total!O:O,DB!$G$5,Total!N:N,DB!$O$5,Total!M:M,DB!$G$9,Total!K:K,DB!$O$9,Total!AA:AA,$H$2)</f>
        <v>0</v>
      </c>
      <c r="W19" s="31">
        <f>COUNTIFS(Total!X:X,$W$3,Total!W:W,B19,Total!O:O,DB!$G$5,Total!N:N,DB!$O$5,Total!M:M,DB!$G$9,Total!K:K,DB!$O$9,Total!B:B,$H$2)+COUNTIFS(Total!X:X,$W$3,Total!W:W,B19,Total!AA:AA,DB!$G$5,Total!AA:AA,DB!$O$5,Total!AA:AA,DB!$G$9,Total!AA:AA,DB!$O$9,Total!AA:AA,$H$2)+COUNTIFS(Total!X:X,$W$3,Total!W:W,B19,Total!O:O,DB!$G$5,Total!AA:AA,DB!$O$5,Total!AA:AA,DB!$G$9,Total!AA:AA,DB!$O$9,Total!AA:AA,$H$2)+COUNTIFS(Total!X:X,$W$3,Total!W:W,B19,Total!AA:AA,DB!$G$5,Total!N:N,DB!$O$5,Total!AA:AA,DB!$G$9,Total!AA:AA,DB!$O$9,Total!AA:AA,$H$2)+COUNTIFS(Total!X:X,$W$3,Total!W:W,B19,Total!AA:AA,DB!$G$5,Total!AA:AA,DB!$O$5,Total!M:M,DB!$G$9,Total!AA:AA,DB!$O$9,Total!AA:AA,$H$2)+COUNTIFS(Total!X:X,$W$3,Total!W:W,B19,Total!AA:AA,DB!$G$5,Total!AA:AA,DB!$O$5,Total!AA:AA,DB!$G$9,Total!K:K,DB!$O$9,Total!AA:AA,$H$2)+COUNTIFS(Total!X:X,$W$3,Total!W:W,B19,Total!AA:AA,DB!$G$5,Total!AA:AA,DB!$O$5,Total!AA:AA,DB!$G$9,Total!AA:AA,DB!$O$9,Total!B:B,$H$2)+COUNTIFS(Total!X:X,$W$3,Total!W:W,B19,Total!O:O,DB!$G$5,Total!N:N,DB!$O$5,Total!M:M,DB!$G$9,Total!AA:AA,DB!$O$9,Total!AA:AA,$H$2)+COUNTIFS(Total!X:X,$W$3,Total!W:W,B19,Total!O:O,DB!$G$5,Total!N:N,DB!$O$5,Total!AA:AA,DB!$G$9,Total!K:K,DB!$O$9,Total!AA:AA,$H$2)+COUNTIFS(Total!X:X,$W$3,Total!W:W,B19,Total!O:O,DB!$G$5,Total!N:N,DB!$O$5,Total!AA:AA,DB!$G$9,Total!AA:AA,DB!$O$9,Total!B:B,$H$2)+COUNTIFS(Total!X:X,$W$3,Total!W:W,B19,Total!O:O,DB!$G$5,Total!AA:AA,DB!$O$5,Total!M:M,DB!$G$9,Total!K:K,DB!$O$9,Total!AA:AA,$H$2)+COUNTIFS(Total!X:X,$W$3,Total!W:W,B19,Total!O:O,DB!$G$5,Total!AA:AA,DB!$O$5,Total!M:M,DB!$G$9,Total!AA:AA,DB!$O$9,Total!B:B,$H$2)+COUNTIFS(Total!X:X,$W$3,Total!W:W,B19,Total!O:O,DB!$G$5,Total!AA:AA,DB!$O$5,Total!AA:AA,DB!$G$9,Total!K:K,DB!$O$9,Total!B:B,$H$2)+COUNTIFS(Total!X:X,$W$3,Total!W:W,B19,Total!AA:AA,DB!$G$5,Total!N:N,DB!$O$5,Total!M:M,DB!$G$9,Total!K:K,DB!$O$9,Total!AA:AA,$H$2)+COUNTIFS(Total!X:X,$W$3,Total!W:W,B19,Total!AA:AA,DB!$G$5,Total!N:N,DB!$O$5,Total!M:M,DB!$G$9,Total!AA:AA,DB!$O$9,Total!B:B,$H$2)+COUNTIFS(Total!X:X,$W$3,Total!W:W,B19,Total!AA:AA,DB!$G$5,Total!N:N,DB!$O$5,Total!AA:AA,DB!$G$9,Total!K:K,DB!$O$9,Total!B:B,$H$2)+COUNTIFS(Total!X:X,$W$3,Total!W:W,B19,Total!AA:AA,DB!$G$5,Total!AA:AA,DB!$O$5,Total!M:M,DB!$G$9,Total!K:K,DB!$O$9,Total!B:B,$H$2)+COUNTIFS(Total!X:X,$W$3,Total!W:W,B19,Total!O:O,DB!$G$5,Total!N:N,DB!$O$5,Total!AA:AA,DB!$G$9,Total!AA:AA,DB!$O$9,Total!AA:AA,$H$2)+COUNTIFS(Total!X:X,$W$3,Total!W:W,B19,Total!O:O,DB!$G$5,Total!AA:AA,DB!$O$5,Total!M:M,DB!$G$9,Total!AA:AA,DB!$O$9,Total!AA:AA,$H$2)+COUNTIFS(Total!X:X,$W$3,Total!W:W,B19,Total!O:O,DB!$G$5,Total!AA:AA,DB!$O$5,Total!AA:AA,DB!$G$9,Total!K:K,DB!$O$9,Total!AA:AA,$H$2)+COUNTIFS(Total!X:X,$W$3,Total!W:W,B19,Total!O:O,DB!$G$5,Total!AA:AA,DB!$O$5,Total!AA:AA,DB!$G$9,Total!AA:AA,DB!$O$9,Total!B:B,$H$2)+COUNTIFS(Total!X:X,$W$3,Total!W:W,B19,Total!AA:AA,DB!$G$5,Total!N:N,DB!$O$5,Total!M:M,DB!$G$9,Total!AA:AA,DB!$O$9,Total!AA:AA,$H$2)+COUNTIFS(Total!X:X,$W$3,Total!W:W,B19,Total!AA:AA,DB!$G$5,Total!N:N,DB!$O$5,Total!AA:AA,DB!$G$9,Total!K:K,DB!$O$9,Total!AA:AA,$H$2)+COUNTIFS(Total!X:X,$W$3,Total!W:W,B19,Total!AA:AA,DB!$G$5,Total!N:N,DB!$O$5,Total!AA:AA,DB!$G$9,Total!AA:AA,DB!$O$9,Total!B:B,$H$2)+COUNTIFS(Total!X:X,$W$3,Total!W:W,B19,Total!AA:AA,DB!$G$5,Total!AA:AA,DB!$O$5,Total!M:M,DB!$G$9,Total!K:K,DB!$O$9,Total!AA:AA,$H$2)+COUNTIFS(Total!X:X,$W$3,Total!W:W,B19,Total!AA:AA,DB!$G$5,Total!AA:AA,DB!$O$5,Total!M:M,DB!$G$9,Total!AA:AA,DB!$O$9,Total!B:B,$H$2)+COUNTIFS(Total!X:X,$W$3,Total!W:W,B19,Total!AA:AA,DB!$G$5,Total!AA:AA,DB!$O$5,Total!AA:AA,DB!$G$9,Total!K:K,DB!$O$9,Total!B:B,$H$2)+COUNTIFS(Total!X:X,$W$3,Total!W:W,B19,Total!AA:AA,DB!$G$5,Total!N:N,DB!$O$5,Total!M:M,DB!$G$9,Total!K:K,DB!$O$9,Total!B:B,$H$2)+COUNTIFS(Total!X:X,$W$3,Total!W:W,B19,Total!O:O,DB!$G$5,Total!AA:AA,DB!$O$5,Total!M:M,DB!$G$9,Total!K:K,DB!$O$9,Total!B:B,$H$2)+COUNTIFS(Total!X:X,$W$3,Total!W:W,B19,Total!O:O,DB!$G$5,Total!N:N,DB!$O$5,Total!AA:AA,DB!$G$9,Total!K:K,DB!$O$9,Total!B:B,$H$2)+COUNTIFS(Total!X:X,$W$3,Total!W:W,B19,Total!O:O,DB!$G$5,Total!N:N,DB!$O$5,Total!M:M,DB!$G$9,Total!AA:AA,DB!$O$9,Total!B:B,$H$2)+COUNTIFS(Total!X:X,$W$3,Total!W:W,B19,Total!O:O,DB!$G$5,Total!N:N,DB!$O$5,Total!M:M,DB!$G$9,Total!K:K,DB!$O$9,Total!AA:AA,$H$2)</f>
        <v>0</v>
      </c>
      <c r="X19" s="31">
        <f t="shared" si="0"/>
        <v>16</v>
      </c>
      <c r="Y19" s="31">
        <f t="shared" si="1"/>
        <v>16</v>
      </c>
      <c r="Z19" s="31">
        <f t="shared" si="2"/>
        <v>12</v>
      </c>
      <c r="AD19"/>
    </row>
    <row r="20" spans="1:30" ht="44.25" customHeight="1" x14ac:dyDescent="0.25">
      <c r="A20" s="43">
        <v>17</v>
      </c>
      <c r="B20" s="53" t="s">
        <v>139</v>
      </c>
      <c r="C20" s="31">
        <f>COUNTIFS(Total!W:W,B20,Total!O:O,DB!$G$5,Total!N:N,DB!$O$5,Total!M:M,DB!$G$9,Total!K:K,DB!$O$9,Total!B:B,$H$2)+COUNTIFS(Total!W:W,B20,Total!AA:AA,DB!$G$5,Total!AA:AA,DB!$O$5,Total!AA:AA,DB!$G$9,Total!AA:AA,DB!$O$9,Total!AA:AA,$H$2)+COUNTIFS(Total!W:W,B20,Total!O:O,DB!$G$5,Total!AA:AA,DB!$O$5,Total!AA:AA,DB!$G$9,Total!AA:AA,DB!$O$9,Total!AA:AA,$H$2)+COUNTIFS(Total!W:W,B20,Total!AA:AA,DB!$G$5,Total!N:N,DB!$O$5,Total!AA:AA,DB!$G$9,Total!AA:AA,DB!$O$9,Total!AA:AA,$H$2)+COUNTIFS(Total!W:W,B20,Total!AA:AA,DB!$G$5,Total!AA:AA,DB!$O$5,Total!M:M,DB!$G$9,Total!AA:AA,DB!$O$9,Total!AA:AA,$H$2)+COUNTIFS(Total!W:W,B20,Total!AA:AA,DB!$G$5,Total!AA:AA,DB!$O$5,Total!AA:AA,DB!$G$9,Total!K:K,DB!$O$9,Total!AA:AA,$H$2)+COUNTIFS(Total!W:W,B20,Total!AA:AA,DB!$G$5,Total!AA:AA,DB!$O$5,Total!AA:AA,DB!$G$9,Total!AA:AA,DB!$O$9,Total!B:B,$H$2)+COUNTIFS(Total!W:W,B20,Total!O:O,DB!$G$5,Total!N:N,DB!$O$5,Total!M:M,DB!$G$9,Total!AA:AA,DB!$O$9,Total!AA:AA,$H$2)+COUNTIFS(Total!W:W,B20,Total!O:O,DB!$G$5,Total!N:N,DB!$O$5,Total!AA:AA,DB!$G$9,Total!K:K,DB!$O$9,Total!AA:AA,$H$2)+COUNTIFS(Total!W:W,B20,Total!O:O,DB!$G$5,Total!N:N,DB!$O$5,Total!AA:AA,DB!$G$9,Total!AA:AA,DB!$O$9,Total!B:B,$H$2)+COUNTIFS(Total!W:W,B20,Total!O:O,DB!$G$5,Total!AA:AA,DB!$O$5,Total!M:M,DB!$G$9,Total!K:K,DB!$O$9,Total!AA:AA,$H$2)+COUNTIFS(Total!W:W,B20,Total!O:O,DB!$G$5,Total!AA:AA,DB!$O$5,Total!M:M,DB!$G$9,Total!AA:AA,DB!$O$9,Total!B:B,$H$2)+COUNTIFS(Total!W:W,B20,Total!O:O,DB!$G$5,Total!AA:AA,DB!$O$5,Total!AA:AA,DB!$G$9,Total!K:K,DB!$O$9,Total!B:B,$H$2)+COUNTIFS(Total!W:W,B20,Total!AA:AA,DB!$G$5,Total!N:N,DB!$O$5,Total!M:M,DB!$G$9,Total!K:K,DB!$O$9,Total!AA:AA,$H$2)+COUNTIFS(Total!W:W,B20,Total!AA:AA,DB!$G$5,Total!N:N,DB!$O$5,Total!M:M,DB!$G$9,Total!AA:AA,DB!$O$9,Total!B:B,$H$2)+COUNTIFS(Total!W:W,B20,Total!AA:AA,DB!$G$5,Total!N:N,DB!$O$5,Total!AA:AA,DB!$G$9,Total!K:K,DB!$O$9,Total!B:B,$H$2)+COUNTIFS(Total!W:W,B20,Total!AA:AA,DB!$G$5,Total!AA:AA,DB!$O$5,Total!M:M,DB!$G$9,Total!K:K,DB!$O$9,Total!B:B,$H$2)+COUNTIFS(Total!W:W,B20,Total!O:O,DB!$G$5,Total!N:N,DB!$O$5,Total!AA:AA,DB!$G$9,Total!AA:AA,DB!$O$9,Total!AA:AA,$H$2)+COUNTIFS(Total!W:W,B20,Total!O:O,DB!$G$5,Total!AA:AA,DB!$O$5,Total!M:M,DB!$G$9,Total!AA:AA,DB!$O$9,Total!AA:AA,$H$2)+COUNTIFS(Total!W:W,B20,Total!O:O,DB!$G$5,Total!AA:AA,DB!$O$5,Total!AA:AA,DB!$G$9,Total!K:K,DB!$O$9,Total!AA:AA,$H$2)+COUNTIFS(Total!W:W,B20,Total!O:O,DB!$G$5,Total!AA:AA,DB!$O$5,Total!AA:AA,DB!$G$9,Total!AA:AA,DB!$O$9,Total!B:B,$H$2)+COUNTIFS(Total!W:W,B20,Total!AA:AA,DB!$G$5,Total!N:N,DB!$O$5,Total!M:M,DB!$G$9,Total!AA:AA,DB!$O$9,Total!AA:AA,$H$2)+COUNTIFS(Total!W:W,B20,Total!AA:AA,DB!$G$5,Total!N:N,DB!$O$5,Total!AA:AA,DB!$G$9,Total!K:K,DB!$O$9,Total!AA:AA,$H$2)+COUNTIFS(Total!W:W,B20,Total!AA:AA,DB!$G$5,Total!N:N,DB!$O$5,Total!AA:AA,DB!$G$9,Total!AA:AA,DB!$O$9,Total!B:B,$H$2)+COUNTIFS(Total!W:W,B20,Total!AA:AA,DB!$G$5,Total!AA:AA,DB!$O$5,Total!M:M,DB!$G$9,Total!K:K,DB!$O$9,Total!AA:AA,$H$2)+COUNTIFS(Total!W:W,B20,Total!AA:AA,DB!$G$5,Total!AA:AA,DB!$O$5,Total!M:M,DB!$G$9,Total!AA:AA,DB!$O$9,Total!B:B,$H$2)+COUNTIFS(Total!W:W,B20,Total!AA:AA,DB!$G$5,Total!AA:AA,DB!$O$5,Total!AA:AA,DB!$G$9,Total!K:K,DB!$O$9,Total!B:B,$H$2)+COUNTIFS(Total!W:W,B20,Total!AA:AA,DB!$G$5,Total!N:N,DB!$O$5,Total!M:M,DB!$G$9,Total!K:K,DB!$O$9,Total!B:B,$H$2)+COUNTIFS(Total!W:W,B20,Total!O:O,DB!$G$5,Total!AA:AA,DB!$O$5,Total!M:M,DB!$G$9,Total!K:K,DB!$O$9,Total!B:B,$H$2)+COUNTIFS(Total!W:W,B20,Total!O:O,DB!$G$5,Total!N:N,DB!$O$5,Total!AA:AA,DB!$G$9,Total!K:K,DB!$O$9,Total!B:B,$H$2)+COUNTIFS(Total!W:W,B20,Total!O:O,DB!$G$5,Total!N:N,DB!$O$5,Total!M:M,DB!$G$9,Total!AA:AA,DB!$O$9,Total!B:B,$H$2)+COUNTIFS(Total!W:W,B20,Total!O:O,DB!$G$5,Total!N:N,DB!$O$5,Total!M:M,DB!$G$9,Total!K:K,DB!$O$9,Total!AA:AA,$H$2)</f>
        <v>12</v>
      </c>
      <c r="D20" s="31">
        <f>COUNTIFS(Total!X:X,$AE$2,Total!W:W,B20,Total!O:O,DB!$G$5,Total!N:N,DB!$O$5,Total!M:M,DB!$G$9,Total!K:K,DB!$O$9,Total!B:B,$H$2)+COUNTIFS(Total!X:X,$AE$2,Total!W:W,B20,Total!AA:AA,DB!$G$5,Total!AA:AA,DB!$O$5,Total!AA:AA,DB!$G$9,Total!AA:AA,DB!$O$9,Total!AA:AA,$H$2)+COUNTIFS(Total!X:X,$AE$2,Total!W:W,B20,Total!O:O,DB!$G$5,Total!AA:AA,DB!$O$5,Total!AA:AA,DB!$G$9,Total!AA:AA,DB!$O$9,Total!AA:AA,$H$2)+COUNTIFS(Total!X:X,$AE$2,Total!W:W,B20,Total!AA:AA,DB!$G$5,Total!N:N,DB!$O$5,Total!AA:AA,DB!$G$9,Total!AA:AA,DB!$O$9,Total!AA:AA,$H$2)+COUNTIFS(Total!X:X,$AE$2,Total!W:W,B20,Total!AA:AA,DB!$G$5,Total!AA:AA,DB!$O$5,Total!M:M,DB!$G$9,Total!AA:AA,DB!$O$9,Total!AA:AA,$H$2)+COUNTIFS(Total!X:X,$AE$2,Total!W:W,B20,Total!AA:AA,DB!$G$5,Total!AA:AA,DB!$O$5,Total!AA:AA,DB!$G$9,Total!K:K,DB!$O$9,Total!AA:AA,$H$2)+COUNTIFS(Total!X:X,$AE$2,Total!W:W,B20,Total!AA:AA,DB!$G$5,Total!AA:AA,DB!$O$5,Total!AA:AA,DB!$G$9,Total!AA:AA,DB!$O$9,Total!B:B,$H$2)+COUNTIFS(Total!X:X,$AE$2,Total!W:W,B20,Total!O:O,DB!$G$5,Total!N:N,DB!$O$5,Total!M:M,DB!$G$9,Total!AA:AA,DB!$O$9,Total!AA:AA,$H$2)+COUNTIFS(Total!X:X,$AE$2,Total!W:W,B20,Total!O:O,DB!$G$5,Total!N:N,DB!$O$5,Total!AA:AA,DB!$G$9,Total!K:K,DB!$O$9,Total!AA:AA,$H$2)+COUNTIFS(Total!X:X,$AE$2,Total!W:W,B20,Total!O:O,DB!$G$5,Total!N:N,DB!$O$5,Total!AA:AA,DB!$G$9,Total!AA:AA,DB!$O$9,Total!B:B,$H$2)+COUNTIFS(Total!X:X,$AE$2,Total!W:W,B20,Total!O:O,DB!$G$5,Total!AA:AA,DB!$O$5,Total!M:M,DB!$G$9,Total!K:K,DB!$O$9,Total!AA:AA,$H$2)+COUNTIFS(Total!X:X,$AE$2,Total!W:W,B20,Total!O:O,DB!$G$5,Total!AA:AA,DB!$O$5,Total!M:M,DB!$G$9,Total!AA:AA,DB!$O$9,Total!B:B,$H$2)+COUNTIFS(Total!X:X,$AE$2,Total!W:W,B20,Total!O:O,DB!$G$5,Total!AA:AA,DB!$O$5,Total!AA:AA,DB!$G$9,Total!K:K,DB!$O$9,Total!B:B,$H$2)+COUNTIFS(Total!X:X,$AE$2,Total!W:W,B20,Total!AA:AA,DB!$G$5,Total!N:N,DB!$O$5,Total!M:M,DB!$G$9,Total!K:K,DB!$O$9,Total!AA:AA,$H$2)+COUNTIFS(Total!X:X,$AE$2,Total!W:W,B20,Total!AA:AA,DB!$G$5,Total!N:N,DB!$O$5,Total!M:M,DB!$G$9,Total!AA:AA,DB!$O$9,Total!B:B,$H$2)+COUNTIFS(Total!X:X,$AE$2,Total!W:W,B20,Total!AA:AA,DB!$G$5,Total!N:N,DB!$O$5,Total!AA:AA,DB!$G$9,Total!K:K,DB!$O$9,Total!B:B,$H$2)+COUNTIFS(Total!X:X,$AE$2,Total!W:W,B20,Total!AA:AA,DB!$G$5,Total!AA:AA,DB!$O$5,Total!M:M,DB!$G$9,Total!K:K,DB!$O$9,Total!B:B,$H$2)+COUNTIFS(Total!X:X,$AE$2,Total!W:W,B20,Total!O:O,DB!$G$5,Total!N:N,DB!$O$5,Total!AA:AA,DB!$G$9,Total!AA:AA,DB!$O$9,Total!AA:AA,$H$2)+COUNTIFS(Total!X:X,$AE$2,Total!W:W,B20,Total!O:O,DB!$G$5,Total!AA:AA,DB!$O$5,Total!M:M,DB!$G$9,Total!AA:AA,DB!$O$9,Total!AA:AA,$H$2)+COUNTIFS(Total!X:X,$AE$2,Total!W:W,B20,Total!O:O,DB!$G$5,Total!AA:AA,DB!$O$5,Total!AA:AA,DB!$G$9,Total!K:K,DB!$O$9,Total!AA:AA,$H$2)+COUNTIFS(Total!X:X,$AE$2,Total!W:W,B20,Total!O:O,DB!$G$5,Total!AA:AA,DB!$O$5,Total!AA:AA,DB!$G$9,Total!AA:AA,DB!$O$9,Total!B:B,$H$2)+COUNTIFS(Total!X:X,$AE$2,Total!W:W,B20,Total!AA:AA,DB!$G$5,Total!N:N,DB!$O$5,Total!M:M,DB!$G$9,Total!AA:AA,DB!$O$9,Total!AA:AA,$H$2)+COUNTIFS(Total!X:X,$AE$2,Total!W:W,B20,Total!AA:AA,DB!$G$5,Total!N:N,DB!$O$5,Total!AA:AA,DB!$G$9,Total!K:K,DB!$O$9,Total!AA:AA,$H$2)+COUNTIFS(Total!X:X,$AE$2,Total!W:W,B20,Total!AA:AA,DB!$G$5,Total!N:N,DB!$O$5,Total!AA:AA,DB!$G$9,Total!AA:AA,DB!$O$9,Total!B:B,$H$2)+COUNTIFS(Total!X:X,$AE$2,Total!W:W,B20,Total!AA:AA,DB!$G$5,Total!AA:AA,DB!$O$5,Total!M:M,DB!$G$9,Total!K:K,DB!$O$9,Total!AA:AA,$H$2)+COUNTIFS(Total!X:X,$AE$2,Total!W:W,B20,Total!AA:AA,DB!$G$5,Total!AA:AA,DB!$O$5,Total!M:M,DB!$G$9,Total!AA:AA,DB!$O$9,Total!B:B,$H$2)+COUNTIFS(Total!X:X,$AE$2,Total!W:W,B20,Total!AA:AA,DB!$G$5,Total!AA:AA,DB!$O$5,Total!AA:AA,DB!$G$9,Total!K:K,DB!$O$9,Total!B:B,$H$2)+COUNTIFS(Total!X:X,$AE$2,Total!W:W,B20,Total!AA:AA,DB!$G$5,Total!N:N,DB!$O$5,Total!M:M,DB!$G$9,Total!K:K,DB!$O$9,Total!B:B,$H$2)+COUNTIFS(Total!X:X,$AE$2,Total!W:W,B20,Total!O:O,DB!$G$5,Total!AA:AA,DB!$O$5,Total!M:M,DB!$G$9,Total!K:K,DB!$O$9,Total!B:B,$H$2)+COUNTIFS(Total!X:X,$AE$2,Total!W:W,B20,Total!O:O,DB!$G$5,Total!N:N,DB!$O$5,Total!AA:AA,DB!$G$9,Total!K:K,DB!$O$9,Total!B:B,$H$2)+COUNTIFS(Total!X:X,$AE$2,Total!W:W,B20,Total!O:O,DB!$G$5,Total!N:N,DB!$O$5,Total!M:M,DB!$G$9,Total!AA:AA,DB!$O$9,Total!B:B,$H$2)+COUNTIFS(Total!X:X,$AE$2,Total!W:W,B20,Total!O:O,DB!$G$5,Total!N:N,DB!$O$5,Total!M:M,DB!$G$9,Total!K:K,DB!$O$9,Total!AA:AA,$H$2)</f>
        <v>0</v>
      </c>
      <c r="E20" s="31">
        <f>COUNTIFS(Total!X:X,$E$3,Total!W:W,B20,Total!O:O,DB!$G$5,Total!N:N,DB!$O$5,Total!M:M,DB!$G$9,Total!K:K,DB!$O$9,Total!B:B,$H$2)+COUNTIFS(Total!X:X,$E$3,Total!W:W,B20,Total!AA:AA,DB!$G$5,Total!AA:AA,DB!$O$5,Total!AA:AA,DB!$G$9,Total!AA:AA,DB!$O$9,Total!AA:AA,$H$2)+COUNTIFS(Total!X:X,$E$3,Total!W:W,B20,Total!O:O,DB!$G$5,Total!AA:AA,DB!$O$5,Total!AA:AA,DB!$G$9,Total!AA:AA,DB!$O$9,Total!AA:AA,$H$2)+COUNTIFS(Total!X:X,$E$3,Total!W:W,B20,Total!AA:AA,DB!$G$5,Total!N:N,DB!$O$5,Total!AA:AA,DB!$G$9,Total!AA:AA,DB!$O$9,Total!AA:AA,$H$2)+COUNTIFS(Total!X:X,$E$3,Total!W:W,B20,Total!AA:AA,DB!$G$5,Total!AA:AA,DB!$O$5,Total!M:M,DB!$G$9,Total!AA:AA,DB!$O$9,Total!AA:AA,$H$2)+COUNTIFS(Total!X:X,$E$3,Total!W:W,B20,Total!AA:AA,DB!$G$5,Total!AA:AA,DB!$O$5,Total!AA:AA,DB!$G$9,Total!K:K,DB!$O$9,Total!AA:AA,$H$2)+COUNTIFS(Total!X:X,$E$3,Total!W:W,B20,Total!AA:AA,DB!$G$5,Total!AA:AA,DB!$O$5,Total!AA:AA,DB!$G$9,Total!AA:AA,DB!$O$9,Total!B:B,$H$2)+COUNTIFS(Total!X:X,$E$3,Total!W:W,B20,Total!O:O,DB!$G$5,Total!N:N,DB!$O$5,Total!M:M,DB!$G$9,Total!AA:AA,DB!$O$9,Total!AA:AA,$H$2)+COUNTIFS(Total!X:X,$E$3,Total!W:W,B20,Total!O:O,DB!$G$5,Total!N:N,DB!$O$5,Total!AA:AA,DB!$G$9,Total!K:K,DB!$O$9,Total!AA:AA,$H$2)+COUNTIFS(Total!X:X,$E$3,Total!W:W,B20,Total!O:O,DB!$G$5,Total!N:N,DB!$O$5,Total!AA:AA,DB!$G$9,Total!AA:AA,DB!$O$9,Total!B:B,$H$2)+COUNTIFS(Total!X:X,$E$3,Total!W:W,B20,Total!O:O,DB!$G$5,Total!AA:AA,DB!$O$5,Total!M:M,DB!$G$9,Total!K:K,DB!$O$9,Total!AA:AA,$H$2)+COUNTIFS(Total!X:X,$E$3,Total!W:W,B20,Total!O:O,DB!$G$5,Total!AA:AA,DB!$O$5,Total!M:M,DB!$G$9,Total!AA:AA,DB!$O$9,Total!B:B,$H$2)+COUNTIFS(Total!X:X,$E$3,Total!W:W,B20,Total!O:O,DB!$G$5,Total!AA:AA,DB!$O$5,Total!AA:AA,DB!$G$9,Total!K:K,DB!$O$9,Total!B:B,$H$2)+COUNTIFS(Total!X:X,$E$3,Total!W:W,B20,Total!AA:AA,DB!$G$5,Total!N:N,DB!$O$5,Total!M:M,DB!$G$9,Total!K:K,DB!$O$9,Total!AA:AA,$H$2)+COUNTIFS(Total!X:X,$E$3,Total!W:W,B20,Total!AA:AA,DB!$G$5,Total!N:N,DB!$O$5,Total!M:M,DB!$G$9,Total!AA:AA,DB!$O$9,Total!B:B,$H$2)+COUNTIFS(Total!X:X,$E$3,Total!W:W,B20,Total!AA:AA,DB!$G$5,Total!N:N,DB!$O$5,Total!AA:AA,DB!$G$9,Total!K:K,DB!$O$9,Total!B:B,$H$2)+COUNTIFS(Total!X:X,$E$3,Total!W:W,B20,Total!AA:AA,DB!$G$5,Total!AA:AA,DB!$O$5,Total!M:M,DB!$G$9,Total!K:K,DB!$O$9,Total!B:B,$H$2)+COUNTIFS(Total!X:X,$E$3,Total!W:W,B20,Total!O:O,DB!$G$5,Total!N:N,DB!$O$5,Total!AA:AA,DB!$G$9,Total!AA:AA,DB!$O$9,Total!AA:AA,$H$2)+COUNTIFS(Total!X:X,$E$3,Total!W:W,B20,Total!O:O,DB!$G$5,Total!AA:AA,DB!$O$5,Total!M:M,DB!$G$9,Total!AA:AA,DB!$O$9,Total!AA:AA,$H$2)+COUNTIFS(Total!X:X,$E$3,Total!W:W,B20,Total!O:O,DB!$G$5,Total!AA:AA,DB!$O$5,Total!AA:AA,DB!$G$9,Total!K:K,DB!$O$9,Total!AA:AA,$H$2)+COUNTIFS(Total!X:X,$E$3,Total!W:W,B20,Total!O:O,DB!$G$5,Total!AA:AA,DB!$O$5,Total!AA:AA,DB!$G$9,Total!AA:AA,DB!$O$9,Total!B:B,$H$2)+COUNTIFS(Total!X:X,$E$3,Total!W:W,B20,Total!AA:AA,DB!$G$5,Total!N:N,DB!$O$5,Total!M:M,DB!$G$9,Total!AA:AA,DB!$O$9,Total!AA:AA,$H$2)+COUNTIFS(Total!X:X,$E$3,Total!W:W,B20,Total!AA:AA,DB!$G$5,Total!N:N,DB!$O$5,Total!AA:AA,DB!$G$9,Total!K:K,DB!$O$9,Total!AA:AA,$H$2)+COUNTIFS(Total!X:X,$E$3,Total!W:W,B20,Total!AA:AA,DB!$G$5,Total!N:N,DB!$O$5,Total!AA:AA,DB!$G$9,Total!AA:AA,DB!$O$9,Total!B:B,$H$2)+COUNTIFS(Total!X:X,$E$3,Total!W:W,B20,Total!AA:AA,DB!$G$5,Total!AA:AA,DB!$O$5,Total!M:M,DB!$G$9,Total!K:K,DB!$O$9,Total!AA:AA,$H$2)+COUNTIFS(Total!X:X,$E$3,Total!W:W,B20,Total!AA:AA,DB!$G$5,Total!AA:AA,DB!$O$5,Total!M:M,DB!$G$9,Total!AA:AA,DB!$O$9,Total!B:B,$H$2)+COUNTIFS(Total!X:X,$E$3,Total!W:W,B20,Total!AA:AA,DB!$G$5,Total!AA:AA,DB!$O$5,Total!AA:AA,DB!$G$9,Total!K:K,DB!$O$9,Total!B:B,$H$2)+COUNTIFS(Total!X:X,$E$3,Total!W:W,B20,Total!AA:AA,DB!$G$5,Total!N:N,DB!$O$5,Total!M:M,DB!$G$9,Total!K:K,DB!$O$9,Total!B:B,$H$2)+COUNTIFS(Total!X:X,$E$3,Total!W:W,B20,Total!O:O,DB!$G$5,Total!AA:AA,DB!$O$5,Total!M:M,DB!$G$9,Total!K:K,DB!$O$9,Total!B:B,$H$2)+COUNTIFS(Total!X:X,$E$3,Total!W:W,B20,Total!O:O,DB!$G$5,Total!N:N,DB!$O$5,Total!AA:AA,DB!$G$9,Total!K:K,DB!$O$9,Total!B:B,$H$2)+COUNTIFS(Total!X:X,$E$3,Total!W:W,B20,Total!O:O,DB!$G$5,Total!N:N,DB!$O$5,Total!M:M,DB!$G$9,Total!AA:AA,DB!$O$9,Total!B:B,$H$2)+COUNTIFS(Total!X:X,$E$3,Total!W:W,B20,Total!O:O,DB!$G$5,Total!N:N,DB!$O$5,Total!M:M,DB!$G$9,Total!K:K,DB!$O$9,Total!AA:AA,$H$2)</f>
        <v>3</v>
      </c>
      <c r="F20" s="31">
        <f>COUNTIFS(Total!X:X,$F$3,Total!W:W,B20,Total!O:O,DB!$G$5,Total!N:N,DB!$O$5,Total!M:M,DB!$G$9,Total!K:K,DB!$O$9,Total!B:B,$H$2)+COUNTIFS(Total!X:X,$F$3,Total!W:W,B20,Total!AA:AA,DB!$G$5,Total!AA:AA,DB!$O$5,Total!AA:AA,DB!$G$9,Total!AA:AA,DB!$O$9,Total!AA:AA,$H$2)+COUNTIFS(Total!X:X,$F$3,Total!W:W,B20,Total!O:O,DB!$G$5,Total!AA:AA,DB!$O$5,Total!AA:AA,DB!$G$9,Total!AA:AA,DB!$O$9,Total!AA:AA,$H$2)+COUNTIFS(Total!X:X,$F$3,Total!W:W,B20,Total!AA:AA,DB!$G$5,Total!N:N,DB!$O$5,Total!AA:AA,DB!$G$9,Total!AA:AA,DB!$O$9,Total!AA:AA,$H$2)+COUNTIFS(Total!X:X,$F$3,Total!W:W,B20,Total!AA:AA,DB!$G$5,Total!AA:AA,DB!$O$5,Total!M:M,DB!$G$9,Total!AA:AA,DB!$O$9,Total!AA:AA,$H$2)+COUNTIFS(Total!X:X,$F$3,Total!W:W,B20,Total!AA:AA,DB!$G$5,Total!AA:AA,DB!$O$5,Total!AA:AA,DB!$G$9,Total!K:K,DB!$O$9,Total!AA:AA,$H$2)+COUNTIFS(Total!X:X,$F$3,Total!W:W,B20,Total!AA:AA,DB!$G$5,Total!AA:AA,DB!$O$5,Total!AA:AA,DB!$G$9,Total!AA:AA,DB!$O$9,Total!B:B,$H$2)+COUNTIFS(Total!X:X,$F$3,Total!W:W,B20,Total!O:O,DB!$G$5,Total!N:N,DB!$O$5,Total!M:M,DB!$G$9,Total!AA:AA,DB!$O$9,Total!AA:AA,$H$2)+COUNTIFS(Total!X:X,$F$3,Total!W:W,B20,Total!O:O,DB!$G$5,Total!N:N,DB!$O$5,Total!AA:AA,DB!$G$9,Total!K:K,DB!$O$9,Total!AA:AA,$H$2)+COUNTIFS(Total!X:X,$F$3,Total!W:W,B20,Total!O:O,DB!$G$5,Total!N:N,DB!$O$5,Total!AA:AA,DB!$G$9,Total!AA:AA,DB!$O$9,Total!B:B,$H$2)+COUNTIFS(Total!X:X,$F$3,Total!W:W,B20,Total!O:O,DB!$G$5,Total!AA:AA,DB!$O$5,Total!M:M,DB!$G$9,Total!K:K,DB!$O$9,Total!AA:AA,$H$2)+COUNTIFS(Total!X:X,$F$3,Total!W:W,B20,Total!O:O,DB!$G$5,Total!AA:AA,DB!$O$5,Total!M:M,DB!$G$9,Total!AA:AA,DB!$O$9,Total!B:B,$H$2)+COUNTIFS(Total!X:X,$F$3,Total!W:W,B20,Total!O:O,DB!$G$5,Total!AA:AA,DB!$O$5,Total!AA:AA,DB!$G$9,Total!K:K,DB!$O$9,Total!B:B,$H$2)+COUNTIFS(Total!X:X,$F$3,Total!W:W,B20,Total!AA:AA,DB!$G$5,Total!N:N,DB!$O$5,Total!M:M,DB!$G$9,Total!K:K,DB!$O$9,Total!AA:AA,$H$2)+COUNTIFS(Total!X:X,$F$3,Total!W:W,B20,Total!AA:AA,DB!$G$5,Total!N:N,DB!$O$5,Total!M:M,DB!$G$9,Total!AA:AA,DB!$O$9,Total!B:B,$H$2)+COUNTIFS(Total!X:X,$F$3,Total!W:W,B20,Total!AA:AA,DB!$G$5,Total!N:N,DB!$O$5,Total!AA:AA,DB!$G$9,Total!K:K,DB!$O$9,Total!B:B,$H$2)+COUNTIFS(Total!X:X,$F$3,Total!W:W,B20,Total!AA:AA,DB!$G$5,Total!AA:AA,DB!$O$5,Total!M:M,DB!$G$9,Total!K:K,DB!$O$9,Total!B:B,$H$2)+COUNTIFS(Total!X:X,$F$3,Total!W:W,B20,Total!O:O,DB!$G$5,Total!N:N,DB!$O$5,Total!AA:AA,DB!$G$9,Total!AA:AA,DB!$O$9,Total!AA:AA,$H$2)+COUNTIFS(Total!X:X,$F$3,Total!W:W,B20,Total!O:O,DB!$G$5,Total!AA:AA,DB!$O$5,Total!M:M,DB!$G$9,Total!AA:AA,DB!$O$9,Total!AA:AA,$H$2)+COUNTIFS(Total!X:X,$F$3,Total!W:W,B20,Total!O:O,DB!$G$5,Total!AA:AA,DB!$O$5,Total!AA:AA,DB!$G$9,Total!K:K,DB!$O$9,Total!AA:AA,$H$2)+COUNTIFS(Total!X:X,$F$3,Total!W:W,B20,Total!O:O,DB!$G$5,Total!AA:AA,DB!$O$5,Total!AA:AA,DB!$G$9,Total!AA:AA,DB!$O$9,Total!B:B,$H$2)+COUNTIFS(Total!X:X,$F$3,Total!W:W,B20,Total!AA:AA,DB!$G$5,Total!N:N,DB!$O$5,Total!M:M,DB!$G$9,Total!AA:AA,DB!$O$9,Total!AA:AA,$H$2)+COUNTIFS(Total!X:X,$F$3,Total!W:W,B20,Total!AA:AA,DB!$G$5,Total!N:N,DB!$O$5,Total!AA:AA,DB!$G$9,Total!K:K,DB!$O$9,Total!AA:AA,$H$2)+COUNTIFS(Total!X:X,$F$3,Total!W:W,B20,Total!AA:AA,DB!$G$5,Total!N:N,DB!$O$5,Total!AA:AA,DB!$G$9,Total!AA:AA,DB!$O$9,Total!B:B,$H$2)+COUNTIFS(Total!X:X,$F$3,Total!W:W,B20,Total!AA:AA,DB!$G$5,Total!AA:AA,DB!$O$5,Total!M:M,DB!$G$9,Total!K:K,DB!$O$9,Total!AA:AA,$H$2)+COUNTIFS(Total!X:X,$F$3,Total!W:W,B20,Total!AA:AA,DB!$G$5,Total!AA:AA,DB!$O$5,Total!M:M,DB!$G$9,Total!AA:AA,DB!$O$9,Total!B:B,$H$2)+COUNTIFS(Total!X:X,$F$3,Total!W:W,B20,Total!AA:AA,DB!$G$5,Total!AA:AA,DB!$O$5,Total!AA:AA,DB!$G$9,Total!K:K,DB!$O$9,Total!B:B,$H$2)+COUNTIFS(Total!X:X,$F$3,Total!W:W,B20,Total!AA:AA,DB!$G$5,Total!N:N,DB!$O$5,Total!M:M,DB!$G$9,Total!K:K,DB!$O$9,Total!B:B,$H$2)+COUNTIFS(Total!X:X,$F$3,Total!W:W,B20,Total!O:O,DB!$G$5,Total!AA:AA,DB!$O$5,Total!M:M,DB!$G$9,Total!K:K,DB!$O$9,Total!B:B,$H$2)+COUNTIFS(Total!X:X,$F$3,Total!W:W,B20,Total!O:O,DB!$G$5,Total!N:N,DB!$O$5,Total!AA:AA,DB!$G$9,Total!K:K,DB!$O$9,Total!B:B,$H$2)+COUNTIFS(Total!X:X,$F$3,Total!W:W,B20,Total!O:O,DB!$G$5,Total!N:N,DB!$O$5,Total!M:M,DB!$G$9,Total!AA:AA,DB!$O$9,Total!B:B,$H$2)+COUNTIFS(Total!X:X,$F$3,Total!W:W,B20,Total!O:O,DB!$G$5,Total!N:N,DB!$O$5,Total!M:M,DB!$G$9,Total!K:K,DB!$O$9,Total!AA:AA,$H$2)</f>
        <v>0</v>
      </c>
      <c r="G20" s="31">
        <f>COUNTIFS(Total!X:X,$G$3,Total!W:W,B20,Total!O:O,DB!$G$5,Total!N:N,DB!$O$5,Total!M:M,DB!$G$9,Total!K:K,DB!$O$9,Total!B:B,$H$2)+COUNTIFS(Total!X:X,$G$3,Total!W:W,B20,Total!AA:AA,DB!$G$5,Total!AA:AA,DB!$O$5,Total!AA:AA,DB!$G$9,Total!AA:AA,DB!$O$9,Total!AA:AA,$H$2)+COUNTIFS(Total!X:X,$G$3,Total!W:W,B20,Total!O:O,DB!$G$5,Total!AA:AA,DB!$O$5,Total!AA:AA,DB!$G$9,Total!AA:AA,DB!$O$9,Total!AA:AA,$H$2)+COUNTIFS(Total!X:X,$G$3,Total!W:W,B20,Total!AA:AA,DB!$G$5,Total!N:N,DB!$O$5,Total!AA:AA,DB!$G$9,Total!AA:AA,DB!$O$9,Total!AA:AA,$H$2)+COUNTIFS(Total!X:X,$G$3,Total!W:W,B20,Total!AA:AA,DB!$G$5,Total!AA:AA,DB!$O$5,Total!M:M,DB!$G$9,Total!AA:AA,DB!$O$9,Total!AA:AA,$H$2)+COUNTIFS(Total!X:X,$G$3,Total!W:W,B20,Total!AA:AA,DB!$G$5,Total!AA:AA,DB!$O$5,Total!AA:AA,DB!$G$9,Total!K:K,DB!$O$9,Total!AA:AA,$H$2)+COUNTIFS(Total!X:X,$G$3,Total!W:W,B20,Total!AA:AA,DB!$G$5,Total!AA:AA,DB!$O$5,Total!AA:AA,DB!$G$9,Total!AA:AA,DB!$O$9,Total!B:B,$H$2)+COUNTIFS(Total!X:X,$G$3,Total!W:W,B20,Total!O:O,DB!$G$5,Total!N:N,DB!$O$5,Total!M:M,DB!$G$9,Total!AA:AA,DB!$O$9,Total!AA:AA,$H$2)+COUNTIFS(Total!X:X,$G$3,Total!W:W,B20,Total!O:O,DB!$G$5,Total!N:N,DB!$O$5,Total!AA:AA,DB!$G$9,Total!K:K,DB!$O$9,Total!AA:AA,$H$2)+COUNTIFS(Total!X:X,$G$3,Total!W:W,B20,Total!O:O,DB!$G$5,Total!N:N,DB!$O$5,Total!AA:AA,DB!$G$9,Total!AA:AA,DB!$O$9,Total!B:B,$H$2)+COUNTIFS(Total!X:X,$G$3,Total!W:W,B20,Total!O:O,DB!$G$5,Total!AA:AA,DB!$O$5,Total!M:M,DB!$G$9,Total!K:K,DB!$O$9,Total!AA:AA,$H$2)+COUNTIFS(Total!X:X,$G$3,Total!W:W,B20,Total!O:O,DB!$G$5,Total!AA:AA,DB!$O$5,Total!M:M,DB!$G$9,Total!AA:AA,DB!$O$9,Total!B:B,$H$2)+COUNTIFS(Total!X:X,$G$3,Total!W:W,B20,Total!O:O,DB!$G$5,Total!AA:AA,DB!$O$5,Total!AA:AA,DB!$G$9,Total!K:K,DB!$O$9,Total!B:B,$H$2)+COUNTIFS(Total!X:X,$G$3,Total!W:W,B20,Total!AA:AA,DB!$G$5,Total!N:N,DB!$O$5,Total!M:M,DB!$G$9,Total!K:K,DB!$O$9,Total!AA:AA,$H$2)+COUNTIFS(Total!X:X,$G$3,Total!W:W,B20,Total!AA:AA,DB!$G$5,Total!N:N,DB!$O$5,Total!M:M,DB!$G$9,Total!AA:AA,DB!$O$9,Total!B:B,$H$2)+COUNTIFS(Total!X:X,$G$3,Total!W:W,B20,Total!AA:AA,DB!$G$5,Total!N:N,DB!$O$5,Total!AA:AA,DB!$G$9,Total!K:K,DB!$O$9,Total!B:B,$H$2)+COUNTIFS(Total!X:X,$G$3,Total!W:W,B20,Total!AA:AA,DB!$G$5,Total!AA:AA,DB!$O$5,Total!M:M,DB!$G$9,Total!K:K,DB!$O$9,Total!B:B,$H$2)+COUNTIFS(Total!X:X,$G$3,Total!W:W,B20,Total!O:O,DB!$G$5,Total!N:N,DB!$O$5,Total!AA:AA,DB!$G$9,Total!AA:AA,DB!$O$9,Total!AA:AA,$H$2)+COUNTIFS(Total!X:X,$G$3,Total!W:W,B20,Total!O:O,DB!$G$5,Total!AA:AA,DB!$O$5,Total!M:M,DB!$G$9,Total!AA:AA,DB!$O$9,Total!AA:AA,$H$2)+COUNTIFS(Total!X:X,$G$3,Total!W:W,B20,Total!O:O,DB!$G$5,Total!AA:AA,DB!$O$5,Total!AA:AA,DB!$G$9,Total!K:K,DB!$O$9,Total!AA:AA,$H$2)+COUNTIFS(Total!X:X,$G$3,Total!W:W,B20,Total!O:O,DB!$G$5,Total!AA:AA,DB!$O$5,Total!AA:AA,DB!$G$9,Total!AA:AA,DB!$O$9,Total!B:B,$H$2)+COUNTIFS(Total!X:X,$G$3,Total!W:W,B20,Total!AA:AA,DB!$G$5,Total!N:N,DB!$O$5,Total!M:M,DB!$G$9,Total!AA:AA,DB!$O$9,Total!AA:AA,$H$2)+COUNTIFS(Total!X:X,$G$3,Total!W:W,B20,Total!AA:AA,DB!$G$5,Total!N:N,DB!$O$5,Total!AA:AA,DB!$G$9,Total!K:K,DB!$O$9,Total!AA:AA,$H$2)+COUNTIFS(Total!X:X,$G$3,Total!W:W,B20,Total!AA:AA,DB!$G$5,Total!N:N,DB!$O$5,Total!AA:AA,DB!$G$9,Total!AA:AA,DB!$O$9,Total!B:B,$H$2)+COUNTIFS(Total!X:X,$G$3,Total!W:W,B20,Total!AA:AA,DB!$G$5,Total!AA:AA,DB!$O$5,Total!M:M,DB!$G$9,Total!K:K,DB!$O$9,Total!AA:AA,$H$2)+COUNTIFS(Total!X:X,$G$3,Total!W:W,B20,Total!AA:AA,DB!$G$5,Total!AA:AA,DB!$O$5,Total!M:M,DB!$G$9,Total!AA:AA,DB!$O$9,Total!B:B,$H$2)+COUNTIFS(Total!X:X,$G$3,Total!W:W,B20,Total!AA:AA,DB!$G$5,Total!AA:AA,DB!$O$5,Total!AA:AA,DB!$G$9,Total!K:K,DB!$O$9,Total!B:B,$H$2)+COUNTIFS(Total!X:X,$G$3,Total!W:W,B20,Total!AA:AA,DB!$G$5,Total!N:N,DB!$O$5,Total!M:M,DB!$G$9,Total!K:K,DB!$O$9,Total!B:B,$H$2)+COUNTIFS(Total!X:X,$G$3,Total!W:W,B20,Total!O:O,DB!$G$5,Total!AA:AA,DB!$O$5,Total!M:M,DB!$G$9,Total!K:K,DB!$O$9,Total!B:B,$H$2)+COUNTIFS(Total!X:X,$G$3,Total!W:W,B20,Total!O:O,DB!$G$5,Total!N:N,DB!$O$5,Total!AA:AA,DB!$G$9,Total!K:K,DB!$O$9,Total!B:B,$H$2)+COUNTIFS(Total!X:X,$G$3,Total!W:W,B20,Total!O:O,DB!$G$5,Total!N:N,DB!$O$5,Total!M:M,DB!$G$9,Total!AA:AA,DB!$O$9,Total!B:B,$H$2)+COUNTIFS(Total!X:X,$G$3,Total!W:W,B20,Total!O:O,DB!$G$5,Total!N:N,DB!$O$5,Total!M:M,DB!$G$9,Total!K:K,DB!$O$9,Total!AA:AA,$H$2)</f>
        <v>0</v>
      </c>
      <c r="H20" s="31">
        <f>COUNTIFS(Total!X:X,$H$3,Total!W:W,B20,Total!O:O,DB!$G$5,Total!N:N,DB!$O$5,Total!M:M,DB!$G$9,Total!K:K,DB!$O$9,Total!B:B,$H$2)+COUNTIFS(Total!X:X,$H$3,Total!W:W,B20,Total!AA:AA,DB!$G$5,Total!AA:AA,DB!$O$5,Total!AA:AA,DB!$G$9,Total!AA:AA,DB!$O$9,Total!AA:AA,$H$2)+COUNTIFS(Total!X:X,$H$3,Total!W:W,B20,Total!O:O,DB!$G$5,Total!AA:AA,DB!$O$5,Total!AA:AA,DB!$G$9,Total!AA:AA,DB!$O$9,Total!AA:AA,$H$2)+COUNTIFS(Total!X:X,$H$3,Total!W:W,B20,Total!AA:AA,DB!$G$5,Total!N:N,DB!$O$5,Total!AA:AA,DB!$G$9,Total!AA:AA,DB!$O$9,Total!AA:AA,$H$2)+COUNTIFS(Total!X:X,$H$3,Total!W:W,B20,Total!AA:AA,DB!$G$5,Total!AA:AA,DB!$O$5,Total!M:M,DB!$G$9,Total!AA:AA,DB!$O$9,Total!AA:AA,$H$2)+COUNTIFS(Total!X:X,$H$3,Total!W:W,B20,Total!AA:AA,DB!$G$5,Total!AA:AA,DB!$O$5,Total!AA:AA,DB!$G$9,Total!K:K,DB!$O$9,Total!AA:AA,$H$2)+COUNTIFS(Total!X:X,$H$3,Total!W:W,B20,Total!AA:AA,DB!$G$5,Total!AA:AA,DB!$O$5,Total!AA:AA,DB!$G$9,Total!AA:AA,DB!$O$9,Total!B:B,$H$2)+COUNTIFS(Total!X:X,$H$3,Total!W:W,B20,Total!O:O,DB!$G$5,Total!N:N,DB!$O$5,Total!M:M,DB!$G$9,Total!AA:AA,DB!$O$9,Total!AA:AA,$H$2)+COUNTIFS(Total!X:X,$H$3,Total!W:W,B20,Total!O:O,DB!$G$5,Total!N:N,DB!$O$5,Total!AA:AA,DB!$G$9,Total!K:K,DB!$O$9,Total!AA:AA,$H$2)+COUNTIFS(Total!X:X,$H$3,Total!W:W,B20,Total!O:O,DB!$G$5,Total!N:N,DB!$O$5,Total!AA:AA,DB!$G$9,Total!AA:AA,DB!$O$9,Total!B:B,$H$2)+COUNTIFS(Total!X:X,$H$3,Total!W:W,B20,Total!O:O,DB!$G$5,Total!AA:AA,DB!$O$5,Total!M:M,DB!$G$9,Total!K:K,DB!$O$9,Total!AA:AA,$H$2)+COUNTIFS(Total!X:X,$H$3,Total!W:W,B20,Total!O:O,DB!$G$5,Total!AA:AA,DB!$O$5,Total!M:M,DB!$G$9,Total!AA:AA,DB!$O$9,Total!B:B,$H$2)+COUNTIFS(Total!X:X,$H$3,Total!W:W,B20,Total!O:O,DB!$G$5,Total!AA:AA,DB!$O$5,Total!AA:AA,DB!$G$9,Total!K:K,DB!$O$9,Total!B:B,$H$2)+COUNTIFS(Total!X:X,$H$3,Total!W:W,B20,Total!AA:AA,DB!$G$5,Total!N:N,DB!$O$5,Total!M:M,DB!$G$9,Total!K:K,DB!$O$9,Total!AA:AA,$H$2)+COUNTIFS(Total!X:X,$H$3,Total!W:W,B20,Total!AA:AA,DB!$G$5,Total!N:N,DB!$O$5,Total!M:M,DB!$G$9,Total!AA:AA,DB!$O$9,Total!B:B,$H$2)+COUNTIFS(Total!X:X,$H$3,Total!W:W,B20,Total!AA:AA,DB!$G$5,Total!N:N,DB!$O$5,Total!AA:AA,DB!$G$9,Total!K:K,DB!$O$9,Total!B:B,$H$2)+COUNTIFS(Total!X:X,$H$3,Total!W:W,B20,Total!AA:AA,DB!$G$5,Total!AA:AA,DB!$O$5,Total!M:M,DB!$G$9,Total!K:K,DB!$O$9,Total!B:B,$H$2)+COUNTIFS(Total!X:X,$H$3,Total!W:W,B20,Total!O:O,DB!$G$5,Total!N:N,DB!$O$5,Total!AA:AA,DB!$G$9,Total!AA:AA,DB!$O$9,Total!AA:AA,$H$2)+COUNTIFS(Total!X:X,$H$3,Total!W:W,B20,Total!O:O,DB!$G$5,Total!AA:AA,DB!$O$5,Total!M:M,DB!$G$9,Total!AA:AA,DB!$O$9,Total!AA:AA,$H$2)+COUNTIFS(Total!X:X,$H$3,Total!W:W,B20,Total!O:O,DB!$G$5,Total!AA:AA,DB!$O$5,Total!AA:AA,DB!$G$9,Total!K:K,DB!$O$9,Total!AA:AA,$H$2)+COUNTIFS(Total!X:X,$H$3,Total!W:W,B20,Total!O:O,DB!$G$5,Total!AA:AA,DB!$O$5,Total!AA:AA,DB!$G$9,Total!AA:AA,DB!$O$9,Total!B:B,$H$2)+COUNTIFS(Total!X:X,$H$3,Total!W:W,B20,Total!AA:AA,DB!$G$5,Total!N:N,DB!$O$5,Total!M:M,DB!$G$9,Total!AA:AA,DB!$O$9,Total!AA:AA,$H$2)+COUNTIFS(Total!X:X,$H$3,Total!W:W,B20,Total!AA:AA,DB!$G$5,Total!N:N,DB!$O$5,Total!AA:AA,DB!$G$9,Total!K:K,DB!$O$9,Total!AA:AA,$H$2)+COUNTIFS(Total!X:X,$H$3,Total!W:W,B20,Total!AA:AA,DB!$G$5,Total!N:N,DB!$O$5,Total!AA:AA,DB!$G$9,Total!AA:AA,DB!$O$9,Total!B:B,$H$2)+COUNTIFS(Total!X:X,$H$3,Total!W:W,B20,Total!AA:AA,DB!$G$5,Total!AA:AA,DB!$O$5,Total!M:M,DB!$G$9,Total!K:K,DB!$O$9,Total!AA:AA,$H$2)+COUNTIFS(Total!X:X,$H$3,Total!W:W,B20,Total!AA:AA,DB!$G$5,Total!AA:AA,DB!$O$5,Total!M:M,DB!$G$9,Total!AA:AA,DB!$O$9,Total!B:B,$H$2)+COUNTIFS(Total!X:X,$H$3,Total!W:W,B20,Total!AA:AA,DB!$G$5,Total!AA:AA,DB!$O$5,Total!AA:AA,DB!$G$9,Total!K:K,DB!$O$9,Total!B:B,$H$2)+COUNTIFS(Total!X:X,$H$3,Total!W:W,B20,Total!AA:AA,DB!$G$5,Total!N:N,DB!$O$5,Total!M:M,DB!$G$9,Total!K:K,DB!$O$9,Total!B:B,$H$2)+COUNTIFS(Total!X:X,$H$3,Total!W:W,B20,Total!O:O,DB!$G$5,Total!AA:AA,DB!$O$5,Total!M:M,DB!$G$9,Total!K:K,DB!$O$9,Total!B:B,$H$2)+COUNTIFS(Total!X:X,$H$3,Total!W:W,B20,Total!O:O,DB!$G$5,Total!N:N,DB!$O$5,Total!AA:AA,DB!$G$9,Total!K:K,DB!$O$9,Total!B:B,$H$2)+COUNTIFS(Total!X:X,$H$3,Total!W:W,B20,Total!O:O,DB!$G$5,Total!N:N,DB!$O$5,Total!M:M,DB!$G$9,Total!AA:AA,DB!$O$9,Total!B:B,$H$2)+COUNTIFS(Total!X:X,$H$3,Total!W:W,B20,Total!O:O,DB!$G$5,Total!N:N,DB!$O$5,Total!M:M,DB!$G$9,Total!K:K,DB!$O$9,Total!AA:AA,$H$2)</f>
        <v>1</v>
      </c>
      <c r="I20" s="31">
        <f>COUNTIFS(Total!X:X,$I$3,Total!W:W,B20,Total!O:O,DB!$G$5,Total!N:N,DB!$O$5,Total!M:M,DB!$G$9,Total!K:K,DB!$O$9,Total!B:B,$H$2)+COUNTIFS(Total!X:X,$I$3,Total!W:W,B20,Total!AA:AA,DB!$G$5,Total!AA:AA,DB!$O$5,Total!AA:AA,DB!$G$9,Total!AA:AA,DB!$O$9,Total!AA:AA,$H$2)+COUNTIFS(Total!X:X,$I$3,Total!W:W,B20,Total!O:O,DB!$G$5,Total!AA:AA,DB!$O$5,Total!AA:AA,DB!$G$9,Total!AA:AA,DB!$O$9,Total!AA:AA,$H$2)+COUNTIFS(Total!X:X,$I$3,Total!W:W,B20,Total!AA:AA,DB!$G$5,Total!N:N,DB!$O$5,Total!AA:AA,DB!$G$9,Total!AA:AA,DB!$O$9,Total!AA:AA,$H$2)+COUNTIFS(Total!X:X,$I$3,Total!W:W,B20,Total!AA:AA,DB!$G$5,Total!AA:AA,DB!$O$5,Total!M:M,DB!$G$9,Total!AA:AA,DB!$O$9,Total!AA:AA,$H$2)+COUNTIFS(Total!X:X,$I$3,Total!W:W,B20,Total!AA:AA,DB!$G$5,Total!AA:AA,DB!$O$5,Total!AA:AA,DB!$G$9,Total!K:K,DB!$O$9,Total!AA:AA,$H$2)+COUNTIFS(Total!X:X,$I$3,Total!W:W,B20,Total!AA:AA,DB!$G$5,Total!AA:AA,DB!$O$5,Total!AA:AA,DB!$G$9,Total!AA:AA,DB!$O$9,Total!B:B,$H$2)+COUNTIFS(Total!X:X,$I$3,Total!W:W,B20,Total!O:O,DB!$G$5,Total!N:N,DB!$O$5,Total!M:M,DB!$G$9,Total!AA:AA,DB!$O$9,Total!AA:AA,$H$2)+COUNTIFS(Total!X:X,$I$3,Total!W:W,B20,Total!O:O,DB!$G$5,Total!N:N,DB!$O$5,Total!AA:AA,DB!$G$9,Total!K:K,DB!$O$9,Total!AA:AA,$H$2)+COUNTIFS(Total!X:X,$I$3,Total!W:W,B20,Total!O:O,DB!$G$5,Total!N:N,DB!$O$5,Total!AA:AA,DB!$G$9,Total!AA:AA,DB!$O$9,Total!B:B,$H$2)+COUNTIFS(Total!X:X,$I$3,Total!W:W,B20,Total!O:O,DB!$G$5,Total!AA:AA,DB!$O$5,Total!M:M,DB!$G$9,Total!K:K,DB!$O$9,Total!AA:AA,$H$2)+COUNTIFS(Total!X:X,$I$3,Total!W:W,B20,Total!O:O,DB!$G$5,Total!AA:AA,DB!$O$5,Total!M:M,DB!$G$9,Total!AA:AA,DB!$O$9,Total!B:B,$H$2)+COUNTIFS(Total!X:X,$I$3,Total!W:W,B20,Total!O:O,DB!$G$5,Total!AA:AA,DB!$O$5,Total!AA:AA,DB!$G$9,Total!K:K,DB!$O$9,Total!B:B,$H$2)+COUNTIFS(Total!X:X,$I$3,Total!W:W,B20,Total!AA:AA,DB!$G$5,Total!N:N,DB!$O$5,Total!M:M,DB!$G$9,Total!K:K,DB!$O$9,Total!AA:AA,$H$2)+COUNTIFS(Total!X:X,$I$3,Total!W:W,B20,Total!AA:AA,DB!$G$5,Total!N:N,DB!$O$5,Total!M:M,DB!$G$9,Total!AA:AA,DB!$O$9,Total!B:B,$H$2)+COUNTIFS(Total!X:X,$I$3,Total!W:W,B20,Total!AA:AA,DB!$G$5,Total!N:N,DB!$O$5,Total!AA:AA,DB!$G$9,Total!K:K,DB!$O$9,Total!B:B,$H$2)+COUNTIFS(Total!X:X,$I$3,Total!W:W,B20,Total!AA:AA,DB!$G$5,Total!AA:AA,DB!$O$5,Total!M:M,DB!$G$9,Total!K:K,DB!$O$9,Total!B:B,$H$2)+COUNTIFS(Total!X:X,$I$3,Total!W:W,B20,Total!O:O,DB!$G$5,Total!N:N,DB!$O$5,Total!AA:AA,DB!$G$9,Total!AA:AA,DB!$O$9,Total!AA:AA,$H$2)+COUNTIFS(Total!X:X,$I$3,Total!W:W,B20,Total!O:O,DB!$G$5,Total!AA:AA,DB!$O$5,Total!M:M,DB!$G$9,Total!AA:AA,DB!$O$9,Total!AA:AA,$H$2)+COUNTIFS(Total!X:X,$I$3,Total!W:W,B20,Total!O:O,DB!$G$5,Total!AA:AA,DB!$O$5,Total!AA:AA,DB!$G$9,Total!K:K,DB!$O$9,Total!AA:AA,$H$2)+COUNTIFS(Total!X:X,$I$3,Total!W:W,B20,Total!O:O,DB!$G$5,Total!AA:AA,DB!$O$5,Total!AA:AA,DB!$G$9,Total!AA:AA,DB!$O$9,Total!B:B,$H$2)+COUNTIFS(Total!X:X,$I$3,Total!W:W,B20,Total!AA:AA,DB!$G$5,Total!N:N,DB!$O$5,Total!M:M,DB!$G$9,Total!AA:AA,DB!$O$9,Total!AA:AA,$H$2)+COUNTIFS(Total!X:X,$I$3,Total!W:W,B20,Total!AA:AA,DB!$G$5,Total!N:N,DB!$O$5,Total!AA:AA,DB!$G$9,Total!K:K,DB!$O$9,Total!AA:AA,$H$2)+COUNTIFS(Total!X:X,$I$3,Total!W:W,B20,Total!AA:AA,DB!$G$5,Total!N:N,DB!$O$5,Total!AA:AA,DB!$G$9,Total!AA:AA,DB!$O$9,Total!B:B,$H$2)+COUNTIFS(Total!X:X,$I$3,Total!W:W,B20,Total!AA:AA,DB!$G$5,Total!AA:AA,DB!$O$5,Total!M:M,DB!$G$9,Total!K:K,DB!$O$9,Total!AA:AA,$H$2)+COUNTIFS(Total!X:X,$I$3,Total!W:W,B20,Total!AA:AA,DB!$G$5,Total!AA:AA,DB!$O$5,Total!M:M,DB!$G$9,Total!AA:AA,DB!$O$9,Total!B:B,$H$2)+COUNTIFS(Total!X:X,$I$3,Total!W:W,B20,Total!AA:AA,DB!$G$5,Total!AA:AA,DB!$O$5,Total!AA:AA,DB!$G$9,Total!K:K,DB!$O$9,Total!B:B,$H$2)+COUNTIFS(Total!X:X,$I$3,Total!W:W,B20,Total!AA:AA,DB!$G$5,Total!N:N,DB!$O$5,Total!M:M,DB!$G$9,Total!K:K,DB!$O$9,Total!B:B,$H$2)+COUNTIFS(Total!X:X,$I$3,Total!W:W,B20,Total!O:O,DB!$G$5,Total!AA:AA,DB!$O$5,Total!M:M,DB!$G$9,Total!K:K,DB!$O$9,Total!B:B,$H$2)+COUNTIFS(Total!X:X,$I$3,Total!W:W,B20,Total!O:O,DB!$G$5,Total!N:N,DB!$O$5,Total!AA:AA,DB!$G$9,Total!K:K,DB!$O$9,Total!B:B,$H$2)+COUNTIFS(Total!X:X,$I$3,Total!W:W,B20,Total!O:O,DB!$G$5,Total!N:N,DB!$O$5,Total!M:M,DB!$G$9,Total!AA:AA,DB!$O$9,Total!B:B,$H$2)+COUNTIFS(Total!X:X,$I$3,Total!W:W,B20,Total!O:O,DB!$G$5,Total!N:N,DB!$O$5,Total!M:M,DB!$G$9,Total!K:K,DB!$O$9,Total!AA:AA,$H$2)</f>
        <v>0</v>
      </c>
      <c r="J20" s="31">
        <f>COUNTIFS(Total!X:X,$J$3,Total!W:W,B20,Total!O:O,DB!$G$5,Total!N:N,DB!$O$5,Total!M:M,DB!$G$9,Total!K:K,DB!$O$9,Total!B:B,$H$2)+COUNTIFS(Total!X:X,$J$3,Total!W:W,B20,Total!AA:AA,DB!$G$5,Total!AA:AA,DB!$O$5,Total!AA:AA,DB!$G$9,Total!AA:AA,DB!$O$9,Total!AA:AA,$H$2)+COUNTIFS(Total!X:X,$J$3,Total!W:W,B20,Total!O:O,DB!$G$5,Total!AA:AA,DB!$O$5,Total!AA:AA,DB!$G$9,Total!AA:AA,DB!$O$9,Total!AA:AA,$H$2)+COUNTIFS(Total!X:X,$J$3,Total!W:W,B20,Total!AA:AA,DB!$G$5,Total!N:N,DB!$O$5,Total!AA:AA,DB!$G$9,Total!AA:AA,DB!$O$9,Total!AA:AA,$H$2)+COUNTIFS(Total!X:X,$J$3,Total!W:W,B20,Total!AA:AA,DB!$G$5,Total!AA:AA,DB!$O$5,Total!M:M,DB!$G$9,Total!AA:AA,DB!$O$9,Total!AA:AA,$H$2)+COUNTIFS(Total!X:X,$J$3,Total!W:W,B20,Total!AA:AA,DB!$G$5,Total!AA:AA,DB!$O$5,Total!AA:AA,DB!$G$9,Total!K:K,DB!$O$9,Total!AA:AA,$H$2)+COUNTIFS(Total!X:X,$J$3,Total!W:W,B20,Total!AA:AA,DB!$G$5,Total!AA:AA,DB!$O$5,Total!AA:AA,DB!$G$9,Total!AA:AA,DB!$O$9,Total!B:B,$H$2)+COUNTIFS(Total!X:X,$J$3,Total!W:W,B20,Total!O:O,DB!$G$5,Total!N:N,DB!$O$5,Total!M:M,DB!$G$9,Total!AA:AA,DB!$O$9,Total!AA:AA,$H$2)+COUNTIFS(Total!X:X,$J$3,Total!W:W,B20,Total!O:O,DB!$G$5,Total!N:N,DB!$O$5,Total!AA:AA,DB!$G$9,Total!K:K,DB!$O$9,Total!AA:AA,$H$2)+COUNTIFS(Total!X:X,$J$3,Total!W:W,B20,Total!O:O,DB!$G$5,Total!N:N,DB!$O$5,Total!AA:AA,DB!$G$9,Total!AA:AA,DB!$O$9,Total!B:B,$H$2)+COUNTIFS(Total!X:X,$J$3,Total!W:W,B20,Total!O:O,DB!$G$5,Total!AA:AA,DB!$O$5,Total!M:M,DB!$G$9,Total!K:K,DB!$O$9,Total!AA:AA,$H$2)+COUNTIFS(Total!X:X,$J$3,Total!W:W,B20,Total!O:O,DB!$G$5,Total!AA:AA,DB!$O$5,Total!M:M,DB!$G$9,Total!AA:AA,DB!$O$9,Total!B:B,$H$2)+COUNTIFS(Total!X:X,$J$3,Total!W:W,B20,Total!O:O,DB!$G$5,Total!AA:AA,DB!$O$5,Total!AA:AA,DB!$G$9,Total!K:K,DB!$O$9,Total!B:B,$H$2)+COUNTIFS(Total!X:X,$J$3,Total!W:W,B20,Total!AA:AA,DB!$G$5,Total!N:N,DB!$O$5,Total!M:M,DB!$G$9,Total!K:K,DB!$O$9,Total!AA:AA,$H$2)+COUNTIFS(Total!X:X,$J$3,Total!W:W,B20,Total!AA:AA,DB!$G$5,Total!N:N,DB!$O$5,Total!M:M,DB!$G$9,Total!AA:AA,DB!$O$9,Total!B:B,$H$2)+COUNTIFS(Total!X:X,$J$3,Total!W:W,B20,Total!AA:AA,DB!$G$5,Total!N:N,DB!$O$5,Total!AA:AA,DB!$G$9,Total!K:K,DB!$O$9,Total!B:B,$H$2)+COUNTIFS(Total!X:X,$J$3,Total!W:W,B20,Total!AA:AA,DB!$G$5,Total!AA:AA,DB!$O$5,Total!M:M,DB!$G$9,Total!K:K,DB!$O$9,Total!B:B,$H$2)+COUNTIFS(Total!X:X,$J$3,Total!W:W,B20,Total!O:O,DB!$G$5,Total!N:N,DB!$O$5,Total!AA:AA,DB!$G$9,Total!AA:AA,DB!$O$9,Total!AA:AA,$H$2)+COUNTIFS(Total!X:X,$J$3,Total!W:W,B20,Total!O:O,DB!$G$5,Total!AA:AA,DB!$O$5,Total!M:M,DB!$G$9,Total!AA:AA,DB!$O$9,Total!AA:AA,$H$2)+COUNTIFS(Total!X:X,$J$3,Total!W:W,B20,Total!O:O,DB!$G$5,Total!AA:AA,DB!$O$5,Total!AA:AA,DB!$G$9,Total!K:K,DB!$O$9,Total!AA:AA,$H$2)+COUNTIFS(Total!X:X,$J$3,Total!W:W,B20,Total!O:O,DB!$G$5,Total!AA:AA,DB!$O$5,Total!AA:AA,DB!$G$9,Total!AA:AA,DB!$O$9,Total!B:B,$H$2)+COUNTIFS(Total!X:X,$J$3,Total!W:W,B20,Total!AA:AA,DB!$G$5,Total!N:N,DB!$O$5,Total!M:M,DB!$G$9,Total!AA:AA,DB!$O$9,Total!AA:AA,$H$2)+COUNTIFS(Total!X:X,$J$3,Total!W:W,B20,Total!AA:AA,DB!$G$5,Total!N:N,DB!$O$5,Total!AA:AA,DB!$G$9,Total!K:K,DB!$O$9,Total!AA:AA,$H$2)+COUNTIFS(Total!X:X,$J$3,Total!W:W,B20,Total!AA:AA,DB!$G$5,Total!N:N,DB!$O$5,Total!AA:AA,DB!$G$9,Total!AA:AA,DB!$O$9,Total!B:B,$H$2)+COUNTIFS(Total!X:X,$J$3,Total!W:W,B20,Total!AA:AA,DB!$G$5,Total!AA:AA,DB!$O$5,Total!M:M,DB!$G$9,Total!K:K,DB!$O$9,Total!AA:AA,$H$2)+COUNTIFS(Total!X:X,$J$3,Total!W:W,B20,Total!AA:AA,DB!$G$5,Total!AA:AA,DB!$O$5,Total!M:M,DB!$G$9,Total!AA:AA,DB!$O$9,Total!B:B,$H$2)+COUNTIFS(Total!X:X,$J$3,Total!W:W,B20,Total!AA:AA,DB!$G$5,Total!AA:AA,DB!$O$5,Total!AA:AA,DB!$G$9,Total!K:K,DB!$O$9,Total!B:B,$H$2)+COUNTIFS(Total!X:X,$J$3,Total!W:W,B20,Total!AA:AA,DB!$G$5,Total!N:N,DB!$O$5,Total!M:M,DB!$G$9,Total!K:K,DB!$O$9,Total!B:B,$H$2)+COUNTIFS(Total!X:X,$J$3,Total!W:W,B20,Total!O:O,DB!$G$5,Total!AA:AA,DB!$O$5,Total!M:M,DB!$G$9,Total!K:K,DB!$O$9,Total!B:B,$H$2)+COUNTIFS(Total!X:X,$J$3,Total!W:W,B20,Total!O:O,DB!$G$5,Total!N:N,DB!$O$5,Total!AA:AA,DB!$G$9,Total!K:K,DB!$O$9,Total!B:B,$H$2)+COUNTIFS(Total!X:X,$J$3,Total!W:W,B20,Total!O:O,DB!$G$5,Total!N:N,DB!$O$5,Total!M:M,DB!$G$9,Total!AA:AA,DB!$O$9,Total!B:B,$H$2)+COUNTIFS(Total!X:X,$J$3,Total!W:W,B20,Total!O:O,DB!$G$5,Total!N:N,DB!$O$5,Total!M:M,DB!$G$9,Total!K:K,DB!$O$9,Total!AA:AA,$H$2)</f>
        <v>0</v>
      </c>
      <c r="K20" s="31">
        <f>COUNTIFS(Total!X:X,$K$3,Total!W:W,B20,Total!O:O,DB!$G$5,Total!N:N,DB!$O$5,Total!M:M,DB!$G$9,Total!K:K,DB!$O$9,Total!B:B,$H$2)+COUNTIFS(Total!X:X,$K$3,Total!W:W,B20,Total!AA:AA,DB!$G$5,Total!AA:AA,DB!$O$5,Total!AA:AA,DB!$G$9,Total!AA:AA,DB!$O$9,Total!AA:AA,$H$2)+COUNTIFS(Total!X:X,$K$3,Total!W:W,B20,Total!O:O,DB!$G$5,Total!AA:AA,DB!$O$5,Total!AA:AA,DB!$G$9,Total!AA:AA,DB!$O$9,Total!AA:AA,$H$2)+COUNTIFS(Total!X:X,$K$3,Total!W:W,B20,Total!AA:AA,DB!$G$5,Total!N:N,DB!$O$5,Total!AA:AA,DB!$G$9,Total!AA:AA,DB!$O$9,Total!AA:AA,$H$2)+COUNTIFS(Total!X:X,$K$3,Total!W:W,B20,Total!AA:AA,DB!$G$5,Total!AA:AA,DB!$O$5,Total!M:M,DB!$G$9,Total!AA:AA,DB!$O$9,Total!AA:AA,$H$2)+COUNTIFS(Total!X:X,$K$3,Total!W:W,B20,Total!AA:AA,DB!$G$5,Total!AA:AA,DB!$O$5,Total!AA:AA,DB!$G$9,Total!K:K,DB!$O$9,Total!AA:AA,$H$2)+COUNTIFS(Total!X:X,$K$3,Total!W:W,B20,Total!AA:AA,DB!$G$5,Total!AA:AA,DB!$O$5,Total!AA:AA,DB!$G$9,Total!AA:AA,DB!$O$9,Total!B:B,$H$2)+COUNTIFS(Total!X:X,$K$3,Total!W:W,B20,Total!O:O,DB!$G$5,Total!N:N,DB!$O$5,Total!M:M,DB!$G$9,Total!AA:AA,DB!$O$9,Total!AA:AA,$H$2)+COUNTIFS(Total!X:X,$K$3,Total!W:W,B20,Total!O:O,DB!$G$5,Total!N:N,DB!$O$5,Total!AA:AA,DB!$G$9,Total!K:K,DB!$O$9,Total!AA:AA,$H$2)+COUNTIFS(Total!X:X,$K$3,Total!W:W,B20,Total!O:O,DB!$G$5,Total!N:N,DB!$O$5,Total!AA:AA,DB!$G$9,Total!AA:AA,DB!$O$9,Total!B:B,$H$2)+COUNTIFS(Total!X:X,$K$3,Total!W:W,B20,Total!O:O,DB!$G$5,Total!AA:AA,DB!$O$5,Total!M:M,DB!$G$9,Total!K:K,DB!$O$9,Total!AA:AA,$H$2)+COUNTIFS(Total!X:X,$K$3,Total!W:W,B20,Total!O:O,DB!$G$5,Total!AA:AA,DB!$O$5,Total!M:M,DB!$G$9,Total!AA:AA,DB!$O$9,Total!B:B,$H$2)+COUNTIFS(Total!X:X,$K$3,Total!W:W,B20,Total!O:O,DB!$G$5,Total!AA:AA,DB!$O$5,Total!AA:AA,DB!$G$9,Total!K:K,DB!$O$9,Total!B:B,$H$2)+COUNTIFS(Total!X:X,$K$3,Total!W:W,B20,Total!AA:AA,DB!$G$5,Total!N:N,DB!$O$5,Total!M:M,DB!$G$9,Total!K:K,DB!$O$9,Total!AA:AA,$H$2)+COUNTIFS(Total!X:X,$K$3,Total!W:W,B20,Total!AA:AA,DB!$G$5,Total!N:N,DB!$O$5,Total!M:M,DB!$G$9,Total!AA:AA,DB!$O$9,Total!B:B,$H$2)+COUNTIFS(Total!X:X,$K$3,Total!W:W,B20,Total!AA:AA,DB!$G$5,Total!N:N,DB!$O$5,Total!AA:AA,DB!$G$9,Total!K:K,DB!$O$9,Total!B:B,$H$2)+COUNTIFS(Total!X:X,$K$3,Total!W:W,B20,Total!AA:AA,DB!$G$5,Total!AA:AA,DB!$O$5,Total!M:M,DB!$G$9,Total!K:K,DB!$O$9,Total!B:B,$H$2)+COUNTIFS(Total!X:X,$K$3,Total!W:W,B20,Total!O:O,DB!$G$5,Total!N:N,DB!$O$5,Total!AA:AA,DB!$G$9,Total!AA:AA,DB!$O$9,Total!AA:AA,$H$2)+COUNTIFS(Total!X:X,$K$3,Total!W:W,B20,Total!O:O,DB!$G$5,Total!AA:AA,DB!$O$5,Total!M:M,DB!$G$9,Total!AA:AA,DB!$O$9,Total!AA:AA,$H$2)+COUNTIFS(Total!X:X,$K$3,Total!W:W,B20,Total!O:O,DB!$G$5,Total!AA:AA,DB!$O$5,Total!AA:AA,DB!$G$9,Total!K:K,DB!$O$9,Total!AA:AA,$H$2)+COUNTIFS(Total!X:X,$K$3,Total!W:W,B20,Total!O:O,DB!$G$5,Total!AA:AA,DB!$O$5,Total!AA:AA,DB!$G$9,Total!AA:AA,DB!$O$9,Total!B:B,$H$2)+COUNTIFS(Total!X:X,$K$3,Total!W:W,B20,Total!AA:AA,DB!$G$5,Total!N:N,DB!$O$5,Total!M:M,DB!$G$9,Total!AA:AA,DB!$O$9,Total!AA:AA,$H$2)+COUNTIFS(Total!X:X,$K$3,Total!W:W,B20,Total!AA:AA,DB!$G$5,Total!N:N,DB!$O$5,Total!AA:AA,DB!$G$9,Total!K:K,DB!$O$9,Total!AA:AA,$H$2)+COUNTIFS(Total!X:X,$K$3,Total!W:W,B20,Total!AA:AA,DB!$G$5,Total!N:N,DB!$O$5,Total!AA:AA,DB!$G$9,Total!AA:AA,DB!$O$9,Total!B:B,$H$2)+COUNTIFS(Total!X:X,$K$3,Total!W:W,B20,Total!AA:AA,DB!$G$5,Total!AA:AA,DB!$O$5,Total!M:M,DB!$G$9,Total!K:K,DB!$O$9,Total!AA:AA,$H$2)+COUNTIFS(Total!X:X,$K$3,Total!W:W,B20,Total!AA:AA,DB!$G$5,Total!AA:AA,DB!$O$5,Total!M:M,DB!$G$9,Total!AA:AA,DB!$O$9,Total!B:B,$H$2)+COUNTIFS(Total!X:X,$K$3,Total!W:W,B20,Total!AA:AA,DB!$G$5,Total!AA:AA,DB!$O$5,Total!AA:AA,DB!$G$9,Total!K:K,DB!$O$9,Total!B:B,$H$2)+COUNTIFS(Total!X:X,$K$3,Total!W:W,B20,Total!AA:AA,DB!$G$5,Total!N:N,DB!$O$5,Total!M:M,DB!$G$9,Total!K:K,DB!$O$9,Total!B:B,$H$2)+COUNTIFS(Total!X:X,$K$3,Total!W:W,B20,Total!O:O,DB!$G$5,Total!AA:AA,DB!$O$5,Total!M:M,DB!$G$9,Total!K:K,DB!$O$9,Total!B:B,$H$2)+COUNTIFS(Total!X:X,$K$3,Total!W:W,B20,Total!O:O,DB!$G$5,Total!N:N,DB!$O$5,Total!AA:AA,DB!$G$9,Total!K:K,DB!$O$9,Total!B:B,$H$2)+COUNTIFS(Total!X:X,$K$3,Total!W:W,B20,Total!O:O,DB!$G$5,Total!N:N,DB!$O$5,Total!M:M,DB!$G$9,Total!AA:AA,DB!$O$9,Total!B:B,$H$2)+COUNTIFS(Total!X:X,$K$3,Total!W:W,B20,Total!O:O,DB!$G$5,Total!N:N,DB!$O$5,Total!M:M,DB!$G$9,Total!K:K,DB!$O$9,Total!AA:AA,$H$2)</f>
        <v>0</v>
      </c>
      <c r="L20" s="31">
        <f>COUNTIFS(Total!X:X,$L$3,Total!W:W,B20,Total!O:O,DB!$G$5,Total!N:N,DB!$O$5,Total!M:M,DB!$G$9,Total!K:K,DB!$O$9,Total!B:B,$H$2)+COUNTIFS(Total!X:X,$L$3,Total!W:W,B20,Total!AA:AA,DB!$G$5,Total!AA:AA,DB!$O$5,Total!AA:AA,DB!$G$9,Total!AA:AA,DB!$O$9,Total!AA:AA,$H$2)+COUNTIFS(Total!X:X,$L$3,Total!W:W,B20,Total!O:O,DB!$G$5,Total!AA:AA,DB!$O$5,Total!AA:AA,DB!$G$9,Total!AA:AA,DB!$O$9,Total!AA:AA,$H$2)+COUNTIFS(Total!X:X,$L$3,Total!W:W,B20,Total!AA:AA,DB!$G$5,Total!N:N,DB!$O$5,Total!AA:AA,DB!$G$9,Total!AA:AA,DB!$O$9,Total!AA:AA,$H$2)+COUNTIFS(Total!X:X,$L$3,Total!W:W,B20,Total!AA:AA,DB!$G$5,Total!AA:AA,DB!$O$5,Total!M:M,DB!$G$9,Total!AA:AA,DB!$O$9,Total!AA:AA,$H$2)+COUNTIFS(Total!X:X,$L$3,Total!W:W,B20,Total!AA:AA,DB!$G$5,Total!AA:AA,DB!$O$5,Total!AA:AA,DB!$G$9,Total!K:K,DB!$O$9,Total!AA:AA,$H$2)+COUNTIFS(Total!X:X,$L$3,Total!W:W,B20,Total!AA:AA,DB!$G$5,Total!AA:AA,DB!$O$5,Total!AA:AA,DB!$G$9,Total!AA:AA,DB!$O$9,Total!B:B,$H$2)+COUNTIFS(Total!X:X,$L$3,Total!W:W,B20,Total!O:O,DB!$G$5,Total!N:N,DB!$O$5,Total!M:M,DB!$G$9,Total!AA:AA,DB!$O$9,Total!AA:AA,$H$2)+COUNTIFS(Total!X:X,$L$3,Total!W:W,B20,Total!O:O,DB!$G$5,Total!N:N,DB!$O$5,Total!AA:AA,DB!$G$9,Total!K:K,DB!$O$9,Total!AA:AA,$H$2)+COUNTIFS(Total!X:X,$L$3,Total!W:W,B20,Total!O:O,DB!$G$5,Total!N:N,DB!$O$5,Total!AA:AA,DB!$G$9,Total!AA:AA,DB!$O$9,Total!B:B,$H$2)+COUNTIFS(Total!X:X,$L$3,Total!W:W,B20,Total!O:O,DB!$G$5,Total!AA:AA,DB!$O$5,Total!M:M,DB!$G$9,Total!K:K,DB!$O$9,Total!AA:AA,$H$2)+COUNTIFS(Total!X:X,$L$3,Total!W:W,B20,Total!O:O,DB!$G$5,Total!AA:AA,DB!$O$5,Total!M:M,DB!$G$9,Total!AA:AA,DB!$O$9,Total!B:B,$H$2)+COUNTIFS(Total!X:X,$L$3,Total!W:W,B20,Total!O:O,DB!$G$5,Total!AA:AA,DB!$O$5,Total!AA:AA,DB!$G$9,Total!K:K,DB!$O$9,Total!B:B,$H$2)+COUNTIFS(Total!X:X,$L$3,Total!W:W,B20,Total!AA:AA,DB!$G$5,Total!N:N,DB!$O$5,Total!M:M,DB!$G$9,Total!K:K,DB!$O$9,Total!AA:AA,$H$2)+COUNTIFS(Total!X:X,$L$3,Total!W:W,B20,Total!AA:AA,DB!$G$5,Total!N:N,DB!$O$5,Total!M:M,DB!$G$9,Total!AA:AA,DB!$O$9,Total!B:B,$H$2)+COUNTIFS(Total!X:X,$L$3,Total!W:W,B20,Total!AA:AA,DB!$G$5,Total!N:N,DB!$O$5,Total!AA:AA,DB!$G$9,Total!K:K,DB!$O$9,Total!B:B,$H$2)+COUNTIFS(Total!X:X,$L$3,Total!W:W,B20,Total!AA:AA,DB!$G$5,Total!AA:AA,DB!$O$5,Total!M:M,DB!$G$9,Total!K:K,DB!$O$9,Total!B:B,$H$2)+COUNTIFS(Total!X:X,$L$3,Total!W:W,B20,Total!O:O,DB!$G$5,Total!N:N,DB!$O$5,Total!AA:AA,DB!$G$9,Total!AA:AA,DB!$O$9,Total!AA:AA,$H$2)+COUNTIFS(Total!X:X,$L$3,Total!W:W,B20,Total!O:O,DB!$G$5,Total!AA:AA,DB!$O$5,Total!M:M,DB!$G$9,Total!AA:AA,DB!$O$9,Total!AA:AA,$H$2)+COUNTIFS(Total!X:X,$L$3,Total!W:W,B20,Total!O:O,DB!$G$5,Total!AA:AA,DB!$O$5,Total!AA:AA,DB!$G$9,Total!K:K,DB!$O$9,Total!AA:AA,$H$2)+COUNTIFS(Total!X:X,$L$3,Total!W:W,B20,Total!O:O,DB!$G$5,Total!AA:AA,DB!$O$5,Total!AA:AA,DB!$G$9,Total!AA:AA,DB!$O$9,Total!B:B,$H$2)+COUNTIFS(Total!X:X,$L$3,Total!W:W,B20,Total!AA:AA,DB!$G$5,Total!N:N,DB!$O$5,Total!M:M,DB!$G$9,Total!AA:AA,DB!$O$9,Total!AA:AA,$H$2)+COUNTIFS(Total!X:X,$L$3,Total!W:W,B20,Total!AA:AA,DB!$G$5,Total!N:N,DB!$O$5,Total!AA:AA,DB!$G$9,Total!K:K,DB!$O$9,Total!AA:AA,$H$2)+COUNTIFS(Total!X:X,$L$3,Total!W:W,B20,Total!AA:AA,DB!$G$5,Total!N:N,DB!$O$5,Total!AA:AA,DB!$G$9,Total!AA:AA,DB!$O$9,Total!B:B,$H$2)+COUNTIFS(Total!X:X,$L$3,Total!W:W,B20,Total!AA:AA,DB!$G$5,Total!AA:AA,DB!$O$5,Total!M:M,DB!$G$9,Total!K:K,DB!$O$9,Total!AA:AA,$H$2)+COUNTIFS(Total!X:X,$L$3,Total!W:W,B20,Total!AA:AA,DB!$G$5,Total!AA:AA,DB!$O$5,Total!M:M,DB!$G$9,Total!AA:AA,DB!$O$9,Total!B:B,$H$2)+COUNTIFS(Total!X:X,$L$3,Total!W:W,B20,Total!AA:AA,DB!$G$5,Total!AA:AA,DB!$O$5,Total!AA:AA,DB!$G$9,Total!K:K,DB!$O$9,Total!B:B,$H$2)+COUNTIFS(Total!X:X,$L$3,Total!W:W,B20,Total!AA:AA,DB!$G$5,Total!N:N,DB!$O$5,Total!M:M,DB!$G$9,Total!K:K,DB!$O$9,Total!B:B,$H$2)+COUNTIFS(Total!X:X,$L$3,Total!W:W,B20,Total!O:O,DB!$G$5,Total!AA:AA,DB!$O$5,Total!M:M,DB!$G$9,Total!K:K,DB!$O$9,Total!B:B,$H$2)+COUNTIFS(Total!X:X,$L$3,Total!W:W,B20,Total!O:O,DB!$G$5,Total!N:N,DB!$O$5,Total!AA:AA,DB!$G$9,Total!K:K,DB!$O$9,Total!B:B,$H$2)+COUNTIFS(Total!X:X,$L$3,Total!W:W,B20,Total!O:O,DB!$G$5,Total!N:N,DB!$O$5,Total!M:M,DB!$G$9,Total!AA:AA,DB!$O$9,Total!B:B,$H$2)+COUNTIFS(Total!X:X,$L$3,Total!W:W,B20,Total!O:O,DB!$G$5,Total!N:N,DB!$O$5,Total!M:M,DB!$G$9,Total!K:K,DB!$O$9,Total!AA:AA,$H$2)</f>
        <v>0</v>
      </c>
      <c r="M20" s="31">
        <f>COUNTIFS(Total!X:X,$M$3,Total!W:W,B20,Total!O:O,DB!$G$5,Total!N:N,DB!$O$5,Total!M:M,DB!$G$9,Total!K:K,DB!$O$9,Total!B:B,$H$2)+COUNTIFS(Total!X:X,$M$3,Total!W:W,B20,Total!AA:AA,DB!$G$5,Total!AA:AA,DB!$O$5,Total!AA:AA,DB!$G$9,Total!AA:AA,DB!$O$9,Total!AA:AA,$H$2)+COUNTIFS(Total!X:X,$M$3,Total!W:W,B20,Total!O:O,DB!$G$5,Total!AA:AA,DB!$O$5,Total!AA:AA,DB!$G$9,Total!AA:AA,DB!$O$9,Total!AA:AA,$H$2)+COUNTIFS(Total!X:X,$M$3,Total!W:W,B20,Total!AA:AA,DB!$G$5,Total!N:N,DB!$O$5,Total!AA:AA,DB!$G$9,Total!AA:AA,DB!$O$9,Total!AA:AA,$H$2)+COUNTIFS(Total!X:X,$M$3,Total!W:W,B20,Total!AA:AA,DB!$G$5,Total!AA:AA,DB!$O$5,Total!M:M,DB!$G$9,Total!AA:AA,DB!$O$9,Total!AA:AA,$H$2)+COUNTIFS(Total!X:X,$M$3,Total!W:W,B20,Total!AA:AA,DB!$G$5,Total!AA:AA,DB!$O$5,Total!AA:AA,DB!$G$9,Total!K:K,DB!$O$9,Total!AA:AA,$H$2)+COUNTIFS(Total!X:X,$M$3,Total!W:W,B20,Total!AA:AA,DB!$G$5,Total!AA:AA,DB!$O$5,Total!AA:AA,DB!$G$9,Total!AA:AA,DB!$O$9,Total!B:B,$H$2)+COUNTIFS(Total!X:X,$M$3,Total!W:W,B20,Total!O:O,DB!$G$5,Total!N:N,DB!$O$5,Total!M:M,DB!$G$9,Total!AA:AA,DB!$O$9,Total!AA:AA,$H$2)+COUNTIFS(Total!X:X,$M$3,Total!W:W,B20,Total!O:O,DB!$G$5,Total!N:N,DB!$O$5,Total!AA:AA,DB!$G$9,Total!K:K,DB!$O$9,Total!AA:AA,$H$2)+COUNTIFS(Total!X:X,$M$3,Total!W:W,B20,Total!O:O,DB!$G$5,Total!N:N,DB!$O$5,Total!AA:AA,DB!$G$9,Total!AA:AA,DB!$O$9,Total!B:B,$H$2)+COUNTIFS(Total!X:X,$M$3,Total!W:W,B20,Total!O:O,DB!$G$5,Total!AA:AA,DB!$O$5,Total!M:M,DB!$G$9,Total!K:K,DB!$O$9,Total!AA:AA,$H$2)+COUNTIFS(Total!X:X,$M$3,Total!W:W,B20,Total!O:O,DB!$G$5,Total!AA:AA,DB!$O$5,Total!M:M,DB!$G$9,Total!AA:AA,DB!$O$9,Total!B:B,$H$2)+COUNTIFS(Total!X:X,$M$3,Total!W:W,B20,Total!O:O,DB!$G$5,Total!AA:AA,DB!$O$5,Total!AA:AA,DB!$G$9,Total!K:K,DB!$O$9,Total!B:B,$H$2)+COUNTIFS(Total!X:X,$M$3,Total!W:W,B20,Total!AA:AA,DB!$G$5,Total!N:N,DB!$O$5,Total!M:M,DB!$G$9,Total!K:K,DB!$O$9,Total!AA:AA,$H$2)+COUNTIFS(Total!X:X,$M$3,Total!W:W,B20,Total!AA:AA,DB!$G$5,Total!N:N,DB!$O$5,Total!M:M,DB!$G$9,Total!AA:AA,DB!$O$9,Total!B:B,$H$2)+COUNTIFS(Total!X:X,$M$3,Total!W:W,B20,Total!AA:AA,DB!$G$5,Total!N:N,DB!$O$5,Total!AA:AA,DB!$G$9,Total!K:K,DB!$O$9,Total!B:B,$H$2)+COUNTIFS(Total!X:X,$M$3,Total!W:W,B20,Total!AA:AA,DB!$G$5,Total!AA:AA,DB!$O$5,Total!M:M,DB!$G$9,Total!K:K,DB!$O$9,Total!B:B,$H$2)+COUNTIFS(Total!X:X,$M$3,Total!W:W,B20,Total!O:O,DB!$G$5,Total!N:N,DB!$O$5,Total!AA:AA,DB!$G$9,Total!AA:AA,DB!$O$9,Total!AA:AA,$H$2)+COUNTIFS(Total!X:X,$M$3,Total!W:W,B20,Total!O:O,DB!$G$5,Total!AA:AA,DB!$O$5,Total!M:M,DB!$G$9,Total!AA:AA,DB!$O$9,Total!AA:AA,$H$2)+COUNTIFS(Total!X:X,$M$3,Total!W:W,B20,Total!O:O,DB!$G$5,Total!AA:AA,DB!$O$5,Total!AA:AA,DB!$G$9,Total!K:K,DB!$O$9,Total!AA:AA,$H$2)+COUNTIFS(Total!X:X,$M$3,Total!W:W,B20,Total!O:O,DB!$G$5,Total!AA:AA,DB!$O$5,Total!AA:AA,DB!$G$9,Total!AA:AA,DB!$O$9,Total!B:B,$H$2)+COUNTIFS(Total!X:X,$M$3,Total!W:W,B20,Total!AA:AA,DB!$G$5,Total!N:N,DB!$O$5,Total!M:M,DB!$G$9,Total!AA:AA,DB!$O$9,Total!AA:AA,$H$2)+COUNTIFS(Total!X:X,$M$3,Total!W:W,B20,Total!AA:AA,DB!$G$5,Total!N:N,DB!$O$5,Total!AA:AA,DB!$G$9,Total!K:K,DB!$O$9,Total!AA:AA,$H$2)+COUNTIFS(Total!X:X,$M$3,Total!W:W,B20,Total!AA:AA,DB!$G$5,Total!N:N,DB!$O$5,Total!AA:AA,DB!$G$9,Total!AA:AA,DB!$O$9,Total!B:B,$H$2)+COUNTIFS(Total!X:X,$M$3,Total!W:W,B20,Total!AA:AA,DB!$G$5,Total!AA:AA,DB!$O$5,Total!M:M,DB!$G$9,Total!K:K,DB!$O$9,Total!AA:AA,$H$2)+COUNTIFS(Total!X:X,$M$3,Total!W:W,B20,Total!AA:AA,DB!$G$5,Total!AA:AA,DB!$O$5,Total!M:M,DB!$G$9,Total!AA:AA,DB!$O$9,Total!B:B,$H$2)+COUNTIFS(Total!X:X,$M$3,Total!W:W,B20,Total!AA:AA,DB!$G$5,Total!AA:AA,DB!$O$5,Total!AA:AA,DB!$G$9,Total!K:K,DB!$O$9,Total!B:B,$H$2)+COUNTIFS(Total!X:X,$M$3,Total!W:W,B20,Total!AA:AA,DB!$G$5,Total!N:N,DB!$O$5,Total!M:M,DB!$G$9,Total!K:K,DB!$O$9,Total!B:B,$H$2)+COUNTIFS(Total!X:X,$M$3,Total!W:W,B20,Total!O:O,DB!$G$5,Total!AA:AA,DB!$O$5,Total!M:M,DB!$G$9,Total!K:K,DB!$O$9,Total!B:B,$H$2)+COUNTIFS(Total!X:X,$M$3,Total!W:W,B20,Total!O:O,DB!$G$5,Total!N:N,DB!$O$5,Total!AA:AA,DB!$G$9,Total!K:K,DB!$O$9,Total!B:B,$H$2)+COUNTIFS(Total!X:X,$M$3,Total!W:W,B20,Total!O:O,DB!$G$5,Total!N:N,DB!$O$5,Total!M:M,DB!$G$9,Total!AA:AA,DB!$O$9,Total!B:B,$H$2)+COUNTIFS(Total!X:X,$M$3,Total!W:W,B20,Total!O:O,DB!$G$5,Total!N:N,DB!$O$5,Total!M:M,DB!$G$9,Total!K:K,DB!$O$9,Total!AA:AA,$H$2)</f>
        <v>0</v>
      </c>
      <c r="N20" s="31">
        <f>COUNTIFS(Total!X:X,$N$3,Total!W:W,B20,Total!O:O,DB!$G$5,Total!N:N,DB!$O$5,Total!M:M,DB!$G$9,Total!K:K,DB!$O$9,Total!B:B,$H$2)+COUNTIFS(Total!X:X,$N$3,Total!W:W,B20,Total!AA:AA,DB!$G$5,Total!AA:AA,DB!$O$5,Total!AA:AA,DB!$G$9,Total!AA:AA,DB!$O$9,Total!AA:AA,$H$2)+COUNTIFS(Total!X:X,$N$3,Total!W:W,B20,Total!O:O,DB!$G$5,Total!AA:AA,DB!$O$5,Total!AA:AA,DB!$G$9,Total!AA:AA,DB!$O$9,Total!AA:AA,$H$2)+COUNTIFS(Total!X:X,$N$3,Total!W:W,B20,Total!AA:AA,DB!$G$5,Total!N:N,DB!$O$5,Total!AA:AA,DB!$G$9,Total!AA:AA,DB!$O$9,Total!AA:AA,$H$2)+COUNTIFS(Total!X:X,$N$3,Total!W:W,B20,Total!AA:AA,DB!$G$5,Total!AA:AA,DB!$O$5,Total!M:M,DB!$G$9,Total!AA:AA,DB!$O$9,Total!AA:AA,$H$2)+COUNTIFS(Total!X:X,$N$3,Total!W:W,B20,Total!AA:AA,DB!$G$5,Total!AA:AA,DB!$O$5,Total!AA:AA,DB!$G$9,Total!K:K,DB!$O$9,Total!AA:AA,$H$2)+COUNTIFS(Total!X:X,$N$3,Total!W:W,B20,Total!AA:AA,DB!$G$5,Total!AA:AA,DB!$O$5,Total!AA:AA,DB!$G$9,Total!AA:AA,DB!$O$9,Total!B:B,$H$2)+COUNTIFS(Total!X:X,$N$3,Total!W:W,B20,Total!O:O,DB!$G$5,Total!N:N,DB!$O$5,Total!M:M,DB!$G$9,Total!AA:AA,DB!$O$9,Total!AA:AA,$H$2)+COUNTIFS(Total!X:X,$N$3,Total!W:W,B20,Total!O:O,DB!$G$5,Total!N:N,DB!$O$5,Total!AA:AA,DB!$G$9,Total!K:K,DB!$O$9,Total!AA:AA,$H$2)+COUNTIFS(Total!X:X,$N$3,Total!W:W,B20,Total!O:O,DB!$G$5,Total!N:N,DB!$O$5,Total!AA:AA,DB!$G$9,Total!AA:AA,DB!$O$9,Total!B:B,$H$2)+COUNTIFS(Total!X:X,$N$3,Total!W:W,B20,Total!O:O,DB!$G$5,Total!AA:AA,DB!$O$5,Total!M:M,DB!$G$9,Total!K:K,DB!$O$9,Total!AA:AA,$H$2)+COUNTIFS(Total!X:X,$N$3,Total!W:W,B20,Total!O:O,DB!$G$5,Total!AA:AA,DB!$O$5,Total!M:M,DB!$G$9,Total!AA:AA,DB!$O$9,Total!B:B,$H$2)+COUNTIFS(Total!X:X,$N$3,Total!W:W,B20,Total!O:O,DB!$G$5,Total!AA:AA,DB!$O$5,Total!AA:AA,DB!$G$9,Total!K:K,DB!$O$9,Total!B:B,$H$2)+COUNTIFS(Total!X:X,$N$3,Total!W:W,B20,Total!AA:AA,DB!$G$5,Total!N:N,DB!$O$5,Total!M:M,DB!$G$9,Total!K:K,DB!$O$9,Total!AA:AA,$H$2)+COUNTIFS(Total!X:X,$N$3,Total!W:W,B20,Total!AA:AA,DB!$G$5,Total!N:N,DB!$O$5,Total!M:M,DB!$G$9,Total!AA:AA,DB!$O$9,Total!B:B,$H$2)+COUNTIFS(Total!X:X,$N$3,Total!W:W,B20,Total!AA:AA,DB!$G$5,Total!N:N,DB!$O$5,Total!AA:AA,DB!$G$9,Total!K:K,DB!$O$9,Total!B:B,$H$2)+COUNTIFS(Total!X:X,$N$3,Total!W:W,B20,Total!AA:AA,DB!$G$5,Total!AA:AA,DB!$O$5,Total!M:M,DB!$G$9,Total!K:K,DB!$O$9,Total!B:B,$H$2)+COUNTIFS(Total!X:X,$N$3,Total!W:W,B20,Total!O:O,DB!$G$5,Total!N:N,DB!$O$5,Total!AA:AA,DB!$G$9,Total!AA:AA,DB!$O$9,Total!AA:AA,$H$2)+COUNTIFS(Total!X:X,$N$3,Total!W:W,B20,Total!O:O,DB!$G$5,Total!AA:AA,DB!$O$5,Total!M:M,DB!$G$9,Total!AA:AA,DB!$O$9,Total!AA:AA,$H$2)+COUNTIFS(Total!X:X,$N$3,Total!W:W,B20,Total!O:O,DB!$G$5,Total!AA:AA,DB!$O$5,Total!AA:AA,DB!$G$9,Total!K:K,DB!$O$9,Total!AA:AA,$H$2)+COUNTIFS(Total!X:X,$N$3,Total!W:W,B20,Total!O:O,DB!$G$5,Total!AA:AA,DB!$O$5,Total!AA:AA,DB!$G$9,Total!AA:AA,DB!$O$9,Total!B:B,$H$2)+COUNTIFS(Total!X:X,$N$3,Total!W:W,B20,Total!AA:AA,DB!$G$5,Total!N:N,DB!$O$5,Total!M:M,DB!$G$9,Total!AA:AA,DB!$O$9,Total!AA:AA,$H$2)+COUNTIFS(Total!X:X,$N$3,Total!W:W,B20,Total!AA:AA,DB!$G$5,Total!N:N,DB!$O$5,Total!AA:AA,DB!$G$9,Total!K:K,DB!$O$9,Total!AA:AA,$H$2)+COUNTIFS(Total!X:X,$N$3,Total!W:W,B20,Total!AA:AA,DB!$G$5,Total!N:N,DB!$O$5,Total!AA:AA,DB!$G$9,Total!AA:AA,DB!$O$9,Total!B:B,$H$2)+COUNTIFS(Total!X:X,$N$3,Total!W:W,B20,Total!AA:AA,DB!$G$5,Total!AA:AA,DB!$O$5,Total!M:M,DB!$G$9,Total!K:K,DB!$O$9,Total!AA:AA,$H$2)+COUNTIFS(Total!X:X,$N$3,Total!W:W,B20,Total!AA:AA,DB!$G$5,Total!AA:AA,DB!$O$5,Total!M:M,DB!$G$9,Total!AA:AA,DB!$O$9,Total!B:B,$H$2)+COUNTIFS(Total!X:X,$N$3,Total!W:W,B20,Total!AA:AA,DB!$G$5,Total!AA:AA,DB!$O$5,Total!AA:AA,DB!$G$9,Total!K:K,DB!$O$9,Total!B:B,$H$2)+COUNTIFS(Total!X:X,$N$3,Total!W:W,B20,Total!AA:AA,DB!$G$5,Total!N:N,DB!$O$5,Total!M:M,DB!$G$9,Total!K:K,DB!$O$9,Total!B:B,$H$2)+COUNTIFS(Total!X:X,$N$3,Total!W:W,B20,Total!O:O,DB!$G$5,Total!AA:AA,DB!$O$5,Total!M:M,DB!$G$9,Total!K:K,DB!$O$9,Total!B:B,$H$2)+COUNTIFS(Total!X:X,$N$3,Total!W:W,B20,Total!O:O,DB!$G$5,Total!N:N,DB!$O$5,Total!AA:AA,DB!$G$9,Total!K:K,DB!$O$9,Total!B:B,$H$2)+COUNTIFS(Total!X:X,$N$3,Total!W:W,B20,Total!O:O,DB!$G$5,Total!N:N,DB!$O$5,Total!M:M,DB!$G$9,Total!AA:AA,DB!$O$9,Total!B:B,$H$2)+COUNTIFS(Total!X:X,$N$3,Total!W:W,B20,Total!O:O,DB!$G$5,Total!N:N,DB!$O$5,Total!M:M,DB!$G$9,Total!K:K,DB!$O$9,Total!AA:AA,$H$2)</f>
        <v>0</v>
      </c>
      <c r="O20" s="31">
        <f>COUNTIFS(Total!X:X,$O$3,Total!W:W,B20,Total!O:O,DB!$G$5,Total!N:N,DB!$O$5,Total!M:M,DB!$G$9,Total!K:K,DB!$O$9,Total!B:B,$H$2)+COUNTIFS(Total!X:X,$O$3,Total!W:W,B20,Total!AA:AA,DB!$G$5,Total!AA:AA,DB!$O$5,Total!AA:AA,DB!$G$9,Total!AA:AA,DB!$O$9,Total!AA:AA,$H$2)+COUNTIFS(Total!X:X,$O$3,Total!W:W,B20,Total!O:O,DB!$G$5,Total!AA:AA,DB!$O$5,Total!AA:AA,DB!$G$9,Total!AA:AA,DB!$O$9,Total!AA:AA,$H$2)+COUNTIFS(Total!X:X,$O$3,Total!W:W,B20,Total!AA:AA,DB!$G$5,Total!N:N,DB!$O$5,Total!AA:AA,DB!$G$9,Total!AA:AA,DB!$O$9,Total!AA:AA,$H$2)+COUNTIFS(Total!X:X,$O$3,Total!W:W,B20,Total!AA:AA,DB!$G$5,Total!AA:AA,DB!$O$5,Total!M:M,DB!$G$9,Total!AA:AA,DB!$O$9,Total!AA:AA,$H$2)+COUNTIFS(Total!X:X,$O$3,Total!W:W,B20,Total!AA:AA,DB!$G$5,Total!AA:AA,DB!$O$5,Total!AA:AA,DB!$G$9,Total!K:K,DB!$O$9,Total!AA:AA,$H$2)+COUNTIFS(Total!X:X,$O$3,Total!W:W,B20,Total!AA:AA,DB!$G$5,Total!AA:AA,DB!$O$5,Total!AA:AA,DB!$G$9,Total!AA:AA,DB!$O$9,Total!B:B,$H$2)+COUNTIFS(Total!X:X,$O$3,Total!W:W,B20,Total!O:O,DB!$G$5,Total!N:N,DB!$O$5,Total!M:M,DB!$G$9,Total!AA:AA,DB!$O$9,Total!AA:AA,$H$2)+COUNTIFS(Total!X:X,$O$3,Total!W:W,B20,Total!O:O,DB!$G$5,Total!N:N,DB!$O$5,Total!AA:AA,DB!$G$9,Total!K:K,DB!$O$9,Total!AA:AA,$H$2)+COUNTIFS(Total!X:X,$O$3,Total!W:W,B20,Total!O:O,DB!$G$5,Total!N:N,DB!$O$5,Total!AA:AA,DB!$G$9,Total!AA:AA,DB!$O$9,Total!B:B,$H$2)+COUNTIFS(Total!X:X,$O$3,Total!W:W,B20,Total!O:O,DB!$G$5,Total!AA:AA,DB!$O$5,Total!M:M,DB!$G$9,Total!K:K,DB!$O$9,Total!AA:AA,$H$2)+COUNTIFS(Total!X:X,$O$3,Total!W:W,B20,Total!O:O,DB!$G$5,Total!AA:AA,DB!$O$5,Total!M:M,DB!$G$9,Total!AA:AA,DB!$O$9,Total!B:B,$H$2)+COUNTIFS(Total!X:X,$O$3,Total!W:W,B20,Total!O:O,DB!$G$5,Total!AA:AA,DB!$O$5,Total!AA:AA,DB!$G$9,Total!K:K,DB!$O$9,Total!B:B,$H$2)+COUNTIFS(Total!X:X,$O$3,Total!W:W,B20,Total!AA:AA,DB!$G$5,Total!N:N,DB!$O$5,Total!M:M,DB!$G$9,Total!K:K,DB!$O$9,Total!AA:AA,$H$2)+COUNTIFS(Total!X:X,$O$3,Total!W:W,B20,Total!AA:AA,DB!$G$5,Total!N:N,DB!$O$5,Total!M:M,DB!$G$9,Total!AA:AA,DB!$O$9,Total!B:B,$H$2)+COUNTIFS(Total!X:X,$O$3,Total!W:W,B20,Total!AA:AA,DB!$G$5,Total!N:N,DB!$O$5,Total!AA:AA,DB!$G$9,Total!K:K,DB!$O$9,Total!B:B,$H$2)+COUNTIFS(Total!X:X,$O$3,Total!W:W,B20,Total!AA:AA,DB!$G$5,Total!AA:AA,DB!$O$5,Total!M:M,DB!$G$9,Total!K:K,DB!$O$9,Total!B:B,$H$2)+COUNTIFS(Total!X:X,$O$3,Total!W:W,B20,Total!O:O,DB!$G$5,Total!N:N,DB!$O$5,Total!AA:AA,DB!$G$9,Total!AA:AA,DB!$O$9,Total!AA:AA,$H$2)+COUNTIFS(Total!X:X,$O$3,Total!W:W,B20,Total!O:O,DB!$G$5,Total!AA:AA,DB!$O$5,Total!M:M,DB!$G$9,Total!AA:AA,DB!$O$9,Total!AA:AA,$H$2)+COUNTIFS(Total!X:X,$O$3,Total!W:W,B20,Total!O:O,DB!$G$5,Total!AA:AA,DB!$O$5,Total!AA:AA,DB!$G$9,Total!K:K,DB!$O$9,Total!AA:AA,$H$2)+COUNTIFS(Total!X:X,$O$3,Total!W:W,B20,Total!O:O,DB!$G$5,Total!AA:AA,DB!$O$5,Total!AA:AA,DB!$G$9,Total!AA:AA,DB!$O$9,Total!B:B,$H$2)+COUNTIFS(Total!X:X,$O$3,Total!W:W,B20,Total!AA:AA,DB!$G$5,Total!N:N,DB!$O$5,Total!M:M,DB!$G$9,Total!AA:AA,DB!$O$9,Total!AA:AA,$H$2)+COUNTIFS(Total!X:X,$O$3,Total!W:W,B20,Total!AA:AA,DB!$G$5,Total!N:N,DB!$O$5,Total!AA:AA,DB!$G$9,Total!K:K,DB!$O$9,Total!AA:AA,$H$2)+COUNTIFS(Total!X:X,$O$3,Total!W:W,B20,Total!AA:AA,DB!$G$5,Total!N:N,DB!$O$5,Total!AA:AA,DB!$G$9,Total!AA:AA,DB!$O$9,Total!B:B,$H$2)+COUNTIFS(Total!X:X,$O$3,Total!W:W,B20,Total!AA:AA,DB!$G$5,Total!AA:AA,DB!$O$5,Total!M:M,DB!$G$9,Total!K:K,DB!$O$9,Total!AA:AA,$H$2)+COUNTIFS(Total!X:X,$O$3,Total!W:W,B20,Total!AA:AA,DB!$G$5,Total!AA:AA,DB!$O$5,Total!M:M,DB!$G$9,Total!AA:AA,DB!$O$9,Total!B:B,$H$2)+COUNTIFS(Total!X:X,$O$3,Total!W:W,B20,Total!AA:AA,DB!$G$5,Total!AA:AA,DB!$O$5,Total!AA:AA,DB!$G$9,Total!K:K,DB!$O$9,Total!B:B,$H$2)+COUNTIFS(Total!X:X,$O$3,Total!W:W,B20,Total!AA:AA,DB!$G$5,Total!N:N,DB!$O$5,Total!M:M,DB!$G$9,Total!K:K,DB!$O$9,Total!B:B,$H$2)+COUNTIFS(Total!X:X,$O$3,Total!W:W,B20,Total!O:O,DB!$G$5,Total!AA:AA,DB!$O$5,Total!M:M,DB!$G$9,Total!K:K,DB!$O$9,Total!B:B,$H$2)+COUNTIFS(Total!X:X,$O$3,Total!W:W,B20,Total!O:O,DB!$G$5,Total!N:N,DB!$O$5,Total!AA:AA,DB!$G$9,Total!K:K,DB!$O$9,Total!B:B,$H$2)+COUNTIFS(Total!X:X,$O$3,Total!W:W,B20,Total!O:O,DB!$G$5,Total!N:N,DB!$O$5,Total!M:M,DB!$G$9,Total!AA:AA,DB!$O$9,Total!B:B,$H$2)+COUNTIFS(Total!X:X,$O$3,Total!W:W,B20,Total!O:O,DB!$G$5,Total!N:N,DB!$O$5,Total!M:M,DB!$G$9,Total!K:K,DB!$O$9,Total!AA:AA,$H$2)</f>
        <v>0</v>
      </c>
      <c r="P20" s="31">
        <f>COUNTIFS(Total!X:X,$P$3,Total!W:W,B20,Total!O:O,DB!$G$5,Total!N:N,DB!$O$5,Total!M:M,DB!$G$9,Total!K:K,DB!$O$9,Total!B:B,$H$2)+COUNTIFS(Total!X:X,$P$3,Total!W:W,B20,Total!AA:AA,DB!$G$5,Total!AA:AA,DB!$O$5,Total!AA:AA,DB!$G$9,Total!AA:AA,DB!$O$9,Total!AA:AA,$H$2)+COUNTIFS(Total!X:X,$P$3,Total!W:W,B20,Total!O:O,DB!$G$5,Total!AA:AA,DB!$O$5,Total!AA:AA,DB!$G$9,Total!AA:AA,DB!$O$9,Total!AA:AA,$H$2)+COUNTIFS(Total!X:X,$P$3,Total!W:W,B20,Total!AA:AA,DB!$G$5,Total!N:N,DB!$O$5,Total!AA:AA,DB!$G$9,Total!AA:AA,DB!$O$9,Total!AA:AA,$H$2)+COUNTIFS(Total!X:X,$P$3,Total!W:W,B20,Total!AA:AA,DB!$G$5,Total!AA:AA,DB!$O$5,Total!M:M,DB!$G$9,Total!AA:AA,DB!$O$9,Total!AA:AA,$H$2)+COUNTIFS(Total!X:X,$P$3,Total!W:W,B20,Total!AA:AA,DB!$G$5,Total!AA:AA,DB!$O$5,Total!AA:AA,DB!$G$9,Total!K:K,DB!$O$9,Total!AA:AA,$H$2)+COUNTIFS(Total!X:X,$P$3,Total!W:W,B20,Total!AA:AA,DB!$G$5,Total!AA:AA,DB!$O$5,Total!AA:AA,DB!$G$9,Total!AA:AA,DB!$O$9,Total!B:B,$H$2)+COUNTIFS(Total!X:X,$P$3,Total!W:W,B20,Total!O:O,DB!$G$5,Total!N:N,DB!$O$5,Total!M:M,DB!$G$9,Total!AA:AA,DB!$O$9,Total!AA:AA,$H$2)+COUNTIFS(Total!X:X,$P$3,Total!W:W,B20,Total!O:O,DB!$G$5,Total!N:N,DB!$O$5,Total!AA:AA,DB!$G$9,Total!K:K,DB!$O$9,Total!AA:AA,$H$2)+COUNTIFS(Total!X:X,$P$3,Total!W:W,B20,Total!O:O,DB!$G$5,Total!N:N,DB!$O$5,Total!AA:AA,DB!$G$9,Total!AA:AA,DB!$O$9,Total!B:B,$H$2)+COUNTIFS(Total!X:X,$P$3,Total!W:W,B20,Total!O:O,DB!$G$5,Total!AA:AA,DB!$O$5,Total!M:M,DB!$G$9,Total!K:K,DB!$O$9,Total!AA:AA,$H$2)+COUNTIFS(Total!X:X,$P$3,Total!W:W,B20,Total!O:O,DB!$G$5,Total!AA:AA,DB!$O$5,Total!M:M,DB!$G$9,Total!AA:AA,DB!$O$9,Total!B:B,$H$2)+COUNTIFS(Total!X:X,$P$3,Total!W:W,B20,Total!O:O,DB!$G$5,Total!AA:AA,DB!$O$5,Total!AA:AA,DB!$G$9,Total!K:K,DB!$O$9,Total!B:B,$H$2)+COUNTIFS(Total!X:X,$P$3,Total!W:W,B20,Total!AA:AA,DB!$G$5,Total!N:N,DB!$O$5,Total!M:M,DB!$G$9,Total!K:K,DB!$O$9,Total!AA:AA,$H$2)+COUNTIFS(Total!X:X,$P$3,Total!W:W,B20,Total!AA:AA,DB!$G$5,Total!N:N,DB!$O$5,Total!M:M,DB!$G$9,Total!AA:AA,DB!$O$9,Total!B:B,$H$2)+COUNTIFS(Total!X:X,$P$3,Total!W:W,B20,Total!AA:AA,DB!$G$5,Total!N:N,DB!$O$5,Total!AA:AA,DB!$G$9,Total!K:K,DB!$O$9,Total!B:B,$H$2)+COUNTIFS(Total!X:X,$P$3,Total!W:W,B20,Total!AA:AA,DB!$G$5,Total!AA:AA,DB!$O$5,Total!M:M,DB!$G$9,Total!K:K,DB!$O$9,Total!B:B,$H$2)+COUNTIFS(Total!X:X,$P$3,Total!W:W,B20,Total!O:O,DB!$G$5,Total!N:N,DB!$O$5,Total!AA:AA,DB!$G$9,Total!AA:AA,DB!$O$9,Total!AA:AA,$H$2)+COUNTIFS(Total!X:X,$P$3,Total!W:W,B20,Total!O:O,DB!$G$5,Total!AA:AA,DB!$O$5,Total!M:M,DB!$G$9,Total!AA:AA,DB!$O$9,Total!AA:AA,$H$2)+COUNTIFS(Total!X:X,$P$3,Total!W:W,B20,Total!O:O,DB!$G$5,Total!AA:AA,DB!$O$5,Total!AA:AA,DB!$G$9,Total!K:K,DB!$O$9,Total!AA:AA,$H$2)+COUNTIFS(Total!X:X,$P$3,Total!W:W,B20,Total!O:O,DB!$G$5,Total!AA:AA,DB!$O$5,Total!AA:AA,DB!$G$9,Total!AA:AA,DB!$O$9,Total!B:B,$H$2)+COUNTIFS(Total!X:X,$P$3,Total!W:W,B20,Total!AA:AA,DB!$G$5,Total!N:N,DB!$O$5,Total!M:M,DB!$G$9,Total!AA:AA,DB!$O$9,Total!AA:AA,$H$2)+COUNTIFS(Total!X:X,$P$3,Total!W:W,B20,Total!AA:AA,DB!$G$5,Total!N:N,DB!$O$5,Total!AA:AA,DB!$G$9,Total!K:K,DB!$O$9,Total!AA:AA,$H$2)+COUNTIFS(Total!X:X,$P$3,Total!W:W,B20,Total!AA:AA,DB!$G$5,Total!N:N,DB!$O$5,Total!AA:AA,DB!$G$9,Total!AA:AA,DB!$O$9,Total!B:B,$H$2)+COUNTIFS(Total!X:X,$P$3,Total!W:W,B20,Total!AA:AA,DB!$G$5,Total!AA:AA,DB!$O$5,Total!M:M,DB!$G$9,Total!K:K,DB!$O$9,Total!AA:AA,$H$2)+COUNTIFS(Total!X:X,$P$3,Total!W:W,B20,Total!AA:AA,DB!$G$5,Total!AA:AA,DB!$O$5,Total!M:M,DB!$G$9,Total!AA:AA,DB!$O$9,Total!B:B,$H$2)+COUNTIFS(Total!X:X,$P$3,Total!W:W,B20,Total!AA:AA,DB!$G$5,Total!AA:AA,DB!$O$5,Total!AA:AA,DB!$G$9,Total!K:K,DB!$O$9,Total!B:B,$H$2)+COUNTIFS(Total!X:X,$P$3,Total!W:W,B20,Total!AA:AA,DB!$G$5,Total!N:N,DB!$O$5,Total!M:M,DB!$G$9,Total!K:K,DB!$O$9,Total!B:B,$H$2)+COUNTIFS(Total!X:X,$P$3,Total!W:W,B20,Total!O:O,DB!$G$5,Total!AA:AA,DB!$O$5,Total!M:M,DB!$G$9,Total!K:K,DB!$O$9,Total!B:B,$H$2)+COUNTIFS(Total!X:X,$P$3,Total!W:W,B20,Total!O:O,DB!$G$5,Total!N:N,DB!$O$5,Total!AA:AA,DB!$G$9,Total!K:K,DB!$O$9,Total!B:B,$H$2)+COUNTIFS(Total!X:X,$P$3,Total!W:W,B20,Total!O:O,DB!$G$5,Total!N:N,DB!$O$5,Total!M:M,DB!$G$9,Total!AA:AA,DB!$O$9,Total!B:B,$H$2)+COUNTIFS(Total!X:X,$P$3,Total!W:W,B20,Total!O:O,DB!$G$5,Total!N:N,DB!$O$5,Total!M:M,DB!$G$9,Total!K:K,DB!$O$9,Total!AA:AA,$H$2)</f>
        <v>0</v>
      </c>
      <c r="Q20" s="31">
        <f>COUNTIFS(Total!X:X,$Q$3,Total!W:W,B20,Total!O:O,DB!$G$5,Total!N:N,DB!$O$5,Total!M:M,DB!$G$9,Total!K:K,DB!$O$9,Total!B:B,$H$2)+COUNTIFS(Total!X:X,$Q$3,Total!W:W,B20,Total!AA:AA,DB!$G$5,Total!AA:AA,DB!$O$5,Total!AA:AA,DB!$G$9,Total!AA:AA,DB!$O$9,Total!AA:AA,$H$2)+COUNTIFS(Total!X:X,$Q$3,Total!W:W,B20,Total!O:O,DB!$G$5,Total!AA:AA,DB!$O$5,Total!AA:AA,DB!$G$9,Total!AA:AA,DB!$O$9,Total!AA:AA,$H$2)+COUNTIFS(Total!X:X,$Q$3,Total!W:W,B20,Total!AA:AA,DB!$G$5,Total!N:N,DB!$O$5,Total!AA:AA,DB!$G$9,Total!AA:AA,DB!$O$9,Total!AA:AA,$H$2)+COUNTIFS(Total!X:X,$Q$3,Total!W:W,B20,Total!AA:AA,DB!$G$5,Total!AA:AA,DB!$O$5,Total!M:M,DB!$G$9,Total!AA:AA,DB!$O$9,Total!AA:AA,$H$2)+COUNTIFS(Total!X:X,$Q$3,Total!W:W,B20,Total!AA:AA,DB!$G$5,Total!AA:AA,DB!$O$5,Total!AA:AA,DB!$G$9,Total!K:K,DB!$O$9,Total!AA:AA,$H$2)+COUNTIFS(Total!X:X,$Q$3,Total!W:W,B20,Total!AA:AA,DB!$G$5,Total!AA:AA,DB!$O$5,Total!AA:AA,DB!$G$9,Total!AA:AA,DB!$O$9,Total!B:B,$H$2)+COUNTIFS(Total!X:X,$Q$3,Total!W:W,B20,Total!O:O,DB!$G$5,Total!N:N,DB!$O$5,Total!M:M,DB!$G$9,Total!AA:AA,DB!$O$9,Total!AA:AA,$H$2)+COUNTIFS(Total!X:X,$Q$3,Total!W:W,B20,Total!O:O,DB!$G$5,Total!N:N,DB!$O$5,Total!AA:AA,DB!$G$9,Total!K:K,DB!$O$9,Total!AA:AA,$H$2)+COUNTIFS(Total!X:X,$Q$3,Total!W:W,B20,Total!O:O,DB!$G$5,Total!N:N,DB!$O$5,Total!AA:AA,DB!$G$9,Total!AA:AA,DB!$O$9,Total!B:B,$H$2)+COUNTIFS(Total!X:X,$Q$3,Total!W:W,B20,Total!O:O,DB!$G$5,Total!AA:AA,DB!$O$5,Total!M:M,DB!$G$9,Total!K:K,DB!$O$9,Total!AA:AA,$H$2)+COUNTIFS(Total!X:X,$Q$3,Total!W:W,B20,Total!O:O,DB!$G$5,Total!AA:AA,DB!$O$5,Total!M:M,DB!$G$9,Total!AA:AA,DB!$O$9,Total!B:B,$H$2)+COUNTIFS(Total!X:X,$Q$3,Total!W:W,B20,Total!O:O,DB!$G$5,Total!AA:AA,DB!$O$5,Total!AA:AA,DB!$G$9,Total!K:K,DB!$O$9,Total!B:B,$H$2)+COUNTIFS(Total!X:X,$Q$3,Total!W:W,B20,Total!AA:AA,DB!$G$5,Total!N:N,DB!$O$5,Total!M:M,DB!$G$9,Total!K:K,DB!$O$9,Total!AA:AA,$H$2)+COUNTIFS(Total!X:X,$Q$3,Total!W:W,B20,Total!AA:AA,DB!$G$5,Total!N:N,DB!$O$5,Total!M:M,DB!$G$9,Total!AA:AA,DB!$O$9,Total!B:B,$H$2)+COUNTIFS(Total!X:X,$Q$3,Total!W:W,B20,Total!AA:AA,DB!$G$5,Total!N:N,DB!$O$5,Total!AA:AA,DB!$G$9,Total!K:K,DB!$O$9,Total!B:B,$H$2)+COUNTIFS(Total!X:X,$Q$3,Total!W:W,B20,Total!AA:AA,DB!$G$5,Total!AA:AA,DB!$O$5,Total!M:M,DB!$G$9,Total!K:K,DB!$O$9,Total!B:B,$H$2)+COUNTIFS(Total!X:X,$Q$3,Total!W:W,B20,Total!O:O,DB!$G$5,Total!N:N,DB!$O$5,Total!AA:AA,DB!$G$9,Total!AA:AA,DB!$O$9,Total!AA:AA,$H$2)+COUNTIFS(Total!X:X,$Q$3,Total!W:W,B20,Total!O:O,DB!$G$5,Total!AA:AA,DB!$O$5,Total!M:M,DB!$G$9,Total!AA:AA,DB!$O$9,Total!AA:AA,$H$2)+COUNTIFS(Total!X:X,$Q$3,Total!W:W,B20,Total!O:O,DB!$G$5,Total!AA:AA,DB!$O$5,Total!AA:AA,DB!$G$9,Total!K:K,DB!$O$9,Total!AA:AA,$H$2)+COUNTIFS(Total!X:X,$Q$3,Total!W:W,B20,Total!O:O,DB!$G$5,Total!AA:AA,DB!$O$5,Total!AA:AA,DB!$G$9,Total!AA:AA,DB!$O$9,Total!B:B,$H$2)+COUNTIFS(Total!X:X,$Q$3,Total!W:W,B20,Total!AA:AA,DB!$G$5,Total!N:N,DB!$O$5,Total!M:M,DB!$G$9,Total!AA:AA,DB!$O$9,Total!AA:AA,$H$2)+COUNTIFS(Total!X:X,$Q$3,Total!W:W,B20,Total!AA:AA,DB!$G$5,Total!N:N,DB!$O$5,Total!AA:AA,DB!$G$9,Total!K:K,DB!$O$9,Total!AA:AA,$H$2)+COUNTIFS(Total!X:X,$Q$3,Total!W:W,B20,Total!AA:AA,DB!$G$5,Total!N:N,DB!$O$5,Total!AA:AA,DB!$G$9,Total!AA:AA,DB!$O$9,Total!B:B,$H$2)+COUNTIFS(Total!X:X,$Q$3,Total!W:W,B20,Total!AA:AA,DB!$G$5,Total!AA:AA,DB!$O$5,Total!M:M,DB!$G$9,Total!K:K,DB!$O$9,Total!AA:AA,$H$2)+COUNTIFS(Total!X:X,$Q$3,Total!W:W,B20,Total!AA:AA,DB!$G$5,Total!AA:AA,DB!$O$5,Total!M:M,DB!$G$9,Total!AA:AA,DB!$O$9,Total!B:B,$H$2)+COUNTIFS(Total!X:X,$Q$3,Total!W:W,B20,Total!AA:AA,DB!$G$5,Total!AA:AA,DB!$O$5,Total!AA:AA,DB!$G$9,Total!K:K,DB!$O$9,Total!B:B,$H$2)+COUNTIFS(Total!X:X,$Q$3,Total!W:W,B20,Total!AA:AA,DB!$G$5,Total!N:N,DB!$O$5,Total!M:M,DB!$G$9,Total!K:K,DB!$O$9,Total!B:B,$H$2)+COUNTIFS(Total!X:X,$Q$3,Total!W:W,B20,Total!O:O,DB!$G$5,Total!AA:AA,DB!$O$5,Total!M:M,DB!$G$9,Total!K:K,DB!$O$9,Total!B:B,$H$2)+COUNTIFS(Total!X:X,$Q$3,Total!W:W,B20,Total!O:O,DB!$G$5,Total!N:N,DB!$O$5,Total!AA:AA,DB!$G$9,Total!K:K,DB!$O$9,Total!B:B,$H$2)+COUNTIFS(Total!X:X,$Q$3,Total!W:W,B20,Total!O:O,DB!$G$5,Total!N:N,DB!$O$5,Total!M:M,DB!$G$9,Total!AA:AA,DB!$O$9,Total!B:B,$H$2)+COUNTIFS(Total!X:X,$Q$3,Total!W:W,B20,Total!O:O,DB!$G$5,Total!N:N,DB!$O$5,Total!M:M,DB!$G$9,Total!K:K,DB!$O$9,Total!AA:AA,$H$2)</f>
        <v>0</v>
      </c>
      <c r="R20" s="31">
        <f>COUNTIFS(Total!X:X,$R$3,Total!W:W,B20,Total!O:O,DB!$G$5,Total!N:N,DB!$O$5,Total!M:M,DB!$G$9,Total!K:K,DB!$O$9,Total!B:B,$H$2)+COUNTIFS(Total!X:X,$R$3,Total!W:W,B20,Total!AA:AA,DB!$G$5,Total!AA:AA,DB!$O$5,Total!AA:AA,DB!$G$9,Total!AA:AA,DB!$O$9,Total!AA:AA,$H$2)+COUNTIFS(Total!X:X,$R$3,Total!W:W,B20,Total!O:O,DB!$G$5,Total!AA:AA,DB!$O$5,Total!AA:AA,DB!$G$9,Total!AA:AA,DB!$O$9,Total!AA:AA,$H$2)+COUNTIFS(Total!X:X,$R$3,Total!W:W,B20,Total!AA:AA,DB!$G$5,Total!N:N,DB!$O$5,Total!AA:AA,DB!$G$9,Total!AA:AA,DB!$O$9,Total!AA:AA,$H$2)+COUNTIFS(Total!X:X,$R$3,Total!W:W,B20,Total!AA:AA,DB!$G$5,Total!AA:AA,DB!$O$5,Total!M:M,DB!$G$9,Total!AA:AA,DB!$O$9,Total!AA:AA,$H$2)+COUNTIFS(Total!X:X,$R$3,Total!W:W,B20,Total!AA:AA,DB!$G$5,Total!AA:AA,DB!$O$5,Total!AA:AA,DB!$G$9,Total!K:K,DB!$O$9,Total!AA:AA,$H$2)+COUNTIFS(Total!X:X,$R$3,Total!W:W,B20,Total!AA:AA,DB!$G$5,Total!AA:AA,DB!$O$5,Total!AA:AA,DB!$G$9,Total!AA:AA,DB!$O$9,Total!B:B,$H$2)+COUNTIFS(Total!X:X,$R$3,Total!W:W,B20,Total!O:O,DB!$G$5,Total!N:N,DB!$O$5,Total!M:M,DB!$G$9,Total!AA:AA,DB!$O$9,Total!AA:AA,$H$2)+COUNTIFS(Total!X:X,$R$3,Total!W:W,B20,Total!O:O,DB!$G$5,Total!N:N,DB!$O$5,Total!AA:AA,DB!$G$9,Total!K:K,DB!$O$9,Total!AA:AA,$H$2)+COUNTIFS(Total!X:X,$R$3,Total!W:W,B20,Total!O:O,DB!$G$5,Total!N:N,DB!$O$5,Total!AA:AA,DB!$G$9,Total!AA:AA,DB!$O$9,Total!B:B,$H$2)+COUNTIFS(Total!X:X,$R$3,Total!W:W,B20,Total!O:O,DB!$G$5,Total!AA:AA,DB!$O$5,Total!M:M,DB!$G$9,Total!K:K,DB!$O$9,Total!AA:AA,$H$2)+COUNTIFS(Total!X:X,$R$3,Total!W:W,B20,Total!O:O,DB!$G$5,Total!AA:AA,DB!$O$5,Total!M:M,DB!$G$9,Total!AA:AA,DB!$O$9,Total!B:B,$H$2)+COUNTIFS(Total!X:X,$R$3,Total!W:W,B20,Total!O:O,DB!$G$5,Total!AA:AA,DB!$O$5,Total!AA:AA,DB!$G$9,Total!K:K,DB!$O$9,Total!B:B,$H$2)+COUNTIFS(Total!X:X,$R$3,Total!W:W,B20,Total!AA:AA,DB!$G$5,Total!N:N,DB!$O$5,Total!M:M,DB!$G$9,Total!K:K,DB!$O$9,Total!AA:AA,$H$2)+COUNTIFS(Total!X:X,$R$3,Total!W:W,B20,Total!AA:AA,DB!$G$5,Total!N:N,DB!$O$5,Total!M:M,DB!$G$9,Total!AA:AA,DB!$O$9,Total!B:B,$H$2)+COUNTIFS(Total!X:X,$R$3,Total!W:W,B20,Total!AA:AA,DB!$G$5,Total!N:N,DB!$O$5,Total!AA:AA,DB!$G$9,Total!K:K,DB!$O$9,Total!B:B,$H$2)+COUNTIFS(Total!X:X,$R$3,Total!W:W,B20,Total!AA:AA,DB!$G$5,Total!AA:AA,DB!$O$5,Total!M:M,DB!$G$9,Total!K:K,DB!$O$9,Total!B:B,$H$2)+COUNTIFS(Total!X:X,$R$3,Total!W:W,B20,Total!O:O,DB!$G$5,Total!N:N,DB!$O$5,Total!AA:AA,DB!$G$9,Total!AA:AA,DB!$O$9,Total!AA:AA,$H$2)+COUNTIFS(Total!X:X,$R$3,Total!W:W,B20,Total!O:O,DB!$G$5,Total!AA:AA,DB!$O$5,Total!M:M,DB!$G$9,Total!AA:AA,DB!$O$9,Total!AA:AA,$H$2)+COUNTIFS(Total!X:X,$R$3,Total!W:W,B20,Total!O:O,DB!$G$5,Total!AA:AA,DB!$O$5,Total!AA:AA,DB!$G$9,Total!K:K,DB!$O$9,Total!AA:AA,$H$2)+COUNTIFS(Total!X:X,$R$3,Total!W:W,B20,Total!O:O,DB!$G$5,Total!AA:AA,DB!$O$5,Total!AA:AA,DB!$G$9,Total!AA:AA,DB!$O$9,Total!B:B,$H$2)+COUNTIFS(Total!X:X,$R$3,Total!W:W,B20,Total!AA:AA,DB!$G$5,Total!N:N,DB!$O$5,Total!M:M,DB!$G$9,Total!AA:AA,DB!$O$9,Total!AA:AA,$H$2)+COUNTIFS(Total!X:X,$R$3,Total!W:W,B20,Total!AA:AA,DB!$G$5,Total!N:N,DB!$O$5,Total!AA:AA,DB!$G$9,Total!K:K,DB!$O$9,Total!AA:AA,$H$2)+COUNTIFS(Total!X:X,$R$3,Total!W:W,B20,Total!AA:AA,DB!$G$5,Total!N:N,DB!$O$5,Total!AA:AA,DB!$G$9,Total!AA:AA,DB!$O$9,Total!B:B,$H$2)+COUNTIFS(Total!X:X,$R$3,Total!W:W,B20,Total!AA:AA,DB!$G$5,Total!AA:AA,DB!$O$5,Total!M:M,DB!$G$9,Total!K:K,DB!$O$9,Total!AA:AA,$H$2)+COUNTIFS(Total!X:X,$R$3,Total!W:W,B20,Total!AA:AA,DB!$G$5,Total!AA:AA,DB!$O$5,Total!M:M,DB!$G$9,Total!AA:AA,DB!$O$9,Total!B:B,$H$2)+COUNTIFS(Total!X:X,$R$3,Total!W:W,B20,Total!AA:AA,DB!$G$5,Total!AA:AA,DB!$O$5,Total!AA:AA,DB!$G$9,Total!K:K,DB!$O$9,Total!B:B,$H$2)+COUNTIFS(Total!X:X,$R$3,Total!W:W,B20,Total!AA:AA,DB!$G$5,Total!N:N,DB!$O$5,Total!M:M,DB!$G$9,Total!K:K,DB!$O$9,Total!B:B,$H$2)+COUNTIFS(Total!X:X,$R$3,Total!W:W,B20,Total!O:O,DB!$G$5,Total!AA:AA,DB!$O$5,Total!M:M,DB!$G$9,Total!K:K,DB!$O$9,Total!B:B,$H$2)+COUNTIFS(Total!X:X,$R$3,Total!W:W,B20,Total!O:O,DB!$G$5,Total!N:N,DB!$O$5,Total!AA:AA,DB!$G$9,Total!K:K,DB!$O$9,Total!B:B,$H$2)+COUNTIFS(Total!X:X,$R$3,Total!W:W,B20,Total!O:O,DB!$G$5,Total!N:N,DB!$O$5,Total!M:M,DB!$G$9,Total!AA:AA,DB!$O$9,Total!B:B,$H$2)+COUNTIFS(Total!X:X,$R$3,Total!W:W,B20,Total!O:O,DB!$G$5,Total!N:N,DB!$O$5,Total!M:M,DB!$G$9,Total!K:K,DB!$O$9,Total!AA:AA,$H$2)</f>
        <v>0</v>
      </c>
      <c r="S20" s="31">
        <f>COUNTIFS(Total!X:X,$S$3,Total!W:W,B20,Total!O:O,DB!$G$5,Total!N:N,DB!$O$5,Total!M:M,DB!$G$9,Total!K:K,DB!$O$9,Total!B:B,$H$2)+COUNTIFS(Total!X:X,$S$3,Total!W:W,B20,Total!AA:AA,DB!$G$5,Total!AA:AA,DB!$O$5,Total!AA:AA,DB!$G$9,Total!AA:AA,DB!$O$9,Total!AA:AA,$H$2)+COUNTIFS(Total!X:X,$S$3,Total!W:W,B20,Total!O:O,DB!$G$5,Total!AA:AA,DB!$O$5,Total!AA:AA,DB!$G$9,Total!AA:AA,DB!$O$9,Total!AA:AA,$H$2)+COUNTIFS(Total!X:X,$S$3,Total!W:W,B20,Total!AA:AA,DB!$G$5,Total!N:N,DB!$O$5,Total!AA:AA,DB!$G$9,Total!AA:AA,DB!$O$9,Total!AA:AA,$H$2)+COUNTIFS(Total!X:X,$S$3,Total!W:W,B20,Total!AA:AA,DB!$G$5,Total!AA:AA,DB!$O$5,Total!M:M,DB!$G$9,Total!AA:AA,DB!$O$9,Total!AA:AA,$H$2)+COUNTIFS(Total!X:X,$S$3,Total!W:W,B20,Total!AA:AA,DB!$G$5,Total!AA:AA,DB!$O$5,Total!AA:AA,DB!$G$9,Total!K:K,DB!$O$9,Total!AA:AA,$H$2)+COUNTIFS(Total!X:X,$S$3,Total!W:W,B20,Total!AA:AA,DB!$G$5,Total!AA:AA,DB!$O$5,Total!AA:AA,DB!$G$9,Total!AA:AA,DB!$O$9,Total!B:B,$H$2)+COUNTIFS(Total!X:X,$S$3,Total!W:W,B20,Total!O:O,DB!$G$5,Total!N:N,DB!$O$5,Total!M:M,DB!$G$9,Total!AA:AA,DB!$O$9,Total!AA:AA,$H$2)+COUNTIFS(Total!X:X,$S$3,Total!W:W,B20,Total!O:O,DB!$G$5,Total!N:N,DB!$O$5,Total!AA:AA,DB!$G$9,Total!K:K,DB!$O$9,Total!AA:AA,$H$2)+COUNTIFS(Total!X:X,$S$3,Total!W:W,B20,Total!O:O,DB!$G$5,Total!N:N,DB!$O$5,Total!AA:AA,DB!$G$9,Total!AA:AA,DB!$O$9,Total!B:B,$H$2)+COUNTIFS(Total!X:X,$S$3,Total!W:W,B20,Total!O:O,DB!$G$5,Total!AA:AA,DB!$O$5,Total!M:M,DB!$G$9,Total!K:K,DB!$O$9,Total!AA:AA,$H$2)+COUNTIFS(Total!X:X,$S$3,Total!W:W,B20,Total!O:O,DB!$G$5,Total!AA:AA,DB!$O$5,Total!M:M,DB!$G$9,Total!AA:AA,DB!$O$9,Total!B:B,$H$2)+COUNTIFS(Total!X:X,$S$3,Total!W:W,B20,Total!O:O,DB!$G$5,Total!AA:AA,DB!$O$5,Total!AA:AA,DB!$G$9,Total!K:K,DB!$O$9,Total!B:B,$H$2)+COUNTIFS(Total!X:X,$S$3,Total!W:W,B20,Total!AA:AA,DB!$G$5,Total!N:N,DB!$O$5,Total!M:M,DB!$G$9,Total!K:K,DB!$O$9,Total!AA:AA,$H$2)+COUNTIFS(Total!X:X,$S$3,Total!W:W,B20,Total!AA:AA,DB!$G$5,Total!N:N,DB!$O$5,Total!M:M,DB!$G$9,Total!AA:AA,DB!$O$9,Total!B:B,$H$2)+COUNTIFS(Total!X:X,$S$3,Total!W:W,B20,Total!AA:AA,DB!$G$5,Total!N:N,DB!$O$5,Total!AA:AA,DB!$G$9,Total!K:K,DB!$O$9,Total!B:B,$H$2)+COUNTIFS(Total!X:X,$S$3,Total!W:W,B20,Total!AA:AA,DB!$G$5,Total!AA:AA,DB!$O$5,Total!M:M,DB!$G$9,Total!K:K,DB!$O$9,Total!B:B,$H$2)+COUNTIFS(Total!X:X,$S$3,Total!W:W,B20,Total!O:O,DB!$G$5,Total!N:N,DB!$O$5,Total!AA:AA,DB!$G$9,Total!AA:AA,DB!$O$9,Total!AA:AA,$H$2)+COUNTIFS(Total!X:X,$S$3,Total!W:W,B20,Total!O:O,DB!$G$5,Total!AA:AA,DB!$O$5,Total!M:M,DB!$G$9,Total!AA:AA,DB!$O$9,Total!AA:AA,$H$2)+COUNTIFS(Total!X:X,$S$3,Total!W:W,B20,Total!O:O,DB!$G$5,Total!AA:AA,DB!$O$5,Total!AA:AA,DB!$G$9,Total!K:K,DB!$O$9,Total!AA:AA,$H$2)+COUNTIFS(Total!X:X,$S$3,Total!W:W,B20,Total!O:O,DB!$G$5,Total!AA:AA,DB!$O$5,Total!AA:AA,DB!$G$9,Total!AA:AA,DB!$O$9,Total!B:B,$H$2)+COUNTIFS(Total!X:X,$S$3,Total!W:W,B20,Total!AA:AA,DB!$G$5,Total!N:N,DB!$O$5,Total!M:M,DB!$G$9,Total!AA:AA,DB!$O$9,Total!AA:AA,$H$2)+COUNTIFS(Total!X:X,$S$3,Total!W:W,B20,Total!AA:AA,DB!$G$5,Total!N:N,DB!$O$5,Total!AA:AA,DB!$G$9,Total!K:K,DB!$O$9,Total!AA:AA,$H$2)+COUNTIFS(Total!X:X,$S$3,Total!W:W,B20,Total!AA:AA,DB!$G$5,Total!N:N,DB!$O$5,Total!AA:AA,DB!$G$9,Total!AA:AA,DB!$O$9,Total!B:B,$H$2)+COUNTIFS(Total!X:X,$S$3,Total!W:W,B20,Total!AA:AA,DB!$G$5,Total!AA:AA,DB!$O$5,Total!M:M,DB!$G$9,Total!K:K,DB!$O$9,Total!AA:AA,$H$2)+COUNTIFS(Total!X:X,$S$3,Total!W:W,B20,Total!AA:AA,DB!$G$5,Total!AA:AA,DB!$O$5,Total!M:M,DB!$G$9,Total!AA:AA,DB!$O$9,Total!B:B,$H$2)+COUNTIFS(Total!X:X,$S$3,Total!W:W,B20,Total!AA:AA,DB!$G$5,Total!AA:AA,DB!$O$5,Total!AA:AA,DB!$G$9,Total!K:K,DB!$O$9,Total!B:B,$H$2)+COUNTIFS(Total!X:X,$S$3,Total!W:W,B20,Total!AA:AA,DB!$G$5,Total!N:N,DB!$O$5,Total!M:M,DB!$G$9,Total!K:K,DB!$O$9,Total!B:B,$H$2)+COUNTIFS(Total!X:X,$S$3,Total!W:W,B20,Total!O:O,DB!$G$5,Total!AA:AA,DB!$O$5,Total!M:M,DB!$G$9,Total!K:K,DB!$O$9,Total!B:B,$H$2)+COUNTIFS(Total!X:X,$S$3,Total!W:W,B20,Total!O:O,DB!$G$5,Total!N:N,DB!$O$5,Total!AA:AA,DB!$G$9,Total!K:K,DB!$O$9,Total!B:B,$H$2)+COUNTIFS(Total!X:X,$S$3,Total!W:W,B20,Total!O:O,DB!$G$5,Total!N:N,DB!$O$5,Total!M:M,DB!$G$9,Total!AA:AA,DB!$O$9,Total!B:B,$H$2)+COUNTIFS(Total!X:X,$S$3,Total!W:W,B20,Total!O:O,DB!$G$5,Total!N:N,DB!$O$5,Total!M:M,DB!$G$9,Total!K:K,DB!$O$9,Total!AA:AA,$H$2)</f>
        <v>0</v>
      </c>
      <c r="T20" s="31">
        <f>COUNTIFS(Total!X:X,$T$3,Total!W:W,B20,Total!O:O,DB!$G$5,Total!N:N,DB!$O$5,Total!M:M,DB!$G$9,Total!K:K,DB!$O$9,Total!B:B,$H$2)+COUNTIFS(Total!X:X,$T$3,Total!W:W,B20,Total!AA:AA,DB!$G$5,Total!AA:AA,DB!$O$5,Total!AA:AA,DB!$G$9,Total!AA:AA,DB!$O$9,Total!AA:AA,$H$2)+COUNTIFS(Total!X:X,$T$3,Total!W:W,B20,Total!O:O,DB!$G$5,Total!AA:AA,DB!$O$5,Total!AA:AA,DB!$G$9,Total!AA:AA,DB!$O$9,Total!AA:AA,$H$2)+COUNTIFS(Total!X:X,$T$3,Total!W:W,B20,Total!AA:AA,DB!$G$5,Total!N:N,DB!$O$5,Total!AA:AA,DB!$G$9,Total!AA:AA,DB!$O$9,Total!AA:AA,$H$2)+COUNTIFS(Total!X:X,$T$3,Total!W:W,B20,Total!AA:AA,DB!$G$5,Total!AA:AA,DB!$O$5,Total!M:M,DB!$G$9,Total!AA:AA,DB!$O$9,Total!AA:AA,$H$2)+COUNTIFS(Total!X:X,$T$3,Total!W:W,B20,Total!AA:AA,DB!$G$5,Total!AA:AA,DB!$O$5,Total!AA:AA,DB!$G$9,Total!K:K,DB!$O$9,Total!AA:AA,$H$2)+COUNTIFS(Total!X:X,$T$3,Total!W:W,B20,Total!AA:AA,DB!$G$5,Total!AA:AA,DB!$O$5,Total!AA:AA,DB!$G$9,Total!AA:AA,DB!$O$9,Total!B:B,$H$2)+COUNTIFS(Total!X:X,$T$3,Total!W:W,B20,Total!O:O,DB!$G$5,Total!N:N,DB!$O$5,Total!M:M,DB!$G$9,Total!AA:AA,DB!$O$9,Total!AA:AA,$H$2)+COUNTIFS(Total!X:X,$T$3,Total!W:W,B20,Total!O:O,DB!$G$5,Total!N:N,DB!$O$5,Total!AA:AA,DB!$G$9,Total!K:K,DB!$O$9,Total!AA:AA,$H$2)+COUNTIFS(Total!X:X,$T$3,Total!W:W,B20,Total!O:O,DB!$G$5,Total!N:N,DB!$O$5,Total!AA:AA,DB!$G$9,Total!AA:AA,DB!$O$9,Total!B:B,$H$2)+COUNTIFS(Total!X:X,$T$3,Total!W:W,B20,Total!O:O,DB!$G$5,Total!AA:AA,DB!$O$5,Total!M:M,DB!$G$9,Total!K:K,DB!$O$9,Total!AA:AA,$H$2)+COUNTIFS(Total!X:X,$T$3,Total!W:W,B20,Total!O:O,DB!$G$5,Total!AA:AA,DB!$O$5,Total!M:M,DB!$G$9,Total!AA:AA,DB!$O$9,Total!B:B,$H$2)+COUNTIFS(Total!X:X,$T$3,Total!W:W,B20,Total!O:O,DB!$G$5,Total!AA:AA,DB!$O$5,Total!AA:AA,DB!$G$9,Total!K:K,DB!$O$9,Total!B:B,$H$2)+COUNTIFS(Total!X:X,$T$3,Total!W:W,B20,Total!AA:AA,DB!$G$5,Total!N:N,DB!$O$5,Total!M:M,DB!$G$9,Total!K:K,DB!$O$9,Total!AA:AA,$H$2)+COUNTIFS(Total!X:X,$T$3,Total!W:W,B20,Total!AA:AA,DB!$G$5,Total!N:N,DB!$O$5,Total!M:M,DB!$G$9,Total!AA:AA,DB!$O$9,Total!B:B,$H$2)+COUNTIFS(Total!X:X,$T$3,Total!W:W,B20,Total!AA:AA,DB!$G$5,Total!N:N,DB!$O$5,Total!AA:AA,DB!$G$9,Total!K:K,DB!$O$9,Total!B:B,$H$2)+COUNTIFS(Total!X:X,$T$3,Total!W:W,B20,Total!AA:AA,DB!$G$5,Total!AA:AA,DB!$O$5,Total!M:M,DB!$G$9,Total!K:K,DB!$O$9,Total!B:B,$H$2)+COUNTIFS(Total!X:X,$T$3,Total!W:W,B20,Total!O:O,DB!$G$5,Total!N:N,DB!$O$5,Total!AA:AA,DB!$G$9,Total!AA:AA,DB!$O$9,Total!AA:AA,$H$2)+COUNTIFS(Total!X:X,$T$3,Total!W:W,B20,Total!O:O,DB!$G$5,Total!AA:AA,DB!$O$5,Total!M:M,DB!$G$9,Total!AA:AA,DB!$O$9,Total!AA:AA,$H$2)+COUNTIFS(Total!X:X,$T$3,Total!W:W,B20,Total!O:O,DB!$G$5,Total!AA:AA,DB!$O$5,Total!AA:AA,DB!$G$9,Total!K:K,DB!$O$9,Total!AA:AA,$H$2)+COUNTIFS(Total!X:X,$T$3,Total!W:W,B20,Total!O:O,DB!$G$5,Total!AA:AA,DB!$O$5,Total!AA:AA,DB!$G$9,Total!AA:AA,DB!$O$9,Total!B:B,$H$2)+COUNTIFS(Total!X:X,$T$3,Total!W:W,B20,Total!AA:AA,DB!$G$5,Total!N:N,DB!$O$5,Total!M:M,DB!$G$9,Total!AA:AA,DB!$O$9,Total!AA:AA,$H$2)+COUNTIFS(Total!X:X,$T$3,Total!W:W,B20,Total!AA:AA,DB!$G$5,Total!N:N,DB!$O$5,Total!AA:AA,DB!$G$9,Total!K:K,DB!$O$9,Total!AA:AA,$H$2)+COUNTIFS(Total!X:X,$T$3,Total!W:W,B20,Total!AA:AA,DB!$G$5,Total!N:N,DB!$O$5,Total!AA:AA,DB!$G$9,Total!AA:AA,DB!$O$9,Total!B:B,$H$2)+COUNTIFS(Total!X:X,$T$3,Total!W:W,B20,Total!AA:AA,DB!$G$5,Total!AA:AA,DB!$O$5,Total!M:M,DB!$G$9,Total!K:K,DB!$O$9,Total!AA:AA,$H$2)+COUNTIFS(Total!X:X,$T$3,Total!W:W,B20,Total!AA:AA,DB!$G$5,Total!AA:AA,DB!$O$5,Total!M:M,DB!$G$9,Total!AA:AA,DB!$O$9,Total!B:B,$H$2)+COUNTIFS(Total!X:X,$T$3,Total!W:W,B20,Total!AA:AA,DB!$G$5,Total!AA:AA,DB!$O$5,Total!AA:AA,DB!$G$9,Total!K:K,DB!$O$9,Total!B:B,$H$2)+COUNTIFS(Total!X:X,$T$3,Total!W:W,B20,Total!AA:AA,DB!$G$5,Total!N:N,DB!$O$5,Total!M:M,DB!$G$9,Total!K:K,DB!$O$9,Total!B:B,$H$2)+COUNTIFS(Total!X:X,$T$3,Total!W:W,B20,Total!O:O,DB!$G$5,Total!AA:AA,DB!$O$5,Total!M:M,DB!$G$9,Total!K:K,DB!$O$9,Total!B:B,$H$2)+COUNTIFS(Total!X:X,$T$3,Total!W:W,B20,Total!O:O,DB!$G$5,Total!N:N,DB!$O$5,Total!AA:AA,DB!$G$9,Total!K:K,DB!$O$9,Total!B:B,$H$2)+COUNTIFS(Total!X:X,$T$3,Total!W:W,B20,Total!O:O,DB!$G$5,Total!N:N,DB!$O$5,Total!M:M,DB!$G$9,Total!AA:AA,DB!$O$9,Total!B:B,$H$2)+COUNTIFS(Total!X:X,$T$3,Total!W:W,B20,Total!O:O,DB!$G$5,Total!N:N,DB!$O$5,Total!M:M,DB!$G$9,Total!K:K,DB!$O$9,Total!AA:AA,$H$2)</f>
        <v>0</v>
      </c>
      <c r="U20" s="31">
        <f>COUNTIFS(Total!X:X,$U$3,Total!W:W,B20,Total!O:O,DB!$G$5,Total!N:N,DB!$O$5,Total!M:M,DB!$G$9,Total!K:K,DB!$O$9,Total!B:B,$H$2)+COUNTIFS(Total!X:X,$U$3,Total!W:W,B20,Total!AA:AA,DB!$G$5,Total!AA:AA,DB!$O$5,Total!AA:AA,DB!$G$9,Total!AA:AA,DB!$O$9,Total!AA:AA,$H$2)+COUNTIFS(Total!X:X,$U$3,Total!W:W,B20,Total!O:O,DB!$G$5,Total!AA:AA,DB!$O$5,Total!AA:AA,DB!$G$9,Total!AA:AA,DB!$O$9,Total!AA:AA,$H$2)+COUNTIFS(Total!X:X,$U$3,Total!W:W,B20,Total!AA:AA,DB!$G$5,Total!N:N,DB!$O$5,Total!AA:AA,DB!$G$9,Total!AA:AA,DB!$O$9,Total!AA:AA,$H$2)+COUNTIFS(Total!X:X,$U$3,Total!W:W,B20,Total!AA:AA,DB!$G$5,Total!AA:AA,DB!$O$5,Total!M:M,DB!$G$9,Total!AA:AA,DB!$O$9,Total!AA:AA,$H$2)+COUNTIFS(Total!X:X,$U$3,Total!W:W,B20,Total!AA:AA,DB!$G$5,Total!AA:AA,DB!$O$5,Total!AA:AA,DB!$G$9,Total!K:K,DB!$O$9,Total!AA:AA,$H$2)+COUNTIFS(Total!X:X,$U$3,Total!W:W,B20,Total!AA:AA,DB!$G$5,Total!AA:AA,DB!$O$5,Total!AA:AA,DB!$G$9,Total!AA:AA,DB!$O$9,Total!B:B,$H$2)+COUNTIFS(Total!X:X,$U$3,Total!W:W,B20,Total!O:O,DB!$G$5,Total!N:N,DB!$O$5,Total!M:M,DB!$G$9,Total!AA:AA,DB!$O$9,Total!AA:AA,$H$2)+COUNTIFS(Total!X:X,$U$3,Total!W:W,B20,Total!O:O,DB!$G$5,Total!N:N,DB!$O$5,Total!AA:AA,DB!$G$9,Total!K:K,DB!$O$9,Total!AA:AA,$H$2)+COUNTIFS(Total!X:X,$U$3,Total!W:W,B20,Total!O:O,DB!$G$5,Total!N:N,DB!$O$5,Total!AA:AA,DB!$G$9,Total!AA:AA,DB!$O$9,Total!B:B,$H$2)+COUNTIFS(Total!X:X,$U$3,Total!W:W,B20,Total!O:O,DB!$G$5,Total!AA:AA,DB!$O$5,Total!M:M,DB!$G$9,Total!K:K,DB!$O$9,Total!AA:AA,$H$2)+COUNTIFS(Total!X:X,$U$3,Total!W:W,B20,Total!O:O,DB!$G$5,Total!AA:AA,DB!$O$5,Total!M:M,DB!$G$9,Total!AA:AA,DB!$O$9,Total!B:B,$H$2)+COUNTIFS(Total!X:X,$U$3,Total!W:W,B20,Total!O:O,DB!$G$5,Total!AA:AA,DB!$O$5,Total!AA:AA,DB!$G$9,Total!K:K,DB!$O$9,Total!B:B,$H$2)+COUNTIFS(Total!X:X,$U$3,Total!W:W,B20,Total!AA:AA,DB!$G$5,Total!N:N,DB!$O$5,Total!M:M,DB!$G$9,Total!K:K,DB!$O$9,Total!AA:AA,$H$2)+COUNTIFS(Total!X:X,$U$3,Total!W:W,B20,Total!AA:AA,DB!$G$5,Total!N:N,DB!$O$5,Total!M:M,DB!$G$9,Total!AA:AA,DB!$O$9,Total!B:B,$H$2)+COUNTIFS(Total!X:X,$U$3,Total!W:W,B20,Total!AA:AA,DB!$G$5,Total!N:N,DB!$O$5,Total!AA:AA,DB!$G$9,Total!K:K,DB!$O$9,Total!B:B,$H$2)+COUNTIFS(Total!X:X,$U$3,Total!W:W,B20,Total!AA:AA,DB!$G$5,Total!AA:AA,DB!$O$5,Total!M:M,DB!$G$9,Total!K:K,DB!$O$9,Total!B:B,$H$2)+COUNTIFS(Total!X:X,$U$3,Total!W:W,B20,Total!O:O,DB!$G$5,Total!N:N,DB!$O$5,Total!AA:AA,DB!$G$9,Total!AA:AA,DB!$O$9,Total!AA:AA,$H$2)+COUNTIFS(Total!X:X,$U$3,Total!W:W,B20,Total!O:O,DB!$G$5,Total!AA:AA,DB!$O$5,Total!M:M,DB!$G$9,Total!AA:AA,DB!$O$9,Total!AA:AA,$H$2)+COUNTIFS(Total!X:X,$U$3,Total!W:W,B20,Total!O:O,DB!$G$5,Total!AA:AA,DB!$O$5,Total!AA:AA,DB!$G$9,Total!K:K,DB!$O$9,Total!AA:AA,$H$2)+COUNTIFS(Total!X:X,$U$3,Total!W:W,B20,Total!O:O,DB!$G$5,Total!AA:AA,DB!$O$5,Total!AA:AA,DB!$G$9,Total!AA:AA,DB!$O$9,Total!B:B,$H$2)+COUNTIFS(Total!X:X,$U$3,Total!W:W,B20,Total!AA:AA,DB!$G$5,Total!N:N,DB!$O$5,Total!M:M,DB!$G$9,Total!AA:AA,DB!$O$9,Total!AA:AA,$H$2)+COUNTIFS(Total!X:X,$U$3,Total!W:W,B20,Total!AA:AA,DB!$G$5,Total!N:N,DB!$O$5,Total!AA:AA,DB!$G$9,Total!K:K,DB!$O$9,Total!AA:AA,$H$2)+COUNTIFS(Total!X:X,$U$3,Total!W:W,B20,Total!AA:AA,DB!$G$5,Total!N:N,DB!$O$5,Total!AA:AA,DB!$G$9,Total!AA:AA,DB!$O$9,Total!B:B,$H$2)+COUNTIFS(Total!X:X,$U$3,Total!W:W,B20,Total!AA:AA,DB!$G$5,Total!AA:AA,DB!$O$5,Total!M:M,DB!$G$9,Total!K:K,DB!$O$9,Total!AA:AA,$H$2)+COUNTIFS(Total!X:X,$U$3,Total!W:W,B20,Total!AA:AA,DB!$G$5,Total!AA:AA,DB!$O$5,Total!M:M,DB!$G$9,Total!AA:AA,DB!$O$9,Total!B:B,$H$2)+COUNTIFS(Total!X:X,$U$3,Total!W:W,B20,Total!AA:AA,DB!$G$5,Total!AA:AA,DB!$O$5,Total!AA:AA,DB!$G$9,Total!K:K,DB!$O$9,Total!B:B,$H$2)+COUNTIFS(Total!X:X,$U$3,Total!W:W,B20,Total!AA:AA,DB!$G$5,Total!N:N,DB!$O$5,Total!M:M,DB!$G$9,Total!K:K,DB!$O$9,Total!B:B,$H$2)+COUNTIFS(Total!X:X,$U$3,Total!W:W,B20,Total!O:O,DB!$G$5,Total!AA:AA,DB!$O$5,Total!M:M,DB!$G$9,Total!K:K,DB!$O$9,Total!B:B,$H$2)+COUNTIFS(Total!X:X,$U$3,Total!W:W,B20,Total!O:O,DB!$G$5,Total!N:N,DB!$O$5,Total!AA:AA,DB!$G$9,Total!K:K,DB!$O$9,Total!B:B,$H$2)+COUNTIFS(Total!X:X,$U$3,Total!W:W,B20,Total!O:O,DB!$G$5,Total!N:N,DB!$O$5,Total!M:M,DB!$G$9,Total!AA:AA,DB!$O$9,Total!B:B,$H$2)+COUNTIFS(Total!X:X,$U$3,Total!W:W,B20,Total!O:O,DB!$G$5,Total!N:N,DB!$O$5,Total!M:M,DB!$G$9,Total!K:K,DB!$O$9,Total!AA:AA,$H$2)</f>
        <v>7</v>
      </c>
      <c r="V20" s="31">
        <f>COUNTIFS(Total!X:X,$V$3,Total!W:W,B20,Total!O:O,DB!$G$5,Total!N:N,DB!$O$5,Total!M:M,DB!$G$9,Total!K:K,DB!$O$9,Total!B:B,$H$2)+COUNTIFS(Total!X:X,$V$3,Total!W:W,B20,Total!AA:AA,DB!$G$5,Total!AA:AA,DB!$O$5,Total!AA:AA,DB!$G$9,Total!AA:AA,DB!$O$9,Total!AA:AA,$H$2)+COUNTIFS(Total!X:X,$V$3,Total!W:W,B20,Total!O:O,DB!$G$5,Total!AA:AA,DB!$O$5,Total!AA:AA,DB!$G$9,Total!AA:AA,DB!$O$9,Total!AA:AA,$H$2)+COUNTIFS(Total!X:X,$V$3,Total!W:W,B20,Total!AA:AA,DB!$G$5,Total!N:N,DB!$O$5,Total!AA:AA,DB!$G$9,Total!AA:AA,DB!$O$9,Total!AA:AA,$H$2)+COUNTIFS(Total!X:X,$V$3,Total!W:W,B20,Total!AA:AA,DB!$G$5,Total!AA:AA,DB!$O$5,Total!M:M,DB!$G$9,Total!AA:AA,DB!$O$9,Total!AA:AA,$H$2)+COUNTIFS(Total!X:X,$V$3,Total!W:W,B20,Total!AA:AA,DB!$G$5,Total!AA:AA,DB!$O$5,Total!AA:AA,DB!$G$9,Total!K:K,DB!$O$9,Total!AA:AA,$H$2)+COUNTIFS(Total!X:X,$V$3,Total!W:W,B20,Total!AA:AA,DB!$G$5,Total!AA:AA,DB!$O$5,Total!AA:AA,DB!$G$9,Total!AA:AA,DB!$O$9,Total!B:B,$H$2)+COUNTIFS(Total!X:X,$V$3,Total!W:W,B20,Total!O:O,DB!$G$5,Total!N:N,DB!$O$5,Total!M:M,DB!$G$9,Total!AA:AA,DB!$O$9,Total!AA:AA,$H$2)+COUNTIFS(Total!X:X,$V$3,Total!W:W,B20,Total!O:O,DB!$G$5,Total!N:N,DB!$O$5,Total!AA:AA,DB!$G$9,Total!K:K,DB!$O$9,Total!AA:AA,$H$2)+COUNTIFS(Total!X:X,$V$3,Total!W:W,B20,Total!O:O,DB!$G$5,Total!N:N,DB!$O$5,Total!AA:AA,DB!$G$9,Total!AA:AA,DB!$O$9,Total!B:B,$H$2)+COUNTIFS(Total!X:X,$V$3,Total!W:W,B20,Total!O:O,DB!$G$5,Total!AA:AA,DB!$O$5,Total!M:M,DB!$G$9,Total!K:K,DB!$O$9,Total!AA:AA,$H$2)+COUNTIFS(Total!X:X,$V$3,Total!W:W,B20,Total!O:O,DB!$G$5,Total!AA:AA,DB!$O$5,Total!M:M,DB!$G$9,Total!AA:AA,DB!$O$9,Total!B:B,$H$2)+COUNTIFS(Total!X:X,$V$3,Total!W:W,B20,Total!O:O,DB!$G$5,Total!AA:AA,DB!$O$5,Total!AA:AA,DB!$G$9,Total!K:K,DB!$O$9,Total!B:B,$H$2)+COUNTIFS(Total!X:X,$V$3,Total!W:W,B20,Total!AA:AA,DB!$G$5,Total!N:N,DB!$O$5,Total!M:M,DB!$G$9,Total!K:K,DB!$O$9,Total!AA:AA,$H$2)+COUNTIFS(Total!X:X,$V$3,Total!W:W,B20,Total!AA:AA,DB!$G$5,Total!N:N,DB!$O$5,Total!M:M,DB!$G$9,Total!AA:AA,DB!$O$9,Total!B:B,$H$2)+COUNTIFS(Total!X:X,$V$3,Total!W:W,B20,Total!AA:AA,DB!$G$5,Total!N:N,DB!$O$5,Total!AA:AA,DB!$G$9,Total!K:K,DB!$O$9,Total!B:B,$H$2)+COUNTIFS(Total!X:X,$V$3,Total!W:W,B20,Total!AA:AA,DB!$G$5,Total!AA:AA,DB!$O$5,Total!M:M,DB!$G$9,Total!K:K,DB!$O$9,Total!B:B,$H$2)+COUNTIFS(Total!X:X,$V$3,Total!W:W,B20,Total!O:O,DB!$G$5,Total!N:N,DB!$O$5,Total!AA:AA,DB!$G$9,Total!AA:AA,DB!$O$9,Total!AA:AA,$H$2)+COUNTIFS(Total!X:X,$V$3,Total!W:W,B20,Total!O:O,DB!$G$5,Total!AA:AA,DB!$O$5,Total!M:M,DB!$G$9,Total!AA:AA,DB!$O$9,Total!AA:AA,$H$2)+COUNTIFS(Total!X:X,$V$3,Total!W:W,B20,Total!O:O,DB!$G$5,Total!AA:AA,DB!$O$5,Total!AA:AA,DB!$G$9,Total!K:K,DB!$O$9,Total!AA:AA,$H$2)+COUNTIFS(Total!X:X,$V$3,Total!W:W,B20,Total!O:O,DB!$G$5,Total!AA:AA,DB!$O$5,Total!AA:AA,DB!$G$9,Total!AA:AA,DB!$O$9,Total!B:B,$H$2)+COUNTIFS(Total!X:X,$V$3,Total!W:W,B20,Total!AA:AA,DB!$G$5,Total!N:N,DB!$O$5,Total!M:M,DB!$G$9,Total!AA:AA,DB!$O$9,Total!AA:AA,$H$2)+COUNTIFS(Total!X:X,$V$3,Total!W:W,B20,Total!AA:AA,DB!$G$5,Total!N:N,DB!$O$5,Total!AA:AA,DB!$G$9,Total!K:K,DB!$O$9,Total!AA:AA,$H$2)+COUNTIFS(Total!X:X,$V$3,Total!W:W,B20,Total!AA:AA,DB!$G$5,Total!N:N,DB!$O$5,Total!AA:AA,DB!$G$9,Total!AA:AA,DB!$O$9,Total!B:B,$H$2)+COUNTIFS(Total!X:X,$V$3,Total!W:W,B20,Total!AA:AA,DB!$G$5,Total!AA:AA,DB!$O$5,Total!M:M,DB!$G$9,Total!K:K,DB!$O$9,Total!AA:AA,$H$2)+COUNTIFS(Total!X:X,$V$3,Total!W:W,B20,Total!AA:AA,DB!$G$5,Total!AA:AA,DB!$O$5,Total!M:M,DB!$G$9,Total!AA:AA,DB!$O$9,Total!B:B,$H$2)+COUNTIFS(Total!X:X,$V$3,Total!W:W,B20,Total!AA:AA,DB!$G$5,Total!AA:AA,DB!$O$5,Total!AA:AA,DB!$G$9,Total!K:K,DB!$O$9,Total!B:B,$H$2)+COUNTIFS(Total!X:X,$V$3,Total!W:W,B20,Total!AA:AA,DB!$G$5,Total!N:N,DB!$O$5,Total!M:M,DB!$G$9,Total!K:K,DB!$O$9,Total!B:B,$H$2)+COUNTIFS(Total!X:X,$V$3,Total!W:W,B20,Total!O:O,DB!$G$5,Total!AA:AA,DB!$O$5,Total!M:M,DB!$G$9,Total!K:K,DB!$O$9,Total!B:B,$H$2)+COUNTIFS(Total!X:X,$V$3,Total!W:W,B20,Total!O:O,DB!$G$5,Total!N:N,DB!$O$5,Total!AA:AA,DB!$G$9,Total!K:K,DB!$O$9,Total!B:B,$H$2)+COUNTIFS(Total!X:X,$V$3,Total!W:W,B20,Total!O:O,DB!$G$5,Total!N:N,DB!$O$5,Total!M:M,DB!$G$9,Total!AA:AA,DB!$O$9,Total!B:B,$H$2)+COUNTIFS(Total!X:X,$V$3,Total!W:W,B20,Total!O:O,DB!$G$5,Total!N:N,DB!$O$5,Total!M:M,DB!$G$9,Total!K:K,DB!$O$9,Total!AA:AA,$H$2)</f>
        <v>0</v>
      </c>
      <c r="W20" s="31">
        <f>COUNTIFS(Total!X:X,$W$3,Total!W:W,B20,Total!O:O,DB!$G$5,Total!N:N,DB!$O$5,Total!M:M,DB!$G$9,Total!K:K,DB!$O$9,Total!B:B,$H$2)+COUNTIFS(Total!X:X,$W$3,Total!W:W,B20,Total!AA:AA,DB!$G$5,Total!AA:AA,DB!$O$5,Total!AA:AA,DB!$G$9,Total!AA:AA,DB!$O$9,Total!AA:AA,$H$2)+COUNTIFS(Total!X:X,$W$3,Total!W:W,B20,Total!O:O,DB!$G$5,Total!AA:AA,DB!$O$5,Total!AA:AA,DB!$G$9,Total!AA:AA,DB!$O$9,Total!AA:AA,$H$2)+COUNTIFS(Total!X:X,$W$3,Total!W:W,B20,Total!AA:AA,DB!$G$5,Total!N:N,DB!$O$5,Total!AA:AA,DB!$G$9,Total!AA:AA,DB!$O$9,Total!AA:AA,$H$2)+COUNTIFS(Total!X:X,$W$3,Total!W:W,B20,Total!AA:AA,DB!$G$5,Total!AA:AA,DB!$O$5,Total!M:M,DB!$G$9,Total!AA:AA,DB!$O$9,Total!AA:AA,$H$2)+COUNTIFS(Total!X:X,$W$3,Total!W:W,B20,Total!AA:AA,DB!$G$5,Total!AA:AA,DB!$O$5,Total!AA:AA,DB!$G$9,Total!K:K,DB!$O$9,Total!AA:AA,$H$2)+COUNTIFS(Total!X:X,$W$3,Total!W:W,B20,Total!AA:AA,DB!$G$5,Total!AA:AA,DB!$O$5,Total!AA:AA,DB!$G$9,Total!AA:AA,DB!$O$9,Total!B:B,$H$2)+COUNTIFS(Total!X:X,$W$3,Total!W:W,B20,Total!O:O,DB!$G$5,Total!N:N,DB!$O$5,Total!M:M,DB!$G$9,Total!AA:AA,DB!$O$9,Total!AA:AA,$H$2)+COUNTIFS(Total!X:X,$W$3,Total!W:W,B20,Total!O:O,DB!$G$5,Total!N:N,DB!$O$5,Total!AA:AA,DB!$G$9,Total!K:K,DB!$O$9,Total!AA:AA,$H$2)+COUNTIFS(Total!X:X,$W$3,Total!W:W,B20,Total!O:O,DB!$G$5,Total!N:N,DB!$O$5,Total!AA:AA,DB!$G$9,Total!AA:AA,DB!$O$9,Total!B:B,$H$2)+COUNTIFS(Total!X:X,$W$3,Total!W:W,B20,Total!O:O,DB!$G$5,Total!AA:AA,DB!$O$5,Total!M:M,DB!$G$9,Total!K:K,DB!$O$9,Total!AA:AA,$H$2)+COUNTIFS(Total!X:X,$W$3,Total!W:W,B20,Total!O:O,DB!$G$5,Total!AA:AA,DB!$O$5,Total!M:M,DB!$G$9,Total!AA:AA,DB!$O$9,Total!B:B,$H$2)+COUNTIFS(Total!X:X,$W$3,Total!W:W,B20,Total!O:O,DB!$G$5,Total!AA:AA,DB!$O$5,Total!AA:AA,DB!$G$9,Total!K:K,DB!$O$9,Total!B:B,$H$2)+COUNTIFS(Total!X:X,$W$3,Total!W:W,B20,Total!AA:AA,DB!$G$5,Total!N:N,DB!$O$5,Total!M:M,DB!$G$9,Total!K:K,DB!$O$9,Total!AA:AA,$H$2)+COUNTIFS(Total!X:X,$W$3,Total!W:W,B20,Total!AA:AA,DB!$G$5,Total!N:N,DB!$O$5,Total!M:M,DB!$G$9,Total!AA:AA,DB!$O$9,Total!B:B,$H$2)+COUNTIFS(Total!X:X,$W$3,Total!W:W,B20,Total!AA:AA,DB!$G$5,Total!N:N,DB!$O$5,Total!AA:AA,DB!$G$9,Total!K:K,DB!$O$9,Total!B:B,$H$2)+COUNTIFS(Total!X:X,$W$3,Total!W:W,B20,Total!AA:AA,DB!$G$5,Total!AA:AA,DB!$O$5,Total!M:M,DB!$G$9,Total!K:K,DB!$O$9,Total!B:B,$H$2)+COUNTIFS(Total!X:X,$W$3,Total!W:W,B20,Total!O:O,DB!$G$5,Total!N:N,DB!$O$5,Total!AA:AA,DB!$G$9,Total!AA:AA,DB!$O$9,Total!AA:AA,$H$2)+COUNTIFS(Total!X:X,$W$3,Total!W:W,B20,Total!O:O,DB!$G$5,Total!AA:AA,DB!$O$5,Total!M:M,DB!$G$9,Total!AA:AA,DB!$O$9,Total!AA:AA,$H$2)+COUNTIFS(Total!X:X,$W$3,Total!W:W,B20,Total!O:O,DB!$G$5,Total!AA:AA,DB!$O$5,Total!AA:AA,DB!$G$9,Total!K:K,DB!$O$9,Total!AA:AA,$H$2)+COUNTIFS(Total!X:X,$W$3,Total!W:W,B20,Total!O:O,DB!$G$5,Total!AA:AA,DB!$O$5,Total!AA:AA,DB!$G$9,Total!AA:AA,DB!$O$9,Total!B:B,$H$2)+COUNTIFS(Total!X:X,$W$3,Total!W:W,B20,Total!AA:AA,DB!$G$5,Total!N:N,DB!$O$5,Total!M:M,DB!$G$9,Total!AA:AA,DB!$O$9,Total!AA:AA,$H$2)+COUNTIFS(Total!X:X,$W$3,Total!W:W,B20,Total!AA:AA,DB!$G$5,Total!N:N,DB!$O$5,Total!AA:AA,DB!$G$9,Total!K:K,DB!$O$9,Total!AA:AA,$H$2)+COUNTIFS(Total!X:X,$W$3,Total!W:W,B20,Total!AA:AA,DB!$G$5,Total!N:N,DB!$O$5,Total!AA:AA,DB!$G$9,Total!AA:AA,DB!$O$9,Total!B:B,$H$2)+COUNTIFS(Total!X:X,$W$3,Total!W:W,B20,Total!AA:AA,DB!$G$5,Total!AA:AA,DB!$O$5,Total!M:M,DB!$G$9,Total!K:K,DB!$O$9,Total!AA:AA,$H$2)+COUNTIFS(Total!X:X,$W$3,Total!W:W,B20,Total!AA:AA,DB!$G$5,Total!AA:AA,DB!$O$5,Total!M:M,DB!$G$9,Total!AA:AA,DB!$O$9,Total!B:B,$H$2)+COUNTIFS(Total!X:X,$W$3,Total!W:W,B20,Total!AA:AA,DB!$G$5,Total!AA:AA,DB!$O$5,Total!AA:AA,DB!$G$9,Total!K:K,DB!$O$9,Total!B:B,$H$2)+COUNTIFS(Total!X:X,$W$3,Total!W:W,B20,Total!AA:AA,DB!$G$5,Total!N:N,DB!$O$5,Total!M:M,DB!$G$9,Total!K:K,DB!$O$9,Total!B:B,$H$2)+COUNTIFS(Total!X:X,$W$3,Total!W:W,B20,Total!O:O,DB!$G$5,Total!AA:AA,DB!$O$5,Total!M:M,DB!$G$9,Total!K:K,DB!$O$9,Total!B:B,$H$2)+COUNTIFS(Total!X:X,$W$3,Total!W:W,B20,Total!O:O,DB!$G$5,Total!N:N,DB!$O$5,Total!AA:AA,DB!$G$9,Total!K:K,DB!$O$9,Total!B:B,$H$2)+COUNTIFS(Total!X:X,$W$3,Total!W:W,B20,Total!O:O,DB!$G$5,Total!N:N,DB!$O$5,Total!M:M,DB!$G$9,Total!AA:AA,DB!$O$9,Total!B:B,$H$2)+COUNTIFS(Total!X:X,$W$3,Total!W:W,B20,Total!O:O,DB!$G$5,Total!N:N,DB!$O$5,Total!M:M,DB!$G$9,Total!K:K,DB!$O$9,Total!AA:AA,$H$2)</f>
        <v>1</v>
      </c>
      <c r="X20" s="31">
        <f t="shared" si="0"/>
        <v>12</v>
      </c>
      <c r="Y20" s="31">
        <f t="shared" si="1"/>
        <v>12</v>
      </c>
      <c r="Z20" s="31">
        <f t="shared" si="2"/>
        <v>9</v>
      </c>
      <c r="AD20"/>
    </row>
    <row r="21" spans="1:30" s="24" customFormat="1" ht="33" customHeight="1" x14ac:dyDescent="0.25">
      <c r="A21" s="43">
        <v>18</v>
      </c>
      <c r="B21" s="53" t="s">
        <v>128</v>
      </c>
      <c r="C21" s="31">
        <f>COUNTIFS(Total!W:W,B21,Total!O:O,DB!$G$5,Total!N:N,DB!$O$5,Total!M:M,DB!$G$9,Total!K:K,DB!$O$9,Total!B:B,$H$2)+COUNTIFS(Total!W:W,B21,Total!AA:AA,DB!$G$5,Total!AA:AA,DB!$O$5,Total!AA:AA,DB!$G$9,Total!AA:AA,DB!$O$9,Total!AA:AA,$H$2)+COUNTIFS(Total!W:W,B21,Total!O:O,DB!$G$5,Total!AA:AA,DB!$O$5,Total!AA:AA,DB!$G$9,Total!AA:AA,DB!$O$9,Total!AA:AA,$H$2)+COUNTIFS(Total!W:W,B21,Total!AA:AA,DB!$G$5,Total!N:N,DB!$O$5,Total!AA:AA,DB!$G$9,Total!AA:AA,DB!$O$9,Total!AA:AA,$H$2)+COUNTIFS(Total!W:W,B21,Total!AA:AA,DB!$G$5,Total!AA:AA,DB!$O$5,Total!M:M,DB!$G$9,Total!AA:AA,DB!$O$9,Total!AA:AA,$H$2)+COUNTIFS(Total!W:W,B21,Total!AA:AA,DB!$G$5,Total!AA:AA,DB!$O$5,Total!AA:AA,DB!$G$9,Total!K:K,DB!$O$9,Total!AA:AA,$H$2)+COUNTIFS(Total!W:W,B21,Total!AA:AA,DB!$G$5,Total!AA:AA,DB!$O$5,Total!AA:AA,DB!$G$9,Total!AA:AA,DB!$O$9,Total!B:B,$H$2)+COUNTIFS(Total!W:W,B21,Total!O:O,DB!$G$5,Total!N:N,DB!$O$5,Total!M:M,DB!$G$9,Total!AA:AA,DB!$O$9,Total!AA:AA,$H$2)+COUNTIFS(Total!W:W,B21,Total!O:O,DB!$G$5,Total!N:N,DB!$O$5,Total!AA:AA,DB!$G$9,Total!K:K,DB!$O$9,Total!AA:AA,$H$2)+COUNTIFS(Total!W:W,B21,Total!O:O,DB!$G$5,Total!N:N,DB!$O$5,Total!AA:AA,DB!$G$9,Total!AA:AA,DB!$O$9,Total!B:B,$H$2)+COUNTIFS(Total!W:W,B21,Total!O:O,DB!$G$5,Total!AA:AA,DB!$O$5,Total!M:M,DB!$G$9,Total!K:K,DB!$O$9,Total!AA:AA,$H$2)+COUNTIFS(Total!W:W,B21,Total!O:O,DB!$G$5,Total!AA:AA,DB!$O$5,Total!M:M,DB!$G$9,Total!AA:AA,DB!$O$9,Total!B:B,$H$2)+COUNTIFS(Total!W:W,B21,Total!O:O,DB!$G$5,Total!AA:AA,DB!$O$5,Total!AA:AA,DB!$G$9,Total!K:K,DB!$O$9,Total!B:B,$H$2)+COUNTIFS(Total!W:W,B21,Total!AA:AA,DB!$G$5,Total!N:N,DB!$O$5,Total!M:M,DB!$G$9,Total!K:K,DB!$O$9,Total!AA:AA,$H$2)+COUNTIFS(Total!W:W,B21,Total!AA:AA,DB!$G$5,Total!N:N,DB!$O$5,Total!M:M,DB!$G$9,Total!AA:AA,DB!$O$9,Total!B:B,$H$2)+COUNTIFS(Total!W:W,B21,Total!AA:AA,DB!$G$5,Total!N:N,DB!$O$5,Total!AA:AA,DB!$G$9,Total!K:K,DB!$O$9,Total!B:B,$H$2)+COUNTIFS(Total!W:W,B21,Total!AA:AA,DB!$G$5,Total!AA:AA,DB!$O$5,Total!M:M,DB!$G$9,Total!K:K,DB!$O$9,Total!B:B,$H$2)+COUNTIFS(Total!W:W,B21,Total!O:O,DB!$G$5,Total!N:N,DB!$O$5,Total!AA:AA,DB!$G$9,Total!AA:AA,DB!$O$9,Total!AA:AA,$H$2)+COUNTIFS(Total!W:W,B21,Total!O:O,DB!$G$5,Total!AA:AA,DB!$O$5,Total!M:M,DB!$G$9,Total!AA:AA,DB!$O$9,Total!AA:AA,$H$2)+COUNTIFS(Total!W:W,B21,Total!O:O,DB!$G$5,Total!AA:AA,DB!$O$5,Total!AA:AA,DB!$G$9,Total!K:K,DB!$O$9,Total!AA:AA,$H$2)+COUNTIFS(Total!W:W,B21,Total!O:O,DB!$G$5,Total!AA:AA,DB!$O$5,Total!AA:AA,DB!$G$9,Total!AA:AA,DB!$O$9,Total!B:B,$H$2)+COUNTIFS(Total!W:W,B21,Total!AA:AA,DB!$G$5,Total!N:N,DB!$O$5,Total!M:M,DB!$G$9,Total!AA:AA,DB!$O$9,Total!AA:AA,$H$2)+COUNTIFS(Total!W:W,B21,Total!AA:AA,DB!$G$5,Total!N:N,DB!$O$5,Total!AA:AA,DB!$G$9,Total!K:K,DB!$O$9,Total!AA:AA,$H$2)+COUNTIFS(Total!W:W,B21,Total!AA:AA,DB!$G$5,Total!N:N,DB!$O$5,Total!AA:AA,DB!$G$9,Total!AA:AA,DB!$O$9,Total!B:B,$H$2)+COUNTIFS(Total!W:W,B21,Total!AA:AA,DB!$G$5,Total!AA:AA,DB!$O$5,Total!M:M,DB!$G$9,Total!K:K,DB!$O$9,Total!AA:AA,$H$2)+COUNTIFS(Total!W:W,B21,Total!AA:AA,DB!$G$5,Total!AA:AA,DB!$O$5,Total!M:M,DB!$G$9,Total!AA:AA,DB!$O$9,Total!B:B,$H$2)+COUNTIFS(Total!W:W,B21,Total!AA:AA,DB!$G$5,Total!AA:AA,DB!$O$5,Total!AA:AA,DB!$G$9,Total!K:K,DB!$O$9,Total!B:B,$H$2)+COUNTIFS(Total!W:W,B21,Total!AA:AA,DB!$G$5,Total!N:N,DB!$O$5,Total!M:M,DB!$G$9,Total!K:K,DB!$O$9,Total!B:B,$H$2)+COUNTIFS(Total!W:W,B21,Total!O:O,DB!$G$5,Total!AA:AA,DB!$O$5,Total!M:M,DB!$G$9,Total!K:K,DB!$O$9,Total!B:B,$H$2)+COUNTIFS(Total!W:W,B21,Total!O:O,DB!$G$5,Total!N:N,DB!$O$5,Total!AA:AA,DB!$G$9,Total!K:K,DB!$O$9,Total!B:B,$H$2)+COUNTIFS(Total!W:W,B21,Total!O:O,DB!$G$5,Total!N:N,DB!$O$5,Total!M:M,DB!$G$9,Total!AA:AA,DB!$O$9,Total!B:B,$H$2)+COUNTIFS(Total!W:W,B21,Total!O:O,DB!$G$5,Total!N:N,DB!$O$5,Total!M:M,DB!$G$9,Total!K:K,DB!$O$9,Total!AA:AA,$H$2)</f>
        <v>88</v>
      </c>
      <c r="D21" s="31">
        <f>COUNTIFS(Total!X:X,$AE$2,Total!W:W,B21,Total!O:O,DB!$G$5,Total!N:N,DB!$O$5,Total!M:M,DB!$G$9,Total!K:K,DB!$O$9,Total!B:B,$H$2)+COUNTIFS(Total!X:X,$AE$2,Total!W:W,B21,Total!AA:AA,DB!$G$5,Total!AA:AA,DB!$O$5,Total!AA:AA,DB!$G$9,Total!AA:AA,DB!$O$9,Total!AA:AA,$H$2)+COUNTIFS(Total!X:X,$AE$2,Total!W:W,B21,Total!O:O,DB!$G$5,Total!AA:AA,DB!$O$5,Total!AA:AA,DB!$G$9,Total!AA:AA,DB!$O$9,Total!AA:AA,$H$2)+COUNTIFS(Total!X:X,$AE$2,Total!W:W,B21,Total!AA:AA,DB!$G$5,Total!N:N,DB!$O$5,Total!AA:AA,DB!$G$9,Total!AA:AA,DB!$O$9,Total!AA:AA,$H$2)+COUNTIFS(Total!X:X,$AE$2,Total!W:W,B21,Total!AA:AA,DB!$G$5,Total!AA:AA,DB!$O$5,Total!M:M,DB!$G$9,Total!AA:AA,DB!$O$9,Total!AA:AA,$H$2)+COUNTIFS(Total!X:X,$AE$2,Total!W:W,B21,Total!AA:AA,DB!$G$5,Total!AA:AA,DB!$O$5,Total!AA:AA,DB!$G$9,Total!K:K,DB!$O$9,Total!AA:AA,$H$2)+COUNTIFS(Total!X:X,$AE$2,Total!W:W,B21,Total!AA:AA,DB!$G$5,Total!AA:AA,DB!$O$5,Total!AA:AA,DB!$G$9,Total!AA:AA,DB!$O$9,Total!B:B,$H$2)+COUNTIFS(Total!X:X,$AE$2,Total!W:W,B21,Total!O:O,DB!$G$5,Total!N:N,DB!$O$5,Total!M:M,DB!$G$9,Total!AA:AA,DB!$O$9,Total!AA:AA,$H$2)+COUNTIFS(Total!X:X,$AE$2,Total!W:W,B21,Total!O:O,DB!$G$5,Total!N:N,DB!$O$5,Total!AA:AA,DB!$G$9,Total!K:K,DB!$O$9,Total!AA:AA,$H$2)+COUNTIFS(Total!X:X,$AE$2,Total!W:W,B21,Total!O:O,DB!$G$5,Total!N:N,DB!$O$5,Total!AA:AA,DB!$G$9,Total!AA:AA,DB!$O$9,Total!B:B,$H$2)+COUNTIFS(Total!X:X,$AE$2,Total!W:W,B21,Total!O:O,DB!$G$5,Total!AA:AA,DB!$O$5,Total!M:M,DB!$G$9,Total!K:K,DB!$O$9,Total!AA:AA,$H$2)+COUNTIFS(Total!X:X,$AE$2,Total!W:W,B21,Total!O:O,DB!$G$5,Total!AA:AA,DB!$O$5,Total!M:M,DB!$G$9,Total!AA:AA,DB!$O$9,Total!B:B,$H$2)+COUNTIFS(Total!X:X,$AE$2,Total!W:W,B21,Total!O:O,DB!$G$5,Total!AA:AA,DB!$O$5,Total!AA:AA,DB!$G$9,Total!K:K,DB!$O$9,Total!B:B,$H$2)+COUNTIFS(Total!X:X,$AE$2,Total!W:W,B21,Total!AA:AA,DB!$G$5,Total!N:N,DB!$O$5,Total!M:M,DB!$G$9,Total!K:K,DB!$O$9,Total!AA:AA,$H$2)+COUNTIFS(Total!X:X,$AE$2,Total!W:W,B21,Total!AA:AA,DB!$G$5,Total!N:N,DB!$O$5,Total!M:M,DB!$G$9,Total!AA:AA,DB!$O$9,Total!B:B,$H$2)+COUNTIFS(Total!X:X,$AE$2,Total!W:W,B21,Total!AA:AA,DB!$G$5,Total!N:N,DB!$O$5,Total!AA:AA,DB!$G$9,Total!K:K,DB!$O$9,Total!B:B,$H$2)+COUNTIFS(Total!X:X,$AE$2,Total!W:W,B21,Total!AA:AA,DB!$G$5,Total!AA:AA,DB!$O$5,Total!M:M,DB!$G$9,Total!K:K,DB!$O$9,Total!B:B,$H$2)+COUNTIFS(Total!X:X,$AE$2,Total!W:W,B21,Total!O:O,DB!$G$5,Total!N:N,DB!$O$5,Total!AA:AA,DB!$G$9,Total!AA:AA,DB!$O$9,Total!AA:AA,$H$2)+COUNTIFS(Total!X:X,$AE$2,Total!W:W,B21,Total!O:O,DB!$G$5,Total!AA:AA,DB!$O$5,Total!M:M,DB!$G$9,Total!AA:AA,DB!$O$9,Total!AA:AA,$H$2)+COUNTIFS(Total!X:X,$AE$2,Total!W:W,B21,Total!O:O,DB!$G$5,Total!AA:AA,DB!$O$5,Total!AA:AA,DB!$G$9,Total!K:K,DB!$O$9,Total!AA:AA,$H$2)+COUNTIFS(Total!X:X,$AE$2,Total!W:W,B21,Total!O:O,DB!$G$5,Total!AA:AA,DB!$O$5,Total!AA:AA,DB!$G$9,Total!AA:AA,DB!$O$9,Total!B:B,$H$2)+COUNTIFS(Total!X:X,$AE$2,Total!W:W,B21,Total!AA:AA,DB!$G$5,Total!N:N,DB!$O$5,Total!M:M,DB!$G$9,Total!AA:AA,DB!$O$9,Total!AA:AA,$H$2)+COUNTIFS(Total!X:X,$AE$2,Total!W:W,B21,Total!AA:AA,DB!$G$5,Total!N:N,DB!$O$5,Total!AA:AA,DB!$G$9,Total!K:K,DB!$O$9,Total!AA:AA,$H$2)+COUNTIFS(Total!X:X,$AE$2,Total!W:W,B21,Total!AA:AA,DB!$G$5,Total!N:N,DB!$O$5,Total!AA:AA,DB!$G$9,Total!AA:AA,DB!$O$9,Total!B:B,$H$2)+COUNTIFS(Total!X:X,$AE$2,Total!W:W,B21,Total!AA:AA,DB!$G$5,Total!AA:AA,DB!$O$5,Total!M:M,DB!$G$9,Total!K:K,DB!$O$9,Total!AA:AA,$H$2)+COUNTIFS(Total!X:X,$AE$2,Total!W:W,B21,Total!AA:AA,DB!$G$5,Total!AA:AA,DB!$O$5,Total!M:M,DB!$G$9,Total!AA:AA,DB!$O$9,Total!B:B,$H$2)+COUNTIFS(Total!X:X,$AE$2,Total!W:W,B21,Total!AA:AA,DB!$G$5,Total!AA:AA,DB!$O$5,Total!AA:AA,DB!$G$9,Total!K:K,DB!$O$9,Total!B:B,$H$2)+COUNTIFS(Total!X:X,$AE$2,Total!W:W,B21,Total!AA:AA,DB!$G$5,Total!N:N,DB!$O$5,Total!M:M,DB!$G$9,Total!K:K,DB!$O$9,Total!B:B,$H$2)+COUNTIFS(Total!X:X,$AE$2,Total!W:W,B21,Total!O:O,DB!$G$5,Total!AA:AA,DB!$O$5,Total!M:M,DB!$G$9,Total!K:K,DB!$O$9,Total!B:B,$H$2)+COUNTIFS(Total!X:X,$AE$2,Total!W:W,B21,Total!O:O,DB!$G$5,Total!N:N,DB!$O$5,Total!AA:AA,DB!$G$9,Total!K:K,DB!$O$9,Total!B:B,$H$2)+COUNTIFS(Total!X:X,$AE$2,Total!W:W,B21,Total!O:O,DB!$G$5,Total!N:N,DB!$O$5,Total!M:M,DB!$G$9,Total!AA:AA,DB!$O$9,Total!B:B,$H$2)+COUNTIFS(Total!X:X,$AE$2,Total!W:W,B21,Total!O:O,DB!$G$5,Total!N:N,DB!$O$5,Total!M:M,DB!$G$9,Total!K:K,DB!$O$9,Total!AA:AA,$H$2)</f>
        <v>0</v>
      </c>
      <c r="E21" s="31">
        <f>COUNTIFS(Total!X:X,$E$3,Total!W:W,B21,Total!O:O,DB!$G$5,Total!N:N,DB!$O$5,Total!M:M,DB!$G$9,Total!K:K,DB!$O$9,Total!B:B,$H$2)+COUNTIFS(Total!X:X,$E$3,Total!W:W,B21,Total!AA:AA,DB!$G$5,Total!AA:AA,DB!$O$5,Total!AA:AA,DB!$G$9,Total!AA:AA,DB!$O$9,Total!AA:AA,$H$2)+COUNTIFS(Total!X:X,$E$3,Total!W:W,B21,Total!O:O,DB!$G$5,Total!AA:AA,DB!$O$5,Total!AA:AA,DB!$G$9,Total!AA:AA,DB!$O$9,Total!AA:AA,$H$2)+COUNTIFS(Total!X:X,$E$3,Total!W:W,B21,Total!AA:AA,DB!$G$5,Total!N:N,DB!$O$5,Total!AA:AA,DB!$G$9,Total!AA:AA,DB!$O$9,Total!AA:AA,$H$2)+COUNTIFS(Total!X:X,$E$3,Total!W:W,B21,Total!AA:AA,DB!$G$5,Total!AA:AA,DB!$O$5,Total!M:M,DB!$G$9,Total!AA:AA,DB!$O$9,Total!AA:AA,$H$2)+COUNTIFS(Total!X:X,$E$3,Total!W:W,B21,Total!AA:AA,DB!$G$5,Total!AA:AA,DB!$O$5,Total!AA:AA,DB!$G$9,Total!K:K,DB!$O$9,Total!AA:AA,$H$2)+COUNTIFS(Total!X:X,$E$3,Total!W:W,B21,Total!AA:AA,DB!$G$5,Total!AA:AA,DB!$O$5,Total!AA:AA,DB!$G$9,Total!AA:AA,DB!$O$9,Total!B:B,$H$2)+COUNTIFS(Total!X:X,$E$3,Total!W:W,B21,Total!O:O,DB!$G$5,Total!N:N,DB!$O$5,Total!M:M,DB!$G$9,Total!AA:AA,DB!$O$9,Total!AA:AA,$H$2)+COUNTIFS(Total!X:X,$E$3,Total!W:W,B21,Total!O:O,DB!$G$5,Total!N:N,DB!$O$5,Total!AA:AA,DB!$G$9,Total!K:K,DB!$O$9,Total!AA:AA,$H$2)+COUNTIFS(Total!X:X,$E$3,Total!W:W,B21,Total!O:O,DB!$G$5,Total!N:N,DB!$O$5,Total!AA:AA,DB!$G$9,Total!AA:AA,DB!$O$9,Total!B:B,$H$2)+COUNTIFS(Total!X:X,$E$3,Total!W:W,B21,Total!O:O,DB!$G$5,Total!AA:AA,DB!$O$5,Total!M:M,DB!$G$9,Total!K:K,DB!$O$9,Total!AA:AA,$H$2)+COUNTIFS(Total!X:X,$E$3,Total!W:W,B21,Total!O:O,DB!$G$5,Total!AA:AA,DB!$O$5,Total!M:M,DB!$G$9,Total!AA:AA,DB!$O$9,Total!B:B,$H$2)+COUNTIFS(Total!X:X,$E$3,Total!W:W,B21,Total!O:O,DB!$G$5,Total!AA:AA,DB!$O$5,Total!AA:AA,DB!$G$9,Total!K:K,DB!$O$9,Total!B:B,$H$2)+COUNTIFS(Total!X:X,$E$3,Total!W:W,B21,Total!AA:AA,DB!$G$5,Total!N:N,DB!$O$5,Total!M:M,DB!$G$9,Total!K:K,DB!$O$9,Total!AA:AA,$H$2)+COUNTIFS(Total!X:X,$E$3,Total!W:W,B21,Total!AA:AA,DB!$G$5,Total!N:N,DB!$O$5,Total!M:M,DB!$G$9,Total!AA:AA,DB!$O$9,Total!B:B,$H$2)+COUNTIFS(Total!X:X,$E$3,Total!W:W,B21,Total!AA:AA,DB!$G$5,Total!N:N,DB!$O$5,Total!AA:AA,DB!$G$9,Total!K:K,DB!$O$9,Total!B:B,$H$2)+COUNTIFS(Total!X:X,$E$3,Total!W:W,B21,Total!AA:AA,DB!$G$5,Total!AA:AA,DB!$O$5,Total!M:M,DB!$G$9,Total!K:K,DB!$O$9,Total!B:B,$H$2)+COUNTIFS(Total!X:X,$E$3,Total!W:W,B21,Total!O:O,DB!$G$5,Total!N:N,DB!$O$5,Total!AA:AA,DB!$G$9,Total!AA:AA,DB!$O$9,Total!AA:AA,$H$2)+COUNTIFS(Total!X:X,$E$3,Total!W:W,B21,Total!O:O,DB!$G$5,Total!AA:AA,DB!$O$5,Total!M:M,DB!$G$9,Total!AA:AA,DB!$O$9,Total!AA:AA,$H$2)+COUNTIFS(Total!X:X,$E$3,Total!W:W,B21,Total!O:O,DB!$G$5,Total!AA:AA,DB!$O$5,Total!AA:AA,DB!$G$9,Total!K:K,DB!$O$9,Total!AA:AA,$H$2)+COUNTIFS(Total!X:X,$E$3,Total!W:W,B21,Total!O:O,DB!$G$5,Total!AA:AA,DB!$O$5,Total!AA:AA,DB!$G$9,Total!AA:AA,DB!$O$9,Total!B:B,$H$2)+COUNTIFS(Total!X:X,$E$3,Total!W:W,B21,Total!AA:AA,DB!$G$5,Total!N:N,DB!$O$5,Total!M:M,DB!$G$9,Total!AA:AA,DB!$O$9,Total!AA:AA,$H$2)+COUNTIFS(Total!X:X,$E$3,Total!W:W,B21,Total!AA:AA,DB!$G$5,Total!N:N,DB!$O$5,Total!AA:AA,DB!$G$9,Total!K:K,DB!$O$9,Total!AA:AA,$H$2)+COUNTIFS(Total!X:X,$E$3,Total!W:W,B21,Total!AA:AA,DB!$G$5,Total!N:N,DB!$O$5,Total!AA:AA,DB!$G$9,Total!AA:AA,DB!$O$9,Total!B:B,$H$2)+COUNTIFS(Total!X:X,$E$3,Total!W:W,B21,Total!AA:AA,DB!$G$5,Total!AA:AA,DB!$O$5,Total!M:M,DB!$G$9,Total!K:K,DB!$O$9,Total!AA:AA,$H$2)+COUNTIFS(Total!X:X,$E$3,Total!W:W,B21,Total!AA:AA,DB!$G$5,Total!AA:AA,DB!$O$5,Total!M:M,DB!$G$9,Total!AA:AA,DB!$O$9,Total!B:B,$H$2)+COUNTIFS(Total!X:X,$E$3,Total!W:W,B21,Total!AA:AA,DB!$G$5,Total!AA:AA,DB!$O$5,Total!AA:AA,DB!$G$9,Total!K:K,DB!$O$9,Total!B:B,$H$2)+COUNTIFS(Total!X:X,$E$3,Total!W:W,B21,Total!AA:AA,DB!$G$5,Total!N:N,DB!$O$5,Total!M:M,DB!$G$9,Total!K:K,DB!$O$9,Total!B:B,$H$2)+COUNTIFS(Total!X:X,$E$3,Total!W:W,B21,Total!O:O,DB!$G$5,Total!AA:AA,DB!$O$5,Total!M:M,DB!$G$9,Total!K:K,DB!$O$9,Total!B:B,$H$2)+COUNTIFS(Total!X:X,$E$3,Total!W:W,B21,Total!O:O,DB!$G$5,Total!N:N,DB!$O$5,Total!AA:AA,DB!$G$9,Total!K:K,DB!$O$9,Total!B:B,$H$2)+COUNTIFS(Total!X:X,$E$3,Total!W:W,B21,Total!O:O,DB!$G$5,Total!N:N,DB!$O$5,Total!M:M,DB!$G$9,Total!AA:AA,DB!$O$9,Total!B:B,$H$2)+COUNTIFS(Total!X:X,$E$3,Total!W:W,B21,Total!O:O,DB!$G$5,Total!N:N,DB!$O$5,Total!M:M,DB!$G$9,Total!K:K,DB!$O$9,Total!AA:AA,$H$2)</f>
        <v>0</v>
      </c>
      <c r="F21" s="31">
        <f>COUNTIFS(Total!X:X,$F$3,Total!W:W,B21,Total!O:O,DB!$G$5,Total!N:N,DB!$O$5,Total!M:M,DB!$G$9,Total!K:K,DB!$O$9,Total!B:B,$H$2)+COUNTIFS(Total!X:X,$F$3,Total!W:W,B21,Total!AA:AA,DB!$G$5,Total!AA:AA,DB!$O$5,Total!AA:AA,DB!$G$9,Total!AA:AA,DB!$O$9,Total!AA:AA,$H$2)+COUNTIFS(Total!X:X,$F$3,Total!W:W,B21,Total!O:O,DB!$G$5,Total!AA:AA,DB!$O$5,Total!AA:AA,DB!$G$9,Total!AA:AA,DB!$O$9,Total!AA:AA,$H$2)+COUNTIFS(Total!X:X,$F$3,Total!W:W,B21,Total!AA:AA,DB!$G$5,Total!N:N,DB!$O$5,Total!AA:AA,DB!$G$9,Total!AA:AA,DB!$O$9,Total!AA:AA,$H$2)+COUNTIFS(Total!X:X,$F$3,Total!W:W,B21,Total!AA:AA,DB!$G$5,Total!AA:AA,DB!$O$5,Total!M:M,DB!$G$9,Total!AA:AA,DB!$O$9,Total!AA:AA,$H$2)+COUNTIFS(Total!X:X,$F$3,Total!W:W,B21,Total!AA:AA,DB!$G$5,Total!AA:AA,DB!$O$5,Total!AA:AA,DB!$G$9,Total!K:K,DB!$O$9,Total!AA:AA,$H$2)+COUNTIFS(Total!X:X,$F$3,Total!W:W,B21,Total!AA:AA,DB!$G$5,Total!AA:AA,DB!$O$5,Total!AA:AA,DB!$G$9,Total!AA:AA,DB!$O$9,Total!B:B,$H$2)+COUNTIFS(Total!X:X,$F$3,Total!W:W,B21,Total!O:O,DB!$G$5,Total!N:N,DB!$O$5,Total!M:M,DB!$G$9,Total!AA:AA,DB!$O$9,Total!AA:AA,$H$2)+COUNTIFS(Total!X:X,$F$3,Total!W:W,B21,Total!O:O,DB!$G$5,Total!N:N,DB!$O$5,Total!AA:AA,DB!$G$9,Total!K:K,DB!$O$9,Total!AA:AA,$H$2)+COUNTIFS(Total!X:X,$F$3,Total!W:W,B21,Total!O:O,DB!$G$5,Total!N:N,DB!$O$5,Total!AA:AA,DB!$G$9,Total!AA:AA,DB!$O$9,Total!B:B,$H$2)+COUNTIFS(Total!X:X,$F$3,Total!W:W,B21,Total!O:O,DB!$G$5,Total!AA:AA,DB!$O$5,Total!M:M,DB!$G$9,Total!K:K,DB!$O$9,Total!AA:AA,$H$2)+COUNTIFS(Total!X:X,$F$3,Total!W:W,B21,Total!O:O,DB!$G$5,Total!AA:AA,DB!$O$5,Total!M:M,DB!$G$9,Total!AA:AA,DB!$O$9,Total!B:B,$H$2)+COUNTIFS(Total!X:X,$F$3,Total!W:W,B21,Total!O:O,DB!$G$5,Total!AA:AA,DB!$O$5,Total!AA:AA,DB!$G$9,Total!K:K,DB!$O$9,Total!B:B,$H$2)+COUNTIFS(Total!X:X,$F$3,Total!W:W,B21,Total!AA:AA,DB!$G$5,Total!N:N,DB!$O$5,Total!M:M,DB!$G$9,Total!K:K,DB!$O$9,Total!AA:AA,$H$2)+COUNTIFS(Total!X:X,$F$3,Total!W:W,B21,Total!AA:AA,DB!$G$5,Total!N:N,DB!$O$5,Total!M:M,DB!$G$9,Total!AA:AA,DB!$O$9,Total!B:B,$H$2)+COUNTIFS(Total!X:X,$F$3,Total!W:W,B21,Total!AA:AA,DB!$G$5,Total!N:N,DB!$O$5,Total!AA:AA,DB!$G$9,Total!K:K,DB!$O$9,Total!B:B,$H$2)+COUNTIFS(Total!X:X,$F$3,Total!W:W,B21,Total!AA:AA,DB!$G$5,Total!AA:AA,DB!$O$5,Total!M:M,DB!$G$9,Total!K:K,DB!$O$9,Total!B:B,$H$2)+COUNTIFS(Total!X:X,$F$3,Total!W:W,B21,Total!O:O,DB!$G$5,Total!N:N,DB!$O$5,Total!AA:AA,DB!$G$9,Total!AA:AA,DB!$O$9,Total!AA:AA,$H$2)+COUNTIFS(Total!X:X,$F$3,Total!W:W,B21,Total!O:O,DB!$G$5,Total!AA:AA,DB!$O$5,Total!M:M,DB!$G$9,Total!AA:AA,DB!$O$9,Total!AA:AA,$H$2)+COUNTIFS(Total!X:X,$F$3,Total!W:W,B21,Total!O:O,DB!$G$5,Total!AA:AA,DB!$O$5,Total!AA:AA,DB!$G$9,Total!K:K,DB!$O$9,Total!AA:AA,$H$2)+COUNTIFS(Total!X:X,$F$3,Total!W:W,B21,Total!O:O,DB!$G$5,Total!AA:AA,DB!$O$5,Total!AA:AA,DB!$G$9,Total!AA:AA,DB!$O$9,Total!B:B,$H$2)+COUNTIFS(Total!X:X,$F$3,Total!W:W,B21,Total!AA:AA,DB!$G$5,Total!N:N,DB!$O$5,Total!M:M,DB!$G$9,Total!AA:AA,DB!$O$9,Total!AA:AA,$H$2)+COUNTIFS(Total!X:X,$F$3,Total!W:W,B21,Total!AA:AA,DB!$G$5,Total!N:N,DB!$O$5,Total!AA:AA,DB!$G$9,Total!K:K,DB!$O$9,Total!AA:AA,$H$2)+COUNTIFS(Total!X:X,$F$3,Total!W:W,B21,Total!AA:AA,DB!$G$5,Total!N:N,DB!$O$5,Total!AA:AA,DB!$G$9,Total!AA:AA,DB!$O$9,Total!B:B,$H$2)+COUNTIFS(Total!X:X,$F$3,Total!W:W,B21,Total!AA:AA,DB!$G$5,Total!AA:AA,DB!$O$5,Total!M:M,DB!$G$9,Total!K:K,DB!$O$9,Total!AA:AA,$H$2)+COUNTIFS(Total!X:X,$F$3,Total!W:W,B21,Total!AA:AA,DB!$G$5,Total!AA:AA,DB!$O$5,Total!M:M,DB!$G$9,Total!AA:AA,DB!$O$9,Total!B:B,$H$2)+COUNTIFS(Total!X:X,$F$3,Total!W:W,B21,Total!AA:AA,DB!$G$5,Total!AA:AA,DB!$O$5,Total!AA:AA,DB!$G$9,Total!K:K,DB!$O$9,Total!B:B,$H$2)+COUNTIFS(Total!X:X,$F$3,Total!W:W,B21,Total!AA:AA,DB!$G$5,Total!N:N,DB!$O$5,Total!M:M,DB!$G$9,Total!K:K,DB!$O$9,Total!B:B,$H$2)+COUNTIFS(Total!X:X,$F$3,Total!W:W,B21,Total!O:O,DB!$G$5,Total!AA:AA,DB!$O$5,Total!M:M,DB!$G$9,Total!K:K,DB!$O$9,Total!B:B,$H$2)+COUNTIFS(Total!X:X,$F$3,Total!W:W,B21,Total!O:O,DB!$G$5,Total!N:N,DB!$O$5,Total!AA:AA,DB!$G$9,Total!K:K,DB!$O$9,Total!B:B,$H$2)+COUNTIFS(Total!X:X,$F$3,Total!W:W,B21,Total!O:O,DB!$G$5,Total!N:N,DB!$O$5,Total!M:M,DB!$G$9,Total!AA:AA,DB!$O$9,Total!B:B,$H$2)+COUNTIFS(Total!X:X,$F$3,Total!W:W,B21,Total!O:O,DB!$G$5,Total!N:N,DB!$O$5,Total!M:M,DB!$G$9,Total!K:K,DB!$O$9,Total!AA:AA,$H$2)</f>
        <v>0</v>
      </c>
      <c r="G21" s="31">
        <f>COUNTIFS(Total!X:X,$G$3,Total!W:W,B21,Total!O:O,DB!$G$5,Total!N:N,DB!$O$5,Total!M:M,DB!$G$9,Total!K:K,DB!$O$9,Total!B:B,$H$2)+COUNTIFS(Total!X:X,$G$3,Total!W:W,B21,Total!AA:AA,DB!$G$5,Total!AA:AA,DB!$O$5,Total!AA:AA,DB!$G$9,Total!AA:AA,DB!$O$9,Total!AA:AA,$H$2)+COUNTIFS(Total!X:X,$G$3,Total!W:W,B21,Total!O:O,DB!$G$5,Total!AA:AA,DB!$O$5,Total!AA:AA,DB!$G$9,Total!AA:AA,DB!$O$9,Total!AA:AA,$H$2)+COUNTIFS(Total!X:X,$G$3,Total!W:W,B21,Total!AA:AA,DB!$G$5,Total!N:N,DB!$O$5,Total!AA:AA,DB!$G$9,Total!AA:AA,DB!$O$9,Total!AA:AA,$H$2)+COUNTIFS(Total!X:X,$G$3,Total!W:W,B21,Total!AA:AA,DB!$G$5,Total!AA:AA,DB!$O$5,Total!M:M,DB!$G$9,Total!AA:AA,DB!$O$9,Total!AA:AA,$H$2)+COUNTIFS(Total!X:X,$G$3,Total!W:W,B21,Total!AA:AA,DB!$G$5,Total!AA:AA,DB!$O$5,Total!AA:AA,DB!$G$9,Total!K:K,DB!$O$9,Total!AA:AA,$H$2)+COUNTIFS(Total!X:X,$G$3,Total!W:W,B21,Total!AA:AA,DB!$G$5,Total!AA:AA,DB!$O$5,Total!AA:AA,DB!$G$9,Total!AA:AA,DB!$O$9,Total!B:B,$H$2)+COUNTIFS(Total!X:X,$G$3,Total!W:W,B21,Total!O:O,DB!$G$5,Total!N:N,DB!$O$5,Total!M:M,DB!$G$9,Total!AA:AA,DB!$O$9,Total!AA:AA,$H$2)+COUNTIFS(Total!X:X,$G$3,Total!W:W,B21,Total!O:O,DB!$G$5,Total!N:N,DB!$O$5,Total!AA:AA,DB!$G$9,Total!K:K,DB!$O$9,Total!AA:AA,$H$2)+COUNTIFS(Total!X:X,$G$3,Total!W:W,B21,Total!O:O,DB!$G$5,Total!N:N,DB!$O$5,Total!AA:AA,DB!$G$9,Total!AA:AA,DB!$O$9,Total!B:B,$H$2)+COUNTIFS(Total!X:X,$G$3,Total!W:W,B21,Total!O:O,DB!$G$5,Total!AA:AA,DB!$O$5,Total!M:M,DB!$G$9,Total!K:K,DB!$O$9,Total!AA:AA,$H$2)+COUNTIFS(Total!X:X,$G$3,Total!W:W,B21,Total!O:O,DB!$G$5,Total!AA:AA,DB!$O$5,Total!M:M,DB!$G$9,Total!AA:AA,DB!$O$9,Total!B:B,$H$2)+COUNTIFS(Total!X:X,$G$3,Total!W:W,B21,Total!O:O,DB!$G$5,Total!AA:AA,DB!$O$5,Total!AA:AA,DB!$G$9,Total!K:K,DB!$O$9,Total!B:B,$H$2)+COUNTIFS(Total!X:X,$G$3,Total!W:W,B21,Total!AA:AA,DB!$G$5,Total!N:N,DB!$O$5,Total!M:M,DB!$G$9,Total!K:K,DB!$O$9,Total!AA:AA,$H$2)+COUNTIFS(Total!X:X,$G$3,Total!W:W,B21,Total!AA:AA,DB!$G$5,Total!N:N,DB!$O$5,Total!M:M,DB!$G$9,Total!AA:AA,DB!$O$9,Total!B:B,$H$2)+COUNTIFS(Total!X:X,$G$3,Total!W:W,B21,Total!AA:AA,DB!$G$5,Total!N:N,DB!$O$5,Total!AA:AA,DB!$G$9,Total!K:K,DB!$O$9,Total!B:B,$H$2)+COUNTIFS(Total!X:X,$G$3,Total!W:W,B21,Total!AA:AA,DB!$G$5,Total!AA:AA,DB!$O$5,Total!M:M,DB!$G$9,Total!K:K,DB!$O$9,Total!B:B,$H$2)+COUNTIFS(Total!X:X,$G$3,Total!W:W,B21,Total!O:O,DB!$G$5,Total!N:N,DB!$O$5,Total!AA:AA,DB!$G$9,Total!AA:AA,DB!$O$9,Total!AA:AA,$H$2)+COUNTIFS(Total!X:X,$G$3,Total!W:W,B21,Total!O:O,DB!$G$5,Total!AA:AA,DB!$O$5,Total!M:M,DB!$G$9,Total!AA:AA,DB!$O$9,Total!AA:AA,$H$2)+COUNTIFS(Total!X:X,$G$3,Total!W:W,B21,Total!O:O,DB!$G$5,Total!AA:AA,DB!$O$5,Total!AA:AA,DB!$G$9,Total!K:K,DB!$O$9,Total!AA:AA,$H$2)+COUNTIFS(Total!X:X,$G$3,Total!W:W,B21,Total!O:O,DB!$G$5,Total!AA:AA,DB!$O$5,Total!AA:AA,DB!$G$9,Total!AA:AA,DB!$O$9,Total!B:B,$H$2)+COUNTIFS(Total!X:X,$G$3,Total!W:W,B21,Total!AA:AA,DB!$G$5,Total!N:N,DB!$O$5,Total!M:M,DB!$G$9,Total!AA:AA,DB!$O$9,Total!AA:AA,$H$2)+COUNTIFS(Total!X:X,$G$3,Total!W:W,B21,Total!AA:AA,DB!$G$5,Total!N:N,DB!$O$5,Total!AA:AA,DB!$G$9,Total!K:K,DB!$O$9,Total!AA:AA,$H$2)+COUNTIFS(Total!X:X,$G$3,Total!W:W,B21,Total!AA:AA,DB!$G$5,Total!N:N,DB!$O$5,Total!AA:AA,DB!$G$9,Total!AA:AA,DB!$O$9,Total!B:B,$H$2)+COUNTIFS(Total!X:X,$G$3,Total!W:W,B21,Total!AA:AA,DB!$G$5,Total!AA:AA,DB!$O$5,Total!M:M,DB!$G$9,Total!K:K,DB!$O$9,Total!AA:AA,$H$2)+COUNTIFS(Total!X:X,$G$3,Total!W:W,B21,Total!AA:AA,DB!$G$5,Total!AA:AA,DB!$O$5,Total!M:M,DB!$G$9,Total!AA:AA,DB!$O$9,Total!B:B,$H$2)+COUNTIFS(Total!X:X,$G$3,Total!W:W,B21,Total!AA:AA,DB!$G$5,Total!AA:AA,DB!$O$5,Total!AA:AA,DB!$G$9,Total!K:K,DB!$O$9,Total!B:B,$H$2)+COUNTIFS(Total!X:X,$G$3,Total!W:W,B21,Total!AA:AA,DB!$G$5,Total!N:N,DB!$O$5,Total!M:M,DB!$G$9,Total!K:K,DB!$O$9,Total!B:B,$H$2)+COUNTIFS(Total!X:X,$G$3,Total!W:W,B21,Total!O:O,DB!$G$5,Total!AA:AA,DB!$O$5,Total!M:M,DB!$G$9,Total!K:K,DB!$O$9,Total!B:B,$H$2)+COUNTIFS(Total!X:X,$G$3,Total!W:W,B21,Total!O:O,DB!$G$5,Total!N:N,DB!$O$5,Total!AA:AA,DB!$G$9,Total!K:K,DB!$O$9,Total!B:B,$H$2)+COUNTIFS(Total!X:X,$G$3,Total!W:W,B21,Total!O:O,DB!$G$5,Total!N:N,DB!$O$5,Total!M:M,DB!$G$9,Total!AA:AA,DB!$O$9,Total!B:B,$H$2)+COUNTIFS(Total!X:X,$G$3,Total!W:W,B21,Total!O:O,DB!$G$5,Total!N:N,DB!$O$5,Total!M:M,DB!$G$9,Total!K:K,DB!$O$9,Total!AA:AA,$H$2)</f>
        <v>0</v>
      </c>
      <c r="H21" s="31">
        <f>COUNTIFS(Total!X:X,$H$3,Total!W:W,B21,Total!O:O,DB!$G$5,Total!N:N,DB!$O$5,Total!M:M,DB!$G$9,Total!K:K,DB!$O$9,Total!B:B,$H$2)+COUNTIFS(Total!X:X,$H$3,Total!W:W,B21,Total!AA:AA,DB!$G$5,Total!AA:AA,DB!$O$5,Total!AA:AA,DB!$G$9,Total!AA:AA,DB!$O$9,Total!AA:AA,$H$2)+COUNTIFS(Total!X:X,$H$3,Total!W:W,B21,Total!O:O,DB!$G$5,Total!AA:AA,DB!$O$5,Total!AA:AA,DB!$G$9,Total!AA:AA,DB!$O$9,Total!AA:AA,$H$2)+COUNTIFS(Total!X:X,$H$3,Total!W:W,B21,Total!AA:AA,DB!$G$5,Total!N:N,DB!$O$5,Total!AA:AA,DB!$G$9,Total!AA:AA,DB!$O$9,Total!AA:AA,$H$2)+COUNTIFS(Total!X:X,$H$3,Total!W:W,B21,Total!AA:AA,DB!$G$5,Total!AA:AA,DB!$O$5,Total!M:M,DB!$G$9,Total!AA:AA,DB!$O$9,Total!AA:AA,$H$2)+COUNTIFS(Total!X:X,$H$3,Total!W:W,B21,Total!AA:AA,DB!$G$5,Total!AA:AA,DB!$O$5,Total!AA:AA,DB!$G$9,Total!K:K,DB!$O$9,Total!AA:AA,$H$2)+COUNTIFS(Total!X:X,$H$3,Total!W:W,B21,Total!AA:AA,DB!$G$5,Total!AA:AA,DB!$O$5,Total!AA:AA,DB!$G$9,Total!AA:AA,DB!$O$9,Total!B:B,$H$2)+COUNTIFS(Total!X:X,$H$3,Total!W:W,B21,Total!O:O,DB!$G$5,Total!N:N,DB!$O$5,Total!M:M,DB!$G$9,Total!AA:AA,DB!$O$9,Total!AA:AA,$H$2)+COUNTIFS(Total!X:X,$H$3,Total!W:W,B21,Total!O:O,DB!$G$5,Total!N:N,DB!$O$5,Total!AA:AA,DB!$G$9,Total!K:K,DB!$O$9,Total!AA:AA,$H$2)+COUNTIFS(Total!X:X,$H$3,Total!W:W,B21,Total!O:O,DB!$G$5,Total!N:N,DB!$O$5,Total!AA:AA,DB!$G$9,Total!AA:AA,DB!$O$9,Total!B:B,$H$2)+COUNTIFS(Total!X:X,$H$3,Total!W:W,B21,Total!O:O,DB!$G$5,Total!AA:AA,DB!$O$5,Total!M:M,DB!$G$9,Total!K:K,DB!$O$9,Total!AA:AA,$H$2)+COUNTIFS(Total!X:X,$H$3,Total!W:W,B21,Total!O:O,DB!$G$5,Total!AA:AA,DB!$O$5,Total!M:M,DB!$G$9,Total!AA:AA,DB!$O$9,Total!B:B,$H$2)+COUNTIFS(Total!X:X,$H$3,Total!W:W,B21,Total!O:O,DB!$G$5,Total!AA:AA,DB!$O$5,Total!AA:AA,DB!$G$9,Total!K:K,DB!$O$9,Total!B:B,$H$2)+COUNTIFS(Total!X:X,$H$3,Total!W:W,B21,Total!AA:AA,DB!$G$5,Total!N:N,DB!$O$5,Total!M:M,DB!$G$9,Total!K:K,DB!$O$9,Total!AA:AA,$H$2)+COUNTIFS(Total!X:X,$H$3,Total!W:W,B21,Total!AA:AA,DB!$G$5,Total!N:N,DB!$O$5,Total!M:M,DB!$G$9,Total!AA:AA,DB!$O$9,Total!B:B,$H$2)+COUNTIFS(Total!X:X,$H$3,Total!W:W,B21,Total!AA:AA,DB!$G$5,Total!N:N,DB!$O$5,Total!AA:AA,DB!$G$9,Total!K:K,DB!$O$9,Total!B:B,$H$2)+COUNTIFS(Total!X:X,$H$3,Total!W:W,B21,Total!AA:AA,DB!$G$5,Total!AA:AA,DB!$O$5,Total!M:M,DB!$G$9,Total!K:K,DB!$O$9,Total!B:B,$H$2)+COUNTIFS(Total!X:X,$H$3,Total!W:W,B21,Total!O:O,DB!$G$5,Total!N:N,DB!$O$5,Total!AA:AA,DB!$G$9,Total!AA:AA,DB!$O$9,Total!AA:AA,$H$2)+COUNTIFS(Total!X:X,$H$3,Total!W:W,B21,Total!O:O,DB!$G$5,Total!AA:AA,DB!$O$5,Total!M:M,DB!$G$9,Total!AA:AA,DB!$O$9,Total!AA:AA,$H$2)+COUNTIFS(Total!X:X,$H$3,Total!W:W,B21,Total!O:O,DB!$G$5,Total!AA:AA,DB!$O$5,Total!AA:AA,DB!$G$9,Total!K:K,DB!$O$9,Total!AA:AA,$H$2)+COUNTIFS(Total!X:X,$H$3,Total!W:W,B21,Total!O:O,DB!$G$5,Total!AA:AA,DB!$O$5,Total!AA:AA,DB!$G$9,Total!AA:AA,DB!$O$9,Total!B:B,$H$2)+COUNTIFS(Total!X:X,$H$3,Total!W:W,B21,Total!AA:AA,DB!$G$5,Total!N:N,DB!$O$5,Total!M:M,DB!$G$9,Total!AA:AA,DB!$O$9,Total!AA:AA,$H$2)+COUNTIFS(Total!X:X,$H$3,Total!W:W,B21,Total!AA:AA,DB!$G$5,Total!N:N,DB!$O$5,Total!AA:AA,DB!$G$9,Total!K:K,DB!$O$9,Total!AA:AA,$H$2)+COUNTIFS(Total!X:X,$H$3,Total!W:W,B21,Total!AA:AA,DB!$G$5,Total!N:N,DB!$O$5,Total!AA:AA,DB!$G$9,Total!AA:AA,DB!$O$9,Total!B:B,$H$2)+COUNTIFS(Total!X:X,$H$3,Total!W:W,B21,Total!AA:AA,DB!$G$5,Total!AA:AA,DB!$O$5,Total!M:M,DB!$G$9,Total!K:K,DB!$O$9,Total!AA:AA,$H$2)+COUNTIFS(Total!X:X,$H$3,Total!W:W,B21,Total!AA:AA,DB!$G$5,Total!AA:AA,DB!$O$5,Total!M:M,DB!$G$9,Total!AA:AA,DB!$O$9,Total!B:B,$H$2)+COUNTIFS(Total!X:X,$H$3,Total!W:W,B21,Total!AA:AA,DB!$G$5,Total!AA:AA,DB!$O$5,Total!AA:AA,DB!$G$9,Total!K:K,DB!$O$9,Total!B:B,$H$2)+COUNTIFS(Total!X:X,$H$3,Total!W:W,B21,Total!AA:AA,DB!$G$5,Total!N:N,DB!$O$5,Total!M:M,DB!$G$9,Total!K:K,DB!$O$9,Total!B:B,$H$2)+COUNTIFS(Total!X:X,$H$3,Total!W:W,B21,Total!O:O,DB!$G$5,Total!AA:AA,DB!$O$5,Total!M:M,DB!$G$9,Total!K:K,DB!$O$9,Total!B:B,$H$2)+COUNTIFS(Total!X:X,$H$3,Total!W:W,B21,Total!O:O,DB!$G$5,Total!N:N,DB!$O$5,Total!AA:AA,DB!$G$9,Total!K:K,DB!$O$9,Total!B:B,$H$2)+COUNTIFS(Total!X:X,$H$3,Total!W:W,B21,Total!O:O,DB!$G$5,Total!N:N,DB!$O$5,Total!M:M,DB!$G$9,Total!AA:AA,DB!$O$9,Total!B:B,$H$2)+COUNTIFS(Total!X:X,$H$3,Total!W:W,B21,Total!O:O,DB!$G$5,Total!N:N,DB!$O$5,Total!M:M,DB!$G$9,Total!K:K,DB!$O$9,Total!AA:AA,$H$2)</f>
        <v>0</v>
      </c>
      <c r="I21" s="31">
        <f>COUNTIFS(Total!X:X,$I$3,Total!W:W,B21,Total!O:O,DB!$G$5,Total!N:N,DB!$O$5,Total!M:M,DB!$G$9,Total!K:K,DB!$O$9,Total!B:B,$H$2)+COUNTIFS(Total!X:X,$I$3,Total!W:W,B21,Total!AA:AA,DB!$G$5,Total!AA:AA,DB!$O$5,Total!AA:AA,DB!$G$9,Total!AA:AA,DB!$O$9,Total!AA:AA,$H$2)+COUNTIFS(Total!X:X,$I$3,Total!W:W,B21,Total!O:O,DB!$G$5,Total!AA:AA,DB!$O$5,Total!AA:AA,DB!$G$9,Total!AA:AA,DB!$O$9,Total!AA:AA,$H$2)+COUNTIFS(Total!X:X,$I$3,Total!W:W,B21,Total!AA:AA,DB!$G$5,Total!N:N,DB!$O$5,Total!AA:AA,DB!$G$9,Total!AA:AA,DB!$O$9,Total!AA:AA,$H$2)+COUNTIFS(Total!X:X,$I$3,Total!W:W,B21,Total!AA:AA,DB!$G$5,Total!AA:AA,DB!$O$5,Total!M:M,DB!$G$9,Total!AA:AA,DB!$O$9,Total!AA:AA,$H$2)+COUNTIFS(Total!X:X,$I$3,Total!W:W,B21,Total!AA:AA,DB!$G$5,Total!AA:AA,DB!$O$5,Total!AA:AA,DB!$G$9,Total!K:K,DB!$O$9,Total!AA:AA,$H$2)+COUNTIFS(Total!X:X,$I$3,Total!W:W,B21,Total!AA:AA,DB!$G$5,Total!AA:AA,DB!$O$5,Total!AA:AA,DB!$G$9,Total!AA:AA,DB!$O$9,Total!B:B,$H$2)+COUNTIFS(Total!X:X,$I$3,Total!W:W,B21,Total!O:O,DB!$G$5,Total!N:N,DB!$O$5,Total!M:M,DB!$G$9,Total!AA:AA,DB!$O$9,Total!AA:AA,$H$2)+COUNTIFS(Total!X:X,$I$3,Total!W:W,B21,Total!O:O,DB!$G$5,Total!N:N,DB!$O$5,Total!AA:AA,DB!$G$9,Total!K:K,DB!$O$9,Total!AA:AA,$H$2)+COUNTIFS(Total!X:X,$I$3,Total!W:W,B21,Total!O:O,DB!$G$5,Total!N:N,DB!$O$5,Total!AA:AA,DB!$G$9,Total!AA:AA,DB!$O$9,Total!B:B,$H$2)+COUNTIFS(Total!X:X,$I$3,Total!W:W,B21,Total!O:O,DB!$G$5,Total!AA:AA,DB!$O$5,Total!M:M,DB!$G$9,Total!K:K,DB!$O$9,Total!AA:AA,$H$2)+COUNTIFS(Total!X:X,$I$3,Total!W:W,B21,Total!O:O,DB!$G$5,Total!AA:AA,DB!$O$5,Total!M:M,DB!$G$9,Total!AA:AA,DB!$O$9,Total!B:B,$H$2)+COUNTIFS(Total!X:X,$I$3,Total!W:W,B21,Total!O:O,DB!$G$5,Total!AA:AA,DB!$O$5,Total!AA:AA,DB!$G$9,Total!K:K,DB!$O$9,Total!B:B,$H$2)+COUNTIFS(Total!X:X,$I$3,Total!W:W,B21,Total!AA:AA,DB!$G$5,Total!N:N,DB!$O$5,Total!M:M,DB!$G$9,Total!K:K,DB!$O$9,Total!AA:AA,$H$2)+COUNTIFS(Total!X:X,$I$3,Total!W:W,B21,Total!AA:AA,DB!$G$5,Total!N:N,DB!$O$5,Total!M:M,DB!$G$9,Total!AA:AA,DB!$O$9,Total!B:B,$H$2)+COUNTIFS(Total!X:X,$I$3,Total!W:W,B21,Total!AA:AA,DB!$G$5,Total!N:N,DB!$O$5,Total!AA:AA,DB!$G$9,Total!K:K,DB!$O$9,Total!B:B,$H$2)+COUNTIFS(Total!X:X,$I$3,Total!W:W,B21,Total!AA:AA,DB!$G$5,Total!AA:AA,DB!$O$5,Total!M:M,DB!$G$9,Total!K:K,DB!$O$9,Total!B:B,$H$2)+COUNTIFS(Total!X:X,$I$3,Total!W:W,B21,Total!O:O,DB!$G$5,Total!N:N,DB!$O$5,Total!AA:AA,DB!$G$9,Total!AA:AA,DB!$O$9,Total!AA:AA,$H$2)+COUNTIFS(Total!X:X,$I$3,Total!W:W,B21,Total!O:O,DB!$G$5,Total!AA:AA,DB!$O$5,Total!M:M,DB!$G$9,Total!AA:AA,DB!$O$9,Total!AA:AA,$H$2)+COUNTIFS(Total!X:X,$I$3,Total!W:W,B21,Total!O:O,DB!$G$5,Total!AA:AA,DB!$O$5,Total!AA:AA,DB!$G$9,Total!K:K,DB!$O$9,Total!AA:AA,$H$2)+COUNTIFS(Total!X:X,$I$3,Total!W:W,B21,Total!O:O,DB!$G$5,Total!AA:AA,DB!$O$5,Total!AA:AA,DB!$G$9,Total!AA:AA,DB!$O$9,Total!B:B,$H$2)+COUNTIFS(Total!X:X,$I$3,Total!W:W,B21,Total!AA:AA,DB!$G$5,Total!N:N,DB!$O$5,Total!M:M,DB!$G$9,Total!AA:AA,DB!$O$9,Total!AA:AA,$H$2)+COUNTIFS(Total!X:X,$I$3,Total!W:W,B21,Total!AA:AA,DB!$G$5,Total!N:N,DB!$O$5,Total!AA:AA,DB!$G$9,Total!K:K,DB!$O$9,Total!AA:AA,$H$2)+COUNTIFS(Total!X:X,$I$3,Total!W:W,B21,Total!AA:AA,DB!$G$5,Total!N:N,DB!$O$5,Total!AA:AA,DB!$G$9,Total!AA:AA,DB!$O$9,Total!B:B,$H$2)+COUNTIFS(Total!X:X,$I$3,Total!W:W,B21,Total!AA:AA,DB!$G$5,Total!AA:AA,DB!$O$5,Total!M:M,DB!$G$9,Total!K:K,DB!$O$9,Total!AA:AA,$H$2)+COUNTIFS(Total!X:X,$I$3,Total!W:W,B21,Total!AA:AA,DB!$G$5,Total!AA:AA,DB!$O$5,Total!M:M,DB!$G$9,Total!AA:AA,DB!$O$9,Total!B:B,$H$2)+COUNTIFS(Total!X:X,$I$3,Total!W:W,B21,Total!AA:AA,DB!$G$5,Total!AA:AA,DB!$O$5,Total!AA:AA,DB!$G$9,Total!K:K,DB!$O$9,Total!B:B,$H$2)+COUNTIFS(Total!X:X,$I$3,Total!W:W,B21,Total!AA:AA,DB!$G$5,Total!N:N,DB!$O$5,Total!M:M,DB!$G$9,Total!K:K,DB!$O$9,Total!B:B,$H$2)+COUNTIFS(Total!X:X,$I$3,Total!W:W,B21,Total!O:O,DB!$G$5,Total!AA:AA,DB!$O$5,Total!M:M,DB!$G$9,Total!K:K,DB!$O$9,Total!B:B,$H$2)+COUNTIFS(Total!X:X,$I$3,Total!W:W,B21,Total!O:O,DB!$G$5,Total!N:N,DB!$O$5,Total!AA:AA,DB!$G$9,Total!K:K,DB!$O$9,Total!B:B,$H$2)+COUNTIFS(Total!X:X,$I$3,Total!W:W,B21,Total!O:O,DB!$G$5,Total!N:N,DB!$O$5,Total!M:M,DB!$G$9,Total!AA:AA,DB!$O$9,Total!B:B,$H$2)+COUNTIFS(Total!X:X,$I$3,Total!W:W,B21,Total!O:O,DB!$G$5,Total!N:N,DB!$O$5,Total!M:M,DB!$G$9,Total!K:K,DB!$O$9,Total!AA:AA,$H$2)</f>
        <v>0</v>
      </c>
      <c r="J21" s="31">
        <f>COUNTIFS(Total!X:X,$J$3,Total!W:W,B21,Total!O:O,DB!$G$5,Total!N:N,DB!$O$5,Total!M:M,DB!$G$9,Total!K:K,DB!$O$9,Total!B:B,$H$2)+COUNTIFS(Total!X:X,$J$3,Total!W:W,B21,Total!AA:AA,DB!$G$5,Total!AA:AA,DB!$O$5,Total!AA:AA,DB!$G$9,Total!AA:AA,DB!$O$9,Total!AA:AA,$H$2)+COUNTIFS(Total!X:X,$J$3,Total!W:W,B21,Total!O:O,DB!$G$5,Total!AA:AA,DB!$O$5,Total!AA:AA,DB!$G$9,Total!AA:AA,DB!$O$9,Total!AA:AA,$H$2)+COUNTIFS(Total!X:X,$J$3,Total!W:W,B21,Total!AA:AA,DB!$G$5,Total!N:N,DB!$O$5,Total!AA:AA,DB!$G$9,Total!AA:AA,DB!$O$9,Total!AA:AA,$H$2)+COUNTIFS(Total!X:X,$J$3,Total!W:W,B21,Total!AA:AA,DB!$G$5,Total!AA:AA,DB!$O$5,Total!M:M,DB!$G$9,Total!AA:AA,DB!$O$9,Total!AA:AA,$H$2)+COUNTIFS(Total!X:X,$J$3,Total!W:W,B21,Total!AA:AA,DB!$G$5,Total!AA:AA,DB!$O$5,Total!AA:AA,DB!$G$9,Total!K:K,DB!$O$9,Total!AA:AA,$H$2)+COUNTIFS(Total!X:X,$J$3,Total!W:W,B21,Total!AA:AA,DB!$G$5,Total!AA:AA,DB!$O$5,Total!AA:AA,DB!$G$9,Total!AA:AA,DB!$O$9,Total!B:B,$H$2)+COUNTIFS(Total!X:X,$J$3,Total!W:W,B21,Total!O:O,DB!$G$5,Total!N:N,DB!$O$5,Total!M:M,DB!$G$9,Total!AA:AA,DB!$O$9,Total!AA:AA,$H$2)+COUNTIFS(Total!X:X,$J$3,Total!W:W,B21,Total!O:O,DB!$G$5,Total!N:N,DB!$O$5,Total!AA:AA,DB!$G$9,Total!K:K,DB!$O$9,Total!AA:AA,$H$2)+COUNTIFS(Total!X:X,$J$3,Total!W:W,B21,Total!O:O,DB!$G$5,Total!N:N,DB!$O$5,Total!AA:AA,DB!$G$9,Total!AA:AA,DB!$O$9,Total!B:B,$H$2)+COUNTIFS(Total!X:X,$J$3,Total!W:W,B21,Total!O:O,DB!$G$5,Total!AA:AA,DB!$O$5,Total!M:M,DB!$G$9,Total!K:K,DB!$O$9,Total!AA:AA,$H$2)+COUNTIFS(Total!X:X,$J$3,Total!W:W,B21,Total!O:O,DB!$G$5,Total!AA:AA,DB!$O$5,Total!M:M,DB!$G$9,Total!AA:AA,DB!$O$9,Total!B:B,$H$2)+COUNTIFS(Total!X:X,$J$3,Total!W:W,B21,Total!O:O,DB!$G$5,Total!AA:AA,DB!$O$5,Total!AA:AA,DB!$G$9,Total!K:K,DB!$O$9,Total!B:B,$H$2)+COUNTIFS(Total!X:X,$J$3,Total!W:W,B21,Total!AA:AA,DB!$G$5,Total!N:N,DB!$O$5,Total!M:M,DB!$G$9,Total!K:K,DB!$O$9,Total!AA:AA,$H$2)+COUNTIFS(Total!X:X,$J$3,Total!W:W,B21,Total!AA:AA,DB!$G$5,Total!N:N,DB!$O$5,Total!M:M,DB!$G$9,Total!AA:AA,DB!$O$9,Total!B:B,$H$2)+COUNTIFS(Total!X:X,$J$3,Total!W:W,B21,Total!AA:AA,DB!$G$5,Total!N:N,DB!$O$5,Total!AA:AA,DB!$G$9,Total!K:K,DB!$O$9,Total!B:B,$H$2)+COUNTIFS(Total!X:X,$J$3,Total!W:W,B21,Total!AA:AA,DB!$G$5,Total!AA:AA,DB!$O$5,Total!M:M,DB!$G$9,Total!K:K,DB!$O$9,Total!B:B,$H$2)+COUNTIFS(Total!X:X,$J$3,Total!W:W,B21,Total!O:O,DB!$G$5,Total!N:N,DB!$O$5,Total!AA:AA,DB!$G$9,Total!AA:AA,DB!$O$9,Total!AA:AA,$H$2)+COUNTIFS(Total!X:X,$J$3,Total!W:W,B21,Total!O:O,DB!$G$5,Total!AA:AA,DB!$O$5,Total!M:M,DB!$G$9,Total!AA:AA,DB!$O$9,Total!AA:AA,$H$2)+COUNTIFS(Total!X:X,$J$3,Total!W:W,B21,Total!O:O,DB!$G$5,Total!AA:AA,DB!$O$5,Total!AA:AA,DB!$G$9,Total!K:K,DB!$O$9,Total!AA:AA,$H$2)+COUNTIFS(Total!X:X,$J$3,Total!W:W,B21,Total!O:O,DB!$G$5,Total!AA:AA,DB!$O$5,Total!AA:AA,DB!$G$9,Total!AA:AA,DB!$O$9,Total!B:B,$H$2)+COUNTIFS(Total!X:X,$J$3,Total!W:W,B21,Total!AA:AA,DB!$G$5,Total!N:N,DB!$O$5,Total!M:M,DB!$G$9,Total!AA:AA,DB!$O$9,Total!AA:AA,$H$2)+COUNTIFS(Total!X:X,$J$3,Total!W:W,B21,Total!AA:AA,DB!$G$5,Total!N:N,DB!$O$5,Total!AA:AA,DB!$G$9,Total!K:K,DB!$O$9,Total!AA:AA,$H$2)+COUNTIFS(Total!X:X,$J$3,Total!W:W,B21,Total!AA:AA,DB!$G$5,Total!N:N,DB!$O$5,Total!AA:AA,DB!$G$9,Total!AA:AA,DB!$O$9,Total!B:B,$H$2)+COUNTIFS(Total!X:X,$J$3,Total!W:W,B21,Total!AA:AA,DB!$G$5,Total!AA:AA,DB!$O$5,Total!M:M,DB!$G$9,Total!K:K,DB!$O$9,Total!AA:AA,$H$2)+COUNTIFS(Total!X:X,$J$3,Total!W:W,B21,Total!AA:AA,DB!$G$5,Total!AA:AA,DB!$O$5,Total!M:M,DB!$G$9,Total!AA:AA,DB!$O$9,Total!B:B,$H$2)+COUNTIFS(Total!X:X,$J$3,Total!W:W,B21,Total!AA:AA,DB!$G$5,Total!AA:AA,DB!$O$5,Total!AA:AA,DB!$G$9,Total!K:K,DB!$O$9,Total!B:B,$H$2)+COUNTIFS(Total!X:X,$J$3,Total!W:W,B21,Total!AA:AA,DB!$G$5,Total!N:N,DB!$O$5,Total!M:M,DB!$G$9,Total!K:K,DB!$O$9,Total!B:B,$H$2)+COUNTIFS(Total!X:X,$J$3,Total!W:W,B21,Total!O:O,DB!$G$5,Total!AA:AA,DB!$O$5,Total!M:M,DB!$G$9,Total!K:K,DB!$O$9,Total!B:B,$H$2)+COUNTIFS(Total!X:X,$J$3,Total!W:W,B21,Total!O:O,DB!$G$5,Total!N:N,DB!$O$5,Total!AA:AA,DB!$G$9,Total!K:K,DB!$O$9,Total!B:B,$H$2)+COUNTIFS(Total!X:X,$J$3,Total!W:W,B21,Total!O:O,DB!$G$5,Total!N:N,DB!$O$5,Total!M:M,DB!$G$9,Total!AA:AA,DB!$O$9,Total!B:B,$H$2)+COUNTIFS(Total!X:X,$J$3,Total!W:W,B21,Total!O:O,DB!$G$5,Total!N:N,DB!$O$5,Total!M:M,DB!$G$9,Total!K:K,DB!$O$9,Total!AA:AA,$H$2)</f>
        <v>36</v>
      </c>
      <c r="K21" s="31">
        <f>COUNTIFS(Total!X:X,$K$3,Total!W:W,B21,Total!O:O,DB!$G$5,Total!N:N,DB!$O$5,Total!M:M,DB!$G$9,Total!K:K,DB!$O$9,Total!B:B,$H$2)+COUNTIFS(Total!X:X,$K$3,Total!W:W,B21,Total!AA:AA,DB!$G$5,Total!AA:AA,DB!$O$5,Total!AA:AA,DB!$G$9,Total!AA:AA,DB!$O$9,Total!AA:AA,$H$2)+COUNTIFS(Total!X:X,$K$3,Total!W:W,B21,Total!O:O,DB!$G$5,Total!AA:AA,DB!$O$5,Total!AA:AA,DB!$G$9,Total!AA:AA,DB!$O$9,Total!AA:AA,$H$2)+COUNTIFS(Total!X:X,$K$3,Total!W:W,B21,Total!AA:AA,DB!$G$5,Total!N:N,DB!$O$5,Total!AA:AA,DB!$G$9,Total!AA:AA,DB!$O$9,Total!AA:AA,$H$2)+COUNTIFS(Total!X:X,$K$3,Total!W:W,B21,Total!AA:AA,DB!$G$5,Total!AA:AA,DB!$O$5,Total!M:M,DB!$G$9,Total!AA:AA,DB!$O$9,Total!AA:AA,$H$2)+COUNTIFS(Total!X:X,$K$3,Total!W:W,B21,Total!AA:AA,DB!$G$5,Total!AA:AA,DB!$O$5,Total!AA:AA,DB!$G$9,Total!K:K,DB!$O$9,Total!AA:AA,$H$2)+COUNTIFS(Total!X:X,$K$3,Total!W:W,B21,Total!AA:AA,DB!$G$5,Total!AA:AA,DB!$O$5,Total!AA:AA,DB!$G$9,Total!AA:AA,DB!$O$9,Total!B:B,$H$2)+COUNTIFS(Total!X:X,$K$3,Total!W:W,B21,Total!O:O,DB!$G$5,Total!N:N,DB!$O$5,Total!M:M,DB!$G$9,Total!AA:AA,DB!$O$9,Total!AA:AA,$H$2)+COUNTIFS(Total!X:X,$K$3,Total!W:W,B21,Total!O:O,DB!$G$5,Total!N:N,DB!$O$5,Total!AA:AA,DB!$G$9,Total!K:K,DB!$O$9,Total!AA:AA,$H$2)+COUNTIFS(Total!X:X,$K$3,Total!W:W,B21,Total!O:O,DB!$G$5,Total!N:N,DB!$O$5,Total!AA:AA,DB!$G$9,Total!AA:AA,DB!$O$9,Total!B:B,$H$2)+COUNTIFS(Total!X:X,$K$3,Total!W:W,B21,Total!O:O,DB!$G$5,Total!AA:AA,DB!$O$5,Total!M:M,DB!$G$9,Total!K:K,DB!$O$9,Total!AA:AA,$H$2)+COUNTIFS(Total!X:X,$K$3,Total!W:W,B21,Total!O:O,DB!$G$5,Total!AA:AA,DB!$O$5,Total!M:M,DB!$G$9,Total!AA:AA,DB!$O$9,Total!B:B,$H$2)+COUNTIFS(Total!X:X,$K$3,Total!W:W,B21,Total!O:O,DB!$G$5,Total!AA:AA,DB!$O$5,Total!AA:AA,DB!$G$9,Total!K:K,DB!$O$9,Total!B:B,$H$2)+COUNTIFS(Total!X:X,$K$3,Total!W:W,B21,Total!AA:AA,DB!$G$5,Total!N:N,DB!$O$5,Total!M:M,DB!$G$9,Total!K:K,DB!$O$9,Total!AA:AA,$H$2)+COUNTIFS(Total!X:X,$K$3,Total!W:W,B21,Total!AA:AA,DB!$G$5,Total!N:N,DB!$O$5,Total!M:M,DB!$G$9,Total!AA:AA,DB!$O$9,Total!B:B,$H$2)+COUNTIFS(Total!X:X,$K$3,Total!W:W,B21,Total!AA:AA,DB!$G$5,Total!N:N,DB!$O$5,Total!AA:AA,DB!$G$9,Total!K:K,DB!$O$9,Total!B:B,$H$2)+COUNTIFS(Total!X:X,$K$3,Total!W:W,B21,Total!AA:AA,DB!$G$5,Total!AA:AA,DB!$O$5,Total!M:M,DB!$G$9,Total!K:K,DB!$O$9,Total!B:B,$H$2)+COUNTIFS(Total!X:X,$K$3,Total!W:W,B21,Total!O:O,DB!$G$5,Total!N:N,DB!$O$5,Total!AA:AA,DB!$G$9,Total!AA:AA,DB!$O$9,Total!AA:AA,$H$2)+COUNTIFS(Total!X:X,$K$3,Total!W:W,B21,Total!O:O,DB!$G$5,Total!AA:AA,DB!$O$5,Total!M:M,DB!$G$9,Total!AA:AA,DB!$O$9,Total!AA:AA,$H$2)+COUNTIFS(Total!X:X,$K$3,Total!W:W,B21,Total!O:O,DB!$G$5,Total!AA:AA,DB!$O$5,Total!AA:AA,DB!$G$9,Total!K:K,DB!$O$9,Total!AA:AA,$H$2)+COUNTIFS(Total!X:X,$K$3,Total!W:W,B21,Total!O:O,DB!$G$5,Total!AA:AA,DB!$O$5,Total!AA:AA,DB!$G$9,Total!AA:AA,DB!$O$9,Total!B:B,$H$2)+COUNTIFS(Total!X:X,$K$3,Total!W:W,B21,Total!AA:AA,DB!$G$5,Total!N:N,DB!$O$5,Total!M:M,DB!$G$9,Total!AA:AA,DB!$O$9,Total!AA:AA,$H$2)+COUNTIFS(Total!X:X,$K$3,Total!W:W,B21,Total!AA:AA,DB!$G$5,Total!N:N,DB!$O$5,Total!AA:AA,DB!$G$9,Total!K:K,DB!$O$9,Total!AA:AA,$H$2)+COUNTIFS(Total!X:X,$K$3,Total!W:W,B21,Total!AA:AA,DB!$G$5,Total!N:N,DB!$O$5,Total!AA:AA,DB!$G$9,Total!AA:AA,DB!$O$9,Total!B:B,$H$2)+COUNTIFS(Total!X:X,$K$3,Total!W:W,B21,Total!AA:AA,DB!$G$5,Total!AA:AA,DB!$O$5,Total!M:M,DB!$G$9,Total!K:K,DB!$O$9,Total!AA:AA,$H$2)+COUNTIFS(Total!X:X,$K$3,Total!W:W,B21,Total!AA:AA,DB!$G$5,Total!AA:AA,DB!$O$5,Total!M:M,DB!$G$9,Total!AA:AA,DB!$O$9,Total!B:B,$H$2)+COUNTIFS(Total!X:X,$K$3,Total!W:W,B21,Total!AA:AA,DB!$G$5,Total!AA:AA,DB!$O$5,Total!AA:AA,DB!$G$9,Total!K:K,DB!$O$9,Total!B:B,$H$2)+COUNTIFS(Total!X:X,$K$3,Total!W:W,B21,Total!AA:AA,DB!$G$5,Total!N:N,DB!$O$5,Total!M:M,DB!$G$9,Total!K:K,DB!$O$9,Total!B:B,$H$2)+COUNTIFS(Total!X:X,$K$3,Total!W:W,B21,Total!O:O,DB!$G$5,Total!AA:AA,DB!$O$5,Total!M:M,DB!$G$9,Total!K:K,DB!$O$9,Total!B:B,$H$2)+COUNTIFS(Total!X:X,$K$3,Total!W:W,B21,Total!O:O,DB!$G$5,Total!N:N,DB!$O$5,Total!AA:AA,DB!$G$9,Total!K:K,DB!$O$9,Total!B:B,$H$2)+COUNTIFS(Total!X:X,$K$3,Total!W:W,B21,Total!O:O,DB!$G$5,Total!N:N,DB!$O$5,Total!M:M,DB!$G$9,Total!AA:AA,DB!$O$9,Total!B:B,$H$2)+COUNTIFS(Total!X:X,$K$3,Total!W:W,B21,Total!O:O,DB!$G$5,Total!N:N,DB!$O$5,Total!M:M,DB!$G$9,Total!K:K,DB!$O$9,Total!AA:AA,$H$2)</f>
        <v>0</v>
      </c>
      <c r="L21" s="31">
        <f>COUNTIFS(Total!X:X,$L$3,Total!W:W,B21,Total!O:O,DB!$G$5,Total!N:N,DB!$O$5,Total!M:M,DB!$G$9,Total!K:K,DB!$O$9,Total!B:B,$H$2)+COUNTIFS(Total!X:X,$L$3,Total!W:W,B21,Total!AA:AA,DB!$G$5,Total!AA:AA,DB!$O$5,Total!AA:AA,DB!$G$9,Total!AA:AA,DB!$O$9,Total!AA:AA,$H$2)+COUNTIFS(Total!X:X,$L$3,Total!W:W,B21,Total!O:O,DB!$G$5,Total!AA:AA,DB!$O$5,Total!AA:AA,DB!$G$9,Total!AA:AA,DB!$O$9,Total!AA:AA,$H$2)+COUNTIFS(Total!X:X,$L$3,Total!W:W,B21,Total!AA:AA,DB!$G$5,Total!N:N,DB!$O$5,Total!AA:AA,DB!$G$9,Total!AA:AA,DB!$O$9,Total!AA:AA,$H$2)+COUNTIFS(Total!X:X,$L$3,Total!W:W,B21,Total!AA:AA,DB!$G$5,Total!AA:AA,DB!$O$5,Total!M:M,DB!$G$9,Total!AA:AA,DB!$O$9,Total!AA:AA,$H$2)+COUNTIFS(Total!X:X,$L$3,Total!W:W,B21,Total!AA:AA,DB!$G$5,Total!AA:AA,DB!$O$5,Total!AA:AA,DB!$G$9,Total!K:K,DB!$O$9,Total!AA:AA,$H$2)+COUNTIFS(Total!X:X,$L$3,Total!W:W,B21,Total!AA:AA,DB!$G$5,Total!AA:AA,DB!$O$5,Total!AA:AA,DB!$G$9,Total!AA:AA,DB!$O$9,Total!B:B,$H$2)+COUNTIFS(Total!X:X,$L$3,Total!W:W,B21,Total!O:O,DB!$G$5,Total!N:N,DB!$O$5,Total!M:M,DB!$G$9,Total!AA:AA,DB!$O$9,Total!AA:AA,$H$2)+COUNTIFS(Total!X:X,$L$3,Total!W:W,B21,Total!O:O,DB!$G$5,Total!N:N,DB!$O$5,Total!AA:AA,DB!$G$9,Total!K:K,DB!$O$9,Total!AA:AA,$H$2)+COUNTIFS(Total!X:X,$L$3,Total!W:W,B21,Total!O:O,DB!$G$5,Total!N:N,DB!$O$5,Total!AA:AA,DB!$G$9,Total!AA:AA,DB!$O$9,Total!B:B,$H$2)+COUNTIFS(Total!X:X,$L$3,Total!W:W,B21,Total!O:O,DB!$G$5,Total!AA:AA,DB!$O$5,Total!M:M,DB!$G$9,Total!K:K,DB!$O$9,Total!AA:AA,$H$2)+COUNTIFS(Total!X:X,$L$3,Total!W:W,B21,Total!O:O,DB!$G$5,Total!AA:AA,DB!$O$5,Total!M:M,DB!$G$9,Total!AA:AA,DB!$O$9,Total!B:B,$H$2)+COUNTIFS(Total!X:X,$L$3,Total!W:W,B21,Total!O:O,DB!$G$5,Total!AA:AA,DB!$O$5,Total!AA:AA,DB!$G$9,Total!K:K,DB!$O$9,Total!B:B,$H$2)+COUNTIFS(Total!X:X,$L$3,Total!W:W,B21,Total!AA:AA,DB!$G$5,Total!N:N,DB!$O$5,Total!M:M,DB!$G$9,Total!K:K,DB!$O$9,Total!AA:AA,$H$2)+COUNTIFS(Total!X:X,$L$3,Total!W:W,B21,Total!AA:AA,DB!$G$5,Total!N:N,DB!$O$5,Total!M:M,DB!$G$9,Total!AA:AA,DB!$O$9,Total!B:B,$H$2)+COUNTIFS(Total!X:X,$L$3,Total!W:W,B21,Total!AA:AA,DB!$G$5,Total!N:N,DB!$O$5,Total!AA:AA,DB!$G$9,Total!K:K,DB!$O$9,Total!B:B,$H$2)+COUNTIFS(Total!X:X,$L$3,Total!W:W,B21,Total!AA:AA,DB!$G$5,Total!AA:AA,DB!$O$5,Total!M:M,DB!$G$9,Total!K:K,DB!$O$9,Total!B:B,$H$2)+COUNTIFS(Total!X:X,$L$3,Total!W:W,B21,Total!O:O,DB!$G$5,Total!N:N,DB!$O$5,Total!AA:AA,DB!$G$9,Total!AA:AA,DB!$O$9,Total!AA:AA,$H$2)+COUNTIFS(Total!X:X,$L$3,Total!W:W,B21,Total!O:O,DB!$G$5,Total!AA:AA,DB!$O$5,Total!M:M,DB!$G$9,Total!AA:AA,DB!$O$9,Total!AA:AA,$H$2)+COUNTIFS(Total!X:X,$L$3,Total!W:W,B21,Total!O:O,DB!$G$5,Total!AA:AA,DB!$O$5,Total!AA:AA,DB!$G$9,Total!K:K,DB!$O$9,Total!AA:AA,$H$2)+COUNTIFS(Total!X:X,$L$3,Total!W:W,B21,Total!O:O,DB!$G$5,Total!AA:AA,DB!$O$5,Total!AA:AA,DB!$G$9,Total!AA:AA,DB!$O$9,Total!B:B,$H$2)+COUNTIFS(Total!X:X,$L$3,Total!W:W,B21,Total!AA:AA,DB!$G$5,Total!N:N,DB!$O$5,Total!M:M,DB!$G$9,Total!AA:AA,DB!$O$9,Total!AA:AA,$H$2)+COUNTIFS(Total!X:X,$L$3,Total!W:W,B21,Total!AA:AA,DB!$G$5,Total!N:N,DB!$O$5,Total!AA:AA,DB!$G$9,Total!K:K,DB!$O$9,Total!AA:AA,$H$2)+COUNTIFS(Total!X:X,$L$3,Total!W:W,B21,Total!AA:AA,DB!$G$5,Total!N:N,DB!$O$5,Total!AA:AA,DB!$G$9,Total!AA:AA,DB!$O$9,Total!B:B,$H$2)+COUNTIFS(Total!X:X,$L$3,Total!W:W,B21,Total!AA:AA,DB!$G$5,Total!AA:AA,DB!$O$5,Total!M:M,DB!$G$9,Total!K:K,DB!$O$9,Total!AA:AA,$H$2)+COUNTIFS(Total!X:X,$L$3,Total!W:W,B21,Total!AA:AA,DB!$G$5,Total!AA:AA,DB!$O$5,Total!M:M,DB!$G$9,Total!AA:AA,DB!$O$9,Total!B:B,$H$2)+COUNTIFS(Total!X:X,$L$3,Total!W:W,B21,Total!AA:AA,DB!$G$5,Total!AA:AA,DB!$O$5,Total!AA:AA,DB!$G$9,Total!K:K,DB!$O$9,Total!B:B,$H$2)+COUNTIFS(Total!X:X,$L$3,Total!W:W,B21,Total!AA:AA,DB!$G$5,Total!N:N,DB!$O$5,Total!M:M,DB!$G$9,Total!K:K,DB!$O$9,Total!B:B,$H$2)+COUNTIFS(Total!X:X,$L$3,Total!W:W,B21,Total!O:O,DB!$G$5,Total!AA:AA,DB!$O$5,Total!M:M,DB!$G$9,Total!K:K,DB!$O$9,Total!B:B,$H$2)+COUNTIFS(Total!X:X,$L$3,Total!W:W,B21,Total!O:O,DB!$G$5,Total!N:N,DB!$O$5,Total!AA:AA,DB!$G$9,Total!K:K,DB!$O$9,Total!B:B,$H$2)+COUNTIFS(Total!X:X,$L$3,Total!W:W,B21,Total!O:O,DB!$G$5,Total!N:N,DB!$O$5,Total!M:M,DB!$G$9,Total!AA:AA,DB!$O$9,Total!B:B,$H$2)+COUNTIFS(Total!X:X,$L$3,Total!W:W,B21,Total!O:O,DB!$G$5,Total!N:N,DB!$O$5,Total!M:M,DB!$G$9,Total!K:K,DB!$O$9,Total!AA:AA,$H$2)</f>
        <v>0</v>
      </c>
      <c r="M21" s="31">
        <f>COUNTIFS(Total!X:X,$M$3,Total!W:W,B21,Total!O:O,DB!$G$5,Total!N:N,DB!$O$5,Total!M:M,DB!$G$9,Total!K:K,DB!$O$9,Total!B:B,$H$2)+COUNTIFS(Total!X:X,$M$3,Total!W:W,B21,Total!AA:AA,DB!$G$5,Total!AA:AA,DB!$O$5,Total!AA:AA,DB!$G$9,Total!AA:AA,DB!$O$9,Total!AA:AA,$H$2)+COUNTIFS(Total!X:X,$M$3,Total!W:W,B21,Total!O:O,DB!$G$5,Total!AA:AA,DB!$O$5,Total!AA:AA,DB!$G$9,Total!AA:AA,DB!$O$9,Total!AA:AA,$H$2)+COUNTIFS(Total!X:X,$M$3,Total!W:W,B21,Total!AA:AA,DB!$G$5,Total!N:N,DB!$O$5,Total!AA:AA,DB!$G$9,Total!AA:AA,DB!$O$9,Total!AA:AA,$H$2)+COUNTIFS(Total!X:X,$M$3,Total!W:W,B21,Total!AA:AA,DB!$G$5,Total!AA:AA,DB!$O$5,Total!M:M,DB!$G$9,Total!AA:AA,DB!$O$9,Total!AA:AA,$H$2)+COUNTIFS(Total!X:X,$M$3,Total!W:W,B21,Total!AA:AA,DB!$G$5,Total!AA:AA,DB!$O$5,Total!AA:AA,DB!$G$9,Total!K:K,DB!$O$9,Total!AA:AA,$H$2)+COUNTIFS(Total!X:X,$M$3,Total!W:W,B21,Total!AA:AA,DB!$G$5,Total!AA:AA,DB!$O$5,Total!AA:AA,DB!$G$9,Total!AA:AA,DB!$O$9,Total!B:B,$H$2)+COUNTIFS(Total!X:X,$M$3,Total!W:W,B21,Total!O:O,DB!$G$5,Total!N:N,DB!$O$5,Total!M:M,DB!$G$9,Total!AA:AA,DB!$O$9,Total!AA:AA,$H$2)+COUNTIFS(Total!X:X,$M$3,Total!W:W,B21,Total!O:O,DB!$G$5,Total!N:N,DB!$O$5,Total!AA:AA,DB!$G$9,Total!K:K,DB!$O$9,Total!AA:AA,$H$2)+COUNTIFS(Total!X:X,$M$3,Total!W:W,B21,Total!O:O,DB!$G$5,Total!N:N,DB!$O$5,Total!AA:AA,DB!$G$9,Total!AA:AA,DB!$O$9,Total!B:B,$H$2)+COUNTIFS(Total!X:X,$M$3,Total!W:W,B21,Total!O:O,DB!$G$5,Total!AA:AA,DB!$O$5,Total!M:M,DB!$G$9,Total!K:K,DB!$O$9,Total!AA:AA,$H$2)+COUNTIFS(Total!X:X,$M$3,Total!W:W,B21,Total!O:O,DB!$G$5,Total!AA:AA,DB!$O$5,Total!M:M,DB!$G$9,Total!AA:AA,DB!$O$9,Total!B:B,$H$2)+COUNTIFS(Total!X:X,$M$3,Total!W:W,B21,Total!O:O,DB!$G$5,Total!AA:AA,DB!$O$5,Total!AA:AA,DB!$G$9,Total!K:K,DB!$O$9,Total!B:B,$H$2)+COUNTIFS(Total!X:X,$M$3,Total!W:W,B21,Total!AA:AA,DB!$G$5,Total!N:N,DB!$O$5,Total!M:M,DB!$G$9,Total!K:K,DB!$O$9,Total!AA:AA,$H$2)+COUNTIFS(Total!X:X,$M$3,Total!W:W,B21,Total!AA:AA,DB!$G$5,Total!N:N,DB!$O$5,Total!M:M,DB!$G$9,Total!AA:AA,DB!$O$9,Total!B:B,$H$2)+COUNTIFS(Total!X:X,$M$3,Total!W:W,B21,Total!AA:AA,DB!$G$5,Total!N:N,DB!$O$5,Total!AA:AA,DB!$G$9,Total!K:K,DB!$O$9,Total!B:B,$H$2)+COUNTIFS(Total!X:X,$M$3,Total!W:W,B21,Total!AA:AA,DB!$G$5,Total!AA:AA,DB!$O$5,Total!M:M,DB!$G$9,Total!K:K,DB!$O$9,Total!B:B,$H$2)+COUNTIFS(Total!X:X,$M$3,Total!W:W,B21,Total!O:O,DB!$G$5,Total!N:N,DB!$O$5,Total!AA:AA,DB!$G$9,Total!AA:AA,DB!$O$9,Total!AA:AA,$H$2)+COUNTIFS(Total!X:X,$M$3,Total!W:W,B21,Total!O:O,DB!$G$5,Total!AA:AA,DB!$O$5,Total!M:M,DB!$G$9,Total!AA:AA,DB!$O$9,Total!AA:AA,$H$2)+COUNTIFS(Total!X:X,$M$3,Total!W:W,B21,Total!O:O,DB!$G$5,Total!AA:AA,DB!$O$5,Total!AA:AA,DB!$G$9,Total!K:K,DB!$O$9,Total!AA:AA,$H$2)+COUNTIFS(Total!X:X,$M$3,Total!W:W,B21,Total!O:O,DB!$G$5,Total!AA:AA,DB!$O$5,Total!AA:AA,DB!$G$9,Total!AA:AA,DB!$O$9,Total!B:B,$H$2)+COUNTIFS(Total!X:X,$M$3,Total!W:W,B21,Total!AA:AA,DB!$G$5,Total!N:N,DB!$O$5,Total!M:M,DB!$G$9,Total!AA:AA,DB!$O$9,Total!AA:AA,$H$2)+COUNTIFS(Total!X:X,$M$3,Total!W:W,B21,Total!AA:AA,DB!$G$5,Total!N:N,DB!$O$5,Total!AA:AA,DB!$G$9,Total!K:K,DB!$O$9,Total!AA:AA,$H$2)+COUNTIFS(Total!X:X,$M$3,Total!W:W,B21,Total!AA:AA,DB!$G$5,Total!N:N,DB!$O$5,Total!AA:AA,DB!$G$9,Total!AA:AA,DB!$O$9,Total!B:B,$H$2)+COUNTIFS(Total!X:X,$M$3,Total!W:W,B21,Total!AA:AA,DB!$G$5,Total!AA:AA,DB!$O$5,Total!M:M,DB!$G$9,Total!K:K,DB!$O$9,Total!AA:AA,$H$2)+COUNTIFS(Total!X:X,$M$3,Total!W:W,B21,Total!AA:AA,DB!$G$5,Total!AA:AA,DB!$O$5,Total!M:M,DB!$G$9,Total!AA:AA,DB!$O$9,Total!B:B,$H$2)+COUNTIFS(Total!X:X,$M$3,Total!W:W,B21,Total!AA:AA,DB!$G$5,Total!AA:AA,DB!$O$5,Total!AA:AA,DB!$G$9,Total!K:K,DB!$O$9,Total!B:B,$H$2)+COUNTIFS(Total!X:X,$M$3,Total!W:W,B21,Total!AA:AA,DB!$G$5,Total!N:N,DB!$O$5,Total!M:M,DB!$G$9,Total!K:K,DB!$O$9,Total!B:B,$H$2)+COUNTIFS(Total!X:X,$M$3,Total!W:W,B21,Total!O:O,DB!$G$5,Total!AA:AA,DB!$O$5,Total!M:M,DB!$G$9,Total!K:K,DB!$O$9,Total!B:B,$H$2)+COUNTIFS(Total!X:X,$M$3,Total!W:W,B21,Total!O:O,DB!$G$5,Total!N:N,DB!$O$5,Total!AA:AA,DB!$G$9,Total!K:K,DB!$O$9,Total!B:B,$H$2)+COUNTIFS(Total!X:X,$M$3,Total!W:W,B21,Total!O:O,DB!$G$5,Total!N:N,DB!$O$5,Total!M:M,DB!$G$9,Total!AA:AA,DB!$O$9,Total!B:B,$H$2)+COUNTIFS(Total!X:X,$M$3,Total!W:W,B21,Total!O:O,DB!$G$5,Total!N:N,DB!$O$5,Total!M:M,DB!$G$9,Total!K:K,DB!$O$9,Total!AA:AA,$H$2)</f>
        <v>1</v>
      </c>
      <c r="N21" s="31">
        <f>COUNTIFS(Total!X:X,$N$3,Total!W:W,B21,Total!O:O,DB!$G$5,Total!N:N,DB!$O$5,Total!M:M,DB!$G$9,Total!K:K,DB!$O$9,Total!B:B,$H$2)+COUNTIFS(Total!X:X,$N$3,Total!W:W,B21,Total!AA:AA,DB!$G$5,Total!AA:AA,DB!$O$5,Total!AA:AA,DB!$G$9,Total!AA:AA,DB!$O$9,Total!AA:AA,$H$2)+COUNTIFS(Total!X:X,$N$3,Total!W:W,B21,Total!O:O,DB!$G$5,Total!AA:AA,DB!$O$5,Total!AA:AA,DB!$G$9,Total!AA:AA,DB!$O$9,Total!AA:AA,$H$2)+COUNTIFS(Total!X:X,$N$3,Total!W:W,B21,Total!AA:AA,DB!$G$5,Total!N:N,DB!$O$5,Total!AA:AA,DB!$G$9,Total!AA:AA,DB!$O$9,Total!AA:AA,$H$2)+COUNTIFS(Total!X:X,$N$3,Total!W:W,B21,Total!AA:AA,DB!$G$5,Total!AA:AA,DB!$O$5,Total!M:M,DB!$G$9,Total!AA:AA,DB!$O$9,Total!AA:AA,$H$2)+COUNTIFS(Total!X:X,$N$3,Total!W:W,B21,Total!AA:AA,DB!$G$5,Total!AA:AA,DB!$O$5,Total!AA:AA,DB!$G$9,Total!K:K,DB!$O$9,Total!AA:AA,$H$2)+COUNTIFS(Total!X:X,$N$3,Total!W:W,B21,Total!AA:AA,DB!$G$5,Total!AA:AA,DB!$O$5,Total!AA:AA,DB!$G$9,Total!AA:AA,DB!$O$9,Total!B:B,$H$2)+COUNTIFS(Total!X:X,$N$3,Total!W:W,B21,Total!O:O,DB!$G$5,Total!N:N,DB!$O$5,Total!M:M,DB!$G$9,Total!AA:AA,DB!$O$9,Total!AA:AA,$H$2)+COUNTIFS(Total!X:X,$N$3,Total!W:W,B21,Total!O:O,DB!$G$5,Total!N:N,DB!$O$5,Total!AA:AA,DB!$G$9,Total!K:K,DB!$O$9,Total!AA:AA,$H$2)+COUNTIFS(Total!X:X,$N$3,Total!W:W,B21,Total!O:O,DB!$G$5,Total!N:N,DB!$O$5,Total!AA:AA,DB!$G$9,Total!AA:AA,DB!$O$9,Total!B:B,$H$2)+COUNTIFS(Total!X:X,$N$3,Total!W:W,B21,Total!O:O,DB!$G$5,Total!AA:AA,DB!$O$5,Total!M:M,DB!$G$9,Total!K:K,DB!$O$9,Total!AA:AA,$H$2)+COUNTIFS(Total!X:X,$N$3,Total!W:W,B21,Total!O:O,DB!$G$5,Total!AA:AA,DB!$O$5,Total!M:M,DB!$G$9,Total!AA:AA,DB!$O$9,Total!B:B,$H$2)+COUNTIFS(Total!X:X,$N$3,Total!W:W,B21,Total!O:O,DB!$G$5,Total!AA:AA,DB!$O$5,Total!AA:AA,DB!$G$9,Total!K:K,DB!$O$9,Total!B:B,$H$2)+COUNTIFS(Total!X:X,$N$3,Total!W:W,B21,Total!AA:AA,DB!$G$5,Total!N:N,DB!$O$5,Total!M:M,DB!$G$9,Total!K:K,DB!$O$9,Total!AA:AA,$H$2)+COUNTIFS(Total!X:X,$N$3,Total!W:W,B21,Total!AA:AA,DB!$G$5,Total!N:N,DB!$O$5,Total!M:M,DB!$G$9,Total!AA:AA,DB!$O$9,Total!B:B,$H$2)+COUNTIFS(Total!X:X,$N$3,Total!W:W,B21,Total!AA:AA,DB!$G$5,Total!N:N,DB!$O$5,Total!AA:AA,DB!$G$9,Total!K:K,DB!$O$9,Total!B:B,$H$2)+COUNTIFS(Total!X:X,$N$3,Total!W:W,B21,Total!AA:AA,DB!$G$5,Total!AA:AA,DB!$O$5,Total!M:M,DB!$G$9,Total!K:K,DB!$O$9,Total!B:B,$H$2)+COUNTIFS(Total!X:X,$N$3,Total!W:W,B21,Total!O:O,DB!$G$5,Total!N:N,DB!$O$5,Total!AA:AA,DB!$G$9,Total!AA:AA,DB!$O$9,Total!AA:AA,$H$2)+COUNTIFS(Total!X:X,$N$3,Total!W:W,B21,Total!O:O,DB!$G$5,Total!AA:AA,DB!$O$5,Total!M:M,DB!$G$9,Total!AA:AA,DB!$O$9,Total!AA:AA,$H$2)+COUNTIFS(Total!X:X,$N$3,Total!W:W,B21,Total!O:O,DB!$G$5,Total!AA:AA,DB!$O$5,Total!AA:AA,DB!$G$9,Total!K:K,DB!$O$9,Total!AA:AA,$H$2)+COUNTIFS(Total!X:X,$N$3,Total!W:W,B21,Total!O:O,DB!$G$5,Total!AA:AA,DB!$O$5,Total!AA:AA,DB!$G$9,Total!AA:AA,DB!$O$9,Total!B:B,$H$2)+COUNTIFS(Total!X:X,$N$3,Total!W:W,B21,Total!AA:AA,DB!$G$5,Total!N:N,DB!$O$5,Total!M:M,DB!$G$9,Total!AA:AA,DB!$O$9,Total!AA:AA,$H$2)+COUNTIFS(Total!X:X,$N$3,Total!W:W,B21,Total!AA:AA,DB!$G$5,Total!N:N,DB!$O$5,Total!AA:AA,DB!$G$9,Total!K:K,DB!$O$9,Total!AA:AA,$H$2)+COUNTIFS(Total!X:X,$N$3,Total!W:W,B21,Total!AA:AA,DB!$G$5,Total!N:N,DB!$O$5,Total!AA:AA,DB!$G$9,Total!AA:AA,DB!$O$9,Total!B:B,$H$2)+COUNTIFS(Total!X:X,$N$3,Total!W:W,B21,Total!AA:AA,DB!$G$5,Total!AA:AA,DB!$O$5,Total!M:M,DB!$G$9,Total!K:K,DB!$O$9,Total!AA:AA,$H$2)+COUNTIFS(Total!X:X,$N$3,Total!W:W,B21,Total!AA:AA,DB!$G$5,Total!AA:AA,DB!$O$5,Total!M:M,DB!$G$9,Total!AA:AA,DB!$O$9,Total!B:B,$H$2)+COUNTIFS(Total!X:X,$N$3,Total!W:W,B21,Total!AA:AA,DB!$G$5,Total!AA:AA,DB!$O$5,Total!AA:AA,DB!$G$9,Total!K:K,DB!$O$9,Total!B:B,$H$2)+COUNTIFS(Total!X:X,$N$3,Total!W:W,B21,Total!AA:AA,DB!$G$5,Total!N:N,DB!$O$5,Total!M:M,DB!$G$9,Total!K:K,DB!$O$9,Total!B:B,$H$2)+COUNTIFS(Total!X:X,$N$3,Total!W:W,B21,Total!O:O,DB!$G$5,Total!AA:AA,DB!$O$5,Total!M:M,DB!$G$9,Total!K:K,DB!$O$9,Total!B:B,$H$2)+COUNTIFS(Total!X:X,$N$3,Total!W:W,B21,Total!O:O,DB!$G$5,Total!N:N,DB!$O$5,Total!AA:AA,DB!$G$9,Total!K:K,DB!$O$9,Total!B:B,$H$2)+COUNTIFS(Total!X:X,$N$3,Total!W:W,B21,Total!O:O,DB!$G$5,Total!N:N,DB!$O$5,Total!M:M,DB!$G$9,Total!AA:AA,DB!$O$9,Total!B:B,$H$2)+COUNTIFS(Total!X:X,$N$3,Total!W:W,B21,Total!O:O,DB!$G$5,Total!N:N,DB!$O$5,Total!M:M,DB!$G$9,Total!K:K,DB!$O$9,Total!AA:AA,$H$2)</f>
        <v>0</v>
      </c>
      <c r="O21" s="31">
        <f>COUNTIFS(Total!X:X,$O$3,Total!W:W,B21,Total!O:O,DB!$G$5,Total!N:N,DB!$O$5,Total!M:M,DB!$G$9,Total!K:K,DB!$O$9,Total!B:B,$H$2)+COUNTIFS(Total!X:X,$O$3,Total!W:W,B21,Total!AA:AA,DB!$G$5,Total!AA:AA,DB!$O$5,Total!AA:AA,DB!$G$9,Total!AA:AA,DB!$O$9,Total!AA:AA,$H$2)+COUNTIFS(Total!X:X,$O$3,Total!W:W,B21,Total!O:O,DB!$G$5,Total!AA:AA,DB!$O$5,Total!AA:AA,DB!$G$9,Total!AA:AA,DB!$O$9,Total!AA:AA,$H$2)+COUNTIFS(Total!X:X,$O$3,Total!W:W,B21,Total!AA:AA,DB!$G$5,Total!N:N,DB!$O$5,Total!AA:AA,DB!$G$9,Total!AA:AA,DB!$O$9,Total!AA:AA,$H$2)+COUNTIFS(Total!X:X,$O$3,Total!W:W,B21,Total!AA:AA,DB!$G$5,Total!AA:AA,DB!$O$5,Total!M:M,DB!$G$9,Total!AA:AA,DB!$O$9,Total!AA:AA,$H$2)+COUNTIFS(Total!X:X,$O$3,Total!W:W,B21,Total!AA:AA,DB!$G$5,Total!AA:AA,DB!$O$5,Total!AA:AA,DB!$G$9,Total!K:K,DB!$O$9,Total!AA:AA,$H$2)+COUNTIFS(Total!X:X,$O$3,Total!W:W,B21,Total!AA:AA,DB!$G$5,Total!AA:AA,DB!$O$5,Total!AA:AA,DB!$G$9,Total!AA:AA,DB!$O$9,Total!B:B,$H$2)+COUNTIFS(Total!X:X,$O$3,Total!W:W,B21,Total!O:O,DB!$G$5,Total!N:N,DB!$O$5,Total!M:M,DB!$G$9,Total!AA:AA,DB!$O$9,Total!AA:AA,$H$2)+COUNTIFS(Total!X:X,$O$3,Total!W:W,B21,Total!O:O,DB!$G$5,Total!N:N,DB!$O$5,Total!AA:AA,DB!$G$9,Total!K:K,DB!$O$9,Total!AA:AA,$H$2)+COUNTIFS(Total!X:X,$O$3,Total!W:W,B21,Total!O:O,DB!$G$5,Total!N:N,DB!$O$5,Total!AA:AA,DB!$G$9,Total!AA:AA,DB!$O$9,Total!B:B,$H$2)+COUNTIFS(Total!X:X,$O$3,Total!W:W,B21,Total!O:O,DB!$G$5,Total!AA:AA,DB!$O$5,Total!M:M,DB!$G$9,Total!K:K,DB!$O$9,Total!AA:AA,$H$2)+COUNTIFS(Total!X:X,$O$3,Total!W:W,B21,Total!O:O,DB!$G$5,Total!AA:AA,DB!$O$5,Total!M:M,DB!$G$9,Total!AA:AA,DB!$O$9,Total!B:B,$H$2)+COUNTIFS(Total!X:X,$O$3,Total!W:W,B21,Total!O:O,DB!$G$5,Total!AA:AA,DB!$O$5,Total!AA:AA,DB!$G$9,Total!K:K,DB!$O$9,Total!B:B,$H$2)+COUNTIFS(Total!X:X,$O$3,Total!W:W,B21,Total!AA:AA,DB!$G$5,Total!N:N,DB!$O$5,Total!M:M,DB!$G$9,Total!K:K,DB!$O$9,Total!AA:AA,$H$2)+COUNTIFS(Total!X:X,$O$3,Total!W:W,B21,Total!AA:AA,DB!$G$5,Total!N:N,DB!$O$5,Total!M:M,DB!$G$9,Total!AA:AA,DB!$O$9,Total!B:B,$H$2)+COUNTIFS(Total!X:X,$O$3,Total!W:W,B21,Total!AA:AA,DB!$G$5,Total!N:N,DB!$O$5,Total!AA:AA,DB!$G$9,Total!K:K,DB!$O$9,Total!B:B,$H$2)+COUNTIFS(Total!X:X,$O$3,Total!W:W,B21,Total!AA:AA,DB!$G$5,Total!AA:AA,DB!$O$5,Total!M:M,DB!$G$9,Total!K:K,DB!$O$9,Total!B:B,$H$2)+COUNTIFS(Total!X:X,$O$3,Total!W:W,B21,Total!O:O,DB!$G$5,Total!N:N,DB!$O$5,Total!AA:AA,DB!$G$9,Total!AA:AA,DB!$O$9,Total!AA:AA,$H$2)+COUNTIFS(Total!X:X,$O$3,Total!W:W,B21,Total!O:O,DB!$G$5,Total!AA:AA,DB!$O$5,Total!M:M,DB!$G$9,Total!AA:AA,DB!$O$9,Total!AA:AA,$H$2)+COUNTIFS(Total!X:X,$O$3,Total!W:W,B21,Total!O:O,DB!$G$5,Total!AA:AA,DB!$O$5,Total!AA:AA,DB!$G$9,Total!K:K,DB!$O$9,Total!AA:AA,$H$2)+COUNTIFS(Total!X:X,$O$3,Total!W:W,B21,Total!O:O,DB!$G$5,Total!AA:AA,DB!$O$5,Total!AA:AA,DB!$G$9,Total!AA:AA,DB!$O$9,Total!B:B,$H$2)+COUNTIFS(Total!X:X,$O$3,Total!W:W,B21,Total!AA:AA,DB!$G$5,Total!N:N,DB!$O$5,Total!M:M,DB!$G$9,Total!AA:AA,DB!$O$9,Total!AA:AA,$H$2)+COUNTIFS(Total!X:X,$O$3,Total!W:W,B21,Total!AA:AA,DB!$G$5,Total!N:N,DB!$O$5,Total!AA:AA,DB!$G$9,Total!K:K,DB!$O$9,Total!AA:AA,$H$2)+COUNTIFS(Total!X:X,$O$3,Total!W:W,B21,Total!AA:AA,DB!$G$5,Total!N:N,DB!$O$5,Total!AA:AA,DB!$G$9,Total!AA:AA,DB!$O$9,Total!B:B,$H$2)+COUNTIFS(Total!X:X,$O$3,Total!W:W,B21,Total!AA:AA,DB!$G$5,Total!AA:AA,DB!$O$5,Total!M:M,DB!$G$9,Total!K:K,DB!$O$9,Total!AA:AA,$H$2)+COUNTIFS(Total!X:X,$O$3,Total!W:W,B21,Total!AA:AA,DB!$G$5,Total!AA:AA,DB!$O$5,Total!M:M,DB!$G$9,Total!AA:AA,DB!$O$9,Total!B:B,$H$2)+COUNTIFS(Total!X:X,$O$3,Total!W:W,B21,Total!AA:AA,DB!$G$5,Total!AA:AA,DB!$O$5,Total!AA:AA,DB!$G$9,Total!K:K,DB!$O$9,Total!B:B,$H$2)+COUNTIFS(Total!X:X,$O$3,Total!W:W,B21,Total!AA:AA,DB!$G$5,Total!N:N,DB!$O$5,Total!M:M,DB!$G$9,Total!K:K,DB!$O$9,Total!B:B,$H$2)+COUNTIFS(Total!X:X,$O$3,Total!W:W,B21,Total!O:O,DB!$G$5,Total!AA:AA,DB!$O$5,Total!M:M,DB!$G$9,Total!K:K,DB!$O$9,Total!B:B,$H$2)+COUNTIFS(Total!X:X,$O$3,Total!W:W,B21,Total!O:O,DB!$G$5,Total!N:N,DB!$O$5,Total!AA:AA,DB!$G$9,Total!K:K,DB!$O$9,Total!B:B,$H$2)+COUNTIFS(Total!X:X,$O$3,Total!W:W,B21,Total!O:O,DB!$G$5,Total!N:N,DB!$O$5,Total!M:M,DB!$G$9,Total!AA:AA,DB!$O$9,Total!B:B,$H$2)+COUNTIFS(Total!X:X,$O$3,Total!W:W,B21,Total!O:O,DB!$G$5,Total!N:N,DB!$O$5,Total!M:M,DB!$G$9,Total!K:K,DB!$O$9,Total!AA:AA,$H$2)</f>
        <v>0</v>
      </c>
      <c r="P21" s="31">
        <f>COUNTIFS(Total!X:X,$P$3,Total!W:W,B21,Total!O:O,DB!$G$5,Total!N:N,DB!$O$5,Total!M:M,DB!$G$9,Total!K:K,DB!$O$9,Total!B:B,$H$2)+COUNTIFS(Total!X:X,$P$3,Total!W:W,B21,Total!AA:AA,DB!$G$5,Total!AA:AA,DB!$O$5,Total!AA:AA,DB!$G$9,Total!AA:AA,DB!$O$9,Total!AA:AA,$H$2)+COUNTIFS(Total!X:X,$P$3,Total!W:W,B21,Total!O:O,DB!$G$5,Total!AA:AA,DB!$O$5,Total!AA:AA,DB!$G$9,Total!AA:AA,DB!$O$9,Total!AA:AA,$H$2)+COUNTIFS(Total!X:X,$P$3,Total!W:W,B21,Total!AA:AA,DB!$G$5,Total!N:N,DB!$O$5,Total!AA:AA,DB!$G$9,Total!AA:AA,DB!$O$9,Total!AA:AA,$H$2)+COUNTIFS(Total!X:X,$P$3,Total!W:W,B21,Total!AA:AA,DB!$G$5,Total!AA:AA,DB!$O$5,Total!M:M,DB!$G$9,Total!AA:AA,DB!$O$9,Total!AA:AA,$H$2)+COUNTIFS(Total!X:X,$P$3,Total!W:W,B21,Total!AA:AA,DB!$G$5,Total!AA:AA,DB!$O$5,Total!AA:AA,DB!$G$9,Total!K:K,DB!$O$9,Total!AA:AA,$H$2)+COUNTIFS(Total!X:X,$P$3,Total!W:W,B21,Total!AA:AA,DB!$G$5,Total!AA:AA,DB!$O$5,Total!AA:AA,DB!$G$9,Total!AA:AA,DB!$O$9,Total!B:B,$H$2)+COUNTIFS(Total!X:X,$P$3,Total!W:W,B21,Total!O:O,DB!$G$5,Total!N:N,DB!$O$5,Total!M:M,DB!$G$9,Total!AA:AA,DB!$O$9,Total!AA:AA,$H$2)+COUNTIFS(Total!X:X,$P$3,Total!W:W,B21,Total!O:O,DB!$G$5,Total!N:N,DB!$O$5,Total!AA:AA,DB!$G$9,Total!K:K,DB!$O$9,Total!AA:AA,$H$2)+COUNTIFS(Total!X:X,$P$3,Total!W:W,B21,Total!O:O,DB!$G$5,Total!N:N,DB!$O$5,Total!AA:AA,DB!$G$9,Total!AA:AA,DB!$O$9,Total!B:B,$H$2)+COUNTIFS(Total!X:X,$P$3,Total!W:W,B21,Total!O:O,DB!$G$5,Total!AA:AA,DB!$O$5,Total!M:M,DB!$G$9,Total!K:K,DB!$O$9,Total!AA:AA,$H$2)+COUNTIFS(Total!X:X,$P$3,Total!W:W,B21,Total!O:O,DB!$G$5,Total!AA:AA,DB!$O$5,Total!M:M,DB!$G$9,Total!AA:AA,DB!$O$9,Total!B:B,$H$2)+COUNTIFS(Total!X:X,$P$3,Total!W:W,B21,Total!O:O,DB!$G$5,Total!AA:AA,DB!$O$5,Total!AA:AA,DB!$G$9,Total!K:K,DB!$O$9,Total!B:B,$H$2)+COUNTIFS(Total!X:X,$P$3,Total!W:W,B21,Total!AA:AA,DB!$G$5,Total!N:N,DB!$O$5,Total!M:M,DB!$G$9,Total!K:K,DB!$O$9,Total!AA:AA,$H$2)+COUNTIFS(Total!X:X,$P$3,Total!W:W,B21,Total!AA:AA,DB!$G$5,Total!N:N,DB!$O$5,Total!M:M,DB!$G$9,Total!AA:AA,DB!$O$9,Total!B:B,$H$2)+COUNTIFS(Total!X:X,$P$3,Total!W:W,B21,Total!AA:AA,DB!$G$5,Total!N:N,DB!$O$5,Total!AA:AA,DB!$G$9,Total!K:K,DB!$O$9,Total!B:B,$H$2)+COUNTIFS(Total!X:X,$P$3,Total!W:W,B21,Total!AA:AA,DB!$G$5,Total!AA:AA,DB!$O$5,Total!M:M,DB!$G$9,Total!K:K,DB!$O$9,Total!B:B,$H$2)+COUNTIFS(Total!X:X,$P$3,Total!W:W,B21,Total!O:O,DB!$G$5,Total!N:N,DB!$O$5,Total!AA:AA,DB!$G$9,Total!AA:AA,DB!$O$9,Total!AA:AA,$H$2)+COUNTIFS(Total!X:X,$P$3,Total!W:W,B21,Total!O:O,DB!$G$5,Total!AA:AA,DB!$O$5,Total!M:M,DB!$G$9,Total!AA:AA,DB!$O$9,Total!AA:AA,$H$2)+COUNTIFS(Total!X:X,$P$3,Total!W:W,B21,Total!O:O,DB!$G$5,Total!AA:AA,DB!$O$5,Total!AA:AA,DB!$G$9,Total!K:K,DB!$O$9,Total!AA:AA,$H$2)+COUNTIFS(Total!X:X,$P$3,Total!W:W,B21,Total!O:O,DB!$G$5,Total!AA:AA,DB!$O$5,Total!AA:AA,DB!$G$9,Total!AA:AA,DB!$O$9,Total!B:B,$H$2)+COUNTIFS(Total!X:X,$P$3,Total!W:W,B21,Total!AA:AA,DB!$G$5,Total!N:N,DB!$O$5,Total!M:M,DB!$G$9,Total!AA:AA,DB!$O$9,Total!AA:AA,$H$2)+COUNTIFS(Total!X:X,$P$3,Total!W:W,B21,Total!AA:AA,DB!$G$5,Total!N:N,DB!$O$5,Total!AA:AA,DB!$G$9,Total!K:K,DB!$O$9,Total!AA:AA,$H$2)+COUNTIFS(Total!X:X,$P$3,Total!W:W,B21,Total!AA:AA,DB!$G$5,Total!N:N,DB!$O$5,Total!AA:AA,DB!$G$9,Total!AA:AA,DB!$O$9,Total!B:B,$H$2)+COUNTIFS(Total!X:X,$P$3,Total!W:W,B21,Total!AA:AA,DB!$G$5,Total!AA:AA,DB!$O$5,Total!M:M,DB!$G$9,Total!K:K,DB!$O$9,Total!AA:AA,$H$2)+COUNTIFS(Total!X:X,$P$3,Total!W:W,B21,Total!AA:AA,DB!$G$5,Total!AA:AA,DB!$O$5,Total!M:M,DB!$G$9,Total!AA:AA,DB!$O$9,Total!B:B,$H$2)+COUNTIFS(Total!X:X,$P$3,Total!W:W,B21,Total!AA:AA,DB!$G$5,Total!AA:AA,DB!$O$5,Total!AA:AA,DB!$G$9,Total!K:K,DB!$O$9,Total!B:B,$H$2)+COUNTIFS(Total!X:X,$P$3,Total!W:W,B21,Total!AA:AA,DB!$G$5,Total!N:N,DB!$O$5,Total!M:M,DB!$G$9,Total!K:K,DB!$O$9,Total!B:B,$H$2)+COUNTIFS(Total!X:X,$P$3,Total!W:W,B21,Total!O:O,DB!$G$5,Total!AA:AA,DB!$O$5,Total!M:M,DB!$G$9,Total!K:K,DB!$O$9,Total!B:B,$H$2)+COUNTIFS(Total!X:X,$P$3,Total!W:W,B21,Total!O:O,DB!$G$5,Total!N:N,DB!$O$5,Total!AA:AA,DB!$G$9,Total!K:K,DB!$O$9,Total!B:B,$H$2)+COUNTIFS(Total!X:X,$P$3,Total!W:W,B21,Total!O:O,DB!$G$5,Total!N:N,DB!$O$5,Total!M:M,DB!$G$9,Total!AA:AA,DB!$O$9,Total!B:B,$H$2)+COUNTIFS(Total!X:X,$P$3,Total!W:W,B21,Total!O:O,DB!$G$5,Total!N:N,DB!$O$5,Total!M:M,DB!$G$9,Total!K:K,DB!$O$9,Total!AA:AA,$H$2)</f>
        <v>0</v>
      </c>
      <c r="Q21" s="31">
        <f>COUNTIFS(Total!X:X,$Q$3,Total!W:W,B21,Total!O:O,DB!$G$5,Total!N:N,DB!$O$5,Total!M:M,DB!$G$9,Total!K:K,DB!$O$9,Total!B:B,$H$2)+COUNTIFS(Total!X:X,$Q$3,Total!W:W,B21,Total!AA:AA,DB!$G$5,Total!AA:AA,DB!$O$5,Total!AA:AA,DB!$G$9,Total!AA:AA,DB!$O$9,Total!AA:AA,$H$2)+COUNTIFS(Total!X:X,$Q$3,Total!W:W,B21,Total!O:O,DB!$G$5,Total!AA:AA,DB!$O$5,Total!AA:AA,DB!$G$9,Total!AA:AA,DB!$O$9,Total!AA:AA,$H$2)+COUNTIFS(Total!X:X,$Q$3,Total!W:W,B21,Total!AA:AA,DB!$G$5,Total!N:N,DB!$O$5,Total!AA:AA,DB!$G$9,Total!AA:AA,DB!$O$9,Total!AA:AA,$H$2)+COUNTIFS(Total!X:X,$Q$3,Total!W:W,B21,Total!AA:AA,DB!$G$5,Total!AA:AA,DB!$O$5,Total!M:M,DB!$G$9,Total!AA:AA,DB!$O$9,Total!AA:AA,$H$2)+COUNTIFS(Total!X:X,$Q$3,Total!W:W,B21,Total!AA:AA,DB!$G$5,Total!AA:AA,DB!$O$5,Total!AA:AA,DB!$G$9,Total!K:K,DB!$O$9,Total!AA:AA,$H$2)+COUNTIFS(Total!X:X,$Q$3,Total!W:W,B21,Total!AA:AA,DB!$G$5,Total!AA:AA,DB!$O$5,Total!AA:AA,DB!$G$9,Total!AA:AA,DB!$O$9,Total!B:B,$H$2)+COUNTIFS(Total!X:X,$Q$3,Total!W:W,B21,Total!O:O,DB!$G$5,Total!N:N,DB!$O$5,Total!M:M,DB!$G$9,Total!AA:AA,DB!$O$9,Total!AA:AA,$H$2)+COUNTIFS(Total!X:X,$Q$3,Total!W:W,B21,Total!O:O,DB!$G$5,Total!N:N,DB!$O$5,Total!AA:AA,DB!$G$9,Total!K:K,DB!$O$9,Total!AA:AA,$H$2)+COUNTIFS(Total!X:X,$Q$3,Total!W:W,B21,Total!O:O,DB!$G$5,Total!N:N,DB!$O$5,Total!AA:AA,DB!$G$9,Total!AA:AA,DB!$O$9,Total!B:B,$H$2)+COUNTIFS(Total!X:X,$Q$3,Total!W:W,B21,Total!O:O,DB!$G$5,Total!AA:AA,DB!$O$5,Total!M:M,DB!$G$9,Total!K:K,DB!$O$9,Total!AA:AA,$H$2)+COUNTIFS(Total!X:X,$Q$3,Total!W:W,B21,Total!O:O,DB!$G$5,Total!AA:AA,DB!$O$5,Total!M:M,DB!$G$9,Total!AA:AA,DB!$O$9,Total!B:B,$H$2)+COUNTIFS(Total!X:X,$Q$3,Total!W:W,B21,Total!O:O,DB!$G$5,Total!AA:AA,DB!$O$5,Total!AA:AA,DB!$G$9,Total!K:K,DB!$O$9,Total!B:B,$H$2)+COUNTIFS(Total!X:X,$Q$3,Total!W:W,B21,Total!AA:AA,DB!$G$5,Total!N:N,DB!$O$5,Total!M:M,DB!$G$9,Total!K:K,DB!$O$9,Total!AA:AA,$H$2)+COUNTIFS(Total!X:X,$Q$3,Total!W:W,B21,Total!AA:AA,DB!$G$5,Total!N:N,DB!$O$5,Total!M:M,DB!$G$9,Total!AA:AA,DB!$O$9,Total!B:B,$H$2)+COUNTIFS(Total!X:X,$Q$3,Total!W:W,B21,Total!AA:AA,DB!$G$5,Total!N:N,DB!$O$5,Total!AA:AA,DB!$G$9,Total!K:K,DB!$O$9,Total!B:B,$H$2)+COUNTIFS(Total!X:X,$Q$3,Total!W:W,B21,Total!AA:AA,DB!$G$5,Total!AA:AA,DB!$O$5,Total!M:M,DB!$G$9,Total!K:K,DB!$O$9,Total!B:B,$H$2)+COUNTIFS(Total!X:X,$Q$3,Total!W:W,B21,Total!O:O,DB!$G$5,Total!N:N,DB!$O$5,Total!AA:AA,DB!$G$9,Total!AA:AA,DB!$O$9,Total!AA:AA,$H$2)+COUNTIFS(Total!X:X,$Q$3,Total!W:W,B21,Total!O:O,DB!$G$5,Total!AA:AA,DB!$O$5,Total!M:M,DB!$G$9,Total!AA:AA,DB!$O$9,Total!AA:AA,$H$2)+COUNTIFS(Total!X:X,$Q$3,Total!W:W,B21,Total!O:O,DB!$G$5,Total!AA:AA,DB!$O$5,Total!AA:AA,DB!$G$9,Total!K:K,DB!$O$9,Total!AA:AA,$H$2)+COUNTIFS(Total!X:X,$Q$3,Total!W:W,B21,Total!O:O,DB!$G$5,Total!AA:AA,DB!$O$5,Total!AA:AA,DB!$G$9,Total!AA:AA,DB!$O$9,Total!B:B,$H$2)+COUNTIFS(Total!X:X,$Q$3,Total!W:W,B21,Total!AA:AA,DB!$G$5,Total!N:N,DB!$O$5,Total!M:M,DB!$G$9,Total!AA:AA,DB!$O$9,Total!AA:AA,$H$2)+COUNTIFS(Total!X:X,$Q$3,Total!W:W,B21,Total!AA:AA,DB!$G$5,Total!N:N,DB!$O$5,Total!AA:AA,DB!$G$9,Total!K:K,DB!$O$9,Total!AA:AA,$H$2)+COUNTIFS(Total!X:X,$Q$3,Total!W:W,B21,Total!AA:AA,DB!$G$5,Total!N:N,DB!$O$5,Total!AA:AA,DB!$G$9,Total!AA:AA,DB!$O$9,Total!B:B,$H$2)+COUNTIFS(Total!X:X,$Q$3,Total!W:W,B21,Total!AA:AA,DB!$G$5,Total!AA:AA,DB!$O$5,Total!M:M,DB!$G$9,Total!K:K,DB!$O$9,Total!AA:AA,$H$2)+COUNTIFS(Total!X:X,$Q$3,Total!W:W,B21,Total!AA:AA,DB!$G$5,Total!AA:AA,DB!$O$5,Total!M:M,DB!$G$9,Total!AA:AA,DB!$O$9,Total!B:B,$H$2)+COUNTIFS(Total!X:X,$Q$3,Total!W:W,B21,Total!AA:AA,DB!$G$5,Total!AA:AA,DB!$O$5,Total!AA:AA,DB!$G$9,Total!K:K,DB!$O$9,Total!B:B,$H$2)+COUNTIFS(Total!X:X,$Q$3,Total!W:W,B21,Total!AA:AA,DB!$G$5,Total!N:N,DB!$O$5,Total!M:M,DB!$G$9,Total!K:K,DB!$O$9,Total!B:B,$H$2)+COUNTIFS(Total!X:X,$Q$3,Total!W:W,B21,Total!O:O,DB!$G$5,Total!AA:AA,DB!$O$5,Total!M:M,DB!$G$9,Total!K:K,DB!$O$9,Total!B:B,$H$2)+COUNTIFS(Total!X:X,$Q$3,Total!W:W,B21,Total!O:O,DB!$G$5,Total!N:N,DB!$O$5,Total!AA:AA,DB!$G$9,Total!K:K,DB!$O$9,Total!B:B,$H$2)+COUNTIFS(Total!X:X,$Q$3,Total!W:W,B21,Total!O:O,DB!$G$5,Total!N:N,DB!$O$5,Total!M:M,DB!$G$9,Total!AA:AA,DB!$O$9,Total!B:B,$H$2)+COUNTIFS(Total!X:X,$Q$3,Total!W:W,B21,Total!O:O,DB!$G$5,Total!N:N,DB!$O$5,Total!M:M,DB!$G$9,Total!K:K,DB!$O$9,Total!AA:AA,$H$2)</f>
        <v>0</v>
      </c>
      <c r="R21" s="31">
        <f>COUNTIFS(Total!X:X,$R$3,Total!W:W,B21,Total!O:O,DB!$G$5,Total!N:N,DB!$O$5,Total!M:M,DB!$G$9,Total!K:K,DB!$O$9,Total!B:B,$H$2)+COUNTIFS(Total!X:X,$R$3,Total!W:W,B21,Total!AA:AA,DB!$G$5,Total!AA:AA,DB!$O$5,Total!AA:AA,DB!$G$9,Total!AA:AA,DB!$O$9,Total!AA:AA,$H$2)+COUNTIFS(Total!X:X,$R$3,Total!W:W,B21,Total!O:O,DB!$G$5,Total!AA:AA,DB!$O$5,Total!AA:AA,DB!$G$9,Total!AA:AA,DB!$O$9,Total!AA:AA,$H$2)+COUNTIFS(Total!X:X,$R$3,Total!W:W,B21,Total!AA:AA,DB!$G$5,Total!N:N,DB!$O$5,Total!AA:AA,DB!$G$9,Total!AA:AA,DB!$O$9,Total!AA:AA,$H$2)+COUNTIFS(Total!X:X,$R$3,Total!W:W,B21,Total!AA:AA,DB!$G$5,Total!AA:AA,DB!$O$5,Total!M:M,DB!$G$9,Total!AA:AA,DB!$O$9,Total!AA:AA,$H$2)+COUNTIFS(Total!X:X,$R$3,Total!W:W,B21,Total!AA:AA,DB!$G$5,Total!AA:AA,DB!$O$5,Total!AA:AA,DB!$G$9,Total!K:K,DB!$O$9,Total!AA:AA,$H$2)+COUNTIFS(Total!X:X,$R$3,Total!W:W,B21,Total!AA:AA,DB!$G$5,Total!AA:AA,DB!$O$5,Total!AA:AA,DB!$G$9,Total!AA:AA,DB!$O$9,Total!B:B,$H$2)+COUNTIFS(Total!X:X,$R$3,Total!W:W,B21,Total!O:O,DB!$G$5,Total!N:N,DB!$O$5,Total!M:M,DB!$G$9,Total!AA:AA,DB!$O$9,Total!AA:AA,$H$2)+COUNTIFS(Total!X:X,$R$3,Total!W:W,B21,Total!O:O,DB!$G$5,Total!N:N,DB!$O$5,Total!AA:AA,DB!$G$9,Total!K:K,DB!$O$9,Total!AA:AA,$H$2)+COUNTIFS(Total!X:X,$R$3,Total!W:W,B21,Total!O:O,DB!$G$5,Total!N:N,DB!$O$5,Total!AA:AA,DB!$G$9,Total!AA:AA,DB!$O$9,Total!B:B,$H$2)+COUNTIFS(Total!X:X,$R$3,Total!W:W,B21,Total!O:O,DB!$G$5,Total!AA:AA,DB!$O$5,Total!M:M,DB!$G$9,Total!K:K,DB!$O$9,Total!AA:AA,$H$2)+COUNTIFS(Total!X:X,$R$3,Total!W:W,B21,Total!O:O,DB!$G$5,Total!AA:AA,DB!$O$5,Total!M:M,DB!$G$9,Total!AA:AA,DB!$O$9,Total!B:B,$H$2)+COUNTIFS(Total!X:X,$R$3,Total!W:W,B21,Total!O:O,DB!$G$5,Total!AA:AA,DB!$O$5,Total!AA:AA,DB!$G$9,Total!K:K,DB!$O$9,Total!B:B,$H$2)+COUNTIFS(Total!X:X,$R$3,Total!W:W,B21,Total!AA:AA,DB!$G$5,Total!N:N,DB!$O$5,Total!M:M,DB!$G$9,Total!K:K,DB!$O$9,Total!AA:AA,$H$2)+COUNTIFS(Total!X:X,$R$3,Total!W:W,B21,Total!AA:AA,DB!$G$5,Total!N:N,DB!$O$5,Total!M:M,DB!$G$9,Total!AA:AA,DB!$O$9,Total!B:B,$H$2)+COUNTIFS(Total!X:X,$R$3,Total!W:W,B21,Total!AA:AA,DB!$G$5,Total!N:N,DB!$O$5,Total!AA:AA,DB!$G$9,Total!K:K,DB!$O$9,Total!B:B,$H$2)+COUNTIFS(Total!X:X,$R$3,Total!W:W,B21,Total!AA:AA,DB!$G$5,Total!AA:AA,DB!$O$5,Total!M:M,DB!$G$9,Total!K:K,DB!$O$9,Total!B:B,$H$2)+COUNTIFS(Total!X:X,$R$3,Total!W:W,B21,Total!O:O,DB!$G$5,Total!N:N,DB!$O$5,Total!AA:AA,DB!$G$9,Total!AA:AA,DB!$O$9,Total!AA:AA,$H$2)+COUNTIFS(Total!X:X,$R$3,Total!W:W,B21,Total!O:O,DB!$G$5,Total!AA:AA,DB!$O$5,Total!M:M,DB!$G$9,Total!AA:AA,DB!$O$9,Total!AA:AA,$H$2)+COUNTIFS(Total!X:X,$R$3,Total!W:W,B21,Total!O:O,DB!$G$5,Total!AA:AA,DB!$O$5,Total!AA:AA,DB!$G$9,Total!K:K,DB!$O$9,Total!AA:AA,$H$2)+COUNTIFS(Total!X:X,$R$3,Total!W:W,B21,Total!O:O,DB!$G$5,Total!AA:AA,DB!$O$5,Total!AA:AA,DB!$G$9,Total!AA:AA,DB!$O$9,Total!B:B,$H$2)+COUNTIFS(Total!X:X,$R$3,Total!W:W,B21,Total!AA:AA,DB!$G$5,Total!N:N,DB!$O$5,Total!M:M,DB!$G$9,Total!AA:AA,DB!$O$9,Total!AA:AA,$H$2)+COUNTIFS(Total!X:X,$R$3,Total!W:W,B21,Total!AA:AA,DB!$G$5,Total!N:N,DB!$O$5,Total!AA:AA,DB!$G$9,Total!K:K,DB!$O$9,Total!AA:AA,$H$2)+COUNTIFS(Total!X:X,$R$3,Total!W:W,B21,Total!AA:AA,DB!$G$5,Total!N:N,DB!$O$5,Total!AA:AA,DB!$G$9,Total!AA:AA,DB!$O$9,Total!B:B,$H$2)+COUNTIFS(Total!X:X,$R$3,Total!W:W,B21,Total!AA:AA,DB!$G$5,Total!AA:AA,DB!$O$5,Total!M:M,DB!$G$9,Total!K:K,DB!$O$9,Total!AA:AA,$H$2)+COUNTIFS(Total!X:X,$R$3,Total!W:W,B21,Total!AA:AA,DB!$G$5,Total!AA:AA,DB!$O$5,Total!M:M,DB!$G$9,Total!AA:AA,DB!$O$9,Total!B:B,$H$2)+COUNTIFS(Total!X:X,$R$3,Total!W:W,B21,Total!AA:AA,DB!$G$5,Total!AA:AA,DB!$O$5,Total!AA:AA,DB!$G$9,Total!K:K,DB!$O$9,Total!B:B,$H$2)+COUNTIFS(Total!X:X,$R$3,Total!W:W,B21,Total!AA:AA,DB!$G$5,Total!N:N,DB!$O$5,Total!M:M,DB!$G$9,Total!K:K,DB!$O$9,Total!B:B,$H$2)+COUNTIFS(Total!X:X,$R$3,Total!W:W,B21,Total!O:O,DB!$G$5,Total!AA:AA,DB!$O$5,Total!M:M,DB!$G$9,Total!K:K,DB!$O$9,Total!B:B,$H$2)+COUNTIFS(Total!X:X,$R$3,Total!W:W,B21,Total!O:O,DB!$G$5,Total!N:N,DB!$O$5,Total!AA:AA,DB!$G$9,Total!K:K,DB!$O$9,Total!B:B,$H$2)+COUNTIFS(Total!X:X,$R$3,Total!W:W,B21,Total!O:O,DB!$G$5,Total!N:N,DB!$O$5,Total!M:M,DB!$G$9,Total!AA:AA,DB!$O$9,Total!B:B,$H$2)+COUNTIFS(Total!X:X,$R$3,Total!W:W,B21,Total!O:O,DB!$G$5,Total!N:N,DB!$O$5,Total!M:M,DB!$G$9,Total!K:K,DB!$O$9,Total!AA:AA,$H$2)</f>
        <v>0</v>
      </c>
      <c r="S21" s="31">
        <f>COUNTIFS(Total!X:X,$S$3,Total!W:W,B21,Total!O:O,DB!$G$5,Total!N:N,DB!$O$5,Total!M:M,DB!$G$9,Total!K:K,DB!$O$9,Total!B:B,$H$2)+COUNTIFS(Total!X:X,$S$3,Total!W:W,B21,Total!AA:AA,DB!$G$5,Total!AA:AA,DB!$O$5,Total!AA:AA,DB!$G$9,Total!AA:AA,DB!$O$9,Total!AA:AA,$H$2)+COUNTIFS(Total!X:X,$S$3,Total!W:W,B21,Total!O:O,DB!$G$5,Total!AA:AA,DB!$O$5,Total!AA:AA,DB!$G$9,Total!AA:AA,DB!$O$9,Total!AA:AA,$H$2)+COUNTIFS(Total!X:X,$S$3,Total!W:W,B21,Total!AA:AA,DB!$G$5,Total!N:N,DB!$O$5,Total!AA:AA,DB!$G$9,Total!AA:AA,DB!$O$9,Total!AA:AA,$H$2)+COUNTIFS(Total!X:X,$S$3,Total!W:W,B21,Total!AA:AA,DB!$G$5,Total!AA:AA,DB!$O$5,Total!M:M,DB!$G$9,Total!AA:AA,DB!$O$9,Total!AA:AA,$H$2)+COUNTIFS(Total!X:X,$S$3,Total!W:W,B21,Total!AA:AA,DB!$G$5,Total!AA:AA,DB!$O$5,Total!AA:AA,DB!$G$9,Total!K:K,DB!$O$9,Total!AA:AA,$H$2)+COUNTIFS(Total!X:X,$S$3,Total!W:W,B21,Total!AA:AA,DB!$G$5,Total!AA:AA,DB!$O$5,Total!AA:AA,DB!$G$9,Total!AA:AA,DB!$O$9,Total!B:B,$H$2)+COUNTIFS(Total!X:X,$S$3,Total!W:W,B21,Total!O:O,DB!$G$5,Total!N:N,DB!$O$5,Total!M:M,DB!$G$9,Total!AA:AA,DB!$O$9,Total!AA:AA,$H$2)+COUNTIFS(Total!X:X,$S$3,Total!W:W,B21,Total!O:O,DB!$G$5,Total!N:N,DB!$O$5,Total!AA:AA,DB!$G$9,Total!K:K,DB!$O$9,Total!AA:AA,$H$2)+COUNTIFS(Total!X:X,$S$3,Total!W:W,B21,Total!O:O,DB!$G$5,Total!N:N,DB!$O$5,Total!AA:AA,DB!$G$9,Total!AA:AA,DB!$O$9,Total!B:B,$H$2)+COUNTIFS(Total!X:X,$S$3,Total!W:W,B21,Total!O:O,DB!$G$5,Total!AA:AA,DB!$O$5,Total!M:M,DB!$G$9,Total!K:K,DB!$O$9,Total!AA:AA,$H$2)+COUNTIFS(Total!X:X,$S$3,Total!W:W,B21,Total!O:O,DB!$G$5,Total!AA:AA,DB!$O$5,Total!M:M,DB!$G$9,Total!AA:AA,DB!$O$9,Total!B:B,$H$2)+COUNTIFS(Total!X:X,$S$3,Total!W:W,B21,Total!O:O,DB!$G$5,Total!AA:AA,DB!$O$5,Total!AA:AA,DB!$G$9,Total!K:K,DB!$O$9,Total!B:B,$H$2)+COUNTIFS(Total!X:X,$S$3,Total!W:W,B21,Total!AA:AA,DB!$G$5,Total!N:N,DB!$O$5,Total!M:M,DB!$G$9,Total!K:K,DB!$O$9,Total!AA:AA,$H$2)+COUNTIFS(Total!X:X,$S$3,Total!W:W,B21,Total!AA:AA,DB!$G$5,Total!N:N,DB!$O$5,Total!M:M,DB!$G$9,Total!AA:AA,DB!$O$9,Total!B:B,$H$2)+COUNTIFS(Total!X:X,$S$3,Total!W:W,B21,Total!AA:AA,DB!$G$5,Total!N:N,DB!$O$5,Total!AA:AA,DB!$G$9,Total!K:K,DB!$O$9,Total!B:B,$H$2)+COUNTIFS(Total!X:X,$S$3,Total!W:W,B21,Total!AA:AA,DB!$G$5,Total!AA:AA,DB!$O$5,Total!M:M,DB!$G$9,Total!K:K,DB!$O$9,Total!B:B,$H$2)+COUNTIFS(Total!X:X,$S$3,Total!W:W,B21,Total!O:O,DB!$G$5,Total!N:N,DB!$O$5,Total!AA:AA,DB!$G$9,Total!AA:AA,DB!$O$9,Total!AA:AA,$H$2)+COUNTIFS(Total!X:X,$S$3,Total!W:W,B21,Total!O:O,DB!$G$5,Total!AA:AA,DB!$O$5,Total!M:M,DB!$G$9,Total!AA:AA,DB!$O$9,Total!AA:AA,$H$2)+COUNTIFS(Total!X:X,$S$3,Total!W:W,B21,Total!O:O,DB!$G$5,Total!AA:AA,DB!$O$5,Total!AA:AA,DB!$G$9,Total!K:K,DB!$O$9,Total!AA:AA,$H$2)+COUNTIFS(Total!X:X,$S$3,Total!W:W,B21,Total!O:O,DB!$G$5,Total!AA:AA,DB!$O$5,Total!AA:AA,DB!$G$9,Total!AA:AA,DB!$O$9,Total!B:B,$H$2)+COUNTIFS(Total!X:X,$S$3,Total!W:W,B21,Total!AA:AA,DB!$G$5,Total!N:N,DB!$O$5,Total!M:M,DB!$G$9,Total!AA:AA,DB!$O$9,Total!AA:AA,$H$2)+COUNTIFS(Total!X:X,$S$3,Total!W:W,B21,Total!AA:AA,DB!$G$5,Total!N:N,DB!$O$5,Total!AA:AA,DB!$G$9,Total!K:K,DB!$O$9,Total!AA:AA,$H$2)+COUNTIFS(Total!X:X,$S$3,Total!W:W,B21,Total!AA:AA,DB!$G$5,Total!N:N,DB!$O$5,Total!AA:AA,DB!$G$9,Total!AA:AA,DB!$O$9,Total!B:B,$H$2)+COUNTIFS(Total!X:X,$S$3,Total!W:W,B21,Total!AA:AA,DB!$G$5,Total!AA:AA,DB!$O$5,Total!M:M,DB!$G$9,Total!K:K,DB!$O$9,Total!AA:AA,$H$2)+COUNTIFS(Total!X:X,$S$3,Total!W:W,B21,Total!AA:AA,DB!$G$5,Total!AA:AA,DB!$O$5,Total!M:M,DB!$G$9,Total!AA:AA,DB!$O$9,Total!B:B,$H$2)+COUNTIFS(Total!X:X,$S$3,Total!W:W,B21,Total!AA:AA,DB!$G$5,Total!AA:AA,DB!$O$5,Total!AA:AA,DB!$G$9,Total!K:K,DB!$O$9,Total!B:B,$H$2)+COUNTIFS(Total!X:X,$S$3,Total!W:W,B21,Total!AA:AA,DB!$G$5,Total!N:N,DB!$O$5,Total!M:M,DB!$G$9,Total!K:K,DB!$O$9,Total!B:B,$H$2)+COUNTIFS(Total!X:X,$S$3,Total!W:W,B21,Total!O:O,DB!$G$5,Total!AA:AA,DB!$O$5,Total!M:M,DB!$G$9,Total!K:K,DB!$O$9,Total!B:B,$H$2)+COUNTIFS(Total!X:X,$S$3,Total!W:W,B21,Total!O:O,DB!$G$5,Total!N:N,DB!$O$5,Total!AA:AA,DB!$G$9,Total!K:K,DB!$O$9,Total!B:B,$H$2)+COUNTIFS(Total!X:X,$S$3,Total!W:W,B21,Total!O:O,DB!$G$5,Total!N:N,DB!$O$5,Total!M:M,DB!$G$9,Total!AA:AA,DB!$O$9,Total!B:B,$H$2)+COUNTIFS(Total!X:X,$S$3,Total!W:W,B21,Total!O:O,DB!$G$5,Total!N:N,DB!$O$5,Total!M:M,DB!$G$9,Total!K:K,DB!$O$9,Total!AA:AA,$H$2)</f>
        <v>0</v>
      </c>
      <c r="T21" s="31">
        <f>COUNTIFS(Total!X:X,$T$3,Total!W:W,B21,Total!O:O,DB!$G$5,Total!N:N,DB!$O$5,Total!M:M,DB!$G$9,Total!K:K,DB!$O$9,Total!B:B,$H$2)+COUNTIFS(Total!X:X,$T$3,Total!W:W,B21,Total!AA:AA,DB!$G$5,Total!AA:AA,DB!$O$5,Total!AA:AA,DB!$G$9,Total!AA:AA,DB!$O$9,Total!AA:AA,$H$2)+COUNTIFS(Total!X:X,$T$3,Total!W:W,B21,Total!O:O,DB!$G$5,Total!AA:AA,DB!$O$5,Total!AA:AA,DB!$G$9,Total!AA:AA,DB!$O$9,Total!AA:AA,$H$2)+COUNTIFS(Total!X:X,$T$3,Total!W:W,B21,Total!AA:AA,DB!$G$5,Total!N:N,DB!$O$5,Total!AA:AA,DB!$G$9,Total!AA:AA,DB!$O$9,Total!AA:AA,$H$2)+COUNTIFS(Total!X:X,$T$3,Total!W:W,B21,Total!AA:AA,DB!$G$5,Total!AA:AA,DB!$O$5,Total!M:M,DB!$G$9,Total!AA:AA,DB!$O$9,Total!AA:AA,$H$2)+COUNTIFS(Total!X:X,$T$3,Total!W:W,B21,Total!AA:AA,DB!$G$5,Total!AA:AA,DB!$O$5,Total!AA:AA,DB!$G$9,Total!K:K,DB!$O$9,Total!AA:AA,$H$2)+COUNTIFS(Total!X:X,$T$3,Total!W:W,B21,Total!AA:AA,DB!$G$5,Total!AA:AA,DB!$O$5,Total!AA:AA,DB!$G$9,Total!AA:AA,DB!$O$9,Total!B:B,$H$2)+COUNTIFS(Total!X:X,$T$3,Total!W:W,B21,Total!O:O,DB!$G$5,Total!N:N,DB!$O$5,Total!M:M,DB!$G$9,Total!AA:AA,DB!$O$9,Total!AA:AA,$H$2)+COUNTIFS(Total!X:X,$T$3,Total!W:W,B21,Total!O:O,DB!$G$5,Total!N:N,DB!$O$5,Total!AA:AA,DB!$G$9,Total!K:K,DB!$O$9,Total!AA:AA,$H$2)+COUNTIFS(Total!X:X,$T$3,Total!W:W,B21,Total!O:O,DB!$G$5,Total!N:N,DB!$O$5,Total!AA:AA,DB!$G$9,Total!AA:AA,DB!$O$9,Total!B:B,$H$2)+COUNTIFS(Total!X:X,$T$3,Total!W:W,B21,Total!O:O,DB!$G$5,Total!AA:AA,DB!$O$5,Total!M:M,DB!$G$9,Total!K:K,DB!$O$9,Total!AA:AA,$H$2)+COUNTIFS(Total!X:X,$T$3,Total!W:W,B21,Total!O:O,DB!$G$5,Total!AA:AA,DB!$O$5,Total!M:M,DB!$G$9,Total!AA:AA,DB!$O$9,Total!B:B,$H$2)+COUNTIFS(Total!X:X,$T$3,Total!W:W,B21,Total!O:O,DB!$G$5,Total!AA:AA,DB!$O$5,Total!AA:AA,DB!$G$9,Total!K:K,DB!$O$9,Total!B:B,$H$2)+COUNTIFS(Total!X:X,$T$3,Total!W:W,B21,Total!AA:AA,DB!$G$5,Total!N:N,DB!$O$5,Total!M:M,DB!$G$9,Total!K:K,DB!$O$9,Total!AA:AA,$H$2)+COUNTIFS(Total!X:X,$T$3,Total!W:W,B21,Total!AA:AA,DB!$G$5,Total!N:N,DB!$O$5,Total!M:M,DB!$G$9,Total!AA:AA,DB!$O$9,Total!B:B,$H$2)+COUNTIFS(Total!X:X,$T$3,Total!W:W,B21,Total!AA:AA,DB!$G$5,Total!N:N,DB!$O$5,Total!AA:AA,DB!$G$9,Total!K:K,DB!$O$9,Total!B:B,$H$2)+COUNTIFS(Total!X:X,$T$3,Total!W:W,B21,Total!AA:AA,DB!$G$5,Total!AA:AA,DB!$O$5,Total!M:M,DB!$G$9,Total!K:K,DB!$O$9,Total!B:B,$H$2)+COUNTIFS(Total!X:X,$T$3,Total!W:W,B21,Total!O:O,DB!$G$5,Total!N:N,DB!$O$5,Total!AA:AA,DB!$G$9,Total!AA:AA,DB!$O$9,Total!AA:AA,$H$2)+COUNTIFS(Total!X:X,$T$3,Total!W:W,B21,Total!O:O,DB!$G$5,Total!AA:AA,DB!$O$5,Total!M:M,DB!$G$9,Total!AA:AA,DB!$O$9,Total!AA:AA,$H$2)+COUNTIFS(Total!X:X,$T$3,Total!W:W,B21,Total!O:O,DB!$G$5,Total!AA:AA,DB!$O$5,Total!AA:AA,DB!$G$9,Total!K:K,DB!$O$9,Total!AA:AA,$H$2)+COUNTIFS(Total!X:X,$T$3,Total!W:W,B21,Total!O:O,DB!$G$5,Total!AA:AA,DB!$O$5,Total!AA:AA,DB!$G$9,Total!AA:AA,DB!$O$9,Total!B:B,$H$2)+COUNTIFS(Total!X:X,$T$3,Total!W:W,B21,Total!AA:AA,DB!$G$5,Total!N:N,DB!$O$5,Total!M:M,DB!$G$9,Total!AA:AA,DB!$O$9,Total!AA:AA,$H$2)+COUNTIFS(Total!X:X,$T$3,Total!W:W,B21,Total!AA:AA,DB!$G$5,Total!N:N,DB!$O$5,Total!AA:AA,DB!$G$9,Total!K:K,DB!$O$9,Total!AA:AA,$H$2)+COUNTIFS(Total!X:X,$T$3,Total!W:W,B21,Total!AA:AA,DB!$G$5,Total!N:N,DB!$O$5,Total!AA:AA,DB!$G$9,Total!AA:AA,DB!$O$9,Total!B:B,$H$2)+COUNTIFS(Total!X:X,$T$3,Total!W:W,B21,Total!AA:AA,DB!$G$5,Total!AA:AA,DB!$O$5,Total!M:M,DB!$G$9,Total!K:K,DB!$O$9,Total!AA:AA,$H$2)+COUNTIFS(Total!X:X,$T$3,Total!W:W,B21,Total!AA:AA,DB!$G$5,Total!AA:AA,DB!$O$5,Total!M:M,DB!$G$9,Total!AA:AA,DB!$O$9,Total!B:B,$H$2)+COUNTIFS(Total!X:X,$T$3,Total!W:W,B21,Total!AA:AA,DB!$G$5,Total!AA:AA,DB!$O$5,Total!AA:AA,DB!$G$9,Total!K:K,DB!$O$9,Total!B:B,$H$2)+COUNTIFS(Total!X:X,$T$3,Total!W:W,B21,Total!AA:AA,DB!$G$5,Total!N:N,DB!$O$5,Total!M:M,DB!$G$9,Total!K:K,DB!$O$9,Total!B:B,$H$2)+COUNTIFS(Total!X:X,$T$3,Total!W:W,B21,Total!O:O,DB!$G$5,Total!AA:AA,DB!$O$5,Total!M:M,DB!$G$9,Total!K:K,DB!$O$9,Total!B:B,$H$2)+COUNTIFS(Total!X:X,$T$3,Total!W:W,B21,Total!O:O,DB!$G$5,Total!N:N,DB!$O$5,Total!AA:AA,DB!$G$9,Total!K:K,DB!$O$9,Total!B:B,$H$2)+COUNTIFS(Total!X:X,$T$3,Total!W:W,B21,Total!O:O,DB!$G$5,Total!N:N,DB!$O$5,Total!M:M,DB!$G$9,Total!AA:AA,DB!$O$9,Total!B:B,$H$2)+COUNTIFS(Total!X:X,$T$3,Total!W:W,B21,Total!O:O,DB!$G$5,Total!N:N,DB!$O$5,Total!M:M,DB!$G$9,Total!K:K,DB!$O$9,Total!AA:AA,$H$2)</f>
        <v>0</v>
      </c>
      <c r="U21" s="31">
        <f>COUNTIFS(Total!X:X,$U$3,Total!W:W,B21,Total!O:O,DB!$G$5,Total!N:N,DB!$O$5,Total!M:M,DB!$G$9,Total!K:K,DB!$O$9,Total!B:B,$H$2)+COUNTIFS(Total!X:X,$U$3,Total!W:W,B21,Total!AA:AA,DB!$G$5,Total!AA:AA,DB!$O$5,Total!AA:AA,DB!$G$9,Total!AA:AA,DB!$O$9,Total!AA:AA,$H$2)+COUNTIFS(Total!X:X,$U$3,Total!W:W,B21,Total!O:O,DB!$G$5,Total!AA:AA,DB!$O$5,Total!AA:AA,DB!$G$9,Total!AA:AA,DB!$O$9,Total!AA:AA,$H$2)+COUNTIFS(Total!X:X,$U$3,Total!W:W,B21,Total!AA:AA,DB!$G$5,Total!N:N,DB!$O$5,Total!AA:AA,DB!$G$9,Total!AA:AA,DB!$O$9,Total!AA:AA,$H$2)+COUNTIFS(Total!X:X,$U$3,Total!W:W,B21,Total!AA:AA,DB!$G$5,Total!AA:AA,DB!$O$5,Total!M:M,DB!$G$9,Total!AA:AA,DB!$O$9,Total!AA:AA,$H$2)+COUNTIFS(Total!X:X,$U$3,Total!W:W,B21,Total!AA:AA,DB!$G$5,Total!AA:AA,DB!$O$5,Total!AA:AA,DB!$G$9,Total!K:K,DB!$O$9,Total!AA:AA,$H$2)+COUNTIFS(Total!X:X,$U$3,Total!W:W,B21,Total!AA:AA,DB!$G$5,Total!AA:AA,DB!$O$5,Total!AA:AA,DB!$G$9,Total!AA:AA,DB!$O$9,Total!B:B,$H$2)+COUNTIFS(Total!X:X,$U$3,Total!W:W,B21,Total!O:O,DB!$G$5,Total!N:N,DB!$O$5,Total!M:M,DB!$G$9,Total!AA:AA,DB!$O$9,Total!AA:AA,$H$2)+COUNTIFS(Total!X:X,$U$3,Total!W:W,B21,Total!O:O,DB!$G$5,Total!N:N,DB!$O$5,Total!AA:AA,DB!$G$9,Total!K:K,DB!$O$9,Total!AA:AA,$H$2)+COUNTIFS(Total!X:X,$U$3,Total!W:W,B21,Total!O:O,DB!$G$5,Total!N:N,DB!$O$5,Total!AA:AA,DB!$G$9,Total!AA:AA,DB!$O$9,Total!B:B,$H$2)+COUNTIFS(Total!X:X,$U$3,Total!W:W,B21,Total!O:O,DB!$G$5,Total!AA:AA,DB!$O$5,Total!M:M,DB!$G$9,Total!K:K,DB!$O$9,Total!AA:AA,$H$2)+COUNTIFS(Total!X:X,$U$3,Total!W:W,B21,Total!O:O,DB!$G$5,Total!AA:AA,DB!$O$5,Total!M:M,DB!$G$9,Total!AA:AA,DB!$O$9,Total!B:B,$H$2)+COUNTIFS(Total!X:X,$U$3,Total!W:W,B21,Total!O:O,DB!$G$5,Total!AA:AA,DB!$O$5,Total!AA:AA,DB!$G$9,Total!K:K,DB!$O$9,Total!B:B,$H$2)+COUNTIFS(Total!X:X,$U$3,Total!W:W,B21,Total!AA:AA,DB!$G$5,Total!N:N,DB!$O$5,Total!M:M,DB!$G$9,Total!K:K,DB!$O$9,Total!AA:AA,$H$2)+COUNTIFS(Total!X:X,$U$3,Total!W:W,B21,Total!AA:AA,DB!$G$5,Total!N:N,DB!$O$5,Total!M:M,DB!$G$9,Total!AA:AA,DB!$O$9,Total!B:B,$H$2)+COUNTIFS(Total!X:X,$U$3,Total!W:W,B21,Total!AA:AA,DB!$G$5,Total!N:N,DB!$O$5,Total!AA:AA,DB!$G$9,Total!K:K,DB!$O$9,Total!B:B,$H$2)+COUNTIFS(Total!X:X,$U$3,Total!W:W,B21,Total!AA:AA,DB!$G$5,Total!AA:AA,DB!$O$5,Total!M:M,DB!$G$9,Total!K:K,DB!$O$9,Total!B:B,$H$2)+COUNTIFS(Total!X:X,$U$3,Total!W:W,B21,Total!O:O,DB!$G$5,Total!N:N,DB!$O$5,Total!AA:AA,DB!$G$9,Total!AA:AA,DB!$O$9,Total!AA:AA,$H$2)+COUNTIFS(Total!X:X,$U$3,Total!W:W,B21,Total!O:O,DB!$G$5,Total!AA:AA,DB!$O$5,Total!M:M,DB!$G$9,Total!AA:AA,DB!$O$9,Total!AA:AA,$H$2)+COUNTIFS(Total!X:X,$U$3,Total!W:W,B21,Total!O:O,DB!$G$5,Total!AA:AA,DB!$O$5,Total!AA:AA,DB!$G$9,Total!K:K,DB!$O$9,Total!AA:AA,$H$2)+COUNTIFS(Total!X:X,$U$3,Total!W:W,B21,Total!O:O,DB!$G$5,Total!AA:AA,DB!$O$5,Total!AA:AA,DB!$G$9,Total!AA:AA,DB!$O$9,Total!B:B,$H$2)+COUNTIFS(Total!X:X,$U$3,Total!W:W,B21,Total!AA:AA,DB!$G$5,Total!N:N,DB!$O$5,Total!M:M,DB!$G$9,Total!AA:AA,DB!$O$9,Total!AA:AA,$H$2)+COUNTIFS(Total!X:X,$U$3,Total!W:W,B21,Total!AA:AA,DB!$G$5,Total!N:N,DB!$O$5,Total!AA:AA,DB!$G$9,Total!K:K,DB!$O$9,Total!AA:AA,$H$2)+COUNTIFS(Total!X:X,$U$3,Total!W:W,B21,Total!AA:AA,DB!$G$5,Total!N:N,DB!$O$5,Total!AA:AA,DB!$G$9,Total!AA:AA,DB!$O$9,Total!B:B,$H$2)+COUNTIFS(Total!X:X,$U$3,Total!W:W,B21,Total!AA:AA,DB!$G$5,Total!AA:AA,DB!$O$5,Total!M:M,DB!$G$9,Total!K:K,DB!$O$9,Total!AA:AA,$H$2)+COUNTIFS(Total!X:X,$U$3,Total!W:W,B21,Total!AA:AA,DB!$G$5,Total!AA:AA,DB!$O$5,Total!M:M,DB!$G$9,Total!AA:AA,DB!$O$9,Total!B:B,$H$2)+COUNTIFS(Total!X:X,$U$3,Total!W:W,B21,Total!AA:AA,DB!$G$5,Total!AA:AA,DB!$O$5,Total!AA:AA,DB!$G$9,Total!K:K,DB!$O$9,Total!B:B,$H$2)+COUNTIFS(Total!X:X,$U$3,Total!W:W,B21,Total!AA:AA,DB!$G$5,Total!N:N,DB!$O$5,Total!M:M,DB!$G$9,Total!K:K,DB!$O$9,Total!B:B,$H$2)+COUNTIFS(Total!X:X,$U$3,Total!W:W,B21,Total!O:O,DB!$G$5,Total!AA:AA,DB!$O$5,Total!M:M,DB!$G$9,Total!K:K,DB!$O$9,Total!B:B,$H$2)+COUNTIFS(Total!X:X,$U$3,Total!W:W,B21,Total!O:O,DB!$G$5,Total!N:N,DB!$O$5,Total!AA:AA,DB!$G$9,Total!K:K,DB!$O$9,Total!B:B,$H$2)+COUNTIFS(Total!X:X,$U$3,Total!W:W,B21,Total!O:O,DB!$G$5,Total!N:N,DB!$O$5,Total!M:M,DB!$G$9,Total!AA:AA,DB!$O$9,Total!B:B,$H$2)+COUNTIFS(Total!X:X,$U$3,Total!W:W,B21,Total!O:O,DB!$G$5,Total!N:N,DB!$O$5,Total!M:M,DB!$G$9,Total!K:K,DB!$O$9,Total!AA:AA,$H$2)</f>
        <v>0</v>
      </c>
      <c r="V21" s="31">
        <f>COUNTIFS(Total!X:X,$V$3,Total!W:W,B21,Total!O:O,DB!$G$5,Total!N:N,DB!$O$5,Total!M:M,DB!$G$9,Total!K:K,DB!$O$9,Total!B:B,$H$2)+COUNTIFS(Total!X:X,$V$3,Total!W:W,B21,Total!AA:AA,DB!$G$5,Total!AA:AA,DB!$O$5,Total!AA:AA,DB!$G$9,Total!AA:AA,DB!$O$9,Total!AA:AA,$H$2)+COUNTIFS(Total!X:X,$V$3,Total!W:W,B21,Total!O:O,DB!$G$5,Total!AA:AA,DB!$O$5,Total!AA:AA,DB!$G$9,Total!AA:AA,DB!$O$9,Total!AA:AA,$H$2)+COUNTIFS(Total!X:X,$V$3,Total!W:W,B21,Total!AA:AA,DB!$G$5,Total!N:N,DB!$O$5,Total!AA:AA,DB!$G$9,Total!AA:AA,DB!$O$9,Total!AA:AA,$H$2)+COUNTIFS(Total!X:X,$V$3,Total!W:W,B21,Total!AA:AA,DB!$G$5,Total!AA:AA,DB!$O$5,Total!M:M,DB!$G$9,Total!AA:AA,DB!$O$9,Total!AA:AA,$H$2)+COUNTIFS(Total!X:X,$V$3,Total!W:W,B21,Total!AA:AA,DB!$G$5,Total!AA:AA,DB!$O$5,Total!AA:AA,DB!$G$9,Total!K:K,DB!$O$9,Total!AA:AA,$H$2)+COUNTIFS(Total!X:X,$V$3,Total!W:W,B21,Total!AA:AA,DB!$G$5,Total!AA:AA,DB!$O$5,Total!AA:AA,DB!$G$9,Total!AA:AA,DB!$O$9,Total!B:B,$H$2)+COUNTIFS(Total!X:X,$V$3,Total!W:W,B21,Total!O:O,DB!$G$5,Total!N:N,DB!$O$5,Total!M:M,DB!$G$9,Total!AA:AA,DB!$O$9,Total!AA:AA,$H$2)+COUNTIFS(Total!X:X,$V$3,Total!W:W,B21,Total!O:O,DB!$G$5,Total!N:N,DB!$O$5,Total!AA:AA,DB!$G$9,Total!K:K,DB!$O$9,Total!AA:AA,$H$2)+COUNTIFS(Total!X:X,$V$3,Total!W:W,B21,Total!O:O,DB!$G$5,Total!N:N,DB!$O$5,Total!AA:AA,DB!$G$9,Total!AA:AA,DB!$O$9,Total!B:B,$H$2)+COUNTIFS(Total!X:X,$V$3,Total!W:W,B21,Total!O:O,DB!$G$5,Total!AA:AA,DB!$O$5,Total!M:M,DB!$G$9,Total!K:K,DB!$O$9,Total!AA:AA,$H$2)+COUNTIFS(Total!X:X,$V$3,Total!W:W,B21,Total!O:O,DB!$G$5,Total!AA:AA,DB!$O$5,Total!M:M,DB!$G$9,Total!AA:AA,DB!$O$9,Total!B:B,$H$2)+COUNTIFS(Total!X:X,$V$3,Total!W:W,B21,Total!O:O,DB!$G$5,Total!AA:AA,DB!$O$5,Total!AA:AA,DB!$G$9,Total!K:K,DB!$O$9,Total!B:B,$H$2)+COUNTIFS(Total!X:X,$V$3,Total!W:W,B21,Total!AA:AA,DB!$G$5,Total!N:N,DB!$O$5,Total!M:M,DB!$G$9,Total!K:K,DB!$O$9,Total!AA:AA,$H$2)+COUNTIFS(Total!X:X,$V$3,Total!W:W,B21,Total!AA:AA,DB!$G$5,Total!N:N,DB!$O$5,Total!M:M,DB!$G$9,Total!AA:AA,DB!$O$9,Total!B:B,$H$2)+COUNTIFS(Total!X:X,$V$3,Total!W:W,B21,Total!AA:AA,DB!$G$5,Total!N:N,DB!$O$5,Total!AA:AA,DB!$G$9,Total!K:K,DB!$O$9,Total!B:B,$H$2)+COUNTIFS(Total!X:X,$V$3,Total!W:W,B21,Total!AA:AA,DB!$G$5,Total!AA:AA,DB!$O$5,Total!M:M,DB!$G$9,Total!K:K,DB!$O$9,Total!B:B,$H$2)+COUNTIFS(Total!X:X,$V$3,Total!W:W,B21,Total!O:O,DB!$G$5,Total!N:N,DB!$O$5,Total!AA:AA,DB!$G$9,Total!AA:AA,DB!$O$9,Total!AA:AA,$H$2)+COUNTIFS(Total!X:X,$V$3,Total!W:W,B21,Total!O:O,DB!$G$5,Total!AA:AA,DB!$O$5,Total!M:M,DB!$G$9,Total!AA:AA,DB!$O$9,Total!AA:AA,$H$2)+COUNTIFS(Total!X:X,$V$3,Total!W:W,B21,Total!O:O,DB!$G$5,Total!AA:AA,DB!$O$5,Total!AA:AA,DB!$G$9,Total!K:K,DB!$O$9,Total!AA:AA,$H$2)+COUNTIFS(Total!X:X,$V$3,Total!W:W,B21,Total!O:O,DB!$G$5,Total!AA:AA,DB!$O$5,Total!AA:AA,DB!$G$9,Total!AA:AA,DB!$O$9,Total!B:B,$H$2)+COUNTIFS(Total!X:X,$V$3,Total!W:W,B21,Total!AA:AA,DB!$G$5,Total!N:N,DB!$O$5,Total!M:M,DB!$G$9,Total!AA:AA,DB!$O$9,Total!AA:AA,$H$2)+COUNTIFS(Total!X:X,$V$3,Total!W:W,B21,Total!AA:AA,DB!$G$5,Total!N:N,DB!$O$5,Total!AA:AA,DB!$G$9,Total!K:K,DB!$O$9,Total!AA:AA,$H$2)+COUNTIFS(Total!X:X,$V$3,Total!W:W,B21,Total!AA:AA,DB!$G$5,Total!N:N,DB!$O$5,Total!AA:AA,DB!$G$9,Total!AA:AA,DB!$O$9,Total!B:B,$H$2)+COUNTIFS(Total!X:X,$V$3,Total!W:W,B21,Total!AA:AA,DB!$G$5,Total!AA:AA,DB!$O$5,Total!M:M,DB!$G$9,Total!K:K,DB!$O$9,Total!AA:AA,$H$2)+COUNTIFS(Total!X:X,$V$3,Total!W:W,B21,Total!AA:AA,DB!$G$5,Total!AA:AA,DB!$O$5,Total!M:M,DB!$G$9,Total!AA:AA,DB!$O$9,Total!B:B,$H$2)+COUNTIFS(Total!X:X,$V$3,Total!W:W,B21,Total!AA:AA,DB!$G$5,Total!AA:AA,DB!$O$5,Total!AA:AA,DB!$G$9,Total!K:K,DB!$O$9,Total!B:B,$H$2)+COUNTIFS(Total!X:X,$V$3,Total!W:W,B21,Total!AA:AA,DB!$G$5,Total!N:N,DB!$O$5,Total!M:M,DB!$G$9,Total!K:K,DB!$O$9,Total!B:B,$H$2)+COUNTIFS(Total!X:X,$V$3,Total!W:W,B21,Total!O:O,DB!$G$5,Total!AA:AA,DB!$O$5,Total!M:M,DB!$G$9,Total!K:K,DB!$O$9,Total!B:B,$H$2)+COUNTIFS(Total!X:X,$V$3,Total!W:W,B21,Total!O:O,DB!$G$5,Total!N:N,DB!$O$5,Total!AA:AA,DB!$G$9,Total!K:K,DB!$O$9,Total!B:B,$H$2)+COUNTIFS(Total!X:X,$V$3,Total!W:W,B21,Total!O:O,DB!$G$5,Total!N:N,DB!$O$5,Total!M:M,DB!$G$9,Total!AA:AA,DB!$O$9,Total!B:B,$H$2)+COUNTIFS(Total!X:X,$V$3,Total!W:W,B21,Total!O:O,DB!$G$5,Total!N:N,DB!$O$5,Total!M:M,DB!$G$9,Total!K:K,DB!$O$9,Total!AA:AA,$H$2)</f>
        <v>51</v>
      </c>
      <c r="W21" s="31">
        <f>COUNTIFS(Total!X:X,$W$3,Total!W:W,B21,Total!O:O,DB!$G$5,Total!N:N,DB!$O$5,Total!M:M,DB!$G$9,Total!K:K,DB!$O$9,Total!B:B,$H$2)+COUNTIFS(Total!X:X,$W$3,Total!W:W,B21,Total!AA:AA,DB!$G$5,Total!AA:AA,DB!$O$5,Total!AA:AA,DB!$G$9,Total!AA:AA,DB!$O$9,Total!AA:AA,$H$2)+COUNTIFS(Total!X:X,$W$3,Total!W:W,B21,Total!O:O,DB!$G$5,Total!AA:AA,DB!$O$5,Total!AA:AA,DB!$G$9,Total!AA:AA,DB!$O$9,Total!AA:AA,$H$2)+COUNTIFS(Total!X:X,$W$3,Total!W:W,B21,Total!AA:AA,DB!$G$5,Total!N:N,DB!$O$5,Total!AA:AA,DB!$G$9,Total!AA:AA,DB!$O$9,Total!AA:AA,$H$2)+COUNTIFS(Total!X:X,$W$3,Total!W:W,B21,Total!AA:AA,DB!$G$5,Total!AA:AA,DB!$O$5,Total!M:M,DB!$G$9,Total!AA:AA,DB!$O$9,Total!AA:AA,$H$2)+COUNTIFS(Total!X:X,$W$3,Total!W:W,B21,Total!AA:AA,DB!$G$5,Total!AA:AA,DB!$O$5,Total!AA:AA,DB!$G$9,Total!K:K,DB!$O$9,Total!AA:AA,$H$2)+COUNTIFS(Total!X:X,$W$3,Total!W:W,B21,Total!AA:AA,DB!$G$5,Total!AA:AA,DB!$O$5,Total!AA:AA,DB!$G$9,Total!AA:AA,DB!$O$9,Total!B:B,$H$2)+COUNTIFS(Total!X:X,$W$3,Total!W:W,B21,Total!O:O,DB!$G$5,Total!N:N,DB!$O$5,Total!M:M,DB!$G$9,Total!AA:AA,DB!$O$9,Total!AA:AA,$H$2)+COUNTIFS(Total!X:X,$W$3,Total!W:W,B21,Total!O:O,DB!$G$5,Total!N:N,DB!$O$5,Total!AA:AA,DB!$G$9,Total!K:K,DB!$O$9,Total!AA:AA,$H$2)+COUNTIFS(Total!X:X,$W$3,Total!W:W,B21,Total!O:O,DB!$G$5,Total!N:N,DB!$O$5,Total!AA:AA,DB!$G$9,Total!AA:AA,DB!$O$9,Total!B:B,$H$2)+COUNTIFS(Total!X:X,$W$3,Total!W:W,B21,Total!O:O,DB!$G$5,Total!AA:AA,DB!$O$5,Total!M:M,DB!$G$9,Total!K:K,DB!$O$9,Total!AA:AA,$H$2)+COUNTIFS(Total!X:X,$W$3,Total!W:W,B21,Total!O:O,DB!$G$5,Total!AA:AA,DB!$O$5,Total!M:M,DB!$G$9,Total!AA:AA,DB!$O$9,Total!B:B,$H$2)+COUNTIFS(Total!X:X,$W$3,Total!W:W,B21,Total!O:O,DB!$G$5,Total!AA:AA,DB!$O$5,Total!AA:AA,DB!$G$9,Total!K:K,DB!$O$9,Total!B:B,$H$2)+COUNTIFS(Total!X:X,$W$3,Total!W:W,B21,Total!AA:AA,DB!$G$5,Total!N:N,DB!$O$5,Total!M:M,DB!$G$9,Total!K:K,DB!$O$9,Total!AA:AA,$H$2)+COUNTIFS(Total!X:X,$W$3,Total!W:W,B21,Total!AA:AA,DB!$G$5,Total!N:N,DB!$O$5,Total!M:M,DB!$G$9,Total!AA:AA,DB!$O$9,Total!B:B,$H$2)+COUNTIFS(Total!X:X,$W$3,Total!W:W,B21,Total!AA:AA,DB!$G$5,Total!N:N,DB!$O$5,Total!AA:AA,DB!$G$9,Total!K:K,DB!$O$9,Total!B:B,$H$2)+COUNTIFS(Total!X:X,$W$3,Total!W:W,B21,Total!AA:AA,DB!$G$5,Total!AA:AA,DB!$O$5,Total!M:M,DB!$G$9,Total!K:K,DB!$O$9,Total!B:B,$H$2)+COUNTIFS(Total!X:X,$W$3,Total!W:W,B21,Total!O:O,DB!$G$5,Total!N:N,DB!$O$5,Total!AA:AA,DB!$G$9,Total!AA:AA,DB!$O$9,Total!AA:AA,$H$2)+COUNTIFS(Total!X:X,$W$3,Total!W:W,B21,Total!O:O,DB!$G$5,Total!AA:AA,DB!$O$5,Total!M:M,DB!$G$9,Total!AA:AA,DB!$O$9,Total!AA:AA,$H$2)+COUNTIFS(Total!X:X,$W$3,Total!W:W,B21,Total!O:O,DB!$G$5,Total!AA:AA,DB!$O$5,Total!AA:AA,DB!$G$9,Total!K:K,DB!$O$9,Total!AA:AA,$H$2)+COUNTIFS(Total!X:X,$W$3,Total!W:W,B21,Total!O:O,DB!$G$5,Total!AA:AA,DB!$O$5,Total!AA:AA,DB!$G$9,Total!AA:AA,DB!$O$9,Total!B:B,$H$2)+COUNTIFS(Total!X:X,$W$3,Total!W:W,B21,Total!AA:AA,DB!$G$5,Total!N:N,DB!$O$5,Total!M:M,DB!$G$9,Total!AA:AA,DB!$O$9,Total!AA:AA,$H$2)+COUNTIFS(Total!X:X,$W$3,Total!W:W,B21,Total!AA:AA,DB!$G$5,Total!N:N,DB!$O$5,Total!AA:AA,DB!$G$9,Total!K:K,DB!$O$9,Total!AA:AA,$H$2)+COUNTIFS(Total!X:X,$W$3,Total!W:W,B21,Total!AA:AA,DB!$G$5,Total!N:N,DB!$O$5,Total!AA:AA,DB!$G$9,Total!AA:AA,DB!$O$9,Total!B:B,$H$2)+COUNTIFS(Total!X:X,$W$3,Total!W:W,B21,Total!AA:AA,DB!$G$5,Total!AA:AA,DB!$O$5,Total!M:M,DB!$G$9,Total!K:K,DB!$O$9,Total!AA:AA,$H$2)+COUNTIFS(Total!X:X,$W$3,Total!W:W,B21,Total!AA:AA,DB!$G$5,Total!AA:AA,DB!$O$5,Total!M:M,DB!$G$9,Total!AA:AA,DB!$O$9,Total!B:B,$H$2)+COUNTIFS(Total!X:X,$W$3,Total!W:W,B21,Total!AA:AA,DB!$G$5,Total!AA:AA,DB!$O$5,Total!AA:AA,DB!$G$9,Total!K:K,DB!$O$9,Total!B:B,$H$2)+COUNTIFS(Total!X:X,$W$3,Total!W:W,B21,Total!AA:AA,DB!$G$5,Total!N:N,DB!$O$5,Total!M:M,DB!$G$9,Total!K:K,DB!$O$9,Total!B:B,$H$2)+COUNTIFS(Total!X:X,$W$3,Total!W:W,B21,Total!O:O,DB!$G$5,Total!AA:AA,DB!$O$5,Total!M:M,DB!$G$9,Total!K:K,DB!$O$9,Total!B:B,$H$2)+COUNTIFS(Total!X:X,$W$3,Total!W:W,B21,Total!O:O,DB!$G$5,Total!N:N,DB!$O$5,Total!AA:AA,DB!$G$9,Total!K:K,DB!$O$9,Total!B:B,$H$2)+COUNTIFS(Total!X:X,$W$3,Total!W:W,B21,Total!O:O,DB!$G$5,Total!N:N,DB!$O$5,Total!M:M,DB!$G$9,Total!AA:AA,DB!$O$9,Total!B:B,$H$2)+COUNTIFS(Total!X:X,$W$3,Total!W:W,B21,Total!O:O,DB!$G$5,Total!N:N,DB!$O$5,Total!M:M,DB!$G$9,Total!K:K,DB!$O$9,Total!AA:AA,$H$2)</f>
        <v>0</v>
      </c>
      <c r="X21" s="31">
        <f t="shared" si="0"/>
        <v>88</v>
      </c>
      <c r="Y21" s="31">
        <f t="shared" si="1"/>
        <v>88</v>
      </c>
      <c r="Z21" s="31">
        <f t="shared" si="2"/>
        <v>88</v>
      </c>
      <c r="AD21" s="44"/>
    </row>
    <row r="22" spans="1:30" s="24" customFormat="1" ht="33" customHeight="1" x14ac:dyDescent="0.25">
      <c r="A22" s="43">
        <v>19</v>
      </c>
      <c r="B22" s="53" t="s">
        <v>138</v>
      </c>
      <c r="C22" s="31">
        <f>COUNTIFS(Total!W:W,B22,Total!O:O,DB!$G$5,Total!N:N,DB!$O$5,Total!M:M,DB!$G$9,Total!K:K,DB!$O$9,Total!B:B,$H$2)+COUNTIFS(Total!W:W,B22,Total!AA:AA,DB!$G$5,Total!AA:AA,DB!$O$5,Total!AA:AA,DB!$G$9,Total!AA:AA,DB!$O$9,Total!AA:AA,$H$2)+COUNTIFS(Total!W:W,B22,Total!O:O,DB!$G$5,Total!AA:AA,DB!$O$5,Total!AA:AA,DB!$G$9,Total!AA:AA,DB!$O$9,Total!AA:AA,$H$2)+COUNTIFS(Total!W:W,B22,Total!AA:AA,DB!$G$5,Total!N:N,DB!$O$5,Total!AA:AA,DB!$G$9,Total!AA:AA,DB!$O$9,Total!AA:AA,$H$2)+COUNTIFS(Total!W:W,B22,Total!AA:AA,DB!$G$5,Total!AA:AA,DB!$O$5,Total!M:M,DB!$G$9,Total!AA:AA,DB!$O$9,Total!AA:AA,$H$2)+COUNTIFS(Total!W:W,B22,Total!AA:AA,DB!$G$5,Total!AA:AA,DB!$O$5,Total!AA:AA,DB!$G$9,Total!K:K,DB!$O$9,Total!AA:AA,$H$2)+COUNTIFS(Total!W:W,B22,Total!AA:AA,DB!$G$5,Total!AA:AA,DB!$O$5,Total!AA:AA,DB!$G$9,Total!AA:AA,DB!$O$9,Total!B:B,$H$2)+COUNTIFS(Total!W:W,B22,Total!O:O,DB!$G$5,Total!N:N,DB!$O$5,Total!M:M,DB!$G$9,Total!AA:AA,DB!$O$9,Total!AA:AA,$H$2)+COUNTIFS(Total!W:W,B22,Total!O:O,DB!$G$5,Total!N:N,DB!$O$5,Total!AA:AA,DB!$G$9,Total!K:K,DB!$O$9,Total!AA:AA,$H$2)+COUNTIFS(Total!W:W,B22,Total!O:O,DB!$G$5,Total!N:N,DB!$O$5,Total!AA:AA,DB!$G$9,Total!AA:AA,DB!$O$9,Total!B:B,$H$2)+COUNTIFS(Total!W:W,B22,Total!O:O,DB!$G$5,Total!AA:AA,DB!$O$5,Total!M:M,DB!$G$9,Total!K:K,DB!$O$9,Total!AA:AA,$H$2)+COUNTIFS(Total!W:W,B22,Total!O:O,DB!$G$5,Total!AA:AA,DB!$O$5,Total!M:M,DB!$G$9,Total!AA:AA,DB!$O$9,Total!B:B,$H$2)+COUNTIFS(Total!W:W,B22,Total!O:O,DB!$G$5,Total!AA:AA,DB!$O$5,Total!AA:AA,DB!$G$9,Total!K:K,DB!$O$9,Total!B:B,$H$2)+COUNTIFS(Total!W:W,B22,Total!AA:AA,DB!$G$5,Total!N:N,DB!$O$5,Total!M:M,DB!$G$9,Total!K:K,DB!$O$9,Total!AA:AA,$H$2)+COUNTIFS(Total!W:W,B22,Total!AA:AA,DB!$G$5,Total!N:N,DB!$O$5,Total!M:M,DB!$G$9,Total!AA:AA,DB!$O$9,Total!B:B,$H$2)+COUNTIFS(Total!W:W,B22,Total!AA:AA,DB!$G$5,Total!N:N,DB!$O$5,Total!AA:AA,DB!$G$9,Total!K:K,DB!$O$9,Total!B:B,$H$2)+COUNTIFS(Total!W:W,B22,Total!AA:AA,DB!$G$5,Total!AA:AA,DB!$O$5,Total!M:M,DB!$G$9,Total!K:K,DB!$O$9,Total!B:B,$H$2)+COUNTIFS(Total!W:W,B22,Total!O:O,DB!$G$5,Total!N:N,DB!$O$5,Total!AA:AA,DB!$G$9,Total!AA:AA,DB!$O$9,Total!AA:AA,$H$2)+COUNTIFS(Total!W:W,B22,Total!O:O,DB!$G$5,Total!AA:AA,DB!$O$5,Total!M:M,DB!$G$9,Total!AA:AA,DB!$O$9,Total!AA:AA,$H$2)+COUNTIFS(Total!W:W,B22,Total!O:O,DB!$G$5,Total!AA:AA,DB!$O$5,Total!AA:AA,DB!$G$9,Total!K:K,DB!$O$9,Total!AA:AA,$H$2)+COUNTIFS(Total!W:W,B22,Total!O:O,DB!$G$5,Total!AA:AA,DB!$O$5,Total!AA:AA,DB!$G$9,Total!AA:AA,DB!$O$9,Total!B:B,$H$2)+COUNTIFS(Total!W:W,B22,Total!AA:AA,DB!$G$5,Total!N:N,DB!$O$5,Total!M:M,DB!$G$9,Total!AA:AA,DB!$O$9,Total!AA:AA,$H$2)+COUNTIFS(Total!W:W,B22,Total!AA:AA,DB!$G$5,Total!N:N,DB!$O$5,Total!AA:AA,DB!$G$9,Total!K:K,DB!$O$9,Total!AA:AA,$H$2)+COUNTIFS(Total!W:W,B22,Total!AA:AA,DB!$G$5,Total!N:N,DB!$O$5,Total!AA:AA,DB!$G$9,Total!AA:AA,DB!$O$9,Total!B:B,$H$2)+COUNTIFS(Total!W:W,B22,Total!AA:AA,DB!$G$5,Total!AA:AA,DB!$O$5,Total!M:M,DB!$G$9,Total!K:K,DB!$O$9,Total!AA:AA,$H$2)+COUNTIFS(Total!W:W,B22,Total!AA:AA,DB!$G$5,Total!AA:AA,DB!$O$5,Total!M:M,DB!$G$9,Total!AA:AA,DB!$O$9,Total!B:B,$H$2)+COUNTIFS(Total!W:W,B22,Total!AA:AA,DB!$G$5,Total!AA:AA,DB!$O$5,Total!AA:AA,DB!$G$9,Total!K:K,DB!$O$9,Total!B:B,$H$2)+COUNTIFS(Total!W:W,B22,Total!AA:AA,DB!$G$5,Total!N:N,DB!$O$5,Total!M:M,DB!$G$9,Total!K:K,DB!$O$9,Total!B:B,$H$2)+COUNTIFS(Total!W:W,B22,Total!O:O,DB!$G$5,Total!AA:AA,DB!$O$5,Total!M:M,DB!$G$9,Total!K:K,DB!$O$9,Total!B:B,$H$2)+COUNTIFS(Total!W:W,B22,Total!O:O,DB!$G$5,Total!N:N,DB!$O$5,Total!AA:AA,DB!$G$9,Total!K:K,DB!$O$9,Total!B:B,$H$2)+COUNTIFS(Total!W:W,B22,Total!O:O,DB!$G$5,Total!N:N,DB!$O$5,Total!M:M,DB!$G$9,Total!AA:AA,DB!$O$9,Total!B:B,$H$2)+COUNTIFS(Total!W:W,B22,Total!O:O,DB!$G$5,Total!N:N,DB!$O$5,Total!M:M,DB!$G$9,Total!K:K,DB!$O$9,Total!AA:AA,$H$2)</f>
        <v>15</v>
      </c>
      <c r="D22" s="31">
        <f>COUNTIFS(Total!X:X,$AE$2,Total!W:W,B22,Total!O:O,DB!$G$5,Total!N:N,DB!$O$5,Total!M:M,DB!$G$9,Total!K:K,DB!$O$9,Total!B:B,$H$2)+COUNTIFS(Total!X:X,$AE$2,Total!W:W,B22,Total!AA:AA,DB!$G$5,Total!AA:AA,DB!$O$5,Total!AA:AA,DB!$G$9,Total!AA:AA,DB!$O$9,Total!AA:AA,$H$2)+COUNTIFS(Total!X:X,$AE$2,Total!W:W,B22,Total!O:O,DB!$G$5,Total!AA:AA,DB!$O$5,Total!AA:AA,DB!$G$9,Total!AA:AA,DB!$O$9,Total!AA:AA,$H$2)+COUNTIFS(Total!X:X,$AE$2,Total!W:W,B22,Total!AA:AA,DB!$G$5,Total!N:N,DB!$O$5,Total!AA:AA,DB!$G$9,Total!AA:AA,DB!$O$9,Total!AA:AA,$H$2)+COUNTIFS(Total!X:X,$AE$2,Total!W:W,B22,Total!AA:AA,DB!$G$5,Total!AA:AA,DB!$O$5,Total!M:M,DB!$G$9,Total!AA:AA,DB!$O$9,Total!AA:AA,$H$2)+COUNTIFS(Total!X:X,$AE$2,Total!W:W,B22,Total!AA:AA,DB!$G$5,Total!AA:AA,DB!$O$5,Total!AA:AA,DB!$G$9,Total!K:K,DB!$O$9,Total!AA:AA,$H$2)+COUNTIFS(Total!X:X,$AE$2,Total!W:W,B22,Total!AA:AA,DB!$G$5,Total!AA:AA,DB!$O$5,Total!AA:AA,DB!$G$9,Total!AA:AA,DB!$O$9,Total!B:B,$H$2)+COUNTIFS(Total!X:X,$AE$2,Total!W:W,B22,Total!O:O,DB!$G$5,Total!N:N,DB!$O$5,Total!M:M,DB!$G$9,Total!AA:AA,DB!$O$9,Total!AA:AA,$H$2)+COUNTIFS(Total!X:X,$AE$2,Total!W:W,B22,Total!O:O,DB!$G$5,Total!N:N,DB!$O$5,Total!AA:AA,DB!$G$9,Total!K:K,DB!$O$9,Total!AA:AA,$H$2)+COUNTIFS(Total!X:X,$AE$2,Total!W:W,B22,Total!O:O,DB!$G$5,Total!N:N,DB!$O$5,Total!AA:AA,DB!$G$9,Total!AA:AA,DB!$O$9,Total!B:B,$H$2)+COUNTIFS(Total!X:X,$AE$2,Total!W:W,B22,Total!O:O,DB!$G$5,Total!AA:AA,DB!$O$5,Total!M:M,DB!$G$9,Total!K:K,DB!$O$9,Total!AA:AA,$H$2)+COUNTIFS(Total!X:X,$AE$2,Total!W:W,B22,Total!O:O,DB!$G$5,Total!AA:AA,DB!$O$5,Total!M:M,DB!$G$9,Total!AA:AA,DB!$O$9,Total!B:B,$H$2)+COUNTIFS(Total!X:X,$AE$2,Total!W:W,B22,Total!O:O,DB!$G$5,Total!AA:AA,DB!$O$5,Total!AA:AA,DB!$G$9,Total!K:K,DB!$O$9,Total!B:B,$H$2)+COUNTIFS(Total!X:X,$AE$2,Total!W:W,B22,Total!AA:AA,DB!$G$5,Total!N:N,DB!$O$5,Total!M:M,DB!$G$9,Total!K:K,DB!$O$9,Total!AA:AA,$H$2)+COUNTIFS(Total!X:X,$AE$2,Total!W:W,B22,Total!AA:AA,DB!$G$5,Total!N:N,DB!$O$5,Total!M:M,DB!$G$9,Total!AA:AA,DB!$O$9,Total!B:B,$H$2)+COUNTIFS(Total!X:X,$AE$2,Total!W:W,B22,Total!AA:AA,DB!$G$5,Total!N:N,DB!$O$5,Total!AA:AA,DB!$G$9,Total!K:K,DB!$O$9,Total!B:B,$H$2)+COUNTIFS(Total!X:X,$AE$2,Total!W:W,B22,Total!AA:AA,DB!$G$5,Total!AA:AA,DB!$O$5,Total!M:M,DB!$G$9,Total!K:K,DB!$O$9,Total!B:B,$H$2)+COUNTIFS(Total!X:X,$AE$2,Total!W:W,B22,Total!O:O,DB!$G$5,Total!N:N,DB!$O$5,Total!AA:AA,DB!$G$9,Total!AA:AA,DB!$O$9,Total!AA:AA,$H$2)+COUNTIFS(Total!X:X,$AE$2,Total!W:W,B22,Total!O:O,DB!$G$5,Total!AA:AA,DB!$O$5,Total!M:M,DB!$G$9,Total!AA:AA,DB!$O$9,Total!AA:AA,$H$2)+COUNTIFS(Total!X:X,$AE$2,Total!W:W,B22,Total!O:O,DB!$G$5,Total!AA:AA,DB!$O$5,Total!AA:AA,DB!$G$9,Total!K:K,DB!$O$9,Total!AA:AA,$H$2)+COUNTIFS(Total!X:X,$AE$2,Total!W:W,B22,Total!O:O,DB!$G$5,Total!AA:AA,DB!$O$5,Total!AA:AA,DB!$G$9,Total!AA:AA,DB!$O$9,Total!B:B,$H$2)+COUNTIFS(Total!X:X,$AE$2,Total!W:W,B22,Total!AA:AA,DB!$G$5,Total!N:N,DB!$O$5,Total!M:M,DB!$G$9,Total!AA:AA,DB!$O$9,Total!AA:AA,$H$2)+COUNTIFS(Total!X:X,$AE$2,Total!W:W,B22,Total!AA:AA,DB!$G$5,Total!N:N,DB!$O$5,Total!AA:AA,DB!$G$9,Total!K:K,DB!$O$9,Total!AA:AA,$H$2)+COUNTIFS(Total!X:X,$AE$2,Total!W:W,B22,Total!AA:AA,DB!$G$5,Total!N:N,DB!$O$5,Total!AA:AA,DB!$G$9,Total!AA:AA,DB!$O$9,Total!B:B,$H$2)+COUNTIFS(Total!X:X,$AE$2,Total!W:W,B22,Total!AA:AA,DB!$G$5,Total!AA:AA,DB!$O$5,Total!M:M,DB!$G$9,Total!K:K,DB!$O$9,Total!AA:AA,$H$2)+COUNTIFS(Total!X:X,$AE$2,Total!W:W,B22,Total!AA:AA,DB!$G$5,Total!AA:AA,DB!$O$5,Total!M:M,DB!$G$9,Total!AA:AA,DB!$O$9,Total!B:B,$H$2)+COUNTIFS(Total!X:X,$AE$2,Total!W:W,B22,Total!AA:AA,DB!$G$5,Total!AA:AA,DB!$O$5,Total!AA:AA,DB!$G$9,Total!K:K,DB!$O$9,Total!B:B,$H$2)+COUNTIFS(Total!X:X,$AE$2,Total!W:W,B22,Total!AA:AA,DB!$G$5,Total!N:N,DB!$O$5,Total!M:M,DB!$G$9,Total!K:K,DB!$O$9,Total!B:B,$H$2)+COUNTIFS(Total!X:X,$AE$2,Total!W:W,B22,Total!O:O,DB!$G$5,Total!AA:AA,DB!$O$5,Total!M:M,DB!$G$9,Total!K:K,DB!$O$9,Total!B:B,$H$2)+COUNTIFS(Total!X:X,$AE$2,Total!W:W,B22,Total!O:O,DB!$G$5,Total!N:N,DB!$O$5,Total!AA:AA,DB!$G$9,Total!K:K,DB!$O$9,Total!B:B,$H$2)+COUNTIFS(Total!X:X,$AE$2,Total!W:W,B22,Total!O:O,DB!$G$5,Total!N:N,DB!$O$5,Total!M:M,DB!$G$9,Total!AA:AA,DB!$O$9,Total!B:B,$H$2)+COUNTIFS(Total!X:X,$AE$2,Total!W:W,B22,Total!O:O,DB!$G$5,Total!N:N,DB!$O$5,Total!M:M,DB!$G$9,Total!K:K,DB!$O$9,Total!AA:AA,$H$2)</f>
        <v>1</v>
      </c>
      <c r="E22" s="31">
        <f>COUNTIFS(Total!X:X,$E$3,Total!W:W,B22,Total!O:O,DB!$G$5,Total!N:N,DB!$O$5,Total!M:M,DB!$G$9,Total!K:K,DB!$O$9,Total!B:B,$H$2)+COUNTIFS(Total!X:X,$E$3,Total!W:W,B22,Total!AA:AA,DB!$G$5,Total!AA:AA,DB!$O$5,Total!AA:AA,DB!$G$9,Total!AA:AA,DB!$O$9,Total!AA:AA,$H$2)+COUNTIFS(Total!X:X,$E$3,Total!W:W,B22,Total!O:O,DB!$G$5,Total!AA:AA,DB!$O$5,Total!AA:AA,DB!$G$9,Total!AA:AA,DB!$O$9,Total!AA:AA,$H$2)+COUNTIFS(Total!X:X,$E$3,Total!W:W,B22,Total!AA:AA,DB!$G$5,Total!N:N,DB!$O$5,Total!AA:AA,DB!$G$9,Total!AA:AA,DB!$O$9,Total!AA:AA,$H$2)+COUNTIFS(Total!X:X,$E$3,Total!W:W,B22,Total!AA:AA,DB!$G$5,Total!AA:AA,DB!$O$5,Total!M:M,DB!$G$9,Total!AA:AA,DB!$O$9,Total!AA:AA,$H$2)+COUNTIFS(Total!X:X,$E$3,Total!W:W,B22,Total!AA:AA,DB!$G$5,Total!AA:AA,DB!$O$5,Total!AA:AA,DB!$G$9,Total!K:K,DB!$O$9,Total!AA:AA,$H$2)+COUNTIFS(Total!X:X,$E$3,Total!W:W,B22,Total!AA:AA,DB!$G$5,Total!AA:AA,DB!$O$5,Total!AA:AA,DB!$G$9,Total!AA:AA,DB!$O$9,Total!B:B,$H$2)+COUNTIFS(Total!X:X,$E$3,Total!W:W,B22,Total!O:O,DB!$G$5,Total!N:N,DB!$O$5,Total!M:M,DB!$G$9,Total!AA:AA,DB!$O$9,Total!AA:AA,$H$2)+COUNTIFS(Total!X:X,$E$3,Total!W:W,B22,Total!O:O,DB!$G$5,Total!N:N,DB!$O$5,Total!AA:AA,DB!$G$9,Total!K:K,DB!$O$9,Total!AA:AA,$H$2)+COUNTIFS(Total!X:X,$E$3,Total!W:W,B22,Total!O:O,DB!$G$5,Total!N:N,DB!$O$5,Total!AA:AA,DB!$G$9,Total!AA:AA,DB!$O$9,Total!B:B,$H$2)+COUNTIFS(Total!X:X,$E$3,Total!W:W,B22,Total!O:O,DB!$G$5,Total!AA:AA,DB!$O$5,Total!M:M,DB!$G$9,Total!K:K,DB!$O$9,Total!AA:AA,$H$2)+COUNTIFS(Total!X:X,$E$3,Total!W:W,B22,Total!O:O,DB!$G$5,Total!AA:AA,DB!$O$5,Total!M:M,DB!$G$9,Total!AA:AA,DB!$O$9,Total!B:B,$H$2)+COUNTIFS(Total!X:X,$E$3,Total!W:W,B22,Total!O:O,DB!$G$5,Total!AA:AA,DB!$O$5,Total!AA:AA,DB!$G$9,Total!K:K,DB!$O$9,Total!B:B,$H$2)+COUNTIFS(Total!X:X,$E$3,Total!W:W,B22,Total!AA:AA,DB!$G$5,Total!N:N,DB!$O$5,Total!M:M,DB!$G$9,Total!K:K,DB!$O$9,Total!AA:AA,$H$2)+COUNTIFS(Total!X:X,$E$3,Total!W:W,B22,Total!AA:AA,DB!$G$5,Total!N:N,DB!$O$5,Total!M:M,DB!$G$9,Total!AA:AA,DB!$O$9,Total!B:B,$H$2)+COUNTIFS(Total!X:X,$E$3,Total!W:W,B22,Total!AA:AA,DB!$G$5,Total!N:N,DB!$O$5,Total!AA:AA,DB!$G$9,Total!K:K,DB!$O$9,Total!B:B,$H$2)+COUNTIFS(Total!X:X,$E$3,Total!W:W,B22,Total!AA:AA,DB!$G$5,Total!AA:AA,DB!$O$5,Total!M:M,DB!$G$9,Total!K:K,DB!$O$9,Total!B:B,$H$2)+COUNTIFS(Total!X:X,$E$3,Total!W:W,B22,Total!O:O,DB!$G$5,Total!N:N,DB!$O$5,Total!AA:AA,DB!$G$9,Total!AA:AA,DB!$O$9,Total!AA:AA,$H$2)+COUNTIFS(Total!X:X,$E$3,Total!W:W,B22,Total!O:O,DB!$G$5,Total!AA:AA,DB!$O$5,Total!M:M,DB!$G$9,Total!AA:AA,DB!$O$9,Total!AA:AA,$H$2)+COUNTIFS(Total!X:X,$E$3,Total!W:W,B22,Total!O:O,DB!$G$5,Total!AA:AA,DB!$O$5,Total!AA:AA,DB!$G$9,Total!K:K,DB!$O$9,Total!AA:AA,$H$2)+COUNTIFS(Total!X:X,$E$3,Total!W:W,B22,Total!O:O,DB!$G$5,Total!AA:AA,DB!$O$5,Total!AA:AA,DB!$G$9,Total!AA:AA,DB!$O$9,Total!B:B,$H$2)+COUNTIFS(Total!X:X,$E$3,Total!W:W,B22,Total!AA:AA,DB!$G$5,Total!N:N,DB!$O$5,Total!M:M,DB!$G$9,Total!AA:AA,DB!$O$9,Total!AA:AA,$H$2)+COUNTIFS(Total!X:X,$E$3,Total!W:W,B22,Total!AA:AA,DB!$G$5,Total!N:N,DB!$O$5,Total!AA:AA,DB!$G$9,Total!K:K,DB!$O$9,Total!AA:AA,$H$2)+COUNTIFS(Total!X:X,$E$3,Total!W:W,B22,Total!AA:AA,DB!$G$5,Total!N:N,DB!$O$5,Total!AA:AA,DB!$G$9,Total!AA:AA,DB!$O$9,Total!B:B,$H$2)+COUNTIFS(Total!X:X,$E$3,Total!W:W,B22,Total!AA:AA,DB!$G$5,Total!AA:AA,DB!$O$5,Total!M:M,DB!$G$9,Total!K:K,DB!$O$9,Total!AA:AA,$H$2)+COUNTIFS(Total!X:X,$E$3,Total!W:W,B22,Total!AA:AA,DB!$G$5,Total!AA:AA,DB!$O$5,Total!M:M,DB!$G$9,Total!AA:AA,DB!$O$9,Total!B:B,$H$2)+COUNTIFS(Total!X:X,$E$3,Total!W:W,B22,Total!AA:AA,DB!$G$5,Total!AA:AA,DB!$O$5,Total!AA:AA,DB!$G$9,Total!K:K,DB!$O$9,Total!B:B,$H$2)+COUNTIFS(Total!X:X,$E$3,Total!W:W,B22,Total!AA:AA,DB!$G$5,Total!N:N,DB!$O$5,Total!M:M,DB!$G$9,Total!K:K,DB!$O$9,Total!B:B,$H$2)+COUNTIFS(Total!X:X,$E$3,Total!W:W,B22,Total!O:O,DB!$G$5,Total!AA:AA,DB!$O$5,Total!M:M,DB!$G$9,Total!K:K,DB!$O$9,Total!B:B,$H$2)+COUNTIFS(Total!X:X,$E$3,Total!W:W,B22,Total!O:O,DB!$G$5,Total!N:N,DB!$O$5,Total!AA:AA,DB!$G$9,Total!K:K,DB!$O$9,Total!B:B,$H$2)+COUNTIFS(Total!X:X,$E$3,Total!W:W,B22,Total!O:O,DB!$G$5,Total!N:N,DB!$O$5,Total!M:M,DB!$G$9,Total!AA:AA,DB!$O$9,Total!B:B,$H$2)+COUNTIFS(Total!X:X,$E$3,Total!W:W,B22,Total!O:O,DB!$G$5,Total!N:N,DB!$O$5,Total!M:M,DB!$G$9,Total!K:K,DB!$O$9,Total!AA:AA,$H$2)</f>
        <v>0</v>
      </c>
      <c r="F22" s="31">
        <f>COUNTIFS(Total!X:X,$F$3,Total!W:W,B22,Total!O:O,DB!$G$5,Total!N:N,DB!$O$5,Total!M:M,DB!$G$9,Total!K:K,DB!$O$9,Total!B:B,$H$2)+COUNTIFS(Total!X:X,$F$3,Total!W:W,B22,Total!AA:AA,DB!$G$5,Total!AA:AA,DB!$O$5,Total!AA:AA,DB!$G$9,Total!AA:AA,DB!$O$9,Total!AA:AA,$H$2)+COUNTIFS(Total!X:X,$F$3,Total!W:W,B22,Total!O:O,DB!$G$5,Total!AA:AA,DB!$O$5,Total!AA:AA,DB!$G$9,Total!AA:AA,DB!$O$9,Total!AA:AA,$H$2)+COUNTIFS(Total!X:X,$F$3,Total!W:W,B22,Total!AA:AA,DB!$G$5,Total!N:N,DB!$O$5,Total!AA:AA,DB!$G$9,Total!AA:AA,DB!$O$9,Total!AA:AA,$H$2)+COUNTIFS(Total!X:X,$F$3,Total!W:W,B22,Total!AA:AA,DB!$G$5,Total!AA:AA,DB!$O$5,Total!M:M,DB!$G$9,Total!AA:AA,DB!$O$9,Total!AA:AA,$H$2)+COUNTIFS(Total!X:X,$F$3,Total!W:W,B22,Total!AA:AA,DB!$G$5,Total!AA:AA,DB!$O$5,Total!AA:AA,DB!$G$9,Total!K:K,DB!$O$9,Total!AA:AA,$H$2)+COUNTIFS(Total!X:X,$F$3,Total!W:W,B22,Total!AA:AA,DB!$G$5,Total!AA:AA,DB!$O$5,Total!AA:AA,DB!$G$9,Total!AA:AA,DB!$O$9,Total!B:B,$H$2)+COUNTIFS(Total!X:X,$F$3,Total!W:W,B22,Total!O:O,DB!$G$5,Total!N:N,DB!$O$5,Total!M:M,DB!$G$9,Total!AA:AA,DB!$O$9,Total!AA:AA,$H$2)+COUNTIFS(Total!X:X,$F$3,Total!W:W,B22,Total!O:O,DB!$G$5,Total!N:N,DB!$O$5,Total!AA:AA,DB!$G$9,Total!K:K,DB!$O$9,Total!AA:AA,$H$2)+COUNTIFS(Total!X:X,$F$3,Total!W:W,B22,Total!O:O,DB!$G$5,Total!N:N,DB!$O$5,Total!AA:AA,DB!$G$9,Total!AA:AA,DB!$O$9,Total!B:B,$H$2)+COUNTIFS(Total!X:X,$F$3,Total!W:W,B22,Total!O:O,DB!$G$5,Total!AA:AA,DB!$O$5,Total!M:M,DB!$G$9,Total!K:K,DB!$O$9,Total!AA:AA,$H$2)+COUNTIFS(Total!X:X,$F$3,Total!W:W,B22,Total!O:O,DB!$G$5,Total!AA:AA,DB!$O$5,Total!M:M,DB!$G$9,Total!AA:AA,DB!$O$9,Total!B:B,$H$2)+COUNTIFS(Total!X:X,$F$3,Total!W:W,B22,Total!O:O,DB!$G$5,Total!AA:AA,DB!$O$5,Total!AA:AA,DB!$G$9,Total!K:K,DB!$O$9,Total!B:B,$H$2)+COUNTIFS(Total!X:X,$F$3,Total!W:W,B22,Total!AA:AA,DB!$G$5,Total!N:N,DB!$O$5,Total!M:M,DB!$G$9,Total!K:K,DB!$O$9,Total!AA:AA,$H$2)+COUNTIFS(Total!X:X,$F$3,Total!W:W,B22,Total!AA:AA,DB!$G$5,Total!N:N,DB!$O$5,Total!M:M,DB!$G$9,Total!AA:AA,DB!$O$9,Total!B:B,$H$2)+COUNTIFS(Total!X:X,$F$3,Total!W:W,B22,Total!AA:AA,DB!$G$5,Total!N:N,DB!$O$5,Total!AA:AA,DB!$G$9,Total!K:K,DB!$O$9,Total!B:B,$H$2)+COUNTIFS(Total!X:X,$F$3,Total!W:W,B22,Total!AA:AA,DB!$G$5,Total!AA:AA,DB!$O$5,Total!M:M,DB!$G$9,Total!K:K,DB!$O$9,Total!B:B,$H$2)+COUNTIFS(Total!X:X,$F$3,Total!W:W,B22,Total!O:O,DB!$G$5,Total!N:N,DB!$O$5,Total!AA:AA,DB!$G$9,Total!AA:AA,DB!$O$9,Total!AA:AA,$H$2)+COUNTIFS(Total!X:X,$F$3,Total!W:W,B22,Total!O:O,DB!$G$5,Total!AA:AA,DB!$O$5,Total!M:M,DB!$G$9,Total!AA:AA,DB!$O$9,Total!AA:AA,$H$2)+COUNTIFS(Total!X:X,$F$3,Total!W:W,B22,Total!O:O,DB!$G$5,Total!AA:AA,DB!$O$5,Total!AA:AA,DB!$G$9,Total!K:K,DB!$O$9,Total!AA:AA,$H$2)+COUNTIFS(Total!X:X,$F$3,Total!W:W,B22,Total!O:O,DB!$G$5,Total!AA:AA,DB!$O$5,Total!AA:AA,DB!$G$9,Total!AA:AA,DB!$O$9,Total!B:B,$H$2)+COUNTIFS(Total!X:X,$F$3,Total!W:W,B22,Total!AA:AA,DB!$G$5,Total!N:N,DB!$O$5,Total!M:M,DB!$G$9,Total!AA:AA,DB!$O$9,Total!AA:AA,$H$2)+COUNTIFS(Total!X:X,$F$3,Total!W:W,B22,Total!AA:AA,DB!$G$5,Total!N:N,DB!$O$5,Total!AA:AA,DB!$G$9,Total!K:K,DB!$O$9,Total!AA:AA,$H$2)+COUNTIFS(Total!X:X,$F$3,Total!W:W,B22,Total!AA:AA,DB!$G$5,Total!N:N,DB!$O$5,Total!AA:AA,DB!$G$9,Total!AA:AA,DB!$O$9,Total!B:B,$H$2)+COUNTIFS(Total!X:X,$F$3,Total!W:W,B22,Total!AA:AA,DB!$G$5,Total!AA:AA,DB!$O$5,Total!M:M,DB!$G$9,Total!K:K,DB!$O$9,Total!AA:AA,$H$2)+COUNTIFS(Total!X:X,$F$3,Total!W:W,B22,Total!AA:AA,DB!$G$5,Total!AA:AA,DB!$O$5,Total!M:M,DB!$G$9,Total!AA:AA,DB!$O$9,Total!B:B,$H$2)+COUNTIFS(Total!X:X,$F$3,Total!W:W,B22,Total!AA:AA,DB!$G$5,Total!AA:AA,DB!$O$5,Total!AA:AA,DB!$G$9,Total!K:K,DB!$O$9,Total!B:B,$H$2)+COUNTIFS(Total!X:X,$F$3,Total!W:W,B22,Total!AA:AA,DB!$G$5,Total!N:N,DB!$O$5,Total!M:M,DB!$G$9,Total!K:K,DB!$O$9,Total!B:B,$H$2)+COUNTIFS(Total!X:X,$F$3,Total!W:W,B22,Total!O:O,DB!$G$5,Total!AA:AA,DB!$O$5,Total!M:M,DB!$G$9,Total!K:K,DB!$O$9,Total!B:B,$H$2)+COUNTIFS(Total!X:X,$F$3,Total!W:W,B22,Total!O:O,DB!$G$5,Total!N:N,DB!$O$5,Total!AA:AA,DB!$G$9,Total!K:K,DB!$O$9,Total!B:B,$H$2)+COUNTIFS(Total!X:X,$F$3,Total!W:W,B22,Total!O:O,DB!$G$5,Total!N:N,DB!$O$5,Total!M:M,DB!$G$9,Total!AA:AA,DB!$O$9,Total!B:B,$H$2)+COUNTIFS(Total!X:X,$F$3,Total!W:W,B22,Total!O:O,DB!$G$5,Total!N:N,DB!$O$5,Total!M:M,DB!$G$9,Total!K:K,DB!$O$9,Total!AA:AA,$H$2)</f>
        <v>0</v>
      </c>
      <c r="G22" s="31">
        <f>COUNTIFS(Total!X:X,$G$3,Total!W:W,B22,Total!O:O,DB!$G$5,Total!N:N,DB!$O$5,Total!M:M,DB!$G$9,Total!K:K,DB!$O$9,Total!B:B,$H$2)+COUNTIFS(Total!X:X,$G$3,Total!W:W,B22,Total!AA:AA,DB!$G$5,Total!AA:AA,DB!$O$5,Total!AA:AA,DB!$G$9,Total!AA:AA,DB!$O$9,Total!AA:AA,$H$2)+COUNTIFS(Total!X:X,$G$3,Total!W:W,B22,Total!O:O,DB!$G$5,Total!AA:AA,DB!$O$5,Total!AA:AA,DB!$G$9,Total!AA:AA,DB!$O$9,Total!AA:AA,$H$2)+COUNTIFS(Total!X:X,$G$3,Total!W:W,B22,Total!AA:AA,DB!$G$5,Total!N:N,DB!$O$5,Total!AA:AA,DB!$G$9,Total!AA:AA,DB!$O$9,Total!AA:AA,$H$2)+COUNTIFS(Total!X:X,$G$3,Total!W:W,B22,Total!AA:AA,DB!$G$5,Total!AA:AA,DB!$O$5,Total!M:M,DB!$G$9,Total!AA:AA,DB!$O$9,Total!AA:AA,$H$2)+COUNTIFS(Total!X:X,$G$3,Total!W:W,B22,Total!AA:AA,DB!$G$5,Total!AA:AA,DB!$O$5,Total!AA:AA,DB!$G$9,Total!K:K,DB!$O$9,Total!AA:AA,$H$2)+COUNTIFS(Total!X:X,$G$3,Total!W:W,B22,Total!AA:AA,DB!$G$5,Total!AA:AA,DB!$O$5,Total!AA:AA,DB!$G$9,Total!AA:AA,DB!$O$9,Total!B:B,$H$2)+COUNTIFS(Total!X:X,$G$3,Total!W:W,B22,Total!O:O,DB!$G$5,Total!N:N,DB!$O$5,Total!M:M,DB!$G$9,Total!AA:AA,DB!$O$9,Total!AA:AA,$H$2)+COUNTIFS(Total!X:X,$G$3,Total!W:W,B22,Total!O:O,DB!$G$5,Total!N:N,DB!$O$5,Total!AA:AA,DB!$G$9,Total!K:K,DB!$O$9,Total!AA:AA,$H$2)+COUNTIFS(Total!X:X,$G$3,Total!W:W,B22,Total!O:O,DB!$G$5,Total!N:N,DB!$O$5,Total!AA:AA,DB!$G$9,Total!AA:AA,DB!$O$9,Total!B:B,$H$2)+COUNTIFS(Total!X:X,$G$3,Total!W:W,B22,Total!O:O,DB!$G$5,Total!AA:AA,DB!$O$5,Total!M:M,DB!$G$9,Total!K:K,DB!$O$9,Total!AA:AA,$H$2)+COUNTIFS(Total!X:X,$G$3,Total!W:W,B22,Total!O:O,DB!$G$5,Total!AA:AA,DB!$O$5,Total!M:M,DB!$G$9,Total!AA:AA,DB!$O$9,Total!B:B,$H$2)+COUNTIFS(Total!X:X,$G$3,Total!W:W,B22,Total!O:O,DB!$G$5,Total!AA:AA,DB!$O$5,Total!AA:AA,DB!$G$9,Total!K:K,DB!$O$9,Total!B:B,$H$2)+COUNTIFS(Total!X:X,$G$3,Total!W:W,B22,Total!AA:AA,DB!$G$5,Total!N:N,DB!$O$5,Total!M:M,DB!$G$9,Total!K:K,DB!$O$9,Total!AA:AA,$H$2)+COUNTIFS(Total!X:X,$G$3,Total!W:W,B22,Total!AA:AA,DB!$G$5,Total!N:N,DB!$O$5,Total!M:M,DB!$G$9,Total!AA:AA,DB!$O$9,Total!B:B,$H$2)+COUNTIFS(Total!X:X,$G$3,Total!W:W,B22,Total!AA:AA,DB!$G$5,Total!N:N,DB!$O$5,Total!AA:AA,DB!$G$9,Total!K:K,DB!$O$9,Total!B:B,$H$2)+COUNTIFS(Total!X:X,$G$3,Total!W:W,B22,Total!AA:AA,DB!$G$5,Total!AA:AA,DB!$O$5,Total!M:M,DB!$G$9,Total!K:K,DB!$O$9,Total!B:B,$H$2)+COUNTIFS(Total!X:X,$G$3,Total!W:W,B22,Total!O:O,DB!$G$5,Total!N:N,DB!$O$5,Total!AA:AA,DB!$G$9,Total!AA:AA,DB!$O$9,Total!AA:AA,$H$2)+COUNTIFS(Total!X:X,$G$3,Total!W:W,B22,Total!O:O,DB!$G$5,Total!AA:AA,DB!$O$5,Total!M:M,DB!$G$9,Total!AA:AA,DB!$O$9,Total!AA:AA,$H$2)+COUNTIFS(Total!X:X,$G$3,Total!W:W,B22,Total!O:O,DB!$G$5,Total!AA:AA,DB!$O$5,Total!AA:AA,DB!$G$9,Total!K:K,DB!$O$9,Total!AA:AA,$H$2)+COUNTIFS(Total!X:X,$G$3,Total!W:W,B22,Total!O:O,DB!$G$5,Total!AA:AA,DB!$O$5,Total!AA:AA,DB!$G$9,Total!AA:AA,DB!$O$9,Total!B:B,$H$2)+COUNTIFS(Total!X:X,$G$3,Total!W:W,B22,Total!AA:AA,DB!$G$5,Total!N:N,DB!$O$5,Total!M:M,DB!$G$9,Total!AA:AA,DB!$O$9,Total!AA:AA,$H$2)+COUNTIFS(Total!X:X,$G$3,Total!W:W,B22,Total!AA:AA,DB!$G$5,Total!N:N,DB!$O$5,Total!AA:AA,DB!$G$9,Total!K:K,DB!$O$9,Total!AA:AA,$H$2)+COUNTIFS(Total!X:X,$G$3,Total!W:W,B22,Total!AA:AA,DB!$G$5,Total!N:N,DB!$O$5,Total!AA:AA,DB!$G$9,Total!AA:AA,DB!$O$9,Total!B:B,$H$2)+COUNTIFS(Total!X:X,$G$3,Total!W:W,B22,Total!AA:AA,DB!$G$5,Total!AA:AA,DB!$O$5,Total!M:M,DB!$G$9,Total!K:K,DB!$O$9,Total!AA:AA,$H$2)+COUNTIFS(Total!X:X,$G$3,Total!W:W,B22,Total!AA:AA,DB!$G$5,Total!AA:AA,DB!$O$5,Total!M:M,DB!$G$9,Total!AA:AA,DB!$O$9,Total!B:B,$H$2)+COUNTIFS(Total!X:X,$G$3,Total!W:W,B22,Total!AA:AA,DB!$G$5,Total!AA:AA,DB!$O$5,Total!AA:AA,DB!$G$9,Total!K:K,DB!$O$9,Total!B:B,$H$2)+COUNTIFS(Total!X:X,$G$3,Total!W:W,B22,Total!AA:AA,DB!$G$5,Total!N:N,DB!$O$5,Total!M:M,DB!$G$9,Total!K:K,DB!$O$9,Total!B:B,$H$2)+COUNTIFS(Total!X:X,$G$3,Total!W:W,B22,Total!O:O,DB!$G$5,Total!AA:AA,DB!$O$5,Total!M:M,DB!$G$9,Total!K:K,DB!$O$9,Total!B:B,$H$2)+COUNTIFS(Total!X:X,$G$3,Total!W:W,B22,Total!O:O,DB!$G$5,Total!N:N,DB!$O$5,Total!AA:AA,DB!$G$9,Total!K:K,DB!$O$9,Total!B:B,$H$2)+COUNTIFS(Total!X:X,$G$3,Total!W:W,B22,Total!O:O,DB!$G$5,Total!N:N,DB!$O$5,Total!M:M,DB!$G$9,Total!AA:AA,DB!$O$9,Total!B:B,$H$2)+COUNTIFS(Total!X:X,$G$3,Total!W:W,B22,Total!O:O,DB!$G$5,Total!N:N,DB!$O$5,Total!M:M,DB!$G$9,Total!K:K,DB!$O$9,Total!AA:AA,$H$2)</f>
        <v>0</v>
      </c>
      <c r="H22" s="31">
        <f>COUNTIFS(Total!X:X,$H$3,Total!W:W,B22,Total!O:O,DB!$G$5,Total!N:N,DB!$O$5,Total!M:M,DB!$G$9,Total!K:K,DB!$O$9,Total!B:B,$H$2)+COUNTIFS(Total!X:X,$H$3,Total!W:W,B22,Total!AA:AA,DB!$G$5,Total!AA:AA,DB!$O$5,Total!AA:AA,DB!$G$9,Total!AA:AA,DB!$O$9,Total!AA:AA,$H$2)+COUNTIFS(Total!X:X,$H$3,Total!W:W,B22,Total!O:O,DB!$G$5,Total!AA:AA,DB!$O$5,Total!AA:AA,DB!$G$9,Total!AA:AA,DB!$O$9,Total!AA:AA,$H$2)+COUNTIFS(Total!X:X,$H$3,Total!W:W,B22,Total!AA:AA,DB!$G$5,Total!N:N,DB!$O$5,Total!AA:AA,DB!$G$9,Total!AA:AA,DB!$O$9,Total!AA:AA,$H$2)+COUNTIFS(Total!X:X,$H$3,Total!W:W,B22,Total!AA:AA,DB!$G$5,Total!AA:AA,DB!$O$5,Total!M:M,DB!$G$9,Total!AA:AA,DB!$O$9,Total!AA:AA,$H$2)+COUNTIFS(Total!X:X,$H$3,Total!W:W,B22,Total!AA:AA,DB!$G$5,Total!AA:AA,DB!$O$5,Total!AA:AA,DB!$G$9,Total!K:K,DB!$O$9,Total!AA:AA,$H$2)+COUNTIFS(Total!X:X,$H$3,Total!W:W,B22,Total!AA:AA,DB!$G$5,Total!AA:AA,DB!$O$5,Total!AA:AA,DB!$G$9,Total!AA:AA,DB!$O$9,Total!B:B,$H$2)+COUNTIFS(Total!X:X,$H$3,Total!W:W,B22,Total!O:O,DB!$G$5,Total!N:N,DB!$O$5,Total!M:M,DB!$G$9,Total!AA:AA,DB!$O$9,Total!AA:AA,$H$2)+COUNTIFS(Total!X:X,$H$3,Total!W:W,B22,Total!O:O,DB!$G$5,Total!N:N,DB!$O$5,Total!AA:AA,DB!$G$9,Total!K:K,DB!$O$9,Total!AA:AA,$H$2)+COUNTIFS(Total!X:X,$H$3,Total!W:W,B22,Total!O:O,DB!$G$5,Total!N:N,DB!$O$5,Total!AA:AA,DB!$G$9,Total!AA:AA,DB!$O$9,Total!B:B,$H$2)+COUNTIFS(Total!X:X,$H$3,Total!W:W,B22,Total!O:O,DB!$G$5,Total!AA:AA,DB!$O$5,Total!M:M,DB!$G$9,Total!K:K,DB!$O$9,Total!AA:AA,$H$2)+COUNTIFS(Total!X:X,$H$3,Total!W:W,B22,Total!O:O,DB!$G$5,Total!AA:AA,DB!$O$5,Total!M:M,DB!$G$9,Total!AA:AA,DB!$O$9,Total!B:B,$H$2)+COUNTIFS(Total!X:X,$H$3,Total!W:W,B22,Total!O:O,DB!$G$5,Total!AA:AA,DB!$O$5,Total!AA:AA,DB!$G$9,Total!K:K,DB!$O$9,Total!B:B,$H$2)+COUNTIFS(Total!X:X,$H$3,Total!W:W,B22,Total!AA:AA,DB!$G$5,Total!N:N,DB!$O$5,Total!M:M,DB!$G$9,Total!K:K,DB!$O$9,Total!AA:AA,$H$2)+COUNTIFS(Total!X:X,$H$3,Total!W:W,B22,Total!AA:AA,DB!$G$5,Total!N:N,DB!$O$5,Total!M:M,DB!$G$9,Total!AA:AA,DB!$O$9,Total!B:B,$H$2)+COUNTIFS(Total!X:X,$H$3,Total!W:W,B22,Total!AA:AA,DB!$G$5,Total!N:N,DB!$O$5,Total!AA:AA,DB!$G$9,Total!K:K,DB!$O$9,Total!B:B,$H$2)+COUNTIFS(Total!X:X,$H$3,Total!W:W,B22,Total!AA:AA,DB!$G$5,Total!AA:AA,DB!$O$5,Total!M:M,DB!$G$9,Total!K:K,DB!$O$9,Total!B:B,$H$2)+COUNTIFS(Total!X:X,$H$3,Total!W:W,B22,Total!O:O,DB!$G$5,Total!N:N,DB!$O$5,Total!AA:AA,DB!$G$9,Total!AA:AA,DB!$O$9,Total!AA:AA,$H$2)+COUNTIFS(Total!X:X,$H$3,Total!W:W,B22,Total!O:O,DB!$G$5,Total!AA:AA,DB!$O$5,Total!M:M,DB!$G$9,Total!AA:AA,DB!$O$9,Total!AA:AA,$H$2)+COUNTIFS(Total!X:X,$H$3,Total!W:W,B22,Total!O:O,DB!$G$5,Total!AA:AA,DB!$O$5,Total!AA:AA,DB!$G$9,Total!K:K,DB!$O$9,Total!AA:AA,$H$2)+COUNTIFS(Total!X:X,$H$3,Total!W:W,B22,Total!O:O,DB!$G$5,Total!AA:AA,DB!$O$5,Total!AA:AA,DB!$G$9,Total!AA:AA,DB!$O$9,Total!B:B,$H$2)+COUNTIFS(Total!X:X,$H$3,Total!W:W,B22,Total!AA:AA,DB!$G$5,Total!N:N,DB!$O$5,Total!M:M,DB!$G$9,Total!AA:AA,DB!$O$9,Total!AA:AA,$H$2)+COUNTIFS(Total!X:X,$H$3,Total!W:W,B22,Total!AA:AA,DB!$G$5,Total!N:N,DB!$O$5,Total!AA:AA,DB!$G$9,Total!K:K,DB!$O$9,Total!AA:AA,$H$2)+COUNTIFS(Total!X:X,$H$3,Total!W:W,B22,Total!AA:AA,DB!$G$5,Total!N:N,DB!$O$5,Total!AA:AA,DB!$G$9,Total!AA:AA,DB!$O$9,Total!B:B,$H$2)+COUNTIFS(Total!X:X,$H$3,Total!W:W,B22,Total!AA:AA,DB!$G$5,Total!AA:AA,DB!$O$5,Total!M:M,DB!$G$9,Total!K:K,DB!$O$9,Total!AA:AA,$H$2)+COUNTIFS(Total!X:X,$H$3,Total!W:W,B22,Total!AA:AA,DB!$G$5,Total!AA:AA,DB!$O$5,Total!M:M,DB!$G$9,Total!AA:AA,DB!$O$9,Total!B:B,$H$2)+COUNTIFS(Total!X:X,$H$3,Total!W:W,B22,Total!AA:AA,DB!$G$5,Total!AA:AA,DB!$O$5,Total!AA:AA,DB!$G$9,Total!K:K,DB!$O$9,Total!B:B,$H$2)+COUNTIFS(Total!X:X,$H$3,Total!W:W,B22,Total!AA:AA,DB!$G$5,Total!N:N,DB!$O$5,Total!M:M,DB!$G$9,Total!K:K,DB!$O$9,Total!B:B,$H$2)+COUNTIFS(Total!X:X,$H$3,Total!W:W,B22,Total!O:O,DB!$G$5,Total!AA:AA,DB!$O$5,Total!M:M,DB!$G$9,Total!K:K,DB!$O$9,Total!B:B,$H$2)+COUNTIFS(Total!X:X,$H$3,Total!W:W,B22,Total!O:O,DB!$G$5,Total!N:N,DB!$O$5,Total!AA:AA,DB!$G$9,Total!K:K,DB!$O$9,Total!B:B,$H$2)+COUNTIFS(Total!X:X,$H$3,Total!W:W,B22,Total!O:O,DB!$G$5,Total!N:N,DB!$O$5,Total!M:M,DB!$G$9,Total!AA:AA,DB!$O$9,Total!B:B,$H$2)+COUNTIFS(Total!X:X,$H$3,Total!W:W,B22,Total!O:O,DB!$G$5,Total!N:N,DB!$O$5,Total!M:M,DB!$G$9,Total!K:K,DB!$O$9,Total!AA:AA,$H$2)</f>
        <v>0</v>
      </c>
      <c r="I22" s="31">
        <f>COUNTIFS(Total!X:X,$I$3,Total!W:W,B22,Total!O:O,DB!$G$5,Total!N:N,DB!$O$5,Total!M:M,DB!$G$9,Total!K:K,DB!$O$9,Total!B:B,$H$2)+COUNTIFS(Total!X:X,$I$3,Total!W:W,B22,Total!AA:AA,DB!$G$5,Total!AA:AA,DB!$O$5,Total!AA:AA,DB!$G$9,Total!AA:AA,DB!$O$9,Total!AA:AA,$H$2)+COUNTIFS(Total!X:X,$I$3,Total!W:W,B22,Total!O:O,DB!$G$5,Total!AA:AA,DB!$O$5,Total!AA:AA,DB!$G$9,Total!AA:AA,DB!$O$9,Total!AA:AA,$H$2)+COUNTIFS(Total!X:X,$I$3,Total!W:W,B22,Total!AA:AA,DB!$G$5,Total!N:N,DB!$O$5,Total!AA:AA,DB!$G$9,Total!AA:AA,DB!$O$9,Total!AA:AA,$H$2)+COUNTIFS(Total!X:X,$I$3,Total!W:W,B22,Total!AA:AA,DB!$G$5,Total!AA:AA,DB!$O$5,Total!M:M,DB!$G$9,Total!AA:AA,DB!$O$9,Total!AA:AA,$H$2)+COUNTIFS(Total!X:X,$I$3,Total!W:W,B22,Total!AA:AA,DB!$G$5,Total!AA:AA,DB!$O$5,Total!AA:AA,DB!$G$9,Total!K:K,DB!$O$9,Total!AA:AA,$H$2)+COUNTIFS(Total!X:X,$I$3,Total!W:W,B22,Total!AA:AA,DB!$G$5,Total!AA:AA,DB!$O$5,Total!AA:AA,DB!$G$9,Total!AA:AA,DB!$O$9,Total!B:B,$H$2)+COUNTIFS(Total!X:X,$I$3,Total!W:W,B22,Total!O:O,DB!$G$5,Total!N:N,DB!$O$5,Total!M:M,DB!$G$9,Total!AA:AA,DB!$O$9,Total!AA:AA,$H$2)+COUNTIFS(Total!X:X,$I$3,Total!W:W,B22,Total!O:O,DB!$G$5,Total!N:N,DB!$O$5,Total!AA:AA,DB!$G$9,Total!K:K,DB!$O$9,Total!AA:AA,$H$2)+COUNTIFS(Total!X:X,$I$3,Total!W:W,B22,Total!O:O,DB!$G$5,Total!N:N,DB!$O$5,Total!AA:AA,DB!$G$9,Total!AA:AA,DB!$O$9,Total!B:B,$H$2)+COUNTIFS(Total!X:X,$I$3,Total!W:W,B22,Total!O:O,DB!$G$5,Total!AA:AA,DB!$O$5,Total!M:M,DB!$G$9,Total!K:K,DB!$O$9,Total!AA:AA,$H$2)+COUNTIFS(Total!X:X,$I$3,Total!W:W,B22,Total!O:O,DB!$G$5,Total!AA:AA,DB!$O$5,Total!M:M,DB!$G$9,Total!AA:AA,DB!$O$9,Total!B:B,$H$2)+COUNTIFS(Total!X:X,$I$3,Total!W:W,B22,Total!O:O,DB!$G$5,Total!AA:AA,DB!$O$5,Total!AA:AA,DB!$G$9,Total!K:K,DB!$O$9,Total!B:B,$H$2)+COUNTIFS(Total!X:X,$I$3,Total!W:W,B22,Total!AA:AA,DB!$G$5,Total!N:N,DB!$O$5,Total!M:M,DB!$G$9,Total!K:K,DB!$O$9,Total!AA:AA,$H$2)+COUNTIFS(Total!X:X,$I$3,Total!W:W,B22,Total!AA:AA,DB!$G$5,Total!N:N,DB!$O$5,Total!M:M,DB!$G$9,Total!AA:AA,DB!$O$9,Total!B:B,$H$2)+COUNTIFS(Total!X:X,$I$3,Total!W:W,B22,Total!AA:AA,DB!$G$5,Total!N:N,DB!$O$5,Total!AA:AA,DB!$G$9,Total!K:K,DB!$O$9,Total!B:B,$H$2)+COUNTIFS(Total!X:X,$I$3,Total!W:W,B22,Total!AA:AA,DB!$G$5,Total!AA:AA,DB!$O$5,Total!M:M,DB!$G$9,Total!K:K,DB!$O$9,Total!B:B,$H$2)+COUNTIFS(Total!X:X,$I$3,Total!W:W,B22,Total!O:O,DB!$G$5,Total!N:N,DB!$O$5,Total!AA:AA,DB!$G$9,Total!AA:AA,DB!$O$9,Total!AA:AA,$H$2)+COUNTIFS(Total!X:X,$I$3,Total!W:W,B22,Total!O:O,DB!$G$5,Total!AA:AA,DB!$O$5,Total!M:M,DB!$G$9,Total!AA:AA,DB!$O$9,Total!AA:AA,$H$2)+COUNTIFS(Total!X:X,$I$3,Total!W:W,B22,Total!O:O,DB!$G$5,Total!AA:AA,DB!$O$5,Total!AA:AA,DB!$G$9,Total!K:K,DB!$O$9,Total!AA:AA,$H$2)+COUNTIFS(Total!X:X,$I$3,Total!W:W,B22,Total!O:O,DB!$G$5,Total!AA:AA,DB!$O$5,Total!AA:AA,DB!$G$9,Total!AA:AA,DB!$O$9,Total!B:B,$H$2)+COUNTIFS(Total!X:X,$I$3,Total!W:W,B22,Total!AA:AA,DB!$G$5,Total!N:N,DB!$O$5,Total!M:M,DB!$G$9,Total!AA:AA,DB!$O$9,Total!AA:AA,$H$2)+COUNTIFS(Total!X:X,$I$3,Total!W:W,B22,Total!AA:AA,DB!$G$5,Total!N:N,DB!$O$5,Total!AA:AA,DB!$G$9,Total!K:K,DB!$O$9,Total!AA:AA,$H$2)+COUNTIFS(Total!X:X,$I$3,Total!W:W,B22,Total!AA:AA,DB!$G$5,Total!N:N,DB!$O$5,Total!AA:AA,DB!$G$9,Total!AA:AA,DB!$O$9,Total!B:B,$H$2)+COUNTIFS(Total!X:X,$I$3,Total!W:W,B22,Total!AA:AA,DB!$G$5,Total!AA:AA,DB!$O$5,Total!M:M,DB!$G$9,Total!K:K,DB!$O$9,Total!AA:AA,$H$2)+COUNTIFS(Total!X:X,$I$3,Total!W:W,B22,Total!AA:AA,DB!$G$5,Total!AA:AA,DB!$O$5,Total!M:M,DB!$G$9,Total!AA:AA,DB!$O$9,Total!B:B,$H$2)+COUNTIFS(Total!X:X,$I$3,Total!W:W,B22,Total!AA:AA,DB!$G$5,Total!AA:AA,DB!$O$5,Total!AA:AA,DB!$G$9,Total!K:K,DB!$O$9,Total!B:B,$H$2)+COUNTIFS(Total!X:X,$I$3,Total!W:W,B22,Total!AA:AA,DB!$G$5,Total!N:N,DB!$O$5,Total!M:M,DB!$G$9,Total!K:K,DB!$O$9,Total!B:B,$H$2)+COUNTIFS(Total!X:X,$I$3,Total!W:W,B22,Total!O:O,DB!$G$5,Total!AA:AA,DB!$O$5,Total!M:M,DB!$G$9,Total!K:K,DB!$O$9,Total!B:B,$H$2)+COUNTIFS(Total!X:X,$I$3,Total!W:W,B22,Total!O:O,DB!$G$5,Total!N:N,DB!$O$5,Total!AA:AA,DB!$G$9,Total!K:K,DB!$O$9,Total!B:B,$H$2)+COUNTIFS(Total!X:X,$I$3,Total!W:W,B22,Total!O:O,DB!$G$5,Total!N:N,DB!$O$5,Total!M:M,DB!$G$9,Total!AA:AA,DB!$O$9,Total!B:B,$H$2)+COUNTIFS(Total!X:X,$I$3,Total!W:W,B22,Total!O:O,DB!$G$5,Total!N:N,DB!$O$5,Total!M:M,DB!$G$9,Total!K:K,DB!$O$9,Total!AA:AA,$H$2)</f>
        <v>0</v>
      </c>
      <c r="J22" s="31">
        <f>COUNTIFS(Total!X:X,$J$3,Total!W:W,B22,Total!O:O,DB!$G$5,Total!N:N,DB!$O$5,Total!M:M,DB!$G$9,Total!K:K,DB!$O$9,Total!B:B,$H$2)+COUNTIFS(Total!X:X,$J$3,Total!W:W,B22,Total!AA:AA,DB!$G$5,Total!AA:AA,DB!$O$5,Total!AA:AA,DB!$G$9,Total!AA:AA,DB!$O$9,Total!AA:AA,$H$2)+COUNTIFS(Total!X:X,$J$3,Total!W:W,B22,Total!O:O,DB!$G$5,Total!AA:AA,DB!$O$5,Total!AA:AA,DB!$G$9,Total!AA:AA,DB!$O$9,Total!AA:AA,$H$2)+COUNTIFS(Total!X:X,$J$3,Total!W:W,B22,Total!AA:AA,DB!$G$5,Total!N:N,DB!$O$5,Total!AA:AA,DB!$G$9,Total!AA:AA,DB!$O$9,Total!AA:AA,$H$2)+COUNTIFS(Total!X:X,$J$3,Total!W:W,B22,Total!AA:AA,DB!$G$5,Total!AA:AA,DB!$O$5,Total!M:M,DB!$G$9,Total!AA:AA,DB!$O$9,Total!AA:AA,$H$2)+COUNTIFS(Total!X:X,$J$3,Total!W:W,B22,Total!AA:AA,DB!$G$5,Total!AA:AA,DB!$O$5,Total!AA:AA,DB!$G$9,Total!K:K,DB!$O$9,Total!AA:AA,$H$2)+COUNTIFS(Total!X:X,$J$3,Total!W:W,B22,Total!AA:AA,DB!$G$5,Total!AA:AA,DB!$O$5,Total!AA:AA,DB!$G$9,Total!AA:AA,DB!$O$9,Total!B:B,$H$2)+COUNTIFS(Total!X:X,$J$3,Total!W:W,B22,Total!O:O,DB!$G$5,Total!N:N,DB!$O$5,Total!M:M,DB!$G$9,Total!AA:AA,DB!$O$9,Total!AA:AA,$H$2)+COUNTIFS(Total!X:X,$J$3,Total!W:W,B22,Total!O:O,DB!$G$5,Total!N:N,DB!$O$5,Total!AA:AA,DB!$G$9,Total!K:K,DB!$O$9,Total!AA:AA,$H$2)+COUNTIFS(Total!X:X,$J$3,Total!W:W,B22,Total!O:O,DB!$G$5,Total!N:N,DB!$O$5,Total!AA:AA,DB!$G$9,Total!AA:AA,DB!$O$9,Total!B:B,$H$2)+COUNTIFS(Total!X:X,$J$3,Total!W:W,B22,Total!O:O,DB!$G$5,Total!AA:AA,DB!$O$5,Total!M:M,DB!$G$9,Total!K:K,DB!$O$9,Total!AA:AA,$H$2)+COUNTIFS(Total!X:X,$J$3,Total!W:W,B22,Total!O:O,DB!$G$5,Total!AA:AA,DB!$O$5,Total!M:M,DB!$G$9,Total!AA:AA,DB!$O$9,Total!B:B,$H$2)+COUNTIFS(Total!X:X,$J$3,Total!W:W,B22,Total!O:O,DB!$G$5,Total!AA:AA,DB!$O$5,Total!AA:AA,DB!$G$9,Total!K:K,DB!$O$9,Total!B:B,$H$2)+COUNTIFS(Total!X:X,$J$3,Total!W:W,B22,Total!AA:AA,DB!$G$5,Total!N:N,DB!$O$5,Total!M:M,DB!$G$9,Total!K:K,DB!$O$9,Total!AA:AA,$H$2)+COUNTIFS(Total!X:X,$J$3,Total!W:W,B22,Total!AA:AA,DB!$G$5,Total!N:N,DB!$O$5,Total!M:M,DB!$G$9,Total!AA:AA,DB!$O$9,Total!B:B,$H$2)+COUNTIFS(Total!X:X,$J$3,Total!W:W,B22,Total!AA:AA,DB!$G$5,Total!N:N,DB!$O$5,Total!AA:AA,DB!$G$9,Total!K:K,DB!$O$9,Total!B:B,$H$2)+COUNTIFS(Total!X:X,$J$3,Total!W:W,B22,Total!AA:AA,DB!$G$5,Total!AA:AA,DB!$O$5,Total!M:M,DB!$G$9,Total!K:K,DB!$O$9,Total!B:B,$H$2)+COUNTIFS(Total!X:X,$J$3,Total!W:W,B22,Total!O:O,DB!$G$5,Total!N:N,DB!$O$5,Total!AA:AA,DB!$G$9,Total!AA:AA,DB!$O$9,Total!AA:AA,$H$2)+COUNTIFS(Total!X:X,$J$3,Total!W:W,B22,Total!O:O,DB!$G$5,Total!AA:AA,DB!$O$5,Total!M:M,DB!$G$9,Total!AA:AA,DB!$O$9,Total!AA:AA,$H$2)+COUNTIFS(Total!X:X,$J$3,Total!W:W,B22,Total!O:O,DB!$G$5,Total!AA:AA,DB!$O$5,Total!AA:AA,DB!$G$9,Total!K:K,DB!$O$9,Total!AA:AA,$H$2)+COUNTIFS(Total!X:X,$J$3,Total!W:W,B22,Total!O:O,DB!$G$5,Total!AA:AA,DB!$O$5,Total!AA:AA,DB!$G$9,Total!AA:AA,DB!$O$9,Total!B:B,$H$2)+COUNTIFS(Total!X:X,$J$3,Total!W:W,B22,Total!AA:AA,DB!$G$5,Total!N:N,DB!$O$5,Total!M:M,DB!$G$9,Total!AA:AA,DB!$O$9,Total!AA:AA,$H$2)+COUNTIFS(Total!X:X,$J$3,Total!W:W,B22,Total!AA:AA,DB!$G$5,Total!N:N,DB!$O$5,Total!AA:AA,DB!$G$9,Total!K:K,DB!$O$9,Total!AA:AA,$H$2)+COUNTIFS(Total!X:X,$J$3,Total!W:W,B22,Total!AA:AA,DB!$G$5,Total!N:N,DB!$O$5,Total!AA:AA,DB!$G$9,Total!AA:AA,DB!$O$9,Total!B:B,$H$2)+COUNTIFS(Total!X:X,$J$3,Total!W:W,B22,Total!AA:AA,DB!$G$5,Total!AA:AA,DB!$O$5,Total!M:M,DB!$G$9,Total!K:K,DB!$O$9,Total!AA:AA,$H$2)+COUNTIFS(Total!X:X,$J$3,Total!W:W,B22,Total!AA:AA,DB!$G$5,Total!AA:AA,DB!$O$5,Total!M:M,DB!$G$9,Total!AA:AA,DB!$O$9,Total!B:B,$H$2)+COUNTIFS(Total!X:X,$J$3,Total!W:W,B22,Total!AA:AA,DB!$G$5,Total!AA:AA,DB!$O$5,Total!AA:AA,DB!$G$9,Total!K:K,DB!$O$9,Total!B:B,$H$2)+COUNTIFS(Total!X:X,$J$3,Total!W:W,B22,Total!AA:AA,DB!$G$5,Total!N:N,DB!$O$5,Total!M:M,DB!$G$9,Total!K:K,DB!$O$9,Total!B:B,$H$2)+COUNTIFS(Total!X:X,$J$3,Total!W:W,B22,Total!O:O,DB!$G$5,Total!AA:AA,DB!$O$5,Total!M:M,DB!$G$9,Total!K:K,DB!$O$9,Total!B:B,$H$2)+COUNTIFS(Total!X:X,$J$3,Total!W:W,B22,Total!O:O,DB!$G$5,Total!N:N,DB!$O$5,Total!AA:AA,DB!$G$9,Total!K:K,DB!$O$9,Total!B:B,$H$2)+COUNTIFS(Total!X:X,$J$3,Total!W:W,B22,Total!O:O,DB!$G$5,Total!N:N,DB!$O$5,Total!M:M,DB!$G$9,Total!AA:AA,DB!$O$9,Total!B:B,$H$2)+COUNTIFS(Total!X:X,$J$3,Total!W:W,B22,Total!O:O,DB!$G$5,Total!N:N,DB!$O$5,Total!M:M,DB!$G$9,Total!K:K,DB!$O$9,Total!AA:AA,$H$2)</f>
        <v>0</v>
      </c>
      <c r="K22" s="31">
        <f>COUNTIFS(Total!X:X,$K$3,Total!W:W,B22,Total!O:O,DB!$G$5,Total!N:N,DB!$O$5,Total!M:M,DB!$G$9,Total!K:K,DB!$O$9,Total!B:B,$H$2)+COUNTIFS(Total!X:X,$K$3,Total!W:W,B22,Total!AA:AA,DB!$G$5,Total!AA:AA,DB!$O$5,Total!AA:AA,DB!$G$9,Total!AA:AA,DB!$O$9,Total!AA:AA,$H$2)+COUNTIFS(Total!X:X,$K$3,Total!W:W,B22,Total!O:O,DB!$G$5,Total!AA:AA,DB!$O$5,Total!AA:AA,DB!$G$9,Total!AA:AA,DB!$O$9,Total!AA:AA,$H$2)+COUNTIFS(Total!X:X,$K$3,Total!W:W,B22,Total!AA:AA,DB!$G$5,Total!N:N,DB!$O$5,Total!AA:AA,DB!$G$9,Total!AA:AA,DB!$O$9,Total!AA:AA,$H$2)+COUNTIFS(Total!X:X,$K$3,Total!W:W,B22,Total!AA:AA,DB!$G$5,Total!AA:AA,DB!$O$5,Total!M:M,DB!$G$9,Total!AA:AA,DB!$O$9,Total!AA:AA,$H$2)+COUNTIFS(Total!X:X,$K$3,Total!W:W,B22,Total!AA:AA,DB!$G$5,Total!AA:AA,DB!$O$5,Total!AA:AA,DB!$G$9,Total!K:K,DB!$O$9,Total!AA:AA,$H$2)+COUNTIFS(Total!X:X,$K$3,Total!W:W,B22,Total!AA:AA,DB!$G$5,Total!AA:AA,DB!$O$5,Total!AA:AA,DB!$G$9,Total!AA:AA,DB!$O$9,Total!B:B,$H$2)+COUNTIFS(Total!X:X,$K$3,Total!W:W,B22,Total!O:O,DB!$G$5,Total!N:N,DB!$O$5,Total!M:M,DB!$G$9,Total!AA:AA,DB!$O$9,Total!AA:AA,$H$2)+COUNTIFS(Total!X:X,$K$3,Total!W:W,B22,Total!O:O,DB!$G$5,Total!N:N,DB!$O$5,Total!AA:AA,DB!$G$9,Total!K:K,DB!$O$9,Total!AA:AA,$H$2)+COUNTIFS(Total!X:X,$K$3,Total!W:W,B22,Total!O:O,DB!$G$5,Total!N:N,DB!$O$5,Total!AA:AA,DB!$G$9,Total!AA:AA,DB!$O$9,Total!B:B,$H$2)+COUNTIFS(Total!X:X,$K$3,Total!W:W,B22,Total!O:O,DB!$G$5,Total!AA:AA,DB!$O$5,Total!M:M,DB!$G$9,Total!K:K,DB!$O$9,Total!AA:AA,$H$2)+COUNTIFS(Total!X:X,$K$3,Total!W:W,B22,Total!O:O,DB!$G$5,Total!AA:AA,DB!$O$5,Total!M:M,DB!$G$9,Total!AA:AA,DB!$O$9,Total!B:B,$H$2)+COUNTIFS(Total!X:X,$K$3,Total!W:W,B22,Total!O:O,DB!$G$5,Total!AA:AA,DB!$O$5,Total!AA:AA,DB!$G$9,Total!K:K,DB!$O$9,Total!B:B,$H$2)+COUNTIFS(Total!X:X,$K$3,Total!W:W,B22,Total!AA:AA,DB!$G$5,Total!N:N,DB!$O$5,Total!M:M,DB!$G$9,Total!K:K,DB!$O$9,Total!AA:AA,$H$2)+COUNTIFS(Total!X:X,$K$3,Total!W:W,B22,Total!AA:AA,DB!$G$5,Total!N:N,DB!$O$5,Total!M:M,DB!$G$9,Total!AA:AA,DB!$O$9,Total!B:B,$H$2)+COUNTIFS(Total!X:X,$K$3,Total!W:W,B22,Total!AA:AA,DB!$G$5,Total!N:N,DB!$O$5,Total!AA:AA,DB!$G$9,Total!K:K,DB!$O$9,Total!B:B,$H$2)+COUNTIFS(Total!X:X,$K$3,Total!W:W,B22,Total!AA:AA,DB!$G$5,Total!AA:AA,DB!$O$5,Total!M:M,DB!$G$9,Total!K:K,DB!$O$9,Total!B:B,$H$2)+COUNTIFS(Total!X:X,$K$3,Total!W:W,B22,Total!O:O,DB!$G$5,Total!N:N,DB!$O$5,Total!AA:AA,DB!$G$9,Total!AA:AA,DB!$O$9,Total!AA:AA,$H$2)+COUNTIFS(Total!X:X,$K$3,Total!W:W,B22,Total!O:O,DB!$G$5,Total!AA:AA,DB!$O$5,Total!M:M,DB!$G$9,Total!AA:AA,DB!$O$9,Total!AA:AA,$H$2)+COUNTIFS(Total!X:X,$K$3,Total!W:W,B22,Total!O:O,DB!$G$5,Total!AA:AA,DB!$O$5,Total!AA:AA,DB!$G$9,Total!K:K,DB!$O$9,Total!AA:AA,$H$2)+COUNTIFS(Total!X:X,$K$3,Total!W:W,B22,Total!O:O,DB!$G$5,Total!AA:AA,DB!$O$5,Total!AA:AA,DB!$G$9,Total!AA:AA,DB!$O$9,Total!B:B,$H$2)+COUNTIFS(Total!X:X,$K$3,Total!W:W,B22,Total!AA:AA,DB!$G$5,Total!N:N,DB!$O$5,Total!M:M,DB!$G$9,Total!AA:AA,DB!$O$9,Total!AA:AA,$H$2)+COUNTIFS(Total!X:X,$K$3,Total!W:W,B22,Total!AA:AA,DB!$G$5,Total!N:N,DB!$O$5,Total!AA:AA,DB!$G$9,Total!K:K,DB!$O$9,Total!AA:AA,$H$2)+COUNTIFS(Total!X:X,$K$3,Total!W:W,B22,Total!AA:AA,DB!$G$5,Total!N:N,DB!$O$5,Total!AA:AA,DB!$G$9,Total!AA:AA,DB!$O$9,Total!B:B,$H$2)+COUNTIFS(Total!X:X,$K$3,Total!W:W,B22,Total!AA:AA,DB!$G$5,Total!AA:AA,DB!$O$5,Total!M:M,DB!$G$9,Total!K:K,DB!$O$9,Total!AA:AA,$H$2)+COUNTIFS(Total!X:X,$K$3,Total!W:W,B22,Total!AA:AA,DB!$G$5,Total!AA:AA,DB!$O$5,Total!M:M,DB!$G$9,Total!AA:AA,DB!$O$9,Total!B:B,$H$2)+COUNTIFS(Total!X:X,$K$3,Total!W:W,B22,Total!AA:AA,DB!$G$5,Total!AA:AA,DB!$O$5,Total!AA:AA,DB!$G$9,Total!K:K,DB!$O$9,Total!B:B,$H$2)+COUNTIFS(Total!X:X,$K$3,Total!W:W,B22,Total!AA:AA,DB!$G$5,Total!N:N,DB!$O$5,Total!M:M,DB!$G$9,Total!K:K,DB!$O$9,Total!B:B,$H$2)+COUNTIFS(Total!X:X,$K$3,Total!W:W,B22,Total!O:O,DB!$G$5,Total!AA:AA,DB!$O$5,Total!M:M,DB!$G$9,Total!K:K,DB!$O$9,Total!B:B,$H$2)+COUNTIFS(Total!X:X,$K$3,Total!W:W,B22,Total!O:O,DB!$G$5,Total!N:N,DB!$O$5,Total!AA:AA,DB!$G$9,Total!K:K,DB!$O$9,Total!B:B,$H$2)+COUNTIFS(Total!X:X,$K$3,Total!W:W,B22,Total!O:O,DB!$G$5,Total!N:N,DB!$O$5,Total!M:M,DB!$G$9,Total!AA:AA,DB!$O$9,Total!B:B,$H$2)+COUNTIFS(Total!X:X,$K$3,Total!W:W,B22,Total!O:O,DB!$G$5,Total!N:N,DB!$O$5,Total!M:M,DB!$G$9,Total!K:K,DB!$O$9,Total!AA:AA,$H$2)</f>
        <v>0</v>
      </c>
      <c r="L22" s="31">
        <f>COUNTIFS(Total!X:X,$L$3,Total!W:W,B22,Total!O:O,DB!$G$5,Total!N:N,DB!$O$5,Total!M:M,DB!$G$9,Total!K:K,DB!$O$9,Total!B:B,$H$2)+COUNTIFS(Total!X:X,$L$3,Total!W:W,B22,Total!AA:AA,DB!$G$5,Total!AA:AA,DB!$O$5,Total!AA:AA,DB!$G$9,Total!AA:AA,DB!$O$9,Total!AA:AA,$H$2)+COUNTIFS(Total!X:X,$L$3,Total!W:W,B22,Total!O:O,DB!$G$5,Total!AA:AA,DB!$O$5,Total!AA:AA,DB!$G$9,Total!AA:AA,DB!$O$9,Total!AA:AA,$H$2)+COUNTIFS(Total!X:X,$L$3,Total!W:W,B22,Total!AA:AA,DB!$G$5,Total!N:N,DB!$O$5,Total!AA:AA,DB!$G$9,Total!AA:AA,DB!$O$9,Total!AA:AA,$H$2)+COUNTIFS(Total!X:X,$L$3,Total!W:W,B22,Total!AA:AA,DB!$G$5,Total!AA:AA,DB!$O$5,Total!M:M,DB!$G$9,Total!AA:AA,DB!$O$9,Total!AA:AA,$H$2)+COUNTIFS(Total!X:X,$L$3,Total!W:W,B22,Total!AA:AA,DB!$G$5,Total!AA:AA,DB!$O$5,Total!AA:AA,DB!$G$9,Total!K:K,DB!$O$9,Total!AA:AA,$H$2)+COUNTIFS(Total!X:X,$L$3,Total!W:W,B22,Total!AA:AA,DB!$G$5,Total!AA:AA,DB!$O$5,Total!AA:AA,DB!$G$9,Total!AA:AA,DB!$O$9,Total!B:B,$H$2)+COUNTIFS(Total!X:X,$L$3,Total!W:W,B22,Total!O:O,DB!$G$5,Total!N:N,DB!$O$5,Total!M:M,DB!$G$9,Total!AA:AA,DB!$O$9,Total!AA:AA,$H$2)+COUNTIFS(Total!X:X,$L$3,Total!W:W,B22,Total!O:O,DB!$G$5,Total!N:N,DB!$O$5,Total!AA:AA,DB!$G$9,Total!K:K,DB!$O$9,Total!AA:AA,$H$2)+COUNTIFS(Total!X:X,$L$3,Total!W:W,B22,Total!O:O,DB!$G$5,Total!N:N,DB!$O$5,Total!AA:AA,DB!$G$9,Total!AA:AA,DB!$O$9,Total!B:B,$H$2)+COUNTIFS(Total!X:X,$L$3,Total!W:W,B22,Total!O:O,DB!$G$5,Total!AA:AA,DB!$O$5,Total!M:M,DB!$G$9,Total!K:K,DB!$O$9,Total!AA:AA,$H$2)+COUNTIFS(Total!X:X,$L$3,Total!W:W,B22,Total!O:O,DB!$G$5,Total!AA:AA,DB!$O$5,Total!M:M,DB!$G$9,Total!AA:AA,DB!$O$9,Total!B:B,$H$2)+COUNTIFS(Total!X:X,$L$3,Total!W:W,B22,Total!O:O,DB!$G$5,Total!AA:AA,DB!$O$5,Total!AA:AA,DB!$G$9,Total!K:K,DB!$O$9,Total!B:B,$H$2)+COUNTIFS(Total!X:X,$L$3,Total!W:W,B22,Total!AA:AA,DB!$G$5,Total!N:N,DB!$O$5,Total!M:M,DB!$G$9,Total!K:K,DB!$O$9,Total!AA:AA,$H$2)+COUNTIFS(Total!X:X,$L$3,Total!W:W,B22,Total!AA:AA,DB!$G$5,Total!N:N,DB!$O$5,Total!M:M,DB!$G$9,Total!AA:AA,DB!$O$9,Total!B:B,$H$2)+COUNTIFS(Total!X:X,$L$3,Total!W:W,B22,Total!AA:AA,DB!$G$5,Total!N:N,DB!$O$5,Total!AA:AA,DB!$G$9,Total!K:K,DB!$O$9,Total!B:B,$H$2)+COUNTIFS(Total!X:X,$L$3,Total!W:W,B22,Total!AA:AA,DB!$G$5,Total!AA:AA,DB!$O$5,Total!M:M,DB!$G$9,Total!K:K,DB!$O$9,Total!B:B,$H$2)+COUNTIFS(Total!X:X,$L$3,Total!W:W,B22,Total!O:O,DB!$G$5,Total!N:N,DB!$O$5,Total!AA:AA,DB!$G$9,Total!AA:AA,DB!$O$9,Total!AA:AA,$H$2)+COUNTIFS(Total!X:X,$L$3,Total!W:W,B22,Total!O:O,DB!$G$5,Total!AA:AA,DB!$O$5,Total!M:M,DB!$G$9,Total!AA:AA,DB!$O$9,Total!AA:AA,$H$2)+COUNTIFS(Total!X:X,$L$3,Total!W:W,B22,Total!O:O,DB!$G$5,Total!AA:AA,DB!$O$5,Total!AA:AA,DB!$G$9,Total!K:K,DB!$O$9,Total!AA:AA,$H$2)+COUNTIFS(Total!X:X,$L$3,Total!W:W,B22,Total!O:O,DB!$G$5,Total!AA:AA,DB!$O$5,Total!AA:AA,DB!$G$9,Total!AA:AA,DB!$O$9,Total!B:B,$H$2)+COUNTIFS(Total!X:X,$L$3,Total!W:W,B22,Total!AA:AA,DB!$G$5,Total!N:N,DB!$O$5,Total!M:M,DB!$G$9,Total!AA:AA,DB!$O$9,Total!AA:AA,$H$2)+COUNTIFS(Total!X:X,$L$3,Total!W:W,B22,Total!AA:AA,DB!$G$5,Total!N:N,DB!$O$5,Total!AA:AA,DB!$G$9,Total!K:K,DB!$O$9,Total!AA:AA,$H$2)+COUNTIFS(Total!X:X,$L$3,Total!W:W,B22,Total!AA:AA,DB!$G$5,Total!N:N,DB!$O$5,Total!AA:AA,DB!$G$9,Total!AA:AA,DB!$O$9,Total!B:B,$H$2)+COUNTIFS(Total!X:X,$L$3,Total!W:W,B22,Total!AA:AA,DB!$G$5,Total!AA:AA,DB!$O$5,Total!M:M,DB!$G$9,Total!K:K,DB!$O$9,Total!AA:AA,$H$2)+COUNTIFS(Total!X:X,$L$3,Total!W:W,B22,Total!AA:AA,DB!$G$5,Total!AA:AA,DB!$O$5,Total!M:M,DB!$G$9,Total!AA:AA,DB!$O$9,Total!B:B,$H$2)+COUNTIFS(Total!X:X,$L$3,Total!W:W,B22,Total!AA:AA,DB!$G$5,Total!AA:AA,DB!$O$5,Total!AA:AA,DB!$G$9,Total!K:K,DB!$O$9,Total!B:B,$H$2)+COUNTIFS(Total!X:X,$L$3,Total!W:W,B22,Total!AA:AA,DB!$G$5,Total!N:N,DB!$O$5,Total!M:M,DB!$G$9,Total!K:K,DB!$O$9,Total!B:B,$H$2)+COUNTIFS(Total!X:X,$L$3,Total!W:W,B22,Total!O:O,DB!$G$5,Total!AA:AA,DB!$O$5,Total!M:M,DB!$G$9,Total!K:K,DB!$O$9,Total!B:B,$H$2)+COUNTIFS(Total!X:X,$L$3,Total!W:W,B22,Total!O:O,DB!$G$5,Total!N:N,DB!$O$5,Total!AA:AA,DB!$G$9,Total!K:K,DB!$O$9,Total!B:B,$H$2)+COUNTIFS(Total!X:X,$L$3,Total!W:W,B22,Total!O:O,DB!$G$5,Total!N:N,DB!$O$5,Total!M:M,DB!$G$9,Total!AA:AA,DB!$O$9,Total!B:B,$H$2)+COUNTIFS(Total!X:X,$L$3,Total!W:W,B22,Total!O:O,DB!$G$5,Total!N:N,DB!$O$5,Total!M:M,DB!$G$9,Total!K:K,DB!$O$9,Total!AA:AA,$H$2)</f>
        <v>0</v>
      </c>
      <c r="M22" s="31">
        <f>COUNTIFS(Total!X:X,$M$3,Total!W:W,B22,Total!O:O,DB!$G$5,Total!N:N,DB!$O$5,Total!M:M,DB!$G$9,Total!K:K,DB!$O$9,Total!B:B,$H$2)+COUNTIFS(Total!X:X,$M$3,Total!W:W,B22,Total!AA:AA,DB!$G$5,Total!AA:AA,DB!$O$5,Total!AA:AA,DB!$G$9,Total!AA:AA,DB!$O$9,Total!AA:AA,$H$2)+COUNTIFS(Total!X:X,$M$3,Total!W:W,B22,Total!O:O,DB!$G$5,Total!AA:AA,DB!$O$5,Total!AA:AA,DB!$G$9,Total!AA:AA,DB!$O$9,Total!AA:AA,$H$2)+COUNTIFS(Total!X:X,$M$3,Total!W:W,B22,Total!AA:AA,DB!$G$5,Total!N:N,DB!$O$5,Total!AA:AA,DB!$G$9,Total!AA:AA,DB!$O$9,Total!AA:AA,$H$2)+COUNTIFS(Total!X:X,$M$3,Total!W:W,B22,Total!AA:AA,DB!$G$5,Total!AA:AA,DB!$O$5,Total!M:M,DB!$G$9,Total!AA:AA,DB!$O$9,Total!AA:AA,$H$2)+COUNTIFS(Total!X:X,$M$3,Total!W:W,B22,Total!AA:AA,DB!$G$5,Total!AA:AA,DB!$O$5,Total!AA:AA,DB!$G$9,Total!K:K,DB!$O$9,Total!AA:AA,$H$2)+COUNTIFS(Total!X:X,$M$3,Total!W:W,B22,Total!AA:AA,DB!$G$5,Total!AA:AA,DB!$O$5,Total!AA:AA,DB!$G$9,Total!AA:AA,DB!$O$9,Total!B:B,$H$2)+COUNTIFS(Total!X:X,$M$3,Total!W:W,B22,Total!O:O,DB!$G$5,Total!N:N,DB!$O$5,Total!M:M,DB!$G$9,Total!AA:AA,DB!$O$9,Total!AA:AA,$H$2)+COUNTIFS(Total!X:X,$M$3,Total!W:W,B22,Total!O:O,DB!$G$5,Total!N:N,DB!$O$5,Total!AA:AA,DB!$G$9,Total!K:K,DB!$O$9,Total!AA:AA,$H$2)+COUNTIFS(Total!X:X,$M$3,Total!W:W,B22,Total!O:O,DB!$G$5,Total!N:N,DB!$O$5,Total!AA:AA,DB!$G$9,Total!AA:AA,DB!$O$9,Total!B:B,$H$2)+COUNTIFS(Total!X:X,$M$3,Total!W:W,B22,Total!O:O,DB!$G$5,Total!AA:AA,DB!$O$5,Total!M:M,DB!$G$9,Total!K:K,DB!$O$9,Total!AA:AA,$H$2)+COUNTIFS(Total!X:X,$M$3,Total!W:W,B22,Total!O:O,DB!$G$5,Total!AA:AA,DB!$O$5,Total!M:M,DB!$G$9,Total!AA:AA,DB!$O$9,Total!B:B,$H$2)+COUNTIFS(Total!X:X,$M$3,Total!W:W,B22,Total!O:O,DB!$G$5,Total!AA:AA,DB!$O$5,Total!AA:AA,DB!$G$9,Total!K:K,DB!$O$9,Total!B:B,$H$2)+COUNTIFS(Total!X:X,$M$3,Total!W:W,B22,Total!AA:AA,DB!$G$5,Total!N:N,DB!$O$5,Total!M:M,DB!$G$9,Total!K:K,DB!$O$9,Total!AA:AA,$H$2)+COUNTIFS(Total!X:X,$M$3,Total!W:W,B22,Total!AA:AA,DB!$G$5,Total!N:N,DB!$O$5,Total!M:M,DB!$G$9,Total!AA:AA,DB!$O$9,Total!B:B,$H$2)+COUNTIFS(Total!X:X,$M$3,Total!W:W,B22,Total!AA:AA,DB!$G$5,Total!N:N,DB!$O$5,Total!AA:AA,DB!$G$9,Total!K:K,DB!$O$9,Total!B:B,$H$2)+COUNTIFS(Total!X:X,$M$3,Total!W:W,B22,Total!AA:AA,DB!$G$5,Total!AA:AA,DB!$O$5,Total!M:M,DB!$G$9,Total!K:K,DB!$O$9,Total!B:B,$H$2)+COUNTIFS(Total!X:X,$M$3,Total!W:W,B22,Total!O:O,DB!$G$5,Total!N:N,DB!$O$5,Total!AA:AA,DB!$G$9,Total!AA:AA,DB!$O$9,Total!AA:AA,$H$2)+COUNTIFS(Total!X:X,$M$3,Total!W:W,B22,Total!O:O,DB!$G$5,Total!AA:AA,DB!$O$5,Total!M:M,DB!$G$9,Total!AA:AA,DB!$O$9,Total!AA:AA,$H$2)+COUNTIFS(Total!X:X,$M$3,Total!W:W,B22,Total!O:O,DB!$G$5,Total!AA:AA,DB!$O$5,Total!AA:AA,DB!$G$9,Total!K:K,DB!$O$9,Total!AA:AA,$H$2)+COUNTIFS(Total!X:X,$M$3,Total!W:W,B22,Total!O:O,DB!$G$5,Total!AA:AA,DB!$O$5,Total!AA:AA,DB!$G$9,Total!AA:AA,DB!$O$9,Total!B:B,$H$2)+COUNTIFS(Total!X:X,$M$3,Total!W:W,B22,Total!AA:AA,DB!$G$5,Total!N:N,DB!$O$5,Total!M:M,DB!$G$9,Total!AA:AA,DB!$O$9,Total!AA:AA,$H$2)+COUNTIFS(Total!X:X,$M$3,Total!W:W,B22,Total!AA:AA,DB!$G$5,Total!N:N,DB!$O$5,Total!AA:AA,DB!$G$9,Total!K:K,DB!$O$9,Total!AA:AA,$H$2)+COUNTIFS(Total!X:X,$M$3,Total!W:W,B22,Total!AA:AA,DB!$G$5,Total!N:N,DB!$O$5,Total!AA:AA,DB!$G$9,Total!AA:AA,DB!$O$9,Total!B:B,$H$2)+COUNTIFS(Total!X:X,$M$3,Total!W:W,B22,Total!AA:AA,DB!$G$5,Total!AA:AA,DB!$O$5,Total!M:M,DB!$G$9,Total!K:K,DB!$O$9,Total!AA:AA,$H$2)+COUNTIFS(Total!X:X,$M$3,Total!W:W,B22,Total!AA:AA,DB!$G$5,Total!AA:AA,DB!$O$5,Total!M:M,DB!$G$9,Total!AA:AA,DB!$O$9,Total!B:B,$H$2)+COUNTIFS(Total!X:X,$M$3,Total!W:W,B22,Total!AA:AA,DB!$G$5,Total!AA:AA,DB!$O$5,Total!AA:AA,DB!$G$9,Total!K:K,DB!$O$9,Total!B:B,$H$2)+COUNTIFS(Total!X:X,$M$3,Total!W:W,B22,Total!AA:AA,DB!$G$5,Total!N:N,DB!$O$5,Total!M:M,DB!$G$9,Total!K:K,DB!$O$9,Total!B:B,$H$2)+COUNTIFS(Total!X:X,$M$3,Total!W:W,B22,Total!O:O,DB!$G$5,Total!AA:AA,DB!$O$5,Total!M:M,DB!$G$9,Total!K:K,DB!$O$9,Total!B:B,$H$2)+COUNTIFS(Total!X:X,$M$3,Total!W:W,B22,Total!O:O,DB!$G$5,Total!N:N,DB!$O$5,Total!AA:AA,DB!$G$9,Total!K:K,DB!$O$9,Total!B:B,$H$2)+COUNTIFS(Total!X:X,$M$3,Total!W:W,B22,Total!O:O,DB!$G$5,Total!N:N,DB!$O$5,Total!M:M,DB!$G$9,Total!AA:AA,DB!$O$9,Total!B:B,$H$2)+COUNTIFS(Total!X:X,$M$3,Total!W:W,B22,Total!O:O,DB!$G$5,Total!N:N,DB!$O$5,Total!M:M,DB!$G$9,Total!K:K,DB!$O$9,Total!AA:AA,$H$2)</f>
        <v>0</v>
      </c>
      <c r="N22" s="31">
        <f>COUNTIFS(Total!X:X,$N$3,Total!W:W,B22,Total!O:O,DB!$G$5,Total!N:N,DB!$O$5,Total!M:M,DB!$G$9,Total!K:K,DB!$O$9,Total!B:B,$H$2)+COUNTIFS(Total!X:X,$N$3,Total!W:W,B22,Total!AA:AA,DB!$G$5,Total!AA:AA,DB!$O$5,Total!AA:AA,DB!$G$9,Total!AA:AA,DB!$O$9,Total!AA:AA,$H$2)+COUNTIFS(Total!X:X,$N$3,Total!W:W,B22,Total!O:O,DB!$G$5,Total!AA:AA,DB!$O$5,Total!AA:AA,DB!$G$9,Total!AA:AA,DB!$O$9,Total!AA:AA,$H$2)+COUNTIFS(Total!X:X,$N$3,Total!W:W,B22,Total!AA:AA,DB!$G$5,Total!N:N,DB!$O$5,Total!AA:AA,DB!$G$9,Total!AA:AA,DB!$O$9,Total!AA:AA,$H$2)+COUNTIFS(Total!X:X,$N$3,Total!W:W,B22,Total!AA:AA,DB!$G$5,Total!AA:AA,DB!$O$5,Total!M:M,DB!$G$9,Total!AA:AA,DB!$O$9,Total!AA:AA,$H$2)+COUNTIFS(Total!X:X,$N$3,Total!W:W,B22,Total!AA:AA,DB!$G$5,Total!AA:AA,DB!$O$5,Total!AA:AA,DB!$G$9,Total!K:K,DB!$O$9,Total!AA:AA,$H$2)+COUNTIFS(Total!X:X,$N$3,Total!W:W,B22,Total!AA:AA,DB!$G$5,Total!AA:AA,DB!$O$5,Total!AA:AA,DB!$G$9,Total!AA:AA,DB!$O$9,Total!B:B,$H$2)+COUNTIFS(Total!X:X,$N$3,Total!W:W,B22,Total!O:O,DB!$G$5,Total!N:N,DB!$O$5,Total!M:M,DB!$G$9,Total!AA:AA,DB!$O$9,Total!AA:AA,$H$2)+COUNTIFS(Total!X:X,$N$3,Total!W:W,B22,Total!O:O,DB!$G$5,Total!N:N,DB!$O$5,Total!AA:AA,DB!$G$9,Total!K:K,DB!$O$9,Total!AA:AA,$H$2)+COUNTIFS(Total!X:X,$N$3,Total!W:W,B22,Total!O:O,DB!$G$5,Total!N:N,DB!$O$5,Total!AA:AA,DB!$G$9,Total!AA:AA,DB!$O$9,Total!B:B,$H$2)+COUNTIFS(Total!X:X,$N$3,Total!W:W,B22,Total!O:O,DB!$G$5,Total!AA:AA,DB!$O$5,Total!M:M,DB!$G$9,Total!K:K,DB!$O$9,Total!AA:AA,$H$2)+COUNTIFS(Total!X:X,$N$3,Total!W:W,B22,Total!O:O,DB!$G$5,Total!AA:AA,DB!$O$5,Total!M:M,DB!$G$9,Total!AA:AA,DB!$O$9,Total!B:B,$H$2)+COUNTIFS(Total!X:X,$N$3,Total!W:W,B22,Total!O:O,DB!$G$5,Total!AA:AA,DB!$O$5,Total!AA:AA,DB!$G$9,Total!K:K,DB!$O$9,Total!B:B,$H$2)+COUNTIFS(Total!X:X,$N$3,Total!W:W,B22,Total!AA:AA,DB!$G$5,Total!N:N,DB!$O$5,Total!M:M,DB!$G$9,Total!K:K,DB!$O$9,Total!AA:AA,$H$2)+COUNTIFS(Total!X:X,$N$3,Total!W:W,B22,Total!AA:AA,DB!$G$5,Total!N:N,DB!$O$5,Total!M:M,DB!$G$9,Total!AA:AA,DB!$O$9,Total!B:B,$H$2)+COUNTIFS(Total!X:X,$N$3,Total!W:W,B22,Total!AA:AA,DB!$G$5,Total!N:N,DB!$O$5,Total!AA:AA,DB!$G$9,Total!K:K,DB!$O$9,Total!B:B,$H$2)+COUNTIFS(Total!X:X,$N$3,Total!W:W,B22,Total!AA:AA,DB!$G$5,Total!AA:AA,DB!$O$5,Total!M:M,DB!$G$9,Total!K:K,DB!$O$9,Total!B:B,$H$2)+COUNTIFS(Total!X:X,$N$3,Total!W:W,B22,Total!O:O,DB!$G$5,Total!N:N,DB!$O$5,Total!AA:AA,DB!$G$9,Total!AA:AA,DB!$O$9,Total!AA:AA,$H$2)+COUNTIFS(Total!X:X,$N$3,Total!W:W,B22,Total!O:O,DB!$G$5,Total!AA:AA,DB!$O$5,Total!M:M,DB!$G$9,Total!AA:AA,DB!$O$9,Total!AA:AA,$H$2)+COUNTIFS(Total!X:X,$N$3,Total!W:W,B22,Total!O:O,DB!$G$5,Total!AA:AA,DB!$O$5,Total!AA:AA,DB!$G$9,Total!K:K,DB!$O$9,Total!AA:AA,$H$2)+COUNTIFS(Total!X:X,$N$3,Total!W:W,B22,Total!O:O,DB!$G$5,Total!AA:AA,DB!$O$5,Total!AA:AA,DB!$G$9,Total!AA:AA,DB!$O$9,Total!B:B,$H$2)+COUNTIFS(Total!X:X,$N$3,Total!W:W,B22,Total!AA:AA,DB!$G$5,Total!N:N,DB!$O$5,Total!M:M,DB!$G$9,Total!AA:AA,DB!$O$9,Total!AA:AA,$H$2)+COUNTIFS(Total!X:X,$N$3,Total!W:W,B22,Total!AA:AA,DB!$G$5,Total!N:N,DB!$O$5,Total!AA:AA,DB!$G$9,Total!K:K,DB!$O$9,Total!AA:AA,$H$2)+COUNTIFS(Total!X:X,$N$3,Total!W:W,B22,Total!AA:AA,DB!$G$5,Total!N:N,DB!$O$5,Total!AA:AA,DB!$G$9,Total!AA:AA,DB!$O$9,Total!B:B,$H$2)+COUNTIFS(Total!X:X,$N$3,Total!W:W,B22,Total!AA:AA,DB!$G$5,Total!AA:AA,DB!$O$5,Total!M:M,DB!$G$9,Total!K:K,DB!$O$9,Total!AA:AA,$H$2)+COUNTIFS(Total!X:X,$N$3,Total!W:W,B22,Total!AA:AA,DB!$G$5,Total!AA:AA,DB!$O$5,Total!M:M,DB!$G$9,Total!AA:AA,DB!$O$9,Total!B:B,$H$2)+COUNTIFS(Total!X:X,$N$3,Total!W:W,B22,Total!AA:AA,DB!$G$5,Total!AA:AA,DB!$O$5,Total!AA:AA,DB!$G$9,Total!K:K,DB!$O$9,Total!B:B,$H$2)+COUNTIFS(Total!X:X,$N$3,Total!W:W,B22,Total!AA:AA,DB!$G$5,Total!N:N,DB!$O$5,Total!M:M,DB!$G$9,Total!K:K,DB!$O$9,Total!B:B,$H$2)+COUNTIFS(Total!X:X,$N$3,Total!W:W,B22,Total!O:O,DB!$G$5,Total!AA:AA,DB!$O$5,Total!M:M,DB!$G$9,Total!K:K,DB!$O$9,Total!B:B,$H$2)+COUNTIFS(Total!X:X,$N$3,Total!W:W,B22,Total!O:O,DB!$G$5,Total!N:N,DB!$O$5,Total!AA:AA,DB!$G$9,Total!K:K,DB!$O$9,Total!B:B,$H$2)+COUNTIFS(Total!X:X,$N$3,Total!W:W,B22,Total!O:O,DB!$G$5,Total!N:N,DB!$O$5,Total!M:M,DB!$G$9,Total!AA:AA,DB!$O$9,Total!B:B,$H$2)+COUNTIFS(Total!X:X,$N$3,Total!W:W,B22,Total!O:O,DB!$G$5,Total!N:N,DB!$O$5,Total!M:M,DB!$G$9,Total!K:K,DB!$O$9,Total!AA:AA,$H$2)</f>
        <v>0</v>
      </c>
      <c r="O22" s="31">
        <f>COUNTIFS(Total!X:X,$O$3,Total!W:W,B22,Total!O:O,DB!$G$5,Total!N:N,DB!$O$5,Total!M:M,DB!$G$9,Total!K:K,DB!$O$9,Total!B:B,$H$2)+COUNTIFS(Total!X:X,$O$3,Total!W:W,B22,Total!AA:AA,DB!$G$5,Total!AA:AA,DB!$O$5,Total!AA:AA,DB!$G$9,Total!AA:AA,DB!$O$9,Total!AA:AA,$H$2)+COUNTIFS(Total!X:X,$O$3,Total!W:W,B22,Total!O:O,DB!$G$5,Total!AA:AA,DB!$O$5,Total!AA:AA,DB!$G$9,Total!AA:AA,DB!$O$9,Total!AA:AA,$H$2)+COUNTIFS(Total!X:X,$O$3,Total!W:W,B22,Total!AA:AA,DB!$G$5,Total!N:N,DB!$O$5,Total!AA:AA,DB!$G$9,Total!AA:AA,DB!$O$9,Total!AA:AA,$H$2)+COUNTIFS(Total!X:X,$O$3,Total!W:W,B22,Total!AA:AA,DB!$G$5,Total!AA:AA,DB!$O$5,Total!M:M,DB!$G$9,Total!AA:AA,DB!$O$9,Total!AA:AA,$H$2)+COUNTIFS(Total!X:X,$O$3,Total!W:W,B22,Total!AA:AA,DB!$G$5,Total!AA:AA,DB!$O$5,Total!AA:AA,DB!$G$9,Total!K:K,DB!$O$9,Total!AA:AA,$H$2)+COUNTIFS(Total!X:X,$O$3,Total!W:W,B22,Total!AA:AA,DB!$G$5,Total!AA:AA,DB!$O$5,Total!AA:AA,DB!$G$9,Total!AA:AA,DB!$O$9,Total!B:B,$H$2)+COUNTIFS(Total!X:X,$O$3,Total!W:W,B22,Total!O:O,DB!$G$5,Total!N:N,DB!$O$5,Total!M:M,DB!$G$9,Total!AA:AA,DB!$O$9,Total!AA:AA,$H$2)+COUNTIFS(Total!X:X,$O$3,Total!W:W,B22,Total!O:O,DB!$G$5,Total!N:N,DB!$O$5,Total!AA:AA,DB!$G$9,Total!K:K,DB!$O$9,Total!AA:AA,$H$2)+COUNTIFS(Total!X:X,$O$3,Total!W:W,B22,Total!O:O,DB!$G$5,Total!N:N,DB!$O$5,Total!AA:AA,DB!$G$9,Total!AA:AA,DB!$O$9,Total!B:B,$H$2)+COUNTIFS(Total!X:X,$O$3,Total!W:W,B22,Total!O:O,DB!$G$5,Total!AA:AA,DB!$O$5,Total!M:M,DB!$G$9,Total!K:K,DB!$O$9,Total!AA:AA,$H$2)+COUNTIFS(Total!X:X,$O$3,Total!W:W,B22,Total!O:O,DB!$G$5,Total!AA:AA,DB!$O$5,Total!M:M,DB!$G$9,Total!AA:AA,DB!$O$9,Total!B:B,$H$2)+COUNTIFS(Total!X:X,$O$3,Total!W:W,B22,Total!O:O,DB!$G$5,Total!AA:AA,DB!$O$5,Total!AA:AA,DB!$G$9,Total!K:K,DB!$O$9,Total!B:B,$H$2)+COUNTIFS(Total!X:X,$O$3,Total!W:W,B22,Total!AA:AA,DB!$G$5,Total!N:N,DB!$O$5,Total!M:M,DB!$G$9,Total!K:K,DB!$O$9,Total!AA:AA,$H$2)+COUNTIFS(Total!X:X,$O$3,Total!W:W,B22,Total!AA:AA,DB!$G$5,Total!N:N,DB!$O$5,Total!M:M,DB!$G$9,Total!AA:AA,DB!$O$9,Total!B:B,$H$2)+COUNTIFS(Total!X:X,$O$3,Total!W:W,B22,Total!AA:AA,DB!$G$5,Total!N:N,DB!$O$5,Total!AA:AA,DB!$G$9,Total!K:K,DB!$O$9,Total!B:B,$H$2)+COUNTIFS(Total!X:X,$O$3,Total!W:W,B22,Total!AA:AA,DB!$G$5,Total!AA:AA,DB!$O$5,Total!M:M,DB!$G$9,Total!K:K,DB!$O$9,Total!B:B,$H$2)+COUNTIFS(Total!X:X,$O$3,Total!W:W,B22,Total!O:O,DB!$G$5,Total!N:N,DB!$O$5,Total!AA:AA,DB!$G$9,Total!AA:AA,DB!$O$9,Total!AA:AA,$H$2)+COUNTIFS(Total!X:X,$O$3,Total!W:W,B22,Total!O:O,DB!$G$5,Total!AA:AA,DB!$O$5,Total!M:M,DB!$G$9,Total!AA:AA,DB!$O$9,Total!AA:AA,$H$2)+COUNTIFS(Total!X:X,$O$3,Total!W:W,B22,Total!O:O,DB!$G$5,Total!AA:AA,DB!$O$5,Total!AA:AA,DB!$G$9,Total!K:K,DB!$O$9,Total!AA:AA,$H$2)+COUNTIFS(Total!X:X,$O$3,Total!W:W,B22,Total!O:O,DB!$G$5,Total!AA:AA,DB!$O$5,Total!AA:AA,DB!$G$9,Total!AA:AA,DB!$O$9,Total!B:B,$H$2)+COUNTIFS(Total!X:X,$O$3,Total!W:W,B22,Total!AA:AA,DB!$G$5,Total!N:N,DB!$O$5,Total!M:M,DB!$G$9,Total!AA:AA,DB!$O$9,Total!AA:AA,$H$2)+COUNTIFS(Total!X:X,$O$3,Total!W:W,B22,Total!AA:AA,DB!$G$5,Total!N:N,DB!$O$5,Total!AA:AA,DB!$G$9,Total!K:K,DB!$O$9,Total!AA:AA,$H$2)+COUNTIFS(Total!X:X,$O$3,Total!W:W,B22,Total!AA:AA,DB!$G$5,Total!N:N,DB!$O$5,Total!AA:AA,DB!$G$9,Total!AA:AA,DB!$O$9,Total!B:B,$H$2)+COUNTIFS(Total!X:X,$O$3,Total!W:W,B22,Total!AA:AA,DB!$G$5,Total!AA:AA,DB!$O$5,Total!M:M,DB!$G$9,Total!K:K,DB!$O$9,Total!AA:AA,$H$2)+COUNTIFS(Total!X:X,$O$3,Total!W:W,B22,Total!AA:AA,DB!$G$5,Total!AA:AA,DB!$O$5,Total!M:M,DB!$G$9,Total!AA:AA,DB!$O$9,Total!B:B,$H$2)+COUNTIFS(Total!X:X,$O$3,Total!W:W,B22,Total!AA:AA,DB!$G$5,Total!AA:AA,DB!$O$5,Total!AA:AA,DB!$G$9,Total!K:K,DB!$O$9,Total!B:B,$H$2)+COUNTIFS(Total!X:X,$O$3,Total!W:W,B22,Total!AA:AA,DB!$G$5,Total!N:N,DB!$O$5,Total!M:M,DB!$G$9,Total!K:K,DB!$O$9,Total!B:B,$H$2)+COUNTIFS(Total!X:X,$O$3,Total!W:W,B22,Total!O:O,DB!$G$5,Total!AA:AA,DB!$O$5,Total!M:M,DB!$G$9,Total!K:K,DB!$O$9,Total!B:B,$H$2)+COUNTIFS(Total!X:X,$O$3,Total!W:W,B22,Total!O:O,DB!$G$5,Total!N:N,DB!$O$5,Total!AA:AA,DB!$G$9,Total!K:K,DB!$O$9,Total!B:B,$H$2)+COUNTIFS(Total!X:X,$O$3,Total!W:W,B22,Total!O:O,DB!$G$5,Total!N:N,DB!$O$5,Total!M:M,DB!$G$9,Total!AA:AA,DB!$O$9,Total!B:B,$H$2)+COUNTIFS(Total!X:X,$O$3,Total!W:W,B22,Total!O:O,DB!$G$5,Total!N:N,DB!$O$5,Total!M:M,DB!$G$9,Total!K:K,DB!$O$9,Total!AA:AA,$H$2)</f>
        <v>0</v>
      </c>
      <c r="P22" s="31">
        <f>COUNTIFS(Total!X:X,$P$3,Total!W:W,B22,Total!O:O,DB!$G$5,Total!N:N,DB!$O$5,Total!M:M,DB!$G$9,Total!K:K,DB!$O$9,Total!B:B,$H$2)+COUNTIFS(Total!X:X,$P$3,Total!W:W,B22,Total!AA:AA,DB!$G$5,Total!AA:AA,DB!$O$5,Total!AA:AA,DB!$G$9,Total!AA:AA,DB!$O$9,Total!AA:AA,$H$2)+COUNTIFS(Total!X:X,$P$3,Total!W:W,B22,Total!O:O,DB!$G$5,Total!AA:AA,DB!$O$5,Total!AA:AA,DB!$G$9,Total!AA:AA,DB!$O$9,Total!AA:AA,$H$2)+COUNTIFS(Total!X:X,$P$3,Total!W:W,B22,Total!AA:AA,DB!$G$5,Total!N:N,DB!$O$5,Total!AA:AA,DB!$G$9,Total!AA:AA,DB!$O$9,Total!AA:AA,$H$2)+COUNTIFS(Total!X:X,$P$3,Total!W:W,B22,Total!AA:AA,DB!$G$5,Total!AA:AA,DB!$O$5,Total!M:M,DB!$G$9,Total!AA:AA,DB!$O$9,Total!AA:AA,$H$2)+COUNTIFS(Total!X:X,$P$3,Total!W:W,B22,Total!AA:AA,DB!$G$5,Total!AA:AA,DB!$O$5,Total!AA:AA,DB!$G$9,Total!K:K,DB!$O$9,Total!AA:AA,$H$2)+COUNTIFS(Total!X:X,$P$3,Total!W:W,B22,Total!AA:AA,DB!$G$5,Total!AA:AA,DB!$O$5,Total!AA:AA,DB!$G$9,Total!AA:AA,DB!$O$9,Total!B:B,$H$2)+COUNTIFS(Total!X:X,$P$3,Total!W:W,B22,Total!O:O,DB!$G$5,Total!N:N,DB!$O$5,Total!M:M,DB!$G$9,Total!AA:AA,DB!$O$9,Total!AA:AA,$H$2)+COUNTIFS(Total!X:X,$P$3,Total!W:W,B22,Total!O:O,DB!$G$5,Total!N:N,DB!$O$5,Total!AA:AA,DB!$G$9,Total!K:K,DB!$O$9,Total!AA:AA,$H$2)+COUNTIFS(Total!X:X,$P$3,Total!W:W,B22,Total!O:O,DB!$G$5,Total!N:N,DB!$O$5,Total!AA:AA,DB!$G$9,Total!AA:AA,DB!$O$9,Total!B:B,$H$2)+COUNTIFS(Total!X:X,$P$3,Total!W:W,B22,Total!O:O,DB!$G$5,Total!AA:AA,DB!$O$5,Total!M:M,DB!$G$9,Total!K:K,DB!$O$9,Total!AA:AA,$H$2)+COUNTIFS(Total!X:X,$P$3,Total!W:W,B22,Total!O:O,DB!$G$5,Total!AA:AA,DB!$O$5,Total!M:M,DB!$G$9,Total!AA:AA,DB!$O$9,Total!B:B,$H$2)+COUNTIFS(Total!X:X,$P$3,Total!W:W,B22,Total!O:O,DB!$G$5,Total!AA:AA,DB!$O$5,Total!AA:AA,DB!$G$9,Total!K:K,DB!$O$9,Total!B:B,$H$2)+COUNTIFS(Total!X:X,$P$3,Total!W:W,B22,Total!AA:AA,DB!$G$5,Total!N:N,DB!$O$5,Total!M:M,DB!$G$9,Total!K:K,DB!$O$9,Total!AA:AA,$H$2)+COUNTIFS(Total!X:X,$P$3,Total!W:W,B22,Total!AA:AA,DB!$G$5,Total!N:N,DB!$O$5,Total!M:M,DB!$G$9,Total!AA:AA,DB!$O$9,Total!B:B,$H$2)+COUNTIFS(Total!X:X,$P$3,Total!W:W,B22,Total!AA:AA,DB!$G$5,Total!N:N,DB!$O$5,Total!AA:AA,DB!$G$9,Total!K:K,DB!$O$9,Total!B:B,$H$2)+COUNTIFS(Total!X:X,$P$3,Total!W:W,B22,Total!AA:AA,DB!$G$5,Total!AA:AA,DB!$O$5,Total!M:M,DB!$G$9,Total!K:K,DB!$O$9,Total!B:B,$H$2)+COUNTIFS(Total!X:X,$P$3,Total!W:W,B22,Total!O:O,DB!$G$5,Total!N:N,DB!$O$5,Total!AA:AA,DB!$G$9,Total!AA:AA,DB!$O$9,Total!AA:AA,$H$2)+COUNTIFS(Total!X:X,$P$3,Total!W:W,B22,Total!O:O,DB!$G$5,Total!AA:AA,DB!$O$5,Total!M:M,DB!$G$9,Total!AA:AA,DB!$O$9,Total!AA:AA,$H$2)+COUNTIFS(Total!X:X,$P$3,Total!W:W,B22,Total!O:O,DB!$G$5,Total!AA:AA,DB!$O$5,Total!AA:AA,DB!$G$9,Total!K:K,DB!$O$9,Total!AA:AA,$H$2)+COUNTIFS(Total!X:X,$P$3,Total!W:W,B22,Total!O:O,DB!$G$5,Total!AA:AA,DB!$O$5,Total!AA:AA,DB!$G$9,Total!AA:AA,DB!$O$9,Total!B:B,$H$2)+COUNTIFS(Total!X:X,$P$3,Total!W:W,B22,Total!AA:AA,DB!$G$5,Total!N:N,DB!$O$5,Total!M:M,DB!$G$9,Total!AA:AA,DB!$O$9,Total!AA:AA,$H$2)+COUNTIFS(Total!X:X,$P$3,Total!W:W,B22,Total!AA:AA,DB!$G$5,Total!N:N,DB!$O$5,Total!AA:AA,DB!$G$9,Total!K:K,DB!$O$9,Total!AA:AA,$H$2)+COUNTIFS(Total!X:X,$P$3,Total!W:W,B22,Total!AA:AA,DB!$G$5,Total!N:N,DB!$O$5,Total!AA:AA,DB!$G$9,Total!AA:AA,DB!$O$9,Total!B:B,$H$2)+COUNTIFS(Total!X:X,$P$3,Total!W:W,B22,Total!AA:AA,DB!$G$5,Total!AA:AA,DB!$O$5,Total!M:M,DB!$G$9,Total!K:K,DB!$O$9,Total!AA:AA,$H$2)+COUNTIFS(Total!X:X,$P$3,Total!W:W,B22,Total!AA:AA,DB!$G$5,Total!AA:AA,DB!$O$5,Total!M:M,DB!$G$9,Total!AA:AA,DB!$O$9,Total!B:B,$H$2)+COUNTIFS(Total!X:X,$P$3,Total!W:W,B22,Total!AA:AA,DB!$G$5,Total!AA:AA,DB!$O$5,Total!AA:AA,DB!$G$9,Total!K:K,DB!$O$9,Total!B:B,$H$2)+COUNTIFS(Total!X:X,$P$3,Total!W:W,B22,Total!AA:AA,DB!$G$5,Total!N:N,DB!$O$5,Total!M:M,DB!$G$9,Total!K:K,DB!$O$9,Total!B:B,$H$2)+COUNTIFS(Total!X:X,$P$3,Total!W:W,B22,Total!O:O,DB!$G$5,Total!AA:AA,DB!$O$5,Total!M:M,DB!$G$9,Total!K:K,DB!$O$9,Total!B:B,$H$2)+COUNTIFS(Total!X:X,$P$3,Total!W:W,B22,Total!O:O,DB!$G$5,Total!N:N,DB!$O$5,Total!AA:AA,DB!$G$9,Total!K:K,DB!$O$9,Total!B:B,$H$2)+COUNTIFS(Total!X:X,$P$3,Total!W:W,B22,Total!O:O,DB!$G$5,Total!N:N,DB!$O$5,Total!M:M,DB!$G$9,Total!AA:AA,DB!$O$9,Total!B:B,$H$2)+COUNTIFS(Total!X:X,$P$3,Total!W:W,B22,Total!O:O,DB!$G$5,Total!N:N,DB!$O$5,Total!M:M,DB!$G$9,Total!K:K,DB!$O$9,Total!AA:AA,$H$2)</f>
        <v>0</v>
      </c>
      <c r="Q22" s="31">
        <f>COUNTIFS(Total!X:X,$Q$3,Total!W:W,B22,Total!O:O,DB!$G$5,Total!N:N,DB!$O$5,Total!M:M,DB!$G$9,Total!K:K,DB!$O$9,Total!B:B,$H$2)+COUNTIFS(Total!X:X,$Q$3,Total!W:W,B22,Total!AA:AA,DB!$G$5,Total!AA:AA,DB!$O$5,Total!AA:AA,DB!$G$9,Total!AA:AA,DB!$O$9,Total!AA:AA,$H$2)+COUNTIFS(Total!X:X,$Q$3,Total!W:W,B22,Total!O:O,DB!$G$5,Total!AA:AA,DB!$O$5,Total!AA:AA,DB!$G$9,Total!AA:AA,DB!$O$9,Total!AA:AA,$H$2)+COUNTIFS(Total!X:X,$Q$3,Total!W:W,B22,Total!AA:AA,DB!$G$5,Total!N:N,DB!$O$5,Total!AA:AA,DB!$G$9,Total!AA:AA,DB!$O$9,Total!AA:AA,$H$2)+COUNTIFS(Total!X:X,$Q$3,Total!W:W,B22,Total!AA:AA,DB!$G$5,Total!AA:AA,DB!$O$5,Total!M:M,DB!$G$9,Total!AA:AA,DB!$O$9,Total!AA:AA,$H$2)+COUNTIFS(Total!X:X,$Q$3,Total!W:W,B22,Total!AA:AA,DB!$G$5,Total!AA:AA,DB!$O$5,Total!AA:AA,DB!$G$9,Total!K:K,DB!$O$9,Total!AA:AA,$H$2)+COUNTIFS(Total!X:X,$Q$3,Total!W:W,B22,Total!AA:AA,DB!$G$5,Total!AA:AA,DB!$O$5,Total!AA:AA,DB!$G$9,Total!AA:AA,DB!$O$9,Total!B:B,$H$2)+COUNTIFS(Total!X:X,$Q$3,Total!W:W,B22,Total!O:O,DB!$G$5,Total!N:N,DB!$O$5,Total!M:M,DB!$G$9,Total!AA:AA,DB!$O$9,Total!AA:AA,$H$2)+COUNTIFS(Total!X:X,$Q$3,Total!W:W,B22,Total!O:O,DB!$G$5,Total!N:N,DB!$O$5,Total!AA:AA,DB!$G$9,Total!K:K,DB!$O$9,Total!AA:AA,$H$2)+COUNTIFS(Total!X:X,$Q$3,Total!W:W,B22,Total!O:O,DB!$G$5,Total!N:N,DB!$O$5,Total!AA:AA,DB!$G$9,Total!AA:AA,DB!$O$9,Total!B:B,$H$2)+COUNTIFS(Total!X:X,$Q$3,Total!W:W,B22,Total!O:O,DB!$G$5,Total!AA:AA,DB!$O$5,Total!M:M,DB!$G$9,Total!K:K,DB!$O$9,Total!AA:AA,$H$2)+COUNTIFS(Total!X:X,$Q$3,Total!W:W,B22,Total!O:O,DB!$G$5,Total!AA:AA,DB!$O$5,Total!M:M,DB!$G$9,Total!AA:AA,DB!$O$9,Total!B:B,$H$2)+COUNTIFS(Total!X:X,$Q$3,Total!W:W,B22,Total!O:O,DB!$G$5,Total!AA:AA,DB!$O$5,Total!AA:AA,DB!$G$9,Total!K:K,DB!$O$9,Total!B:B,$H$2)+COUNTIFS(Total!X:X,$Q$3,Total!W:W,B22,Total!AA:AA,DB!$G$5,Total!N:N,DB!$O$5,Total!M:M,DB!$G$9,Total!K:K,DB!$O$9,Total!AA:AA,$H$2)+COUNTIFS(Total!X:X,$Q$3,Total!W:W,B22,Total!AA:AA,DB!$G$5,Total!N:N,DB!$O$5,Total!M:M,DB!$G$9,Total!AA:AA,DB!$O$9,Total!B:B,$H$2)+COUNTIFS(Total!X:X,$Q$3,Total!W:W,B22,Total!AA:AA,DB!$G$5,Total!N:N,DB!$O$5,Total!AA:AA,DB!$G$9,Total!K:K,DB!$O$9,Total!B:B,$H$2)+COUNTIFS(Total!X:X,$Q$3,Total!W:W,B22,Total!AA:AA,DB!$G$5,Total!AA:AA,DB!$O$5,Total!M:M,DB!$G$9,Total!K:K,DB!$O$9,Total!B:B,$H$2)+COUNTIFS(Total!X:X,$Q$3,Total!W:W,B22,Total!O:O,DB!$G$5,Total!N:N,DB!$O$5,Total!AA:AA,DB!$G$9,Total!AA:AA,DB!$O$9,Total!AA:AA,$H$2)+COUNTIFS(Total!X:X,$Q$3,Total!W:W,B22,Total!O:O,DB!$G$5,Total!AA:AA,DB!$O$5,Total!M:M,DB!$G$9,Total!AA:AA,DB!$O$9,Total!AA:AA,$H$2)+COUNTIFS(Total!X:X,$Q$3,Total!W:W,B22,Total!O:O,DB!$G$5,Total!AA:AA,DB!$O$5,Total!AA:AA,DB!$G$9,Total!K:K,DB!$O$9,Total!AA:AA,$H$2)+COUNTIFS(Total!X:X,$Q$3,Total!W:W,B22,Total!O:O,DB!$G$5,Total!AA:AA,DB!$O$5,Total!AA:AA,DB!$G$9,Total!AA:AA,DB!$O$9,Total!B:B,$H$2)+COUNTIFS(Total!X:X,$Q$3,Total!W:W,B22,Total!AA:AA,DB!$G$5,Total!N:N,DB!$O$5,Total!M:M,DB!$G$9,Total!AA:AA,DB!$O$9,Total!AA:AA,$H$2)+COUNTIFS(Total!X:X,$Q$3,Total!W:W,B22,Total!AA:AA,DB!$G$5,Total!N:N,DB!$O$5,Total!AA:AA,DB!$G$9,Total!K:K,DB!$O$9,Total!AA:AA,$H$2)+COUNTIFS(Total!X:X,$Q$3,Total!W:W,B22,Total!AA:AA,DB!$G$5,Total!N:N,DB!$O$5,Total!AA:AA,DB!$G$9,Total!AA:AA,DB!$O$9,Total!B:B,$H$2)+COUNTIFS(Total!X:X,$Q$3,Total!W:W,B22,Total!AA:AA,DB!$G$5,Total!AA:AA,DB!$O$5,Total!M:M,DB!$G$9,Total!K:K,DB!$O$9,Total!AA:AA,$H$2)+COUNTIFS(Total!X:X,$Q$3,Total!W:W,B22,Total!AA:AA,DB!$G$5,Total!AA:AA,DB!$O$5,Total!M:M,DB!$G$9,Total!AA:AA,DB!$O$9,Total!B:B,$H$2)+COUNTIFS(Total!X:X,$Q$3,Total!W:W,B22,Total!AA:AA,DB!$G$5,Total!AA:AA,DB!$O$5,Total!AA:AA,DB!$G$9,Total!K:K,DB!$O$9,Total!B:B,$H$2)+COUNTIFS(Total!X:X,$Q$3,Total!W:W,B22,Total!AA:AA,DB!$G$5,Total!N:N,DB!$O$5,Total!M:M,DB!$G$9,Total!K:K,DB!$O$9,Total!B:B,$H$2)+COUNTIFS(Total!X:X,$Q$3,Total!W:W,B22,Total!O:O,DB!$G$5,Total!AA:AA,DB!$O$5,Total!M:M,DB!$G$9,Total!K:K,DB!$O$9,Total!B:B,$H$2)+COUNTIFS(Total!X:X,$Q$3,Total!W:W,B22,Total!O:O,DB!$G$5,Total!N:N,DB!$O$5,Total!AA:AA,DB!$G$9,Total!K:K,DB!$O$9,Total!B:B,$H$2)+COUNTIFS(Total!X:X,$Q$3,Total!W:W,B22,Total!O:O,DB!$G$5,Total!N:N,DB!$O$5,Total!M:M,DB!$G$9,Total!AA:AA,DB!$O$9,Total!B:B,$H$2)+COUNTIFS(Total!X:X,$Q$3,Total!W:W,B22,Total!O:O,DB!$G$5,Total!N:N,DB!$O$5,Total!M:M,DB!$G$9,Total!K:K,DB!$O$9,Total!AA:AA,$H$2)</f>
        <v>0</v>
      </c>
      <c r="R22" s="31">
        <f>COUNTIFS(Total!X:X,$R$3,Total!W:W,B22,Total!O:O,DB!$G$5,Total!N:N,DB!$O$5,Total!M:M,DB!$G$9,Total!K:K,DB!$O$9,Total!B:B,$H$2)+COUNTIFS(Total!X:X,$R$3,Total!W:W,B22,Total!AA:AA,DB!$G$5,Total!AA:AA,DB!$O$5,Total!AA:AA,DB!$G$9,Total!AA:AA,DB!$O$9,Total!AA:AA,$H$2)+COUNTIFS(Total!X:X,$R$3,Total!W:W,B22,Total!O:O,DB!$G$5,Total!AA:AA,DB!$O$5,Total!AA:AA,DB!$G$9,Total!AA:AA,DB!$O$9,Total!AA:AA,$H$2)+COUNTIFS(Total!X:X,$R$3,Total!W:W,B22,Total!AA:AA,DB!$G$5,Total!N:N,DB!$O$5,Total!AA:AA,DB!$G$9,Total!AA:AA,DB!$O$9,Total!AA:AA,$H$2)+COUNTIFS(Total!X:X,$R$3,Total!W:W,B22,Total!AA:AA,DB!$G$5,Total!AA:AA,DB!$O$5,Total!M:M,DB!$G$9,Total!AA:AA,DB!$O$9,Total!AA:AA,$H$2)+COUNTIFS(Total!X:X,$R$3,Total!W:W,B22,Total!AA:AA,DB!$G$5,Total!AA:AA,DB!$O$5,Total!AA:AA,DB!$G$9,Total!K:K,DB!$O$9,Total!AA:AA,$H$2)+COUNTIFS(Total!X:X,$R$3,Total!W:W,B22,Total!AA:AA,DB!$G$5,Total!AA:AA,DB!$O$5,Total!AA:AA,DB!$G$9,Total!AA:AA,DB!$O$9,Total!B:B,$H$2)+COUNTIFS(Total!X:X,$R$3,Total!W:W,B22,Total!O:O,DB!$G$5,Total!N:N,DB!$O$5,Total!M:M,DB!$G$9,Total!AA:AA,DB!$O$9,Total!AA:AA,$H$2)+COUNTIFS(Total!X:X,$R$3,Total!W:W,B22,Total!O:O,DB!$G$5,Total!N:N,DB!$O$5,Total!AA:AA,DB!$G$9,Total!K:K,DB!$O$9,Total!AA:AA,$H$2)+COUNTIFS(Total!X:X,$R$3,Total!W:W,B22,Total!O:O,DB!$G$5,Total!N:N,DB!$O$5,Total!AA:AA,DB!$G$9,Total!AA:AA,DB!$O$9,Total!B:B,$H$2)+COUNTIFS(Total!X:X,$R$3,Total!W:W,B22,Total!O:O,DB!$G$5,Total!AA:AA,DB!$O$5,Total!M:M,DB!$G$9,Total!K:K,DB!$O$9,Total!AA:AA,$H$2)+COUNTIFS(Total!X:X,$R$3,Total!W:W,B22,Total!O:O,DB!$G$5,Total!AA:AA,DB!$O$5,Total!M:M,DB!$G$9,Total!AA:AA,DB!$O$9,Total!B:B,$H$2)+COUNTIFS(Total!X:X,$R$3,Total!W:W,B22,Total!O:O,DB!$G$5,Total!AA:AA,DB!$O$5,Total!AA:AA,DB!$G$9,Total!K:K,DB!$O$9,Total!B:B,$H$2)+COUNTIFS(Total!X:X,$R$3,Total!W:W,B22,Total!AA:AA,DB!$G$5,Total!N:N,DB!$O$5,Total!M:M,DB!$G$9,Total!K:K,DB!$O$9,Total!AA:AA,$H$2)+COUNTIFS(Total!X:X,$R$3,Total!W:W,B22,Total!AA:AA,DB!$G$5,Total!N:N,DB!$O$5,Total!M:M,DB!$G$9,Total!AA:AA,DB!$O$9,Total!B:B,$H$2)+COUNTIFS(Total!X:X,$R$3,Total!W:W,B22,Total!AA:AA,DB!$G$5,Total!N:N,DB!$O$5,Total!AA:AA,DB!$G$9,Total!K:K,DB!$O$9,Total!B:B,$H$2)+COUNTIFS(Total!X:X,$R$3,Total!W:W,B22,Total!AA:AA,DB!$G$5,Total!AA:AA,DB!$O$5,Total!M:M,DB!$G$9,Total!K:K,DB!$O$9,Total!B:B,$H$2)+COUNTIFS(Total!X:X,$R$3,Total!W:W,B22,Total!O:O,DB!$G$5,Total!N:N,DB!$O$5,Total!AA:AA,DB!$G$9,Total!AA:AA,DB!$O$9,Total!AA:AA,$H$2)+COUNTIFS(Total!X:X,$R$3,Total!W:W,B22,Total!O:O,DB!$G$5,Total!AA:AA,DB!$O$5,Total!M:M,DB!$G$9,Total!AA:AA,DB!$O$9,Total!AA:AA,$H$2)+COUNTIFS(Total!X:X,$R$3,Total!W:W,B22,Total!O:O,DB!$G$5,Total!AA:AA,DB!$O$5,Total!AA:AA,DB!$G$9,Total!K:K,DB!$O$9,Total!AA:AA,$H$2)+COUNTIFS(Total!X:X,$R$3,Total!W:W,B22,Total!O:O,DB!$G$5,Total!AA:AA,DB!$O$5,Total!AA:AA,DB!$G$9,Total!AA:AA,DB!$O$9,Total!B:B,$H$2)+COUNTIFS(Total!X:X,$R$3,Total!W:W,B22,Total!AA:AA,DB!$G$5,Total!N:N,DB!$O$5,Total!M:M,DB!$G$9,Total!AA:AA,DB!$O$9,Total!AA:AA,$H$2)+COUNTIFS(Total!X:X,$R$3,Total!W:W,B22,Total!AA:AA,DB!$G$5,Total!N:N,DB!$O$5,Total!AA:AA,DB!$G$9,Total!K:K,DB!$O$9,Total!AA:AA,$H$2)+COUNTIFS(Total!X:X,$R$3,Total!W:W,B22,Total!AA:AA,DB!$G$5,Total!N:N,DB!$O$5,Total!AA:AA,DB!$G$9,Total!AA:AA,DB!$O$9,Total!B:B,$H$2)+COUNTIFS(Total!X:X,$R$3,Total!W:W,B22,Total!AA:AA,DB!$G$5,Total!AA:AA,DB!$O$5,Total!M:M,DB!$G$9,Total!K:K,DB!$O$9,Total!AA:AA,$H$2)+COUNTIFS(Total!X:X,$R$3,Total!W:W,B22,Total!AA:AA,DB!$G$5,Total!AA:AA,DB!$O$5,Total!M:M,DB!$G$9,Total!AA:AA,DB!$O$9,Total!B:B,$H$2)+COUNTIFS(Total!X:X,$R$3,Total!W:W,B22,Total!AA:AA,DB!$G$5,Total!AA:AA,DB!$O$5,Total!AA:AA,DB!$G$9,Total!K:K,DB!$O$9,Total!B:B,$H$2)+COUNTIFS(Total!X:X,$R$3,Total!W:W,B22,Total!AA:AA,DB!$G$5,Total!N:N,DB!$O$5,Total!M:M,DB!$G$9,Total!K:K,DB!$O$9,Total!B:B,$H$2)+COUNTIFS(Total!X:X,$R$3,Total!W:W,B22,Total!O:O,DB!$G$5,Total!AA:AA,DB!$O$5,Total!M:M,DB!$G$9,Total!K:K,DB!$O$9,Total!B:B,$H$2)+COUNTIFS(Total!X:X,$R$3,Total!W:W,B22,Total!O:O,DB!$G$5,Total!N:N,DB!$O$5,Total!AA:AA,DB!$G$9,Total!K:K,DB!$O$9,Total!B:B,$H$2)+COUNTIFS(Total!X:X,$R$3,Total!W:W,B22,Total!O:O,DB!$G$5,Total!N:N,DB!$O$5,Total!M:M,DB!$G$9,Total!AA:AA,DB!$O$9,Total!B:B,$H$2)+COUNTIFS(Total!X:X,$R$3,Total!W:W,B22,Total!O:O,DB!$G$5,Total!N:N,DB!$O$5,Total!M:M,DB!$G$9,Total!K:K,DB!$O$9,Total!AA:AA,$H$2)</f>
        <v>0</v>
      </c>
      <c r="S22" s="31">
        <f>COUNTIFS(Total!X:X,$S$3,Total!W:W,B22,Total!O:O,DB!$G$5,Total!N:N,DB!$O$5,Total!M:M,DB!$G$9,Total!K:K,DB!$O$9,Total!B:B,$H$2)+COUNTIFS(Total!X:X,$S$3,Total!W:W,B22,Total!AA:AA,DB!$G$5,Total!AA:AA,DB!$O$5,Total!AA:AA,DB!$G$9,Total!AA:AA,DB!$O$9,Total!AA:AA,$H$2)+COUNTIFS(Total!X:X,$S$3,Total!W:W,B22,Total!O:O,DB!$G$5,Total!AA:AA,DB!$O$5,Total!AA:AA,DB!$G$9,Total!AA:AA,DB!$O$9,Total!AA:AA,$H$2)+COUNTIFS(Total!X:X,$S$3,Total!W:W,B22,Total!AA:AA,DB!$G$5,Total!N:N,DB!$O$5,Total!AA:AA,DB!$G$9,Total!AA:AA,DB!$O$9,Total!AA:AA,$H$2)+COUNTIFS(Total!X:X,$S$3,Total!W:W,B22,Total!AA:AA,DB!$G$5,Total!AA:AA,DB!$O$5,Total!M:M,DB!$G$9,Total!AA:AA,DB!$O$9,Total!AA:AA,$H$2)+COUNTIFS(Total!X:X,$S$3,Total!W:W,B22,Total!AA:AA,DB!$G$5,Total!AA:AA,DB!$O$5,Total!AA:AA,DB!$G$9,Total!K:K,DB!$O$9,Total!AA:AA,$H$2)+COUNTIFS(Total!X:X,$S$3,Total!W:W,B22,Total!AA:AA,DB!$G$5,Total!AA:AA,DB!$O$5,Total!AA:AA,DB!$G$9,Total!AA:AA,DB!$O$9,Total!B:B,$H$2)+COUNTIFS(Total!X:X,$S$3,Total!W:W,B22,Total!O:O,DB!$G$5,Total!N:N,DB!$O$5,Total!M:M,DB!$G$9,Total!AA:AA,DB!$O$9,Total!AA:AA,$H$2)+COUNTIFS(Total!X:X,$S$3,Total!W:W,B22,Total!O:O,DB!$G$5,Total!N:N,DB!$O$5,Total!AA:AA,DB!$G$9,Total!K:K,DB!$O$9,Total!AA:AA,$H$2)+COUNTIFS(Total!X:X,$S$3,Total!W:W,B22,Total!O:O,DB!$G$5,Total!N:N,DB!$O$5,Total!AA:AA,DB!$G$9,Total!AA:AA,DB!$O$9,Total!B:B,$H$2)+COUNTIFS(Total!X:X,$S$3,Total!W:W,B22,Total!O:O,DB!$G$5,Total!AA:AA,DB!$O$5,Total!M:M,DB!$G$9,Total!K:K,DB!$O$9,Total!AA:AA,$H$2)+COUNTIFS(Total!X:X,$S$3,Total!W:W,B22,Total!O:O,DB!$G$5,Total!AA:AA,DB!$O$5,Total!M:M,DB!$G$9,Total!AA:AA,DB!$O$9,Total!B:B,$H$2)+COUNTIFS(Total!X:X,$S$3,Total!W:W,B22,Total!O:O,DB!$G$5,Total!AA:AA,DB!$O$5,Total!AA:AA,DB!$G$9,Total!K:K,DB!$O$9,Total!B:B,$H$2)+COUNTIFS(Total!X:X,$S$3,Total!W:W,B22,Total!AA:AA,DB!$G$5,Total!N:N,DB!$O$5,Total!M:M,DB!$G$9,Total!K:K,DB!$O$9,Total!AA:AA,$H$2)+COUNTIFS(Total!X:X,$S$3,Total!W:W,B22,Total!AA:AA,DB!$G$5,Total!N:N,DB!$O$5,Total!M:M,DB!$G$9,Total!AA:AA,DB!$O$9,Total!B:B,$H$2)+COUNTIFS(Total!X:X,$S$3,Total!W:W,B22,Total!AA:AA,DB!$G$5,Total!N:N,DB!$O$5,Total!AA:AA,DB!$G$9,Total!K:K,DB!$O$9,Total!B:B,$H$2)+COUNTIFS(Total!X:X,$S$3,Total!W:W,B22,Total!AA:AA,DB!$G$5,Total!AA:AA,DB!$O$5,Total!M:M,DB!$G$9,Total!K:K,DB!$O$9,Total!B:B,$H$2)+COUNTIFS(Total!X:X,$S$3,Total!W:W,B22,Total!O:O,DB!$G$5,Total!N:N,DB!$O$5,Total!AA:AA,DB!$G$9,Total!AA:AA,DB!$O$9,Total!AA:AA,$H$2)+COUNTIFS(Total!X:X,$S$3,Total!W:W,B22,Total!O:O,DB!$G$5,Total!AA:AA,DB!$O$5,Total!M:M,DB!$G$9,Total!AA:AA,DB!$O$9,Total!AA:AA,$H$2)+COUNTIFS(Total!X:X,$S$3,Total!W:W,B22,Total!O:O,DB!$G$5,Total!AA:AA,DB!$O$5,Total!AA:AA,DB!$G$9,Total!K:K,DB!$O$9,Total!AA:AA,$H$2)+COUNTIFS(Total!X:X,$S$3,Total!W:W,B22,Total!O:O,DB!$G$5,Total!AA:AA,DB!$O$5,Total!AA:AA,DB!$G$9,Total!AA:AA,DB!$O$9,Total!B:B,$H$2)+COUNTIFS(Total!X:X,$S$3,Total!W:W,B22,Total!AA:AA,DB!$G$5,Total!N:N,DB!$O$5,Total!M:M,DB!$G$9,Total!AA:AA,DB!$O$9,Total!AA:AA,$H$2)+COUNTIFS(Total!X:X,$S$3,Total!W:W,B22,Total!AA:AA,DB!$G$5,Total!N:N,DB!$O$5,Total!AA:AA,DB!$G$9,Total!K:K,DB!$O$9,Total!AA:AA,$H$2)+COUNTIFS(Total!X:X,$S$3,Total!W:W,B22,Total!AA:AA,DB!$G$5,Total!N:N,DB!$O$5,Total!AA:AA,DB!$G$9,Total!AA:AA,DB!$O$9,Total!B:B,$H$2)+COUNTIFS(Total!X:X,$S$3,Total!W:W,B22,Total!AA:AA,DB!$G$5,Total!AA:AA,DB!$O$5,Total!M:M,DB!$G$9,Total!K:K,DB!$O$9,Total!AA:AA,$H$2)+COUNTIFS(Total!X:X,$S$3,Total!W:W,B22,Total!AA:AA,DB!$G$5,Total!AA:AA,DB!$O$5,Total!M:M,DB!$G$9,Total!AA:AA,DB!$O$9,Total!B:B,$H$2)+COUNTIFS(Total!X:X,$S$3,Total!W:W,B22,Total!AA:AA,DB!$G$5,Total!AA:AA,DB!$O$5,Total!AA:AA,DB!$G$9,Total!K:K,DB!$O$9,Total!B:B,$H$2)+COUNTIFS(Total!X:X,$S$3,Total!W:W,B22,Total!AA:AA,DB!$G$5,Total!N:N,DB!$O$5,Total!M:M,DB!$G$9,Total!K:K,DB!$O$9,Total!B:B,$H$2)+COUNTIFS(Total!X:X,$S$3,Total!W:W,B22,Total!O:O,DB!$G$5,Total!AA:AA,DB!$O$5,Total!M:M,DB!$G$9,Total!K:K,DB!$O$9,Total!B:B,$H$2)+COUNTIFS(Total!X:X,$S$3,Total!W:W,B22,Total!O:O,DB!$G$5,Total!N:N,DB!$O$5,Total!AA:AA,DB!$G$9,Total!K:K,DB!$O$9,Total!B:B,$H$2)+COUNTIFS(Total!X:X,$S$3,Total!W:W,B22,Total!O:O,DB!$G$5,Total!N:N,DB!$O$5,Total!M:M,DB!$G$9,Total!AA:AA,DB!$O$9,Total!B:B,$H$2)+COUNTIFS(Total!X:X,$S$3,Total!W:W,B22,Total!O:O,DB!$G$5,Total!N:N,DB!$O$5,Total!M:M,DB!$G$9,Total!K:K,DB!$O$9,Total!AA:AA,$H$2)</f>
        <v>0</v>
      </c>
      <c r="T22" s="31">
        <f>COUNTIFS(Total!X:X,$T$3,Total!W:W,B22,Total!O:O,DB!$G$5,Total!N:N,DB!$O$5,Total!M:M,DB!$G$9,Total!K:K,DB!$O$9,Total!B:B,$H$2)+COUNTIFS(Total!X:X,$T$3,Total!W:W,B22,Total!AA:AA,DB!$G$5,Total!AA:AA,DB!$O$5,Total!AA:AA,DB!$G$9,Total!AA:AA,DB!$O$9,Total!AA:AA,$H$2)+COUNTIFS(Total!X:X,$T$3,Total!W:W,B22,Total!O:O,DB!$G$5,Total!AA:AA,DB!$O$5,Total!AA:AA,DB!$G$9,Total!AA:AA,DB!$O$9,Total!AA:AA,$H$2)+COUNTIFS(Total!X:X,$T$3,Total!W:W,B22,Total!AA:AA,DB!$G$5,Total!N:N,DB!$O$5,Total!AA:AA,DB!$G$9,Total!AA:AA,DB!$O$9,Total!AA:AA,$H$2)+COUNTIFS(Total!X:X,$T$3,Total!W:W,B22,Total!AA:AA,DB!$G$5,Total!AA:AA,DB!$O$5,Total!M:M,DB!$G$9,Total!AA:AA,DB!$O$9,Total!AA:AA,$H$2)+COUNTIFS(Total!X:X,$T$3,Total!W:W,B22,Total!AA:AA,DB!$G$5,Total!AA:AA,DB!$O$5,Total!AA:AA,DB!$G$9,Total!K:K,DB!$O$9,Total!AA:AA,$H$2)+COUNTIFS(Total!X:X,$T$3,Total!W:W,B22,Total!AA:AA,DB!$G$5,Total!AA:AA,DB!$O$5,Total!AA:AA,DB!$G$9,Total!AA:AA,DB!$O$9,Total!B:B,$H$2)+COUNTIFS(Total!X:X,$T$3,Total!W:W,B22,Total!O:O,DB!$G$5,Total!N:N,DB!$O$5,Total!M:M,DB!$G$9,Total!AA:AA,DB!$O$9,Total!AA:AA,$H$2)+COUNTIFS(Total!X:X,$T$3,Total!W:W,B22,Total!O:O,DB!$G$5,Total!N:N,DB!$O$5,Total!AA:AA,DB!$G$9,Total!K:K,DB!$O$9,Total!AA:AA,$H$2)+COUNTIFS(Total!X:X,$T$3,Total!W:W,B22,Total!O:O,DB!$G$5,Total!N:N,DB!$O$5,Total!AA:AA,DB!$G$9,Total!AA:AA,DB!$O$9,Total!B:B,$H$2)+COUNTIFS(Total!X:X,$T$3,Total!W:W,B22,Total!O:O,DB!$G$5,Total!AA:AA,DB!$O$5,Total!M:M,DB!$G$9,Total!K:K,DB!$O$9,Total!AA:AA,$H$2)+COUNTIFS(Total!X:X,$T$3,Total!W:W,B22,Total!O:O,DB!$G$5,Total!AA:AA,DB!$O$5,Total!M:M,DB!$G$9,Total!AA:AA,DB!$O$9,Total!B:B,$H$2)+COUNTIFS(Total!X:X,$T$3,Total!W:W,B22,Total!O:O,DB!$G$5,Total!AA:AA,DB!$O$5,Total!AA:AA,DB!$G$9,Total!K:K,DB!$O$9,Total!B:B,$H$2)+COUNTIFS(Total!X:X,$T$3,Total!W:W,B22,Total!AA:AA,DB!$G$5,Total!N:N,DB!$O$5,Total!M:M,DB!$G$9,Total!K:K,DB!$O$9,Total!AA:AA,$H$2)+COUNTIFS(Total!X:X,$T$3,Total!W:W,B22,Total!AA:AA,DB!$G$5,Total!N:N,DB!$O$5,Total!M:M,DB!$G$9,Total!AA:AA,DB!$O$9,Total!B:B,$H$2)+COUNTIFS(Total!X:X,$T$3,Total!W:W,B22,Total!AA:AA,DB!$G$5,Total!N:N,DB!$O$5,Total!AA:AA,DB!$G$9,Total!K:K,DB!$O$9,Total!B:B,$H$2)+COUNTIFS(Total!X:X,$T$3,Total!W:W,B22,Total!AA:AA,DB!$G$5,Total!AA:AA,DB!$O$5,Total!M:M,DB!$G$9,Total!K:K,DB!$O$9,Total!B:B,$H$2)+COUNTIFS(Total!X:X,$T$3,Total!W:W,B22,Total!O:O,DB!$G$5,Total!N:N,DB!$O$5,Total!AA:AA,DB!$G$9,Total!AA:AA,DB!$O$9,Total!AA:AA,$H$2)+COUNTIFS(Total!X:X,$T$3,Total!W:W,B22,Total!O:O,DB!$G$5,Total!AA:AA,DB!$O$5,Total!M:M,DB!$G$9,Total!AA:AA,DB!$O$9,Total!AA:AA,$H$2)+COUNTIFS(Total!X:X,$T$3,Total!W:W,B22,Total!O:O,DB!$G$5,Total!AA:AA,DB!$O$5,Total!AA:AA,DB!$G$9,Total!K:K,DB!$O$9,Total!AA:AA,$H$2)+COUNTIFS(Total!X:X,$T$3,Total!W:W,B22,Total!O:O,DB!$G$5,Total!AA:AA,DB!$O$5,Total!AA:AA,DB!$G$9,Total!AA:AA,DB!$O$9,Total!B:B,$H$2)+COUNTIFS(Total!X:X,$T$3,Total!W:W,B22,Total!AA:AA,DB!$G$5,Total!N:N,DB!$O$5,Total!M:M,DB!$G$9,Total!AA:AA,DB!$O$9,Total!AA:AA,$H$2)+COUNTIFS(Total!X:X,$T$3,Total!W:W,B22,Total!AA:AA,DB!$G$5,Total!N:N,DB!$O$5,Total!AA:AA,DB!$G$9,Total!K:K,DB!$O$9,Total!AA:AA,$H$2)+COUNTIFS(Total!X:X,$T$3,Total!W:W,B22,Total!AA:AA,DB!$G$5,Total!N:N,DB!$O$5,Total!AA:AA,DB!$G$9,Total!AA:AA,DB!$O$9,Total!B:B,$H$2)+COUNTIFS(Total!X:X,$T$3,Total!W:W,B22,Total!AA:AA,DB!$G$5,Total!AA:AA,DB!$O$5,Total!M:M,DB!$G$9,Total!K:K,DB!$O$9,Total!AA:AA,$H$2)+COUNTIFS(Total!X:X,$T$3,Total!W:W,B22,Total!AA:AA,DB!$G$5,Total!AA:AA,DB!$O$5,Total!M:M,DB!$G$9,Total!AA:AA,DB!$O$9,Total!B:B,$H$2)+COUNTIFS(Total!X:X,$T$3,Total!W:W,B22,Total!AA:AA,DB!$G$5,Total!AA:AA,DB!$O$5,Total!AA:AA,DB!$G$9,Total!K:K,DB!$O$9,Total!B:B,$H$2)+COUNTIFS(Total!X:X,$T$3,Total!W:W,B22,Total!AA:AA,DB!$G$5,Total!N:N,DB!$O$5,Total!M:M,DB!$G$9,Total!K:K,DB!$O$9,Total!B:B,$H$2)+COUNTIFS(Total!X:X,$T$3,Total!W:W,B22,Total!O:O,DB!$G$5,Total!AA:AA,DB!$O$5,Total!M:M,DB!$G$9,Total!K:K,DB!$O$9,Total!B:B,$H$2)+COUNTIFS(Total!X:X,$T$3,Total!W:W,B22,Total!O:O,DB!$G$5,Total!N:N,DB!$O$5,Total!AA:AA,DB!$G$9,Total!K:K,DB!$O$9,Total!B:B,$H$2)+COUNTIFS(Total!X:X,$T$3,Total!W:W,B22,Total!O:O,DB!$G$5,Total!N:N,DB!$O$5,Total!M:M,DB!$G$9,Total!AA:AA,DB!$O$9,Total!B:B,$H$2)+COUNTIFS(Total!X:X,$T$3,Total!W:W,B22,Total!O:O,DB!$G$5,Total!N:N,DB!$O$5,Total!M:M,DB!$G$9,Total!K:K,DB!$O$9,Total!AA:AA,$H$2)</f>
        <v>0</v>
      </c>
      <c r="U22" s="31">
        <f>COUNTIFS(Total!X:X,$U$3,Total!W:W,B22,Total!O:O,DB!$G$5,Total!N:N,DB!$O$5,Total!M:M,DB!$G$9,Total!K:K,DB!$O$9,Total!B:B,$H$2)+COUNTIFS(Total!X:X,$U$3,Total!W:W,B22,Total!AA:AA,DB!$G$5,Total!AA:AA,DB!$O$5,Total!AA:AA,DB!$G$9,Total!AA:AA,DB!$O$9,Total!AA:AA,$H$2)+COUNTIFS(Total!X:X,$U$3,Total!W:W,B22,Total!O:O,DB!$G$5,Total!AA:AA,DB!$O$5,Total!AA:AA,DB!$G$9,Total!AA:AA,DB!$O$9,Total!AA:AA,$H$2)+COUNTIFS(Total!X:X,$U$3,Total!W:W,B22,Total!AA:AA,DB!$G$5,Total!N:N,DB!$O$5,Total!AA:AA,DB!$G$9,Total!AA:AA,DB!$O$9,Total!AA:AA,$H$2)+COUNTIFS(Total!X:X,$U$3,Total!W:W,B22,Total!AA:AA,DB!$G$5,Total!AA:AA,DB!$O$5,Total!M:M,DB!$G$9,Total!AA:AA,DB!$O$9,Total!AA:AA,$H$2)+COUNTIFS(Total!X:X,$U$3,Total!W:W,B22,Total!AA:AA,DB!$G$5,Total!AA:AA,DB!$O$5,Total!AA:AA,DB!$G$9,Total!K:K,DB!$O$9,Total!AA:AA,$H$2)+COUNTIFS(Total!X:X,$U$3,Total!W:W,B22,Total!AA:AA,DB!$G$5,Total!AA:AA,DB!$O$5,Total!AA:AA,DB!$G$9,Total!AA:AA,DB!$O$9,Total!B:B,$H$2)+COUNTIFS(Total!X:X,$U$3,Total!W:W,B22,Total!O:O,DB!$G$5,Total!N:N,DB!$O$5,Total!M:M,DB!$G$9,Total!AA:AA,DB!$O$9,Total!AA:AA,$H$2)+COUNTIFS(Total!X:X,$U$3,Total!W:W,B22,Total!O:O,DB!$G$5,Total!N:N,DB!$O$5,Total!AA:AA,DB!$G$9,Total!K:K,DB!$O$9,Total!AA:AA,$H$2)+COUNTIFS(Total!X:X,$U$3,Total!W:W,B22,Total!O:O,DB!$G$5,Total!N:N,DB!$O$5,Total!AA:AA,DB!$G$9,Total!AA:AA,DB!$O$9,Total!B:B,$H$2)+COUNTIFS(Total!X:X,$U$3,Total!W:W,B22,Total!O:O,DB!$G$5,Total!AA:AA,DB!$O$5,Total!M:M,DB!$G$9,Total!K:K,DB!$O$9,Total!AA:AA,$H$2)+COUNTIFS(Total!X:X,$U$3,Total!W:W,B22,Total!O:O,DB!$G$5,Total!AA:AA,DB!$O$5,Total!M:M,DB!$G$9,Total!AA:AA,DB!$O$9,Total!B:B,$H$2)+COUNTIFS(Total!X:X,$U$3,Total!W:W,B22,Total!O:O,DB!$G$5,Total!AA:AA,DB!$O$5,Total!AA:AA,DB!$G$9,Total!K:K,DB!$O$9,Total!B:B,$H$2)+COUNTIFS(Total!X:X,$U$3,Total!W:W,B22,Total!AA:AA,DB!$G$5,Total!N:N,DB!$O$5,Total!M:M,DB!$G$9,Total!K:K,DB!$O$9,Total!AA:AA,$H$2)+COUNTIFS(Total!X:X,$U$3,Total!W:W,B22,Total!AA:AA,DB!$G$5,Total!N:N,DB!$O$5,Total!M:M,DB!$G$9,Total!AA:AA,DB!$O$9,Total!B:B,$H$2)+COUNTIFS(Total!X:X,$U$3,Total!W:W,B22,Total!AA:AA,DB!$G$5,Total!N:N,DB!$O$5,Total!AA:AA,DB!$G$9,Total!K:K,DB!$O$9,Total!B:B,$H$2)+COUNTIFS(Total!X:X,$U$3,Total!W:W,B22,Total!AA:AA,DB!$G$5,Total!AA:AA,DB!$O$5,Total!M:M,DB!$G$9,Total!K:K,DB!$O$9,Total!B:B,$H$2)+COUNTIFS(Total!X:X,$U$3,Total!W:W,B22,Total!O:O,DB!$G$5,Total!N:N,DB!$O$5,Total!AA:AA,DB!$G$9,Total!AA:AA,DB!$O$9,Total!AA:AA,$H$2)+COUNTIFS(Total!X:X,$U$3,Total!W:W,B22,Total!O:O,DB!$G$5,Total!AA:AA,DB!$O$5,Total!M:M,DB!$G$9,Total!AA:AA,DB!$O$9,Total!AA:AA,$H$2)+COUNTIFS(Total!X:X,$U$3,Total!W:W,B22,Total!O:O,DB!$G$5,Total!AA:AA,DB!$O$5,Total!AA:AA,DB!$G$9,Total!K:K,DB!$O$9,Total!AA:AA,$H$2)+COUNTIFS(Total!X:X,$U$3,Total!W:W,B22,Total!O:O,DB!$G$5,Total!AA:AA,DB!$O$5,Total!AA:AA,DB!$G$9,Total!AA:AA,DB!$O$9,Total!B:B,$H$2)+COUNTIFS(Total!X:X,$U$3,Total!W:W,B22,Total!AA:AA,DB!$G$5,Total!N:N,DB!$O$5,Total!M:M,DB!$G$9,Total!AA:AA,DB!$O$9,Total!AA:AA,$H$2)+COUNTIFS(Total!X:X,$U$3,Total!W:W,B22,Total!AA:AA,DB!$G$5,Total!N:N,DB!$O$5,Total!AA:AA,DB!$G$9,Total!K:K,DB!$O$9,Total!AA:AA,$H$2)+COUNTIFS(Total!X:X,$U$3,Total!W:W,B22,Total!AA:AA,DB!$G$5,Total!N:N,DB!$O$5,Total!AA:AA,DB!$G$9,Total!AA:AA,DB!$O$9,Total!B:B,$H$2)+COUNTIFS(Total!X:X,$U$3,Total!W:W,B22,Total!AA:AA,DB!$G$5,Total!AA:AA,DB!$O$5,Total!M:M,DB!$G$9,Total!K:K,DB!$O$9,Total!AA:AA,$H$2)+COUNTIFS(Total!X:X,$U$3,Total!W:W,B22,Total!AA:AA,DB!$G$5,Total!AA:AA,DB!$O$5,Total!M:M,DB!$G$9,Total!AA:AA,DB!$O$9,Total!B:B,$H$2)+COUNTIFS(Total!X:X,$U$3,Total!W:W,B22,Total!AA:AA,DB!$G$5,Total!AA:AA,DB!$O$5,Total!AA:AA,DB!$G$9,Total!K:K,DB!$O$9,Total!B:B,$H$2)+COUNTIFS(Total!X:X,$U$3,Total!W:W,B22,Total!AA:AA,DB!$G$5,Total!N:N,DB!$O$5,Total!M:M,DB!$G$9,Total!K:K,DB!$O$9,Total!B:B,$H$2)+COUNTIFS(Total!X:X,$U$3,Total!W:W,B22,Total!O:O,DB!$G$5,Total!AA:AA,DB!$O$5,Total!M:M,DB!$G$9,Total!K:K,DB!$O$9,Total!B:B,$H$2)+COUNTIFS(Total!X:X,$U$3,Total!W:W,B22,Total!O:O,DB!$G$5,Total!N:N,DB!$O$5,Total!AA:AA,DB!$G$9,Total!K:K,DB!$O$9,Total!B:B,$H$2)+COUNTIFS(Total!X:X,$U$3,Total!W:W,B22,Total!O:O,DB!$G$5,Total!N:N,DB!$O$5,Total!M:M,DB!$G$9,Total!AA:AA,DB!$O$9,Total!B:B,$H$2)+COUNTIFS(Total!X:X,$U$3,Total!W:W,B22,Total!O:O,DB!$G$5,Total!N:N,DB!$O$5,Total!M:M,DB!$G$9,Total!K:K,DB!$O$9,Total!AA:AA,$H$2)</f>
        <v>2</v>
      </c>
      <c r="V22" s="31">
        <f>COUNTIFS(Total!X:X,$V$3,Total!W:W,B22,Total!O:O,DB!$G$5,Total!N:N,DB!$O$5,Total!M:M,DB!$G$9,Total!K:K,DB!$O$9,Total!B:B,$H$2)+COUNTIFS(Total!X:X,$V$3,Total!W:W,B22,Total!AA:AA,DB!$G$5,Total!AA:AA,DB!$O$5,Total!AA:AA,DB!$G$9,Total!AA:AA,DB!$O$9,Total!AA:AA,$H$2)+COUNTIFS(Total!X:X,$V$3,Total!W:W,B22,Total!O:O,DB!$G$5,Total!AA:AA,DB!$O$5,Total!AA:AA,DB!$G$9,Total!AA:AA,DB!$O$9,Total!AA:AA,$H$2)+COUNTIFS(Total!X:X,$V$3,Total!W:W,B22,Total!AA:AA,DB!$G$5,Total!N:N,DB!$O$5,Total!AA:AA,DB!$G$9,Total!AA:AA,DB!$O$9,Total!AA:AA,$H$2)+COUNTIFS(Total!X:X,$V$3,Total!W:W,B22,Total!AA:AA,DB!$G$5,Total!AA:AA,DB!$O$5,Total!M:M,DB!$G$9,Total!AA:AA,DB!$O$9,Total!AA:AA,$H$2)+COUNTIFS(Total!X:X,$V$3,Total!W:W,B22,Total!AA:AA,DB!$G$5,Total!AA:AA,DB!$O$5,Total!AA:AA,DB!$G$9,Total!K:K,DB!$O$9,Total!AA:AA,$H$2)+COUNTIFS(Total!X:X,$V$3,Total!W:W,B22,Total!AA:AA,DB!$G$5,Total!AA:AA,DB!$O$5,Total!AA:AA,DB!$G$9,Total!AA:AA,DB!$O$9,Total!B:B,$H$2)+COUNTIFS(Total!X:X,$V$3,Total!W:W,B22,Total!O:O,DB!$G$5,Total!N:N,DB!$O$5,Total!M:M,DB!$G$9,Total!AA:AA,DB!$O$9,Total!AA:AA,$H$2)+COUNTIFS(Total!X:X,$V$3,Total!W:W,B22,Total!O:O,DB!$G$5,Total!N:N,DB!$O$5,Total!AA:AA,DB!$G$9,Total!K:K,DB!$O$9,Total!AA:AA,$H$2)+COUNTIFS(Total!X:X,$V$3,Total!W:W,B22,Total!O:O,DB!$G$5,Total!N:N,DB!$O$5,Total!AA:AA,DB!$G$9,Total!AA:AA,DB!$O$9,Total!B:B,$H$2)+COUNTIFS(Total!X:X,$V$3,Total!W:W,B22,Total!O:O,DB!$G$5,Total!AA:AA,DB!$O$5,Total!M:M,DB!$G$9,Total!K:K,DB!$O$9,Total!AA:AA,$H$2)+COUNTIFS(Total!X:X,$V$3,Total!W:W,B22,Total!O:O,DB!$G$5,Total!AA:AA,DB!$O$5,Total!M:M,DB!$G$9,Total!AA:AA,DB!$O$9,Total!B:B,$H$2)+COUNTIFS(Total!X:X,$V$3,Total!W:W,B22,Total!O:O,DB!$G$5,Total!AA:AA,DB!$O$5,Total!AA:AA,DB!$G$9,Total!K:K,DB!$O$9,Total!B:B,$H$2)+COUNTIFS(Total!X:X,$V$3,Total!W:W,B22,Total!AA:AA,DB!$G$5,Total!N:N,DB!$O$5,Total!M:M,DB!$G$9,Total!K:K,DB!$O$9,Total!AA:AA,$H$2)+COUNTIFS(Total!X:X,$V$3,Total!W:W,B22,Total!AA:AA,DB!$G$5,Total!N:N,DB!$O$5,Total!M:M,DB!$G$9,Total!AA:AA,DB!$O$9,Total!B:B,$H$2)+COUNTIFS(Total!X:X,$V$3,Total!W:W,B22,Total!AA:AA,DB!$G$5,Total!N:N,DB!$O$5,Total!AA:AA,DB!$G$9,Total!K:K,DB!$O$9,Total!B:B,$H$2)+COUNTIFS(Total!X:X,$V$3,Total!W:W,B22,Total!AA:AA,DB!$G$5,Total!AA:AA,DB!$O$5,Total!M:M,DB!$G$9,Total!K:K,DB!$O$9,Total!B:B,$H$2)+COUNTIFS(Total!X:X,$V$3,Total!W:W,B22,Total!O:O,DB!$G$5,Total!N:N,DB!$O$5,Total!AA:AA,DB!$G$9,Total!AA:AA,DB!$O$9,Total!AA:AA,$H$2)+COUNTIFS(Total!X:X,$V$3,Total!W:W,B22,Total!O:O,DB!$G$5,Total!AA:AA,DB!$O$5,Total!M:M,DB!$G$9,Total!AA:AA,DB!$O$9,Total!AA:AA,$H$2)+COUNTIFS(Total!X:X,$V$3,Total!W:W,B22,Total!O:O,DB!$G$5,Total!AA:AA,DB!$O$5,Total!AA:AA,DB!$G$9,Total!K:K,DB!$O$9,Total!AA:AA,$H$2)+COUNTIFS(Total!X:X,$V$3,Total!W:W,B22,Total!O:O,DB!$G$5,Total!AA:AA,DB!$O$5,Total!AA:AA,DB!$G$9,Total!AA:AA,DB!$O$9,Total!B:B,$H$2)+COUNTIFS(Total!X:X,$V$3,Total!W:W,B22,Total!AA:AA,DB!$G$5,Total!N:N,DB!$O$5,Total!M:M,DB!$G$9,Total!AA:AA,DB!$O$9,Total!AA:AA,$H$2)+COUNTIFS(Total!X:X,$V$3,Total!W:W,B22,Total!AA:AA,DB!$G$5,Total!N:N,DB!$O$5,Total!AA:AA,DB!$G$9,Total!K:K,DB!$O$9,Total!AA:AA,$H$2)+COUNTIFS(Total!X:X,$V$3,Total!W:W,B22,Total!AA:AA,DB!$G$5,Total!N:N,DB!$O$5,Total!AA:AA,DB!$G$9,Total!AA:AA,DB!$O$9,Total!B:B,$H$2)+COUNTIFS(Total!X:X,$V$3,Total!W:W,B22,Total!AA:AA,DB!$G$5,Total!AA:AA,DB!$O$5,Total!M:M,DB!$G$9,Total!K:K,DB!$O$9,Total!AA:AA,$H$2)+COUNTIFS(Total!X:X,$V$3,Total!W:W,B22,Total!AA:AA,DB!$G$5,Total!AA:AA,DB!$O$5,Total!M:M,DB!$G$9,Total!AA:AA,DB!$O$9,Total!B:B,$H$2)+COUNTIFS(Total!X:X,$V$3,Total!W:W,B22,Total!AA:AA,DB!$G$5,Total!AA:AA,DB!$O$5,Total!AA:AA,DB!$G$9,Total!K:K,DB!$O$9,Total!B:B,$H$2)+COUNTIFS(Total!X:X,$V$3,Total!W:W,B22,Total!AA:AA,DB!$G$5,Total!N:N,DB!$O$5,Total!M:M,DB!$G$9,Total!K:K,DB!$O$9,Total!B:B,$H$2)+COUNTIFS(Total!X:X,$V$3,Total!W:W,B22,Total!O:O,DB!$G$5,Total!AA:AA,DB!$O$5,Total!M:M,DB!$G$9,Total!K:K,DB!$O$9,Total!B:B,$H$2)+COUNTIFS(Total!X:X,$V$3,Total!W:W,B22,Total!O:O,DB!$G$5,Total!N:N,DB!$O$5,Total!AA:AA,DB!$G$9,Total!K:K,DB!$O$9,Total!B:B,$H$2)+COUNTIFS(Total!X:X,$V$3,Total!W:W,B22,Total!O:O,DB!$G$5,Total!N:N,DB!$O$5,Total!M:M,DB!$G$9,Total!AA:AA,DB!$O$9,Total!B:B,$H$2)+COUNTIFS(Total!X:X,$V$3,Total!W:W,B22,Total!O:O,DB!$G$5,Total!N:N,DB!$O$5,Total!M:M,DB!$G$9,Total!K:K,DB!$O$9,Total!AA:AA,$H$2)</f>
        <v>0</v>
      </c>
      <c r="W22" s="31">
        <f>COUNTIFS(Total!X:X,$W$3,Total!W:W,B22,Total!O:O,DB!$G$5,Total!N:N,DB!$O$5,Total!M:M,DB!$G$9,Total!K:K,DB!$O$9,Total!B:B,$H$2)+COUNTIFS(Total!X:X,$W$3,Total!W:W,B22,Total!AA:AA,DB!$G$5,Total!AA:AA,DB!$O$5,Total!AA:AA,DB!$G$9,Total!AA:AA,DB!$O$9,Total!AA:AA,$H$2)+COUNTIFS(Total!X:X,$W$3,Total!W:W,B22,Total!O:O,DB!$G$5,Total!AA:AA,DB!$O$5,Total!AA:AA,DB!$G$9,Total!AA:AA,DB!$O$9,Total!AA:AA,$H$2)+COUNTIFS(Total!X:X,$W$3,Total!W:W,B22,Total!AA:AA,DB!$G$5,Total!N:N,DB!$O$5,Total!AA:AA,DB!$G$9,Total!AA:AA,DB!$O$9,Total!AA:AA,$H$2)+COUNTIFS(Total!X:X,$W$3,Total!W:W,B22,Total!AA:AA,DB!$G$5,Total!AA:AA,DB!$O$5,Total!M:M,DB!$G$9,Total!AA:AA,DB!$O$9,Total!AA:AA,$H$2)+COUNTIFS(Total!X:X,$W$3,Total!W:W,B22,Total!AA:AA,DB!$G$5,Total!AA:AA,DB!$O$5,Total!AA:AA,DB!$G$9,Total!K:K,DB!$O$9,Total!AA:AA,$H$2)+COUNTIFS(Total!X:X,$W$3,Total!W:W,B22,Total!AA:AA,DB!$G$5,Total!AA:AA,DB!$O$5,Total!AA:AA,DB!$G$9,Total!AA:AA,DB!$O$9,Total!B:B,$H$2)+COUNTIFS(Total!X:X,$W$3,Total!W:W,B22,Total!O:O,DB!$G$5,Total!N:N,DB!$O$5,Total!M:M,DB!$G$9,Total!AA:AA,DB!$O$9,Total!AA:AA,$H$2)+COUNTIFS(Total!X:X,$W$3,Total!W:W,B22,Total!O:O,DB!$G$5,Total!N:N,DB!$O$5,Total!AA:AA,DB!$G$9,Total!K:K,DB!$O$9,Total!AA:AA,$H$2)+COUNTIFS(Total!X:X,$W$3,Total!W:W,B22,Total!O:O,DB!$G$5,Total!N:N,DB!$O$5,Total!AA:AA,DB!$G$9,Total!AA:AA,DB!$O$9,Total!B:B,$H$2)+COUNTIFS(Total!X:X,$W$3,Total!W:W,B22,Total!O:O,DB!$G$5,Total!AA:AA,DB!$O$5,Total!M:M,DB!$G$9,Total!K:K,DB!$O$9,Total!AA:AA,$H$2)+COUNTIFS(Total!X:X,$W$3,Total!W:W,B22,Total!O:O,DB!$G$5,Total!AA:AA,DB!$O$5,Total!M:M,DB!$G$9,Total!AA:AA,DB!$O$9,Total!B:B,$H$2)+COUNTIFS(Total!X:X,$W$3,Total!W:W,B22,Total!O:O,DB!$G$5,Total!AA:AA,DB!$O$5,Total!AA:AA,DB!$G$9,Total!K:K,DB!$O$9,Total!B:B,$H$2)+COUNTIFS(Total!X:X,$W$3,Total!W:W,B22,Total!AA:AA,DB!$G$5,Total!N:N,DB!$O$5,Total!M:M,DB!$G$9,Total!K:K,DB!$O$9,Total!AA:AA,$H$2)+COUNTIFS(Total!X:X,$W$3,Total!W:W,B22,Total!AA:AA,DB!$G$5,Total!N:N,DB!$O$5,Total!M:M,DB!$G$9,Total!AA:AA,DB!$O$9,Total!B:B,$H$2)+COUNTIFS(Total!X:X,$W$3,Total!W:W,B22,Total!AA:AA,DB!$G$5,Total!N:N,DB!$O$5,Total!AA:AA,DB!$G$9,Total!K:K,DB!$O$9,Total!B:B,$H$2)+COUNTIFS(Total!X:X,$W$3,Total!W:W,B22,Total!AA:AA,DB!$G$5,Total!AA:AA,DB!$O$5,Total!M:M,DB!$G$9,Total!K:K,DB!$O$9,Total!B:B,$H$2)+COUNTIFS(Total!X:X,$W$3,Total!W:W,B22,Total!O:O,DB!$G$5,Total!N:N,DB!$O$5,Total!AA:AA,DB!$G$9,Total!AA:AA,DB!$O$9,Total!AA:AA,$H$2)+COUNTIFS(Total!X:X,$W$3,Total!W:W,B22,Total!O:O,DB!$G$5,Total!AA:AA,DB!$O$5,Total!M:M,DB!$G$9,Total!AA:AA,DB!$O$9,Total!AA:AA,$H$2)+COUNTIFS(Total!X:X,$W$3,Total!W:W,B22,Total!O:O,DB!$G$5,Total!AA:AA,DB!$O$5,Total!AA:AA,DB!$G$9,Total!K:K,DB!$O$9,Total!AA:AA,$H$2)+COUNTIFS(Total!X:X,$W$3,Total!W:W,B22,Total!O:O,DB!$G$5,Total!AA:AA,DB!$O$5,Total!AA:AA,DB!$G$9,Total!AA:AA,DB!$O$9,Total!B:B,$H$2)+COUNTIFS(Total!X:X,$W$3,Total!W:W,B22,Total!AA:AA,DB!$G$5,Total!N:N,DB!$O$5,Total!M:M,DB!$G$9,Total!AA:AA,DB!$O$9,Total!AA:AA,$H$2)+COUNTIFS(Total!X:X,$W$3,Total!W:W,B22,Total!AA:AA,DB!$G$5,Total!N:N,DB!$O$5,Total!AA:AA,DB!$G$9,Total!K:K,DB!$O$9,Total!AA:AA,$H$2)+COUNTIFS(Total!X:X,$W$3,Total!W:W,B22,Total!AA:AA,DB!$G$5,Total!N:N,DB!$O$5,Total!AA:AA,DB!$G$9,Total!AA:AA,DB!$O$9,Total!B:B,$H$2)+COUNTIFS(Total!X:X,$W$3,Total!W:W,B22,Total!AA:AA,DB!$G$5,Total!AA:AA,DB!$O$5,Total!M:M,DB!$G$9,Total!K:K,DB!$O$9,Total!AA:AA,$H$2)+COUNTIFS(Total!X:X,$W$3,Total!W:W,B22,Total!AA:AA,DB!$G$5,Total!AA:AA,DB!$O$5,Total!M:M,DB!$G$9,Total!AA:AA,DB!$O$9,Total!B:B,$H$2)+COUNTIFS(Total!X:X,$W$3,Total!W:W,B22,Total!AA:AA,DB!$G$5,Total!AA:AA,DB!$O$5,Total!AA:AA,DB!$G$9,Total!K:K,DB!$O$9,Total!B:B,$H$2)+COUNTIFS(Total!X:X,$W$3,Total!W:W,B22,Total!AA:AA,DB!$G$5,Total!N:N,DB!$O$5,Total!M:M,DB!$G$9,Total!K:K,DB!$O$9,Total!B:B,$H$2)+COUNTIFS(Total!X:X,$W$3,Total!W:W,B22,Total!O:O,DB!$G$5,Total!AA:AA,DB!$O$5,Total!M:M,DB!$G$9,Total!K:K,DB!$O$9,Total!B:B,$H$2)+COUNTIFS(Total!X:X,$W$3,Total!W:W,B22,Total!O:O,DB!$G$5,Total!N:N,DB!$O$5,Total!AA:AA,DB!$G$9,Total!K:K,DB!$O$9,Total!B:B,$H$2)+COUNTIFS(Total!X:X,$W$3,Total!W:W,B22,Total!O:O,DB!$G$5,Total!N:N,DB!$O$5,Total!M:M,DB!$G$9,Total!AA:AA,DB!$O$9,Total!B:B,$H$2)+COUNTIFS(Total!X:X,$W$3,Total!W:W,B22,Total!O:O,DB!$G$5,Total!N:N,DB!$O$5,Total!M:M,DB!$G$9,Total!K:K,DB!$O$9,Total!AA:AA,$H$2)</f>
        <v>12</v>
      </c>
      <c r="X22" s="31">
        <f t="shared" si="0"/>
        <v>15</v>
      </c>
      <c r="Y22" s="31">
        <f t="shared" si="1"/>
        <v>14</v>
      </c>
      <c r="Z22" s="31">
        <f t="shared" si="2"/>
        <v>14</v>
      </c>
      <c r="AD22" s="44"/>
    </row>
    <row r="23" spans="1:30" s="24" customFormat="1" ht="33" customHeight="1" x14ac:dyDescent="0.25">
      <c r="A23" s="43"/>
      <c r="B23" s="53" t="s">
        <v>2553</v>
      </c>
      <c r="C23" s="31">
        <f>COUNTIFS(Total!W:W,B23,Total!O:O,DB!$G$5,Total!N:N,DB!$O$5,Total!M:M,DB!$G$9,Total!K:K,DB!$O$9,Total!B:B,$H$2)+COUNTIFS(Total!W:W,B23,Total!AA:AA,DB!$G$5,Total!AA:AA,DB!$O$5,Total!AA:AA,DB!$G$9,Total!AA:AA,DB!$O$9,Total!AA:AA,$H$2)+COUNTIFS(Total!W:W,B23,Total!O:O,DB!$G$5,Total!AA:AA,DB!$O$5,Total!AA:AA,DB!$G$9,Total!AA:AA,DB!$O$9,Total!AA:AA,$H$2)+COUNTIFS(Total!W:W,B23,Total!AA:AA,DB!$G$5,Total!N:N,DB!$O$5,Total!AA:AA,DB!$G$9,Total!AA:AA,DB!$O$9,Total!AA:AA,$H$2)+COUNTIFS(Total!W:W,B23,Total!AA:AA,DB!$G$5,Total!AA:AA,DB!$O$5,Total!M:M,DB!$G$9,Total!AA:AA,DB!$O$9,Total!AA:AA,$H$2)+COUNTIFS(Total!W:W,B23,Total!AA:AA,DB!$G$5,Total!AA:AA,DB!$O$5,Total!AA:AA,DB!$G$9,Total!K:K,DB!$O$9,Total!AA:AA,$H$2)+COUNTIFS(Total!W:W,B23,Total!AA:AA,DB!$G$5,Total!AA:AA,DB!$O$5,Total!AA:AA,DB!$G$9,Total!AA:AA,DB!$O$9,Total!B:B,$H$2)+COUNTIFS(Total!W:W,B23,Total!O:O,DB!$G$5,Total!N:N,DB!$O$5,Total!M:M,DB!$G$9,Total!AA:AA,DB!$O$9,Total!AA:AA,$H$2)+COUNTIFS(Total!W:W,B23,Total!O:O,DB!$G$5,Total!N:N,DB!$O$5,Total!AA:AA,DB!$G$9,Total!K:K,DB!$O$9,Total!AA:AA,$H$2)+COUNTIFS(Total!W:W,B23,Total!O:O,DB!$G$5,Total!N:N,DB!$O$5,Total!AA:AA,DB!$G$9,Total!AA:AA,DB!$O$9,Total!B:B,$H$2)+COUNTIFS(Total!W:W,B23,Total!O:O,DB!$G$5,Total!AA:AA,DB!$O$5,Total!M:M,DB!$G$9,Total!K:K,DB!$O$9,Total!AA:AA,$H$2)+COUNTIFS(Total!W:W,B23,Total!O:O,DB!$G$5,Total!AA:AA,DB!$O$5,Total!M:M,DB!$G$9,Total!AA:AA,DB!$O$9,Total!B:B,$H$2)+COUNTIFS(Total!W:W,B23,Total!O:O,DB!$G$5,Total!AA:AA,DB!$O$5,Total!AA:AA,DB!$G$9,Total!K:K,DB!$O$9,Total!B:B,$H$2)+COUNTIFS(Total!W:W,B23,Total!AA:AA,DB!$G$5,Total!N:N,DB!$O$5,Total!M:M,DB!$G$9,Total!K:K,DB!$O$9,Total!AA:AA,$H$2)+COUNTIFS(Total!W:W,B23,Total!AA:AA,DB!$G$5,Total!N:N,DB!$O$5,Total!M:M,DB!$G$9,Total!AA:AA,DB!$O$9,Total!B:B,$H$2)+COUNTIFS(Total!W:W,B23,Total!AA:AA,DB!$G$5,Total!N:N,DB!$O$5,Total!AA:AA,DB!$G$9,Total!K:K,DB!$O$9,Total!B:B,$H$2)+COUNTIFS(Total!W:W,B23,Total!AA:AA,DB!$G$5,Total!AA:AA,DB!$O$5,Total!M:M,DB!$G$9,Total!K:K,DB!$O$9,Total!B:B,$H$2)+COUNTIFS(Total!W:W,B23,Total!O:O,DB!$G$5,Total!N:N,DB!$O$5,Total!AA:AA,DB!$G$9,Total!AA:AA,DB!$O$9,Total!AA:AA,$H$2)+COUNTIFS(Total!W:W,B23,Total!O:O,DB!$G$5,Total!AA:AA,DB!$O$5,Total!M:M,DB!$G$9,Total!AA:AA,DB!$O$9,Total!AA:AA,$H$2)+COUNTIFS(Total!W:W,B23,Total!O:O,DB!$G$5,Total!AA:AA,DB!$O$5,Total!AA:AA,DB!$G$9,Total!K:K,DB!$O$9,Total!AA:AA,$H$2)+COUNTIFS(Total!W:W,B23,Total!O:O,DB!$G$5,Total!AA:AA,DB!$O$5,Total!AA:AA,DB!$G$9,Total!AA:AA,DB!$O$9,Total!B:B,$H$2)+COUNTIFS(Total!W:W,B23,Total!AA:AA,DB!$G$5,Total!N:N,DB!$O$5,Total!M:M,DB!$G$9,Total!AA:AA,DB!$O$9,Total!AA:AA,$H$2)+COUNTIFS(Total!W:W,B23,Total!AA:AA,DB!$G$5,Total!N:N,DB!$O$5,Total!AA:AA,DB!$G$9,Total!K:K,DB!$O$9,Total!AA:AA,$H$2)+COUNTIFS(Total!W:W,B23,Total!AA:AA,DB!$G$5,Total!N:N,DB!$O$5,Total!AA:AA,DB!$G$9,Total!AA:AA,DB!$O$9,Total!B:B,$H$2)+COUNTIFS(Total!W:W,B23,Total!AA:AA,DB!$G$5,Total!AA:AA,DB!$O$5,Total!M:M,DB!$G$9,Total!K:K,DB!$O$9,Total!AA:AA,$H$2)+COUNTIFS(Total!W:W,B23,Total!AA:AA,DB!$G$5,Total!AA:AA,DB!$O$5,Total!M:M,DB!$G$9,Total!AA:AA,DB!$O$9,Total!B:B,$H$2)+COUNTIFS(Total!W:W,B23,Total!AA:AA,DB!$G$5,Total!AA:AA,DB!$O$5,Total!AA:AA,DB!$G$9,Total!K:K,DB!$O$9,Total!B:B,$H$2)+COUNTIFS(Total!W:W,B23,Total!AA:AA,DB!$G$5,Total!N:N,DB!$O$5,Total!M:M,DB!$G$9,Total!K:K,DB!$O$9,Total!B:B,$H$2)+COUNTIFS(Total!W:W,B23,Total!O:O,DB!$G$5,Total!AA:AA,DB!$O$5,Total!M:M,DB!$G$9,Total!K:K,DB!$O$9,Total!B:B,$H$2)+COUNTIFS(Total!W:W,B23,Total!O:O,DB!$G$5,Total!N:N,DB!$O$5,Total!AA:AA,DB!$G$9,Total!K:K,DB!$O$9,Total!B:B,$H$2)+COUNTIFS(Total!W:W,B23,Total!O:O,DB!$G$5,Total!N:N,DB!$O$5,Total!M:M,DB!$G$9,Total!AA:AA,DB!$O$9,Total!B:B,$H$2)+COUNTIFS(Total!W:W,B23,Total!O:O,DB!$G$5,Total!N:N,DB!$O$5,Total!M:M,DB!$G$9,Total!K:K,DB!$O$9,Total!AA:AA,$H$2)</f>
        <v>352</v>
      </c>
      <c r="D23" s="31">
        <f>COUNTIFS(Total!X:X,$AE$2,Total!W:W,B23,Total!O:O,DB!$G$5,Total!N:N,DB!$O$5,Total!M:M,DB!$G$9,Total!K:K,DB!$O$9,Total!B:B,$H$2)+COUNTIFS(Total!X:X,$AE$2,Total!W:W,B23,Total!AA:AA,DB!$G$5,Total!AA:AA,DB!$O$5,Total!AA:AA,DB!$G$9,Total!AA:AA,DB!$O$9,Total!AA:AA,$H$2)+COUNTIFS(Total!X:X,$AE$2,Total!W:W,B23,Total!O:O,DB!$G$5,Total!AA:AA,DB!$O$5,Total!AA:AA,DB!$G$9,Total!AA:AA,DB!$O$9,Total!AA:AA,$H$2)+COUNTIFS(Total!X:X,$AE$2,Total!W:W,B23,Total!AA:AA,DB!$G$5,Total!N:N,DB!$O$5,Total!AA:AA,DB!$G$9,Total!AA:AA,DB!$O$9,Total!AA:AA,$H$2)+COUNTIFS(Total!X:X,$AE$2,Total!W:W,B23,Total!AA:AA,DB!$G$5,Total!AA:AA,DB!$O$5,Total!M:M,DB!$G$9,Total!AA:AA,DB!$O$9,Total!AA:AA,$H$2)+COUNTIFS(Total!X:X,$AE$2,Total!W:W,B23,Total!AA:AA,DB!$G$5,Total!AA:AA,DB!$O$5,Total!AA:AA,DB!$G$9,Total!K:K,DB!$O$9,Total!AA:AA,$H$2)+COUNTIFS(Total!X:X,$AE$2,Total!W:W,B23,Total!AA:AA,DB!$G$5,Total!AA:AA,DB!$O$5,Total!AA:AA,DB!$G$9,Total!AA:AA,DB!$O$9,Total!B:B,$H$2)+COUNTIFS(Total!X:X,$AE$2,Total!W:W,B23,Total!O:O,DB!$G$5,Total!N:N,DB!$O$5,Total!M:M,DB!$G$9,Total!AA:AA,DB!$O$9,Total!AA:AA,$H$2)+COUNTIFS(Total!X:X,$AE$2,Total!W:W,B23,Total!O:O,DB!$G$5,Total!N:N,DB!$O$5,Total!AA:AA,DB!$G$9,Total!K:K,DB!$O$9,Total!AA:AA,$H$2)+COUNTIFS(Total!X:X,$AE$2,Total!W:W,B23,Total!O:O,DB!$G$5,Total!N:N,DB!$O$5,Total!AA:AA,DB!$G$9,Total!AA:AA,DB!$O$9,Total!B:B,$H$2)+COUNTIFS(Total!X:X,$AE$2,Total!W:W,B23,Total!O:O,DB!$G$5,Total!AA:AA,DB!$O$5,Total!M:M,DB!$G$9,Total!K:K,DB!$O$9,Total!AA:AA,$H$2)+COUNTIFS(Total!X:X,$AE$2,Total!W:W,B23,Total!O:O,DB!$G$5,Total!AA:AA,DB!$O$5,Total!M:M,DB!$G$9,Total!AA:AA,DB!$O$9,Total!B:B,$H$2)+COUNTIFS(Total!X:X,$AE$2,Total!W:W,B23,Total!O:O,DB!$G$5,Total!AA:AA,DB!$O$5,Total!AA:AA,DB!$G$9,Total!K:K,DB!$O$9,Total!B:B,$H$2)+COUNTIFS(Total!X:X,$AE$2,Total!W:W,B23,Total!AA:AA,DB!$G$5,Total!N:N,DB!$O$5,Total!M:M,DB!$G$9,Total!K:K,DB!$O$9,Total!AA:AA,$H$2)+COUNTIFS(Total!X:X,$AE$2,Total!W:W,B23,Total!AA:AA,DB!$G$5,Total!N:N,DB!$O$5,Total!M:M,DB!$G$9,Total!AA:AA,DB!$O$9,Total!B:B,$H$2)+COUNTIFS(Total!X:X,$AE$2,Total!W:W,B23,Total!AA:AA,DB!$G$5,Total!N:N,DB!$O$5,Total!AA:AA,DB!$G$9,Total!K:K,DB!$O$9,Total!B:B,$H$2)+COUNTIFS(Total!X:X,$AE$2,Total!W:W,B23,Total!AA:AA,DB!$G$5,Total!AA:AA,DB!$O$5,Total!M:M,DB!$G$9,Total!K:K,DB!$O$9,Total!B:B,$H$2)+COUNTIFS(Total!X:X,$AE$2,Total!W:W,B23,Total!O:O,DB!$G$5,Total!N:N,DB!$O$5,Total!AA:AA,DB!$G$9,Total!AA:AA,DB!$O$9,Total!AA:AA,$H$2)+COUNTIFS(Total!X:X,$AE$2,Total!W:W,B23,Total!O:O,DB!$G$5,Total!AA:AA,DB!$O$5,Total!M:M,DB!$G$9,Total!AA:AA,DB!$O$9,Total!AA:AA,$H$2)+COUNTIFS(Total!X:X,$AE$2,Total!W:W,B23,Total!O:O,DB!$G$5,Total!AA:AA,DB!$O$5,Total!AA:AA,DB!$G$9,Total!K:K,DB!$O$9,Total!AA:AA,$H$2)+COUNTIFS(Total!X:X,$AE$2,Total!W:W,B23,Total!O:O,DB!$G$5,Total!AA:AA,DB!$O$5,Total!AA:AA,DB!$G$9,Total!AA:AA,DB!$O$9,Total!B:B,$H$2)+COUNTIFS(Total!X:X,$AE$2,Total!W:W,B23,Total!AA:AA,DB!$G$5,Total!N:N,DB!$O$5,Total!M:M,DB!$G$9,Total!AA:AA,DB!$O$9,Total!AA:AA,$H$2)+COUNTIFS(Total!X:X,$AE$2,Total!W:W,B23,Total!AA:AA,DB!$G$5,Total!N:N,DB!$O$5,Total!AA:AA,DB!$G$9,Total!K:K,DB!$O$9,Total!AA:AA,$H$2)+COUNTIFS(Total!X:X,$AE$2,Total!W:W,B23,Total!AA:AA,DB!$G$5,Total!N:N,DB!$O$5,Total!AA:AA,DB!$G$9,Total!AA:AA,DB!$O$9,Total!B:B,$H$2)+COUNTIFS(Total!X:X,$AE$2,Total!W:W,B23,Total!AA:AA,DB!$G$5,Total!AA:AA,DB!$O$5,Total!M:M,DB!$G$9,Total!K:K,DB!$O$9,Total!AA:AA,$H$2)+COUNTIFS(Total!X:X,$AE$2,Total!W:W,B23,Total!AA:AA,DB!$G$5,Total!AA:AA,DB!$O$5,Total!M:M,DB!$G$9,Total!AA:AA,DB!$O$9,Total!B:B,$H$2)+COUNTIFS(Total!X:X,$AE$2,Total!W:W,B23,Total!AA:AA,DB!$G$5,Total!AA:AA,DB!$O$5,Total!AA:AA,DB!$G$9,Total!K:K,DB!$O$9,Total!B:B,$H$2)+COUNTIFS(Total!X:X,$AE$2,Total!W:W,B23,Total!AA:AA,DB!$G$5,Total!N:N,DB!$O$5,Total!M:M,DB!$G$9,Total!K:K,DB!$O$9,Total!B:B,$H$2)+COUNTIFS(Total!X:X,$AE$2,Total!W:W,B23,Total!O:O,DB!$G$5,Total!AA:AA,DB!$O$5,Total!M:M,DB!$G$9,Total!K:K,DB!$O$9,Total!B:B,$H$2)+COUNTIFS(Total!X:X,$AE$2,Total!W:W,B23,Total!O:O,DB!$G$5,Total!N:N,DB!$O$5,Total!AA:AA,DB!$G$9,Total!K:K,DB!$O$9,Total!B:B,$H$2)+COUNTIFS(Total!X:X,$AE$2,Total!W:W,B23,Total!O:O,DB!$G$5,Total!N:N,DB!$O$5,Total!M:M,DB!$G$9,Total!AA:AA,DB!$O$9,Total!B:B,$H$2)+COUNTIFS(Total!X:X,$AE$2,Total!W:W,B23,Total!O:O,DB!$G$5,Total!N:N,DB!$O$5,Total!M:M,DB!$G$9,Total!K:K,DB!$O$9,Total!AA:AA,$H$2)</f>
        <v>30</v>
      </c>
      <c r="E23" s="31">
        <f>COUNTIFS(Total!X:X,$E$3,Total!W:W,B23,Total!O:O,DB!$G$5,Total!N:N,DB!$O$5,Total!M:M,DB!$G$9,Total!K:K,DB!$O$9,Total!B:B,$H$2)+COUNTIFS(Total!X:X,$E$3,Total!W:W,B23,Total!AA:AA,DB!$G$5,Total!AA:AA,DB!$O$5,Total!AA:AA,DB!$G$9,Total!AA:AA,DB!$O$9,Total!AA:AA,$H$2)+COUNTIFS(Total!X:X,$E$3,Total!W:W,B23,Total!O:O,DB!$G$5,Total!AA:AA,DB!$O$5,Total!AA:AA,DB!$G$9,Total!AA:AA,DB!$O$9,Total!AA:AA,$H$2)+COUNTIFS(Total!X:X,$E$3,Total!W:W,B23,Total!AA:AA,DB!$G$5,Total!N:N,DB!$O$5,Total!AA:AA,DB!$G$9,Total!AA:AA,DB!$O$9,Total!AA:AA,$H$2)+COUNTIFS(Total!X:X,$E$3,Total!W:W,B23,Total!AA:AA,DB!$G$5,Total!AA:AA,DB!$O$5,Total!M:M,DB!$G$9,Total!AA:AA,DB!$O$9,Total!AA:AA,$H$2)+COUNTIFS(Total!X:X,$E$3,Total!W:W,B23,Total!AA:AA,DB!$G$5,Total!AA:AA,DB!$O$5,Total!AA:AA,DB!$G$9,Total!K:K,DB!$O$9,Total!AA:AA,$H$2)+COUNTIFS(Total!X:X,$E$3,Total!W:W,B23,Total!AA:AA,DB!$G$5,Total!AA:AA,DB!$O$5,Total!AA:AA,DB!$G$9,Total!AA:AA,DB!$O$9,Total!B:B,$H$2)+COUNTIFS(Total!X:X,$E$3,Total!W:W,B23,Total!O:O,DB!$G$5,Total!N:N,DB!$O$5,Total!M:M,DB!$G$9,Total!AA:AA,DB!$O$9,Total!AA:AA,$H$2)+COUNTIFS(Total!X:X,$E$3,Total!W:W,B23,Total!O:O,DB!$G$5,Total!N:N,DB!$O$5,Total!AA:AA,DB!$G$9,Total!K:K,DB!$O$9,Total!AA:AA,$H$2)+COUNTIFS(Total!X:X,$E$3,Total!W:W,B23,Total!O:O,DB!$G$5,Total!N:N,DB!$O$5,Total!AA:AA,DB!$G$9,Total!AA:AA,DB!$O$9,Total!B:B,$H$2)+COUNTIFS(Total!X:X,$E$3,Total!W:W,B23,Total!O:O,DB!$G$5,Total!AA:AA,DB!$O$5,Total!M:M,DB!$G$9,Total!K:K,DB!$O$9,Total!AA:AA,$H$2)+COUNTIFS(Total!X:X,$E$3,Total!W:W,B23,Total!O:O,DB!$G$5,Total!AA:AA,DB!$O$5,Total!M:M,DB!$G$9,Total!AA:AA,DB!$O$9,Total!B:B,$H$2)+COUNTIFS(Total!X:X,$E$3,Total!W:W,B23,Total!O:O,DB!$G$5,Total!AA:AA,DB!$O$5,Total!AA:AA,DB!$G$9,Total!K:K,DB!$O$9,Total!B:B,$H$2)+COUNTIFS(Total!X:X,$E$3,Total!W:W,B23,Total!AA:AA,DB!$G$5,Total!N:N,DB!$O$5,Total!M:M,DB!$G$9,Total!K:K,DB!$O$9,Total!AA:AA,$H$2)+COUNTIFS(Total!X:X,$E$3,Total!W:W,B23,Total!AA:AA,DB!$G$5,Total!N:N,DB!$O$5,Total!M:M,DB!$G$9,Total!AA:AA,DB!$O$9,Total!B:B,$H$2)+COUNTIFS(Total!X:X,$E$3,Total!W:W,B23,Total!AA:AA,DB!$G$5,Total!N:N,DB!$O$5,Total!AA:AA,DB!$G$9,Total!K:K,DB!$O$9,Total!B:B,$H$2)+COUNTIFS(Total!X:X,$E$3,Total!W:W,B23,Total!AA:AA,DB!$G$5,Total!AA:AA,DB!$O$5,Total!M:M,DB!$G$9,Total!K:K,DB!$O$9,Total!B:B,$H$2)+COUNTIFS(Total!X:X,$E$3,Total!W:W,B23,Total!O:O,DB!$G$5,Total!N:N,DB!$O$5,Total!AA:AA,DB!$G$9,Total!AA:AA,DB!$O$9,Total!AA:AA,$H$2)+COUNTIFS(Total!X:X,$E$3,Total!W:W,B23,Total!O:O,DB!$G$5,Total!AA:AA,DB!$O$5,Total!M:M,DB!$G$9,Total!AA:AA,DB!$O$9,Total!AA:AA,$H$2)+COUNTIFS(Total!X:X,$E$3,Total!W:W,B23,Total!O:O,DB!$G$5,Total!AA:AA,DB!$O$5,Total!AA:AA,DB!$G$9,Total!K:K,DB!$O$9,Total!AA:AA,$H$2)+COUNTIFS(Total!X:X,$E$3,Total!W:W,B23,Total!O:O,DB!$G$5,Total!AA:AA,DB!$O$5,Total!AA:AA,DB!$G$9,Total!AA:AA,DB!$O$9,Total!B:B,$H$2)+COUNTIFS(Total!X:X,$E$3,Total!W:W,B23,Total!AA:AA,DB!$G$5,Total!N:N,DB!$O$5,Total!M:M,DB!$G$9,Total!AA:AA,DB!$O$9,Total!AA:AA,$H$2)+COUNTIFS(Total!X:X,$E$3,Total!W:W,B23,Total!AA:AA,DB!$G$5,Total!N:N,DB!$O$5,Total!AA:AA,DB!$G$9,Total!K:K,DB!$O$9,Total!AA:AA,$H$2)+COUNTIFS(Total!X:X,$E$3,Total!W:W,B23,Total!AA:AA,DB!$G$5,Total!N:N,DB!$O$5,Total!AA:AA,DB!$G$9,Total!AA:AA,DB!$O$9,Total!B:B,$H$2)+COUNTIFS(Total!X:X,$E$3,Total!W:W,B23,Total!AA:AA,DB!$G$5,Total!AA:AA,DB!$O$5,Total!M:M,DB!$G$9,Total!K:K,DB!$O$9,Total!AA:AA,$H$2)+COUNTIFS(Total!X:X,$E$3,Total!W:W,B23,Total!AA:AA,DB!$G$5,Total!AA:AA,DB!$O$5,Total!M:M,DB!$G$9,Total!AA:AA,DB!$O$9,Total!B:B,$H$2)+COUNTIFS(Total!X:X,$E$3,Total!W:W,B23,Total!AA:AA,DB!$G$5,Total!AA:AA,DB!$O$5,Total!AA:AA,DB!$G$9,Total!K:K,DB!$O$9,Total!B:B,$H$2)+COUNTIFS(Total!X:X,$E$3,Total!W:W,B23,Total!AA:AA,DB!$G$5,Total!N:N,DB!$O$5,Total!M:M,DB!$G$9,Total!K:K,DB!$O$9,Total!B:B,$H$2)+COUNTIFS(Total!X:X,$E$3,Total!W:W,B23,Total!O:O,DB!$G$5,Total!AA:AA,DB!$O$5,Total!M:M,DB!$G$9,Total!K:K,DB!$O$9,Total!B:B,$H$2)+COUNTIFS(Total!X:X,$E$3,Total!W:W,B23,Total!O:O,DB!$G$5,Total!N:N,DB!$O$5,Total!AA:AA,DB!$G$9,Total!K:K,DB!$O$9,Total!B:B,$H$2)+COUNTIFS(Total!X:X,$E$3,Total!W:W,B23,Total!O:O,DB!$G$5,Total!N:N,DB!$O$5,Total!M:M,DB!$G$9,Total!AA:AA,DB!$O$9,Total!B:B,$H$2)+COUNTIFS(Total!X:X,$E$3,Total!W:W,B23,Total!O:O,DB!$G$5,Total!N:N,DB!$O$5,Total!M:M,DB!$G$9,Total!K:K,DB!$O$9,Total!AA:AA,$H$2)</f>
        <v>37</v>
      </c>
      <c r="F23" s="31">
        <f>COUNTIFS(Total!X:X,$F$3,Total!W:W,B23,Total!O:O,DB!$G$5,Total!N:N,DB!$O$5,Total!M:M,DB!$G$9,Total!K:K,DB!$O$9,Total!B:B,$H$2)+COUNTIFS(Total!X:X,$F$3,Total!W:W,B23,Total!AA:AA,DB!$G$5,Total!AA:AA,DB!$O$5,Total!AA:AA,DB!$G$9,Total!AA:AA,DB!$O$9,Total!AA:AA,$H$2)+COUNTIFS(Total!X:X,$F$3,Total!W:W,B23,Total!O:O,DB!$G$5,Total!AA:AA,DB!$O$5,Total!AA:AA,DB!$G$9,Total!AA:AA,DB!$O$9,Total!AA:AA,$H$2)+COUNTIFS(Total!X:X,$F$3,Total!W:W,B23,Total!AA:AA,DB!$G$5,Total!N:N,DB!$O$5,Total!AA:AA,DB!$G$9,Total!AA:AA,DB!$O$9,Total!AA:AA,$H$2)+COUNTIFS(Total!X:X,$F$3,Total!W:W,B23,Total!AA:AA,DB!$G$5,Total!AA:AA,DB!$O$5,Total!M:M,DB!$G$9,Total!AA:AA,DB!$O$9,Total!AA:AA,$H$2)+COUNTIFS(Total!X:X,$F$3,Total!W:W,B23,Total!AA:AA,DB!$G$5,Total!AA:AA,DB!$O$5,Total!AA:AA,DB!$G$9,Total!K:K,DB!$O$9,Total!AA:AA,$H$2)+COUNTIFS(Total!X:X,$F$3,Total!W:W,B23,Total!AA:AA,DB!$G$5,Total!AA:AA,DB!$O$5,Total!AA:AA,DB!$G$9,Total!AA:AA,DB!$O$9,Total!B:B,$H$2)+COUNTIFS(Total!X:X,$F$3,Total!W:W,B23,Total!O:O,DB!$G$5,Total!N:N,DB!$O$5,Total!M:M,DB!$G$9,Total!AA:AA,DB!$O$9,Total!AA:AA,$H$2)+COUNTIFS(Total!X:X,$F$3,Total!W:W,B23,Total!O:O,DB!$G$5,Total!N:N,DB!$O$5,Total!AA:AA,DB!$G$9,Total!K:K,DB!$O$9,Total!AA:AA,$H$2)+COUNTIFS(Total!X:X,$F$3,Total!W:W,B23,Total!O:O,DB!$G$5,Total!N:N,DB!$O$5,Total!AA:AA,DB!$G$9,Total!AA:AA,DB!$O$9,Total!B:B,$H$2)+COUNTIFS(Total!X:X,$F$3,Total!W:W,B23,Total!O:O,DB!$G$5,Total!AA:AA,DB!$O$5,Total!M:M,DB!$G$9,Total!K:K,DB!$O$9,Total!AA:AA,$H$2)+COUNTIFS(Total!X:X,$F$3,Total!W:W,B23,Total!O:O,DB!$G$5,Total!AA:AA,DB!$O$5,Total!M:M,DB!$G$9,Total!AA:AA,DB!$O$9,Total!B:B,$H$2)+COUNTIFS(Total!X:X,$F$3,Total!W:W,B23,Total!O:O,DB!$G$5,Total!AA:AA,DB!$O$5,Total!AA:AA,DB!$G$9,Total!K:K,DB!$O$9,Total!B:B,$H$2)+COUNTIFS(Total!X:X,$F$3,Total!W:W,B23,Total!AA:AA,DB!$G$5,Total!N:N,DB!$O$5,Total!M:M,DB!$G$9,Total!K:K,DB!$O$9,Total!AA:AA,$H$2)+COUNTIFS(Total!X:X,$F$3,Total!W:W,B23,Total!AA:AA,DB!$G$5,Total!N:N,DB!$O$5,Total!M:M,DB!$G$9,Total!AA:AA,DB!$O$9,Total!B:B,$H$2)+COUNTIFS(Total!X:X,$F$3,Total!W:W,B23,Total!AA:AA,DB!$G$5,Total!N:N,DB!$O$5,Total!AA:AA,DB!$G$9,Total!K:K,DB!$O$9,Total!B:B,$H$2)+COUNTIFS(Total!X:X,$F$3,Total!W:W,B23,Total!AA:AA,DB!$G$5,Total!AA:AA,DB!$O$5,Total!M:M,DB!$G$9,Total!K:K,DB!$O$9,Total!B:B,$H$2)+COUNTIFS(Total!X:X,$F$3,Total!W:W,B23,Total!O:O,DB!$G$5,Total!N:N,DB!$O$5,Total!AA:AA,DB!$G$9,Total!AA:AA,DB!$O$9,Total!AA:AA,$H$2)+COUNTIFS(Total!X:X,$F$3,Total!W:W,B23,Total!O:O,DB!$G$5,Total!AA:AA,DB!$O$5,Total!M:M,DB!$G$9,Total!AA:AA,DB!$O$9,Total!AA:AA,$H$2)+COUNTIFS(Total!X:X,$F$3,Total!W:W,B23,Total!O:O,DB!$G$5,Total!AA:AA,DB!$O$5,Total!AA:AA,DB!$G$9,Total!K:K,DB!$O$9,Total!AA:AA,$H$2)+COUNTIFS(Total!X:X,$F$3,Total!W:W,B23,Total!O:O,DB!$G$5,Total!AA:AA,DB!$O$5,Total!AA:AA,DB!$G$9,Total!AA:AA,DB!$O$9,Total!B:B,$H$2)+COUNTIFS(Total!X:X,$F$3,Total!W:W,B23,Total!AA:AA,DB!$G$5,Total!N:N,DB!$O$5,Total!M:M,DB!$G$9,Total!AA:AA,DB!$O$9,Total!AA:AA,$H$2)+COUNTIFS(Total!X:X,$F$3,Total!W:W,B23,Total!AA:AA,DB!$G$5,Total!N:N,DB!$O$5,Total!AA:AA,DB!$G$9,Total!K:K,DB!$O$9,Total!AA:AA,$H$2)+COUNTIFS(Total!X:X,$F$3,Total!W:W,B23,Total!AA:AA,DB!$G$5,Total!N:N,DB!$O$5,Total!AA:AA,DB!$G$9,Total!AA:AA,DB!$O$9,Total!B:B,$H$2)+COUNTIFS(Total!X:X,$F$3,Total!W:W,B23,Total!AA:AA,DB!$G$5,Total!AA:AA,DB!$O$5,Total!M:M,DB!$G$9,Total!K:K,DB!$O$9,Total!AA:AA,$H$2)+COUNTIFS(Total!X:X,$F$3,Total!W:W,B23,Total!AA:AA,DB!$G$5,Total!AA:AA,DB!$O$5,Total!M:M,DB!$G$9,Total!AA:AA,DB!$O$9,Total!B:B,$H$2)+COUNTIFS(Total!X:X,$F$3,Total!W:W,B23,Total!AA:AA,DB!$G$5,Total!AA:AA,DB!$O$5,Total!AA:AA,DB!$G$9,Total!K:K,DB!$O$9,Total!B:B,$H$2)+COUNTIFS(Total!X:X,$F$3,Total!W:W,B23,Total!AA:AA,DB!$G$5,Total!N:N,DB!$O$5,Total!M:M,DB!$G$9,Total!K:K,DB!$O$9,Total!B:B,$H$2)+COUNTIFS(Total!X:X,$F$3,Total!W:W,B23,Total!O:O,DB!$G$5,Total!AA:AA,DB!$O$5,Total!M:M,DB!$G$9,Total!K:K,DB!$O$9,Total!B:B,$H$2)+COUNTIFS(Total!X:X,$F$3,Total!W:W,B23,Total!O:O,DB!$G$5,Total!N:N,DB!$O$5,Total!AA:AA,DB!$G$9,Total!K:K,DB!$O$9,Total!B:B,$H$2)+COUNTIFS(Total!X:X,$F$3,Total!W:W,B23,Total!O:O,DB!$G$5,Total!N:N,DB!$O$5,Total!M:M,DB!$G$9,Total!AA:AA,DB!$O$9,Total!B:B,$H$2)+COUNTIFS(Total!X:X,$F$3,Total!W:W,B23,Total!O:O,DB!$G$5,Total!N:N,DB!$O$5,Total!M:M,DB!$G$9,Total!K:K,DB!$O$9,Total!AA:AA,$H$2)</f>
        <v>0</v>
      </c>
      <c r="G23" s="31">
        <f>COUNTIFS(Total!X:X,$G$3,Total!W:W,B23,Total!O:O,DB!$G$5,Total!N:N,DB!$O$5,Total!M:M,DB!$G$9,Total!K:K,DB!$O$9,Total!B:B,$H$2)+COUNTIFS(Total!X:X,$G$3,Total!W:W,B23,Total!AA:AA,DB!$G$5,Total!AA:AA,DB!$O$5,Total!AA:AA,DB!$G$9,Total!AA:AA,DB!$O$9,Total!AA:AA,$H$2)+COUNTIFS(Total!X:X,$G$3,Total!W:W,B23,Total!O:O,DB!$G$5,Total!AA:AA,DB!$O$5,Total!AA:AA,DB!$G$9,Total!AA:AA,DB!$O$9,Total!AA:AA,$H$2)+COUNTIFS(Total!X:X,$G$3,Total!W:W,B23,Total!AA:AA,DB!$G$5,Total!N:N,DB!$O$5,Total!AA:AA,DB!$G$9,Total!AA:AA,DB!$O$9,Total!AA:AA,$H$2)+COUNTIFS(Total!X:X,$G$3,Total!W:W,B23,Total!AA:AA,DB!$G$5,Total!AA:AA,DB!$O$5,Total!M:M,DB!$G$9,Total!AA:AA,DB!$O$9,Total!AA:AA,$H$2)+COUNTIFS(Total!X:X,$G$3,Total!W:W,B23,Total!AA:AA,DB!$G$5,Total!AA:AA,DB!$O$5,Total!AA:AA,DB!$G$9,Total!K:K,DB!$O$9,Total!AA:AA,$H$2)+COUNTIFS(Total!X:X,$G$3,Total!W:W,B23,Total!AA:AA,DB!$G$5,Total!AA:AA,DB!$O$5,Total!AA:AA,DB!$G$9,Total!AA:AA,DB!$O$9,Total!B:B,$H$2)+COUNTIFS(Total!X:X,$G$3,Total!W:W,B23,Total!O:O,DB!$G$5,Total!N:N,DB!$O$5,Total!M:M,DB!$G$9,Total!AA:AA,DB!$O$9,Total!AA:AA,$H$2)+COUNTIFS(Total!X:X,$G$3,Total!W:W,B23,Total!O:O,DB!$G$5,Total!N:N,DB!$O$5,Total!AA:AA,DB!$G$9,Total!K:K,DB!$O$9,Total!AA:AA,$H$2)+COUNTIFS(Total!X:X,$G$3,Total!W:W,B23,Total!O:O,DB!$G$5,Total!N:N,DB!$O$5,Total!AA:AA,DB!$G$9,Total!AA:AA,DB!$O$9,Total!B:B,$H$2)+COUNTIFS(Total!X:X,$G$3,Total!W:W,B23,Total!O:O,DB!$G$5,Total!AA:AA,DB!$O$5,Total!M:M,DB!$G$9,Total!K:K,DB!$O$9,Total!AA:AA,$H$2)+COUNTIFS(Total!X:X,$G$3,Total!W:W,B23,Total!O:O,DB!$G$5,Total!AA:AA,DB!$O$5,Total!M:M,DB!$G$9,Total!AA:AA,DB!$O$9,Total!B:B,$H$2)+COUNTIFS(Total!X:X,$G$3,Total!W:W,B23,Total!O:O,DB!$G$5,Total!AA:AA,DB!$O$5,Total!AA:AA,DB!$G$9,Total!K:K,DB!$O$9,Total!B:B,$H$2)+COUNTIFS(Total!X:X,$G$3,Total!W:W,B23,Total!AA:AA,DB!$G$5,Total!N:N,DB!$O$5,Total!M:M,DB!$G$9,Total!K:K,DB!$O$9,Total!AA:AA,$H$2)+COUNTIFS(Total!X:X,$G$3,Total!W:W,B23,Total!AA:AA,DB!$G$5,Total!N:N,DB!$O$5,Total!M:M,DB!$G$9,Total!AA:AA,DB!$O$9,Total!B:B,$H$2)+COUNTIFS(Total!X:X,$G$3,Total!W:W,B23,Total!AA:AA,DB!$G$5,Total!N:N,DB!$O$5,Total!AA:AA,DB!$G$9,Total!K:K,DB!$O$9,Total!B:B,$H$2)+COUNTIFS(Total!X:X,$G$3,Total!W:W,B23,Total!AA:AA,DB!$G$5,Total!AA:AA,DB!$O$5,Total!M:M,DB!$G$9,Total!K:K,DB!$O$9,Total!B:B,$H$2)+COUNTIFS(Total!X:X,$G$3,Total!W:W,B23,Total!O:O,DB!$G$5,Total!N:N,DB!$O$5,Total!AA:AA,DB!$G$9,Total!AA:AA,DB!$O$9,Total!AA:AA,$H$2)+COUNTIFS(Total!X:X,$G$3,Total!W:W,B23,Total!O:O,DB!$G$5,Total!AA:AA,DB!$O$5,Total!M:M,DB!$G$9,Total!AA:AA,DB!$O$9,Total!AA:AA,$H$2)+COUNTIFS(Total!X:X,$G$3,Total!W:W,B23,Total!O:O,DB!$G$5,Total!AA:AA,DB!$O$5,Total!AA:AA,DB!$G$9,Total!K:K,DB!$O$9,Total!AA:AA,$H$2)+COUNTIFS(Total!X:X,$G$3,Total!W:W,B23,Total!O:O,DB!$G$5,Total!AA:AA,DB!$O$5,Total!AA:AA,DB!$G$9,Total!AA:AA,DB!$O$9,Total!B:B,$H$2)+COUNTIFS(Total!X:X,$G$3,Total!W:W,B23,Total!AA:AA,DB!$G$5,Total!N:N,DB!$O$5,Total!M:M,DB!$G$9,Total!AA:AA,DB!$O$9,Total!AA:AA,$H$2)+COUNTIFS(Total!X:X,$G$3,Total!W:W,B23,Total!AA:AA,DB!$G$5,Total!N:N,DB!$O$5,Total!AA:AA,DB!$G$9,Total!K:K,DB!$O$9,Total!AA:AA,$H$2)+COUNTIFS(Total!X:X,$G$3,Total!W:W,B23,Total!AA:AA,DB!$G$5,Total!N:N,DB!$O$5,Total!AA:AA,DB!$G$9,Total!AA:AA,DB!$O$9,Total!B:B,$H$2)+COUNTIFS(Total!X:X,$G$3,Total!W:W,B23,Total!AA:AA,DB!$G$5,Total!AA:AA,DB!$O$5,Total!M:M,DB!$G$9,Total!K:K,DB!$O$9,Total!AA:AA,$H$2)+COUNTIFS(Total!X:X,$G$3,Total!W:W,B23,Total!AA:AA,DB!$G$5,Total!AA:AA,DB!$O$5,Total!M:M,DB!$G$9,Total!AA:AA,DB!$O$9,Total!B:B,$H$2)+COUNTIFS(Total!X:X,$G$3,Total!W:W,B23,Total!AA:AA,DB!$G$5,Total!AA:AA,DB!$O$5,Total!AA:AA,DB!$G$9,Total!K:K,DB!$O$9,Total!B:B,$H$2)+COUNTIFS(Total!X:X,$G$3,Total!W:W,B23,Total!AA:AA,DB!$G$5,Total!N:N,DB!$O$5,Total!M:M,DB!$G$9,Total!K:K,DB!$O$9,Total!B:B,$H$2)+COUNTIFS(Total!X:X,$G$3,Total!W:W,B23,Total!O:O,DB!$G$5,Total!AA:AA,DB!$O$5,Total!M:M,DB!$G$9,Total!K:K,DB!$O$9,Total!B:B,$H$2)+COUNTIFS(Total!X:X,$G$3,Total!W:W,B23,Total!O:O,DB!$G$5,Total!N:N,DB!$O$5,Total!AA:AA,DB!$G$9,Total!K:K,DB!$O$9,Total!B:B,$H$2)+COUNTIFS(Total!X:X,$G$3,Total!W:W,B23,Total!O:O,DB!$G$5,Total!N:N,DB!$O$5,Total!M:M,DB!$G$9,Total!AA:AA,DB!$O$9,Total!B:B,$H$2)+COUNTIFS(Total!X:X,$G$3,Total!W:W,B23,Total!O:O,DB!$G$5,Total!N:N,DB!$O$5,Total!M:M,DB!$G$9,Total!K:K,DB!$O$9,Total!AA:AA,$H$2)</f>
        <v>35</v>
      </c>
      <c r="H23" s="31">
        <f>COUNTIFS(Total!X:X,$H$3,Total!W:W,B23,Total!O:O,DB!$G$5,Total!N:N,DB!$O$5,Total!M:M,DB!$G$9,Total!K:K,DB!$O$9,Total!B:B,$H$2)+COUNTIFS(Total!X:X,$H$3,Total!W:W,B23,Total!AA:AA,DB!$G$5,Total!AA:AA,DB!$O$5,Total!AA:AA,DB!$G$9,Total!AA:AA,DB!$O$9,Total!AA:AA,$H$2)+COUNTIFS(Total!X:X,$H$3,Total!W:W,B23,Total!O:O,DB!$G$5,Total!AA:AA,DB!$O$5,Total!AA:AA,DB!$G$9,Total!AA:AA,DB!$O$9,Total!AA:AA,$H$2)+COUNTIFS(Total!X:X,$H$3,Total!W:W,B23,Total!AA:AA,DB!$G$5,Total!N:N,DB!$O$5,Total!AA:AA,DB!$G$9,Total!AA:AA,DB!$O$9,Total!AA:AA,$H$2)+COUNTIFS(Total!X:X,$H$3,Total!W:W,B23,Total!AA:AA,DB!$G$5,Total!AA:AA,DB!$O$5,Total!M:M,DB!$G$9,Total!AA:AA,DB!$O$9,Total!AA:AA,$H$2)+COUNTIFS(Total!X:X,$H$3,Total!W:W,B23,Total!AA:AA,DB!$G$5,Total!AA:AA,DB!$O$5,Total!AA:AA,DB!$G$9,Total!K:K,DB!$O$9,Total!AA:AA,$H$2)+COUNTIFS(Total!X:X,$H$3,Total!W:W,B23,Total!AA:AA,DB!$G$5,Total!AA:AA,DB!$O$5,Total!AA:AA,DB!$G$9,Total!AA:AA,DB!$O$9,Total!B:B,$H$2)+COUNTIFS(Total!X:X,$H$3,Total!W:W,B23,Total!O:O,DB!$G$5,Total!N:N,DB!$O$5,Total!M:M,DB!$G$9,Total!AA:AA,DB!$O$9,Total!AA:AA,$H$2)+COUNTIFS(Total!X:X,$H$3,Total!W:W,B23,Total!O:O,DB!$G$5,Total!N:N,DB!$O$5,Total!AA:AA,DB!$G$9,Total!K:K,DB!$O$9,Total!AA:AA,$H$2)+COUNTIFS(Total!X:X,$H$3,Total!W:W,B23,Total!O:O,DB!$G$5,Total!N:N,DB!$O$5,Total!AA:AA,DB!$G$9,Total!AA:AA,DB!$O$9,Total!B:B,$H$2)+COUNTIFS(Total!X:X,$H$3,Total!W:W,B23,Total!O:O,DB!$G$5,Total!AA:AA,DB!$O$5,Total!M:M,DB!$G$9,Total!K:K,DB!$O$9,Total!AA:AA,$H$2)+COUNTIFS(Total!X:X,$H$3,Total!W:W,B23,Total!O:O,DB!$G$5,Total!AA:AA,DB!$O$5,Total!M:M,DB!$G$9,Total!AA:AA,DB!$O$9,Total!B:B,$H$2)+COUNTIFS(Total!X:X,$H$3,Total!W:W,B23,Total!O:O,DB!$G$5,Total!AA:AA,DB!$O$5,Total!AA:AA,DB!$G$9,Total!K:K,DB!$O$9,Total!B:B,$H$2)+COUNTIFS(Total!X:X,$H$3,Total!W:W,B23,Total!AA:AA,DB!$G$5,Total!N:N,DB!$O$5,Total!M:M,DB!$G$9,Total!K:K,DB!$O$9,Total!AA:AA,$H$2)+COUNTIFS(Total!X:X,$H$3,Total!W:W,B23,Total!AA:AA,DB!$G$5,Total!N:N,DB!$O$5,Total!M:M,DB!$G$9,Total!AA:AA,DB!$O$9,Total!B:B,$H$2)+COUNTIFS(Total!X:X,$H$3,Total!W:W,B23,Total!AA:AA,DB!$G$5,Total!N:N,DB!$O$5,Total!AA:AA,DB!$G$9,Total!K:K,DB!$O$9,Total!B:B,$H$2)+COUNTIFS(Total!X:X,$H$3,Total!W:W,B23,Total!AA:AA,DB!$G$5,Total!AA:AA,DB!$O$5,Total!M:M,DB!$G$9,Total!K:K,DB!$O$9,Total!B:B,$H$2)+COUNTIFS(Total!X:X,$H$3,Total!W:W,B23,Total!O:O,DB!$G$5,Total!N:N,DB!$O$5,Total!AA:AA,DB!$G$9,Total!AA:AA,DB!$O$9,Total!AA:AA,$H$2)+COUNTIFS(Total!X:X,$H$3,Total!W:W,B23,Total!O:O,DB!$G$5,Total!AA:AA,DB!$O$5,Total!M:M,DB!$G$9,Total!AA:AA,DB!$O$9,Total!AA:AA,$H$2)+COUNTIFS(Total!X:X,$H$3,Total!W:W,B23,Total!O:O,DB!$G$5,Total!AA:AA,DB!$O$5,Total!AA:AA,DB!$G$9,Total!K:K,DB!$O$9,Total!AA:AA,$H$2)+COUNTIFS(Total!X:X,$H$3,Total!W:W,B23,Total!O:O,DB!$G$5,Total!AA:AA,DB!$O$5,Total!AA:AA,DB!$G$9,Total!AA:AA,DB!$O$9,Total!B:B,$H$2)+COUNTIFS(Total!X:X,$H$3,Total!W:W,B23,Total!AA:AA,DB!$G$5,Total!N:N,DB!$O$5,Total!M:M,DB!$G$9,Total!AA:AA,DB!$O$9,Total!AA:AA,$H$2)+COUNTIFS(Total!X:X,$H$3,Total!W:W,B23,Total!AA:AA,DB!$G$5,Total!N:N,DB!$O$5,Total!AA:AA,DB!$G$9,Total!K:K,DB!$O$9,Total!AA:AA,$H$2)+COUNTIFS(Total!X:X,$H$3,Total!W:W,B23,Total!AA:AA,DB!$G$5,Total!N:N,DB!$O$5,Total!AA:AA,DB!$G$9,Total!AA:AA,DB!$O$9,Total!B:B,$H$2)+COUNTIFS(Total!X:X,$H$3,Total!W:W,B23,Total!AA:AA,DB!$G$5,Total!AA:AA,DB!$O$5,Total!M:M,DB!$G$9,Total!K:K,DB!$O$9,Total!AA:AA,$H$2)+COUNTIFS(Total!X:X,$H$3,Total!W:W,B23,Total!AA:AA,DB!$G$5,Total!AA:AA,DB!$O$5,Total!M:M,DB!$G$9,Total!AA:AA,DB!$O$9,Total!B:B,$H$2)+COUNTIFS(Total!X:X,$H$3,Total!W:W,B23,Total!AA:AA,DB!$G$5,Total!AA:AA,DB!$O$5,Total!AA:AA,DB!$G$9,Total!K:K,DB!$O$9,Total!B:B,$H$2)+COUNTIFS(Total!X:X,$H$3,Total!W:W,B23,Total!AA:AA,DB!$G$5,Total!N:N,DB!$O$5,Total!M:M,DB!$G$9,Total!K:K,DB!$O$9,Total!B:B,$H$2)+COUNTIFS(Total!X:X,$H$3,Total!W:W,B23,Total!O:O,DB!$G$5,Total!AA:AA,DB!$O$5,Total!M:M,DB!$G$9,Total!K:K,DB!$O$9,Total!B:B,$H$2)+COUNTIFS(Total!X:X,$H$3,Total!W:W,B23,Total!O:O,DB!$G$5,Total!N:N,DB!$O$5,Total!AA:AA,DB!$G$9,Total!K:K,DB!$O$9,Total!B:B,$H$2)+COUNTIFS(Total!X:X,$H$3,Total!W:W,B23,Total!O:O,DB!$G$5,Total!N:N,DB!$O$5,Total!M:M,DB!$G$9,Total!AA:AA,DB!$O$9,Total!B:B,$H$2)+COUNTIFS(Total!X:X,$H$3,Total!W:W,B23,Total!O:O,DB!$G$5,Total!N:N,DB!$O$5,Total!M:M,DB!$G$9,Total!K:K,DB!$O$9,Total!AA:AA,$H$2)</f>
        <v>59</v>
      </c>
      <c r="I23" s="31">
        <f>COUNTIFS(Total!X:X,$I$3,Total!W:W,B23,Total!O:O,DB!$G$5,Total!N:N,DB!$O$5,Total!M:M,DB!$G$9,Total!K:K,DB!$O$9,Total!B:B,$H$2)+COUNTIFS(Total!X:X,$I$3,Total!W:W,B23,Total!AA:AA,DB!$G$5,Total!AA:AA,DB!$O$5,Total!AA:AA,DB!$G$9,Total!AA:AA,DB!$O$9,Total!AA:AA,$H$2)+COUNTIFS(Total!X:X,$I$3,Total!W:W,B23,Total!O:O,DB!$G$5,Total!AA:AA,DB!$O$5,Total!AA:AA,DB!$G$9,Total!AA:AA,DB!$O$9,Total!AA:AA,$H$2)+COUNTIFS(Total!X:X,$I$3,Total!W:W,B23,Total!AA:AA,DB!$G$5,Total!N:N,DB!$O$5,Total!AA:AA,DB!$G$9,Total!AA:AA,DB!$O$9,Total!AA:AA,$H$2)+COUNTIFS(Total!X:X,$I$3,Total!W:W,B23,Total!AA:AA,DB!$G$5,Total!AA:AA,DB!$O$5,Total!M:M,DB!$G$9,Total!AA:AA,DB!$O$9,Total!AA:AA,$H$2)+COUNTIFS(Total!X:X,$I$3,Total!W:W,B23,Total!AA:AA,DB!$G$5,Total!AA:AA,DB!$O$5,Total!AA:AA,DB!$G$9,Total!K:K,DB!$O$9,Total!AA:AA,$H$2)+COUNTIFS(Total!X:X,$I$3,Total!W:W,B23,Total!AA:AA,DB!$G$5,Total!AA:AA,DB!$O$5,Total!AA:AA,DB!$G$9,Total!AA:AA,DB!$O$9,Total!B:B,$H$2)+COUNTIFS(Total!X:X,$I$3,Total!W:W,B23,Total!O:O,DB!$G$5,Total!N:N,DB!$O$5,Total!M:M,DB!$G$9,Total!AA:AA,DB!$O$9,Total!AA:AA,$H$2)+COUNTIFS(Total!X:X,$I$3,Total!W:W,B23,Total!O:O,DB!$G$5,Total!N:N,DB!$O$5,Total!AA:AA,DB!$G$9,Total!K:K,DB!$O$9,Total!AA:AA,$H$2)+COUNTIFS(Total!X:X,$I$3,Total!W:W,B23,Total!O:O,DB!$G$5,Total!N:N,DB!$O$5,Total!AA:AA,DB!$G$9,Total!AA:AA,DB!$O$9,Total!B:B,$H$2)+COUNTIFS(Total!X:X,$I$3,Total!W:W,B23,Total!O:O,DB!$G$5,Total!AA:AA,DB!$O$5,Total!M:M,DB!$G$9,Total!K:K,DB!$O$9,Total!AA:AA,$H$2)+COUNTIFS(Total!X:X,$I$3,Total!W:W,B23,Total!O:O,DB!$G$5,Total!AA:AA,DB!$O$5,Total!M:M,DB!$G$9,Total!AA:AA,DB!$O$9,Total!B:B,$H$2)+COUNTIFS(Total!X:X,$I$3,Total!W:W,B23,Total!O:O,DB!$G$5,Total!AA:AA,DB!$O$5,Total!AA:AA,DB!$G$9,Total!K:K,DB!$O$9,Total!B:B,$H$2)+COUNTIFS(Total!X:X,$I$3,Total!W:W,B23,Total!AA:AA,DB!$G$5,Total!N:N,DB!$O$5,Total!M:M,DB!$G$9,Total!K:K,DB!$O$9,Total!AA:AA,$H$2)+COUNTIFS(Total!X:X,$I$3,Total!W:W,B23,Total!AA:AA,DB!$G$5,Total!N:N,DB!$O$5,Total!M:M,DB!$G$9,Total!AA:AA,DB!$O$9,Total!B:B,$H$2)+COUNTIFS(Total!X:X,$I$3,Total!W:W,B23,Total!AA:AA,DB!$G$5,Total!N:N,DB!$O$5,Total!AA:AA,DB!$G$9,Total!K:K,DB!$O$9,Total!B:B,$H$2)+COUNTIFS(Total!X:X,$I$3,Total!W:W,B23,Total!AA:AA,DB!$G$5,Total!AA:AA,DB!$O$5,Total!M:M,DB!$G$9,Total!K:K,DB!$O$9,Total!B:B,$H$2)+COUNTIFS(Total!X:X,$I$3,Total!W:W,B23,Total!O:O,DB!$G$5,Total!N:N,DB!$O$5,Total!AA:AA,DB!$G$9,Total!AA:AA,DB!$O$9,Total!AA:AA,$H$2)+COUNTIFS(Total!X:X,$I$3,Total!W:W,B23,Total!O:O,DB!$G$5,Total!AA:AA,DB!$O$5,Total!M:M,DB!$G$9,Total!AA:AA,DB!$O$9,Total!AA:AA,$H$2)+COUNTIFS(Total!X:X,$I$3,Total!W:W,B23,Total!O:O,DB!$G$5,Total!AA:AA,DB!$O$5,Total!AA:AA,DB!$G$9,Total!K:K,DB!$O$9,Total!AA:AA,$H$2)+COUNTIFS(Total!X:X,$I$3,Total!W:W,B23,Total!O:O,DB!$G$5,Total!AA:AA,DB!$O$5,Total!AA:AA,DB!$G$9,Total!AA:AA,DB!$O$9,Total!B:B,$H$2)+COUNTIFS(Total!X:X,$I$3,Total!W:W,B23,Total!AA:AA,DB!$G$5,Total!N:N,DB!$O$5,Total!M:M,DB!$G$9,Total!AA:AA,DB!$O$9,Total!AA:AA,$H$2)+COUNTIFS(Total!X:X,$I$3,Total!W:W,B23,Total!AA:AA,DB!$G$5,Total!N:N,DB!$O$5,Total!AA:AA,DB!$G$9,Total!K:K,DB!$O$9,Total!AA:AA,$H$2)+COUNTIFS(Total!X:X,$I$3,Total!W:W,B23,Total!AA:AA,DB!$G$5,Total!N:N,DB!$O$5,Total!AA:AA,DB!$G$9,Total!AA:AA,DB!$O$9,Total!B:B,$H$2)+COUNTIFS(Total!X:X,$I$3,Total!W:W,B23,Total!AA:AA,DB!$G$5,Total!AA:AA,DB!$O$5,Total!M:M,DB!$G$9,Total!K:K,DB!$O$9,Total!AA:AA,$H$2)+COUNTIFS(Total!X:X,$I$3,Total!W:W,B23,Total!AA:AA,DB!$G$5,Total!AA:AA,DB!$O$5,Total!M:M,DB!$G$9,Total!AA:AA,DB!$O$9,Total!B:B,$H$2)+COUNTIFS(Total!X:X,$I$3,Total!W:W,B23,Total!AA:AA,DB!$G$5,Total!AA:AA,DB!$O$5,Total!AA:AA,DB!$G$9,Total!K:K,DB!$O$9,Total!B:B,$H$2)+COUNTIFS(Total!X:X,$I$3,Total!W:W,B23,Total!AA:AA,DB!$G$5,Total!N:N,DB!$O$5,Total!M:M,DB!$G$9,Total!K:K,DB!$O$9,Total!B:B,$H$2)+COUNTIFS(Total!X:X,$I$3,Total!W:W,B23,Total!O:O,DB!$G$5,Total!AA:AA,DB!$O$5,Total!M:M,DB!$G$9,Total!K:K,DB!$O$9,Total!B:B,$H$2)+COUNTIFS(Total!X:X,$I$3,Total!W:W,B23,Total!O:O,DB!$G$5,Total!N:N,DB!$O$5,Total!AA:AA,DB!$G$9,Total!K:K,DB!$O$9,Total!B:B,$H$2)+COUNTIFS(Total!X:X,$I$3,Total!W:W,B23,Total!O:O,DB!$G$5,Total!N:N,DB!$O$5,Total!M:M,DB!$G$9,Total!AA:AA,DB!$O$9,Total!B:B,$H$2)+COUNTIFS(Total!X:X,$I$3,Total!W:W,B23,Total!O:O,DB!$G$5,Total!N:N,DB!$O$5,Total!M:M,DB!$G$9,Total!K:K,DB!$O$9,Total!AA:AA,$H$2)</f>
        <v>13</v>
      </c>
      <c r="J23" s="31">
        <f>COUNTIFS(Total!X:X,$J$3,Total!W:W,B23,Total!O:O,DB!$G$5,Total!N:N,DB!$O$5,Total!M:M,DB!$G$9,Total!K:K,DB!$O$9,Total!B:B,$H$2)+COUNTIFS(Total!X:X,$J$3,Total!W:W,B23,Total!AA:AA,DB!$G$5,Total!AA:AA,DB!$O$5,Total!AA:AA,DB!$G$9,Total!AA:AA,DB!$O$9,Total!AA:AA,$H$2)+COUNTIFS(Total!X:X,$J$3,Total!W:W,B23,Total!O:O,DB!$G$5,Total!AA:AA,DB!$O$5,Total!AA:AA,DB!$G$9,Total!AA:AA,DB!$O$9,Total!AA:AA,$H$2)+COUNTIFS(Total!X:X,$J$3,Total!W:W,B23,Total!AA:AA,DB!$G$5,Total!N:N,DB!$O$5,Total!AA:AA,DB!$G$9,Total!AA:AA,DB!$O$9,Total!AA:AA,$H$2)+COUNTIFS(Total!X:X,$J$3,Total!W:W,B23,Total!AA:AA,DB!$G$5,Total!AA:AA,DB!$O$5,Total!M:M,DB!$G$9,Total!AA:AA,DB!$O$9,Total!AA:AA,$H$2)+COUNTIFS(Total!X:X,$J$3,Total!W:W,B23,Total!AA:AA,DB!$G$5,Total!AA:AA,DB!$O$5,Total!AA:AA,DB!$G$9,Total!K:K,DB!$O$9,Total!AA:AA,$H$2)+COUNTIFS(Total!X:X,$J$3,Total!W:W,B23,Total!AA:AA,DB!$G$5,Total!AA:AA,DB!$O$5,Total!AA:AA,DB!$G$9,Total!AA:AA,DB!$O$9,Total!B:B,$H$2)+COUNTIFS(Total!X:X,$J$3,Total!W:W,B23,Total!O:O,DB!$G$5,Total!N:N,DB!$O$5,Total!M:M,DB!$G$9,Total!AA:AA,DB!$O$9,Total!AA:AA,$H$2)+COUNTIFS(Total!X:X,$J$3,Total!W:W,B23,Total!O:O,DB!$G$5,Total!N:N,DB!$O$5,Total!AA:AA,DB!$G$9,Total!K:K,DB!$O$9,Total!AA:AA,$H$2)+COUNTIFS(Total!X:X,$J$3,Total!W:W,B23,Total!O:O,DB!$G$5,Total!N:N,DB!$O$5,Total!AA:AA,DB!$G$9,Total!AA:AA,DB!$O$9,Total!B:B,$H$2)+COUNTIFS(Total!X:X,$J$3,Total!W:W,B23,Total!O:O,DB!$G$5,Total!AA:AA,DB!$O$5,Total!M:M,DB!$G$9,Total!K:K,DB!$O$9,Total!AA:AA,$H$2)+COUNTIFS(Total!X:X,$J$3,Total!W:W,B23,Total!O:O,DB!$G$5,Total!AA:AA,DB!$O$5,Total!M:M,DB!$G$9,Total!AA:AA,DB!$O$9,Total!B:B,$H$2)+COUNTIFS(Total!X:X,$J$3,Total!W:W,B23,Total!O:O,DB!$G$5,Total!AA:AA,DB!$O$5,Total!AA:AA,DB!$G$9,Total!K:K,DB!$O$9,Total!B:B,$H$2)+COUNTIFS(Total!X:X,$J$3,Total!W:W,B23,Total!AA:AA,DB!$G$5,Total!N:N,DB!$O$5,Total!M:M,DB!$G$9,Total!K:K,DB!$O$9,Total!AA:AA,$H$2)+COUNTIFS(Total!X:X,$J$3,Total!W:W,B23,Total!AA:AA,DB!$G$5,Total!N:N,DB!$O$5,Total!M:M,DB!$G$9,Total!AA:AA,DB!$O$9,Total!B:B,$H$2)+COUNTIFS(Total!X:X,$J$3,Total!W:W,B23,Total!AA:AA,DB!$G$5,Total!N:N,DB!$O$5,Total!AA:AA,DB!$G$9,Total!K:K,DB!$O$9,Total!B:B,$H$2)+COUNTIFS(Total!X:X,$J$3,Total!W:W,B23,Total!AA:AA,DB!$G$5,Total!AA:AA,DB!$O$5,Total!M:M,DB!$G$9,Total!K:K,DB!$O$9,Total!B:B,$H$2)+COUNTIFS(Total!X:X,$J$3,Total!W:W,B23,Total!O:O,DB!$G$5,Total!N:N,DB!$O$5,Total!AA:AA,DB!$G$9,Total!AA:AA,DB!$O$9,Total!AA:AA,$H$2)+COUNTIFS(Total!X:X,$J$3,Total!W:W,B23,Total!O:O,DB!$G$5,Total!AA:AA,DB!$O$5,Total!M:M,DB!$G$9,Total!AA:AA,DB!$O$9,Total!AA:AA,$H$2)+COUNTIFS(Total!X:X,$J$3,Total!W:W,B23,Total!O:O,DB!$G$5,Total!AA:AA,DB!$O$5,Total!AA:AA,DB!$G$9,Total!K:K,DB!$O$9,Total!AA:AA,$H$2)+COUNTIFS(Total!X:X,$J$3,Total!W:W,B23,Total!O:O,DB!$G$5,Total!AA:AA,DB!$O$5,Total!AA:AA,DB!$G$9,Total!AA:AA,DB!$O$9,Total!B:B,$H$2)+COUNTIFS(Total!X:X,$J$3,Total!W:W,B23,Total!AA:AA,DB!$G$5,Total!N:N,DB!$O$5,Total!M:M,DB!$G$9,Total!AA:AA,DB!$O$9,Total!AA:AA,$H$2)+COUNTIFS(Total!X:X,$J$3,Total!W:W,B23,Total!AA:AA,DB!$G$5,Total!N:N,DB!$O$5,Total!AA:AA,DB!$G$9,Total!K:K,DB!$O$9,Total!AA:AA,$H$2)+COUNTIFS(Total!X:X,$J$3,Total!W:W,B23,Total!AA:AA,DB!$G$5,Total!N:N,DB!$O$5,Total!AA:AA,DB!$G$9,Total!AA:AA,DB!$O$9,Total!B:B,$H$2)+COUNTIFS(Total!X:X,$J$3,Total!W:W,B23,Total!AA:AA,DB!$G$5,Total!AA:AA,DB!$O$5,Total!M:M,DB!$G$9,Total!K:K,DB!$O$9,Total!AA:AA,$H$2)+COUNTIFS(Total!X:X,$J$3,Total!W:W,B23,Total!AA:AA,DB!$G$5,Total!AA:AA,DB!$O$5,Total!M:M,DB!$G$9,Total!AA:AA,DB!$O$9,Total!B:B,$H$2)+COUNTIFS(Total!X:X,$J$3,Total!W:W,B23,Total!AA:AA,DB!$G$5,Total!AA:AA,DB!$O$5,Total!AA:AA,DB!$G$9,Total!K:K,DB!$O$9,Total!B:B,$H$2)+COUNTIFS(Total!X:X,$J$3,Total!W:W,B23,Total!AA:AA,DB!$G$5,Total!N:N,DB!$O$5,Total!M:M,DB!$G$9,Total!K:K,DB!$O$9,Total!B:B,$H$2)+COUNTIFS(Total!X:X,$J$3,Total!W:W,B23,Total!O:O,DB!$G$5,Total!AA:AA,DB!$O$5,Total!M:M,DB!$G$9,Total!K:K,DB!$O$9,Total!B:B,$H$2)+COUNTIFS(Total!X:X,$J$3,Total!W:W,B23,Total!O:O,DB!$G$5,Total!N:N,DB!$O$5,Total!AA:AA,DB!$G$9,Total!K:K,DB!$O$9,Total!B:B,$H$2)+COUNTIFS(Total!X:X,$J$3,Total!W:W,B23,Total!O:O,DB!$G$5,Total!N:N,DB!$O$5,Total!M:M,DB!$G$9,Total!AA:AA,DB!$O$9,Total!B:B,$H$2)+COUNTIFS(Total!X:X,$J$3,Total!W:W,B23,Total!O:O,DB!$G$5,Total!N:N,DB!$O$5,Total!M:M,DB!$G$9,Total!K:K,DB!$O$9,Total!AA:AA,$H$2)</f>
        <v>25</v>
      </c>
      <c r="K23" s="31">
        <f>COUNTIFS(Total!X:X,$K$3,Total!W:W,B23,Total!O:O,DB!$G$5,Total!N:N,DB!$O$5,Total!M:M,DB!$G$9,Total!K:K,DB!$O$9,Total!B:B,$H$2)+COUNTIFS(Total!X:X,$K$3,Total!W:W,B23,Total!AA:AA,DB!$G$5,Total!AA:AA,DB!$O$5,Total!AA:AA,DB!$G$9,Total!AA:AA,DB!$O$9,Total!AA:AA,$H$2)+COUNTIFS(Total!X:X,$K$3,Total!W:W,B23,Total!O:O,DB!$G$5,Total!AA:AA,DB!$O$5,Total!AA:AA,DB!$G$9,Total!AA:AA,DB!$O$9,Total!AA:AA,$H$2)+COUNTIFS(Total!X:X,$K$3,Total!W:W,B23,Total!AA:AA,DB!$G$5,Total!N:N,DB!$O$5,Total!AA:AA,DB!$G$9,Total!AA:AA,DB!$O$9,Total!AA:AA,$H$2)+COUNTIFS(Total!X:X,$K$3,Total!W:W,B23,Total!AA:AA,DB!$G$5,Total!AA:AA,DB!$O$5,Total!M:M,DB!$G$9,Total!AA:AA,DB!$O$9,Total!AA:AA,$H$2)+COUNTIFS(Total!X:X,$K$3,Total!W:W,B23,Total!AA:AA,DB!$G$5,Total!AA:AA,DB!$O$5,Total!AA:AA,DB!$G$9,Total!K:K,DB!$O$9,Total!AA:AA,$H$2)+COUNTIFS(Total!X:X,$K$3,Total!W:W,B23,Total!AA:AA,DB!$G$5,Total!AA:AA,DB!$O$5,Total!AA:AA,DB!$G$9,Total!AA:AA,DB!$O$9,Total!B:B,$H$2)+COUNTIFS(Total!X:X,$K$3,Total!W:W,B23,Total!O:O,DB!$G$5,Total!N:N,DB!$O$5,Total!M:M,DB!$G$9,Total!AA:AA,DB!$O$9,Total!AA:AA,$H$2)+COUNTIFS(Total!X:X,$K$3,Total!W:W,B23,Total!O:O,DB!$G$5,Total!N:N,DB!$O$5,Total!AA:AA,DB!$G$9,Total!K:K,DB!$O$9,Total!AA:AA,$H$2)+COUNTIFS(Total!X:X,$K$3,Total!W:W,B23,Total!O:O,DB!$G$5,Total!N:N,DB!$O$5,Total!AA:AA,DB!$G$9,Total!AA:AA,DB!$O$9,Total!B:B,$H$2)+COUNTIFS(Total!X:X,$K$3,Total!W:W,B23,Total!O:O,DB!$G$5,Total!AA:AA,DB!$O$5,Total!M:M,DB!$G$9,Total!K:K,DB!$O$9,Total!AA:AA,$H$2)+COUNTIFS(Total!X:X,$K$3,Total!W:W,B23,Total!O:O,DB!$G$5,Total!AA:AA,DB!$O$5,Total!M:M,DB!$G$9,Total!AA:AA,DB!$O$9,Total!B:B,$H$2)+COUNTIFS(Total!X:X,$K$3,Total!W:W,B23,Total!O:O,DB!$G$5,Total!AA:AA,DB!$O$5,Total!AA:AA,DB!$G$9,Total!K:K,DB!$O$9,Total!B:B,$H$2)+COUNTIFS(Total!X:X,$K$3,Total!W:W,B23,Total!AA:AA,DB!$G$5,Total!N:N,DB!$O$5,Total!M:M,DB!$G$9,Total!K:K,DB!$O$9,Total!AA:AA,$H$2)+COUNTIFS(Total!X:X,$K$3,Total!W:W,B23,Total!AA:AA,DB!$G$5,Total!N:N,DB!$O$5,Total!M:M,DB!$G$9,Total!AA:AA,DB!$O$9,Total!B:B,$H$2)+COUNTIFS(Total!X:X,$K$3,Total!W:W,B23,Total!AA:AA,DB!$G$5,Total!N:N,DB!$O$5,Total!AA:AA,DB!$G$9,Total!K:K,DB!$O$9,Total!B:B,$H$2)+COUNTIFS(Total!X:X,$K$3,Total!W:W,B23,Total!AA:AA,DB!$G$5,Total!AA:AA,DB!$O$5,Total!M:M,DB!$G$9,Total!K:K,DB!$O$9,Total!B:B,$H$2)+COUNTIFS(Total!X:X,$K$3,Total!W:W,B23,Total!O:O,DB!$G$5,Total!N:N,DB!$O$5,Total!AA:AA,DB!$G$9,Total!AA:AA,DB!$O$9,Total!AA:AA,$H$2)+COUNTIFS(Total!X:X,$K$3,Total!W:W,B23,Total!O:O,DB!$G$5,Total!AA:AA,DB!$O$5,Total!M:M,DB!$G$9,Total!AA:AA,DB!$O$9,Total!AA:AA,$H$2)+COUNTIFS(Total!X:X,$K$3,Total!W:W,B23,Total!O:O,DB!$G$5,Total!AA:AA,DB!$O$5,Total!AA:AA,DB!$G$9,Total!K:K,DB!$O$9,Total!AA:AA,$H$2)+COUNTIFS(Total!X:X,$K$3,Total!W:W,B23,Total!O:O,DB!$G$5,Total!AA:AA,DB!$O$5,Total!AA:AA,DB!$G$9,Total!AA:AA,DB!$O$9,Total!B:B,$H$2)+COUNTIFS(Total!X:X,$K$3,Total!W:W,B23,Total!AA:AA,DB!$G$5,Total!N:N,DB!$O$5,Total!M:M,DB!$G$9,Total!AA:AA,DB!$O$9,Total!AA:AA,$H$2)+COUNTIFS(Total!X:X,$K$3,Total!W:W,B23,Total!AA:AA,DB!$G$5,Total!N:N,DB!$O$5,Total!AA:AA,DB!$G$9,Total!K:K,DB!$O$9,Total!AA:AA,$H$2)+COUNTIFS(Total!X:X,$K$3,Total!W:W,B23,Total!AA:AA,DB!$G$5,Total!N:N,DB!$O$5,Total!AA:AA,DB!$G$9,Total!AA:AA,DB!$O$9,Total!B:B,$H$2)+COUNTIFS(Total!X:X,$K$3,Total!W:W,B23,Total!AA:AA,DB!$G$5,Total!AA:AA,DB!$O$5,Total!M:M,DB!$G$9,Total!K:K,DB!$O$9,Total!AA:AA,$H$2)+COUNTIFS(Total!X:X,$K$3,Total!W:W,B23,Total!AA:AA,DB!$G$5,Total!AA:AA,DB!$O$5,Total!M:M,DB!$G$9,Total!AA:AA,DB!$O$9,Total!B:B,$H$2)+COUNTIFS(Total!X:X,$K$3,Total!W:W,B23,Total!AA:AA,DB!$G$5,Total!AA:AA,DB!$O$5,Total!AA:AA,DB!$G$9,Total!K:K,DB!$O$9,Total!B:B,$H$2)+COUNTIFS(Total!X:X,$K$3,Total!W:W,B23,Total!AA:AA,DB!$G$5,Total!N:N,DB!$O$5,Total!M:M,DB!$G$9,Total!K:K,DB!$O$9,Total!B:B,$H$2)+COUNTIFS(Total!X:X,$K$3,Total!W:W,B23,Total!O:O,DB!$G$5,Total!AA:AA,DB!$O$5,Total!M:M,DB!$G$9,Total!K:K,DB!$O$9,Total!B:B,$H$2)+COUNTIFS(Total!X:X,$K$3,Total!W:W,B23,Total!O:O,DB!$G$5,Total!N:N,DB!$O$5,Total!AA:AA,DB!$G$9,Total!K:K,DB!$O$9,Total!B:B,$H$2)+COUNTIFS(Total!X:X,$K$3,Total!W:W,B23,Total!O:O,DB!$G$5,Total!N:N,DB!$O$5,Total!M:M,DB!$G$9,Total!AA:AA,DB!$O$9,Total!B:B,$H$2)+COUNTIFS(Total!X:X,$K$3,Total!W:W,B23,Total!O:O,DB!$G$5,Total!N:N,DB!$O$5,Total!M:M,DB!$G$9,Total!K:K,DB!$O$9,Total!AA:AA,$H$2)</f>
        <v>52</v>
      </c>
      <c r="L23" s="31">
        <f>COUNTIFS(Total!X:X,$L$3,Total!W:W,B23,Total!O:O,DB!$G$5,Total!N:N,DB!$O$5,Total!M:M,DB!$G$9,Total!K:K,DB!$O$9,Total!B:B,$H$2)+COUNTIFS(Total!X:X,$L$3,Total!W:W,B23,Total!AA:AA,DB!$G$5,Total!AA:AA,DB!$O$5,Total!AA:AA,DB!$G$9,Total!AA:AA,DB!$O$9,Total!AA:AA,$H$2)+COUNTIFS(Total!X:X,$L$3,Total!W:W,B23,Total!O:O,DB!$G$5,Total!AA:AA,DB!$O$5,Total!AA:AA,DB!$G$9,Total!AA:AA,DB!$O$9,Total!AA:AA,$H$2)+COUNTIFS(Total!X:X,$L$3,Total!W:W,B23,Total!AA:AA,DB!$G$5,Total!N:N,DB!$O$5,Total!AA:AA,DB!$G$9,Total!AA:AA,DB!$O$9,Total!AA:AA,$H$2)+COUNTIFS(Total!X:X,$L$3,Total!W:W,B23,Total!AA:AA,DB!$G$5,Total!AA:AA,DB!$O$5,Total!M:M,DB!$G$9,Total!AA:AA,DB!$O$9,Total!AA:AA,$H$2)+COUNTIFS(Total!X:X,$L$3,Total!W:W,B23,Total!AA:AA,DB!$G$5,Total!AA:AA,DB!$O$5,Total!AA:AA,DB!$G$9,Total!K:K,DB!$O$9,Total!AA:AA,$H$2)+COUNTIFS(Total!X:X,$L$3,Total!W:W,B23,Total!AA:AA,DB!$G$5,Total!AA:AA,DB!$O$5,Total!AA:AA,DB!$G$9,Total!AA:AA,DB!$O$9,Total!B:B,$H$2)+COUNTIFS(Total!X:X,$L$3,Total!W:W,B23,Total!O:O,DB!$G$5,Total!N:N,DB!$O$5,Total!M:M,DB!$G$9,Total!AA:AA,DB!$O$9,Total!AA:AA,$H$2)+COUNTIFS(Total!X:X,$L$3,Total!W:W,B23,Total!O:O,DB!$G$5,Total!N:N,DB!$O$5,Total!AA:AA,DB!$G$9,Total!K:K,DB!$O$9,Total!AA:AA,$H$2)+COUNTIFS(Total!X:X,$L$3,Total!W:W,B23,Total!O:O,DB!$G$5,Total!N:N,DB!$O$5,Total!AA:AA,DB!$G$9,Total!AA:AA,DB!$O$9,Total!B:B,$H$2)+COUNTIFS(Total!X:X,$L$3,Total!W:W,B23,Total!O:O,DB!$G$5,Total!AA:AA,DB!$O$5,Total!M:M,DB!$G$9,Total!K:K,DB!$O$9,Total!AA:AA,$H$2)+COUNTIFS(Total!X:X,$L$3,Total!W:W,B23,Total!O:O,DB!$G$5,Total!AA:AA,DB!$O$5,Total!M:M,DB!$G$9,Total!AA:AA,DB!$O$9,Total!B:B,$H$2)+COUNTIFS(Total!X:X,$L$3,Total!W:W,B23,Total!O:O,DB!$G$5,Total!AA:AA,DB!$O$5,Total!AA:AA,DB!$G$9,Total!K:K,DB!$O$9,Total!B:B,$H$2)+COUNTIFS(Total!X:X,$L$3,Total!W:W,B23,Total!AA:AA,DB!$G$5,Total!N:N,DB!$O$5,Total!M:M,DB!$G$9,Total!K:K,DB!$O$9,Total!AA:AA,$H$2)+COUNTIFS(Total!X:X,$L$3,Total!W:W,B23,Total!AA:AA,DB!$G$5,Total!N:N,DB!$O$5,Total!M:M,DB!$G$9,Total!AA:AA,DB!$O$9,Total!B:B,$H$2)+COUNTIFS(Total!X:X,$L$3,Total!W:W,B23,Total!AA:AA,DB!$G$5,Total!N:N,DB!$O$5,Total!AA:AA,DB!$G$9,Total!K:K,DB!$O$9,Total!B:B,$H$2)+COUNTIFS(Total!X:X,$L$3,Total!W:W,B23,Total!AA:AA,DB!$G$5,Total!AA:AA,DB!$O$5,Total!M:M,DB!$G$9,Total!K:K,DB!$O$9,Total!B:B,$H$2)+COUNTIFS(Total!X:X,$L$3,Total!W:W,B23,Total!O:O,DB!$G$5,Total!N:N,DB!$O$5,Total!AA:AA,DB!$G$9,Total!AA:AA,DB!$O$9,Total!AA:AA,$H$2)+COUNTIFS(Total!X:X,$L$3,Total!W:W,B23,Total!O:O,DB!$G$5,Total!AA:AA,DB!$O$5,Total!M:M,DB!$G$9,Total!AA:AA,DB!$O$9,Total!AA:AA,$H$2)+COUNTIFS(Total!X:X,$L$3,Total!W:W,B23,Total!O:O,DB!$G$5,Total!AA:AA,DB!$O$5,Total!AA:AA,DB!$G$9,Total!K:K,DB!$O$9,Total!AA:AA,$H$2)+COUNTIFS(Total!X:X,$L$3,Total!W:W,B23,Total!O:O,DB!$G$5,Total!AA:AA,DB!$O$5,Total!AA:AA,DB!$G$9,Total!AA:AA,DB!$O$9,Total!B:B,$H$2)+COUNTIFS(Total!X:X,$L$3,Total!W:W,B23,Total!AA:AA,DB!$G$5,Total!N:N,DB!$O$5,Total!M:M,DB!$G$9,Total!AA:AA,DB!$O$9,Total!AA:AA,$H$2)+COUNTIFS(Total!X:X,$L$3,Total!W:W,B23,Total!AA:AA,DB!$G$5,Total!N:N,DB!$O$5,Total!AA:AA,DB!$G$9,Total!K:K,DB!$O$9,Total!AA:AA,$H$2)+COUNTIFS(Total!X:X,$L$3,Total!W:W,B23,Total!AA:AA,DB!$G$5,Total!N:N,DB!$O$5,Total!AA:AA,DB!$G$9,Total!AA:AA,DB!$O$9,Total!B:B,$H$2)+COUNTIFS(Total!X:X,$L$3,Total!W:W,B23,Total!AA:AA,DB!$G$5,Total!AA:AA,DB!$O$5,Total!M:M,DB!$G$9,Total!K:K,DB!$O$9,Total!AA:AA,$H$2)+COUNTIFS(Total!X:X,$L$3,Total!W:W,B23,Total!AA:AA,DB!$G$5,Total!AA:AA,DB!$O$5,Total!M:M,DB!$G$9,Total!AA:AA,DB!$O$9,Total!B:B,$H$2)+COUNTIFS(Total!X:X,$L$3,Total!W:W,B23,Total!AA:AA,DB!$G$5,Total!AA:AA,DB!$O$5,Total!AA:AA,DB!$G$9,Total!K:K,DB!$O$9,Total!B:B,$H$2)+COUNTIFS(Total!X:X,$L$3,Total!W:W,B23,Total!AA:AA,DB!$G$5,Total!N:N,DB!$O$5,Total!M:M,DB!$G$9,Total!K:K,DB!$O$9,Total!B:B,$H$2)+COUNTIFS(Total!X:X,$L$3,Total!W:W,B23,Total!O:O,DB!$G$5,Total!AA:AA,DB!$O$5,Total!M:M,DB!$G$9,Total!K:K,DB!$O$9,Total!B:B,$H$2)+COUNTIFS(Total!X:X,$L$3,Total!W:W,B23,Total!O:O,DB!$G$5,Total!N:N,DB!$O$5,Total!AA:AA,DB!$G$9,Total!K:K,DB!$O$9,Total!B:B,$H$2)+COUNTIFS(Total!X:X,$L$3,Total!W:W,B23,Total!O:O,DB!$G$5,Total!N:N,DB!$O$5,Total!M:M,DB!$G$9,Total!AA:AA,DB!$O$9,Total!B:B,$H$2)+COUNTIFS(Total!X:X,$L$3,Total!W:W,B23,Total!O:O,DB!$G$5,Total!N:N,DB!$O$5,Total!M:M,DB!$G$9,Total!K:K,DB!$O$9,Total!AA:AA,$H$2)</f>
        <v>26</v>
      </c>
      <c r="M23" s="31">
        <f>COUNTIFS(Total!X:X,$M$3,Total!W:W,B23,Total!O:O,DB!$G$5,Total!N:N,DB!$O$5,Total!M:M,DB!$G$9,Total!K:K,DB!$O$9,Total!B:B,$H$2)+COUNTIFS(Total!X:X,$M$3,Total!W:W,B23,Total!AA:AA,DB!$G$5,Total!AA:AA,DB!$O$5,Total!AA:AA,DB!$G$9,Total!AA:AA,DB!$O$9,Total!AA:AA,$H$2)+COUNTIFS(Total!X:X,$M$3,Total!W:W,B23,Total!O:O,DB!$G$5,Total!AA:AA,DB!$O$5,Total!AA:AA,DB!$G$9,Total!AA:AA,DB!$O$9,Total!AA:AA,$H$2)+COUNTIFS(Total!X:X,$M$3,Total!W:W,B23,Total!AA:AA,DB!$G$5,Total!N:N,DB!$O$5,Total!AA:AA,DB!$G$9,Total!AA:AA,DB!$O$9,Total!AA:AA,$H$2)+COUNTIFS(Total!X:X,$M$3,Total!W:W,B23,Total!AA:AA,DB!$G$5,Total!AA:AA,DB!$O$5,Total!M:M,DB!$G$9,Total!AA:AA,DB!$O$9,Total!AA:AA,$H$2)+COUNTIFS(Total!X:X,$M$3,Total!W:W,B23,Total!AA:AA,DB!$G$5,Total!AA:AA,DB!$O$5,Total!AA:AA,DB!$G$9,Total!K:K,DB!$O$9,Total!AA:AA,$H$2)+COUNTIFS(Total!X:X,$M$3,Total!W:W,B23,Total!AA:AA,DB!$G$5,Total!AA:AA,DB!$O$5,Total!AA:AA,DB!$G$9,Total!AA:AA,DB!$O$9,Total!B:B,$H$2)+COUNTIFS(Total!X:X,$M$3,Total!W:W,B23,Total!O:O,DB!$G$5,Total!N:N,DB!$O$5,Total!M:M,DB!$G$9,Total!AA:AA,DB!$O$9,Total!AA:AA,$H$2)+COUNTIFS(Total!X:X,$M$3,Total!W:W,B23,Total!O:O,DB!$G$5,Total!N:N,DB!$O$5,Total!AA:AA,DB!$G$9,Total!K:K,DB!$O$9,Total!AA:AA,$H$2)+COUNTIFS(Total!X:X,$M$3,Total!W:W,B23,Total!O:O,DB!$G$5,Total!N:N,DB!$O$5,Total!AA:AA,DB!$G$9,Total!AA:AA,DB!$O$9,Total!B:B,$H$2)+COUNTIFS(Total!X:X,$M$3,Total!W:W,B23,Total!O:O,DB!$G$5,Total!AA:AA,DB!$O$5,Total!M:M,DB!$G$9,Total!K:K,DB!$O$9,Total!AA:AA,$H$2)+COUNTIFS(Total!X:X,$M$3,Total!W:W,B23,Total!O:O,DB!$G$5,Total!AA:AA,DB!$O$5,Total!M:M,DB!$G$9,Total!AA:AA,DB!$O$9,Total!B:B,$H$2)+COUNTIFS(Total!X:X,$M$3,Total!W:W,B23,Total!O:O,DB!$G$5,Total!AA:AA,DB!$O$5,Total!AA:AA,DB!$G$9,Total!K:K,DB!$O$9,Total!B:B,$H$2)+COUNTIFS(Total!X:X,$M$3,Total!W:W,B23,Total!AA:AA,DB!$G$5,Total!N:N,DB!$O$5,Total!M:M,DB!$G$9,Total!K:K,DB!$O$9,Total!AA:AA,$H$2)+COUNTIFS(Total!X:X,$M$3,Total!W:W,B23,Total!AA:AA,DB!$G$5,Total!N:N,DB!$O$5,Total!M:M,DB!$G$9,Total!AA:AA,DB!$O$9,Total!B:B,$H$2)+COUNTIFS(Total!X:X,$M$3,Total!W:W,B23,Total!AA:AA,DB!$G$5,Total!N:N,DB!$O$5,Total!AA:AA,DB!$G$9,Total!K:K,DB!$O$9,Total!B:B,$H$2)+COUNTIFS(Total!X:X,$M$3,Total!W:W,B23,Total!AA:AA,DB!$G$5,Total!AA:AA,DB!$O$5,Total!M:M,DB!$G$9,Total!K:K,DB!$O$9,Total!B:B,$H$2)+COUNTIFS(Total!X:X,$M$3,Total!W:W,B23,Total!O:O,DB!$G$5,Total!N:N,DB!$O$5,Total!AA:AA,DB!$G$9,Total!AA:AA,DB!$O$9,Total!AA:AA,$H$2)+COUNTIFS(Total!X:X,$M$3,Total!W:W,B23,Total!O:O,DB!$G$5,Total!AA:AA,DB!$O$5,Total!M:M,DB!$G$9,Total!AA:AA,DB!$O$9,Total!AA:AA,$H$2)+COUNTIFS(Total!X:X,$M$3,Total!W:W,B23,Total!O:O,DB!$G$5,Total!AA:AA,DB!$O$5,Total!AA:AA,DB!$G$9,Total!K:K,DB!$O$9,Total!AA:AA,$H$2)+COUNTIFS(Total!X:X,$M$3,Total!W:W,B23,Total!O:O,DB!$G$5,Total!AA:AA,DB!$O$5,Total!AA:AA,DB!$G$9,Total!AA:AA,DB!$O$9,Total!B:B,$H$2)+COUNTIFS(Total!X:X,$M$3,Total!W:W,B23,Total!AA:AA,DB!$G$5,Total!N:N,DB!$O$5,Total!M:M,DB!$G$9,Total!AA:AA,DB!$O$9,Total!AA:AA,$H$2)+COUNTIFS(Total!X:X,$M$3,Total!W:W,B23,Total!AA:AA,DB!$G$5,Total!N:N,DB!$O$5,Total!AA:AA,DB!$G$9,Total!K:K,DB!$O$9,Total!AA:AA,$H$2)+COUNTIFS(Total!X:X,$M$3,Total!W:W,B23,Total!AA:AA,DB!$G$5,Total!N:N,DB!$O$5,Total!AA:AA,DB!$G$9,Total!AA:AA,DB!$O$9,Total!B:B,$H$2)+COUNTIFS(Total!X:X,$M$3,Total!W:W,B23,Total!AA:AA,DB!$G$5,Total!AA:AA,DB!$O$5,Total!M:M,DB!$G$9,Total!K:K,DB!$O$9,Total!AA:AA,$H$2)+COUNTIFS(Total!X:X,$M$3,Total!W:W,B23,Total!AA:AA,DB!$G$5,Total!AA:AA,DB!$O$5,Total!M:M,DB!$G$9,Total!AA:AA,DB!$O$9,Total!B:B,$H$2)+COUNTIFS(Total!X:X,$M$3,Total!W:W,B23,Total!AA:AA,DB!$G$5,Total!AA:AA,DB!$O$5,Total!AA:AA,DB!$G$9,Total!K:K,DB!$O$9,Total!B:B,$H$2)+COUNTIFS(Total!X:X,$M$3,Total!W:W,B23,Total!AA:AA,DB!$G$5,Total!N:N,DB!$O$5,Total!M:M,DB!$G$9,Total!K:K,DB!$O$9,Total!B:B,$H$2)+COUNTIFS(Total!X:X,$M$3,Total!W:W,B23,Total!O:O,DB!$G$5,Total!AA:AA,DB!$O$5,Total!M:M,DB!$G$9,Total!K:K,DB!$O$9,Total!B:B,$H$2)+COUNTIFS(Total!X:X,$M$3,Total!W:W,B23,Total!O:O,DB!$G$5,Total!N:N,DB!$O$5,Total!AA:AA,DB!$G$9,Total!K:K,DB!$O$9,Total!B:B,$H$2)+COUNTIFS(Total!X:X,$M$3,Total!W:W,B23,Total!O:O,DB!$G$5,Total!N:N,DB!$O$5,Total!M:M,DB!$G$9,Total!AA:AA,DB!$O$9,Total!B:B,$H$2)+COUNTIFS(Total!X:X,$M$3,Total!W:W,B23,Total!O:O,DB!$G$5,Total!N:N,DB!$O$5,Total!M:M,DB!$G$9,Total!K:K,DB!$O$9,Total!AA:AA,$H$2)</f>
        <v>0</v>
      </c>
      <c r="N23" s="31">
        <f>COUNTIFS(Total!X:X,$N$3,Total!W:W,B23,Total!O:O,DB!$G$5,Total!N:N,DB!$O$5,Total!M:M,DB!$G$9,Total!K:K,DB!$O$9,Total!B:B,$H$2)+COUNTIFS(Total!X:X,$N$3,Total!W:W,B23,Total!AA:AA,DB!$G$5,Total!AA:AA,DB!$O$5,Total!AA:AA,DB!$G$9,Total!AA:AA,DB!$O$9,Total!AA:AA,$H$2)+COUNTIFS(Total!X:X,$N$3,Total!W:W,B23,Total!O:O,DB!$G$5,Total!AA:AA,DB!$O$5,Total!AA:AA,DB!$G$9,Total!AA:AA,DB!$O$9,Total!AA:AA,$H$2)+COUNTIFS(Total!X:X,$N$3,Total!W:W,B23,Total!AA:AA,DB!$G$5,Total!N:N,DB!$O$5,Total!AA:AA,DB!$G$9,Total!AA:AA,DB!$O$9,Total!AA:AA,$H$2)+COUNTIFS(Total!X:X,$N$3,Total!W:W,B23,Total!AA:AA,DB!$G$5,Total!AA:AA,DB!$O$5,Total!M:M,DB!$G$9,Total!AA:AA,DB!$O$9,Total!AA:AA,$H$2)+COUNTIFS(Total!X:X,$N$3,Total!W:W,B23,Total!AA:AA,DB!$G$5,Total!AA:AA,DB!$O$5,Total!AA:AA,DB!$G$9,Total!K:K,DB!$O$9,Total!AA:AA,$H$2)+COUNTIFS(Total!X:X,$N$3,Total!W:W,B23,Total!AA:AA,DB!$G$5,Total!AA:AA,DB!$O$5,Total!AA:AA,DB!$G$9,Total!AA:AA,DB!$O$9,Total!B:B,$H$2)+COUNTIFS(Total!X:X,$N$3,Total!W:W,B23,Total!O:O,DB!$G$5,Total!N:N,DB!$O$5,Total!M:M,DB!$G$9,Total!AA:AA,DB!$O$9,Total!AA:AA,$H$2)+COUNTIFS(Total!X:X,$N$3,Total!W:W,B23,Total!O:O,DB!$G$5,Total!N:N,DB!$O$5,Total!AA:AA,DB!$G$9,Total!K:K,DB!$O$9,Total!AA:AA,$H$2)+COUNTIFS(Total!X:X,$N$3,Total!W:W,B23,Total!O:O,DB!$G$5,Total!N:N,DB!$O$5,Total!AA:AA,DB!$G$9,Total!AA:AA,DB!$O$9,Total!B:B,$H$2)+COUNTIFS(Total!X:X,$N$3,Total!W:W,B23,Total!O:O,DB!$G$5,Total!AA:AA,DB!$O$5,Total!M:M,DB!$G$9,Total!K:K,DB!$O$9,Total!AA:AA,$H$2)+COUNTIFS(Total!X:X,$N$3,Total!W:W,B23,Total!O:O,DB!$G$5,Total!AA:AA,DB!$O$5,Total!M:M,DB!$G$9,Total!AA:AA,DB!$O$9,Total!B:B,$H$2)+COUNTIFS(Total!X:X,$N$3,Total!W:W,B23,Total!O:O,DB!$G$5,Total!AA:AA,DB!$O$5,Total!AA:AA,DB!$G$9,Total!K:K,DB!$O$9,Total!B:B,$H$2)+COUNTIFS(Total!X:X,$N$3,Total!W:W,B23,Total!AA:AA,DB!$G$5,Total!N:N,DB!$O$5,Total!M:M,DB!$G$9,Total!K:K,DB!$O$9,Total!AA:AA,$H$2)+COUNTIFS(Total!X:X,$N$3,Total!W:W,B23,Total!AA:AA,DB!$G$5,Total!N:N,DB!$O$5,Total!M:M,DB!$G$9,Total!AA:AA,DB!$O$9,Total!B:B,$H$2)+COUNTIFS(Total!X:X,$N$3,Total!W:W,B23,Total!AA:AA,DB!$G$5,Total!N:N,DB!$O$5,Total!AA:AA,DB!$G$9,Total!K:K,DB!$O$9,Total!B:B,$H$2)+COUNTIFS(Total!X:X,$N$3,Total!W:W,B23,Total!AA:AA,DB!$G$5,Total!AA:AA,DB!$O$5,Total!M:M,DB!$G$9,Total!K:K,DB!$O$9,Total!B:B,$H$2)+COUNTIFS(Total!X:X,$N$3,Total!W:W,B23,Total!O:O,DB!$G$5,Total!N:N,DB!$O$5,Total!AA:AA,DB!$G$9,Total!AA:AA,DB!$O$9,Total!AA:AA,$H$2)+COUNTIFS(Total!X:X,$N$3,Total!W:W,B23,Total!O:O,DB!$G$5,Total!AA:AA,DB!$O$5,Total!M:M,DB!$G$9,Total!AA:AA,DB!$O$9,Total!AA:AA,$H$2)+COUNTIFS(Total!X:X,$N$3,Total!W:W,B23,Total!O:O,DB!$G$5,Total!AA:AA,DB!$O$5,Total!AA:AA,DB!$G$9,Total!K:K,DB!$O$9,Total!AA:AA,$H$2)+COUNTIFS(Total!X:X,$N$3,Total!W:W,B23,Total!O:O,DB!$G$5,Total!AA:AA,DB!$O$5,Total!AA:AA,DB!$G$9,Total!AA:AA,DB!$O$9,Total!B:B,$H$2)+COUNTIFS(Total!X:X,$N$3,Total!W:W,B23,Total!AA:AA,DB!$G$5,Total!N:N,DB!$O$5,Total!M:M,DB!$G$9,Total!AA:AA,DB!$O$9,Total!AA:AA,$H$2)+COUNTIFS(Total!X:X,$N$3,Total!W:W,B23,Total!AA:AA,DB!$G$5,Total!N:N,DB!$O$5,Total!AA:AA,DB!$G$9,Total!K:K,DB!$O$9,Total!AA:AA,$H$2)+COUNTIFS(Total!X:X,$N$3,Total!W:W,B23,Total!AA:AA,DB!$G$5,Total!N:N,DB!$O$5,Total!AA:AA,DB!$G$9,Total!AA:AA,DB!$O$9,Total!B:B,$H$2)+COUNTIFS(Total!X:X,$N$3,Total!W:W,B23,Total!AA:AA,DB!$G$5,Total!AA:AA,DB!$O$5,Total!M:M,DB!$G$9,Total!K:K,DB!$O$9,Total!AA:AA,$H$2)+COUNTIFS(Total!X:X,$N$3,Total!W:W,B23,Total!AA:AA,DB!$G$5,Total!AA:AA,DB!$O$5,Total!M:M,DB!$G$9,Total!AA:AA,DB!$O$9,Total!B:B,$H$2)+COUNTIFS(Total!X:X,$N$3,Total!W:W,B23,Total!AA:AA,DB!$G$5,Total!AA:AA,DB!$O$5,Total!AA:AA,DB!$G$9,Total!K:K,DB!$O$9,Total!B:B,$H$2)+COUNTIFS(Total!X:X,$N$3,Total!W:W,B23,Total!AA:AA,DB!$G$5,Total!N:N,DB!$O$5,Total!M:M,DB!$G$9,Total!K:K,DB!$O$9,Total!B:B,$H$2)+COUNTIFS(Total!X:X,$N$3,Total!W:W,B23,Total!O:O,DB!$G$5,Total!AA:AA,DB!$O$5,Total!M:M,DB!$G$9,Total!K:K,DB!$O$9,Total!B:B,$H$2)+COUNTIFS(Total!X:X,$N$3,Total!W:W,B23,Total!O:O,DB!$G$5,Total!N:N,DB!$O$5,Total!AA:AA,DB!$G$9,Total!K:K,DB!$O$9,Total!B:B,$H$2)+COUNTIFS(Total!X:X,$N$3,Total!W:W,B23,Total!O:O,DB!$G$5,Total!N:N,DB!$O$5,Total!M:M,DB!$G$9,Total!AA:AA,DB!$O$9,Total!B:B,$H$2)+COUNTIFS(Total!X:X,$N$3,Total!W:W,B23,Total!O:O,DB!$G$5,Total!N:N,DB!$O$5,Total!M:M,DB!$G$9,Total!K:K,DB!$O$9,Total!AA:AA,$H$2)</f>
        <v>6</v>
      </c>
      <c r="O23" s="31">
        <f>COUNTIFS(Total!X:X,$O$3,Total!W:W,B23,Total!O:O,DB!$G$5,Total!N:N,DB!$O$5,Total!M:M,DB!$G$9,Total!K:K,DB!$O$9,Total!B:B,$H$2)+COUNTIFS(Total!X:X,$O$3,Total!W:W,B23,Total!AA:AA,DB!$G$5,Total!AA:AA,DB!$O$5,Total!AA:AA,DB!$G$9,Total!AA:AA,DB!$O$9,Total!AA:AA,$H$2)+COUNTIFS(Total!X:X,$O$3,Total!W:W,B23,Total!O:O,DB!$G$5,Total!AA:AA,DB!$O$5,Total!AA:AA,DB!$G$9,Total!AA:AA,DB!$O$9,Total!AA:AA,$H$2)+COUNTIFS(Total!X:X,$O$3,Total!W:W,B23,Total!AA:AA,DB!$G$5,Total!N:N,DB!$O$5,Total!AA:AA,DB!$G$9,Total!AA:AA,DB!$O$9,Total!AA:AA,$H$2)+COUNTIFS(Total!X:X,$O$3,Total!W:W,B23,Total!AA:AA,DB!$G$5,Total!AA:AA,DB!$O$5,Total!M:M,DB!$G$9,Total!AA:AA,DB!$O$9,Total!AA:AA,$H$2)+COUNTIFS(Total!X:X,$O$3,Total!W:W,B23,Total!AA:AA,DB!$G$5,Total!AA:AA,DB!$O$5,Total!AA:AA,DB!$G$9,Total!K:K,DB!$O$9,Total!AA:AA,$H$2)+COUNTIFS(Total!X:X,$O$3,Total!W:W,B23,Total!AA:AA,DB!$G$5,Total!AA:AA,DB!$O$5,Total!AA:AA,DB!$G$9,Total!AA:AA,DB!$O$9,Total!B:B,$H$2)+COUNTIFS(Total!X:X,$O$3,Total!W:W,B23,Total!O:O,DB!$G$5,Total!N:N,DB!$O$5,Total!M:M,DB!$G$9,Total!AA:AA,DB!$O$9,Total!AA:AA,$H$2)+COUNTIFS(Total!X:X,$O$3,Total!W:W,B23,Total!O:O,DB!$G$5,Total!N:N,DB!$O$5,Total!AA:AA,DB!$G$9,Total!K:K,DB!$O$9,Total!AA:AA,$H$2)+COUNTIFS(Total!X:X,$O$3,Total!W:W,B23,Total!O:O,DB!$G$5,Total!N:N,DB!$O$5,Total!AA:AA,DB!$G$9,Total!AA:AA,DB!$O$9,Total!B:B,$H$2)+COUNTIFS(Total!X:X,$O$3,Total!W:W,B23,Total!O:O,DB!$G$5,Total!AA:AA,DB!$O$5,Total!M:M,DB!$G$9,Total!K:K,DB!$O$9,Total!AA:AA,$H$2)+COUNTIFS(Total!X:X,$O$3,Total!W:W,B23,Total!O:O,DB!$G$5,Total!AA:AA,DB!$O$5,Total!M:M,DB!$G$9,Total!AA:AA,DB!$O$9,Total!B:B,$H$2)+COUNTIFS(Total!X:X,$O$3,Total!W:W,B23,Total!O:O,DB!$G$5,Total!AA:AA,DB!$O$5,Total!AA:AA,DB!$G$9,Total!K:K,DB!$O$9,Total!B:B,$H$2)+COUNTIFS(Total!X:X,$O$3,Total!W:W,B23,Total!AA:AA,DB!$G$5,Total!N:N,DB!$O$5,Total!M:M,DB!$G$9,Total!K:K,DB!$O$9,Total!AA:AA,$H$2)+COUNTIFS(Total!X:X,$O$3,Total!W:W,B23,Total!AA:AA,DB!$G$5,Total!N:N,DB!$O$5,Total!M:M,DB!$G$9,Total!AA:AA,DB!$O$9,Total!B:B,$H$2)+COUNTIFS(Total!X:X,$O$3,Total!W:W,B23,Total!AA:AA,DB!$G$5,Total!N:N,DB!$O$5,Total!AA:AA,DB!$G$9,Total!K:K,DB!$O$9,Total!B:B,$H$2)+COUNTIFS(Total!X:X,$O$3,Total!W:W,B23,Total!AA:AA,DB!$G$5,Total!AA:AA,DB!$O$5,Total!M:M,DB!$G$9,Total!K:K,DB!$O$9,Total!B:B,$H$2)+COUNTIFS(Total!X:X,$O$3,Total!W:W,B23,Total!O:O,DB!$G$5,Total!N:N,DB!$O$5,Total!AA:AA,DB!$G$9,Total!AA:AA,DB!$O$9,Total!AA:AA,$H$2)+COUNTIFS(Total!X:X,$O$3,Total!W:W,B23,Total!O:O,DB!$G$5,Total!AA:AA,DB!$O$5,Total!M:M,DB!$G$9,Total!AA:AA,DB!$O$9,Total!AA:AA,$H$2)+COUNTIFS(Total!X:X,$O$3,Total!W:W,B23,Total!O:O,DB!$G$5,Total!AA:AA,DB!$O$5,Total!AA:AA,DB!$G$9,Total!K:K,DB!$O$9,Total!AA:AA,$H$2)+COUNTIFS(Total!X:X,$O$3,Total!W:W,B23,Total!O:O,DB!$G$5,Total!AA:AA,DB!$O$5,Total!AA:AA,DB!$G$9,Total!AA:AA,DB!$O$9,Total!B:B,$H$2)+COUNTIFS(Total!X:X,$O$3,Total!W:W,B23,Total!AA:AA,DB!$G$5,Total!N:N,DB!$O$5,Total!M:M,DB!$G$9,Total!AA:AA,DB!$O$9,Total!AA:AA,$H$2)+COUNTIFS(Total!X:X,$O$3,Total!W:W,B23,Total!AA:AA,DB!$G$5,Total!N:N,DB!$O$5,Total!AA:AA,DB!$G$9,Total!K:K,DB!$O$9,Total!AA:AA,$H$2)+COUNTIFS(Total!X:X,$O$3,Total!W:W,B23,Total!AA:AA,DB!$G$5,Total!N:N,DB!$O$5,Total!AA:AA,DB!$G$9,Total!AA:AA,DB!$O$9,Total!B:B,$H$2)+COUNTIFS(Total!X:X,$O$3,Total!W:W,B23,Total!AA:AA,DB!$G$5,Total!AA:AA,DB!$O$5,Total!M:M,DB!$G$9,Total!K:K,DB!$O$9,Total!AA:AA,$H$2)+COUNTIFS(Total!X:X,$O$3,Total!W:W,B23,Total!AA:AA,DB!$G$5,Total!AA:AA,DB!$O$5,Total!M:M,DB!$G$9,Total!AA:AA,DB!$O$9,Total!B:B,$H$2)+COUNTIFS(Total!X:X,$O$3,Total!W:W,B23,Total!AA:AA,DB!$G$5,Total!AA:AA,DB!$O$5,Total!AA:AA,DB!$G$9,Total!K:K,DB!$O$9,Total!B:B,$H$2)+COUNTIFS(Total!X:X,$O$3,Total!W:W,B23,Total!AA:AA,DB!$G$5,Total!N:N,DB!$O$5,Total!M:M,DB!$G$9,Total!K:K,DB!$O$9,Total!B:B,$H$2)+COUNTIFS(Total!X:X,$O$3,Total!W:W,B23,Total!O:O,DB!$G$5,Total!AA:AA,DB!$O$5,Total!M:M,DB!$G$9,Total!K:K,DB!$O$9,Total!B:B,$H$2)+COUNTIFS(Total!X:X,$O$3,Total!W:W,B23,Total!O:O,DB!$G$5,Total!N:N,DB!$O$5,Total!AA:AA,DB!$G$9,Total!K:K,DB!$O$9,Total!B:B,$H$2)+COUNTIFS(Total!X:X,$O$3,Total!W:W,B23,Total!O:O,DB!$G$5,Total!N:N,DB!$O$5,Total!M:M,DB!$G$9,Total!AA:AA,DB!$O$9,Total!B:B,$H$2)+COUNTIFS(Total!X:X,$O$3,Total!W:W,B23,Total!O:O,DB!$G$5,Total!N:N,DB!$O$5,Total!M:M,DB!$G$9,Total!K:K,DB!$O$9,Total!AA:AA,$H$2)</f>
        <v>2</v>
      </c>
      <c r="P23" s="31">
        <f>COUNTIFS(Total!X:X,$P$3,Total!W:W,B23,Total!O:O,DB!$G$5,Total!N:N,DB!$O$5,Total!M:M,DB!$G$9,Total!K:K,DB!$O$9,Total!B:B,$H$2)+COUNTIFS(Total!X:X,$P$3,Total!W:W,B23,Total!AA:AA,DB!$G$5,Total!AA:AA,DB!$O$5,Total!AA:AA,DB!$G$9,Total!AA:AA,DB!$O$9,Total!AA:AA,$H$2)+COUNTIFS(Total!X:X,$P$3,Total!W:W,B23,Total!O:O,DB!$G$5,Total!AA:AA,DB!$O$5,Total!AA:AA,DB!$G$9,Total!AA:AA,DB!$O$9,Total!AA:AA,$H$2)+COUNTIFS(Total!X:X,$P$3,Total!W:W,B23,Total!AA:AA,DB!$G$5,Total!N:N,DB!$O$5,Total!AA:AA,DB!$G$9,Total!AA:AA,DB!$O$9,Total!AA:AA,$H$2)+COUNTIFS(Total!X:X,$P$3,Total!W:W,B23,Total!AA:AA,DB!$G$5,Total!AA:AA,DB!$O$5,Total!M:M,DB!$G$9,Total!AA:AA,DB!$O$9,Total!AA:AA,$H$2)+COUNTIFS(Total!X:X,$P$3,Total!W:W,B23,Total!AA:AA,DB!$G$5,Total!AA:AA,DB!$O$5,Total!AA:AA,DB!$G$9,Total!K:K,DB!$O$9,Total!AA:AA,$H$2)+COUNTIFS(Total!X:X,$P$3,Total!W:W,B23,Total!AA:AA,DB!$G$5,Total!AA:AA,DB!$O$5,Total!AA:AA,DB!$G$9,Total!AA:AA,DB!$O$9,Total!B:B,$H$2)+COUNTIFS(Total!X:X,$P$3,Total!W:W,B23,Total!O:O,DB!$G$5,Total!N:N,DB!$O$5,Total!M:M,DB!$G$9,Total!AA:AA,DB!$O$9,Total!AA:AA,$H$2)+COUNTIFS(Total!X:X,$P$3,Total!W:W,B23,Total!O:O,DB!$G$5,Total!N:N,DB!$O$5,Total!AA:AA,DB!$G$9,Total!K:K,DB!$O$9,Total!AA:AA,$H$2)+COUNTIFS(Total!X:X,$P$3,Total!W:W,B23,Total!O:O,DB!$G$5,Total!N:N,DB!$O$5,Total!AA:AA,DB!$G$9,Total!AA:AA,DB!$O$9,Total!B:B,$H$2)+COUNTIFS(Total!X:X,$P$3,Total!W:W,B23,Total!O:O,DB!$G$5,Total!AA:AA,DB!$O$5,Total!M:M,DB!$G$9,Total!K:K,DB!$O$9,Total!AA:AA,$H$2)+COUNTIFS(Total!X:X,$P$3,Total!W:W,B23,Total!O:O,DB!$G$5,Total!AA:AA,DB!$O$5,Total!M:M,DB!$G$9,Total!AA:AA,DB!$O$9,Total!B:B,$H$2)+COUNTIFS(Total!X:X,$P$3,Total!W:W,B23,Total!O:O,DB!$G$5,Total!AA:AA,DB!$O$5,Total!AA:AA,DB!$G$9,Total!K:K,DB!$O$9,Total!B:B,$H$2)+COUNTIFS(Total!X:X,$P$3,Total!W:W,B23,Total!AA:AA,DB!$G$5,Total!N:N,DB!$O$5,Total!M:M,DB!$G$9,Total!K:K,DB!$O$9,Total!AA:AA,$H$2)+COUNTIFS(Total!X:X,$P$3,Total!W:W,B23,Total!AA:AA,DB!$G$5,Total!N:N,DB!$O$5,Total!M:M,DB!$G$9,Total!AA:AA,DB!$O$9,Total!B:B,$H$2)+COUNTIFS(Total!X:X,$P$3,Total!W:W,B23,Total!AA:AA,DB!$G$5,Total!N:N,DB!$O$5,Total!AA:AA,DB!$G$9,Total!K:K,DB!$O$9,Total!B:B,$H$2)+COUNTIFS(Total!X:X,$P$3,Total!W:W,B23,Total!AA:AA,DB!$G$5,Total!AA:AA,DB!$O$5,Total!M:M,DB!$G$9,Total!K:K,DB!$O$9,Total!B:B,$H$2)+COUNTIFS(Total!X:X,$P$3,Total!W:W,B23,Total!O:O,DB!$G$5,Total!N:N,DB!$O$5,Total!AA:AA,DB!$G$9,Total!AA:AA,DB!$O$9,Total!AA:AA,$H$2)+COUNTIFS(Total!X:X,$P$3,Total!W:W,B23,Total!O:O,DB!$G$5,Total!AA:AA,DB!$O$5,Total!M:M,DB!$G$9,Total!AA:AA,DB!$O$9,Total!AA:AA,$H$2)+COUNTIFS(Total!X:X,$P$3,Total!W:W,B23,Total!O:O,DB!$G$5,Total!AA:AA,DB!$O$5,Total!AA:AA,DB!$G$9,Total!K:K,DB!$O$9,Total!AA:AA,$H$2)+COUNTIFS(Total!X:X,$P$3,Total!W:W,B23,Total!O:O,DB!$G$5,Total!AA:AA,DB!$O$5,Total!AA:AA,DB!$G$9,Total!AA:AA,DB!$O$9,Total!B:B,$H$2)+COUNTIFS(Total!X:X,$P$3,Total!W:W,B23,Total!AA:AA,DB!$G$5,Total!N:N,DB!$O$5,Total!M:M,DB!$G$9,Total!AA:AA,DB!$O$9,Total!AA:AA,$H$2)+COUNTIFS(Total!X:X,$P$3,Total!W:W,B23,Total!AA:AA,DB!$G$5,Total!N:N,DB!$O$5,Total!AA:AA,DB!$G$9,Total!K:K,DB!$O$9,Total!AA:AA,$H$2)+COUNTIFS(Total!X:X,$P$3,Total!W:W,B23,Total!AA:AA,DB!$G$5,Total!N:N,DB!$O$5,Total!AA:AA,DB!$G$9,Total!AA:AA,DB!$O$9,Total!B:B,$H$2)+COUNTIFS(Total!X:X,$P$3,Total!W:W,B23,Total!AA:AA,DB!$G$5,Total!AA:AA,DB!$O$5,Total!M:M,DB!$G$9,Total!K:K,DB!$O$9,Total!AA:AA,$H$2)+COUNTIFS(Total!X:X,$P$3,Total!W:W,B23,Total!AA:AA,DB!$G$5,Total!AA:AA,DB!$O$5,Total!M:M,DB!$G$9,Total!AA:AA,DB!$O$9,Total!B:B,$H$2)+COUNTIFS(Total!X:X,$P$3,Total!W:W,B23,Total!AA:AA,DB!$G$5,Total!AA:AA,DB!$O$5,Total!AA:AA,DB!$G$9,Total!K:K,DB!$O$9,Total!B:B,$H$2)+COUNTIFS(Total!X:X,$P$3,Total!W:W,B23,Total!AA:AA,DB!$G$5,Total!N:N,DB!$O$5,Total!M:M,DB!$G$9,Total!K:K,DB!$O$9,Total!B:B,$H$2)+COUNTIFS(Total!X:X,$P$3,Total!W:W,B23,Total!O:O,DB!$G$5,Total!AA:AA,DB!$O$5,Total!M:M,DB!$G$9,Total!K:K,DB!$O$9,Total!B:B,$H$2)+COUNTIFS(Total!X:X,$P$3,Total!W:W,B23,Total!O:O,DB!$G$5,Total!N:N,DB!$O$5,Total!AA:AA,DB!$G$9,Total!K:K,DB!$O$9,Total!B:B,$H$2)+COUNTIFS(Total!X:X,$P$3,Total!W:W,B23,Total!O:O,DB!$G$5,Total!N:N,DB!$O$5,Total!M:M,DB!$G$9,Total!AA:AA,DB!$O$9,Total!B:B,$H$2)+COUNTIFS(Total!X:X,$P$3,Total!W:W,B23,Total!O:O,DB!$G$5,Total!N:N,DB!$O$5,Total!M:M,DB!$G$9,Total!K:K,DB!$O$9,Total!AA:AA,$H$2)</f>
        <v>7</v>
      </c>
      <c r="Q23" s="31">
        <f>COUNTIFS(Total!X:X,$Q$3,Total!W:W,B23,Total!O:O,DB!$G$5,Total!N:N,DB!$O$5,Total!M:M,DB!$G$9,Total!K:K,DB!$O$9,Total!B:B,$H$2)+COUNTIFS(Total!X:X,$Q$3,Total!W:W,B23,Total!AA:AA,DB!$G$5,Total!AA:AA,DB!$O$5,Total!AA:AA,DB!$G$9,Total!AA:AA,DB!$O$9,Total!AA:AA,$H$2)+COUNTIFS(Total!X:X,$Q$3,Total!W:W,B23,Total!O:O,DB!$G$5,Total!AA:AA,DB!$O$5,Total!AA:AA,DB!$G$9,Total!AA:AA,DB!$O$9,Total!AA:AA,$H$2)+COUNTIFS(Total!X:X,$Q$3,Total!W:W,B23,Total!AA:AA,DB!$G$5,Total!N:N,DB!$O$5,Total!AA:AA,DB!$G$9,Total!AA:AA,DB!$O$9,Total!AA:AA,$H$2)+COUNTIFS(Total!X:X,$Q$3,Total!W:W,B23,Total!AA:AA,DB!$G$5,Total!AA:AA,DB!$O$5,Total!M:M,DB!$G$9,Total!AA:AA,DB!$O$9,Total!AA:AA,$H$2)+COUNTIFS(Total!X:X,$Q$3,Total!W:W,B23,Total!AA:AA,DB!$G$5,Total!AA:AA,DB!$O$5,Total!AA:AA,DB!$G$9,Total!K:K,DB!$O$9,Total!AA:AA,$H$2)+COUNTIFS(Total!X:X,$Q$3,Total!W:W,B23,Total!AA:AA,DB!$G$5,Total!AA:AA,DB!$O$5,Total!AA:AA,DB!$G$9,Total!AA:AA,DB!$O$9,Total!B:B,$H$2)+COUNTIFS(Total!X:X,$Q$3,Total!W:W,B23,Total!O:O,DB!$G$5,Total!N:N,DB!$O$5,Total!M:M,DB!$G$9,Total!AA:AA,DB!$O$9,Total!AA:AA,$H$2)+COUNTIFS(Total!X:X,$Q$3,Total!W:W,B23,Total!O:O,DB!$G$5,Total!N:N,DB!$O$5,Total!AA:AA,DB!$G$9,Total!K:K,DB!$O$9,Total!AA:AA,$H$2)+COUNTIFS(Total!X:X,$Q$3,Total!W:W,B23,Total!O:O,DB!$G$5,Total!N:N,DB!$O$5,Total!AA:AA,DB!$G$9,Total!AA:AA,DB!$O$9,Total!B:B,$H$2)+COUNTIFS(Total!X:X,$Q$3,Total!W:W,B23,Total!O:O,DB!$G$5,Total!AA:AA,DB!$O$5,Total!M:M,DB!$G$9,Total!K:K,DB!$O$9,Total!AA:AA,$H$2)+COUNTIFS(Total!X:X,$Q$3,Total!W:W,B23,Total!O:O,DB!$G$5,Total!AA:AA,DB!$O$5,Total!M:M,DB!$G$9,Total!AA:AA,DB!$O$9,Total!B:B,$H$2)+COUNTIFS(Total!X:X,$Q$3,Total!W:W,B23,Total!O:O,DB!$G$5,Total!AA:AA,DB!$O$5,Total!AA:AA,DB!$G$9,Total!K:K,DB!$O$9,Total!B:B,$H$2)+COUNTIFS(Total!X:X,$Q$3,Total!W:W,B23,Total!AA:AA,DB!$G$5,Total!N:N,DB!$O$5,Total!M:M,DB!$G$9,Total!K:K,DB!$O$9,Total!AA:AA,$H$2)+COUNTIFS(Total!X:X,$Q$3,Total!W:W,B23,Total!AA:AA,DB!$G$5,Total!N:N,DB!$O$5,Total!M:M,DB!$G$9,Total!AA:AA,DB!$O$9,Total!B:B,$H$2)+COUNTIFS(Total!X:X,$Q$3,Total!W:W,B23,Total!AA:AA,DB!$G$5,Total!N:N,DB!$O$5,Total!AA:AA,DB!$G$9,Total!K:K,DB!$O$9,Total!B:B,$H$2)+COUNTIFS(Total!X:X,$Q$3,Total!W:W,B23,Total!AA:AA,DB!$G$5,Total!AA:AA,DB!$O$5,Total!M:M,DB!$G$9,Total!K:K,DB!$O$9,Total!B:B,$H$2)+COUNTIFS(Total!X:X,$Q$3,Total!W:W,B23,Total!O:O,DB!$G$5,Total!N:N,DB!$O$5,Total!AA:AA,DB!$G$9,Total!AA:AA,DB!$O$9,Total!AA:AA,$H$2)+COUNTIFS(Total!X:X,$Q$3,Total!W:W,B23,Total!O:O,DB!$G$5,Total!AA:AA,DB!$O$5,Total!M:M,DB!$G$9,Total!AA:AA,DB!$O$9,Total!AA:AA,$H$2)+COUNTIFS(Total!X:X,$Q$3,Total!W:W,B23,Total!O:O,DB!$G$5,Total!AA:AA,DB!$O$5,Total!AA:AA,DB!$G$9,Total!K:K,DB!$O$9,Total!AA:AA,$H$2)+COUNTIFS(Total!X:X,$Q$3,Total!W:W,B23,Total!O:O,DB!$G$5,Total!AA:AA,DB!$O$5,Total!AA:AA,DB!$G$9,Total!AA:AA,DB!$O$9,Total!B:B,$H$2)+COUNTIFS(Total!X:X,$Q$3,Total!W:W,B23,Total!AA:AA,DB!$G$5,Total!N:N,DB!$O$5,Total!M:M,DB!$G$9,Total!AA:AA,DB!$O$9,Total!AA:AA,$H$2)+COUNTIFS(Total!X:X,$Q$3,Total!W:W,B23,Total!AA:AA,DB!$G$5,Total!N:N,DB!$O$5,Total!AA:AA,DB!$G$9,Total!K:K,DB!$O$9,Total!AA:AA,$H$2)+COUNTIFS(Total!X:X,$Q$3,Total!W:W,B23,Total!AA:AA,DB!$G$5,Total!N:N,DB!$O$5,Total!AA:AA,DB!$G$9,Total!AA:AA,DB!$O$9,Total!B:B,$H$2)+COUNTIFS(Total!X:X,$Q$3,Total!W:W,B23,Total!AA:AA,DB!$G$5,Total!AA:AA,DB!$O$5,Total!M:M,DB!$G$9,Total!K:K,DB!$O$9,Total!AA:AA,$H$2)+COUNTIFS(Total!X:X,$Q$3,Total!W:W,B23,Total!AA:AA,DB!$G$5,Total!AA:AA,DB!$O$5,Total!M:M,DB!$G$9,Total!AA:AA,DB!$O$9,Total!B:B,$H$2)+COUNTIFS(Total!X:X,$Q$3,Total!W:W,B23,Total!AA:AA,DB!$G$5,Total!AA:AA,DB!$O$5,Total!AA:AA,DB!$G$9,Total!K:K,DB!$O$9,Total!B:B,$H$2)+COUNTIFS(Total!X:X,$Q$3,Total!W:W,B23,Total!AA:AA,DB!$G$5,Total!N:N,DB!$O$5,Total!M:M,DB!$G$9,Total!K:K,DB!$O$9,Total!B:B,$H$2)+COUNTIFS(Total!X:X,$Q$3,Total!W:W,B23,Total!O:O,DB!$G$5,Total!AA:AA,DB!$O$5,Total!M:M,DB!$G$9,Total!K:K,DB!$O$9,Total!B:B,$H$2)+COUNTIFS(Total!X:X,$Q$3,Total!W:W,B23,Total!O:O,DB!$G$5,Total!N:N,DB!$O$5,Total!AA:AA,DB!$G$9,Total!K:K,DB!$O$9,Total!B:B,$H$2)+COUNTIFS(Total!X:X,$Q$3,Total!W:W,B23,Total!O:O,DB!$G$5,Total!N:N,DB!$O$5,Total!M:M,DB!$G$9,Total!AA:AA,DB!$O$9,Total!B:B,$H$2)+COUNTIFS(Total!X:X,$Q$3,Total!W:W,B23,Total!O:O,DB!$G$5,Total!N:N,DB!$O$5,Total!M:M,DB!$G$9,Total!K:K,DB!$O$9,Total!AA:AA,$H$2)</f>
        <v>8</v>
      </c>
      <c r="R23" s="31">
        <f>COUNTIFS(Total!X:X,$R$3,Total!W:W,B23,Total!O:O,DB!$G$5,Total!N:N,DB!$O$5,Total!M:M,DB!$G$9,Total!K:K,DB!$O$9,Total!B:B,$H$2)+COUNTIFS(Total!X:X,$R$3,Total!W:W,B23,Total!AA:AA,DB!$G$5,Total!AA:AA,DB!$O$5,Total!AA:AA,DB!$G$9,Total!AA:AA,DB!$O$9,Total!AA:AA,$H$2)+COUNTIFS(Total!X:X,$R$3,Total!W:W,B23,Total!O:O,DB!$G$5,Total!AA:AA,DB!$O$5,Total!AA:AA,DB!$G$9,Total!AA:AA,DB!$O$9,Total!AA:AA,$H$2)+COUNTIFS(Total!X:X,$R$3,Total!W:W,B23,Total!AA:AA,DB!$G$5,Total!N:N,DB!$O$5,Total!AA:AA,DB!$G$9,Total!AA:AA,DB!$O$9,Total!AA:AA,$H$2)+COUNTIFS(Total!X:X,$R$3,Total!W:W,B23,Total!AA:AA,DB!$G$5,Total!AA:AA,DB!$O$5,Total!M:M,DB!$G$9,Total!AA:AA,DB!$O$9,Total!AA:AA,$H$2)+COUNTIFS(Total!X:X,$R$3,Total!W:W,B23,Total!AA:AA,DB!$G$5,Total!AA:AA,DB!$O$5,Total!AA:AA,DB!$G$9,Total!K:K,DB!$O$9,Total!AA:AA,$H$2)+COUNTIFS(Total!X:X,$R$3,Total!W:W,B23,Total!AA:AA,DB!$G$5,Total!AA:AA,DB!$O$5,Total!AA:AA,DB!$G$9,Total!AA:AA,DB!$O$9,Total!B:B,$H$2)+COUNTIFS(Total!X:X,$R$3,Total!W:W,B23,Total!O:O,DB!$G$5,Total!N:N,DB!$O$5,Total!M:M,DB!$G$9,Total!AA:AA,DB!$O$9,Total!AA:AA,$H$2)+COUNTIFS(Total!X:X,$R$3,Total!W:W,B23,Total!O:O,DB!$G$5,Total!N:N,DB!$O$5,Total!AA:AA,DB!$G$9,Total!K:K,DB!$O$9,Total!AA:AA,$H$2)+COUNTIFS(Total!X:X,$R$3,Total!W:W,B23,Total!O:O,DB!$G$5,Total!N:N,DB!$O$5,Total!AA:AA,DB!$G$9,Total!AA:AA,DB!$O$9,Total!B:B,$H$2)+COUNTIFS(Total!X:X,$R$3,Total!W:W,B23,Total!O:O,DB!$G$5,Total!AA:AA,DB!$O$5,Total!M:M,DB!$G$9,Total!K:K,DB!$O$9,Total!AA:AA,$H$2)+COUNTIFS(Total!X:X,$R$3,Total!W:W,B23,Total!O:O,DB!$G$5,Total!AA:AA,DB!$O$5,Total!M:M,DB!$G$9,Total!AA:AA,DB!$O$9,Total!B:B,$H$2)+COUNTIFS(Total!X:X,$R$3,Total!W:W,B23,Total!O:O,DB!$G$5,Total!AA:AA,DB!$O$5,Total!AA:AA,DB!$G$9,Total!K:K,DB!$O$9,Total!B:B,$H$2)+COUNTIFS(Total!X:X,$R$3,Total!W:W,B23,Total!AA:AA,DB!$G$5,Total!N:N,DB!$O$5,Total!M:M,DB!$G$9,Total!K:K,DB!$O$9,Total!AA:AA,$H$2)+COUNTIFS(Total!X:X,$R$3,Total!W:W,B23,Total!AA:AA,DB!$G$5,Total!N:N,DB!$O$5,Total!M:M,DB!$G$9,Total!AA:AA,DB!$O$9,Total!B:B,$H$2)+COUNTIFS(Total!X:X,$R$3,Total!W:W,B23,Total!AA:AA,DB!$G$5,Total!N:N,DB!$O$5,Total!AA:AA,DB!$G$9,Total!K:K,DB!$O$9,Total!B:B,$H$2)+COUNTIFS(Total!X:X,$R$3,Total!W:W,B23,Total!AA:AA,DB!$G$5,Total!AA:AA,DB!$O$5,Total!M:M,DB!$G$9,Total!K:K,DB!$O$9,Total!B:B,$H$2)+COUNTIFS(Total!X:X,$R$3,Total!W:W,B23,Total!O:O,DB!$G$5,Total!N:N,DB!$O$5,Total!AA:AA,DB!$G$9,Total!AA:AA,DB!$O$9,Total!AA:AA,$H$2)+COUNTIFS(Total!X:X,$R$3,Total!W:W,B23,Total!O:O,DB!$G$5,Total!AA:AA,DB!$O$5,Total!M:M,DB!$G$9,Total!AA:AA,DB!$O$9,Total!AA:AA,$H$2)+COUNTIFS(Total!X:X,$R$3,Total!W:W,B23,Total!O:O,DB!$G$5,Total!AA:AA,DB!$O$5,Total!AA:AA,DB!$G$9,Total!K:K,DB!$O$9,Total!AA:AA,$H$2)+COUNTIFS(Total!X:X,$R$3,Total!W:W,B23,Total!O:O,DB!$G$5,Total!AA:AA,DB!$O$5,Total!AA:AA,DB!$G$9,Total!AA:AA,DB!$O$9,Total!B:B,$H$2)+COUNTIFS(Total!X:X,$R$3,Total!W:W,B23,Total!AA:AA,DB!$G$5,Total!N:N,DB!$O$5,Total!M:M,DB!$G$9,Total!AA:AA,DB!$O$9,Total!AA:AA,$H$2)+COUNTIFS(Total!X:X,$R$3,Total!W:W,B23,Total!AA:AA,DB!$G$5,Total!N:N,DB!$O$5,Total!AA:AA,DB!$G$9,Total!K:K,DB!$O$9,Total!AA:AA,$H$2)+COUNTIFS(Total!X:X,$R$3,Total!W:W,B23,Total!AA:AA,DB!$G$5,Total!N:N,DB!$O$5,Total!AA:AA,DB!$G$9,Total!AA:AA,DB!$O$9,Total!B:B,$H$2)+COUNTIFS(Total!X:X,$R$3,Total!W:W,B23,Total!AA:AA,DB!$G$5,Total!AA:AA,DB!$O$5,Total!M:M,DB!$G$9,Total!K:K,DB!$O$9,Total!AA:AA,$H$2)+COUNTIFS(Total!X:X,$R$3,Total!W:W,B23,Total!AA:AA,DB!$G$5,Total!AA:AA,DB!$O$5,Total!M:M,DB!$G$9,Total!AA:AA,DB!$O$9,Total!B:B,$H$2)+COUNTIFS(Total!X:X,$R$3,Total!W:W,B23,Total!AA:AA,DB!$G$5,Total!AA:AA,DB!$O$5,Total!AA:AA,DB!$G$9,Total!K:K,DB!$O$9,Total!B:B,$H$2)+COUNTIFS(Total!X:X,$R$3,Total!W:W,B23,Total!AA:AA,DB!$G$5,Total!N:N,DB!$O$5,Total!M:M,DB!$G$9,Total!K:K,DB!$O$9,Total!B:B,$H$2)+COUNTIFS(Total!X:X,$R$3,Total!W:W,B23,Total!O:O,DB!$G$5,Total!AA:AA,DB!$O$5,Total!M:M,DB!$G$9,Total!K:K,DB!$O$9,Total!B:B,$H$2)+COUNTIFS(Total!X:X,$R$3,Total!W:W,B23,Total!O:O,DB!$G$5,Total!N:N,DB!$O$5,Total!AA:AA,DB!$G$9,Total!K:K,DB!$O$9,Total!B:B,$H$2)+COUNTIFS(Total!X:X,$R$3,Total!W:W,B23,Total!O:O,DB!$G$5,Total!N:N,DB!$O$5,Total!M:M,DB!$G$9,Total!AA:AA,DB!$O$9,Total!B:B,$H$2)+COUNTIFS(Total!X:X,$R$3,Total!W:W,B23,Total!O:O,DB!$G$5,Total!N:N,DB!$O$5,Total!M:M,DB!$G$9,Total!K:K,DB!$O$9,Total!AA:AA,$H$2)</f>
        <v>2</v>
      </c>
      <c r="S23" s="31">
        <f>COUNTIFS(Total!X:X,$S$3,Total!W:W,B23,Total!O:O,DB!$G$5,Total!N:N,DB!$O$5,Total!M:M,DB!$G$9,Total!K:K,DB!$O$9,Total!B:B,$H$2)+COUNTIFS(Total!X:X,$S$3,Total!W:W,B23,Total!AA:AA,DB!$G$5,Total!AA:AA,DB!$O$5,Total!AA:AA,DB!$G$9,Total!AA:AA,DB!$O$9,Total!AA:AA,$H$2)+COUNTIFS(Total!X:X,$S$3,Total!W:W,B23,Total!O:O,DB!$G$5,Total!AA:AA,DB!$O$5,Total!AA:AA,DB!$G$9,Total!AA:AA,DB!$O$9,Total!AA:AA,$H$2)+COUNTIFS(Total!X:X,$S$3,Total!W:W,B23,Total!AA:AA,DB!$G$5,Total!N:N,DB!$O$5,Total!AA:AA,DB!$G$9,Total!AA:AA,DB!$O$9,Total!AA:AA,$H$2)+COUNTIFS(Total!X:X,$S$3,Total!W:W,B23,Total!AA:AA,DB!$G$5,Total!AA:AA,DB!$O$5,Total!M:M,DB!$G$9,Total!AA:AA,DB!$O$9,Total!AA:AA,$H$2)+COUNTIFS(Total!X:X,$S$3,Total!W:W,B23,Total!AA:AA,DB!$G$5,Total!AA:AA,DB!$O$5,Total!AA:AA,DB!$G$9,Total!K:K,DB!$O$9,Total!AA:AA,$H$2)+COUNTIFS(Total!X:X,$S$3,Total!W:W,B23,Total!AA:AA,DB!$G$5,Total!AA:AA,DB!$O$5,Total!AA:AA,DB!$G$9,Total!AA:AA,DB!$O$9,Total!B:B,$H$2)+COUNTIFS(Total!X:X,$S$3,Total!W:W,B23,Total!O:O,DB!$G$5,Total!N:N,DB!$O$5,Total!M:M,DB!$G$9,Total!AA:AA,DB!$O$9,Total!AA:AA,$H$2)+COUNTIFS(Total!X:X,$S$3,Total!W:W,B23,Total!O:O,DB!$G$5,Total!N:N,DB!$O$5,Total!AA:AA,DB!$G$9,Total!K:K,DB!$O$9,Total!AA:AA,$H$2)+COUNTIFS(Total!X:X,$S$3,Total!W:W,B23,Total!O:O,DB!$G$5,Total!N:N,DB!$O$5,Total!AA:AA,DB!$G$9,Total!AA:AA,DB!$O$9,Total!B:B,$H$2)+COUNTIFS(Total!X:X,$S$3,Total!W:W,B23,Total!O:O,DB!$G$5,Total!AA:AA,DB!$O$5,Total!M:M,DB!$G$9,Total!K:K,DB!$O$9,Total!AA:AA,$H$2)+COUNTIFS(Total!X:X,$S$3,Total!W:W,B23,Total!O:O,DB!$G$5,Total!AA:AA,DB!$O$5,Total!M:M,DB!$G$9,Total!AA:AA,DB!$O$9,Total!B:B,$H$2)+COUNTIFS(Total!X:X,$S$3,Total!W:W,B23,Total!O:O,DB!$G$5,Total!AA:AA,DB!$O$5,Total!AA:AA,DB!$G$9,Total!K:K,DB!$O$9,Total!B:B,$H$2)+COUNTIFS(Total!X:X,$S$3,Total!W:W,B23,Total!AA:AA,DB!$G$5,Total!N:N,DB!$O$5,Total!M:M,DB!$G$9,Total!K:K,DB!$O$9,Total!AA:AA,$H$2)+COUNTIFS(Total!X:X,$S$3,Total!W:W,B23,Total!AA:AA,DB!$G$5,Total!N:N,DB!$O$5,Total!M:M,DB!$G$9,Total!AA:AA,DB!$O$9,Total!B:B,$H$2)+COUNTIFS(Total!X:X,$S$3,Total!W:W,B23,Total!AA:AA,DB!$G$5,Total!N:N,DB!$O$5,Total!AA:AA,DB!$G$9,Total!K:K,DB!$O$9,Total!B:B,$H$2)+COUNTIFS(Total!X:X,$S$3,Total!W:W,B23,Total!AA:AA,DB!$G$5,Total!AA:AA,DB!$O$5,Total!M:M,DB!$G$9,Total!K:K,DB!$O$9,Total!B:B,$H$2)+COUNTIFS(Total!X:X,$S$3,Total!W:W,B23,Total!O:O,DB!$G$5,Total!N:N,DB!$O$5,Total!AA:AA,DB!$G$9,Total!AA:AA,DB!$O$9,Total!AA:AA,$H$2)+COUNTIFS(Total!X:X,$S$3,Total!W:W,B23,Total!O:O,DB!$G$5,Total!AA:AA,DB!$O$5,Total!M:M,DB!$G$9,Total!AA:AA,DB!$O$9,Total!AA:AA,$H$2)+COUNTIFS(Total!X:X,$S$3,Total!W:W,B23,Total!O:O,DB!$G$5,Total!AA:AA,DB!$O$5,Total!AA:AA,DB!$G$9,Total!K:K,DB!$O$9,Total!AA:AA,$H$2)+COUNTIFS(Total!X:X,$S$3,Total!W:W,B23,Total!O:O,DB!$G$5,Total!AA:AA,DB!$O$5,Total!AA:AA,DB!$G$9,Total!AA:AA,DB!$O$9,Total!B:B,$H$2)+COUNTIFS(Total!X:X,$S$3,Total!W:W,B23,Total!AA:AA,DB!$G$5,Total!N:N,DB!$O$5,Total!M:M,DB!$G$9,Total!AA:AA,DB!$O$9,Total!AA:AA,$H$2)+COUNTIFS(Total!X:X,$S$3,Total!W:W,B23,Total!AA:AA,DB!$G$5,Total!N:N,DB!$O$5,Total!AA:AA,DB!$G$9,Total!K:K,DB!$O$9,Total!AA:AA,$H$2)+COUNTIFS(Total!X:X,$S$3,Total!W:W,B23,Total!AA:AA,DB!$G$5,Total!N:N,DB!$O$5,Total!AA:AA,DB!$G$9,Total!AA:AA,DB!$O$9,Total!B:B,$H$2)+COUNTIFS(Total!X:X,$S$3,Total!W:W,B23,Total!AA:AA,DB!$G$5,Total!AA:AA,DB!$O$5,Total!M:M,DB!$G$9,Total!K:K,DB!$O$9,Total!AA:AA,$H$2)+COUNTIFS(Total!X:X,$S$3,Total!W:W,B23,Total!AA:AA,DB!$G$5,Total!AA:AA,DB!$O$5,Total!M:M,DB!$G$9,Total!AA:AA,DB!$O$9,Total!B:B,$H$2)+COUNTIFS(Total!X:X,$S$3,Total!W:W,B23,Total!AA:AA,DB!$G$5,Total!AA:AA,DB!$O$5,Total!AA:AA,DB!$G$9,Total!K:K,DB!$O$9,Total!B:B,$H$2)+COUNTIFS(Total!X:X,$S$3,Total!W:W,B23,Total!AA:AA,DB!$G$5,Total!N:N,DB!$O$5,Total!M:M,DB!$G$9,Total!K:K,DB!$O$9,Total!B:B,$H$2)+COUNTIFS(Total!X:X,$S$3,Total!W:W,B23,Total!O:O,DB!$G$5,Total!AA:AA,DB!$O$5,Total!M:M,DB!$G$9,Total!K:K,DB!$O$9,Total!B:B,$H$2)+COUNTIFS(Total!X:X,$S$3,Total!W:W,B23,Total!O:O,DB!$G$5,Total!N:N,DB!$O$5,Total!AA:AA,DB!$G$9,Total!K:K,DB!$O$9,Total!B:B,$H$2)+COUNTIFS(Total!X:X,$S$3,Total!W:W,B23,Total!O:O,DB!$G$5,Total!N:N,DB!$O$5,Total!M:M,DB!$G$9,Total!AA:AA,DB!$O$9,Total!B:B,$H$2)+COUNTIFS(Total!X:X,$S$3,Total!W:W,B23,Total!O:O,DB!$G$5,Total!N:N,DB!$O$5,Total!M:M,DB!$G$9,Total!K:K,DB!$O$9,Total!AA:AA,$H$2)</f>
        <v>34</v>
      </c>
      <c r="T23" s="31">
        <f>COUNTIFS(Total!X:X,$T$3,Total!W:W,B23,Total!O:O,DB!$G$5,Total!N:N,DB!$O$5,Total!M:M,DB!$G$9,Total!K:K,DB!$O$9,Total!B:B,$H$2)+COUNTIFS(Total!X:X,$T$3,Total!W:W,B23,Total!AA:AA,DB!$G$5,Total!AA:AA,DB!$O$5,Total!AA:AA,DB!$G$9,Total!AA:AA,DB!$O$9,Total!AA:AA,$H$2)+COUNTIFS(Total!X:X,$T$3,Total!W:W,B23,Total!O:O,DB!$G$5,Total!AA:AA,DB!$O$5,Total!AA:AA,DB!$G$9,Total!AA:AA,DB!$O$9,Total!AA:AA,$H$2)+COUNTIFS(Total!X:X,$T$3,Total!W:W,B23,Total!AA:AA,DB!$G$5,Total!N:N,DB!$O$5,Total!AA:AA,DB!$G$9,Total!AA:AA,DB!$O$9,Total!AA:AA,$H$2)+COUNTIFS(Total!X:X,$T$3,Total!W:W,B23,Total!AA:AA,DB!$G$5,Total!AA:AA,DB!$O$5,Total!M:M,DB!$G$9,Total!AA:AA,DB!$O$9,Total!AA:AA,$H$2)+COUNTIFS(Total!X:X,$T$3,Total!W:W,B23,Total!AA:AA,DB!$G$5,Total!AA:AA,DB!$O$5,Total!AA:AA,DB!$G$9,Total!K:K,DB!$O$9,Total!AA:AA,$H$2)+COUNTIFS(Total!X:X,$T$3,Total!W:W,B23,Total!AA:AA,DB!$G$5,Total!AA:AA,DB!$O$5,Total!AA:AA,DB!$G$9,Total!AA:AA,DB!$O$9,Total!B:B,$H$2)+COUNTIFS(Total!X:X,$T$3,Total!W:W,B23,Total!O:O,DB!$G$5,Total!N:N,DB!$O$5,Total!M:M,DB!$G$9,Total!AA:AA,DB!$O$9,Total!AA:AA,$H$2)+COUNTIFS(Total!X:X,$T$3,Total!W:W,B23,Total!O:O,DB!$G$5,Total!N:N,DB!$O$5,Total!AA:AA,DB!$G$9,Total!K:K,DB!$O$9,Total!AA:AA,$H$2)+COUNTIFS(Total!X:X,$T$3,Total!W:W,B23,Total!O:O,DB!$G$5,Total!N:N,DB!$O$5,Total!AA:AA,DB!$G$9,Total!AA:AA,DB!$O$9,Total!B:B,$H$2)+COUNTIFS(Total!X:X,$T$3,Total!W:W,B23,Total!O:O,DB!$G$5,Total!AA:AA,DB!$O$5,Total!M:M,DB!$G$9,Total!K:K,DB!$O$9,Total!AA:AA,$H$2)+COUNTIFS(Total!X:X,$T$3,Total!W:W,B23,Total!O:O,DB!$G$5,Total!AA:AA,DB!$O$5,Total!M:M,DB!$G$9,Total!AA:AA,DB!$O$9,Total!B:B,$H$2)+COUNTIFS(Total!X:X,$T$3,Total!W:W,B23,Total!O:O,DB!$G$5,Total!AA:AA,DB!$O$5,Total!AA:AA,DB!$G$9,Total!K:K,DB!$O$9,Total!B:B,$H$2)+COUNTIFS(Total!X:X,$T$3,Total!W:W,B23,Total!AA:AA,DB!$G$5,Total!N:N,DB!$O$5,Total!M:M,DB!$G$9,Total!K:K,DB!$O$9,Total!AA:AA,$H$2)+COUNTIFS(Total!X:X,$T$3,Total!W:W,B23,Total!AA:AA,DB!$G$5,Total!N:N,DB!$O$5,Total!M:M,DB!$G$9,Total!AA:AA,DB!$O$9,Total!B:B,$H$2)+COUNTIFS(Total!X:X,$T$3,Total!W:W,B23,Total!AA:AA,DB!$G$5,Total!N:N,DB!$O$5,Total!AA:AA,DB!$G$9,Total!K:K,DB!$O$9,Total!B:B,$H$2)+COUNTIFS(Total!X:X,$T$3,Total!W:W,B23,Total!AA:AA,DB!$G$5,Total!AA:AA,DB!$O$5,Total!M:M,DB!$G$9,Total!K:K,DB!$O$9,Total!B:B,$H$2)+COUNTIFS(Total!X:X,$T$3,Total!W:W,B23,Total!O:O,DB!$G$5,Total!N:N,DB!$O$5,Total!AA:AA,DB!$G$9,Total!AA:AA,DB!$O$9,Total!AA:AA,$H$2)+COUNTIFS(Total!X:X,$T$3,Total!W:W,B23,Total!O:O,DB!$G$5,Total!AA:AA,DB!$O$5,Total!M:M,DB!$G$9,Total!AA:AA,DB!$O$9,Total!AA:AA,$H$2)+COUNTIFS(Total!X:X,$T$3,Total!W:W,B23,Total!O:O,DB!$G$5,Total!AA:AA,DB!$O$5,Total!AA:AA,DB!$G$9,Total!K:K,DB!$O$9,Total!AA:AA,$H$2)+COUNTIFS(Total!X:X,$T$3,Total!W:W,B23,Total!O:O,DB!$G$5,Total!AA:AA,DB!$O$5,Total!AA:AA,DB!$G$9,Total!AA:AA,DB!$O$9,Total!B:B,$H$2)+COUNTIFS(Total!X:X,$T$3,Total!W:W,B23,Total!AA:AA,DB!$G$5,Total!N:N,DB!$O$5,Total!M:M,DB!$G$9,Total!AA:AA,DB!$O$9,Total!AA:AA,$H$2)+COUNTIFS(Total!X:X,$T$3,Total!W:W,B23,Total!AA:AA,DB!$G$5,Total!N:N,DB!$O$5,Total!AA:AA,DB!$G$9,Total!K:K,DB!$O$9,Total!AA:AA,$H$2)+COUNTIFS(Total!X:X,$T$3,Total!W:W,B23,Total!AA:AA,DB!$G$5,Total!N:N,DB!$O$5,Total!AA:AA,DB!$G$9,Total!AA:AA,DB!$O$9,Total!B:B,$H$2)+COUNTIFS(Total!X:X,$T$3,Total!W:W,B23,Total!AA:AA,DB!$G$5,Total!AA:AA,DB!$O$5,Total!M:M,DB!$G$9,Total!K:K,DB!$O$9,Total!AA:AA,$H$2)+COUNTIFS(Total!X:X,$T$3,Total!W:W,B23,Total!AA:AA,DB!$G$5,Total!AA:AA,DB!$O$5,Total!M:M,DB!$G$9,Total!AA:AA,DB!$O$9,Total!B:B,$H$2)+COUNTIFS(Total!X:X,$T$3,Total!W:W,B23,Total!AA:AA,DB!$G$5,Total!AA:AA,DB!$O$5,Total!AA:AA,DB!$G$9,Total!K:K,DB!$O$9,Total!B:B,$H$2)+COUNTIFS(Total!X:X,$T$3,Total!W:W,B23,Total!AA:AA,DB!$G$5,Total!N:N,DB!$O$5,Total!M:M,DB!$G$9,Total!K:K,DB!$O$9,Total!B:B,$H$2)+COUNTIFS(Total!X:X,$T$3,Total!W:W,B23,Total!O:O,DB!$G$5,Total!AA:AA,DB!$O$5,Total!M:M,DB!$G$9,Total!K:K,DB!$O$9,Total!B:B,$H$2)+COUNTIFS(Total!X:X,$T$3,Total!W:W,B23,Total!O:O,DB!$G$5,Total!N:N,DB!$O$5,Total!AA:AA,DB!$G$9,Total!K:K,DB!$O$9,Total!B:B,$H$2)+COUNTIFS(Total!X:X,$T$3,Total!W:W,B23,Total!O:O,DB!$G$5,Total!N:N,DB!$O$5,Total!M:M,DB!$G$9,Total!AA:AA,DB!$O$9,Total!B:B,$H$2)+COUNTIFS(Total!X:X,$T$3,Total!W:W,B23,Total!O:O,DB!$G$5,Total!N:N,DB!$O$5,Total!M:M,DB!$G$9,Total!K:K,DB!$O$9,Total!AA:AA,$H$2)</f>
        <v>16</v>
      </c>
      <c r="U23" s="31">
        <f>COUNTIFS(Total!X:X,$U$3,Total!W:W,B23,Total!O:O,DB!$G$5,Total!N:N,DB!$O$5,Total!M:M,DB!$G$9,Total!K:K,DB!$O$9,Total!B:B,$H$2)+COUNTIFS(Total!X:X,$U$3,Total!W:W,B23,Total!AA:AA,DB!$G$5,Total!AA:AA,DB!$O$5,Total!AA:AA,DB!$G$9,Total!AA:AA,DB!$O$9,Total!AA:AA,$H$2)+COUNTIFS(Total!X:X,$U$3,Total!W:W,B23,Total!O:O,DB!$G$5,Total!AA:AA,DB!$O$5,Total!AA:AA,DB!$G$9,Total!AA:AA,DB!$O$9,Total!AA:AA,$H$2)+COUNTIFS(Total!X:X,$U$3,Total!W:W,B23,Total!AA:AA,DB!$G$5,Total!N:N,DB!$O$5,Total!AA:AA,DB!$G$9,Total!AA:AA,DB!$O$9,Total!AA:AA,$H$2)+COUNTIFS(Total!X:X,$U$3,Total!W:W,B23,Total!AA:AA,DB!$G$5,Total!AA:AA,DB!$O$5,Total!M:M,DB!$G$9,Total!AA:AA,DB!$O$9,Total!AA:AA,$H$2)+COUNTIFS(Total!X:X,$U$3,Total!W:W,B23,Total!AA:AA,DB!$G$5,Total!AA:AA,DB!$O$5,Total!AA:AA,DB!$G$9,Total!K:K,DB!$O$9,Total!AA:AA,$H$2)+COUNTIFS(Total!X:X,$U$3,Total!W:W,B23,Total!AA:AA,DB!$G$5,Total!AA:AA,DB!$O$5,Total!AA:AA,DB!$G$9,Total!AA:AA,DB!$O$9,Total!B:B,$H$2)+COUNTIFS(Total!X:X,$U$3,Total!W:W,B23,Total!O:O,DB!$G$5,Total!N:N,DB!$O$5,Total!M:M,DB!$G$9,Total!AA:AA,DB!$O$9,Total!AA:AA,$H$2)+COUNTIFS(Total!X:X,$U$3,Total!W:W,B23,Total!O:O,DB!$G$5,Total!N:N,DB!$O$5,Total!AA:AA,DB!$G$9,Total!K:K,DB!$O$9,Total!AA:AA,$H$2)+COUNTIFS(Total!X:X,$U$3,Total!W:W,B23,Total!O:O,DB!$G$5,Total!N:N,DB!$O$5,Total!AA:AA,DB!$G$9,Total!AA:AA,DB!$O$9,Total!B:B,$H$2)+COUNTIFS(Total!X:X,$U$3,Total!W:W,B23,Total!O:O,DB!$G$5,Total!AA:AA,DB!$O$5,Total!M:M,DB!$G$9,Total!K:K,DB!$O$9,Total!AA:AA,$H$2)+COUNTIFS(Total!X:X,$U$3,Total!W:W,B23,Total!O:O,DB!$G$5,Total!AA:AA,DB!$O$5,Total!M:M,DB!$G$9,Total!AA:AA,DB!$O$9,Total!B:B,$H$2)+COUNTIFS(Total!X:X,$U$3,Total!W:W,B23,Total!O:O,DB!$G$5,Total!AA:AA,DB!$O$5,Total!AA:AA,DB!$G$9,Total!K:K,DB!$O$9,Total!B:B,$H$2)+COUNTIFS(Total!X:X,$U$3,Total!W:W,B23,Total!AA:AA,DB!$G$5,Total!N:N,DB!$O$5,Total!M:M,DB!$G$9,Total!K:K,DB!$O$9,Total!AA:AA,$H$2)+COUNTIFS(Total!X:X,$U$3,Total!W:W,B23,Total!AA:AA,DB!$G$5,Total!N:N,DB!$O$5,Total!M:M,DB!$G$9,Total!AA:AA,DB!$O$9,Total!B:B,$H$2)+COUNTIFS(Total!X:X,$U$3,Total!W:W,B23,Total!AA:AA,DB!$G$5,Total!N:N,DB!$O$5,Total!AA:AA,DB!$G$9,Total!K:K,DB!$O$9,Total!B:B,$H$2)+COUNTIFS(Total!X:X,$U$3,Total!W:W,B23,Total!AA:AA,DB!$G$5,Total!AA:AA,DB!$O$5,Total!M:M,DB!$G$9,Total!K:K,DB!$O$9,Total!B:B,$H$2)+COUNTIFS(Total!X:X,$U$3,Total!W:W,B23,Total!O:O,DB!$G$5,Total!N:N,DB!$O$5,Total!AA:AA,DB!$G$9,Total!AA:AA,DB!$O$9,Total!AA:AA,$H$2)+COUNTIFS(Total!X:X,$U$3,Total!W:W,B23,Total!O:O,DB!$G$5,Total!AA:AA,DB!$O$5,Total!M:M,DB!$G$9,Total!AA:AA,DB!$O$9,Total!AA:AA,$H$2)+COUNTIFS(Total!X:X,$U$3,Total!W:W,B23,Total!O:O,DB!$G$5,Total!AA:AA,DB!$O$5,Total!AA:AA,DB!$G$9,Total!K:K,DB!$O$9,Total!AA:AA,$H$2)+COUNTIFS(Total!X:X,$U$3,Total!W:W,B23,Total!O:O,DB!$G$5,Total!AA:AA,DB!$O$5,Total!AA:AA,DB!$G$9,Total!AA:AA,DB!$O$9,Total!B:B,$H$2)+COUNTIFS(Total!X:X,$U$3,Total!W:W,B23,Total!AA:AA,DB!$G$5,Total!N:N,DB!$O$5,Total!M:M,DB!$G$9,Total!AA:AA,DB!$O$9,Total!AA:AA,$H$2)+COUNTIFS(Total!X:X,$U$3,Total!W:W,B23,Total!AA:AA,DB!$G$5,Total!N:N,DB!$O$5,Total!AA:AA,DB!$G$9,Total!K:K,DB!$O$9,Total!AA:AA,$H$2)+COUNTIFS(Total!X:X,$U$3,Total!W:W,B23,Total!AA:AA,DB!$G$5,Total!N:N,DB!$O$5,Total!AA:AA,DB!$G$9,Total!AA:AA,DB!$O$9,Total!B:B,$H$2)+COUNTIFS(Total!X:X,$U$3,Total!W:W,B23,Total!AA:AA,DB!$G$5,Total!AA:AA,DB!$O$5,Total!M:M,DB!$G$9,Total!K:K,DB!$O$9,Total!AA:AA,$H$2)+COUNTIFS(Total!X:X,$U$3,Total!W:W,B23,Total!AA:AA,DB!$G$5,Total!AA:AA,DB!$O$5,Total!M:M,DB!$G$9,Total!AA:AA,DB!$O$9,Total!B:B,$H$2)+COUNTIFS(Total!X:X,$U$3,Total!W:W,B23,Total!AA:AA,DB!$G$5,Total!AA:AA,DB!$O$5,Total!AA:AA,DB!$G$9,Total!K:K,DB!$O$9,Total!B:B,$H$2)+COUNTIFS(Total!X:X,$U$3,Total!W:W,B23,Total!AA:AA,DB!$G$5,Total!N:N,DB!$O$5,Total!M:M,DB!$G$9,Total!K:K,DB!$O$9,Total!B:B,$H$2)+COUNTIFS(Total!X:X,$U$3,Total!W:W,B23,Total!O:O,DB!$G$5,Total!AA:AA,DB!$O$5,Total!M:M,DB!$G$9,Total!K:K,DB!$O$9,Total!B:B,$H$2)+COUNTIFS(Total!X:X,$U$3,Total!W:W,B23,Total!O:O,DB!$G$5,Total!N:N,DB!$O$5,Total!AA:AA,DB!$G$9,Total!K:K,DB!$O$9,Total!B:B,$H$2)+COUNTIFS(Total!X:X,$U$3,Total!W:W,B23,Total!O:O,DB!$G$5,Total!N:N,DB!$O$5,Total!M:M,DB!$G$9,Total!AA:AA,DB!$O$9,Total!B:B,$H$2)+COUNTIFS(Total!X:X,$U$3,Total!W:W,B23,Total!O:O,DB!$G$5,Total!N:N,DB!$O$5,Total!M:M,DB!$G$9,Total!K:K,DB!$O$9,Total!AA:AA,$H$2)</f>
        <v>0</v>
      </c>
      <c r="V23" s="31">
        <f>COUNTIFS(Total!X:X,$V$3,Total!W:W,B23,Total!O:O,DB!$G$5,Total!N:N,DB!$O$5,Total!M:M,DB!$G$9,Total!K:K,DB!$O$9,Total!B:B,$H$2)+COUNTIFS(Total!X:X,$V$3,Total!W:W,B23,Total!AA:AA,DB!$G$5,Total!AA:AA,DB!$O$5,Total!AA:AA,DB!$G$9,Total!AA:AA,DB!$O$9,Total!AA:AA,$H$2)+COUNTIFS(Total!X:X,$V$3,Total!W:W,B23,Total!O:O,DB!$G$5,Total!AA:AA,DB!$O$5,Total!AA:AA,DB!$G$9,Total!AA:AA,DB!$O$9,Total!AA:AA,$H$2)+COUNTIFS(Total!X:X,$V$3,Total!W:W,B23,Total!AA:AA,DB!$G$5,Total!N:N,DB!$O$5,Total!AA:AA,DB!$G$9,Total!AA:AA,DB!$O$9,Total!AA:AA,$H$2)+COUNTIFS(Total!X:X,$V$3,Total!W:W,B23,Total!AA:AA,DB!$G$5,Total!AA:AA,DB!$O$5,Total!M:M,DB!$G$9,Total!AA:AA,DB!$O$9,Total!AA:AA,$H$2)+COUNTIFS(Total!X:X,$V$3,Total!W:W,B23,Total!AA:AA,DB!$G$5,Total!AA:AA,DB!$O$5,Total!AA:AA,DB!$G$9,Total!K:K,DB!$O$9,Total!AA:AA,$H$2)+COUNTIFS(Total!X:X,$V$3,Total!W:W,B23,Total!AA:AA,DB!$G$5,Total!AA:AA,DB!$O$5,Total!AA:AA,DB!$G$9,Total!AA:AA,DB!$O$9,Total!B:B,$H$2)+COUNTIFS(Total!X:X,$V$3,Total!W:W,B23,Total!O:O,DB!$G$5,Total!N:N,DB!$O$5,Total!M:M,DB!$G$9,Total!AA:AA,DB!$O$9,Total!AA:AA,$H$2)+COUNTIFS(Total!X:X,$V$3,Total!W:W,B23,Total!O:O,DB!$G$5,Total!N:N,DB!$O$5,Total!AA:AA,DB!$G$9,Total!K:K,DB!$O$9,Total!AA:AA,$H$2)+COUNTIFS(Total!X:X,$V$3,Total!W:W,B23,Total!O:O,DB!$G$5,Total!N:N,DB!$O$5,Total!AA:AA,DB!$G$9,Total!AA:AA,DB!$O$9,Total!B:B,$H$2)+COUNTIFS(Total!X:X,$V$3,Total!W:W,B23,Total!O:O,DB!$G$5,Total!AA:AA,DB!$O$5,Total!M:M,DB!$G$9,Total!K:K,DB!$O$9,Total!AA:AA,$H$2)+COUNTIFS(Total!X:X,$V$3,Total!W:W,B23,Total!O:O,DB!$G$5,Total!AA:AA,DB!$O$5,Total!M:M,DB!$G$9,Total!AA:AA,DB!$O$9,Total!B:B,$H$2)+COUNTIFS(Total!X:X,$V$3,Total!W:W,B23,Total!O:O,DB!$G$5,Total!AA:AA,DB!$O$5,Total!AA:AA,DB!$G$9,Total!K:K,DB!$O$9,Total!B:B,$H$2)+COUNTIFS(Total!X:X,$V$3,Total!W:W,B23,Total!AA:AA,DB!$G$5,Total!N:N,DB!$O$5,Total!M:M,DB!$G$9,Total!K:K,DB!$O$9,Total!AA:AA,$H$2)+COUNTIFS(Total!X:X,$V$3,Total!W:W,B23,Total!AA:AA,DB!$G$5,Total!N:N,DB!$O$5,Total!M:M,DB!$G$9,Total!AA:AA,DB!$O$9,Total!B:B,$H$2)+COUNTIFS(Total!X:X,$V$3,Total!W:W,B23,Total!AA:AA,DB!$G$5,Total!N:N,DB!$O$5,Total!AA:AA,DB!$G$9,Total!K:K,DB!$O$9,Total!B:B,$H$2)+COUNTIFS(Total!X:X,$V$3,Total!W:W,B23,Total!AA:AA,DB!$G$5,Total!AA:AA,DB!$O$5,Total!M:M,DB!$G$9,Total!K:K,DB!$O$9,Total!B:B,$H$2)+COUNTIFS(Total!X:X,$V$3,Total!W:W,B23,Total!O:O,DB!$G$5,Total!N:N,DB!$O$5,Total!AA:AA,DB!$G$9,Total!AA:AA,DB!$O$9,Total!AA:AA,$H$2)+COUNTIFS(Total!X:X,$V$3,Total!W:W,B23,Total!O:O,DB!$G$5,Total!AA:AA,DB!$O$5,Total!M:M,DB!$G$9,Total!AA:AA,DB!$O$9,Total!AA:AA,$H$2)+COUNTIFS(Total!X:X,$V$3,Total!W:W,B23,Total!O:O,DB!$G$5,Total!AA:AA,DB!$O$5,Total!AA:AA,DB!$G$9,Total!K:K,DB!$O$9,Total!AA:AA,$H$2)+COUNTIFS(Total!X:X,$V$3,Total!W:W,B23,Total!O:O,DB!$G$5,Total!AA:AA,DB!$O$5,Total!AA:AA,DB!$G$9,Total!AA:AA,DB!$O$9,Total!B:B,$H$2)+COUNTIFS(Total!X:X,$V$3,Total!W:W,B23,Total!AA:AA,DB!$G$5,Total!N:N,DB!$O$5,Total!M:M,DB!$G$9,Total!AA:AA,DB!$O$9,Total!AA:AA,$H$2)+COUNTIFS(Total!X:X,$V$3,Total!W:W,B23,Total!AA:AA,DB!$G$5,Total!N:N,DB!$O$5,Total!AA:AA,DB!$G$9,Total!K:K,DB!$O$9,Total!AA:AA,$H$2)+COUNTIFS(Total!X:X,$V$3,Total!W:W,B23,Total!AA:AA,DB!$G$5,Total!N:N,DB!$O$5,Total!AA:AA,DB!$G$9,Total!AA:AA,DB!$O$9,Total!B:B,$H$2)+COUNTIFS(Total!X:X,$V$3,Total!W:W,B23,Total!AA:AA,DB!$G$5,Total!AA:AA,DB!$O$5,Total!M:M,DB!$G$9,Total!K:K,DB!$O$9,Total!AA:AA,$H$2)+COUNTIFS(Total!X:X,$V$3,Total!W:W,B23,Total!AA:AA,DB!$G$5,Total!AA:AA,DB!$O$5,Total!M:M,DB!$G$9,Total!AA:AA,DB!$O$9,Total!B:B,$H$2)+COUNTIFS(Total!X:X,$V$3,Total!W:W,B23,Total!AA:AA,DB!$G$5,Total!AA:AA,DB!$O$5,Total!AA:AA,DB!$G$9,Total!K:K,DB!$O$9,Total!B:B,$H$2)+COUNTIFS(Total!X:X,$V$3,Total!W:W,B23,Total!AA:AA,DB!$G$5,Total!N:N,DB!$O$5,Total!M:M,DB!$G$9,Total!K:K,DB!$O$9,Total!B:B,$H$2)+COUNTIFS(Total!X:X,$V$3,Total!W:W,B23,Total!O:O,DB!$G$5,Total!AA:AA,DB!$O$5,Total!M:M,DB!$G$9,Total!K:K,DB!$O$9,Total!B:B,$H$2)+COUNTIFS(Total!X:X,$V$3,Total!W:W,B23,Total!O:O,DB!$G$5,Total!N:N,DB!$O$5,Total!AA:AA,DB!$G$9,Total!K:K,DB!$O$9,Total!B:B,$H$2)+COUNTIFS(Total!X:X,$V$3,Total!W:W,B23,Total!O:O,DB!$G$5,Total!N:N,DB!$O$5,Total!M:M,DB!$G$9,Total!AA:AA,DB!$O$9,Total!B:B,$H$2)+COUNTIFS(Total!X:X,$V$3,Total!W:W,B23,Total!O:O,DB!$G$5,Total!N:N,DB!$O$5,Total!M:M,DB!$G$9,Total!K:K,DB!$O$9,Total!AA:AA,$H$2)</f>
        <v>0</v>
      </c>
      <c r="W23" s="31">
        <f>COUNTIFS(Total!X:X,$W$3,Total!W:W,B23,Total!O:O,DB!$G$5,Total!N:N,DB!$O$5,Total!M:M,DB!$G$9,Total!K:K,DB!$O$9,Total!B:B,$H$2)+COUNTIFS(Total!X:X,$W$3,Total!W:W,B23,Total!AA:AA,DB!$G$5,Total!AA:AA,DB!$O$5,Total!AA:AA,DB!$G$9,Total!AA:AA,DB!$O$9,Total!AA:AA,$H$2)+COUNTIFS(Total!X:X,$W$3,Total!W:W,B23,Total!O:O,DB!$G$5,Total!AA:AA,DB!$O$5,Total!AA:AA,DB!$G$9,Total!AA:AA,DB!$O$9,Total!AA:AA,$H$2)+COUNTIFS(Total!X:X,$W$3,Total!W:W,B23,Total!AA:AA,DB!$G$5,Total!N:N,DB!$O$5,Total!AA:AA,DB!$G$9,Total!AA:AA,DB!$O$9,Total!AA:AA,$H$2)+COUNTIFS(Total!X:X,$W$3,Total!W:W,B23,Total!AA:AA,DB!$G$5,Total!AA:AA,DB!$O$5,Total!M:M,DB!$G$9,Total!AA:AA,DB!$O$9,Total!AA:AA,$H$2)+COUNTIFS(Total!X:X,$W$3,Total!W:W,B23,Total!AA:AA,DB!$G$5,Total!AA:AA,DB!$O$5,Total!AA:AA,DB!$G$9,Total!K:K,DB!$O$9,Total!AA:AA,$H$2)+COUNTIFS(Total!X:X,$W$3,Total!W:W,B23,Total!AA:AA,DB!$G$5,Total!AA:AA,DB!$O$5,Total!AA:AA,DB!$G$9,Total!AA:AA,DB!$O$9,Total!B:B,$H$2)+COUNTIFS(Total!X:X,$W$3,Total!W:W,B23,Total!O:O,DB!$G$5,Total!N:N,DB!$O$5,Total!M:M,DB!$G$9,Total!AA:AA,DB!$O$9,Total!AA:AA,$H$2)+COUNTIFS(Total!X:X,$W$3,Total!W:W,B23,Total!O:O,DB!$G$5,Total!N:N,DB!$O$5,Total!AA:AA,DB!$G$9,Total!K:K,DB!$O$9,Total!AA:AA,$H$2)+COUNTIFS(Total!X:X,$W$3,Total!W:W,B23,Total!O:O,DB!$G$5,Total!N:N,DB!$O$5,Total!AA:AA,DB!$G$9,Total!AA:AA,DB!$O$9,Total!B:B,$H$2)+COUNTIFS(Total!X:X,$W$3,Total!W:W,B23,Total!O:O,DB!$G$5,Total!AA:AA,DB!$O$5,Total!M:M,DB!$G$9,Total!K:K,DB!$O$9,Total!AA:AA,$H$2)+COUNTIFS(Total!X:X,$W$3,Total!W:W,B23,Total!O:O,DB!$G$5,Total!AA:AA,DB!$O$5,Total!M:M,DB!$G$9,Total!AA:AA,DB!$O$9,Total!B:B,$H$2)+COUNTIFS(Total!X:X,$W$3,Total!W:W,B23,Total!O:O,DB!$G$5,Total!AA:AA,DB!$O$5,Total!AA:AA,DB!$G$9,Total!K:K,DB!$O$9,Total!B:B,$H$2)+COUNTIFS(Total!X:X,$W$3,Total!W:W,B23,Total!AA:AA,DB!$G$5,Total!N:N,DB!$O$5,Total!M:M,DB!$G$9,Total!K:K,DB!$O$9,Total!AA:AA,$H$2)+COUNTIFS(Total!X:X,$W$3,Total!W:W,B23,Total!AA:AA,DB!$G$5,Total!N:N,DB!$O$5,Total!M:M,DB!$G$9,Total!AA:AA,DB!$O$9,Total!B:B,$H$2)+COUNTIFS(Total!X:X,$W$3,Total!W:W,B23,Total!AA:AA,DB!$G$5,Total!N:N,DB!$O$5,Total!AA:AA,DB!$G$9,Total!K:K,DB!$O$9,Total!B:B,$H$2)+COUNTIFS(Total!X:X,$W$3,Total!W:W,B23,Total!AA:AA,DB!$G$5,Total!AA:AA,DB!$O$5,Total!M:M,DB!$G$9,Total!K:K,DB!$O$9,Total!B:B,$H$2)+COUNTIFS(Total!X:X,$W$3,Total!W:W,B23,Total!O:O,DB!$G$5,Total!N:N,DB!$O$5,Total!AA:AA,DB!$G$9,Total!AA:AA,DB!$O$9,Total!AA:AA,$H$2)+COUNTIFS(Total!X:X,$W$3,Total!W:W,B23,Total!O:O,DB!$G$5,Total!AA:AA,DB!$O$5,Total!M:M,DB!$G$9,Total!AA:AA,DB!$O$9,Total!AA:AA,$H$2)+COUNTIFS(Total!X:X,$W$3,Total!W:W,B23,Total!O:O,DB!$G$5,Total!AA:AA,DB!$O$5,Total!AA:AA,DB!$G$9,Total!K:K,DB!$O$9,Total!AA:AA,$H$2)+COUNTIFS(Total!X:X,$W$3,Total!W:W,B23,Total!O:O,DB!$G$5,Total!AA:AA,DB!$O$5,Total!AA:AA,DB!$G$9,Total!AA:AA,DB!$O$9,Total!B:B,$H$2)+COUNTIFS(Total!X:X,$W$3,Total!W:W,B23,Total!AA:AA,DB!$G$5,Total!N:N,DB!$O$5,Total!M:M,DB!$G$9,Total!AA:AA,DB!$O$9,Total!AA:AA,$H$2)+COUNTIFS(Total!X:X,$W$3,Total!W:W,B23,Total!AA:AA,DB!$G$5,Total!N:N,DB!$O$5,Total!AA:AA,DB!$G$9,Total!K:K,DB!$O$9,Total!AA:AA,$H$2)+COUNTIFS(Total!X:X,$W$3,Total!W:W,B23,Total!AA:AA,DB!$G$5,Total!N:N,DB!$O$5,Total!AA:AA,DB!$G$9,Total!AA:AA,DB!$O$9,Total!B:B,$H$2)+COUNTIFS(Total!X:X,$W$3,Total!W:W,B23,Total!AA:AA,DB!$G$5,Total!AA:AA,DB!$O$5,Total!M:M,DB!$G$9,Total!K:K,DB!$O$9,Total!AA:AA,$H$2)+COUNTIFS(Total!X:X,$W$3,Total!W:W,B23,Total!AA:AA,DB!$G$5,Total!AA:AA,DB!$O$5,Total!M:M,DB!$G$9,Total!AA:AA,DB!$O$9,Total!B:B,$H$2)+COUNTIFS(Total!X:X,$W$3,Total!W:W,B23,Total!AA:AA,DB!$G$5,Total!AA:AA,DB!$O$5,Total!AA:AA,DB!$G$9,Total!K:K,DB!$O$9,Total!B:B,$H$2)+COUNTIFS(Total!X:X,$W$3,Total!W:W,B23,Total!AA:AA,DB!$G$5,Total!N:N,DB!$O$5,Total!M:M,DB!$G$9,Total!K:K,DB!$O$9,Total!B:B,$H$2)+COUNTIFS(Total!X:X,$W$3,Total!W:W,B23,Total!O:O,DB!$G$5,Total!AA:AA,DB!$O$5,Total!M:M,DB!$G$9,Total!K:K,DB!$O$9,Total!B:B,$H$2)+COUNTIFS(Total!X:X,$W$3,Total!W:W,B23,Total!O:O,DB!$G$5,Total!N:N,DB!$O$5,Total!AA:AA,DB!$G$9,Total!K:K,DB!$O$9,Total!B:B,$H$2)+COUNTIFS(Total!X:X,$W$3,Total!W:W,B23,Total!O:O,DB!$G$5,Total!N:N,DB!$O$5,Total!M:M,DB!$G$9,Total!AA:AA,DB!$O$9,Total!B:B,$H$2)+COUNTIFS(Total!X:X,$W$3,Total!W:W,B23,Total!O:O,DB!$G$5,Total!N:N,DB!$O$5,Total!M:M,DB!$G$9,Total!K:K,DB!$O$9,Total!AA:AA,$H$2)</f>
        <v>0</v>
      </c>
      <c r="X23" s="31">
        <f t="shared" si="0"/>
        <v>352</v>
      </c>
      <c r="Y23" s="31">
        <f>X23-D23</f>
        <v>322</v>
      </c>
      <c r="Z23" s="81"/>
      <c r="AD23" s="44"/>
    </row>
    <row r="24" spans="1:30" s="24" customFormat="1" ht="33" customHeight="1" x14ac:dyDescent="0.25">
      <c r="A24" s="43"/>
      <c r="B24" s="53" t="s">
        <v>3033</v>
      </c>
      <c r="C24" s="31">
        <f>COUNTIFS(Total!W:W,B24,Total!O:O,DB!$G$5,Total!N:N,DB!$O$5,Total!M:M,DB!$G$9,Total!K:K,DB!$O$9,Total!B:B,$H$2)+COUNTIFS(Total!W:W,B24,Total!AA:AA,DB!$G$5,Total!AA:AA,DB!$O$5,Total!AA:AA,DB!$G$9,Total!AA:AA,DB!$O$9,Total!AA:AA,$H$2)+COUNTIFS(Total!W:W,B24,Total!O:O,DB!$G$5,Total!AA:AA,DB!$O$5,Total!AA:AA,DB!$G$9,Total!AA:AA,DB!$O$9,Total!AA:AA,$H$2)+COUNTIFS(Total!W:W,B24,Total!AA:AA,DB!$G$5,Total!N:N,DB!$O$5,Total!AA:AA,DB!$G$9,Total!AA:AA,DB!$O$9,Total!AA:AA,$H$2)+COUNTIFS(Total!W:W,B24,Total!AA:AA,DB!$G$5,Total!AA:AA,DB!$O$5,Total!M:M,DB!$G$9,Total!AA:AA,DB!$O$9,Total!AA:AA,$H$2)+COUNTIFS(Total!W:W,B24,Total!AA:AA,DB!$G$5,Total!AA:AA,DB!$O$5,Total!AA:AA,DB!$G$9,Total!K:K,DB!$O$9,Total!AA:AA,$H$2)+COUNTIFS(Total!W:W,B24,Total!AA:AA,DB!$G$5,Total!AA:AA,DB!$O$5,Total!AA:AA,DB!$G$9,Total!AA:AA,DB!$O$9,Total!B:B,$H$2)+COUNTIFS(Total!W:W,B24,Total!O:O,DB!$G$5,Total!N:N,DB!$O$5,Total!M:M,DB!$G$9,Total!AA:AA,DB!$O$9,Total!AA:AA,$H$2)+COUNTIFS(Total!W:W,B24,Total!O:O,DB!$G$5,Total!N:N,DB!$O$5,Total!AA:AA,DB!$G$9,Total!K:K,DB!$O$9,Total!AA:AA,$H$2)+COUNTIFS(Total!W:W,B24,Total!O:O,DB!$G$5,Total!N:N,DB!$O$5,Total!AA:AA,DB!$G$9,Total!AA:AA,DB!$O$9,Total!B:B,$H$2)+COUNTIFS(Total!W:W,B24,Total!O:O,DB!$G$5,Total!AA:AA,DB!$O$5,Total!M:M,DB!$G$9,Total!K:K,DB!$O$9,Total!AA:AA,$H$2)+COUNTIFS(Total!W:W,B24,Total!O:O,DB!$G$5,Total!AA:AA,DB!$O$5,Total!M:M,DB!$G$9,Total!AA:AA,DB!$O$9,Total!B:B,$H$2)+COUNTIFS(Total!W:W,B24,Total!O:O,DB!$G$5,Total!AA:AA,DB!$O$5,Total!AA:AA,DB!$G$9,Total!K:K,DB!$O$9,Total!B:B,$H$2)+COUNTIFS(Total!W:W,B24,Total!AA:AA,DB!$G$5,Total!N:N,DB!$O$5,Total!M:M,DB!$G$9,Total!K:K,DB!$O$9,Total!AA:AA,$H$2)+COUNTIFS(Total!W:W,B24,Total!AA:AA,DB!$G$5,Total!N:N,DB!$O$5,Total!M:M,DB!$G$9,Total!AA:AA,DB!$O$9,Total!B:B,$H$2)+COUNTIFS(Total!W:W,B24,Total!AA:AA,DB!$G$5,Total!N:N,DB!$O$5,Total!AA:AA,DB!$G$9,Total!K:K,DB!$O$9,Total!B:B,$H$2)+COUNTIFS(Total!W:W,B24,Total!AA:AA,DB!$G$5,Total!AA:AA,DB!$O$5,Total!M:M,DB!$G$9,Total!K:K,DB!$O$9,Total!B:B,$H$2)+COUNTIFS(Total!W:W,B24,Total!O:O,DB!$G$5,Total!N:N,DB!$O$5,Total!AA:AA,DB!$G$9,Total!AA:AA,DB!$O$9,Total!AA:AA,$H$2)+COUNTIFS(Total!W:W,B24,Total!O:O,DB!$G$5,Total!AA:AA,DB!$O$5,Total!M:M,DB!$G$9,Total!AA:AA,DB!$O$9,Total!AA:AA,$H$2)+COUNTIFS(Total!W:W,B24,Total!O:O,DB!$G$5,Total!AA:AA,DB!$O$5,Total!AA:AA,DB!$G$9,Total!K:K,DB!$O$9,Total!AA:AA,$H$2)+COUNTIFS(Total!W:W,B24,Total!O:O,DB!$G$5,Total!AA:AA,DB!$O$5,Total!AA:AA,DB!$G$9,Total!AA:AA,DB!$O$9,Total!B:B,$H$2)+COUNTIFS(Total!W:W,B24,Total!AA:AA,DB!$G$5,Total!N:N,DB!$O$5,Total!M:M,DB!$G$9,Total!AA:AA,DB!$O$9,Total!AA:AA,$H$2)+COUNTIFS(Total!W:W,B24,Total!AA:AA,DB!$G$5,Total!N:N,DB!$O$5,Total!AA:AA,DB!$G$9,Total!K:K,DB!$O$9,Total!AA:AA,$H$2)+COUNTIFS(Total!W:W,B24,Total!AA:AA,DB!$G$5,Total!N:N,DB!$O$5,Total!AA:AA,DB!$G$9,Total!AA:AA,DB!$O$9,Total!B:B,$H$2)+COUNTIFS(Total!W:W,B24,Total!AA:AA,DB!$G$5,Total!AA:AA,DB!$O$5,Total!M:M,DB!$G$9,Total!K:K,DB!$O$9,Total!AA:AA,$H$2)+COUNTIFS(Total!W:W,B24,Total!AA:AA,DB!$G$5,Total!AA:AA,DB!$O$5,Total!M:M,DB!$G$9,Total!AA:AA,DB!$O$9,Total!B:B,$H$2)+COUNTIFS(Total!W:W,B24,Total!AA:AA,DB!$G$5,Total!AA:AA,DB!$O$5,Total!AA:AA,DB!$G$9,Total!K:K,DB!$O$9,Total!B:B,$H$2)+COUNTIFS(Total!W:W,B24,Total!AA:AA,DB!$G$5,Total!N:N,DB!$O$5,Total!M:M,DB!$G$9,Total!K:K,DB!$O$9,Total!B:B,$H$2)+COUNTIFS(Total!W:W,B24,Total!O:O,DB!$G$5,Total!AA:AA,DB!$O$5,Total!M:M,DB!$G$9,Total!K:K,DB!$O$9,Total!B:B,$H$2)+COUNTIFS(Total!W:W,B24,Total!O:O,DB!$G$5,Total!N:N,DB!$O$5,Total!AA:AA,DB!$G$9,Total!K:K,DB!$O$9,Total!B:B,$H$2)+COUNTIFS(Total!W:W,B24,Total!O:O,DB!$G$5,Total!N:N,DB!$O$5,Total!M:M,DB!$G$9,Total!AA:AA,DB!$O$9,Total!B:B,$H$2)+COUNTIFS(Total!W:W,B24,Total!O:O,DB!$G$5,Total!N:N,DB!$O$5,Total!M:M,DB!$G$9,Total!K:K,DB!$O$9,Total!AA:AA,$H$2)</f>
        <v>0</v>
      </c>
      <c r="D24" s="31">
        <f>COUNTIFS(Total!X:X,$AE$2,Total!W:W,B24,Total!O:O,DB!$G$5,Total!N:N,DB!$O$5,Total!M:M,DB!$G$9,Total!K:K,DB!$O$9,Total!B:B,$H$2)+COUNTIFS(Total!X:X,$AE$2,Total!W:W,B24,Total!AA:AA,DB!$G$5,Total!AA:AA,DB!$O$5,Total!AA:AA,DB!$G$9,Total!AA:AA,DB!$O$9,Total!AA:AA,$H$2)+COUNTIFS(Total!X:X,$AE$2,Total!W:W,B24,Total!O:O,DB!$G$5,Total!AA:AA,DB!$O$5,Total!AA:AA,DB!$G$9,Total!AA:AA,DB!$O$9,Total!AA:AA,$H$2)+COUNTIFS(Total!X:X,$AE$2,Total!W:W,B24,Total!AA:AA,DB!$G$5,Total!N:N,DB!$O$5,Total!AA:AA,DB!$G$9,Total!AA:AA,DB!$O$9,Total!AA:AA,$H$2)+COUNTIFS(Total!X:X,$AE$2,Total!W:W,B24,Total!AA:AA,DB!$G$5,Total!AA:AA,DB!$O$5,Total!M:M,DB!$G$9,Total!AA:AA,DB!$O$9,Total!AA:AA,$H$2)+COUNTIFS(Total!X:X,$AE$2,Total!W:W,B24,Total!AA:AA,DB!$G$5,Total!AA:AA,DB!$O$5,Total!AA:AA,DB!$G$9,Total!K:K,DB!$O$9,Total!AA:AA,$H$2)+COUNTIFS(Total!X:X,$AE$2,Total!W:W,B24,Total!AA:AA,DB!$G$5,Total!AA:AA,DB!$O$5,Total!AA:AA,DB!$G$9,Total!AA:AA,DB!$O$9,Total!B:B,$H$2)+COUNTIFS(Total!X:X,$AE$2,Total!W:W,B24,Total!O:O,DB!$G$5,Total!N:N,DB!$O$5,Total!M:M,DB!$G$9,Total!AA:AA,DB!$O$9,Total!AA:AA,$H$2)+COUNTIFS(Total!X:X,$AE$2,Total!W:W,B24,Total!O:O,DB!$G$5,Total!N:N,DB!$O$5,Total!AA:AA,DB!$G$9,Total!K:K,DB!$O$9,Total!AA:AA,$H$2)+COUNTIFS(Total!X:X,$AE$2,Total!W:W,B24,Total!O:O,DB!$G$5,Total!N:N,DB!$O$5,Total!AA:AA,DB!$G$9,Total!AA:AA,DB!$O$9,Total!B:B,$H$2)+COUNTIFS(Total!X:X,$AE$2,Total!W:W,B24,Total!O:O,DB!$G$5,Total!AA:AA,DB!$O$5,Total!M:M,DB!$G$9,Total!K:K,DB!$O$9,Total!AA:AA,$H$2)+COUNTIFS(Total!X:X,$AE$2,Total!W:W,B24,Total!O:O,DB!$G$5,Total!AA:AA,DB!$O$5,Total!M:M,DB!$G$9,Total!AA:AA,DB!$O$9,Total!B:B,$H$2)+COUNTIFS(Total!X:X,$AE$2,Total!W:W,B24,Total!O:O,DB!$G$5,Total!AA:AA,DB!$O$5,Total!AA:AA,DB!$G$9,Total!K:K,DB!$O$9,Total!B:B,$H$2)+COUNTIFS(Total!X:X,$AE$2,Total!W:W,B24,Total!AA:AA,DB!$G$5,Total!N:N,DB!$O$5,Total!M:M,DB!$G$9,Total!K:K,DB!$O$9,Total!AA:AA,$H$2)+COUNTIFS(Total!X:X,$AE$2,Total!W:W,B24,Total!AA:AA,DB!$G$5,Total!N:N,DB!$O$5,Total!M:M,DB!$G$9,Total!AA:AA,DB!$O$9,Total!B:B,$H$2)+COUNTIFS(Total!X:X,$AE$2,Total!W:W,B24,Total!AA:AA,DB!$G$5,Total!N:N,DB!$O$5,Total!AA:AA,DB!$G$9,Total!K:K,DB!$O$9,Total!B:B,$H$2)+COUNTIFS(Total!X:X,$AE$2,Total!W:W,B24,Total!AA:AA,DB!$G$5,Total!AA:AA,DB!$O$5,Total!M:M,DB!$G$9,Total!K:K,DB!$O$9,Total!B:B,$H$2)+COUNTIFS(Total!X:X,$AE$2,Total!W:W,B24,Total!O:O,DB!$G$5,Total!N:N,DB!$O$5,Total!AA:AA,DB!$G$9,Total!AA:AA,DB!$O$9,Total!AA:AA,$H$2)+COUNTIFS(Total!X:X,$AE$2,Total!W:W,B24,Total!O:O,DB!$G$5,Total!AA:AA,DB!$O$5,Total!M:M,DB!$G$9,Total!AA:AA,DB!$O$9,Total!AA:AA,$H$2)+COUNTIFS(Total!X:X,$AE$2,Total!W:W,B24,Total!O:O,DB!$G$5,Total!AA:AA,DB!$O$5,Total!AA:AA,DB!$G$9,Total!K:K,DB!$O$9,Total!AA:AA,$H$2)+COUNTIFS(Total!X:X,$AE$2,Total!W:W,B24,Total!O:O,DB!$G$5,Total!AA:AA,DB!$O$5,Total!AA:AA,DB!$G$9,Total!AA:AA,DB!$O$9,Total!B:B,$H$2)+COUNTIFS(Total!X:X,$AE$2,Total!W:W,B24,Total!AA:AA,DB!$G$5,Total!N:N,DB!$O$5,Total!M:M,DB!$G$9,Total!AA:AA,DB!$O$9,Total!AA:AA,$H$2)+COUNTIFS(Total!X:X,$AE$2,Total!W:W,B24,Total!AA:AA,DB!$G$5,Total!N:N,DB!$O$5,Total!AA:AA,DB!$G$9,Total!K:K,DB!$O$9,Total!AA:AA,$H$2)+COUNTIFS(Total!X:X,$AE$2,Total!W:W,B24,Total!AA:AA,DB!$G$5,Total!N:N,DB!$O$5,Total!AA:AA,DB!$G$9,Total!AA:AA,DB!$O$9,Total!B:B,$H$2)+COUNTIFS(Total!X:X,$AE$2,Total!W:W,B24,Total!AA:AA,DB!$G$5,Total!AA:AA,DB!$O$5,Total!M:M,DB!$G$9,Total!K:K,DB!$O$9,Total!AA:AA,$H$2)+COUNTIFS(Total!X:X,$AE$2,Total!W:W,B24,Total!AA:AA,DB!$G$5,Total!AA:AA,DB!$O$5,Total!M:M,DB!$G$9,Total!AA:AA,DB!$O$9,Total!B:B,$H$2)+COUNTIFS(Total!X:X,$AE$2,Total!W:W,B24,Total!AA:AA,DB!$G$5,Total!AA:AA,DB!$O$5,Total!AA:AA,DB!$G$9,Total!K:K,DB!$O$9,Total!B:B,$H$2)+COUNTIFS(Total!X:X,$AE$2,Total!W:W,B24,Total!AA:AA,DB!$G$5,Total!N:N,DB!$O$5,Total!M:M,DB!$G$9,Total!K:K,DB!$O$9,Total!B:B,$H$2)+COUNTIFS(Total!X:X,$AE$2,Total!W:W,B24,Total!O:O,DB!$G$5,Total!AA:AA,DB!$O$5,Total!M:M,DB!$G$9,Total!K:K,DB!$O$9,Total!B:B,$H$2)+COUNTIFS(Total!X:X,$AE$2,Total!W:W,B24,Total!O:O,DB!$G$5,Total!N:N,DB!$O$5,Total!AA:AA,DB!$G$9,Total!K:K,DB!$O$9,Total!B:B,$H$2)+COUNTIFS(Total!X:X,$AE$2,Total!W:W,B24,Total!O:O,DB!$G$5,Total!N:N,DB!$O$5,Total!M:M,DB!$G$9,Total!AA:AA,DB!$O$9,Total!B:B,$H$2)+COUNTIFS(Total!X:X,$AE$2,Total!W:W,B24,Total!O:O,DB!$G$5,Total!N:N,DB!$O$5,Total!M:M,DB!$G$9,Total!K:K,DB!$O$9,Total!AA:AA,$H$2)</f>
        <v>0</v>
      </c>
      <c r="E24" s="31">
        <f>COUNTIFS(Total!X:X,$E$3,Total!W:W,B24,Total!O:O,DB!$G$5,Total!N:N,DB!$O$5,Total!M:M,DB!$G$9,Total!K:K,DB!$O$9,Total!B:B,$H$2)+COUNTIFS(Total!X:X,$E$3,Total!W:W,B24,Total!AA:AA,DB!$G$5,Total!AA:AA,DB!$O$5,Total!AA:AA,DB!$G$9,Total!AA:AA,DB!$O$9,Total!AA:AA,$H$2)+COUNTIFS(Total!X:X,$E$3,Total!W:W,B24,Total!O:O,DB!$G$5,Total!AA:AA,DB!$O$5,Total!AA:AA,DB!$G$9,Total!AA:AA,DB!$O$9,Total!AA:AA,$H$2)+COUNTIFS(Total!X:X,$E$3,Total!W:W,B24,Total!AA:AA,DB!$G$5,Total!N:N,DB!$O$5,Total!AA:AA,DB!$G$9,Total!AA:AA,DB!$O$9,Total!AA:AA,$H$2)+COUNTIFS(Total!X:X,$E$3,Total!W:W,B24,Total!AA:AA,DB!$G$5,Total!AA:AA,DB!$O$5,Total!M:M,DB!$G$9,Total!AA:AA,DB!$O$9,Total!AA:AA,$H$2)+COUNTIFS(Total!X:X,$E$3,Total!W:W,B24,Total!AA:AA,DB!$G$5,Total!AA:AA,DB!$O$5,Total!AA:AA,DB!$G$9,Total!K:K,DB!$O$9,Total!AA:AA,$H$2)+COUNTIFS(Total!X:X,$E$3,Total!W:W,B24,Total!AA:AA,DB!$G$5,Total!AA:AA,DB!$O$5,Total!AA:AA,DB!$G$9,Total!AA:AA,DB!$O$9,Total!B:B,$H$2)+COUNTIFS(Total!X:X,$E$3,Total!W:W,B24,Total!O:O,DB!$G$5,Total!N:N,DB!$O$5,Total!M:M,DB!$G$9,Total!AA:AA,DB!$O$9,Total!AA:AA,$H$2)+COUNTIFS(Total!X:X,$E$3,Total!W:W,B24,Total!O:O,DB!$G$5,Total!N:N,DB!$O$5,Total!AA:AA,DB!$G$9,Total!K:K,DB!$O$9,Total!AA:AA,$H$2)+COUNTIFS(Total!X:X,$E$3,Total!W:W,B24,Total!O:O,DB!$G$5,Total!N:N,DB!$O$5,Total!AA:AA,DB!$G$9,Total!AA:AA,DB!$O$9,Total!B:B,$H$2)+COUNTIFS(Total!X:X,$E$3,Total!W:W,B24,Total!O:O,DB!$G$5,Total!AA:AA,DB!$O$5,Total!M:M,DB!$G$9,Total!K:K,DB!$O$9,Total!AA:AA,$H$2)+COUNTIFS(Total!X:X,$E$3,Total!W:W,B24,Total!O:O,DB!$G$5,Total!AA:AA,DB!$O$5,Total!M:M,DB!$G$9,Total!AA:AA,DB!$O$9,Total!B:B,$H$2)+COUNTIFS(Total!X:X,$E$3,Total!W:W,B24,Total!O:O,DB!$G$5,Total!AA:AA,DB!$O$5,Total!AA:AA,DB!$G$9,Total!K:K,DB!$O$9,Total!B:B,$H$2)+COUNTIFS(Total!X:X,$E$3,Total!W:W,B24,Total!AA:AA,DB!$G$5,Total!N:N,DB!$O$5,Total!M:M,DB!$G$9,Total!K:K,DB!$O$9,Total!AA:AA,$H$2)+COUNTIFS(Total!X:X,$E$3,Total!W:W,B24,Total!AA:AA,DB!$G$5,Total!N:N,DB!$O$5,Total!M:M,DB!$G$9,Total!AA:AA,DB!$O$9,Total!B:B,$H$2)+COUNTIFS(Total!X:X,$E$3,Total!W:W,B24,Total!AA:AA,DB!$G$5,Total!N:N,DB!$O$5,Total!AA:AA,DB!$G$9,Total!K:K,DB!$O$9,Total!B:B,$H$2)+COUNTIFS(Total!X:X,$E$3,Total!W:W,B24,Total!AA:AA,DB!$G$5,Total!AA:AA,DB!$O$5,Total!M:M,DB!$G$9,Total!K:K,DB!$O$9,Total!B:B,$H$2)+COUNTIFS(Total!X:X,$E$3,Total!W:W,B24,Total!O:O,DB!$G$5,Total!N:N,DB!$O$5,Total!AA:AA,DB!$G$9,Total!AA:AA,DB!$O$9,Total!AA:AA,$H$2)+COUNTIFS(Total!X:X,$E$3,Total!W:W,B24,Total!O:O,DB!$G$5,Total!AA:AA,DB!$O$5,Total!M:M,DB!$G$9,Total!AA:AA,DB!$O$9,Total!AA:AA,$H$2)+COUNTIFS(Total!X:X,$E$3,Total!W:W,B24,Total!O:O,DB!$G$5,Total!AA:AA,DB!$O$5,Total!AA:AA,DB!$G$9,Total!K:K,DB!$O$9,Total!AA:AA,$H$2)+COUNTIFS(Total!X:X,$E$3,Total!W:W,B24,Total!O:O,DB!$G$5,Total!AA:AA,DB!$O$5,Total!AA:AA,DB!$G$9,Total!AA:AA,DB!$O$9,Total!B:B,$H$2)+COUNTIFS(Total!X:X,$E$3,Total!W:W,B24,Total!AA:AA,DB!$G$5,Total!N:N,DB!$O$5,Total!M:M,DB!$G$9,Total!AA:AA,DB!$O$9,Total!AA:AA,$H$2)+COUNTIFS(Total!X:X,$E$3,Total!W:W,B24,Total!AA:AA,DB!$G$5,Total!N:N,DB!$O$5,Total!AA:AA,DB!$G$9,Total!K:K,DB!$O$9,Total!AA:AA,$H$2)+COUNTIFS(Total!X:X,$E$3,Total!W:W,B24,Total!AA:AA,DB!$G$5,Total!N:N,DB!$O$5,Total!AA:AA,DB!$G$9,Total!AA:AA,DB!$O$9,Total!B:B,$H$2)+COUNTIFS(Total!X:X,$E$3,Total!W:W,B24,Total!AA:AA,DB!$G$5,Total!AA:AA,DB!$O$5,Total!M:M,DB!$G$9,Total!K:K,DB!$O$9,Total!AA:AA,$H$2)+COUNTIFS(Total!X:X,$E$3,Total!W:W,B24,Total!AA:AA,DB!$G$5,Total!AA:AA,DB!$O$5,Total!M:M,DB!$G$9,Total!AA:AA,DB!$O$9,Total!B:B,$H$2)+COUNTIFS(Total!X:X,$E$3,Total!W:W,B24,Total!AA:AA,DB!$G$5,Total!AA:AA,DB!$O$5,Total!AA:AA,DB!$G$9,Total!K:K,DB!$O$9,Total!B:B,$H$2)+COUNTIFS(Total!X:X,$E$3,Total!W:W,B24,Total!AA:AA,DB!$G$5,Total!N:N,DB!$O$5,Total!M:M,DB!$G$9,Total!K:K,DB!$O$9,Total!B:B,$H$2)+COUNTIFS(Total!X:X,$E$3,Total!W:W,B24,Total!O:O,DB!$G$5,Total!AA:AA,DB!$O$5,Total!M:M,DB!$G$9,Total!K:K,DB!$O$9,Total!B:B,$H$2)+COUNTIFS(Total!X:X,$E$3,Total!W:W,B24,Total!O:O,DB!$G$5,Total!N:N,DB!$O$5,Total!AA:AA,DB!$G$9,Total!K:K,DB!$O$9,Total!B:B,$H$2)+COUNTIFS(Total!X:X,$E$3,Total!W:W,B24,Total!O:O,DB!$G$5,Total!N:N,DB!$O$5,Total!M:M,DB!$G$9,Total!AA:AA,DB!$O$9,Total!B:B,$H$2)+COUNTIFS(Total!X:X,$E$3,Total!W:W,B24,Total!O:O,DB!$G$5,Total!N:N,DB!$O$5,Total!M:M,DB!$G$9,Total!K:K,DB!$O$9,Total!AA:AA,$H$2)</f>
        <v>0</v>
      </c>
      <c r="F24" s="31">
        <f>COUNTIFS(Total!X:X,$F$3,Total!W:W,B24,Total!O:O,DB!$G$5,Total!N:N,DB!$O$5,Total!M:M,DB!$G$9,Total!K:K,DB!$O$9,Total!B:B,$H$2)+COUNTIFS(Total!X:X,$F$3,Total!W:W,B24,Total!AA:AA,DB!$G$5,Total!AA:AA,DB!$O$5,Total!AA:AA,DB!$G$9,Total!AA:AA,DB!$O$9,Total!AA:AA,$H$2)+COUNTIFS(Total!X:X,$F$3,Total!W:W,B24,Total!O:O,DB!$G$5,Total!AA:AA,DB!$O$5,Total!AA:AA,DB!$G$9,Total!AA:AA,DB!$O$9,Total!AA:AA,$H$2)+COUNTIFS(Total!X:X,$F$3,Total!W:W,B24,Total!AA:AA,DB!$G$5,Total!N:N,DB!$O$5,Total!AA:AA,DB!$G$9,Total!AA:AA,DB!$O$9,Total!AA:AA,$H$2)+COUNTIFS(Total!X:X,$F$3,Total!W:W,B24,Total!AA:AA,DB!$G$5,Total!AA:AA,DB!$O$5,Total!M:M,DB!$G$9,Total!AA:AA,DB!$O$9,Total!AA:AA,$H$2)+COUNTIFS(Total!X:X,$F$3,Total!W:W,B24,Total!AA:AA,DB!$G$5,Total!AA:AA,DB!$O$5,Total!AA:AA,DB!$G$9,Total!K:K,DB!$O$9,Total!AA:AA,$H$2)+COUNTIFS(Total!X:X,$F$3,Total!W:W,B24,Total!AA:AA,DB!$G$5,Total!AA:AA,DB!$O$5,Total!AA:AA,DB!$G$9,Total!AA:AA,DB!$O$9,Total!B:B,$H$2)+COUNTIFS(Total!X:X,$F$3,Total!W:W,B24,Total!O:O,DB!$G$5,Total!N:N,DB!$O$5,Total!M:M,DB!$G$9,Total!AA:AA,DB!$O$9,Total!AA:AA,$H$2)+COUNTIFS(Total!X:X,$F$3,Total!W:W,B24,Total!O:O,DB!$G$5,Total!N:N,DB!$O$5,Total!AA:AA,DB!$G$9,Total!K:K,DB!$O$9,Total!AA:AA,$H$2)+COUNTIFS(Total!X:X,$F$3,Total!W:W,B24,Total!O:O,DB!$G$5,Total!N:N,DB!$O$5,Total!AA:AA,DB!$G$9,Total!AA:AA,DB!$O$9,Total!B:B,$H$2)+COUNTIFS(Total!X:X,$F$3,Total!W:W,B24,Total!O:O,DB!$G$5,Total!AA:AA,DB!$O$5,Total!M:M,DB!$G$9,Total!K:K,DB!$O$9,Total!AA:AA,$H$2)+COUNTIFS(Total!X:X,$F$3,Total!W:W,B24,Total!O:O,DB!$G$5,Total!AA:AA,DB!$O$5,Total!M:M,DB!$G$9,Total!AA:AA,DB!$O$9,Total!B:B,$H$2)+COUNTIFS(Total!X:X,$F$3,Total!W:W,B24,Total!O:O,DB!$G$5,Total!AA:AA,DB!$O$5,Total!AA:AA,DB!$G$9,Total!K:K,DB!$O$9,Total!B:B,$H$2)+COUNTIFS(Total!X:X,$F$3,Total!W:W,B24,Total!AA:AA,DB!$G$5,Total!N:N,DB!$O$5,Total!M:M,DB!$G$9,Total!K:K,DB!$O$9,Total!AA:AA,$H$2)+COUNTIFS(Total!X:X,$F$3,Total!W:W,B24,Total!AA:AA,DB!$G$5,Total!N:N,DB!$O$5,Total!M:M,DB!$G$9,Total!AA:AA,DB!$O$9,Total!B:B,$H$2)+COUNTIFS(Total!X:X,$F$3,Total!W:W,B24,Total!AA:AA,DB!$G$5,Total!N:N,DB!$O$5,Total!AA:AA,DB!$G$9,Total!K:K,DB!$O$9,Total!B:B,$H$2)+COUNTIFS(Total!X:X,$F$3,Total!W:W,B24,Total!AA:AA,DB!$G$5,Total!AA:AA,DB!$O$5,Total!M:M,DB!$G$9,Total!K:K,DB!$O$9,Total!B:B,$H$2)+COUNTIFS(Total!X:X,$F$3,Total!W:W,B24,Total!O:O,DB!$G$5,Total!N:N,DB!$O$5,Total!AA:AA,DB!$G$9,Total!AA:AA,DB!$O$9,Total!AA:AA,$H$2)+COUNTIFS(Total!X:X,$F$3,Total!W:W,B24,Total!O:O,DB!$G$5,Total!AA:AA,DB!$O$5,Total!M:M,DB!$G$9,Total!AA:AA,DB!$O$9,Total!AA:AA,$H$2)+COUNTIFS(Total!X:X,$F$3,Total!W:W,B24,Total!O:O,DB!$G$5,Total!AA:AA,DB!$O$5,Total!AA:AA,DB!$G$9,Total!K:K,DB!$O$9,Total!AA:AA,$H$2)+COUNTIFS(Total!X:X,$F$3,Total!W:W,B24,Total!O:O,DB!$G$5,Total!AA:AA,DB!$O$5,Total!AA:AA,DB!$G$9,Total!AA:AA,DB!$O$9,Total!B:B,$H$2)+COUNTIFS(Total!X:X,$F$3,Total!W:W,B24,Total!AA:AA,DB!$G$5,Total!N:N,DB!$O$5,Total!M:M,DB!$G$9,Total!AA:AA,DB!$O$9,Total!AA:AA,$H$2)+COUNTIFS(Total!X:X,$F$3,Total!W:W,B24,Total!AA:AA,DB!$G$5,Total!N:N,DB!$O$5,Total!AA:AA,DB!$G$9,Total!K:K,DB!$O$9,Total!AA:AA,$H$2)+COUNTIFS(Total!X:X,$F$3,Total!W:W,B24,Total!AA:AA,DB!$G$5,Total!N:N,DB!$O$5,Total!AA:AA,DB!$G$9,Total!AA:AA,DB!$O$9,Total!B:B,$H$2)+COUNTIFS(Total!X:X,$F$3,Total!W:W,B24,Total!AA:AA,DB!$G$5,Total!AA:AA,DB!$O$5,Total!M:M,DB!$G$9,Total!K:K,DB!$O$9,Total!AA:AA,$H$2)+COUNTIFS(Total!X:X,$F$3,Total!W:W,B24,Total!AA:AA,DB!$G$5,Total!AA:AA,DB!$O$5,Total!M:M,DB!$G$9,Total!AA:AA,DB!$O$9,Total!B:B,$H$2)+COUNTIFS(Total!X:X,$F$3,Total!W:W,B24,Total!AA:AA,DB!$G$5,Total!AA:AA,DB!$O$5,Total!AA:AA,DB!$G$9,Total!K:K,DB!$O$9,Total!B:B,$H$2)+COUNTIFS(Total!X:X,$F$3,Total!W:W,B24,Total!AA:AA,DB!$G$5,Total!N:N,DB!$O$5,Total!M:M,DB!$G$9,Total!K:K,DB!$O$9,Total!B:B,$H$2)+COUNTIFS(Total!X:X,$F$3,Total!W:W,B24,Total!O:O,DB!$G$5,Total!AA:AA,DB!$O$5,Total!M:M,DB!$G$9,Total!K:K,DB!$O$9,Total!B:B,$H$2)+COUNTIFS(Total!X:X,$F$3,Total!W:W,B24,Total!O:O,DB!$G$5,Total!N:N,DB!$O$5,Total!AA:AA,DB!$G$9,Total!K:K,DB!$O$9,Total!B:B,$H$2)+COUNTIFS(Total!X:X,$F$3,Total!W:W,B24,Total!O:O,DB!$G$5,Total!N:N,DB!$O$5,Total!M:M,DB!$G$9,Total!AA:AA,DB!$O$9,Total!B:B,$H$2)+COUNTIFS(Total!X:X,$F$3,Total!W:W,B24,Total!O:O,DB!$G$5,Total!N:N,DB!$O$5,Total!M:M,DB!$G$9,Total!K:K,DB!$O$9,Total!AA:AA,$H$2)</f>
        <v>0</v>
      </c>
      <c r="G24" s="31">
        <f>COUNTIFS(Total!X:X,$G$3,Total!W:W,B24,Total!O:O,DB!$G$5,Total!N:N,DB!$O$5,Total!M:M,DB!$G$9,Total!K:K,DB!$O$9,Total!B:B,$H$2)+COUNTIFS(Total!X:X,$G$3,Total!W:W,B24,Total!AA:AA,DB!$G$5,Total!AA:AA,DB!$O$5,Total!AA:AA,DB!$G$9,Total!AA:AA,DB!$O$9,Total!AA:AA,$H$2)+COUNTIFS(Total!X:X,$G$3,Total!W:W,B24,Total!O:O,DB!$G$5,Total!AA:AA,DB!$O$5,Total!AA:AA,DB!$G$9,Total!AA:AA,DB!$O$9,Total!AA:AA,$H$2)+COUNTIFS(Total!X:X,$G$3,Total!W:W,B24,Total!AA:AA,DB!$G$5,Total!N:N,DB!$O$5,Total!AA:AA,DB!$G$9,Total!AA:AA,DB!$O$9,Total!AA:AA,$H$2)+COUNTIFS(Total!X:X,$G$3,Total!W:W,B24,Total!AA:AA,DB!$G$5,Total!AA:AA,DB!$O$5,Total!M:M,DB!$G$9,Total!AA:AA,DB!$O$9,Total!AA:AA,$H$2)+COUNTIFS(Total!X:X,$G$3,Total!W:W,B24,Total!AA:AA,DB!$G$5,Total!AA:AA,DB!$O$5,Total!AA:AA,DB!$G$9,Total!K:K,DB!$O$9,Total!AA:AA,$H$2)+COUNTIFS(Total!X:X,$G$3,Total!W:W,B24,Total!AA:AA,DB!$G$5,Total!AA:AA,DB!$O$5,Total!AA:AA,DB!$G$9,Total!AA:AA,DB!$O$9,Total!B:B,$H$2)+COUNTIFS(Total!X:X,$G$3,Total!W:W,B24,Total!O:O,DB!$G$5,Total!N:N,DB!$O$5,Total!M:M,DB!$G$9,Total!AA:AA,DB!$O$9,Total!AA:AA,$H$2)+COUNTIFS(Total!X:X,$G$3,Total!W:W,B24,Total!O:O,DB!$G$5,Total!N:N,DB!$O$5,Total!AA:AA,DB!$G$9,Total!K:K,DB!$O$9,Total!AA:AA,$H$2)+COUNTIFS(Total!X:X,$G$3,Total!W:W,B24,Total!O:O,DB!$G$5,Total!N:N,DB!$O$5,Total!AA:AA,DB!$G$9,Total!AA:AA,DB!$O$9,Total!B:B,$H$2)+COUNTIFS(Total!X:X,$G$3,Total!W:W,B24,Total!O:O,DB!$G$5,Total!AA:AA,DB!$O$5,Total!M:M,DB!$G$9,Total!K:K,DB!$O$9,Total!AA:AA,$H$2)+COUNTIFS(Total!X:X,$G$3,Total!W:W,B24,Total!O:O,DB!$G$5,Total!AA:AA,DB!$O$5,Total!M:M,DB!$G$9,Total!AA:AA,DB!$O$9,Total!B:B,$H$2)+COUNTIFS(Total!X:X,$G$3,Total!W:W,B24,Total!O:O,DB!$G$5,Total!AA:AA,DB!$O$5,Total!AA:AA,DB!$G$9,Total!K:K,DB!$O$9,Total!B:B,$H$2)+COUNTIFS(Total!X:X,$G$3,Total!W:W,B24,Total!AA:AA,DB!$G$5,Total!N:N,DB!$O$5,Total!M:M,DB!$G$9,Total!K:K,DB!$O$9,Total!AA:AA,$H$2)+COUNTIFS(Total!X:X,$G$3,Total!W:W,B24,Total!AA:AA,DB!$G$5,Total!N:N,DB!$O$5,Total!M:M,DB!$G$9,Total!AA:AA,DB!$O$9,Total!B:B,$H$2)+COUNTIFS(Total!X:X,$G$3,Total!W:W,B24,Total!AA:AA,DB!$G$5,Total!N:N,DB!$O$5,Total!AA:AA,DB!$G$9,Total!K:K,DB!$O$9,Total!B:B,$H$2)+COUNTIFS(Total!X:X,$G$3,Total!W:W,B24,Total!AA:AA,DB!$G$5,Total!AA:AA,DB!$O$5,Total!M:M,DB!$G$9,Total!K:K,DB!$O$9,Total!B:B,$H$2)+COUNTIFS(Total!X:X,$G$3,Total!W:W,B24,Total!O:O,DB!$G$5,Total!N:N,DB!$O$5,Total!AA:AA,DB!$G$9,Total!AA:AA,DB!$O$9,Total!AA:AA,$H$2)+COUNTIFS(Total!X:X,$G$3,Total!W:W,B24,Total!O:O,DB!$G$5,Total!AA:AA,DB!$O$5,Total!M:M,DB!$G$9,Total!AA:AA,DB!$O$9,Total!AA:AA,$H$2)+COUNTIFS(Total!X:X,$G$3,Total!W:W,B24,Total!O:O,DB!$G$5,Total!AA:AA,DB!$O$5,Total!AA:AA,DB!$G$9,Total!K:K,DB!$O$9,Total!AA:AA,$H$2)+COUNTIFS(Total!X:X,$G$3,Total!W:W,B24,Total!O:O,DB!$G$5,Total!AA:AA,DB!$O$5,Total!AA:AA,DB!$G$9,Total!AA:AA,DB!$O$9,Total!B:B,$H$2)+COUNTIFS(Total!X:X,$G$3,Total!W:W,B24,Total!AA:AA,DB!$G$5,Total!N:N,DB!$O$5,Total!M:M,DB!$G$9,Total!AA:AA,DB!$O$9,Total!AA:AA,$H$2)+COUNTIFS(Total!X:X,$G$3,Total!W:W,B24,Total!AA:AA,DB!$G$5,Total!N:N,DB!$O$5,Total!AA:AA,DB!$G$9,Total!K:K,DB!$O$9,Total!AA:AA,$H$2)+COUNTIFS(Total!X:X,$G$3,Total!W:W,B24,Total!AA:AA,DB!$G$5,Total!N:N,DB!$O$5,Total!AA:AA,DB!$G$9,Total!AA:AA,DB!$O$9,Total!B:B,$H$2)+COUNTIFS(Total!X:X,$G$3,Total!W:W,B24,Total!AA:AA,DB!$G$5,Total!AA:AA,DB!$O$5,Total!M:M,DB!$G$9,Total!K:K,DB!$O$9,Total!AA:AA,$H$2)+COUNTIFS(Total!X:X,$G$3,Total!W:W,B24,Total!AA:AA,DB!$G$5,Total!AA:AA,DB!$O$5,Total!M:M,DB!$G$9,Total!AA:AA,DB!$O$9,Total!B:B,$H$2)+COUNTIFS(Total!X:X,$G$3,Total!W:W,B24,Total!AA:AA,DB!$G$5,Total!AA:AA,DB!$O$5,Total!AA:AA,DB!$G$9,Total!K:K,DB!$O$9,Total!B:B,$H$2)+COUNTIFS(Total!X:X,$G$3,Total!W:W,B24,Total!AA:AA,DB!$G$5,Total!N:N,DB!$O$5,Total!M:M,DB!$G$9,Total!K:K,DB!$O$9,Total!B:B,$H$2)+COUNTIFS(Total!X:X,$G$3,Total!W:W,B24,Total!O:O,DB!$G$5,Total!AA:AA,DB!$O$5,Total!M:M,DB!$G$9,Total!K:K,DB!$O$9,Total!B:B,$H$2)+COUNTIFS(Total!X:X,$G$3,Total!W:W,B24,Total!O:O,DB!$G$5,Total!N:N,DB!$O$5,Total!AA:AA,DB!$G$9,Total!K:K,DB!$O$9,Total!B:B,$H$2)+COUNTIFS(Total!X:X,$G$3,Total!W:W,B24,Total!O:O,DB!$G$5,Total!N:N,DB!$O$5,Total!M:M,DB!$G$9,Total!AA:AA,DB!$O$9,Total!B:B,$H$2)+COUNTIFS(Total!X:X,$G$3,Total!W:W,B24,Total!O:O,DB!$G$5,Total!N:N,DB!$O$5,Total!M:M,DB!$G$9,Total!K:K,DB!$O$9,Total!AA:AA,$H$2)</f>
        <v>0</v>
      </c>
      <c r="H24" s="31">
        <f>COUNTIFS(Total!X:X,$H$3,Total!W:W,B24,Total!O:O,DB!$G$5,Total!N:N,DB!$O$5,Total!M:M,DB!$G$9,Total!K:K,DB!$O$9,Total!B:B,$H$2)+COUNTIFS(Total!X:X,$H$3,Total!W:W,B24,Total!AA:AA,DB!$G$5,Total!AA:AA,DB!$O$5,Total!AA:AA,DB!$G$9,Total!AA:AA,DB!$O$9,Total!AA:AA,$H$2)+COUNTIFS(Total!X:X,$H$3,Total!W:W,B24,Total!O:O,DB!$G$5,Total!AA:AA,DB!$O$5,Total!AA:AA,DB!$G$9,Total!AA:AA,DB!$O$9,Total!AA:AA,$H$2)+COUNTIFS(Total!X:X,$H$3,Total!W:W,B24,Total!AA:AA,DB!$G$5,Total!N:N,DB!$O$5,Total!AA:AA,DB!$G$9,Total!AA:AA,DB!$O$9,Total!AA:AA,$H$2)+COUNTIFS(Total!X:X,$H$3,Total!W:W,B24,Total!AA:AA,DB!$G$5,Total!AA:AA,DB!$O$5,Total!M:M,DB!$G$9,Total!AA:AA,DB!$O$9,Total!AA:AA,$H$2)+COUNTIFS(Total!X:X,$H$3,Total!W:W,B24,Total!AA:AA,DB!$G$5,Total!AA:AA,DB!$O$5,Total!AA:AA,DB!$G$9,Total!K:K,DB!$O$9,Total!AA:AA,$H$2)+COUNTIFS(Total!X:X,$H$3,Total!W:W,B24,Total!AA:AA,DB!$G$5,Total!AA:AA,DB!$O$5,Total!AA:AA,DB!$G$9,Total!AA:AA,DB!$O$9,Total!B:B,$H$2)+COUNTIFS(Total!X:X,$H$3,Total!W:W,B24,Total!O:O,DB!$G$5,Total!N:N,DB!$O$5,Total!M:M,DB!$G$9,Total!AA:AA,DB!$O$9,Total!AA:AA,$H$2)+COUNTIFS(Total!X:X,$H$3,Total!W:W,B24,Total!O:O,DB!$G$5,Total!N:N,DB!$O$5,Total!AA:AA,DB!$G$9,Total!K:K,DB!$O$9,Total!AA:AA,$H$2)+COUNTIFS(Total!X:X,$H$3,Total!W:W,B24,Total!O:O,DB!$G$5,Total!N:N,DB!$O$5,Total!AA:AA,DB!$G$9,Total!AA:AA,DB!$O$9,Total!B:B,$H$2)+COUNTIFS(Total!X:X,$H$3,Total!W:W,B24,Total!O:O,DB!$G$5,Total!AA:AA,DB!$O$5,Total!M:M,DB!$G$9,Total!K:K,DB!$O$9,Total!AA:AA,$H$2)+COUNTIFS(Total!X:X,$H$3,Total!W:W,B24,Total!O:O,DB!$G$5,Total!AA:AA,DB!$O$5,Total!M:M,DB!$G$9,Total!AA:AA,DB!$O$9,Total!B:B,$H$2)+COUNTIFS(Total!X:X,$H$3,Total!W:W,B24,Total!O:O,DB!$G$5,Total!AA:AA,DB!$O$5,Total!AA:AA,DB!$G$9,Total!K:K,DB!$O$9,Total!B:B,$H$2)+COUNTIFS(Total!X:X,$H$3,Total!W:W,B24,Total!AA:AA,DB!$G$5,Total!N:N,DB!$O$5,Total!M:M,DB!$G$9,Total!K:K,DB!$O$9,Total!AA:AA,$H$2)+COUNTIFS(Total!X:X,$H$3,Total!W:W,B24,Total!AA:AA,DB!$G$5,Total!N:N,DB!$O$5,Total!M:M,DB!$G$9,Total!AA:AA,DB!$O$9,Total!B:B,$H$2)+COUNTIFS(Total!X:X,$H$3,Total!W:W,B24,Total!AA:AA,DB!$G$5,Total!N:N,DB!$O$5,Total!AA:AA,DB!$G$9,Total!K:K,DB!$O$9,Total!B:B,$H$2)+COUNTIFS(Total!X:X,$H$3,Total!W:W,B24,Total!AA:AA,DB!$G$5,Total!AA:AA,DB!$O$5,Total!M:M,DB!$G$9,Total!K:K,DB!$O$9,Total!B:B,$H$2)+COUNTIFS(Total!X:X,$H$3,Total!W:W,B24,Total!O:O,DB!$G$5,Total!N:N,DB!$O$5,Total!AA:AA,DB!$G$9,Total!AA:AA,DB!$O$9,Total!AA:AA,$H$2)+COUNTIFS(Total!X:X,$H$3,Total!W:W,B24,Total!O:O,DB!$G$5,Total!AA:AA,DB!$O$5,Total!M:M,DB!$G$9,Total!AA:AA,DB!$O$9,Total!AA:AA,$H$2)+COUNTIFS(Total!X:X,$H$3,Total!W:W,B24,Total!O:O,DB!$G$5,Total!AA:AA,DB!$O$5,Total!AA:AA,DB!$G$9,Total!K:K,DB!$O$9,Total!AA:AA,$H$2)+COUNTIFS(Total!X:X,$H$3,Total!W:W,B24,Total!O:O,DB!$G$5,Total!AA:AA,DB!$O$5,Total!AA:AA,DB!$G$9,Total!AA:AA,DB!$O$9,Total!B:B,$H$2)+COUNTIFS(Total!X:X,$H$3,Total!W:W,B24,Total!AA:AA,DB!$G$5,Total!N:N,DB!$O$5,Total!M:M,DB!$G$9,Total!AA:AA,DB!$O$9,Total!AA:AA,$H$2)+COUNTIFS(Total!X:X,$H$3,Total!W:W,B24,Total!AA:AA,DB!$G$5,Total!N:N,DB!$O$5,Total!AA:AA,DB!$G$9,Total!K:K,DB!$O$9,Total!AA:AA,$H$2)+COUNTIFS(Total!X:X,$H$3,Total!W:W,B24,Total!AA:AA,DB!$G$5,Total!N:N,DB!$O$5,Total!AA:AA,DB!$G$9,Total!AA:AA,DB!$O$9,Total!B:B,$H$2)+COUNTIFS(Total!X:X,$H$3,Total!W:W,B24,Total!AA:AA,DB!$G$5,Total!AA:AA,DB!$O$5,Total!M:M,DB!$G$9,Total!K:K,DB!$O$9,Total!AA:AA,$H$2)+COUNTIFS(Total!X:X,$H$3,Total!W:W,B24,Total!AA:AA,DB!$G$5,Total!AA:AA,DB!$O$5,Total!M:M,DB!$G$9,Total!AA:AA,DB!$O$9,Total!B:B,$H$2)+COUNTIFS(Total!X:X,$H$3,Total!W:W,B24,Total!AA:AA,DB!$G$5,Total!AA:AA,DB!$O$5,Total!AA:AA,DB!$G$9,Total!K:K,DB!$O$9,Total!B:B,$H$2)+COUNTIFS(Total!X:X,$H$3,Total!W:W,B24,Total!AA:AA,DB!$G$5,Total!N:N,DB!$O$5,Total!M:M,DB!$G$9,Total!K:K,DB!$O$9,Total!B:B,$H$2)+COUNTIFS(Total!X:X,$H$3,Total!W:W,B24,Total!O:O,DB!$G$5,Total!AA:AA,DB!$O$5,Total!M:M,DB!$G$9,Total!K:K,DB!$O$9,Total!B:B,$H$2)+COUNTIFS(Total!X:X,$H$3,Total!W:W,B24,Total!O:O,DB!$G$5,Total!N:N,DB!$O$5,Total!AA:AA,DB!$G$9,Total!K:K,DB!$O$9,Total!B:B,$H$2)+COUNTIFS(Total!X:X,$H$3,Total!W:W,B24,Total!O:O,DB!$G$5,Total!N:N,DB!$O$5,Total!M:M,DB!$G$9,Total!AA:AA,DB!$O$9,Total!B:B,$H$2)+COUNTIFS(Total!X:X,$H$3,Total!W:W,B24,Total!O:O,DB!$G$5,Total!N:N,DB!$O$5,Total!M:M,DB!$G$9,Total!K:K,DB!$O$9,Total!AA:AA,$H$2)</f>
        <v>0</v>
      </c>
      <c r="I24" s="31">
        <f>COUNTIFS(Total!X:X,$I$3,Total!W:W,B24,Total!O:O,DB!$G$5,Total!N:N,DB!$O$5,Total!M:M,DB!$G$9,Total!K:K,DB!$O$9,Total!B:B,$H$2)+COUNTIFS(Total!X:X,$I$3,Total!W:W,B24,Total!AA:AA,DB!$G$5,Total!AA:AA,DB!$O$5,Total!AA:AA,DB!$G$9,Total!AA:AA,DB!$O$9,Total!AA:AA,$H$2)+COUNTIFS(Total!X:X,$I$3,Total!W:W,B24,Total!O:O,DB!$G$5,Total!AA:AA,DB!$O$5,Total!AA:AA,DB!$G$9,Total!AA:AA,DB!$O$9,Total!AA:AA,$H$2)+COUNTIFS(Total!X:X,$I$3,Total!W:W,B24,Total!AA:AA,DB!$G$5,Total!N:N,DB!$O$5,Total!AA:AA,DB!$G$9,Total!AA:AA,DB!$O$9,Total!AA:AA,$H$2)+COUNTIFS(Total!X:X,$I$3,Total!W:W,B24,Total!AA:AA,DB!$G$5,Total!AA:AA,DB!$O$5,Total!M:M,DB!$G$9,Total!AA:AA,DB!$O$9,Total!AA:AA,$H$2)+COUNTIFS(Total!X:X,$I$3,Total!W:W,B24,Total!AA:AA,DB!$G$5,Total!AA:AA,DB!$O$5,Total!AA:AA,DB!$G$9,Total!K:K,DB!$O$9,Total!AA:AA,$H$2)+COUNTIFS(Total!X:X,$I$3,Total!W:W,B24,Total!AA:AA,DB!$G$5,Total!AA:AA,DB!$O$5,Total!AA:AA,DB!$G$9,Total!AA:AA,DB!$O$9,Total!B:B,$H$2)+COUNTIFS(Total!X:X,$I$3,Total!W:W,B24,Total!O:O,DB!$G$5,Total!N:N,DB!$O$5,Total!M:M,DB!$G$9,Total!AA:AA,DB!$O$9,Total!AA:AA,$H$2)+COUNTIFS(Total!X:X,$I$3,Total!W:W,B24,Total!O:O,DB!$G$5,Total!N:N,DB!$O$5,Total!AA:AA,DB!$G$9,Total!K:K,DB!$O$9,Total!AA:AA,$H$2)+COUNTIFS(Total!X:X,$I$3,Total!W:W,B24,Total!O:O,DB!$G$5,Total!N:N,DB!$O$5,Total!AA:AA,DB!$G$9,Total!AA:AA,DB!$O$9,Total!B:B,$H$2)+COUNTIFS(Total!X:X,$I$3,Total!W:W,B24,Total!O:O,DB!$G$5,Total!AA:AA,DB!$O$5,Total!M:M,DB!$G$9,Total!K:K,DB!$O$9,Total!AA:AA,$H$2)+COUNTIFS(Total!X:X,$I$3,Total!W:W,B24,Total!O:O,DB!$G$5,Total!AA:AA,DB!$O$5,Total!M:M,DB!$G$9,Total!AA:AA,DB!$O$9,Total!B:B,$H$2)+COUNTIFS(Total!X:X,$I$3,Total!W:W,B24,Total!O:O,DB!$G$5,Total!AA:AA,DB!$O$5,Total!AA:AA,DB!$G$9,Total!K:K,DB!$O$9,Total!B:B,$H$2)+COUNTIFS(Total!X:X,$I$3,Total!W:W,B24,Total!AA:AA,DB!$G$5,Total!N:N,DB!$O$5,Total!M:M,DB!$G$9,Total!K:K,DB!$O$9,Total!AA:AA,$H$2)+COUNTIFS(Total!X:X,$I$3,Total!W:W,B24,Total!AA:AA,DB!$G$5,Total!N:N,DB!$O$5,Total!M:M,DB!$G$9,Total!AA:AA,DB!$O$9,Total!B:B,$H$2)+COUNTIFS(Total!X:X,$I$3,Total!W:W,B24,Total!AA:AA,DB!$G$5,Total!N:N,DB!$O$5,Total!AA:AA,DB!$G$9,Total!K:K,DB!$O$9,Total!B:B,$H$2)+COUNTIFS(Total!X:X,$I$3,Total!W:W,B24,Total!AA:AA,DB!$G$5,Total!AA:AA,DB!$O$5,Total!M:M,DB!$G$9,Total!K:K,DB!$O$9,Total!B:B,$H$2)+COUNTIFS(Total!X:X,$I$3,Total!W:W,B24,Total!O:O,DB!$G$5,Total!N:N,DB!$O$5,Total!AA:AA,DB!$G$9,Total!AA:AA,DB!$O$9,Total!AA:AA,$H$2)+COUNTIFS(Total!X:X,$I$3,Total!W:W,B24,Total!O:O,DB!$G$5,Total!AA:AA,DB!$O$5,Total!M:M,DB!$G$9,Total!AA:AA,DB!$O$9,Total!AA:AA,$H$2)+COUNTIFS(Total!X:X,$I$3,Total!W:W,B24,Total!O:O,DB!$G$5,Total!AA:AA,DB!$O$5,Total!AA:AA,DB!$G$9,Total!K:K,DB!$O$9,Total!AA:AA,$H$2)+COUNTIFS(Total!X:X,$I$3,Total!W:W,B24,Total!O:O,DB!$G$5,Total!AA:AA,DB!$O$5,Total!AA:AA,DB!$G$9,Total!AA:AA,DB!$O$9,Total!B:B,$H$2)+COUNTIFS(Total!X:X,$I$3,Total!W:W,B24,Total!AA:AA,DB!$G$5,Total!N:N,DB!$O$5,Total!M:M,DB!$G$9,Total!AA:AA,DB!$O$9,Total!AA:AA,$H$2)+COUNTIFS(Total!X:X,$I$3,Total!W:W,B24,Total!AA:AA,DB!$G$5,Total!N:N,DB!$O$5,Total!AA:AA,DB!$G$9,Total!K:K,DB!$O$9,Total!AA:AA,$H$2)+COUNTIFS(Total!X:X,$I$3,Total!W:W,B24,Total!AA:AA,DB!$G$5,Total!N:N,DB!$O$5,Total!AA:AA,DB!$G$9,Total!AA:AA,DB!$O$9,Total!B:B,$H$2)+COUNTIFS(Total!X:X,$I$3,Total!W:W,B24,Total!AA:AA,DB!$G$5,Total!AA:AA,DB!$O$5,Total!M:M,DB!$G$9,Total!K:K,DB!$O$9,Total!AA:AA,$H$2)+COUNTIFS(Total!X:X,$I$3,Total!W:W,B24,Total!AA:AA,DB!$G$5,Total!AA:AA,DB!$O$5,Total!M:M,DB!$G$9,Total!AA:AA,DB!$O$9,Total!B:B,$H$2)+COUNTIFS(Total!X:X,$I$3,Total!W:W,B24,Total!AA:AA,DB!$G$5,Total!AA:AA,DB!$O$5,Total!AA:AA,DB!$G$9,Total!K:K,DB!$O$9,Total!B:B,$H$2)+COUNTIFS(Total!X:X,$I$3,Total!W:W,B24,Total!AA:AA,DB!$G$5,Total!N:N,DB!$O$5,Total!M:M,DB!$G$9,Total!K:K,DB!$O$9,Total!B:B,$H$2)+COUNTIFS(Total!X:X,$I$3,Total!W:W,B24,Total!O:O,DB!$G$5,Total!AA:AA,DB!$O$5,Total!M:M,DB!$G$9,Total!K:K,DB!$O$9,Total!B:B,$H$2)+COUNTIFS(Total!X:X,$I$3,Total!W:W,B24,Total!O:O,DB!$G$5,Total!N:N,DB!$O$5,Total!AA:AA,DB!$G$9,Total!K:K,DB!$O$9,Total!B:B,$H$2)+COUNTIFS(Total!X:X,$I$3,Total!W:W,B24,Total!O:O,DB!$G$5,Total!N:N,DB!$O$5,Total!M:M,DB!$G$9,Total!AA:AA,DB!$O$9,Total!B:B,$H$2)+COUNTIFS(Total!X:X,$I$3,Total!W:W,B24,Total!O:O,DB!$G$5,Total!N:N,DB!$O$5,Total!M:M,DB!$G$9,Total!K:K,DB!$O$9,Total!AA:AA,$H$2)</f>
        <v>0</v>
      </c>
      <c r="J24" s="31">
        <f>COUNTIFS(Total!X:X,$J$3,Total!W:W,B24,Total!O:O,DB!$G$5,Total!N:N,DB!$O$5,Total!M:M,DB!$G$9,Total!K:K,DB!$O$9,Total!B:B,$H$2)+COUNTIFS(Total!X:X,$J$3,Total!W:W,B24,Total!AA:AA,DB!$G$5,Total!AA:AA,DB!$O$5,Total!AA:AA,DB!$G$9,Total!AA:AA,DB!$O$9,Total!AA:AA,$H$2)+COUNTIFS(Total!X:X,$J$3,Total!W:W,B24,Total!O:O,DB!$G$5,Total!AA:AA,DB!$O$5,Total!AA:AA,DB!$G$9,Total!AA:AA,DB!$O$9,Total!AA:AA,$H$2)+COUNTIFS(Total!X:X,$J$3,Total!W:W,B24,Total!AA:AA,DB!$G$5,Total!N:N,DB!$O$5,Total!AA:AA,DB!$G$9,Total!AA:AA,DB!$O$9,Total!AA:AA,$H$2)+COUNTIFS(Total!X:X,$J$3,Total!W:W,B24,Total!AA:AA,DB!$G$5,Total!AA:AA,DB!$O$5,Total!M:M,DB!$G$9,Total!AA:AA,DB!$O$9,Total!AA:AA,$H$2)+COUNTIFS(Total!X:X,$J$3,Total!W:W,B24,Total!AA:AA,DB!$G$5,Total!AA:AA,DB!$O$5,Total!AA:AA,DB!$G$9,Total!K:K,DB!$O$9,Total!AA:AA,$H$2)+COUNTIFS(Total!X:X,$J$3,Total!W:W,B24,Total!AA:AA,DB!$G$5,Total!AA:AA,DB!$O$5,Total!AA:AA,DB!$G$9,Total!AA:AA,DB!$O$9,Total!B:B,$H$2)+COUNTIFS(Total!X:X,$J$3,Total!W:W,B24,Total!O:O,DB!$G$5,Total!N:N,DB!$O$5,Total!M:M,DB!$G$9,Total!AA:AA,DB!$O$9,Total!AA:AA,$H$2)+COUNTIFS(Total!X:X,$J$3,Total!W:W,B24,Total!O:O,DB!$G$5,Total!N:N,DB!$O$5,Total!AA:AA,DB!$G$9,Total!K:K,DB!$O$9,Total!AA:AA,$H$2)+COUNTIFS(Total!X:X,$J$3,Total!W:W,B24,Total!O:O,DB!$G$5,Total!N:N,DB!$O$5,Total!AA:AA,DB!$G$9,Total!AA:AA,DB!$O$9,Total!B:B,$H$2)+COUNTIFS(Total!X:X,$J$3,Total!W:W,B24,Total!O:O,DB!$G$5,Total!AA:AA,DB!$O$5,Total!M:M,DB!$G$9,Total!K:K,DB!$O$9,Total!AA:AA,$H$2)+COUNTIFS(Total!X:X,$J$3,Total!W:W,B24,Total!O:O,DB!$G$5,Total!AA:AA,DB!$O$5,Total!M:M,DB!$G$9,Total!AA:AA,DB!$O$9,Total!B:B,$H$2)+COUNTIFS(Total!X:X,$J$3,Total!W:W,B24,Total!O:O,DB!$G$5,Total!AA:AA,DB!$O$5,Total!AA:AA,DB!$G$9,Total!K:K,DB!$O$9,Total!B:B,$H$2)+COUNTIFS(Total!X:X,$J$3,Total!W:W,B24,Total!AA:AA,DB!$G$5,Total!N:N,DB!$O$5,Total!M:M,DB!$G$9,Total!K:K,DB!$O$9,Total!AA:AA,$H$2)+COUNTIFS(Total!X:X,$J$3,Total!W:W,B24,Total!AA:AA,DB!$G$5,Total!N:N,DB!$O$5,Total!M:M,DB!$G$9,Total!AA:AA,DB!$O$9,Total!B:B,$H$2)+COUNTIFS(Total!X:X,$J$3,Total!W:W,B24,Total!AA:AA,DB!$G$5,Total!N:N,DB!$O$5,Total!AA:AA,DB!$G$9,Total!K:K,DB!$O$9,Total!B:B,$H$2)+COUNTIFS(Total!X:X,$J$3,Total!W:W,B24,Total!AA:AA,DB!$G$5,Total!AA:AA,DB!$O$5,Total!M:M,DB!$G$9,Total!K:K,DB!$O$9,Total!B:B,$H$2)+COUNTIFS(Total!X:X,$J$3,Total!W:W,B24,Total!O:O,DB!$G$5,Total!N:N,DB!$O$5,Total!AA:AA,DB!$G$9,Total!AA:AA,DB!$O$9,Total!AA:AA,$H$2)+COUNTIFS(Total!X:X,$J$3,Total!W:W,B24,Total!O:O,DB!$G$5,Total!AA:AA,DB!$O$5,Total!M:M,DB!$G$9,Total!AA:AA,DB!$O$9,Total!AA:AA,$H$2)+COUNTIFS(Total!X:X,$J$3,Total!W:W,B24,Total!O:O,DB!$G$5,Total!AA:AA,DB!$O$5,Total!AA:AA,DB!$G$9,Total!K:K,DB!$O$9,Total!AA:AA,$H$2)+COUNTIFS(Total!X:X,$J$3,Total!W:W,B24,Total!O:O,DB!$G$5,Total!AA:AA,DB!$O$5,Total!AA:AA,DB!$G$9,Total!AA:AA,DB!$O$9,Total!B:B,$H$2)+COUNTIFS(Total!X:X,$J$3,Total!W:W,B24,Total!AA:AA,DB!$G$5,Total!N:N,DB!$O$5,Total!M:M,DB!$G$9,Total!AA:AA,DB!$O$9,Total!AA:AA,$H$2)+COUNTIFS(Total!X:X,$J$3,Total!W:W,B24,Total!AA:AA,DB!$G$5,Total!N:N,DB!$O$5,Total!AA:AA,DB!$G$9,Total!K:K,DB!$O$9,Total!AA:AA,$H$2)+COUNTIFS(Total!X:X,$J$3,Total!W:W,B24,Total!AA:AA,DB!$G$5,Total!N:N,DB!$O$5,Total!AA:AA,DB!$G$9,Total!AA:AA,DB!$O$9,Total!B:B,$H$2)+COUNTIFS(Total!X:X,$J$3,Total!W:W,B24,Total!AA:AA,DB!$G$5,Total!AA:AA,DB!$O$5,Total!M:M,DB!$G$9,Total!K:K,DB!$O$9,Total!AA:AA,$H$2)+COUNTIFS(Total!X:X,$J$3,Total!W:W,B24,Total!AA:AA,DB!$G$5,Total!AA:AA,DB!$O$5,Total!M:M,DB!$G$9,Total!AA:AA,DB!$O$9,Total!B:B,$H$2)+COUNTIFS(Total!X:X,$J$3,Total!W:W,B24,Total!AA:AA,DB!$G$5,Total!AA:AA,DB!$O$5,Total!AA:AA,DB!$G$9,Total!K:K,DB!$O$9,Total!B:B,$H$2)+COUNTIFS(Total!X:X,$J$3,Total!W:W,B24,Total!AA:AA,DB!$G$5,Total!N:N,DB!$O$5,Total!M:M,DB!$G$9,Total!K:K,DB!$O$9,Total!B:B,$H$2)+COUNTIFS(Total!X:X,$J$3,Total!W:W,B24,Total!O:O,DB!$G$5,Total!AA:AA,DB!$O$5,Total!M:M,DB!$G$9,Total!K:K,DB!$O$9,Total!B:B,$H$2)+COUNTIFS(Total!X:X,$J$3,Total!W:W,B24,Total!O:O,DB!$G$5,Total!N:N,DB!$O$5,Total!AA:AA,DB!$G$9,Total!K:K,DB!$O$9,Total!B:B,$H$2)+COUNTIFS(Total!X:X,$J$3,Total!W:W,B24,Total!O:O,DB!$G$5,Total!N:N,DB!$O$5,Total!M:M,DB!$G$9,Total!AA:AA,DB!$O$9,Total!B:B,$H$2)+COUNTIFS(Total!X:X,$J$3,Total!W:W,B24,Total!O:O,DB!$G$5,Total!N:N,DB!$O$5,Total!M:M,DB!$G$9,Total!K:K,DB!$O$9,Total!AA:AA,$H$2)</f>
        <v>0</v>
      </c>
      <c r="K24" s="31">
        <f>COUNTIFS(Total!X:X,$K$3,Total!W:W,B24,Total!O:O,DB!$G$5,Total!N:N,DB!$O$5,Total!M:M,DB!$G$9,Total!K:K,DB!$O$9,Total!B:B,$H$2)+COUNTIFS(Total!X:X,$K$3,Total!W:W,B24,Total!AA:AA,DB!$G$5,Total!AA:AA,DB!$O$5,Total!AA:AA,DB!$G$9,Total!AA:AA,DB!$O$9,Total!AA:AA,$H$2)+COUNTIFS(Total!X:X,$K$3,Total!W:W,B24,Total!O:O,DB!$G$5,Total!AA:AA,DB!$O$5,Total!AA:AA,DB!$G$9,Total!AA:AA,DB!$O$9,Total!AA:AA,$H$2)+COUNTIFS(Total!X:X,$K$3,Total!W:W,B24,Total!AA:AA,DB!$G$5,Total!N:N,DB!$O$5,Total!AA:AA,DB!$G$9,Total!AA:AA,DB!$O$9,Total!AA:AA,$H$2)+COUNTIFS(Total!X:X,$K$3,Total!W:W,B24,Total!AA:AA,DB!$G$5,Total!AA:AA,DB!$O$5,Total!M:M,DB!$G$9,Total!AA:AA,DB!$O$9,Total!AA:AA,$H$2)+COUNTIFS(Total!X:X,$K$3,Total!W:W,B24,Total!AA:AA,DB!$G$5,Total!AA:AA,DB!$O$5,Total!AA:AA,DB!$G$9,Total!K:K,DB!$O$9,Total!AA:AA,$H$2)+COUNTIFS(Total!X:X,$K$3,Total!W:W,B24,Total!AA:AA,DB!$G$5,Total!AA:AA,DB!$O$5,Total!AA:AA,DB!$G$9,Total!AA:AA,DB!$O$9,Total!B:B,$H$2)+COUNTIFS(Total!X:X,$K$3,Total!W:W,B24,Total!O:O,DB!$G$5,Total!N:N,DB!$O$5,Total!M:M,DB!$G$9,Total!AA:AA,DB!$O$9,Total!AA:AA,$H$2)+COUNTIFS(Total!X:X,$K$3,Total!W:W,B24,Total!O:O,DB!$G$5,Total!N:N,DB!$O$5,Total!AA:AA,DB!$G$9,Total!K:K,DB!$O$9,Total!AA:AA,$H$2)+COUNTIFS(Total!X:X,$K$3,Total!W:W,B24,Total!O:O,DB!$G$5,Total!N:N,DB!$O$5,Total!AA:AA,DB!$G$9,Total!AA:AA,DB!$O$9,Total!B:B,$H$2)+COUNTIFS(Total!X:X,$K$3,Total!W:W,B24,Total!O:O,DB!$G$5,Total!AA:AA,DB!$O$5,Total!M:M,DB!$G$9,Total!K:K,DB!$O$9,Total!AA:AA,$H$2)+COUNTIFS(Total!X:X,$K$3,Total!W:W,B24,Total!O:O,DB!$G$5,Total!AA:AA,DB!$O$5,Total!M:M,DB!$G$9,Total!AA:AA,DB!$O$9,Total!B:B,$H$2)+COUNTIFS(Total!X:X,$K$3,Total!W:W,B24,Total!O:O,DB!$G$5,Total!AA:AA,DB!$O$5,Total!AA:AA,DB!$G$9,Total!K:K,DB!$O$9,Total!B:B,$H$2)+COUNTIFS(Total!X:X,$K$3,Total!W:W,B24,Total!AA:AA,DB!$G$5,Total!N:N,DB!$O$5,Total!M:M,DB!$G$9,Total!K:K,DB!$O$9,Total!AA:AA,$H$2)+COUNTIFS(Total!X:X,$K$3,Total!W:W,B24,Total!AA:AA,DB!$G$5,Total!N:N,DB!$O$5,Total!M:M,DB!$G$9,Total!AA:AA,DB!$O$9,Total!B:B,$H$2)+COUNTIFS(Total!X:X,$K$3,Total!W:W,B24,Total!AA:AA,DB!$G$5,Total!N:N,DB!$O$5,Total!AA:AA,DB!$G$9,Total!K:K,DB!$O$9,Total!B:B,$H$2)+COUNTIFS(Total!X:X,$K$3,Total!W:W,B24,Total!AA:AA,DB!$G$5,Total!AA:AA,DB!$O$5,Total!M:M,DB!$G$9,Total!K:K,DB!$O$9,Total!B:B,$H$2)+COUNTIFS(Total!X:X,$K$3,Total!W:W,B24,Total!O:O,DB!$G$5,Total!N:N,DB!$O$5,Total!AA:AA,DB!$G$9,Total!AA:AA,DB!$O$9,Total!AA:AA,$H$2)+COUNTIFS(Total!X:X,$K$3,Total!W:W,B24,Total!O:O,DB!$G$5,Total!AA:AA,DB!$O$5,Total!M:M,DB!$G$9,Total!AA:AA,DB!$O$9,Total!AA:AA,$H$2)+COUNTIFS(Total!X:X,$K$3,Total!W:W,B24,Total!O:O,DB!$G$5,Total!AA:AA,DB!$O$5,Total!AA:AA,DB!$G$9,Total!K:K,DB!$O$9,Total!AA:AA,$H$2)+COUNTIFS(Total!X:X,$K$3,Total!W:W,B24,Total!O:O,DB!$G$5,Total!AA:AA,DB!$O$5,Total!AA:AA,DB!$G$9,Total!AA:AA,DB!$O$9,Total!B:B,$H$2)+COUNTIFS(Total!X:X,$K$3,Total!W:W,B24,Total!AA:AA,DB!$G$5,Total!N:N,DB!$O$5,Total!M:M,DB!$G$9,Total!AA:AA,DB!$O$9,Total!AA:AA,$H$2)+COUNTIFS(Total!X:X,$K$3,Total!W:W,B24,Total!AA:AA,DB!$G$5,Total!N:N,DB!$O$5,Total!AA:AA,DB!$G$9,Total!K:K,DB!$O$9,Total!AA:AA,$H$2)+COUNTIFS(Total!X:X,$K$3,Total!W:W,B24,Total!AA:AA,DB!$G$5,Total!N:N,DB!$O$5,Total!AA:AA,DB!$G$9,Total!AA:AA,DB!$O$9,Total!B:B,$H$2)+COUNTIFS(Total!X:X,$K$3,Total!W:W,B24,Total!AA:AA,DB!$G$5,Total!AA:AA,DB!$O$5,Total!M:M,DB!$G$9,Total!K:K,DB!$O$9,Total!AA:AA,$H$2)+COUNTIFS(Total!X:X,$K$3,Total!W:W,B24,Total!AA:AA,DB!$G$5,Total!AA:AA,DB!$O$5,Total!M:M,DB!$G$9,Total!AA:AA,DB!$O$9,Total!B:B,$H$2)+COUNTIFS(Total!X:X,$K$3,Total!W:W,B24,Total!AA:AA,DB!$G$5,Total!AA:AA,DB!$O$5,Total!AA:AA,DB!$G$9,Total!K:K,DB!$O$9,Total!B:B,$H$2)+COUNTIFS(Total!X:X,$K$3,Total!W:W,B24,Total!AA:AA,DB!$G$5,Total!N:N,DB!$O$5,Total!M:M,DB!$G$9,Total!K:K,DB!$O$9,Total!B:B,$H$2)+COUNTIFS(Total!X:X,$K$3,Total!W:W,B24,Total!O:O,DB!$G$5,Total!AA:AA,DB!$O$5,Total!M:M,DB!$G$9,Total!K:K,DB!$O$9,Total!B:B,$H$2)+COUNTIFS(Total!X:X,$K$3,Total!W:W,B24,Total!O:O,DB!$G$5,Total!N:N,DB!$O$5,Total!AA:AA,DB!$G$9,Total!K:K,DB!$O$9,Total!B:B,$H$2)+COUNTIFS(Total!X:X,$K$3,Total!W:W,B24,Total!O:O,DB!$G$5,Total!N:N,DB!$O$5,Total!M:M,DB!$G$9,Total!AA:AA,DB!$O$9,Total!B:B,$H$2)+COUNTIFS(Total!X:X,$K$3,Total!W:W,B24,Total!O:O,DB!$G$5,Total!N:N,DB!$O$5,Total!M:M,DB!$G$9,Total!K:K,DB!$O$9,Total!AA:AA,$H$2)</f>
        <v>0</v>
      </c>
      <c r="L24" s="31">
        <f>COUNTIFS(Total!X:X,$L$3,Total!W:W,B24,Total!O:O,DB!$G$5,Total!N:N,DB!$O$5,Total!M:M,DB!$G$9,Total!K:K,DB!$O$9,Total!B:B,$H$2)+COUNTIFS(Total!X:X,$L$3,Total!W:W,B24,Total!AA:AA,DB!$G$5,Total!AA:AA,DB!$O$5,Total!AA:AA,DB!$G$9,Total!AA:AA,DB!$O$9,Total!AA:AA,$H$2)+COUNTIFS(Total!X:X,$L$3,Total!W:W,B24,Total!O:O,DB!$G$5,Total!AA:AA,DB!$O$5,Total!AA:AA,DB!$G$9,Total!AA:AA,DB!$O$9,Total!AA:AA,$H$2)+COUNTIFS(Total!X:X,$L$3,Total!W:W,B24,Total!AA:AA,DB!$G$5,Total!N:N,DB!$O$5,Total!AA:AA,DB!$G$9,Total!AA:AA,DB!$O$9,Total!AA:AA,$H$2)+COUNTIFS(Total!X:X,$L$3,Total!W:W,B24,Total!AA:AA,DB!$G$5,Total!AA:AA,DB!$O$5,Total!M:M,DB!$G$9,Total!AA:AA,DB!$O$9,Total!AA:AA,$H$2)+COUNTIFS(Total!X:X,$L$3,Total!W:W,B24,Total!AA:AA,DB!$G$5,Total!AA:AA,DB!$O$5,Total!AA:AA,DB!$G$9,Total!K:K,DB!$O$9,Total!AA:AA,$H$2)+COUNTIFS(Total!X:X,$L$3,Total!W:W,B24,Total!AA:AA,DB!$G$5,Total!AA:AA,DB!$O$5,Total!AA:AA,DB!$G$9,Total!AA:AA,DB!$O$9,Total!B:B,$H$2)+COUNTIFS(Total!X:X,$L$3,Total!W:W,B24,Total!O:O,DB!$G$5,Total!N:N,DB!$O$5,Total!M:M,DB!$G$9,Total!AA:AA,DB!$O$9,Total!AA:AA,$H$2)+COUNTIFS(Total!X:X,$L$3,Total!W:W,B24,Total!O:O,DB!$G$5,Total!N:N,DB!$O$5,Total!AA:AA,DB!$G$9,Total!K:K,DB!$O$9,Total!AA:AA,$H$2)+COUNTIFS(Total!X:X,$L$3,Total!W:W,B24,Total!O:O,DB!$G$5,Total!N:N,DB!$O$5,Total!AA:AA,DB!$G$9,Total!AA:AA,DB!$O$9,Total!B:B,$H$2)+COUNTIFS(Total!X:X,$L$3,Total!W:W,B24,Total!O:O,DB!$G$5,Total!AA:AA,DB!$O$5,Total!M:M,DB!$G$9,Total!K:K,DB!$O$9,Total!AA:AA,$H$2)+COUNTIFS(Total!X:X,$L$3,Total!W:W,B24,Total!O:O,DB!$G$5,Total!AA:AA,DB!$O$5,Total!M:M,DB!$G$9,Total!AA:AA,DB!$O$9,Total!B:B,$H$2)+COUNTIFS(Total!X:X,$L$3,Total!W:W,B24,Total!O:O,DB!$G$5,Total!AA:AA,DB!$O$5,Total!AA:AA,DB!$G$9,Total!K:K,DB!$O$9,Total!B:B,$H$2)+COUNTIFS(Total!X:X,$L$3,Total!W:W,B24,Total!AA:AA,DB!$G$5,Total!N:N,DB!$O$5,Total!M:M,DB!$G$9,Total!K:K,DB!$O$9,Total!AA:AA,$H$2)+COUNTIFS(Total!X:X,$L$3,Total!W:W,B24,Total!AA:AA,DB!$G$5,Total!N:N,DB!$O$5,Total!M:M,DB!$G$9,Total!AA:AA,DB!$O$9,Total!B:B,$H$2)+COUNTIFS(Total!X:X,$L$3,Total!W:W,B24,Total!AA:AA,DB!$G$5,Total!N:N,DB!$O$5,Total!AA:AA,DB!$G$9,Total!K:K,DB!$O$9,Total!B:B,$H$2)+COUNTIFS(Total!X:X,$L$3,Total!W:W,B24,Total!AA:AA,DB!$G$5,Total!AA:AA,DB!$O$5,Total!M:M,DB!$G$9,Total!K:K,DB!$O$9,Total!B:B,$H$2)+COUNTIFS(Total!X:X,$L$3,Total!W:W,B24,Total!O:O,DB!$G$5,Total!N:N,DB!$O$5,Total!AA:AA,DB!$G$9,Total!AA:AA,DB!$O$9,Total!AA:AA,$H$2)+COUNTIFS(Total!X:X,$L$3,Total!W:W,B24,Total!O:O,DB!$G$5,Total!AA:AA,DB!$O$5,Total!M:M,DB!$G$9,Total!AA:AA,DB!$O$9,Total!AA:AA,$H$2)+COUNTIFS(Total!X:X,$L$3,Total!W:W,B24,Total!O:O,DB!$G$5,Total!AA:AA,DB!$O$5,Total!AA:AA,DB!$G$9,Total!K:K,DB!$O$9,Total!AA:AA,$H$2)+COUNTIFS(Total!X:X,$L$3,Total!W:W,B24,Total!O:O,DB!$G$5,Total!AA:AA,DB!$O$5,Total!AA:AA,DB!$G$9,Total!AA:AA,DB!$O$9,Total!B:B,$H$2)+COUNTIFS(Total!X:X,$L$3,Total!W:W,B24,Total!AA:AA,DB!$G$5,Total!N:N,DB!$O$5,Total!M:M,DB!$G$9,Total!AA:AA,DB!$O$9,Total!AA:AA,$H$2)+COUNTIFS(Total!X:X,$L$3,Total!W:W,B24,Total!AA:AA,DB!$G$5,Total!N:N,DB!$O$5,Total!AA:AA,DB!$G$9,Total!K:K,DB!$O$9,Total!AA:AA,$H$2)+COUNTIFS(Total!X:X,$L$3,Total!W:W,B24,Total!AA:AA,DB!$G$5,Total!N:N,DB!$O$5,Total!AA:AA,DB!$G$9,Total!AA:AA,DB!$O$9,Total!B:B,$H$2)+COUNTIFS(Total!X:X,$L$3,Total!W:W,B24,Total!AA:AA,DB!$G$5,Total!AA:AA,DB!$O$5,Total!M:M,DB!$G$9,Total!K:K,DB!$O$9,Total!AA:AA,$H$2)+COUNTIFS(Total!X:X,$L$3,Total!W:W,B24,Total!AA:AA,DB!$G$5,Total!AA:AA,DB!$O$5,Total!M:M,DB!$G$9,Total!AA:AA,DB!$O$9,Total!B:B,$H$2)+COUNTIFS(Total!X:X,$L$3,Total!W:W,B24,Total!AA:AA,DB!$G$5,Total!AA:AA,DB!$O$5,Total!AA:AA,DB!$G$9,Total!K:K,DB!$O$9,Total!B:B,$H$2)+COUNTIFS(Total!X:X,$L$3,Total!W:W,B24,Total!AA:AA,DB!$G$5,Total!N:N,DB!$O$5,Total!M:M,DB!$G$9,Total!K:K,DB!$O$9,Total!B:B,$H$2)+COUNTIFS(Total!X:X,$L$3,Total!W:W,B24,Total!O:O,DB!$G$5,Total!AA:AA,DB!$O$5,Total!M:M,DB!$G$9,Total!K:K,DB!$O$9,Total!B:B,$H$2)+COUNTIFS(Total!X:X,$L$3,Total!W:W,B24,Total!O:O,DB!$G$5,Total!N:N,DB!$O$5,Total!AA:AA,DB!$G$9,Total!K:K,DB!$O$9,Total!B:B,$H$2)+COUNTIFS(Total!X:X,$L$3,Total!W:W,B24,Total!O:O,DB!$G$5,Total!N:N,DB!$O$5,Total!M:M,DB!$G$9,Total!AA:AA,DB!$O$9,Total!B:B,$H$2)+COUNTIFS(Total!X:X,$L$3,Total!W:W,B24,Total!O:O,DB!$G$5,Total!N:N,DB!$O$5,Total!M:M,DB!$G$9,Total!K:K,DB!$O$9,Total!AA:AA,$H$2)</f>
        <v>0</v>
      </c>
      <c r="M24" s="31">
        <f>COUNTIFS(Total!X:X,$M$3,Total!W:W,B24,Total!O:O,DB!$G$5,Total!N:N,DB!$O$5,Total!M:M,DB!$G$9,Total!K:K,DB!$O$9,Total!B:B,$H$2)+COUNTIFS(Total!X:X,$M$3,Total!W:W,B24,Total!AA:AA,DB!$G$5,Total!AA:AA,DB!$O$5,Total!AA:AA,DB!$G$9,Total!AA:AA,DB!$O$9,Total!AA:AA,$H$2)+COUNTIFS(Total!X:X,$M$3,Total!W:W,B24,Total!O:O,DB!$G$5,Total!AA:AA,DB!$O$5,Total!AA:AA,DB!$G$9,Total!AA:AA,DB!$O$9,Total!AA:AA,$H$2)+COUNTIFS(Total!X:X,$M$3,Total!W:W,B24,Total!AA:AA,DB!$G$5,Total!N:N,DB!$O$5,Total!AA:AA,DB!$G$9,Total!AA:AA,DB!$O$9,Total!AA:AA,$H$2)+COUNTIFS(Total!X:X,$M$3,Total!W:W,B24,Total!AA:AA,DB!$G$5,Total!AA:AA,DB!$O$5,Total!M:M,DB!$G$9,Total!AA:AA,DB!$O$9,Total!AA:AA,$H$2)+COUNTIFS(Total!X:X,$M$3,Total!W:W,B24,Total!AA:AA,DB!$G$5,Total!AA:AA,DB!$O$5,Total!AA:AA,DB!$G$9,Total!K:K,DB!$O$9,Total!AA:AA,$H$2)+COUNTIFS(Total!X:X,$M$3,Total!W:W,B24,Total!AA:AA,DB!$G$5,Total!AA:AA,DB!$O$5,Total!AA:AA,DB!$G$9,Total!AA:AA,DB!$O$9,Total!B:B,$H$2)+COUNTIFS(Total!X:X,$M$3,Total!W:W,B24,Total!O:O,DB!$G$5,Total!N:N,DB!$O$5,Total!M:M,DB!$G$9,Total!AA:AA,DB!$O$9,Total!AA:AA,$H$2)+COUNTIFS(Total!X:X,$M$3,Total!W:W,B24,Total!O:O,DB!$G$5,Total!N:N,DB!$O$5,Total!AA:AA,DB!$G$9,Total!K:K,DB!$O$9,Total!AA:AA,$H$2)+COUNTIFS(Total!X:X,$M$3,Total!W:W,B24,Total!O:O,DB!$G$5,Total!N:N,DB!$O$5,Total!AA:AA,DB!$G$9,Total!AA:AA,DB!$O$9,Total!B:B,$H$2)+COUNTIFS(Total!X:X,$M$3,Total!W:W,B24,Total!O:O,DB!$G$5,Total!AA:AA,DB!$O$5,Total!M:M,DB!$G$9,Total!K:K,DB!$O$9,Total!AA:AA,$H$2)+COUNTIFS(Total!X:X,$M$3,Total!W:W,B24,Total!O:O,DB!$G$5,Total!AA:AA,DB!$O$5,Total!M:M,DB!$G$9,Total!AA:AA,DB!$O$9,Total!B:B,$H$2)+COUNTIFS(Total!X:X,$M$3,Total!W:W,B24,Total!O:O,DB!$G$5,Total!AA:AA,DB!$O$5,Total!AA:AA,DB!$G$9,Total!K:K,DB!$O$9,Total!B:B,$H$2)+COUNTIFS(Total!X:X,$M$3,Total!W:W,B24,Total!AA:AA,DB!$G$5,Total!N:N,DB!$O$5,Total!M:M,DB!$G$9,Total!K:K,DB!$O$9,Total!AA:AA,$H$2)+COUNTIFS(Total!X:X,$M$3,Total!W:W,B24,Total!AA:AA,DB!$G$5,Total!N:N,DB!$O$5,Total!M:M,DB!$G$9,Total!AA:AA,DB!$O$9,Total!B:B,$H$2)+COUNTIFS(Total!X:X,$M$3,Total!W:W,B24,Total!AA:AA,DB!$G$5,Total!N:N,DB!$O$5,Total!AA:AA,DB!$G$9,Total!K:K,DB!$O$9,Total!B:B,$H$2)+COUNTIFS(Total!X:X,$M$3,Total!W:W,B24,Total!AA:AA,DB!$G$5,Total!AA:AA,DB!$O$5,Total!M:M,DB!$G$9,Total!K:K,DB!$O$9,Total!B:B,$H$2)+COUNTIFS(Total!X:X,$M$3,Total!W:W,B24,Total!O:O,DB!$G$5,Total!N:N,DB!$O$5,Total!AA:AA,DB!$G$9,Total!AA:AA,DB!$O$9,Total!AA:AA,$H$2)+COUNTIFS(Total!X:X,$M$3,Total!W:W,B24,Total!O:O,DB!$G$5,Total!AA:AA,DB!$O$5,Total!M:M,DB!$G$9,Total!AA:AA,DB!$O$9,Total!AA:AA,$H$2)+COUNTIFS(Total!X:X,$M$3,Total!W:W,B24,Total!O:O,DB!$G$5,Total!AA:AA,DB!$O$5,Total!AA:AA,DB!$G$9,Total!K:K,DB!$O$9,Total!AA:AA,$H$2)+COUNTIFS(Total!X:X,$M$3,Total!W:W,B24,Total!O:O,DB!$G$5,Total!AA:AA,DB!$O$5,Total!AA:AA,DB!$G$9,Total!AA:AA,DB!$O$9,Total!B:B,$H$2)+COUNTIFS(Total!X:X,$M$3,Total!W:W,B24,Total!AA:AA,DB!$G$5,Total!N:N,DB!$O$5,Total!M:M,DB!$G$9,Total!AA:AA,DB!$O$9,Total!AA:AA,$H$2)+COUNTIFS(Total!X:X,$M$3,Total!W:W,B24,Total!AA:AA,DB!$G$5,Total!N:N,DB!$O$5,Total!AA:AA,DB!$G$9,Total!K:K,DB!$O$9,Total!AA:AA,$H$2)+COUNTIFS(Total!X:X,$M$3,Total!W:W,B24,Total!AA:AA,DB!$G$5,Total!N:N,DB!$O$5,Total!AA:AA,DB!$G$9,Total!AA:AA,DB!$O$9,Total!B:B,$H$2)+COUNTIFS(Total!X:X,$M$3,Total!W:W,B24,Total!AA:AA,DB!$G$5,Total!AA:AA,DB!$O$5,Total!M:M,DB!$G$9,Total!K:K,DB!$O$9,Total!AA:AA,$H$2)+COUNTIFS(Total!X:X,$M$3,Total!W:W,B24,Total!AA:AA,DB!$G$5,Total!AA:AA,DB!$O$5,Total!M:M,DB!$G$9,Total!AA:AA,DB!$O$9,Total!B:B,$H$2)+COUNTIFS(Total!X:X,$M$3,Total!W:W,B24,Total!AA:AA,DB!$G$5,Total!AA:AA,DB!$O$5,Total!AA:AA,DB!$G$9,Total!K:K,DB!$O$9,Total!B:B,$H$2)+COUNTIFS(Total!X:X,$M$3,Total!W:W,B24,Total!AA:AA,DB!$G$5,Total!N:N,DB!$O$5,Total!M:M,DB!$G$9,Total!K:K,DB!$O$9,Total!B:B,$H$2)+COUNTIFS(Total!X:X,$M$3,Total!W:W,B24,Total!O:O,DB!$G$5,Total!AA:AA,DB!$O$5,Total!M:M,DB!$G$9,Total!K:K,DB!$O$9,Total!B:B,$H$2)+COUNTIFS(Total!X:X,$M$3,Total!W:W,B24,Total!O:O,DB!$G$5,Total!N:N,DB!$O$5,Total!AA:AA,DB!$G$9,Total!K:K,DB!$O$9,Total!B:B,$H$2)+COUNTIFS(Total!X:X,$M$3,Total!W:W,B24,Total!O:O,DB!$G$5,Total!N:N,DB!$O$5,Total!M:M,DB!$G$9,Total!AA:AA,DB!$O$9,Total!B:B,$H$2)+COUNTIFS(Total!X:X,$M$3,Total!W:W,B24,Total!O:O,DB!$G$5,Total!N:N,DB!$O$5,Total!M:M,DB!$G$9,Total!K:K,DB!$O$9,Total!AA:AA,$H$2)</f>
        <v>0</v>
      </c>
      <c r="N24" s="31">
        <f>COUNTIFS(Total!X:X,$N$3,Total!W:W,B24,Total!O:O,DB!$G$5,Total!N:N,DB!$O$5,Total!M:M,DB!$G$9,Total!K:K,DB!$O$9,Total!B:B,$H$2)+COUNTIFS(Total!X:X,$N$3,Total!W:W,B24,Total!AA:AA,DB!$G$5,Total!AA:AA,DB!$O$5,Total!AA:AA,DB!$G$9,Total!AA:AA,DB!$O$9,Total!AA:AA,$H$2)+COUNTIFS(Total!X:X,$N$3,Total!W:W,B24,Total!O:O,DB!$G$5,Total!AA:AA,DB!$O$5,Total!AA:AA,DB!$G$9,Total!AA:AA,DB!$O$9,Total!AA:AA,$H$2)+COUNTIFS(Total!X:X,$N$3,Total!W:W,B24,Total!AA:AA,DB!$G$5,Total!N:N,DB!$O$5,Total!AA:AA,DB!$G$9,Total!AA:AA,DB!$O$9,Total!AA:AA,$H$2)+COUNTIFS(Total!X:X,$N$3,Total!W:W,B24,Total!AA:AA,DB!$G$5,Total!AA:AA,DB!$O$5,Total!M:M,DB!$G$9,Total!AA:AA,DB!$O$9,Total!AA:AA,$H$2)+COUNTIFS(Total!X:X,$N$3,Total!W:W,B24,Total!AA:AA,DB!$G$5,Total!AA:AA,DB!$O$5,Total!AA:AA,DB!$G$9,Total!K:K,DB!$O$9,Total!AA:AA,$H$2)+COUNTIFS(Total!X:X,$N$3,Total!W:W,B24,Total!AA:AA,DB!$G$5,Total!AA:AA,DB!$O$5,Total!AA:AA,DB!$G$9,Total!AA:AA,DB!$O$9,Total!B:B,$H$2)+COUNTIFS(Total!X:X,$N$3,Total!W:W,B24,Total!O:O,DB!$G$5,Total!N:N,DB!$O$5,Total!M:M,DB!$G$9,Total!AA:AA,DB!$O$9,Total!AA:AA,$H$2)+COUNTIFS(Total!X:X,$N$3,Total!W:W,B24,Total!O:O,DB!$G$5,Total!N:N,DB!$O$5,Total!AA:AA,DB!$G$9,Total!K:K,DB!$O$9,Total!AA:AA,$H$2)+COUNTIFS(Total!X:X,$N$3,Total!W:W,B24,Total!O:O,DB!$G$5,Total!N:N,DB!$O$5,Total!AA:AA,DB!$G$9,Total!AA:AA,DB!$O$9,Total!B:B,$H$2)+COUNTIFS(Total!X:X,$N$3,Total!W:W,B24,Total!O:O,DB!$G$5,Total!AA:AA,DB!$O$5,Total!M:M,DB!$G$9,Total!K:K,DB!$O$9,Total!AA:AA,$H$2)+COUNTIFS(Total!X:X,$N$3,Total!W:W,B24,Total!O:O,DB!$G$5,Total!AA:AA,DB!$O$5,Total!M:M,DB!$G$9,Total!AA:AA,DB!$O$9,Total!B:B,$H$2)+COUNTIFS(Total!X:X,$N$3,Total!W:W,B24,Total!O:O,DB!$G$5,Total!AA:AA,DB!$O$5,Total!AA:AA,DB!$G$9,Total!K:K,DB!$O$9,Total!B:B,$H$2)+COUNTIFS(Total!X:X,$N$3,Total!W:W,B24,Total!AA:AA,DB!$G$5,Total!N:N,DB!$O$5,Total!M:M,DB!$G$9,Total!K:K,DB!$O$9,Total!AA:AA,$H$2)+COUNTIFS(Total!X:X,$N$3,Total!W:W,B24,Total!AA:AA,DB!$G$5,Total!N:N,DB!$O$5,Total!M:M,DB!$G$9,Total!AA:AA,DB!$O$9,Total!B:B,$H$2)+COUNTIFS(Total!X:X,$N$3,Total!W:W,B24,Total!AA:AA,DB!$G$5,Total!N:N,DB!$O$5,Total!AA:AA,DB!$G$9,Total!K:K,DB!$O$9,Total!B:B,$H$2)+COUNTIFS(Total!X:X,$N$3,Total!W:W,B24,Total!AA:AA,DB!$G$5,Total!AA:AA,DB!$O$5,Total!M:M,DB!$G$9,Total!K:K,DB!$O$9,Total!B:B,$H$2)+COUNTIFS(Total!X:X,$N$3,Total!W:W,B24,Total!O:O,DB!$G$5,Total!N:N,DB!$O$5,Total!AA:AA,DB!$G$9,Total!AA:AA,DB!$O$9,Total!AA:AA,$H$2)+COUNTIFS(Total!X:X,$N$3,Total!W:W,B24,Total!O:O,DB!$G$5,Total!AA:AA,DB!$O$5,Total!M:M,DB!$G$9,Total!AA:AA,DB!$O$9,Total!AA:AA,$H$2)+COUNTIFS(Total!X:X,$N$3,Total!W:W,B24,Total!O:O,DB!$G$5,Total!AA:AA,DB!$O$5,Total!AA:AA,DB!$G$9,Total!K:K,DB!$O$9,Total!AA:AA,$H$2)+COUNTIFS(Total!X:X,$N$3,Total!W:W,B24,Total!O:O,DB!$G$5,Total!AA:AA,DB!$O$5,Total!AA:AA,DB!$G$9,Total!AA:AA,DB!$O$9,Total!B:B,$H$2)+COUNTIFS(Total!X:X,$N$3,Total!W:W,B24,Total!AA:AA,DB!$G$5,Total!N:N,DB!$O$5,Total!M:M,DB!$G$9,Total!AA:AA,DB!$O$9,Total!AA:AA,$H$2)+COUNTIFS(Total!X:X,$N$3,Total!W:W,B24,Total!AA:AA,DB!$G$5,Total!N:N,DB!$O$5,Total!AA:AA,DB!$G$9,Total!K:K,DB!$O$9,Total!AA:AA,$H$2)+COUNTIFS(Total!X:X,$N$3,Total!W:W,B24,Total!AA:AA,DB!$G$5,Total!N:N,DB!$O$5,Total!AA:AA,DB!$G$9,Total!AA:AA,DB!$O$9,Total!B:B,$H$2)+COUNTIFS(Total!X:X,$N$3,Total!W:W,B24,Total!AA:AA,DB!$G$5,Total!AA:AA,DB!$O$5,Total!M:M,DB!$G$9,Total!K:K,DB!$O$9,Total!AA:AA,$H$2)+COUNTIFS(Total!X:X,$N$3,Total!W:W,B24,Total!AA:AA,DB!$G$5,Total!AA:AA,DB!$O$5,Total!M:M,DB!$G$9,Total!AA:AA,DB!$O$9,Total!B:B,$H$2)+COUNTIFS(Total!X:X,$N$3,Total!W:W,B24,Total!AA:AA,DB!$G$5,Total!AA:AA,DB!$O$5,Total!AA:AA,DB!$G$9,Total!K:K,DB!$O$9,Total!B:B,$H$2)+COUNTIFS(Total!X:X,$N$3,Total!W:W,B24,Total!AA:AA,DB!$G$5,Total!N:N,DB!$O$5,Total!M:M,DB!$G$9,Total!K:K,DB!$O$9,Total!B:B,$H$2)+COUNTIFS(Total!X:X,$N$3,Total!W:W,B24,Total!O:O,DB!$G$5,Total!AA:AA,DB!$O$5,Total!M:M,DB!$G$9,Total!K:K,DB!$O$9,Total!B:B,$H$2)+COUNTIFS(Total!X:X,$N$3,Total!W:W,B24,Total!O:O,DB!$G$5,Total!N:N,DB!$O$5,Total!AA:AA,DB!$G$9,Total!K:K,DB!$O$9,Total!B:B,$H$2)+COUNTIFS(Total!X:X,$N$3,Total!W:W,B24,Total!O:O,DB!$G$5,Total!N:N,DB!$O$5,Total!M:M,DB!$G$9,Total!AA:AA,DB!$O$9,Total!B:B,$H$2)+COUNTIFS(Total!X:X,$N$3,Total!W:W,B24,Total!O:O,DB!$G$5,Total!N:N,DB!$O$5,Total!M:M,DB!$G$9,Total!K:K,DB!$O$9,Total!AA:AA,$H$2)</f>
        <v>0</v>
      </c>
      <c r="O24" s="31">
        <f>COUNTIFS(Total!X:X,$O$3,Total!W:W,B24,Total!O:O,DB!$G$5,Total!N:N,DB!$O$5,Total!M:M,DB!$G$9,Total!K:K,DB!$O$9,Total!B:B,$H$2)+COUNTIFS(Total!X:X,$O$3,Total!W:W,B24,Total!AA:AA,DB!$G$5,Total!AA:AA,DB!$O$5,Total!AA:AA,DB!$G$9,Total!AA:AA,DB!$O$9,Total!AA:AA,$H$2)+COUNTIFS(Total!X:X,$O$3,Total!W:W,B24,Total!O:O,DB!$G$5,Total!AA:AA,DB!$O$5,Total!AA:AA,DB!$G$9,Total!AA:AA,DB!$O$9,Total!AA:AA,$H$2)+COUNTIFS(Total!X:X,$O$3,Total!W:W,B24,Total!AA:AA,DB!$G$5,Total!N:N,DB!$O$5,Total!AA:AA,DB!$G$9,Total!AA:AA,DB!$O$9,Total!AA:AA,$H$2)+COUNTIFS(Total!X:X,$O$3,Total!W:W,B24,Total!AA:AA,DB!$G$5,Total!AA:AA,DB!$O$5,Total!M:M,DB!$G$9,Total!AA:AA,DB!$O$9,Total!AA:AA,$H$2)+COUNTIFS(Total!X:X,$O$3,Total!W:W,B24,Total!AA:AA,DB!$G$5,Total!AA:AA,DB!$O$5,Total!AA:AA,DB!$G$9,Total!K:K,DB!$O$9,Total!AA:AA,$H$2)+COUNTIFS(Total!X:X,$O$3,Total!W:W,B24,Total!AA:AA,DB!$G$5,Total!AA:AA,DB!$O$5,Total!AA:AA,DB!$G$9,Total!AA:AA,DB!$O$9,Total!B:B,$H$2)+COUNTIFS(Total!X:X,$O$3,Total!W:W,B24,Total!O:O,DB!$G$5,Total!N:N,DB!$O$5,Total!M:M,DB!$G$9,Total!AA:AA,DB!$O$9,Total!AA:AA,$H$2)+COUNTIFS(Total!X:X,$O$3,Total!W:W,B24,Total!O:O,DB!$G$5,Total!N:N,DB!$O$5,Total!AA:AA,DB!$G$9,Total!K:K,DB!$O$9,Total!AA:AA,$H$2)+COUNTIFS(Total!X:X,$O$3,Total!W:W,B24,Total!O:O,DB!$G$5,Total!N:N,DB!$O$5,Total!AA:AA,DB!$G$9,Total!AA:AA,DB!$O$9,Total!B:B,$H$2)+COUNTIFS(Total!X:X,$O$3,Total!W:W,B24,Total!O:O,DB!$G$5,Total!AA:AA,DB!$O$5,Total!M:M,DB!$G$9,Total!K:K,DB!$O$9,Total!AA:AA,$H$2)+COUNTIFS(Total!X:X,$O$3,Total!W:W,B24,Total!O:O,DB!$G$5,Total!AA:AA,DB!$O$5,Total!M:M,DB!$G$9,Total!AA:AA,DB!$O$9,Total!B:B,$H$2)+COUNTIFS(Total!X:X,$O$3,Total!W:W,B24,Total!O:O,DB!$G$5,Total!AA:AA,DB!$O$5,Total!AA:AA,DB!$G$9,Total!K:K,DB!$O$9,Total!B:B,$H$2)+COUNTIFS(Total!X:X,$O$3,Total!W:W,B24,Total!AA:AA,DB!$G$5,Total!N:N,DB!$O$5,Total!M:M,DB!$G$9,Total!K:K,DB!$O$9,Total!AA:AA,$H$2)+COUNTIFS(Total!X:X,$O$3,Total!W:W,B24,Total!AA:AA,DB!$G$5,Total!N:N,DB!$O$5,Total!M:M,DB!$G$9,Total!AA:AA,DB!$O$9,Total!B:B,$H$2)+COUNTIFS(Total!X:X,$O$3,Total!W:W,B24,Total!AA:AA,DB!$G$5,Total!N:N,DB!$O$5,Total!AA:AA,DB!$G$9,Total!K:K,DB!$O$9,Total!B:B,$H$2)+COUNTIFS(Total!X:X,$O$3,Total!W:W,B24,Total!AA:AA,DB!$G$5,Total!AA:AA,DB!$O$5,Total!M:M,DB!$G$9,Total!K:K,DB!$O$9,Total!B:B,$H$2)+COUNTIFS(Total!X:X,$O$3,Total!W:W,B24,Total!O:O,DB!$G$5,Total!N:N,DB!$O$5,Total!AA:AA,DB!$G$9,Total!AA:AA,DB!$O$9,Total!AA:AA,$H$2)+COUNTIFS(Total!X:X,$O$3,Total!W:W,B24,Total!O:O,DB!$G$5,Total!AA:AA,DB!$O$5,Total!M:M,DB!$G$9,Total!AA:AA,DB!$O$9,Total!AA:AA,$H$2)+COUNTIFS(Total!X:X,$O$3,Total!W:W,B24,Total!O:O,DB!$G$5,Total!AA:AA,DB!$O$5,Total!AA:AA,DB!$G$9,Total!K:K,DB!$O$9,Total!AA:AA,$H$2)+COUNTIFS(Total!X:X,$O$3,Total!W:W,B24,Total!O:O,DB!$G$5,Total!AA:AA,DB!$O$5,Total!AA:AA,DB!$G$9,Total!AA:AA,DB!$O$9,Total!B:B,$H$2)+COUNTIFS(Total!X:X,$O$3,Total!W:W,B24,Total!AA:AA,DB!$G$5,Total!N:N,DB!$O$5,Total!M:M,DB!$G$9,Total!AA:AA,DB!$O$9,Total!AA:AA,$H$2)+COUNTIFS(Total!X:X,$O$3,Total!W:W,B24,Total!AA:AA,DB!$G$5,Total!N:N,DB!$O$5,Total!AA:AA,DB!$G$9,Total!K:K,DB!$O$9,Total!AA:AA,$H$2)+COUNTIFS(Total!X:X,$O$3,Total!W:W,B24,Total!AA:AA,DB!$G$5,Total!N:N,DB!$O$5,Total!AA:AA,DB!$G$9,Total!AA:AA,DB!$O$9,Total!B:B,$H$2)+COUNTIFS(Total!X:X,$O$3,Total!W:W,B24,Total!AA:AA,DB!$G$5,Total!AA:AA,DB!$O$5,Total!M:M,DB!$G$9,Total!K:K,DB!$O$9,Total!AA:AA,$H$2)+COUNTIFS(Total!X:X,$O$3,Total!W:W,B24,Total!AA:AA,DB!$G$5,Total!AA:AA,DB!$O$5,Total!M:M,DB!$G$9,Total!AA:AA,DB!$O$9,Total!B:B,$H$2)+COUNTIFS(Total!X:X,$O$3,Total!W:W,B24,Total!AA:AA,DB!$G$5,Total!AA:AA,DB!$O$5,Total!AA:AA,DB!$G$9,Total!K:K,DB!$O$9,Total!B:B,$H$2)+COUNTIFS(Total!X:X,$O$3,Total!W:W,B24,Total!AA:AA,DB!$G$5,Total!N:N,DB!$O$5,Total!M:M,DB!$G$9,Total!K:K,DB!$O$9,Total!B:B,$H$2)+COUNTIFS(Total!X:X,$O$3,Total!W:W,B24,Total!O:O,DB!$G$5,Total!AA:AA,DB!$O$5,Total!M:M,DB!$G$9,Total!K:K,DB!$O$9,Total!B:B,$H$2)+COUNTIFS(Total!X:X,$O$3,Total!W:W,B24,Total!O:O,DB!$G$5,Total!N:N,DB!$O$5,Total!AA:AA,DB!$G$9,Total!K:K,DB!$O$9,Total!B:B,$H$2)+COUNTIFS(Total!X:X,$O$3,Total!W:W,B24,Total!O:O,DB!$G$5,Total!N:N,DB!$O$5,Total!M:M,DB!$G$9,Total!AA:AA,DB!$O$9,Total!B:B,$H$2)+COUNTIFS(Total!X:X,$O$3,Total!W:W,B24,Total!O:O,DB!$G$5,Total!N:N,DB!$O$5,Total!M:M,DB!$G$9,Total!K:K,DB!$O$9,Total!AA:AA,$H$2)</f>
        <v>0</v>
      </c>
      <c r="P24" s="31">
        <f>COUNTIFS(Total!X:X,$P$3,Total!W:W,B24,Total!O:O,DB!$G$5,Total!N:N,DB!$O$5,Total!M:M,DB!$G$9,Total!K:K,DB!$O$9,Total!B:B,$H$2)+COUNTIFS(Total!X:X,$P$3,Total!W:W,B24,Total!AA:AA,DB!$G$5,Total!AA:AA,DB!$O$5,Total!AA:AA,DB!$G$9,Total!AA:AA,DB!$O$9,Total!AA:AA,$H$2)+COUNTIFS(Total!X:X,$P$3,Total!W:W,B24,Total!O:O,DB!$G$5,Total!AA:AA,DB!$O$5,Total!AA:AA,DB!$G$9,Total!AA:AA,DB!$O$9,Total!AA:AA,$H$2)+COUNTIFS(Total!X:X,$P$3,Total!W:W,B24,Total!AA:AA,DB!$G$5,Total!N:N,DB!$O$5,Total!AA:AA,DB!$G$9,Total!AA:AA,DB!$O$9,Total!AA:AA,$H$2)+COUNTIFS(Total!X:X,$P$3,Total!W:W,B24,Total!AA:AA,DB!$G$5,Total!AA:AA,DB!$O$5,Total!M:M,DB!$G$9,Total!AA:AA,DB!$O$9,Total!AA:AA,$H$2)+COUNTIFS(Total!X:X,$P$3,Total!W:W,B24,Total!AA:AA,DB!$G$5,Total!AA:AA,DB!$O$5,Total!AA:AA,DB!$G$9,Total!K:K,DB!$O$9,Total!AA:AA,$H$2)+COUNTIFS(Total!X:X,$P$3,Total!W:W,B24,Total!AA:AA,DB!$G$5,Total!AA:AA,DB!$O$5,Total!AA:AA,DB!$G$9,Total!AA:AA,DB!$O$9,Total!B:B,$H$2)+COUNTIFS(Total!X:X,$P$3,Total!W:W,B24,Total!O:O,DB!$G$5,Total!N:N,DB!$O$5,Total!M:M,DB!$G$9,Total!AA:AA,DB!$O$9,Total!AA:AA,$H$2)+COUNTIFS(Total!X:X,$P$3,Total!W:W,B24,Total!O:O,DB!$G$5,Total!N:N,DB!$O$5,Total!AA:AA,DB!$G$9,Total!K:K,DB!$O$9,Total!AA:AA,$H$2)+COUNTIFS(Total!X:X,$P$3,Total!W:W,B24,Total!O:O,DB!$G$5,Total!N:N,DB!$O$5,Total!AA:AA,DB!$G$9,Total!AA:AA,DB!$O$9,Total!B:B,$H$2)+COUNTIFS(Total!X:X,$P$3,Total!W:W,B24,Total!O:O,DB!$G$5,Total!AA:AA,DB!$O$5,Total!M:M,DB!$G$9,Total!K:K,DB!$O$9,Total!AA:AA,$H$2)+COUNTIFS(Total!X:X,$P$3,Total!W:W,B24,Total!O:O,DB!$G$5,Total!AA:AA,DB!$O$5,Total!M:M,DB!$G$9,Total!AA:AA,DB!$O$9,Total!B:B,$H$2)+COUNTIFS(Total!X:X,$P$3,Total!W:W,B24,Total!O:O,DB!$G$5,Total!AA:AA,DB!$O$5,Total!AA:AA,DB!$G$9,Total!K:K,DB!$O$9,Total!B:B,$H$2)+COUNTIFS(Total!X:X,$P$3,Total!W:W,B24,Total!AA:AA,DB!$G$5,Total!N:N,DB!$O$5,Total!M:M,DB!$G$9,Total!K:K,DB!$O$9,Total!AA:AA,$H$2)+COUNTIFS(Total!X:X,$P$3,Total!W:W,B24,Total!AA:AA,DB!$G$5,Total!N:N,DB!$O$5,Total!M:M,DB!$G$9,Total!AA:AA,DB!$O$9,Total!B:B,$H$2)+COUNTIFS(Total!X:X,$P$3,Total!W:W,B24,Total!AA:AA,DB!$G$5,Total!N:N,DB!$O$5,Total!AA:AA,DB!$G$9,Total!K:K,DB!$O$9,Total!B:B,$H$2)+COUNTIFS(Total!X:X,$P$3,Total!W:W,B24,Total!AA:AA,DB!$G$5,Total!AA:AA,DB!$O$5,Total!M:M,DB!$G$9,Total!K:K,DB!$O$9,Total!B:B,$H$2)+COUNTIFS(Total!X:X,$P$3,Total!W:W,B24,Total!O:O,DB!$G$5,Total!N:N,DB!$O$5,Total!AA:AA,DB!$G$9,Total!AA:AA,DB!$O$9,Total!AA:AA,$H$2)+COUNTIFS(Total!X:X,$P$3,Total!W:W,B24,Total!O:O,DB!$G$5,Total!AA:AA,DB!$O$5,Total!M:M,DB!$G$9,Total!AA:AA,DB!$O$9,Total!AA:AA,$H$2)+COUNTIFS(Total!X:X,$P$3,Total!W:W,B24,Total!O:O,DB!$G$5,Total!AA:AA,DB!$O$5,Total!AA:AA,DB!$G$9,Total!K:K,DB!$O$9,Total!AA:AA,$H$2)+COUNTIFS(Total!X:X,$P$3,Total!W:W,B24,Total!O:O,DB!$G$5,Total!AA:AA,DB!$O$5,Total!AA:AA,DB!$G$9,Total!AA:AA,DB!$O$9,Total!B:B,$H$2)+COUNTIFS(Total!X:X,$P$3,Total!W:W,B24,Total!AA:AA,DB!$G$5,Total!N:N,DB!$O$5,Total!M:M,DB!$G$9,Total!AA:AA,DB!$O$9,Total!AA:AA,$H$2)+COUNTIFS(Total!X:X,$P$3,Total!W:W,B24,Total!AA:AA,DB!$G$5,Total!N:N,DB!$O$5,Total!AA:AA,DB!$G$9,Total!K:K,DB!$O$9,Total!AA:AA,$H$2)+COUNTIFS(Total!X:X,$P$3,Total!W:W,B24,Total!AA:AA,DB!$G$5,Total!N:N,DB!$O$5,Total!AA:AA,DB!$G$9,Total!AA:AA,DB!$O$9,Total!B:B,$H$2)+COUNTIFS(Total!X:X,$P$3,Total!W:W,B24,Total!AA:AA,DB!$G$5,Total!AA:AA,DB!$O$5,Total!M:M,DB!$G$9,Total!K:K,DB!$O$9,Total!AA:AA,$H$2)+COUNTIFS(Total!X:X,$P$3,Total!W:W,B24,Total!AA:AA,DB!$G$5,Total!AA:AA,DB!$O$5,Total!M:M,DB!$G$9,Total!AA:AA,DB!$O$9,Total!B:B,$H$2)+COUNTIFS(Total!X:X,$P$3,Total!W:W,B24,Total!AA:AA,DB!$G$5,Total!AA:AA,DB!$O$5,Total!AA:AA,DB!$G$9,Total!K:K,DB!$O$9,Total!B:B,$H$2)+COUNTIFS(Total!X:X,$P$3,Total!W:W,B24,Total!AA:AA,DB!$G$5,Total!N:N,DB!$O$5,Total!M:M,DB!$G$9,Total!K:K,DB!$O$9,Total!B:B,$H$2)+COUNTIFS(Total!X:X,$P$3,Total!W:W,B24,Total!O:O,DB!$G$5,Total!AA:AA,DB!$O$5,Total!M:M,DB!$G$9,Total!K:K,DB!$O$9,Total!B:B,$H$2)+COUNTIFS(Total!X:X,$P$3,Total!W:W,B24,Total!O:O,DB!$G$5,Total!N:N,DB!$O$5,Total!AA:AA,DB!$G$9,Total!K:K,DB!$O$9,Total!B:B,$H$2)+COUNTIFS(Total!X:X,$P$3,Total!W:W,B24,Total!O:O,DB!$G$5,Total!N:N,DB!$O$5,Total!M:M,DB!$G$9,Total!AA:AA,DB!$O$9,Total!B:B,$H$2)+COUNTIFS(Total!X:X,$P$3,Total!W:W,B24,Total!O:O,DB!$G$5,Total!N:N,DB!$O$5,Total!M:M,DB!$G$9,Total!K:K,DB!$O$9,Total!AA:AA,$H$2)</f>
        <v>0</v>
      </c>
      <c r="Q24" s="31">
        <f>COUNTIFS(Total!X:X,$Q$3,Total!W:W,B24,Total!O:O,DB!$G$5,Total!N:N,DB!$O$5,Total!M:M,DB!$G$9,Total!K:K,DB!$O$9,Total!B:B,$H$2)+COUNTIFS(Total!X:X,$Q$3,Total!W:W,B24,Total!AA:AA,DB!$G$5,Total!AA:AA,DB!$O$5,Total!AA:AA,DB!$G$9,Total!AA:AA,DB!$O$9,Total!AA:AA,$H$2)+COUNTIFS(Total!X:X,$Q$3,Total!W:W,B24,Total!O:O,DB!$G$5,Total!AA:AA,DB!$O$5,Total!AA:AA,DB!$G$9,Total!AA:AA,DB!$O$9,Total!AA:AA,$H$2)+COUNTIFS(Total!X:X,$Q$3,Total!W:W,B24,Total!AA:AA,DB!$G$5,Total!N:N,DB!$O$5,Total!AA:AA,DB!$G$9,Total!AA:AA,DB!$O$9,Total!AA:AA,$H$2)+COUNTIFS(Total!X:X,$Q$3,Total!W:W,B24,Total!AA:AA,DB!$G$5,Total!AA:AA,DB!$O$5,Total!M:M,DB!$G$9,Total!AA:AA,DB!$O$9,Total!AA:AA,$H$2)+COUNTIFS(Total!X:X,$Q$3,Total!W:W,B24,Total!AA:AA,DB!$G$5,Total!AA:AA,DB!$O$5,Total!AA:AA,DB!$G$9,Total!K:K,DB!$O$9,Total!AA:AA,$H$2)+COUNTIFS(Total!X:X,$Q$3,Total!W:W,B24,Total!AA:AA,DB!$G$5,Total!AA:AA,DB!$O$5,Total!AA:AA,DB!$G$9,Total!AA:AA,DB!$O$9,Total!B:B,$H$2)+COUNTIFS(Total!X:X,$Q$3,Total!W:W,B24,Total!O:O,DB!$G$5,Total!N:N,DB!$O$5,Total!M:M,DB!$G$9,Total!AA:AA,DB!$O$9,Total!AA:AA,$H$2)+COUNTIFS(Total!X:X,$Q$3,Total!W:W,B24,Total!O:O,DB!$G$5,Total!N:N,DB!$O$5,Total!AA:AA,DB!$G$9,Total!K:K,DB!$O$9,Total!AA:AA,$H$2)+COUNTIFS(Total!X:X,$Q$3,Total!W:W,B24,Total!O:O,DB!$G$5,Total!N:N,DB!$O$5,Total!AA:AA,DB!$G$9,Total!AA:AA,DB!$O$9,Total!B:B,$H$2)+COUNTIFS(Total!X:X,$Q$3,Total!W:W,B24,Total!O:O,DB!$G$5,Total!AA:AA,DB!$O$5,Total!M:M,DB!$G$9,Total!K:K,DB!$O$9,Total!AA:AA,$H$2)+COUNTIFS(Total!X:X,$Q$3,Total!W:W,B24,Total!O:O,DB!$G$5,Total!AA:AA,DB!$O$5,Total!M:M,DB!$G$9,Total!AA:AA,DB!$O$9,Total!B:B,$H$2)+COUNTIFS(Total!X:X,$Q$3,Total!W:W,B24,Total!O:O,DB!$G$5,Total!AA:AA,DB!$O$5,Total!AA:AA,DB!$G$9,Total!K:K,DB!$O$9,Total!B:B,$H$2)+COUNTIFS(Total!X:X,$Q$3,Total!W:W,B24,Total!AA:AA,DB!$G$5,Total!N:N,DB!$O$5,Total!M:M,DB!$G$9,Total!K:K,DB!$O$9,Total!AA:AA,$H$2)+COUNTIFS(Total!X:X,$Q$3,Total!W:W,B24,Total!AA:AA,DB!$G$5,Total!N:N,DB!$O$5,Total!M:M,DB!$G$9,Total!AA:AA,DB!$O$9,Total!B:B,$H$2)+COUNTIFS(Total!X:X,$Q$3,Total!W:W,B24,Total!AA:AA,DB!$G$5,Total!N:N,DB!$O$5,Total!AA:AA,DB!$G$9,Total!K:K,DB!$O$9,Total!B:B,$H$2)+COUNTIFS(Total!X:X,$Q$3,Total!W:W,B24,Total!AA:AA,DB!$G$5,Total!AA:AA,DB!$O$5,Total!M:M,DB!$G$9,Total!K:K,DB!$O$9,Total!B:B,$H$2)+COUNTIFS(Total!X:X,$Q$3,Total!W:W,B24,Total!O:O,DB!$G$5,Total!N:N,DB!$O$5,Total!AA:AA,DB!$G$9,Total!AA:AA,DB!$O$9,Total!AA:AA,$H$2)+COUNTIFS(Total!X:X,$Q$3,Total!W:W,B24,Total!O:O,DB!$G$5,Total!AA:AA,DB!$O$5,Total!M:M,DB!$G$9,Total!AA:AA,DB!$O$9,Total!AA:AA,$H$2)+COUNTIFS(Total!X:X,$Q$3,Total!W:W,B24,Total!O:O,DB!$G$5,Total!AA:AA,DB!$O$5,Total!AA:AA,DB!$G$9,Total!K:K,DB!$O$9,Total!AA:AA,$H$2)+COUNTIFS(Total!X:X,$Q$3,Total!W:W,B24,Total!O:O,DB!$G$5,Total!AA:AA,DB!$O$5,Total!AA:AA,DB!$G$9,Total!AA:AA,DB!$O$9,Total!B:B,$H$2)+COUNTIFS(Total!X:X,$Q$3,Total!W:W,B24,Total!AA:AA,DB!$G$5,Total!N:N,DB!$O$5,Total!M:M,DB!$G$9,Total!AA:AA,DB!$O$9,Total!AA:AA,$H$2)+COUNTIFS(Total!X:X,$Q$3,Total!W:W,B24,Total!AA:AA,DB!$G$5,Total!N:N,DB!$O$5,Total!AA:AA,DB!$G$9,Total!K:K,DB!$O$9,Total!AA:AA,$H$2)+COUNTIFS(Total!X:X,$Q$3,Total!W:W,B24,Total!AA:AA,DB!$G$5,Total!N:N,DB!$O$5,Total!AA:AA,DB!$G$9,Total!AA:AA,DB!$O$9,Total!B:B,$H$2)+COUNTIFS(Total!X:X,$Q$3,Total!W:W,B24,Total!AA:AA,DB!$G$5,Total!AA:AA,DB!$O$5,Total!M:M,DB!$G$9,Total!K:K,DB!$O$9,Total!AA:AA,$H$2)+COUNTIFS(Total!X:X,$Q$3,Total!W:W,B24,Total!AA:AA,DB!$G$5,Total!AA:AA,DB!$O$5,Total!M:M,DB!$G$9,Total!AA:AA,DB!$O$9,Total!B:B,$H$2)+COUNTIFS(Total!X:X,$Q$3,Total!W:W,B24,Total!AA:AA,DB!$G$5,Total!AA:AA,DB!$O$5,Total!AA:AA,DB!$G$9,Total!K:K,DB!$O$9,Total!B:B,$H$2)+COUNTIFS(Total!X:X,$Q$3,Total!W:W,B24,Total!AA:AA,DB!$G$5,Total!N:N,DB!$O$5,Total!M:M,DB!$G$9,Total!K:K,DB!$O$9,Total!B:B,$H$2)+COUNTIFS(Total!X:X,$Q$3,Total!W:W,B24,Total!O:O,DB!$G$5,Total!AA:AA,DB!$O$5,Total!M:M,DB!$G$9,Total!K:K,DB!$O$9,Total!B:B,$H$2)+COUNTIFS(Total!X:X,$Q$3,Total!W:W,B24,Total!O:O,DB!$G$5,Total!N:N,DB!$O$5,Total!AA:AA,DB!$G$9,Total!K:K,DB!$O$9,Total!B:B,$H$2)+COUNTIFS(Total!X:X,$Q$3,Total!W:W,B24,Total!O:O,DB!$G$5,Total!N:N,DB!$O$5,Total!M:M,DB!$G$9,Total!AA:AA,DB!$O$9,Total!B:B,$H$2)+COUNTIFS(Total!X:X,$Q$3,Total!W:W,B24,Total!O:O,DB!$G$5,Total!N:N,DB!$O$5,Total!M:M,DB!$G$9,Total!K:K,DB!$O$9,Total!AA:AA,$H$2)</f>
        <v>0</v>
      </c>
      <c r="R24" s="31">
        <f>COUNTIFS(Total!X:X,$R$3,Total!W:W,B24,Total!O:O,DB!$G$5,Total!N:N,DB!$O$5,Total!M:M,DB!$G$9,Total!K:K,DB!$O$9,Total!B:B,$H$2)+COUNTIFS(Total!X:X,$R$3,Total!W:W,B24,Total!AA:AA,DB!$G$5,Total!AA:AA,DB!$O$5,Total!AA:AA,DB!$G$9,Total!AA:AA,DB!$O$9,Total!AA:AA,$H$2)+COUNTIFS(Total!X:X,$R$3,Total!W:W,B24,Total!O:O,DB!$G$5,Total!AA:AA,DB!$O$5,Total!AA:AA,DB!$G$9,Total!AA:AA,DB!$O$9,Total!AA:AA,$H$2)+COUNTIFS(Total!X:X,$R$3,Total!W:W,B24,Total!AA:AA,DB!$G$5,Total!N:N,DB!$O$5,Total!AA:AA,DB!$G$9,Total!AA:AA,DB!$O$9,Total!AA:AA,$H$2)+COUNTIFS(Total!X:X,$R$3,Total!W:W,B24,Total!AA:AA,DB!$G$5,Total!AA:AA,DB!$O$5,Total!M:M,DB!$G$9,Total!AA:AA,DB!$O$9,Total!AA:AA,$H$2)+COUNTIFS(Total!X:X,$R$3,Total!W:W,B24,Total!AA:AA,DB!$G$5,Total!AA:AA,DB!$O$5,Total!AA:AA,DB!$G$9,Total!K:K,DB!$O$9,Total!AA:AA,$H$2)+COUNTIFS(Total!X:X,$R$3,Total!W:W,B24,Total!AA:AA,DB!$G$5,Total!AA:AA,DB!$O$5,Total!AA:AA,DB!$G$9,Total!AA:AA,DB!$O$9,Total!B:B,$H$2)+COUNTIFS(Total!X:X,$R$3,Total!W:W,B24,Total!O:O,DB!$G$5,Total!N:N,DB!$O$5,Total!M:M,DB!$G$9,Total!AA:AA,DB!$O$9,Total!AA:AA,$H$2)+COUNTIFS(Total!X:X,$R$3,Total!W:W,B24,Total!O:O,DB!$G$5,Total!N:N,DB!$O$5,Total!AA:AA,DB!$G$9,Total!K:K,DB!$O$9,Total!AA:AA,$H$2)+COUNTIFS(Total!X:X,$R$3,Total!W:W,B24,Total!O:O,DB!$G$5,Total!N:N,DB!$O$5,Total!AA:AA,DB!$G$9,Total!AA:AA,DB!$O$9,Total!B:B,$H$2)+COUNTIFS(Total!X:X,$R$3,Total!W:W,B24,Total!O:O,DB!$G$5,Total!AA:AA,DB!$O$5,Total!M:M,DB!$G$9,Total!K:K,DB!$O$9,Total!AA:AA,$H$2)+COUNTIFS(Total!X:X,$R$3,Total!W:W,B24,Total!O:O,DB!$G$5,Total!AA:AA,DB!$O$5,Total!M:M,DB!$G$9,Total!AA:AA,DB!$O$9,Total!B:B,$H$2)+COUNTIFS(Total!X:X,$R$3,Total!W:W,B24,Total!O:O,DB!$G$5,Total!AA:AA,DB!$O$5,Total!AA:AA,DB!$G$9,Total!K:K,DB!$O$9,Total!B:B,$H$2)+COUNTIFS(Total!X:X,$R$3,Total!W:W,B24,Total!AA:AA,DB!$G$5,Total!N:N,DB!$O$5,Total!M:M,DB!$G$9,Total!K:K,DB!$O$9,Total!AA:AA,$H$2)+COUNTIFS(Total!X:X,$R$3,Total!W:W,B24,Total!AA:AA,DB!$G$5,Total!N:N,DB!$O$5,Total!M:M,DB!$G$9,Total!AA:AA,DB!$O$9,Total!B:B,$H$2)+COUNTIFS(Total!X:X,$R$3,Total!W:W,B24,Total!AA:AA,DB!$G$5,Total!N:N,DB!$O$5,Total!AA:AA,DB!$G$9,Total!K:K,DB!$O$9,Total!B:B,$H$2)+COUNTIFS(Total!X:X,$R$3,Total!W:W,B24,Total!AA:AA,DB!$G$5,Total!AA:AA,DB!$O$5,Total!M:M,DB!$G$9,Total!K:K,DB!$O$9,Total!B:B,$H$2)+COUNTIFS(Total!X:X,$R$3,Total!W:W,B24,Total!O:O,DB!$G$5,Total!N:N,DB!$O$5,Total!AA:AA,DB!$G$9,Total!AA:AA,DB!$O$9,Total!AA:AA,$H$2)+COUNTIFS(Total!X:X,$R$3,Total!W:W,B24,Total!O:O,DB!$G$5,Total!AA:AA,DB!$O$5,Total!M:M,DB!$G$9,Total!AA:AA,DB!$O$9,Total!AA:AA,$H$2)+COUNTIFS(Total!X:X,$R$3,Total!W:W,B24,Total!O:O,DB!$G$5,Total!AA:AA,DB!$O$5,Total!AA:AA,DB!$G$9,Total!K:K,DB!$O$9,Total!AA:AA,$H$2)+COUNTIFS(Total!X:X,$R$3,Total!W:W,B24,Total!O:O,DB!$G$5,Total!AA:AA,DB!$O$5,Total!AA:AA,DB!$G$9,Total!AA:AA,DB!$O$9,Total!B:B,$H$2)+COUNTIFS(Total!X:X,$R$3,Total!W:W,B24,Total!AA:AA,DB!$G$5,Total!N:N,DB!$O$5,Total!M:M,DB!$G$9,Total!AA:AA,DB!$O$9,Total!AA:AA,$H$2)+COUNTIFS(Total!X:X,$R$3,Total!W:W,B24,Total!AA:AA,DB!$G$5,Total!N:N,DB!$O$5,Total!AA:AA,DB!$G$9,Total!K:K,DB!$O$9,Total!AA:AA,$H$2)+COUNTIFS(Total!X:X,$R$3,Total!W:W,B24,Total!AA:AA,DB!$G$5,Total!N:N,DB!$O$5,Total!AA:AA,DB!$G$9,Total!AA:AA,DB!$O$9,Total!B:B,$H$2)+COUNTIFS(Total!X:X,$R$3,Total!W:W,B24,Total!AA:AA,DB!$G$5,Total!AA:AA,DB!$O$5,Total!M:M,DB!$G$9,Total!K:K,DB!$O$9,Total!AA:AA,$H$2)+COUNTIFS(Total!X:X,$R$3,Total!W:W,B24,Total!AA:AA,DB!$G$5,Total!AA:AA,DB!$O$5,Total!M:M,DB!$G$9,Total!AA:AA,DB!$O$9,Total!B:B,$H$2)+COUNTIFS(Total!X:X,$R$3,Total!W:W,B24,Total!AA:AA,DB!$G$5,Total!AA:AA,DB!$O$5,Total!AA:AA,DB!$G$9,Total!K:K,DB!$O$9,Total!B:B,$H$2)+COUNTIFS(Total!X:X,$R$3,Total!W:W,B24,Total!AA:AA,DB!$G$5,Total!N:N,DB!$O$5,Total!M:M,DB!$G$9,Total!K:K,DB!$O$9,Total!B:B,$H$2)+COUNTIFS(Total!X:X,$R$3,Total!W:W,B24,Total!O:O,DB!$G$5,Total!AA:AA,DB!$O$5,Total!M:M,DB!$G$9,Total!K:K,DB!$O$9,Total!B:B,$H$2)+COUNTIFS(Total!X:X,$R$3,Total!W:W,B24,Total!O:O,DB!$G$5,Total!N:N,DB!$O$5,Total!AA:AA,DB!$G$9,Total!K:K,DB!$O$9,Total!B:B,$H$2)+COUNTIFS(Total!X:X,$R$3,Total!W:W,B24,Total!O:O,DB!$G$5,Total!N:N,DB!$O$5,Total!M:M,DB!$G$9,Total!AA:AA,DB!$O$9,Total!B:B,$H$2)+COUNTIFS(Total!X:X,$R$3,Total!W:W,B24,Total!O:O,DB!$G$5,Total!N:N,DB!$O$5,Total!M:M,DB!$G$9,Total!K:K,DB!$O$9,Total!AA:AA,$H$2)</f>
        <v>0</v>
      </c>
      <c r="S24" s="31">
        <f>COUNTIFS(Total!X:X,$S$3,Total!W:W,B24,Total!O:O,DB!$G$5,Total!N:N,DB!$O$5,Total!M:M,DB!$G$9,Total!K:K,DB!$O$9,Total!B:B,$H$2)+COUNTIFS(Total!X:X,$S$3,Total!W:W,B24,Total!AA:AA,DB!$G$5,Total!AA:AA,DB!$O$5,Total!AA:AA,DB!$G$9,Total!AA:AA,DB!$O$9,Total!AA:AA,$H$2)+COUNTIFS(Total!X:X,$S$3,Total!W:W,B24,Total!O:O,DB!$G$5,Total!AA:AA,DB!$O$5,Total!AA:AA,DB!$G$9,Total!AA:AA,DB!$O$9,Total!AA:AA,$H$2)+COUNTIFS(Total!X:X,$S$3,Total!W:W,B24,Total!AA:AA,DB!$G$5,Total!N:N,DB!$O$5,Total!AA:AA,DB!$G$9,Total!AA:AA,DB!$O$9,Total!AA:AA,$H$2)+COUNTIFS(Total!X:X,$S$3,Total!W:W,B24,Total!AA:AA,DB!$G$5,Total!AA:AA,DB!$O$5,Total!M:M,DB!$G$9,Total!AA:AA,DB!$O$9,Total!AA:AA,$H$2)+COUNTIFS(Total!X:X,$S$3,Total!W:W,B24,Total!AA:AA,DB!$G$5,Total!AA:AA,DB!$O$5,Total!AA:AA,DB!$G$9,Total!K:K,DB!$O$9,Total!AA:AA,$H$2)+COUNTIFS(Total!X:X,$S$3,Total!W:W,B24,Total!AA:AA,DB!$G$5,Total!AA:AA,DB!$O$5,Total!AA:AA,DB!$G$9,Total!AA:AA,DB!$O$9,Total!B:B,$H$2)+COUNTIFS(Total!X:X,$S$3,Total!W:W,B24,Total!O:O,DB!$G$5,Total!N:N,DB!$O$5,Total!M:M,DB!$G$9,Total!AA:AA,DB!$O$9,Total!AA:AA,$H$2)+COUNTIFS(Total!X:X,$S$3,Total!W:W,B24,Total!O:O,DB!$G$5,Total!N:N,DB!$O$5,Total!AA:AA,DB!$G$9,Total!K:K,DB!$O$9,Total!AA:AA,$H$2)+COUNTIFS(Total!X:X,$S$3,Total!W:W,B24,Total!O:O,DB!$G$5,Total!N:N,DB!$O$5,Total!AA:AA,DB!$G$9,Total!AA:AA,DB!$O$9,Total!B:B,$H$2)+COUNTIFS(Total!X:X,$S$3,Total!W:W,B24,Total!O:O,DB!$G$5,Total!AA:AA,DB!$O$5,Total!M:M,DB!$G$9,Total!K:K,DB!$O$9,Total!AA:AA,$H$2)+COUNTIFS(Total!X:X,$S$3,Total!W:W,B24,Total!O:O,DB!$G$5,Total!AA:AA,DB!$O$5,Total!M:M,DB!$G$9,Total!AA:AA,DB!$O$9,Total!B:B,$H$2)+COUNTIFS(Total!X:X,$S$3,Total!W:W,B24,Total!O:O,DB!$G$5,Total!AA:AA,DB!$O$5,Total!AA:AA,DB!$G$9,Total!K:K,DB!$O$9,Total!B:B,$H$2)+COUNTIFS(Total!X:X,$S$3,Total!W:W,B24,Total!AA:AA,DB!$G$5,Total!N:N,DB!$O$5,Total!M:M,DB!$G$9,Total!K:K,DB!$O$9,Total!AA:AA,$H$2)+COUNTIFS(Total!X:X,$S$3,Total!W:W,B24,Total!AA:AA,DB!$G$5,Total!N:N,DB!$O$5,Total!M:M,DB!$G$9,Total!AA:AA,DB!$O$9,Total!B:B,$H$2)+COUNTIFS(Total!X:X,$S$3,Total!W:W,B24,Total!AA:AA,DB!$G$5,Total!N:N,DB!$O$5,Total!AA:AA,DB!$G$9,Total!K:K,DB!$O$9,Total!B:B,$H$2)+COUNTIFS(Total!X:X,$S$3,Total!W:W,B24,Total!AA:AA,DB!$G$5,Total!AA:AA,DB!$O$5,Total!M:M,DB!$G$9,Total!K:K,DB!$O$9,Total!B:B,$H$2)+COUNTIFS(Total!X:X,$S$3,Total!W:W,B24,Total!O:O,DB!$G$5,Total!N:N,DB!$O$5,Total!AA:AA,DB!$G$9,Total!AA:AA,DB!$O$9,Total!AA:AA,$H$2)+COUNTIFS(Total!X:X,$S$3,Total!W:W,B24,Total!O:O,DB!$G$5,Total!AA:AA,DB!$O$5,Total!M:M,DB!$G$9,Total!AA:AA,DB!$O$9,Total!AA:AA,$H$2)+COUNTIFS(Total!X:X,$S$3,Total!W:W,B24,Total!O:O,DB!$G$5,Total!AA:AA,DB!$O$5,Total!AA:AA,DB!$G$9,Total!K:K,DB!$O$9,Total!AA:AA,$H$2)+COUNTIFS(Total!X:X,$S$3,Total!W:W,B24,Total!O:O,DB!$G$5,Total!AA:AA,DB!$O$5,Total!AA:AA,DB!$G$9,Total!AA:AA,DB!$O$9,Total!B:B,$H$2)+COUNTIFS(Total!X:X,$S$3,Total!W:W,B24,Total!AA:AA,DB!$G$5,Total!N:N,DB!$O$5,Total!M:M,DB!$G$9,Total!AA:AA,DB!$O$9,Total!AA:AA,$H$2)+COUNTIFS(Total!X:X,$S$3,Total!W:W,B24,Total!AA:AA,DB!$G$5,Total!N:N,DB!$O$5,Total!AA:AA,DB!$G$9,Total!K:K,DB!$O$9,Total!AA:AA,$H$2)+COUNTIFS(Total!X:X,$S$3,Total!W:W,B24,Total!AA:AA,DB!$G$5,Total!N:N,DB!$O$5,Total!AA:AA,DB!$G$9,Total!AA:AA,DB!$O$9,Total!B:B,$H$2)+COUNTIFS(Total!X:X,$S$3,Total!W:W,B24,Total!AA:AA,DB!$G$5,Total!AA:AA,DB!$O$5,Total!M:M,DB!$G$9,Total!K:K,DB!$O$9,Total!AA:AA,$H$2)+COUNTIFS(Total!X:X,$S$3,Total!W:W,B24,Total!AA:AA,DB!$G$5,Total!AA:AA,DB!$O$5,Total!M:M,DB!$G$9,Total!AA:AA,DB!$O$9,Total!B:B,$H$2)+COUNTIFS(Total!X:X,$S$3,Total!W:W,B24,Total!AA:AA,DB!$G$5,Total!AA:AA,DB!$O$5,Total!AA:AA,DB!$G$9,Total!K:K,DB!$O$9,Total!B:B,$H$2)+COUNTIFS(Total!X:X,$S$3,Total!W:W,B24,Total!AA:AA,DB!$G$5,Total!N:N,DB!$O$5,Total!M:M,DB!$G$9,Total!K:K,DB!$O$9,Total!B:B,$H$2)+COUNTIFS(Total!X:X,$S$3,Total!W:W,B24,Total!O:O,DB!$G$5,Total!AA:AA,DB!$O$5,Total!M:M,DB!$G$9,Total!K:K,DB!$O$9,Total!B:B,$H$2)+COUNTIFS(Total!X:X,$S$3,Total!W:W,B24,Total!O:O,DB!$G$5,Total!N:N,DB!$O$5,Total!AA:AA,DB!$G$9,Total!K:K,DB!$O$9,Total!B:B,$H$2)+COUNTIFS(Total!X:X,$S$3,Total!W:W,B24,Total!O:O,DB!$G$5,Total!N:N,DB!$O$5,Total!M:M,DB!$G$9,Total!AA:AA,DB!$O$9,Total!B:B,$H$2)+COUNTIFS(Total!X:X,$S$3,Total!W:W,B24,Total!O:O,DB!$G$5,Total!N:N,DB!$O$5,Total!M:M,DB!$G$9,Total!K:K,DB!$O$9,Total!AA:AA,$H$2)</f>
        <v>0</v>
      </c>
      <c r="T24" s="31">
        <f>COUNTIFS(Total!X:X,$T$3,Total!W:W,B24,Total!O:O,DB!$G$5,Total!N:N,DB!$O$5,Total!M:M,DB!$G$9,Total!K:K,DB!$O$9,Total!B:B,$H$2)+COUNTIFS(Total!X:X,$T$3,Total!W:W,B24,Total!AA:AA,DB!$G$5,Total!AA:AA,DB!$O$5,Total!AA:AA,DB!$G$9,Total!AA:AA,DB!$O$9,Total!AA:AA,$H$2)+COUNTIFS(Total!X:X,$T$3,Total!W:W,B24,Total!O:O,DB!$G$5,Total!AA:AA,DB!$O$5,Total!AA:AA,DB!$G$9,Total!AA:AA,DB!$O$9,Total!AA:AA,$H$2)+COUNTIFS(Total!X:X,$T$3,Total!W:W,B24,Total!AA:AA,DB!$G$5,Total!N:N,DB!$O$5,Total!AA:AA,DB!$G$9,Total!AA:AA,DB!$O$9,Total!AA:AA,$H$2)+COUNTIFS(Total!X:X,$T$3,Total!W:W,B24,Total!AA:AA,DB!$G$5,Total!AA:AA,DB!$O$5,Total!M:M,DB!$G$9,Total!AA:AA,DB!$O$9,Total!AA:AA,$H$2)+COUNTIFS(Total!X:X,$T$3,Total!W:W,B24,Total!AA:AA,DB!$G$5,Total!AA:AA,DB!$O$5,Total!AA:AA,DB!$G$9,Total!K:K,DB!$O$9,Total!AA:AA,$H$2)+COUNTIFS(Total!X:X,$T$3,Total!W:W,B24,Total!AA:AA,DB!$G$5,Total!AA:AA,DB!$O$5,Total!AA:AA,DB!$G$9,Total!AA:AA,DB!$O$9,Total!B:B,$H$2)+COUNTIFS(Total!X:X,$T$3,Total!W:W,B24,Total!O:O,DB!$G$5,Total!N:N,DB!$O$5,Total!M:M,DB!$G$9,Total!AA:AA,DB!$O$9,Total!AA:AA,$H$2)+COUNTIFS(Total!X:X,$T$3,Total!W:W,B24,Total!O:O,DB!$G$5,Total!N:N,DB!$O$5,Total!AA:AA,DB!$G$9,Total!K:K,DB!$O$9,Total!AA:AA,$H$2)+COUNTIFS(Total!X:X,$T$3,Total!W:W,B24,Total!O:O,DB!$G$5,Total!N:N,DB!$O$5,Total!AA:AA,DB!$G$9,Total!AA:AA,DB!$O$9,Total!B:B,$H$2)+COUNTIFS(Total!X:X,$T$3,Total!W:W,B24,Total!O:O,DB!$G$5,Total!AA:AA,DB!$O$5,Total!M:M,DB!$G$9,Total!K:K,DB!$O$9,Total!AA:AA,$H$2)+COUNTIFS(Total!X:X,$T$3,Total!W:W,B24,Total!O:O,DB!$G$5,Total!AA:AA,DB!$O$5,Total!M:M,DB!$G$9,Total!AA:AA,DB!$O$9,Total!B:B,$H$2)+COUNTIFS(Total!X:X,$T$3,Total!W:W,B24,Total!O:O,DB!$G$5,Total!AA:AA,DB!$O$5,Total!AA:AA,DB!$G$9,Total!K:K,DB!$O$9,Total!B:B,$H$2)+COUNTIFS(Total!X:X,$T$3,Total!W:W,B24,Total!AA:AA,DB!$G$5,Total!N:N,DB!$O$5,Total!M:M,DB!$G$9,Total!K:K,DB!$O$9,Total!AA:AA,$H$2)+COUNTIFS(Total!X:X,$T$3,Total!W:W,B24,Total!AA:AA,DB!$G$5,Total!N:N,DB!$O$5,Total!M:M,DB!$G$9,Total!AA:AA,DB!$O$9,Total!B:B,$H$2)+COUNTIFS(Total!X:X,$T$3,Total!W:W,B24,Total!AA:AA,DB!$G$5,Total!N:N,DB!$O$5,Total!AA:AA,DB!$G$9,Total!K:K,DB!$O$9,Total!B:B,$H$2)+COUNTIFS(Total!X:X,$T$3,Total!W:W,B24,Total!AA:AA,DB!$G$5,Total!AA:AA,DB!$O$5,Total!M:M,DB!$G$9,Total!K:K,DB!$O$9,Total!B:B,$H$2)+COUNTIFS(Total!X:X,$T$3,Total!W:W,B24,Total!O:O,DB!$G$5,Total!N:N,DB!$O$5,Total!AA:AA,DB!$G$9,Total!AA:AA,DB!$O$9,Total!AA:AA,$H$2)+COUNTIFS(Total!X:X,$T$3,Total!W:W,B24,Total!O:O,DB!$G$5,Total!AA:AA,DB!$O$5,Total!M:M,DB!$G$9,Total!AA:AA,DB!$O$9,Total!AA:AA,$H$2)+COUNTIFS(Total!X:X,$T$3,Total!W:W,B24,Total!O:O,DB!$G$5,Total!AA:AA,DB!$O$5,Total!AA:AA,DB!$G$9,Total!K:K,DB!$O$9,Total!AA:AA,$H$2)+COUNTIFS(Total!X:X,$T$3,Total!W:W,B24,Total!O:O,DB!$G$5,Total!AA:AA,DB!$O$5,Total!AA:AA,DB!$G$9,Total!AA:AA,DB!$O$9,Total!B:B,$H$2)+COUNTIFS(Total!X:X,$T$3,Total!W:W,B24,Total!AA:AA,DB!$G$5,Total!N:N,DB!$O$5,Total!M:M,DB!$G$9,Total!AA:AA,DB!$O$9,Total!AA:AA,$H$2)+COUNTIFS(Total!X:X,$T$3,Total!W:W,B24,Total!AA:AA,DB!$G$5,Total!N:N,DB!$O$5,Total!AA:AA,DB!$G$9,Total!K:K,DB!$O$9,Total!AA:AA,$H$2)+COUNTIFS(Total!X:X,$T$3,Total!W:W,B24,Total!AA:AA,DB!$G$5,Total!N:N,DB!$O$5,Total!AA:AA,DB!$G$9,Total!AA:AA,DB!$O$9,Total!B:B,$H$2)+COUNTIFS(Total!X:X,$T$3,Total!W:W,B24,Total!AA:AA,DB!$G$5,Total!AA:AA,DB!$O$5,Total!M:M,DB!$G$9,Total!K:K,DB!$O$9,Total!AA:AA,$H$2)+COUNTIFS(Total!X:X,$T$3,Total!W:W,B24,Total!AA:AA,DB!$G$5,Total!AA:AA,DB!$O$5,Total!M:M,DB!$G$9,Total!AA:AA,DB!$O$9,Total!B:B,$H$2)+COUNTIFS(Total!X:X,$T$3,Total!W:W,B24,Total!AA:AA,DB!$G$5,Total!AA:AA,DB!$O$5,Total!AA:AA,DB!$G$9,Total!K:K,DB!$O$9,Total!B:B,$H$2)+COUNTIFS(Total!X:X,$T$3,Total!W:W,B24,Total!AA:AA,DB!$G$5,Total!N:N,DB!$O$5,Total!M:M,DB!$G$9,Total!K:K,DB!$O$9,Total!B:B,$H$2)+COUNTIFS(Total!X:X,$T$3,Total!W:W,B24,Total!O:O,DB!$G$5,Total!AA:AA,DB!$O$5,Total!M:M,DB!$G$9,Total!K:K,DB!$O$9,Total!B:B,$H$2)+COUNTIFS(Total!X:X,$T$3,Total!W:W,B24,Total!O:O,DB!$G$5,Total!N:N,DB!$O$5,Total!AA:AA,DB!$G$9,Total!K:K,DB!$O$9,Total!B:B,$H$2)+COUNTIFS(Total!X:X,$T$3,Total!W:W,B24,Total!O:O,DB!$G$5,Total!N:N,DB!$O$5,Total!M:M,DB!$G$9,Total!AA:AA,DB!$O$9,Total!B:B,$H$2)+COUNTIFS(Total!X:X,$T$3,Total!W:W,B24,Total!O:O,DB!$G$5,Total!N:N,DB!$O$5,Total!M:M,DB!$G$9,Total!K:K,DB!$O$9,Total!AA:AA,$H$2)</f>
        <v>0</v>
      </c>
      <c r="U24" s="31">
        <f>COUNTIFS(Total!X:X,$U$3,Total!W:W,B24,Total!O:O,DB!$G$5,Total!N:N,DB!$O$5,Total!M:M,DB!$G$9,Total!K:K,DB!$O$9,Total!B:B,$H$2)+COUNTIFS(Total!X:X,$U$3,Total!W:W,B24,Total!AA:AA,DB!$G$5,Total!AA:AA,DB!$O$5,Total!AA:AA,DB!$G$9,Total!AA:AA,DB!$O$9,Total!AA:AA,$H$2)+COUNTIFS(Total!X:X,$U$3,Total!W:W,B24,Total!O:O,DB!$G$5,Total!AA:AA,DB!$O$5,Total!AA:AA,DB!$G$9,Total!AA:AA,DB!$O$9,Total!AA:AA,$H$2)+COUNTIFS(Total!X:X,$U$3,Total!W:W,B24,Total!AA:AA,DB!$G$5,Total!N:N,DB!$O$5,Total!AA:AA,DB!$G$9,Total!AA:AA,DB!$O$9,Total!AA:AA,$H$2)+COUNTIFS(Total!X:X,$U$3,Total!W:W,B24,Total!AA:AA,DB!$G$5,Total!AA:AA,DB!$O$5,Total!M:M,DB!$G$9,Total!AA:AA,DB!$O$9,Total!AA:AA,$H$2)+COUNTIFS(Total!X:X,$U$3,Total!W:W,B24,Total!AA:AA,DB!$G$5,Total!AA:AA,DB!$O$5,Total!AA:AA,DB!$G$9,Total!K:K,DB!$O$9,Total!AA:AA,$H$2)+COUNTIFS(Total!X:X,$U$3,Total!W:W,B24,Total!AA:AA,DB!$G$5,Total!AA:AA,DB!$O$5,Total!AA:AA,DB!$G$9,Total!AA:AA,DB!$O$9,Total!B:B,$H$2)+COUNTIFS(Total!X:X,$U$3,Total!W:W,B24,Total!O:O,DB!$G$5,Total!N:N,DB!$O$5,Total!M:M,DB!$G$9,Total!AA:AA,DB!$O$9,Total!AA:AA,$H$2)+COUNTIFS(Total!X:X,$U$3,Total!W:W,B24,Total!O:O,DB!$G$5,Total!N:N,DB!$O$5,Total!AA:AA,DB!$G$9,Total!K:K,DB!$O$9,Total!AA:AA,$H$2)+COUNTIFS(Total!X:X,$U$3,Total!W:W,B24,Total!O:O,DB!$G$5,Total!N:N,DB!$O$5,Total!AA:AA,DB!$G$9,Total!AA:AA,DB!$O$9,Total!B:B,$H$2)+COUNTIFS(Total!X:X,$U$3,Total!W:W,B24,Total!O:O,DB!$G$5,Total!AA:AA,DB!$O$5,Total!M:M,DB!$G$9,Total!K:K,DB!$O$9,Total!AA:AA,$H$2)+COUNTIFS(Total!X:X,$U$3,Total!W:W,B24,Total!O:O,DB!$G$5,Total!AA:AA,DB!$O$5,Total!M:M,DB!$G$9,Total!AA:AA,DB!$O$9,Total!B:B,$H$2)+COUNTIFS(Total!X:X,$U$3,Total!W:W,B24,Total!O:O,DB!$G$5,Total!AA:AA,DB!$O$5,Total!AA:AA,DB!$G$9,Total!K:K,DB!$O$9,Total!B:B,$H$2)+COUNTIFS(Total!X:X,$U$3,Total!W:W,B24,Total!AA:AA,DB!$G$5,Total!N:N,DB!$O$5,Total!M:M,DB!$G$9,Total!K:K,DB!$O$9,Total!AA:AA,$H$2)+COUNTIFS(Total!X:X,$U$3,Total!W:W,B24,Total!AA:AA,DB!$G$5,Total!N:N,DB!$O$5,Total!M:M,DB!$G$9,Total!AA:AA,DB!$O$9,Total!B:B,$H$2)+COUNTIFS(Total!X:X,$U$3,Total!W:W,B24,Total!AA:AA,DB!$G$5,Total!N:N,DB!$O$5,Total!AA:AA,DB!$G$9,Total!K:K,DB!$O$9,Total!B:B,$H$2)+COUNTIFS(Total!X:X,$U$3,Total!W:W,B24,Total!AA:AA,DB!$G$5,Total!AA:AA,DB!$O$5,Total!M:M,DB!$G$9,Total!K:K,DB!$O$9,Total!B:B,$H$2)+COUNTIFS(Total!X:X,$U$3,Total!W:W,B24,Total!O:O,DB!$G$5,Total!N:N,DB!$O$5,Total!AA:AA,DB!$G$9,Total!AA:AA,DB!$O$9,Total!AA:AA,$H$2)+COUNTIFS(Total!X:X,$U$3,Total!W:W,B24,Total!O:O,DB!$G$5,Total!AA:AA,DB!$O$5,Total!M:M,DB!$G$9,Total!AA:AA,DB!$O$9,Total!AA:AA,$H$2)+COUNTIFS(Total!X:X,$U$3,Total!W:W,B24,Total!O:O,DB!$G$5,Total!AA:AA,DB!$O$5,Total!AA:AA,DB!$G$9,Total!K:K,DB!$O$9,Total!AA:AA,$H$2)+COUNTIFS(Total!X:X,$U$3,Total!W:W,B24,Total!O:O,DB!$G$5,Total!AA:AA,DB!$O$5,Total!AA:AA,DB!$G$9,Total!AA:AA,DB!$O$9,Total!B:B,$H$2)+COUNTIFS(Total!X:X,$U$3,Total!W:W,B24,Total!AA:AA,DB!$G$5,Total!N:N,DB!$O$5,Total!M:M,DB!$G$9,Total!AA:AA,DB!$O$9,Total!AA:AA,$H$2)+COUNTIFS(Total!X:X,$U$3,Total!W:W,B24,Total!AA:AA,DB!$G$5,Total!N:N,DB!$O$5,Total!AA:AA,DB!$G$9,Total!K:K,DB!$O$9,Total!AA:AA,$H$2)+COUNTIFS(Total!X:X,$U$3,Total!W:W,B24,Total!AA:AA,DB!$G$5,Total!N:N,DB!$O$5,Total!AA:AA,DB!$G$9,Total!AA:AA,DB!$O$9,Total!B:B,$H$2)+COUNTIFS(Total!X:X,$U$3,Total!W:W,B24,Total!AA:AA,DB!$G$5,Total!AA:AA,DB!$O$5,Total!M:M,DB!$G$9,Total!K:K,DB!$O$9,Total!AA:AA,$H$2)+COUNTIFS(Total!X:X,$U$3,Total!W:W,B24,Total!AA:AA,DB!$G$5,Total!AA:AA,DB!$O$5,Total!M:M,DB!$G$9,Total!AA:AA,DB!$O$9,Total!B:B,$H$2)+COUNTIFS(Total!X:X,$U$3,Total!W:W,B24,Total!AA:AA,DB!$G$5,Total!AA:AA,DB!$O$5,Total!AA:AA,DB!$G$9,Total!K:K,DB!$O$9,Total!B:B,$H$2)+COUNTIFS(Total!X:X,$U$3,Total!W:W,B24,Total!AA:AA,DB!$G$5,Total!N:N,DB!$O$5,Total!M:M,DB!$G$9,Total!K:K,DB!$O$9,Total!B:B,$H$2)+COUNTIFS(Total!X:X,$U$3,Total!W:W,B24,Total!O:O,DB!$G$5,Total!AA:AA,DB!$O$5,Total!M:M,DB!$G$9,Total!K:K,DB!$O$9,Total!B:B,$H$2)+COUNTIFS(Total!X:X,$U$3,Total!W:W,B24,Total!O:O,DB!$G$5,Total!N:N,DB!$O$5,Total!AA:AA,DB!$G$9,Total!K:K,DB!$O$9,Total!B:B,$H$2)+COUNTIFS(Total!X:X,$U$3,Total!W:W,B24,Total!O:O,DB!$G$5,Total!N:N,DB!$O$5,Total!M:M,DB!$G$9,Total!AA:AA,DB!$O$9,Total!B:B,$H$2)+COUNTIFS(Total!X:X,$U$3,Total!W:W,B24,Total!O:O,DB!$G$5,Total!N:N,DB!$O$5,Total!M:M,DB!$G$9,Total!K:K,DB!$O$9,Total!AA:AA,$H$2)</f>
        <v>0</v>
      </c>
      <c r="V24" s="31">
        <f>COUNTIFS(Total!X:X,$V$3,Total!W:W,B24,Total!O:O,DB!$G$5,Total!N:N,DB!$O$5,Total!M:M,DB!$G$9,Total!K:K,DB!$O$9,Total!B:B,$H$2)+COUNTIFS(Total!X:X,$V$3,Total!W:W,B24,Total!AA:AA,DB!$G$5,Total!AA:AA,DB!$O$5,Total!AA:AA,DB!$G$9,Total!AA:AA,DB!$O$9,Total!AA:AA,$H$2)+COUNTIFS(Total!X:X,$V$3,Total!W:W,B24,Total!O:O,DB!$G$5,Total!AA:AA,DB!$O$5,Total!AA:AA,DB!$G$9,Total!AA:AA,DB!$O$9,Total!AA:AA,$H$2)+COUNTIFS(Total!X:X,$V$3,Total!W:W,B24,Total!AA:AA,DB!$G$5,Total!N:N,DB!$O$5,Total!AA:AA,DB!$G$9,Total!AA:AA,DB!$O$9,Total!AA:AA,$H$2)+COUNTIFS(Total!X:X,$V$3,Total!W:W,B24,Total!AA:AA,DB!$G$5,Total!AA:AA,DB!$O$5,Total!M:M,DB!$G$9,Total!AA:AA,DB!$O$9,Total!AA:AA,$H$2)+COUNTIFS(Total!X:X,$V$3,Total!W:W,B24,Total!AA:AA,DB!$G$5,Total!AA:AA,DB!$O$5,Total!AA:AA,DB!$G$9,Total!K:K,DB!$O$9,Total!AA:AA,$H$2)+COUNTIFS(Total!X:X,$V$3,Total!W:W,B24,Total!AA:AA,DB!$G$5,Total!AA:AA,DB!$O$5,Total!AA:AA,DB!$G$9,Total!AA:AA,DB!$O$9,Total!B:B,$H$2)+COUNTIFS(Total!X:X,$V$3,Total!W:W,B24,Total!O:O,DB!$G$5,Total!N:N,DB!$O$5,Total!M:M,DB!$G$9,Total!AA:AA,DB!$O$9,Total!AA:AA,$H$2)+COUNTIFS(Total!X:X,$V$3,Total!W:W,B24,Total!O:O,DB!$G$5,Total!N:N,DB!$O$5,Total!AA:AA,DB!$G$9,Total!K:K,DB!$O$9,Total!AA:AA,$H$2)+COUNTIFS(Total!X:X,$V$3,Total!W:W,B24,Total!O:O,DB!$G$5,Total!N:N,DB!$O$5,Total!AA:AA,DB!$G$9,Total!AA:AA,DB!$O$9,Total!B:B,$H$2)+COUNTIFS(Total!X:X,$V$3,Total!W:W,B24,Total!O:O,DB!$G$5,Total!AA:AA,DB!$O$5,Total!M:M,DB!$G$9,Total!K:K,DB!$O$9,Total!AA:AA,$H$2)+COUNTIFS(Total!X:X,$V$3,Total!W:W,B24,Total!O:O,DB!$G$5,Total!AA:AA,DB!$O$5,Total!M:M,DB!$G$9,Total!AA:AA,DB!$O$9,Total!B:B,$H$2)+COUNTIFS(Total!X:X,$V$3,Total!W:W,B24,Total!O:O,DB!$G$5,Total!AA:AA,DB!$O$5,Total!AA:AA,DB!$G$9,Total!K:K,DB!$O$9,Total!B:B,$H$2)+COUNTIFS(Total!X:X,$V$3,Total!W:W,B24,Total!AA:AA,DB!$G$5,Total!N:N,DB!$O$5,Total!M:M,DB!$G$9,Total!K:K,DB!$O$9,Total!AA:AA,$H$2)+COUNTIFS(Total!X:X,$V$3,Total!W:W,B24,Total!AA:AA,DB!$G$5,Total!N:N,DB!$O$5,Total!M:M,DB!$G$9,Total!AA:AA,DB!$O$9,Total!B:B,$H$2)+COUNTIFS(Total!X:X,$V$3,Total!W:W,B24,Total!AA:AA,DB!$G$5,Total!N:N,DB!$O$5,Total!AA:AA,DB!$G$9,Total!K:K,DB!$O$9,Total!B:B,$H$2)+COUNTIFS(Total!X:X,$V$3,Total!W:W,B24,Total!AA:AA,DB!$G$5,Total!AA:AA,DB!$O$5,Total!M:M,DB!$G$9,Total!K:K,DB!$O$9,Total!B:B,$H$2)+COUNTIFS(Total!X:X,$V$3,Total!W:W,B24,Total!O:O,DB!$G$5,Total!N:N,DB!$O$5,Total!AA:AA,DB!$G$9,Total!AA:AA,DB!$O$9,Total!AA:AA,$H$2)+COUNTIFS(Total!X:X,$V$3,Total!W:W,B24,Total!O:O,DB!$G$5,Total!AA:AA,DB!$O$5,Total!M:M,DB!$G$9,Total!AA:AA,DB!$O$9,Total!AA:AA,$H$2)+COUNTIFS(Total!X:X,$V$3,Total!W:W,B24,Total!O:O,DB!$G$5,Total!AA:AA,DB!$O$5,Total!AA:AA,DB!$G$9,Total!K:K,DB!$O$9,Total!AA:AA,$H$2)+COUNTIFS(Total!X:X,$V$3,Total!W:W,B24,Total!O:O,DB!$G$5,Total!AA:AA,DB!$O$5,Total!AA:AA,DB!$G$9,Total!AA:AA,DB!$O$9,Total!B:B,$H$2)+COUNTIFS(Total!X:X,$V$3,Total!W:W,B24,Total!AA:AA,DB!$G$5,Total!N:N,DB!$O$5,Total!M:M,DB!$G$9,Total!AA:AA,DB!$O$9,Total!AA:AA,$H$2)+COUNTIFS(Total!X:X,$V$3,Total!W:W,B24,Total!AA:AA,DB!$G$5,Total!N:N,DB!$O$5,Total!AA:AA,DB!$G$9,Total!K:K,DB!$O$9,Total!AA:AA,$H$2)+COUNTIFS(Total!X:X,$V$3,Total!W:W,B24,Total!AA:AA,DB!$G$5,Total!N:N,DB!$O$5,Total!AA:AA,DB!$G$9,Total!AA:AA,DB!$O$9,Total!B:B,$H$2)+COUNTIFS(Total!X:X,$V$3,Total!W:W,B24,Total!AA:AA,DB!$G$5,Total!AA:AA,DB!$O$5,Total!M:M,DB!$G$9,Total!K:K,DB!$O$9,Total!AA:AA,$H$2)+COUNTIFS(Total!X:X,$V$3,Total!W:W,B24,Total!AA:AA,DB!$G$5,Total!AA:AA,DB!$O$5,Total!M:M,DB!$G$9,Total!AA:AA,DB!$O$9,Total!B:B,$H$2)+COUNTIFS(Total!X:X,$V$3,Total!W:W,B24,Total!AA:AA,DB!$G$5,Total!AA:AA,DB!$O$5,Total!AA:AA,DB!$G$9,Total!K:K,DB!$O$9,Total!B:B,$H$2)+COUNTIFS(Total!X:X,$V$3,Total!W:W,B24,Total!AA:AA,DB!$G$5,Total!N:N,DB!$O$5,Total!M:M,DB!$G$9,Total!K:K,DB!$O$9,Total!B:B,$H$2)+COUNTIFS(Total!X:X,$V$3,Total!W:W,B24,Total!O:O,DB!$G$5,Total!AA:AA,DB!$O$5,Total!M:M,DB!$G$9,Total!K:K,DB!$O$9,Total!B:B,$H$2)+COUNTIFS(Total!X:X,$V$3,Total!W:W,B24,Total!O:O,DB!$G$5,Total!N:N,DB!$O$5,Total!AA:AA,DB!$G$9,Total!K:K,DB!$O$9,Total!B:B,$H$2)+COUNTIFS(Total!X:X,$V$3,Total!W:W,B24,Total!O:O,DB!$G$5,Total!N:N,DB!$O$5,Total!M:M,DB!$G$9,Total!AA:AA,DB!$O$9,Total!B:B,$H$2)+COUNTIFS(Total!X:X,$V$3,Total!W:W,B24,Total!O:O,DB!$G$5,Total!N:N,DB!$O$5,Total!M:M,DB!$G$9,Total!K:K,DB!$O$9,Total!AA:AA,$H$2)</f>
        <v>0</v>
      </c>
      <c r="W24" s="31">
        <f>COUNTIFS(Total!X:X,$W$3,Total!W:W,B24,Total!O:O,DB!$G$5,Total!N:N,DB!$O$5,Total!M:M,DB!$G$9,Total!K:K,DB!$O$9,Total!B:B,$H$2)+COUNTIFS(Total!X:X,$W$3,Total!W:W,B24,Total!AA:AA,DB!$G$5,Total!AA:AA,DB!$O$5,Total!AA:AA,DB!$G$9,Total!AA:AA,DB!$O$9,Total!AA:AA,$H$2)+COUNTIFS(Total!X:X,$W$3,Total!W:W,B24,Total!O:O,DB!$G$5,Total!AA:AA,DB!$O$5,Total!AA:AA,DB!$G$9,Total!AA:AA,DB!$O$9,Total!AA:AA,$H$2)+COUNTIFS(Total!X:X,$W$3,Total!W:W,B24,Total!AA:AA,DB!$G$5,Total!N:N,DB!$O$5,Total!AA:AA,DB!$G$9,Total!AA:AA,DB!$O$9,Total!AA:AA,$H$2)+COUNTIFS(Total!X:X,$W$3,Total!W:W,B24,Total!AA:AA,DB!$G$5,Total!AA:AA,DB!$O$5,Total!M:M,DB!$G$9,Total!AA:AA,DB!$O$9,Total!AA:AA,$H$2)+COUNTIFS(Total!X:X,$W$3,Total!W:W,B24,Total!AA:AA,DB!$G$5,Total!AA:AA,DB!$O$5,Total!AA:AA,DB!$G$9,Total!K:K,DB!$O$9,Total!AA:AA,$H$2)+COUNTIFS(Total!X:X,$W$3,Total!W:W,B24,Total!AA:AA,DB!$G$5,Total!AA:AA,DB!$O$5,Total!AA:AA,DB!$G$9,Total!AA:AA,DB!$O$9,Total!B:B,$H$2)+COUNTIFS(Total!X:X,$W$3,Total!W:W,B24,Total!O:O,DB!$G$5,Total!N:N,DB!$O$5,Total!M:M,DB!$G$9,Total!AA:AA,DB!$O$9,Total!AA:AA,$H$2)+COUNTIFS(Total!X:X,$W$3,Total!W:W,B24,Total!O:O,DB!$G$5,Total!N:N,DB!$O$5,Total!AA:AA,DB!$G$9,Total!K:K,DB!$O$9,Total!AA:AA,$H$2)+COUNTIFS(Total!X:X,$W$3,Total!W:W,B24,Total!O:O,DB!$G$5,Total!N:N,DB!$O$5,Total!AA:AA,DB!$G$9,Total!AA:AA,DB!$O$9,Total!B:B,$H$2)+COUNTIFS(Total!X:X,$W$3,Total!W:W,B24,Total!O:O,DB!$G$5,Total!AA:AA,DB!$O$5,Total!M:M,DB!$G$9,Total!K:K,DB!$O$9,Total!AA:AA,$H$2)+COUNTIFS(Total!X:X,$W$3,Total!W:W,B24,Total!O:O,DB!$G$5,Total!AA:AA,DB!$O$5,Total!M:M,DB!$G$9,Total!AA:AA,DB!$O$9,Total!B:B,$H$2)+COUNTIFS(Total!X:X,$W$3,Total!W:W,B24,Total!O:O,DB!$G$5,Total!AA:AA,DB!$O$5,Total!AA:AA,DB!$G$9,Total!K:K,DB!$O$9,Total!B:B,$H$2)+COUNTIFS(Total!X:X,$W$3,Total!W:W,B24,Total!AA:AA,DB!$G$5,Total!N:N,DB!$O$5,Total!M:M,DB!$G$9,Total!K:K,DB!$O$9,Total!AA:AA,$H$2)+COUNTIFS(Total!X:X,$W$3,Total!W:W,B24,Total!AA:AA,DB!$G$5,Total!N:N,DB!$O$5,Total!M:M,DB!$G$9,Total!AA:AA,DB!$O$9,Total!B:B,$H$2)+COUNTIFS(Total!X:X,$W$3,Total!W:W,B24,Total!AA:AA,DB!$G$5,Total!N:N,DB!$O$5,Total!AA:AA,DB!$G$9,Total!K:K,DB!$O$9,Total!B:B,$H$2)+COUNTIFS(Total!X:X,$W$3,Total!W:W,B24,Total!AA:AA,DB!$G$5,Total!AA:AA,DB!$O$5,Total!M:M,DB!$G$9,Total!K:K,DB!$O$9,Total!B:B,$H$2)+COUNTIFS(Total!X:X,$W$3,Total!W:W,B24,Total!O:O,DB!$G$5,Total!N:N,DB!$O$5,Total!AA:AA,DB!$G$9,Total!AA:AA,DB!$O$9,Total!AA:AA,$H$2)+COUNTIFS(Total!X:X,$W$3,Total!W:W,B24,Total!O:O,DB!$G$5,Total!AA:AA,DB!$O$5,Total!M:M,DB!$G$9,Total!AA:AA,DB!$O$9,Total!AA:AA,$H$2)+COUNTIFS(Total!X:X,$W$3,Total!W:W,B24,Total!O:O,DB!$G$5,Total!AA:AA,DB!$O$5,Total!AA:AA,DB!$G$9,Total!K:K,DB!$O$9,Total!AA:AA,$H$2)+COUNTIFS(Total!X:X,$W$3,Total!W:W,B24,Total!O:O,DB!$G$5,Total!AA:AA,DB!$O$5,Total!AA:AA,DB!$G$9,Total!AA:AA,DB!$O$9,Total!B:B,$H$2)+COUNTIFS(Total!X:X,$W$3,Total!W:W,B24,Total!AA:AA,DB!$G$5,Total!N:N,DB!$O$5,Total!M:M,DB!$G$9,Total!AA:AA,DB!$O$9,Total!AA:AA,$H$2)+COUNTIFS(Total!X:X,$W$3,Total!W:W,B24,Total!AA:AA,DB!$G$5,Total!N:N,DB!$O$5,Total!AA:AA,DB!$G$9,Total!K:K,DB!$O$9,Total!AA:AA,$H$2)+COUNTIFS(Total!X:X,$W$3,Total!W:W,B24,Total!AA:AA,DB!$G$5,Total!N:N,DB!$O$5,Total!AA:AA,DB!$G$9,Total!AA:AA,DB!$O$9,Total!B:B,$H$2)+COUNTIFS(Total!X:X,$W$3,Total!W:W,B24,Total!AA:AA,DB!$G$5,Total!AA:AA,DB!$O$5,Total!M:M,DB!$G$9,Total!K:K,DB!$O$9,Total!AA:AA,$H$2)+COUNTIFS(Total!X:X,$W$3,Total!W:W,B24,Total!AA:AA,DB!$G$5,Total!AA:AA,DB!$O$5,Total!M:M,DB!$G$9,Total!AA:AA,DB!$O$9,Total!B:B,$H$2)+COUNTIFS(Total!X:X,$W$3,Total!W:W,B24,Total!AA:AA,DB!$G$5,Total!AA:AA,DB!$O$5,Total!AA:AA,DB!$G$9,Total!K:K,DB!$O$9,Total!B:B,$H$2)+COUNTIFS(Total!X:X,$W$3,Total!W:W,B24,Total!AA:AA,DB!$G$5,Total!N:N,DB!$O$5,Total!M:M,DB!$G$9,Total!K:K,DB!$O$9,Total!B:B,$H$2)+COUNTIFS(Total!X:X,$W$3,Total!W:W,B24,Total!O:O,DB!$G$5,Total!AA:AA,DB!$O$5,Total!M:M,DB!$G$9,Total!K:K,DB!$O$9,Total!B:B,$H$2)+COUNTIFS(Total!X:X,$W$3,Total!W:W,B24,Total!O:O,DB!$G$5,Total!N:N,DB!$O$5,Total!AA:AA,DB!$G$9,Total!K:K,DB!$O$9,Total!B:B,$H$2)+COUNTIFS(Total!X:X,$W$3,Total!W:W,B24,Total!O:O,DB!$G$5,Total!N:N,DB!$O$5,Total!M:M,DB!$G$9,Total!AA:AA,DB!$O$9,Total!B:B,$H$2)+COUNTIFS(Total!X:X,$W$3,Total!W:W,B24,Total!O:O,DB!$G$5,Total!N:N,DB!$O$5,Total!M:M,DB!$G$9,Total!K:K,DB!$O$9,Total!AA:AA,$H$2)</f>
        <v>0</v>
      </c>
      <c r="X24" s="31">
        <f t="shared" ref="X24" si="3">SUM(D24:W24)</f>
        <v>0</v>
      </c>
      <c r="Y24" s="31">
        <f>X24-D24</f>
        <v>0</v>
      </c>
      <c r="Z24" s="81"/>
      <c r="AD24" s="44"/>
    </row>
    <row r="25" spans="1:30" s="24" customFormat="1" ht="33" customHeight="1" x14ac:dyDescent="0.25">
      <c r="A25" s="58" t="s">
        <v>189</v>
      </c>
      <c r="B25" s="59"/>
      <c r="C25" s="40">
        <f>SUM(C4:C22)</f>
        <v>2726</v>
      </c>
      <c r="D25" s="40">
        <f t="shared" ref="D25:X25" si="4">SUM(D4:D22)</f>
        <v>451</v>
      </c>
      <c r="E25" s="40">
        <f t="shared" si="4"/>
        <v>705</v>
      </c>
      <c r="F25" s="40">
        <f>SUM(F4:F24)</f>
        <v>76</v>
      </c>
      <c r="G25" s="40">
        <f t="shared" si="4"/>
        <v>317</v>
      </c>
      <c r="H25" s="40">
        <f t="shared" si="4"/>
        <v>119</v>
      </c>
      <c r="I25" s="40">
        <f t="shared" si="4"/>
        <v>39</v>
      </c>
      <c r="J25" s="40">
        <f t="shared" si="4"/>
        <v>707</v>
      </c>
      <c r="K25" s="40">
        <f t="shared" si="4"/>
        <v>15</v>
      </c>
      <c r="L25" s="40">
        <f t="shared" si="4"/>
        <v>10</v>
      </c>
      <c r="M25" s="40">
        <f t="shared" si="4"/>
        <v>21</v>
      </c>
      <c r="N25" s="40">
        <f t="shared" si="4"/>
        <v>5</v>
      </c>
      <c r="O25" s="40">
        <f t="shared" si="4"/>
        <v>12</v>
      </c>
      <c r="P25" s="40">
        <f t="shared" si="4"/>
        <v>59</v>
      </c>
      <c r="Q25" s="40">
        <f t="shared" si="4"/>
        <v>15</v>
      </c>
      <c r="R25" s="40">
        <f t="shared" si="4"/>
        <v>10</v>
      </c>
      <c r="S25" s="40">
        <f t="shared" si="4"/>
        <v>71</v>
      </c>
      <c r="T25" s="40">
        <f t="shared" si="4"/>
        <v>13</v>
      </c>
      <c r="U25" s="40">
        <f t="shared" si="4"/>
        <v>14</v>
      </c>
      <c r="V25" s="40">
        <f t="shared" si="4"/>
        <v>54</v>
      </c>
      <c r="W25" s="40">
        <f t="shared" si="4"/>
        <v>13</v>
      </c>
      <c r="X25" s="40">
        <f t="shared" si="4"/>
        <v>2726</v>
      </c>
      <c r="Y25" s="40">
        <f>SUM(Y4:Y22)</f>
        <v>2275</v>
      </c>
      <c r="Z25" s="40">
        <f>SUM(Z4:Z22)</f>
        <v>1570</v>
      </c>
      <c r="AD25" s="44"/>
    </row>
    <row r="26" spans="1:30" s="24" customFormat="1" ht="33" customHeight="1" x14ac:dyDescent="0.25">
      <c r="A26" s="43"/>
      <c r="B26" s="52" t="s">
        <v>3229</v>
      </c>
      <c r="C26" s="31">
        <f>C23</f>
        <v>352</v>
      </c>
      <c r="D26" s="31">
        <f t="shared" ref="D26:Y27" si="5">D23</f>
        <v>30</v>
      </c>
      <c r="E26" s="31">
        <f t="shared" si="5"/>
        <v>37</v>
      </c>
      <c r="F26" s="31">
        <f>COUNTIFS(Total!X:X,$F$3,Total!W:W,B26,Total!O:O,DB!$G$5,Total!N:N,DB!$O$5,Total!M:M,DB!$G$9,Total!K:K,DB!$O$9,Total!B:B,$H$2)+COUNTIFS(Total!X:X,$F$3,Total!W:W,B26,Total!AA:AA,DB!$G$5,Total!AA:AA,DB!$O$5,Total!AA:AA,DB!$G$9,Total!AA:AA,DB!$O$9,Total!AA:AA,$H$2)+COUNTIFS(Total!X:X,$F$3,Total!W:W,B26,Total!O:O,DB!$G$5,Total!AA:AA,DB!$O$5,Total!AA:AA,DB!$G$9,Total!AA:AA,DB!$O$9,Total!AA:AA,$H$2)+COUNTIFS(Total!X:X,$F$3,Total!W:W,B26,Total!AA:AA,DB!$G$5,Total!N:N,DB!$O$5,Total!AA:AA,DB!$G$9,Total!AA:AA,DB!$O$9,Total!AA:AA,$H$2)+COUNTIFS(Total!X:X,$F$3,Total!W:W,B26,Total!AA:AA,DB!$G$5,Total!AA:AA,DB!$O$5,Total!M:M,DB!$G$9,Total!AA:AA,DB!$O$9,Total!AA:AA,$H$2)+COUNTIFS(Total!X:X,$F$3,Total!W:W,B26,Total!AA:AA,DB!$G$5,Total!AA:AA,DB!$O$5,Total!AA:AA,DB!$G$9,Total!K:K,DB!$O$9,Total!AA:AA,$H$2)+COUNTIFS(Total!X:X,$F$3,Total!W:W,B26,Total!AA:AA,DB!$G$5,Total!AA:AA,DB!$O$5,Total!AA:AA,DB!$G$9,Total!AA:AA,DB!$O$9,Total!B:B,$H$2)+COUNTIFS(Total!X:X,$F$3,Total!W:W,B26,Total!O:O,DB!$G$5,Total!N:N,DB!$O$5,Total!M:M,DB!$G$9,Total!AA:AA,DB!$O$9,Total!AA:AA,$H$2)+COUNTIFS(Total!X:X,$F$3,Total!W:W,B26,Total!O:O,DB!$G$5,Total!N:N,DB!$O$5,Total!AA:AA,DB!$G$9,Total!K:K,DB!$O$9,Total!AA:AA,$H$2)+COUNTIFS(Total!X:X,$F$3,Total!W:W,B26,Total!O:O,DB!$G$5,Total!N:N,DB!$O$5,Total!AA:AA,DB!$G$9,Total!AA:AA,DB!$O$9,Total!B:B,$H$2)+COUNTIFS(Total!X:X,$F$3,Total!W:W,B26,Total!O:O,DB!$G$5,Total!AA:AA,DB!$O$5,Total!M:M,DB!$G$9,Total!K:K,DB!$O$9,Total!AA:AA,$H$2)+COUNTIFS(Total!X:X,$F$3,Total!W:W,B26,Total!O:O,DB!$G$5,Total!AA:AA,DB!$O$5,Total!M:M,DB!$G$9,Total!AA:AA,DB!$O$9,Total!B:B,$H$2)+COUNTIFS(Total!X:X,$F$3,Total!W:W,B26,Total!O:O,DB!$G$5,Total!AA:AA,DB!$O$5,Total!AA:AA,DB!$G$9,Total!K:K,DB!$O$9,Total!B:B,$H$2)+COUNTIFS(Total!X:X,$F$3,Total!W:W,B26,Total!AA:AA,DB!$G$5,Total!N:N,DB!$O$5,Total!M:M,DB!$G$9,Total!K:K,DB!$O$9,Total!AA:AA,$H$2)+COUNTIFS(Total!X:X,$F$3,Total!W:W,B26,Total!AA:AA,DB!$G$5,Total!N:N,DB!$O$5,Total!M:M,DB!$G$9,Total!AA:AA,DB!$O$9,Total!B:B,$H$2)+COUNTIFS(Total!X:X,$F$3,Total!W:W,B26,Total!AA:AA,DB!$G$5,Total!N:N,DB!$O$5,Total!AA:AA,DB!$G$9,Total!K:K,DB!$O$9,Total!B:B,$H$2)+COUNTIFS(Total!X:X,$F$3,Total!W:W,B26,Total!AA:AA,DB!$G$5,Total!AA:AA,DB!$O$5,Total!M:M,DB!$G$9,Total!K:K,DB!$O$9,Total!B:B,$H$2)+COUNTIFS(Total!X:X,$F$3,Total!W:W,B26,Total!O:O,DB!$G$5,Total!N:N,DB!$O$5,Total!AA:AA,DB!$G$9,Total!AA:AA,DB!$O$9,Total!AA:AA,$H$2)+COUNTIFS(Total!X:X,$F$3,Total!W:W,B26,Total!O:O,DB!$G$5,Total!AA:AA,DB!$O$5,Total!M:M,DB!$G$9,Total!AA:AA,DB!$O$9,Total!AA:AA,$H$2)+COUNTIFS(Total!X:X,$F$3,Total!W:W,B26,Total!O:O,DB!$G$5,Total!AA:AA,DB!$O$5,Total!AA:AA,DB!$G$9,Total!K:K,DB!$O$9,Total!AA:AA,$H$2)+COUNTIFS(Total!X:X,$F$3,Total!W:W,B26,Total!O:O,DB!$G$5,Total!AA:AA,DB!$O$5,Total!AA:AA,DB!$G$9,Total!AA:AA,DB!$O$9,Total!B:B,$H$2)+COUNTIFS(Total!X:X,$F$3,Total!W:W,B26,Total!AA:AA,DB!$G$5,Total!N:N,DB!$O$5,Total!M:M,DB!$G$9,Total!AA:AA,DB!$O$9,Total!AA:AA,$H$2)+COUNTIFS(Total!X:X,$F$3,Total!W:W,B26,Total!AA:AA,DB!$G$5,Total!N:N,DB!$O$5,Total!AA:AA,DB!$G$9,Total!K:K,DB!$O$9,Total!AA:AA,$H$2)+COUNTIFS(Total!X:X,$F$3,Total!W:W,B26,Total!AA:AA,DB!$G$5,Total!N:N,DB!$O$5,Total!AA:AA,DB!$G$9,Total!AA:AA,DB!$O$9,Total!B:B,$H$2)+COUNTIFS(Total!X:X,$F$3,Total!W:W,B26,Total!AA:AA,DB!$G$5,Total!AA:AA,DB!$O$5,Total!M:M,DB!$G$9,Total!K:K,DB!$O$9,Total!AA:AA,$H$2)+COUNTIFS(Total!X:X,$F$3,Total!W:W,B26,Total!AA:AA,DB!$G$5,Total!AA:AA,DB!$O$5,Total!M:M,DB!$G$9,Total!AA:AA,DB!$O$9,Total!B:B,$H$2)+COUNTIFS(Total!X:X,$F$3,Total!W:W,B26,Total!AA:AA,DB!$G$5,Total!AA:AA,DB!$O$5,Total!AA:AA,DB!$G$9,Total!K:K,DB!$O$9,Total!B:B,$H$2)+COUNTIFS(Total!X:X,$F$3,Total!W:W,B26,Total!AA:AA,DB!$G$5,Total!N:N,DB!$O$5,Total!M:M,DB!$G$9,Total!K:K,DB!$O$9,Total!B:B,$H$2)+COUNTIFS(Total!X:X,$F$3,Total!W:W,B26,Total!O:O,DB!$G$5,Total!AA:AA,DB!$O$5,Total!M:M,DB!$G$9,Total!K:K,DB!$O$9,Total!B:B,$H$2)+COUNTIFS(Total!X:X,$F$3,Total!W:W,B26,Total!O:O,DB!$G$5,Total!N:N,DB!$O$5,Total!AA:AA,DB!$G$9,Total!K:K,DB!$O$9,Total!B:B,$H$2)+COUNTIFS(Total!X:X,$F$3,Total!W:W,B26,Total!O:O,DB!$G$5,Total!N:N,DB!$O$5,Total!M:M,DB!$G$9,Total!AA:AA,DB!$O$9,Total!B:B,$H$2)+COUNTIFS(Total!X:X,$F$3,Total!W:W,B26,Total!O:O,DB!$G$5,Total!N:N,DB!$O$5,Total!M:M,DB!$G$9,Total!K:K,DB!$O$9,Total!AA:AA,$H$2)</f>
        <v>0</v>
      </c>
      <c r="G26" s="31">
        <f t="shared" si="5"/>
        <v>35</v>
      </c>
      <c r="H26" s="31">
        <f t="shared" si="5"/>
        <v>59</v>
      </c>
      <c r="I26" s="31">
        <f t="shared" si="5"/>
        <v>13</v>
      </c>
      <c r="J26" s="31">
        <f t="shared" si="5"/>
        <v>25</v>
      </c>
      <c r="K26" s="31">
        <f t="shared" si="5"/>
        <v>52</v>
      </c>
      <c r="L26" s="31">
        <f t="shared" si="5"/>
        <v>26</v>
      </c>
      <c r="M26" s="31">
        <f t="shared" si="5"/>
        <v>0</v>
      </c>
      <c r="N26" s="31">
        <f t="shared" si="5"/>
        <v>6</v>
      </c>
      <c r="O26" s="31">
        <f t="shared" si="5"/>
        <v>2</v>
      </c>
      <c r="P26" s="31">
        <f t="shared" si="5"/>
        <v>7</v>
      </c>
      <c r="Q26" s="31">
        <f t="shared" si="5"/>
        <v>8</v>
      </c>
      <c r="R26" s="31">
        <f t="shared" si="5"/>
        <v>2</v>
      </c>
      <c r="S26" s="31">
        <f t="shared" si="5"/>
        <v>34</v>
      </c>
      <c r="T26" s="31">
        <f t="shared" si="5"/>
        <v>16</v>
      </c>
      <c r="U26" s="31">
        <f t="shared" si="5"/>
        <v>0</v>
      </c>
      <c r="V26" s="31">
        <f t="shared" si="5"/>
        <v>0</v>
      </c>
      <c r="W26" s="31">
        <f t="shared" si="5"/>
        <v>0</v>
      </c>
      <c r="X26" s="31">
        <f t="shared" si="5"/>
        <v>352</v>
      </c>
      <c r="Y26" s="31">
        <f t="shared" si="5"/>
        <v>322</v>
      </c>
      <c r="Z26" s="31">
        <f>Y26-E26</f>
        <v>285</v>
      </c>
      <c r="AD26" s="44"/>
    </row>
    <row r="27" spans="1:30" s="24" customFormat="1" ht="33" hidden="1" customHeight="1" x14ac:dyDescent="0.25">
      <c r="A27" s="43"/>
      <c r="B27" s="52" t="s">
        <v>3034</v>
      </c>
      <c r="C27" s="31">
        <f>C24</f>
        <v>0</v>
      </c>
      <c r="D27" s="31">
        <f t="shared" si="5"/>
        <v>0</v>
      </c>
      <c r="E27" s="31">
        <f t="shared" si="5"/>
        <v>0</v>
      </c>
      <c r="F27" s="31">
        <f>COUNTIFS(Total!X:X,$F$3,Total!W:W,B27,Total!O:O,DB!$G$5,Total!N:N,DB!$O$5,Total!M:M,DB!$G$9,Total!K:K,DB!$O$9,Total!B:B,$H$2)+COUNTIFS(Total!X:X,$F$3,Total!W:W,B27,Total!AA:AA,DB!$G$5,Total!AA:AA,DB!$O$5,Total!AA:AA,DB!$G$9,Total!AA:AA,DB!$O$9,Total!AA:AA,$H$2)+COUNTIFS(Total!X:X,$F$3,Total!W:W,B27,Total!O:O,DB!$G$5,Total!AA:AA,DB!$O$5,Total!AA:AA,DB!$G$9,Total!AA:AA,DB!$O$9,Total!AA:AA,$H$2)+COUNTIFS(Total!X:X,$F$3,Total!W:W,B27,Total!AA:AA,DB!$G$5,Total!N:N,DB!$O$5,Total!AA:AA,DB!$G$9,Total!AA:AA,DB!$O$9,Total!AA:AA,$H$2)+COUNTIFS(Total!X:X,$F$3,Total!W:W,B27,Total!AA:AA,DB!$G$5,Total!AA:AA,DB!$O$5,Total!M:M,DB!$G$9,Total!AA:AA,DB!$O$9,Total!AA:AA,$H$2)+COUNTIFS(Total!X:X,$F$3,Total!W:W,B27,Total!AA:AA,DB!$G$5,Total!AA:AA,DB!$O$5,Total!AA:AA,DB!$G$9,Total!K:K,DB!$O$9,Total!AA:AA,$H$2)+COUNTIFS(Total!X:X,$F$3,Total!W:W,B27,Total!AA:AA,DB!$G$5,Total!AA:AA,DB!$O$5,Total!AA:AA,DB!$G$9,Total!AA:AA,DB!$O$9,Total!B:B,$H$2)+COUNTIFS(Total!X:X,$F$3,Total!W:W,B27,Total!O:O,DB!$G$5,Total!N:N,DB!$O$5,Total!M:M,DB!$G$9,Total!AA:AA,DB!$O$9,Total!AA:AA,$H$2)+COUNTIFS(Total!X:X,$F$3,Total!W:W,B27,Total!O:O,DB!$G$5,Total!N:N,DB!$O$5,Total!AA:AA,DB!$G$9,Total!K:K,DB!$O$9,Total!AA:AA,$H$2)+COUNTIFS(Total!X:X,$F$3,Total!W:W,B27,Total!O:O,DB!$G$5,Total!N:N,DB!$O$5,Total!AA:AA,DB!$G$9,Total!AA:AA,DB!$O$9,Total!B:B,$H$2)+COUNTIFS(Total!X:X,$F$3,Total!W:W,B27,Total!O:O,DB!$G$5,Total!AA:AA,DB!$O$5,Total!M:M,DB!$G$9,Total!K:K,DB!$O$9,Total!AA:AA,$H$2)+COUNTIFS(Total!X:X,$F$3,Total!W:W,B27,Total!O:O,DB!$G$5,Total!AA:AA,DB!$O$5,Total!M:M,DB!$G$9,Total!AA:AA,DB!$O$9,Total!B:B,$H$2)+COUNTIFS(Total!X:X,$F$3,Total!W:W,B27,Total!O:O,DB!$G$5,Total!AA:AA,DB!$O$5,Total!AA:AA,DB!$G$9,Total!K:K,DB!$O$9,Total!B:B,$H$2)+COUNTIFS(Total!X:X,$F$3,Total!W:W,B27,Total!AA:AA,DB!$G$5,Total!N:N,DB!$O$5,Total!M:M,DB!$G$9,Total!K:K,DB!$O$9,Total!AA:AA,$H$2)+COUNTIFS(Total!X:X,$F$3,Total!W:W,B27,Total!AA:AA,DB!$G$5,Total!N:N,DB!$O$5,Total!M:M,DB!$G$9,Total!AA:AA,DB!$O$9,Total!B:B,$H$2)+COUNTIFS(Total!X:X,$F$3,Total!W:W,B27,Total!AA:AA,DB!$G$5,Total!N:N,DB!$O$5,Total!AA:AA,DB!$G$9,Total!K:K,DB!$O$9,Total!B:B,$H$2)+COUNTIFS(Total!X:X,$F$3,Total!W:W,B27,Total!AA:AA,DB!$G$5,Total!AA:AA,DB!$O$5,Total!M:M,DB!$G$9,Total!K:K,DB!$O$9,Total!B:B,$H$2)+COUNTIFS(Total!X:X,$F$3,Total!W:W,B27,Total!O:O,DB!$G$5,Total!N:N,DB!$O$5,Total!AA:AA,DB!$G$9,Total!AA:AA,DB!$O$9,Total!AA:AA,$H$2)+COUNTIFS(Total!X:X,$F$3,Total!W:W,B27,Total!O:O,DB!$G$5,Total!AA:AA,DB!$O$5,Total!M:M,DB!$G$9,Total!AA:AA,DB!$O$9,Total!AA:AA,$H$2)+COUNTIFS(Total!X:X,$F$3,Total!W:W,B27,Total!O:O,DB!$G$5,Total!AA:AA,DB!$O$5,Total!AA:AA,DB!$G$9,Total!K:K,DB!$O$9,Total!AA:AA,$H$2)+COUNTIFS(Total!X:X,$F$3,Total!W:W,B27,Total!O:O,DB!$G$5,Total!AA:AA,DB!$O$5,Total!AA:AA,DB!$G$9,Total!AA:AA,DB!$O$9,Total!B:B,$H$2)+COUNTIFS(Total!X:X,$F$3,Total!W:W,B27,Total!AA:AA,DB!$G$5,Total!N:N,DB!$O$5,Total!M:M,DB!$G$9,Total!AA:AA,DB!$O$9,Total!AA:AA,$H$2)+COUNTIFS(Total!X:X,$F$3,Total!W:W,B27,Total!AA:AA,DB!$G$5,Total!N:N,DB!$O$5,Total!AA:AA,DB!$G$9,Total!K:K,DB!$O$9,Total!AA:AA,$H$2)+COUNTIFS(Total!X:X,$F$3,Total!W:W,B27,Total!AA:AA,DB!$G$5,Total!N:N,DB!$O$5,Total!AA:AA,DB!$G$9,Total!AA:AA,DB!$O$9,Total!B:B,$H$2)+COUNTIFS(Total!X:X,$F$3,Total!W:W,B27,Total!AA:AA,DB!$G$5,Total!AA:AA,DB!$O$5,Total!M:M,DB!$G$9,Total!K:K,DB!$O$9,Total!AA:AA,$H$2)+COUNTIFS(Total!X:X,$F$3,Total!W:W,B27,Total!AA:AA,DB!$G$5,Total!AA:AA,DB!$O$5,Total!M:M,DB!$G$9,Total!AA:AA,DB!$O$9,Total!B:B,$H$2)+COUNTIFS(Total!X:X,$F$3,Total!W:W,B27,Total!AA:AA,DB!$G$5,Total!AA:AA,DB!$O$5,Total!AA:AA,DB!$G$9,Total!K:K,DB!$O$9,Total!B:B,$H$2)+COUNTIFS(Total!X:X,$F$3,Total!W:W,B27,Total!AA:AA,DB!$G$5,Total!N:N,DB!$O$5,Total!M:M,DB!$G$9,Total!K:K,DB!$O$9,Total!B:B,$H$2)+COUNTIFS(Total!X:X,$F$3,Total!W:W,B27,Total!O:O,DB!$G$5,Total!AA:AA,DB!$O$5,Total!M:M,DB!$G$9,Total!K:K,DB!$O$9,Total!B:B,$H$2)+COUNTIFS(Total!X:X,$F$3,Total!W:W,B27,Total!O:O,DB!$G$5,Total!N:N,DB!$O$5,Total!AA:AA,DB!$G$9,Total!K:K,DB!$O$9,Total!B:B,$H$2)+COUNTIFS(Total!X:X,$F$3,Total!W:W,B27,Total!O:O,DB!$G$5,Total!N:N,DB!$O$5,Total!M:M,DB!$G$9,Total!AA:AA,DB!$O$9,Total!B:B,$H$2)+COUNTIFS(Total!X:X,$F$3,Total!W:W,B27,Total!O:O,DB!$G$5,Total!N:N,DB!$O$5,Total!M:M,DB!$G$9,Total!K:K,DB!$O$9,Total!AA:AA,$H$2)</f>
        <v>0</v>
      </c>
      <c r="G27" s="31">
        <f t="shared" si="5"/>
        <v>0</v>
      </c>
      <c r="H27" s="31">
        <f t="shared" si="5"/>
        <v>0</v>
      </c>
      <c r="I27" s="31">
        <f t="shared" si="5"/>
        <v>0</v>
      </c>
      <c r="J27" s="31">
        <f t="shared" si="5"/>
        <v>0</v>
      </c>
      <c r="K27" s="31">
        <f t="shared" si="5"/>
        <v>0</v>
      </c>
      <c r="L27" s="31">
        <f t="shared" si="5"/>
        <v>0</v>
      </c>
      <c r="M27" s="31">
        <f t="shared" si="5"/>
        <v>0</v>
      </c>
      <c r="N27" s="31">
        <f t="shared" si="5"/>
        <v>0</v>
      </c>
      <c r="O27" s="31">
        <f t="shared" si="5"/>
        <v>0</v>
      </c>
      <c r="P27" s="31">
        <f t="shared" si="5"/>
        <v>0</v>
      </c>
      <c r="Q27" s="31">
        <f t="shared" si="5"/>
        <v>0</v>
      </c>
      <c r="R27" s="31">
        <f t="shared" si="5"/>
        <v>0</v>
      </c>
      <c r="S27" s="31">
        <f t="shared" si="5"/>
        <v>0</v>
      </c>
      <c r="T27" s="31">
        <f t="shared" si="5"/>
        <v>0</v>
      </c>
      <c r="U27" s="31">
        <f t="shared" si="5"/>
        <v>0</v>
      </c>
      <c r="V27" s="31">
        <f t="shared" si="5"/>
        <v>0</v>
      </c>
      <c r="W27" s="31">
        <f t="shared" si="5"/>
        <v>0</v>
      </c>
      <c r="X27" s="31">
        <f t="shared" si="5"/>
        <v>0</v>
      </c>
      <c r="Y27" s="31">
        <f t="shared" si="5"/>
        <v>0</v>
      </c>
      <c r="Z27" s="31">
        <f>Y27-E27</f>
        <v>0</v>
      </c>
      <c r="AD27" s="44"/>
    </row>
    <row r="28" spans="1:30" s="24" customFormat="1" ht="33" customHeight="1" x14ac:dyDescent="0.25">
      <c r="A28" s="58" t="s">
        <v>188</v>
      </c>
      <c r="B28" s="59"/>
      <c r="C28" s="40">
        <f>C25+C26+C27</f>
        <v>3078</v>
      </c>
      <c r="D28" s="40">
        <f t="shared" ref="D28:Z28" si="6">D25+D26+D27</f>
        <v>481</v>
      </c>
      <c r="E28" s="40">
        <f t="shared" si="6"/>
        <v>742</v>
      </c>
      <c r="F28" s="40">
        <f t="shared" si="6"/>
        <v>76</v>
      </c>
      <c r="G28" s="40">
        <f t="shared" si="6"/>
        <v>352</v>
      </c>
      <c r="H28" s="40">
        <f t="shared" si="6"/>
        <v>178</v>
      </c>
      <c r="I28" s="40">
        <f t="shared" si="6"/>
        <v>52</v>
      </c>
      <c r="J28" s="40">
        <f t="shared" si="6"/>
        <v>732</v>
      </c>
      <c r="K28" s="40">
        <f t="shared" si="6"/>
        <v>67</v>
      </c>
      <c r="L28" s="40">
        <f t="shared" si="6"/>
        <v>36</v>
      </c>
      <c r="M28" s="40">
        <f t="shared" si="6"/>
        <v>21</v>
      </c>
      <c r="N28" s="40">
        <f t="shared" si="6"/>
        <v>11</v>
      </c>
      <c r="O28" s="40">
        <f t="shared" si="6"/>
        <v>14</v>
      </c>
      <c r="P28" s="40">
        <f t="shared" si="6"/>
        <v>66</v>
      </c>
      <c r="Q28" s="40">
        <f t="shared" si="6"/>
        <v>23</v>
      </c>
      <c r="R28" s="40">
        <f t="shared" si="6"/>
        <v>12</v>
      </c>
      <c r="S28" s="40">
        <f t="shared" si="6"/>
        <v>105</v>
      </c>
      <c r="T28" s="40">
        <f t="shared" si="6"/>
        <v>29</v>
      </c>
      <c r="U28" s="40">
        <f t="shared" si="6"/>
        <v>14</v>
      </c>
      <c r="V28" s="40">
        <f t="shared" si="6"/>
        <v>54</v>
      </c>
      <c r="W28" s="40">
        <f t="shared" si="6"/>
        <v>13</v>
      </c>
      <c r="X28" s="40">
        <f t="shared" si="6"/>
        <v>3078</v>
      </c>
      <c r="Y28" s="40">
        <f t="shared" si="6"/>
        <v>2597</v>
      </c>
      <c r="Z28" s="40">
        <f t="shared" si="6"/>
        <v>1855</v>
      </c>
      <c r="AD28" s="44"/>
    </row>
    <row r="29" spans="1:30" x14ac:dyDescent="0.3">
      <c r="X29" s="51"/>
      <c r="Y29" s="51"/>
      <c r="AD29"/>
    </row>
    <row r="30" spans="1:30" x14ac:dyDescent="0.3">
      <c r="X30" s="51"/>
      <c r="Y30" s="51"/>
      <c r="AD30" s="44"/>
    </row>
    <row r="31" spans="1:30" x14ac:dyDescent="0.3">
      <c r="X31" s="51"/>
      <c r="Y31" s="51"/>
      <c r="AD31" s="44"/>
    </row>
    <row r="32" spans="1:30" x14ac:dyDescent="0.3">
      <c r="H32" s="69"/>
      <c r="AD32" s="44"/>
    </row>
    <row r="33" spans="2:30" ht="47.25" customHeight="1" x14ac:dyDescent="0.25">
      <c r="B33" s="70" t="s">
        <v>2554</v>
      </c>
      <c r="C33" s="71">
        <f>SUM(D6:D22)+SUM(E6:E22)+D26+E26</f>
        <v>562</v>
      </c>
      <c r="H33" s="69"/>
      <c r="AD33" s="44"/>
    </row>
    <row r="34" spans="2:30" x14ac:dyDescent="0.3">
      <c r="H34" s="69"/>
      <c r="AD34"/>
    </row>
    <row r="35" spans="2:30" x14ac:dyDescent="0.3">
      <c r="AD35" s="44"/>
    </row>
    <row r="36" spans="2:30" x14ac:dyDescent="0.3">
      <c r="AD36" s="44"/>
    </row>
    <row r="37" spans="2:30" x14ac:dyDescent="0.3">
      <c r="AD37"/>
    </row>
    <row r="38" spans="2:30" x14ac:dyDescent="0.3">
      <c r="AD38" s="44"/>
    </row>
    <row r="39" spans="2:30" x14ac:dyDescent="0.3">
      <c r="AD39" s="44"/>
    </row>
    <row r="40" spans="2:30" x14ac:dyDescent="0.3">
      <c r="AD40"/>
    </row>
    <row r="41" spans="2:30" x14ac:dyDescent="0.3">
      <c r="AD41"/>
    </row>
    <row r="42" spans="2:30" x14ac:dyDescent="0.3">
      <c r="AD42" s="44"/>
    </row>
    <row r="43" spans="2:30" x14ac:dyDescent="0.3">
      <c r="AD43" s="44"/>
    </row>
    <row r="44" spans="2:30" x14ac:dyDescent="0.3">
      <c r="AD44" s="44"/>
    </row>
    <row r="45" spans="2:30" x14ac:dyDescent="0.3">
      <c r="AD45"/>
    </row>
    <row r="46" spans="2:30" x14ac:dyDescent="0.3">
      <c r="AD46" s="44"/>
    </row>
    <row r="47" spans="2:30" x14ac:dyDescent="0.3">
      <c r="AD47" s="44"/>
    </row>
    <row r="48" spans="2:30" x14ac:dyDescent="0.3">
      <c r="AD48" s="44"/>
    </row>
    <row r="49" spans="30:30" x14ac:dyDescent="0.3">
      <c r="AD49"/>
    </row>
    <row r="50" spans="30:30" x14ac:dyDescent="0.3">
      <c r="AD50" s="44"/>
    </row>
    <row r="51" spans="30:30" x14ac:dyDescent="0.3">
      <c r="AD51" s="44"/>
    </row>
    <row r="52" spans="30:30" x14ac:dyDescent="0.3">
      <c r="AD52" s="44"/>
    </row>
    <row r="53" spans="30:30" x14ac:dyDescent="0.3">
      <c r="AD53"/>
    </row>
    <row r="54" spans="30:30" x14ac:dyDescent="0.3">
      <c r="AD54"/>
    </row>
    <row r="55" spans="30:30" x14ac:dyDescent="0.3">
      <c r="AD55" s="48"/>
    </row>
    <row r="56" spans="30:30" x14ac:dyDescent="0.3">
      <c r="AD56" s="44"/>
    </row>
    <row r="57" spans="30:30" x14ac:dyDescent="0.3">
      <c r="AD57" s="44"/>
    </row>
  </sheetData>
  <mergeCells count="3">
    <mergeCell ref="A1:Y1"/>
    <mergeCell ref="C2:G2"/>
    <mergeCell ref="H2:L2"/>
  </mergeCells>
  <dataValidations count="1">
    <dataValidation type="list" allowBlank="1" showInputMessage="1" showErrorMessage="1" sqref="B2 H2" xr:uid="{D2F303ED-5DBC-4086-9E6C-4CD7E00459F6}">
      <formula1>$AD$4:$AD$57</formula1>
    </dataValidation>
  </dataValidations>
  <pageMargins left="0.70866141732283472" right="0.31496062992125984" top="0.74803149606299213" bottom="0.74803149606299213" header="0.31496062992125984" footer="0.31496062992125984"/>
  <pageSetup paperSize="5" scale="5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8929-755A-429B-962E-E4D33EE0F815}">
  <dimension ref="A1:Z23"/>
  <sheetViews>
    <sheetView zoomScale="85" zoomScaleNormal="85" workbookViewId="0">
      <pane xSplit="1" ySplit="2" topLeftCell="B10" activePane="bottomRight" state="frozen"/>
      <selection pane="topRight" activeCell="B1" sqref="B1"/>
      <selection pane="bottomLeft" activeCell="A3" sqref="A3"/>
      <selection pane="bottomRight" activeCell="F17" sqref="F17"/>
    </sheetView>
  </sheetViews>
  <sheetFormatPr defaultRowHeight="15" x14ac:dyDescent="0.25"/>
  <cols>
    <col min="1" max="1" width="5.85546875" customWidth="1"/>
    <col min="2" max="2" width="25" customWidth="1"/>
    <col min="3" max="4" width="10.85546875" customWidth="1"/>
    <col min="5" max="5" width="10.140625" customWidth="1"/>
    <col min="6" max="6" width="9" customWidth="1"/>
    <col min="7" max="7" width="7.5703125" customWidth="1"/>
    <col min="8" max="8" width="10.140625" customWidth="1"/>
    <col min="9" max="9" width="11.42578125" customWidth="1"/>
    <col min="10" max="10" width="11.85546875" customWidth="1"/>
    <col min="12" max="14" width="9.140625" customWidth="1"/>
    <col min="17" max="17" width="12.28515625" customWidth="1"/>
    <col min="18" max="21" width="9.140625" customWidth="1"/>
    <col min="22" max="23" width="8.140625" customWidth="1"/>
    <col min="24" max="24" width="32" customWidth="1"/>
    <col min="26" max="26" width="21.140625" hidden="1" customWidth="1"/>
  </cols>
  <sheetData>
    <row r="1" spans="1:26" ht="29.25" customHeight="1" x14ac:dyDescent="0.25">
      <c r="A1" s="151" t="str">
        <f>"Head &amp; Reason  Wise UI Cases - " &amp; X2 &amp;" PS"</f>
        <v>Head &amp; Reason  Wise UI Cases - Total PS</v>
      </c>
      <c r="B1" s="151"/>
      <c r="C1" s="151"/>
      <c r="D1" s="151"/>
      <c r="E1" s="151"/>
      <c r="F1" s="151"/>
      <c r="G1" s="151"/>
      <c r="H1" s="151"/>
      <c r="I1" s="151"/>
      <c r="J1" s="151"/>
      <c r="K1" s="151"/>
      <c r="L1" s="151"/>
      <c r="M1" s="151"/>
      <c r="N1" s="151"/>
      <c r="O1" s="151"/>
      <c r="P1" s="151"/>
      <c r="Q1" s="151"/>
      <c r="R1" s="151"/>
      <c r="S1" s="151"/>
      <c r="T1" s="151"/>
      <c r="U1" s="151"/>
      <c r="V1" s="152"/>
      <c r="W1" s="126"/>
      <c r="X1" s="107" t="s">
        <v>182</v>
      </c>
    </row>
    <row r="2" spans="1:26" ht="55.5" customHeight="1" x14ac:dyDescent="0.25">
      <c r="A2" s="108" t="s">
        <v>2924</v>
      </c>
      <c r="B2" s="109" t="s">
        <v>2925</v>
      </c>
      <c r="C2" s="110" t="s">
        <v>33</v>
      </c>
      <c r="D2" s="22" t="s">
        <v>2664</v>
      </c>
      <c r="E2" s="110" t="s">
        <v>50</v>
      </c>
      <c r="F2" s="110" t="s">
        <v>141</v>
      </c>
      <c r="G2" s="110" t="s">
        <v>142</v>
      </c>
      <c r="H2" s="110" t="s">
        <v>112</v>
      </c>
      <c r="I2" s="110" t="s">
        <v>169</v>
      </c>
      <c r="J2" s="110" t="s">
        <v>168</v>
      </c>
      <c r="K2" s="110" t="s">
        <v>137</v>
      </c>
      <c r="L2" s="110" t="s">
        <v>175</v>
      </c>
      <c r="M2" s="110" t="s">
        <v>176</v>
      </c>
      <c r="N2" s="110" t="s">
        <v>177</v>
      </c>
      <c r="O2" s="110" t="s">
        <v>40</v>
      </c>
      <c r="P2" s="110" t="s">
        <v>172</v>
      </c>
      <c r="Q2" s="110" t="s">
        <v>173</v>
      </c>
      <c r="R2" s="110" t="s">
        <v>174</v>
      </c>
      <c r="S2" s="110" t="s">
        <v>139</v>
      </c>
      <c r="T2" s="110" t="s">
        <v>128</v>
      </c>
      <c r="U2" s="110" t="s">
        <v>138</v>
      </c>
      <c r="V2" s="111" t="s">
        <v>34</v>
      </c>
      <c r="W2" s="111" t="s">
        <v>2567</v>
      </c>
      <c r="X2" s="112" t="str">
        <f>'PS Wise-Progress'!H2</f>
        <v>Total</v>
      </c>
      <c r="Z2" s="79" t="s">
        <v>34</v>
      </c>
    </row>
    <row r="3" spans="1:26" ht="30.75" customHeight="1" x14ac:dyDescent="0.25">
      <c r="A3" s="113">
        <v>1</v>
      </c>
      <c r="B3" s="114" t="s">
        <v>54</v>
      </c>
      <c r="C3" s="115">
        <f>COUNTIFS(Total!M:M,B3,Total!X:X,$C$2,Total!E:E,$X$2)+COUNTIFS(Total!M:M,B3,Total!X:X,$C$2,Total!AA:AA,$X$2)+COUNTIFS(Total!M:M,B3,Total!X:X,$C$2,Total!B:B,$X$2)+COUNTIFS(Total!M:M,B3,Total!X:X,$C$2,Total!C:C,$X$2)</f>
        <v>173</v>
      </c>
      <c r="D3" s="115">
        <f>COUNTIFS(Total!M:M,B3,Total!X:X,$D$2,Total!E:E,$X$2)+COUNTIFS(Total!M:M,B3,Total!X:X,$D$2,Total!AA:AA,$X$2)+COUNTIFS(Total!M:M,B3,Total!X:X,$D$2,Total!B:B,$X$2)+COUNTIFS(Total!M:M,B3,Total!X:X,$D$2,Total!C:C,$X$2)</f>
        <v>7</v>
      </c>
      <c r="E3" s="115">
        <f>COUNTIFS(Total!M:M,B3,Total!X:X,$E$2,Total!E:E,$X$2)+COUNTIFS(Total!M:M,B3,Total!X:X,$E$2,Total!AA:AA,$X$2)+COUNTIFS(Total!M:M,B3,Total!X:X,$E$2,Total!B:B,$X$2)+COUNTIFS(Total!M:M,B3,Total!X:X,$E$2,Total!C:C,$X$2)</f>
        <v>28</v>
      </c>
      <c r="F3" s="115">
        <f>COUNTIFS(Total!M:M,B3,Total!X:X,$F$2,Total!E:E,$X$2)+COUNTIFS(Total!M:M,B3,Total!X:X,$F$2,Total!AA:AA,$X$2)+COUNTIFS(Total!M:M,B3,Total!X:X,$F$2,Total!B:B,$X$2)+COUNTIFS(Total!M:M,B3,Total!X:X,$F$2,Total!C:C,$X$2)</f>
        <v>23</v>
      </c>
      <c r="G3" s="115">
        <f>COUNTIFS(Total!M:M,B3,Total!X:X,$G$2,Total!E:E,$X$2)+COUNTIFS(Total!M:M,B3,Total!X:X,$G$2,Total!AA:AA,$X$2)+COUNTIFS(Total!M:M,B3,Total!X:X,$G$2,Total!B:B,$X$2)+COUNTIFS(Total!M:M,B3,Total!X:X,$G$2,Total!C:C,$X$2)</f>
        <v>4</v>
      </c>
      <c r="H3" s="115">
        <f>COUNTIFS(Total!M:M,B3,Total!X:X,$H$2,Total!E:E,$X$2)+COUNTIFS(Total!M:M,B3,Total!X:X,$H$2,Total!AA:AA,$X$2)+COUNTIFS(Total!M:M,B3,Total!X:X,$H$2,Total!B:B,$X$2)+COUNTIFS(Total!M:M,B3,Total!X:X,$H$2,Total!C:C,$X$2)</f>
        <v>3</v>
      </c>
      <c r="I3" s="115">
        <f>COUNTIFS(Total!M:M,B3,Total!X:X,$I$2,Total!E:E,$X$2)+COUNTIFS(Total!M:M,B3,Total!X:X,$I$2,Total!AA:AA,$X$2)+COUNTIFS(Total!M:M,B3,Total!X:X,$I$2,Total!B:B,$X$2)+COUNTIFS(Total!M:M,B3,Total!X:X,$I$2,Total!C:C,$X$2)</f>
        <v>21</v>
      </c>
      <c r="J3" s="115">
        <f>COUNTIFS(Total!M:M,B3,Total!X:X,$J$2,Total!E:E,$X$2)+COUNTIFS(Total!M:M,B3,Total!X:X,$J$2,Total!AA:AA,$X$2)+COUNTIFS(Total!M:M,B3,Total!X:X,$J$2,Total!B:B,$X$2)+COUNTIFS(Total!M:M,B3,Total!X:X,$J$2,Total!C:C,$X$2)</f>
        <v>1</v>
      </c>
      <c r="K3" s="115">
        <f>COUNTIFS(Total!M:M,B3,Total!X:X,$K$2,Total!E:E,$X$2)+COUNTIFS(Total!M:M,B3,Total!X:X,$K$2,Total!AA:AA,$X$2)+COUNTIFS(Total!M:M,B3,Total!X:X,$K$2,Total!B:B,$X$2)+COUNTIFS(Total!M:M,B3,Total!X:X,$K$2,Total!C:C,$X$2)</f>
        <v>4</v>
      </c>
      <c r="L3" s="115">
        <f>COUNTIFS(Total!M:M,B3,Total!X:X,$L$2,Total!E:E,$X$2)+COUNTIFS(Total!M:M,B3,Total!X:X,$L$2,Total!AA:AA,$X$2)+COUNTIFS(Total!M:M,B3,Total!X:X,$L$2,Total!B:B,$X$2)+COUNTIFS(Total!M:M,B3,Total!X:X,$L$2,Total!C:C,$X$2)</f>
        <v>0</v>
      </c>
      <c r="M3" s="115">
        <f>COUNTIFS(Total!M:M,B3,Total!X:X,$M$2,Total!E:E,$X$2)+COUNTIFS(Total!M:M,B3,Total!X:X,$M$2,Total!AA:AA,$X$2)+COUNTIFS(Total!M:M,B3,Total!X:X,$M$2,Total!B:B,$X$2)+COUNTIFS(Total!M:M,B3,Total!X:X,$M$2,Total!C:C,$X$2)</f>
        <v>0</v>
      </c>
      <c r="N3" s="115">
        <f>COUNTIFS(Total!M:M,B3,Total!X:X,$N$2,Total!E:E,$X$2)+COUNTIFS(Total!M:M,B3,Total!X:X,$N$2,Total!AA:AA,$X$2)+COUNTIFS(Total!M:M,B3,Total!X:X,$N$2,Total!B:B,$X$2)+COUNTIFS(Total!M:M,B3,Total!X:X,$N$2,Total!C:C,$X$2)</f>
        <v>1</v>
      </c>
      <c r="O3" s="115">
        <f>COUNTIFS(Total!M:M,B3,Total!X:X,$O$2,Total!E:E,$X$2)+COUNTIFS(Total!M:M,B3,Total!X:X,$O$2,Total!AA:AA,$X$2)+COUNTIFS(Total!M:M,B3,Total!X:X,$O$2,Total!B:B,$X$2)+COUNTIFS(Total!M:M,B3,Total!X:X,$O$2,Total!C:C,$X$2)</f>
        <v>3</v>
      </c>
      <c r="P3" s="115">
        <f>COUNTIFS(Total!M:M,B3,Total!X:X,$P$2,Total!E:E,$X$2)+COUNTIFS(Total!M:M,B3,Total!X:X,$P$2,Total!AA:AA,$X$2)+COUNTIFS(Total!M:M,B3,Total!X:X,$P$2,Total!B:B,$X$2)+COUNTIFS(Total!M:M,B3,Total!X:X,$P$2,Total!C:C,$X$2)</f>
        <v>2</v>
      </c>
      <c r="Q3" s="115">
        <f>COUNTIFS(Total!M:M,B3,Total!X:X,$Q$2,Total!E:E,$X$2)+COUNTIFS(Total!M:M,B3,Total!X:X,$Q$2,Total!AA:AA,$X$2)+COUNTIFS(Total!M:M,B3,Total!X:X,$Q$2,Total!B:B,$X$2)+COUNTIFS(Total!M:M,B3,Total!X:X,$Q$2,Total!C:C,$X$2)</f>
        <v>2</v>
      </c>
      <c r="R3" s="115">
        <f>COUNTIFS(Total!M:M,B3,Total!X:X,$R$2,Total!E:E,$X$2)+COUNTIFS(Total!M:M,B3,Total!X:X,$R$2,Total!AA:AA,$X$2)+COUNTIFS(Total!M:M,B3,Total!X:X,$R$2,Total!B:B,$X$2)+COUNTIFS(Total!M:M,B3,Total!X:X,$R$2,Total!C:C,$X$2)</f>
        <v>0</v>
      </c>
      <c r="S3" s="115">
        <f>COUNTIFS(Total!M:M,B3,Total!X:X,$S$2,Total!E:E,$X$2)+COUNTIFS(Total!M:M,B3,Total!X:X,$S$2,Total!AA:AA,$X$2)+COUNTIFS(Total!M:M,B3,Total!X:X,$S$2,Total!B:B,$X$2)+COUNTIFS(Total!M:M,B3,Total!X:X,$S$2,Total!C:C,$X$2)</f>
        <v>1</v>
      </c>
      <c r="T3" s="115">
        <f>COUNTIFS(Total!M:M,B3,Total!X:X,$T$2,Total!E:E,$X$2)+COUNTIFS(Total!M:M,B3,Total!X:X,$T$2,Total!AA:AA,$X$2)+COUNTIFS(Total!M:M,B3,Total!X:X,$T$2,Total!B:B,$X$2)+COUNTIFS(Total!M:M,B3,Total!X:X,$T$2,Total!C:C,$X$2)</f>
        <v>0</v>
      </c>
      <c r="U3" s="115">
        <f>COUNTIFS(Total!M:M,B3,Total!X:X,$U$2,Total!E:E,$X$2)+COUNTIFS(Total!M:M,B3,Total!X:X,$U$2,Total!AA:AA,$X$2)+COUNTIFS(Total!M:M,B3,Total!X:X,$U$2,Total!B:B,$X$2)+COUNTIFS(Total!M:M,B3,Total!X:X,$U$2,Total!C:C,$X$2)</f>
        <v>0</v>
      </c>
      <c r="V3" s="115">
        <f>SUM(C3:U3)</f>
        <v>273</v>
      </c>
      <c r="W3" s="115">
        <f>V3-C3</f>
        <v>100</v>
      </c>
      <c r="Z3" s="6" t="s">
        <v>2660</v>
      </c>
    </row>
    <row r="4" spans="1:26" ht="30.75" customHeight="1" x14ac:dyDescent="0.25">
      <c r="A4" s="113">
        <v>2</v>
      </c>
      <c r="B4" s="114" t="s">
        <v>154</v>
      </c>
      <c r="C4" s="115">
        <f>COUNTIFS(Total!M:M,B4,Total!X:X,$C$2,Total!E:E,$X$2)+COUNTIFS(Total!M:M,B4,Total!X:X,$C$2,Total!AA:AA,$X$2)+COUNTIFS(Total!M:M,B4,Total!X:X,$C$2,Total!B:B,$X$2)+COUNTIFS(Total!M:M,B4,Total!X:X,$C$2,Total!C:C,$X$2)</f>
        <v>122</v>
      </c>
      <c r="D4" s="115">
        <f>COUNTIFS(Total!M:M,B4,Total!X:X,$D$2,Total!E:E,$X$2)+COUNTIFS(Total!M:M,B4,Total!X:X,$D$2,Total!AA:AA,$X$2)+COUNTIFS(Total!M:M,B4,Total!X:X,$D$2,Total!B:B,$X$2)+COUNTIFS(Total!M:M,B4,Total!X:X,$D$2,Total!C:C,$X$2)</f>
        <v>3</v>
      </c>
      <c r="E4" s="115">
        <f>COUNTIFS(Total!M:M,B4,Total!X:X,$E$2,Total!E:E,$X$2)+COUNTIFS(Total!M:M,B4,Total!X:X,$E$2,Total!AA:AA,$X$2)+COUNTIFS(Total!M:M,B4,Total!X:X,$E$2,Total!B:B,$X$2)+COUNTIFS(Total!M:M,B4,Total!X:X,$E$2,Total!C:C,$X$2)</f>
        <v>17</v>
      </c>
      <c r="F4" s="115">
        <f>COUNTIFS(Total!M:M,B4,Total!X:X,$F$2,Total!E:E,$X$2)+COUNTIFS(Total!M:M,B4,Total!X:X,$F$2,Total!AA:AA,$X$2)+COUNTIFS(Total!M:M,B4,Total!X:X,$F$2,Total!B:B,$X$2)+COUNTIFS(Total!M:M,B4,Total!X:X,$F$2,Total!C:C,$X$2)</f>
        <v>20</v>
      </c>
      <c r="G4" s="115">
        <f>COUNTIFS(Total!M:M,B4,Total!X:X,$G$2,Total!E:E,$X$2)+COUNTIFS(Total!M:M,B4,Total!X:X,$G$2,Total!AA:AA,$X$2)+COUNTIFS(Total!M:M,B4,Total!X:X,$G$2,Total!B:B,$X$2)+COUNTIFS(Total!M:M,B4,Total!X:X,$G$2,Total!C:C,$X$2)</f>
        <v>3</v>
      </c>
      <c r="H4" s="115">
        <f>COUNTIFS(Total!M:M,B4,Total!X:X,$H$2,Total!E:E,$X$2)+COUNTIFS(Total!M:M,B4,Total!X:X,$H$2,Total!AA:AA,$X$2)+COUNTIFS(Total!M:M,B4,Total!X:X,$H$2,Total!B:B,$X$2)+COUNTIFS(Total!M:M,B4,Total!X:X,$H$2,Total!C:C,$X$2)</f>
        <v>1</v>
      </c>
      <c r="I4" s="115">
        <f>COUNTIFS(Total!M:M,B4,Total!X:X,$I$2,Total!E:E,$X$2)+COUNTIFS(Total!M:M,B4,Total!X:X,$I$2,Total!AA:AA,$X$2)+COUNTIFS(Total!M:M,B4,Total!X:X,$I$2,Total!B:B,$X$2)+COUNTIFS(Total!M:M,B4,Total!X:X,$I$2,Total!C:C,$X$2)</f>
        <v>6</v>
      </c>
      <c r="J4" s="115">
        <f>COUNTIFS(Total!M:M,B4,Total!X:X,$J$2,Total!E:E,$X$2)+COUNTIFS(Total!M:M,B4,Total!X:X,$J$2,Total!AA:AA,$X$2)+COUNTIFS(Total!M:M,B4,Total!X:X,$J$2,Total!B:B,$X$2)+COUNTIFS(Total!M:M,B4,Total!X:X,$J$2,Total!C:C,$X$2)</f>
        <v>1</v>
      </c>
      <c r="K4" s="115">
        <f>COUNTIFS(Total!M:M,B4,Total!X:X,$K$2,Total!E:E,$X$2)+COUNTIFS(Total!M:M,B4,Total!X:X,$K$2,Total!AA:AA,$X$2)+COUNTIFS(Total!M:M,B4,Total!X:X,$K$2,Total!B:B,$X$2)+COUNTIFS(Total!M:M,B4,Total!X:X,$K$2,Total!C:C,$X$2)</f>
        <v>1</v>
      </c>
      <c r="L4" s="115">
        <f>COUNTIFS(Total!M:M,B4,Total!X:X,$L$2,Total!E:E,$X$2)+COUNTIFS(Total!M:M,B4,Total!X:X,$L$2,Total!AA:AA,$X$2)+COUNTIFS(Total!M:M,B4,Total!X:X,$L$2,Total!B:B,$X$2)+COUNTIFS(Total!M:M,B4,Total!X:X,$L$2,Total!C:C,$X$2)</f>
        <v>0</v>
      </c>
      <c r="M4" s="115">
        <f>COUNTIFS(Total!M:M,B4,Total!X:X,$M$2,Total!E:E,$X$2)+COUNTIFS(Total!M:M,B4,Total!X:X,$M$2,Total!AA:AA,$X$2)+COUNTIFS(Total!M:M,B4,Total!X:X,$M$2,Total!B:B,$X$2)+COUNTIFS(Total!M:M,B4,Total!X:X,$M$2,Total!C:C,$X$2)</f>
        <v>0</v>
      </c>
      <c r="N4" s="115">
        <f>COUNTIFS(Total!M:M,B4,Total!X:X,$N$2,Total!E:E,$X$2)+COUNTIFS(Total!M:M,B4,Total!X:X,$N$2,Total!AA:AA,$X$2)+COUNTIFS(Total!M:M,B4,Total!X:X,$N$2,Total!B:B,$X$2)+COUNTIFS(Total!M:M,B4,Total!X:X,$N$2,Total!C:C,$X$2)</f>
        <v>0</v>
      </c>
      <c r="O4" s="115">
        <f>COUNTIFS(Total!M:M,B4,Total!X:X,$O$2,Total!E:E,$X$2)+COUNTIFS(Total!M:M,B4,Total!X:X,$O$2,Total!AA:AA,$X$2)+COUNTIFS(Total!M:M,B4,Total!X:X,$O$2,Total!B:B,$X$2)+COUNTIFS(Total!M:M,B4,Total!X:X,$O$2,Total!C:C,$X$2)</f>
        <v>3</v>
      </c>
      <c r="P4" s="115">
        <f>COUNTIFS(Total!M:M,B4,Total!X:X,$P$2,Total!E:E,$X$2)+COUNTIFS(Total!M:M,B4,Total!X:X,$P$2,Total!AA:AA,$X$2)+COUNTIFS(Total!M:M,B4,Total!X:X,$P$2,Total!B:B,$X$2)+COUNTIFS(Total!M:M,B4,Total!X:X,$P$2,Total!C:C,$X$2)</f>
        <v>0</v>
      </c>
      <c r="Q4" s="115">
        <f>COUNTIFS(Total!M:M,B4,Total!X:X,$Q$2,Total!E:E,$X$2)+COUNTIFS(Total!M:M,B4,Total!X:X,$Q$2,Total!AA:AA,$X$2)+COUNTIFS(Total!M:M,B4,Total!X:X,$Q$2,Total!B:B,$X$2)+COUNTIFS(Total!M:M,B4,Total!X:X,$Q$2,Total!C:C,$X$2)</f>
        <v>4</v>
      </c>
      <c r="R4" s="115">
        <f>COUNTIFS(Total!M:M,B4,Total!X:X,$R$2,Total!E:E,$X$2)+COUNTIFS(Total!M:M,B4,Total!X:X,$R$2,Total!AA:AA,$X$2)+COUNTIFS(Total!M:M,B4,Total!X:X,$R$2,Total!B:B,$X$2)+COUNTIFS(Total!M:M,B4,Total!X:X,$R$2,Total!C:C,$X$2)</f>
        <v>0</v>
      </c>
      <c r="S4" s="115">
        <f>COUNTIFS(Total!M:M,B4,Total!X:X,$S$2,Total!E:E,$X$2)+COUNTIFS(Total!M:M,B4,Total!X:X,$S$2,Total!AA:AA,$X$2)+COUNTIFS(Total!M:M,B4,Total!X:X,$S$2,Total!B:B,$X$2)+COUNTIFS(Total!M:M,B4,Total!X:X,$S$2,Total!C:C,$X$2)</f>
        <v>2</v>
      </c>
      <c r="T4" s="115">
        <f>COUNTIFS(Total!M:M,B4,Total!X:X,$T$2,Total!E:E,$X$2)+COUNTIFS(Total!M:M,B4,Total!X:X,$T$2,Total!AA:AA,$X$2)+COUNTIFS(Total!M:M,B4,Total!X:X,$T$2,Total!B:B,$X$2)+COUNTIFS(Total!M:M,B4,Total!X:X,$T$2,Total!C:C,$X$2)</f>
        <v>1</v>
      </c>
      <c r="U4" s="115">
        <f>COUNTIFS(Total!M:M,B4,Total!X:X,$U$2,Total!E:E,$X$2)+COUNTIFS(Total!M:M,B4,Total!X:X,$U$2,Total!AA:AA,$X$2)+COUNTIFS(Total!M:M,B4,Total!X:X,$U$2,Total!B:B,$X$2)+COUNTIFS(Total!M:M,B4,Total!X:X,$U$2,Total!C:C,$X$2)</f>
        <v>0</v>
      </c>
      <c r="V4" s="115">
        <f t="shared" ref="V4:V14" si="0">SUM(C4:U4)</f>
        <v>184</v>
      </c>
      <c r="W4" s="115">
        <f t="shared" ref="W4:W18" si="1">V4-C4</f>
        <v>62</v>
      </c>
      <c r="Z4" s="25" t="s">
        <v>183</v>
      </c>
    </row>
    <row r="5" spans="1:26" ht="30.75" customHeight="1" x14ac:dyDescent="0.25">
      <c r="A5" s="113">
        <v>3</v>
      </c>
      <c r="B5" s="116" t="s">
        <v>93</v>
      </c>
      <c r="C5" s="115">
        <f>COUNTIFS(Total!M:M,B5,Total!X:X,$C$2,Total!E:E,$X$2)+COUNTIFS(Total!M:M,B5,Total!X:X,$C$2,Total!AA:AA,$X$2)+COUNTIFS(Total!M:M,B5,Total!X:X,$C$2,Total!B:B,$X$2)+COUNTIFS(Total!M:M,B5,Total!X:X,$C$2,Total!C:C,$X$2)</f>
        <v>5</v>
      </c>
      <c r="D5" s="115">
        <f>COUNTIFS(Total!M:M,B5,Total!X:X,$D$2,Total!E:E,$X$2)+COUNTIFS(Total!M:M,B5,Total!X:X,$D$2,Total!AA:AA,$X$2)+COUNTIFS(Total!M:M,B5,Total!X:X,$D$2,Total!B:B,$X$2)+COUNTIFS(Total!M:M,B5,Total!X:X,$D$2,Total!C:C,$X$2)</f>
        <v>5</v>
      </c>
      <c r="E5" s="115">
        <f>COUNTIFS(Total!M:M,B5,Total!X:X,$E$2,Total!E:E,$X$2)+COUNTIFS(Total!M:M,B5,Total!X:X,$E$2,Total!AA:AA,$X$2)+COUNTIFS(Total!M:M,B5,Total!X:X,$E$2,Total!B:B,$X$2)+COUNTIFS(Total!M:M,B5,Total!X:X,$E$2,Total!C:C,$X$2)</f>
        <v>2</v>
      </c>
      <c r="F5" s="115">
        <f>COUNTIFS(Total!M:M,B5,Total!X:X,$F$2,Total!E:E,$X$2)+COUNTIFS(Total!M:M,B5,Total!X:X,$F$2,Total!AA:AA,$X$2)+COUNTIFS(Total!M:M,B5,Total!X:X,$F$2,Total!B:B,$X$2)+COUNTIFS(Total!M:M,B5,Total!X:X,$F$2,Total!C:C,$X$2)</f>
        <v>2</v>
      </c>
      <c r="G5" s="115">
        <f>COUNTIFS(Total!M:M,B5,Total!X:X,$G$2,Total!E:E,$X$2)+COUNTIFS(Total!M:M,B5,Total!X:X,$G$2,Total!AA:AA,$X$2)+COUNTIFS(Total!M:M,B5,Total!X:X,$G$2,Total!B:B,$X$2)+COUNTIFS(Total!M:M,B5,Total!X:X,$G$2,Total!C:C,$X$2)</f>
        <v>0</v>
      </c>
      <c r="H5" s="115">
        <f>COUNTIFS(Total!M:M,B5,Total!X:X,$H$2,Total!E:E,$X$2)+COUNTIFS(Total!M:M,B5,Total!X:X,$H$2,Total!AA:AA,$X$2)+COUNTIFS(Total!M:M,B5,Total!X:X,$H$2,Total!B:B,$X$2)+COUNTIFS(Total!M:M,B5,Total!X:X,$H$2,Total!C:C,$X$2)</f>
        <v>0</v>
      </c>
      <c r="I5" s="115">
        <f>COUNTIFS(Total!M:M,B5,Total!X:X,$I$2,Total!E:E,$X$2)+COUNTIFS(Total!M:M,B5,Total!X:X,$I$2,Total!AA:AA,$X$2)+COUNTIFS(Total!M:M,B5,Total!X:X,$I$2,Total!B:B,$X$2)+COUNTIFS(Total!M:M,B5,Total!X:X,$I$2,Total!C:C,$X$2)</f>
        <v>0</v>
      </c>
      <c r="J5" s="115">
        <f>COUNTIFS(Total!M:M,B5,Total!X:X,$J$2,Total!E:E,$X$2)+COUNTIFS(Total!M:M,B5,Total!X:X,$J$2,Total!AA:AA,$X$2)+COUNTIFS(Total!M:M,B5,Total!X:X,$J$2,Total!B:B,$X$2)+COUNTIFS(Total!M:M,B5,Total!X:X,$J$2,Total!C:C,$X$2)</f>
        <v>0</v>
      </c>
      <c r="K5" s="115">
        <f>COUNTIFS(Total!M:M,B5,Total!X:X,$K$2,Total!E:E,$X$2)+COUNTIFS(Total!M:M,B5,Total!X:X,$K$2,Total!AA:AA,$X$2)+COUNTIFS(Total!M:M,B5,Total!X:X,$K$2,Total!B:B,$X$2)+COUNTIFS(Total!M:M,B5,Total!X:X,$K$2,Total!C:C,$X$2)</f>
        <v>0</v>
      </c>
      <c r="L5" s="115">
        <f>COUNTIFS(Total!M:M,B5,Total!X:X,$L$2,Total!E:E,$X$2)+COUNTIFS(Total!M:M,B5,Total!X:X,$L$2,Total!AA:AA,$X$2)+COUNTIFS(Total!M:M,B5,Total!X:X,$L$2,Total!B:B,$X$2)+COUNTIFS(Total!M:M,B5,Total!X:X,$L$2,Total!C:C,$X$2)</f>
        <v>0</v>
      </c>
      <c r="M5" s="115">
        <f>COUNTIFS(Total!M:M,B5,Total!X:X,$M$2,Total!E:E,$X$2)+COUNTIFS(Total!M:M,B5,Total!X:X,$M$2,Total!AA:AA,$X$2)+COUNTIFS(Total!M:M,B5,Total!X:X,$M$2,Total!B:B,$X$2)+COUNTIFS(Total!M:M,B5,Total!X:X,$M$2,Total!C:C,$X$2)</f>
        <v>0</v>
      </c>
      <c r="N5" s="115">
        <f>COUNTIFS(Total!M:M,B5,Total!X:X,$N$2,Total!E:E,$X$2)+COUNTIFS(Total!M:M,B5,Total!X:X,$N$2,Total!AA:AA,$X$2)+COUNTIFS(Total!M:M,B5,Total!X:X,$N$2,Total!B:B,$X$2)+COUNTIFS(Total!M:M,B5,Total!X:X,$N$2,Total!C:C,$X$2)</f>
        <v>0</v>
      </c>
      <c r="O5" s="115">
        <f>COUNTIFS(Total!M:M,B5,Total!X:X,$O$2,Total!E:E,$X$2)+COUNTIFS(Total!M:M,B5,Total!X:X,$O$2,Total!AA:AA,$X$2)+COUNTIFS(Total!M:M,B5,Total!X:X,$O$2,Total!B:B,$X$2)+COUNTIFS(Total!M:M,B5,Total!X:X,$O$2,Total!C:C,$X$2)</f>
        <v>0</v>
      </c>
      <c r="P5" s="115">
        <f>COUNTIFS(Total!M:M,B5,Total!X:X,$P$2,Total!E:E,$X$2)+COUNTIFS(Total!M:M,B5,Total!X:X,$P$2,Total!AA:AA,$X$2)+COUNTIFS(Total!M:M,B5,Total!X:X,$P$2,Total!B:B,$X$2)+COUNTIFS(Total!M:M,B5,Total!X:X,$P$2,Total!C:C,$X$2)</f>
        <v>1</v>
      </c>
      <c r="Q5" s="115">
        <f>COUNTIFS(Total!M:M,B5,Total!X:X,$Q$2,Total!E:E,$X$2)+COUNTIFS(Total!M:M,B5,Total!X:X,$Q$2,Total!AA:AA,$X$2)+COUNTIFS(Total!M:M,B5,Total!X:X,$Q$2,Total!B:B,$X$2)+COUNTIFS(Total!M:M,B5,Total!X:X,$Q$2,Total!C:C,$X$2)</f>
        <v>5</v>
      </c>
      <c r="R5" s="115">
        <f>COUNTIFS(Total!M:M,B5,Total!X:X,$R$2,Total!E:E,$X$2)+COUNTIFS(Total!M:M,B5,Total!X:X,$R$2,Total!AA:AA,$X$2)+COUNTIFS(Total!M:M,B5,Total!X:X,$R$2,Total!B:B,$X$2)+COUNTIFS(Total!M:M,B5,Total!X:X,$R$2,Total!C:C,$X$2)</f>
        <v>0</v>
      </c>
      <c r="S5" s="115">
        <f>COUNTIFS(Total!M:M,B5,Total!X:X,$S$2,Total!E:E,$X$2)+COUNTIFS(Total!M:M,B5,Total!X:X,$S$2,Total!AA:AA,$X$2)+COUNTIFS(Total!M:M,B5,Total!X:X,$S$2,Total!B:B,$X$2)+COUNTIFS(Total!M:M,B5,Total!X:X,$S$2,Total!C:C,$X$2)</f>
        <v>1</v>
      </c>
      <c r="T5" s="115">
        <f>COUNTIFS(Total!M:M,B5,Total!X:X,$T$2,Total!E:E,$X$2)+COUNTIFS(Total!M:M,B5,Total!X:X,$T$2,Total!AA:AA,$X$2)+COUNTIFS(Total!M:M,B5,Total!X:X,$T$2,Total!B:B,$X$2)+COUNTIFS(Total!M:M,B5,Total!X:X,$T$2,Total!C:C,$X$2)</f>
        <v>0</v>
      </c>
      <c r="U5" s="115">
        <f>COUNTIFS(Total!M:M,B5,Total!X:X,$U$2,Total!E:E,$X$2)+COUNTIFS(Total!M:M,B5,Total!X:X,$U$2,Total!AA:AA,$X$2)+COUNTIFS(Total!M:M,B5,Total!X:X,$U$2,Total!B:B,$X$2)+COUNTIFS(Total!M:M,B5,Total!X:X,$U$2,Total!C:C,$X$2)</f>
        <v>0</v>
      </c>
      <c r="V5" s="115">
        <f t="shared" si="0"/>
        <v>21</v>
      </c>
      <c r="W5" s="115">
        <f t="shared" si="1"/>
        <v>16</v>
      </c>
      <c r="Z5" s="6" t="s">
        <v>61</v>
      </c>
    </row>
    <row r="6" spans="1:26" ht="30.75" customHeight="1" x14ac:dyDescent="0.25">
      <c r="A6" s="113">
        <v>4</v>
      </c>
      <c r="B6" s="114" t="s">
        <v>49</v>
      </c>
      <c r="C6" s="115">
        <f>COUNTIFS(Total!M:M,B6,Total!X:X,$C$2,Total!E:E,$X$2)+COUNTIFS(Total!M:M,B6,Total!X:X,$C$2,Total!AA:AA,$X$2)+COUNTIFS(Total!M:M,B6,Total!X:X,$C$2,Total!B:B,$X$2)+COUNTIFS(Total!M:M,B6,Total!X:X,$C$2,Total!C:C,$X$2)</f>
        <v>82</v>
      </c>
      <c r="D6" s="115">
        <f>COUNTIFS(Total!M:M,B6,Total!X:X,$D$2,Total!E:E,$X$2)+COUNTIFS(Total!M:M,B6,Total!X:X,$D$2,Total!AA:AA,$X$2)+COUNTIFS(Total!M:M,B6,Total!X:X,$D$2,Total!B:B,$X$2)+COUNTIFS(Total!M:M,B6,Total!X:X,$D$2,Total!C:C,$X$2)</f>
        <v>7</v>
      </c>
      <c r="E6" s="115">
        <f>COUNTIFS(Total!M:M,B6,Total!X:X,$E$2,Total!E:E,$X$2)+COUNTIFS(Total!M:M,B6,Total!X:X,$E$2,Total!AA:AA,$X$2)+COUNTIFS(Total!M:M,B6,Total!X:X,$E$2,Total!B:B,$X$2)+COUNTIFS(Total!M:M,B6,Total!X:X,$E$2,Total!C:C,$X$2)</f>
        <v>25</v>
      </c>
      <c r="F6" s="115">
        <f>COUNTIFS(Total!M:M,B6,Total!X:X,$F$2,Total!E:E,$X$2)+COUNTIFS(Total!M:M,B6,Total!X:X,$F$2,Total!AA:AA,$X$2)+COUNTIFS(Total!M:M,B6,Total!X:X,$F$2,Total!B:B,$X$2)+COUNTIFS(Total!M:M,B6,Total!X:X,$F$2,Total!C:C,$X$2)</f>
        <v>44</v>
      </c>
      <c r="G6" s="115">
        <f>COUNTIFS(Total!M:M,B6,Total!X:X,$G$2,Total!E:E,$X$2)+COUNTIFS(Total!M:M,B6,Total!X:X,$G$2,Total!AA:AA,$X$2)+COUNTIFS(Total!M:M,B6,Total!X:X,$G$2,Total!B:B,$X$2)+COUNTIFS(Total!M:M,B6,Total!X:X,$G$2,Total!C:C,$X$2)</f>
        <v>0</v>
      </c>
      <c r="H6" s="115">
        <f>COUNTIFS(Total!M:M,B6,Total!X:X,$H$2,Total!E:E,$X$2)+COUNTIFS(Total!M:M,B6,Total!X:X,$H$2,Total!AA:AA,$X$2)+COUNTIFS(Total!M:M,B6,Total!X:X,$H$2,Total!B:B,$X$2)+COUNTIFS(Total!M:M,B6,Total!X:X,$H$2,Total!C:C,$X$2)</f>
        <v>265</v>
      </c>
      <c r="I6" s="115">
        <f>COUNTIFS(Total!M:M,B6,Total!X:X,$I$2,Total!E:E,$X$2)+COUNTIFS(Total!M:M,B6,Total!X:X,$I$2,Total!AA:AA,$X$2)+COUNTIFS(Total!M:M,B6,Total!X:X,$I$2,Total!B:B,$X$2)+COUNTIFS(Total!M:M,B6,Total!X:X,$I$2,Total!C:C,$X$2)</f>
        <v>1</v>
      </c>
      <c r="J6" s="115">
        <f>COUNTIFS(Total!M:M,B6,Total!X:X,$J$2,Total!E:E,$X$2)+COUNTIFS(Total!M:M,B6,Total!X:X,$J$2,Total!AA:AA,$X$2)+COUNTIFS(Total!M:M,B6,Total!X:X,$J$2,Total!B:B,$X$2)+COUNTIFS(Total!M:M,B6,Total!X:X,$J$2,Total!C:C,$X$2)</f>
        <v>0</v>
      </c>
      <c r="K6" s="115">
        <f>COUNTIFS(Total!M:M,B6,Total!X:X,$K$2,Total!E:E,$X$2)+COUNTIFS(Total!M:M,B6,Total!X:X,$K$2,Total!AA:AA,$X$2)+COUNTIFS(Total!M:M,B6,Total!X:X,$K$2,Total!B:B,$X$2)+COUNTIFS(Total!M:M,B6,Total!X:X,$K$2,Total!C:C,$X$2)</f>
        <v>1</v>
      </c>
      <c r="L6" s="115">
        <f>COUNTIFS(Total!M:M,B6,Total!X:X,$L$2,Total!E:E,$X$2)+COUNTIFS(Total!M:M,B6,Total!X:X,$L$2,Total!AA:AA,$X$2)+COUNTIFS(Total!M:M,B6,Total!X:X,$L$2,Total!B:B,$X$2)+COUNTIFS(Total!M:M,B6,Total!X:X,$L$2,Total!C:C,$X$2)</f>
        <v>0</v>
      </c>
      <c r="M6" s="115">
        <f>COUNTIFS(Total!M:M,B6,Total!X:X,$M$2,Total!E:E,$X$2)+COUNTIFS(Total!M:M,B6,Total!X:X,$M$2,Total!AA:AA,$X$2)+COUNTIFS(Total!M:M,B6,Total!X:X,$M$2,Total!B:B,$X$2)+COUNTIFS(Total!M:M,B6,Total!X:X,$M$2,Total!C:C,$X$2)</f>
        <v>0</v>
      </c>
      <c r="N6" s="115">
        <f>COUNTIFS(Total!M:M,B6,Total!X:X,$N$2,Total!E:E,$X$2)+COUNTIFS(Total!M:M,B6,Total!X:X,$N$2,Total!AA:AA,$X$2)+COUNTIFS(Total!M:M,B6,Total!X:X,$N$2,Total!B:B,$X$2)+COUNTIFS(Total!M:M,B6,Total!X:X,$N$2,Total!C:C,$X$2)</f>
        <v>6</v>
      </c>
      <c r="O6" s="115">
        <f>COUNTIFS(Total!M:M,B6,Total!X:X,$O$2,Total!E:E,$X$2)+COUNTIFS(Total!M:M,B6,Total!X:X,$O$2,Total!AA:AA,$X$2)+COUNTIFS(Total!M:M,B6,Total!X:X,$O$2,Total!B:B,$X$2)+COUNTIFS(Total!M:M,B6,Total!X:X,$O$2,Total!C:C,$X$2)</f>
        <v>0</v>
      </c>
      <c r="P6" s="115">
        <f>COUNTIFS(Total!M:M,B6,Total!X:X,$P$2,Total!E:E,$X$2)+COUNTIFS(Total!M:M,B6,Total!X:X,$P$2,Total!AA:AA,$X$2)+COUNTIFS(Total!M:M,B6,Total!X:X,$P$2,Total!B:B,$X$2)+COUNTIFS(Total!M:M,B6,Total!X:X,$P$2,Total!C:C,$X$2)</f>
        <v>1</v>
      </c>
      <c r="Q6" s="115">
        <f>COUNTIFS(Total!M:M,B6,Total!X:X,$Q$2,Total!E:E,$X$2)+COUNTIFS(Total!M:M,B6,Total!X:X,$Q$2,Total!AA:AA,$X$2)+COUNTIFS(Total!M:M,B6,Total!X:X,$Q$2,Total!B:B,$X$2)+COUNTIFS(Total!M:M,B6,Total!X:X,$Q$2,Total!C:C,$X$2)</f>
        <v>0</v>
      </c>
      <c r="R6" s="115">
        <f>COUNTIFS(Total!M:M,B6,Total!X:X,$R$2,Total!E:E,$X$2)+COUNTIFS(Total!M:M,B6,Total!X:X,$R$2,Total!AA:AA,$X$2)+COUNTIFS(Total!M:M,B6,Total!X:X,$R$2,Total!B:B,$X$2)+COUNTIFS(Total!M:M,B6,Total!X:X,$R$2,Total!C:C,$X$2)</f>
        <v>0</v>
      </c>
      <c r="S6" s="115">
        <f>COUNTIFS(Total!M:M,B6,Total!X:X,$S$2,Total!E:E,$X$2)+COUNTIFS(Total!M:M,B6,Total!X:X,$S$2,Total!AA:AA,$X$2)+COUNTIFS(Total!M:M,B6,Total!X:X,$S$2,Total!B:B,$X$2)+COUNTIFS(Total!M:M,B6,Total!X:X,$S$2,Total!C:C,$X$2)</f>
        <v>2</v>
      </c>
      <c r="T6" s="115">
        <f>COUNTIFS(Total!M:M,B6,Total!X:X,$T$2,Total!E:E,$X$2)+COUNTIFS(Total!M:M,B6,Total!X:X,$T$2,Total!AA:AA,$X$2)+COUNTIFS(Total!M:M,B6,Total!X:X,$T$2,Total!B:B,$X$2)+COUNTIFS(Total!M:M,B6,Total!X:X,$T$2,Total!C:C,$X$2)</f>
        <v>0</v>
      </c>
      <c r="U6" s="115">
        <f>COUNTIFS(Total!M:M,B6,Total!X:X,$U$2,Total!E:E,$X$2)+COUNTIFS(Total!M:M,B6,Total!X:X,$U$2,Total!AA:AA,$X$2)+COUNTIFS(Total!M:M,B6,Total!X:X,$U$2,Total!B:B,$X$2)+COUNTIFS(Total!M:M,B6,Total!X:X,$U$2,Total!C:C,$X$2)</f>
        <v>0</v>
      </c>
      <c r="V6" s="115">
        <f t="shared" si="0"/>
        <v>434</v>
      </c>
      <c r="W6" s="115">
        <f t="shared" si="1"/>
        <v>352</v>
      </c>
      <c r="Z6" s="6" t="s">
        <v>74</v>
      </c>
    </row>
    <row r="7" spans="1:26" ht="30.75" customHeight="1" x14ac:dyDescent="0.25">
      <c r="A7" s="113">
        <v>5</v>
      </c>
      <c r="B7" s="114" t="s">
        <v>111</v>
      </c>
      <c r="C7" s="115">
        <f>COUNTIFS(Total!M:M,B7,Total!X:X,$C$2,Total!E:E,$X$2)+COUNTIFS(Total!M:M,B7,Total!X:X,$C$2,Total!AA:AA,$X$2)+COUNTIFS(Total!M:M,B7,Total!X:X,$C$2,Total!B:B,$X$2)+COUNTIFS(Total!M:M,B7,Total!X:X,$C$2,Total!C:C,$X$2)</f>
        <v>15</v>
      </c>
      <c r="D7" s="115">
        <f>COUNTIFS(Total!M:M,B7,Total!X:X,$D$2,Total!E:E,$X$2)+COUNTIFS(Total!M:M,B7,Total!X:X,$D$2,Total!AA:AA,$X$2)+COUNTIFS(Total!M:M,B7,Total!X:X,$D$2,Total!B:B,$X$2)+COUNTIFS(Total!M:M,B7,Total!X:X,$D$2,Total!C:C,$X$2)</f>
        <v>3</v>
      </c>
      <c r="E7" s="115">
        <f>COUNTIFS(Total!M:M,B7,Total!X:X,$E$2,Total!E:E,$X$2)+COUNTIFS(Total!M:M,B7,Total!X:X,$E$2,Total!AA:AA,$X$2)+COUNTIFS(Total!M:M,B7,Total!X:X,$E$2,Total!B:B,$X$2)+COUNTIFS(Total!M:M,B7,Total!X:X,$E$2,Total!C:C,$X$2)</f>
        <v>0</v>
      </c>
      <c r="F7" s="115">
        <f>COUNTIFS(Total!M:M,B7,Total!X:X,$F$2,Total!E:E,$X$2)+COUNTIFS(Total!M:M,B7,Total!X:X,$F$2,Total!AA:AA,$X$2)+COUNTIFS(Total!M:M,B7,Total!X:X,$F$2,Total!B:B,$X$2)+COUNTIFS(Total!M:M,B7,Total!X:X,$F$2,Total!C:C,$X$2)</f>
        <v>2</v>
      </c>
      <c r="G7" s="115">
        <f>COUNTIFS(Total!M:M,B7,Total!X:X,$G$2,Total!E:E,$X$2)+COUNTIFS(Total!M:M,B7,Total!X:X,$G$2,Total!AA:AA,$X$2)+COUNTIFS(Total!M:M,B7,Total!X:X,$G$2,Total!B:B,$X$2)+COUNTIFS(Total!M:M,B7,Total!X:X,$G$2,Total!C:C,$X$2)</f>
        <v>4</v>
      </c>
      <c r="H7" s="115">
        <f>COUNTIFS(Total!M:M,B7,Total!X:X,$H$2,Total!E:E,$X$2)+COUNTIFS(Total!M:M,B7,Total!X:X,$H$2,Total!AA:AA,$X$2)+COUNTIFS(Total!M:M,B7,Total!X:X,$H$2,Total!B:B,$X$2)+COUNTIFS(Total!M:M,B7,Total!X:X,$H$2,Total!C:C,$X$2)</f>
        <v>0</v>
      </c>
      <c r="I7" s="115">
        <f>COUNTIFS(Total!M:M,B7,Total!X:X,$I$2,Total!E:E,$X$2)+COUNTIFS(Total!M:M,B7,Total!X:X,$I$2,Total!AA:AA,$X$2)+COUNTIFS(Total!M:M,B7,Total!X:X,$I$2,Total!B:B,$X$2)+COUNTIFS(Total!M:M,B7,Total!X:X,$I$2,Total!C:C,$X$2)</f>
        <v>0</v>
      </c>
      <c r="J7" s="115">
        <f>COUNTIFS(Total!M:M,B7,Total!X:X,$J$2,Total!E:E,$X$2)+COUNTIFS(Total!M:M,B7,Total!X:X,$J$2,Total!AA:AA,$X$2)+COUNTIFS(Total!M:M,B7,Total!X:X,$J$2,Total!B:B,$X$2)+COUNTIFS(Total!M:M,B7,Total!X:X,$J$2,Total!C:C,$X$2)</f>
        <v>0</v>
      </c>
      <c r="K7" s="115">
        <f>COUNTIFS(Total!M:M,B7,Total!X:X,$K$2,Total!E:E,$X$2)+COUNTIFS(Total!M:M,B7,Total!X:X,$K$2,Total!AA:AA,$X$2)+COUNTIFS(Total!M:M,B7,Total!X:X,$K$2,Total!B:B,$X$2)+COUNTIFS(Total!M:M,B7,Total!X:X,$K$2,Total!C:C,$X$2)</f>
        <v>2</v>
      </c>
      <c r="L7" s="115">
        <f>COUNTIFS(Total!M:M,B7,Total!X:X,$L$2,Total!E:E,$X$2)+COUNTIFS(Total!M:M,B7,Total!X:X,$L$2,Total!AA:AA,$X$2)+COUNTIFS(Total!M:M,B7,Total!X:X,$L$2,Total!B:B,$X$2)+COUNTIFS(Total!M:M,B7,Total!X:X,$L$2,Total!C:C,$X$2)</f>
        <v>0</v>
      </c>
      <c r="M7" s="115">
        <f>COUNTIFS(Total!M:M,B7,Total!X:X,$M$2,Total!E:E,$X$2)+COUNTIFS(Total!M:M,B7,Total!X:X,$M$2,Total!AA:AA,$X$2)+COUNTIFS(Total!M:M,B7,Total!X:X,$M$2,Total!B:B,$X$2)+COUNTIFS(Total!M:M,B7,Total!X:X,$M$2,Total!C:C,$X$2)</f>
        <v>0</v>
      </c>
      <c r="N7" s="115">
        <f>COUNTIFS(Total!M:M,B7,Total!X:X,$N$2,Total!E:E,$X$2)+COUNTIFS(Total!M:M,B7,Total!X:X,$N$2,Total!AA:AA,$X$2)+COUNTIFS(Total!M:M,B7,Total!X:X,$N$2,Total!B:B,$X$2)+COUNTIFS(Total!M:M,B7,Total!X:X,$N$2,Total!C:C,$X$2)</f>
        <v>8</v>
      </c>
      <c r="O7" s="115">
        <f>COUNTIFS(Total!M:M,B7,Total!X:X,$O$2,Total!E:E,$X$2)+COUNTIFS(Total!M:M,B7,Total!X:X,$O$2,Total!AA:AA,$X$2)+COUNTIFS(Total!M:M,B7,Total!X:X,$O$2,Total!B:B,$X$2)+COUNTIFS(Total!M:M,B7,Total!X:X,$O$2,Total!C:C,$X$2)</f>
        <v>0</v>
      </c>
      <c r="P7" s="115">
        <f>COUNTIFS(Total!M:M,B7,Total!X:X,$P$2,Total!E:E,$X$2)+COUNTIFS(Total!M:M,B7,Total!X:X,$P$2,Total!AA:AA,$X$2)+COUNTIFS(Total!M:M,B7,Total!X:X,$P$2,Total!B:B,$X$2)+COUNTIFS(Total!M:M,B7,Total!X:X,$P$2,Total!C:C,$X$2)</f>
        <v>0</v>
      </c>
      <c r="Q7" s="115">
        <f>COUNTIFS(Total!M:M,B7,Total!X:X,$Q$2,Total!E:E,$X$2)+COUNTIFS(Total!M:M,B7,Total!X:X,$Q$2,Total!AA:AA,$X$2)+COUNTIFS(Total!M:M,B7,Total!X:X,$Q$2,Total!B:B,$X$2)+COUNTIFS(Total!M:M,B7,Total!X:X,$Q$2,Total!C:C,$X$2)</f>
        <v>0</v>
      </c>
      <c r="R7" s="115">
        <f>COUNTIFS(Total!M:M,B7,Total!X:X,$R$2,Total!E:E,$X$2)+COUNTIFS(Total!M:M,B7,Total!X:X,$R$2,Total!AA:AA,$X$2)+COUNTIFS(Total!M:M,B7,Total!X:X,$R$2,Total!B:B,$X$2)+COUNTIFS(Total!M:M,B7,Total!X:X,$R$2,Total!C:C,$X$2)</f>
        <v>0</v>
      </c>
      <c r="S7" s="115">
        <f>COUNTIFS(Total!M:M,B7,Total!X:X,$S$2,Total!E:E,$X$2)+COUNTIFS(Total!M:M,B7,Total!X:X,$S$2,Total!AA:AA,$X$2)+COUNTIFS(Total!M:M,B7,Total!X:X,$S$2,Total!B:B,$X$2)+COUNTIFS(Total!M:M,B7,Total!X:X,$S$2,Total!C:C,$X$2)</f>
        <v>0</v>
      </c>
      <c r="T7" s="115">
        <f>COUNTIFS(Total!M:M,B7,Total!X:X,$T$2,Total!E:E,$X$2)+COUNTIFS(Total!M:M,B7,Total!X:X,$T$2,Total!AA:AA,$X$2)+COUNTIFS(Total!M:M,B7,Total!X:X,$T$2,Total!B:B,$X$2)+COUNTIFS(Total!M:M,B7,Total!X:X,$T$2,Total!C:C,$X$2)</f>
        <v>0</v>
      </c>
      <c r="U7" s="115">
        <f>COUNTIFS(Total!M:M,B7,Total!X:X,$U$2,Total!E:E,$X$2)+COUNTIFS(Total!M:M,B7,Total!X:X,$U$2,Total!AA:AA,$X$2)+COUNTIFS(Total!M:M,B7,Total!X:X,$U$2,Total!B:B,$X$2)+COUNTIFS(Total!M:M,B7,Total!X:X,$U$2,Total!C:C,$X$2)</f>
        <v>1</v>
      </c>
      <c r="V7" s="115">
        <f t="shared" si="0"/>
        <v>35</v>
      </c>
      <c r="W7" s="115">
        <f t="shared" si="1"/>
        <v>20</v>
      </c>
      <c r="Z7" s="6" t="s">
        <v>69</v>
      </c>
    </row>
    <row r="8" spans="1:26" ht="30.75" customHeight="1" x14ac:dyDescent="0.25">
      <c r="A8" s="113">
        <v>6</v>
      </c>
      <c r="B8" s="114" t="s">
        <v>72</v>
      </c>
      <c r="C8" s="115">
        <f>COUNTIFS(Total!M:M,B8,Total!X:X,$C$2,Total!E:E,$X$2)+COUNTIFS(Total!M:M,B8,Total!X:X,$C$2,Total!AA:AA,$X$2)+COUNTIFS(Total!M:M,B8,Total!X:X,$C$2,Total!B:B,$X$2)+COUNTIFS(Total!M:M,B8,Total!X:X,$C$2,Total!C:C,$X$2)</f>
        <v>77</v>
      </c>
      <c r="D8" s="115">
        <f>COUNTIFS(Total!M:M,B8,Total!X:X,$D$2,Total!E:E,$X$2)+COUNTIFS(Total!M:M,B8,Total!X:X,$D$2,Total!AA:AA,$X$2)+COUNTIFS(Total!M:M,B8,Total!X:X,$D$2,Total!B:B,$X$2)+COUNTIFS(Total!M:M,B8,Total!X:X,$D$2,Total!C:C,$X$2)</f>
        <v>0</v>
      </c>
      <c r="E8" s="115">
        <f>COUNTIFS(Total!M:M,B8,Total!X:X,$E$2,Total!E:E,$X$2)+COUNTIFS(Total!M:M,B8,Total!X:X,$E$2,Total!AA:AA,$X$2)+COUNTIFS(Total!M:M,B8,Total!X:X,$E$2,Total!B:B,$X$2)+COUNTIFS(Total!M:M,B8,Total!X:X,$E$2,Total!C:C,$X$2)</f>
        <v>8</v>
      </c>
      <c r="F8" s="115">
        <f>COUNTIFS(Total!M:M,B8,Total!X:X,$F$2,Total!E:E,$X$2)+COUNTIFS(Total!M:M,B8,Total!X:X,$F$2,Total!AA:AA,$X$2)+COUNTIFS(Total!M:M,B8,Total!X:X,$F$2,Total!B:B,$X$2)+COUNTIFS(Total!M:M,B8,Total!X:X,$F$2,Total!C:C,$X$2)</f>
        <v>18</v>
      </c>
      <c r="G8" s="115">
        <f>COUNTIFS(Total!M:M,B8,Total!X:X,$G$2,Total!E:E,$X$2)+COUNTIFS(Total!M:M,B8,Total!X:X,$G$2,Total!AA:AA,$X$2)+COUNTIFS(Total!M:M,B8,Total!X:X,$G$2,Total!B:B,$X$2)+COUNTIFS(Total!M:M,B8,Total!X:X,$G$2,Total!C:C,$X$2)</f>
        <v>0</v>
      </c>
      <c r="H8" s="115">
        <f>COUNTIFS(Total!M:M,B8,Total!X:X,$H$2,Total!E:E,$X$2)+COUNTIFS(Total!M:M,B8,Total!X:X,$H$2,Total!AA:AA,$X$2)+COUNTIFS(Total!M:M,B8,Total!X:X,$H$2,Total!B:B,$X$2)+COUNTIFS(Total!M:M,B8,Total!X:X,$H$2,Total!C:C,$X$2)</f>
        <v>69</v>
      </c>
      <c r="I8" s="115">
        <f>COUNTIFS(Total!M:M,B8,Total!X:X,$I$2,Total!E:E,$X$2)+COUNTIFS(Total!M:M,B8,Total!X:X,$I$2,Total!AA:AA,$X$2)+COUNTIFS(Total!M:M,B8,Total!X:X,$I$2,Total!B:B,$X$2)+COUNTIFS(Total!M:M,B8,Total!X:X,$I$2,Total!C:C,$X$2)</f>
        <v>34</v>
      </c>
      <c r="J8" s="115">
        <f>COUNTIFS(Total!M:M,B8,Total!X:X,$J$2,Total!E:E,$X$2)+COUNTIFS(Total!M:M,B8,Total!X:X,$J$2,Total!AA:AA,$X$2)+COUNTIFS(Total!M:M,B8,Total!X:X,$J$2,Total!B:B,$X$2)+COUNTIFS(Total!M:M,B8,Total!X:X,$J$2,Total!C:C,$X$2)</f>
        <v>8</v>
      </c>
      <c r="K8" s="115">
        <f>COUNTIFS(Total!M:M,B8,Total!X:X,$K$2,Total!E:E,$X$2)+COUNTIFS(Total!M:M,B8,Total!X:X,$K$2,Total!AA:AA,$X$2)+COUNTIFS(Total!M:M,B8,Total!X:X,$K$2,Total!B:B,$X$2)+COUNTIFS(Total!M:M,B8,Total!X:X,$K$2,Total!C:C,$X$2)</f>
        <v>0</v>
      </c>
      <c r="L8" s="115">
        <f>COUNTIFS(Total!M:M,B8,Total!X:X,$L$2,Total!E:E,$X$2)+COUNTIFS(Total!M:M,B8,Total!X:X,$L$2,Total!AA:AA,$X$2)+COUNTIFS(Total!M:M,B8,Total!X:X,$L$2,Total!B:B,$X$2)+COUNTIFS(Total!M:M,B8,Total!X:X,$L$2,Total!C:C,$X$2)</f>
        <v>10</v>
      </c>
      <c r="M8" s="115">
        <f>COUNTIFS(Total!M:M,B8,Total!X:X,$M$2,Total!E:E,$X$2)+COUNTIFS(Total!M:M,B8,Total!X:X,$M$2,Total!AA:AA,$X$2)+COUNTIFS(Total!M:M,B8,Total!X:X,$M$2,Total!B:B,$X$2)+COUNTIFS(Total!M:M,B8,Total!X:X,$M$2,Total!C:C,$X$2)</f>
        <v>0</v>
      </c>
      <c r="N8" s="115">
        <f>COUNTIFS(Total!M:M,B8,Total!X:X,$N$2,Total!E:E,$X$2)+COUNTIFS(Total!M:M,B8,Total!X:X,$N$2,Total!AA:AA,$X$2)+COUNTIFS(Total!M:M,B8,Total!X:X,$N$2,Total!B:B,$X$2)+COUNTIFS(Total!M:M,B8,Total!X:X,$N$2,Total!C:C,$X$2)</f>
        <v>0</v>
      </c>
      <c r="O8" s="115">
        <f>COUNTIFS(Total!M:M,B8,Total!X:X,$O$2,Total!E:E,$X$2)+COUNTIFS(Total!M:M,B8,Total!X:X,$O$2,Total!AA:AA,$X$2)+COUNTIFS(Total!M:M,B8,Total!X:X,$O$2,Total!B:B,$X$2)+COUNTIFS(Total!M:M,B8,Total!X:X,$O$2,Total!C:C,$X$2)</f>
        <v>0</v>
      </c>
      <c r="P8" s="115">
        <f>COUNTIFS(Total!M:M,B8,Total!X:X,$P$2,Total!E:E,$X$2)+COUNTIFS(Total!M:M,B8,Total!X:X,$P$2,Total!AA:AA,$X$2)+COUNTIFS(Total!M:M,B8,Total!X:X,$P$2,Total!B:B,$X$2)+COUNTIFS(Total!M:M,B8,Total!X:X,$P$2,Total!C:C,$X$2)</f>
        <v>0</v>
      </c>
      <c r="Q8" s="115">
        <f>COUNTIFS(Total!M:M,B8,Total!X:X,$Q$2,Total!E:E,$X$2)+COUNTIFS(Total!M:M,B8,Total!X:X,$Q$2,Total!AA:AA,$X$2)+COUNTIFS(Total!M:M,B8,Total!X:X,$Q$2,Total!B:B,$X$2)+COUNTIFS(Total!M:M,B8,Total!X:X,$Q$2,Total!C:C,$X$2)</f>
        <v>2</v>
      </c>
      <c r="R8" s="115">
        <f>COUNTIFS(Total!M:M,B8,Total!X:X,$R$2,Total!E:E,$X$2)+COUNTIFS(Total!M:M,B8,Total!X:X,$R$2,Total!AA:AA,$X$2)+COUNTIFS(Total!M:M,B8,Total!X:X,$R$2,Total!B:B,$X$2)+COUNTIFS(Total!M:M,B8,Total!X:X,$R$2,Total!C:C,$X$2)</f>
        <v>0</v>
      </c>
      <c r="S8" s="115">
        <f>COUNTIFS(Total!M:M,B8,Total!X:X,$S$2,Total!E:E,$X$2)+COUNTIFS(Total!M:M,B8,Total!X:X,$S$2,Total!AA:AA,$X$2)+COUNTIFS(Total!M:M,B8,Total!X:X,$S$2,Total!B:B,$X$2)+COUNTIFS(Total!M:M,B8,Total!X:X,$S$2,Total!C:C,$X$2)</f>
        <v>0</v>
      </c>
      <c r="T8" s="115">
        <f>COUNTIFS(Total!M:M,B8,Total!X:X,$T$2,Total!E:E,$X$2)+COUNTIFS(Total!M:M,B8,Total!X:X,$T$2,Total!AA:AA,$X$2)+COUNTIFS(Total!M:M,B8,Total!X:X,$T$2,Total!B:B,$X$2)+COUNTIFS(Total!M:M,B8,Total!X:X,$T$2,Total!C:C,$X$2)</f>
        <v>0</v>
      </c>
      <c r="U8" s="115">
        <f>COUNTIFS(Total!M:M,B8,Total!X:X,$U$2,Total!E:E,$X$2)+COUNTIFS(Total!M:M,B8,Total!X:X,$U$2,Total!AA:AA,$X$2)+COUNTIFS(Total!M:M,B8,Total!X:X,$U$2,Total!B:B,$X$2)+COUNTIFS(Total!M:M,B8,Total!X:X,$U$2,Total!C:C,$X$2)</f>
        <v>0</v>
      </c>
      <c r="V8" s="115">
        <f t="shared" si="0"/>
        <v>226</v>
      </c>
      <c r="W8" s="115">
        <f t="shared" si="1"/>
        <v>149</v>
      </c>
      <c r="Z8" s="16" t="s">
        <v>28</v>
      </c>
    </row>
    <row r="9" spans="1:26" ht="30.75" customHeight="1" x14ac:dyDescent="0.25">
      <c r="A9" s="113">
        <v>7</v>
      </c>
      <c r="B9" s="114" t="s">
        <v>30</v>
      </c>
      <c r="C9" s="115">
        <f>COUNTIFS(Total!M:M,B9,Total!X:X,$C$2,Total!E:E,$X$2)+COUNTIFS(Total!M:M,B9,Total!X:X,$C$2,Total!AA:AA,$X$2)+COUNTIFS(Total!M:M,B9,Total!X:X,$C$2,Total!B:B,$X$2)+COUNTIFS(Total!M:M,B9,Total!X:X,$C$2,Total!C:C,$X$2)</f>
        <v>40</v>
      </c>
      <c r="D9" s="115">
        <f>COUNTIFS(Total!M:M,B9,Total!X:X,$D$2,Total!E:E,$X$2)+COUNTIFS(Total!M:M,B9,Total!X:X,$D$2,Total!AA:AA,$X$2)+COUNTIFS(Total!M:M,B9,Total!X:X,$D$2,Total!B:B,$X$2)+COUNTIFS(Total!M:M,B9,Total!X:X,$D$2,Total!C:C,$X$2)</f>
        <v>3</v>
      </c>
      <c r="E9" s="115">
        <f>COUNTIFS(Total!M:M,B9,Total!X:X,$E$2,Total!E:E,$X$2)+COUNTIFS(Total!M:M,B9,Total!X:X,$E$2,Total!AA:AA,$X$2)+COUNTIFS(Total!M:M,B9,Total!X:X,$E$2,Total!B:B,$X$2)+COUNTIFS(Total!M:M,B9,Total!X:X,$E$2,Total!C:C,$X$2)</f>
        <v>36</v>
      </c>
      <c r="F9" s="115">
        <f>COUNTIFS(Total!M:M,B9,Total!X:X,$F$2,Total!E:E,$X$2)+COUNTIFS(Total!M:M,B9,Total!X:X,$F$2,Total!AA:AA,$X$2)+COUNTIFS(Total!M:M,B9,Total!X:X,$F$2,Total!B:B,$X$2)+COUNTIFS(Total!M:M,B9,Total!X:X,$F$2,Total!C:C,$X$2)</f>
        <v>5</v>
      </c>
      <c r="G9" s="115">
        <f>COUNTIFS(Total!M:M,B9,Total!X:X,$G$2,Total!E:E,$X$2)+COUNTIFS(Total!M:M,B9,Total!X:X,$G$2,Total!AA:AA,$X$2)+COUNTIFS(Total!M:M,B9,Total!X:X,$G$2,Total!B:B,$X$2)+COUNTIFS(Total!M:M,B9,Total!X:X,$G$2,Total!C:C,$X$2)</f>
        <v>2</v>
      </c>
      <c r="H9" s="115">
        <f>COUNTIFS(Total!M:M,B9,Total!X:X,$H$2,Total!E:E,$X$2)+COUNTIFS(Total!M:M,B9,Total!X:X,$H$2,Total!AA:AA,$X$2)+COUNTIFS(Total!M:M,B9,Total!X:X,$H$2,Total!B:B,$X$2)+COUNTIFS(Total!M:M,B9,Total!X:X,$H$2,Total!C:C,$X$2)</f>
        <v>7</v>
      </c>
      <c r="I9" s="115">
        <f>COUNTIFS(Total!M:M,B9,Total!X:X,$I$2,Total!E:E,$X$2)+COUNTIFS(Total!M:M,B9,Total!X:X,$I$2,Total!AA:AA,$X$2)+COUNTIFS(Total!M:M,B9,Total!X:X,$I$2,Total!B:B,$X$2)+COUNTIFS(Total!M:M,B9,Total!X:X,$I$2,Total!C:C,$X$2)</f>
        <v>0</v>
      </c>
      <c r="J9" s="115">
        <f>COUNTIFS(Total!M:M,B9,Total!X:X,$J$2,Total!E:E,$X$2)+COUNTIFS(Total!M:M,B9,Total!X:X,$J$2,Total!AA:AA,$X$2)+COUNTIFS(Total!M:M,B9,Total!X:X,$J$2,Total!B:B,$X$2)+COUNTIFS(Total!M:M,B9,Total!X:X,$J$2,Total!C:C,$X$2)</f>
        <v>0</v>
      </c>
      <c r="K9" s="115">
        <f>COUNTIFS(Total!M:M,B9,Total!X:X,$K$2,Total!E:E,$X$2)+COUNTIFS(Total!M:M,B9,Total!X:X,$K$2,Total!AA:AA,$X$2)+COUNTIFS(Total!M:M,B9,Total!X:X,$K$2,Total!B:B,$X$2)+COUNTIFS(Total!M:M,B9,Total!X:X,$K$2,Total!C:C,$X$2)</f>
        <v>0</v>
      </c>
      <c r="L9" s="115">
        <f>COUNTIFS(Total!M:M,B9,Total!X:X,$L$2,Total!E:E,$X$2)+COUNTIFS(Total!M:M,B9,Total!X:X,$L$2,Total!AA:AA,$X$2)+COUNTIFS(Total!M:M,B9,Total!X:X,$L$2,Total!B:B,$X$2)+COUNTIFS(Total!M:M,B9,Total!X:X,$L$2,Total!C:C,$X$2)</f>
        <v>0</v>
      </c>
      <c r="M9" s="115">
        <f>COUNTIFS(Total!M:M,B9,Total!X:X,$M$2,Total!E:E,$X$2)+COUNTIFS(Total!M:M,B9,Total!X:X,$M$2,Total!AA:AA,$X$2)+COUNTIFS(Total!M:M,B9,Total!X:X,$M$2,Total!B:B,$X$2)+COUNTIFS(Total!M:M,B9,Total!X:X,$M$2,Total!C:C,$X$2)</f>
        <v>3</v>
      </c>
      <c r="N9" s="115">
        <f>COUNTIFS(Total!M:M,B9,Total!X:X,$N$2,Total!E:E,$X$2)+COUNTIFS(Total!M:M,B9,Total!X:X,$N$2,Total!AA:AA,$X$2)+COUNTIFS(Total!M:M,B9,Total!X:X,$N$2,Total!B:B,$X$2)+COUNTIFS(Total!M:M,B9,Total!X:X,$N$2,Total!C:C,$X$2)</f>
        <v>23</v>
      </c>
      <c r="O9" s="115">
        <f>COUNTIFS(Total!M:M,B9,Total!X:X,$O$2,Total!E:E,$X$2)+COUNTIFS(Total!M:M,B9,Total!X:X,$O$2,Total!AA:AA,$X$2)+COUNTIFS(Total!M:M,B9,Total!X:X,$O$2,Total!B:B,$X$2)+COUNTIFS(Total!M:M,B9,Total!X:X,$O$2,Total!C:C,$X$2)</f>
        <v>3</v>
      </c>
      <c r="P9" s="115">
        <f>COUNTIFS(Total!M:M,B9,Total!X:X,$P$2,Total!E:E,$X$2)+COUNTIFS(Total!M:M,B9,Total!X:X,$P$2,Total!AA:AA,$X$2)+COUNTIFS(Total!M:M,B9,Total!X:X,$P$2,Total!B:B,$X$2)+COUNTIFS(Total!M:M,B9,Total!X:X,$P$2,Total!C:C,$X$2)</f>
        <v>3</v>
      </c>
      <c r="Q9" s="115">
        <f>COUNTIFS(Total!M:M,B9,Total!X:X,$Q$2,Total!E:E,$X$2)+COUNTIFS(Total!M:M,B9,Total!X:X,$Q$2,Total!AA:AA,$X$2)+COUNTIFS(Total!M:M,B9,Total!X:X,$Q$2,Total!B:B,$X$2)+COUNTIFS(Total!M:M,B9,Total!X:X,$Q$2,Total!C:C,$X$2)</f>
        <v>0</v>
      </c>
      <c r="R9" s="115">
        <f>COUNTIFS(Total!M:M,B9,Total!X:X,$R$2,Total!E:E,$X$2)+COUNTIFS(Total!M:M,B9,Total!X:X,$R$2,Total!AA:AA,$X$2)+COUNTIFS(Total!M:M,B9,Total!X:X,$R$2,Total!B:B,$X$2)+COUNTIFS(Total!M:M,B9,Total!X:X,$R$2,Total!C:C,$X$2)</f>
        <v>0</v>
      </c>
      <c r="S9" s="115">
        <f>COUNTIFS(Total!M:M,B9,Total!X:X,$S$2,Total!E:E,$X$2)+COUNTIFS(Total!M:M,B9,Total!X:X,$S$2,Total!AA:AA,$X$2)+COUNTIFS(Total!M:M,B9,Total!X:X,$S$2,Total!B:B,$X$2)+COUNTIFS(Total!M:M,B9,Total!X:X,$S$2,Total!C:C,$X$2)</f>
        <v>4</v>
      </c>
      <c r="T9" s="115">
        <f>COUNTIFS(Total!M:M,B9,Total!X:X,$T$2,Total!E:E,$X$2)+COUNTIFS(Total!M:M,B9,Total!X:X,$T$2,Total!AA:AA,$X$2)+COUNTIFS(Total!M:M,B9,Total!X:X,$T$2,Total!B:B,$X$2)+COUNTIFS(Total!M:M,B9,Total!X:X,$T$2,Total!C:C,$X$2)</f>
        <v>0</v>
      </c>
      <c r="U9" s="115">
        <f>COUNTIFS(Total!M:M,B9,Total!X:X,$U$2,Total!E:E,$X$2)+COUNTIFS(Total!M:M,B9,Total!X:X,$U$2,Total!AA:AA,$X$2)+COUNTIFS(Total!M:M,B9,Total!X:X,$U$2,Total!B:B,$X$2)+COUNTIFS(Total!M:M,B9,Total!X:X,$U$2,Total!C:C,$X$2)</f>
        <v>3</v>
      </c>
      <c r="V9" s="115">
        <f t="shared" si="0"/>
        <v>132</v>
      </c>
      <c r="W9" s="115">
        <f t="shared" si="1"/>
        <v>92</v>
      </c>
      <c r="Z9" s="25" t="s">
        <v>46</v>
      </c>
    </row>
    <row r="10" spans="1:26" ht="30.75" customHeight="1" x14ac:dyDescent="0.25">
      <c r="A10" s="113">
        <v>8</v>
      </c>
      <c r="B10" s="114" t="s">
        <v>94</v>
      </c>
      <c r="C10" s="115">
        <f>COUNTIFS(Total!M:M,B10,Total!X:X,$C$2,Total!E:E,$X$2)+COUNTIFS(Total!M:M,B10,Total!X:X,$C$2,Total!AA:AA,$X$2)+COUNTIFS(Total!M:M,B10,Total!X:X,$C$2,Total!B:B,$X$2)+COUNTIFS(Total!M:M,B10,Total!X:X,$C$2,Total!C:C,$X$2)</f>
        <v>10</v>
      </c>
      <c r="D10" s="115">
        <f>COUNTIFS(Total!M:M,B10,Total!X:X,$D$2,Total!E:E,$X$2)+COUNTIFS(Total!M:M,B10,Total!X:X,$D$2,Total!AA:AA,$X$2)+COUNTIFS(Total!M:M,B10,Total!X:X,$D$2,Total!B:B,$X$2)+COUNTIFS(Total!M:M,B10,Total!X:X,$D$2,Total!C:C,$X$2)</f>
        <v>4</v>
      </c>
      <c r="E10" s="115">
        <f>COUNTIFS(Total!M:M,B10,Total!X:X,$E$2,Total!E:E,$X$2)+COUNTIFS(Total!M:M,B10,Total!X:X,$E$2,Total!AA:AA,$X$2)+COUNTIFS(Total!M:M,B10,Total!X:X,$E$2,Total!B:B,$X$2)+COUNTIFS(Total!M:M,B10,Total!X:X,$E$2,Total!C:C,$X$2)</f>
        <v>8</v>
      </c>
      <c r="F10" s="115">
        <f>COUNTIFS(Total!M:M,B10,Total!X:X,$F$2,Total!E:E,$X$2)+COUNTIFS(Total!M:M,B10,Total!X:X,$F$2,Total!AA:AA,$X$2)+COUNTIFS(Total!M:M,B10,Total!X:X,$F$2,Total!B:B,$X$2)+COUNTIFS(Total!M:M,B10,Total!X:X,$F$2,Total!C:C,$X$2)</f>
        <v>3</v>
      </c>
      <c r="G10" s="115">
        <f>COUNTIFS(Total!M:M,B10,Total!X:X,$G$2,Total!E:E,$X$2)+COUNTIFS(Total!M:M,B10,Total!X:X,$G$2,Total!AA:AA,$X$2)+COUNTIFS(Total!M:M,B10,Total!X:X,$G$2,Total!B:B,$X$2)+COUNTIFS(Total!M:M,B10,Total!X:X,$G$2,Total!C:C,$X$2)</f>
        <v>0</v>
      </c>
      <c r="H10" s="115">
        <f>COUNTIFS(Total!M:M,B10,Total!X:X,$H$2,Total!E:E,$X$2)+COUNTIFS(Total!M:M,B10,Total!X:X,$H$2,Total!AA:AA,$X$2)+COUNTIFS(Total!M:M,B10,Total!X:X,$H$2,Total!B:B,$X$2)+COUNTIFS(Total!M:M,B10,Total!X:X,$H$2,Total!C:C,$X$2)</f>
        <v>140</v>
      </c>
      <c r="I10" s="115">
        <f>COUNTIFS(Total!M:M,B10,Total!X:X,$I$2,Total!E:E,$X$2)+COUNTIFS(Total!M:M,B10,Total!X:X,$I$2,Total!AA:AA,$X$2)+COUNTIFS(Total!M:M,B10,Total!X:X,$I$2,Total!B:B,$X$2)+COUNTIFS(Total!M:M,B10,Total!X:X,$I$2,Total!C:C,$X$2)</f>
        <v>0</v>
      </c>
      <c r="J10" s="115">
        <f>COUNTIFS(Total!M:M,B10,Total!X:X,$J$2,Total!E:E,$X$2)+COUNTIFS(Total!M:M,B10,Total!X:X,$J$2,Total!AA:AA,$X$2)+COUNTIFS(Total!M:M,B10,Total!X:X,$J$2,Total!B:B,$X$2)+COUNTIFS(Total!M:M,B10,Total!X:X,$J$2,Total!C:C,$X$2)</f>
        <v>0</v>
      </c>
      <c r="K10" s="115">
        <f>COUNTIFS(Total!M:M,B10,Total!X:X,$K$2,Total!E:E,$X$2)+COUNTIFS(Total!M:M,B10,Total!X:X,$K$2,Total!AA:AA,$X$2)+COUNTIFS(Total!M:M,B10,Total!X:X,$K$2,Total!B:B,$X$2)+COUNTIFS(Total!M:M,B10,Total!X:X,$K$2,Total!C:C,$X$2)</f>
        <v>1</v>
      </c>
      <c r="L10" s="115">
        <f>COUNTIFS(Total!M:M,B10,Total!X:X,$L$2,Total!E:E,$X$2)+COUNTIFS(Total!M:M,B10,Total!X:X,$L$2,Total!AA:AA,$X$2)+COUNTIFS(Total!M:M,B10,Total!X:X,$L$2,Total!B:B,$X$2)+COUNTIFS(Total!M:M,B10,Total!X:X,$L$2,Total!C:C,$X$2)</f>
        <v>0</v>
      </c>
      <c r="M10" s="115">
        <f>COUNTIFS(Total!M:M,B10,Total!X:X,$M$2,Total!E:E,$X$2)+COUNTIFS(Total!M:M,B10,Total!X:X,$M$2,Total!AA:AA,$X$2)+COUNTIFS(Total!M:M,B10,Total!X:X,$M$2,Total!B:B,$X$2)+COUNTIFS(Total!M:M,B10,Total!X:X,$M$2,Total!C:C,$X$2)</f>
        <v>0</v>
      </c>
      <c r="N10" s="115">
        <f>COUNTIFS(Total!M:M,B10,Total!X:X,$N$2,Total!E:E,$X$2)+COUNTIFS(Total!M:M,B10,Total!X:X,$N$2,Total!AA:AA,$X$2)+COUNTIFS(Total!M:M,B10,Total!X:X,$N$2,Total!B:B,$X$2)+COUNTIFS(Total!M:M,B10,Total!X:X,$N$2,Total!C:C,$X$2)</f>
        <v>5</v>
      </c>
      <c r="O10" s="115">
        <f>COUNTIFS(Total!M:M,B10,Total!X:X,$O$2,Total!E:E,$X$2)+COUNTIFS(Total!M:M,B10,Total!X:X,$O$2,Total!AA:AA,$X$2)+COUNTIFS(Total!M:M,B10,Total!X:X,$O$2,Total!B:B,$X$2)+COUNTIFS(Total!M:M,B10,Total!X:X,$O$2,Total!C:C,$X$2)</f>
        <v>0</v>
      </c>
      <c r="P10" s="115">
        <f>COUNTIFS(Total!M:M,B10,Total!X:X,$P$2,Total!E:E,$X$2)+COUNTIFS(Total!M:M,B10,Total!X:X,$P$2,Total!AA:AA,$X$2)+COUNTIFS(Total!M:M,B10,Total!X:X,$P$2,Total!B:B,$X$2)+COUNTIFS(Total!M:M,B10,Total!X:X,$P$2,Total!C:C,$X$2)</f>
        <v>1</v>
      </c>
      <c r="Q10" s="115">
        <f>COUNTIFS(Total!M:M,B10,Total!X:X,$Q$2,Total!E:E,$X$2)+COUNTIFS(Total!M:M,B10,Total!X:X,$Q$2,Total!AA:AA,$X$2)+COUNTIFS(Total!M:M,B10,Total!X:X,$Q$2,Total!B:B,$X$2)+COUNTIFS(Total!M:M,B10,Total!X:X,$Q$2,Total!C:C,$X$2)</f>
        <v>0</v>
      </c>
      <c r="R10" s="115">
        <f>COUNTIFS(Total!M:M,B10,Total!X:X,$R$2,Total!E:E,$X$2)+COUNTIFS(Total!M:M,B10,Total!X:X,$R$2,Total!AA:AA,$X$2)+COUNTIFS(Total!M:M,B10,Total!X:X,$R$2,Total!B:B,$X$2)+COUNTIFS(Total!M:M,B10,Total!X:X,$R$2,Total!C:C,$X$2)</f>
        <v>0</v>
      </c>
      <c r="S10" s="115">
        <f>COUNTIFS(Total!M:M,B10,Total!X:X,$S$2,Total!E:E,$X$2)+COUNTIFS(Total!M:M,B10,Total!X:X,$S$2,Total!AA:AA,$X$2)+COUNTIFS(Total!M:M,B10,Total!X:X,$S$2,Total!B:B,$X$2)+COUNTIFS(Total!M:M,B10,Total!X:X,$S$2,Total!C:C,$X$2)</f>
        <v>3</v>
      </c>
      <c r="T10" s="115">
        <f>COUNTIFS(Total!M:M,B10,Total!X:X,$T$2,Total!E:E,$X$2)+COUNTIFS(Total!M:M,B10,Total!X:X,$T$2,Total!AA:AA,$X$2)+COUNTIFS(Total!M:M,B10,Total!X:X,$T$2,Total!B:B,$X$2)+COUNTIFS(Total!M:M,B10,Total!X:X,$T$2,Total!C:C,$X$2)</f>
        <v>52</v>
      </c>
      <c r="U10" s="115">
        <f>COUNTIFS(Total!M:M,B10,Total!X:X,$U$2,Total!E:E,$X$2)+COUNTIFS(Total!M:M,B10,Total!X:X,$U$2,Total!AA:AA,$X$2)+COUNTIFS(Total!M:M,B10,Total!X:X,$U$2,Total!B:B,$X$2)+COUNTIFS(Total!M:M,B10,Total!X:X,$U$2,Total!C:C,$X$2)</f>
        <v>3</v>
      </c>
      <c r="V10" s="115">
        <f t="shared" ref="V10" si="2">SUM(C10:U10)</f>
        <v>230</v>
      </c>
      <c r="W10" s="115">
        <f t="shared" ref="W10" si="3">V10-C10</f>
        <v>220</v>
      </c>
      <c r="Z10" s="25"/>
    </row>
    <row r="11" spans="1:26" ht="30.75" customHeight="1" x14ac:dyDescent="0.25">
      <c r="A11" s="113">
        <v>9</v>
      </c>
      <c r="B11" s="117" t="s">
        <v>39</v>
      </c>
      <c r="C11" s="115">
        <f>COUNTIFS(Total!M:M,B11,Total!X:X,$C$2,Total!E:E,$X$2)+COUNTIFS(Total!M:M,B11,Total!X:X,$C$2,Total!AA:AA,$X$2)+COUNTIFS(Total!M:M,B11,Total!X:X,$C$2,Total!B:B,$X$2)+COUNTIFS(Total!M:M,B11,Total!X:X,$C$2,Total!C:C,$X$2)</f>
        <v>129</v>
      </c>
      <c r="D11" s="115">
        <f>COUNTIFS(Total!M:M,B11,Total!X:X,$D$2,Total!E:E,$X$2)+COUNTIFS(Total!M:M,B11,Total!X:X,$D$2,Total!AA:AA,$X$2)+COUNTIFS(Total!M:M,B11,Total!X:X,$D$2,Total!B:B,$X$2)+COUNTIFS(Total!M:M,B11,Total!X:X,$D$2,Total!C:C,$X$2)</f>
        <v>7</v>
      </c>
      <c r="E11" s="115">
        <f>COUNTIFS(Total!M:M,B11,Total!X:X,$E$2,Total!E:E,$X$2)+COUNTIFS(Total!M:M,B11,Total!X:X,$E$2,Total!AA:AA,$X$2)+COUNTIFS(Total!M:M,B11,Total!X:X,$E$2,Total!B:B,$X$2)+COUNTIFS(Total!M:M,B11,Total!X:X,$E$2,Total!C:C,$X$2)</f>
        <v>42</v>
      </c>
      <c r="F11" s="115">
        <f>COUNTIFS(Total!M:M,B11,Total!X:X,$F$2,Total!E:E,$X$2)+COUNTIFS(Total!M:M,B11,Total!X:X,$F$2,Total!AA:AA,$X$2)+COUNTIFS(Total!M:M,B11,Total!X:X,$F$2,Total!B:B,$X$2)+COUNTIFS(Total!M:M,B11,Total!X:X,$F$2,Total!C:C,$X$2)</f>
        <v>24</v>
      </c>
      <c r="G11" s="115">
        <f>COUNTIFS(Total!M:M,B11,Total!X:X,$G$2,Total!E:E,$X$2)+COUNTIFS(Total!M:M,B11,Total!X:X,$G$2,Total!AA:AA,$X$2)+COUNTIFS(Total!M:M,B11,Total!X:X,$G$2,Total!B:B,$X$2)+COUNTIFS(Total!M:M,B11,Total!X:X,$G$2,Total!C:C,$X$2)</f>
        <v>4</v>
      </c>
      <c r="H11" s="115">
        <f>COUNTIFS(Total!M:M,B11,Total!X:X,$H$2,Total!E:E,$X$2)+COUNTIFS(Total!M:M,B11,Total!X:X,$H$2,Total!AA:AA,$X$2)+COUNTIFS(Total!M:M,B11,Total!X:X,$H$2,Total!B:B,$X$2)+COUNTIFS(Total!M:M,B11,Total!X:X,$H$2,Total!C:C,$X$2)</f>
        <v>21</v>
      </c>
      <c r="I11" s="115">
        <f>COUNTIFS(Total!M:M,B11,Total!X:X,$I$2,Total!E:E,$X$2)+COUNTIFS(Total!M:M,B11,Total!X:X,$I$2,Total!AA:AA,$X$2)+COUNTIFS(Total!M:M,B11,Total!X:X,$I$2,Total!B:B,$X$2)+COUNTIFS(Total!M:M,B11,Total!X:X,$I$2,Total!C:C,$X$2)</f>
        <v>5</v>
      </c>
      <c r="J11" s="115">
        <f>COUNTIFS(Total!M:M,B11,Total!X:X,$J$2,Total!E:E,$X$2)+COUNTIFS(Total!M:M,B11,Total!X:X,$J$2,Total!AA:AA,$X$2)+COUNTIFS(Total!M:M,B11,Total!X:X,$J$2,Total!B:B,$X$2)+COUNTIFS(Total!M:M,B11,Total!X:X,$J$2,Total!C:C,$X$2)</f>
        <v>0</v>
      </c>
      <c r="K11" s="115">
        <f>COUNTIFS(Total!M:M,B11,Total!X:X,$K$2,Total!E:E,$X$2)+COUNTIFS(Total!M:M,B11,Total!X:X,$K$2,Total!AA:AA,$X$2)+COUNTIFS(Total!M:M,B11,Total!X:X,$K$2,Total!B:B,$X$2)+COUNTIFS(Total!M:M,B11,Total!X:X,$K$2,Total!C:C,$X$2)</f>
        <v>8</v>
      </c>
      <c r="L11" s="115">
        <f>COUNTIFS(Total!M:M,B11,Total!X:X,$L$2,Total!E:E,$X$2)+COUNTIFS(Total!M:M,B11,Total!X:X,$L$2,Total!AA:AA,$X$2)+COUNTIFS(Total!M:M,B11,Total!X:X,$L$2,Total!B:B,$X$2)+COUNTIFS(Total!M:M,B11,Total!X:X,$L$2,Total!C:C,$X$2)</f>
        <v>1</v>
      </c>
      <c r="M11" s="115">
        <f>COUNTIFS(Total!M:M,B11,Total!X:X,$M$2,Total!E:E,$X$2)+COUNTIFS(Total!M:M,B11,Total!X:X,$M$2,Total!AA:AA,$X$2)+COUNTIFS(Total!M:M,B11,Total!X:X,$M$2,Total!B:B,$X$2)+COUNTIFS(Total!M:M,B11,Total!X:X,$M$2,Total!C:C,$X$2)</f>
        <v>11</v>
      </c>
      <c r="N11" s="115">
        <f>COUNTIFS(Total!M:M,B11,Total!X:X,$N$2,Total!E:E,$X$2)+COUNTIFS(Total!M:M,B11,Total!X:X,$N$2,Total!AA:AA,$X$2)+COUNTIFS(Total!M:M,B11,Total!X:X,$N$2,Total!B:B,$X$2)+COUNTIFS(Total!M:M,B11,Total!X:X,$N$2,Total!C:C,$X$2)</f>
        <v>14</v>
      </c>
      <c r="O11" s="115">
        <f>COUNTIFS(Total!M:M,B11,Total!X:X,$O$2,Total!E:E,$X$2)+COUNTIFS(Total!M:M,B11,Total!X:X,$O$2,Total!AA:AA,$X$2)+COUNTIFS(Total!M:M,B11,Total!X:X,$O$2,Total!B:B,$X$2)+COUNTIFS(Total!M:M,B11,Total!X:X,$O$2,Total!C:C,$X$2)</f>
        <v>12</v>
      </c>
      <c r="P11" s="115">
        <f>COUNTIFS(Total!M:M,B11,Total!X:X,$P$2,Total!E:E,$X$2)+COUNTIFS(Total!M:M,B11,Total!X:X,$P$2,Total!AA:AA,$X$2)+COUNTIFS(Total!M:M,B11,Total!X:X,$P$2,Total!B:B,$X$2)+COUNTIFS(Total!M:M,B11,Total!X:X,$P$2,Total!C:C,$X$2)</f>
        <v>1</v>
      </c>
      <c r="Q11" s="115">
        <f>COUNTIFS(Total!M:M,B11,Total!X:X,$Q$2,Total!E:E,$X$2)+COUNTIFS(Total!M:M,B11,Total!X:X,$Q$2,Total!AA:AA,$X$2)+COUNTIFS(Total!M:M,B11,Total!X:X,$Q$2,Total!B:B,$X$2)+COUNTIFS(Total!M:M,B11,Total!X:X,$Q$2,Total!C:C,$X$2)</f>
        <v>0</v>
      </c>
      <c r="R11" s="115">
        <f>COUNTIFS(Total!M:M,B11,Total!X:X,$R$2,Total!E:E,$X$2)+COUNTIFS(Total!M:M,B11,Total!X:X,$R$2,Total!AA:AA,$X$2)+COUNTIFS(Total!M:M,B11,Total!X:X,$R$2,Total!B:B,$X$2)+COUNTIFS(Total!M:M,B11,Total!X:X,$R$2,Total!C:C,$X$2)</f>
        <v>0</v>
      </c>
      <c r="S11" s="115">
        <f>COUNTIFS(Total!M:M,B11,Total!X:X,$S$2,Total!E:E,$X$2)+COUNTIFS(Total!M:M,B11,Total!X:X,$S$2,Total!AA:AA,$X$2)+COUNTIFS(Total!M:M,B11,Total!X:X,$S$2,Total!B:B,$X$2)+COUNTIFS(Total!M:M,B11,Total!X:X,$S$2,Total!C:C,$X$2)</f>
        <v>1</v>
      </c>
      <c r="T11" s="115">
        <f>COUNTIFS(Total!M:M,B11,Total!X:X,$T$2,Total!E:E,$X$2)+COUNTIFS(Total!M:M,B11,Total!X:X,$T$2,Total!AA:AA,$X$2)+COUNTIFS(Total!M:M,B11,Total!X:X,$T$2,Total!B:B,$X$2)+COUNTIFS(Total!M:M,B11,Total!X:X,$T$2,Total!C:C,$X$2)</f>
        <v>1</v>
      </c>
      <c r="U11" s="115">
        <f>COUNTIFS(Total!M:M,B11,Total!X:X,$U$2,Total!E:E,$X$2)+COUNTIFS(Total!M:M,B11,Total!X:X,$U$2,Total!AA:AA,$X$2)+COUNTIFS(Total!M:M,B11,Total!X:X,$U$2,Total!B:B,$X$2)+COUNTIFS(Total!M:M,B11,Total!X:X,$U$2,Total!C:C,$X$2)</f>
        <v>5</v>
      </c>
      <c r="V11" s="115">
        <f t="shared" si="0"/>
        <v>286</v>
      </c>
      <c r="W11" s="115">
        <f t="shared" si="1"/>
        <v>157</v>
      </c>
      <c r="Z11" s="118" t="s">
        <v>47</v>
      </c>
    </row>
    <row r="12" spans="1:26" ht="30.75" customHeight="1" x14ac:dyDescent="0.25">
      <c r="A12" s="119"/>
      <c r="B12" s="120" t="s">
        <v>2926</v>
      </c>
      <c r="C12" s="121">
        <f>SUM(C3:C11)</f>
        <v>653</v>
      </c>
      <c r="D12" s="121">
        <f>SUM(D3:D11)</f>
        <v>39</v>
      </c>
      <c r="E12" s="121">
        <f t="shared" ref="E12:W12" si="4">SUM(E3:E11)</f>
        <v>166</v>
      </c>
      <c r="F12" s="121">
        <f t="shared" si="4"/>
        <v>141</v>
      </c>
      <c r="G12" s="121">
        <f t="shared" si="4"/>
        <v>17</v>
      </c>
      <c r="H12" s="121">
        <f t="shared" si="4"/>
        <v>506</v>
      </c>
      <c r="I12" s="121">
        <f t="shared" si="4"/>
        <v>67</v>
      </c>
      <c r="J12" s="121">
        <f t="shared" si="4"/>
        <v>10</v>
      </c>
      <c r="K12" s="121">
        <f t="shared" si="4"/>
        <v>17</v>
      </c>
      <c r="L12" s="121">
        <f t="shared" si="4"/>
        <v>11</v>
      </c>
      <c r="M12" s="121">
        <f t="shared" si="4"/>
        <v>14</v>
      </c>
      <c r="N12" s="121">
        <f t="shared" si="4"/>
        <v>57</v>
      </c>
      <c r="O12" s="121">
        <f t="shared" si="4"/>
        <v>21</v>
      </c>
      <c r="P12" s="121">
        <f t="shared" si="4"/>
        <v>9</v>
      </c>
      <c r="Q12" s="121">
        <f t="shared" si="4"/>
        <v>13</v>
      </c>
      <c r="R12" s="121">
        <f t="shared" si="4"/>
        <v>0</v>
      </c>
      <c r="S12" s="121">
        <f t="shared" si="4"/>
        <v>14</v>
      </c>
      <c r="T12" s="121">
        <f t="shared" si="4"/>
        <v>54</v>
      </c>
      <c r="U12" s="121">
        <f t="shared" si="4"/>
        <v>12</v>
      </c>
      <c r="V12" s="121">
        <f t="shared" si="4"/>
        <v>1821</v>
      </c>
      <c r="W12" s="121">
        <f t="shared" si="4"/>
        <v>1168</v>
      </c>
      <c r="Z12" s="118" t="s">
        <v>67</v>
      </c>
    </row>
    <row r="13" spans="1:26" ht="30.75" customHeight="1" x14ac:dyDescent="0.25">
      <c r="A13" s="113">
        <v>10</v>
      </c>
      <c r="B13" s="117" t="s">
        <v>82</v>
      </c>
      <c r="C13" s="115">
        <f>COUNTIFS(Total!M:M,B13,Total!X:X,$C$2,Total!E:E,$X$2)+COUNTIFS(Total!M:M,B13,Total!X:X,$C$2,Total!AA:AA,$X$2)+COUNTIFS(Total!M:M,B13,Total!X:X,$C$2,Total!B:B,$X$2)+COUNTIFS(Total!M:M,B13,Total!X:X,$C$2,Total!C:C,$X$2)</f>
        <v>82</v>
      </c>
      <c r="D13" s="115">
        <f>COUNTIFS(Total!M:M,B13,Total!X:X,$D$2,Total!E:E,$X$2)+COUNTIFS(Total!M:M,B13,Total!X:X,$D$2,Total!AA:AA,$X$2)+COUNTIFS(Total!M:M,B13,Total!X:X,$D$2,Total!B:B,$X$2)+COUNTIFS(Total!M:M,B13,Total!X:X,$D$2,Total!C:C,$X$2)</f>
        <v>0</v>
      </c>
      <c r="E13" s="115">
        <f>COUNTIFS(Total!M:M,B13,Total!X:X,$E$2,Total!E:E,$X$2)+COUNTIFS(Total!M:M,B13,Total!X:X,$E$2,Total!AA:AA,$X$2)+COUNTIFS(Total!M:M,B13,Total!X:X,$E$2,Total!B:B,$X$2)+COUNTIFS(Total!M:M,B13,Total!X:X,$E$2,Total!C:C,$X$2)</f>
        <v>0</v>
      </c>
      <c r="F13" s="115">
        <f>COUNTIFS(Total!M:M,B13,Total!X:X,$F$2,Total!E:E,$X$2)+COUNTIFS(Total!M:M,B13,Total!X:X,$F$2,Total!AA:AA,$X$2)+COUNTIFS(Total!M:M,B13,Total!X:X,$F$2,Total!B:B,$X$2)+COUNTIFS(Total!M:M,B13,Total!X:X,$F$2,Total!C:C,$X$2)</f>
        <v>37</v>
      </c>
      <c r="G13" s="115">
        <f>COUNTIFS(Total!M:M,B13,Total!X:X,$G$2,Total!E:E,$X$2)+COUNTIFS(Total!M:M,B13,Total!X:X,$G$2,Total!AA:AA,$X$2)+COUNTIFS(Total!M:M,B13,Total!X:X,$G$2,Total!B:B,$X$2)+COUNTIFS(Total!M:M,B13,Total!X:X,$G$2,Total!C:C,$X$2)</f>
        <v>0</v>
      </c>
      <c r="H13" s="115">
        <f>COUNTIFS(Total!M:M,B13,Total!X:X,$H$2,Total!E:E,$X$2)+COUNTIFS(Total!M:M,B13,Total!X:X,$H$2,Total!AA:AA,$X$2)+COUNTIFS(Total!M:M,B13,Total!X:X,$H$2,Total!B:B,$X$2)+COUNTIFS(Total!M:M,B13,Total!X:X,$H$2,Total!C:C,$X$2)</f>
        <v>0</v>
      </c>
      <c r="I13" s="115">
        <f>COUNTIFS(Total!M:M,B13,Total!X:X,$I$2,Total!E:E,$X$2)+COUNTIFS(Total!M:M,B13,Total!X:X,$I$2,Total!AA:AA,$X$2)+COUNTIFS(Total!M:M,B13,Total!X:X,$I$2,Total!B:B,$X$2)+COUNTIFS(Total!M:M,B13,Total!X:X,$I$2,Total!C:C,$X$2)</f>
        <v>0</v>
      </c>
      <c r="J13" s="115">
        <f>COUNTIFS(Total!M:M,B13,Total!X:X,$J$2,Total!E:E,$X$2)+COUNTIFS(Total!M:M,B13,Total!X:X,$J$2,Total!AA:AA,$X$2)+COUNTIFS(Total!M:M,B13,Total!X:X,$J$2,Total!B:B,$X$2)+COUNTIFS(Total!M:M,B13,Total!X:X,$J$2,Total!C:C,$X$2)</f>
        <v>0</v>
      </c>
      <c r="K13" s="115">
        <f>COUNTIFS(Total!M:M,B13,Total!X:X,$K$2,Total!E:E,$X$2)+COUNTIFS(Total!M:M,B13,Total!X:X,$K$2,Total!AA:AA,$X$2)+COUNTIFS(Total!M:M,B13,Total!X:X,$K$2,Total!B:B,$X$2)+COUNTIFS(Total!M:M,B13,Total!X:X,$K$2,Total!C:C,$X$2)</f>
        <v>0</v>
      </c>
      <c r="L13" s="115">
        <f>COUNTIFS(Total!M:M,B13,Total!X:X,$L$2,Total!E:E,$X$2)+COUNTIFS(Total!M:M,B13,Total!X:X,$L$2,Total!AA:AA,$X$2)+COUNTIFS(Total!M:M,B13,Total!X:X,$L$2,Total!B:B,$X$2)+COUNTIFS(Total!M:M,B13,Total!X:X,$L$2,Total!C:C,$X$2)</f>
        <v>0</v>
      </c>
      <c r="M13" s="115">
        <f>COUNTIFS(Total!M:M,B13,Total!X:X,$M$2,Total!E:E,$X$2)+COUNTIFS(Total!M:M,B13,Total!X:X,$M$2,Total!AA:AA,$X$2)+COUNTIFS(Total!M:M,B13,Total!X:X,$M$2,Total!B:B,$X$2)+COUNTIFS(Total!M:M,B13,Total!X:X,$M$2,Total!C:C,$X$2)</f>
        <v>0</v>
      </c>
      <c r="N13" s="115">
        <f>COUNTIFS(Total!M:M,B13,Total!X:X,$N$2,Total!E:E,$X$2)+COUNTIFS(Total!M:M,B13,Total!X:X,$N$2,Total!AA:AA,$X$2)+COUNTIFS(Total!M:M,B13,Total!X:X,$N$2,Total!B:B,$X$2)+COUNTIFS(Total!M:M,B13,Total!X:X,$N$2,Total!C:C,$X$2)</f>
        <v>0</v>
      </c>
      <c r="O13" s="115">
        <f>COUNTIFS(Total!M:M,B13,Total!X:X,$O$2,Total!E:E,$X$2)+COUNTIFS(Total!M:M,B13,Total!X:X,$O$2,Total!AA:AA,$X$2)+COUNTIFS(Total!M:M,B13,Total!X:X,$O$2,Total!B:B,$X$2)+COUNTIFS(Total!M:M,B13,Total!X:X,$O$2,Total!C:C,$X$2)</f>
        <v>0</v>
      </c>
      <c r="P13" s="115">
        <f>COUNTIFS(Total!M:M,B13,Total!X:X,$P$2,Total!E:E,$X$2)+COUNTIFS(Total!M:M,B13,Total!X:X,$P$2,Total!AA:AA,$X$2)+COUNTIFS(Total!M:M,B13,Total!X:X,$P$2,Total!B:B,$X$2)+COUNTIFS(Total!M:M,B13,Total!X:X,$P$2,Total!C:C,$X$2)</f>
        <v>0</v>
      </c>
      <c r="Q13" s="115">
        <f>COUNTIFS(Total!M:M,B13,Total!X:X,$Q$2,Total!E:E,$X$2)+COUNTIFS(Total!M:M,B13,Total!X:X,$Q$2,Total!AA:AA,$X$2)+COUNTIFS(Total!M:M,B13,Total!X:X,$Q$2,Total!B:B,$X$2)+COUNTIFS(Total!M:M,B13,Total!X:X,$Q$2,Total!C:C,$X$2)</f>
        <v>1</v>
      </c>
      <c r="R13" s="115">
        <f>COUNTIFS(Total!M:M,B13,Total!X:X,$R$2,Total!E:E,$X$2)+COUNTIFS(Total!M:M,B13,Total!X:X,$R$2,Total!AA:AA,$X$2)+COUNTIFS(Total!M:M,B13,Total!X:X,$R$2,Total!B:B,$X$2)+COUNTIFS(Total!M:M,B13,Total!X:X,$R$2,Total!C:C,$X$2)</f>
        <v>23</v>
      </c>
      <c r="S13" s="115">
        <f>COUNTIFS(Total!M:M,B13,Total!X:X,$S$2,Total!E:E,$X$2)+COUNTIFS(Total!M:M,B13,Total!X:X,$S$2,Total!AA:AA,$X$2)+COUNTIFS(Total!M:M,B13,Total!X:X,$S$2,Total!B:B,$X$2)+COUNTIFS(Total!M:M,B13,Total!X:X,$S$2,Total!C:C,$X$2)</f>
        <v>0</v>
      </c>
      <c r="T13" s="115">
        <f>COUNTIFS(Total!M:M,B13,Total!X:X,$T$2,Total!E:E,$X$2)+COUNTIFS(Total!M:M,B13,Total!X:X,$T$2,Total!AA:AA,$X$2)+COUNTIFS(Total!M:M,B13,Total!X:X,$T$2,Total!B:B,$X$2)+COUNTIFS(Total!M:M,B13,Total!X:X,$T$2,Total!C:C,$X$2)</f>
        <v>0</v>
      </c>
      <c r="U13" s="115">
        <f>COUNTIFS(Total!M:M,B13,Total!X:X,$U$2,Total!E:E,$X$2)+COUNTIFS(Total!M:M,B13,Total!X:X,$U$2,Total!AA:AA,$X$2)+COUNTIFS(Total!M:M,B13,Total!X:X,$U$2,Total!B:B,$X$2)+COUNTIFS(Total!M:M,B13,Total!X:X,$U$2,Total!C:C,$X$2)</f>
        <v>1</v>
      </c>
      <c r="V13" s="115">
        <f t="shared" si="0"/>
        <v>144</v>
      </c>
      <c r="W13" s="115">
        <f t="shared" si="1"/>
        <v>62</v>
      </c>
      <c r="Z13" s="118" t="s">
        <v>109</v>
      </c>
    </row>
    <row r="14" spans="1:26" ht="30.75" customHeight="1" x14ac:dyDescent="0.25">
      <c r="A14" s="113">
        <v>11</v>
      </c>
      <c r="B14" s="114" t="s">
        <v>116</v>
      </c>
      <c r="C14" s="115">
        <f>COUNTIFS(Total!M:M,B14,Total!X:X,$C$2,Total!E:E,$X$2)+COUNTIFS(Total!M:M,B14,Total!X:X,$C$2,Total!AA:AA,$X$2)+COUNTIFS(Total!M:M,B14,Total!X:X,$C$2,Total!B:B,$X$2)+COUNTIFS(Total!M:M,B14,Total!X:X,$C$2,Total!C:C,$X$2)</f>
        <v>4</v>
      </c>
      <c r="D14" s="115">
        <f>COUNTIFS(Total!M:M,B14,Total!X:X,$D$2,Total!E:E,$X$2)+COUNTIFS(Total!M:M,B14,Total!X:X,$D$2,Total!AA:AA,$X$2)+COUNTIFS(Total!M:M,B14,Total!X:X,$D$2,Total!B:B,$X$2)+COUNTIFS(Total!M:M,B14,Total!X:X,$D$2,Total!C:C,$X$2)</f>
        <v>37</v>
      </c>
      <c r="E14" s="115">
        <f>COUNTIFS(Total!M:M,B14,Total!X:X,$E$2,Total!E:E,$X$2)+COUNTIFS(Total!M:M,B14,Total!X:X,$E$2,Total!AA:AA,$X$2)+COUNTIFS(Total!M:M,B14,Total!X:X,$E$2,Total!B:B,$X$2)+COUNTIFS(Total!M:M,B14,Total!X:X,$E$2,Total!C:C,$X$2)</f>
        <v>184</v>
      </c>
      <c r="F14" s="115">
        <f>COUNTIFS(Total!M:M,B14,Total!X:X,$F$2,Total!E:E,$X$2)+COUNTIFS(Total!M:M,B14,Total!X:X,$F$2,Total!AA:AA,$X$2)+COUNTIFS(Total!M:M,B14,Total!X:X,$F$2,Total!B:B,$X$2)+COUNTIFS(Total!M:M,B14,Total!X:X,$F$2,Total!C:C,$X$2)</f>
        <v>0</v>
      </c>
      <c r="G14" s="115">
        <f>COUNTIFS(Total!M:M,B14,Total!X:X,$G$2,Total!E:E,$X$2)+COUNTIFS(Total!M:M,B14,Total!X:X,$G$2,Total!AA:AA,$X$2)+COUNTIFS(Total!M:M,B14,Total!X:X,$G$2,Total!B:B,$X$2)+COUNTIFS(Total!M:M,B14,Total!X:X,$G$2,Total!C:C,$X$2)</f>
        <v>0</v>
      </c>
      <c r="H14" s="115">
        <f>COUNTIFS(Total!M:M,B14,Total!X:X,$H$2,Total!E:E,$X$2)+COUNTIFS(Total!M:M,B14,Total!X:X,$H$2,Total!AA:AA,$X$2)+COUNTIFS(Total!M:M,B14,Total!X:X,$H$2,Total!B:B,$X$2)+COUNTIFS(Total!M:M,B14,Total!X:X,$H$2,Total!C:C,$X$2)</f>
        <v>0</v>
      </c>
      <c r="I14" s="115">
        <f>COUNTIFS(Total!M:M,B14,Total!X:X,$I$2,Total!E:E,$X$2)+COUNTIFS(Total!M:M,B14,Total!X:X,$I$2,Total!AA:AA,$X$2)+COUNTIFS(Total!M:M,B14,Total!X:X,$I$2,Total!B:B,$X$2)+COUNTIFS(Total!M:M,B14,Total!X:X,$I$2,Total!C:C,$X$2)</f>
        <v>0</v>
      </c>
      <c r="J14" s="115">
        <f>COUNTIFS(Total!M:M,B14,Total!X:X,$J$2,Total!E:E,$X$2)+COUNTIFS(Total!M:M,B14,Total!X:X,$J$2,Total!AA:AA,$X$2)+COUNTIFS(Total!M:M,B14,Total!X:X,$J$2,Total!B:B,$X$2)+COUNTIFS(Total!M:M,B14,Total!X:X,$J$2,Total!C:C,$X$2)</f>
        <v>0</v>
      </c>
      <c r="K14" s="115">
        <f>COUNTIFS(Total!M:M,B14,Total!X:X,$K$2,Total!E:E,$X$2)+COUNTIFS(Total!M:M,B14,Total!X:X,$K$2,Total!AA:AA,$X$2)+COUNTIFS(Total!M:M,B14,Total!X:X,$K$2,Total!B:B,$X$2)+COUNTIFS(Total!M:M,B14,Total!X:X,$K$2,Total!C:C,$X$2)</f>
        <v>0</v>
      </c>
      <c r="L14" s="115">
        <f>COUNTIFS(Total!M:M,B14,Total!X:X,$L$2,Total!E:E,$X$2)+COUNTIFS(Total!M:M,B14,Total!X:X,$L$2,Total!AA:AA,$X$2)+COUNTIFS(Total!M:M,B14,Total!X:X,$L$2,Total!B:B,$X$2)+COUNTIFS(Total!M:M,B14,Total!X:X,$L$2,Total!C:C,$X$2)</f>
        <v>0</v>
      </c>
      <c r="M14" s="115">
        <f>COUNTIFS(Total!M:M,B14,Total!X:X,$M$2,Total!E:E,$X$2)+COUNTIFS(Total!M:M,B14,Total!X:X,$M$2,Total!AA:AA,$X$2)+COUNTIFS(Total!M:M,B14,Total!X:X,$M$2,Total!B:B,$X$2)+COUNTIFS(Total!M:M,B14,Total!X:X,$M$2,Total!C:C,$X$2)</f>
        <v>0</v>
      </c>
      <c r="N14" s="115">
        <f>COUNTIFS(Total!M:M,B14,Total!X:X,$N$2,Total!E:E,$X$2)+COUNTIFS(Total!M:M,B14,Total!X:X,$N$2,Total!AA:AA,$X$2)+COUNTIFS(Total!M:M,B14,Total!X:X,$N$2,Total!B:B,$X$2)+COUNTIFS(Total!M:M,B14,Total!X:X,$N$2,Total!C:C,$X$2)</f>
        <v>0</v>
      </c>
      <c r="O14" s="115">
        <f>COUNTIFS(Total!M:M,B14,Total!X:X,$O$2,Total!E:E,$X$2)+COUNTIFS(Total!M:M,B14,Total!X:X,$O$2,Total!AA:AA,$X$2)+COUNTIFS(Total!M:M,B14,Total!X:X,$O$2,Total!B:B,$X$2)+COUNTIFS(Total!M:M,B14,Total!X:X,$O$2,Total!C:C,$X$2)</f>
        <v>0</v>
      </c>
      <c r="P14" s="115">
        <f>COUNTIFS(Total!M:M,B14,Total!X:X,$P$2,Total!E:E,$X$2)+COUNTIFS(Total!M:M,B14,Total!X:X,$P$2,Total!AA:AA,$X$2)+COUNTIFS(Total!M:M,B14,Total!X:X,$P$2,Total!B:B,$X$2)+COUNTIFS(Total!M:M,B14,Total!X:X,$P$2,Total!C:C,$X$2)</f>
        <v>0</v>
      </c>
      <c r="Q14" s="115">
        <f>COUNTIFS(Total!M:M,B14,Total!X:X,$Q$2,Total!E:E,$X$2)+COUNTIFS(Total!M:M,B14,Total!X:X,$Q$2,Total!AA:AA,$X$2)+COUNTIFS(Total!M:M,B14,Total!X:X,$Q$2,Total!B:B,$X$2)+COUNTIFS(Total!M:M,B14,Total!X:X,$Q$2,Total!C:C,$X$2)</f>
        <v>0</v>
      </c>
      <c r="R14" s="115">
        <f>COUNTIFS(Total!M:M,B14,Total!X:X,$R$2,Total!E:E,$X$2)+COUNTIFS(Total!M:M,B14,Total!X:X,$R$2,Total!AA:AA,$X$2)+COUNTIFS(Total!M:M,B14,Total!X:X,$R$2,Total!B:B,$X$2)+COUNTIFS(Total!M:M,B14,Total!X:X,$R$2,Total!C:C,$X$2)</f>
        <v>6</v>
      </c>
      <c r="S14" s="115">
        <f>COUNTIFS(Total!M:M,B14,Total!X:X,$S$2,Total!E:E,$X$2)+COUNTIFS(Total!M:M,B14,Total!X:X,$S$2,Total!AA:AA,$X$2)+COUNTIFS(Total!M:M,B14,Total!X:X,$S$2,Total!B:B,$X$2)+COUNTIFS(Total!M:M,B14,Total!X:X,$S$2,Total!C:C,$X$2)</f>
        <v>0</v>
      </c>
      <c r="T14" s="115">
        <f>COUNTIFS(Total!M:M,B14,Total!X:X,$T$2,Total!E:E,$X$2)+COUNTIFS(Total!M:M,B14,Total!X:X,$T$2,Total!AA:AA,$X$2)+COUNTIFS(Total!M:M,B14,Total!X:X,$T$2,Total!B:B,$X$2)+COUNTIFS(Total!M:M,B14,Total!X:X,$T$2,Total!C:C,$X$2)</f>
        <v>0</v>
      </c>
      <c r="U14" s="115">
        <f>COUNTIFS(Total!M:M,B14,Total!X:X,$U$2,Total!E:E,$X$2)+COUNTIFS(Total!M:M,B14,Total!X:X,$U$2,Total!AA:AA,$X$2)+COUNTIFS(Total!M:M,B14,Total!X:X,$U$2,Total!B:B,$X$2)+COUNTIFS(Total!M:M,B14,Total!X:X,$U$2,Total!C:C,$X$2)</f>
        <v>0</v>
      </c>
      <c r="V14" s="115">
        <f t="shared" si="0"/>
        <v>231</v>
      </c>
      <c r="W14" s="115">
        <f t="shared" si="1"/>
        <v>227</v>
      </c>
      <c r="Z14" s="118" t="s">
        <v>64</v>
      </c>
    </row>
    <row r="15" spans="1:26" ht="30.75" customHeight="1" x14ac:dyDescent="0.25">
      <c r="A15" s="113">
        <v>12</v>
      </c>
      <c r="B15" s="114" t="s">
        <v>100</v>
      </c>
      <c r="C15" s="115">
        <f>COUNTIFS(Total!M:M,B15,Total!X:X,$C$2,Total!E:E,$X$2)+COUNTIFS(Total!M:M,B15,Total!X:X,$C$2,Total!AA:AA,$X$2)+COUNTIFS(Total!M:M,B15,Total!X:X,$C$2,Total!B:B,$X$2)+COUNTIFS(Total!M:M,B15,Total!X:X,$C$2,Total!C:C,$X$2)</f>
        <v>3</v>
      </c>
      <c r="D15" s="115">
        <f>COUNTIFS(Total!M:M,B15,Total!X:X,$D$2,Total!E:E,$X$2)+COUNTIFS(Total!M:M,B15,Total!X:X,$D$2,Total!AA:AA,$X$2)+COUNTIFS(Total!M:M,B15,Total!X:X,$D$2,Total!B:B,$X$2)+COUNTIFS(Total!M:M,B15,Total!X:X,$D$2,Total!C:C,$X$2)</f>
        <v>0</v>
      </c>
      <c r="E15" s="115">
        <f>COUNTIFS(Total!M:M,B15,Total!X:X,$E$2,Total!E:E,$X$2)+COUNTIFS(Total!M:M,B15,Total!X:X,$E$2,Total!AA:AA,$X$2)+COUNTIFS(Total!M:M,B15,Total!X:X,$E$2,Total!B:B,$X$2)+COUNTIFS(Total!M:M,B15,Total!X:X,$E$2,Total!C:C,$X$2)</f>
        <v>2</v>
      </c>
      <c r="F15" s="115">
        <f>COUNTIFS(Total!M:M,B15,Total!X:X,$F$2,Total!E:E,$X$2)+COUNTIFS(Total!M:M,B15,Total!X:X,$F$2,Total!AA:AA,$X$2)+COUNTIFS(Total!M:M,B15,Total!X:X,$F$2,Total!B:B,$X$2)+COUNTIFS(Total!M:M,B15,Total!X:X,$F$2,Total!C:C,$X$2)</f>
        <v>0</v>
      </c>
      <c r="G15" s="115">
        <f>COUNTIFS(Total!M:M,B15,Total!X:X,$G$2,Total!E:E,$X$2)+COUNTIFS(Total!M:M,B15,Total!X:X,$G$2,Total!AA:AA,$X$2)+COUNTIFS(Total!M:M,B15,Total!X:X,$G$2,Total!B:B,$X$2)+COUNTIFS(Total!M:M,B15,Total!X:X,$G$2,Total!C:C,$X$2)</f>
        <v>0</v>
      </c>
      <c r="H15" s="115">
        <f>COUNTIFS(Total!M:M,B15,Total!X:X,$H$2,Total!E:E,$X$2)+COUNTIFS(Total!M:M,B15,Total!X:X,$H$2,Total!AA:AA,$X$2)+COUNTIFS(Total!M:M,B15,Total!X:X,$H$2,Total!B:B,$X$2)+COUNTIFS(Total!M:M,B15,Total!X:X,$H$2,Total!C:C,$X$2)</f>
        <v>0</v>
      </c>
      <c r="I15" s="115">
        <f>COUNTIFS(Total!M:M,B15,Total!X:X,$I$2,Total!E:E,$X$2)+COUNTIFS(Total!M:M,B15,Total!X:X,$I$2,Total!AA:AA,$X$2)+COUNTIFS(Total!M:M,B15,Total!X:X,$I$2,Total!B:B,$X$2)+COUNTIFS(Total!M:M,B15,Total!X:X,$I$2,Total!C:C,$X$2)</f>
        <v>0</v>
      </c>
      <c r="J15" s="115">
        <f>COUNTIFS(Total!M:M,B15,Total!X:X,$J$2,Total!E:E,$X$2)+COUNTIFS(Total!M:M,B15,Total!X:X,$J$2,Total!AA:AA,$X$2)+COUNTIFS(Total!M:M,B15,Total!X:X,$J$2,Total!B:B,$X$2)+COUNTIFS(Total!M:M,B15,Total!X:X,$J$2,Total!C:C,$X$2)</f>
        <v>0</v>
      </c>
      <c r="K15" s="115">
        <f>COUNTIFS(Total!M:M,B15,Total!X:X,$K$2,Total!E:E,$X$2)+COUNTIFS(Total!M:M,B15,Total!X:X,$K$2,Total!AA:AA,$X$2)+COUNTIFS(Total!M:M,B15,Total!X:X,$K$2,Total!B:B,$X$2)+COUNTIFS(Total!M:M,B15,Total!X:X,$K$2,Total!C:C,$X$2)</f>
        <v>0</v>
      </c>
      <c r="L15" s="115">
        <f>COUNTIFS(Total!M:M,B15,Total!X:X,$L$2,Total!E:E,$X$2)+COUNTIFS(Total!M:M,B15,Total!X:X,$L$2,Total!AA:AA,$X$2)+COUNTIFS(Total!M:M,B15,Total!X:X,$L$2,Total!B:B,$X$2)+COUNTIFS(Total!M:M,B15,Total!X:X,$L$2,Total!C:C,$X$2)</f>
        <v>0</v>
      </c>
      <c r="M15" s="115">
        <f>COUNTIFS(Total!M:M,B15,Total!X:X,$M$2,Total!E:E,$X$2)+COUNTIFS(Total!M:M,B15,Total!X:X,$M$2,Total!AA:AA,$X$2)+COUNTIFS(Total!M:M,B15,Total!X:X,$M$2,Total!B:B,$X$2)+COUNTIFS(Total!M:M,B15,Total!X:X,$M$2,Total!C:C,$X$2)</f>
        <v>0</v>
      </c>
      <c r="N15" s="115">
        <f>COUNTIFS(Total!M:M,B15,Total!X:X,$N$2,Total!E:E,$X$2)+COUNTIFS(Total!M:M,B15,Total!X:X,$N$2,Total!AA:AA,$X$2)+COUNTIFS(Total!M:M,B15,Total!X:X,$N$2,Total!B:B,$X$2)+COUNTIFS(Total!M:M,B15,Total!X:X,$N$2,Total!C:C,$X$2)</f>
        <v>0</v>
      </c>
      <c r="O15" s="115">
        <f>COUNTIFS(Total!M:M,B15,Total!X:X,$O$2,Total!E:E,$X$2)+COUNTIFS(Total!M:M,B15,Total!X:X,$O$2,Total!AA:AA,$X$2)+COUNTIFS(Total!M:M,B15,Total!X:X,$O$2,Total!B:B,$X$2)+COUNTIFS(Total!M:M,B15,Total!X:X,$O$2,Total!C:C,$X$2)</f>
        <v>1</v>
      </c>
      <c r="P15" s="115">
        <f>COUNTIFS(Total!M:M,B15,Total!X:X,$P$2,Total!E:E,$X$2)+COUNTIFS(Total!M:M,B15,Total!X:X,$P$2,Total!AA:AA,$X$2)+COUNTIFS(Total!M:M,B15,Total!X:X,$P$2,Total!B:B,$X$2)+COUNTIFS(Total!M:M,B15,Total!X:X,$P$2,Total!C:C,$X$2)</f>
        <v>0</v>
      </c>
      <c r="Q15" s="115">
        <f>COUNTIFS(Total!M:M,B15,Total!X:X,$Q$2,Total!E:E,$X$2)+COUNTIFS(Total!M:M,B15,Total!X:X,$Q$2,Total!AA:AA,$X$2)+COUNTIFS(Total!M:M,B15,Total!X:X,$Q$2,Total!B:B,$X$2)+COUNTIFS(Total!M:M,B15,Total!X:X,$Q$2,Total!C:C,$X$2)</f>
        <v>0</v>
      </c>
      <c r="R15" s="115">
        <f>COUNTIFS(Total!M:M,B15,Total!X:X,$R$2,Total!E:E,$X$2)+COUNTIFS(Total!M:M,B15,Total!X:X,$R$2,Total!AA:AA,$X$2)+COUNTIFS(Total!M:M,B15,Total!X:X,$R$2,Total!B:B,$X$2)+COUNTIFS(Total!M:M,B15,Total!X:X,$R$2,Total!C:C,$X$2)</f>
        <v>0</v>
      </c>
      <c r="S15" s="115">
        <f>COUNTIFS(Total!M:M,B15,Total!X:X,$S$2,Total!E:E,$X$2)+COUNTIFS(Total!M:M,B15,Total!X:X,$S$2,Total!AA:AA,$X$2)+COUNTIFS(Total!M:M,B15,Total!X:X,$S$2,Total!B:B,$X$2)+COUNTIFS(Total!M:M,B15,Total!X:X,$S$2,Total!C:C,$X$2)</f>
        <v>0</v>
      </c>
      <c r="T15" s="115">
        <f>COUNTIFS(Total!M:M,B15,Total!X:X,$T$2,Total!E:E,$X$2)+COUNTIFS(Total!M:M,B15,Total!X:X,$T$2,Total!AA:AA,$X$2)+COUNTIFS(Total!M:M,B15,Total!X:X,$T$2,Total!B:B,$X$2)+COUNTIFS(Total!M:M,B15,Total!X:X,$T$2,Total!C:C,$X$2)</f>
        <v>0</v>
      </c>
      <c r="U15" s="115">
        <f>COUNTIFS(Total!M:M,B15,Total!X:X,$U$2,Total!E:E,$X$2)+COUNTIFS(Total!M:M,B15,Total!X:X,$U$2,Total!AA:AA,$X$2)+COUNTIFS(Total!M:M,B15,Total!X:X,$U$2,Total!B:B,$X$2)+COUNTIFS(Total!M:M,B15,Total!X:X,$U$2,Total!C:C,$X$2)</f>
        <v>0</v>
      </c>
      <c r="V15" s="115">
        <f t="shared" ref="V15:V18" si="5">SUM(C15:U15)</f>
        <v>6</v>
      </c>
      <c r="W15" s="115">
        <f t="shared" si="1"/>
        <v>3</v>
      </c>
      <c r="Z15" s="118" t="s">
        <v>37</v>
      </c>
    </row>
    <row r="16" spans="1:26" ht="30.75" customHeight="1" x14ac:dyDescent="0.25">
      <c r="A16" s="113">
        <v>13</v>
      </c>
      <c r="B16" s="114" t="s">
        <v>117</v>
      </c>
      <c r="C16" s="115">
        <f>COUNTIFS(Total!M:M,B16,Total!X:X,$C$2,Total!E:E,$X$2)+COUNTIFS(Total!M:M,B16,Total!X:X,$C$2,Total!AA:AA,$X$2)+COUNTIFS(Total!M:M,B16,Total!X:X,$C$2,Total!B:B,$X$2)+COUNTIFS(Total!M:M,B16,Total!X:X,$C$2,Total!C:C,$X$2)</f>
        <v>0</v>
      </c>
      <c r="D16" s="115">
        <f>COUNTIFS(Total!M:M,B16,Total!X:X,$D$2,Total!E:E,$X$2)+COUNTIFS(Total!M:M,B16,Total!X:X,$D$2,Total!AA:AA,$X$2)+COUNTIFS(Total!M:M,B16,Total!X:X,$D$2,Total!B:B,$X$2)+COUNTIFS(Total!M:M,B16,Total!X:X,$D$2,Total!C:C,$X$2)</f>
        <v>0</v>
      </c>
      <c r="E16" s="115">
        <f>COUNTIFS(Total!M:M,B16,Total!X:X,$E$2,Total!E:E,$X$2)+COUNTIFS(Total!M:M,B16,Total!X:X,$E$2,Total!AA:AA,$X$2)+COUNTIFS(Total!M:M,B16,Total!X:X,$E$2,Total!B:B,$X$2)+COUNTIFS(Total!M:M,B16,Total!X:X,$E$2,Total!C:C,$X$2)</f>
        <v>0</v>
      </c>
      <c r="F16" s="115">
        <f>COUNTIFS(Total!M:M,B16,Total!X:X,$F$2,Total!E:E,$X$2)+COUNTIFS(Total!M:M,B16,Total!X:X,$F$2,Total!AA:AA,$X$2)+COUNTIFS(Total!M:M,B16,Total!X:X,$F$2,Total!B:B,$X$2)+COUNTIFS(Total!M:M,B16,Total!X:X,$F$2,Total!C:C,$X$2)</f>
        <v>0</v>
      </c>
      <c r="G16" s="115">
        <f>COUNTIFS(Total!M:M,B16,Total!X:X,$G$2,Total!E:E,$X$2)+COUNTIFS(Total!M:M,B16,Total!X:X,$G$2,Total!AA:AA,$X$2)+COUNTIFS(Total!M:M,B16,Total!X:X,$G$2,Total!B:B,$X$2)+COUNTIFS(Total!M:M,B16,Total!X:X,$G$2,Total!C:C,$X$2)</f>
        <v>0</v>
      </c>
      <c r="H16" s="115">
        <f>COUNTIFS(Total!M:M,B16,Total!X:X,$H$2,Total!E:E,$X$2)+COUNTIFS(Total!M:M,B16,Total!X:X,$H$2,Total!AA:AA,$X$2)+COUNTIFS(Total!M:M,B16,Total!X:X,$H$2,Total!B:B,$X$2)+COUNTIFS(Total!M:M,B16,Total!X:X,$H$2,Total!C:C,$X$2)</f>
        <v>8</v>
      </c>
      <c r="I16" s="115">
        <f>COUNTIFS(Total!M:M,B16,Total!X:X,$I$2,Total!E:E,$X$2)+COUNTIFS(Total!M:M,B16,Total!X:X,$I$2,Total!AA:AA,$X$2)+COUNTIFS(Total!M:M,B16,Total!X:X,$I$2,Total!B:B,$X$2)+COUNTIFS(Total!M:M,B16,Total!X:X,$I$2,Total!C:C,$X$2)</f>
        <v>0</v>
      </c>
      <c r="J16" s="115">
        <f>COUNTIFS(Total!M:M,B16,Total!X:X,$J$2,Total!E:E,$X$2)+COUNTIFS(Total!M:M,B16,Total!X:X,$J$2,Total!AA:AA,$X$2)+COUNTIFS(Total!M:M,B16,Total!X:X,$J$2,Total!B:B,$X$2)+COUNTIFS(Total!M:M,B16,Total!X:X,$J$2,Total!C:C,$X$2)</f>
        <v>0</v>
      </c>
      <c r="K16" s="115">
        <f>COUNTIFS(Total!M:M,B16,Total!X:X,$K$2,Total!E:E,$X$2)+COUNTIFS(Total!M:M,B16,Total!X:X,$K$2,Total!AA:AA,$X$2)+COUNTIFS(Total!M:M,B16,Total!X:X,$K$2,Total!B:B,$X$2)+COUNTIFS(Total!M:M,B16,Total!X:X,$K$2,Total!C:C,$X$2)</f>
        <v>2</v>
      </c>
      <c r="L16" s="115">
        <f>COUNTIFS(Total!M:M,B16,Total!X:X,$L$2,Total!E:E,$X$2)+COUNTIFS(Total!M:M,B16,Total!X:X,$L$2,Total!AA:AA,$X$2)+COUNTIFS(Total!M:M,B16,Total!X:X,$L$2,Total!B:B,$X$2)+COUNTIFS(Total!M:M,B16,Total!X:X,$L$2,Total!C:C,$X$2)</f>
        <v>0</v>
      </c>
      <c r="M16" s="115">
        <f>COUNTIFS(Total!M:M,B16,Total!X:X,$M$2,Total!E:E,$X$2)+COUNTIFS(Total!M:M,B16,Total!X:X,$M$2,Total!AA:AA,$X$2)+COUNTIFS(Total!M:M,B16,Total!X:X,$M$2,Total!B:B,$X$2)+COUNTIFS(Total!M:M,B16,Total!X:X,$M$2,Total!C:C,$X$2)</f>
        <v>0</v>
      </c>
      <c r="N16" s="115">
        <f>COUNTIFS(Total!M:M,B16,Total!X:X,$N$2,Total!E:E,$X$2)+COUNTIFS(Total!M:M,B16,Total!X:X,$N$2,Total!AA:AA,$X$2)+COUNTIFS(Total!M:M,B16,Total!X:X,$N$2,Total!B:B,$X$2)+COUNTIFS(Total!M:M,B16,Total!X:X,$N$2,Total!C:C,$X$2)</f>
        <v>1</v>
      </c>
      <c r="O16" s="115">
        <f>COUNTIFS(Total!M:M,B16,Total!X:X,$O$2,Total!E:E,$X$2)+COUNTIFS(Total!M:M,B16,Total!X:X,$O$2,Total!AA:AA,$X$2)+COUNTIFS(Total!M:M,B16,Total!X:X,$O$2,Total!B:B,$X$2)+COUNTIFS(Total!M:M,B16,Total!X:X,$O$2,Total!C:C,$X$2)</f>
        <v>0</v>
      </c>
      <c r="P16" s="115">
        <f>COUNTIFS(Total!M:M,B16,Total!X:X,$P$2,Total!E:E,$X$2)+COUNTIFS(Total!M:M,B16,Total!X:X,$P$2,Total!AA:AA,$X$2)+COUNTIFS(Total!M:M,B16,Total!X:X,$P$2,Total!B:B,$X$2)+COUNTIFS(Total!M:M,B16,Total!X:X,$P$2,Total!C:C,$X$2)</f>
        <v>0</v>
      </c>
      <c r="Q16" s="115">
        <f>COUNTIFS(Total!M:M,B16,Total!X:X,$Q$2,Total!E:E,$X$2)+COUNTIFS(Total!M:M,B16,Total!X:X,$Q$2,Total!AA:AA,$X$2)+COUNTIFS(Total!M:M,B16,Total!X:X,$Q$2,Total!B:B,$X$2)+COUNTIFS(Total!M:M,B16,Total!X:X,$Q$2,Total!C:C,$X$2)</f>
        <v>0</v>
      </c>
      <c r="R16" s="115">
        <f>COUNTIFS(Total!M:M,B16,Total!X:X,$R$2,Total!E:E,$X$2)+COUNTIFS(Total!M:M,B16,Total!X:X,$R$2,Total!AA:AA,$X$2)+COUNTIFS(Total!M:M,B16,Total!X:X,$R$2,Total!B:B,$X$2)+COUNTIFS(Total!M:M,B16,Total!X:X,$R$2,Total!C:C,$X$2)</f>
        <v>0</v>
      </c>
      <c r="S16" s="115">
        <f>COUNTIFS(Total!M:M,B16,Total!X:X,$S$2,Total!E:E,$X$2)+COUNTIFS(Total!M:M,B16,Total!X:X,$S$2,Total!AA:AA,$X$2)+COUNTIFS(Total!M:M,B16,Total!X:X,$S$2,Total!B:B,$X$2)+COUNTIFS(Total!M:M,B16,Total!X:X,$S$2,Total!C:C,$X$2)</f>
        <v>0</v>
      </c>
      <c r="T16" s="115">
        <f>COUNTIFS(Total!M:M,B16,Total!X:X,$T$2,Total!E:E,$X$2)+COUNTIFS(Total!M:M,B16,Total!X:X,$T$2,Total!AA:AA,$X$2)+COUNTIFS(Total!M:M,B16,Total!X:X,$T$2,Total!B:B,$X$2)+COUNTIFS(Total!M:M,B16,Total!X:X,$T$2,Total!C:C,$X$2)</f>
        <v>0</v>
      </c>
      <c r="U16" s="115">
        <f>COUNTIFS(Total!M:M,B16,Total!X:X,$U$2,Total!E:E,$X$2)+COUNTIFS(Total!M:M,B16,Total!X:X,$U$2,Total!AA:AA,$X$2)+COUNTIFS(Total!M:M,B16,Total!X:X,$U$2,Total!B:B,$X$2)+COUNTIFS(Total!M:M,B16,Total!X:X,$U$2,Total!C:C,$X$2)</f>
        <v>0</v>
      </c>
      <c r="V16" s="115">
        <f t="shared" si="5"/>
        <v>11</v>
      </c>
      <c r="W16" s="115">
        <f t="shared" si="1"/>
        <v>11</v>
      </c>
      <c r="Z16" s="16" t="s">
        <v>90</v>
      </c>
    </row>
    <row r="17" spans="1:26" ht="30.75" customHeight="1" x14ac:dyDescent="0.25">
      <c r="A17" s="113">
        <v>14</v>
      </c>
      <c r="B17" s="117" t="s">
        <v>59</v>
      </c>
      <c r="C17" s="115">
        <f>COUNTIFS(Total!M:M,B17,Total!X:X,$C$2,Total!E:E,$X$2)+COUNTIFS(Total!M:M,B17,Total!X:X,$C$2,Total!AA:AA,$X$2)+COUNTIFS(Total!M:M,B17,Total!X:X,$C$2,Total!B:B,$X$2)+COUNTIFS(Total!M:M,B17,Total!X:X,$C$2,Total!C:C,$X$2)</f>
        <v>0</v>
      </c>
      <c r="D17" s="115">
        <f>COUNTIFS(Total!M:M,B17,Total!X:X,$D$2,Total!E:E,$X$2)+COUNTIFS(Total!M:M,B17,Total!X:X,$D$2,Total!AA:AA,$X$2)+COUNTIFS(Total!M:M,B17,Total!X:X,$D$2,Total!B:B,$X$2)+COUNTIFS(Total!M:M,B17,Total!X:X,$D$2,Total!C:C,$X$2)</f>
        <v>0</v>
      </c>
      <c r="E17" s="115">
        <f>COUNTIFS(Total!M:M,B17,Total!X:X,$E$2,Total!E:E,$X$2)+COUNTIFS(Total!M:M,B17,Total!X:X,$E$2,Total!AA:AA,$X$2)+COUNTIFS(Total!M:M,B17,Total!X:X,$E$2,Total!B:B,$X$2)+COUNTIFS(Total!M:M,B17,Total!X:X,$E$2,Total!C:C,$X$2)</f>
        <v>0</v>
      </c>
      <c r="F17" s="115">
        <f>COUNTIFS(Total!M:M,B17,Total!X:X,$F$2,Total!E:E,$X$2)+COUNTIFS(Total!M:M,B17,Total!X:X,$F$2,Total!AA:AA,$X$2)+COUNTIFS(Total!M:M,B17,Total!X:X,$F$2,Total!B:B,$X$2)+COUNTIFS(Total!M:M,B17,Total!X:X,$F$2,Total!C:C,$X$2)</f>
        <v>0</v>
      </c>
      <c r="G17" s="115">
        <f>COUNTIFS(Total!M:M,B17,Total!X:X,$G$2,Total!E:E,$X$2)+COUNTIFS(Total!M:M,B17,Total!X:X,$G$2,Total!AA:AA,$X$2)+COUNTIFS(Total!M:M,B17,Total!X:X,$G$2,Total!B:B,$X$2)+COUNTIFS(Total!M:M,B17,Total!X:X,$G$2,Total!C:C,$X$2)</f>
        <v>12</v>
      </c>
      <c r="H17" s="115">
        <f>COUNTIFS(Total!M:M,B17,Total!X:X,$H$2,Total!E:E,$X$2)+COUNTIFS(Total!M:M,B17,Total!X:X,$H$2,Total!AA:AA,$X$2)+COUNTIFS(Total!M:M,B17,Total!X:X,$H$2,Total!B:B,$X$2)+COUNTIFS(Total!M:M,B17,Total!X:X,$H$2,Total!C:C,$X$2)</f>
        <v>176</v>
      </c>
      <c r="I17" s="115">
        <f>COUNTIFS(Total!M:M,B17,Total!X:X,$I$2,Total!E:E,$X$2)+COUNTIFS(Total!M:M,B17,Total!X:X,$I$2,Total!AA:AA,$X$2)+COUNTIFS(Total!M:M,B17,Total!X:X,$I$2,Total!B:B,$X$2)+COUNTIFS(Total!M:M,B17,Total!X:X,$I$2,Total!C:C,$X$2)</f>
        <v>0</v>
      </c>
      <c r="J17" s="115">
        <f>COUNTIFS(Total!M:M,B17,Total!X:X,$J$2,Total!E:E,$X$2)+COUNTIFS(Total!M:M,B17,Total!X:X,$J$2,Total!AA:AA,$X$2)+COUNTIFS(Total!M:M,B17,Total!X:X,$J$2,Total!B:B,$X$2)+COUNTIFS(Total!M:M,B17,Total!X:X,$J$2,Total!C:C,$X$2)</f>
        <v>0</v>
      </c>
      <c r="K17" s="115">
        <f>COUNTIFS(Total!M:M,B17,Total!X:X,$K$2,Total!E:E,$X$2)+COUNTIFS(Total!M:M,B17,Total!X:X,$K$2,Total!AA:AA,$X$2)+COUNTIFS(Total!M:M,B17,Total!X:X,$K$2,Total!B:B,$X$2)+COUNTIFS(Total!M:M,B17,Total!X:X,$K$2,Total!C:C,$X$2)</f>
        <v>0</v>
      </c>
      <c r="L17" s="115">
        <f>COUNTIFS(Total!M:M,B17,Total!X:X,$L$2,Total!E:E,$X$2)+COUNTIFS(Total!M:M,B17,Total!X:X,$L$2,Total!AA:AA,$X$2)+COUNTIFS(Total!M:M,B17,Total!X:X,$L$2,Total!B:B,$X$2)+COUNTIFS(Total!M:M,B17,Total!X:X,$L$2,Total!C:C,$X$2)</f>
        <v>0</v>
      </c>
      <c r="M17" s="115">
        <f>COUNTIFS(Total!M:M,B17,Total!X:X,$M$2,Total!E:E,$X$2)+COUNTIFS(Total!M:M,B17,Total!X:X,$M$2,Total!AA:AA,$X$2)+COUNTIFS(Total!M:M,B17,Total!X:X,$M$2,Total!B:B,$X$2)+COUNTIFS(Total!M:M,B17,Total!X:X,$M$2,Total!C:C,$X$2)</f>
        <v>0</v>
      </c>
      <c r="N17" s="115">
        <f>COUNTIFS(Total!M:M,B17,Total!X:X,$N$2,Total!E:E,$X$2)+COUNTIFS(Total!M:M,B17,Total!X:X,$N$2,Total!AA:AA,$X$2)+COUNTIFS(Total!M:M,B17,Total!X:X,$N$2,Total!B:B,$X$2)+COUNTIFS(Total!M:M,B17,Total!X:X,$N$2,Total!C:C,$X$2)</f>
        <v>1</v>
      </c>
      <c r="O17" s="115">
        <f>COUNTIFS(Total!M:M,B17,Total!X:X,$O$2,Total!E:E,$X$2)+COUNTIFS(Total!M:M,B17,Total!X:X,$O$2,Total!AA:AA,$X$2)+COUNTIFS(Total!M:M,B17,Total!X:X,$O$2,Total!B:B,$X$2)+COUNTIFS(Total!M:M,B17,Total!X:X,$O$2,Total!C:C,$X$2)</f>
        <v>0</v>
      </c>
      <c r="P17" s="115">
        <f>COUNTIFS(Total!M:M,B17,Total!X:X,$P$2,Total!E:E,$X$2)+COUNTIFS(Total!M:M,B17,Total!X:X,$P$2,Total!AA:AA,$X$2)+COUNTIFS(Total!M:M,B17,Total!X:X,$P$2,Total!B:B,$X$2)+COUNTIFS(Total!M:M,B17,Total!X:X,$P$2,Total!C:C,$X$2)</f>
        <v>0</v>
      </c>
      <c r="Q17" s="115">
        <f>COUNTIFS(Total!M:M,B17,Total!X:X,$Q$2,Total!E:E,$X$2)+COUNTIFS(Total!M:M,B17,Total!X:X,$Q$2,Total!AA:AA,$X$2)+COUNTIFS(Total!M:M,B17,Total!X:X,$Q$2,Total!B:B,$X$2)+COUNTIFS(Total!M:M,B17,Total!X:X,$Q$2,Total!C:C,$X$2)</f>
        <v>3</v>
      </c>
      <c r="R17" s="115">
        <f>COUNTIFS(Total!M:M,B17,Total!X:X,$R$2,Total!E:E,$X$2)+COUNTIFS(Total!M:M,B17,Total!X:X,$R$2,Total!AA:AA,$X$2)+COUNTIFS(Total!M:M,B17,Total!X:X,$R$2,Total!B:B,$X$2)+COUNTIFS(Total!M:M,B17,Total!X:X,$R$2,Total!C:C,$X$2)</f>
        <v>0</v>
      </c>
      <c r="S17" s="115">
        <f>COUNTIFS(Total!M:M,B17,Total!X:X,$S$2,Total!E:E,$X$2)+COUNTIFS(Total!M:M,B17,Total!X:X,$S$2,Total!AA:AA,$X$2)+COUNTIFS(Total!M:M,B17,Total!X:X,$S$2,Total!B:B,$X$2)+COUNTIFS(Total!M:M,B17,Total!X:X,$S$2,Total!C:C,$X$2)</f>
        <v>0</v>
      </c>
      <c r="T17" s="115">
        <f>COUNTIFS(Total!M:M,B17,Total!X:X,$T$2,Total!E:E,$X$2)+COUNTIFS(Total!M:M,B17,Total!X:X,$T$2,Total!AA:AA,$X$2)+COUNTIFS(Total!M:M,B17,Total!X:X,$T$2,Total!B:B,$X$2)+COUNTIFS(Total!M:M,B17,Total!X:X,$T$2,Total!C:C,$X$2)</f>
        <v>0</v>
      </c>
      <c r="U17" s="115">
        <f>COUNTIFS(Total!M:M,B17,Total!X:X,$U$2,Total!E:E,$X$2)+COUNTIFS(Total!M:M,B17,Total!X:X,$U$2,Total!AA:AA,$X$2)+COUNTIFS(Total!M:M,B17,Total!X:X,$U$2,Total!B:B,$X$2)+COUNTIFS(Total!M:M,B17,Total!X:X,$U$2,Total!C:C,$X$2)</f>
        <v>0</v>
      </c>
      <c r="V17" s="115">
        <f t="shared" si="5"/>
        <v>192</v>
      </c>
      <c r="W17" s="115">
        <f t="shared" si="1"/>
        <v>192</v>
      </c>
      <c r="Z17" s="118" t="s">
        <v>38</v>
      </c>
    </row>
    <row r="18" spans="1:26" ht="30.75" customHeight="1" x14ac:dyDescent="0.25">
      <c r="A18" s="113">
        <v>15</v>
      </c>
      <c r="B18" s="117" t="s">
        <v>70</v>
      </c>
      <c r="C18" s="115">
        <f>COUNTIFS(Total!M:M,B18,Total!X:X,$C$2,Total!E:E,$X$2)+COUNTIFS(Total!M:M,B18,Total!X:X,$C$2,Total!AA:AA,$X$2)+COUNTIFS(Total!M:M,B18,Total!X:X,$C$2,Total!B:B,$X$2)+COUNTIFS(Total!M:M,B18,Total!X:X,$C$2,Total!C:C,$X$2)</f>
        <v>0</v>
      </c>
      <c r="D18" s="115">
        <f>COUNTIFS(Total!M:M,B18,Total!X:X,$D$2,Total!E:E,$X$2)+COUNTIFS(Total!M:M,B18,Total!X:X,$D$2,Total!AA:AA,$X$2)+COUNTIFS(Total!M:M,B18,Total!X:X,$D$2,Total!B:B,$X$2)+COUNTIFS(Total!M:M,B18,Total!X:X,$D$2,Total!C:C,$X$2)</f>
        <v>0</v>
      </c>
      <c r="E18" s="115">
        <f>COUNTIFS(Total!M:M,B18,Total!X:X,$E$2,Total!E:E,$X$2)+COUNTIFS(Total!M:M,B18,Total!X:X,$E$2,Total!AA:AA,$X$2)+COUNTIFS(Total!M:M,B18,Total!X:X,$E$2,Total!B:B,$X$2)+COUNTIFS(Total!M:M,B18,Total!X:X,$E$2,Total!C:C,$X$2)</f>
        <v>0</v>
      </c>
      <c r="F18" s="115">
        <f>COUNTIFS(Total!M:M,B18,Total!X:X,$F$2,Total!E:E,$X$2)+COUNTIFS(Total!M:M,B18,Total!X:X,$F$2,Total!AA:AA,$X$2)+COUNTIFS(Total!M:M,B18,Total!X:X,$F$2,Total!B:B,$X$2)+COUNTIFS(Total!M:M,B18,Total!X:X,$F$2,Total!C:C,$X$2)</f>
        <v>0</v>
      </c>
      <c r="G18" s="115">
        <f>COUNTIFS(Total!M:M,B18,Total!X:X,$G$2,Total!E:E,$X$2)+COUNTIFS(Total!M:M,B18,Total!X:X,$G$2,Total!AA:AA,$X$2)+COUNTIFS(Total!M:M,B18,Total!X:X,$G$2,Total!B:B,$X$2)+COUNTIFS(Total!M:M,B18,Total!X:X,$G$2,Total!C:C,$X$2)</f>
        <v>23</v>
      </c>
      <c r="H18" s="115">
        <f>COUNTIFS(Total!M:M,B18,Total!X:X,$H$2,Total!E:E,$X$2)+COUNTIFS(Total!M:M,B18,Total!X:X,$H$2,Total!AA:AA,$X$2)+COUNTIFS(Total!M:M,B18,Total!X:X,$H$2,Total!B:B,$X$2)+COUNTIFS(Total!M:M,B18,Total!X:X,$H$2,Total!C:C,$X$2)</f>
        <v>42</v>
      </c>
      <c r="I18" s="115">
        <f>COUNTIFS(Total!M:M,B18,Total!X:X,$I$2,Total!E:E,$X$2)+COUNTIFS(Total!M:M,B18,Total!X:X,$I$2,Total!AA:AA,$X$2)+COUNTIFS(Total!M:M,B18,Total!X:X,$I$2,Total!B:B,$X$2)+COUNTIFS(Total!M:M,B18,Total!X:X,$I$2,Total!C:C,$X$2)</f>
        <v>0</v>
      </c>
      <c r="J18" s="115">
        <f>COUNTIFS(Total!M:M,B18,Total!X:X,$J$2,Total!E:E,$X$2)+COUNTIFS(Total!M:M,B18,Total!X:X,$J$2,Total!AA:AA,$X$2)+COUNTIFS(Total!M:M,B18,Total!X:X,$J$2,Total!B:B,$X$2)+COUNTIFS(Total!M:M,B18,Total!X:X,$J$2,Total!C:C,$X$2)</f>
        <v>26</v>
      </c>
      <c r="K18" s="115">
        <f>COUNTIFS(Total!M:M,B18,Total!X:X,$K$2,Total!E:E,$X$2)+COUNTIFS(Total!M:M,B18,Total!X:X,$K$2,Total!AA:AA,$X$2)+COUNTIFS(Total!M:M,B18,Total!X:X,$K$2,Total!B:B,$X$2)+COUNTIFS(Total!M:M,B18,Total!X:X,$K$2,Total!C:C,$X$2)</f>
        <v>2</v>
      </c>
      <c r="L18" s="115">
        <f>COUNTIFS(Total!M:M,B18,Total!X:X,$L$2,Total!E:E,$X$2)+COUNTIFS(Total!M:M,B18,Total!X:X,$L$2,Total!AA:AA,$X$2)+COUNTIFS(Total!M:M,B18,Total!X:X,$L$2,Total!B:B,$X$2)+COUNTIFS(Total!M:M,B18,Total!X:X,$L$2,Total!C:C,$X$2)</f>
        <v>0</v>
      </c>
      <c r="M18" s="115">
        <f>COUNTIFS(Total!M:M,B18,Total!X:X,$M$2,Total!E:E,$X$2)+COUNTIFS(Total!M:M,B18,Total!X:X,$M$2,Total!AA:AA,$X$2)+COUNTIFS(Total!M:M,B18,Total!X:X,$M$2,Total!B:B,$X$2)+COUNTIFS(Total!M:M,B18,Total!X:X,$M$2,Total!C:C,$X$2)</f>
        <v>0</v>
      </c>
      <c r="N18" s="115">
        <f>COUNTIFS(Total!M:M,B18,Total!X:X,$N$2,Total!E:E,$X$2)+COUNTIFS(Total!M:M,B18,Total!X:X,$N$2,Total!AA:AA,$X$2)+COUNTIFS(Total!M:M,B18,Total!X:X,$N$2,Total!B:B,$X$2)+COUNTIFS(Total!M:M,B18,Total!X:X,$N$2,Total!C:C,$X$2)</f>
        <v>7</v>
      </c>
      <c r="O18" s="115">
        <f>COUNTIFS(Total!M:M,B18,Total!X:X,$O$2,Total!E:E,$X$2)+COUNTIFS(Total!M:M,B18,Total!X:X,$O$2,Total!AA:AA,$X$2)+COUNTIFS(Total!M:M,B18,Total!X:X,$O$2,Total!B:B,$X$2)+COUNTIFS(Total!M:M,B18,Total!X:X,$O$2,Total!C:C,$X$2)</f>
        <v>1</v>
      </c>
      <c r="P18" s="115">
        <f>COUNTIFS(Total!M:M,B18,Total!X:X,$P$2,Total!E:E,$X$2)+COUNTIFS(Total!M:M,B18,Total!X:X,$P$2,Total!AA:AA,$X$2)+COUNTIFS(Total!M:M,B18,Total!X:X,$P$2,Total!B:B,$X$2)+COUNTIFS(Total!M:M,B18,Total!X:X,$P$2,Total!C:C,$X$2)</f>
        <v>3</v>
      </c>
      <c r="Q18" s="115">
        <f>COUNTIFS(Total!M:M,B18,Total!X:X,$Q$2,Total!E:E,$X$2)+COUNTIFS(Total!M:M,B18,Total!X:X,$Q$2,Total!AA:AA,$X$2)+COUNTIFS(Total!M:M,B18,Total!X:X,$Q$2,Total!B:B,$X$2)+COUNTIFS(Total!M:M,B18,Total!X:X,$Q$2,Total!C:C,$X$2)</f>
        <v>88</v>
      </c>
      <c r="R18" s="115">
        <f>COUNTIFS(Total!M:M,B18,Total!X:X,$R$2,Total!E:E,$X$2)+COUNTIFS(Total!M:M,B18,Total!X:X,$R$2,Total!AA:AA,$X$2)+COUNTIFS(Total!M:M,B18,Total!X:X,$R$2,Total!B:B,$X$2)+COUNTIFS(Total!M:M,B18,Total!X:X,$R$2,Total!C:C,$X$2)</f>
        <v>0</v>
      </c>
      <c r="S18" s="115">
        <f>COUNTIFS(Total!M:M,B18,Total!X:X,$S$2,Total!E:E,$X$2)+COUNTIFS(Total!M:M,B18,Total!X:X,$S$2,Total!AA:AA,$X$2)+COUNTIFS(Total!M:M,B18,Total!X:X,$S$2,Total!B:B,$X$2)+COUNTIFS(Total!M:M,B18,Total!X:X,$S$2,Total!C:C,$X$2)</f>
        <v>0</v>
      </c>
      <c r="T18" s="115">
        <f>COUNTIFS(Total!M:M,B18,Total!X:X,$T$2,Total!E:E,$X$2)+COUNTIFS(Total!M:M,B18,Total!X:X,$T$2,Total!AA:AA,$X$2)+COUNTIFS(Total!M:M,B18,Total!X:X,$T$2,Total!B:B,$X$2)+COUNTIFS(Total!M:M,B18,Total!X:X,$T$2,Total!C:C,$X$2)</f>
        <v>0</v>
      </c>
      <c r="U18" s="115">
        <f>COUNTIFS(Total!M:M,B18,Total!X:X,$U$2,Total!E:E,$X$2)+COUNTIFS(Total!M:M,B18,Total!X:X,$U$2,Total!AA:AA,$X$2)+COUNTIFS(Total!M:M,B18,Total!X:X,$U$2,Total!B:B,$X$2)+COUNTIFS(Total!M:M,B18,Total!X:X,$U$2,Total!C:C,$X$2)</f>
        <v>0</v>
      </c>
      <c r="V18" s="115">
        <f t="shared" si="5"/>
        <v>192</v>
      </c>
      <c r="W18" s="115">
        <f t="shared" si="1"/>
        <v>192</v>
      </c>
      <c r="Z18" s="118" t="s">
        <v>104</v>
      </c>
    </row>
    <row r="19" spans="1:26" ht="21.75" hidden="1" customHeight="1" x14ac:dyDescent="0.25">
      <c r="A19" s="122"/>
      <c r="B19" s="123" t="s">
        <v>101</v>
      </c>
      <c r="C19" s="115">
        <f>COUNTIFS(Total!M:M,B19,Total!X:X,$C$2,Total!E:E,$X$2)</f>
        <v>0</v>
      </c>
      <c r="D19" s="115"/>
      <c r="E19" s="115">
        <f>COUNTIFS(Total!M:M,B19,Total!X:X,$E$2,Total!E:E,$X$2)</f>
        <v>0</v>
      </c>
      <c r="F19" s="115">
        <f>COUNTIFS(Total!M:M,B19,Total!X:X,$F$2,Total!E:E,$X$2)</f>
        <v>0</v>
      </c>
      <c r="G19" s="115">
        <f>COUNTIFS(Total!M:M,B19,Total!X:X,$G$2,Total!E:E,$X$2)</f>
        <v>0</v>
      </c>
      <c r="H19" s="115">
        <f>COUNTIFS(Total!M:M,B19,Total!X:X,$H$2,Total!E:E,$X$2)</f>
        <v>0</v>
      </c>
      <c r="I19" s="115">
        <f>COUNTIFS(Total!M:M,B19,Total!X:X,$I$2,Total!E:E,$X$2)</f>
        <v>0</v>
      </c>
      <c r="J19" s="115">
        <f>COUNTIFS(Total!M:M,B19,Total!X:X,$J$2,Total!E:E,$X$2)</f>
        <v>0</v>
      </c>
      <c r="K19" s="115">
        <f>COUNTIFS(Total!M:M,B19,Total!X:X,$K$2,Total!E:E,$X$2)</f>
        <v>0</v>
      </c>
      <c r="L19" s="115">
        <f>COUNTIFS(Total!M:M,B19,Total!X:X,$L$2,Total!E:E,$X$2)</f>
        <v>0</v>
      </c>
      <c r="M19" s="115">
        <f>COUNTIFS(Total!M:M,B19,Total!X:X,$M$2,Total!E:E,$X$2)</f>
        <v>0</v>
      </c>
      <c r="N19" s="115">
        <f>COUNTIFS(Total!M:M,B19,Total!X:X,$N$2,Total!E:E,$X$2)</f>
        <v>0</v>
      </c>
      <c r="O19" s="115">
        <f>COUNTIFS(Total!M:M,B19,Total!X:X,$O$2,Total!E:E,$X$2)</f>
        <v>0</v>
      </c>
      <c r="P19" s="115">
        <f>COUNTIFS(Total!M:M,B19,Total!X:X,$P$2,Total!E:E,$X$2)</f>
        <v>0</v>
      </c>
      <c r="Q19" s="115">
        <f>COUNTIFS(Total!M:M,B19,Total!X:X,$Q$2,Total!E:E,$X$2)</f>
        <v>0</v>
      </c>
      <c r="R19" s="115">
        <f>COUNTIFS(Total!M:M,B19,Total!X:X,$R$2,Total!E:E,$X$2)</f>
        <v>0</v>
      </c>
      <c r="S19" s="115">
        <f>COUNTIFS(Total!M:M,B19,Total!X:X,$S$2,Total!E:E,$X$2)</f>
        <v>0</v>
      </c>
      <c r="T19" s="115">
        <f>COUNTIFS(Total!M:M,B19,Total!X:X,$T$2,Total!E:E,$X$2)</f>
        <v>0</v>
      </c>
      <c r="U19" s="115">
        <f>COUNTIFS(Total!M:M,B19,Total!X:X,$U$2,Total!E:E,$X$2)</f>
        <v>0</v>
      </c>
      <c r="V19" s="115">
        <f t="shared" ref="V19:V21" si="6">SUM(C19:U19)</f>
        <v>0</v>
      </c>
      <c r="W19" s="115"/>
      <c r="Z19" s="16" t="s">
        <v>107</v>
      </c>
    </row>
    <row r="20" spans="1:26" ht="21.75" hidden="1" customHeight="1" x14ac:dyDescent="0.25">
      <c r="A20" s="122"/>
      <c r="B20" s="123" t="s">
        <v>87</v>
      </c>
      <c r="C20" s="115">
        <f>COUNTIFS(Total!M:M,B20,Total!X:X,$C$2,Total!E:E,$X$2)</f>
        <v>0</v>
      </c>
      <c r="D20" s="115"/>
      <c r="E20" s="115">
        <f>COUNTIFS(Total!M:M,B20,Total!X:X,$E$2,Total!E:E,$X$2)</f>
        <v>0</v>
      </c>
      <c r="F20" s="115">
        <f>COUNTIFS(Total!M:M,B20,Total!X:X,$F$2,Total!E:E,$X$2)</f>
        <v>0</v>
      </c>
      <c r="G20" s="115">
        <f>COUNTIFS(Total!M:M,B20,Total!X:X,$G$2,Total!E:E,$X$2)</f>
        <v>0</v>
      </c>
      <c r="H20" s="115">
        <f>COUNTIFS(Total!M:M,B20,Total!X:X,$H$2,Total!E:E,$X$2)</f>
        <v>0</v>
      </c>
      <c r="I20" s="115">
        <f>COUNTIFS(Total!M:M,B20,Total!X:X,$I$2,Total!E:E,$X$2)</f>
        <v>0</v>
      </c>
      <c r="J20" s="115">
        <f>COUNTIFS(Total!M:M,B20,Total!X:X,$J$2,Total!E:E,$X$2)</f>
        <v>0</v>
      </c>
      <c r="K20" s="115">
        <f>COUNTIFS(Total!M:M,B20,Total!X:X,$K$2,Total!E:E,$X$2)</f>
        <v>0</v>
      </c>
      <c r="L20" s="115">
        <f>COUNTIFS(Total!M:M,B20,Total!X:X,$L$2,Total!E:E,$X$2)</f>
        <v>0</v>
      </c>
      <c r="M20" s="115">
        <f>COUNTIFS(Total!M:M,B20,Total!X:X,$M$2,Total!E:E,$X$2)</f>
        <v>0</v>
      </c>
      <c r="N20" s="115">
        <f>COUNTIFS(Total!M:M,B20,Total!X:X,$N$2,Total!E:E,$X$2)</f>
        <v>0</v>
      </c>
      <c r="O20" s="115">
        <f>COUNTIFS(Total!M:M,B20,Total!X:X,$O$2,Total!E:E,$X$2)</f>
        <v>0</v>
      </c>
      <c r="P20" s="115">
        <f>COUNTIFS(Total!M:M,B20,Total!X:X,$P$2,Total!E:E,$X$2)</f>
        <v>0</v>
      </c>
      <c r="Q20" s="115">
        <f>COUNTIFS(Total!M:M,B20,Total!X:X,$Q$2,Total!E:E,$X$2)</f>
        <v>0</v>
      </c>
      <c r="R20" s="115">
        <f>COUNTIFS(Total!M:M,B20,Total!X:X,$R$2,Total!E:E,$X$2)</f>
        <v>0</v>
      </c>
      <c r="S20" s="115">
        <f>COUNTIFS(Total!M:M,B20,Total!X:X,$S$2,Total!E:E,$X$2)</f>
        <v>0</v>
      </c>
      <c r="T20" s="115">
        <f>COUNTIFS(Total!M:M,B20,Total!X:X,$T$2,Total!E:E,$X$2)</f>
        <v>0</v>
      </c>
      <c r="U20" s="115">
        <f>COUNTIFS(Total!M:M,B20,Total!X:X,$U$2,Total!E:E,$X$2)</f>
        <v>0</v>
      </c>
      <c r="V20" s="115">
        <f t="shared" si="6"/>
        <v>0</v>
      </c>
      <c r="W20" s="115"/>
      <c r="Z20" s="6" t="s">
        <v>2808</v>
      </c>
    </row>
    <row r="21" spans="1:26" ht="21.75" hidden="1" customHeight="1" x14ac:dyDescent="0.25">
      <c r="A21" s="122"/>
      <c r="B21" s="123" t="s">
        <v>117</v>
      </c>
      <c r="C21" s="115">
        <f>COUNTIFS(Total!M:M,B21,Total!X:X,$C$2,Total!E:E,$X$2)</f>
        <v>0</v>
      </c>
      <c r="D21" s="115"/>
      <c r="E21" s="115">
        <f>COUNTIFS(Total!M:M,B21,Total!X:X,$E$2,Total!E:E,$X$2)</f>
        <v>0</v>
      </c>
      <c r="F21" s="115">
        <f>COUNTIFS(Total!M:M,B21,Total!X:X,$F$2,Total!E:E,$X$2)</f>
        <v>0</v>
      </c>
      <c r="G21" s="115">
        <f>COUNTIFS(Total!M:M,B21,Total!X:X,$G$2,Total!E:E,$X$2)</f>
        <v>0</v>
      </c>
      <c r="H21" s="115">
        <f>COUNTIFS(Total!M:M,B21,Total!X:X,$H$2,Total!E:E,$X$2)</f>
        <v>0</v>
      </c>
      <c r="I21" s="115">
        <f>COUNTIFS(Total!M:M,B21,Total!X:X,$I$2,Total!E:E,$X$2)</f>
        <v>0</v>
      </c>
      <c r="J21" s="115">
        <f>COUNTIFS(Total!M:M,B21,Total!X:X,$J$2,Total!E:E,$X$2)</f>
        <v>0</v>
      </c>
      <c r="K21" s="115">
        <f>COUNTIFS(Total!M:M,B21,Total!X:X,$K$2,Total!E:E,$X$2)</f>
        <v>0</v>
      </c>
      <c r="L21" s="115">
        <f>COUNTIFS(Total!M:M,B21,Total!X:X,$L$2,Total!E:E,$X$2)</f>
        <v>0</v>
      </c>
      <c r="M21" s="115">
        <f>COUNTIFS(Total!M:M,B21,Total!X:X,$M$2,Total!E:E,$X$2)</f>
        <v>0</v>
      </c>
      <c r="N21" s="115">
        <f>COUNTIFS(Total!M:M,B21,Total!X:X,$N$2,Total!E:E,$X$2)</f>
        <v>0</v>
      </c>
      <c r="O21" s="115">
        <f>COUNTIFS(Total!M:M,B21,Total!X:X,$O$2,Total!E:E,$X$2)</f>
        <v>0</v>
      </c>
      <c r="P21" s="115">
        <f>COUNTIFS(Total!M:M,B21,Total!X:X,$P$2,Total!E:E,$X$2)</f>
        <v>0</v>
      </c>
      <c r="Q21" s="115">
        <f>COUNTIFS(Total!M:M,B21,Total!X:X,$Q$2,Total!E:E,$X$2)</f>
        <v>0</v>
      </c>
      <c r="R21" s="115">
        <f>COUNTIFS(Total!M:M,B21,Total!X:X,$R$2,Total!E:E,$X$2)</f>
        <v>0</v>
      </c>
      <c r="S21" s="115">
        <f>COUNTIFS(Total!M:M,B21,Total!X:X,$S$2,Total!E:E,$X$2)</f>
        <v>0</v>
      </c>
      <c r="T21" s="115">
        <f>COUNTIFS(Total!M:M,B21,Total!X:X,$T$2,Total!E:E,$X$2)</f>
        <v>0</v>
      </c>
      <c r="U21" s="115">
        <f>COUNTIFS(Total!M:M,B21,Total!X:X,$U$2,Total!E:E,$X$2)</f>
        <v>0</v>
      </c>
      <c r="V21" s="115">
        <f t="shared" si="6"/>
        <v>0</v>
      </c>
      <c r="W21" s="115"/>
      <c r="Z21" s="16" t="s">
        <v>51</v>
      </c>
    </row>
    <row r="22" spans="1:26" ht="32.25" customHeight="1" x14ac:dyDescent="0.25">
      <c r="A22" s="108"/>
      <c r="B22" s="124" t="s">
        <v>34</v>
      </c>
      <c r="C22" s="125">
        <f t="shared" ref="C22:W22" si="7">SUM(C12:C21)</f>
        <v>742</v>
      </c>
      <c r="D22" s="125">
        <f t="shared" si="7"/>
        <v>76</v>
      </c>
      <c r="E22" s="125">
        <f t="shared" si="7"/>
        <v>352</v>
      </c>
      <c r="F22" s="125">
        <f t="shared" si="7"/>
        <v>178</v>
      </c>
      <c r="G22" s="125">
        <f t="shared" si="7"/>
        <v>52</v>
      </c>
      <c r="H22" s="125">
        <f t="shared" si="7"/>
        <v>732</v>
      </c>
      <c r="I22" s="125">
        <f t="shared" si="7"/>
        <v>67</v>
      </c>
      <c r="J22" s="125">
        <f t="shared" si="7"/>
        <v>36</v>
      </c>
      <c r="K22" s="125">
        <f t="shared" si="7"/>
        <v>21</v>
      </c>
      <c r="L22" s="125">
        <f t="shared" si="7"/>
        <v>11</v>
      </c>
      <c r="M22" s="125">
        <f t="shared" si="7"/>
        <v>14</v>
      </c>
      <c r="N22" s="125">
        <f t="shared" si="7"/>
        <v>66</v>
      </c>
      <c r="O22" s="125">
        <f t="shared" si="7"/>
        <v>23</v>
      </c>
      <c r="P22" s="125">
        <f t="shared" si="7"/>
        <v>12</v>
      </c>
      <c r="Q22" s="125">
        <f t="shared" si="7"/>
        <v>105</v>
      </c>
      <c r="R22" s="125">
        <f t="shared" si="7"/>
        <v>29</v>
      </c>
      <c r="S22" s="125">
        <f t="shared" si="7"/>
        <v>14</v>
      </c>
      <c r="T22" s="125">
        <f t="shared" si="7"/>
        <v>54</v>
      </c>
      <c r="U22" s="125">
        <f t="shared" si="7"/>
        <v>13</v>
      </c>
      <c r="V22" s="125">
        <f t="shared" si="7"/>
        <v>2597</v>
      </c>
      <c r="W22" s="125">
        <f t="shared" si="7"/>
        <v>1855</v>
      </c>
      <c r="X22" s="69"/>
      <c r="Z22" s="25" t="s">
        <v>2661</v>
      </c>
    </row>
    <row r="23" spans="1:26" x14ac:dyDescent="0.25">
      <c r="Z23" s="118" t="s">
        <v>89</v>
      </c>
    </row>
  </sheetData>
  <mergeCells count="1">
    <mergeCell ref="A1:V1"/>
  </mergeCells>
  <dataValidations count="2">
    <dataValidation type="list" allowBlank="1" showInputMessage="1" showErrorMessage="1" sqref="Z2:Z5" xr:uid="{1C88516E-7B0A-439F-89D2-412E6C725A09}">
      <formula1>$Z$2:$Z$5</formula1>
    </dataValidation>
    <dataValidation type="list" allowBlank="1" showInputMessage="1" showErrorMessage="1" sqref="X2" xr:uid="{004B9277-79D8-4C38-81FF-80F103520FE8}">
      <formula1>$Z$2:$Z$23</formula1>
    </dataValidation>
  </dataValidations>
  <pageMargins left="0.7" right="0.7" top="0.75" bottom="0.75" header="0.3" footer="0.3"/>
  <pageSetup paperSize="5" scale="75" orientation="landscape" r:id="rId1"/>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E52B-F45A-4D3B-A343-113E55CFC91A}">
  <dimension ref="A1:P52"/>
  <sheetViews>
    <sheetView zoomScale="85" zoomScaleNormal="85" workbookViewId="0">
      <pane xSplit="1" ySplit="2" topLeftCell="B15" activePane="bottomRight" state="frozen"/>
      <selection pane="topRight" activeCell="B1" sqref="B1"/>
      <selection pane="bottomLeft" activeCell="A3" sqref="A3"/>
      <selection pane="bottomRight" activeCell="K8" sqref="K8"/>
    </sheetView>
  </sheetViews>
  <sheetFormatPr defaultRowHeight="15" x14ac:dyDescent="0.25"/>
  <cols>
    <col min="1" max="1" width="5.85546875" customWidth="1"/>
    <col min="2" max="2" width="25" customWidth="1"/>
    <col min="3" max="3" width="13.5703125" customWidth="1"/>
    <col min="4" max="5" width="13.28515625" customWidth="1"/>
    <col min="6" max="6" width="13.7109375" customWidth="1"/>
    <col min="7" max="7" width="14" customWidth="1"/>
    <col min="8" max="8" width="10.140625" customWidth="1"/>
    <col min="9" max="9" width="11.42578125" customWidth="1"/>
    <col min="10" max="11" width="32" customWidth="1"/>
    <col min="13" max="13" width="21.140625" hidden="1" customWidth="1"/>
    <col min="14" max="15" width="8.85546875" hidden="1" customWidth="1"/>
    <col min="16" max="16" width="27.28515625" hidden="1" customWidth="1"/>
    <col min="17" max="17" width="8.85546875" customWidth="1"/>
  </cols>
  <sheetData>
    <row r="1" spans="1:16" ht="29.25" customHeight="1" x14ac:dyDescent="0.25">
      <c r="A1" s="151" t="str">
        <f>"Head &amp; Reason  Wise UI Cases - " &amp; J2 &amp;" PS"</f>
        <v>Head &amp; Reason  Wise UI Cases - Total PS</v>
      </c>
      <c r="B1" s="151"/>
      <c r="C1" s="151"/>
      <c r="D1" s="151"/>
      <c r="E1" s="151"/>
      <c r="F1" s="151"/>
      <c r="G1" s="151"/>
      <c r="H1" s="151"/>
      <c r="I1" s="151"/>
      <c r="J1" s="130" t="s">
        <v>182</v>
      </c>
      <c r="K1" s="130" t="s">
        <v>3372</v>
      </c>
    </row>
    <row r="2" spans="1:16" ht="55.5" customHeight="1" x14ac:dyDescent="0.25">
      <c r="A2" s="108" t="s">
        <v>2924</v>
      </c>
      <c r="B2" s="141" t="s">
        <v>2925</v>
      </c>
      <c r="C2" s="23" t="s">
        <v>146</v>
      </c>
      <c r="D2" s="23" t="s">
        <v>145</v>
      </c>
      <c r="E2" s="23" t="s">
        <v>143</v>
      </c>
      <c r="F2" s="23" t="s">
        <v>52</v>
      </c>
      <c r="G2" s="23" t="s">
        <v>36</v>
      </c>
      <c r="H2" s="23" t="s">
        <v>35</v>
      </c>
      <c r="I2" s="32" t="s">
        <v>34</v>
      </c>
      <c r="J2" s="130" t="str">
        <f>'Reason-Head wise'!X2</f>
        <v>Total</v>
      </c>
      <c r="K2" s="142" t="s">
        <v>34</v>
      </c>
      <c r="M2" s="79" t="s">
        <v>34</v>
      </c>
      <c r="P2" s="5" t="s">
        <v>34</v>
      </c>
    </row>
    <row r="3" spans="1:16" ht="30.75" customHeight="1" x14ac:dyDescent="0.25">
      <c r="A3" s="113">
        <v>1</v>
      </c>
      <c r="B3" s="114" t="s">
        <v>54</v>
      </c>
      <c r="C3" s="115">
        <f ca="1">COUNTIFS(Total!M:M,B3,Total!AC:AC,$C$2,Total!E:E,$J$2,Total!X:X,$K$2)+COUNTIFS(Total!M:M,B3,Total!AC:AC,$C$2,Total!AA:AA,$J$2,Total!AA:AA,$K$2)+COUNTIFS(Total!M:M,B3,Total!AC:AC,$C$2,Total!E:E,$J$2,Total!AA:AA,$K$2)+COUNTIFS(Total!M:M,B3,Total!AC:AC,$C$2,Total!AA:AA,$J$2,Total!X:X,$K$2)</f>
        <v>53</v>
      </c>
      <c r="D3" s="115">
        <f ca="1">COUNTIFS(Total!M:M,B3,Total!AC:AC,$D$2,Total!E:E,$J$2,Total!X:X,$K$2)+COUNTIFS(Total!M:M,B3,Total!AC:AC,$D$2,Total!AA:AA,$J$2,Total!AA:AA,$K$2)+COUNTIFS(Total!M:M,B3,Total!AC:AC,$D$2,Total!E:E,$J$2,Total!AA:AA,$K$2)+COUNTIFS(Total!M:M,B3,Total!AC:AC,$D$2,Total!AA:AA,$J$2,Total!X:X,$K$2)</f>
        <v>23</v>
      </c>
      <c r="E3" s="115">
        <f ca="1">COUNTIFS(Total!M:M,B3,Total!AC:AC,$E$2,Total!E:E,$J$2,Total!X:X,$K$2)+COUNTIFS(Total!M:M,B3,Total!AC:AC,$E$2,Total!AA:AA,$J$2,Total!AA:AA,$K$2)+COUNTIFS(Total!M:M,B3,Total!AC:AC,$E$2,Total!E:E,$J$2,Total!AA:AA,$K$2)+COUNTIFS(Total!M:M,B3,Total!AC:AC,$E$2,Total!AA:AA,$J$2,Total!X:X,$K$2)</f>
        <v>30</v>
      </c>
      <c r="F3" s="115">
        <f ca="1">COUNTIFS(Total!M:M,B3,Total!AC:AC,$F$2,Total!E:E,$J$2,Total!X:X,$K$2)+COUNTIFS(Total!M:M,B3,Total!AC:AC,$F$2,Total!AA:AA,$J$2,Total!AA:AA,$K$2)+COUNTIFS(Total!M:M,B3,Total!AC:AC,$F$2,Total!E:E,$J$2,Total!AA:AA,$K$2)+COUNTIFS(Total!M:M,B3,Total!AC:AC,$F$2,Total!AA:AA,$J$2,Total!X:X,$K$2)</f>
        <v>59</v>
      </c>
      <c r="G3" s="115">
        <f ca="1">COUNTIFS(Total!M:M,B3,Total!AC:AC,$G$2,Total!E:E,$J$2,Total!X:X,$K$2)+COUNTIFS(Total!M:M,B3,Total!AC:AC,$G$2,Total!AA:AA,$J$2,Total!AA:AA,$K$2)+COUNTIFS(Total!M:M,B3,Total!AC:AC,$G$2,Total!E:E,$J$2,Total!AA:AA,$K$2)+COUNTIFS(Total!M:M,B3,Total!AC:AC,$G$2,Total!AA:AA,$J$2,Total!X:X,$K$2)</f>
        <v>42</v>
      </c>
      <c r="H3" s="115">
        <f ca="1">COUNTIFS(Total!M:M,B3,Total!AC:AC,$H$2,Total!E:E,$J$2,Total!X:X,$K$2)+COUNTIFS(Total!M:M,B3,Total!AC:AC,$H$2,Total!AA:AA,$J$2,Total!AA:AA,$K$2)+COUNTIFS(Total!M:M,B3,Total!AC:AC,$H$2,Total!E:E,$J$2,Total!AA:AA,$K$2)+COUNTIFS(Total!M:M,B3,Total!AC:AC,$H$2,Total!AA:AA,$J$2,Total!X:X,$K$2)</f>
        <v>66</v>
      </c>
      <c r="I3" s="115">
        <f ca="1">SUM(C3:H3)</f>
        <v>273</v>
      </c>
      <c r="M3" s="6" t="s">
        <v>2660</v>
      </c>
      <c r="P3" s="5" t="s">
        <v>50</v>
      </c>
    </row>
    <row r="4" spans="1:16" ht="30.75" customHeight="1" x14ac:dyDescent="0.25">
      <c r="A4" s="113">
        <v>2</v>
      </c>
      <c r="B4" s="114" t="s">
        <v>154</v>
      </c>
      <c r="C4" s="115">
        <f ca="1">COUNTIFS(Total!M:M,B4,Total!AC:AC,$C$2,Total!E:E,$J$2,Total!X:X,$K$2)+COUNTIFS(Total!M:M,B4,Total!AC:AC,$C$2,Total!AA:AA,$J$2,Total!AA:AA,$K$2)+COUNTIFS(Total!M:M,B4,Total!AC:AC,$C$2,Total!E:E,$J$2,Total!AA:AA,$K$2)+COUNTIFS(Total!M:M,B4,Total!AC:AC,$C$2,Total!AA:AA,$J$2,Total!X:X,$K$2)</f>
        <v>27</v>
      </c>
      <c r="D4" s="115">
        <f ca="1">COUNTIFS(Total!M:M,B4,Total!AC:AC,$D$2,Total!E:E,$J$2,Total!X:X,$K$2)+COUNTIFS(Total!M:M,B4,Total!AC:AC,$D$2,Total!AA:AA,$J$2,Total!AA:AA,$K$2)+COUNTIFS(Total!M:M,B4,Total!AC:AC,$D$2,Total!E:E,$J$2,Total!AA:AA,$K$2)+COUNTIFS(Total!M:M,B4,Total!AC:AC,$D$2,Total!AA:AA,$J$2,Total!X:X,$K$2)</f>
        <v>14</v>
      </c>
      <c r="E4" s="115">
        <f ca="1">COUNTIFS(Total!M:M,B4,Total!AC:AC,$E$2,Total!E:E,$J$2,Total!X:X,$K$2)+COUNTIFS(Total!M:M,B4,Total!AC:AC,$E$2,Total!AA:AA,$J$2,Total!AA:AA,$K$2)+COUNTIFS(Total!M:M,B4,Total!AC:AC,$E$2,Total!E:E,$J$2,Total!AA:AA,$K$2)+COUNTIFS(Total!M:M,B4,Total!AC:AC,$E$2,Total!AA:AA,$J$2,Total!X:X,$K$2)</f>
        <v>26</v>
      </c>
      <c r="F4" s="115">
        <f ca="1">COUNTIFS(Total!M:M,B4,Total!AC:AC,$F$2,Total!E:E,$J$2,Total!X:X,$K$2)+COUNTIFS(Total!M:M,B4,Total!AC:AC,$F$2,Total!AA:AA,$J$2,Total!AA:AA,$K$2)+COUNTIFS(Total!M:M,B4,Total!AC:AC,$F$2,Total!E:E,$J$2,Total!AA:AA,$K$2)+COUNTIFS(Total!M:M,B4,Total!AC:AC,$F$2,Total!AA:AA,$J$2,Total!X:X,$K$2)</f>
        <v>49</v>
      </c>
      <c r="G4" s="115">
        <f ca="1">COUNTIFS(Total!M:M,B4,Total!AC:AC,$G$2,Total!E:E,$J$2,Total!X:X,$K$2)+COUNTIFS(Total!M:M,B4,Total!AC:AC,$G$2,Total!AA:AA,$J$2,Total!AA:AA,$K$2)+COUNTIFS(Total!M:M,B4,Total!AC:AC,$G$2,Total!E:E,$J$2,Total!AA:AA,$K$2)+COUNTIFS(Total!M:M,B4,Total!AC:AC,$G$2,Total!AA:AA,$J$2,Total!X:X,$K$2)</f>
        <v>24</v>
      </c>
      <c r="H4" s="115">
        <f ca="1">COUNTIFS(Total!M:M,B4,Total!AC:AC,$H$2,Total!E:E,$J$2,Total!X:X,$K$2)+COUNTIFS(Total!M:M,B4,Total!AC:AC,$H$2,Total!AA:AA,$J$2,Total!AA:AA,$K$2)+COUNTIFS(Total!M:M,B4,Total!AC:AC,$H$2,Total!E:E,$J$2,Total!AA:AA,$K$2)+COUNTIFS(Total!M:M,B4,Total!AC:AC,$H$2,Total!AA:AA,$J$2,Total!X:X,$K$2)</f>
        <v>44</v>
      </c>
      <c r="I4" s="115">
        <f t="shared" ref="I4:I11" ca="1" si="0">SUM(C4:H4)</f>
        <v>184</v>
      </c>
      <c r="M4" s="25" t="s">
        <v>183</v>
      </c>
      <c r="P4" s="5" t="s">
        <v>141</v>
      </c>
    </row>
    <row r="5" spans="1:16" ht="30.75" customHeight="1" x14ac:dyDescent="0.25">
      <c r="A5" s="113">
        <v>3</v>
      </c>
      <c r="B5" s="116" t="s">
        <v>93</v>
      </c>
      <c r="C5" s="115">
        <f ca="1">COUNTIFS(Total!M:M,B5,Total!AC:AC,$C$2,Total!E:E,$J$2,Total!X:X,$K$2)+COUNTIFS(Total!M:M,B5,Total!AC:AC,$C$2,Total!AA:AA,$J$2,Total!AA:AA,$K$2)+COUNTIFS(Total!M:M,B5,Total!AC:AC,$C$2,Total!E:E,$J$2,Total!AA:AA,$K$2)+COUNTIFS(Total!M:M,B5,Total!AC:AC,$C$2,Total!AA:AA,$J$2,Total!X:X,$K$2)</f>
        <v>6</v>
      </c>
      <c r="D5" s="115">
        <f ca="1">COUNTIFS(Total!M:M,B5,Total!AC:AC,$D$2,Total!E:E,$J$2,Total!X:X,$K$2)+COUNTIFS(Total!M:M,B5,Total!AC:AC,$D$2,Total!AA:AA,$J$2,Total!AA:AA,$K$2)+COUNTIFS(Total!M:M,B5,Total!AC:AC,$D$2,Total!E:E,$J$2,Total!AA:AA,$K$2)+COUNTIFS(Total!M:M,B5,Total!AC:AC,$D$2,Total!AA:AA,$J$2,Total!X:X,$K$2)</f>
        <v>2</v>
      </c>
      <c r="E5" s="115">
        <f ca="1">COUNTIFS(Total!M:M,B5,Total!AC:AC,$E$2,Total!E:E,$J$2,Total!X:X,$K$2)+COUNTIFS(Total!M:M,B5,Total!AC:AC,$E$2,Total!AA:AA,$J$2,Total!AA:AA,$K$2)+COUNTIFS(Total!M:M,B5,Total!AC:AC,$E$2,Total!E:E,$J$2,Total!AA:AA,$K$2)+COUNTIFS(Total!M:M,B5,Total!AC:AC,$E$2,Total!AA:AA,$J$2,Total!X:X,$K$2)</f>
        <v>3</v>
      </c>
      <c r="F5" s="115">
        <f ca="1">COUNTIFS(Total!M:M,B5,Total!AC:AC,$F$2,Total!E:E,$J$2,Total!X:X,$K$2)+COUNTIFS(Total!M:M,B5,Total!AC:AC,$F$2,Total!AA:AA,$J$2,Total!AA:AA,$K$2)+COUNTIFS(Total!M:M,B5,Total!AC:AC,$F$2,Total!E:E,$J$2,Total!AA:AA,$K$2)+COUNTIFS(Total!M:M,B5,Total!AC:AC,$F$2,Total!AA:AA,$J$2,Total!X:X,$K$2)</f>
        <v>2</v>
      </c>
      <c r="G5" s="115">
        <f ca="1">COUNTIFS(Total!M:M,B5,Total!AC:AC,$G$2,Total!E:E,$J$2,Total!X:X,$K$2)+COUNTIFS(Total!M:M,B5,Total!AC:AC,$G$2,Total!AA:AA,$J$2,Total!AA:AA,$K$2)+COUNTIFS(Total!M:M,B5,Total!AC:AC,$G$2,Total!E:E,$J$2,Total!AA:AA,$K$2)+COUNTIFS(Total!M:M,B5,Total!AC:AC,$G$2,Total!AA:AA,$J$2,Total!X:X,$K$2)</f>
        <v>5</v>
      </c>
      <c r="H5" s="115">
        <f ca="1">COUNTIFS(Total!M:M,B5,Total!AC:AC,$H$2,Total!E:E,$J$2,Total!X:X,$K$2)+COUNTIFS(Total!M:M,B5,Total!AC:AC,$H$2,Total!AA:AA,$J$2,Total!AA:AA,$K$2)+COUNTIFS(Total!M:M,B5,Total!AC:AC,$H$2,Total!E:E,$J$2,Total!AA:AA,$K$2)+COUNTIFS(Total!M:M,B5,Total!AC:AC,$H$2,Total!AA:AA,$J$2,Total!X:X,$K$2)</f>
        <v>3</v>
      </c>
      <c r="I5" s="115">
        <f t="shared" ca="1" si="0"/>
        <v>21</v>
      </c>
      <c r="M5" s="6" t="s">
        <v>61</v>
      </c>
      <c r="P5" s="5" t="s">
        <v>142</v>
      </c>
    </row>
    <row r="6" spans="1:16" ht="30.75" customHeight="1" x14ac:dyDescent="0.25">
      <c r="A6" s="113">
        <v>4</v>
      </c>
      <c r="B6" s="114" t="s">
        <v>49</v>
      </c>
      <c r="C6" s="115">
        <f ca="1">COUNTIFS(Total!M:M,B6,Total!AC:AC,$C$2,Total!E:E,$J$2,Total!X:X,$K$2)+COUNTIFS(Total!M:M,B6,Total!AC:AC,$C$2,Total!AA:AA,$J$2,Total!AA:AA,$K$2)+COUNTIFS(Total!M:M,B6,Total!AC:AC,$C$2,Total!E:E,$J$2,Total!AA:AA,$K$2)+COUNTIFS(Total!M:M,B6,Total!AC:AC,$C$2,Total!AA:AA,$J$2,Total!X:X,$K$2)</f>
        <v>42</v>
      </c>
      <c r="D6" s="115">
        <f ca="1">COUNTIFS(Total!M:M,B6,Total!AC:AC,$D$2,Total!E:E,$J$2,Total!X:X,$K$2)+COUNTIFS(Total!M:M,B6,Total!AC:AC,$D$2,Total!AA:AA,$J$2,Total!AA:AA,$K$2)+COUNTIFS(Total!M:M,B6,Total!AC:AC,$D$2,Total!E:E,$J$2,Total!AA:AA,$K$2)+COUNTIFS(Total!M:M,B6,Total!AC:AC,$D$2,Total!AA:AA,$J$2,Total!X:X,$K$2)</f>
        <v>24</v>
      </c>
      <c r="E6" s="115">
        <f ca="1">COUNTIFS(Total!M:M,B6,Total!AC:AC,$E$2,Total!E:E,$J$2,Total!X:X,$K$2)+COUNTIFS(Total!M:M,B6,Total!AC:AC,$E$2,Total!AA:AA,$J$2,Total!AA:AA,$K$2)+COUNTIFS(Total!M:M,B6,Total!AC:AC,$E$2,Total!E:E,$J$2,Total!AA:AA,$K$2)+COUNTIFS(Total!M:M,B6,Total!AC:AC,$E$2,Total!AA:AA,$J$2,Total!X:X,$K$2)</f>
        <v>24</v>
      </c>
      <c r="F6" s="115">
        <f ca="1">COUNTIFS(Total!M:M,B6,Total!AC:AC,$F$2,Total!E:E,$J$2,Total!X:X,$K$2)+COUNTIFS(Total!M:M,B6,Total!AC:AC,$F$2,Total!AA:AA,$J$2,Total!AA:AA,$K$2)+COUNTIFS(Total!M:M,B6,Total!AC:AC,$F$2,Total!E:E,$J$2,Total!AA:AA,$K$2)+COUNTIFS(Total!M:M,B6,Total!AC:AC,$F$2,Total!AA:AA,$J$2,Total!X:X,$K$2)</f>
        <v>62</v>
      </c>
      <c r="G6" s="115">
        <f ca="1">COUNTIFS(Total!M:M,B6,Total!AC:AC,$G$2,Total!E:E,$J$2,Total!X:X,$K$2)+COUNTIFS(Total!M:M,B6,Total!AC:AC,$G$2,Total!AA:AA,$J$2,Total!AA:AA,$K$2)+COUNTIFS(Total!M:M,B6,Total!AC:AC,$G$2,Total!E:E,$J$2,Total!AA:AA,$K$2)+COUNTIFS(Total!M:M,B6,Total!AC:AC,$G$2,Total!AA:AA,$J$2,Total!X:X,$K$2)</f>
        <v>67</v>
      </c>
      <c r="H6" s="115">
        <f ca="1">COUNTIFS(Total!M:M,B6,Total!AC:AC,$H$2,Total!E:E,$J$2,Total!X:X,$K$2)+COUNTIFS(Total!M:M,B6,Total!AC:AC,$H$2,Total!AA:AA,$J$2,Total!AA:AA,$K$2)+COUNTIFS(Total!M:M,B6,Total!AC:AC,$H$2,Total!E:E,$J$2,Total!AA:AA,$K$2)+COUNTIFS(Total!M:M,B6,Total!AC:AC,$H$2,Total!AA:AA,$J$2,Total!X:X,$K$2)</f>
        <v>215</v>
      </c>
      <c r="I6" s="115">
        <f t="shared" ca="1" si="0"/>
        <v>434</v>
      </c>
      <c r="M6" s="6" t="s">
        <v>74</v>
      </c>
      <c r="P6" s="5" t="s">
        <v>112</v>
      </c>
    </row>
    <row r="7" spans="1:16" ht="30.75" customHeight="1" x14ac:dyDescent="0.25">
      <c r="A7" s="113">
        <v>5</v>
      </c>
      <c r="B7" s="114" t="s">
        <v>111</v>
      </c>
      <c r="C7" s="115">
        <f ca="1">COUNTIFS(Total!M:M,B7,Total!AC:AC,$C$2,Total!E:E,$J$2,Total!X:X,$K$2)+COUNTIFS(Total!M:M,B7,Total!AC:AC,$C$2,Total!AA:AA,$J$2,Total!AA:AA,$K$2)+COUNTIFS(Total!M:M,B7,Total!AC:AC,$C$2,Total!E:E,$J$2,Total!AA:AA,$K$2)+COUNTIFS(Total!M:M,B7,Total!AC:AC,$C$2,Total!AA:AA,$J$2,Total!X:X,$K$2)</f>
        <v>7</v>
      </c>
      <c r="D7" s="115">
        <f ca="1">COUNTIFS(Total!M:M,B7,Total!AC:AC,$D$2,Total!E:E,$J$2,Total!X:X,$K$2)+COUNTIFS(Total!M:M,B7,Total!AC:AC,$D$2,Total!AA:AA,$J$2,Total!AA:AA,$K$2)+COUNTIFS(Total!M:M,B7,Total!AC:AC,$D$2,Total!E:E,$J$2,Total!AA:AA,$K$2)+COUNTIFS(Total!M:M,B7,Total!AC:AC,$D$2,Total!AA:AA,$J$2,Total!X:X,$K$2)</f>
        <v>2</v>
      </c>
      <c r="E7" s="115">
        <f ca="1">COUNTIFS(Total!M:M,B7,Total!AC:AC,$E$2,Total!E:E,$J$2,Total!X:X,$K$2)+COUNTIFS(Total!M:M,B7,Total!AC:AC,$E$2,Total!AA:AA,$J$2,Total!AA:AA,$K$2)+COUNTIFS(Total!M:M,B7,Total!AC:AC,$E$2,Total!E:E,$J$2,Total!AA:AA,$K$2)+COUNTIFS(Total!M:M,B7,Total!AC:AC,$E$2,Total!AA:AA,$J$2,Total!X:X,$K$2)</f>
        <v>5</v>
      </c>
      <c r="F7" s="115">
        <f ca="1">COUNTIFS(Total!M:M,B7,Total!AC:AC,$F$2,Total!E:E,$J$2,Total!X:X,$K$2)+COUNTIFS(Total!M:M,B7,Total!AC:AC,$F$2,Total!AA:AA,$J$2,Total!AA:AA,$K$2)+COUNTIFS(Total!M:M,B7,Total!AC:AC,$F$2,Total!E:E,$J$2,Total!AA:AA,$K$2)+COUNTIFS(Total!M:M,B7,Total!AC:AC,$F$2,Total!AA:AA,$J$2,Total!X:X,$K$2)</f>
        <v>8</v>
      </c>
      <c r="G7" s="115">
        <f ca="1">COUNTIFS(Total!M:M,B7,Total!AC:AC,$G$2,Total!E:E,$J$2,Total!X:X,$K$2)+COUNTIFS(Total!M:M,B7,Total!AC:AC,$G$2,Total!AA:AA,$J$2,Total!AA:AA,$K$2)+COUNTIFS(Total!M:M,B7,Total!AC:AC,$G$2,Total!E:E,$J$2,Total!AA:AA,$K$2)+COUNTIFS(Total!M:M,B7,Total!AC:AC,$G$2,Total!AA:AA,$J$2,Total!X:X,$K$2)</f>
        <v>7</v>
      </c>
      <c r="H7" s="115">
        <f ca="1">COUNTIFS(Total!M:M,B7,Total!AC:AC,$H$2,Total!E:E,$J$2,Total!X:X,$K$2)+COUNTIFS(Total!M:M,B7,Total!AC:AC,$H$2,Total!AA:AA,$J$2,Total!AA:AA,$K$2)+COUNTIFS(Total!M:M,B7,Total!AC:AC,$H$2,Total!E:E,$J$2,Total!AA:AA,$K$2)+COUNTIFS(Total!M:M,B7,Total!AC:AC,$H$2,Total!AA:AA,$J$2,Total!X:X,$K$2)</f>
        <v>6</v>
      </c>
      <c r="I7" s="115">
        <f t="shared" ca="1" si="0"/>
        <v>35</v>
      </c>
      <c r="M7" s="6" t="s">
        <v>69</v>
      </c>
      <c r="P7" s="5" t="s">
        <v>169</v>
      </c>
    </row>
    <row r="8" spans="1:16" ht="30.75" customHeight="1" x14ac:dyDescent="0.25">
      <c r="A8" s="113">
        <v>6</v>
      </c>
      <c r="B8" s="114" t="s">
        <v>72</v>
      </c>
      <c r="C8" s="115">
        <f ca="1">COUNTIFS(Total!M:M,B8,Total!AC:AC,$C$2,Total!E:E,$J$2,Total!X:X,$K$2)+COUNTIFS(Total!M:M,B8,Total!AC:AC,$C$2,Total!AA:AA,$J$2,Total!AA:AA,$K$2)+COUNTIFS(Total!M:M,B8,Total!AC:AC,$C$2,Total!E:E,$J$2,Total!AA:AA,$K$2)+COUNTIFS(Total!M:M,B8,Total!AC:AC,$C$2,Total!AA:AA,$J$2,Total!X:X,$K$2)</f>
        <v>57</v>
      </c>
      <c r="D8" s="115">
        <f ca="1">COUNTIFS(Total!M:M,B8,Total!AC:AC,$D$2,Total!E:E,$J$2,Total!X:X,$K$2)+COUNTIFS(Total!M:M,B8,Total!AC:AC,$D$2,Total!AA:AA,$J$2,Total!AA:AA,$K$2)+COUNTIFS(Total!M:M,B8,Total!AC:AC,$D$2,Total!E:E,$J$2,Total!AA:AA,$K$2)+COUNTIFS(Total!M:M,B8,Total!AC:AC,$D$2,Total!AA:AA,$J$2,Total!X:X,$K$2)</f>
        <v>22</v>
      </c>
      <c r="E8" s="115">
        <f ca="1">COUNTIFS(Total!M:M,B8,Total!AC:AC,$E$2,Total!E:E,$J$2,Total!X:X,$K$2)+COUNTIFS(Total!M:M,B8,Total!AC:AC,$E$2,Total!AA:AA,$J$2,Total!AA:AA,$K$2)+COUNTIFS(Total!M:M,B8,Total!AC:AC,$E$2,Total!E:E,$J$2,Total!AA:AA,$K$2)+COUNTIFS(Total!M:M,B8,Total!AC:AC,$E$2,Total!AA:AA,$J$2,Total!X:X,$K$2)</f>
        <v>20</v>
      </c>
      <c r="F8" s="115">
        <f ca="1">COUNTIFS(Total!M:M,B8,Total!AC:AC,$F$2,Total!E:E,$J$2,Total!X:X,$K$2)+COUNTIFS(Total!M:M,B8,Total!AC:AC,$F$2,Total!AA:AA,$J$2,Total!AA:AA,$K$2)+COUNTIFS(Total!M:M,B8,Total!AC:AC,$F$2,Total!E:E,$J$2,Total!AA:AA,$K$2)+COUNTIFS(Total!M:M,B8,Total!AC:AC,$F$2,Total!AA:AA,$J$2,Total!X:X,$K$2)</f>
        <v>46</v>
      </c>
      <c r="G8" s="115">
        <f ca="1">COUNTIFS(Total!M:M,B8,Total!AC:AC,$G$2,Total!E:E,$J$2,Total!X:X,$K$2)+COUNTIFS(Total!M:M,B8,Total!AC:AC,$G$2,Total!AA:AA,$J$2,Total!AA:AA,$K$2)+COUNTIFS(Total!M:M,B8,Total!AC:AC,$G$2,Total!E:E,$J$2,Total!AA:AA,$K$2)+COUNTIFS(Total!M:M,B8,Total!AC:AC,$G$2,Total!AA:AA,$J$2,Total!X:X,$K$2)</f>
        <v>17</v>
      </c>
      <c r="H8" s="115">
        <f ca="1">COUNTIFS(Total!M:M,B8,Total!AC:AC,$H$2,Total!E:E,$J$2,Total!X:X,$K$2)+COUNTIFS(Total!M:M,B8,Total!AC:AC,$H$2,Total!AA:AA,$J$2,Total!AA:AA,$K$2)+COUNTIFS(Total!M:M,B8,Total!AC:AC,$H$2,Total!E:E,$J$2,Total!AA:AA,$K$2)+COUNTIFS(Total!M:M,B8,Total!AC:AC,$H$2,Total!AA:AA,$J$2,Total!X:X,$K$2)</f>
        <v>64</v>
      </c>
      <c r="I8" s="115">
        <f t="shared" ca="1" si="0"/>
        <v>226</v>
      </c>
      <c r="M8" s="16" t="s">
        <v>28</v>
      </c>
      <c r="P8" s="5" t="s">
        <v>168</v>
      </c>
    </row>
    <row r="9" spans="1:16" ht="30.75" customHeight="1" x14ac:dyDescent="0.25">
      <c r="A9" s="113">
        <v>7</v>
      </c>
      <c r="B9" s="114" t="s">
        <v>30</v>
      </c>
      <c r="C9" s="115">
        <f ca="1">COUNTIFS(Total!M:M,B9,Total!AC:AC,$C$2,Total!E:E,$J$2,Total!X:X,$K$2)+COUNTIFS(Total!M:M,B9,Total!AC:AC,$C$2,Total!AA:AA,$J$2,Total!AA:AA,$K$2)+COUNTIFS(Total!M:M,B9,Total!AC:AC,$C$2,Total!E:E,$J$2,Total!AA:AA,$K$2)+COUNTIFS(Total!M:M,B9,Total!AC:AC,$C$2,Total!AA:AA,$J$2,Total!X:X,$K$2)</f>
        <v>9</v>
      </c>
      <c r="D9" s="115">
        <f ca="1">COUNTIFS(Total!M:M,B9,Total!AC:AC,$D$2,Total!E:E,$J$2,Total!X:X,$K$2)+COUNTIFS(Total!M:M,B9,Total!AC:AC,$D$2,Total!AA:AA,$J$2,Total!AA:AA,$K$2)+COUNTIFS(Total!M:M,B9,Total!AC:AC,$D$2,Total!E:E,$J$2,Total!AA:AA,$K$2)+COUNTIFS(Total!M:M,B9,Total!AC:AC,$D$2,Total!AA:AA,$J$2,Total!X:X,$K$2)</f>
        <v>3</v>
      </c>
      <c r="E9" s="115">
        <f ca="1">COUNTIFS(Total!M:M,B9,Total!AC:AC,$E$2,Total!E:E,$J$2,Total!X:X,$K$2)+COUNTIFS(Total!M:M,B9,Total!AC:AC,$E$2,Total!AA:AA,$J$2,Total!AA:AA,$K$2)+COUNTIFS(Total!M:M,B9,Total!AC:AC,$E$2,Total!E:E,$J$2,Total!AA:AA,$K$2)+COUNTIFS(Total!M:M,B9,Total!AC:AC,$E$2,Total!AA:AA,$J$2,Total!X:X,$K$2)</f>
        <v>6</v>
      </c>
      <c r="F9" s="115">
        <f ca="1">COUNTIFS(Total!M:M,B9,Total!AC:AC,$F$2,Total!E:E,$J$2,Total!X:X,$K$2)+COUNTIFS(Total!M:M,B9,Total!AC:AC,$F$2,Total!AA:AA,$J$2,Total!AA:AA,$K$2)+COUNTIFS(Total!M:M,B9,Total!AC:AC,$F$2,Total!E:E,$J$2,Total!AA:AA,$K$2)+COUNTIFS(Total!M:M,B9,Total!AC:AC,$F$2,Total!AA:AA,$J$2,Total!X:X,$K$2)</f>
        <v>26</v>
      </c>
      <c r="G9" s="115">
        <f ca="1">COUNTIFS(Total!M:M,B9,Total!AC:AC,$G$2,Total!E:E,$J$2,Total!X:X,$K$2)+COUNTIFS(Total!M:M,B9,Total!AC:AC,$G$2,Total!AA:AA,$J$2,Total!AA:AA,$K$2)+COUNTIFS(Total!M:M,B9,Total!AC:AC,$G$2,Total!E:E,$J$2,Total!AA:AA,$K$2)+COUNTIFS(Total!M:M,B9,Total!AC:AC,$G$2,Total!AA:AA,$J$2,Total!X:X,$K$2)</f>
        <v>20</v>
      </c>
      <c r="H9" s="115">
        <f ca="1">COUNTIFS(Total!M:M,B9,Total!AC:AC,$H$2,Total!E:E,$J$2,Total!X:X,$K$2)+COUNTIFS(Total!M:M,B9,Total!AC:AC,$H$2,Total!AA:AA,$J$2,Total!AA:AA,$K$2)+COUNTIFS(Total!M:M,B9,Total!AC:AC,$H$2,Total!E:E,$J$2,Total!AA:AA,$K$2)+COUNTIFS(Total!M:M,B9,Total!AC:AC,$H$2,Total!AA:AA,$J$2,Total!X:X,$K$2)</f>
        <v>68</v>
      </c>
      <c r="I9" s="115">
        <f t="shared" ca="1" si="0"/>
        <v>132</v>
      </c>
      <c r="M9" s="25" t="s">
        <v>46</v>
      </c>
      <c r="P9" s="5" t="s">
        <v>175</v>
      </c>
    </row>
    <row r="10" spans="1:16" ht="30.75" customHeight="1" x14ac:dyDescent="0.25">
      <c r="A10" s="113">
        <v>8</v>
      </c>
      <c r="B10" s="114" t="s">
        <v>94</v>
      </c>
      <c r="C10" s="115">
        <f ca="1">COUNTIFS(Total!M:M,B10,Total!AC:AC,$C$2,Total!E:E,$J$2,Total!X:X,$K$2)+COUNTIFS(Total!M:M,B10,Total!AC:AC,$C$2,Total!AA:AA,$J$2,Total!AA:AA,$K$2)+COUNTIFS(Total!M:M,B10,Total!AC:AC,$C$2,Total!E:E,$J$2,Total!AA:AA,$K$2)+COUNTIFS(Total!M:M,B10,Total!AC:AC,$C$2,Total!AA:AA,$J$2,Total!X:X,$K$2)</f>
        <v>1</v>
      </c>
      <c r="D10" s="115">
        <f ca="1">COUNTIFS(Total!M:M,B10,Total!AC:AC,$D$2,Total!E:E,$J$2,Total!X:X,$K$2)+COUNTIFS(Total!M:M,B10,Total!AC:AC,$D$2,Total!AA:AA,$J$2,Total!AA:AA,$K$2)+COUNTIFS(Total!M:M,B10,Total!AC:AC,$D$2,Total!E:E,$J$2,Total!AA:AA,$K$2)+COUNTIFS(Total!M:M,B10,Total!AC:AC,$D$2,Total!AA:AA,$J$2,Total!X:X,$K$2)</f>
        <v>0</v>
      </c>
      <c r="E10" s="115">
        <f ca="1">COUNTIFS(Total!M:M,B10,Total!AC:AC,$E$2,Total!E:E,$J$2,Total!X:X,$K$2)+COUNTIFS(Total!M:M,B10,Total!AC:AC,$E$2,Total!AA:AA,$J$2,Total!AA:AA,$K$2)+COUNTIFS(Total!M:M,B10,Total!AC:AC,$E$2,Total!E:E,$J$2,Total!AA:AA,$K$2)+COUNTIFS(Total!M:M,B10,Total!AC:AC,$E$2,Total!AA:AA,$J$2,Total!X:X,$K$2)</f>
        <v>1</v>
      </c>
      <c r="F10" s="115">
        <f ca="1">COUNTIFS(Total!M:M,B10,Total!AC:AC,$F$2,Total!E:E,$J$2,Total!X:X,$K$2)+COUNTIFS(Total!M:M,B10,Total!AC:AC,$F$2,Total!AA:AA,$J$2,Total!AA:AA,$K$2)+COUNTIFS(Total!M:M,B10,Total!AC:AC,$F$2,Total!E:E,$J$2,Total!AA:AA,$K$2)+COUNTIFS(Total!M:M,B10,Total!AC:AC,$F$2,Total!AA:AA,$J$2,Total!X:X,$K$2)</f>
        <v>13</v>
      </c>
      <c r="G10" s="115">
        <f ca="1">COUNTIFS(Total!M:M,B10,Total!AC:AC,$G$2,Total!E:E,$J$2,Total!X:X,$K$2)+COUNTIFS(Total!M:M,B10,Total!AC:AC,$G$2,Total!AA:AA,$J$2,Total!AA:AA,$K$2)+COUNTIFS(Total!M:M,B10,Total!AC:AC,$G$2,Total!E:E,$J$2,Total!AA:AA,$K$2)+COUNTIFS(Total!M:M,B10,Total!AC:AC,$G$2,Total!AA:AA,$J$2,Total!X:X,$K$2)</f>
        <v>33</v>
      </c>
      <c r="H10" s="115">
        <f ca="1">COUNTIFS(Total!M:M,B10,Total!AC:AC,$H$2,Total!E:E,$J$2,Total!X:X,$K$2)+COUNTIFS(Total!M:M,B10,Total!AC:AC,$H$2,Total!AA:AA,$J$2,Total!AA:AA,$K$2)+COUNTIFS(Total!M:M,B10,Total!AC:AC,$H$2,Total!E:E,$J$2,Total!AA:AA,$K$2)+COUNTIFS(Total!M:M,B10,Total!AC:AC,$H$2,Total!AA:AA,$J$2,Total!X:X,$K$2)</f>
        <v>182</v>
      </c>
      <c r="I10" s="115">
        <f t="shared" ref="I10" ca="1" si="1">SUM(C10:H10)</f>
        <v>230</v>
      </c>
      <c r="M10" s="25"/>
      <c r="P10" s="5" t="s">
        <v>40</v>
      </c>
    </row>
    <row r="11" spans="1:16" ht="30.75" customHeight="1" x14ac:dyDescent="0.25">
      <c r="A11" s="113">
        <v>9</v>
      </c>
      <c r="B11" s="117" t="s">
        <v>39</v>
      </c>
      <c r="C11" s="115">
        <f ca="1">COUNTIFS(Total!M:M,B11,Total!AC:AC,$C$2,Total!E:E,$J$2,Total!X:X,$K$2)+COUNTIFS(Total!M:M,B11,Total!AC:AC,$C$2,Total!AA:AA,$J$2,Total!AA:AA,$K$2)+COUNTIFS(Total!M:M,B11,Total!AC:AC,$C$2,Total!E:E,$J$2,Total!AA:AA,$K$2)+COUNTIFS(Total!M:M,B11,Total!AC:AC,$C$2,Total!AA:AA,$J$2,Total!X:X,$K$2)</f>
        <v>37</v>
      </c>
      <c r="D11" s="115">
        <f ca="1">COUNTIFS(Total!M:M,B11,Total!AC:AC,$D$2,Total!E:E,$J$2,Total!X:X,$K$2)+COUNTIFS(Total!M:M,B11,Total!AC:AC,$D$2,Total!AA:AA,$J$2,Total!AA:AA,$K$2)+COUNTIFS(Total!M:M,B11,Total!AC:AC,$D$2,Total!E:E,$J$2,Total!AA:AA,$K$2)+COUNTIFS(Total!M:M,B11,Total!AC:AC,$D$2,Total!AA:AA,$J$2,Total!X:X,$K$2)</f>
        <v>17</v>
      </c>
      <c r="E11" s="115">
        <f ca="1">COUNTIFS(Total!M:M,B11,Total!AC:AC,$E$2,Total!E:E,$J$2,Total!X:X,$K$2)+COUNTIFS(Total!M:M,B11,Total!AC:AC,$E$2,Total!AA:AA,$J$2,Total!AA:AA,$K$2)+COUNTIFS(Total!M:M,B11,Total!AC:AC,$E$2,Total!E:E,$J$2,Total!AA:AA,$K$2)+COUNTIFS(Total!M:M,B11,Total!AC:AC,$E$2,Total!AA:AA,$J$2,Total!X:X,$K$2)</f>
        <v>27</v>
      </c>
      <c r="F11" s="115">
        <f ca="1">COUNTIFS(Total!M:M,B11,Total!AC:AC,$F$2,Total!E:E,$J$2,Total!X:X,$K$2)+COUNTIFS(Total!M:M,B11,Total!AC:AC,$F$2,Total!AA:AA,$J$2,Total!AA:AA,$K$2)+COUNTIFS(Total!M:M,B11,Total!AC:AC,$F$2,Total!E:E,$J$2,Total!AA:AA,$K$2)+COUNTIFS(Total!M:M,B11,Total!AC:AC,$F$2,Total!AA:AA,$J$2,Total!X:X,$K$2)</f>
        <v>63</v>
      </c>
      <c r="G11" s="115">
        <f ca="1">COUNTIFS(Total!M:M,B11,Total!AC:AC,$G$2,Total!E:E,$J$2,Total!X:X,$K$2)+COUNTIFS(Total!M:M,B11,Total!AC:AC,$G$2,Total!AA:AA,$J$2,Total!AA:AA,$K$2)+COUNTIFS(Total!M:M,B11,Total!AC:AC,$G$2,Total!E:E,$J$2,Total!AA:AA,$K$2)+COUNTIFS(Total!M:M,B11,Total!AC:AC,$G$2,Total!AA:AA,$J$2,Total!X:X,$K$2)</f>
        <v>53</v>
      </c>
      <c r="H11" s="115">
        <f ca="1">COUNTIFS(Total!M:M,B11,Total!AC:AC,$H$2,Total!E:E,$J$2,Total!X:X,$K$2)+COUNTIFS(Total!M:M,B11,Total!AC:AC,$H$2,Total!AA:AA,$J$2,Total!AA:AA,$K$2)+COUNTIFS(Total!M:M,B11,Total!AC:AC,$H$2,Total!E:E,$J$2,Total!AA:AA,$K$2)+COUNTIFS(Total!M:M,B11,Total!AC:AC,$H$2,Total!AA:AA,$J$2,Total!X:X,$K$2)</f>
        <v>89</v>
      </c>
      <c r="I11" s="115">
        <f t="shared" ca="1" si="0"/>
        <v>286</v>
      </c>
      <c r="M11" s="118" t="s">
        <v>47</v>
      </c>
      <c r="P11" s="5" t="s">
        <v>128</v>
      </c>
    </row>
    <row r="12" spans="1:16" ht="30.75" customHeight="1" x14ac:dyDescent="0.25">
      <c r="A12" s="119"/>
      <c r="B12" s="120" t="s">
        <v>2926</v>
      </c>
      <c r="C12" s="121">
        <f ca="1">SUM(C3:C11)</f>
        <v>239</v>
      </c>
      <c r="D12" s="121">
        <f ca="1">SUM(D3:D11)</f>
        <v>107</v>
      </c>
      <c r="E12" s="121">
        <f t="shared" ref="E12:I12" ca="1" si="2">SUM(E3:E11)</f>
        <v>142</v>
      </c>
      <c r="F12" s="121">
        <f t="shared" ca="1" si="2"/>
        <v>328</v>
      </c>
      <c r="G12" s="121">
        <f t="shared" ca="1" si="2"/>
        <v>268</v>
      </c>
      <c r="H12" s="121">
        <f t="shared" ca="1" si="2"/>
        <v>737</v>
      </c>
      <c r="I12" s="121">
        <f t="shared" ca="1" si="2"/>
        <v>1821</v>
      </c>
      <c r="M12" s="118" t="s">
        <v>67</v>
      </c>
      <c r="P12" s="5"/>
    </row>
    <row r="13" spans="1:16" ht="30.75" customHeight="1" x14ac:dyDescent="0.25">
      <c r="A13" s="113">
        <v>10</v>
      </c>
      <c r="B13" s="117" t="s">
        <v>82</v>
      </c>
      <c r="C13" s="115">
        <f ca="1">COUNTIFS(Total!M:M,B13,Total!AC:AC,$C$2,Total!E:E,$J$2,Total!X:X,$K$2)+COUNTIFS(Total!M:M,B13,Total!AC:AC,$C$2,Total!AA:AA,$J$2,Total!AA:AA,$K$2)+COUNTIFS(Total!M:M,B13,Total!AC:AC,$C$2,Total!E:E,$J$2,Total!AA:AA,$K$2)+COUNTIFS(Total!M:M,B13,Total!AC:AC,$C$2,Total!AA:AA,$J$2,Total!X:X,$K$2)</f>
        <v>92</v>
      </c>
      <c r="D13" s="115">
        <f ca="1">COUNTIFS(Total!M:M,B13,Total!AC:AC,$D$2,Total!E:E,$J$2,Total!X:X,$K$2)+COUNTIFS(Total!M:M,B13,Total!AC:AC,$D$2,Total!AA:AA,$J$2,Total!AA:AA,$K$2)+COUNTIFS(Total!M:M,B13,Total!AC:AC,$D$2,Total!E:E,$J$2,Total!AA:AA,$K$2)+COUNTIFS(Total!M:M,B13,Total!AC:AC,$D$2,Total!AA:AA,$J$2,Total!X:X,$K$2)</f>
        <v>9</v>
      </c>
      <c r="E13" s="115">
        <f ca="1">COUNTIFS(Total!M:M,B13,Total!AC:AC,$E$2,Total!E:E,$J$2,Total!X:X,$K$2)+COUNTIFS(Total!M:M,B13,Total!AC:AC,$E$2,Total!AA:AA,$J$2,Total!AA:AA,$K$2)+COUNTIFS(Total!M:M,B13,Total!AC:AC,$E$2,Total!E:E,$J$2,Total!AA:AA,$K$2)+COUNTIFS(Total!M:M,B13,Total!AC:AC,$E$2,Total!AA:AA,$J$2,Total!X:X,$K$2)</f>
        <v>16</v>
      </c>
      <c r="F13" s="115">
        <f ca="1">COUNTIFS(Total!M:M,B13,Total!AC:AC,$F$2,Total!E:E,$J$2,Total!X:X,$K$2)+COUNTIFS(Total!M:M,B13,Total!AC:AC,$F$2,Total!AA:AA,$J$2,Total!AA:AA,$K$2)+COUNTIFS(Total!M:M,B13,Total!AC:AC,$F$2,Total!E:E,$J$2,Total!AA:AA,$K$2)+COUNTIFS(Total!M:M,B13,Total!AC:AC,$F$2,Total!AA:AA,$J$2,Total!X:X,$K$2)</f>
        <v>11</v>
      </c>
      <c r="G13" s="115">
        <f ca="1">COUNTIFS(Total!M:M,B13,Total!AC:AC,$G$2,Total!E:E,$J$2,Total!X:X,$K$2)+COUNTIFS(Total!M:M,B13,Total!AC:AC,$G$2,Total!AA:AA,$J$2,Total!AA:AA,$K$2)+COUNTIFS(Total!M:M,B13,Total!AC:AC,$G$2,Total!E:E,$J$2,Total!AA:AA,$K$2)+COUNTIFS(Total!M:M,B13,Total!AC:AC,$G$2,Total!AA:AA,$J$2,Total!X:X,$K$2)</f>
        <v>8</v>
      </c>
      <c r="H13" s="115">
        <f ca="1">COUNTIFS(Total!M:M,B13,Total!AC:AC,$H$2,Total!E:E,$J$2,Total!X:X,$K$2)+COUNTIFS(Total!M:M,B13,Total!AC:AC,$H$2,Total!AA:AA,$J$2,Total!AA:AA,$K$2)+COUNTIFS(Total!M:M,B13,Total!AC:AC,$H$2,Total!E:E,$J$2,Total!AA:AA,$K$2)+COUNTIFS(Total!M:M,B13,Total!AC:AC,$H$2,Total!AA:AA,$J$2,Total!X:X,$K$2)</f>
        <v>8</v>
      </c>
      <c r="I13" s="115">
        <f t="shared" ref="I13:I18" ca="1" si="3">SUM(C13:H13)</f>
        <v>144</v>
      </c>
      <c r="M13" s="118" t="s">
        <v>109</v>
      </c>
    </row>
    <row r="14" spans="1:16" ht="30.75" customHeight="1" x14ac:dyDescent="0.25">
      <c r="A14" s="113">
        <v>11</v>
      </c>
      <c r="B14" s="114" t="s">
        <v>116</v>
      </c>
      <c r="C14" s="115">
        <f ca="1">COUNTIFS(Total!M:M,B14,Total!AC:AC,$C$2,Total!E:E,$J$2,Total!X:X,$K$2)+COUNTIFS(Total!M:M,B14,Total!AC:AC,$C$2,Total!AA:AA,$J$2,Total!AA:AA,$K$2)+COUNTIFS(Total!M:M,B14,Total!AC:AC,$C$2,Total!E:E,$J$2,Total!AA:AA,$K$2)+COUNTIFS(Total!M:M,B14,Total!AC:AC,$C$2,Total!AA:AA,$J$2,Total!X:X,$K$2)</f>
        <v>14</v>
      </c>
      <c r="D14" s="115">
        <f ca="1">COUNTIFS(Total!M:M,B14,Total!AC:AC,$D$2,Total!E:E,$J$2,Total!X:X,$K$2)+COUNTIFS(Total!M:M,B14,Total!AC:AC,$D$2,Total!AA:AA,$J$2,Total!AA:AA,$K$2)+COUNTIFS(Total!M:M,B14,Total!AC:AC,$D$2,Total!E:E,$J$2,Total!AA:AA,$K$2)+COUNTIFS(Total!M:M,B14,Total!AC:AC,$D$2,Total!AA:AA,$J$2,Total!X:X,$K$2)</f>
        <v>7</v>
      </c>
      <c r="E14" s="115">
        <f ca="1">COUNTIFS(Total!M:M,B14,Total!AC:AC,$E$2,Total!E:E,$J$2,Total!X:X,$K$2)+COUNTIFS(Total!M:M,B14,Total!AC:AC,$E$2,Total!AA:AA,$J$2,Total!AA:AA,$K$2)+COUNTIFS(Total!M:M,B14,Total!AC:AC,$E$2,Total!E:E,$J$2,Total!AA:AA,$K$2)+COUNTIFS(Total!M:M,B14,Total!AC:AC,$E$2,Total!AA:AA,$J$2,Total!X:X,$K$2)</f>
        <v>4</v>
      </c>
      <c r="F14" s="115">
        <f ca="1">COUNTIFS(Total!M:M,B14,Total!AC:AC,$F$2,Total!E:E,$J$2,Total!X:X,$K$2)+COUNTIFS(Total!M:M,B14,Total!AC:AC,$F$2,Total!AA:AA,$J$2,Total!AA:AA,$K$2)+COUNTIFS(Total!M:M,B14,Total!AC:AC,$F$2,Total!E:E,$J$2,Total!AA:AA,$K$2)+COUNTIFS(Total!M:M,B14,Total!AC:AC,$F$2,Total!AA:AA,$J$2,Total!X:X,$K$2)</f>
        <v>21</v>
      </c>
      <c r="G14" s="115">
        <f ca="1">COUNTIFS(Total!M:M,B14,Total!AC:AC,$G$2,Total!E:E,$J$2,Total!X:X,$K$2)+COUNTIFS(Total!M:M,B14,Total!AC:AC,$G$2,Total!AA:AA,$J$2,Total!AA:AA,$K$2)+COUNTIFS(Total!M:M,B14,Total!AC:AC,$G$2,Total!E:E,$J$2,Total!AA:AA,$K$2)+COUNTIFS(Total!M:M,B14,Total!AC:AC,$G$2,Total!AA:AA,$J$2,Total!X:X,$K$2)</f>
        <v>46</v>
      </c>
      <c r="H14" s="115">
        <f ca="1">COUNTIFS(Total!M:M,B14,Total!AC:AC,$H$2,Total!E:E,$J$2,Total!X:X,$K$2)+COUNTIFS(Total!M:M,B14,Total!AC:AC,$H$2,Total!AA:AA,$J$2,Total!AA:AA,$K$2)+COUNTIFS(Total!M:M,B14,Total!AC:AC,$H$2,Total!E:E,$J$2,Total!AA:AA,$K$2)+COUNTIFS(Total!M:M,B14,Total!AC:AC,$H$2,Total!AA:AA,$J$2,Total!X:X,$K$2)</f>
        <v>139</v>
      </c>
      <c r="I14" s="115">
        <f t="shared" ca="1" si="3"/>
        <v>231</v>
      </c>
      <c r="M14" s="118" t="s">
        <v>64</v>
      </c>
      <c r="P14" s="5"/>
    </row>
    <row r="15" spans="1:16" ht="30.75" customHeight="1" x14ac:dyDescent="0.25">
      <c r="A15" s="113">
        <v>12</v>
      </c>
      <c r="B15" s="114" t="s">
        <v>100</v>
      </c>
      <c r="C15" s="115">
        <f ca="1">COUNTIFS(Total!M:M,B15,Total!AC:AC,$C$2,Total!E:E,$J$2,Total!X:X,$K$2)+COUNTIFS(Total!M:M,B15,Total!AC:AC,$C$2,Total!AA:AA,$J$2,Total!AA:AA,$K$2)+COUNTIFS(Total!M:M,B15,Total!AC:AC,$C$2,Total!E:E,$J$2,Total!AA:AA,$K$2)+COUNTIFS(Total!M:M,B15,Total!AC:AC,$C$2,Total!AA:AA,$J$2,Total!X:X,$K$2)</f>
        <v>1</v>
      </c>
      <c r="D15" s="115">
        <f ca="1">COUNTIFS(Total!M:M,B15,Total!AC:AC,$D$2,Total!E:E,$J$2,Total!X:X,$K$2)+COUNTIFS(Total!M:M,B15,Total!AC:AC,$D$2,Total!AA:AA,$J$2,Total!AA:AA,$K$2)+COUNTIFS(Total!M:M,B15,Total!AC:AC,$D$2,Total!E:E,$J$2,Total!AA:AA,$K$2)+COUNTIFS(Total!M:M,B15,Total!AC:AC,$D$2,Total!AA:AA,$J$2,Total!X:X,$K$2)</f>
        <v>0</v>
      </c>
      <c r="E15" s="115">
        <f ca="1">COUNTIFS(Total!M:M,B15,Total!AC:AC,$E$2,Total!E:E,$J$2,Total!X:X,$K$2)+COUNTIFS(Total!M:M,B15,Total!AC:AC,$E$2,Total!AA:AA,$J$2,Total!AA:AA,$K$2)+COUNTIFS(Total!M:M,B15,Total!AC:AC,$E$2,Total!E:E,$J$2,Total!AA:AA,$K$2)+COUNTIFS(Total!M:M,B15,Total!AC:AC,$E$2,Total!AA:AA,$J$2,Total!X:X,$K$2)</f>
        <v>1</v>
      </c>
      <c r="F15" s="115">
        <f ca="1">COUNTIFS(Total!M:M,B15,Total!AC:AC,$F$2,Total!E:E,$J$2,Total!X:X,$K$2)+COUNTIFS(Total!M:M,B15,Total!AC:AC,$F$2,Total!AA:AA,$J$2,Total!AA:AA,$K$2)+COUNTIFS(Total!M:M,B15,Total!AC:AC,$F$2,Total!E:E,$J$2,Total!AA:AA,$K$2)+COUNTIFS(Total!M:M,B15,Total!AC:AC,$F$2,Total!AA:AA,$J$2,Total!X:X,$K$2)</f>
        <v>0</v>
      </c>
      <c r="G15" s="115">
        <f ca="1">COUNTIFS(Total!M:M,B15,Total!AC:AC,$G$2,Total!E:E,$J$2,Total!X:X,$K$2)+COUNTIFS(Total!M:M,B15,Total!AC:AC,$G$2,Total!AA:AA,$J$2,Total!AA:AA,$K$2)+COUNTIFS(Total!M:M,B15,Total!AC:AC,$G$2,Total!E:E,$J$2,Total!AA:AA,$K$2)+COUNTIFS(Total!M:M,B15,Total!AC:AC,$G$2,Total!AA:AA,$J$2,Total!X:X,$K$2)</f>
        <v>1</v>
      </c>
      <c r="H15" s="115">
        <f ca="1">COUNTIFS(Total!M:M,B15,Total!AC:AC,$H$2,Total!E:E,$J$2,Total!X:X,$K$2)+COUNTIFS(Total!M:M,B15,Total!AC:AC,$H$2,Total!AA:AA,$J$2,Total!AA:AA,$K$2)+COUNTIFS(Total!M:M,B15,Total!AC:AC,$H$2,Total!E:E,$J$2,Total!AA:AA,$K$2)+COUNTIFS(Total!M:M,B15,Total!AC:AC,$H$2,Total!AA:AA,$J$2,Total!X:X,$K$2)</f>
        <v>3</v>
      </c>
      <c r="I15" s="115">
        <f t="shared" ca="1" si="3"/>
        <v>6</v>
      </c>
      <c r="M15" s="118" t="s">
        <v>37</v>
      </c>
      <c r="P15" s="5"/>
    </row>
    <row r="16" spans="1:16" ht="30.75" customHeight="1" x14ac:dyDescent="0.25">
      <c r="A16" s="113">
        <v>13</v>
      </c>
      <c r="B16" s="114" t="s">
        <v>117</v>
      </c>
      <c r="C16" s="115">
        <f ca="1">COUNTIFS(Total!M:M,B16,Total!AC:AC,$C$2,Total!E:E,$J$2,Total!X:X,$K$2)+COUNTIFS(Total!M:M,B16,Total!AC:AC,$C$2,Total!AA:AA,$J$2,Total!AA:AA,$K$2)+COUNTIFS(Total!M:M,B16,Total!AC:AC,$C$2,Total!E:E,$J$2,Total!AA:AA,$K$2)+COUNTIFS(Total!M:M,B16,Total!AC:AC,$C$2,Total!AA:AA,$J$2,Total!X:X,$K$2)</f>
        <v>0</v>
      </c>
      <c r="D16" s="115">
        <f ca="1">COUNTIFS(Total!M:M,B16,Total!AC:AC,$D$2,Total!E:E,$J$2,Total!X:X,$K$2)+COUNTIFS(Total!M:M,B16,Total!AC:AC,$D$2,Total!AA:AA,$J$2,Total!AA:AA,$K$2)+COUNTIFS(Total!M:M,B16,Total!AC:AC,$D$2,Total!E:E,$J$2,Total!AA:AA,$K$2)+COUNTIFS(Total!M:M,B16,Total!AC:AC,$D$2,Total!AA:AA,$J$2,Total!X:X,$K$2)</f>
        <v>0</v>
      </c>
      <c r="E16" s="115">
        <f ca="1">COUNTIFS(Total!M:M,B16,Total!AC:AC,$E$2,Total!E:E,$J$2,Total!X:X,$K$2)+COUNTIFS(Total!M:M,B16,Total!AC:AC,$E$2,Total!AA:AA,$J$2,Total!AA:AA,$K$2)+COUNTIFS(Total!M:M,B16,Total!AC:AC,$E$2,Total!E:E,$J$2,Total!AA:AA,$K$2)+COUNTIFS(Total!M:M,B16,Total!AC:AC,$E$2,Total!AA:AA,$J$2,Total!X:X,$K$2)</f>
        <v>0</v>
      </c>
      <c r="F16" s="115">
        <f ca="1">COUNTIFS(Total!M:M,B16,Total!AC:AC,$F$2,Total!E:E,$J$2,Total!X:X,$K$2)+COUNTIFS(Total!M:M,B16,Total!AC:AC,$F$2,Total!AA:AA,$J$2,Total!AA:AA,$K$2)+COUNTIFS(Total!M:M,B16,Total!AC:AC,$F$2,Total!E:E,$J$2,Total!AA:AA,$K$2)+COUNTIFS(Total!M:M,B16,Total!AC:AC,$F$2,Total!AA:AA,$J$2,Total!X:X,$K$2)</f>
        <v>0</v>
      </c>
      <c r="G16" s="115">
        <f ca="1">COUNTIFS(Total!M:M,B16,Total!AC:AC,$G$2,Total!E:E,$J$2,Total!X:X,$K$2)+COUNTIFS(Total!M:M,B16,Total!AC:AC,$G$2,Total!AA:AA,$J$2,Total!AA:AA,$K$2)+COUNTIFS(Total!M:M,B16,Total!AC:AC,$G$2,Total!E:E,$J$2,Total!AA:AA,$K$2)+COUNTIFS(Total!M:M,B16,Total!AC:AC,$G$2,Total!AA:AA,$J$2,Total!X:X,$K$2)</f>
        <v>3</v>
      </c>
      <c r="H16" s="115">
        <f ca="1">COUNTIFS(Total!M:M,B16,Total!AC:AC,$H$2,Total!E:E,$J$2,Total!X:X,$K$2)+COUNTIFS(Total!M:M,B16,Total!AC:AC,$H$2,Total!AA:AA,$J$2,Total!AA:AA,$K$2)+COUNTIFS(Total!M:M,B16,Total!AC:AC,$H$2,Total!E:E,$J$2,Total!AA:AA,$K$2)+COUNTIFS(Total!M:M,B16,Total!AC:AC,$H$2,Total!AA:AA,$J$2,Total!X:X,$K$2)</f>
        <v>8</v>
      </c>
      <c r="I16" s="115">
        <f t="shared" ca="1" si="3"/>
        <v>11</v>
      </c>
      <c r="M16" s="16" t="s">
        <v>90</v>
      </c>
    </row>
    <row r="17" spans="1:16" ht="30.75" customHeight="1" x14ac:dyDescent="0.25">
      <c r="A17" s="113">
        <v>14</v>
      </c>
      <c r="B17" s="117" t="s">
        <v>59</v>
      </c>
      <c r="C17" s="115">
        <f ca="1">COUNTIFS(Total!M:M,B17,Total!AC:AC,$C$2,Total!E:E,$J$2,Total!X:X,$K$2)+COUNTIFS(Total!M:M,B17,Total!AC:AC,$C$2,Total!AA:AA,$J$2,Total!AA:AA,$K$2)+COUNTIFS(Total!M:M,B17,Total!AC:AC,$C$2,Total!E:E,$J$2,Total!AA:AA,$K$2)+COUNTIFS(Total!M:M,B17,Total!AC:AC,$C$2,Total!AA:AA,$J$2,Total!X:X,$K$2)</f>
        <v>30</v>
      </c>
      <c r="D17" s="115">
        <f ca="1">COUNTIFS(Total!M:M,B17,Total!AC:AC,$D$2,Total!E:E,$J$2,Total!X:X,$K$2)+COUNTIFS(Total!M:M,B17,Total!AC:AC,$D$2,Total!AA:AA,$J$2,Total!AA:AA,$K$2)+COUNTIFS(Total!M:M,B17,Total!AC:AC,$D$2,Total!E:E,$J$2,Total!AA:AA,$K$2)+COUNTIFS(Total!M:M,B17,Total!AC:AC,$D$2,Total!AA:AA,$J$2,Total!X:X,$K$2)</f>
        <v>5</v>
      </c>
      <c r="E17" s="115">
        <f ca="1">COUNTIFS(Total!M:M,B17,Total!AC:AC,$E$2,Total!E:E,$J$2,Total!X:X,$K$2)+COUNTIFS(Total!M:M,B17,Total!AC:AC,$E$2,Total!AA:AA,$J$2,Total!AA:AA,$K$2)+COUNTIFS(Total!M:M,B17,Total!AC:AC,$E$2,Total!E:E,$J$2,Total!AA:AA,$K$2)+COUNTIFS(Total!M:M,B17,Total!AC:AC,$E$2,Total!AA:AA,$J$2,Total!X:X,$K$2)</f>
        <v>4</v>
      </c>
      <c r="F17" s="115">
        <f ca="1">COUNTIFS(Total!M:M,B17,Total!AC:AC,$F$2,Total!E:E,$J$2,Total!X:X,$K$2)+COUNTIFS(Total!M:M,B17,Total!AC:AC,$F$2,Total!AA:AA,$J$2,Total!AA:AA,$K$2)+COUNTIFS(Total!M:M,B17,Total!AC:AC,$F$2,Total!E:E,$J$2,Total!AA:AA,$K$2)+COUNTIFS(Total!M:M,B17,Total!AC:AC,$F$2,Total!AA:AA,$J$2,Total!X:X,$K$2)</f>
        <v>19</v>
      </c>
      <c r="G17" s="115">
        <f ca="1">COUNTIFS(Total!M:M,B17,Total!AC:AC,$G$2,Total!E:E,$J$2,Total!X:X,$K$2)+COUNTIFS(Total!M:M,B17,Total!AC:AC,$G$2,Total!AA:AA,$J$2,Total!AA:AA,$K$2)+COUNTIFS(Total!M:M,B17,Total!AC:AC,$G$2,Total!E:E,$J$2,Total!AA:AA,$K$2)+COUNTIFS(Total!M:M,B17,Total!AC:AC,$G$2,Total!AA:AA,$J$2,Total!X:X,$K$2)</f>
        <v>13</v>
      </c>
      <c r="H17" s="115">
        <f ca="1">COUNTIFS(Total!M:M,B17,Total!AC:AC,$H$2,Total!E:E,$J$2,Total!X:X,$K$2)+COUNTIFS(Total!M:M,B17,Total!AC:AC,$H$2,Total!AA:AA,$J$2,Total!AA:AA,$K$2)+COUNTIFS(Total!M:M,B17,Total!AC:AC,$H$2,Total!E:E,$J$2,Total!AA:AA,$K$2)+COUNTIFS(Total!M:M,B17,Total!AC:AC,$H$2,Total!AA:AA,$J$2,Total!X:X,$K$2)</f>
        <v>121</v>
      </c>
      <c r="I17" s="115">
        <f t="shared" ca="1" si="3"/>
        <v>192</v>
      </c>
      <c r="M17" s="118" t="s">
        <v>38</v>
      </c>
      <c r="P17" s="5"/>
    </row>
    <row r="18" spans="1:16" ht="30.75" customHeight="1" x14ac:dyDescent="0.25">
      <c r="A18" s="113">
        <v>15</v>
      </c>
      <c r="B18" s="117" t="s">
        <v>70</v>
      </c>
      <c r="C18" s="115">
        <f ca="1">COUNTIFS(Total!M:M,B18,Total!AC:AC,$C$2,Total!E:E,$J$2,Total!X:X,$K$2)+COUNTIFS(Total!M:M,B18,Total!AC:AC,$C$2,Total!AA:AA,$J$2,Total!AA:AA,$K$2)+COUNTIFS(Total!M:M,B18,Total!AC:AC,$C$2,Total!E:E,$J$2,Total!AA:AA,$K$2)+COUNTIFS(Total!M:M,B18,Total!AC:AC,$C$2,Total!AA:AA,$J$2,Total!X:X,$K$2)</f>
        <v>70</v>
      </c>
      <c r="D18" s="115">
        <f ca="1">COUNTIFS(Total!M:M,B18,Total!AC:AC,$D$2,Total!E:E,$J$2,Total!X:X,$K$2)+COUNTIFS(Total!M:M,B18,Total!AC:AC,$D$2,Total!AA:AA,$J$2,Total!AA:AA,$K$2)+COUNTIFS(Total!M:M,B18,Total!AC:AC,$D$2,Total!E:E,$J$2,Total!AA:AA,$K$2)+COUNTIFS(Total!M:M,B18,Total!AC:AC,$D$2,Total!AA:AA,$J$2,Total!X:X,$K$2)</f>
        <v>17</v>
      </c>
      <c r="E18" s="115">
        <f ca="1">COUNTIFS(Total!M:M,B18,Total!AC:AC,$E$2,Total!E:E,$J$2,Total!X:X,$K$2)+COUNTIFS(Total!M:M,B18,Total!AC:AC,$E$2,Total!AA:AA,$J$2,Total!AA:AA,$K$2)+COUNTIFS(Total!M:M,B18,Total!AC:AC,$E$2,Total!E:E,$J$2,Total!AA:AA,$K$2)+COUNTIFS(Total!M:M,B18,Total!AC:AC,$E$2,Total!AA:AA,$J$2,Total!X:X,$K$2)</f>
        <v>25</v>
      </c>
      <c r="F18" s="115">
        <f ca="1">COUNTIFS(Total!M:M,B18,Total!AC:AC,$F$2,Total!E:E,$J$2,Total!X:X,$K$2)+COUNTIFS(Total!M:M,B18,Total!AC:AC,$F$2,Total!AA:AA,$J$2,Total!AA:AA,$K$2)+COUNTIFS(Total!M:M,B18,Total!AC:AC,$F$2,Total!E:E,$J$2,Total!AA:AA,$K$2)+COUNTIFS(Total!M:M,B18,Total!AC:AC,$F$2,Total!AA:AA,$J$2,Total!X:X,$K$2)</f>
        <v>22</v>
      </c>
      <c r="G18" s="115">
        <f ca="1">COUNTIFS(Total!M:M,B18,Total!AC:AC,$G$2,Total!E:E,$J$2,Total!X:X,$K$2)+COUNTIFS(Total!M:M,B18,Total!AC:AC,$G$2,Total!AA:AA,$J$2,Total!AA:AA,$K$2)+COUNTIFS(Total!M:M,B18,Total!AC:AC,$G$2,Total!E:E,$J$2,Total!AA:AA,$K$2)+COUNTIFS(Total!M:M,B18,Total!AC:AC,$G$2,Total!AA:AA,$J$2,Total!X:X,$K$2)</f>
        <v>13</v>
      </c>
      <c r="H18" s="115">
        <f ca="1">COUNTIFS(Total!M:M,B18,Total!AC:AC,$H$2,Total!E:E,$J$2,Total!X:X,$K$2)+COUNTIFS(Total!M:M,B18,Total!AC:AC,$H$2,Total!AA:AA,$J$2,Total!AA:AA,$K$2)+COUNTIFS(Total!M:M,B18,Total!AC:AC,$H$2,Total!E:E,$J$2,Total!AA:AA,$K$2)+COUNTIFS(Total!M:M,B18,Total!AC:AC,$H$2,Total!AA:AA,$J$2,Total!X:X,$K$2)</f>
        <v>45</v>
      </c>
      <c r="I18" s="115">
        <f t="shared" ca="1" si="3"/>
        <v>192</v>
      </c>
      <c r="M18" s="118" t="s">
        <v>104</v>
      </c>
      <c r="P18" s="5"/>
    </row>
    <row r="19" spans="1:16" ht="21.75" customHeight="1" x14ac:dyDescent="0.25">
      <c r="A19" s="122"/>
      <c r="B19" s="123" t="s">
        <v>101</v>
      </c>
      <c r="C19" s="115">
        <f>COUNTIFS(Total!M:M,B19,Total!X:X,$C$2,Total!E:E,$J$2)</f>
        <v>0</v>
      </c>
      <c r="D19" s="115"/>
      <c r="E19" s="115">
        <f>COUNTIFS(Total!M:M,B19,Total!X:X,$E$2,Total!E:E,$J$2)</f>
        <v>0</v>
      </c>
      <c r="F19" s="115">
        <f>COUNTIFS(Total!M:M,B19,Total!X:X,$F$2,Total!E:E,$J$2)</f>
        <v>0</v>
      </c>
      <c r="G19" s="115">
        <f>COUNTIFS(Total!M:M,B19,Total!X:X,$G$2,Total!E:E,$J$2)</f>
        <v>0</v>
      </c>
      <c r="H19" s="115">
        <f>COUNTIFS(Total!M:M,B19,Total!X:X,$H$2,Total!E:E,$J$2)</f>
        <v>0</v>
      </c>
      <c r="I19" s="115">
        <f>COUNTIFS(Total!M:M,B19,Total!X:X,$I$2,Total!E:E,$J$2)</f>
        <v>0</v>
      </c>
      <c r="M19" s="16" t="s">
        <v>107</v>
      </c>
      <c r="P19" s="5"/>
    </row>
    <row r="20" spans="1:16" ht="21.75" customHeight="1" x14ac:dyDescent="0.25">
      <c r="A20" s="122"/>
      <c r="B20" s="123" t="s">
        <v>87</v>
      </c>
      <c r="C20" s="115">
        <f>COUNTIFS(Total!M:M,B20,Total!X:X,$C$2,Total!E:E,$J$2)</f>
        <v>0</v>
      </c>
      <c r="D20" s="115"/>
      <c r="E20" s="115">
        <f>COUNTIFS(Total!M:M,B20,Total!X:X,$E$2,Total!E:E,$J$2)</f>
        <v>0</v>
      </c>
      <c r="F20" s="115">
        <f>COUNTIFS(Total!M:M,B20,Total!X:X,$F$2,Total!E:E,$J$2)</f>
        <v>0</v>
      </c>
      <c r="G20" s="115">
        <f>COUNTIFS(Total!M:M,B20,Total!X:X,$G$2,Total!E:E,$J$2)</f>
        <v>0</v>
      </c>
      <c r="H20" s="115">
        <f>COUNTIFS(Total!M:M,B20,Total!X:X,$H$2,Total!E:E,$J$2)</f>
        <v>0</v>
      </c>
      <c r="I20" s="115">
        <f>COUNTIFS(Total!M:M,B20,Total!X:X,$I$2,Total!E:E,$J$2)</f>
        <v>0</v>
      </c>
      <c r="M20" s="6" t="s">
        <v>2808</v>
      </c>
      <c r="P20" s="5"/>
    </row>
    <row r="21" spans="1:16" ht="21.75" customHeight="1" x14ac:dyDescent="0.25">
      <c r="A21" s="122"/>
      <c r="B21" s="123" t="s">
        <v>117</v>
      </c>
      <c r="C21" s="115">
        <f>COUNTIFS(Total!M:M,B21,Total!X:X,$C$2,Total!E:E,$J$2)</f>
        <v>0</v>
      </c>
      <c r="D21" s="115"/>
      <c r="E21" s="115">
        <f>COUNTIFS(Total!M:M,B21,Total!X:X,$E$2,Total!E:E,$J$2)</f>
        <v>0</v>
      </c>
      <c r="F21" s="115">
        <f>COUNTIFS(Total!M:M,B21,Total!X:X,$F$2,Total!E:E,$J$2)</f>
        <v>0</v>
      </c>
      <c r="G21" s="115">
        <f>COUNTIFS(Total!M:M,B21,Total!X:X,$G$2,Total!E:E,$J$2)</f>
        <v>0</v>
      </c>
      <c r="H21" s="115">
        <f>COUNTIFS(Total!M:M,B21,Total!X:X,$H$2,Total!E:E,$J$2)</f>
        <v>0</v>
      </c>
      <c r="I21" s="115">
        <f>COUNTIFS(Total!M:M,B21,Total!X:X,$I$2,Total!E:E,$J$2)</f>
        <v>0</v>
      </c>
      <c r="M21" s="16" t="s">
        <v>51</v>
      </c>
    </row>
    <row r="22" spans="1:16" ht="32.25" customHeight="1" x14ac:dyDescent="0.25">
      <c r="A22" s="108"/>
      <c r="B22" s="124" t="s">
        <v>34</v>
      </c>
      <c r="C22" s="125">
        <f t="shared" ref="C22:I22" ca="1" si="4">SUM(C12:C21)</f>
        <v>446</v>
      </c>
      <c r="D22" s="125">
        <f t="shared" ca="1" si="4"/>
        <v>145</v>
      </c>
      <c r="E22" s="125">
        <f t="shared" ca="1" si="4"/>
        <v>192</v>
      </c>
      <c r="F22" s="125">
        <f t="shared" ca="1" si="4"/>
        <v>401</v>
      </c>
      <c r="G22" s="125">
        <f t="shared" ca="1" si="4"/>
        <v>352</v>
      </c>
      <c r="H22" s="125">
        <f t="shared" ca="1" si="4"/>
        <v>1061</v>
      </c>
      <c r="I22" s="125">
        <f t="shared" ca="1" si="4"/>
        <v>2597</v>
      </c>
      <c r="J22" s="69"/>
      <c r="K22" s="69"/>
      <c r="M22" s="25" t="s">
        <v>2661</v>
      </c>
      <c r="P22" s="5"/>
    </row>
    <row r="23" spans="1:16" x14ac:dyDescent="0.25">
      <c r="M23" s="118" t="s">
        <v>89</v>
      </c>
      <c r="P23" s="5"/>
    </row>
    <row r="24" spans="1:16" x14ac:dyDescent="0.25">
      <c r="M24" s="118" t="s">
        <v>95</v>
      </c>
    </row>
    <row r="25" spans="1:16" x14ac:dyDescent="0.25">
      <c r="M25" s="16" t="s">
        <v>110</v>
      </c>
    </row>
    <row r="26" spans="1:16" x14ac:dyDescent="0.25">
      <c r="M26" s="118" t="s">
        <v>84</v>
      </c>
    </row>
    <row r="27" spans="1:16" x14ac:dyDescent="0.25">
      <c r="M27" s="6" t="s">
        <v>41</v>
      </c>
    </row>
    <row r="28" spans="1:16" x14ac:dyDescent="0.25">
      <c r="M28" s="118" t="s">
        <v>42</v>
      </c>
    </row>
    <row r="29" spans="1:16" x14ac:dyDescent="0.25">
      <c r="M29" s="118" t="s">
        <v>113</v>
      </c>
    </row>
    <row r="30" spans="1:16" x14ac:dyDescent="0.25">
      <c r="M30" s="118" t="s">
        <v>79</v>
      </c>
    </row>
    <row r="31" spans="1:16" x14ac:dyDescent="0.25">
      <c r="M31" s="118" t="s">
        <v>124</v>
      </c>
    </row>
    <row r="32" spans="1:16" x14ac:dyDescent="0.25">
      <c r="M32" s="25" t="s">
        <v>185</v>
      </c>
    </row>
    <row r="33" spans="13:13" x14ac:dyDescent="0.25">
      <c r="M33" s="118" t="s">
        <v>73</v>
      </c>
    </row>
    <row r="34" spans="13:13" x14ac:dyDescent="0.25">
      <c r="M34" s="118" t="s">
        <v>55</v>
      </c>
    </row>
    <row r="35" spans="13:13" x14ac:dyDescent="0.25">
      <c r="M35" s="6" t="s">
        <v>57</v>
      </c>
    </row>
    <row r="36" spans="13:13" x14ac:dyDescent="0.25">
      <c r="M36" s="118" t="s">
        <v>105</v>
      </c>
    </row>
    <row r="37" spans="13:13" x14ac:dyDescent="0.25">
      <c r="M37" s="118" t="s">
        <v>58</v>
      </c>
    </row>
    <row r="38" spans="13:13" x14ac:dyDescent="0.25">
      <c r="M38" s="6" t="s">
        <v>2810</v>
      </c>
    </row>
    <row r="39" spans="13:13" x14ac:dyDescent="0.25">
      <c r="M39" s="6" t="s">
        <v>68</v>
      </c>
    </row>
    <row r="40" spans="13:13" x14ac:dyDescent="0.25">
      <c r="M40" s="6" t="s">
        <v>97</v>
      </c>
    </row>
    <row r="41" spans="13:13" x14ac:dyDescent="0.25">
      <c r="M41" s="16" t="s">
        <v>98</v>
      </c>
    </row>
    <row r="42" spans="13:13" x14ac:dyDescent="0.25">
      <c r="M42" s="118" t="s">
        <v>114</v>
      </c>
    </row>
    <row r="43" spans="13:13" x14ac:dyDescent="0.25">
      <c r="M43" s="6" t="s">
        <v>62</v>
      </c>
    </row>
    <row r="44" spans="13:13" x14ac:dyDescent="0.25">
      <c r="M44" s="118" t="s">
        <v>106</v>
      </c>
    </row>
    <row r="45" spans="13:13" x14ac:dyDescent="0.25">
      <c r="M45" s="118" t="s">
        <v>63</v>
      </c>
    </row>
    <row r="46" spans="13:13" x14ac:dyDescent="0.25">
      <c r="M46" s="118" t="s">
        <v>118</v>
      </c>
    </row>
    <row r="47" spans="13:13" x14ac:dyDescent="0.25">
      <c r="M47" s="25" t="s">
        <v>186</v>
      </c>
    </row>
    <row r="48" spans="13:13" x14ac:dyDescent="0.25">
      <c r="M48" s="16" t="s">
        <v>65</v>
      </c>
    </row>
    <row r="49" spans="13:13" x14ac:dyDescent="0.25">
      <c r="M49" s="16" t="s">
        <v>66</v>
      </c>
    </row>
    <row r="50" spans="13:13" x14ac:dyDescent="0.25">
      <c r="M50" s="118" t="s">
        <v>78</v>
      </c>
    </row>
    <row r="51" spans="13:13" ht="28.5" x14ac:dyDescent="0.25">
      <c r="M51" s="16" t="s">
        <v>125</v>
      </c>
    </row>
    <row r="52" spans="13:13" x14ac:dyDescent="0.25">
      <c r="M52" s="16" t="s">
        <v>76</v>
      </c>
    </row>
  </sheetData>
  <mergeCells count="1">
    <mergeCell ref="A1:I1"/>
  </mergeCells>
  <dataValidations count="3">
    <dataValidation type="list" allowBlank="1" showInputMessage="1" showErrorMessage="1" sqref="M2:M5" xr:uid="{E066045F-C1B1-43F9-992D-551F5173DA33}">
      <formula1>$M$2:$M$5</formula1>
    </dataValidation>
    <dataValidation type="list" allowBlank="1" showInputMessage="1" showErrorMessage="1" sqref="J2" xr:uid="{311AA35A-146E-4B55-815B-82AD731A45C6}">
      <formula1>$M$2:$M$52</formula1>
    </dataValidation>
    <dataValidation type="list" allowBlank="1" showInputMessage="1" showErrorMessage="1" sqref="K2" xr:uid="{DF0EDF2C-0EF9-420B-B944-327781432264}">
      <formula1>$P$2:$P$25</formula1>
    </dataValidation>
  </dataValidations>
  <pageMargins left="0.7" right="0.7" top="0.75" bottom="0.75" header="0.3" footer="0.3"/>
  <pageSetup paperSize="5" scale="75" orientation="landscape" r:id="rId1"/>
  <colBreaks count="1" manualBreakCount="1">
    <brk id="9"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7A56-7A3E-4D8E-8312-D183FC5F5045}">
  <dimension ref="A1:P52"/>
  <sheetViews>
    <sheetView zoomScale="85" zoomScaleNormal="85" workbookViewId="0">
      <pane xSplit="1" ySplit="2" topLeftCell="B11" activePane="bottomRight" state="frozen"/>
      <selection pane="topRight" activeCell="B1" sqref="B1"/>
      <selection pane="bottomLeft" activeCell="A3" sqref="A3"/>
      <selection pane="bottomRight" activeCell="B2" sqref="B2"/>
    </sheetView>
  </sheetViews>
  <sheetFormatPr defaultRowHeight="15" x14ac:dyDescent="0.25"/>
  <cols>
    <col min="1" max="1" width="5.85546875" customWidth="1"/>
    <col min="2" max="2" width="25" customWidth="1"/>
    <col min="3" max="3" width="13.5703125" customWidth="1"/>
    <col min="4" max="5" width="13.28515625" customWidth="1"/>
    <col min="6" max="6" width="13.7109375" customWidth="1"/>
    <col min="7" max="7" width="14" customWidth="1"/>
    <col min="8" max="8" width="10.140625" customWidth="1"/>
    <col min="9" max="9" width="11.42578125" customWidth="1"/>
    <col min="10" max="11" width="32" customWidth="1"/>
    <col min="13" max="13" width="21.140625" hidden="1" customWidth="1"/>
    <col min="14" max="15" width="8.85546875" hidden="1" customWidth="1"/>
    <col min="16" max="16" width="30" hidden="1" customWidth="1"/>
    <col min="17" max="17" width="8.85546875" customWidth="1"/>
  </cols>
  <sheetData>
    <row r="1" spans="1:16" ht="29.25" customHeight="1" x14ac:dyDescent="0.25">
      <c r="A1" s="151" t="str">
        <f>"Head &amp; Reason  Wise UI Cases - " &amp; J2 &amp;" PS"</f>
        <v>Head &amp; Reason  Wise UI Cases - Total PS</v>
      </c>
      <c r="B1" s="151"/>
      <c r="C1" s="151"/>
      <c r="D1" s="151"/>
      <c r="E1" s="151"/>
      <c r="F1" s="151"/>
      <c r="G1" s="151"/>
      <c r="H1" s="151"/>
      <c r="I1" s="151"/>
      <c r="J1" s="130" t="s">
        <v>182</v>
      </c>
      <c r="K1" s="130" t="s">
        <v>3372</v>
      </c>
    </row>
    <row r="2" spans="1:16" ht="55.5" customHeight="1" x14ac:dyDescent="0.25">
      <c r="A2" s="108" t="s">
        <v>2924</v>
      </c>
      <c r="B2" s="140" t="s">
        <v>2925</v>
      </c>
      <c r="C2" s="23" t="s">
        <v>146</v>
      </c>
      <c r="D2" s="23" t="s">
        <v>145</v>
      </c>
      <c r="E2" s="23" t="s">
        <v>143</v>
      </c>
      <c r="F2" s="23" t="s">
        <v>52</v>
      </c>
      <c r="G2" s="23" t="s">
        <v>36</v>
      </c>
      <c r="H2" s="23" t="s">
        <v>35</v>
      </c>
      <c r="I2" s="32" t="s">
        <v>34</v>
      </c>
      <c r="J2" s="130" t="str">
        <f>'PS Wise-Progress'!H2</f>
        <v>Total</v>
      </c>
      <c r="K2" s="132" t="s">
        <v>34</v>
      </c>
      <c r="M2" s="79" t="s">
        <v>34</v>
      </c>
      <c r="P2" s="5" t="s">
        <v>34</v>
      </c>
    </row>
    <row r="3" spans="1:16" ht="30.75" customHeight="1" x14ac:dyDescent="0.25">
      <c r="A3" s="113">
        <v>1</v>
      </c>
      <c r="B3" s="114" t="s">
        <v>54</v>
      </c>
      <c r="C3" s="115">
        <f ca="1">COUNTIFS(Total!M:M,B3,Total!AH:AH,$C$2,Total!E:E,$J$2,Total!X:X,$K$2)+COUNTIFS(Total!M:M,B3,Total!AH:AH,$C$2,Total!AA:AA,$J$2,Total!AA:AA,$K$2)+COUNTIFS(Total!M:M,B3,Total!AH:AH,$C$2,Total!E:E,$J$2,Total!AA:AA,$K$2)+COUNTIFS(Total!M:M,B3,Total!AH:AH,$C$2,Total!AA:AA,$J$2,Total!X:X,$K$2)</f>
        <v>43</v>
      </c>
      <c r="D3" s="115">
        <f ca="1">COUNTIFS(Total!M:M,B3,Total!AH:AH,$D$2,Total!E:E,$J$2,Total!X:X,$K$2)+COUNTIFS(Total!M:M,B3,Total!AH:AH,$D$2,Total!AA:AA,$J$2,Total!AA:AA,$K$2)+COUNTIFS(Total!M:M,B3,Total!AH:AH,$D$2,Total!E:E,$J$2,Total!AA:AA,$K$2)+COUNTIFS(Total!M:M,B3,Total!AH:AH,$D$2,Total!AA:AA,$J$2,Total!X:X,$K$2)</f>
        <v>9</v>
      </c>
      <c r="E3" s="115">
        <f ca="1">COUNTIFS(Total!M:M,B3,Total!AH:AH,$E$2,Total!E:E,$J$2,Total!X:X,$K$2)+COUNTIFS(Total!M:M,B3,Total!AH:AH,$E$2,Total!AA:AA,$J$2,Total!AA:AA,$K$2)+COUNTIFS(Total!M:M,B3,Total!AH:AH,$E$2,Total!E:E,$J$2,Total!AA:AA,$K$2)+COUNTIFS(Total!M:M,B3,Total!AH:AH,$E$2,Total!AA:AA,$J$2,Total!X:X,$K$2)</f>
        <v>10</v>
      </c>
      <c r="F3" s="115">
        <f ca="1">COUNTIFS(Total!M:M,B3,Total!AH:AH,$F$2,Total!E:E,$J$2,Total!X:X,$K$2)+COUNTIFS(Total!M:M,B3,Total!AH:AH,$F$2,Total!AA:AA,$J$2,Total!AA:AA,$K$2)+COUNTIFS(Total!M:M,B3,Total!AH:AH,$F$2,Total!E:E,$J$2,Total!AA:AA,$K$2)+COUNTIFS(Total!M:M,B3,Total!AH:AH,$F$2,Total!AA:AA,$J$2,Total!X:X,$K$2)</f>
        <v>14</v>
      </c>
      <c r="G3" s="115">
        <f ca="1">COUNTIFS(Total!M:M,B3,Total!AH:AH,$G$2,Total!E:E,$J$2,Total!X:X,$K$2)+COUNTIFS(Total!M:M,B3,Total!AH:AH,$G$2,Total!AA:AA,$J$2,Total!AA:AA,$K$2)+COUNTIFS(Total!M:M,B3,Total!AH:AH,$G$2,Total!E:E,$J$2,Total!AA:AA,$K$2)+COUNTIFS(Total!M:M,B3,Total!AH:AH,$G$2,Total!AA:AA,$J$2,Total!X:X,$K$2)</f>
        <v>9</v>
      </c>
      <c r="H3" s="115">
        <f ca="1">COUNTIFS(Total!M:M,B3,Total!AH:AH,$H$2,Total!E:E,$J$2,Total!X:X,$K$2)+COUNTIFS(Total!M:M,B3,Total!AH:AH,$H$2,Total!AA:AA,$J$2,Total!AA:AA,$K$2)+COUNTIFS(Total!M:M,B3,Total!AH:AH,$H$2,Total!E:E,$J$2,Total!AA:AA,$K$2)+COUNTIFS(Total!M:M,B3,Total!AH:AH,$H$2,Total!AA:AA,$J$2,Total!X:X,$K$2)</f>
        <v>15</v>
      </c>
      <c r="I3" s="115">
        <f ca="1">SUM(C3:H3)</f>
        <v>100</v>
      </c>
      <c r="M3" s="6" t="s">
        <v>2660</v>
      </c>
      <c r="P3" s="5" t="s">
        <v>50</v>
      </c>
    </row>
    <row r="4" spans="1:16" ht="30.75" customHeight="1" x14ac:dyDescent="0.25">
      <c r="A4" s="113">
        <v>2</v>
      </c>
      <c r="B4" s="114" t="s">
        <v>154</v>
      </c>
      <c r="C4" s="115">
        <f ca="1">COUNTIFS(Total!M:M,B4,Total!AH:AH,$C$2,Total!E:E,$J$2,Total!X:X,$K$2)+COUNTIFS(Total!M:M,B4,Total!AH:AH,$C$2,Total!AA:AA,$J$2,Total!AA:AA,$K$2)+COUNTIFS(Total!M:M,B4,Total!AH:AH,$C$2,Total!E:E,$J$2,Total!AA:AA,$K$2)+COUNTIFS(Total!M:M,B4,Total!AH:AH,$C$2,Total!AA:AA,$J$2,Total!X:X,$K$2)</f>
        <v>23</v>
      </c>
      <c r="D4" s="115">
        <f ca="1">COUNTIFS(Total!M:M,B4,Total!AH:AH,$D$2,Total!E:E,$J$2,Total!X:X,$K$2)+COUNTIFS(Total!M:M,B4,Total!AH:AH,$D$2,Total!AA:AA,$J$2,Total!AA:AA,$K$2)+COUNTIFS(Total!M:M,B4,Total!AH:AH,$D$2,Total!E:E,$J$2,Total!AA:AA,$K$2)+COUNTIFS(Total!M:M,B4,Total!AH:AH,$D$2,Total!AA:AA,$J$2,Total!X:X,$K$2)</f>
        <v>4</v>
      </c>
      <c r="E4" s="115">
        <f ca="1">COUNTIFS(Total!M:M,B4,Total!AH:AH,$E$2,Total!E:E,$J$2,Total!X:X,$K$2)+COUNTIFS(Total!M:M,B4,Total!AH:AH,$E$2,Total!AA:AA,$J$2,Total!AA:AA,$K$2)+COUNTIFS(Total!M:M,B4,Total!AH:AH,$E$2,Total!E:E,$J$2,Total!AA:AA,$K$2)+COUNTIFS(Total!M:M,B4,Total!AH:AH,$E$2,Total!AA:AA,$J$2,Total!X:X,$K$2)</f>
        <v>7</v>
      </c>
      <c r="F4" s="115">
        <f ca="1">COUNTIFS(Total!M:M,B4,Total!AH:AH,$F$2,Total!E:E,$J$2,Total!X:X,$K$2)+COUNTIFS(Total!M:M,B4,Total!AH:AH,$F$2,Total!AA:AA,$J$2,Total!AA:AA,$K$2)+COUNTIFS(Total!M:M,B4,Total!AH:AH,$F$2,Total!E:E,$J$2,Total!AA:AA,$K$2)+COUNTIFS(Total!M:M,B4,Total!AH:AH,$F$2,Total!AA:AA,$J$2,Total!X:X,$K$2)</f>
        <v>11</v>
      </c>
      <c r="G4" s="115">
        <f ca="1">COUNTIFS(Total!M:M,B4,Total!AH:AH,$G$2,Total!E:E,$J$2,Total!X:X,$K$2)+COUNTIFS(Total!M:M,B4,Total!AH:AH,$G$2,Total!AA:AA,$J$2,Total!AA:AA,$K$2)+COUNTIFS(Total!M:M,B4,Total!AH:AH,$G$2,Total!E:E,$J$2,Total!AA:AA,$K$2)+COUNTIFS(Total!M:M,B4,Total!AH:AH,$G$2,Total!AA:AA,$J$2,Total!X:X,$K$2)</f>
        <v>3</v>
      </c>
      <c r="H4" s="115">
        <f ca="1">COUNTIFS(Total!M:M,B4,Total!AH:AH,$H$2,Total!E:E,$J$2,Total!X:X,$K$2)+COUNTIFS(Total!M:M,B4,Total!AH:AH,$H$2,Total!AA:AA,$J$2,Total!AA:AA,$K$2)+COUNTIFS(Total!M:M,B4,Total!AH:AH,$H$2,Total!E:E,$J$2,Total!AA:AA,$K$2)+COUNTIFS(Total!M:M,B4,Total!AH:AH,$H$2,Total!AA:AA,$J$2,Total!X:X,$K$2)</f>
        <v>14</v>
      </c>
      <c r="I4" s="115">
        <f t="shared" ref="I4:I11" ca="1" si="0">SUM(C4:H4)</f>
        <v>62</v>
      </c>
      <c r="M4" s="25" t="s">
        <v>183</v>
      </c>
      <c r="P4" s="5" t="s">
        <v>141</v>
      </c>
    </row>
    <row r="5" spans="1:16" ht="30.75" customHeight="1" x14ac:dyDescent="0.25">
      <c r="A5" s="113">
        <v>3</v>
      </c>
      <c r="B5" s="116" t="s">
        <v>93</v>
      </c>
      <c r="C5" s="115">
        <f ca="1">COUNTIFS(Total!M:M,B5,Total!AH:AH,$C$2,Total!E:E,$J$2,Total!X:X,$K$2)+COUNTIFS(Total!M:M,B5,Total!AH:AH,$C$2,Total!AA:AA,$J$2,Total!AA:AA,$K$2)+COUNTIFS(Total!M:M,B5,Total!AH:AH,$C$2,Total!E:E,$J$2,Total!AA:AA,$K$2)+COUNTIFS(Total!M:M,B5,Total!AH:AH,$C$2,Total!AA:AA,$J$2,Total!X:X,$K$2)</f>
        <v>6</v>
      </c>
      <c r="D5" s="115">
        <f ca="1">COUNTIFS(Total!M:M,B5,Total!AH:AH,$D$2,Total!E:E,$J$2,Total!X:X,$K$2)+COUNTIFS(Total!M:M,B5,Total!AH:AH,$D$2,Total!AA:AA,$J$2,Total!AA:AA,$K$2)+COUNTIFS(Total!M:M,B5,Total!AH:AH,$D$2,Total!E:E,$J$2,Total!AA:AA,$K$2)+COUNTIFS(Total!M:M,B5,Total!AH:AH,$D$2,Total!AA:AA,$J$2,Total!X:X,$K$2)</f>
        <v>2</v>
      </c>
      <c r="E5" s="115">
        <f ca="1">COUNTIFS(Total!M:M,B5,Total!AH:AH,$E$2,Total!E:E,$J$2,Total!X:X,$K$2)+COUNTIFS(Total!M:M,B5,Total!AH:AH,$E$2,Total!AA:AA,$J$2,Total!AA:AA,$K$2)+COUNTIFS(Total!M:M,B5,Total!AH:AH,$E$2,Total!E:E,$J$2,Total!AA:AA,$K$2)+COUNTIFS(Total!M:M,B5,Total!AH:AH,$E$2,Total!AA:AA,$J$2,Total!X:X,$K$2)</f>
        <v>1</v>
      </c>
      <c r="F5" s="115">
        <f ca="1">COUNTIFS(Total!M:M,B5,Total!AH:AH,$F$2,Total!E:E,$J$2,Total!X:X,$K$2)+COUNTIFS(Total!M:M,B5,Total!AH:AH,$F$2,Total!AA:AA,$J$2,Total!AA:AA,$K$2)+COUNTIFS(Total!M:M,B5,Total!AH:AH,$F$2,Total!E:E,$J$2,Total!AA:AA,$K$2)+COUNTIFS(Total!M:M,B5,Total!AH:AH,$F$2,Total!AA:AA,$J$2,Total!X:X,$K$2)</f>
        <v>1</v>
      </c>
      <c r="G5" s="115">
        <f ca="1">COUNTIFS(Total!M:M,B5,Total!AH:AH,$G$2,Total!E:E,$J$2,Total!X:X,$K$2)+COUNTIFS(Total!M:M,B5,Total!AH:AH,$G$2,Total!AA:AA,$J$2,Total!AA:AA,$K$2)+COUNTIFS(Total!M:M,B5,Total!AH:AH,$G$2,Total!E:E,$J$2,Total!AA:AA,$K$2)+COUNTIFS(Total!M:M,B5,Total!AH:AH,$G$2,Total!AA:AA,$J$2,Total!X:X,$K$2)</f>
        <v>4</v>
      </c>
      <c r="H5" s="115">
        <f ca="1">COUNTIFS(Total!M:M,B5,Total!AH:AH,$H$2,Total!E:E,$J$2,Total!X:X,$K$2)+COUNTIFS(Total!M:M,B5,Total!AH:AH,$H$2,Total!AA:AA,$J$2,Total!AA:AA,$K$2)+COUNTIFS(Total!M:M,B5,Total!AH:AH,$H$2,Total!E:E,$J$2,Total!AA:AA,$K$2)+COUNTIFS(Total!M:M,B5,Total!AH:AH,$H$2,Total!AA:AA,$J$2,Total!X:X,$K$2)</f>
        <v>2</v>
      </c>
      <c r="I5" s="115">
        <f t="shared" ca="1" si="0"/>
        <v>16</v>
      </c>
      <c r="M5" s="6" t="s">
        <v>61</v>
      </c>
      <c r="P5" s="5" t="s">
        <v>142</v>
      </c>
    </row>
    <row r="6" spans="1:16" ht="30.75" customHeight="1" x14ac:dyDescent="0.25">
      <c r="A6" s="113">
        <v>4</v>
      </c>
      <c r="B6" s="114" t="s">
        <v>49</v>
      </c>
      <c r="C6" s="115">
        <f ca="1">COUNTIFS(Total!M:M,B6,Total!AH:AH,$C$2,Total!E:E,$J$2,Total!X:X,$K$2)+COUNTIFS(Total!M:M,B6,Total!AH:AH,$C$2,Total!AA:AA,$J$2,Total!AA:AA,$K$2)+COUNTIFS(Total!M:M,B6,Total!AH:AH,$C$2,Total!E:E,$J$2,Total!AA:AA,$K$2)+COUNTIFS(Total!M:M,B6,Total!AH:AH,$C$2,Total!AA:AA,$J$2,Total!X:X,$K$2)</f>
        <v>41</v>
      </c>
      <c r="D6" s="115">
        <f ca="1">COUNTIFS(Total!M:M,B6,Total!AH:AH,$D$2,Total!E:E,$J$2,Total!X:X,$K$2)+COUNTIFS(Total!M:M,B6,Total!AH:AH,$D$2,Total!AA:AA,$J$2,Total!AA:AA,$K$2)+COUNTIFS(Total!M:M,B6,Total!AH:AH,$D$2,Total!E:E,$J$2,Total!AA:AA,$K$2)+COUNTIFS(Total!M:M,B6,Total!AH:AH,$D$2,Total!AA:AA,$J$2,Total!X:X,$K$2)</f>
        <v>12</v>
      </c>
      <c r="E6" s="115">
        <f ca="1">COUNTIFS(Total!M:M,B6,Total!AH:AH,$E$2,Total!E:E,$J$2,Total!X:X,$K$2)+COUNTIFS(Total!M:M,B6,Total!AH:AH,$E$2,Total!AA:AA,$J$2,Total!AA:AA,$K$2)+COUNTIFS(Total!M:M,B6,Total!AH:AH,$E$2,Total!E:E,$J$2,Total!AA:AA,$K$2)+COUNTIFS(Total!M:M,B6,Total!AH:AH,$E$2,Total!AA:AA,$J$2,Total!X:X,$K$2)</f>
        <v>18</v>
      </c>
      <c r="F6" s="115">
        <f ca="1">COUNTIFS(Total!M:M,B6,Total!AH:AH,$F$2,Total!E:E,$J$2,Total!X:X,$K$2)+COUNTIFS(Total!M:M,B6,Total!AH:AH,$F$2,Total!AA:AA,$J$2,Total!AA:AA,$K$2)+COUNTIFS(Total!M:M,B6,Total!AH:AH,$F$2,Total!E:E,$J$2,Total!AA:AA,$K$2)+COUNTIFS(Total!M:M,B6,Total!AH:AH,$F$2,Total!AA:AA,$J$2,Total!X:X,$K$2)</f>
        <v>38</v>
      </c>
      <c r="G6" s="115">
        <f ca="1">COUNTIFS(Total!M:M,B6,Total!AH:AH,$G$2,Total!E:E,$J$2,Total!X:X,$K$2)+COUNTIFS(Total!M:M,B6,Total!AH:AH,$G$2,Total!AA:AA,$J$2,Total!AA:AA,$K$2)+COUNTIFS(Total!M:M,B6,Total!AH:AH,$G$2,Total!E:E,$J$2,Total!AA:AA,$K$2)+COUNTIFS(Total!M:M,B6,Total!AH:AH,$G$2,Total!AA:AA,$J$2,Total!X:X,$K$2)</f>
        <v>49</v>
      </c>
      <c r="H6" s="115">
        <f ca="1">COUNTIFS(Total!M:M,B6,Total!AH:AH,$H$2,Total!E:E,$J$2,Total!X:X,$K$2)+COUNTIFS(Total!M:M,B6,Total!AH:AH,$H$2,Total!AA:AA,$J$2,Total!AA:AA,$K$2)+COUNTIFS(Total!M:M,B6,Total!AH:AH,$H$2,Total!E:E,$J$2,Total!AA:AA,$K$2)+COUNTIFS(Total!M:M,B6,Total!AH:AH,$H$2,Total!AA:AA,$J$2,Total!X:X,$K$2)</f>
        <v>194</v>
      </c>
      <c r="I6" s="115">
        <f t="shared" ca="1" si="0"/>
        <v>352</v>
      </c>
      <c r="M6" s="6" t="s">
        <v>74</v>
      </c>
      <c r="P6" s="5" t="s">
        <v>112</v>
      </c>
    </row>
    <row r="7" spans="1:16" ht="30.75" customHeight="1" x14ac:dyDescent="0.25">
      <c r="A7" s="113">
        <v>5</v>
      </c>
      <c r="B7" s="114" t="s">
        <v>111</v>
      </c>
      <c r="C7" s="115">
        <f ca="1">COUNTIFS(Total!M:M,B7,Total!AH:AH,$C$2,Total!E:E,$J$2,Total!X:X,$K$2)+COUNTIFS(Total!M:M,B7,Total!AH:AH,$C$2,Total!AA:AA,$J$2,Total!AA:AA,$K$2)+COUNTIFS(Total!M:M,B7,Total!AH:AH,$C$2,Total!E:E,$J$2,Total!AA:AA,$K$2)+COUNTIFS(Total!M:M,B7,Total!AH:AH,$C$2,Total!AA:AA,$J$2,Total!X:X,$K$2)</f>
        <v>6</v>
      </c>
      <c r="D7" s="115">
        <f ca="1">COUNTIFS(Total!M:M,B7,Total!AH:AH,$D$2,Total!E:E,$J$2,Total!X:X,$K$2)+COUNTIFS(Total!M:M,B7,Total!AH:AH,$D$2,Total!AA:AA,$J$2,Total!AA:AA,$K$2)+COUNTIFS(Total!M:M,B7,Total!AH:AH,$D$2,Total!E:E,$J$2,Total!AA:AA,$K$2)+COUNTIFS(Total!M:M,B7,Total!AH:AH,$D$2,Total!AA:AA,$J$2,Total!X:X,$K$2)</f>
        <v>2</v>
      </c>
      <c r="E7" s="115">
        <f ca="1">COUNTIFS(Total!M:M,B7,Total!AH:AH,$E$2,Total!E:E,$J$2,Total!X:X,$K$2)+COUNTIFS(Total!M:M,B7,Total!AH:AH,$E$2,Total!AA:AA,$J$2,Total!AA:AA,$K$2)+COUNTIFS(Total!M:M,B7,Total!AH:AH,$E$2,Total!E:E,$J$2,Total!AA:AA,$K$2)+COUNTIFS(Total!M:M,B7,Total!AH:AH,$E$2,Total!AA:AA,$J$2,Total!X:X,$K$2)</f>
        <v>2</v>
      </c>
      <c r="F7" s="115">
        <f ca="1">COUNTIFS(Total!M:M,B7,Total!AH:AH,$F$2,Total!E:E,$J$2,Total!X:X,$K$2)+COUNTIFS(Total!M:M,B7,Total!AH:AH,$F$2,Total!AA:AA,$J$2,Total!AA:AA,$K$2)+COUNTIFS(Total!M:M,B7,Total!AH:AH,$F$2,Total!E:E,$J$2,Total!AA:AA,$K$2)+COUNTIFS(Total!M:M,B7,Total!AH:AH,$F$2,Total!AA:AA,$J$2,Total!X:X,$K$2)</f>
        <v>3</v>
      </c>
      <c r="G7" s="115">
        <f ca="1">COUNTIFS(Total!M:M,B7,Total!AH:AH,$G$2,Total!E:E,$J$2,Total!X:X,$K$2)+COUNTIFS(Total!M:M,B7,Total!AH:AH,$G$2,Total!AA:AA,$J$2,Total!AA:AA,$K$2)+COUNTIFS(Total!M:M,B7,Total!AH:AH,$G$2,Total!E:E,$J$2,Total!AA:AA,$K$2)+COUNTIFS(Total!M:M,B7,Total!AH:AH,$G$2,Total!AA:AA,$J$2,Total!X:X,$K$2)</f>
        <v>4</v>
      </c>
      <c r="H7" s="115">
        <f ca="1">COUNTIFS(Total!M:M,B7,Total!AH:AH,$H$2,Total!E:E,$J$2,Total!X:X,$K$2)+COUNTIFS(Total!M:M,B7,Total!AH:AH,$H$2,Total!AA:AA,$J$2,Total!AA:AA,$K$2)+COUNTIFS(Total!M:M,B7,Total!AH:AH,$H$2,Total!E:E,$J$2,Total!AA:AA,$K$2)+COUNTIFS(Total!M:M,B7,Total!AH:AH,$H$2,Total!AA:AA,$J$2,Total!X:X,$K$2)</f>
        <v>3</v>
      </c>
      <c r="I7" s="115">
        <f t="shared" ca="1" si="0"/>
        <v>20</v>
      </c>
      <c r="M7" s="6" t="s">
        <v>69</v>
      </c>
      <c r="P7" s="5" t="s">
        <v>169</v>
      </c>
    </row>
    <row r="8" spans="1:16" ht="30.75" customHeight="1" x14ac:dyDescent="0.25">
      <c r="A8" s="113">
        <v>6</v>
      </c>
      <c r="B8" s="114" t="s">
        <v>72</v>
      </c>
      <c r="C8" s="115">
        <f ca="1">COUNTIFS(Total!M:M,B8,Total!AH:AH,$C$2,Total!E:E,$J$2,Total!X:X,$K$2)+COUNTIFS(Total!M:M,B8,Total!AH:AH,$C$2,Total!AA:AA,$J$2,Total!AA:AA,$K$2)+COUNTIFS(Total!M:M,B8,Total!AH:AH,$C$2,Total!E:E,$J$2,Total!AA:AA,$K$2)+COUNTIFS(Total!M:M,B8,Total!AH:AH,$C$2,Total!AA:AA,$J$2,Total!X:X,$K$2)</f>
        <v>52</v>
      </c>
      <c r="D8" s="115">
        <f ca="1">COUNTIFS(Total!M:M,B8,Total!AH:AH,$D$2,Total!E:E,$J$2,Total!X:X,$K$2)+COUNTIFS(Total!M:M,B8,Total!AH:AH,$D$2,Total!AA:AA,$J$2,Total!AA:AA,$K$2)+COUNTIFS(Total!M:M,B8,Total!AH:AH,$D$2,Total!E:E,$J$2,Total!AA:AA,$K$2)+COUNTIFS(Total!M:M,B8,Total!AH:AH,$D$2,Total!AA:AA,$J$2,Total!X:X,$K$2)</f>
        <v>14</v>
      </c>
      <c r="E8" s="115">
        <f ca="1">COUNTIFS(Total!M:M,B8,Total!AH:AH,$E$2,Total!E:E,$J$2,Total!X:X,$K$2)+COUNTIFS(Total!M:M,B8,Total!AH:AH,$E$2,Total!AA:AA,$J$2,Total!AA:AA,$K$2)+COUNTIFS(Total!M:M,B8,Total!AH:AH,$E$2,Total!E:E,$J$2,Total!AA:AA,$K$2)+COUNTIFS(Total!M:M,B8,Total!AH:AH,$E$2,Total!AA:AA,$J$2,Total!X:X,$K$2)</f>
        <v>6</v>
      </c>
      <c r="F8" s="115">
        <f ca="1">COUNTIFS(Total!M:M,B8,Total!AH:AH,$F$2,Total!E:E,$J$2,Total!X:X,$K$2)+COUNTIFS(Total!M:M,B8,Total!AH:AH,$F$2,Total!AA:AA,$J$2,Total!AA:AA,$K$2)+COUNTIFS(Total!M:M,B8,Total!AH:AH,$F$2,Total!E:E,$J$2,Total!AA:AA,$K$2)+COUNTIFS(Total!M:M,B8,Total!AH:AH,$F$2,Total!AA:AA,$J$2,Total!X:X,$K$2)</f>
        <v>13</v>
      </c>
      <c r="G8" s="115">
        <f ca="1">COUNTIFS(Total!M:M,B8,Total!AH:AH,$G$2,Total!E:E,$J$2,Total!X:X,$K$2)+COUNTIFS(Total!M:M,B8,Total!AH:AH,$G$2,Total!AA:AA,$J$2,Total!AA:AA,$K$2)+COUNTIFS(Total!M:M,B8,Total!AH:AH,$G$2,Total!E:E,$J$2,Total!AA:AA,$K$2)+COUNTIFS(Total!M:M,B8,Total!AH:AH,$G$2,Total!AA:AA,$J$2,Total!X:X,$K$2)</f>
        <v>7</v>
      </c>
      <c r="H8" s="115">
        <f ca="1">COUNTIFS(Total!M:M,B8,Total!AH:AH,$H$2,Total!E:E,$J$2,Total!X:X,$K$2)+COUNTIFS(Total!M:M,B8,Total!AH:AH,$H$2,Total!AA:AA,$J$2,Total!AA:AA,$K$2)+COUNTIFS(Total!M:M,B8,Total!AH:AH,$H$2,Total!E:E,$J$2,Total!AA:AA,$K$2)+COUNTIFS(Total!M:M,B8,Total!AH:AH,$H$2,Total!AA:AA,$J$2,Total!X:X,$K$2)</f>
        <v>57</v>
      </c>
      <c r="I8" s="115">
        <f t="shared" ca="1" si="0"/>
        <v>149</v>
      </c>
      <c r="M8" s="16" t="s">
        <v>28</v>
      </c>
      <c r="P8" s="5" t="s">
        <v>168</v>
      </c>
    </row>
    <row r="9" spans="1:16" ht="30.75" customHeight="1" x14ac:dyDescent="0.25">
      <c r="A9" s="113">
        <v>7</v>
      </c>
      <c r="B9" s="114" t="s">
        <v>30</v>
      </c>
      <c r="C9" s="115">
        <f ca="1">COUNTIFS(Total!M:M,B9,Total!AH:AH,$C$2,Total!E:E,$J$2,Total!X:X,$K$2)+COUNTIFS(Total!M:M,B9,Total!AH:AH,$C$2,Total!AA:AA,$J$2,Total!AA:AA,$K$2)+COUNTIFS(Total!M:M,B9,Total!AH:AH,$C$2,Total!E:E,$J$2,Total!AA:AA,$K$2)+COUNTIFS(Total!M:M,B9,Total!AH:AH,$C$2,Total!AA:AA,$J$2,Total!X:X,$K$2)</f>
        <v>9</v>
      </c>
      <c r="D9" s="115">
        <f ca="1">COUNTIFS(Total!M:M,B9,Total!AH:AH,$D$2,Total!E:E,$J$2,Total!X:X,$K$2)+COUNTIFS(Total!M:M,B9,Total!AH:AH,$D$2,Total!AA:AA,$J$2,Total!AA:AA,$K$2)+COUNTIFS(Total!M:M,B9,Total!AH:AH,$D$2,Total!E:E,$J$2,Total!AA:AA,$K$2)+COUNTIFS(Total!M:M,B9,Total!AH:AH,$D$2,Total!AA:AA,$J$2,Total!X:X,$K$2)</f>
        <v>1</v>
      </c>
      <c r="E9" s="115">
        <f ca="1">COUNTIFS(Total!M:M,B9,Total!AH:AH,$E$2,Total!E:E,$J$2,Total!X:X,$K$2)+COUNTIFS(Total!M:M,B9,Total!AH:AH,$E$2,Total!AA:AA,$J$2,Total!AA:AA,$K$2)+COUNTIFS(Total!M:M,B9,Total!AH:AH,$E$2,Total!E:E,$J$2,Total!AA:AA,$K$2)+COUNTIFS(Total!M:M,B9,Total!AH:AH,$E$2,Total!AA:AA,$J$2,Total!X:X,$K$2)</f>
        <v>5</v>
      </c>
      <c r="F9" s="115">
        <f ca="1">COUNTIFS(Total!M:M,B9,Total!AH:AH,$F$2,Total!E:E,$J$2,Total!X:X,$K$2)+COUNTIFS(Total!M:M,B9,Total!AH:AH,$F$2,Total!AA:AA,$J$2,Total!AA:AA,$K$2)+COUNTIFS(Total!M:M,B9,Total!AH:AH,$F$2,Total!E:E,$J$2,Total!AA:AA,$K$2)+COUNTIFS(Total!M:M,B9,Total!AH:AH,$F$2,Total!AA:AA,$J$2,Total!X:X,$K$2)</f>
        <v>18</v>
      </c>
      <c r="G9" s="115">
        <f ca="1">COUNTIFS(Total!M:M,B9,Total!AH:AH,$G$2,Total!E:E,$J$2,Total!X:X,$K$2)+COUNTIFS(Total!M:M,B9,Total!AH:AH,$G$2,Total!AA:AA,$J$2,Total!AA:AA,$K$2)+COUNTIFS(Total!M:M,B9,Total!AH:AH,$G$2,Total!E:E,$J$2,Total!AA:AA,$K$2)+COUNTIFS(Total!M:M,B9,Total!AH:AH,$G$2,Total!AA:AA,$J$2,Total!X:X,$K$2)</f>
        <v>15</v>
      </c>
      <c r="H9" s="115">
        <f ca="1">COUNTIFS(Total!M:M,B9,Total!AH:AH,$H$2,Total!E:E,$J$2,Total!X:X,$K$2)+COUNTIFS(Total!M:M,B9,Total!AH:AH,$H$2,Total!AA:AA,$J$2,Total!AA:AA,$K$2)+COUNTIFS(Total!M:M,B9,Total!AH:AH,$H$2,Total!E:E,$J$2,Total!AA:AA,$K$2)+COUNTIFS(Total!M:M,B9,Total!AH:AH,$H$2,Total!AA:AA,$J$2,Total!X:X,$K$2)</f>
        <v>44</v>
      </c>
      <c r="I9" s="115">
        <f t="shared" ca="1" si="0"/>
        <v>92</v>
      </c>
      <c r="M9" s="25" t="s">
        <v>46</v>
      </c>
      <c r="P9" s="5" t="s">
        <v>175</v>
      </c>
    </row>
    <row r="10" spans="1:16" ht="30.75" customHeight="1" x14ac:dyDescent="0.25">
      <c r="A10" s="113">
        <v>8</v>
      </c>
      <c r="B10" s="114" t="s">
        <v>94</v>
      </c>
      <c r="C10" s="115">
        <f ca="1">COUNTIFS(Total!M:M,B10,Total!AH:AH,$C$2,Total!E:E,$J$2,Total!X:X,$K$2)+COUNTIFS(Total!M:M,B10,Total!AH:AH,$C$2,Total!AA:AA,$J$2,Total!AA:AA,$K$2)+COUNTIFS(Total!M:M,B10,Total!AH:AH,$C$2,Total!E:E,$J$2,Total!AA:AA,$K$2)+COUNTIFS(Total!M:M,B10,Total!AH:AH,$C$2,Total!AA:AA,$J$2,Total!X:X,$K$2)</f>
        <v>1</v>
      </c>
      <c r="D10" s="115">
        <f ca="1">COUNTIFS(Total!M:M,B10,Total!AH:AH,$D$2,Total!E:E,$J$2,Total!X:X,$K$2)+COUNTIFS(Total!M:M,B10,Total!AH:AH,$D$2,Total!AA:AA,$J$2,Total!AA:AA,$K$2)+COUNTIFS(Total!M:M,B10,Total!AH:AH,$D$2,Total!E:E,$J$2,Total!AA:AA,$K$2)+COUNTIFS(Total!M:M,B10,Total!AH:AH,$D$2,Total!AA:AA,$J$2,Total!X:X,$K$2)</f>
        <v>0</v>
      </c>
      <c r="E10" s="115">
        <f ca="1">COUNTIFS(Total!M:M,B10,Total!AH:AH,$E$2,Total!E:E,$J$2,Total!X:X,$K$2)+COUNTIFS(Total!M:M,B10,Total!AH:AH,$E$2,Total!AA:AA,$J$2,Total!AA:AA,$K$2)+COUNTIFS(Total!M:M,B10,Total!AH:AH,$E$2,Total!E:E,$J$2,Total!AA:AA,$K$2)+COUNTIFS(Total!M:M,B10,Total!AH:AH,$E$2,Total!AA:AA,$J$2,Total!X:X,$K$2)</f>
        <v>1</v>
      </c>
      <c r="F10" s="115">
        <f ca="1">COUNTIFS(Total!M:M,B10,Total!AH:AH,$F$2,Total!E:E,$J$2,Total!X:X,$K$2)+COUNTIFS(Total!M:M,B10,Total!AH:AH,$F$2,Total!AA:AA,$J$2,Total!AA:AA,$K$2)+COUNTIFS(Total!M:M,B10,Total!AH:AH,$F$2,Total!E:E,$J$2,Total!AA:AA,$K$2)+COUNTIFS(Total!M:M,B10,Total!AH:AH,$F$2,Total!AA:AA,$J$2,Total!X:X,$K$2)</f>
        <v>13</v>
      </c>
      <c r="G10" s="115">
        <f ca="1">COUNTIFS(Total!M:M,B10,Total!AH:AH,$G$2,Total!E:E,$J$2,Total!X:X,$K$2)+COUNTIFS(Total!M:M,B10,Total!AH:AH,$G$2,Total!AA:AA,$J$2,Total!AA:AA,$K$2)+COUNTIFS(Total!M:M,B10,Total!AH:AH,$G$2,Total!E:E,$J$2,Total!AA:AA,$K$2)+COUNTIFS(Total!M:M,B10,Total!AH:AH,$G$2,Total!AA:AA,$J$2,Total!X:X,$K$2)</f>
        <v>32</v>
      </c>
      <c r="H10" s="115">
        <f ca="1">COUNTIFS(Total!M:M,B10,Total!AH:AH,$H$2,Total!E:E,$J$2,Total!X:X,$K$2)+COUNTIFS(Total!M:M,B10,Total!AH:AH,$H$2,Total!AA:AA,$J$2,Total!AA:AA,$K$2)+COUNTIFS(Total!M:M,B10,Total!AH:AH,$H$2,Total!E:E,$J$2,Total!AA:AA,$K$2)+COUNTIFS(Total!M:M,B10,Total!AH:AH,$H$2,Total!AA:AA,$J$2,Total!X:X,$K$2)</f>
        <v>173</v>
      </c>
      <c r="I10" s="115">
        <f t="shared" ref="I10" ca="1" si="1">SUM(C10:H10)</f>
        <v>220</v>
      </c>
      <c r="M10" s="25"/>
      <c r="P10" s="5" t="s">
        <v>40</v>
      </c>
    </row>
    <row r="11" spans="1:16" ht="30.75" customHeight="1" x14ac:dyDescent="0.25">
      <c r="A11" s="113">
        <v>9</v>
      </c>
      <c r="B11" s="117" t="s">
        <v>39</v>
      </c>
      <c r="C11" s="115">
        <f ca="1">COUNTIFS(Total!M:M,B11,Total!AH:AH,$C$2,Total!E:E,$J$2,Total!X:X,$K$2)+COUNTIFS(Total!M:M,B11,Total!AH:AH,$C$2,Total!AA:AA,$J$2,Total!AA:AA,$K$2)+COUNTIFS(Total!M:M,B11,Total!AH:AH,$C$2,Total!E:E,$J$2,Total!AA:AA,$K$2)+COUNTIFS(Total!M:M,B11,Total!AH:AH,$C$2,Total!AA:AA,$J$2,Total!X:X,$K$2)</f>
        <v>33</v>
      </c>
      <c r="D11" s="115">
        <f ca="1">COUNTIFS(Total!M:M,B11,Total!AH:AH,$D$2,Total!E:E,$J$2,Total!X:X,$K$2)+COUNTIFS(Total!M:M,B11,Total!AH:AH,$D$2,Total!AA:AA,$J$2,Total!AA:AA,$K$2)+COUNTIFS(Total!M:M,B11,Total!AH:AH,$D$2,Total!E:E,$J$2,Total!AA:AA,$K$2)+COUNTIFS(Total!M:M,B11,Total!AH:AH,$D$2,Total!AA:AA,$J$2,Total!X:X,$K$2)</f>
        <v>10</v>
      </c>
      <c r="E11" s="115">
        <f ca="1">COUNTIFS(Total!M:M,B11,Total!AH:AH,$E$2,Total!E:E,$J$2,Total!X:X,$K$2)+COUNTIFS(Total!M:M,B11,Total!AH:AH,$E$2,Total!AA:AA,$J$2,Total!AA:AA,$K$2)+COUNTIFS(Total!M:M,B11,Total!AH:AH,$E$2,Total!E:E,$J$2,Total!AA:AA,$K$2)+COUNTIFS(Total!M:M,B11,Total!AH:AH,$E$2,Total!AA:AA,$J$2,Total!X:X,$K$2)</f>
        <v>18</v>
      </c>
      <c r="F11" s="115">
        <f ca="1">COUNTIFS(Total!M:M,B11,Total!AH:AH,$F$2,Total!E:E,$J$2,Total!X:X,$K$2)+COUNTIFS(Total!M:M,B11,Total!AH:AH,$F$2,Total!AA:AA,$J$2,Total!AA:AA,$K$2)+COUNTIFS(Total!M:M,B11,Total!AH:AH,$F$2,Total!E:E,$J$2,Total!AA:AA,$K$2)+COUNTIFS(Total!M:M,B11,Total!AH:AH,$F$2,Total!AA:AA,$J$2,Total!X:X,$K$2)</f>
        <v>21</v>
      </c>
      <c r="G11" s="115">
        <f ca="1">COUNTIFS(Total!M:M,B11,Total!AH:AH,$G$2,Total!E:E,$J$2,Total!X:X,$K$2)+COUNTIFS(Total!M:M,B11,Total!AH:AH,$G$2,Total!AA:AA,$J$2,Total!AA:AA,$K$2)+COUNTIFS(Total!M:M,B11,Total!AH:AH,$G$2,Total!E:E,$J$2,Total!AA:AA,$K$2)+COUNTIFS(Total!M:M,B11,Total!AH:AH,$G$2,Total!AA:AA,$J$2,Total!X:X,$K$2)</f>
        <v>21</v>
      </c>
      <c r="H11" s="115">
        <f ca="1">COUNTIFS(Total!M:M,B11,Total!AH:AH,$H$2,Total!E:E,$J$2,Total!X:X,$K$2)+COUNTIFS(Total!M:M,B11,Total!AH:AH,$H$2,Total!AA:AA,$J$2,Total!AA:AA,$K$2)+COUNTIFS(Total!M:M,B11,Total!AH:AH,$H$2,Total!E:E,$J$2,Total!AA:AA,$K$2)+COUNTIFS(Total!M:M,B11,Total!AH:AH,$H$2,Total!AA:AA,$J$2,Total!X:X,$K$2)</f>
        <v>54</v>
      </c>
      <c r="I11" s="115">
        <f t="shared" ca="1" si="0"/>
        <v>157</v>
      </c>
      <c r="M11" s="118" t="s">
        <v>47</v>
      </c>
      <c r="P11" s="5" t="s">
        <v>128</v>
      </c>
    </row>
    <row r="12" spans="1:16" ht="30.75" customHeight="1" x14ac:dyDescent="0.25">
      <c r="A12" s="119"/>
      <c r="B12" s="120" t="s">
        <v>2926</v>
      </c>
      <c r="C12" s="121">
        <f ca="1">SUM(C3:C11)</f>
        <v>214</v>
      </c>
      <c r="D12" s="121">
        <f ca="1">SUM(D3:D11)</f>
        <v>54</v>
      </c>
      <c r="E12" s="121">
        <f t="shared" ref="E12:I12" ca="1" si="2">SUM(E3:E11)</f>
        <v>68</v>
      </c>
      <c r="F12" s="121">
        <f t="shared" ca="1" si="2"/>
        <v>132</v>
      </c>
      <c r="G12" s="121">
        <f t="shared" ca="1" si="2"/>
        <v>144</v>
      </c>
      <c r="H12" s="121">
        <f t="shared" ca="1" si="2"/>
        <v>556</v>
      </c>
      <c r="I12" s="121">
        <f t="shared" ca="1" si="2"/>
        <v>1168</v>
      </c>
      <c r="M12" s="118" t="s">
        <v>67</v>
      </c>
      <c r="P12" s="5"/>
    </row>
    <row r="13" spans="1:16" ht="30.75" customHeight="1" x14ac:dyDescent="0.25">
      <c r="A13" s="113">
        <v>10</v>
      </c>
      <c r="B13" s="117" t="s">
        <v>82</v>
      </c>
      <c r="C13" s="115">
        <f ca="1">COUNTIFS(Total!M:M,B13,Total!AH:AH,$C$2,Total!E:E,$J$2,Total!X:X,$K$2)+COUNTIFS(Total!M:M,B13,Total!AH:AH,$C$2,Total!AA:AA,$J$2,Total!AA:AA,$K$2)+COUNTIFS(Total!M:M,B13,Total!AH:AH,$C$2,Total!E:E,$J$2,Total!AA:AA,$K$2)+COUNTIFS(Total!M:M,B13,Total!AH:AH,$C$2,Total!AA:AA,$J$2,Total!X:X,$K$2)</f>
        <v>54</v>
      </c>
      <c r="D13" s="115">
        <f ca="1">COUNTIFS(Total!M:M,B13,Total!AH:AH,$D$2,Total!E:E,$J$2,Total!X:X,$K$2)+COUNTIFS(Total!M:M,B13,Total!AH:AH,$D$2,Total!AA:AA,$J$2,Total!AA:AA,$K$2)+COUNTIFS(Total!M:M,B13,Total!AH:AH,$D$2,Total!E:E,$J$2,Total!AA:AA,$K$2)+COUNTIFS(Total!M:M,B13,Total!AH:AH,$D$2,Total!AA:AA,$J$2,Total!X:X,$K$2)</f>
        <v>3</v>
      </c>
      <c r="E13" s="115">
        <f ca="1">COUNTIFS(Total!M:M,B13,Total!AH:AH,$E$2,Total!E:E,$J$2,Total!X:X,$K$2)+COUNTIFS(Total!M:M,B13,Total!AH:AH,$E$2,Total!AA:AA,$J$2,Total!AA:AA,$K$2)+COUNTIFS(Total!M:M,B13,Total!AH:AH,$E$2,Total!E:E,$J$2,Total!AA:AA,$K$2)+COUNTIFS(Total!M:M,B13,Total!AH:AH,$E$2,Total!AA:AA,$J$2,Total!X:X,$K$2)</f>
        <v>4</v>
      </c>
      <c r="F13" s="115">
        <f ca="1">COUNTIFS(Total!M:M,B13,Total!AH:AH,$F$2,Total!E:E,$J$2,Total!X:X,$K$2)+COUNTIFS(Total!M:M,B13,Total!AH:AH,$F$2,Total!AA:AA,$J$2,Total!AA:AA,$K$2)+COUNTIFS(Total!M:M,B13,Total!AH:AH,$F$2,Total!E:E,$J$2,Total!AA:AA,$K$2)+COUNTIFS(Total!M:M,B13,Total!AH:AH,$F$2,Total!AA:AA,$J$2,Total!X:X,$K$2)</f>
        <v>0</v>
      </c>
      <c r="G13" s="115">
        <f ca="1">COUNTIFS(Total!M:M,B13,Total!AH:AH,$G$2,Total!E:E,$J$2,Total!X:X,$K$2)+COUNTIFS(Total!M:M,B13,Total!AH:AH,$G$2,Total!AA:AA,$J$2,Total!AA:AA,$K$2)+COUNTIFS(Total!M:M,B13,Total!AH:AH,$G$2,Total!E:E,$J$2,Total!AA:AA,$K$2)+COUNTIFS(Total!M:M,B13,Total!AH:AH,$G$2,Total!AA:AA,$J$2,Total!X:X,$K$2)</f>
        <v>0</v>
      </c>
      <c r="H13" s="115">
        <f ca="1">COUNTIFS(Total!M:M,B13,Total!AH:AH,$H$2,Total!E:E,$J$2,Total!X:X,$K$2)+COUNTIFS(Total!M:M,B13,Total!AH:AH,$H$2,Total!AA:AA,$J$2,Total!AA:AA,$K$2)+COUNTIFS(Total!M:M,B13,Total!AH:AH,$H$2,Total!E:E,$J$2,Total!AA:AA,$K$2)+COUNTIFS(Total!M:M,B13,Total!AH:AH,$H$2,Total!AA:AA,$J$2,Total!X:X,$K$2)</f>
        <v>1</v>
      </c>
      <c r="I13" s="115">
        <f t="shared" ref="I13:I18" ca="1" si="3">SUM(C13:H13)</f>
        <v>62</v>
      </c>
      <c r="M13" s="118" t="s">
        <v>109</v>
      </c>
      <c r="P13" s="5"/>
    </row>
    <row r="14" spans="1:16" ht="30.75" customHeight="1" x14ac:dyDescent="0.25">
      <c r="A14" s="113">
        <v>11</v>
      </c>
      <c r="B14" s="114" t="s">
        <v>116</v>
      </c>
      <c r="C14" s="115">
        <f ca="1">COUNTIFS(Total!M:M,B14,Total!AH:AH,$C$2,Total!E:E,$J$2,Total!X:X,$K$2)+COUNTIFS(Total!M:M,B14,Total!AH:AH,$C$2,Total!AA:AA,$J$2,Total!AA:AA,$K$2)+COUNTIFS(Total!M:M,B14,Total!AH:AH,$C$2,Total!E:E,$J$2,Total!AA:AA,$K$2)+COUNTIFS(Total!M:M,B14,Total!AH:AH,$C$2,Total!AA:AA,$J$2,Total!X:X,$K$2)</f>
        <v>14</v>
      </c>
      <c r="D14" s="115">
        <f ca="1">COUNTIFS(Total!M:M,B14,Total!AH:AH,$D$2,Total!E:E,$J$2,Total!X:X,$K$2)+COUNTIFS(Total!M:M,B14,Total!AH:AH,$D$2,Total!AA:AA,$J$2,Total!AA:AA,$K$2)+COUNTIFS(Total!M:M,B14,Total!AH:AH,$D$2,Total!E:E,$J$2,Total!AA:AA,$K$2)+COUNTIFS(Total!M:M,B14,Total!AH:AH,$D$2,Total!AA:AA,$J$2,Total!X:X,$K$2)</f>
        <v>7</v>
      </c>
      <c r="E14" s="115">
        <f ca="1">COUNTIFS(Total!M:M,B14,Total!AH:AH,$E$2,Total!E:E,$J$2,Total!X:X,$K$2)+COUNTIFS(Total!M:M,B14,Total!AH:AH,$E$2,Total!AA:AA,$J$2,Total!AA:AA,$K$2)+COUNTIFS(Total!M:M,B14,Total!AH:AH,$E$2,Total!E:E,$J$2,Total!AA:AA,$K$2)+COUNTIFS(Total!M:M,B14,Total!AH:AH,$E$2,Total!AA:AA,$J$2,Total!X:X,$K$2)</f>
        <v>4</v>
      </c>
      <c r="F14" s="115">
        <f ca="1">COUNTIFS(Total!M:M,B14,Total!AH:AH,$F$2,Total!E:E,$J$2,Total!X:X,$K$2)+COUNTIFS(Total!M:M,B14,Total!AH:AH,$F$2,Total!AA:AA,$J$2,Total!AA:AA,$K$2)+COUNTIFS(Total!M:M,B14,Total!AH:AH,$F$2,Total!E:E,$J$2,Total!AA:AA,$K$2)+COUNTIFS(Total!M:M,B14,Total!AH:AH,$F$2,Total!AA:AA,$J$2,Total!X:X,$K$2)</f>
        <v>20</v>
      </c>
      <c r="G14" s="115">
        <f ca="1">COUNTIFS(Total!M:M,B14,Total!AH:AH,$G$2,Total!E:E,$J$2,Total!X:X,$K$2)+COUNTIFS(Total!M:M,B14,Total!AH:AH,$G$2,Total!AA:AA,$J$2,Total!AA:AA,$K$2)+COUNTIFS(Total!M:M,B14,Total!AH:AH,$G$2,Total!E:E,$J$2,Total!AA:AA,$K$2)+COUNTIFS(Total!M:M,B14,Total!AH:AH,$G$2,Total!AA:AA,$J$2,Total!X:X,$K$2)</f>
        <v>45</v>
      </c>
      <c r="H14" s="115">
        <f ca="1">COUNTIFS(Total!M:M,B14,Total!AH:AH,$H$2,Total!E:E,$J$2,Total!X:X,$K$2)+COUNTIFS(Total!M:M,B14,Total!AH:AH,$H$2,Total!AA:AA,$J$2,Total!AA:AA,$K$2)+COUNTIFS(Total!M:M,B14,Total!AH:AH,$H$2,Total!E:E,$J$2,Total!AA:AA,$K$2)+COUNTIFS(Total!M:M,B14,Total!AH:AH,$H$2,Total!AA:AA,$J$2,Total!X:X,$K$2)</f>
        <v>137</v>
      </c>
      <c r="I14" s="115">
        <f t="shared" ca="1" si="3"/>
        <v>227</v>
      </c>
      <c r="M14" s="118" t="s">
        <v>64</v>
      </c>
      <c r="P14" s="5"/>
    </row>
    <row r="15" spans="1:16" ht="30.75" customHeight="1" x14ac:dyDescent="0.25">
      <c r="A15" s="113">
        <v>12</v>
      </c>
      <c r="B15" s="114" t="s">
        <v>100</v>
      </c>
      <c r="C15" s="115">
        <f ca="1">COUNTIFS(Total!M:M,B15,Total!AH:AH,$C$2,Total!E:E,$J$2,Total!X:X,$K$2)+COUNTIFS(Total!M:M,B15,Total!AH:AH,$C$2,Total!AA:AA,$J$2,Total!AA:AA,$K$2)+COUNTIFS(Total!M:M,B15,Total!AH:AH,$C$2,Total!E:E,$J$2,Total!AA:AA,$K$2)+COUNTIFS(Total!M:M,B15,Total!AH:AH,$C$2,Total!AA:AA,$J$2,Total!X:X,$K$2)</f>
        <v>1</v>
      </c>
      <c r="D15" s="115">
        <f ca="1">COUNTIFS(Total!M:M,B15,Total!AH:AH,$D$2,Total!E:E,$J$2,Total!X:X,$K$2)+COUNTIFS(Total!M:M,B15,Total!AH:AH,$D$2,Total!AA:AA,$J$2,Total!AA:AA,$K$2)+COUNTIFS(Total!M:M,B15,Total!AH:AH,$D$2,Total!E:E,$J$2,Total!AA:AA,$K$2)+COUNTIFS(Total!M:M,B15,Total!AH:AH,$D$2,Total!AA:AA,$J$2,Total!X:X,$K$2)</f>
        <v>0</v>
      </c>
      <c r="E15" s="115">
        <f ca="1">COUNTIFS(Total!M:M,B15,Total!AH:AH,$E$2,Total!E:E,$J$2,Total!X:X,$K$2)+COUNTIFS(Total!M:M,B15,Total!AH:AH,$E$2,Total!AA:AA,$J$2,Total!AA:AA,$K$2)+COUNTIFS(Total!M:M,B15,Total!AH:AH,$E$2,Total!E:E,$J$2,Total!AA:AA,$K$2)+COUNTIFS(Total!M:M,B15,Total!AH:AH,$E$2,Total!AA:AA,$J$2,Total!X:X,$K$2)</f>
        <v>0</v>
      </c>
      <c r="F15" s="115">
        <f ca="1">COUNTIFS(Total!M:M,B15,Total!AH:AH,$F$2,Total!E:E,$J$2,Total!X:X,$K$2)+COUNTIFS(Total!M:M,B15,Total!AH:AH,$F$2,Total!AA:AA,$J$2,Total!AA:AA,$K$2)+COUNTIFS(Total!M:M,B15,Total!AH:AH,$F$2,Total!E:E,$J$2,Total!AA:AA,$K$2)+COUNTIFS(Total!M:M,B15,Total!AH:AH,$F$2,Total!AA:AA,$J$2,Total!X:X,$K$2)</f>
        <v>0</v>
      </c>
      <c r="G15" s="115">
        <f ca="1">COUNTIFS(Total!M:M,B15,Total!AH:AH,$G$2,Total!E:E,$J$2,Total!X:X,$K$2)+COUNTIFS(Total!M:M,B15,Total!AH:AH,$G$2,Total!AA:AA,$J$2,Total!AA:AA,$K$2)+COUNTIFS(Total!M:M,B15,Total!AH:AH,$G$2,Total!E:E,$J$2,Total!AA:AA,$K$2)+COUNTIFS(Total!M:M,B15,Total!AH:AH,$G$2,Total!AA:AA,$J$2,Total!X:X,$K$2)</f>
        <v>1</v>
      </c>
      <c r="H15" s="115">
        <f ca="1">COUNTIFS(Total!M:M,B15,Total!AH:AH,$H$2,Total!E:E,$J$2,Total!X:X,$K$2)+COUNTIFS(Total!M:M,B15,Total!AH:AH,$H$2,Total!AA:AA,$J$2,Total!AA:AA,$K$2)+COUNTIFS(Total!M:M,B15,Total!AH:AH,$H$2,Total!E:E,$J$2,Total!AA:AA,$K$2)+COUNTIFS(Total!M:M,B15,Total!AH:AH,$H$2,Total!AA:AA,$J$2,Total!X:X,$K$2)</f>
        <v>1</v>
      </c>
      <c r="I15" s="115">
        <f t="shared" ca="1" si="3"/>
        <v>3</v>
      </c>
      <c r="M15" s="118" t="s">
        <v>37</v>
      </c>
      <c r="P15" s="5"/>
    </row>
    <row r="16" spans="1:16" ht="30.75" customHeight="1" x14ac:dyDescent="0.25">
      <c r="A16" s="113">
        <v>13</v>
      </c>
      <c r="B16" s="114" t="s">
        <v>117</v>
      </c>
      <c r="C16" s="115">
        <f ca="1">COUNTIFS(Total!M:M,B16,Total!AH:AH,$C$2,Total!E:E,$J$2,Total!X:X,$K$2)+COUNTIFS(Total!M:M,B16,Total!AH:AH,$C$2,Total!AA:AA,$J$2,Total!AA:AA,$K$2)+COUNTIFS(Total!M:M,B16,Total!AH:AH,$C$2,Total!E:E,$J$2,Total!AA:AA,$K$2)+COUNTIFS(Total!M:M,B16,Total!AH:AH,$C$2,Total!AA:AA,$J$2,Total!X:X,$K$2)</f>
        <v>0</v>
      </c>
      <c r="D16" s="115">
        <f ca="1">COUNTIFS(Total!M:M,B16,Total!AH:AH,$D$2,Total!E:E,$J$2,Total!X:X,$K$2)+COUNTIFS(Total!M:M,B16,Total!AH:AH,$D$2,Total!AA:AA,$J$2,Total!AA:AA,$K$2)+COUNTIFS(Total!M:M,B16,Total!AH:AH,$D$2,Total!E:E,$J$2,Total!AA:AA,$K$2)+COUNTIFS(Total!M:M,B16,Total!AH:AH,$D$2,Total!AA:AA,$J$2,Total!X:X,$K$2)</f>
        <v>0</v>
      </c>
      <c r="E16" s="115">
        <f ca="1">COUNTIFS(Total!M:M,B16,Total!AH:AH,$E$2,Total!E:E,$J$2,Total!X:X,$K$2)+COUNTIFS(Total!M:M,B16,Total!AH:AH,$E$2,Total!AA:AA,$J$2,Total!AA:AA,$K$2)+COUNTIFS(Total!M:M,B16,Total!AH:AH,$E$2,Total!E:E,$J$2,Total!AA:AA,$K$2)+COUNTIFS(Total!M:M,B16,Total!AH:AH,$E$2,Total!AA:AA,$J$2,Total!X:X,$K$2)</f>
        <v>0</v>
      </c>
      <c r="F16" s="115">
        <f ca="1">COUNTIFS(Total!M:M,B16,Total!AH:AH,$F$2,Total!E:E,$J$2,Total!X:X,$K$2)+COUNTIFS(Total!M:M,B16,Total!AH:AH,$F$2,Total!AA:AA,$J$2,Total!AA:AA,$K$2)+COUNTIFS(Total!M:M,B16,Total!AH:AH,$F$2,Total!E:E,$J$2,Total!AA:AA,$K$2)+COUNTIFS(Total!M:M,B16,Total!AH:AH,$F$2,Total!AA:AA,$J$2,Total!X:X,$K$2)</f>
        <v>0</v>
      </c>
      <c r="G16" s="115">
        <f ca="1">COUNTIFS(Total!M:M,B16,Total!AH:AH,$G$2,Total!E:E,$J$2,Total!X:X,$K$2)+COUNTIFS(Total!M:M,B16,Total!AH:AH,$G$2,Total!AA:AA,$J$2,Total!AA:AA,$K$2)+COUNTIFS(Total!M:M,B16,Total!AH:AH,$G$2,Total!E:E,$J$2,Total!AA:AA,$K$2)+COUNTIFS(Total!M:M,B16,Total!AH:AH,$G$2,Total!AA:AA,$J$2,Total!X:X,$K$2)</f>
        <v>3</v>
      </c>
      <c r="H16" s="115">
        <f ca="1">COUNTIFS(Total!M:M,B16,Total!AH:AH,$H$2,Total!E:E,$J$2,Total!X:X,$K$2)+COUNTIFS(Total!M:M,B16,Total!AH:AH,$H$2,Total!AA:AA,$J$2,Total!AA:AA,$K$2)+COUNTIFS(Total!M:M,B16,Total!AH:AH,$H$2,Total!E:E,$J$2,Total!AA:AA,$K$2)+COUNTIFS(Total!M:M,B16,Total!AH:AH,$H$2,Total!AA:AA,$J$2,Total!X:X,$K$2)</f>
        <v>8</v>
      </c>
      <c r="I16" s="115">
        <f t="shared" ca="1" si="3"/>
        <v>11</v>
      </c>
      <c r="M16" s="16" t="s">
        <v>90</v>
      </c>
      <c r="P16" s="5"/>
    </row>
    <row r="17" spans="1:16" ht="30.75" customHeight="1" x14ac:dyDescent="0.25">
      <c r="A17" s="113">
        <v>14</v>
      </c>
      <c r="B17" s="117" t="s">
        <v>59</v>
      </c>
      <c r="C17" s="115">
        <f ca="1">COUNTIFS(Total!M:M,B17,Total!AH:AH,$C$2,Total!E:E,$J$2,Total!X:X,$K$2)+COUNTIFS(Total!M:M,B17,Total!AH:AH,$C$2,Total!AA:AA,$J$2,Total!AA:AA,$K$2)+COUNTIFS(Total!M:M,B17,Total!AH:AH,$C$2,Total!E:E,$J$2,Total!AA:AA,$K$2)+COUNTIFS(Total!M:M,B17,Total!AH:AH,$C$2,Total!AA:AA,$J$2,Total!X:X,$K$2)</f>
        <v>30</v>
      </c>
      <c r="D17" s="115">
        <f ca="1">COUNTIFS(Total!M:M,B17,Total!AH:AH,$D$2,Total!E:E,$J$2,Total!X:X,$K$2)+COUNTIFS(Total!M:M,B17,Total!AH:AH,$D$2,Total!AA:AA,$J$2,Total!AA:AA,$K$2)+COUNTIFS(Total!M:M,B17,Total!AH:AH,$D$2,Total!E:E,$J$2,Total!AA:AA,$K$2)+COUNTIFS(Total!M:M,B17,Total!AH:AH,$D$2,Total!AA:AA,$J$2,Total!X:X,$K$2)</f>
        <v>5</v>
      </c>
      <c r="E17" s="115">
        <f ca="1">COUNTIFS(Total!M:M,B17,Total!AH:AH,$E$2,Total!E:E,$J$2,Total!X:X,$K$2)+COUNTIFS(Total!M:M,B17,Total!AH:AH,$E$2,Total!AA:AA,$J$2,Total!AA:AA,$K$2)+COUNTIFS(Total!M:M,B17,Total!AH:AH,$E$2,Total!E:E,$J$2,Total!AA:AA,$K$2)+COUNTIFS(Total!M:M,B17,Total!AH:AH,$E$2,Total!AA:AA,$J$2,Total!X:X,$K$2)</f>
        <v>4</v>
      </c>
      <c r="F17" s="115">
        <f ca="1">COUNTIFS(Total!M:M,B17,Total!AH:AH,$F$2,Total!E:E,$J$2,Total!X:X,$K$2)+COUNTIFS(Total!M:M,B17,Total!AH:AH,$F$2,Total!AA:AA,$J$2,Total!AA:AA,$K$2)+COUNTIFS(Total!M:M,B17,Total!AH:AH,$F$2,Total!E:E,$J$2,Total!AA:AA,$K$2)+COUNTIFS(Total!M:M,B17,Total!AH:AH,$F$2,Total!AA:AA,$J$2,Total!X:X,$K$2)</f>
        <v>19</v>
      </c>
      <c r="G17" s="115">
        <f ca="1">COUNTIFS(Total!M:M,B17,Total!AH:AH,$G$2,Total!E:E,$J$2,Total!X:X,$K$2)+COUNTIFS(Total!M:M,B17,Total!AH:AH,$G$2,Total!AA:AA,$J$2,Total!AA:AA,$K$2)+COUNTIFS(Total!M:M,B17,Total!AH:AH,$G$2,Total!E:E,$J$2,Total!AA:AA,$K$2)+COUNTIFS(Total!M:M,B17,Total!AH:AH,$G$2,Total!AA:AA,$J$2,Total!X:X,$K$2)</f>
        <v>13</v>
      </c>
      <c r="H17" s="115">
        <f ca="1">COUNTIFS(Total!M:M,B17,Total!AH:AH,$H$2,Total!E:E,$J$2,Total!X:X,$K$2)+COUNTIFS(Total!M:M,B17,Total!AH:AH,$H$2,Total!AA:AA,$J$2,Total!AA:AA,$K$2)+COUNTIFS(Total!M:M,B17,Total!AH:AH,$H$2,Total!E:E,$J$2,Total!AA:AA,$K$2)+COUNTIFS(Total!M:M,B17,Total!AH:AH,$H$2,Total!AA:AA,$J$2,Total!X:X,$K$2)</f>
        <v>121</v>
      </c>
      <c r="I17" s="115">
        <f t="shared" ca="1" si="3"/>
        <v>192</v>
      </c>
      <c r="M17" s="118" t="s">
        <v>38</v>
      </c>
      <c r="P17" s="5"/>
    </row>
    <row r="18" spans="1:16" ht="30.75" customHeight="1" x14ac:dyDescent="0.25">
      <c r="A18" s="113">
        <v>15</v>
      </c>
      <c r="B18" s="117" t="s">
        <v>70</v>
      </c>
      <c r="C18" s="115">
        <f ca="1">COUNTIFS(Total!M:M,B18,Total!AH:AH,$C$2,Total!E:E,$J$2,Total!X:X,$K$2)+COUNTIFS(Total!M:M,B18,Total!AH:AH,$C$2,Total!AA:AA,$J$2,Total!AA:AA,$K$2)+COUNTIFS(Total!M:M,B18,Total!AH:AH,$C$2,Total!E:E,$J$2,Total!AA:AA,$K$2)+COUNTIFS(Total!M:M,B18,Total!AH:AH,$C$2,Total!AA:AA,$J$2,Total!X:X,$K$2)</f>
        <v>70</v>
      </c>
      <c r="D18" s="115">
        <f ca="1">COUNTIFS(Total!M:M,B18,Total!AH:AH,$D$2,Total!E:E,$J$2,Total!X:X,$K$2)+COUNTIFS(Total!M:M,B18,Total!AH:AH,$D$2,Total!AA:AA,$J$2,Total!AA:AA,$K$2)+COUNTIFS(Total!M:M,B18,Total!AH:AH,$D$2,Total!E:E,$J$2,Total!AA:AA,$K$2)+COUNTIFS(Total!M:M,B18,Total!AH:AH,$D$2,Total!AA:AA,$J$2,Total!X:X,$K$2)</f>
        <v>17</v>
      </c>
      <c r="E18" s="115">
        <f ca="1">COUNTIFS(Total!M:M,B18,Total!AH:AH,$E$2,Total!E:E,$J$2,Total!X:X,$K$2)+COUNTIFS(Total!M:M,B18,Total!AH:AH,$E$2,Total!AA:AA,$J$2,Total!AA:AA,$K$2)+COUNTIFS(Total!M:M,B18,Total!AH:AH,$E$2,Total!E:E,$J$2,Total!AA:AA,$K$2)+COUNTIFS(Total!M:M,B18,Total!AH:AH,$E$2,Total!AA:AA,$J$2,Total!X:X,$K$2)</f>
        <v>25</v>
      </c>
      <c r="F18" s="115">
        <f ca="1">COUNTIFS(Total!M:M,B18,Total!AH:AH,$F$2,Total!E:E,$J$2,Total!X:X,$K$2)+COUNTIFS(Total!M:M,B18,Total!AH:AH,$F$2,Total!AA:AA,$J$2,Total!AA:AA,$K$2)+COUNTIFS(Total!M:M,B18,Total!AH:AH,$F$2,Total!E:E,$J$2,Total!AA:AA,$K$2)+COUNTIFS(Total!M:M,B18,Total!AH:AH,$F$2,Total!AA:AA,$J$2,Total!X:X,$K$2)</f>
        <v>22</v>
      </c>
      <c r="G18" s="115">
        <f ca="1">COUNTIFS(Total!M:M,B18,Total!AH:AH,$G$2,Total!E:E,$J$2,Total!X:X,$K$2)+COUNTIFS(Total!M:M,B18,Total!AH:AH,$G$2,Total!AA:AA,$J$2,Total!AA:AA,$K$2)+COUNTIFS(Total!M:M,B18,Total!AH:AH,$G$2,Total!E:E,$J$2,Total!AA:AA,$K$2)+COUNTIFS(Total!M:M,B18,Total!AH:AH,$G$2,Total!AA:AA,$J$2,Total!X:X,$K$2)</f>
        <v>13</v>
      </c>
      <c r="H18" s="115">
        <f ca="1">COUNTIFS(Total!M:M,B18,Total!AH:AH,$H$2,Total!E:E,$J$2,Total!X:X,$K$2)+COUNTIFS(Total!M:M,B18,Total!AH:AH,$H$2,Total!AA:AA,$J$2,Total!AA:AA,$K$2)+COUNTIFS(Total!M:M,B18,Total!AH:AH,$H$2,Total!E:E,$J$2,Total!AA:AA,$K$2)+COUNTIFS(Total!M:M,B18,Total!AH:AH,$H$2,Total!AA:AA,$J$2,Total!X:X,$K$2)</f>
        <v>45</v>
      </c>
      <c r="I18" s="115">
        <f t="shared" ca="1" si="3"/>
        <v>192</v>
      </c>
      <c r="M18" s="118" t="s">
        <v>104</v>
      </c>
      <c r="P18" s="5"/>
    </row>
    <row r="19" spans="1:16" ht="21.75" hidden="1" customHeight="1" x14ac:dyDescent="0.25">
      <c r="A19" s="122"/>
      <c r="B19" s="123" t="s">
        <v>101</v>
      </c>
      <c r="C19" s="115">
        <f>COUNTIFS(Total!M:M,B19,Total!X:X,$C$2,Total!E:E,$J$2)</f>
        <v>0</v>
      </c>
      <c r="D19" s="115"/>
      <c r="E19" s="115">
        <f>COUNTIFS(Total!M:M,B19,Total!X:X,$E$2,Total!E:E,$J$2)</f>
        <v>0</v>
      </c>
      <c r="F19" s="115">
        <f>COUNTIFS(Total!M:M,B19,Total!X:X,$F$2,Total!E:E,$J$2)</f>
        <v>0</v>
      </c>
      <c r="G19" s="115">
        <f>COUNTIFS(Total!M:M,B19,Total!X:X,$G$2,Total!E:E,$J$2)</f>
        <v>0</v>
      </c>
      <c r="H19" s="115">
        <f>COUNTIFS(Total!M:M,B19,Total!X:X,$H$2,Total!E:E,$J$2)</f>
        <v>0</v>
      </c>
      <c r="I19" s="115">
        <f>COUNTIFS(Total!M:M,B19,Total!X:X,$I$2,Total!E:E,$J$2)</f>
        <v>0</v>
      </c>
      <c r="M19" s="16" t="s">
        <v>107</v>
      </c>
      <c r="P19" s="5"/>
    </row>
    <row r="20" spans="1:16" ht="21.75" hidden="1" customHeight="1" x14ac:dyDescent="0.25">
      <c r="A20" s="122"/>
      <c r="B20" s="123" t="s">
        <v>87</v>
      </c>
      <c r="C20" s="115">
        <f>COUNTIFS(Total!M:M,B20,Total!X:X,$C$2,Total!E:E,$J$2)</f>
        <v>0</v>
      </c>
      <c r="D20" s="115"/>
      <c r="E20" s="115">
        <f>COUNTIFS(Total!M:M,B20,Total!X:X,$E$2,Total!E:E,$J$2)</f>
        <v>0</v>
      </c>
      <c r="F20" s="115">
        <f>COUNTIFS(Total!M:M,B20,Total!X:X,$F$2,Total!E:E,$J$2)</f>
        <v>0</v>
      </c>
      <c r="G20" s="115">
        <f>COUNTIFS(Total!M:M,B20,Total!X:X,$G$2,Total!E:E,$J$2)</f>
        <v>0</v>
      </c>
      <c r="H20" s="115">
        <f>COUNTIFS(Total!M:M,B20,Total!X:X,$H$2,Total!E:E,$J$2)</f>
        <v>0</v>
      </c>
      <c r="I20" s="115">
        <f>COUNTIFS(Total!M:M,B20,Total!X:X,$I$2,Total!E:E,$J$2)</f>
        <v>0</v>
      </c>
      <c r="M20" s="6" t="s">
        <v>2808</v>
      </c>
      <c r="P20" s="5"/>
    </row>
    <row r="21" spans="1:16" ht="21.75" hidden="1" customHeight="1" x14ac:dyDescent="0.25">
      <c r="A21" s="122"/>
      <c r="B21" s="123" t="s">
        <v>117</v>
      </c>
      <c r="C21" s="115">
        <f>COUNTIFS(Total!M:M,B21,Total!X:X,$C$2,Total!E:E,$J$2)</f>
        <v>0</v>
      </c>
      <c r="D21" s="115"/>
      <c r="E21" s="115">
        <f>COUNTIFS(Total!M:M,B21,Total!X:X,$E$2,Total!E:E,$J$2)</f>
        <v>0</v>
      </c>
      <c r="F21" s="115">
        <f>COUNTIFS(Total!M:M,B21,Total!X:X,$F$2,Total!E:E,$J$2)</f>
        <v>0</v>
      </c>
      <c r="G21" s="115">
        <f>COUNTIFS(Total!M:M,B21,Total!X:X,$G$2,Total!E:E,$J$2)</f>
        <v>0</v>
      </c>
      <c r="H21" s="115">
        <f>COUNTIFS(Total!M:M,B21,Total!X:X,$H$2,Total!E:E,$J$2)</f>
        <v>0</v>
      </c>
      <c r="I21" s="115">
        <f>COUNTIFS(Total!M:M,B21,Total!X:X,$I$2,Total!E:E,$J$2)</f>
        <v>0</v>
      </c>
      <c r="M21" s="16" t="s">
        <v>51</v>
      </c>
      <c r="P21" s="5"/>
    </row>
    <row r="22" spans="1:16" ht="32.25" customHeight="1" x14ac:dyDescent="0.25">
      <c r="A22" s="108"/>
      <c r="B22" s="124" t="s">
        <v>34</v>
      </c>
      <c r="C22" s="125">
        <f t="shared" ref="C22:I22" ca="1" si="4">SUM(C12:C21)</f>
        <v>383</v>
      </c>
      <c r="D22" s="125">
        <f t="shared" ca="1" si="4"/>
        <v>86</v>
      </c>
      <c r="E22" s="125">
        <f t="shared" ca="1" si="4"/>
        <v>105</v>
      </c>
      <c r="F22" s="125">
        <f t="shared" ca="1" si="4"/>
        <v>193</v>
      </c>
      <c r="G22" s="125">
        <f t="shared" ca="1" si="4"/>
        <v>219</v>
      </c>
      <c r="H22" s="125">
        <f t="shared" ca="1" si="4"/>
        <v>869</v>
      </c>
      <c r="I22" s="125">
        <f t="shared" ca="1" si="4"/>
        <v>1855</v>
      </c>
      <c r="J22" s="69"/>
      <c r="K22" s="69"/>
      <c r="M22" s="25" t="s">
        <v>2661</v>
      </c>
      <c r="P22" s="5"/>
    </row>
    <row r="23" spans="1:16" x14ac:dyDescent="0.25">
      <c r="M23" s="118" t="s">
        <v>89</v>
      </c>
      <c r="P23" s="5"/>
    </row>
    <row r="24" spans="1:16" x14ac:dyDescent="0.25">
      <c r="M24" s="118" t="s">
        <v>95</v>
      </c>
    </row>
    <row r="25" spans="1:16" x14ac:dyDescent="0.25">
      <c r="M25" s="16" t="s">
        <v>110</v>
      </c>
    </row>
    <row r="26" spans="1:16" x14ac:dyDescent="0.25">
      <c r="M26" s="118" t="s">
        <v>84</v>
      </c>
    </row>
    <row r="27" spans="1:16" x14ac:dyDescent="0.25">
      <c r="M27" s="6" t="s">
        <v>41</v>
      </c>
    </row>
    <row r="28" spans="1:16" x14ac:dyDescent="0.25">
      <c r="M28" s="118" t="s">
        <v>42</v>
      </c>
    </row>
    <row r="29" spans="1:16" x14ac:dyDescent="0.25">
      <c r="M29" s="118" t="s">
        <v>113</v>
      </c>
    </row>
    <row r="30" spans="1:16" x14ac:dyDescent="0.25">
      <c r="M30" s="118" t="s">
        <v>79</v>
      </c>
    </row>
    <row r="31" spans="1:16" x14ac:dyDescent="0.25">
      <c r="M31" s="118" t="s">
        <v>124</v>
      </c>
    </row>
    <row r="32" spans="1:16" x14ac:dyDescent="0.25">
      <c r="M32" s="25" t="s">
        <v>185</v>
      </c>
    </row>
    <row r="33" spans="13:13" x14ac:dyDescent="0.25">
      <c r="M33" s="118" t="s">
        <v>73</v>
      </c>
    </row>
    <row r="34" spans="13:13" x14ac:dyDescent="0.25">
      <c r="M34" s="118" t="s">
        <v>55</v>
      </c>
    </row>
    <row r="35" spans="13:13" x14ac:dyDescent="0.25">
      <c r="M35" s="6" t="s">
        <v>57</v>
      </c>
    </row>
    <row r="36" spans="13:13" x14ac:dyDescent="0.25">
      <c r="M36" s="118" t="s">
        <v>105</v>
      </c>
    </row>
    <row r="37" spans="13:13" x14ac:dyDescent="0.25">
      <c r="M37" s="118" t="s">
        <v>58</v>
      </c>
    </row>
    <row r="38" spans="13:13" x14ac:dyDescent="0.25">
      <c r="M38" s="6" t="s">
        <v>2810</v>
      </c>
    </row>
    <row r="39" spans="13:13" x14ac:dyDescent="0.25">
      <c r="M39" s="6" t="s">
        <v>68</v>
      </c>
    </row>
    <row r="40" spans="13:13" x14ac:dyDescent="0.25">
      <c r="M40" s="6" t="s">
        <v>97</v>
      </c>
    </row>
    <row r="41" spans="13:13" x14ac:dyDescent="0.25">
      <c r="M41" s="16" t="s">
        <v>98</v>
      </c>
    </row>
    <row r="42" spans="13:13" x14ac:dyDescent="0.25">
      <c r="M42" s="118" t="s">
        <v>114</v>
      </c>
    </row>
    <row r="43" spans="13:13" x14ac:dyDescent="0.25">
      <c r="M43" s="6" t="s">
        <v>62</v>
      </c>
    </row>
    <row r="44" spans="13:13" x14ac:dyDescent="0.25">
      <c r="M44" s="118" t="s">
        <v>106</v>
      </c>
    </row>
    <row r="45" spans="13:13" x14ac:dyDescent="0.25">
      <c r="M45" s="118" t="s">
        <v>63</v>
      </c>
    </row>
    <row r="46" spans="13:13" x14ac:dyDescent="0.25">
      <c r="M46" s="118" t="s">
        <v>118</v>
      </c>
    </row>
    <row r="47" spans="13:13" x14ac:dyDescent="0.25">
      <c r="M47" s="25" t="s">
        <v>186</v>
      </c>
    </row>
    <row r="48" spans="13:13" x14ac:dyDescent="0.25">
      <c r="M48" s="16" t="s">
        <v>65</v>
      </c>
    </row>
    <row r="49" spans="13:13" x14ac:dyDescent="0.25">
      <c r="M49" s="16" t="s">
        <v>66</v>
      </c>
    </row>
    <row r="50" spans="13:13" x14ac:dyDescent="0.25">
      <c r="M50" s="118" t="s">
        <v>78</v>
      </c>
    </row>
    <row r="51" spans="13:13" ht="28.5" x14ac:dyDescent="0.25">
      <c r="M51" s="16" t="s">
        <v>125</v>
      </c>
    </row>
    <row r="52" spans="13:13" x14ac:dyDescent="0.25">
      <c r="M52" s="16" t="s">
        <v>76</v>
      </c>
    </row>
  </sheetData>
  <mergeCells count="1">
    <mergeCell ref="A1:I1"/>
  </mergeCells>
  <dataValidations count="3">
    <dataValidation type="list" allowBlank="1" showInputMessage="1" showErrorMessage="1" sqref="K2" xr:uid="{D7230769-5531-47DE-B677-36431233E88D}">
      <formula1>$P$2:$P$25</formula1>
    </dataValidation>
    <dataValidation type="list" allowBlank="1" showInputMessage="1" showErrorMessage="1" sqref="J2" xr:uid="{A080A3B5-A14D-4839-9934-1CEE3F1F8721}">
      <formula1>$M$2:$M$52</formula1>
    </dataValidation>
    <dataValidation type="list" allowBlank="1" showInputMessage="1" showErrorMessage="1" sqref="M2:M5" xr:uid="{107BB188-E547-48E8-AC53-6328F6C34D11}">
      <formula1>$M$2:$M$5</formula1>
    </dataValidation>
  </dataValidations>
  <pageMargins left="0.7" right="0.7" top="0.75" bottom="0.75" header="0.3" footer="0.3"/>
  <pageSetup paperSize="5" scale="75" orientation="landscape"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8217-757D-4C54-A83F-B0CF590EEDC6}">
  <dimension ref="A1:P52"/>
  <sheetViews>
    <sheetView zoomScale="85" zoomScaleNormal="85" workbookViewId="0">
      <pane xSplit="1" ySplit="2" topLeftCell="B7" activePane="bottomRight" state="frozen"/>
      <selection pane="topRight" activeCell="B1" sqref="B1"/>
      <selection pane="bottomLeft" activeCell="A3" sqref="A3"/>
      <selection pane="bottomRight" activeCell="K2" sqref="K2"/>
    </sheetView>
  </sheetViews>
  <sheetFormatPr defaultRowHeight="15" x14ac:dyDescent="0.25"/>
  <cols>
    <col min="1" max="1" width="5.85546875" customWidth="1"/>
    <col min="2" max="2" width="25" customWidth="1"/>
    <col min="3" max="3" width="13.5703125" customWidth="1"/>
    <col min="4" max="5" width="13.28515625" customWidth="1"/>
    <col min="6" max="6" width="13.7109375" customWidth="1"/>
    <col min="7" max="7" width="14" customWidth="1"/>
    <col min="8" max="8" width="10.140625" customWidth="1"/>
    <col min="9" max="9" width="11.42578125" customWidth="1"/>
    <col min="10" max="11" width="32" customWidth="1"/>
    <col min="13" max="13" width="21.140625" hidden="1" customWidth="1"/>
    <col min="14" max="15" width="8.85546875" hidden="1" customWidth="1"/>
    <col min="16" max="16" width="27.28515625" hidden="1" customWidth="1"/>
    <col min="17" max="17" width="8.85546875" customWidth="1"/>
  </cols>
  <sheetData>
    <row r="1" spans="1:16" ht="29.25" customHeight="1" x14ac:dyDescent="0.25">
      <c r="A1" s="151" t="str">
        <f>"Head &amp; Reason  Wise UI Cases - " &amp; J2 &amp;" PS"</f>
        <v>Head &amp; Reason  Wise UI Cases - Total PS</v>
      </c>
      <c r="B1" s="151"/>
      <c r="C1" s="151"/>
      <c r="D1" s="151"/>
      <c r="E1" s="151"/>
      <c r="F1" s="151"/>
      <c r="G1" s="151"/>
      <c r="H1" s="151"/>
      <c r="I1" s="151"/>
      <c r="J1" s="130" t="s">
        <v>182</v>
      </c>
      <c r="K1" s="130" t="s">
        <v>3372</v>
      </c>
    </row>
    <row r="2" spans="1:16" ht="55.5" customHeight="1" x14ac:dyDescent="0.25">
      <c r="A2" s="108" t="s">
        <v>2924</v>
      </c>
      <c r="B2" s="109" t="s">
        <v>2925</v>
      </c>
      <c r="C2" s="23" t="s">
        <v>146</v>
      </c>
      <c r="D2" s="23" t="s">
        <v>145</v>
      </c>
      <c r="E2" s="23" t="s">
        <v>143</v>
      </c>
      <c r="F2" s="23" t="s">
        <v>52</v>
      </c>
      <c r="G2" s="23" t="s">
        <v>36</v>
      </c>
      <c r="H2" s="23" t="s">
        <v>35</v>
      </c>
      <c r="I2" s="32" t="s">
        <v>34</v>
      </c>
      <c r="J2" s="130" t="s">
        <v>34</v>
      </c>
      <c r="K2" s="134" t="s">
        <v>33</v>
      </c>
      <c r="M2" s="79" t="s">
        <v>34</v>
      </c>
      <c r="P2" s="5"/>
    </row>
    <row r="3" spans="1:16" ht="30.75" customHeight="1" x14ac:dyDescent="0.25">
      <c r="A3" s="113">
        <v>1</v>
      </c>
      <c r="B3" s="114" t="s">
        <v>54</v>
      </c>
      <c r="C3" s="115">
        <f ca="1">COUNTIFS(Total!M:M,B3,Total!AE:AE,$C$2,Total!E:E,$J$2,Total!X:X,$K$2)+COUNTIFS(Total!M:M,B3,Total!AE:AE,$C$2,Total!AA:AA,$J$2,Total!AA:AA,$K$2)+COUNTIFS(Total!M:M,B3,Total!AE:AE,$C$2,Total!E:E,$J$2,Total!AA:AA,$K$2)+COUNTIFS(Total!M:M,B3,Total!AE:AE,$C$2,Total!AA:AA,$J$2,Total!X:X,$K$2)</f>
        <v>57</v>
      </c>
      <c r="D3" s="115">
        <f ca="1">COUNTIFS(Total!M:M,B3,Total!AE:AE,$D$2,Total!E:E,$J$2,Total!X:X,$K$2)+COUNTIFS(Total!M:M,B3,Total!AE:AE,$D$2,Total!AA:AA,$J$2,Total!AA:AA,$K$2)+COUNTIFS(Total!M:M,B3,Total!AE:AE,$D$2,Total!E:E,$J$2,Total!AA:AA,$K$2)+COUNTIFS(Total!M:M,B3,Total!AE:AE,$D$2,Total!AA:AA,$J$2,Total!X:X,$K$2)</f>
        <v>16</v>
      </c>
      <c r="E3" s="115">
        <f ca="1">COUNTIFS(Total!M:M,B3,Total!AE:AE,$E$2,Total!E:E,$J$2,Total!X:X,$K$2)+COUNTIFS(Total!M:M,B3,Total!AE:AE,$E$2,Total!AA:AA,$J$2,Total!AA:AA,$K$2)+COUNTIFS(Total!M:M,B3,Total!AE:AE,$E$2,Total!E:E,$J$2,Total!AA:AA,$K$2)+COUNTIFS(Total!M:M,B3,Total!AE:AE,$E$2,Total!AA:AA,$J$2,Total!X:X,$K$2)</f>
        <v>9</v>
      </c>
      <c r="F3" s="115">
        <f ca="1">COUNTIFS(Total!M:M,B3,Total!AE:AE,$F$2,Total!E:E,$J$2,Total!X:X,$K$2)+COUNTIFS(Total!M:M,B3,Total!AE:AE,$F$2,Total!AA:AA,$J$2,Total!AA:AA,$K$2)+COUNTIFS(Total!M:M,B3,Total!AE:AE,$F$2,Total!E:E,$J$2,Total!AA:AA,$K$2)+COUNTIFS(Total!M:M,B3,Total!AE:AE,$F$2,Total!AA:AA,$J$2,Total!X:X,$K$2)</f>
        <v>28</v>
      </c>
      <c r="G3" s="115">
        <f ca="1">COUNTIFS(Total!M:M,B3,Total!AE:AE,$G$2,Total!E:E,$J$2,Total!X:X,$K$2)+COUNTIFS(Total!M:M,B3,Total!AE:AE,$G$2,Total!AA:AA,$J$2,Total!AA:AA,$K$2)+COUNTIFS(Total!M:M,B3,Total!AE:AE,$G$2,Total!E:E,$J$2,Total!AA:AA,$K$2)+COUNTIFS(Total!M:M,B3,Total!AE:AE,$G$2,Total!AA:AA,$J$2,Total!X:X,$K$2)</f>
        <v>36</v>
      </c>
      <c r="H3" s="115">
        <f ca="1">COUNTIFS(Total!M:M,B3,Total!AE:AE,$H$2,Total!E:E,$J$2,Total!X:X,$K$2)+COUNTIFS(Total!M:M,B3,Total!AE:AE,$H$2,Total!AA:AA,$J$2,Total!AA:AA,$K$2)+COUNTIFS(Total!M:M,B3,Total!AE:AE,$H$2,Total!E:E,$J$2,Total!AA:AA,$K$2)+COUNTIFS(Total!M:M,B3,Total!AE:AE,$H$2,Total!AA:AA,$J$2,Total!X:X,$K$2)</f>
        <v>27</v>
      </c>
      <c r="I3" s="115">
        <f ca="1">SUM(C3:H3)</f>
        <v>173</v>
      </c>
      <c r="M3" s="6" t="s">
        <v>2660</v>
      </c>
      <c r="P3" s="5" t="s">
        <v>33</v>
      </c>
    </row>
    <row r="4" spans="1:16" ht="30.75" customHeight="1" x14ac:dyDescent="0.25">
      <c r="A4" s="113">
        <v>2</v>
      </c>
      <c r="B4" s="114" t="s">
        <v>154</v>
      </c>
      <c r="C4" s="115">
        <f ca="1">COUNTIFS(Total!M:M,B4,Total!AE:AE,$C$2,Total!E:E,$J$2,Total!X:X,$K$2)+COUNTIFS(Total!M:M,B4,Total!AE:AE,$C$2,Total!AA:AA,$J$2,Total!AA:AA,$K$2)+COUNTIFS(Total!M:M,B4,Total!AE:AE,$C$2,Total!E:E,$J$2,Total!AA:AA,$K$2)+COUNTIFS(Total!M:M,B4,Total!AE:AE,$C$2,Total!AA:AA,$J$2,Total!X:X,$K$2)</f>
        <v>53</v>
      </c>
      <c r="D4" s="115">
        <f ca="1">COUNTIFS(Total!M:M,B4,Total!AE:AE,$D$2,Total!E:E,$J$2,Total!X:X,$K$2)+COUNTIFS(Total!M:M,B4,Total!AE:AE,$D$2,Total!AA:AA,$J$2,Total!AA:AA,$K$2)+COUNTIFS(Total!M:M,B4,Total!AE:AE,$D$2,Total!E:E,$J$2,Total!AA:AA,$K$2)+COUNTIFS(Total!M:M,B4,Total!AE:AE,$D$2,Total!AA:AA,$J$2,Total!X:X,$K$2)</f>
        <v>7</v>
      </c>
      <c r="E4" s="115">
        <f ca="1">COUNTIFS(Total!M:M,B4,Total!AE:AE,$E$2,Total!E:E,$J$2,Total!X:X,$K$2)+COUNTIFS(Total!M:M,B4,Total!AE:AE,$E$2,Total!AA:AA,$J$2,Total!AA:AA,$K$2)+COUNTIFS(Total!M:M,B4,Total!AE:AE,$E$2,Total!E:E,$J$2,Total!AA:AA,$K$2)+COUNTIFS(Total!M:M,B4,Total!AE:AE,$E$2,Total!AA:AA,$J$2,Total!X:X,$K$2)</f>
        <v>7</v>
      </c>
      <c r="F4" s="115">
        <f ca="1">COUNTIFS(Total!M:M,B4,Total!AE:AE,$F$2,Total!E:E,$J$2,Total!X:X,$K$2)+COUNTIFS(Total!M:M,B4,Total!AE:AE,$F$2,Total!AA:AA,$J$2,Total!AA:AA,$K$2)+COUNTIFS(Total!M:M,B4,Total!AE:AE,$F$2,Total!E:E,$J$2,Total!AA:AA,$K$2)+COUNTIFS(Total!M:M,B4,Total!AE:AE,$F$2,Total!AA:AA,$J$2,Total!X:X,$K$2)</f>
        <v>18</v>
      </c>
      <c r="G4" s="115">
        <f ca="1">COUNTIFS(Total!M:M,B4,Total!AE:AE,$G$2,Total!E:E,$J$2,Total!X:X,$K$2)+COUNTIFS(Total!M:M,B4,Total!AE:AE,$G$2,Total!AA:AA,$J$2,Total!AA:AA,$K$2)+COUNTIFS(Total!M:M,B4,Total!AE:AE,$G$2,Total!E:E,$J$2,Total!AA:AA,$K$2)+COUNTIFS(Total!M:M,B4,Total!AE:AE,$G$2,Total!AA:AA,$J$2,Total!X:X,$K$2)</f>
        <v>23</v>
      </c>
      <c r="H4" s="115">
        <f ca="1">COUNTIFS(Total!M:M,B4,Total!AE:AE,$H$2,Total!E:E,$J$2,Total!X:X,$K$2)+COUNTIFS(Total!M:M,B4,Total!AE:AE,$H$2,Total!AA:AA,$J$2,Total!AA:AA,$K$2)+COUNTIFS(Total!M:M,B4,Total!AE:AE,$H$2,Total!E:E,$J$2,Total!AA:AA,$K$2)+COUNTIFS(Total!M:M,B4,Total!AE:AE,$H$2,Total!AA:AA,$J$2,Total!X:X,$K$2)</f>
        <v>14</v>
      </c>
      <c r="I4" s="115">
        <f t="shared" ref="I4:I11" ca="1" si="0">SUM(C4:H4)</f>
        <v>122</v>
      </c>
      <c r="M4" s="25" t="s">
        <v>183</v>
      </c>
      <c r="P4" s="5" t="s">
        <v>2664</v>
      </c>
    </row>
    <row r="5" spans="1:16" ht="30.75" customHeight="1" x14ac:dyDescent="0.25">
      <c r="A5" s="113">
        <v>3</v>
      </c>
      <c r="B5" s="116" t="s">
        <v>93</v>
      </c>
      <c r="C5" s="115">
        <f ca="1">COUNTIFS(Total!M:M,B5,Total!AE:AE,$C$2,Total!E:E,$J$2,Total!X:X,$K$2)+COUNTIFS(Total!M:M,B5,Total!AE:AE,$C$2,Total!AA:AA,$J$2,Total!AA:AA,$K$2)+COUNTIFS(Total!M:M,B5,Total!AE:AE,$C$2,Total!E:E,$J$2,Total!AA:AA,$K$2)+COUNTIFS(Total!M:M,B5,Total!AE:AE,$C$2,Total!AA:AA,$J$2,Total!X:X,$K$2)</f>
        <v>2</v>
      </c>
      <c r="D5" s="115">
        <f ca="1">COUNTIFS(Total!M:M,B5,Total!AE:AE,$D$2,Total!E:E,$J$2,Total!X:X,$K$2)+COUNTIFS(Total!M:M,B5,Total!AE:AE,$D$2,Total!AA:AA,$J$2,Total!AA:AA,$K$2)+COUNTIFS(Total!M:M,B5,Total!AE:AE,$D$2,Total!E:E,$J$2,Total!AA:AA,$K$2)+COUNTIFS(Total!M:M,B5,Total!AE:AE,$D$2,Total!AA:AA,$J$2,Total!X:X,$K$2)</f>
        <v>0</v>
      </c>
      <c r="E5" s="115">
        <f ca="1">COUNTIFS(Total!M:M,B5,Total!AE:AE,$E$2,Total!E:E,$J$2,Total!X:X,$K$2)+COUNTIFS(Total!M:M,B5,Total!AE:AE,$E$2,Total!AA:AA,$J$2,Total!AA:AA,$K$2)+COUNTIFS(Total!M:M,B5,Total!AE:AE,$E$2,Total!E:E,$J$2,Total!AA:AA,$K$2)+COUNTIFS(Total!M:M,B5,Total!AE:AE,$E$2,Total!AA:AA,$J$2,Total!X:X,$K$2)</f>
        <v>1</v>
      </c>
      <c r="F5" s="115">
        <f ca="1">COUNTIFS(Total!M:M,B5,Total!AE:AE,$F$2,Total!E:E,$J$2,Total!X:X,$K$2)+COUNTIFS(Total!M:M,B5,Total!AE:AE,$F$2,Total!AA:AA,$J$2,Total!AA:AA,$K$2)+COUNTIFS(Total!M:M,B5,Total!AE:AE,$F$2,Total!E:E,$J$2,Total!AA:AA,$K$2)+COUNTIFS(Total!M:M,B5,Total!AE:AE,$F$2,Total!AA:AA,$J$2,Total!X:X,$K$2)</f>
        <v>1</v>
      </c>
      <c r="G5" s="115">
        <f ca="1">COUNTIFS(Total!M:M,B5,Total!AE:AE,$G$2,Total!E:E,$J$2,Total!X:X,$K$2)+COUNTIFS(Total!M:M,B5,Total!AE:AE,$G$2,Total!AA:AA,$J$2,Total!AA:AA,$K$2)+COUNTIFS(Total!M:M,B5,Total!AE:AE,$G$2,Total!E:E,$J$2,Total!AA:AA,$K$2)+COUNTIFS(Total!M:M,B5,Total!AE:AE,$G$2,Total!AA:AA,$J$2,Total!X:X,$K$2)</f>
        <v>0</v>
      </c>
      <c r="H5" s="115">
        <f ca="1">COUNTIFS(Total!M:M,B5,Total!AE:AE,$H$2,Total!E:E,$J$2,Total!X:X,$K$2)+COUNTIFS(Total!M:M,B5,Total!AE:AE,$H$2,Total!AA:AA,$J$2,Total!AA:AA,$K$2)+COUNTIFS(Total!M:M,B5,Total!AE:AE,$H$2,Total!E:E,$J$2,Total!AA:AA,$K$2)+COUNTIFS(Total!M:M,B5,Total!AE:AE,$H$2,Total!AA:AA,$J$2,Total!X:X,$K$2)</f>
        <v>1</v>
      </c>
      <c r="I5" s="115">
        <f t="shared" ca="1" si="0"/>
        <v>5</v>
      </c>
      <c r="M5" s="6" t="s">
        <v>61</v>
      </c>
      <c r="P5" s="5" t="s">
        <v>137</v>
      </c>
    </row>
    <row r="6" spans="1:16" ht="30.75" customHeight="1" x14ac:dyDescent="0.25">
      <c r="A6" s="113">
        <v>4</v>
      </c>
      <c r="B6" s="114" t="s">
        <v>49</v>
      </c>
      <c r="C6" s="115">
        <f ca="1">COUNTIFS(Total!M:M,B6,Total!AE:AE,$C$2,Total!E:E,$J$2,Total!X:X,$K$2)+COUNTIFS(Total!M:M,B6,Total!AE:AE,$C$2,Total!AA:AA,$J$2,Total!AA:AA,$K$2)+COUNTIFS(Total!M:M,B6,Total!AE:AE,$C$2,Total!E:E,$J$2,Total!AA:AA,$K$2)+COUNTIFS(Total!M:M,B6,Total!AE:AE,$C$2,Total!AA:AA,$J$2,Total!X:X,$K$2)</f>
        <v>29</v>
      </c>
      <c r="D6" s="115">
        <f ca="1">COUNTIFS(Total!M:M,B6,Total!AE:AE,$D$2,Total!E:E,$J$2,Total!X:X,$K$2)+COUNTIFS(Total!M:M,B6,Total!AE:AE,$D$2,Total!AA:AA,$J$2,Total!AA:AA,$K$2)+COUNTIFS(Total!M:M,B6,Total!AE:AE,$D$2,Total!E:E,$J$2,Total!AA:AA,$K$2)+COUNTIFS(Total!M:M,B6,Total!AE:AE,$D$2,Total!AA:AA,$J$2,Total!X:X,$K$2)</f>
        <v>5</v>
      </c>
      <c r="E6" s="115">
        <f ca="1">COUNTIFS(Total!M:M,B6,Total!AE:AE,$E$2,Total!E:E,$J$2,Total!X:X,$K$2)+COUNTIFS(Total!M:M,B6,Total!AE:AE,$E$2,Total!AA:AA,$J$2,Total!AA:AA,$K$2)+COUNTIFS(Total!M:M,B6,Total!AE:AE,$E$2,Total!E:E,$J$2,Total!AA:AA,$K$2)+COUNTIFS(Total!M:M,B6,Total!AE:AE,$E$2,Total!AA:AA,$J$2,Total!X:X,$K$2)</f>
        <v>8</v>
      </c>
      <c r="F6" s="115">
        <f ca="1">COUNTIFS(Total!M:M,B6,Total!AE:AE,$F$2,Total!E:E,$J$2,Total!X:X,$K$2)+COUNTIFS(Total!M:M,B6,Total!AE:AE,$F$2,Total!AA:AA,$J$2,Total!AA:AA,$K$2)+COUNTIFS(Total!M:M,B6,Total!AE:AE,$F$2,Total!E:E,$J$2,Total!AA:AA,$K$2)+COUNTIFS(Total!M:M,B6,Total!AE:AE,$F$2,Total!AA:AA,$J$2,Total!X:X,$K$2)</f>
        <v>23</v>
      </c>
      <c r="G6" s="115">
        <f ca="1">COUNTIFS(Total!M:M,B6,Total!AE:AE,$G$2,Total!E:E,$J$2,Total!X:X,$K$2)+COUNTIFS(Total!M:M,B6,Total!AE:AE,$G$2,Total!AA:AA,$J$2,Total!AA:AA,$K$2)+COUNTIFS(Total!M:M,B6,Total!AE:AE,$G$2,Total!E:E,$J$2,Total!AA:AA,$K$2)+COUNTIFS(Total!M:M,B6,Total!AE:AE,$G$2,Total!AA:AA,$J$2,Total!X:X,$K$2)</f>
        <v>13</v>
      </c>
      <c r="H6" s="115">
        <f ca="1">COUNTIFS(Total!M:M,B6,Total!AE:AE,$H$2,Total!E:E,$J$2,Total!X:X,$K$2)+COUNTIFS(Total!M:M,B6,Total!AE:AE,$H$2,Total!AA:AA,$J$2,Total!AA:AA,$K$2)+COUNTIFS(Total!M:M,B6,Total!AE:AE,$H$2,Total!E:E,$J$2,Total!AA:AA,$K$2)+COUNTIFS(Total!M:M,B6,Total!AE:AE,$H$2,Total!AA:AA,$J$2,Total!X:X,$K$2)</f>
        <v>4</v>
      </c>
      <c r="I6" s="115">
        <f t="shared" ca="1" si="0"/>
        <v>82</v>
      </c>
      <c r="M6" s="6" t="s">
        <v>74</v>
      </c>
      <c r="P6" s="5" t="s">
        <v>176</v>
      </c>
    </row>
    <row r="7" spans="1:16" ht="30.75" customHeight="1" x14ac:dyDescent="0.25">
      <c r="A7" s="113">
        <v>5</v>
      </c>
      <c r="B7" s="114" t="s">
        <v>111</v>
      </c>
      <c r="C7" s="115">
        <f ca="1">COUNTIFS(Total!M:M,B7,Total!AE:AE,$C$2,Total!E:E,$J$2,Total!X:X,$K$2)+COUNTIFS(Total!M:M,B7,Total!AE:AE,$C$2,Total!AA:AA,$J$2,Total!AA:AA,$K$2)+COUNTIFS(Total!M:M,B7,Total!AE:AE,$C$2,Total!E:E,$J$2,Total!AA:AA,$K$2)+COUNTIFS(Total!M:M,B7,Total!AE:AE,$C$2,Total!AA:AA,$J$2,Total!X:X,$K$2)</f>
        <v>5</v>
      </c>
      <c r="D7" s="115">
        <f ca="1">COUNTIFS(Total!M:M,B7,Total!AE:AE,$D$2,Total!E:E,$J$2,Total!X:X,$K$2)+COUNTIFS(Total!M:M,B7,Total!AE:AE,$D$2,Total!AA:AA,$J$2,Total!AA:AA,$K$2)+COUNTIFS(Total!M:M,B7,Total!AE:AE,$D$2,Total!E:E,$J$2,Total!AA:AA,$K$2)+COUNTIFS(Total!M:M,B7,Total!AE:AE,$D$2,Total!AA:AA,$J$2,Total!X:X,$K$2)</f>
        <v>4</v>
      </c>
      <c r="E7" s="115">
        <f ca="1">COUNTIFS(Total!M:M,B7,Total!AE:AE,$E$2,Total!E:E,$J$2,Total!X:X,$K$2)+COUNTIFS(Total!M:M,B7,Total!AE:AE,$E$2,Total!AA:AA,$J$2,Total!AA:AA,$K$2)+COUNTIFS(Total!M:M,B7,Total!AE:AE,$E$2,Total!E:E,$J$2,Total!AA:AA,$K$2)+COUNTIFS(Total!M:M,B7,Total!AE:AE,$E$2,Total!AA:AA,$J$2,Total!X:X,$K$2)</f>
        <v>1</v>
      </c>
      <c r="F7" s="115">
        <f ca="1">COUNTIFS(Total!M:M,B7,Total!AE:AE,$F$2,Total!E:E,$J$2,Total!X:X,$K$2)+COUNTIFS(Total!M:M,B7,Total!AE:AE,$F$2,Total!AA:AA,$J$2,Total!AA:AA,$K$2)+COUNTIFS(Total!M:M,B7,Total!AE:AE,$F$2,Total!E:E,$J$2,Total!AA:AA,$K$2)+COUNTIFS(Total!M:M,B7,Total!AE:AE,$F$2,Total!AA:AA,$J$2,Total!X:X,$K$2)</f>
        <v>2</v>
      </c>
      <c r="G7" s="115">
        <f ca="1">COUNTIFS(Total!M:M,B7,Total!AE:AE,$G$2,Total!E:E,$J$2,Total!X:X,$K$2)+COUNTIFS(Total!M:M,B7,Total!AE:AE,$G$2,Total!AA:AA,$J$2,Total!AA:AA,$K$2)+COUNTIFS(Total!M:M,B7,Total!AE:AE,$G$2,Total!E:E,$J$2,Total!AA:AA,$K$2)+COUNTIFS(Total!M:M,B7,Total!AE:AE,$G$2,Total!AA:AA,$J$2,Total!X:X,$K$2)</f>
        <v>1</v>
      </c>
      <c r="H7" s="115">
        <f ca="1">COUNTIFS(Total!M:M,B7,Total!AE:AE,$H$2,Total!E:E,$J$2,Total!X:X,$K$2)+COUNTIFS(Total!M:M,B7,Total!AE:AE,$H$2,Total!AA:AA,$J$2,Total!AA:AA,$K$2)+COUNTIFS(Total!M:M,B7,Total!AE:AE,$H$2,Total!E:E,$J$2,Total!AA:AA,$K$2)+COUNTIFS(Total!M:M,B7,Total!AE:AE,$H$2,Total!AA:AA,$J$2,Total!X:X,$K$2)</f>
        <v>2</v>
      </c>
      <c r="I7" s="115">
        <f t="shared" ca="1" si="0"/>
        <v>15</v>
      </c>
      <c r="M7" s="6" t="s">
        <v>69</v>
      </c>
      <c r="P7" s="5" t="s">
        <v>177</v>
      </c>
    </row>
    <row r="8" spans="1:16" ht="30.75" customHeight="1" x14ac:dyDescent="0.25">
      <c r="A8" s="113">
        <v>6</v>
      </c>
      <c r="B8" s="114" t="s">
        <v>72</v>
      </c>
      <c r="C8" s="115">
        <f ca="1">COUNTIFS(Total!M:M,B8,Total!AE:AE,$C$2,Total!E:E,$J$2,Total!X:X,$K$2)+COUNTIFS(Total!M:M,B8,Total!AE:AE,$C$2,Total!AA:AA,$J$2,Total!AA:AA,$K$2)+COUNTIFS(Total!M:M,B8,Total!AE:AE,$C$2,Total!E:E,$J$2,Total!AA:AA,$K$2)+COUNTIFS(Total!M:M,B8,Total!AE:AE,$C$2,Total!AA:AA,$J$2,Total!X:X,$K$2)</f>
        <v>39</v>
      </c>
      <c r="D8" s="115">
        <f ca="1">COUNTIFS(Total!M:M,B8,Total!AE:AE,$D$2,Total!E:E,$J$2,Total!X:X,$K$2)+COUNTIFS(Total!M:M,B8,Total!AE:AE,$D$2,Total!AA:AA,$J$2,Total!AA:AA,$K$2)+COUNTIFS(Total!M:M,B8,Total!AE:AE,$D$2,Total!E:E,$J$2,Total!AA:AA,$K$2)+COUNTIFS(Total!M:M,B8,Total!AE:AE,$D$2,Total!AA:AA,$J$2,Total!X:X,$K$2)</f>
        <v>15</v>
      </c>
      <c r="E8" s="115">
        <f ca="1">COUNTIFS(Total!M:M,B8,Total!AE:AE,$E$2,Total!E:E,$J$2,Total!X:X,$K$2)+COUNTIFS(Total!M:M,B8,Total!AE:AE,$E$2,Total!AA:AA,$J$2,Total!AA:AA,$K$2)+COUNTIFS(Total!M:M,B8,Total!AE:AE,$E$2,Total!E:E,$J$2,Total!AA:AA,$K$2)+COUNTIFS(Total!M:M,B8,Total!AE:AE,$E$2,Total!AA:AA,$J$2,Total!X:X,$K$2)</f>
        <v>6</v>
      </c>
      <c r="F8" s="115">
        <f ca="1">COUNTIFS(Total!M:M,B8,Total!AE:AE,$F$2,Total!E:E,$J$2,Total!X:X,$K$2)+COUNTIFS(Total!M:M,B8,Total!AE:AE,$F$2,Total!AA:AA,$J$2,Total!AA:AA,$K$2)+COUNTIFS(Total!M:M,B8,Total!AE:AE,$F$2,Total!E:E,$J$2,Total!AA:AA,$K$2)+COUNTIFS(Total!M:M,B8,Total!AE:AE,$F$2,Total!AA:AA,$J$2,Total!X:X,$K$2)</f>
        <v>8</v>
      </c>
      <c r="G8" s="115">
        <f ca="1">COUNTIFS(Total!M:M,B8,Total!AE:AE,$G$2,Total!E:E,$J$2,Total!X:X,$K$2)+COUNTIFS(Total!M:M,B8,Total!AE:AE,$G$2,Total!AA:AA,$J$2,Total!AA:AA,$K$2)+COUNTIFS(Total!M:M,B8,Total!AE:AE,$G$2,Total!E:E,$J$2,Total!AA:AA,$K$2)+COUNTIFS(Total!M:M,B8,Total!AE:AE,$G$2,Total!AA:AA,$J$2,Total!X:X,$K$2)</f>
        <v>6</v>
      </c>
      <c r="H8" s="115">
        <f ca="1">COUNTIFS(Total!M:M,B8,Total!AE:AE,$H$2,Total!E:E,$J$2,Total!X:X,$K$2)+COUNTIFS(Total!M:M,B8,Total!AE:AE,$H$2,Total!AA:AA,$J$2,Total!AA:AA,$K$2)+COUNTIFS(Total!M:M,B8,Total!AE:AE,$H$2,Total!E:E,$J$2,Total!AA:AA,$K$2)+COUNTIFS(Total!M:M,B8,Total!AE:AE,$H$2,Total!AA:AA,$J$2,Total!X:X,$K$2)</f>
        <v>3</v>
      </c>
      <c r="I8" s="115">
        <f t="shared" ca="1" si="0"/>
        <v>77</v>
      </c>
      <c r="M8" s="16" t="s">
        <v>28</v>
      </c>
      <c r="P8" s="5" t="s">
        <v>172</v>
      </c>
    </row>
    <row r="9" spans="1:16" ht="30.75" customHeight="1" x14ac:dyDescent="0.25">
      <c r="A9" s="113">
        <v>7</v>
      </c>
      <c r="B9" s="114" t="s">
        <v>30</v>
      </c>
      <c r="C9" s="115">
        <f ca="1">COUNTIFS(Total!M:M,B9,Total!AE:AE,$C$2,Total!E:E,$J$2,Total!X:X,$K$2)+COUNTIFS(Total!M:M,B9,Total!AE:AE,$C$2,Total!AA:AA,$J$2,Total!AA:AA,$K$2)+COUNTIFS(Total!M:M,B9,Total!AE:AE,$C$2,Total!E:E,$J$2,Total!AA:AA,$K$2)+COUNTIFS(Total!M:M,B9,Total!AE:AE,$C$2,Total!AA:AA,$J$2,Total!X:X,$K$2)</f>
        <v>16</v>
      </c>
      <c r="D9" s="115">
        <f ca="1">COUNTIFS(Total!M:M,B9,Total!AE:AE,$D$2,Total!E:E,$J$2,Total!X:X,$K$2)+COUNTIFS(Total!M:M,B9,Total!AE:AE,$D$2,Total!AA:AA,$J$2,Total!AA:AA,$K$2)+COUNTIFS(Total!M:M,B9,Total!AE:AE,$D$2,Total!E:E,$J$2,Total!AA:AA,$K$2)+COUNTIFS(Total!M:M,B9,Total!AE:AE,$D$2,Total!AA:AA,$J$2,Total!X:X,$K$2)</f>
        <v>8</v>
      </c>
      <c r="E9" s="115">
        <f ca="1">COUNTIFS(Total!M:M,B9,Total!AE:AE,$E$2,Total!E:E,$J$2,Total!X:X,$K$2)+COUNTIFS(Total!M:M,B9,Total!AE:AE,$E$2,Total!AA:AA,$J$2,Total!AA:AA,$K$2)+COUNTIFS(Total!M:M,B9,Total!AE:AE,$E$2,Total!E:E,$J$2,Total!AA:AA,$K$2)+COUNTIFS(Total!M:M,B9,Total!AE:AE,$E$2,Total!AA:AA,$J$2,Total!X:X,$K$2)</f>
        <v>0</v>
      </c>
      <c r="F9" s="115">
        <f ca="1">COUNTIFS(Total!M:M,B9,Total!AE:AE,$F$2,Total!E:E,$J$2,Total!X:X,$K$2)+COUNTIFS(Total!M:M,B9,Total!AE:AE,$F$2,Total!AA:AA,$J$2,Total!AA:AA,$K$2)+COUNTIFS(Total!M:M,B9,Total!AE:AE,$F$2,Total!E:E,$J$2,Total!AA:AA,$K$2)+COUNTIFS(Total!M:M,B9,Total!AE:AE,$F$2,Total!AA:AA,$J$2,Total!X:X,$K$2)</f>
        <v>6</v>
      </c>
      <c r="G9" s="115">
        <f ca="1">COUNTIFS(Total!M:M,B9,Total!AE:AE,$G$2,Total!E:E,$J$2,Total!X:X,$K$2)+COUNTIFS(Total!M:M,B9,Total!AE:AE,$G$2,Total!AA:AA,$J$2,Total!AA:AA,$K$2)+COUNTIFS(Total!M:M,B9,Total!AE:AE,$G$2,Total!E:E,$J$2,Total!AA:AA,$K$2)+COUNTIFS(Total!M:M,B9,Total!AE:AE,$G$2,Total!AA:AA,$J$2,Total!X:X,$K$2)</f>
        <v>3</v>
      </c>
      <c r="H9" s="115">
        <f ca="1">COUNTIFS(Total!M:M,B9,Total!AE:AE,$H$2,Total!E:E,$J$2,Total!X:X,$K$2)+COUNTIFS(Total!M:M,B9,Total!AE:AE,$H$2,Total!AA:AA,$J$2,Total!AA:AA,$K$2)+COUNTIFS(Total!M:M,B9,Total!AE:AE,$H$2,Total!E:E,$J$2,Total!AA:AA,$K$2)+COUNTIFS(Total!M:M,B9,Total!AE:AE,$H$2,Total!AA:AA,$J$2,Total!X:X,$K$2)</f>
        <v>7</v>
      </c>
      <c r="I9" s="115">
        <f t="shared" ca="1" si="0"/>
        <v>40</v>
      </c>
      <c r="M9" s="25" t="s">
        <v>46</v>
      </c>
      <c r="P9" s="5" t="s">
        <v>173</v>
      </c>
    </row>
    <row r="10" spans="1:16" ht="30.75" customHeight="1" x14ac:dyDescent="0.25">
      <c r="A10" s="113">
        <v>8</v>
      </c>
      <c r="B10" s="114" t="s">
        <v>94</v>
      </c>
      <c r="C10" s="115">
        <f ca="1">COUNTIFS(Total!M:M,B10,Total!AE:AE,$C$2,Total!E:E,$J$2,Total!X:X,$K$2)+COUNTIFS(Total!M:M,B10,Total!AE:AE,$C$2,Total!AA:AA,$J$2,Total!AA:AA,$K$2)+COUNTIFS(Total!M:M,B10,Total!AE:AE,$C$2,Total!E:E,$J$2,Total!AA:AA,$K$2)+COUNTIFS(Total!M:M,B10,Total!AE:AE,$C$2,Total!AA:AA,$J$2,Total!X:X,$K$2)</f>
        <v>1</v>
      </c>
      <c r="D10" s="115">
        <f ca="1">COUNTIFS(Total!M:M,B10,Total!AE:AE,$D$2,Total!E:E,$J$2,Total!X:X,$K$2)+COUNTIFS(Total!M:M,B10,Total!AE:AE,$D$2,Total!AA:AA,$J$2,Total!AA:AA,$K$2)+COUNTIFS(Total!M:M,B10,Total!AE:AE,$D$2,Total!E:E,$J$2,Total!AA:AA,$K$2)+COUNTIFS(Total!M:M,B10,Total!AE:AE,$D$2,Total!AA:AA,$J$2,Total!X:X,$K$2)</f>
        <v>0</v>
      </c>
      <c r="E10" s="115">
        <f ca="1">COUNTIFS(Total!M:M,B10,Total!AE:AE,$E$2,Total!E:E,$J$2,Total!X:X,$K$2)+COUNTIFS(Total!M:M,B10,Total!AE:AE,$E$2,Total!AA:AA,$J$2,Total!AA:AA,$K$2)+COUNTIFS(Total!M:M,B10,Total!AE:AE,$E$2,Total!E:E,$J$2,Total!AA:AA,$K$2)+COUNTIFS(Total!M:M,B10,Total!AE:AE,$E$2,Total!AA:AA,$J$2,Total!X:X,$K$2)</f>
        <v>0</v>
      </c>
      <c r="F10" s="115">
        <f ca="1">COUNTIFS(Total!M:M,B10,Total!AE:AE,$F$2,Total!E:E,$J$2,Total!X:X,$K$2)+COUNTIFS(Total!M:M,B10,Total!AE:AE,$F$2,Total!AA:AA,$J$2,Total!AA:AA,$K$2)+COUNTIFS(Total!M:M,B10,Total!AE:AE,$F$2,Total!E:E,$J$2,Total!AA:AA,$K$2)+COUNTIFS(Total!M:M,B10,Total!AE:AE,$F$2,Total!AA:AA,$J$2,Total!X:X,$K$2)</f>
        <v>2</v>
      </c>
      <c r="G10" s="115">
        <f ca="1">COUNTIFS(Total!M:M,B10,Total!AE:AE,$G$2,Total!E:E,$J$2,Total!X:X,$K$2)+COUNTIFS(Total!M:M,B10,Total!AE:AE,$G$2,Total!AA:AA,$J$2,Total!AA:AA,$K$2)+COUNTIFS(Total!M:M,B10,Total!AE:AE,$G$2,Total!E:E,$J$2,Total!AA:AA,$K$2)+COUNTIFS(Total!M:M,B10,Total!AE:AE,$G$2,Total!AA:AA,$J$2,Total!X:X,$K$2)</f>
        <v>1</v>
      </c>
      <c r="H10" s="115">
        <f ca="1">COUNTIFS(Total!M:M,B10,Total!AE:AE,$H$2,Total!E:E,$J$2,Total!X:X,$K$2)+COUNTIFS(Total!M:M,B10,Total!AE:AE,$H$2,Total!AA:AA,$J$2,Total!AA:AA,$K$2)+COUNTIFS(Total!M:M,B10,Total!AE:AE,$H$2,Total!E:E,$J$2,Total!AA:AA,$K$2)+COUNTIFS(Total!M:M,B10,Total!AE:AE,$H$2,Total!AA:AA,$J$2,Total!X:X,$K$2)</f>
        <v>6</v>
      </c>
      <c r="I10" s="115">
        <f t="shared" ca="1" si="0"/>
        <v>10</v>
      </c>
      <c r="M10" s="25"/>
      <c r="P10" s="5" t="s">
        <v>174</v>
      </c>
    </row>
    <row r="11" spans="1:16" ht="30.75" customHeight="1" x14ac:dyDescent="0.25">
      <c r="A11" s="113">
        <v>9</v>
      </c>
      <c r="B11" s="117" t="s">
        <v>39</v>
      </c>
      <c r="C11" s="115">
        <f ca="1">COUNTIFS(Total!M:M,B11,Total!AE:AE,$C$2,Total!E:E,$J$2,Total!X:X,$K$2)+COUNTIFS(Total!M:M,B11,Total!AE:AE,$C$2,Total!AA:AA,$J$2,Total!AA:AA,$K$2)+COUNTIFS(Total!M:M,B11,Total!AE:AE,$C$2,Total!E:E,$J$2,Total!AA:AA,$K$2)+COUNTIFS(Total!M:M,B11,Total!AE:AE,$C$2,Total!AA:AA,$J$2,Total!X:X,$K$2)</f>
        <v>40</v>
      </c>
      <c r="D11" s="115">
        <f ca="1">COUNTIFS(Total!M:M,B11,Total!AE:AE,$D$2,Total!E:E,$J$2,Total!X:X,$K$2)+COUNTIFS(Total!M:M,B11,Total!AE:AE,$D$2,Total!AA:AA,$J$2,Total!AA:AA,$K$2)+COUNTIFS(Total!M:M,B11,Total!AE:AE,$D$2,Total!E:E,$J$2,Total!AA:AA,$K$2)+COUNTIFS(Total!M:M,B11,Total!AE:AE,$D$2,Total!AA:AA,$J$2,Total!X:X,$K$2)</f>
        <v>13</v>
      </c>
      <c r="E11" s="115">
        <f ca="1">COUNTIFS(Total!M:M,B11,Total!AE:AE,$E$2,Total!E:E,$J$2,Total!X:X,$K$2)+COUNTIFS(Total!M:M,B11,Total!AE:AE,$E$2,Total!AA:AA,$J$2,Total!AA:AA,$K$2)+COUNTIFS(Total!M:M,B11,Total!AE:AE,$E$2,Total!E:E,$J$2,Total!AA:AA,$K$2)+COUNTIFS(Total!M:M,B11,Total!AE:AE,$E$2,Total!AA:AA,$J$2,Total!X:X,$K$2)</f>
        <v>12</v>
      </c>
      <c r="F11" s="115">
        <f ca="1">COUNTIFS(Total!M:M,B11,Total!AE:AE,$F$2,Total!E:E,$J$2,Total!X:X,$K$2)+COUNTIFS(Total!M:M,B11,Total!AE:AE,$F$2,Total!AA:AA,$J$2,Total!AA:AA,$K$2)+COUNTIFS(Total!M:M,B11,Total!AE:AE,$F$2,Total!E:E,$J$2,Total!AA:AA,$K$2)+COUNTIFS(Total!M:M,B11,Total!AE:AE,$F$2,Total!AA:AA,$J$2,Total!X:X,$K$2)</f>
        <v>31</v>
      </c>
      <c r="G11" s="115">
        <f ca="1">COUNTIFS(Total!M:M,B11,Total!AE:AE,$G$2,Total!E:E,$J$2,Total!X:X,$K$2)+COUNTIFS(Total!M:M,B11,Total!AE:AE,$G$2,Total!AA:AA,$J$2,Total!AA:AA,$K$2)+COUNTIFS(Total!M:M,B11,Total!AE:AE,$G$2,Total!E:E,$J$2,Total!AA:AA,$K$2)+COUNTIFS(Total!M:M,B11,Total!AE:AE,$G$2,Total!AA:AA,$J$2,Total!X:X,$K$2)</f>
        <v>18</v>
      </c>
      <c r="H11" s="115">
        <f ca="1">COUNTIFS(Total!M:M,B11,Total!AE:AE,$H$2,Total!E:E,$J$2,Total!X:X,$K$2)+COUNTIFS(Total!M:M,B11,Total!AE:AE,$H$2,Total!AA:AA,$J$2,Total!AA:AA,$K$2)+COUNTIFS(Total!M:M,B11,Total!AE:AE,$H$2,Total!E:E,$J$2,Total!AA:AA,$K$2)+COUNTIFS(Total!M:M,B11,Total!AE:AE,$H$2,Total!AA:AA,$J$2,Total!X:X,$K$2)</f>
        <v>15</v>
      </c>
      <c r="I11" s="115">
        <f t="shared" ca="1" si="0"/>
        <v>129</v>
      </c>
      <c r="M11" s="118" t="s">
        <v>47</v>
      </c>
      <c r="P11" s="5" t="s">
        <v>139</v>
      </c>
    </row>
    <row r="12" spans="1:16" ht="30.75" customHeight="1" x14ac:dyDescent="0.25">
      <c r="A12" s="119"/>
      <c r="B12" s="120" t="s">
        <v>2926</v>
      </c>
      <c r="C12" s="121">
        <f ca="1">SUM(C3:C11)</f>
        <v>242</v>
      </c>
      <c r="D12" s="121">
        <f ca="1">SUM(D3:D11)</f>
        <v>68</v>
      </c>
      <c r="E12" s="121">
        <f t="shared" ref="E12:I12" ca="1" si="1">SUM(E3:E11)</f>
        <v>44</v>
      </c>
      <c r="F12" s="121">
        <f t="shared" ca="1" si="1"/>
        <v>119</v>
      </c>
      <c r="G12" s="121">
        <f t="shared" ca="1" si="1"/>
        <v>101</v>
      </c>
      <c r="H12" s="121">
        <f t="shared" ca="1" si="1"/>
        <v>79</v>
      </c>
      <c r="I12" s="121">
        <f t="shared" ca="1" si="1"/>
        <v>653</v>
      </c>
      <c r="M12" s="118" t="s">
        <v>67</v>
      </c>
      <c r="P12" s="5" t="s">
        <v>138</v>
      </c>
    </row>
    <row r="13" spans="1:16" ht="30.75" customHeight="1" x14ac:dyDescent="0.25">
      <c r="A13" s="113">
        <v>10</v>
      </c>
      <c r="B13" s="117" t="s">
        <v>82</v>
      </c>
      <c r="C13" s="115">
        <f ca="1">COUNTIFS(Total!M:M,B13,Total!AE:AE,$C$2,Total!E:E,$J$2,Total!X:X,$K$2)+COUNTIFS(Total!M:M,B13,Total!AE:AE,$C$2,Total!AA:AA,$J$2,Total!AA:AA,$K$2)+COUNTIFS(Total!M:M,B13,Total!AE:AE,$C$2,Total!E:E,$J$2,Total!AA:AA,$K$2)+COUNTIFS(Total!M:M,B13,Total!AE:AE,$C$2,Total!AA:AA,$J$2,Total!X:X,$K$2)</f>
        <v>55</v>
      </c>
      <c r="D13" s="115">
        <f ca="1">COUNTIFS(Total!M:M,B13,Total!AE:AE,$D$2,Total!E:E,$J$2,Total!X:X,$K$2)+COUNTIFS(Total!M:M,B13,Total!AE:AE,$D$2,Total!AA:AA,$J$2,Total!AA:AA,$K$2)+COUNTIFS(Total!M:M,B13,Total!AE:AE,$D$2,Total!E:E,$J$2,Total!AA:AA,$K$2)+COUNTIFS(Total!M:M,B13,Total!AE:AE,$D$2,Total!AA:AA,$J$2,Total!X:X,$K$2)</f>
        <v>3</v>
      </c>
      <c r="E13" s="115">
        <f ca="1">COUNTIFS(Total!M:M,B13,Total!AE:AE,$E$2,Total!E:E,$J$2,Total!X:X,$K$2)+COUNTIFS(Total!M:M,B13,Total!AE:AE,$E$2,Total!AA:AA,$J$2,Total!AA:AA,$K$2)+COUNTIFS(Total!M:M,B13,Total!AE:AE,$E$2,Total!E:E,$J$2,Total!AA:AA,$K$2)+COUNTIFS(Total!M:M,B13,Total!AE:AE,$E$2,Total!AA:AA,$J$2,Total!X:X,$K$2)</f>
        <v>4</v>
      </c>
      <c r="F13" s="115">
        <f ca="1">COUNTIFS(Total!M:M,B13,Total!AE:AE,$F$2,Total!E:E,$J$2,Total!X:X,$K$2)+COUNTIFS(Total!M:M,B13,Total!AE:AE,$F$2,Total!AA:AA,$J$2,Total!AA:AA,$K$2)+COUNTIFS(Total!M:M,B13,Total!AE:AE,$F$2,Total!E:E,$J$2,Total!AA:AA,$K$2)+COUNTIFS(Total!M:M,B13,Total!AE:AE,$F$2,Total!AA:AA,$J$2,Total!X:X,$K$2)</f>
        <v>8</v>
      </c>
      <c r="G13" s="115">
        <f ca="1">COUNTIFS(Total!M:M,B13,Total!AE:AE,$G$2,Total!E:E,$J$2,Total!X:X,$K$2)+COUNTIFS(Total!M:M,B13,Total!AE:AE,$G$2,Total!AA:AA,$J$2,Total!AA:AA,$K$2)+COUNTIFS(Total!M:M,B13,Total!AE:AE,$G$2,Total!E:E,$J$2,Total!AA:AA,$K$2)+COUNTIFS(Total!M:M,B13,Total!AE:AE,$G$2,Total!AA:AA,$J$2,Total!X:X,$K$2)</f>
        <v>9</v>
      </c>
      <c r="H13" s="115">
        <f ca="1">COUNTIFS(Total!M:M,B13,Total!AE:AE,$H$2,Total!E:E,$J$2,Total!X:X,$K$2)+COUNTIFS(Total!M:M,B13,Total!AE:AE,$H$2,Total!AA:AA,$J$2,Total!AA:AA,$K$2)+COUNTIFS(Total!M:M,B13,Total!AE:AE,$H$2,Total!E:E,$J$2,Total!AA:AA,$K$2)+COUNTIFS(Total!M:M,B13,Total!AE:AE,$H$2,Total!AA:AA,$J$2,Total!X:X,$K$2)</f>
        <v>3</v>
      </c>
      <c r="I13" s="115">
        <f t="shared" ref="I13:I18" ca="1" si="2">SUM(C13:H13)</f>
        <v>82</v>
      </c>
      <c r="M13" s="118" t="s">
        <v>109</v>
      </c>
    </row>
    <row r="14" spans="1:16" ht="30.75" customHeight="1" x14ac:dyDescent="0.25">
      <c r="A14" s="113">
        <v>11</v>
      </c>
      <c r="B14" s="114" t="s">
        <v>116</v>
      </c>
      <c r="C14" s="115">
        <f ca="1">COUNTIFS(Total!M:M,B14,Total!AE:AE,$C$2,Total!E:E,$J$2,Total!X:X,$K$2)+COUNTIFS(Total!M:M,B14,Total!AE:AE,$C$2,Total!AA:AA,$J$2,Total!AA:AA,$K$2)+COUNTIFS(Total!M:M,B14,Total!AE:AE,$C$2,Total!E:E,$J$2,Total!AA:AA,$K$2)+COUNTIFS(Total!M:M,B14,Total!AE:AE,$C$2,Total!AA:AA,$J$2,Total!X:X,$K$2)</f>
        <v>1</v>
      </c>
      <c r="D14" s="115">
        <f ca="1">COUNTIFS(Total!M:M,B14,Total!AE:AE,$D$2,Total!E:E,$J$2,Total!X:X,$K$2)+COUNTIFS(Total!M:M,B14,Total!AE:AE,$D$2,Total!AA:AA,$J$2,Total!AA:AA,$K$2)+COUNTIFS(Total!M:M,B14,Total!AE:AE,$D$2,Total!E:E,$J$2,Total!AA:AA,$K$2)+COUNTIFS(Total!M:M,B14,Total!AE:AE,$D$2,Total!AA:AA,$J$2,Total!X:X,$K$2)</f>
        <v>0</v>
      </c>
      <c r="E14" s="115">
        <f ca="1">COUNTIFS(Total!M:M,B14,Total!AE:AE,$E$2,Total!E:E,$J$2,Total!X:X,$K$2)+COUNTIFS(Total!M:M,B14,Total!AE:AE,$E$2,Total!AA:AA,$J$2,Total!AA:AA,$K$2)+COUNTIFS(Total!M:M,B14,Total!AE:AE,$E$2,Total!E:E,$J$2,Total!AA:AA,$K$2)+COUNTIFS(Total!M:M,B14,Total!AE:AE,$E$2,Total!AA:AA,$J$2,Total!X:X,$K$2)</f>
        <v>1</v>
      </c>
      <c r="F14" s="115">
        <f ca="1">COUNTIFS(Total!M:M,B14,Total!AE:AE,$F$2,Total!E:E,$J$2,Total!X:X,$K$2)+COUNTIFS(Total!M:M,B14,Total!AE:AE,$F$2,Total!AA:AA,$J$2,Total!AA:AA,$K$2)+COUNTIFS(Total!M:M,B14,Total!AE:AE,$F$2,Total!E:E,$J$2,Total!AA:AA,$K$2)+COUNTIFS(Total!M:M,B14,Total!AE:AE,$F$2,Total!AA:AA,$J$2,Total!X:X,$K$2)</f>
        <v>2</v>
      </c>
      <c r="G14" s="115">
        <f ca="1">COUNTIFS(Total!M:M,B14,Total!AE:AE,$G$2,Total!E:E,$J$2,Total!X:X,$K$2)+COUNTIFS(Total!M:M,B14,Total!AE:AE,$G$2,Total!AA:AA,$J$2,Total!AA:AA,$K$2)+COUNTIFS(Total!M:M,B14,Total!AE:AE,$G$2,Total!E:E,$J$2,Total!AA:AA,$K$2)+COUNTIFS(Total!M:M,B14,Total!AE:AE,$G$2,Total!AA:AA,$J$2,Total!X:X,$K$2)</f>
        <v>0</v>
      </c>
      <c r="H14" s="115">
        <f ca="1">COUNTIFS(Total!M:M,B14,Total!AE:AE,$H$2,Total!E:E,$J$2,Total!X:X,$K$2)+COUNTIFS(Total!M:M,B14,Total!AE:AE,$H$2,Total!AA:AA,$J$2,Total!AA:AA,$K$2)+COUNTIFS(Total!M:M,B14,Total!AE:AE,$H$2,Total!E:E,$J$2,Total!AA:AA,$K$2)+COUNTIFS(Total!M:M,B14,Total!AE:AE,$H$2,Total!AA:AA,$J$2,Total!X:X,$K$2)</f>
        <v>0</v>
      </c>
      <c r="I14" s="115">
        <f t="shared" ca="1" si="2"/>
        <v>4</v>
      </c>
      <c r="M14" s="118" t="s">
        <v>64</v>
      </c>
    </row>
    <row r="15" spans="1:16" ht="30.75" customHeight="1" x14ac:dyDescent="0.25">
      <c r="A15" s="113">
        <v>12</v>
      </c>
      <c r="B15" s="114" t="s">
        <v>100</v>
      </c>
      <c r="C15" s="115">
        <f ca="1">COUNTIFS(Total!M:M,B15,Total!AE:AE,$C$2,Total!E:E,$J$2,Total!X:X,$K$2)+COUNTIFS(Total!M:M,B15,Total!AE:AE,$C$2,Total!AA:AA,$J$2,Total!AA:AA,$K$2)+COUNTIFS(Total!M:M,B15,Total!AE:AE,$C$2,Total!E:E,$J$2,Total!AA:AA,$K$2)+COUNTIFS(Total!M:M,B15,Total!AE:AE,$C$2,Total!AA:AA,$J$2,Total!X:X,$K$2)</f>
        <v>1</v>
      </c>
      <c r="D15" s="115">
        <f ca="1">COUNTIFS(Total!M:M,B15,Total!AE:AE,$D$2,Total!E:E,$J$2,Total!X:X,$K$2)+COUNTIFS(Total!M:M,B15,Total!AE:AE,$D$2,Total!AA:AA,$J$2,Total!AA:AA,$K$2)+COUNTIFS(Total!M:M,B15,Total!AE:AE,$D$2,Total!E:E,$J$2,Total!AA:AA,$K$2)+COUNTIFS(Total!M:M,B15,Total!AE:AE,$D$2,Total!AA:AA,$J$2,Total!X:X,$K$2)</f>
        <v>1</v>
      </c>
      <c r="E15" s="115">
        <f ca="1">COUNTIFS(Total!M:M,B15,Total!AE:AE,$E$2,Total!E:E,$J$2,Total!X:X,$K$2)+COUNTIFS(Total!M:M,B15,Total!AE:AE,$E$2,Total!AA:AA,$J$2,Total!AA:AA,$K$2)+COUNTIFS(Total!M:M,B15,Total!AE:AE,$E$2,Total!E:E,$J$2,Total!AA:AA,$K$2)+COUNTIFS(Total!M:M,B15,Total!AE:AE,$E$2,Total!AA:AA,$J$2,Total!X:X,$K$2)</f>
        <v>0</v>
      </c>
      <c r="F15" s="115">
        <f ca="1">COUNTIFS(Total!M:M,B15,Total!AE:AE,$F$2,Total!E:E,$J$2,Total!X:X,$K$2)+COUNTIFS(Total!M:M,B15,Total!AE:AE,$F$2,Total!AA:AA,$J$2,Total!AA:AA,$K$2)+COUNTIFS(Total!M:M,B15,Total!AE:AE,$F$2,Total!E:E,$J$2,Total!AA:AA,$K$2)+COUNTIFS(Total!M:M,B15,Total!AE:AE,$F$2,Total!AA:AA,$J$2,Total!X:X,$K$2)</f>
        <v>1</v>
      </c>
      <c r="G15" s="115">
        <f ca="1">COUNTIFS(Total!M:M,B15,Total!AE:AE,$G$2,Total!E:E,$J$2,Total!X:X,$K$2)+COUNTIFS(Total!M:M,B15,Total!AE:AE,$G$2,Total!AA:AA,$J$2,Total!AA:AA,$K$2)+COUNTIFS(Total!M:M,B15,Total!AE:AE,$G$2,Total!E:E,$J$2,Total!AA:AA,$K$2)+COUNTIFS(Total!M:M,B15,Total!AE:AE,$G$2,Total!AA:AA,$J$2,Total!X:X,$K$2)</f>
        <v>0</v>
      </c>
      <c r="H15" s="115">
        <f ca="1">COUNTIFS(Total!M:M,B15,Total!AE:AE,$H$2,Total!E:E,$J$2,Total!X:X,$K$2)+COUNTIFS(Total!M:M,B15,Total!AE:AE,$H$2,Total!AA:AA,$J$2,Total!AA:AA,$K$2)+COUNTIFS(Total!M:M,B15,Total!AE:AE,$H$2,Total!E:E,$J$2,Total!AA:AA,$K$2)+COUNTIFS(Total!M:M,B15,Total!AE:AE,$H$2,Total!AA:AA,$J$2,Total!X:X,$K$2)</f>
        <v>0</v>
      </c>
      <c r="I15" s="115">
        <f t="shared" ca="1" si="2"/>
        <v>3</v>
      </c>
      <c r="M15" s="118" t="s">
        <v>37</v>
      </c>
    </row>
    <row r="16" spans="1:16" ht="30.75" customHeight="1" x14ac:dyDescent="0.25">
      <c r="A16" s="113">
        <v>13</v>
      </c>
      <c r="B16" s="114" t="s">
        <v>117</v>
      </c>
      <c r="C16" s="115">
        <f>COUNTIFS(Total!M:M,B16,Total!AE:AE,$C$2,Total!E:E,$J$2,Total!X:X,$K$2)+COUNTIFS(Total!M:M,B16,Total!AE:AE,$C$2,Total!AA:AA,$J$2,Total!AA:AA,$K$2)+COUNTIFS(Total!M:M,B16,Total!AE:AE,$C$2,Total!E:E,$J$2,Total!AA:AA,$K$2)+COUNTIFS(Total!M:M,B16,Total!AE:AE,$C$2,Total!AA:AA,$J$2,Total!X:X,$K$2)</f>
        <v>0</v>
      </c>
      <c r="D16" s="115">
        <f ca="1">COUNTIFS(Total!M:M,B16,Total!AE:AE,$D$2,Total!E:E,$J$2,Total!X:X,$K$2)+COUNTIFS(Total!M:M,B16,Total!AE:AE,$D$2,Total!AA:AA,$J$2,Total!AA:AA,$K$2)+COUNTIFS(Total!M:M,B16,Total!AE:AE,$D$2,Total!E:E,$J$2,Total!AA:AA,$K$2)+COUNTIFS(Total!M:M,B16,Total!AE:AE,$D$2,Total!AA:AA,$J$2,Total!X:X,$K$2)</f>
        <v>0</v>
      </c>
      <c r="E16" s="115">
        <f ca="1">COUNTIFS(Total!M:M,B16,Total!AE:AE,$E$2,Total!E:E,$J$2,Total!X:X,$K$2)+COUNTIFS(Total!M:M,B16,Total!AE:AE,$E$2,Total!AA:AA,$J$2,Total!AA:AA,$K$2)+COUNTIFS(Total!M:M,B16,Total!AE:AE,$E$2,Total!E:E,$J$2,Total!AA:AA,$K$2)+COUNTIFS(Total!M:M,B16,Total!AE:AE,$E$2,Total!AA:AA,$J$2,Total!X:X,$K$2)</f>
        <v>0</v>
      </c>
      <c r="F16" s="115">
        <f ca="1">COUNTIFS(Total!M:M,B16,Total!AE:AE,$F$2,Total!E:E,$J$2,Total!X:X,$K$2)+COUNTIFS(Total!M:M,B16,Total!AE:AE,$F$2,Total!AA:AA,$J$2,Total!AA:AA,$K$2)+COUNTIFS(Total!M:M,B16,Total!AE:AE,$F$2,Total!E:E,$J$2,Total!AA:AA,$K$2)+COUNTIFS(Total!M:M,B16,Total!AE:AE,$F$2,Total!AA:AA,$J$2,Total!X:X,$K$2)</f>
        <v>0</v>
      </c>
      <c r="G16" s="115">
        <f ca="1">COUNTIFS(Total!M:M,B16,Total!AE:AE,$G$2,Total!E:E,$J$2,Total!X:X,$K$2)+COUNTIFS(Total!M:M,B16,Total!AE:AE,$G$2,Total!AA:AA,$J$2,Total!AA:AA,$K$2)+COUNTIFS(Total!M:M,B16,Total!AE:AE,$G$2,Total!E:E,$J$2,Total!AA:AA,$K$2)+COUNTIFS(Total!M:M,B16,Total!AE:AE,$G$2,Total!AA:AA,$J$2,Total!X:X,$K$2)</f>
        <v>0</v>
      </c>
      <c r="H16" s="115">
        <f ca="1">COUNTIFS(Total!M:M,B16,Total!AE:AE,$H$2,Total!E:E,$J$2,Total!X:X,$K$2)+COUNTIFS(Total!M:M,B16,Total!AE:AE,$H$2,Total!AA:AA,$J$2,Total!AA:AA,$K$2)+COUNTIFS(Total!M:M,B16,Total!AE:AE,$H$2,Total!E:E,$J$2,Total!AA:AA,$K$2)+COUNTIFS(Total!M:M,B16,Total!AE:AE,$H$2,Total!AA:AA,$J$2,Total!X:X,$K$2)</f>
        <v>0</v>
      </c>
      <c r="I16" s="115">
        <f t="shared" ca="1" si="2"/>
        <v>0</v>
      </c>
      <c r="M16" s="16" t="s">
        <v>90</v>
      </c>
    </row>
    <row r="17" spans="1:13" ht="30.75" customHeight="1" x14ac:dyDescent="0.25">
      <c r="A17" s="113">
        <v>14</v>
      </c>
      <c r="B17" s="117" t="s">
        <v>59</v>
      </c>
      <c r="C17" s="115">
        <f>COUNTIFS(Total!M:M,B17,Total!AE:AE,$C$2,Total!E:E,$J$2,Total!X:X,$K$2)+COUNTIFS(Total!M:M,B17,Total!AE:AE,$C$2,Total!AA:AA,$J$2,Total!AA:AA,$K$2)+COUNTIFS(Total!M:M,B17,Total!AE:AE,$C$2,Total!E:E,$J$2,Total!AA:AA,$K$2)+COUNTIFS(Total!M:M,B17,Total!AE:AE,$C$2,Total!AA:AA,$J$2,Total!X:X,$K$2)</f>
        <v>0</v>
      </c>
      <c r="D17" s="115">
        <f>COUNTIFS(Total!M:M,B17,Total!AE:AE,$D$2,Total!E:E,$J$2,Total!X:X,$K$2)+COUNTIFS(Total!M:M,B17,Total!AE:AE,$D$2,Total!AA:AA,$J$2,Total!AA:AA,$K$2)+COUNTIFS(Total!M:M,B17,Total!AE:AE,$D$2,Total!E:E,$J$2,Total!AA:AA,$K$2)+COUNTIFS(Total!M:M,B17,Total!AE:AE,$D$2,Total!AA:AA,$J$2,Total!X:X,$K$2)</f>
        <v>0</v>
      </c>
      <c r="E17" s="115">
        <f>COUNTIFS(Total!M:M,B17,Total!AE:AE,$E$2,Total!E:E,$J$2,Total!X:X,$K$2)+COUNTIFS(Total!M:M,B17,Total!AE:AE,$E$2,Total!AA:AA,$J$2,Total!AA:AA,$K$2)+COUNTIFS(Total!M:M,B17,Total!AE:AE,$E$2,Total!E:E,$J$2,Total!AA:AA,$K$2)+COUNTIFS(Total!M:M,B17,Total!AE:AE,$E$2,Total!AA:AA,$J$2,Total!X:X,$K$2)</f>
        <v>0</v>
      </c>
      <c r="F17" s="115">
        <f>COUNTIFS(Total!M:M,B17,Total!AE:AE,$F$2,Total!E:E,$J$2,Total!X:X,$K$2)+COUNTIFS(Total!M:M,B17,Total!AE:AE,$F$2,Total!AA:AA,$J$2,Total!AA:AA,$K$2)+COUNTIFS(Total!M:M,B17,Total!AE:AE,$F$2,Total!E:E,$J$2,Total!AA:AA,$K$2)+COUNTIFS(Total!M:M,B17,Total!AE:AE,$F$2,Total!AA:AA,$J$2,Total!X:X,$K$2)</f>
        <v>0</v>
      </c>
      <c r="G17" s="115">
        <f>COUNTIFS(Total!M:M,B17,Total!AE:AE,$G$2,Total!E:E,$J$2,Total!X:X,$K$2)+COUNTIFS(Total!M:M,B17,Total!AE:AE,$G$2,Total!AA:AA,$J$2,Total!AA:AA,$K$2)+COUNTIFS(Total!M:M,B17,Total!AE:AE,$G$2,Total!E:E,$J$2,Total!AA:AA,$K$2)+COUNTIFS(Total!M:M,B17,Total!AE:AE,$G$2,Total!AA:AA,$J$2,Total!X:X,$K$2)</f>
        <v>0</v>
      </c>
      <c r="H17" s="115">
        <f>COUNTIFS(Total!M:M,B17,Total!AE:AE,$H$2,Total!E:E,$J$2,Total!X:X,$K$2)+COUNTIFS(Total!M:M,B17,Total!AE:AE,$H$2,Total!AA:AA,$J$2,Total!AA:AA,$K$2)+COUNTIFS(Total!M:M,B17,Total!AE:AE,$H$2,Total!E:E,$J$2,Total!AA:AA,$K$2)+COUNTIFS(Total!M:M,B17,Total!AE:AE,$H$2,Total!AA:AA,$J$2,Total!X:X,$K$2)</f>
        <v>0</v>
      </c>
      <c r="I17" s="115">
        <f t="shared" si="2"/>
        <v>0</v>
      </c>
      <c r="M17" s="118" t="s">
        <v>38</v>
      </c>
    </row>
    <row r="18" spans="1:13" ht="30.75" customHeight="1" x14ac:dyDescent="0.25">
      <c r="A18" s="113">
        <v>15</v>
      </c>
      <c r="B18" s="117" t="s">
        <v>70</v>
      </c>
      <c r="C18" s="115">
        <f>COUNTIFS(Total!M:M,B18,Total!AE:AE,$C$2,Total!E:E,$J$2,Total!X:X,$K$2)+COUNTIFS(Total!M:M,B18,Total!AE:AE,$C$2,Total!AA:AA,$J$2,Total!AA:AA,$K$2)+COUNTIFS(Total!M:M,B18,Total!AE:AE,$C$2,Total!E:E,$J$2,Total!AA:AA,$K$2)+COUNTIFS(Total!M:M,B18,Total!AE:AE,$C$2,Total!AA:AA,$J$2,Total!X:X,$K$2)</f>
        <v>0</v>
      </c>
      <c r="D18" s="115">
        <f>COUNTIFS(Total!M:M,B18,Total!AE:AE,$D$2,Total!E:E,$J$2,Total!X:X,$K$2)+COUNTIFS(Total!M:M,B18,Total!AE:AE,$D$2,Total!AA:AA,$J$2,Total!AA:AA,$K$2)+COUNTIFS(Total!M:M,B18,Total!AE:AE,$D$2,Total!E:E,$J$2,Total!AA:AA,$K$2)+COUNTIFS(Total!M:M,B18,Total!AE:AE,$D$2,Total!AA:AA,$J$2,Total!X:X,$K$2)</f>
        <v>0</v>
      </c>
      <c r="E18" s="115">
        <f>COUNTIFS(Total!M:M,B18,Total!AE:AE,$E$2,Total!E:E,$J$2,Total!X:X,$K$2)+COUNTIFS(Total!M:M,B18,Total!AE:AE,$E$2,Total!AA:AA,$J$2,Total!AA:AA,$K$2)+COUNTIFS(Total!M:M,B18,Total!AE:AE,$E$2,Total!E:E,$J$2,Total!AA:AA,$K$2)+COUNTIFS(Total!M:M,B18,Total!AE:AE,$E$2,Total!AA:AA,$J$2,Total!X:X,$K$2)</f>
        <v>0</v>
      </c>
      <c r="F18" s="115">
        <f>COUNTIFS(Total!M:M,B18,Total!AE:AE,$F$2,Total!E:E,$J$2,Total!X:X,$K$2)+COUNTIFS(Total!M:M,B18,Total!AE:AE,$F$2,Total!AA:AA,$J$2,Total!AA:AA,$K$2)+COUNTIFS(Total!M:M,B18,Total!AE:AE,$F$2,Total!E:E,$J$2,Total!AA:AA,$K$2)+COUNTIFS(Total!M:M,B18,Total!AE:AE,$F$2,Total!AA:AA,$J$2,Total!X:X,$K$2)</f>
        <v>0</v>
      </c>
      <c r="G18" s="115">
        <f>COUNTIFS(Total!M:M,B18,Total!AE:AE,$G$2,Total!E:E,$J$2,Total!X:X,$K$2)+COUNTIFS(Total!M:M,B18,Total!AE:AE,$G$2,Total!AA:AA,$J$2,Total!AA:AA,$K$2)+COUNTIFS(Total!M:M,B18,Total!AE:AE,$G$2,Total!E:E,$J$2,Total!AA:AA,$K$2)+COUNTIFS(Total!M:M,B18,Total!AE:AE,$G$2,Total!AA:AA,$J$2,Total!X:X,$K$2)</f>
        <v>0</v>
      </c>
      <c r="H18" s="115">
        <f>COUNTIFS(Total!M:M,B18,Total!AE:AE,$H$2,Total!E:E,$J$2,Total!X:X,$K$2)+COUNTIFS(Total!M:M,B18,Total!AE:AE,$H$2,Total!AA:AA,$J$2,Total!AA:AA,$K$2)+COUNTIFS(Total!M:M,B18,Total!AE:AE,$H$2,Total!E:E,$J$2,Total!AA:AA,$K$2)+COUNTIFS(Total!M:M,B18,Total!AE:AE,$H$2,Total!AA:AA,$J$2,Total!X:X,$K$2)</f>
        <v>0</v>
      </c>
      <c r="I18" s="115">
        <f t="shared" si="2"/>
        <v>0</v>
      </c>
      <c r="M18" s="118" t="s">
        <v>104</v>
      </c>
    </row>
    <row r="19" spans="1:13" ht="21.75" hidden="1" customHeight="1" x14ac:dyDescent="0.25">
      <c r="A19" s="122"/>
      <c r="B19" s="123" t="s">
        <v>101</v>
      </c>
      <c r="C19" s="115">
        <f>COUNTIFS(Total!M:M,B19,Total!X:X,$C$2,Total!E:E,$J$2)</f>
        <v>0</v>
      </c>
      <c r="D19" s="115"/>
      <c r="E19" s="115">
        <f>COUNTIFS(Total!M:M,B19,Total!X:X,$E$2,Total!E:E,$J$2)</f>
        <v>0</v>
      </c>
      <c r="F19" s="115">
        <f>COUNTIFS(Total!M:M,B19,Total!X:X,$F$2,Total!E:E,$J$2)</f>
        <v>0</v>
      </c>
      <c r="G19" s="115">
        <f>COUNTIFS(Total!M:M,B19,Total!X:X,$G$2,Total!E:E,$J$2)</f>
        <v>0</v>
      </c>
      <c r="H19" s="115">
        <f>COUNTIFS(Total!M:M,B19,Total!X:X,$H$2,Total!E:E,$J$2)</f>
        <v>0</v>
      </c>
      <c r="I19" s="115">
        <f>COUNTIFS(Total!M:M,B19,Total!X:X,$I$2,Total!E:E,$J$2)</f>
        <v>0</v>
      </c>
      <c r="M19" s="16" t="s">
        <v>107</v>
      </c>
    </row>
    <row r="20" spans="1:13" ht="21.75" hidden="1" customHeight="1" x14ac:dyDescent="0.25">
      <c r="A20" s="122"/>
      <c r="B20" s="123" t="s">
        <v>87</v>
      </c>
      <c r="C20" s="115">
        <f>COUNTIFS(Total!M:M,B20,Total!X:X,$C$2,Total!E:E,$J$2)</f>
        <v>0</v>
      </c>
      <c r="D20" s="115"/>
      <c r="E20" s="115">
        <f>COUNTIFS(Total!M:M,B20,Total!X:X,$E$2,Total!E:E,$J$2)</f>
        <v>0</v>
      </c>
      <c r="F20" s="115">
        <f>COUNTIFS(Total!M:M,B20,Total!X:X,$F$2,Total!E:E,$J$2)</f>
        <v>0</v>
      </c>
      <c r="G20" s="115">
        <f>COUNTIFS(Total!M:M,B20,Total!X:X,$G$2,Total!E:E,$J$2)</f>
        <v>0</v>
      </c>
      <c r="H20" s="115">
        <f>COUNTIFS(Total!M:M,B20,Total!X:X,$H$2,Total!E:E,$J$2)</f>
        <v>0</v>
      </c>
      <c r="I20" s="115">
        <f>COUNTIFS(Total!M:M,B20,Total!X:X,$I$2,Total!E:E,$J$2)</f>
        <v>0</v>
      </c>
      <c r="M20" s="6" t="s">
        <v>2808</v>
      </c>
    </row>
    <row r="21" spans="1:13" ht="21.75" hidden="1" customHeight="1" x14ac:dyDescent="0.25">
      <c r="A21" s="122"/>
      <c r="B21" s="123" t="s">
        <v>117</v>
      </c>
      <c r="C21" s="115">
        <f>COUNTIFS(Total!M:M,B21,Total!X:X,$C$2,Total!E:E,$J$2)</f>
        <v>0</v>
      </c>
      <c r="D21" s="115"/>
      <c r="E21" s="115">
        <f>COUNTIFS(Total!M:M,B21,Total!X:X,$E$2,Total!E:E,$J$2)</f>
        <v>0</v>
      </c>
      <c r="F21" s="115">
        <f>COUNTIFS(Total!M:M,B21,Total!X:X,$F$2,Total!E:E,$J$2)</f>
        <v>0</v>
      </c>
      <c r="G21" s="115">
        <f>COUNTIFS(Total!M:M,B21,Total!X:X,$G$2,Total!E:E,$J$2)</f>
        <v>0</v>
      </c>
      <c r="H21" s="115">
        <f>COUNTIFS(Total!M:M,B21,Total!X:X,$H$2,Total!E:E,$J$2)</f>
        <v>0</v>
      </c>
      <c r="I21" s="115">
        <f>COUNTIFS(Total!M:M,B21,Total!X:X,$I$2,Total!E:E,$J$2)</f>
        <v>0</v>
      </c>
      <c r="M21" s="16" t="s">
        <v>51</v>
      </c>
    </row>
    <row r="22" spans="1:13" ht="32.25" customHeight="1" x14ac:dyDescent="0.25">
      <c r="A22" s="108"/>
      <c r="B22" s="124" t="s">
        <v>34</v>
      </c>
      <c r="C22" s="125">
        <f t="shared" ref="C22:I22" ca="1" si="3">SUM(C12:C21)</f>
        <v>299</v>
      </c>
      <c r="D22" s="125">
        <f t="shared" ca="1" si="3"/>
        <v>72</v>
      </c>
      <c r="E22" s="125">
        <f t="shared" ca="1" si="3"/>
        <v>49</v>
      </c>
      <c r="F22" s="125">
        <f t="shared" ca="1" si="3"/>
        <v>130</v>
      </c>
      <c r="G22" s="125">
        <f t="shared" ca="1" si="3"/>
        <v>110</v>
      </c>
      <c r="H22" s="125">
        <f t="shared" ca="1" si="3"/>
        <v>82</v>
      </c>
      <c r="I22" s="125">
        <f t="shared" ca="1" si="3"/>
        <v>742</v>
      </c>
      <c r="J22" s="69"/>
      <c r="K22" s="69"/>
      <c r="M22" s="25" t="s">
        <v>2661</v>
      </c>
    </row>
    <row r="23" spans="1:13" x14ac:dyDescent="0.25">
      <c r="M23" s="118" t="s">
        <v>89</v>
      </c>
    </row>
    <row r="24" spans="1:13" x14ac:dyDescent="0.25">
      <c r="M24" s="118" t="s">
        <v>95</v>
      </c>
    </row>
    <row r="25" spans="1:13" x14ac:dyDescent="0.25">
      <c r="M25" s="16" t="s">
        <v>110</v>
      </c>
    </row>
    <row r="26" spans="1:13" x14ac:dyDescent="0.25">
      <c r="M26" s="118" t="s">
        <v>84</v>
      </c>
    </row>
    <row r="27" spans="1:13" x14ac:dyDescent="0.25">
      <c r="M27" s="6" t="s">
        <v>41</v>
      </c>
    </row>
    <row r="28" spans="1:13" x14ac:dyDescent="0.25">
      <c r="M28" s="118" t="s">
        <v>42</v>
      </c>
    </row>
    <row r="29" spans="1:13" x14ac:dyDescent="0.25">
      <c r="M29" s="118" t="s">
        <v>113</v>
      </c>
    </row>
    <row r="30" spans="1:13" x14ac:dyDescent="0.25">
      <c r="M30" s="118" t="s">
        <v>79</v>
      </c>
    </row>
    <row r="31" spans="1:13" x14ac:dyDescent="0.25">
      <c r="M31" s="118" t="s">
        <v>124</v>
      </c>
    </row>
    <row r="32" spans="1:13" x14ac:dyDescent="0.25">
      <c r="M32" s="25" t="s">
        <v>185</v>
      </c>
    </row>
    <row r="33" spans="13:13" x14ac:dyDescent="0.25">
      <c r="M33" s="118" t="s">
        <v>73</v>
      </c>
    </row>
    <row r="34" spans="13:13" x14ac:dyDescent="0.25">
      <c r="M34" s="118" t="s">
        <v>55</v>
      </c>
    </row>
    <row r="35" spans="13:13" x14ac:dyDescent="0.25">
      <c r="M35" s="6" t="s">
        <v>57</v>
      </c>
    </row>
    <row r="36" spans="13:13" x14ac:dyDescent="0.25">
      <c r="M36" s="118" t="s">
        <v>105</v>
      </c>
    </row>
    <row r="37" spans="13:13" x14ac:dyDescent="0.25">
      <c r="M37" s="118" t="s">
        <v>58</v>
      </c>
    </row>
    <row r="38" spans="13:13" x14ac:dyDescent="0.25">
      <c r="M38" s="6" t="s">
        <v>2810</v>
      </c>
    </row>
    <row r="39" spans="13:13" x14ac:dyDescent="0.25">
      <c r="M39" s="6" t="s">
        <v>68</v>
      </c>
    </row>
    <row r="40" spans="13:13" x14ac:dyDescent="0.25">
      <c r="M40" s="6" t="s">
        <v>97</v>
      </c>
    </row>
    <row r="41" spans="13:13" x14ac:dyDescent="0.25">
      <c r="M41" s="16" t="s">
        <v>98</v>
      </c>
    </row>
    <row r="42" spans="13:13" x14ac:dyDescent="0.25">
      <c r="M42" s="118" t="s">
        <v>114</v>
      </c>
    </row>
    <row r="43" spans="13:13" x14ac:dyDescent="0.25">
      <c r="M43" s="6" t="s">
        <v>62</v>
      </c>
    </row>
    <row r="44" spans="13:13" x14ac:dyDescent="0.25">
      <c r="M44" s="118" t="s">
        <v>106</v>
      </c>
    </row>
    <row r="45" spans="13:13" x14ac:dyDescent="0.25">
      <c r="M45" s="118" t="s">
        <v>63</v>
      </c>
    </row>
    <row r="46" spans="13:13" x14ac:dyDescent="0.25">
      <c r="M46" s="118" t="s">
        <v>118</v>
      </c>
    </row>
    <row r="47" spans="13:13" x14ac:dyDescent="0.25">
      <c r="M47" s="25" t="s">
        <v>186</v>
      </c>
    </row>
    <row r="48" spans="13:13" x14ac:dyDescent="0.25">
      <c r="M48" s="16" t="s">
        <v>65</v>
      </c>
    </row>
    <row r="49" spans="13:13" x14ac:dyDescent="0.25">
      <c r="M49" s="16" t="s">
        <v>66</v>
      </c>
    </row>
    <row r="50" spans="13:13" x14ac:dyDescent="0.25">
      <c r="M50" s="118" t="s">
        <v>78</v>
      </c>
    </row>
    <row r="51" spans="13:13" ht="28.5" x14ac:dyDescent="0.25">
      <c r="M51" s="16" t="s">
        <v>125</v>
      </c>
    </row>
    <row r="52" spans="13:13" x14ac:dyDescent="0.25">
      <c r="M52" s="16" t="s">
        <v>76</v>
      </c>
    </row>
  </sheetData>
  <mergeCells count="1">
    <mergeCell ref="A1:I1"/>
  </mergeCells>
  <dataValidations count="3">
    <dataValidation type="list" allowBlank="1" showInputMessage="1" showErrorMessage="1" sqref="M2:M5" xr:uid="{847A25C4-7421-4B83-93F3-E560D92391F1}">
      <formula1>$M$2:$M$5</formula1>
    </dataValidation>
    <dataValidation type="list" allowBlank="1" showInputMessage="1" showErrorMessage="1" sqref="J2" xr:uid="{EAC7CB10-822A-47DF-97E0-2DE77C6AF958}">
      <formula1>$M$2:$M$52</formula1>
    </dataValidation>
    <dataValidation type="list" allowBlank="1" showInputMessage="1" showErrorMessage="1" sqref="K2" xr:uid="{AFF4E40A-9EB1-4E33-9EAA-9E9FEC918067}">
      <formula1>$P$2:$P$25</formula1>
    </dataValidation>
  </dataValidations>
  <pageMargins left="0.7" right="0.7" top="0.75" bottom="0.75" header="0.3" footer="0.3"/>
  <pageSetup paperSize="5" scale="75" orientation="landscape" r:id="rId1"/>
  <colBreaks count="1" manualBreakCount="1">
    <brk id="9"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3F52-1799-4B18-8EF8-DA18230F8B36}">
  <sheetPr codeName="Sheet9"/>
  <dimension ref="A1:AH802"/>
  <sheetViews>
    <sheetView zoomScaleNormal="100" workbookViewId="0">
      <pane ySplit="1" topLeftCell="A20" activePane="bottomLeft" state="frozen"/>
      <selection activeCell="K26" sqref="K26"/>
      <selection pane="bottomLeft" activeCell="K26" sqref="K26"/>
    </sheetView>
  </sheetViews>
  <sheetFormatPr defaultRowHeight="25.5" customHeight="1" x14ac:dyDescent="0.25"/>
  <cols>
    <col min="1" max="1" width="7.42578125" style="2" customWidth="1"/>
    <col min="2" max="2" width="27.5703125" customWidth="1"/>
    <col min="3" max="3" width="26" customWidth="1"/>
    <col min="4" max="4" width="19.140625" customWidth="1"/>
    <col min="5" max="5" width="22.42578125" bestFit="1" customWidth="1"/>
    <col min="6" max="6" width="12.5703125" customWidth="1"/>
    <col min="7" max="7" width="25.7109375" style="3" customWidth="1"/>
    <col min="8" max="8" width="13" style="50" customWidth="1"/>
    <col min="9" max="10" width="9.140625" style="1" customWidth="1"/>
    <col min="11" max="11" width="27.42578125" style="29" customWidth="1"/>
    <col min="12" max="12" width="16.140625" customWidth="1"/>
    <col min="13" max="13" width="25.85546875" style="27" customWidth="1"/>
    <col min="14" max="14" width="15.5703125" customWidth="1"/>
    <col min="15" max="15" width="11.5703125" customWidth="1"/>
    <col min="16" max="16" width="13.140625" style="50" customWidth="1"/>
    <col min="17" max="17" width="14.7109375" style="1" customWidth="1"/>
    <col min="18" max="18" width="14.28515625" style="1" customWidth="1"/>
    <col min="19" max="19" width="16" style="1" customWidth="1"/>
    <col min="20" max="20" width="10.7109375" style="1" customWidth="1"/>
    <col min="21" max="21" width="13" customWidth="1"/>
    <col min="22" max="22" width="11.85546875" customWidth="1"/>
    <col min="23" max="23" width="21.7109375" style="68" customWidth="1"/>
    <col min="24" max="24" width="26.85546875" style="30" customWidth="1"/>
    <col min="25" max="25" width="15.28515625" style="39" customWidth="1"/>
    <col min="26" max="26" width="22.42578125" style="3" customWidth="1"/>
    <col min="27" max="27" width="9.140625" style="1" customWidth="1"/>
    <col min="28" max="28" width="11.42578125" style="1" customWidth="1"/>
    <col min="29" max="29" width="12.85546875" customWidth="1"/>
    <col min="30" max="30" width="12.85546875" style="1" customWidth="1"/>
    <col min="31" max="31" width="12.85546875" customWidth="1"/>
    <col min="32" max="32" width="12.85546875" style="1" customWidth="1"/>
    <col min="33" max="33" width="12.85546875" customWidth="1"/>
    <col min="34" max="34" width="19.28515625" customWidth="1"/>
  </cols>
  <sheetData>
    <row r="1" spans="1:34" s="3" customFormat="1" ht="44.25" customHeight="1" x14ac:dyDescent="0.25">
      <c r="A1" s="34" t="s">
        <v>0</v>
      </c>
      <c r="B1" s="34" t="s">
        <v>1</v>
      </c>
      <c r="C1" s="34" t="s">
        <v>2</v>
      </c>
      <c r="D1" s="34" t="s">
        <v>3</v>
      </c>
      <c r="E1" s="34" t="s">
        <v>4</v>
      </c>
      <c r="F1" s="34" t="s">
        <v>5</v>
      </c>
      <c r="G1" s="34" t="s">
        <v>6</v>
      </c>
      <c r="H1" s="38" t="s">
        <v>7</v>
      </c>
      <c r="I1" s="34" t="s">
        <v>8</v>
      </c>
      <c r="J1" s="34" t="s">
        <v>9</v>
      </c>
      <c r="K1" s="34" t="s">
        <v>178</v>
      </c>
      <c r="L1" s="34" t="s">
        <v>10</v>
      </c>
      <c r="M1" s="35" t="s">
        <v>11</v>
      </c>
      <c r="N1" s="34" t="s">
        <v>12</v>
      </c>
      <c r="O1" s="34" t="s">
        <v>13</v>
      </c>
      <c r="P1" s="49" t="s">
        <v>14</v>
      </c>
      <c r="Q1" s="34" t="s">
        <v>170</v>
      </c>
      <c r="R1" s="34" t="s">
        <v>171</v>
      </c>
      <c r="S1" s="36" t="s">
        <v>15</v>
      </c>
      <c r="T1" s="34" t="s">
        <v>16</v>
      </c>
      <c r="U1" s="36" t="s">
        <v>17</v>
      </c>
      <c r="V1" s="34" t="s">
        <v>18</v>
      </c>
      <c r="W1" s="67" t="s">
        <v>181</v>
      </c>
      <c r="X1" s="36" t="s">
        <v>19</v>
      </c>
      <c r="Y1" s="38" t="s">
        <v>20</v>
      </c>
      <c r="Z1" s="34" t="s">
        <v>21</v>
      </c>
      <c r="AA1" s="37" t="s">
        <v>22</v>
      </c>
      <c r="AB1" s="37" t="s">
        <v>23</v>
      </c>
      <c r="AC1" s="37" t="s">
        <v>24</v>
      </c>
      <c r="AD1" s="37" t="s">
        <v>25</v>
      </c>
      <c r="AE1" s="37" t="s">
        <v>24</v>
      </c>
      <c r="AF1" s="37" t="s">
        <v>26</v>
      </c>
      <c r="AG1" s="37" t="s">
        <v>27</v>
      </c>
      <c r="AH1" s="37" t="s">
        <v>2663</v>
      </c>
    </row>
    <row r="2" spans="1:34" s="24" customFormat="1" ht="25.5" customHeight="1" x14ac:dyDescent="0.25">
      <c r="A2" s="61">
        <v>1</v>
      </c>
      <c r="B2" s="61" t="str" cm="1">
        <f t="array" aca="1" ref="B2:AG305" ca="1">_xlfn._xlws.FILTER(Total!B2:AG2595,Total!X2:X2595='PS Wise Reason'!J1)</f>
        <v>Tekkali Sub-Division</v>
      </c>
      <c r="C2" s="61" t="str">
        <f ca="1"/>
        <v>Kothuru Circle</v>
      </c>
      <c r="D2" s="61">
        <f ca="1"/>
        <v>0</v>
      </c>
      <c r="E2" s="62" t="str">
        <f ca="1"/>
        <v>Hiramandalam</v>
      </c>
      <c r="F2" s="61" t="str">
        <f ca="1"/>
        <v>'14/2016'</v>
      </c>
      <c r="G2" s="63" t="str">
        <f ca="1"/>
        <v>147, 148, 341, 342, 353, 323, 427, 435, r.w 149 IPC</v>
      </c>
      <c r="H2" s="64">
        <f ca="1"/>
        <v>42428</v>
      </c>
      <c r="I2" s="65" t="str">
        <f ca="1"/>
        <v>Feb</v>
      </c>
      <c r="J2" s="65">
        <f ca="1"/>
        <v>2016</v>
      </c>
      <c r="K2" s="63" t="str">
        <f ca="1"/>
        <v>Rioting (Unlawful Assembly)</v>
      </c>
      <c r="L2" s="61">
        <f ca="1"/>
        <v>0</v>
      </c>
      <c r="M2" s="61" t="str">
        <f ca="1"/>
        <v>Bodily Offiences</v>
      </c>
      <c r="N2" s="61" t="str">
        <f ca="1"/>
        <v>IPC</v>
      </c>
      <c r="O2" s="61" t="str">
        <f ca="1"/>
        <v>Non-Grave</v>
      </c>
      <c r="P2" s="28">
        <f ca="1"/>
        <v>0</v>
      </c>
      <c r="Q2" s="61">
        <f ca="1"/>
        <v>0</v>
      </c>
      <c r="R2" s="28">
        <f ca="1"/>
        <v>0</v>
      </c>
      <c r="S2" s="61" t="str">
        <f ca="1"/>
        <v>UI</v>
      </c>
      <c r="T2" s="61">
        <f ca="1"/>
        <v>0</v>
      </c>
      <c r="U2" s="28">
        <f ca="1"/>
        <v>0</v>
      </c>
      <c r="V2" s="61">
        <f ca="1"/>
        <v>0</v>
      </c>
      <c r="W2" s="9" t="str">
        <f ca="1"/>
        <v>For Arrest of Accused</v>
      </c>
      <c r="X2" s="9" t="str">
        <f ca="1"/>
        <v>For Arrest of Accused</v>
      </c>
      <c r="Y2" s="66">
        <f ca="1"/>
        <v>0</v>
      </c>
      <c r="Z2" s="9" t="str">
        <f ca="1"/>
        <v>Occurred on 28.02.2016 at 12.00 hrs at spiil way, spill channel, earth dam at BRR Vamsadhara Reservoir, Hiramandalam village and reported on the same day at 15.00 hrs by the complainant Sri J. Srinivasa Rao, Inspector of Police, Pathapatnam Circle, wherein the accused 1. Korada Narayana Rao, District Agricultural labour union president and 14 others and some other Rehabilitees came as unlaw ful assembly along with deadly weapons like Sticks and iron rods and obstructed the BRR Project works, surrounded, beat with hands the J.Ramarao, Tahsildar, Hiramandalam and fell down. While complaint his staff saved the Tahsildar, Hiramandalam from the hands accused. Then they damaged plastic chairs, set fire to tents. Also beat the Konari Simhachalam, while trying to stop. Hence issued report by gi</v>
      </c>
      <c r="AA2" s="60" t="str">
        <f ca="1"/>
        <v>Total</v>
      </c>
      <c r="AB2" s="61">
        <f ca="1"/>
        <v>3883</v>
      </c>
      <c r="AC2" s="61" t="str">
        <f ca="1"/>
        <v>Above 1 Year</v>
      </c>
      <c r="AD2" s="61" t="str">
        <f ca="1"/>
        <v/>
      </c>
      <c r="AE2" s="61" t="str">
        <f ca="1"/>
        <v/>
      </c>
      <c r="AF2" s="61" t="str">
        <f ca="1"/>
        <v>D-6(Bodily)</v>
      </c>
      <c r="AG2" s="61" t="str">
        <f ca="1"/>
        <v>Hiramandalam,'14/2016'</v>
      </c>
      <c r="AH2" s="61" t="str">
        <f ca="1">IF(W2="","",IF(W2="Reported","Reported","No"))</f>
        <v>No</v>
      </c>
    </row>
    <row r="3" spans="1:34" s="24" customFormat="1" ht="25.5" customHeight="1" x14ac:dyDescent="0.25">
      <c r="A3" s="61">
        <v>2</v>
      </c>
      <c r="B3" s="61" t="str">
        <f ca="1"/>
        <v>Tekkali Sub-Division</v>
      </c>
      <c r="C3" s="61" t="str">
        <f ca="1"/>
        <v>Kothuru Circle</v>
      </c>
      <c r="D3" s="61">
        <f ca="1"/>
        <v>0</v>
      </c>
      <c r="E3" s="62" t="str">
        <f ca="1"/>
        <v>Hiramandalam</v>
      </c>
      <c r="F3" s="61" t="str">
        <f ca="1"/>
        <v>'54/2017'</v>
      </c>
      <c r="G3" s="63" t="str">
        <f ca="1"/>
        <v>148,147,353,506 r/w 149 IPC, 7 CLA-1932</v>
      </c>
      <c r="H3" s="64">
        <f ca="1"/>
        <v>42957</v>
      </c>
      <c r="I3" s="65" t="str">
        <f ca="1"/>
        <v>Aug</v>
      </c>
      <c r="J3" s="65">
        <f ca="1"/>
        <v>2017</v>
      </c>
      <c r="K3" s="63" t="str">
        <f ca="1"/>
        <v>Rioting (Unlawful Assembly)</v>
      </c>
      <c r="L3" s="61">
        <f ca="1"/>
        <v>0</v>
      </c>
      <c r="M3" s="61" t="str">
        <f ca="1"/>
        <v>Bodily Offiences</v>
      </c>
      <c r="N3" s="61" t="str">
        <f ca="1"/>
        <v>IPC</v>
      </c>
      <c r="O3" s="61" t="str">
        <f ca="1"/>
        <v>Non-Grave</v>
      </c>
      <c r="P3" s="28">
        <f ca="1"/>
        <v>0</v>
      </c>
      <c r="Q3" s="61">
        <f ca="1"/>
        <v>0</v>
      </c>
      <c r="R3" s="61">
        <f ca="1"/>
        <v>0</v>
      </c>
      <c r="S3" s="61" t="str">
        <f ca="1"/>
        <v>UI</v>
      </c>
      <c r="T3" s="61">
        <f ca="1"/>
        <v>0</v>
      </c>
      <c r="U3" s="28">
        <f ca="1"/>
        <v>0</v>
      </c>
      <c r="V3" s="61">
        <f ca="1"/>
        <v>0</v>
      </c>
      <c r="W3" s="9" t="str">
        <f ca="1"/>
        <v>For Arrest of Accused</v>
      </c>
      <c r="X3" s="9" t="str">
        <f ca="1"/>
        <v>For Arrest of Accused</v>
      </c>
      <c r="Y3" s="66">
        <f ca="1"/>
        <v>0</v>
      </c>
      <c r="Z3" s="9" t="str">
        <f ca="1"/>
        <v>The Complainant Report Copy was Enclosed herewith Uploaded for the favour of Perusal. 1) Gavara Govinda Rao, s/o lt. Tellanna, 50 years, Kapu, Garlapadu village, Hiramandalam Mandal. 2) Madapana Ganapathi Rao S/o Laxminarayana, age 38 yrs, Kapu, Garlapadu village, Hiramandalam Mandal. 3) Agathamudi Jayamma, w/o Balanaidu, 50 yrs, Kapu, Garlapadu village, Hiramandalam Mandal. 4) Gedela laxmi, w/o lt. Gaddem Naidu, 30 yrs, Kapu, Garlapadu village, Hiramandalam Mandal. 5) Buri Krishnaveni, w/o Seshagiri, 30 years, Kapu, Garlapadu village,Hiramandalam Mandal. 6)Madapana Appa Rao, s/o Mukhalingam, 50 years, Kapu, Garlapadu village, Hiramandalam Mandal. 7) Vanjarapu. Rama Rao, s/o lt. Appanna, 65 years, Kapu, Garlapadu village, Hiramandalam Mandal. 8) Palli Jagannadha Rao, s/o La</v>
      </c>
      <c r="AA3" s="60" t="str">
        <f ca="1"/>
        <v>Total</v>
      </c>
      <c r="AB3" s="61">
        <f ca="1"/>
        <v>3354</v>
      </c>
      <c r="AC3" s="61" t="str">
        <f ca="1"/>
        <v>Above 1 Year</v>
      </c>
      <c r="AD3" s="61" t="str">
        <f ca="1"/>
        <v/>
      </c>
      <c r="AE3" s="61" t="str">
        <f ca="1"/>
        <v/>
      </c>
      <c r="AF3" s="61" t="str">
        <f ca="1"/>
        <v>D-6(Bodily)</v>
      </c>
      <c r="AG3" s="61" t="str">
        <f ca="1"/>
        <v>Hiramandalam,'54/2017'</v>
      </c>
      <c r="AH3" s="61" t="str">
        <f t="shared" ref="AH3:AH66" ca="1" si="0">IF(W3="","",IF(W3="Reported","Reported","No"))</f>
        <v>No</v>
      </c>
    </row>
    <row r="4" spans="1:34" s="24" customFormat="1" ht="25.5" customHeight="1" x14ac:dyDescent="0.25">
      <c r="A4" s="61">
        <v>3</v>
      </c>
      <c r="B4" s="61" t="str">
        <f ca="1"/>
        <v>Tekkali Sub-Division</v>
      </c>
      <c r="C4" s="61" t="str">
        <f ca="1"/>
        <v>Kothuru Circle</v>
      </c>
      <c r="D4" s="61">
        <f ca="1"/>
        <v>0</v>
      </c>
      <c r="E4" s="62" t="str">
        <f ca="1"/>
        <v>Hiramandalam</v>
      </c>
      <c r="F4" s="73" t="str">
        <f ca="1"/>
        <v>'56/2017'</v>
      </c>
      <c r="G4" s="63" t="str">
        <f ca="1"/>
        <v xml:space="preserve">147, 148, 353, 506, 188 r.w 149 IPC &amp; Sec.7 (1)(a) of Criminal Law Amendment Act-1932 </v>
      </c>
      <c r="H4" s="64">
        <f ca="1"/>
        <v>42963</v>
      </c>
      <c r="I4" s="65" t="str">
        <f ca="1"/>
        <v>Aug</v>
      </c>
      <c r="J4" s="65">
        <f ca="1"/>
        <v>2017</v>
      </c>
      <c r="K4" s="63" t="str">
        <f ca="1"/>
        <v>Rioting (Unlawful Assembly)</v>
      </c>
      <c r="L4" s="61">
        <f ca="1"/>
        <v>0</v>
      </c>
      <c r="M4" s="61" t="str">
        <f ca="1"/>
        <v>Bodily Offiences</v>
      </c>
      <c r="N4" s="61" t="str">
        <f ca="1"/>
        <v>IPC</v>
      </c>
      <c r="O4" s="61" t="str">
        <f ca="1"/>
        <v>Non-Grave</v>
      </c>
      <c r="P4" s="28">
        <f ca="1"/>
        <v>0</v>
      </c>
      <c r="Q4" s="61">
        <f ca="1"/>
        <v>0</v>
      </c>
      <c r="R4" s="61">
        <f ca="1"/>
        <v>0</v>
      </c>
      <c r="S4" s="61" t="str">
        <f ca="1"/>
        <v>UI</v>
      </c>
      <c r="T4" s="61">
        <f ca="1"/>
        <v>0</v>
      </c>
      <c r="U4" s="28">
        <f ca="1"/>
        <v>0</v>
      </c>
      <c r="V4" s="61">
        <f ca="1"/>
        <v>0</v>
      </c>
      <c r="W4" s="9" t="str">
        <f ca="1"/>
        <v>For Arrest of Accused</v>
      </c>
      <c r="X4" s="9" t="str">
        <f ca="1"/>
        <v>For Arrest of Accused</v>
      </c>
      <c r="Y4" s="66">
        <f ca="1"/>
        <v>0</v>
      </c>
      <c r="Z4" s="9" t="str">
        <f ca="1"/>
        <v>Occurred on 16.08.2017 at about 11.00 hrs and reported same day at 14.00 hrs by the Complainant Sri.M.Kali Prasad, Tahasildar &amp; Mandal Executive Magistrate of Hiramandalam and stated that at Tulagam fields the Accused about 100 members of displaced villagers of Tulagam, Duggupuram and Padali Villagers were came with supported with Gorle Ram Sankar under along with rehabilitiees were came and taken them with deadly weapons and stowed sticks and raised slogans and told them stop the works of Vamsadhara Reservoir BRR Project and warned immediately stop the works and otherwise we attack workers and vehicles go back and they were obstructing the public servants their legitimate duties and then the complainant reported against the accused persons.</v>
      </c>
      <c r="AA4" s="60" t="str">
        <f ca="1"/>
        <v>Total</v>
      </c>
      <c r="AB4" s="61">
        <f ca="1"/>
        <v>3348</v>
      </c>
      <c r="AC4" s="61" t="str">
        <f ca="1"/>
        <v>Above 1 Year</v>
      </c>
      <c r="AD4" s="61" t="str">
        <f ca="1"/>
        <v/>
      </c>
      <c r="AE4" s="61" t="str">
        <f ca="1"/>
        <v/>
      </c>
      <c r="AF4" s="61" t="str">
        <f ca="1"/>
        <v>D-6(Bodily)</v>
      </c>
      <c r="AG4" s="61" t="str">
        <f ca="1"/>
        <v>Hiramandalam,'56/2017'</v>
      </c>
      <c r="AH4" s="61" t="str">
        <f t="shared" ca="1" si="0"/>
        <v>No</v>
      </c>
    </row>
    <row r="5" spans="1:34" s="24" customFormat="1" ht="25.5" customHeight="1" x14ac:dyDescent="0.25">
      <c r="A5" s="61">
        <v>4</v>
      </c>
      <c r="B5" s="61" t="str">
        <f ca="1"/>
        <v>Tekkali Sub-Division</v>
      </c>
      <c r="C5" s="61" t="str">
        <f ca="1"/>
        <v>Kothuru Circle</v>
      </c>
      <c r="D5" s="61">
        <f ca="1"/>
        <v>0</v>
      </c>
      <c r="E5" s="62" t="str">
        <f ca="1"/>
        <v>Hiramandalam</v>
      </c>
      <c r="F5" s="61" t="str">
        <f ca="1"/>
        <v>'58/2017'</v>
      </c>
      <c r="G5" s="63" t="str">
        <f ca="1"/>
        <v>147, 148, 341, 332, 353, 506, 188 r.w 149 IPC &amp; Sec.7 (1) (a)  Of Criminal Law Amendment Act-1932</v>
      </c>
      <c r="H5" s="64">
        <f ca="1"/>
        <v>42963</v>
      </c>
      <c r="I5" s="65" t="str">
        <f ca="1"/>
        <v>Aug</v>
      </c>
      <c r="J5" s="65">
        <f ca="1"/>
        <v>2017</v>
      </c>
      <c r="K5" s="63" t="str">
        <f ca="1"/>
        <v>Rioting (Unlawful Assembly)</v>
      </c>
      <c r="L5" s="61">
        <f ca="1"/>
        <v>0</v>
      </c>
      <c r="M5" s="61" t="str">
        <f ca="1"/>
        <v>Bodily Offiences</v>
      </c>
      <c r="N5" s="61" t="str">
        <f ca="1"/>
        <v>IPC</v>
      </c>
      <c r="O5" s="61" t="str">
        <f ca="1"/>
        <v>Non-Grave</v>
      </c>
      <c r="P5" s="28">
        <f ca="1"/>
        <v>0</v>
      </c>
      <c r="Q5" s="61">
        <f ca="1"/>
        <v>0</v>
      </c>
      <c r="R5" s="61">
        <f ca="1"/>
        <v>0</v>
      </c>
      <c r="S5" s="61" t="str">
        <f ca="1"/>
        <v>UI</v>
      </c>
      <c r="T5" s="61">
        <f ca="1"/>
        <v>0</v>
      </c>
      <c r="U5" s="28">
        <f ca="1"/>
        <v>0</v>
      </c>
      <c r="V5" s="61">
        <f ca="1"/>
        <v>0</v>
      </c>
      <c r="W5" s="9" t="str">
        <f ca="1"/>
        <v>For Arrest of Accused</v>
      </c>
      <c r="X5" s="9" t="str">
        <f ca="1"/>
        <v>For Arrest of Accused</v>
      </c>
      <c r="Y5" s="66">
        <f ca="1"/>
        <v>0</v>
      </c>
      <c r="Z5" s="9" t="str">
        <f ca="1"/>
        <v>Occurred on 16-08-2017 at about 15.10 hrs and reported same day at 18.30 hrs by the Complainant Chamtula Rama Rao S/o.late Tatababu, age 34 yrs, Caste by Kapu, Kintali Village, Madugula Mandal of Visakhapatnam District and worked as Sub-inspector of Police, Laveru Police Station and doing duty at Hiramandalam Police Station limits and Duggupuram to Padali villages beside fields and the Complainant protect the workers of BRR Vamsadhar project mud works in the same time the rehabilitates of Duggpuram and Padali Villagers and came and with stone, deadly weapons and stowed sticks and tried to attacked the Public servants of Police, while they were obstructing the legitimate duties of them and the complainant lodges a report against the accused person of Lothugedda Sundaranarayana and others 46</v>
      </c>
      <c r="AA5" s="60" t="str">
        <f ca="1"/>
        <v>Total</v>
      </c>
      <c r="AB5" s="61">
        <f ca="1"/>
        <v>3348</v>
      </c>
      <c r="AC5" s="61" t="str">
        <f ca="1"/>
        <v>Above 1 Year</v>
      </c>
      <c r="AD5" s="61" t="str">
        <f ca="1"/>
        <v/>
      </c>
      <c r="AE5" s="61" t="str">
        <f ca="1"/>
        <v/>
      </c>
      <c r="AF5" s="61" t="str">
        <f ca="1"/>
        <v>D-6(Bodily)</v>
      </c>
      <c r="AG5" s="61" t="str">
        <f ca="1"/>
        <v>Hiramandalam,'58/2017'</v>
      </c>
      <c r="AH5" s="61" t="str">
        <f t="shared" ca="1" si="0"/>
        <v>No</v>
      </c>
    </row>
    <row r="6" spans="1:34" s="24" customFormat="1" ht="25.5" customHeight="1" x14ac:dyDescent="0.25">
      <c r="A6" s="61">
        <v>5</v>
      </c>
      <c r="B6" s="61" t="str">
        <f ca="1"/>
        <v>Srikakulam Sub-Division</v>
      </c>
      <c r="C6" s="61" t="str">
        <f ca="1"/>
        <v>Srikakulam Rural Circle</v>
      </c>
      <c r="D6" s="61" t="str">
        <f ca="1"/>
        <v>CI-Srikakulam Rural Circle</v>
      </c>
      <c r="E6" s="62" t="str">
        <f ca="1"/>
        <v>Srikakulam Rural</v>
      </c>
      <c r="F6" s="61" t="str">
        <f ca="1"/>
        <v>'20/2019'</v>
      </c>
      <c r="G6" s="63" t="str">
        <f ca="1"/>
        <v>380,302 IPC</v>
      </c>
      <c r="H6" s="64">
        <f ca="1"/>
        <v>43503</v>
      </c>
      <c r="I6" s="65" t="str">
        <f ca="1"/>
        <v>Feb</v>
      </c>
      <c r="J6" s="65">
        <f ca="1"/>
        <v>2019</v>
      </c>
      <c r="K6" s="63" t="str">
        <f ca="1"/>
        <v>Murder for gain</v>
      </c>
      <c r="L6" s="61" t="str">
        <f ca="1"/>
        <v>Murder for gain</v>
      </c>
      <c r="M6" s="61" t="str">
        <f ca="1"/>
        <v>Property Offences</v>
      </c>
      <c r="N6" s="61" t="str">
        <f ca="1"/>
        <v>IPC</v>
      </c>
      <c r="O6" s="61" t="str">
        <f ca="1"/>
        <v>Grave</v>
      </c>
      <c r="P6" s="28">
        <f ca="1"/>
        <v>0</v>
      </c>
      <c r="Q6" s="61">
        <f ca="1"/>
        <v>0</v>
      </c>
      <c r="R6" s="61">
        <f ca="1"/>
        <v>0</v>
      </c>
      <c r="S6" s="61" t="str">
        <f ca="1"/>
        <v>UI</v>
      </c>
      <c r="T6" s="61">
        <f ca="1"/>
        <v>0</v>
      </c>
      <c r="U6" s="28">
        <f ca="1"/>
        <v>0</v>
      </c>
      <c r="V6" s="61">
        <f ca="1"/>
        <v>0</v>
      </c>
      <c r="W6" s="9" t="str">
        <f ca="1"/>
        <v>For Arrest of Accused</v>
      </c>
      <c r="X6" s="9" t="str">
        <f ca="1"/>
        <v>For Arrest of Accused</v>
      </c>
      <c r="Y6" s="66">
        <f ca="1"/>
        <v>0</v>
      </c>
      <c r="Z6" s="9" t="str">
        <f ca="1"/>
        <v>Occurred on 07.02.19 in between 09.00 Hrs to 17.30 Hrs at Plot No S2/7-28, Viziaynagar Colony, Bondhilipuram, Chapuram Panchayat Srikakulam Rural Mandal and reported on the same day at 22.00 Hrs where in the complaint Abdhul Zilani S/o Abdhul Kuddhus, Age 38 Yrs., Caste by Muslium, Plot No S2/7-28, Viziaynagar Colony, Bondhilipuram, Chapuram Panchayat Srikakulam Rural Mandal reported that he is living by doing “Prince Foot Wear” business at Srikakulam , and he is residing at above said address along with his two sons by names Jafar 16 yrs , Nishan 13 Yrs, his wife by name Abdhul Mehur Nisha-35 Yrs and his mother Jhorona Bhai 67 Yrs. On 07.02.19 at 09.00 Hrs he went to Rajam and Ranasthalam Villages for Weekly collections, and at 17.30 Hrs he received a phone call from his elder son that hi</v>
      </c>
      <c r="AA6" s="60" t="str">
        <f ca="1"/>
        <v>Total</v>
      </c>
      <c r="AB6" s="61">
        <f ca="1"/>
        <v>2808</v>
      </c>
      <c r="AC6" s="61" t="str">
        <f ca="1"/>
        <v>Above 1 Year</v>
      </c>
      <c r="AD6" s="61" t="str">
        <f ca="1"/>
        <v/>
      </c>
      <c r="AE6" s="61" t="str">
        <f ca="1"/>
        <v/>
      </c>
      <c r="AF6" s="61" t="str">
        <f ca="1"/>
        <v>D-3 &amp; D-5 (CAW)</v>
      </c>
      <c r="AG6" s="61" t="str">
        <f ca="1"/>
        <v>Srikakulam Rural,'20/2019'</v>
      </c>
      <c r="AH6" s="61" t="str">
        <f t="shared" ca="1" si="0"/>
        <v>No</v>
      </c>
    </row>
    <row r="7" spans="1:34" s="24" customFormat="1" ht="25.5" customHeight="1" x14ac:dyDescent="0.25">
      <c r="A7" s="61">
        <v>6</v>
      </c>
      <c r="B7" s="61" t="str">
        <f ca="1"/>
        <v>Srikakulam Sub-Division</v>
      </c>
      <c r="C7" s="61" t="str">
        <f ca="1"/>
        <v>Amadalavalasa Circle</v>
      </c>
      <c r="D7" s="61">
        <f ca="1"/>
        <v>0</v>
      </c>
      <c r="E7" s="62" t="str">
        <f ca="1"/>
        <v>Ponduru</v>
      </c>
      <c r="F7" s="61" t="str">
        <f ca="1"/>
        <v>'113/2021'</v>
      </c>
      <c r="G7" s="63" t="str">
        <f ca="1"/>
        <v>420 IPC</v>
      </c>
      <c r="H7" s="64">
        <f ca="1"/>
        <v>44388</v>
      </c>
      <c r="I7" s="65" t="str">
        <f ca="1"/>
        <v>Jul</v>
      </c>
      <c r="J7" s="65">
        <f ca="1"/>
        <v>2021</v>
      </c>
      <c r="K7" s="63" t="str">
        <f ca="1"/>
        <v>Cheating</v>
      </c>
      <c r="L7" s="61">
        <f ca="1"/>
        <v>0</v>
      </c>
      <c r="M7" s="61" t="str">
        <f ca="1"/>
        <v>White Collar Offences</v>
      </c>
      <c r="N7" s="61" t="str">
        <f ca="1"/>
        <v>IPC</v>
      </c>
      <c r="O7" s="61" t="str">
        <f ca="1"/>
        <v>Non-Grave</v>
      </c>
      <c r="P7" s="28">
        <f ca="1"/>
        <v>0</v>
      </c>
      <c r="Q7" s="61">
        <f ca="1"/>
        <v>0</v>
      </c>
      <c r="R7" s="61">
        <f ca="1"/>
        <v>0</v>
      </c>
      <c r="S7" s="61" t="str">
        <f ca="1"/>
        <v>UI</v>
      </c>
      <c r="T7" s="61">
        <f ca="1"/>
        <v>0</v>
      </c>
      <c r="U7" s="28">
        <f ca="1"/>
        <v>0</v>
      </c>
      <c r="V7" s="61">
        <f ca="1"/>
        <v>0</v>
      </c>
      <c r="W7" s="9" t="str">
        <f ca="1"/>
        <v>For Arrest of Accused</v>
      </c>
      <c r="X7" s="9" t="str">
        <f ca="1"/>
        <v>For Arrest of Accused</v>
      </c>
      <c r="Y7" s="66">
        <f ca="1"/>
        <v>0</v>
      </c>
      <c r="Z7" s="9" t="str">
        <f ca="1"/>
        <v>This is a Case of Cheating occurred on prior to 11.07.2021 at 1800 hrs at Kartikeya Enterprises, Ponduru village &amp; Mandal and reported at 1800 hours on 11.07.2021 wherein the accused Pappala Divakara rao, s/o Challayya, Laxmipeta village road, Ponduru who is the owner of Kartikeya Enterprises ( Iron &amp; Cement shop) was collected Rs. 39,03,270/- as in advance for supply the Iron and Cement from the complainant Basava Visweswararao, s/o late Rajarao, aged 38 yrs, Telaga by caste, Official colony, Ponduru and others with a view to get wrongful gain and thereby cheated the complainant and others.</v>
      </c>
      <c r="AA7" s="60" t="str">
        <f ca="1"/>
        <v>Total</v>
      </c>
      <c r="AB7" s="61">
        <f ca="1"/>
        <v>1923</v>
      </c>
      <c r="AC7" s="61" t="str">
        <f ca="1"/>
        <v>Above 1 Year</v>
      </c>
      <c r="AD7" s="61" t="str">
        <f ca="1"/>
        <v/>
      </c>
      <c r="AE7" s="61" t="str">
        <f ca="1"/>
        <v/>
      </c>
      <c r="AF7" s="61" t="str">
        <f ca="1"/>
        <v>D-6(White collar)</v>
      </c>
      <c r="AG7" s="61" t="str">
        <f ca="1"/>
        <v>Ponduru,'113/2021'</v>
      </c>
      <c r="AH7" s="61" t="str">
        <f t="shared" ca="1" si="0"/>
        <v>No</v>
      </c>
    </row>
    <row r="8" spans="1:34" s="24" customFormat="1" ht="25.5" customHeight="1" x14ac:dyDescent="0.25">
      <c r="A8" s="61">
        <v>7</v>
      </c>
      <c r="B8" s="61" t="str">
        <f ca="1"/>
        <v>Tekkali Sub-Division</v>
      </c>
      <c r="C8" s="61" t="str">
        <f ca="1"/>
        <v>Narasannapeta Circle</v>
      </c>
      <c r="D8" s="61">
        <f ca="1"/>
        <v>0</v>
      </c>
      <c r="E8" s="62" t="str">
        <f ca="1"/>
        <v>Narasannapeta</v>
      </c>
      <c r="F8" s="61" t="str">
        <f ca="1"/>
        <v>'290/2021'</v>
      </c>
      <c r="G8" s="63" t="str">
        <f ca="1"/>
        <v>8(c),20(b) NDPSA</v>
      </c>
      <c r="H8" s="64">
        <f ca="1"/>
        <v>44527</v>
      </c>
      <c r="I8" s="65" t="str">
        <f ca="1"/>
        <v>Nov</v>
      </c>
      <c r="J8" s="65">
        <f ca="1"/>
        <v>2021</v>
      </c>
      <c r="K8" s="63" t="str">
        <f ca="1"/>
        <v>NDPS</v>
      </c>
      <c r="L8" s="61">
        <f ca="1"/>
        <v>0</v>
      </c>
      <c r="M8" s="61" t="str">
        <f ca="1"/>
        <v>NDPS</v>
      </c>
      <c r="N8" s="61" t="str">
        <f ca="1"/>
        <v>NDPS</v>
      </c>
      <c r="O8" s="61" t="str">
        <f ca="1"/>
        <v>Non-Grave</v>
      </c>
      <c r="P8" s="28">
        <f ca="1"/>
        <v>0</v>
      </c>
      <c r="Q8" s="61">
        <f ca="1"/>
        <v>0</v>
      </c>
      <c r="R8" s="61">
        <f ca="1"/>
        <v>0</v>
      </c>
      <c r="S8" s="61" t="str">
        <f ca="1"/>
        <v>UI</v>
      </c>
      <c r="T8" s="61">
        <f ca="1"/>
        <v>0</v>
      </c>
      <c r="U8" s="28">
        <f ca="1"/>
        <v>0</v>
      </c>
      <c r="V8" s="61">
        <f ca="1"/>
        <v>0</v>
      </c>
      <c r="W8" s="9" t="str">
        <f ca="1"/>
        <v>For Arrest of Accused</v>
      </c>
      <c r="X8" s="9" t="str">
        <f ca="1"/>
        <v>For Arrest of Accused</v>
      </c>
      <c r="Y8" s="66">
        <f ca="1"/>
        <v>0</v>
      </c>
      <c r="Z8" s="9" t="str">
        <f ca="1"/>
        <v>This is a case of seizure of prohibited Ganja which transported in illegal manner that occurred on 27-11-2021 early hours at 05.00 hrs near Jammu junction on Narasanapeta to Parlakhemundi B.T road, Narasannapeta Mandal and reported on the same day at 11.30hrs wherein the complainant K.Dharmarao, HC 1149, Narasannapeta P.S reported that when he was conducting vehicle checking at Jammu Junction along with staff, early hours around 4.30hrs, two cars were coming from Parlakhemundi side towards Narasannapeta, on seeing police in uniform, they turned back their cars and tried to escape, on suspicion, HC 1149 and his staff chased them, the accused A1 Kristanta Bira S/o Siman Bira, Antaraba, Avada, Gajapathi district, Odisha State, A2 Krushna Chandra Sahu S/o Jubara Sahu, Ant</v>
      </c>
      <c r="AA8" s="60" t="str">
        <f ca="1"/>
        <v>Total</v>
      </c>
      <c r="AB8" s="61">
        <f ca="1"/>
        <v>1784</v>
      </c>
      <c r="AC8" s="61" t="str">
        <f ca="1"/>
        <v>Above 1 Year</v>
      </c>
      <c r="AD8" s="61" t="str">
        <f ca="1"/>
        <v/>
      </c>
      <c r="AE8" s="61" t="str">
        <f ca="1"/>
        <v/>
      </c>
      <c r="AF8" s="61" t="str">
        <f ca="1"/>
        <v>C-3(NDPS)</v>
      </c>
      <c r="AG8" s="61" t="str">
        <f ca="1"/>
        <v>Narasannapeta,'290/2021'</v>
      </c>
      <c r="AH8" s="61" t="str">
        <f t="shared" ca="1" si="0"/>
        <v>No</v>
      </c>
    </row>
    <row r="9" spans="1:34" s="24" customFormat="1" ht="25.5" customHeight="1" x14ac:dyDescent="0.25">
      <c r="A9" s="61">
        <v>8</v>
      </c>
      <c r="B9" s="61" t="str">
        <f ca="1"/>
        <v>Tekkali Sub-Division</v>
      </c>
      <c r="C9" s="61" t="str">
        <f ca="1"/>
        <v>Tekkali Rural Circle</v>
      </c>
      <c r="D9" s="61">
        <f ca="1"/>
        <v>0</v>
      </c>
      <c r="E9" s="62" t="str">
        <f ca="1"/>
        <v>Nandigam</v>
      </c>
      <c r="F9" s="61" t="str">
        <f ca="1"/>
        <v>'24/2022'</v>
      </c>
      <c r="G9" s="63" t="str">
        <f ca="1"/>
        <v>279 IPC, 20(b) r/w 8(c) NDPSA</v>
      </c>
      <c r="H9" s="64">
        <f ca="1"/>
        <v>44629</v>
      </c>
      <c r="I9" s="65" t="str">
        <f ca="1"/>
        <v>Mar</v>
      </c>
      <c r="J9" s="65">
        <f ca="1"/>
        <v>2022</v>
      </c>
      <c r="K9" s="63" t="str">
        <f ca="1"/>
        <v>NDPS</v>
      </c>
      <c r="L9" s="61">
        <f ca="1"/>
        <v>0</v>
      </c>
      <c r="M9" s="61" t="str">
        <f ca="1"/>
        <v>NDPS</v>
      </c>
      <c r="N9" s="61" t="str">
        <f ca="1"/>
        <v>NDPS</v>
      </c>
      <c r="O9" s="61" t="str">
        <f ca="1"/>
        <v>Non-Grave</v>
      </c>
      <c r="P9" s="28">
        <f ca="1"/>
        <v>0</v>
      </c>
      <c r="Q9" s="61">
        <f ca="1"/>
        <v>0</v>
      </c>
      <c r="R9" s="61">
        <f ca="1"/>
        <v>0</v>
      </c>
      <c r="S9" s="61" t="str">
        <f ca="1"/>
        <v>UI</v>
      </c>
      <c r="T9" s="61">
        <f ca="1"/>
        <v>0</v>
      </c>
      <c r="U9" s="28">
        <f ca="1"/>
        <v>0</v>
      </c>
      <c r="V9" s="61">
        <f ca="1"/>
        <v>0</v>
      </c>
      <c r="W9" s="9" t="str">
        <f ca="1"/>
        <v>For Arrest of Accused</v>
      </c>
      <c r="X9" s="9" t="str">
        <f ca="1"/>
        <v>For Arrest of Accused</v>
      </c>
      <c r="Y9" s="66">
        <f ca="1"/>
        <v>0</v>
      </c>
      <c r="Z9" s="9" t="str">
        <f ca="1"/>
        <v>Occurred on 09.03.2022 at 15.00 hrs on NH-16 road near Aditya Granites, Palavalasapeta village, in between Turakalakota and Kondatemburu villages and reported on the same day at 18.30 hrs in which the complainant Md.Yaseen, SI of police, Nandigam PS reported that one Mahindra Bolero Pickup vehicle no. MP 13 GA 6427 met with an accident while transporting 74 Packets of Ganja containing 391 KGs, 514 Grams worth Rs.7,83, 028/- concealed under 10 Ginger bags. The accused were absconding.</v>
      </c>
      <c r="AA9" s="60" t="str">
        <f ca="1"/>
        <v>Total</v>
      </c>
      <c r="AB9" s="61">
        <f ca="1"/>
        <v>1682</v>
      </c>
      <c r="AC9" s="61" t="str">
        <f ca="1"/>
        <v>Above 1 Year</v>
      </c>
      <c r="AD9" s="61" t="str">
        <f ca="1"/>
        <v/>
      </c>
      <c r="AE9" s="61" t="str">
        <f ca="1"/>
        <v/>
      </c>
      <c r="AF9" s="61" t="str">
        <f ca="1"/>
        <v>C-3(NDPS)</v>
      </c>
      <c r="AG9" s="61" t="str">
        <f ca="1"/>
        <v>Nandigam,'24/2022'</v>
      </c>
      <c r="AH9" s="61" t="str">
        <f t="shared" ca="1" si="0"/>
        <v>No</v>
      </c>
    </row>
    <row r="10" spans="1:34" s="24" customFormat="1" ht="25.5" customHeight="1" x14ac:dyDescent="0.25">
      <c r="A10" s="61">
        <v>9</v>
      </c>
      <c r="B10" s="61" t="str">
        <f ca="1"/>
        <v>Kasibugga Sub-Division</v>
      </c>
      <c r="C10" s="61">
        <f ca="1"/>
        <v>0</v>
      </c>
      <c r="D10" s="61">
        <f ca="1"/>
        <v>0</v>
      </c>
      <c r="E10" s="62" t="str">
        <f ca="1"/>
        <v>Kasibugga</v>
      </c>
      <c r="F10" s="61" t="str">
        <f ca="1"/>
        <v>'278/2022'</v>
      </c>
      <c r="G10" s="63" t="str">
        <f ca="1"/>
        <v>417,465 r/w 34 IPC, 156(3) CrPC</v>
      </c>
      <c r="H10" s="64">
        <f ca="1"/>
        <v>44742</v>
      </c>
      <c r="I10" s="65" t="str">
        <f ca="1"/>
        <v>Jun</v>
      </c>
      <c r="J10" s="65">
        <f ca="1"/>
        <v>2022</v>
      </c>
      <c r="K10" s="63" t="str">
        <f ca="1"/>
        <v>Cheating</v>
      </c>
      <c r="L10" s="61">
        <f ca="1"/>
        <v>0</v>
      </c>
      <c r="M10" s="61" t="str">
        <f ca="1"/>
        <v>White Collar Offences</v>
      </c>
      <c r="N10" s="61" t="str">
        <f ca="1"/>
        <v>IPC</v>
      </c>
      <c r="O10" s="61" t="str">
        <f ca="1"/>
        <v>Non-Grave</v>
      </c>
      <c r="P10" s="28">
        <f ca="1"/>
        <v>0</v>
      </c>
      <c r="Q10" s="61">
        <f ca="1"/>
        <v>0</v>
      </c>
      <c r="R10" s="61">
        <f ca="1"/>
        <v>0</v>
      </c>
      <c r="S10" s="61" t="str">
        <f ca="1"/>
        <v>UI</v>
      </c>
      <c r="T10" s="61">
        <f ca="1"/>
        <v>0</v>
      </c>
      <c r="U10" s="28">
        <f ca="1"/>
        <v>0</v>
      </c>
      <c r="V10" s="61">
        <f ca="1"/>
        <v>0</v>
      </c>
      <c r="W10" s="9" t="str">
        <f ca="1"/>
        <v>For Arrest of Accused</v>
      </c>
      <c r="X10" s="9" t="str">
        <f ca="1"/>
        <v>For Arrest of Accused</v>
      </c>
      <c r="Y10" s="66">
        <f ca="1"/>
        <v>0</v>
      </c>
      <c r="Z10" s="9" t="str">
        <f ca="1"/>
        <v>Occurred prior to 30.06.2022 at 12.00 hrs, At Kasibugga town and palasa Mandal, And reported on 30.06.2022 at 12.00hrs, by the complainant Dudala Sambamurty S/o Lt Trinadham, age 45 yrs, Chief manager, State bank of India, Palasa branch, Palasa mandal. In which he reported that in may 2008 Sakalabakthula Ravindra and others has avoiled an amount of 16 lacs working capital loan, vide loan A/c no. 30386024892 from our bank. The present outstanding balance in the account is 21,19,861/- (plus accused intrest). But not returned.Basing on the above report of the complainant registered a Case in Cr.No. 278/2022 U/s 417,465 r/w 34 IPC and 156 (3) Cr.P.C of Kasibugga PS.</v>
      </c>
      <c r="AA10" s="60" t="str">
        <f ca="1"/>
        <v>Total</v>
      </c>
      <c r="AB10" s="61">
        <f ca="1"/>
        <v>1569</v>
      </c>
      <c r="AC10" s="61" t="str">
        <f ca="1"/>
        <v>Above 1 Year</v>
      </c>
      <c r="AD10" s="61" t="str">
        <f ca="1"/>
        <v/>
      </c>
      <c r="AE10" s="61" t="str">
        <f ca="1"/>
        <v/>
      </c>
      <c r="AF10" s="61" t="str">
        <f ca="1"/>
        <v>D-6(White collar)</v>
      </c>
      <c r="AG10" s="61" t="str">
        <f ca="1"/>
        <v>Kasibugga,'278/2022'</v>
      </c>
      <c r="AH10" s="61" t="str">
        <f t="shared" ca="1" si="0"/>
        <v>No</v>
      </c>
    </row>
    <row r="11" spans="1:34" s="24" customFormat="1" ht="25.5" customHeight="1" x14ac:dyDescent="0.25">
      <c r="A11" s="61">
        <v>10</v>
      </c>
      <c r="B11" s="61" t="str">
        <f ca="1"/>
        <v>Tekkali Sub-Division</v>
      </c>
      <c r="C11" s="61" t="str">
        <f ca="1"/>
        <v>Pathapatnam Circle</v>
      </c>
      <c r="D11" s="61">
        <f ca="1"/>
        <v>0</v>
      </c>
      <c r="E11" s="62" t="str">
        <f ca="1"/>
        <v>Meliaputti</v>
      </c>
      <c r="F11" s="61" t="str">
        <f ca="1"/>
        <v>'92/2022'</v>
      </c>
      <c r="G11" s="63" t="str">
        <f ca="1"/>
        <v>420,419 IPC, 66-D ITA-2000-2008</v>
      </c>
      <c r="H11" s="64">
        <f ca="1"/>
        <v>44799</v>
      </c>
      <c r="I11" s="65" t="str">
        <f ca="1"/>
        <v>Aug</v>
      </c>
      <c r="J11" s="65">
        <f ca="1"/>
        <v>2022</v>
      </c>
      <c r="K11" s="63" t="str">
        <f ca="1"/>
        <v>Cyber Crime offences</v>
      </c>
      <c r="L11" s="61">
        <f ca="1"/>
        <v>0</v>
      </c>
      <c r="M11" s="61" t="str">
        <f ca="1"/>
        <v>Cyber Crime offences</v>
      </c>
      <c r="N11" s="61" t="str">
        <f ca="1"/>
        <v>IPC</v>
      </c>
      <c r="O11" s="61" t="str">
        <f ca="1"/>
        <v>Non-Grave</v>
      </c>
      <c r="P11" s="28">
        <f ca="1"/>
        <v>0</v>
      </c>
      <c r="Q11" s="61">
        <f ca="1"/>
        <v>0</v>
      </c>
      <c r="R11" s="61">
        <f ca="1"/>
        <v>0</v>
      </c>
      <c r="S11" s="61" t="str">
        <f ca="1"/>
        <v>UI</v>
      </c>
      <c r="T11" s="61">
        <f ca="1"/>
        <v>0</v>
      </c>
      <c r="U11" s="28">
        <f ca="1"/>
        <v>0</v>
      </c>
      <c r="V11" s="61">
        <f ca="1"/>
        <v>0</v>
      </c>
      <c r="W11" s="9" t="str">
        <f ca="1"/>
        <v>For Arrest of Accused</v>
      </c>
      <c r="X11" s="9" t="str">
        <f ca="1"/>
        <v>For Arrest of Accused</v>
      </c>
      <c r="Y11" s="66">
        <f ca="1"/>
        <v>0</v>
      </c>
      <c r="Z11" s="9" t="str">
        <f ca="1"/>
        <v>This is a case of cheating by personating by using social media technology that occured on 26.07.2022 at about 12.30.hrs at Bharanikota village of Meliaputti Mandal and reported on 26.08.2022 at 16.45 hrs,where in the complainant Savara sireesha w/o Bhaskar Rao,22yrs,savara by Caste, Bharanikota village of Meliaputti Mandal has allegedly reported that she has been cheated by the unknown person by impersonating that she has been calling from MEESHOW online shopping mall and informed that she was won a car through Lucky draw.Inconnection with she has been asked to pay processing charges to get prizepool .Soon after that she had paid the money Rs.82,400/- as they said in multiple transections.Later she got realized that she was cheated by them.Following which a report has been given at Polic</v>
      </c>
      <c r="AA11" s="60" t="str">
        <f ca="1"/>
        <v>Total</v>
      </c>
      <c r="AB11" s="61">
        <f ca="1"/>
        <v>1512</v>
      </c>
      <c r="AC11" s="61" t="str">
        <f ca="1"/>
        <v>Above 1 Year</v>
      </c>
      <c r="AD11" s="61" t="str">
        <f ca="1"/>
        <v/>
      </c>
      <c r="AE11" s="61" t="str">
        <f ca="1"/>
        <v/>
      </c>
      <c r="AF11" s="61" t="str">
        <f ca="1"/>
        <v>Cyber Cell</v>
      </c>
      <c r="AG11" s="61" t="str">
        <f ca="1"/>
        <v>Meliaputti,'92/2022'</v>
      </c>
      <c r="AH11" s="61" t="str">
        <f t="shared" ca="1" si="0"/>
        <v>No</v>
      </c>
    </row>
    <row r="12" spans="1:34" s="24" customFormat="1" ht="25.5" customHeight="1" x14ac:dyDescent="0.25">
      <c r="A12" s="61">
        <v>11</v>
      </c>
      <c r="B12" s="61" t="str">
        <f ca="1"/>
        <v>Tekkali Sub-Division</v>
      </c>
      <c r="C12" s="61" t="str">
        <f ca="1"/>
        <v>Pathapatnam Circle</v>
      </c>
      <c r="D12" s="61">
        <f ca="1"/>
        <v>0</v>
      </c>
      <c r="E12" s="62" t="str">
        <f ca="1"/>
        <v>Meliaputti</v>
      </c>
      <c r="F12" s="61" t="str">
        <f ca="1"/>
        <v>'106/2022'</v>
      </c>
      <c r="G12" s="63" t="str">
        <f ca="1"/>
        <v>420 IPC</v>
      </c>
      <c r="H12" s="64">
        <f ca="1"/>
        <v>44847</v>
      </c>
      <c r="I12" s="65" t="str">
        <f ca="1"/>
        <v>Oct</v>
      </c>
      <c r="J12" s="65">
        <f ca="1"/>
        <v>2022</v>
      </c>
      <c r="K12" s="63" t="str">
        <f ca="1"/>
        <v>Cheating</v>
      </c>
      <c r="L12" s="61">
        <f ca="1"/>
        <v>0</v>
      </c>
      <c r="M12" s="61" t="str">
        <f ca="1"/>
        <v>White Collar Offences</v>
      </c>
      <c r="N12" s="61" t="str">
        <f ca="1"/>
        <v>IPC</v>
      </c>
      <c r="O12" s="61" t="str">
        <f ca="1"/>
        <v>Non-Grave</v>
      </c>
      <c r="P12" s="28">
        <f ca="1"/>
        <v>0</v>
      </c>
      <c r="Q12" s="61">
        <f ca="1"/>
        <v>0</v>
      </c>
      <c r="R12" s="61">
        <f ca="1"/>
        <v>0</v>
      </c>
      <c r="S12" s="61" t="str">
        <f ca="1"/>
        <v>UI</v>
      </c>
      <c r="T12" s="61">
        <f ca="1"/>
        <v>0</v>
      </c>
      <c r="U12" s="28">
        <f ca="1"/>
        <v>0</v>
      </c>
      <c r="V12" s="61">
        <f ca="1"/>
        <v>0</v>
      </c>
      <c r="W12" s="9" t="str">
        <f ca="1"/>
        <v>Want of clues</v>
      </c>
      <c r="X12" s="9" t="str">
        <f ca="1"/>
        <v>For Arrest of Accused</v>
      </c>
      <c r="Y12" s="66">
        <f ca="1"/>
        <v>0</v>
      </c>
      <c r="Z12" s="9" t="str">
        <f ca="1"/>
        <v>This is a case of cheating by acquainting that occurred on 06.09.2022 at about 12.30 hrs at Goppili village of Meliaputti mandal and reported on 13.10.2022 at 14.00 hrs wherein the complainant by name Tangudu Govinda Raju S/o lt Narsimha murthy, aged 49 years, Vysya by caste, Goppili village of Meliaputti mandal has allegedly reported that he is running a cashew factory at Goppili on the name of Sri Hari Hara Aagro Products and exports to the cashew product to interstates on whole sale prices. Whereas, he got acquainted with Vachana Ram Haja Chowdary, is also trader of Sri Rajendra Traders, At Kasibugga, purchased the product couple of times and paid amount certainly. However, this time he embezzled to the complainant an amount Rs. 6,61,500/- for the quantity of 1260 kgs of cashew and fle</v>
      </c>
      <c r="AA12" s="60" t="str">
        <f ca="1"/>
        <v>Total</v>
      </c>
      <c r="AB12" s="61">
        <f ca="1"/>
        <v>1464</v>
      </c>
      <c r="AC12" s="61" t="str">
        <f ca="1"/>
        <v>Above 1 Year</v>
      </c>
      <c r="AD12" s="61" t="str">
        <f ca="1"/>
        <v/>
      </c>
      <c r="AE12" s="61" t="str">
        <f ca="1"/>
        <v/>
      </c>
      <c r="AF12" s="61" t="str">
        <f ca="1"/>
        <v>D-6(White collar)</v>
      </c>
      <c r="AG12" s="61" t="str">
        <f ca="1"/>
        <v>Meliaputti,'106/2022'</v>
      </c>
      <c r="AH12" s="61" t="str">
        <f t="shared" ca="1" si="0"/>
        <v>No</v>
      </c>
    </row>
    <row r="13" spans="1:34" s="24" customFormat="1" ht="25.5" customHeight="1" x14ac:dyDescent="0.25">
      <c r="A13" s="61">
        <v>12</v>
      </c>
      <c r="B13" s="61" t="str">
        <f ca="1"/>
        <v>Kasibugga Sub-Division</v>
      </c>
      <c r="C13" s="61">
        <f ca="1"/>
        <v>0</v>
      </c>
      <c r="D13" s="61">
        <f ca="1"/>
        <v>0</v>
      </c>
      <c r="E13" s="62" t="str">
        <f ca="1"/>
        <v>Kasibugga</v>
      </c>
      <c r="F13" s="61" t="str">
        <f ca="1"/>
        <v>'440/2022'</v>
      </c>
      <c r="G13" s="63" t="str">
        <f ca="1"/>
        <v>420 IPC</v>
      </c>
      <c r="H13" s="64">
        <f ca="1"/>
        <v>44855</v>
      </c>
      <c r="I13" s="65" t="str">
        <f ca="1"/>
        <v>Oct</v>
      </c>
      <c r="J13" s="65">
        <f ca="1"/>
        <v>2022</v>
      </c>
      <c r="K13" s="63" t="str">
        <f ca="1"/>
        <v>Cheating</v>
      </c>
      <c r="L13" s="61">
        <f ca="1"/>
        <v>0</v>
      </c>
      <c r="M13" s="61" t="str">
        <f ca="1"/>
        <v>White Collar Offences</v>
      </c>
      <c r="N13" s="61" t="str">
        <f ca="1"/>
        <v>IPC</v>
      </c>
      <c r="O13" s="61" t="str">
        <f ca="1"/>
        <v>Non-Grave</v>
      </c>
      <c r="P13" s="28">
        <f ca="1"/>
        <v>0</v>
      </c>
      <c r="Q13" s="61">
        <f ca="1"/>
        <v>0</v>
      </c>
      <c r="R13" s="61">
        <f ca="1"/>
        <v>0</v>
      </c>
      <c r="S13" s="61" t="str">
        <f ca="1"/>
        <v>UI</v>
      </c>
      <c r="T13" s="61">
        <f ca="1"/>
        <v>0</v>
      </c>
      <c r="U13" s="28">
        <f ca="1"/>
        <v>0</v>
      </c>
      <c r="V13" s="61">
        <f ca="1"/>
        <v>0</v>
      </c>
      <c r="W13" s="9" t="str">
        <f ca="1"/>
        <v>For Arrest of Accused</v>
      </c>
      <c r="X13" s="9" t="str">
        <f ca="1"/>
        <v>For Arrest of Accused</v>
      </c>
      <c r="Y13" s="66">
        <f ca="1"/>
        <v>0</v>
      </c>
      <c r="Z13" s="9" t="str">
        <f ca="1"/>
        <v>Occurred prior to 21.10.2022 at 16.00 hrs, at Sri lakshmi venkata jyothi cashews industry, at Srinavasa Nagar, Palasa- Kasibugga town and reported on 21.10.2022 at 16.00 hrs, by complainant Konchada Vinay S/o Venkata gopala Krishna, Age 29 years, Vysya by Caste, Srinivasa Nagar, Palasa-Kasibugga Town in which reported that he is running Sri lakshmi venkata jyothi cashews industry, at Srinavasa Nagar, Palasa- Kasibugga town. Wherein the accused Vachanaram Hujaram of Gujarath cheated the complainant while the accused buying cashew nuts from the complainant worth Rs 30,00,000/-. Later the accused gave Rs.12, 00,000/-to the compalinant and remaining Rs. 18,00,000/-not given to complainant. Later the complainant understood that he was cheated by the accused and he came to PS and gave a report</v>
      </c>
      <c r="AA13" s="60" t="str">
        <f ca="1"/>
        <v>Total</v>
      </c>
      <c r="AB13" s="61">
        <f ca="1"/>
        <v>1456</v>
      </c>
      <c r="AC13" s="61" t="str">
        <f ca="1"/>
        <v>Above 1 Year</v>
      </c>
      <c r="AD13" s="61" t="str">
        <f ca="1"/>
        <v/>
      </c>
      <c r="AE13" s="61" t="str">
        <f ca="1"/>
        <v/>
      </c>
      <c r="AF13" s="61" t="str">
        <f ca="1"/>
        <v>D-6(White collar)</v>
      </c>
      <c r="AG13" s="61" t="str">
        <f ca="1"/>
        <v>Kasibugga,'440/2022'</v>
      </c>
      <c r="AH13" s="61" t="str">
        <f t="shared" ca="1" si="0"/>
        <v>No</v>
      </c>
    </row>
    <row r="14" spans="1:34" s="24" customFormat="1" ht="25.5" customHeight="1" x14ac:dyDescent="0.25">
      <c r="A14" s="61">
        <v>13</v>
      </c>
      <c r="B14" s="61" t="str">
        <f ca="1"/>
        <v>Tekkali Sub-Division</v>
      </c>
      <c r="C14" s="61" t="str">
        <f ca="1"/>
        <v>Tekkali Rural Circle</v>
      </c>
      <c r="D14" s="61">
        <f ca="1"/>
        <v>0</v>
      </c>
      <c r="E14" s="62" t="str">
        <f ca="1"/>
        <v>Kotabommali</v>
      </c>
      <c r="F14" s="61" t="str">
        <f ca="1"/>
        <v>'16/2023'</v>
      </c>
      <c r="G14" s="63" t="str">
        <f ca="1"/>
        <v>468,471,506,420 r/w 120b IPC</v>
      </c>
      <c r="H14" s="64">
        <f ca="1"/>
        <v>44949</v>
      </c>
      <c r="I14" s="65" t="str">
        <f ca="1"/>
        <v>Jan</v>
      </c>
      <c r="J14" s="65">
        <f ca="1"/>
        <v>2023</v>
      </c>
      <c r="K14" s="63" t="str">
        <f ca="1"/>
        <v>Cheating</v>
      </c>
      <c r="L14" s="61">
        <f ca="1"/>
        <v>0</v>
      </c>
      <c r="M14" s="61" t="str">
        <f ca="1"/>
        <v>White Collar Offences</v>
      </c>
      <c r="N14" s="61" t="str">
        <f ca="1"/>
        <v>IPC</v>
      </c>
      <c r="O14" s="61" t="str">
        <f ca="1"/>
        <v>Non-Grave</v>
      </c>
      <c r="P14" s="28">
        <f ca="1"/>
        <v>0</v>
      </c>
      <c r="Q14" s="61">
        <f ca="1"/>
        <v>0</v>
      </c>
      <c r="R14" s="61">
        <f ca="1"/>
        <v>0</v>
      </c>
      <c r="S14" s="61" t="str">
        <f ca="1"/>
        <v>UI</v>
      </c>
      <c r="T14" s="61">
        <f ca="1"/>
        <v>0</v>
      </c>
      <c r="U14" s="28">
        <f ca="1"/>
        <v>0</v>
      </c>
      <c r="V14" s="61">
        <f ca="1"/>
        <v>0</v>
      </c>
      <c r="W14" s="9" t="str">
        <f ca="1"/>
        <v>For Arrest of Accused</v>
      </c>
      <c r="X14" s="9" t="str">
        <f ca="1"/>
        <v>For Arrest of Accused</v>
      </c>
      <c r="Y14" s="66">
        <f ca="1"/>
        <v>0</v>
      </c>
      <c r="Z14" s="9" t="str">
        <f ca="1"/>
        <v>Occurred on prior to 23.01.2023 at Sri Laxminarasimha swamy marriage function hall, Kotabommali Village and Mandal and reported on 23.01.2023 at 20.00 hrs by the complainant Arikatla Kishore S/o Rajagopala Krishna late, Chowdary by caste, 44 yrs, IT Administrator, N/o Kumbalanuru camp, Kouthalam Mandal, Krishna district. In which the complainant reported that he had worked in IT industry in London and due to ill health of his son, came back to India and staying in the house since about 2 years. His father had doing paddy business and cultivation at Santhabommali and its surrounding areas, due to ill health, he was died on 14-05-2021. During alive of his father, got acquaintance with Samalla Vijayalaxmi of Borubhadra (v), Santhabommali (m), taking advantage of innocence of his father, Vi</v>
      </c>
      <c r="AA14" s="60" t="str">
        <f ca="1"/>
        <v>Total</v>
      </c>
      <c r="AB14" s="61">
        <f ca="1"/>
        <v>1362</v>
      </c>
      <c r="AC14" s="61" t="str">
        <f ca="1"/>
        <v>Above 1 Year</v>
      </c>
      <c r="AD14" s="61" t="str">
        <f ca="1"/>
        <v/>
      </c>
      <c r="AE14" s="61" t="str">
        <f ca="1"/>
        <v/>
      </c>
      <c r="AF14" s="61" t="str">
        <f ca="1"/>
        <v>D-6(White collar)</v>
      </c>
      <c r="AG14" s="61" t="str">
        <f ca="1"/>
        <v>Kotabommali,'16/2023'</v>
      </c>
      <c r="AH14" s="61" t="str">
        <f t="shared" ca="1" si="0"/>
        <v>No</v>
      </c>
    </row>
    <row r="15" spans="1:34" s="24" customFormat="1" ht="25.5" customHeight="1" x14ac:dyDescent="0.25">
      <c r="A15" s="61">
        <v>14</v>
      </c>
      <c r="B15" s="61" t="str">
        <f ca="1"/>
        <v>Srikakulam Sub-Division</v>
      </c>
      <c r="C15" s="61" t="str">
        <f ca="1"/>
        <v>J.R.Puram Circle</v>
      </c>
      <c r="D15" s="61">
        <f ca="1"/>
        <v>0</v>
      </c>
      <c r="E15" s="62" t="str">
        <f ca="1"/>
        <v>J.R.Puram</v>
      </c>
      <c r="F15" s="61" t="str">
        <f ca="1"/>
        <v>'66/2023'</v>
      </c>
      <c r="G15" s="63" t="str">
        <f ca="1"/>
        <v>420 IPC</v>
      </c>
      <c r="H15" s="64">
        <f ca="1"/>
        <v>45019</v>
      </c>
      <c r="I15" s="65" t="str">
        <f ca="1"/>
        <v>Apr</v>
      </c>
      <c r="J15" s="65">
        <f ca="1"/>
        <v>2023</v>
      </c>
      <c r="K15" s="63" t="str">
        <f ca="1"/>
        <v>Cheating</v>
      </c>
      <c r="L15" s="61">
        <f ca="1"/>
        <v>0</v>
      </c>
      <c r="M15" s="61" t="str">
        <f ca="1"/>
        <v>White Collar Offences</v>
      </c>
      <c r="N15" s="61" t="str">
        <f ca="1"/>
        <v>IPC</v>
      </c>
      <c r="O15" s="61" t="str">
        <f ca="1"/>
        <v>Non-Grave</v>
      </c>
      <c r="P15" s="28">
        <f ca="1"/>
        <v>0</v>
      </c>
      <c r="Q15" s="28">
        <f ca="1"/>
        <v>0</v>
      </c>
      <c r="R15" s="28">
        <f ca="1"/>
        <v>0</v>
      </c>
      <c r="S15" s="61" t="str">
        <f ca="1"/>
        <v>UI</v>
      </c>
      <c r="T15" s="61">
        <f ca="1"/>
        <v>0</v>
      </c>
      <c r="U15" s="28">
        <f ca="1"/>
        <v>0</v>
      </c>
      <c r="V15" s="61">
        <f ca="1"/>
        <v>0</v>
      </c>
      <c r="W15" s="9" t="str">
        <f ca="1"/>
        <v>For Arrest of Accused</v>
      </c>
      <c r="X15" s="9" t="str">
        <f ca="1"/>
        <v>For Arrest of Accused</v>
      </c>
      <c r="Y15" s="66">
        <f ca="1"/>
        <v>0</v>
      </c>
      <c r="Z15" s="9" t="str">
        <f ca="1"/>
        <v>Occurred on prior to 03.04.2023 at 16.30hrs at Syam Apartment, J.R Puram Village, Ranasthalam Mandal and reported on 03.04.2023 at 16.30hrs by the complainant Gunupuru Pawankalyan Yadav, S/o Narsing rao, Yadav by caste, Santhavuriti village, G.Sigadam Mandalam, Srikakulam Dist. In which the accused R.Prudhivi Nivas, S/o Srinivas N/O Syam Apartment, JR Puram Village, Ranasthalam Mandal, Srikakulam dist and other person Mahesh of Hyderabad, telagana State. They are taken MARUHI swift car bearing no. AP39QB7908 of the complainant with a flase promise of paying rent and committed cheating but not paying rent and not given back car to the complainant. Today complainant came to the police station and report the matter to take a necessary action.</v>
      </c>
      <c r="AA15" s="60" t="str">
        <f ca="1"/>
        <v>Total</v>
      </c>
      <c r="AB15" s="61">
        <f ca="1"/>
        <v>1292</v>
      </c>
      <c r="AC15" s="61" t="str">
        <f ca="1"/>
        <v>Above 1 Year</v>
      </c>
      <c r="AD15" s="61" t="str">
        <f ca="1"/>
        <v/>
      </c>
      <c r="AE15" s="61" t="str">
        <f ca="1"/>
        <v/>
      </c>
      <c r="AF15" s="61" t="str">
        <f ca="1"/>
        <v>D-6(White collar)</v>
      </c>
      <c r="AG15" s="61" t="str">
        <f ca="1"/>
        <v>J.R.Puram,'66/2023'</v>
      </c>
      <c r="AH15" s="61" t="str">
        <f t="shared" ca="1" si="0"/>
        <v>No</v>
      </c>
    </row>
    <row r="16" spans="1:34" s="24" customFormat="1" ht="25.5" customHeight="1" x14ac:dyDescent="0.25">
      <c r="A16" s="61">
        <v>15</v>
      </c>
      <c r="B16" s="61" t="str">
        <f ca="1"/>
        <v>Tekkali Sub-Division</v>
      </c>
      <c r="C16" s="61" t="str">
        <f ca="1"/>
        <v>Kothuru Circle</v>
      </c>
      <c r="D16" s="61">
        <f ca="1"/>
        <v>0</v>
      </c>
      <c r="E16" s="62" t="str">
        <f ca="1"/>
        <v>Kothuru</v>
      </c>
      <c r="F16" s="61" t="str">
        <f ca="1"/>
        <v>'78/2023'</v>
      </c>
      <c r="G16" s="63" t="str">
        <f ca="1"/>
        <v>420 IPC</v>
      </c>
      <c r="H16" s="64">
        <f ca="1"/>
        <v>45020</v>
      </c>
      <c r="I16" s="65" t="str">
        <f ca="1"/>
        <v>Apr</v>
      </c>
      <c r="J16" s="65">
        <f ca="1"/>
        <v>2023</v>
      </c>
      <c r="K16" s="63" t="str">
        <f ca="1"/>
        <v>Cheating</v>
      </c>
      <c r="L16" s="61">
        <f ca="1"/>
        <v>0</v>
      </c>
      <c r="M16" s="61" t="str">
        <f ca="1"/>
        <v>White Collar Offences</v>
      </c>
      <c r="N16" s="61" t="str">
        <f ca="1"/>
        <v>IPC</v>
      </c>
      <c r="O16" s="61" t="str">
        <f ca="1"/>
        <v>Non-Grave</v>
      </c>
      <c r="P16" s="28">
        <f ca="1"/>
        <v>0</v>
      </c>
      <c r="Q16" s="61">
        <f ca="1"/>
        <v>0</v>
      </c>
      <c r="R16" s="61">
        <f ca="1"/>
        <v>0</v>
      </c>
      <c r="S16" s="61" t="str">
        <f ca="1"/>
        <v>UI</v>
      </c>
      <c r="T16" s="61">
        <f ca="1"/>
        <v>0</v>
      </c>
      <c r="U16" s="28">
        <f ca="1"/>
        <v>0</v>
      </c>
      <c r="V16" s="61">
        <f ca="1"/>
        <v>0</v>
      </c>
      <c r="W16" s="9" t="str">
        <f ca="1"/>
        <v>For Arrest of Accused</v>
      </c>
      <c r="X16" s="9" t="str">
        <f ca="1"/>
        <v>For Arrest of Accused</v>
      </c>
      <c r="Y16" s="66">
        <f ca="1"/>
        <v>0</v>
      </c>
      <c r="Z16" s="9" t="str">
        <f ca="1"/>
        <v>Occurred on prior to 04.04.2023 at Gurandi Village of Kothuru Mandal and reported on 04.04.2023 at about 17.30 hrs in which the complainant Bora Devadasu, S/o Late Sriramulu, age 63 yrs, Kapu by caste, Gurandi Village, Kothuru Mandal reported that one Suggu Simhachalam, retired Excise Sub-Inspector, Parlakhimundi town, Gajapathi Dist of Odisha State put him under belief that there are government jobs in railway department on basis of prior security deposit and they can provide his children¿s in railway department besides collected an amount of Rs.3,60,000/- and also he collected Rs.1,50,000/- form Duli Ramesh babu of Kothuru Village but he neither provided any employment to his children¿s nor refunded their amount. When he asked him to repay the amount but he did not repay then thereby c</v>
      </c>
      <c r="AA16" s="60" t="str">
        <f ca="1"/>
        <v>Total</v>
      </c>
      <c r="AB16" s="61">
        <f ca="1"/>
        <v>1291</v>
      </c>
      <c r="AC16" s="61" t="str">
        <f ca="1"/>
        <v>Above 1 Year</v>
      </c>
      <c r="AD16" s="61" t="str">
        <f ca="1"/>
        <v/>
      </c>
      <c r="AE16" s="61" t="str">
        <f ca="1"/>
        <v/>
      </c>
      <c r="AF16" s="61" t="str">
        <f ca="1"/>
        <v>D-6(White collar)</v>
      </c>
      <c r="AG16" s="61" t="str">
        <f ca="1"/>
        <v>Kothuru,'78/2023'</v>
      </c>
      <c r="AH16" s="61" t="str">
        <f t="shared" ca="1" si="0"/>
        <v>No</v>
      </c>
    </row>
    <row r="17" spans="1:34" s="24" customFormat="1" ht="25.5" customHeight="1" x14ac:dyDescent="0.25">
      <c r="A17" s="61">
        <v>16</v>
      </c>
      <c r="B17" s="61" t="str">
        <f ca="1"/>
        <v>Kasibugga Sub-Division</v>
      </c>
      <c r="C17" s="61">
        <f ca="1"/>
        <v>0</v>
      </c>
      <c r="D17" s="61">
        <f ca="1"/>
        <v>0</v>
      </c>
      <c r="E17" s="62" t="str">
        <f ca="1"/>
        <v>Kasibugga</v>
      </c>
      <c r="F17" s="61" t="str">
        <f ca="1"/>
        <v>'161/2023'</v>
      </c>
      <c r="G17" s="63" t="str">
        <f ca="1"/>
        <v>82 RA, 156(3) CrPC</v>
      </c>
      <c r="H17" s="64">
        <f ca="1"/>
        <v>45047</v>
      </c>
      <c r="I17" s="65" t="str">
        <f ca="1"/>
        <v>May</v>
      </c>
      <c r="J17" s="65">
        <f ca="1"/>
        <v>2023</v>
      </c>
      <c r="K17" s="63" t="str">
        <f ca="1"/>
        <v>SLL</v>
      </c>
      <c r="L17" s="61">
        <f ca="1"/>
        <v>0</v>
      </c>
      <c r="M17" s="61" t="str">
        <f ca="1"/>
        <v>SLL</v>
      </c>
      <c r="N17" s="61" t="str">
        <f ca="1"/>
        <v>SLL</v>
      </c>
      <c r="O17" s="61" t="str">
        <f ca="1"/>
        <v>Non-Grave</v>
      </c>
      <c r="P17" s="28">
        <f ca="1"/>
        <v>0</v>
      </c>
      <c r="Q17" s="61">
        <f ca="1"/>
        <v>0</v>
      </c>
      <c r="R17" s="61">
        <f ca="1"/>
        <v>0</v>
      </c>
      <c r="S17" s="61" t="str">
        <f ca="1"/>
        <v>UI</v>
      </c>
      <c r="T17" s="61">
        <f ca="1"/>
        <v>0</v>
      </c>
      <c r="U17" s="28">
        <f ca="1"/>
        <v>0</v>
      </c>
      <c r="V17" s="61">
        <f ca="1"/>
        <v>0</v>
      </c>
      <c r="W17" s="9" t="str">
        <f ca="1"/>
        <v>For Arrest of Accused</v>
      </c>
      <c r="X17" s="9" t="str">
        <f ca="1"/>
        <v>For Arrest of Accused</v>
      </c>
      <c r="Y17" s="66">
        <f ca="1"/>
        <v>0</v>
      </c>
      <c r="Z17" s="9" t="str">
        <f ca="1"/>
        <v>This is a case of endorsement of Hon¿ble JMFC court, Palasa that occurred prior to 01.05.2023 at Sub-Registrar office, Palasa and reported on 01.05.2023 at 19.15hrs, wherein the complainant G.Rajulu, Joint Sub-Registrar-04, Kasibugga reported that accused Pilaka Lakshamanarao s/o Tatayya reddy, 24-231/1, Srinivasanagar, Near Navoday High School, Qutubullapur, Rangareddy, Telangana State and two others have got a document registered as No 867/2026, Sub-Registrar office, Kasibugga by making false statements, delivering false submitting copies and evidence false personating and abetment and other fraudulent means before him. On strength of the court endorsed complaint, I registered the same as a case in Cr.No. 161/2023 u/s 83 of Registration Act 1908 and 156 (3) of Cr.P.C.</v>
      </c>
      <c r="AA17" s="60" t="str">
        <f ca="1"/>
        <v>Total</v>
      </c>
      <c r="AB17" s="61">
        <f ca="1"/>
        <v>1264</v>
      </c>
      <c r="AC17" s="61" t="str">
        <f ca="1"/>
        <v>Above 1 Year</v>
      </c>
      <c r="AD17" s="61" t="str">
        <f ca="1"/>
        <v/>
      </c>
      <c r="AE17" s="61" t="str">
        <f ca="1"/>
        <v/>
      </c>
      <c r="AF17" s="61" t="str">
        <f ca="1"/>
        <v>D-6(Other CrPC)</v>
      </c>
      <c r="AG17" s="61" t="str">
        <f ca="1"/>
        <v>Kasibugga,'161/2023'</v>
      </c>
      <c r="AH17" s="61" t="str">
        <f t="shared" ca="1" si="0"/>
        <v>No</v>
      </c>
    </row>
    <row r="18" spans="1:34" s="24" customFormat="1" ht="25.5" customHeight="1" x14ac:dyDescent="0.25">
      <c r="A18" s="61">
        <v>17</v>
      </c>
      <c r="B18" s="61" t="str">
        <f ca="1"/>
        <v>Srikakulam Sub-Division</v>
      </c>
      <c r="C18" s="61" t="str">
        <f ca="1"/>
        <v>J.R.Puram Circle</v>
      </c>
      <c r="D18" s="61">
        <f ca="1"/>
        <v>0</v>
      </c>
      <c r="E18" s="62" t="str">
        <f ca="1"/>
        <v>J.R.Puram</v>
      </c>
      <c r="F18" s="61" t="str">
        <f ca="1"/>
        <v>'187/2023'</v>
      </c>
      <c r="G18" s="63" t="str">
        <f ca="1"/>
        <v>380,457 IPC</v>
      </c>
      <c r="H18" s="64">
        <f ca="1"/>
        <v>45111</v>
      </c>
      <c r="I18" s="65" t="str">
        <f ca="1"/>
        <v>Jul</v>
      </c>
      <c r="J18" s="65">
        <f ca="1"/>
        <v>2023</v>
      </c>
      <c r="K18" s="63" t="str">
        <f ca="1"/>
        <v>HB by Night</v>
      </c>
      <c r="L18" s="61">
        <f ca="1"/>
        <v>0</v>
      </c>
      <c r="M18" s="61" t="str">
        <f ca="1"/>
        <v>Property Offences</v>
      </c>
      <c r="N18" s="61" t="str">
        <f ca="1"/>
        <v>IPC</v>
      </c>
      <c r="O18" s="61" t="str">
        <f ca="1"/>
        <v>Non-Grave</v>
      </c>
      <c r="P18" s="28">
        <f ca="1"/>
        <v>0</v>
      </c>
      <c r="Q18" s="61">
        <f ca="1"/>
        <v>0</v>
      </c>
      <c r="R18" s="61">
        <f ca="1"/>
        <v>0</v>
      </c>
      <c r="S18" s="61" t="str">
        <f ca="1"/>
        <v>UI</v>
      </c>
      <c r="T18" s="61">
        <f ca="1"/>
        <v>0</v>
      </c>
      <c r="U18" s="28">
        <f ca="1"/>
        <v>0</v>
      </c>
      <c r="V18" s="61">
        <f ca="1"/>
        <v>0</v>
      </c>
      <c r="W18" s="9" t="str">
        <f ca="1"/>
        <v>Want of clues</v>
      </c>
      <c r="X18" s="9" t="str">
        <f ca="1"/>
        <v>For Arrest of Accused</v>
      </c>
      <c r="Y18" s="66">
        <f ca="1"/>
        <v>0</v>
      </c>
      <c r="Z18" s="9" t="str">
        <f ca="1"/>
        <v>Occurred in between on 03.07.2023 at 22.30hrs to on 04.07.2023 at 06.30hrs at Laxminagar colony, JR Puram village, Ranasthalam Mandal and reported on 03.07.2023 at 17.00hrs, by the complainant Koppisetty Usharani, W/O Laxmana, Age 36yrs, Caste by Yatha, Laxminagar colony, JR Puram village, Ranasthalam Mandal. Inwhich some unknown culprit entred enter into the house and broke the iron beereva and took way seliver items i.e 1. One big seliver plate, 2. One small seliver plate, 3. One Seliver astalaxmi kalasam, 4 five seliver bowls, 5.Two big seliver bowls, 6. Two seliver gloss and 7. Two seliver kukambharina, all items weight about 25 thulas i.e Rs.10,000/- and decamped with the booty. After she came to the police station and report the matter to take a necessary action.</v>
      </c>
      <c r="AA18" s="60" t="str">
        <f ca="1"/>
        <v>Total</v>
      </c>
      <c r="AB18" s="61">
        <f ca="1"/>
        <v>1200</v>
      </c>
      <c r="AC18" s="61" t="str">
        <f ca="1"/>
        <v>Above 1 Year</v>
      </c>
      <c r="AD18" s="61" t="str">
        <f ca="1"/>
        <v/>
      </c>
      <c r="AE18" s="61" t="str">
        <f ca="1"/>
        <v/>
      </c>
      <c r="AF18" s="61" t="str">
        <f ca="1"/>
        <v>D-3</v>
      </c>
      <c r="AG18" s="61" t="str">
        <f ca="1"/>
        <v>J.R.Puram,'187/2023'</v>
      </c>
      <c r="AH18" s="61" t="str">
        <f t="shared" ca="1" si="0"/>
        <v>No</v>
      </c>
    </row>
    <row r="19" spans="1:34" s="24" customFormat="1" ht="25.5" customHeight="1" x14ac:dyDescent="0.25">
      <c r="A19" s="61">
        <v>18</v>
      </c>
      <c r="B19" s="61" t="str">
        <f ca="1"/>
        <v>Tekkali Sub-Division</v>
      </c>
      <c r="C19" s="61" t="str">
        <f ca="1"/>
        <v>Tekkali Rural Circle</v>
      </c>
      <c r="D19" s="61">
        <f ca="1"/>
        <v>0</v>
      </c>
      <c r="E19" s="62" t="str">
        <f ca="1"/>
        <v>Kotabommali</v>
      </c>
      <c r="F19" s="61" t="str">
        <f ca="1"/>
        <v>'181/2023'</v>
      </c>
      <c r="G19" s="63" t="str">
        <f ca="1"/>
        <v>420 r/w 34 IPC</v>
      </c>
      <c r="H19" s="64">
        <f ca="1"/>
        <v>45147</v>
      </c>
      <c r="I19" s="65" t="str">
        <f ca="1"/>
        <v>Aug</v>
      </c>
      <c r="J19" s="65">
        <f ca="1"/>
        <v>2023</v>
      </c>
      <c r="K19" s="63" t="str">
        <f ca="1"/>
        <v>Cheating</v>
      </c>
      <c r="L19" s="61">
        <f ca="1"/>
        <v>0</v>
      </c>
      <c r="M19" s="61" t="str">
        <f ca="1"/>
        <v>White Collar Offences</v>
      </c>
      <c r="N19" s="61" t="str">
        <f ca="1"/>
        <v>IPC</v>
      </c>
      <c r="O19" s="61" t="str">
        <f ca="1"/>
        <v>Non-Grave</v>
      </c>
      <c r="P19" s="28">
        <f ca="1"/>
        <v>0</v>
      </c>
      <c r="Q19" s="61">
        <f ca="1"/>
        <v>0</v>
      </c>
      <c r="R19" s="61">
        <f ca="1"/>
        <v>0</v>
      </c>
      <c r="S19" s="61" t="str">
        <f ca="1"/>
        <v>UI</v>
      </c>
      <c r="T19" s="61">
        <f ca="1"/>
        <v>0</v>
      </c>
      <c r="U19" s="28">
        <f ca="1"/>
        <v>0</v>
      </c>
      <c r="V19" s="61">
        <f ca="1"/>
        <v>0</v>
      </c>
      <c r="W19" s="9" t="str">
        <f ca="1"/>
        <v>For Arrest of Accused</v>
      </c>
      <c r="X19" s="9" t="str">
        <f ca="1"/>
        <v>For Arrest of Accused</v>
      </c>
      <c r="Y19" s="66">
        <f ca="1"/>
        <v>0</v>
      </c>
      <c r="Z19" s="9" t="str">
        <f ca="1"/>
        <v>Occurred Prior to 18.04.2023 at Jarjangi village, Kotabommali Mandal and reported on 0908.2023 at 18-00hrs, in which the complainant Jeeru Purnachandrarao S/o Ramarao, 22 yrs, Reddika by caste, Student, Jarjangi village, Kotabommali Mandal reported that he is completed his degree and he was preparing for job. The accused A1) Anapana Ashok S/o Kameswararao, 2) Anapana Kameswararao @ Ramesh both are Manchalapeta village, Kotabommali Mandal approached to the Complainant and told him that they will provide him railway job, if he paid the amount. Then the complainant along with his friend paid total amount RS.14,99,970/-via bank transactions and phone pay. The complainant and his friend was waiting job appointment letter in railway department. But they did not get any appointment letter from r</v>
      </c>
      <c r="AA19" s="60" t="str">
        <f ca="1"/>
        <v>Total</v>
      </c>
      <c r="AB19" s="61">
        <f ca="1"/>
        <v>1164</v>
      </c>
      <c r="AC19" s="61" t="str">
        <f ca="1"/>
        <v>Above 1 Year</v>
      </c>
      <c r="AD19" s="61" t="str">
        <f ca="1"/>
        <v/>
      </c>
      <c r="AE19" s="61" t="str">
        <f ca="1"/>
        <v/>
      </c>
      <c r="AF19" s="61" t="str">
        <f ca="1"/>
        <v>D-6(White collar)</v>
      </c>
      <c r="AG19" s="61" t="str">
        <f ca="1"/>
        <v>Kotabommali,'181/2023'</v>
      </c>
      <c r="AH19" s="61" t="str">
        <f t="shared" ca="1" si="0"/>
        <v>No</v>
      </c>
    </row>
    <row r="20" spans="1:34" s="24" customFormat="1" ht="25.5" customHeight="1" x14ac:dyDescent="0.25">
      <c r="A20" s="61">
        <v>19</v>
      </c>
      <c r="B20" s="61" t="str">
        <f ca="1"/>
        <v>Tekkali Sub-Division</v>
      </c>
      <c r="C20" s="61" t="str">
        <f ca="1"/>
        <v>Narasannapeta Circle</v>
      </c>
      <c r="D20" s="61">
        <f ca="1"/>
        <v>0</v>
      </c>
      <c r="E20" s="62" t="str">
        <f ca="1"/>
        <v>Narasannapeta</v>
      </c>
      <c r="F20" s="61" t="str">
        <f ca="1"/>
        <v>'296/2023'</v>
      </c>
      <c r="G20" s="63" t="str">
        <f ca="1"/>
        <v>306 IPC</v>
      </c>
      <c r="H20" s="64">
        <f ca="1"/>
        <v>45206</v>
      </c>
      <c r="I20" s="65" t="str">
        <f ca="1"/>
        <v>Oct</v>
      </c>
      <c r="J20" s="65">
        <f ca="1"/>
        <v>2023</v>
      </c>
      <c r="K20" s="63" t="str">
        <f ca="1"/>
        <v>Other IPC</v>
      </c>
      <c r="L20" s="61">
        <f ca="1"/>
        <v>0</v>
      </c>
      <c r="M20" s="61" t="str">
        <f ca="1"/>
        <v>Other IPC</v>
      </c>
      <c r="N20" s="61" t="str">
        <f ca="1"/>
        <v>IPC</v>
      </c>
      <c r="O20" s="61" t="str">
        <f ca="1"/>
        <v>Non-Grave</v>
      </c>
      <c r="P20" s="28">
        <f ca="1"/>
        <v>0</v>
      </c>
      <c r="Q20" s="61">
        <f ca="1"/>
        <v>0</v>
      </c>
      <c r="R20" s="61">
        <f ca="1"/>
        <v>0</v>
      </c>
      <c r="S20" s="61" t="str">
        <f ca="1"/>
        <v>UI</v>
      </c>
      <c r="T20" s="61">
        <f ca="1"/>
        <v>0</v>
      </c>
      <c r="U20" s="28">
        <f ca="1"/>
        <v>0</v>
      </c>
      <c r="V20" s="61">
        <f ca="1"/>
        <v>0</v>
      </c>
      <c r="W20" s="9" t="str">
        <f ca="1"/>
        <v>Being Referd</v>
      </c>
      <c r="X20" s="9" t="str">
        <f ca="1"/>
        <v>For Arrest of Accused</v>
      </c>
      <c r="Y20" s="66">
        <f ca="1"/>
        <v>0</v>
      </c>
      <c r="Z20" s="9" t="str">
        <f ca="1"/>
        <v>This is a case of abetment to suicide. Ocurred on 10.07.2023 in between 05-00 hrs to 10-00 hrs at Susaram tank, near satyavaram junction, Narasannapeta mandal and reported on same day at 10-30 hrs wherein the complainant Narayanasetti Laxmi, W/o Late Govindarao, 49 yrs, Vysya by caste, Jogipeta street, Narasannapeta mandal reported that her husband/ Deceased Narayanasetti Govindarao, s/o late Kannayya, 53 yrs committed sucide by drowning in tank due to insultation by uttering words of accused kottakota venkataramana as the complainant didnot able to face them at any stage even the complainant given report against his family with regard to death of complainant daughter which is subject matter in Cr.No. 293/2023 U/s 304-B r/w 34 IPC of Narasannapeta PS.</v>
      </c>
      <c r="AA20" s="60" t="str">
        <f ca="1"/>
        <v>Total</v>
      </c>
      <c r="AB20" s="61">
        <f ca="1"/>
        <v>1105</v>
      </c>
      <c r="AC20" s="61" t="str">
        <f ca="1"/>
        <v>Above 1 Year</v>
      </c>
      <c r="AD20" s="61" t="str">
        <f ca="1"/>
        <v/>
      </c>
      <c r="AE20" s="61" t="str">
        <f ca="1"/>
        <v/>
      </c>
      <c r="AF20" s="61" t="str">
        <f ca="1"/>
        <v>D-6(Other IPC)</v>
      </c>
      <c r="AG20" s="61" t="str">
        <f ca="1"/>
        <v>Narasannapeta,'296/2023'</v>
      </c>
      <c r="AH20" s="61" t="str">
        <f t="shared" ca="1" si="0"/>
        <v>No</v>
      </c>
    </row>
    <row r="21" spans="1:34" s="24" customFormat="1" ht="25.5" customHeight="1" x14ac:dyDescent="0.25">
      <c r="A21" s="61">
        <v>20</v>
      </c>
      <c r="B21" s="61" t="str">
        <f ca="1"/>
        <v>Tekkali Sub-Division</v>
      </c>
      <c r="C21" s="61" t="str">
        <f ca="1"/>
        <v>Narasannapeta Circle</v>
      </c>
      <c r="D21" s="61" t="str">
        <f ca="1"/>
        <v>CI-Narasannapeta Circle</v>
      </c>
      <c r="E21" s="62" t="str">
        <f ca="1"/>
        <v>Narasannapeta</v>
      </c>
      <c r="F21" s="61" t="str">
        <f ca="1"/>
        <v>'360/2023'</v>
      </c>
      <c r="G21" s="63" t="str">
        <f ca="1"/>
        <v>380,457 IPC</v>
      </c>
      <c r="H21" s="64">
        <f ca="1"/>
        <v>45264</v>
      </c>
      <c r="I21" s="65" t="str">
        <f ca="1"/>
        <v>Dec</v>
      </c>
      <c r="J21" s="65">
        <f ca="1"/>
        <v>2023</v>
      </c>
      <c r="K21" s="63" t="str">
        <f ca="1"/>
        <v>HB by Night</v>
      </c>
      <c r="L21" s="61">
        <f ca="1"/>
        <v>0</v>
      </c>
      <c r="M21" s="61" t="str">
        <f ca="1"/>
        <v>Property Offences</v>
      </c>
      <c r="N21" s="61" t="str">
        <f ca="1"/>
        <v>IPC</v>
      </c>
      <c r="O21" s="61" t="str">
        <f ca="1"/>
        <v>Grave</v>
      </c>
      <c r="P21" s="28">
        <f ca="1"/>
        <v>0</v>
      </c>
      <c r="Q21" s="61">
        <f ca="1"/>
        <v>0</v>
      </c>
      <c r="R21" s="61">
        <f ca="1"/>
        <v>0</v>
      </c>
      <c r="S21" s="61" t="str">
        <f ca="1"/>
        <v>UI</v>
      </c>
      <c r="T21" s="61">
        <f ca="1"/>
        <v>0</v>
      </c>
      <c r="U21" s="28">
        <f ca="1"/>
        <v>0</v>
      </c>
      <c r="V21" s="61">
        <f ca="1"/>
        <v>0</v>
      </c>
      <c r="W21" s="9" t="str">
        <f ca="1"/>
        <v>For Arrest of Accused</v>
      </c>
      <c r="X21" s="9" t="str">
        <f ca="1"/>
        <v>For Arrest of Accused</v>
      </c>
      <c r="Y21" s="66">
        <f ca="1"/>
        <v>0</v>
      </c>
      <c r="Z21" s="9" t="str">
        <f ca="1"/>
        <v>This is a case of House breaking by night in the temporary absence of inmates. Occurred in between 02.12.2023 at 15:30 hrs to 03.12.2023 at 19:40 hrs at Flat No.503, 5th Floor, B.V.K. Surya Heights Apartment, Indiranagar, Narasannapeta town, Srikakulam District and reported on 04.12.2023 at 10.00 hrs. Wherein the complainant Dr. Chenjeri Renuka W/o P.V.S. Gurudev, 37 yrs, Brahmin by caste reported she along with her husband, children and staff of their Hospital left to Araku vally on 02.12.2023 afternoon and stayed for the night at Araku Vally and returned on 03.12.2023 at 19:40 hrs to their house and noticed that some unknown culprits gained entry into the house by broke open the front steel grills, locks of main door and committed theft of Cash of Rs. 4,32,000/-, 40 types of gold orna</v>
      </c>
      <c r="AA21" s="60" t="str">
        <f ca="1"/>
        <v>Total</v>
      </c>
      <c r="AB21" s="61">
        <f ca="1"/>
        <v>1047</v>
      </c>
      <c r="AC21" s="61" t="str">
        <f ca="1"/>
        <v>Above 1 Year</v>
      </c>
      <c r="AD21" s="61" t="str">
        <f ca="1"/>
        <v/>
      </c>
      <c r="AE21" s="61" t="str">
        <f ca="1"/>
        <v/>
      </c>
      <c r="AF21" s="61" t="str">
        <f ca="1"/>
        <v>D-3</v>
      </c>
      <c r="AG21" s="61" t="str">
        <f ca="1"/>
        <v>Narasannapeta,'360/2023'</v>
      </c>
      <c r="AH21" s="61" t="str">
        <f t="shared" ca="1" si="0"/>
        <v>No</v>
      </c>
    </row>
    <row r="22" spans="1:34" s="24" customFormat="1" ht="25.5" customHeight="1" x14ac:dyDescent="0.25">
      <c r="A22" s="61">
        <v>21</v>
      </c>
      <c r="B22" s="61" t="str">
        <f ca="1"/>
        <v>Tekkali Sub-Division</v>
      </c>
      <c r="C22" s="61" t="str">
        <f ca="1"/>
        <v>Kothuru Circle</v>
      </c>
      <c r="D22" s="61">
        <f ca="1"/>
        <v>0</v>
      </c>
      <c r="E22" s="62" t="str">
        <f ca="1"/>
        <v>Kothuru</v>
      </c>
      <c r="F22" s="61" t="str">
        <f ca="1"/>
        <v>'415/2023'</v>
      </c>
      <c r="G22" s="63" t="str">
        <f ca="1"/>
        <v>420 IPC</v>
      </c>
      <c r="H22" s="64">
        <f ca="1"/>
        <v>45287</v>
      </c>
      <c r="I22" s="65" t="str">
        <f ca="1"/>
        <v>Dec</v>
      </c>
      <c r="J22" s="65">
        <f ca="1"/>
        <v>2023</v>
      </c>
      <c r="K22" s="63" t="str">
        <f ca="1"/>
        <v>Cheating</v>
      </c>
      <c r="L22" s="61">
        <f ca="1"/>
        <v>0</v>
      </c>
      <c r="M22" s="61" t="str">
        <f ca="1"/>
        <v>White Collar Offences</v>
      </c>
      <c r="N22" s="61" t="str">
        <f ca="1"/>
        <v>IPC</v>
      </c>
      <c r="O22" s="61" t="str">
        <f ca="1"/>
        <v>Non-Grave</v>
      </c>
      <c r="P22" s="28">
        <f ca="1"/>
        <v>0</v>
      </c>
      <c r="Q22" s="61">
        <f ca="1"/>
        <v>0</v>
      </c>
      <c r="R22" s="61">
        <f ca="1"/>
        <v>0</v>
      </c>
      <c r="S22" s="61" t="str">
        <f ca="1"/>
        <v>UI</v>
      </c>
      <c r="T22" s="61">
        <f ca="1"/>
        <v>0</v>
      </c>
      <c r="U22" s="28">
        <f ca="1"/>
        <v>0</v>
      </c>
      <c r="V22" s="61">
        <f ca="1"/>
        <v>0</v>
      </c>
      <c r="W22" s="9" t="str">
        <f ca="1"/>
        <v>For Arrest of Accused</v>
      </c>
      <c r="X22" s="9" t="str">
        <f ca="1"/>
        <v>For Arrest of Accused</v>
      </c>
      <c r="Y22" s="74">
        <f ca="1"/>
        <v>0</v>
      </c>
      <c r="Z22" s="9" t="str">
        <f ca="1"/>
        <v>Occurred on prior to 27.12.2023 at Kuntibadra Village of Kothuru Mandal and reported on 27.12.2023 at 16.00 hrs in which the complainant Esai Ramprasad, S/o Adinarayana, age 23 yrs, Kapu by caste, Kuntibadra Village, Kothuru Mandal reported that one Kotnala Ramulu of Jagannadapuram Village of Odisha State who was introduced by the complainant father said that his son was working in Indian Navy and that he would give him Jobs where he was working. After agreed complainant and his four friends at the time the accused persons 1. Kotnala Srikanth, S/o Ramulu , 2. Kotnala Susanth, S/o Ramulu and 3. Ragolu Suresh all are jagannadhapuram Village of Gunupur block, Odisha State were came to complainant house in 2020 and they offered Indian Navy jobs to him and his friends. He along with his friends</v>
      </c>
      <c r="AA22" s="60" t="str">
        <f ca="1"/>
        <v>Total</v>
      </c>
      <c r="AB22" s="61">
        <f ca="1"/>
        <v>1024</v>
      </c>
      <c r="AC22" s="61" t="str">
        <f ca="1"/>
        <v>Above 1 Year</v>
      </c>
      <c r="AD22" s="61" t="str">
        <f ca="1"/>
        <v/>
      </c>
      <c r="AE22" s="61" t="str">
        <f ca="1"/>
        <v/>
      </c>
      <c r="AF22" s="61" t="str">
        <f ca="1"/>
        <v>D-6(White collar)</v>
      </c>
      <c r="AG22" s="61" t="str">
        <f ca="1"/>
        <v>Kothuru,'415/2023'</v>
      </c>
      <c r="AH22" s="61" t="str">
        <f t="shared" ca="1" si="0"/>
        <v>No</v>
      </c>
    </row>
    <row r="23" spans="1:34" s="24" customFormat="1" ht="25.5" customHeight="1" x14ac:dyDescent="0.25">
      <c r="A23" s="61">
        <v>22</v>
      </c>
      <c r="B23" s="61" t="str">
        <f ca="1"/>
        <v>Kasibugga Sub-Division</v>
      </c>
      <c r="C23" s="61" t="str">
        <f ca="1"/>
        <v>Itchapuram Circle</v>
      </c>
      <c r="D23" s="61" t="str">
        <f ca="1"/>
        <v>CI-Itchapuram Circle</v>
      </c>
      <c r="E23" s="62" t="str">
        <f ca="1"/>
        <v>Itchapuram Town</v>
      </c>
      <c r="F23" s="61" t="str">
        <f ca="1"/>
        <v>'45/2024'</v>
      </c>
      <c r="G23" s="63" t="str">
        <f ca="1"/>
        <v>120b,384,109 r/w 34 IPC, 20(b)(ii)(C),29(1) r/w 8(c) NDPSA</v>
      </c>
      <c r="H23" s="64">
        <f ca="1"/>
        <v>45329</v>
      </c>
      <c r="I23" s="65" t="str">
        <f ca="1"/>
        <v>Feb</v>
      </c>
      <c r="J23" s="65">
        <f ca="1"/>
        <v>2024</v>
      </c>
      <c r="K23" s="63" t="str">
        <f ca="1"/>
        <v>NDPS</v>
      </c>
      <c r="L23" s="61">
        <f ca="1"/>
        <v>0</v>
      </c>
      <c r="M23" s="61" t="str">
        <f ca="1"/>
        <v>NDPS</v>
      </c>
      <c r="N23" s="61" t="str">
        <f ca="1"/>
        <v>NDPS</v>
      </c>
      <c r="O23" s="61" t="str">
        <f ca="1"/>
        <v>Non-Grave</v>
      </c>
      <c r="P23" s="28">
        <f ca="1"/>
        <v>0</v>
      </c>
      <c r="Q23" s="61">
        <f ca="1"/>
        <v>0</v>
      </c>
      <c r="R23" s="61">
        <f ca="1"/>
        <v>0</v>
      </c>
      <c r="S23" s="61" t="str">
        <f ca="1"/>
        <v>UI</v>
      </c>
      <c r="T23" s="61">
        <f ca="1"/>
        <v>0</v>
      </c>
      <c r="U23" s="28">
        <f ca="1"/>
        <v>0</v>
      </c>
      <c r="V23" s="61">
        <f ca="1"/>
        <v>0</v>
      </c>
      <c r="W23" s="9" t="str">
        <f ca="1"/>
        <v>For Arrest of Accused</v>
      </c>
      <c r="X23" s="9" t="str">
        <f ca="1"/>
        <v>For Arrest of Accused</v>
      </c>
      <c r="Y23" s="66">
        <f ca="1"/>
        <v>0</v>
      </c>
      <c r="Z23" s="9" t="str">
        <f ca="1"/>
        <v>This is a case of illegal possession of prohibited Ganja for the purpose of commercial use, abets, or is a party to a criminal conspiracy to commit, extortion, criminal conspiracy, abetment with common intention that occurred on 07.02.2024 at about 12:15 hours near Sri Chidambareshwara Swamy temple, near railway station, Ichapuram Town &amp; Mandal and reported on the same day at 15:15 hrs by the complainant V. Satya Narayana, Sub-Inspector of Police, Ichapuram town PS, in which, he reported that he arrested the accused A-1) Uttara Gouda D/o Radha Gobinda Pradhan, w/o Mikhail Parichcha, age: 30 years, Caste by Gowda, Gouda Sahi, R. Udayagiri, Gajapathi District of Odisha state, A-2) Kusha Bhuyan s/o Sukuta Buyan, age: 19 years, ST-Savara by caste, Lailai village, Rayagada Block, Gajapathi Dis</v>
      </c>
      <c r="AA23" s="60" t="str">
        <f ca="1"/>
        <v>Total</v>
      </c>
      <c r="AB23" s="61">
        <f ca="1"/>
        <v>982</v>
      </c>
      <c r="AC23" s="61" t="str">
        <f ca="1"/>
        <v>Above 1 Year</v>
      </c>
      <c r="AD23" s="61" t="str">
        <f ca="1"/>
        <v/>
      </c>
      <c r="AE23" s="61" t="str">
        <f ca="1"/>
        <v/>
      </c>
      <c r="AF23" s="61" t="str">
        <f ca="1"/>
        <v>C-3(NDPS)</v>
      </c>
      <c r="AG23" s="61" t="str">
        <f ca="1"/>
        <v>Itchapuram Town,'45/2024'</v>
      </c>
      <c r="AH23" s="61" t="str">
        <f t="shared" ca="1" si="0"/>
        <v>No</v>
      </c>
    </row>
    <row r="24" spans="1:34" s="24" customFormat="1" ht="25.5" customHeight="1" x14ac:dyDescent="0.25">
      <c r="A24" s="61">
        <v>23</v>
      </c>
      <c r="B24" s="61" t="str">
        <f ca="1"/>
        <v>Tekkali Sub-Division</v>
      </c>
      <c r="C24" s="61" t="str">
        <f ca="1"/>
        <v>Tekkali Rural Circle</v>
      </c>
      <c r="D24" s="61" t="str">
        <f ca="1"/>
        <v>SI-Kotabommali</v>
      </c>
      <c r="E24" s="62" t="str">
        <f ca="1"/>
        <v>Kotabommali</v>
      </c>
      <c r="F24" s="61" t="str">
        <f ca="1"/>
        <v>'70/2024'</v>
      </c>
      <c r="G24" s="63" t="str">
        <f ca="1"/>
        <v>420 IPC</v>
      </c>
      <c r="H24" s="64">
        <f ca="1"/>
        <v>45366</v>
      </c>
      <c r="I24" s="65" t="str">
        <f ca="1"/>
        <v>Mar</v>
      </c>
      <c r="J24" s="65">
        <f ca="1"/>
        <v>2024</v>
      </c>
      <c r="K24" s="63" t="str">
        <f ca="1"/>
        <v>Cheating</v>
      </c>
      <c r="L24" s="61">
        <f ca="1"/>
        <v>0</v>
      </c>
      <c r="M24" s="61" t="str">
        <f ca="1"/>
        <v>White Collar Offences</v>
      </c>
      <c r="N24" s="61" t="str">
        <f ca="1"/>
        <v>IPC</v>
      </c>
      <c r="O24" s="61" t="str">
        <f ca="1"/>
        <v>Non-Grave</v>
      </c>
      <c r="P24" s="28">
        <f ca="1"/>
        <v>0</v>
      </c>
      <c r="Q24" s="61">
        <f ca="1"/>
        <v>0</v>
      </c>
      <c r="R24" s="61">
        <f ca="1"/>
        <v>0</v>
      </c>
      <c r="S24" s="61" t="str">
        <f ca="1"/>
        <v>UI</v>
      </c>
      <c r="T24" s="61">
        <f ca="1"/>
        <v>0</v>
      </c>
      <c r="U24" s="28">
        <f ca="1"/>
        <v>0</v>
      </c>
      <c r="V24" s="61">
        <f ca="1"/>
        <v>0</v>
      </c>
      <c r="W24" s="9" t="str">
        <f ca="1"/>
        <v>For Arrest of Accused</v>
      </c>
      <c r="X24" s="9" t="str">
        <f ca="1"/>
        <v>For Arrest of Accused</v>
      </c>
      <c r="Y24" s="66">
        <f ca="1"/>
        <v>0</v>
      </c>
      <c r="Z24" s="9" t="str">
        <f ca="1"/>
        <v>Occurred prior to 02.02.2021 at Vandrada village, Kotabommali Mandal and reported on 15.03.2024 at 18.00 hrs, in which the complainant Badana Tatayya S/o Late Appalaswami, 41 yrs, Velama by caste, Electrician, Vandrada village, Kotabommali Mandal reported that his brother-in-law Harish is unemployed and searching for jobs, while so, the accused/Makkuva Ramesh of Vizianagaram believed him and his brother-in-law with deceitful words that he will provide attender job to his brother-in-law at Collector office, Vijayanagaram and collected Rs.1,90,000/- from him by phone pay, but not provided any jobs and thereby cheated him and his brother-in-law and not refunded his amount. Hence he requested to necessary action</v>
      </c>
      <c r="AA24" s="60" t="str">
        <f ca="1"/>
        <v>Total</v>
      </c>
      <c r="AB24" s="61">
        <f ca="1"/>
        <v>945</v>
      </c>
      <c r="AC24" s="61" t="str">
        <f ca="1"/>
        <v>Above 1 Year</v>
      </c>
      <c r="AD24" s="61" t="str">
        <f ca="1"/>
        <v/>
      </c>
      <c r="AE24" s="61" t="str">
        <f ca="1"/>
        <v/>
      </c>
      <c r="AF24" s="61" t="str">
        <f ca="1"/>
        <v>D-6(White collar)</v>
      </c>
      <c r="AG24" s="61" t="str">
        <f ca="1"/>
        <v>Kotabommali,'70/2024'</v>
      </c>
      <c r="AH24" s="61" t="str">
        <f t="shared" ca="1" si="0"/>
        <v>No</v>
      </c>
    </row>
    <row r="25" spans="1:34" s="24" customFormat="1" ht="25.5" customHeight="1" x14ac:dyDescent="0.25">
      <c r="A25" s="61">
        <v>24</v>
      </c>
      <c r="B25" s="61" t="str">
        <f ca="1"/>
        <v>Tekkali Sub-Division</v>
      </c>
      <c r="C25" s="61" t="str">
        <f ca="1"/>
        <v>Pathapatnam Circle</v>
      </c>
      <c r="D25" s="61" t="str">
        <f ca="1"/>
        <v>CI-Pathapatnam Circle</v>
      </c>
      <c r="E25" s="62" t="str">
        <f ca="1"/>
        <v>Pathapatnam</v>
      </c>
      <c r="F25" s="61" t="str">
        <f ca="1"/>
        <v>'73/2024'</v>
      </c>
      <c r="G25" s="63" t="str">
        <f ca="1"/>
        <v>20(b)(ii)(C) r/w 8(c) NDPSA</v>
      </c>
      <c r="H25" s="64">
        <f ca="1"/>
        <v>45375</v>
      </c>
      <c r="I25" s="65" t="str">
        <f ca="1"/>
        <v>Mar</v>
      </c>
      <c r="J25" s="65">
        <f ca="1"/>
        <v>2024</v>
      </c>
      <c r="K25" s="63" t="str">
        <f ca="1"/>
        <v>NDPS</v>
      </c>
      <c r="L25" s="61">
        <f ca="1"/>
        <v>0</v>
      </c>
      <c r="M25" s="61" t="str">
        <f ca="1"/>
        <v>NDPS</v>
      </c>
      <c r="N25" s="61" t="str">
        <f ca="1"/>
        <v>NDPS</v>
      </c>
      <c r="O25" s="61" t="str">
        <f ca="1"/>
        <v>Non-Grave</v>
      </c>
      <c r="P25" s="28">
        <f ca="1"/>
        <v>0</v>
      </c>
      <c r="Q25" s="61">
        <f ca="1"/>
        <v>0</v>
      </c>
      <c r="R25" s="61">
        <f ca="1"/>
        <v>0</v>
      </c>
      <c r="S25" s="61" t="str">
        <f ca="1"/>
        <v>UI</v>
      </c>
      <c r="T25" s="61">
        <f ca="1"/>
        <v>0</v>
      </c>
      <c r="U25" s="28">
        <f ca="1"/>
        <v>0</v>
      </c>
      <c r="V25" s="61">
        <f ca="1"/>
        <v>0</v>
      </c>
      <c r="W25" s="9" t="str">
        <f ca="1"/>
        <v>For Arrest of Accused</v>
      </c>
      <c r="X25" s="9" t="str">
        <f ca="1"/>
        <v>For Arrest of Accused</v>
      </c>
      <c r="Y25" s="66">
        <f ca="1"/>
        <v>0</v>
      </c>
      <c r="Z25" s="9" t="str">
        <f ca="1"/>
        <v>This is a case of illegal possession and transportation of prohibited Ganja for the purpose of commercial consumption that occurred on 24.03.2024 at about 09:00 hours on B.T Road at Andhra-Odisha Boarder Check Post, Pathapatnam Village &amp; Mandal and reported on the same day at 14:00 hrs in which the complainant Sri. Md. Yaseen,Sub-Inspector of Police (SHO), Pathapatnam Police Station reported that the accused A1: Saroj Paik @ Prem Raj, S/o Marshal Paik, Age: 37 Years, Religion: Christian, R/o Kirthingi village, Pindiki Post, Mohana Block, Adava PS, Gajapathi District, Odisha State, A2: Raja Naik, S/o Tuna Naik, Age: 30 Years, Religion: Christian, R/o Anandapur Colony, Mohana village and Block, Adava PS, Gajapathi District, Odisha State, A3: Saphait Dandasena, S/o Manoj, Age: 21 Years, Ca</v>
      </c>
      <c r="AA25" s="60" t="str">
        <f ca="1"/>
        <v>Total</v>
      </c>
      <c r="AB25" s="61">
        <f ca="1"/>
        <v>936</v>
      </c>
      <c r="AC25" s="61" t="str">
        <f ca="1"/>
        <v>Above 1 Year</v>
      </c>
      <c r="AD25" s="61" t="str">
        <f ca="1"/>
        <v/>
      </c>
      <c r="AE25" s="61" t="str">
        <f ca="1"/>
        <v/>
      </c>
      <c r="AF25" s="61" t="str">
        <f ca="1"/>
        <v>C-3(NDPS)</v>
      </c>
      <c r="AG25" s="61" t="str">
        <f ca="1"/>
        <v>Pathapatnam,'73/2024'</v>
      </c>
      <c r="AH25" s="61" t="str">
        <f t="shared" ca="1" si="0"/>
        <v>No</v>
      </c>
    </row>
    <row r="26" spans="1:34" s="24" customFormat="1" ht="25.5" customHeight="1" x14ac:dyDescent="0.25">
      <c r="A26" s="61">
        <v>25</v>
      </c>
      <c r="B26" s="61" t="str">
        <f ca="1"/>
        <v>Kasibugga Sub-Division</v>
      </c>
      <c r="C26" s="61" t="str">
        <f ca="1"/>
        <v>Sompeta Circle</v>
      </c>
      <c r="D26" s="61" t="str">
        <f ca="1"/>
        <v>CI-Sompeta Circle</v>
      </c>
      <c r="E26" s="62" t="str">
        <f ca="1"/>
        <v>Baruva</v>
      </c>
      <c r="F26" s="61" t="str">
        <f ca="1"/>
        <v>'58/2024'</v>
      </c>
      <c r="G26" s="63" t="str">
        <f ca="1"/>
        <v>20(b)(ii)(C) r/w 8(c) NDPSA</v>
      </c>
      <c r="H26" s="64">
        <f ca="1"/>
        <v>45410</v>
      </c>
      <c r="I26" s="65" t="str">
        <f ca="1"/>
        <v>Apr</v>
      </c>
      <c r="J26" s="65">
        <f ca="1"/>
        <v>2024</v>
      </c>
      <c r="K26" s="63" t="str">
        <f ca="1"/>
        <v>NDPS</v>
      </c>
      <c r="L26" s="61">
        <f ca="1"/>
        <v>0</v>
      </c>
      <c r="M26" s="61" t="str">
        <f ca="1"/>
        <v>NDPS</v>
      </c>
      <c r="N26" s="61" t="str">
        <f ca="1"/>
        <v>NDPS</v>
      </c>
      <c r="O26" s="61" t="str">
        <f ca="1"/>
        <v>Non-Grave</v>
      </c>
      <c r="P26" s="28">
        <f ca="1"/>
        <v>0</v>
      </c>
      <c r="Q26" s="61">
        <f ca="1"/>
        <v>0</v>
      </c>
      <c r="R26" s="61">
        <f ca="1"/>
        <v>0</v>
      </c>
      <c r="S26" s="61" t="str">
        <f ca="1"/>
        <v>UI</v>
      </c>
      <c r="T26" s="61">
        <f ca="1"/>
        <v>0</v>
      </c>
      <c r="U26" s="28">
        <f ca="1"/>
        <v>0</v>
      </c>
      <c r="V26" s="61">
        <f ca="1"/>
        <v>0</v>
      </c>
      <c r="W26" s="9" t="str">
        <f ca="1"/>
        <v>For Arrest of Accused</v>
      </c>
      <c r="X26" s="9" t="str">
        <f ca="1"/>
        <v>For Arrest of Accused</v>
      </c>
      <c r="Y26" s="66">
        <f ca="1"/>
        <v>0</v>
      </c>
      <c r="Z26" s="9" t="str">
        <f ca="1"/>
        <v>This is a case of illegal possession and transportation of prohibited Ganja for wrongful gain that occurred on 28.04.2024 at about 17.30hrs at NH 16 road, Korlam JN, Korlam (V), Sompeta (M) and reported on the same day 20.30hrs, in which the complainant L. Chandra Sekhar, Sub-Inspector of Police, Baruva Police Station the accused A1) Martan Manuel S/o Agnus cleetus, age 28yrs, Christian, Kacheril House, Kalamavu, Idukki District, Kerala, while he was in possession of banned dried Ganja weighing about 21.138 KGs, worth Rs.1,06,900/- in 19 brown colour packets kept in White and Blue color suitcase and proceeding to hand over the same to A2) Babu kumar of agency areas of Bharampuram, Ganjam District, Odisha state at Korlam Junction on kaveri Travels Bus bearing No PY- 04A-2517</v>
      </c>
      <c r="AA26" s="60" t="str">
        <f ca="1"/>
        <v>Total</v>
      </c>
      <c r="AB26" s="61">
        <f ca="1"/>
        <v>901</v>
      </c>
      <c r="AC26" s="61" t="str">
        <f ca="1"/>
        <v>Above 1 Year</v>
      </c>
      <c r="AD26" s="61" t="str">
        <f ca="1"/>
        <v/>
      </c>
      <c r="AE26" s="61" t="str">
        <f ca="1"/>
        <v/>
      </c>
      <c r="AF26" s="61" t="str">
        <f ca="1"/>
        <v>C-3(NDPS)</v>
      </c>
      <c r="AG26" s="61" t="str">
        <f ca="1"/>
        <v>Baruva,'58/2024'</v>
      </c>
      <c r="AH26" s="61" t="str">
        <f t="shared" ca="1" si="0"/>
        <v>No</v>
      </c>
    </row>
    <row r="27" spans="1:34" s="24" customFormat="1" ht="25.5" customHeight="1" x14ac:dyDescent="0.25">
      <c r="A27" s="61">
        <v>26</v>
      </c>
      <c r="B27" s="61" t="str">
        <f ca="1"/>
        <v>Kasibugga Sub-Division</v>
      </c>
      <c r="C27" s="61" t="str">
        <f ca="1"/>
        <v>Sompeta Circle</v>
      </c>
      <c r="D27" s="61" t="str">
        <f ca="1"/>
        <v>CI-Sompeta Circle</v>
      </c>
      <c r="E27" s="62" t="str">
        <f ca="1"/>
        <v>Kanchili</v>
      </c>
      <c r="F27" s="61" t="str">
        <f ca="1"/>
        <v>'72/2024'</v>
      </c>
      <c r="G27" s="63" t="str">
        <f ca="1"/>
        <v>20(b)(ii)(C) r/w 8(c) NDPSA</v>
      </c>
      <c r="H27" s="64">
        <f ca="1"/>
        <v>45419</v>
      </c>
      <c r="I27" s="65" t="str">
        <f ca="1"/>
        <v>May</v>
      </c>
      <c r="J27" s="65">
        <f ca="1"/>
        <v>2024</v>
      </c>
      <c r="K27" s="63" t="str">
        <f ca="1"/>
        <v>NDPS</v>
      </c>
      <c r="L27" s="61">
        <f ca="1"/>
        <v>0</v>
      </c>
      <c r="M27" s="61" t="str">
        <f ca="1"/>
        <v>NDPS</v>
      </c>
      <c r="N27" s="61" t="str">
        <f ca="1"/>
        <v>NDPS</v>
      </c>
      <c r="O27" s="61" t="str">
        <f ca="1"/>
        <v>Non-Grave</v>
      </c>
      <c r="P27" s="28">
        <f ca="1"/>
        <v>0</v>
      </c>
      <c r="Q27" s="61">
        <f ca="1"/>
        <v>0</v>
      </c>
      <c r="R27" s="61">
        <f ca="1"/>
        <v>0</v>
      </c>
      <c r="S27" s="61" t="str">
        <f ca="1"/>
        <v>UI</v>
      </c>
      <c r="T27" s="61">
        <f ca="1"/>
        <v>0</v>
      </c>
      <c r="U27" s="28">
        <f ca="1"/>
        <v>0</v>
      </c>
      <c r="V27" s="61">
        <f ca="1"/>
        <v>0</v>
      </c>
      <c r="W27" s="9" t="str">
        <f ca="1"/>
        <v>For Arrest of Accused</v>
      </c>
      <c r="X27" s="9" t="str">
        <f ca="1"/>
        <v>For Arrest of Accused</v>
      </c>
      <c r="Y27" s="66">
        <f ca="1"/>
        <v>0</v>
      </c>
      <c r="Z27" s="9" t="str">
        <f ca="1"/>
        <v>In which, the complainant reported that he is Deputy Tahsildar of Kanchili Mandal. He was deputed as in-charge of S.S.T (Static Surveillance Team) established on Ichapuram to Palasa NH-16 Road at Ampuram Village Junction, Kanchili Mandal along with other staff. In due course, today i.e. on 07.05.2024 while he conducting vehicle checking along with other staff, one unknown person coming from Ichapuram side on blue colour Suzuki Access 125 scooty with luggage of 3 gunny bags and on seeing us with police personnel, he stopped the vehicle and flew away from there, on suspicion checked and noticed, the Ist gunna bag having 12 brown colour packets of Ganja and 2nd &amp; 3rd gunny bags are having each 14 brown colour Ganja packets, as he is Gazetted Officer, he seized all the 3 gunny bags containing</v>
      </c>
      <c r="AA27" s="60" t="str">
        <f ca="1"/>
        <v>Total</v>
      </c>
      <c r="AB27" s="61">
        <f ca="1"/>
        <v>892</v>
      </c>
      <c r="AC27" s="61" t="str">
        <f ca="1"/>
        <v>Above 1 Year</v>
      </c>
      <c r="AD27" s="61" t="str">
        <f ca="1"/>
        <v/>
      </c>
      <c r="AE27" s="61" t="str">
        <f ca="1"/>
        <v/>
      </c>
      <c r="AF27" s="61" t="str">
        <f ca="1"/>
        <v>C-3(NDPS)</v>
      </c>
      <c r="AG27" s="61" t="str">
        <f ca="1"/>
        <v>Kanchili,'72/2024'</v>
      </c>
      <c r="AH27" s="61" t="str">
        <f t="shared" ca="1" si="0"/>
        <v>No</v>
      </c>
    </row>
    <row r="28" spans="1:34" s="24" customFormat="1" ht="25.5" customHeight="1" x14ac:dyDescent="0.25">
      <c r="A28" s="61">
        <v>27</v>
      </c>
      <c r="B28" s="61" t="str">
        <f ca="1"/>
        <v>Srikakulam Sub-Division</v>
      </c>
      <c r="C28" s="61" t="str">
        <f ca="1"/>
        <v>J.R.Puram Circle</v>
      </c>
      <c r="D28" s="61" t="str">
        <f ca="1"/>
        <v>SI-J.R.Puram</v>
      </c>
      <c r="E28" s="62" t="str">
        <f ca="1"/>
        <v>J.R.Puram</v>
      </c>
      <c r="F28" s="61" t="str">
        <f ca="1"/>
        <v>'125/2024'</v>
      </c>
      <c r="G28" s="63" t="str">
        <f ca="1"/>
        <v>106(1) BNS</v>
      </c>
      <c r="H28" s="64">
        <f ca="1"/>
        <v>45476</v>
      </c>
      <c r="I28" s="65" t="str">
        <f ca="1"/>
        <v>Jul</v>
      </c>
      <c r="J28" s="65">
        <f ca="1"/>
        <v>2024</v>
      </c>
      <c r="K28" s="63" t="str">
        <f ca="1"/>
        <v>Other IPC</v>
      </c>
      <c r="L28" s="61">
        <f ca="1"/>
        <v>0</v>
      </c>
      <c r="M28" s="61" t="str">
        <f ca="1"/>
        <v>Other IPC</v>
      </c>
      <c r="N28" s="61" t="str">
        <f ca="1"/>
        <v>IPC</v>
      </c>
      <c r="O28" s="61" t="str">
        <f ca="1"/>
        <v>Non-Grave</v>
      </c>
      <c r="P28" s="28">
        <f ca="1"/>
        <v>0</v>
      </c>
      <c r="Q28" s="61">
        <f ca="1"/>
        <v>0</v>
      </c>
      <c r="R28" s="28">
        <f ca="1"/>
        <v>0</v>
      </c>
      <c r="S28" s="61" t="str">
        <f ca="1"/>
        <v>UI</v>
      </c>
      <c r="T28" s="61">
        <f ca="1"/>
        <v>0</v>
      </c>
      <c r="U28" s="28">
        <f ca="1"/>
        <v>0</v>
      </c>
      <c r="V28" s="61">
        <f ca="1"/>
        <v>0</v>
      </c>
      <c r="W28" s="9" t="str">
        <f ca="1"/>
        <v>For Arrest of Accused</v>
      </c>
      <c r="X28" s="9" t="str">
        <f ca="1"/>
        <v>For Arrest of Accused</v>
      </c>
      <c r="Y28" s="66">
        <f ca="1"/>
        <v>0</v>
      </c>
      <c r="Z28" s="9" t="str">
        <f ca="1"/>
        <v>Occurred on 02.07.2024 at about 16.45hrs at Salt Yard, Shreas industries Ltd, Chittivalasa village, Ranasthalam Mandal and reported on 03.07.2024 at 10.00hrs by the complainant Mondal Almin, S/o Hayat, Age 56 yrs, Muslim by caste, Panchadara Village, Nadiya Dist, West Bengal State. Wherein the accused/deceased D-1 Shamim Sheik , S/o Muntaj Sheik, Age 22 Yrs, Muslim by caste, Bavur Village, Nadiya Dist of West Bengal State and D-2 Raskhibue Sheik, S/o Abbas Ali Sheik, Age 23 Yrs, Muslim by caste, Bavur Village, Nadiya Dist West Bengal State are working in the company last three day ago. On the commission of offence they are climbed the roof top of Salt yard in the company and did the work on roof top, the company authorities are did not take any precautionary methods and act as gross negl</v>
      </c>
      <c r="AA28" s="60" t="str">
        <f ca="1"/>
        <v>Total</v>
      </c>
      <c r="AB28" s="61">
        <f ca="1"/>
        <v>835</v>
      </c>
      <c r="AC28" s="61" t="str">
        <f ca="1"/>
        <v>Above 1 Year</v>
      </c>
      <c r="AD28" s="61" t="str">
        <f ca="1"/>
        <v/>
      </c>
      <c r="AE28" s="61" t="str">
        <f ca="1"/>
        <v/>
      </c>
      <c r="AF28" s="61" t="str">
        <f ca="1"/>
        <v>D-6(Other IPC)</v>
      </c>
      <c r="AG28" s="61" t="str">
        <f ca="1"/>
        <v>J.R.Puram,'125/2024'</v>
      </c>
      <c r="AH28" s="61" t="str">
        <f t="shared" ca="1" si="0"/>
        <v>No</v>
      </c>
    </row>
    <row r="29" spans="1:34" s="24" customFormat="1" ht="25.5" customHeight="1" x14ac:dyDescent="0.25">
      <c r="A29" s="61">
        <v>28</v>
      </c>
      <c r="B29" s="61" t="str">
        <f ca="1"/>
        <v>Kasibugga Sub-Division</v>
      </c>
      <c r="C29" s="61" t="str">
        <f ca="1"/>
        <v>Sompeta Circle</v>
      </c>
      <c r="D29" s="61" t="str">
        <f ca="1"/>
        <v>CI-Sompeta Circle</v>
      </c>
      <c r="E29" s="62" t="str">
        <f ca="1"/>
        <v>Kanchili</v>
      </c>
      <c r="F29" s="61" t="str">
        <f ca="1"/>
        <v>'145/2024'</v>
      </c>
      <c r="G29" s="63" t="str">
        <f ca="1"/>
        <v>r/w 20(b)(ii)(B) r/w 8(c) NDPSA</v>
      </c>
      <c r="H29" s="64">
        <f ca="1"/>
        <v>45551</v>
      </c>
      <c r="I29" s="65" t="str">
        <f ca="1"/>
        <v>Sep</v>
      </c>
      <c r="J29" s="65">
        <f ca="1"/>
        <v>2024</v>
      </c>
      <c r="K29" s="63" t="str">
        <f ca="1"/>
        <v>NDPS</v>
      </c>
      <c r="L29" s="61">
        <f ca="1"/>
        <v>0</v>
      </c>
      <c r="M29" s="61" t="str">
        <f ca="1"/>
        <v>NDPS</v>
      </c>
      <c r="N29" s="61" t="str">
        <f ca="1"/>
        <v>NDPS</v>
      </c>
      <c r="O29" s="61" t="str">
        <f ca="1"/>
        <v>Non-Grave</v>
      </c>
      <c r="P29" s="28">
        <f ca="1"/>
        <v>0</v>
      </c>
      <c r="Q29" s="61">
        <f ca="1"/>
        <v>0</v>
      </c>
      <c r="R29" s="61">
        <f ca="1"/>
        <v>0</v>
      </c>
      <c r="S29" s="61" t="str">
        <f ca="1"/>
        <v>UI</v>
      </c>
      <c r="T29" s="61">
        <f ca="1"/>
        <v>0</v>
      </c>
      <c r="U29" s="28">
        <f ca="1"/>
        <v>0</v>
      </c>
      <c r="V29" s="61">
        <f ca="1"/>
        <v>0</v>
      </c>
      <c r="W29" s="9" t="str">
        <f ca="1"/>
        <v>For Arrest of Accused</v>
      </c>
      <c r="X29" s="9" t="str">
        <f ca="1"/>
        <v>For Arrest of Accused</v>
      </c>
      <c r="Y29" s="66">
        <f ca="1"/>
        <v>0</v>
      </c>
      <c r="Z29" s="9" t="str">
        <f ca="1"/>
        <v>occurred on 16.09.2024 at 15:30 hours on the BT road, at railway quarters, beside railway platform, Sompeta railway station, Kanchili Village&amp; Mandaland reported on the same day at 17:00 hours by the complainant G. Rajesh, Sub-Inspector of Police, Kanchili PS, in which, he reported and arrested the accused A-1)Santosh Kumar Sahu S/o late BiprichandraSahu, age.36 years,Oriya Brahmin by caste, Satanala village, Kodala Thana &amp; Mandal, Ganjam District, Odisha State, PH: 7328097589while he was in possession &amp; transportation of the prohibited Ganja. The complainant seized Ganja weighing about KG 18.190 grams, key pad mobile phone, clothes, brown colored torn Ganja packet reminants, bag and a trolley suit casein the presence of the mediators, Gazzetted officer under the cover of the mediators rep</v>
      </c>
      <c r="AA29" s="60" t="str">
        <f ca="1"/>
        <v>Total</v>
      </c>
      <c r="AB29" s="61">
        <f ca="1"/>
        <v>760</v>
      </c>
      <c r="AC29" s="61" t="str">
        <f ca="1"/>
        <v>Above 1 Year</v>
      </c>
      <c r="AD29" s="61" t="str">
        <f ca="1"/>
        <v/>
      </c>
      <c r="AE29" s="61" t="str">
        <f ca="1"/>
        <v/>
      </c>
      <c r="AF29" s="61" t="str">
        <f ca="1"/>
        <v>C-3(NDPS)</v>
      </c>
      <c r="AG29" s="61" t="str">
        <f ca="1"/>
        <v>Kanchili,'145/2024'</v>
      </c>
      <c r="AH29" s="61" t="str">
        <f t="shared" ca="1" si="0"/>
        <v>No</v>
      </c>
    </row>
    <row r="30" spans="1:34" s="24" customFormat="1" ht="25.5" customHeight="1" x14ac:dyDescent="0.25">
      <c r="A30" s="61">
        <v>29</v>
      </c>
      <c r="B30" s="61" t="str">
        <f ca="1"/>
        <v>Kasibugga Sub-Division</v>
      </c>
      <c r="C30" s="61" t="str">
        <f ca="1"/>
        <v>Itchapuram Circle</v>
      </c>
      <c r="D30" s="61" t="str">
        <f ca="1"/>
        <v>CI-Itchapuram Circle</v>
      </c>
      <c r="E30" s="62" t="str">
        <f ca="1"/>
        <v>Itchapuram Town</v>
      </c>
      <c r="F30" s="61" t="str">
        <f ca="1"/>
        <v>'195/2024'</v>
      </c>
      <c r="G30" s="63" t="str">
        <f ca="1"/>
        <v>20(b)(ii)(B) r/w 8(c) NDPSA</v>
      </c>
      <c r="H30" s="64">
        <f ca="1"/>
        <v>45557</v>
      </c>
      <c r="I30" s="65" t="str">
        <f ca="1"/>
        <v>Sep</v>
      </c>
      <c r="J30" s="65">
        <f ca="1"/>
        <v>2024</v>
      </c>
      <c r="K30" s="63" t="str">
        <f ca="1"/>
        <v>NDPS</v>
      </c>
      <c r="L30" s="61">
        <f ca="1"/>
        <v>0</v>
      </c>
      <c r="M30" s="61" t="str">
        <f ca="1"/>
        <v>NDPS</v>
      </c>
      <c r="N30" s="61" t="str">
        <f ca="1"/>
        <v>NDPS</v>
      </c>
      <c r="O30" s="61" t="str">
        <f ca="1"/>
        <v>Non-Grave</v>
      </c>
      <c r="P30" s="28">
        <f ca="1"/>
        <v>0</v>
      </c>
      <c r="Q30" s="61">
        <f ca="1"/>
        <v>0</v>
      </c>
      <c r="R30" s="61">
        <f ca="1"/>
        <v>0</v>
      </c>
      <c r="S30" s="61" t="str">
        <f ca="1"/>
        <v>UI</v>
      </c>
      <c r="T30" s="61">
        <f ca="1"/>
        <v>0</v>
      </c>
      <c r="U30" s="28">
        <f ca="1"/>
        <v>0</v>
      </c>
      <c r="V30" s="61">
        <f ca="1"/>
        <v>0</v>
      </c>
      <c r="W30" s="9" t="str">
        <f ca="1"/>
        <v>For Arrest of Accused</v>
      </c>
      <c r="X30" s="9" t="str">
        <f ca="1"/>
        <v>For Arrest of Accused</v>
      </c>
      <c r="Y30" s="66">
        <f ca="1"/>
        <v>0</v>
      </c>
      <c r="Z30" s="9" t="str">
        <f ca="1"/>
        <v>Occurred from 22.09.2024 at 16.00 hrs at Near LC gate, Railway station road, Ichapuram Town and Mandal and reported on the same day at 18:00 hours by the complainant E. Chinnam Naidu, Sub-Inspector of Police, Ichapuram town PS, in which, he reported that he arrested the accused A-1) Shankar Sahu, S/o.Golak Sahu, age 27 yrs, Bolani by caste, Pedda veedhi, Khanduru village, Polasara Block &amp; PS, Ganjam district, Odisha state while he was in possession &amp; transportation of the prohibited Ganja. The complainant seized total Ganja weighing about 10.470 KGs and one mobile phone from the possession of the accused A-1 in the presence of the mediators, Gazzetted officer under the cover of the mediators report.</v>
      </c>
      <c r="AA30" s="60" t="str">
        <f ca="1"/>
        <v>Total</v>
      </c>
      <c r="AB30" s="61">
        <f ca="1"/>
        <v>754</v>
      </c>
      <c r="AC30" s="61" t="str">
        <f ca="1"/>
        <v>Above 1 Year</v>
      </c>
      <c r="AD30" s="61" t="str">
        <f ca="1"/>
        <v/>
      </c>
      <c r="AE30" s="61" t="str">
        <f ca="1"/>
        <v/>
      </c>
      <c r="AF30" s="61" t="str">
        <f ca="1"/>
        <v>C-3(NDPS)</v>
      </c>
      <c r="AG30" s="61" t="str">
        <f ca="1"/>
        <v>Itchapuram Town,'195/2024'</v>
      </c>
      <c r="AH30" s="61" t="str">
        <f t="shared" ca="1" si="0"/>
        <v>No</v>
      </c>
    </row>
    <row r="31" spans="1:34" s="24" customFormat="1" ht="25.5" customHeight="1" x14ac:dyDescent="0.25">
      <c r="A31" s="61">
        <v>30</v>
      </c>
      <c r="B31" s="61" t="str">
        <f ca="1"/>
        <v>Kasibugga Sub-Division</v>
      </c>
      <c r="C31" s="61" t="str">
        <f ca="1"/>
        <v>Itchapuram Circle</v>
      </c>
      <c r="D31" s="61" t="str">
        <f ca="1"/>
        <v>CI-Itchapuram Circle</v>
      </c>
      <c r="E31" s="62" t="str">
        <f ca="1"/>
        <v>Itchapuram Rural</v>
      </c>
      <c r="F31" s="61" t="str">
        <f ca="1"/>
        <v>'148/2024'</v>
      </c>
      <c r="G31" s="63" t="str">
        <f ca="1"/>
        <v>20(b)(ii)(C) r/w 8(c) NDPSA</v>
      </c>
      <c r="H31" s="64">
        <f ca="1"/>
        <v>45560</v>
      </c>
      <c r="I31" s="65" t="str">
        <f ca="1"/>
        <v>Sep</v>
      </c>
      <c r="J31" s="65">
        <f ca="1"/>
        <v>2024</v>
      </c>
      <c r="K31" s="63" t="str">
        <f ca="1"/>
        <v>NDPS</v>
      </c>
      <c r="L31" s="61">
        <f ca="1"/>
        <v>0</v>
      </c>
      <c r="M31" s="61" t="str">
        <f ca="1"/>
        <v>NDPS</v>
      </c>
      <c r="N31" s="61" t="str">
        <f ca="1"/>
        <v>NDPS</v>
      </c>
      <c r="O31" s="61" t="str">
        <f ca="1"/>
        <v>Non-Grave</v>
      </c>
      <c r="P31" s="28">
        <f ca="1"/>
        <v>0</v>
      </c>
      <c r="Q31" s="61">
        <f ca="1"/>
        <v>0</v>
      </c>
      <c r="R31" s="61">
        <f ca="1"/>
        <v>0</v>
      </c>
      <c r="S31" s="61" t="str">
        <f ca="1"/>
        <v>UI</v>
      </c>
      <c r="T31" s="61">
        <f ca="1"/>
        <v>0</v>
      </c>
      <c r="U31" s="28">
        <f ca="1"/>
        <v>0</v>
      </c>
      <c r="V31" s="61">
        <f ca="1"/>
        <v>0</v>
      </c>
      <c r="W31" s="9" t="str">
        <f ca="1"/>
        <v>For Arrest of Accused</v>
      </c>
      <c r="X31" s="9" t="str">
        <f ca="1"/>
        <v>For Arrest of Accused</v>
      </c>
      <c r="Y31" s="66">
        <f ca="1"/>
        <v>0</v>
      </c>
      <c r="Z31" s="9" t="str">
        <f ca="1"/>
        <v>occurred on 25.09.2024 at 08:00 hours under the NH-16 road fly over bridge, near Tulasamma temple, Loddaputti village limits, Ichapuram Mandal and reported on the same day at 10:30 hours by the complainant E. Srinivasa Rao, Sub-Inspector of Police, Ichapuram town PS, in which, he reported that he arrested the accused A-1) Babrubahan Swain S/o Brundhavan Swain, Age: 35 Years, Bedith Oriya by Caste, Bari Street, Ramapalli village, Beruanbadi (Panchayat &amp; Post), Kodak PS, Ganjam District of Odisha state and A-2) Lalita Pradeep Khairnar w/o Pradeep Vasanth Khairnar, D/o Late Bhimrao, Age: 39 Years, Prajapathi by Caste, Gangapur road, near Maruthi Mandir, Bajrang Nagar, Anandvalli village, Nashik District of Maharashtra state, R/o Gangadhara village, Kushi society, Door No.73, Surat, Gujarat st</v>
      </c>
      <c r="AA31" s="60" t="str">
        <f ca="1"/>
        <v>Total</v>
      </c>
      <c r="AB31" s="61">
        <f ca="1"/>
        <v>751</v>
      </c>
      <c r="AC31" s="61" t="str">
        <f ca="1"/>
        <v>Above 1 Year</v>
      </c>
      <c r="AD31" s="61" t="str">
        <f ca="1"/>
        <v/>
      </c>
      <c r="AE31" s="61" t="str">
        <f ca="1"/>
        <v/>
      </c>
      <c r="AF31" s="61" t="str">
        <f ca="1"/>
        <v>C-3(NDPS)</v>
      </c>
      <c r="AG31" s="61" t="str">
        <f ca="1"/>
        <v>Itchapuram Rural,'148/2024'</v>
      </c>
      <c r="AH31" s="61" t="str">
        <f t="shared" ca="1" si="0"/>
        <v>No</v>
      </c>
    </row>
    <row r="32" spans="1:34" s="24" customFormat="1" ht="25.5" customHeight="1" x14ac:dyDescent="0.25">
      <c r="A32" s="61">
        <v>31</v>
      </c>
      <c r="B32" s="61" t="str">
        <f ca="1"/>
        <v>Kasibugga Sub-Division</v>
      </c>
      <c r="C32" s="61" t="str">
        <f ca="1"/>
        <v>Itchapuram Circle</v>
      </c>
      <c r="D32" s="61" t="str">
        <f ca="1"/>
        <v>CI-Itchapuram Circle</v>
      </c>
      <c r="E32" s="62" t="str">
        <f ca="1"/>
        <v>Itchapuram Town</v>
      </c>
      <c r="F32" s="61" t="str">
        <f ca="1"/>
        <v>'197/2024'</v>
      </c>
      <c r="G32" s="63" t="str">
        <f ca="1"/>
        <v>20(b)(ii)(B) r/w 8(c) NDPSA</v>
      </c>
      <c r="H32" s="64">
        <f ca="1"/>
        <v>45562</v>
      </c>
      <c r="I32" s="65" t="str">
        <f ca="1"/>
        <v>Sep</v>
      </c>
      <c r="J32" s="65">
        <f ca="1"/>
        <v>2024</v>
      </c>
      <c r="K32" s="63" t="str">
        <f ca="1"/>
        <v>NDPS</v>
      </c>
      <c r="L32" s="61">
        <f ca="1"/>
        <v>0</v>
      </c>
      <c r="M32" s="61" t="str">
        <f ca="1"/>
        <v>NDPS</v>
      </c>
      <c r="N32" s="61" t="str">
        <f ca="1"/>
        <v>NDPS</v>
      </c>
      <c r="O32" s="61" t="str">
        <f ca="1"/>
        <v>Non-Grave</v>
      </c>
      <c r="P32" s="28">
        <f ca="1"/>
        <v>0</v>
      </c>
      <c r="Q32" s="61">
        <f ca="1"/>
        <v>0</v>
      </c>
      <c r="R32" s="61">
        <f ca="1"/>
        <v>0</v>
      </c>
      <c r="S32" s="61" t="str">
        <f ca="1"/>
        <v>UI</v>
      </c>
      <c r="T32" s="61">
        <f ca="1"/>
        <v>0</v>
      </c>
      <c r="U32" s="28">
        <f ca="1"/>
        <v>0</v>
      </c>
      <c r="V32" s="61">
        <f ca="1"/>
        <v>0</v>
      </c>
      <c r="W32" s="9" t="str">
        <f ca="1"/>
        <v>For Arrest of Accused</v>
      </c>
      <c r="X32" s="9" t="str">
        <f ca="1"/>
        <v>For Arrest of Accused</v>
      </c>
      <c r="Y32" s="74">
        <f ca="1"/>
        <v>0</v>
      </c>
      <c r="Z32" s="9" t="str">
        <f ca="1"/>
        <v>Occurred on 27.09.2024 at 16.00 hrs, near Anna canteen, Railway station road, Ichapuram Town and Mandal and reported on the same day at 18:00 hours by the complainant E. Chinnam Naidu, Sub-Inspector of Police, Ichapuram town PS, in which, he reported that he arrested the accused A-1) Simanchala Mahanty @ Simha, S/o.Kalu Mahanty, age 35 Yrs, Daula by caste, Daulapadi street, Polasara village, Block &amp; PS, Ganjam district, Odisha state while he was in possession &amp; transportation of the prohibited Ganja. The complainant seized total Ganja weighing about 8.160 KGs and one mobile phone from the possession of the accused A-1 in the presence of the mediators, Gazzetted officer under the cover of the mediators report.</v>
      </c>
      <c r="AA32" s="60" t="str">
        <f ca="1"/>
        <v>Total</v>
      </c>
      <c r="AB32" s="61">
        <f ca="1"/>
        <v>749</v>
      </c>
      <c r="AC32" s="61" t="str">
        <f ca="1"/>
        <v>Above 1 Year</v>
      </c>
      <c r="AD32" s="61" t="str">
        <f ca="1"/>
        <v/>
      </c>
      <c r="AE32" s="61" t="str">
        <f ca="1"/>
        <v/>
      </c>
      <c r="AF32" s="61" t="str">
        <f ca="1"/>
        <v>C-3(NDPS)</v>
      </c>
      <c r="AG32" s="61" t="str">
        <f ca="1"/>
        <v>Itchapuram Town,'197/2024'</v>
      </c>
      <c r="AH32" s="61" t="str">
        <f t="shared" ca="1" si="0"/>
        <v>No</v>
      </c>
    </row>
    <row r="33" spans="1:34" s="24" customFormat="1" ht="25.5" customHeight="1" x14ac:dyDescent="0.25">
      <c r="A33" s="61">
        <v>32</v>
      </c>
      <c r="B33" s="61" t="str">
        <f ca="1"/>
        <v>Kasibugga Sub-Division</v>
      </c>
      <c r="C33" s="61" t="str">
        <f ca="1"/>
        <v>Itchapuram Circle</v>
      </c>
      <c r="D33" s="61" t="str">
        <f ca="1"/>
        <v>CI-Itchapuram Circle</v>
      </c>
      <c r="E33" s="62" t="str">
        <f ca="1"/>
        <v>Itchapuram Rural</v>
      </c>
      <c r="F33" s="61" t="str">
        <f ca="1"/>
        <v>'149/2024'</v>
      </c>
      <c r="G33" s="63" t="str">
        <f ca="1"/>
        <v>20(b)(ii)(B) r/w 8(c) NDPSA</v>
      </c>
      <c r="H33" s="64">
        <f ca="1"/>
        <v>45563</v>
      </c>
      <c r="I33" s="65" t="str">
        <f ca="1"/>
        <v>Sep</v>
      </c>
      <c r="J33" s="65">
        <f ca="1"/>
        <v>2024</v>
      </c>
      <c r="K33" s="63" t="str">
        <f ca="1"/>
        <v>NDPS</v>
      </c>
      <c r="L33" s="61">
        <f ca="1"/>
        <v>0</v>
      </c>
      <c r="M33" s="61" t="str">
        <f ca="1"/>
        <v>NDPS</v>
      </c>
      <c r="N33" s="61" t="str">
        <f ca="1"/>
        <v>NDPS</v>
      </c>
      <c r="O33" s="61" t="str">
        <f ca="1"/>
        <v>Non-Grave</v>
      </c>
      <c r="P33" s="28">
        <f ca="1"/>
        <v>0</v>
      </c>
      <c r="Q33" s="61">
        <f ca="1"/>
        <v>0</v>
      </c>
      <c r="R33" s="61">
        <f ca="1"/>
        <v>0</v>
      </c>
      <c r="S33" s="61" t="str">
        <f ca="1"/>
        <v>UI</v>
      </c>
      <c r="T33" s="61">
        <f ca="1"/>
        <v>0</v>
      </c>
      <c r="U33" s="28">
        <f ca="1"/>
        <v>0</v>
      </c>
      <c r="V33" s="61">
        <f ca="1"/>
        <v>0</v>
      </c>
      <c r="W33" s="9" t="str">
        <f ca="1"/>
        <v>For Arrest of Accused</v>
      </c>
      <c r="X33" s="9" t="str">
        <f ca="1"/>
        <v>For Arrest of Accused</v>
      </c>
      <c r="Y33" s="74">
        <f ca="1"/>
        <v>0</v>
      </c>
      <c r="Z33" s="9" t="str">
        <f ca="1"/>
        <v>occurred on 28.09.2024 at 17:00 hours under the NH-16 road fly over bridge, near Tulasamma temple, Loddaputti village limits, Ichapuram Mandal and reported on the same day at 19.30 hours by the complainant E. Srinivas, Sub-Inspector of Police, Ichapuram Rural PS, in which, he reported that he arrested the accused A-1) Ashok Kumar Gond S/o Dwaraka Prasad Gond, 21yrs, ST gond by caste,Khalasi Mohalla street, Jamalpur, Munger (dist), Bihar and A-2) Jiwan kumar @ Monu S/o Vishundev Paswan, 19yrs. Caste by SC paswan, Khalasi Mohalla street, Jamalpur, Munger (dist), Bihar. The complainant seized total Ganja weighing about Kg 2.00 grams, two mobile phones from the possession of the accused A-1 &amp; A-2 in the presence of the mediators, Gazzetted officer under the cover of the mediators report. A3 a</v>
      </c>
      <c r="AA33" s="60" t="str">
        <f ca="1"/>
        <v>Total</v>
      </c>
      <c r="AB33" s="61">
        <f ca="1"/>
        <v>748</v>
      </c>
      <c r="AC33" s="61" t="str">
        <f ca="1"/>
        <v>Above 1 Year</v>
      </c>
      <c r="AD33" s="61" t="str">
        <f ca="1"/>
        <v/>
      </c>
      <c r="AE33" s="61" t="str">
        <f ca="1"/>
        <v/>
      </c>
      <c r="AF33" s="61" t="str">
        <f ca="1"/>
        <v>C-3(NDPS)</v>
      </c>
      <c r="AG33" s="61" t="str">
        <f ca="1"/>
        <v>Itchapuram Rural,'149/2024'</v>
      </c>
      <c r="AH33" s="61" t="str">
        <f t="shared" ca="1" si="0"/>
        <v>No</v>
      </c>
    </row>
    <row r="34" spans="1:34" s="24" customFormat="1" ht="25.5" customHeight="1" x14ac:dyDescent="0.25">
      <c r="A34" s="61">
        <v>33</v>
      </c>
      <c r="B34" s="61" t="str">
        <f ca="1"/>
        <v>Kasibugga Sub-Division</v>
      </c>
      <c r="C34" s="61" t="str">
        <f ca="1"/>
        <v>Sompeta Circle</v>
      </c>
      <c r="D34" s="61" t="str">
        <f ca="1"/>
        <v>SI-Baruva</v>
      </c>
      <c r="E34" s="62" t="str">
        <f ca="1"/>
        <v>Baruva</v>
      </c>
      <c r="F34" s="61" t="str">
        <f ca="1"/>
        <v>'121/2024'</v>
      </c>
      <c r="G34" s="63" t="str">
        <f ca="1"/>
        <v>304(2) BNS</v>
      </c>
      <c r="H34" s="64">
        <f ca="1"/>
        <v>45566</v>
      </c>
      <c r="I34" s="65" t="str">
        <f ca="1"/>
        <v>Oct</v>
      </c>
      <c r="J34" s="65">
        <f ca="1"/>
        <v>2024</v>
      </c>
      <c r="K34" s="63" t="str">
        <f ca="1"/>
        <v>Ord.Theft</v>
      </c>
      <c r="L34" s="61">
        <f ca="1"/>
        <v>0</v>
      </c>
      <c r="M34" s="61" t="str">
        <f ca="1"/>
        <v>Property Offences</v>
      </c>
      <c r="N34" s="61" t="str">
        <f ca="1"/>
        <v>IPC</v>
      </c>
      <c r="O34" s="61" t="str">
        <f ca="1"/>
        <v>Non-Grave</v>
      </c>
      <c r="P34" s="28">
        <f ca="1"/>
        <v>0</v>
      </c>
      <c r="Q34" s="61">
        <f ca="1"/>
        <v>0</v>
      </c>
      <c r="R34" s="61">
        <f ca="1"/>
        <v>0</v>
      </c>
      <c r="S34" s="61" t="str">
        <f ca="1"/>
        <v>UI</v>
      </c>
      <c r="T34" s="61">
        <f ca="1"/>
        <v>0</v>
      </c>
      <c r="U34" s="28">
        <f ca="1"/>
        <v>0</v>
      </c>
      <c r="V34" s="61">
        <f ca="1"/>
        <v>0</v>
      </c>
      <c r="W34" s="9" t="str">
        <f ca="1"/>
        <v>For Arrest of Accused</v>
      </c>
      <c r="X34" s="9" t="str">
        <f ca="1"/>
        <v>For Arrest of Accused</v>
      </c>
      <c r="Y34" s="66">
        <f ca="1"/>
        <v>0</v>
      </c>
      <c r="Z34" s="9" t="str">
        <f ca="1"/>
        <v>Occurred on 01.10.2024 at 17.30 hrs near Ayyappa Dhaba, Korlam (V), Sompeta (M), and reported on Same day at 20.00 hrs, by the complainant Kallipilli Punyavathi W/o Shanmukharao, age 60yrs, Palli by caste, Hukumpeta (V), Sompeta(M) reported that after harvesting the green gross at a field located at backside of Sangeetha Dhaba, when she along with one Peddinti Gunnamma was coming back home by walking, some two culprits who proceeding in the same way on a motorcycle, came from back, snatched away her gold thread (1 ½ Tula) and decamped with the booty worth Rs. 30000/- but she could not identify the registration number of motorcycle in hurried manner.</v>
      </c>
      <c r="AA34" s="60" t="str">
        <f ca="1"/>
        <v>Total</v>
      </c>
      <c r="AB34" s="61">
        <f ca="1"/>
        <v>745</v>
      </c>
      <c r="AC34" s="61" t="str">
        <f ca="1"/>
        <v>Above 1 Year</v>
      </c>
      <c r="AD34" s="61" t="str">
        <f ca="1"/>
        <v/>
      </c>
      <c r="AE34" s="61" t="str">
        <f ca="1"/>
        <v/>
      </c>
      <c r="AF34" s="61" t="str">
        <f ca="1"/>
        <v>D-3</v>
      </c>
      <c r="AG34" s="61" t="str">
        <f ca="1"/>
        <v>Baruva,'121/2024'</v>
      </c>
      <c r="AH34" s="61" t="str">
        <f t="shared" ca="1" si="0"/>
        <v>No</v>
      </c>
    </row>
    <row r="35" spans="1:34" s="24" customFormat="1" ht="25.5" customHeight="1" x14ac:dyDescent="0.25">
      <c r="A35" s="61">
        <v>34</v>
      </c>
      <c r="B35" s="61" t="str">
        <f ca="1"/>
        <v>Kasibugga Sub-Division</v>
      </c>
      <c r="C35" s="61" t="str">
        <f ca="1"/>
        <v>Sompeta Circle</v>
      </c>
      <c r="D35" s="61" t="str">
        <f ca="1"/>
        <v>SI-Kanchili</v>
      </c>
      <c r="E35" s="62" t="str">
        <f ca="1"/>
        <v>Kanchili</v>
      </c>
      <c r="F35" s="61" t="str">
        <f ca="1"/>
        <v>'154/2024'</v>
      </c>
      <c r="G35" s="63" t="str">
        <f ca="1"/>
        <v>307,304(2) BNS</v>
      </c>
      <c r="H35" s="64">
        <f ca="1"/>
        <v>45566</v>
      </c>
      <c r="I35" s="65" t="str">
        <f ca="1"/>
        <v>Oct</v>
      </c>
      <c r="J35" s="65">
        <f ca="1"/>
        <v>2024</v>
      </c>
      <c r="K35" s="63" t="str">
        <f ca="1"/>
        <v>Ord.Theft</v>
      </c>
      <c r="L35" s="61">
        <f ca="1"/>
        <v>0</v>
      </c>
      <c r="M35" s="61" t="str">
        <f ca="1"/>
        <v>Property Offences</v>
      </c>
      <c r="N35" s="61" t="str">
        <f ca="1"/>
        <v>IPC</v>
      </c>
      <c r="O35" s="61" t="str">
        <f ca="1"/>
        <v>Non-Grave</v>
      </c>
      <c r="P35" s="28">
        <f ca="1"/>
        <v>0</v>
      </c>
      <c r="Q35" s="61">
        <f ca="1"/>
        <v>0</v>
      </c>
      <c r="R35" s="61">
        <f ca="1"/>
        <v>0</v>
      </c>
      <c r="S35" s="61" t="str">
        <f ca="1"/>
        <v>UI</v>
      </c>
      <c r="T35" s="61">
        <f ca="1"/>
        <v>0</v>
      </c>
      <c r="U35" s="28">
        <f ca="1"/>
        <v>0</v>
      </c>
      <c r="V35" s="61">
        <f ca="1"/>
        <v>0</v>
      </c>
      <c r="W35" s="9" t="str">
        <f ca="1"/>
        <v>For Arrest of Accused</v>
      </c>
      <c r="X35" s="9" t="str">
        <f ca="1"/>
        <v>For Arrest of Accused</v>
      </c>
      <c r="Y35" s="66">
        <f ca="1"/>
        <v>0</v>
      </c>
      <c r="Z35" s="9" t="str">
        <f ca="1"/>
        <v>Occurred on 1-10-2024 at 19.15 hrs On Palasa to Ichapuram NH-16 road opposite to Sujala Water Project and reported on the same day at 20.30 hrs wherein the complainant Bonikala Renuka W/o Ramu, 37 years, Reddika by caste, R.Belagam village, Kaviti mandal reported that she along with her sister Rangala Delleswara w/o Vasu started from their village R.Belagam on their Honda Activa Scooty Reg. NO. AP 39 LY 7370 to go to Sompeta for shopping, after completion of shopping they returned from Sompeta and go to their village R.Belgam on Palasa to Ichapuram NH-16 road driven by her sister Dilleswari, when reached opposite to the Sujala Water project Two unknown persons came on motorcycle from behind and snatched the gold Pustulutadu wg. About 2 ¼ tulas worth of Rs.56250/- and decamped with booty,</v>
      </c>
      <c r="AA35" s="60" t="str">
        <f ca="1"/>
        <v>Total</v>
      </c>
      <c r="AB35" s="61">
        <f ca="1"/>
        <v>745</v>
      </c>
      <c r="AC35" s="61" t="str">
        <f ca="1"/>
        <v>Above 1 Year</v>
      </c>
      <c r="AD35" s="61" t="str">
        <f ca="1"/>
        <v/>
      </c>
      <c r="AE35" s="61" t="str">
        <f ca="1"/>
        <v/>
      </c>
      <c r="AF35" s="61" t="str">
        <f ca="1"/>
        <v>D-3</v>
      </c>
      <c r="AG35" s="61" t="str">
        <f ca="1"/>
        <v>Kanchili,'154/2024'</v>
      </c>
      <c r="AH35" s="61" t="str">
        <f t="shared" ca="1" si="0"/>
        <v>No</v>
      </c>
    </row>
    <row r="36" spans="1:34" s="24" customFormat="1" ht="25.5" customHeight="1" x14ac:dyDescent="0.25">
      <c r="A36" s="61">
        <v>35</v>
      </c>
      <c r="B36" s="61" t="str">
        <f ca="1"/>
        <v>Tekkali Sub-Division</v>
      </c>
      <c r="C36" s="61" t="str">
        <f ca="1"/>
        <v>Pathapatnam Circle</v>
      </c>
      <c r="D36" s="61" t="str">
        <f ca="1"/>
        <v>CI-Pathapatnam Circle</v>
      </c>
      <c r="E36" s="62" t="str">
        <f ca="1"/>
        <v>Pathapatnam</v>
      </c>
      <c r="F36" s="61" t="str">
        <f ca="1"/>
        <v>'187/2024'</v>
      </c>
      <c r="G36" s="63" t="str">
        <f ca="1"/>
        <v>20(b)(ii)(B) r/w 8(c) NDPSA</v>
      </c>
      <c r="H36" s="64">
        <f ca="1"/>
        <v>45566</v>
      </c>
      <c r="I36" s="65" t="str">
        <f ca="1"/>
        <v>Oct</v>
      </c>
      <c r="J36" s="65">
        <f ca="1"/>
        <v>2024</v>
      </c>
      <c r="K36" s="63" t="str">
        <f ca="1"/>
        <v>NDPS</v>
      </c>
      <c r="L36" s="61">
        <f ca="1"/>
        <v>0</v>
      </c>
      <c r="M36" s="61" t="str">
        <f ca="1"/>
        <v>NDPS</v>
      </c>
      <c r="N36" s="61" t="str">
        <f ca="1"/>
        <v>NDPS</v>
      </c>
      <c r="O36" s="61" t="str">
        <f ca="1"/>
        <v>Non-Grave</v>
      </c>
      <c r="P36" s="28">
        <f ca="1"/>
        <v>0</v>
      </c>
      <c r="Q36" s="61">
        <f ca="1"/>
        <v>0</v>
      </c>
      <c r="R36" s="61">
        <f ca="1"/>
        <v>0</v>
      </c>
      <c r="S36" s="61" t="str">
        <f ca="1"/>
        <v>UI</v>
      </c>
      <c r="T36" s="61">
        <f ca="1"/>
        <v>0</v>
      </c>
      <c r="U36" s="28">
        <f ca="1"/>
        <v>0</v>
      </c>
      <c r="V36" s="61">
        <f ca="1"/>
        <v>0</v>
      </c>
      <c r="W36" s="9" t="str">
        <f ca="1"/>
        <v>For Arrest of Accused</v>
      </c>
      <c r="X36" s="9" t="str">
        <f ca="1"/>
        <v>For Arrest of Accused</v>
      </c>
      <c r="Y36" s="66">
        <f ca="1"/>
        <v>0</v>
      </c>
      <c r="Z36" s="9" t="str">
        <f ca="1"/>
        <v>On 01-10-2024 from 08:00 hours onwards, while the SI of Police, Pathapatnam, along with her staff (ASI 855, PCs 1560) were conducting vehicle checks with revenue staff (Sri Dodla Parthasaradhi, S/o late Seshagiri Rao, Age: 50 years, Caste: Telaga, VRO ¿ Pathapatnam ¿ II Sachivalayam, and Sri Jogi Mohanty Balaraju, S/o late Seetharam, Age: 50 years, Caste: Sistu Karnam, VRO ¿ Pathapatnam ¿ I Sachivalayam, both R/o Pathapatnam) at atchutapuram Junction, they noticed a accused person ( Padala Vasu S/o Murali @Srinu, Age 24 yrs, Caste by SC Gasi, Pilli veedi, Pathapatnam village and mandal) proceeding towards Pathapatnam on foot carrying a white bag. On noticing the police, he tried to escape from the spot. On suspicion, the SI and his staff chased and caught the male person and questioned him</v>
      </c>
      <c r="AA36" s="60" t="str">
        <f ca="1"/>
        <v>Total</v>
      </c>
      <c r="AB36" s="61">
        <f ca="1"/>
        <v>745</v>
      </c>
      <c r="AC36" s="61" t="str">
        <f ca="1"/>
        <v>Above 1 Year</v>
      </c>
      <c r="AD36" s="61" t="str">
        <f ca="1"/>
        <v/>
      </c>
      <c r="AE36" s="61" t="str">
        <f ca="1"/>
        <v/>
      </c>
      <c r="AF36" s="61" t="str">
        <f ca="1"/>
        <v>C-3(NDPS)</v>
      </c>
      <c r="AG36" s="61" t="str">
        <f ca="1"/>
        <v>Pathapatnam,'187/2024'</v>
      </c>
      <c r="AH36" s="61" t="str">
        <f t="shared" ca="1" si="0"/>
        <v>No</v>
      </c>
    </row>
    <row r="37" spans="1:34" s="24" customFormat="1" ht="25.5" customHeight="1" x14ac:dyDescent="0.25">
      <c r="A37" s="61">
        <v>36</v>
      </c>
      <c r="B37" s="61" t="str">
        <f ca="1"/>
        <v>Tekkali Sub-Division</v>
      </c>
      <c r="C37" s="61" t="str">
        <f ca="1"/>
        <v>Kothuru Circle</v>
      </c>
      <c r="D37" s="61" t="str">
        <f ca="1"/>
        <v>SI-Hiramandalam</v>
      </c>
      <c r="E37" s="62" t="str">
        <f ca="1"/>
        <v>Hiramandalam</v>
      </c>
      <c r="F37" s="61" t="str">
        <f ca="1"/>
        <v>'147/2024'</v>
      </c>
      <c r="G37" s="63" t="str">
        <f ca="1"/>
        <v>420 IPC</v>
      </c>
      <c r="H37" s="64">
        <f ca="1"/>
        <v>45570</v>
      </c>
      <c r="I37" s="65" t="str">
        <f ca="1"/>
        <v>Oct</v>
      </c>
      <c r="J37" s="65">
        <f ca="1"/>
        <v>2024</v>
      </c>
      <c r="K37" s="63" t="str">
        <f ca="1"/>
        <v>Cheating</v>
      </c>
      <c r="L37" s="61">
        <f ca="1"/>
        <v>0</v>
      </c>
      <c r="M37" s="61" t="str">
        <f ca="1"/>
        <v>White Collar Offences</v>
      </c>
      <c r="N37" s="61" t="str">
        <f ca="1"/>
        <v>IPC</v>
      </c>
      <c r="O37" s="61" t="str">
        <f ca="1"/>
        <v>Non-Grave</v>
      </c>
      <c r="P37" s="28">
        <f ca="1"/>
        <v>0</v>
      </c>
      <c r="Q37" s="61">
        <f ca="1"/>
        <v>0</v>
      </c>
      <c r="R37" s="61">
        <f ca="1"/>
        <v>0</v>
      </c>
      <c r="S37" s="61" t="str">
        <f ca="1"/>
        <v>UI</v>
      </c>
      <c r="T37" s="61">
        <f ca="1"/>
        <v>0</v>
      </c>
      <c r="U37" s="28">
        <f ca="1"/>
        <v>0</v>
      </c>
      <c r="V37" s="61">
        <f ca="1"/>
        <v>0</v>
      </c>
      <c r="W37" s="9" t="str">
        <f ca="1"/>
        <v>For Arrest of Accused</v>
      </c>
      <c r="X37" s="9" t="str">
        <f ca="1"/>
        <v>For Arrest of Accused</v>
      </c>
      <c r="Y37" s="66">
        <f ca="1"/>
        <v>0</v>
      </c>
      <c r="Z37" s="9" t="str">
        <f ca="1"/>
        <v>This is case of Cheating by providing government Job that Occurred prior to 01.06.2024 at ambedkar Nagar Colony, Hiramandalam and reported on 05.10.2024 at 18.00 hrs wherein the Complainant named Gotivada Divya, W/o Yandava Vijay, age-32, SC-Madiga, Ambedkar nagara , Hiramandalam reported that accused Rekashri and 03 others took the the Money RS 800000/- from the Complainant by providing Govt Job, but they did not provide the job and not respond the Phone calls of the Complainant .</v>
      </c>
      <c r="AA37" s="60" t="str">
        <f ca="1"/>
        <v>Total</v>
      </c>
      <c r="AB37" s="61">
        <f ca="1"/>
        <v>741</v>
      </c>
      <c r="AC37" s="61" t="str">
        <f ca="1"/>
        <v>Above 1 Year</v>
      </c>
      <c r="AD37" s="61" t="str">
        <f ca="1"/>
        <v/>
      </c>
      <c r="AE37" s="61" t="str">
        <f ca="1"/>
        <v/>
      </c>
      <c r="AF37" s="61" t="str">
        <f ca="1"/>
        <v>D-6(White collar)</v>
      </c>
      <c r="AG37" s="61" t="str">
        <f ca="1"/>
        <v>Hiramandalam,'147/2024'</v>
      </c>
      <c r="AH37" s="61" t="str">
        <f t="shared" ca="1" si="0"/>
        <v>No</v>
      </c>
    </row>
    <row r="38" spans="1:34" s="24" customFormat="1" ht="25.5" customHeight="1" x14ac:dyDescent="0.25">
      <c r="A38" s="61">
        <v>37</v>
      </c>
      <c r="B38" s="61" t="str">
        <f ca="1"/>
        <v>Kasibugga Sub-Division</v>
      </c>
      <c r="C38" s="61" t="str">
        <f ca="1"/>
        <v>Itchapuram Circle</v>
      </c>
      <c r="D38" s="61" t="str">
        <f ca="1"/>
        <v>CI-Itchapuram Circle</v>
      </c>
      <c r="E38" s="62" t="str">
        <f ca="1"/>
        <v>Itchapuram Town</v>
      </c>
      <c r="F38" s="61" t="str">
        <f ca="1"/>
        <v>'200/2024'</v>
      </c>
      <c r="G38" s="63" t="str">
        <f ca="1"/>
        <v>20(b)(ii)(B) r/w 8(c) NDPSA</v>
      </c>
      <c r="H38" s="64">
        <f ca="1"/>
        <v>45573</v>
      </c>
      <c r="I38" s="65" t="str">
        <f ca="1"/>
        <v>Oct</v>
      </c>
      <c r="J38" s="65">
        <f ca="1"/>
        <v>2024</v>
      </c>
      <c r="K38" s="63" t="str">
        <f ca="1"/>
        <v>NDPS</v>
      </c>
      <c r="L38" s="61">
        <f ca="1"/>
        <v>0</v>
      </c>
      <c r="M38" s="61" t="str">
        <f ca="1"/>
        <v>NDPS</v>
      </c>
      <c r="N38" s="61" t="str">
        <f ca="1"/>
        <v>NDPS</v>
      </c>
      <c r="O38" s="61" t="str">
        <f ca="1"/>
        <v>Non-Grave</v>
      </c>
      <c r="P38" s="28">
        <f ca="1"/>
        <v>0</v>
      </c>
      <c r="Q38" s="61">
        <f ca="1"/>
        <v>0</v>
      </c>
      <c r="R38" s="61">
        <f ca="1"/>
        <v>0</v>
      </c>
      <c r="S38" s="61" t="str">
        <f ca="1"/>
        <v>UI</v>
      </c>
      <c r="T38" s="61">
        <f ca="1"/>
        <v>0</v>
      </c>
      <c r="U38" s="28">
        <f ca="1"/>
        <v>0</v>
      </c>
      <c r="V38" s="61">
        <f ca="1"/>
        <v>0</v>
      </c>
      <c r="W38" s="9" t="str">
        <f ca="1"/>
        <v>For Arrest of Accused</v>
      </c>
      <c r="X38" s="9" t="str">
        <f ca="1"/>
        <v>For Arrest of Accused</v>
      </c>
      <c r="Y38" s="66">
        <f ca="1"/>
        <v>0</v>
      </c>
      <c r="Z38" s="9" t="str">
        <f ca="1"/>
        <v>Occurred on 08.10.2024 at 16.00 hrs, In front of Railway station, Ichapuram Town and Mandal and reported on the same day at 18:00 hours by the complainant E. Chinnam Naidu, Sub-Inspector of Police, Ichapuram town PS, in which, he reported that he arrested the accused A-1) Gopal Singh @ Andrew Singh, S/o.Prabhakhar Singh, age 25 Yrs, Phano by caste, Harijana street, Kutuniganda village, Paniganda panchayat, Adava PS, Mohana block, Gajapathi district, Odisha state while he was in possession &amp; transportation of the prohibited Ganja. The complainant seized total Ganja weighing about 5.310 KGs and one mobile phone from the possession of the accused A-1 in the presence of the mediators, Gazzetted officer under the cover of the mediators report.</v>
      </c>
      <c r="AA38" s="60" t="str">
        <f ca="1"/>
        <v>Total</v>
      </c>
      <c r="AB38" s="61">
        <f ca="1"/>
        <v>738</v>
      </c>
      <c r="AC38" s="61" t="str">
        <f ca="1"/>
        <v>Above 1 Year</v>
      </c>
      <c r="AD38" s="61" t="str">
        <f ca="1"/>
        <v/>
      </c>
      <c r="AE38" s="61" t="str">
        <f ca="1"/>
        <v/>
      </c>
      <c r="AF38" s="61" t="str">
        <f ca="1"/>
        <v>C-3(NDPS)</v>
      </c>
      <c r="AG38" s="61" t="str">
        <f ca="1"/>
        <v>Itchapuram Town,'200/2024'</v>
      </c>
      <c r="AH38" s="61" t="str">
        <f t="shared" ca="1" si="0"/>
        <v>No</v>
      </c>
    </row>
    <row r="39" spans="1:34" s="24" customFormat="1" ht="25.5" customHeight="1" x14ac:dyDescent="0.25">
      <c r="A39" s="61">
        <v>38</v>
      </c>
      <c r="B39" s="61" t="str">
        <f ca="1"/>
        <v>Kasibugga Sub-Division</v>
      </c>
      <c r="C39" s="61" t="str">
        <f ca="1"/>
        <v>Itchapuram Circle</v>
      </c>
      <c r="D39" s="61" t="str">
        <f ca="1"/>
        <v>CI-Itchapuram Circle</v>
      </c>
      <c r="E39" s="62" t="str">
        <f ca="1"/>
        <v>Itchapuram Rural</v>
      </c>
      <c r="F39" s="61" t="str">
        <f ca="1"/>
        <v>'155/2024'</v>
      </c>
      <c r="G39" s="63" t="str">
        <f ca="1"/>
        <v>20(b)(ii)(C) r/w 8(c) NDPSA</v>
      </c>
      <c r="H39" s="64">
        <f ca="1"/>
        <v>45575</v>
      </c>
      <c r="I39" s="65" t="str">
        <f ca="1"/>
        <v>Oct</v>
      </c>
      <c r="J39" s="65">
        <f ca="1"/>
        <v>2024</v>
      </c>
      <c r="K39" s="63" t="str">
        <f ca="1"/>
        <v>NDPS</v>
      </c>
      <c r="L39" s="61">
        <f ca="1"/>
        <v>0</v>
      </c>
      <c r="M39" s="61" t="str">
        <f ca="1"/>
        <v>NDPS</v>
      </c>
      <c r="N39" s="61" t="str">
        <f ca="1"/>
        <v>NDPS</v>
      </c>
      <c r="O39" s="61" t="str">
        <f ca="1"/>
        <v>Non-Grave</v>
      </c>
      <c r="P39" s="28">
        <f ca="1"/>
        <v>0</v>
      </c>
      <c r="Q39" s="61">
        <f ca="1"/>
        <v>0</v>
      </c>
      <c r="R39" s="61">
        <f ca="1"/>
        <v>0</v>
      </c>
      <c r="S39" s="61" t="str">
        <f ca="1"/>
        <v>UI</v>
      </c>
      <c r="T39" s="61">
        <f ca="1"/>
        <v>0</v>
      </c>
      <c r="U39" s="28">
        <f ca="1"/>
        <v>0</v>
      </c>
      <c r="V39" s="61">
        <f ca="1"/>
        <v>0</v>
      </c>
      <c r="W39" s="9" t="str">
        <f ca="1"/>
        <v>For Arrest of Accused</v>
      </c>
      <c r="X39" s="9" t="str">
        <f ca="1"/>
        <v>For Arrest of Accused</v>
      </c>
      <c r="Y39" s="66">
        <f ca="1"/>
        <v>0</v>
      </c>
      <c r="Z39" s="9" t="str">
        <f ca="1"/>
        <v>Occurred on 10.10.2024 at 10:15, near L.C gate, M Thoturu Village limits, Ichapuram Mandal and reported on the same day at 12.45 hours by the complainant E. Srinivas, Sub-Inspector of Police, Ichapuram Rural PS, in which, he reported that he arrested the accused A1 Somen Raffik Sheik @ Sharuk s/o Raffik Sheik, 31yrs, muslim by caste, Ghas kopari street, Sainadh nagar, Viraar P.S, Palghar (dist), Maharastra state and A2 Sagar Mahesh Kadne s/o Manhesh Kadne, 22yrs, marathi by caste, Koon Village, Ajiwali post, Panwal taluka, Raipur (dist), Maharastra state. The complainant seized total Ganja weighing about Kg 25.060 grams, one mobile phones from the possession of the accused A-1 &amp; A-2 in the presence of the mediators under the cover of the mediators report. A3 Rinku who gave ganja to the acc</v>
      </c>
      <c r="AA39" s="60" t="str">
        <f ca="1"/>
        <v>Total</v>
      </c>
      <c r="AB39" s="61">
        <f ca="1"/>
        <v>736</v>
      </c>
      <c r="AC39" s="61" t="str">
        <f ca="1"/>
        <v>Above 1 Year</v>
      </c>
      <c r="AD39" s="61" t="str">
        <f ca="1"/>
        <v/>
      </c>
      <c r="AE39" s="61" t="str">
        <f ca="1"/>
        <v/>
      </c>
      <c r="AF39" s="61" t="str">
        <f ca="1"/>
        <v>C-3(NDPS)</v>
      </c>
      <c r="AG39" s="61" t="str">
        <f ca="1"/>
        <v>Itchapuram Rural,'155/2024'</v>
      </c>
      <c r="AH39" s="61" t="str">
        <f t="shared" ca="1" si="0"/>
        <v>No</v>
      </c>
    </row>
    <row r="40" spans="1:34" s="24" customFormat="1" ht="25.5" customHeight="1" x14ac:dyDescent="0.25">
      <c r="A40" s="61">
        <v>39</v>
      </c>
      <c r="B40" s="61" t="str">
        <f ca="1"/>
        <v>Tekkali Sub-Division</v>
      </c>
      <c r="C40" s="61" t="str">
        <f ca="1"/>
        <v>Pathapatnam Circle</v>
      </c>
      <c r="D40" s="61" t="str">
        <f ca="1"/>
        <v>CI-Pathapatnam Circle</v>
      </c>
      <c r="E40" s="62" t="str">
        <f ca="1"/>
        <v>Pathapatnam</v>
      </c>
      <c r="F40" s="61" t="str">
        <f ca="1"/>
        <v>'197/2024'</v>
      </c>
      <c r="G40" s="63" t="str">
        <f ca="1"/>
        <v>20(b)(ii)(B) r/w 8(c) NDPSA</v>
      </c>
      <c r="H40" s="64">
        <f ca="1"/>
        <v>45585</v>
      </c>
      <c r="I40" s="65" t="str">
        <f ca="1"/>
        <v>Oct</v>
      </c>
      <c r="J40" s="65">
        <f ca="1"/>
        <v>2024</v>
      </c>
      <c r="K40" s="63" t="str">
        <f ca="1"/>
        <v>NDPS</v>
      </c>
      <c r="L40" s="61">
        <f ca="1"/>
        <v>0</v>
      </c>
      <c r="M40" s="61" t="str">
        <f ca="1"/>
        <v>NDPS</v>
      </c>
      <c r="N40" s="61" t="str">
        <f ca="1"/>
        <v>NDPS</v>
      </c>
      <c r="O40" s="61" t="str">
        <f ca="1"/>
        <v>Non-Grave</v>
      </c>
      <c r="P40" s="28">
        <f ca="1"/>
        <v>0</v>
      </c>
      <c r="Q40" s="61">
        <f ca="1"/>
        <v>0</v>
      </c>
      <c r="R40" s="61">
        <f ca="1"/>
        <v>0</v>
      </c>
      <c r="S40" s="61" t="str">
        <f ca="1"/>
        <v>UI</v>
      </c>
      <c r="T40" s="61">
        <f ca="1"/>
        <v>0</v>
      </c>
      <c r="U40" s="28">
        <f ca="1"/>
        <v>0</v>
      </c>
      <c r="V40" s="61">
        <f ca="1"/>
        <v>0</v>
      </c>
      <c r="W40" s="9" t="str">
        <f ca="1"/>
        <v>For Arrest of Accused</v>
      </c>
      <c r="X40" s="9" t="str">
        <f ca="1"/>
        <v>For Arrest of Accused</v>
      </c>
      <c r="Y40" s="66">
        <f ca="1"/>
        <v>0</v>
      </c>
      <c r="Z40" s="9" t="str">
        <f ca="1"/>
        <v>This is a case of illegal transportation/possession of prohibited Ganja for the purpose of sale that occurred on 20.10.2024 at about 19:00 hours at RTC Complex, Pathapatnam Village &amp; Mandal and reported on the same day at 21:15 hrs in which the accused Jabes Badaraita S/o Mika Badaraita, Age 21 yrs, Caste by Adivasi, Raida village, Kulasingi post, Rayagada dist, Oidsha. was arrested while he was transporting prohibited ganja weighing 6.835 kgs, Worth Rs packed in 3 packets and arranged in three camp bags, with the intention of selling it at higher prices in Rajamundry and thereby making illegal profits. In this episode of crime the remaining accused A-2 Josep Sabar and A-3 Birendra Sabar were absconding from that spot and their hereabouts are not known.The place of offence RTC Complex,</v>
      </c>
      <c r="AA40" s="60" t="str">
        <f ca="1"/>
        <v>Total</v>
      </c>
      <c r="AB40" s="61">
        <f ca="1"/>
        <v>726</v>
      </c>
      <c r="AC40" s="61" t="str">
        <f ca="1"/>
        <v>Above 1 Year</v>
      </c>
      <c r="AD40" s="61" t="str">
        <f ca="1"/>
        <v/>
      </c>
      <c r="AE40" s="61" t="str">
        <f ca="1"/>
        <v/>
      </c>
      <c r="AF40" s="61" t="str">
        <f ca="1"/>
        <v>C-3(NDPS)</v>
      </c>
      <c r="AG40" s="61" t="str">
        <f ca="1"/>
        <v>Pathapatnam,'197/2024'</v>
      </c>
      <c r="AH40" s="61" t="str">
        <f t="shared" ca="1" si="0"/>
        <v>No</v>
      </c>
    </row>
    <row r="41" spans="1:34" s="24" customFormat="1" ht="25.5" customHeight="1" x14ac:dyDescent="0.25">
      <c r="A41" s="61">
        <v>40</v>
      </c>
      <c r="B41" s="61" t="str">
        <f ca="1"/>
        <v>Tekkali Sub-Division</v>
      </c>
      <c r="C41" s="61" t="str">
        <f ca="1"/>
        <v>Pathapatnam Circle</v>
      </c>
      <c r="D41" s="61" t="str">
        <f ca="1"/>
        <v>CI-Pathapatnam Circle</v>
      </c>
      <c r="E41" s="62" t="str">
        <f ca="1"/>
        <v>Meliaputti</v>
      </c>
      <c r="F41" s="61" t="str">
        <f ca="1"/>
        <v>'149/2024'</v>
      </c>
      <c r="G41" s="63" t="str">
        <f ca="1"/>
        <v>20(b)(ii)(C) r/w 25 r/w 8(c) NDPSA</v>
      </c>
      <c r="H41" s="64">
        <f ca="1"/>
        <v>45589</v>
      </c>
      <c r="I41" s="65" t="str">
        <f ca="1"/>
        <v>Oct</v>
      </c>
      <c r="J41" s="65">
        <f ca="1"/>
        <v>2024</v>
      </c>
      <c r="K41" s="63" t="str">
        <f ca="1"/>
        <v>NDPS</v>
      </c>
      <c r="L41" s="61">
        <f ca="1"/>
        <v>0</v>
      </c>
      <c r="M41" s="61" t="str">
        <f ca="1"/>
        <v>NDPS</v>
      </c>
      <c r="N41" s="61" t="str">
        <f ca="1"/>
        <v>NDPS</v>
      </c>
      <c r="O41" s="61" t="str">
        <f ca="1"/>
        <v>Non-Grave</v>
      </c>
      <c r="P41" s="28">
        <f ca="1"/>
        <v>0</v>
      </c>
      <c r="Q41" s="61">
        <f ca="1"/>
        <v>0</v>
      </c>
      <c r="R41" s="61">
        <f ca="1"/>
        <v>0</v>
      </c>
      <c r="S41" s="61" t="str">
        <f ca="1"/>
        <v>UI</v>
      </c>
      <c r="T41" s="61">
        <f ca="1"/>
        <v>0</v>
      </c>
      <c r="U41" s="28">
        <f ca="1"/>
        <v>0</v>
      </c>
      <c r="V41" s="61">
        <f ca="1"/>
        <v>0</v>
      </c>
      <c r="W41" s="9" t="str">
        <f ca="1"/>
        <v>For Arrest of Accused</v>
      </c>
      <c r="X41" s="9" t="str">
        <f ca="1"/>
        <v>For Arrest of Accused</v>
      </c>
      <c r="Y41" s="66">
        <f ca="1"/>
        <v>0</v>
      </c>
      <c r="Z41" s="9" t="str">
        <f ca="1"/>
        <v>¿¿¿¿: 24.10.2024, ¿¿¿¿: 20.00 ¿¿.¿¿ SI ¿¿¿¿ ¿¿ ¿¿¿¿¿¿ ¿¿¿¿¿¿¿ ¿¿¿¿¿ ¿¿¿¿¿¿¿¿¿ ¿¿¿¿¿ ¿¿¿¿¿¿¿¿¿¿¿¿ ¿¿¿¿¿¿ BT ¿¿¿¿¿¿ ¿¿¿¿¿¿¿, ¿¿¿¿ ¿¿¿¿¿¿¿¿¿ ¿¿¿¿¿¿¿, ¿¿¿¿¿¿¿¿¿¿¿ ¿¿¿¿¿ ¿¿¿¿¿ ¿¿¿¿ ¿¿¿¿¿¿ ¿¿ ¿¿¿¿ ¿¿¿¿¿¿ ¿¿¿¿¿ ¿¿¿¿¿¿ ¿¿¿¿¿¿¿¿ ¿¿¿¿¿¿¿ ¿¿¿¿¿¿ ¿¿¿¿¿¿¿ ¿¿¿¿¿ ¿¿¿¿ ¿¿¿¿¿¿¿¿¿ ¿¿ ¿¿¿¿¿¿ CC ¿¿¿¿¿¿ ¿¿¿¿¿ ¿¿¿¿¿¿ ¿¿¿¿ BOLERO Camper ¿¿¿¿¿ registration number OR 18 A 5409 ¿¿¿¿¿¿ ¿¿¿¿¿¿¿¿ ¿¿¿¿¿¿. ¿¿¿¿ ¿¿¿¿¿¿¿¿¿¿¿ ¿ ¿¿¿¿¿ ¿¿¿¿¿ ¿¿ ¿¿¿¿ ¿¿¿¿¿¿¿¿¿¿ ¿¿¿¿¿ ¿¿ ¿¿¿¿¿¿ ¿¿¿¿ ¿¿¿¿¿ ¿¿¿¿¿¿¿ ¿¿ ¿¿¿¿¿¿ ¿¿ ¿¿¿¿¿ ¿¿ ¿¿¿¿¿¿¿¿¿¿ ¿¿¿ 16 ¿¿¿¿¿¿¿¿¿¿ ¿¿¿¿¿¿ ¿¿¿¿¿¿ ¿¿¿ ¿¿¿¿¿¿.¿¿¿¿¿¿¿ ¿¿¿¿¿¿ ¿¿¿¿¿¿¿¿ ¿¿¿ ¿¿¿¿ ¿¿¿¿¿¿ ¿¿¿¿¿¿¿ ¿¿¿¿¿¿¿ ¿¿¿¿¿¿¿¿¿¿¿ ¿¿¿¿¿¿¿¿ ¿¿¿¿¿¿¿.</v>
      </c>
      <c r="AA41" s="60" t="str">
        <f ca="1"/>
        <v>Total</v>
      </c>
      <c r="AB41" s="61">
        <f ca="1"/>
        <v>722</v>
      </c>
      <c r="AC41" s="61" t="str">
        <f ca="1"/>
        <v>Above 1 Year</v>
      </c>
      <c r="AD41" s="61" t="str">
        <f ca="1"/>
        <v/>
      </c>
      <c r="AE41" s="61" t="str">
        <f ca="1"/>
        <v/>
      </c>
      <c r="AF41" s="61" t="str">
        <f ca="1"/>
        <v>C-3(NDPS)</v>
      </c>
      <c r="AG41" s="61" t="str">
        <f ca="1"/>
        <v>Meliaputti,'149/2024'</v>
      </c>
      <c r="AH41" s="61" t="str">
        <f t="shared" ca="1" si="0"/>
        <v>No</v>
      </c>
    </row>
    <row r="42" spans="1:34" s="24" customFormat="1" ht="25.5" customHeight="1" x14ac:dyDescent="0.25">
      <c r="A42" s="61">
        <v>41</v>
      </c>
      <c r="B42" s="61" t="str">
        <f ca="1"/>
        <v>Kasibugga Sub-Division</v>
      </c>
      <c r="C42" s="61" t="str">
        <f ca="1"/>
        <v>Itchapuram Circle</v>
      </c>
      <c r="D42" s="61" t="str">
        <f ca="1"/>
        <v>CI-Itchapuram Circle</v>
      </c>
      <c r="E42" s="62" t="str">
        <f ca="1"/>
        <v>Itchapuram Rural</v>
      </c>
      <c r="F42" s="61" t="str">
        <f ca="1"/>
        <v>'156/2024'</v>
      </c>
      <c r="G42" s="63" t="str">
        <f ca="1"/>
        <v>67 ITA-2000-2008, 111(2)(b),352,353(2),79,196(1) BNS</v>
      </c>
      <c r="H42" s="64">
        <f ca="1"/>
        <v>45606</v>
      </c>
      <c r="I42" s="65" t="str">
        <f ca="1"/>
        <v>Nov</v>
      </c>
      <c r="J42" s="65">
        <f ca="1"/>
        <v>2024</v>
      </c>
      <c r="K42" s="63" t="str">
        <f ca="1"/>
        <v>Cyber Crime offences</v>
      </c>
      <c r="L42" s="61">
        <f ca="1"/>
        <v>0</v>
      </c>
      <c r="M42" s="61" t="str">
        <f ca="1"/>
        <v>Cyber Crime offences</v>
      </c>
      <c r="N42" s="61" t="str">
        <f ca="1"/>
        <v>IPC</v>
      </c>
      <c r="O42" s="61" t="str">
        <f ca="1"/>
        <v>Grave</v>
      </c>
      <c r="P42" s="28">
        <f ca="1"/>
        <v>0</v>
      </c>
      <c r="Q42" s="61">
        <f ca="1"/>
        <v>0</v>
      </c>
      <c r="R42" s="61">
        <f ca="1"/>
        <v>0</v>
      </c>
      <c r="S42" s="61" t="str">
        <f ca="1"/>
        <v>UI</v>
      </c>
      <c r="T42" s="61">
        <f ca="1"/>
        <v>0</v>
      </c>
      <c r="U42" s="28">
        <f ca="1"/>
        <v>0</v>
      </c>
      <c r="V42" s="61">
        <f ca="1"/>
        <v>0</v>
      </c>
      <c r="W42" s="9" t="str">
        <f ca="1"/>
        <v>For Arrest of Accused</v>
      </c>
      <c r="X42" s="9" t="str">
        <f ca="1"/>
        <v>For Arrest of Accused</v>
      </c>
      <c r="Y42" s="66">
        <f ca="1"/>
        <v>0</v>
      </c>
      <c r="Z42" s="9" t="str">
        <f ca="1"/>
        <v>Occurred prior to 10.11.2024 at 21:00 hrs at Ichapuram and reported on 10.11.2024 at 21:00 hrs wherein the complainant Salina jagadish Yadav s/o late Malleswara rao, 46yrs, Ichapuram lodged a report and stating that he has been working at Mahasakthi Lorry transport office since 2017 as a clark. On the evening of 10.11.2024, while he was browsing Facebook on his phone, he found that Mohamed Khaja Baba of Gudivada, had posted obscene posts and messages against Hon¿ble Chief Minister Sri Nara Chandrababu Naidu and his wife on Facebook and Twitter with the Facebook ID ¿¿Amigo DHMF@ AMIGO9666¿¿, These posts insulted and outraged the modesty of the Hon¿ble Chief Minister Sri Nara Chandrababu Naidu and his wife. The posts also damaged public morale in the AP State. Furthermore, Law &amp; Order issues</v>
      </c>
      <c r="AA42" s="60" t="str">
        <f ca="1"/>
        <v>Total</v>
      </c>
      <c r="AB42" s="61">
        <f ca="1"/>
        <v>705</v>
      </c>
      <c r="AC42" s="61" t="str">
        <f ca="1"/>
        <v>Above 1 Year</v>
      </c>
      <c r="AD42" s="61" t="str">
        <f ca="1"/>
        <v/>
      </c>
      <c r="AE42" s="61" t="str">
        <f ca="1"/>
        <v/>
      </c>
      <c r="AF42" s="61" t="str">
        <f ca="1"/>
        <v>Cyber Cell</v>
      </c>
      <c r="AG42" s="61" t="str">
        <f ca="1"/>
        <v>Itchapuram Rural,'156/2024'</v>
      </c>
      <c r="AH42" s="61" t="str">
        <f t="shared" ca="1" si="0"/>
        <v>No</v>
      </c>
    </row>
    <row r="43" spans="1:34" s="24" customFormat="1" ht="25.5" customHeight="1" x14ac:dyDescent="0.25">
      <c r="A43" s="61">
        <v>42</v>
      </c>
      <c r="B43" s="61" t="str">
        <f ca="1"/>
        <v>Kasibugga Sub-Division</v>
      </c>
      <c r="C43" s="61" t="str">
        <f ca="1"/>
        <v>Itchapuram Circle</v>
      </c>
      <c r="D43" s="61" t="str">
        <f ca="1"/>
        <v>CI-Itchapuram Circle</v>
      </c>
      <c r="E43" s="62" t="str">
        <f ca="1"/>
        <v>Itchapuram Rural</v>
      </c>
      <c r="F43" s="61" t="str">
        <f ca="1"/>
        <v>'157/2024'</v>
      </c>
      <c r="G43" s="63" t="str">
        <f ca="1"/>
        <v>20(b)(ii)(C) r/w 8c NDPSA</v>
      </c>
      <c r="H43" s="64">
        <f ca="1"/>
        <v>45607</v>
      </c>
      <c r="I43" s="65" t="str">
        <f ca="1"/>
        <v>Nov</v>
      </c>
      <c r="J43" s="65">
        <f ca="1"/>
        <v>2024</v>
      </c>
      <c r="K43" s="63" t="str">
        <f ca="1"/>
        <v>NDPS</v>
      </c>
      <c r="L43" s="61">
        <f ca="1"/>
        <v>0</v>
      </c>
      <c r="M43" s="61" t="str">
        <f ca="1"/>
        <v>NDPS</v>
      </c>
      <c r="N43" s="61" t="str">
        <f ca="1"/>
        <v>NDPS</v>
      </c>
      <c r="O43" s="61" t="str">
        <f ca="1"/>
        <v>Non-Grave</v>
      </c>
      <c r="P43" s="28">
        <f ca="1"/>
        <v>0</v>
      </c>
      <c r="Q43" s="61">
        <f ca="1"/>
        <v>0</v>
      </c>
      <c r="R43" s="61">
        <f ca="1"/>
        <v>0</v>
      </c>
      <c r="S43" s="61" t="str">
        <f ca="1"/>
        <v>UI</v>
      </c>
      <c r="T43" s="61">
        <f ca="1"/>
        <v>0</v>
      </c>
      <c r="U43" s="28">
        <f ca="1"/>
        <v>0</v>
      </c>
      <c r="V43" s="61">
        <f ca="1"/>
        <v>0</v>
      </c>
      <c r="W43" s="9" t="str">
        <f ca="1"/>
        <v>For Arrest of Accused</v>
      </c>
      <c r="X43" s="9" t="str">
        <f ca="1"/>
        <v>For Arrest of Accused</v>
      </c>
      <c r="Y43" s="66">
        <f ca="1"/>
        <v>0</v>
      </c>
      <c r="Z43" s="9" t="str">
        <f ca="1"/>
        <v>Occurred on 11.11.2024 at 15:30 hours under the NH-16 road fly over bridge, Loddaputti village limits, Ichapuram Mandal and reported on the same day at 18.00 hours by the complainant E. Srinivas, Sub-Inspector of Police, Ichapuram Rural PS, in which, he reported that he arrested the accused A-1) Naresh mehata S/o Heeralal Mehata, 34yrs, Bassi bujada Village, Sulambar taluka and Police station, Udaypur (dist), Rajastan state R/o Buchadavaste area, Marungi Village, Hinjanadi PS, pmipri chinchawad (dist), Maharastra state and A-2) Munni @ Anitha, D/o lt Bandhuram, 26yrs, kapur singh daifai Village, and Police station, Khanda Khadagavan, Korima (dist), chhattishgarh state R/o Buchadavaste area, Marungi Village, Hinjanadi PS, pmipri chinchawad (dist), Maharastra state while they were in posses</v>
      </c>
      <c r="AA43" s="60" t="str">
        <f ca="1"/>
        <v>Total</v>
      </c>
      <c r="AB43" s="61">
        <f ca="1"/>
        <v>704</v>
      </c>
      <c r="AC43" s="61" t="str">
        <f ca="1"/>
        <v>Above 1 Year</v>
      </c>
      <c r="AD43" s="61" t="str">
        <f ca="1"/>
        <v/>
      </c>
      <c r="AE43" s="61" t="str">
        <f ca="1"/>
        <v/>
      </c>
      <c r="AF43" s="61" t="str">
        <f ca="1"/>
        <v>C-3(NDPS)</v>
      </c>
      <c r="AG43" s="61" t="str">
        <f ca="1"/>
        <v>Itchapuram Rural,'157/2024'</v>
      </c>
      <c r="AH43" s="61" t="str">
        <f t="shared" ca="1" si="0"/>
        <v>No</v>
      </c>
    </row>
    <row r="44" spans="1:34" s="24" customFormat="1" ht="25.5" customHeight="1" x14ac:dyDescent="0.25">
      <c r="A44" s="61">
        <v>43</v>
      </c>
      <c r="B44" s="61" t="str">
        <f ca="1"/>
        <v>Kasibugga Sub-Division</v>
      </c>
      <c r="C44" s="61" t="str">
        <f ca="1"/>
        <v>Itchapuram Circle</v>
      </c>
      <c r="D44" s="61" t="str">
        <f ca="1"/>
        <v>CI-Itchapuram Circle</v>
      </c>
      <c r="E44" s="62" t="str">
        <f ca="1"/>
        <v>Itchapuram Town</v>
      </c>
      <c r="F44" s="61" t="str">
        <f ca="1"/>
        <v>'211/2024'</v>
      </c>
      <c r="G44" s="63" t="str">
        <f ca="1"/>
        <v>20(b)(ii)(B) r/w 8(c) NDPSA</v>
      </c>
      <c r="H44" s="64">
        <f ca="1"/>
        <v>45610</v>
      </c>
      <c r="I44" s="65" t="str">
        <f ca="1"/>
        <v>Nov</v>
      </c>
      <c r="J44" s="65">
        <f ca="1"/>
        <v>2024</v>
      </c>
      <c r="K44" s="63" t="str">
        <f ca="1"/>
        <v>NDPS</v>
      </c>
      <c r="L44" s="61">
        <f ca="1"/>
        <v>0</v>
      </c>
      <c r="M44" s="61" t="str">
        <f ca="1"/>
        <v>NDPS</v>
      </c>
      <c r="N44" s="61" t="str">
        <f ca="1"/>
        <v>NDPS</v>
      </c>
      <c r="O44" s="61" t="str">
        <f ca="1"/>
        <v>Non-Grave</v>
      </c>
      <c r="P44" s="28">
        <f ca="1"/>
        <v>0</v>
      </c>
      <c r="Q44" s="61">
        <f ca="1"/>
        <v>0</v>
      </c>
      <c r="R44" s="61">
        <f ca="1"/>
        <v>0</v>
      </c>
      <c r="S44" s="61" t="str">
        <f ca="1"/>
        <v>UI</v>
      </c>
      <c r="T44" s="61">
        <f ca="1"/>
        <v>0</v>
      </c>
      <c r="U44" s="28">
        <f ca="1"/>
        <v>0</v>
      </c>
      <c r="V44" s="61">
        <f ca="1"/>
        <v>0</v>
      </c>
      <c r="W44" s="9" t="str">
        <f ca="1"/>
        <v>For Arrest of Accused</v>
      </c>
      <c r="X44" s="9" t="str">
        <f ca="1"/>
        <v>For Arrest of Accused</v>
      </c>
      <c r="Y44" s="66">
        <f ca="1"/>
        <v>0</v>
      </c>
      <c r="Z44" s="9" t="str">
        <f ca="1"/>
        <v>Occurred on 14.11.2024 at 15.00 hrs, In front of Railway Station, Ichapuram Town and reported on the same day at 17:30 hours by the complainant E. Chinnam Naidu, Sub-Inspector of Police, Ichapuram town PS, in which, he reported that he arrested the accused A-1) Bheemasen Dandasena, S/o.Lakanathi Dandasena, age 69 Yrs, Near RCM ME School, Gopalpur, Ganjam District of Odisha state, R/o.Balajipeta, Backside of Biju Patnaik, Berhampu Town, Odisha state and A-2) Udaya Kumar Chandrababu, S/o.Late Chandrababu, age 32 Yrs, 5/B, Sastri Salai, Kodungaiyur Town, Chennai, Tamilnadu state, while they were in possession &amp; transportation of the prohibited Ganja. The complainant seized total Ganja weighing about 8.420 KGs and Two mobile phones from the possession of the accused A-1 &amp; A-2 in the presence o</v>
      </c>
      <c r="AA44" s="60" t="str">
        <f ca="1"/>
        <v>Total</v>
      </c>
      <c r="AB44" s="61">
        <f ca="1"/>
        <v>701</v>
      </c>
      <c r="AC44" s="61" t="str">
        <f ca="1"/>
        <v>Above 1 Year</v>
      </c>
      <c r="AD44" s="61" t="str">
        <f ca="1"/>
        <v/>
      </c>
      <c r="AE44" s="61" t="str">
        <f ca="1"/>
        <v/>
      </c>
      <c r="AF44" s="61" t="str">
        <f ca="1"/>
        <v>C-3(NDPS)</v>
      </c>
      <c r="AG44" s="61" t="str">
        <f ca="1"/>
        <v>Itchapuram Town,'211/2024'</v>
      </c>
      <c r="AH44" s="61" t="str">
        <f t="shared" ca="1" si="0"/>
        <v>No</v>
      </c>
    </row>
    <row r="45" spans="1:34" s="24" customFormat="1" ht="25.5" customHeight="1" x14ac:dyDescent="0.25">
      <c r="A45" s="61">
        <v>44</v>
      </c>
      <c r="B45" s="61" t="str">
        <f ca="1"/>
        <v>Kasibugga Sub-Division</v>
      </c>
      <c r="C45" s="61" t="str">
        <f ca="1"/>
        <v>Itchapuram Circle</v>
      </c>
      <c r="D45" s="61" t="str">
        <f ca="1"/>
        <v>CI-Itchapuram Circle</v>
      </c>
      <c r="E45" s="62" t="str">
        <f ca="1"/>
        <v>Itchapuram Town</v>
      </c>
      <c r="F45" s="61" t="str">
        <f ca="1"/>
        <v>'216/2024'</v>
      </c>
      <c r="G45" s="63" t="str">
        <f ca="1"/>
        <v>153a,504,505 (2) IPC, 67 ITA-2000-2008</v>
      </c>
      <c r="H45" s="64">
        <f ca="1"/>
        <v>45615</v>
      </c>
      <c r="I45" s="65" t="str">
        <f ca="1"/>
        <v>Nov</v>
      </c>
      <c r="J45" s="65">
        <f ca="1"/>
        <v>2024</v>
      </c>
      <c r="K45" s="63" t="str">
        <f ca="1"/>
        <v>Cyber Crime offences</v>
      </c>
      <c r="L45" s="61">
        <f ca="1"/>
        <v>0</v>
      </c>
      <c r="M45" s="61" t="str">
        <f ca="1"/>
        <v>Cyber Crime offences</v>
      </c>
      <c r="N45" s="61" t="str">
        <f ca="1"/>
        <v>IPC</v>
      </c>
      <c r="O45" s="61" t="str">
        <f ca="1"/>
        <v>Non-Grave</v>
      </c>
      <c r="P45" s="28">
        <f ca="1"/>
        <v>0</v>
      </c>
      <c r="Q45" s="61">
        <f ca="1"/>
        <v>0</v>
      </c>
      <c r="R45" s="61">
        <f ca="1"/>
        <v>0</v>
      </c>
      <c r="S45" s="61" t="str">
        <f ca="1"/>
        <v>UI</v>
      </c>
      <c r="T45" s="61">
        <f ca="1"/>
        <v>0</v>
      </c>
      <c r="U45" s="28">
        <f ca="1"/>
        <v>0</v>
      </c>
      <c r="V45" s="61">
        <f ca="1"/>
        <v>0</v>
      </c>
      <c r="W45" s="9" t="str">
        <f ca="1"/>
        <v>For Arrest of Accused</v>
      </c>
      <c r="X45" s="9" t="str">
        <f ca="1"/>
        <v>For Arrest of Accused</v>
      </c>
      <c r="Y45" s="66">
        <f ca="1"/>
        <v>0</v>
      </c>
      <c r="Z45" s="9" t="str">
        <f ca="1"/>
        <v>On 19.11.2024 at 23:30 hours, received a complainant from Dasari Raju, S/o.Narayana Rao, age 47 Yrs, Ichapuram Town and Mandal i/c Janasena Party Ichapuram A/C, in which, he reported that Duvvada Srinivas, MLC, Tekkali Constituency Leader making sensational comments in the social media which disturbs public peace and disturbs security with the intention of gaining political advantage by spreading wrong techniques and ideology of the movement to the people, making comments of hatred and hostility between the people and between the two parties, castes and groups and also spread false allegations to the Government of AP. Previously, he published false and fake allegations on Sri Pawan Kalyan, President, Janasena Party in social media.</v>
      </c>
      <c r="AA45" s="60" t="str">
        <f ca="1"/>
        <v>Total</v>
      </c>
      <c r="AB45" s="61">
        <f ca="1"/>
        <v>696</v>
      </c>
      <c r="AC45" s="61" t="str">
        <f ca="1"/>
        <v>Above 1 Year</v>
      </c>
      <c r="AD45" s="61" t="str">
        <f ca="1"/>
        <v/>
      </c>
      <c r="AE45" s="61" t="str">
        <f ca="1"/>
        <v/>
      </c>
      <c r="AF45" s="61" t="str">
        <f ca="1"/>
        <v>Cyber Cell</v>
      </c>
      <c r="AG45" s="61" t="str">
        <f ca="1"/>
        <v>Itchapuram Town,'216/2024'</v>
      </c>
      <c r="AH45" s="61" t="str">
        <f t="shared" ca="1" si="0"/>
        <v>No</v>
      </c>
    </row>
    <row r="46" spans="1:34" s="24" customFormat="1" ht="25.5" customHeight="1" x14ac:dyDescent="0.25">
      <c r="A46" s="61">
        <v>45</v>
      </c>
      <c r="B46" s="61" t="str">
        <f ca="1"/>
        <v>Kasibugga Sub-Division</v>
      </c>
      <c r="C46" s="61" t="str">
        <f ca="1"/>
        <v>Itchapuram Circle</v>
      </c>
      <c r="D46" s="61" t="str">
        <f ca="1"/>
        <v>CI-Itchapuram Circle</v>
      </c>
      <c r="E46" s="62" t="str">
        <f ca="1"/>
        <v>Itchapuram Town</v>
      </c>
      <c r="F46" s="61" t="str">
        <f ca="1"/>
        <v>'218/2024'</v>
      </c>
      <c r="G46" s="63" t="str">
        <f ca="1"/>
        <v>20(b)(ii)(B) r/w 8(c) NDPSA</v>
      </c>
      <c r="H46" s="64">
        <f ca="1"/>
        <v>45622</v>
      </c>
      <c r="I46" s="65" t="str">
        <f ca="1"/>
        <v>Nov</v>
      </c>
      <c r="J46" s="65">
        <f ca="1"/>
        <v>2024</v>
      </c>
      <c r="K46" s="63" t="str">
        <f ca="1"/>
        <v>NDPS</v>
      </c>
      <c r="L46" s="61">
        <f ca="1"/>
        <v>0</v>
      </c>
      <c r="M46" s="61" t="str">
        <f ca="1"/>
        <v>NDPS</v>
      </c>
      <c r="N46" s="61" t="str">
        <f ca="1"/>
        <v>NDPS</v>
      </c>
      <c r="O46" s="61" t="str">
        <f ca="1"/>
        <v>Non-Grave</v>
      </c>
      <c r="P46" s="28">
        <f ca="1"/>
        <v>0</v>
      </c>
      <c r="Q46" s="61">
        <f ca="1"/>
        <v>0</v>
      </c>
      <c r="R46" s="61">
        <f ca="1"/>
        <v>0</v>
      </c>
      <c r="S46" s="61" t="str">
        <f ca="1"/>
        <v>UI</v>
      </c>
      <c r="T46" s="61">
        <f ca="1"/>
        <v>0</v>
      </c>
      <c r="U46" s="28">
        <f ca="1"/>
        <v>0</v>
      </c>
      <c r="V46" s="61">
        <f ca="1"/>
        <v>0</v>
      </c>
      <c r="W46" s="9" t="str">
        <f ca="1"/>
        <v>For Arrest of Accused</v>
      </c>
      <c r="X46" s="9" t="str">
        <f ca="1"/>
        <v>For Arrest of Accused</v>
      </c>
      <c r="Y46" s="66">
        <f ca="1"/>
        <v>0</v>
      </c>
      <c r="Z46" s="9" t="str">
        <f ca="1"/>
        <v>Occurred on 26.11.2024 at 15.30 hrs, In front of Railway Station, Ichapuram Town and Mandal and reported on the same day at 18:00 hours by the complainant E.Chinnam Naidu, Sub-Inspector of Police, Ichapuram town PS, and stated that he arrested the accused A-1) Vishal Yadav, S/o.Rajmani Yadav, age 24 Yrs, Yadava by caste, LakhanpurBhadran Uparwar Village, Koirauna Post, Gyanpur Taluk, Sant Ravidas Nagar District, Uttar Pradesh, while he was in possession &amp; transportation of the prohibited Ganja. The complainant seized total Ganja weighing about 5.170 KGs from the possession of the accused A-1 in the presence of the mediators, Gazzetted officer under the cover of the mediators report.</v>
      </c>
      <c r="AA46" s="60" t="str">
        <f ca="1"/>
        <v>Total</v>
      </c>
      <c r="AB46" s="61">
        <f ca="1"/>
        <v>689</v>
      </c>
      <c r="AC46" s="61" t="str">
        <f ca="1"/>
        <v>Above 1 Year</v>
      </c>
      <c r="AD46" s="61" t="str">
        <f ca="1"/>
        <v/>
      </c>
      <c r="AE46" s="61" t="str">
        <f ca="1"/>
        <v/>
      </c>
      <c r="AF46" s="61" t="str">
        <f ca="1"/>
        <v>C-3(NDPS)</v>
      </c>
      <c r="AG46" s="61" t="str">
        <f ca="1"/>
        <v>Itchapuram Town,'218/2024'</v>
      </c>
      <c r="AH46" s="61" t="str">
        <f t="shared" ca="1" si="0"/>
        <v>No</v>
      </c>
    </row>
    <row r="47" spans="1:34" s="24" customFormat="1" ht="25.5" customHeight="1" x14ac:dyDescent="0.25">
      <c r="A47" s="61">
        <v>46</v>
      </c>
      <c r="B47" s="61" t="str">
        <f ca="1"/>
        <v>Kasibugga Sub-Division</v>
      </c>
      <c r="C47" s="61" t="str">
        <f ca="1"/>
        <v>Itchapuram Circle</v>
      </c>
      <c r="D47" s="61" t="str">
        <f ca="1"/>
        <v>CI-Itchapuram Circle</v>
      </c>
      <c r="E47" s="62" t="str">
        <f ca="1"/>
        <v>Itchapuram Town</v>
      </c>
      <c r="F47" s="61" t="str">
        <f ca="1"/>
        <v>'224/2024'</v>
      </c>
      <c r="G47" s="63" t="str">
        <f ca="1"/>
        <v>67 ITA-2000-2008, 353(2),196(1),352 BNS</v>
      </c>
      <c r="H47" s="64">
        <f ca="1"/>
        <v>45632</v>
      </c>
      <c r="I47" s="65" t="str">
        <f ca="1"/>
        <v>Dec</v>
      </c>
      <c r="J47" s="65">
        <f ca="1"/>
        <v>2024</v>
      </c>
      <c r="K47" s="63" t="str">
        <f ca="1"/>
        <v>Cyber Crime offences</v>
      </c>
      <c r="L47" s="61">
        <f ca="1"/>
        <v>0</v>
      </c>
      <c r="M47" s="61" t="str">
        <f ca="1"/>
        <v>Cyber Crime offences</v>
      </c>
      <c r="N47" s="61" t="str">
        <f ca="1"/>
        <v>IPC</v>
      </c>
      <c r="O47" s="61" t="str">
        <f ca="1"/>
        <v>Grave</v>
      </c>
      <c r="P47" s="28">
        <f ca="1"/>
        <v>0</v>
      </c>
      <c r="Q47" s="61">
        <f ca="1"/>
        <v>0</v>
      </c>
      <c r="R47" s="61">
        <f ca="1"/>
        <v>0</v>
      </c>
      <c r="S47" s="61" t="str">
        <f ca="1"/>
        <v>UI</v>
      </c>
      <c r="T47" s="61">
        <f ca="1"/>
        <v>0</v>
      </c>
      <c r="U47" s="28">
        <f ca="1"/>
        <v>0</v>
      </c>
      <c r="V47" s="61">
        <f ca="1"/>
        <v>0</v>
      </c>
      <c r="W47" s="9" t="str">
        <f ca="1"/>
        <v>Want of clues</v>
      </c>
      <c r="X47" s="9" t="str">
        <f ca="1"/>
        <v>For Arrest of Accused</v>
      </c>
      <c r="Y47" s="66">
        <f ca="1"/>
        <v>0</v>
      </c>
      <c r="Z47" s="9" t="str">
        <f ca="1"/>
        <v>Occurred on 06.12.2024 at 13:01 hours on YSRCP Official "X" ( Twitter)account and reported on same day at 22:00 hours that the complainant Kalla Jaidev, S/o Dharmarao, 32 yrs, Yadava by caste, Golla Veedhi, IchapuramMunicipality reported that he is running as Harivillu Supermarket and TDP Youthg Prsident also He has been observing Social media posts in "X" ( Twitter ) on his mobile. He has observed one of posting in "X" ( Twitter ) account on the name of YSRCP Official "X" ( Twitter)account i.e., on 06.12.2024 observed one posting on the name of Sri Rammohannaidu, Hon¿ble Central Minister of India, pictured on 06.12.2024 at 13:01 hours posted the false statements on incites tensions and discredits on the Honourable Chief Minister of Andhra Pradesh. The above posting are delivered by name</v>
      </c>
      <c r="AA47" s="60" t="str">
        <f ca="1"/>
        <v>Total</v>
      </c>
      <c r="AB47" s="61">
        <f ca="1"/>
        <v>679</v>
      </c>
      <c r="AC47" s="61" t="str">
        <f ca="1"/>
        <v>Above 1 Year</v>
      </c>
      <c r="AD47" s="61" t="str">
        <f ca="1"/>
        <v/>
      </c>
      <c r="AE47" s="61" t="str">
        <f ca="1"/>
        <v/>
      </c>
      <c r="AF47" s="61" t="str">
        <f ca="1"/>
        <v>Cyber Cell</v>
      </c>
      <c r="AG47" s="61" t="str">
        <f ca="1"/>
        <v>Itchapuram Town,'224/2024'</v>
      </c>
      <c r="AH47" s="61" t="str">
        <f t="shared" ca="1" si="0"/>
        <v>No</v>
      </c>
    </row>
    <row r="48" spans="1:34" s="24" customFormat="1" ht="25.5" customHeight="1" x14ac:dyDescent="0.25">
      <c r="A48" s="61">
        <v>47</v>
      </c>
      <c r="B48" s="61" t="str">
        <f ca="1"/>
        <v>Kasibugga Sub-Division</v>
      </c>
      <c r="C48" s="61">
        <f ca="1"/>
        <v>0</v>
      </c>
      <c r="D48" s="61" t="str">
        <f ca="1"/>
        <v>CI-Kasibugga</v>
      </c>
      <c r="E48" s="62" t="str">
        <f ca="1"/>
        <v>Kasibugga</v>
      </c>
      <c r="F48" s="61" t="str">
        <f ca="1"/>
        <v>'554/2024'</v>
      </c>
      <c r="G48" s="63" t="str">
        <f ca="1"/>
        <v>420 IPC, 66-C ITA-2000-2008</v>
      </c>
      <c r="H48" s="64">
        <f ca="1"/>
        <v>45633</v>
      </c>
      <c r="I48" s="65" t="str">
        <f ca="1"/>
        <v>Dec</v>
      </c>
      <c r="J48" s="65">
        <f ca="1"/>
        <v>2024</v>
      </c>
      <c r="K48" s="63" t="str">
        <f ca="1"/>
        <v>Cyber Crime offences</v>
      </c>
      <c r="L48" s="61">
        <f ca="1"/>
        <v>0</v>
      </c>
      <c r="M48" s="61" t="str">
        <f ca="1"/>
        <v>Cyber Crime offences</v>
      </c>
      <c r="N48" s="61" t="str">
        <f ca="1"/>
        <v>IPC</v>
      </c>
      <c r="O48" s="61" t="str">
        <f ca="1"/>
        <v>Non-Grave</v>
      </c>
      <c r="P48" s="28">
        <f ca="1"/>
        <v>0</v>
      </c>
      <c r="Q48" s="61">
        <f ca="1"/>
        <v>0</v>
      </c>
      <c r="R48" s="61">
        <f ca="1"/>
        <v>0</v>
      </c>
      <c r="S48" s="61" t="str">
        <f ca="1"/>
        <v>UI</v>
      </c>
      <c r="T48" s="61">
        <f ca="1"/>
        <v>0</v>
      </c>
      <c r="U48" s="28">
        <f ca="1"/>
        <v>0</v>
      </c>
      <c r="V48" s="61">
        <f ca="1"/>
        <v>0</v>
      </c>
      <c r="W48" s="9" t="str">
        <f ca="1"/>
        <v>For Arrest of Accused</v>
      </c>
      <c r="X48" s="9" t="str">
        <f ca="1"/>
        <v>For Arrest of Accused</v>
      </c>
      <c r="Y48" s="66">
        <f ca="1"/>
        <v>0</v>
      </c>
      <c r="Z48" s="9" t="str">
        <f ca="1"/>
        <v>Occcurred inbetween on 27.03.2024 to 06.05.2024 at Kasibugga and other palces and reported on 07.12.2024 at 18.00hrs, Wherein the complainant Upparapalli Praveen Kumar s/o Suryanarayana, 35yrs, Palli by caste, Chinavanka Village, Vajrapukothuru Mandal reported that he met the accused Vishal Rekha on facebook and cheated the complainant and his friends with offering jobs at Kuwait and made believe the complainant. The accused asked the complainant amount of Rs. 2,40,000/- rupees on the plea of arrange jobs at Kuwait. On believing the words of accused, the complainant and his friends gave an amount of Rs 2,40,000/- by bank and transferred amount through phone pay. After the accused sent a fake Electronic VISA, flight tickets and Job offer letter through whats app, when they were asked th</v>
      </c>
      <c r="AA48" s="60" t="str">
        <f ca="1"/>
        <v>Total</v>
      </c>
      <c r="AB48" s="61">
        <f ca="1"/>
        <v>678</v>
      </c>
      <c r="AC48" s="61" t="str">
        <f ca="1"/>
        <v>Above 1 Year</v>
      </c>
      <c r="AD48" s="61" t="str">
        <f ca="1"/>
        <v/>
      </c>
      <c r="AE48" s="61" t="str">
        <f ca="1"/>
        <v/>
      </c>
      <c r="AF48" s="61" t="str">
        <f ca="1"/>
        <v>Cyber Cell</v>
      </c>
      <c r="AG48" s="61" t="str">
        <f ca="1"/>
        <v>Kasibugga,'554/2024'</v>
      </c>
      <c r="AH48" s="61" t="str">
        <f t="shared" ca="1" si="0"/>
        <v>No</v>
      </c>
    </row>
    <row r="49" spans="1:34" s="24" customFormat="1" ht="25.5" customHeight="1" x14ac:dyDescent="0.25">
      <c r="A49" s="61">
        <v>48</v>
      </c>
      <c r="B49" s="61" t="str">
        <f ca="1"/>
        <v>Kasibugga Sub-Division</v>
      </c>
      <c r="C49" s="61" t="str">
        <f ca="1"/>
        <v>Itchapuram Circle</v>
      </c>
      <c r="D49" s="61" t="str">
        <f ca="1"/>
        <v>CI-Itchapuram Circle</v>
      </c>
      <c r="E49" s="62" t="str">
        <f ca="1"/>
        <v>Itchapuram Rural</v>
      </c>
      <c r="F49" s="61" t="str">
        <f ca="1"/>
        <v>'169/2024'</v>
      </c>
      <c r="G49" s="63" t="str">
        <f ca="1"/>
        <v>20(b)(ii)(B) r/w 8(c) NDPSA</v>
      </c>
      <c r="H49" s="64">
        <f ca="1"/>
        <v>45635</v>
      </c>
      <c r="I49" s="65" t="str">
        <f ca="1"/>
        <v>Dec</v>
      </c>
      <c r="J49" s="65">
        <f ca="1"/>
        <v>2024</v>
      </c>
      <c r="K49" s="63" t="str">
        <f ca="1"/>
        <v>NDPS</v>
      </c>
      <c r="L49" s="61">
        <f ca="1"/>
        <v>0</v>
      </c>
      <c r="M49" s="61" t="str">
        <f ca="1"/>
        <v>NDPS</v>
      </c>
      <c r="N49" s="61" t="str">
        <f ca="1"/>
        <v>NDPS</v>
      </c>
      <c r="O49" s="61" t="str">
        <f ca="1"/>
        <v>Non-Grave</v>
      </c>
      <c r="P49" s="28">
        <f ca="1"/>
        <v>0</v>
      </c>
      <c r="Q49" s="61">
        <f ca="1"/>
        <v>0</v>
      </c>
      <c r="R49" s="61">
        <f ca="1"/>
        <v>0</v>
      </c>
      <c r="S49" s="61" t="str">
        <f ca="1"/>
        <v>UI</v>
      </c>
      <c r="T49" s="61">
        <f ca="1"/>
        <v>0</v>
      </c>
      <c r="U49" s="28">
        <f ca="1"/>
        <v>0</v>
      </c>
      <c r="V49" s="61">
        <f ca="1"/>
        <v>0</v>
      </c>
      <c r="W49" s="9" t="str">
        <f ca="1"/>
        <v>For Arrest of Accused</v>
      </c>
      <c r="X49" s="9" t="str">
        <f ca="1"/>
        <v>For Arrest of Accused</v>
      </c>
      <c r="Y49" s="66">
        <f ca="1"/>
        <v>0</v>
      </c>
      <c r="Z49" s="9" t="str">
        <f ca="1"/>
        <v>Occurred on 09.12.2024 at 13:00 hours under the NH-16 road fly over bridge, near Tulasamma temple, Loddaputti village limits, Ichapuram Mandal and reported on the same day at 15.30 hours by the complainant E. Srinivas, Sub-Inspector of Police, Ichapuram Rural PS, in which, he reported that he arrested the accused Bidya Sagar Singh s/o lt Kastan singh, 33yrs, Pano by caste, Bijipur (v), Sulabha post, Mohan block, and PS, Gajapahti (dist),Odisha while he was possession ganja.The complainant seized total Ganja weighing about Kg 14.450 grams, one mobile phones from the possession of the accused the presence of the mediators, Gazetted officer under the cover of the mediators report. A2 Kumar, Sinkuripadal (v), Odisah who gave ganja to the accused and A3 Shahil khan, kerala state (Receiver) al</v>
      </c>
      <c r="AA49" s="60" t="str">
        <f ca="1"/>
        <v>Total</v>
      </c>
      <c r="AB49" s="61">
        <f ca="1"/>
        <v>676</v>
      </c>
      <c r="AC49" s="61" t="str">
        <f ca="1"/>
        <v>Above 1 Year</v>
      </c>
      <c r="AD49" s="61" t="str">
        <f ca="1"/>
        <v/>
      </c>
      <c r="AE49" s="61" t="str">
        <f ca="1"/>
        <v/>
      </c>
      <c r="AF49" s="61" t="str">
        <f ca="1"/>
        <v>C-3(NDPS)</v>
      </c>
      <c r="AG49" s="61" t="str">
        <f ca="1"/>
        <v>Itchapuram Rural,'169/2024'</v>
      </c>
      <c r="AH49" s="61" t="str">
        <f t="shared" ca="1" si="0"/>
        <v>No</v>
      </c>
    </row>
    <row r="50" spans="1:34" s="24" customFormat="1" ht="25.5" customHeight="1" x14ac:dyDescent="0.25">
      <c r="A50" s="61">
        <v>49</v>
      </c>
      <c r="B50" s="61" t="str">
        <f ca="1"/>
        <v>Kasibugga Sub-Division</v>
      </c>
      <c r="C50" s="61" t="str">
        <f ca="1"/>
        <v>Itchapuram Circle</v>
      </c>
      <c r="D50" s="61" t="str">
        <f ca="1"/>
        <v>CI-Itchapuram Circle</v>
      </c>
      <c r="E50" s="62" t="str">
        <f ca="1"/>
        <v>Itchapuram Town</v>
      </c>
      <c r="F50" s="61" t="str">
        <f ca="1"/>
        <v>'229/2024'</v>
      </c>
      <c r="G50" s="63" t="str">
        <f ca="1"/>
        <v>20(b)(ii)(B) r/w 8(c) NDPSA</v>
      </c>
      <c r="H50" s="64">
        <f ca="1"/>
        <v>45636</v>
      </c>
      <c r="I50" s="65" t="str">
        <f ca="1"/>
        <v>Dec</v>
      </c>
      <c r="J50" s="65">
        <f ca="1"/>
        <v>2024</v>
      </c>
      <c r="K50" s="63" t="str">
        <f ca="1"/>
        <v>NDPS</v>
      </c>
      <c r="L50" s="61">
        <f ca="1"/>
        <v>0</v>
      </c>
      <c r="M50" s="61" t="str">
        <f ca="1"/>
        <v>NDPS</v>
      </c>
      <c r="N50" s="61" t="str">
        <f ca="1"/>
        <v>NDPS</v>
      </c>
      <c r="O50" s="61" t="str">
        <f ca="1"/>
        <v>Non-Grave</v>
      </c>
      <c r="P50" s="28">
        <f ca="1"/>
        <v>0</v>
      </c>
      <c r="Q50" s="61">
        <f ca="1"/>
        <v>0</v>
      </c>
      <c r="R50" s="61">
        <f ca="1"/>
        <v>0</v>
      </c>
      <c r="S50" s="61" t="str">
        <f ca="1"/>
        <v>UI</v>
      </c>
      <c r="T50" s="61">
        <f ca="1"/>
        <v>0</v>
      </c>
      <c r="U50" s="28">
        <f ca="1"/>
        <v>0</v>
      </c>
      <c r="V50" s="61">
        <f ca="1"/>
        <v>0</v>
      </c>
      <c r="W50" s="9" t="str">
        <f ca="1"/>
        <v>For Arrest of Accused</v>
      </c>
      <c r="X50" s="9" t="str">
        <f ca="1"/>
        <v>For Arrest of Accused</v>
      </c>
      <c r="Y50" s="66">
        <f ca="1"/>
        <v>0</v>
      </c>
      <c r="Z50" s="9" t="str">
        <f ca="1"/>
        <v>Occurred on 10.12.2024 at 15:00 hrs at Back side of the L Max Theatre, Lay out of Uppada Satish and Uppada Nagesh, Ichapuram Municipality and reported on the same day at 18:00 hours by the complainant E. Chinnam Naidu, Sub-Inspector of Police, Ichapuram town PS, in which, he reported that he arrested the accused A1) Bora Lokesh, S/o Bairagi Reddy, 22 yrs, reddika by caste, K.Subani Village, Chikati Block, Ganjam District, Odisha State. A2) Kattula Anil, S/o Sundara Rao, Age 20 yrs, Telaga by caste, Bellupada Colony, Ichapuram Town and Mandal, A3) Keelu Dilleswara Rao, s/o Hirambo, 20 yrs, Palli by caste, Mudiya Street, Ichapuram Town and Mandal, A4) Munakala Syam, S/o late Krishna, 20 yrs, Reddika by caste, Thoturu Village, Mandapalli Panchayathi, Ichapuram Mandal, A5) Mada Ashish, S/o Rag</v>
      </c>
      <c r="AA50" s="60" t="str">
        <f ca="1"/>
        <v>Total</v>
      </c>
      <c r="AB50" s="61">
        <f ca="1"/>
        <v>675</v>
      </c>
      <c r="AC50" s="61" t="str">
        <f ca="1"/>
        <v>Above 1 Year</v>
      </c>
      <c r="AD50" s="61" t="str">
        <f ca="1"/>
        <v/>
      </c>
      <c r="AE50" s="61" t="str">
        <f ca="1"/>
        <v/>
      </c>
      <c r="AF50" s="61" t="str">
        <f ca="1"/>
        <v>C-3(NDPS)</v>
      </c>
      <c r="AG50" s="61" t="str">
        <f ca="1"/>
        <v>Itchapuram Town,'229/2024'</v>
      </c>
      <c r="AH50" s="61" t="str">
        <f t="shared" ca="1" si="0"/>
        <v>No</v>
      </c>
    </row>
    <row r="51" spans="1:34" s="24" customFormat="1" ht="25.5" customHeight="1" x14ac:dyDescent="0.25">
      <c r="A51" s="61">
        <v>50</v>
      </c>
      <c r="B51" s="61" t="str">
        <f ca="1"/>
        <v>Srikakulam Sub-Division</v>
      </c>
      <c r="C51" s="61" t="str">
        <f ca="1"/>
        <v>J.R.Puram Circle</v>
      </c>
      <c r="D51" s="61" t="str">
        <f ca="1"/>
        <v>CI-J.R.Puram Circle</v>
      </c>
      <c r="E51" s="62" t="str">
        <f ca="1"/>
        <v>G. Sigadam</v>
      </c>
      <c r="F51" s="61" t="str">
        <f ca="1"/>
        <v>'119/2024'</v>
      </c>
      <c r="G51" s="63" t="str">
        <f ca="1"/>
        <v>179,178,182(1),318(4),180,181 r/w 61(2) BNS</v>
      </c>
      <c r="H51" s="64">
        <f ca="1"/>
        <v>45638</v>
      </c>
      <c r="I51" s="65" t="str">
        <f ca="1"/>
        <v>Dec</v>
      </c>
      <c r="J51" s="65">
        <f ca="1"/>
        <v>2024</v>
      </c>
      <c r="K51" s="63" t="str">
        <f ca="1"/>
        <v>Cheating</v>
      </c>
      <c r="L51" s="61">
        <f ca="1"/>
        <v>0</v>
      </c>
      <c r="M51" s="61" t="str">
        <f ca="1"/>
        <v>White Collar Offences</v>
      </c>
      <c r="N51" s="61" t="str">
        <f ca="1"/>
        <v>IPC</v>
      </c>
      <c r="O51" s="61" t="str">
        <f ca="1"/>
        <v>Grave</v>
      </c>
      <c r="P51" s="28">
        <f ca="1"/>
        <v>0</v>
      </c>
      <c r="Q51" s="61">
        <f ca="1"/>
        <v>0</v>
      </c>
      <c r="R51" s="61">
        <f ca="1"/>
        <v>0</v>
      </c>
      <c r="S51" s="61" t="str">
        <f ca="1"/>
        <v>UI</v>
      </c>
      <c r="T51" s="61">
        <f ca="1"/>
        <v>0</v>
      </c>
      <c r="U51" s="28">
        <f ca="1"/>
        <v>0</v>
      </c>
      <c r="V51" s="61">
        <f ca="1"/>
        <v>0</v>
      </c>
      <c r="W51" s="9" t="str">
        <f ca="1"/>
        <v>For Arrest of Accused</v>
      </c>
      <c r="X51" s="9" t="str">
        <f ca="1"/>
        <v>For Arrest of Accused</v>
      </c>
      <c r="Y51" s="66">
        <f ca="1"/>
        <v>0</v>
      </c>
      <c r="Z51" s="9" t="str">
        <f ca="1"/>
        <v>This is a case of illegal possession of counterfeiting government currency notes and make or sells or delivers to, or buys or receives government currency notes that occurred on 12.12.2024 at 09.00hrs, at Pensam Junction, G. Sigadam Mandal reported on the same day at 10.45 hrs, wherein the complainant Y. Madhusudhanarao, S.I. of Police, G. Sigadam P.S and staff has caught the accused by name viz. 1) Ganagalla Ravi, S/o Ammoru, Age 39 years, Vadabalija by Caste, Kotha Dibbalapalem Village, Etcherla Mandal , Srikakulam Dist, AP , 2) Yenni Rajesh, S/o Narasimha Murthy (late), Kalinga by Caste, Diguva Veedhi, Budumuru Village, Laveru Mandal R/o at opposite Govt. Polytechnic College, Yathapeta, Etcherla Mandal 3) Rapaka Prabhakar alias Pratap Reddy of Narasapur</v>
      </c>
      <c r="AA51" s="60" t="str">
        <f ca="1"/>
        <v>Total</v>
      </c>
      <c r="AB51" s="61">
        <f ca="1"/>
        <v>673</v>
      </c>
      <c r="AC51" s="61" t="str">
        <f ca="1"/>
        <v>Above 1 Year</v>
      </c>
      <c r="AD51" s="61" t="str">
        <f ca="1"/>
        <v/>
      </c>
      <c r="AE51" s="61" t="str">
        <f ca="1"/>
        <v/>
      </c>
      <c r="AF51" s="61" t="str">
        <f ca="1"/>
        <v>D-6 &amp; D-2(Other IPC)</v>
      </c>
      <c r="AG51" s="61" t="str">
        <f ca="1"/>
        <v>G. Sigadam,'119/2024'</v>
      </c>
      <c r="AH51" s="61" t="str">
        <f t="shared" ca="1" si="0"/>
        <v>No</v>
      </c>
    </row>
    <row r="52" spans="1:34" s="24" customFormat="1" ht="25.5" customHeight="1" x14ac:dyDescent="0.25">
      <c r="A52" s="61">
        <v>51</v>
      </c>
      <c r="B52" s="61" t="str">
        <f ca="1"/>
        <v>Tekkali Sub-Division</v>
      </c>
      <c r="C52" s="61" t="str">
        <f ca="1"/>
        <v>Pathapatnam Circle</v>
      </c>
      <c r="D52" s="61" t="str">
        <f ca="1"/>
        <v>CI-Pathapatnam Circle</v>
      </c>
      <c r="E52" s="62" t="str">
        <f ca="1"/>
        <v>Meliaputti</v>
      </c>
      <c r="F52" s="61" t="str">
        <f ca="1"/>
        <v>'167/2024'</v>
      </c>
      <c r="G52" s="63" t="str">
        <f ca="1"/>
        <v>8(c) r/w 20(b)(ii)(C) NDPSA</v>
      </c>
      <c r="H52" s="64">
        <f ca="1"/>
        <v>45640</v>
      </c>
      <c r="I52" s="65" t="str">
        <f ca="1"/>
        <v>Dec</v>
      </c>
      <c r="J52" s="65">
        <f ca="1"/>
        <v>2024</v>
      </c>
      <c r="K52" s="63" t="str">
        <f ca="1"/>
        <v>NDPS</v>
      </c>
      <c r="L52" s="61">
        <f ca="1"/>
        <v>0</v>
      </c>
      <c r="M52" s="61" t="str">
        <f ca="1"/>
        <v>NDPS</v>
      </c>
      <c r="N52" s="61" t="str">
        <f ca="1"/>
        <v>NDPS</v>
      </c>
      <c r="O52" s="61" t="str">
        <f ca="1"/>
        <v>Non-Grave</v>
      </c>
      <c r="P52" s="28">
        <f ca="1"/>
        <v>0</v>
      </c>
      <c r="Q52" s="61">
        <f ca="1"/>
        <v>0</v>
      </c>
      <c r="R52" s="61">
        <f ca="1"/>
        <v>0</v>
      </c>
      <c r="S52" s="61" t="str">
        <f ca="1"/>
        <v>UI</v>
      </c>
      <c r="T52" s="61">
        <f ca="1"/>
        <v>0</v>
      </c>
      <c r="U52" s="28">
        <f ca="1"/>
        <v>0</v>
      </c>
      <c r="V52" s="61">
        <f ca="1"/>
        <v>0</v>
      </c>
      <c r="W52" s="9" t="str">
        <f ca="1"/>
        <v>For Arrest of Accused</v>
      </c>
      <c r="X52" s="9" t="str">
        <f ca="1"/>
        <v>For Arrest of Accused</v>
      </c>
      <c r="Y52" s="66">
        <f ca="1"/>
        <v>0</v>
      </c>
      <c r="Z52" s="9" t="str">
        <f ca="1"/>
        <v>This is a case of illegal transportation/possession of prohibited commercial quantity Ganja for the purpose of sale that occurred on 14.12.2024 at about 17:00hrs, on B.T. road leading towards Meliaputti to Parlakhemundi, at MahendraTanaya bridge, Meliaputti village &amp;mandal, Srikakulam district and reported on the same day at 19:30hrs, in which the complainant Sri. P. Ramesh babu, Sub-Inspector of Police (SHO), Meliaputti Police Station got reliable information regarding transportation of Ganja then a requisition was addressed to the Tahsildhar, Meliaputti to provide VROs to be acted as mediators while conducting raid. On responding the same, at behest of Dy.Tahasildar, VRO reported before me thereby the complainant, along with by staff, Dy.Tahasildhar, VROs, Private photographer, left Po</v>
      </c>
      <c r="AA52" s="60" t="str">
        <f ca="1"/>
        <v>Total</v>
      </c>
      <c r="AB52" s="61">
        <f ca="1"/>
        <v>671</v>
      </c>
      <c r="AC52" s="61" t="str">
        <f ca="1"/>
        <v>Above 1 Year</v>
      </c>
      <c r="AD52" s="61" t="str">
        <f ca="1"/>
        <v/>
      </c>
      <c r="AE52" s="61" t="str">
        <f ca="1"/>
        <v/>
      </c>
      <c r="AF52" s="61" t="str">
        <f ca="1"/>
        <v>C-3(NDPS)</v>
      </c>
      <c r="AG52" s="61" t="str">
        <f ca="1"/>
        <v>Meliaputti,'167/2024'</v>
      </c>
      <c r="AH52" s="61" t="str">
        <f t="shared" ca="1" si="0"/>
        <v>No</v>
      </c>
    </row>
    <row r="53" spans="1:34" s="24" customFormat="1" ht="25.5" customHeight="1" x14ac:dyDescent="0.25">
      <c r="A53" s="61">
        <v>52</v>
      </c>
      <c r="B53" s="61" t="str">
        <f ca="1"/>
        <v>Kasibugga Sub-Division</v>
      </c>
      <c r="C53" s="61">
        <f ca="1"/>
        <v>0</v>
      </c>
      <c r="D53" s="61" t="str">
        <f ca="1"/>
        <v>CI-Kasibugga</v>
      </c>
      <c r="E53" s="62" t="str">
        <f ca="1"/>
        <v>Kasibugga</v>
      </c>
      <c r="F53" s="61" t="str">
        <f ca="1"/>
        <v>'572/2024'</v>
      </c>
      <c r="G53" s="63" t="str">
        <f ca="1"/>
        <v>27,25 Arms Act, 109(1),61(2) r/w 3(5) BNS</v>
      </c>
      <c r="H53" s="64">
        <f ca="1"/>
        <v>45646</v>
      </c>
      <c r="I53" s="65" t="str">
        <f ca="1"/>
        <v>Dec</v>
      </c>
      <c r="J53" s="65">
        <f ca="1"/>
        <v>2024</v>
      </c>
      <c r="K53" s="63" t="str">
        <f ca="1"/>
        <v>Attempt To Murder</v>
      </c>
      <c r="L53" s="61">
        <f ca="1"/>
        <v>0</v>
      </c>
      <c r="M53" s="61" t="str">
        <f ca="1"/>
        <v>Bodily Offiences</v>
      </c>
      <c r="N53" s="61" t="str">
        <f ca="1"/>
        <v>IPC</v>
      </c>
      <c r="O53" s="61" t="str">
        <f ca="1"/>
        <v>Grave</v>
      </c>
      <c r="P53" s="28">
        <f ca="1"/>
        <v>0</v>
      </c>
      <c r="Q53" s="61">
        <f ca="1"/>
        <v>0</v>
      </c>
      <c r="R53" s="61">
        <f ca="1"/>
        <v>0</v>
      </c>
      <c r="S53" s="61" t="str">
        <f ca="1"/>
        <v>UI</v>
      </c>
      <c r="T53" s="61">
        <f ca="1"/>
        <v>0</v>
      </c>
      <c r="U53" s="28">
        <f ca="1"/>
        <v>0</v>
      </c>
      <c r="V53" s="61">
        <f ca="1"/>
        <v>0</v>
      </c>
      <c r="W53" s="9" t="str">
        <f ca="1"/>
        <v>For Arrest of Accused</v>
      </c>
      <c r="X53" s="9" t="str">
        <f ca="1"/>
        <v>For Arrest of Accused</v>
      </c>
      <c r="Y53" s="66">
        <f ca="1"/>
        <v>0</v>
      </c>
      <c r="Z53" s="9" t="str">
        <f ca="1"/>
        <v>This is a case of attempt to murder coupled with criminal conspiracy and illegal possession of Arms and Ammunitions, that occurred prior to 20-12-2024 at 17.30hrs and reported on 20-12-2024 at 23.30hrs at near by Badda Nagaraju house, Chinnabadam Village, and Kosangipuram Village, Palasa Mandal and the house belongs to Kancharana Kusiraju vide Electricity SC No. 222/653, at R &amp; R colony, Kosangipuram village, Palasa Mandal, wherein the accused A.1 Ampolu Srinivasarao s/o Ramayya, 46yrs, Kalinga by caste, Chinnabadam Village, Palasa Mandal, A.2 Mahmmad Iqbal Rajaq Khan s/o Firoj, 32yrs, Muslim, Muglachak, Bihar state, A.3 Mahammad Amir s/o Samiddeen, 31yrs, Muslim by caste, Bunhovar, Bihar, A.4 Routhu Chandra Sekhar @ Chandu s/o Madhusudhanarao, A.5 Kurmapu Dharmarao s/o Lt Latchay</v>
      </c>
      <c r="AA53" s="60" t="str">
        <f ca="1"/>
        <v>Total</v>
      </c>
      <c r="AB53" s="61">
        <f ca="1"/>
        <v>665</v>
      </c>
      <c r="AC53" s="61" t="str">
        <f ca="1"/>
        <v>Above 1 Year</v>
      </c>
      <c r="AD53" s="61" t="str">
        <f ca="1"/>
        <v/>
      </c>
      <c r="AE53" s="61" t="str">
        <f ca="1"/>
        <v/>
      </c>
      <c r="AF53" s="61" t="str">
        <f ca="1"/>
        <v>D-6 &amp; D-2(Bodily)</v>
      </c>
      <c r="AG53" s="61" t="str">
        <f ca="1"/>
        <v>Kasibugga,'572/2024'</v>
      </c>
      <c r="AH53" s="61" t="str">
        <f t="shared" ca="1" si="0"/>
        <v>No</v>
      </c>
    </row>
    <row r="54" spans="1:34" s="24" customFormat="1" ht="25.5" customHeight="1" x14ac:dyDescent="0.25">
      <c r="A54" s="61">
        <v>53</v>
      </c>
      <c r="B54" s="61" t="str">
        <f ca="1"/>
        <v>Kasibugga Sub-Division</v>
      </c>
      <c r="C54" s="61" t="str">
        <f ca="1"/>
        <v>Itchapuram Circle</v>
      </c>
      <c r="D54" s="61" t="str">
        <f ca="1"/>
        <v>CI-Itchapuram Circle</v>
      </c>
      <c r="E54" s="62" t="str">
        <f ca="1"/>
        <v>Itchapuram Rural</v>
      </c>
      <c r="F54" s="61" t="str">
        <f ca="1"/>
        <v>'173/2024'</v>
      </c>
      <c r="G54" s="63" t="str">
        <f ca="1"/>
        <v>20(b)(ii)(B) r/w 8(c) NDPSA</v>
      </c>
      <c r="H54" s="64">
        <f ca="1"/>
        <v>45656</v>
      </c>
      <c r="I54" s="65" t="str">
        <f ca="1"/>
        <v>Dec</v>
      </c>
      <c r="J54" s="65">
        <f ca="1"/>
        <v>2024</v>
      </c>
      <c r="K54" s="63" t="str">
        <f ca="1"/>
        <v>NDPS</v>
      </c>
      <c r="L54" s="61">
        <f ca="1"/>
        <v>0</v>
      </c>
      <c r="M54" s="61" t="str">
        <f ca="1"/>
        <v>NDPS</v>
      </c>
      <c r="N54" s="61" t="str">
        <f ca="1"/>
        <v>NDPS</v>
      </c>
      <c r="O54" s="61" t="str">
        <f ca="1"/>
        <v>Non-Grave</v>
      </c>
      <c r="P54" s="28">
        <f ca="1"/>
        <v>0</v>
      </c>
      <c r="Q54" s="61">
        <f ca="1"/>
        <v>0</v>
      </c>
      <c r="R54" s="61">
        <f ca="1"/>
        <v>0</v>
      </c>
      <c r="S54" s="61" t="str">
        <f ca="1"/>
        <v>UI</v>
      </c>
      <c r="T54" s="61">
        <f ca="1"/>
        <v>0</v>
      </c>
      <c r="U54" s="28">
        <f ca="1"/>
        <v>0</v>
      </c>
      <c r="V54" s="61">
        <f ca="1"/>
        <v>0</v>
      </c>
      <c r="W54" s="9" t="str">
        <f ca="1"/>
        <v>For Arrest of Accused</v>
      </c>
      <c r="X54" s="9" t="str">
        <f ca="1"/>
        <v>For Arrest of Accused</v>
      </c>
      <c r="Y54" s="66">
        <f ca="1"/>
        <v>0</v>
      </c>
      <c r="Z54" s="9" t="str">
        <f ca="1"/>
        <v>Occurred on 30.12.2024 at 15:00 hours at LC gate, M Thoturu Village limits, Ichapouram Mandal and reported on the same day at 17.30 hours by the complainant E. Srinivas, Sub-Inspector of Police, Ichapuram Rural PS, in which, he reported that he arrested the accused A1) Ajay s/o late Prempal, age 35yrs, caste by Balmiki, Jandhapur Village, I,E Sahibabad, Ghaziabad dist, U.P, A2) Ajay s/o late kanchisingh, age 27yrs, caste by Thakur, Bichat Sujanpur village, Buland Sohar (dist), U.P while they were possession ganja. The complainant seized total Ganja weighing about Kg 11.430 grams, one mobile phone from the possession of the accused the presence of the mediators, Gazetted officer under the cover of the mediators report. In this case, A3) Apollo Mandal, Manikyapur area, Ganjam dist, Odisha</v>
      </c>
      <c r="AA54" s="60" t="str">
        <f ca="1"/>
        <v>Total</v>
      </c>
      <c r="AB54" s="61">
        <f ca="1"/>
        <v>655</v>
      </c>
      <c r="AC54" s="61" t="str">
        <f ca="1"/>
        <v>Above 1 Year</v>
      </c>
      <c r="AD54" s="61" t="str">
        <f ca="1"/>
        <v/>
      </c>
      <c r="AE54" s="61" t="str">
        <f ca="1"/>
        <v/>
      </c>
      <c r="AF54" s="61" t="str">
        <f ca="1"/>
        <v>C-3(NDPS)</v>
      </c>
      <c r="AG54" s="61" t="str">
        <f ca="1"/>
        <v>Itchapuram Rural,'173/2024'</v>
      </c>
      <c r="AH54" s="61" t="str">
        <f t="shared" ca="1" si="0"/>
        <v>No</v>
      </c>
    </row>
    <row r="55" spans="1:34" s="24" customFormat="1" ht="25.5" customHeight="1" x14ac:dyDescent="0.25">
      <c r="A55" s="61">
        <v>54</v>
      </c>
      <c r="B55" s="61" t="str">
        <f ca="1"/>
        <v>Kasibugga Sub-Division</v>
      </c>
      <c r="C55" s="61" t="str">
        <f ca="1"/>
        <v>Itchapuram Circle</v>
      </c>
      <c r="D55" s="61" t="str">
        <f ca="1"/>
        <v>CI-Itchapuram Circle</v>
      </c>
      <c r="E55" s="62" t="str">
        <f ca="1"/>
        <v>Itchapuram Rural</v>
      </c>
      <c r="F55" s="61" t="str">
        <f ca="1"/>
        <v>'174/2024'</v>
      </c>
      <c r="G55" s="63" t="str">
        <f ca="1"/>
        <v>20(b)(ii)(B) r/w 8(c) NDPSA</v>
      </c>
      <c r="H55" s="64">
        <f ca="1"/>
        <v>45657</v>
      </c>
      <c r="I55" s="65" t="str">
        <f ca="1"/>
        <v>Dec</v>
      </c>
      <c r="J55" s="65">
        <f ca="1"/>
        <v>2024</v>
      </c>
      <c r="K55" s="63" t="str">
        <f ca="1"/>
        <v>NDPS</v>
      </c>
      <c r="L55" s="61">
        <f ca="1"/>
        <v>0</v>
      </c>
      <c r="M55" s="61" t="str">
        <f ca="1"/>
        <v>NDPS</v>
      </c>
      <c r="N55" s="61" t="str">
        <f ca="1"/>
        <v>NDPS</v>
      </c>
      <c r="O55" s="61" t="str">
        <f ca="1"/>
        <v>Non-Grave</v>
      </c>
      <c r="P55" s="28">
        <f ca="1"/>
        <v>0</v>
      </c>
      <c r="Q55" s="61">
        <f ca="1"/>
        <v>0</v>
      </c>
      <c r="R55" s="61">
        <f ca="1"/>
        <v>0</v>
      </c>
      <c r="S55" s="61" t="str">
        <f ca="1"/>
        <v>UI</v>
      </c>
      <c r="T55" s="61">
        <f ca="1"/>
        <v>0</v>
      </c>
      <c r="U55" s="28">
        <f ca="1"/>
        <v>0</v>
      </c>
      <c r="V55" s="61">
        <f ca="1"/>
        <v>0</v>
      </c>
      <c r="W55" s="9" t="str">
        <f ca="1"/>
        <v>For Arrest of Accused</v>
      </c>
      <c r="X55" s="9" t="str">
        <f ca="1"/>
        <v>For Arrest of Accused</v>
      </c>
      <c r="Y55" s="66">
        <f ca="1"/>
        <v>0</v>
      </c>
      <c r="Z55" s="9" t="str">
        <f ca="1"/>
        <v>Occurred on 31.12.2024 at 10:00 hours at LC gate, M Thoturu Village limits, Ichapouram Mandal and reported on the same day at 12.30 hours by the complainant E. Srinivas, Sub-Inspector of Police, Ichapuram Rural PS, in which, he reported that he arrested the accused A1) Pradeep kumar s/o Narayana yadav, 27yrs, caste by yadava, Jadiya (v), Supaul (dist), Bihar while he was possession ganja. The complainant seized total Ganja weighing about Kg 1.260 grams, one mobile phone from the possession of the accused the presence of the mediators, Gazetted officer under the cover of the mediators report. In this case, A2) Roshan @ Suresh, odista state Odisha who gave ganja to the accused A3) Kranthi yadav,, Raghunadpur village, U.P state A4) Rinku , Sultanganj, Bhagalpur dist, Bihar state (Receiver)</v>
      </c>
      <c r="AA55" s="60" t="str">
        <f ca="1"/>
        <v>Total</v>
      </c>
      <c r="AB55" s="61">
        <f ca="1"/>
        <v>654</v>
      </c>
      <c r="AC55" s="61" t="str">
        <f ca="1"/>
        <v>Above 1 Year</v>
      </c>
      <c r="AD55" s="61" t="str">
        <f ca="1"/>
        <v/>
      </c>
      <c r="AE55" s="61" t="str">
        <f ca="1"/>
        <v/>
      </c>
      <c r="AF55" s="61" t="str">
        <f ca="1"/>
        <v>C-3(NDPS)</v>
      </c>
      <c r="AG55" s="61" t="str">
        <f ca="1"/>
        <v>Itchapuram Rural,'174/2024'</v>
      </c>
      <c r="AH55" s="61" t="str">
        <f t="shared" ca="1" si="0"/>
        <v>No</v>
      </c>
    </row>
    <row r="56" spans="1:34" s="24" customFormat="1" ht="25.5" customHeight="1" x14ac:dyDescent="0.25">
      <c r="A56" s="61">
        <v>55</v>
      </c>
      <c r="B56" s="61" t="str">
        <f ca="1"/>
        <v>Kasibugga Sub-Division</v>
      </c>
      <c r="C56" s="61" t="str">
        <f ca="1"/>
        <v>Sompeta Circle</v>
      </c>
      <c r="D56" s="61" t="str">
        <f ca="1"/>
        <v>SI-Sompeta</v>
      </c>
      <c r="E56" s="62" t="str">
        <f ca="1"/>
        <v>Sompeta</v>
      </c>
      <c r="F56" s="61" t="str">
        <f ca="1"/>
        <v>'1/2025'</v>
      </c>
      <c r="G56" s="63" t="str">
        <f ca="1"/>
        <v>506,420 r/w 34 IPC</v>
      </c>
      <c r="H56" s="64">
        <f ca="1"/>
        <v>45661</v>
      </c>
      <c r="I56" s="65" t="str">
        <f ca="1"/>
        <v>Jan</v>
      </c>
      <c r="J56" s="65">
        <f ca="1"/>
        <v>2025</v>
      </c>
      <c r="K56" s="63" t="str">
        <f ca="1"/>
        <v>Cheating</v>
      </c>
      <c r="L56" s="61">
        <f ca="1"/>
        <v>0</v>
      </c>
      <c r="M56" s="61" t="str">
        <f ca="1"/>
        <v>White Collar Offences</v>
      </c>
      <c r="N56" s="61" t="str">
        <f ca="1"/>
        <v>IPC</v>
      </c>
      <c r="O56" s="61" t="str">
        <f ca="1"/>
        <v>Non-Grave</v>
      </c>
      <c r="P56" s="28">
        <f ca="1"/>
        <v>0</v>
      </c>
      <c r="Q56" s="61">
        <f ca="1"/>
        <v>0</v>
      </c>
      <c r="R56" s="61">
        <f ca="1"/>
        <v>0</v>
      </c>
      <c r="S56" s="61" t="str">
        <f ca="1"/>
        <v>UI</v>
      </c>
      <c r="T56" s="61">
        <f ca="1"/>
        <v>0</v>
      </c>
      <c r="U56" s="28">
        <f ca="1"/>
        <v>0</v>
      </c>
      <c r="V56" s="61">
        <f ca="1"/>
        <v>0</v>
      </c>
      <c r="W56" s="9" t="str">
        <f ca="1"/>
        <v>For Arrest of Accused</v>
      </c>
      <c r="X56" s="9" t="str">
        <f ca="1"/>
        <v>For Arrest of Accused</v>
      </c>
      <c r="Y56" s="66">
        <f ca="1"/>
        <v>0</v>
      </c>
      <c r="Z56" s="9" t="str">
        <f ca="1"/>
        <v>Occurred on 11.02.2022 Sompeta Village of Sompeta Mandal and reported on 04.01.2025 at 08.00 Hrs, in which the complainant Aardhi Eswari, W/o Late Adinarayana, Age 43 Years, Palli by caste, Pedda palli Street, Sompeta Village, Sompeta Mandal reported that The complaint states that The complainant's son, Aarthi Dilip Kumar, has studied up to ITI and is trying to get a job. A person named A-1 Dunna Eswar Rao, S/o Janaki Rao a resident of Dunnavuru village in Mandasa mandal, has retired from the army and is currently living at home. He has been deceiving many people by taking money from many people on the promise of providing them with jobs and by not providing them with jobs or returning the money taken. The accused, Eswar Rao, had taken a total of seven lakh rupees from them as bribes</v>
      </c>
      <c r="AA56" s="60" t="str">
        <f ca="1"/>
        <v>Total</v>
      </c>
      <c r="AB56" s="61">
        <f ca="1"/>
        <v>650</v>
      </c>
      <c r="AC56" s="61" t="str">
        <f ca="1"/>
        <v>Above 1 Year</v>
      </c>
      <c r="AD56" s="61" t="str">
        <f ca="1"/>
        <v/>
      </c>
      <c r="AE56" s="61" t="str">
        <f ca="1"/>
        <v/>
      </c>
      <c r="AF56" s="61" t="str">
        <f ca="1"/>
        <v>D-6(White collar)</v>
      </c>
      <c r="AG56" s="61" t="str">
        <f ca="1"/>
        <v>Sompeta,'1/2025'</v>
      </c>
      <c r="AH56" s="61" t="str">
        <f t="shared" ca="1" si="0"/>
        <v>No</v>
      </c>
    </row>
    <row r="57" spans="1:34" s="24" customFormat="1" ht="25.5" customHeight="1" x14ac:dyDescent="0.25">
      <c r="A57" s="61">
        <v>56</v>
      </c>
      <c r="B57" s="61" t="str">
        <f ca="1"/>
        <v>Kasibugga Sub-Division</v>
      </c>
      <c r="C57" s="61" t="str">
        <f ca="1"/>
        <v>Itchapuram Circle</v>
      </c>
      <c r="D57" s="61" t="str">
        <f ca="1"/>
        <v>CI-Itchapuram Circle</v>
      </c>
      <c r="E57" s="62" t="str">
        <f ca="1"/>
        <v>Kaviti</v>
      </c>
      <c r="F57" s="61" t="str">
        <f ca="1"/>
        <v>'2/2025'</v>
      </c>
      <c r="G57" s="63" t="str">
        <f ca="1"/>
        <v>20(b)(ii)(B) r/w 8(c) NDPSA</v>
      </c>
      <c r="H57" s="64">
        <f ca="1"/>
        <v>45662</v>
      </c>
      <c r="I57" s="65" t="str">
        <f ca="1"/>
        <v>Jan</v>
      </c>
      <c r="J57" s="65">
        <f ca="1"/>
        <v>2025</v>
      </c>
      <c r="K57" s="63" t="str">
        <f ca="1"/>
        <v>NDPS</v>
      </c>
      <c r="L57" s="61">
        <f ca="1"/>
        <v>0</v>
      </c>
      <c r="M57" s="61" t="str">
        <f ca="1"/>
        <v>NDPS</v>
      </c>
      <c r="N57" s="61" t="str">
        <f ca="1"/>
        <v>NDPS</v>
      </c>
      <c r="O57" s="61" t="str">
        <f ca="1"/>
        <v>Non-Grave</v>
      </c>
      <c r="P57" s="28">
        <f ca="1"/>
        <v>0</v>
      </c>
      <c r="Q57" s="61">
        <f ca="1"/>
        <v>0</v>
      </c>
      <c r="R57" s="61">
        <f ca="1"/>
        <v>0</v>
      </c>
      <c r="S57" s="61" t="str">
        <f ca="1"/>
        <v>UI</v>
      </c>
      <c r="T57" s="61">
        <f ca="1"/>
        <v>0</v>
      </c>
      <c r="U57" s="28">
        <f ca="1"/>
        <v>0</v>
      </c>
      <c r="V57" s="61">
        <f ca="1"/>
        <v>0</v>
      </c>
      <c r="W57" s="9" t="str">
        <f ca="1"/>
        <v>For Arrest of Accused</v>
      </c>
      <c r="X57" s="9" t="str">
        <f ca="1"/>
        <v>For Arrest of Accused</v>
      </c>
      <c r="Y57" s="66">
        <f ca="1"/>
        <v>0</v>
      </c>
      <c r="Z57" s="9" t="str">
        <f ca="1"/>
        <v>This is a case of illegal possession of prohibited Ganja for the purpose of commercial use that occurred on 05.01.2025 at 17:30 hours at fly over bridge of NH-16 road, Kojjiria village junction of Kaviti Mandal and reported on the same day at 19:30 hours by the complainant V. Ravi Varma, Sub-Inspector of Police, Kaviti PS, in which, he reported that he arrested the accused A-1) Pradeep Panigrahy S/o Late Sudarshan Panigrahy, Age: 55 Years, Bhetasingi village, Sheragada Post &amp; block, Ganjam District of Odisha state, while he was in possession &amp; transportation of the prohibited Ganja. The complainant seized total Ganja weighing about Kg 11.580 grams, a mobile phone from the possession of the accused in the presence of the mediators, Gazzetted officer under the cover of the mediators report.A</v>
      </c>
      <c r="AA57" s="60" t="str">
        <f ca="1"/>
        <v>Total</v>
      </c>
      <c r="AB57" s="61">
        <f ca="1"/>
        <v>649</v>
      </c>
      <c r="AC57" s="61" t="str">
        <f ca="1"/>
        <v>Above 1 Year</v>
      </c>
      <c r="AD57" s="61" t="str">
        <f ca="1"/>
        <v/>
      </c>
      <c r="AE57" s="61" t="str">
        <f ca="1"/>
        <v/>
      </c>
      <c r="AF57" s="61" t="str">
        <f ca="1"/>
        <v>C-3(NDPS)</v>
      </c>
      <c r="AG57" s="61" t="str">
        <f ca="1"/>
        <v>Kaviti,'2/2025'</v>
      </c>
      <c r="AH57" s="61" t="str">
        <f t="shared" ca="1" si="0"/>
        <v>No</v>
      </c>
    </row>
    <row r="58" spans="1:34" s="24" customFormat="1" ht="25.5" customHeight="1" x14ac:dyDescent="0.25">
      <c r="A58" s="61">
        <v>57</v>
      </c>
      <c r="B58" s="61" t="str">
        <f ca="1"/>
        <v>Kasibugga Sub-Division</v>
      </c>
      <c r="C58" s="61" t="str">
        <f ca="1"/>
        <v>Itchapuram Circle</v>
      </c>
      <c r="D58" s="61" t="str">
        <f ca="1"/>
        <v>CI-Itchapuram Circle</v>
      </c>
      <c r="E58" s="62" t="str">
        <f ca="1"/>
        <v>Itchapuram Rural</v>
      </c>
      <c r="F58" s="61" t="str">
        <f ca="1"/>
        <v>'3/2025'</v>
      </c>
      <c r="G58" s="63" t="str">
        <f ca="1"/>
        <v>20(b)(ii)(B) r/w 8(c) NDPSA</v>
      </c>
      <c r="H58" s="64">
        <f ca="1"/>
        <v>45664</v>
      </c>
      <c r="I58" s="65" t="str">
        <f ca="1"/>
        <v>Jan</v>
      </c>
      <c r="J58" s="65">
        <f ca="1"/>
        <v>2025</v>
      </c>
      <c r="K58" s="63" t="str">
        <f ca="1"/>
        <v>NDPS</v>
      </c>
      <c r="L58" s="61">
        <f ca="1"/>
        <v>0</v>
      </c>
      <c r="M58" s="61" t="str">
        <f ca="1"/>
        <v>NDPS</v>
      </c>
      <c r="N58" s="61" t="str">
        <f ca="1"/>
        <v>NDPS</v>
      </c>
      <c r="O58" s="61" t="str">
        <f ca="1"/>
        <v>Non-Grave</v>
      </c>
      <c r="P58" s="28">
        <f ca="1"/>
        <v>0</v>
      </c>
      <c r="Q58" s="61">
        <f ca="1"/>
        <v>0</v>
      </c>
      <c r="R58" s="61">
        <f ca="1"/>
        <v>0</v>
      </c>
      <c r="S58" s="61" t="str">
        <f ca="1"/>
        <v>UI</v>
      </c>
      <c r="T58" s="61">
        <f ca="1"/>
        <v>0</v>
      </c>
      <c r="U58" s="28">
        <f ca="1"/>
        <v>0</v>
      </c>
      <c r="V58" s="61">
        <f ca="1"/>
        <v>0</v>
      </c>
      <c r="W58" s="9" t="str">
        <f ca="1"/>
        <v>For Arrest of Accused</v>
      </c>
      <c r="X58" s="9" t="str">
        <f ca="1"/>
        <v>For Arrest of Accused</v>
      </c>
      <c r="Y58" s="74">
        <f ca="1"/>
        <v>0</v>
      </c>
      <c r="Z58" s="9" t="str">
        <f ca="1"/>
        <v>Occurred on 07.1.2025 at 08:00 hours at LC gate, M Thoturu Village limits, Ichapouram Mandal and reported on the same day at 10.30 hours by the complainant E. Srinivas, Sub-Inspector of Police, Ichapuram Rural PS, in which, he reported that he arrested the accused A1) S. Praveen kumar s/o sekhar, 31yrs, caste by SC adivasi, AR new police quarters , Pudupeta, Annasalai ( post), Chennai (dist), TM, while he was possession ganja. The complainant seized total Ganja weighing about Kg 1.200 grams, one mobile phone( vivo company) from the possession of the accused the presence of the mediators, Gazetted officer under the cover of the mediators report. In this case, A2) A Aadalu, odista state Odisha who gave ganja to the accused also is involved in the crime.</v>
      </c>
      <c r="AA58" s="60" t="str">
        <f ca="1"/>
        <v>Total</v>
      </c>
      <c r="AB58" s="61">
        <f ca="1"/>
        <v>647</v>
      </c>
      <c r="AC58" s="61" t="str">
        <f ca="1"/>
        <v>Above 1 Year</v>
      </c>
      <c r="AD58" s="61" t="str">
        <f ca="1"/>
        <v/>
      </c>
      <c r="AE58" s="61" t="str">
        <f ca="1"/>
        <v/>
      </c>
      <c r="AF58" s="61" t="str">
        <f ca="1"/>
        <v>C-3(NDPS)</v>
      </c>
      <c r="AG58" s="61" t="str">
        <f ca="1"/>
        <v>Itchapuram Rural,'3/2025'</v>
      </c>
      <c r="AH58" s="61" t="str">
        <f t="shared" ca="1" si="0"/>
        <v>No</v>
      </c>
    </row>
    <row r="59" spans="1:34" s="24" customFormat="1" ht="25.5" customHeight="1" x14ac:dyDescent="0.25">
      <c r="A59" s="61">
        <v>58</v>
      </c>
      <c r="B59" s="61" t="str">
        <f ca="1"/>
        <v>Kasibugga Sub-Division</v>
      </c>
      <c r="C59" s="61" t="str">
        <f ca="1"/>
        <v>Itchapuram Circle</v>
      </c>
      <c r="D59" s="61" t="str">
        <f ca="1"/>
        <v>CI-Itchapuram Circle</v>
      </c>
      <c r="E59" s="62" t="str">
        <f ca="1"/>
        <v>Kaviti</v>
      </c>
      <c r="F59" s="61" t="str">
        <f ca="1"/>
        <v>'11/2025'</v>
      </c>
      <c r="G59" s="63" t="str">
        <f ca="1"/>
        <v>20(b)(ii)(B) r/w 8(c) NDPSA</v>
      </c>
      <c r="H59" s="64">
        <f ca="1"/>
        <v>45681</v>
      </c>
      <c r="I59" s="65" t="str">
        <f ca="1"/>
        <v>Jan</v>
      </c>
      <c r="J59" s="65">
        <f ca="1"/>
        <v>2025</v>
      </c>
      <c r="K59" s="63" t="str">
        <f ca="1"/>
        <v>NDPS</v>
      </c>
      <c r="L59" s="61">
        <f ca="1"/>
        <v>0</v>
      </c>
      <c r="M59" s="61" t="str">
        <f ca="1"/>
        <v>NDPS</v>
      </c>
      <c r="N59" s="61" t="str">
        <f ca="1"/>
        <v>NDPS</v>
      </c>
      <c r="O59" s="61" t="str">
        <f ca="1"/>
        <v>Non-Grave</v>
      </c>
      <c r="P59" s="28">
        <f ca="1"/>
        <v>0</v>
      </c>
      <c r="Q59" s="61">
        <f ca="1"/>
        <v>0</v>
      </c>
      <c r="R59" s="61">
        <f ca="1"/>
        <v>0</v>
      </c>
      <c r="S59" s="61" t="str">
        <f ca="1"/>
        <v>UI</v>
      </c>
      <c r="T59" s="61">
        <f ca="1"/>
        <v>0</v>
      </c>
      <c r="U59" s="28">
        <f ca="1"/>
        <v>0</v>
      </c>
      <c r="V59" s="61">
        <f ca="1"/>
        <v>0</v>
      </c>
      <c r="W59" s="9" t="str">
        <f ca="1"/>
        <v>For Arrest of Accused</v>
      </c>
      <c r="X59" s="9" t="str">
        <f ca="1"/>
        <v>For Arrest of Accused</v>
      </c>
      <c r="Y59" s="66">
        <f ca="1"/>
        <v>0</v>
      </c>
      <c r="Z59" s="9" t="str">
        <f ca="1"/>
        <v>This is a case of illegal possession of prohibited Ganja for the purpose of commercial use that occurred on 24.01.2025 at 16.00 hours at Kojjiria village junction of Kaviti Mandal and reported on the same day at 18:30 hours by the complainant V. Ravi Varma, Sub-Inspector of Police, Kaviti PS, in which, he reported that he arrested the accusedA-1) Suresh Chandra gowda s/o Hari Gowda , 38 yrs, Gowda by caste, Nuvapahi, Dobapalli village, Chigutiga post, Purushottapur block , Ganjam District, Odisha State,A2 Rakesh Padiheli s/o Bijaya Padiheli , 24 yrs, Chigudigaya village,Chigutiga post, Purushottapur block , Ganjam District, Odisha State, while they were in possession &amp; transportation of the prohibited Ganja. The complainant seized total Ganja weighing about Kg 16.230 grams, a two mobile p</v>
      </c>
      <c r="AA59" s="60" t="str">
        <f ca="1"/>
        <v>Total</v>
      </c>
      <c r="AB59" s="61">
        <f ca="1"/>
        <v>630</v>
      </c>
      <c r="AC59" s="61" t="str">
        <f ca="1"/>
        <v>Above 1 Year</v>
      </c>
      <c r="AD59" s="61" t="str">
        <f ca="1"/>
        <v/>
      </c>
      <c r="AE59" s="61" t="str">
        <f ca="1"/>
        <v/>
      </c>
      <c r="AF59" s="61" t="str">
        <f ca="1"/>
        <v>C-3(NDPS)</v>
      </c>
      <c r="AG59" s="61" t="str">
        <f ca="1"/>
        <v>Kaviti,'11/2025'</v>
      </c>
      <c r="AH59" s="61" t="str">
        <f t="shared" ca="1" si="0"/>
        <v>No</v>
      </c>
    </row>
    <row r="60" spans="1:34" s="24" customFormat="1" ht="25.5" customHeight="1" x14ac:dyDescent="0.25">
      <c r="A60" s="61">
        <v>59</v>
      </c>
      <c r="B60" s="61" t="str">
        <f ca="1"/>
        <v>Tekkali Sub-Division</v>
      </c>
      <c r="C60" s="61" t="str">
        <f ca="1"/>
        <v>Narasannapeta Circle</v>
      </c>
      <c r="D60" s="61" t="str">
        <f ca="1"/>
        <v>SI-Narasannapeta</v>
      </c>
      <c r="E60" s="62" t="str">
        <f ca="1"/>
        <v>Narasannapeta</v>
      </c>
      <c r="F60" s="61" t="str">
        <f ca="1"/>
        <v>'34/2025'</v>
      </c>
      <c r="G60" s="63" t="str">
        <f ca="1"/>
        <v>4,3 DPA, 85 r/w 3(5) BNS</v>
      </c>
      <c r="H60" s="64">
        <f ca="1"/>
        <v>45682</v>
      </c>
      <c r="I60" s="65" t="str">
        <f ca="1"/>
        <v>Jan</v>
      </c>
      <c r="J60" s="65">
        <f ca="1"/>
        <v>2025</v>
      </c>
      <c r="K60" s="63" t="str">
        <f ca="1"/>
        <v>Harassment</v>
      </c>
      <c r="L60" s="61">
        <f ca="1"/>
        <v>0</v>
      </c>
      <c r="M60" s="61" t="str">
        <f ca="1"/>
        <v>Crime  Against Women</v>
      </c>
      <c r="N60" s="61" t="str">
        <f ca="1"/>
        <v>IPC</v>
      </c>
      <c r="O60" s="61" t="str">
        <f ca="1"/>
        <v>Non-Grave</v>
      </c>
      <c r="P60" s="28">
        <f ca="1"/>
        <v>0</v>
      </c>
      <c r="Q60" s="61">
        <f ca="1"/>
        <v>0</v>
      </c>
      <c r="R60" s="61">
        <f ca="1"/>
        <v>0</v>
      </c>
      <c r="S60" s="61" t="str">
        <f ca="1"/>
        <v>UI</v>
      </c>
      <c r="T60" s="61">
        <f ca="1"/>
        <v>0</v>
      </c>
      <c r="U60" s="28">
        <f ca="1"/>
        <v>0</v>
      </c>
      <c r="V60" s="61">
        <f ca="1"/>
        <v>0</v>
      </c>
      <c r="W60" s="9" t="str">
        <f ca="1"/>
        <v>For Arrest of Accused</v>
      </c>
      <c r="X60" s="9" t="str">
        <f ca="1"/>
        <v>For Arrest of Accused</v>
      </c>
      <c r="Y60" s="66">
        <f ca="1"/>
        <v>0</v>
      </c>
      <c r="Z60" s="9" t="str">
        <f ca="1"/>
        <v>This is a case of subjecting cruelty to a married woman by her husband and his relatives by demanding additional dowry that occurred prior to 25.01.2025 at Narasannapeta town and Mandal and reported on same day at 22.00 hrs in which the complainant Tanakala Sai Meghana W/o. Moningi Lakshmi Venkata Sriram, age 25 yrs, Narasannapeta town and Mandal reported that the accused Moningi Lakshmi Venkata Sriram and five others A-1 who is her husband and A-2 to A-6 who are his family members harassed her both physically and mentally in different ways without mercy besides drove her to parental house by demanding her to bring additional dowry of rupees 10 cores.</v>
      </c>
      <c r="AA60" s="60" t="str">
        <f ca="1"/>
        <v>Total</v>
      </c>
      <c r="AB60" s="61">
        <f ca="1"/>
        <v>629</v>
      </c>
      <c r="AC60" s="61" t="str">
        <f ca="1"/>
        <v>Above 1 Year</v>
      </c>
      <c r="AD60" s="61" t="str">
        <f ca="1"/>
        <v/>
      </c>
      <c r="AE60" s="61" t="str">
        <f ca="1"/>
        <v/>
      </c>
      <c r="AF60" s="61" t="str">
        <f ca="1"/>
        <v>D-5(CAW)</v>
      </c>
      <c r="AG60" s="61" t="str">
        <f ca="1"/>
        <v>Narasannapeta,'34/2025'</v>
      </c>
      <c r="AH60" s="61" t="str">
        <f t="shared" ca="1" si="0"/>
        <v>No</v>
      </c>
    </row>
    <row r="61" spans="1:34" s="24" customFormat="1" ht="25.5" customHeight="1" x14ac:dyDescent="0.25">
      <c r="A61" s="61">
        <v>60</v>
      </c>
      <c r="B61" s="61" t="str">
        <f ca="1"/>
        <v>Kasibugga Sub-Division</v>
      </c>
      <c r="C61" s="61" t="str">
        <f ca="1"/>
        <v>Itchapuram Circle</v>
      </c>
      <c r="D61" s="61" t="str">
        <f ca="1"/>
        <v>CI-Itchapuram Circle</v>
      </c>
      <c r="E61" s="62" t="str">
        <f ca="1"/>
        <v>Itchapuram Rural</v>
      </c>
      <c r="F61" s="61" t="str">
        <f ca="1"/>
        <v>'9/2025'</v>
      </c>
      <c r="G61" s="63" t="str">
        <f ca="1"/>
        <v>20(b)(ii)(B) r/w 8(c) NDPSA</v>
      </c>
      <c r="H61" s="64">
        <f ca="1"/>
        <v>45683</v>
      </c>
      <c r="I61" s="65" t="str">
        <f ca="1"/>
        <v>Jan</v>
      </c>
      <c r="J61" s="65">
        <f ca="1"/>
        <v>2025</v>
      </c>
      <c r="K61" s="63" t="str">
        <f ca="1"/>
        <v>NDPS</v>
      </c>
      <c r="L61" s="61">
        <f ca="1"/>
        <v>0</v>
      </c>
      <c r="M61" s="61" t="str">
        <f ca="1"/>
        <v>NDPS</v>
      </c>
      <c r="N61" s="61" t="str">
        <f ca="1"/>
        <v>NDPS</v>
      </c>
      <c r="O61" s="61" t="str">
        <f ca="1"/>
        <v>Non-Grave</v>
      </c>
      <c r="P61" s="28">
        <f ca="1"/>
        <v>0</v>
      </c>
      <c r="Q61" s="61">
        <f ca="1"/>
        <v>0</v>
      </c>
      <c r="R61" s="61">
        <f ca="1"/>
        <v>0</v>
      </c>
      <c r="S61" s="61" t="str">
        <f ca="1"/>
        <v>UI</v>
      </c>
      <c r="T61" s="61">
        <f ca="1"/>
        <v>0</v>
      </c>
      <c r="U61" s="28">
        <f ca="1"/>
        <v>0</v>
      </c>
      <c r="V61" s="61">
        <f ca="1"/>
        <v>0</v>
      </c>
      <c r="W61" s="9" t="str">
        <f ca="1"/>
        <v>For Arrest of Accused</v>
      </c>
      <c r="X61" s="9" t="str">
        <f ca="1"/>
        <v>For Arrest of Accused</v>
      </c>
      <c r="Y61" s="66">
        <f ca="1"/>
        <v>0</v>
      </c>
      <c r="Z61" s="9" t="str">
        <f ca="1"/>
        <v>Occurred on 26.01.2025 at 14:00 hours at LC gate, M Thoturu Village limits, Ichapouram Mandal and reported on the same day at 17.30 hours by the complainant E. Srinivas, Sub-Inspector of Police, Ichapuram Rural PS, in which, he reported that he arrested the accused A-1) Sana Karad s/o Isrel karad, 27yrs, Nutangada (V), Mahendragda (P), R. Udayagiri block and PS, Gajapathi (Dist), Odisha, A-2) Muna Karada S/o Isrel karad, 33yrs, Nutangada (V), Mahendragda (P), R. Udayagiri block and PS, Gajapathi (Dist), Odisha, A-3) Farjan Hassan Sayyad D/o Najma Chandubai, 37yrs, muslim, Vadaganpeer (V), Ambigan, Paragan PS, Pune (Dist), Maharastra state while they were possession ganja. The complainant seized total Ganja weighing about Kg 3.200 grams, three mobile phone from the possession of the accused</v>
      </c>
      <c r="AA61" s="60" t="str">
        <f ca="1"/>
        <v>Total</v>
      </c>
      <c r="AB61" s="61">
        <f ca="1"/>
        <v>628</v>
      </c>
      <c r="AC61" s="61" t="str">
        <f ca="1"/>
        <v>Above 1 Year</v>
      </c>
      <c r="AD61" s="61" t="str">
        <f ca="1"/>
        <v/>
      </c>
      <c r="AE61" s="61" t="str">
        <f ca="1"/>
        <v/>
      </c>
      <c r="AF61" s="61" t="str">
        <f ca="1"/>
        <v>C-3(NDPS)</v>
      </c>
      <c r="AG61" s="61" t="str">
        <f ca="1"/>
        <v>Itchapuram Rural,'9/2025'</v>
      </c>
      <c r="AH61" s="61" t="str">
        <f t="shared" ca="1" si="0"/>
        <v>No</v>
      </c>
    </row>
    <row r="62" spans="1:34" s="24" customFormat="1" ht="25.5" customHeight="1" x14ac:dyDescent="0.25">
      <c r="A62" s="61">
        <v>61</v>
      </c>
      <c r="B62" s="61" t="str">
        <f ca="1"/>
        <v>Kasibugga Sub-Division</v>
      </c>
      <c r="C62" s="61">
        <f ca="1"/>
        <v>0</v>
      </c>
      <c r="D62" s="61" t="str">
        <f ca="1"/>
        <v>SHO-Kasibugga</v>
      </c>
      <c r="E62" s="62" t="str">
        <f ca="1"/>
        <v>Kasibugga</v>
      </c>
      <c r="F62" s="61" t="str">
        <f ca="1"/>
        <v>'52/2025'</v>
      </c>
      <c r="G62" s="63" t="str">
        <f ca="1"/>
        <v>126(2),329(3),49,351(2),351(3) BNS</v>
      </c>
      <c r="H62" s="64">
        <f ca="1"/>
        <v>45695</v>
      </c>
      <c r="I62" s="65" t="str">
        <f ca="1"/>
        <v>Feb</v>
      </c>
      <c r="J62" s="65">
        <f ca="1"/>
        <v>2025</v>
      </c>
      <c r="K62" s="63" t="str">
        <f ca="1"/>
        <v>Other IPC</v>
      </c>
      <c r="L62" s="61">
        <f ca="1"/>
        <v>0</v>
      </c>
      <c r="M62" s="61" t="str">
        <f ca="1"/>
        <v>Other IPC</v>
      </c>
      <c r="N62" s="61" t="str">
        <f ca="1"/>
        <v>IPC</v>
      </c>
      <c r="O62" s="61" t="str">
        <f ca="1"/>
        <v>Non-Grave</v>
      </c>
      <c r="P62" s="28">
        <f ca="1"/>
        <v>0</v>
      </c>
      <c r="Q62" s="61">
        <f ca="1"/>
        <v>0</v>
      </c>
      <c r="R62" s="61">
        <f ca="1"/>
        <v>0</v>
      </c>
      <c r="S62" s="61" t="str">
        <f ca="1"/>
        <v>UI</v>
      </c>
      <c r="T62" s="61">
        <f ca="1"/>
        <v>0</v>
      </c>
      <c r="U62" s="28">
        <f ca="1"/>
        <v>0</v>
      </c>
      <c r="V62" s="61">
        <f ca="1"/>
        <v>0</v>
      </c>
      <c r="W62" s="9" t="str">
        <f ca="1"/>
        <v>For Arrest of Accused</v>
      </c>
      <c r="X62" s="9" t="str">
        <f ca="1"/>
        <v>For Arrest of Accused</v>
      </c>
      <c r="Y62" s="66">
        <f ca="1"/>
        <v>0</v>
      </c>
      <c r="Z62" s="9" t="str">
        <f ca="1"/>
        <v>Occurred on 15.01.2025 at about 09.30hrs at in Sy.No.143 situated Ramakrishnapuram revenue limits, Palasa Mandal and reported on 07.02.2025 at 18.00hrs, wherein the complainant Kuttum Laxman Kumar s/o Lt Narasimha murthy, 44yrs, caste by Agnikulakshatriya of Gurudasupuram Village, Palasa Mandal reported that he purchased land covered in Sy.No.143 situated Ramakrishnapuram revenue limits, Palasa Mandal from Anna Battula Venkataramana, entered into GPA and developed the land into cites. The alleged accused Narthu Prem Kumar and his henchman Narthu Bhanoji Rao, Narthu Raja, Talagana Damodar, and Kottapalli Santhosh tried to occupy the land with the support of Dr.Seediri Appalaraju and attacked. In this regard, a case was filed, but proper action has been not taken by the police. After, formin</v>
      </c>
      <c r="AA62" s="60" t="str">
        <f ca="1"/>
        <v>Total</v>
      </c>
      <c r="AB62" s="61">
        <f ca="1"/>
        <v>616</v>
      </c>
      <c r="AC62" s="61" t="str">
        <f ca="1"/>
        <v>Above 1 Year</v>
      </c>
      <c r="AD62" s="61" t="str">
        <f ca="1"/>
        <v/>
      </c>
      <c r="AE62" s="61" t="str">
        <f ca="1"/>
        <v/>
      </c>
      <c r="AF62" s="61" t="str">
        <f ca="1"/>
        <v>D-6(Other IPC)</v>
      </c>
      <c r="AG62" s="61" t="str">
        <f ca="1"/>
        <v>Kasibugga,'52/2025'</v>
      </c>
      <c r="AH62" s="61" t="str">
        <f t="shared" ca="1" si="0"/>
        <v>No</v>
      </c>
    </row>
    <row r="63" spans="1:34" s="24" customFormat="1" ht="25.5" customHeight="1" x14ac:dyDescent="0.25">
      <c r="A63" s="61">
        <v>62</v>
      </c>
      <c r="B63" s="61" t="str">
        <f ca="1"/>
        <v>Kasibugga Sub-Division</v>
      </c>
      <c r="C63" s="61" t="str">
        <f ca="1"/>
        <v>Itchapuram Circle</v>
      </c>
      <c r="D63" s="61" t="str">
        <f ca="1"/>
        <v>CI-Itchapuram Circle</v>
      </c>
      <c r="E63" s="62" t="str">
        <f ca="1"/>
        <v>Itchapuram Town</v>
      </c>
      <c r="F63" s="61" t="str">
        <f ca="1"/>
        <v>'13/2025'</v>
      </c>
      <c r="G63" s="63" t="str">
        <f ca="1"/>
        <v>20(b)(ii)(B) r/w 8(c) NDPSA</v>
      </c>
      <c r="H63" s="64">
        <f ca="1"/>
        <v>45702</v>
      </c>
      <c r="I63" s="65" t="str">
        <f ca="1"/>
        <v>Feb</v>
      </c>
      <c r="J63" s="65">
        <f ca="1"/>
        <v>2025</v>
      </c>
      <c r="K63" s="63" t="str">
        <f ca="1"/>
        <v>NDPS</v>
      </c>
      <c r="L63" s="61">
        <f ca="1"/>
        <v>0</v>
      </c>
      <c r="M63" s="61" t="str">
        <f ca="1"/>
        <v>NDPS</v>
      </c>
      <c r="N63" s="61" t="str">
        <f ca="1"/>
        <v>NDPS</v>
      </c>
      <c r="O63" s="61" t="str">
        <f ca="1"/>
        <v>Non-Grave</v>
      </c>
      <c r="P63" s="28">
        <f ca="1"/>
        <v>0</v>
      </c>
      <c r="Q63" s="61">
        <f ca="1"/>
        <v>0</v>
      </c>
      <c r="R63" s="61">
        <f ca="1"/>
        <v>0</v>
      </c>
      <c r="S63" s="61" t="str">
        <f ca="1"/>
        <v>UI</v>
      </c>
      <c r="T63" s="61">
        <f ca="1"/>
        <v>0</v>
      </c>
      <c r="U63" s="28">
        <f ca="1"/>
        <v>0</v>
      </c>
      <c r="V63" s="61">
        <f ca="1"/>
        <v>0</v>
      </c>
      <c r="W63" s="9" t="str">
        <f ca="1"/>
        <v>For Arrest of Accused</v>
      </c>
      <c r="X63" s="9" t="str">
        <f ca="1"/>
        <v>For Arrest of Accused</v>
      </c>
      <c r="Y63" s="66">
        <f ca="1"/>
        <v>0</v>
      </c>
      <c r="Z63" s="9" t="str">
        <f ca="1"/>
        <v>Occurred on 14.02.2025 at 15.00 hours in front of railway station, Ichapuram and reported on the same day at 17:45 hours by the complainant M.Mukunda rao, Sub-Inspector of Police, Ichapuram town PS, in which, he reported that he arrested the accused A-1) Muzamil s/o late Moosa, age 25 years, Muslim by caste, Raghavendra Nagara village, Harandur, Koppa PS limits, Chikkamanguluru District, Karnataka State, r/o Indira Nagar, Bengaluru City, Karnataka State and A.2) Mohamed Sirajuddin M, s/o Mohiddin B H, age 28 yrs, Caste Muslim, Hirekolale Road, Uppalli, Indavara, Chikkamanguluru District, Karnataka State, r/o Indira Nagar, Bengaluru City, Karnataka State while they were in possession &amp; transportation of the prohibited Ganja. The accused A1 and A2 were collected Ganja from A3) Bharat Diga</v>
      </c>
      <c r="AA63" s="60" t="str">
        <f ca="1"/>
        <v>Total</v>
      </c>
      <c r="AB63" s="61">
        <f ca="1"/>
        <v>609</v>
      </c>
      <c r="AC63" s="61" t="str">
        <f ca="1"/>
        <v>Above 1 Year</v>
      </c>
      <c r="AD63" s="61" t="str">
        <f ca="1"/>
        <v/>
      </c>
      <c r="AE63" s="61" t="str">
        <f ca="1"/>
        <v/>
      </c>
      <c r="AF63" s="61" t="str">
        <f ca="1"/>
        <v>C-3(NDPS)</v>
      </c>
      <c r="AG63" s="61" t="str">
        <f ca="1"/>
        <v>Itchapuram Town,'13/2025'</v>
      </c>
      <c r="AH63" s="61" t="str">
        <f t="shared" ca="1" si="0"/>
        <v>No</v>
      </c>
    </row>
    <row r="64" spans="1:34" s="24" customFormat="1" ht="25.5" customHeight="1" x14ac:dyDescent="0.25">
      <c r="A64" s="61">
        <v>63</v>
      </c>
      <c r="B64" s="61" t="str">
        <f ca="1"/>
        <v>Kasibugga Sub-Division</v>
      </c>
      <c r="C64" s="61" t="str">
        <f ca="1"/>
        <v>Sompeta Circle</v>
      </c>
      <c r="D64" s="61" t="str">
        <f ca="1"/>
        <v>CI-Sompeta Circle</v>
      </c>
      <c r="E64" s="62" t="str">
        <f ca="1"/>
        <v>Kanchili</v>
      </c>
      <c r="F64" s="61" t="str">
        <f ca="1"/>
        <v>'28/2025'</v>
      </c>
      <c r="G64" s="63" t="str">
        <f ca="1"/>
        <v>8(c) r/w 20(b)(ii)(B) NDPSA</v>
      </c>
      <c r="H64" s="64">
        <f ca="1"/>
        <v>45702</v>
      </c>
      <c r="I64" s="65" t="str">
        <f ca="1"/>
        <v>Feb</v>
      </c>
      <c r="J64" s="65">
        <f ca="1"/>
        <v>2025</v>
      </c>
      <c r="K64" s="63" t="str">
        <f ca="1"/>
        <v>NDPS</v>
      </c>
      <c r="L64" s="61">
        <f ca="1"/>
        <v>0</v>
      </c>
      <c r="M64" s="61" t="str">
        <f ca="1"/>
        <v>NDPS</v>
      </c>
      <c r="N64" s="61" t="str">
        <f ca="1"/>
        <v>NDPS</v>
      </c>
      <c r="O64" s="61" t="str">
        <f ca="1"/>
        <v>Non-Grave</v>
      </c>
      <c r="P64" s="28">
        <f ca="1"/>
        <v>0</v>
      </c>
      <c r="Q64" s="61">
        <f ca="1"/>
        <v>0</v>
      </c>
      <c r="R64" s="61">
        <f ca="1"/>
        <v>0</v>
      </c>
      <c r="S64" s="61" t="str">
        <f ca="1"/>
        <v>UI</v>
      </c>
      <c r="T64" s="61">
        <f ca="1"/>
        <v>0</v>
      </c>
      <c r="U64" s="28">
        <f ca="1"/>
        <v>0</v>
      </c>
      <c r="V64" s="61">
        <f ca="1"/>
        <v>0</v>
      </c>
      <c r="W64" s="9" t="str">
        <f ca="1"/>
        <v>For Arrest of Accused</v>
      </c>
      <c r="X64" s="9" t="str">
        <f ca="1"/>
        <v>For Arrest of Accused</v>
      </c>
      <c r="Y64" s="66">
        <f ca="1"/>
        <v>0</v>
      </c>
      <c r="Z64" s="9" t="str">
        <f ca="1"/>
        <v>This is a case of illegal possession and transportation of prohibited Ganja for the purpose of selling for high price that Occurred on 14.02.2025 at 17.30 hours, opposite to Railway Park situated in Railway Quarters located besides Sompeta R.S, Kanchili village &amp; Mandal and reported on the same day at 20:00 hours, in which, the complainant P. Pari Naidu, Sub-Inspector of Police, Kanchili PS reported that on reliable information, he caught hold the accused A-1) Badi Somesh S/o Dillirao, age.40 years, Bhaliyaguda Village, Vutharsingi Panchayat, Konisi Block, Golantra PS, Ganjam District, Odisha State, Ph.8984927848, A-2) Ajith M S/o Mathi, age.25 years, VOC Nagar, 7th Block, H.No.141-A, Ennore-57, Kattivakkam, Ennore Thermal Station, Tiruvanur PS, Chennai, Ph. Nos.9042129314 and A-3) Kamalud</v>
      </c>
      <c r="AA64" s="60" t="str">
        <f ca="1"/>
        <v>Total</v>
      </c>
      <c r="AB64" s="61">
        <f ca="1"/>
        <v>609</v>
      </c>
      <c r="AC64" s="61" t="str">
        <f ca="1"/>
        <v>Above 1 Year</v>
      </c>
      <c r="AD64" s="61" t="str">
        <f ca="1"/>
        <v/>
      </c>
      <c r="AE64" s="61" t="str">
        <f ca="1"/>
        <v/>
      </c>
      <c r="AF64" s="61" t="str">
        <f ca="1"/>
        <v>C-3(NDPS)</v>
      </c>
      <c r="AG64" s="61" t="str">
        <f ca="1"/>
        <v>Kanchili,'28/2025'</v>
      </c>
      <c r="AH64" s="61" t="str">
        <f t="shared" ca="1" si="0"/>
        <v>No</v>
      </c>
    </row>
    <row r="65" spans="1:34" s="24" customFormat="1" ht="25.5" customHeight="1" x14ac:dyDescent="0.25">
      <c r="A65" s="61">
        <v>64</v>
      </c>
      <c r="B65" s="61" t="str">
        <f ca="1"/>
        <v>Kasibugga Sub-Division</v>
      </c>
      <c r="C65" s="61" t="str">
        <f ca="1"/>
        <v>Kasibugga Rural Circle</v>
      </c>
      <c r="D65" s="61" t="str">
        <f ca="1"/>
        <v>CI-Kasibugga Rural Circle</v>
      </c>
      <c r="E65" s="62" t="str">
        <f ca="1"/>
        <v>Mandasa</v>
      </c>
      <c r="F65" s="61" t="str">
        <f ca="1"/>
        <v>'19/2025'</v>
      </c>
      <c r="G65" s="63" t="str">
        <f ca="1"/>
        <v>20(b)(ii)(B) r/w 8(c) NDPSA</v>
      </c>
      <c r="H65" s="64">
        <f ca="1"/>
        <v>45702</v>
      </c>
      <c r="I65" s="65" t="str">
        <f ca="1"/>
        <v>Feb</v>
      </c>
      <c r="J65" s="65">
        <f ca="1"/>
        <v>2025</v>
      </c>
      <c r="K65" s="63" t="str">
        <f ca="1"/>
        <v>NDPS</v>
      </c>
      <c r="L65" s="61">
        <f ca="1"/>
        <v>0</v>
      </c>
      <c r="M65" s="61" t="str">
        <f ca="1"/>
        <v>NDPS</v>
      </c>
      <c r="N65" s="61" t="str">
        <f ca="1"/>
        <v>NDPS</v>
      </c>
      <c r="O65" s="61" t="str">
        <f ca="1"/>
        <v>Non-Grave</v>
      </c>
      <c r="P65" s="28">
        <f ca="1"/>
        <v>0</v>
      </c>
      <c r="Q65" s="61">
        <f ca="1"/>
        <v>0</v>
      </c>
      <c r="R65" s="61">
        <f ca="1"/>
        <v>0</v>
      </c>
      <c r="S65" s="61" t="str">
        <f ca="1"/>
        <v>UI</v>
      </c>
      <c r="T65" s="61">
        <f ca="1"/>
        <v>0</v>
      </c>
      <c r="U65" s="28">
        <f ca="1"/>
        <v>0</v>
      </c>
      <c r="V65" s="61">
        <f ca="1"/>
        <v>0</v>
      </c>
      <c r="W65" s="9" t="str">
        <f ca="1"/>
        <v>For Arrest of Accused</v>
      </c>
      <c r="X65" s="9" t="str">
        <f ca="1"/>
        <v>For Arrest of Accused</v>
      </c>
      <c r="Y65" s="66">
        <f ca="1"/>
        <v>0</v>
      </c>
      <c r="Z65" s="9" t="str">
        <f ca="1"/>
        <v>Occurred on 14.02.2025 at 15.30 hrs, at Haripuram Railway station (Mandasa Road), Mandasa Mandal and reported on the same day at 18:00 hrs, wherein the complainant K.Krishna Prasad, SI of Police, Mandasa PS arrested the accused A-1 &amp; A-2 while they were transporting Ganja wg. About 2.675 KGs and illegally Possession and Transport from Berhampur of Odisha state to Coimbottur of Tamili Nadu state and the seized the same and Red Color POCO Company Cell Phone in the presence of mediators and on mediators report registered the FIR and investigation into.</v>
      </c>
      <c r="AA65" s="60" t="str">
        <f ca="1"/>
        <v>Total</v>
      </c>
      <c r="AB65" s="61">
        <f ca="1"/>
        <v>609</v>
      </c>
      <c r="AC65" s="61" t="str">
        <f ca="1"/>
        <v>Above 1 Year</v>
      </c>
      <c r="AD65" s="61" t="str">
        <f ca="1"/>
        <v/>
      </c>
      <c r="AE65" s="61" t="str">
        <f ca="1"/>
        <v/>
      </c>
      <c r="AF65" s="61" t="str">
        <f ca="1"/>
        <v>C-3(NDPS)</v>
      </c>
      <c r="AG65" s="61" t="str">
        <f ca="1"/>
        <v>Mandasa,'19/2025'</v>
      </c>
      <c r="AH65" s="61" t="str">
        <f t="shared" ca="1" si="0"/>
        <v>No</v>
      </c>
    </row>
    <row r="66" spans="1:34" s="24" customFormat="1" ht="25.5" customHeight="1" x14ac:dyDescent="0.25">
      <c r="A66" s="61">
        <v>65</v>
      </c>
      <c r="B66" s="61" t="str">
        <f ca="1"/>
        <v>Tekkali Sub-Division</v>
      </c>
      <c r="C66" s="61" t="str">
        <f ca="1"/>
        <v>Narasannapeta Circle</v>
      </c>
      <c r="D66" s="61" t="str">
        <f ca="1"/>
        <v>SI-Polaki</v>
      </c>
      <c r="E66" s="62" t="str">
        <f ca="1"/>
        <v>Polaki</v>
      </c>
      <c r="F66" s="61" t="str">
        <f ca="1"/>
        <v>'21/2025'</v>
      </c>
      <c r="G66" s="63" t="str">
        <f ca="1"/>
        <v>4,3 DPA, 85 BNS</v>
      </c>
      <c r="H66" s="64">
        <f ca="1"/>
        <v>45702</v>
      </c>
      <c r="I66" s="65" t="str">
        <f ca="1"/>
        <v>Feb</v>
      </c>
      <c r="J66" s="65">
        <f ca="1"/>
        <v>2025</v>
      </c>
      <c r="K66" s="63" t="str">
        <f ca="1"/>
        <v>Harassment</v>
      </c>
      <c r="L66" s="61">
        <f ca="1"/>
        <v>0</v>
      </c>
      <c r="M66" s="61" t="str">
        <f ca="1"/>
        <v>Crime  Against Women</v>
      </c>
      <c r="N66" s="61" t="str">
        <f ca="1"/>
        <v>IPC</v>
      </c>
      <c r="O66" s="61" t="str">
        <f ca="1"/>
        <v>Non-Grave</v>
      </c>
      <c r="P66" s="28">
        <f ca="1"/>
        <v>0</v>
      </c>
      <c r="Q66" s="61">
        <f ca="1"/>
        <v>0</v>
      </c>
      <c r="R66" s="61">
        <f ca="1"/>
        <v>0</v>
      </c>
      <c r="S66" s="61" t="str">
        <f ca="1"/>
        <v>UI</v>
      </c>
      <c r="T66" s="61">
        <f ca="1"/>
        <v>0</v>
      </c>
      <c r="U66" s="28">
        <f ca="1"/>
        <v>0</v>
      </c>
      <c r="V66" s="61">
        <f ca="1"/>
        <v>0</v>
      </c>
      <c r="W66" s="9" t="str">
        <f ca="1"/>
        <v>For Arrest of Accused</v>
      </c>
      <c r="X66" s="9" t="str">
        <f ca="1"/>
        <v>For Arrest of Accused</v>
      </c>
      <c r="Y66" s="66">
        <f ca="1"/>
        <v>0</v>
      </c>
      <c r="Z66" s="9" t="str">
        <f ca="1"/>
        <v>Occurred on prior to 14.02.2025 at 1200hrs at Sattaravupeta Village, Polaki Mandal and reported on 14.02.2025 at 12:00 hrs, where in the complainant by name Ronanki Revathi W/o Geddavalasa Krishna , Age 27 yrs, Kalinga by caste, Sattaravupeta Village, Polaki mandal reported that she is dumb person and also orphan, At present she is living with Government Pension. She married with Geddavalasa Krishna S/o late Hemanth 6 years back in the presence of family members and elders. At the time of marriage the complainant gave Rs 5,00,000/- and 6 Tulas gold as dowry to the accused. After the marriage the complainant¿s husband by name A1. Geddavalasa Krishna S/o late Hemanth , A2. Geddavalasa Janakamma W/o late Hemanth (Mother-In-Law); A3.Geddavalasa Nagamma W/o Ramakrishna (Sister-in-law) A4</v>
      </c>
      <c r="AA66" s="60" t="str">
        <f ca="1"/>
        <v>Total</v>
      </c>
      <c r="AB66" s="61">
        <f ca="1"/>
        <v>609</v>
      </c>
      <c r="AC66" s="61" t="str">
        <f ca="1"/>
        <v>Above 1 Year</v>
      </c>
      <c r="AD66" s="61" t="str">
        <f ca="1"/>
        <v/>
      </c>
      <c r="AE66" s="61" t="str">
        <f ca="1"/>
        <v/>
      </c>
      <c r="AF66" s="61" t="str">
        <f ca="1"/>
        <v>D-5(CAW)</v>
      </c>
      <c r="AG66" s="61" t="str">
        <f ca="1"/>
        <v>Polaki,'21/2025'</v>
      </c>
      <c r="AH66" s="61" t="str">
        <f t="shared" ca="1" si="0"/>
        <v>No</v>
      </c>
    </row>
    <row r="67" spans="1:34" s="24" customFormat="1" ht="25.5" customHeight="1" x14ac:dyDescent="0.25">
      <c r="A67" s="61">
        <v>66</v>
      </c>
      <c r="B67" s="61" t="str">
        <f ca="1"/>
        <v>Kasibugga Sub-Division</v>
      </c>
      <c r="C67" s="61" t="str">
        <f ca="1"/>
        <v>Itchapuram Circle</v>
      </c>
      <c r="D67" s="61" t="str">
        <f ca="1"/>
        <v>CI-Itchapuram Circle</v>
      </c>
      <c r="E67" s="62" t="str">
        <f ca="1"/>
        <v>Itchapuram Town</v>
      </c>
      <c r="F67" s="61" t="str">
        <f ca="1"/>
        <v>'14/2025'</v>
      </c>
      <c r="G67" s="63" t="str">
        <f ca="1"/>
        <v>20(b)(ii)(B) r/w 8(c) NDPSA</v>
      </c>
      <c r="H67" s="64">
        <f ca="1"/>
        <v>45703</v>
      </c>
      <c r="I67" s="65" t="str">
        <f ca="1"/>
        <v>Feb</v>
      </c>
      <c r="J67" s="65">
        <f ca="1"/>
        <v>2025</v>
      </c>
      <c r="K67" s="63" t="str">
        <f ca="1"/>
        <v>NDPS</v>
      </c>
      <c r="L67" s="61">
        <f ca="1"/>
        <v>0</v>
      </c>
      <c r="M67" s="61" t="str">
        <f ca="1"/>
        <v>NDPS</v>
      </c>
      <c r="N67" s="61" t="str">
        <f ca="1"/>
        <v>NDPS</v>
      </c>
      <c r="O67" s="61" t="str">
        <f ca="1"/>
        <v>Non-Grave</v>
      </c>
      <c r="P67" s="28">
        <f ca="1"/>
        <v>0</v>
      </c>
      <c r="Q67" s="61">
        <f ca="1"/>
        <v>0</v>
      </c>
      <c r="R67" s="61">
        <f ca="1"/>
        <v>0</v>
      </c>
      <c r="S67" s="61" t="str">
        <f ca="1"/>
        <v>UI</v>
      </c>
      <c r="T67" s="61">
        <f ca="1"/>
        <v>0</v>
      </c>
      <c r="U67" s="28">
        <f ca="1"/>
        <v>0</v>
      </c>
      <c r="V67" s="61">
        <f ca="1"/>
        <v>0</v>
      </c>
      <c r="W67" s="9" t="str">
        <f ca="1"/>
        <v>For Arrest of Accused</v>
      </c>
      <c r="X67" s="9" t="str">
        <f ca="1"/>
        <v>For Arrest of Accused</v>
      </c>
      <c r="Y67" s="66">
        <f ca="1"/>
        <v>0</v>
      </c>
      <c r="Z67" s="9" t="str">
        <f ca="1"/>
        <v>Occurred on 15.02.2025 at 07:30 hours in front of railway station, Ichapuram, Ichapuram municipality and reported on the same day at 09:30 hours by the complainant M.Mukunda rao, Sub-Inspector of Police, Ichapuram town PS, in which, he reported that he arrested the accused A-1) Milan Parichha s/o late Thomas Parichha, age 20 yrs, Caste Paano, Chudangapur village, Antarba, Adava, Gajapathi District, Odisha State while he was in possession &amp; transportation of the prohibited Ganja. The accused was collected Ganja from A2) Chandru, Rakesh Panka village, Mohana Block, Gajapathi District, Odisha State and Milan Parichha will be given Ganja to A3) Premananda Mallik, Andheri Area, Mumbai, Maharashtra State, The complainant seized total Ganja weighing about Kg 6.220 grams, one mobile phone from th</v>
      </c>
      <c r="AA67" s="60" t="str">
        <f ca="1"/>
        <v>Total</v>
      </c>
      <c r="AB67" s="61">
        <f ca="1"/>
        <v>608</v>
      </c>
      <c r="AC67" s="61" t="str">
        <f ca="1"/>
        <v>Above 1 Year</v>
      </c>
      <c r="AD67" s="61" t="str">
        <f ca="1"/>
        <v/>
      </c>
      <c r="AE67" s="61" t="str">
        <f ca="1"/>
        <v/>
      </c>
      <c r="AF67" s="61" t="str">
        <f ca="1"/>
        <v>C-3(NDPS)</v>
      </c>
      <c r="AG67" s="61" t="str">
        <f ca="1"/>
        <v>Itchapuram Town,'14/2025'</v>
      </c>
      <c r="AH67" s="61" t="str">
        <f t="shared" ref="AH67:AH130" ca="1" si="1">IF(W67="","",IF(W67="Reported","Reported","No"))</f>
        <v>No</v>
      </c>
    </row>
    <row r="68" spans="1:34" s="24" customFormat="1" ht="25.5" customHeight="1" x14ac:dyDescent="0.25">
      <c r="A68" s="61">
        <v>67</v>
      </c>
      <c r="B68" s="61" t="str">
        <f ca="1"/>
        <v>Kasibugga Sub-Division</v>
      </c>
      <c r="C68" s="61" t="str">
        <f ca="1"/>
        <v>Itchapuram Circle</v>
      </c>
      <c r="D68" s="61" t="str">
        <f ca="1"/>
        <v>CI-Itchapuram Circle</v>
      </c>
      <c r="E68" s="62" t="str">
        <f ca="1"/>
        <v>Itchapuram Town</v>
      </c>
      <c r="F68" s="61" t="str">
        <f ca="1"/>
        <v>'16/2025'</v>
      </c>
      <c r="G68" s="63" t="str">
        <f ca="1"/>
        <v>20(b)(ii)(C) r/w 8(c) NDPSA</v>
      </c>
      <c r="H68" s="64">
        <f ca="1"/>
        <v>45710</v>
      </c>
      <c r="I68" s="65" t="str">
        <f ca="1"/>
        <v>Feb</v>
      </c>
      <c r="J68" s="65">
        <f ca="1"/>
        <v>2025</v>
      </c>
      <c r="K68" s="63" t="str">
        <f ca="1"/>
        <v>NDPS</v>
      </c>
      <c r="L68" s="61">
        <f ca="1"/>
        <v>0</v>
      </c>
      <c r="M68" s="61" t="str">
        <f ca="1"/>
        <v>NDPS</v>
      </c>
      <c r="N68" s="61" t="str">
        <f ca="1"/>
        <v>NDPS</v>
      </c>
      <c r="O68" s="61" t="str">
        <f ca="1"/>
        <v>Non-Grave</v>
      </c>
      <c r="P68" s="28">
        <f ca="1"/>
        <v>0</v>
      </c>
      <c r="Q68" s="61">
        <f ca="1"/>
        <v>0</v>
      </c>
      <c r="R68" s="61">
        <f ca="1"/>
        <v>0</v>
      </c>
      <c r="S68" s="61" t="str">
        <f ca="1"/>
        <v>UI</v>
      </c>
      <c r="T68" s="61">
        <f ca="1"/>
        <v>0</v>
      </c>
      <c r="U68" s="28">
        <f ca="1"/>
        <v>0</v>
      </c>
      <c r="V68" s="61">
        <f ca="1"/>
        <v>0</v>
      </c>
      <c r="W68" s="9" t="str">
        <f ca="1"/>
        <v>For Arrest of Accused</v>
      </c>
      <c r="X68" s="9" t="str">
        <f ca="1"/>
        <v>For Arrest of Accused</v>
      </c>
      <c r="Y68" s="66">
        <f ca="1"/>
        <v>0</v>
      </c>
      <c r="Z68" s="9" t="str">
        <f ca="1"/>
        <v>Occurred on 22.02.2025 at 16.00 hrs, in front of Railway station, Ichapuram, Ichapuram Municipality and reported on the same day at 18:30 hours, wherein the complainant arrested the accused A-1) Upendra Swain @ Jotiya, S/o.lt.Gobardhan Swain, age 24 yrs, Bentu Oriya by caste, Purba Sahi, Naikanipalli village, Kodala PS, Ganjam District, Odisha state. 8460052041, 9556952041 and A-2) Gyaneswar Sethy @ Shankar, S/o.Sudarsan Sethy, age 20 yrs, Rajaka by caste, Gouda Sahi, Kodala village, Ganjam District, Odisha state, 8144794090 while they were in possession &amp; transportation of the prohibited Ganja. The accused A1 and A2 were collected Ganja from A3) Deepak (Source), Kodala village, Ganjam District, Odisha state, 9938170807, 7681029495, 7377611270 and they will be given Ganja to unknown person</v>
      </c>
      <c r="AA68" s="60" t="str">
        <f ca="1"/>
        <v>Total</v>
      </c>
      <c r="AB68" s="61">
        <f ca="1"/>
        <v>601</v>
      </c>
      <c r="AC68" s="61" t="str">
        <f ca="1"/>
        <v>Above 1 Year</v>
      </c>
      <c r="AD68" s="61" t="str">
        <f ca="1"/>
        <v/>
      </c>
      <c r="AE68" s="61" t="str">
        <f ca="1"/>
        <v/>
      </c>
      <c r="AF68" s="61" t="str">
        <f ca="1"/>
        <v>C-3(NDPS)</v>
      </c>
      <c r="AG68" s="61" t="str">
        <f ca="1"/>
        <v>Itchapuram Town,'16/2025'</v>
      </c>
      <c r="AH68" s="61" t="str">
        <f t="shared" ca="1" si="1"/>
        <v>No</v>
      </c>
    </row>
    <row r="69" spans="1:34" s="24" customFormat="1" ht="25.5" customHeight="1" x14ac:dyDescent="0.25">
      <c r="A69" s="61">
        <v>68</v>
      </c>
      <c r="B69" s="61" t="str">
        <f ca="1"/>
        <v>Kasibugga Sub-Division</v>
      </c>
      <c r="C69" s="61" t="str">
        <f ca="1"/>
        <v>Itchapuram Circle</v>
      </c>
      <c r="D69" s="61" t="str">
        <f ca="1"/>
        <v>CI-Itchapuram Circle</v>
      </c>
      <c r="E69" s="62" t="str">
        <f ca="1"/>
        <v>Kaviti</v>
      </c>
      <c r="F69" s="61" t="str">
        <f ca="1"/>
        <v>'24/2025'</v>
      </c>
      <c r="G69" s="63" t="str">
        <f ca="1"/>
        <v>20(b)(ii)(C) r/w 8(c) NDPSA</v>
      </c>
      <c r="H69" s="64">
        <f ca="1"/>
        <v>45712</v>
      </c>
      <c r="I69" s="65" t="str">
        <f ca="1"/>
        <v>Feb</v>
      </c>
      <c r="J69" s="65">
        <f ca="1"/>
        <v>2025</v>
      </c>
      <c r="K69" s="63" t="str">
        <f ca="1"/>
        <v>NDPS</v>
      </c>
      <c r="L69" s="61">
        <f ca="1"/>
        <v>0</v>
      </c>
      <c r="M69" s="61" t="str">
        <f ca="1"/>
        <v>NDPS</v>
      </c>
      <c r="N69" s="61" t="str">
        <f ca="1"/>
        <v>NDPS</v>
      </c>
      <c r="O69" s="61" t="str">
        <f ca="1"/>
        <v>Non-Grave</v>
      </c>
      <c r="P69" s="28">
        <f ca="1"/>
        <v>0</v>
      </c>
      <c r="Q69" s="61">
        <f ca="1"/>
        <v>0</v>
      </c>
      <c r="R69" s="61">
        <f ca="1"/>
        <v>0</v>
      </c>
      <c r="S69" s="61" t="str">
        <f ca="1"/>
        <v>UI</v>
      </c>
      <c r="T69" s="61">
        <f ca="1"/>
        <v>0</v>
      </c>
      <c r="U69" s="28">
        <f ca="1"/>
        <v>0</v>
      </c>
      <c r="V69" s="61">
        <f ca="1"/>
        <v>0</v>
      </c>
      <c r="W69" s="9" t="str">
        <f ca="1"/>
        <v>For Arrest of Accused</v>
      </c>
      <c r="X69" s="9" t="str">
        <f ca="1"/>
        <v>For Arrest of Accused</v>
      </c>
      <c r="Y69" s="66">
        <f ca="1"/>
        <v>0</v>
      </c>
      <c r="Z69" s="9" t="str">
        <f ca="1"/>
        <v>This is a case of illegal possession of prohibited Ganja for the purpose of commercial use that occurred on 24.02.2025 at 09:00 hours at on the NH-16 road, R. Belagam village junction, Kaviti Mandal and reported on the same day at 12:30 hours by the complainant V. Ravi Varma, Sub-Inspector of Police, Kaviti PS, in which, he reported that he arrested the accused A-1) Antuni Bira S/o Premananda Bira, Age: 30 Years, Paano (Sc) by caste, Atalima village, Anuguru (Post), Nuagada block, R. Udayagiri PS, Gajapathi District of Odisha state, A-2) Tapan Bir @ Sabaro S/o Benit Bir, Age: 22 Years, Paano (Sc) by caste, Atalima village, Anuguru (Post), Nuagada block, R. Udayagiri PS, Gajapathi District of Odisha state, A-3) Akash Bir S/o Janas Bir, Age: 20 Years, Paano (Sc) by caste, Atalima village, An</v>
      </c>
      <c r="AA69" s="60" t="str">
        <f ca="1"/>
        <v>Total</v>
      </c>
      <c r="AB69" s="61">
        <f ca="1"/>
        <v>599</v>
      </c>
      <c r="AC69" s="61" t="str">
        <f ca="1"/>
        <v>Above 1 Year</v>
      </c>
      <c r="AD69" s="61" t="str">
        <f ca="1"/>
        <v/>
      </c>
      <c r="AE69" s="61" t="str">
        <f ca="1"/>
        <v/>
      </c>
      <c r="AF69" s="61" t="str">
        <f ca="1"/>
        <v>C-3(NDPS)</v>
      </c>
      <c r="AG69" s="61" t="str">
        <f ca="1"/>
        <v>Kaviti,'24/2025'</v>
      </c>
      <c r="AH69" s="61" t="str">
        <f t="shared" ca="1" si="1"/>
        <v>No</v>
      </c>
    </row>
    <row r="70" spans="1:34" s="24" customFormat="1" ht="25.5" customHeight="1" x14ac:dyDescent="0.25">
      <c r="A70" s="61">
        <v>69</v>
      </c>
      <c r="B70" s="61" t="str">
        <f ca="1"/>
        <v>Kasibugga Sub-Division</v>
      </c>
      <c r="C70" s="61" t="str">
        <f ca="1"/>
        <v>Sompeta Circle</v>
      </c>
      <c r="D70" s="61" t="str">
        <f ca="1"/>
        <v>CI-Sompeta Circle</v>
      </c>
      <c r="E70" s="62" t="str">
        <f ca="1"/>
        <v>Baruva</v>
      </c>
      <c r="F70" s="61" t="str">
        <f ca="1"/>
        <v>'27/2025'</v>
      </c>
      <c r="G70" s="63" t="str">
        <f ca="1"/>
        <v>20(b)(ii)(B) r/w 8c NDPSA</v>
      </c>
      <c r="H70" s="64">
        <f ca="1"/>
        <v>45713</v>
      </c>
      <c r="I70" s="65" t="str">
        <f ca="1"/>
        <v>Feb</v>
      </c>
      <c r="J70" s="65">
        <f ca="1"/>
        <v>2025</v>
      </c>
      <c r="K70" s="63" t="str">
        <f ca="1"/>
        <v>NDPS</v>
      </c>
      <c r="L70" s="61">
        <f ca="1"/>
        <v>0</v>
      </c>
      <c r="M70" s="61" t="str">
        <f ca="1"/>
        <v>NDPS</v>
      </c>
      <c r="N70" s="61" t="str">
        <f ca="1"/>
        <v>NDPS</v>
      </c>
      <c r="O70" s="61" t="str">
        <f ca="1"/>
        <v>Non-Grave</v>
      </c>
      <c r="P70" s="28">
        <f ca="1"/>
        <v>0</v>
      </c>
      <c r="Q70" s="61">
        <f ca="1"/>
        <v>0</v>
      </c>
      <c r="R70" s="61">
        <f ca="1"/>
        <v>0</v>
      </c>
      <c r="S70" s="61" t="str">
        <f ca="1"/>
        <v>UI</v>
      </c>
      <c r="T70" s="61">
        <f ca="1"/>
        <v>0</v>
      </c>
      <c r="U70" s="28">
        <f ca="1"/>
        <v>0</v>
      </c>
      <c r="V70" s="61">
        <f ca="1"/>
        <v>0</v>
      </c>
      <c r="W70" s="9" t="str">
        <f ca="1"/>
        <v>For Arrest of Accused</v>
      </c>
      <c r="X70" s="9" t="str">
        <f ca="1"/>
        <v>For Arrest of Accused</v>
      </c>
      <c r="Y70" s="66">
        <f ca="1"/>
        <v>0</v>
      </c>
      <c r="Z70" s="9" t="str">
        <f ca="1"/>
        <v>This is a case of illegal possession and transportation of prohibited Ganja for wrongful gain that occurred on 25.02.2025 at about 08.30hrs at Baruva Three road Jn, Baruva (V), Sompeta (M) and reported on the same day 11.00hrs, in which the complainant S. Haribabunaidu, S.I of Police, Baruva PS the accused A1) Melam Dinakar S/o Bakayya, age 21yrs, Navuluru (V), Mangalagiri (M), A2) Kasarapu Dileep S/o Lt Appalaraju, age 20yrs, Jalari by caste, Panduranga Street, Baruva Village of Sompeta (M) and A3) Savalam Anvesh S/o Makeyulu, age 19 yrs, Avini village Duggirala Mandal while They were in possession of banned dried Ganja weighing about 1.900 KGs, worth Rs.19000/- in 03 brown colour packets kept in 3 bags. they were purchased to A4) Mitta Behara of K Sumandi, Ganjam District,</v>
      </c>
      <c r="AA70" s="60" t="str">
        <f ca="1"/>
        <v>Total</v>
      </c>
      <c r="AB70" s="61">
        <f ca="1"/>
        <v>598</v>
      </c>
      <c r="AC70" s="61" t="str">
        <f ca="1"/>
        <v>Above 1 Year</v>
      </c>
      <c r="AD70" s="61" t="str">
        <f ca="1"/>
        <v/>
      </c>
      <c r="AE70" s="61" t="str">
        <f ca="1"/>
        <v/>
      </c>
      <c r="AF70" s="61" t="str">
        <f ca="1"/>
        <v>C-3(NDPS)</v>
      </c>
      <c r="AG70" s="61" t="str">
        <f ca="1"/>
        <v>Baruva,'27/2025'</v>
      </c>
      <c r="AH70" s="61" t="str">
        <f t="shared" ca="1" si="1"/>
        <v>No</v>
      </c>
    </row>
    <row r="71" spans="1:34" s="24" customFormat="1" ht="25.5" customHeight="1" x14ac:dyDescent="0.25">
      <c r="A71" s="61">
        <v>70</v>
      </c>
      <c r="B71" s="61" t="str">
        <f ca="1"/>
        <v>Kasibugga Sub-Division</v>
      </c>
      <c r="C71" s="61" t="str">
        <f ca="1"/>
        <v>Itchapuram Circle</v>
      </c>
      <c r="D71" s="61" t="str">
        <f ca="1"/>
        <v>CI-Itchapuram Circle</v>
      </c>
      <c r="E71" s="62" t="str">
        <f ca="1"/>
        <v>Itchapuram Rural</v>
      </c>
      <c r="F71" s="61" t="str">
        <f ca="1"/>
        <v>'20/2025'</v>
      </c>
      <c r="G71" s="63" t="str">
        <f ca="1"/>
        <v>20(b)(ii)(B) r/w 8(c) NDPSA</v>
      </c>
      <c r="H71" s="64">
        <f ca="1"/>
        <v>45713</v>
      </c>
      <c r="I71" s="65" t="str">
        <f ca="1"/>
        <v>Feb</v>
      </c>
      <c r="J71" s="65">
        <f ca="1"/>
        <v>2025</v>
      </c>
      <c r="K71" s="63" t="str">
        <f ca="1"/>
        <v>NDPS</v>
      </c>
      <c r="L71" s="61">
        <f ca="1"/>
        <v>0</v>
      </c>
      <c r="M71" s="61" t="str">
        <f ca="1"/>
        <v>NDPS</v>
      </c>
      <c r="N71" s="61" t="str">
        <f ca="1"/>
        <v>NDPS</v>
      </c>
      <c r="O71" s="61" t="str">
        <f ca="1"/>
        <v>Non-Grave</v>
      </c>
      <c r="P71" s="28">
        <f ca="1"/>
        <v>0</v>
      </c>
      <c r="Q71" s="61">
        <f ca="1"/>
        <v>0</v>
      </c>
      <c r="R71" s="61">
        <f ca="1"/>
        <v>0</v>
      </c>
      <c r="S71" s="61" t="str">
        <f ca="1"/>
        <v>UI</v>
      </c>
      <c r="T71" s="61">
        <f ca="1"/>
        <v>0</v>
      </c>
      <c r="U71" s="28">
        <f ca="1"/>
        <v>0</v>
      </c>
      <c r="V71" s="61">
        <f ca="1"/>
        <v>0</v>
      </c>
      <c r="W71" s="9" t="str">
        <f ca="1"/>
        <v>For Arrest of Accused</v>
      </c>
      <c r="X71" s="9" t="str">
        <f ca="1"/>
        <v>For Arrest of Accused</v>
      </c>
      <c r="Y71" s="66">
        <f ca="1"/>
        <v>0</v>
      </c>
      <c r="Z71" s="9" t="str">
        <f ca="1"/>
        <v>Occurred on 25.02.2025 at 09:30 hours near LC gate, M Thoturu Village limits, Ichapouram Mandal and reported on the same day at 12.00 hours by the complainant E. Srinivas, Sub-Inspector of Police, Ichapuram Rural PS, in which, he reported that he arrested the accused A-1 Ravi Rama Dotre s/o Rama Dotre, 22yrs, caste by andi,Pewa Village, Jalini (dist), Maharastra state and A-2 Viswanadh Tukaram Bandekar s/o Tukaram, 38yrs, Jintur Village, Parchani (dist), Maharastra, while they were possession ganja. The complainant seized total Ganja weighing about Kg 10.020 grams, Two mobile phone( vivo company) and (Sumsung) from the possession of the accused the presence of the mediators, Gazetted officer under the cover of the mediators report. In this case, A-3 Aloka Pariccha, Gajapathi (dist), odi</v>
      </c>
      <c r="AA71" s="60" t="str">
        <f ca="1"/>
        <v>Total</v>
      </c>
      <c r="AB71" s="61">
        <f ca="1"/>
        <v>598</v>
      </c>
      <c r="AC71" s="61" t="str">
        <f ca="1"/>
        <v>Above 1 Year</v>
      </c>
      <c r="AD71" s="61" t="str">
        <f ca="1"/>
        <v/>
      </c>
      <c r="AE71" s="61" t="str">
        <f ca="1"/>
        <v/>
      </c>
      <c r="AF71" s="61" t="str">
        <f ca="1"/>
        <v>C-3(NDPS)</v>
      </c>
      <c r="AG71" s="61" t="str">
        <f ca="1"/>
        <v>Itchapuram Rural,'20/2025'</v>
      </c>
      <c r="AH71" s="61" t="str">
        <f t="shared" ca="1" si="1"/>
        <v>No</v>
      </c>
    </row>
    <row r="72" spans="1:34" s="24" customFormat="1" ht="25.5" customHeight="1" x14ac:dyDescent="0.25">
      <c r="A72" s="61">
        <v>71</v>
      </c>
      <c r="B72" s="61" t="str">
        <f ca="1"/>
        <v>Kasibugga Sub-Division</v>
      </c>
      <c r="C72" s="61" t="str">
        <f ca="1"/>
        <v>Sompeta Circle</v>
      </c>
      <c r="D72" s="61" t="str">
        <f ca="1"/>
        <v>CI-Sompeta Circle</v>
      </c>
      <c r="E72" s="62" t="str">
        <f ca="1"/>
        <v>Sompeta</v>
      </c>
      <c r="F72" s="61" t="str">
        <f ca="1"/>
        <v>'14/2025'</v>
      </c>
      <c r="G72" s="63" t="str">
        <f ca="1"/>
        <v>20(b)(ii)(B) r/w 8(c) NDPSA</v>
      </c>
      <c r="H72" s="64">
        <f ca="1"/>
        <v>45713</v>
      </c>
      <c r="I72" s="65" t="str">
        <f ca="1"/>
        <v>Feb</v>
      </c>
      <c r="J72" s="65">
        <f ca="1"/>
        <v>2025</v>
      </c>
      <c r="K72" s="63" t="str">
        <f ca="1"/>
        <v>NDPS</v>
      </c>
      <c r="L72" s="61">
        <f ca="1"/>
        <v>0</v>
      </c>
      <c r="M72" s="61" t="str">
        <f ca="1"/>
        <v>NDPS</v>
      </c>
      <c r="N72" s="61" t="str">
        <f ca="1"/>
        <v>NDPS</v>
      </c>
      <c r="O72" s="61" t="str">
        <f ca="1"/>
        <v>Non-Grave</v>
      </c>
      <c r="P72" s="28">
        <f ca="1"/>
        <v>0</v>
      </c>
      <c r="Q72" s="61">
        <f ca="1"/>
        <v>0</v>
      </c>
      <c r="R72" s="61">
        <f ca="1"/>
        <v>0</v>
      </c>
      <c r="S72" s="61" t="str">
        <f ca="1"/>
        <v>UI</v>
      </c>
      <c r="T72" s="61">
        <f ca="1"/>
        <v>0</v>
      </c>
      <c r="U72" s="28">
        <f ca="1"/>
        <v>0</v>
      </c>
      <c r="V72" s="61">
        <f ca="1"/>
        <v>0</v>
      </c>
      <c r="W72" s="9" t="str">
        <f ca="1"/>
        <v>For Arrest of Accused</v>
      </c>
      <c r="X72" s="9" t="str">
        <f ca="1"/>
        <v>For Arrest of Accused</v>
      </c>
      <c r="Y72" s="66">
        <f ca="1"/>
        <v>0</v>
      </c>
      <c r="Z72" s="9" t="str">
        <f ca="1"/>
        <v>This is a case of illegal possession and transportation of prohibited Ganja that occurred on 25.2.2025 at 13.00 hrs. at RTC Complex, Sompeta and reported at 15.15 hrs., in which the complainant V Lovaraju, Sub- Inspector of Police, Sompeta P.S., on reliable information caught hold the accused A-1: Pradhan Rajesh Santhosh Bai, S/o Late Santhosh Pradhan, Age 24 Years, K Nuagada Village, Bellagunta Block, Ganjam District, Odisha State having bag containing with 3 packets of Ganja wg. About 6.210 Kgs. A-2 Subrahmanyam, Kudila Village, Ganjam District, Odisha is Ganja suplyer and A-3 Pintu, Kudila Village, Ganjam District, Odisha is receiver of Ganja. The accused A-1 was in possession &amp; transportation of the prohibited Ganja. The complainant seized total Ganja weighing about Kg 6.210 grams, 1</v>
      </c>
      <c r="AA72" s="60" t="str">
        <f ca="1"/>
        <v>Total</v>
      </c>
      <c r="AB72" s="61">
        <f ca="1"/>
        <v>598</v>
      </c>
      <c r="AC72" s="61" t="str">
        <f ca="1"/>
        <v>Above 1 Year</v>
      </c>
      <c r="AD72" s="61" t="str">
        <f ca="1"/>
        <v/>
      </c>
      <c r="AE72" s="61" t="str">
        <f ca="1"/>
        <v/>
      </c>
      <c r="AF72" s="61" t="str">
        <f ca="1"/>
        <v>C-3(NDPS)</v>
      </c>
      <c r="AG72" s="61" t="str">
        <f ca="1"/>
        <v>Sompeta,'14/2025'</v>
      </c>
      <c r="AH72" s="61" t="str">
        <f t="shared" ca="1" si="1"/>
        <v>No</v>
      </c>
    </row>
    <row r="73" spans="1:34" s="24" customFormat="1" ht="25.5" customHeight="1" x14ac:dyDescent="0.25">
      <c r="A73" s="61">
        <v>72</v>
      </c>
      <c r="B73" s="61" t="str">
        <f ca="1"/>
        <v>Kasibugga Sub-Division</v>
      </c>
      <c r="C73" s="61" t="str">
        <f ca="1"/>
        <v>Itchapuram Circle</v>
      </c>
      <c r="D73" s="61" t="str">
        <f ca="1"/>
        <v>CI-Itchapuram Circle</v>
      </c>
      <c r="E73" s="62" t="str">
        <f ca="1"/>
        <v>Itchapuram Town</v>
      </c>
      <c r="F73" s="61" t="str">
        <f ca="1"/>
        <v>'17/2025'</v>
      </c>
      <c r="G73" s="63" t="str">
        <f ca="1"/>
        <v>20(b)(ii)(C) r/w 8(c) NDPSA</v>
      </c>
      <c r="H73" s="64">
        <f ca="1"/>
        <v>45714</v>
      </c>
      <c r="I73" s="65" t="str">
        <f ca="1"/>
        <v>Feb</v>
      </c>
      <c r="J73" s="65">
        <f ca="1"/>
        <v>2025</v>
      </c>
      <c r="K73" s="63" t="str">
        <f ca="1"/>
        <v>NDPS</v>
      </c>
      <c r="L73" s="61">
        <f ca="1"/>
        <v>0</v>
      </c>
      <c r="M73" s="61" t="str">
        <f ca="1"/>
        <v>NDPS</v>
      </c>
      <c r="N73" s="61" t="str">
        <f ca="1"/>
        <v>NDPS</v>
      </c>
      <c r="O73" s="61" t="str">
        <f ca="1"/>
        <v>Non-Grave</v>
      </c>
      <c r="P73" s="28">
        <f ca="1"/>
        <v>0</v>
      </c>
      <c r="Q73" s="61">
        <f ca="1"/>
        <v>0</v>
      </c>
      <c r="R73" s="61">
        <f ca="1"/>
        <v>0</v>
      </c>
      <c r="S73" s="61" t="str">
        <f ca="1"/>
        <v>UI</v>
      </c>
      <c r="T73" s="61">
        <f ca="1"/>
        <v>0</v>
      </c>
      <c r="U73" s="28">
        <f ca="1"/>
        <v>0</v>
      </c>
      <c r="V73" s="61">
        <f ca="1"/>
        <v>0</v>
      </c>
      <c r="W73" s="9" t="str">
        <f ca="1"/>
        <v>For Arrest of Accused</v>
      </c>
      <c r="X73" s="9" t="str">
        <f ca="1"/>
        <v>For Arrest of Accused</v>
      </c>
      <c r="Y73" s="66">
        <f ca="1"/>
        <v>0</v>
      </c>
      <c r="Z73" s="9" t="str">
        <f ca="1"/>
        <v>Occurred on 26.02.2025 at 15.00 hrs, in front of Railway station, Ichapuram, Ichapuram Municipality and reported on the same day at 18:30 hours, wherein the complainant arrested the accused A1) Mikhael Sabar, S/o.Limpa Sabar, age 28 yrs, ST by caste, Gobindapur village, Mohana block, Gajapathi District, Odisha state, A2) Prakash Gamanga, S/o.Dirsuna Gamanga, age 29 yrs, Singipur village, Chimidihill Panchayat, Ganjam District, Odisha state, A3) Sumanta Sabar, S/o.Basudeb Sabar, age 21 yrs, ST by caste, Ragunathapur @ Gobindapur village, Mohana block, Gajapathi District, Odisha state, A4) Sukant Sabar, S/o. Basudeb Sabar, age 20 yrs, ST by caste, Ragunathapur @ Gobindapur village, Mohana block, Gajapathi District, Odisha state, A5) Tauta Gamanga, S/o.Ishra Gamanga, age 28 yrs, ST by caste,</v>
      </c>
      <c r="AA73" s="60" t="str">
        <f ca="1"/>
        <v>Total</v>
      </c>
      <c r="AB73" s="61">
        <f ca="1"/>
        <v>597</v>
      </c>
      <c r="AC73" s="61" t="str">
        <f ca="1"/>
        <v>Above 1 Year</v>
      </c>
      <c r="AD73" s="61" t="str">
        <f ca="1"/>
        <v/>
      </c>
      <c r="AE73" s="61" t="str">
        <f ca="1"/>
        <v/>
      </c>
      <c r="AF73" s="61" t="str">
        <f ca="1"/>
        <v>C-3(NDPS)</v>
      </c>
      <c r="AG73" s="61" t="str">
        <f ca="1"/>
        <v>Itchapuram Town,'17/2025'</v>
      </c>
      <c r="AH73" s="61" t="str">
        <f t="shared" ca="1" si="1"/>
        <v>No</v>
      </c>
    </row>
    <row r="74" spans="1:34" s="24" customFormat="1" ht="25.5" customHeight="1" x14ac:dyDescent="0.25">
      <c r="A74" s="61">
        <v>73</v>
      </c>
      <c r="B74" s="61" t="str">
        <f ca="1"/>
        <v>Kasibugga Sub-Division</v>
      </c>
      <c r="C74" s="61" t="str">
        <f ca="1"/>
        <v>Itchapuram Circle</v>
      </c>
      <c r="D74" s="61" t="str">
        <f ca="1"/>
        <v>SI-Itchapuram Town</v>
      </c>
      <c r="E74" s="62" t="str">
        <f ca="1"/>
        <v>Itchapuram Town</v>
      </c>
      <c r="F74" s="61" t="str">
        <f ca="1"/>
        <v>'18/2025'</v>
      </c>
      <c r="G74" s="63" t="str">
        <f ca="1"/>
        <v>338,318(2),336(3) r/w 3(5) BNS</v>
      </c>
      <c r="H74" s="64">
        <f ca="1"/>
        <v>45716</v>
      </c>
      <c r="I74" s="65" t="str">
        <f ca="1"/>
        <v>Feb</v>
      </c>
      <c r="J74" s="65">
        <f ca="1"/>
        <v>2025</v>
      </c>
      <c r="K74" s="63" t="str">
        <f ca="1"/>
        <v>Cheating</v>
      </c>
      <c r="L74" s="61">
        <f ca="1"/>
        <v>0</v>
      </c>
      <c r="M74" s="61" t="str">
        <f ca="1"/>
        <v>White Collar Offences</v>
      </c>
      <c r="N74" s="61" t="str">
        <f ca="1"/>
        <v>IPC</v>
      </c>
      <c r="O74" s="61" t="str">
        <f ca="1"/>
        <v>Non-Grave</v>
      </c>
      <c r="P74" s="28">
        <f ca="1"/>
        <v>0</v>
      </c>
      <c r="Q74" s="61">
        <f ca="1"/>
        <v>0</v>
      </c>
      <c r="R74" s="61">
        <f ca="1"/>
        <v>0</v>
      </c>
      <c r="S74" s="61" t="str">
        <f ca="1"/>
        <v>UI</v>
      </c>
      <c r="T74" s="61">
        <f ca="1"/>
        <v>0</v>
      </c>
      <c r="U74" s="28">
        <f ca="1"/>
        <v>0</v>
      </c>
      <c r="V74" s="61">
        <f ca="1"/>
        <v>0</v>
      </c>
      <c r="W74" s="9" t="str">
        <f ca="1"/>
        <v>For Arrest of Accused</v>
      </c>
      <c r="X74" s="9" t="str">
        <f ca="1"/>
        <v>For Arrest of Accused</v>
      </c>
      <c r="Y74" s="66">
        <f ca="1"/>
        <v>0</v>
      </c>
      <c r="Z74" s="9" t="str">
        <f ca="1"/>
        <v>Occurred Prior to 28.02.2025 at 20.00 hrs, Surya Lodge, Ichapuram Municipality and reported on 28.02.2025 at 20:00 hrs, wherein the complainant Vakada Santosh Kumar, S/o.Subbarao, age 26 yrs, Reddika by caste, Uppala street, Ichapuram Town and Municipality stated that he joined in a whatsapp group for seeking fruits and vegetables packing job in Italy, which was maintained by the accused A1) Kotcherla Dharma Reddy, , Parvathipur village, Patrapur block, Ganjam district, Odisha state and A2) Kaya Dileep, Telukunchi village, Ichapuram Mandal and in that group A1 and A2 gave the details of work and other information. In August, 2024 another accused A3) Potti Srinivas Reddy, Bejjipadar village, Odisha state from that whatsapp group conducted medical tests to the complainant and others at Amma</v>
      </c>
      <c r="AA74" s="60" t="str">
        <f ca="1"/>
        <v>Total</v>
      </c>
      <c r="AB74" s="61">
        <f ca="1"/>
        <v>595</v>
      </c>
      <c r="AC74" s="61" t="str">
        <f ca="1"/>
        <v>Above 1 Year</v>
      </c>
      <c r="AD74" s="61" t="str">
        <f ca="1"/>
        <v/>
      </c>
      <c r="AE74" s="61" t="str">
        <f ca="1"/>
        <v/>
      </c>
      <c r="AF74" s="61" t="str">
        <f ca="1"/>
        <v>D-6(White collar)</v>
      </c>
      <c r="AG74" s="61" t="str">
        <f ca="1"/>
        <v>Itchapuram Town,'18/2025'</v>
      </c>
      <c r="AH74" s="61" t="str">
        <f t="shared" ca="1" si="1"/>
        <v>No</v>
      </c>
    </row>
    <row r="75" spans="1:34" s="24" customFormat="1" ht="25.5" customHeight="1" x14ac:dyDescent="0.25">
      <c r="A75" s="61">
        <v>74</v>
      </c>
      <c r="B75" s="61" t="str">
        <f ca="1"/>
        <v>Kasibugga Sub-Division</v>
      </c>
      <c r="C75" s="61" t="str">
        <f ca="1"/>
        <v>Itchapuram Circle</v>
      </c>
      <c r="D75" s="61" t="str">
        <f ca="1"/>
        <v>CI-Itchapuram Circle</v>
      </c>
      <c r="E75" s="62" t="str">
        <f ca="1"/>
        <v>Itchapuram Town</v>
      </c>
      <c r="F75" s="61" t="str">
        <f ca="1"/>
        <v>'23/2025'</v>
      </c>
      <c r="G75" s="63" t="str">
        <f ca="1"/>
        <v>20(b)(ii)(B) r/w 8(c) NDPSA</v>
      </c>
      <c r="H75" s="64">
        <f ca="1"/>
        <v>45722</v>
      </c>
      <c r="I75" s="65" t="str">
        <f ca="1"/>
        <v>Mar</v>
      </c>
      <c r="J75" s="65">
        <f ca="1"/>
        <v>2025</v>
      </c>
      <c r="K75" s="63" t="str">
        <f ca="1"/>
        <v>NDPS</v>
      </c>
      <c r="L75" s="61">
        <f ca="1"/>
        <v>0</v>
      </c>
      <c r="M75" s="61" t="str">
        <f ca="1"/>
        <v>NDPS</v>
      </c>
      <c r="N75" s="61" t="str">
        <f ca="1"/>
        <v>NDPS</v>
      </c>
      <c r="O75" s="61" t="str">
        <f ca="1"/>
        <v>Non-Grave</v>
      </c>
      <c r="P75" s="28">
        <f ca="1"/>
        <v>0</v>
      </c>
      <c r="Q75" s="61">
        <f ca="1"/>
        <v>0</v>
      </c>
      <c r="R75" s="61">
        <f ca="1"/>
        <v>0</v>
      </c>
      <c r="S75" s="61" t="str">
        <f ca="1"/>
        <v>UI</v>
      </c>
      <c r="T75" s="61">
        <f ca="1"/>
        <v>0</v>
      </c>
      <c r="U75" s="28">
        <f ca="1"/>
        <v>0</v>
      </c>
      <c r="V75" s="61">
        <f ca="1"/>
        <v>0</v>
      </c>
      <c r="W75" s="9" t="str">
        <f ca="1"/>
        <v>For Arrest of Accused</v>
      </c>
      <c r="X75" s="9" t="str">
        <f ca="1"/>
        <v>For Arrest of Accused</v>
      </c>
      <c r="Y75" s="66">
        <f ca="1"/>
        <v>0</v>
      </c>
      <c r="Z75" s="9" t="str">
        <f ca="1"/>
        <v>Occurred on 06.03.2025 at 16.00 hrs, In front of Railway station, Ichapuram Ichapuram Municipality and reported on the same day at 18:30 hours, wherein the complainant arrested the accused A1) Korlapati Vamsi, S/o.Edukondalu, age 19 yrs, SC (Madiga) by caste, D.No. 1-14, SC colony, Tummalapalem village, Ibrahimpatnam Mandal, Krishna (NTR) District, 7993776536 while A1 and A2 Kalapala Teja, S/o. Srinu, SC colony, Tummalapalem village, Ibrahimpatnam Mandal, Krishna (NTR) District, 7569428834 were in possession &amp; transportation of the prohibited Ganja. The A2 was in absconding. The accused A1 and A2 were collected Ganja from A3) Karthik, Samanthiapalli village, Patrapur block, Ganjam District, Odish state and they will be given Ganja to A4) Kunchala Surya Teja, R/o.SC colony, Tummalapalem vil</v>
      </c>
      <c r="AA75" s="60" t="str">
        <f ca="1"/>
        <v>Total</v>
      </c>
      <c r="AB75" s="61">
        <f ca="1"/>
        <v>589</v>
      </c>
      <c r="AC75" s="61" t="str">
        <f ca="1"/>
        <v>Above 1 Year</v>
      </c>
      <c r="AD75" s="61" t="str">
        <f ca="1"/>
        <v/>
      </c>
      <c r="AE75" s="61" t="str">
        <f ca="1"/>
        <v/>
      </c>
      <c r="AF75" s="61" t="str">
        <f ca="1"/>
        <v>C-3(NDPS)</v>
      </c>
      <c r="AG75" s="61" t="str">
        <f ca="1"/>
        <v>Itchapuram Town,'23/2025'</v>
      </c>
      <c r="AH75" s="61" t="str">
        <f t="shared" ca="1" si="1"/>
        <v>No</v>
      </c>
    </row>
    <row r="76" spans="1:34" s="24" customFormat="1" ht="25.5" customHeight="1" x14ac:dyDescent="0.25">
      <c r="A76" s="61">
        <v>75</v>
      </c>
      <c r="B76" s="61" t="str">
        <f ca="1"/>
        <v>Kasibugga Sub-Division</v>
      </c>
      <c r="C76" s="61" t="str">
        <f ca="1"/>
        <v>Itchapuram Circle</v>
      </c>
      <c r="D76" s="61" t="str">
        <f ca="1"/>
        <v>CI-Itchapuram Circle</v>
      </c>
      <c r="E76" s="62" t="str">
        <f ca="1"/>
        <v>Kaviti</v>
      </c>
      <c r="F76" s="61" t="str">
        <f ca="1"/>
        <v>'28/2025'</v>
      </c>
      <c r="G76" s="63" t="str">
        <f ca="1"/>
        <v>20(b)(ii)(B) r/w 8(c) NDPSA</v>
      </c>
      <c r="H76" s="64">
        <f ca="1"/>
        <v>45722</v>
      </c>
      <c r="I76" s="65" t="str">
        <f ca="1"/>
        <v>Mar</v>
      </c>
      <c r="J76" s="65">
        <f ca="1"/>
        <v>2025</v>
      </c>
      <c r="K76" s="63" t="str">
        <f ca="1"/>
        <v>NDPS</v>
      </c>
      <c r="L76" s="61">
        <f ca="1"/>
        <v>0</v>
      </c>
      <c r="M76" s="61" t="str">
        <f ca="1"/>
        <v>NDPS</v>
      </c>
      <c r="N76" s="61" t="str">
        <f ca="1"/>
        <v>NDPS</v>
      </c>
      <c r="O76" s="61" t="str">
        <f ca="1"/>
        <v>Non-Grave</v>
      </c>
      <c r="P76" s="28">
        <f ca="1"/>
        <v>0</v>
      </c>
      <c r="Q76" s="61">
        <f ca="1"/>
        <v>0</v>
      </c>
      <c r="R76" s="61">
        <f ca="1"/>
        <v>0</v>
      </c>
      <c r="S76" s="61" t="str">
        <f ca="1"/>
        <v>UI</v>
      </c>
      <c r="T76" s="61">
        <f ca="1"/>
        <v>0</v>
      </c>
      <c r="U76" s="28">
        <f ca="1"/>
        <v>0</v>
      </c>
      <c r="V76" s="61">
        <f ca="1"/>
        <v>0</v>
      </c>
      <c r="W76" s="9" t="str">
        <f ca="1"/>
        <v>For Arrest of Accused</v>
      </c>
      <c r="X76" s="9" t="str">
        <f ca="1"/>
        <v>For Arrest of Accused</v>
      </c>
      <c r="Y76" s="66">
        <f ca="1"/>
        <v>0</v>
      </c>
      <c r="Z76" s="9" t="str">
        <f ca="1"/>
        <v>This is a case of illegal possession of prohibited Ganja for the purpose of commercial use that occurred on 06.03.2025 at 13.00 hours at on the NH-16 road, Kojjiria village junction, Kaviti Mandal and reported on the same day at 15.30 hours by the complainant V. Ravi Varma, Sub-Inspector of Police, Kaviti PS, in which, he reported that he arrested the accused A-1) Suresh Nayak S/o Late Syamsundra Nayak Age: 28 Years, Paano (Sc) by caste, Pathara Street, Lathi village, Kukudakhandi block,Berhampur, Sadar PS, Ganjam District of Odisha state,while they were in possession &amp; transportation of the prohibited Ganja. The complainant seized total Ganja weighing about Kg 10.250 grams,one vivo mobile phone from the possession of the accused in the presence of the mediators, Gazzetted officer under</v>
      </c>
      <c r="AA76" s="60" t="str">
        <f ca="1"/>
        <v>Total</v>
      </c>
      <c r="AB76" s="61">
        <f ca="1"/>
        <v>589</v>
      </c>
      <c r="AC76" s="61" t="str">
        <f ca="1"/>
        <v>Above 1 Year</v>
      </c>
      <c r="AD76" s="61" t="str">
        <f ca="1"/>
        <v/>
      </c>
      <c r="AE76" s="61" t="str">
        <f ca="1"/>
        <v/>
      </c>
      <c r="AF76" s="61" t="str">
        <f ca="1"/>
        <v>C-3(NDPS)</v>
      </c>
      <c r="AG76" s="61" t="str">
        <f ca="1"/>
        <v>Kaviti,'28/2025'</v>
      </c>
      <c r="AH76" s="61" t="str">
        <f t="shared" ca="1" si="1"/>
        <v>No</v>
      </c>
    </row>
    <row r="77" spans="1:34" s="24" customFormat="1" ht="25.5" customHeight="1" x14ac:dyDescent="0.25">
      <c r="A77" s="61">
        <v>76</v>
      </c>
      <c r="B77" s="61" t="str">
        <f ca="1"/>
        <v>Tekkali Sub-Division</v>
      </c>
      <c r="C77" s="61" t="str">
        <f ca="1"/>
        <v>Pathapatnam Circle</v>
      </c>
      <c r="D77" s="61" t="str">
        <f ca="1"/>
        <v>CI-Pathapatnam Circle</v>
      </c>
      <c r="E77" s="62" t="str">
        <f ca="1"/>
        <v>Pathapatnam</v>
      </c>
      <c r="F77" s="61" t="str">
        <f ca="1"/>
        <v>'35/2025'</v>
      </c>
      <c r="G77" s="63" t="str">
        <f ca="1"/>
        <v>8(c) r/w 20(b)(ii)(B) NDPSA</v>
      </c>
      <c r="H77" s="64">
        <f ca="1"/>
        <v>45724</v>
      </c>
      <c r="I77" s="65" t="str">
        <f ca="1"/>
        <v>Mar</v>
      </c>
      <c r="J77" s="65">
        <f ca="1"/>
        <v>2025</v>
      </c>
      <c r="K77" s="63" t="str">
        <f ca="1"/>
        <v>NDPS</v>
      </c>
      <c r="L77" s="61">
        <f ca="1"/>
        <v>0</v>
      </c>
      <c r="M77" s="61" t="str">
        <f ca="1"/>
        <v>NDPS</v>
      </c>
      <c r="N77" s="61" t="str">
        <f ca="1"/>
        <v>NDPS</v>
      </c>
      <c r="O77" s="61" t="str">
        <f ca="1"/>
        <v>Non-Grave</v>
      </c>
      <c r="P77" s="28">
        <f ca="1"/>
        <v>0</v>
      </c>
      <c r="Q77" s="61">
        <f ca="1"/>
        <v>0</v>
      </c>
      <c r="R77" s="28">
        <f ca="1"/>
        <v>0</v>
      </c>
      <c r="S77" s="61" t="str">
        <f ca="1"/>
        <v>UI</v>
      </c>
      <c r="T77" s="61">
        <f ca="1"/>
        <v>0</v>
      </c>
      <c r="U77" s="28">
        <f ca="1"/>
        <v>0</v>
      </c>
      <c r="V77" s="61">
        <f ca="1"/>
        <v>0</v>
      </c>
      <c r="W77" s="9" t="str">
        <f ca="1"/>
        <v>For Arrest of Accused</v>
      </c>
      <c r="X77" s="9" t="str">
        <f ca="1"/>
        <v>For Arrest of Accused</v>
      </c>
      <c r="Y77" s="66">
        <f ca="1"/>
        <v>0</v>
      </c>
      <c r="Z77" s="9" t="str">
        <f ca="1"/>
        <v>This is a case of illegal transportation/possession of prohibited Ganja for the purpose of sale that occurred on 08.03.2025 at 12.30 hours at Border police checkpost, Pathapatnam and reported on 08.03.2025 at 15:00 hours. The accused person Dhanush Ekambaram S/o Ekambaram, Age: 27 years is residents of Tirumallaioyal village of Tiruvalluru district, Tamilnadu state. The accused person A1 who has addicted for consuming Ganja used to purchase Ganja from A2 Raju Dora @ Raju @ Bhai, R/o Balliguda village, Odisha State, He wanted to earn easy money in order to meet his lavish life. Hence the accused person A1 approached A2 (who is already well known person in Visakhapatnam Railway Station) going through in Train via Visakhapatnam collected the contraband (4.596 Kgs) at Balliguda Village, Odish</v>
      </c>
      <c r="AA77" s="60" t="str">
        <f ca="1"/>
        <v>Total</v>
      </c>
      <c r="AB77" s="61">
        <f ca="1"/>
        <v>587</v>
      </c>
      <c r="AC77" s="61" t="str">
        <f ca="1"/>
        <v>Above 1 Year</v>
      </c>
      <c r="AD77" s="61" t="str">
        <f ca="1"/>
        <v/>
      </c>
      <c r="AE77" s="61" t="str">
        <f ca="1"/>
        <v/>
      </c>
      <c r="AF77" s="61" t="str">
        <f ca="1"/>
        <v>C-3(NDPS)</v>
      </c>
      <c r="AG77" s="61" t="str">
        <f ca="1"/>
        <v>Pathapatnam,'35/2025'</v>
      </c>
      <c r="AH77" s="61" t="str">
        <f t="shared" ca="1" si="1"/>
        <v>No</v>
      </c>
    </row>
    <row r="78" spans="1:34" s="24" customFormat="1" ht="25.5" customHeight="1" x14ac:dyDescent="0.25">
      <c r="A78" s="61">
        <v>77</v>
      </c>
      <c r="B78" s="61" t="str">
        <f ca="1"/>
        <v>Kasibugga Sub-Division</v>
      </c>
      <c r="C78" s="61" t="str">
        <f ca="1"/>
        <v>Itchapuram Circle</v>
      </c>
      <c r="D78" s="61" t="str">
        <f ca="1"/>
        <v>CI-Itchapuram Circle</v>
      </c>
      <c r="E78" s="62" t="str">
        <f ca="1"/>
        <v>Itchapuram Town</v>
      </c>
      <c r="F78" s="61" t="str">
        <f ca="1"/>
        <v>'25/2025'</v>
      </c>
      <c r="G78" s="63" t="str">
        <f ca="1"/>
        <v>20(b)(ii)(B) r/w 8(c) NDPSA</v>
      </c>
      <c r="H78" s="64">
        <f ca="1"/>
        <v>45728</v>
      </c>
      <c r="I78" s="65" t="str">
        <f ca="1"/>
        <v>Mar</v>
      </c>
      <c r="J78" s="65">
        <f ca="1"/>
        <v>2025</v>
      </c>
      <c r="K78" s="63" t="str">
        <f ca="1"/>
        <v>NDPS</v>
      </c>
      <c r="L78" s="61">
        <f ca="1"/>
        <v>0</v>
      </c>
      <c r="M78" s="61" t="str">
        <f ca="1"/>
        <v>NDPS</v>
      </c>
      <c r="N78" s="61" t="str">
        <f ca="1"/>
        <v>NDPS</v>
      </c>
      <c r="O78" s="61" t="str">
        <f ca="1"/>
        <v>Non-Grave</v>
      </c>
      <c r="P78" s="28">
        <f ca="1"/>
        <v>0</v>
      </c>
      <c r="Q78" s="61">
        <f ca="1"/>
        <v>0</v>
      </c>
      <c r="R78" s="61">
        <f ca="1"/>
        <v>0</v>
      </c>
      <c r="S78" s="61" t="str">
        <f ca="1"/>
        <v>UI</v>
      </c>
      <c r="T78" s="61">
        <f ca="1"/>
        <v>0</v>
      </c>
      <c r="U78" s="28">
        <f ca="1"/>
        <v>0</v>
      </c>
      <c r="V78" s="61">
        <f ca="1"/>
        <v>0</v>
      </c>
      <c r="W78" s="9" t="str">
        <f ca="1"/>
        <v>For Arrest of Accused</v>
      </c>
      <c r="X78" s="9" t="str">
        <f ca="1"/>
        <v>For Arrest of Accused</v>
      </c>
      <c r="Y78" s="66">
        <f ca="1"/>
        <v>0</v>
      </c>
      <c r="Z78" s="9" t="str">
        <f ca="1"/>
        <v>Occurred on 12.03.2025 at 08.30 hrs, In front of Railway station, Ichapuram, Ichapuram Municipality and reported on the same day at 11:30 hours, wherein the complainant arrested the accused A1) B.Simanchala Patra, S/o.B.Jayaram Patra, age 37 yrs, Kumati (Vysya) by caste, Mamudiha village, Debabhumi Panchayat, Aska PS, Ganjam district, Odisha state, 9909763206, 6370465144 and A2) Sanjaya Behera, S/o.Ramachandra Behera, age 33 yrs, Kevuti by caste, Mamundiha village, Debabhumi Panchayat, Aska PS, Ganjam district, Odisha state, 7992804926 while they were in possession &amp; transportation of the prohibited Ganja. The accused A1 and A2 were collected Ganja from A3) Ankita @ Sulia, J.Rampalli village, Near Kodal village, Ganjam district, Odisha state (Source), 6371603144 and they will be given Ganj</v>
      </c>
      <c r="AA78" s="60" t="str">
        <f ca="1"/>
        <v>Total</v>
      </c>
      <c r="AB78" s="61">
        <f ca="1"/>
        <v>583</v>
      </c>
      <c r="AC78" s="61" t="str">
        <f ca="1"/>
        <v>Above 1 Year</v>
      </c>
      <c r="AD78" s="61" t="str">
        <f ca="1"/>
        <v/>
      </c>
      <c r="AE78" s="61" t="str">
        <f ca="1"/>
        <v/>
      </c>
      <c r="AF78" s="61" t="str">
        <f ca="1"/>
        <v>C-3(NDPS)</v>
      </c>
      <c r="AG78" s="61" t="str">
        <f ca="1"/>
        <v>Itchapuram Town,'25/2025'</v>
      </c>
      <c r="AH78" s="61" t="str">
        <f t="shared" ca="1" si="1"/>
        <v>No</v>
      </c>
    </row>
    <row r="79" spans="1:34" s="24" customFormat="1" ht="25.5" customHeight="1" x14ac:dyDescent="0.25">
      <c r="A79" s="61">
        <v>78</v>
      </c>
      <c r="B79" s="61" t="str">
        <f ca="1"/>
        <v>Kasibugga Sub-Division</v>
      </c>
      <c r="C79" s="61" t="str">
        <f ca="1"/>
        <v>Kasibugga Rural Circle</v>
      </c>
      <c r="D79" s="61" t="str">
        <f ca="1"/>
        <v>CI-Kasibugga Rural Circle</v>
      </c>
      <c r="E79" s="62" t="str">
        <f ca="1"/>
        <v>Mandasa</v>
      </c>
      <c r="F79" s="61" t="str">
        <f ca="1"/>
        <v>'31/2025'</v>
      </c>
      <c r="G79" s="63" t="str">
        <f ca="1"/>
        <v>20(b)(ii)(B) r/w 8(c) NDPSA</v>
      </c>
      <c r="H79" s="64">
        <f ca="1"/>
        <v>45728</v>
      </c>
      <c r="I79" s="65" t="str">
        <f ca="1"/>
        <v>Mar</v>
      </c>
      <c r="J79" s="65">
        <f ca="1"/>
        <v>2025</v>
      </c>
      <c r="K79" s="63" t="str">
        <f ca="1"/>
        <v>NDPS</v>
      </c>
      <c r="L79" s="61">
        <f ca="1"/>
        <v>0</v>
      </c>
      <c r="M79" s="61" t="str">
        <f ca="1"/>
        <v>NDPS</v>
      </c>
      <c r="N79" s="61" t="str">
        <f ca="1"/>
        <v>NDPS</v>
      </c>
      <c r="O79" s="61" t="str">
        <f ca="1"/>
        <v>Non-Grave</v>
      </c>
      <c r="P79" s="28">
        <f ca="1"/>
        <v>0</v>
      </c>
      <c r="Q79" s="61">
        <f ca="1"/>
        <v>0</v>
      </c>
      <c r="R79" s="61">
        <f ca="1"/>
        <v>0</v>
      </c>
      <c r="S79" s="61" t="str">
        <f ca="1"/>
        <v>UI</v>
      </c>
      <c r="T79" s="61">
        <f ca="1"/>
        <v>0</v>
      </c>
      <c r="U79" s="28">
        <f ca="1"/>
        <v>0</v>
      </c>
      <c r="V79" s="61">
        <f ca="1"/>
        <v>0</v>
      </c>
      <c r="W79" s="9" t="str">
        <f ca="1"/>
        <v>For Arrest of Accused</v>
      </c>
      <c r="X79" s="9" t="str">
        <f ca="1"/>
        <v>For Arrest of Accused</v>
      </c>
      <c r="Y79" s="66">
        <f ca="1"/>
        <v>0</v>
      </c>
      <c r="Z79" s="9" t="str">
        <f ca="1"/>
        <v>Occurred on 12.03.2025 at about 1600 hours at Railway Station Road, Haripuram village of Mandasa Mandal and reported on the same day at 17:00 hrs by the complainant K.Krishna Prasad, Sub-Inspector of Police, Mandasa PS, in which, he reported that he arrested the accused A-1) Rahul Mondal S/o Binoy Mondal, age 30 years, R/o Sundarbon, Chhotomolliakhali, South 24 Paraganas, West Bengal - 743378 now residing at Erode town of Tamilnadu state while he was transporting of prohibited Ganja of 2 packets and weighing about Kg.4.132 grams for the purpose of selling the same on higher price and getting profits with the advice and partnership of his friend Ranjit, Erode of Tamilnadu and 2) Two Andraoid mobile Phones : Infinix 5G (dark green colour) and Vivo (silver colour) under cover o</v>
      </c>
      <c r="AA79" s="60" t="str">
        <f ca="1"/>
        <v>Total</v>
      </c>
      <c r="AB79" s="61">
        <f ca="1"/>
        <v>583</v>
      </c>
      <c r="AC79" s="61" t="str">
        <f ca="1"/>
        <v>Above 1 Year</v>
      </c>
      <c r="AD79" s="61" t="str">
        <f ca="1"/>
        <v/>
      </c>
      <c r="AE79" s="61" t="str">
        <f ca="1"/>
        <v/>
      </c>
      <c r="AF79" s="61" t="str">
        <f ca="1"/>
        <v>C-3(NDPS)</v>
      </c>
      <c r="AG79" s="61" t="str">
        <f ca="1"/>
        <v>Mandasa,'31/2025'</v>
      </c>
      <c r="AH79" s="61" t="str">
        <f t="shared" ca="1" si="1"/>
        <v>No</v>
      </c>
    </row>
    <row r="80" spans="1:34" s="24" customFormat="1" ht="25.5" customHeight="1" x14ac:dyDescent="0.25">
      <c r="A80" s="61">
        <v>79</v>
      </c>
      <c r="B80" s="61" t="str">
        <f ca="1"/>
        <v>Tekkali Sub-Division</v>
      </c>
      <c r="C80" s="61" t="str">
        <f ca="1"/>
        <v>Narasannapeta Circle</v>
      </c>
      <c r="D80" s="61" t="str">
        <f ca="1"/>
        <v>CI-Narasannapeta Circle</v>
      </c>
      <c r="E80" s="62" t="str">
        <f ca="1"/>
        <v>Narasannapeta</v>
      </c>
      <c r="F80" s="61" t="str">
        <f ca="1"/>
        <v>'84/2025'</v>
      </c>
      <c r="G80" s="63" t="str">
        <f ca="1"/>
        <v>20(b)(ii)(C) r/w 8(c) NDPSA</v>
      </c>
      <c r="H80" s="64">
        <f ca="1"/>
        <v>45728</v>
      </c>
      <c r="I80" s="65" t="str">
        <f ca="1"/>
        <v>Mar</v>
      </c>
      <c r="J80" s="65">
        <f ca="1"/>
        <v>2025</v>
      </c>
      <c r="K80" s="63" t="str">
        <f ca="1"/>
        <v>NDPS</v>
      </c>
      <c r="L80" s="61">
        <f ca="1"/>
        <v>0</v>
      </c>
      <c r="M80" s="61" t="str">
        <f ca="1"/>
        <v>NDPS</v>
      </c>
      <c r="N80" s="61" t="str">
        <f ca="1"/>
        <v>NDPS</v>
      </c>
      <c r="O80" s="61" t="str">
        <f ca="1"/>
        <v>Non-Grave</v>
      </c>
      <c r="P80" s="28">
        <f ca="1"/>
        <v>0</v>
      </c>
      <c r="Q80" s="61">
        <f ca="1"/>
        <v>0</v>
      </c>
      <c r="R80" s="61">
        <f ca="1"/>
        <v>0</v>
      </c>
      <c r="S80" s="61" t="str">
        <f ca="1"/>
        <v>UI</v>
      </c>
      <c r="T80" s="61">
        <f ca="1"/>
        <v>0</v>
      </c>
      <c r="U80" s="28">
        <f ca="1"/>
        <v>0</v>
      </c>
      <c r="V80" s="61">
        <f ca="1"/>
        <v>0</v>
      </c>
      <c r="W80" s="9" t="str">
        <f ca="1"/>
        <v>For Arrest of Accused</v>
      </c>
      <c r="X80" s="9" t="str">
        <f ca="1"/>
        <v>For Arrest of Accused</v>
      </c>
      <c r="Y80" s="66">
        <f ca="1"/>
        <v>0</v>
      </c>
      <c r="Z80" s="9" t="str">
        <f ca="1"/>
        <v>This is a case of illegal possession of prohibited Narcotic Drugs and Psychotropic Substances i.e. Ganja that occurred on 12-03-2025 at 12.00hours and reported on the same day at 14.15hours ., wherein in the accused Tophan Khatai, S/o Kabiraj Khatai, 25yrs, Khatai by caste, R/o Nachunbadiya village, Subhalai, Ganjam District, Odissa state was taken into custody while he was in possession of narcotic substance i.e. dry Ganja wg. 24 KGs, worth of Rs.72,000/- and cell phone (one Plus Android mobile) and seized the ganja and one plus android mobile from the possession of accused under the cover of mediators report on 12-03-2025 from 12.00hours to 14.00hours and etc facts.,</v>
      </c>
      <c r="AA80" s="60" t="str">
        <f ca="1"/>
        <v>Total</v>
      </c>
      <c r="AB80" s="61">
        <f ca="1"/>
        <v>583</v>
      </c>
      <c r="AC80" s="61" t="str">
        <f ca="1"/>
        <v>Above 1 Year</v>
      </c>
      <c r="AD80" s="61" t="str">
        <f ca="1"/>
        <v/>
      </c>
      <c r="AE80" s="61" t="str">
        <f ca="1"/>
        <v/>
      </c>
      <c r="AF80" s="61" t="str">
        <f ca="1"/>
        <v>C-3(NDPS)</v>
      </c>
      <c r="AG80" s="61" t="str">
        <f ca="1"/>
        <v>Narasannapeta,'84/2025'</v>
      </c>
      <c r="AH80" s="61" t="str">
        <f t="shared" ca="1" si="1"/>
        <v>No</v>
      </c>
    </row>
    <row r="81" spans="1:34" s="24" customFormat="1" ht="25.5" customHeight="1" x14ac:dyDescent="0.25">
      <c r="A81" s="61">
        <v>80</v>
      </c>
      <c r="B81" s="61" t="str">
        <f ca="1"/>
        <v>Tekkali Sub-Division</v>
      </c>
      <c r="C81" s="61" t="str">
        <f ca="1"/>
        <v>Narasannapeta Circle</v>
      </c>
      <c r="D81" s="61" t="str">
        <f ca="1"/>
        <v>CI-Narasannapeta Circle</v>
      </c>
      <c r="E81" s="62" t="str">
        <f ca="1"/>
        <v>Narasannapeta</v>
      </c>
      <c r="F81" s="61" t="str">
        <f ca="1"/>
        <v>'85/2025'</v>
      </c>
      <c r="G81" s="63" t="str">
        <f ca="1"/>
        <v>20(b)(ii)(C) r/w 8(c) NDPSA</v>
      </c>
      <c r="H81" s="64">
        <f ca="1"/>
        <v>45729</v>
      </c>
      <c r="I81" s="65" t="str">
        <f ca="1"/>
        <v>Mar</v>
      </c>
      <c r="J81" s="65">
        <f ca="1"/>
        <v>2025</v>
      </c>
      <c r="K81" s="63" t="str">
        <f ca="1"/>
        <v>NDPS</v>
      </c>
      <c r="L81" s="61">
        <f ca="1"/>
        <v>0</v>
      </c>
      <c r="M81" s="61" t="str">
        <f ca="1"/>
        <v>NDPS</v>
      </c>
      <c r="N81" s="61" t="str">
        <f ca="1"/>
        <v>NDPS</v>
      </c>
      <c r="O81" s="61" t="str">
        <f ca="1"/>
        <v>Non-Grave</v>
      </c>
      <c r="P81" s="28">
        <f ca="1"/>
        <v>0</v>
      </c>
      <c r="Q81" s="61">
        <f ca="1"/>
        <v>0</v>
      </c>
      <c r="R81" s="61">
        <f ca="1"/>
        <v>0</v>
      </c>
      <c r="S81" s="61" t="str">
        <f ca="1"/>
        <v>UI</v>
      </c>
      <c r="T81" s="61">
        <f ca="1"/>
        <v>0</v>
      </c>
      <c r="U81" s="28">
        <f ca="1"/>
        <v>0</v>
      </c>
      <c r="V81" s="61">
        <f ca="1"/>
        <v>0</v>
      </c>
      <c r="W81" s="9" t="str">
        <f ca="1"/>
        <v>For Arrest of Accused</v>
      </c>
      <c r="X81" s="9" t="str">
        <f ca="1"/>
        <v>For Arrest of Accused</v>
      </c>
      <c r="Y81" s="66">
        <f ca="1"/>
        <v>0</v>
      </c>
      <c r="Z81" s="9" t="str">
        <f ca="1"/>
        <v>This is a case of illegal possession of prohibited Narcotic Drugs and Psychotropic Substances i.e. Ganja that occurred On 13.03.2025 at 09-00 hours at NH-16 road, Near Highway hotel, Devadi village, Narasannapeta Mandal, Srikakulam District and reported on the same day at 11-30hours ., wherein in the accused Shaik Gulfani, S/o Late. Badal, 29 yrs, Muslim by caste, R/o Padi shahi, Chandbali road, Badrak District, Odissa state was taken into custody while he was in possession of narcotic substance i.e. dry Ganja wg. 4.110 KGs, worth of Rs.12,000/- seized the ganja and one android mobile from the possession of accused under the cover of mediators report on 13-03-2025 from 09.00hours to 11.00hours and etc facts.,</v>
      </c>
      <c r="AA81" s="60" t="str">
        <f ca="1"/>
        <v>Total</v>
      </c>
      <c r="AB81" s="61">
        <f ca="1"/>
        <v>582</v>
      </c>
      <c r="AC81" s="61" t="str">
        <f ca="1"/>
        <v>Above 1 Year</v>
      </c>
      <c r="AD81" s="61" t="str">
        <f ca="1"/>
        <v/>
      </c>
      <c r="AE81" s="61" t="str">
        <f ca="1"/>
        <v/>
      </c>
      <c r="AF81" s="61" t="str">
        <f ca="1"/>
        <v>C-3(NDPS)</v>
      </c>
      <c r="AG81" s="61" t="str">
        <f ca="1"/>
        <v>Narasannapeta,'85/2025'</v>
      </c>
      <c r="AH81" s="61" t="str">
        <f t="shared" ca="1" si="1"/>
        <v>No</v>
      </c>
    </row>
    <row r="82" spans="1:34" s="24" customFormat="1" ht="25.5" customHeight="1" x14ac:dyDescent="0.25">
      <c r="A82" s="61">
        <v>81</v>
      </c>
      <c r="B82" s="61" t="str">
        <f ca="1"/>
        <v>Kasibugga Sub-Division</v>
      </c>
      <c r="C82" s="61" t="str">
        <f ca="1"/>
        <v>Itchapuram Circle</v>
      </c>
      <c r="D82" s="61" t="str">
        <f ca="1"/>
        <v>CI-Itchapuram Circle</v>
      </c>
      <c r="E82" s="62" t="str">
        <f ca="1"/>
        <v>Itchapuram Rural</v>
      </c>
      <c r="F82" s="61" t="str">
        <f ca="1"/>
        <v>'31/2025'</v>
      </c>
      <c r="G82" s="63" t="str">
        <f ca="1"/>
        <v>20(b)(ii)(B) r/w 8(c) NDPSA</v>
      </c>
      <c r="H82" s="64">
        <f ca="1"/>
        <v>45734</v>
      </c>
      <c r="I82" s="65" t="str">
        <f ca="1"/>
        <v>Mar</v>
      </c>
      <c r="J82" s="65">
        <f ca="1"/>
        <v>2025</v>
      </c>
      <c r="K82" s="63" t="str">
        <f ca="1"/>
        <v>NDPS</v>
      </c>
      <c r="L82" s="61">
        <f ca="1"/>
        <v>0</v>
      </c>
      <c r="M82" s="61" t="str">
        <f ca="1"/>
        <v>NDPS</v>
      </c>
      <c r="N82" s="61" t="str">
        <f ca="1"/>
        <v>NDPS</v>
      </c>
      <c r="O82" s="61" t="str">
        <f ca="1"/>
        <v>Non-Grave</v>
      </c>
      <c r="P82" s="28">
        <f ca="1"/>
        <v>0</v>
      </c>
      <c r="Q82" s="61">
        <f ca="1"/>
        <v>0</v>
      </c>
      <c r="R82" s="61">
        <f ca="1"/>
        <v>0</v>
      </c>
      <c r="S82" s="61" t="str">
        <f ca="1"/>
        <v>UI</v>
      </c>
      <c r="T82" s="61">
        <f ca="1"/>
        <v>0</v>
      </c>
      <c r="U82" s="28">
        <f ca="1"/>
        <v>0</v>
      </c>
      <c r="V82" s="61">
        <f ca="1"/>
        <v>0</v>
      </c>
      <c r="W82" s="9" t="str">
        <f ca="1"/>
        <v>For Arrest of Accused</v>
      </c>
      <c r="X82" s="9" t="str">
        <f ca="1"/>
        <v>For Arrest of Accused</v>
      </c>
      <c r="Y82" s="66">
        <f ca="1"/>
        <v>0</v>
      </c>
      <c r="Z82" s="9" t="str">
        <f ca="1"/>
        <v>Occurred on 18.03.2025 at 11.00 hours near LC gate, M Thoturu Village limits, Ichapouram Mandal and reported on the same day at 14.00 hours by the complainant E. Srinivas, Sub-Inspector of Police, Ichapuram Rural PS, in which, he reported that he arrested the accused Tapan Samal @ Tufan S/o Naresh samal, 32yrs, Caste by Oriya Brahmana, Nua village, Balimi PS limits, Dhenkanal Dist, Odisha state, while he was possession ganja. The complainant seized total Ganja weighing about Kg 21.040 grams, and one mobile phone( vivo company) from the possession of the accused the presence of the mediators, Gazetted officer under the cover of the mediators report. In this case, A-2 Sahu, Golapada village Dhenkanal Dist, Odisha state who gave ganja to the accused and A-3 Mutturaju, and A-4 Sun</v>
      </c>
      <c r="AA82" s="60" t="str">
        <f ca="1"/>
        <v>Total</v>
      </c>
      <c r="AB82" s="61">
        <f ca="1"/>
        <v>577</v>
      </c>
      <c r="AC82" s="61" t="str">
        <f ca="1"/>
        <v>Above 1 Year</v>
      </c>
      <c r="AD82" s="61" t="str">
        <f ca="1"/>
        <v/>
      </c>
      <c r="AE82" s="61" t="str">
        <f ca="1"/>
        <v/>
      </c>
      <c r="AF82" s="61" t="str">
        <f ca="1"/>
        <v>C-3(NDPS)</v>
      </c>
      <c r="AG82" s="61" t="str">
        <f ca="1"/>
        <v>Itchapuram Rural,'31/2025'</v>
      </c>
      <c r="AH82" s="61" t="str">
        <f t="shared" ca="1" si="1"/>
        <v>No</v>
      </c>
    </row>
    <row r="83" spans="1:34" s="24" customFormat="1" ht="25.5" customHeight="1" x14ac:dyDescent="0.25">
      <c r="A83" s="61">
        <v>82</v>
      </c>
      <c r="B83" s="61" t="str">
        <f ca="1"/>
        <v>Srikakulam Sub-Division</v>
      </c>
      <c r="C83" s="61" t="str">
        <f ca="1"/>
        <v>J.R.Puram Circle</v>
      </c>
      <c r="D83" s="61" t="str">
        <f ca="1"/>
        <v>SI-J.R.Puram</v>
      </c>
      <c r="E83" s="62" t="str">
        <f ca="1"/>
        <v>J.R.Puram</v>
      </c>
      <c r="F83" s="61" t="str">
        <f ca="1"/>
        <v>'59/2025'</v>
      </c>
      <c r="G83" s="63" t="str">
        <f ca="1"/>
        <v>305(a),316(3),316(4) BNS</v>
      </c>
      <c r="H83" s="64">
        <f ca="1"/>
        <v>45734</v>
      </c>
      <c r="I83" s="65" t="str">
        <f ca="1"/>
        <v>Mar</v>
      </c>
      <c r="J83" s="65">
        <f ca="1"/>
        <v>2025</v>
      </c>
      <c r="K83" s="63" t="str">
        <f ca="1"/>
        <v>Criminal Breach Of Trust</v>
      </c>
      <c r="L83" s="61">
        <f ca="1"/>
        <v>0</v>
      </c>
      <c r="M83" s="61" t="str">
        <f ca="1"/>
        <v>White Collar Offences</v>
      </c>
      <c r="N83" s="61" t="str">
        <f ca="1"/>
        <v>IPC</v>
      </c>
      <c r="O83" s="61" t="str">
        <f ca="1"/>
        <v>Non-Grave</v>
      </c>
      <c r="P83" s="28">
        <f ca="1"/>
        <v>0</v>
      </c>
      <c r="Q83" s="61">
        <f ca="1"/>
        <v>0</v>
      </c>
      <c r="R83" s="61">
        <f ca="1"/>
        <v>0</v>
      </c>
      <c r="S83" s="61" t="str">
        <f ca="1"/>
        <v>UI</v>
      </c>
      <c r="T83" s="61">
        <f ca="1"/>
        <v>0</v>
      </c>
      <c r="U83" s="28">
        <f ca="1"/>
        <v>0</v>
      </c>
      <c r="V83" s="61">
        <f ca="1"/>
        <v>0</v>
      </c>
      <c r="W83" s="9" t="str">
        <f ca="1"/>
        <v>For Arrest of Accused</v>
      </c>
      <c r="X83" s="9" t="str">
        <f ca="1"/>
        <v>For Arrest of Accused</v>
      </c>
      <c r="Y83" s="66">
        <f ca="1"/>
        <v>0</v>
      </c>
      <c r="Z83" s="9" t="str">
        <f ca="1"/>
        <v>Occurred in between on 17.02.2025 at 15.30hrs to 03.03.2025 at 11.30hrs, At FG-Warehouse, CTO-6, Dr. Reddys Laboratories LTD. Pydibheemavaram Village, Ranasthalam Mandal and reported on 18.03.2025 at 20.00hrs by the complainant Sunder Ganesh Shankaran , S/o Late Shankaran, Age 55yrs, Caste by Brahmin, Pydibheemavaram Village, Ranasthalam Mandal.who is Site Head of CTO-6, Dr. Reddys Laboratories LTD. Pydibheemavaram. In which the total weight of 450 Grams of API (Active Pharmaceutical ingredients) which is being used for weight loss, lower blood sugar level in type-2 diabetes and reduce to risk of major cardiovascular events, was handover by Kemburu Rama Krishna of Production Department and team member to Lanka Eswara Rao of FG warehouse. On 03.03.2025 at about 10.45 Hrs, the warehouse tea</v>
      </c>
      <c r="AA83" s="60" t="str">
        <f ca="1"/>
        <v>Total</v>
      </c>
      <c r="AB83" s="61">
        <f ca="1"/>
        <v>577</v>
      </c>
      <c r="AC83" s="61" t="str">
        <f ca="1"/>
        <v>Above 1 Year</v>
      </c>
      <c r="AD83" s="61" t="str">
        <f ca="1"/>
        <v/>
      </c>
      <c r="AE83" s="61" t="str">
        <f ca="1"/>
        <v/>
      </c>
      <c r="AF83" s="61" t="str">
        <f ca="1"/>
        <v>D-6(White collar)</v>
      </c>
      <c r="AG83" s="61" t="str">
        <f ca="1"/>
        <v>J.R.Puram,'59/2025'</v>
      </c>
      <c r="AH83" s="61" t="str">
        <f t="shared" ca="1" si="1"/>
        <v>No</v>
      </c>
    </row>
    <row r="84" spans="1:34" s="24" customFormat="1" ht="25.5" customHeight="1" x14ac:dyDescent="0.25">
      <c r="A84" s="61">
        <v>83</v>
      </c>
      <c r="B84" s="61" t="str">
        <f ca="1"/>
        <v>Srikakulam Sub-Division</v>
      </c>
      <c r="C84" s="61">
        <f ca="1"/>
        <v>0</v>
      </c>
      <c r="D84" s="61" t="str">
        <f ca="1"/>
        <v>SHO-Srikakulam II Town</v>
      </c>
      <c r="E84" s="62" t="str">
        <f ca="1"/>
        <v>Srikakulam II Town</v>
      </c>
      <c r="F84" s="61" t="str">
        <f ca="1"/>
        <v>'50/2025'</v>
      </c>
      <c r="G84" s="63" t="str">
        <f ca="1"/>
        <v>304(2) BNS</v>
      </c>
      <c r="H84" s="64">
        <f ca="1"/>
        <v>45739</v>
      </c>
      <c r="I84" s="65" t="str">
        <f ca="1"/>
        <v>Mar</v>
      </c>
      <c r="J84" s="65">
        <f ca="1"/>
        <v>2025</v>
      </c>
      <c r="K84" s="63" t="str">
        <f ca="1"/>
        <v>Ord.Theft</v>
      </c>
      <c r="L84" s="61">
        <f ca="1"/>
        <v>0</v>
      </c>
      <c r="M84" s="61" t="str">
        <f ca="1"/>
        <v>Property Offences</v>
      </c>
      <c r="N84" s="61" t="str">
        <f ca="1"/>
        <v>IPC</v>
      </c>
      <c r="O84" s="61" t="str">
        <f ca="1"/>
        <v>Non-Grave</v>
      </c>
      <c r="P84" s="28">
        <f ca="1"/>
        <v>0</v>
      </c>
      <c r="Q84" s="61">
        <f ca="1"/>
        <v>0</v>
      </c>
      <c r="R84" s="61">
        <f ca="1"/>
        <v>0</v>
      </c>
      <c r="S84" s="61" t="str">
        <f ca="1"/>
        <v>UI</v>
      </c>
      <c r="T84" s="61">
        <f ca="1"/>
        <v>0</v>
      </c>
      <c r="U84" s="28">
        <f ca="1"/>
        <v>0</v>
      </c>
      <c r="V84" s="61">
        <f ca="1"/>
        <v>0</v>
      </c>
      <c r="W84" s="9" t="str">
        <f ca="1"/>
        <v>Want of clues</v>
      </c>
      <c r="X84" s="9" t="str">
        <f ca="1"/>
        <v>For Arrest of Accused</v>
      </c>
      <c r="Y84" s="66">
        <f ca="1"/>
        <v>0</v>
      </c>
      <c r="Z84" s="9" t="str">
        <f ca="1"/>
        <v>Occurred on 23.03.2025 at 14.50 hrs, at in between Harinarayana function halla and Balaga Sivalayam, Srikakulam town, reported on same day at 15.00 hrs, by the complainant namely Challa Nirosha w/o Ravikumar, age 28 years, caste by velama, Nandala veedhi, new APHB colony, Srikakulam town, reported that she is a house wife, she and her family members were went to Harinarayana function hall at Balaga for attending function after attending function she and her father while they were went to their car by walk, one un known accused aged about 35 to 40 years came from opposite side on motor cycle without number plate and wearing helmet dragged her gold haram and escaped from there, the gold haram weight about 4 ¼ tulas worth Rs. 85.000/-., then the complainant came to Police Station and lodge</v>
      </c>
      <c r="AA84" s="60" t="str">
        <f ca="1"/>
        <v>Total</v>
      </c>
      <c r="AB84" s="61">
        <f ca="1"/>
        <v>572</v>
      </c>
      <c r="AC84" s="61" t="str">
        <f ca="1"/>
        <v>Above 1 Year</v>
      </c>
      <c r="AD84" s="61" t="str">
        <f ca="1"/>
        <v/>
      </c>
      <c r="AE84" s="61" t="str">
        <f ca="1"/>
        <v/>
      </c>
      <c r="AF84" s="61" t="str">
        <f ca="1"/>
        <v>D-3</v>
      </c>
      <c r="AG84" s="61" t="str">
        <f ca="1"/>
        <v>Srikakulam II Town,'50/2025'</v>
      </c>
      <c r="AH84" s="61" t="str">
        <f t="shared" ca="1" si="1"/>
        <v>No</v>
      </c>
    </row>
    <row r="85" spans="1:34" s="24" customFormat="1" ht="25.5" customHeight="1" x14ac:dyDescent="0.25">
      <c r="A85" s="61">
        <v>84</v>
      </c>
      <c r="B85" s="61" t="str">
        <f ca="1"/>
        <v>Kasibugga Sub-Division</v>
      </c>
      <c r="C85" s="61">
        <f ca="1"/>
        <v>0</v>
      </c>
      <c r="D85" s="61" t="str">
        <f ca="1"/>
        <v>CI-Kasibugga</v>
      </c>
      <c r="E85" s="62" t="str">
        <f ca="1"/>
        <v>Kasibugga</v>
      </c>
      <c r="F85" s="61" t="str">
        <f ca="1"/>
        <v>'102/2025'</v>
      </c>
      <c r="G85" s="63" t="str">
        <f ca="1"/>
        <v>20(b)(ii)(C) r/w 8(c) NDPSA</v>
      </c>
      <c r="H85" s="64">
        <f ca="1"/>
        <v>45740</v>
      </c>
      <c r="I85" s="65" t="str">
        <f ca="1"/>
        <v>Mar</v>
      </c>
      <c r="J85" s="65">
        <f ca="1"/>
        <v>2025</v>
      </c>
      <c r="K85" s="63" t="str">
        <f ca="1"/>
        <v>NDPS</v>
      </c>
      <c r="L85" s="61">
        <f ca="1"/>
        <v>0</v>
      </c>
      <c r="M85" s="61" t="str">
        <f ca="1"/>
        <v>NDPS</v>
      </c>
      <c r="N85" s="61" t="str">
        <f ca="1"/>
        <v>NDPS</v>
      </c>
      <c r="O85" s="61" t="str">
        <f ca="1"/>
        <v>Non-Grave</v>
      </c>
      <c r="P85" s="28">
        <f ca="1"/>
        <v>0</v>
      </c>
      <c r="Q85" s="61">
        <f ca="1"/>
        <v>0</v>
      </c>
      <c r="R85" s="61">
        <f ca="1"/>
        <v>0</v>
      </c>
      <c r="S85" s="61" t="str">
        <f ca="1"/>
        <v>UI</v>
      </c>
      <c r="T85" s="61">
        <f ca="1"/>
        <v>0</v>
      </c>
      <c r="U85" s="28">
        <f ca="1"/>
        <v>0</v>
      </c>
      <c r="V85" s="61">
        <f ca="1"/>
        <v>0</v>
      </c>
      <c r="W85" s="9" t="str">
        <f ca="1"/>
        <v>For Arrest of Accused</v>
      </c>
      <c r="X85" s="9" t="str">
        <f ca="1"/>
        <v>For Arrest of Accused</v>
      </c>
      <c r="Y85" s="66">
        <f ca="1"/>
        <v>0</v>
      </c>
      <c r="Z85" s="9" t="str">
        <f ca="1"/>
        <v>This is a case of illegal possession and transportation of prohibited Ganja that occurred on 24.03.2025 at 10.30 Hours near Pump line, Railway Ground line, Railway Station, Palasa and reported at 13.00 Hours, in which the complainant P.Surynarayana, Inspector of Police, Kasibugga P.S. reported that the accused/ A-1: Amod Anand, W/o.Bipin Anand, 45 Years, Christian, Sabarapalli, Tikkamala Village, R.Udayagiri Block &amp; Police Station, Gajapathi District, Odisha State caught while he is in possession of two bags containing with 6 packets of Ganja wg. about 21.760 Kgs. A-1 and A-4 are the cousin brothers. A-4 is cultivating Ganja and transporting to other states. A-3 requested to A-4 to arrange Ganja and came to his native to collect Ganja. A-4 arranged Ganja and arranged A-1 and A-2 by offerin</v>
      </c>
      <c r="AA85" s="60" t="str">
        <f ca="1"/>
        <v>Total</v>
      </c>
      <c r="AB85" s="61">
        <f ca="1"/>
        <v>571</v>
      </c>
      <c r="AC85" s="61" t="str">
        <f ca="1"/>
        <v>Above 1 Year</v>
      </c>
      <c r="AD85" s="61" t="str">
        <f ca="1"/>
        <v/>
      </c>
      <c r="AE85" s="61" t="str">
        <f ca="1"/>
        <v/>
      </c>
      <c r="AF85" s="61" t="str">
        <f ca="1"/>
        <v>C-3(NDPS)</v>
      </c>
      <c r="AG85" s="61" t="str">
        <f ca="1"/>
        <v>Kasibugga,'102/2025'</v>
      </c>
      <c r="AH85" s="61" t="str">
        <f t="shared" ca="1" si="1"/>
        <v>No</v>
      </c>
    </row>
    <row r="86" spans="1:34" s="24" customFormat="1" ht="25.5" customHeight="1" x14ac:dyDescent="0.25">
      <c r="A86" s="61">
        <v>85</v>
      </c>
      <c r="B86" s="61" t="str">
        <f ca="1"/>
        <v>Kasibugga Sub-Division</v>
      </c>
      <c r="C86" s="61" t="str">
        <f ca="1"/>
        <v>Itchapuram Circle</v>
      </c>
      <c r="D86" s="61" t="str">
        <f ca="1"/>
        <v>CI-Itchapuram Circle</v>
      </c>
      <c r="E86" s="62" t="str">
        <f ca="1"/>
        <v>Itchapuram Town</v>
      </c>
      <c r="F86" s="61" t="str">
        <f ca="1"/>
        <v>'29/2025'</v>
      </c>
      <c r="G86" s="63" t="str">
        <f ca="1"/>
        <v>20(b)(ii)(B) r/w 8(c) NDPSA</v>
      </c>
      <c r="H86" s="64">
        <f ca="1"/>
        <v>45743</v>
      </c>
      <c r="I86" s="65" t="str">
        <f ca="1"/>
        <v>Mar</v>
      </c>
      <c r="J86" s="65">
        <f ca="1"/>
        <v>2025</v>
      </c>
      <c r="K86" s="63" t="str">
        <f ca="1"/>
        <v>NDPS</v>
      </c>
      <c r="L86" s="61">
        <f ca="1"/>
        <v>0</v>
      </c>
      <c r="M86" s="61" t="str">
        <f ca="1"/>
        <v>NDPS</v>
      </c>
      <c r="N86" s="61" t="str">
        <f ca="1"/>
        <v>NDPS</v>
      </c>
      <c r="O86" s="61" t="str">
        <f ca="1"/>
        <v>Non-Grave</v>
      </c>
      <c r="P86" s="28">
        <f ca="1"/>
        <v>0</v>
      </c>
      <c r="Q86" s="61">
        <f ca="1"/>
        <v>0</v>
      </c>
      <c r="R86" s="61">
        <f ca="1"/>
        <v>0</v>
      </c>
      <c r="S86" s="61" t="str">
        <f ca="1"/>
        <v>UI</v>
      </c>
      <c r="T86" s="61">
        <f ca="1"/>
        <v>0</v>
      </c>
      <c r="U86" s="28">
        <f ca="1"/>
        <v>0</v>
      </c>
      <c r="V86" s="61">
        <f ca="1"/>
        <v>0</v>
      </c>
      <c r="W86" s="9" t="str">
        <f ca="1"/>
        <v>For Arrest of Accused</v>
      </c>
      <c r="X86" s="9" t="str">
        <f ca="1"/>
        <v>For Arrest of Accused</v>
      </c>
      <c r="Y86" s="66">
        <f ca="1"/>
        <v>0</v>
      </c>
      <c r="Z86" s="9" t="str">
        <f ca="1"/>
        <v>Occurred on 27-03-2025 at 16.00 hrs, Near Plat form Number-2, Chidambareswara Peta road, Ichapuram Railway station, Ichapuram Municipality and reported on the same day at 18:30 hours, wherein the complainant arrested the accused A1) A.Karthik, S/o.Ashok Kumar, age 28 yrs, SC by caste, H.No. 265, Pillaiyar kovil veedhi, Otteri, Chennai, Tamilnadu state; A2) S.Chandru, S/o.Late Sankar, age 34 yrs, SC by caste, H.No.3, Errattalmalai, Srinivasan street, Perungudi Village, Kancheepuram District, Tamilnadu state. 9884777838 while they were in possession &amp; transportation of the prohibited Ganja. The accused A1 and A2 were collected Ganja from unknown person and they will be given Ganja to A3) Velu, Koyembedu, Chennai, Tamilnadu state, 7200195565, The complainant seized total Ganja weighing about</v>
      </c>
      <c r="AA86" s="60" t="str">
        <f ca="1"/>
        <v>Total</v>
      </c>
      <c r="AB86" s="61">
        <f ca="1"/>
        <v>568</v>
      </c>
      <c r="AC86" s="61" t="str">
        <f ca="1"/>
        <v>Above 1 Year</v>
      </c>
      <c r="AD86" s="61" t="str">
        <f ca="1"/>
        <v/>
      </c>
      <c r="AE86" s="61" t="str">
        <f ca="1"/>
        <v/>
      </c>
      <c r="AF86" s="61" t="str">
        <f ca="1"/>
        <v>C-3(NDPS)</v>
      </c>
      <c r="AG86" s="61" t="str">
        <f ca="1"/>
        <v>Itchapuram Town,'29/2025'</v>
      </c>
      <c r="AH86" s="61" t="str">
        <f t="shared" ca="1" si="1"/>
        <v>No</v>
      </c>
    </row>
    <row r="87" spans="1:34" s="24" customFormat="1" ht="25.5" customHeight="1" x14ac:dyDescent="0.25">
      <c r="A87" s="61">
        <v>86</v>
      </c>
      <c r="B87" s="61" t="str">
        <f ca="1"/>
        <v>Kasibugga Sub-Division</v>
      </c>
      <c r="C87" s="61">
        <f ca="1"/>
        <v>0</v>
      </c>
      <c r="D87" s="61" t="str">
        <f ca="1"/>
        <v>SHO-Kasibugga</v>
      </c>
      <c r="E87" s="62" t="str">
        <f ca="1"/>
        <v>Kasibugga</v>
      </c>
      <c r="F87" s="61" t="str">
        <f ca="1"/>
        <v>'104/2025'</v>
      </c>
      <c r="G87" s="63" t="str">
        <f ca="1"/>
        <v>126(2),189(3) r/w 190 BNS</v>
      </c>
      <c r="H87" s="64">
        <f ca="1"/>
        <v>45744</v>
      </c>
      <c r="I87" s="65" t="str">
        <f ca="1"/>
        <v>Mar</v>
      </c>
      <c r="J87" s="65">
        <f ca="1"/>
        <v>2025</v>
      </c>
      <c r="K87" s="63" t="str">
        <f ca="1"/>
        <v>Other IPC</v>
      </c>
      <c r="L87" s="61">
        <f ca="1"/>
        <v>0</v>
      </c>
      <c r="M87" s="61" t="str">
        <f ca="1"/>
        <v>Other IPC</v>
      </c>
      <c r="N87" s="61" t="str">
        <f ca="1"/>
        <v>IPC</v>
      </c>
      <c r="O87" s="61" t="str">
        <f ca="1"/>
        <v>Non-Grave</v>
      </c>
      <c r="P87" s="28">
        <f ca="1"/>
        <v>0</v>
      </c>
      <c r="Q87" s="61">
        <f ca="1"/>
        <v>0</v>
      </c>
      <c r="R87" s="61">
        <f ca="1"/>
        <v>0</v>
      </c>
      <c r="S87" s="61" t="str">
        <f ca="1"/>
        <v>UI</v>
      </c>
      <c r="T87" s="61">
        <f ca="1"/>
        <v>0</v>
      </c>
      <c r="U87" s="28">
        <f ca="1"/>
        <v>0</v>
      </c>
      <c r="V87" s="61">
        <f ca="1"/>
        <v>0</v>
      </c>
      <c r="W87" s="9" t="str">
        <f ca="1"/>
        <v>For Arrest of Accused</v>
      </c>
      <c r="X87" s="9" t="str">
        <f ca="1"/>
        <v>For Arrest of Accused</v>
      </c>
      <c r="Y87" s="66">
        <f ca="1"/>
        <v>0</v>
      </c>
      <c r="Z87" s="9" t="str">
        <f ca="1"/>
        <v>Occurred on 28.03.2025 at about 11.30hrs at the entrance gate of Kasibugga Police Station, Palasa mandal and reported on the same at 12.45hrs, in which while the accused A.1 Seediri Appalaraju s/o Neelayya an ex minister of Andhra Pradesh and YSRCP convener of Palasa constituency along with his followers A.2 Sistu Gopi, A.3 Bora Bujji, A.4 Pothanapalli Hariprasad, A5 Battini Hemeswararao, A.6 Battini Laxmanarao, A.7 Sorra Tirupathirao, A.8 Saini Desayya, A.9 Ambati Anandarao, A10. Bonela Laxmanarao, A.11 Duvvada Madhukeswararao, A.12 Dokkari Danayya, A.13 Palina Srinivasarao, A.14 Tirri Rajarao, A.15 Surendra Thyadi, A.16 Siddardha Tyadi and 20 to 25 others formed themselves into an un law full assembly with a common object sat at the entrance gate of Police station, wrongfully restrained</v>
      </c>
      <c r="AA87" s="60" t="str">
        <f ca="1"/>
        <v>Total</v>
      </c>
      <c r="AB87" s="61">
        <f ca="1"/>
        <v>567</v>
      </c>
      <c r="AC87" s="61" t="str">
        <f ca="1"/>
        <v>Above 1 Year</v>
      </c>
      <c r="AD87" s="61" t="str">
        <f ca="1"/>
        <v/>
      </c>
      <c r="AE87" s="61" t="str">
        <f ca="1"/>
        <v/>
      </c>
      <c r="AF87" s="61" t="str">
        <f ca="1"/>
        <v>D-6(Other IPC)</v>
      </c>
      <c r="AG87" s="61" t="str">
        <f ca="1"/>
        <v>Kasibugga,'104/2025'</v>
      </c>
      <c r="AH87" s="61" t="str">
        <f t="shared" ca="1" si="1"/>
        <v>No</v>
      </c>
    </row>
    <row r="88" spans="1:34" s="24" customFormat="1" ht="25.5" customHeight="1" x14ac:dyDescent="0.25">
      <c r="A88" s="61">
        <v>87</v>
      </c>
      <c r="B88" s="61" t="str">
        <f ca="1"/>
        <v>Kasibugga Sub-Division</v>
      </c>
      <c r="C88" s="61" t="str">
        <f ca="1"/>
        <v>Sompeta Circle</v>
      </c>
      <c r="D88" s="61" t="str">
        <f ca="1"/>
        <v>CI-Sompeta Circle</v>
      </c>
      <c r="E88" s="62" t="str">
        <f ca="1"/>
        <v>Baruva</v>
      </c>
      <c r="F88" s="61" t="str">
        <f ca="1"/>
        <v>'43/2025'</v>
      </c>
      <c r="G88" s="63" t="str">
        <f ca="1"/>
        <v>20(b)(ii)(B) r/w 8c NDPSA</v>
      </c>
      <c r="H88" s="64">
        <f ca="1"/>
        <v>45749</v>
      </c>
      <c r="I88" s="65" t="str">
        <f ca="1"/>
        <v>Apr</v>
      </c>
      <c r="J88" s="65">
        <f ca="1"/>
        <v>2025</v>
      </c>
      <c r="K88" s="63" t="str">
        <f ca="1"/>
        <v>NDPS</v>
      </c>
      <c r="L88" s="61">
        <f ca="1"/>
        <v>0</v>
      </c>
      <c r="M88" s="61" t="str">
        <f ca="1"/>
        <v>NDPS</v>
      </c>
      <c r="N88" s="61" t="str">
        <f ca="1"/>
        <v>NDPS</v>
      </c>
      <c r="O88" s="61" t="str">
        <f ca="1"/>
        <v>Non-Grave</v>
      </c>
      <c r="P88" s="28">
        <f ca="1"/>
        <v>0</v>
      </c>
      <c r="Q88" s="61">
        <f ca="1"/>
        <v>0</v>
      </c>
      <c r="R88" s="61">
        <f ca="1"/>
        <v>0</v>
      </c>
      <c r="S88" s="61" t="str">
        <f ca="1"/>
        <v>UI</v>
      </c>
      <c r="T88" s="61">
        <f ca="1"/>
        <v>0</v>
      </c>
      <c r="U88" s="28">
        <f ca="1"/>
        <v>0</v>
      </c>
      <c r="V88" s="61">
        <f ca="1"/>
        <v>0</v>
      </c>
      <c r="W88" s="9" t="str">
        <f ca="1"/>
        <v>For Arrest of Accused</v>
      </c>
      <c r="X88" s="9" t="str">
        <f ca="1"/>
        <v>For Arrest of Accused</v>
      </c>
      <c r="Y88" s="66">
        <f ca="1"/>
        <v>0</v>
      </c>
      <c r="Z88" s="9" t="str">
        <f ca="1"/>
        <v>This is a case of illegal possession and transportation of prohibited Ganja for wrongful gain that occurred on 02.04.2025 at about 16.30hrs at Near arebiyan Dhaba, Korlam JN Sompeta (M) and reported on the same day 19.00hrs, in which the complainant S. Haribabunaidu, S.I of Police, Baruva PS the accused A1) Bipra dalai S/o Kattik Dalai, age 45yrs, Alara (V), Near chandiput, Deppiguda panchayathi, Gajapathi District Odissa state while he was in possession of banned dried Ganja weighing about 1.050 KGs, worth Rs.5000/- in 01 brown colour packets kept in red and black colour collage bag. He purchased to A2) Rippu Mandal same village , He was coming from Barampur to Guntur in a lorry to go to Bapatla, the lorry driver dropped me at Korlam junction and while waiting for another lorry, I</v>
      </c>
      <c r="AA88" s="60" t="str">
        <f ca="1"/>
        <v>Total</v>
      </c>
      <c r="AB88" s="61">
        <f ca="1"/>
        <v>562</v>
      </c>
      <c r="AC88" s="61" t="str">
        <f ca="1"/>
        <v>Above 1 Year</v>
      </c>
      <c r="AD88" s="61" t="str">
        <f ca="1"/>
        <v/>
      </c>
      <c r="AE88" s="61" t="str">
        <f ca="1"/>
        <v/>
      </c>
      <c r="AF88" s="61" t="str">
        <f ca="1"/>
        <v>C-3(NDPS)</v>
      </c>
      <c r="AG88" s="61" t="str">
        <f ca="1"/>
        <v>Baruva,'43/2025'</v>
      </c>
      <c r="AH88" s="61" t="str">
        <f t="shared" ca="1" si="1"/>
        <v>No</v>
      </c>
    </row>
    <row r="89" spans="1:34" s="24" customFormat="1" ht="25.5" customHeight="1" x14ac:dyDescent="0.25">
      <c r="A89" s="61">
        <v>88</v>
      </c>
      <c r="B89" s="61" t="str">
        <f ca="1"/>
        <v>Kasibugga Sub-Division</v>
      </c>
      <c r="C89" s="61" t="str">
        <f ca="1"/>
        <v>Itchapuram Circle</v>
      </c>
      <c r="D89" s="61" t="str">
        <f ca="1"/>
        <v>CI-Itchapuram Circle</v>
      </c>
      <c r="E89" s="62" t="str">
        <f ca="1"/>
        <v>Itchapuram Town</v>
      </c>
      <c r="F89" s="61" t="str">
        <f ca="1"/>
        <v>'36/2025'</v>
      </c>
      <c r="G89" s="63" t="str">
        <f ca="1"/>
        <v>20(b)(ii)(B) r/w 8(c) NDPSA</v>
      </c>
      <c r="H89" s="64">
        <f ca="1"/>
        <v>45759</v>
      </c>
      <c r="I89" s="65" t="str">
        <f ca="1"/>
        <v>Apr</v>
      </c>
      <c r="J89" s="65">
        <f ca="1"/>
        <v>2025</v>
      </c>
      <c r="K89" s="63" t="str">
        <f ca="1"/>
        <v>NDPS</v>
      </c>
      <c r="L89" s="61">
        <f ca="1"/>
        <v>0</v>
      </c>
      <c r="M89" s="61" t="str">
        <f ca="1"/>
        <v>NDPS</v>
      </c>
      <c r="N89" s="61" t="str">
        <f ca="1"/>
        <v>NDPS</v>
      </c>
      <c r="O89" s="61" t="str">
        <f ca="1"/>
        <v>Non-Grave</v>
      </c>
      <c r="P89" s="28">
        <f ca="1"/>
        <v>0</v>
      </c>
      <c r="Q89" s="61">
        <f ca="1"/>
        <v>0</v>
      </c>
      <c r="R89" s="61">
        <f ca="1"/>
        <v>0</v>
      </c>
      <c r="S89" s="61" t="str">
        <f ca="1"/>
        <v>UI</v>
      </c>
      <c r="T89" s="61">
        <f ca="1"/>
        <v>0</v>
      </c>
      <c r="U89" s="28">
        <f ca="1"/>
        <v>0</v>
      </c>
      <c r="V89" s="61">
        <f ca="1"/>
        <v>0</v>
      </c>
      <c r="W89" s="9" t="str">
        <f ca="1"/>
        <v>For Arrest of Accused</v>
      </c>
      <c r="X89" s="9" t="str">
        <f ca="1"/>
        <v>For Arrest of Accused</v>
      </c>
      <c r="Y89" s="66">
        <f ca="1"/>
        <v>0</v>
      </c>
      <c r="Z89" s="9" t="str">
        <f ca="1"/>
        <v>Occurred on 12-04-2025 at 09.00 hrs, In front of Ichapuram Railway station, Ichapuram Municipality and reported on the same day at 11.30 hrs, wherein the complainant arrested the accused A-1) Binasenta Bansingh, s/o.Lt Andrew Bansingh, age 50 yrs, SC (Paano) by caste, Astrelia street, Aliganda village, Mohana block, Adava PS, Gajapathi District, Odisha state, 63707430729, while he was in possession &amp; transportation of the prohibited Ganja. The accused A1 collected Ganja from A2) Toppo, S/o.Simbul, Astrelia street, Aliganda village, Mohana block, Adava PS, Gajapathi District, Odisha state (Source) and he will be given Ganja to A3) Unknown Person, residing at Hyderabad area using Phone numbers 8309880335, 8977052861 (Receiver), the complainant seized total Ganja weighing about Kg 16.330 gram</v>
      </c>
      <c r="AA89" s="60" t="str">
        <f ca="1"/>
        <v>Total</v>
      </c>
      <c r="AB89" s="61">
        <f ca="1"/>
        <v>552</v>
      </c>
      <c r="AC89" s="61" t="str">
        <f ca="1"/>
        <v>Above 1 Year</v>
      </c>
      <c r="AD89" s="61" t="str">
        <f ca="1"/>
        <v/>
      </c>
      <c r="AE89" s="61" t="str">
        <f ca="1"/>
        <v/>
      </c>
      <c r="AF89" s="61" t="str">
        <f ca="1"/>
        <v>C-3(NDPS)</v>
      </c>
      <c r="AG89" s="61" t="str">
        <f ca="1"/>
        <v>Itchapuram Town,'36/2025'</v>
      </c>
      <c r="AH89" s="61" t="str">
        <f t="shared" ca="1" si="1"/>
        <v>No</v>
      </c>
    </row>
    <row r="90" spans="1:34" s="24" customFormat="1" ht="25.5" customHeight="1" x14ac:dyDescent="0.25">
      <c r="A90" s="61">
        <v>89</v>
      </c>
      <c r="B90" s="61" t="str">
        <f ca="1"/>
        <v>Srikakulam Sub-Division</v>
      </c>
      <c r="C90" s="61" t="str">
        <f ca="1"/>
        <v>J.R.Puram Circle</v>
      </c>
      <c r="D90" s="61" t="str">
        <f ca="1"/>
        <v>SI-J.R.Puram</v>
      </c>
      <c r="E90" s="62" t="str">
        <f ca="1"/>
        <v>J.R.Puram</v>
      </c>
      <c r="F90" s="61" t="str">
        <f ca="1"/>
        <v>'73/2025'</v>
      </c>
      <c r="G90" s="63" t="str">
        <f ca="1"/>
        <v>125(b) BNS</v>
      </c>
      <c r="H90" s="64">
        <f ca="1"/>
        <v>45760</v>
      </c>
      <c r="I90" s="65" t="str">
        <f ca="1"/>
        <v>Apr</v>
      </c>
      <c r="J90" s="65">
        <f ca="1"/>
        <v>2025</v>
      </c>
      <c r="K90" s="63" t="str">
        <f ca="1"/>
        <v>Non- Fatal Road Accidents</v>
      </c>
      <c r="L90" s="61">
        <f ca="1"/>
        <v>0</v>
      </c>
      <c r="M90" s="61" t="str">
        <f ca="1"/>
        <v>Road Accidents</v>
      </c>
      <c r="N90" s="61" t="str">
        <f ca="1"/>
        <v>IPC</v>
      </c>
      <c r="O90" s="61" t="str">
        <f ca="1"/>
        <v>Non-Grave</v>
      </c>
      <c r="P90" s="28">
        <f ca="1"/>
        <v>0</v>
      </c>
      <c r="Q90" s="61">
        <f ca="1"/>
        <v>0</v>
      </c>
      <c r="R90" s="61">
        <f ca="1"/>
        <v>0</v>
      </c>
      <c r="S90" s="61" t="str">
        <f ca="1"/>
        <v>UI</v>
      </c>
      <c r="T90" s="61">
        <f ca="1"/>
        <v>0</v>
      </c>
      <c r="U90" s="28">
        <f ca="1"/>
        <v>0</v>
      </c>
      <c r="V90" s="61">
        <f ca="1"/>
        <v>0</v>
      </c>
      <c r="W90" s="9" t="str">
        <f ca="1"/>
        <v>For Arrest of Accused</v>
      </c>
      <c r="X90" s="9" t="str">
        <f ca="1"/>
        <v>For Arrest of Accused</v>
      </c>
      <c r="Y90" s="66">
        <f ca="1"/>
        <v>0</v>
      </c>
      <c r="Z90" s="9" t="str">
        <f ca="1"/>
        <v>Occurred 12.04.2025 at about 08.30hrs, on NH -16 Service road, Opposite Apitoria Company, Pydibheemavaram Village, Ranasthalam mandal and reported on 13.04.2025 at 16.00hrs by the complainant Mangaparthi Durgaprasad, S/o Late Satyanarayana, Age 20yrs, Caste by Rajaka, Thati thouta, Andhranagar, 3rd street, Rajahmandry city R/o Kumili Village, Pusapatirega Mandal, Vizianagaram Dist are working housekeeping at Apitoria Company. Today morning he was going to general shift apitoria Company, Pydibhemavaram Village and cross the on NH-16 service road, in the mean time accused driver of lorry bearing No.TS-12-UD-6071 drove his motorcycle rash and negligence manner towards Pydibheemavaram village side to Reddy's company side on NH-16 service road and dashed against the complainant and fell down th</v>
      </c>
      <c r="AA90" s="60" t="str">
        <f ca="1"/>
        <v>Total</v>
      </c>
      <c r="AB90" s="61">
        <f ca="1"/>
        <v>551</v>
      </c>
      <c r="AC90" s="61" t="str">
        <f ca="1"/>
        <v>Above 1 Year</v>
      </c>
      <c r="AD90" s="61" t="str">
        <f ca="1"/>
        <v/>
      </c>
      <c r="AE90" s="61" t="str">
        <f ca="1"/>
        <v/>
      </c>
      <c r="AF90" s="61" t="str">
        <f ca="1"/>
        <v>DTRB</v>
      </c>
      <c r="AG90" s="61" t="str">
        <f ca="1"/>
        <v>J.R.Puram,'73/2025'</v>
      </c>
      <c r="AH90" s="61" t="str">
        <f t="shared" ca="1" si="1"/>
        <v>No</v>
      </c>
    </row>
    <row r="91" spans="1:34" s="24" customFormat="1" ht="25.5" customHeight="1" x14ac:dyDescent="0.25">
      <c r="A91" s="61">
        <v>90</v>
      </c>
      <c r="B91" s="61" t="str">
        <f ca="1"/>
        <v>Kasibugga Sub-Division</v>
      </c>
      <c r="C91" s="61" t="str">
        <f ca="1"/>
        <v>Itchapuram Circle</v>
      </c>
      <c r="D91" s="61" t="str">
        <f ca="1"/>
        <v>CI-Itchapuram Circle</v>
      </c>
      <c r="E91" s="62" t="str">
        <f ca="1"/>
        <v>Itchapuram Town</v>
      </c>
      <c r="F91" s="61" t="str">
        <f ca="1"/>
        <v>'39/2025'</v>
      </c>
      <c r="G91" s="63" t="str">
        <f ca="1"/>
        <v>20(b)(ii)(B) r/w 8(c) NDPSA</v>
      </c>
      <c r="H91" s="64">
        <f ca="1"/>
        <v>45764</v>
      </c>
      <c r="I91" s="65" t="str">
        <f ca="1"/>
        <v>Apr</v>
      </c>
      <c r="J91" s="65">
        <f ca="1"/>
        <v>2025</v>
      </c>
      <c r="K91" s="63" t="str">
        <f ca="1"/>
        <v>NDPS</v>
      </c>
      <c r="L91" s="61">
        <f ca="1"/>
        <v>0</v>
      </c>
      <c r="M91" s="61" t="str">
        <f ca="1"/>
        <v>NDPS</v>
      </c>
      <c r="N91" s="61" t="str">
        <f ca="1"/>
        <v>NDPS</v>
      </c>
      <c r="O91" s="61" t="str">
        <f ca="1"/>
        <v>Non-Grave</v>
      </c>
      <c r="P91" s="28">
        <f ca="1"/>
        <v>0</v>
      </c>
      <c r="Q91" s="61">
        <f ca="1"/>
        <v>0</v>
      </c>
      <c r="R91" s="61">
        <f ca="1"/>
        <v>0</v>
      </c>
      <c r="S91" s="61" t="str">
        <f ca="1"/>
        <v>UI</v>
      </c>
      <c r="T91" s="61">
        <f ca="1"/>
        <v>0</v>
      </c>
      <c r="U91" s="28">
        <f ca="1"/>
        <v>0</v>
      </c>
      <c r="V91" s="61">
        <f ca="1"/>
        <v>0</v>
      </c>
      <c r="W91" s="9" t="str">
        <f ca="1"/>
        <v>For Arrest of Accused</v>
      </c>
      <c r="X91" s="9" t="str">
        <f ca="1"/>
        <v>For Arrest of Accused</v>
      </c>
      <c r="Y91" s="66">
        <f ca="1"/>
        <v>0</v>
      </c>
      <c r="Z91" s="9" t="str">
        <f ca="1"/>
        <v>Occurred on 17.04.2025 at 16.00 hrs, In front of Ichapuram Railway station, Ichapuram Municipality and reported on the same day at 18.30 hrs, wherein the complainant arrested the accused A-1) A1) Naresh Sethi Moosa Sethi, S/o.Moosa Sethi, age 37 yrs, Rajaka by caste, R/o.Mandu Kovil street, Ayyankottaipudur village, Authoor Taluk, Pattiveeranapatti PS, Dindigul District, Tamilnadu State, N/o.Bipulingi village, Nuagoudo street, Chatrapur block, Odisha state and A2) D Gopinathan, S/o.Thandapani @ Dandapani, age 25 yrs, SC (Adi Uravida) by caste, Mariyamman Kovil street, Sirumalur village, Kanchipuram district, Tamilnadu state, while they were in possession &amp; transportation of the prohibited Ganja. The accused A1 &amp; A2 collected Ganja from A3) Ebal Majji, P.Udayagiri area, Odisha state (Source</v>
      </c>
      <c r="AA91" s="60" t="str">
        <f ca="1"/>
        <v>Total</v>
      </c>
      <c r="AB91" s="61">
        <f ca="1"/>
        <v>547</v>
      </c>
      <c r="AC91" s="61" t="str">
        <f ca="1"/>
        <v>Above 1 Year</v>
      </c>
      <c r="AD91" s="61" t="str">
        <f ca="1"/>
        <v/>
      </c>
      <c r="AE91" s="61" t="str">
        <f ca="1"/>
        <v/>
      </c>
      <c r="AF91" s="61" t="str">
        <f ca="1"/>
        <v>C-3(NDPS)</v>
      </c>
      <c r="AG91" s="61" t="str">
        <f ca="1"/>
        <v>Itchapuram Town,'39/2025'</v>
      </c>
      <c r="AH91" s="61" t="str">
        <f t="shared" ca="1" si="1"/>
        <v>No</v>
      </c>
    </row>
    <row r="92" spans="1:34" s="24" customFormat="1" ht="25.5" customHeight="1" x14ac:dyDescent="0.25">
      <c r="A92" s="61">
        <v>91</v>
      </c>
      <c r="B92" s="61" t="str">
        <f ca="1"/>
        <v>Tekkali Sub-Division</v>
      </c>
      <c r="C92" s="61" t="str">
        <f ca="1"/>
        <v>Pathapatnam Circle</v>
      </c>
      <c r="D92" s="61" t="str">
        <f ca="1"/>
        <v>CI-Pathapatnam Circle</v>
      </c>
      <c r="E92" s="62" t="str">
        <f ca="1"/>
        <v>Pathapatnam</v>
      </c>
      <c r="F92" s="61" t="str">
        <f ca="1"/>
        <v>'48/2025'</v>
      </c>
      <c r="G92" s="63" t="str">
        <f ca="1"/>
        <v>20(b)(ii)(B) NDPSA</v>
      </c>
      <c r="H92" s="64">
        <f ca="1"/>
        <v>45769</v>
      </c>
      <c r="I92" s="65" t="str">
        <f ca="1"/>
        <v>Apr</v>
      </c>
      <c r="J92" s="65">
        <f ca="1"/>
        <v>2025</v>
      </c>
      <c r="K92" s="63" t="str">
        <f ca="1"/>
        <v>NDPS</v>
      </c>
      <c r="L92" s="61">
        <f ca="1"/>
        <v>0</v>
      </c>
      <c r="M92" s="61" t="str">
        <f ca="1"/>
        <v>NDPS</v>
      </c>
      <c r="N92" s="61" t="str">
        <f ca="1"/>
        <v>NDPS</v>
      </c>
      <c r="O92" s="61" t="str">
        <f ca="1"/>
        <v>Non-Grave</v>
      </c>
      <c r="P92" s="28">
        <f ca="1"/>
        <v>0</v>
      </c>
      <c r="Q92" s="61">
        <f ca="1"/>
        <v>0</v>
      </c>
      <c r="R92" s="61">
        <f ca="1"/>
        <v>0</v>
      </c>
      <c r="S92" s="61" t="str">
        <f ca="1"/>
        <v>UI</v>
      </c>
      <c r="T92" s="61">
        <f ca="1"/>
        <v>0</v>
      </c>
      <c r="U92" s="28">
        <f ca="1"/>
        <v>0</v>
      </c>
      <c r="V92" s="61">
        <f ca="1"/>
        <v>0</v>
      </c>
      <c r="W92" s="9" t="str">
        <f ca="1"/>
        <v>For Arrest of Accused</v>
      </c>
      <c r="X92" s="9" t="str">
        <f ca="1"/>
        <v>For Arrest of Accused</v>
      </c>
      <c r="Y92" s="66">
        <f ca="1"/>
        <v>0</v>
      </c>
      <c r="Z92" s="9" t="str">
        <f ca="1"/>
        <v>This is a case of illegal transportation of prohibited Ganja intended for sale, which occurred on 22.04.2025 at 13:30 hours at the Andhra¿Odisha Border Check Post, Pathapatnam, and was reported on the same day at 15:15 hours in which the complainant, Smt. B. Lavanya, Sub-Inspector of Police (SHO), Pathapatnam Police Station, reported that the accused: A-1 DuvvuSai Suresh Reddy @ Sai, S/o DurgaRao, Age: 22 years, Caste: Reddika, N/o Pogakuvanipeta village, Garamandal, Srikakulam district, R/o ReddikaVeedhi, Near ArasavalliMillu Junction, Srikakulam,was apprehended while illegally transporting prohibited Ganja weighing 5.662 kilograms, packed in three packets and concealed in a white Urea bag.The Ganja was allegedly procured from:A-3 AgayaMandal@ Nitu Das, S/o Joseph Mandal, Janapada villa</v>
      </c>
      <c r="AA92" s="60" t="str">
        <f ca="1"/>
        <v>Total</v>
      </c>
      <c r="AB92" s="61">
        <f ca="1"/>
        <v>542</v>
      </c>
      <c r="AC92" s="61" t="str">
        <f ca="1"/>
        <v>Above 1 Year</v>
      </c>
      <c r="AD92" s="61" t="str">
        <f ca="1"/>
        <v/>
      </c>
      <c r="AE92" s="61" t="str">
        <f ca="1"/>
        <v/>
      </c>
      <c r="AF92" s="61" t="str">
        <f ca="1"/>
        <v>C-3(NDPS)</v>
      </c>
      <c r="AG92" s="61" t="str">
        <f ca="1"/>
        <v>Pathapatnam,'48/2025'</v>
      </c>
      <c r="AH92" s="61" t="str">
        <f t="shared" ca="1" si="1"/>
        <v>No</v>
      </c>
    </row>
    <row r="93" spans="1:34" s="24" customFormat="1" ht="25.5" customHeight="1" x14ac:dyDescent="0.25">
      <c r="A93" s="61">
        <v>92</v>
      </c>
      <c r="B93" s="61" t="str">
        <f ca="1"/>
        <v>Kasibugga Sub-Division</v>
      </c>
      <c r="C93" s="61" t="str">
        <f ca="1"/>
        <v>Sompeta Circle</v>
      </c>
      <c r="D93" s="61" t="str">
        <f ca="1"/>
        <v>CI-Sompeta Circle</v>
      </c>
      <c r="E93" s="62" t="str">
        <f ca="1"/>
        <v>Kanchili</v>
      </c>
      <c r="F93" s="61" t="str">
        <f ca="1"/>
        <v>'58/2025'</v>
      </c>
      <c r="G93" s="63" t="str">
        <f ca="1"/>
        <v>20(b)(ii)(B) r/w 8(c) NDPSA</v>
      </c>
      <c r="H93" s="64">
        <f ca="1"/>
        <v>45771</v>
      </c>
      <c r="I93" s="65" t="str">
        <f ca="1"/>
        <v>Apr</v>
      </c>
      <c r="J93" s="65">
        <f ca="1"/>
        <v>2025</v>
      </c>
      <c r="K93" s="63" t="str">
        <f ca="1"/>
        <v>NDPS</v>
      </c>
      <c r="L93" s="61">
        <f ca="1"/>
        <v>0</v>
      </c>
      <c r="M93" s="61" t="str">
        <f ca="1"/>
        <v>NDPS</v>
      </c>
      <c r="N93" s="61" t="str">
        <f ca="1"/>
        <v>NDPS</v>
      </c>
      <c r="O93" s="61" t="str">
        <f ca="1"/>
        <v>Non-Grave</v>
      </c>
      <c r="P93" s="28">
        <f ca="1"/>
        <v>0</v>
      </c>
      <c r="Q93" s="61">
        <f ca="1"/>
        <v>0</v>
      </c>
      <c r="R93" s="61">
        <f ca="1"/>
        <v>0</v>
      </c>
      <c r="S93" s="61" t="str">
        <f ca="1"/>
        <v>UI</v>
      </c>
      <c r="T93" s="61">
        <f ca="1"/>
        <v>0</v>
      </c>
      <c r="U93" s="28">
        <f ca="1"/>
        <v>0</v>
      </c>
      <c r="V93" s="61">
        <f ca="1"/>
        <v>0</v>
      </c>
      <c r="W93" s="9" t="str">
        <f ca="1"/>
        <v>For Arrest of Accused</v>
      </c>
      <c r="X93" s="9" t="str">
        <f ca="1"/>
        <v>For Arrest of Accused</v>
      </c>
      <c r="Y93" s="66">
        <f ca="1"/>
        <v>0</v>
      </c>
      <c r="Z93" s="9" t="str">
        <f ca="1"/>
        <v>1) Blue coloured trolley bag labeled as ¿Sinomate¿ containing six packets wrapped with brown coloured tape and smelt as Ganja weighing about Kg. 12.335 grams, Worth of Rs.5000/-. 2) Auto (Three wheeler) bearing NO.OD 07 7975.3) Blue coloured REALME android mobile phone containing SIM Nos.8144211286 &amp; 7847914582 vide 1st IMEI No. 860431042813978 &amp; 2nd IMEI No.860431042813960.</v>
      </c>
      <c r="AA93" s="60" t="str">
        <f ca="1"/>
        <v>Total</v>
      </c>
      <c r="AB93" s="61">
        <f ca="1"/>
        <v>540</v>
      </c>
      <c r="AC93" s="61" t="str">
        <f ca="1"/>
        <v>Above 1 Year</v>
      </c>
      <c r="AD93" s="61" t="str">
        <f ca="1"/>
        <v/>
      </c>
      <c r="AE93" s="61" t="str">
        <f ca="1"/>
        <v/>
      </c>
      <c r="AF93" s="61" t="str">
        <f ca="1"/>
        <v>C-3(NDPS)</v>
      </c>
      <c r="AG93" s="61" t="str">
        <f ca="1"/>
        <v>Kanchili,'58/2025'</v>
      </c>
      <c r="AH93" s="61" t="str">
        <f t="shared" ca="1" si="1"/>
        <v>No</v>
      </c>
    </row>
    <row r="94" spans="1:34" s="24" customFormat="1" ht="25.5" customHeight="1" x14ac:dyDescent="0.25">
      <c r="A94" s="61">
        <v>93</v>
      </c>
      <c r="B94" s="61" t="str">
        <f ca="1"/>
        <v>Kasibugga Sub-Division</v>
      </c>
      <c r="C94" s="61">
        <f ca="1"/>
        <v>0</v>
      </c>
      <c r="D94" s="61" t="str">
        <f ca="1"/>
        <v>CI-Kasibugga</v>
      </c>
      <c r="E94" s="62" t="str">
        <f ca="1"/>
        <v>Kasibugga</v>
      </c>
      <c r="F94" s="61" t="str">
        <f ca="1"/>
        <v>'137/2025'</v>
      </c>
      <c r="G94" s="63" t="str">
        <f ca="1"/>
        <v>20(b)(ii)(B) r/w 8(c) NDPSA</v>
      </c>
      <c r="H94" s="64">
        <f ca="1"/>
        <v>45771</v>
      </c>
      <c r="I94" s="65" t="str">
        <f ca="1"/>
        <v>Apr</v>
      </c>
      <c r="J94" s="65">
        <f ca="1"/>
        <v>2025</v>
      </c>
      <c r="K94" s="63" t="str">
        <f ca="1"/>
        <v>NDPS</v>
      </c>
      <c r="L94" s="61">
        <f ca="1"/>
        <v>0</v>
      </c>
      <c r="M94" s="61" t="str">
        <f ca="1"/>
        <v>NDPS</v>
      </c>
      <c r="N94" s="61" t="str">
        <f ca="1"/>
        <v>NDPS</v>
      </c>
      <c r="O94" s="61" t="str">
        <f ca="1"/>
        <v>Non-Grave</v>
      </c>
      <c r="P94" s="28">
        <f ca="1"/>
        <v>0</v>
      </c>
      <c r="Q94" s="61">
        <f ca="1"/>
        <v>0</v>
      </c>
      <c r="R94" s="61">
        <f ca="1"/>
        <v>0</v>
      </c>
      <c r="S94" s="61" t="str">
        <f ca="1"/>
        <v>UI</v>
      </c>
      <c r="T94" s="61">
        <f ca="1"/>
        <v>0</v>
      </c>
      <c r="U94" s="28">
        <f ca="1"/>
        <v>0</v>
      </c>
      <c r="V94" s="61">
        <f ca="1"/>
        <v>0</v>
      </c>
      <c r="W94" s="9" t="str">
        <f ca="1"/>
        <v>For Arrest of Accused</v>
      </c>
      <c r="X94" s="9" t="str">
        <f ca="1"/>
        <v>For Arrest of Accused</v>
      </c>
      <c r="Y94" s="66">
        <f ca="1"/>
        <v>0</v>
      </c>
      <c r="Z94" s="9" t="str">
        <f ca="1"/>
        <v>This is a case of illegal possession and transportation of prohibited Ganja that occurred on 24.04.2025 at 13.00 Hours at 2nd line, Railway Station road, Railway Station, Palasa and reported at 15.30 Hours, in which the complainant R.Narasimhamurthy, Sub-Inspector of Police, Kasibugga P.S. reported that the accused/ A-1: Aravinthan Govindan, S/o.Govindan, 22 Years, DNC Maravar Caste, Native of 42/2 Boobal Patti Street, Rajapalayam Town, Virudhunagar district, Tamilanadu, resident of Andalapuram Street, Rajapalayam Town, Virudhunagar district, Tamilanadu; A-2: Wilsen Jena, S/o.Jerada jena, 27 Years, Christian, Tikamala village, R.Udayagiri block &amp; P.S., Gajapathi District, Odisha State and A-3: Karthic Kumar Paneerselvan, S/o.Paneerselvann, 23 Years, DNC Maravar Caste, resident of Vadampok</v>
      </c>
      <c r="AA94" s="60" t="str">
        <f ca="1"/>
        <v>Total</v>
      </c>
      <c r="AB94" s="61">
        <f ca="1"/>
        <v>540</v>
      </c>
      <c r="AC94" s="61" t="str">
        <f ca="1"/>
        <v>Above 1 Year</v>
      </c>
      <c r="AD94" s="61" t="str">
        <f ca="1"/>
        <v/>
      </c>
      <c r="AE94" s="61" t="str">
        <f ca="1"/>
        <v/>
      </c>
      <c r="AF94" s="61" t="str">
        <f ca="1"/>
        <v>C-3(NDPS)</v>
      </c>
      <c r="AG94" s="61" t="str">
        <f ca="1"/>
        <v>Kasibugga,'137/2025'</v>
      </c>
      <c r="AH94" s="61" t="str">
        <f t="shared" ca="1" si="1"/>
        <v>No</v>
      </c>
    </row>
    <row r="95" spans="1:34" s="24" customFormat="1" ht="25.5" customHeight="1" x14ac:dyDescent="0.25">
      <c r="A95" s="61">
        <v>94</v>
      </c>
      <c r="B95" s="61" t="str">
        <f ca="1"/>
        <v>Kasibugga Sub-Division</v>
      </c>
      <c r="C95" s="61">
        <f ca="1"/>
        <v>0</v>
      </c>
      <c r="D95" s="61" t="str">
        <f ca="1"/>
        <v>SHO-Kasibugga</v>
      </c>
      <c r="E95" s="62" t="str">
        <f ca="1"/>
        <v>Kasibugga</v>
      </c>
      <c r="F95" s="61" t="str">
        <f ca="1"/>
        <v>'143/2025'</v>
      </c>
      <c r="G95" s="63" t="str">
        <f ca="1"/>
        <v>316(2),316(5),217(a),318(4),314 BNS</v>
      </c>
      <c r="H95" s="64">
        <f ca="1"/>
        <v>45776</v>
      </c>
      <c r="I95" s="65" t="str">
        <f ca="1"/>
        <v>Apr</v>
      </c>
      <c r="J95" s="65">
        <f ca="1"/>
        <v>2025</v>
      </c>
      <c r="K95" s="63" t="str">
        <f ca="1"/>
        <v>Criminal Breach Of Trust</v>
      </c>
      <c r="L95" s="61">
        <f ca="1"/>
        <v>0</v>
      </c>
      <c r="M95" s="61" t="str">
        <f ca="1"/>
        <v>White Collar Offences</v>
      </c>
      <c r="N95" s="61" t="str">
        <f ca="1"/>
        <v>IPC</v>
      </c>
      <c r="O95" s="61" t="str">
        <f ca="1"/>
        <v>Non-Grave</v>
      </c>
      <c r="P95" s="28">
        <f ca="1"/>
        <v>0</v>
      </c>
      <c r="Q95" s="61">
        <f ca="1"/>
        <v>0</v>
      </c>
      <c r="R95" s="61">
        <f ca="1"/>
        <v>0</v>
      </c>
      <c r="S95" s="61" t="str">
        <f ca="1"/>
        <v>UI</v>
      </c>
      <c r="T95" s="61">
        <f ca="1"/>
        <v>0</v>
      </c>
      <c r="U95" s="28">
        <f ca="1"/>
        <v>0</v>
      </c>
      <c r="V95" s="61">
        <f ca="1"/>
        <v>0</v>
      </c>
      <c r="W95" s="9" t="str">
        <f ca="1"/>
        <v>For Arrest of Accused</v>
      </c>
      <c r="X95" s="9" t="str">
        <f ca="1"/>
        <v>For Arrest of Accused</v>
      </c>
      <c r="Y95" s="66">
        <f ca="1"/>
        <v>0</v>
      </c>
      <c r="Z95" s="9" t="str">
        <f ca="1"/>
        <v>Occurred prior to 29.04.2024 at 20.00hrs at Kasibugga Police Station and the Hon¿ble court of JFCM, Palasa and reported on 29.04.2025 at 20.00hrs, in whicht the complainant M Chandrarao, Sub-Inspector of Police-II of Kasibugga PS reported that on receipt of memo from the Hon¿ble court of JFCM, Palasa and as per the instruction of the SHO, Kasibugga Police Station he verified the case property register of Kasibugga PS and found Sri J Narayanarao, PC 2052 of Kasibugga Police Station who worked as court constable of Kasibugga, being a public servant by knowingly, the case property which recovered in Cr.No 439/2021 U/s 380 IPC, Cr.No 436/2021 U/s 380 IPC, Cr.No 353/2023 U/s 383, 420 r/w 34 IPC, Cr.No 321/2024 U/s 457, 380 IPC and some other cases of Kasibugga PS were enstrusted to him by the</v>
      </c>
      <c r="AA95" s="60" t="str">
        <f ca="1"/>
        <v>Total</v>
      </c>
      <c r="AB95" s="61">
        <f ca="1"/>
        <v>535</v>
      </c>
      <c r="AC95" s="61" t="str">
        <f ca="1"/>
        <v>Above 1 Year</v>
      </c>
      <c r="AD95" s="61" t="str">
        <f ca="1"/>
        <v/>
      </c>
      <c r="AE95" s="61" t="str">
        <f ca="1"/>
        <v/>
      </c>
      <c r="AF95" s="61" t="str">
        <f ca="1"/>
        <v>D-6(White collar)</v>
      </c>
      <c r="AG95" s="61" t="str">
        <f ca="1"/>
        <v>Kasibugga,'143/2025'</v>
      </c>
      <c r="AH95" s="61" t="str">
        <f t="shared" ca="1" si="1"/>
        <v>No</v>
      </c>
    </row>
    <row r="96" spans="1:34" s="24" customFormat="1" ht="25.5" customHeight="1" x14ac:dyDescent="0.25">
      <c r="A96" s="61">
        <v>95</v>
      </c>
      <c r="B96" s="61" t="str">
        <f ca="1"/>
        <v>Tekkali Sub-Division</v>
      </c>
      <c r="C96" s="61" t="str">
        <f ca="1"/>
        <v>Tekkali Rural Circle</v>
      </c>
      <c r="D96" s="61" t="str">
        <f ca="1"/>
        <v>SI-Kotabommali</v>
      </c>
      <c r="E96" s="62" t="str">
        <f ca="1"/>
        <v>Kotabommali</v>
      </c>
      <c r="F96" s="61" t="str">
        <f ca="1"/>
        <v>'140/2025'</v>
      </c>
      <c r="G96" s="63" t="str">
        <f ca="1"/>
        <v>115(2),126(2) BNS</v>
      </c>
      <c r="H96" s="64">
        <f ca="1"/>
        <v>45782</v>
      </c>
      <c r="I96" s="65" t="str">
        <f ca="1"/>
        <v>May</v>
      </c>
      <c r="J96" s="65">
        <f ca="1"/>
        <v>2025</v>
      </c>
      <c r="K96" s="63" t="str">
        <f ca="1"/>
        <v>Other IPC</v>
      </c>
      <c r="L96" s="61">
        <f ca="1"/>
        <v>0</v>
      </c>
      <c r="M96" s="61" t="str">
        <f ca="1"/>
        <v>Other IPC</v>
      </c>
      <c r="N96" s="61" t="str">
        <f ca="1"/>
        <v>IPC</v>
      </c>
      <c r="O96" s="61" t="str">
        <f ca="1"/>
        <v>Non-Grave</v>
      </c>
      <c r="P96" s="28">
        <f ca="1"/>
        <v>0</v>
      </c>
      <c r="Q96" s="61">
        <f ca="1"/>
        <v>0</v>
      </c>
      <c r="R96" s="61">
        <f ca="1"/>
        <v>0</v>
      </c>
      <c r="S96" s="61" t="str">
        <f ca="1"/>
        <v>UI</v>
      </c>
      <c r="T96" s="61">
        <f ca="1"/>
        <v>0</v>
      </c>
      <c r="U96" s="28">
        <f ca="1"/>
        <v>0</v>
      </c>
      <c r="V96" s="61">
        <f ca="1"/>
        <v>0</v>
      </c>
      <c r="W96" s="9" t="str">
        <f ca="1"/>
        <v>For Arrest of Accused</v>
      </c>
      <c r="X96" s="9" t="str">
        <f ca="1"/>
        <v>For Arrest of Accused</v>
      </c>
      <c r="Y96" s="66">
        <f ca="1"/>
        <v>0</v>
      </c>
      <c r="Z96" s="9" t="str">
        <f ca="1"/>
        <v>Occurred on 04.05.2025 at about 19.00hrs at Vandrada village, Kotabommali Mandal and reported on 05.05.2025 at 09.30 hrs, in which the complainant Vakada Sumitha D/o Late Appayya @ Applaswamy, 45yrs, SC by caste, Vandrada village, Kotabommali Mandal reported that she has an un-married and her father have an extent of 93.33 sq.feet house site at her village. Her father brother Vakada Trimurthulu have also house at opposite side of her house site, but the accused/Bugilamma D/o Vakada Trimurthulu of Pathapatnam village and Mandal who is the daughter of Vakada Trimurthulu is also claiming right over her place, brought stones with tractor and while starting construction works in the said house site, when she opposed their acts by claiming right over the place and tried to obstruct their acts,</v>
      </c>
      <c r="AA96" s="60" t="str">
        <f ca="1"/>
        <v>Total</v>
      </c>
      <c r="AB96" s="61">
        <f ca="1"/>
        <v>529</v>
      </c>
      <c r="AC96" s="61" t="str">
        <f ca="1"/>
        <v>Above 1 Year</v>
      </c>
      <c r="AD96" s="61" t="str">
        <f ca="1"/>
        <v/>
      </c>
      <c r="AE96" s="61" t="str">
        <f ca="1"/>
        <v/>
      </c>
      <c r="AF96" s="61" t="str">
        <f ca="1"/>
        <v>D-6(Other IPC)</v>
      </c>
      <c r="AG96" s="61" t="str">
        <f ca="1"/>
        <v>Kotabommali,'140/2025'</v>
      </c>
      <c r="AH96" s="61" t="str">
        <f t="shared" ca="1" si="1"/>
        <v>No</v>
      </c>
    </row>
    <row r="97" spans="1:34" s="24" customFormat="1" ht="25.5" customHeight="1" x14ac:dyDescent="0.25">
      <c r="A97" s="61">
        <v>96</v>
      </c>
      <c r="B97" s="61" t="str">
        <f ca="1"/>
        <v>Srikakulam Sub-Division</v>
      </c>
      <c r="C97" s="61" t="str">
        <f ca="1"/>
        <v>J.R.Puram Circle</v>
      </c>
      <c r="D97" s="61" t="str">
        <f ca="1"/>
        <v>CI-J.R.Puram Circle</v>
      </c>
      <c r="E97" s="62" t="str">
        <f ca="1"/>
        <v>G. Sigadam</v>
      </c>
      <c r="F97" s="61" t="str">
        <f ca="1"/>
        <v>'29/2025'</v>
      </c>
      <c r="G97" s="63" t="str">
        <f ca="1"/>
        <v>20(b)(ii)(B) r/w 8(c) NDPSA</v>
      </c>
      <c r="H97" s="64">
        <f ca="1"/>
        <v>45789</v>
      </c>
      <c r="I97" s="65" t="str">
        <f ca="1"/>
        <v>May</v>
      </c>
      <c r="J97" s="65">
        <f ca="1"/>
        <v>2025</v>
      </c>
      <c r="K97" s="63" t="str">
        <f ca="1"/>
        <v>NDPS</v>
      </c>
      <c r="L97" s="61">
        <f ca="1"/>
        <v>0</v>
      </c>
      <c r="M97" s="61" t="str">
        <f ca="1"/>
        <v>NDPS</v>
      </c>
      <c r="N97" s="61" t="str">
        <f ca="1"/>
        <v>NDPS</v>
      </c>
      <c r="O97" s="61" t="str">
        <f ca="1"/>
        <v>Non-Grave</v>
      </c>
      <c r="P97" s="28">
        <f ca="1"/>
        <v>0</v>
      </c>
      <c r="Q97" s="61">
        <f ca="1"/>
        <v>0</v>
      </c>
      <c r="R97" s="61">
        <f ca="1"/>
        <v>0</v>
      </c>
      <c r="S97" s="61" t="str">
        <f ca="1"/>
        <v>UI</v>
      </c>
      <c r="T97" s="61">
        <f ca="1"/>
        <v>0</v>
      </c>
      <c r="U97" s="28">
        <f ca="1"/>
        <v>0</v>
      </c>
      <c r="V97" s="61">
        <f ca="1"/>
        <v>0</v>
      </c>
      <c r="W97" s="9" t="str">
        <f ca="1"/>
        <v>For Arrest of Accused</v>
      </c>
      <c r="X97" s="9" t="str">
        <f ca="1"/>
        <v>For Arrest of Accused</v>
      </c>
      <c r="Y97" s="66">
        <f ca="1"/>
        <v>0</v>
      </c>
      <c r="Z97" s="9" t="str">
        <f ca="1"/>
        <v>Occurred on 12.05.2025 at 10.30 hours near Vandrangi Flyover, on Rajam to Ponduru BT road, G.Sigadam Mandal and reported on the same day at 1245 hrs, wherein the accused Meesala Jagannadha Rao S/o Venkatarao, 23 ys, Kapu by caste, Vandrangi village, G.Sigadam Mandal and Yaragalla Pavan kumar S/o Late Raju, 24 yrs, Yadava by caste, R/o Vambe Colony, Srikakulam town have been taken into custody while they were transporting Ganja wg 2.3 Kgs in a Scooty bearing registration No. AP39SK7552 for the purpose of consume and also selling for getting profits on sale of Ganja. Total worth of Ganja Rs. 6000/-. The accused purchased Ganja from Kharijam Latchanna S/o Apparao, Lovadi village, Saluru and Meegada Gopi, Balaga, Srikakulam</v>
      </c>
      <c r="AA97" s="60" t="str">
        <f ca="1"/>
        <v>Total</v>
      </c>
      <c r="AB97" s="61">
        <f ca="1"/>
        <v>522</v>
      </c>
      <c r="AC97" s="61" t="str">
        <f ca="1"/>
        <v>Above 1 Year</v>
      </c>
      <c r="AD97" s="61" t="str">
        <f ca="1"/>
        <v/>
      </c>
      <c r="AE97" s="61" t="str">
        <f ca="1"/>
        <v/>
      </c>
      <c r="AF97" s="61" t="str">
        <f ca="1"/>
        <v>C-3(NDPS)</v>
      </c>
      <c r="AG97" s="61" t="str">
        <f ca="1"/>
        <v>G. Sigadam,'29/2025'</v>
      </c>
      <c r="AH97" s="61" t="str">
        <f t="shared" ca="1" si="1"/>
        <v>No</v>
      </c>
    </row>
    <row r="98" spans="1:34" s="24" customFormat="1" ht="25.5" customHeight="1" x14ac:dyDescent="0.25">
      <c r="A98" s="61">
        <v>97</v>
      </c>
      <c r="B98" s="61" t="str">
        <f ca="1"/>
        <v>Kasibugga Sub-Division</v>
      </c>
      <c r="C98" s="61">
        <f ca="1"/>
        <v>0</v>
      </c>
      <c r="D98" s="61" t="str">
        <f ca="1"/>
        <v>CI-Kasibugga</v>
      </c>
      <c r="E98" s="62" t="str">
        <f ca="1"/>
        <v>Kasibugga</v>
      </c>
      <c r="F98" s="61" t="str">
        <f ca="1"/>
        <v>'158/2025'</v>
      </c>
      <c r="G98" s="63" t="str">
        <f ca="1"/>
        <v>20(b)(ii)(B) r/w 8(c) NDPSA</v>
      </c>
      <c r="H98" s="64">
        <f ca="1"/>
        <v>45791</v>
      </c>
      <c r="I98" s="65" t="str">
        <f ca="1"/>
        <v>May</v>
      </c>
      <c r="J98" s="65">
        <f ca="1"/>
        <v>2025</v>
      </c>
      <c r="K98" s="63" t="str">
        <f ca="1"/>
        <v>NDPS</v>
      </c>
      <c r="L98" s="61">
        <f ca="1"/>
        <v>0</v>
      </c>
      <c r="M98" s="61" t="str">
        <f ca="1"/>
        <v>NDPS</v>
      </c>
      <c r="N98" s="61" t="str">
        <f ca="1"/>
        <v>NDPS</v>
      </c>
      <c r="O98" s="61" t="str">
        <f ca="1"/>
        <v>Non-Grave</v>
      </c>
      <c r="P98" s="28">
        <f ca="1"/>
        <v>0</v>
      </c>
      <c r="Q98" s="61">
        <f ca="1"/>
        <v>0</v>
      </c>
      <c r="R98" s="61">
        <f ca="1"/>
        <v>0</v>
      </c>
      <c r="S98" s="61" t="str">
        <f ca="1"/>
        <v>UI</v>
      </c>
      <c r="T98" s="61">
        <f ca="1"/>
        <v>0</v>
      </c>
      <c r="U98" s="28">
        <f ca="1"/>
        <v>0</v>
      </c>
      <c r="V98" s="61">
        <f ca="1"/>
        <v>0</v>
      </c>
      <c r="W98" s="9" t="str">
        <f ca="1"/>
        <v>For Arrest of Accused</v>
      </c>
      <c r="X98" s="9" t="str">
        <f ca="1"/>
        <v>For Arrest of Accused</v>
      </c>
      <c r="Y98" s="66">
        <f ca="1"/>
        <v>0</v>
      </c>
      <c r="Z98" s="9" t="str">
        <f ca="1"/>
        <v>This is a case of illegal possession and transportation of prohibited Ganja that occurred on 14.05.2025 at 18.45hrs at 4th line, Railway station road, Palasa, Palasa-Kasibugga municipality and reported on the same day at 21.15hrs, in which the complainant P Suryanarayana, Inspector of Police, Kasibugga reported that the accused/A.1 Sujith Surjya s/o Lakshmikanta, 32yrs, Caste by Harijana, Khariguda Village, Badagoratha Post, Gudari block, Rayagada District, Odisha state was apprehended in possession of 7 packets of prohibited Ganja, weighing approximately 18.55 kilograms, at the above-mentioned location. Upon interrogation, it was revealed that the transportation was carried out under the instructions of A.2 Pusco Puriccha of Parlakhimundi village, Odisha state and the substance was to be</v>
      </c>
      <c r="AA98" s="60" t="str">
        <f ca="1"/>
        <v>Total</v>
      </c>
      <c r="AB98" s="61">
        <f ca="1"/>
        <v>520</v>
      </c>
      <c r="AC98" s="61" t="str">
        <f ca="1"/>
        <v>Above 1 Year</v>
      </c>
      <c r="AD98" s="61" t="str">
        <f ca="1"/>
        <v/>
      </c>
      <c r="AE98" s="61" t="str">
        <f ca="1"/>
        <v/>
      </c>
      <c r="AF98" s="61" t="str">
        <f ca="1"/>
        <v>C-3(NDPS)</v>
      </c>
      <c r="AG98" s="61" t="str">
        <f ca="1"/>
        <v>Kasibugga,'158/2025'</v>
      </c>
      <c r="AH98" s="61" t="str">
        <f t="shared" ca="1" si="1"/>
        <v>No</v>
      </c>
    </row>
    <row r="99" spans="1:34" s="24" customFormat="1" ht="25.5" customHeight="1" x14ac:dyDescent="0.25">
      <c r="A99" s="61">
        <v>98</v>
      </c>
      <c r="B99" s="61" t="str">
        <f ca="1"/>
        <v>Tekkali Sub-Division</v>
      </c>
      <c r="C99" s="61" t="str">
        <f ca="1"/>
        <v>Pathapatnam Circle</v>
      </c>
      <c r="D99" s="61" t="str">
        <f ca="1"/>
        <v>SI-Meliaputti</v>
      </c>
      <c r="E99" s="62" t="str">
        <f ca="1"/>
        <v>Meliaputti</v>
      </c>
      <c r="F99" s="61" t="str">
        <f ca="1"/>
        <v>'35/2025'</v>
      </c>
      <c r="G99" s="63" t="str">
        <f ca="1"/>
        <v>3,5 EXPL. SA, 106(1) BNS</v>
      </c>
      <c r="H99" s="64">
        <f ca="1"/>
        <v>45794</v>
      </c>
      <c r="I99" s="65" t="str">
        <f ca="1"/>
        <v>May</v>
      </c>
      <c r="J99" s="65">
        <f ca="1"/>
        <v>2025</v>
      </c>
      <c r="K99" s="63" t="str">
        <f ca="1"/>
        <v>Other IPC</v>
      </c>
      <c r="L99" s="61">
        <f ca="1"/>
        <v>0</v>
      </c>
      <c r="M99" s="61" t="str">
        <f ca="1"/>
        <v>Other IPC</v>
      </c>
      <c r="N99" s="61" t="str">
        <f ca="1"/>
        <v>IPC</v>
      </c>
      <c r="O99" s="61" t="str">
        <f ca="1"/>
        <v>Non-Grave</v>
      </c>
      <c r="P99" s="28">
        <f ca="1"/>
        <v>0</v>
      </c>
      <c r="Q99" s="61">
        <f ca="1"/>
        <v>0</v>
      </c>
      <c r="R99" s="61">
        <f ca="1"/>
        <v>0</v>
      </c>
      <c r="S99" s="61" t="str">
        <f ca="1"/>
        <v>UI</v>
      </c>
      <c r="T99" s="61">
        <f ca="1"/>
        <v>0</v>
      </c>
      <c r="U99" s="28">
        <f ca="1"/>
        <v>0</v>
      </c>
      <c r="V99" s="61">
        <f ca="1"/>
        <v>0</v>
      </c>
      <c r="W99" s="9" t="str">
        <f ca="1"/>
        <v>For Arrest of Accused</v>
      </c>
      <c r="X99" s="9" t="str">
        <f ca="1"/>
        <v>For Arrest of Accused</v>
      </c>
      <c r="Y99" s="66">
        <f ca="1"/>
        <v>0</v>
      </c>
      <c r="Z99" s="9" t="str">
        <f ca="1"/>
        <v>This is a case of causing death by negligence with explosive substances that occurred on 16.05.2024 at 16.30 Hrs at Mounish kunapa reddy quarry, Dabbaguda village, Meliaputti mandal and reported on 17.05.2025 at 11.30 hrs wherein the complainant Tirlangi Lakshmi W/o late Ramu, Age:35 yrs, Kalinga by caste, R/o Kottapeta Village, Kotabommali Mandal, Srikakulam District reported that her husband Tirlangi Ramu S/o Late Narasimhulu aged 53 yrs has been working as laborer in Mounish kunapa reddy Granite Quarry near Deenabandupuram Village, Meliyaputti Mandal. Every day her husband goes to his work by 07.00 am and returns to home in the evening by 6.00 PM. As usual on 16.05.2025 at around 07.00 am her husband went to his work. At around 6.00 pm., Addanki Lakshaman Rao who is the supervisor of t</v>
      </c>
      <c r="AA99" s="60" t="str">
        <f ca="1"/>
        <v>Total</v>
      </c>
      <c r="AB99" s="61">
        <f ca="1"/>
        <v>517</v>
      </c>
      <c r="AC99" s="61" t="str">
        <f ca="1"/>
        <v>Above 1 Year</v>
      </c>
      <c r="AD99" s="61" t="str">
        <f ca="1"/>
        <v/>
      </c>
      <c r="AE99" s="61" t="str">
        <f ca="1"/>
        <v/>
      </c>
      <c r="AF99" s="61" t="str">
        <f ca="1"/>
        <v>D-6(Other IPC)</v>
      </c>
      <c r="AG99" s="61" t="str">
        <f ca="1"/>
        <v>Meliaputti,'35/2025'</v>
      </c>
      <c r="AH99" s="61" t="str">
        <f t="shared" ca="1" si="1"/>
        <v>No</v>
      </c>
    </row>
    <row r="100" spans="1:34" s="24" customFormat="1" ht="25.5" customHeight="1" x14ac:dyDescent="0.25">
      <c r="A100" s="61">
        <v>99</v>
      </c>
      <c r="B100" s="61" t="str">
        <f ca="1"/>
        <v>Srikakulam Sub-Division</v>
      </c>
      <c r="C100" s="61" t="str">
        <f ca="1"/>
        <v>J.R.Puram Circle</v>
      </c>
      <c r="D100" s="61" t="str">
        <f ca="1"/>
        <v>SI-J.R.Puram</v>
      </c>
      <c r="E100" s="62" t="str">
        <f ca="1"/>
        <v>J.R.Puram</v>
      </c>
      <c r="F100" s="61" t="str">
        <f ca="1"/>
        <v>'107/2025'</v>
      </c>
      <c r="G100" s="63" t="str">
        <f ca="1"/>
        <v>121(1) BNS</v>
      </c>
      <c r="H100" s="64">
        <f ca="1"/>
        <v>45797</v>
      </c>
      <c r="I100" s="65" t="str">
        <f ca="1"/>
        <v>May</v>
      </c>
      <c r="J100" s="65">
        <f ca="1"/>
        <v>2025</v>
      </c>
      <c r="K100" s="63" t="str">
        <f ca="1"/>
        <v>Other IPC</v>
      </c>
      <c r="L100" s="61">
        <f ca="1"/>
        <v>0</v>
      </c>
      <c r="M100" s="61" t="str">
        <f ca="1"/>
        <v>Other IPC</v>
      </c>
      <c r="N100" s="61" t="str">
        <f ca="1"/>
        <v>IPC</v>
      </c>
      <c r="O100" s="61" t="str">
        <f ca="1"/>
        <v>Non-Grave</v>
      </c>
      <c r="P100" s="28">
        <f ca="1"/>
        <v>0</v>
      </c>
      <c r="Q100" s="61">
        <f ca="1"/>
        <v>0</v>
      </c>
      <c r="R100" s="61">
        <f ca="1"/>
        <v>0</v>
      </c>
      <c r="S100" s="61" t="str">
        <f ca="1"/>
        <v>UI</v>
      </c>
      <c r="T100" s="61">
        <f ca="1"/>
        <v>0</v>
      </c>
      <c r="U100" s="28">
        <f ca="1"/>
        <v>0</v>
      </c>
      <c r="V100" s="61">
        <f ca="1"/>
        <v>0</v>
      </c>
      <c r="W100" s="9" t="str">
        <f ca="1"/>
        <v>For Arrest of Accused</v>
      </c>
      <c r="X100" s="9" t="str">
        <f ca="1"/>
        <v>For Arrest of Accused</v>
      </c>
      <c r="Y100" s="66">
        <f ca="1"/>
        <v>0</v>
      </c>
      <c r="Z100" s="9" t="str">
        <f ca="1"/>
        <v>Occurred on 19.05.2025 at about 23.30hrs,on NH-16 Road, Near Mythri Hotal, Pydibheemavaram Village, Ranasthalam Mandal and reported on 20.05.2025 at 10.00 hrs, by the complainant Jada Ramprasad S/o Late Sriramulu, Age 38yrs, Caste by T-Kapu, PC-2140 of JR Puram P.S, Jr Puram Villlage, Ranasthalam Mandal, Srikakaulam Dist is working police constable of JR Puram PS. In which the accused driver of lorry bearing No.AP-30-TA-1399 deterred the complainant Jada Ramprasad, who is the on-beat duty along with HG-90 at Pydibheemavaram village. When the lorry driver was found stopped the lorry at No-parking place and asked him to remove the lorry from the place following with the accused dashed against the complainant motorcycle of try complainant and drove the lorry a head. when the complainant tries</v>
      </c>
      <c r="AA100" s="60" t="str">
        <f ca="1"/>
        <v>Total</v>
      </c>
      <c r="AB100" s="61">
        <f ca="1"/>
        <v>514</v>
      </c>
      <c r="AC100" s="61" t="str">
        <f ca="1"/>
        <v>Above 1 Year</v>
      </c>
      <c r="AD100" s="61" t="str">
        <f ca="1"/>
        <v/>
      </c>
      <c r="AE100" s="61" t="str">
        <f ca="1"/>
        <v/>
      </c>
      <c r="AF100" s="61" t="str">
        <f ca="1"/>
        <v>D-6(Other IPC)</v>
      </c>
      <c r="AG100" s="61" t="str">
        <f ca="1"/>
        <v>J.R.Puram,'107/2025'</v>
      </c>
      <c r="AH100" s="61" t="str">
        <f t="shared" ca="1" si="1"/>
        <v>No</v>
      </c>
    </row>
    <row r="101" spans="1:34" s="24" customFormat="1" ht="25.5" customHeight="1" x14ac:dyDescent="0.25">
      <c r="A101" s="61">
        <v>100</v>
      </c>
      <c r="B101" s="61" t="str">
        <f ca="1"/>
        <v>Kasibugga Sub-Division</v>
      </c>
      <c r="C101" s="61" t="str">
        <f ca="1"/>
        <v>Itchapuram Circle</v>
      </c>
      <c r="D101" s="61" t="str">
        <f ca="1"/>
        <v>CI-Itchapuram Circle</v>
      </c>
      <c r="E101" s="62" t="str">
        <f ca="1"/>
        <v>Itchapuram Town</v>
      </c>
      <c r="F101" s="61" t="str">
        <f ca="1"/>
        <v>'54/2025'</v>
      </c>
      <c r="G101" s="63" t="str">
        <f ca="1"/>
        <v>20(b)(ii)(B) r/w 8(c) NDPSA</v>
      </c>
      <c r="H101" s="64">
        <f ca="1"/>
        <v>45798</v>
      </c>
      <c r="I101" s="65" t="str">
        <f ca="1"/>
        <v>May</v>
      </c>
      <c r="J101" s="65">
        <f ca="1"/>
        <v>2025</v>
      </c>
      <c r="K101" s="63" t="str">
        <f ca="1"/>
        <v>NDPS</v>
      </c>
      <c r="L101" s="61">
        <f ca="1"/>
        <v>0</v>
      </c>
      <c r="M101" s="61" t="str">
        <f ca="1"/>
        <v>NDPS</v>
      </c>
      <c r="N101" s="61" t="str">
        <f ca="1"/>
        <v>NDPS</v>
      </c>
      <c r="O101" s="61" t="str">
        <f ca="1"/>
        <v>Non-Grave</v>
      </c>
      <c r="P101" s="28">
        <f ca="1"/>
        <v>0</v>
      </c>
      <c r="Q101" s="61">
        <f ca="1"/>
        <v>0</v>
      </c>
      <c r="R101" s="61">
        <f ca="1"/>
        <v>0</v>
      </c>
      <c r="S101" s="61" t="str">
        <f ca="1"/>
        <v>UI</v>
      </c>
      <c r="T101" s="61">
        <f ca="1"/>
        <v>0</v>
      </c>
      <c r="U101" s="28">
        <f ca="1"/>
        <v>0</v>
      </c>
      <c r="V101" s="61">
        <f ca="1"/>
        <v>0</v>
      </c>
      <c r="W101" s="9" t="str">
        <f ca="1"/>
        <v>For Arrest of Accused</v>
      </c>
      <c r="X101" s="9" t="str">
        <f ca="1"/>
        <v>For Arrest of Accused</v>
      </c>
      <c r="Y101" s="66">
        <f ca="1"/>
        <v>0</v>
      </c>
      <c r="Z101" s="9" t="str">
        <f ca="1"/>
        <v>Occurred on 21.05.2025 at 15.00 hrs, In front of Ichapuram Railway Station, Ichapuram Municipality and reported on the same day at 17.15 hrs, wherein the complainant arrested the accused A-1) Gamesh Nayak, S/o.Bhima Nayak, age 37 yrs, SC by caste, Geregedi village, Mohana block, Gajapathi District, Odisha state, while he was in possession &amp; transportation of the prohibited Ganja. The accused A1 collected Ganja from A2) Ajit Pradhan, Tilori village, Khandamal district, Odisha state, 9074897037 (Source) and A3) Subhash, Tilori village, Khandamal district, Odisha state, 7853054468 (Source) and he will be given Ganja to A4) Bablu Kumar, Mysore area of Karnataka State, 8310245877 (Receiver), the complainant seized total Ganja weighing about Kg 9.200 grams and one mobile phone from the possessio</v>
      </c>
      <c r="AA101" s="60" t="str">
        <f ca="1"/>
        <v>Total</v>
      </c>
      <c r="AB101" s="61">
        <f ca="1"/>
        <v>513</v>
      </c>
      <c r="AC101" s="61" t="str">
        <f ca="1"/>
        <v>Above 1 Year</v>
      </c>
      <c r="AD101" s="61" t="str">
        <f ca="1"/>
        <v/>
      </c>
      <c r="AE101" s="61" t="str">
        <f ca="1"/>
        <v/>
      </c>
      <c r="AF101" s="61" t="str">
        <f ca="1"/>
        <v>C-3(NDPS)</v>
      </c>
      <c r="AG101" s="61" t="str">
        <f ca="1"/>
        <v>Itchapuram Town,'54/2025'</v>
      </c>
      <c r="AH101" s="61" t="str">
        <f t="shared" ca="1" si="1"/>
        <v>No</v>
      </c>
    </row>
    <row r="102" spans="1:34" s="24" customFormat="1" ht="25.5" customHeight="1" x14ac:dyDescent="0.25">
      <c r="A102" s="61">
        <v>101</v>
      </c>
      <c r="B102" s="61" t="str">
        <f ca="1"/>
        <v>Tekkali Sub-Division</v>
      </c>
      <c r="C102" s="61" t="str">
        <f ca="1"/>
        <v>Narasannapeta Circle</v>
      </c>
      <c r="D102" s="61" t="str">
        <f ca="1"/>
        <v>CI-Narasannapeta Circle</v>
      </c>
      <c r="E102" s="62" t="str">
        <f ca="1"/>
        <v>Narasannapeta</v>
      </c>
      <c r="F102" s="61" t="str">
        <f ca="1"/>
        <v>'183/2025'</v>
      </c>
      <c r="G102" s="63" t="str">
        <f ca="1"/>
        <v>20(b)(ii)(B) r/w 8(b) NDPSA</v>
      </c>
      <c r="H102" s="64">
        <f ca="1"/>
        <v>45808</v>
      </c>
      <c r="I102" s="65" t="str">
        <f ca="1"/>
        <v>May</v>
      </c>
      <c r="J102" s="65">
        <f ca="1"/>
        <v>2025</v>
      </c>
      <c r="K102" s="63" t="str">
        <f ca="1"/>
        <v>NDPS</v>
      </c>
      <c r="L102" s="61">
        <f ca="1"/>
        <v>0</v>
      </c>
      <c r="M102" s="61" t="str">
        <f ca="1"/>
        <v>NDPS</v>
      </c>
      <c r="N102" s="61" t="str">
        <f ca="1"/>
        <v>NDPS</v>
      </c>
      <c r="O102" s="61" t="str">
        <f ca="1"/>
        <v>Non-Grave</v>
      </c>
      <c r="P102" s="28">
        <f ca="1"/>
        <v>0</v>
      </c>
      <c r="Q102" s="61">
        <f ca="1"/>
        <v>0</v>
      </c>
      <c r="R102" s="61">
        <f ca="1"/>
        <v>0</v>
      </c>
      <c r="S102" s="61" t="str">
        <f ca="1"/>
        <v>UI</v>
      </c>
      <c r="T102" s="61">
        <f ca="1"/>
        <v>0</v>
      </c>
      <c r="U102" s="28">
        <f ca="1"/>
        <v>0</v>
      </c>
      <c r="V102" s="61">
        <f ca="1"/>
        <v>0</v>
      </c>
      <c r="W102" s="9" t="str">
        <f ca="1"/>
        <v>For Arrest of Accused</v>
      </c>
      <c r="X102" s="9" t="str">
        <f ca="1"/>
        <v>For Arrest of Accused</v>
      </c>
      <c r="Y102" s="66">
        <f ca="1"/>
        <v>0</v>
      </c>
      <c r="Z102" s="9" t="str">
        <f ca="1"/>
        <v>This is a case of seizure of contraband i.e. Ganja, a cultivated Herbal Narcotic coupled with illegal purchase, possession, transportation and sale of the narcotic drug i.e. Ganja, packed in five packets tied in brown colour covers duly secured in two bags, occurred on 31-05-2025 at 09.00 hrs near Madapam Toll gate, Narasannapeta Mandal on N.H.16 leading from Narasannapeta to Srikakulam wherein the complainant CH.Durga Prasad, SI of Police, Narasannapeta PS arrested A.1 Mukthi Paricha, W/o Chandra Kanth Paricha, 28 yrs, Baripada village, Gajapathi District, Odisha state, when she was found in the illegal possession of Narcotic drug i.e. Ganja of about 12.930 Kgs all worth Rs.36,000/- which was procured from A.3 Prana Kumar Pradhan @ Rajesh, Parlakhemundi village, Odisha state and tran</v>
      </c>
      <c r="AA102" s="60" t="str">
        <f ca="1"/>
        <v>Total</v>
      </c>
      <c r="AB102" s="61">
        <f ca="1"/>
        <v>503</v>
      </c>
      <c r="AC102" s="61" t="str">
        <f ca="1"/>
        <v>Above 1 Year</v>
      </c>
      <c r="AD102" s="61" t="str">
        <f ca="1"/>
        <v/>
      </c>
      <c r="AE102" s="61" t="str">
        <f ca="1"/>
        <v/>
      </c>
      <c r="AF102" s="61" t="str">
        <f ca="1"/>
        <v>C-3(NDPS)</v>
      </c>
      <c r="AG102" s="61" t="str">
        <f ca="1"/>
        <v>Narasannapeta,'183/2025'</v>
      </c>
      <c r="AH102" s="61" t="str">
        <f t="shared" ca="1" si="1"/>
        <v>No</v>
      </c>
    </row>
    <row r="103" spans="1:34" s="24" customFormat="1" ht="25.5" customHeight="1" x14ac:dyDescent="0.25">
      <c r="A103" s="61">
        <v>102</v>
      </c>
      <c r="B103" s="61" t="str">
        <f ca="1"/>
        <v>Kasibugga Sub-Division</v>
      </c>
      <c r="C103" s="61" t="str">
        <f ca="1"/>
        <v>Itchapuram Circle</v>
      </c>
      <c r="D103" s="61" t="str">
        <f ca="1"/>
        <v>CI-Itchapuram Circle</v>
      </c>
      <c r="E103" s="62" t="str">
        <f ca="1"/>
        <v>Itchapuram Town</v>
      </c>
      <c r="F103" s="61" t="str">
        <f ca="1"/>
        <v>'57/2025'</v>
      </c>
      <c r="G103" s="63" t="str">
        <f ca="1"/>
        <v>20(b)(ii)(B) r/w 8(c) NDPSA</v>
      </c>
      <c r="H103" s="64">
        <f ca="1"/>
        <v>45811</v>
      </c>
      <c r="I103" s="65" t="str">
        <f ca="1"/>
        <v>Jun</v>
      </c>
      <c r="J103" s="65">
        <f ca="1"/>
        <v>2025</v>
      </c>
      <c r="K103" s="63" t="str">
        <f ca="1"/>
        <v>NDPS</v>
      </c>
      <c r="L103" s="61">
        <f ca="1"/>
        <v>0</v>
      </c>
      <c r="M103" s="61" t="str">
        <f ca="1"/>
        <v>NDPS</v>
      </c>
      <c r="N103" s="61" t="str">
        <f ca="1"/>
        <v>NDPS</v>
      </c>
      <c r="O103" s="61" t="str">
        <f ca="1"/>
        <v>Non-Grave</v>
      </c>
      <c r="P103" s="28">
        <f ca="1"/>
        <v>0</v>
      </c>
      <c r="Q103" s="61">
        <f ca="1"/>
        <v>0</v>
      </c>
      <c r="R103" s="61">
        <f ca="1"/>
        <v>0</v>
      </c>
      <c r="S103" s="61" t="str">
        <f ca="1"/>
        <v>UI</v>
      </c>
      <c r="T103" s="61">
        <f ca="1"/>
        <v>0</v>
      </c>
      <c r="U103" s="28">
        <f ca="1"/>
        <v>0</v>
      </c>
      <c r="V103" s="61">
        <f ca="1"/>
        <v>0</v>
      </c>
      <c r="W103" s="9" t="str">
        <f ca="1"/>
        <v>For Arrest of Accused</v>
      </c>
      <c r="X103" s="9" t="str">
        <f ca="1"/>
        <v>For Arrest of Accused</v>
      </c>
      <c r="Y103" s="66">
        <f ca="1"/>
        <v>0</v>
      </c>
      <c r="Z103" s="9" t="str">
        <f ca="1"/>
        <v>Occurred on 03.06.2025 at 15.30 hrs, In front of Ichapuram Railway Station, Ichapuram Municipality and reported on the same day at 18.00 hrs, wherein the complainant arrested the accused A1) Md. Shekhawat s/o Md. Habib, age 30 years, Caste Muslim, ward No. 9, Kasri village and post, Anti Chak PS, Bhagalpur District, Bihar state res. Ramnagar cheri, Vapi Town, Valsad District, Gujarath State and A2) Dala Behara Chitrasen s/o Dala Behara Hari, age 31 yrs, caste Kampo, near Dharmapur village, Kansamari Post, Chhanameri Panchayathi, Pattapur PS, Ganjam District, Odisha State, while they were in possession &amp; transportation of the prohibited Ganja. The accused A1 along with A2 collected Ganja from A3) Laxmikanth, Dharmapur village, Kansamari Post, Chhanameri Panchayathi, Pattapur PS, Ganjam Dist</v>
      </c>
      <c r="AA103" s="60" t="str">
        <f ca="1"/>
        <v>Total</v>
      </c>
      <c r="AB103" s="61">
        <f ca="1"/>
        <v>500</v>
      </c>
      <c r="AC103" s="61" t="str">
        <f ca="1"/>
        <v>Above 1 Year</v>
      </c>
      <c r="AD103" s="61" t="str">
        <f ca="1"/>
        <v/>
      </c>
      <c r="AE103" s="61" t="str">
        <f ca="1"/>
        <v/>
      </c>
      <c r="AF103" s="61" t="str">
        <f ca="1"/>
        <v>C-3(NDPS)</v>
      </c>
      <c r="AG103" s="61" t="str">
        <f ca="1"/>
        <v>Itchapuram Town,'57/2025'</v>
      </c>
      <c r="AH103" s="61" t="str">
        <f t="shared" ca="1" si="1"/>
        <v>No</v>
      </c>
    </row>
    <row r="104" spans="1:34" s="24" customFormat="1" ht="25.5" customHeight="1" x14ac:dyDescent="0.25">
      <c r="A104" s="61">
        <v>103</v>
      </c>
      <c r="B104" s="61" t="str">
        <f ca="1"/>
        <v>Kasibugga Sub-Division</v>
      </c>
      <c r="C104" s="61" t="str">
        <f ca="1"/>
        <v>Itchapuram Circle</v>
      </c>
      <c r="D104" s="61" t="str">
        <f ca="1"/>
        <v>CI-Itchapuram Circle</v>
      </c>
      <c r="E104" s="62" t="str">
        <f ca="1"/>
        <v>Itchapuram Town</v>
      </c>
      <c r="F104" s="61" t="str">
        <f ca="1"/>
        <v>'58/2025'</v>
      </c>
      <c r="G104" s="63" t="str">
        <f ca="1"/>
        <v>20(b)(ii)(B) r/w 8(c) NDPSA</v>
      </c>
      <c r="H104" s="64">
        <f ca="1"/>
        <v>45813</v>
      </c>
      <c r="I104" s="65" t="str">
        <f ca="1"/>
        <v>Jun</v>
      </c>
      <c r="J104" s="65">
        <f ca="1"/>
        <v>2025</v>
      </c>
      <c r="K104" s="63" t="str">
        <f ca="1"/>
        <v>NDPS</v>
      </c>
      <c r="L104" s="61">
        <f ca="1"/>
        <v>0</v>
      </c>
      <c r="M104" s="61" t="str">
        <f ca="1"/>
        <v>NDPS</v>
      </c>
      <c r="N104" s="61" t="str">
        <f ca="1"/>
        <v>NDPS</v>
      </c>
      <c r="O104" s="61" t="str">
        <f ca="1"/>
        <v>Non-Grave</v>
      </c>
      <c r="P104" s="28">
        <f ca="1"/>
        <v>0</v>
      </c>
      <c r="Q104" s="61">
        <f ca="1"/>
        <v>0</v>
      </c>
      <c r="R104" s="61">
        <f ca="1"/>
        <v>0</v>
      </c>
      <c r="S104" s="61" t="str">
        <f ca="1"/>
        <v>UI</v>
      </c>
      <c r="T104" s="61">
        <f ca="1"/>
        <v>0</v>
      </c>
      <c r="U104" s="28">
        <f ca="1"/>
        <v>0</v>
      </c>
      <c r="V104" s="61">
        <f ca="1"/>
        <v>0</v>
      </c>
      <c r="W104" s="9" t="str">
        <f ca="1"/>
        <v>For Arrest of Accused</v>
      </c>
      <c r="X104" s="9" t="str">
        <f ca="1"/>
        <v>For Arrest of Accused</v>
      </c>
      <c r="Y104" s="66">
        <f ca="1"/>
        <v>0</v>
      </c>
      <c r="Z104" s="9" t="str">
        <f ca="1"/>
        <v>Occurred on 05.06.2025 at 16.00 hrs, In front of Ichapuram Railway Station, Ichapuram Municipality and reported on the same day at 18.30 hrs, wherein the complainant arrested the accused A1) Elia Raita s/o late Kaleesa Raita, age 39 Years, Caste Kondho (ST), Luhakhanti (V), Sabarpalli Panchayathi, R.Udayagiri Block and PS, Gajapathi District, Odisha State, while he were in possession &amp; transportation of the prohibited Ganja. The accused A1 collected Ganja from A2) Johan Raita, s/o late Kaleesa Raita, age 41 Years, Caste Kondho (ST), Luhakhanti (V), Sabarpalli Panchayathi, R.Udayagiri Block and PS, Gajapathi District, Odisha State and he will be transported from Odisha state to Pune of Maharashtra state to handover ganja to A3) Chacha @ Rakesh Sudhamplunj, Kamset village, near Pune town, Ma</v>
      </c>
      <c r="AA104" s="60" t="str">
        <f ca="1"/>
        <v>Total</v>
      </c>
      <c r="AB104" s="61">
        <f ca="1"/>
        <v>498</v>
      </c>
      <c r="AC104" s="61" t="str">
        <f ca="1"/>
        <v>Above 1 Year</v>
      </c>
      <c r="AD104" s="61" t="str">
        <f ca="1"/>
        <v/>
      </c>
      <c r="AE104" s="61" t="str">
        <f ca="1"/>
        <v/>
      </c>
      <c r="AF104" s="61" t="str">
        <f ca="1"/>
        <v>C-3(NDPS)</v>
      </c>
      <c r="AG104" s="61" t="str">
        <f ca="1"/>
        <v>Itchapuram Town,'58/2025'</v>
      </c>
      <c r="AH104" s="61" t="str">
        <f t="shared" ca="1" si="1"/>
        <v>No</v>
      </c>
    </row>
    <row r="105" spans="1:34" s="24" customFormat="1" ht="25.5" customHeight="1" x14ac:dyDescent="0.25">
      <c r="A105" s="61">
        <v>104</v>
      </c>
      <c r="B105" s="61" t="str">
        <f ca="1"/>
        <v>Kasibugga Sub-Division</v>
      </c>
      <c r="C105" s="61" t="str">
        <f ca="1"/>
        <v>Itchapuram Circle</v>
      </c>
      <c r="D105" s="61" t="str">
        <f ca="1"/>
        <v>CI-Itchapuram Circle</v>
      </c>
      <c r="E105" s="62" t="str">
        <f ca="1"/>
        <v>Itchapuram Town</v>
      </c>
      <c r="F105" s="61" t="str">
        <f ca="1"/>
        <v>'59/2025'</v>
      </c>
      <c r="G105" s="63" t="str">
        <f ca="1"/>
        <v>20(b)(ii)(B),8(c) NDPSA</v>
      </c>
      <c r="H105" s="64">
        <f ca="1"/>
        <v>45814</v>
      </c>
      <c r="I105" s="65" t="str">
        <f ca="1"/>
        <v>Jun</v>
      </c>
      <c r="J105" s="65">
        <f ca="1"/>
        <v>2025</v>
      </c>
      <c r="K105" s="63" t="str">
        <f ca="1"/>
        <v>NDPS</v>
      </c>
      <c r="L105" s="61">
        <f ca="1"/>
        <v>0</v>
      </c>
      <c r="M105" s="61" t="str">
        <f ca="1"/>
        <v>NDPS</v>
      </c>
      <c r="N105" s="61" t="str">
        <f ca="1"/>
        <v>NDPS</v>
      </c>
      <c r="O105" s="61" t="str">
        <f ca="1"/>
        <v>Non-Grave</v>
      </c>
      <c r="P105" s="28">
        <f ca="1"/>
        <v>0</v>
      </c>
      <c r="Q105" s="61">
        <f ca="1"/>
        <v>0</v>
      </c>
      <c r="R105" s="61">
        <f ca="1"/>
        <v>0</v>
      </c>
      <c r="S105" s="61" t="str">
        <f ca="1"/>
        <v>UI</v>
      </c>
      <c r="T105" s="61">
        <f ca="1"/>
        <v>0</v>
      </c>
      <c r="U105" s="28">
        <f ca="1"/>
        <v>0</v>
      </c>
      <c r="V105" s="61">
        <f ca="1"/>
        <v>0</v>
      </c>
      <c r="W105" s="9" t="str">
        <f ca="1"/>
        <v>For Arrest of Accused</v>
      </c>
      <c r="X105" s="9" t="str">
        <f ca="1"/>
        <v>For Arrest of Accused</v>
      </c>
      <c r="Y105" s="66">
        <f ca="1"/>
        <v>0</v>
      </c>
      <c r="Z105" s="9" t="str">
        <f ca="1"/>
        <v>Occurred on 06.06.2025 at 08.00 hrs, In front of Ichapuram Railway Station, Ichapuram Municipality and reported on the same day at 10.30 hrs, wherein the complainant arrested the accused A1) Chabi Sahu s/o late Dukha Sahu, age 38 years, Caste Kondayath, Nilandrichandrapur village, Talapada Post, Khariaguda Panchayathi, Ganjam District, Odisha State (Peddler), while he was in possession &amp; transportation of the prohibited Ganja. The accused A1 collected Ganja from A2) Anand Sahu @ Deba, Nilandrichandra -pur village, Talapada Post, Khariaguda Panchayathi, Ganjam District, Odisha State and he will be transported from Odisha state to Phalgar district of Maharashtra state to handover ganja to A3) Ankush, Thulanji Road, Nallasupara East, near Virar, Phalgar District, Maharashtra State, the compla</v>
      </c>
      <c r="AA105" s="60" t="str">
        <f ca="1"/>
        <v>Total</v>
      </c>
      <c r="AB105" s="61">
        <f ca="1"/>
        <v>497</v>
      </c>
      <c r="AC105" s="61" t="str">
        <f ca="1"/>
        <v>Above 1 Year</v>
      </c>
      <c r="AD105" s="61" t="str">
        <f ca="1"/>
        <v/>
      </c>
      <c r="AE105" s="61" t="str">
        <f ca="1"/>
        <v/>
      </c>
      <c r="AF105" s="61" t="str">
        <f ca="1"/>
        <v>C-3(NDPS)</v>
      </c>
      <c r="AG105" s="61" t="str">
        <f ca="1"/>
        <v>Itchapuram Town,'59/2025'</v>
      </c>
      <c r="AH105" s="61" t="str">
        <f t="shared" ca="1" si="1"/>
        <v>No</v>
      </c>
    </row>
    <row r="106" spans="1:34" s="24" customFormat="1" ht="25.5" customHeight="1" x14ac:dyDescent="0.25">
      <c r="A106" s="61">
        <v>105</v>
      </c>
      <c r="B106" s="61" t="str">
        <f ca="1"/>
        <v>Srikakulam Sub-Division</v>
      </c>
      <c r="C106" s="61" t="str">
        <f ca="1"/>
        <v>J.R.Puram Circle</v>
      </c>
      <c r="D106" s="61" t="str">
        <f ca="1"/>
        <v>SI-J.R.Puram</v>
      </c>
      <c r="E106" s="62" t="str">
        <f ca="1"/>
        <v>J.R.Puram</v>
      </c>
      <c r="F106" s="61" t="str">
        <f ca="1"/>
        <v>'122/2025'</v>
      </c>
      <c r="G106" s="63" t="str">
        <f ca="1"/>
        <v>316(5),316(3),305(a) BNS</v>
      </c>
      <c r="H106" s="64">
        <f ca="1"/>
        <v>45814</v>
      </c>
      <c r="I106" s="65" t="str">
        <f ca="1"/>
        <v>Jun</v>
      </c>
      <c r="J106" s="65">
        <f ca="1"/>
        <v>2025</v>
      </c>
      <c r="K106" s="63" t="str">
        <f ca="1"/>
        <v>Other IPC</v>
      </c>
      <c r="L106" s="61">
        <f ca="1"/>
        <v>0</v>
      </c>
      <c r="M106" s="61" t="str">
        <f ca="1"/>
        <v>Other IPC</v>
      </c>
      <c r="N106" s="61" t="str">
        <f ca="1"/>
        <v>IPC</v>
      </c>
      <c r="O106" s="61" t="str">
        <f ca="1"/>
        <v>Non-Grave</v>
      </c>
      <c r="P106" s="28">
        <f ca="1"/>
        <v>0</v>
      </c>
      <c r="Q106" s="61">
        <f ca="1"/>
        <v>0</v>
      </c>
      <c r="R106" s="61">
        <f ca="1"/>
        <v>0</v>
      </c>
      <c r="S106" s="61" t="str">
        <f ca="1"/>
        <v>UI</v>
      </c>
      <c r="T106" s="61">
        <f ca="1"/>
        <v>0</v>
      </c>
      <c r="U106" s="28">
        <f ca="1"/>
        <v>0</v>
      </c>
      <c r="V106" s="61">
        <f ca="1"/>
        <v>0</v>
      </c>
      <c r="W106" s="9" t="str">
        <f ca="1"/>
        <v>For Arrest of Accused</v>
      </c>
      <c r="X106" s="9" t="str">
        <f ca="1"/>
        <v>For Arrest of Accused</v>
      </c>
      <c r="Y106" s="66">
        <f ca="1"/>
        <v>0</v>
      </c>
      <c r="Z106" s="9" t="str">
        <f ca="1"/>
        <v>This is a case of Criminal Breach of trust by the company employees being entrusted with property and committed theft, occurred in between on 04-05-2024 at about 21:00 hrs and on 17-03-2025 at about 14:30 hrs at CTO ¿ 6 Plant, Dr Reddy¿s Lab, Pyd9ibeemavaram of Ranasthalam Mandal and reported on 06-06-2025 at 12:00 hrs by the complainant Gavara Somasekhar Rao, S/o late Gunniah, Age 41 Yrs, Kapu by caste, F.M lead Security &amp; Transport, Visakhapatnam Cluster, Dr Reddy¿s Lab, Pydibeemavaram of Ranasthalam Mandal, R/o H. No. 12-148 BC Colony, Aganampudi, Gajuwaka, Visakhapatnam, wherein some Warehouse Staff of Dr Reddy¿s Lab and unknown culprits are committed theft of 3.38 Kgs Palladium Acetate ( Batch No.AFRR000653) worth about Rs. 20 Lack from the ware house of production block, but</v>
      </c>
      <c r="AA106" s="60" t="str">
        <f ca="1"/>
        <v>Total</v>
      </c>
      <c r="AB106" s="61">
        <f ca="1"/>
        <v>497</v>
      </c>
      <c r="AC106" s="61" t="str">
        <f ca="1"/>
        <v>Above 1 Year</v>
      </c>
      <c r="AD106" s="61" t="str">
        <f ca="1"/>
        <v/>
      </c>
      <c r="AE106" s="61" t="str">
        <f ca="1"/>
        <v/>
      </c>
      <c r="AF106" s="61" t="str">
        <f ca="1"/>
        <v>D-6(Other IPC)</v>
      </c>
      <c r="AG106" s="61" t="str">
        <f ca="1"/>
        <v>J.R.Puram,'122/2025'</v>
      </c>
      <c r="AH106" s="61" t="str">
        <f t="shared" ca="1" si="1"/>
        <v>No</v>
      </c>
    </row>
    <row r="107" spans="1:34" s="24" customFormat="1" ht="25.5" customHeight="1" x14ac:dyDescent="0.25">
      <c r="A107" s="61">
        <v>106</v>
      </c>
      <c r="B107" s="61" t="str">
        <f ca="1"/>
        <v>Kasibugga Sub-Division</v>
      </c>
      <c r="C107" s="61" t="str">
        <f ca="1"/>
        <v>Sompeta Circle</v>
      </c>
      <c r="D107" s="61" t="str">
        <f ca="1"/>
        <v>CI-Sompeta Circle</v>
      </c>
      <c r="E107" s="62" t="str">
        <f ca="1"/>
        <v>Kanchili</v>
      </c>
      <c r="F107" s="61" t="str">
        <f ca="1"/>
        <v>'71/2025'</v>
      </c>
      <c r="G107" s="63" t="str">
        <f ca="1"/>
        <v>20(b)(ii)(C) r/w 8(c) NDPSA</v>
      </c>
      <c r="H107" s="64">
        <f ca="1"/>
        <v>45820</v>
      </c>
      <c r="I107" s="65" t="str">
        <f ca="1"/>
        <v>Jun</v>
      </c>
      <c r="J107" s="65">
        <f ca="1"/>
        <v>2025</v>
      </c>
      <c r="K107" s="63" t="str">
        <f ca="1"/>
        <v>NDPS</v>
      </c>
      <c r="L107" s="61">
        <f ca="1"/>
        <v>0</v>
      </c>
      <c r="M107" s="61" t="str">
        <f ca="1"/>
        <v>NDPS</v>
      </c>
      <c r="N107" s="61" t="str">
        <f ca="1"/>
        <v>NDPS</v>
      </c>
      <c r="O107" s="61" t="str">
        <f ca="1"/>
        <v>Non-Grave</v>
      </c>
      <c r="P107" s="28">
        <f ca="1"/>
        <v>0</v>
      </c>
      <c r="Q107" s="61">
        <f ca="1"/>
        <v>0</v>
      </c>
      <c r="R107" s="61">
        <f ca="1"/>
        <v>0</v>
      </c>
      <c r="S107" s="61" t="str">
        <f ca="1"/>
        <v>UI</v>
      </c>
      <c r="T107" s="61">
        <f ca="1"/>
        <v>0</v>
      </c>
      <c r="U107" s="28">
        <f ca="1"/>
        <v>0</v>
      </c>
      <c r="V107" s="61">
        <f ca="1"/>
        <v>0</v>
      </c>
      <c r="W107" s="9" t="str">
        <f ca="1"/>
        <v>For Arrest of Accused</v>
      </c>
      <c r="X107" s="9" t="str">
        <f ca="1"/>
        <v>For Arrest of Accused</v>
      </c>
      <c r="Y107" s="66">
        <f ca="1"/>
        <v>0</v>
      </c>
      <c r="Z107" s="9" t="str">
        <f ca="1"/>
        <v>This is a case of illegal possession of prohibited Ganja for the purpose of commercial use that occurred on 12.06.2025 at 09:00 hours on BT road, left side of the Railway Park in Railway Quarters, Sompeta Railway Station, Kanchili Village &amp; Mandal and reported on the same day at 12:00 hours, in which, the complainant Sri P. Parinaidu, Sub-Inspector of Police, Kanchili PS, arrested the accused -1) Amerikan Paswan S/o Ramjanam Paswan, age: 33 Years, Caste by Paswan (ST), Raghunathpur (Village), Piroo (Post), Aurangabad (Dist), Haspura Police Station Limits, Bihar State and A.2) Kamendra Ram S/o Arjun Ram, age: 21 Years, Caste by Paswan (ST), Raghunathpur (Village), Piroo (Post), Aurangabad (Dist), Haspura Police Station Limits, Bihar State, while they were in possession &amp; transportation of t</v>
      </c>
      <c r="AA107" s="60" t="str">
        <f ca="1"/>
        <v>Total</v>
      </c>
      <c r="AB107" s="61">
        <f ca="1"/>
        <v>491</v>
      </c>
      <c r="AC107" s="61" t="str">
        <f ca="1"/>
        <v>Above 1 Year</v>
      </c>
      <c r="AD107" s="61" t="str">
        <f ca="1"/>
        <v/>
      </c>
      <c r="AE107" s="61" t="str">
        <f ca="1"/>
        <v/>
      </c>
      <c r="AF107" s="61" t="str">
        <f ca="1"/>
        <v>C-3(NDPS)</v>
      </c>
      <c r="AG107" s="61" t="str">
        <f ca="1"/>
        <v>Kanchili,'71/2025'</v>
      </c>
      <c r="AH107" s="61" t="str">
        <f t="shared" ca="1" si="1"/>
        <v>No</v>
      </c>
    </row>
    <row r="108" spans="1:34" s="24" customFormat="1" ht="25.5" customHeight="1" x14ac:dyDescent="0.25">
      <c r="A108" s="61">
        <v>107</v>
      </c>
      <c r="B108" s="61" t="str">
        <f ca="1"/>
        <v>Kasibugga Sub-Division</v>
      </c>
      <c r="C108" s="61" t="str">
        <f ca="1"/>
        <v>Itchapuram Circle</v>
      </c>
      <c r="D108" s="61" t="str">
        <f ca="1"/>
        <v>CI-Itchapuram Circle</v>
      </c>
      <c r="E108" s="62" t="str">
        <f ca="1"/>
        <v>Itchapuram Town</v>
      </c>
      <c r="F108" s="61" t="str">
        <f ca="1"/>
        <v>'64/2025'</v>
      </c>
      <c r="G108" s="63" t="str">
        <f ca="1"/>
        <v>20(b)(ii)(B) r/w 8(c) NDPSA</v>
      </c>
      <c r="H108" s="64">
        <f ca="1"/>
        <v>45842</v>
      </c>
      <c r="I108" s="65" t="str">
        <f ca="1"/>
        <v>Jul</v>
      </c>
      <c r="J108" s="65">
        <f ca="1"/>
        <v>2025</v>
      </c>
      <c r="K108" s="63" t="str">
        <f ca="1"/>
        <v>NDPS</v>
      </c>
      <c r="L108" s="61">
        <f ca="1"/>
        <v>0</v>
      </c>
      <c r="M108" s="61" t="str">
        <f ca="1"/>
        <v>NDPS</v>
      </c>
      <c r="N108" s="61" t="str">
        <f ca="1"/>
        <v>NDPS</v>
      </c>
      <c r="O108" s="61" t="str">
        <f ca="1"/>
        <v>Non-Grave</v>
      </c>
      <c r="P108" s="28">
        <f ca="1"/>
        <v>0</v>
      </c>
      <c r="Q108" s="61">
        <f ca="1"/>
        <v>0</v>
      </c>
      <c r="R108" s="61">
        <f ca="1"/>
        <v>0</v>
      </c>
      <c r="S108" s="61" t="str">
        <f ca="1"/>
        <v>UI</v>
      </c>
      <c r="T108" s="61">
        <f ca="1"/>
        <v>0</v>
      </c>
      <c r="U108" s="28">
        <f ca="1"/>
        <v>0</v>
      </c>
      <c r="V108" s="61">
        <f ca="1"/>
        <v>0</v>
      </c>
      <c r="W108" s="9" t="str">
        <f ca="1"/>
        <v>For Arrest of Accused</v>
      </c>
      <c r="X108" s="9" t="str">
        <f ca="1"/>
        <v>For Arrest of Accused</v>
      </c>
      <c r="Y108" s="66">
        <f ca="1"/>
        <v>0</v>
      </c>
      <c r="Z108" s="9" t="str">
        <f ca="1"/>
        <v>Occurred on 04.07.2025 at 15.30 hours at Ichapuram Railway Station, Ichapuram Municipality and reported on the same day at 18.00 hours by the complainant M. Mukunda Rao, Sub-Inspector of Police, Ichapuram town PS, in which, he reported that he arrested the accused A-1) Khirasindhu Naik s/o Trinadha Naik, age 21 years, Caste Jama Sahi, Banamali Post, Luhania Village, Digapahandi Block, K.Nuagaon P.S., Ganjam District, Odisha State, while he was in possession &amp; transportation of the prohibited Ganja from A2) Sarath, Taptapani Area, Gajapathi District, Odisha State.Ph: 8763144354 and he will be transported from Odisha state to Chennai Railway Station, Tamil Nadu State to handover ganja to A3) Unknown Person, Chennai Railway Station, Tamil Nadu State. Ph: 9344971181 The complainant seized tot</v>
      </c>
      <c r="AA108" s="60" t="str">
        <f ca="1"/>
        <v>Total</v>
      </c>
      <c r="AB108" s="61">
        <f ca="1"/>
        <v>469</v>
      </c>
      <c r="AC108" s="61" t="str">
        <f ca="1"/>
        <v>Above 1 Year</v>
      </c>
      <c r="AD108" s="61" t="str">
        <f ca="1"/>
        <v/>
      </c>
      <c r="AE108" s="61" t="str">
        <f ca="1"/>
        <v/>
      </c>
      <c r="AF108" s="61">
        <f ca="1"/>
        <v>0</v>
      </c>
      <c r="AG108" s="61" t="str">
        <f ca="1"/>
        <v>Itchapuram Town,'64/2025'</v>
      </c>
      <c r="AH108" s="61" t="str">
        <f t="shared" ca="1" si="1"/>
        <v>No</v>
      </c>
    </row>
    <row r="109" spans="1:34" s="24" customFormat="1" ht="25.5" customHeight="1" x14ac:dyDescent="0.25">
      <c r="A109" s="61">
        <v>108</v>
      </c>
      <c r="B109" s="61" t="str">
        <f ca="1"/>
        <v>Tekkali Sub-Division</v>
      </c>
      <c r="C109" s="61" t="str">
        <f ca="1"/>
        <v>Pathapatnam Circle</v>
      </c>
      <c r="D109" s="61" t="str">
        <f ca="1"/>
        <v>CI-Pathapatnam Circle</v>
      </c>
      <c r="E109" s="62" t="str">
        <f ca="1"/>
        <v>Pathapatnam</v>
      </c>
      <c r="F109" s="61" t="str">
        <f ca="1"/>
        <v>'69/2025'</v>
      </c>
      <c r="G109" s="63" t="str">
        <f ca="1"/>
        <v>20(b)(ii)(B) r/w 8(c) NDPSA</v>
      </c>
      <c r="H109" s="64">
        <f ca="1"/>
        <v>45845</v>
      </c>
      <c r="I109" s="65" t="str">
        <f ca="1"/>
        <v>Jul</v>
      </c>
      <c r="J109" s="65">
        <f ca="1"/>
        <v>2025</v>
      </c>
      <c r="K109" s="63" t="str">
        <f ca="1"/>
        <v>NDPS</v>
      </c>
      <c r="L109" s="61">
        <f ca="1"/>
        <v>0</v>
      </c>
      <c r="M109" s="61" t="str">
        <f ca="1"/>
        <v>NDPS</v>
      </c>
      <c r="N109" s="61" t="str">
        <f ca="1"/>
        <v>NDPS</v>
      </c>
      <c r="O109" s="61" t="str">
        <f ca="1"/>
        <v>Non-Grave</v>
      </c>
      <c r="P109" s="28">
        <f ca="1"/>
        <v>0</v>
      </c>
      <c r="Q109" s="61">
        <f ca="1"/>
        <v>0</v>
      </c>
      <c r="R109" s="61">
        <f ca="1"/>
        <v>0</v>
      </c>
      <c r="S109" s="61" t="str">
        <f ca="1"/>
        <v>UI</v>
      </c>
      <c r="T109" s="61">
        <f ca="1"/>
        <v>0</v>
      </c>
      <c r="U109" s="28">
        <f ca="1"/>
        <v>0</v>
      </c>
      <c r="V109" s="61">
        <f ca="1"/>
        <v>0</v>
      </c>
      <c r="W109" s="9" t="str">
        <f ca="1"/>
        <v>For Arrest of Accused</v>
      </c>
      <c r="X109" s="9" t="str">
        <f ca="1"/>
        <v>For Arrest of Accused</v>
      </c>
      <c r="Y109" s="66">
        <f ca="1"/>
        <v>0</v>
      </c>
      <c r="Z109" s="9" t="str">
        <f ca="1"/>
        <v>This is a case of illegal transportation of prohibited Ganja intended for sale, which occurred on 07.07.2025 at 13:00 hours at the Andhra¿Odisha Border Check Post, Pathapatnam, and was reported on the same day at 15:00 hours in which the complainant, Smt. B. Lavanya, Sub-Inspector of Police (SHO), Pathapatnam Police Station, reported that the accused A-1Raghunadh Jena, S/o Ramachandra Jena, aged 36 years, Caste: KondaYetto, N/o Gadamrugasira village, Chandanapur PS, Puri Block &amp; District, Odisha State, was apprehended while illegally transporting prohibited Ganja weighing 3.345kilograms, packed in three packets and concealed in a white Urea bag. The Ganja was allegedly procured from: A-2Karthik, Muniguda of Odisha Statefor the purpose of at his native locality Puri of Odisha State,in</v>
      </c>
      <c r="AA109" s="60" t="str">
        <f ca="1"/>
        <v>Total</v>
      </c>
      <c r="AB109" s="61">
        <f ca="1"/>
        <v>466</v>
      </c>
      <c r="AC109" s="61" t="str">
        <f ca="1"/>
        <v>Above 1 Year</v>
      </c>
      <c r="AD109" s="61" t="str">
        <f ca="1"/>
        <v/>
      </c>
      <c r="AE109" s="61" t="str">
        <f ca="1"/>
        <v/>
      </c>
      <c r="AF109" s="61">
        <f ca="1"/>
        <v>0</v>
      </c>
      <c r="AG109" s="61" t="str">
        <f ca="1"/>
        <v>Pathapatnam,'69/2025'</v>
      </c>
      <c r="AH109" s="61" t="str">
        <f t="shared" ca="1" si="1"/>
        <v>No</v>
      </c>
    </row>
    <row r="110" spans="1:34" s="24" customFormat="1" ht="25.5" customHeight="1" x14ac:dyDescent="0.25">
      <c r="A110" s="61">
        <v>109</v>
      </c>
      <c r="B110" s="61" t="str">
        <f ca="1"/>
        <v>Kasibugga Sub-Division</v>
      </c>
      <c r="C110" s="61" t="str">
        <f ca="1"/>
        <v>Sompeta Circle</v>
      </c>
      <c r="D110" s="61" t="str">
        <f ca="1"/>
        <v>CI-Sompeta Circle</v>
      </c>
      <c r="E110" s="62" t="str">
        <f ca="1"/>
        <v>Kanchili</v>
      </c>
      <c r="F110" s="61" t="str">
        <f ca="1"/>
        <v>'84/2025'</v>
      </c>
      <c r="G110" s="63" t="str">
        <f ca="1"/>
        <v>331(4),305(a) BNS</v>
      </c>
      <c r="H110" s="64">
        <f ca="1"/>
        <v>45846</v>
      </c>
      <c r="I110" s="65" t="str">
        <f ca="1"/>
        <v>Jul</v>
      </c>
      <c r="J110" s="65">
        <f ca="1"/>
        <v>2025</v>
      </c>
      <c r="K110" s="63" t="str">
        <f ca="1"/>
        <v>HB by Night</v>
      </c>
      <c r="L110" s="61">
        <f ca="1"/>
        <v>0</v>
      </c>
      <c r="M110" s="61" t="str">
        <f ca="1"/>
        <v>Property Offences</v>
      </c>
      <c r="N110" s="61" t="str">
        <f ca="1"/>
        <v>IPC</v>
      </c>
      <c r="O110" s="61" t="str">
        <f ca="1"/>
        <v>Grave</v>
      </c>
      <c r="P110" s="28">
        <f ca="1"/>
        <v>0</v>
      </c>
      <c r="Q110" s="61">
        <f ca="1"/>
        <v>0</v>
      </c>
      <c r="R110" s="61">
        <f ca="1"/>
        <v>0</v>
      </c>
      <c r="S110" s="61" t="str">
        <f ca="1"/>
        <v>UI</v>
      </c>
      <c r="T110" s="61">
        <f ca="1"/>
        <v>0</v>
      </c>
      <c r="U110" s="28">
        <f ca="1"/>
        <v>0</v>
      </c>
      <c r="V110" s="61">
        <f ca="1"/>
        <v>0</v>
      </c>
      <c r="W110" s="9" t="str">
        <f ca="1"/>
        <v>For Arrest of Accused</v>
      </c>
      <c r="X110" s="9" t="str">
        <f ca="1"/>
        <v>For Arrest of Accused</v>
      </c>
      <c r="Y110" s="74">
        <f ca="1"/>
        <v>0</v>
      </c>
      <c r="Z110" s="9" t="str">
        <f ca="1"/>
        <v>This is a case night burglary. Occurred in between 05.07.2025 at 09:30 Hrs and 06.07.2025 at 18:00 Hrs at main road, Kanchili village and Mandal and reported belatedly on 08.07.2025 at 09:00 Hrs by the complainant Purli Simhadri Pradhano, S/o Bhageeradhi Pradhano, 68 Yrs, Kanchili Village and Mandal; wherein the unknown culprits trespassed into the house of the complainant by jumping the compound wall while complainant¿s family are in temporary absence, broke open steel gate, there to entered into bed room, opened iron beruea secrete almarah and committed theft of gold ornaments i.e (1) Gold and diamond long necklace (Haram) wg about 9 Tulas, (2) Golden chain with Laxmidevi locket wg. About 2 ¾ Tulas, (3) four fairs of golden eat studs wg about 2 Tulas, (4) Golden bangles wg. About 2 ½ T</v>
      </c>
      <c r="AA110" s="60" t="str">
        <f ca="1"/>
        <v>Total</v>
      </c>
      <c r="AB110" s="61">
        <f ca="1"/>
        <v>465</v>
      </c>
      <c r="AC110" s="61" t="str">
        <f ca="1"/>
        <v>Above 1 Year</v>
      </c>
      <c r="AD110" s="61" t="str">
        <f ca="1"/>
        <v/>
      </c>
      <c r="AE110" s="61" t="str">
        <f ca="1"/>
        <v/>
      </c>
      <c r="AF110" s="61">
        <f ca="1"/>
        <v>0</v>
      </c>
      <c r="AG110" s="61" t="str">
        <f ca="1"/>
        <v>Kanchili,'84/2025'</v>
      </c>
      <c r="AH110" s="61" t="str">
        <f t="shared" ca="1" si="1"/>
        <v>No</v>
      </c>
    </row>
    <row r="111" spans="1:34" s="24" customFormat="1" ht="25.5" customHeight="1" x14ac:dyDescent="0.25">
      <c r="A111" s="61">
        <v>110</v>
      </c>
      <c r="B111" s="61" t="str">
        <f ca="1"/>
        <v>Kasibugga Sub-Division</v>
      </c>
      <c r="C111" s="61">
        <f ca="1"/>
        <v>0</v>
      </c>
      <c r="D111" s="61" t="str">
        <f ca="1"/>
        <v>CI-Kasibugga</v>
      </c>
      <c r="E111" s="62" t="str">
        <f ca="1"/>
        <v>Kasibugga</v>
      </c>
      <c r="F111" s="61" t="str">
        <f ca="1"/>
        <v>'216/2025'</v>
      </c>
      <c r="G111" s="63" t="str">
        <f ca="1"/>
        <v>20(b)(ii)(B) r/w 8(c) NDPSA</v>
      </c>
      <c r="H111" s="64">
        <f ca="1"/>
        <v>45846</v>
      </c>
      <c r="I111" s="65" t="str">
        <f ca="1"/>
        <v>Jul</v>
      </c>
      <c r="J111" s="65">
        <f ca="1"/>
        <v>2025</v>
      </c>
      <c r="K111" s="63" t="str">
        <f ca="1"/>
        <v>NDPS</v>
      </c>
      <c r="L111" s="61">
        <f ca="1"/>
        <v>0</v>
      </c>
      <c r="M111" s="61" t="str">
        <f ca="1"/>
        <v>NDPS</v>
      </c>
      <c r="N111" s="61" t="str">
        <f ca="1"/>
        <v>NDPS</v>
      </c>
      <c r="O111" s="61" t="str">
        <f ca="1"/>
        <v>Non-Grave</v>
      </c>
      <c r="P111" s="28">
        <f ca="1"/>
        <v>0</v>
      </c>
      <c r="Q111" s="61">
        <f ca="1"/>
        <v>0</v>
      </c>
      <c r="R111" s="61">
        <f ca="1"/>
        <v>0</v>
      </c>
      <c r="S111" s="61" t="str">
        <f ca="1"/>
        <v>UI</v>
      </c>
      <c r="T111" s="61">
        <f ca="1"/>
        <v>0</v>
      </c>
      <c r="U111" s="28">
        <f ca="1"/>
        <v>0</v>
      </c>
      <c r="V111" s="61">
        <f ca="1"/>
        <v>0</v>
      </c>
      <c r="W111" s="9" t="str">
        <f ca="1"/>
        <v>For Arrest of Accused</v>
      </c>
      <c r="X111" s="9" t="str">
        <f ca="1"/>
        <v>For Arrest of Accused</v>
      </c>
      <c r="Y111" s="66">
        <f ca="1"/>
        <v>0</v>
      </c>
      <c r="Z111" s="9" t="str">
        <f ca="1"/>
        <v>This is a case of illegal possession and transportation of prohibited Ganja for wrongful gain that occurred on 08.07.2025 at about 15.00hrs,opp. Saibaba temple, Palasa Railway station road, Palasa-Kasibugga municipality and reported on the same day at 17.00hours, in which the complainant P Suryanarayana, Inspector of Police, Kasibugga PS, apprehended the accused Rammurthy Dinesh Karthik @ Petar s/o Rammurthy, 20yrs, Vannari by caste, Madakovela street, Gandhinagar, Red hills, Chennai, Tamilanadu state, while he was in possession of banned dried Ganja weighing about 4 KGs, worth of Rs. 20,000/- in 1 pink colour packets kept in black color lugguage hand bag, further the accused confessed that he had purchased the Ganja from A2, identified as Rinku, a resident of Parlakhemundi, Odisha State,</v>
      </c>
      <c r="AA111" s="60" t="str">
        <f ca="1"/>
        <v>Total</v>
      </c>
      <c r="AB111" s="61">
        <f ca="1"/>
        <v>465</v>
      </c>
      <c r="AC111" s="61" t="str">
        <f ca="1"/>
        <v>Above 1 Year</v>
      </c>
      <c r="AD111" s="61" t="str">
        <f ca="1"/>
        <v/>
      </c>
      <c r="AE111" s="61" t="str">
        <f ca="1"/>
        <v/>
      </c>
      <c r="AF111" s="61">
        <f ca="1"/>
        <v>0</v>
      </c>
      <c r="AG111" s="61" t="str">
        <f ca="1"/>
        <v>Kasibugga,'216/2025'</v>
      </c>
      <c r="AH111" s="61" t="str">
        <f t="shared" ca="1" si="1"/>
        <v>No</v>
      </c>
    </row>
    <row r="112" spans="1:34" s="24" customFormat="1" ht="25.5" customHeight="1" x14ac:dyDescent="0.25">
      <c r="A112" s="61">
        <v>111</v>
      </c>
      <c r="B112" s="61" t="str">
        <f ca="1"/>
        <v>Tekkali Sub-Division</v>
      </c>
      <c r="C112" s="61" t="str">
        <f ca="1"/>
        <v>Narasannapeta Circle</v>
      </c>
      <c r="D112" s="61" t="str">
        <f ca="1"/>
        <v>CI-Narasannapeta Circle</v>
      </c>
      <c r="E112" s="62" t="str">
        <f ca="1"/>
        <v>Narasannapeta</v>
      </c>
      <c r="F112" s="61" t="str">
        <f ca="1"/>
        <v>'237/2025'</v>
      </c>
      <c r="G112" s="63" t="str">
        <f ca="1"/>
        <v>20(b)(ii)(B) r/w 8(b) NDPSA</v>
      </c>
      <c r="H112" s="64">
        <f ca="1"/>
        <v>45846</v>
      </c>
      <c r="I112" s="65" t="str">
        <f ca="1"/>
        <v>Jul</v>
      </c>
      <c r="J112" s="65">
        <f ca="1"/>
        <v>2025</v>
      </c>
      <c r="K112" s="63" t="str">
        <f ca="1"/>
        <v>NDPS</v>
      </c>
      <c r="L112" s="61">
        <f ca="1"/>
        <v>0</v>
      </c>
      <c r="M112" s="61" t="str">
        <f ca="1"/>
        <v>NDPS</v>
      </c>
      <c r="N112" s="61" t="str">
        <f ca="1"/>
        <v>NDPS</v>
      </c>
      <c r="O112" s="61" t="str">
        <f ca="1"/>
        <v>Non-Grave</v>
      </c>
      <c r="P112" s="28">
        <f ca="1"/>
        <v>0</v>
      </c>
      <c r="Q112" s="61">
        <f ca="1"/>
        <v>0</v>
      </c>
      <c r="R112" s="61">
        <f ca="1"/>
        <v>0</v>
      </c>
      <c r="S112" s="61" t="str">
        <f ca="1"/>
        <v>UI</v>
      </c>
      <c r="T112" s="61">
        <f ca="1"/>
        <v>0</v>
      </c>
      <c r="U112" s="28">
        <f ca="1"/>
        <v>0</v>
      </c>
      <c r="V112" s="61">
        <f ca="1"/>
        <v>0</v>
      </c>
      <c r="W112" s="9" t="str">
        <f ca="1"/>
        <v>For Arrest of Accused</v>
      </c>
      <c r="X112" s="9" t="str">
        <f ca="1"/>
        <v>For Arrest of Accused</v>
      </c>
      <c r="Y112" s="66">
        <f ca="1"/>
        <v>0</v>
      </c>
      <c r="Z112" s="9" t="str">
        <f ca="1"/>
        <v>This is a case of seizure of contraband i.e. Ganja, a cultivated Herbal Narcotic coupled with illegal purchase, possession, transportation and sale of the narcotic drug i.e. Ganja, packed in eight packets tied in brown colour covers duly secured in one bag, occurred on 08-07-2025 at 09-00 hrs near Madapam Toll gate, Narasannapeta Mandal on N.H.16 leading from Narasannapeta to Srikakulam wherein I have arrested A.1 &amp; A2 when he was found in the illegal possession of Narcotic drug i.e. Ganja of about 10.320 Kgs all worth Rs.32,000/- which was procured from A.3 and transporting the same and same will be hand over to A4 at Bangalore as the destination is would be informed by A.3, A.3 has given the A.1 &amp; A2 an amount of Rs.1,000/- for the route-expenditure. A.1 &amp; A2 w</v>
      </c>
      <c r="AA112" s="60" t="str">
        <f ca="1"/>
        <v>Total</v>
      </c>
      <c r="AB112" s="61">
        <f ca="1"/>
        <v>465</v>
      </c>
      <c r="AC112" s="61" t="str">
        <f ca="1"/>
        <v>Above 1 Year</v>
      </c>
      <c r="AD112" s="61" t="str">
        <f ca="1"/>
        <v/>
      </c>
      <c r="AE112" s="61" t="str">
        <f ca="1"/>
        <v/>
      </c>
      <c r="AF112" s="61">
        <f ca="1"/>
        <v>0</v>
      </c>
      <c r="AG112" s="61" t="str">
        <f ca="1"/>
        <v>Narasannapeta,'237/2025'</v>
      </c>
      <c r="AH112" s="61" t="str">
        <f t="shared" ca="1" si="1"/>
        <v>No</v>
      </c>
    </row>
    <row r="113" spans="1:34" s="24" customFormat="1" ht="25.5" customHeight="1" x14ac:dyDescent="0.25">
      <c r="A113" s="61">
        <v>112</v>
      </c>
      <c r="B113" s="61" t="str">
        <f ca="1"/>
        <v>Kasibugga Sub-Division</v>
      </c>
      <c r="C113" s="61">
        <f ca="1"/>
        <v>0</v>
      </c>
      <c r="D113" s="61" t="str">
        <f ca="1"/>
        <v>CI-Kasibugga</v>
      </c>
      <c r="E113" s="62" t="str">
        <f ca="1"/>
        <v>Kasibugga</v>
      </c>
      <c r="F113" s="61" t="str">
        <f ca="1"/>
        <v>'225/2025'</v>
      </c>
      <c r="G113" s="63" t="str">
        <f ca="1"/>
        <v>20(b)(ii)(C) r/w 8(c) NDPSA</v>
      </c>
      <c r="H113" s="64">
        <f ca="1"/>
        <v>45852</v>
      </c>
      <c r="I113" s="65" t="str">
        <f ca="1"/>
        <v>Jul</v>
      </c>
      <c r="J113" s="65">
        <f ca="1"/>
        <v>2025</v>
      </c>
      <c r="K113" s="63" t="str">
        <f ca="1"/>
        <v>NDPS</v>
      </c>
      <c r="L113" s="61">
        <f ca="1"/>
        <v>0</v>
      </c>
      <c r="M113" s="61" t="str">
        <f ca="1"/>
        <v>NDPS</v>
      </c>
      <c r="N113" s="61" t="str">
        <f ca="1"/>
        <v>NDPS</v>
      </c>
      <c r="O113" s="61" t="str">
        <f ca="1"/>
        <v>Non-Grave</v>
      </c>
      <c r="P113" s="28">
        <f ca="1"/>
        <v>0</v>
      </c>
      <c r="Q113" s="61">
        <f ca="1"/>
        <v>0</v>
      </c>
      <c r="R113" s="61">
        <f ca="1"/>
        <v>0</v>
      </c>
      <c r="S113" s="61" t="str">
        <f ca="1"/>
        <v>UI</v>
      </c>
      <c r="T113" s="61">
        <f ca="1"/>
        <v>0</v>
      </c>
      <c r="U113" s="28">
        <f ca="1"/>
        <v>0</v>
      </c>
      <c r="V113" s="61">
        <f ca="1"/>
        <v>0</v>
      </c>
      <c r="W113" s="9" t="str">
        <f ca="1"/>
        <v>For Arrest of Accused</v>
      </c>
      <c r="X113" s="9" t="str">
        <f ca="1"/>
        <v>For Arrest of Accused</v>
      </c>
      <c r="Y113" s="66">
        <f ca="1"/>
        <v>0</v>
      </c>
      <c r="Z113" s="9" t="str">
        <f ca="1"/>
        <v>This is a case of illegal possession of prohibited Ganja for the purpose of commercial use that occurred on 14.07.2025 at 12.30 hours, near Saibaba temple, Railway station, Palasa, Palasa-Kasibugga municipality and reported on the same day at 15.00 hours by the complainant R. Narasimha Murthy, Sub-Inspector of Police, Kasibugga PS, in which, he reported that he arrested the accused A-1) Mantosh Sah S/o Siva Prasad Sah, Age: 38 Years, NH-77, Harihara Pur, Shankar Az Rakbe urt, Rajauli post, Vaishali District of Bihar state, A-2) Asha devi w/o Mantosh, Age: 35 Years, NH-77, Harihara Pur, Shankar Az Rakbe urt, Rajauli post, Vaishali District of Bihar state, A-3) Anita Devi w/o Ramppravesh Sah, Age: 40 years, ward-6, Dumri village &amp; Post, Begusarai District of Bihar state and A-4) Bima devi w/</v>
      </c>
      <c r="AA113" s="60" t="str">
        <f ca="1"/>
        <v>Total</v>
      </c>
      <c r="AB113" s="61">
        <f ca="1"/>
        <v>459</v>
      </c>
      <c r="AC113" s="61" t="str">
        <f ca="1"/>
        <v>Above 1 Year</v>
      </c>
      <c r="AD113" s="61" t="str">
        <f ca="1"/>
        <v/>
      </c>
      <c r="AE113" s="61" t="str">
        <f ca="1"/>
        <v/>
      </c>
      <c r="AF113" s="61">
        <f ca="1"/>
        <v>0</v>
      </c>
      <c r="AG113" s="61" t="str">
        <f ca="1"/>
        <v>Kasibugga,'225/2025'</v>
      </c>
      <c r="AH113" s="61" t="str">
        <f t="shared" ca="1" si="1"/>
        <v>No</v>
      </c>
    </row>
    <row r="114" spans="1:34" s="24" customFormat="1" ht="25.5" customHeight="1" x14ac:dyDescent="0.25">
      <c r="A114" s="61">
        <v>113</v>
      </c>
      <c r="B114" s="61" t="str">
        <f ca="1"/>
        <v>Kasibugga Sub-Division</v>
      </c>
      <c r="C114" s="61">
        <f ca="1"/>
        <v>0</v>
      </c>
      <c r="D114" s="61" t="str">
        <f ca="1"/>
        <v>CI-Kasibugga</v>
      </c>
      <c r="E114" s="62" t="str">
        <f ca="1"/>
        <v>Kasibugga</v>
      </c>
      <c r="F114" s="61" t="str">
        <f ca="1"/>
        <v>'226/2025'</v>
      </c>
      <c r="G114" s="63" t="str">
        <f ca="1"/>
        <v>20(b)(ii)(B) r/w 8(c) NDPSA</v>
      </c>
      <c r="H114" s="64">
        <f ca="1"/>
        <v>45852</v>
      </c>
      <c r="I114" s="65" t="str">
        <f ca="1"/>
        <v>Jul</v>
      </c>
      <c r="J114" s="65">
        <f ca="1"/>
        <v>2025</v>
      </c>
      <c r="K114" s="63" t="str">
        <f ca="1"/>
        <v>NDPS</v>
      </c>
      <c r="L114" s="61">
        <f ca="1"/>
        <v>0</v>
      </c>
      <c r="M114" s="61" t="str">
        <f ca="1"/>
        <v>NDPS</v>
      </c>
      <c r="N114" s="61" t="str">
        <f ca="1"/>
        <v>NDPS</v>
      </c>
      <c r="O114" s="61" t="str">
        <f ca="1"/>
        <v>Non-Grave</v>
      </c>
      <c r="P114" s="28">
        <f ca="1"/>
        <v>0</v>
      </c>
      <c r="Q114" s="61">
        <f ca="1"/>
        <v>0</v>
      </c>
      <c r="R114" s="61">
        <f ca="1"/>
        <v>0</v>
      </c>
      <c r="S114" s="61" t="str">
        <f ca="1"/>
        <v>UI</v>
      </c>
      <c r="T114" s="61">
        <f ca="1"/>
        <v>0</v>
      </c>
      <c r="U114" s="28">
        <f ca="1"/>
        <v>0</v>
      </c>
      <c r="V114" s="61">
        <f ca="1"/>
        <v>0</v>
      </c>
      <c r="W114" s="9" t="str">
        <f ca="1"/>
        <v>For Arrest of Accused</v>
      </c>
      <c r="X114" s="9" t="str">
        <f ca="1"/>
        <v>For Arrest of Accused</v>
      </c>
      <c r="Y114" s="66">
        <f ca="1"/>
        <v>0</v>
      </c>
      <c r="Z114" s="9" t="str">
        <f ca="1"/>
        <v>This is a case of illegal possession of prohibited Ganja for the purpose of commercial use that occurred on 14.07.2025 at 16:00 hours at third line junction, Railway station road, Palasa, Palasa-Kasibugga municipality and reported on the same day at 18:00 hours by the complainant R. Narasimha Murthy, Sub-Inspector of Police, Kasibugga PS, in which, he reported that he arrested the accused A-1 Bitun Hansa S/o Laxman Hansa, Age: 23 Years, Ghatiguda, Chakapada, Block &amp; PS, Kandamal District, Odisha State while he was in possession &amp; transportation of the prohibited Ganja from A-2 Sushanth to handing over the same to A-3 Subrath of Perambur. The complainant seized total Ganja weighing about Kg 1.970 grams, 1 mobile phone and a shoulder bag from the possession of the accused A-1 in the presence</v>
      </c>
      <c r="AA114" s="60" t="str">
        <f ca="1"/>
        <v>Total</v>
      </c>
      <c r="AB114" s="61">
        <f ca="1"/>
        <v>459</v>
      </c>
      <c r="AC114" s="61" t="str">
        <f ca="1"/>
        <v>Above 1 Year</v>
      </c>
      <c r="AD114" s="61" t="str">
        <f ca="1"/>
        <v/>
      </c>
      <c r="AE114" s="61" t="str">
        <f ca="1"/>
        <v/>
      </c>
      <c r="AF114" s="61">
        <f ca="1"/>
        <v>0</v>
      </c>
      <c r="AG114" s="61" t="str">
        <f ca="1"/>
        <v>Kasibugga,'226/2025'</v>
      </c>
      <c r="AH114" s="61" t="str">
        <f t="shared" ca="1" si="1"/>
        <v>No</v>
      </c>
    </row>
    <row r="115" spans="1:34" s="24" customFormat="1" ht="25.5" customHeight="1" x14ac:dyDescent="0.25">
      <c r="A115" s="61">
        <v>114</v>
      </c>
      <c r="B115" s="61" t="str">
        <f ca="1"/>
        <v>Kasibugga Sub-Division</v>
      </c>
      <c r="C115" s="61">
        <f ca="1"/>
        <v>0</v>
      </c>
      <c r="D115" s="61" t="str">
        <f ca="1"/>
        <v>SHO-Kasibugga</v>
      </c>
      <c r="E115" s="62" t="str">
        <f ca="1"/>
        <v>Kasibugga</v>
      </c>
      <c r="F115" s="61" t="str">
        <f ca="1"/>
        <v>'229/2025'</v>
      </c>
      <c r="G115" s="63" t="str">
        <f ca="1"/>
        <v>126(2),189(3) r/w 190 BNS</v>
      </c>
      <c r="H115" s="64">
        <f ca="1"/>
        <v>45854</v>
      </c>
      <c r="I115" s="65" t="str">
        <f ca="1"/>
        <v>Jul</v>
      </c>
      <c r="J115" s="65">
        <f ca="1"/>
        <v>2025</v>
      </c>
      <c r="K115" s="63" t="str">
        <f ca="1"/>
        <v>Other IPC</v>
      </c>
      <c r="L115" s="61">
        <f ca="1"/>
        <v>0</v>
      </c>
      <c r="M115" s="61" t="str">
        <f ca="1"/>
        <v>Other IPC</v>
      </c>
      <c r="N115" s="61" t="str">
        <f ca="1"/>
        <v>IPC</v>
      </c>
      <c r="O115" s="61" t="str">
        <f ca="1"/>
        <v>Non-Grave</v>
      </c>
      <c r="P115" s="28">
        <f ca="1"/>
        <v>0</v>
      </c>
      <c r="Q115" s="61">
        <f ca="1"/>
        <v>0</v>
      </c>
      <c r="R115" s="61">
        <f ca="1"/>
        <v>0</v>
      </c>
      <c r="S115" s="61" t="str">
        <f ca="1"/>
        <v>UI</v>
      </c>
      <c r="T115" s="61">
        <f ca="1"/>
        <v>0</v>
      </c>
      <c r="U115" s="28">
        <f ca="1"/>
        <v>0</v>
      </c>
      <c r="V115" s="61">
        <f ca="1"/>
        <v>0</v>
      </c>
      <c r="W115" s="9" t="str">
        <f ca="1"/>
        <v>For Arrest of Accused</v>
      </c>
      <c r="X115" s="9" t="str">
        <f ca="1"/>
        <v>For Arrest of Accused</v>
      </c>
      <c r="Y115" s="66">
        <f ca="1"/>
        <v>0</v>
      </c>
      <c r="Z115" s="9" t="str">
        <f ca="1"/>
        <v>Occurred on 16.07.2025 at about 13.00hrs at the entrance gate of Kasibugga Police Station, Palasa mandal and reported on the same at 13.40hrs, in which while the accused A.1 Seediri Appalaraju s/o Neelayya an ex minister of Andhra Pradesh and YSRCP convener of Palasa constituency along with his followers A.2 Sistu Gopi, A.3 Narthu Venkataramanayya, A.4 Kala Tirumala, A.5 Advocate Devaraju, A.6 Battina Hemarao, A.7 Konde Rajarao, A.8 Bora Krishnarao, A.9 Advocte Nagaraju, A.10 Advocate Srinivasarao, A.11 Duvvada Satyavathi w/o Ramanarao, A.12 Kurmapu Jyothi w/o Sundararao, A.13 Kurmapau Aruna w/o Dharmarao and some others formed themselves into an un law full assembly with a common object wrongfully restrained the public, who were coming to the police station for their grievances by sitting</v>
      </c>
      <c r="AA115" s="60" t="str">
        <f ca="1"/>
        <v>Total</v>
      </c>
      <c r="AB115" s="61">
        <f ca="1"/>
        <v>457</v>
      </c>
      <c r="AC115" s="61" t="str">
        <f ca="1"/>
        <v>Above 1 Year</v>
      </c>
      <c r="AD115" s="61" t="str">
        <f ca="1"/>
        <v/>
      </c>
      <c r="AE115" s="61" t="str">
        <f ca="1"/>
        <v/>
      </c>
      <c r="AF115" s="61">
        <f ca="1"/>
        <v>0</v>
      </c>
      <c r="AG115" s="61" t="str">
        <f ca="1"/>
        <v>Kasibugga,'229/2025'</v>
      </c>
      <c r="AH115" s="61" t="str">
        <f t="shared" ca="1" si="1"/>
        <v>No</v>
      </c>
    </row>
    <row r="116" spans="1:34" s="24" customFormat="1" ht="25.5" customHeight="1" x14ac:dyDescent="0.25">
      <c r="A116" s="61">
        <v>115</v>
      </c>
      <c r="B116" s="61" t="str">
        <f ca="1"/>
        <v>Tekkali Sub-Division</v>
      </c>
      <c r="C116" s="61" t="str">
        <f ca="1"/>
        <v>Narasannapeta Circle</v>
      </c>
      <c r="D116" s="61" t="str">
        <f ca="1"/>
        <v>CI-Narasannapeta Circle</v>
      </c>
      <c r="E116" s="62" t="str">
        <f ca="1"/>
        <v>Narasannapeta</v>
      </c>
      <c r="F116" s="61" t="str">
        <f ca="1"/>
        <v>'245/2025'</v>
      </c>
      <c r="G116" s="63" t="str">
        <f ca="1"/>
        <v>20(b)(ii)(B) r/w 8(b) NDPSA</v>
      </c>
      <c r="H116" s="64">
        <f ca="1"/>
        <v>45855</v>
      </c>
      <c r="I116" s="65" t="str">
        <f ca="1"/>
        <v>Jul</v>
      </c>
      <c r="J116" s="65">
        <f ca="1"/>
        <v>2025</v>
      </c>
      <c r="K116" s="63" t="str">
        <f ca="1"/>
        <v>NDPS</v>
      </c>
      <c r="L116" s="61">
        <f ca="1"/>
        <v>0</v>
      </c>
      <c r="M116" s="61" t="str">
        <f ca="1"/>
        <v>NDPS</v>
      </c>
      <c r="N116" s="61" t="str">
        <f ca="1"/>
        <v>NDPS</v>
      </c>
      <c r="O116" s="61" t="str">
        <f ca="1"/>
        <v>Non-Grave</v>
      </c>
      <c r="P116" s="28">
        <f ca="1"/>
        <v>0</v>
      </c>
      <c r="Q116" s="61">
        <f ca="1"/>
        <v>0</v>
      </c>
      <c r="R116" s="61">
        <f ca="1"/>
        <v>0</v>
      </c>
      <c r="S116" s="61" t="str">
        <f ca="1"/>
        <v>UI</v>
      </c>
      <c r="T116" s="61">
        <f ca="1"/>
        <v>0</v>
      </c>
      <c r="U116" s="28">
        <f ca="1"/>
        <v>0</v>
      </c>
      <c r="V116" s="61">
        <f ca="1"/>
        <v>0</v>
      </c>
      <c r="W116" s="9" t="str">
        <f ca="1"/>
        <v>For Arrest of Accused</v>
      </c>
      <c r="X116" s="9" t="str">
        <f ca="1"/>
        <v>For Arrest of Accused</v>
      </c>
      <c r="Y116" s="66">
        <f ca="1"/>
        <v>0</v>
      </c>
      <c r="Z116" s="9" t="str">
        <f ca="1"/>
        <v>This is a case of seizure of contraband i.e. Ganja, a cultivated Herbal Narcotic coupled with illegal purchase, possession, transportation and sale of the narcotic drug i.e. Ganja, packed in eight packets tied in brown colour covers duly secured in one bag, occurred on 17-07-2025 at 13-30 hrs near Madapam Toll gate, Narasannapeta Mandal on N.H.16 leading from Narasannapeta to Srikakulam wherein I have arrested A.1 &amp; A2 when they were found in the illegal possession of Narcotic drug i.e. Ganja of about 18.750 Kgs in 9 packets worth Rs.36,000/- which was procured from A.3 and transporting the same and same will be hand over to A4 at chennai as the destination is would be informed by A.3, A.3 has given the A.1 &amp; A2 an amount of Rs.1,000/- for the route-expenditure.</v>
      </c>
      <c r="AA116" s="60" t="str">
        <f ca="1"/>
        <v>Total</v>
      </c>
      <c r="AB116" s="61">
        <f ca="1"/>
        <v>456</v>
      </c>
      <c r="AC116" s="61" t="str">
        <f ca="1"/>
        <v>Above 1 Year</v>
      </c>
      <c r="AD116" s="61" t="str">
        <f ca="1"/>
        <v/>
      </c>
      <c r="AE116" s="61" t="str">
        <f ca="1"/>
        <v/>
      </c>
      <c r="AF116" s="61">
        <f ca="1"/>
        <v>0</v>
      </c>
      <c r="AG116" s="61" t="str">
        <f ca="1"/>
        <v>Narasannapeta,'245/2025'</v>
      </c>
      <c r="AH116" s="61" t="str">
        <f t="shared" ca="1" si="1"/>
        <v>No</v>
      </c>
    </row>
    <row r="117" spans="1:34" s="24" customFormat="1" ht="25.5" customHeight="1" x14ac:dyDescent="0.25">
      <c r="A117" s="61">
        <v>116</v>
      </c>
      <c r="B117" s="61" t="str">
        <f ca="1"/>
        <v>Kasibugga Sub-Division</v>
      </c>
      <c r="C117" s="61" t="str">
        <f ca="1"/>
        <v>Itchapuram Circle</v>
      </c>
      <c r="D117" s="61" t="str">
        <f ca="1"/>
        <v>CI-Itchapuram Circle</v>
      </c>
      <c r="E117" s="62" t="str">
        <f ca="1"/>
        <v>Itchapuram Town</v>
      </c>
      <c r="F117" s="61" t="str">
        <f ca="1"/>
        <v>'67/2025'</v>
      </c>
      <c r="G117" s="63" t="str">
        <f ca="1"/>
        <v>20(b)(ii)(B) r/w 8(c) NDPSA</v>
      </c>
      <c r="H117" s="64">
        <f ca="1"/>
        <v>45856</v>
      </c>
      <c r="I117" s="65" t="str">
        <f ca="1"/>
        <v>Jul</v>
      </c>
      <c r="J117" s="65">
        <f ca="1"/>
        <v>2025</v>
      </c>
      <c r="K117" s="63" t="str">
        <f ca="1"/>
        <v>NDPS</v>
      </c>
      <c r="L117" s="61">
        <f ca="1"/>
        <v>0</v>
      </c>
      <c r="M117" s="61" t="str">
        <f ca="1"/>
        <v>NDPS</v>
      </c>
      <c r="N117" s="61" t="str">
        <f ca="1"/>
        <v>NDPS</v>
      </c>
      <c r="O117" s="61" t="str">
        <f ca="1"/>
        <v>Non-Grave</v>
      </c>
      <c r="P117" s="28">
        <f ca="1"/>
        <v>0</v>
      </c>
      <c r="Q117" s="61">
        <f ca="1"/>
        <v>0</v>
      </c>
      <c r="R117" s="61">
        <f ca="1"/>
        <v>0</v>
      </c>
      <c r="S117" s="61" t="str">
        <f ca="1"/>
        <v>UI</v>
      </c>
      <c r="T117" s="61">
        <f ca="1"/>
        <v>0</v>
      </c>
      <c r="U117" s="28">
        <f ca="1"/>
        <v>0</v>
      </c>
      <c r="V117" s="61">
        <f ca="1"/>
        <v>0</v>
      </c>
      <c r="W117" s="9" t="str">
        <f ca="1"/>
        <v>For Arrest of Accused</v>
      </c>
      <c r="X117" s="9" t="str">
        <f ca="1"/>
        <v>For Arrest of Accused</v>
      </c>
      <c r="Y117" s="66">
        <f ca="1"/>
        <v>0</v>
      </c>
      <c r="Z117" s="9" t="str">
        <f ca="1"/>
        <v>Occurred on 18.07.2025 at 10.00 hours in front of Ichapuram Railway Station, Ichapuram Municipality and reported on the same day at 12.30 hours by the complainant M. Mukunda Rao, Sub-Inspector of Police, Ichapuram town PS, in which, he reported that he arrested the accused A-1) Sunila Paika s/o Pramod Paika, Age 20 years, Caste Pano, Badosahi Street, Kirting village, Pindiki Panchayathi, Mohana Block and P.S., Gajapathi District, Odisha State. A-2) Trilok Nathuram Dholpuriya s/o Nathuram Chougaji Dholpuriya, age 39 years, Caste SC (Regar), Indira Nagar No.2, Near Ramdev Temple, Easter Express High Way, Chembur Post, Kurla PS, Mumbai District, Maharashtra State, n/o Bhakari Degan Post, Padukula PS, Nagour District, Rajasthan State and JCIL/CCL) Mahan Nayak @ Deni, s/o Mahendra Kumar Nayak,</v>
      </c>
      <c r="AA117" s="60" t="str">
        <f ca="1"/>
        <v>Total</v>
      </c>
      <c r="AB117" s="61">
        <f ca="1"/>
        <v>455</v>
      </c>
      <c r="AC117" s="61" t="str">
        <f ca="1"/>
        <v>Above 1 Year</v>
      </c>
      <c r="AD117" s="61" t="str">
        <f ca="1"/>
        <v/>
      </c>
      <c r="AE117" s="61" t="str">
        <f ca="1"/>
        <v/>
      </c>
      <c r="AF117" s="61">
        <f ca="1"/>
        <v>0</v>
      </c>
      <c r="AG117" s="61" t="str">
        <f ca="1"/>
        <v>Itchapuram Town,'67/2025'</v>
      </c>
      <c r="AH117" s="61" t="str">
        <f t="shared" ca="1" si="1"/>
        <v>No</v>
      </c>
    </row>
    <row r="118" spans="1:34" s="24" customFormat="1" ht="25.5" customHeight="1" x14ac:dyDescent="0.25">
      <c r="A118" s="61">
        <v>117</v>
      </c>
      <c r="B118" s="61" t="str">
        <f ca="1"/>
        <v>Srikakulam Sub-Division</v>
      </c>
      <c r="C118" s="61" t="str">
        <f ca="1"/>
        <v>J.R.Puram Circle</v>
      </c>
      <c r="D118" s="61" t="str">
        <f ca="1"/>
        <v>SI-J.R.Puram</v>
      </c>
      <c r="E118" s="62" t="str">
        <f ca="1"/>
        <v>J.R.Puram</v>
      </c>
      <c r="F118" s="61" t="str">
        <f ca="1"/>
        <v>'153/2025'</v>
      </c>
      <c r="G118" s="63" t="str">
        <f ca="1"/>
        <v>305(a),331(4) BNS</v>
      </c>
      <c r="H118" s="64">
        <f ca="1"/>
        <v>45856</v>
      </c>
      <c r="I118" s="65" t="str">
        <f ca="1"/>
        <v>Jul</v>
      </c>
      <c r="J118" s="65">
        <f ca="1"/>
        <v>2025</v>
      </c>
      <c r="K118" s="63" t="str">
        <f ca="1"/>
        <v>HB by Night</v>
      </c>
      <c r="L118" s="61">
        <f ca="1"/>
        <v>0</v>
      </c>
      <c r="M118" s="61" t="str">
        <f ca="1"/>
        <v>Property Offences</v>
      </c>
      <c r="N118" s="61" t="str">
        <f ca="1"/>
        <v>IPC</v>
      </c>
      <c r="O118" s="61" t="str">
        <f ca="1"/>
        <v>Non-Grave</v>
      </c>
      <c r="P118" s="28">
        <f ca="1"/>
        <v>0</v>
      </c>
      <c r="Q118" s="61">
        <f ca="1"/>
        <v>0</v>
      </c>
      <c r="R118" s="61">
        <f ca="1"/>
        <v>0</v>
      </c>
      <c r="S118" s="61" t="str">
        <f ca="1"/>
        <v>UI</v>
      </c>
      <c r="T118" s="61">
        <f ca="1"/>
        <v>0</v>
      </c>
      <c r="U118" s="28">
        <f ca="1"/>
        <v>0</v>
      </c>
      <c r="V118" s="61">
        <f ca="1"/>
        <v>0</v>
      </c>
      <c r="W118" s="9" t="str">
        <f ca="1"/>
        <v>Want of clues</v>
      </c>
      <c r="X118" s="9" t="str">
        <f ca="1"/>
        <v>For Arrest of Accused</v>
      </c>
      <c r="Y118" s="66">
        <f ca="1"/>
        <v>0</v>
      </c>
      <c r="Z118" s="9" t="str">
        <f ca="1"/>
        <v>Occurred in between 17.07.2025 at about 14:10 hrs and 18.07.2025 at 13:20 hrs, In beside SVS Cinema Hall Veedhi, Garikikapalem Village, Ranasthalam Mandal, and reported on 18.07.2025 at 16:00 hrs by the complainant Lenka Deelip Kumar, S/o Appalanaidu, Age 32 years, Caste by T-Kapu, R/o Garikikapalem Village, Ranasthalam Mandal, and native of Ravada Village, Ranasthalam Mandal. The complainant had gone to Srikakulam on the evening of 17.07.2025 and returned the next morning, i.e., on 18.07.2025, to his gold shop located at Brahmana Veedhi, JR Puram Village. After completing his work at the shop, he returned to his house and found that unknown culprits had taken advantage and entered his locked house by breaking the main door and main door lock, and committed theft of household valuables at</v>
      </c>
      <c r="AA118" s="60" t="str">
        <f ca="1"/>
        <v>Total</v>
      </c>
      <c r="AB118" s="61">
        <f ca="1"/>
        <v>455</v>
      </c>
      <c r="AC118" s="61" t="str">
        <f ca="1"/>
        <v>Above 1 Year</v>
      </c>
      <c r="AD118" s="61" t="str">
        <f ca="1"/>
        <v/>
      </c>
      <c r="AE118" s="61" t="str">
        <f ca="1"/>
        <v/>
      </c>
      <c r="AF118" s="61">
        <f ca="1"/>
        <v>0</v>
      </c>
      <c r="AG118" s="61" t="str">
        <f ca="1"/>
        <v>J.R.Puram,'153/2025'</v>
      </c>
      <c r="AH118" s="61" t="str">
        <f t="shared" ca="1" si="1"/>
        <v>No</v>
      </c>
    </row>
    <row r="119" spans="1:34" s="24" customFormat="1" ht="25.5" customHeight="1" x14ac:dyDescent="0.25">
      <c r="A119" s="61">
        <v>118</v>
      </c>
      <c r="B119" s="61" t="str">
        <f ca="1"/>
        <v>Tekkali Sub-Division</v>
      </c>
      <c r="C119" s="61" t="str">
        <f ca="1"/>
        <v>Kothuru Circle</v>
      </c>
      <c r="D119" s="61" t="str">
        <f ca="1"/>
        <v>SI-Kothuru</v>
      </c>
      <c r="E119" s="62" t="str">
        <f ca="1"/>
        <v>Kothuru</v>
      </c>
      <c r="F119" s="61" t="str">
        <f ca="1"/>
        <v>'74/2025'</v>
      </c>
      <c r="G119" s="63" t="str">
        <f ca="1"/>
        <v>303(2) BNS</v>
      </c>
      <c r="H119" s="64">
        <f ca="1"/>
        <v>45857</v>
      </c>
      <c r="I119" s="65" t="str">
        <f ca="1"/>
        <v>Jul</v>
      </c>
      <c r="J119" s="65">
        <f ca="1"/>
        <v>2025</v>
      </c>
      <c r="K119" s="63" t="str">
        <f ca="1"/>
        <v>Ord.Theft</v>
      </c>
      <c r="L119" s="61">
        <f ca="1"/>
        <v>0</v>
      </c>
      <c r="M119" s="61" t="str">
        <f ca="1"/>
        <v>Property Offences</v>
      </c>
      <c r="N119" s="61" t="str">
        <f ca="1"/>
        <v>IPC</v>
      </c>
      <c r="O119" s="61" t="str">
        <f ca="1"/>
        <v>Non-Grave</v>
      </c>
      <c r="P119" s="28">
        <f ca="1"/>
        <v>0</v>
      </c>
      <c r="Q119" s="61">
        <f ca="1"/>
        <v>0</v>
      </c>
      <c r="R119" s="61">
        <f ca="1"/>
        <v>0</v>
      </c>
      <c r="S119" s="61" t="str">
        <f ca="1"/>
        <v>UI</v>
      </c>
      <c r="T119" s="61">
        <f ca="1"/>
        <v>0</v>
      </c>
      <c r="U119" s="28">
        <f ca="1"/>
        <v>0</v>
      </c>
      <c r="V119" s="61">
        <f ca="1"/>
        <v>0</v>
      </c>
      <c r="W119" s="9" t="str">
        <f ca="1"/>
        <v>For Arrest of Accused</v>
      </c>
      <c r="X119" s="9" t="str">
        <f ca="1"/>
        <v>For Arrest of Accused</v>
      </c>
      <c r="Y119" s="66">
        <f ca="1"/>
        <v>0</v>
      </c>
      <c r="Z119" s="9" t="str">
        <f ca="1"/>
        <v>Occurred in between 10.07.2025 at about 23.30hrs to 11.107.2025 at about 5.00hrs at front of the Butchi Srinu house, Vasapa Village, Kothuru Mandal and reported on 19.07.2024 at 20.00 hrs in which the complainant Neyagapula Appalaswami, S/o. Narayana aged about 72 years, Kosali Village, Bhamini Mandal, reported that for his business needs, he has been driving an Alpha Luggage Auto with registration number AP 30 TC 1520, Engin No.R8D2958856, Chassis No. MA1LV2FXJJ3D29907( Three Wheeled Goods Vehicle).since 2018. for the past few months, he has hired Buchi Srinu, S/o. Dalayya, from Vasapa village, Kothur mandal, as his driver. Srinu, who rents the luggage auto, parks it at his house.in the first week of this month, I went to Hyderabad for my own work. On 11/7/2025, Srinu called me in the mo</v>
      </c>
      <c r="AA119" s="60" t="str">
        <f ca="1"/>
        <v>Total</v>
      </c>
      <c r="AB119" s="61">
        <f ca="1"/>
        <v>454</v>
      </c>
      <c r="AC119" s="61" t="str">
        <f ca="1"/>
        <v>Above 1 Year</v>
      </c>
      <c r="AD119" s="61" t="str">
        <f ca="1"/>
        <v/>
      </c>
      <c r="AE119" s="61" t="str">
        <f ca="1"/>
        <v/>
      </c>
      <c r="AF119" s="61">
        <f ca="1"/>
        <v>0</v>
      </c>
      <c r="AG119" s="61" t="str">
        <f ca="1"/>
        <v>Kothuru,'74/2025'</v>
      </c>
      <c r="AH119" s="61" t="str">
        <f t="shared" ca="1" si="1"/>
        <v>No</v>
      </c>
    </row>
    <row r="120" spans="1:34" s="24" customFormat="1" ht="25.5" customHeight="1" x14ac:dyDescent="0.25">
      <c r="A120" s="61">
        <v>119</v>
      </c>
      <c r="B120" s="61" t="str">
        <f ca="1"/>
        <v>Kasibugga Sub-Division</v>
      </c>
      <c r="C120" s="61" t="str">
        <f ca="1"/>
        <v>Itchapuram Circle</v>
      </c>
      <c r="D120" s="61" t="str">
        <f ca="1"/>
        <v>CI-Itchapuram Circle</v>
      </c>
      <c r="E120" s="62" t="str">
        <f ca="1"/>
        <v>Itchapuram Town</v>
      </c>
      <c r="F120" s="61" t="str">
        <f ca="1"/>
        <v>'70/2025'</v>
      </c>
      <c r="G120" s="63" t="str">
        <f ca="1"/>
        <v>20(b)(ii)(B) r/w 8(c) NDPSA</v>
      </c>
      <c r="H120" s="64">
        <f ca="1"/>
        <v>45862</v>
      </c>
      <c r="I120" s="65" t="str">
        <f ca="1"/>
        <v>Jul</v>
      </c>
      <c r="J120" s="65">
        <f ca="1"/>
        <v>2025</v>
      </c>
      <c r="K120" s="63" t="str">
        <f ca="1"/>
        <v>NDPS</v>
      </c>
      <c r="L120" s="61">
        <f ca="1"/>
        <v>0</v>
      </c>
      <c r="M120" s="61" t="str">
        <f ca="1"/>
        <v>NDPS</v>
      </c>
      <c r="N120" s="61" t="str">
        <f ca="1"/>
        <v>NDPS</v>
      </c>
      <c r="O120" s="61" t="str">
        <f ca="1"/>
        <v>Non-Grave</v>
      </c>
      <c r="P120" s="28">
        <f ca="1"/>
        <v>0</v>
      </c>
      <c r="Q120" s="61">
        <f ca="1"/>
        <v>0</v>
      </c>
      <c r="R120" s="61">
        <f ca="1"/>
        <v>0</v>
      </c>
      <c r="S120" s="61" t="str">
        <f ca="1"/>
        <v>UI</v>
      </c>
      <c r="T120" s="61">
        <f ca="1"/>
        <v>0</v>
      </c>
      <c r="U120" s="28">
        <f ca="1"/>
        <v>0</v>
      </c>
      <c r="V120" s="61">
        <f ca="1"/>
        <v>0</v>
      </c>
      <c r="W120" s="9" t="str">
        <f ca="1"/>
        <v>For Arrest of Accused</v>
      </c>
      <c r="X120" s="9" t="str">
        <f ca="1"/>
        <v>For Arrest of Accused</v>
      </c>
      <c r="Y120" s="66">
        <f ca="1"/>
        <v>0</v>
      </c>
      <c r="Z120" s="9" t="str">
        <f ca="1"/>
        <v>Occurred on 24.07.2025 at 15.00 hours in front of Ichapuram Railway Station, Ichapuram Municipality and reported on the same day at 17.30 hours by the complainant M. Mukunda Rao, Sub-Inspector of Police, Ichapuram town PS, in which, he reported that he arrested the accused A-1) Prashant Kumar Padhi s/o late Kishor Chandra Padhi, age 46 years, Caste Brahmin, Sauraguda Street, Jayapur town, Koraput District, Odisha State res. Binayaka Bazaar Street, Aska Town and PS., Ganjam District and Odisha State and A-2) Kandulu Purnachandra senapati, s/o late Kandulu Arakhita Senapati, age 62 years, Caste Kumuti, 5th lane, Gajapathi Nagar, near Engineering School, Brahmapur Sadar Post, Ganjam District, Odisha State, while they were in possession &amp; transportation of the prohibited Ganja and bought Ganja</v>
      </c>
      <c r="AA120" s="60" t="str">
        <f ca="1"/>
        <v>Total</v>
      </c>
      <c r="AB120" s="61">
        <f ca="1"/>
        <v>449</v>
      </c>
      <c r="AC120" s="61" t="str">
        <f ca="1"/>
        <v>Above 1 Year</v>
      </c>
      <c r="AD120" s="61" t="str">
        <f ca="1"/>
        <v/>
      </c>
      <c r="AE120" s="61" t="str">
        <f ca="1"/>
        <v/>
      </c>
      <c r="AF120" s="61">
        <f ca="1"/>
        <v>0</v>
      </c>
      <c r="AG120" s="61" t="str">
        <f ca="1"/>
        <v>Itchapuram Town,'70/2025'</v>
      </c>
      <c r="AH120" s="61" t="str">
        <f t="shared" ca="1" si="1"/>
        <v>No</v>
      </c>
    </row>
    <row r="121" spans="1:34" s="24" customFormat="1" ht="25.5" customHeight="1" x14ac:dyDescent="0.25">
      <c r="A121" s="61">
        <v>120</v>
      </c>
      <c r="B121" s="61" t="str">
        <f ca="1"/>
        <v>Kasibugga Sub-Division</v>
      </c>
      <c r="C121" s="61" t="str">
        <f ca="1"/>
        <v>Itchapuram Circle</v>
      </c>
      <c r="D121" s="61" t="str">
        <f ca="1"/>
        <v>CI-Itchapuram Circle</v>
      </c>
      <c r="E121" s="62" t="str">
        <f ca="1"/>
        <v>Itchapuram Town</v>
      </c>
      <c r="F121" s="61" t="str">
        <f ca="1"/>
        <v>'71/2025'</v>
      </c>
      <c r="G121" s="63" t="str">
        <f ca="1"/>
        <v>20(b)(ii)(C) r/w 8(c) NDPSA</v>
      </c>
      <c r="H121" s="64">
        <f ca="1"/>
        <v>45867</v>
      </c>
      <c r="I121" s="65" t="str">
        <f ca="1"/>
        <v>Jul</v>
      </c>
      <c r="J121" s="65">
        <f ca="1"/>
        <v>2025</v>
      </c>
      <c r="K121" s="63" t="str">
        <f ca="1"/>
        <v>NDPS</v>
      </c>
      <c r="L121" s="61">
        <f ca="1"/>
        <v>0</v>
      </c>
      <c r="M121" s="61" t="str">
        <f ca="1"/>
        <v>NDPS</v>
      </c>
      <c r="N121" s="61" t="str">
        <f ca="1"/>
        <v>NDPS</v>
      </c>
      <c r="O121" s="61" t="str">
        <f ca="1"/>
        <v>Non-Grave</v>
      </c>
      <c r="P121" s="28">
        <f ca="1"/>
        <v>0</v>
      </c>
      <c r="Q121" s="61">
        <f ca="1"/>
        <v>0</v>
      </c>
      <c r="R121" s="61">
        <f ca="1"/>
        <v>0</v>
      </c>
      <c r="S121" s="61" t="str">
        <f ca="1"/>
        <v>UI</v>
      </c>
      <c r="T121" s="61">
        <f ca="1"/>
        <v>0</v>
      </c>
      <c r="U121" s="28">
        <f ca="1"/>
        <v>0</v>
      </c>
      <c r="V121" s="61">
        <f ca="1"/>
        <v>0</v>
      </c>
      <c r="W121" s="9" t="str">
        <f ca="1"/>
        <v>For Arrest of Accused</v>
      </c>
      <c r="X121" s="9" t="str">
        <f ca="1"/>
        <v>For Arrest of Accused</v>
      </c>
      <c r="Y121" s="66">
        <f ca="1"/>
        <v>0</v>
      </c>
      <c r="Z121" s="9" t="str">
        <f ca="1"/>
        <v>Occurred on 29.07.2025 at 16:30 hours at Soil Road, back side the second platform, Ichapuram Railway Station, Ichapuram Municipality and reported on the same day at 18:00 hours by the complainant M. Mukunda Rao, Sub-Inspector of Police, Ichapuram town PS, in which, he reported that he arrested the accused A-1) Bidya Sahu @ Sonu Sahu, S/o laxman Sahu, 21 yrs, Kondayath (ST) by caste, Bodasahi, Niladrichandrapur Village, Talapada Post, Khariaguda, Diggapahandi Block, Jarada PS, Ganjam Distict, Odisha State and A2) Santhunu Das, Bodasahi, Niladrichandrapur Village, Talapada Post, Khariaguda, Diggapahandi Block, Jarada PS, Ganjam Distict, Odisha State while they were in possession &amp; transportation of the prohibited Ganja from A3) Koya Das, Bodasahi, Niladrichandrapur Village, Talapada Post, Kh</v>
      </c>
      <c r="AA121" s="60" t="str">
        <f ca="1"/>
        <v>Total</v>
      </c>
      <c r="AB121" s="61">
        <f ca="1"/>
        <v>444</v>
      </c>
      <c r="AC121" s="61" t="str">
        <f ca="1"/>
        <v>Above 1 Year</v>
      </c>
      <c r="AD121" s="61" t="str">
        <f ca="1"/>
        <v/>
      </c>
      <c r="AE121" s="61" t="str">
        <f ca="1"/>
        <v/>
      </c>
      <c r="AF121" s="61">
        <f ca="1"/>
        <v>0</v>
      </c>
      <c r="AG121" s="61" t="str">
        <f ca="1"/>
        <v>Itchapuram Town,'71/2025'</v>
      </c>
      <c r="AH121" s="61" t="str">
        <f t="shared" ca="1" si="1"/>
        <v>No</v>
      </c>
    </row>
    <row r="122" spans="1:34" s="24" customFormat="1" ht="25.5" customHeight="1" x14ac:dyDescent="0.25">
      <c r="A122" s="61">
        <v>121</v>
      </c>
      <c r="B122" s="61" t="str">
        <f ca="1"/>
        <v>Kasibugga Sub-Division</v>
      </c>
      <c r="C122" s="61" t="str">
        <f ca="1"/>
        <v>Itchapuram Circle</v>
      </c>
      <c r="D122" s="61" t="str">
        <f ca="1"/>
        <v>CI-Itchapuram Circle</v>
      </c>
      <c r="E122" s="62" t="str">
        <f ca="1"/>
        <v>Itchapuram Town</v>
      </c>
      <c r="F122" s="61" t="str">
        <f ca="1"/>
        <v>'72/2025'</v>
      </c>
      <c r="G122" s="63" t="str">
        <f ca="1"/>
        <v>20(b)(ii)(B) r/w 8(c) NDPSA</v>
      </c>
      <c r="H122" s="64">
        <f ca="1"/>
        <v>45874</v>
      </c>
      <c r="I122" s="65" t="str">
        <f ca="1"/>
        <v>Aug</v>
      </c>
      <c r="J122" s="65">
        <f ca="1"/>
        <v>2025</v>
      </c>
      <c r="K122" s="63" t="str">
        <f ca="1"/>
        <v>NDPS</v>
      </c>
      <c r="L122" s="61">
        <f ca="1"/>
        <v>0</v>
      </c>
      <c r="M122" s="61" t="str">
        <f ca="1"/>
        <v>NDPS</v>
      </c>
      <c r="N122" s="61" t="str">
        <f ca="1"/>
        <v>NDPS</v>
      </c>
      <c r="O122" s="61" t="str">
        <f ca="1"/>
        <v>Non-Grave</v>
      </c>
      <c r="P122" s="28">
        <f ca="1"/>
        <v>0</v>
      </c>
      <c r="Q122" s="61">
        <f ca="1"/>
        <v>0</v>
      </c>
      <c r="R122" s="61">
        <f ca="1"/>
        <v>0</v>
      </c>
      <c r="S122" s="61" t="str">
        <f ca="1"/>
        <v>UI</v>
      </c>
      <c r="T122" s="61">
        <f ca="1"/>
        <v>0</v>
      </c>
      <c r="U122" s="28">
        <f ca="1"/>
        <v>0</v>
      </c>
      <c r="V122" s="61">
        <f ca="1"/>
        <v>0</v>
      </c>
      <c r="W122" s="9" t="str">
        <f ca="1"/>
        <v>For Arrest of Accused</v>
      </c>
      <c r="X122" s="9" t="str">
        <f ca="1"/>
        <v>For Arrest of Accused</v>
      </c>
      <c r="Y122" s="66">
        <f ca="1"/>
        <v>0</v>
      </c>
      <c r="Z122" s="9" t="str">
        <f ca="1"/>
        <v>Occurred on 05.08.2025 at 16:00 hours at in front of Ichapuram Railway Station, Ichapuram Municipality and reported on the same day at 18:30 hours by the complainant V.Ravi Varma, Sub-Inspector of Police, Kaviti PS, i/c Ichapuram town PS, in which, he reported that he arrested the accused A-1) Manikkumar Narayanbhai pawar s/o late Narayanbhai, Pawar, age 28 years, Caste Adivasi (ST), Phisare village and Post, Talkarmala PS, Solapur District, Maharashtra State (transporter) while he was in possession &amp; transportation of the prohibited Ganja. Bought ganja from A-2) Ashok @ Siddantha Nayak, Mohana Area, Odisha State ( Source ) to handed over it A-3) Akash, Mankhurel Area, Mumbai, Maharashtra State ( Receiver). The complainant seized total Ganja weighing about Kg 12.650 grams, worth Rs. 63,2</v>
      </c>
      <c r="AA122" s="60" t="str">
        <f ca="1"/>
        <v>Total</v>
      </c>
      <c r="AB122" s="61">
        <f ca="1"/>
        <v>437</v>
      </c>
      <c r="AC122" s="61" t="str">
        <f ca="1"/>
        <v>Above 1 Year</v>
      </c>
      <c r="AD122" s="61" t="str">
        <f ca="1"/>
        <v/>
      </c>
      <c r="AE122" s="61" t="str">
        <f ca="1"/>
        <v/>
      </c>
      <c r="AF122" s="61">
        <f ca="1"/>
        <v>0</v>
      </c>
      <c r="AG122" s="61" t="str">
        <f ca="1"/>
        <v>Itchapuram Town,'72/2025'</v>
      </c>
      <c r="AH122" s="61" t="str">
        <f t="shared" ca="1" si="1"/>
        <v>No</v>
      </c>
    </row>
    <row r="123" spans="1:34" s="24" customFormat="1" ht="25.5" customHeight="1" x14ac:dyDescent="0.25">
      <c r="A123" s="61">
        <v>122</v>
      </c>
      <c r="B123" s="61" t="str">
        <f ca="1"/>
        <v>Kasibugga Sub-Division</v>
      </c>
      <c r="C123" s="61">
        <f ca="1"/>
        <v>0</v>
      </c>
      <c r="D123" s="61" t="str">
        <f ca="1"/>
        <v>CI-Kasibugga</v>
      </c>
      <c r="E123" s="62" t="str">
        <f ca="1"/>
        <v>Kasibugga</v>
      </c>
      <c r="F123" s="61" t="str">
        <f ca="1"/>
        <v>'251/2025'</v>
      </c>
      <c r="G123" s="63" t="str">
        <f ca="1"/>
        <v>20(b)(ii)(B) r/w 8(c) NDPSA</v>
      </c>
      <c r="H123" s="64">
        <f ca="1"/>
        <v>45874</v>
      </c>
      <c r="I123" s="65" t="str">
        <f ca="1"/>
        <v>Aug</v>
      </c>
      <c r="J123" s="65">
        <f ca="1"/>
        <v>2025</v>
      </c>
      <c r="K123" s="63" t="str">
        <f ca="1"/>
        <v>NDPS</v>
      </c>
      <c r="L123" s="61">
        <f ca="1"/>
        <v>0</v>
      </c>
      <c r="M123" s="61" t="str">
        <f ca="1"/>
        <v>NDPS</v>
      </c>
      <c r="N123" s="61" t="str">
        <f ca="1"/>
        <v>NDPS</v>
      </c>
      <c r="O123" s="61" t="str">
        <f ca="1"/>
        <v>Non-Grave</v>
      </c>
      <c r="P123" s="28">
        <f ca="1"/>
        <v>0</v>
      </c>
      <c r="Q123" s="61">
        <f ca="1"/>
        <v>0</v>
      </c>
      <c r="R123" s="61">
        <f ca="1"/>
        <v>0</v>
      </c>
      <c r="S123" s="61" t="str">
        <f ca="1"/>
        <v>UI</v>
      </c>
      <c r="T123" s="61">
        <f ca="1"/>
        <v>0</v>
      </c>
      <c r="U123" s="28">
        <f ca="1"/>
        <v>0</v>
      </c>
      <c r="V123" s="61">
        <f ca="1"/>
        <v>0</v>
      </c>
      <c r="W123" s="9" t="str">
        <f ca="1"/>
        <v>For Arrest of Accused</v>
      </c>
      <c r="X123" s="9" t="str">
        <f ca="1"/>
        <v>For Arrest of Accused</v>
      </c>
      <c r="Y123" s="66">
        <f ca="1"/>
        <v>0</v>
      </c>
      <c r="Z123" s="9" t="str">
        <f ca="1"/>
        <v>This is a case of illegal possession of prohibited Ganja for the purpose of commercial usethat occurred on 05.08.2025 at 13:00 hours on the railway station road, third line junction, near Saibaba temple, Railway station, Palasa, Palasa-Kasibugga municipality and reported on the same day at 15:00 hours by the complainant R. Narasimha Murthy, Sub-Inspector of Police, Kasibugga PS, in which, he reported that he arrested the accused A-1)Muthuramana S/o Tamil Pondy, Age: 26 Years, Nadar by Caste, 4/236, Valluvar Nagar, VTC: Soorapattu, PO: Pushal, Sub Dist: Ambattur, Tiruvalluru District of Tamilnadu state, N/o Pavoorchatram village and PS, Tenkasai District of Tamilnadu state and A-2) Marimuthu M S/o Murugan, Age: 19 Years, SC-Devendra Kula Velalar, N/o Sundrapandyapuram village, Surandi, Samb</v>
      </c>
      <c r="AA123" s="60" t="str">
        <f ca="1"/>
        <v>Total</v>
      </c>
      <c r="AB123" s="61">
        <f ca="1"/>
        <v>437</v>
      </c>
      <c r="AC123" s="61" t="str">
        <f ca="1"/>
        <v>Above 1 Year</v>
      </c>
      <c r="AD123" s="61" t="str">
        <f ca="1"/>
        <v/>
      </c>
      <c r="AE123" s="61" t="str">
        <f ca="1"/>
        <v/>
      </c>
      <c r="AF123" s="61">
        <f ca="1"/>
        <v>0</v>
      </c>
      <c r="AG123" s="61" t="str">
        <f ca="1"/>
        <v>Kasibugga,'251/2025'</v>
      </c>
      <c r="AH123" s="61" t="str">
        <f t="shared" ca="1" si="1"/>
        <v>No</v>
      </c>
    </row>
    <row r="124" spans="1:34" s="24" customFormat="1" ht="25.5" customHeight="1" x14ac:dyDescent="0.25">
      <c r="A124" s="61">
        <v>123</v>
      </c>
      <c r="B124" s="61" t="str">
        <f ca="1"/>
        <v>Kasibugga Sub-Division</v>
      </c>
      <c r="C124" s="61" t="str">
        <f ca="1"/>
        <v>Itchapuram Circle</v>
      </c>
      <c r="D124" s="61" t="str">
        <f ca="1"/>
        <v>CI-Itchapuram Circle</v>
      </c>
      <c r="E124" s="62" t="str">
        <f ca="1"/>
        <v>Itchapuram Rural</v>
      </c>
      <c r="F124" s="61" t="str">
        <f ca="1"/>
        <v>'65/2025'</v>
      </c>
      <c r="G124" s="63" t="str">
        <f ca="1"/>
        <v>20(b)(ii)(B) r/w 8(c) NDPSA</v>
      </c>
      <c r="H124" s="64">
        <f ca="1"/>
        <v>45876</v>
      </c>
      <c r="I124" s="65" t="str">
        <f ca="1"/>
        <v>Aug</v>
      </c>
      <c r="J124" s="65">
        <f ca="1"/>
        <v>2025</v>
      </c>
      <c r="K124" s="63" t="str">
        <f ca="1"/>
        <v>NDPS</v>
      </c>
      <c r="L124" s="61">
        <f ca="1"/>
        <v>0</v>
      </c>
      <c r="M124" s="61" t="str">
        <f ca="1"/>
        <v>NDPS</v>
      </c>
      <c r="N124" s="61" t="str">
        <f ca="1"/>
        <v>NDPS</v>
      </c>
      <c r="O124" s="61" t="str">
        <f ca="1"/>
        <v>Non-Grave</v>
      </c>
      <c r="P124" s="28">
        <f ca="1"/>
        <v>0</v>
      </c>
      <c r="Q124" s="61">
        <f ca="1"/>
        <v>0</v>
      </c>
      <c r="R124" s="61">
        <f ca="1"/>
        <v>0</v>
      </c>
      <c r="S124" s="61" t="str">
        <f ca="1"/>
        <v>UI</v>
      </c>
      <c r="T124" s="61">
        <f ca="1"/>
        <v>0</v>
      </c>
      <c r="U124" s="28">
        <f ca="1"/>
        <v>0</v>
      </c>
      <c r="V124" s="61">
        <f ca="1"/>
        <v>0</v>
      </c>
      <c r="W124" s="9" t="str">
        <f ca="1"/>
        <v>For Arrest of Accused</v>
      </c>
      <c r="X124" s="9" t="str">
        <f ca="1"/>
        <v>For Arrest of Accused</v>
      </c>
      <c r="Y124" s="66">
        <f ca="1"/>
        <v>0</v>
      </c>
      <c r="Z124" s="9" t="str">
        <f ca="1"/>
        <v>This is a case of illegal possession of prohibited Ganja for the purpose of commercial use that occurred on 07.08.2025 at 18:00 hours at LC gate, M. Thoturu village of Ichapuram Mandal and reported on the same day at 20:30 hours by the complainant E. Srinivasa Rao, Sub-Inspector of Police, Ichapuram Rural PS, in which, he reported that he arrested the accused A-1) Vishal Ramesh Kirthane S/o Ramesh Kirthane, 24yrs, Aundha Village and P.S Aundha Nagnath post, Hingoli District, Maharastra state, while he was in possession &amp; transportation of the prohibited Ganja. The complainant seized total Ganja weighing about Kg 10.180 grams, a mobile phone from the possession of the accused in the presence of the mediators, Gazzetted officer under the cover of the mediators report.</v>
      </c>
      <c r="AA124" s="60" t="str">
        <f ca="1"/>
        <v>Total</v>
      </c>
      <c r="AB124" s="61">
        <f ca="1"/>
        <v>435</v>
      </c>
      <c r="AC124" s="61" t="str">
        <f ca="1"/>
        <v>Above 1 Year</v>
      </c>
      <c r="AD124" s="61" t="str">
        <f ca="1"/>
        <v/>
      </c>
      <c r="AE124" s="61" t="str">
        <f ca="1"/>
        <v/>
      </c>
      <c r="AF124" s="61">
        <f ca="1"/>
        <v>0</v>
      </c>
      <c r="AG124" s="61" t="str">
        <f ca="1"/>
        <v>Itchapuram Rural,'65/2025'</v>
      </c>
      <c r="AH124" s="61" t="str">
        <f t="shared" ca="1" si="1"/>
        <v>No</v>
      </c>
    </row>
    <row r="125" spans="1:34" s="24" customFormat="1" ht="25.5" customHeight="1" x14ac:dyDescent="0.25">
      <c r="A125" s="61">
        <v>124</v>
      </c>
      <c r="B125" s="61" t="str">
        <f ca="1"/>
        <v>Tekkali Sub-Division</v>
      </c>
      <c r="C125" s="61" t="str">
        <f ca="1"/>
        <v>Kothuru Circle</v>
      </c>
      <c r="D125" s="61" t="str">
        <f ca="1"/>
        <v>CI-Kothuru Circle</v>
      </c>
      <c r="E125" s="62" t="str">
        <f ca="1"/>
        <v>Kothuru</v>
      </c>
      <c r="F125" s="61" t="str">
        <f ca="1"/>
        <v>'82/2025'</v>
      </c>
      <c r="G125" s="63" t="str">
        <f ca="1"/>
        <v>20(b)(ii)(B) r/w 8(c) NDPSA</v>
      </c>
      <c r="H125" s="64">
        <f ca="1"/>
        <v>45880</v>
      </c>
      <c r="I125" s="65" t="str">
        <f ca="1"/>
        <v>Aug</v>
      </c>
      <c r="J125" s="65">
        <f ca="1"/>
        <v>2025</v>
      </c>
      <c r="K125" s="63" t="str">
        <f ca="1"/>
        <v>NDPS</v>
      </c>
      <c r="L125" s="61">
        <f ca="1"/>
        <v>0</v>
      </c>
      <c r="M125" s="61" t="str">
        <f ca="1"/>
        <v>NDPS</v>
      </c>
      <c r="N125" s="61" t="str">
        <f ca="1"/>
        <v>NDPS</v>
      </c>
      <c r="O125" s="61" t="str">
        <f ca="1"/>
        <v>Non-Grave</v>
      </c>
      <c r="P125" s="28">
        <f ca="1"/>
        <v>0</v>
      </c>
      <c r="Q125" s="61">
        <f ca="1"/>
        <v>0</v>
      </c>
      <c r="R125" s="61">
        <f ca="1"/>
        <v>0</v>
      </c>
      <c r="S125" s="61" t="str">
        <f ca="1"/>
        <v>UI</v>
      </c>
      <c r="T125" s="61">
        <f ca="1"/>
        <v>0</v>
      </c>
      <c r="U125" s="28">
        <f ca="1"/>
        <v>0</v>
      </c>
      <c r="V125" s="61">
        <f ca="1"/>
        <v>0</v>
      </c>
      <c r="W125" s="9" t="str">
        <f ca="1"/>
        <v>For Arrest of Accused</v>
      </c>
      <c r="X125" s="9" t="str">
        <f ca="1"/>
        <v>For Arrest of Accused</v>
      </c>
      <c r="Y125" s="66">
        <f ca="1"/>
        <v>0</v>
      </c>
      <c r="Z125" s="9" t="str">
        <f ca="1"/>
        <v>This is a case of illegal possession and transportation of prohibited Ganja for wrongful gain that occurred on 11.08.2025 at about 16.00hrs, near Mathala check post,Haddubangi to Mathaka Road, Kothuru Mandal and reported on the same day 18.30hrs, in which the complainant Mahammad Ameer Ali, Sub Inspector of Police, Kothuru PS stated that he received credible information about Ganja SI and staff HC-1350, PCs-1583, 657, 534 and Private videographer along with mediators were rushed the above occurrence palce ata the time male person see the police persons and ran away from the spot and staff grabbed and brought to him with bag at that time accused A-1: Suryam.M, S/o. Mahalingam, agedabout 31 yrs, Door.No.9a, Kaja Street, Opposite Amurutham Theatre, Madhurai South Tamilanadu State possessio</v>
      </c>
      <c r="AA125" s="60" t="str">
        <f ca="1"/>
        <v>Total</v>
      </c>
      <c r="AB125" s="61">
        <f ca="1"/>
        <v>431</v>
      </c>
      <c r="AC125" s="61" t="str">
        <f ca="1"/>
        <v>Above 1 Year</v>
      </c>
      <c r="AD125" s="61" t="str">
        <f ca="1"/>
        <v/>
      </c>
      <c r="AE125" s="61" t="str">
        <f ca="1"/>
        <v/>
      </c>
      <c r="AF125" s="61">
        <f ca="1"/>
        <v>0</v>
      </c>
      <c r="AG125" s="61" t="str">
        <f ca="1"/>
        <v>Kothuru,'82/2025'</v>
      </c>
      <c r="AH125" s="61" t="str">
        <f t="shared" ca="1" si="1"/>
        <v>No</v>
      </c>
    </row>
    <row r="126" spans="1:34" s="24" customFormat="1" ht="25.5" customHeight="1" x14ac:dyDescent="0.25">
      <c r="A126" s="61">
        <v>125</v>
      </c>
      <c r="B126" s="61" t="str">
        <f ca="1"/>
        <v>Tekkali Sub-Division</v>
      </c>
      <c r="C126" s="61" t="str">
        <f ca="1"/>
        <v>Narasannapeta Circle</v>
      </c>
      <c r="D126" s="61" t="str">
        <f ca="1"/>
        <v>CI-Narasannapeta Circle</v>
      </c>
      <c r="E126" s="62" t="str">
        <f ca="1"/>
        <v>Narasannapeta</v>
      </c>
      <c r="F126" s="61" t="str">
        <f ca="1"/>
        <v>'282/2025'</v>
      </c>
      <c r="G126" s="63" t="str">
        <f ca="1"/>
        <v>20(b)(ii)(B) r/w 8(b) NDPSA</v>
      </c>
      <c r="H126" s="64">
        <f ca="1"/>
        <v>45881</v>
      </c>
      <c r="I126" s="65" t="str">
        <f ca="1"/>
        <v>Aug</v>
      </c>
      <c r="J126" s="65">
        <f ca="1"/>
        <v>2025</v>
      </c>
      <c r="K126" s="63" t="str">
        <f ca="1"/>
        <v>NDPS</v>
      </c>
      <c r="L126" s="61">
        <f ca="1"/>
        <v>0</v>
      </c>
      <c r="M126" s="61" t="str">
        <f ca="1"/>
        <v>NDPS</v>
      </c>
      <c r="N126" s="61" t="str">
        <f ca="1"/>
        <v>NDPS</v>
      </c>
      <c r="O126" s="61" t="str">
        <f ca="1"/>
        <v>Non-Grave</v>
      </c>
      <c r="P126" s="28">
        <f ca="1"/>
        <v>0</v>
      </c>
      <c r="Q126" s="61">
        <f ca="1"/>
        <v>0</v>
      </c>
      <c r="R126" s="61">
        <f ca="1"/>
        <v>0</v>
      </c>
      <c r="S126" s="61" t="str">
        <f ca="1"/>
        <v>UI</v>
      </c>
      <c r="T126" s="61">
        <f ca="1"/>
        <v>0</v>
      </c>
      <c r="U126" s="28">
        <f ca="1"/>
        <v>0</v>
      </c>
      <c r="V126" s="61">
        <f ca="1"/>
        <v>0</v>
      </c>
      <c r="W126" s="9" t="str">
        <f ca="1"/>
        <v>For Arrest of Accused</v>
      </c>
      <c r="X126" s="9" t="str">
        <f ca="1"/>
        <v>For Arrest of Accused</v>
      </c>
      <c r="Y126" s="74">
        <f ca="1"/>
        <v>0</v>
      </c>
      <c r="Z126" s="9" t="str">
        <f ca="1"/>
        <v>This is a case of seizure of contraband i.e. Ganja, a cultivated Herbal Narcotic coupled with illegal purchase, possession, transportation and sale of the narcotic drug i.e. Ganja, packed in two packets tied in brown colour covers duly secured in one bag , occurred on 12-08-2025 at 15-30 hrs near Madapam Toll gate, Narasannapeta Mandal on N.H.16 leading from Narasannapeta to Srikakulam wherein the complainant CH.Durga Prasad, SI of Police, Narasannapeta PS arrested A.1 SK. Rabiul, S/o kalo, 27 yrs, Muslim by caste, Dankuni mandal, Hugly district, Westbengal state, when he was found in the illegal possession of Narcotic drug i.e. Ganja of about 4.290 Kgs all worth Rs.6,000/- which was procured from A.2 Gobinda Sabar, Gajapathi district Odisha state and hand over the sam</v>
      </c>
      <c r="AA126" s="60" t="str">
        <f ca="1"/>
        <v>Total</v>
      </c>
      <c r="AB126" s="61">
        <f ca="1"/>
        <v>430</v>
      </c>
      <c r="AC126" s="61" t="str">
        <f ca="1"/>
        <v>Above 1 Year</v>
      </c>
      <c r="AD126" s="61" t="str">
        <f ca="1"/>
        <v/>
      </c>
      <c r="AE126" s="61" t="str">
        <f ca="1"/>
        <v/>
      </c>
      <c r="AF126" s="61">
        <f ca="1"/>
        <v>0</v>
      </c>
      <c r="AG126" s="61" t="str">
        <f ca="1"/>
        <v>Narasannapeta,'282/2025'</v>
      </c>
      <c r="AH126" s="61" t="str">
        <f t="shared" ca="1" si="1"/>
        <v>No</v>
      </c>
    </row>
    <row r="127" spans="1:34" s="24" customFormat="1" ht="25.5" customHeight="1" x14ac:dyDescent="0.25">
      <c r="A127" s="61">
        <v>126</v>
      </c>
      <c r="B127" s="61" t="str">
        <f ca="1"/>
        <v>Kasibugga Sub-Division</v>
      </c>
      <c r="C127" s="61">
        <f ca="1"/>
        <v>0</v>
      </c>
      <c r="D127" s="61" t="str">
        <f ca="1"/>
        <v>CI-Kasibugga</v>
      </c>
      <c r="E127" s="62" t="str">
        <f ca="1"/>
        <v>Kasibugga</v>
      </c>
      <c r="F127" s="61" t="str">
        <f ca="1"/>
        <v>'258/2025'</v>
      </c>
      <c r="G127" s="63" t="str">
        <f ca="1"/>
        <v>20(b)(ii)(B) r/w 8(c) NDPSA</v>
      </c>
      <c r="H127" s="64">
        <f ca="1"/>
        <v>45883</v>
      </c>
      <c r="I127" s="65" t="str">
        <f ca="1"/>
        <v>Aug</v>
      </c>
      <c r="J127" s="65">
        <f ca="1"/>
        <v>2025</v>
      </c>
      <c r="K127" s="63" t="str">
        <f ca="1"/>
        <v>NDPS</v>
      </c>
      <c r="L127" s="61">
        <f ca="1"/>
        <v>0</v>
      </c>
      <c r="M127" s="61" t="str">
        <f ca="1"/>
        <v>NDPS</v>
      </c>
      <c r="N127" s="61" t="str">
        <f ca="1"/>
        <v>NDPS</v>
      </c>
      <c r="O127" s="61" t="str">
        <f ca="1"/>
        <v>Non-Grave</v>
      </c>
      <c r="P127" s="28">
        <f ca="1"/>
        <v>0</v>
      </c>
      <c r="Q127" s="61">
        <f ca="1"/>
        <v>0</v>
      </c>
      <c r="R127" s="61">
        <f ca="1"/>
        <v>0</v>
      </c>
      <c r="S127" s="61" t="str">
        <f ca="1"/>
        <v>UI</v>
      </c>
      <c r="T127" s="61">
        <f ca="1"/>
        <v>0</v>
      </c>
      <c r="U127" s="28">
        <f ca="1"/>
        <v>0</v>
      </c>
      <c r="V127" s="61">
        <f ca="1"/>
        <v>0</v>
      </c>
      <c r="W127" s="9" t="str">
        <f ca="1"/>
        <v>For Arrest of Accused</v>
      </c>
      <c r="X127" s="9" t="str">
        <f ca="1"/>
        <v>For Arrest of Accused</v>
      </c>
      <c r="Y127" s="66">
        <f ca="1"/>
        <v>0</v>
      </c>
      <c r="Z127" s="9" t="str">
        <f ca="1"/>
        <v>This is a case of illegal possession of prohibited Ganja for the purpose of commercial use that occurred on 14.08.2025 at 17:00 hours on the railway station road, 4th line junction, near Saibaba temple, Railway station, Palasa, Palasa-Kasibugga municipality and reported on the same day at 18:30 hours by the complainant R. Narasimha Murthy, Sub-Inspector of Police, Kasibugga PS, in which, he reported that he arrested the accused A-1) Suru Singh S/o Ballabh Singh, Age: 55 Years, Christan Sahi, Gumma Village, Serengo PS, Gajapathi District, Odisha State while he was in possession &amp; transportation of the prohibited Ganja from Odisha state (A-2) to Delhi (A-3). The complainant seized total Ganja weighing about Kg 10.175 grams, 1 mobile phone and Rs. 4,000/- cash from the possession of the accus</v>
      </c>
      <c r="AA127" s="60" t="str">
        <f ca="1"/>
        <v>Total</v>
      </c>
      <c r="AB127" s="61">
        <f ca="1"/>
        <v>428</v>
      </c>
      <c r="AC127" s="61" t="str">
        <f ca="1"/>
        <v>Above 1 Year</v>
      </c>
      <c r="AD127" s="61" t="str">
        <f ca="1"/>
        <v/>
      </c>
      <c r="AE127" s="61" t="str">
        <f ca="1"/>
        <v/>
      </c>
      <c r="AF127" s="61">
        <f ca="1"/>
        <v>0</v>
      </c>
      <c r="AG127" s="61" t="str">
        <f ca="1"/>
        <v>Kasibugga,'258/2025'</v>
      </c>
      <c r="AH127" s="61" t="str">
        <f t="shared" ca="1" si="1"/>
        <v>No</v>
      </c>
    </row>
    <row r="128" spans="1:34" s="24" customFormat="1" ht="25.5" customHeight="1" x14ac:dyDescent="0.25">
      <c r="A128" s="61">
        <v>127</v>
      </c>
      <c r="B128" s="61" t="str">
        <f ca="1"/>
        <v>Kasibugga Sub-Division</v>
      </c>
      <c r="C128" s="61">
        <f ca="1"/>
        <v>0</v>
      </c>
      <c r="D128" s="61" t="str">
        <f ca="1"/>
        <v>CI-Kasibugga</v>
      </c>
      <c r="E128" s="62" t="str">
        <f ca="1"/>
        <v>Kasibugga</v>
      </c>
      <c r="F128" s="61" t="str">
        <f ca="1"/>
        <v>'257/2025'</v>
      </c>
      <c r="G128" s="63" t="str">
        <f ca="1"/>
        <v>20(b)(ii)(B) r/w 8(c) NDPSA</v>
      </c>
      <c r="H128" s="64">
        <f ca="1"/>
        <v>45883</v>
      </c>
      <c r="I128" s="65" t="str">
        <f ca="1"/>
        <v>Aug</v>
      </c>
      <c r="J128" s="65">
        <f ca="1"/>
        <v>2025</v>
      </c>
      <c r="K128" s="63" t="str">
        <f ca="1"/>
        <v>NDPS</v>
      </c>
      <c r="L128" s="61">
        <f ca="1"/>
        <v>0</v>
      </c>
      <c r="M128" s="61" t="str">
        <f ca="1"/>
        <v>NDPS</v>
      </c>
      <c r="N128" s="61" t="str">
        <f ca="1"/>
        <v>NDPS</v>
      </c>
      <c r="O128" s="61" t="str">
        <f ca="1"/>
        <v>Non-Grave</v>
      </c>
      <c r="P128" s="28">
        <f ca="1"/>
        <v>0</v>
      </c>
      <c r="Q128" s="61">
        <f ca="1"/>
        <v>0</v>
      </c>
      <c r="R128" s="61">
        <f ca="1"/>
        <v>0</v>
      </c>
      <c r="S128" s="61" t="str">
        <f ca="1"/>
        <v>UI</v>
      </c>
      <c r="T128" s="61">
        <f ca="1"/>
        <v>0</v>
      </c>
      <c r="U128" s="28">
        <f ca="1"/>
        <v>0</v>
      </c>
      <c r="V128" s="61">
        <f ca="1"/>
        <v>0</v>
      </c>
      <c r="W128" s="9" t="str">
        <f ca="1"/>
        <v>For Arrest of Accused</v>
      </c>
      <c r="X128" s="9" t="str">
        <f ca="1"/>
        <v>For Arrest of Accused</v>
      </c>
      <c r="Y128" s="66">
        <f ca="1"/>
        <v>0</v>
      </c>
      <c r="Z128" s="9" t="str">
        <f ca="1"/>
        <v>This is a case of illegal possession of prohibited Ganja for the purpose of commercial use that occurred on 14.08.2025 at 14:30 hours on the railway station road, 4th line junction, near Saibaba temple, Railway station, Palasa, Palasa-Kasibugga municipality and reported on the same day at 16:30 hours by the complainant R. Narasimha Murthy, Sub-Inspector of Police, Kasibugga PS, in which, he reported that he arrested the accused A-1) Anisent Nayak S/o Abraham Nayak, Age: 26 Years, Raijuka village, Guluba VTC &amp; Post, Mohana block, Adava Police station, Gajapathi District of Odisha state, A-2) Rahit Bira S/o Kastantin Bira, Age: 20 Years, Burunga Sahi, Raijuka village, Guluba VTC &amp; Post, Mohana block, Adava Police station, Gajapathi District of Odisha state and apprehended CICL: Mohit Bira S/</v>
      </c>
      <c r="AA128" s="60" t="str">
        <f ca="1"/>
        <v>Total</v>
      </c>
      <c r="AB128" s="61">
        <f ca="1"/>
        <v>428</v>
      </c>
      <c r="AC128" s="61" t="str">
        <f ca="1"/>
        <v>Above 1 Year</v>
      </c>
      <c r="AD128" s="61" t="str">
        <f ca="1"/>
        <v/>
      </c>
      <c r="AE128" s="61" t="str">
        <f ca="1"/>
        <v/>
      </c>
      <c r="AF128" s="61">
        <f ca="1"/>
        <v>0</v>
      </c>
      <c r="AG128" s="61" t="str">
        <f ca="1"/>
        <v>Kasibugga,'257/2025'</v>
      </c>
      <c r="AH128" s="61" t="str">
        <f t="shared" ca="1" si="1"/>
        <v>No</v>
      </c>
    </row>
    <row r="129" spans="1:34" s="24" customFormat="1" ht="25.5" customHeight="1" x14ac:dyDescent="0.25">
      <c r="A129" s="61">
        <v>128</v>
      </c>
      <c r="B129" s="61" t="str">
        <f ca="1"/>
        <v>Kasibugga Sub-Division</v>
      </c>
      <c r="C129" s="61" t="str">
        <f ca="1"/>
        <v>Itchapuram Circle</v>
      </c>
      <c r="D129" s="61" t="str">
        <f ca="1"/>
        <v>CI-Itchapuram Circle</v>
      </c>
      <c r="E129" s="62" t="str">
        <f ca="1"/>
        <v>Itchapuram Town</v>
      </c>
      <c r="F129" s="61" t="str">
        <f ca="1"/>
        <v>'79/2025'</v>
      </c>
      <c r="G129" s="63" t="str">
        <f ca="1"/>
        <v>20(b)(ii)(B) r/w 8(c) NDPSA</v>
      </c>
      <c r="H129" s="64">
        <f ca="1"/>
        <v>45890</v>
      </c>
      <c r="I129" s="65" t="str">
        <f ca="1"/>
        <v>Aug</v>
      </c>
      <c r="J129" s="65">
        <f ca="1"/>
        <v>2025</v>
      </c>
      <c r="K129" s="63" t="str">
        <f ca="1"/>
        <v>NDPS</v>
      </c>
      <c r="L129" s="61">
        <f ca="1"/>
        <v>0</v>
      </c>
      <c r="M129" s="61" t="str">
        <f ca="1"/>
        <v>NDPS</v>
      </c>
      <c r="N129" s="61" t="str">
        <f ca="1"/>
        <v>NDPS</v>
      </c>
      <c r="O129" s="61" t="str">
        <f ca="1"/>
        <v>Non-Grave</v>
      </c>
      <c r="P129" s="28">
        <f ca="1"/>
        <v>0</v>
      </c>
      <c r="Q129" s="61">
        <f ca="1"/>
        <v>0</v>
      </c>
      <c r="R129" s="61">
        <f ca="1"/>
        <v>0</v>
      </c>
      <c r="S129" s="61" t="str">
        <f ca="1"/>
        <v>UI</v>
      </c>
      <c r="T129" s="61">
        <f ca="1"/>
        <v>0</v>
      </c>
      <c r="U129" s="28">
        <f ca="1"/>
        <v>0</v>
      </c>
      <c r="V129" s="61">
        <f ca="1"/>
        <v>0</v>
      </c>
      <c r="W129" s="9" t="str">
        <f ca="1"/>
        <v>For Arrest of Accused</v>
      </c>
      <c r="X129" s="9" t="str">
        <f ca="1"/>
        <v>For Arrest of Accused</v>
      </c>
      <c r="Y129" s="66">
        <f ca="1"/>
        <v>0</v>
      </c>
      <c r="Z129" s="9" t="str">
        <f ca="1"/>
        <v>This is a case of illegal possession of prohibited Ganja for the purpose of commercial use that occurred on 21.08.2025 at 16.00 hours in front of Ichapuram Railway Station, Ichapuram Municipality and reported on the same day at 18.00 hours by the complainant V.Ravi Varma, Sub-Inspector of Police, Kaviti PS, i/c Ichapuram town PS, in which, he reported that he arrested the accused A-1) Anuj Kumar s/o late Dharamveer Singh, age 25 years, Caste by Chamaal SC, near Junior High School, Bhandoor village, Bhikki Post, Sikheda PS, Muzaffarnagar District, Uttar Pradesh State r/o Om Prakash Orthopaedic and General Hospital Road, Near Renigunta Railway Station, Renigunta Town, Tirupathi District, Andhra Pradesh State, while he was in possession &amp; transportation of the prohibited Ganja. The compla</v>
      </c>
      <c r="AA129" s="60" t="str">
        <f ca="1"/>
        <v>Total</v>
      </c>
      <c r="AB129" s="61">
        <f ca="1"/>
        <v>421</v>
      </c>
      <c r="AC129" s="61" t="str">
        <f ca="1"/>
        <v>Above 1 Year</v>
      </c>
      <c r="AD129" s="61" t="str">
        <f ca="1"/>
        <v/>
      </c>
      <c r="AE129" s="61" t="str">
        <f ca="1"/>
        <v/>
      </c>
      <c r="AF129" s="61">
        <f ca="1"/>
        <v>0</v>
      </c>
      <c r="AG129" s="61" t="str">
        <f ca="1"/>
        <v>Itchapuram Town,'79/2025'</v>
      </c>
      <c r="AH129" s="61" t="str">
        <f t="shared" ca="1" si="1"/>
        <v>No</v>
      </c>
    </row>
    <row r="130" spans="1:34" s="24" customFormat="1" ht="25.5" customHeight="1" x14ac:dyDescent="0.25">
      <c r="A130" s="61">
        <v>129</v>
      </c>
      <c r="B130" s="61" t="str">
        <f ca="1"/>
        <v>Tekkali Sub-Division</v>
      </c>
      <c r="C130" s="61" t="str">
        <f ca="1"/>
        <v>Narasannapeta Circle</v>
      </c>
      <c r="D130" s="61" t="str">
        <f ca="1"/>
        <v>CI-Narasannapeta Circle</v>
      </c>
      <c r="E130" s="62" t="str">
        <f ca="1"/>
        <v>Narasannapeta</v>
      </c>
      <c r="F130" s="61" t="str">
        <f ca="1"/>
        <v>'292/2025'</v>
      </c>
      <c r="G130" s="63" t="str">
        <f ca="1"/>
        <v>20(b)(ii)(B) r/w 8(b) NDPSA</v>
      </c>
      <c r="H130" s="64">
        <f ca="1"/>
        <v>45892</v>
      </c>
      <c r="I130" s="65" t="str">
        <f ca="1"/>
        <v>Aug</v>
      </c>
      <c r="J130" s="65">
        <f ca="1"/>
        <v>2025</v>
      </c>
      <c r="K130" s="63" t="str">
        <f ca="1"/>
        <v>NDPS</v>
      </c>
      <c r="L130" s="61">
        <f ca="1"/>
        <v>0</v>
      </c>
      <c r="M130" s="61" t="str">
        <f ca="1"/>
        <v>NDPS</v>
      </c>
      <c r="N130" s="61" t="str">
        <f ca="1"/>
        <v>NDPS</v>
      </c>
      <c r="O130" s="61" t="str">
        <f ca="1"/>
        <v>Non-Grave</v>
      </c>
      <c r="P130" s="28">
        <f ca="1"/>
        <v>0</v>
      </c>
      <c r="Q130" s="61">
        <f ca="1"/>
        <v>0</v>
      </c>
      <c r="R130" s="61">
        <f ca="1"/>
        <v>0</v>
      </c>
      <c r="S130" s="61" t="str">
        <f ca="1"/>
        <v>UI</v>
      </c>
      <c r="T130" s="61">
        <f ca="1"/>
        <v>0</v>
      </c>
      <c r="U130" s="28">
        <f ca="1"/>
        <v>0</v>
      </c>
      <c r="V130" s="61">
        <f ca="1"/>
        <v>0</v>
      </c>
      <c r="W130" s="9" t="str">
        <f ca="1"/>
        <v>For Arrest of Accused</v>
      </c>
      <c r="X130" s="9" t="str">
        <f ca="1"/>
        <v>For Arrest of Accused</v>
      </c>
      <c r="Y130" s="66">
        <f ca="1"/>
        <v>0</v>
      </c>
      <c r="Z130" s="9" t="str">
        <f ca="1"/>
        <v>This is a case of seizure of contraband i.e. Ganja, a cultivated Herbal Narcotic coupled with illegal purchase, possession, transportation and sale of the narcotic drug i.e. Ganja, packed in polythin cover duly secured in a phant left side pocket. Occurred on 23.08.2025 at 12.15 hrs at Jammu Flyover Bridge junction, Narasannapeta town and Mandal reported on same day at 14.00 hrs on service leading from Narasannapeta to Tekkali, wherein the SI of Police, Narasannapeta arrested the accsued A.1 Dwijabar Dehury , S/o Dhama Dehuri, Age 31 yrs., ST (Savara) by caste, Dulas village, Bheedharpur Post, Denkanal District, Odissa State. Adhar No. 9671 3588 2520 when he was found in the illegal possession of Narcotic drug i.e. Ganja total about 150 grms worth Rs. 300/-, which was procured from</v>
      </c>
      <c r="AA130" s="60" t="str">
        <f ca="1"/>
        <v>Total</v>
      </c>
      <c r="AB130" s="61">
        <f ca="1"/>
        <v>419</v>
      </c>
      <c r="AC130" s="61" t="str">
        <f ca="1"/>
        <v>Above 1 Year</v>
      </c>
      <c r="AD130" s="61" t="str">
        <f ca="1"/>
        <v/>
      </c>
      <c r="AE130" s="61" t="str">
        <f ca="1"/>
        <v/>
      </c>
      <c r="AF130" s="61">
        <f ca="1"/>
        <v>0</v>
      </c>
      <c r="AG130" s="61" t="str">
        <f ca="1"/>
        <v>Narasannapeta,'292/2025'</v>
      </c>
      <c r="AH130" s="61" t="str">
        <f t="shared" ca="1" si="1"/>
        <v>No</v>
      </c>
    </row>
    <row r="131" spans="1:34" s="24" customFormat="1" ht="25.5" customHeight="1" x14ac:dyDescent="0.25">
      <c r="A131" s="61">
        <v>130</v>
      </c>
      <c r="B131" s="61" t="str">
        <f ca="1"/>
        <v>Srikakulam Sub-Division</v>
      </c>
      <c r="C131" s="61" t="str">
        <f ca="1"/>
        <v>J.R.Puram Circle</v>
      </c>
      <c r="D131" s="61" t="str">
        <f ca="1"/>
        <v>CI-J.R.Puram Circle</v>
      </c>
      <c r="E131" s="62" t="str">
        <f ca="1"/>
        <v>J.R.Puram</v>
      </c>
      <c r="F131" s="61" t="str">
        <f ca="1"/>
        <v>'175/2025'</v>
      </c>
      <c r="G131" s="63" t="str">
        <f ca="1"/>
        <v>20(b)(ii)(C) r/w 8c NDPSA</v>
      </c>
      <c r="H131" s="64">
        <f ca="1"/>
        <v>45893</v>
      </c>
      <c r="I131" s="65" t="str">
        <f ca="1"/>
        <v>Aug</v>
      </c>
      <c r="J131" s="65">
        <f ca="1"/>
        <v>2025</v>
      </c>
      <c r="K131" s="63" t="str">
        <f ca="1"/>
        <v>NDPS</v>
      </c>
      <c r="L131" s="61">
        <f ca="1"/>
        <v>0</v>
      </c>
      <c r="M131" s="61" t="str">
        <f ca="1"/>
        <v>NDPS</v>
      </c>
      <c r="N131" s="61" t="str">
        <f ca="1"/>
        <v>NDPS</v>
      </c>
      <c r="O131" s="61" t="str">
        <f ca="1"/>
        <v>Non-Grave</v>
      </c>
      <c r="P131" s="28">
        <f ca="1"/>
        <v>0</v>
      </c>
      <c r="Q131" s="61">
        <f ca="1"/>
        <v>0</v>
      </c>
      <c r="R131" s="61">
        <f ca="1"/>
        <v>0</v>
      </c>
      <c r="S131" s="61" t="str">
        <f ca="1"/>
        <v>UI</v>
      </c>
      <c r="T131" s="61">
        <f ca="1"/>
        <v>0</v>
      </c>
      <c r="U131" s="28">
        <f ca="1"/>
        <v>0</v>
      </c>
      <c r="V131" s="61">
        <f ca="1"/>
        <v>0</v>
      </c>
      <c r="W131" s="9" t="str">
        <f ca="1"/>
        <v>For Arrest of Accused</v>
      </c>
      <c r="X131" s="9" t="str">
        <f ca="1"/>
        <v>For Arrest of Accused</v>
      </c>
      <c r="Y131" s="66">
        <f ca="1"/>
        <v>0</v>
      </c>
      <c r="Z131" s="9" t="str">
        <f ca="1"/>
        <v>On 24-08-2025 at about 13.00 hours, at Bhumatha Township, Paidibhimavaram Village, Ranasthalam Mandal, Srikakulam District, and reported at 17.00 hours on the same day, the accused persons Bagana Pavan Kumar (A-1), Inakoti Mukunda (A-2), Gunta Shukra (A-3), Tupakula Anil Kumar (A-4), Lakkavarapu Kota Pavan Kumar (A-5), Lankalapalli Dinesh (A-6), Alla Venkata Rao @ Kotta Cycle (A-7), Suravarapu Vara Prasad @ D.J (A-8), Banisetti Bhanu Venkata Pratap (A-9), and Mudila Mohan Venkata Pratap (A-10) were found in possession of contraband Ganja weighing 22.483 Kgs, packed in five separate packets, intended for transportation and sale to consumers for illegal monetary gain. From their possession, five mobile phones, one motorcycle bearing registration No. AP 40 AT 9709, and one digital weighing ma</v>
      </c>
      <c r="AA131" s="60" t="str">
        <f ca="1"/>
        <v>Total</v>
      </c>
      <c r="AB131" s="61">
        <f ca="1"/>
        <v>418</v>
      </c>
      <c r="AC131" s="61" t="str">
        <f ca="1"/>
        <v>Above 1 Year</v>
      </c>
      <c r="AD131" s="61" t="str">
        <f ca="1"/>
        <v/>
      </c>
      <c r="AE131" s="61" t="str">
        <f ca="1"/>
        <v/>
      </c>
      <c r="AF131" s="61">
        <f ca="1"/>
        <v>0</v>
      </c>
      <c r="AG131" s="61" t="str">
        <f ca="1"/>
        <v>J.R.Puram,'175/2025'</v>
      </c>
      <c r="AH131" s="61" t="str">
        <f t="shared" ref="AH131:AH194" ca="1" si="2">IF(W131="","",IF(W131="Reported","Reported","No"))</f>
        <v>No</v>
      </c>
    </row>
    <row r="132" spans="1:34" s="24" customFormat="1" ht="25.5" customHeight="1" x14ac:dyDescent="0.25">
      <c r="A132" s="61">
        <v>131</v>
      </c>
      <c r="B132" s="61" t="str">
        <f ca="1"/>
        <v>Kasibugga Sub-Division</v>
      </c>
      <c r="C132" s="61" t="str">
        <f ca="1"/>
        <v>Itchapuram Circle</v>
      </c>
      <c r="D132" s="61" t="str">
        <f ca="1"/>
        <v>CI-Itchapuram Circle</v>
      </c>
      <c r="E132" s="62" t="str">
        <f ca="1"/>
        <v>Itchapuram Town</v>
      </c>
      <c r="F132" s="61" t="str">
        <f ca="1"/>
        <v>'82/2025'</v>
      </c>
      <c r="G132" s="63" t="str">
        <f ca="1"/>
        <v>20(b)(ii)(B) r/w 8(c) NDPSA</v>
      </c>
      <c r="H132" s="64">
        <f ca="1"/>
        <v>45898</v>
      </c>
      <c r="I132" s="65" t="str">
        <f ca="1"/>
        <v>Aug</v>
      </c>
      <c r="J132" s="65">
        <f ca="1"/>
        <v>2025</v>
      </c>
      <c r="K132" s="63" t="str">
        <f ca="1"/>
        <v>NDPS</v>
      </c>
      <c r="L132" s="61">
        <f ca="1"/>
        <v>0</v>
      </c>
      <c r="M132" s="61" t="str">
        <f ca="1"/>
        <v>NDPS</v>
      </c>
      <c r="N132" s="61" t="str">
        <f ca="1"/>
        <v>NDPS</v>
      </c>
      <c r="O132" s="61" t="str">
        <f ca="1"/>
        <v>Non-Grave</v>
      </c>
      <c r="P132" s="28">
        <f ca="1"/>
        <v>0</v>
      </c>
      <c r="Q132" s="61">
        <f ca="1"/>
        <v>0</v>
      </c>
      <c r="R132" s="61">
        <f ca="1"/>
        <v>0</v>
      </c>
      <c r="S132" s="61" t="str">
        <f ca="1"/>
        <v>UI</v>
      </c>
      <c r="T132" s="61">
        <f ca="1"/>
        <v>0</v>
      </c>
      <c r="U132" s="28">
        <f ca="1"/>
        <v>0</v>
      </c>
      <c r="V132" s="61">
        <f ca="1"/>
        <v>0</v>
      </c>
      <c r="W132" s="9" t="str">
        <f ca="1"/>
        <v>For Arrest of Accused</v>
      </c>
      <c r="X132" s="9" t="str">
        <f ca="1"/>
        <v>For Arrest of Accused</v>
      </c>
      <c r="Y132" s="66">
        <f ca="1"/>
        <v>0</v>
      </c>
      <c r="Z132" s="9" t="str">
        <f ca="1"/>
        <v>Occurred on 29.08.2025 at 16:00 hours at in front of Ichapuram Railway Station, Ichapuram Municipality and reported on the same day at 18:30 hours by the complainant M Mukunda Rao, Sub-Inspector of Police, Ichapuram Town PS, in which, he reported that he arrested the accused A-1) M Y Mohammed Musharf, S/o Mohammed Yasar, 19 yrs, Muslim by caste, Rajivgandhi Nagar, Nandiambakkam, Athipattu Village, E3 Minjur PS, Tiruvallur District, Tamil Nadu State (transporter), A-2) Sankar G, S/o Gopal, 24 yrs, SC Adi Dravida by caste, Athipattu Village, Ganthi Street, E3 Minjur PS, Tiruvallur District, Tamil Nadu State ( Transporter), A-3) Ajay S, S/o Sathishkumar, 19 yrs, SC Adi Dravida by caste, Karumariyamman Nagar, Athipattu Village, E3 Minjur PS, Tiruvallur District, Tamil Nadu State ( Transporter</v>
      </c>
      <c r="AA132" s="60" t="str">
        <f ca="1"/>
        <v>Total</v>
      </c>
      <c r="AB132" s="61">
        <f ca="1"/>
        <v>413</v>
      </c>
      <c r="AC132" s="61" t="str">
        <f ca="1"/>
        <v>Above 1 Year</v>
      </c>
      <c r="AD132" s="61" t="str">
        <f ca="1"/>
        <v/>
      </c>
      <c r="AE132" s="61" t="str">
        <f ca="1"/>
        <v/>
      </c>
      <c r="AF132" s="61">
        <f ca="1"/>
        <v>0</v>
      </c>
      <c r="AG132" s="61" t="str">
        <f ca="1"/>
        <v>Itchapuram Town,'82/2025'</v>
      </c>
      <c r="AH132" s="61" t="str">
        <f t="shared" ca="1" si="2"/>
        <v>No</v>
      </c>
    </row>
    <row r="133" spans="1:34" s="24" customFormat="1" ht="25.5" customHeight="1" x14ac:dyDescent="0.25">
      <c r="A133" s="61">
        <v>132</v>
      </c>
      <c r="B133" s="61" t="str">
        <f ca="1"/>
        <v>Kasibugga Sub-Division</v>
      </c>
      <c r="C133" s="61">
        <f ca="1"/>
        <v>0</v>
      </c>
      <c r="D133" s="61" t="str">
        <f ca="1"/>
        <v>SHO-Kasibugga</v>
      </c>
      <c r="E133" s="62" t="str">
        <f ca="1"/>
        <v>Kasibugga</v>
      </c>
      <c r="F133" s="61" t="str">
        <f ca="1"/>
        <v>'278/2025'</v>
      </c>
      <c r="G133" s="63" t="str">
        <f ca="1"/>
        <v>303(2) BNS</v>
      </c>
      <c r="H133" s="64">
        <f ca="1"/>
        <v>45902</v>
      </c>
      <c r="I133" s="65" t="str">
        <f ca="1"/>
        <v>Sep</v>
      </c>
      <c r="J133" s="65">
        <f ca="1"/>
        <v>2025</v>
      </c>
      <c r="K133" s="63" t="str">
        <f ca="1"/>
        <v>Ord.Theft</v>
      </c>
      <c r="L133" s="61">
        <f ca="1"/>
        <v>0</v>
      </c>
      <c r="M133" s="61" t="str">
        <f ca="1"/>
        <v>Property Offences</v>
      </c>
      <c r="N133" s="61" t="str">
        <f ca="1"/>
        <v>IPC</v>
      </c>
      <c r="O133" s="61" t="str">
        <f ca="1"/>
        <v>Non-Grave</v>
      </c>
      <c r="P133" s="28">
        <f ca="1"/>
        <v>0</v>
      </c>
      <c r="Q133" s="61">
        <f ca="1"/>
        <v>0</v>
      </c>
      <c r="R133" s="61">
        <f ca="1"/>
        <v>0</v>
      </c>
      <c r="S133" s="61" t="str">
        <f ca="1"/>
        <v>UI</v>
      </c>
      <c r="T133" s="61">
        <f ca="1"/>
        <v>0</v>
      </c>
      <c r="U133" s="28">
        <f ca="1"/>
        <v>0</v>
      </c>
      <c r="V133" s="61">
        <f ca="1"/>
        <v>0</v>
      </c>
      <c r="W133" s="9" t="str">
        <f ca="1"/>
        <v>For Arrest of Accused</v>
      </c>
      <c r="X133" s="9" t="str">
        <f ca="1"/>
        <v>For Arrest of Accused</v>
      </c>
      <c r="Y133" s="66">
        <f ca="1"/>
        <v>0</v>
      </c>
      <c r="Z133" s="9" t="str">
        <f ca="1"/>
        <v>Occurred in between on 01.09.2025 at 23.00hrs to on 02.09.2025 at 04.00hrs on NH-16 service road, Near Mogilipadu Jn, Palasa Mandal and reported on 02.09.2025 at 20.00hrs, wherein the complainant Rohith Kumar Pradhan s/o Subhash Pradhan, 26yrs, Caste by Odiya, Cheerakapadasasanam Village, Ganjam District, Odisha state reported that he has working as a lorry driver. On the night of 01.09.2025 at around 23:00 hrs, he refueled his lorry bearing registration number OR01U7072 with 345 liters of diesel at Mahalaxmi Filling Station, located in Mogilipadu Village, Palasa Mandal. After refueling, he parked the vehicle on the NH-16 service road near Mogilipadu Junction and went to sleep inside the lorry. On the morning of 02.09.2025, upon waking up, he conducted a routine check of his vehicle and ob</v>
      </c>
      <c r="AA133" s="60" t="str">
        <f ca="1"/>
        <v>Total</v>
      </c>
      <c r="AB133" s="61">
        <f ca="1"/>
        <v>409</v>
      </c>
      <c r="AC133" s="61" t="str">
        <f ca="1"/>
        <v>Above 1 Year</v>
      </c>
      <c r="AD133" s="61" t="str">
        <f ca="1"/>
        <v/>
      </c>
      <c r="AE133" s="61" t="str">
        <f ca="1"/>
        <v/>
      </c>
      <c r="AF133" s="61">
        <f ca="1"/>
        <v>0</v>
      </c>
      <c r="AG133" s="61" t="str">
        <f ca="1"/>
        <v>Kasibugga,'278/2025'</v>
      </c>
      <c r="AH133" s="61" t="str">
        <f t="shared" ca="1" si="2"/>
        <v>No</v>
      </c>
    </row>
    <row r="134" spans="1:34" s="24" customFormat="1" ht="25.5" customHeight="1" x14ac:dyDescent="0.25">
      <c r="A134" s="61">
        <v>133</v>
      </c>
      <c r="B134" s="61" t="str">
        <f ca="1"/>
        <v>Kasibugga Sub-Division</v>
      </c>
      <c r="C134" s="61">
        <f ca="1"/>
        <v>0</v>
      </c>
      <c r="D134" s="61" t="str">
        <f ca="1"/>
        <v>CI-Kasibugga</v>
      </c>
      <c r="E134" s="62" t="str">
        <f ca="1"/>
        <v>Kasibugga</v>
      </c>
      <c r="F134" s="61" t="str">
        <f ca="1"/>
        <v>'280/2025'</v>
      </c>
      <c r="G134" s="63" t="str">
        <f ca="1"/>
        <v>103(1),333 r/w 49 BNS</v>
      </c>
      <c r="H134" s="64">
        <f ca="1"/>
        <v>45903</v>
      </c>
      <c r="I134" s="65" t="str">
        <f ca="1"/>
        <v>Sep</v>
      </c>
      <c r="J134" s="65">
        <f ca="1"/>
        <v>2025</v>
      </c>
      <c r="K134" s="63" t="str">
        <f ca="1"/>
        <v>Murder (Homicide)</v>
      </c>
      <c r="L134" s="61">
        <f ca="1"/>
        <v>0</v>
      </c>
      <c r="M134" s="61" t="str">
        <f ca="1"/>
        <v>Bodily Offiences</v>
      </c>
      <c r="N134" s="61" t="str">
        <f ca="1"/>
        <v>IPC</v>
      </c>
      <c r="O134" s="61" t="str">
        <f ca="1"/>
        <v>Grave</v>
      </c>
      <c r="P134" s="28">
        <f ca="1"/>
        <v>0</v>
      </c>
      <c r="Q134" s="61">
        <f ca="1"/>
        <v>0</v>
      </c>
      <c r="R134" s="61">
        <f ca="1"/>
        <v>0</v>
      </c>
      <c r="S134" s="61" t="str">
        <f ca="1"/>
        <v>UI</v>
      </c>
      <c r="T134" s="61">
        <f ca="1"/>
        <v>0</v>
      </c>
      <c r="U134" s="28">
        <f ca="1"/>
        <v>0</v>
      </c>
      <c r="V134" s="61">
        <f ca="1"/>
        <v>0</v>
      </c>
      <c r="W134" s="9" t="str">
        <f ca="1"/>
        <v>For Arrest of Accused</v>
      </c>
      <c r="X134" s="9" t="str">
        <f ca="1"/>
        <v>For Arrest of Accused</v>
      </c>
      <c r="Y134" s="66">
        <f ca="1"/>
        <v>0</v>
      </c>
      <c r="Z134" s="9" t="str">
        <f ca="1"/>
        <v>Occurred on 02.09.2025 at 22.45hrs at Kesupuram Village, Palasa Mandal and repoted on 03.09.2025 at 05.00hrs, wherein the complainant Unga Charan Kumar S/o Umapathi, Age: 18 Years, Yadava by caste, Pedda Veedhi, Kesupuram village of Palasa Mandal reported that he is the native of Kesupuram village of Palasa Mandal. He is residing at Sriharipuram, Visakhaptanma along with his parents. He completed Diploma and now, he is working as supervisor in LVN Company. His father Krishnamurthy is living by doing Mason works at Visakhapatnam. His grandfather and grandmother are residing at his native place i.e. Kesupuram village of Palasa Mandal. His grandparents had four daughters and a son and they have solemnized all their children marriages and his father is the younger one to his grandparents. His</v>
      </c>
      <c r="AA134" s="60" t="str">
        <f ca="1"/>
        <v>Total</v>
      </c>
      <c r="AB134" s="61">
        <f ca="1"/>
        <v>408</v>
      </c>
      <c r="AC134" s="61" t="str">
        <f ca="1"/>
        <v>Above 1 Year</v>
      </c>
      <c r="AD134" s="61" t="str">
        <f ca="1"/>
        <v/>
      </c>
      <c r="AE134" s="61" t="str">
        <f ca="1"/>
        <v/>
      </c>
      <c r="AF134" s="61">
        <f ca="1"/>
        <v>0</v>
      </c>
      <c r="AG134" s="61" t="str">
        <f ca="1"/>
        <v>Kasibugga,'280/2025'</v>
      </c>
      <c r="AH134" s="61" t="str">
        <f t="shared" ca="1" si="2"/>
        <v>No</v>
      </c>
    </row>
    <row r="135" spans="1:34" s="24" customFormat="1" ht="25.5" customHeight="1" x14ac:dyDescent="0.25">
      <c r="A135" s="61">
        <v>134</v>
      </c>
      <c r="B135" s="61" t="str">
        <f ca="1"/>
        <v>Kasibugga Sub-Division</v>
      </c>
      <c r="C135" s="61">
        <f ca="1"/>
        <v>0</v>
      </c>
      <c r="D135" s="61" t="str">
        <f ca="1"/>
        <v>SHO-Kasibugga</v>
      </c>
      <c r="E135" s="62" t="str">
        <f ca="1"/>
        <v>Kasibugga</v>
      </c>
      <c r="F135" s="61" t="str">
        <f ca="1"/>
        <v>'282/2025'</v>
      </c>
      <c r="G135" s="63" t="str">
        <f ca="1"/>
        <v>303(2) BNS</v>
      </c>
      <c r="H135" s="64">
        <f ca="1"/>
        <v>45903</v>
      </c>
      <c r="I135" s="65" t="str">
        <f ca="1"/>
        <v>Sep</v>
      </c>
      <c r="J135" s="65">
        <f ca="1"/>
        <v>2025</v>
      </c>
      <c r="K135" s="63" t="str">
        <f ca="1"/>
        <v>Ord.Theft</v>
      </c>
      <c r="L135" s="61">
        <f ca="1"/>
        <v>0</v>
      </c>
      <c r="M135" s="61" t="str">
        <f ca="1"/>
        <v>Property Offences</v>
      </c>
      <c r="N135" s="61" t="str">
        <f ca="1"/>
        <v>IPC</v>
      </c>
      <c r="O135" s="61" t="str">
        <f ca="1"/>
        <v>Non-Grave</v>
      </c>
      <c r="P135" s="28">
        <f ca="1"/>
        <v>0</v>
      </c>
      <c r="Q135" s="61">
        <f ca="1"/>
        <v>0</v>
      </c>
      <c r="R135" s="61">
        <f ca="1"/>
        <v>0</v>
      </c>
      <c r="S135" s="61" t="str">
        <f ca="1"/>
        <v>UI</v>
      </c>
      <c r="T135" s="61">
        <f ca="1"/>
        <v>0</v>
      </c>
      <c r="U135" s="28">
        <f ca="1"/>
        <v>0</v>
      </c>
      <c r="V135" s="61">
        <f ca="1"/>
        <v>0</v>
      </c>
      <c r="W135" s="9" t="str">
        <f ca="1"/>
        <v>For Arrest of Accused</v>
      </c>
      <c r="X135" s="9" t="str">
        <f ca="1"/>
        <v>For Arrest of Accused</v>
      </c>
      <c r="Y135" s="66">
        <f ca="1"/>
        <v>0</v>
      </c>
      <c r="Z135" s="9" t="str">
        <f ca="1"/>
        <v>Occurred in between on 03.09.2025 at 00.30hrs to 04.00hrs on NH-16 road, Near Sahu Daba, Mogilipadu, Palasa and reported on same day at 14.00hrs, wherein the complainant Vasupalli Suresh Babu s/o Sanjeevarao, 41yrs, SC Mala by caste, Simhachalam Village, Bandaru Mandal, Krishna District reported that he has working as a lorry driver. On the night of 03.09.2025 at around 00.30 hrs, he parked the vehicle (Lorry bearing register No: AP16TG2837) on the NH-16 service road near Sahu Daba, Mogilipadu Junction and went to sleep inside the lorry. On the morning of 03.09.2025, upon waking up, he conducted a routine check of his vehicle and observed that the diesel tank cap was open and a significant quantity of diesel was missing. It is suspected that unknown persons opened the tank and stole the di</v>
      </c>
      <c r="AA135" s="60" t="str">
        <f ca="1"/>
        <v>Total</v>
      </c>
      <c r="AB135" s="61">
        <f ca="1"/>
        <v>408</v>
      </c>
      <c r="AC135" s="61" t="str">
        <f ca="1"/>
        <v>Above 1 Year</v>
      </c>
      <c r="AD135" s="61" t="str">
        <f ca="1"/>
        <v/>
      </c>
      <c r="AE135" s="61" t="str">
        <f ca="1"/>
        <v/>
      </c>
      <c r="AF135" s="61">
        <f ca="1"/>
        <v>0</v>
      </c>
      <c r="AG135" s="61" t="str">
        <f ca="1"/>
        <v>Kasibugga,'282/2025'</v>
      </c>
      <c r="AH135" s="61" t="str">
        <f t="shared" ca="1" si="2"/>
        <v>No</v>
      </c>
    </row>
    <row r="136" spans="1:34" s="24" customFormat="1" ht="25.5" customHeight="1" x14ac:dyDescent="0.25">
      <c r="A136" s="61">
        <v>135</v>
      </c>
      <c r="B136" s="61" t="str">
        <f ca="1"/>
        <v>Kasibugga Sub-Division</v>
      </c>
      <c r="C136" s="61">
        <f ca="1"/>
        <v>0</v>
      </c>
      <c r="D136" s="61" t="str">
        <f ca="1"/>
        <v>CI-Kasibugga</v>
      </c>
      <c r="E136" s="62" t="str">
        <f ca="1"/>
        <v>Kasibugga</v>
      </c>
      <c r="F136" s="61" t="str">
        <f ca="1"/>
        <v>'283/2025'</v>
      </c>
      <c r="G136" s="63" t="str">
        <f ca="1"/>
        <v>20(b)(ii)(B) r/w 8(c) NDPSA</v>
      </c>
      <c r="H136" s="64">
        <f ca="1"/>
        <v>45903</v>
      </c>
      <c r="I136" s="65" t="str">
        <f ca="1"/>
        <v>Sep</v>
      </c>
      <c r="J136" s="65">
        <f ca="1"/>
        <v>2025</v>
      </c>
      <c r="K136" s="63" t="str">
        <f ca="1"/>
        <v>NDPS</v>
      </c>
      <c r="L136" s="61">
        <f ca="1"/>
        <v>0</v>
      </c>
      <c r="M136" s="61" t="str">
        <f ca="1"/>
        <v>NDPS</v>
      </c>
      <c r="N136" s="61" t="str">
        <f ca="1"/>
        <v>NDPS</v>
      </c>
      <c r="O136" s="61" t="str">
        <f ca="1"/>
        <v>Non-Grave</v>
      </c>
      <c r="P136" s="28">
        <f ca="1"/>
        <v>0</v>
      </c>
      <c r="Q136" s="61">
        <f ca="1"/>
        <v>0</v>
      </c>
      <c r="R136" s="61">
        <f ca="1"/>
        <v>0</v>
      </c>
      <c r="S136" s="61" t="str">
        <f ca="1"/>
        <v>UI</v>
      </c>
      <c r="T136" s="61">
        <f ca="1"/>
        <v>0</v>
      </c>
      <c r="U136" s="28">
        <f ca="1"/>
        <v>0</v>
      </c>
      <c r="V136" s="61">
        <f ca="1"/>
        <v>0</v>
      </c>
      <c r="W136" s="9" t="str">
        <f ca="1"/>
        <v>For Arrest of Accused</v>
      </c>
      <c r="X136" s="9" t="str">
        <f ca="1"/>
        <v>For Arrest of Accused</v>
      </c>
      <c r="Y136" s="66">
        <f ca="1"/>
        <v>0</v>
      </c>
      <c r="Z136" s="9" t="str">
        <f ca="1"/>
        <v>This is a case of illegal possession of prohibited Ganja for the purpose of commercial use that occurred on 03.09.2025 at 16:30 hours on the railway station road, near Saibaba temple, Railway station, Palasa, Palasa-Kasibugga municipality and reported on the same day at 18:30 hours by the complainant R. Narasimha Murthy, Sub-Inspector of Police, Kasibugga PS, in which, he reported that he arrested the accused A-1) Arabind Anand S/o Late Purna Chandra Anand, Age: 31 Years, Tabarada village &amp; Post, New Goda (block), R Udayagiri PS, Gajapathi District of Odisha state. Ph: 826842442, A-2) Abhinas Raita S/o Mikhael Raita, Age: 26 Years, Tabarada village &amp; Post, New Goda (block), R Udayagiri PS, Gajapathi District of Odisha state, A-3) Pratima Limma D/o Matilal Limma, Age: 20 Years, Krushna Chan</v>
      </c>
      <c r="AA136" s="60" t="str">
        <f ca="1"/>
        <v>Total</v>
      </c>
      <c r="AB136" s="61">
        <f ca="1"/>
        <v>408</v>
      </c>
      <c r="AC136" s="61" t="str">
        <f ca="1"/>
        <v>Above 1 Year</v>
      </c>
      <c r="AD136" s="61" t="str">
        <f ca="1"/>
        <v/>
      </c>
      <c r="AE136" s="61" t="str">
        <f ca="1"/>
        <v/>
      </c>
      <c r="AF136" s="61">
        <f ca="1"/>
        <v>0</v>
      </c>
      <c r="AG136" s="61" t="str">
        <f ca="1"/>
        <v>Kasibugga,'283/2025'</v>
      </c>
      <c r="AH136" s="61" t="str">
        <f t="shared" ca="1" si="2"/>
        <v>No</v>
      </c>
    </row>
    <row r="137" spans="1:34" s="24" customFormat="1" ht="25.5" customHeight="1" x14ac:dyDescent="0.25">
      <c r="A137" s="61">
        <v>136</v>
      </c>
      <c r="B137" s="61" t="str">
        <f ca="1"/>
        <v>Kasibugga Sub-Division</v>
      </c>
      <c r="C137" s="61" t="str">
        <f ca="1"/>
        <v>Itchapuram Circle</v>
      </c>
      <c r="D137" s="61" t="str">
        <f ca="1"/>
        <v>CI-Itchapuram Circle</v>
      </c>
      <c r="E137" s="62" t="str">
        <f ca="1"/>
        <v>Kaviti</v>
      </c>
      <c r="F137" s="61" t="str">
        <f ca="1"/>
        <v>'71/2025'</v>
      </c>
      <c r="G137" s="63" t="str">
        <f ca="1"/>
        <v>20(b)(ii)(C) r/w 8(c) NDPSA</v>
      </c>
      <c r="H137" s="64">
        <f ca="1"/>
        <v>45904</v>
      </c>
      <c r="I137" s="65" t="str">
        <f ca="1"/>
        <v>Sep</v>
      </c>
      <c r="J137" s="65">
        <f ca="1"/>
        <v>2025</v>
      </c>
      <c r="K137" s="63" t="str">
        <f ca="1"/>
        <v>NDPS</v>
      </c>
      <c r="L137" s="61">
        <f ca="1"/>
        <v>0</v>
      </c>
      <c r="M137" s="61" t="str">
        <f ca="1"/>
        <v>NDPS</v>
      </c>
      <c r="N137" s="61" t="str">
        <f ca="1"/>
        <v>NDPS</v>
      </c>
      <c r="O137" s="61" t="str">
        <f ca="1"/>
        <v>Non-Grave</v>
      </c>
      <c r="P137" s="28">
        <f ca="1"/>
        <v>0</v>
      </c>
      <c r="Q137" s="61">
        <f ca="1"/>
        <v>0</v>
      </c>
      <c r="R137" s="61">
        <f ca="1"/>
        <v>0</v>
      </c>
      <c r="S137" s="61" t="str">
        <f ca="1"/>
        <v>UI</v>
      </c>
      <c r="T137" s="61">
        <f ca="1"/>
        <v>0</v>
      </c>
      <c r="U137" s="28">
        <f ca="1"/>
        <v>0</v>
      </c>
      <c r="V137" s="61">
        <f ca="1"/>
        <v>0</v>
      </c>
      <c r="W137" s="9" t="str">
        <f ca="1"/>
        <v>For Arrest of Accused</v>
      </c>
      <c r="X137" s="9" t="str">
        <f ca="1"/>
        <v>For Arrest of Accused</v>
      </c>
      <c r="Y137" s="66">
        <f ca="1"/>
        <v>0</v>
      </c>
      <c r="Z137" s="9" t="str">
        <f ca="1"/>
        <v>This is a case of illegal possession of prohibited Ganja for the purpose of commercial use that occurred on 04.09.2025 at 12.00 noon on NB 16 road, Kojjiria Fly over Bridge, Kaviti Mandal and reported on the same day at 14.30 hours by the complainant V.Ravi Varma, Sub-Inspector of Police, Kaviti PS, in which, he reported that he arrested the accused A-1) Sagar Behara s/o Narayana Behara, age 19 years, Caste Behara, Renjar Bangala, Kodala village, Post and PS, Ganjam District, Odisha State and CCIL Rajesh Jena @ Budhia s/o Hina Jena, age 17 years, Caste Jena, Kama Street, res. Bodo Dera Sahi, Pitala village &amp; Post, Hinjili PS, Ganjam District, Odisha State, while they were in possession &amp; transportation of the prohibited Ganja. The complainant seized total Ganja weighing about Kg 21.030 gra</v>
      </c>
      <c r="AA137" s="60" t="str">
        <f ca="1"/>
        <v>Total</v>
      </c>
      <c r="AB137" s="61">
        <f ca="1"/>
        <v>407</v>
      </c>
      <c r="AC137" s="61" t="str">
        <f ca="1"/>
        <v>Above 1 Year</v>
      </c>
      <c r="AD137" s="61" t="str">
        <f ca="1"/>
        <v/>
      </c>
      <c r="AE137" s="61" t="str">
        <f ca="1"/>
        <v/>
      </c>
      <c r="AF137" s="61">
        <f ca="1"/>
        <v>0</v>
      </c>
      <c r="AG137" s="61" t="str">
        <f ca="1"/>
        <v>Kaviti,'71/2025'</v>
      </c>
      <c r="AH137" s="61" t="str">
        <f t="shared" ca="1" si="2"/>
        <v>No</v>
      </c>
    </row>
    <row r="138" spans="1:34" s="24" customFormat="1" ht="25.5" customHeight="1" x14ac:dyDescent="0.25">
      <c r="A138" s="61">
        <v>137</v>
      </c>
      <c r="B138" s="61" t="str">
        <f ca="1"/>
        <v>Tekkali Sub-Division</v>
      </c>
      <c r="C138" s="61" t="str">
        <f ca="1"/>
        <v>Narasannapeta Circle</v>
      </c>
      <c r="D138" s="61" t="str">
        <f ca="1"/>
        <v>CI-Narasannapeta Circle</v>
      </c>
      <c r="E138" s="62" t="str">
        <f ca="1"/>
        <v>Narasannapeta</v>
      </c>
      <c r="F138" s="61" t="str">
        <f ca="1"/>
        <v>'301/2025'</v>
      </c>
      <c r="G138" s="63" t="str">
        <f ca="1"/>
        <v>20(b)(ii)(A) r/w 8(c) NDPSA</v>
      </c>
      <c r="H138" s="64">
        <f ca="1"/>
        <v>45904</v>
      </c>
      <c r="I138" s="65" t="str">
        <f ca="1"/>
        <v>Sep</v>
      </c>
      <c r="J138" s="65">
        <f ca="1"/>
        <v>2025</v>
      </c>
      <c r="K138" s="63" t="str">
        <f ca="1"/>
        <v>NDPS</v>
      </c>
      <c r="L138" s="61">
        <f ca="1"/>
        <v>0</v>
      </c>
      <c r="M138" s="61" t="str">
        <f ca="1"/>
        <v>NDPS</v>
      </c>
      <c r="N138" s="61" t="str">
        <f ca="1"/>
        <v>NDPS</v>
      </c>
      <c r="O138" s="61" t="str">
        <f ca="1"/>
        <v>Non-Grave</v>
      </c>
      <c r="P138" s="28">
        <f ca="1"/>
        <v>0</v>
      </c>
      <c r="Q138" s="61">
        <f ca="1"/>
        <v>0</v>
      </c>
      <c r="R138" s="61">
        <f ca="1"/>
        <v>0</v>
      </c>
      <c r="S138" s="61" t="str">
        <f ca="1"/>
        <v>UI</v>
      </c>
      <c r="T138" s="61">
        <f ca="1"/>
        <v>0</v>
      </c>
      <c r="U138" s="28">
        <f ca="1"/>
        <v>0</v>
      </c>
      <c r="V138" s="61">
        <f ca="1"/>
        <v>0</v>
      </c>
      <c r="W138" s="9" t="str">
        <f ca="1"/>
        <v>For Arrest of Accused</v>
      </c>
      <c r="X138" s="9" t="str">
        <f ca="1"/>
        <v>For Arrest of Accused</v>
      </c>
      <c r="Y138" s="66">
        <f ca="1"/>
        <v>0</v>
      </c>
      <c r="Z138" s="9" t="str">
        <f ca="1"/>
        <v>This is a case of seizure of contraband i.e. Ganja, a cultivated Herbal Narcotic coupled with illegal purchase, possession, transportation and consuming of the narcotic drug i.e. Ganja. Occurred on 04.09.2025 at 13.00 hrs on NH 16 Madapam Toll Plaza, Narasannapeta Mandalam wherein the complainant CH.Durga Prasad, SI of Police, Narasannapeta PS arrested accused A-1 Subash Chandra behara S/o Niranjan Behara, age 30 years,Behara by caste, Kalian Village, Puri Dist, Odissa State when he was found in the illegal possession of Narcotic drug i.e. Ganja of about 100 grams all worth Rs.500/- which was procured from A.2 Biranchi Narayanadash, Malada, As thrangya Taluk,Odissa State and also seized one mobile phone from him in the presence of mediators.</v>
      </c>
      <c r="AA138" s="60" t="str">
        <f ca="1"/>
        <v>Total</v>
      </c>
      <c r="AB138" s="61">
        <f ca="1"/>
        <v>407</v>
      </c>
      <c r="AC138" s="61" t="str">
        <f ca="1"/>
        <v>Above 1 Year</v>
      </c>
      <c r="AD138" s="61" t="str">
        <f ca="1"/>
        <v/>
      </c>
      <c r="AE138" s="61" t="str">
        <f ca="1"/>
        <v/>
      </c>
      <c r="AF138" s="61">
        <f ca="1"/>
        <v>0</v>
      </c>
      <c r="AG138" s="61" t="str">
        <f ca="1"/>
        <v>Narasannapeta,'301/2025'</v>
      </c>
      <c r="AH138" s="61" t="str">
        <f t="shared" ca="1" si="2"/>
        <v>No</v>
      </c>
    </row>
    <row r="139" spans="1:34" s="24" customFormat="1" ht="25.5" customHeight="1" x14ac:dyDescent="0.25">
      <c r="A139" s="61">
        <v>138</v>
      </c>
      <c r="B139" s="61" t="str">
        <f ca="1"/>
        <v>Kasibugga Sub-Division</v>
      </c>
      <c r="C139" s="61">
        <f ca="1"/>
        <v>0</v>
      </c>
      <c r="D139" s="61" t="str">
        <f ca="1"/>
        <v>CI-Kasibugga</v>
      </c>
      <c r="E139" s="62" t="str">
        <f ca="1"/>
        <v>Kasibugga</v>
      </c>
      <c r="F139" s="61" t="str">
        <f ca="1"/>
        <v>'288/2025'</v>
      </c>
      <c r="G139" s="63" t="str">
        <f ca="1"/>
        <v>20(b)(ii)(B) r/w 8(c) NDPSA</v>
      </c>
      <c r="H139" s="64">
        <f ca="1"/>
        <v>45907</v>
      </c>
      <c r="I139" s="65" t="str">
        <f ca="1"/>
        <v>Sep</v>
      </c>
      <c r="J139" s="65">
        <f ca="1"/>
        <v>2025</v>
      </c>
      <c r="K139" s="63" t="str">
        <f ca="1"/>
        <v>NDPS</v>
      </c>
      <c r="L139" s="61">
        <f ca="1"/>
        <v>0</v>
      </c>
      <c r="M139" s="61" t="str">
        <f ca="1"/>
        <v>NDPS</v>
      </c>
      <c r="N139" s="61" t="str">
        <f ca="1"/>
        <v>NDPS</v>
      </c>
      <c r="O139" s="61" t="str">
        <f ca="1"/>
        <v>Non-Grave</v>
      </c>
      <c r="P139" s="28">
        <f ca="1"/>
        <v>0</v>
      </c>
      <c r="Q139" s="61">
        <f ca="1"/>
        <v>0</v>
      </c>
      <c r="R139" s="61">
        <f ca="1"/>
        <v>0</v>
      </c>
      <c r="S139" s="61" t="str">
        <f ca="1"/>
        <v>UI</v>
      </c>
      <c r="T139" s="61">
        <f ca="1"/>
        <v>0</v>
      </c>
      <c r="U139" s="28">
        <f ca="1"/>
        <v>0</v>
      </c>
      <c r="V139" s="61">
        <f ca="1"/>
        <v>0</v>
      </c>
      <c r="W139" s="9" t="str">
        <f ca="1"/>
        <v>For Arrest of Accused</v>
      </c>
      <c r="X139" s="9" t="str">
        <f ca="1"/>
        <v>For Arrest of Accused</v>
      </c>
      <c r="Y139" s="66">
        <f ca="1"/>
        <v>0</v>
      </c>
      <c r="Z139" s="9" t="str">
        <f ca="1"/>
        <v>This is a case of illegal possession of prohibited Ganja for the purpose of commercial use that occurred on 07.09.2025 at 16.00 hours on the Railway station road, near Saibaba temple, Railway station, Palasa, Palasa-Kasibugga municipality and reported on the same day at 17:30 hours by the complainant R. Narasimha Murthy, Sub-Inspector of Police, Kasibugga PS, in which, he reported that he arrested the accused A-1) SayyadSulthan s/o SayyadKarim, 18 years, Muslium, Ambedkarcolani, Bujabujanellur village, Nellur Rural Mandal, Nellur district. Ph: 9618288902 and A-2) BddipudiArunkumar s/o Late Chalapathi, 26 years, SC madiga by caste, Harijanavada, Bujabujanellure village, Nellure rural mandal, Nellore district while they were in possession &amp; transportation of the prohibited Ganja from Od</v>
      </c>
      <c r="AA139" s="60" t="str">
        <f ca="1"/>
        <v>Total</v>
      </c>
      <c r="AB139" s="61">
        <f ca="1"/>
        <v>404</v>
      </c>
      <c r="AC139" s="61" t="str">
        <f ca="1"/>
        <v>Above 1 Year</v>
      </c>
      <c r="AD139" s="61" t="str">
        <f ca="1"/>
        <v/>
      </c>
      <c r="AE139" s="61" t="str">
        <f ca="1"/>
        <v/>
      </c>
      <c r="AF139" s="61">
        <f ca="1"/>
        <v>0</v>
      </c>
      <c r="AG139" s="61" t="str">
        <f ca="1"/>
        <v>Kasibugga,'288/2025'</v>
      </c>
      <c r="AH139" s="61" t="str">
        <f t="shared" ca="1" si="2"/>
        <v>No</v>
      </c>
    </row>
    <row r="140" spans="1:34" s="24" customFormat="1" ht="25.5" customHeight="1" x14ac:dyDescent="0.25">
      <c r="A140" s="61">
        <v>139</v>
      </c>
      <c r="B140" s="61" t="str">
        <f ca="1"/>
        <v>Kasibugga Sub-Division</v>
      </c>
      <c r="C140" s="61">
        <f ca="1"/>
        <v>0</v>
      </c>
      <c r="D140" s="61" t="str">
        <f ca="1"/>
        <v>CI-Kasibugga</v>
      </c>
      <c r="E140" s="62" t="str">
        <f ca="1"/>
        <v>Kasibugga</v>
      </c>
      <c r="F140" s="61" t="str">
        <f ca="1"/>
        <v>'289/2025'</v>
      </c>
      <c r="G140" s="63" t="str">
        <f ca="1"/>
        <v>20(b)(ii)(B) r/w 8(c) NDPSA</v>
      </c>
      <c r="H140" s="64">
        <f ca="1"/>
        <v>45907</v>
      </c>
      <c r="I140" s="65" t="str">
        <f ca="1"/>
        <v>Sep</v>
      </c>
      <c r="J140" s="65">
        <f ca="1"/>
        <v>2025</v>
      </c>
      <c r="K140" s="63" t="str">
        <f ca="1"/>
        <v>NDPS</v>
      </c>
      <c r="L140" s="61">
        <f ca="1"/>
        <v>0</v>
      </c>
      <c r="M140" s="61" t="str">
        <f ca="1"/>
        <v>NDPS</v>
      </c>
      <c r="N140" s="61" t="str">
        <f ca="1"/>
        <v>NDPS</v>
      </c>
      <c r="O140" s="61" t="str">
        <f ca="1"/>
        <v>Non-Grave</v>
      </c>
      <c r="P140" s="28">
        <f ca="1"/>
        <v>0</v>
      </c>
      <c r="Q140" s="61">
        <f ca="1"/>
        <v>0</v>
      </c>
      <c r="R140" s="61">
        <f ca="1"/>
        <v>0</v>
      </c>
      <c r="S140" s="61" t="str">
        <f ca="1"/>
        <v>UI</v>
      </c>
      <c r="T140" s="61">
        <f ca="1"/>
        <v>0</v>
      </c>
      <c r="U140" s="28">
        <f ca="1"/>
        <v>0</v>
      </c>
      <c r="V140" s="61">
        <f ca="1"/>
        <v>0</v>
      </c>
      <c r="W140" s="9" t="str">
        <f ca="1"/>
        <v>For Arrest of Accused</v>
      </c>
      <c r="X140" s="9" t="str">
        <f ca="1"/>
        <v>For Arrest of Accused</v>
      </c>
      <c r="Y140" s="66">
        <f ca="1"/>
        <v>0</v>
      </c>
      <c r="Z140" s="9" t="str">
        <f ca="1"/>
        <v>This is a case of illegal possession of prohibited Ganja for the purpose of commercial use that occurred on 07.09.2025 at 18.00 hours on the Railway station road, near Saibaba temple, Railway station, Palasa, Palasa-Kasibugga municipality and reported on the same day at 19:30 hours by the complainant R. Narasimha Murthy, Sub-Inspector of Police, Kasibugga PS, in which, he reported that he arrested the accused A-1) Susthir Mali s/o Bathuel Mali, 34yrs, Christian, Santhinagar Village, Parimal Post, New gada block, R.Udayagiri PS, Gajapathi Distict, Odisha state while he was in possession &amp; transportation of the prohibited Ganja from Odisha state A-2) Kishor Chandra Karjee, Champapur, Rayagada, Gajapathi Distict, Odisha to Kerala state A.3) Faizal of Kerala state, Cell: 9562701001. The compl</v>
      </c>
      <c r="AA140" s="60" t="str">
        <f ca="1"/>
        <v>Total</v>
      </c>
      <c r="AB140" s="61">
        <f ca="1"/>
        <v>404</v>
      </c>
      <c r="AC140" s="61" t="str">
        <f ca="1"/>
        <v>Above 1 Year</v>
      </c>
      <c r="AD140" s="61" t="str">
        <f ca="1"/>
        <v/>
      </c>
      <c r="AE140" s="61" t="str">
        <f ca="1"/>
        <v/>
      </c>
      <c r="AF140" s="61">
        <f ca="1"/>
        <v>0</v>
      </c>
      <c r="AG140" s="61" t="str">
        <f ca="1"/>
        <v>Kasibugga,'289/2025'</v>
      </c>
      <c r="AH140" s="61" t="str">
        <f t="shared" ca="1" si="2"/>
        <v>No</v>
      </c>
    </row>
    <row r="141" spans="1:34" s="24" customFormat="1" ht="25.5" customHeight="1" x14ac:dyDescent="0.25">
      <c r="A141" s="61">
        <v>140</v>
      </c>
      <c r="B141" s="61" t="str">
        <f ca="1"/>
        <v>Kasibugga Sub-Division</v>
      </c>
      <c r="C141" s="61">
        <f ca="1"/>
        <v>0</v>
      </c>
      <c r="D141" s="61" t="str">
        <f ca="1"/>
        <v>CI-Kasibugga</v>
      </c>
      <c r="E141" s="62" t="str">
        <f ca="1"/>
        <v>Kasibugga</v>
      </c>
      <c r="F141" s="61" t="str">
        <f ca="1"/>
        <v>'290/2025'</v>
      </c>
      <c r="G141" s="63" t="str">
        <f ca="1"/>
        <v>20(b)(ii)(B) r/w 8(c) NDPSA</v>
      </c>
      <c r="H141" s="64">
        <f ca="1"/>
        <v>45910</v>
      </c>
      <c r="I141" s="65" t="str">
        <f ca="1"/>
        <v>Sep</v>
      </c>
      <c r="J141" s="65">
        <f ca="1"/>
        <v>2025</v>
      </c>
      <c r="K141" s="63" t="str">
        <f ca="1"/>
        <v>NDPS</v>
      </c>
      <c r="L141" s="61">
        <f ca="1"/>
        <v>0</v>
      </c>
      <c r="M141" s="61" t="str">
        <f ca="1"/>
        <v>NDPS</v>
      </c>
      <c r="N141" s="61" t="str">
        <f ca="1"/>
        <v>NDPS</v>
      </c>
      <c r="O141" s="61" t="str">
        <f ca="1"/>
        <v>Non-Grave</v>
      </c>
      <c r="P141" s="28">
        <f ca="1"/>
        <v>0</v>
      </c>
      <c r="Q141" s="61">
        <f ca="1"/>
        <v>0</v>
      </c>
      <c r="R141" s="61">
        <f ca="1"/>
        <v>0</v>
      </c>
      <c r="S141" s="61" t="str">
        <f ca="1"/>
        <v>UI</v>
      </c>
      <c r="T141" s="61">
        <f ca="1"/>
        <v>0</v>
      </c>
      <c r="U141" s="28">
        <f ca="1"/>
        <v>0</v>
      </c>
      <c r="V141" s="61">
        <f ca="1"/>
        <v>0</v>
      </c>
      <c r="W141" s="9" t="str">
        <f ca="1"/>
        <v>For Arrest of Accused</v>
      </c>
      <c r="X141" s="9" t="str">
        <f ca="1"/>
        <v>For Arrest of Accused</v>
      </c>
      <c r="Y141" s="66">
        <f ca="1"/>
        <v>0</v>
      </c>
      <c r="Z141" s="9" t="str">
        <f ca="1"/>
        <v>This is a case of illegal possession of prohibited Ganja for the purpose of commercial use that occurred on 10.09.2025 at 18.00 hours on the Railway station road, near Saibaba temple, Railway station, Palasa, Palasa-Kasibugga municipality and reported on the same day at 20.00 hours by the complainant R. Narasimha Murthy, Sub-Inspector of Police, Kasibugga PS, in which, he reported that he arrested the accused A-1) Rohith s/o Suresh, 33yrs, Argupur, Safipur Sub District, Unnao District, Uttar Pradesh state, Cell: 6393257611, A-2) Nuruddin s/o Islamuddin, 27yrs, Caste by Muslim, Asayas Village, Unnao District, Uttar Pradesh state, Cell: 8452911828 while they were in possession &amp; transportation of the prohibited Ganja from Odisha state A-3) Suman Manik @ Heera s/o Suresh Manik, Near Maa Santh</v>
      </c>
      <c r="AA141" s="60" t="str">
        <f ca="1"/>
        <v>Total</v>
      </c>
      <c r="AB141" s="61">
        <f ca="1"/>
        <v>401</v>
      </c>
      <c r="AC141" s="61" t="str">
        <f ca="1"/>
        <v>Above 1 Year</v>
      </c>
      <c r="AD141" s="61" t="str">
        <f ca="1"/>
        <v/>
      </c>
      <c r="AE141" s="61" t="str">
        <f ca="1"/>
        <v/>
      </c>
      <c r="AF141" s="61">
        <f ca="1"/>
        <v>0</v>
      </c>
      <c r="AG141" s="61" t="str">
        <f ca="1"/>
        <v>Kasibugga,'290/2025'</v>
      </c>
      <c r="AH141" s="61" t="str">
        <f t="shared" ca="1" si="2"/>
        <v>No</v>
      </c>
    </row>
    <row r="142" spans="1:34" s="24" customFormat="1" ht="25.5" customHeight="1" x14ac:dyDescent="0.25">
      <c r="A142" s="61">
        <v>141</v>
      </c>
      <c r="B142" s="61" t="str">
        <f ca="1"/>
        <v>Tekkali Sub-Division</v>
      </c>
      <c r="C142" s="61" t="str">
        <f ca="1"/>
        <v>Narasannapeta Circle</v>
      </c>
      <c r="D142" s="61" t="str">
        <f ca="1"/>
        <v>CI-Narasannapeta Circle</v>
      </c>
      <c r="E142" s="62" t="str">
        <f ca="1"/>
        <v>Narasannapeta</v>
      </c>
      <c r="F142" s="61" t="str">
        <f ca="1"/>
        <v>'305/2025'</v>
      </c>
      <c r="G142" s="63" t="str">
        <f ca="1"/>
        <v>20(b)(ii)(B) r/w 8(c) NDPSA</v>
      </c>
      <c r="H142" s="64">
        <f ca="1"/>
        <v>45911</v>
      </c>
      <c r="I142" s="65" t="str">
        <f ca="1"/>
        <v>Sep</v>
      </c>
      <c r="J142" s="65">
        <f ca="1"/>
        <v>2025</v>
      </c>
      <c r="K142" s="63" t="str">
        <f ca="1"/>
        <v>NDPS</v>
      </c>
      <c r="L142" s="61">
        <f ca="1"/>
        <v>0</v>
      </c>
      <c r="M142" s="61" t="str">
        <f ca="1"/>
        <v>NDPS</v>
      </c>
      <c r="N142" s="61" t="str">
        <f ca="1"/>
        <v>NDPS</v>
      </c>
      <c r="O142" s="61" t="str">
        <f ca="1"/>
        <v>Non-Grave</v>
      </c>
      <c r="P142" s="28">
        <f ca="1"/>
        <v>0</v>
      </c>
      <c r="Q142" s="61">
        <f ca="1"/>
        <v>0</v>
      </c>
      <c r="R142" s="61">
        <f ca="1"/>
        <v>0</v>
      </c>
      <c r="S142" s="61" t="str">
        <f ca="1"/>
        <v>UI</v>
      </c>
      <c r="T142" s="61">
        <f ca="1"/>
        <v>0</v>
      </c>
      <c r="U142" s="28">
        <f ca="1"/>
        <v>0</v>
      </c>
      <c r="V142" s="61">
        <f ca="1"/>
        <v>0</v>
      </c>
      <c r="W142" s="9" t="str">
        <f ca="1"/>
        <v>For Arrest of Accused</v>
      </c>
      <c r="X142" s="9" t="str">
        <f ca="1"/>
        <v>For Arrest of Accused</v>
      </c>
      <c r="Y142" s="66">
        <f ca="1"/>
        <v>0</v>
      </c>
      <c r="Z142" s="9" t="str">
        <f ca="1"/>
        <v>This is a case of seizure of contraband i.e. Ganja, a cultivated Herbal Narcotic coupled with illegal purchase, possession, transportation and consuming of the narcotic drug i.e. Ganja. Occurred on 11.09.2025 at 18.00 hrs on NH 16 Madapam Toll Plaza, Narasannapeta Mandalam and reported on same day at 20.00 hrs wherein the complainant CH.Durga Prasad, SI of Police, Narasannapeta PS arrested accused A-1 Jyothi Prakash Nayak S/o Shabbobara Nayak, age 33 years,Brahmina by caste, Ranki Village, Kandujara Dist, Odissa State when he was found and transported in the illegal possession of Narcotic drug i.e. 5 packets of Ganja weight about 5.240 kgs, worth Rs.15000/- which was procured from A.2 Prakash Chandra Barik, Balasore, Odissa State and hand over the same to A-3 Dinesh Kumar Pati, Bampidi C</v>
      </c>
      <c r="AA142" s="60" t="str">
        <f ca="1"/>
        <v>Total</v>
      </c>
      <c r="AB142" s="61">
        <f ca="1"/>
        <v>400</v>
      </c>
      <c r="AC142" s="61" t="str">
        <f ca="1"/>
        <v>Above 1 Year</v>
      </c>
      <c r="AD142" s="61" t="str">
        <f ca="1"/>
        <v/>
      </c>
      <c r="AE142" s="61" t="str">
        <f ca="1"/>
        <v/>
      </c>
      <c r="AF142" s="61">
        <f ca="1"/>
        <v>0</v>
      </c>
      <c r="AG142" s="61" t="str">
        <f ca="1"/>
        <v>Narasannapeta,'305/2025'</v>
      </c>
      <c r="AH142" s="61" t="str">
        <f t="shared" ca="1" si="2"/>
        <v>No</v>
      </c>
    </row>
    <row r="143" spans="1:34" s="24" customFormat="1" ht="25.5" customHeight="1" x14ac:dyDescent="0.25">
      <c r="A143" s="61">
        <v>142</v>
      </c>
      <c r="B143" s="61" t="str">
        <f ca="1"/>
        <v>Kasibugga Sub-Division</v>
      </c>
      <c r="C143" s="61" t="str">
        <f ca="1"/>
        <v>Itchapuram Circle</v>
      </c>
      <c r="D143" s="61" t="str">
        <f ca="1"/>
        <v>CI-Itchapuram Circle</v>
      </c>
      <c r="E143" s="62" t="str">
        <f ca="1"/>
        <v>Itchapuram Town</v>
      </c>
      <c r="F143" s="61" t="str">
        <f ca="1"/>
        <v>'90/2025'</v>
      </c>
      <c r="G143" s="63" t="str">
        <f ca="1"/>
        <v>20(b)(ii)(B) r/w 8(c) NDPSA</v>
      </c>
      <c r="H143" s="64">
        <f ca="1"/>
        <v>45913</v>
      </c>
      <c r="I143" s="65" t="str">
        <f ca="1"/>
        <v>Sep</v>
      </c>
      <c r="J143" s="65">
        <f ca="1"/>
        <v>2025</v>
      </c>
      <c r="K143" s="63" t="str">
        <f ca="1"/>
        <v>NDPS</v>
      </c>
      <c r="L143" s="61">
        <f ca="1"/>
        <v>0</v>
      </c>
      <c r="M143" s="61" t="str">
        <f ca="1"/>
        <v>NDPS</v>
      </c>
      <c r="N143" s="61" t="str">
        <f ca="1"/>
        <v>NDPS</v>
      </c>
      <c r="O143" s="61" t="str">
        <f ca="1"/>
        <v>Non-Grave</v>
      </c>
      <c r="P143" s="28">
        <f ca="1"/>
        <v>0</v>
      </c>
      <c r="Q143" s="61">
        <f ca="1"/>
        <v>0</v>
      </c>
      <c r="R143" s="61">
        <f ca="1"/>
        <v>0</v>
      </c>
      <c r="S143" s="61" t="str">
        <f ca="1"/>
        <v>UI</v>
      </c>
      <c r="T143" s="61">
        <f ca="1"/>
        <v>0</v>
      </c>
      <c r="U143" s="28">
        <f ca="1"/>
        <v>0</v>
      </c>
      <c r="V143" s="61">
        <f ca="1"/>
        <v>0</v>
      </c>
      <c r="W143" s="9" t="str">
        <f ca="1"/>
        <v>For Arrest of Accused</v>
      </c>
      <c r="X143" s="9" t="str">
        <f ca="1"/>
        <v>For Arrest of Accused</v>
      </c>
      <c r="Y143" s="66">
        <f ca="1"/>
        <v>0</v>
      </c>
      <c r="Z143" s="9" t="str">
        <f ca="1"/>
        <v>Occurred on 13.09.2025 at 17.00 hours in front of Ichapuram Railway Station, Ichapuram Municipality and reported on the same day at 19:30 hours by the complainant M Mukunda Rao, Sub-Inspector of Police, Ichapuram town PS, in which, he reported that he arrested the accused A-1) Muthu Kumar S s/o Subramani, age 23 years, Caste Kurumu gundar, Vallalar Nagar, 2nd street, Veerapandi Post, Tiruppur District, Tamil Nadu State. Res. Samnoor village, Coimbatore, Karumpattai PS., Tamil Nadu State. A-2) Udhaya Kumar V s/o Vellingiri, age 23 years, Caste Settiar, 1st Street, Sivanandhapuram Street, Saravanampatti village, PS and Post, Coimbatore North District, Tamil Nadu State, A.3) Muthu Ramalingam s/o Subramaniyam, age 19 years, Caste Devar, Dhanalakshmi lay out, Parappalayam vi</v>
      </c>
      <c r="AA143" s="60" t="str">
        <f ca="1"/>
        <v>Total</v>
      </c>
      <c r="AB143" s="61">
        <f ca="1"/>
        <v>398</v>
      </c>
      <c r="AC143" s="61" t="str">
        <f ca="1"/>
        <v>Above 1 Year</v>
      </c>
      <c r="AD143" s="61" t="str">
        <f ca="1"/>
        <v/>
      </c>
      <c r="AE143" s="61" t="str">
        <f ca="1"/>
        <v/>
      </c>
      <c r="AF143" s="61">
        <f ca="1"/>
        <v>0</v>
      </c>
      <c r="AG143" s="61" t="str">
        <f ca="1"/>
        <v>Itchapuram Town,'90/2025'</v>
      </c>
      <c r="AH143" s="61" t="str">
        <f t="shared" ca="1" si="2"/>
        <v>No</v>
      </c>
    </row>
    <row r="144" spans="1:34" s="24" customFormat="1" ht="25.5" customHeight="1" x14ac:dyDescent="0.25">
      <c r="A144" s="61">
        <v>143</v>
      </c>
      <c r="B144" s="61" t="str">
        <f ca="1"/>
        <v>Kasibugga Sub-Division</v>
      </c>
      <c r="C144" s="61" t="str">
        <f ca="1"/>
        <v>Itchapuram Circle</v>
      </c>
      <c r="D144" s="61" t="str">
        <f ca="1"/>
        <v>CI-Itchapuram Circle</v>
      </c>
      <c r="E144" s="62" t="str">
        <f ca="1"/>
        <v>Itchapuram Rural</v>
      </c>
      <c r="F144" s="61" t="str">
        <f ca="1"/>
        <v>'81/2025'</v>
      </c>
      <c r="G144" s="63" t="str">
        <f ca="1"/>
        <v>20(b)(ii)(B) r/w 8(c) NDPSA</v>
      </c>
      <c r="H144" s="64">
        <f ca="1"/>
        <v>45916</v>
      </c>
      <c r="I144" s="65" t="str">
        <f ca="1"/>
        <v>Sep</v>
      </c>
      <c r="J144" s="65">
        <f ca="1"/>
        <v>2025</v>
      </c>
      <c r="K144" s="63" t="str">
        <f ca="1"/>
        <v>NDPS</v>
      </c>
      <c r="L144" s="61">
        <f ca="1"/>
        <v>0</v>
      </c>
      <c r="M144" s="61" t="str">
        <f ca="1"/>
        <v>NDPS</v>
      </c>
      <c r="N144" s="61" t="str">
        <f ca="1"/>
        <v>NDPS</v>
      </c>
      <c r="O144" s="61" t="str">
        <f ca="1"/>
        <v>Non-Grave</v>
      </c>
      <c r="P144" s="28">
        <f ca="1"/>
        <v>0</v>
      </c>
      <c r="Q144" s="61">
        <f ca="1"/>
        <v>0</v>
      </c>
      <c r="R144" s="61">
        <f ca="1"/>
        <v>0</v>
      </c>
      <c r="S144" s="61" t="str">
        <f ca="1"/>
        <v>UI</v>
      </c>
      <c r="T144" s="61">
        <f ca="1"/>
        <v>0</v>
      </c>
      <c r="U144" s="28">
        <f ca="1"/>
        <v>0</v>
      </c>
      <c r="V144" s="61">
        <f ca="1"/>
        <v>0</v>
      </c>
      <c r="W144" s="9" t="str">
        <f ca="1"/>
        <v>For Arrest of Accused</v>
      </c>
      <c r="X144" s="9" t="str">
        <f ca="1"/>
        <v>For Arrest of Accused</v>
      </c>
      <c r="Y144" s="66">
        <f ca="1"/>
        <v>0</v>
      </c>
      <c r="Z144" s="9" t="str">
        <f ca="1"/>
        <v>This is a case of illegal possession of prohibited Ganja for the purpose of commercial use that occurred on 16.09.2025 at 17:00 hours at LC gate, M. Thoturu village of Ichapuram Mandal and reported on the same day at 20:00 hours by the complainant E. Srinivasa Rao, Sub-Inspector of Police, Ichapuram Rural PS, in which, he reported that he arrested the accused A-1) Kandasiva Muthukuamr S/o Muthukuamr, 22yrs, caste by sc chemma, Thoothukundi town, and dist, Tamilnaidu state, A-2) Kapildev Mariappan s/o Mariappan, 25yrs, Caste by sc- pariyar, Thoothukundi town, and dist, Tamilnaidu while they were in possession &amp; transportation of the prohibited Ganja. The complainant seized total Ganja weighing about Kg 11.120 grams, a mobile phone from the possession of the accused in the presence of the</v>
      </c>
      <c r="AA144" s="60" t="str">
        <f ca="1"/>
        <v>Total</v>
      </c>
      <c r="AB144" s="61">
        <f ca="1"/>
        <v>395</v>
      </c>
      <c r="AC144" s="61" t="str">
        <f ca="1"/>
        <v>Above 1 Year</v>
      </c>
      <c r="AD144" s="61" t="str">
        <f ca="1"/>
        <v/>
      </c>
      <c r="AE144" s="61" t="str">
        <f ca="1"/>
        <v/>
      </c>
      <c r="AF144" s="61">
        <f ca="1"/>
        <v>0</v>
      </c>
      <c r="AG144" s="61" t="str">
        <f ca="1"/>
        <v>Itchapuram Rural,'81/2025'</v>
      </c>
      <c r="AH144" s="61" t="str">
        <f t="shared" ca="1" si="2"/>
        <v>No</v>
      </c>
    </row>
    <row r="145" spans="1:34" s="24" customFormat="1" ht="25.5" customHeight="1" x14ac:dyDescent="0.25">
      <c r="A145" s="61">
        <v>144</v>
      </c>
      <c r="B145" s="61" t="str">
        <f ca="1"/>
        <v>Kasibugga Sub-Division</v>
      </c>
      <c r="C145" s="61">
        <f ca="1"/>
        <v>0</v>
      </c>
      <c r="D145" s="61" t="str">
        <f ca="1"/>
        <v>CI-Kasibugga</v>
      </c>
      <c r="E145" s="62" t="str">
        <f ca="1"/>
        <v>Kasibugga</v>
      </c>
      <c r="F145" s="61" t="str">
        <f ca="1"/>
        <v>'294/2025'</v>
      </c>
      <c r="G145" s="63" t="str">
        <f ca="1"/>
        <v>20(b)(ii)(B) r/w 8(c) NDPSA</v>
      </c>
      <c r="H145" s="64">
        <f ca="1"/>
        <v>45916</v>
      </c>
      <c r="I145" s="65" t="str">
        <f ca="1"/>
        <v>Sep</v>
      </c>
      <c r="J145" s="65">
        <f ca="1"/>
        <v>2025</v>
      </c>
      <c r="K145" s="63" t="str">
        <f ca="1"/>
        <v>NDPS</v>
      </c>
      <c r="L145" s="61">
        <f ca="1"/>
        <v>0</v>
      </c>
      <c r="M145" s="61" t="str">
        <f ca="1"/>
        <v>NDPS</v>
      </c>
      <c r="N145" s="61" t="str">
        <f ca="1"/>
        <v>NDPS</v>
      </c>
      <c r="O145" s="61" t="str">
        <f ca="1"/>
        <v>Non-Grave</v>
      </c>
      <c r="P145" s="28">
        <f ca="1"/>
        <v>0</v>
      </c>
      <c r="Q145" s="61">
        <f ca="1"/>
        <v>0</v>
      </c>
      <c r="R145" s="61">
        <f ca="1"/>
        <v>0</v>
      </c>
      <c r="S145" s="61" t="str">
        <f ca="1"/>
        <v>UI</v>
      </c>
      <c r="T145" s="61">
        <f ca="1"/>
        <v>0</v>
      </c>
      <c r="U145" s="28">
        <f ca="1"/>
        <v>0</v>
      </c>
      <c r="V145" s="61">
        <f ca="1"/>
        <v>0</v>
      </c>
      <c r="W145" s="9" t="str">
        <f ca="1"/>
        <v>For Arrest of Accused</v>
      </c>
      <c r="X145" s="9" t="str">
        <f ca="1"/>
        <v>For Arrest of Accused</v>
      </c>
      <c r="Y145" s="66">
        <f ca="1"/>
        <v>0</v>
      </c>
      <c r="Z145" s="9" t="str">
        <f ca="1"/>
        <v>This is a case of illegal possession of prohibited Ganja for the purpose of commercial use that occurred on 16.09.2025 at 10.30 hours on the Railway station road, near water tank, Kasibugga town, Palasa-Kasibugga municipality and reported on the same day at 12.00 hours by the complainant R. Narasimha Murthy, Sub-Inspector of Police, Kasibugga PS, in which, he reported that he arrested the accused A-1) Hemanta Shabar S/o Kandayat Shabar, age: 27 years, Jigidipadar village, Likiti padar Panchayath, Tabalaguda post, Padampur block &amp; PS, Rayagada district, Odisha state, cell: 6371783327 and A-2) Keshab Sabar S/o Late Marushuti Sabar, age: 31 years, ST Savara by caste, Jigidipadar village, Likiti padar Panchayath, Tabalaguda post, Padampur block &amp; PS, Rayagada district, Odisha state, cell: 9827</v>
      </c>
      <c r="AA145" s="60" t="str">
        <f ca="1"/>
        <v>Total</v>
      </c>
      <c r="AB145" s="61">
        <f ca="1"/>
        <v>395</v>
      </c>
      <c r="AC145" s="61" t="str">
        <f ca="1"/>
        <v>Above 1 Year</v>
      </c>
      <c r="AD145" s="61" t="str">
        <f ca="1"/>
        <v/>
      </c>
      <c r="AE145" s="61" t="str">
        <f ca="1"/>
        <v/>
      </c>
      <c r="AF145" s="61">
        <f ca="1"/>
        <v>0</v>
      </c>
      <c r="AG145" s="61" t="str">
        <f ca="1"/>
        <v>Kasibugga,'294/2025'</v>
      </c>
      <c r="AH145" s="61" t="str">
        <f t="shared" ca="1" si="2"/>
        <v>No</v>
      </c>
    </row>
    <row r="146" spans="1:34" s="24" customFormat="1" ht="25.5" customHeight="1" x14ac:dyDescent="0.25">
      <c r="A146" s="61">
        <v>145</v>
      </c>
      <c r="B146" s="61" t="str">
        <f ca="1"/>
        <v>Tekkali Sub-Division</v>
      </c>
      <c r="C146" s="61" t="str">
        <f ca="1"/>
        <v>Narasannapeta Circle</v>
      </c>
      <c r="D146" s="61" t="str">
        <f ca="1"/>
        <v>CI-Narasannapeta Circle</v>
      </c>
      <c r="E146" s="62" t="str">
        <f ca="1"/>
        <v>Narasannapeta</v>
      </c>
      <c r="F146" s="61" t="str">
        <f ca="1"/>
        <v>'310/2025'</v>
      </c>
      <c r="G146" s="63" t="str">
        <f ca="1"/>
        <v>20(b)(ii)(B) r/w 8(c) NDPSA</v>
      </c>
      <c r="H146" s="64">
        <f ca="1"/>
        <v>45918</v>
      </c>
      <c r="I146" s="65" t="str">
        <f ca="1"/>
        <v>Sep</v>
      </c>
      <c r="J146" s="65">
        <f ca="1"/>
        <v>2025</v>
      </c>
      <c r="K146" s="63" t="str">
        <f ca="1"/>
        <v>NDPS</v>
      </c>
      <c r="L146" s="61">
        <f ca="1"/>
        <v>0</v>
      </c>
      <c r="M146" s="61" t="str">
        <f ca="1"/>
        <v>NDPS</v>
      </c>
      <c r="N146" s="61" t="str">
        <f ca="1"/>
        <v>NDPS</v>
      </c>
      <c r="O146" s="61" t="str">
        <f ca="1"/>
        <v>Non-Grave</v>
      </c>
      <c r="P146" s="28">
        <f ca="1"/>
        <v>0</v>
      </c>
      <c r="Q146" s="61">
        <f ca="1"/>
        <v>0</v>
      </c>
      <c r="R146" s="61">
        <f ca="1"/>
        <v>0</v>
      </c>
      <c r="S146" s="61" t="str">
        <f ca="1"/>
        <v>UI</v>
      </c>
      <c r="T146" s="61">
        <f ca="1"/>
        <v>0</v>
      </c>
      <c r="U146" s="28">
        <f ca="1"/>
        <v>0</v>
      </c>
      <c r="V146" s="61">
        <f ca="1"/>
        <v>0</v>
      </c>
      <c r="W146" s="9" t="str">
        <f ca="1"/>
        <v>For Arrest of Accused</v>
      </c>
      <c r="X146" s="9" t="str">
        <f ca="1"/>
        <v>For Arrest of Accused</v>
      </c>
      <c r="Y146" s="66">
        <f ca="1"/>
        <v>0</v>
      </c>
      <c r="Z146" s="9" t="str">
        <f ca="1"/>
        <v>This is a case of seizure of contraband i.e. Ganja, a cultivated Herbal Narcotic coupled with illegal purchase, possession, transportation and consuming of the narcotic drug i.e. Ganja. Occurred on 18.09.2025 at 13.00 hrs on near NH 16 Madapam Toll Plaza, Narasannapeta Mandalam and reported on same day at 15.00 hrs wherein the complainant S.B Sankararao, SI of Police-2, Narasannapeta PS arrested accused A-1 Kailash Chnadra Behara S/o Sukunta Behara, age 25 years, SC behara by caste, Gajapathinagaram Village, Ramba Police Station Limits, Ganajm Dist, Odissa State when he was found and transported in the illegal possession of Narcotic drug i.e. 5 packets of Ganja weight about 2.120 kgs, worth Rs.6000/- which was procured from A.2 Madhuri Das, Balusesan Street, Gajapathinagaram Village, Gan</v>
      </c>
      <c r="AA146" s="60" t="str">
        <f ca="1"/>
        <v>Total</v>
      </c>
      <c r="AB146" s="61">
        <f ca="1"/>
        <v>393</v>
      </c>
      <c r="AC146" s="61" t="str">
        <f ca="1"/>
        <v>Above 1 Year</v>
      </c>
      <c r="AD146" s="61" t="str">
        <f ca="1"/>
        <v/>
      </c>
      <c r="AE146" s="61" t="str">
        <f ca="1"/>
        <v/>
      </c>
      <c r="AF146" s="61">
        <f ca="1"/>
        <v>0</v>
      </c>
      <c r="AG146" s="61" t="str">
        <f ca="1"/>
        <v>Narasannapeta,'310/2025'</v>
      </c>
      <c r="AH146" s="61" t="str">
        <f t="shared" ca="1" si="2"/>
        <v>No</v>
      </c>
    </row>
    <row r="147" spans="1:34" s="24" customFormat="1" ht="25.5" customHeight="1" x14ac:dyDescent="0.25">
      <c r="A147" s="61">
        <v>146</v>
      </c>
      <c r="B147" s="61" t="str">
        <f ca="1"/>
        <v>Kasibugga Sub-Division</v>
      </c>
      <c r="C147" s="61">
        <f ca="1"/>
        <v>0</v>
      </c>
      <c r="D147" s="61" t="str">
        <f ca="1"/>
        <v>CI-Kasibugga</v>
      </c>
      <c r="E147" s="62" t="str">
        <f ca="1"/>
        <v>Kasibugga</v>
      </c>
      <c r="F147" s="61" t="str">
        <f ca="1"/>
        <v>'303/2025'</v>
      </c>
      <c r="G147" s="63" t="str">
        <f ca="1"/>
        <v>20(b)(ii)(B) r/w 8(c) NDPSA</v>
      </c>
      <c r="H147" s="64">
        <f ca="1"/>
        <v>45920</v>
      </c>
      <c r="I147" s="65" t="str">
        <f ca="1"/>
        <v>Sep</v>
      </c>
      <c r="J147" s="65">
        <f ca="1"/>
        <v>2025</v>
      </c>
      <c r="K147" s="63" t="str">
        <f ca="1"/>
        <v>NDPS</v>
      </c>
      <c r="L147" s="61">
        <f ca="1"/>
        <v>0</v>
      </c>
      <c r="M147" s="61" t="str">
        <f ca="1"/>
        <v>NDPS</v>
      </c>
      <c r="N147" s="61" t="str">
        <f ca="1"/>
        <v>NDPS</v>
      </c>
      <c r="O147" s="61" t="str">
        <f ca="1"/>
        <v>Non-Grave</v>
      </c>
      <c r="P147" s="28">
        <f ca="1"/>
        <v>0</v>
      </c>
      <c r="Q147" s="61">
        <f ca="1"/>
        <v>0</v>
      </c>
      <c r="R147" s="61">
        <f ca="1"/>
        <v>0</v>
      </c>
      <c r="S147" s="61" t="str">
        <f ca="1"/>
        <v>UI</v>
      </c>
      <c r="T147" s="61">
        <f ca="1"/>
        <v>0</v>
      </c>
      <c r="U147" s="28">
        <f ca="1"/>
        <v>0</v>
      </c>
      <c r="V147" s="61">
        <f ca="1"/>
        <v>0</v>
      </c>
      <c r="W147" s="9" t="str">
        <f ca="1"/>
        <v>For Arrest of Accused</v>
      </c>
      <c r="X147" s="9" t="str">
        <f ca="1"/>
        <v>For Arrest of Accused</v>
      </c>
      <c r="Y147" s="66">
        <f ca="1"/>
        <v>0</v>
      </c>
      <c r="Z147" s="9" t="str">
        <f ca="1"/>
        <v>This is a case of illegal possession of prohibited Ganja for the purpose of commercial use that occurred on 20.09.2025 at 12.30 hours on the Railway station road, Kasibugga town, Palasa-Kasibugga municipality and reported on the same day at 14.00 hours by the complainant R. Narasimha Murthy, Sub-Inspector of Police, Kasibugga PS, in which, he reported that he arrested the accused A-1) Lalita Majhi W/O Monikanth Sadongi , age:28 years, Christian, Kantasaru Village, Mohanna block, Chandragiri PS, Gajapati District, Odisha State, Ph. 9827306034, 7205002759, 8249401727 while she was in possession &amp; transportation of the prohibited Ganja from Odisha state the accused A-2) Sanjay Kuram Saho @ Bikranth, Sarei, Ghasipura, Keonjhar, Kendujhar, Odisha, R/o Chandragiri PS, Gajapati District, Odisha</v>
      </c>
      <c r="AA147" s="60" t="str">
        <f ca="1"/>
        <v>Total</v>
      </c>
      <c r="AB147" s="61">
        <f ca="1"/>
        <v>391</v>
      </c>
      <c r="AC147" s="61" t="str">
        <f ca="1"/>
        <v>Above 1 Year</v>
      </c>
      <c r="AD147" s="61" t="str">
        <f ca="1"/>
        <v/>
      </c>
      <c r="AE147" s="61" t="str">
        <f ca="1"/>
        <v/>
      </c>
      <c r="AF147" s="61">
        <f ca="1"/>
        <v>0</v>
      </c>
      <c r="AG147" s="61" t="str">
        <f ca="1"/>
        <v>Kasibugga,'303/2025'</v>
      </c>
      <c r="AH147" s="61" t="str">
        <f t="shared" ca="1" si="2"/>
        <v>No</v>
      </c>
    </row>
    <row r="148" spans="1:34" s="24" customFormat="1" ht="25.5" customHeight="1" x14ac:dyDescent="0.25">
      <c r="A148" s="61">
        <v>147</v>
      </c>
      <c r="B148" s="61" t="str">
        <f ca="1"/>
        <v>Kasibugga Sub-Division</v>
      </c>
      <c r="C148" s="61">
        <f ca="1"/>
        <v>0</v>
      </c>
      <c r="D148" s="61" t="str">
        <f ca="1"/>
        <v>CI-Kasibugga</v>
      </c>
      <c r="E148" s="62" t="str">
        <f ca="1"/>
        <v>Kasibugga</v>
      </c>
      <c r="F148" s="61" t="str">
        <f ca="1"/>
        <v>'302/2025'</v>
      </c>
      <c r="G148" s="63" t="str">
        <f ca="1"/>
        <v>20(b)(ii)(C) r/w 8(c) NDPSA</v>
      </c>
      <c r="H148" s="64">
        <f ca="1"/>
        <v>45920</v>
      </c>
      <c r="I148" s="65" t="str">
        <f ca="1"/>
        <v>Sep</v>
      </c>
      <c r="J148" s="65">
        <f ca="1"/>
        <v>2025</v>
      </c>
      <c r="K148" s="63" t="str">
        <f ca="1"/>
        <v>NDPS</v>
      </c>
      <c r="L148" s="61">
        <f ca="1"/>
        <v>0</v>
      </c>
      <c r="M148" s="61" t="str">
        <f ca="1"/>
        <v>NDPS</v>
      </c>
      <c r="N148" s="61" t="str">
        <f ca="1"/>
        <v>NDPS</v>
      </c>
      <c r="O148" s="61" t="str">
        <f ca="1"/>
        <v>Non-Grave</v>
      </c>
      <c r="P148" s="28">
        <f ca="1"/>
        <v>0</v>
      </c>
      <c r="Q148" s="61">
        <f ca="1"/>
        <v>0</v>
      </c>
      <c r="R148" s="61">
        <f ca="1"/>
        <v>0</v>
      </c>
      <c r="S148" s="61" t="str">
        <f ca="1"/>
        <v>UI</v>
      </c>
      <c r="T148" s="61">
        <f ca="1"/>
        <v>0</v>
      </c>
      <c r="U148" s="28">
        <f ca="1"/>
        <v>0</v>
      </c>
      <c r="V148" s="61">
        <f ca="1"/>
        <v>0</v>
      </c>
      <c r="W148" s="9" t="str">
        <f ca="1"/>
        <v>For Arrest of Accused</v>
      </c>
      <c r="X148" s="9" t="str">
        <f ca="1"/>
        <v>For Arrest of Accused</v>
      </c>
      <c r="Y148" s="66">
        <f ca="1"/>
        <v>0</v>
      </c>
      <c r="Z148" s="9" t="str">
        <f ca="1"/>
        <v>This is a case of illegal possession of prohibited Ganja for the purpose of commercial use that occurred on 20.09.2025 at 10.30 hours on the Railway station road, Kasibugga town, Palasa-Kasibugga municipality and reported on the same day at 12.00 hours by the complainant R. Narasimha Murthy, Sub-Inspector of Police, Kasibugga PS, in which, he reported that he arrested the accused A-1) Gayathri Anief, D/O Anief, age: 18 years, 12/1, Periyar 4th street, Vijayaragava puram, Saligramam, Chennai Town &amp; district, Tamilanadu State. Ph: 6385439883, 9003728446 and A-2) Mamata Kumari Debi W/O Dal Kumar Tamang, 38 years, Indiranagar street, VTC Parlakhimidi Town &amp; PS, Gajapati District, Odissa State, Ph :7735579260 while they were in possession &amp; transportation of the prohibited Ganja to Tamilanadu s</v>
      </c>
      <c r="AA148" s="60" t="str">
        <f ca="1"/>
        <v>Total</v>
      </c>
      <c r="AB148" s="61">
        <f ca="1"/>
        <v>391</v>
      </c>
      <c r="AC148" s="61" t="str">
        <f ca="1"/>
        <v>Above 1 Year</v>
      </c>
      <c r="AD148" s="61" t="str">
        <f ca="1"/>
        <v/>
      </c>
      <c r="AE148" s="61" t="str">
        <f ca="1"/>
        <v/>
      </c>
      <c r="AF148" s="61">
        <f ca="1"/>
        <v>0</v>
      </c>
      <c r="AG148" s="61" t="str">
        <f ca="1"/>
        <v>Kasibugga,'302/2025'</v>
      </c>
      <c r="AH148" s="61" t="str">
        <f t="shared" ca="1" si="2"/>
        <v>No</v>
      </c>
    </row>
    <row r="149" spans="1:34" s="24" customFormat="1" ht="25.5" customHeight="1" x14ac:dyDescent="0.25">
      <c r="A149" s="61">
        <v>148</v>
      </c>
      <c r="B149" s="61" t="str">
        <f ca="1"/>
        <v>Kasibugga Sub-Division</v>
      </c>
      <c r="C149" s="61">
        <f ca="1"/>
        <v>0</v>
      </c>
      <c r="D149" s="61" t="str">
        <f ca="1"/>
        <v>CI-Kasibugga</v>
      </c>
      <c r="E149" s="62" t="str">
        <f ca="1"/>
        <v>Kasibugga</v>
      </c>
      <c r="F149" s="61" t="str">
        <f ca="1"/>
        <v>'304/2025'</v>
      </c>
      <c r="G149" s="63" t="str">
        <f ca="1"/>
        <v>20(b)(ii)(C) r/w 8(c) NDPSA</v>
      </c>
      <c r="H149" s="64">
        <f ca="1"/>
        <v>45920</v>
      </c>
      <c r="I149" s="65" t="str">
        <f ca="1"/>
        <v>Sep</v>
      </c>
      <c r="J149" s="65">
        <f ca="1"/>
        <v>2025</v>
      </c>
      <c r="K149" s="63" t="str">
        <f ca="1"/>
        <v>NDPS</v>
      </c>
      <c r="L149" s="61">
        <f ca="1"/>
        <v>0</v>
      </c>
      <c r="M149" s="61" t="str">
        <f ca="1"/>
        <v>NDPS</v>
      </c>
      <c r="N149" s="61" t="str">
        <f ca="1"/>
        <v>NDPS</v>
      </c>
      <c r="O149" s="61" t="str">
        <f ca="1"/>
        <v>Non-Grave</v>
      </c>
      <c r="P149" s="28">
        <f ca="1"/>
        <v>0</v>
      </c>
      <c r="Q149" s="61">
        <f ca="1"/>
        <v>0</v>
      </c>
      <c r="R149" s="61">
        <f ca="1"/>
        <v>0</v>
      </c>
      <c r="S149" s="61" t="str">
        <f ca="1"/>
        <v>UI</v>
      </c>
      <c r="T149" s="61">
        <f ca="1"/>
        <v>0</v>
      </c>
      <c r="U149" s="28">
        <f ca="1"/>
        <v>0</v>
      </c>
      <c r="V149" s="61">
        <f ca="1"/>
        <v>0</v>
      </c>
      <c r="W149" s="9" t="str">
        <f ca="1"/>
        <v>For Arrest of Accused</v>
      </c>
      <c r="X149" s="9" t="str">
        <f ca="1"/>
        <v>For Arrest of Accused</v>
      </c>
      <c r="Y149" s="66">
        <f ca="1"/>
        <v>0</v>
      </c>
      <c r="Z149" s="9" t="str">
        <f ca="1"/>
        <v>This is a case of illegal possession of prohibited Ganja for the purpose of commercial use that occurred on 20.09.2025 at 14.30 hours on the Railway station road, Kasibugga town, Palasa-Kasibugga municipality and reported on the same day at 16.00 hours by the complainant R. Narasimha Murthy, Sub-Inspector of Police, Kasibugga PS, in which, he reported that he arrested the accused A-1) Jishaya Ganta S/o Desenayak Ganta, Age 27 years, Caste by SC-Harijan, Goibandha village, Nuagada post, Padmapur block, Rayagada District, Odisha State, Ph. 9337134912 and A-2) Swapna Bibhar D/o Shyam Sundar Bibhar, Age 31 years, Caste by SC-Harijan, Sargiguda village, Metukhilingirai post, Gudari block, Rayagada district, Odisha state while they were in possession &amp; transportation of the prohibited Ganja fro</v>
      </c>
      <c r="AA149" s="60" t="str">
        <f ca="1"/>
        <v>Total</v>
      </c>
      <c r="AB149" s="61">
        <f ca="1"/>
        <v>391</v>
      </c>
      <c r="AC149" s="61" t="str">
        <f ca="1"/>
        <v>Above 1 Year</v>
      </c>
      <c r="AD149" s="61" t="str">
        <f ca="1"/>
        <v/>
      </c>
      <c r="AE149" s="61" t="str">
        <f ca="1"/>
        <v/>
      </c>
      <c r="AF149" s="61">
        <f ca="1"/>
        <v>0</v>
      </c>
      <c r="AG149" s="61" t="str">
        <f ca="1"/>
        <v>Kasibugga,'304/2025'</v>
      </c>
      <c r="AH149" s="61" t="str">
        <f t="shared" ca="1" si="2"/>
        <v>No</v>
      </c>
    </row>
    <row r="150" spans="1:34" s="24" customFormat="1" ht="25.5" customHeight="1" x14ac:dyDescent="0.25">
      <c r="A150" s="61">
        <v>149</v>
      </c>
      <c r="B150" s="61" t="str">
        <f ca="1"/>
        <v>Kasibugga Sub-Division</v>
      </c>
      <c r="C150" s="61" t="str">
        <f ca="1"/>
        <v>Itchapuram Circle</v>
      </c>
      <c r="D150" s="61" t="str">
        <f ca="1"/>
        <v>CI-Itchapuram Circle</v>
      </c>
      <c r="E150" s="62" t="str">
        <f ca="1"/>
        <v>Itchapuram Town</v>
      </c>
      <c r="F150" s="61" t="str">
        <f ca="1"/>
        <v>'95/2025'</v>
      </c>
      <c r="G150" s="63" t="str">
        <f ca="1"/>
        <v>20(b)(ii)(B) r/w 8(c) NDPSA</v>
      </c>
      <c r="H150" s="64">
        <f ca="1"/>
        <v>45922</v>
      </c>
      <c r="I150" s="65" t="str">
        <f ca="1"/>
        <v>Sep</v>
      </c>
      <c r="J150" s="65">
        <f ca="1"/>
        <v>2025</v>
      </c>
      <c r="K150" s="63" t="str">
        <f ca="1"/>
        <v>NDPS</v>
      </c>
      <c r="L150" s="61">
        <f ca="1"/>
        <v>0</v>
      </c>
      <c r="M150" s="61" t="str">
        <f ca="1"/>
        <v>NDPS</v>
      </c>
      <c r="N150" s="61" t="str">
        <f ca="1"/>
        <v>NDPS</v>
      </c>
      <c r="O150" s="61" t="str">
        <f ca="1"/>
        <v>Non-Grave</v>
      </c>
      <c r="P150" s="28">
        <f ca="1"/>
        <v>0</v>
      </c>
      <c r="Q150" s="61">
        <f ca="1"/>
        <v>0</v>
      </c>
      <c r="R150" s="61">
        <f ca="1"/>
        <v>0</v>
      </c>
      <c r="S150" s="61" t="str">
        <f ca="1"/>
        <v>UI</v>
      </c>
      <c r="T150" s="61">
        <f ca="1"/>
        <v>0</v>
      </c>
      <c r="U150" s="28">
        <f ca="1"/>
        <v>0</v>
      </c>
      <c r="V150" s="61">
        <f ca="1"/>
        <v>0</v>
      </c>
      <c r="W150" s="9" t="str">
        <f ca="1"/>
        <v>For Arrest of Accused</v>
      </c>
      <c r="X150" s="9" t="str">
        <f ca="1"/>
        <v>For Arrest of Accused</v>
      </c>
      <c r="Y150" s="66">
        <f ca="1"/>
        <v>0</v>
      </c>
      <c r="Z150" s="9" t="str">
        <f ca="1"/>
        <v>Occurred on 22.09.2025 at 09.30 hours in front of Ichapuram Railway Station, Ichapuram Municipality and reported on the same day at 11.45 hours by the complainant V.Ravi Varma, Sub-Inspector of Police, Kaviti PS, i/c Ichapuram town PS, in which, he reported that he arrested the accused A-1) Ajay s/o Ramamoorthi Munusamy @ Ramamoorthi, age 18 years and 6 months, Caste SC, Mahatma Gandhi Street, R.C.Melakondai village, Vikravandi PS, Villuppuram District, Tamil Nadu State, while he was in possession &amp; transportation of the prohibited Ganja. The complainant seized total Ganja weighing about Kg 15.080 grams, worth ¿ 75,400/- and 01 mobile phone from the possession of the accused A.1 Ajay in the presence of the mediators, under the cover of the mediators report. A.3 Vigneswar @ Vickey, Kamar</v>
      </c>
      <c r="AA150" s="60" t="str">
        <f ca="1"/>
        <v>Total</v>
      </c>
      <c r="AB150" s="61">
        <f ca="1"/>
        <v>389</v>
      </c>
      <c r="AC150" s="61" t="str">
        <f ca="1"/>
        <v>Above 1 Year</v>
      </c>
      <c r="AD150" s="61" t="str">
        <f ca="1"/>
        <v/>
      </c>
      <c r="AE150" s="61" t="str">
        <f ca="1"/>
        <v/>
      </c>
      <c r="AF150" s="61">
        <f ca="1"/>
        <v>0</v>
      </c>
      <c r="AG150" s="61" t="str">
        <f ca="1"/>
        <v>Itchapuram Town,'95/2025'</v>
      </c>
      <c r="AH150" s="61" t="str">
        <f t="shared" ca="1" si="2"/>
        <v>No</v>
      </c>
    </row>
    <row r="151" spans="1:34" s="24" customFormat="1" ht="25.5" customHeight="1" x14ac:dyDescent="0.25">
      <c r="A151" s="61">
        <v>150</v>
      </c>
      <c r="B151" s="61" t="str">
        <f ca="1"/>
        <v>Kasibugga Sub-Division</v>
      </c>
      <c r="C151" s="61">
        <f ca="1"/>
        <v>0</v>
      </c>
      <c r="D151" s="61" t="str">
        <f ca="1"/>
        <v>CI-Kasibugga</v>
      </c>
      <c r="E151" s="62" t="str">
        <f ca="1"/>
        <v>Kasibugga</v>
      </c>
      <c r="F151" s="61" t="str">
        <f ca="1"/>
        <v>'305/2025'</v>
      </c>
      <c r="G151" s="63" t="str">
        <f ca="1"/>
        <v>20(b)(ii)(B) r/w 8(c) NDPSA</v>
      </c>
      <c r="H151" s="64">
        <f ca="1"/>
        <v>45922</v>
      </c>
      <c r="I151" s="65" t="str">
        <f ca="1"/>
        <v>Sep</v>
      </c>
      <c r="J151" s="65">
        <f ca="1"/>
        <v>2025</v>
      </c>
      <c r="K151" s="63" t="str">
        <f ca="1"/>
        <v>NDPS</v>
      </c>
      <c r="L151" s="61">
        <f ca="1"/>
        <v>0</v>
      </c>
      <c r="M151" s="61" t="str">
        <f ca="1"/>
        <v>NDPS</v>
      </c>
      <c r="N151" s="61" t="str">
        <f ca="1"/>
        <v>NDPS</v>
      </c>
      <c r="O151" s="61" t="str">
        <f ca="1"/>
        <v>Non-Grave</v>
      </c>
      <c r="P151" s="28">
        <f ca="1"/>
        <v>0</v>
      </c>
      <c r="Q151" s="61">
        <f ca="1"/>
        <v>0</v>
      </c>
      <c r="R151" s="61">
        <f ca="1"/>
        <v>0</v>
      </c>
      <c r="S151" s="61" t="str">
        <f ca="1"/>
        <v>UI</v>
      </c>
      <c r="T151" s="61">
        <f ca="1"/>
        <v>0</v>
      </c>
      <c r="U151" s="28">
        <f ca="1"/>
        <v>0</v>
      </c>
      <c r="V151" s="61">
        <f ca="1"/>
        <v>0</v>
      </c>
      <c r="W151" s="9" t="str">
        <f ca="1"/>
        <v>For Arrest of Accused</v>
      </c>
      <c r="X151" s="9" t="str">
        <f ca="1"/>
        <v>For Arrest of Accused</v>
      </c>
      <c r="Y151" s="66">
        <f ca="1"/>
        <v>0</v>
      </c>
      <c r="Z151" s="9" t="str">
        <f ca="1"/>
        <v>This is a case of illegal possession of prohibited Ganja for the purpose of commercial use that occurred on 22.09.2025 at 18:00 hours on the railway station road, near Saibaba temple, Railway station, Palasa, Palasa-Kasibugga municipality and reported on the same day at 19:30 hours by the complainant P. Suryanarayana, Inspector of Police, Kasibugga PS, in which, he reported that he arrested the accused A-1) Kiran Ananda w/o Late Hruday Ananda, Age: 40 years, Marlaba village &amp; post, Rayagada block &amp; PS, R Udayagiri sub-district, Gajapathi district, Odisha state while he was in possession &amp; transportation of the prohibited Ganja from Odisha state A-2) Sobhagya Badayanayak S/o Surati, N/O Christhiyan Sahi, Giba, Gajapati district, Odisha state, R/O West Annanagar, 3rd street, Narayanapuram pa</v>
      </c>
      <c r="AA151" s="60" t="str">
        <f ca="1"/>
        <v>Total</v>
      </c>
      <c r="AB151" s="61">
        <f ca="1"/>
        <v>389</v>
      </c>
      <c r="AC151" s="61" t="str">
        <f ca="1"/>
        <v>Above 1 Year</v>
      </c>
      <c r="AD151" s="61" t="str">
        <f ca="1"/>
        <v/>
      </c>
      <c r="AE151" s="61" t="str">
        <f ca="1"/>
        <v/>
      </c>
      <c r="AF151" s="61">
        <f ca="1"/>
        <v>0</v>
      </c>
      <c r="AG151" s="61" t="str">
        <f ca="1"/>
        <v>Kasibugga,'305/2025'</v>
      </c>
      <c r="AH151" s="61" t="str">
        <f t="shared" ca="1" si="2"/>
        <v>No</v>
      </c>
    </row>
    <row r="152" spans="1:34" s="24" customFormat="1" ht="25.5" customHeight="1" x14ac:dyDescent="0.25">
      <c r="A152" s="61">
        <v>151</v>
      </c>
      <c r="B152" s="61" t="str">
        <f ca="1"/>
        <v>Kasibugga Sub-Division</v>
      </c>
      <c r="C152" s="61">
        <f ca="1"/>
        <v>0</v>
      </c>
      <c r="D152" s="61" t="str">
        <f ca="1"/>
        <v>CI-Kasibugga</v>
      </c>
      <c r="E152" s="62" t="str">
        <f ca="1"/>
        <v>Kasibugga</v>
      </c>
      <c r="F152" s="61" t="str">
        <f ca="1"/>
        <v>'311/2025'</v>
      </c>
      <c r="G152" s="63" t="str">
        <f ca="1"/>
        <v>20(b)(ii)(B) r/w 8(c) NDPSA</v>
      </c>
      <c r="H152" s="64">
        <f ca="1"/>
        <v>45929</v>
      </c>
      <c r="I152" s="65" t="str">
        <f ca="1"/>
        <v>Sep</v>
      </c>
      <c r="J152" s="65">
        <f ca="1"/>
        <v>2025</v>
      </c>
      <c r="K152" s="63" t="str">
        <f ca="1"/>
        <v>NDPS</v>
      </c>
      <c r="L152" s="61">
        <f ca="1"/>
        <v>0</v>
      </c>
      <c r="M152" s="61" t="str">
        <f ca="1"/>
        <v>NDPS</v>
      </c>
      <c r="N152" s="61" t="str">
        <f ca="1"/>
        <v>NDPS</v>
      </c>
      <c r="O152" s="61" t="str">
        <f ca="1"/>
        <v>Non-Grave</v>
      </c>
      <c r="P152" s="28">
        <f ca="1"/>
        <v>0</v>
      </c>
      <c r="Q152" s="61">
        <f ca="1"/>
        <v>0</v>
      </c>
      <c r="R152" s="61">
        <f ca="1"/>
        <v>0</v>
      </c>
      <c r="S152" s="61" t="str">
        <f ca="1"/>
        <v>UI</v>
      </c>
      <c r="T152" s="61">
        <f ca="1"/>
        <v>0</v>
      </c>
      <c r="U152" s="28">
        <f ca="1"/>
        <v>0</v>
      </c>
      <c r="V152" s="61">
        <f ca="1"/>
        <v>0</v>
      </c>
      <c r="W152" s="9" t="str">
        <f ca="1"/>
        <v>For Arrest of Accused</v>
      </c>
      <c r="X152" s="9" t="str">
        <f ca="1"/>
        <v>For Arrest of Accused</v>
      </c>
      <c r="Y152" s="66">
        <f ca="1"/>
        <v>0</v>
      </c>
      <c r="Z152" s="9" t="str">
        <f ca="1"/>
        <v>This is a case of illegal possession of prohibited Ganja for the purpose of commercial use that occurred on 29.09.2025 at 11:00 hours on the railway station road, near Saibaba temple, Railway station, Palasa, Palasa-Kasibugga municipality and reported on the same day at 12:30 hours by the complainant P. Suryanarayana, Inspector of Police, Kasibugga PS, in which, he reported that he arrested the accused A-1) Sarvasuddi Kumar Swami S/o Jagannadham, age: 31 years, Badamadiksahi street, Parlakhimundi Village, post &amp; PS, Gajapathi District, Odisha State while he was in possession &amp; transportation of the prohibited Ganja from Odisha state A-2) Kailash Bardhan S/o Namitanani, N/o Sundardanga village, R Udaygiri PS, Gajapathi District, Odisha State, Ph: 8144272778 to Delhi A-3) Raja Da @ Amol Da</v>
      </c>
      <c r="AA152" s="60" t="str">
        <f ca="1"/>
        <v>Total</v>
      </c>
      <c r="AB152" s="61">
        <f ca="1"/>
        <v>382</v>
      </c>
      <c r="AC152" s="61" t="str">
        <f ca="1"/>
        <v>Above 1 Year</v>
      </c>
      <c r="AD152" s="61" t="str">
        <f ca="1"/>
        <v/>
      </c>
      <c r="AE152" s="61" t="str">
        <f ca="1"/>
        <v/>
      </c>
      <c r="AF152" s="61">
        <f ca="1"/>
        <v>0</v>
      </c>
      <c r="AG152" s="61" t="str">
        <f ca="1"/>
        <v>Kasibugga,'311/2025'</v>
      </c>
      <c r="AH152" s="61" t="str">
        <f t="shared" ca="1" si="2"/>
        <v>No</v>
      </c>
    </row>
    <row r="153" spans="1:34" s="24" customFormat="1" ht="25.5" customHeight="1" x14ac:dyDescent="0.25">
      <c r="A153" s="61">
        <v>152</v>
      </c>
      <c r="B153" s="61" t="str">
        <f ca="1"/>
        <v>Kasibugga Sub-Division</v>
      </c>
      <c r="C153" s="61">
        <f ca="1"/>
        <v>0</v>
      </c>
      <c r="D153" s="61" t="str">
        <f ca="1"/>
        <v>CI-Kasibugga</v>
      </c>
      <c r="E153" s="62" t="str">
        <f ca="1"/>
        <v>Kasibugga</v>
      </c>
      <c r="F153" s="61" t="str">
        <f ca="1"/>
        <v>'312/2025'</v>
      </c>
      <c r="G153" s="63" t="str">
        <f ca="1"/>
        <v>20(b)(ii)(B) r/w 8(c) NDPSA</v>
      </c>
      <c r="H153" s="64">
        <f ca="1"/>
        <v>45929</v>
      </c>
      <c r="I153" s="65" t="str">
        <f ca="1"/>
        <v>Sep</v>
      </c>
      <c r="J153" s="65">
        <f ca="1"/>
        <v>2025</v>
      </c>
      <c r="K153" s="63" t="str">
        <f ca="1"/>
        <v>NDPS</v>
      </c>
      <c r="L153" s="61">
        <f ca="1"/>
        <v>0</v>
      </c>
      <c r="M153" s="61" t="str">
        <f ca="1"/>
        <v>NDPS</v>
      </c>
      <c r="N153" s="61" t="str">
        <f ca="1"/>
        <v>NDPS</v>
      </c>
      <c r="O153" s="61" t="str">
        <f ca="1"/>
        <v>Non-Grave</v>
      </c>
      <c r="P153" s="28">
        <f ca="1"/>
        <v>0</v>
      </c>
      <c r="Q153" s="61">
        <f ca="1"/>
        <v>0</v>
      </c>
      <c r="R153" s="61">
        <f ca="1"/>
        <v>0</v>
      </c>
      <c r="S153" s="61" t="str">
        <f ca="1"/>
        <v>UI</v>
      </c>
      <c r="T153" s="61">
        <f ca="1"/>
        <v>0</v>
      </c>
      <c r="U153" s="28">
        <f ca="1"/>
        <v>0</v>
      </c>
      <c r="V153" s="61">
        <f ca="1"/>
        <v>0</v>
      </c>
      <c r="W153" s="9" t="str">
        <f ca="1"/>
        <v>For Arrest of Accused</v>
      </c>
      <c r="X153" s="9" t="str">
        <f ca="1"/>
        <v>For Arrest of Accused</v>
      </c>
      <c r="Y153" s="66">
        <f ca="1"/>
        <v>0</v>
      </c>
      <c r="Z153" s="9" t="str">
        <f ca="1"/>
        <v>This is a case of illegal possession of prohibited Ganja for the purpose of commercial use that occurred on 29.09.2025 at 13:30 hours on the railway station road, near Saibaba temple, Railway station, Palasa, Palasa-Kasibugga municipality and reported on the same day at 15:00 hours by the complainant P. Suryanarayana, Inspector of Police, Kasibugga PS, in which, he reported that he arrested the accused A-1) Rajesh Bira S/o Rabindra Bira, age: 27 years, Jhalaracing Village, Sambalpur post, R Udayagiri PS, Gajapati District, Odisha State cell: 8917405536, 8138829018 while he was in possession &amp; transportation of the prohibited Ganja from Odisha state A-2) Amit Bardhan @ Royal Babu, Mari Nagar village, Jhalaracing Panchayath, Sambalpur post, R Udayagiri PS, Gajapathi District, Odisha state, P</v>
      </c>
      <c r="AA153" s="60" t="str">
        <f ca="1"/>
        <v>Total</v>
      </c>
      <c r="AB153" s="61">
        <f ca="1"/>
        <v>382</v>
      </c>
      <c r="AC153" s="61" t="str">
        <f ca="1"/>
        <v>Above 1 Year</v>
      </c>
      <c r="AD153" s="61" t="str">
        <f ca="1"/>
        <v/>
      </c>
      <c r="AE153" s="61" t="str">
        <f ca="1"/>
        <v/>
      </c>
      <c r="AF153" s="61">
        <f ca="1"/>
        <v>0</v>
      </c>
      <c r="AG153" s="61" t="str">
        <f ca="1"/>
        <v>Kasibugga,'312/2025'</v>
      </c>
      <c r="AH153" s="61" t="str">
        <f t="shared" ca="1" si="2"/>
        <v>No</v>
      </c>
    </row>
    <row r="154" spans="1:34" s="24" customFormat="1" ht="25.5" customHeight="1" x14ac:dyDescent="0.25">
      <c r="A154" s="61">
        <v>153</v>
      </c>
      <c r="B154" s="61" t="str">
        <f ca="1"/>
        <v>Kasibugga Sub-Division</v>
      </c>
      <c r="C154" s="61">
        <f ca="1"/>
        <v>0</v>
      </c>
      <c r="D154" s="61" t="str">
        <f ca="1"/>
        <v>CI-Kasibugga</v>
      </c>
      <c r="E154" s="62" t="str">
        <f ca="1"/>
        <v>Kasibugga</v>
      </c>
      <c r="F154" s="61" t="str">
        <f ca="1"/>
        <v>'313/2025'</v>
      </c>
      <c r="G154" s="63" t="str">
        <f ca="1"/>
        <v>196(1),353(2) BNS</v>
      </c>
      <c r="H154" s="64">
        <f ca="1"/>
        <v>45930</v>
      </c>
      <c r="I154" s="65" t="str">
        <f ca="1"/>
        <v>Sep</v>
      </c>
      <c r="J154" s="65">
        <f ca="1"/>
        <v>2025</v>
      </c>
      <c r="K154" s="63" t="str">
        <f ca="1"/>
        <v>Other IPC</v>
      </c>
      <c r="L154" s="61">
        <f ca="1"/>
        <v>0</v>
      </c>
      <c r="M154" s="61" t="str">
        <f ca="1"/>
        <v>Other IPC</v>
      </c>
      <c r="N154" s="61" t="str">
        <f ca="1"/>
        <v>IPC</v>
      </c>
      <c r="O154" s="61" t="str">
        <f ca="1"/>
        <v>Grave</v>
      </c>
      <c r="P154" s="28">
        <f ca="1"/>
        <v>0</v>
      </c>
      <c r="Q154" s="61">
        <f ca="1"/>
        <v>0</v>
      </c>
      <c r="R154" s="61">
        <f ca="1"/>
        <v>0</v>
      </c>
      <c r="S154" s="61" t="str">
        <f ca="1"/>
        <v>UI</v>
      </c>
      <c r="T154" s="61">
        <f ca="1"/>
        <v>0</v>
      </c>
      <c r="U154" s="28">
        <f ca="1"/>
        <v>0</v>
      </c>
      <c r="V154" s="61">
        <f ca="1"/>
        <v>0</v>
      </c>
      <c r="W154" s="9" t="str">
        <f ca="1"/>
        <v>For Arrest of Accused</v>
      </c>
      <c r="X154" s="9" t="str">
        <f ca="1"/>
        <v>For Arrest of Accused</v>
      </c>
      <c r="Y154" s="66">
        <f ca="1"/>
        <v>0</v>
      </c>
      <c r="Z154" s="9" t="str">
        <f ca="1"/>
        <v>This is a case of promoting enmity between different groups on grounds of religion, race, place of birth, residence, language, etc., and doing acts prejudicial to maintenance of harmony and intentional insult with intent to provoke breach of peace with conspiracy by using social media platform and conspiracy, occurred prior to on 30.09.2025 at 18.00hrs at Palasa-Kasibugga municipality and reported on 30.09.2025 at 18.00hrs by the complainant Malla Srinivasarao s/o Lt Venkataramanayya, 62yrs, Labour colony, Palasa-Kasibugga municipality, in which he reported that the accused Sistu Gopi s/o Lt Suryanarayana, Sudikonda, Palasa-Kasibugga municipality posted abusive messages on social media platform, including what¿s app targering the Hon¿ble Chief of minister of Andhra Pradesh state Sri Nara C</v>
      </c>
      <c r="AA154" s="60" t="str">
        <f ca="1"/>
        <v>Total</v>
      </c>
      <c r="AB154" s="61">
        <f ca="1"/>
        <v>381</v>
      </c>
      <c r="AC154" s="61" t="str">
        <f ca="1"/>
        <v>Above 1 Year</v>
      </c>
      <c r="AD154" s="61" t="str">
        <f ca="1"/>
        <v/>
      </c>
      <c r="AE154" s="61" t="str">
        <f ca="1"/>
        <v/>
      </c>
      <c r="AF154" s="61">
        <f ca="1"/>
        <v>0</v>
      </c>
      <c r="AG154" s="61" t="str">
        <f ca="1"/>
        <v>Kasibugga,'313/2025'</v>
      </c>
      <c r="AH154" s="61" t="str">
        <f t="shared" ca="1" si="2"/>
        <v>No</v>
      </c>
    </row>
    <row r="155" spans="1:34" s="24" customFormat="1" ht="25.5" customHeight="1" x14ac:dyDescent="0.25">
      <c r="A155" s="61">
        <v>154</v>
      </c>
      <c r="B155" s="61" t="str">
        <f ca="1"/>
        <v>Kasibugga Sub-Division</v>
      </c>
      <c r="C155" s="61">
        <f ca="1"/>
        <v>0</v>
      </c>
      <c r="D155" s="61" t="str">
        <f ca="1"/>
        <v>CI-Kasibugga</v>
      </c>
      <c r="E155" s="62" t="str">
        <f ca="1"/>
        <v>Kasibugga</v>
      </c>
      <c r="F155" s="61" t="str">
        <f ca="1"/>
        <v>'319/2025'</v>
      </c>
      <c r="G155" s="63" t="str">
        <f ca="1"/>
        <v>20(b)(ii)(B) r/w 8(c) NDPSA</v>
      </c>
      <c r="H155" s="64">
        <f ca="1"/>
        <v>45937</v>
      </c>
      <c r="I155" s="65" t="str">
        <f ca="1"/>
        <v>Oct</v>
      </c>
      <c r="J155" s="65">
        <f ca="1"/>
        <v>2025</v>
      </c>
      <c r="K155" s="63" t="str">
        <f ca="1"/>
        <v>NDPS</v>
      </c>
      <c r="L155" s="61">
        <f ca="1"/>
        <v>0</v>
      </c>
      <c r="M155" s="61" t="str">
        <f ca="1"/>
        <v>NDPS</v>
      </c>
      <c r="N155" s="61" t="str">
        <f ca="1"/>
        <v>NDPS</v>
      </c>
      <c r="O155" s="61" t="str">
        <f ca="1"/>
        <v>Non-Grave</v>
      </c>
      <c r="P155" s="28">
        <f ca="1"/>
        <v>0</v>
      </c>
      <c r="Q155" s="61">
        <f ca="1"/>
        <v>0</v>
      </c>
      <c r="R155" s="61">
        <f ca="1"/>
        <v>0</v>
      </c>
      <c r="S155" s="61" t="str">
        <f ca="1"/>
        <v>UI</v>
      </c>
      <c r="T155" s="61">
        <f ca="1"/>
        <v>0</v>
      </c>
      <c r="U155" s="28">
        <f ca="1"/>
        <v>0</v>
      </c>
      <c r="V155" s="61">
        <f ca="1"/>
        <v>0</v>
      </c>
      <c r="W155" s="9" t="str">
        <f ca="1"/>
        <v>For Arrest of Accused</v>
      </c>
      <c r="X155" s="9" t="str">
        <f ca="1"/>
        <v>For Arrest of Accused</v>
      </c>
      <c r="Y155" s="66">
        <f ca="1"/>
        <v>0</v>
      </c>
      <c r="Z155" s="9" t="str">
        <f ca="1"/>
        <v>This is a case of illegal possession of prohibited Ganja for the purpose of commercial use that occurred on 07.10.2025 at 18:00 hours on the railway station road, near Saibaba temple, Railway station, Palasa, Palasa-Kasibugga municipality and reported on the same day at 19:30 hours by the complainant R. Narasimha Murthy, Sub-Inspector of Police, Kasibugga PS, in which, he reported that he arrested the accused A-1) Shaukath Ali S/o Hasanabba, Age: 39 years, R/o 3-143, Arikere, Jokatte Village, Baikampady post, Panambur PS, Mangalore District, Karnataka State cell: 9606675091, while he was in possession &amp; transportation of the prohibited Ganja from Odisha state A-2) Ajaya Kumar Behera @ Ajaya Kumar @ Aju Bhai, R/O Braj Nagar, 1st Lane, Nimakhandi Pentho, Berhampur, Ganjam district of Odisha</v>
      </c>
      <c r="AA155" s="60" t="str">
        <f ca="1"/>
        <v>Total</v>
      </c>
      <c r="AB155" s="61">
        <f ca="1"/>
        <v>374</v>
      </c>
      <c r="AC155" s="61" t="str">
        <f ca="1"/>
        <v>Above 1 Year</v>
      </c>
      <c r="AD155" s="61" t="str">
        <f ca="1"/>
        <v/>
      </c>
      <c r="AE155" s="61" t="str">
        <f ca="1"/>
        <v/>
      </c>
      <c r="AF155" s="61">
        <f ca="1"/>
        <v>0</v>
      </c>
      <c r="AG155" s="61" t="str">
        <f ca="1"/>
        <v>Kasibugga,'319/2025'</v>
      </c>
      <c r="AH155" s="61" t="str">
        <f t="shared" ca="1" si="2"/>
        <v>No</v>
      </c>
    </row>
    <row r="156" spans="1:34" s="24" customFormat="1" ht="25.5" customHeight="1" x14ac:dyDescent="0.25">
      <c r="A156" s="61">
        <v>155</v>
      </c>
      <c r="B156" s="61" t="str">
        <f ca="1"/>
        <v>Kasibugga Sub-Division</v>
      </c>
      <c r="C156" s="61">
        <f ca="1"/>
        <v>0</v>
      </c>
      <c r="D156" s="61" t="str">
        <f ca="1"/>
        <v>SHO-Kasibugga</v>
      </c>
      <c r="E156" s="62" t="str">
        <f ca="1"/>
        <v>Kasibugga</v>
      </c>
      <c r="F156" s="61" t="str">
        <f ca="1"/>
        <v>'322/2025'</v>
      </c>
      <c r="G156" s="63" t="str">
        <f ca="1"/>
        <v>126(2),189(3),223 r/w 190 BNS</v>
      </c>
      <c r="H156" s="64">
        <f ca="1"/>
        <v>45943</v>
      </c>
      <c r="I156" s="65" t="str">
        <f ca="1"/>
        <v>Oct</v>
      </c>
      <c r="J156" s="65">
        <f ca="1"/>
        <v>2025</v>
      </c>
      <c r="K156" s="63" t="str">
        <f ca="1"/>
        <v>Other IPC</v>
      </c>
      <c r="L156" s="61">
        <f ca="1"/>
        <v>0</v>
      </c>
      <c r="M156" s="61" t="str">
        <f ca="1"/>
        <v>Other IPC</v>
      </c>
      <c r="N156" s="61" t="str">
        <f ca="1"/>
        <v>IPC</v>
      </c>
      <c r="O156" s="61" t="str">
        <f ca="1"/>
        <v>Non-Grave</v>
      </c>
      <c r="P156" s="28">
        <f ca="1"/>
        <v>0</v>
      </c>
      <c r="Q156" s="61">
        <f ca="1"/>
        <v>0</v>
      </c>
      <c r="R156" s="61">
        <f ca="1"/>
        <v>0</v>
      </c>
      <c r="S156" s="61" t="str">
        <f ca="1"/>
        <v>UI</v>
      </c>
      <c r="T156" s="61">
        <f ca="1"/>
        <v>0</v>
      </c>
      <c r="U156" s="28">
        <f ca="1"/>
        <v>0</v>
      </c>
      <c r="V156" s="61">
        <f ca="1"/>
        <v>0</v>
      </c>
      <c r="W156" s="9" t="str">
        <f ca="1"/>
        <v>For Arrest of Accused</v>
      </c>
      <c r="X156" s="9" t="str">
        <f ca="1"/>
        <v>For Arrest of Accused</v>
      </c>
      <c r="Y156" s="66">
        <f ca="1"/>
        <v>0</v>
      </c>
      <c r="Z156" s="9" t="str">
        <f ca="1"/>
        <v>Occurred on 13.10.2025 at 11.00 hrs at Srinivasa Lodge Junction, KT road, Palasa-Kasibugga municipality and reported on the same day at 12.30 hrs, wherein the accused Seediri Appalaraju s/o Neelayya and 22 others of YSRCP party leaders and followers gathered at Srinivasa Lodge Junction, KT road, Palasa staged dharna and they are raising slogans against the government, saying that adulterated liquor is being sold in liquor shops and high prices even after the Sec.30 Police promulgating orders publicity at Palasa-Kasibugga towns and the same were announced in Palasa, Kasibugga towns. But the accused persons A1 to A23 and some others were gathered at Srinivasa Lodge Junction, KT road, Palasa and wrongfully restrained the vehicular traffic and general public. When the complainant P Suryana</v>
      </c>
      <c r="AA156" s="60" t="str">
        <f ca="1"/>
        <v>Total</v>
      </c>
      <c r="AB156" s="61">
        <f ca="1"/>
        <v>368</v>
      </c>
      <c r="AC156" s="61" t="str">
        <f ca="1"/>
        <v>Above 1 Year</v>
      </c>
      <c r="AD156" s="61" t="str">
        <f ca="1"/>
        <v/>
      </c>
      <c r="AE156" s="61" t="str">
        <f ca="1"/>
        <v/>
      </c>
      <c r="AF156" s="61">
        <f ca="1"/>
        <v>0</v>
      </c>
      <c r="AG156" s="61" t="str">
        <f ca="1"/>
        <v>Kasibugga,'322/2025'</v>
      </c>
      <c r="AH156" s="61" t="str">
        <f t="shared" ca="1" si="2"/>
        <v>No</v>
      </c>
    </row>
    <row r="157" spans="1:34" s="24" customFormat="1" ht="25.5" customHeight="1" x14ac:dyDescent="0.25">
      <c r="A157" s="61">
        <v>156</v>
      </c>
      <c r="B157" s="61" t="str">
        <f ca="1"/>
        <v>Kasibugga Sub-Division</v>
      </c>
      <c r="C157" s="61" t="str">
        <f ca="1"/>
        <v>Itchapuram Circle</v>
      </c>
      <c r="D157" s="61" t="str">
        <f ca="1"/>
        <v>CI-Itchapuram Circle</v>
      </c>
      <c r="E157" s="62" t="str">
        <f ca="1"/>
        <v>Itchapuram Town</v>
      </c>
      <c r="F157" s="61" t="str">
        <f ca="1"/>
        <v>'102/2025'</v>
      </c>
      <c r="G157" s="63" t="str">
        <f ca="1"/>
        <v>20(b)(ii)(C) r/w 8(c) NDPSA</v>
      </c>
      <c r="H157" s="64">
        <f ca="1"/>
        <v>45944</v>
      </c>
      <c r="I157" s="65" t="str">
        <f ca="1"/>
        <v>Oct</v>
      </c>
      <c r="J157" s="65">
        <f ca="1"/>
        <v>2025</v>
      </c>
      <c r="K157" s="63" t="str">
        <f ca="1"/>
        <v>NDPS</v>
      </c>
      <c r="L157" s="61">
        <f ca="1"/>
        <v>0</v>
      </c>
      <c r="M157" s="61" t="str">
        <f ca="1"/>
        <v>NDPS</v>
      </c>
      <c r="N157" s="61" t="str">
        <f ca="1"/>
        <v>NDPS</v>
      </c>
      <c r="O157" s="61" t="str">
        <f ca="1"/>
        <v>Non-Grave</v>
      </c>
      <c r="P157" s="28">
        <f ca="1"/>
        <v>0</v>
      </c>
      <c r="Q157" s="61">
        <f ca="1"/>
        <v>0</v>
      </c>
      <c r="R157" s="61">
        <f ca="1"/>
        <v>0</v>
      </c>
      <c r="S157" s="61" t="str">
        <f ca="1"/>
        <v>UI</v>
      </c>
      <c r="T157" s="61">
        <f ca="1"/>
        <v>0</v>
      </c>
      <c r="U157" s="28">
        <f ca="1"/>
        <v>0</v>
      </c>
      <c r="V157" s="61">
        <f ca="1"/>
        <v>0</v>
      </c>
      <c r="W157" s="9" t="str">
        <f ca="1"/>
        <v>For Arrest of Accused</v>
      </c>
      <c r="X157" s="9" t="str">
        <f ca="1"/>
        <v>For Arrest of Accused</v>
      </c>
      <c r="Y157" s="66">
        <f ca="1"/>
        <v>0</v>
      </c>
      <c r="Z157" s="9" t="str">
        <f ca="1"/>
        <v>This is a case of illegal possession and transportation of prohibited Ganja for the purpose of commercial use that occurred on 14.10.2025 at 16.00 hours in front of Ichapuram Railway Station, Ichapuram Municipality and reported on the same day at 18.30 hours by the complainant V.Ravi Varma, Sub-Inspector of Police, Kaviti PS, i/c Ichapuram town PS, in which, he reported that he arrested the accused A-1) Ambresh s/o Kuntiganga, age 34 years, Caste Yerukula, ward No. 14, Rupangudi road, Miller Pet, Brucepet PS, Bellary Town and District, Karnataka State res. Yerukula Area, Bellary road, Ananthapuram Town and District, AP State and A-2) R.Venkata Sai @ Rachakonda Venkata Sai s/o Ramakrishna, age 19 years, Caste Padigi Raju, Ward No. 15, Markandeya Colony, Near Padmavathi Anjeneya Swamy te</v>
      </c>
      <c r="AA157" s="60" t="str">
        <f ca="1"/>
        <v>Total</v>
      </c>
      <c r="AB157" s="61">
        <f ca="1"/>
        <v>367</v>
      </c>
      <c r="AC157" s="61" t="str">
        <f ca="1"/>
        <v>Above 1 Year</v>
      </c>
      <c r="AD157" s="61" t="str">
        <f ca="1"/>
        <v/>
      </c>
      <c r="AE157" s="61" t="str">
        <f ca="1"/>
        <v/>
      </c>
      <c r="AF157" s="61">
        <f ca="1"/>
        <v>0</v>
      </c>
      <c r="AG157" s="61" t="str">
        <f ca="1"/>
        <v>Itchapuram Town,'102/2025'</v>
      </c>
      <c r="AH157" s="61" t="str">
        <f t="shared" ca="1" si="2"/>
        <v>No</v>
      </c>
    </row>
    <row r="158" spans="1:34" s="24" customFormat="1" ht="25.5" customHeight="1" x14ac:dyDescent="0.25">
      <c r="A158" s="61">
        <v>157</v>
      </c>
      <c r="B158" s="61" t="str">
        <f ca="1"/>
        <v>Kasibugga Sub-Division</v>
      </c>
      <c r="C158" s="61">
        <f ca="1"/>
        <v>0</v>
      </c>
      <c r="D158" s="61" t="str">
        <f ca="1"/>
        <v>SHO-Kasibugga</v>
      </c>
      <c r="E158" s="62" t="str">
        <f ca="1"/>
        <v>Kasibugga</v>
      </c>
      <c r="F158" s="61" t="str">
        <f ca="1"/>
        <v>'326/2025'</v>
      </c>
      <c r="G158" s="63" t="str">
        <f ca="1"/>
        <v>74,132,79 r/w 3(5) BNS</v>
      </c>
      <c r="H158" s="64">
        <f ca="1"/>
        <v>45944</v>
      </c>
      <c r="I158" s="65" t="str">
        <f ca="1"/>
        <v>Oct</v>
      </c>
      <c r="J158" s="65">
        <f ca="1"/>
        <v>2025</v>
      </c>
      <c r="K158" s="63" t="str">
        <f ca="1"/>
        <v>Outraging the modesty of women</v>
      </c>
      <c r="L158" s="61">
        <f ca="1"/>
        <v>0</v>
      </c>
      <c r="M158" s="61" t="str">
        <f ca="1"/>
        <v>Crime  Against Women</v>
      </c>
      <c r="N158" s="61" t="str">
        <f ca="1"/>
        <v>IPC</v>
      </c>
      <c r="O158" s="61" t="str">
        <f ca="1"/>
        <v>Non-Grave</v>
      </c>
      <c r="P158" s="28">
        <f ca="1"/>
        <v>0</v>
      </c>
      <c r="Q158" s="61">
        <f ca="1"/>
        <v>0</v>
      </c>
      <c r="R158" s="61">
        <f ca="1"/>
        <v>0</v>
      </c>
      <c r="S158" s="61" t="str">
        <f ca="1"/>
        <v>UI</v>
      </c>
      <c r="T158" s="61">
        <f ca="1"/>
        <v>0</v>
      </c>
      <c r="U158" s="28">
        <f ca="1"/>
        <v>0</v>
      </c>
      <c r="V158" s="61">
        <f ca="1"/>
        <v>0</v>
      </c>
      <c r="W158" s="9" t="str">
        <f ca="1"/>
        <v>For Arrest of Accused</v>
      </c>
      <c r="X158" s="9" t="str">
        <f ca="1"/>
        <v>For Arrest of Accused</v>
      </c>
      <c r="Y158" s="66">
        <f ca="1"/>
        <v>0</v>
      </c>
      <c r="Z158" s="9" t="str">
        <f ca="1"/>
        <v>On 14.10.2025 at 16:30 hours, received a complaint from Bejji Subhasini w/o Rama rao, WPC-700 of Kasibugga PS, in which, she reported that she is working as woman police constable at Kasibugga PS since 27.06.2025. On 13.10.2025 in the morning at 10:00 hours, she attended for her duties at Kasibugga PS. At the same time, Inspector of Police, Kasibugga PS has received information that YSRCP followers are conducting rally from Srinivasa lodge junction, Kasibugga to excise superintendent office, Kasibugga for adulterated liquor under the leadership of Sidiri Appalaraju. Then she proceeded along with Inspector of Police, Kasibugga PS, staff ASI-491, HC-1073, PCs-2058, 2163, 2158, 2139 and WHGs-835 &amp; 102 for preventing untoward incident at Srinivasa lodge junction, Kasibugga at 11:00 hours. Then</v>
      </c>
      <c r="AA158" s="60" t="str">
        <f ca="1"/>
        <v>Total</v>
      </c>
      <c r="AB158" s="61">
        <f ca="1"/>
        <v>367</v>
      </c>
      <c r="AC158" s="61" t="str">
        <f ca="1"/>
        <v>Above 1 Year</v>
      </c>
      <c r="AD158" s="61" t="str">
        <f ca="1"/>
        <v/>
      </c>
      <c r="AE158" s="61" t="str">
        <f ca="1"/>
        <v/>
      </c>
      <c r="AF158" s="61">
        <f ca="1"/>
        <v>0</v>
      </c>
      <c r="AG158" s="61" t="str">
        <f ca="1"/>
        <v>Kasibugga,'326/2025'</v>
      </c>
      <c r="AH158" s="61" t="str">
        <f t="shared" ca="1" si="2"/>
        <v>No</v>
      </c>
    </row>
    <row r="159" spans="1:34" s="24" customFormat="1" ht="25.5" customHeight="1" x14ac:dyDescent="0.25">
      <c r="A159" s="61">
        <v>158</v>
      </c>
      <c r="B159" s="61" t="str">
        <f ca="1"/>
        <v>Srikakulam Sub-Division</v>
      </c>
      <c r="C159" s="61" t="str">
        <f ca="1"/>
        <v>J.R.Puram Circle</v>
      </c>
      <c r="D159" s="61" t="str">
        <f ca="1"/>
        <v>CI-J.R.Puram Circle</v>
      </c>
      <c r="E159" s="62" t="str">
        <f ca="1"/>
        <v>Etcherla</v>
      </c>
      <c r="F159" s="61" t="str">
        <f ca="1"/>
        <v>'255/2025'</v>
      </c>
      <c r="G159" s="63" t="str">
        <f ca="1"/>
        <v>20(b)(ii)(C) r/w 8(c) NDPSA</v>
      </c>
      <c r="H159" s="64">
        <f ca="1"/>
        <v>45945</v>
      </c>
      <c r="I159" s="65" t="str">
        <f ca="1"/>
        <v>Oct</v>
      </c>
      <c r="J159" s="65">
        <f ca="1"/>
        <v>2025</v>
      </c>
      <c r="K159" s="63" t="str">
        <f ca="1"/>
        <v>NDPS</v>
      </c>
      <c r="L159" s="61">
        <f ca="1"/>
        <v>0</v>
      </c>
      <c r="M159" s="61" t="str">
        <f ca="1"/>
        <v>NDPS</v>
      </c>
      <c r="N159" s="61" t="str">
        <f ca="1"/>
        <v>NDPS</v>
      </c>
      <c r="O159" s="61" t="str">
        <f ca="1"/>
        <v>Non-Grave</v>
      </c>
      <c r="P159" s="28">
        <f ca="1"/>
        <v>0</v>
      </c>
      <c r="Q159" s="61">
        <f ca="1"/>
        <v>0</v>
      </c>
      <c r="R159" s="61">
        <f ca="1"/>
        <v>0</v>
      </c>
      <c r="S159" s="61" t="str">
        <f ca="1"/>
        <v>UI</v>
      </c>
      <c r="T159" s="61">
        <f ca="1"/>
        <v>0</v>
      </c>
      <c r="U159" s="28">
        <f ca="1"/>
        <v>0</v>
      </c>
      <c r="V159" s="61">
        <f ca="1"/>
        <v>0</v>
      </c>
      <c r="W159" s="9" t="str">
        <f ca="1"/>
        <v>For Arrest of Accused</v>
      </c>
      <c r="X159" s="9" t="str">
        <f ca="1"/>
        <v>For Arrest of Accused</v>
      </c>
      <c r="Y159" s="66">
        <f ca="1"/>
        <v>0</v>
      </c>
      <c r="Z159" s="9" t="str">
        <f ca="1"/>
        <v>This is a case of illegal possession of prohibited Ganja for the purpose of commercial use that occurred on 15.10.2025 at about 16:00hours nearby NACL Factory, Chilakapalem-Ponduru Road, Etcherla Mandal and reported on the same day at 18:00hours, wherein the accused A1) Suneel, S/o Surendar Paul, 38yrs, Jat by caste, Sanjaypuri village, Begambad, Mothi Nahar Taluq, Ghaziabad District, UP State A2) Vishal, s/o Lokesh Sharma, 29yrs, Pandit by caste, R/o H.No. 593, Khairat Ali Village, Mawana Taluq, UP State, A-3.) Gourav, Dogut (V), Bhagpat District, UP State. Owner of SPY Hotel, Meerut, UP State.A-4) Samara Matam @ Domburu @ Dumuru @ Gopal of Lamtaput (V), Koraput District, Odisha State(Absconding).A-5) Friend of Samara Matam, Odisha state. (Absconding) were taken into custody when they wer</v>
      </c>
      <c r="AA159" s="60" t="str">
        <f ca="1"/>
        <v>Total</v>
      </c>
      <c r="AB159" s="61">
        <f ca="1"/>
        <v>366</v>
      </c>
      <c r="AC159" s="61" t="str">
        <f ca="1"/>
        <v>Above 1 Year</v>
      </c>
      <c r="AD159" s="61" t="str">
        <f ca="1"/>
        <v/>
      </c>
      <c r="AE159" s="61" t="str">
        <f ca="1"/>
        <v/>
      </c>
      <c r="AF159" s="61">
        <f ca="1"/>
        <v>0</v>
      </c>
      <c r="AG159" s="61" t="str">
        <f ca="1"/>
        <v>Etcherla,'255/2025'</v>
      </c>
      <c r="AH159" s="61" t="str">
        <f t="shared" ca="1" si="2"/>
        <v>No</v>
      </c>
    </row>
    <row r="160" spans="1:34" s="24" customFormat="1" ht="25.5" customHeight="1" x14ac:dyDescent="0.25">
      <c r="A160" s="61">
        <v>159</v>
      </c>
      <c r="B160" s="61" t="str">
        <f ca="1"/>
        <v>Kasibugga Sub-Division</v>
      </c>
      <c r="C160" s="61">
        <f ca="1"/>
        <v>0</v>
      </c>
      <c r="D160" s="61" t="str">
        <f ca="1"/>
        <v>SHO-Kasibugga</v>
      </c>
      <c r="E160" s="62" t="str">
        <f ca="1"/>
        <v>Kasibugga</v>
      </c>
      <c r="F160" s="61" t="str">
        <f ca="1"/>
        <v>'327/2025'</v>
      </c>
      <c r="G160" s="63" t="str">
        <f ca="1"/>
        <v>351(2),132,127(2),352,223 r/w 190 BNS</v>
      </c>
      <c r="H160" s="64">
        <f ca="1"/>
        <v>45945</v>
      </c>
      <c r="I160" s="65" t="str">
        <f ca="1"/>
        <v>Oct</v>
      </c>
      <c r="J160" s="65">
        <f ca="1"/>
        <v>2025</v>
      </c>
      <c r="K160" s="63" t="str">
        <f ca="1"/>
        <v>Other IPC</v>
      </c>
      <c r="L160" s="61">
        <f ca="1"/>
        <v>0</v>
      </c>
      <c r="M160" s="61" t="str">
        <f ca="1"/>
        <v>Other IPC</v>
      </c>
      <c r="N160" s="61" t="str">
        <f ca="1"/>
        <v>IPC</v>
      </c>
      <c r="O160" s="61" t="str">
        <f ca="1"/>
        <v>Non-Grave</v>
      </c>
      <c r="P160" s="28">
        <f ca="1"/>
        <v>0</v>
      </c>
      <c r="Q160" s="61">
        <f ca="1"/>
        <v>0</v>
      </c>
      <c r="R160" s="61">
        <f ca="1"/>
        <v>0</v>
      </c>
      <c r="S160" s="61" t="str">
        <f ca="1"/>
        <v>UI</v>
      </c>
      <c r="T160" s="61">
        <f ca="1"/>
        <v>0</v>
      </c>
      <c r="U160" s="28">
        <f ca="1"/>
        <v>0</v>
      </c>
      <c r="V160" s="61">
        <f ca="1"/>
        <v>0</v>
      </c>
      <c r="W160" s="9" t="str">
        <f ca="1"/>
        <v>For Arrest of Accused</v>
      </c>
      <c r="X160" s="9" t="str">
        <f ca="1"/>
        <v>For Arrest of Accused</v>
      </c>
      <c r="Y160" s="66">
        <f ca="1"/>
        <v>0</v>
      </c>
      <c r="Z160" s="9" t="str">
        <f ca="1"/>
        <v>Occurred on 15.10.2025 at 00.00hra at the entrance gate of Kasibugga Police Station, Palasa mandal and reported on the same at 01.00hrs, in which while the accused A.1 Seediri Appalaraju s/o Neelayya an ex minister of Andhra Pradesh and YSRCP convener of Palasa constituency along with his followers A.2 Sistu Gopi, A.3 Badagala Balachandrudu, A.4 Bammidi Santhosh, A.5 Allu Ramana, A.6 Modalavalasa Manmadharao, A.7 Pothanapalli Hari, A.8 Duvvada Ravikumar, A.9 Tamada Madhan, A.10 Korla Santhu, A.11 Bammidi Duryodhana, A.12 P.V Sathish, A.13 Battina Hemeswararao, A.14 Sudikonda Minnu and some others formed themselves into an un law full assembly with a common object wrongfully restrained the public, who were coming to the police station for their grievances by sitting at the main gate of the</v>
      </c>
      <c r="AA160" s="60" t="str">
        <f ca="1"/>
        <v>Total</v>
      </c>
      <c r="AB160" s="61">
        <f ca="1"/>
        <v>366</v>
      </c>
      <c r="AC160" s="61" t="str">
        <f ca="1"/>
        <v>Above 1 Year</v>
      </c>
      <c r="AD160" s="61" t="str">
        <f ca="1"/>
        <v/>
      </c>
      <c r="AE160" s="61" t="str">
        <f ca="1"/>
        <v/>
      </c>
      <c r="AF160" s="61">
        <f ca="1"/>
        <v>0</v>
      </c>
      <c r="AG160" s="61" t="str">
        <f ca="1"/>
        <v>Kasibugga,'327/2025'</v>
      </c>
      <c r="AH160" s="61" t="str">
        <f t="shared" ca="1" si="2"/>
        <v>No</v>
      </c>
    </row>
    <row r="161" spans="1:34" s="24" customFormat="1" ht="25.5" customHeight="1" x14ac:dyDescent="0.25">
      <c r="A161" s="61">
        <v>160</v>
      </c>
      <c r="B161" s="61" t="str">
        <f ca="1"/>
        <v>Kasibugga Sub-Division</v>
      </c>
      <c r="C161" s="61" t="str">
        <f ca="1"/>
        <v>Itchapuram Circle</v>
      </c>
      <c r="D161" s="61" t="str">
        <f ca="1"/>
        <v>CI-Itchapuram Circle</v>
      </c>
      <c r="E161" s="62" t="str">
        <f ca="1"/>
        <v>Itchapuram Town</v>
      </c>
      <c r="F161" s="61" t="str">
        <f ca="1"/>
        <v>'106/2025'</v>
      </c>
      <c r="G161" s="63" t="str">
        <f ca="1"/>
        <v>67 ITA-2000-2008, 352,111(2)(b),353(2),196(1) r/w 3(5) BNS</v>
      </c>
      <c r="H161" s="64">
        <f ca="1"/>
        <v>45963</v>
      </c>
      <c r="I161" s="65" t="str">
        <f ca="1"/>
        <v>Nov</v>
      </c>
      <c r="J161" s="65">
        <f ca="1"/>
        <v>2025</v>
      </c>
      <c r="K161" s="63" t="str">
        <f ca="1"/>
        <v>Cyber Crime offences</v>
      </c>
      <c r="L161" s="61">
        <f ca="1"/>
        <v>0</v>
      </c>
      <c r="M161" s="61" t="str">
        <f ca="1"/>
        <v>Cyber Crime offences</v>
      </c>
      <c r="N161" s="61" t="str">
        <f ca="1"/>
        <v>IPC</v>
      </c>
      <c r="O161" s="61" t="str">
        <f ca="1"/>
        <v>Grave</v>
      </c>
      <c r="P161" s="28">
        <f ca="1"/>
        <v>0</v>
      </c>
      <c r="Q161" s="61">
        <f ca="1"/>
        <v>0</v>
      </c>
      <c r="R161" s="61">
        <f ca="1"/>
        <v>0</v>
      </c>
      <c r="S161" s="61" t="str">
        <f ca="1"/>
        <v>UI</v>
      </c>
      <c r="T161" s="61">
        <f ca="1"/>
        <v>0</v>
      </c>
      <c r="U161" s="28">
        <f ca="1"/>
        <v>0</v>
      </c>
      <c r="V161" s="61">
        <f ca="1"/>
        <v>0</v>
      </c>
      <c r="W161" s="9" t="str">
        <f ca="1"/>
        <v>Want of clues</v>
      </c>
      <c r="X161" s="9" t="str">
        <f ca="1"/>
        <v>For Arrest of Accused</v>
      </c>
      <c r="Y161" s="66">
        <f ca="1"/>
        <v>0</v>
      </c>
      <c r="Z161" s="9" t="str">
        <f ca="1"/>
        <v>Occurred on 01.11.2025 at 22:06 hours on YSR Congress Party @YSRCParty on "X" ( Twitter)account and reported on 02.11.2025 at 07:15 hours that the complainant Kalla Jaidev, S/o Dharmarao, 32 yrs, Yadava by caste, Golla Veedhi, Ichapuram Municipality reported that he is TDP Youthg Prsident He has been observing Social media posts in "X" ( Twitter ) on his mobile. ome persons belings to YSR Congress Party "X" ( Twitter) account formed as a group. He has observed one of posting in "X" ( Twitter ) account on the name of YSR Congress Party @YSRCParty on "X" ( Twitter)account, s i.e., on 01.11.2025 observed one posting on the name of " NaraHanthakudu CBN " against the Sri Nara Chandra Babu Naidu, Hon¿ble Chief Minister of Andhra Pradesh state, pictured on 01.11.2025 at 22:06 hours posted the</v>
      </c>
      <c r="AA161" s="60" t="str">
        <f ca="1"/>
        <v>Total</v>
      </c>
      <c r="AB161" s="61">
        <f ca="1"/>
        <v>348</v>
      </c>
      <c r="AC161" s="61" t="str">
        <f ca="1"/>
        <v>Above 6 Months</v>
      </c>
      <c r="AD161" s="61" t="str">
        <f ca="1"/>
        <v/>
      </c>
      <c r="AE161" s="61" t="str">
        <f ca="1"/>
        <v/>
      </c>
      <c r="AF161" s="61">
        <f ca="1"/>
        <v>0</v>
      </c>
      <c r="AG161" s="61" t="str">
        <f ca="1"/>
        <v>Itchapuram Town,'106/2025'</v>
      </c>
      <c r="AH161" s="61" t="str">
        <f t="shared" ca="1" si="2"/>
        <v>No</v>
      </c>
    </row>
    <row r="162" spans="1:34" s="24" customFormat="1" ht="25.5" customHeight="1" x14ac:dyDescent="0.25">
      <c r="A162" s="61">
        <v>161</v>
      </c>
      <c r="B162" s="61" t="str">
        <f ca="1"/>
        <v>Kasibugga Sub-Division</v>
      </c>
      <c r="C162" s="61" t="str">
        <f ca="1"/>
        <v>Itchapuram Circle</v>
      </c>
      <c r="D162" s="61" t="str">
        <f ca="1"/>
        <v>CI-Itchapuram Circle</v>
      </c>
      <c r="E162" s="62" t="str">
        <f ca="1"/>
        <v>Itchapuram Town</v>
      </c>
      <c r="F162" s="61" t="str">
        <f ca="1"/>
        <v>'107/2025'</v>
      </c>
      <c r="G162" s="63" t="str">
        <f ca="1"/>
        <v>20(b)(ii)(B) r/w 8(c) NDPSA</v>
      </c>
      <c r="H162" s="64">
        <f ca="1"/>
        <v>45963</v>
      </c>
      <c r="I162" s="65" t="str">
        <f ca="1"/>
        <v>Nov</v>
      </c>
      <c r="J162" s="65">
        <f ca="1"/>
        <v>2025</v>
      </c>
      <c r="K162" s="63" t="str">
        <f ca="1"/>
        <v>NDPS</v>
      </c>
      <c r="L162" s="61">
        <f ca="1"/>
        <v>0</v>
      </c>
      <c r="M162" s="61" t="str">
        <f ca="1"/>
        <v>NDPS</v>
      </c>
      <c r="N162" s="61" t="str">
        <f ca="1"/>
        <v>NDPS</v>
      </c>
      <c r="O162" s="61" t="str">
        <f ca="1"/>
        <v>Non-Grave</v>
      </c>
      <c r="P162" s="28">
        <f ca="1"/>
        <v>0</v>
      </c>
      <c r="Q162" s="61">
        <f ca="1"/>
        <v>0</v>
      </c>
      <c r="R162" s="61">
        <f ca="1"/>
        <v>0</v>
      </c>
      <c r="S162" s="61" t="str">
        <f ca="1"/>
        <v>UI</v>
      </c>
      <c r="T162" s="61">
        <f ca="1"/>
        <v>0</v>
      </c>
      <c r="U162" s="28">
        <f ca="1"/>
        <v>0</v>
      </c>
      <c r="V162" s="61">
        <f ca="1"/>
        <v>0</v>
      </c>
      <c r="W162" s="9" t="str">
        <f ca="1"/>
        <v>For Arrest of Accused</v>
      </c>
      <c r="X162" s="9" t="str">
        <f ca="1"/>
        <v>For Arrest of Accused</v>
      </c>
      <c r="Y162" s="66">
        <f ca="1"/>
        <v>0</v>
      </c>
      <c r="Z162" s="9" t="str">
        <f ca="1"/>
        <v>Occurred on 02.11.2025 at 16.30 hours in front of Ichapuram Railway Station, Ichapuram Municipality and reported on the same day at 19:00 hours by the complainant M Mukunda Rao, Sub-Inspector of Police, Ichapuram town PS, in which, he reported that he arrested the accused A-1) Sujit Kumar Pani, S/o Late Chitrasena Pani, 24 yrs, Brahimn by caste, Bodasahi Street, Badagad Village, Bandhaguda Post, Sheragada PS and Block, Ganjam District, Odisha State, while he was in possession &amp; transportation of the prohibited Ganja. The complainant seized total Ganja weighing about Kg 11.420 grams, worth ¿ 57,100/- and 01 mobile phone from the possession of the accused A.1 Sujit Kumar Pani in the presence of the mediators, under the cover of the mediators report. A-1 has been purchasing the Ganja from</v>
      </c>
      <c r="AA162" s="60" t="str">
        <f ca="1"/>
        <v>Total</v>
      </c>
      <c r="AB162" s="61">
        <f ca="1"/>
        <v>348</v>
      </c>
      <c r="AC162" s="61" t="str">
        <f ca="1"/>
        <v>Above 6 Months</v>
      </c>
      <c r="AD162" s="61" t="str">
        <f ca="1"/>
        <v/>
      </c>
      <c r="AE162" s="61" t="str">
        <f ca="1"/>
        <v/>
      </c>
      <c r="AF162" s="61">
        <f ca="1"/>
        <v>0</v>
      </c>
      <c r="AG162" s="61" t="str">
        <f ca="1"/>
        <v>Itchapuram Town,'107/2025'</v>
      </c>
      <c r="AH162" s="61" t="str">
        <f t="shared" ca="1" si="2"/>
        <v>No</v>
      </c>
    </row>
    <row r="163" spans="1:34" s="24" customFormat="1" ht="25.5" customHeight="1" x14ac:dyDescent="0.25">
      <c r="A163" s="61">
        <v>162</v>
      </c>
      <c r="B163" s="61" t="str">
        <f ca="1"/>
        <v>Kasibugga Sub-Division</v>
      </c>
      <c r="C163" s="61" t="str">
        <f ca="1"/>
        <v>Itchapuram Circle</v>
      </c>
      <c r="D163" s="61" t="str">
        <f ca="1"/>
        <v>CI-Itchapuram Circle</v>
      </c>
      <c r="E163" s="62" t="str">
        <f ca="1"/>
        <v>Itchapuram Town</v>
      </c>
      <c r="F163" s="61" t="str">
        <f ca="1"/>
        <v>'108/2025'</v>
      </c>
      <c r="G163" s="63" t="str">
        <f ca="1"/>
        <v>20(b)(ii)(C) r/w 8(c) NDPSA</v>
      </c>
      <c r="H163" s="64">
        <f ca="1"/>
        <v>45973</v>
      </c>
      <c r="I163" s="65" t="str">
        <f ca="1"/>
        <v>Nov</v>
      </c>
      <c r="J163" s="65">
        <f ca="1"/>
        <v>2025</v>
      </c>
      <c r="K163" s="63" t="str">
        <f ca="1"/>
        <v>NDPS</v>
      </c>
      <c r="L163" s="61">
        <f ca="1"/>
        <v>0</v>
      </c>
      <c r="M163" s="61" t="str">
        <f ca="1"/>
        <v>NDPS</v>
      </c>
      <c r="N163" s="61" t="str">
        <f ca="1"/>
        <v>NDPS</v>
      </c>
      <c r="O163" s="61" t="str">
        <f ca="1"/>
        <v>Non-Grave</v>
      </c>
      <c r="P163" s="28">
        <f ca="1"/>
        <v>0</v>
      </c>
      <c r="Q163" s="61">
        <f ca="1"/>
        <v>0</v>
      </c>
      <c r="R163" s="61">
        <f ca="1"/>
        <v>0</v>
      </c>
      <c r="S163" s="61" t="str">
        <f ca="1"/>
        <v>UI</v>
      </c>
      <c r="T163" s="61">
        <f ca="1"/>
        <v>0</v>
      </c>
      <c r="U163" s="28">
        <f ca="1"/>
        <v>0</v>
      </c>
      <c r="V163" s="61">
        <f ca="1"/>
        <v>0</v>
      </c>
      <c r="W163" s="9" t="str">
        <f ca="1"/>
        <v>For Arrest of Accused</v>
      </c>
      <c r="X163" s="9" t="str">
        <f ca="1"/>
        <v>For Arrest of Accused</v>
      </c>
      <c r="Y163" s="66">
        <f ca="1"/>
        <v>0</v>
      </c>
      <c r="Z163" s="9" t="str">
        <f ca="1"/>
        <v>Occurred on 12.11.2025 at 08.30 hours, in front of Ichapuram Railway Station, Ichapuram Municipality and reported on the same day at 11.00 hours by the complainant M.Mukunda Rao, Sub-Inspector of Police, Ichapuram Town PS, in which, he reported that he arrested the accused A-1) V.Sathis Kumar s/o Venkadasalam, age 29 years, Caste Illathupillai, Chekkadi Street, Melapalayam village, Tirunevelli District, Tamil Nadu State present residence Pallivasal Theru Street, Mappilaiurani, Melur Tuticorin, Thoothukkudi Town and District, Tamil Nadu State and CCIL Navarajan s/o Chinnithurai, age 16 years, Caste SC Palle, H.No. 9/468, Ganthi Nagar, VTC, Mappilaiurani, Melur Tuticorin, Thoothukkudi Town and District, Tamil Nadu State, while they were in possession &amp; transportation of the prohibited Ganja</v>
      </c>
      <c r="AA163" s="60" t="str">
        <f ca="1"/>
        <v>Total</v>
      </c>
      <c r="AB163" s="61">
        <f ca="1"/>
        <v>338</v>
      </c>
      <c r="AC163" s="61" t="str">
        <f ca="1"/>
        <v>Above 6 Months</v>
      </c>
      <c r="AD163" s="61" t="str">
        <f ca="1"/>
        <v/>
      </c>
      <c r="AE163" s="61" t="str">
        <f ca="1"/>
        <v/>
      </c>
      <c r="AF163" s="61">
        <f ca="1"/>
        <v>0</v>
      </c>
      <c r="AG163" s="61" t="str">
        <f ca="1"/>
        <v>Itchapuram Town,'108/2025'</v>
      </c>
      <c r="AH163" s="61" t="str">
        <f t="shared" ca="1" si="2"/>
        <v>No</v>
      </c>
    </row>
    <row r="164" spans="1:34" s="24" customFormat="1" ht="25.5" customHeight="1" x14ac:dyDescent="0.25">
      <c r="A164" s="61">
        <v>163</v>
      </c>
      <c r="B164" s="61" t="str">
        <f ca="1"/>
        <v>Kasibugga Sub-Division</v>
      </c>
      <c r="C164" s="61">
        <f ca="1"/>
        <v>0</v>
      </c>
      <c r="D164" s="61" t="str">
        <f ca="1"/>
        <v>SHO-Kasibugga</v>
      </c>
      <c r="E164" s="62" t="str">
        <f ca="1"/>
        <v>Kasibugga</v>
      </c>
      <c r="F164" s="61" t="str">
        <f ca="1"/>
        <v>'354/2025'</v>
      </c>
      <c r="G164" s="63" t="str">
        <f ca="1"/>
        <v>189(3),132,223,126(2) r/w 190 BNS</v>
      </c>
      <c r="H164" s="64">
        <f ca="1"/>
        <v>45973</v>
      </c>
      <c r="I164" s="65" t="str">
        <f ca="1"/>
        <v>Nov</v>
      </c>
      <c r="J164" s="65">
        <f ca="1"/>
        <v>2025</v>
      </c>
      <c r="K164" s="63" t="str">
        <f ca="1"/>
        <v>Other IPC</v>
      </c>
      <c r="L164" s="61">
        <f ca="1"/>
        <v>0</v>
      </c>
      <c r="M164" s="61" t="str">
        <f ca="1"/>
        <v>Other IPC</v>
      </c>
      <c r="N164" s="61" t="str">
        <f ca="1"/>
        <v>IPC</v>
      </c>
      <c r="O164" s="61" t="str">
        <f ca="1"/>
        <v>Non-Grave</v>
      </c>
      <c r="P164" s="28">
        <f ca="1"/>
        <v>0</v>
      </c>
      <c r="Q164" s="61">
        <f ca="1"/>
        <v>0</v>
      </c>
      <c r="R164" s="28">
        <f ca="1"/>
        <v>0</v>
      </c>
      <c r="S164" s="61" t="str">
        <f ca="1"/>
        <v>UI</v>
      </c>
      <c r="T164" s="61">
        <f ca="1"/>
        <v>0</v>
      </c>
      <c r="U164" s="28">
        <f ca="1"/>
        <v>0</v>
      </c>
      <c r="V164" s="61">
        <f ca="1"/>
        <v>0</v>
      </c>
      <c r="W164" s="9" t="str">
        <f ca="1"/>
        <v>For Arrest of Accused</v>
      </c>
      <c r="X164" s="9" t="str">
        <f ca="1"/>
        <v>For Arrest of Accused</v>
      </c>
      <c r="Y164" s="66">
        <f ca="1"/>
        <v>0</v>
      </c>
      <c r="Z164" s="9" t="str">
        <f ca="1"/>
        <v>Occurred on 12.11.2025 at about 10.30hrs at maina road, opp Kasibugga bus stand, Palasa-Kasibugga municipality and reported on the same day at 18.00hrs, wherein the complainant Thammineni Dhanunjayarao s/o Lt Neelakantam, 47yrs, Kalinga by caste, Pithatholi Village, Mandasa Mandal reported that the accused Seediri Appalaraju s/o Neelayya and 26 others of YSRCP party leaders and followers gathered at opp Kasibugga stand staged dharna and they are raising slogans, even after the Sec.30 Police promulgating orders publicity at Palasa-Kasibugga towns and the same were announced in Palasa, Kasibugga towns. But the accused persons A1 to A27 and some others were gathered at opp Kasibugga bus stand and wrongfully restrained the vehicular traffic and general public. When the Kasibugga Police Sta</v>
      </c>
      <c r="AA164" s="60" t="str">
        <f ca="1"/>
        <v>Total</v>
      </c>
      <c r="AB164" s="61">
        <f ca="1"/>
        <v>338</v>
      </c>
      <c r="AC164" s="61" t="str">
        <f ca="1"/>
        <v>Above 6 Months</v>
      </c>
      <c r="AD164" s="61" t="str">
        <f ca="1"/>
        <v/>
      </c>
      <c r="AE164" s="61" t="str">
        <f ca="1"/>
        <v/>
      </c>
      <c r="AF164" s="61">
        <f ca="1"/>
        <v>0</v>
      </c>
      <c r="AG164" s="61" t="str">
        <f ca="1"/>
        <v>Kasibugga,'354/2025'</v>
      </c>
      <c r="AH164" s="61" t="str">
        <f t="shared" ca="1" si="2"/>
        <v>No</v>
      </c>
    </row>
    <row r="165" spans="1:34" s="24" customFormat="1" ht="25.5" customHeight="1" x14ac:dyDescent="0.25">
      <c r="A165" s="61">
        <v>164</v>
      </c>
      <c r="B165" s="61" t="str">
        <f ca="1"/>
        <v>Tekkali Sub-Division</v>
      </c>
      <c r="C165" s="61" t="str">
        <f ca="1"/>
        <v>Narasannapeta Circle</v>
      </c>
      <c r="D165" s="61" t="str">
        <f ca="1"/>
        <v>CI-Narasannapeta Circle</v>
      </c>
      <c r="E165" s="62" t="str">
        <f ca="1"/>
        <v>Narasannapeta</v>
      </c>
      <c r="F165" s="61" t="str">
        <f ca="1"/>
        <v>'362/2025'</v>
      </c>
      <c r="G165" s="63" t="str">
        <f ca="1"/>
        <v>132,126(2),285,223 r/w 3(5) BNS</v>
      </c>
      <c r="H165" s="64">
        <f ca="1"/>
        <v>45973</v>
      </c>
      <c r="I165" s="65" t="str">
        <f ca="1"/>
        <v>Nov</v>
      </c>
      <c r="J165" s="65">
        <f ca="1"/>
        <v>2025</v>
      </c>
      <c r="K165" s="63" t="str">
        <f ca="1"/>
        <v>Other IPC</v>
      </c>
      <c r="L165" s="61">
        <f ca="1"/>
        <v>0</v>
      </c>
      <c r="M165" s="61" t="str">
        <f ca="1"/>
        <v>Other IPC</v>
      </c>
      <c r="N165" s="61" t="str">
        <f ca="1"/>
        <v>IPC</v>
      </c>
      <c r="O165" s="61" t="str">
        <f ca="1"/>
        <v>Grave</v>
      </c>
      <c r="P165" s="28">
        <f ca="1"/>
        <v>0</v>
      </c>
      <c r="Q165" s="61">
        <f ca="1"/>
        <v>0</v>
      </c>
      <c r="R165" s="61">
        <f ca="1"/>
        <v>0</v>
      </c>
      <c r="S165" s="61" t="str">
        <f ca="1"/>
        <v>UI</v>
      </c>
      <c r="T165" s="61">
        <f ca="1"/>
        <v>0</v>
      </c>
      <c r="U165" s="28">
        <f ca="1"/>
        <v>0</v>
      </c>
      <c r="V165" s="61">
        <f ca="1"/>
        <v>0</v>
      </c>
      <c r="W165" s="9" t="str">
        <f ca="1"/>
        <v>For Arrest of Accused</v>
      </c>
      <c r="X165" s="9" t="str">
        <f ca="1"/>
        <v>For Arrest of Accused</v>
      </c>
      <c r="Y165" s="66">
        <f ca="1"/>
        <v>0</v>
      </c>
      <c r="Z165" s="9" t="str">
        <f ca="1"/>
        <v>Occurred on 12.11.2025 at about 10.30 hours at oppo Pagoti Ramulu bus stop,Narasannapeta town and mandal and reported on the same day at 12.00 Hours. In which the complainant CH Durgaorasad, SI of Police of Narasannapeta PS reported that the A-1 Dharmana Krishna Chaitanya and some other YSRCP followers were gathered at Pagoti Ramulu bus stop, Narasannapeta town and they were attempting to conduct a rally opposing the Government¿s decision to privatize medical colleges under the PPP model. Upon the complainant questioning them that they got produced permission from the Sub-Divisional Police Officer, Tekkali for allowing only 50 members to submit a representation at the Tahsildar¿s office. Upon the complt., informed them that permission was granted only for that submission and not for a</v>
      </c>
      <c r="AA165" s="60" t="str">
        <f ca="1"/>
        <v>Total</v>
      </c>
      <c r="AB165" s="61">
        <f ca="1"/>
        <v>338</v>
      </c>
      <c r="AC165" s="61" t="str">
        <f ca="1"/>
        <v>Above 6 Months</v>
      </c>
      <c r="AD165" s="61" t="str">
        <f ca="1"/>
        <v/>
      </c>
      <c r="AE165" s="61" t="str">
        <f ca="1"/>
        <v/>
      </c>
      <c r="AF165" s="61">
        <f ca="1"/>
        <v>0</v>
      </c>
      <c r="AG165" s="61" t="str">
        <f ca="1"/>
        <v>Narasannapeta,'362/2025'</v>
      </c>
      <c r="AH165" s="61" t="str">
        <f t="shared" ca="1" si="2"/>
        <v>No</v>
      </c>
    </row>
    <row r="166" spans="1:34" s="24" customFormat="1" ht="25.5" customHeight="1" x14ac:dyDescent="0.25">
      <c r="A166" s="61">
        <v>165</v>
      </c>
      <c r="B166" s="61" t="str">
        <f ca="1"/>
        <v>Tekkali Sub-Division</v>
      </c>
      <c r="C166" s="61" t="str">
        <f ca="1"/>
        <v>Narasannapeta Circle</v>
      </c>
      <c r="D166" s="61" t="str">
        <f ca="1"/>
        <v>CI-Narasannapeta Circle</v>
      </c>
      <c r="E166" s="62" t="str">
        <f ca="1"/>
        <v>Narasannapeta</v>
      </c>
      <c r="F166" s="61" t="str">
        <f ca="1"/>
        <v>'364/2025'</v>
      </c>
      <c r="G166" s="63" t="str">
        <f ca="1"/>
        <v>20(b)(ii)(B) r/w 8(c) NDPSA</v>
      </c>
      <c r="H166" s="64">
        <f ca="1"/>
        <v>45975</v>
      </c>
      <c r="I166" s="65" t="str">
        <f ca="1"/>
        <v>Nov</v>
      </c>
      <c r="J166" s="65">
        <f ca="1"/>
        <v>2025</v>
      </c>
      <c r="K166" s="63" t="str">
        <f ca="1"/>
        <v>NDPS</v>
      </c>
      <c r="L166" s="61">
        <f ca="1"/>
        <v>0</v>
      </c>
      <c r="M166" s="61" t="str">
        <f ca="1"/>
        <v>NDPS</v>
      </c>
      <c r="N166" s="61" t="str">
        <f ca="1"/>
        <v>NDPS</v>
      </c>
      <c r="O166" s="61" t="str">
        <f ca="1"/>
        <v>Non-Grave</v>
      </c>
      <c r="P166" s="28">
        <f ca="1"/>
        <v>0</v>
      </c>
      <c r="Q166" s="61">
        <f ca="1"/>
        <v>0</v>
      </c>
      <c r="R166" s="61">
        <f ca="1"/>
        <v>0</v>
      </c>
      <c r="S166" s="61" t="str">
        <f ca="1"/>
        <v>UI</v>
      </c>
      <c r="T166" s="61">
        <f ca="1"/>
        <v>0</v>
      </c>
      <c r="U166" s="28">
        <f ca="1"/>
        <v>0</v>
      </c>
      <c r="V166" s="61">
        <f ca="1"/>
        <v>0</v>
      </c>
      <c r="W166" s="9" t="str">
        <f ca="1"/>
        <v>For Arrest of Accused</v>
      </c>
      <c r="X166" s="9" t="str">
        <f ca="1"/>
        <v>For Arrest of Accused</v>
      </c>
      <c r="Y166" s="66">
        <f ca="1"/>
        <v>0</v>
      </c>
      <c r="Z166" s="9" t="str">
        <f ca="1"/>
        <v>Narcotic coupled with illegal purchase, possession, transportation and consuming of the narcotic drug i.e. Ganja. Occurred on 14.11.2025 at 22.15 hrs on NH 16 Madapam Toll Plaza, Narasannapeta Mandalam and reported on same day at 23.45 hrs wherein the complainant CH.Durga Prasad, SI of Police, Narasannapeta PS arrested accused A-1 Tapan Kumar Mahanti, s/o Raj Kishore Mahanti, aged 34 years, Mahanti caste, Bada Adampur village, Rambagh town, Jajpur police station limits, Jajpur district, Odisha state. when he was found and transported in the illegal possession of Narcotic drug i.e. 11 packets of Ganja weight about 11.515 kgs, worth Rs.33,000/- which was procured from A.2 Akash Kumar Das c/o Anat Charan Das, Pulada, Ashapeda, Jajpur, Odissa state and hand over the same to A-3 S. Subhash 1s</v>
      </c>
      <c r="AA166" s="60" t="str">
        <f ca="1"/>
        <v>Total</v>
      </c>
      <c r="AB166" s="61">
        <f ca="1"/>
        <v>336</v>
      </c>
      <c r="AC166" s="61" t="str">
        <f ca="1"/>
        <v>Above 6 Months</v>
      </c>
      <c r="AD166" s="61" t="str">
        <f ca="1"/>
        <v/>
      </c>
      <c r="AE166" s="61" t="str">
        <f ca="1"/>
        <v/>
      </c>
      <c r="AF166" s="61">
        <f ca="1"/>
        <v>0</v>
      </c>
      <c r="AG166" s="61" t="str">
        <f ca="1"/>
        <v>Narasannapeta,'364/2025'</v>
      </c>
      <c r="AH166" s="61" t="str">
        <f t="shared" ca="1" si="2"/>
        <v>No</v>
      </c>
    </row>
    <row r="167" spans="1:34" s="24" customFormat="1" ht="25.5" customHeight="1" x14ac:dyDescent="0.25">
      <c r="A167" s="61">
        <v>166</v>
      </c>
      <c r="B167" s="61" t="str">
        <f ca="1"/>
        <v>Tekkali Sub-Division</v>
      </c>
      <c r="C167" s="61" t="str">
        <f ca="1"/>
        <v>Narasannapeta Circle</v>
      </c>
      <c r="D167" s="61" t="str">
        <f ca="1"/>
        <v>CI-Narasannapeta Circle</v>
      </c>
      <c r="E167" s="62" t="str">
        <f ca="1"/>
        <v>Narasannapeta</v>
      </c>
      <c r="F167" s="61" t="str">
        <f ca="1"/>
        <v>'363/2025'</v>
      </c>
      <c r="G167" s="63" t="str">
        <f ca="1"/>
        <v>20(b)(ii)(B) r/w 8(c) NDPSA</v>
      </c>
      <c r="H167" s="64">
        <f ca="1"/>
        <v>45975</v>
      </c>
      <c r="I167" s="65" t="str">
        <f ca="1"/>
        <v>Nov</v>
      </c>
      <c r="J167" s="65">
        <f ca="1"/>
        <v>2025</v>
      </c>
      <c r="K167" s="63" t="str">
        <f ca="1"/>
        <v>NDPS</v>
      </c>
      <c r="L167" s="61">
        <f ca="1"/>
        <v>0</v>
      </c>
      <c r="M167" s="61" t="str">
        <f ca="1"/>
        <v>NDPS</v>
      </c>
      <c r="N167" s="61" t="str">
        <f ca="1"/>
        <v>NDPS</v>
      </c>
      <c r="O167" s="61" t="str">
        <f ca="1"/>
        <v>Non-Grave</v>
      </c>
      <c r="P167" s="28">
        <f ca="1"/>
        <v>0</v>
      </c>
      <c r="Q167" s="61">
        <f ca="1"/>
        <v>0</v>
      </c>
      <c r="R167" s="61">
        <f ca="1"/>
        <v>0</v>
      </c>
      <c r="S167" s="61" t="str">
        <f ca="1"/>
        <v>UI</v>
      </c>
      <c r="T167" s="61">
        <f ca="1"/>
        <v>0</v>
      </c>
      <c r="U167" s="28">
        <f ca="1"/>
        <v>0</v>
      </c>
      <c r="V167" s="61">
        <f ca="1"/>
        <v>0</v>
      </c>
      <c r="W167" s="9" t="str">
        <f ca="1"/>
        <v>For Arrest of Accused</v>
      </c>
      <c r="X167" s="9" t="str">
        <f ca="1"/>
        <v>For Arrest of Accused</v>
      </c>
      <c r="Y167" s="66">
        <f ca="1"/>
        <v>0</v>
      </c>
      <c r="Z167" s="9" t="str">
        <f ca="1"/>
        <v>This is a case of seizure of contraband i.e. Ganja, a cultivated Herbal Narcotic coupled with illegal purchase, possession, transportation and consuming of the narcotic drug i.e. Ganja. Occurred on 14.11.2025 at 19.30 hrs on NH 16 Madapam Toll Plaza, Narasannapeta Mandalam and reported on same day at 22.00 hrs wherein the complainant CH.Durga Prasad, SI of Police, Narasannapeta PS arrested accused A-1 Trilochana Mudili, S/o Fakir Mohan Mudili, aged 45 years, potter caste, Jorakula village, near Basudev temple, Nimmapada police station limits, Puri district, Odisha state. when he was found and transported in the illegal possession of Narcotic drug i.e. 10 packets of Ganja weight about 10.555 kgs, worth Rs.30,000/- which was procured from A.2 Biswajit Lenka @ Nilu Lenka, Kapasi,Cuttuck, Od</v>
      </c>
      <c r="AA167" s="60" t="str">
        <f ca="1"/>
        <v>Total</v>
      </c>
      <c r="AB167" s="61">
        <f ca="1"/>
        <v>336</v>
      </c>
      <c r="AC167" s="61" t="str">
        <f ca="1"/>
        <v>Above 6 Months</v>
      </c>
      <c r="AD167" s="61" t="str">
        <f ca="1"/>
        <v/>
      </c>
      <c r="AE167" s="61" t="str">
        <f ca="1"/>
        <v/>
      </c>
      <c r="AF167" s="61">
        <f ca="1"/>
        <v>0</v>
      </c>
      <c r="AG167" s="61" t="str">
        <f ca="1"/>
        <v>Narasannapeta,'363/2025'</v>
      </c>
      <c r="AH167" s="61" t="str">
        <f t="shared" ca="1" si="2"/>
        <v>No</v>
      </c>
    </row>
    <row r="168" spans="1:34" s="24" customFormat="1" ht="25.5" customHeight="1" x14ac:dyDescent="0.25">
      <c r="A168" s="61">
        <v>167</v>
      </c>
      <c r="B168" s="61" t="str">
        <f ca="1"/>
        <v>Kasibugga Sub-Division</v>
      </c>
      <c r="C168" s="61">
        <f ca="1"/>
        <v>0</v>
      </c>
      <c r="D168" s="61" t="str">
        <f ca="1"/>
        <v>CI-Kasibugga</v>
      </c>
      <c r="E168" s="62" t="str">
        <f ca="1"/>
        <v>Kasibugga</v>
      </c>
      <c r="F168" s="61" t="str">
        <f ca="1"/>
        <v>'357/2025'</v>
      </c>
      <c r="G168" s="63" t="str">
        <f ca="1"/>
        <v>20(b)(ii)(B) r/w 8(c) NDPSA</v>
      </c>
      <c r="H168" s="64">
        <f ca="1"/>
        <v>45976</v>
      </c>
      <c r="I168" s="65" t="str">
        <f ca="1"/>
        <v>Nov</v>
      </c>
      <c r="J168" s="65">
        <f ca="1"/>
        <v>2025</v>
      </c>
      <c r="K168" s="63" t="str">
        <f ca="1"/>
        <v>NDPS</v>
      </c>
      <c r="L168" s="61">
        <f ca="1"/>
        <v>0</v>
      </c>
      <c r="M168" s="61" t="str">
        <f ca="1"/>
        <v>NDPS</v>
      </c>
      <c r="N168" s="61" t="str">
        <f ca="1"/>
        <v>NDPS</v>
      </c>
      <c r="O168" s="61" t="str">
        <f ca="1"/>
        <v>Non-Grave</v>
      </c>
      <c r="P168" s="28">
        <f ca="1"/>
        <v>0</v>
      </c>
      <c r="Q168" s="61">
        <f ca="1"/>
        <v>0</v>
      </c>
      <c r="R168" s="61">
        <f ca="1"/>
        <v>0</v>
      </c>
      <c r="S168" s="61" t="str">
        <f ca="1"/>
        <v>UI</v>
      </c>
      <c r="T168" s="61">
        <f ca="1"/>
        <v>0</v>
      </c>
      <c r="U168" s="28">
        <f ca="1"/>
        <v>0</v>
      </c>
      <c r="V168" s="61">
        <f ca="1"/>
        <v>0</v>
      </c>
      <c r="W168" s="9" t="str">
        <f ca="1"/>
        <v>For Arrest of Accused</v>
      </c>
      <c r="X168" s="9" t="str">
        <f ca="1"/>
        <v>For Arrest of Accused</v>
      </c>
      <c r="Y168" s="66">
        <f ca="1"/>
        <v>0</v>
      </c>
      <c r="Z168" s="9" t="str">
        <f ca="1"/>
        <v>This is a case of illegal possession of prohibited Ganja for the purpose of commercial use that occurred on 15.11.2025 at 12:30 hours on the railway station road, near Saibaba temple, Railway station, Palasa, Palasa-Kasibugga municipality and reported on the same day at 14:00 hours by the complainant R. Narasimha Murthy, Sub-Inspector of Police, Kasibugga PS, in which, he reported that he arrested the accused A-1) Sapan Kumar Bebarta S/o Belarson Bebarta, Age: 27 years, R/O Tandiguda village, Parmal post, Gajapathi district, Odisha state, Ph: 7981300177, while he was in possession &amp; transportation of the prohibited Ganja from Odisha state (A-2) to Sholapur of Maharashtra state (A-3). The complainant seized total Ganja weighing about Kg 13.490 grams, 1 mobile phone from the possession of th</v>
      </c>
      <c r="AA168" s="60" t="str">
        <f ca="1"/>
        <v>Total</v>
      </c>
      <c r="AB168" s="61">
        <f ca="1"/>
        <v>335</v>
      </c>
      <c r="AC168" s="61" t="str">
        <f ca="1"/>
        <v>Above 6 Months</v>
      </c>
      <c r="AD168" s="61" t="str">
        <f ca="1"/>
        <v/>
      </c>
      <c r="AE168" s="61" t="str">
        <f ca="1"/>
        <v/>
      </c>
      <c r="AF168" s="61">
        <f ca="1"/>
        <v>0</v>
      </c>
      <c r="AG168" s="61" t="str">
        <f ca="1"/>
        <v>Kasibugga,'357/2025'</v>
      </c>
      <c r="AH168" s="61" t="str">
        <f t="shared" ca="1" si="2"/>
        <v>No</v>
      </c>
    </row>
    <row r="169" spans="1:34" s="24" customFormat="1" ht="25.5" customHeight="1" x14ac:dyDescent="0.25">
      <c r="A169" s="61">
        <v>168</v>
      </c>
      <c r="B169" s="61" t="str">
        <f ca="1"/>
        <v>Tekkali Sub-Division</v>
      </c>
      <c r="C169" s="61" t="str">
        <f ca="1"/>
        <v>Tekkali Rural Circle</v>
      </c>
      <c r="D169" s="61" t="str">
        <f ca="1"/>
        <v>SI-Kotabommali</v>
      </c>
      <c r="E169" s="62" t="str">
        <f ca="1"/>
        <v>Kotabommali</v>
      </c>
      <c r="F169" s="61" t="str">
        <f ca="1"/>
        <v>'232/2025'</v>
      </c>
      <c r="G169" s="63" t="str">
        <f ca="1"/>
        <v>324(4),329(3),351(1),79 r/w 3(5) BNS</v>
      </c>
      <c r="H169" s="64">
        <f ca="1"/>
        <v>45979</v>
      </c>
      <c r="I169" s="65" t="str">
        <f ca="1"/>
        <v>Nov</v>
      </c>
      <c r="J169" s="65">
        <f ca="1"/>
        <v>2025</v>
      </c>
      <c r="K169" s="63" t="str">
        <f ca="1"/>
        <v>Other IPC</v>
      </c>
      <c r="L169" s="61">
        <f ca="1"/>
        <v>0</v>
      </c>
      <c r="M169" s="61" t="str">
        <f ca="1"/>
        <v>Other IPC</v>
      </c>
      <c r="N169" s="61" t="str">
        <f ca="1"/>
        <v>IPC</v>
      </c>
      <c r="O169" s="61" t="str">
        <f ca="1"/>
        <v>Non-Grave</v>
      </c>
      <c r="P169" s="28">
        <f ca="1"/>
        <v>0</v>
      </c>
      <c r="Q169" s="61">
        <f ca="1"/>
        <v>0</v>
      </c>
      <c r="R169" s="61">
        <f ca="1"/>
        <v>0</v>
      </c>
      <c r="S169" s="61" t="str">
        <f ca="1"/>
        <v>UI</v>
      </c>
      <c r="T169" s="61">
        <f ca="1"/>
        <v>0</v>
      </c>
      <c r="U169" s="28">
        <f ca="1"/>
        <v>0</v>
      </c>
      <c r="V169" s="61">
        <f ca="1"/>
        <v>0</v>
      </c>
      <c r="W169" s="9" t="str">
        <f ca="1"/>
        <v>For Arrest of Accused</v>
      </c>
      <c r="X169" s="9" t="str">
        <f ca="1"/>
        <v>For Arrest of Accused</v>
      </c>
      <c r="Y169" s="66">
        <f ca="1"/>
        <v>0</v>
      </c>
      <c r="Z169" s="9" t="str">
        <f ca="1"/>
        <v>Occurred on 14.11.2025 at about 09.00 hrs at Kurudu village Kotabommali Mandal and reported on 18.11.2025 at 20.00 hrs in which the complainant Ravada Parvathi W/o Kondalarao, 48 years, Velama by caste, Desavanipeta street, Narasannapeta Village and Mandal reported that she has Acq 1.11 cents of agricultural land in her name, which was registered under her name from her mother's side. She is cultivating the land. On the morning of 14th November 2025, around 9 AM, her elder brother, Challa Suryanarayana s/o Late Lakshminarayana, Kurudu village , Kotabommali Mandal, along with some of his relatives from Santhabommali village, unlawfully entered her field and began harvesting her crops. When she and her husband went to inquire about it, her brot</v>
      </c>
      <c r="AA169" s="60" t="str">
        <f ca="1"/>
        <v>Total</v>
      </c>
      <c r="AB169" s="61">
        <f ca="1"/>
        <v>332</v>
      </c>
      <c r="AC169" s="61" t="str">
        <f ca="1"/>
        <v>Above 6 Months</v>
      </c>
      <c r="AD169" s="61" t="str">
        <f ca="1"/>
        <v/>
      </c>
      <c r="AE169" s="61" t="str">
        <f ca="1"/>
        <v/>
      </c>
      <c r="AF169" s="61">
        <f ca="1"/>
        <v>0</v>
      </c>
      <c r="AG169" s="61" t="str">
        <f ca="1"/>
        <v>Kotabommali,'232/2025'</v>
      </c>
      <c r="AH169" s="61" t="str">
        <f t="shared" ca="1" si="2"/>
        <v>No</v>
      </c>
    </row>
    <row r="170" spans="1:34" s="24" customFormat="1" ht="25.5" customHeight="1" x14ac:dyDescent="0.25">
      <c r="A170" s="61">
        <v>169</v>
      </c>
      <c r="B170" s="61" t="str">
        <f ca="1"/>
        <v>Kasibugga Sub-Division</v>
      </c>
      <c r="C170" s="61" t="str">
        <f ca="1"/>
        <v>Itchapuram Circle</v>
      </c>
      <c r="D170" s="61" t="str">
        <f ca="1"/>
        <v>CI-Itchapuram Circle</v>
      </c>
      <c r="E170" s="62" t="str">
        <f ca="1"/>
        <v>Itchapuram Town</v>
      </c>
      <c r="F170" s="61" t="str">
        <f ca="1"/>
        <v>'111/2025'</v>
      </c>
      <c r="G170" s="63" t="str">
        <f ca="1"/>
        <v>20(b)(ii)(C) r/w 8(c) NDPSA</v>
      </c>
      <c r="H170" s="64">
        <f ca="1"/>
        <v>45980</v>
      </c>
      <c r="I170" s="65" t="str">
        <f ca="1"/>
        <v>Nov</v>
      </c>
      <c r="J170" s="65">
        <f ca="1"/>
        <v>2025</v>
      </c>
      <c r="K170" s="63" t="str">
        <f ca="1"/>
        <v>NDPS</v>
      </c>
      <c r="L170" s="61">
        <f ca="1"/>
        <v>0</v>
      </c>
      <c r="M170" s="61" t="str">
        <f ca="1"/>
        <v>NDPS</v>
      </c>
      <c r="N170" s="61" t="str">
        <f ca="1"/>
        <v>NDPS</v>
      </c>
      <c r="O170" s="61" t="str">
        <f ca="1"/>
        <v>Non-Grave</v>
      </c>
      <c r="P170" s="28">
        <f ca="1"/>
        <v>0</v>
      </c>
      <c r="Q170" s="61">
        <f ca="1"/>
        <v>0</v>
      </c>
      <c r="R170" s="61">
        <f ca="1"/>
        <v>0</v>
      </c>
      <c r="S170" s="61" t="str">
        <f ca="1"/>
        <v>UI</v>
      </c>
      <c r="T170" s="61">
        <f ca="1"/>
        <v>0</v>
      </c>
      <c r="U170" s="28">
        <f ca="1"/>
        <v>0</v>
      </c>
      <c r="V170" s="61">
        <f ca="1"/>
        <v>0</v>
      </c>
      <c r="W170" s="9" t="str">
        <f ca="1"/>
        <v>For Arrest of Accused</v>
      </c>
      <c r="X170" s="9" t="str">
        <f ca="1"/>
        <v>For Arrest of Accused</v>
      </c>
      <c r="Y170" s="66">
        <f ca="1"/>
        <v>0</v>
      </c>
      <c r="Z170" s="9" t="str">
        <f ca="1"/>
        <v>Occurred on 19.11.2025 at 15.30 Hours, on Gravel road, near Ichapuram Railway Station 2nd plat form, Ichapuram Municipality and reported on the same day at 18.00 hours by the complainant M.Mukunda Rao, Sub-Inspector of Police, Ichapuram Town PS, in which, he reported that he arrested the accused A-1) Amilaisa Pani s/o late Kastantina Pani, age 33 years, Caste Paano, Bapuji Nagar Street, Mohana Town, Block and PS, Gajapathi District, Odisha State, while he was in possession &amp; transportation of the prohibited Ganja. The complainant seized total Ganja weighing about Kg 28.070 grams, Worth ¿ 1,40,350/-, 01 mobile phone from the possession of the accused A.1 in the presence of the mediators under the cover of the mediators report. A.2 Beeraj @ Dharam Beer Nayak s/o Nikolas Nayak, Mukti Nagar,</v>
      </c>
      <c r="AA170" s="60" t="str">
        <f ca="1"/>
        <v>Total</v>
      </c>
      <c r="AB170" s="61">
        <f ca="1"/>
        <v>331</v>
      </c>
      <c r="AC170" s="61" t="str">
        <f ca="1"/>
        <v>Above 6 Months</v>
      </c>
      <c r="AD170" s="61" t="str">
        <f ca="1"/>
        <v/>
      </c>
      <c r="AE170" s="61" t="str">
        <f ca="1"/>
        <v/>
      </c>
      <c r="AF170" s="61">
        <f ca="1"/>
        <v>0</v>
      </c>
      <c r="AG170" s="61" t="str">
        <f ca="1"/>
        <v>Itchapuram Town,'111/2025'</v>
      </c>
      <c r="AH170" s="61" t="str">
        <f t="shared" ca="1" si="2"/>
        <v>No</v>
      </c>
    </row>
    <row r="171" spans="1:34" s="24" customFormat="1" ht="25.5" customHeight="1" x14ac:dyDescent="0.25">
      <c r="A171" s="61">
        <v>170</v>
      </c>
      <c r="B171" s="61" t="str">
        <f ca="1"/>
        <v>Kasibugga Sub-Division</v>
      </c>
      <c r="C171" s="61" t="str">
        <f ca="1"/>
        <v>Itchapuram Circle</v>
      </c>
      <c r="D171" s="61" t="str">
        <f ca="1"/>
        <v>CI-Itchapuram Circle</v>
      </c>
      <c r="E171" s="62" t="str">
        <f ca="1"/>
        <v>Itchapuram Town</v>
      </c>
      <c r="F171" s="61" t="str">
        <f ca="1"/>
        <v>'112/2025'</v>
      </c>
      <c r="G171" s="63" t="str">
        <f ca="1"/>
        <v>20(b)(ii)(B) r/w 8(c) NDPSA</v>
      </c>
      <c r="H171" s="64">
        <f ca="1"/>
        <v>45982</v>
      </c>
      <c r="I171" s="65" t="str">
        <f ca="1"/>
        <v>Nov</v>
      </c>
      <c r="J171" s="65">
        <f ca="1"/>
        <v>2025</v>
      </c>
      <c r="K171" s="63" t="str">
        <f ca="1"/>
        <v>NDPS</v>
      </c>
      <c r="L171" s="61">
        <f ca="1"/>
        <v>0</v>
      </c>
      <c r="M171" s="61" t="str">
        <f ca="1"/>
        <v>NDPS</v>
      </c>
      <c r="N171" s="61" t="str">
        <f ca="1"/>
        <v>NDPS</v>
      </c>
      <c r="O171" s="61" t="str">
        <f ca="1"/>
        <v>Non-Grave</v>
      </c>
      <c r="P171" s="28">
        <f ca="1"/>
        <v>0</v>
      </c>
      <c r="Q171" s="61">
        <f ca="1"/>
        <v>0</v>
      </c>
      <c r="R171" s="61">
        <f ca="1"/>
        <v>0</v>
      </c>
      <c r="S171" s="61" t="str">
        <f ca="1"/>
        <v>UI</v>
      </c>
      <c r="T171" s="61">
        <f ca="1"/>
        <v>0</v>
      </c>
      <c r="U171" s="28">
        <f ca="1"/>
        <v>0</v>
      </c>
      <c r="V171" s="61">
        <f ca="1"/>
        <v>0</v>
      </c>
      <c r="W171" s="9" t="str">
        <f ca="1"/>
        <v>For Arrest of Accused</v>
      </c>
      <c r="X171" s="9" t="str">
        <f ca="1"/>
        <v>For Arrest of Accused</v>
      </c>
      <c r="Y171" s="66">
        <f ca="1"/>
        <v>0</v>
      </c>
      <c r="Z171" s="9" t="str">
        <f ca="1"/>
        <v>Occurred on 21.11.2025 at 15.30 Hours, on Gravel road, near Ichapuram Railway Station 2nd plat form, Ichapuram Municipality and reported on the same day at 18.00 hours by the complainant M.Mukunda Rao, Sub-Inspector of Police, Ichapuram Town PS, in which, he reported th at he arrested the accused A-1) A Babuji Subudhi s/o Nageswar Subudhi, age 41 years, Caste Kumuti Vysya, n/o Reddi Street, Sumandi village, R.Subani Panchayath, Golanthara PS, Ganjam District, Odisha State res. Old NH road, near Sumandi junction, R.Subani village, Golanthara PS, Ganjam District, Odisha State and A.2) Mithuna Behera s/o Hari Behera, age 30 years, Caste Keviti, Suvani village, Kaviti Suvani Panchayath, Sankho Nagar Street, Kaviti Suvani, Golanthara PS, Ganjam District, Odisha State, while they are in possessi</v>
      </c>
      <c r="AA171" s="60" t="str">
        <f ca="1"/>
        <v>Total</v>
      </c>
      <c r="AB171" s="61">
        <f ca="1"/>
        <v>329</v>
      </c>
      <c r="AC171" s="61" t="str">
        <f ca="1"/>
        <v>Above 6 Months</v>
      </c>
      <c r="AD171" s="61" t="str">
        <f ca="1"/>
        <v/>
      </c>
      <c r="AE171" s="61" t="str">
        <f ca="1"/>
        <v/>
      </c>
      <c r="AF171" s="61">
        <f ca="1"/>
        <v>0</v>
      </c>
      <c r="AG171" s="61" t="str">
        <f ca="1"/>
        <v>Itchapuram Town,'112/2025'</v>
      </c>
      <c r="AH171" s="61" t="str">
        <f t="shared" ca="1" si="2"/>
        <v>No</v>
      </c>
    </row>
    <row r="172" spans="1:34" s="24" customFormat="1" ht="25.5" customHeight="1" x14ac:dyDescent="0.25">
      <c r="A172" s="61">
        <v>171</v>
      </c>
      <c r="B172" s="61" t="str">
        <f ca="1"/>
        <v>Kasibugga Sub-Division</v>
      </c>
      <c r="C172" s="61">
        <f ca="1"/>
        <v>0</v>
      </c>
      <c r="D172" s="61" t="str">
        <f ca="1"/>
        <v>CI-Kasibugga</v>
      </c>
      <c r="E172" s="62" t="str">
        <f ca="1"/>
        <v>Kasibugga</v>
      </c>
      <c r="F172" s="61" t="str">
        <f ca="1"/>
        <v>'364/2025'</v>
      </c>
      <c r="G172" s="63" t="str">
        <f ca="1"/>
        <v>20(b)(ii)(B) r/w 8(c) NDPSA</v>
      </c>
      <c r="H172" s="64">
        <f ca="1"/>
        <v>45985</v>
      </c>
      <c r="I172" s="65" t="str">
        <f ca="1"/>
        <v>Nov</v>
      </c>
      <c r="J172" s="65">
        <f ca="1"/>
        <v>2025</v>
      </c>
      <c r="K172" s="63" t="str">
        <f ca="1"/>
        <v>NDPS</v>
      </c>
      <c r="L172" s="61">
        <f ca="1"/>
        <v>0</v>
      </c>
      <c r="M172" s="61" t="str">
        <f ca="1"/>
        <v>NDPS</v>
      </c>
      <c r="N172" s="61" t="str">
        <f ca="1"/>
        <v>NDPS</v>
      </c>
      <c r="O172" s="61" t="str">
        <f ca="1"/>
        <v>Non-Grave</v>
      </c>
      <c r="P172" s="28">
        <f ca="1"/>
        <v>0</v>
      </c>
      <c r="Q172" s="61">
        <f ca="1"/>
        <v>0</v>
      </c>
      <c r="R172" s="61">
        <f ca="1"/>
        <v>0</v>
      </c>
      <c r="S172" s="61" t="str">
        <f ca="1"/>
        <v>UI</v>
      </c>
      <c r="T172" s="61">
        <f ca="1"/>
        <v>0</v>
      </c>
      <c r="U172" s="28">
        <f ca="1"/>
        <v>0</v>
      </c>
      <c r="V172" s="61">
        <f ca="1"/>
        <v>0</v>
      </c>
      <c r="W172" s="9" t="str">
        <f ca="1"/>
        <v>For Arrest of Accused</v>
      </c>
      <c r="X172" s="9" t="str">
        <f ca="1"/>
        <v>For Arrest of Accused</v>
      </c>
      <c r="Y172" s="66">
        <f ca="1"/>
        <v>0</v>
      </c>
      <c r="Z172" s="9" t="str">
        <f ca="1"/>
        <v>This is a case of illegal possession of prohibited Ganja for the purpose of commercial use that occurred on 24.11.2025 at 12:30 hours on the railway station road, 3rd line, Railway station, Palasa, Palasa-Kasibugga municipality and reported on the same day at 20.30 hours by the complainant R. Narasimha Murthy, Sub-Inspector of Police, Kasibugga PS, in which, he reported that he arrested the accused A-1) Vinod T s/o Thampi, 52yrs, Nedumthundil Padinjatthil, Kizhakkekallada street, Thekkemuri Village, Kunnathoormandal, East Kellada Police Staion, Kollam District, Kerala State, while he was in possession &amp; transportation of the prohibited Ganja from Odisha state (A-2) to Kerala state (A-3). The complainant seized total Ganja weighing about Kg 4.320 grams, 1 mobile phone and 1400/- rupees of</v>
      </c>
      <c r="AA172" s="60" t="str">
        <f ca="1"/>
        <v>Total</v>
      </c>
      <c r="AB172" s="61">
        <f ca="1"/>
        <v>326</v>
      </c>
      <c r="AC172" s="61" t="str">
        <f ca="1"/>
        <v>Above 6 Months</v>
      </c>
      <c r="AD172" s="61" t="str">
        <f ca="1"/>
        <v/>
      </c>
      <c r="AE172" s="61" t="str">
        <f ca="1"/>
        <v/>
      </c>
      <c r="AF172" s="61">
        <f ca="1"/>
        <v>0</v>
      </c>
      <c r="AG172" s="61" t="str">
        <f ca="1"/>
        <v>Kasibugga,'364/2025'</v>
      </c>
      <c r="AH172" s="61" t="str">
        <f t="shared" ca="1" si="2"/>
        <v>No</v>
      </c>
    </row>
    <row r="173" spans="1:34" s="24" customFormat="1" ht="25.5" customHeight="1" x14ac:dyDescent="0.25">
      <c r="A173" s="61">
        <v>172</v>
      </c>
      <c r="B173" s="61" t="str">
        <f ca="1"/>
        <v>Tekkali Sub-Division</v>
      </c>
      <c r="C173" s="61" t="str">
        <f ca="1"/>
        <v>Narasannapeta Circle</v>
      </c>
      <c r="D173" s="61" t="str">
        <f ca="1"/>
        <v>CI-Narasannapeta Circle</v>
      </c>
      <c r="E173" s="62" t="str">
        <f ca="1"/>
        <v>Narasannapeta</v>
      </c>
      <c r="F173" s="61" t="str">
        <f ca="1"/>
        <v>'370/2025'</v>
      </c>
      <c r="G173" s="63" t="str">
        <f ca="1"/>
        <v>20(b)(ii)(C) r/w 8(c) NDPSA</v>
      </c>
      <c r="H173" s="64">
        <f ca="1"/>
        <v>45986</v>
      </c>
      <c r="I173" s="65" t="str">
        <f ca="1"/>
        <v>Nov</v>
      </c>
      <c r="J173" s="65">
        <f ca="1"/>
        <v>2025</v>
      </c>
      <c r="K173" s="63" t="str">
        <f ca="1"/>
        <v>NDPS</v>
      </c>
      <c r="L173" s="61">
        <f ca="1"/>
        <v>0</v>
      </c>
      <c r="M173" s="61" t="str">
        <f ca="1"/>
        <v>NDPS</v>
      </c>
      <c r="N173" s="61" t="str">
        <f ca="1"/>
        <v>NDPS</v>
      </c>
      <c r="O173" s="61" t="str">
        <f ca="1"/>
        <v>Non-Grave</v>
      </c>
      <c r="P173" s="28">
        <f ca="1"/>
        <v>0</v>
      </c>
      <c r="Q173" s="61">
        <f ca="1"/>
        <v>0</v>
      </c>
      <c r="R173" s="61">
        <f ca="1"/>
        <v>0</v>
      </c>
      <c r="S173" s="61" t="str">
        <f ca="1"/>
        <v>UI</v>
      </c>
      <c r="T173" s="61">
        <f ca="1"/>
        <v>0</v>
      </c>
      <c r="U173" s="28">
        <f ca="1"/>
        <v>0</v>
      </c>
      <c r="V173" s="61">
        <f ca="1"/>
        <v>0</v>
      </c>
      <c r="W173" s="9" t="str">
        <f ca="1"/>
        <v>For Arrest of Accused</v>
      </c>
      <c r="X173" s="9" t="str">
        <f ca="1"/>
        <v>For Arrest of Accused</v>
      </c>
      <c r="Y173" s="66">
        <f ca="1"/>
        <v>0</v>
      </c>
      <c r="Z173" s="9" t="str">
        <f ca="1"/>
        <v>This is a case of seizure of contraband i.e. Ganja, a cultivated Herbal Narcotic coupled with illegal purchase, possession, transportation and consuming of the narcotic drug i.e. Ganja. Occurred on 25.11.2025 at 11.00 hrs on NH 16 Madapam Toll Plaza, Narasannapeta Mandalam and reported on same day at 13.00 hrs wherein the complainant K Sekhararao, SI of Police, Narasannapeta PS arrested accused A-1 Riyaz Ahmed, S/O Late Abdul Samad, Age 39 Years, Muslim Caste, Turabali Street, Mandi Mohalla, Mysore, Karnataka State. when he was found and transported in the illegal possession of Narcotic drug i.e. 04 packets of Ganja weight about 20.860 kgs, worth Rs.60,000/- which was procured from A.2 Himansh Shekar Mazihi, Berhampur Town, Odissa State and hand over the same to A-3 Muzumi Akthar Milath</v>
      </c>
      <c r="AA173" s="60" t="str">
        <f ca="1"/>
        <v>Total</v>
      </c>
      <c r="AB173" s="61">
        <f ca="1"/>
        <v>325</v>
      </c>
      <c r="AC173" s="61" t="str">
        <f ca="1"/>
        <v>Above 6 Months</v>
      </c>
      <c r="AD173" s="61" t="str">
        <f ca="1"/>
        <v/>
      </c>
      <c r="AE173" s="61" t="str">
        <f ca="1"/>
        <v/>
      </c>
      <c r="AF173" s="61">
        <f ca="1"/>
        <v>0</v>
      </c>
      <c r="AG173" s="61" t="str">
        <f ca="1"/>
        <v>Narasannapeta,'370/2025'</v>
      </c>
      <c r="AH173" s="61" t="str">
        <f t="shared" ca="1" si="2"/>
        <v>No</v>
      </c>
    </row>
    <row r="174" spans="1:34" s="24" customFormat="1" ht="25.5" customHeight="1" x14ac:dyDescent="0.25">
      <c r="A174" s="61">
        <v>173</v>
      </c>
      <c r="B174" s="61" t="str">
        <f ca="1"/>
        <v>Kasibugga Sub-Division</v>
      </c>
      <c r="C174" s="61" t="str">
        <f ca="1"/>
        <v>Itchapuram Circle</v>
      </c>
      <c r="D174" s="61" t="str">
        <f ca="1"/>
        <v>CI-Itchapuram Circle</v>
      </c>
      <c r="E174" s="62" t="str">
        <f ca="1"/>
        <v>Itchapuram Town</v>
      </c>
      <c r="F174" s="61" t="str">
        <f ca="1"/>
        <v>'113/2025'</v>
      </c>
      <c r="G174" s="63" t="str">
        <f ca="1"/>
        <v>20(b)(ii)(C) r/w 8(c) NDPSA</v>
      </c>
      <c r="H174" s="64">
        <f ca="1"/>
        <v>45987</v>
      </c>
      <c r="I174" s="65" t="str">
        <f ca="1"/>
        <v>Nov</v>
      </c>
      <c r="J174" s="65">
        <f ca="1"/>
        <v>2025</v>
      </c>
      <c r="K174" s="63" t="str">
        <f ca="1"/>
        <v>NDPS</v>
      </c>
      <c r="L174" s="61">
        <f ca="1"/>
        <v>0</v>
      </c>
      <c r="M174" s="61" t="str">
        <f ca="1"/>
        <v>NDPS</v>
      </c>
      <c r="N174" s="61" t="str">
        <f ca="1"/>
        <v>NDPS</v>
      </c>
      <c r="O174" s="61" t="str">
        <f ca="1"/>
        <v>Non-Grave</v>
      </c>
      <c r="P174" s="28">
        <f ca="1"/>
        <v>0</v>
      </c>
      <c r="Q174" s="61">
        <f ca="1"/>
        <v>0</v>
      </c>
      <c r="R174" s="61">
        <f ca="1"/>
        <v>0</v>
      </c>
      <c r="S174" s="61" t="str">
        <f ca="1"/>
        <v>UI</v>
      </c>
      <c r="T174" s="61">
        <f ca="1"/>
        <v>0</v>
      </c>
      <c r="U174" s="28">
        <f ca="1"/>
        <v>0</v>
      </c>
      <c r="V174" s="61">
        <f ca="1"/>
        <v>0</v>
      </c>
      <c r="W174" s="9" t="str">
        <f ca="1"/>
        <v>For Arrest of Accused</v>
      </c>
      <c r="X174" s="9" t="str">
        <f ca="1"/>
        <v>For Arrest of Accused</v>
      </c>
      <c r="Y174" s="66">
        <f ca="1"/>
        <v>0</v>
      </c>
      <c r="Z174" s="9" t="str">
        <f ca="1"/>
        <v>Occurred on 26.11.2025 at 09.15 hours, in front of Ichapuram Railway Station, Ichapuram Municipality and reported on the same day at 11.30 hours by the complainant V.Ravi Varma, Sub-Inspector of Police, Kaviti PS i/c Ichapuram Town PS, in which, he reported that he arrested the accused A-1) Sanjukta Das w/o late Mitu Das, age 45 years, Caste Oriya Brahmin, Gandhi Sqar, Patapur village and PS, Ganjam District, Odisha State and A-2 Loknath Pradhan s/o late Kanguru Pradhan, age 22 years, Caste Benatho Odiya, Gandhi Nagar Street, Badagada village, Post and PS, Ganjam District, Odisha State res. c/o Narayana Behara, Lakhmi Mandir Street, Patapur village and PS, Ganjam District, Odisha State, while they were in possession &amp; transportation of the prohibited Ganja. The complainant seized total Gan</v>
      </c>
      <c r="AA174" s="60" t="str">
        <f ca="1"/>
        <v>Total</v>
      </c>
      <c r="AB174" s="61">
        <f ca="1"/>
        <v>324</v>
      </c>
      <c r="AC174" s="61" t="str">
        <f ca="1"/>
        <v>Above 6 Months</v>
      </c>
      <c r="AD174" s="61" t="str">
        <f ca="1"/>
        <v/>
      </c>
      <c r="AE174" s="61" t="str">
        <f ca="1"/>
        <v/>
      </c>
      <c r="AF174" s="61">
        <f ca="1"/>
        <v>0</v>
      </c>
      <c r="AG174" s="61" t="str">
        <f ca="1"/>
        <v>Itchapuram Town,'113/2025'</v>
      </c>
      <c r="AH174" s="61" t="str">
        <f t="shared" ca="1" si="2"/>
        <v>No</v>
      </c>
    </row>
    <row r="175" spans="1:34" s="24" customFormat="1" ht="25.5" customHeight="1" x14ac:dyDescent="0.25">
      <c r="A175" s="61">
        <v>174</v>
      </c>
      <c r="B175" s="61" t="str">
        <f ca="1"/>
        <v>Kasibugga Sub-Division</v>
      </c>
      <c r="C175" s="61" t="str">
        <f ca="1"/>
        <v>Itchapuram Circle</v>
      </c>
      <c r="D175" s="61">
        <f ca="1"/>
        <v>0</v>
      </c>
      <c r="E175" s="62" t="str">
        <f ca="1"/>
        <v>Itchapuram Rural</v>
      </c>
      <c r="F175" s="61" t="str">
        <f ca="1"/>
        <v>'96/2025'</v>
      </c>
      <c r="G175" s="63" t="str">
        <f ca="1"/>
        <v>20(b)(ii)(B) r/w 8(c) NDPSA</v>
      </c>
      <c r="H175" s="64">
        <f ca="1"/>
        <v>45992</v>
      </c>
      <c r="I175" s="65" t="str">
        <f ca="1"/>
        <v>Dec</v>
      </c>
      <c r="J175" s="65">
        <f ca="1"/>
        <v>2025</v>
      </c>
      <c r="K175" s="63" t="str">
        <f ca="1"/>
        <v>NDPS</v>
      </c>
      <c r="L175" s="61">
        <f ca="1"/>
        <v>0</v>
      </c>
      <c r="M175" s="61" t="str">
        <f ca="1"/>
        <v>NDPS</v>
      </c>
      <c r="N175" s="61" t="str">
        <f ca="1"/>
        <v>NDPS</v>
      </c>
      <c r="O175" s="61" t="str">
        <f ca="1"/>
        <v>Non-Grave</v>
      </c>
      <c r="P175" s="28">
        <f ca="1"/>
        <v>0</v>
      </c>
      <c r="Q175" s="61">
        <f ca="1"/>
        <v>0</v>
      </c>
      <c r="R175" s="61">
        <f ca="1"/>
        <v>0</v>
      </c>
      <c r="S175" s="61" t="str">
        <f ca="1"/>
        <v>UI</v>
      </c>
      <c r="T175" s="61">
        <f ca="1"/>
        <v>0</v>
      </c>
      <c r="U175" s="28">
        <f ca="1"/>
        <v>0</v>
      </c>
      <c r="V175" s="61">
        <f ca="1"/>
        <v>0</v>
      </c>
      <c r="W175" s="9" t="str">
        <f ca="1"/>
        <v>For Arrest of Accused</v>
      </c>
      <c r="X175" s="9" t="str">
        <f ca="1"/>
        <v>For Arrest of Accused</v>
      </c>
      <c r="Y175" s="66">
        <f ca="1"/>
        <v>0</v>
      </c>
      <c r="Z175" s="9" t="str">
        <f ca="1"/>
        <v>This is a case of illegal possession of prohibited Ganja for the purpose of commercial use that occurred on 01.12.2025 at 16.30 hours LC gate, M. Thoturu village of Ichapuram Mandal and reported on the same day at 18.30 hours by the complainant M.Janardhana Rao, Sub-Inspector of Police, Ichapuram Rural PS, in which, he reported that he arrested the accused A-1) Badan Singh s/o Radhe Lal, age 27 years, Caste Prajapathi, near Devi Matha Mandir, Bandh village, Anupur Post, Sajeti PS, Kanpur Nagar District, Uttar Pradesh State while he was in possession &amp; transportation of the prohibited Ganja. The complainant seized total Ganja weighing about Kg 2.760 grams, a mobile phone from the possession of the accused in the presence of the mediators, under the cover of the mediators report. When the</v>
      </c>
      <c r="AA175" s="60" t="str">
        <f ca="1"/>
        <v>Total</v>
      </c>
      <c r="AB175" s="61">
        <f ca="1"/>
        <v>319</v>
      </c>
      <c r="AC175" s="61" t="str">
        <f ca="1"/>
        <v>Above 6 Months</v>
      </c>
      <c r="AD175" s="61" t="str">
        <f ca="1"/>
        <v/>
      </c>
      <c r="AE175" s="61" t="str">
        <f ca="1"/>
        <v/>
      </c>
      <c r="AF175" s="61">
        <f ca="1"/>
        <v>0</v>
      </c>
      <c r="AG175" s="61" t="str">
        <f ca="1"/>
        <v>Itchapuram Rural,'96/2025'</v>
      </c>
      <c r="AH175" s="61" t="str">
        <f t="shared" ca="1" si="2"/>
        <v>No</v>
      </c>
    </row>
    <row r="176" spans="1:34" s="24" customFormat="1" ht="25.5" customHeight="1" x14ac:dyDescent="0.25">
      <c r="A176" s="61">
        <v>175</v>
      </c>
      <c r="B176" s="61" t="str">
        <f ca="1"/>
        <v>Tekkali Sub-Division</v>
      </c>
      <c r="C176" s="61" t="str">
        <f ca="1"/>
        <v>Narasannapeta Circle</v>
      </c>
      <c r="D176" s="61">
        <f ca="1"/>
        <v>0</v>
      </c>
      <c r="E176" s="62" t="str">
        <f ca="1"/>
        <v>Narasannapeta</v>
      </c>
      <c r="F176" s="61" t="str">
        <f ca="1"/>
        <v>'376/2025'</v>
      </c>
      <c r="G176" s="63" t="str">
        <f ca="1"/>
        <v>20(b)(ii)(B) r/w 8(c) NDPSA</v>
      </c>
      <c r="H176" s="64">
        <f ca="1"/>
        <v>45996</v>
      </c>
      <c r="I176" s="65" t="str">
        <f ca="1"/>
        <v>Dec</v>
      </c>
      <c r="J176" s="65">
        <f ca="1"/>
        <v>2025</v>
      </c>
      <c r="K176" s="63" t="str">
        <f ca="1"/>
        <v>NDPS</v>
      </c>
      <c r="L176" s="61">
        <f ca="1"/>
        <v>0</v>
      </c>
      <c r="M176" s="61" t="str">
        <f ca="1"/>
        <v>NDPS</v>
      </c>
      <c r="N176" s="61" t="str">
        <f ca="1"/>
        <v>NDPS</v>
      </c>
      <c r="O176" s="61" t="str">
        <f ca="1"/>
        <v>Non-Grave</v>
      </c>
      <c r="P176" s="28">
        <f ca="1"/>
        <v>0</v>
      </c>
      <c r="Q176" s="61">
        <f ca="1"/>
        <v>0</v>
      </c>
      <c r="R176" s="61">
        <f ca="1"/>
        <v>0</v>
      </c>
      <c r="S176" s="61" t="str">
        <f ca="1"/>
        <v>UI</v>
      </c>
      <c r="T176" s="61">
        <f ca="1"/>
        <v>0</v>
      </c>
      <c r="U176" s="28">
        <f ca="1"/>
        <v>0</v>
      </c>
      <c r="V176" s="61">
        <f ca="1"/>
        <v>0</v>
      </c>
      <c r="W176" s="9" t="str">
        <f ca="1"/>
        <v>For Arrest of Accused</v>
      </c>
      <c r="X176" s="9" t="str">
        <f ca="1"/>
        <v>For Arrest of Accused</v>
      </c>
      <c r="Y176" s="66">
        <f ca="1"/>
        <v>0</v>
      </c>
      <c r="Z176" s="9" t="str">
        <f ca="1"/>
        <v>This is a case of seizure of contraband i.e. Ganja, a cultivated Herbal Narcotic coupled with illegal purchase, possession, transportation and sale of the narcotic drug i.e. Ganja, packed in four packets tied with brown colour tape, occurred on 05.12.2025 at 11.15 hrs near Madapam Toll gate, Narasannapeta Mandal on N.H.16 leading from Narasannapeta to Srikakulam, and Reported on 05.12.2025 at 13.30 hrs wherein accused A1 viz., Deepak Matari and A2 Subham Goud were arrested by SI, Polaki P.S., I/c Narasannapeta P.S., when they were found in the illegal possession of Narcotic drug i.e. Ganja total about 08.200 kgs all worth Rs 24,000/- which was procured from A.3 Bheemasen Katayi @ Panna @ Rakesh and transporting the same so as to hand over to A4 viz., Sonam Beeying @ Sonu, who is des</v>
      </c>
      <c r="AA176" s="60" t="str">
        <f ca="1"/>
        <v>Total</v>
      </c>
      <c r="AB176" s="61">
        <f ca="1"/>
        <v>315</v>
      </c>
      <c r="AC176" s="61" t="str">
        <f ca="1"/>
        <v>Above 6 Months</v>
      </c>
      <c r="AD176" s="61" t="str">
        <f ca="1"/>
        <v/>
      </c>
      <c r="AE176" s="61" t="str">
        <f ca="1"/>
        <v/>
      </c>
      <c r="AF176" s="61">
        <f ca="1"/>
        <v>0</v>
      </c>
      <c r="AG176" s="61" t="str">
        <f ca="1"/>
        <v>Narasannapeta,'376/2025'</v>
      </c>
      <c r="AH176" s="61" t="str">
        <f t="shared" ca="1" si="2"/>
        <v>No</v>
      </c>
    </row>
    <row r="177" spans="1:34" s="24" customFormat="1" ht="25.5" customHeight="1" x14ac:dyDescent="0.25">
      <c r="A177" s="61">
        <v>176</v>
      </c>
      <c r="B177" s="61" t="str">
        <f ca="1"/>
        <v>Tekkali Sub-Division</v>
      </c>
      <c r="C177" s="61" t="str">
        <f ca="1"/>
        <v>Narasannapeta Circle</v>
      </c>
      <c r="D177" s="61">
        <f ca="1"/>
        <v>0</v>
      </c>
      <c r="E177" s="62" t="str">
        <f ca="1"/>
        <v>Narasannapeta</v>
      </c>
      <c r="F177" s="61" t="str">
        <f ca="1"/>
        <v>'380/2025'</v>
      </c>
      <c r="G177" s="63" t="str">
        <f ca="1"/>
        <v>20(b)(ii)(B) r/w 8(c) NDPSA</v>
      </c>
      <c r="H177" s="64">
        <f ca="1"/>
        <v>46000</v>
      </c>
      <c r="I177" s="65" t="str">
        <f ca="1"/>
        <v>Dec</v>
      </c>
      <c r="J177" s="65">
        <f ca="1"/>
        <v>2025</v>
      </c>
      <c r="K177" s="63" t="str">
        <f ca="1"/>
        <v>NDPS</v>
      </c>
      <c r="L177" s="61">
        <f ca="1"/>
        <v>0</v>
      </c>
      <c r="M177" s="61" t="str">
        <f ca="1"/>
        <v>NDPS</v>
      </c>
      <c r="N177" s="61" t="str">
        <f ca="1"/>
        <v>NDPS</v>
      </c>
      <c r="O177" s="61" t="str">
        <f ca="1"/>
        <v>Non-Grave</v>
      </c>
      <c r="P177" s="28">
        <f ca="1"/>
        <v>0</v>
      </c>
      <c r="Q177" s="61">
        <f ca="1"/>
        <v>0</v>
      </c>
      <c r="R177" s="61">
        <f ca="1"/>
        <v>0</v>
      </c>
      <c r="S177" s="61" t="str">
        <f ca="1"/>
        <v>UI</v>
      </c>
      <c r="T177" s="61">
        <f ca="1"/>
        <v>0</v>
      </c>
      <c r="U177" s="28">
        <f ca="1"/>
        <v>0</v>
      </c>
      <c r="V177" s="61">
        <f ca="1"/>
        <v>0</v>
      </c>
      <c r="W177" s="9" t="str">
        <f ca="1"/>
        <v>For Arrest of Accused</v>
      </c>
      <c r="X177" s="9" t="str">
        <f ca="1"/>
        <v>For Arrest of Accused</v>
      </c>
      <c r="Y177" s="66">
        <f ca="1"/>
        <v>0</v>
      </c>
      <c r="Z177" s="9" t="str">
        <f ca="1"/>
        <v>This is a case of seizure of contraband i.e. Ganja, a cultivated Herbal Narcotic coupled with illegal purchase, possession, transportation and sale of the narcotic drug i.e. Ganja, packed in on packet tied with brown colour tape, occurred on 09.12.2025 at 19.00 hrs near Madapam Toll gate, Narasannapeta Mandal on N.H.16 leading from Narasannapeta to Srikakulam and reported on same day 20.30 hrs , wherein accused A1 viz., Mukthiranjin Mallik, S/o Late Dhyanaranjin Mallik, Age 24 yrs., Kandayat by caste, Ananthapur Village, Bettada Post., Balasoor District., Odissa State. R/o Bommana Halli, Banglore City, Karnataka State. Working at Swiggy, Karamangalam Area, Banglore City.(Transporter) , was arrested by SI of Police, Narasannapeta, when he was found in the illegal possession of Nar</v>
      </c>
      <c r="AA177" s="60" t="str">
        <f ca="1"/>
        <v>Total</v>
      </c>
      <c r="AB177" s="61">
        <f ca="1"/>
        <v>311</v>
      </c>
      <c r="AC177" s="61" t="str">
        <f ca="1"/>
        <v>Above 6 Months</v>
      </c>
      <c r="AD177" s="61" t="str">
        <f ca="1"/>
        <v/>
      </c>
      <c r="AE177" s="61" t="str">
        <f ca="1"/>
        <v/>
      </c>
      <c r="AF177" s="61">
        <f ca="1"/>
        <v>0</v>
      </c>
      <c r="AG177" s="61" t="str">
        <f ca="1"/>
        <v>Narasannapeta,'380/2025'</v>
      </c>
      <c r="AH177" s="61" t="str">
        <f t="shared" ca="1" si="2"/>
        <v>No</v>
      </c>
    </row>
    <row r="178" spans="1:34" s="24" customFormat="1" ht="25.5" customHeight="1" x14ac:dyDescent="0.25">
      <c r="A178" s="61">
        <v>177</v>
      </c>
      <c r="B178" s="61" t="str">
        <f ca="1"/>
        <v>Tekkali Sub-Division</v>
      </c>
      <c r="C178" s="61" t="str">
        <f ca="1"/>
        <v>Narasannapeta Circle</v>
      </c>
      <c r="D178" s="61">
        <f ca="1"/>
        <v>0</v>
      </c>
      <c r="E178" s="62" t="str">
        <f ca="1"/>
        <v>Narasannapeta</v>
      </c>
      <c r="F178" s="61" t="str">
        <f ca="1"/>
        <v>'379/2025'</v>
      </c>
      <c r="G178" s="63" t="str">
        <f ca="1"/>
        <v>20(b)(ii)(B) r/w 8(c) NDPSA</v>
      </c>
      <c r="H178" s="64">
        <f ca="1"/>
        <v>46000</v>
      </c>
      <c r="I178" s="65" t="str">
        <f ca="1"/>
        <v>Dec</v>
      </c>
      <c r="J178" s="65">
        <f ca="1"/>
        <v>2025</v>
      </c>
      <c r="K178" s="63" t="str">
        <f ca="1"/>
        <v>NDPS</v>
      </c>
      <c r="L178" s="61">
        <f ca="1"/>
        <v>0</v>
      </c>
      <c r="M178" s="61" t="str">
        <f ca="1"/>
        <v>NDPS</v>
      </c>
      <c r="N178" s="61" t="str">
        <f ca="1"/>
        <v>NDPS</v>
      </c>
      <c r="O178" s="61" t="str">
        <f ca="1"/>
        <v>Non-Grave</v>
      </c>
      <c r="P178" s="28">
        <f ca="1"/>
        <v>0</v>
      </c>
      <c r="Q178" s="61">
        <f ca="1"/>
        <v>0</v>
      </c>
      <c r="R178" s="61">
        <f ca="1"/>
        <v>0</v>
      </c>
      <c r="S178" s="61" t="str">
        <f ca="1"/>
        <v>UI</v>
      </c>
      <c r="T178" s="61">
        <f ca="1"/>
        <v>0</v>
      </c>
      <c r="U178" s="28">
        <f ca="1"/>
        <v>0</v>
      </c>
      <c r="V178" s="61">
        <f ca="1"/>
        <v>0</v>
      </c>
      <c r="W178" s="9" t="str">
        <f ca="1"/>
        <v>For Arrest of Accused</v>
      </c>
      <c r="X178" s="9" t="str">
        <f ca="1"/>
        <v>For Arrest of Accused</v>
      </c>
      <c r="Y178" s="66">
        <f ca="1"/>
        <v>0</v>
      </c>
      <c r="Z178" s="9" t="str">
        <f ca="1"/>
        <v>This is a case of seizure of contraband i.e. Ganja, a cultivated Herbal Narcotic coupled with illegal purchase, possession, transportation and sale of the narcotic drug i.e. Ganja, packed in nine packets tied with brown colour tape, occurred on 09.12.2025 at 17.00 hrs near Madapam Toll gate, Narasannapeta Mandal on N.H.16 leading from Narasannapeta to Srikakulam,and reported on same day 18.45 hrs , wherein accused A1 viz., Jalli Siva Kumar, S/o Raju, Age 23 yrs., Yadava by caste, R/o Kothapeta, Tyagaraya Nagar, Saroor Nagar Mandal, Rangareddy District, Telangana State. N/o Madanapalli village, Chowdeypalli Mandal, Chitturu District, A.P.(Transporter) and A2 Asharani Das were arrested by K. Sekhar Rao, Sub-Inspector Police, Narasannapeta P.S., when they were found in the illegal poss</v>
      </c>
      <c r="AA178" s="60" t="str">
        <f ca="1"/>
        <v>Total</v>
      </c>
      <c r="AB178" s="61">
        <f ca="1"/>
        <v>311</v>
      </c>
      <c r="AC178" s="61" t="str">
        <f ca="1"/>
        <v>Above 6 Months</v>
      </c>
      <c r="AD178" s="61" t="str">
        <f ca="1"/>
        <v/>
      </c>
      <c r="AE178" s="61" t="str">
        <f ca="1"/>
        <v/>
      </c>
      <c r="AF178" s="61">
        <f ca="1"/>
        <v>0</v>
      </c>
      <c r="AG178" s="61" t="str">
        <f ca="1"/>
        <v>Narasannapeta,'379/2025'</v>
      </c>
      <c r="AH178" s="61" t="str">
        <f t="shared" ca="1" si="2"/>
        <v>No</v>
      </c>
    </row>
    <row r="179" spans="1:34" s="24" customFormat="1" ht="25.5" customHeight="1" x14ac:dyDescent="0.25">
      <c r="A179" s="61">
        <v>178</v>
      </c>
      <c r="B179" s="61" t="str">
        <f ca="1"/>
        <v>Kasibugga Sub-Division</v>
      </c>
      <c r="C179" s="61" t="str">
        <f ca="1"/>
        <v>Sompeta Circle</v>
      </c>
      <c r="D179" s="61">
        <f ca="1"/>
        <v>0</v>
      </c>
      <c r="E179" s="62" t="str">
        <f ca="1"/>
        <v>Kanchili</v>
      </c>
      <c r="F179" s="61" t="str">
        <f ca="1"/>
        <v>'143/2025'</v>
      </c>
      <c r="G179" s="63" t="str">
        <f ca="1"/>
        <v>20(b)(ii)(C) r/w 8(c) NDPSA</v>
      </c>
      <c r="H179" s="64">
        <f ca="1"/>
        <v>46003</v>
      </c>
      <c r="I179" s="65" t="str">
        <f ca="1"/>
        <v>Dec</v>
      </c>
      <c r="J179" s="65">
        <f ca="1"/>
        <v>2025</v>
      </c>
      <c r="K179" s="63" t="str">
        <f ca="1"/>
        <v>NDPS</v>
      </c>
      <c r="L179" s="61">
        <f ca="1"/>
        <v>0</v>
      </c>
      <c r="M179" s="61" t="str">
        <f ca="1"/>
        <v>NDPS</v>
      </c>
      <c r="N179" s="61" t="str">
        <f ca="1"/>
        <v>NDPS</v>
      </c>
      <c r="O179" s="61" t="str">
        <f ca="1"/>
        <v>Non-Grave</v>
      </c>
      <c r="P179" s="28">
        <f ca="1"/>
        <v>0</v>
      </c>
      <c r="Q179" s="61">
        <f ca="1"/>
        <v>0</v>
      </c>
      <c r="R179" s="61">
        <f ca="1"/>
        <v>0</v>
      </c>
      <c r="S179" s="61" t="str">
        <f ca="1"/>
        <v>UI</v>
      </c>
      <c r="T179" s="61">
        <f ca="1"/>
        <v>0</v>
      </c>
      <c r="U179" s="28">
        <f ca="1"/>
        <v>0</v>
      </c>
      <c r="V179" s="61">
        <f ca="1"/>
        <v>0</v>
      </c>
      <c r="W179" s="9" t="str">
        <f ca="1"/>
        <v>For Arrest of Accused</v>
      </c>
      <c r="X179" s="9" t="str">
        <f ca="1"/>
        <v>For Arrest of Accused</v>
      </c>
      <c r="Y179" s="66">
        <f ca="1"/>
        <v>0</v>
      </c>
      <c r="Z179" s="9" t="str">
        <f ca="1"/>
        <v>This is a case of illegal possession and transportation of prohibited Ganja for the purpose of selling for high price that occurred on 12.12.2025 at 17.00 hours, on BT Road at Sompeta Railway Station Arch, Kanchili village &amp; Mandal and reported on the same day at 19.30 hours, in which, the complainant P. Pari Naidu, Sub-Inspector of Police, Kanchili PS reported that on reliable information, he caught hold the accused A-1) Milan Bira S/o Mikhael Bira, age.25 years, Panagudi (v), Badasindhaba Panchayat, Gajapathi Dist., Odisha State, PH.Nos. 7008296163 &amp; 8421283682 and A-2) Dipa Lima C/o Bideshi Lima, age.45 years, Thandiguda (v), Rangamati Street, Parimal Post, Bastriguda Panchayat, R. Udayagiri Sub-Dist., Gajapathi Dist., Odisha state, Ph. No. 9348483009 while they were in possession &amp; tr</v>
      </c>
      <c r="AA179" s="60" t="str">
        <f ca="1"/>
        <v>Total</v>
      </c>
      <c r="AB179" s="61">
        <f ca="1"/>
        <v>308</v>
      </c>
      <c r="AC179" s="61" t="str">
        <f ca="1"/>
        <v>Above 6 Months</v>
      </c>
      <c r="AD179" s="61" t="str">
        <f ca="1"/>
        <v/>
      </c>
      <c r="AE179" s="61" t="str">
        <f ca="1"/>
        <v/>
      </c>
      <c r="AF179" s="61">
        <f ca="1"/>
        <v>0</v>
      </c>
      <c r="AG179" s="61" t="str">
        <f ca="1"/>
        <v>Kanchili,'143/2025'</v>
      </c>
      <c r="AH179" s="61" t="str">
        <f t="shared" ca="1" si="2"/>
        <v>No</v>
      </c>
    </row>
    <row r="180" spans="1:34" s="24" customFormat="1" ht="25.5" customHeight="1" x14ac:dyDescent="0.25">
      <c r="A180" s="61">
        <v>179</v>
      </c>
      <c r="B180" s="61" t="str">
        <f ca="1"/>
        <v>Tekkali Sub-Division</v>
      </c>
      <c r="C180" s="61" t="str">
        <f ca="1"/>
        <v>Tekkali Rural Circle</v>
      </c>
      <c r="D180" s="61">
        <f ca="1"/>
        <v>0</v>
      </c>
      <c r="E180" s="62" t="str">
        <f ca="1"/>
        <v>Kotabommali</v>
      </c>
      <c r="F180" s="61" t="str">
        <f ca="1"/>
        <v>'252/2025'</v>
      </c>
      <c r="G180" s="63" t="str">
        <f ca="1"/>
        <v>351(2),329(3),79,324(4) r/w 3(5) BNS</v>
      </c>
      <c r="H180" s="64">
        <f ca="1"/>
        <v>46008</v>
      </c>
      <c r="I180" s="65" t="str">
        <f ca="1"/>
        <v>Dec</v>
      </c>
      <c r="J180" s="65">
        <f ca="1"/>
        <v>2025</v>
      </c>
      <c r="K180" s="63" t="str">
        <f ca="1"/>
        <v>Other IPC</v>
      </c>
      <c r="L180" s="61">
        <f ca="1"/>
        <v>0</v>
      </c>
      <c r="M180" s="61" t="str">
        <f ca="1"/>
        <v>Other IPC</v>
      </c>
      <c r="N180" s="61" t="str">
        <f ca="1"/>
        <v>IPC</v>
      </c>
      <c r="O180" s="61" t="str">
        <f ca="1"/>
        <v>Non-Grave</v>
      </c>
      <c r="P180" s="28">
        <f ca="1"/>
        <v>0</v>
      </c>
      <c r="Q180" s="61">
        <f ca="1"/>
        <v>0</v>
      </c>
      <c r="R180" s="61">
        <f ca="1"/>
        <v>0</v>
      </c>
      <c r="S180" s="61" t="str">
        <f ca="1"/>
        <v>UI</v>
      </c>
      <c r="T180" s="61">
        <f ca="1"/>
        <v>0</v>
      </c>
      <c r="U180" s="28">
        <f ca="1"/>
        <v>0</v>
      </c>
      <c r="V180" s="61">
        <f ca="1"/>
        <v>0</v>
      </c>
      <c r="W180" s="9" t="str">
        <f ca="1"/>
        <v>For Arrest of Accused</v>
      </c>
      <c r="X180" s="9" t="str">
        <f ca="1"/>
        <v>For Arrest of Accused</v>
      </c>
      <c r="Y180" s="66">
        <f ca="1"/>
        <v>0</v>
      </c>
      <c r="Z180" s="9" t="str">
        <f ca="1"/>
        <v>Occurred on 14.12.2025 at about 09.00 hrs at Chalamayyapeta(v) of kotabommali Mandal and reported on 17.12.2025 at 19.00 hrs, in which the complainant Bevara Laxmi w/o Late Sanjeevarao, 38 years, Palli by caste, Chalamayyapeta (v), kotabommali(M) reported that she received 50 cents of agricultural land from her father-in-law through her husband. After the death of her husband, she has been cultivating the said agricultural land. She had grown teak and banana trees on the bunds of the said field.For the past few days, her sisters-in-law, Juttu Draupadi and Vadarevu Madhavi of Chalamayyapeta village, have been obstructing her, claiming that the said agricultural land belongs to them and not allowing her to cultivate the paddy crop.While she was not in the vill</v>
      </c>
      <c r="AA180" s="60" t="str">
        <f ca="1"/>
        <v>Total</v>
      </c>
      <c r="AB180" s="61">
        <f ca="1"/>
        <v>303</v>
      </c>
      <c r="AC180" s="61" t="str">
        <f ca="1"/>
        <v>Above 6 Months</v>
      </c>
      <c r="AD180" s="61" t="str">
        <f ca="1"/>
        <v/>
      </c>
      <c r="AE180" s="61" t="str">
        <f ca="1"/>
        <v/>
      </c>
      <c r="AF180" s="61">
        <f ca="1"/>
        <v>0</v>
      </c>
      <c r="AG180" s="61" t="str">
        <f ca="1"/>
        <v>Kotabommali,'252/2025'</v>
      </c>
      <c r="AH180" s="61" t="str">
        <f t="shared" ca="1" si="2"/>
        <v>No</v>
      </c>
    </row>
    <row r="181" spans="1:34" s="24" customFormat="1" ht="25.5" customHeight="1" x14ac:dyDescent="0.25">
      <c r="A181" s="61">
        <v>180</v>
      </c>
      <c r="B181" s="61" t="str">
        <f ca="1"/>
        <v>Srikakulam Sub-Division</v>
      </c>
      <c r="C181" s="61" t="str">
        <f ca="1"/>
        <v>Amadalavalasa Circle</v>
      </c>
      <c r="D181" s="61">
        <f ca="1"/>
        <v>0</v>
      </c>
      <c r="E181" s="62" t="str">
        <f ca="1"/>
        <v>Amadalavalasa</v>
      </c>
      <c r="F181" s="61" t="str">
        <f ca="1"/>
        <v>'180/2025'</v>
      </c>
      <c r="G181" s="63" t="str">
        <f ca="1"/>
        <v>20(b)(ii)(B) r/w 8(c) NDPSA</v>
      </c>
      <c r="H181" s="64">
        <f ca="1"/>
        <v>46011</v>
      </c>
      <c r="I181" s="65" t="str">
        <f ca="1"/>
        <v>Dec</v>
      </c>
      <c r="J181" s="65">
        <f ca="1"/>
        <v>2025</v>
      </c>
      <c r="K181" s="63" t="str">
        <f ca="1"/>
        <v>NDPS</v>
      </c>
      <c r="L181" s="61">
        <f ca="1"/>
        <v>0</v>
      </c>
      <c r="M181" s="61" t="str">
        <f ca="1"/>
        <v>NDPS</v>
      </c>
      <c r="N181" s="61" t="str">
        <f ca="1"/>
        <v>NDPS</v>
      </c>
      <c r="O181" s="61" t="str">
        <f ca="1"/>
        <v>Non-Grave</v>
      </c>
      <c r="P181" s="28">
        <f ca="1"/>
        <v>0</v>
      </c>
      <c r="Q181" s="61">
        <f ca="1"/>
        <v>0</v>
      </c>
      <c r="R181" s="61">
        <f ca="1"/>
        <v>0</v>
      </c>
      <c r="S181" s="61" t="str">
        <f ca="1"/>
        <v>UI</v>
      </c>
      <c r="T181" s="61">
        <f ca="1"/>
        <v>0</v>
      </c>
      <c r="U181" s="28">
        <f ca="1"/>
        <v>0</v>
      </c>
      <c r="V181" s="61">
        <f ca="1"/>
        <v>0</v>
      </c>
      <c r="W181" s="9" t="str">
        <f ca="1"/>
        <v>For Arrest of Accused</v>
      </c>
      <c r="X181" s="9" t="str">
        <f ca="1"/>
        <v>For Arrest of Accused</v>
      </c>
      <c r="Y181" s="66">
        <f ca="1"/>
        <v>0</v>
      </c>
      <c r="Z181" s="9" t="str">
        <f ca="1"/>
        <v>This is a case of seizure of contraband, namely ganja, a cultivated herbal narcotic, involving its illegal possession, purchase, transportation, and intended sale. The offence occurred on 20.12.2025 at about 10:00 hours at the Railway Parking Area near One Way Junction, Amadalavalasa Municipality and reported on same day at 12.00 hrs. On receipt of credible information, the complainant Sri S. Bala Raju, Sub-Inspector of Police, Amadalavalasa Police Station, apprehended and arrested the accused A-1 Mark Sabar, S/o MarushutiSabar, aged 23 years, belonging to Saura caste, resident of JigidiPadar Village, near Tabalaguda, Padmapur Block, Rayagada District, Odisha State, while he was found in illegal possession of ganja carried in a black-coloured bag. On verification, the said bag was found c</v>
      </c>
      <c r="AA181" s="60" t="str">
        <f ca="1"/>
        <v>Total</v>
      </c>
      <c r="AB181" s="61">
        <f ca="1"/>
        <v>300</v>
      </c>
      <c r="AC181" s="61" t="str">
        <f ca="1"/>
        <v>Above 6 Months</v>
      </c>
      <c r="AD181" s="61" t="str">
        <f ca="1"/>
        <v/>
      </c>
      <c r="AE181" s="61" t="str">
        <f ca="1"/>
        <v/>
      </c>
      <c r="AF181" s="61">
        <f ca="1"/>
        <v>0</v>
      </c>
      <c r="AG181" s="61" t="str">
        <f ca="1"/>
        <v>Amadalavalasa,'180/2025'</v>
      </c>
      <c r="AH181" s="61" t="str">
        <f t="shared" ca="1" si="2"/>
        <v>No</v>
      </c>
    </row>
    <row r="182" spans="1:34" s="24" customFormat="1" ht="25.5" customHeight="1" x14ac:dyDescent="0.25">
      <c r="A182" s="61">
        <v>181</v>
      </c>
      <c r="B182" s="61" t="str">
        <f ca="1"/>
        <v>Kasibugga Sub-Division</v>
      </c>
      <c r="C182" s="61">
        <f ca="1"/>
        <v>0</v>
      </c>
      <c r="D182" s="61">
        <f ca="1"/>
        <v>0</v>
      </c>
      <c r="E182" s="62" t="str">
        <f ca="1"/>
        <v>Kasibugga</v>
      </c>
      <c r="F182" s="61" t="str">
        <f ca="1"/>
        <v>'388/2025'</v>
      </c>
      <c r="G182" s="63" t="str">
        <f ca="1"/>
        <v>318(4) r/w 3(5) BNS</v>
      </c>
      <c r="H182" s="64">
        <f ca="1"/>
        <v>46011</v>
      </c>
      <c r="I182" s="65" t="str">
        <f ca="1"/>
        <v>Dec</v>
      </c>
      <c r="J182" s="65">
        <f ca="1"/>
        <v>2025</v>
      </c>
      <c r="K182" s="63" t="str">
        <f ca="1"/>
        <v>Cheating</v>
      </c>
      <c r="L182" s="61">
        <f ca="1"/>
        <v>0</v>
      </c>
      <c r="M182" s="61" t="str">
        <f ca="1"/>
        <v>White Collar Offences</v>
      </c>
      <c r="N182" s="61" t="str">
        <f ca="1"/>
        <v>IPC</v>
      </c>
      <c r="O182" s="61" t="str">
        <f ca="1"/>
        <v>Non-Grave</v>
      </c>
      <c r="P182" s="28">
        <f ca="1"/>
        <v>0</v>
      </c>
      <c r="Q182" s="61">
        <f ca="1"/>
        <v>0</v>
      </c>
      <c r="R182" s="61">
        <f ca="1"/>
        <v>0</v>
      </c>
      <c r="S182" s="61" t="str">
        <f ca="1"/>
        <v>UI</v>
      </c>
      <c r="T182" s="61">
        <f ca="1"/>
        <v>0</v>
      </c>
      <c r="U182" s="28">
        <f ca="1"/>
        <v>0</v>
      </c>
      <c r="V182" s="61">
        <f ca="1"/>
        <v>0</v>
      </c>
      <c r="W182" s="9" t="str">
        <f ca="1"/>
        <v>For Arrest of Accused</v>
      </c>
      <c r="X182" s="9" t="str">
        <f ca="1"/>
        <v>For Arrest of Accused</v>
      </c>
      <c r="Y182" s="66">
        <f ca="1"/>
        <v>0</v>
      </c>
      <c r="Z182" s="9" t="str">
        <f ca="1"/>
        <v>Occurred on 08.12.2025 at 17.15hrs at at Mogilipadu Flyover Down, on the road from Srikakulam to Ichapuram and reported on 20.12.2025 at 18.00hrs, wherein the complainant Lotla Lacchumayya s/o Lokhanadham, 32yrs, Srisaina by caste, Jagannadhapuram village, Ganjam district, Odisha state reporte that he earns his livelihood by driving a car.On 05.12.2025, the accused (Unknown male person) called the complainant from phone number 7684092735 to the complainant¿s phone number 9668758449, introduced himself, and said that he had a large amount of black money. He stated that if the complainant gave ¿10 lakhs, he would give ¿50 lakhs in black money. He also said that his manager would call him. On the same day at around 8:00 PM, another person called via WhatsApp from number 7847948327, introduced</v>
      </c>
      <c r="AA182" s="60" t="str">
        <f ca="1"/>
        <v>Total</v>
      </c>
      <c r="AB182" s="61">
        <f ca="1"/>
        <v>300</v>
      </c>
      <c r="AC182" s="61" t="str">
        <f ca="1"/>
        <v>Above 6 Months</v>
      </c>
      <c r="AD182" s="61" t="str">
        <f ca="1"/>
        <v/>
      </c>
      <c r="AE182" s="61" t="str">
        <f ca="1"/>
        <v/>
      </c>
      <c r="AF182" s="61">
        <f ca="1"/>
        <v>0</v>
      </c>
      <c r="AG182" s="61" t="str">
        <f ca="1"/>
        <v>Kasibugga,'388/2025'</v>
      </c>
      <c r="AH182" s="61" t="str">
        <f t="shared" ca="1" si="2"/>
        <v>No</v>
      </c>
    </row>
    <row r="183" spans="1:34" s="24" customFormat="1" ht="25.5" customHeight="1" x14ac:dyDescent="0.25">
      <c r="A183" s="61">
        <v>182</v>
      </c>
      <c r="B183" s="61" t="str">
        <f ca="1"/>
        <v>Kasibugga Sub-Division</v>
      </c>
      <c r="C183" s="61">
        <f ca="1"/>
        <v>0</v>
      </c>
      <c r="D183" s="61">
        <f ca="1"/>
        <v>0</v>
      </c>
      <c r="E183" s="62" t="str">
        <f ca="1"/>
        <v>Kasibugga</v>
      </c>
      <c r="F183" s="61" t="str">
        <f ca="1"/>
        <v>'389/2025'</v>
      </c>
      <c r="G183" s="63" t="str">
        <f ca="1"/>
        <v>20(b)(ii)(B) r/w 8(c) NDPSA</v>
      </c>
      <c r="H183" s="64">
        <f ca="1"/>
        <v>46012</v>
      </c>
      <c r="I183" s="65" t="str">
        <f ca="1"/>
        <v>Dec</v>
      </c>
      <c r="J183" s="65">
        <f ca="1"/>
        <v>2025</v>
      </c>
      <c r="K183" s="63" t="str">
        <f ca="1"/>
        <v>NDPS</v>
      </c>
      <c r="L183" s="61">
        <f ca="1"/>
        <v>0</v>
      </c>
      <c r="M183" s="61" t="str">
        <f ca="1"/>
        <v>NDPS</v>
      </c>
      <c r="N183" s="61" t="str">
        <f ca="1"/>
        <v>NDPS</v>
      </c>
      <c r="O183" s="61" t="str">
        <f ca="1"/>
        <v>Non-Grave</v>
      </c>
      <c r="P183" s="28">
        <f ca="1"/>
        <v>0</v>
      </c>
      <c r="Q183" s="61">
        <f ca="1"/>
        <v>0</v>
      </c>
      <c r="R183" s="61">
        <f ca="1"/>
        <v>0</v>
      </c>
      <c r="S183" s="61" t="str">
        <f ca="1"/>
        <v>UI</v>
      </c>
      <c r="T183" s="61">
        <f ca="1"/>
        <v>0</v>
      </c>
      <c r="U183" s="28">
        <f ca="1"/>
        <v>0</v>
      </c>
      <c r="V183" s="61">
        <f ca="1"/>
        <v>0</v>
      </c>
      <c r="W183" s="9" t="str">
        <f ca="1"/>
        <v>For Arrest of Accused</v>
      </c>
      <c r="X183" s="9" t="str">
        <f ca="1"/>
        <v>For Arrest of Accused</v>
      </c>
      <c r="Y183" s="66">
        <f ca="1"/>
        <v>0</v>
      </c>
      <c r="Z183" s="9" t="str">
        <f ca="1"/>
        <v>This is a case of illegal possession of prohibited Ganja for the purpose of commercial use that occurred on 21.12.2025 at 16.00hrs at opposite market yard gate, near Padmanabhapuram Village, Palasa Mandal and reported that on the same day at 18.30hrs by the complainant R. Narasimha Murthy, Sub-Inspector of Police, Kasibugga PS, in which, he reported that he arrested the accused A-1) RajendraShabar s/o Late SadangaShabar age: 40 years, caste by ST Savara, BalliSahi village, Chandipetpanchayath, Mohanna block &amp; PS, Gajapati district, Odisha state. Ph. No. 6371131035, while he was in possession &amp; transportation of the prohibited Ganja from Odisha state (A-2- BajiGamanga s/o GanjuGamanga, Karchabad village, Mohanna block &amp; PS, Gajapati district, Odisha state. Ph. No.9438520268) to Tamilanadu s</v>
      </c>
      <c r="AA183" s="60" t="str">
        <f ca="1"/>
        <v>Total</v>
      </c>
      <c r="AB183" s="61">
        <f ca="1"/>
        <v>299</v>
      </c>
      <c r="AC183" s="61" t="str">
        <f ca="1"/>
        <v>Above 6 Months</v>
      </c>
      <c r="AD183" s="61" t="str">
        <f ca="1"/>
        <v/>
      </c>
      <c r="AE183" s="61" t="str">
        <f ca="1"/>
        <v/>
      </c>
      <c r="AF183" s="61">
        <f ca="1"/>
        <v>0</v>
      </c>
      <c r="AG183" s="61" t="str">
        <f ca="1"/>
        <v>Kasibugga,'389/2025'</v>
      </c>
      <c r="AH183" s="61" t="str">
        <f t="shared" ca="1" si="2"/>
        <v>No</v>
      </c>
    </row>
    <row r="184" spans="1:34" s="24" customFormat="1" ht="25.5" customHeight="1" x14ac:dyDescent="0.25">
      <c r="A184" s="61">
        <v>183</v>
      </c>
      <c r="B184" s="61" t="str">
        <f ca="1"/>
        <v>Tekkali Sub-Division</v>
      </c>
      <c r="C184" s="61" t="str">
        <f ca="1"/>
        <v>Narasannapeta Circle</v>
      </c>
      <c r="D184" s="61">
        <f ca="1"/>
        <v>0</v>
      </c>
      <c r="E184" s="62" t="str">
        <f ca="1"/>
        <v>Narasannapeta</v>
      </c>
      <c r="F184" s="61" t="str">
        <f ca="1"/>
        <v>'386/2025'</v>
      </c>
      <c r="G184" s="63" t="str">
        <f ca="1"/>
        <v>20(b)(ii)(B) r/w 8(c) NDPSA</v>
      </c>
      <c r="H184" s="64">
        <f ca="1"/>
        <v>46013</v>
      </c>
      <c r="I184" s="65" t="str">
        <f ca="1"/>
        <v>Dec</v>
      </c>
      <c r="J184" s="65">
        <f ca="1"/>
        <v>2025</v>
      </c>
      <c r="K184" s="63" t="str">
        <f ca="1"/>
        <v>NDPS</v>
      </c>
      <c r="L184" s="61">
        <f ca="1"/>
        <v>0</v>
      </c>
      <c r="M184" s="61" t="str">
        <f ca="1"/>
        <v>NDPS</v>
      </c>
      <c r="N184" s="61" t="str">
        <f ca="1"/>
        <v>NDPS</v>
      </c>
      <c r="O184" s="61" t="str">
        <f ca="1"/>
        <v>Non-Grave</v>
      </c>
      <c r="P184" s="28">
        <f ca="1"/>
        <v>0</v>
      </c>
      <c r="Q184" s="61">
        <f ca="1"/>
        <v>0</v>
      </c>
      <c r="R184" s="61">
        <f ca="1"/>
        <v>0</v>
      </c>
      <c r="S184" s="61" t="str">
        <f ca="1"/>
        <v>UI</v>
      </c>
      <c r="T184" s="61">
        <f ca="1"/>
        <v>0</v>
      </c>
      <c r="U184" s="28">
        <f ca="1"/>
        <v>0</v>
      </c>
      <c r="V184" s="61">
        <f ca="1"/>
        <v>0</v>
      </c>
      <c r="W184" s="9" t="str">
        <f ca="1"/>
        <v>For Arrest of Accused</v>
      </c>
      <c r="X184" s="9" t="str">
        <f ca="1"/>
        <v>For Arrest of Accused</v>
      </c>
      <c r="Y184" s="66">
        <f ca="1"/>
        <v>0</v>
      </c>
      <c r="Z184" s="9" t="str">
        <f ca="1"/>
        <v>This is a case of seizure of contraband i.e. Ganja, a cultivated Herbal Narcotic coupled with illegal purchase, possession, transportation and sale of the narcotic drug i.e. Ganja, packed in four packets tied with brown colour tape, occurred on 22.12.2025 at 11.15 hrs near Madapam Toll gate, Narasannapeta Mandal on N.H.16 leading from Narasannapeta to Srikakulam and reported on 22.12.2025 at 12.45 hrs wherein accused A1 viz., Poosa Devi chand s/o Siva varma Krishna ,21yrs,kapu by caste, Tadepalli village, Mangalagiri mandal ,Gunturu districtand was arrested by K Sekharao SI, Narasannapeta P.S., when he was found in the illegal possession of Narcotic drug i.e. Ganja total about 2.180 kgs all worth Rs 6000/- which was procured from A.2 Simanchal sahu s/o Arjun sahu,Jaradagada village,</v>
      </c>
      <c r="AA184" s="60" t="str">
        <f ca="1"/>
        <v>Total</v>
      </c>
      <c r="AB184" s="61">
        <f ca="1"/>
        <v>298</v>
      </c>
      <c r="AC184" s="61" t="str">
        <f ca="1"/>
        <v>Above 6 Months</v>
      </c>
      <c r="AD184" s="61" t="str">
        <f ca="1"/>
        <v/>
      </c>
      <c r="AE184" s="61" t="str">
        <f ca="1"/>
        <v/>
      </c>
      <c r="AF184" s="61">
        <f ca="1"/>
        <v>0</v>
      </c>
      <c r="AG184" s="61" t="str">
        <f ca="1"/>
        <v>Narasannapeta,'386/2025'</v>
      </c>
      <c r="AH184" s="61" t="str">
        <f t="shared" ca="1" si="2"/>
        <v>No</v>
      </c>
    </row>
    <row r="185" spans="1:34" s="24" customFormat="1" ht="25.5" customHeight="1" x14ac:dyDescent="0.25">
      <c r="A185" s="61">
        <v>184</v>
      </c>
      <c r="B185" s="61" t="str">
        <f ca="1"/>
        <v>Tekkali Sub-Division</v>
      </c>
      <c r="C185" s="61" t="str">
        <f ca="1"/>
        <v>Narasannapeta Circle</v>
      </c>
      <c r="D185" s="61">
        <f ca="1"/>
        <v>0</v>
      </c>
      <c r="E185" s="62" t="str">
        <f ca="1"/>
        <v>Narasannapeta</v>
      </c>
      <c r="F185" s="61" t="str">
        <f ca="1"/>
        <v>'388/2025'</v>
      </c>
      <c r="G185" s="63" t="str">
        <f ca="1"/>
        <v>126(2),194(2),3(5) BNS</v>
      </c>
      <c r="H185" s="64">
        <f ca="1"/>
        <v>46017</v>
      </c>
      <c r="I185" s="65" t="str">
        <f ca="1"/>
        <v>Dec</v>
      </c>
      <c r="J185" s="65">
        <f ca="1"/>
        <v>2025</v>
      </c>
      <c r="K185" s="63" t="str">
        <f ca="1"/>
        <v>Other IPC</v>
      </c>
      <c r="L185" s="61">
        <f ca="1"/>
        <v>0</v>
      </c>
      <c r="M185" s="61" t="str">
        <f ca="1"/>
        <v>Other IPC</v>
      </c>
      <c r="N185" s="61" t="str">
        <f ca="1"/>
        <v>IPC</v>
      </c>
      <c r="O185" s="61" t="str">
        <f ca="1"/>
        <v>Non-Grave</v>
      </c>
      <c r="P185" s="28">
        <f ca="1"/>
        <v>0</v>
      </c>
      <c r="Q185" s="61">
        <f ca="1"/>
        <v>0</v>
      </c>
      <c r="R185" s="61">
        <f ca="1"/>
        <v>0</v>
      </c>
      <c r="S185" s="61" t="str">
        <f ca="1"/>
        <v>UI</v>
      </c>
      <c r="T185" s="61">
        <f ca="1"/>
        <v>0</v>
      </c>
      <c r="U185" s="28">
        <f ca="1"/>
        <v>0</v>
      </c>
      <c r="V185" s="61">
        <f ca="1"/>
        <v>0</v>
      </c>
      <c r="W185" s="9" t="str">
        <f ca="1"/>
        <v>For Arrest of Accused</v>
      </c>
      <c r="X185" s="9" t="str">
        <f ca="1"/>
        <v>For Arrest of Accused</v>
      </c>
      <c r="Y185" s="66">
        <f ca="1"/>
        <v>0</v>
      </c>
      <c r="Z185" s="9" t="str">
        <f ca="1"/>
        <v>Occurred on 26.12.2025 at 19.00 hrs at Madapam Toll plaza and reported on same day at 20.30 hrs by the complaint of K Skhararao , SI of police, Narasannapeta PS. when he went to the Madapam Toll Plaza along with his staff PCs 694, 1267, 1084, he saw that the toll plaza staff Kagita Jalachandra Rao, some other toll plaza staff as a group, and the local YSRCP party workers Arangi Muralidhar, Buddala Rajasekhar, Kanapala Lakshmana Rao and some other YSRCP party workers as a group, shouting at each other, blocking the vehicles coming and going along the highway, pushing each other, causing inconvenience to the people around, disrupting traffic, and disturbing public peace and order. When he, with the help of his staff, separated the two groups and inquired about the fight, It was reported that</v>
      </c>
      <c r="AA185" s="60" t="str">
        <f ca="1"/>
        <v>Total</v>
      </c>
      <c r="AB185" s="61">
        <f ca="1"/>
        <v>294</v>
      </c>
      <c r="AC185" s="61" t="str">
        <f ca="1"/>
        <v>Above 6 Months</v>
      </c>
      <c r="AD185" s="61" t="str">
        <f ca="1"/>
        <v/>
      </c>
      <c r="AE185" s="61" t="str">
        <f ca="1"/>
        <v/>
      </c>
      <c r="AF185" s="61">
        <f ca="1"/>
        <v>0</v>
      </c>
      <c r="AG185" s="61" t="str">
        <f ca="1"/>
        <v>Narasannapeta,'388/2025'</v>
      </c>
      <c r="AH185" s="61" t="str">
        <f t="shared" ca="1" si="2"/>
        <v>No</v>
      </c>
    </row>
    <row r="186" spans="1:34" s="24" customFormat="1" ht="25.5" customHeight="1" x14ac:dyDescent="0.25">
      <c r="A186" s="61">
        <v>185</v>
      </c>
      <c r="B186" s="61" t="str">
        <f ca="1"/>
        <v>Kasibugga Sub-Division</v>
      </c>
      <c r="C186" s="61" t="str">
        <f ca="1"/>
        <v>Itchapuram Circle</v>
      </c>
      <c r="D186" s="61">
        <f ca="1"/>
        <v>0</v>
      </c>
      <c r="E186" s="62" t="str">
        <f ca="1"/>
        <v>Itchapuram Town</v>
      </c>
      <c r="F186" s="61" t="str">
        <f ca="1"/>
        <v>'128/2025'</v>
      </c>
      <c r="G186" s="63" t="str">
        <f ca="1"/>
        <v>20(b)(ii)(C) r/w 8(c) NDPSA</v>
      </c>
      <c r="H186" s="64">
        <f ca="1"/>
        <v>46022</v>
      </c>
      <c r="I186" s="65" t="str">
        <f ca="1"/>
        <v>Dec</v>
      </c>
      <c r="J186" s="65">
        <f ca="1"/>
        <v>2025</v>
      </c>
      <c r="K186" s="63" t="str">
        <f ca="1"/>
        <v>NDPS</v>
      </c>
      <c r="L186" s="61">
        <f ca="1"/>
        <v>0</v>
      </c>
      <c r="M186" s="61" t="str">
        <f ca="1"/>
        <v>NDPS</v>
      </c>
      <c r="N186" s="61" t="str">
        <f ca="1"/>
        <v>NDPS</v>
      </c>
      <c r="O186" s="61" t="str">
        <f ca="1"/>
        <v>Non-Grave</v>
      </c>
      <c r="P186" s="28">
        <f ca="1"/>
        <v>0</v>
      </c>
      <c r="Q186" s="61">
        <f ca="1"/>
        <v>0</v>
      </c>
      <c r="R186" s="61">
        <f ca="1"/>
        <v>0</v>
      </c>
      <c r="S186" s="61" t="str">
        <f ca="1"/>
        <v>UI</v>
      </c>
      <c r="T186" s="61">
        <f ca="1"/>
        <v>0</v>
      </c>
      <c r="U186" s="28">
        <f ca="1"/>
        <v>0</v>
      </c>
      <c r="V186" s="61">
        <f ca="1"/>
        <v>0</v>
      </c>
      <c r="W186" s="9" t="str">
        <f ca="1"/>
        <v>For Arrest of Accused</v>
      </c>
      <c r="X186" s="9" t="str">
        <f ca="1"/>
        <v>For Arrest of Accused</v>
      </c>
      <c r="Y186" s="66">
        <f ca="1"/>
        <v>0</v>
      </c>
      <c r="Z186" s="9" t="str">
        <f ca="1"/>
        <v>Occurred on 31.12.2025 at 16.30 hours near LC gate, Ichapuram Municipality and reported on the same day at 18.30 hours by the complainant M.Mukunda Rao, Sub-Inspector of Police, Ichapuram Town PS, in which, he reported that he arrested the accused A-1) Prafulla Kumar Jali s/o late Dwarikanath Jali, age 55 years, Caste Kevuti, Ramnagar, Lanjipalli, Baidyanathpur PS, Brahmapur Town, Ganjam District, Odisha State, while he was in possession &amp; transportation of the prohibited Ganja. The complainant seized total Ganja weighing about Kg 86.950 grams, Worth Rs. 4,34,750/- 1 mobile phone and Maruti Suzuki Shift Dezire Tour S Car bearing reg. OD 07 AD 4301 from the possession of the accused A.1 in the presence of the mediators under the cover of the mediators report. A.3 Himamshu Shekar Maji, Mahu</v>
      </c>
      <c r="AA186" s="60" t="str">
        <f ca="1"/>
        <v>Total</v>
      </c>
      <c r="AB186" s="61">
        <f ca="1"/>
        <v>289</v>
      </c>
      <c r="AC186" s="61" t="str">
        <f ca="1"/>
        <v>Above 6 Months</v>
      </c>
      <c r="AD186" s="61" t="str">
        <f ca="1"/>
        <v/>
      </c>
      <c r="AE186" s="61" t="str">
        <f ca="1"/>
        <v/>
      </c>
      <c r="AF186" s="61">
        <f ca="1"/>
        <v>0</v>
      </c>
      <c r="AG186" s="61" t="str">
        <f ca="1"/>
        <v>Itchapuram Town,'128/2025'</v>
      </c>
      <c r="AH186" s="61" t="str">
        <f t="shared" ca="1" si="2"/>
        <v>No</v>
      </c>
    </row>
    <row r="187" spans="1:34" s="24" customFormat="1" ht="25.5" customHeight="1" x14ac:dyDescent="0.25">
      <c r="A187" s="61">
        <v>186</v>
      </c>
      <c r="B187" s="61" t="str">
        <f ca="1"/>
        <v>Kasibugga Sub-Division</v>
      </c>
      <c r="C187" s="61">
        <f ca="1"/>
        <v>0</v>
      </c>
      <c r="D187" s="61">
        <f ca="1"/>
        <v>0</v>
      </c>
      <c r="E187" s="62" t="str">
        <f ca="1"/>
        <v>Kasibugga</v>
      </c>
      <c r="F187" s="61" t="str">
        <f ca="1"/>
        <v>'4/2026'</v>
      </c>
      <c r="G187" s="63" t="str">
        <f ca="1"/>
        <v>20(b)(ii)(B) r/w 8(c) NDPSA</v>
      </c>
      <c r="H187" s="64">
        <f ca="1"/>
        <v>46028</v>
      </c>
      <c r="I187" s="65" t="str">
        <f ca="1"/>
        <v>Jan</v>
      </c>
      <c r="J187" s="65">
        <f ca="1"/>
        <v>2026</v>
      </c>
      <c r="K187" s="63" t="str">
        <f ca="1"/>
        <v>NDPS</v>
      </c>
      <c r="L187" s="61">
        <f ca="1"/>
        <v>0</v>
      </c>
      <c r="M187" s="61" t="str">
        <f ca="1"/>
        <v>NDPS</v>
      </c>
      <c r="N187" s="61" t="str">
        <f ca="1"/>
        <v>NDPS</v>
      </c>
      <c r="O187" s="61" t="str">
        <f ca="1"/>
        <v>Non-Grave</v>
      </c>
      <c r="P187" s="28">
        <f ca="1"/>
        <v>0</v>
      </c>
      <c r="Q187" s="61">
        <f ca="1"/>
        <v>0</v>
      </c>
      <c r="R187" s="61">
        <f ca="1"/>
        <v>0</v>
      </c>
      <c r="S187" s="61" t="str">
        <f ca="1"/>
        <v>UI</v>
      </c>
      <c r="T187" s="61">
        <f ca="1"/>
        <v>0</v>
      </c>
      <c r="U187" s="28">
        <f ca="1"/>
        <v>0</v>
      </c>
      <c r="V187" s="61">
        <f ca="1"/>
        <v>0</v>
      </c>
      <c r="W187" s="9" t="str">
        <f ca="1"/>
        <v>For Arrest of Accused</v>
      </c>
      <c r="X187" s="9" t="str">
        <f ca="1"/>
        <v>For Arrest of Accused</v>
      </c>
      <c r="Y187" s="66">
        <f ca="1"/>
        <v>0</v>
      </c>
      <c r="Z187" s="9" t="str">
        <f ca="1"/>
        <v>This is a case of illegal possession of prohibited Ganja for the purpose of commercial use that occurred on 01.06.2026 at about 16.00hrs at VB city layout, near Kambrigam bridge, Palasa-Kasibugga municipality and reported on the day at 18.00hrs by the complainant R. Narasimha Murthy, Sub-Inspector of Police, Kasibugga PS, in which, he reported that he arrested the accused A.1 Sahu Anand s/o Sahu Siva, 21yrs, Neyyala by caste, Sai colony, Brahmanatarla Village, Palasa Mandal, A.2 Vaddi Lokanadham s/o Bhaskararao, 16yrs, Pandasasanam Village, Palasa Mandal, A.3 Behara Ramesh s/o Raju, 19yrs, Kandra by caste, Neelibadra Village, Palasa Mandal and A.4 Behara Kamesh s/o Raju, 16yrs, Kandra by caste, Neelibadra Village, Palasa Mandal, while they were in possession &amp; transportation of the prohibi</v>
      </c>
      <c r="AA187" s="60" t="str">
        <f ca="1"/>
        <v>Total</v>
      </c>
      <c r="AB187" s="61">
        <f ca="1"/>
        <v>283</v>
      </c>
      <c r="AC187" s="61" t="str">
        <f ca="1"/>
        <v>Above 6 Months</v>
      </c>
      <c r="AD187" s="61" t="str">
        <f ca="1"/>
        <v/>
      </c>
      <c r="AE187" s="61" t="str">
        <f ca="1"/>
        <v/>
      </c>
      <c r="AF187" s="61">
        <f ca="1"/>
        <v>0</v>
      </c>
      <c r="AG187" s="61" t="str">
        <f ca="1"/>
        <v>Kasibugga,'4/2026'</v>
      </c>
      <c r="AH187" s="61" t="str">
        <f t="shared" ca="1" si="2"/>
        <v>No</v>
      </c>
    </row>
    <row r="188" spans="1:34" s="24" customFormat="1" ht="25.5" customHeight="1" x14ac:dyDescent="0.25">
      <c r="A188" s="61">
        <v>187</v>
      </c>
      <c r="B188" s="61" t="str">
        <f ca="1"/>
        <v>Kasibugga Sub-Division</v>
      </c>
      <c r="C188" s="61" t="str">
        <f ca="1"/>
        <v>Kasibugga Rural Circle</v>
      </c>
      <c r="D188" s="61">
        <f ca="1"/>
        <v>0</v>
      </c>
      <c r="E188" s="62" t="str">
        <f ca="1"/>
        <v>Mandasa</v>
      </c>
      <c r="F188" s="61" t="str">
        <f ca="1"/>
        <v>'4/2026'</v>
      </c>
      <c r="G188" s="63" t="str">
        <f ca="1"/>
        <v>20(b)(ii)(B) r/w 8(c) NDPSA</v>
      </c>
      <c r="H188" s="64">
        <f ca="1"/>
        <v>46028</v>
      </c>
      <c r="I188" s="65" t="str">
        <f ca="1"/>
        <v>Jan</v>
      </c>
      <c r="J188" s="65">
        <f ca="1"/>
        <v>2026</v>
      </c>
      <c r="K188" s="63" t="str">
        <f ca="1"/>
        <v>NDPS</v>
      </c>
      <c r="L188" s="61">
        <f ca="1"/>
        <v>0</v>
      </c>
      <c r="M188" s="61" t="str">
        <f ca="1"/>
        <v>NDPS</v>
      </c>
      <c r="N188" s="61" t="str">
        <f ca="1"/>
        <v>NDPS</v>
      </c>
      <c r="O188" s="61" t="str">
        <f ca="1"/>
        <v>Non-Grave</v>
      </c>
      <c r="P188" s="28">
        <f ca="1"/>
        <v>0</v>
      </c>
      <c r="Q188" s="61">
        <f ca="1"/>
        <v>0</v>
      </c>
      <c r="R188" s="61">
        <f ca="1"/>
        <v>0</v>
      </c>
      <c r="S188" s="61" t="str">
        <f ca="1"/>
        <v>UI</v>
      </c>
      <c r="T188" s="61">
        <f ca="1"/>
        <v>0</v>
      </c>
      <c r="U188" s="28">
        <f ca="1"/>
        <v>0</v>
      </c>
      <c r="V188" s="61">
        <f ca="1"/>
        <v>0</v>
      </c>
      <c r="W188" s="9" t="str">
        <f ca="1"/>
        <v>For Arrest of Accused</v>
      </c>
      <c r="X188" s="9" t="str">
        <f ca="1"/>
        <v>For Arrest of Accused</v>
      </c>
      <c r="Y188" s="66">
        <f ca="1"/>
        <v>0</v>
      </c>
      <c r="Z188" s="9" t="str">
        <f ca="1"/>
        <v>Occurred on 06.01.2026 at 14.30 hrs, Opp. Railway station, Haripuram village, Mandasa mandal and reported on the same day at 17.00 hours by the complainant K.Krishna Prasad, Sub-Inspector of Police, Mandasa PS, in which, he reported that he arrested the accused A-1) Jagannadh Behara, S/o.Kanguru Behara, 23 years, Golanda village, Diguvahundi block, Ganjam district, Odisha state, while he was in possession &amp; transportation of the prohibited Ganja. The complainant seized total Ganja weighing about Kg 8.170 grams, Worth Rs. 36,000/- &amp; 01 mobile phone from the possession of the accused A.1 in the presence of the mediators under the cover of the mediators report. A.2 Narendhar, Berhampur, Odisha state, R/o.Bengalore, Karnataka has been purchasing Ganja from to A.3 Ganga Pradhan, Berhampur, Odis</v>
      </c>
      <c r="AA188" s="60" t="str">
        <f ca="1"/>
        <v>Total</v>
      </c>
      <c r="AB188" s="61">
        <f ca="1"/>
        <v>283</v>
      </c>
      <c r="AC188" s="61" t="str">
        <f ca="1"/>
        <v>Above 6 Months</v>
      </c>
      <c r="AD188" s="61" t="str">
        <f ca="1"/>
        <v/>
      </c>
      <c r="AE188" s="61" t="str">
        <f ca="1"/>
        <v/>
      </c>
      <c r="AF188" s="61">
        <f ca="1"/>
        <v>0</v>
      </c>
      <c r="AG188" s="61" t="str">
        <f ca="1"/>
        <v>Mandasa,'4/2026'</v>
      </c>
      <c r="AH188" s="61" t="str">
        <f t="shared" ca="1" si="2"/>
        <v>No</v>
      </c>
    </row>
    <row r="189" spans="1:34" s="24" customFormat="1" ht="25.5" customHeight="1" x14ac:dyDescent="0.25">
      <c r="A189" s="61">
        <v>188</v>
      </c>
      <c r="B189" s="61" t="str">
        <f ca="1"/>
        <v>Kasibugga Sub-Division</v>
      </c>
      <c r="C189" s="61" t="str">
        <f ca="1"/>
        <v>Sompeta Circle</v>
      </c>
      <c r="D189" s="61">
        <f ca="1"/>
        <v>0</v>
      </c>
      <c r="E189" s="62" t="str">
        <f ca="1"/>
        <v>Baruva</v>
      </c>
      <c r="F189" s="61" t="str">
        <f ca="1"/>
        <v>'2/2026'</v>
      </c>
      <c r="G189" s="63" t="str">
        <f ca="1"/>
        <v>20(b)(ii)(B) r/w 8(c) NDPSA</v>
      </c>
      <c r="H189" s="64">
        <f ca="1"/>
        <v>46029</v>
      </c>
      <c r="I189" s="65" t="str">
        <f ca="1"/>
        <v>Jan</v>
      </c>
      <c r="J189" s="65">
        <f ca="1"/>
        <v>2026</v>
      </c>
      <c r="K189" s="63" t="str">
        <f ca="1"/>
        <v>NDPS</v>
      </c>
      <c r="L189" s="61">
        <f ca="1"/>
        <v>0</v>
      </c>
      <c r="M189" s="61" t="str">
        <f ca="1"/>
        <v>NDPS</v>
      </c>
      <c r="N189" s="61" t="str">
        <f ca="1"/>
        <v>NDPS</v>
      </c>
      <c r="O189" s="61" t="str">
        <f ca="1"/>
        <v>Non-Grave</v>
      </c>
      <c r="P189" s="28">
        <f ca="1"/>
        <v>0</v>
      </c>
      <c r="Q189" s="61">
        <f ca="1"/>
        <v>0</v>
      </c>
      <c r="R189" s="61">
        <f ca="1"/>
        <v>0</v>
      </c>
      <c r="S189" s="61" t="str">
        <f ca="1"/>
        <v>UI</v>
      </c>
      <c r="T189" s="61">
        <f ca="1"/>
        <v>0</v>
      </c>
      <c r="U189" s="28">
        <f ca="1"/>
        <v>0</v>
      </c>
      <c r="V189" s="61">
        <f ca="1"/>
        <v>0</v>
      </c>
      <c r="W189" s="9" t="str">
        <f ca="1"/>
        <v>For Arrest of Accused</v>
      </c>
      <c r="X189" s="9" t="str">
        <f ca="1"/>
        <v>For Arrest of Accused</v>
      </c>
      <c r="Y189" s="66">
        <f ca="1"/>
        <v>0</v>
      </c>
      <c r="Z189" s="9" t="str">
        <f ca="1"/>
        <v>This is a case of illegal possession of prohibited Ganja for the purpose of commercial use that Occurred on 07-01-2026 at 15.30 hrs, on NH-16 road at Korlam Village Junction in front of tea house shop and reported on the same day at 18.00 hours by the complainant S Haribabunaidu, Sub-Inspector of Police, Baruva PS, in which, he reported that he arrested the accused A-1) Susanta Gamango S/o Aso Aso Gamango, 30 Years, Muthaguda Village, Guluba Panchayat, Adva PS, Mohana Block, Gajapati District, Odisa State, while he was in possession &amp; transportation of the prohibited Ganja. The complainant seized total Ganja weighing about Kg 8.650 KGs, &amp; 01 mobile phone from the possession of the accused A.1 in the presence of the mediators under the cover of the mediators report. A.2 Narendhar, Berhampu</v>
      </c>
      <c r="AA189" s="60" t="str">
        <f ca="1"/>
        <v>Total</v>
      </c>
      <c r="AB189" s="61">
        <f ca="1"/>
        <v>282</v>
      </c>
      <c r="AC189" s="61" t="str">
        <f ca="1"/>
        <v>Above 6 Months</v>
      </c>
      <c r="AD189" s="61" t="str">
        <f ca="1"/>
        <v/>
      </c>
      <c r="AE189" s="61" t="str">
        <f ca="1"/>
        <v/>
      </c>
      <c r="AF189" s="61">
        <f ca="1"/>
        <v>0</v>
      </c>
      <c r="AG189" s="61" t="str">
        <f ca="1"/>
        <v>Baruva,'2/2026'</v>
      </c>
      <c r="AH189" s="61" t="str">
        <f t="shared" ca="1" si="2"/>
        <v>No</v>
      </c>
    </row>
    <row r="190" spans="1:34" s="24" customFormat="1" ht="25.5" customHeight="1" x14ac:dyDescent="0.25">
      <c r="A190" s="61">
        <v>189</v>
      </c>
      <c r="B190" s="61" t="str">
        <f ca="1"/>
        <v>Kasibugga Sub-Division</v>
      </c>
      <c r="C190" s="61" t="str">
        <f ca="1"/>
        <v>Itchapuram Circle</v>
      </c>
      <c r="D190" s="61">
        <f ca="1"/>
        <v>0</v>
      </c>
      <c r="E190" s="62" t="str">
        <f ca="1"/>
        <v>Itchapuram Rural</v>
      </c>
      <c r="F190" s="61" t="str">
        <f ca="1"/>
        <v>'3/2026'</v>
      </c>
      <c r="G190" s="63" t="str">
        <f ca="1"/>
        <v>20(b)(ii)(B) r/w 8(c) NDPSA</v>
      </c>
      <c r="H190" s="64">
        <f ca="1"/>
        <v>46032</v>
      </c>
      <c r="I190" s="65" t="str">
        <f ca="1"/>
        <v>Jan</v>
      </c>
      <c r="J190" s="65">
        <f ca="1"/>
        <v>2026</v>
      </c>
      <c r="K190" s="63" t="str">
        <f ca="1"/>
        <v>NDPS</v>
      </c>
      <c r="L190" s="61">
        <f ca="1"/>
        <v>0</v>
      </c>
      <c r="M190" s="61" t="str">
        <f ca="1"/>
        <v>NDPS</v>
      </c>
      <c r="N190" s="61" t="str">
        <f ca="1"/>
        <v>NDPS</v>
      </c>
      <c r="O190" s="61" t="str">
        <f ca="1"/>
        <v>Non-Grave</v>
      </c>
      <c r="P190" s="28">
        <f ca="1"/>
        <v>0</v>
      </c>
      <c r="Q190" s="61">
        <f ca="1"/>
        <v>0</v>
      </c>
      <c r="R190" s="61">
        <f ca="1"/>
        <v>0</v>
      </c>
      <c r="S190" s="61" t="str">
        <f ca="1"/>
        <v>UI</v>
      </c>
      <c r="T190" s="61">
        <f ca="1"/>
        <v>0</v>
      </c>
      <c r="U190" s="28">
        <f ca="1"/>
        <v>0</v>
      </c>
      <c r="V190" s="61">
        <f ca="1"/>
        <v>0</v>
      </c>
      <c r="W190" s="9" t="str">
        <f ca="1"/>
        <v>For Arrest of Accused</v>
      </c>
      <c r="X190" s="9" t="str">
        <f ca="1"/>
        <v>For Arrest of Accused</v>
      </c>
      <c r="Y190" s="66">
        <f ca="1"/>
        <v>0</v>
      </c>
      <c r="Z190" s="9" t="str">
        <f ca="1"/>
        <v>This is a case of illegal possession of prohibited Ganja for the purpose of commercial use that occurred on 10.01.2026 at 12.00 noon near LC gate, M. Thoturu village junction of Ichapuram Mandal and reported on the same day at 14.30 hours by the complainant B.Janardhana Rao, Sub-Inspector of Police, Ichapuram Rural PS, in which, he reported that he arrested the accused A-1) Abhay Kumar Sing s/o late Anjani Kumar Singh, age 26 years, Caste Rajput, ward No.12, Baijnathpur village, Tariyani PS, Sheohar District, Bihar State, A.2) Chandra Kala Devi w/o Ram Naresh Sahni, age 50 years, Caste Sahni, ward No.9, Vrindawan Village, Tariyani PS, Sheohar District, Bihar State and A-3) Jagender Ram @ Gajender Ram s/o Shaakal Ram, age 28 years, Caste Chamar, ward No.12, Vishunapur Fakira village, Tariy</v>
      </c>
      <c r="AA190" s="60" t="str">
        <f ca="1"/>
        <v>Total</v>
      </c>
      <c r="AB190" s="61">
        <f ca="1"/>
        <v>279</v>
      </c>
      <c r="AC190" s="61" t="str">
        <f ca="1"/>
        <v>Above 6 Months</v>
      </c>
      <c r="AD190" s="61" t="str">
        <f ca="1"/>
        <v/>
      </c>
      <c r="AE190" s="61" t="str">
        <f ca="1"/>
        <v/>
      </c>
      <c r="AF190" s="61">
        <f ca="1"/>
        <v>0</v>
      </c>
      <c r="AG190" s="61" t="str">
        <f ca="1"/>
        <v>Itchapuram Rural,'3/2026'</v>
      </c>
      <c r="AH190" s="61" t="str">
        <f t="shared" ca="1" si="2"/>
        <v>No</v>
      </c>
    </row>
    <row r="191" spans="1:34" s="24" customFormat="1" ht="25.5" customHeight="1" x14ac:dyDescent="0.25">
      <c r="A191" s="61">
        <v>190</v>
      </c>
      <c r="B191" s="61" t="str">
        <f ca="1"/>
        <v>Kasibugga Sub-Division</v>
      </c>
      <c r="C191" s="61" t="str">
        <f ca="1"/>
        <v>Itchapuram Circle</v>
      </c>
      <c r="D191" s="61">
        <f ca="1"/>
        <v>0</v>
      </c>
      <c r="E191" s="62" t="str">
        <f ca="1"/>
        <v>Itchapuram Town</v>
      </c>
      <c r="F191" s="61" t="str">
        <f ca="1"/>
        <v>'1/2026'</v>
      </c>
      <c r="G191" s="63" t="str">
        <f ca="1"/>
        <v>20(b)(ii)(B) r/w 8(c) NDPSA</v>
      </c>
      <c r="H191" s="64">
        <f ca="1"/>
        <v>46032</v>
      </c>
      <c r="I191" s="65" t="str">
        <f ca="1"/>
        <v>Jan</v>
      </c>
      <c r="J191" s="65">
        <f ca="1"/>
        <v>2026</v>
      </c>
      <c r="K191" s="63" t="str">
        <f ca="1"/>
        <v>NDPS</v>
      </c>
      <c r="L191" s="61">
        <f ca="1"/>
        <v>0</v>
      </c>
      <c r="M191" s="61" t="str">
        <f ca="1"/>
        <v>NDPS</v>
      </c>
      <c r="N191" s="61" t="str">
        <f ca="1"/>
        <v>NDPS</v>
      </c>
      <c r="O191" s="61" t="str">
        <f ca="1"/>
        <v>Non-Grave</v>
      </c>
      <c r="P191" s="28">
        <f ca="1"/>
        <v>0</v>
      </c>
      <c r="Q191" s="61">
        <f ca="1"/>
        <v>0</v>
      </c>
      <c r="R191" s="61">
        <f ca="1"/>
        <v>0</v>
      </c>
      <c r="S191" s="61" t="str">
        <f ca="1"/>
        <v>UI</v>
      </c>
      <c r="T191" s="61">
        <f ca="1"/>
        <v>0</v>
      </c>
      <c r="U191" s="28">
        <f ca="1"/>
        <v>0</v>
      </c>
      <c r="V191" s="61">
        <f ca="1"/>
        <v>0</v>
      </c>
      <c r="W191" s="9" t="str">
        <f ca="1"/>
        <v>For Arrest of Accused</v>
      </c>
      <c r="X191" s="9" t="str">
        <f ca="1"/>
        <v>For Arrest of Accused</v>
      </c>
      <c r="Y191" s="66">
        <f ca="1"/>
        <v>0</v>
      </c>
      <c r="Z191" s="9" t="str">
        <f ca="1"/>
        <v>Occurred on 10.01.2026 at 16:00 Hours infront of Railway station, Ichapuram Municipality and reported on the same day at 18:30 hours by complainant M.Mukunda Rao, Sub-Inspector of Police, Ichapuram Town PS, in which, he reported that he arrested the accused A-1 Ganesh Parida, S/o Gokulanda Parida, 18 Years, 11 Months, Kondayath by caste, Jhora Sahi, VRC Moramaori, Salapdihi Post, Banapur P.S. and Block, Khorda District, Odisha state, while he was in possession &amp; transportation of the prohibited Ganja Chocolates. The complainant seized total Ganja packet and Ganja Chocolates weighing about Kg 2.030 grams Worth Rs. 10,150 /-, 2 mobile phones from the possession of the accused A-1 in the presence of the mediators under the cover of the mediators report. A-1 purchased Ganja from chocolates</v>
      </c>
      <c r="AA191" s="60" t="str">
        <f ca="1"/>
        <v>Total</v>
      </c>
      <c r="AB191" s="61">
        <f ca="1"/>
        <v>279</v>
      </c>
      <c r="AC191" s="61" t="str">
        <f ca="1"/>
        <v>Above 6 Months</v>
      </c>
      <c r="AD191" s="61" t="str">
        <f ca="1"/>
        <v/>
      </c>
      <c r="AE191" s="61" t="str">
        <f ca="1"/>
        <v/>
      </c>
      <c r="AF191" s="61">
        <f ca="1"/>
        <v>0</v>
      </c>
      <c r="AG191" s="61" t="str">
        <f ca="1"/>
        <v>Itchapuram Town,'1/2026'</v>
      </c>
      <c r="AH191" s="61" t="str">
        <f t="shared" ca="1" si="2"/>
        <v>No</v>
      </c>
    </row>
    <row r="192" spans="1:34" s="24" customFormat="1" ht="25.5" customHeight="1" x14ac:dyDescent="0.25">
      <c r="A192" s="61">
        <v>191</v>
      </c>
      <c r="B192" s="61" t="str">
        <f ca="1"/>
        <v>Tekkali Sub-Division</v>
      </c>
      <c r="C192" s="61" t="str">
        <f ca="1"/>
        <v>Narasannapeta Circle</v>
      </c>
      <c r="D192" s="61">
        <f ca="1"/>
        <v>0</v>
      </c>
      <c r="E192" s="62" t="str">
        <f ca="1"/>
        <v>Polaki</v>
      </c>
      <c r="F192" s="61" t="str">
        <f ca="1"/>
        <v>'4/2026'</v>
      </c>
      <c r="G192" s="63" t="str">
        <f ca="1"/>
        <v>115(2),324(4),118(1) r/w 3(5) BNS</v>
      </c>
      <c r="H192" s="64">
        <f ca="1"/>
        <v>46040</v>
      </c>
      <c r="I192" s="65" t="str">
        <f ca="1"/>
        <v>Jan</v>
      </c>
      <c r="J192" s="65">
        <f ca="1"/>
        <v>2026</v>
      </c>
      <c r="K192" s="63" t="str">
        <f ca="1"/>
        <v>Hurt - Simple</v>
      </c>
      <c r="L192" s="61">
        <f ca="1"/>
        <v>0</v>
      </c>
      <c r="M192" s="61" t="str">
        <f ca="1"/>
        <v>Bodily Offiences</v>
      </c>
      <c r="N192" s="61" t="str">
        <f ca="1"/>
        <v>IPC</v>
      </c>
      <c r="O192" s="61" t="str">
        <f ca="1"/>
        <v>Non-Grave</v>
      </c>
      <c r="P192" s="28">
        <f ca="1"/>
        <v>0</v>
      </c>
      <c r="Q192" s="61">
        <f ca="1"/>
        <v>0</v>
      </c>
      <c r="R192" s="61">
        <f ca="1"/>
        <v>0</v>
      </c>
      <c r="S192" s="61" t="str">
        <f ca="1"/>
        <v>UI</v>
      </c>
      <c r="T192" s="61">
        <f ca="1"/>
        <v>0</v>
      </c>
      <c r="U192" s="28">
        <f ca="1"/>
        <v>0</v>
      </c>
      <c r="V192" s="61">
        <f ca="1"/>
        <v>0</v>
      </c>
      <c r="W192" s="9" t="str">
        <f ca="1"/>
        <v>For Arrest of Accused</v>
      </c>
      <c r="X192" s="9" t="str">
        <f ca="1"/>
        <v>For Arrest of Accused</v>
      </c>
      <c r="Y192" s="74">
        <f ca="1"/>
        <v>0</v>
      </c>
      <c r="Z192" s="9" t="str">
        <f ca="1"/>
        <v>Occurred On 18.11.2026 at 10.00 hrs at infront of the complt in-laws house, Runku Jagannadhapuram village, Polaki Mandal, and reported on the same day at 19.30 hrs, Where in the complainant Gunapu Chinnarao S/o Ramarao, 43 years, T. Kapu by Caste, working as Police Constable at Polaki PS, Yarabadu village, Narasannapeta Mandal, stated that the complainant¿s in-laws are residents of Runku Jagannadhapuram village of Polaki Mandal. The complainant¿s father-in-law, Gorle Dharma Rao, informed the complainant that the service wire of his house had snapped. Accordingly, On 18.01.2026 at about 10.30 hrs., the complainant took a lineman named Temburu Dhavalam and went to the electric pole to get it repaired. At that time, residents of Runku Jagannadhapuram village namely Miriyabilli Siva S/o Appa</v>
      </c>
      <c r="AA192" s="60" t="str">
        <f ca="1"/>
        <v>Total</v>
      </c>
      <c r="AB192" s="61">
        <f ca="1"/>
        <v>271</v>
      </c>
      <c r="AC192" s="61" t="str">
        <f ca="1"/>
        <v>Above 6 Months</v>
      </c>
      <c r="AD192" s="61" t="str">
        <f ca="1"/>
        <v/>
      </c>
      <c r="AE192" s="61" t="str">
        <f ca="1"/>
        <v/>
      </c>
      <c r="AF192" s="61">
        <f ca="1"/>
        <v>0</v>
      </c>
      <c r="AG192" s="61" t="str">
        <f ca="1"/>
        <v>Polaki,'4/2026'</v>
      </c>
      <c r="AH192" s="61" t="str">
        <f t="shared" ca="1" si="2"/>
        <v>No</v>
      </c>
    </row>
    <row r="193" spans="1:34" s="24" customFormat="1" ht="25.5" customHeight="1" x14ac:dyDescent="0.25">
      <c r="A193" s="61">
        <v>192</v>
      </c>
      <c r="B193" s="61" t="str">
        <f ca="1"/>
        <v>Srikakulam Sub-Division</v>
      </c>
      <c r="C193" s="61" t="str">
        <f ca="1"/>
        <v>Amadalavalasa Circle</v>
      </c>
      <c r="D193" s="61">
        <f ca="1"/>
        <v>0</v>
      </c>
      <c r="E193" s="62" t="str">
        <f ca="1"/>
        <v>Amadalavalasa</v>
      </c>
      <c r="F193" s="61" t="str">
        <f ca="1"/>
        <v>'13/2026'</v>
      </c>
      <c r="G193" s="63" t="str">
        <f ca="1"/>
        <v>20(b)(ii)(B) r/w 8(c) NDPSA</v>
      </c>
      <c r="H193" s="64">
        <f ca="1"/>
        <v>46052</v>
      </c>
      <c r="I193" s="65" t="str">
        <f ca="1"/>
        <v>Jan</v>
      </c>
      <c r="J193" s="65">
        <f ca="1"/>
        <v>2026</v>
      </c>
      <c r="K193" s="63" t="str">
        <f ca="1"/>
        <v>NDPS</v>
      </c>
      <c r="L193" s="61">
        <f ca="1"/>
        <v>0</v>
      </c>
      <c r="M193" s="61" t="str">
        <f ca="1"/>
        <v>NDPS</v>
      </c>
      <c r="N193" s="61" t="str">
        <f ca="1"/>
        <v>NDPS</v>
      </c>
      <c r="O193" s="61" t="str">
        <f ca="1"/>
        <v>Non-Grave</v>
      </c>
      <c r="P193" s="28">
        <f ca="1"/>
        <v>0</v>
      </c>
      <c r="Q193" s="61">
        <f ca="1"/>
        <v>0</v>
      </c>
      <c r="R193" s="61">
        <f ca="1"/>
        <v>0</v>
      </c>
      <c r="S193" s="61" t="str">
        <f ca="1"/>
        <v>UI</v>
      </c>
      <c r="T193" s="61">
        <f ca="1"/>
        <v>0</v>
      </c>
      <c r="U193" s="28">
        <f ca="1"/>
        <v>0</v>
      </c>
      <c r="V193" s="61">
        <f ca="1"/>
        <v>0</v>
      </c>
      <c r="W193" s="9" t="str">
        <f ca="1"/>
        <v>For Arrest of Accused</v>
      </c>
      <c r="X193" s="9" t="str">
        <f ca="1"/>
        <v>For Arrest of Accused</v>
      </c>
      <c r="Y193" s="66">
        <f ca="1"/>
        <v>0</v>
      </c>
      <c r="Z193" s="9" t="str">
        <f ca="1"/>
        <v>This is a case of seizure of contraband i. e., Ganja, a cultivated Herbal Narcotic coupled with illegal possession, purchase, transportation and sale of the narcotic drug i. e., Ganja, packed in a white colour plastic bag, occurred on 30.01.2026 at about 11.30 Hrs. near the Railway Parking Area, One Way Junction, Amadalavalasa Municipality, wherein the complainant Sri S. Bala Raju, S. I. of Police, Amadalavalasa P. S. arrested A-1: Sohan, S/o Jasaram, R/o Pali Village &amp; District, Jodhpur City, Rajasthan State and A-2: Kishore Kumar Choudhary, S/o Piraram Choudhary, residing at Mumbai, native of Saragaro Galli, Anoppura Village, Pali District, Rajasthan State when they were found in illegal possession of Narcotic drug in A-1 was found transporting ganja in a suitcase, and A-2 was transporti</v>
      </c>
      <c r="AA193" s="60" t="str">
        <f ca="1"/>
        <v>Total</v>
      </c>
      <c r="AB193" s="61">
        <f ca="1"/>
        <v>259</v>
      </c>
      <c r="AC193" s="61" t="str">
        <f ca="1"/>
        <v>Above 6 Months</v>
      </c>
      <c r="AD193" s="61" t="str">
        <f ca="1"/>
        <v/>
      </c>
      <c r="AE193" s="61" t="str">
        <f ca="1"/>
        <v/>
      </c>
      <c r="AF193" s="61">
        <f ca="1"/>
        <v>0</v>
      </c>
      <c r="AG193" s="61" t="str">
        <f ca="1"/>
        <v>Amadalavalasa,'13/2026'</v>
      </c>
      <c r="AH193" s="61" t="str">
        <f t="shared" ca="1" si="2"/>
        <v>No</v>
      </c>
    </row>
    <row r="194" spans="1:34" s="24" customFormat="1" ht="25.5" customHeight="1" x14ac:dyDescent="0.25">
      <c r="A194" s="61">
        <v>193</v>
      </c>
      <c r="B194" s="61" t="str">
        <f ca="1"/>
        <v>Kasibugga Sub-Division</v>
      </c>
      <c r="C194" s="61" t="str">
        <f ca="1"/>
        <v>Kasibugga Rural Circle</v>
      </c>
      <c r="D194" s="61">
        <f ca="1"/>
        <v>0</v>
      </c>
      <c r="E194" s="62" t="str">
        <f ca="1"/>
        <v>Vajrapukothuru</v>
      </c>
      <c r="F194" s="61" t="str">
        <f ca="1"/>
        <v>'11/2026'</v>
      </c>
      <c r="G194" s="63" t="str">
        <f ca="1"/>
        <v>20(b)(ii)(B) r/w 8(c) NDPSA</v>
      </c>
      <c r="H194" s="64">
        <f ca="1"/>
        <v>46053</v>
      </c>
      <c r="I194" s="65" t="str">
        <f ca="1"/>
        <v>Jan</v>
      </c>
      <c r="J194" s="65">
        <f ca="1"/>
        <v>2026</v>
      </c>
      <c r="K194" s="63" t="str">
        <f ca="1"/>
        <v>NDPS</v>
      </c>
      <c r="L194" s="61">
        <f ca="1"/>
        <v>0</v>
      </c>
      <c r="M194" s="61" t="str">
        <f ca="1"/>
        <v>NDPS</v>
      </c>
      <c r="N194" s="61" t="str">
        <f ca="1"/>
        <v>NDPS</v>
      </c>
      <c r="O194" s="61" t="str">
        <f ca="1"/>
        <v>Non-Grave</v>
      </c>
      <c r="P194" s="28">
        <f ca="1"/>
        <v>0</v>
      </c>
      <c r="Q194" s="61">
        <f ca="1"/>
        <v>0</v>
      </c>
      <c r="R194" s="61">
        <f ca="1"/>
        <v>0</v>
      </c>
      <c r="S194" s="61" t="str">
        <f ca="1"/>
        <v>UI</v>
      </c>
      <c r="T194" s="61">
        <f ca="1"/>
        <v>0</v>
      </c>
      <c r="U194" s="28">
        <f ca="1"/>
        <v>0</v>
      </c>
      <c r="V194" s="61">
        <f ca="1"/>
        <v>0</v>
      </c>
      <c r="W194" s="9" t="str">
        <f ca="1"/>
        <v>For Arrest of Accused</v>
      </c>
      <c r="X194" s="9" t="str">
        <f ca="1"/>
        <v>For Arrest of Accused</v>
      </c>
      <c r="Y194" s="66">
        <f ca="1"/>
        <v>0</v>
      </c>
      <c r="Z194" s="9" t="str">
        <f ca="1"/>
        <v>This is a case of illegal possession of prohibited Ganja for the purpose of commercial use that occurred on 31.01.2026 at 14-00 hours, on the road, Near Railway station, Pundi village of Vajrapukotturu Mandal and reported on the same day at 17-00 hours by the complainant B. Nihar, Sub-Inspector of Police, Vajrapukotturu PS, in which, he reported that he arrested the accused A-1. Saroj Ballabhai S/o Rushi, aged 21 years, Door no.11/2, Nandarampur, VTC and P.O.Tembuguda, Gudari Sub district, Rayagada District, Odisha State, and A-2. Promoda Raita, S/o Simone, 18 years, Dakarama Village, Tembaguda,VTC:Milakapanga,Sub-District:Padmapur,District: Rayagada,State: Odisha. While they were in possession &amp; transportation of the prohibited Ganja. The complainant seized total Ganja weighing about 16 K</v>
      </c>
      <c r="AA194" s="60" t="str">
        <f ca="1"/>
        <v>Total</v>
      </c>
      <c r="AB194" s="61">
        <f ca="1"/>
        <v>258</v>
      </c>
      <c r="AC194" s="61" t="str">
        <f ca="1"/>
        <v>Above 6 Months</v>
      </c>
      <c r="AD194" s="61" t="str">
        <f ca="1"/>
        <v/>
      </c>
      <c r="AE194" s="61" t="str">
        <f ca="1"/>
        <v/>
      </c>
      <c r="AF194" s="61">
        <f ca="1"/>
        <v>0</v>
      </c>
      <c r="AG194" s="61" t="str">
        <f ca="1"/>
        <v>Vajrapukothuru,'11/2026'</v>
      </c>
      <c r="AH194" s="61" t="str">
        <f t="shared" ca="1" si="2"/>
        <v>No</v>
      </c>
    </row>
    <row r="195" spans="1:34" s="24" customFormat="1" ht="25.5" customHeight="1" x14ac:dyDescent="0.25">
      <c r="A195" s="61">
        <v>194</v>
      </c>
      <c r="B195" s="61" t="str">
        <f ca="1"/>
        <v>Srikakulam Sub-Division</v>
      </c>
      <c r="C195" s="61" t="str">
        <f ca="1"/>
        <v>Amadalavalasa Circle</v>
      </c>
      <c r="D195" s="61">
        <f ca="1"/>
        <v>0</v>
      </c>
      <c r="E195" s="62" t="str">
        <f ca="1"/>
        <v>Amadalavalasa</v>
      </c>
      <c r="F195" s="61" t="str">
        <f ca="1"/>
        <v>'18/2026'</v>
      </c>
      <c r="G195" s="63" t="str">
        <f ca="1"/>
        <v>20(b)(ii)(B) r/w 8(c) NDPSA</v>
      </c>
      <c r="H195" s="64">
        <f ca="1"/>
        <v>46059</v>
      </c>
      <c r="I195" s="65" t="str">
        <f ca="1"/>
        <v>Feb</v>
      </c>
      <c r="J195" s="65">
        <f ca="1"/>
        <v>2026</v>
      </c>
      <c r="K195" s="63" t="str">
        <f ca="1"/>
        <v>NDPS</v>
      </c>
      <c r="L195" s="61">
        <f ca="1"/>
        <v>0</v>
      </c>
      <c r="M195" s="61" t="str">
        <f ca="1"/>
        <v>NDPS</v>
      </c>
      <c r="N195" s="61" t="str">
        <f ca="1"/>
        <v>NDPS</v>
      </c>
      <c r="O195" s="61" t="str">
        <f ca="1"/>
        <v>Non-Grave</v>
      </c>
      <c r="P195" s="28">
        <f ca="1"/>
        <v>0</v>
      </c>
      <c r="Q195" s="61">
        <f ca="1"/>
        <v>0</v>
      </c>
      <c r="R195" s="61">
        <f ca="1"/>
        <v>0</v>
      </c>
      <c r="S195" s="61" t="str">
        <f ca="1"/>
        <v>UI</v>
      </c>
      <c r="T195" s="61">
        <f ca="1"/>
        <v>0</v>
      </c>
      <c r="U195" s="28">
        <f ca="1"/>
        <v>0</v>
      </c>
      <c r="V195" s="61">
        <f ca="1"/>
        <v>0</v>
      </c>
      <c r="W195" s="9" t="str">
        <f ca="1"/>
        <v>For Arrest of Accused</v>
      </c>
      <c r="X195" s="9" t="str">
        <f ca="1"/>
        <v>For Arrest of Accused</v>
      </c>
      <c r="Y195" s="66">
        <f ca="1"/>
        <v>0</v>
      </c>
      <c r="Z195" s="9" t="str">
        <f ca="1"/>
        <v>This is a case relating to the seizure of contraband ganja, a cultivated herbal narcotic drug, involving its illegal possession, purchase, transportation, and intended sale, punishable under the provisions of the NDPS Act, 1985. The offence occurred on 06.02.2026 at about 0800 hours near the Railway station ticket counter, Amadalavalasa Municipality.On receipt of credible and specific information on 06.02.2026 morning, the complainant Sri S. Balaraju, Sub-Inspector of Police, Amadalavalasa Police Station, after following due procedure under law, conducted surveillance at Rly; station ticket counter around 07.45 hrs and apprehended the accused Chinchani Suresh, S/o Ullas, Age 26 years,Bank Sahi Galli, Rayagada Town, Rayagada Post,Gajapati District, Odissa state with black &amp; blue colour bag</v>
      </c>
      <c r="AA195" s="60" t="str">
        <f ca="1"/>
        <v>Total</v>
      </c>
      <c r="AB195" s="61">
        <f ca="1"/>
        <v>252</v>
      </c>
      <c r="AC195" s="61" t="str">
        <f ca="1"/>
        <v>Above 6 Months</v>
      </c>
      <c r="AD195" s="61" t="str">
        <f ca="1"/>
        <v/>
      </c>
      <c r="AE195" s="61" t="str">
        <f ca="1"/>
        <v/>
      </c>
      <c r="AF195" s="61">
        <f ca="1"/>
        <v>0</v>
      </c>
      <c r="AG195" s="61" t="str">
        <f ca="1"/>
        <v>Amadalavalasa,'18/2026'</v>
      </c>
      <c r="AH195" s="61" t="str">
        <f t="shared" ref="AH195:AH258" ca="1" si="3">IF(W195="","",IF(W195="Reported","Reported","No"))</f>
        <v>No</v>
      </c>
    </row>
    <row r="196" spans="1:34" s="24" customFormat="1" ht="25.5" customHeight="1" x14ac:dyDescent="0.25">
      <c r="A196" s="61">
        <v>195</v>
      </c>
      <c r="B196" s="61" t="str">
        <f ca="1"/>
        <v>Kasibugga Sub-Division</v>
      </c>
      <c r="C196" s="61" t="str">
        <f ca="1"/>
        <v>Kasibugga Rural Circle</v>
      </c>
      <c r="D196" s="61">
        <f ca="1"/>
        <v>0</v>
      </c>
      <c r="E196" s="62" t="str">
        <f ca="1"/>
        <v>Mandasa</v>
      </c>
      <c r="F196" s="61" t="str">
        <f ca="1"/>
        <v>'21/2026'</v>
      </c>
      <c r="G196" s="63" t="str">
        <f ca="1"/>
        <v>331(4),305(a) BNS</v>
      </c>
      <c r="H196" s="64">
        <f ca="1"/>
        <v>46061</v>
      </c>
      <c r="I196" s="65" t="str">
        <f ca="1"/>
        <v>Feb</v>
      </c>
      <c r="J196" s="65">
        <f ca="1"/>
        <v>2026</v>
      </c>
      <c r="K196" s="63" t="str">
        <f ca="1"/>
        <v>HB by Night</v>
      </c>
      <c r="L196" s="61">
        <f ca="1"/>
        <v>0</v>
      </c>
      <c r="M196" s="61" t="str">
        <f ca="1"/>
        <v>Property Offences</v>
      </c>
      <c r="N196" s="61" t="str">
        <f ca="1"/>
        <v>IPC</v>
      </c>
      <c r="O196" s="61" t="str">
        <f ca="1"/>
        <v>Non-Grave</v>
      </c>
      <c r="P196" s="28">
        <f ca="1"/>
        <v>0</v>
      </c>
      <c r="Q196" s="61">
        <f ca="1"/>
        <v>0</v>
      </c>
      <c r="R196" s="61">
        <f ca="1"/>
        <v>0</v>
      </c>
      <c r="S196" s="61" t="str">
        <f ca="1"/>
        <v>UI</v>
      </c>
      <c r="T196" s="61">
        <f ca="1"/>
        <v>0</v>
      </c>
      <c r="U196" s="28">
        <f ca="1"/>
        <v>0</v>
      </c>
      <c r="V196" s="61">
        <f ca="1"/>
        <v>0</v>
      </c>
      <c r="W196" s="9" t="str">
        <f ca="1"/>
        <v>For Arrest of Accused</v>
      </c>
      <c r="X196" s="9" t="str">
        <f ca="1"/>
        <v>For Arrest of Accused</v>
      </c>
      <c r="Y196" s="66">
        <f ca="1"/>
        <v>0</v>
      </c>
      <c r="Z196" s="9" t="str">
        <f ca="1"/>
        <v>Occurred in between 07.02.2026 at 21.00 hrs to 08.02.2026 at 06.00 hrs, Baligam village, Mandasa mandal and reported on 08.02.2026 at 17.00 hrs, wherein the complainant Killi Venkata Rao, S/o.Late Appanna, 41 yrs, Baligam village, Mandasa mandal lodged a report and stating that, he is living with his family in their two floors house at baligam village. On 07.02.2026 after their dinner, all the family members went to upstair for sleep and came down on 08.02.2026 at 06.00 hrs and found that some unknown persons broke open the door locks and had gained entered into their house, broke the safe almarah and theft away 1) Golden ear rings with Red stone wg. abt. 6 grams, 2) Golden ear rings with Black stone wg. abt. 6 grams,, 3) Golden ear rings wg. abt. 6 grams, and 4) 8 silver coins each ne</v>
      </c>
      <c r="AA196" s="60" t="str">
        <f ca="1"/>
        <v>Total</v>
      </c>
      <c r="AB196" s="61">
        <f ca="1"/>
        <v>250</v>
      </c>
      <c r="AC196" s="61" t="str">
        <f ca="1"/>
        <v>Above 6 Months</v>
      </c>
      <c r="AD196" s="61" t="str">
        <f ca="1"/>
        <v/>
      </c>
      <c r="AE196" s="61" t="str">
        <f ca="1"/>
        <v/>
      </c>
      <c r="AF196" s="61">
        <f ca="1"/>
        <v>0</v>
      </c>
      <c r="AG196" s="61" t="str">
        <f ca="1"/>
        <v>Mandasa,'21/2026'</v>
      </c>
      <c r="AH196" s="61" t="str">
        <f t="shared" ca="1" si="3"/>
        <v>No</v>
      </c>
    </row>
    <row r="197" spans="1:34" s="24" customFormat="1" ht="25.5" customHeight="1" x14ac:dyDescent="0.25">
      <c r="A197" s="61">
        <v>196</v>
      </c>
      <c r="B197" s="61" t="str">
        <f ca="1"/>
        <v>Tekkali Sub-Division</v>
      </c>
      <c r="C197" s="61" t="str">
        <f ca="1"/>
        <v>Narasannapeta Circle</v>
      </c>
      <c r="D197" s="61">
        <f ca="1"/>
        <v>0</v>
      </c>
      <c r="E197" s="62" t="str">
        <f ca="1"/>
        <v>Narasannapeta</v>
      </c>
      <c r="F197" s="61" t="str">
        <f ca="1"/>
        <v>'26/2026'</v>
      </c>
      <c r="G197" s="63" t="str">
        <f ca="1"/>
        <v>20(b)(ii)(B) r/w 8(c) NDPSA</v>
      </c>
      <c r="H197" s="64">
        <f ca="1"/>
        <v>46061</v>
      </c>
      <c r="I197" s="65" t="str">
        <f ca="1"/>
        <v>Feb</v>
      </c>
      <c r="J197" s="65">
        <f ca="1"/>
        <v>2026</v>
      </c>
      <c r="K197" s="63" t="str">
        <f ca="1"/>
        <v>NDPS</v>
      </c>
      <c r="L197" s="61">
        <f ca="1"/>
        <v>0</v>
      </c>
      <c r="M197" s="61" t="str">
        <f ca="1"/>
        <v>NDPS</v>
      </c>
      <c r="N197" s="61" t="str">
        <f ca="1"/>
        <v>NDPS</v>
      </c>
      <c r="O197" s="61" t="str">
        <f ca="1"/>
        <v>Non-Grave</v>
      </c>
      <c r="P197" s="28">
        <f ca="1"/>
        <v>0</v>
      </c>
      <c r="Q197" s="61">
        <f ca="1"/>
        <v>0</v>
      </c>
      <c r="R197" s="61">
        <f ca="1"/>
        <v>0</v>
      </c>
      <c r="S197" s="61" t="str">
        <f ca="1"/>
        <v>UI</v>
      </c>
      <c r="T197" s="61">
        <f ca="1"/>
        <v>0</v>
      </c>
      <c r="U197" s="28">
        <f ca="1"/>
        <v>0</v>
      </c>
      <c r="V197" s="61">
        <f ca="1"/>
        <v>0</v>
      </c>
      <c r="W197" s="9" t="str">
        <f ca="1"/>
        <v>For Arrest of Accused</v>
      </c>
      <c r="X197" s="9" t="str">
        <f ca="1"/>
        <v>For Arrest of Accused</v>
      </c>
      <c r="Y197" s="66">
        <f ca="1"/>
        <v>0</v>
      </c>
      <c r="Z197" s="9" t="str">
        <f ca="1"/>
        <v>This is a case of seizure of contraband i.e. Ganja, a cultivated Herbal Narcotic coupled with illegal purchase, possession, transportation and sale of the narcotic drug i.e. Ganja, packed in four packets tied with brown colour taps, duly secured from the hand bag, occurred on 08.02.2026 at 17.45 hrs near Madapam Toll gate, Narasannapeta Mandal and reported on same day at 19.15 hrs wherein the complainant B.Ganesh, SI of Police, Narasannapeta PS arrested accused A-1 Mohammed Tuhin Khan, S/o Rafiq, aged 31 years, Muslim by caste, 507, 11th Block, Sun City Apartment, Sarjapur Road, Iblur, HSR Layout, Bangalore City, Karnataka State., when he was found in the illegal possession of Narcotic drug i.e. Ganja total about 04.125 Kgs all worth Rs.12,000/- A.2 Abul Bashar S/o Abul Kalam, Kurubar</v>
      </c>
      <c r="AA197" s="60" t="str">
        <f ca="1"/>
        <v>Total</v>
      </c>
      <c r="AB197" s="61">
        <f ca="1"/>
        <v>250</v>
      </c>
      <c r="AC197" s="61" t="str">
        <f ca="1"/>
        <v>Above 6 Months</v>
      </c>
      <c r="AD197" s="61" t="str">
        <f ca="1"/>
        <v/>
      </c>
      <c r="AE197" s="61" t="str">
        <f ca="1"/>
        <v/>
      </c>
      <c r="AF197" s="61">
        <f ca="1"/>
        <v>0</v>
      </c>
      <c r="AG197" s="61" t="str">
        <f ca="1"/>
        <v>Narasannapeta,'26/2026'</v>
      </c>
      <c r="AH197" s="61" t="str">
        <f t="shared" ca="1" si="3"/>
        <v>No</v>
      </c>
    </row>
    <row r="198" spans="1:34" s="24" customFormat="1" ht="25.5" customHeight="1" x14ac:dyDescent="0.25">
      <c r="A198" s="61">
        <v>197</v>
      </c>
      <c r="B198" s="61" t="str">
        <f ca="1"/>
        <v>Tekkali Sub-Division</v>
      </c>
      <c r="C198" s="61" t="str">
        <f ca="1"/>
        <v>Narasannapeta Circle</v>
      </c>
      <c r="D198" s="61">
        <f ca="1"/>
        <v>0</v>
      </c>
      <c r="E198" s="62" t="str">
        <f ca="1"/>
        <v>Narasannapeta</v>
      </c>
      <c r="F198" s="61" t="str">
        <f ca="1"/>
        <v>'27/2026'</v>
      </c>
      <c r="G198" s="63" t="str">
        <f ca="1"/>
        <v>20(b)(ii)(B) r/w 8(c) NDPSA</v>
      </c>
      <c r="H198" s="64">
        <f ca="1"/>
        <v>46063</v>
      </c>
      <c r="I198" s="65" t="str">
        <f ca="1"/>
        <v>Feb</v>
      </c>
      <c r="J198" s="65">
        <f ca="1"/>
        <v>2026</v>
      </c>
      <c r="K198" s="63" t="str">
        <f ca="1"/>
        <v>NDPS</v>
      </c>
      <c r="L198" s="61">
        <f ca="1"/>
        <v>0</v>
      </c>
      <c r="M198" s="61" t="str">
        <f ca="1"/>
        <v>NDPS</v>
      </c>
      <c r="N198" s="61" t="str">
        <f ca="1"/>
        <v>NDPS</v>
      </c>
      <c r="O198" s="61" t="str">
        <f ca="1"/>
        <v>Non-Grave</v>
      </c>
      <c r="P198" s="28">
        <f ca="1"/>
        <v>0</v>
      </c>
      <c r="Q198" s="61">
        <f ca="1"/>
        <v>0</v>
      </c>
      <c r="R198" s="61">
        <f ca="1"/>
        <v>0</v>
      </c>
      <c r="S198" s="61" t="str">
        <f ca="1"/>
        <v>UI</v>
      </c>
      <c r="T198" s="61">
        <f ca="1"/>
        <v>0</v>
      </c>
      <c r="U198" s="28">
        <f ca="1"/>
        <v>0</v>
      </c>
      <c r="V198" s="61">
        <f ca="1"/>
        <v>0</v>
      </c>
      <c r="W198" s="9" t="str">
        <f ca="1"/>
        <v>For Arrest of Accused</v>
      </c>
      <c r="X198" s="9" t="str">
        <f ca="1"/>
        <v>For Arrest of Accused</v>
      </c>
      <c r="Y198" s="66">
        <f ca="1"/>
        <v>0</v>
      </c>
      <c r="Z198" s="9" t="str">
        <f ca="1"/>
        <v>This is a case of seizure of contraband i.e. Ganja, a cultivated Herbal Narcotic coupled with illegal purchase, possession, transportation and sale of the narcotic drug i.e. Ganja, packed in six packets tied with brown colour tape, occurred on 10.02.2026 at 17.30 hrs near Madapam Toll gate, Narasannapeta Mandal on N.H.16 leading from Narasannapeta to Srikakulam, and reported on same day 19.30 hrs wherein accused A1 viz., Ashif Khan S/o Anwar khan and A2 viz., Aadhil Khan S/o Jameel Khan were arrested by SI, Narasannapeta P.S., when they were found in the illegal possession of Narcotic drug i.e. Ganja total about 12.322 kgs all worth Rs 36,000/- which was procured from A.3 viz., Ram Sagaria, S/o Donguru Sagaria and transporting the same so as to hand over to A4 viz., Mohammad Babar @</v>
      </c>
      <c r="AA198" s="60" t="str">
        <f ca="1"/>
        <v>Total</v>
      </c>
      <c r="AB198" s="61">
        <f ca="1"/>
        <v>248</v>
      </c>
      <c r="AC198" s="61" t="str">
        <f ca="1"/>
        <v>Above 6 Months</v>
      </c>
      <c r="AD198" s="61" t="str">
        <f ca="1"/>
        <v/>
      </c>
      <c r="AE198" s="61" t="str">
        <f ca="1"/>
        <v/>
      </c>
      <c r="AF198" s="61">
        <f ca="1"/>
        <v>0</v>
      </c>
      <c r="AG198" s="61" t="str">
        <f ca="1"/>
        <v>Narasannapeta,'27/2026'</v>
      </c>
      <c r="AH198" s="61" t="str">
        <f t="shared" ca="1" si="3"/>
        <v>No</v>
      </c>
    </row>
    <row r="199" spans="1:34" s="24" customFormat="1" ht="25.5" customHeight="1" x14ac:dyDescent="0.25">
      <c r="A199" s="61">
        <v>198</v>
      </c>
      <c r="B199" s="61" t="str">
        <f ca="1"/>
        <v>Tekkali Sub-Division</v>
      </c>
      <c r="C199" s="61" t="str">
        <f ca="1"/>
        <v>Narasannapeta Circle</v>
      </c>
      <c r="D199" s="61">
        <f ca="1"/>
        <v>0</v>
      </c>
      <c r="E199" s="62" t="str">
        <f ca="1"/>
        <v>Narasannapeta</v>
      </c>
      <c r="F199" s="61" t="str">
        <f ca="1"/>
        <v>'28/2026'</v>
      </c>
      <c r="G199" s="63" t="str">
        <f ca="1"/>
        <v>20(b)(ii)(B) r/w 8(c) NDPSA</v>
      </c>
      <c r="H199" s="64">
        <f ca="1"/>
        <v>46063</v>
      </c>
      <c r="I199" s="65" t="str">
        <f ca="1"/>
        <v>Feb</v>
      </c>
      <c r="J199" s="65">
        <f ca="1"/>
        <v>2026</v>
      </c>
      <c r="K199" s="63" t="str">
        <f ca="1"/>
        <v>NDPS</v>
      </c>
      <c r="L199" s="61">
        <f ca="1"/>
        <v>0</v>
      </c>
      <c r="M199" s="61" t="str">
        <f ca="1"/>
        <v>NDPS</v>
      </c>
      <c r="N199" s="61" t="str">
        <f ca="1"/>
        <v>NDPS</v>
      </c>
      <c r="O199" s="61" t="str">
        <f ca="1"/>
        <v>Non-Grave</v>
      </c>
      <c r="P199" s="28">
        <f ca="1"/>
        <v>0</v>
      </c>
      <c r="Q199" s="61">
        <f ca="1"/>
        <v>0</v>
      </c>
      <c r="R199" s="61">
        <f ca="1"/>
        <v>0</v>
      </c>
      <c r="S199" s="61" t="str">
        <f ca="1"/>
        <v>UI</v>
      </c>
      <c r="T199" s="61">
        <f ca="1"/>
        <v>0</v>
      </c>
      <c r="U199" s="28">
        <f ca="1"/>
        <v>0</v>
      </c>
      <c r="V199" s="61">
        <f ca="1"/>
        <v>0</v>
      </c>
      <c r="W199" s="9" t="str">
        <f ca="1"/>
        <v>For Arrest of Accused</v>
      </c>
      <c r="X199" s="9" t="str">
        <f ca="1"/>
        <v>For Arrest of Accused</v>
      </c>
      <c r="Y199" s="66">
        <f ca="1"/>
        <v>0</v>
      </c>
      <c r="Z199" s="9" t="str">
        <f ca="1"/>
        <v>This is a case of seizure of contraband i.e. Ganja, a cultivated Herbal Narcotic coupled with illegal purchase, possession, transportation and sale of the narcotic drug i.e. Ganja, packed in six packets tied with brown colour tape, occurred on 10.02.2026 at 20.00 hrs near Madapam Toll gate, Narasannapeta Mandal on N.H.16 leading from Narasannapeta to Srikakulam, and reported on same day 22.00 hrs wherein accused A1 viz., Isakho Raita S/o Pulo Raita,age 52 years, Bhimanapur Village, R Udayagiri PS limits, Gajapati dist, Odissa state and A2 viz., Sagar Pahan S/o Raju Pahan, age 27 years, Kamalapadar Village, Balinkeswarampur, Ganjam Dist, Odissa were arrested by SI, Narasannapeta P.S., when they were found in the illegal possession of Narcotic drug i.e. Ganja total about</v>
      </c>
      <c r="AA199" s="60" t="str">
        <f ca="1"/>
        <v>Total</v>
      </c>
      <c r="AB199" s="61">
        <f ca="1"/>
        <v>248</v>
      </c>
      <c r="AC199" s="61" t="str">
        <f ca="1"/>
        <v>Above 6 Months</v>
      </c>
      <c r="AD199" s="61" t="str">
        <f ca="1"/>
        <v/>
      </c>
      <c r="AE199" s="61" t="str">
        <f ca="1"/>
        <v/>
      </c>
      <c r="AF199" s="61">
        <f ca="1"/>
        <v>0</v>
      </c>
      <c r="AG199" s="61" t="str">
        <f ca="1"/>
        <v>Narasannapeta,'28/2026'</v>
      </c>
      <c r="AH199" s="61" t="str">
        <f t="shared" ca="1" si="3"/>
        <v>No</v>
      </c>
    </row>
    <row r="200" spans="1:34" s="24" customFormat="1" ht="25.5" customHeight="1" x14ac:dyDescent="0.25">
      <c r="A200" s="61">
        <v>199</v>
      </c>
      <c r="B200" s="61" t="str">
        <f ca="1"/>
        <v>Tekkali Sub-Division</v>
      </c>
      <c r="C200" s="61" t="str">
        <f ca="1"/>
        <v>Tekkali Rural Circle</v>
      </c>
      <c r="D200" s="61">
        <f ca="1"/>
        <v>0</v>
      </c>
      <c r="E200" s="62" t="str">
        <f ca="1"/>
        <v>Nandigam</v>
      </c>
      <c r="F200" s="61" t="str">
        <f ca="1"/>
        <v>'11/2026'</v>
      </c>
      <c r="G200" s="63" t="str">
        <f ca="1"/>
        <v>324(4),329(4) BNS</v>
      </c>
      <c r="H200" s="64">
        <f ca="1"/>
        <v>46069</v>
      </c>
      <c r="I200" s="65" t="str">
        <f ca="1"/>
        <v>Feb</v>
      </c>
      <c r="J200" s="65">
        <f ca="1"/>
        <v>2026</v>
      </c>
      <c r="K200" s="63" t="str">
        <f ca="1"/>
        <v>Other IPC</v>
      </c>
      <c r="L200" s="61">
        <f ca="1"/>
        <v>0</v>
      </c>
      <c r="M200" s="61" t="str">
        <f ca="1"/>
        <v>Other IPC</v>
      </c>
      <c r="N200" s="61" t="str">
        <f ca="1"/>
        <v>IPC</v>
      </c>
      <c r="O200" s="61" t="str">
        <f ca="1"/>
        <v>Non-Grave</v>
      </c>
      <c r="P200" s="28">
        <f ca="1"/>
        <v>0</v>
      </c>
      <c r="Q200" s="61">
        <f ca="1"/>
        <v>0</v>
      </c>
      <c r="R200" s="61">
        <f ca="1"/>
        <v>0</v>
      </c>
      <c r="S200" s="61" t="str">
        <f ca="1"/>
        <v>UI</v>
      </c>
      <c r="T200" s="61">
        <f ca="1"/>
        <v>0</v>
      </c>
      <c r="U200" s="28">
        <f ca="1"/>
        <v>0</v>
      </c>
      <c r="V200" s="61">
        <f ca="1"/>
        <v>0</v>
      </c>
      <c r="W200" s="9" t="str">
        <f ca="1"/>
        <v>Being Charged</v>
      </c>
      <c r="X200" s="9" t="str">
        <f ca="1"/>
        <v>For Arrest of Accused</v>
      </c>
      <c r="Y200" s="66">
        <f ca="1"/>
        <v>0</v>
      </c>
      <c r="Z200" s="9" t="str">
        <f ca="1"/>
        <v>This is a case of Mischief causing damage to property and insult to political flexi that Occurred on 16.02.2026 at about 04.15 hrs near Anjaneya Temple, Temburu village of Nandigam Mandal and was reported on the same day at 10.30 hrs. wherin the complainant Badana Gunakararao, S/o Late Savarayya, 42 years, Kapu caste, Temburu village of Nandigam Mandal stated that TDP activists had arranged a flexi containing photographs of TDP leaders on the eve of Vinayaka Festival. A television (TV) was also fixed to the wall of Anjaneya Temple in the village for playing devotional songs, which the villagers used to watch. On 16.02.2026 at about 04.15 hrs, while the complainant along with Chinni Krishna was going for natural calls, they suddenly heard a loud sound from the side of the temple. Immediatel</v>
      </c>
      <c r="AA200" s="60" t="str">
        <f ca="1"/>
        <v>Total</v>
      </c>
      <c r="AB200" s="61">
        <f ca="1"/>
        <v>242</v>
      </c>
      <c r="AC200" s="61" t="str">
        <f ca="1"/>
        <v>Above 6 Months</v>
      </c>
      <c r="AD200" s="61" t="str">
        <f ca="1"/>
        <v/>
      </c>
      <c r="AE200" s="61" t="str">
        <f ca="1"/>
        <v/>
      </c>
      <c r="AF200" s="61">
        <f ca="1"/>
        <v>0</v>
      </c>
      <c r="AG200" s="61" t="str">
        <f ca="1"/>
        <v>Nandigam,'11/2026'</v>
      </c>
      <c r="AH200" s="61" t="str">
        <f t="shared" ca="1" si="3"/>
        <v>No</v>
      </c>
    </row>
    <row r="201" spans="1:34" s="24" customFormat="1" ht="25.5" customHeight="1" x14ac:dyDescent="0.25">
      <c r="A201" s="61">
        <v>200</v>
      </c>
      <c r="B201" s="61" t="str">
        <f ca="1"/>
        <v>Tekkali Sub-Division</v>
      </c>
      <c r="C201" s="61" t="str">
        <f ca="1"/>
        <v>Tekkali Rural Circle</v>
      </c>
      <c r="D201" s="61">
        <f ca="1"/>
        <v>0</v>
      </c>
      <c r="E201" s="62" t="str">
        <f ca="1"/>
        <v>Kotabommali</v>
      </c>
      <c r="F201" s="61" t="str">
        <f ca="1"/>
        <v>'36/2026'</v>
      </c>
      <c r="G201" s="63" t="str">
        <f ca="1"/>
        <v>115(2),126(2),351(2) r/w 3(5) BNS</v>
      </c>
      <c r="H201" s="64">
        <f ca="1"/>
        <v>46070</v>
      </c>
      <c r="I201" s="65" t="str">
        <f ca="1"/>
        <v>Feb</v>
      </c>
      <c r="J201" s="65">
        <f ca="1"/>
        <v>2026</v>
      </c>
      <c r="K201" s="63" t="str">
        <f ca="1"/>
        <v>Other IPC</v>
      </c>
      <c r="L201" s="61">
        <f ca="1"/>
        <v>0</v>
      </c>
      <c r="M201" s="61" t="str">
        <f ca="1"/>
        <v>Other IPC</v>
      </c>
      <c r="N201" s="61" t="str">
        <f ca="1"/>
        <v>IPC</v>
      </c>
      <c r="O201" s="61" t="str">
        <f ca="1"/>
        <v>Non-Grave</v>
      </c>
      <c r="P201" s="28">
        <f ca="1"/>
        <v>0</v>
      </c>
      <c r="Q201" s="61">
        <f ca="1"/>
        <v>0</v>
      </c>
      <c r="R201" s="61">
        <f ca="1"/>
        <v>0</v>
      </c>
      <c r="S201" s="61" t="str">
        <f ca="1"/>
        <v>UI</v>
      </c>
      <c r="T201" s="61">
        <f ca="1"/>
        <v>0</v>
      </c>
      <c r="U201" s="28">
        <f ca="1"/>
        <v>0</v>
      </c>
      <c r="V201" s="61">
        <f ca="1"/>
        <v>0</v>
      </c>
      <c r="W201" s="9" t="str">
        <f ca="1"/>
        <v>For Arrest of Accused</v>
      </c>
      <c r="X201" s="9" t="str">
        <f ca="1"/>
        <v>For Arrest of Accused</v>
      </c>
      <c r="Y201" s="66">
        <f ca="1"/>
        <v>0</v>
      </c>
      <c r="Z201" s="9" t="str">
        <f ca="1"/>
        <v>This is a case of voluntarily causing hurt by restraining with criminal intimidation, occurred on 16.02.2026 at 20.15 hours in front of the house of the Menda Sayamma of Cheepurlapadu village in Kotabommali Mandal, and reported on the next day i.e. 17.02.2026 at 13.00 Hours by the complainant Velamala Simhachalam, S/o.Lt.Latchayya, 52 years, Velamala by caste, Cheepurlapadu village in Kotabommali Mandal, in which he stated that she has been operating the street tap water in the village. The accused A-11: Boddu Eswararao broken the lock of the motor which has been supplying water to the street taps. The complainant questioned him about his Act. Then, A-1: Challa Ramarao, A-2: Challa Ramu and A-10: Nakka Narayana deterred the complainant, and A-1 to A-11 beat him with hands and all were thre</v>
      </c>
      <c r="AA201" s="60" t="str">
        <f ca="1"/>
        <v>Total</v>
      </c>
      <c r="AB201" s="61">
        <f ca="1"/>
        <v>241</v>
      </c>
      <c r="AC201" s="61" t="str">
        <f ca="1"/>
        <v>Above 6 Months</v>
      </c>
      <c r="AD201" s="61" t="str">
        <f ca="1"/>
        <v/>
      </c>
      <c r="AE201" s="61" t="str">
        <f ca="1"/>
        <v/>
      </c>
      <c r="AF201" s="61">
        <f ca="1"/>
        <v>0</v>
      </c>
      <c r="AG201" s="61" t="str">
        <f ca="1"/>
        <v>Kotabommali,'36/2026'</v>
      </c>
      <c r="AH201" s="61" t="str">
        <f t="shared" ca="1" si="3"/>
        <v>No</v>
      </c>
    </row>
    <row r="202" spans="1:34" s="24" customFormat="1" ht="25.5" customHeight="1" x14ac:dyDescent="0.25">
      <c r="A202" s="61">
        <v>201</v>
      </c>
      <c r="B202" s="61" t="str">
        <f ca="1"/>
        <v>Kasibugga Sub-Division</v>
      </c>
      <c r="C202" s="61">
        <f ca="1"/>
        <v>0</v>
      </c>
      <c r="D202" s="61">
        <f ca="1"/>
        <v>0</v>
      </c>
      <c r="E202" s="62" t="str">
        <f ca="1"/>
        <v>Kasibugga</v>
      </c>
      <c r="F202" s="61" t="str">
        <f ca="1"/>
        <v>'36/2026'</v>
      </c>
      <c r="G202" s="63" t="str">
        <f ca="1"/>
        <v>351(3),126(2) BNS</v>
      </c>
      <c r="H202" s="64">
        <f ca="1"/>
        <v>46074</v>
      </c>
      <c r="I202" s="65" t="str">
        <f ca="1"/>
        <v>Feb</v>
      </c>
      <c r="J202" s="65">
        <f ca="1"/>
        <v>2026</v>
      </c>
      <c r="K202" s="63" t="str">
        <f ca="1"/>
        <v>Other IPC</v>
      </c>
      <c r="L202" s="61">
        <f ca="1"/>
        <v>0</v>
      </c>
      <c r="M202" s="61" t="str">
        <f ca="1"/>
        <v>Other IPC</v>
      </c>
      <c r="N202" s="61" t="str">
        <f ca="1"/>
        <v>IPC</v>
      </c>
      <c r="O202" s="61" t="str">
        <f ca="1"/>
        <v>Non-Grave</v>
      </c>
      <c r="P202" s="28">
        <f ca="1"/>
        <v>0</v>
      </c>
      <c r="Q202" s="61">
        <f ca="1"/>
        <v>0</v>
      </c>
      <c r="R202" s="61">
        <f ca="1"/>
        <v>0</v>
      </c>
      <c r="S202" s="61" t="str">
        <f ca="1"/>
        <v>UI</v>
      </c>
      <c r="T202" s="61">
        <f ca="1"/>
        <v>0</v>
      </c>
      <c r="U202" s="28">
        <f ca="1"/>
        <v>0</v>
      </c>
      <c r="V202" s="61">
        <f ca="1"/>
        <v>0</v>
      </c>
      <c r="W202" s="9" t="str">
        <f ca="1"/>
        <v>For Arrest of Accused</v>
      </c>
      <c r="X202" s="9" t="str">
        <f ca="1"/>
        <v>For Arrest of Accused</v>
      </c>
      <c r="Y202" s="74">
        <f ca="1"/>
        <v>0</v>
      </c>
      <c r="Z202" s="9" t="str">
        <f ca="1"/>
        <v>Occurred prior to 28.01.2026 at flyover down, Laxmipuram Village, Palasa Mandal and reported on 21.02.2026 at 21.30hrs, wherein the complainant Burle Vijayakrishnamraju s/o Lt Jaggarao, 48yrs, Kistupuram Village, Palasa Mandal report that he was working as the personal assistant to the MLA of Palasa and was overseeing the activities of his office located beside the National Highway near Shasanam village in Palasa Mandal. About a week ago, while he was traveling from his village towards the National Highway to attend office work, near the Lakshmipuram flyover, one person named Boddu Sravan alias Sravan Kumar, son of Simhachalam, belonging to Pedda Lavunipalli village of Nandigam Mandal, stopped him on the way saying that he wanted to speak with him. He demanded ¿2 lakhs from him. When he qu</v>
      </c>
      <c r="AA202" s="60" t="str">
        <f ca="1"/>
        <v>Total</v>
      </c>
      <c r="AB202" s="61">
        <f ca="1"/>
        <v>237</v>
      </c>
      <c r="AC202" s="61" t="str">
        <f ca="1"/>
        <v>Above 6 Months</v>
      </c>
      <c r="AD202" s="61" t="str">
        <f ca="1"/>
        <v/>
      </c>
      <c r="AE202" s="61" t="str">
        <f ca="1"/>
        <v/>
      </c>
      <c r="AF202" s="61">
        <f ca="1"/>
        <v>0</v>
      </c>
      <c r="AG202" s="61" t="str">
        <f ca="1"/>
        <v>Kasibugga,'36/2026'</v>
      </c>
      <c r="AH202" s="61" t="str">
        <f t="shared" ca="1" si="3"/>
        <v>No</v>
      </c>
    </row>
    <row r="203" spans="1:34" s="24" customFormat="1" ht="25.5" customHeight="1" x14ac:dyDescent="0.25">
      <c r="A203" s="61">
        <v>202</v>
      </c>
      <c r="B203" s="61" t="str">
        <f ca="1"/>
        <v>Tekkali Sub-Division</v>
      </c>
      <c r="C203" s="61" t="str">
        <f ca="1"/>
        <v>Narasannapeta Circle</v>
      </c>
      <c r="D203" s="61">
        <f ca="1"/>
        <v>0</v>
      </c>
      <c r="E203" s="62" t="str">
        <f ca="1"/>
        <v>Narasannapeta</v>
      </c>
      <c r="F203" s="61" t="str">
        <f ca="1"/>
        <v>'37/2026'</v>
      </c>
      <c r="G203" s="63" t="str">
        <f ca="1"/>
        <v>303(2) BNS</v>
      </c>
      <c r="H203" s="64">
        <f ca="1"/>
        <v>46077</v>
      </c>
      <c r="I203" s="65" t="str">
        <f ca="1"/>
        <v>Feb</v>
      </c>
      <c r="J203" s="65">
        <f ca="1"/>
        <v>2026</v>
      </c>
      <c r="K203" s="63" t="str">
        <f ca="1"/>
        <v>Ord.Theft</v>
      </c>
      <c r="L203" s="61">
        <f ca="1"/>
        <v>0</v>
      </c>
      <c r="M203" s="61" t="str">
        <f ca="1"/>
        <v>Property Offences</v>
      </c>
      <c r="N203" s="61" t="str">
        <f ca="1"/>
        <v>IPC</v>
      </c>
      <c r="O203" s="61" t="str">
        <f ca="1"/>
        <v>Non-Grave</v>
      </c>
      <c r="P203" s="28">
        <f ca="1"/>
        <v>0</v>
      </c>
      <c r="Q203" s="61">
        <f ca="1"/>
        <v>0</v>
      </c>
      <c r="R203" s="61">
        <f ca="1"/>
        <v>0</v>
      </c>
      <c r="S203" s="61" t="str">
        <f ca="1"/>
        <v>UI</v>
      </c>
      <c r="T203" s="61">
        <f ca="1"/>
        <v>0</v>
      </c>
      <c r="U203" s="28">
        <f ca="1"/>
        <v>0</v>
      </c>
      <c r="V203" s="61">
        <f ca="1"/>
        <v>0</v>
      </c>
      <c r="W203" s="9" t="str">
        <f ca="1"/>
        <v>For Arrest of Accused</v>
      </c>
      <c r="X203" s="9" t="str">
        <f ca="1"/>
        <v>For Arrest of Accused</v>
      </c>
      <c r="Y203" s="66">
        <f ca="1"/>
        <v>0</v>
      </c>
      <c r="Z203" s="9" t="str">
        <f ca="1"/>
        <v>Occurred on 20.02.2026 at 12.00 hrs at RTC Complex, Narasannapeta town and Mandal and reported on 24.02.2026 at 13.00 hrs by the complainant Menda Venkataramana S/o Chinnappadu, age 54 years, Velama by caste, Budithi Village, Saravakota Mandal reported that he stated that he started from his village and came to Narasannapeta. After completing his work, while he was boarding a bus at the Narasannapeta RTC Complex, some unknown culprits stole his Oppo company mobile phone( RS 12000 /- ) from his pocket. He further complained that an amount of RS 70,000 /- from his bank account was fraudulently transferred through PhonePe.</v>
      </c>
      <c r="AA203" s="60" t="str">
        <f ca="1"/>
        <v>Total</v>
      </c>
      <c r="AB203" s="61">
        <f ca="1"/>
        <v>234</v>
      </c>
      <c r="AC203" s="61" t="str">
        <f ca="1"/>
        <v>Above 6 Months</v>
      </c>
      <c r="AD203" s="61" t="str">
        <f ca="1"/>
        <v/>
      </c>
      <c r="AE203" s="61" t="str">
        <f ca="1"/>
        <v/>
      </c>
      <c r="AF203" s="61">
        <f ca="1"/>
        <v>0</v>
      </c>
      <c r="AG203" s="61" t="str">
        <f ca="1"/>
        <v>Narasannapeta,'37/2026'</v>
      </c>
      <c r="AH203" s="61" t="str">
        <f t="shared" ca="1" si="3"/>
        <v>No</v>
      </c>
    </row>
    <row r="204" spans="1:34" s="24" customFormat="1" ht="25.5" customHeight="1" x14ac:dyDescent="0.25">
      <c r="A204" s="61">
        <v>203</v>
      </c>
      <c r="B204" s="61" t="str">
        <f ca="1"/>
        <v>Tekkali Sub-Division</v>
      </c>
      <c r="C204" s="61" t="str">
        <f ca="1"/>
        <v>Narasannapeta Circle</v>
      </c>
      <c r="D204" s="61">
        <f ca="1"/>
        <v>0</v>
      </c>
      <c r="E204" s="62" t="str">
        <f ca="1"/>
        <v>Narasannapeta</v>
      </c>
      <c r="F204" s="61" t="str">
        <f ca="1"/>
        <v>'39/2026'</v>
      </c>
      <c r="G204" s="63" t="str">
        <f ca="1"/>
        <v>20(b)(ii)(B) r/w 8(c) NDPSA</v>
      </c>
      <c r="H204" s="64">
        <f ca="1"/>
        <v>46079</v>
      </c>
      <c r="I204" s="65" t="str">
        <f ca="1"/>
        <v>Feb</v>
      </c>
      <c r="J204" s="65">
        <f ca="1"/>
        <v>2026</v>
      </c>
      <c r="K204" s="63" t="str">
        <f ca="1"/>
        <v>NDPS</v>
      </c>
      <c r="L204" s="61">
        <f ca="1"/>
        <v>0</v>
      </c>
      <c r="M204" s="61" t="str">
        <f ca="1"/>
        <v>NDPS</v>
      </c>
      <c r="N204" s="61" t="str">
        <f ca="1"/>
        <v>NDPS</v>
      </c>
      <c r="O204" s="61" t="str">
        <f ca="1"/>
        <v>Non-Grave</v>
      </c>
      <c r="P204" s="28">
        <f ca="1"/>
        <v>0</v>
      </c>
      <c r="Q204" s="61">
        <f ca="1"/>
        <v>0</v>
      </c>
      <c r="R204" s="61">
        <f ca="1"/>
        <v>0</v>
      </c>
      <c r="S204" s="61" t="str">
        <f ca="1"/>
        <v>UI</v>
      </c>
      <c r="T204" s="61">
        <f ca="1"/>
        <v>0</v>
      </c>
      <c r="U204" s="28">
        <f ca="1"/>
        <v>0</v>
      </c>
      <c r="V204" s="61">
        <f ca="1"/>
        <v>0</v>
      </c>
      <c r="W204" s="9" t="str">
        <f ca="1"/>
        <v>For Arrest of Accused</v>
      </c>
      <c r="X204" s="9" t="str">
        <f ca="1"/>
        <v>For Arrest of Accused</v>
      </c>
      <c r="Y204" s="66">
        <f ca="1"/>
        <v>0</v>
      </c>
      <c r="Z204" s="9" t="str">
        <f ca="1"/>
        <v>This is a case of seizure of contraband i.e. Ganja, a cultivated Herbal Narcotic coupled with illegal purchase, possession, transportation and sale of the narcotic drug i.e. Ganja, packed in four packets tied with brown colour taps, duly secured from the hand bag, occurred on 26.02.2026 at 18.00 hrs near Madapam Toll gate, Narasannapeta Mandal and reported on same day at 19.30 hrs wherein the complainant B.Ganesh, SI of Police, Narasannapeta PS arrested accused A-1 Saroj Kumar Gocchi, s/o Late Chandrasekhar Gocchi, aged 35 years, of Ek Dal village, Kanpur police station limits, Narsingapur taluka, Cuttack district, Odisha state., when he was found in the illegal possession of Narcotic drug i.e. Ganja total about 05.444 Kgs all worth Rs.15,000/-and one mobile phone, A.2 Gobinda Mahanan</v>
      </c>
      <c r="AA204" s="60" t="str">
        <f ca="1"/>
        <v>Total</v>
      </c>
      <c r="AB204" s="61">
        <f ca="1"/>
        <v>232</v>
      </c>
      <c r="AC204" s="61" t="str">
        <f ca="1"/>
        <v>Above 6 Months</v>
      </c>
      <c r="AD204" s="61" t="str">
        <f ca="1"/>
        <v/>
      </c>
      <c r="AE204" s="61" t="str">
        <f ca="1"/>
        <v/>
      </c>
      <c r="AF204" s="61">
        <f ca="1"/>
        <v>0</v>
      </c>
      <c r="AG204" s="61" t="str">
        <f ca="1"/>
        <v>Narasannapeta,'39/2026'</v>
      </c>
      <c r="AH204" s="61" t="str">
        <f t="shared" ca="1" si="3"/>
        <v>No</v>
      </c>
    </row>
    <row r="205" spans="1:34" s="24" customFormat="1" ht="25.5" customHeight="1" x14ac:dyDescent="0.25">
      <c r="A205" s="61">
        <v>204</v>
      </c>
      <c r="B205" s="61" t="str">
        <f ca="1"/>
        <v>Kasibugga Sub-Division</v>
      </c>
      <c r="C205" s="61" t="str">
        <f ca="1"/>
        <v>Itchapuram Circle</v>
      </c>
      <c r="D205" s="61">
        <f ca="1"/>
        <v>0</v>
      </c>
      <c r="E205" s="62" t="str">
        <f ca="1"/>
        <v>Itchapuram Town</v>
      </c>
      <c r="F205" s="61" t="str">
        <f ca="1"/>
        <v>'26/2026'</v>
      </c>
      <c r="G205" s="63" t="str">
        <f ca="1"/>
        <v>20(b)(ii)(C) r/w 8(c) NDPSA</v>
      </c>
      <c r="H205" s="64">
        <f ca="1"/>
        <v>46086</v>
      </c>
      <c r="I205" s="65" t="str">
        <f ca="1"/>
        <v>Mar</v>
      </c>
      <c r="J205" s="65">
        <f ca="1"/>
        <v>2026</v>
      </c>
      <c r="K205" s="63" t="str">
        <f ca="1"/>
        <v>NDPS</v>
      </c>
      <c r="L205" s="61">
        <f ca="1"/>
        <v>0</v>
      </c>
      <c r="M205" s="61" t="str">
        <f ca="1"/>
        <v>NDPS</v>
      </c>
      <c r="N205" s="61" t="str">
        <f ca="1"/>
        <v>NDPS</v>
      </c>
      <c r="O205" s="61" t="str">
        <f ca="1"/>
        <v>Non-Grave</v>
      </c>
      <c r="P205" s="28">
        <f ca="1"/>
        <v>0</v>
      </c>
      <c r="Q205" s="61">
        <f ca="1"/>
        <v>0</v>
      </c>
      <c r="R205" s="61">
        <f ca="1"/>
        <v>0</v>
      </c>
      <c r="S205" s="61" t="str">
        <f ca="1"/>
        <v>UI</v>
      </c>
      <c r="T205" s="61">
        <f ca="1"/>
        <v>0</v>
      </c>
      <c r="U205" s="28">
        <f ca="1"/>
        <v>0</v>
      </c>
      <c r="V205" s="61">
        <f ca="1"/>
        <v>0</v>
      </c>
      <c r="W205" s="9" t="str">
        <f ca="1"/>
        <v>For Arrest of Accused</v>
      </c>
      <c r="X205" s="9" t="str">
        <f ca="1"/>
        <v>For Arrest of Accused</v>
      </c>
      <c r="Y205" s="66">
        <f ca="1"/>
        <v>0</v>
      </c>
      <c r="Z205" s="9" t="str">
        <f ca="1"/>
        <v>Occurred on 05..03.2026 at 08:30 hours, in front of Ichapuram Railway Station, Ichapuram Municipality and reported on the same day at 11:30 hours by the complainant M. Mukundarao, Sub-Inspector of Police, Ichapuram Town PS in which, he arrested the accused A-1 Sashmita Behera, D/o Narayan Pradhan, W/o Late Ghasiram Behera, Age 41 Yrs, Khondho Kumbar by caste, Penagiri Village, Nuapadar Post, Phiringio PS and Bolck, Kandhamal District, Odisha State R/o Budugutarisahi, Tikabali Village, Block and PS, Kandhamal District, Odisha State, A-2 Sitaya Dalachatra, W/o Late Krishna Chandra Dalachatra, Age 54 yrs, Goudo by caste, Goudo Sahi, Amalapada, Phulabani Town and PS, Kandhamal District, Odisha State, A-3 Pratima Behera, W/o Late Gandhi Behera, 52 yrs, SC-Paano by caste, Phulabani Town , Kan</v>
      </c>
      <c r="AA205" s="60" t="str">
        <f ca="1"/>
        <v>Total</v>
      </c>
      <c r="AB205" s="61">
        <f ca="1"/>
        <v>225</v>
      </c>
      <c r="AC205" s="61" t="str">
        <f ca="1"/>
        <v>Above 6 Months</v>
      </c>
      <c r="AD205" s="61" t="str">
        <f ca="1"/>
        <v/>
      </c>
      <c r="AE205" s="61" t="str">
        <f ca="1"/>
        <v/>
      </c>
      <c r="AF205" s="61">
        <f ca="1"/>
        <v>0</v>
      </c>
      <c r="AG205" s="61" t="str">
        <f ca="1"/>
        <v>Itchapuram Town,'26/2026'</v>
      </c>
      <c r="AH205" s="61" t="str">
        <f t="shared" ca="1" si="3"/>
        <v>No</v>
      </c>
    </row>
    <row r="206" spans="1:34" s="24" customFormat="1" ht="25.5" customHeight="1" x14ac:dyDescent="0.25">
      <c r="A206" s="61">
        <v>205</v>
      </c>
      <c r="B206" s="61" t="str">
        <f ca="1"/>
        <v>Tekkali Sub-Division</v>
      </c>
      <c r="C206" s="61" t="str">
        <f ca="1"/>
        <v>Kothuru Circle</v>
      </c>
      <c r="D206" s="61">
        <f ca="1"/>
        <v>0</v>
      </c>
      <c r="E206" s="62" t="str">
        <f ca="1"/>
        <v>Kothuru</v>
      </c>
      <c r="F206" s="61" t="str">
        <f ca="1"/>
        <v>'34/2026'</v>
      </c>
      <c r="G206" s="63" t="str">
        <f ca="1"/>
        <v>66-D,66-C ITA-2000-2008, 318(4) BNS</v>
      </c>
      <c r="H206" s="64">
        <f ca="1"/>
        <v>46086</v>
      </c>
      <c r="I206" s="65" t="str">
        <f ca="1"/>
        <v>Mar</v>
      </c>
      <c r="J206" s="65">
        <f ca="1"/>
        <v>2026</v>
      </c>
      <c r="K206" s="63" t="str">
        <f ca="1"/>
        <v>Cyber Crime offences</v>
      </c>
      <c r="L206" s="61">
        <f ca="1"/>
        <v>0</v>
      </c>
      <c r="M206" s="61" t="str">
        <f ca="1"/>
        <v>Cyber Crime offences</v>
      </c>
      <c r="N206" s="61" t="str">
        <f ca="1"/>
        <v>IPC</v>
      </c>
      <c r="O206" s="61" t="str">
        <f ca="1"/>
        <v>Non-Grave</v>
      </c>
      <c r="P206" s="28">
        <f ca="1"/>
        <v>0</v>
      </c>
      <c r="Q206" s="61">
        <f ca="1"/>
        <v>0</v>
      </c>
      <c r="R206" s="61">
        <f ca="1"/>
        <v>0</v>
      </c>
      <c r="S206" s="61" t="str">
        <f ca="1"/>
        <v>UI</v>
      </c>
      <c r="T206" s="61">
        <f ca="1"/>
        <v>0</v>
      </c>
      <c r="U206" s="28">
        <f ca="1"/>
        <v>0</v>
      </c>
      <c r="V206" s="61">
        <f ca="1"/>
        <v>0</v>
      </c>
      <c r="W206" s="9" t="str">
        <f ca="1"/>
        <v>For Arrest of Accused</v>
      </c>
      <c r="X206" s="9" t="str">
        <f ca="1"/>
        <v>For Arrest of Accused</v>
      </c>
      <c r="Y206" s="66">
        <f ca="1"/>
        <v>0</v>
      </c>
      <c r="Z206" s="9" t="str">
        <f ca="1"/>
        <v>Occurred on 23.01.2026 at 14.00 hrs at SBI Bank, Nivagam Branch, Nivagam Village, Kothuru Mandal and reported on 05.03.2026 at 21.00 hrs in which the complainant Saripalli Sateesh Kumar, S/o. Late Krishnamurthy, age 47 yrs, T-Kapu by caste, Balada Village, Kothuru Mandal reported that He is having a SB Account No.62173018486 in State Bank of India, Nivagam Branch, On 23.01.2026 at 14.00 hrs see the complainant phone and its clicked, then Rs. 5,00,000/- amount transferred from Complainant SB Account No.62173018486 to IDFC Account No.775545074, IFSC :IDFB0010209 ( Un-Known Account). Complainant got a alert message debited from Account of Rs.5,00,000/-. And same was informed to State Bank of India, Nivagam Branch Manager. To day he told to Village elders and Bank Officials, they suggested t</v>
      </c>
      <c r="AA206" s="60" t="str">
        <f ca="1"/>
        <v>Total</v>
      </c>
      <c r="AB206" s="61">
        <f ca="1"/>
        <v>225</v>
      </c>
      <c r="AC206" s="61" t="str">
        <f ca="1"/>
        <v>Above 6 Months</v>
      </c>
      <c r="AD206" s="61" t="str">
        <f ca="1"/>
        <v/>
      </c>
      <c r="AE206" s="61" t="str">
        <f ca="1"/>
        <v/>
      </c>
      <c r="AF206" s="61">
        <f ca="1"/>
        <v>0</v>
      </c>
      <c r="AG206" s="61" t="str">
        <f ca="1"/>
        <v>Kothuru,'34/2026'</v>
      </c>
      <c r="AH206" s="61" t="str">
        <f t="shared" ca="1" si="3"/>
        <v>No</v>
      </c>
    </row>
    <row r="207" spans="1:34" s="24" customFormat="1" ht="25.5" customHeight="1" x14ac:dyDescent="0.25">
      <c r="A207" s="61">
        <v>206</v>
      </c>
      <c r="B207" s="61" t="str">
        <f ca="1"/>
        <v>Kasibugga Sub-Division</v>
      </c>
      <c r="C207" s="61">
        <f ca="1"/>
        <v>0</v>
      </c>
      <c r="D207" s="61">
        <f ca="1"/>
        <v>0</v>
      </c>
      <c r="E207" s="62" t="str">
        <f ca="1"/>
        <v>Kasibugga</v>
      </c>
      <c r="F207" s="61" t="str">
        <f ca="1"/>
        <v>'62/2026'</v>
      </c>
      <c r="G207" s="63" t="str">
        <f ca="1"/>
        <v>20(b)(ii)(B) r/w 8(c) NDPSA</v>
      </c>
      <c r="H207" s="64">
        <f ca="1"/>
        <v>46087</v>
      </c>
      <c r="I207" s="65" t="str">
        <f ca="1"/>
        <v>Mar</v>
      </c>
      <c r="J207" s="65">
        <f ca="1"/>
        <v>2026</v>
      </c>
      <c r="K207" s="63" t="str">
        <f ca="1"/>
        <v>NDPS</v>
      </c>
      <c r="L207" s="61">
        <f ca="1"/>
        <v>0</v>
      </c>
      <c r="M207" s="61" t="str">
        <f ca="1"/>
        <v>NDPS</v>
      </c>
      <c r="N207" s="61" t="str">
        <f ca="1"/>
        <v>NDPS</v>
      </c>
      <c r="O207" s="61" t="str">
        <f ca="1"/>
        <v>Non-Grave</v>
      </c>
      <c r="P207" s="28">
        <f ca="1"/>
        <v>0</v>
      </c>
      <c r="Q207" s="61">
        <f ca="1"/>
        <v>0</v>
      </c>
      <c r="R207" s="61">
        <f ca="1"/>
        <v>0</v>
      </c>
      <c r="S207" s="61" t="str">
        <f ca="1"/>
        <v>UI</v>
      </c>
      <c r="T207" s="61">
        <f ca="1"/>
        <v>0</v>
      </c>
      <c r="U207" s="28">
        <f ca="1"/>
        <v>0</v>
      </c>
      <c r="V207" s="61">
        <f ca="1"/>
        <v>0</v>
      </c>
      <c r="W207" s="9" t="str">
        <f ca="1"/>
        <v>For Arrest of Accused</v>
      </c>
      <c r="X207" s="9" t="str">
        <f ca="1"/>
        <v>For Arrest of Accused</v>
      </c>
      <c r="Y207" s="66">
        <f ca="1"/>
        <v>0</v>
      </c>
      <c r="Z207" s="9" t="str">
        <f ca="1"/>
        <v>This is a case of illegal possession of prohibited Ganja for the purpose of commercial use that occurred on 06.03.2026 at about 14.30hrs at third line, Railway station road, Palasa and reported on the same day at 16.15 hrs by the complainant N Sunil, Sub-Inspector of Police, Kasibugga PS, in which, he reported that he arrested the accused A.1 Rambe Muni kumar s/o Sivayya, 28yrs, ST Yerukula by caste, G.R Reddi colony, Gandupalli Village, Irala Mandal, Chittore district, A.2 Mendrakurthy Nandini w/o Rambe Muni kumar, 26yrs, ST Yerukula by caste, G.R Reddi colony, Gandupalli Village, Irala Mandal, Chittore district and A.3 Mendrakurthy Ramakrishna s/o Varaprasad, 30yrs, ST Yerukula by caste, G.R Reddi colony, Gandupalli Village, Irala Mandal, Chittore district, while they were in possessi</v>
      </c>
      <c r="AA207" s="60" t="str">
        <f ca="1"/>
        <v>Total</v>
      </c>
      <c r="AB207" s="61">
        <f ca="1"/>
        <v>224</v>
      </c>
      <c r="AC207" s="61" t="str">
        <f ca="1"/>
        <v>Above 6 Months</v>
      </c>
      <c r="AD207" s="61" t="str">
        <f ca="1"/>
        <v/>
      </c>
      <c r="AE207" s="61" t="str">
        <f ca="1"/>
        <v/>
      </c>
      <c r="AF207" s="61">
        <f ca="1"/>
        <v>0</v>
      </c>
      <c r="AG207" s="61" t="str">
        <f ca="1"/>
        <v>Kasibugga,'62/2026'</v>
      </c>
      <c r="AH207" s="61" t="str">
        <f t="shared" ca="1" si="3"/>
        <v>No</v>
      </c>
    </row>
    <row r="208" spans="1:34" s="24" customFormat="1" ht="25.5" customHeight="1" x14ac:dyDescent="0.25">
      <c r="A208" s="61">
        <v>207</v>
      </c>
      <c r="B208" s="61" t="str">
        <f ca="1"/>
        <v>Srikakulam Sub-Division</v>
      </c>
      <c r="C208" s="61" t="str">
        <f ca="1"/>
        <v>J.R.Puram Circle</v>
      </c>
      <c r="D208" s="61">
        <f ca="1"/>
        <v>0</v>
      </c>
      <c r="E208" s="62" t="str">
        <f ca="1"/>
        <v>Etcherla</v>
      </c>
      <c r="F208" s="61" t="str">
        <f ca="1"/>
        <v>'40/2026'</v>
      </c>
      <c r="G208" s="63" t="str">
        <f ca="1"/>
        <v>20(b)(ii)(B) r/w 8(c) NDPSA</v>
      </c>
      <c r="H208" s="64">
        <f ca="1"/>
        <v>46088</v>
      </c>
      <c r="I208" s="65" t="str">
        <f ca="1"/>
        <v>Mar</v>
      </c>
      <c r="J208" s="65">
        <f ca="1"/>
        <v>2026</v>
      </c>
      <c r="K208" s="63" t="str">
        <f ca="1"/>
        <v>NDPS</v>
      </c>
      <c r="L208" s="61">
        <f ca="1"/>
        <v>0</v>
      </c>
      <c r="M208" s="61" t="str">
        <f ca="1"/>
        <v>NDPS</v>
      </c>
      <c r="N208" s="61" t="str">
        <f ca="1"/>
        <v>NDPS</v>
      </c>
      <c r="O208" s="61" t="str">
        <f ca="1"/>
        <v>Non-Grave</v>
      </c>
      <c r="P208" s="28">
        <f ca="1"/>
        <v>0</v>
      </c>
      <c r="Q208" s="61">
        <f ca="1"/>
        <v>0</v>
      </c>
      <c r="R208" s="61">
        <f ca="1"/>
        <v>0</v>
      </c>
      <c r="S208" s="61" t="str">
        <f ca="1"/>
        <v>UI</v>
      </c>
      <c r="T208" s="61">
        <f ca="1"/>
        <v>0</v>
      </c>
      <c r="U208" s="28">
        <f ca="1"/>
        <v>0</v>
      </c>
      <c r="V208" s="61">
        <f ca="1"/>
        <v>0</v>
      </c>
      <c r="W208" s="9" t="str">
        <f ca="1"/>
        <v>For Arrest of Accused</v>
      </c>
      <c r="X208" s="9" t="str">
        <f ca="1"/>
        <v>For Arrest of Accused</v>
      </c>
      <c r="Y208" s="66">
        <f ca="1"/>
        <v>0</v>
      </c>
      <c r="Z208" s="9" t="str">
        <f ca="1"/>
        <v>This is a case of illegal possession of prohibited Ganja for the purpose of commercial use that occurred on 07.03.2026 in between 13.00 hrs to 13.30 hours Simhadwaram Jn, Under Flyover Bridge, NH16 road, Kusalapuram Panchayath, Etcherla Mandal and reported on the same day at 15:30 hours, wherein the accused A1) Priyanka Rani Kanhari, w/o Panchan Pradan, 25 years, ST Caste, R/o Kantana Village, Krandibali Post, Kandamal Dist, Odissa State. A2) Rachana Pradan, D/o Jayathi Pradan, 24 years, ST Caste, Kamathana Village, Krandibali Village, Kandamal Dist, Odissa State, were taken into custody when they were in possession of prohibited Ganja for commercial purpose in anticipation of wrongful gains and seized 10.350 Kgs Ganja worth of Rs. 51,570/-, 2 Oppo company android mobile phones under cov</v>
      </c>
      <c r="AA208" s="60" t="str">
        <f ca="1"/>
        <v>Total</v>
      </c>
      <c r="AB208" s="61">
        <f ca="1"/>
        <v>223</v>
      </c>
      <c r="AC208" s="61" t="str">
        <f ca="1"/>
        <v>Above 6 Months</v>
      </c>
      <c r="AD208" s="61" t="str">
        <f ca="1"/>
        <v/>
      </c>
      <c r="AE208" s="61" t="str">
        <f ca="1"/>
        <v/>
      </c>
      <c r="AF208" s="61">
        <f ca="1"/>
        <v>0</v>
      </c>
      <c r="AG208" s="61" t="str">
        <f ca="1"/>
        <v>Etcherla,'40/2026'</v>
      </c>
      <c r="AH208" s="61" t="str">
        <f t="shared" ca="1" si="3"/>
        <v>No</v>
      </c>
    </row>
    <row r="209" spans="1:34" s="24" customFormat="1" ht="25.5" customHeight="1" x14ac:dyDescent="0.25">
      <c r="A209" s="61">
        <v>208</v>
      </c>
      <c r="B209" s="61" t="str">
        <f ca="1"/>
        <v>Kasibugga Sub-Division</v>
      </c>
      <c r="C209" s="61" t="str">
        <f ca="1"/>
        <v>Itchapuram Circle</v>
      </c>
      <c r="D209" s="61">
        <f ca="1"/>
        <v>0</v>
      </c>
      <c r="E209" s="62" t="str">
        <f ca="1"/>
        <v>Itchapuram Town</v>
      </c>
      <c r="F209" s="61" t="str">
        <f ca="1"/>
        <v>'29/2026'</v>
      </c>
      <c r="G209" s="63" t="str">
        <f ca="1"/>
        <v>281 BNS</v>
      </c>
      <c r="H209" s="64">
        <f ca="1"/>
        <v>46090</v>
      </c>
      <c r="I209" s="65" t="str">
        <f ca="1"/>
        <v>Mar</v>
      </c>
      <c r="J209" s="65">
        <f ca="1"/>
        <v>2026</v>
      </c>
      <c r="K209" s="63" t="str">
        <f ca="1"/>
        <v>Self Accident</v>
      </c>
      <c r="L209" s="61">
        <f ca="1"/>
        <v>0</v>
      </c>
      <c r="M209" s="61" t="str">
        <f ca="1"/>
        <v>Other IPC</v>
      </c>
      <c r="N209" s="61" t="str">
        <f ca="1"/>
        <v>IPC</v>
      </c>
      <c r="O209" s="61" t="str">
        <f ca="1"/>
        <v>Non-Grave</v>
      </c>
      <c r="P209" s="28">
        <f ca="1"/>
        <v>0</v>
      </c>
      <c r="Q209" s="61">
        <f ca="1"/>
        <v>0</v>
      </c>
      <c r="R209" s="61">
        <f ca="1"/>
        <v>0</v>
      </c>
      <c r="S209" s="61" t="str">
        <f ca="1"/>
        <v>UI</v>
      </c>
      <c r="T209" s="61">
        <f ca="1"/>
        <v>0</v>
      </c>
      <c r="U209" s="28">
        <f ca="1"/>
        <v>0</v>
      </c>
      <c r="V209" s="61">
        <f ca="1"/>
        <v>0</v>
      </c>
      <c r="W209" s="9" t="str">
        <f ca="1"/>
        <v>For Arrest of Accused</v>
      </c>
      <c r="X209" s="9" t="str">
        <f ca="1"/>
        <v>For Arrest of Accused</v>
      </c>
      <c r="Y209" s="66">
        <f ca="1"/>
        <v>0</v>
      </c>
      <c r="Z209" s="9" t="str">
        <f ca="1"/>
        <v>Occurred on 09-03-2026 at 14:00 hrs at Laxmi Hardware shop, Near Rattakanna Village, Ichapuram Municipality and reported on 09-03-2026 at 16:00 hrs where in the complainant Kumbasi Raju, S/o Appanna, 46 yrs, Caste by Mala, Jalantrakota Village, Kanchili Mandal, R/o Munibadra Village, Ichapuram Mandal said his son-in-law Rubbi Pradhan, Jalantrakota Village, Kanchili Mandal, R/o Munibadra Village, Ichapuram Mandal was going with his new motor cycle when while he reached at Laxmi Hardware shop, Rattakanna Village, Ichapuram Municipality he drove the motor cycle with over speed and un controlled and felt down on the road hence received bleeding injury up on his back side of the head then shifted to him CHC ichapuram with auto for treatment. that person was unconscious hence his Father-in-law g</v>
      </c>
      <c r="AA209" s="60" t="str">
        <f ca="1"/>
        <v>Total</v>
      </c>
      <c r="AB209" s="61">
        <f ca="1"/>
        <v>221</v>
      </c>
      <c r="AC209" s="61" t="str">
        <f ca="1"/>
        <v>Above 6 Months</v>
      </c>
      <c r="AD209" s="61" t="str">
        <f ca="1"/>
        <v/>
      </c>
      <c r="AE209" s="61" t="str">
        <f ca="1"/>
        <v/>
      </c>
      <c r="AF209" s="61">
        <f ca="1"/>
        <v>0</v>
      </c>
      <c r="AG209" s="61" t="str">
        <f ca="1"/>
        <v>Itchapuram Town,'29/2026'</v>
      </c>
      <c r="AH209" s="61" t="str">
        <f t="shared" ca="1" si="3"/>
        <v>No</v>
      </c>
    </row>
    <row r="210" spans="1:34" s="24" customFormat="1" ht="25.5" customHeight="1" x14ac:dyDescent="0.25">
      <c r="A210" s="61">
        <v>209</v>
      </c>
      <c r="B210" s="61" t="str">
        <f ca="1"/>
        <v>Srikakulam Sub-Division</v>
      </c>
      <c r="C210" s="61" t="str">
        <f ca="1"/>
        <v>J.R.Puram Circle</v>
      </c>
      <c r="D210" s="61">
        <f ca="1"/>
        <v>0</v>
      </c>
      <c r="E210" s="62" t="str">
        <f ca="1"/>
        <v>Etcherla</v>
      </c>
      <c r="F210" s="61" t="str">
        <f ca="1"/>
        <v>'46/2026'</v>
      </c>
      <c r="G210" s="63" t="str">
        <f ca="1"/>
        <v>20(b)(ii)(B) r/w 8(c) NDPSA</v>
      </c>
      <c r="H210" s="64">
        <f ca="1"/>
        <v>46091</v>
      </c>
      <c r="I210" s="65" t="str">
        <f ca="1"/>
        <v>Mar</v>
      </c>
      <c r="J210" s="65">
        <f ca="1"/>
        <v>2026</v>
      </c>
      <c r="K210" s="63" t="str">
        <f ca="1"/>
        <v>NDPS</v>
      </c>
      <c r="L210" s="61">
        <f ca="1"/>
        <v>0</v>
      </c>
      <c r="M210" s="61" t="str">
        <f ca="1"/>
        <v>NDPS</v>
      </c>
      <c r="N210" s="61" t="str">
        <f ca="1"/>
        <v>NDPS</v>
      </c>
      <c r="O210" s="61" t="str">
        <f ca="1"/>
        <v>Non-Grave</v>
      </c>
      <c r="P210" s="28">
        <f ca="1"/>
        <v>0</v>
      </c>
      <c r="Q210" s="61">
        <f ca="1"/>
        <v>0</v>
      </c>
      <c r="R210" s="61">
        <f ca="1"/>
        <v>0</v>
      </c>
      <c r="S210" s="61" t="str">
        <f ca="1"/>
        <v>UI</v>
      </c>
      <c r="T210" s="61">
        <f ca="1"/>
        <v>0</v>
      </c>
      <c r="U210" s="28">
        <f ca="1"/>
        <v>0</v>
      </c>
      <c r="V210" s="61">
        <f ca="1"/>
        <v>0</v>
      </c>
      <c r="W210" s="9" t="str">
        <f ca="1"/>
        <v>For Arrest of Accused</v>
      </c>
      <c r="X210" s="9" t="str">
        <f ca="1"/>
        <v>For Arrest of Accused</v>
      </c>
      <c r="Y210" s="66">
        <f ca="1"/>
        <v>0</v>
      </c>
      <c r="Z210" s="9" t="str">
        <f ca="1"/>
        <v>This is a case of illegal possession of prohibited Ganja for the purpose of commercial use that occurred on 10.03.2026 in between 12.45 hrs to 13.45 hours Mahendra Service Center, NH 16 Service Road, Simhadwaram Jn to By Pass Jn, Etcherla Mandal and reported on the same day at 14:15 hours, wherein the accused A1) Sri Hari Pradan, S/o Susanth Pradan, 19 years, Mangalpur Village, Askar Mandal, Ganjam Dist, Odissa. A2) Ashok Behra (To be apprehended ), A3) Bharath (To be apprehended), taken into custody when he was in possession of prohibited Ganja for commercial purpose in anticipation of wrongful gains and seized 4.100 Kgs Ganja worth of Rs. 20000/-, 1 One+ company android mobile phones under cover the mediators report.</v>
      </c>
      <c r="AA210" s="60" t="str">
        <f ca="1"/>
        <v>Total</v>
      </c>
      <c r="AB210" s="61">
        <f ca="1"/>
        <v>220</v>
      </c>
      <c r="AC210" s="61" t="str">
        <f ca="1"/>
        <v>Above 6 Months</v>
      </c>
      <c r="AD210" s="61" t="str">
        <f ca="1"/>
        <v/>
      </c>
      <c r="AE210" s="61" t="str">
        <f ca="1"/>
        <v/>
      </c>
      <c r="AF210" s="61">
        <f ca="1"/>
        <v>0</v>
      </c>
      <c r="AG210" s="61" t="str">
        <f ca="1"/>
        <v>Etcherla,'46/2026'</v>
      </c>
      <c r="AH210" s="61" t="str">
        <f t="shared" ca="1" si="3"/>
        <v>No</v>
      </c>
    </row>
    <row r="211" spans="1:34" s="24" customFormat="1" ht="25.5" customHeight="1" x14ac:dyDescent="0.25">
      <c r="A211" s="61">
        <v>210</v>
      </c>
      <c r="B211" s="61" t="str">
        <f ca="1"/>
        <v>Kasibugga Sub-Division</v>
      </c>
      <c r="C211" s="61" t="str">
        <f ca="1"/>
        <v>Kasibugga Rural Circle</v>
      </c>
      <c r="D211" s="61">
        <f ca="1"/>
        <v>0</v>
      </c>
      <c r="E211" s="62" t="str">
        <f ca="1"/>
        <v>Vajrapukothuru</v>
      </c>
      <c r="F211" s="61" t="str">
        <f ca="1"/>
        <v>'23/2026'</v>
      </c>
      <c r="G211" s="63" t="str">
        <f ca="1"/>
        <v>109(1) r/w 3(5) BNS</v>
      </c>
      <c r="H211" s="64">
        <f ca="1"/>
        <v>46091</v>
      </c>
      <c r="I211" s="65" t="str">
        <f ca="1"/>
        <v>Mar</v>
      </c>
      <c r="J211" s="65">
        <f ca="1"/>
        <v>2026</v>
      </c>
      <c r="K211" s="63" t="str">
        <f ca="1"/>
        <v>Attempt To Murder</v>
      </c>
      <c r="L211" s="61">
        <f ca="1"/>
        <v>0</v>
      </c>
      <c r="M211" s="61" t="str">
        <f ca="1"/>
        <v>Bodily Offiences</v>
      </c>
      <c r="N211" s="61" t="str">
        <f ca="1"/>
        <v>IPC</v>
      </c>
      <c r="O211" s="61" t="str">
        <f ca="1"/>
        <v>Non-Grave</v>
      </c>
      <c r="P211" s="28">
        <f ca="1"/>
        <v>0</v>
      </c>
      <c r="Q211" s="61">
        <f ca="1"/>
        <v>0</v>
      </c>
      <c r="R211" s="61">
        <f ca="1"/>
        <v>0</v>
      </c>
      <c r="S211" s="61" t="str">
        <f ca="1"/>
        <v>UI</v>
      </c>
      <c r="T211" s="61">
        <f ca="1"/>
        <v>0</v>
      </c>
      <c r="U211" s="28">
        <f ca="1"/>
        <v>0</v>
      </c>
      <c r="V211" s="61">
        <f ca="1"/>
        <v>0</v>
      </c>
      <c r="W211" s="9" t="str">
        <f ca="1"/>
        <v>For Arrest of Accused</v>
      </c>
      <c r="X211" s="9" t="str">
        <f ca="1"/>
        <v>For Arrest of Accused</v>
      </c>
      <c r="Y211" s="66">
        <f ca="1"/>
        <v>0</v>
      </c>
      <c r="Z211" s="9" t="str">
        <f ca="1"/>
        <v>This is a case of Attempt to Murder that occurred on 04.02.2026 at about 06:00 hours at the house of the complainant in Kondavooru Village of Vajrapukotturu Mandal and was reported belatedly on 10.03.2026 at 21-00 hours. The complainant Kolli Nageswararao, S/o Late Kurmarao, aged about 38 years, Caste by Yadava, resident of Kondavooru Village of Vajrapukotturu Mandal, reported that he has a property dispute with his Chinnanana (paternal uncle) Kolli Savarayya. In December 2025, the village elders and family members conducted a meeting regarding the dispute. During that meeting, Kolli Savarayya and his son Kolli Yogi threatened the complainant with dire consequences and also damaged the complainant¿s motorcycle. On 04.02.2026 at about 06:00 hours, Kolli Yogi along with some unknown persons</v>
      </c>
      <c r="AA211" s="60" t="str">
        <f ca="1"/>
        <v>Total</v>
      </c>
      <c r="AB211" s="61">
        <f ca="1"/>
        <v>220</v>
      </c>
      <c r="AC211" s="61" t="str">
        <f ca="1"/>
        <v>Above 6 Months</v>
      </c>
      <c r="AD211" s="61" t="str">
        <f ca="1"/>
        <v/>
      </c>
      <c r="AE211" s="61" t="str">
        <f ca="1"/>
        <v/>
      </c>
      <c r="AF211" s="61">
        <f ca="1"/>
        <v>0</v>
      </c>
      <c r="AG211" s="61" t="str">
        <f ca="1"/>
        <v>Vajrapukothuru,'23/2026'</v>
      </c>
      <c r="AH211" s="61" t="str">
        <f t="shared" ca="1" si="3"/>
        <v>No</v>
      </c>
    </row>
    <row r="212" spans="1:34" s="24" customFormat="1" ht="25.5" customHeight="1" x14ac:dyDescent="0.25">
      <c r="A212" s="61">
        <v>211</v>
      </c>
      <c r="B212" s="61" t="str">
        <f ca="1"/>
        <v>Srikakulam Sub-Division</v>
      </c>
      <c r="C212" s="61" t="str">
        <f ca="1"/>
        <v>J.R.Puram Circle</v>
      </c>
      <c r="D212" s="61">
        <f ca="1"/>
        <v>0</v>
      </c>
      <c r="E212" s="62" t="str">
        <f ca="1"/>
        <v>Laveru</v>
      </c>
      <c r="F212" s="61" t="str">
        <f ca="1"/>
        <v>'27/2026'</v>
      </c>
      <c r="G212" s="63" t="str">
        <f ca="1"/>
        <v>20(b)(ii)(B) r/w 8(c) NDPSA</v>
      </c>
      <c r="H212" s="64">
        <f ca="1"/>
        <v>46093</v>
      </c>
      <c r="I212" s="65" t="str">
        <f ca="1"/>
        <v>Mar</v>
      </c>
      <c r="J212" s="65">
        <f ca="1"/>
        <v>2026</v>
      </c>
      <c r="K212" s="63" t="str">
        <f ca="1"/>
        <v>NDPS</v>
      </c>
      <c r="L212" s="61">
        <f ca="1"/>
        <v>0</v>
      </c>
      <c r="M212" s="61" t="str">
        <f ca="1"/>
        <v>NDPS</v>
      </c>
      <c r="N212" s="61" t="str">
        <f ca="1"/>
        <v>NDPS</v>
      </c>
      <c r="O212" s="61" t="str">
        <f ca="1"/>
        <v>Non-Grave</v>
      </c>
      <c r="P212" s="28">
        <f ca="1"/>
        <v>0</v>
      </c>
      <c r="Q212" s="61">
        <f ca="1"/>
        <v>0</v>
      </c>
      <c r="R212" s="61">
        <f ca="1"/>
        <v>0</v>
      </c>
      <c r="S212" s="61" t="str">
        <f ca="1"/>
        <v>UI</v>
      </c>
      <c r="T212" s="61">
        <f ca="1"/>
        <v>0</v>
      </c>
      <c r="U212" s="28">
        <f ca="1"/>
        <v>0</v>
      </c>
      <c r="V212" s="61">
        <f ca="1"/>
        <v>0</v>
      </c>
      <c r="W212" s="9" t="str">
        <f ca="1"/>
        <v>For Arrest of Accused</v>
      </c>
      <c r="X212" s="9" t="str">
        <f ca="1"/>
        <v>For Arrest of Accused</v>
      </c>
      <c r="Y212" s="66">
        <f ca="1"/>
        <v>0</v>
      </c>
      <c r="Z212" s="9" t="str">
        <f ca="1"/>
        <v>This is a case of illegal possession, transporation of prohibited Ganja for the purpose of commercial use that occurred on 12.03.2026 at about 10.30 hours, at Subhadrapuram bus stop, Laveru mandal, Srikakulam District and reported on the same day 12:00hours, wherein the accused Abdul Raoof, S/o. Mahamood, 43 years, caste by Muslim, R/o. Pallipath house, Irikkur panchayat, Kannur District, Kerala State, was taken into custody when he was in possession of prohibited Ganja of about 7.58 KGs in brown PVC wrapped packet for commercial purpose in anticipation of wrongful gains was arrested and seized the contraband of prohibited Ganja under the cover of mediators¿ report.</v>
      </c>
      <c r="AA212" s="60" t="str">
        <f ca="1"/>
        <v>Total</v>
      </c>
      <c r="AB212" s="61">
        <f ca="1"/>
        <v>218</v>
      </c>
      <c r="AC212" s="61" t="str">
        <f ca="1"/>
        <v>Above 6 Months</v>
      </c>
      <c r="AD212" s="61" t="str">
        <f ca="1"/>
        <v/>
      </c>
      <c r="AE212" s="61" t="str">
        <f ca="1"/>
        <v/>
      </c>
      <c r="AF212" s="61">
        <f ca="1"/>
        <v>0</v>
      </c>
      <c r="AG212" s="61" t="str">
        <f ca="1"/>
        <v>Laveru,'27/2026'</v>
      </c>
      <c r="AH212" s="61" t="str">
        <f t="shared" ca="1" si="3"/>
        <v>No</v>
      </c>
    </row>
    <row r="213" spans="1:34" s="24" customFormat="1" ht="25.5" customHeight="1" x14ac:dyDescent="0.25">
      <c r="A213" s="61">
        <v>212</v>
      </c>
      <c r="B213" s="61" t="str">
        <f ca="1"/>
        <v>Tekkali Sub-Division</v>
      </c>
      <c r="C213" s="61" t="str">
        <f ca="1"/>
        <v>Tekkali Rural Circle</v>
      </c>
      <c r="D213" s="61">
        <f ca="1"/>
        <v>0</v>
      </c>
      <c r="E213" s="62" t="str">
        <f ca="1"/>
        <v>Santhabommali</v>
      </c>
      <c r="F213" s="61" t="str">
        <f ca="1"/>
        <v>'16/2026'</v>
      </c>
      <c r="G213" s="63" t="str">
        <f ca="1"/>
        <v>4,3 DPA, 85 BNS</v>
      </c>
      <c r="H213" s="64">
        <f ca="1"/>
        <v>46095</v>
      </c>
      <c r="I213" s="65" t="str">
        <f ca="1"/>
        <v>Mar</v>
      </c>
      <c r="J213" s="65">
        <f ca="1"/>
        <v>2026</v>
      </c>
      <c r="K213" s="63" t="str">
        <f ca="1"/>
        <v>Harassment</v>
      </c>
      <c r="L213" s="61">
        <f ca="1"/>
        <v>0</v>
      </c>
      <c r="M213" s="61" t="str">
        <f ca="1"/>
        <v>Crime  Against Women</v>
      </c>
      <c r="N213" s="61" t="str">
        <f ca="1"/>
        <v>IPC</v>
      </c>
      <c r="O213" s="61" t="str">
        <f ca="1"/>
        <v>Non-Grave</v>
      </c>
      <c r="P213" s="28">
        <f ca="1"/>
        <v>0</v>
      </c>
      <c r="Q213" s="61">
        <f ca="1"/>
        <v>0</v>
      </c>
      <c r="R213" s="61">
        <f ca="1"/>
        <v>0</v>
      </c>
      <c r="S213" s="61" t="str">
        <f ca="1"/>
        <v>UI</v>
      </c>
      <c r="T213" s="61">
        <f ca="1"/>
        <v>0</v>
      </c>
      <c r="U213" s="28">
        <f ca="1"/>
        <v>0</v>
      </c>
      <c r="V213" s="61">
        <f ca="1"/>
        <v>0</v>
      </c>
      <c r="W213" s="9" t="str">
        <f ca="1"/>
        <v>For Arrest of Accused</v>
      </c>
      <c r="X213" s="9" t="str">
        <f ca="1"/>
        <v>For Arrest of Accused</v>
      </c>
      <c r="Y213" s="66">
        <f ca="1"/>
        <v>0</v>
      </c>
      <c r="Z213" s="9" t="str">
        <f ca="1"/>
        <v>This is a case of dowry harassment. Occurred Prior to 14.03.2026. at K Matsyalesam village, Gara mandal, Srikakulam district and reported On 14.03.2026 at 11.00 hrs, where in the complainant Bondi Sandya W/o Kamalesh, age 28 yrs, Vadabalija by caste, Umilada village, Santhabommali mandal reported that her parental home at Umilada village of Santhabommali mandal, her marriage was held with A1. Bondi Kamalesh S/o late Dharma rao in Hindu tradition, at the time of marriage her parents gave 2,20,000/- rupees cash, 2 1/2 tulas gold to accused as dowry, she has no progeny, for that her husband, elder brother-in-law Mondi Rajesh and remaining accused were harassed her physically and mentally, and asked 10 Lakhs additional dowry from her parental home.</v>
      </c>
      <c r="AA213" s="60" t="str">
        <f ca="1"/>
        <v>Total</v>
      </c>
      <c r="AB213" s="61">
        <f ca="1"/>
        <v>216</v>
      </c>
      <c r="AC213" s="61" t="str">
        <f ca="1"/>
        <v>Above 6 Months</v>
      </c>
      <c r="AD213" s="61" t="str">
        <f ca="1"/>
        <v/>
      </c>
      <c r="AE213" s="61" t="str">
        <f ca="1"/>
        <v/>
      </c>
      <c r="AF213" s="61">
        <f ca="1"/>
        <v>0</v>
      </c>
      <c r="AG213" s="61" t="str">
        <f ca="1"/>
        <v>Santhabommali,'16/2026'</v>
      </c>
      <c r="AH213" s="61" t="str">
        <f t="shared" ca="1" si="3"/>
        <v>No</v>
      </c>
    </row>
    <row r="214" spans="1:34" s="24" customFormat="1" ht="25.5" customHeight="1" x14ac:dyDescent="0.25">
      <c r="A214" s="61">
        <v>213</v>
      </c>
      <c r="B214" s="61" t="str">
        <f ca="1"/>
        <v>Kasibugga Sub-Division</v>
      </c>
      <c r="C214" s="61" t="str">
        <f ca="1"/>
        <v>Kasibugga Rural Circle</v>
      </c>
      <c r="D214" s="61">
        <f ca="1"/>
        <v>0</v>
      </c>
      <c r="E214" s="62" t="str">
        <f ca="1"/>
        <v>Mandasa</v>
      </c>
      <c r="F214" s="61" t="str">
        <f ca="1"/>
        <v>'42/2026'</v>
      </c>
      <c r="G214" s="63" t="str">
        <f ca="1"/>
        <v>20(b)(ii)(B) r/w 8(c) NDPSA</v>
      </c>
      <c r="H214" s="64">
        <f ca="1"/>
        <v>46097</v>
      </c>
      <c r="I214" s="65" t="str">
        <f ca="1"/>
        <v>Mar</v>
      </c>
      <c r="J214" s="65">
        <f ca="1"/>
        <v>2026</v>
      </c>
      <c r="K214" s="63" t="str">
        <f ca="1"/>
        <v>NDPS</v>
      </c>
      <c r="L214" s="61">
        <f ca="1"/>
        <v>0</v>
      </c>
      <c r="M214" s="61" t="str">
        <f ca="1"/>
        <v>NDPS</v>
      </c>
      <c r="N214" s="61" t="str">
        <f ca="1"/>
        <v>NDPS</v>
      </c>
      <c r="O214" s="61" t="str">
        <f ca="1"/>
        <v>Non-Grave</v>
      </c>
      <c r="P214" s="28">
        <f ca="1"/>
        <v>0</v>
      </c>
      <c r="Q214" s="61">
        <f ca="1"/>
        <v>0</v>
      </c>
      <c r="R214" s="61">
        <f ca="1"/>
        <v>0</v>
      </c>
      <c r="S214" s="61" t="str">
        <f ca="1"/>
        <v>UI</v>
      </c>
      <c r="T214" s="61">
        <f ca="1"/>
        <v>0</v>
      </c>
      <c r="U214" s="28">
        <f ca="1"/>
        <v>0</v>
      </c>
      <c r="V214" s="61">
        <f ca="1"/>
        <v>0</v>
      </c>
      <c r="W214" s="9" t="str">
        <f ca="1"/>
        <v>For Arrest of Accused</v>
      </c>
      <c r="X214" s="9" t="str">
        <f ca="1"/>
        <v>For Arrest of Accused</v>
      </c>
      <c r="Y214" s="66">
        <f ca="1"/>
        <v>0</v>
      </c>
      <c r="Z214" s="9" t="str">
        <f ca="1"/>
        <v>Occurred on 16.03.2026 at 14.30 hrs, Opp. Railway station, Haripuram village, Mandasa mandal and reported on the same day at 17.30 hours by the complainant K.Krishna Prasad, Sub-Inspector of Police, Mandasa PS, in which, he reported that he arrested the accused A-1) Ebin Das Joy, S/o.Joy, 25 yrs, R/o.Jasmin Bhawan, Parcheri, East Kollada village, Koduvila post, Kollam district, Kerala state, while he was in possession &amp; transportation of the prohibited Ganja. The complainant seized total Ganja weighing about Kg 1.925 grams, Worth Rs.14,000/- &amp; 01 mobile phone from the possession of the accused A.1 in the presence of the mediators under the cover of the mediators report. A.1 purchased ganja from A3.Smruthi Ramjan Bardhan, Odisha state and transporting the same to handedover to A.2 Chandu Ch</v>
      </c>
      <c r="AA214" s="60" t="str">
        <f ca="1"/>
        <v>Total</v>
      </c>
      <c r="AB214" s="61">
        <f ca="1"/>
        <v>214</v>
      </c>
      <c r="AC214" s="61" t="str">
        <f ca="1"/>
        <v>Above 6 Months</v>
      </c>
      <c r="AD214" s="61" t="str">
        <f ca="1"/>
        <v/>
      </c>
      <c r="AE214" s="61" t="str">
        <f ca="1"/>
        <v/>
      </c>
      <c r="AF214" s="61">
        <f ca="1"/>
        <v>0</v>
      </c>
      <c r="AG214" s="61" t="str">
        <f ca="1"/>
        <v>Mandasa,'42/2026'</v>
      </c>
      <c r="AH214" s="61" t="str">
        <f t="shared" ca="1" si="3"/>
        <v>No</v>
      </c>
    </row>
    <row r="215" spans="1:34" s="24" customFormat="1" ht="25.5" customHeight="1" x14ac:dyDescent="0.25">
      <c r="A215" s="61">
        <v>214</v>
      </c>
      <c r="B215" s="61" t="str">
        <f ca="1"/>
        <v>Srikakulam Sub-Division</v>
      </c>
      <c r="C215" s="61" t="str">
        <f ca="1"/>
        <v>J.R.Puram Circle</v>
      </c>
      <c r="D215" s="61">
        <f ca="1"/>
        <v>0</v>
      </c>
      <c r="E215" s="62" t="str">
        <f ca="1"/>
        <v>J.R.Puram</v>
      </c>
      <c r="F215" s="61" t="str">
        <f ca="1"/>
        <v>'62/2026'</v>
      </c>
      <c r="G215" s="63" t="str">
        <f ca="1"/>
        <v>318(4) BNS, 21(1)(2)(3) TBUDS</v>
      </c>
      <c r="H215" s="64">
        <f ca="1"/>
        <v>46105</v>
      </c>
      <c r="I215" s="65" t="str">
        <f ca="1"/>
        <v>Mar</v>
      </c>
      <c r="J215" s="65">
        <f ca="1"/>
        <v>2026</v>
      </c>
      <c r="K215" s="63" t="str">
        <f ca="1"/>
        <v>Cheating</v>
      </c>
      <c r="L215" s="61">
        <f ca="1"/>
        <v>0</v>
      </c>
      <c r="M215" s="61" t="str">
        <f ca="1"/>
        <v>White Collar Offences</v>
      </c>
      <c r="N215" s="61" t="str">
        <f ca="1"/>
        <v>IPC</v>
      </c>
      <c r="O215" s="61" t="str">
        <f ca="1"/>
        <v>Non-Grave</v>
      </c>
      <c r="P215" s="28">
        <f ca="1"/>
        <v>0</v>
      </c>
      <c r="Q215" s="61">
        <f ca="1"/>
        <v>0</v>
      </c>
      <c r="R215" s="61">
        <f ca="1"/>
        <v>0</v>
      </c>
      <c r="S215" s="61" t="str">
        <f ca="1"/>
        <v>UI</v>
      </c>
      <c r="T215" s="61">
        <f ca="1"/>
        <v>0</v>
      </c>
      <c r="U215" s="28">
        <f ca="1"/>
        <v>0</v>
      </c>
      <c r="V215" s="61">
        <f ca="1"/>
        <v>0</v>
      </c>
      <c r="W215" s="9" t="str">
        <f ca="1"/>
        <v>For Arrest of Accused</v>
      </c>
      <c r="X215" s="9" t="str">
        <f ca="1"/>
        <v>For Arrest of Accused</v>
      </c>
      <c r="Y215" s="66">
        <f ca="1"/>
        <v>0</v>
      </c>
      <c r="Z215" s="9" t="str">
        <f ca="1"/>
        <v>Occurred on prior to 24.03.2026 at Kosta jn:,Kosta village , Ranasthalam Mandal, and reported on 24.03.2026 at about 21:00 hours by the complainant Mylapalli Poleesu s/o lt Ramulu,age 58 yrs,vadabalija by caste,Kovvda matsalesam village , Ranasthalam Mandal, Srikakulam District. The complainant stated that he is eking out his livelihood by doing daily wage labour. One Komara Jagannadha Rao and his wife Laxmi native of Visakhapatnam District, and one Surada Ramudu @ Kishore, native of the complainant¿s village, jointly established an office in the year 2024 at Kosta Junction, Pathalapalli Road. They targeted people of fishermen villages and induced them by showing an app, stating that if they invest in ¿Unity Meta Token Company,¿ they would receive high profits and assured monthly returns t</v>
      </c>
      <c r="AA215" s="60" t="str">
        <f ca="1"/>
        <v>Total</v>
      </c>
      <c r="AB215" s="61">
        <f ca="1"/>
        <v>206</v>
      </c>
      <c r="AC215" s="61" t="str">
        <f ca="1"/>
        <v>Above 6 Months</v>
      </c>
      <c r="AD215" s="61" t="str">
        <f ca="1"/>
        <v/>
      </c>
      <c r="AE215" s="61" t="str">
        <f ca="1"/>
        <v/>
      </c>
      <c r="AF215" s="61">
        <f ca="1"/>
        <v>0</v>
      </c>
      <c r="AG215" s="61" t="str">
        <f ca="1"/>
        <v>J.R.Puram,'62/2026'</v>
      </c>
      <c r="AH215" s="61" t="str">
        <f t="shared" ca="1" si="3"/>
        <v>No</v>
      </c>
    </row>
    <row r="216" spans="1:34" s="24" customFormat="1" ht="25.5" customHeight="1" x14ac:dyDescent="0.25">
      <c r="A216" s="61">
        <v>215</v>
      </c>
      <c r="B216" s="61" t="str">
        <f ca="1"/>
        <v>Tekkali Sub-Division</v>
      </c>
      <c r="C216" s="61" t="str">
        <f ca="1"/>
        <v>Narasannapeta Circle</v>
      </c>
      <c r="D216" s="61">
        <f ca="1"/>
        <v>0</v>
      </c>
      <c r="E216" s="62" t="str">
        <f ca="1"/>
        <v>Narasannapeta</v>
      </c>
      <c r="F216" s="61" t="str">
        <f ca="1"/>
        <v>'83/2026'</v>
      </c>
      <c r="G216" s="63" t="str">
        <f ca="1"/>
        <v>20(b)(ii)(B) r/w 8(c) NDPSA</v>
      </c>
      <c r="H216" s="64">
        <f ca="1"/>
        <v>46108</v>
      </c>
      <c r="I216" s="65" t="str">
        <f ca="1"/>
        <v>Mar</v>
      </c>
      <c r="J216" s="65">
        <f ca="1"/>
        <v>2026</v>
      </c>
      <c r="K216" s="63" t="str">
        <f ca="1"/>
        <v>NDPS</v>
      </c>
      <c r="L216" s="61">
        <f ca="1"/>
        <v>0</v>
      </c>
      <c r="M216" s="61" t="str">
        <f ca="1"/>
        <v>NDPS</v>
      </c>
      <c r="N216" s="61" t="str">
        <f ca="1"/>
        <v>NDPS</v>
      </c>
      <c r="O216" s="61" t="str">
        <f ca="1"/>
        <v>Non-Grave</v>
      </c>
      <c r="P216" s="28">
        <f ca="1"/>
        <v>0</v>
      </c>
      <c r="Q216" s="61">
        <f ca="1"/>
        <v>0</v>
      </c>
      <c r="R216" s="61">
        <f ca="1"/>
        <v>0</v>
      </c>
      <c r="S216" s="61" t="str">
        <f ca="1"/>
        <v>UI</v>
      </c>
      <c r="T216" s="61">
        <f ca="1"/>
        <v>0</v>
      </c>
      <c r="U216" s="28">
        <f ca="1"/>
        <v>0</v>
      </c>
      <c r="V216" s="61">
        <f ca="1"/>
        <v>0</v>
      </c>
      <c r="W216" s="9" t="str">
        <f ca="1"/>
        <v>For Arrest of Accused</v>
      </c>
      <c r="X216" s="9" t="str">
        <f ca="1"/>
        <v>For Arrest of Accused</v>
      </c>
      <c r="Y216" s="66">
        <f ca="1"/>
        <v>0</v>
      </c>
      <c r="Z216" s="9" t="str">
        <f ca="1"/>
        <v>This is a case of seizure of contraband i.e. Ganja, a cultivated Herbal Narcotic coupled with illegal purchase, possession, transportation and sale of the narcotic drug i.e. Ganja, packed in six packets tied with brown colour tape, occurred on 27.03.2026 at 17.00 hrs near Madapam Toll gate, Narasannapeta Mandal on N.H.16 leading from Narasannapeta to Srikakulam, and reported on same day 19.00 hrs wherein accused A1 viz., Ajith Kumar, S/o Marimuthu, aged 27 years, Kounder caste, Pudukolony, Punjai Puliyampatti, Sathyamangalam, Erode District, Tamil Nadu State A-2 Gokul Shakthivel, S/o Late Shakthivel, aged 23 years, Gobichettipalayam Village and Mandal, within the limits of Gobi Police Station, Erode District, Tamil Nadu State were arrested by SI, Narasannapeta P.S., when th</v>
      </c>
      <c r="AA216" s="60" t="str">
        <f ca="1"/>
        <v>Total</v>
      </c>
      <c r="AB216" s="61">
        <f ca="1"/>
        <v>203</v>
      </c>
      <c r="AC216" s="61" t="str">
        <f ca="1"/>
        <v>Above 6 Months</v>
      </c>
      <c r="AD216" s="61" t="str">
        <f ca="1"/>
        <v/>
      </c>
      <c r="AE216" s="61" t="str">
        <f ca="1"/>
        <v/>
      </c>
      <c r="AF216" s="61">
        <f ca="1"/>
        <v>0</v>
      </c>
      <c r="AG216" s="61" t="str">
        <f ca="1"/>
        <v>Narasannapeta,'83/2026'</v>
      </c>
      <c r="AH216" s="61" t="str">
        <f t="shared" ca="1" si="3"/>
        <v>No</v>
      </c>
    </row>
    <row r="217" spans="1:34" s="24" customFormat="1" ht="25.5" customHeight="1" x14ac:dyDescent="0.25">
      <c r="A217" s="61">
        <v>216</v>
      </c>
      <c r="B217" s="61" t="str">
        <f ca="1"/>
        <v>Kasibugga Sub-Division</v>
      </c>
      <c r="C217" s="61" t="str">
        <f ca="1"/>
        <v>Itchapuram Circle</v>
      </c>
      <c r="D217" s="61">
        <f ca="1"/>
        <v>0</v>
      </c>
      <c r="E217" s="62" t="str">
        <f ca="1"/>
        <v>Itchapuram Town</v>
      </c>
      <c r="F217" s="61" t="str">
        <f ca="1"/>
        <v>'46/2026'</v>
      </c>
      <c r="G217" s="63" t="str">
        <f ca="1"/>
        <v>20(b)(ii)(B) r/w 8(c) NDPSA</v>
      </c>
      <c r="H217" s="64">
        <f ca="1"/>
        <v>46109</v>
      </c>
      <c r="I217" s="65" t="str">
        <f ca="1"/>
        <v>Mar</v>
      </c>
      <c r="J217" s="65">
        <f ca="1"/>
        <v>2026</v>
      </c>
      <c r="K217" s="63" t="str">
        <f ca="1"/>
        <v>NDPS</v>
      </c>
      <c r="L217" s="61">
        <f ca="1"/>
        <v>0</v>
      </c>
      <c r="M217" s="61" t="str">
        <f ca="1"/>
        <v>NDPS</v>
      </c>
      <c r="N217" s="61" t="str">
        <f ca="1"/>
        <v>NDPS</v>
      </c>
      <c r="O217" s="61" t="str">
        <f ca="1"/>
        <v>Non-Grave</v>
      </c>
      <c r="P217" s="28">
        <f ca="1"/>
        <v>0</v>
      </c>
      <c r="Q217" s="61">
        <f ca="1"/>
        <v>0</v>
      </c>
      <c r="R217" s="61">
        <f ca="1"/>
        <v>0</v>
      </c>
      <c r="S217" s="61" t="str">
        <f ca="1"/>
        <v>UI</v>
      </c>
      <c r="T217" s="61">
        <f ca="1"/>
        <v>0</v>
      </c>
      <c r="U217" s="28">
        <f ca="1"/>
        <v>0</v>
      </c>
      <c r="V217" s="61">
        <f ca="1"/>
        <v>0</v>
      </c>
      <c r="W217" s="9" t="str">
        <f ca="1"/>
        <v>For Arrest of Accused</v>
      </c>
      <c r="X217" s="9" t="str">
        <f ca="1"/>
        <v>For Arrest of Accused</v>
      </c>
      <c r="Y217" s="66">
        <f ca="1"/>
        <v>0</v>
      </c>
      <c r="Z217" s="9" t="str">
        <f ca="1"/>
        <v>Occurred on 28.03.2026 at 08:00 Hours in front of Railway station, Ichapuram Municipality and reported on the same day at 10.30 hours by complainant M.Mukunda Rao, Sub-Inspector of Police, Ichapuram Town PS, in which, he reported that he arrested the accused A-1 Nagaraj Murugan s/o Murugan, age 22 Years, Caste Modulia, 41 Gangai Vinayagar Kovil Street, Serkadu Area, Walajabad Town and PS, Kancheepuram District, Tamil Nadu State and A.2 Raji N s/o Neelambar, age 18 Years and 14 Days, Caste SC Mutturai, Sengunthar Veethi, Palayaseevaram village, Walajabad PS, Kancheepuram District, Tamil Nadu State r/o near Indane Gas Company, Walajabad Town and PS, Kancheepuram District, Tamil Nadu State, while they were in possession &amp; transportation of the prohibited Ganja. The complainant seized total Ga</v>
      </c>
      <c r="AA217" s="60" t="str">
        <f ca="1"/>
        <v>Total</v>
      </c>
      <c r="AB217" s="61">
        <f ca="1"/>
        <v>202</v>
      </c>
      <c r="AC217" s="61" t="str">
        <f ca="1"/>
        <v>Above 6 Months</v>
      </c>
      <c r="AD217" s="61" t="str">
        <f ca="1"/>
        <v/>
      </c>
      <c r="AE217" s="61" t="str">
        <f ca="1"/>
        <v/>
      </c>
      <c r="AF217" s="61">
        <f ca="1"/>
        <v>0</v>
      </c>
      <c r="AG217" s="61" t="str">
        <f ca="1"/>
        <v>Itchapuram Town,'46/2026'</v>
      </c>
      <c r="AH217" s="61" t="str">
        <f t="shared" ca="1" si="3"/>
        <v>No</v>
      </c>
    </row>
    <row r="218" spans="1:34" s="24" customFormat="1" ht="25.5" customHeight="1" x14ac:dyDescent="0.25">
      <c r="A218" s="61">
        <v>217</v>
      </c>
      <c r="B218" s="61" t="str">
        <f ca="1"/>
        <v>Kasibugga Sub-Division</v>
      </c>
      <c r="C218" s="61">
        <f ca="1"/>
        <v>0</v>
      </c>
      <c r="D218" s="61">
        <f ca="1"/>
        <v>0</v>
      </c>
      <c r="E218" s="62" t="str">
        <f ca="1"/>
        <v>Kasibugga</v>
      </c>
      <c r="F218" s="61" t="str">
        <f ca="1"/>
        <v>'102/2026'</v>
      </c>
      <c r="G218" s="63" t="str">
        <f ca="1"/>
        <v>20(b)(ii)(B) r/w 8(c) NDPSA</v>
      </c>
      <c r="H218" s="64">
        <f ca="1"/>
        <v>46112</v>
      </c>
      <c r="I218" s="65" t="str">
        <f ca="1"/>
        <v>Mar</v>
      </c>
      <c r="J218" s="65">
        <f ca="1"/>
        <v>2026</v>
      </c>
      <c r="K218" s="63" t="str">
        <f ca="1"/>
        <v>NDPS</v>
      </c>
      <c r="L218" s="61">
        <f ca="1"/>
        <v>0</v>
      </c>
      <c r="M218" s="61" t="str">
        <f ca="1"/>
        <v>NDPS</v>
      </c>
      <c r="N218" s="61" t="str">
        <f ca="1"/>
        <v>NDPS</v>
      </c>
      <c r="O218" s="61" t="str">
        <f ca="1"/>
        <v>Non-Grave</v>
      </c>
      <c r="P218" s="28">
        <f ca="1"/>
        <v>0</v>
      </c>
      <c r="Q218" s="61">
        <f ca="1"/>
        <v>0</v>
      </c>
      <c r="R218" s="61">
        <f ca="1"/>
        <v>0</v>
      </c>
      <c r="S218" s="61" t="str">
        <f ca="1"/>
        <v>UI</v>
      </c>
      <c r="T218" s="61">
        <f ca="1"/>
        <v>0</v>
      </c>
      <c r="U218" s="28">
        <f ca="1"/>
        <v>0</v>
      </c>
      <c r="V218" s="61">
        <f ca="1"/>
        <v>0</v>
      </c>
      <c r="W218" s="9" t="str">
        <f ca="1"/>
        <v>For Arrest of Accused</v>
      </c>
      <c r="X218" s="9" t="str">
        <f ca="1"/>
        <v>For Arrest of Accused</v>
      </c>
      <c r="Y218" s="66">
        <f ca="1"/>
        <v>0</v>
      </c>
      <c r="Z218" s="9" t="str">
        <f ca="1"/>
        <v>This is a case of illegal possession of prohibited Ganja for the purpose of commercial use that occurred on 31.03.2026 at about 10.30hrs at Railway colony 3rd line, Railway station road, Palasa-Kasibugga municipality and reported on the day at 12.30hrs by the complainant R. Narasimha Murthy, Sub-Inspector of Police, Kasibugga PS, in which, he reported that he arrested the accused A.1 Gowtham Gopal Takur,S/o GopalTakur, age: 23 years, char rasta, Boisar road, opposite Anand ashram school,Palgharh post and district, Maharashtra state, Ph.no. 9028370387 during the interrogation the accused disclosed that he has the habit of consuming alcohol and smoking cigarettes, along with A.5-Rahul Ram Mohan Mourya @ Walter, S/o Mohan Mourya, residing near the railway station, near Toffice, Gandhinagar, P</v>
      </c>
      <c r="AA218" s="60" t="str">
        <f ca="1"/>
        <v>Total</v>
      </c>
      <c r="AB218" s="61">
        <f ca="1"/>
        <v>199</v>
      </c>
      <c r="AC218" s="61" t="str">
        <f ca="1"/>
        <v>Above 6 Months</v>
      </c>
      <c r="AD218" s="61" t="str">
        <f ca="1"/>
        <v/>
      </c>
      <c r="AE218" s="61" t="str">
        <f ca="1"/>
        <v/>
      </c>
      <c r="AF218" s="61">
        <f ca="1"/>
        <v>0</v>
      </c>
      <c r="AG218" s="61" t="str">
        <f ca="1"/>
        <v>Kasibugga,'102/2026'</v>
      </c>
      <c r="AH218" s="61" t="str">
        <f t="shared" ca="1" si="3"/>
        <v>No</v>
      </c>
    </row>
    <row r="219" spans="1:34" s="24" customFormat="1" ht="25.5" customHeight="1" x14ac:dyDescent="0.25">
      <c r="A219" s="61">
        <v>218</v>
      </c>
      <c r="B219" s="61" t="str">
        <f ca="1"/>
        <v>Tekkali Sub-Division</v>
      </c>
      <c r="C219" s="61">
        <f ca="1"/>
        <v>0</v>
      </c>
      <c r="D219" s="61">
        <f ca="1"/>
        <v>0</v>
      </c>
      <c r="E219" s="62" t="str">
        <f ca="1"/>
        <v>Tekkali PS</v>
      </c>
      <c r="F219" s="61" t="str">
        <f ca="1"/>
        <v>'52/2026'</v>
      </c>
      <c r="G219" s="63" t="str">
        <f ca="1"/>
        <v>67 ITA-2000-2008, 75(1),353(2),79,196(1),352 BNS</v>
      </c>
      <c r="H219" s="64">
        <f ca="1"/>
        <v>46114</v>
      </c>
      <c r="I219" s="65" t="str">
        <f ca="1"/>
        <v>Apr</v>
      </c>
      <c r="J219" s="65">
        <f ca="1"/>
        <v>2026</v>
      </c>
      <c r="K219" s="63" t="str">
        <f ca="1"/>
        <v>Cyber Crime offences</v>
      </c>
      <c r="L219" s="61" t="str">
        <f ca="1"/>
        <v>Social Media</v>
      </c>
      <c r="M219" s="61" t="str">
        <f ca="1"/>
        <v>Cyber Crime offences</v>
      </c>
      <c r="N219" s="61" t="str">
        <f ca="1"/>
        <v>IPC</v>
      </c>
      <c r="O219" s="61" t="str">
        <f ca="1"/>
        <v>Non-Grave</v>
      </c>
      <c r="P219" s="28">
        <f ca="1"/>
        <v>0</v>
      </c>
      <c r="Q219" s="61">
        <f ca="1"/>
        <v>0</v>
      </c>
      <c r="R219" s="61">
        <f ca="1"/>
        <v>0</v>
      </c>
      <c r="S219" s="61" t="str">
        <f ca="1"/>
        <v>UI</v>
      </c>
      <c r="T219" s="61">
        <f ca="1"/>
        <v>0</v>
      </c>
      <c r="U219" s="28">
        <f ca="1"/>
        <v>0</v>
      </c>
      <c r="V219" s="61">
        <f ca="1"/>
        <v>0</v>
      </c>
      <c r="W219" s="9" t="str">
        <f ca="1"/>
        <v>For Arrest of Accused</v>
      </c>
      <c r="X219" s="9" t="str">
        <f ca="1"/>
        <v>For Arrest of Accused</v>
      </c>
      <c r="Y219" s="66">
        <f ca="1"/>
        <v>0</v>
      </c>
      <c r="Z219" s="9" t="str">
        <f ca="1"/>
        <v>This is a case of creating hatred feelings of enmity between two or more groups by way of made inappropriate, abusive comments in a filthy language through social media platform Facebook by using electronic devices which occurred prior to 02.04.2026 at Kodandarama street, Tekkali village and reported on 02.04.2026 at 10.00hrs wherein the complainant Reyyi Priteesh Chandra, S/o Punnayya, 38 yrs, SC Mala by caste, Kondhandarama street, Tekkali village, Tekkali mandal, Srikakulam district reported that the accused namely Dr. Prabhakara Reddy Cheenipalli @ Panch Prabhakar, S/o late Govinda Reddy, R/o 279 W Main street, Denville, New Jersey, USA, N/o Chilakapativaripalli village, Chittore district, Andhra Pradesh state posted a Video with a length of 8 minutes 24 seconds in Social Media Platfor</v>
      </c>
      <c r="AA219" s="60" t="str">
        <f ca="1"/>
        <v>Total</v>
      </c>
      <c r="AB219" s="61">
        <f ca="1"/>
        <v>197</v>
      </c>
      <c r="AC219" s="61" t="str">
        <f ca="1"/>
        <v>Above 6 Months</v>
      </c>
      <c r="AD219" s="61" t="str">
        <f ca="1"/>
        <v/>
      </c>
      <c r="AE219" s="61" t="str">
        <f ca="1"/>
        <v/>
      </c>
      <c r="AF219" s="61">
        <f ca="1"/>
        <v>0</v>
      </c>
      <c r="AG219" s="61" t="str">
        <f ca="1"/>
        <v>Tekkali PS,'52/2026'</v>
      </c>
      <c r="AH219" s="61" t="str">
        <f t="shared" ca="1" si="3"/>
        <v>No</v>
      </c>
    </row>
    <row r="220" spans="1:34" s="24" customFormat="1" ht="25.5" customHeight="1" x14ac:dyDescent="0.25">
      <c r="A220" s="61">
        <v>219</v>
      </c>
      <c r="B220" s="61" t="str">
        <f ca="1"/>
        <v>Kasibugga Sub-Division</v>
      </c>
      <c r="C220" s="61">
        <f ca="1"/>
        <v>0</v>
      </c>
      <c r="D220" s="61">
        <f ca="1"/>
        <v>0</v>
      </c>
      <c r="E220" s="62" t="str">
        <f ca="1"/>
        <v>Kasibugga</v>
      </c>
      <c r="F220" s="61" t="str">
        <f ca="1"/>
        <v>'103/2026'</v>
      </c>
      <c r="G220" s="63" t="str">
        <f ca="1"/>
        <v>318(4),76,351(2) BNS</v>
      </c>
      <c r="H220" s="64">
        <f ca="1"/>
        <v>46116</v>
      </c>
      <c r="I220" s="65" t="str">
        <f ca="1"/>
        <v>Apr</v>
      </c>
      <c r="J220" s="65">
        <f ca="1"/>
        <v>2026</v>
      </c>
      <c r="K220" s="63" t="str">
        <f ca="1"/>
        <v>Outraging the modesty of women</v>
      </c>
      <c r="L220" s="61">
        <f ca="1"/>
        <v>0</v>
      </c>
      <c r="M220" s="61" t="str">
        <f ca="1"/>
        <v>Crime  Against Women</v>
      </c>
      <c r="N220" s="61" t="str">
        <f ca="1"/>
        <v>IPC</v>
      </c>
      <c r="O220" s="61" t="str">
        <f ca="1"/>
        <v>Non-Grave</v>
      </c>
      <c r="P220" s="28">
        <f ca="1"/>
        <v>0</v>
      </c>
      <c r="Q220" s="61">
        <f ca="1"/>
        <v>0</v>
      </c>
      <c r="R220" s="61">
        <f ca="1"/>
        <v>0</v>
      </c>
      <c r="S220" s="61" t="str">
        <f ca="1"/>
        <v>UI</v>
      </c>
      <c r="T220" s="61">
        <f ca="1"/>
        <v>0</v>
      </c>
      <c r="U220" s="28">
        <f ca="1"/>
        <v>0</v>
      </c>
      <c r="V220" s="61">
        <f ca="1"/>
        <v>0</v>
      </c>
      <c r="W220" s="9" t="str">
        <f ca="1"/>
        <v>For Arrest of Accused</v>
      </c>
      <c r="X220" s="9" t="str">
        <f ca="1"/>
        <v>For Arrest of Accused</v>
      </c>
      <c r="Y220" s="66">
        <f ca="1"/>
        <v>0</v>
      </c>
      <c r="Z220" s="9" t="str">
        <f ca="1"/>
        <v>Occurred prior to 29.03.2026 at about 13:00 hrs at Gandhinagar, Kasibugga Town, under Palasa-Kasibugga Municipality, and was reported on 04.04.2026 at 18:00 hrs. The complainant, Tamada Rajeswari, W/o Veeraswamy, aged about 40 years, resident of Gandhinagar, Kasibugga Town reported that in the year 2024, while her daughter Tamada Sandhya was preparing for bank coaching in Visakhapatnam, she left with one person named Prasath, who was in love with her. Despite extensive efforts by family members to trace her by searching various places and making enquiries with relatives and acquaintances, her whereabouts could not be found. A missing report was subsequently lodged at Visakhapatnam Police Station. During this time, one Annepu Ranjith Kumar approached the complainant stating that he could tr</v>
      </c>
      <c r="AA220" s="60" t="str">
        <f ca="1"/>
        <v>Total</v>
      </c>
      <c r="AB220" s="61">
        <f ca="1"/>
        <v>195</v>
      </c>
      <c r="AC220" s="61" t="str">
        <f ca="1"/>
        <v>Above 6 Months</v>
      </c>
      <c r="AD220" s="61" t="str">
        <f ca="1"/>
        <v/>
      </c>
      <c r="AE220" s="61" t="str">
        <f ca="1"/>
        <v/>
      </c>
      <c r="AF220" s="61">
        <f ca="1"/>
        <v>0</v>
      </c>
      <c r="AG220" s="61" t="str">
        <f ca="1"/>
        <v>Kasibugga,'103/2026'</v>
      </c>
      <c r="AH220" s="61" t="str">
        <f t="shared" ca="1" si="3"/>
        <v>No</v>
      </c>
    </row>
    <row r="221" spans="1:34" s="24" customFormat="1" ht="25.5" customHeight="1" x14ac:dyDescent="0.25">
      <c r="A221" s="61">
        <v>220</v>
      </c>
      <c r="B221" s="61" t="str">
        <f ca="1"/>
        <v>Kasibugga Sub-Division</v>
      </c>
      <c r="C221" s="61">
        <f ca="1"/>
        <v>0</v>
      </c>
      <c r="D221" s="61">
        <f ca="1"/>
        <v>0</v>
      </c>
      <c r="E221" s="62" t="str">
        <f ca="1"/>
        <v>Kasibugga</v>
      </c>
      <c r="F221" s="61" t="str">
        <f ca="1"/>
        <v>'104/2026'</v>
      </c>
      <c r="G221" s="63" t="str">
        <f ca="1"/>
        <v>316(2),318(4),316(5) r/w 61(2) r/w 3(5) BNS, 21(1)(2)(3) TBUDS</v>
      </c>
      <c r="H221" s="64">
        <f ca="1"/>
        <v>46116</v>
      </c>
      <c r="I221" s="65" t="str">
        <f ca="1"/>
        <v>Apr</v>
      </c>
      <c r="J221" s="65">
        <f ca="1"/>
        <v>2026</v>
      </c>
      <c r="K221" s="63" t="str">
        <f ca="1"/>
        <v>Criminal Breach Of Trust</v>
      </c>
      <c r="L221" s="61">
        <f ca="1"/>
        <v>0</v>
      </c>
      <c r="M221" s="61" t="str">
        <f ca="1"/>
        <v>White Collar Offences</v>
      </c>
      <c r="N221" s="61" t="str">
        <f ca="1"/>
        <v>IPC</v>
      </c>
      <c r="O221" s="61" t="str">
        <f ca="1"/>
        <v>Non-Grave</v>
      </c>
      <c r="P221" s="28">
        <f ca="1"/>
        <v>0</v>
      </c>
      <c r="Q221" s="61">
        <f ca="1"/>
        <v>0</v>
      </c>
      <c r="R221" s="61">
        <f ca="1"/>
        <v>0</v>
      </c>
      <c r="S221" s="61" t="str">
        <f ca="1"/>
        <v>UI</v>
      </c>
      <c r="T221" s="61">
        <f ca="1"/>
        <v>0</v>
      </c>
      <c r="U221" s="28">
        <f ca="1"/>
        <v>0</v>
      </c>
      <c r="V221" s="61">
        <f ca="1"/>
        <v>0</v>
      </c>
      <c r="W221" s="9" t="str">
        <f ca="1"/>
        <v>For Arrest of Accused</v>
      </c>
      <c r="X221" s="9" t="str">
        <f ca="1"/>
        <v>For Arrest of Accused</v>
      </c>
      <c r="Y221" s="66">
        <f ca="1"/>
        <v>0</v>
      </c>
      <c r="Z221" s="9" t="str">
        <f ca="1"/>
        <v>On 04.04.2026 at 20:00 hours, received a complaint from Sasanapuri Venkata Sai S/o Shanmukha Rao, Age: 29 Years, Vysya by Caste, Tilak Nagar, Palasa-Kasibugga municipality, in which, he reported that he studied up to degree and he is currently earning his livelihood by running business. In June 2023, Tangudu Akhil is a resident of Pedda Veedhi, Palasa, promoted schemes in the Palasa surrounding areas under the name ¿Prerna Investments¿, including gold schemes and money schemes, by putting up banners and advertisements. Later, Akhil also came to his house and stated that many people had already invested approximately 7 crores of rupees in his company. He further claimed that he would pay Rs.6,000 per month for every Rs.1,00,000 invested (money scheme) and 1 gram of gold per month for every</v>
      </c>
      <c r="AA221" s="60" t="str">
        <f ca="1"/>
        <v>Total</v>
      </c>
      <c r="AB221" s="61">
        <f ca="1"/>
        <v>195</v>
      </c>
      <c r="AC221" s="61" t="str">
        <f ca="1"/>
        <v>Above 6 Months</v>
      </c>
      <c r="AD221" s="61" t="str">
        <f ca="1"/>
        <v/>
      </c>
      <c r="AE221" s="61" t="str">
        <f ca="1"/>
        <v/>
      </c>
      <c r="AF221" s="61">
        <f ca="1"/>
        <v>0</v>
      </c>
      <c r="AG221" s="61" t="str">
        <f ca="1"/>
        <v>Kasibugga,'104/2026'</v>
      </c>
      <c r="AH221" s="61" t="str">
        <f t="shared" ca="1" si="3"/>
        <v>No</v>
      </c>
    </row>
    <row r="222" spans="1:34" s="24" customFormat="1" ht="25.5" customHeight="1" x14ac:dyDescent="0.25">
      <c r="A222" s="61">
        <v>221</v>
      </c>
      <c r="B222" s="61" t="str">
        <f ca="1"/>
        <v>Kasibugga Sub-Division</v>
      </c>
      <c r="C222" s="61" t="str">
        <f ca="1"/>
        <v>Itchapuram Circle</v>
      </c>
      <c r="D222" s="61">
        <f ca="1"/>
        <v>0</v>
      </c>
      <c r="E222" s="62" t="str">
        <f ca="1"/>
        <v>Itchapuram Rural</v>
      </c>
      <c r="F222" s="61" t="str">
        <f ca="1"/>
        <v>'31/2026'</v>
      </c>
      <c r="G222" s="63" t="str">
        <f ca="1"/>
        <v>20(b)(ii)(B) r/w 8(c) NDPSA</v>
      </c>
      <c r="H222" s="64">
        <f ca="1"/>
        <v>46117</v>
      </c>
      <c r="I222" s="65" t="str">
        <f ca="1"/>
        <v>Apr</v>
      </c>
      <c r="J222" s="65">
        <f ca="1"/>
        <v>2026</v>
      </c>
      <c r="K222" s="63" t="str">
        <f ca="1"/>
        <v>NDPS</v>
      </c>
      <c r="L222" s="61">
        <f ca="1"/>
        <v>0</v>
      </c>
      <c r="M222" s="61" t="str">
        <f ca="1"/>
        <v>NDPS</v>
      </c>
      <c r="N222" s="61" t="str">
        <f ca="1"/>
        <v>NDPS</v>
      </c>
      <c r="O222" s="61" t="str">
        <f ca="1"/>
        <v>Non-Grave</v>
      </c>
      <c r="P222" s="28">
        <f ca="1"/>
        <v>0</v>
      </c>
      <c r="Q222" s="61">
        <f ca="1"/>
        <v>0</v>
      </c>
      <c r="R222" s="61">
        <f ca="1"/>
        <v>0</v>
      </c>
      <c r="S222" s="61" t="str">
        <f ca="1"/>
        <v>UI</v>
      </c>
      <c r="T222" s="61">
        <f ca="1"/>
        <v>0</v>
      </c>
      <c r="U222" s="28">
        <f ca="1"/>
        <v>0</v>
      </c>
      <c r="V222" s="61">
        <f ca="1"/>
        <v>0</v>
      </c>
      <c r="W222" s="9" t="str">
        <f ca="1"/>
        <v>For Arrest of Accused</v>
      </c>
      <c r="X222" s="9" t="str">
        <f ca="1"/>
        <v>For Arrest of Accused</v>
      </c>
      <c r="Y222" s="66">
        <f ca="1"/>
        <v>0</v>
      </c>
      <c r="Z222" s="9" t="str">
        <f ca="1"/>
        <v>This is a case of illegal possession of prohibited Ganja for the purpose of commercial use that occurred on 05.04.2026 at 16.00 Hours near LC gate, M. Thoturu village junction of Ichapuram Mandal and reported on the same day at 18.30 hours by the complainant B.Janardhana Rao, Sub-Inspector of Police, Ichapuram Rural PS, in which, he reported that he arrested the accused A-1) Bhukta Balaram s/o Kamaraju, age 27 Years, Caste Reddika, Pedda Street, Kedaripuram village, Ichapuram Mandal and A-2) Bingi Kumar s/o late Narayana, age 20 Years, Caste Reddika, Bingi Street, Kedaripuram village, Ichapuram Mandal. while they were in possession &amp; transportation of the prohibited Ganja. The complainant seized total Ganja weighing about Kg 2.140 grams, 2 mobile phones and small weighing machine from the</v>
      </c>
      <c r="AA222" s="60" t="str">
        <f ca="1"/>
        <v>Total</v>
      </c>
      <c r="AB222" s="61">
        <f ca="1"/>
        <v>194</v>
      </c>
      <c r="AC222" s="61" t="str">
        <f ca="1"/>
        <v>Above 6 Months</v>
      </c>
      <c r="AD222" s="61" t="str">
        <f ca="1"/>
        <v/>
      </c>
      <c r="AE222" s="61" t="str">
        <f ca="1"/>
        <v/>
      </c>
      <c r="AF222" s="61">
        <f ca="1"/>
        <v>0</v>
      </c>
      <c r="AG222" s="61" t="str">
        <f ca="1"/>
        <v>Itchapuram Rural,'31/2026'</v>
      </c>
      <c r="AH222" s="61" t="str">
        <f t="shared" ca="1" si="3"/>
        <v>No</v>
      </c>
    </row>
    <row r="223" spans="1:34" s="24" customFormat="1" ht="25.5" customHeight="1" x14ac:dyDescent="0.25">
      <c r="A223" s="61">
        <v>222</v>
      </c>
      <c r="B223" s="61" t="str">
        <f ca="1"/>
        <v>Kasibugga Sub-Division</v>
      </c>
      <c r="C223" s="61" t="str">
        <f ca="1"/>
        <v>Sompeta Circle</v>
      </c>
      <c r="D223" s="61">
        <f ca="1"/>
        <v>0</v>
      </c>
      <c r="E223" s="62" t="str">
        <f ca="1"/>
        <v>Baruva</v>
      </c>
      <c r="F223" s="61" t="str">
        <f ca="1"/>
        <v>'33/2026'</v>
      </c>
      <c r="G223" s="63" t="str">
        <f ca="1"/>
        <v>318(4) BNS</v>
      </c>
      <c r="H223" s="64">
        <f ca="1"/>
        <v>46118</v>
      </c>
      <c r="I223" s="65" t="str">
        <f ca="1"/>
        <v>Apr</v>
      </c>
      <c r="J223" s="65">
        <f ca="1"/>
        <v>2026</v>
      </c>
      <c r="K223" s="63" t="str">
        <f ca="1"/>
        <v>Cheating</v>
      </c>
      <c r="L223" s="61">
        <f ca="1"/>
        <v>0</v>
      </c>
      <c r="M223" s="61" t="str">
        <f ca="1"/>
        <v>White Collar Offences</v>
      </c>
      <c r="N223" s="61" t="str">
        <f ca="1"/>
        <v>IPC</v>
      </c>
      <c r="O223" s="61" t="str">
        <f ca="1"/>
        <v>Non-Grave</v>
      </c>
      <c r="P223" s="28">
        <f ca="1"/>
        <v>0</v>
      </c>
      <c r="Q223" s="61">
        <f ca="1"/>
        <v>0</v>
      </c>
      <c r="R223" s="61">
        <f ca="1"/>
        <v>0</v>
      </c>
      <c r="S223" s="61" t="str">
        <f ca="1"/>
        <v>UI</v>
      </c>
      <c r="T223" s="61">
        <f ca="1"/>
        <v>0</v>
      </c>
      <c r="U223" s="28">
        <f ca="1"/>
        <v>0</v>
      </c>
      <c r="V223" s="61">
        <f ca="1"/>
        <v>0</v>
      </c>
      <c r="W223" s="9" t="str">
        <f ca="1"/>
        <v>For Arrest of Accused</v>
      </c>
      <c r="X223" s="9" t="str">
        <f ca="1"/>
        <v>For Arrest of Accused</v>
      </c>
      <c r="Y223" s="66">
        <f ca="1"/>
        <v>0</v>
      </c>
      <c r="Z223" s="9" t="str">
        <f ca="1"/>
        <v>This case cheating by job fraud occured prior to 05.04.2026 and reported on same day at 12.30 hrs in whish the complainant Komara Adash S/o Nanaji, 32 Years, Vada Street, Baruva Village of Sompeta Mandal an ITI Diesel Mechanic graduate, and the accused Akhil Reddy and Jinkala Sai from the Rainbow Institute in Vizag, defrauded him under the pretext of securing a job in Singapore. Influenced by their promises and their dealings with others in his village, the complainant sent ¿2 lakhs via PhonePe to Akhil Reddy on October 29 and 30, 2024, as an initial payment toward a total demand of ¿6 lakhs. When the promised employment did not materialize and the suspects later changed the job offer to Merchant Navy roles while further delaying the process, the complainant demanded his money back; howev</v>
      </c>
      <c r="AA223" s="60" t="str">
        <f ca="1"/>
        <v>Total</v>
      </c>
      <c r="AB223" s="61">
        <f ca="1"/>
        <v>193</v>
      </c>
      <c r="AC223" s="61" t="str">
        <f ca="1"/>
        <v>Above 6 Months</v>
      </c>
      <c r="AD223" s="61" t="str">
        <f ca="1"/>
        <v/>
      </c>
      <c r="AE223" s="61" t="str">
        <f ca="1"/>
        <v/>
      </c>
      <c r="AF223" s="61">
        <f ca="1"/>
        <v>0</v>
      </c>
      <c r="AG223" s="61" t="str">
        <f ca="1"/>
        <v>Baruva,'33/2026'</v>
      </c>
      <c r="AH223" s="61" t="str">
        <f t="shared" ca="1" si="3"/>
        <v>No</v>
      </c>
    </row>
    <row r="224" spans="1:34" s="24" customFormat="1" ht="25.5" customHeight="1" x14ac:dyDescent="0.25">
      <c r="A224" s="61">
        <v>223</v>
      </c>
      <c r="B224" s="61" t="str">
        <f ca="1"/>
        <v>Kasibugga Sub-Division</v>
      </c>
      <c r="C224" s="61">
        <f ca="1"/>
        <v>0</v>
      </c>
      <c r="D224" s="61">
        <f ca="1"/>
        <v>0</v>
      </c>
      <c r="E224" s="62" t="str">
        <f ca="1"/>
        <v>Kasibugga</v>
      </c>
      <c r="F224" s="61" t="str">
        <f ca="1"/>
        <v>'106/2026'</v>
      </c>
      <c r="G224" s="63" t="str">
        <f ca="1"/>
        <v>310(2) BNS</v>
      </c>
      <c r="H224" s="64">
        <f ca="1"/>
        <v>46119</v>
      </c>
      <c r="I224" s="65" t="str">
        <f ca="1"/>
        <v>Apr</v>
      </c>
      <c r="J224" s="65">
        <f ca="1"/>
        <v>2026</v>
      </c>
      <c r="K224" s="63" t="str">
        <f ca="1"/>
        <v>Dacoity</v>
      </c>
      <c r="L224" s="61">
        <f ca="1"/>
        <v>0</v>
      </c>
      <c r="M224" s="61" t="str">
        <f ca="1"/>
        <v>Property Offences</v>
      </c>
      <c r="N224" s="61" t="str">
        <f ca="1"/>
        <v>IPC</v>
      </c>
      <c r="O224" s="61" t="str">
        <f ca="1"/>
        <v>Non-Grave</v>
      </c>
      <c r="P224" s="28">
        <f ca="1"/>
        <v>0</v>
      </c>
      <c r="Q224" s="61">
        <f ca="1"/>
        <v>0</v>
      </c>
      <c r="R224" s="61">
        <f ca="1"/>
        <v>0</v>
      </c>
      <c r="S224" s="61" t="str">
        <f ca="1"/>
        <v>UI</v>
      </c>
      <c r="T224" s="61">
        <f ca="1"/>
        <v>0</v>
      </c>
      <c r="U224" s="28">
        <f ca="1"/>
        <v>0</v>
      </c>
      <c r="V224" s="61">
        <f ca="1"/>
        <v>0</v>
      </c>
      <c r="W224" s="9" t="str">
        <f ca="1"/>
        <v>For Arrest of Accused</v>
      </c>
      <c r="X224" s="9" t="str">
        <f ca="1"/>
        <v>For Arrest of Accused</v>
      </c>
      <c r="Y224" s="66">
        <f ca="1"/>
        <v>0</v>
      </c>
      <c r="Z224" s="9" t="str">
        <f ca="1"/>
        <v>Occurred on 07.04.2026 at about 12.00hrs at Sri Venkateswara Jewellers, Nithyananda Nagar, Kasibugga town, Palasa-Kasibugga municipality and reported on 07.04.2026 at 13.30hrs, wherein the complainant Killamsetty Ramakrishna Rao S/o Late Laxmana Murthy, Age: 70 Years, Nithyananda Nagar, Palasa-Kasibugga municipality reported that he is residing at Nithyananda Nagar, Palasa-Kasibugga municipality. He had four daughters and all of them got married and living with their respective families. He has been engaged in the gold and jewellery business for about 40 years. Earlier, he used to run a shop ¿Sri Venkateswara Jewellers¿ near Medara Street in Kasibugga. For the past 8 years, he has been running the same jewellery shop at his residence located in Bhagavathi Theatre Line. He procure gold or</v>
      </c>
      <c r="AA224" s="60" t="str">
        <f ca="1"/>
        <v>Total</v>
      </c>
      <c r="AB224" s="61">
        <f ca="1"/>
        <v>192</v>
      </c>
      <c r="AC224" s="61" t="str">
        <f ca="1"/>
        <v>Above 6 Months</v>
      </c>
      <c r="AD224" s="61" t="str">
        <f ca="1"/>
        <v/>
      </c>
      <c r="AE224" s="61" t="str">
        <f ca="1"/>
        <v/>
      </c>
      <c r="AF224" s="61">
        <f ca="1"/>
        <v>0</v>
      </c>
      <c r="AG224" s="61" t="str">
        <f ca="1"/>
        <v>Kasibugga,'106/2026'</v>
      </c>
      <c r="AH224" s="61" t="str">
        <f t="shared" ca="1" si="3"/>
        <v>No</v>
      </c>
    </row>
    <row r="225" spans="1:34" s="24" customFormat="1" ht="25.5" customHeight="1" x14ac:dyDescent="0.25">
      <c r="A225" s="61">
        <v>224</v>
      </c>
      <c r="B225" s="61" t="str">
        <f ca="1"/>
        <v>Srikakulam Sub-Division</v>
      </c>
      <c r="C225" s="61" t="str">
        <f ca="1"/>
        <v>Amadalavalasa Circle</v>
      </c>
      <c r="D225" s="61">
        <f ca="1"/>
        <v>0</v>
      </c>
      <c r="E225" s="62" t="str">
        <f ca="1"/>
        <v>Burja</v>
      </c>
      <c r="F225" s="61" t="str">
        <f ca="1"/>
        <v>'26/2026'</v>
      </c>
      <c r="G225" s="63" t="str">
        <f ca="1"/>
        <v>336(3),61(2),339,338 BNS</v>
      </c>
      <c r="H225" s="64">
        <f ca="1"/>
        <v>46122</v>
      </c>
      <c r="I225" s="65" t="str">
        <f ca="1"/>
        <v>Apr</v>
      </c>
      <c r="J225" s="65">
        <f ca="1"/>
        <v>2026</v>
      </c>
      <c r="K225" s="63" t="str">
        <f ca="1"/>
        <v>Cheating</v>
      </c>
      <c r="L225" s="61">
        <f ca="1"/>
        <v>0</v>
      </c>
      <c r="M225" s="61" t="str">
        <f ca="1"/>
        <v>White Collar Offences</v>
      </c>
      <c r="N225" s="61" t="str">
        <f ca="1"/>
        <v>IPC</v>
      </c>
      <c r="O225" s="61" t="str">
        <f ca="1"/>
        <v>Non-Grave</v>
      </c>
      <c r="P225" s="28">
        <f ca="1"/>
        <v>0</v>
      </c>
      <c r="Q225" s="61">
        <f ca="1"/>
        <v>0</v>
      </c>
      <c r="R225" s="61">
        <f ca="1"/>
        <v>0</v>
      </c>
      <c r="S225" s="61" t="str">
        <f ca="1"/>
        <v>UI</v>
      </c>
      <c r="T225" s="61">
        <f ca="1"/>
        <v>0</v>
      </c>
      <c r="U225" s="28">
        <f ca="1"/>
        <v>0</v>
      </c>
      <c r="V225" s="61">
        <f ca="1"/>
        <v>0</v>
      </c>
      <c r="W225" s="9" t="str">
        <f ca="1"/>
        <v>For Arrest of Accused</v>
      </c>
      <c r="X225" s="9" t="str">
        <f ca="1"/>
        <v>For Arrest of Accused</v>
      </c>
      <c r="Y225" s="66">
        <f ca="1"/>
        <v>0</v>
      </c>
      <c r="Z225" s="9" t="str">
        <f ca="1"/>
        <v>This is a case of land grabbing by way of illegal registration through fraudulent and forged documents which occurred prior to 26.03.2026 at Narendrapuram village of Burja Mandal and was reported on 10.04.2026 at 20:00 hrs. Wherein the complainant Yadla Jagannadaharao, S/o Late Challayya, 72 years, Kapu by caste, native of Kottakota village of Sarubujjili Mandal and presently residing at D.No. 59-1-23, Flat No. 203, Naveen Estates, Ramachandranagar, Vijayawada, is a retired Deputy Superintendent of Police. He stated that he, along with his wife Sobharani, are the absolute owners and possessors of Ac.19.33 cents of land situated at Narendrapuram village of Burja Mandal. He further stated that he had converted the said land into plots for the purpose of sale. Taking advantage of the same, th</v>
      </c>
      <c r="AA225" s="60" t="str">
        <f ca="1"/>
        <v>Total</v>
      </c>
      <c r="AB225" s="61">
        <f ca="1"/>
        <v>189</v>
      </c>
      <c r="AC225" s="61" t="str">
        <f ca="1"/>
        <v>Above 6 Months</v>
      </c>
      <c r="AD225" s="61" t="str">
        <f ca="1"/>
        <v/>
      </c>
      <c r="AE225" s="61" t="str">
        <f ca="1"/>
        <v/>
      </c>
      <c r="AF225" s="61">
        <f ca="1"/>
        <v>0</v>
      </c>
      <c r="AG225" s="61" t="str">
        <f ca="1"/>
        <v>Burja,'26/2026'</v>
      </c>
      <c r="AH225" s="61" t="str">
        <f t="shared" ca="1" si="3"/>
        <v>No</v>
      </c>
    </row>
    <row r="226" spans="1:34" s="24" customFormat="1" ht="25.5" customHeight="1" x14ac:dyDescent="0.25">
      <c r="A226" s="61">
        <v>225</v>
      </c>
      <c r="B226" s="61" t="str">
        <f ca="1"/>
        <v>Tekkali Sub-Division</v>
      </c>
      <c r="C226" s="61" t="str">
        <f ca="1"/>
        <v>Narasannapeta Circle</v>
      </c>
      <c r="D226" s="61">
        <f ca="1"/>
        <v>0</v>
      </c>
      <c r="E226" s="62" t="str">
        <f ca="1"/>
        <v>Polaki</v>
      </c>
      <c r="F226" s="61" t="str">
        <f ca="1"/>
        <v>'67/2026'</v>
      </c>
      <c r="G226" s="63" t="str">
        <f ca="1"/>
        <v>324(4),351(2),329(4) BNS</v>
      </c>
      <c r="H226" s="64">
        <f ca="1"/>
        <v>46125</v>
      </c>
      <c r="I226" s="65" t="str">
        <f ca="1"/>
        <v>Apr</v>
      </c>
      <c r="J226" s="65">
        <f ca="1"/>
        <v>2026</v>
      </c>
      <c r="K226" s="63" t="str">
        <f ca="1"/>
        <v>Other IPC</v>
      </c>
      <c r="L226" s="61">
        <f ca="1"/>
        <v>0</v>
      </c>
      <c r="M226" s="61" t="str">
        <f ca="1"/>
        <v>Other IPC</v>
      </c>
      <c r="N226" s="61" t="str">
        <f ca="1"/>
        <v>IPC</v>
      </c>
      <c r="O226" s="61" t="str">
        <f ca="1"/>
        <v>Non-Grave</v>
      </c>
      <c r="P226" s="28">
        <f ca="1"/>
        <v>0</v>
      </c>
      <c r="Q226" s="61">
        <f ca="1"/>
        <v>0</v>
      </c>
      <c r="R226" s="61">
        <f ca="1"/>
        <v>0</v>
      </c>
      <c r="S226" s="61" t="str">
        <f ca="1"/>
        <v>UI</v>
      </c>
      <c r="T226" s="61">
        <f ca="1"/>
        <v>0</v>
      </c>
      <c r="U226" s="28">
        <f ca="1"/>
        <v>0</v>
      </c>
      <c r="V226" s="61">
        <f ca="1"/>
        <v>0</v>
      </c>
      <c r="W226" s="9" t="str">
        <f ca="1"/>
        <v>For Arrest of Accused</v>
      </c>
      <c r="X226" s="9" t="str">
        <f ca="1"/>
        <v>For Arrest of Accused</v>
      </c>
      <c r="Y226" s="66">
        <f ca="1"/>
        <v>0</v>
      </c>
      <c r="Z226" s="9" t="str">
        <f ca="1"/>
        <v>Occurred on prior to 11.04.2026 at 18:00 At Complainant old house, R.J Puram village, Polaki Mandal, Srikakulam District, and was reported on 13.04.2026 at 20:00 hours. Where in the complainant Gorle Saraswathi S/o Dharmarao, Age 55 years, T.Kapu by Caste, R.J Puram village, Polaki Manndal, Srikakulam District., reported that she owns an old tiled house in his village, and that he has been storing agricultural-related materials in the said house. Adjacent to that house, oneMiriyabilli Siva S/o Apparao, is residing. There have been disputes between the complainant and Siva regarding the house site. In this regard, cases have already been registered at Polaki Police Station. Further, a few days ago, Siva damaged the motor, CCTV cameras, and display units present in the complainant¿s old hou</v>
      </c>
      <c r="AA226" s="60" t="str">
        <f ca="1"/>
        <v>Total</v>
      </c>
      <c r="AB226" s="61">
        <f ca="1"/>
        <v>186</v>
      </c>
      <c r="AC226" s="61" t="str">
        <f ca="1"/>
        <v>Above 6 Months</v>
      </c>
      <c r="AD226" s="61" t="str">
        <f ca="1"/>
        <v/>
      </c>
      <c r="AE226" s="61" t="str">
        <f ca="1"/>
        <v/>
      </c>
      <c r="AF226" s="61">
        <f ca="1"/>
        <v>0</v>
      </c>
      <c r="AG226" s="61" t="str">
        <f ca="1"/>
        <v>Polaki,'67/2026'</v>
      </c>
      <c r="AH226" s="61" t="str">
        <f t="shared" ca="1" si="3"/>
        <v>No</v>
      </c>
    </row>
    <row r="227" spans="1:34" s="24" customFormat="1" ht="25.5" customHeight="1" x14ac:dyDescent="0.25">
      <c r="A227" s="61">
        <v>226</v>
      </c>
      <c r="B227" s="61" t="str">
        <f ca="1"/>
        <v>Kasibugga Sub-Division</v>
      </c>
      <c r="C227" s="61" t="str">
        <f ca="1"/>
        <v>Sompeta Circle</v>
      </c>
      <c r="D227" s="61">
        <f ca="1"/>
        <v>0</v>
      </c>
      <c r="E227" s="62" t="str">
        <f ca="1"/>
        <v>Kanchili</v>
      </c>
      <c r="F227" s="61" t="str">
        <f ca="1"/>
        <v>'30/2026'</v>
      </c>
      <c r="G227" s="63" t="str">
        <f ca="1"/>
        <v>20(b)(ii)(B) r/w 8(c) NDPSA</v>
      </c>
      <c r="H227" s="64">
        <f ca="1"/>
        <v>46132</v>
      </c>
      <c r="I227" s="65" t="str">
        <f ca="1"/>
        <v>Apr</v>
      </c>
      <c r="J227" s="65">
        <f ca="1"/>
        <v>2026</v>
      </c>
      <c r="K227" s="63" t="str">
        <f ca="1"/>
        <v>NDPS</v>
      </c>
      <c r="L227" s="61">
        <f ca="1"/>
        <v>0</v>
      </c>
      <c r="M227" s="61" t="str">
        <f ca="1"/>
        <v>NDPS</v>
      </c>
      <c r="N227" s="61" t="str">
        <f ca="1"/>
        <v>NDPS</v>
      </c>
      <c r="O227" s="61" t="str">
        <f ca="1"/>
        <v>Non-Grave</v>
      </c>
      <c r="P227" s="28">
        <f ca="1"/>
        <v>0</v>
      </c>
      <c r="Q227" s="61">
        <f ca="1"/>
        <v>0</v>
      </c>
      <c r="R227" s="61">
        <f ca="1"/>
        <v>0</v>
      </c>
      <c r="S227" s="61" t="str">
        <f ca="1"/>
        <v>UI</v>
      </c>
      <c r="T227" s="61">
        <f ca="1"/>
        <v>0</v>
      </c>
      <c r="U227" s="28">
        <f ca="1"/>
        <v>0</v>
      </c>
      <c r="V227" s="61">
        <f ca="1"/>
        <v>0</v>
      </c>
      <c r="W227" s="9" t="str">
        <f ca="1"/>
        <v>For Arrest of Accused</v>
      </c>
      <c r="X227" s="9" t="str">
        <f ca="1"/>
        <v>For Arrest of Accused</v>
      </c>
      <c r="Y227" s="66">
        <f ca="1"/>
        <v>0</v>
      </c>
      <c r="Z227" s="9" t="str">
        <f ca="1"/>
        <v>This is a case of illegal possession and transportation of prohibited Ganja for the purpose of self consumption and selling for high price that occurred on 20.04.2026 at 08.30 hours, on BT Road at Sompeta Railway Station Arch, Kanchili village &amp; Mandal and reported on the same day at 10.45 hours, in which, the complainant P. Pari Naidu, Sub-Inspector of Police, Kanchili PS reported that on reliable information, he caught hold the accused A-1) Rahul S/o Selvakumar, age.21 years, No.196, Pattinathar Koil, Thirugottoyur Kuppam, Thiruvattiyur, Chennai, Tamilnadu-600019 while he was in possession &amp; transportation of prohibited Ganja and seized Ganja weighing about Kg 6.690 grams, worth of Rs.6000/-, which was purchased from A-2 Avinash, Goli village, Tabarada Panchayat, Gajapathi District, Odis</v>
      </c>
      <c r="AA227" s="60" t="str">
        <f ca="1"/>
        <v>Total</v>
      </c>
      <c r="AB227" s="61">
        <f ca="1"/>
        <v>179</v>
      </c>
      <c r="AC227" s="61" t="str">
        <f ca="1"/>
        <v>Above 3 Months</v>
      </c>
      <c r="AD227" s="61" t="str">
        <f ca="1"/>
        <v/>
      </c>
      <c r="AE227" s="61" t="str">
        <f ca="1"/>
        <v/>
      </c>
      <c r="AF227" s="61">
        <f ca="1"/>
        <v>0</v>
      </c>
      <c r="AG227" s="61" t="str">
        <f ca="1"/>
        <v>Kanchili,'30/2026'</v>
      </c>
      <c r="AH227" s="61" t="str">
        <f t="shared" ca="1" si="3"/>
        <v>No</v>
      </c>
    </row>
    <row r="228" spans="1:34" s="24" customFormat="1" ht="25.5" customHeight="1" x14ac:dyDescent="0.25">
      <c r="A228" s="61">
        <v>227</v>
      </c>
      <c r="B228" s="61" t="str">
        <f ca="1"/>
        <v>Srikakulam Sub-Division</v>
      </c>
      <c r="C228" s="61" t="str">
        <f ca="1"/>
        <v>Srikakulam Rural Circle</v>
      </c>
      <c r="D228" s="61">
        <f ca="1"/>
        <v>0</v>
      </c>
      <c r="E228" s="62" t="str">
        <f ca="1"/>
        <v>Srikakulam Rural</v>
      </c>
      <c r="F228" s="61" t="str">
        <f ca="1"/>
        <v>'73/2026'</v>
      </c>
      <c r="G228" s="63" t="str">
        <f ca="1"/>
        <v>125(a),106(1) BNS</v>
      </c>
      <c r="H228" s="64">
        <f ca="1"/>
        <v>46135</v>
      </c>
      <c r="I228" s="65" t="str">
        <f ca="1"/>
        <v>Apr</v>
      </c>
      <c r="J228" s="65">
        <f ca="1"/>
        <v>2026</v>
      </c>
      <c r="K228" s="63" t="str">
        <f ca="1"/>
        <v>Fatal Road Accidents</v>
      </c>
      <c r="L228" s="61">
        <f ca="1"/>
        <v>0</v>
      </c>
      <c r="M228" s="61" t="str">
        <f ca="1"/>
        <v>Road Accidents</v>
      </c>
      <c r="N228" s="61" t="str">
        <f ca="1"/>
        <v>IPC</v>
      </c>
      <c r="O228" s="61" t="str">
        <f ca="1"/>
        <v>Non-Grave</v>
      </c>
      <c r="P228" s="28">
        <f ca="1"/>
        <v>46140</v>
      </c>
      <c r="Q228" s="61">
        <f ca="1"/>
        <v>0</v>
      </c>
      <c r="R228" s="61">
        <f ca="1"/>
        <v>0</v>
      </c>
      <c r="S228" s="61" t="str">
        <f ca="1"/>
        <v>UI</v>
      </c>
      <c r="T228" s="61">
        <f ca="1"/>
        <v>0</v>
      </c>
      <c r="U228" s="28">
        <f ca="1"/>
        <v>0</v>
      </c>
      <c r="V228" s="61">
        <f ca="1"/>
        <v>0</v>
      </c>
      <c r="W228" s="9" t="str">
        <f ca="1"/>
        <v>Being Charged</v>
      </c>
      <c r="X228" s="9" t="str">
        <f ca="1"/>
        <v>For Arrest of Accused</v>
      </c>
      <c r="Y228" s="66">
        <f ca="1"/>
        <v>0</v>
      </c>
      <c r="Z228" s="9" t="str">
        <f ca="1"/>
        <v>This is a case of Non Fatal road Accident that occurred 23.04.2026 at 10.00 Hrs on NH16 road, at Karajada Village, towards Narasannapeta side, Srikakulam and reported on same day 16.00 Hrs by the complainant Korada Venkata Chandrao, S/o late Krishna Murthy, 65 Yrs, Kalinga vysya by caste, Near Krishna Theater, Srikakulam town, that he was retired in 2020 as Govt Principal and his relative Tangudu Dharma Raju, S/o Yarrayya, 78 Yrs, and he also retired govt principal, the Tangudu Dharma Raju having cultivation lands in Nimmada village, today i.e he told to the complainant, that we go and take a look at our agricultural land. Then both are going to Nimmada Village on Tangudu Dharmaraju car bearing AP30AQ7677, they reached Karajada village, wherein the accused driver of lorry bearing No. WB</v>
      </c>
      <c r="AA228" s="60" t="str">
        <f ca="1"/>
        <v>Total</v>
      </c>
      <c r="AB228" s="61">
        <f ca="1"/>
        <v>176</v>
      </c>
      <c r="AC228" s="61" t="str">
        <f ca="1"/>
        <v>Above 3 Months</v>
      </c>
      <c r="AD228" s="61" t="str">
        <f ca="1"/>
        <v/>
      </c>
      <c r="AE228" s="61" t="str">
        <f ca="1"/>
        <v/>
      </c>
      <c r="AF228" s="61">
        <f ca="1"/>
        <v>0</v>
      </c>
      <c r="AG228" s="61" t="str">
        <f ca="1"/>
        <v>Srikakulam Rural,'73/2026'</v>
      </c>
      <c r="AH228" s="61" t="str">
        <f t="shared" ca="1" si="3"/>
        <v>No</v>
      </c>
    </row>
    <row r="229" spans="1:34" s="24" customFormat="1" ht="25.5" customHeight="1" x14ac:dyDescent="0.25">
      <c r="A229" s="61">
        <v>228</v>
      </c>
      <c r="B229" s="61" t="str">
        <f ca="1"/>
        <v>Kasibugga Sub-Division</v>
      </c>
      <c r="C229" s="61" t="str">
        <f ca="1"/>
        <v>Sompeta Circle</v>
      </c>
      <c r="D229" s="61">
        <f ca="1"/>
        <v>0</v>
      </c>
      <c r="E229" s="62" t="str">
        <f ca="1"/>
        <v>Baruva</v>
      </c>
      <c r="F229" s="61" t="str">
        <f ca="1"/>
        <v>'40/2026'</v>
      </c>
      <c r="G229" s="63" t="str">
        <f ca="1"/>
        <v>20(b)(ii)(B) r/w 8(c) NDPSA</v>
      </c>
      <c r="H229" s="64">
        <f ca="1"/>
        <v>46140</v>
      </c>
      <c r="I229" s="65" t="str">
        <f ca="1"/>
        <v>Apr</v>
      </c>
      <c r="J229" s="65">
        <f ca="1"/>
        <v>2026</v>
      </c>
      <c r="K229" s="63" t="str">
        <f ca="1"/>
        <v>NDPS</v>
      </c>
      <c r="L229" s="61">
        <f ca="1"/>
        <v>0</v>
      </c>
      <c r="M229" s="61" t="str">
        <f ca="1"/>
        <v>NDPS</v>
      </c>
      <c r="N229" s="61" t="str">
        <f ca="1"/>
        <v>NDPS</v>
      </c>
      <c r="O229" s="61" t="str">
        <f ca="1"/>
        <v>Non-Grave</v>
      </c>
      <c r="P229" s="28">
        <f ca="1"/>
        <v>0</v>
      </c>
      <c r="Q229" s="61">
        <f ca="1"/>
        <v>0</v>
      </c>
      <c r="R229" s="61">
        <f ca="1"/>
        <v>0</v>
      </c>
      <c r="S229" s="61" t="str">
        <f ca="1"/>
        <v>UI</v>
      </c>
      <c r="T229" s="61">
        <f ca="1"/>
        <v>0</v>
      </c>
      <c r="U229" s="28">
        <f ca="1"/>
        <v>0</v>
      </c>
      <c r="V229" s="61">
        <f ca="1"/>
        <v>0</v>
      </c>
      <c r="W229" s="9" t="str">
        <f ca="1"/>
        <v>For Arrest of Accused</v>
      </c>
      <c r="X229" s="9" t="str">
        <f ca="1"/>
        <v>For Arrest of Accused</v>
      </c>
      <c r="Y229" s="66">
        <f ca="1"/>
        <v>0</v>
      </c>
      <c r="Z229" s="9" t="str">
        <f ca="1"/>
        <v>This is a case of illegal possession of prohibited Ganja for the purpose of commercial use that occurred on 28.04.2026 at 11.30 hours, at the opposite Singh Dhaba, on NH-16 road, near besiramachandrapuram village,Sompeta Mandal and reported on the same day at 13.00 hours by the complainant S haribabunaidu, Sub-Inspector of Police, Baruva PS, in which, he reported that he arrested the Niranjan Malik S/o Chabindra malik, Age 23 , Kondihat Village,Charpara Panchyat, Rajkonika Block, Kendrapada dist, pin 755016, Odisha State. Aadhar No. 221192667557,ph no:8926112395 while he was in possession &amp; transportation of the prohibited Ganja. The complainant seized total Ganja weighing about 3.135 Kg, one mobile phone and one Indian currency Ruppee 100/- from the possession of the accused in the pres</v>
      </c>
      <c r="AA229" s="60" t="str">
        <f ca="1"/>
        <v>Total</v>
      </c>
      <c r="AB229" s="61">
        <f ca="1"/>
        <v>171</v>
      </c>
      <c r="AC229" s="61" t="str">
        <f ca="1"/>
        <v>Above 3 Months</v>
      </c>
      <c r="AD229" s="61" t="str">
        <f ca="1"/>
        <v/>
      </c>
      <c r="AE229" s="61" t="str">
        <f ca="1"/>
        <v/>
      </c>
      <c r="AF229" s="61">
        <f ca="1"/>
        <v>0</v>
      </c>
      <c r="AG229" s="61" t="str">
        <f ca="1"/>
        <v>Baruva,'40/2026'</v>
      </c>
      <c r="AH229" s="61" t="str">
        <f t="shared" ca="1" si="3"/>
        <v>No</v>
      </c>
    </row>
    <row r="230" spans="1:34" s="24" customFormat="1" ht="25.5" customHeight="1" x14ac:dyDescent="0.25">
      <c r="A230" s="61">
        <v>229</v>
      </c>
      <c r="B230" s="61" t="str">
        <f ca="1"/>
        <v>Kasibugga Sub-Division</v>
      </c>
      <c r="C230" s="61" t="str">
        <f ca="1"/>
        <v>Kasibugga Rural Circle</v>
      </c>
      <c r="D230" s="61">
        <f ca="1"/>
        <v>0</v>
      </c>
      <c r="E230" s="62" t="str">
        <f ca="1"/>
        <v>Vajrapukothuru</v>
      </c>
      <c r="F230" s="61" t="str">
        <f ca="1"/>
        <v>'32/2026'</v>
      </c>
      <c r="G230" s="63" t="str">
        <f ca="1"/>
        <v>20(b)(ii)(B) r/w 8c NDPSA</v>
      </c>
      <c r="H230" s="64">
        <f ca="1"/>
        <v>46140</v>
      </c>
      <c r="I230" s="65" t="str">
        <f ca="1"/>
        <v>Apr</v>
      </c>
      <c r="J230" s="65">
        <f ca="1"/>
        <v>2026</v>
      </c>
      <c r="K230" s="63" t="str">
        <f ca="1"/>
        <v>NDPS</v>
      </c>
      <c r="L230" s="61">
        <f ca="1"/>
        <v>0</v>
      </c>
      <c r="M230" s="61" t="str">
        <f ca="1"/>
        <v>NDPS</v>
      </c>
      <c r="N230" s="61" t="str">
        <f ca="1"/>
        <v>NDPS</v>
      </c>
      <c r="O230" s="61" t="str">
        <f ca="1"/>
        <v>Non-Grave</v>
      </c>
      <c r="P230" s="28">
        <f ca="1"/>
        <v>0</v>
      </c>
      <c r="Q230" s="61">
        <f ca="1"/>
        <v>0</v>
      </c>
      <c r="R230" s="28">
        <f ca="1"/>
        <v>0</v>
      </c>
      <c r="S230" s="61" t="str">
        <f ca="1"/>
        <v>UI</v>
      </c>
      <c r="T230" s="61">
        <f ca="1"/>
        <v>0</v>
      </c>
      <c r="U230" s="28">
        <f ca="1"/>
        <v>0</v>
      </c>
      <c r="V230" s="61">
        <f ca="1"/>
        <v>0</v>
      </c>
      <c r="W230" s="9" t="str">
        <f ca="1"/>
        <v>For Arrest of Accused</v>
      </c>
      <c r="X230" s="9" t="str">
        <f ca="1"/>
        <v>For Arrest of Accused</v>
      </c>
      <c r="Y230" s="66">
        <f ca="1"/>
        <v>0</v>
      </c>
      <c r="Z230" s="9" t="str">
        <f ca="1"/>
        <v>This is a case of illegal possession of prohibited Ganja for the purpose of commercial use that occurred on 28.04.2026 at 12:00 hours at Appayya Dora statue, near Bendi gate, Bendi village of Vajrapukotturu Mandal and reported on the same day at 14:30 hours by the complainant B. Nihar, Sub-Inspector of Police, Vajrapukotturu PS, in which, he reported that he arrested the accused AA-1) Nimiya Mandal S/o Baji Mandal, Age: 35 years, Antaraba village, Mohan Block, Adava Police Station, Gajapati District, Odisha State, A-2) Gajendra Mandal S/o Late Kartik Mandal, age: 36 years, Puranasahi, Antaraba village, Mohan Block, Adava Police Station, Gajapati District, Odisha State and A-3) Deepak Kumar S/o Lakshmi Narayan, Age: 26 years, F-212, Madipur Colony, West Delhi while they were in possession &amp;</v>
      </c>
      <c r="AA230" s="60" t="str">
        <f ca="1"/>
        <v>Total</v>
      </c>
      <c r="AB230" s="61">
        <f ca="1"/>
        <v>171</v>
      </c>
      <c r="AC230" s="61" t="str">
        <f ca="1"/>
        <v>Above 3 Months</v>
      </c>
      <c r="AD230" s="61" t="str">
        <f ca="1"/>
        <v/>
      </c>
      <c r="AE230" s="61" t="str">
        <f ca="1"/>
        <v/>
      </c>
      <c r="AF230" s="61">
        <f ca="1"/>
        <v>0</v>
      </c>
      <c r="AG230" s="61" t="str">
        <f ca="1"/>
        <v>Vajrapukothuru,'32/2026'</v>
      </c>
      <c r="AH230" s="61" t="str">
        <f t="shared" ca="1" si="3"/>
        <v>No</v>
      </c>
    </row>
    <row r="231" spans="1:34" s="24" customFormat="1" ht="25.5" customHeight="1" x14ac:dyDescent="0.25">
      <c r="A231" s="61">
        <v>230</v>
      </c>
      <c r="B231" s="61" t="str">
        <f ca="1"/>
        <v>Tekkali Sub-Division</v>
      </c>
      <c r="C231" s="61" t="str">
        <f ca="1"/>
        <v>Narasannapeta Circle</v>
      </c>
      <c r="D231" s="61">
        <f ca="1"/>
        <v>0</v>
      </c>
      <c r="E231" s="62" t="str">
        <f ca="1"/>
        <v>Narasannapeta</v>
      </c>
      <c r="F231" s="61" t="str">
        <f ca="1"/>
        <v>'116/2026'</v>
      </c>
      <c r="G231" s="63" t="str">
        <f ca="1"/>
        <v>20(b)(ii)(A) r/w 8c NDPSA</v>
      </c>
      <c r="H231" s="64">
        <f ca="1"/>
        <v>46144</v>
      </c>
      <c r="I231" s="65" t="str">
        <f ca="1"/>
        <v>May</v>
      </c>
      <c r="J231" s="65">
        <f ca="1"/>
        <v>2026</v>
      </c>
      <c r="K231" s="63" t="str">
        <f ca="1"/>
        <v>NDPS</v>
      </c>
      <c r="L231" s="61">
        <f ca="1"/>
        <v>0</v>
      </c>
      <c r="M231" s="61" t="str">
        <f ca="1"/>
        <v>NDPS</v>
      </c>
      <c r="N231" s="61" t="str">
        <f ca="1"/>
        <v>NDPS</v>
      </c>
      <c r="O231" s="61" t="str">
        <f ca="1"/>
        <v>Non-Grave</v>
      </c>
      <c r="P231" s="28">
        <f ca="1"/>
        <v>0</v>
      </c>
      <c r="Q231" s="61">
        <f ca="1"/>
        <v>0</v>
      </c>
      <c r="R231" s="61">
        <f ca="1"/>
        <v>0</v>
      </c>
      <c r="S231" s="61" t="str">
        <f ca="1"/>
        <v>UI</v>
      </c>
      <c r="T231" s="61">
        <f ca="1"/>
        <v>0</v>
      </c>
      <c r="U231" s="28">
        <f ca="1"/>
        <v>0</v>
      </c>
      <c r="V231" s="61">
        <f ca="1"/>
        <v>0</v>
      </c>
      <c r="W231" s="9" t="str">
        <f ca="1"/>
        <v>For Arrest of Accused</v>
      </c>
      <c r="X231" s="9" t="str">
        <f ca="1"/>
        <v>For Arrest of Accused</v>
      </c>
      <c r="Y231" s="66">
        <f ca="1"/>
        <v>0</v>
      </c>
      <c r="Z231" s="9" t="str">
        <f ca="1"/>
        <v>This is a case of seizure of contraband i.e. Ganja, a cultivated Herbal Narcotic coupled with illegal purchase, possession, transportation of the narcotic drug i.e. Ganja, packed in white colour polythene cover that occurred on 02.05.2026 at 11.30 hrs near Madapam Toll gate, Narasannapeta Mandal on N.H.16 leading from Narasannapeta to Srikakulam, and reported on same day 13.00hrs wherein accused Arun Biswal, S/o Kalandi Biswal, age 36yrs, Fhasuda (V), Balaghad PS, Khurdha District, Odisha state was arrested by SI Narasannapeta P.S., when he was found in the illegal possession of Narcotic drug i.e. Ganja total about 0.152 kgs all worth Rs 400/- which was procured from A.2 viz., Meliya Mudili, S/o late Shankar Muduli, Bhimpada (V), Balaghad PS, Khurdha District, Odisha state. A1 started t</v>
      </c>
      <c r="AA231" s="60" t="str">
        <f ca="1"/>
        <v>Total</v>
      </c>
      <c r="AB231" s="61">
        <f ca="1"/>
        <v>167</v>
      </c>
      <c r="AC231" s="61" t="str">
        <f ca="1"/>
        <v>Above 3 Months</v>
      </c>
      <c r="AD231" s="61" t="str">
        <f ca="1"/>
        <v/>
      </c>
      <c r="AE231" s="61" t="str">
        <f ca="1"/>
        <v/>
      </c>
      <c r="AF231" s="61">
        <f ca="1"/>
        <v>0</v>
      </c>
      <c r="AG231" s="61" t="str">
        <f ca="1"/>
        <v>Narasannapeta,'116/2026'</v>
      </c>
      <c r="AH231" s="61" t="str">
        <f t="shared" ca="1" si="3"/>
        <v>No</v>
      </c>
    </row>
    <row r="232" spans="1:34" s="24" customFormat="1" ht="25.5" customHeight="1" x14ac:dyDescent="0.25">
      <c r="A232" s="61">
        <v>231</v>
      </c>
      <c r="B232" s="61" t="str">
        <f ca="1"/>
        <v>Tekkali Sub-Division</v>
      </c>
      <c r="C232" s="61" t="str">
        <f ca="1"/>
        <v>Tekkali Rural Circle</v>
      </c>
      <c r="D232" s="61">
        <f ca="1"/>
        <v>0</v>
      </c>
      <c r="E232" s="62" t="str">
        <f ca="1"/>
        <v>Nandigam</v>
      </c>
      <c r="F232" s="61" t="str">
        <f ca="1"/>
        <v>'34/2026'</v>
      </c>
      <c r="G232" s="63" t="str">
        <f ca="1"/>
        <v>115(2),118(1),351(2) r/w 3(5) BNS</v>
      </c>
      <c r="H232" s="64">
        <f ca="1"/>
        <v>46145</v>
      </c>
      <c r="I232" s="65" t="str">
        <f ca="1"/>
        <v>May</v>
      </c>
      <c r="J232" s="65">
        <f ca="1"/>
        <v>2026</v>
      </c>
      <c r="K232" s="63" t="str">
        <f ca="1"/>
        <v>Hurt - Simple</v>
      </c>
      <c r="L232" s="61">
        <f ca="1"/>
        <v>0</v>
      </c>
      <c r="M232" s="61" t="str">
        <f ca="1"/>
        <v>Bodily Offiences</v>
      </c>
      <c r="N232" s="61" t="str">
        <f ca="1"/>
        <v>IPC</v>
      </c>
      <c r="O232" s="61" t="str">
        <f ca="1"/>
        <v>Non-Grave</v>
      </c>
      <c r="P232" s="28">
        <f ca="1"/>
        <v>0</v>
      </c>
      <c r="Q232" s="61">
        <f ca="1"/>
        <v>0</v>
      </c>
      <c r="R232" s="61">
        <f ca="1"/>
        <v>0</v>
      </c>
      <c r="S232" s="61" t="str">
        <f ca="1"/>
        <v>UI</v>
      </c>
      <c r="T232" s="61">
        <f ca="1"/>
        <v>0</v>
      </c>
      <c r="U232" s="28">
        <f ca="1"/>
        <v>0</v>
      </c>
      <c r="V232" s="61">
        <f ca="1"/>
        <v>0</v>
      </c>
      <c r="W232" s="9" t="str">
        <f ca="1"/>
        <v>For Arrest of Accused</v>
      </c>
      <c r="X232" s="9" t="str">
        <f ca="1"/>
        <v>For Arrest of Accused</v>
      </c>
      <c r="Y232" s="66">
        <f ca="1"/>
        <v>0</v>
      </c>
      <c r="Z232" s="9" t="str">
        <f ca="1"/>
        <v>This is a case of simple hurt with deadly weapons and wrongful retain that occurred on 29.04.2026 at 17.30 hours at Mango tree of ethabandha embankment at Anadhapuram village, Nandigam Mandal and reported on 03.05.2026 at 12.30 hours by the complainant Kamminana Jeevitha, W/o Vasudev, Age 36 years, Kalinga by caste, Anandhapuram village, Nandigam Mandal. In which the accused 1) Polaki Simhachalam, 2) Polaki Laxmana Rao, 3) Polaki Ramulamma were beat the complainant with hands and Poalaki Simhachalam beat the complainant with knife (Kamma Kathi) and caused bleeding injury and threatened with dire consequence. Immediately the complainant made a phone call to his villagers then they were scared from the spot. On pretext that the complainant is security at mango tope of ethabanda pond appointe</v>
      </c>
      <c r="AA232" s="60" t="str">
        <f ca="1"/>
        <v>Total</v>
      </c>
      <c r="AB232" s="61">
        <f ca="1"/>
        <v>166</v>
      </c>
      <c r="AC232" s="61" t="str">
        <f ca="1"/>
        <v>Above 3 Months</v>
      </c>
      <c r="AD232" s="61" t="str">
        <f ca="1"/>
        <v/>
      </c>
      <c r="AE232" s="61" t="str">
        <f ca="1"/>
        <v/>
      </c>
      <c r="AF232" s="61">
        <f ca="1"/>
        <v>0</v>
      </c>
      <c r="AG232" s="61" t="str">
        <f ca="1"/>
        <v>Nandigam,'34/2026'</v>
      </c>
      <c r="AH232" s="61" t="str">
        <f t="shared" ca="1" si="3"/>
        <v>No</v>
      </c>
    </row>
    <row r="233" spans="1:34" s="24" customFormat="1" ht="25.5" customHeight="1" x14ac:dyDescent="0.25">
      <c r="A233" s="61">
        <v>232</v>
      </c>
      <c r="B233" s="61" t="str">
        <f ca="1"/>
        <v>Kasibugga Sub-Division</v>
      </c>
      <c r="C233" s="61" t="str">
        <f ca="1"/>
        <v>Sompeta Circle</v>
      </c>
      <c r="D233" s="61">
        <f ca="1"/>
        <v>0</v>
      </c>
      <c r="E233" s="62" t="str">
        <f ca="1"/>
        <v>Kanchili</v>
      </c>
      <c r="F233" s="61" t="str">
        <f ca="1"/>
        <v>'36/2026'</v>
      </c>
      <c r="G233" s="63" t="str">
        <f ca="1"/>
        <v>303(2) BNS</v>
      </c>
      <c r="H233" s="64">
        <f ca="1"/>
        <v>46148</v>
      </c>
      <c r="I233" s="65" t="str">
        <f ca="1"/>
        <v>May</v>
      </c>
      <c r="J233" s="65">
        <f ca="1"/>
        <v>2026</v>
      </c>
      <c r="K233" s="63" t="str">
        <f ca="1"/>
        <v>Ord.Theft</v>
      </c>
      <c r="L233" s="61">
        <f ca="1"/>
        <v>0</v>
      </c>
      <c r="M233" s="61" t="str">
        <f ca="1"/>
        <v>Property Offences</v>
      </c>
      <c r="N233" s="61" t="str">
        <f ca="1"/>
        <v>IPC</v>
      </c>
      <c r="O233" s="61" t="str">
        <f ca="1"/>
        <v>Non-Grave</v>
      </c>
      <c r="P233" s="28">
        <f ca="1"/>
        <v>0</v>
      </c>
      <c r="Q233" s="61">
        <f ca="1"/>
        <v>0</v>
      </c>
      <c r="R233" s="61">
        <f ca="1"/>
        <v>0</v>
      </c>
      <c r="S233" s="61" t="str">
        <f ca="1"/>
        <v>UI</v>
      </c>
      <c r="T233" s="61">
        <f ca="1"/>
        <v>0</v>
      </c>
      <c r="U233" s="28">
        <f ca="1"/>
        <v>0</v>
      </c>
      <c r="V233" s="61">
        <f ca="1"/>
        <v>0</v>
      </c>
      <c r="W233" s="9" t="str">
        <f ca="1"/>
        <v>Want of clues</v>
      </c>
      <c r="X233" s="9" t="str">
        <f ca="1"/>
        <v>For Arrest of Accused</v>
      </c>
      <c r="Y233" s="66">
        <f ca="1"/>
        <v>0</v>
      </c>
      <c r="Z233" s="9" t="str">
        <f ca="1"/>
        <v>Occurred in-between in between 19.04.2026 at 11:50 hrs to 13:45 hrs., At At Banyan tree, opposite to Govt. Model Primary School, Kanchili Village &amp; Mandal and reported on 09.05.2026 at 17.00 hrs., in which the complainant Purandaro Bisai S/o Judhister Bisai, 39 Years, Padda Village, Meliyaputti Mandal, Srikakulam Dist., reported that that he has been working as an Odia Teacher at ZPHS M.S. Palli for the past one year and that he owns a Hero Glamour motorcycle bearing No. OD 07 V 4327. On 19-04-2026, in connection with duty for the Medha Samman Exam conducted at Government Model Primary School, Kanchili, he came on his motorcycle and parked it under a banyan tree opposite the school at about 11:50 Hrs. After completion of the examination, when he came outside at about 13:45 Hrs, he noticed</v>
      </c>
      <c r="AA233" s="60" t="str">
        <f ca="1"/>
        <v>Total</v>
      </c>
      <c r="AB233" s="61">
        <f ca="1"/>
        <v>163</v>
      </c>
      <c r="AC233" s="61" t="str">
        <f ca="1"/>
        <v>Above 3 Months</v>
      </c>
      <c r="AD233" s="61" t="str">
        <f ca="1"/>
        <v/>
      </c>
      <c r="AE233" s="61" t="str">
        <f ca="1"/>
        <v/>
      </c>
      <c r="AF233" s="61">
        <f ca="1"/>
        <v>0</v>
      </c>
      <c r="AG233" s="61" t="str">
        <f ca="1"/>
        <v>Kanchili,'36/2026'</v>
      </c>
      <c r="AH233" s="61" t="str">
        <f t="shared" ca="1" si="3"/>
        <v>No</v>
      </c>
    </row>
    <row r="234" spans="1:34" s="24" customFormat="1" ht="25.5" customHeight="1" x14ac:dyDescent="0.25">
      <c r="A234" s="61">
        <v>233</v>
      </c>
      <c r="B234" s="61" t="str">
        <f ca="1"/>
        <v>Srikakulam Sub-Division</v>
      </c>
      <c r="C234" s="61">
        <f ca="1"/>
        <v>0</v>
      </c>
      <c r="D234" s="61">
        <f ca="1"/>
        <v>0</v>
      </c>
      <c r="E234" s="62" t="str">
        <f ca="1"/>
        <v>Srikakulam II Town</v>
      </c>
      <c r="F234" s="61" t="str">
        <f ca="1"/>
        <v>'64/2026'</v>
      </c>
      <c r="G234" s="63" t="str">
        <f ca="1"/>
        <v>318(4) r/w 3(5) BNS</v>
      </c>
      <c r="H234" s="64">
        <f ca="1"/>
        <v>46148</v>
      </c>
      <c r="I234" s="65" t="str">
        <f ca="1"/>
        <v>May</v>
      </c>
      <c r="J234" s="65">
        <f ca="1"/>
        <v>2026</v>
      </c>
      <c r="K234" s="63" t="str">
        <f ca="1"/>
        <v>Cheating</v>
      </c>
      <c r="L234" s="61">
        <f ca="1"/>
        <v>0</v>
      </c>
      <c r="M234" s="61" t="str">
        <f ca="1"/>
        <v>White Collar Offences</v>
      </c>
      <c r="N234" s="61" t="str">
        <f ca="1"/>
        <v>IPC</v>
      </c>
      <c r="O234" s="61" t="str">
        <f ca="1"/>
        <v>Non-Grave</v>
      </c>
      <c r="P234" s="28">
        <f ca="1"/>
        <v>0</v>
      </c>
      <c r="Q234" s="61">
        <f ca="1"/>
        <v>0</v>
      </c>
      <c r="R234" s="61">
        <f ca="1"/>
        <v>0</v>
      </c>
      <c r="S234" s="61" t="str">
        <f ca="1"/>
        <v>UI</v>
      </c>
      <c r="T234" s="61">
        <f ca="1"/>
        <v>0</v>
      </c>
      <c r="U234" s="28">
        <f ca="1"/>
        <v>0</v>
      </c>
      <c r="V234" s="61">
        <f ca="1"/>
        <v>0</v>
      </c>
      <c r="W234" s="9" t="str">
        <f ca="1"/>
        <v>For Arrest of Accused</v>
      </c>
      <c r="X234" s="9" t="str">
        <f ca="1"/>
        <v>For Arrest of Accused</v>
      </c>
      <c r="Y234" s="66">
        <f ca="1"/>
        <v>0</v>
      </c>
      <c r="Z234" s="9" t="str">
        <f ca="1"/>
        <v>Occurred on 04.10.2025 inbetween 10.10.2025 at SS Jewellery Mart, G.T. Road,Srikakulam Town and reported on 06.05.2026 at 19.45 hours. In which the complainant Killamsetti Venkata Satyannarayana, S/o Late Viswanadham, Age 58 yrs, Caste by Vysya, New Colony, Srikakulam Town reported that the complainant is engaged in the business of gold and silver ornaments. On point of business, the cmplainant purchased silver from one Ashutosh of Hyderabad and his father Rajesh Kumar, C/o Devaki Nandan Ramesh &amp; Co., several times. While continuing such business transactions, the accused took an advance amount of ¿75 lakhs from the complainant. However, they have failed to supply the agreed quantity of 39 kilograms of silver corresponding to the advance amount. Whenever questioned, the accused A-1 &amp; A</v>
      </c>
      <c r="AA234" s="60" t="str">
        <f ca="1"/>
        <v>Total</v>
      </c>
      <c r="AB234" s="61">
        <f ca="1"/>
        <v>163</v>
      </c>
      <c r="AC234" s="61" t="str">
        <f ca="1"/>
        <v>Above 3 Months</v>
      </c>
      <c r="AD234" s="61" t="str">
        <f ca="1"/>
        <v/>
      </c>
      <c r="AE234" s="61" t="str">
        <f ca="1"/>
        <v/>
      </c>
      <c r="AF234" s="61">
        <f ca="1"/>
        <v>0</v>
      </c>
      <c r="AG234" s="61" t="str">
        <f ca="1"/>
        <v>Srikakulam II Town,'64/2026'</v>
      </c>
      <c r="AH234" s="61" t="str">
        <f t="shared" ca="1" si="3"/>
        <v>No</v>
      </c>
    </row>
    <row r="235" spans="1:34" s="24" customFormat="1" ht="25.5" customHeight="1" x14ac:dyDescent="0.25">
      <c r="A235" s="61">
        <v>234</v>
      </c>
      <c r="B235" s="61" t="str">
        <f ca="1"/>
        <v>Kasibugga Sub-Division</v>
      </c>
      <c r="C235" s="61" t="str">
        <f ca="1"/>
        <v>Sompeta Circle</v>
      </c>
      <c r="D235" s="61">
        <f ca="1"/>
        <v>0</v>
      </c>
      <c r="E235" s="62" t="str">
        <f ca="1"/>
        <v>Baruva</v>
      </c>
      <c r="F235" s="61" t="str">
        <f ca="1"/>
        <v>'44/2026'</v>
      </c>
      <c r="G235" s="63" t="str">
        <f ca="1"/>
        <v>318(4) r/w 3(5) BNS</v>
      </c>
      <c r="H235" s="64">
        <f ca="1"/>
        <v>46149</v>
      </c>
      <c r="I235" s="65" t="str">
        <f ca="1"/>
        <v>May</v>
      </c>
      <c r="J235" s="65">
        <f ca="1"/>
        <v>2026</v>
      </c>
      <c r="K235" s="63" t="str">
        <f ca="1"/>
        <v>Cheating</v>
      </c>
      <c r="L235" s="61">
        <f ca="1"/>
        <v>0</v>
      </c>
      <c r="M235" s="61" t="str">
        <f ca="1"/>
        <v>White Collar Offences</v>
      </c>
      <c r="N235" s="61" t="str">
        <f ca="1"/>
        <v>IPC</v>
      </c>
      <c r="O235" s="61" t="str">
        <f ca="1"/>
        <v>Non-Grave</v>
      </c>
      <c r="P235" s="28">
        <f ca="1"/>
        <v>0</v>
      </c>
      <c r="Q235" s="61">
        <f ca="1"/>
        <v>0</v>
      </c>
      <c r="R235" s="61">
        <f ca="1"/>
        <v>0</v>
      </c>
      <c r="S235" s="61" t="str">
        <f ca="1"/>
        <v>UI</v>
      </c>
      <c r="T235" s="61">
        <f ca="1"/>
        <v>0</v>
      </c>
      <c r="U235" s="28">
        <f ca="1"/>
        <v>0</v>
      </c>
      <c r="V235" s="61">
        <f ca="1"/>
        <v>0</v>
      </c>
      <c r="W235" s="9" t="str">
        <f ca="1"/>
        <v>For Arrest of Accused</v>
      </c>
      <c r="X235" s="9" t="str">
        <f ca="1"/>
        <v>For Arrest of Accused</v>
      </c>
      <c r="Y235" s="66">
        <f ca="1"/>
        <v>0</v>
      </c>
      <c r="Z235" s="9" t="str">
        <f ca="1"/>
        <v>This is a case of women child missing occurred on 06.05.2026 around 12.00 hrs and reported on same day at 20.00 hrs. in which the complainants Narasinga Behara S/o Raghunadh Behara, 32 Years and Anantha Hirambo Behara S/o Eswaranadh, 34 Years, Gollavuru Village of Sompeta Mandal reported that their wifes and childrens 1) Pusphanjili Bahera W/o Narasinga Behara, 21 Years, with child 2) Akhil Bhara, 2 Years, 3) Tobo Behara W/o Anatha Hirambo Behara, 24 Years, with her child 4) Bhuvana Behara, 3 Years all are Gollavuru Village of Sompeta Mandal were found missing after being restrined by the first complaiant Narsinga Behara to his wife for repeatedly visitig to the second petitioners house.</v>
      </c>
      <c r="AA235" s="60" t="str">
        <f ca="1"/>
        <v>Total</v>
      </c>
      <c r="AB235" s="61">
        <f ca="1"/>
        <v>162</v>
      </c>
      <c r="AC235" s="61" t="str">
        <f ca="1"/>
        <v>Above 3 Months</v>
      </c>
      <c r="AD235" s="61" t="str">
        <f ca="1"/>
        <v/>
      </c>
      <c r="AE235" s="61" t="str">
        <f ca="1"/>
        <v/>
      </c>
      <c r="AF235" s="61">
        <f ca="1"/>
        <v>0</v>
      </c>
      <c r="AG235" s="61" t="str">
        <f ca="1"/>
        <v>Baruva,'44/2026'</v>
      </c>
      <c r="AH235" s="61" t="str">
        <f t="shared" ca="1" si="3"/>
        <v>No</v>
      </c>
    </row>
    <row r="236" spans="1:34" s="24" customFormat="1" ht="25.5" customHeight="1" x14ac:dyDescent="0.25">
      <c r="A236" s="61">
        <v>235</v>
      </c>
      <c r="B236" s="61" t="str">
        <f ca="1"/>
        <v>Tekkali Sub-Division</v>
      </c>
      <c r="C236" s="61" t="str">
        <f ca="1"/>
        <v>Narasannapeta Circle</v>
      </c>
      <c r="D236" s="61">
        <f ca="1"/>
        <v>0</v>
      </c>
      <c r="E236" s="62" t="str">
        <f ca="1"/>
        <v>Polaki</v>
      </c>
      <c r="F236" s="61" t="str">
        <f ca="1"/>
        <v>'76/2026'</v>
      </c>
      <c r="G236" s="63" t="str">
        <f ca="1"/>
        <v>3,4 DPA, 85 BNS</v>
      </c>
      <c r="H236" s="64">
        <f ca="1"/>
        <v>46149</v>
      </c>
      <c r="I236" s="65" t="str">
        <f ca="1"/>
        <v>May</v>
      </c>
      <c r="J236" s="65">
        <f ca="1"/>
        <v>2026</v>
      </c>
      <c r="K236" s="63" t="str">
        <f ca="1"/>
        <v>Harassment</v>
      </c>
      <c r="L236" s="61">
        <f ca="1"/>
        <v>0</v>
      </c>
      <c r="M236" s="61" t="str">
        <f ca="1"/>
        <v>Crime  Against Women</v>
      </c>
      <c r="N236" s="61" t="str">
        <f ca="1"/>
        <v>IPC</v>
      </c>
      <c r="O236" s="61" t="str">
        <f ca="1"/>
        <v>Non-Grave</v>
      </c>
      <c r="P236" s="28">
        <f ca="1"/>
        <v>0</v>
      </c>
      <c r="Q236" s="61">
        <f ca="1"/>
        <v>0</v>
      </c>
      <c r="R236" s="61">
        <f ca="1"/>
        <v>0</v>
      </c>
      <c r="S236" s="61" t="str">
        <f ca="1"/>
        <v>UI</v>
      </c>
      <c r="T236" s="61">
        <f ca="1"/>
        <v>0</v>
      </c>
      <c r="U236" s="28">
        <f ca="1"/>
        <v>0</v>
      </c>
      <c r="V236" s="61">
        <f ca="1"/>
        <v>0</v>
      </c>
      <c r="W236" s="9" t="str">
        <f ca="1"/>
        <v>For Arrest of Accused</v>
      </c>
      <c r="X236" s="9" t="str">
        <f ca="1"/>
        <v>For Arrest of Accused</v>
      </c>
      <c r="Y236" s="66">
        <f ca="1"/>
        <v>0</v>
      </c>
      <c r="Z236" s="9" t="str">
        <f ca="1"/>
        <v>This is case of cruelty on a married woman by her husband and his relatives for additional dowry that Occurred On prior to 07.05.2026 at 12.00 hrs At Complainant house, Kothapeta village, Vajrapu Kotturu Mandal, Srikakulam District and reported on 07.05.2026 at 12.00hrs, Where in the Complainant Koyiri Rajyalakshmi W/o Kishore, Age 30 years, Vadabalija by Caste, Kothapeta village, Vajrapu Kotturu Mandal, Srikakulam District, Koyiri Rajyalaxmi W/o Kishore, Age 30 years, Vadabalija by Caste, Kothapeta village, Vajrapu Kotturu Mandal, Srikakulam District, The complainant, a native of Jogampeta village in Polaki Mandal, was married to Koyiri Kishore,S/o Late Sriramulu, belonging to Kottapeta village of Vajrapukotturu Mandal, on 25.03.2026 in accordance with Hindu customs and the traditions of</v>
      </c>
      <c r="AA236" s="60" t="str">
        <f ca="1"/>
        <v>Total</v>
      </c>
      <c r="AB236" s="61">
        <f ca="1"/>
        <v>162</v>
      </c>
      <c r="AC236" s="61" t="str">
        <f ca="1"/>
        <v>Above 3 Months</v>
      </c>
      <c r="AD236" s="61" t="str">
        <f ca="1"/>
        <v/>
      </c>
      <c r="AE236" s="61" t="str">
        <f ca="1"/>
        <v/>
      </c>
      <c r="AF236" s="61">
        <f ca="1"/>
        <v>0</v>
      </c>
      <c r="AG236" s="61" t="str">
        <f ca="1"/>
        <v>Polaki,'76/2026'</v>
      </c>
      <c r="AH236" s="61" t="str">
        <f t="shared" ca="1" si="3"/>
        <v>No</v>
      </c>
    </row>
    <row r="237" spans="1:34" s="24" customFormat="1" ht="25.5" customHeight="1" x14ac:dyDescent="0.25">
      <c r="A237" s="61">
        <v>236</v>
      </c>
      <c r="B237" s="61" t="str">
        <f ca="1"/>
        <v>Srikakulam Sub-Division</v>
      </c>
      <c r="C237" s="61" t="str">
        <f ca="1"/>
        <v>Amadalavalasa Circle</v>
      </c>
      <c r="D237" s="61">
        <f ca="1"/>
        <v>0</v>
      </c>
      <c r="E237" s="62" t="str">
        <f ca="1"/>
        <v>Burja</v>
      </c>
      <c r="F237" s="61" t="str">
        <f ca="1"/>
        <v>'34/2026'</v>
      </c>
      <c r="G237" s="63" t="str">
        <f ca="1"/>
        <v>118(1),351(2),329(3) r/w 3(5) BNS</v>
      </c>
      <c r="H237" s="64">
        <f ca="1"/>
        <v>46153</v>
      </c>
      <c r="I237" s="65" t="str">
        <f ca="1"/>
        <v>May</v>
      </c>
      <c r="J237" s="65">
        <f ca="1"/>
        <v>2026</v>
      </c>
      <c r="K237" s="63" t="str">
        <f ca="1"/>
        <v>Hurt - Simple</v>
      </c>
      <c r="L237" s="61">
        <f ca="1"/>
        <v>0</v>
      </c>
      <c r="M237" s="61" t="str">
        <f ca="1"/>
        <v>Bodily Offiences</v>
      </c>
      <c r="N237" s="61" t="str">
        <f ca="1"/>
        <v>IPC</v>
      </c>
      <c r="O237" s="61" t="str">
        <f ca="1"/>
        <v>Non-Grave</v>
      </c>
      <c r="P237" s="28">
        <f ca="1"/>
        <v>0</v>
      </c>
      <c r="Q237" s="61">
        <f ca="1"/>
        <v>0</v>
      </c>
      <c r="R237" s="61">
        <f ca="1"/>
        <v>0</v>
      </c>
      <c r="S237" s="61" t="str">
        <f ca="1"/>
        <v>UI</v>
      </c>
      <c r="T237" s="61">
        <f ca="1"/>
        <v>0</v>
      </c>
      <c r="U237" s="28">
        <f ca="1"/>
        <v>0</v>
      </c>
      <c r="V237" s="61">
        <f ca="1"/>
        <v>0</v>
      </c>
      <c r="W237" s="9" t="str">
        <f ca="1"/>
        <v>For Arrest of Accused</v>
      </c>
      <c r="X237" s="9" t="str">
        <f ca="1"/>
        <v>For Arrest of Accused</v>
      </c>
      <c r="Y237" s="66">
        <f ca="1"/>
        <v>0</v>
      </c>
      <c r="Z237" s="9" t="str">
        <f ca="1"/>
        <v>This is a case of criminal trespass and criminal intimidation that occurred on 11.05.2026 at about 08.30 hrs at Uppinavalasa village of Burja Mandal and reported on the same day at 11.30 hrs, wherein the complainant Karapati Ramadevi W/o Dhanunjayarao, 33 years, SC-Relli by caste, Uppinavalasa village of Burja Mandal, stated that she was allotted Government land in Survey No.115 under Panchayat Resolution vide RC No.274/2025/A dated 13.11.2025 in the presence of the Ward Member. The complainant and her husband Dhanunjayarao were attempting to construct a house in the said land. At that time, the accused persons namely 1) Siripuram Srinu S/o Yerakayya, 2) Savalapuram Yerrayya, 3) Siripuram Venkataramana, 4) Savalapuram Eswaramma, 5) Siripuram Laxmi, 6) Siripuram Kanaka Mahalaxmi, 7) Bommali</v>
      </c>
      <c r="AA237" s="60" t="str">
        <f ca="1"/>
        <v>Total</v>
      </c>
      <c r="AB237" s="61">
        <f ca="1"/>
        <v>158</v>
      </c>
      <c r="AC237" s="61" t="str">
        <f ca="1"/>
        <v>Above 3 Months</v>
      </c>
      <c r="AD237" s="61" t="str">
        <f ca="1"/>
        <v/>
      </c>
      <c r="AE237" s="61" t="str">
        <f ca="1"/>
        <v/>
      </c>
      <c r="AF237" s="61">
        <f ca="1"/>
        <v>0</v>
      </c>
      <c r="AG237" s="61" t="str">
        <f ca="1"/>
        <v>Burja,'34/2026'</v>
      </c>
      <c r="AH237" s="61" t="str">
        <f t="shared" ca="1" si="3"/>
        <v>No</v>
      </c>
    </row>
    <row r="238" spans="1:34" s="24" customFormat="1" ht="25.5" customHeight="1" x14ac:dyDescent="0.25">
      <c r="A238" s="61">
        <v>237</v>
      </c>
      <c r="B238" s="61" t="str">
        <f ca="1"/>
        <v>Kasibugga Sub-Division</v>
      </c>
      <c r="C238" s="61" t="str">
        <f ca="1"/>
        <v>Kasibugga Rural Circle</v>
      </c>
      <c r="D238" s="61">
        <f ca="1"/>
        <v>0</v>
      </c>
      <c r="E238" s="62" t="str">
        <f ca="1"/>
        <v>Mandasa</v>
      </c>
      <c r="F238" s="61" t="str">
        <f ca="1"/>
        <v>'78/2026'</v>
      </c>
      <c r="G238" s="63" t="str">
        <f ca="1"/>
        <v>318(4) BNS</v>
      </c>
      <c r="H238" s="64">
        <f ca="1"/>
        <v>46153</v>
      </c>
      <c r="I238" s="65" t="str">
        <f ca="1"/>
        <v>May</v>
      </c>
      <c r="J238" s="65">
        <f ca="1"/>
        <v>2026</v>
      </c>
      <c r="K238" s="63" t="str">
        <f ca="1"/>
        <v>Cheating</v>
      </c>
      <c r="L238" s="61">
        <f ca="1"/>
        <v>0</v>
      </c>
      <c r="M238" s="61" t="str">
        <f ca="1"/>
        <v>White Collar Offences</v>
      </c>
      <c r="N238" s="61" t="str">
        <f ca="1"/>
        <v>IPC</v>
      </c>
      <c r="O238" s="61" t="str">
        <f ca="1"/>
        <v>Non-Grave</v>
      </c>
      <c r="P238" s="28">
        <f ca="1"/>
        <v>0</v>
      </c>
      <c r="Q238" s="61">
        <f ca="1"/>
        <v>0</v>
      </c>
      <c r="R238" s="61">
        <f ca="1"/>
        <v>0</v>
      </c>
      <c r="S238" s="61" t="str">
        <f ca="1"/>
        <v>UI</v>
      </c>
      <c r="T238" s="61">
        <f ca="1"/>
        <v>0</v>
      </c>
      <c r="U238" s="28">
        <f ca="1"/>
        <v>0</v>
      </c>
      <c r="V238" s="61">
        <f ca="1"/>
        <v>0</v>
      </c>
      <c r="W238" s="9" t="str">
        <f ca="1"/>
        <v>For Arrest of Accused</v>
      </c>
      <c r="X238" s="9" t="str">
        <f ca="1"/>
        <v>For Arrest of Accused</v>
      </c>
      <c r="Y238" s="66">
        <f ca="1"/>
        <v>0</v>
      </c>
      <c r="Z238" s="9" t="str">
        <f ca="1"/>
        <v>Occurred prior to 11.05.2026 at 18.00 hrs, at Gollalapalem village, Mandasa mandal and reported on 11.05.2026 at 18.00 hrs, wherein the complainant Narthu Gnanaeswara Rao @ Nikhil, S/o.Simhadri, 24 yrs, Gollalapalem village, Mandasa mandal stated that he is a B.Sc. Computers graduate currently preparing for government job competitive exams. In June 2022, he was introduced to A1 Gangitla Manikummari (W/o Bhaskararao) from Duganaputtuga village through relatives. She claimed to have influence with high-ranking Railway Department officers and promised to secure permanent jobs for outsourcing employees. She, along with her friend A2 Karri Parvathi Nagasridevi, motivated him by claiming they could provide a railway job through "Fair Link Consultancy" on Shakaravaram Road, Vizag. The accused A1</v>
      </c>
      <c r="AA238" s="60" t="str">
        <f ca="1"/>
        <v>Total</v>
      </c>
      <c r="AB238" s="61">
        <f ca="1"/>
        <v>158</v>
      </c>
      <c r="AC238" s="61" t="str">
        <f ca="1"/>
        <v>Above 3 Months</v>
      </c>
      <c r="AD238" s="61" t="str">
        <f ca="1"/>
        <v/>
      </c>
      <c r="AE238" s="61" t="str">
        <f ca="1"/>
        <v/>
      </c>
      <c r="AF238" s="61">
        <f ca="1"/>
        <v>0</v>
      </c>
      <c r="AG238" s="61" t="str">
        <f ca="1"/>
        <v>Mandasa,'78/2026'</v>
      </c>
      <c r="AH238" s="61" t="str">
        <f t="shared" ca="1" si="3"/>
        <v>No</v>
      </c>
    </row>
    <row r="239" spans="1:34" s="24" customFormat="1" ht="25.5" customHeight="1" x14ac:dyDescent="0.25">
      <c r="A239" s="61">
        <v>238</v>
      </c>
      <c r="B239" s="61" t="str">
        <f ca="1"/>
        <v>Kasibugga Sub-Division</v>
      </c>
      <c r="C239" s="61" t="str">
        <f ca="1"/>
        <v>Itchapuram Circle</v>
      </c>
      <c r="D239" s="61">
        <f ca="1"/>
        <v>0</v>
      </c>
      <c r="E239" s="62" t="str">
        <f ca="1"/>
        <v>Itchapuram Town</v>
      </c>
      <c r="F239" s="61" t="str">
        <f ca="1"/>
        <v>'58/2026'</v>
      </c>
      <c r="G239" s="63" t="str">
        <f ca="1"/>
        <v>20(b)(ii)(B) r/w 8(c) NDPSA</v>
      </c>
      <c r="H239" s="64">
        <f ca="1"/>
        <v>46155</v>
      </c>
      <c r="I239" s="65" t="str">
        <f ca="1"/>
        <v>May</v>
      </c>
      <c r="J239" s="65">
        <f ca="1"/>
        <v>2026</v>
      </c>
      <c r="K239" s="63" t="str">
        <f ca="1"/>
        <v>NDPS</v>
      </c>
      <c r="L239" s="61">
        <f ca="1"/>
        <v>0</v>
      </c>
      <c r="M239" s="61" t="str">
        <f ca="1"/>
        <v>NDPS</v>
      </c>
      <c r="N239" s="61" t="str">
        <f ca="1"/>
        <v>NDPS</v>
      </c>
      <c r="O239" s="61" t="str">
        <f ca="1"/>
        <v>Non-Grave</v>
      </c>
      <c r="P239" s="28">
        <f ca="1"/>
        <v>0</v>
      </c>
      <c r="Q239" s="61">
        <f ca="1"/>
        <v>0</v>
      </c>
      <c r="R239" s="61">
        <f ca="1"/>
        <v>0</v>
      </c>
      <c r="S239" s="61" t="str">
        <f ca="1"/>
        <v>UI</v>
      </c>
      <c r="T239" s="61">
        <f ca="1"/>
        <v>0</v>
      </c>
      <c r="U239" s="28">
        <f ca="1"/>
        <v>0</v>
      </c>
      <c r="V239" s="61">
        <f ca="1"/>
        <v>0</v>
      </c>
      <c r="W239" s="9" t="str">
        <f ca="1"/>
        <v>For Arrest of Accused</v>
      </c>
      <c r="X239" s="9" t="str">
        <f ca="1"/>
        <v>For Arrest of Accused</v>
      </c>
      <c r="Y239" s="74">
        <f ca="1"/>
        <v>0</v>
      </c>
      <c r="Z239" s="9" t="str">
        <f ca="1"/>
        <v>Occurred on 13.05.2026 at 16:00 hrs at back side of 2nd platform Railway station, Ichapuram and reported on the same day at 18:30 hours by complainant M.Mukunda Rao, Sub-Inspector of Police, Ichapuram Town PS, in which, he reported that he arrested the accused A-1 Raj Abhishek Raj Sinku s/o Dara Singh Sinku, age 25 Years, Caste Sarna (ST), Tuntakata village, Kumardungi PS and Post, West Singbhum District, Jharkhand State, while he was in possession &amp; transportation of the prohibited Ganja. The complainant seized Ganja weighing about Kg 5,010 grams Worth Rs. 25,050 /-, 2 mobile phones from the possession of the accused A-1 in the presence of the mediators under the cover of the mediators report. A-1 purchased Ganja from A-2 Karan Nayak @ Debadas Nayak, Daringabadi village and PS, Khanda</v>
      </c>
      <c r="AA239" s="60" t="str">
        <f ca="1"/>
        <v>Total</v>
      </c>
      <c r="AB239" s="61">
        <f ca="1"/>
        <v>156</v>
      </c>
      <c r="AC239" s="61" t="str">
        <f ca="1"/>
        <v>Above 3 Months</v>
      </c>
      <c r="AD239" s="61" t="str">
        <f ca="1"/>
        <v/>
      </c>
      <c r="AE239" s="61" t="str">
        <f ca="1"/>
        <v/>
      </c>
      <c r="AF239" s="61">
        <f ca="1"/>
        <v>0</v>
      </c>
      <c r="AG239" s="61" t="str">
        <f ca="1"/>
        <v>Itchapuram Town,'58/2026'</v>
      </c>
      <c r="AH239" s="61" t="str">
        <f t="shared" ca="1" si="3"/>
        <v>No</v>
      </c>
    </row>
    <row r="240" spans="1:34" s="24" customFormat="1" ht="25.5" customHeight="1" x14ac:dyDescent="0.25">
      <c r="A240" s="61">
        <v>239</v>
      </c>
      <c r="B240" s="61" t="str">
        <f ca="1"/>
        <v>Tekkali Sub-Division</v>
      </c>
      <c r="C240" s="61" t="str">
        <f ca="1"/>
        <v>Narasannapeta Circle</v>
      </c>
      <c r="D240" s="61">
        <f ca="1"/>
        <v>0</v>
      </c>
      <c r="E240" s="62" t="str">
        <f ca="1"/>
        <v>Narasannapeta</v>
      </c>
      <c r="F240" s="61" t="str">
        <f ca="1"/>
        <v>'130/2026'</v>
      </c>
      <c r="G240" s="63" t="str">
        <f ca="1"/>
        <v>20(b)(ii)(B) r/w 8(c) NDPSA</v>
      </c>
      <c r="H240" s="64">
        <f ca="1"/>
        <v>46155</v>
      </c>
      <c r="I240" s="65" t="str">
        <f ca="1"/>
        <v>May</v>
      </c>
      <c r="J240" s="65">
        <f ca="1"/>
        <v>2026</v>
      </c>
      <c r="K240" s="63" t="str">
        <f ca="1"/>
        <v>NDPS</v>
      </c>
      <c r="L240" s="61">
        <f ca="1"/>
        <v>0</v>
      </c>
      <c r="M240" s="61" t="str">
        <f ca="1"/>
        <v>NDPS</v>
      </c>
      <c r="N240" s="61" t="str">
        <f ca="1"/>
        <v>NDPS</v>
      </c>
      <c r="O240" s="61" t="str">
        <f ca="1"/>
        <v>Non-Grave</v>
      </c>
      <c r="P240" s="28">
        <f ca="1"/>
        <v>0</v>
      </c>
      <c r="Q240" s="61">
        <f ca="1"/>
        <v>0</v>
      </c>
      <c r="R240" s="61">
        <f ca="1"/>
        <v>0</v>
      </c>
      <c r="S240" s="61" t="str">
        <f ca="1"/>
        <v>UI</v>
      </c>
      <c r="T240" s="61">
        <f ca="1"/>
        <v>0</v>
      </c>
      <c r="U240" s="28">
        <f ca="1"/>
        <v>0</v>
      </c>
      <c r="V240" s="61">
        <f ca="1"/>
        <v>0</v>
      </c>
      <c r="W240" s="9" t="str">
        <f ca="1"/>
        <v>For Arrest of Accused</v>
      </c>
      <c r="X240" s="9" t="str">
        <f ca="1"/>
        <v>For Arrest of Accused</v>
      </c>
      <c r="Y240" s="66">
        <f ca="1"/>
        <v>0</v>
      </c>
      <c r="Z240" s="9" t="str">
        <f ca="1"/>
        <v>This is a case of seizure of contraband i.e. Ganja, a cultivated Herbal Narcotic coupled with illegal purchase, possession, transportation and sale of the narcotic drug i.e. Ganja, packed in three packets tied with brown colour tape, occurred on 13.05.2026 at 11.50 hrs near Madapam Toll gate, Narasannapeta Mandal on N.H.16 leading from Narasannapeta to Srikakulam, wherein accused A1 viz., Subashish bal, S/o Late Jagabandhu was arrested by SI of Police, Narasannapeta, when he was found in the illegal possession of Narcotic drug i.e. total 2.256 Kgs all worth Rs.6,000/- which was procured from A.2 Abhaya Kumar Jena @ Debu and transporting the same handing over to the person instructed by the A2 at Banglore. A1 has started to go to the destination ie., Banglore and when reached Madapam</v>
      </c>
      <c r="AA240" s="60" t="str">
        <f ca="1"/>
        <v>Total</v>
      </c>
      <c r="AB240" s="61">
        <f ca="1"/>
        <v>156</v>
      </c>
      <c r="AC240" s="61" t="str">
        <f ca="1"/>
        <v>Above 3 Months</v>
      </c>
      <c r="AD240" s="61" t="str">
        <f ca="1"/>
        <v/>
      </c>
      <c r="AE240" s="61" t="str">
        <f ca="1"/>
        <v/>
      </c>
      <c r="AF240" s="61">
        <f ca="1"/>
        <v>0</v>
      </c>
      <c r="AG240" s="61" t="str">
        <f ca="1"/>
        <v>Narasannapeta,'130/2026'</v>
      </c>
      <c r="AH240" s="61" t="str">
        <f t="shared" ca="1" si="3"/>
        <v>No</v>
      </c>
    </row>
    <row r="241" spans="1:34" s="24" customFormat="1" ht="25.5" customHeight="1" x14ac:dyDescent="0.25">
      <c r="A241" s="61">
        <v>240</v>
      </c>
      <c r="B241" s="61" t="str">
        <f ca="1"/>
        <v>Tekkali Sub-Division</v>
      </c>
      <c r="C241" s="61" t="str">
        <f ca="1"/>
        <v>Narasannapeta Circle</v>
      </c>
      <c r="D241" s="61">
        <f ca="1"/>
        <v>0</v>
      </c>
      <c r="E241" s="62" t="str">
        <f ca="1"/>
        <v>Narasannapeta</v>
      </c>
      <c r="F241" s="61" t="str">
        <f ca="1"/>
        <v>'129/2026'</v>
      </c>
      <c r="G241" s="63" t="str">
        <f ca="1"/>
        <v>20(b)(ii)(B) r/w 8(c) NDPSA</v>
      </c>
      <c r="H241" s="64">
        <f ca="1"/>
        <v>46155</v>
      </c>
      <c r="I241" s="65" t="str">
        <f ca="1"/>
        <v>May</v>
      </c>
      <c r="J241" s="65">
        <f ca="1"/>
        <v>2026</v>
      </c>
      <c r="K241" s="63" t="str">
        <f ca="1"/>
        <v>NDPS</v>
      </c>
      <c r="L241" s="61">
        <f ca="1"/>
        <v>0</v>
      </c>
      <c r="M241" s="61" t="str">
        <f ca="1"/>
        <v>NDPS</v>
      </c>
      <c r="N241" s="61" t="str">
        <f ca="1"/>
        <v>NDPS</v>
      </c>
      <c r="O241" s="61" t="str">
        <f ca="1"/>
        <v>Non-Grave</v>
      </c>
      <c r="P241" s="28">
        <f ca="1"/>
        <v>0</v>
      </c>
      <c r="Q241" s="61">
        <f ca="1"/>
        <v>0</v>
      </c>
      <c r="R241" s="61">
        <f ca="1"/>
        <v>0</v>
      </c>
      <c r="S241" s="61" t="str">
        <f ca="1"/>
        <v>UI</v>
      </c>
      <c r="T241" s="61">
        <f ca="1"/>
        <v>0</v>
      </c>
      <c r="U241" s="28">
        <f ca="1"/>
        <v>0</v>
      </c>
      <c r="V241" s="61">
        <f ca="1"/>
        <v>0</v>
      </c>
      <c r="W241" s="9" t="str">
        <f ca="1"/>
        <v>For Arrest of Accused</v>
      </c>
      <c r="X241" s="9" t="str">
        <f ca="1"/>
        <v>For Arrest of Accused</v>
      </c>
      <c r="Y241" s="66">
        <f ca="1"/>
        <v>0</v>
      </c>
      <c r="Z241" s="9" t="str">
        <f ca="1"/>
        <v>This is a case of seizure of contraband i.e. Ganja, a cultivated Herbal Narcotic coupled with illegal purchase, possession, transportation and sale of the narcotic drug i.e. Ganja, packed in four packets tied with brown colour tape, occurred on 13.05.2026 at 10.15 hrs., near Madapam Toll gate, Narasannapeta Mandal on N.H.16 leading from Narasannapeta to Srikakulam, wherein accused A1 viz., Dheenabandu Nahak, S/oHazari Nahak was arrested by SI of Police, Narasannapeta, when he was found in the illegal possession of Narcotic drug i.e. total 02.088 Kgs all worth Rs.6,000/- which was procured from A.2 viz., Benudhar Nahak @ Tulu ,and transporting the same so as to sell the same to A3 viz., Mangan Kumar @ Panthar Thokur Of Benglore, Karnataka, who is destination person at Banglore. A1 has</v>
      </c>
      <c r="AA241" s="60" t="str">
        <f ca="1"/>
        <v>Total</v>
      </c>
      <c r="AB241" s="61">
        <f ca="1"/>
        <v>156</v>
      </c>
      <c r="AC241" s="61" t="str">
        <f ca="1"/>
        <v>Above 3 Months</v>
      </c>
      <c r="AD241" s="61" t="str">
        <f ca="1"/>
        <v/>
      </c>
      <c r="AE241" s="61" t="str">
        <f ca="1"/>
        <v/>
      </c>
      <c r="AF241" s="61">
        <f ca="1"/>
        <v>0</v>
      </c>
      <c r="AG241" s="61" t="str">
        <f ca="1"/>
        <v>Narasannapeta,'129/2026'</v>
      </c>
      <c r="AH241" s="61" t="str">
        <f t="shared" ca="1" si="3"/>
        <v>No</v>
      </c>
    </row>
    <row r="242" spans="1:34" s="24" customFormat="1" ht="25.5" customHeight="1" x14ac:dyDescent="0.25">
      <c r="A242" s="61">
        <v>241</v>
      </c>
      <c r="B242" s="61" t="str">
        <f ca="1"/>
        <v>Tekkali Sub-Division</v>
      </c>
      <c r="C242" s="61" t="str">
        <f ca="1"/>
        <v>Kothuru Circle</v>
      </c>
      <c r="D242" s="61">
        <f ca="1"/>
        <v>0</v>
      </c>
      <c r="E242" s="62" t="str">
        <f ca="1"/>
        <v>Hiramandalam</v>
      </c>
      <c r="F242" s="61" t="str">
        <f ca="1"/>
        <v>'49/2026'</v>
      </c>
      <c r="G242" s="63" t="str">
        <f ca="1"/>
        <v>318(4) BNS</v>
      </c>
      <c r="H242" s="64">
        <f ca="1"/>
        <v>46160</v>
      </c>
      <c r="I242" s="65" t="str">
        <f ca="1"/>
        <v>May</v>
      </c>
      <c r="J242" s="65">
        <f ca="1"/>
        <v>2026</v>
      </c>
      <c r="K242" s="63" t="str">
        <f ca="1"/>
        <v>Cheating</v>
      </c>
      <c r="L242" s="61">
        <f ca="1"/>
        <v>0</v>
      </c>
      <c r="M242" s="61" t="str">
        <f ca="1"/>
        <v>White Collar Offences</v>
      </c>
      <c r="N242" s="61" t="str">
        <f ca="1"/>
        <v>IPC</v>
      </c>
      <c r="O242" s="61" t="str">
        <f ca="1"/>
        <v>Non-Grave</v>
      </c>
      <c r="P242" s="28">
        <f ca="1"/>
        <v>0</v>
      </c>
      <c r="Q242" s="61">
        <f ca="1"/>
        <v>0</v>
      </c>
      <c r="R242" s="61">
        <f ca="1"/>
        <v>0</v>
      </c>
      <c r="S242" s="61" t="str">
        <f ca="1"/>
        <v>UI</v>
      </c>
      <c r="T242" s="61">
        <f ca="1"/>
        <v>0</v>
      </c>
      <c r="U242" s="28">
        <f ca="1"/>
        <v>0</v>
      </c>
      <c r="V242" s="61">
        <f ca="1"/>
        <v>0</v>
      </c>
      <c r="W242" s="9" t="str">
        <f ca="1"/>
        <v>For Arrest of Accused</v>
      </c>
      <c r="X242" s="9" t="str">
        <f ca="1"/>
        <v>For Arrest of Accused</v>
      </c>
      <c r="Y242" s="66">
        <f ca="1"/>
        <v>0</v>
      </c>
      <c r="Z242" s="9" t="str">
        <f ca="1"/>
        <v>This is a case of cheating that occurred prior to 18.05.2026 at 21.00 hrs and reported on the same day at 21.00 hrs at Dhanupuram village of Hiramandalam mandalam in which the complainant Anguru Tirumala Rao, s/o Govindha Rao, Age 34 Yrs, Caste by Kapu, Dhanupuram village of Hiramandalam mandal reported that he is running a business in the name of ¿Revanshi Agro Works¿ at Dhanupuram village, dealing in agricultural machinery. Since last year, he had been purchasing machines from a Punjab-based company named ¿R Tech Engineering Works¿ through Bolla Raghu of Karimnagar, who was working in that company.During January of this year, Bolla Raghu introduced one Jagsir Singh Singh of Punjab to the complainant, stating that he sells millet machines. Believing their words, the complainant contacted</v>
      </c>
      <c r="AA242" s="60" t="str">
        <f ca="1"/>
        <v>Total</v>
      </c>
      <c r="AB242" s="61">
        <f ca="1"/>
        <v>151</v>
      </c>
      <c r="AC242" s="61" t="str">
        <f ca="1"/>
        <v>Above 3 Months</v>
      </c>
      <c r="AD242" s="61" t="str">
        <f ca="1"/>
        <v/>
      </c>
      <c r="AE242" s="61" t="str">
        <f ca="1"/>
        <v/>
      </c>
      <c r="AF242" s="61">
        <f ca="1"/>
        <v>0</v>
      </c>
      <c r="AG242" s="61" t="str">
        <f ca="1"/>
        <v>Hiramandalam,'49/2026'</v>
      </c>
      <c r="AH242" s="61" t="str">
        <f t="shared" ca="1" si="3"/>
        <v>No</v>
      </c>
    </row>
    <row r="243" spans="1:34" s="24" customFormat="1" ht="25.5" customHeight="1" x14ac:dyDescent="0.25">
      <c r="A243" s="61">
        <v>242</v>
      </c>
      <c r="B243" s="61" t="str">
        <f ca="1"/>
        <v>Srikakulam Sub-Division</v>
      </c>
      <c r="C243" s="61" t="str">
        <f ca="1"/>
        <v>Amadalavalasa Circle</v>
      </c>
      <c r="D243" s="61">
        <f ca="1"/>
        <v>0</v>
      </c>
      <c r="E243" s="62" t="str">
        <f ca="1"/>
        <v>Amadalavalasa</v>
      </c>
      <c r="F243" s="61" t="str">
        <f ca="1"/>
        <v>'84/2026'</v>
      </c>
      <c r="G243" s="63" t="str">
        <f ca="1"/>
        <v>20(b)(ii)(B) r/w 8(c) NDPSA</v>
      </c>
      <c r="H243" s="64">
        <f ca="1"/>
        <v>46163</v>
      </c>
      <c r="I243" s="65" t="str">
        <f ca="1"/>
        <v>May</v>
      </c>
      <c r="J243" s="65">
        <f ca="1"/>
        <v>2026</v>
      </c>
      <c r="K243" s="63" t="str">
        <f ca="1"/>
        <v>NDPS</v>
      </c>
      <c r="L243" s="61">
        <f ca="1"/>
        <v>0</v>
      </c>
      <c r="M243" s="61" t="str">
        <f ca="1"/>
        <v>NDPS</v>
      </c>
      <c r="N243" s="61" t="str">
        <f ca="1"/>
        <v>NDPS</v>
      </c>
      <c r="O243" s="61" t="str">
        <f ca="1"/>
        <v>Non-Grave</v>
      </c>
      <c r="P243" s="28">
        <f ca="1"/>
        <v>0</v>
      </c>
      <c r="Q243" s="61">
        <f ca="1"/>
        <v>0</v>
      </c>
      <c r="R243" s="61">
        <f ca="1"/>
        <v>0</v>
      </c>
      <c r="S243" s="61" t="str">
        <f ca="1"/>
        <v>UI</v>
      </c>
      <c r="T243" s="61">
        <f ca="1"/>
        <v>0</v>
      </c>
      <c r="U243" s="28">
        <f ca="1"/>
        <v>0</v>
      </c>
      <c r="V243" s="61">
        <f ca="1"/>
        <v>0</v>
      </c>
      <c r="W243" s="9" t="str">
        <f ca="1"/>
        <v>For Arrest of Accused</v>
      </c>
      <c r="X243" s="9" t="str">
        <f ca="1"/>
        <v>For Arrest of Accused</v>
      </c>
      <c r="Y243" s="66">
        <f ca="1"/>
        <v>0</v>
      </c>
      <c r="Z243" s="9" t="str">
        <f ca="1"/>
        <v>This is a case of seizure of contraband i.e. Ganja which is a cultivated Herbal Narcotic while in illegal possession for the purpose of sale of the said Narcotic drug, packed in 4 camp bags and secured in a gunny bag, occurred on 21-05-2026 at 12.00 hrs at the parking place, opposite to Amadalavalasa Railway Station, Amadalavalasa Municipality wherein the complainant the S.Kantharao, S.I. of Police-2, Amadalavalasa PS arrested the accused 1/ Siddantha Malika s/o. Pramod Malika, 21 yrs, Karanjanala(v), SabarapalliPost, R.Udayagiri block, Gajapathi distict, Odisha state. 2/ Mishra Raitha s/o. Laxmana Raitha, 20 yrs, Kendusahi (v), SabarapalliPost, R.Udayagiri block, Gajapathi distict, Odisha state, on the instructions of 3/ Ajay Maajee of Sundar Dang(v), Gajapathi district, Odisha state, whe</v>
      </c>
      <c r="AA243" s="60" t="str">
        <f ca="1"/>
        <v>Total</v>
      </c>
      <c r="AB243" s="61">
        <f ca="1"/>
        <v>148</v>
      </c>
      <c r="AC243" s="61" t="str">
        <f ca="1"/>
        <v>Above 3 Months</v>
      </c>
      <c r="AD243" s="61" t="str">
        <f ca="1"/>
        <v/>
      </c>
      <c r="AE243" s="61" t="str">
        <f ca="1"/>
        <v/>
      </c>
      <c r="AF243" s="61">
        <f ca="1"/>
        <v>0</v>
      </c>
      <c r="AG243" s="61" t="str">
        <f ca="1"/>
        <v>Amadalavalasa,'84/2026'</v>
      </c>
      <c r="AH243" s="61" t="str">
        <f t="shared" ca="1" si="3"/>
        <v>No</v>
      </c>
    </row>
    <row r="244" spans="1:34" s="24" customFormat="1" ht="25.5" customHeight="1" x14ac:dyDescent="0.25">
      <c r="A244" s="61">
        <v>243</v>
      </c>
      <c r="B244" s="61" t="str">
        <f ca="1"/>
        <v>Kasibugga Sub-Division</v>
      </c>
      <c r="C244" s="61" t="str">
        <f ca="1"/>
        <v>Itchapuram Circle</v>
      </c>
      <c r="D244" s="61">
        <f ca="1"/>
        <v>0</v>
      </c>
      <c r="E244" s="62" t="str">
        <f ca="1"/>
        <v>Itchapuram Rural</v>
      </c>
      <c r="F244" s="61" t="str">
        <f ca="1"/>
        <v>'42/2026'</v>
      </c>
      <c r="G244" s="63" t="str">
        <f ca="1"/>
        <v>20(b)(ii)(B) r/w 8(c) NDPSA</v>
      </c>
      <c r="H244" s="64">
        <f ca="1"/>
        <v>46170</v>
      </c>
      <c r="I244" s="65" t="str">
        <f ca="1"/>
        <v>May</v>
      </c>
      <c r="J244" s="65">
        <f ca="1"/>
        <v>2026</v>
      </c>
      <c r="K244" s="63" t="str">
        <f ca="1"/>
        <v>NDPS</v>
      </c>
      <c r="L244" s="61">
        <f ca="1"/>
        <v>0</v>
      </c>
      <c r="M244" s="61" t="str">
        <f ca="1"/>
        <v>NDPS</v>
      </c>
      <c r="N244" s="61" t="str">
        <f ca="1"/>
        <v>NDPS</v>
      </c>
      <c r="O244" s="61" t="str">
        <f ca="1"/>
        <v>Non-Grave</v>
      </c>
      <c r="P244" s="28">
        <f ca="1"/>
        <v>0</v>
      </c>
      <c r="Q244" s="61">
        <f ca="1"/>
        <v>0</v>
      </c>
      <c r="R244" s="61">
        <f ca="1"/>
        <v>0</v>
      </c>
      <c r="S244" s="61" t="str">
        <f ca="1"/>
        <v>UI</v>
      </c>
      <c r="T244" s="61">
        <f ca="1"/>
        <v>0</v>
      </c>
      <c r="U244" s="28">
        <f ca="1"/>
        <v>0</v>
      </c>
      <c r="V244" s="61">
        <f ca="1"/>
        <v>0</v>
      </c>
      <c r="W244" s="9" t="str">
        <f ca="1"/>
        <v>For Arrest of Accused</v>
      </c>
      <c r="X244" s="9" t="str">
        <f ca="1"/>
        <v>For Arrest of Accused</v>
      </c>
      <c r="Y244" s="66">
        <f ca="1"/>
        <v>0</v>
      </c>
      <c r="Z244" s="9" t="str">
        <f ca="1"/>
        <v>Occurred on 28.05.2026 at 15.00 Hours near LC gate, M. Thoturu village junction of Ichapuram Mandal and reported on the same day at 17.30 hours by the complainant R.Janardhana Rao, Sub-Inspector of Police, Ichapuram Rural PS, in which, he reported that he arrested the accused A-1) Liku Behera s/o late Pandab Behara, age 19 Yrs, Caste Kudumbo, Bada Sahi, Chhanameri village and Post, Digapahandi PS, Ganjam District, Odisha State, while he was in possession &amp; transportation of the prohibited Ganja. The complainant seized total Ganja weighing about Kg 8.420 grams, Worth Rs,. 42,100/-, 1 mobile phone and Honda Active 5 G Scooty bearing reg. No. OD 07 AC 6548 from the possession of the accused A.1 in the presence of the mediators, under the cover of the mediators report. A.2 has been providing</v>
      </c>
      <c r="AA244" s="60" t="str">
        <f ca="1"/>
        <v>Total</v>
      </c>
      <c r="AB244" s="61">
        <f ca="1"/>
        <v>141</v>
      </c>
      <c r="AC244" s="61" t="str">
        <f ca="1"/>
        <v>Above 3 Months</v>
      </c>
      <c r="AD244" s="61" t="str">
        <f ca="1"/>
        <v/>
      </c>
      <c r="AE244" s="61" t="str">
        <f ca="1"/>
        <v/>
      </c>
      <c r="AF244" s="61">
        <f ca="1"/>
        <v>0</v>
      </c>
      <c r="AG244" s="61" t="str">
        <f ca="1"/>
        <v>Itchapuram Rural,'42/2026'</v>
      </c>
      <c r="AH244" s="61" t="str">
        <f t="shared" ca="1" si="3"/>
        <v>No</v>
      </c>
    </row>
    <row r="245" spans="1:34" s="24" customFormat="1" ht="25.5" customHeight="1" x14ac:dyDescent="0.25">
      <c r="A245" s="61">
        <v>244</v>
      </c>
      <c r="B245" s="61" t="str">
        <f ca="1"/>
        <v>Kasibugga Sub-Division</v>
      </c>
      <c r="C245" s="61" t="str">
        <f ca="1"/>
        <v>Itchapuram Circle</v>
      </c>
      <c r="D245" s="61">
        <f ca="1"/>
        <v>0</v>
      </c>
      <c r="E245" s="62" t="str">
        <f ca="1"/>
        <v>Itchapuram Town</v>
      </c>
      <c r="F245" s="61" t="str">
        <f ca="1"/>
        <v>'64/2026'</v>
      </c>
      <c r="G245" s="63" t="str">
        <f ca="1"/>
        <v>20(b)(ii)(C) r/w 8(c) NDPSA</v>
      </c>
      <c r="H245" s="64">
        <f ca="1"/>
        <v>46170</v>
      </c>
      <c r="I245" s="65" t="str">
        <f ca="1"/>
        <v>May</v>
      </c>
      <c r="J245" s="65">
        <f ca="1"/>
        <v>2026</v>
      </c>
      <c r="K245" s="63" t="str">
        <f ca="1"/>
        <v>NDPS</v>
      </c>
      <c r="L245" s="61">
        <f ca="1"/>
        <v>0</v>
      </c>
      <c r="M245" s="61" t="str">
        <f ca="1"/>
        <v>NDPS</v>
      </c>
      <c r="N245" s="61" t="str">
        <f ca="1"/>
        <v>NDPS</v>
      </c>
      <c r="O245" s="61" t="str">
        <f ca="1"/>
        <v>Non-Grave</v>
      </c>
      <c r="P245" s="28">
        <f ca="1"/>
        <v>0</v>
      </c>
      <c r="Q245" s="61">
        <f ca="1"/>
        <v>0</v>
      </c>
      <c r="R245" s="61">
        <f ca="1"/>
        <v>0</v>
      </c>
      <c r="S245" s="61" t="str">
        <f ca="1"/>
        <v>UI</v>
      </c>
      <c r="T245" s="61">
        <f ca="1"/>
        <v>0</v>
      </c>
      <c r="U245" s="28">
        <f ca="1"/>
        <v>0</v>
      </c>
      <c r="V245" s="61">
        <f ca="1"/>
        <v>0</v>
      </c>
      <c r="W245" s="9" t="str">
        <f ca="1"/>
        <v>For Arrest of Accused</v>
      </c>
      <c r="X245" s="9" t="str">
        <f ca="1"/>
        <v>For Arrest of Accused</v>
      </c>
      <c r="Y245" s="66">
        <f ca="1"/>
        <v>0</v>
      </c>
      <c r="Z245" s="9" t="str">
        <f ca="1"/>
        <v>Occurred on 28.05.2026 at 16:00 Hours in front of Railway station, Ichapuram Municipality and reported on the same day at 18.30 hours by complainant M.Mukunda Rao, Sub-Inspector of Police, Ichapuram Town PS, in which, he reported that he arrested the accused A-1 Rahul Vishnu Ingle s/o Vishnu Ingle, age 31 Years, Caste Marati, Kacheri Road, Near Mahadev Mandir, Indira Nagar old jalna, Jalna Police Station, Town and District, Maharashtra State. Res. Sai City Colony, Chandran Zira PS, Jalna town and District, Maharashtra State, while he was in possession &amp; transportation of the prohibited Ganja. The complainant seized Ganja weighing about Kg 22.250 grams worth Rs. 1,11,250/-, 1 mobile phone from the possession of the accused A-1 in the presence of the mediators under the cover of the mediato</v>
      </c>
      <c r="AA245" s="60" t="str">
        <f ca="1"/>
        <v>Total</v>
      </c>
      <c r="AB245" s="61">
        <f ca="1"/>
        <v>141</v>
      </c>
      <c r="AC245" s="61" t="str">
        <f ca="1"/>
        <v>Above 3 Months</v>
      </c>
      <c r="AD245" s="61" t="str">
        <f ca="1"/>
        <v/>
      </c>
      <c r="AE245" s="61" t="str">
        <f ca="1"/>
        <v/>
      </c>
      <c r="AF245" s="61">
        <f ca="1"/>
        <v>0</v>
      </c>
      <c r="AG245" s="61" t="str">
        <f ca="1"/>
        <v>Itchapuram Town,'64/2026'</v>
      </c>
      <c r="AH245" s="61" t="str">
        <f t="shared" ca="1" si="3"/>
        <v>No</v>
      </c>
    </row>
    <row r="246" spans="1:34" s="24" customFormat="1" ht="25.5" customHeight="1" x14ac:dyDescent="0.25">
      <c r="A246" s="61">
        <v>245</v>
      </c>
      <c r="B246" s="61" t="str">
        <f ca="1"/>
        <v>Kasibugga Sub-Division</v>
      </c>
      <c r="C246" s="61">
        <f ca="1"/>
        <v>0</v>
      </c>
      <c r="D246" s="61">
        <f ca="1"/>
        <v>0</v>
      </c>
      <c r="E246" s="62" t="str">
        <f ca="1"/>
        <v>Kasibugga</v>
      </c>
      <c r="F246" s="61" t="str">
        <f ca="1"/>
        <v>'153/2026'</v>
      </c>
      <c r="G246" s="63" t="str">
        <f ca="1"/>
        <v>108,118(1) BNS</v>
      </c>
      <c r="H246" s="64">
        <f ca="1"/>
        <v>46170</v>
      </c>
      <c r="I246" s="65" t="str">
        <f ca="1"/>
        <v>May</v>
      </c>
      <c r="J246" s="65">
        <f ca="1"/>
        <v>2026</v>
      </c>
      <c r="K246" s="63" t="str">
        <f ca="1"/>
        <v>Other IPC</v>
      </c>
      <c r="L246" s="61">
        <f ca="1"/>
        <v>0</v>
      </c>
      <c r="M246" s="61" t="str">
        <f ca="1"/>
        <v>Other IPC</v>
      </c>
      <c r="N246" s="61" t="str">
        <f ca="1"/>
        <v>IPC</v>
      </c>
      <c r="O246" s="61" t="str">
        <f ca="1"/>
        <v>Non-Grave</v>
      </c>
      <c r="P246" s="28">
        <f ca="1"/>
        <v>0</v>
      </c>
      <c r="Q246" s="61">
        <f ca="1"/>
        <v>0</v>
      </c>
      <c r="R246" s="61">
        <f ca="1"/>
        <v>0</v>
      </c>
      <c r="S246" s="61" t="str">
        <f ca="1"/>
        <v>UI</v>
      </c>
      <c r="T246" s="61">
        <f ca="1"/>
        <v>0</v>
      </c>
      <c r="U246" s="28">
        <f ca="1"/>
        <v>0</v>
      </c>
      <c r="V246" s="61">
        <f ca="1"/>
        <v>0</v>
      </c>
      <c r="W246" s="9" t="str">
        <f ca="1"/>
        <v>For Arrest of Accused</v>
      </c>
      <c r="X246" s="9" t="str">
        <f ca="1"/>
        <v>For Arrest of Accused</v>
      </c>
      <c r="Y246" s="74">
        <f ca="1"/>
        <v>0</v>
      </c>
      <c r="Z246" s="9" t="str">
        <f ca="1"/>
        <v>Occurred between 27.05.2026 at about 17.00 hrs and 28.05.2026 at 00.30 hrs and reported on 28.05.2026 at 11:30 hours, the complainant Pudi Chalapathi S/o Late Ramayya, Age: 66 Years, Jayaramachandrapuram village of Palasa Mandal, in which his son Pudi Chinnababu, aged about 31 years, is the youngest among the children and is unmarried. He is earning his livelihood by running an auto-rickshaw. On 27.05.2026, in the afternoon between 12:30 hours and 13:00 hours, his son left their house informing them that he was going to attend the Tallabadra Sambaralu festival. However, his son did not return home even by about 22:00 hours. He made several phone calls to his son, but his son did not answer them. Meanwhile, his villager Randi Rajarao came and informed him that at about 17:00 hours to 17:30</v>
      </c>
      <c r="AA246" s="60" t="str">
        <f ca="1"/>
        <v>Total</v>
      </c>
      <c r="AB246" s="61">
        <f ca="1"/>
        <v>141</v>
      </c>
      <c r="AC246" s="61" t="str">
        <f ca="1"/>
        <v>Above 3 Months</v>
      </c>
      <c r="AD246" s="61" t="str">
        <f ca="1"/>
        <v/>
      </c>
      <c r="AE246" s="61" t="str">
        <f ca="1"/>
        <v/>
      </c>
      <c r="AF246" s="61">
        <f ca="1"/>
        <v>0</v>
      </c>
      <c r="AG246" s="61" t="str">
        <f ca="1"/>
        <v>Kasibugga,'153/2026'</v>
      </c>
      <c r="AH246" s="61" t="str">
        <f t="shared" ca="1" si="3"/>
        <v>No</v>
      </c>
    </row>
    <row r="247" spans="1:34" s="24" customFormat="1" ht="25.5" customHeight="1" x14ac:dyDescent="0.25">
      <c r="A247" s="61">
        <v>246</v>
      </c>
      <c r="B247" s="61" t="str">
        <f ca="1"/>
        <v>Srikakulam Sub-Division</v>
      </c>
      <c r="C247" s="61" t="str">
        <f ca="1"/>
        <v>Amadalavalasa Circle</v>
      </c>
      <c r="D247" s="61">
        <f ca="1"/>
        <v>0</v>
      </c>
      <c r="E247" s="62" t="str">
        <f ca="1"/>
        <v>Ponduru</v>
      </c>
      <c r="F247" s="61" t="str">
        <f ca="1"/>
        <v>'69/2026'</v>
      </c>
      <c r="G247" s="63" t="str">
        <f ca="1"/>
        <v>20(b)(ii)(B) r/w 8(c) NDPSA</v>
      </c>
      <c r="H247" s="64">
        <f ca="1"/>
        <v>46170</v>
      </c>
      <c r="I247" s="65" t="str">
        <f ca="1"/>
        <v>May</v>
      </c>
      <c r="J247" s="65">
        <f ca="1"/>
        <v>2026</v>
      </c>
      <c r="K247" s="63" t="str">
        <f ca="1"/>
        <v>NDPS</v>
      </c>
      <c r="L247" s="61">
        <f ca="1"/>
        <v>0</v>
      </c>
      <c r="M247" s="61" t="str">
        <f ca="1"/>
        <v>NDPS</v>
      </c>
      <c r="N247" s="61" t="str">
        <f ca="1"/>
        <v>NDPS</v>
      </c>
      <c r="O247" s="61" t="str">
        <f ca="1"/>
        <v>Non-Grave</v>
      </c>
      <c r="P247" s="28">
        <f ca="1"/>
        <v>0</v>
      </c>
      <c r="Q247" s="61">
        <f ca="1"/>
        <v>0</v>
      </c>
      <c r="R247" s="61">
        <f ca="1"/>
        <v>0</v>
      </c>
      <c r="S247" s="61" t="str">
        <f ca="1"/>
        <v>UI</v>
      </c>
      <c r="T247" s="61">
        <f ca="1"/>
        <v>0</v>
      </c>
      <c r="U247" s="28">
        <f ca="1"/>
        <v>0</v>
      </c>
      <c r="V247" s="61">
        <f ca="1"/>
        <v>0</v>
      </c>
      <c r="W247" s="9" t="str">
        <f ca="1"/>
        <v>For Arrest of Accused</v>
      </c>
      <c r="X247" s="9" t="str">
        <f ca="1"/>
        <v>For Arrest of Accused</v>
      </c>
      <c r="Y247" s="66">
        <f ca="1"/>
        <v>0</v>
      </c>
      <c r="Z247" s="9" t="str">
        <f ca="1"/>
        <v>This is a case of having in illegal possession of Ganja, a cultivated herbal narcotic drug, involving its illegal possession, purchase, transportation and intended sale, punishable under the provisions of NDPS Act, 1985. Occurred on 28-05-2026 at about 14:15 hrs at Konchada(v) near Ponduru Railway Station, and reported on same day 17.00 hrs wherein the complainant v satyanarayana si of police ponduru ps, caught the accused Parubai Sampatti Mendke @ Monobai Sampatthi W/o Sampatthi, 52 years, Majalgaon Taluq, Dindrud village and Post, Bid District, Maharashtra and Mangal Dipak Jadhav W/o Deepak Jadhav, age.33 years, near Laxmi Matha Mandir, KaikadiMohalla, Jalna village, Maharashtra were taken into custody, who were having in illegal possession of 5 KGs Ganja, worth Rs.25,000/- and transport</v>
      </c>
      <c r="AA247" s="60" t="str">
        <f ca="1"/>
        <v>Total</v>
      </c>
      <c r="AB247" s="61">
        <f ca="1"/>
        <v>141</v>
      </c>
      <c r="AC247" s="61" t="str">
        <f ca="1"/>
        <v>Above 3 Months</v>
      </c>
      <c r="AD247" s="61" t="str">
        <f ca="1"/>
        <v/>
      </c>
      <c r="AE247" s="61" t="str">
        <f ca="1"/>
        <v/>
      </c>
      <c r="AF247" s="61">
        <f ca="1"/>
        <v>0</v>
      </c>
      <c r="AG247" s="61" t="str">
        <f ca="1"/>
        <v>Ponduru,'69/2026'</v>
      </c>
      <c r="AH247" s="61" t="str">
        <f t="shared" ca="1" si="3"/>
        <v>No</v>
      </c>
    </row>
    <row r="248" spans="1:34" s="24" customFormat="1" ht="25.5" customHeight="1" x14ac:dyDescent="0.25">
      <c r="A248" s="61">
        <v>247</v>
      </c>
      <c r="B248" s="61" t="str">
        <f ca="1"/>
        <v>Kasibugga Sub-Division</v>
      </c>
      <c r="C248" s="61" t="str">
        <f ca="1"/>
        <v>Sompeta Circle</v>
      </c>
      <c r="D248" s="61">
        <f ca="1"/>
        <v>0</v>
      </c>
      <c r="E248" s="62" t="str">
        <f ca="1"/>
        <v>Kanchili</v>
      </c>
      <c r="F248" s="61" t="str">
        <f ca="1"/>
        <v>'46/2026'</v>
      </c>
      <c r="G248" s="63" t="str">
        <f ca="1"/>
        <v>20(b)(ii)(B) r/w 8c NDPSA</v>
      </c>
      <c r="H248" s="64">
        <f ca="1"/>
        <v>46172</v>
      </c>
      <c r="I248" s="65" t="str">
        <f ca="1"/>
        <v>May</v>
      </c>
      <c r="J248" s="65">
        <f ca="1"/>
        <v>2026</v>
      </c>
      <c r="K248" s="63" t="str">
        <f ca="1"/>
        <v>NDPS</v>
      </c>
      <c r="L248" s="61">
        <f ca="1"/>
        <v>0</v>
      </c>
      <c r="M248" s="61" t="str">
        <f ca="1"/>
        <v>NDPS</v>
      </c>
      <c r="N248" s="61" t="str">
        <f ca="1"/>
        <v>NDPS</v>
      </c>
      <c r="O248" s="61" t="str">
        <f ca="1"/>
        <v>Non-Grave</v>
      </c>
      <c r="P248" s="28">
        <f ca="1"/>
        <v>0</v>
      </c>
      <c r="Q248" s="61">
        <f ca="1"/>
        <v>0</v>
      </c>
      <c r="R248" s="61">
        <f ca="1"/>
        <v>0</v>
      </c>
      <c r="S248" s="61" t="str">
        <f ca="1"/>
        <v>UI</v>
      </c>
      <c r="T248" s="61">
        <f ca="1"/>
        <v>0</v>
      </c>
      <c r="U248" s="28">
        <f ca="1"/>
        <v>0</v>
      </c>
      <c r="V248" s="61">
        <f ca="1"/>
        <v>0</v>
      </c>
      <c r="W248" s="9" t="str">
        <f ca="1"/>
        <v>For Arrest of Accused</v>
      </c>
      <c r="X248" s="9" t="str">
        <f ca="1"/>
        <v>For Arrest of Accused</v>
      </c>
      <c r="Y248" s="66">
        <f ca="1"/>
        <v>0</v>
      </c>
      <c r="Z248" s="9" t="str">
        <f ca="1"/>
        <v>This is a case of illegal possession and transportation of prohibited Ganja for the purpose of self consumption and selling for high price that occurred on 30.05.2026 at 08.00 hours on B.T Road located in front of Railway Park, Sompeta R.S Railway Quarters at Kanchili village &amp; Mandal and reported on the same day at 10.15 hours, in which, the complainant P. Pari Naidu, Sub-Inspector of Police, Kanchili PS reported that on reliable information, he caught hold the accused A-1) Abhinav Singh S/o Anjani Kumar Singh, Age 24 yrs, Qr No. N/28, T R L Colony, Gumadera Village, Belpahar PS, Lakhanpur Block, Jharsuguda District, Odisha State -768218, Cell - 7751025567, while he was in possession &amp; transporting prohibited Ganja to Bengalore for his self consumption and to sell at higher prices at Be</v>
      </c>
      <c r="AA248" s="60" t="str">
        <f ca="1"/>
        <v>Total</v>
      </c>
      <c r="AB248" s="61">
        <f ca="1"/>
        <v>139</v>
      </c>
      <c r="AC248" s="61" t="str">
        <f ca="1"/>
        <v>Above 3 Months</v>
      </c>
      <c r="AD248" s="61" t="str">
        <f ca="1"/>
        <v/>
      </c>
      <c r="AE248" s="61" t="str">
        <f ca="1"/>
        <v/>
      </c>
      <c r="AF248" s="61">
        <f ca="1"/>
        <v>0</v>
      </c>
      <c r="AG248" s="61" t="str">
        <f ca="1"/>
        <v>Kanchili,'46/2026'</v>
      </c>
      <c r="AH248" s="61" t="str">
        <f t="shared" ca="1" si="3"/>
        <v>No</v>
      </c>
    </row>
    <row r="249" spans="1:34" s="24" customFormat="1" ht="25.5" customHeight="1" x14ac:dyDescent="0.25">
      <c r="A249" s="61">
        <v>248</v>
      </c>
      <c r="B249" s="61" t="str">
        <f ca="1"/>
        <v>Tekkali Sub-Division</v>
      </c>
      <c r="C249" s="61" t="str">
        <f ca="1"/>
        <v>Tekkali Rural Circle</v>
      </c>
      <c r="D249" s="61">
        <f ca="1"/>
        <v>0</v>
      </c>
      <c r="E249" s="62" t="str">
        <f ca="1"/>
        <v>Kotabommali</v>
      </c>
      <c r="F249" s="61" t="str">
        <f ca="1"/>
        <v>'109/2026'</v>
      </c>
      <c r="G249" s="63" t="str">
        <f ca="1"/>
        <v>3(1) PDPPA, 324(4) r/w 3(5) r/w 49 BNS</v>
      </c>
      <c r="H249" s="64">
        <f ca="1"/>
        <v>46174</v>
      </c>
      <c r="I249" s="65" t="str">
        <f ca="1"/>
        <v>Jun</v>
      </c>
      <c r="J249" s="65">
        <f ca="1"/>
        <v>2026</v>
      </c>
      <c r="K249" s="63" t="str">
        <f ca="1"/>
        <v>Other IPC</v>
      </c>
      <c r="L249" s="61">
        <f ca="1"/>
        <v>0</v>
      </c>
      <c r="M249" s="61" t="str">
        <f ca="1"/>
        <v>Other IPC</v>
      </c>
      <c r="N249" s="61" t="str">
        <f ca="1"/>
        <v>IPC</v>
      </c>
      <c r="O249" s="61" t="str">
        <f ca="1"/>
        <v>Non Grave</v>
      </c>
      <c r="P249" s="28">
        <f ca="1"/>
        <v>0</v>
      </c>
      <c r="Q249" s="61">
        <f ca="1"/>
        <v>0</v>
      </c>
      <c r="R249" s="61">
        <f ca="1"/>
        <v>0</v>
      </c>
      <c r="S249" s="61" t="str">
        <f ca="1"/>
        <v>UI</v>
      </c>
      <c r="T249" s="61">
        <f ca="1"/>
        <v>0</v>
      </c>
      <c r="U249" s="28">
        <f ca="1"/>
        <v>0</v>
      </c>
      <c r="V249" s="61">
        <f ca="1"/>
        <v>0</v>
      </c>
      <c r="W249" s="9" t="str">
        <f ca="1"/>
        <v>For Arrest of Accused</v>
      </c>
      <c r="X249" s="9" t="str">
        <f ca="1"/>
        <v>For Arrest of Accused</v>
      </c>
      <c r="Y249" s="66">
        <f ca="1"/>
        <v>0</v>
      </c>
      <c r="Z249" s="9" t="str">
        <f ca="1"/>
        <v>Occurred on 31.05.2026 at midnight in Kothapalli village Junction of Kotabommali Mandal and reported on 01.06.2026 at 16.00 in which the complainant Gara Jagadeesh s/o Bhusanarao,38 years, Kapu by caste, Santhinagar colony, Pathapatnam village reported that he is working in the Tekkali R&amp;B Department as a A.E.E , stated that CRIF-funded road widening and strengthening works worth ¿15 crores are being carried out on the Pakivalasa¿Jamachakram road in Kotabommali Mandal. A foundation stone inaugurated by Hon¿ble Minister Kinjarapu Atchannaidu garu on 15.04.2026 was installed at Kottapalli Junction. On 01.06.2026 at about 9:30 AM, while inspecting the road works, he found the steel plaque removed from its cement base and thrown aside. On enquiry, it was learnt that, at the instigation of Gun</v>
      </c>
      <c r="AA249" s="60" t="str">
        <f ca="1"/>
        <v>Total</v>
      </c>
      <c r="AB249" s="61">
        <f ca="1"/>
        <v>137</v>
      </c>
      <c r="AC249" s="61" t="str">
        <f ca="1"/>
        <v>Above 3 Months</v>
      </c>
      <c r="AD249" s="61" t="str">
        <f ca="1"/>
        <v/>
      </c>
      <c r="AE249" s="61" t="str">
        <f ca="1"/>
        <v/>
      </c>
      <c r="AF249" s="61">
        <f ca="1"/>
        <v>0</v>
      </c>
      <c r="AG249" s="61" t="str">
        <f ca="1"/>
        <v>Kotabommali,'109/2026'</v>
      </c>
      <c r="AH249" s="61" t="str">
        <f t="shared" ca="1" si="3"/>
        <v>No</v>
      </c>
    </row>
    <row r="250" spans="1:34" s="24" customFormat="1" ht="25.5" customHeight="1" x14ac:dyDescent="0.25">
      <c r="A250" s="61">
        <v>249</v>
      </c>
      <c r="B250" s="61" t="str">
        <f ca="1"/>
        <v>Kasibugga Sub-Division</v>
      </c>
      <c r="C250" s="61" t="str">
        <f ca="1"/>
        <v>Itchapuram Circle</v>
      </c>
      <c r="D250" s="61">
        <f ca="1"/>
        <v>0</v>
      </c>
      <c r="E250" s="62" t="str">
        <f ca="1"/>
        <v>Itchapuram Rural</v>
      </c>
      <c r="F250" s="61" t="str">
        <f ca="1"/>
        <v>'50/2026'</v>
      </c>
      <c r="G250" s="63" t="str">
        <f ca="1"/>
        <v>351(2),324(4),329(3) BNS</v>
      </c>
      <c r="H250" s="64">
        <f ca="1"/>
        <v>46180</v>
      </c>
      <c r="I250" s="65" t="str">
        <f ca="1"/>
        <v>Jun</v>
      </c>
      <c r="J250" s="65">
        <f ca="1"/>
        <v>2026</v>
      </c>
      <c r="K250" s="63" t="str">
        <f ca="1"/>
        <v>Other IPC</v>
      </c>
      <c r="L250" s="61">
        <f ca="1"/>
        <v>0</v>
      </c>
      <c r="M250" s="61" t="str">
        <f ca="1"/>
        <v>Other IPC</v>
      </c>
      <c r="N250" s="61" t="str">
        <f ca="1"/>
        <v>IPC</v>
      </c>
      <c r="O250" s="61" t="str">
        <f ca="1"/>
        <v>Non Grave</v>
      </c>
      <c r="P250" s="28">
        <f ca="1"/>
        <v>0</v>
      </c>
      <c r="Q250" s="61">
        <f ca="1"/>
        <v>0</v>
      </c>
      <c r="R250" s="61">
        <f ca="1"/>
        <v>0</v>
      </c>
      <c r="S250" s="61" t="str">
        <f ca="1"/>
        <v>UI</v>
      </c>
      <c r="T250" s="61">
        <f ca="1"/>
        <v>0</v>
      </c>
      <c r="U250" s="28">
        <f ca="1"/>
        <v>0</v>
      </c>
      <c r="V250" s="61">
        <f ca="1"/>
        <v>0</v>
      </c>
      <c r="W250" s="9" t="str">
        <f ca="1"/>
        <v>For Arrest of Accused</v>
      </c>
      <c r="X250" s="9" t="str">
        <f ca="1"/>
        <v>For Arrest of Accused</v>
      </c>
      <c r="Y250" s="66">
        <f ca="1"/>
        <v>0</v>
      </c>
      <c r="Z250" s="9" t="str">
        <f ca="1"/>
        <v>Occurred prior to 07.06.2026 at 16.00hrs at cashew tope of Loddaputti village of Ichapuram mandal and reported on 07.06.2026 at 16.00hrs ; the complainant Pedini Chandrayya Reddy s/o Meghanadh reddy, age: 29yrs, caste by reddika, Loddaputti village of Ichapuram mandal, in which, he reported that wherein the accused Pedini Kesava Reddy, Loddaputti villager occupied ac.0.10 cashew tope which is belongs to him and cut the cashew trees and built foundation at that place and threatened , on plea that he have Ac. 0.39 cashew tope at Loddaputti village the accused forcefully entered his place and occupied ac.0.10 cashew tope forcefully from him.</v>
      </c>
      <c r="AA250" s="60" t="str">
        <f ca="1"/>
        <v>Total</v>
      </c>
      <c r="AB250" s="61">
        <f ca="1"/>
        <v>131</v>
      </c>
      <c r="AC250" s="61" t="str">
        <f ca="1"/>
        <v>Above 3 Months</v>
      </c>
      <c r="AD250" s="61" t="str">
        <f ca="1"/>
        <v/>
      </c>
      <c r="AE250" s="61" t="str">
        <f ca="1"/>
        <v/>
      </c>
      <c r="AF250" s="61">
        <f ca="1"/>
        <v>0</v>
      </c>
      <c r="AG250" s="61" t="str">
        <f ca="1"/>
        <v>Itchapuram Rural,'50/2026'</v>
      </c>
      <c r="AH250" s="61" t="str">
        <f t="shared" ca="1" si="3"/>
        <v>No</v>
      </c>
    </row>
    <row r="251" spans="1:34" s="24" customFormat="1" ht="25.5" customHeight="1" x14ac:dyDescent="0.25">
      <c r="A251" s="61">
        <v>250</v>
      </c>
      <c r="B251" s="61" t="str">
        <f ca="1"/>
        <v>Kasibugga Sub-Division</v>
      </c>
      <c r="C251" s="61" t="str">
        <f ca="1"/>
        <v>Kasibugga Rural Circle</v>
      </c>
      <c r="D251" s="61">
        <f ca="1"/>
        <v>0</v>
      </c>
      <c r="E251" s="62" t="str">
        <f ca="1"/>
        <v>Mandasa</v>
      </c>
      <c r="F251" s="61" t="str">
        <f ca="1"/>
        <v>'87/2026'</v>
      </c>
      <c r="G251" s="63" t="str">
        <f ca="1"/>
        <v>353(2),353(1)(b) BNS</v>
      </c>
      <c r="H251" s="64">
        <f ca="1"/>
        <v>46180</v>
      </c>
      <c r="I251" s="65" t="str">
        <f ca="1"/>
        <v>Jun</v>
      </c>
      <c r="J251" s="65">
        <f ca="1"/>
        <v>2026</v>
      </c>
      <c r="K251" s="63" t="str">
        <f ca="1"/>
        <v>Other IPC</v>
      </c>
      <c r="L251" s="61">
        <f ca="1"/>
        <v>0</v>
      </c>
      <c r="M251" s="61" t="str">
        <f ca="1"/>
        <v>Other IPC</v>
      </c>
      <c r="N251" s="61" t="str">
        <f ca="1"/>
        <v>IPC</v>
      </c>
      <c r="O251" s="61" t="str">
        <f ca="1"/>
        <v>Non Grave</v>
      </c>
      <c r="P251" s="28">
        <f ca="1"/>
        <v>0</v>
      </c>
      <c r="Q251" s="61">
        <f ca="1"/>
        <v>0</v>
      </c>
      <c r="R251" s="61">
        <f ca="1"/>
        <v>0</v>
      </c>
      <c r="S251" s="61" t="str">
        <f ca="1"/>
        <v>UI</v>
      </c>
      <c r="T251" s="61">
        <f ca="1"/>
        <v>0</v>
      </c>
      <c r="U251" s="28">
        <f ca="1"/>
        <v>0</v>
      </c>
      <c r="V251" s="61">
        <f ca="1"/>
        <v>0</v>
      </c>
      <c r="W251" s="9" t="str">
        <f ca="1"/>
        <v>For Arrest of Accused</v>
      </c>
      <c r="X251" s="9" t="str">
        <f ca="1"/>
        <v>For Arrest of Accused</v>
      </c>
      <c r="Y251" s="66">
        <f ca="1"/>
        <v>0</v>
      </c>
      <c r="Z251" s="9" t="str">
        <f ca="1"/>
        <v>Occurred on 06.06.2026 at 15.15 hrs at Bethalapuram village, Mandasa mandal and reported on 07.06.2026 at 19.00 hrs, wherein the complainant Surada Vasudevu, S/o.Late Narayana, 47 yrs, Bethalapuram village, Mandasa mandal stated that the Govt. of AP state proposed constrution of New Airport at Uddanam Area, for that Govt. officials conducted a meeting with Ryths on 06.06.2026 at 11.00 hrs at M.Ganguvada village of Mandasa mandal and the entire meeting went off peacefully. On 06.06.2026 at 15.15 hrs, the accused Bathinni Laxmanarao @ Laxman, Bethalapuram village, Mandasa mandal published and circulated information in support to the meeting organised by left parties under the banner name of 'Chalo Uddanam' protesting against the proposed construction of Airport and demanding lift the Police</v>
      </c>
      <c r="AA251" s="60" t="str">
        <f ca="1"/>
        <v>Total</v>
      </c>
      <c r="AB251" s="61">
        <f ca="1"/>
        <v>131</v>
      </c>
      <c r="AC251" s="61" t="str">
        <f ca="1"/>
        <v>Above 3 Months</v>
      </c>
      <c r="AD251" s="61" t="str">
        <f ca="1"/>
        <v/>
      </c>
      <c r="AE251" s="61" t="str">
        <f ca="1"/>
        <v/>
      </c>
      <c r="AF251" s="61">
        <f ca="1"/>
        <v>0</v>
      </c>
      <c r="AG251" s="61" t="str">
        <f ca="1"/>
        <v>Mandasa,'87/2026'</v>
      </c>
      <c r="AH251" s="61" t="str">
        <f t="shared" ca="1" si="3"/>
        <v>No</v>
      </c>
    </row>
    <row r="252" spans="1:34" s="24" customFormat="1" ht="25.5" customHeight="1" x14ac:dyDescent="0.25">
      <c r="A252" s="61">
        <v>251</v>
      </c>
      <c r="B252" s="61" t="str">
        <f ca="1"/>
        <v>Tekkali Sub-Division</v>
      </c>
      <c r="C252" s="61" t="str">
        <f ca="1"/>
        <v>Pathapatnam Circle</v>
      </c>
      <c r="D252" s="61">
        <f ca="1"/>
        <v>0</v>
      </c>
      <c r="E252" s="62" t="str">
        <f ca="1"/>
        <v>Meliaputti</v>
      </c>
      <c r="F252" s="61" t="str">
        <f ca="1"/>
        <v>'36/2026'</v>
      </c>
      <c r="G252" s="63" t="str">
        <f ca="1"/>
        <v>305(a),331(4) BNS</v>
      </c>
      <c r="H252" s="64">
        <f ca="1"/>
        <v>46182</v>
      </c>
      <c r="I252" s="65" t="str">
        <f ca="1"/>
        <v>Jun</v>
      </c>
      <c r="J252" s="65">
        <f ca="1"/>
        <v>2026</v>
      </c>
      <c r="K252" s="63" t="str">
        <f ca="1"/>
        <v>HB by Night</v>
      </c>
      <c r="L252" s="61">
        <f ca="1"/>
        <v>0</v>
      </c>
      <c r="M252" s="61" t="str">
        <f ca="1"/>
        <v>Property Offences</v>
      </c>
      <c r="N252" s="61" t="str">
        <f ca="1"/>
        <v>IPC</v>
      </c>
      <c r="O252" s="61" t="str">
        <f ca="1"/>
        <v>Grave</v>
      </c>
      <c r="P252" s="28">
        <f ca="1"/>
        <v>0</v>
      </c>
      <c r="Q252" s="61">
        <f ca="1"/>
        <v>0</v>
      </c>
      <c r="R252" s="61">
        <f ca="1"/>
        <v>0</v>
      </c>
      <c r="S252" s="61" t="str">
        <f ca="1"/>
        <v>UI</v>
      </c>
      <c r="T252" s="61">
        <f ca="1"/>
        <v>0</v>
      </c>
      <c r="U252" s="28">
        <f ca="1"/>
        <v>0</v>
      </c>
      <c r="V252" s="61">
        <f ca="1"/>
        <v>0</v>
      </c>
      <c r="W252" s="9" t="str">
        <f ca="1"/>
        <v>Want of clues</v>
      </c>
      <c r="X252" s="9" t="str">
        <f ca="1"/>
        <v>For Arrest of Accused</v>
      </c>
      <c r="Y252" s="66">
        <f ca="1"/>
        <v>0</v>
      </c>
      <c r="Z252" s="9" t="str">
        <f ca="1"/>
        <v>This is a case of lurking house¿trespass and committed theft that occurred between 03.06.2026 at 1900 Hrs and 07.06.2026 at 07:30 Hrs, at complainant house, PeddaPadmapuram Village, Meliaputti Mandal and reported on 09.06.2026 at 19:00 hrs, wherein the complainant/Atla Nagaraju S/o Late Dillirao, 44 Yrs, TurpuKapu/Caste, PeddaPadmapuram Village, Meliaputti Mandal, Srikakulam District reported that, he served in Indian Army and retired as Hawaldar on 31.03.2026 and settled in his own village/PeddaPadmapuram of Meliaputti Mandal along with his wife &amp; children. They planned their visit and left for the Tirumal Tirupati Devastanam after locking their house on 03.06.2026 at 19:00 Hrs and completed their visit. While they returning from the Tirupati, On 07.06.2026 at 07:30 Hrs, their tractor dri</v>
      </c>
      <c r="AA252" s="60" t="str">
        <f ca="1"/>
        <v>Total</v>
      </c>
      <c r="AB252" s="61">
        <f ca="1"/>
        <v>129</v>
      </c>
      <c r="AC252" s="61" t="str">
        <f ca="1"/>
        <v>Above 3 Months</v>
      </c>
      <c r="AD252" s="61" t="str">
        <f ca="1"/>
        <v/>
      </c>
      <c r="AE252" s="61" t="str">
        <f ca="1"/>
        <v/>
      </c>
      <c r="AF252" s="61">
        <f ca="1"/>
        <v>0</v>
      </c>
      <c r="AG252" s="61" t="str">
        <f ca="1"/>
        <v>Meliaputti,'36/2026'</v>
      </c>
      <c r="AH252" s="61" t="str">
        <f t="shared" ca="1" si="3"/>
        <v>No</v>
      </c>
    </row>
    <row r="253" spans="1:34" s="24" customFormat="1" ht="25.5" customHeight="1" x14ac:dyDescent="0.25">
      <c r="A253" s="61">
        <v>252</v>
      </c>
      <c r="B253" s="61" t="str">
        <f ca="1"/>
        <v>Kasibugga Sub-Division</v>
      </c>
      <c r="C253" s="61" t="str">
        <f ca="1"/>
        <v>Kasibugga Rural Circle</v>
      </c>
      <c r="D253" s="61">
        <f ca="1"/>
        <v>0</v>
      </c>
      <c r="E253" s="62" t="str">
        <f ca="1"/>
        <v>Vajrapukothuru</v>
      </c>
      <c r="F253" s="61" t="str">
        <f ca="1"/>
        <v>'49/2026'</v>
      </c>
      <c r="G253" s="63" t="str">
        <f ca="1"/>
        <v>115(2),85,351(2),126(2) r/w 3(5) BNS</v>
      </c>
      <c r="H253" s="64">
        <f ca="1"/>
        <v>46182</v>
      </c>
      <c r="I253" s="65" t="str">
        <f ca="1"/>
        <v>Jun</v>
      </c>
      <c r="J253" s="65">
        <f ca="1"/>
        <v>2026</v>
      </c>
      <c r="K253" s="63" t="str">
        <f ca="1"/>
        <v>Harassment</v>
      </c>
      <c r="L253" s="61">
        <f ca="1"/>
        <v>0</v>
      </c>
      <c r="M253" s="61" t="str">
        <f ca="1"/>
        <v>Crime  Against Women</v>
      </c>
      <c r="N253" s="61" t="str">
        <f ca="1"/>
        <v>IPC</v>
      </c>
      <c r="O253" s="61" t="str">
        <f ca="1"/>
        <v>Non Grave</v>
      </c>
      <c r="P253" s="28">
        <f ca="1"/>
        <v>0</v>
      </c>
      <c r="Q253" s="61">
        <f ca="1"/>
        <v>0</v>
      </c>
      <c r="R253" s="61">
        <f ca="1"/>
        <v>0</v>
      </c>
      <c r="S253" s="61" t="str">
        <f ca="1"/>
        <v>UI</v>
      </c>
      <c r="T253" s="61">
        <f ca="1"/>
        <v>0</v>
      </c>
      <c r="U253" s="28">
        <f ca="1"/>
        <v>0</v>
      </c>
      <c r="V253" s="61">
        <f ca="1"/>
        <v>0</v>
      </c>
      <c r="W253" s="9" t="str">
        <f ca="1"/>
        <v>Wound Certificate</v>
      </c>
      <c r="X253" s="9" t="str">
        <f ca="1"/>
        <v>For Arrest of Accused</v>
      </c>
      <c r="Y253" s="66">
        <f ca="1"/>
        <v>0</v>
      </c>
      <c r="Z253" s="9" t="str">
        <f ca="1"/>
        <v>This is a case of offences relating to cruelty by the husband and his relatives, harassment, voluntarily causing hurt, wrongful restraint, criminal intimidation, and acts committed with common intention. The incident occurred on 08.06.2026 at about 10:00 AM on the road between Devunalthada Village and Komaralthada Village, Vajrapukotturu Mandal. The complainant/injured, Guntu Suneetha, W/o Guntu Lokanadham, aged about 32 years, belonging to the Vadabalija community and resident of Kottapeta Village, Vajrapukotturu Mandal, stated that her marriage with (A-1), Guntu Lokanadham, was solemnized on 29.05.2013. Their marital life was blessed with two children. Thereafter, A-1 allegedly developed a habit of consuming alcohol and subjected the complainant to physical and mental cruelty. The famil</v>
      </c>
      <c r="AA253" s="60" t="str">
        <f ca="1"/>
        <v>Total</v>
      </c>
      <c r="AB253" s="61">
        <f ca="1"/>
        <v>129</v>
      </c>
      <c r="AC253" s="61" t="str">
        <f ca="1"/>
        <v>Above 3 Months</v>
      </c>
      <c r="AD253" s="61" t="str">
        <f ca="1"/>
        <v/>
      </c>
      <c r="AE253" s="61" t="str">
        <f ca="1"/>
        <v/>
      </c>
      <c r="AF253" s="61">
        <f ca="1"/>
        <v>0</v>
      </c>
      <c r="AG253" s="61" t="str">
        <f ca="1"/>
        <v>Vajrapukothuru,'49/2026'</v>
      </c>
      <c r="AH253" s="61" t="str">
        <f t="shared" ca="1" si="3"/>
        <v>No</v>
      </c>
    </row>
    <row r="254" spans="1:34" s="24" customFormat="1" ht="25.5" customHeight="1" x14ac:dyDescent="0.25">
      <c r="A254" s="61">
        <v>253</v>
      </c>
      <c r="B254" s="61" t="str">
        <f ca="1"/>
        <v>Tekkali Sub-Division</v>
      </c>
      <c r="C254" s="61" t="str">
        <f ca="1"/>
        <v>Kothuru Circle</v>
      </c>
      <c r="D254" s="61">
        <f ca="1"/>
        <v>0</v>
      </c>
      <c r="E254" s="62" t="str">
        <f ca="1"/>
        <v>Kothuru</v>
      </c>
      <c r="F254" s="61" t="str">
        <f ca="1"/>
        <v>'71/2026'</v>
      </c>
      <c r="G254" s="63" t="str">
        <f ca="1"/>
        <v>3,4 DPA, 85 BNS</v>
      </c>
      <c r="H254" s="64">
        <f ca="1"/>
        <v>46185</v>
      </c>
      <c r="I254" s="65" t="str">
        <f ca="1"/>
        <v>Jun</v>
      </c>
      <c r="J254" s="65">
        <f ca="1"/>
        <v>2026</v>
      </c>
      <c r="K254" s="63" t="str">
        <f ca="1"/>
        <v>Harassment</v>
      </c>
      <c r="L254" s="61">
        <f ca="1"/>
        <v>0</v>
      </c>
      <c r="M254" s="61" t="str">
        <f ca="1"/>
        <v>Crime  Against Women</v>
      </c>
      <c r="N254" s="61" t="str">
        <f ca="1"/>
        <v>IPC</v>
      </c>
      <c r="O254" s="61" t="str">
        <f ca="1"/>
        <v>Non-Grave</v>
      </c>
      <c r="P254" s="28">
        <f ca="1"/>
        <v>0</v>
      </c>
      <c r="Q254" s="61">
        <f ca="1"/>
        <v>0</v>
      </c>
      <c r="R254" s="61">
        <f ca="1"/>
        <v>0</v>
      </c>
      <c r="S254" s="61" t="str">
        <f ca="1"/>
        <v>UI</v>
      </c>
      <c r="T254" s="61">
        <f ca="1"/>
        <v>0</v>
      </c>
      <c r="U254" s="28">
        <f ca="1"/>
        <v>0</v>
      </c>
      <c r="V254" s="61">
        <f ca="1"/>
        <v>0</v>
      </c>
      <c r="W254" s="9" t="str">
        <f ca="1"/>
        <v>For Arrest of Accused</v>
      </c>
      <c r="X254" s="9" t="str">
        <f ca="1"/>
        <v>For Arrest of Accused</v>
      </c>
      <c r="Y254" s="66">
        <f ca="1"/>
        <v>0</v>
      </c>
      <c r="Z254" s="9" t="str">
        <f ca="1"/>
        <v>Occurred on 11.09.2025 at about 11.00hrs at Uda colony Gajuwaka of Visakhapatnam District and reported on 12.06.2026 at 14.00hrs in which the complainant Yellabilli Sandya, W/o lt Shiva kumar , age 35 yrs, SC-Mala by caste, RK Puram colony Ramakrishnampuram Village, Kothuru Mandal reported that she is house wife. According to Hindu tradition she got married to Yellabilli Shiva kumar of Uda colony Gajuwaka Visakhapatnam District on 20.10.2024 at her husband home. Her husband doing a private company employee at Visakhapatnam District. After her marriage her husband and his parents harassing in mentally &amp; physically by demanding dowry from her parent¿s house.The complainant stated that after her marriage, her husband, mother-in-law Babjimma, brother-in-law Rajasekhar, and younger brother-</v>
      </c>
      <c r="AA254" s="60" t="str">
        <f ca="1"/>
        <v>Total</v>
      </c>
      <c r="AB254" s="61">
        <f ca="1"/>
        <v>126</v>
      </c>
      <c r="AC254" s="61" t="str">
        <f ca="1"/>
        <v>Above 3 Months</v>
      </c>
      <c r="AD254" s="61" t="str">
        <f ca="1"/>
        <v/>
      </c>
      <c r="AE254" s="61" t="str">
        <f ca="1"/>
        <v/>
      </c>
      <c r="AF254" s="61">
        <f ca="1"/>
        <v>0</v>
      </c>
      <c r="AG254" s="61" t="str">
        <f ca="1"/>
        <v>Kothuru,'71/2026'</v>
      </c>
      <c r="AH254" s="61" t="str">
        <f t="shared" ca="1" si="3"/>
        <v>No</v>
      </c>
    </row>
    <row r="255" spans="1:34" s="24" customFormat="1" ht="25.5" customHeight="1" x14ac:dyDescent="0.25">
      <c r="A255" s="61">
        <v>254</v>
      </c>
      <c r="B255" s="61" t="str">
        <f ca="1"/>
        <v>Tekkali Sub-Division</v>
      </c>
      <c r="C255" s="61" t="str">
        <f ca="1"/>
        <v>Kothuru Circle</v>
      </c>
      <c r="D255" s="61">
        <f ca="1"/>
        <v>0</v>
      </c>
      <c r="E255" s="62" t="str">
        <f ca="1"/>
        <v>Hiramandalam</v>
      </c>
      <c r="F255" s="61" t="str">
        <f ca="1"/>
        <v>'53/2026'</v>
      </c>
      <c r="G255" s="63" t="str">
        <f ca="1"/>
        <v>420 IPC</v>
      </c>
      <c r="H255" s="64">
        <f ca="1"/>
        <v>46186</v>
      </c>
      <c r="I255" s="65" t="str">
        <f ca="1"/>
        <v>Jun</v>
      </c>
      <c r="J255" s="65">
        <f ca="1"/>
        <v>2026</v>
      </c>
      <c r="K255" s="63" t="str">
        <f ca="1"/>
        <v>Cheating</v>
      </c>
      <c r="L255" s="61">
        <f ca="1"/>
        <v>0</v>
      </c>
      <c r="M255" s="61" t="str">
        <f ca="1"/>
        <v>White Collar Offences</v>
      </c>
      <c r="N255" s="61" t="str">
        <f ca="1"/>
        <v>IPC</v>
      </c>
      <c r="O255" s="61" t="str">
        <f ca="1"/>
        <v>Non-Grave</v>
      </c>
      <c r="P255" s="28">
        <f ca="1"/>
        <v>0</v>
      </c>
      <c r="Q255" s="61">
        <f ca="1"/>
        <v>0</v>
      </c>
      <c r="R255" s="61">
        <f ca="1"/>
        <v>0</v>
      </c>
      <c r="S255" s="61" t="str">
        <f ca="1"/>
        <v>UI</v>
      </c>
      <c r="T255" s="61">
        <f ca="1"/>
        <v>0</v>
      </c>
      <c r="U255" s="28">
        <f ca="1"/>
        <v>0</v>
      </c>
      <c r="V255" s="61">
        <f ca="1"/>
        <v>0</v>
      </c>
      <c r="W255" s="9" t="str">
        <f ca="1"/>
        <v>For Arrest of Accused</v>
      </c>
      <c r="X255" s="9" t="str">
        <f ca="1"/>
        <v>For Arrest of Accused</v>
      </c>
      <c r="Y255" s="66">
        <f ca="1"/>
        <v>0</v>
      </c>
      <c r="Z255" s="9" t="str">
        <f ca="1"/>
        <v>This is a case of Cheating that occurred between 24-10-2021 and 13-06-2026 to 19:30 Hours at Hiramandalam Village and Mandal and reported on 13.06.2026 at 19.30 hrs . wherein the complainant Simhadri Kali Prasada Rao, S/o (Late) Venkatappanna, Age: 84 Years, Andhavarapu, Hiramandalam Village and mandal reported that the accused persons, namely G. Siva Rama Krishna and Rajesh, approached the complainant, stating that they would sell an elevator (lift) for the construction of his house.Believing their words, the complainant paid an amount of ¿4,96,430/- (Rupees Four Lakh Ninety-Six Thousand Four Hundred and Thirty only) to them.However, after taking the money, the accused persons failed to provide the elevator to him. Furthermore, they did not return the money back to the complainant and</v>
      </c>
      <c r="AA255" s="60" t="str">
        <f ca="1"/>
        <v>Total</v>
      </c>
      <c r="AB255" s="61">
        <f ca="1"/>
        <v>125</v>
      </c>
      <c r="AC255" s="61" t="str">
        <f ca="1"/>
        <v>Above 3 Months</v>
      </c>
      <c r="AD255" s="61" t="str">
        <f ca="1"/>
        <v/>
      </c>
      <c r="AE255" s="61" t="str">
        <f ca="1"/>
        <v/>
      </c>
      <c r="AF255" s="61">
        <f ca="1"/>
        <v>0</v>
      </c>
      <c r="AG255" s="61" t="str">
        <f ca="1"/>
        <v>Hiramandalam,'53/2026'</v>
      </c>
      <c r="AH255" s="61" t="str">
        <f t="shared" ca="1" si="3"/>
        <v>No</v>
      </c>
    </row>
    <row r="256" spans="1:34" s="24" customFormat="1" ht="25.5" customHeight="1" x14ac:dyDescent="0.25">
      <c r="A256" s="61">
        <v>255</v>
      </c>
      <c r="B256" s="61" t="str">
        <f ca="1"/>
        <v>Tekkali Sub-Division</v>
      </c>
      <c r="C256" s="61" t="str">
        <f ca="1"/>
        <v>Tekkali Rural Circle</v>
      </c>
      <c r="D256" s="61">
        <f ca="1"/>
        <v>0</v>
      </c>
      <c r="E256" s="62" t="str">
        <f ca="1"/>
        <v>Nandigam</v>
      </c>
      <c r="F256" s="61" t="str">
        <f ca="1"/>
        <v>'52/2026'</v>
      </c>
      <c r="G256" s="63" t="str">
        <f ca="1"/>
        <v>329(3),126(2),351(2) r/w 3(5) BNS</v>
      </c>
      <c r="H256" s="64">
        <f ca="1"/>
        <v>46187</v>
      </c>
      <c r="I256" s="65" t="str">
        <f ca="1"/>
        <v>Jun</v>
      </c>
      <c r="J256" s="65">
        <f ca="1"/>
        <v>2026</v>
      </c>
      <c r="K256" s="63" t="str">
        <f ca="1"/>
        <v>Other IPC</v>
      </c>
      <c r="L256" s="61">
        <f ca="1"/>
        <v>0</v>
      </c>
      <c r="M256" s="61" t="str">
        <f ca="1"/>
        <v>Other IPC</v>
      </c>
      <c r="N256" s="61" t="str">
        <f ca="1"/>
        <v>IPC</v>
      </c>
      <c r="O256" s="61" t="str">
        <f ca="1"/>
        <v>Non-Grave</v>
      </c>
      <c r="P256" s="28">
        <f ca="1"/>
        <v>0</v>
      </c>
      <c r="Q256" s="61">
        <f ca="1"/>
        <v>0</v>
      </c>
      <c r="R256" s="61">
        <f ca="1"/>
        <v>0</v>
      </c>
      <c r="S256" s="61" t="str">
        <f ca="1"/>
        <v>UI</v>
      </c>
      <c r="T256" s="61">
        <f ca="1"/>
        <v>0</v>
      </c>
      <c r="U256" s="28">
        <f ca="1"/>
        <v>0</v>
      </c>
      <c r="V256" s="61">
        <f ca="1"/>
        <v>0</v>
      </c>
      <c r="W256" s="9" t="str">
        <f ca="1"/>
        <v>For Arrest of Accused</v>
      </c>
      <c r="X256" s="9" t="str">
        <f ca="1"/>
        <v>For Arrest of Accused</v>
      </c>
      <c r="Y256" s="66">
        <f ca="1"/>
        <v>0</v>
      </c>
      <c r="Z256" s="9" t="str">
        <f ca="1"/>
        <v>This is a case of criminal trespass and wrongful restrain into complainant cultivation land that occurred on 12.06.2026 at 12.15 hours at Devalabhadra Village, Nandigam Mandal and reported on 14.06.2026 at 11.30 hours by the complainant Pilli Vijayalaxmi, W/o Late Vaikunta Rao, Age 54 years, Devangula by caste, Sambana Street, Tekkali Town &amp; Mandal reported that she have cultivated land covered in survey no.102/2 of 0.93 cents, 102/3 of 0.15 cents in Devalabhadra Village boundary. On 19.12.2025 RDO, Palasa gave proceedings in favor of complainant vide RE No.675/2025/DT(KRRC) dated 19.12.2025 despite the said proceedings, the accused 1) Pilli Annapurna, W/o Late Appanna and her son Pilli Durga Prasad of Kandragada villagers criminally trespass into the complainant land, restrained the cult</v>
      </c>
      <c r="AA256" s="60" t="str">
        <f ca="1"/>
        <v>Total</v>
      </c>
      <c r="AB256" s="61">
        <f ca="1"/>
        <v>124</v>
      </c>
      <c r="AC256" s="61" t="str">
        <f ca="1"/>
        <v>Above 3 Months</v>
      </c>
      <c r="AD256" s="61" t="str">
        <f ca="1"/>
        <v/>
      </c>
      <c r="AE256" s="61" t="str">
        <f ca="1"/>
        <v/>
      </c>
      <c r="AF256" s="61">
        <f ca="1"/>
        <v>0</v>
      </c>
      <c r="AG256" s="61" t="str">
        <f ca="1"/>
        <v>Nandigam,'52/2026'</v>
      </c>
      <c r="AH256" s="61" t="str">
        <f t="shared" ca="1" si="3"/>
        <v>No</v>
      </c>
    </row>
    <row r="257" spans="1:34" s="24" customFormat="1" ht="25.5" customHeight="1" x14ac:dyDescent="0.25">
      <c r="A257" s="61">
        <v>256</v>
      </c>
      <c r="B257" s="61" t="str">
        <f ca="1"/>
        <v>Kasibugga Sub-Division</v>
      </c>
      <c r="C257" s="61" t="str">
        <f ca="1"/>
        <v>Itchapuram Circle</v>
      </c>
      <c r="D257" s="61">
        <f ca="1"/>
        <v>0</v>
      </c>
      <c r="E257" s="62" t="str">
        <f ca="1"/>
        <v>Itchapuram Town</v>
      </c>
      <c r="F257" s="61" t="str">
        <f ca="1"/>
        <v>'76/2026'</v>
      </c>
      <c r="G257" s="63" t="str">
        <f ca="1"/>
        <v>20(b)(ii)(C) r/w 8(c) NDPSA</v>
      </c>
      <c r="H257" s="64">
        <f ca="1"/>
        <v>46188</v>
      </c>
      <c r="I257" s="65" t="str">
        <f ca="1"/>
        <v>Jun</v>
      </c>
      <c r="J257" s="65">
        <f ca="1"/>
        <v>2026</v>
      </c>
      <c r="K257" s="63" t="str">
        <f ca="1"/>
        <v>NDPS</v>
      </c>
      <c r="L257" s="61">
        <f ca="1"/>
        <v>0</v>
      </c>
      <c r="M257" s="61" t="str">
        <f ca="1"/>
        <v>NDPS</v>
      </c>
      <c r="N257" s="61" t="str">
        <f ca="1"/>
        <v>NDPS</v>
      </c>
      <c r="O257" s="61" t="str">
        <f ca="1"/>
        <v>Non-Grave</v>
      </c>
      <c r="P257" s="28">
        <f ca="1"/>
        <v>0</v>
      </c>
      <c r="Q257" s="61">
        <f ca="1"/>
        <v>0</v>
      </c>
      <c r="R257" s="61">
        <f ca="1"/>
        <v>0</v>
      </c>
      <c r="S257" s="61" t="str">
        <f ca="1"/>
        <v>UI</v>
      </c>
      <c r="T257" s="61">
        <f ca="1"/>
        <v>0</v>
      </c>
      <c r="U257" s="28">
        <f ca="1"/>
        <v>0</v>
      </c>
      <c r="V257" s="61">
        <f ca="1"/>
        <v>0</v>
      </c>
      <c r="W257" s="9" t="str">
        <f ca="1"/>
        <v>For Arrest of Accused</v>
      </c>
      <c r="X257" s="9" t="str">
        <f ca="1"/>
        <v>For Arrest of Accused</v>
      </c>
      <c r="Y257" s="66">
        <f ca="1"/>
        <v>0</v>
      </c>
      <c r="Z257" s="9" t="str">
        <f ca="1"/>
        <v>Occurred on 15.06.2026 at 09.00 Hours in front of Railway station, Ichapuram Municipality and reported on the same day at 11.30 hours by complainant M.Mukunda Rao, Sub-Inspector of Police, Ichapuram Town PS, in which, he reported that he arrested the accused A-1 Yasmin Yusuf Patni w/o Yousuf Patni, age 41 Years, Caste Muslim, Room No. 2, Fatima Bi Patni Chawl Area, Coloba Plot, Jogeshwari East Mumbai, Mumbai, Maharashtra State n/o Domariyaganj village and PS, Siddharthanagar District, Uttar Pradesh State and A.2 Sharifabee Dastagiri d/o Dastagiri, w/o late Abdulah Sheik, age 44 Years, Caste Muslim, R.104 classic Apartment, near Akbar Rice Mill, Nallasopara West, Dangawadi Ghas Road, Sopara Post, Palgar District, Maharashtra State, while they were in possession &amp; transportation of the proh</v>
      </c>
      <c r="AA257" s="60" t="str">
        <f ca="1"/>
        <v>Total</v>
      </c>
      <c r="AB257" s="61">
        <f ca="1"/>
        <v>123</v>
      </c>
      <c r="AC257" s="61" t="str">
        <f ca="1"/>
        <v>Above 3 Months</v>
      </c>
      <c r="AD257" s="61" t="str">
        <f ca="1"/>
        <v/>
      </c>
      <c r="AE257" s="61" t="str">
        <f ca="1"/>
        <v/>
      </c>
      <c r="AF257" s="61">
        <f ca="1"/>
        <v>0</v>
      </c>
      <c r="AG257" s="61" t="str">
        <f ca="1"/>
        <v>Itchapuram Town,'76/2026'</v>
      </c>
      <c r="AH257" s="61" t="str">
        <f t="shared" ca="1" si="3"/>
        <v>No</v>
      </c>
    </row>
    <row r="258" spans="1:34" s="24" customFormat="1" ht="25.5" customHeight="1" x14ac:dyDescent="0.25">
      <c r="A258" s="61">
        <v>257</v>
      </c>
      <c r="B258" s="61" t="str">
        <f ca="1"/>
        <v>Kasibugga Sub-Division</v>
      </c>
      <c r="C258" s="61">
        <f ca="1"/>
        <v>0</v>
      </c>
      <c r="D258" s="61">
        <f ca="1"/>
        <v>0</v>
      </c>
      <c r="E258" s="62" t="str">
        <f ca="1"/>
        <v>Kasibugga</v>
      </c>
      <c r="F258" s="61" t="str">
        <f ca="1"/>
        <v>'156/2026'</v>
      </c>
      <c r="G258" s="63" t="str">
        <f ca="1"/>
        <v>20(b)(ii)(B) r/w 8(c) NDPSA</v>
      </c>
      <c r="H258" s="64">
        <f ca="1"/>
        <v>46188</v>
      </c>
      <c r="I258" s="65" t="str">
        <f ca="1"/>
        <v>Jun</v>
      </c>
      <c r="J258" s="65">
        <f ca="1"/>
        <v>2026</v>
      </c>
      <c r="K258" s="63" t="str">
        <f ca="1"/>
        <v>NDPS</v>
      </c>
      <c r="L258" s="61">
        <f ca="1"/>
        <v>0</v>
      </c>
      <c r="M258" s="61" t="str">
        <f ca="1"/>
        <v>NDPS</v>
      </c>
      <c r="N258" s="61" t="str">
        <f ca="1"/>
        <v>NDPS</v>
      </c>
      <c r="O258" s="61" t="str">
        <f ca="1"/>
        <v>Non-Grave</v>
      </c>
      <c r="P258" s="28">
        <f ca="1"/>
        <v>0</v>
      </c>
      <c r="Q258" s="61">
        <f ca="1"/>
        <v>0</v>
      </c>
      <c r="R258" s="61">
        <f ca="1"/>
        <v>0</v>
      </c>
      <c r="S258" s="61" t="str">
        <f ca="1"/>
        <v>UI</v>
      </c>
      <c r="T258" s="61">
        <f ca="1"/>
        <v>0</v>
      </c>
      <c r="U258" s="28">
        <f ca="1"/>
        <v>0</v>
      </c>
      <c r="V258" s="61">
        <f ca="1"/>
        <v>0</v>
      </c>
      <c r="W258" s="9" t="str">
        <f ca="1"/>
        <v>For Arrest of Accused</v>
      </c>
      <c r="X258" s="9" t="str">
        <f ca="1"/>
        <v>For Arrest of Accused</v>
      </c>
      <c r="Y258" s="66">
        <f ca="1"/>
        <v>0</v>
      </c>
      <c r="Z258" s="9" t="str">
        <f ca="1"/>
        <v>This is a case of illegal possession/transportation of prohibited Ganja that occurred on 15.06.2026 at about 10.15 hrs at 3rd line, near saibaba temple, Railway station road, Palasa and reported on the same day at 11.45 hrs by the complainant N.Suneel, Sub-Inspector of Police, Kasibugga PS, in which, he reported that he arrested the accused A-1 Darshan B S/o Bhuvanendra Kumar,13th main,1st cross, near Binny mill canteen, KPagrahara,Magadi road Post,VTC Bangalore North, Karnataka State. Ph.no.9844144947, while he was in possession &amp; transportation of the prohibited Ganja from Cheligoda, Gajapathi district, Odisha state from A-2 John Abraham, S/o SantoshkumarPani, Cheligoda, Gajapathi district, Odisha state Ph.No.6372404069 to handing over the same to A-3 MarimuthuTygaraju @ DrevarShiva,</v>
      </c>
      <c r="AA258" s="60" t="str">
        <f ca="1"/>
        <v>Total</v>
      </c>
      <c r="AB258" s="61">
        <f ca="1"/>
        <v>123</v>
      </c>
      <c r="AC258" s="61" t="str">
        <f ca="1"/>
        <v>Above 3 Months</v>
      </c>
      <c r="AD258" s="61" t="str">
        <f ca="1"/>
        <v/>
      </c>
      <c r="AE258" s="61" t="str">
        <f ca="1"/>
        <v/>
      </c>
      <c r="AF258" s="61">
        <f ca="1"/>
        <v>0</v>
      </c>
      <c r="AG258" s="61" t="str">
        <f ca="1"/>
        <v>Kasibugga,'156/2026'</v>
      </c>
      <c r="AH258" s="61" t="str">
        <f t="shared" ca="1" si="3"/>
        <v>No</v>
      </c>
    </row>
    <row r="259" spans="1:34" s="24" customFormat="1" ht="25.5" customHeight="1" x14ac:dyDescent="0.25">
      <c r="A259" s="61">
        <v>258</v>
      </c>
      <c r="B259" s="61" t="str">
        <f ca="1"/>
        <v>Kasibugga Sub-Division</v>
      </c>
      <c r="C259" s="61" t="str">
        <f ca="1"/>
        <v>Itchapuram Circle</v>
      </c>
      <c r="D259" s="61">
        <f ca="1"/>
        <v>0</v>
      </c>
      <c r="E259" s="62" t="str">
        <f ca="1"/>
        <v>Itchapuram Town</v>
      </c>
      <c r="F259" s="61" t="str">
        <f ca="1"/>
        <v>'77/2026'</v>
      </c>
      <c r="G259" s="63" t="str">
        <f ca="1"/>
        <v>20(b)(ii)(C) r/w 8(c) NDPSA</v>
      </c>
      <c r="H259" s="64">
        <f ca="1"/>
        <v>46189</v>
      </c>
      <c r="I259" s="65" t="str">
        <f ca="1"/>
        <v>Jun</v>
      </c>
      <c r="J259" s="65">
        <f ca="1"/>
        <v>2026</v>
      </c>
      <c r="K259" s="63" t="str">
        <f ca="1"/>
        <v>NDPS</v>
      </c>
      <c r="L259" s="61">
        <f ca="1"/>
        <v>0</v>
      </c>
      <c r="M259" s="61" t="str">
        <f ca="1"/>
        <v>NDPS</v>
      </c>
      <c r="N259" s="61" t="str">
        <f ca="1"/>
        <v>NDPS</v>
      </c>
      <c r="O259" s="61" t="str">
        <f ca="1"/>
        <v>Non-Grave</v>
      </c>
      <c r="P259" s="28">
        <f ca="1"/>
        <v>0</v>
      </c>
      <c r="Q259" s="61">
        <f ca="1"/>
        <v>0</v>
      </c>
      <c r="R259" s="61">
        <f ca="1"/>
        <v>0</v>
      </c>
      <c r="S259" s="61" t="str">
        <f ca="1"/>
        <v>UI</v>
      </c>
      <c r="T259" s="61">
        <f ca="1"/>
        <v>0</v>
      </c>
      <c r="U259" s="28">
        <f ca="1"/>
        <v>0</v>
      </c>
      <c r="V259" s="61">
        <f ca="1"/>
        <v>0</v>
      </c>
      <c r="W259" s="9" t="str">
        <f ca="1"/>
        <v>For Arrest of Accused</v>
      </c>
      <c r="X259" s="9" t="str">
        <f ca="1"/>
        <v>For Arrest of Accused</v>
      </c>
      <c r="Y259" s="66">
        <f ca="1"/>
        <v>0</v>
      </c>
      <c r="Z259" s="9" t="str">
        <f ca="1"/>
        <v>Occurred on 16.06.2026 at 10.00 Hours in front of Railway station, Ichapuram Municipality and reported on the same day at 12.30 hours by complainant R.Janardhana Rao, Sub Inspector of Police, Ichapuram Rural PS i/c Ichapuram Town PS, in which, he reported that he arrested the accused A-1 Vishal Yashwant Kamble s/o late Yashwant Kamble, age 42 Years, Caste Navabudda, Kamble Chawl No. 75, Service Road, Room No. 6, Near Ganesh Mandir, Andheri Police Station, Andheri East, Mumbai, Maharashtra State and A.2 Arpitha Verma @ Zara Fathima, d/o late Jagadish Chandra, w/o Mohammad Faizan, age 22 Years, Caste Khureshi converted into Muslim, n/o H.No. 337GA85KHA, Mansoor Nagar Street, Meva lal khel Area, Alambagh Police station, Chowk Post, Luknow city and District, Uttar Pradesh State res. Kousashil</v>
      </c>
      <c r="AA259" s="60" t="str">
        <f ca="1"/>
        <v>Total</v>
      </c>
      <c r="AB259" s="61">
        <f ca="1"/>
        <v>122</v>
      </c>
      <c r="AC259" s="61" t="str">
        <f ca="1"/>
        <v>Above 3 Months</v>
      </c>
      <c r="AD259" s="61" t="str">
        <f ca="1"/>
        <v/>
      </c>
      <c r="AE259" s="61" t="str">
        <f ca="1"/>
        <v/>
      </c>
      <c r="AF259" s="61">
        <f ca="1"/>
        <v>0</v>
      </c>
      <c r="AG259" s="61" t="str">
        <f ca="1"/>
        <v>Itchapuram Town,'77/2026'</v>
      </c>
      <c r="AH259" s="61" t="str">
        <f t="shared" ref="AH259:AH322" ca="1" si="4">IF(W259="","",IF(W259="Reported","Reported","No"))</f>
        <v>No</v>
      </c>
    </row>
    <row r="260" spans="1:34" s="24" customFormat="1" ht="25.5" customHeight="1" x14ac:dyDescent="0.25">
      <c r="A260" s="61">
        <v>259</v>
      </c>
      <c r="B260" s="61" t="str">
        <f ca="1"/>
        <v>Tekkali Sub-Division</v>
      </c>
      <c r="C260" s="61">
        <f ca="1"/>
        <v>0</v>
      </c>
      <c r="D260" s="61">
        <f ca="1"/>
        <v>0</v>
      </c>
      <c r="E260" s="62" t="str">
        <f ca="1"/>
        <v>Tekkali PS</v>
      </c>
      <c r="F260" s="61" t="str">
        <f ca="1"/>
        <v>'104/2026'</v>
      </c>
      <c r="G260" s="63" t="str">
        <f ca="1"/>
        <v>32,30 PA-1861, 285,221,189(2),223,196(1),126(2) r/w 190 BNS</v>
      </c>
      <c r="H260" s="64">
        <f ca="1"/>
        <v>46189</v>
      </c>
      <c r="I260" s="65" t="str">
        <f ca="1"/>
        <v>Jun</v>
      </c>
      <c r="J260" s="65">
        <f ca="1"/>
        <v>2026</v>
      </c>
      <c r="K260" s="63" t="str">
        <f ca="1"/>
        <v>Rioting (Unlawful Assembly)</v>
      </c>
      <c r="L260" s="61">
        <f ca="1"/>
        <v>0</v>
      </c>
      <c r="M260" s="61" t="str">
        <f ca="1"/>
        <v>Bodily Offiences</v>
      </c>
      <c r="N260" s="61" t="str">
        <f ca="1"/>
        <v>IPC</v>
      </c>
      <c r="O260" s="61" t="str">
        <f ca="1"/>
        <v>Grave</v>
      </c>
      <c r="P260" s="28">
        <f ca="1"/>
        <v>0</v>
      </c>
      <c r="Q260" s="61">
        <f ca="1"/>
        <v>0</v>
      </c>
      <c r="R260" s="61">
        <f ca="1"/>
        <v>0</v>
      </c>
      <c r="S260" s="61" t="str">
        <f ca="1"/>
        <v>UI</v>
      </c>
      <c r="T260" s="61">
        <f ca="1"/>
        <v>0</v>
      </c>
      <c r="U260" s="28">
        <f ca="1"/>
        <v>0</v>
      </c>
      <c r="V260" s="61">
        <f ca="1"/>
        <v>0</v>
      </c>
      <c r="W260" s="9" t="str">
        <f ca="1"/>
        <v>For Arrest of Accused</v>
      </c>
      <c r="X260" s="9" t="str">
        <f ca="1"/>
        <v>For Arrest of Accused</v>
      </c>
      <c r="Y260" s="74">
        <f ca="1"/>
        <v>0</v>
      </c>
      <c r="Z260" s="9" t="str">
        <f ca="1"/>
        <v>Occurred on 12.06.2026 In-between 10.30hrs to 11.30hrs near YSR statue, Indira Gandhi JN, Tekkali village and reported on 16.06.2026 at 19.00hrs, wherein the complainant Dasari Kumari, Mahila Police, Tekkali-III reported that on 12.06.2026 at about 10.30hrs the accused 1) Perada Tilak, S/o late Sanyasi rao, 52 yrs, Kalinga by caste, Kanithuru village, Nandigam mandal, in-charge Tekkali A/C on behalf of YSRCP 2) Duvvada Vani 3) Pala Vasantha Reddy and 34 other leaders and some other followers of YSRCP.gathered near YSR statue, Indira Gandhi JN, Tekkali village, formed as an Unlawful assembly without any prior permission from competent authority, conducted foot rally from Indira Gandhi JN to Ambedkar Junction on public road caused obstruction to free flow of the traffic, disturbing to the pu</v>
      </c>
      <c r="AA260" s="60" t="str">
        <f ca="1"/>
        <v>Total</v>
      </c>
      <c r="AB260" s="61">
        <f ca="1"/>
        <v>122</v>
      </c>
      <c r="AC260" s="61" t="str">
        <f ca="1"/>
        <v>Above 3 Months</v>
      </c>
      <c r="AD260" s="61" t="str">
        <f ca="1"/>
        <v/>
      </c>
      <c r="AE260" s="61" t="str">
        <f ca="1"/>
        <v/>
      </c>
      <c r="AF260" s="61">
        <f ca="1"/>
        <v>0</v>
      </c>
      <c r="AG260" s="61" t="str">
        <f ca="1"/>
        <v>Tekkali PS,'104/2026'</v>
      </c>
      <c r="AH260" s="61" t="str">
        <f t="shared" ca="1" si="4"/>
        <v>No</v>
      </c>
    </row>
    <row r="261" spans="1:34" s="24" customFormat="1" ht="25.5" customHeight="1" x14ac:dyDescent="0.25">
      <c r="A261" s="61">
        <v>260</v>
      </c>
      <c r="B261" s="61" t="str">
        <f ca="1"/>
        <v>Kasibugga Sub-Division</v>
      </c>
      <c r="C261" s="61">
        <f ca="1"/>
        <v>0</v>
      </c>
      <c r="D261" s="61">
        <f ca="1"/>
        <v>0</v>
      </c>
      <c r="E261" s="62" t="str">
        <f ca="1"/>
        <v>Kasibugga</v>
      </c>
      <c r="F261" s="61" t="str">
        <f ca="1"/>
        <v>'166/2026'</v>
      </c>
      <c r="G261" s="63" t="str">
        <f ca="1"/>
        <v>20(b)(ii)(B) r/w 8(c) NDPSA</v>
      </c>
      <c r="H261" s="64">
        <f ca="1"/>
        <v>46192</v>
      </c>
      <c r="I261" s="65" t="str">
        <f ca="1"/>
        <v>Jun</v>
      </c>
      <c r="J261" s="65">
        <f ca="1"/>
        <v>2026</v>
      </c>
      <c r="K261" s="63" t="str">
        <f ca="1"/>
        <v>NDPS</v>
      </c>
      <c r="L261" s="61">
        <f ca="1"/>
        <v>0</v>
      </c>
      <c r="M261" s="61" t="str">
        <f ca="1"/>
        <v>NDPS</v>
      </c>
      <c r="N261" s="61" t="str">
        <f ca="1"/>
        <v>NDPS</v>
      </c>
      <c r="O261" s="61" t="str">
        <f ca="1"/>
        <v>Non-Grave</v>
      </c>
      <c r="P261" s="28">
        <f ca="1"/>
        <v>0</v>
      </c>
      <c r="Q261" s="61">
        <f ca="1"/>
        <v>0</v>
      </c>
      <c r="R261" s="61">
        <f ca="1"/>
        <v>0</v>
      </c>
      <c r="S261" s="61" t="str">
        <f ca="1"/>
        <v>UI</v>
      </c>
      <c r="T261" s="61">
        <f ca="1"/>
        <v>0</v>
      </c>
      <c r="U261" s="28">
        <f ca="1"/>
        <v>0</v>
      </c>
      <c r="V261" s="61">
        <f ca="1"/>
        <v>0</v>
      </c>
      <c r="W261" s="9" t="str">
        <f ca="1"/>
        <v>For Arrest of Accused</v>
      </c>
      <c r="X261" s="9" t="str">
        <f ca="1"/>
        <v>For Arrest of Accused</v>
      </c>
      <c r="Y261" s="66">
        <f ca="1"/>
        <v>0</v>
      </c>
      <c r="Z261" s="9" t="str">
        <f ca="1"/>
        <v>This is a case of illegal possession/transportation of prohibited Ganja that occurred on 19.06.2026 at about 16.30 hrs at 3rd line, Railway station road, Palasa and reported on the same day at 18.00 hrs by the complainant N.Suneel, Sub-Inspector of Police, Kasibugga PS, in which, he reported that he arrested the accused A.1 Md Mustaq Alam @ Banti s/o Muktar Alam, 35yrs, New basti lichu bagan, Thana Mukuwa area, Puba Pachim, Danesh SK Lane, Howrah city, West Bengal state, while he was in possession &amp; transportation of the prohibited Ganja from Cheligoda, Gajapathi district, Odisha state from A-2 Omm Nayak s/o Lamu Pataralusa Nayak, Prafull Belaguda, Nourangapur, Jayapur, Odisha state to handing over the same to A-3 Sumeet @ Vicky s/o Biraj Mohan das, Kabila camp, Cantholim beach, Gova. The</v>
      </c>
      <c r="AA261" s="60" t="str">
        <f ca="1"/>
        <v>Total</v>
      </c>
      <c r="AB261" s="61">
        <f ca="1"/>
        <v>119</v>
      </c>
      <c r="AC261" s="61" t="str">
        <f ca="1"/>
        <v>Above 3 Months</v>
      </c>
      <c r="AD261" s="61" t="str">
        <f ca="1"/>
        <v/>
      </c>
      <c r="AE261" s="61" t="str">
        <f ca="1"/>
        <v/>
      </c>
      <c r="AF261" s="61">
        <f ca="1"/>
        <v>0</v>
      </c>
      <c r="AG261" s="61" t="str">
        <f ca="1"/>
        <v>Kasibugga,'166/2026'</v>
      </c>
      <c r="AH261" s="61" t="str">
        <f t="shared" ca="1" si="4"/>
        <v>No</v>
      </c>
    </row>
    <row r="262" spans="1:34" s="24" customFormat="1" ht="25.5" customHeight="1" x14ac:dyDescent="0.25">
      <c r="A262" s="61">
        <v>261</v>
      </c>
      <c r="B262" s="61" t="str">
        <f ca="1"/>
        <v>Kasibugga Sub-Division</v>
      </c>
      <c r="C262" s="61" t="str">
        <f ca="1"/>
        <v>Itchapuram Circle</v>
      </c>
      <c r="D262" s="61">
        <f ca="1"/>
        <v>0</v>
      </c>
      <c r="E262" s="62" t="str">
        <f ca="1"/>
        <v>Itchapuram Town</v>
      </c>
      <c r="F262" s="61" t="str">
        <f ca="1"/>
        <v>'78/2026'</v>
      </c>
      <c r="G262" s="63" t="str">
        <f ca="1"/>
        <v>20(b)(ii)(C) r/w 8(c) NDPSA</v>
      </c>
      <c r="H262" s="64">
        <f ca="1"/>
        <v>46193</v>
      </c>
      <c r="I262" s="65" t="str">
        <f ca="1"/>
        <v>Jun</v>
      </c>
      <c r="J262" s="65">
        <f ca="1"/>
        <v>2026</v>
      </c>
      <c r="K262" s="63" t="str">
        <f ca="1"/>
        <v>NDPS</v>
      </c>
      <c r="L262" s="61">
        <f ca="1"/>
        <v>0</v>
      </c>
      <c r="M262" s="61" t="str">
        <f ca="1"/>
        <v>NDPS</v>
      </c>
      <c r="N262" s="61" t="str">
        <f ca="1"/>
        <v>NDPS</v>
      </c>
      <c r="O262" s="61" t="str">
        <f ca="1"/>
        <v>Non-Grave</v>
      </c>
      <c r="P262" s="28">
        <f ca="1"/>
        <v>0</v>
      </c>
      <c r="Q262" s="61">
        <f ca="1"/>
        <v>0</v>
      </c>
      <c r="R262" s="28">
        <f ca="1"/>
        <v>0</v>
      </c>
      <c r="S262" s="61" t="str">
        <f ca="1"/>
        <v>UI</v>
      </c>
      <c r="T262" s="61">
        <f ca="1"/>
        <v>0</v>
      </c>
      <c r="U262" s="28">
        <f ca="1"/>
        <v>0</v>
      </c>
      <c r="V262" s="61">
        <f ca="1"/>
        <v>0</v>
      </c>
      <c r="W262" s="9" t="str">
        <f ca="1"/>
        <v>For Arrest of Accused</v>
      </c>
      <c r="X262" s="9" t="str">
        <f ca="1"/>
        <v>For Arrest of Accused</v>
      </c>
      <c r="Y262" s="66">
        <f ca="1"/>
        <v>0</v>
      </c>
      <c r="Z262" s="9" t="str">
        <f ca="1"/>
        <v>Occurred on 20.06.2026 at 10.00 Hours in front of Railway station, Ichapuram Municipality and reported on the same day at 12.15 hours by complainant M. Mukundarao, Sub Inspector of Police, Ichapuram Town PS, in which, he reported that he arrested the accused A-1) Shankar Chandrakant Pawar, S/o Chandrakant, Age 36 Yrs, Pardi by caste, Dongaon Village, Jamkhed Police Station limits, Ahmadnagar @Ahilyanagar District, Maharashtra State and A-2) Sunita Vijay Kale, Guardian Girijabai Shankar and W/o Vijay Kale, Age 36 Yrs, Pardi by caste, Near Ekvira Hotel T.T.C., Navi Mumbai, M. Highway M.I.D.C., Pardi Vestti, Bhutavaligaon, Navi Mumbai, Thane District, Maharashtra State, while they were in possession &amp; transportation of the prohibited Ganja. The complainant seized Ganja weighing about Kg 30</v>
      </c>
      <c r="AA262" s="60" t="str">
        <f ca="1"/>
        <v>Total</v>
      </c>
      <c r="AB262" s="61">
        <f ca="1"/>
        <v>118</v>
      </c>
      <c r="AC262" s="61" t="str">
        <f ca="1"/>
        <v>Above 3 Months</v>
      </c>
      <c r="AD262" s="61" t="str">
        <f ca="1"/>
        <v/>
      </c>
      <c r="AE262" s="61" t="str">
        <f ca="1"/>
        <v/>
      </c>
      <c r="AF262" s="61">
        <f ca="1"/>
        <v>0</v>
      </c>
      <c r="AG262" s="61" t="str">
        <f ca="1"/>
        <v>Itchapuram Town,'78/2026'</v>
      </c>
      <c r="AH262" s="61" t="str">
        <f t="shared" ca="1" si="4"/>
        <v>No</v>
      </c>
    </row>
    <row r="263" spans="1:34" s="24" customFormat="1" ht="25.5" customHeight="1" x14ac:dyDescent="0.25">
      <c r="A263" s="61">
        <v>262</v>
      </c>
      <c r="B263" s="61" t="str">
        <f ca="1"/>
        <v>Tekkali Sub-Division</v>
      </c>
      <c r="C263" s="61" t="str">
        <f ca="1"/>
        <v>Kothuru Circle</v>
      </c>
      <c r="D263" s="61">
        <f ca="1"/>
        <v>0</v>
      </c>
      <c r="E263" s="62" t="str">
        <f ca="1"/>
        <v>Kothuru</v>
      </c>
      <c r="F263" s="61" t="str">
        <f ca="1"/>
        <v>'76/2026'</v>
      </c>
      <c r="G263" s="63" t="str">
        <f ca="1"/>
        <v>32 PA-1861, 132,79,223,285,189(2),126(2) r/w 49 r/w 190 BNS</v>
      </c>
      <c r="H263" s="64">
        <f ca="1"/>
        <v>46195</v>
      </c>
      <c r="I263" s="65" t="str">
        <f ca="1"/>
        <v>Jun</v>
      </c>
      <c r="J263" s="65">
        <f ca="1"/>
        <v>2026</v>
      </c>
      <c r="K263" s="63" t="str">
        <f ca="1"/>
        <v>Rioting (Unlawful Assembly)</v>
      </c>
      <c r="L263" s="61">
        <f ca="1"/>
        <v>0</v>
      </c>
      <c r="M263" s="61" t="str">
        <f ca="1"/>
        <v>Bodily Offiences</v>
      </c>
      <c r="N263" s="61" t="str">
        <f ca="1"/>
        <v>IPC</v>
      </c>
      <c r="O263" s="61" t="str">
        <f ca="1"/>
        <v>Non-Grave</v>
      </c>
      <c r="P263" s="28">
        <f ca="1"/>
        <v>0</v>
      </c>
      <c r="Q263" s="61">
        <f ca="1"/>
        <v>0</v>
      </c>
      <c r="R263" s="61">
        <f ca="1"/>
        <v>0</v>
      </c>
      <c r="S263" s="61" t="str">
        <f ca="1"/>
        <v>UI</v>
      </c>
      <c r="T263" s="61">
        <f ca="1"/>
        <v>0</v>
      </c>
      <c r="U263" s="28">
        <f ca="1"/>
        <v>0</v>
      </c>
      <c r="V263" s="61">
        <f ca="1"/>
        <v>0</v>
      </c>
      <c r="W263" s="9" t="str">
        <f ca="1"/>
        <v>For Arrest of Accused</v>
      </c>
      <c r="X263" s="9" t="str">
        <f ca="1"/>
        <v>For Arrest of Accused</v>
      </c>
      <c r="Y263" s="66">
        <f ca="1"/>
        <v>0</v>
      </c>
      <c r="Z263" s="9" t="str">
        <f ca="1"/>
        <v>Occurred on 22.06.2026 at 15.30 hrs at 4 Raod Jn at Kothuru town &amp; Mandal, Srikakulam District and reported on 22.06.2026 at 18.00 hrs by the complainant Saubilli Aruna, WPC 1929, Kothuru PS in which the complaint While I was present at the 4 Road Junction, opposite the Kothuru Police Station, YSRCP Party several individuals specifically 1) Divvela Madhuri D/o. Syamalarao, 2) Urlapu Viswanadham, S/o. Late Appalaswami, 3) Allu Kalyani, W/o. Ramu, 4) Pondala Narendra, S/o. Ganapathi, 5) Kelli Nagendra, S/o. Anandharao, 6) Bammidi Bharathi, D/o. Raminaidu, 7) Suvvari Gopi, S/o. Late Apparao, 8) Siginipilli Appanna, S/o. Late Ramanna, 9) Bonela Yellayya, s/o. Krishnayya, 10) Tarri Kami Naidu, S/o. Bhaskara Rao, 11) Datti Paparao, S/o. Late Apparao, 12) Veeramsetti Bhaskara Rao, S/o. Appala</v>
      </c>
      <c r="AA263" s="60" t="str">
        <f ca="1"/>
        <v>Total</v>
      </c>
      <c r="AB263" s="61">
        <f ca="1"/>
        <v>116</v>
      </c>
      <c r="AC263" s="61" t="str">
        <f ca="1"/>
        <v>Above 3 Months</v>
      </c>
      <c r="AD263" s="61" t="str">
        <f ca="1"/>
        <v/>
      </c>
      <c r="AE263" s="61" t="str">
        <f ca="1"/>
        <v/>
      </c>
      <c r="AF263" s="61">
        <f ca="1"/>
        <v>0</v>
      </c>
      <c r="AG263" s="61" t="str">
        <f ca="1"/>
        <v>Kothuru,'76/2026'</v>
      </c>
      <c r="AH263" s="61" t="str">
        <f t="shared" ca="1" si="4"/>
        <v>No</v>
      </c>
    </row>
    <row r="264" spans="1:34" s="24" customFormat="1" ht="25.5" customHeight="1" x14ac:dyDescent="0.25">
      <c r="A264" s="61">
        <v>263</v>
      </c>
      <c r="B264" s="61" t="str">
        <f ca="1"/>
        <v>Srikakulam Sub-Division</v>
      </c>
      <c r="C264" s="61" t="str">
        <f ca="1"/>
        <v>J.R.Puram Circle</v>
      </c>
      <c r="D264" s="61">
        <f ca="1"/>
        <v>0</v>
      </c>
      <c r="E264" s="62" t="str">
        <f ca="1"/>
        <v>G. Sigadam</v>
      </c>
      <c r="F264" s="61" t="str">
        <f ca="1"/>
        <v>'44/2026'</v>
      </c>
      <c r="G264" s="63" t="str">
        <f ca="1"/>
        <v>420,409,465 r/w 34 IPC</v>
      </c>
      <c r="H264" s="64">
        <f ca="1"/>
        <v>46197</v>
      </c>
      <c r="I264" s="65" t="str">
        <f ca="1"/>
        <v>Jun</v>
      </c>
      <c r="J264" s="65">
        <f ca="1"/>
        <v>2026</v>
      </c>
      <c r="K264" s="63" t="str">
        <f ca="1"/>
        <v>Criminal Breach Of Trust</v>
      </c>
      <c r="L264" s="61">
        <f ca="1"/>
        <v>0</v>
      </c>
      <c r="M264" s="61" t="str">
        <f ca="1"/>
        <v>White Collar Offences</v>
      </c>
      <c r="N264" s="61" t="str">
        <f ca="1"/>
        <v>IPC</v>
      </c>
      <c r="O264" s="61" t="str">
        <f ca="1"/>
        <v>Non-Grave</v>
      </c>
      <c r="P264" s="28">
        <f ca="1"/>
        <v>0</v>
      </c>
      <c r="Q264" s="61">
        <f ca="1"/>
        <v>0</v>
      </c>
      <c r="R264" s="61">
        <f ca="1"/>
        <v>0</v>
      </c>
      <c r="S264" s="61" t="str">
        <f ca="1"/>
        <v>UI</v>
      </c>
      <c r="T264" s="61">
        <f ca="1"/>
        <v>0</v>
      </c>
      <c r="U264" s="28">
        <f ca="1"/>
        <v>0</v>
      </c>
      <c r="V264" s="61">
        <f ca="1"/>
        <v>0</v>
      </c>
      <c r="W264" s="9" t="str">
        <f ca="1"/>
        <v>For Arrest of Accused</v>
      </c>
      <c r="X264" s="9" t="str">
        <f ca="1"/>
        <v>For Arrest of Accused</v>
      </c>
      <c r="Y264" s="66">
        <f ca="1"/>
        <v>0</v>
      </c>
      <c r="Z264" s="9" t="str">
        <f ca="1"/>
        <v>Occurred prior to 18.10.2021 at G SIgadam PACS, G Sigadam Mandal and reported on 24.06.2026 at about 15.00 hrs, wherein the Complainant Maddi Srinivasa Rao S/o late Sankara Rao,age-54 yrs, Assistant Register ,Sub-Divison Coop office Group, Srikakulam reported that he is working as Sub Divisional Coop office Group, Srikakulam. On 18.10.2021 Meesala Ravi Kumar and 11 farmers of Niddam Village, G. Sigadam Mandal gave a report the Divl. Coop. Officer, Srikakulam and also on the report submitted by Sri P. Janaki Ram, Assistant Registrar / Official Person-in-Charge of G. Sigadam PACS, highlighting serious financial irregularities and misappropriation of society funds, the District Cooperative Officer, Srikakulam, authorized Sri M. Chanti Babu, Assistant Registrar / Sub-Divisional Cooperative</v>
      </c>
      <c r="AA264" s="60" t="str">
        <f ca="1"/>
        <v>Total</v>
      </c>
      <c r="AB264" s="61">
        <f ca="1"/>
        <v>114</v>
      </c>
      <c r="AC264" s="61" t="str">
        <f ca="1"/>
        <v>Above 3 Months</v>
      </c>
      <c r="AD264" s="61" t="str">
        <f ca="1"/>
        <v/>
      </c>
      <c r="AE264" s="61" t="str">
        <f ca="1"/>
        <v/>
      </c>
      <c r="AF264" s="61">
        <f ca="1"/>
        <v>0</v>
      </c>
      <c r="AG264" s="61" t="str">
        <f ca="1"/>
        <v>G. Sigadam,'44/2026'</v>
      </c>
      <c r="AH264" s="61" t="str">
        <f t="shared" ca="1" si="4"/>
        <v>No</v>
      </c>
    </row>
    <row r="265" spans="1:34" s="24" customFormat="1" ht="25.5" customHeight="1" x14ac:dyDescent="0.25">
      <c r="A265" s="61">
        <v>264</v>
      </c>
      <c r="B265" s="61" t="str">
        <f ca="1"/>
        <v>Kasibugga Sub-Division</v>
      </c>
      <c r="C265" s="61" t="str">
        <f ca="1"/>
        <v>Kasibugga Rural Circle</v>
      </c>
      <c r="D265" s="61">
        <f ca="1"/>
        <v>0</v>
      </c>
      <c r="E265" s="62" t="str">
        <f ca="1"/>
        <v>Mandasa</v>
      </c>
      <c r="F265" s="61" t="str">
        <f ca="1"/>
        <v>'97/2026'</v>
      </c>
      <c r="G265" s="63" t="str">
        <f ca="1"/>
        <v>20(b)(ii)(B) r/w 8(c) NDPSA</v>
      </c>
      <c r="H265" s="64">
        <f ca="1"/>
        <v>46198</v>
      </c>
      <c r="I265" s="65" t="str">
        <f ca="1"/>
        <v>Jun</v>
      </c>
      <c r="J265" s="65">
        <f ca="1"/>
        <v>2026</v>
      </c>
      <c r="K265" s="63" t="str">
        <f ca="1"/>
        <v>NDPS</v>
      </c>
      <c r="L265" s="61">
        <f ca="1"/>
        <v>0</v>
      </c>
      <c r="M265" s="61" t="str">
        <f ca="1"/>
        <v>NDPS</v>
      </c>
      <c r="N265" s="61" t="str">
        <f ca="1"/>
        <v>NDPS</v>
      </c>
      <c r="O265" s="61" t="str">
        <f ca="1"/>
        <v>Non-Grave</v>
      </c>
      <c r="P265" s="28">
        <f ca="1"/>
        <v>0</v>
      </c>
      <c r="Q265" s="61">
        <f ca="1"/>
        <v>0</v>
      </c>
      <c r="R265" s="61">
        <f ca="1"/>
        <v>0</v>
      </c>
      <c r="S265" s="61" t="str">
        <f ca="1"/>
        <v>UI</v>
      </c>
      <c r="T265" s="61">
        <f ca="1"/>
        <v>0</v>
      </c>
      <c r="U265" s="28">
        <f ca="1"/>
        <v>0</v>
      </c>
      <c r="V265" s="61">
        <f ca="1"/>
        <v>0</v>
      </c>
      <c r="W265" s="9" t="str">
        <f ca="1"/>
        <v>For Arrest of Accused</v>
      </c>
      <c r="X265" s="9" t="str">
        <f ca="1"/>
        <v>For Arrest of Accused</v>
      </c>
      <c r="Y265" s="66">
        <f ca="1"/>
        <v>0</v>
      </c>
      <c r="Z265" s="9" t="str">
        <f ca="1"/>
        <v>Occurred on 25.06.2026 at 14.30 hrs, On NH 16 road, New bridge service road Jn., before Korrai gate Jn., Mandasa mandal and reported on the same day at 17.30 hours by the complainant K.Krishna Prasad, Sub-Inspector of Police, Mandasa PS, in which, he reported that he arrested the accused A1) Shree Ram, S/o.Dhanaram, 33 yrs, R/o. SB Patil school road, Laxmi nagar, near Soma Kirana Stores, Ravet, Kivale, Pune district, Maharashtra state, N/o. D.No. 24, Raiko ka Bas, Khetawas village, Pali Tehsil and District, Rajasthan state, Ph.No. 7815029575, 9358499979;JCC2) Bablu s/o Dauram, age 17yrs, Birdawas village, Birami panchayat, Jodhpur district, Rajastan state, Ph.No. 8619432811, while they were in possession &amp; transportation of the prohibited Ganja on Honda Activa bearing No. AP 35 AL 6533, wh</v>
      </c>
      <c r="AA265" s="60" t="str">
        <f ca="1"/>
        <v>Total</v>
      </c>
      <c r="AB265" s="61">
        <f ca="1"/>
        <v>113</v>
      </c>
      <c r="AC265" s="61" t="str">
        <f ca="1"/>
        <v>Above 3 Months</v>
      </c>
      <c r="AD265" s="61" t="str">
        <f ca="1"/>
        <v/>
      </c>
      <c r="AE265" s="61" t="str">
        <f ca="1"/>
        <v/>
      </c>
      <c r="AF265" s="61">
        <f ca="1"/>
        <v>0</v>
      </c>
      <c r="AG265" s="61" t="str">
        <f ca="1"/>
        <v>Mandasa,'97/2026'</v>
      </c>
      <c r="AH265" s="61" t="str">
        <f t="shared" ca="1" si="4"/>
        <v>No</v>
      </c>
    </row>
    <row r="266" spans="1:34" s="24" customFormat="1" ht="25.5" customHeight="1" x14ac:dyDescent="0.25">
      <c r="A266" s="61">
        <v>265</v>
      </c>
      <c r="B266" s="61" t="str">
        <f ca="1"/>
        <v>Tekkali Sub-Division</v>
      </c>
      <c r="C266" s="61" t="str">
        <f ca="1"/>
        <v>Tekkali Rural Circle</v>
      </c>
      <c r="D266" s="61">
        <f ca="1"/>
        <v>0</v>
      </c>
      <c r="E266" s="62" t="str">
        <f ca="1"/>
        <v>Nandigam</v>
      </c>
      <c r="F266" s="61" t="str">
        <f ca="1"/>
        <v>'62/2026'</v>
      </c>
      <c r="G266" s="63" t="str">
        <f ca="1"/>
        <v>125(a),125(b) BNS</v>
      </c>
      <c r="H266" s="64">
        <f ca="1"/>
        <v>46198</v>
      </c>
      <c r="I266" s="65" t="str">
        <f ca="1"/>
        <v>Jun</v>
      </c>
      <c r="J266" s="65">
        <f ca="1"/>
        <v>2026</v>
      </c>
      <c r="K266" s="63" t="str">
        <f ca="1"/>
        <v>Non- Fatal Road Accidents</v>
      </c>
      <c r="L266" s="61">
        <f ca="1"/>
        <v>0</v>
      </c>
      <c r="M266" s="61" t="str">
        <f ca="1"/>
        <v>Road Accidents</v>
      </c>
      <c r="N266" s="61" t="str">
        <f ca="1"/>
        <v>IPC</v>
      </c>
      <c r="O266" s="61" t="str">
        <f ca="1"/>
        <v>Non-Grave</v>
      </c>
      <c r="P266" s="28">
        <f ca="1"/>
        <v>0</v>
      </c>
      <c r="Q266" s="61">
        <f ca="1"/>
        <v>0</v>
      </c>
      <c r="R266" s="61">
        <f ca="1"/>
        <v>0</v>
      </c>
      <c r="S266" s="61" t="str">
        <f ca="1"/>
        <v>UI</v>
      </c>
      <c r="T266" s="61">
        <f ca="1"/>
        <v>0</v>
      </c>
      <c r="U266" s="28">
        <f ca="1"/>
        <v>0</v>
      </c>
      <c r="V266" s="61">
        <f ca="1"/>
        <v>0</v>
      </c>
      <c r="W266" s="9" t="str">
        <f ca="1"/>
        <v>Being Charged</v>
      </c>
      <c r="X266" s="9" t="str">
        <f ca="1"/>
        <v>For Arrest of Accused</v>
      </c>
      <c r="Y266" s="74">
        <f ca="1"/>
        <v>0</v>
      </c>
      <c r="Z266" s="9" t="str">
        <f ca="1"/>
        <v>This is case of Non fatal road accident that occurred on 21.06.2026 at 09.30 hrs on National higway-16 road, near Golluru village junction, Nandigam Mandal and belatedly reported on 25.06.2026 at 10.00 hrs basing on the report of Mangi Appalaswami, S/o Late Kesavarao, Age 65 yrs, Caste: Srisayana, Sasanam village, Palasa Mandal., in which he reported that on 21.06.2026 at 09.00 hrs his brother¿s son Dharmarao together with his villager Mural are started at his village by motor cycle bearing No. AP31AZ6929 for tiles works at Sasanam village, Tekkali Mandal and when they reached near Golluru village Junction, in the mean time driver of Lorry bearing No. OD02AV6482 who is proceeding from same direction was drove his lorry in rash and negligent manner and dashed against the motor cycle of his</v>
      </c>
      <c r="AA266" s="60" t="str">
        <f ca="1"/>
        <v>Total</v>
      </c>
      <c r="AB266" s="61">
        <f ca="1"/>
        <v>113</v>
      </c>
      <c r="AC266" s="61" t="str">
        <f ca="1"/>
        <v>Above 3 Months</v>
      </c>
      <c r="AD266" s="61" t="str">
        <f ca="1"/>
        <v/>
      </c>
      <c r="AE266" s="61" t="str">
        <f ca="1"/>
        <v/>
      </c>
      <c r="AF266" s="61">
        <f ca="1"/>
        <v>0</v>
      </c>
      <c r="AG266" s="61" t="str">
        <f ca="1"/>
        <v>Nandigam,'62/2026'</v>
      </c>
      <c r="AH266" s="61" t="str">
        <f t="shared" ca="1" si="4"/>
        <v>No</v>
      </c>
    </row>
    <row r="267" spans="1:34" s="24" customFormat="1" ht="25.5" customHeight="1" x14ac:dyDescent="0.25">
      <c r="A267" s="61">
        <v>266</v>
      </c>
      <c r="B267" s="61" t="str">
        <f ca="1"/>
        <v>Kasibugga Sub-Division</v>
      </c>
      <c r="C267" s="61">
        <f ca="1"/>
        <v>0</v>
      </c>
      <c r="D267" s="61">
        <f ca="1"/>
        <v>0</v>
      </c>
      <c r="E267" s="62" t="str">
        <f ca="1"/>
        <v>Kasibugga</v>
      </c>
      <c r="F267" s="61" t="str">
        <f ca="1"/>
        <v>'211/2026'</v>
      </c>
      <c r="G267" s="63" t="str">
        <f ca="1"/>
        <v>318(4),336(3),340(2) BNS</v>
      </c>
      <c r="H267" s="64">
        <f ca="1"/>
        <v>46206</v>
      </c>
      <c r="I267" s="65" t="str">
        <f ca="1"/>
        <v>Jul</v>
      </c>
      <c r="J267" s="65">
        <f ca="1"/>
        <v>2026</v>
      </c>
      <c r="K267" s="63" t="str">
        <f ca="1"/>
        <v>Cheating</v>
      </c>
      <c r="L267" s="61">
        <f ca="1"/>
        <v>0</v>
      </c>
      <c r="M267" s="61" t="str">
        <f ca="1"/>
        <v>White Collar Offences</v>
      </c>
      <c r="N267" s="61" t="str">
        <f ca="1"/>
        <v>IPC</v>
      </c>
      <c r="O267" s="61" t="str">
        <f ca="1"/>
        <v>Non-Grave</v>
      </c>
      <c r="P267" s="28">
        <f ca="1"/>
        <v>0</v>
      </c>
      <c r="Q267" s="61">
        <f ca="1"/>
        <v>0</v>
      </c>
      <c r="R267" s="61">
        <f ca="1"/>
        <v>0</v>
      </c>
      <c r="S267" s="61" t="str">
        <f ca="1"/>
        <v>UI</v>
      </c>
      <c r="T267" s="61">
        <f ca="1"/>
        <v>0</v>
      </c>
      <c r="U267" s="28">
        <f ca="1"/>
        <v>0</v>
      </c>
      <c r="V267" s="61">
        <f ca="1"/>
        <v>0</v>
      </c>
      <c r="W267" s="9" t="str">
        <f ca="1"/>
        <v>For Arrest of Accused</v>
      </c>
      <c r="X267" s="9" t="str">
        <f ca="1"/>
        <v>For Arrest of Accused</v>
      </c>
      <c r="Y267" s="66">
        <f ca="1"/>
        <v>0</v>
      </c>
      <c r="Z267" s="9" t="str">
        <f ca="1"/>
        <v>Occurred prior to 03.07.2026 at 13.45hrs at Jayaramachandrapuram Village, Palasa Mandal and reported on 03.07.2026 at 13.45hrs, wherein the complainant Badri Venkataramana s/o Lt Jagannayakulu, 34yrs, Yadava by caste, Jayaramachandrapuram Village, Palasa mandal reported that the accused, Makka Suresh, son of Late Someswararao, resident of Balarampuram Village, Kotabommali Mandal, induced him and others by promising to arrange overseas employment. The accused informed them that each person would have to pay ¿1,20,000 for securing a job abroad. Believing his representation, the complainant and six other persons together transferred a total amount of ¿8,40,000 to the accused through PhonePe for the purpose of obtaining overseas employment. Thereafter, the accused sent them flight tickets and</v>
      </c>
      <c r="AA267" s="60" t="str">
        <f ca="1"/>
        <v>Total</v>
      </c>
      <c r="AB267" s="61">
        <f ca="1"/>
        <v>105</v>
      </c>
      <c r="AC267" s="61" t="str">
        <f ca="1"/>
        <v>Above 3 Months</v>
      </c>
      <c r="AD267" s="61" t="str">
        <f ca="1"/>
        <v/>
      </c>
      <c r="AE267" s="61" t="str">
        <f ca="1"/>
        <v/>
      </c>
      <c r="AF267" s="61">
        <f ca="1"/>
        <v>0</v>
      </c>
      <c r="AG267" s="61" t="str">
        <f ca="1"/>
        <v>Kasibugga,'211/2026'</v>
      </c>
      <c r="AH267" s="61" t="str">
        <f t="shared" ca="1" si="4"/>
        <v>No</v>
      </c>
    </row>
    <row r="268" spans="1:34" s="24" customFormat="1" ht="25.5" customHeight="1" x14ac:dyDescent="0.25">
      <c r="A268" s="61">
        <v>267</v>
      </c>
      <c r="B268" s="61" t="str">
        <f ca="1"/>
        <v>Srikakulam Sub-Division</v>
      </c>
      <c r="C268" s="61">
        <f ca="1"/>
        <v>0</v>
      </c>
      <c r="D268" s="61">
        <f ca="1"/>
        <v>0</v>
      </c>
      <c r="E268" s="62" t="str">
        <f ca="1"/>
        <v>Srikakulam II Town</v>
      </c>
      <c r="F268" s="61" t="str">
        <f ca="1"/>
        <v>'94/2026'</v>
      </c>
      <c r="G268" s="63" t="str">
        <f ca="1"/>
        <v>304(2) BNS</v>
      </c>
      <c r="H268" s="64">
        <f ca="1"/>
        <v>46209</v>
      </c>
      <c r="I268" s="65" t="str">
        <f ca="1"/>
        <v>Jul</v>
      </c>
      <c r="J268" s="65">
        <f ca="1"/>
        <v>2026</v>
      </c>
      <c r="K268" s="63" t="str">
        <f ca="1"/>
        <v>Ord.Theft</v>
      </c>
      <c r="L268" s="61">
        <f ca="1"/>
        <v>0</v>
      </c>
      <c r="M268" s="61" t="str">
        <f ca="1"/>
        <v>Property Offences</v>
      </c>
      <c r="N268" s="61" t="str">
        <f ca="1"/>
        <v>IPC</v>
      </c>
      <c r="O268" s="61" t="str">
        <f ca="1"/>
        <v>Non-Grave</v>
      </c>
      <c r="P268" s="28">
        <f ca="1"/>
        <v>0</v>
      </c>
      <c r="Q268" s="61">
        <f ca="1"/>
        <v>0</v>
      </c>
      <c r="R268" s="61">
        <f ca="1"/>
        <v>0</v>
      </c>
      <c r="S268" s="61" t="str">
        <f ca="1"/>
        <v>UI</v>
      </c>
      <c r="T268" s="61">
        <f ca="1"/>
        <v>0</v>
      </c>
      <c r="U268" s="28">
        <f ca="1"/>
        <v>0</v>
      </c>
      <c r="V268" s="61">
        <f ca="1"/>
        <v>0</v>
      </c>
      <c r="W268" s="9" t="str">
        <f ca="1"/>
        <v>Want of clues</v>
      </c>
      <c r="X268" s="9" t="str">
        <f ca="1"/>
        <v>For Arrest of Accused</v>
      </c>
      <c r="Y268" s="66">
        <f ca="1"/>
        <v>0</v>
      </c>
      <c r="Z268" s="9" t="str">
        <f ca="1"/>
        <v>Occurred on 06.07.2026 at about 19.15 hours at infront house of Pedada Sridhar, 5th line, P.N. Colony, Srikakulam Town and reported on the same day at 20:00 hours. In which the complainant Kanithi Nirmala, W/o Nagabushanarao, Age 50 yrs, Telaga by caste, 5th Line, P.N. Colony, Srikakulam Town reported that on 06.07.2026 evening 17.30 hours, she went for walking at Park, P.N. Colony and after complation of walking at about 19:15 Hours when she was returning to house and when reached at infront hous of Pedada Sridhar, 5th line, Srikakulam Town, some unknown person was coming through motor cycle and pulled her 1 3/4 Tulas gold pustulatadu from her neck, immediately she caught hold her pustulatadu with hands due to which 3/4 Tula pustulatadu was hold in her hand and remaining 1 Tula gold pustu</v>
      </c>
      <c r="AA268" s="60" t="str">
        <f ca="1"/>
        <v>Total</v>
      </c>
      <c r="AB268" s="61">
        <f ca="1"/>
        <v>102</v>
      </c>
      <c r="AC268" s="61" t="str">
        <f ca="1"/>
        <v>Above 3 Months</v>
      </c>
      <c r="AD268" s="61" t="str">
        <f ca="1"/>
        <v/>
      </c>
      <c r="AE268" s="61" t="str">
        <f ca="1"/>
        <v/>
      </c>
      <c r="AF268" s="61">
        <f ca="1"/>
        <v>0</v>
      </c>
      <c r="AG268" s="61" t="str">
        <f ca="1"/>
        <v>Srikakulam II Town,'94/2026'</v>
      </c>
      <c r="AH268" s="61" t="str">
        <f t="shared" ca="1" si="4"/>
        <v>No</v>
      </c>
    </row>
    <row r="269" spans="1:34" s="24" customFormat="1" ht="25.5" customHeight="1" x14ac:dyDescent="0.25">
      <c r="A269" s="61">
        <v>268</v>
      </c>
      <c r="B269" s="61" t="str">
        <f ca="1"/>
        <v>Kasibugga Sub-Division</v>
      </c>
      <c r="C269" s="61" t="str">
        <f ca="1"/>
        <v>Sompeta Circle</v>
      </c>
      <c r="D269" s="61">
        <f ca="1"/>
        <v>0</v>
      </c>
      <c r="E269" s="62" t="str">
        <f ca="1"/>
        <v>Baruva</v>
      </c>
      <c r="F269" s="61" t="str">
        <f ca="1"/>
        <v>'66/2026'</v>
      </c>
      <c r="G269" s="63" t="str">
        <f ca="1"/>
        <v>318(4) BNS</v>
      </c>
      <c r="H269" s="64">
        <f ca="1"/>
        <v>46209</v>
      </c>
      <c r="I269" s="65" t="str">
        <f ca="1"/>
        <v>Jul</v>
      </c>
      <c r="J269" s="65">
        <f ca="1"/>
        <v>2026</v>
      </c>
      <c r="K269" s="63" t="str">
        <f ca="1"/>
        <v>Cheating</v>
      </c>
      <c r="L269" s="61">
        <f ca="1"/>
        <v>0</v>
      </c>
      <c r="M269" s="61" t="str">
        <f ca="1"/>
        <v>White Collar Offences</v>
      </c>
      <c r="N269" s="61" t="str">
        <f ca="1"/>
        <v>IPC</v>
      </c>
      <c r="O269" s="61" t="str">
        <f ca="1"/>
        <v>Non-Grave</v>
      </c>
      <c r="P269" s="28">
        <f ca="1"/>
        <v>0</v>
      </c>
      <c r="Q269" s="61">
        <f ca="1"/>
        <v>0</v>
      </c>
      <c r="R269" s="61">
        <f ca="1"/>
        <v>0</v>
      </c>
      <c r="S269" s="61" t="str">
        <f ca="1"/>
        <v>UI</v>
      </c>
      <c r="T269" s="61">
        <f ca="1"/>
        <v>0</v>
      </c>
      <c r="U269" s="28">
        <f ca="1"/>
        <v>0</v>
      </c>
      <c r="V269" s="61">
        <f ca="1"/>
        <v>0</v>
      </c>
      <c r="W269" s="9" t="str">
        <f ca="1"/>
        <v>For Arrest of Accused</v>
      </c>
      <c r="X269" s="9" t="str">
        <f ca="1"/>
        <v>For Arrest of Accused</v>
      </c>
      <c r="Y269" s="66">
        <f ca="1"/>
        <v>0</v>
      </c>
      <c r="Z269" s="9" t="str">
        <f ca="1"/>
        <v>This is a case of cheating for job fraud, occurred on prior to 06.07.2026 and reported on 06.07.2026 at 13.00 hrs. in which the complainant Erothu Jayaram S/o Vasudev, 28 Years, Gollagandi Village of Sompeta Mandal reported that the accused Thula Yesu S/o Srinivasu, 27 Years, Jagandhapuram Village, Ramalayam Village, Tadepalligudem Mandal Westgodavari District introduced him self to the complainant as a agent for marchant navy recruitment on that the complainant and his brother belive him and they gave total 2,50,000/- rupees for marchant navy job, even though it has been many days he has neither provided the job nor returned the money, when he asked for a refund, he refused and cheated to the complainant and his brother.</v>
      </c>
      <c r="AA269" s="60" t="str">
        <f ca="1"/>
        <v>Total</v>
      </c>
      <c r="AB269" s="61">
        <f ca="1"/>
        <v>102</v>
      </c>
      <c r="AC269" s="61" t="str">
        <f ca="1"/>
        <v>Above 3 Months</v>
      </c>
      <c r="AD269" s="61" t="str">
        <f ca="1"/>
        <v/>
      </c>
      <c r="AE269" s="61" t="str">
        <f ca="1"/>
        <v/>
      </c>
      <c r="AF269" s="61">
        <f ca="1"/>
        <v>0</v>
      </c>
      <c r="AG269" s="61" t="str">
        <f ca="1"/>
        <v>Baruva,'66/2026'</v>
      </c>
      <c r="AH269" s="61" t="str">
        <f t="shared" ca="1" si="4"/>
        <v>No</v>
      </c>
    </row>
    <row r="270" spans="1:34" s="24" customFormat="1" ht="25.5" customHeight="1" x14ac:dyDescent="0.25">
      <c r="A270" s="61">
        <v>269</v>
      </c>
      <c r="B270" s="61" t="str">
        <f ca="1"/>
        <v>Srikakulam Sub-Division</v>
      </c>
      <c r="C270" s="61" t="str">
        <f ca="1"/>
        <v>J.R.Puram Circle</v>
      </c>
      <c r="D270" s="61">
        <f ca="1"/>
        <v>0</v>
      </c>
      <c r="E270" s="62" t="str">
        <f ca="1"/>
        <v>Laveru</v>
      </c>
      <c r="F270" s="61" t="str">
        <f ca="1"/>
        <v>'89/2026'</v>
      </c>
      <c r="G270" s="63" t="str">
        <f ca="1"/>
        <v>115(2),324(4),3(5),126(2) BNS</v>
      </c>
      <c r="H270" s="64">
        <f ca="1"/>
        <v>46212</v>
      </c>
      <c r="I270" s="65" t="str">
        <f ca="1"/>
        <v>Jul</v>
      </c>
      <c r="J270" s="65">
        <f ca="1"/>
        <v>2026</v>
      </c>
      <c r="K270" s="63" t="str">
        <f ca="1"/>
        <v>Other IPC</v>
      </c>
      <c r="L270" s="61">
        <f ca="1"/>
        <v>0</v>
      </c>
      <c r="M270" s="61" t="str">
        <f ca="1"/>
        <v>Other IPC</v>
      </c>
      <c r="N270" s="61" t="str">
        <f ca="1"/>
        <v>IPC</v>
      </c>
      <c r="O270" s="61" t="str">
        <f ca="1"/>
        <v>Non-Grave</v>
      </c>
      <c r="P270" s="28">
        <f ca="1"/>
        <v>0</v>
      </c>
      <c r="Q270" s="61">
        <f ca="1"/>
        <v>0</v>
      </c>
      <c r="R270" s="61">
        <f ca="1"/>
        <v>0</v>
      </c>
      <c r="S270" s="61" t="str">
        <f ca="1"/>
        <v>UI</v>
      </c>
      <c r="T270" s="61">
        <f ca="1"/>
        <v>0</v>
      </c>
      <c r="U270" s="28">
        <f ca="1"/>
        <v>0</v>
      </c>
      <c r="V270" s="61">
        <f ca="1"/>
        <v>0</v>
      </c>
      <c r="W270" s="9" t="str">
        <f ca="1"/>
        <v>Wound Certificate</v>
      </c>
      <c r="X270" s="9" t="str">
        <f ca="1"/>
        <v>For Arrest of Accused</v>
      </c>
      <c r="Y270" s="66">
        <f ca="1"/>
        <v>0</v>
      </c>
      <c r="Z270" s="9" t="str">
        <f ca="1"/>
        <v>This is a case of wrongful restrain, caused damage to the property, voluntarily causing simple injury with common intension that occurred on 08-07-2026 at 22:00hrs., at Budumuru Village, Laveru mandal and reported on 09-07-2026 at 19:00 hrs., wherein the complainant Tolapu Venkataramana, S/o late Chandrarao, age 40 yrs, SC mala by caste, Budumuru Village of Laveru mandal reported that there are disputes between him and his sisters (1) Balaga rajini, (2) Gujjala Rani and (3) Mamidi Varalaxmi with regard to fathers properties. He has been living in their village at house in Budumuru Village. On 06.07.2026 morning at 04:00hrs., the accused persons damaged his house CC cameras and on 08-07-2026 at 22.00hrs., while he going towards his after thrown the wastage, the marginally noted a</v>
      </c>
      <c r="AA270" s="60" t="str">
        <f ca="1"/>
        <v>Total</v>
      </c>
      <c r="AB270" s="61">
        <f ca="1"/>
        <v>99</v>
      </c>
      <c r="AC270" s="61" t="str">
        <f ca="1"/>
        <v>Above 3 Months</v>
      </c>
      <c r="AD270" s="61" t="str">
        <f ca="1"/>
        <v/>
      </c>
      <c r="AE270" s="61" t="str">
        <f ca="1"/>
        <v/>
      </c>
      <c r="AF270" s="61">
        <f ca="1"/>
        <v>0</v>
      </c>
      <c r="AG270" s="61" t="str">
        <f ca="1"/>
        <v>Laveru,'89/2026'</v>
      </c>
      <c r="AH270" s="61" t="str">
        <f t="shared" ca="1" si="4"/>
        <v>No</v>
      </c>
    </row>
    <row r="271" spans="1:34" s="24" customFormat="1" ht="25.5" customHeight="1" x14ac:dyDescent="0.25">
      <c r="A271" s="61">
        <v>270</v>
      </c>
      <c r="B271" s="61" t="str">
        <f ca="1"/>
        <v>Kasibugga Sub-Division</v>
      </c>
      <c r="C271" s="61" t="str">
        <f ca="1"/>
        <v>Kasibugga Rural Circle</v>
      </c>
      <c r="D271" s="61">
        <f ca="1"/>
        <v>0</v>
      </c>
      <c r="E271" s="62" t="str">
        <f ca="1"/>
        <v>Mandasa</v>
      </c>
      <c r="F271" s="61" t="str">
        <f ca="1"/>
        <v>'111/2026'</v>
      </c>
      <c r="G271" s="63" t="str">
        <f ca="1"/>
        <v>20(b)(ii)(B) r/w 8(c) NDPSA</v>
      </c>
      <c r="H271" s="64">
        <f ca="1"/>
        <v>46219</v>
      </c>
      <c r="I271" s="65" t="str">
        <f ca="1"/>
        <v>Jul</v>
      </c>
      <c r="J271" s="65">
        <f ca="1"/>
        <v>2026</v>
      </c>
      <c r="K271" s="63" t="str">
        <f ca="1"/>
        <v>NDPS</v>
      </c>
      <c r="L271" s="61">
        <f ca="1"/>
        <v>0</v>
      </c>
      <c r="M271" s="61" t="str">
        <f ca="1"/>
        <v>NDPS</v>
      </c>
      <c r="N271" s="61" t="str">
        <f ca="1"/>
        <v>NDPS</v>
      </c>
      <c r="O271" s="61" t="str">
        <f ca="1"/>
        <v>Non-Grave</v>
      </c>
      <c r="P271" s="28">
        <f ca="1"/>
        <v>0</v>
      </c>
      <c r="Q271" s="61">
        <f ca="1"/>
        <v>0</v>
      </c>
      <c r="R271" s="28">
        <f ca="1"/>
        <v>0</v>
      </c>
      <c r="S271" s="61" t="str">
        <f ca="1"/>
        <v>UI</v>
      </c>
      <c r="T271" s="61">
        <f ca="1"/>
        <v>0</v>
      </c>
      <c r="U271" s="28">
        <f ca="1"/>
        <v>0</v>
      </c>
      <c r="V271" s="61">
        <f ca="1"/>
        <v>0</v>
      </c>
      <c r="W271" s="9" t="str">
        <f ca="1"/>
        <v>For Arrest of Accused</v>
      </c>
      <c r="X271" s="9" t="str">
        <f ca="1"/>
        <v>For Arrest of Accused</v>
      </c>
      <c r="Y271" s="66">
        <f ca="1"/>
        <v>0</v>
      </c>
      <c r="Z271" s="9" t="str">
        <f ca="1"/>
        <v>Occurred on 16.07.2026 at 09.00 hrs, on BT road, Haripuram to Palasa road, in front of Haripuram Railway Station, of Mandasa Mandal and reported on the same day at 11.30 hours by the complainant K.Krishna Prasad, Sub-Inspector of Police, Mandasa PS, in which, he reported that he arrested the accused A1) Ashesh Kumar Missal, S/o late Prabhat Chandra Missal, age 32 yrs, Parbat Sahi, Rayagada village, Gajapati dist., Odisha state. Ph. No. 8122176530, while he was in possession &amp; transportation of the prohibited Ganja. The complainant seized total Ganja weighing about Kg 1.255 grams, Worth Rs.4,000/-; 01 Android mobile phone &amp; 01 travel bag from the possession of the accused A.1 in the presence of the mediators under the cover of the mediators report. A.1 purchased ganja from A2.Sampurna Mis</v>
      </c>
      <c r="AA271" s="60" t="str">
        <f ca="1"/>
        <v>Total</v>
      </c>
      <c r="AB271" s="61">
        <f ca="1"/>
        <v>92</v>
      </c>
      <c r="AC271" s="61" t="str">
        <f ca="1"/>
        <v>Above 3 Months</v>
      </c>
      <c r="AD271" s="61" t="str">
        <f ca="1"/>
        <v/>
      </c>
      <c r="AE271" s="61" t="str">
        <f ca="1"/>
        <v/>
      </c>
      <c r="AF271" s="61">
        <f ca="1"/>
        <v>0</v>
      </c>
      <c r="AG271" s="61" t="str">
        <f ca="1"/>
        <v>Mandasa,'111/2026'</v>
      </c>
      <c r="AH271" s="61" t="str">
        <f t="shared" ca="1" si="4"/>
        <v>No</v>
      </c>
    </row>
    <row r="272" spans="1:34" s="24" customFormat="1" ht="25.5" customHeight="1" x14ac:dyDescent="0.25">
      <c r="A272" s="61">
        <v>271</v>
      </c>
      <c r="B272" s="61" t="str">
        <f ca="1"/>
        <v>Tekkali Sub-Division</v>
      </c>
      <c r="C272" s="61" t="str">
        <f ca="1"/>
        <v>Kothuru Circle</v>
      </c>
      <c r="D272" s="61">
        <f ca="1"/>
        <v>0</v>
      </c>
      <c r="E272" s="62" t="str">
        <f ca="1"/>
        <v>Hiramandalam</v>
      </c>
      <c r="F272" s="61" t="str">
        <f ca="1"/>
        <v>'63/2026'</v>
      </c>
      <c r="G272" s="63" t="str">
        <f ca="1"/>
        <v>196(1)(b),324(2) BNS</v>
      </c>
      <c r="H272" s="64">
        <f ca="1"/>
        <v>46221</v>
      </c>
      <c r="I272" s="65" t="str">
        <f ca="1"/>
        <v>Jul</v>
      </c>
      <c r="J272" s="65">
        <f ca="1"/>
        <v>2026</v>
      </c>
      <c r="K272" s="63" t="str">
        <f ca="1"/>
        <v>Other IPC</v>
      </c>
      <c r="L272" s="61">
        <f ca="1"/>
        <v>0</v>
      </c>
      <c r="M272" s="61" t="str">
        <f ca="1"/>
        <v>Other IPC</v>
      </c>
      <c r="N272" s="61" t="str">
        <f ca="1"/>
        <v>IPC</v>
      </c>
      <c r="O272" s="61" t="str">
        <f ca="1"/>
        <v>Non-Grave</v>
      </c>
      <c r="P272" s="28">
        <f ca="1"/>
        <v>0</v>
      </c>
      <c r="Q272" s="61">
        <f ca="1"/>
        <v>0</v>
      </c>
      <c r="R272" s="61">
        <f ca="1"/>
        <v>0</v>
      </c>
      <c r="S272" s="61" t="str">
        <f ca="1"/>
        <v>UI</v>
      </c>
      <c r="T272" s="61">
        <f ca="1"/>
        <v>0</v>
      </c>
      <c r="U272" s="28">
        <f ca="1"/>
        <v>0</v>
      </c>
      <c r="V272" s="61">
        <f ca="1"/>
        <v>0</v>
      </c>
      <c r="W272" s="9" t="str">
        <f ca="1"/>
        <v>For Arrest of Accused</v>
      </c>
      <c r="X272" s="9" t="str">
        <f ca="1"/>
        <v>For Arrest of Accused</v>
      </c>
      <c r="Y272" s="66">
        <f ca="1"/>
        <v>0</v>
      </c>
      <c r="Z272" s="9" t="str">
        <f ca="1"/>
        <v>Occurred on 04.07.2026 night on main road, at Dhanupuram Village Hiramandalam Mandal and reported on 18.07.2026 at 19.00hrs in which the complainant Darapu Dhilleswararo, S/o late Narayana, age 47yrs, Kapu by caste, Dhanupuram Village Hiramandalam Mandal reported that in view of birthday festival on 01.07.2026 of Sri Mamidi Govindarao, MLA Pathapatnam Constituency, the complainant and party members arranged birthday wishes flex banners on 30.06.2026 nearly Dhanupuram, Subalai barrage center and MLA constricting house. On 04.07.2026 night some unknown culprits tore down the flex banners placed at the three aforementioned locations with the deliberate intention of disrupting law and order in the town. After consulting among themselves, all the party members came to the police station today o</v>
      </c>
      <c r="AA272" s="60" t="str">
        <f ca="1"/>
        <v>Total</v>
      </c>
      <c r="AB272" s="61">
        <f ca="1"/>
        <v>90</v>
      </c>
      <c r="AC272" s="61" t="str">
        <f ca="1"/>
        <v>Above 60 Days</v>
      </c>
      <c r="AD272" s="61" t="str">
        <f ca="1"/>
        <v/>
      </c>
      <c r="AE272" s="61" t="str">
        <f ca="1"/>
        <v/>
      </c>
      <c r="AF272" s="61">
        <f ca="1"/>
        <v>0</v>
      </c>
      <c r="AG272" s="61" t="str">
        <f ca="1"/>
        <v>Hiramandalam,'63/2026'</v>
      </c>
      <c r="AH272" s="61" t="str">
        <f t="shared" ca="1" si="4"/>
        <v>No</v>
      </c>
    </row>
    <row r="273" spans="1:34" s="24" customFormat="1" ht="25.5" customHeight="1" x14ac:dyDescent="0.25">
      <c r="A273" s="61">
        <v>272</v>
      </c>
      <c r="B273" s="61" t="str">
        <f ca="1"/>
        <v>Srikakulam Sub-Division</v>
      </c>
      <c r="C273" s="61" t="str">
        <f ca="1"/>
        <v>J.R.Puram Circle</v>
      </c>
      <c r="D273" s="61">
        <f ca="1"/>
        <v>0</v>
      </c>
      <c r="E273" s="62" t="str">
        <f ca="1"/>
        <v>Etcherla</v>
      </c>
      <c r="F273" s="61" t="str">
        <f ca="1"/>
        <v>'160/2026'</v>
      </c>
      <c r="G273" s="63" t="str">
        <f ca="1"/>
        <v>118(2),115(2),118(1) r/w 3(5) BNS</v>
      </c>
      <c r="H273" s="64">
        <f ca="1"/>
        <v>46224</v>
      </c>
      <c r="I273" s="65" t="str">
        <f ca="1"/>
        <v>Jul</v>
      </c>
      <c r="J273" s="65">
        <f ca="1"/>
        <v>2026</v>
      </c>
      <c r="K273" s="63" t="str">
        <f ca="1"/>
        <v>Hurt - Grievous</v>
      </c>
      <c r="L273" s="61">
        <f ca="1"/>
        <v>0</v>
      </c>
      <c r="M273" s="61" t="str">
        <f ca="1"/>
        <v>Bodily Offiences</v>
      </c>
      <c r="N273" s="61" t="str">
        <f ca="1"/>
        <v>IPC</v>
      </c>
      <c r="O273" s="61" t="str">
        <f ca="1"/>
        <v>Non-Grave</v>
      </c>
      <c r="P273" s="28">
        <f ca="1"/>
        <v>0</v>
      </c>
      <c r="Q273" s="61">
        <f ca="1"/>
        <v>0</v>
      </c>
      <c r="R273" s="61">
        <f ca="1"/>
        <v>0</v>
      </c>
      <c r="S273" s="61" t="str">
        <f ca="1"/>
        <v>UI</v>
      </c>
      <c r="T273" s="61">
        <f ca="1"/>
        <v>0</v>
      </c>
      <c r="U273" s="28">
        <f ca="1"/>
        <v>0</v>
      </c>
      <c r="V273" s="61">
        <f ca="1"/>
        <v>0</v>
      </c>
      <c r="W273" s="9" t="str">
        <f ca="1"/>
        <v>Wound Certificate</v>
      </c>
      <c r="X273" s="9" t="str">
        <f ca="1"/>
        <v>For Arrest of Accused</v>
      </c>
      <c r="Y273" s="66">
        <f ca="1"/>
        <v>0</v>
      </c>
      <c r="Z273" s="9" t="str">
        <f ca="1"/>
        <v>Occurred on 20-07-2026 at 17.00 hrs, At Survey Nos. 518/7 &amp; 518/8, D Matchelesam Village, Etcherla Mandal and reported on 21-07-2026 at 12.30 hrs, Where in the complainant , Cheekati Polisu, s/o Korlayya, age 60 years, Vadabalija caste, D Matchelesam Village, Etcherla Mandal, stated that he is residing at the above address and is earning his livelihood by fishing. He further stated that his wife, Cheekati Sandhyamma, was given 30 cents of land by her parents as Pasupu Kumkuma property (customary gift at the time of marriage). The complainant stated that they have been cultivating the said land for about 70 years.He further stated that Pukkalla Sattodu is his wife's own maternal uncle, and due to the dispute relating to the said land, quarrels had been occurring frequently between</v>
      </c>
      <c r="AA273" s="60" t="str">
        <f ca="1"/>
        <v>Total</v>
      </c>
      <c r="AB273" s="61">
        <f ca="1"/>
        <v>87</v>
      </c>
      <c r="AC273" s="61" t="str">
        <f ca="1"/>
        <v>Above 60 Days</v>
      </c>
      <c r="AD273" s="61" t="str">
        <f ca="1"/>
        <v/>
      </c>
      <c r="AE273" s="61" t="str">
        <f ca="1"/>
        <v/>
      </c>
      <c r="AF273" s="61">
        <f ca="1"/>
        <v>0</v>
      </c>
      <c r="AG273" s="61" t="str">
        <f ca="1"/>
        <v>Etcherla,'160/2026'</v>
      </c>
      <c r="AH273" s="61" t="str">
        <f t="shared" ca="1" si="4"/>
        <v>No</v>
      </c>
    </row>
    <row r="274" spans="1:34" s="24" customFormat="1" ht="25.5" customHeight="1" x14ac:dyDescent="0.25">
      <c r="A274" s="61">
        <v>273</v>
      </c>
      <c r="B274" s="61" t="str">
        <f ca="1"/>
        <v>Kasibugga Sub-Division</v>
      </c>
      <c r="C274" s="61">
        <f ca="1"/>
        <v>0</v>
      </c>
      <c r="D274" s="61">
        <f ca="1"/>
        <v>0</v>
      </c>
      <c r="E274" s="62" t="str">
        <f ca="1"/>
        <v>Kasibugga</v>
      </c>
      <c r="F274" s="61" t="str">
        <f ca="1"/>
        <v>'244/2026'</v>
      </c>
      <c r="G274" s="63" t="str">
        <f ca="1"/>
        <v>132,126(2),285,351(2),223 r/w 3(5) BNS</v>
      </c>
      <c r="H274" s="64">
        <f ca="1"/>
        <v>46225</v>
      </c>
      <c r="I274" s="65" t="str">
        <f ca="1"/>
        <v>Jul</v>
      </c>
      <c r="J274" s="65">
        <f ca="1"/>
        <v>2026</v>
      </c>
      <c r="K274" s="63" t="str">
        <f ca="1"/>
        <v>Other IPC</v>
      </c>
      <c r="L274" s="61">
        <f ca="1"/>
        <v>0</v>
      </c>
      <c r="M274" s="61" t="str">
        <f ca="1"/>
        <v>Other IPC</v>
      </c>
      <c r="N274" s="61" t="str">
        <f ca="1"/>
        <v>IPC</v>
      </c>
      <c r="O274" s="61" t="str">
        <f ca="1"/>
        <v>Grave</v>
      </c>
      <c r="P274" s="28">
        <f ca="1"/>
        <v>0</v>
      </c>
      <c r="Q274" s="61">
        <f ca="1"/>
        <v>0</v>
      </c>
      <c r="R274" s="61">
        <f ca="1"/>
        <v>0</v>
      </c>
      <c r="S274" s="61" t="str">
        <f ca="1"/>
        <v>UI</v>
      </c>
      <c r="T274" s="61">
        <f ca="1"/>
        <v>0</v>
      </c>
      <c r="U274" s="28">
        <f ca="1"/>
        <v>0</v>
      </c>
      <c r="V274" s="61">
        <f ca="1"/>
        <v>0</v>
      </c>
      <c r="W274" s="9" t="str">
        <f ca="1"/>
        <v>For Arrest of Accused</v>
      </c>
      <c r="X274" s="9" t="str">
        <f ca="1"/>
        <v>For Arrest of Accused</v>
      </c>
      <c r="Y274" s="66">
        <f ca="1"/>
        <v>0</v>
      </c>
      <c r="Z274" s="9" t="str">
        <f ca="1"/>
        <v>Occurred on 22.07.2026 at 20.00hrs at Three road Junction, Kasibugga town and reported on the same day at 21.00hrs, wherein the complainant Y. Ravi Kumar, Head Constable (HC-2002), 57yrs, Kasibugga Police Station reported that on 22.07.2026, as per the instructions of the Sub-Inspector of Police, he along with Home Guard HG-123 V. Giridhara Rao were deployed on traffic regulation duties at the Kasibugga Three-Roads Junction starting from 16:00 hrs. At about 20:00 hrs, while they were performing their lawful traffic duties, a group of YSRCP party leaders and followers¿namely Pedada Tilak, Shistu Gopi, Allu Ramana, Pedabadam Gopi, Botsa Shanmukha Rao, Unga Sai, Paila Chittibabu, Pothanapalli Hari, along with several other supporters¿assembled illegally at the junction and formed a human chai</v>
      </c>
      <c r="AA274" s="60" t="str">
        <f ca="1"/>
        <v>Total</v>
      </c>
      <c r="AB274" s="61">
        <f ca="1"/>
        <v>86</v>
      </c>
      <c r="AC274" s="61" t="str">
        <f ca="1"/>
        <v>Above 60 Days</v>
      </c>
      <c r="AD274" s="61" t="str">
        <f ca="1"/>
        <v/>
      </c>
      <c r="AE274" s="61" t="str">
        <f ca="1"/>
        <v/>
      </c>
      <c r="AF274" s="61">
        <f ca="1"/>
        <v>0</v>
      </c>
      <c r="AG274" s="61" t="str">
        <f ca="1"/>
        <v>Kasibugga,'244/2026'</v>
      </c>
      <c r="AH274" s="61" t="str">
        <f t="shared" ca="1" si="4"/>
        <v>No</v>
      </c>
    </row>
    <row r="275" spans="1:34" s="24" customFormat="1" ht="25.5" customHeight="1" x14ac:dyDescent="0.25">
      <c r="A275" s="61">
        <v>274</v>
      </c>
      <c r="B275" s="61" t="str">
        <f ca="1"/>
        <v>Tekkali Sub-Division</v>
      </c>
      <c r="C275" s="61" t="str">
        <f ca="1"/>
        <v>Narasannapeta Circle</v>
      </c>
      <c r="D275" s="61">
        <f ca="1"/>
        <v>0</v>
      </c>
      <c r="E275" s="62" t="str">
        <f ca="1"/>
        <v>Narasannapeta</v>
      </c>
      <c r="F275" s="61" t="str">
        <f ca="1"/>
        <v>'232/2026'</v>
      </c>
      <c r="G275" s="63" t="str">
        <f ca="1"/>
        <v>351(1),79,3(5) BNS</v>
      </c>
      <c r="H275" s="64">
        <f ca="1"/>
        <v>46226</v>
      </c>
      <c r="I275" s="65" t="str">
        <f ca="1"/>
        <v>Jul</v>
      </c>
      <c r="J275" s="65">
        <f ca="1"/>
        <v>2026</v>
      </c>
      <c r="K275" s="63" t="str">
        <f ca="1"/>
        <v>Other IPC</v>
      </c>
      <c r="L275" s="61">
        <f ca="1"/>
        <v>0</v>
      </c>
      <c r="M275" s="61" t="str">
        <f ca="1"/>
        <v>Other IPC</v>
      </c>
      <c r="N275" s="61" t="str">
        <f ca="1"/>
        <v>IPC</v>
      </c>
      <c r="O275" s="61" t="str">
        <f ca="1"/>
        <v>Non-Grave</v>
      </c>
      <c r="P275" s="28">
        <f ca="1"/>
        <v>0</v>
      </c>
      <c r="Q275" s="61">
        <f ca="1"/>
        <v>0</v>
      </c>
      <c r="R275" s="61">
        <f ca="1"/>
        <v>0</v>
      </c>
      <c r="S275" s="61" t="str">
        <f ca="1"/>
        <v>UI</v>
      </c>
      <c r="T275" s="61">
        <f ca="1"/>
        <v>0</v>
      </c>
      <c r="U275" s="28">
        <f ca="1"/>
        <v>0</v>
      </c>
      <c r="V275" s="61">
        <f ca="1"/>
        <v>0</v>
      </c>
      <c r="W275" s="9" t="str">
        <f ca="1"/>
        <v>For Arrest of Accused</v>
      </c>
      <c r="X275" s="9" t="str">
        <f ca="1"/>
        <v>For Arrest of Accused</v>
      </c>
      <c r="Y275" s="66">
        <f ca="1"/>
        <v>0</v>
      </c>
      <c r="Z275" s="9" t="str">
        <f ca="1"/>
        <v>Occurred on 22.06.2026 at 18.00 hrs at Gandhinagar, Narasannapeta town and reported on 23.07.2026 at 18.00 hrs, where in the Gulimi Anuradha W/o Iradala Balakrishna reported that on 22.06.2026 evening at 18.00 hrs, the neighbors Padmini and Rohini are beaten the dogs of the complainant, on that the complaiant asked their high handedness to beat her dogs, on that padminini husband came to there and abused in filthy language and to see the end of the life of the complainant .along with common intension.</v>
      </c>
      <c r="AA275" s="60" t="str">
        <f ca="1"/>
        <v>Total</v>
      </c>
      <c r="AB275" s="61">
        <f ca="1"/>
        <v>85</v>
      </c>
      <c r="AC275" s="61" t="str">
        <f ca="1"/>
        <v>Above 60 Days</v>
      </c>
      <c r="AD275" s="61" t="str">
        <f ca="1"/>
        <v/>
      </c>
      <c r="AE275" s="61" t="str">
        <f ca="1"/>
        <v/>
      </c>
      <c r="AF275" s="61">
        <f ca="1"/>
        <v>0</v>
      </c>
      <c r="AG275" s="61" t="str">
        <f ca="1"/>
        <v>Narasannapeta,'232/2026'</v>
      </c>
      <c r="AH275" s="61" t="str">
        <f t="shared" ca="1" si="4"/>
        <v>No</v>
      </c>
    </row>
    <row r="276" spans="1:34" s="24" customFormat="1" ht="25.5" customHeight="1" x14ac:dyDescent="0.25">
      <c r="A276" s="61">
        <v>275</v>
      </c>
      <c r="B276" s="61" t="str">
        <f ca="1"/>
        <v>Tekkali Sub-Division</v>
      </c>
      <c r="C276" s="61" t="str">
        <f ca="1"/>
        <v>Narasannapeta Circle</v>
      </c>
      <c r="D276" s="61">
        <f ca="1"/>
        <v>0</v>
      </c>
      <c r="E276" s="62" t="str">
        <f ca="1"/>
        <v>Narasannapeta</v>
      </c>
      <c r="F276" s="61" t="str">
        <f ca="1"/>
        <v>'235/2026'</v>
      </c>
      <c r="G276" s="63" t="str">
        <f ca="1"/>
        <v>324(4),329(3) r/w 3(5) BNS</v>
      </c>
      <c r="H276" s="64">
        <f ca="1"/>
        <v>46228</v>
      </c>
      <c r="I276" s="65" t="str">
        <f ca="1"/>
        <v>Jul</v>
      </c>
      <c r="J276" s="65">
        <f ca="1"/>
        <v>2026</v>
      </c>
      <c r="K276" s="63" t="str">
        <f ca="1"/>
        <v>Other IPC</v>
      </c>
      <c r="L276" s="61">
        <f ca="1"/>
        <v>0</v>
      </c>
      <c r="M276" s="61" t="str">
        <f ca="1"/>
        <v>Other IPC</v>
      </c>
      <c r="N276" s="61" t="str">
        <f ca="1"/>
        <v>IPC</v>
      </c>
      <c r="O276" s="61" t="str">
        <f ca="1"/>
        <v>Non-Grave</v>
      </c>
      <c r="P276" s="28">
        <f ca="1"/>
        <v>0</v>
      </c>
      <c r="Q276" s="61">
        <f ca="1"/>
        <v>0</v>
      </c>
      <c r="R276" s="61">
        <f ca="1"/>
        <v>0</v>
      </c>
      <c r="S276" s="61" t="str">
        <f ca="1"/>
        <v>UI</v>
      </c>
      <c r="T276" s="61">
        <f ca="1"/>
        <v>0</v>
      </c>
      <c r="U276" s="28">
        <f ca="1"/>
        <v>0</v>
      </c>
      <c r="V276" s="61">
        <f ca="1"/>
        <v>0</v>
      </c>
      <c r="W276" s="9" t="str">
        <f ca="1"/>
        <v>Revenue records awaited</v>
      </c>
      <c r="X276" s="9" t="str">
        <f ca="1"/>
        <v>For Arrest of Accused</v>
      </c>
      <c r="Y276" s="66">
        <f ca="1"/>
        <v>0</v>
      </c>
      <c r="Z276" s="9" t="str">
        <f ca="1"/>
        <v>Occurred prior to 19.07.2026 at Survey No. 295/2 of Satyavaram Village, Narasannapeta Mandal, and reported on 25.07.2026 at 18.00 hrs, wherein the complainant, Gurugubelli Satish, S/o Chandrarao, resident of Tallavalasa Village, Jalumuru Mandal, reported that he, along with Suvvari Vasudevamma, had purchased land admeasuring 47 cents in Survey No. 295/2 vide Document No. 404/2018, registered at the SRO, Narasannapeta, in the year 2018, situated at Satyavaram Village. They had planted Nilgiri (Eucalyptus) trees and erected fencing around the land. The land was surveyed on 11.06.2025, which clearly established that they had been in peaceful possession and enjoyment of the property. Until recently, one Kolla Apanna, a resident of Ampalam Village, attempted to trespass into the said property.</v>
      </c>
      <c r="AA276" s="60" t="str">
        <f ca="1"/>
        <v>Total</v>
      </c>
      <c r="AB276" s="61">
        <f ca="1"/>
        <v>83</v>
      </c>
      <c r="AC276" s="61" t="str">
        <f ca="1"/>
        <v>Above 60 Days</v>
      </c>
      <c r="AD276" s="61" t="str">
        <f ca="1"/>
        <v/>
      </c>
      <c r="AE276" s="61" t="str">
        <f ca="1"/>
        <v/>
      </c>
      <c r="AF276" s="61">
        <f ca="1"/>
        <v>0</v>
      </c>
      <c r="AG276" s="61" t="str">
        <f ca="1"/>
        <v>Narasannapeta,'235/2026'</v>
      </c>
      <c r="AH276" s="61" t="str">
        <f t="shared" ca="1" si="4"/>
        <v>No</v>
      </c>
    </row>
    <row r="277" spans="1:34" s="24" customFormat="1" ht="25.5" customHeight="1" x14ac:dyDescent="0.25">
      <c r="A277" s="61">
        <v>276</v>
      </c>
      <c r="B277" s="61" t="str">
        <f ca="1"/>
        <v>Tekkali Sub-Division</v>
      </c>
      <c r="C277" s="61" t="str">
        <f ca="1"/>
        <v>Narasannapeta Circle</v>
      </c>
      <c r="D277" s="61">
        <f ca="1"/>
        <v>0</v>
      </c>
      <c r="E277" s="62" t="str">
        <f ca="1"/>
        <v>Narasannapeta</v>
      </c>
      <c r="F277" s="61" t="str">
        <f ca="1"/>
        <v>'240/2026'</v>
      </c>
      <c r="G277" s="63" t="str">
        <f ca="1"/>
        <v>20(b)(ii)(B) r/w 8(c) NDPSA</v>
      </c>
      <c r="H277" s="64">
        <f ca="1"/>
        <v>46230</v>
      </c>
      <c r="I277" s="65" t="str">
        <f ca="1"/>
        <v>Jul</v>
      </c>
      <c r="J277" s="65">
        <f ca="1"/>
        <v>2026</v>
      </c>
      <c r="K277" s="63" t="str">
        <f ca="1"/>
        <v>NDPS</v>
      </c>
      <c r="L277" s="61">
        <f ca="1"/>
        <v>0</v>
      </c>
      <c r="M277" s="61" t="str">
        <f ca="1"/>
        <v>NDPS</v>
      </c>
      <c r="N277" s="61" t="str">
        <f ca="1"/>
        <v>NDPS</v>
      </c>
      <c r="O277" s="61" t="str">
        <f ca="1"/>
        <v>Non-Grave</v>
      </c>
      <c r="P277" s="28">
        <f ca="1"/>
        <v>0</v>
      </c>
      <c r="Q277" s="61">
        <f ca="1"/>
        <v>0</v>
      </c>
      <c r="R277" s="61">
        <f ca="1"/>
        <v>0</v>
      </c>
      <c r="S277" s="61" t="str">
        <f ca="1"/>
        <v>UI</v>
      </c>
      <c r="T277" s="61">
        <f ca="1"/>
        <v>0</v>
      </c>
      <c r="U277" s="28">
        <f ca="1"/>
        <v>0</v>
      </c>
      <c r="V277" s="61">
        <f ca="1"/>
        <v>0</v>
      </c>
      <c r="W277" s="9" t="str">
        <f ca="1"/>
        <v>For Arrest of Accused</v>
      </c>
      <c r="X277" s="9" t="str">
        <f ca="1"/>
        <v>For Arrest of Accused</v>
      </c>
      <c r="Y277" s="66">
        <f ca="1"/>
        <v>0</v>
      </c>
      <c r="Z277" s="9" t="str">
        <f ca="1"/>
        <v>Occurred on 27.07.2026 at 18.00 hrs near Madapam Toll gate, Narasannapeta Mandal on N.H.16 leading from Narasannapeta to Srikakulam, and reported on same day 19.30 hrs wherein accused A1 viz., Asit Kumar Nand, s/o Ladukishore Nand, aged 37 years, Brahmin by caste, College Square, Polasara Block, under the jurisdiction of Polasara Police Station, Ganjam District, Odisha State. was arrested by B Ganesh, SI, Narasannapeta P.S., when they were found in the illegal possession of Narcotic drug i.e. Ganja total about 6.046 kgs all worth Rs 18,000/- which was procured from A.1. A-2 Dileepkumar Sahu, Polasara Village,Gajapati dist, Odissa state, who is supplier. A1 is started to go to the destination ie., Bangalore and when he reached Madapam Toll gate, he was caught by the Police. A2, who i</v>
      </c>
      <c r="AA277" s="60" t="str">
        <f ca="1"/>
        <v>Total</v>
      </c>
      <c r="AB277" s="61">
        <f ca="1"/>
        <v>81</v>
      </c>
      <c r="AC277" s="61" t="str">
        <f ca="1"/>
        <v>Above 60 Days</v>
      </c>
      <c r="AD277" s="61" t="str">
        <f ca="1"/>
        <v/>
      </c>
      <c r="AE277" s="61" t="str">
        <f ca="1"/>
        <v/>
      </c>
      <c r="AF277" s="61">
        <f ca="1"/>
        <v>0</v>
      </c>
      <c r="AG277" s="61" t="str">
        <f ca="1"/>
        <v>Narasannapeta,'240/2026'</v>
      </c>
      <c r="AH277" s="61" t="str">
        <f t="shared" ca="1" si="4"/>
        <v>No</v>
      </c>
    </row>
    <row r="278" spans="1:34" s="24" customFormat="1" ht="25.5" customHeight="1" x14ac:dyDescent="0.25">
      <c r="A278" s="61">
        <v>277</v>
      </c>
      <c r="B278" s="61" t="str">
        <f ca="1"/>
        <v>Kasibugga Sub-Division</v>
      </c>
      <c r="C278" s="61" t="str">
        <f ca="1"/>
        <v>Itchapuram Circle</v>
      </c>
      <c r="D278" s="61">
        <f ca="1"/>
        <v>0</v>
      </c>
      <c r="E278" s="62" t="str">
        <f ca="1"/>
        <v>Itchapuram Town</v>
      </c>
      <c r="F278" s="61" t="str">
        <f ca="1"/>
        <v>'102/2026'</v>
      </c>
      <c r="G278" s="63" t="str">
        <f ca="1"/>
        <v>20(b)(ii)(C) r/w 8(c) NDPSA</v>
      </c>
      <c r="H278" s="64">
        <f ca="1"/>
        <v>46232</v>
      </c>
      <c r="I278" s="65" t="str">
        <f ca="1"/>
        <v>Jul</v>
      </c>
      <c r="J278" s="65">
        <f ca="1"/>
        <v>2026</v>
      </c>
      <c r="K278" s="63" t="str">
        <f ca="1"/>
        <v>NDPS</v>
      </c>
      <c r="L278" s="61">
        <f ca="1"/>
        <v>0</v>
      </c>
      <c r="M278" s="61" t="str">
        <f ca="1"/>
        <v>NDPS</v>
      </c>
      <c r="N278" s="61" t="str">
        <f ca="1"/>
        <v>NDPS</v>
      </c>
      <c r="O278" s="61" t="str">
        <f ca="1"/>
        <v>Non-Grave</v>
      </c>
      <c r="P278" s="28">
        <f ca="1"/>
        <v>0</v>
      </c>
      <c r="Q278" s="61">
        <f ca="1"/>
        <v>0</v>
      </c>
      <c r="R278" s="61">
        <f ca="1"/>
        <v>0</v>
      </c>
      <c r="S278" s="61" t="str">
        <f ca="1"/>
        <v>UI</v>
      </c>
      <c r="T278" s="61">
        <f ca="1"/>
        <v>0</v>
      </c>
      <c r="U278" s="28">
        <f ca="1"/>
        <v>0</v>
      </c>
      <c r="V278" s="61">
        <f ca="1"/>
        <v>0</v>
      </c>
      <c r="W278" s="9" t="str">
        <f ca="1"/>
        <v>For Arrest of Accused</v>
      </c>
      <c r="X278" s="9" t="str">
        <f ca="1"/>
        <v>For Arrest of Accused</v>
      </c>
      <c r="Y278" s="66">
        <f ca="1"/>
        <v>0</v>
      </c>
      <c r="Z278" s="9" t="str">
        <f ca="1"/>
        <v>Occurred on 29.07.2026 at 08:00 Hours in front of Railway station, Ichapuram Municipality and reported on the same day at 10:30 hours by complainant M. Mukundarao, Sub Inspector of Police, Ichapuram Town PS, in which, he reported that he arrested the accused A-1 Anil Kumar Gouda, S/o Sudarshan Gouda, age 34 Years, Gouda by caste, Bodo Donda Street, Saradhapur village, Kusuraba post, Dharakote PS, Asika Sub Division, Ganjam District, Odisha State and A-2 Muna Pradhan s/o Subasha Pradhan, age 24 Years, Pradhan by caste, Adura Street, J.Dengapadar, Polasara PS and Block, Ganjam District, Odisha State, while they were in possession &amp; transportation of the prohibited Ganja. The complainant seized Ganja weighing about Kg 34.220 grams, Worth Rs. 1,71,100/- , 2 mobile phones from the possession o</v>
      </c>
      <c r="AA278" s="60" t="str">
        <f ca="1"/>
        <v>Total</v>
      </c>
      <c r="AB278" s="61">
        <f ca="1"/>
        <v>79</v>
      </c>
      <c r="AC278" s="61" t="str">
        <f ca="1"/>
        <v>Above 60 Days</v>
      </c>
      <c r="AD278" s="61" t="str">
        <f ca="1"/>
        <v/>
      </c>
      <c r="AE278" s="61" t="str">
        <f ca="1"/>
        <v/>
      </c>
      <c r="AF278" s="61">
        <f ca="1"/>
        <v>0</v>
      </c>
      <c r="AG278" s="61" t="str">
        <f ca="1"/>
        <v>Itchapuram Town,'102/2026'</v>
      </c>
      <c r="AH278" s="61" t="str">
        <f t="shared" ca="1" si="4"/>
        <v>No</v>
      </c>
    </row>
    <row r="279" spans="1:34" s="24" customFormat="1" ht="25.5" customHeight="1" x14ac:dyDescent="0.25">
      <c r="A279" s="61">
        <v>278</v>
      </c>
      <c r="B279" s="61" t="str">
        <f ca="1"/>
        <v>Tekkali Sub-Division</v>
      </c>
      <c r="C279" s="61" t="str">
        <f ca="1"/>
        <v>Kothuru Circle</v>
      </c>
      <c r="D279" s="61">
        <f ca="1"/>
        <v>0</v>
      </c>
      <c r="E279" s="62" t="str">
        <f ca="1"/>
        <v>Kothuru</v>
      </c>
      <c r="F279" s="61" t="str">
        <f ca="1"/>
        <v>'91/2026'</v>
      </c>
      <c r="G279" s="63" t="str">
        <f ca="1"/>
        <v>303(2),318(4) BNS</v>
      </c>
      <c r="H279" s="64">
        <f ca="1"/>
        <v>46240</v>
      </c>
      <c r="I279" s="65" t="str">
        <f ca="1"/>
        <v>Aug</v>
      </c>
      <c r="J279" s="65">
        <f ca="1"/>
        <v>2026</v>
      </c>
      <c r="K279" s="63" t="str">
        <f ca="1"/>
        <v>Ord.Theft</v>
      </c>
      <c r="L279" s="61">
        <f ca="1"/>
        <v>0</v>
      </c>
      <c r="M279" s="61" t="str">
        <f ca="1"/>
        <v>Property Offences</v>
      </c>
      <c r="N279" s="61" t="str">
        <f ca="1"/>
        <v>IPC</v>
      </c>
      <c r="O279" s="61" t="str">
        <f ca="1"/>
        <v>Non-Grave</v>
      </c>
      <c r="P279" s="28">
        <f ca="1"/>
        <v>0</v>
      </c>
      <c r="Q279" s="61">
        <f ca="1"/>
        <v>0</v>
      </c>
      <c r="R279" s="61">
        <f ca="1"/>
        <v>0</v>
      </c>
      <c r="S279" s="61" t="str">
        <f ca="1"/>
        <v>UI</v>
      </c>
      <c r="T279" s="61">
        <f ca="1"/>
        <v>0</v>
      </c>
      <c r="U279" s="28">
        <f ca="1"/>
        <v>0</v>
      </c>
      <c r="V279" s="61">
        <f ca="1"/>
        <v>0</v>
      </c>
      <c r="W279" s="9" t="str">
        <f ca="1"/>
        <v>Want of clues</v>
      </c>
      <c r="X279" s="9" t="str">
        <f ca="1"/>
        <v>For Arrest of Accused</v>
      </c>
      <c r="Y279" s="66">
        <f ca="1"/>
        <v>0</v>
      </c>
      <c r="Z279" s="9" t="str">
        <f ca="1"/>
        <v>Occurred on 06.08.2026 at about 11.30 AM at the house of the complainant, Official Colony, Kothuru and reported on 06.08.2026 at 18.00 hrs by the complainant Potnuru Siva Kumari, W/o. Late Krustanaravu, age 64 yrs, Vysya by caste, Official Colony, Kothuru Town &amp; Village, she has been living alone since the death of her husband about ten years ago, while her son is employed in a private job at Srikakulam. On 06.08.2026 at 11.30, while two women were engaged in cleaning household articles at her residence, two unknown persons came to her house offering to polish copper, silver, and gold ornaments. Initially, she refused, but they insisted and demonstrated their work by polishing a copper glass. They also polished the anklets of one of the cleaning women, convincing the complainant of their</v>
      </c>
      <c r="AA279" s="60" t="str">
        <f ca="1"/>
        <v>Total</v>
      </c>
      <c r="AB279" s="61">
        <f ca="1"/>
        <v>71</v>
      </c>
      <c r="AC279" s="61" t="str">
        <f ca="1"/>
        <v>Above 60 Days</v>
      </c>
      <c r="AD279" s="61" t="str">
        <f ca="1"/>
        <v/>
      </c>
      <c r="AE279" s="61" t="str">
        <f ca="1"/>
        <v/>
      </c>
      <c r="AF279" s="61">
        <f ca="1"/>
        <v>0</v>
      </c>
      <c r="AG279" s="61" t="str">
        <f ca="1"/>
        <v>Kothuru,'91/2026'</v>
      </c>
      <c r="AH279" s="61" t="str">
        <f t="shared" ca="1" si="4"/>
        <v>No</v>
      </c>
    </row>
    <row r="280" spans="1:34" s="24" customFormat="1" ht="25.5" customHeight="1" x14ac:dyDescent="0.25">
      <c r="A280" s="61">
        <v>279</v>
      </c>
      <c r="B280" s="61" t="str">
        <f ca="1"/>
        <v>Tekkali Sub-Division</v>
      </c>
      <c r="C280" s="61" t="str">
        <f ca="1"/>
        <v>Kothuru Circle</v>
      </c>
      <c r="D280" s="61">
        <f ca="1"/>
        <v>0</v>
      </c>
      <c r="E280" s="62" t="str">
        <f ca="1"/>
        <v>Kothuru</v>
      </c>
      <c r="F280" s="61" t="str">
        <f ca="1"/>
        <v>'92/2026'</v>
      </c>
      <c r="G280" s="63" t="str">
        <f ca="1"/>
        <v>106(1) BNS</v>
      </c>
      <c r="H280" s="64">
        <f ca="1"/>
        <v>46246</v>
      </c>
      <c r="I280" s="65" t="str">
        <f ca="1"/>
        <v>Aug</v>
      </c>
      <c r="J280" s="65">
        <f ca="1"/>
        <v>2026</v>
      </c>
      <c r="K280" s="63" t="str">
        <f ca="1"/>
        <v>Fatal Road Accidents</v>
      </c>
      <c r="L280" s="61">
        <f ca="1"/>
        <v>0</v>
      </c>
      <c r="M280" s="61" t="str">
        <f ca="1"/>
        <v>Road Accidents</v>
      </c>
      <c r="N280" s="61" t="str">
        <f ca="1"/>
        <v>IPC</v>
      </c>
      <c r="O280" s="61" t="str">
        <f ca="1"/>
        <v>Non-Grave</v>
      </c>
      <c r="P280" s="28">
        <f ca="1"/>
        <v>0</v>
      </c>
      <c r="Q280" s="61">
        <f ca="1"/>
        <v>0</v>
      </c>
      <c r="R280" s="61">
        <f ca="1"/>
        <v>0</v>
      </c>
      <c r="S280" s="61" t="str">
        <f ca="1"/>
        <v>UI</v>
      </c>
      <c r="T280" s="61">
        <f ca="1"/>
        <v>0</v>
      </c>
      <c r="U280" s="28">
        <f ca="1"/>
        <v>0</v>
      </c>
      <c r="V280" s="61">
        <f ca="1"/>
        <v>0</v>
      </c>
      <c r="W280" s="9" t="str">
        <f ca="1"/>
        <v>PM Certificate</v>
      </c>
      <c r="X280" s="9" t="str">
        <f ca="1"/>
        <v>For Arrest of Accused</v>
      </c>
      <c r="Y280" s="66">
        <f ca="1"/>
        <v>0</v>
      </c>
      <c r="Z280" s="9" t="str">
        <f ca="1"/>
        <v>Occurred on 12.08.2026 at 12.30 hrs at rural road, opposite the agricultural field of Sriram Adilakshmi, W/o Krishnamurthy and reported on 12.08.2026 at 14.00 hrs by the complainant Vada Santhosh Kumar, S/o. Someswara Rao, age 27 yrs, Jalari by caste, Nivagam Village, Kothuru Mandal,Srikakulam District reported that the complainant, a resident of his native village who has completed Intermediate education and is presently unemployed, was travelling along with his paternal uncle, Vada Rama Rao, on motorcycle bearing Reg. No. AP 40BH 2183 from Nivagam towards Srimukhalingam. When they reached the Nivagam¿Gotta road, after crossing Madanapuram village and opposite the agricultural field of Sriram Adilakshmi, W/o Krishnamurthy, a tractor bearing Reg. Nos. AP 39 TL 1539 / AP 39 U 3835 came at</v>
      </c>
      <c r="AA280" s="60" t="str">
        <f ca="1"/>
        <v>Total</v>
      </c>
      <c r="AB280" s="61">
        <f ca="1"/>
        <v>65</v>
      </c>
      <c r="AC280" s="61" t="str">
        <f ca="1"/>
        <v>Above 60 Days</v>
      </c>
      <c r="AD280" s="61" t="str">
        <f ca="1"/>
        <v/>
      </c>
      <c r="AE280" s="61" t="str">
        <f ca="1"/>
        <v/>
      </c>
      <c r="AF280" s="61">
        <f ca="1"/>
        <v>0</v>
      </c>
      <c r="AG280" s="61" t="str">
        <f ca="1"/>
        <v>Kothuru,'92/2026'</v>
      </c>
      <c r="AH280" s="61" t="str">
        <f t="shared" ca="1" si="4"/>
        <v>No</v>
      </c>
    </row>
    <row r="281" spans="1:34" s="24" customFormat="1" ht="25.5" customHeight="1" x14ac:dyDescent="0.25">
      <c r="A281" s="61">
        <v>280</v>
      </c>
      <c r="B281" s="61" t="e">
        <f ca="1"/>
        <v>#N/A</v>
      </c>
      <c r="C281" s="61" t="e">
        <f ca="1"/>
        <v>#N/A</v>
      </c>
      <c r="D281" s="61">
        <f ca="1"/>
        <v>0</v>
      </c>
      <c r="E281" s="62" t="str">
        <f ca="1"/>
        <v>Mahila UPS, Srikakulam</v>
      </c>
      <c r="F281" s="61" t="str">
        <f ca="1"/>
        <v>'97/2026'</v>
      </c>
      <c r="G281" s="63" t="str">
        <f ca="1"/>
        <v>69,318(4) BNS</v>
      </c>
      <c r="H281" s="64">
        <f ca="1"/>
        <v>46247</v>
      </c>
      <c r="I281" s="65" t="str">
        <f ca="1"/>
        <v>Aug</v>
      </c>
      <c r="J281" s="65">
        <f ca="1"/>
        <v>2026</v>
      </c>
      <c r="K281" s="63" t="str">
        <f ca="1"/>
        <v>Rape</v>
      </c>
      <c r="L281" s="61">
        <f ca="1"/>
        <v>0</v>
      </c>
      <c r="M281" s="61" t="str">
        <f ca="1"/>
        <v>Crime  Against Women</v>
      </c>
      <c r="N281" s="61" t="str">
        <f ca="1"/>
        <v>IPC</v>
      </c>
      <c r="O281" s="61" t="str">
        <f ca="1"/>
        <v>Grave</v>
      </c>
      <c r="P281" s="28">
        <f ca="1"/>
        <v>0</v>
      </c>
      <c r="Q281" s="61">
        <f ca="1"/>
        <v>0</v>
      </c>
      <c r="R281" s="61">
        <f ca="1"/>
        <v>0</v>
      </c>
      <c r="S281" s="61" t="str">
        <f ca="1"/>
        <v>UI</v>
      </c>
      <c r="T281" s="61">
        <f ca="1"/>
        <v>0</v>
      </c>
      <c r="U281" s="28">
        <f ca="1"/>
        <v>0</v>
      </c>
      <c r="V281" s="61">
        <f ca="1"/>
        <v>0</v>
      </c>
      <c r="W281" s="9" t="str">
        <f ca="1"/>
        <v>Some more witnesses</v>
      </c>
      <c r="X281" s="9" t="str">
        <f ca="1"/>
        <v>For Arrest of Accused</v>
      </c>
      <c r="Y281" s="66">
        <f ca="1"/>
        <v>0</v>
      </c>
      <c r="Z281" s="9" t="str">
        <f ca="1"/>
        <v>Occurred prior to 13..08..2026 at Ambativanipeta Village, Gara Mandal, Srikakulam District and reported on 13..08..2026 at 15.30 hrs, wherein the complainant Ravi Swathi D/o Ambati Ramayya, Age:31 years, P.Velama by caste, Ambativanipeta Village, Gara Mandal, Srikakulam District reported that her marriage performed with Ravi Nagaraju resident of Palukuru Village, Kandukuri Mandal, Sri Potti Sri Ramulu Nellore District and subsequently her husband died due to heart attack. Later her close relative namely Baggu Ramana, who promised to marry her, continued live-in relation with her and when she became pregnant, he denied her and failed to keep up his promise and thereby cheated her after fulfilling his lust. She is now 6th month Pregnancy. But the accused is in search suitable matches wi</v>
      </c>
      <c r="AA281" s="60" t="str">
        <f ca="1"/>
        <v>Total</v>
      </c>
      <c r="AB281" s="61">
        <f ca="1"/>
        <v>64</v>
      </c>
      <c r="AC281" s="61" t="str">
        <f ca="1"/>
        <v>Above 60 Days</v>
      </c>
      <c r="AD281" s="61" t="str">
        <f ca="1"/>
        <v/>
      </c>
      <c r="AE281" s="61" t="str">
        <f ca="1"/>
        <v/>
      </c>
      <c r="AF281" s="61">
        <f ca="1"/>
        <v>0</v>
      </c>
      <c r="AG281" s="61" t="str">
        <f ca="1"/>
        <v>Mahila UPS, Srikakulam,'97/2026'</v>
      </c>
      <c r="AH281" s="61" t="str">
        <f t="shared" ca="1" si="4"/>
        <v>No</v>
      </c>
    </row>
    <row r="282" spans="1:34" s="24" customFormat="1" ht="25.5" customHeight="1" x14ac:dyDescent="0.25">
      <c r="A282" s="61">
        <v>281</v>
      </c>
      <c r="B282" s="61" t="str">
        <f ca="1"/>
        <v>Tekkali Sub-Division</v>
      </c>
      <c r="C282" s="61" t="str">
        <f ca="1"/>
        <v>Narasannapeta Circle</v>
      </c>
      <c r="D282" s="61">
        <f ca="1"/>
        <v>0</v>
      </c>
      <c r="E282" s="62" t="str">
        <f ca="1"/>
        <v>Narasannapeta</v>
      </c>
      <c r="F282" s="61" t="str">
        <f ca="1"/>
        <v>'253/2026'</v>
      </c>
      <c r="G282" s="63" t="str">
        <f ca="1"/>
        <v>448,506,379 r/w 34 IPC</v>
      </c>
      <c r="H282" s="64">
        <f ca="1"/>
        <v>46247</v>
      </c>
      <c r="I282" s="65" t="str">
        <f ca="1"/>
        <v>Aug</v>
      </c>
      <c r="J282" s="65">
        <f ca="1"/>
        <v>2026</v>
      </c>
      <c r="K282" s="63" t="str">
        <f ca="1"/>
        <v>Other IPC</v>
      </c>
      <c r="L282" s="61">
        <f ca="1"/>
        <v>0</v>
      </c>
      <c r="M282" s="61" t="str">
        <f ca="1"/>
        <v>Other IPC</v>
      </c>
      <c r="N282" s="61" t="str">
        <f ca="1"/>
        <v>IPC</v>
      </c>
      <c r="O282" s="61" t="str">
        <f ca="1"/>
        <v>Non-Grave</v>
      </c>
      <c r="P282" s="28">
        <f ca="1"/>
        <v>0</v>
      </c>
      <c r="Q282" s="61">
        <f ca="1"/>
        <v>0</v>
      </c>
      <c r="R282" s="61">
        <f ca="1"/>
        <v>0</v>
      </c>
      <c r="S282" s="61" t="str">
        <f ca="1"/>
        <v>UI</v>
      </c>
      <c r="T282" s="61">
        <f ca="1"/>
        <v>0</v>
      </c>
      <c r="U282" s="28">
        <f ca="1"/>
        <v>0</v>
      </c>
      <c r="V282" s="61">
        <f ca="1"/>
        <v>0</v>
      </c>
      <c r="W282" s="9" t="str">
        <f ca="1"/>
        <v>Some more witnesses</v>
      </c>
      <c r="X282" s="9" t="str">
        <f ca="1"/>
        <v>For Arrest of Accused</v>
      </c>
      <c r="Y282" s="66">
        <f ca="1"/>
        <v>0</v>
      </c>
      <c r="Z282" s="9" t="str">
        <f ca="1"/>
        <v>Occurred on 25.12.2023 at Jigsaw garments shop no 08,Jayalaxmi complex ,main road Narasannapeta ,reported on 13.08.2026 at 18.00 hrs by the The complainant namely Sappidi Santosh Kumar s/o Kanakarao,39yrs, Shettybalija by caste , PM Palem Visakhapatnam, has been running a business named 'Jig-Saw Garments' at the Jayalakshmi Complex on Narsannapeta Main Road since 2017. In 2023 the shop owner's younger brother Sathakam Sankara Rao along with Sathakam Sridevi, Krishna Babu, andsome others, entered the shop during business hours and threatened him to vacate the premises. Subsequently, on 5.12.2023, angered by the complainant having lodged a grievance report (via the 'Spandana' program), these individuals broke into the shop and stole the furniture, CCTV cameras, and the entire stock of mercha</v>
      </c>
      <c r="AA282" s="60" t="str">
        <f ca="1"/>
        <v>Total</v>
      </c>
      <c r="AB282" s="61">
        <f ca="1"/>
        <v>64</v>
      </c>
      <c r="AC282" s="61" t="str">
        <f ca="1"/>
        <v>Above 60 Days</v>
      </c>
      <c r="AD282" s="61" t="str">
        <f ca="1"/>
        <v/>
      </c>
      <c r="AE282" s="61" t="str">
        <f ca="1"/>
        <v/>
      </c>
      <c r="AF282" s="61">
        <f ca="1"/>
        <v>0</v>
      </c>
      <c r="AG282" s="61" t="str">
        <f ca="1"/>
        <v>Narasannapeta,'253/2026'</v>
      </c>
      <c r="AH282" s="61" t="str">
        <f t="shared" ca="1" si="4"/>
        <v>No</v>
      </c>
    </row>
    <row r="283" spans="1:34" s="24" customFormat="1" ht="25.5" customHeight="1" x14ac:dyDescent="0.25">
      <c r="A283" s="61">
        <v>282</v>
      </c>
      <c r="B283" s="61" t="str">
        <f ca="1"/>
        <v>Kasibugga Sub-Division</v>
      </c>
      <c r="C283" s="61" t="str">
        <f ca="1"/>
        <v>Kasibugga Rural Circle</v>
      </c>
      <c r="D283" s="61">
        <f ca="1"/>
        <v>0</v>
      </c>
      <c r="E283" s="62" t="str">
        <f ca="1"/>
        <v>Vajrapukothuru</v>
      </c>
      <c r="F283" s="61" t="str">
        <f ca="1"/>
        <v>'92/2026'</v>
      </c>
      <c r="G283" s="63" t="str">
        <f ca="1"/>
        <v>20(b)(ii)(B) r/w 8(c) NDPSA</v>
      </c>
      <c r="H283" s="64">
        <f ca="1"/>
        <v>46250</v>
      </c>
      <c r="I283" s="65" t="str">
        <f ca="1"/>
        <v>Aug</v>
      </c>
      <c r="J283" s="65">
        <f ca="1"/>
        <v>2026</v>
      </c>
      <c r="K283" s="63" t="str">
        <f ca="1"/>
        <v>NDPS</v>
      </c>
      <c r="L283" s="61">
        <f ca="1"/>
        <v>0</v>
      </c>
      <c r="M283" s="61" t="str">
        <f ca="1"/>
        <v>NDPS</v>
      </c>
      <c r="N283" s="61" t="str">
        <f ca="1"/>
        <v>NDPS</v>
      </c>
      <c r="O283" s="61" t="str">
        <f ca="1"/>
        <v>Non-Grave</v>
      </c>
      <c r="P283" s="28">
        <f ca="1"/>
        <v>0</v>
      </c>
      <c r="Q283" s="61">
        <f ca="1"/>
        <v>0</v>
      </c>
      <c r="R283" s="61">
        <f ca="1"/>
        <v>0</v>
      </c>
      <c r="S283" s="61" t="str">
        <f ca="1"/>
        <v>UI</v>
      </c>
      <c r="T283" s="61">
        <f ca="1"/>
        <v>0</v>
      </c>
      <c r="U283" s="28">
        <f ca="1"/>
        <v>0</v>
      </c>
      <c r="V283" s="61">
        <f ca="1"/>
        <v>0</v>
      </c>
      <c r="W283" s="9" t="str">
        <f ca="1"/>
        <v>For Arrest of Accused</v>
      </c>
      <c r="X283" s="9" t="str">
        <f ca="1"/>
        <v>For Arrest of Accused</v>
      </c>
      <c r="Y283" s="66">
        <f ca="1"/>
        <v>0</v>
      </c>
      <c r="Z283" s="9" t="str">
        <f ca="1"/>
        <v>This is a case of illegal possession and transportation of prohibited Ganja for commercial purposes, which occurred on 16.08.2026 at about 14:00 hours on the road near Pundi Railway Station, Vajrapukotturu Mandal, and was reported on the same day at about 16:30 hours by the complainant, B. Nihar, Sub-Inspector of Police, Vajrapukotturu Police Station. The complainant reported that he arrested the accused, A-1 Isabul Haque, S/o Noor Haque, aged 40 years, resident of Moragram Village, Bardhaman District, West Bengal, while he was in possession of and transporting prohibited Ganja. The complainant seized 5.700 kg of Ganja and one mobile phone from the possession of the accused in the presence of mediators and a Gazetted Officer, under the cover of a mediators' report.</v>
      </c>
      <c r="AA283" s="60" t="str">
        <f ca="1"/>
        <v>Total</v>
      </c>
      <c r="AB283" s="61">
        <f ca="1"/>
        <v>61</v>
      </c>
      <c r="AC283" s="61" t="str">
        <f ca="1"/>
        <v>Above 60 Days</v>
      </c>
      <c r="AD283" s="61" t="str">
        <f ca="1"/>
        <v/>
      </c>
      <c r="AE283" s="61" t="str">
        <f ca="1"/>
        <v/>
      </c>
      <c r="AF283" s="61">
        <f ca="1"/>
        <v>0</v>
      </c>
      <c r="AG283" s="61" t="str">
        <f ca="1"/>
        <v>Vajrapukothuru,'92/2026'</v>
      </c>
      <c r="AH283" s="61" t="str">
        <f t="shared" ca="1" si="4"/>
        <v>No</v>
      </c>
    </row>
    <row r="284" spans="1:34" s="24" customFormat="1" ht="25.5" customHeight="1" x14ac:dyDescent="0.25">
      <c r="A284" s="61">
        <v>283</v>
      </c>
      <c r="B284" s="61" t="str">
        <f ca="1"/>
        <v>Kasibugga Sub-Division</v>
      </c>
      <c r="C284" s="61" t="str">
        <f ca="1"/>
        <v>Itchapuram Circle</v>
      </c>
      <c r="D284" s="61">
        <f ca="1"/>
        <v>0</v>
      </c>
      <c r="E284" s="62" t="str">
        <f ca="1"/>
        <v>Itchapuram Town</v>
      </c>
      <c r="F284" s="61" t="str">
        <f ca="1"/>
        <v>'107/2026'</v>
      </c>
      <c r="G284" s="63" t="str">
        <f ca="1"/>
        <v>351(2),115(2),79,76 r/w 3(5) BNS</v>
      </c>
      <c r="H284" s="64">
        <f ca="1"/>
        <v>46250</v>
      </c>
      <c r="I284" s="65" t="str">
        <f ca="1"/>
        <v>Aug</v>
      </c>
      <c r="J284" s="65">
        <f ca="1"/>
        <v>2026</v>
      </c>
      <c r="K284" s="63" t="str">
        <f ca="1"/>
        <v>Outraging the modesty of women</v>
      </c>
      <c r="L284" s="61">
        <f ca="1"/>
        <v>0</v>
      </c>
      <c r="M284" s="61" t="str">
        <f ca="1"/>
        <v>Crime  Against Women</v>
      </c>
      <c r="N284" s="61" t="str">
        <f ca="1"/>
        <v>IPC</v>
      </c>
      <c r="O284" s="61" t="str">
        <f ca="1"/>
        <v>Non-Grave</v>
      </c>
      <c r="P284" s="28">
        <f ca="1"/>
        <v>0</v>
      </c>
      <c r="Q284" s="61">
        <f ca="1"/>
        <v>0</v>
      </c>
      <c r="R284" s="61">
        <f ca="1"/>
        <v>0</v>
      </c>
      <c r="S284" s="61" t="str">
        <f ca="1"/>
        <v>UI</v>
      </c>
      <c r="T284" s="61">
        <f ca="1"/>
        <v>0</v>
      </c>
      <c r="U284" s="28">
        <f ca="1"/>
        <v>0</v>
      </c>
      <c r="V284" s="61">
        <f ca="1"/>
        <v>0</v>
      </c>
      <c r="W284" s="9" t="str">
        <f ca="1"/>
        <v>For Arrest of Accused</v>
      </c>
      <c r="X284" s="9" t="str">
        <f ca="1"/>
        <v>For Arrest of Accused</v>
      </c>
      <c r="Y284" s="66">
        <f ca="1"/>
        <v>0</v>
      </c>
      <c r="Z284" s="9" t="str">
        <f ca="1"/>
        <v>Occurred on 16-08-2026 at 08:00 hrs at Harijana Veedhi, Trinadhapeta, Bellupada, Ichapuram Municipality and Mandal and reported on 16-08-2026 at 21:45 hrs that the petitioner Bade Gunnamma @ Gunna, W/o Bade Ramu, 46 Yrs, Reddika by caste, Trinadhapeta, Bellupada, Ichapuram said she cleaining the road that the accused 1) Kokkiri Sivarao, 2) Kokkiri Prakash, 3) Kokkiri Manoj @ Sujith 4) Kokkiri Sudha @ Priyanka, 5) Kokkiri Sunitha, 6) Kokkiri Laxmikantham, 7) Kokkiri Durgabai were intercepting of her work and 1) Kokkiri Sivarao, 2) Kokkiri Prakash, 3) Kokkiri Manoj @ Sujith were putup there hands up on her chest and they tore the nighty and the jacket and remaining were beaten with hands and legs and They threatened to bury me right here if she spoke too much. hence lodged a report for t</v>
      </c>
      <c r="AA284" s="60" t="str">
        <f ca="1"/>
        <v>Total</v>
      </c>
      <c r="AB284" s="61">
        <f ca="1"/>
        <v>61</v>
      </c>
      <c r="AC284" s="61" t="str">
        <f ca="1"/>
        <v>Above 60 Days</v>
      </c>
      <c r="AD284" s="61" t="str">
        <f ca="1"/>
        <v/>
      </c>
      <c r="AE284" s="61" t="str">
        <f ca="1"/>
        <v/>
      </c>
      <c r="AF284" s="61">
        <f ca="1"/>
        <v>0</v>
      </c>
      <c r="AG284" s="61" t="str">
        <f ca="1"/>
        <v>Itchapuram Town,'107/2026'</v>
      </c>
      <c r="AH284" s="61" t="str">
        <f t="shared" ca="1" si="4"/>
        <v>No</v>
      </c>
    </row>
    <row r="285" spans="1:34" s="24" customFormat="1" ht="25.5" customHeight="1" x14ac:dyDescent="0.25">
      <c r="A285" s="61">
        <v>284</v>
      </c>
      <c r="B285" s="61" t="str">
        <f ca="1"/>
        <v>Tekkali Sub-Division</v>
      </c>
      <c r="C285" s="61" t="str">
        <f ca="1"/>
        <v>Narasannapeta Circle</v>
      </c>
      <c r="D285" s="61">
        <f ca="1"/>
        <v>0</v>
      </c>
      <c r="E285" s="62" t="str">
        <f ca="1"/>
        <v>Narasannapeta</v>
      </c>
      <c r="F285" s="61" t="str">
        <f ca="1"/>
        <v>'255/2026'</v>
      </c>
      <c r="G285" s="63" t="str">
        <f ca="1"/>
        <v>20(b)(ii)(A) r/w 27(b) r/w 8(c) NDPSA</v>
      </c>
      <c r="H285" s="64">
        <f ca="1"/>
        <v>46250</v>
      </c>
      <c r="I285" s="65" t="str">
        <f ca="1"/>
        <v>Aug</v>
      </c>
      <c r="J285" s="65">
        <f ca="1"/>
        <v>2026</v>
      </c>
      <c r="K285" s="63" t="str">
        <f ca="1"/>
        <v>NDPS</v>
      </c>
      <c r="L285" s="61">
        <f ca="1"/>
        <v>0</v>
      </c>
      <c r="M285" s="61" t="str">
        <f ca="1"/>
        <v>NDPS</v>
      </c>
      <c r="N285" s="61" t="str">
        <f ca="1"/>
        <v>NDPS</v>
      </c>
      <c r="O285" s="61" t="str">
        <f ca="1"/>
        <v>Non-Grave</v>
      </c>
      <c r="P285" s="28">
        <f ca="1"/>
        <v>0</v>
      </c>
      <c r="Q285" s="61">
        <f ca="1"/>
        <v>0</v>
      </c>
      <c r="R285" s="61">
        <f ca="1"/>
        <v>0</v>
      </c>
      <c r="S285" s="61" t="str">
        <f ca="1"/>
        <v>UI</v>
      </c>
      <c r="T285" s="61">
        <f ca="1"/>
        <v>0</v>
      </c>
      <c r="U285" s="28">
        <f ca="1"/>
        <v>0</v>
      </c>
      <c r="V285" s="61">
        <f ca="1"/>
        <v>0</v>
      </c>
      <c r="W285" s="9" t="str">
        <f ca="1"/>
        <v>For Arrest of Accused</v>
      </c>
      <c r="X285" s="9" t="str">
        <f ca="1"/>
        <v>For Arrest of Accused</v>
      </c>
      <c r="Y285" s="66">
        <f ca="1"/>
        <v>0</v>
      </c>
      <c r="Z285" s="9" t="str">
        <f ca="1"/>
        <v>Occurred on 16.08.2026 at 17.30 hours, near Santathota, Narasannapeta Town and Mandal and reported on the same day at 19.45 hrs, wherein the accused A-1 Dandu Sivakumar, son of Simhachalam, aged 28 years, belonging to the SC Relli caste; native of Eguva Colony, Saravakota village and mandal; R/o Santha Thota, Narasannapeta Town. A-2 Pilli Anil Kumar S/o Chandrasekhar, aged 29 years, SC Mala caste, Rajiv Nagar Colony, Narasannapeta Town. Accused A-1 and A-2 were arrested and taken into custody for illegal possession of ganja weighing approximately 0.400 kg, worth Rs. 1,600/-. The contraband was seized under the cover of a mediators¿ report. Accused A-3 to A-27, who are consumers, are yet to be apprehended.</v>
      </c>
      <c r="AA285" s="60" t="str">
        <f ca="1"/>
        <v>Total</v>
      </c>
      <c r="AB285" s="61">
        <f ca="1"/>
        <v>61</v>
      </c>
      <c r="AC285" s="61" t="str">
        <f ca="1"/>
        <v>Above 60 Days</v>
      </c>
      <c r="AD285" s="61" t="str">
        <f ca="1"/>
        <v/>
      </c>
      <c r="AE285" s="61" t="str">
        <f ca="1"/>
        <v/>
      </c>
      <c r="AF285" s="61">
        <f ca="1"/>
        <v>0</v>
      </c>
      <c r="AG285" s="61" t="str">
        <f ca="1"/>
        <v>Narasannapeta,'255/2026'</v>
      </c>
      <c r="AH285" s="61" t="str">
        <f t="shared" ca="1" si="4"/>
        <v>No</v>
      </c>
    </row>
    <row r="286" spans="1:34" s="24" customFormat="1" ht="25.5" customHeight="1" x14ac:dyDescent="0.25">
      <c r="A286" s="61">
        <v>285</v>
      </c>
      <c r="B286" s="61" t="str">
        <f ca="1"/>
        <v>Tekkali Sub-Division</v>
      </c>
      <c r="C286" s="61" t="str">
        <f ca="1"/>
        <v>Kothuru Circle</v>
      </c>
      <c r="D286" s="61">
        <f ca="1"/>
        <v>0</v>
      </c>
      <c r="E286" s="62" t="str">
        <f ca="1"/>
        <v>Kothuru</v>
      </c>
      <c r="F286" s="61" t="str">
        <f ca="1"/>
        <v>'95/2026'</v>
      </c>
      <c r="G286" s="63" t="str">
        <f ca="1"/>
        <v>125(a) BNS</v>
      </c>
      <c r="H286" s="64">
        <f ca="1"/>
        <v>46251</v>
      </c>
      <c r="I286" s="65" t="str">
        <f ca="1"/>
        <v>Aug</v>
      </c>
      <c r="J286" s="65">
        <f ca="1"/>
        <v>2026</v>
      </c>
      <c r="K286" s="63" t="str">
        <f ca="1"/>
        <v>Non- Fatal Road Accidents</v>
      </c>
      <c r="L286" s="61">
        <f ca="1"/>
        <v>0</v>
      </c>
      <c r="M286" s="61" t="str">
        <f ca="1"/>
        <v>Road Accidents</v>
      </c>
      <c r="N286" s="61" t="str">
        <f ca="1"/>
        <v>IPC</v>
      </c>
      <c r="O286" s="61" t="str">
        <f ca="1"/>
        <v>Non-Grave</v>
      </c>
      <c r="P286" s="28">
        <f ca="1"/>
        <v>0</v>
      </c>
      <c r="Q286" s="61">
        <f ca="1"/>
        <v>0</v>
      </c>
      <c r="R286" s="61">
        <f ca="1"/>
        <v>0</v>
      </c>
      <c r="S286" s="61" t="str">
        <f ca="1"/>
        <v>UI</v>
      </c>
      <c r="T286" s="61">
        <f ca="1"/>
        <v>0</v>
      </c>
      <c r="U286" s="28">
        <f ca="1"/>
        <v>0</v>
      </c>
      <c r="V286" s="61">
        <f ca="1"/>
        <v>0</v>
      </c>
      <c r="W286" s="9" t="str">
        <f ca="1"/>
        <v>Wound Certificate</v>
      </c>
      <c r="X286" s="9" t="str">
        <f ca="1"/>
        <v>For Arrest of Accused</v>
      </c>
      <c r="Y286" s="66">
        <f ca="1"/>
        <v>0</v>
      </c>
      <c r="Z286" s="9" t="str">
        <f ca="1"/>
        <v>The incident occurred on 17.08.2026 at about 19:00 hrs opposite Sri Venkateswara College, Kothuru Village &amp; Mandal, and was reported by the complainant, Banala Akkulu, S/o Late Mukhalingam, aged 60 years, SC (Mala), resident of N&amp;N Colony, Kothuru Village &amp; Mandal. When the complainant stated that he resides with his family at Mahasingi Village and has been working as a labourer at Gowri Shankar DCM Godown for the past six months. On the said date on 17.08.2026 night, while he was returning to Mahasingi Village on his bicycle after completing his work, the driver of a TVS Excel motorcycle bearing Regd. No. OR-18-C-4889, proceeding from Kothuru towards Palakonda side at high speed and in a rash and negligent manner, dashed against his bicycle without warning, causing him to fall onto the ro</v>
      </c>
      <c r="AA286" s="60" t="str">
        <f ca="1"/>
        <v>Total</v>
      </c>
      <c r="AB286" s="61">
        <f ca="1"/>
        <v>60</v>
      </c>
      <c r="AC286" s="61" t="str">
        <f ca="1"/>
        <v>45 to 60 Days</v>
      </c>
      <c r="AD286" s="61" t="str">
        <f ca="1"/>
        <v/>
      </c>
      <c r="AE286" s="61" t="str">
        <f ca="1"/>
        <v/>
      </c>
      <c r="AF286" s="61">
        <f ca="1"/>
        <v>0</v>
      </c>
      <c r="AG286" s="61" t="str">
        <f ca="1"/>
        <v>Kothuru,'95/2026'</v>
      </c>
      <c r="AH286" s="61" t="str">
        <f t="shared" ca="1" si="4"/>
        <v>No</v>
      </c>
    </row>
    <row r="287" spans="1:34" s="24" customFormat="1" ht="25.5" customHeight="1" x14ac:dyDescent="0.25">
      <c r="A287" s="61">
        <v>286</v>
      </c>
      <c r="B287" s="61" t="str">
        <f ca="1"/>
        <v>Kasibugga Sub-Division</v>
      </c>
      <c r="C287" s="61">
        <f ca="1"/>
        <v>0</v>
      </c>
      <c r="D287" s="61">
        <f ca="1"/>
        <v>0</v>
      </c>
      <c r="E287" s="62" t="str">
        <f ca="1"/>
        <v>Kasibugga</v>
      </c>
      <c r="F287" s="61" t="str">
        <f ca="1"/>
        <v>'269/2026'</v>
      </c>
      <c r="G287" s="63" t="str">
        <f ca="1"/>
        <v>118(1),126(2),115(2) r/w 3(5) BNS</v>
      </c>
      <c r="H287" s="64">
        <f ca="1"/>
        <v>46251</v>
      </c>
      <c r="I287" s="65" t="str">
        <f ca="1"/>
        <v>Aug</v>
      </c>
      <c r="J287" s="65">
        <f ca="1"/>
        <v>2026</v>
      </c>
      <c r="K287" s="63" t="str">
        <f ca="1"/>
        <v>Hurt - Simple</v>
      </c>
      <c r="L287" s="61">
        <f ca="1"/>
        <v>0</v>
      </c>
      <c r="M287" s="61" t="str">
        <f ca="1"/>
        <v>Bodily Offiences</v>
      </c>
      <c r="N287" s="61" t="str">
        <f ca="1"/>
        <v>IPC</v>
      </c>
      <c r="O287" s="61" t="str">
        <f ca="1"/>
        <v>Non-Grave</v>
      </c>
      <c r="P287" s="28">
        <f ca="1"/>
        <v>0</v>
      </c>
      <c r="Q287" s="61">
        <f ca="1"/>
        <v>0</v>
      </c>
      <c r="R287" s="61">
        <f ca="1"/>
        <v>0</v>
      </c>
      <c r="S287" s="61" t="str">
        <f ca="1"/>
        <v>UI</v>
      </c>
      <c r="T287" s="61">
        <f ca="1"/>
        <v>0</v>
      </c>
      <c r="U287" s="28">
        <f ca="1"/>
        <v>0</v>
      </c>
      <c r="V287" s="61">
        <f ca="1"/>
        <v>0</v>
      </c>
      <c r="W287" s="9" t="str">
        <f ca="1"/>
        <v>For Arrest of Accused</v>
      </c>
      <c r="X287" s="9" t="str">
        <f ca="1"/>
        <v>For Arrest of Accused</v>
      </c>
      <c r="Y287" s="66">
        <f ca="1"/>
        <v>0</v>
      </c>
      <c r="Z287" s="9" t="str">
        <f ca="1"/>
        <v>Occurred 17.08.2026 at 12.30hrs at Kobbarivuru Junction, Palasa Mandal and reported on the same day 14.00hrs, wherein the complainant Mamidi Kalyan s/o Someswararao, 27yrs, Yadava by caste, Sondipudi Village, Mandasa Mandal reported that in connection with an incident that occurred between the complainant and Jalumuru Vasu on 15.08.2026, Jalumuru Vasu was bound over at Mandasa Police Station. Bearing this in mind, on 17.08.2026 at about 12:30 hrs, while the complainant was proceeding on his motorcycle, the accused persons, A.1 Avugana Eswara Rao, A.2 Narthu Naveen, A.3 Avugana Chinni, A.4 Avugana Rajamma, A.5 Konari Jhanshi, A.6 Talagana Hemalatha, and A.7, the mother of Narthu Naveen, came in a car, intercepted the complainant, picked up a quarrel with him, and assaulted him with sticks,</v>
      </c>
      <c r="AA287" s="60" t="str">
        <f ca="1"/>
        <v>Total</v>
      </c>
      <c r="AB287" s="61">
        <f ca="1"/>
        <v>60</v>
      </c>
      <c r="AC287" s="61" t="str">
        <f ca="1"/>
        <v>45 to 60 Days</v>
      </c>
      <c r="AD287" s="61" t="str">
        <f ca="1"/>
        <v/>
      </c>
      <c r="AE287" s="61" t="str">
        <f ca="1"/>
        <v/>
      </c>
      <c r="AF287" s="61">
        <f ca="1"/>
        <v>0</v>
      </c>
      <c r="AG287" s="61" t="str">
        <f ca="1"/>
        <v>Kasibugga,'269/2026'</v>
      </c>
      <c r="AH287" s="61" t="str">
        <f t="shared" ca="1" si="4"/>
        <v>No</v>
      </c>
    </row>
    <row r="288" spans="1:34" s="24" customFormat="1" ht="25.5" customHeight="1" x14ac:dyDescent="0.25">
      <c r="A288" s="61">
        <v>287</v>
      </c>
      <c r="B288" s="61" t="str">
        <f ca="1"/>
        <v>Srikakulam Sub-Division</v>
      </c>
      <c r="C288" s="61" t="str">
        <f ca="1"/>
        <v>Amadalavalasa Circle</v>
      </c>
      <c r="D288" s="61">
        <f ca="1"/>
        <v>0</v>
      </c>
      <c r="E288" s="62" t="str">
        <f ca="1"/>
        <v>Sarubujjili</v>
      </c>
      <c r="F288" s="61" t="str">
        <f ca="1"/>
        <v>'81/2026'</v>
      </c>
      <c r="G288" s="63" t="str">
        <f ca="1"/>
        <v>11 r/w 12 POCSO ACT 2012, 78(1)(i),309(4) r/w 3(5) BNS</v>
      </c>
      <c r="H288" s="64">
        <f ca="1"/>
        <v>46253</v>
      </c>
      <c r="I288" s="65" t="str">
        <f ca="1"/>
        <v>Aug</v>
      </c>
      <c r="J288" s="65">
        <f ca="1"/>
        <v>2026</v>
      </c>
      <c r="K288" s="63" t="str">
        <f ca="1"/>
        <v>POCSO Cases</v>
      </c>
      <c r="L288" s="61" t="str">
        <f ca="1"/>
        <v>Outraging the modesty</v>
      </c>
      <c r="M288" s="61" t="str">
        <f ca="1"/>
        <v>POCSO Cases</v>
      </c>
      <c r="N288" s="61" t="str">
        <f ca="1"/>
        <v>IPC</v>
      </c>
      <c r="O288" s="61" t="str">
        <f ca="1"/>
        <v>Non-Grave</v>
      </c>
      <c r="P288" s="28">
        <f ca="1"/>
        <v>0</v>
      </c>
      <c r="Q288" s="61">
        <f ca="1"/>
        <v>0</v>
      </c>
      <c r="R288" s="61">
        <f ca="1"/>
        <v>0</v>
      </c>
      <c r="S288" s="61" t="str">
        <f ca="1"/>
        <v>UI</v>
      </c>
      <c r="T288" s="61">
        <f ca="1"/>
        <v>0</v>
      </c>
      <c r="U288" s="28">
        <f ca="1"/>
        <v>0</v>
      </c>
      <c r="V288" s="61">
        <f ca="1"/>
        <v>0</v>
      </c>
      <c r="W288" s="9" t="str">
        <f ca="1"/>
        <v>Some more witnesses</v>
      </c>
      <c r="X288" s="9" t="str">
        <f ca="1"/>
        <v>For Arrest of Accused</v>
      </c>
      <c r="Y288" s="66">
        <f ca="1"/>
        <v>0</v>
      </c>
      <c r="Z288" s="9" t="str">
        <f ca="1"/>
        <v>This is case of POCSO coupled with Stalking and Extortion to the minor girl that occurred on 13.05.2026 from 12.00 to 13.00 hrs at cashew tope, nearby Isakalapalem village, Sarubujjili mandal and belatedly reported on 19.08.2026 at 14.00 hrs basing on the report of Rakoti Venkata Lalitha, D/o Late Rambabu, Age 17 yrs, caste: Kapu, Sarubujjili village and Mandal., in which she reported that that she completed Intermediate and resides with her mother. She alleged that Rahul, who was acquainted with her, had been following/harassing her in the name of love. On 13-05-2026, at about 12:00 noon, Rahul contacted her over phone and asked her to meet while she attend her family function at Subbapeta village. At about 1:00 PM, Rahul took her to a cashew garden near Isakalapalem, where his friend Sa</v>
      </c>
      <c r="AA288" s="60" t="str">
        <f ca="1"/>
        <v>Total</v>
      </c>
      <c r="AB288" s="61">
        <f ca="1"/>
        <v>58</v>
      </c>
      <c r="AC288" s="61" t="str">
        <f ca="1"/>
        <v>45 to 60 Days</v>
      </c>
      <c r="AD288" s="61" t="str">
        <f ca="1"/>
        <v/>
      </c>
      <c r="AE288" s="61" t="str">
        <f ca="1"/>
        <v/>
      </c>
      <c r="AF288" s="61">
        <f ca="1"/>
        <v>0</v>
      </c>
      <c r="AG288" s="61" t="str">
        <f ca="1"/>
        <v>Sarubujjili,'81/2026'</v>
      </c>
      <c r="AH288" s="61" t="str">
        <f t="shared" ca="1" si="4"/>
        <v>No</v>
      </c>
    </row>
    <row r="289" spans="1:34" s="24" customFormat="1" ht="25.5" customHeight="1" x14ac:dyDescent="0.25">
      <c r="A289" s="61">
        <v>288</v>
      </c>
      <c r="B289" s="61" t="str">
        <f ca="1"/>
        <v>Kasibugga Sub-Division</v>
      </c>
      <c r="C289" s="61">
        <f ca="1"/>
        <v>0</v>
      </c>
      <c r="D289" s="61">
        <f ca="1"/>
        <v>0</v>
      </c>
      <c r="E289" s="62" t="str">
        <f ca="1"/>
        <v>Kasibugga</v>
      </c>
      <c r="F289" s="61" t="str">
        <f ca="1"/>
        <v>'271/2026'</v>
      </c>
      <c r="G289" s="63" t="str">
        <f ca="1"/>
        <v>20(b)(ii)(B) r/w 8(c) NDPSA</v>
      </c>
      <c r="H289" s="64">
        <f ca="1"/>
        <v>46253</v>
      </c>
      <c r="I289" s="65" t="str">
        <f ca="1"/>
        <v>Aug</v>
      </c>
      <c r="J289" s="65">
        <f ca="1"/>
        <v>2026</v>
      </c>
      <c r="K289" s="63" t="str">
        <f ca="1"/>
        <v>NDPS</v>
      </c>
      <c r="L289" s="61">
        <f ca="1"/>
        <v>0</v>
      </c>
      <c r="M289" s="61" t="str">
        <f ca="1"/>
        <v>NDPS</v>
      </c>
      <c r="N289" s="61" t="str">
        <f ca="1"/>
        <v>NDPS</v>
      </c>
      <c r="O289" s="61" t="str">
        <f ca="1"/>
        <v>Non-Grave</v>
      </c>
      <c r="P289" s="28">
        <f ca="1"/>
        <v>0</v>
      </c>
      <c r="Q289" s="61">
        <f ca="1"/>
        <v>0</v>
      </c>
      <c r="R289" s="61">
        <f ca="1"/>
        <v>0</v>
      </c>
      <c r="S289" s="61" t="str">
        <f ca="1"/>
        <v>UI</v>
      </c>
      <c r="T289" s="61">
        <f ca="1"/>
        <v>0</v>
      </c>
      <c r="U289" s="28">
        <f ca="1"/>
        <v>0</v>
      </c>
      <c r="V289" s="61">
        <f ca="1"/>
        <v>0</v>
      </c>
      <c r="W289" s="9" t="str">
        <f ca="1"/>
        <v>For Arrest of Accused</v>
      </c>
      <c r="X289" s="9" t="str">
        <f ca="1"/>
        <v>For Arrest of Accused</v>
      </c>
      <c r="Y289" s="74">
        <f ca="1"/>
        <v>0</v>
      </c>
      <c r="Z289" s="9" t="str">
        <f ca="1"/>
        <v>This is a case of illegal possession/transportation of prohibited Ganja that occurred on 19.06.2026 at about 13.00 hrs at Mogilipadu Juntion, Palasa town and reported on the same day at 15.30 hrs by the complainant Ch Durgaprasad, Sub-Inspector of Police, Kasibugga PS, in which, he reported that he arrested the accused A.1 Prasad NC s/o Chandrasekhar, 25yrs, Somasundaram nagar, Tiruvalluru District, Tamilanadu State, A.2 Sudhakar K s/o Krishnamurthy, 27yrs, Pattabhipuram, Tiruvalluru District, Tamilanadu State, A.3 Mahammad Vajith s/o Rahamathulla Imashayab, 36yrs, Pattabhipuram, Tiruvalluru District, Tamilanadu State and A.4 P Harish Prem kumar s/o Prabhukumar, 22yrs, Lebarnoonpuram, Tiruvalluru District, Tamilanadu State, while they were in illegal possession and transportation of pro</v>
      </c>
      <c r="AA289" s="60" t="str">
        <f ca="1"/>
        <v>Total</v>
      </c>
      <c r="AB289" s="61">
        <f ca="1"/>
        <v>58</v>
      </c>
      <c r="AC289" s="61" t="str">
        <f ca="1"/>
        <v>45 to 60 Days</v>
      </c>
      <c r="AD289" s="61" t="str">
        <f ca="1"/>
        <v/>
      </c>
      <c r="AE289" s="61" t="str">
        <f ca="1"/>
        <v/>
      </c>
      <c r="AF289" s="61">
        <f ca="1"/>
        <v>0</v>
      </c>
      <c r="AG289" s="61" t="str">
        <f ca="1"/>
        <v>Kasibugga,'271/2026'</v>
      </c>
      <c r="AH289" s="61" t="str">
        <f t="shared" ca="1" si="4"/>
        <v>No</v>
      </c>
    </row>
    <row r="290" spans="1:34" s="24" customFormat="1" ht="25.5" customHeight="1" x14ac:dyDescent="0.25">
      <c r="A290" s="61">
        <v>289</v>
      </c>
      <c r="B290" s="61" t="str">
        <f ca="1"/>
        <v>Srikakulam Sub-Division</v>
      </c>
      <c r="C290" s="61" t="str">
        <f ca="1"/>
        <v>J.R.Puram Circle</v>
      </c>
      <c r="D290" s="61">
        <f ca="1"/>
        <v>0</v>
      </c>
      <c r="E290" s="62" t="str">
        <f ca="1"/>
        <v>J.R.Puram</v>
      </c>
      <c r="F290" s="61" t="str">
        <f ca="1"/>
        <v>'171/2026'</v>
      </c>
      <c r="G290" s="63" t="str">
        <f ca="1"/>
        <v>331(4),305(a) BNS</v>
      </c>
      <c r="H290" s="64">
        <f ca="1"/>
        <v>46254</v>
      </c>
      <c r="I290" s="65" t="str">
        <f ca="1"/>
        <v>Aug</v>
      </c>
      <c r="J290" s="65">
        <f ca="1"/>
        <v>2026</v>
      </c>
      <c r="K290" s="63" t="str">
        <f ca="1"/>
        <v>HB by Night</v>
      </c>
      <c r="L290" s="61">
        <f ca="1"/>
        <v>0</v>
      </c>
      <c r="M290" s="61" t="str">
        <f ca="1"/>
        <v>Property Offences</v>
      </c>
      <c r="N290" s="61" t="str">
        <f ca="1"/>
        <v>IPC</v>
      </c>
      <c r="O290" s="61" t="str">
        <f ca="1"/>
        <v>Non-Grave</v>
      </c>
      <c r="P290" s="28">
        <f ca="1"/>
        <v>0</v>
      </c>
      <c r="Q290" s="61">
        <f ca="1"/>
        <v>0</v>
      </c>
      <c r="R290" s="61">
        <f ca="1"/>
        <v>0</v>
      </c>
      <c r="S290" s="61" t="str">
        <f ca="1"/>
        <v>UI</v>
      </c>
      <c r="T290" s="61">
        <f ca="1"/>
        <v>0</v>
      </c>
      <c r="U290" s="28">
        <f ca="1"/>
        <v>0</v>
      </c>
      <c r="V290" s="61">
        <f ca="1"/>
        <v>0</v>
      </c>
      <c r="W290" s="9" t="str">
        <f ca="1"/>
        <v>Want of clues</v>
      </c>
      <c r="X290" s="9" t="str">
        <f ca="1"/>
        <v>For Arrest of Accused</v>
      </c>
      <c r="Y290" s="66">
        <f ca="1"/>
        <v>0</v>
      </c>
      <c r="Z290" s="9" t="str">
        <f ca="1"/>
        <v>Occurred In between on 19.08.2026 at 21.30 hrs to on 20.08.2026 at 05.30 hrs at Kammasigadam village,Ranasthalam mandal and reported on 20.08.2026 at 17.00 hrs by Seela Ramanamma w/o lt Atcheyya,age 45 yrs,Rajaka by caste, Kammasigadam village,Ranasthalam mandal. The complainant stated that she is earning her livelihood by doing coolie work. Her husband died about one year ago, and both her daughters are married. As she is living alone in her house, she has been going every night to her brother-in-law Seela Mahalakshmi¿s house, situated in the same village, to sleep.As usual, on 19.08.2026, after having dinner at about 9:30 PM, she locked the doors of her house and went to sleep at her brother-in-law¿s house. On the next morning, at about 5:30 AM, when she returned to her house, she noti</v>
      </c>
      <c r="AA290" s="60" t="str">
        <f ca="1"/>
        <v>Total</v>
      </c>
      <c r="AB290" s="61">
        <f ca="1"/>
        <v>57</v>
      </c>
      <c r="AC290" s="61" t="str">
        <f ca="1"/>
        <v>45 to 60 Days</v>
      </c>
      <c r="AD290" s="61" t="str">
        <f ca="1"/>
        <v/>
      </c>
      <c r="AE290" s="61" t="str">
        <f ca="1"/>
        <v/>
      </c>
      <c r="AF290" s="61">
        <f ca="1"/>
        <v>0</v>
      </c>
      <c r="AG290" s="61" t="str">
        <f ca="1"/>
        <v>J.R.Puram,'171/2026'</v>
      </c>
      <c r="AH290" s="61" t="str">
        <f t="shared" ca="1" si="4"/>
        <v>No</v>
      </c>
    </row>
    <row r="291" spans="1:34" s="24" customFormat="1" ht="25.5" customHeight="1" x14ac:dyDescent="0.25">
      <c r="A291" s="61">
        <v>290</v>
      </c>
      <c r="B291" s="61" t="str">
        <f ca="1"/>
        <v>Srikakulam Sub-Division</v>
      </c>
      <c r="C291" s="61">
        <f ca="1"/>
        <v>0</v>
      </c>
      <c r="D291" s="61">
        <f ca="1"/>
        <v>0</v>
      </c>
      <c r="E291" s="62" t="str">
        <f ca="1"/>
        <v>Srikakulam II Town</v>
      </c>
      <c r="F291" s="61" t="str">
        <f ca="1"/>
        <v>'118/2026'</v>
      </c>
      <c r="G291" s="63" t="str">
        <f ca="1"/>
        <v>329(4),351(2),115(2),74 r/w 3(5) BNS</v>
      </c>
      <c r="H291" s="64">
        <f ca="1"/>
        <v>46257</v>
      </c>
      <c r="I291" s="65" t="str">
        <f ca="1"/>
        <v>Aug</v>
      </c>
      <c r="J291" s="65">
        <f ca="1"/>
        <v>2026</v>
      </c>
      <c r="K291" s="63" t="str">
        <f ca="1"/>
        <v>Outraging the modesty of women</v>
      </c>
      <c r="L291" s="61">
        <f ca="1"/>
        <v>0</v>
      </c>
      <c r="M291" s="61" t="str">
        <f ca="1"/>
        <v>Crime  Against Women</v>
      </c>
      <c r="N291" s="61" t="str">
        <f ca="1"/>
        <v>IPC</v>
      </c>
      <c r="O291" s="61" t="str">
        <f ca="1"/>
        <v>Non-Grave</v>
      </c>
      <c r="P291" s="28">
        <f ca="1"/>
        <v>0</v>
      </c>
      <c r="Q291" s="61">
        <f ca="1"/>
        <v>0</v>
      </c>
      <c r="R291" s="61">
        <f ca="1"/>
        <v>0</v>
      </c>
      <c r="S291" s="61" t="str">
        <f ca="1"/>
        <v>UI</v>
      </c>
      <c r="T291" s="61">
        <f ca="1"/>
        <v>0</v>
      </c>
      <c r="U291" s="28">
        <f ca="1"/>
        <v>0</v>
      </c>
      <c r="V291" s="61">
        <f ca="1"/>
        <v>0</v>
      </c>
      <c r="W291" s="9" t="str">
        <f ca="1"/>
        <v>Wound Certificate</v>
      </c>
      <c r="X291" s="9" t="str">
        <f ca="1"/>
        <v>For Arrest of Accused</v>
      </c>
      <c r="Y291" s="66">
        <f ca="1"/>
        <v>0</v>
      </c>
      <c r="Z291" s="9" t="str">
        <f ca="1"/>
        <v>Occurred on 23.08.2026 at about 09:50 hrs at upstair of 3 rd floor, sanjana dental clinc, near day and night Jn of Srikakulam town and reported on the same day at 13:00 hours. In which the complainant Dr. Sanjana Maradana reported that her family and her husband family having family disputes. Her husband voodi Santosh and his mother voodi Sunitha and four others were criminally tress passed into upstair of 3rd floor from the terrace of neighboring building illegally for doing fire installation work. When she obstructed them, voodi santosh and his mother slapped her, pulling her hair by inappropriately touching her by using criminal force against her and outraging her modesty and they are trying to kill her etc.</v>
      </c>
      <c r="AA291" s="60" t="str">
        <f ca="1"/>
        <v>Total</v>
      </c>
      <c r="AB291" s="61">
        <f ca="1"/>
        <v>54</v>
      </c>
      <c r="AC291" s="61" t="str">
        <f ca="1"/>
        <v>45 to 60 Days</v>
      </c>
      <c r="AD291" s="61" t="str">
        <f ca="1"/>
        <v/>
      </c>
      <c r="AE291" s="61" t="str">
        <f ca="1"/>
        <v/>
      </c>
      <c r="AF291" s="61">
        <f ca="1"/>
        <v>0</v>
      </c>
      <c r="AG291" s="61" t="str">
        <f ca="1"/>
        <v>Srikakulam II Town,'118/2026'</v>
      </c>
      <c r="AH291" s="61" t="str">
        <f t="shared" ca="1" si="4"/>
        <v>No</v>
      </c>
    </row>
    <row r="292" spans="1:34" s="24" customFormat="1" ht="25.5" customHeight="1" x14ac:dyDescent="0.25">
      <c r="A292" s="61">
        <v>291</v>
      </c>
      <c r="B292" s="61" t="str">
        <f ca="1"/>
        <v>Srikakulam Sub-Division</v>
      </c>
      <c r="C292" s="61">
        <f ca="1"/>
        <v>0</v>
      </c>
      <c r="D292" s="61">
        <f ca="1"/>
        <v>0</v>
      </c>
      <c r="E292" s="62" t="str">
        <f ca="1"/>
        <v>Srikakulam II Town</v>
      </c>
      <c r="F292" s="61" t="str">
        <f ca="1"/>
        <v>'119/2026'</v>
      </c>
      <c r="G292" s="63" t="str">
        <f ca="1"/>
        <v>79,115(2),74 r/w 3(5) BNS</v>
      </c>
      <c r="H292" s="64">
        <f ca="1"/>
        <v>46257</v>
      </c>
      <c r="I292" s="65" t="str">
        <f ca="1"/>
        <v>Aug</v>
      </c>
      <c r="J292" s="65">
        <f ca="1"/>
        <v>2026</v>
      </c>
      <c r="K292" s="63" t="str">
        <f ca="1"/>
        <v>Outraging the modesty of women</v>
      </c>
      <c r="L292" s="61">
        <f ca="1"/>
        <v>0</v>
      </c>
      <c r="M292" s="61" t="str">
        <f ca="1"/>
        <v>Crime  Against Women</v>
      </c>
      <c r="N292" s="61" t="str">
        <f ca="1"/>
        <v>IPC</v>
      </c>
      <c r="O292" s="61" t="str">
        <f ca="1"/>
        <v>Non-Grave</v>
      </c>
      <c r="P292" s="28">
        <f ca="1"/>
        <v>0</v>
      </c>
      <c r="Q292" s="61">
        <f ca="1"/>
        <v>0</v>
      </c>
      <c r="R292" s="61">
        <f ca="1"/>
        <v>0</v>
      </c>
      <c r="S292" s="61" t="str">
        <f ca="1"/>
        <v>UI</v>
      </c>
      <c r="T292" s="61">
        <f ca="1"/>
        <v>0</v>
      </c>
      <c r="U292" s="28">
        <f ca="1"/>
        <v>0</v>
      </c>
      <c r="V292" s="61">
        <f ca="1"/>
        <v>0</v>
      </c>
      <c r="W292" s="9" t="str">
        <f ca="1"/>
        <v>Some more witnesses</v>
      </c>
      <c r="X292" s="9" t="str">
        <f ca="1"/>
        <v>For Arrest of Accused</v>
      </c>
      <c r="Y292" s="66">
        <f ca="1"/>
        <v>0</v>
      </c>
      <c r="Z292" s="9" t="str">
        <f ca="1"/>
        <v>This is the counter case to Cr.No.118/2026 that Occurred on 23.08.2026 at about 09:45 hrs at house of 3 rd floor, sanjana dental clinc, near day and night Jn of Srikakulam town and reported on the same day at 16:00 hours. In which the complaint who is the mother of Dr. Voodi Santosh reported that her family and her daughter in laws family having family disputes, in this connection cases registered against both parties in Srikakulam II town PS earlier. Her daughter in law and her brother Siddhardha and her daughter in law parents Krishnamurthy Naidu and Sridevi were enter into her son 3rd floor by boke open the door looks and stayed there. Some Fire pypes were damaged in upstair of 3rd floor. Today i. e.,on 23.08.2026 at about 09:45 hrs, the complaint went there along with 4 workers and wh</v>
      </c>
      <c r="AA292" s="60" t="str">
        <f ca="1"/>
        <v>Total</v>
      </c>
      <c r="AB292" s="61">
        <f ca="1"/>
        <v>54</v>
      </c>
      <c r="AC292" s="61" t="str">
        <f ca="1"/>
        <v>45 to 60 Days</v>
      </c>
      <c r="AD292" s="61" t="str">
        <f ca="1"/>
        <v/>
      </c>
      <c r="AE292" s="61" t="str">
        <f ca="1"/>
        <v/>
      </c>
      <c r="AF292" s="61">
        <f ca="1"/>
        <v>0</v>
      </c>
      <c r="AG292" s="61" t="str">
        <f ca="1"/>
        <v>Srikakulam II Town,'119/2026'</v>
      </c>
      <c r="AH292" s="61" t="str">
        <f t="shared" ca="1" si="4"/>
        <v>No</v>
      </c>
    </row>
    <row r="293" spans="1:34" s="24" customFormat="1" ht="25.5" customHeight="1" x14ac:dyDescent="0.25">
      <c r="A293" s="61">
        <v>292</v>
      </c>
      <c r="B293" s="61" t="str">
        <f ca="1"/>
        <v>Kasibugga Sub-Division</v>
      </c>
      <c r="C293" s="61">
        <f ca="1"/>
        <v>0</v>
      </c>
      <c r="D293" s="61">
        <f ca="1"/>
        <v>0</v>
      </c>
      <c r="E293" s="62" t="str">
        <f ca="1"/>
        <v>Kasibugga</v>
      </c>
      <c r="F293" s="61" t="str">
        <f ca="1"/>
        <v>'278/2026'</v>
      </c>
      <c r="G293" s="63" t="str">
        <f ca="1"/>
        <v>20(b)(ii)(C),8(c) NDPSA</v>
      </c>
      <c r="H293" s="64">
        <f ca="1"/>
        <v>46258</v>
      </c>
      <c r="I293" s="65" t="str">
        <f ca="1"/>
        <v>Aug</v>
      </c>
      <c r="J293" s="65">
        <f ca="1"/>
        <v>2026</v>
      </c>
      <c r="K293" s="63" t="str">
        <f ca="1"/>
        <v>NDPS</v>
      </c>
      <c r="L293" s="61">
        <f ca="1"/>
        <v>0</v>
      </c>
      <c r="M293" s="61" t="str">
        <f ca="1"/>
        <v>NDPS</v>
      </c>
      <c r="N293" s="61" t="str">
        <f ca="1"/>
        <v>NDPS</v>
      </c>
      <c r="O293" s="61" t="str">
        <f ca="1"/>
        <v>Non-Grave</v>
      </c>
      <c r="P293" s="28">
        <f ca="1"/>
        <v>0</v>
      </c>
      <c r="Q293" s="61">
        <f ca="1"/>
        <v>0</v>
      </c>
      <c r="R293" s="61">
        <f ca="1"/>
        <v>0</v>
      </c>
      <c r="S293" s="61" t="str">
        <f ca="1"/>
        <v>UI</v>
      </c>
      <c r="T293" s="61">
        <f ca="1"/>
        <v>0</v>
      </c>
      <c r="U293" s="28">
        <f ca="1"/>
        <v>0</v>
      </c>
      <c r="V293" s="61">
        <f ca="1"/>
        <v>0</v>
      </c>
      <c r="W293" s="9" t="str">
        <f ca="1"/>
        <v>For Arrest of Accused</v>
      </c>
      <c r="X293" s="9" t="str">
        <f ca="1"/>
        <v>For Arrest of Accused</v>
      </c>
      <c r="Y293" s="66">
        <f ca="1"/>
        <v>0</v>
      </c>
      <c r="Z293" s="9" t="str">
        <f ca="1"/>
        <v>This is a case of illegal possession/transportation of prohibited Ganja that occurred on 24.08.2026 at 15.30hrs at Third line, Railway station road, Kasibugga town, Palasa-Kasibugga municipality and reported on the same day at 18.00hrs by the complainant Ch Durgaprasad, Sub-Inspector of Police, Kasibugga PS, in which, he reported that he arrested the accused A.1 Sarvasan Palani s/o Palani, 22yrs, Mannay Nagar, Gandhi road, Tiruvallore District, Tamilanadu, A.2 Bhupalan S s/o Srinivasan, 21yrs, Didir Nagarm Village, Gundipundi Mandal, Poneri PS, Tiruvallore District, Tamilanadu, A.3 Masan s/o Paliniyappan , 22yrs, Pethanayaballi Village, Payani Mandal, Dindikal District, Tamilanadu and JCL Haribabu V s/o Venkatesh, 17yrs, Sangari Village, Gundipundi Mandal, Periyapalyam Police Station, Tir</v>
      </c>
      <c r="AA293" s="60" t="str">
        <f ca="1"/>
        <v>Total</v>
      </c>
      <c r="AB293" s="61">
        <f ca="1"/>
        <v>53</v>
      </c>
      <c r="AC293" s="61" t="str">
        <f ca="1"/>
        <v>45 to 60 Days</v>
      </c>
      <c r="AD293" s="61" t="str">
        <f ca="1"/>
        <v/>
      </c>
      <c r="AE293" s="61" t="str">
        <f ca="1"/>
        <v/>
      </c>
      <c r="AF293" s="61">
        <f ca="1"/>
        <v>0</v>
      </c>
      <c r="AG293" s="61" t="str">
        <f ca="1"/>
        <v>Kasibugga,'278/2026'</v>
      </c>
      <c r="AH293" s="61" t="str">
        <f t="shared" ca="1" si="4"/>
        <v>No</v>
      </c>
    </row>
    <row r="294" spans="1:34" s="24" customFormat="1" ht="25.5" customHeight="1" x14ac:dyDescent="0.25">
      <c r="A294" s="61">
        <v>293</v>
      </c>
      <c r="B294" s="61" t="str">
        <f ca="1"/>
        <v>Kasibugga Sub-Division</v>
      </c>
      <c r="C294" s="61" t="str">
        <f ca="1"/>
        <v>Itchapuram Circle</v>
      </c>
      <c r="D294" s="61">
        <f ca="1"/>
        <v>0</v>
      </c>
      <c r="E294" s="62" t="str">
        <f ca="1"/>
        <v>Itchapuram Town</v>
      </c>
      <c r="F294" s="61" t="str">
        <f ca="1"/>
        <v>'108/2026'</v>
      </c>
      <c r="G294" s="63" t="str">
        <f ca="1"/>
        <v>20(b)(ii)(B) r/w 8(c) NDPSA</v>
      </c>
      <c r="H294" s="64">
        <f ca="1"/>
        <v>46258</v>
      </c>
      <c r="I294" s="65" t="str">
        <f ca="1"/>
        <v>Aug</v>
      </c>
      <c r="J294" s="65">
        <f ca="1"/>
        <v>2026</v>
      </c>
      <c r="K294" s="63" t="str">
        <f ca="1"/>
        <v>NDPS</v>
      </c>
      <c r="L294" s="61">
        <f ca="1"/>
        <v>0</v>
      </c>
      <c r="M294" s="61" t="str">
        <f ca="1"/>
        <v>NDPS</v>
      </c>
      <c r="N294" s="61" t="str">
        <f ca="1"/>
        <v>NDPS</v>
      </c>
      <c r="O294" s="61" t="str">
        <f ca="1"/>
        <v>Non-Grave</v>
      </c>
      <c r="P294" s="28">
        <f ca="1"/>
        <v>0</v>
      </c>
      <c r="Q294" s="61">
        <f ca="1"/>
        <v>0</v>
      </c>
      <c r="R294" s="61">
        <f ca="1"/>
        <v>0</v>
      </c>
      <c r="S294" s="61" t="str">
        <f ca="1"/>
        <v>UI</v>
      </c>
      <c r="T294" s="61">
        <f ca="1"/>
        <v>0</v>
      </c>
      <c r="U294" s="28">
        <f ca="1"/>
        <v>0</v>
      </c>
      <c r="V294" s="61">
        <f ca="1"/>
        <v>0</v>
      </c>
      <c r="W294" s="9" t="str">
        <f ca="1"/>
        <v>For Arrest of Accused</v>
      </c>
      <c r="X294" s="9" t="str">
        <f ca="1"/>
        <v>For Arrest of Accused</v>
      </c>
      <c r="Y294" s="66">
        <f ca="1"/>
        <v>0</v>
      </c>
      <c r="Z294" s="9" t="str">
        <f ca="1"/>
        <v>Occurred on 24.08.2026 at 08.00 Hours in front of Railway station, Ichapuram Municipality and reported on the same day at 10.30 hours by complainant M.Mukunda Rao, Sub Inspector of Police, Ichapuram Town PS, in which, he reported that he arrested the accused A-1 Payal Pal w/o Avijit Pal, age 43 Years, Caste Kayastho, n/o Shashi Bhushan Sarkar Line, Salkia Area, Haora (M.Corp), Howrah District, West Bengal State, res. H.No.134, Rabindra Sarani Bally Jagachha, Chakpara Street, Howrah District, West Bengal State and A.2 Mou Makhal @ Tanisha w/o Subha makhal age 43 Years, Caste Kayastho, Bally Durgapur (V), Bally Jagachha Area, Samabanypalli Post, Howrah District, West Bengal State, while they were in possession &amp; transportation of the prohibited Ganja. The complainant seized Ganja weighing ab</v>
      </c>
      <c r="AA294" s="60" t="str">
        <f ca="1"/>
        <v>Total</v>
      </c>
      <c r="AB294" s="61">
        <f ca="1"/>
        <v>53</v>
      </c>
      <c r="AC294" s="61" t="str">
        <f ca="1"/>
        <v>45 to 60 Days</v>
      </c>
      <c r="AD294" s="61" t="str">
        <f ca="1"/>
        <v/>
      </c>
      <c r="AE294" s="61" t="str">
        <f ca="1"/>
        <v/>
      </c>
      <c r="AF294" s="61">
        <f ca="1"/>
        <v>0</v>
      </c>
      <c r="AG294" s="61" t="str">
        <f ca="1"/>
        <v>Itchapuram Town,'108/2026'</v>
      </c>
      <c r="AH294" s="61" t="str">
        <f t="shared" ca="1" si="4"/>
        <v>No</v>
      </c>
    </row>
    <row r="295" spans="1:34" s="24" customFormat="1" ht="25.5" customHeight="1" x14ac:dyDescent="0.25">
      <c r="A295" s="61">
        <v>294</v>
      </c>
      <c r="B295" s="61" t="str">
        <f ca="1"/>
        <v>Srikakulam Sub-Division</v>
      </c>
      <c r="C295" s="61" t="str">
        <f ca="1"/>
        <v>J.R.Puram Circle</v>
      </c>
      <c r="D295" s="61">
        <f ca="1"/>
        <v>0</v>
      </c>
      <c r="E295" s="62" t="str">
        <f ca="1"/>
        <v>J.R.Puram</v>
      </c>
      <c r="F295" s="61" t="str">
        <f ca="1"/>
        <v>'181/2026'</v>
      </c>
      <c r="G295" s="63" t="str">
        <f ca="1"/>
        <v>303(2) BNS</v>
      </c>
      <c r="H295" s="64">
        <f ca="1"/>
        <v>46263</v>
      </c>
      <c r="I295" s="65" t="str">
        <f ca="1"/>
        <v>Aug</v>
      </c>
      <c r="J295" s="65">
        <f ca="1"/>
        <v>2026</v>
      </c>
      <c r="K295" s="63" t="str">
        <f ca="1"/>
        <v>Ord.Theft</v>
      </c>
      <c r="L295" s="61">
        <f ca="1"/>
        <v>0</v>
      </c>
      <c r="M295" s="61" t="str">
        <f ca="1"/>
        <v>Property Offences</v>
      </c>
      <c r="N295" s="61" t="str">
        <f ca="1"/>
        <v>IPC</v>
      </c>
      <c r="O295" s="61" t="str">
        <f ca="1"/>
        <v>Non-Grave</v>
      </c>
      <c r="P295" s="28">
        <f ca="1"/>
        <v>0</v>
      </c>
      <c r="Q295" s="61">
        <f ca="1"/>
        <v>0</v>
      </c>
      <c r="R295" s="61">
        <f ca="1"/>
        <v>0</v>
      </c>
      <c r="S295" s="61" t="str">
        <f ca="1"/>
        <v>UI</v>
      </c>
      <c r="T295" s="61">
        <f ca="1"/>
        <v>0</v>
      </c>
      <c r="U295" s="28">
        <f ca="1"/>
        <v>0</v>
      </c>
      <c r="V295" s="61">
        <f ca="1"/>
        <v>0</v>
      </c>
      <c r="W295" s="9" t="str">
        <f ca="1"/>
        <v>Want of clues</v>
      </c>
      <c r="X295" s="9" t="str">
        <f ca="1"/>
        <v>For Arrest of Accused</v>
      </c>
      <c r="Y295" s="66">
        <f ca="1"/>
        <v>0</v>
      </c>
      <c r="Z295" s="9" t="str">
        <f ca="1"/>
        <v>Occurred on 19.08.2026 at in between 22.30 hrs to 20.08.2026 At 05.00 hrs at Complaint House , Kondamulagam village, Ranasthalam Mandal and reported on 29.08.2026 at 10.30 hrs, by the complainant Pinninti srinu s/o appalanaidu age 32 , kapu by cast, kondamulagam Village, Ranasthalam mandal ,Srikakulam district. The complainant stated that, as his vehicle was under repair, he borrowed his friend Peddinti Sai Kiran¿s Honda Activa bearing No. AP 39 AP 1861 on 19.08.2026 for his personal work. On the same day at about 10:30 PM, he parked the said vehicle in front of his house and went to sleep. On 20.08.2026 at about 05:00 AM, his mother, Pinninti Vijaya, noticed that the vehicle was missing from in front of the house and informed him. The complainant searched for the vehicle in the su</v>
      </c>
      <c r="AA295" s="60" t="str">
        <f ca="1"/>
        <v>Total</v>
      </c>
      <c r="AB295" s="61">
        <f ca="1"/>
        <v>48</v>
      </c>
      <c r="AC295" s="61" t="str">
        <f ca="1"/>
        <v>45 to 60 Days</v>
      </c>
      <c r="AD295" s="61" t="str">
        <f ca="1"/>
        <v/>
      </c>
      <c r="AE295" s="61" t="str">
        <f ca="1"/>
        <v/>
      </c>
      <c r="AF295" s="61">
        <f ca="1"/>
        <v>0</v>
      </c>
      <c r="AG295" s="61" t="str">
        <f ca="1"/>
        <v>J.R.Puram,'181/2026'</v>
      </c>
      <c r="AH295" s="61" t="str">
        <f t="shared" ca="1" si="4"/>
        <v>No</v>
      </c>
    </row>
    <row r="296" spans="1:34" s="24" customFormat="1" ht="25.5" customHeight="1" x14ac:dyDescent="0.25">
      <c r="A296" s="61">
        <v>295</v>
      </c>
      <c r="B296" s="61" t="str">
        <f ca="1"/>
        <v>Srikakulam Sub-Division</v>
      </c>
      <c r="C296" s="61" t="str">
        <f ca="1"/>
        <v>Srikakulam Rural Circle</v>
      </c>
      <c r="D296" s="61">
        <f ca="1"/>
        <v>0</v>
      </c>
      <c r="E296" s="62" t="str">
        <f ca="1"/>
        <v>Srikakulam Rural</v>
      </c>
      <c r="F296" s="61" t="str">
        <f ca="1"/>
        <v>'176/2026'</v>
      </c>
      <c r="G296" s="63" t="str">
        <f ca="1"/>
        <v>329(4),49 r/w 3(5) BNS</v>
      </c>
      <c r="H296" s="64">
        <f ca="1"/>
        <v>46263</v>
      </c>
      <c r="I296" s="65" t="str">
        <f ca="1"/>
        <v>Aug</v>
      </c>
      <c r="J296" s="65">
        <f ca="1"/>
        <v>2026</v>
      </c>
      <c r="K296" s="63" t="str">
        <f ca="1"/>
        <v>Other IPC</v>
      </c>
      <c r="L296" s="61">
        <f ca="1"/>
        <v>0</v>
      </c>
      <c r="M296" s="61" t="str">
        <f ca="1"/>
        <v>Other IPC</v>
      </c>
      <c r="N296" s="61" t="str">
        <f ca="1"/>
        <v>IPC</v>
      </c>
      <c r="O296" s="61" t="str">
        <f ca="1"/>
        <v>Non-Grave</v>
      </c>
      <c r="P296" s="28">
        <f ca="1"/>
        <v>0</v>
      </c>
      <c r="Q296" s="61">
        <f ca="1"/>
        <v>0</v>
      </c>
      <c r="R296" s="28">
        <f ca="1"/>
        <v>0</v>
      </c>
      <c r="S296" s="61" t="str">
        <f ca="1"/>
        <v>UI</v>
      </c>
      <c r="T296" s="61">
        <f ca="1"/>
        <v>0</v>
      </c>
      <c r="U296" s="28">
        <f ca="1"/>
        <v>0</v>
      </c>
      <c r="V296" s="61">
        <f ca="1"/>
        <v>0</v>
      </c>
      <c r="W296" s="9" t="str">
        <f ca="1"/>
        <v>Some more witnesses</v>
      </c>
      <c r="X296" s="9" t="str">
        <f ca="1"/>
        <v>For Arrest of Accused</v>
      </c>
      <c r="Y296" s="66">
        <f ca="1"/>
        <v>0</v>
      </c>
      <c r="Z296" s="9" t="str">
        <f ca="1"/>
        <v>Occurred on 14.05.2026 at Kunduvanipeta Village, Srikakulam Mandalam &amp; District and reported on 29.08.2026 at 17.00 Hrs by the complainant Sri V.V.Satyaji, A.E of AP house Corporation, Srikakulam, S/o Late Thammu Naidu, 60 Yrs, K.Velama by caste, R/o APHB Colony, Srikakulam that Government of Andhra Pradesh had earlier issued houses under the ¿Hud Hud¿ Special Housing Scheme¿ to the Hud-Hud victims of Kunduvanipeta Village, Srikakulam mandal. The accused persons A1: Smt. Rayati Ankamama, W/o Lakshmayya, A2: Smt. Barri Yesamma, W/o Srikanth, A3: Smt. Barri Seethamma, W/o Rambabu, A4: Smt. Barri Laxmamma, W/o late Appayya, A5: Smt. Bodipalli Lakshmi, W/o Laxmana and A6: Sri Bodipalli Laxmana, S/o Appanna have occupied six government houses constructed under the Hud-Hud Housing Scheme at</v>
      </c>
      <c r="AA296" s="60" t="str">
        <f ca="1"/>
        <v>Total</v>
      </c>
      <c r="AB296" s="61">
        <f ca="1"/>
        <v>48</v>
      </c>
      <c r="AC296" s="61" t="str">
        <f ca="1"/>
        <v>45 to 60 Days</v>
      </c>
      <c r="AD296" s="61" t="str">
        <f ca="1"/>
        <v/>
      </c>
      <c r="AE296" s="61" t="str">
        <f ca="1"/>
        <v/>
      </c>
      <c r="AF296" s="61">
        <f ca="1"/>
        <v>0</v>
      </c>
      <c r="AG296" s="61" t="str">
        <f ca="1"/>
        <v>Srikakulam Rural,'176/2026'</v>
      </c>
      <c r="AH296" s="61" t="str">
        <f t="shared" ca="1" si="4"/>
        <v>No</v>
      </c>
    </row>
    <row r="297" spans="1:34" s="24" customFormat="1" ht="25.5" customHeight="1" x14ac:dyDescent="0.25">
      <c r="A297" s="61">
        <v>296</v>
      </c>
      <c r="B297" s="61" t="str">
        <f ca="1"/>
        <v>Srikakulam Sub-Division</v>
      </c>
      <c r="C297" s="61" t="str">
        <f ca="1"/>
        <v>Amadalavalasa Circle</v>
      </c>
      <c r="D297" s="61">
        <f ca="1"/>
        <v>0</v>
      </c>
      <c r="E297" s="62" t="str">
        <f ca="1"/>
        <v>Amadalavalasa</v>
      </c>
      <c r="F297" s="61" t="str">
        <f ca="1"/>
        <v>'131/2026'</v>
      </c>
      <c r="G297" s="63" t="str">
        <f ca="1"/>
        <v>20(b)(ii)(B) r/w 8(c) NDPSA</v>
      </c>
      <c r="H297" s="64">
        <f ca="1"/>
        <v>46265</v>
      </c>
      <c r="I297" s="65" t="str">
        <f ca="1"/>
        <v>Aug</v>
      </c>
      <c r="J297" s="65">
        <f ca="1"/>
        <v>2026</v>
      </c>
      <c r="K297" s="63" t="str">
        <f ca="1"/>
        <v>NDPS</v>
      </c>
      <c r="L297" s="61">
        <f ca="1"/>
        <v>0</v>
      </c>
      <c r="M297" s="61" t="str">
        <f ca="1"/>
        <v>NDPS</v>
      </c>
      <c r="N297" s="61" t="str">
        <f ca="1"/>
        <v>NDPS</v>
      </c>
      <c r="O297" s="61" t="str">
        <f ca="1"/>
        <v>Non-Grave</v>
      </c>
      <c r="P297" s="28">
        <f ca="1"/>
        <v>0</v>
      </c>
      <c r="Q297" s="61">
        <f ca="1"/>
        <v>0</v>
      </c>
      <c r="R297" s="61">
        <f ca="1"/>
        <v>0</v>
      </c>
      <c r="S297" s="61" t="str">
        <f ca="1"/>
        <v>UI</v>
      </c>
      <c r="T297" s="61">
        <f ca="1"/>
        <v>0</v>
      </c>
      <c r="U297" s="28">
        <f ca="1"/>
        <v>0</v>
      </c>
      <c r="V297" s="61">
        <f ca="1"/>
        <v>0</v>
      </c>
      <c r="W297" s="9" t="str">
        <f ca="1"/>
        <v>For Arrest of Accused</v>
      </c>
      <c r="X297" s="9" t="str">
        <f ca="1"/>
        <v>For Arrest of Accused</v>
      </c>
      <c r="Y297" s="66">
        <f ca="1"/>
        <v>0</v>
      </c>
      <c r="Z297" s="9" t="str">
        <f ca="1"/>
        <v>This is a case of seizure of contraband i.e. Ganja which is a cultivated Herbal Narcotic while in illegal possession for the purpose of sale of the said Narcotic drug, packed in black polythene covers, occurred on 31-08-2026 at 10.30 hrs under Kotha Road, Nagavali bridge at Thotada village, Amadalavalasa Mandal wherein the complainant Sri S. Balaraju, S.I. of Police, Amadalavalasa PS arrested the accused A-1/ Alikana Naveen Kumar s/o. Tarakeswara Rao, 27 yrs, SC-Mala, N/o.SC colony, Kinthali(v), Ponduru Mandal. Now at Kotha Road, Amadalavalasa Mandal, A-2/ Chintada Dileep s/o. late Sadana Rao, 30 yrs, Kalinga, N/o. Main street, Gandredu(v), Ponduru Mandal, Now at Adivarampeta, Srikakulam Town. 3/ Pinninti Chanti s/o. late Suryanarayana, Ravadapea(v), Ranasthalam Mandal (To be appre</v>
      </c>
      <c r="AA297" s="60" t="str">
        <f ca="1"/>
        <v>Total</v>
      </c>
      <c r="AB297" s="61">
        <f ca="1"/>
        <v>46</v>
      </c>
      <c r="AC297" s="61" t="str">
        <f ca="1"/>
        <v>45 to 60 Days</v>
      </c>
      <c r="AD297" s="61" t="str">
        <f ca="1"/>
        <v/>
      </c>
      <c r="AE297" s="61" t="str">
        <f ca="1"/>
        <v/>
      </c>
      <c r="AF297" s="61">
        <f ca="1"/>
        <v>0</v>
      </c>
      <c r="AG297" s="61" t="str">
        <f ca="1"/>
        <v>Amadalavalasa,'131/2026'</v>
      </c>
      <c r="AH297" s="61" t="str">
        <f t="shared" ca="1" si="4"/>
        <v>No</v>
      </c>
    </row>
    <row r="298" spans="1:34" s="24" customFormat="1" ht="25.5" customHeight="1" x14ac:dyDescent="0.25">
      <c r="A298" s="61">
        <v>297</v>
      </c>
      <c r="B298" s="61" t="str">
        <f ca="1"/>
        <v>Kasibugga Sub-Division</v>
      </c>
      <c r="C298" s="61">
        <f ca="1"/>
        <v>0</v>
      </c>
      <c r="D298" s="61">
        <f ca="1"/>
        <v>0</v>
      </c>
      <c r="E298" s="62" t="str">
        <f ca="1"/>
        <v>Kasibugga</v>
      </c>
      <c r="F298" s="61" t="str">
        <f ca="1"/>
        <v>'294/2026'</v>
      </c>
      <c r="G298" s="63" t="str">
        <f ca="1"/>
        <v>324(4),118(1),351(2) BNS</v>
      </c>
      <c r="H298" s="64">
        <f ca="1"/>
        <v>46265</v>
      </c>
      <c r="I298" s="65" t="str">
        <f ca="1"/>
        <v>Aug</v>
      </c>
      <c r="J298" s="65">
        <f ca="1"/>
        <v>2026</v>
      </c>
      <c r="K298" s="63" t="str">
        <f ca="1"/>
        <v>Hurt - Simple</v>
      </c>
      <c r="L298" s="61">
        <f ca="1"/>
        <v>0</v>
      </c>
      <c r="M298" s="61" t="str">
        <f ca="1"/>
        <v>Bodily Offiences</v>
      </c>
      <c r="N298" s="61" t="str">
        <f ca="1"/>
        <v>IPC</v>
      </c>
      <c r="O298" s="61" t="str">
        <f ca="1"/>
        <v>Non-Grave</v>
      </c>
      <c r="P298" s="28">
        <f ca="1"/>
        <v>0</v>
      </c>
      <c r="Q298" s="61">
        <f ca="1"/>
        <v>0</v>
      </c>
      <c r="R298" s="61">
        <f ca="1"/>
        <v>0</v>
      </c>
      <c r="S298" s="61" t="str">
        <f ca="1"/>
        <v>UI</v>
      </c>
      <c r="T298" s="61">
        <f ca="1"/>
        <v>0</v>
      </c>
      <c r="U298" s="28">
        <f ca="1"/>
        <v>0</v>
      </c>
      <c r="V298" s="61">
        <f ca="1"/>
        <v>0</v>
      </c>
      <c r="W298" s="9" t="str">
        <f ca="1"/>
        <v>Wound Certificate</v>
      </c>
      <c r="X298" s="9" t="str">
        <f ca="1"/>
        <v>For Arrest of Accused</v>
      </c>
      <c r="Y298" s="66">
        <f ca="1"/>
        <v>0</v>
      </c>
      <c r="Z298" s="9" t="str">
        <f ca="1"/>
        <v>Occurred on 30.08.2026 at about 22.00hrs at Keerthana Bar and Restaurant, KT Road, Kasibugga town and reported on 31.08.2026 at 11.00hrs, wherein the complainant Nemalapuri Mohanarao s/o Lat Trinadharao, 43yrs, Makannapuram Village, Sompeta Mandal reported that he has been working as a salesman at Keerthana Bar and Restaurant, KT Road, Kasibugga Town. On the night of 29.08.2026, the accused, Dokkara Sai of Palasa Town, came to the said bar and picked up an argument with the complainant regarding the serving/purchase of alcohol. Subsequently, on 30.08.2026 at about 22:00 hours, the accused again came to the bar, picked up a quarrel with the complainant, and assaulted him with a stone. During the incident, the accused also damaged the furniture of the bar, resulting in an approximate loss of</v>
      </c>
      <c r="AA298" s="60" t="str">
        <f ca="1"/>
        <v>Total</v>
      </c>
      <c r="AB298" s="61">
        <f ca="1"/>
        <v>46</v>
      </c>
      <c r="AC298" s="61" t="str">
        <f ca="1"/>
        <v>45 to 60 Days</v>
      </c>
      <c r="AD298" s="61" t="str">
        <f ca="1"/>
        <v/>
      </c>
      <c r="AE298" s="61" t="str">
        <f ca="1"/>
        <v/>
      </c>
      <c r="AF298" s="61">
        <f ca="1"/>
        <v>0</v>
      </c>
      <c r="AG298" s="61" t="str">
        <f ca="1"/>
        <v>Kasibugga,'294/2026'</v>
      </c>
      <c r="AH298" s="61" t="str">
        <f t="shared" ca="1" si="4"/>
        <v>No</v>
      </c>
    </row>
    <row r="299" spans="1:34" s="24" customFormat="1" ht="25.5" customHeight="1" x14ac:dyDescent="0.25">
      <c r="A299" s="61">
        <v>298</v>
      </c>
      <c r="B299" s="61" t="str">
        <f ca="1"/>
        <v>Kasibugga Sub-Division</v>
      </c>
      <c r="C299" s="61">
        <f ca="1"/>
        <v>0</v>
      </c>
      <c r="D299" s="61">
        <f ca="1"/>
        <v>0</v>
      </c>
      <c r="E299" s="62" t="str">
        <f ca="1"/>
        <v>Kasibugga</v>
      </c>
      <c r="F299" s="61" t="str">
        <f ca="1"/>
        <v>'296/2026'</v>
      </c>
      <c r="G299" s="63" t="str">
        <f ca="1"/>
        <v>106(1) BNS</v>
      </c>
      <c r="H299" s="64">
        <f ca="1"/>
        <v>46265</v>
      </c>
      <c r="I299" s="65" t="str">
        <f ca="1"/>
        <v>Aug</v>
      </c>
      <c r="J299" s="65">
        <f ca="1"/>
        <v>2026</v>
      </c>
      <c r="K299" s="63" t="str">
        <f ca="1"/>
        <v>Fatal Road Accidents</v>
      </c>
      <c r="L299" s="61">
        <f ca="1"/>
        <v>0</v>
      </c>
      <c r="M299" s="61" t="str">
        <f ca="1"/>
        <v>Road Accidents</v>
      </c>
      <c r="N299" s="61" t="str">
        <f ca="1"/>
        <v>IPC</v>
      </c>
      <c r="O299" s="61" t="str">
        <f ca="1"/>
        <v>Non-Grave</v>
      </c>
      <c r="P299" s="28">
        <f ca="1"/>
        <v>0</v>
      </c>
      <c r="Q299" s="61">
        <f ca="1"/>
        <v>0</v>
      </c>
      <c r="R299" s="61">
        <f ca="1"/>
        <v>0</v>
      </c>
      <c r="S299" s="61" t="str">
        <f ca="1"/>
        <v>UI</v>
      </c>
      <c r="T299" s="61">
        <f ca="1"/>
        <v>0</v>
      </c>
      <c r="U299" s="28">
        <f ca="1"/>
        <v>0</v>
      </c>
      <c r="V299" s="61">
        <f ca="1"/>
        <v>0</v>
      </c>
      <c r="W299" s="9" t="str">
        <f ca="1"/>
        <v>PM Certificate</v>
      </c>
      <c r="X299" s="9" t="str">
        <f ca="1"/>
        <v>For Arrest of Accused</v>
      </c>
      <c r="Y299" s="66">
        <f ca="1"/>
        <v>0</v>
      </c>
      <c r="Z299" s="9" t="str">
        <f ca="1"/>
        <v>This is case of fatal road accident that occurred on 31.08.2026 at about 13.30hrs, on KT road, Opp Jyothi Swaroopa Fastf ood center, Palasa town and reported on the same day at 19.00hrs, wherein the complainant Gudiya Rani w/o Sankar Sahu, 27yrs, Gudiya by caste, Annapurna Ashramam veedhi, Palasa town reported that her father/deceased Sahu Kamesh s/o late Baluvu, 60yrs, Annapurna Ashramam veedhi, Palasa town was working as a worker in Jyothi Swaroopa Fast food center, Palasa town. On 31.08.2026 at about 13:30 hrs, while her father was crossing the road near Jyothi Swaroopa Fast Food Center, Palasa Town, the accused, Savara Nageswararao, S/o Dalayya, aged 38 years, Savara by caste, residing at Bheempuram Village, Rampa Panchayat, Odisha State, riding a motorcycle bearing Registration No. A</v>
      </c>
      <c r="AA299" s="60" t="str">
        <f ca="1"/>
        <v>Total</v>
      </c>
      <c r="AB299" s="61">
        <f ca="1"/>
        <v>46</v>
      </c>
      <c r="AC299" s="61" t="str">
        <f ca="1"/>
        <v>45 to 60 Days</v>
      </c>
      <c r="AD299" s="61" t="str">
        <f ca="1"/>
        <v/>
      </c>
      <c r="AE299" s="61" t="str">
        <f ca="1"/>
        <v/>
      </c>
      <c r="AF299" s="61">
        <f ca="1"/>
        <v>0</v>
      </c>
      <c r="AG299" s="61" t="str">
        <f ca="1"/>
        <v>Kasibugga,'296/2026'</v>
      </c>
      <c r="AH299" s="61" t="str">
        <f t="shared" ca="1" si="4"/>
        <v>No</v>
      </c>
    </row>
    <row r="300" spans="1:34" s="24" customFormat="1" ht="25.5" customHeight="1" x14ac:dyDescent="0.25">
      <c r="A300" s="61">
        <v>299</v>
      </c>
      <c r="B300" s="61" t="str">
        <f ca="1"/>
        <v>Kasibugga Sub-Division</v>
      </c>
      <c r="C300" s="61">
        <f ca="1"/>
        <v>0</v>
      </c>
      <c r="D300" s="61">
        <f ca="1"/>
        <v>0</v>
      </c>
      <c r="E300" s="62" t="str">
        <f ca="1"/>
        <v>Kasibugga</v>
      </c>
      <c r="F300" s="61" t="str">
        <f ca="1"/>
        <v>'300/2026'</v>
      </c>
      <c r="G300" s="63" t="str">
        <f ca="1"/>
        <v>20(b)(ii)(A) r/w 27(b) NDPSA</v>
      </c>
      <c r="H300" s="64">
        <f ca="1"/>
        <v>46266</v>
      </c>
      <c r="I300" s="65" t="str">
        <f ca="1"/>
        <v>Sep</v>
      </c>
      <c r="J300" s="65">
        <f ca="1"/>
        <v>2026</v>
      </c>
      <c r="K300" s="63" t="str">
        <f ca="1"/>
        <v>NDPS</v>
      </c>
      <c r="L300" s="61">
        <f ca="1"/>
        <v>0</v>
      </c>
      <c r="M300" s="61" t="str">
        <f ca="1"/>
        <v>NDPS</v>
      </c>
      <c r="N300" s="61" t="str">
        <f ca="1"/>
        <v>NDPS</v>
      </c>
      <c r="O300" s="61" t="str">
        <f ca="1"/>
        <v>Non-Grave</v>
      </c>
      <c r="P300" s="28">
        <f ca="1"/>
        <v>0</v>
      </c>
      <c r="Q300" s="61">
        <f ca="1"/>
        <v>0</v>
      </c>
      <c r="R300" s="61">
        <f ca="1"/>
        <v>0</v>
      </c>
      <c r="S300" s="61" t="str">
        <f ca="1"/>
        <v>UI</v>
      </c>
      <c r="T300" s="61">
        <f ca="1"/>
        <v>0</v>
      </c>
      <c r="U300" s="28">
        <f ca="1"/>
        <v>0</v>
      </c>
      <c r="V300" s="61">
        <f ca="1"/>
        <v>0</v>
      </c>
      <c r="W300" s="9" t="str">
        <f ca="1"/>
        <v>For Arrest of Accused</v>
      </c>
      <c r="X300" s="9" t="str">
        <f ca="1"/>
        <v>For Arrest of Accused</v>
      </c>
      <c r="Y300" s="66">
        <f ca="1"/>
        <v>0</v>
      </c>
      <c r="Z300" s="9" t="str">
        <f ca="1"/>
        <v>Occurred on 01.09.2026 at 12.45hrs at MIG layouts, near Kosangipuram Juntion, Palasa Mandal and reported on the same day at 15.00hrs, by the complainant Ch Durgaprasad, Sub-Inspector of Police, Kasibugga PS, in which, he reported that he apprehended the accused A.1 Bonthu Jayaram, S/o Rama Rao, 22 years, SC ¿ Relli caste, Relli Street, Soodikonda, Palasa-Kasibugga Municipality, Phone: 9381589808. A.2 Behara Pruthvi, S/o Ameen, 19 years, Pondara caste, Tilak Nagar, near Old Bhashyam School, Palasa-Kasibugga Municipality, Phone: 7093576844. A.3 Bondeti Raju, S/o Janardhan, 21 years, Yadav caste, Vasudev Peta, Palasa-Kasibugga Municipality, Phone: 6304989245. A.4 Behara Teja, S/o Ameen, 22 years, Pondara caste, Tilak Nagar, Old Bhashyam School, Palasa-Kasibugga Municipality, Phone: 63031472</v>
      </c>
      <c r="AA300" s="60" t="str">
        <f ca="1"/>
        <v>Total</v>
      </c>
      <c r="AB300" s="61">
        <f ca="1"/>
        <v>45</v>
      </c>
      <c r="AC300" s="61" t="str">
        <f ca="1"/>
        <v>Below 45 Days</v>
      </c>
      <c r="AD300" s="61" t="str">
        <f ca="1"/>
        <v/>
      </c>
      <c r="AE300" s="61" t="str">
        <f ca="1"/>
        <v/>
      </c>
      <c r="AF300" s="61">
        <f ca="1"/>
        <v>0</v>
      </c>
      <c r="AG300" s="61" t="str">
        <f ca="1"/>
        <v>Kasibugga,'300/2026'</v>
      </c>
      <c r="AH300" s="61" t="str">
        <f t="shared" ca="1" si="4"/>
        <v>No</v>
      </c>
    </row>
    <row r="301" spans="1:34" s="24" customFormat="1" ht="25.5" customHeight="1" x14ac:dyDescent="0.25">
      <c r="A301" s="61">
        <v>300</v>
      </c>
      <c r="B301" s="61" t="str">
        <f ca="1"/>
        <v>Kasibugga Sub-Division</v>
      </c>
      <c r="C301" s="61">
        <f ca="1"/>
        <v>0</v>
      </c>
      <c r="D301" s="61">
        <f ca="1"/>
        <v>0</v>
      </c>
      <c r="E301" s="62" t="str">
        <f ca="1"/>
        <v>Kasibugga</v>
      </c>
      <c r="F301" s="61" t="str">
        <f ca="1"/>
        <v>'302/2026'</v>
      </c>
      <c r="G301" s="63" t="str">
        <f ca="1"/>
        <v>281 BNS</v>
      </c>
      <c r="H301" s="64">
        <f ca="1"/>
        <v>46267</v>
      </c>
      <c r="I301" s="65" t="str">
        <f ca="1"/>
        <v>Sep</v>
      </c>
      <c r="J301" s="65">
        <f ca="1"/>
        <v>2026</v>
      </c>
      <c r="K301" s="63" t="str">
        <f ca="1"/>
        <v>Self Accident</v>
      </c>
      <c r="L301" s="61">
        <f ca="1"/>
        <v>0</v>
      </c>
      <c r="M301" s="61" t="str">
        <f ca="1"/>
        <v>Other IPC</v>
      </c>
      <c r="N301" s="61" t="str">
        <f ca="1"/>
        <v>IPC</v>
      </c>
      <c r="O301" s="61" t="str">
        <f ca="1"/>
        <v>Non-Grave</v>
      </c>
      <c r="P301" s="28">
        <f ca="1"/>
        <v>0</v>
      </c>
      <c r="Q301" s="61">
        <f ca="1"/>
        <v>0</v>
      </c>
      <c r="R301" s="61">
        <f ca="1"/>
        <v>0</v>
      </c>
      <c r="S301" s="61" t="str">
        <f ca="1"/>
        <v>UI</v>
      </c>
      <c r="T301" s="61">
        <f ca="1"/>
        <v>0</v>
      </c>
      <c r="U301" s="28">
        <f ca="1"/>
        <v>0</v>
      </c>
      <c r="V301" s="61">
        <f ca="1"/>
        <v>0</v>
      </c>
      <c r="W301" s="9" t="str">
        <f ca="1"/>
        <v>Wound Certificate</v>
      </c>
      <c r="X301" s="9" t="str">
        <f ca="1"/>
        <v>For Arrest of Accused</v>
      </c>
      <c r="Y301" s="66">
        <f ca="1"/>
        <v>0</v>
      </c>
      <c r="Z301" s="9" t="str">
        <f ca="1"/>
        <v>Occurred on 31.08.2026 at 06.30hrs on NH-16 road, in between Sasanam to Mogilipadu Junction, Palasa Mandal and reported on 02.09.2026 at 10.00hrs, wherein the complainant Gadhi Dharmaraju s/o Venkatarao, 35yrs, Uppara by caste, Bonamali Village, Kanchili Mandal stated that on 31.08.2026 morning, his broter-in-law Gajjala Madhavarao s/o Chellayya, 40yrs, Makarajola Village, Mandasa Mandal was proceeding from Srikakulam towards Makarajola Village on his Bajaj Pulsar motorcycle bearing Registration No. AP40ME9149. At about 06:30 hours, when he reached NH-16 road, in between Sasanam and Mogilipadu Junction, Palasa Mandal, Gajjala Madhavarao rode the motorcycle in a rash and negligent manner, due to which he lost control over the motorcycle and dashed against a highway vehicle which was parked</v>
      </c>
      <c r="AA301" s="60" t="str">
        <f ca="1"/>
        <v>Total</v>
      </c>
      <c r="AB301" s="61">
        <f ca="1"/>
        <v>44</v>
      </c>
      <c r="AC301" s="61" t="str">
        <f ca="1"/>
        <v>Below 45 Days</v>
      </c>
      <c r="AD301" s="61" t="str">
        <f ca="1"/>
        <v/>
      </c>
      <c r="AE301" s="61" t="str">
        <f ca="1"/>
        <v/>
      </c>
      <c r="AF301" s="61">
        <f ca="1"/>
        <v>0</v>
      </c>
      <c r="AG301" s="61" t="str">
        <f ca="1"/>
        <v>Kasibugga,'302/2026'</v>
      </c>
      <c r="AH301" s="61" t="str">
        <f t="shared" ca="1" si="4"/>
        <v>No</v>
      </c>
    </row>
    <row r="302" spans="1:34" s="24" customFormat="1" ht="25.5" customHeight="1" x14ac:dyDescent="0.25">
      <c r="A302" s="61">
        <v>301</v>
      </c>
      <c r="B302" s="61" t="str">
        <f ca="1"/>
        <v>Kasibugga Sub-Division</v>
      </c>
      <c r="C302" s="61" t="str">
        <f ca="1"/>
        <v>Itchapuram Circle</v>
      </c>
      <c r="D302" s="61">
        <f ca="1"/>
        <v>0</v>
      </c>
      <c r="E302" s="62" t="str">
        <f ca="1"/>
        <v>Itchapuram Town</v>
      </c>
      <c r="F302" s="61" t="str">
        <f ca="1"/>
        <v>'117/2026'</v>
      </c>
      <c r="G302" s="63" t="str">
        <f ca="1"/>
        <v>20(b)(ii)(B) r/w 8(c) NDPSA</v>
      </c>
      <c r="H302" s="64">
        <f ca="1"/>
        <v>46267</v>
      </c>
      <c r="I302" s="65" t="str">
        <f ca="1"/>
        <v>Sep</v>
      </c>
      <c r="J302" s="65">
        <f ca="1"/>
        <v>2026</v>
      </c>
      <c r="K302" s="63" t="str">
        <f ca="1"/>
        <v>NDPS</v>
      </c>
      <c r="L302" s="61">
        <f ca="1"/>
        <v>0</v>
      </c>
      <c r="M302" s="61" t="str">
        <f ca="1"/>
        <v>NDPS</v>
      </c>
      <c r="N302" s="61" t="str">
        <f ca="1"/>
        <v>NDPS</v>
      </c>
      <c r="O302" s="61" t="str">
        <f ca="1"/>
        <v>Non-Grave</v>
      </c>
      <c r="P302" s="28">
        <f ca="1"/>
        <v>0</v>
      </c>
      <c r="Q302" s="61">
        <f ca="1"/>
        <v>0</v>
      </c>
      <c r="R302" s="61">
        <f ca="1"/>
        <v>0</v>
      </c>
      <c r="S302" s="61" t="str">
        <f ca="1"/>
        <v>UI</v>
      </c>
      <c r="T302" s="61">
        <f ca="1"/>
        <v>0</v>
      </c>
      <c r="U302" s="28">
        <f ca="1"/>
        <v>0</v>
      </c>
      <c r="V302" s="61">
        <f ca="1"/>
        <v>0</v>
      </c>
      <c r="W302" s="9" t="str">
        <f ca="1"/>
        <v>For Arrest of Accused</v>
      </c>
      <c r="X302" s="9" t="str">
        <f ca="1"/>
        <v>For Arrest of Accused</v>
      </c>
      <c r="Y302" s="74">
        <f ca="1"/>
        <v>0</v>
      </c>
      <c r="Z302" s="9" t="str">
        <f ca="1"/>
        <v>Occurred on 02.09.2026 at 08.00 hours in front of Ichapuram Railway Station, Ichapuram Municipality and reported on the same day at 10.30 hours by the complainant M.Mukunda Rao, Sub-Inspector of Police, Ichapuram Town PS, in which, he reported that he arrested the accused A-1) Maria Kilbert Raja Sekar s/o Sekar, age 19 Years, Caste SC Vannaiar, Killak therusolainagar Street, A.Vellodu village, Vellodu post, Ambathurai PS, Dindigul District, Tamil Nadu State and CCIL Anthoni Androse s/o Albert Rajesh, age 15 Yrs, Caste SC Vannaiar, Karatipatti Street, A.Vellodu village, Vellodu post, Ambathurai PS, Dindigul District, Tamil Nadu State, while they were in possession &amp; transportation of the prohibited Ganja. The complainant seized total Ganja weighing about Kg 02.500 grams, Worth Rs. 12,500/-,</v>
      </c>
      <c r="AA302" s="60" t="str">
        <f ca="1"/>
        <v>Total</v>
      </c>
      <c r="AB302" s="61">
        <f ca="1"/>
        <v>44</v>
      </c>
      <c r="AC302" s="61" t="str">
        <f ca="1"/>
        <v>Below 45 Days</v>
      </c>
      <c r="AD302" s="61" t="str">
        <f ca="1"/>
        <v/>
      </c>
      <c r="AE302" s="61" t="str">
        <f ca="1"/>
        <v/>
      </c>
      <c r="AF302" s="61">
        <f ca="1"/>
        <v>0</v>
      </c>
      <c r="AG302" s="61" t="str">
        <f ca="1"/>
        <v>Itchapuram Town,'117/2026'</v>
      </c>
      <c r="AH302" s="61" t="str">
        <f t="shared" ca="1" si="4"/>
        <v>No</v>
      </c>
    </row>
    <row r="303" spans="1:34" s="24" customFormat="1" ht="25.5" customHeight="1" x14ac:dyDescent="0.25">
      <c r="A303" s="61">
        <v>302</v>
      </c>
      <c r="B303" s="61" t="str">
        <f ca="1"/>
        <v>Kasibugga Sub-Division</v>
      </c>
      <c r="C303" s="61" t="str">
        <f ca="1"/>
        <v>Kasibugga Rural Circle</v>
      </c>
      <c r="D303" s="61">
        <f ca="1"/>
        <v>0</v>
      </c>
      <c r="E303" s="62" t="str">
        <f ca="1"/>
        <v>Mandasa</v>
      </c>
      <c r="F303" s="61" t="str">
        <f ca="1"/>
        <v>'145/2026'</v>
      </c>
      <c r="G303" s="63" t="str">
        <f ca="1"/>
        <v>324(4),115(2),329(3) r/w 3(5) BNS</v>
      </c>
      <c r="H303" s="64">
        <f ca="1"/>
        <v>46267</v>
      </c>
      <c r="I303" s="65" t="str">
        <f ca="1"/>
        <v>Sep</v>
      </c>
      <c r="J303" s="65">
        <f ca="1"/>
        <v>2026</v>
      </c>
      <c r="K303" s="63" t="str">
        <f ca="1"/>
        <v>Other IPC</v>
      </c>
      <c r="L303" s="61">
        <f ca="1"/>
        <v>0</v>
      </c>
      <c r="M303" s="61" t="str">
        <f ca="1"/>
        <v>Other IPC</v>
      </c>
      <c r="N303" s="61" t="str">
        <f ca="1"/>
        <v>IPC</v>
      </c>
      <c r="O303" s="61" t="str">
        <f ca="1"/>
        <v>Non-Grave</v>
      </c>
      <c r="P303" s="28">
        <f ca="1"/>
        <v>0</v>
      </c>
      <c r="Q303" s="61">
        <f ca="1"/>
        <v>0</v>
      </c>
      <c r="R303" s="61">
        <f ca="1"/>
        <v>0</v>
      </c>
      <c r="S303" s="61" t="str">
        <f ca="1"/>
        <v>UI</v>
      </c>
      <c r="T303" s="61">
        <f ca="1"/>
        <v>0</v>
      </c>
      <c r="U303" s="28">
        <f ca="1"/>
        <v>0</v>
      </c>
      <c r="V303" s="61">
        <f ca="1"/>
        <v>0</v>
      </c>
      <c r="W303" s="9" t="str">
        <f ca="1"/>
        <v>Wound Certificate</v>
      </c>
      <c r="X303" s="9" t="str">
        <f ca="1"/>
        <v>For Arrest of Accused</v>
      </c>
      <c r="Y303" s="66">
        <f ca="1"/>
        <v>0</v>
      </c>
      <c r="Z303" s="9" t="str">
        <f ca="1"/>
        <v>Occurred on 02.09.2026 at 09.00 hrs, at Limbugam village, Mandasa mandal and reported on 02.09.2026 at 19.00 hrs, at Limbugam village, Mandasa mandal, wherein the complainant Mandala Kumara Swmay, S/o.Lachayya, 35 yrs, Limbugam village, Mandasa mandal stated that his sister Mandala tavitamma has having 14 cents of land in Limbugam village. In that land, the complainant planted 15 coconut plants. On 02.09.2026 at 09.00 hrs, the accused 1) Salina Laxminarayana, 2) Salina Ravi, 3) Salina Vasudev, 4) Salina Siddu, 5) Salina Jayamma and 6) Salina Seethamma tresspassed enetered into that site and pull off all the 15 coconut plants and damaged them. The same was witnessed by one Badakala Nagamma and informed to the complainant. The complainant rushed to his sister's house and ready to approach to</v>
      </c>
      <c r="AA303" s="60" t="str">
        <f ca="1"/>
        <v>Total</v>
      </c>
      <c r="AB303" s="61">
        <f ca="1"/>
        <v>44</v>
      </c>
      <c r="AC303" s="61" t="str">
        <f ca="1"/>
        <v>Below 45 Days</v>
      </c>
      <c r="AD303" s="61" t="str">
        <f ca="1"/>
        <v/>
      </c>
      <c r="AE303" s="61" t="str">
        <f ca="1"/>
        <v/>
      </c>
      <c r="AF303" s="61">
        <f ca="1"/>
        <v>0</v>
      </c>
      <c r="AG303" s="61" t="str">
        <f ca="1"/>
        <v>Mandasa,'145/2026'</v>
      </c>
      <c r="AH303" s="61" t="str">
        <f t="shared" ca="1" si="4"/>
        <v>No</v>
      </c>
    </row>
    <row r="304" spans="1:34" s="24" customFormat="1" ht="25.5" customHeight="1" x14ac:dyDescent="0.25">
      <c r="A304" s="61">
        <v>303</v>
      </c>
      <c r="B304" s="61" t="str">
        <f ca="1"/>
        <v>Srikakulam Sub-Division</v>
      </c>
      <c r="C304" s="61">
        <f ca="1"/>
        <v>0</v>
      </c>
      <c r="D304" s="61">
        <f ca="1"/>
        <v>0</v>
      </c>
      <c r="E304" s="62" t="str">
        <f ca="1"/>
        <v>Srikakulam II Town</v>
      </c>
      <c r="F304" s="61" t="str">
        <f ca="1"/>
        <v>'124/2026'</v>
      </c>
      <c r="G304" s="63" t="str">
        <f ca="1"/>
        <v>324(4),351(2),115(2) BNS</v>
      </c>
      <c r="H304" s="64">
        <f ca="1"/>
        <v>46267</v>
      </c>
      <c r="I304" s="65" t="str">
        <f ca="1"/>
        <v>Sep</v>
      </c>
      <c r="J304" s="65">
        <f ca="1"/>
        <v>2026</v>
      </c>
      <c r="K304" s="63" t="str">
        <f ca="1"/>
        <v>Other IPC</v>
      </c>
      <c r="L304" s="61">
        <f ca="1"/>
        <v>0</v>
      </c>
      <c r="M304" s="61" t="str">
        <f ca="1"/>
        <v>Other IPC</v>
      </c>
      <c r="N304" s="61" t="str">
        <f ca="1"/>
        <v>IPC</v>
      </c>
      <c r="O304" s="61" t="str">
        <f ca="1"/>
        <v>Non-Grave</v>
      </c>
      <c r="P304" s="28">
        <f ca="1"/>
        <v>0</v>
      </c>
      <c r="Q304" s="61">
        <f ca="1"/>
        <v>0</v>
      </c>
      <c r="R304" s="61">
        <f ca="1"/>
        <v>0</v>
      </c>
      <c r="S304" s="61" t="str">
        <f ca="1"/>
        <v>UI</v>
      </c>
      <c r="T304" s="61">
        <f ca="1"/>
        <v>0</v>
      </c>
      <c r="U304" s="28">
        <f ca="1"/>
        <v>0</v>
      </c>
      <c r="V304" s="61">
        <f ca="1"/>
        <v>0</v>
      </c>
      <c r="W304" s="9" t="str">
        <f ca="1"/>
        <v>Wound Certificate</v>
      </c>
      <c r="X304" s="9" t="str">
        <f ca="1"/>
        <v>For Arrest of Accused</v>
      </c>
      <c r="Y304" s="66">
        <f ca="1"/>
        <v>0</v>
      </c>
      <c r="Z304" s="9" t="str">
        <f ca="1"/>
        <v>Occurred on 11.08.2026 at about 14.40 hours at Family Counseling Centre in Court premises, Srikakulam Town and reported on 02.09.2026 at 11:30 hours. In which the complainant Gangu Bhaskararao, S/o Late Apparao, 55 yrs, P. Velama, Arasavalli village, Srikakulam Mandal reported that the complainant is working as Advocate in District court, Srikakulam and he is looking after the divorce case of Golla Bhanu Srija and Basava Siva Santosh Reddy. In this case, the Hon¿ble court directed to both parties to attend before counseling centre for counseling. Upon which both parties i.e., Golla Bhanu Srija and attended the court and at about 14.40 hours, while his client Golla Bhanu Srija was narrating her insults and anguishes before the hon¿ble court, meantime the accused Basava Siva Santosh Red</v>
      </c>
      <c r="AA304" s="60" t="str">
        <f ca="1"/>
        <v>Total</v>
      </c>
      <c r="AB304" s="61">
        <f ca="1"/>
        <v>44</v>
      </c>
      <c r="AC304" s="61" t="str">
        <f ca="1"/>
        <v>Below 45 Days</v>
      </c>
      <c r="AD304" s="61" t="str">
        <f ca="1"/>
        <v/>
      </c>
      <c r="AE304" s="61" t="str">
        <f ca="1"/>
        <v/>
      </c>
      <c r="AF304" s="61">
        <f ca="1"/>
        <v>0</v>
      </c>
      <c r="AG304" s="61" t="str">
        <f ca="1"/>
        <v>Srikakulam II Town,'124/2026'</v>
      </c>
      <c r="AH304" s="61" t="str">
        <f t="shared" ca="1" si="4"/>
        <v>No</v>
      </c>
    </row>
    <row r="305" spans="1:34" s="24" customFormat="1" ht="25.5" customHeight="1" x14ac:dyDescent="0.25">
      <c r="A305" s="61">
        <v>304</v>
      </c>
      <c r="B305" s="61" t="str">
        <f ca="1"/>
        <v>Kasibugga Sub-Division</v>
      </c>
      <c r="C305" s="61" t="str">
        <f ca="1"/>
        <v>Kasibugga Rural Circle</v>
      </c>
      <c r="D305" s="61">
        <f ca="1"/>
        <v>0</v>
      </c>
      <c r="E305" s="62" t="str">
        <f ca="1"/>
        <v>Mandasa</v>
      </c>
      <c r="F305" s="61" t="str">
        <f ca="1"/>
        <v>'146/2026'</v>
      </c>
      <c r="G305" s="63" t="str">
        <f ca="1"/>
        <v>324(4),115(2),351(2),118(1),329(3) r/w 3(5) BNS</v>
      </c>
      <c r="H305" s="64">
        <f ca="1"/>
        <v>46267</v>
      </c>
      <c r="I305" s="65" t="str">
        <f ca="1"/>
        <v>Sep</v>
      </c>
      <c r="J305" s="65">
        <f ca="1"/>
        <v>2026</v>
      </c>
      <c r="K305" s="63" t="str">
        <f ca="1"/>
        <v>Hurt - Simple</v>
      </c>
      <c r="L305" s="61">
        <f ca="1"/>
        <v>0</v>
      </c>
      <c r="M305" s="61" t="str">
        <f ca="1"/>
        <v>Bodily Offiences</v>
      </c>
      <c r="N305" s="61" t="str">
        <f ca="1"/>
        <v>IPC</v>
      </c>
      <c r="O305" s="61" t="str">
        <f ca="1"/>
        <v>Non-Grave</v>
      </c>
      <c r="P305" s="28">
        <f ca="1"/>
        <v>0</v>
      </c>
      <c r="Q305" s="61">
        <f ca="1"/>
        <v>0</v>
      </c>
      <c r="R305" s="61">
        <f ca="1"/>
        <v>0</v>
      </c>
      <c r="S305" s="61" t="str">
        <f ca="1"/>
        <v>UI</v>
      </c>
      <c r="T305" s="61">
        <f ca="1"/>
        <v>0</v>
      </c>
      <c r="U305" s="28">
        <f ca="1"/>
        <v>0</v>
      </c>
      <c r="V305" s="61">
        <f ca="1"/>
        <v>0</v>
      </c>
      <c r="W305" s="9" t="str">
        <f ca="1"/>
        <v>Wound Certificate</v>
      </c>
      <c r="X305" s="9" t="str">
        <f ca="1"/>
        <v>For Arrest of Accused</v>
      </c>
      <c r="Y305" s="66">
        <f ca="1"/>
        <v>0</v>
      </c>
      <c r="Z305" s="9" t="str">
        <f ca="1"/>
        <v>Occurred on 02.09.2026 at 10.00 hrs, at Limbugam village, Mandasa mandal and reported on 02.09.2026 at 21.00 hrs, at Limbugam village, Mandasa mandal, wherein the complainant Salina Sitha, W/o.Vasudev, 30 yrs, Limbugam village, Mandasa mandal stated that her husband received and enjoying his grand father's land an extent of 15 cents in his village. On 02.09.2026 at 10.00 hrs, the accused A1 M.Ramarao &amp; A2 M.Kumara Swamy tresspassed into the land and planted two coconut plants in that land and the same was questioned by the complainant, then the accused A1 and A2 threaten her. The complainant tried to escape from there to inform her husband; then the accused A1 beat her with knife and caused bleeding injury on her left hand wrist, the accused A2 beat her with hands. Then the accused A1 &amp; A2</v>
      </c>
      <c r="AA305" s="60" t="str">
        <f ca="1"/>
        <v>Total</v>
      </c>
      <c r="AB305" s="61">
        <f ca="1"/>
        <v>44</v>
      </c>
      <c r="AC305" s="61" t="str">
        <f ca="1"/>
        <v>Below 45 Days</v>
      </c>
      <c r="AD305" s="61" t="str">
        <f ca="1"/>
        <v/>
      </c>
      <c r="AE305" s="61" t="str">
        <f ca="1"/>
        <v/>
      </c>
      <c r="AF305" s="61">
        <f ca="1"/>
        <v>0</v>
      </c>
      <c r="AG305" s="61" t="str">
        <f ca="1"/>
        <v>Mandasa,'146/2026'</v>
      </c>
      <c r="AH305" s="61" t="str">
        <f t="shared" ca="1" si="4"/>
        <v>No</v>
      </c>
    </row>
    <row r="306" spans="1:34" s="24" customFormat="1" ht="25.5" customHeight="1" x14ac:dyDescent="0.25">
      <c r="A306" s="61">
        <v>305</v>
      </c>
      <c r="B306" s="61"/>
      <c r="C306" s="61"/>
      <c r="D306" s="61"/>
      <c r="E306" s="62"/>
      <c r="F306" s="61"/>
      <c r="G306" s="63"/>
      <c r="H306" s="64"/>
      <c r="I306" s="65"/>
      <c r="J306" s="65"/>
      <c r="K306" s="63"/>
      <c r="L306" s="61"/>
      <c r="M306" s="61"/>
      <c r="N306" s="61"/>
      <c r="O306" s="61"/>
      <c r="P306" s="28"/>
      <c r="Q306" s="61"/>
      <c r="R306" s="61"/>
      <c r="S306" s="61"/>
      <c r="T306" s="61"/>
      <c r="U306" s="28"/>
      <c r="V306" s="61"/>
      <c r="W306" s="9"/>
      <c r="X306" s="9"/>
      <c r="Y306" s="66"/>
      <c r="Z306" s="9"/>
      <c r="AA306" s="60"/>
      <c r="AB306" s="61"/>
      <c r="AC306" s="61"/>
      <c r="AD306" s="61"/>
      <c r="AE306" s="61"/>
      <c r="AF306" s="61"/>
      <c r="AG306" s="61"/>
      <c r="AH306" s="61" t="str">
        <f t="shared" si="4"/>
        <v/>
      </c>
    </row>
    <row r="307" spans="1:34" s="24" customFormat="1" ht="25.5" customHeight="1" x14ac:dyDescent="0.25">
      <c r="A307" s="61">
        <v>306</v>
      </c>
      <c r="B307" s="61"/>
      <c r="C307" s="61"/>
      <c r="D307" s="61"/>
      <c r="E307" s="62"/>
      <c r="F307" s="61"/>
      <c r="G307" s="63"/>
      <c r="H307" s="64"/>
      <c r="I307" s="65"/>
      <c r="J307" s="65"/>
      <c r="K307" s="63"/>
      <c r="L307" s="61"/>
      <c r="M307" s="61"/>
      <c r="N307" s="61"/>
      <c r="O307" s="61"/>
      <c r="P307" s="28"/>
      <c r="Q307" s="61"/>
      <c r="R307" s="61"/>
      <c r="S307" s="61"/>
      <c r="T307" s="61"/>
      <c r="U307" s="28"/>
      <c r="V307" s="61"/>
      <c r="W307" s="9"/>
      <c r="X307" s="9"/>
      <c r="Y307" s="74"/>
      <c r="Z307" s="9"/>
      <c r="AA307" s="60"/>
      <c r="AB307" s="61"/>
      <c r="AC307" s="61"/>
      <c r="AD307" s="61"/>
      <c r="AE307" s="61"/>
      <c r="AF307" s="61"/>
      <c r="AG307" s="61"/>
      <c r="AH307" s="61" t="str">
        <f t="shared" si="4"/>
        <v/>
      </c>
    </row>
    <row r="308" spans="1:34" s="24" customFormat="1" ht="25.5" customHeight="1" x14ac:dyDescent="0.25">
      <c r="A308" s="61">
        <v>307</v>
      </c>
      <c r="B308" s="61"/>
      <c r="C308" s="61"/>
      <c r="D308" s="61"/>
      <c r="E308" s="62"/>
      <c r="F308" s="61"/>
      <c r="G308" s="63"/>
      <c r="H308" s="64"/>
      <c r="I308" s="65"/>
      <c r="J308" s="65"/>
      <c r="K308" s="63"/>
      <c r="L308" s="61"/>
      <c r="M308" s="61"/>
      <c r="N308" s="61"/>
      <c r="O308" s="61"/>
      <c r="P308" s="28"/>
      <c r="Q308" s="61"/>
      <c r="R308" s="61"/>
      <c r="S308" s="61"/>
      <c r="T308" s="61"/>
      <c r="U308" s="28"/>
      <c r="V308" s="61"/>
      <c r="W308" s="9"/>
      <c r="X308" s="9"/>
      <c r="Y308" s="66"/>
      <c r="Z308" s="9"/>
      <c r="AA308" s="60"/>
      <c r="AB308" s="61"/>
      <c r="AC308" s="61"/>
      <c r="AD308" s="61"/>
      <c r="AE308" s="61"/>
      <c r="AF308" s="61"/>
      <c r="AG308" s="61"/>
      <c r="AH308" s="61" t="str">
        <f t="shared" si="4"/>
        <v/>
      </c>
    </row>
    <row r="309" spans="1:34" s="24" customFormat="1" ht="25.5" customHeight="1" x14ac:dyDescent="0.25">
      <c r="A309" s="61">
        <v>308</v>
      </c>
      <c r="B309" s="61"/>
      <c r="C309" s="61"/>
      <c r="D309" s="61"/>
      <c r="E309" s="62"/>
      <c r="F309" s="61"/>
      <c r="G309" s="63"/>
      <c r="H309" s="64"/>
      <c r="I309" s="65"/>
      <c r="J309" s="65"/>
      <c r="K309" s="63"/>
      <c r="L309" s="61"/>
      <c r="M309" s="61"/>
      <c r="N309" s="61"/>
      <c r="O309" s="61"/>
      <c r="P309" s="28"/>
      <c r="Q309" s="61"/>
      <c r="R309" s="61"/>
      <c r="S309" s="61"/>
      <c r="T309" s="61"/>
      <c r="U309" s="28"/>
      <c r="V309" s="61"/>
      <c r="W309" s="9"/>
      <c r="X309" s="9"/>
      <c r="Y309" s="66"/>
      <c r="Z309" s="9"/>
      <c r="AA309" s="60"/>
      <c r="AB309" s="61"/>
      <c r="AC309" s="61"/>
      <c r="AD309" s="61"/>
      <c r="AE309" s="61"/>
      <c r="AF309" s="61"/>
      <c r="AG309" s="61"/>
      <c r="AH309" s="61" t="str">
        <f t="shared" si="4"/>
        <v/>
      </c>
    </row>
    <row r="310" spans="1:34" s="24" customFormat="1" ht="25.5" customHeight="1" x14ac:dyDescent="0.25">
      <c r="A310" s="61">
        <v>309</v>
      </c>
      <c r="B310" s="61"/>
      <c r="C310" s="61"/>
      <c r="D310" s="61"/>
      <c r="E310" s="62"/>
      <c r="F310" s="61"/>
      <c r="G310" s="63"/>
      <c r="H310" s="64"/>
      <c r="I310" s="65"/>
      <c r="J310" s="65"/>
      <c r="K310" s="63"/>
      <c r="L310" s="61"/>
      <c r="M310" s="61"/>
      <c r="N310" s="61"/>
      <c r="O310" s="61"/>
      <c r="P310" s="28"/>
      <c r="Q310" s="61"/>
      <c r="R310" s="61"/>
      <c r="S310" s="61"/>
      <c r="T310" s="61"/>
      <c r="U310" s="28"/>
      <c r="V310" s="61"/>
      <c r="W310" s="9"/>
      <c r="X310" s="9"/>
      <c r="Y310" s="66"/>
      <c r="Z310" s="9"/>
      <c r="AA310" s="60"/>
      <c r="AB310" s="61"/>
      <c r="AC310" s="61"/>
      <c r="AD310" s="61"/>
      <c r="AE310" s="61"/>
      <c r="AF310" s="61"/>
      <c r="AG310" s="61"/>
      <c r="AH310" s="61" t="str">
        <f t="shared" si="4"/>
        <v/>
      </c>
    </row>
    <row r="311" spans="1:34" s="24" customFormat="1" ht="25.5" customHeight="1" x14ac:dyDescent="0.25">
      <c r="A311" s="61">
        <v>310</v>
      </c>
      <c r="B311" s="61"/>
      <c r="C311" s="61"/>
      <c r="D311" s="61"/>
      <c r="E311" s="62"/>
      <c r="F311" s="61"/>
      <c r="G311" s="63"/>
      <c r="H311" s="64"/>
      <c r="I311" s="65"/>
      <c r="J311" s="65"/>
      <c r="K311" s="63"/>
      <c r="L311" s="61"/>
      <c r="M311" s="61"/>
      <c r="N311" s="61"/>
      <c r="O311" s="61"/>
      <c r="P311" s="28"/>
      <c r="Q311" s="61"/>
      <c r="R311" s="61"/>
      <c r="S311" s="61"/>
      <c r="T311" s="61"/>
      <c r="U311" s="28"/>
      <c r="V311" s="61"/>
      <c r="W311" s="9"/>
      <c r="X311" s="9"/>
      <c r="Y311" s="66"/>
      <c r="Z311" s="9"/>
      <c r="AA311" s="60"/>
      <c r="AB311" s="61"/>
      <c r="AC311" s="61"/>
      <c r="AD311" s="61"/>
      <c r="AE311" s="61"/>
      <c r="AF311" s="61"/>
      <c r="AG311" s="61"/>
      <c r="AH311" s="61" t="str">
        <f t="shared" si="4"/>
        <v/>
      </c>
    </row>
    <row r="312" spans="1:34" s="24" customFormat="1" ht="25.5" customHeight="1" x14ac:dyDescent="0.25">
      <c r="A312" s="61">
        <v>311</v>
      </c>
      <c r="B312" s="61"/>
      <c r="C312" s="61"/>
      <c r="D312" s="61"/>
      <c r="E312" s="62"/>
      <c r="F312" s="61"/>
      <c r="G312" s="63"/>
      <c r="H312" s="64"/>
      <c r="I312" s="65"/>
      <c r="J312" s="65"/>
      <c r="K312" s="63"/>
      <c r="L312" s="61"/>
      <c r="M312" s="61"/>
      <c r="N312" s="61"/>
      <c r="O312" s="61"/>
      <c r="P312" s="28"/>
      <c r="Q312" s="61"/>
      <c r="R312" s="61"/>
      <c r="S312" s="61"/>
      <c r="T312" s="61"/>
      <c r="U312" s="28"/>
      <c r="V312" s="61"/>
      <c r="W312" s="9"/>
      <c r="X312" s="9"/>
      <c r="Y312" s="66"/>
      <c r="Z312" s="9"/>
      <c r="AA312" s="60"/>
      <c r="AB312" s="61"/>
      <c r="AC312" s="61"/>
      <c r="AD312" s="61"/>
      <c r="AE312" s="61"/>
      <c r="AF312" s="61"/>
      <c r="AG312" s="61"/>
      <c r="AH312" s="61" t="str">
        <f t="shared" si="4"/>
        <v/>
      </c>
    </row>
    <row r="313" spans="1:34" s="24" customFormat="1" ht="25.5" customHeight="1" x14ac:dyDescent="0.25">
      <c r="A313" s="61">
        <v>312</v>
      </c>
      <c r="B313" s="61"/>
      <c r="C313" s="61"/>
      <c r="D313" s="61"/>
      <c r="E313" s="62"/>
      <c r="F313" s="61"/>
      <c r="G313" s="63"/>
      <c r="H313" s="64"/>
      <c r="I313" s="65"/>
      <c r="J313" s="65"/>
      <c r="K313" s="63"/>
      <c r="L313" s="61"/>
      <c r="M313" s="61"/>
      <c r="N313" s="61"/>
      <c r="O313" s="61"/>
      <c r="P313" s="28"/>
      <c r="Q313" s="61"/>
      <c r="R313" s="61"/>
      <c r="S313" s="61"/>
      <c r="T313" s="61"/>
      <c r="U313" s="28"/>
      <c r="V313" s="61"/>
      <c r="W313" s="9"/>
      <c r="X313" s="9"/>
      <c r="Y313" s="66"/>
      <c r="Z313" s="9"/>
      <c r="AA313" s="60"/>
      <c r="AB313" s="61"/>
      <c r="AC313" s="61"/>
      <c r="AD313" s="61"/>
      <c r="AE313" s="61"/>
      <c r="AF313" s="61"/>
      <c r="AG313" s="61"/>
      <c r="AH313" s="61" t="str">
        <f t="shared" si="4"/>
        <v/>
      </c>
    </row>
    <row r="314" spans="1:34" s="24" customFormat="1" ht="25.5" customHeight="1" x14ac:dyDescent="0.25">
      <c r="A314" s="61">
        <v>313</v>
      </c>
      <c r="B314" s="61"/>
      <c r="C314" s="61"/>
      <c r="D314" s="61"/>
      <c r="E314" s="62"/>
      <c r="F314" s="61"/>
      <c r="G314" s="63"/>
      <c r="H314" s="64"/>
      <c r="I314" s="65"/>
      <c r="J314" s="65"/>
      <c r="K314" s="63"/>
      <c r="L314" s="61"/>
      <c r="M314" s="61"/>
      <c r="N314" s="61"/>
      <c r="O314" s="61"/>
      <c r="P314" s="28"/>
      <c r="Q314" s="61"/>
      <c r="R314" s="61"/>
      <c r="S314" s="61"/>
      <c r="T314" s="61"/>
      <c r="U314" s="28"/>
      <c r="V314" s="61"/>
      <c r="W314" s="9"/>
      <c r="X314" s="9"/>
      <c r="Y314" s="66"/>
      <c r="Z314" s="9"/>
      <c r="AA314" s="60"/>
      <c r="AB314" s="61"/>
      <c r="AC314" s="61"/>
      <c r="AD314" s="61"/>
      <c r="AE314" s="61"/>
      <c r="AF314" s="61"/>
      <c r="AG314" s="61"/>
      <c r="AH314" s="61" t="str">
        <f t="shared" si="4"/>
        <v/>
      </c>
    </row>
    <row r="315" spans="1:34" s="24" customFormat="1" ht="25.5" customHeight="1" x14ac:dyDescent="0.25">
      <c r="A315" s="61">
        <v>314</v>
      </c>
      <c r="B315" s="61"/>
      <c r="C315" s="61"/>
      <c r="D315" s="61"/>
      <c r="E315" s="62"/>
      <c r="F315" s="61"/>
      <c r="G315" s="63"/>
      <c r="H315" s="64"/>
      <c r="I315" s="65"/>
      <c r="J315" s="65"/>
      <c r="K315" s="63"/>
      <c r="L315" s="61"/>
      <c r="M315" s="61"/>
      <c r="N315" s="61"/>
      <c r="O315" s="61"/>
      <c r="P315" s="28"/>
      <c r="Q315" s="61"/>
      <c r="R315" s="61"/>
      <c r="S315" s="61"/>
      <c r="T315" s="61"/>
      <c r="U315" s="28"/>
      <c r="V315" s="61"/>
      <c r="W315" s="9"/>
      <c r="X315" s="9"/>
      <c r="Y315" s="66"/>
      <c r="Z315" s="9"/>
      <c r="AA315" s="60"/>
      <c r="AB315" s="61"/>
      <c r="AC315" s="61"/>
      <c r="AD315" s="61"/>
      <c r="AE315" s="61"/>
      <c r="AF315" s="61"/>
      <c r="AG315" s="61"/>
      <c r="AH315" s="61" t="str">
        <f t="shared" si="4"/>
        <v/>
      </c>
    </row>
    <row r="316" spans="1:34" s="24" customFormat="1" ht="25.5" customHeight="1" x14ac:dyDescent="0.25">
      <c r="A316" s="61">
        <v>315</v>
      </c>
      <c r="B316" s="61"/>
      <c r="C316" s="61"/>
      <c r="D316" s="61"/>
      <c r="E316" s="62"/>
      <c r="F316" s="61"/>
      <c r="G316" s="63"/>
      <c r="H316" s="64"/>
      <c r="I316" s="65"/>
      <c r="J316" s="65"/>
      <c r="K316" s="63"/>
      <c r="L316" s="61"/>
      <c r="M316" s="61"/>
      <c r="N316" s="61"/>
      <c r="O316" s="61"/>
      <c r="P316" s="28"/>
      <c r="Q316" s="61"/>
      <c r="R316" s="61"/>
      <c r="S316" s="61"/>
      <c r="T316" s="61"/>
      <c r="U316" s="28"/>
      <c r="V316" s="61"/>
      <c r="W316" s="9"/>
      <c r="X316" s="9"/>
      <c r="Y316" s="66"/>
      <c r="Z316" s="9"/>
      <c r="AA316" s="60"/>
      <c r="AB316" s="61"/>
      <c r="AC316" s="61"/>
      <c r="AD316" s="61"/>
      <c r="AE316" s="61"/>
      <c r="AF316" s="61"/>
      <c r="AG316" s="61"/>
      <c r="AH316" s="61" t="str">
        <f t="shared" si="4"/>
        <v/>
      </c>
    </row>
    <row r="317" spans="1:34" s="24" customFormat="1" ht="25.5" customHeight="1" x14ac:dyDescent="0.25">
      <c r="A317" s="61">
        <v>316</v>
      </c>
      <c r="B317" s="61"/>
      <c r="C317" s="61"/>
      <c r="D317" s="61"/>
      <c r="E317" s="62"/>
      <c r="F317" s="61"/>
      <c r="G317" s="63"/>
      <c r="H317" s="64"/>
      <c r="I317" s="65"/>
      <c r="J317" s="65"/>
      <c r="K317" s="63"/>
      <c r="L317" s="61"/>
      <c r="M317" s="61"/>
      <c r="N317" s="61"/>
      <c r="O317" s="61"/>
      <c r="P317" s="28"/>
      <c r="Q317" s="61"/>
      <c r="R317" s="61"/>
      <c r="S317" s="61"/>
      <c r="T317" s="61"/>
      <c r="U317" s="28"/>
      <c r="V317" s="61"/>
      <c r="W317" s="9"/>
      <c r="X317" s="9"/>
      <c r="Y317" s="66"/>
      <c r="Z317" s="9"/>
      <c r="AA317" s="60"/>
      <c r="AB317" s="61"/>
      <c r="AC317" s="61"/>
      <c r="AD317" s="61"/>
      <c r="AE317" s="61"/>
      <c r="AF317" s="61"/>
      <c r="AG317" s="61"/>
      <c r="AH317" s="61" t="str">
        <f t="shared" si="4"/>
        <v/>
      </c>
    </row>
    <row r="318" spans="1:34" s="24" customFormat="1" ht="25.5" customHeight="1" x14ac:dyDescent="0.25">
      <c r="A318" s="61">
        <v>317</v>
      </c>
      <c r="B318" s="61"/>
      <c r="C318" s="61"/>
      <c r="D318" s="61"/>
      <c r="E318" s="62"/>
      <c r="F318" s="61"/>
      <c r="G318" s="63"/>
      <c r="H318" s="64"/>
      <c r="I318" s="65"/>
      <c r="J318" s="65"/>
      <c r="K318" s="63"/>
      <c r="L318" s="61"/>
      <c r="M318" s="61"/>
      <c r="N318" s="61"/>
      <c r="O318" s="61"/>
      <c r="P318" s="28"/>
      <c r="Q318" s="61"/>
      <c r="R318" s="61"/>
      <c r="S318" s="61"/>
      <c r="T318" s="61"/>
      <c r="U318" s="28"/>
      <c r="V318" s="61"/>
      <c r="W318" s="9"/>
      <c r="X318" s="9"/>
      <c r="Y318" s="66"/>
      <c r="Z318" s="9"/>
      <c r="AA318" s="60"/>
      <c r="AB318" s="61"/>
      <c r="AC318" s="61"/>
      <c r="AD318" s="61"/>
      <c r="AE318" s="61"/>
      <c r="AF318" s="61"/>
      <c r="AG318" s="61"/>
      <c r="AH318" s="61" t="str">
        <f t="shared" si="4"/>
        <v/>
      </c>
    </row>
    <row r="319" spans="1:34" s="24" customFormat="1" ht="25.5" customHeight="1" x14ac:dyDescent="0.25">
      <c r="A319" s="61">
        <v>318</v>
      </c>
      <c r="B319" s="61"/>
      <c r="C319" s="61"/>
      <c r="D319" s="61"/>
      <c r="E319" s="62"/>
      <c r="F319" s="61"/>
      <c r="G319" s="63"/>
      <c r="H319" s="64"/>
      <c r="I319" s="65"/>
      <c r="J319" s="65"/>
      <c r="K319" s="63"/>
      <c r="L319" s="61"/>
      <c r="M319" s="61"/>
      <c r="N319" s="61"/>
      <c r="O319" s="61"/>
      <c r="P319" s="28"/>
      <c r="Q319" s="61"/>
      <c r="R319" s="61"/>
      <c r="S319" s="61"/>
      <c r="T319" s="61"/>
      <c r="U319" s="28"/>
      <c r="V319" s="61"/>
      <c r="W319" s="9"/>
      <c r="X319" s="9"/>
      <c r="Y319" s="66"/>
      <c r="Z319" s="9"/>
      <c r="AA319" s="60"/>
      <c r="AB319" s="61"/>
      <c r="AC319" s="61"/>
      <c r="AD319" s="61"/>
      <c r="AE319" s="61"/>
      <c r="AF319" s="61"/>
      <c r="AG319" s="61"/>
      <c r="AH319" s="61" t="str">
        <f t="shared" si="4"/>
        <v/>
      </c>
    </row>
    <row r="320" spans="1:34" s="24" customFormat="1" ht="25.5" customHeight="1" x14ac:dyDescent="0.25">
      <c r="A320" s="61">
        <v>319</v>
      </c>
      <c r="B320" s="61"/>
      <c r="C320" s="61"/>
      <c r="D320" s="61"/>
      <c r="E320" s="62"/>
      <c r="F320" s="61"/>
      <c r="G320" s="63"/>
      <c r="H320" s="64"/>
      <c r="I320" s="65"/>
      <c r="J320" s="65"/>
      <c r="K320" s="63"/>
      <c r="L320" s="61"/>
      <c r="M320" s="61"/>
      <c r="N320" s="61"/>
      <c r="O320" s="61"/>
      <c r="P320" s="28"/>
      <c r="Q320" s="61"/>
      <c r="R320" s="61"/>
      <c r="S320" s="61"/>
      <c r="T320" s="61"/>
      <c r="U320" s="28"/>
      <c r="V320" s="61"/>
      <c r="W320" s="9"/>
      <c r="X320" s="9"/>
      <c r="Y320" s="66"/>
      <c r="Z320" s="9"/>
      <c r="AA320" s="60"/>
      <c r="AB320" s="61"/>
      <c r="AC320" s="61"/>
      <c r="AD320" s="61"/>
      <c r="AE320" s="61"/>
      <c r="AF320" s="61"/>
      <c r="AG320" s="61"/>
      <c r="AH320" s="61" t="str">
        <f t="shared" si="4"/>
        <v/>
      </c>
    </row>
    <row r="321" spans="1:34" s="24" customFormat="1" ht="25.5" customHeight="1" x14ac:dyDescent="0.25">
      <c r="A321" s="61">
        <v>320</v>
      </c>
      <c r="B321" s="61"/>
      <c r="C321" s="61"/>
      <c r="D321" s="61"/>
      <c r="E321" s="62"/>
      <c r="F321" s="61"/>
      <c r="G321" s="63"/>
      <c r="H321" s="64"/>
      <c r="I321" s="65"/>
      <c r="J321" s="65"/>
      <c r="K321" s="63"/>
      <c r="L321" s="61"/>
      <c r="M321" s="61"/>
      <c r="N321" s="61"/>
      <c r="O321" s="61"/>
      <c r="P321" s="28"/>
      <c r="Q321" s="61"/>
      <c r="R321" s="61"/>
      <c r="S321" s="61"/>
      <c r="T321" s="61"/>
      <c r="U321" s="28"/>
      <c r="V321" s="61"/>
      <c r="W321" s="9"/>
      <c r="X321" s="9"/>
      <c r="Y321" s="66"/>
      <c r="Z321" s="9"/>
      <c r="AA321" s="60"/>
      <c r="AB321" s="61"/>
      <c r="AC321" s="61"/>
      <c r="AD321" s="61"/>
      <c r="AE321" s="61"/>
      <c r="AF321" s="61"/>
      <c r="AG321" s="61"/>
      <c r="AH321" s="61" t="str">
        <f t="shared" si="4"/>
        <v/>
      </c>
    </row>
    <row r="322" spans="1:34" s="24" customFormat="1" ht="25.5" customHeight="1" x14ac:dyDescent="0.25">
      <c r="A322" s="61">
        <v>321</v>
      </c>
      <c r="B322" s="61"/>
      <c r="C322" s="61"/>
      <c r="D322" s="61"/>
      <c r="E322" s="62"/>
      <c r="F322" s="61"/>
      <c r="G322" s="63"/>
      <c r="H322" s="64"/>
      <c r="I322" s="65"/>
      <c r="J322" s="65"/>
      <c r="K322" s="63"/>
      <c r="L322" s="61"/>
      <c r="M322" s="61"/>
      <c r="N322" s="61"/>
      <c r="O322" s="61"/>
      <c r="P322" s="28"/>
      <c r="Q322" s="61"/>
      <c r="R322" s="61"/>
      <c r="S322" s="61"/>
      <c r="T322" s="61"/>
      <c r="U322" s="28"/>
      <c r="V322" s="61"/>
      <c r="W322" s="9"/>
      <c r="X322" s="9"/>
      <c r="Y322" s="66"/>
      <c r="Z322" s="9"/>
      <c r="AA322" s="60"/>
      <c r="AB322" s="61"/>
      <c r="AC322" s="61"/>
      <c r="AD322" s="61"/>
      <c r="AE322" s="61"/>
      <c r="AF322" s="61"/>
      <c r="AG322" s="61"/>
      <c r="AH322" s="61" t="str">
        <f t="shared" si="4"/>
        <v/>
      </c>
    </row>
    <row r="323" spans="1:34" s="24" customFormat="1" ht="25.5" customHeight="1" x14ac:dyDescent="0.25">
      <c r="A323" s="61">
        <v>322</v>
      </c>
      <c r="B323" s="61"/>
      <c r="C323" s="61"/>
      <c r="D323" s="61"/>
      <c r="E323" s="62"/>
      <c r="F323" s="61"/>
      <c r="G323" s="63"/>
      <c r="H323" s="64"/>
      <c r="I323" s="65"/>
      <c r="J323" s="65"/>
      <c r="K323" s="63"/>
      <c r="L323" s="61"/>
      <c r="M323" s="61"/>
      <c r="N323" s="61"/>
      <c r="O323" s="61"/>
      <c r="P323" s="28"/>
      <c r="Q323" s="61"/>
      <c r="R323" s="61"/>
      <c r="S323" s="61"/>
      <c r="T323" s="61"/>
      <c r="U323" s="28"/>
      <c r="V323" s="61"/>
      <c r="W323" s="9"/>
      <c r="X323" s="9"/>
      <c r="Y323" s="66"/>
      <c r="Z323" s="9"/>
      <c r="AA323" s="60"/>
      <c r="AB323" s="61"/>
      <c r="AC323" s="61"/>
      <c r="AD323" s="61"/>
      <c r="AE323" s="61"/>
      <c r="AF323" s="61"/>
      <c r="AG323" s="61"/>
      <c r="AH323" s="61" t="str">
        <f t="shared" ref="AH323:AH386" si="5">IF(W323="","",IF(W323="Reported","Reported","No"))</f>
        <v/>
      </c>
    </row>
    <row r="324" spans="1:34" s="24" customFormat="1" ht="25.5" customHeight="1" x14ac:dyDescent="0.25">
      <c r="A324" s="61">
        <v>323</v>
      </c>
      <c r="B324" s="61"/>
      <c r="C324" s="61"/>
      <c r="D324" s="61"/>
      <c r="E324" s="62"/>
      <c r="F324" s="61"/>
      <c r="G324" s="63"/>
      <c r="H324" s="64"/>
      <c r="I324" s="65"/>
      <c r="J324" s="65"/>
      <c r="K324" s="63"/>
      <c r="L324" s="61"/>
      <c r="M324" s="61"/>
      <c r="N324" s="61"/>
      <c r="O324" s="61"/>
      <c r="P324" s="28"/>
      <c r="Q324" s="61"/>
      <c r="R324" s="28"/>
      <c r="S324" s="61"/>
      <c r="T324" s="61"/>
      <c r="U324" s="28"/>
      <c r="V324" s="61"/>
      <c r="W324" s="9"/>
      <c r="X324" s="9"/>
      <c r="Y324" s="66"/>
      <c r="Z324" s="9"/>
      <c r="AA324" s="60"/>
      <c r="AB324" s="61"/>
      <c r="AC324" s="61"/>
      <c r="AD324" s="61"/>
      <c r="AE324" s="61"/>
      <c r="AF324" s="61"/>
      <c r="AG324" s="61"/>
      <c r="AH324" s="61" t="str">
        <f t="shared" si="5"/>
        <v/>
      </c>
    </row>
    <row r="325" spans="1:34" s="24" customFormat="1" ht="25.5" customHeight="1" x14ac:dyDescent="0.25">
      <c r="A325" s="61">
        <v>324</v>
      </c>
      <c r="B325" s="61"/>
      <c r="C325" s="61"/>
      <c r="D325" s="61"/>
      <c r="E325" s="62"/>
      <c r="F325" s="61"/>
      <c r="G325" s="63"/>
      <c r="H325" s="64"/>
      <c r="I325" s="65"/>
      <c r="J325" s="65"/>
      <c r="K325" s="63"/>
      <c r="L325" s="61"/>
      <c r="M325" s="61"/>
      <c r="N325" s="61"/>
      <c r="O325" s="61"/>
      <c r="P325" s="28"/>
      <c r="Q325" s="61"/>
      <c r="R325" s="61"/>
      <c r="S325" s="61"/>
      <c r="T325" s="61"/>
      <c r="U325" s="28"/>
      <c r="V325" s="61"/>
      <c r="W325" s="9"/>
      <c r="X325" s="9"/>
      <c r="Y325" s="66"/>
      <c r="Z325" s="9"/>
      <c r="AA325" s="60"/>
      <c r="AB325" s="61"/>
      <c r="AC325" s="61"/>
      <c r="AD325" s="61"/>
      <c r="AE325" s="61"/>
      <c r="AF325" s="61"/>
      <c r="AG325" s="61"/>
      <c r="AH325" s="61" t="str">
        <f t="shared" si="5"/>
        <v/>
      </c>
    </row>
    <row r="326" spans="1:34" s="24" customFormat="1" ht="25.5" customHeight="1" x14ac:dyDescent="0.25">
      <c r="A326" s="61">
        <v>325</v>
      </c>
      <c r="B326" s="61"/>
      <c r="C326" s="61"/>
      <c r="D326" s="61"/>
      <c r="E326" s="62"/>
      <c r="F326" s="61"/>
      <c r="G326" s="63"/>
      <c r="H326" s="64"/>
      <c r="I326" s="65"/>
      <c r="J326" s="65"/>
      <c r="K326" s="63"/>
      <c r="L326" s="61"/>
      <c r="M326" s="61"/>
      <c r="N326" s="61"/>
      <c r="O326" s="61"/>
      <c r="P326" s="28"/>
      <c r="Q326" s="61"/>
      <c r="R326" s="61"/>
      <c r="S326" s="61"/>
      <c r="T326" s="61"/>
      <c r="U326" s="28"/>
      <c r="V326" s="61"/>
      <c r="W326" s="9"/>
      <c r="X326" s="9"/>
      <c r="Y326" s="66"/>
      <c r="Z326" s="9"/>
      <c r="AA326" s="60"/>
      <c r="AB326" s="61"/>
      <c r="AC326" s="61"/>
      <c r="AD326" s="61"/>
      <c r="AE326" s="61"/>
      <c r="AF326" s="61"/>
      <c r="AG326" s="61"/>
      <c r="AH326" s="61" t="str">
        <f t="shared" si="5"/>
        <v/>
      </c>
    </row>
    <row r="327" spans="1:34" s="24" customFormat="1" ht="25.5" customHeight="1" x14ac:dyDescent="0.25">
      <c r="A327" s="61">
        <v>326</v>
      </c>
      <c r="B327" s="61"/>
      <c r="C327" s="61"/>
      <c r="D327" s="61"/>
      <c r="E327" s="62"/>
      <c r="F327" s="61"/>
      <c r="G327" s="63"/>
      <c r="H327" s="64"/>
      <c r="I327" s="65"/>
      <c r="J327" s="65"/>
      <c r="K327" s="63"/>
      <c r="L327" s="61"/>
      <c r="M327" s="61"/>
      <c r="N327" s="61"/>
      <c r="O327" s="61"/>
      <c r="P327" s="28"/>
      <c r="Q327" s="61"/>
      <c r="R327" s="61"/>
      <c r="S327" s="61"/>
      <c r="T327" s="61"/>
      <c r="U327" s="28"/>
      <c r="V327" s="61"/>
      <c r="W327" s="9"/>
      <c r="X327" s="9"/>
      <c r="Y327" s="66"/>
      <c r="Z327" s="9"/>
      <c r="AA327" s="60"/>
      <c r="AB327" s="61"/>
      <c r="AC327" s="61"/>
      <c r="AD327" s="61"/>
      <c r="AE327" s="61"/>
      <c r="AF327" s="61"/>
      <c r="AG327" s="61"/>
      <c r="AH327" s="61" t="str">
        <f t="shared" si="5"/>
        <v/>
      </c>
    </row>
    <row r="328" spans="1:34" s="24" customFormat="1" ht="25.5" customHeight="1" x14ac:dyDescent="0.25">
      <c r="A328" s="61">
        <v>327</v>
      </c>
      <c r="B328" s="61"/>
      <c r="C328" s="61"/>
      <c r="D328" s="61"/>
      <c r="E328" s="62"/>
      <c r="F328" s="61"/>
      <c r="G328" s="63"/>
      <c r="H328" s="64"/>
      <c r="I328" s="65"/>
      <c r="J328" s="65"/>
      <c r="K328" s="63"/>
      <c r="L328" s="61"/>
      <c r="M328" s="61"/>
      <c r="N328" s="61"/>
      <c r="O328" s="61"/>
      <c r="P328" s="28"/>
      <c r="Q328" s="61"/>
      <c r="R328" s="61"/>
      <c r="S328" s="61"/>
      <c r="T328" s="61"/>
      <c r="U328" s="28"/>
      <c r="V328" s="61"/>
      <c r="W328" s="9"/>
      <c r="X328" s="9"/>
      <c r="Y328" s="66"/>
      <c r="Z328" s="9"/>
      <c r="AA328" s="60"/>
      <c r="AB328" s="61"/>
      <c r="AC328" s="61"/>
      <c r="AD328" s="61"/>
      <c r="AE328" s="61"/>
      <c r="AF328" s="61"/>
      <c r="AG328" s="61"/>
      <c r="AH328" s="61" t="str">
        <f t="shared" si="5"/>
        <v/>
      </c>
    </row>
    <row r="329" spans="1:34" s="24" customFormat="1" ht="25.5" customHeight="1" x14ac:dyDescent="0.25">
      <c r="A329" s="61">
        <v>328</v>
      </c>
      <c r="B329" s="61"/>
      <c r="C329" s="61"/>
      <c r="D329" s="61"/>
      <c r="E329" s="62"/>
      <c r="F329" s="61"/>
      <c r="G329" s="63"/>
      <c r="H329" s="64"/>
      <c r="I329" s="65"/>
      <c r="J329" s="65"/>
      <c r="K329" s="63"/>
      <c r="L329" s="61"/>
      <c r="M329" s="61"/>
      <c r="N329" s="61"/>
      <c r="O329" s="61"/>
      <c r="P329" s="28"/>
      <c r="Q329" s="61"/>
      <c r="R329" s="61"/>
      <c r="S329" s="61"/>
      <c r="T329" s="61"/>
      <c r="U329" s="28"/>
      <c r="V329" s="61"/>
      <c r="W329" s="9"/>
      <c r="X329" s="9"/>
      <c r="Y329" s="66"/>
      <c r="Z329" s="9"/>
      <c r="AA329" s="60"/>
      <c r="AB329" s="61"/>
      <c r="AC329" s="61"/>
      <c r="AD329" s="61"/>
      <c r="AE329" s="61"/>
      <c r="AF329" s="61"/>
      <c r="AG329" s="61"/>
      <c r="AH329" s="61" t="str">
        <f t="shared" si="5"/>
        <v/>
      </c>
    </row>
    <row r="330" spans="1:34" s="24" customFormat="1" ht="25.5" customHeight="1" x14ac:dyDescent="0.25">
      <c r="A330" s="61">
        <v>329</v>
      </c>
      <c r="B330" s="61"/>
      <c r="C330" s="61"/>
      <c r="D330" s="61"/>
      <c r="E330" s="62"/>
      <c r="F330" s="61"/>
      <c r="G330" s="63"/>
      <c r="H330" s="64"/>
      <c r="I330" s="65"/>
      <c r="J330" s="65"/>
      <c r="K330" s="63"/>
      <c r="L330" s="61"/>
      <c r="M330" s="61"/>
      <c r="N330" s="61"/>
      <c r="O330" s="61"/>
      <c r="P330" s="28"/>
      <c r="Q330" s="61"/>
      <c r="R330" s="61"/>
      <c r="S330" s="61"/>
      <c r="T330" s="61"/>
      <c r="U330" s="28"/>
      <c r="V330" s="61"/>
      <c r="W330" s="9"/>
      <c r="X330" s="9"/>
      <c r="Y330" s="66"/>
      <c r="Z330" s="9"/>
      <c r="AA330" s="60"/>
      <c r="AB330" s="61"/>
      <c r="AC330" s="61"/>
      <c r="AD330" s="61"/>
      <c r="AE330" s="61"/>
      <c r="AF330" s="61"/>
      <c r="AG330" s="61"/>
      <c r="AH330" s="61" t="str">
        <f t="shared" si="5"/>
        <v/>
      </c>
    </row>
    <row r="331" spans="1:34" s="24" customFormat="1" ht="25.5" customHeight="1" x14ac:dyDescent="0.25">
      <c r="A331" s="61">
        <v>330</v>
      </c>
      <c r="B331" s="61"/>
      <c r="C331" s="61"/>
      <c r="D331" s="61"/>
      <c r="E331" s="62"/>
      <c r="F331" s="61"/>
      <c r="G331" s="63"/>
      <c r="H331" s="64"/>
      <c r="I331" s="65"/>
      <c r="J331" s="65"/>
      <c r="K331" s="63"/>
      <c r="L331" s="61"/>
      <c r="M331" s="61"/>
      <c r="N331" s="61"/>
      <c r="O331" s="61"/>
      <c r="P331" s="28"/>
      <c r="Q331" s="61"/>
      <c r="R331" s="61"/>
      <c r="S331" s="61"/>
      <c r="T331" s="61"/>
      <c r="U331" s="28"/>
      <c r="V331" s="61"/>
      <c r="W331" s="9"/>
      <c r="X331" s="9"/>
      <c r="Y331" s="66"/>
      <c r="Z331" s="9"/>
      <c r="AA331" s="60"/>
      <c r="AB331" s="61"/>
      <c r="AC331" s="61"/>
      <c r="AD331" s="61"/>
      <c r="AE331" s="61"/>
      <c r="AF331" s="61"/>
      <c r="AG331" s="61"/>
      <c r="AH331" s="61" t="str">
        <f t="shared" si="5"/>
        <v/>
      </c>
    </row>
    <row r="332" spans="1:34" s="24" customFormat="1" ht="25.5" customHeight="1" x14ac:dyDescent="0.25">
      <c r="A332" s="61">
        <v>331</v>
      </c>
      <c r="B332" s="61"/>
      <c r="C332" s="61"/>
      <c r="D332" s="61"/>
      <c r="E332" s="62"/>
      <c r="F332" s="61"/>
      <c r="G332" s="63"/>
      <c r="H332" s="64"/>
      <c r="I332" s="65"/>
      <c r="J332" s="65"/>
      <c r="K332" s="63"/>
      <c r="L332" s="61"/>
      <c r="M332" s="61"/>
      <c r="N332" s="61"/>
      <c r="O332" s="61"/>
      <c r="P332" s="28"/>
      <c r="Q332" s="61"/>
      <c r="R332" s="61"/>
      <c r="S332" s="61"/>
      <c r="T332" s="61"/>
      <c r="U332" s="28"/>
      <c r="V332" s="61"/>
      <c r="W332" s="9"/>
      <c r="X332" s="9"/>
      <c r="Y332" s="66"/>
      <c r="Z332" s="9"/>
      <c r="AA332" s="60"/>
      <c r="AB332" s="61"/>
      <c r="AC332" s="61"/>
      <c r="AD332" s="61"/>
      <c r="AE332" s="61"/>
      <c r="AF332" s="61"/>
      <c r="AG332" s="61"/>
      <c r="AH332" s="61" t="str">
        <f t="shared" si="5"/>
        <v/>
      </c>
    </row>
    <row r="333" spans="1:34" s="24" customFormat="1" ht="25.5" customHeight="1" x14ac:dyDescent="0.25">
      <c r="A333" s="61">
        <v>332</v>
      </c>
      <c r="B333" s="61"/>
      <c r="C333" s="61"/>
      <c r="D333" s="61"/>
      <c r="E333" s="62"/>
      <c r="F333" s="61"/>
      <c r="G333" s="63"/>
      <c r="H333" s="64"/>
      <c r="I333" s="65"/>
      <c r="J333" s="65"/>
      <c r="K333" s="63"/>
      <c r="L333" s="61"/>
      <c r="M333" s="61"/>
      <c r="N333" s="61"/>
      <c r="O333" s="61"/>
      <c r="P333" s="28"/>
      <c r="Q333" s="61"/>
      <c r="R333" s="61"/>
      <c r="S333" s="61"/>
      <c r="T333" s="61"/>
      <c r="U333" s="28"/>
      <c r="V333" s="61"/>
      <c r="W333" s="9"/>
      <c r="X333" s="9"/>
      <c r="Y333" s="66"/>
      <c r="Z333" s="9"/>
      <c r="AA333" s="60"/>
      <c r="AB333" s="61"/>
      <c r="AC333" s="61"/>
      <c r="AD333" s="61"/>
      <c r="AE333" s="61"/>
      <c r="AF333" s="61"/>
      <c r="AG333" s="61"/>
      <c r="AH333" s="61" t="str">
        <f t="shared" si="5"/>
        <v/>
      </c>
    </row>
    <row r="334" spans="1:34" s="24" customFormat="1" ht="25.5" customHeight="1" x14ac:dyDescent="0.25">
      <c r="A334" s="61">
        <v>333</v>
      </c>
      <c r="B334" s="61"/>
      <c r="C334" s="61"/>
      <c r="D334" s="61"/>
      <c r="E334" s="62"/>
      <c r="F334" s="61"/>
      <c r="G334" s="63"/>
      <c r="H334" s="64"/>
      <c r="I334" s="65"/>
      <c r="J334" s="65"/>
      <c r="K334" s="63"/>
      <c r="L334" s="61"/>
      <c r="M334" s="61"/>
      <c r="N334" s="61"/>
      <c r="O334" s="61"/>
      <c r="P334" s="28"/>
      <c r="Q334" s="61"/>
      <c r="R334" s="61"/>
      <c r="S334" s="61"/>
      <c r="T334" s="61"/>
      <c r="U334" s="28"/>
      <c r="V334" s="61"/>
      <c r="W334" s="9"/>
      <c r="X334" s="9"/>
      <c r="Y334" s="66"/>
      <c r="Z334" s="9"/>
      <c r="AA334" s="60"/>
      <c r="AB334" s="61"/>
      <c r="AC334" s="61"/>
      <c r="AD334" s="61"/>
      <c r="AE334" s="61"/>
      <c r="AF334" s="61"/>
      <c r="AG334" s="61"/>
      <c r="AH334" s="61" t="str">
        <f t="shared" si="5"/>
        <v/>
      </c>
    </row>
    <row r="335" spans="1:34" s="24" customFormat="1" ht="25.5" customHeight="1" x14ac:dyDescent="0.25">
      <c r="A335" s="61">
        <v>334</v>
      </c>
      <c r="B335" s="61"/>
      <c r="C335" s="61"/>
      <c r="D335" s="61"/>
      <c r="E335" s="62"/>
      <c r="F335" s="61"/>
      <c r="G335" s="63"/>
      <c r="H335" s="64"/>
      <c r="I335" s="65"/>
      <c r="J335" s="65"/>
      <c r="K335" s="63"/>
      <c r="L335" s="61"/>
      <c r="M335" s="61"/>
      <c r="N335" s="61"/>
      <c r="O335" s="61"/>
      <c r="P335" s="28"/>
      <c r="Q335" s="61"/>
      <c r="R335" s="61"/>
      <c r="S335" s="61"/>
      <c r="T335" s="61"/>
      <c r="U335" s="28"/>
      <c r="V335" s="61"/>
      <c r="W335" s="9"/>
      <c r="X335" s="9"/>
      <c r="Y335" s="66"/>
      <c r="Z335" s="9"/>
      <c r="AA335" s="60"/>
      <c r="AB335" s="61"/>
      <c r="AC335" s="61"/>
      <c r="AD335" s="61"/>
      <c r="AE335" s="61"/>
      <c r="AF335" s="61"/>
      <c r="AG335" s="61"/>
      <c r="AH335" s="61" t="str">
        <f t="shared" si="5"/>
        <v/>
      </c>
    </row>
    <row r="336" spans="1:34" s="24" customFormat="1" ht="25.5" customHeight="1" x14ac:dyDescent="0.25">
      <c r="A336" s="61">
        <v>335</v>
      </c>
      <c r="B336" s="61"/>
      <c r="C336" s="61"/>
      <c r="D336" s="61"/>
      <c r="E336" s="62"/>
      <c r="F336" s="61"/>
      <c r="G336" s="63"/>
      <c r="H336" s="64"/>
      <c r="I336" s="65"/>
      <c r="J336" s="65"/>
      <c r="K336" s="63"/>
      <c r="L336" s="61"/>
      <c r="M336" s="61"/>
      <c r="N336" s="61"/>
      <c r="O336" s="61"/>
      <c r="P336" s="28"/>
      <c r="Q336" s="61"/>
      <c r="R336" s="61"/>
      <c r="S336" s="61"/>
      <c r="T336" s="61"/>
      <c r="U336" s="28"/>
      <c r="V336" s="61"/>
      <c r="W336" s="9"/>
      <c r="X336" s="9"/>
      <c r="Y336" s="74"/>
      <c r="Z336" s="9"/>
      <c r="AA336" s="60"/>
      <c r="AB336" s="61"/>
      <c r="AC336" s="61"/>
      <c r="AD336" s="61"/>
      <c r="AE336" s="61"/>
      <c r="AF336" s="61"/>
      <c r="AG336" s="61"/>
      <c r="AH336" s="61" t="str">
        <f t="shared" si="5"/>
        <v/>
      </c>
    </row>
    <row r="337" spans="1:34" s="24" customFormat="1" ht="25.5" customHeight="1" x14ac:dyDescent="0.25">
      <c r="A337" s="61">
        <v>336</v>
      </c>
      <c r="B337" s="61"/>
      <c r="C337" s="61"/>
      <c r="D337" s="61"/>
      <c r="E337" s="62"/>
      <c r="F337" s="61"/>
      <c r="G337" s="63"/>
      <c r="H337" s="64"/>
      <c r="I337" s="65"/>
      <c r="J337" s="65"/>
      <c r="K337" s="63"/>
      <c r="L337" s="61"/>
      <c r="M337" s="61"/>
      <c r="N337" s="61"/>
      <c r="O337" s="61"/>
      <c r="P337" s="28"/>
      <c r="Q337" s="61"/>
      <c r="R337" s="61"/>
      <c r="S337" s="61"/>
      <c r="T337" s="61"/>
      <c r="U337" s="28"/>
      <c r="V337" s="61"/>
      <c r="W337" s="9"/>
      <c r="X337" s="9"/>
      <c r="Y337" s="66"/>
      <c r="Z337" s="9"/>
      <c r="AA337" s="60"/>
      <c r="AB337" s="61"/>
      <c r="AC337" s="61"/>
      <c r="AD337" s="61"/>
      <c r="AE337" s="61"/>
      <c r="AF337" s="61"/>
      <c r="AG337" s="61"/>
      <c r="AH337" s="61" t="str">
        <f t="shared" si="5"/>
        <v/>
      </c>
    </row>
    <row r="338" spans="1:34" s="24" customFormat="1" ht="25.5" customHeight="1" x14ac:dyDescent="0.25">
      <c r="A338" s="61">
        <v>337</v>
      </c>
      <c r="B338" s="61"/>
      <c r="C338" s="61"/>
      <c r="D338" s="61"/>
      <c r="E338" s="62"/>
      <c r="F338" s="61"/>
      <c r="G338" s="63"/>
      <c r="H338" s="64"/>
      <c r="I338" s="65"/>
      <c r="J338" s="65"/>
      <c r="K338" s="63"/>
      <c r="L338" s="61"/>
      <c r="M338" s="61"/>
      <c r="N338" s="61"/>
      <c r="O338" s="61"/>
      <c r="P338" s="28"/>
      <c r="Q338" s="61"/>
      <c r="R338" s="61"/>
      <c r="S338" s="61"/>
      <c r="T338" s="61"/>
      <c r="U338" s="28"/>
      <c r="V338" s="61"/>
      <c r="W338" s="9"/>
      <c r="X338" s="9"/>
      <c r="Y338" s="66"/>
      <c r="Z338" s="9"/>
      <c r="AA338" s="60"/>
      <c r="AB338" s="61"/>
      <c r="AC338" s="61"/>
      <c r="AD338" s="61"/>
      <c r="AE338" s="61"/>
      <c r="AF338" s="61"/>
      <c r="AG338" s="61"/>
      <c r="AH338" s="61" t="str">
        <f t="shared" si="5"/>
        <v/>
      </c>
    </row>
    <row r="339" spans="1:34" s="24" customFormat="1" ht="25.5" customHeight="1" x14ac:dyDescent="0.25">
      <c r="A339" s="61">
        <v>338</v>
      </c>
      <c r="B339" s="61"/>
      <c r="C339" s="61"/>
      <c r="D339" s="61"/>
      <c r="E339" s="62"/>
      <c r="F339" s="61"/>
      <c r="G339" s="63"/>
      <c r="H339" s="64"/>
      <c r="I339" s="65"/>
      <c r="J339" s="65"/>
      <c r="K339" s="63"/>
      <c r="L339" s="61"/>
      <c r="M339" s="61"/>
      <c r="N339" s="61"/>
      <c r="O339" s="61"/>
      <c r="P339" s="28"/>
      <c r="Q339" s="61"/>
      <c r="R339" s="61"/>
      <c r="S339" s="61"/>
      <c r="T339" s="61"/>
      <c r="U339" s="28"/>
      <c r="V339" s="61"/>
      <c r="W339" s="9"/>
      <c r="X339" s="9"/>
      <c r="Y339" s="66"/>
      <c r="Z339" s="9"/>
      <c r="AA339" s="60"/>
      <c r="AB339" s="61"/>
      <c r="AC339" s="61"/>
      <c r="AD339" s="61"/>
      <c r="AE339" s="61"/>
      <c r="AF339" s="61"/>
      <c r="AG339" s="61"/>
      <c r="AH339" s="61" t="str">
        <f t="shared" si="5"/>
        <v/>
      </c>
    </row>
    <row r="340" spans="1:34" s="24" customFormat="1" ht="25.5" customHeight="1" x14ac:dyDescent="0.25">
      <c r="A340" s="61">
        <v>339</v>
      </c>
      <c r="B340" s="61"/>
      <c r="C340" s="61"/>
      <c r="D340" s="61"/>
      <c r="E340" s="62"/>
      <c r="F340" s="61"/>
      <c r="G340" s="63"/>
      <c r="H340" s="64"/>
      <c r="I340" s="65"/>
      <c r="J340" s="65"/>
      <c r="K340" s="63"/>
      <c r="L340" s="61"/>
      <c r="M340" s="61"/>
      <c r="N340" s="61"/>
      <c r="O340" s="61"/>
      <c r="P340" s="28"/>
      <c r="Q340" s="61"/>
      <c r="R340" s="61"/>
      <c r="S340" s="61"/>
      <c r="T340" s="61"/>
      <c r="U340" s="28"/>
      <c r="V340" s="61"/>
      <c r="W340" s="9"/>
      <c r="X340" s="9"/>
      <c r="Y340" s="66"/>
      <c r="Z340" s="9"/>
      <c r="AA340" s="60"/>
      <c r="AB340" s="61"/>
      <c r="AC340" s="61"/>
      <c r="AD340" s="61"/>
      <c r="AE340" s="61"/>
      <c r="AF340" s="61"/>
      <c r="AG340" s="61"/>
      <c r="AH340" s="61" t="str">
        <f t="shared" si="5"/>
        <v/>
      </c>
    </row>
    <row r="341" spans="1:34" s="24" customFormat="1" ht="25.5" customHeight="1" x14ac:dyDescent="0.25">
      <c r="A341" s="61">
        <v>340</v>
      </c>
      <c r="B341" s="61"/>
      <c r="C341" s="61"/>
      <c r="D341" s="61"/>
      <c r="E341" s="62"/>
      <c r="F341" s="61"/>
      <c r="G341" s="63"/>
      <c r="H341" s="64"/>
      <c r="I341" s="65"/>
      <c r="J341" s="65"/>
      <c r="K341" s="63"/>
      <c r="L341" s="61"/>
      <c r="M341" s="61"/>
      <c r="N341" s="61"/>
      <c r="O341" s="61"/>
      <c r="P341" s="28"/>
      <c r="Q341" s="61"/>
      <c r="R341" s="61"/>
      <c r="S341" s="61"/>
      <c r="T341" s="61"/>
      <c r="U341" s="28"/>
      <c r="V341" s="61"/>
      <c r="W341" s="9"/>
      <c r="X341" s="9"/>
      <c r="Y341" s="66"/>
      <c r="Z341" s="9"/>
      <c r="AA341" s="60"/>
      <c r="AB341" s="61"/>
      <c r="AC341" s="61"/>
      <c r="AD341" s="61"/>
      <c r="AE341" s="61"/>
      <c r="AF341" s="61"/>
      <c r="AG341" s="61"/>
      <c r="AH341" s="61" t="str">
        <f t="shared" si="5"/>
        <v/>
      </c>
    </row>
    <row r="342" spans="1:34" s="24" customFormat="1" ht="25.5" customHeight="1" x14ac:dyDescent="0.25">
      <c r="A342" s="61">
        <v>341</v>
      </c>
      <c r="B342" s="61"/>
      <c r="C342" s="61"/>
      <c r="D342" s="61"/>
      <c r="E342" s="62"/>
      <c r="F342" s="61"/>
      <c r="G342" s="63"/>
      <c r="H342" s="64"/>
      <c r="I342" s="65"/>
      <c r="J342" s="65"/>
      <c r="K342" s="63"/>
      <c r="L342" s="61"/>
      <c r="M342" s="61"/>
      <c r="N342" s="61"/>
      <c r="O342" s="61"/>
      <c r="P342" s="28"/>
      <c r="Q342" s="61"/>
      <c r="R342" s="61"/>
      <c r="S342" s="61"/>
      <c r="T342" s="61"/>
      <c r="U342" s="28"/>
      <c r="V342" s="61"/>
      <c r="W342" s="9"/>
      <c r="X342" s="9"/>
      <c r="Y342" s="66"/>
      <c r="Z342" s="9"/>
      <c r="AA342" s="60"/>
      <c r="AB342" s="61"/>
      <c r="AC342" s="61"/>
      <c r="AD342" s="61"/>
      <c r="AE342" s="61"/>
      <c r="AF342" s="61"/>
      <c r="AG342" s="61"/>
      <c r="AH342" s="61" t="str">
        <f t="shared" si="5"/>
        <v/>
      </c>
    </row>
    <row r="343" spans="1:34" s="24" customFormat="1" ht="25.5" customHeight="1" x14ac:dyDescent="0.25">
      <c r="A343" s="61">
        <v>342</v>
      </c>
      <c r="B343" s="61"/>
      <c r="C343" s="61"/>
      <c r="D343" s="61"/>
      <c r="E343" s="62"/>
      <c r="F343" s="61"/>
      <c r="G343" s="63"/>
      <c r="H343" s="64"/>
      <c r="I343" s="65"/>
      <c r="J343" s="65"/>
      <c r="K343" s="63"/>
      <c r="L343" s="61"/>
      <c r="M343" s="61"/>
      <c r="N343" s="61"/>
      <c r="O343" s="61"/>
      <c r="P343" s="28"/>
      <c r="Q343" s="61"/>
      <c r="R343" s="61"/>
      <c r="S343" s="61"/>
      <c r="T343" s="61"/>
      <c r="U343" s="28"/>
      <c r="V343" s="61"/>
      <c r="W343" s="9"/>
      <c r="X343" s="9"/>
      <c r="Y343" s="66"/>
      <c r="Z343" s="9"/>
      <c r="AA343" s="60"/>
      <c r="AB343" s="61"/>
      <c r="AC343" s="61"/>
      <c r="AD343" s="61"/>
      <c r="AE343" s="61"/>
      <c r="AF343" s="61"/>
      <c r="AG343" s="61"/>
      <c r="AH343" s="61" t="str">
        <f t="shared" si="5"/>
        <v/>
      </c>
    </row>
    <row r="344" spans="1:34" s="24" customFormat="1" ht="25.5" customHeight="1" x14ac:dyDescent="0.25">
      <c r="A344" s="61">
        <v>343</v>
      </c>
      <c r="B344" s="61"/>
      <c r="C344" s="61"/>
      <c r="D344" s="61"/>
      <c r="E344" s="62"/>
      <c r="F344" s="61"/>
      <c r="G344" s="63"/>
      <c r="H344" s="64"/>
      <c r="I344" s="65"/>
      <c r="J344" s="65"/>
      <c r="K344" s="63"/>
      <c r="L344" s="61"/>
      <c r="M344" s="61"/>
      <c r="N344" s="61"/>
      <c r="O344" s="61"/>
      <c r="P344" s="28"/>
      <c r="Q344" s="61"/>
      <c r="R344" s="61"/>
      <c r="S344" s="61"/>
      <c r="T344" s="61"/>
      <c r="U344" s="28"/>
      <c r="V344" s="61"/>
      <c r="W344" s="9"/>
      <c r="X344" s="9"/>
      <c r="Y344" s="66"/>
      <c r="Z344" s="9"/>
      <c r="AA344" s="60"/>
      <c r="AB344" s="61"/>
      <c r="AC344" s="61"/>
      <c r="AD344" s="61"/>
      <c r="AE344" s="61"/>
      <c r="AF344" s="61"/>
      <c r="AG344" s="61"/>
      <c r="AH344" s="61" t="str">
        <f t="shared" si="5"/>
        <v/>
      </c>
    </row>
    <row r="345" spans="1:34" s="24" customFormat="1" ht="25.5" customHeight="1" x14ac:dyDescent="0.25">
      <c r="A345" s="61">
        <v>344</v>
      </c>
      <c r="B345" s="61"/>
      <c r="C345" s="61"/>
      <c r="D345" s="61"/>
      <c r="E345" s="62"/>
      <c r="F345" s="61"/>
      <c r="G345" s="63"/>
      <c r="H345" s="64"/>
      <c r="I345" s="65"/>
      <c r="J345" s="65"/>
      <c r="K345" s="63"/>
      <c r="L345" s="61"/>
      <c r="M345" s="61"/>
      <c r="N345" s="61"/>
      <c r="O345" s="61"/>
      <c r="P345" s="28"/>
      <c r="Q345" s="61"/>
      <c r="R345" s="61"/>
      <c r="S345" s="61"/>
      <c r="T345" s="61"/>
      <c r="U345" s="28"/>
      <c r="V345" s="61"/>
      <c r="W345" s="9"/>
      <c r="X345" s="9"/>
      <c r="Y345" s="66"/>
      <c r="Z345" s="9"/>
      <c r="AA345" s="60"/>
      <c r="AB345" s="61"/>
      <c r="AC345" s="61"/>
      <c r="AD345" s="61"/>
      <c r="AE345" s="61"/>
      <c r="AF345" s="61"/>
      <c r="AG345" s="61"/>
      <c r="AH345" s="61" t="str">
        <f t="shared" si="5"/>
        <v/>
      </c>
    </row>
    <row r="346" spans="1:34" s="24" customFormat="1" ht="25.5" customHeight="1" x14ac:dyDescent="0.25">
      <c r="A346" s="61">
        <v>345</v>
      </c>
      <c r="B346" s="61"/>
      <c r="C346" s="61"/>
      <c r="D346" s="61"/>
      <c r="E346" s="62"/>
      <c r="F346" s="61"/>
      <c r="G346" s="63"/>
      <c r="H346" s="64"/>
      <c r="I346" s="65"/>
      <c r="J346" s="65"/>
      <c r="K346" s="63"/>
      <c r="L346" s="61"/>
      <c r="M346" s="61"/>
      <c r="N346" s="61"/>
      <c r="O346" s="61"/>
      <c r="P346" s="28"/>
      <c r="Q346" s="61"/>
      <c r="R346" s="61"/>
      <c r="S346" s="61"/>
      <c r="T346" s="61"/>
      <c r="U346" s="28"/>
      <c r="V346" s="61"/>
      <c r="W346" s="9"/>
      <c r="X346" s="9"/>
      <c r="Y346" s="66"/>
      <c r="Z346" s="9"/>
      <c r="AA346" s="60"/>
      <c r="AB346" s="61"/>
      <c r="AC346" s="61"/>
      <c r="AD346" s="61"/>
      <c r="AE346" s="61"/>
      <c r="AF346" s="61"/>
      <c r="AG346" s="61"/>
      <c r="AH346" s="61" t="str">
        <f t="shared" si="5"/>
        <v/>
      </c>
    </row>
    <row r="347" spans="1:34" s="24" customFormat="1" ht="25.5" customHeight="1" x14ac:dyDescent="0.25">
      <c r="A347" s="61">
        <v>346</v>
      </c>
      <c r="B347" s="61"/>
      <c r="C347" s="61"/>
      <c r="D347" s="61"/>
      <c r="E347" s="62"/>
      <c r="F347" s="61"/>
      <c r="G347" s="63"/>
      <c r="H347" s="64"/>
      <c r="I347" s="65"/>
      <c r="J347" s="65"/>
      <c r="K347" s="63"/>
      <c r="L347" s="61"/>
      <c r="M347" s="61"/>
      <c r="N347" s="61"/>
      <c r="O347" s="61"/>
      <c r="P347" s="28"/>
      <c r="Q347" s="61"/>
      <c r="R347" s="61"/>
      <c r="S347" s="61"/>
      <c r="T347" s="61"/>
      <c r="U347" s="28"/>
      <c r="V347" s="61"/>
      <c r="W347" s="9"/>
      <c r="X347" s="9"/>
      <c r="Y347" s="66"/>
      <c r="Z347" s="9"/>
      <c r="AA347" s="60"/>
      <c r="AB347" s="61"/>
      <c r="AC347" s="61"/>
      <c r="AD347" s="61"/>
      <c r="AE347" s="61"/>
      <c r="AF347" s="61"/>
      <c r="AG347" s="61"/>
      <c r="AH347" s="61" t="str">
        <f t="shared" si="5"/>
        <v/>
      </c>
    </row>
    <row r="348" spans="1:34" s="24" customFormat="1" ht="25.5" customHeight="1" x14ac:dyDescent="0.25">
      <c r="A348" s="61">
        <v>347</v>
      </c>
      <c r="B348" s="61"/>
      <c r="C348" s="61"/>
      <c r="D348" s="61"/>
      <c r="E348" s="62"/>
      <c r="F348" s="61"/>
      <c r="G348" s="63"/>
      <c r="H348" s="64"/>
      <c r="I348" s="65"/>
      <c r="J348" s="65"/>
      <c r="K348" s="63"/>
      <c r="L348" s="61"/>
      <c r="M348" s="61"/>
      <c r="N348" s="61"/>
      <c r="O348" s="61"/>
      <c r="P348" s="28"/>
      <c r="Q348" s="61"/>
      <c r="R348" s="61"/>
      <c r="S348" s="61"/>
      <c r="T348" s="61"/>
      <c r="U348" s="28"/>
      <c r="V348" s="61"/>
      <c r="W348" s="9"/>
      <c r="X348" s="9"/>
      <c r="Y348" s="66"/>
      <c r="Z348" s="9"/>
      <c r="AA348" s="60"/>
      <c r="AB348" s="61"/>
      <c r="AC348" s="61"/>
      <c r="AD348" s="61"/>
      <c r="AE348" s="61"/>
      <c r="AF348" s="61"/>
      <c r="AG348" s="61"/>
      <c r="AH348" s="61" t="str">
        <f t="shared" si="5"/>
        <v/>
      </c>
    </row>
    <row r="349" spans="1:34" s="24" customFormat="1" ht="25.5" customHeight="1" x14ac:dyDescent="0.25">
      <c r="A349" s="61">
        <v>348</v>
      </c>
      <c r="B349" s="61"/>
      <c r="C349" s="61"/>
      <c r="D349" s="61"/>
      <c r="E349" s="62"/>
      <c r="F349" s="61"/>
      <c r="G349" s="63"/>
      <c r="H349" s="64"/>
      <c r="I349" s="65"/>
      <c r="J349" s="65"/>
      <c r="K349" s="63"/>
      <c r="L349" s="61"/>
      <c r="M349" s="61"/>
      <c r="N349" s="61"/>
      <c r="O349" s="61"/>
      <c r="P349" s="28"/>
      <c r="Q349" s="61"/>
      <c r="R349" s="61"/>
      <c r="S349" s="61"/>
      <c r="T349" s="61"/>
      <c r="U349" s="28"/>
      <c r="V349" s="61"/>
      <c r="W349" s="9"/>
      <c r="X349" s="9"/>
      <c r="Y349" s="66"/>
      <c r="Z349" s="9"/>
      <c r="AA349" s="60"/>
      <c r="AB349" s="61"/>
      <c r="AC349" s="61"/>
      <c r="AD349" s="61"/>
      <c r="AE349" s="61"/>
      <c r="AF349" s="61"/>
      <c r="AG349" s="61"/>
      <c r="AH349" s="61" t="str">
        <f t="shared" si="5"/>
        <v/>
      </c>
    </row>
    <row r="350" spans="1:34" s="24" customFormat="1" ht="25.5" customHeight="1" x14ac:dyDescent="0.25">
      <c r="A350" s="61">
        <v>349</v>
      </c>
      <c r="B350" s="61"/>
      <c r="C350" s="61"/>
      <c r="D350" s="61"/>
      <c r="E350" s="62"/>
      <c r="F350" s="61"/>
      <c r="G350" s="63"/>
      <c r="H350" s="64"/>
      <c r="I350" s="65"/>
      <c r="J350" s="65"/>
      <c r="K350" s="63"/>
      <c r="L350" s="61"/>
      <c r="M350" s="61"/>
      <c r="N350" s="61"/>
      <c r="O350" s="61"/>
      <c r="P350" s="28"/>
      <c r="Q350" s="61"/>
      <c r="R350" s="61"/>
      <c r="S350" s="61"/>
      <c r="T350" s="61"/>
      <c r="U350" s="28"/>
      <c r="V350" s="61"/>
      <c r="W350" s="9"/>
      <c r="X350" s="9"/>
      <c r="Y350" s="66"/>
      <c r="Z350" s="9"/>
      <c r="AA350" s="60"/>
      <c r="AB350" s="61"/>
      <c r="AC350" s="61"/>
      <c r="AD350" s="61"/>
      <c r="AE350" s="61"/>
      <c r="AF350" s="61"/>
      <c r="AG350" s="61"/>
      <c r="AH350" s="61" t="str">
        <f t="shared" si="5"/>
        <v/>
      </c>
    </row>
    <row r="351" spans="1:34" s="24" customFormat="1" ht="25.5" customHeight="1" x14ac:dyDescent="0.25">
      <c r="A351" s="61">
        <v>350</v>
      </c>
      <c r="B351" s="61"/>
      <c r="C351" s="61"/>
      <c r="D351" s="61"/>
      <c r="E351" s="62"/>
      <c r="F351" s="61"/>
      <c r="G351" s="63"/>
      <c r="H351" s="64"/>
      <c r="I351" s="65"/>
      <c r="J351" s="65"/>
      <c r="K351" s="63"/>
      <c r="L351" s="61"/>
      <c r="M351" s="61"/>
      <c r="N351" s="61"/>
      <c r="O351" s="61"/>
      <c r="P351" s="28"/>
      <c r="Q351" s="61"/>
      <c r="R351" s="61"/>
      <c r="S351" s="61"/>
      <c r="T351" s="61"/>
      <c r="U351" s="28"/>
      <c r="V351" s="61"/>
      <c r="W351" s="9"/>
      <c r="X351" s="9"/>
      <c r="Y351" s="66"/>
      <c r="Z351" s="9"/>
      <c r="AA351" s="60"/>
      <c r="AB351" s="61"/>
      <c r="AC351" s="61"/>
      <c r="AD351" s="61"/>
      <c r="AE351" s="61"/>
      <c r="AF351" s="61"/>
      <c r="AG351" s="61"/>
      <c r="AH351" s="61" t="str">
        <f t="shared" si="5"/>
        <v/>
      </c>
    </row>
    <row r="352" spans="1:34" s="24" customFormat="1" ht="25.5" customHeight="1" x14ac:dyDescent="0.25">
      <c r="A352" s="61">
        <v>351</v>
      </c>
      <c r="B352" s="61"/>
      <c r="C352" s="61"/>
      <c r="D352" s="61"/>
      <c r="E352" s="62"/>
      <c r="F352" s="61"/>
      <c r="G352" s="63"/>
      <c r="H352" s="64"/>
      <c r="I352" s="65"/>
      <c r="J352" s="65"/>
      <c r="K352" s="63"/>
      <c r="L352" s="61"/>
      <c r="M352" s="61"/>
      <c r="N352" s="61"/>
      <c r="O352" s="61"/>
      <c r="P352" s="28"/>
      <c r="Q352" s="61"/>
      <c r="R352" s="61"/>
      <c r="S352" s="61"/>
      <c r="T352" s="61"/>
      <c r="U352" s="28"/>
      <c r="V352" s="61"/>
      <c r="W352" s="9"/>
      <c r="X352" s="9"/>
      <c r="Y352" s="66"/>
      <c r="Z352" s="9"/>
      <c r="AA352" s="60"/>
      <c r="AB352" s="61"/>
      <c r="AC352" s="61"/>
      <c r="AD352" s="61"/>
      <c r="AE352" s="61"/>
      <c r="AF352" s="61"/>
      <c r="AG352" s="61"/>
      <c r="AH352" s="61" t="str">
        <f t="shared" si="5"/>
        <v/>
      </c>
    </row>
    <row r="353" spans="1:34" s="24" customFormat="1" ht="25.5" customHeight="1" x14ac:dyDescent="0.25">
      <c r="A353" s="61">
        <v>352</v>
      </c>
      <c r="B353" s="61"/>
      <c r="C353" s="61"/>
      <c r="D353" s="61"/>
      <c r="E353" s="62"/>
      <c r="F353" s="61"/>
      <c r="G353" s="63"/>
      <c r="H353" s="64"/>
      <c r="I353" s="65"/>
      <c r="J353" s="65"/>
      <c r="K353" s="63"/>
      <c r="L353" s="61"/>
      <c r="M353" s="61"/>
      <c r="N353" s="61"/>
      <c r="O353" s="61"/>
      <c r="P353" s="28"/>
      <c r="Q353" s="61"/>
      <c r="R353" s="61"/>
      <c r="S353" s="61"/>
      <c r="T353" s="61"/>
      <c r="U353" s="28"/>
      <c r="V353" s="61"/>
      <c r="W353" s="9"/>
      <c r="X353" s="9"/>
      <c r="Y353" s="66"/>
      <c r="Z353" s="9"/>
      <c r="AA353" s="60"/>
      <c r="AB353" s="61"/>
      <c r="AC353" s="61"/>
      <c r="AD353" s="61"/>
      <c r="AE353" s="61"/>
      <c r="AF353" s="61"/>
      <c r="AG353" s="61"/>
      <c r="AH353" s="61" t="str">
        <f t="shared" si="5"/>
        <v/>
      </c>
    </row>
    <row r="354" spans="1:34" s="24" customFormat="1" ht="25.5" customHeight="1" x14ac:dyDescent="0.25">
      <c r="A354" s="61">
        <v>353</v>
      </c>
      <c r="B354" s="61"/>
      <c r="C354" s="61"/>
      <c r="D354" s="61"/>
      <c r="E354" s="62"/>
      <c r="F354" s="61"/>
      <c r="G354" s="63"/>
      <c r="H354" s="64"/>
      <c r="I354" s="65"/>
      <c r="J354" s="65"/>
      <c r="K354" s="63"/>
      <c r="L354" s="61"/>
      <c r="M354" s="61"/>
      <c r="N354" s="61"/>
      <c r="O354" s="61"/>
      <c r="P354" s="28"/>
      <c r="Q354" s="61"/>
      <c r="R354" s="61"/>
      <c r="S354" s="61"/>
      <c r="T354" s="61"/>
      <c r="U354" s="28"/>
      <c r="V354" s="61"/>
      <c r="W354" s="9"/>
      <c r="X354" s="9"/>
      <c r="Y354" s="66"/>
      <c r="Z354" s="9"/>
      <c r="AA354" s="60"/>
      <c r="AB354" s="61"/>
      <c r="AC354" s="61"/>
      <c r="AD354" s="61"/>
      <c r="AE354" s="61"/>
      <c r="AF354" s="61"/>
      <c r="AG354" s="61"/>
      <c r="AH354" s="61" t="str">
        <f t="shared" si="5"/>
        <v/>
      </c>
    </row>
    <row r="355" spans="1:34" s="24" customFormat="1" ht="25.5" customHeight="1" x14ac:dyDescent="0.25">
      <c r="A355" s="61">
        <v>354</v>
      </c>
      <c r="B355" s="61"/>
      <c r="C355" s="61"/>
      <c r="D355" s="61"/>
      <c r="E355" s="62"/>
      <c r="F355" s="61"/>
      <c r="G355" s="63"/>
      <c r="H355" s="64"/>
      <c r="I355" s="65"/>
      <c r="J355" s="65"/>
      <c r="K355" s="63"/>
      <c r="L355" s="61"/>
      <c r="M355" s="61"/>
      <c r="N355" s="61"/>
      <c r="O355" s="61"/>
      <c r="P355" s="28"/>
      <c r="Q355" s="61"/>
      <c r="R355" s="28"/>
      <c r="S355" s="61"/>
      <c r="T355" s="61"/>
      <c r="U355" s="28"/>
      <c r="V355" s="61"/>
      <c r="W355" s="9"/>
      <c r="X355" s="9"/>
      <c r="Y355" s="66"/>
      <c r="Z355" s="9"/>
      <c r="AA355" s="60"/>
      <c r="AB355" s="61"/>
      <c r="AC355" s="61"/>
      <c r="AD355" s="61"/>
      <c r="AE355" s="61"/>
      <c r="AF355" s="61"/>
      <c r="AG355" s="61"/>
      <c r="AH355" s="61" t="str">
        <f t="shared" si="5"/>
        <v/>
      </c>
    </row>
    <row r="356" spans="1:34" s="24" customFormat="1" ht="25.5" customHeight="1" x14ac:dyDescent="0.25">
      <c r="A356" s="61">
        <v>355</v>
      </c>
      <c r="B356" s="61"/>
      <c r="C356" s="61"/>
      <c r="D356" s="61"/>
      <c r="E356" s="62"/>
      <c r="F356" s="61"/>
      <c r="G356" s="63"/>
      <c r="H356" s="64"/>
      <c r="I356" s="65"/>
      <c r="J356" s="65"/>
      <c r="K356" s="63"/>
      <c r="L356" s="61"/>
      <c r="M356" s="61"/>
      <c r="N356" s="61"/>
      <c r="O356" s="61"/>
      <c r="P356" s="28"/>
      <c r="Q356" s="61"/>
      <c r="R356" s="61"/>
      <c r="S356" s="61"/>
      <c r="T356" s="61"/>
      <c r="U356" s="28"/>
      <c r="V356" s="61"/>
      <c r="W356" s="9"/>
      <c r="X356" s="9"/>
      <c r="Y356" s="66"/>
      <c r="Z356" s="9"/>
      <c r="AA356" s="60"/>
      <c r="AB356" s="61"/>
      <c r="AC356" s="61"/>
      <c r="AD356" s="61"/>
      <c r="AE356" s="61"/>
      <c r="AF356" s="61"/>
      <c r="AG356" s="61"/>
      <c r="AH356" s="61" t="str">
        <f t="shared" si="5"/>
        <v/>
      </c>
    </row>
    <row r="357" spans="1:34" s="24" customFormat="1" ht="25.5" customHeight="1" x14ac:dyDescent="0.25">
      <c r="A357" s="61">
        <v>356</v>
      </c>
      <c r="B357" s="61"/>
      <c r="C357" s="61"/>
      <c r="D357" s="61"/>
      <c r="E357" s="62"/>
      <c r="F357" s="61"/>
      <c r="G357" s="63"/>
      <c r="H357" s="64"/>
      <c r="I357" s="65"/>
      <c r="J357" s="65"/>
      <c r="K357" s="63"/>
      <c r="L357" s="61"/>
      <c r="M357" s="61"/>
      <c r="N357" s="61"/>
      <c r="O357" s="61"/>
      <c r="P357" s="28"/>
      <c r="Q357" s="61"/>
      <c r="R357" s="61"/>
      <c r="S357" s="61"/>
      <c r="T357" s="61"/>
      <c r="U357" s="28"/>
      <c r="V357" s="61"/>
      <c r="W357" s="9"/>
      <c r="X357" s="9"/>
      <c r="Y357" s="74"/>
      <c r="Z357" s="9"/>
      <c r="AA357" s="60"/>
      <c r="AB357" s="61"/>
      <c r="AC357" s="61"/>
      <c r="AD357" s="61"/>
      <c r="AE357" s="61"/>
      <c r="AF357" s="61"/>
      <c r="AG357" s="61"/>
      <c r="AH357" s="61" t="str">
        <f t="shared" si="5"/>
        <v/>
      </c>
    </row>
    <row r="358" spans="1:34" s="24" customFormat="1" ht="25.5" customHeight="1" x14ac:dyDescent="0.25">
      <c r="A358" s="61">
        <v>357</v>
      </c>
      <c r="B358" s="61"/>
      <c r="C358" s="61"/>
      <c r="D358" s="61"/>
      <c r="E358" s="62"/>
      <c r="F358" s="61"/>
      <c r="G358" s="63"/>
      <c r="H358" s="64"/>
      <c r="I358" s="65"/>
      <c r="J358" s="65"/>
      <c r="K358" s="63"/>
      <c r="L358" s="61"/>
      <c r="M358" s="61"/>
      <c r="N358" s="61"/>
      <c r="O358" s="61"/>
      <c r="P358" s="28"/>
      <c r="Q358" s="61"/>
      <c r="R358" s="61"/>
      <c r="S358" s="61"/>
      <c r="T358" s="61"/>
      <c r="U358" s="28"/>
      <c r="V358" s="61"/>
      <c r="W358" s="9"/>
      <c r="X358" s="9"/>
      <c r="Y358" s="66"/>
      <c r="Z358" s="9"/>
      <c r="AA358" s="60"/>
      <c r="AB358" s="61"/>
      <c r="AC358" s="61"/>
      <c r="AD358" s="61"/>
      <c r="AE358" s="61"/>
      <c r="AF358" s="61"/>
      <c r="AG358" s="61"/>
      <c r="AH358" s="61" t="str">
        <f t="shared" si="5"/>
        <v/>
      </c>
    </row>
    <row r="359" spans="1:34" s="24" customFormat="1" ht="25.5" customHeight="1" x14ac:dyDescent="0.25">
      <c r="A359" s="61">
        <v>358</v>
      </c>
      <c r="B359" s="61"/>
      <c r="C359" s="61"/>
      <c r="D359" s="61"/>
      <c r="E359" s="62"/>
      <c r="F359" s="61"/>
      <c r="G359" s="63"/>
      <c r="H359" s="64"/>
      <c r="I359" s="65"/>
      <c r="J359" s="65"/>
      <c r="K359" s="63"/>
      <c r="L359" s="61"/>
      <c r="M359" s="61"/>
      <c r="N359" s="61"/>
      <c r="O359" s="61"/>
      <c r="P359" s="28"/>
      <c r="Q359" s="61"/>
      <c r="R359" s="61"/>
      <c r="S359" s="61"/>
      <c r="T359" s="61"/>
      <c r="U359" s="28"/>
      <c r="V359" s="61"/>
      <c r="W359" s="9"/>
      <c r="X359" s="9"/>
      <c r="Y359" s="66"/>
      <c r="Z359" s="9"/>
      <c r="AA359" s="60"/>
      <c r="AB359" s="61"/>
      <c r="AC359" s="61"/>
      <c r="AD359" s="61"/>
      <c r="AE359" s="61"/>
      <c r="AF359" s="61"/>
      <c r="AG359" s="61"/>
      <c r="AH359" s="61" t="str">
        <f t="shared" si="5"/>
        <v/>
      </c>
    </row>
    <row r="360" spans="1:34" s="24" customFormat="1" ht="25.5" customHeight="1" x14ac:dyDescent="0.25">
      <c r="A360" s="61">
        <v>359</v>
      </c>
      <c r="B360" s="61"/>
      <c r="C360" s="61"/>
      <c r="D360" s="61"/>
      <c r="E360" s="62"/>
      <c r="F360" s="61"/>
      <c r="G360" s="63"/>
      <c r="H360" s="64"/>
      <c r="I360" s="65"/>
      <c r="J360" s="65"/>
      <c r="K360" s="63"/>
      <c r="L360" s="61"/>
      <c r="M360" s="61"/>
      <c r="N360" s="61"/>
      <c r="O360" s="61"/>
      <c r="P360" s="28"/>
      <c r="Q360" s="61"/>
      <c r="R360" s="61"/>
      <c r="S360" s="61"/>
      <c r="T360" s="61"/>
      <c r="U360" s="28"/>
      <c r="V360" s="61"/>
      <c r="W360" s="9"/>
      <c r="X360" s="9"/>
      <c r="Y360" s="66"/>
      <c r="Z360" s="9"/>
      <c r="AA360" s="60"/>
      <c r="AB360" s="61"/>
      <c r="AC360" s="61"/>
      <c r="AD360" s="61"/>
      <c r="AE360" s="61"/>
      <c r="AF360" s="61"/>
      <c r="AG360" s="61"/>
      <c r="AH360" s="61" t="str">
        <f t="shared" si="5"/>
        <v/>
      </c>
    </row>
    <row r="361" spans="1:34" s="24" customFormat="1" ht="25.5" customHeight="1" x14ac:dyDescent="0.25">
      <c r="A361" s="61">
        <v>360</v>
      </c>
      <c r="B361" s="61"/>
      <c r="C361" s="61"/>
      <c r="D361" s="61"/>
      <c r="E361" s="62"/>
      <c r="F361" s="61"/>
      <c r="G361" s="63"/>
      <c r="H361" s="64"/>
      <c r="I361" s="65"/>
      <c r="J361" s="65"/>
      <c r="K361" s="63"/>
      <c r="L361" s="61"/>
      <c r="M361" s="61"/>
      <c r="N361" s="61"/>
      <c r="O361" s="61"/>
      <c r="P361" s="28"/>
      <c r="Q361" s="61"/>
      <c r="R361" s="61"/>
      <c r="S361" s="61"/>
      <c r="T361" s="61"/>
      <c r="U361" s="28"/>
      <c r="V361" s="61"/>
      <c r="W361" s="9"/>
      <c r="X361" s="9"/>
      <c r="Y361" s="66"/>
      <c r="Z361" s="9"/>
      <c r="AA361" s="60"/>
      <c r="AB361" s="61"/>
      <c r="AC361" s="61"/>
      <c r="AD361" s="61"/>
      <c r="AE361" s="61"/>
      <c r="AF361" s="61"/>
      <c r="AG361" s="61"/>
      <c r="AH361" s="61" t="str">
        <f t="shared" si="5"/>
        <v/>
      </c>
    </row>
    <row r="362" spans="1:34" s="24" customFormat="1" ht="25.5" customHeight="1" x14ac:dyDescent="0.25">
      <c r="A362" s="61">
        <v>361</v>
      </c>
      <c r="B362" s="61"/>
      <c r="C362" s="61"/>
      <c r="D362" s="61"/>
      <c r="E362" s="62"/>
      <c r="F362" s="61"/>
      <c r="G362" s="63"/>
      <c r="H362" s="64"/>
      <c r="I362" s="65"/>
      <c r="J362" s="65"/>
      <c r="K362" s="63"/>
      <c r="L362" s="61"/>
      <c r="M362" s="61"/>
      <c r="N362" s="61"/>
      <c r="O362" s="61"/>
      <c r="P362" s="28"/>
      <c r="Q362" s="61"/>
      <c r="R362" s="61"/>
      <c r="S362" s="61"/>
      <c r="T362" s="61"/>
      <c r="U362" s="28"/>
      <c r="V362" s="61"/>
      <c r="W362" s="9"/>
      <c r="X362" s="9"/>
      <c r="Y362" s="74"/>
      <c r="Z362" s="9"/>
      <c r="AA362" s="60"/>
      <c r="AB362" s="61"/>
      <c r="AC362" s="61"/>
      <c r="AD362" s="61"/>
      <c r="AE362" s="61"/>
      <c r="AF362" s="61"/>
      <c r="AG362" s="61"/>
      <c r="AH362" s="61" t="str">
        <f t="shared" si="5"/>
        <v/>
      </c>
    </row>
    <row r="363" spans="1:34" s="24" customFormat="1" ht="25.5" customHeight="1" x14ac:dyDescent="0.25">
      <c r="A363" s="61">
        <v>362</v>
      </c>
      <c r="B363" s="61"/>
      <c r="C363" s="61"/>
      <c r="D363" s="61"/>
      <c r="E363" s="62"/>
      <c r="F363" s="61"/>
      <c r="G363" s="63"/>
      <c r="H363" s="64"/>
      <c r="I363" s="65"/>
      <c r="J363" s="65"/>
      <c r="K363" s="63"/>
      <c r="L363" s="61"/>
      <c r="M363" s="61"/>
      <c r="N363" s="61"/>
      <c r="O363" s="61"/>
      <c r="P363" s="28"/>
      <c r="Q363" s="61"/>
      <c r="R363" s="61"/>
      <c r="S363" s="61"/>
      <c r="T363" s="61"/>
      <c r="U363" s="28"/>
      <c r="V363" s="61"/>
      <c r="W363" s="9"/>
      <c r="X363" s="9"/>
      <c r="Y363" s="66"/>
      <c r="Z363" s="9"/>
      <c r="AA363" s="60"/>
      <c r="AB363" s="61"/>
      <c r="AC363" s="61"/>
      <c r="AD363" s="61"/>
      <c r="AE363" s="61"/>
      <c r="AF363" s="61"/>
      <c r="AG363" s="61"/>
      <c r="AH363" s="61" t="str">
        <f t="shared" si="5"/>
        <v/>
      </c>
    </row>
    <row r="364" spans="1:34" s="24" customFormat="1" ht="25.5" customHeight="1" x14ac:dyDescent="0.25">
      <c r="A364" s="61">
        <v>363</v>
      </c>
      <c r="B364" s="61"/>
      <c r="C364" s="61"/>
      <c r="D364" s="61"/>
      <c r="E364" s="62"/>
      <c r="F364" s="61"/>
      <c r="G364" s="63"/>
      <c r="H364" s="64"/>
      <c r="I364" s="65"/>
      <c r="J364" s="65"/>
      <c r="K364" s="63"/>
      <c r="L364" s="61"/>
      <c r="M364" s="61"/>
      <c r="N364" s="61"/>
      <c r="O364" s="61"/>
      <c r="P364" s="28"/>
      <c r="Q364" s="61"/>
      <c r="R364" s="61"/>
      <c r="S364" s="61"/>
      <c r="T364" s="61"/>
      <c r="U364" s="28"/>
      <c r="V364" s="61"/>
      <c r="W364" s="9"/>
      <c r="X364" s="9"/>
      <c r="Y364" s="66"/>
      <c r="Z364" s="9"/>
      <c r="AA364" s="60"/>
      <c r="AB364" s="61"/>
      <c r="AC364" s="61"/>
      <c r="AD364" s="61"/>
      <c r="AE364" s="61"/>
      <c r="AF364" s="61"/>
      <c r="AG364" s="61"/>
      <c r="AH364" s="61" t="str">
        <f t="shared" si="5"/>
        <v/>
      </c>
    </row>
    <row r="365" spans="1:34" s="24" customFormat="1" ht="25.5" customHeight="1" x14ac:dyDescent="0.25">
      <c r="A365" s="61">
        <v>364</v>
      </c>
      <c r="B365" s="61"/>
      <c r="C365" s="61"/>
      <c r="D365" s="61"/>
      <c r="E365" s="62"/>
      <c r="F365" s="61"/>
      <c r="G365" s="63"/>
      <c r="H365" s="64"/>
      <c r="I365" s="65"/>
      <c r="J365" s="65"/>
      <c r="K365" s="63"/>
      <c r="L365" s="61"/>
      <c r="M365" s="61"/>
      <c r="N365" s="61"/>
      <c r="O365" s="61"/>
      <c r="P365" s="28"/>
      <c r="Q365" s="61"/>
      <c r="R365" s="61"/>
      <c r="S365" s="61"/>
      <c r="T365" s="61"/>
      <c r="U365" s="28"/>
      <c r="V365" s="61"/>
      <c r="W365" s="9"/>
      <c r="X365" s="9"/>
      <c r="Y365" s="66"/>
      <c r="Z365" s="9"/>
      <c r="AA365" s="60"/>
      <c r="AB365" s="61"/>
      <c r="AC365" s="61"/>
      <c r="AD365" s="61"/>
      <c r="AE365" s="61"/>
      <c r="AF365" s="61"/>
      <c r="AG365" s="61"/>
      <c r="AH365" s="61" t="str">
        <f t="shared" si="5"/>
        <v/>
      </c>
    </row>
    <row r="366" spans="1:34" s="24" customFormat="1" ht="25.5" customHeight="1" x14ac:dyDescent="0.25">
      <c r="A366" s="61">
        <v>365</v>
      </c>
      <c r="B366" s="61"/>
      <c r="C366" s="61"/>
      <c r="D366" s="61"/>
      <c r="E366" s="62"/>
      <c r="F366" s="61"/>
      <c r="G366" s="63"/>
      <c r="H366" s="64"/>
      <c r="I366" s="65"/>
      <c r="J366" s="65"/>
      <c r="K366" s="63"/>
      <c r="L366" s="61"/>
      <c r="M366" s="61"/>
      <c r="N366" s="61"/>
      <c r="O366" s="61"/>
      <c r="P366" s="28"/>
      <c r="Q366" s="61"/>
      <c r="R366" s="61"/>
      <c r="S366" s="61"/>
      <c r="T366" s="61"/>
      <c r="U366" s="28"/>
      <c r="V366" s="61"/>
      <c r="W366" s="9"/>
      <c r="X366" s="9"/>
      <c r="Y366" s="66"/>
      <c r="Z366" s="9"/>
      <c r="AA366" s="60"/>
      <c r="AB366" s="61"/>
      <c r="AC366" s="61"/>
      <c r="AD366" s="61"/>
      <c r="AE366" s="61"/>
      <c r="AF366" s="61"/>
      <c r="AG366" s="61"/>
      <c r="AH366" s="61" t="str">
        <f t="shared" si="5"/>
        <v/>
      </c>
    </row>
    <row r="367" spans="1:34" s="24" customFormat="1" ht="25.5" customHeight="1" x14ac:dyDescent="0.25">
      <c r="A367" s="61">
        <v>366</v>
      </c>
      <c r="B367" s="61"/>
      <c r="C367" s="61"/>
      <c r="D367" s="61"/>
      <c r="E367" s="62"/>
      <c r="F367" s="61"/>
      <c r="G367" s="63"/>
      <c r="H367" s="64"/>
      <c r="I367" s="65"/>
      <c r="J367" s="65"/>
      <c r="K367" s="63"/>
      <c r="L367" s="61"/>
      <c r="M367" s="61"/>
      <c r="N367" s="61"/>
      <c r="O367" s="61"/>
      <c r="P367" s="28"/>
      <c r="Q367" s="61"/>
      <c r="R367" s="61"/>
      <c r="S367" s="61"/>
      <c r="T367" s="61"/>
      <c r="U367" s="28"/>
      <c r="V367" s="61"/>
      <c r="W367" s="9"/>
      <c r="X367" s="9"/>
      <c r="Y367" s="66"/>
      <c r="Z367" s="9"/>
      <c r="AA367" s="60"/>
      <c r="AB367" s="61"/>
      <c r="AC367" s="61"/>
      <c r="AD367" s="61"/>
      <c r="AE367" s="61"/>
      <c r="AF367" s="61"/>
      <c r="AG367" s="61"/>
      <c r="AH367" s="61" t="str">
        <f t="shared" si="5"/>
        <v/>
      </c>
    </row>
    <row r="368" spans="1:34" s="24" customFormat="1" ht="25.5" customHeight="1" x14ac:dyDescent="0.25">
      <c r="A368" s="61">
        <v>367</v>
      </c>
      <c r="B368" s="61"/>
      <c r="C368" s="61"/>
      <c r="D368" s="61"/>
      <c r="E368" s="62"/>
      <c r="F368" s="61"/>
      <c r="G368" s="63"/>
      <c r="H368" s="64"/>
      <c r="I368" s="65"/>
      <c r="J368" s="65"/>
      <c r="K368" s="63"/>
      <c r="L368" s="61"/>
      <c r="M368" s="61"/>
      <c r="N368" s="61"/>
      <c r="O368" s="61"/>
      <c r="P368" s="28"/>
      <c r="Q368" s="61"/>
      <c r="R368" s="61"/>
      <c r="S368" s="61"/>
      <c r="T368" s="61"/>
      <c r="U368" s="28"/>
      <c r="V368" s="61"/>
      <c r="W368" s="9"/>
      <c r="X368" s="9"/>
      <c r="Y368" s="66"/>
      <c r="Z368" s="9"/>
      <c r="AA368" s="60"/>
      <c r="AB368" s="61"/>
      <c r="AC368" s="61"/>
      <c r="AD368" s="61"/>
      <c r="AE368" s="61"/>
      <c r="AF368" s="61"/>
      <c r="AG368" s="61"/>
      <c r="AH368" s="61" t="str">
        <f t="shared" si="5"/>
        <v/>
      </c>
    </row>
    <row r="369" spans="1:34" s="24" customFormat="1" ht="25.5" customHeight="1" x14ac:dyDescent="0.25">
      <c r="A369" s="61">
        <v>368</v>
      </c>
      <c r="B369" s="61"/>
      <c r="C369" s="61"/>
      <c r="D369" s="61"/>
      <c r="E369" s="62"/>
      <c r="F369" s="61"/>
      <c r="G369" s="63"/>
      <c r="H369" s="64"/>
      <c r="I369" s="65"/>
      <c r="J369" s="65"/>
      <c r="K369" s="63"/>
      <c r="L369" s="61"/>
      <c r="M369" s="61"/>
      <c r="N369" s="61"/>
      <c r="O369" s="61"/>
      <c r="P369" s="28"/>
      <c r="Q369" s="61"/>
      <c r="R369" s="61"/>
      <c r="S369" s="61"/>
      <c r="T369" s="61"/>
      <c r="U369" s="28"/>
      <c r="V369" s="61"/>
      <c r="W369" s="9"/>
      <c r="X369" s="9"/>
      <c r="Y369" s="66"/>
      <c r="Z369" s="9"/>
      <c r="AA369" s="60"/>
      <c r="AB369" s="61"/>
      <c r="AC369" s="61"/>
      <c r="AD369" s="61"/>
      <c r="AE369" s="61"/>
      <c r="AF369" s="61"/>
      <c r="AG369" s="61"/>
      <c r="AH369" s="61" t="str">
        <f t="shared" si="5"/>
        <v/>
      </c>
    </row>
    <row r="370" spans="1:34" s="24" customFormat="1" ht="25.5" customHeight="1" x14ac:dyDescent="0.25">
      <c r="A370" s="61">
        <v>369</v>
      </c>
      <c r="B370" s="61"/>
      <c r="C370" s="61"/>
      <c r="D370" s="61"/>
      <c r="E370" s="62"/>
      <c r="F370" s="61"/>
      <c r="G370" s="63"/>
      <c r="H370" s="64"/>
      <c r="I370" s="65"/>
      <c r="J370" s="65"/>
      <c r="K370" s="63"/>
      <c r="L370" s="61"/>
      <c r="M370" s="61"/>
      <c r="N370" s="61"/>
      <c r="O370" s="61"/>
      <c r="P370" s="28"/>
      <c r="Q370" s="61"/>
      <c r="R370" s="61"/>
      <c r="S370" s="61"/>
      <c r="T370" s="61"/>
      <c r="U370" s="28"/>
      <c r="V370" s="61"/>
      <c r="W370" s="9"/>
      <c r="X370" s="9"/>
      <c r="Y370" s="66"/>
      <c r="Z370" s="9"/>
      <c r="AA370" s="60"/>
      <c r="AB370" s="61"/>
      <c r="AC370" s="61"/>
      <c r="AD370" s="61"/>
      <c r="AE370" s="61"/>
      <c r="AF370" s="61"/>
      <c r="AG370" s="61"/>
      <c r="AH370" s="61" t="str">
        <f t="shared" si="5"/>
        <v/>
      </c>
    </row>
    <row r="371" spans="1:34" s="24" customFormat="1" ht="25.5" customHeight="1" x14ac:dyDescent="0.25">
      <c r="A371" s="61">
        <v>370</v>
      </c>
      <c r="B371" s="61"/>
      <c r="C371" s="61"/>
      <c r="D371" s="61"/>
      <c r="E371" s="62"/>
      <c r="F371" s="61"/>
      <c r="G371" s="63"/>
      <c r="H371" s="64"/>
      <c r="I371" s="65"/>
      <c r="J371" s="65"/>
      <c r="K371" s="63"/>
      <c r="L371" s="61"/>
      <c r="M371" s="61"/>
      <c r="N371" s="61"/>
      <c r="O371" s="61"/>
      <c r="P371" s="28"/>
      <c r="Q371" s="61"/>
      <c r="R371" s="61"/>
      <c r="S371" s="61"/>
      <c r="T371" s="61"/>
      <c r="U371" s="28"/>
      <c r="V371" s="61"/>
      <c r="W371" s="9"/>
      <c r="X371" s="9"/>
      <c r="Y371" s="66"/>
      <c r="Z371" s="9"/>
      <c r="AA371" s="60"/>
      <c r="AB371" s="61"/>
      <c r="AC371" s="61"/>
      <c r="AD371" s="61"/>
      <c r="AE371" s="61"/>
      <c r="AF371" s="61"/>
      <c r="AG371" s="61"/>
      <c r="AH371" s="61" t="str">
        <f t="shared" si="5"/>
        <v/>
      </c>
    </row>
    <row r="372" spans="1:34" s="24" customFormat="1" ht="25.5" customHeight="1" x14ac:dyDescent="0.25">
      <c r="A372" s="61">
        <v>371</v>
      </c>
      <c r="B372" s="61"/>
      <c r="C372" s="61"/>
      <c r="D372" s="61"/>
      <c r="E372" s="62"/>
      <c r="F372" s="61"/>
      <c r="G372" s="63"/>
      <c r="H372" s="64"/>
      <c r="I372" s="65"/>
      <c r="J372" s="65"/>
      <c r="K372" s="63"/>
      <c r="L372" s="61"/>
      <c r="M372" s="61"/>
      <c r="N372" s="61"/>
      <c r="O372" s="61"/>
      <c r="P372" s="28"/>
      <c r="Q372" s="61"/>
      <c r="R372" s="61"/>
      <c r="S372" s="61"/>
      <c r="T372" s="61"/>
      <c r="U372" s="28"/>
      <c r="V372" s="61"/>
      <c r="W372" s="9"/>
      <c r="X372" s="9"/>
      <c r="Y372" s="66"/>
      <c r="Z372" s="9"/>
      <c r="AA372" s="60"/>
      <c r="AB372" s="61"/>
      <c r="AC372" s="61"/>
      <c r="AD372" s="61"/>
      <c r="AE372" s="61"/>
      <c r="AF372" s="61"/>
      <c r="AG372" s="61"/>
      <c r="AH372" s="61" t="str">
        <f t="shared" si="5"/>
        <v/>
      </c>
    </row>
    <row r="373" spans="1:34" s="24" customFormat="1" ht="25.5" customHeight="1" x14ac:dyDescent="0.25">
      <c r="A373" s="61">
        <v>372</v>
      </c>
      <c r="B373" s="61"/>
      <c r="C373" s="61"/>
      <c r="D373" s="61"/>
      <c r="E373" s="62"/>
      <c r="F373" s="61"/>
      <c r="G373" s="63"/>
      <c r="H373" s="64"/>
      <c r="I373" s="65"/>
      <c r="J373" s="65"/>
      <c r="K373" s="63"/>
      <c r="L373" s="61"/>
      <c r="M373" s="61"/>
      <c r="N373" s="61"/>
      <c r="O373" s="61"/>
      <c r="P373" s="28"/>
      <c r="Q373" s="61"/>
      <c r="R373" s="61"/>
      <c r="S373" s="61"/>
      <c r="T373" s="61"/>
      <c r="U373" s="28"/>
      <c r="V373" s="61"/>
      <c r="W373" s="9"/>
      <c r="X373" s="9"/>
      <c r="Y373" s="66"/>
      <c r="Z373" s="9"/>
      <c r="AA373" s="60"/>
      <c r="AB373" s="61"/>
      <c r="AC373" s="61"/>
      <c r="AD373" s="61"/>
      <c r="AE373" s="61"/>
      <c r="AF373" s="61"/>
      <c r="AG373" s="61"/>
      <c r="AH373" s="61" t="str">
        <f t="shared" si="5"/>
        <v/>
      </c>
    </row>
    <row r="374" spans="1:34" s="24" customFormat="1" ht="25.5" customHeight="1" x14ac:dyDescent="0.25">
      <c r="A374" s="61">
        <v>373</v>
      </c>
      <c r="B374" s="61"/>
      <c r="C374" s="61"/>
      <c r="D374" s="61"/>
      <c r="E374" s="62"/>
      <c r="F374" s="61"/>
      <c r="G374" s="63"/>
      <c r="H374" s="64"/>
      <c r="I374" s="65"/>
      <c r="J374" s="65"/>
      <c r="K374" s="63"/>
      <c r="L374" s="61"/>
      <c r="M374" s="61"/>
      <c r="N374" s="61"/>
      <c r="O374" s="61"/>
      <c r="P374" s="28"/>
      <c r="Q374" s="61"/>
      <c r="R374" s="61"/>
      <c r="S374" s="61"/>
      <c r="T374" s="61"/>
      <c r="U374" s="28"/>
      <c r="V374" s="61"/>
      <c r="W374" s="9"/>
      <c r="X374" s="9"/>
      <c r="Y374" s="66"/>
      <c r="Z374" s="9"/>
      <c r="AA374" s="60"/>
      <c r="AB374" s="61"/>
      <c r="AC374" s="61"/>
      <c r="AD374" s="61"/>
      <c r="AE374" s="61"/>
      <c r="AF374" s="61"/>
      <c r="AG374" s="61"/>
      <c r="AH374" s="61" t="str">
        <f t="shared" si="5"/>
        <v/>
      </c>
    </row>
    <row r="375" spans="1:34" s="24" customFormat="1" ht="25.5" customHeight="1" x14ac:dyDescent="0.25">
      <c r="A375" s="61">
        <v>374</v>
      </c>
      <c r="B375" s="61"/>
      <c r="C375" s="61"/>
      <c r="D375" s="61"/>
      <c r="E375" s="62"/>
      <c r="F375" s="61"/>
      <c r="G375" s="63"/>
      <c r="H375" s="64"/>
      <c r="I375" s="65"/>
      <c r="J375" s="65"/>
      <c r="K375" s="63"/>
      <c r="L375" s="61"/>
      <c r="M375" s="61"/>
      <c r="N375" s="61"/>
      <c r="O375" s="61"/>
      <c r="P375" s="28"/>
      <c r="Q375" s="61"/>
      <c r="R375" s="61"/>
      <c r="S375" s="61"/>
      <c r="T375" s="61"/>
      <c r="U375" s="28"/>
      <c r="V375" s="61"/>
      <c r="W375" s="9"/>
      <c r="X375" s="9"/>
      <c r="Y375" s="66"/>
      <c r="Z375" s="9"/>
      <c r="AA375" s="60"/>
      <c r="AB375" s="61"/>
      <c r="AC375" s="61"/>
      <c r="AD375" s="61"/>
      <c r="AE375" s="61"/>
      <c r="AF375" s="61"/>
      <c r="AG375" s="61"/>
      <c r="AH375" s="61" t="str">
        <f t="shared" si="5"/>
        <v/>
      </c>
    </row>
    <row r="376" spans="1:34" s="24" customFormat="1" ht="25.5" customHeight="1" x14ac:dyDescent="0.25">
      <c r="A376" s="61">
        <v>375</v>
      </c>
      <c r="B376" s="61"/>
      <c r="C376" s="61"/>
      <c r="D376" s="61"/>
      <c r="E376" s="62"/>
      <c r="F376" s="61"/>
      <c r="G376" s="63"/>
      <c r="H376" s="64"/>
      <c r="I376" s="65"/>
      <c r="J376" s="65"/>
      <c r="K376" s="63"/>
      <c r="L376" s="61"/>
      <c r="M376" s="61"/>
      <c r="N376" s="61"/>
      <c r="O376" s="61"/>
      <c r="P376" s="28"/>
      <c r="Q376" s="61"/>
      <c r="R376" s="61"/>
      <c r="S376" s="61"/>
      <c r="T376" s="61"/>
      <c r="U376" s="28"/>
      <c r="V376" s="61"/>
      <c r="W376" s="9"/>
      <c r="X376" s="9"/>
      <c r="Y376" s="66"/>
      <c r="Z376" s="9"/>
      <c r="AA376" s="60"/>
      <c r="AB376" s="61"/>
      <c r="AC376" s="61"/>
      <c r="AD376" s="61"/>
      <c r="AE376" s="61"/>
      <c r="AF376" s="61"/>
      <c r="AG376" s="61"/>
      <c r="AH376" s="61" t="str">
        <f t="shared" si="5"/>
        <v/>
      </c>
    </row>
    <row r="377" spans="1:34" s="24" customFormat="1" ht="25.5" customHeight="1" x14ac:dyDescent="0.25">
      <c r="A377" s="61">
        <v>376</v>
      </c>
      <c r="B377" s="61"/>
      <c r="C377" s="61"/>
      <c r="D377" s="61"/>
      <c r="E377" s="62"/>
      <c r="F377" s="61"/>
      <c r="G377" s="63"/>
      <c r="H377" s="64"/>
      <c r="I377" s="65"/>
      <c r="J377" s="65"/>
      <c r="K377" s="63"/>
      <c r="L377" s="61"/>
      <c r="M377" s="61"/>
      <c r="N377" s="61"/>
      <c r="O377" s="61"/>
      <c r="P377" s="28"/>
      <c r="Q377" s="61"/>
      <c r="R377" s="28"/>
      <c r="S377" s="61"/>
      <c r="T377" s="61"/>
      <c r="U377" s="28"/>
      <c r="V377" s="61"/>
      <c r="W377" s="9"/>
      <c r="X377" s="9"/>
      <c r="Y377" s="66"/>
      <c r="Z377" s="9"/>
      <c r="AA377" s="60"/>
      <c r="AB377" s="61"/>
      <c r="AC377" s="61"/>
      <c r="AD377" s="61"/>
      <c r="AE377" s="61"/>
      <c r="AF377" s="61"/>
      <c r="AG377" s="61"/>
      <c r="AH377" s="61" t="str">
        <f t="shared" si="5"/>
        <v/>
      </c>
    </row>
    <row r="378" spans="1:34" s="24" customFormat="1" ht="25.5" customHeight="1" x14ac:dyDescent="0.25">
      <c r="A378" s="61">
        <v>377</v>
      </c>
      <c r="B378" s="61"/>
      <c r="C378" s="61"/>
      <c r="D378" s="61"/>
      <c r="E378" s="62"/>
      <c r="F378" s="61"/>
      <c r="G378" s="63"/>
      <c r="H378" s="64"/>
      <c r="I378" s="65"/>
      <c r="J378" s="65"/>
      <c r="K378" s="63"/>
      <c r="L378" s="61"/>
      <c r="M378" s="61"/>
      <c r="N378" s="61"/>
      <c r="O378" s="61"/>
      <c r="P378" s="28"/>
      <c r="Q378" s="61"/>
      <c r="R378" s="61"/>
      <c r="S378" s="61"/>
      <c r="T378" s="61"/>
      <c r="U378" s="28"/>
      <c r="V378" s="61"/>
      <c r="W378" s="9"/>
      <c r="X378" s="9"/>
      <c r="Y378" s="66"/>
      <c r="Z378" s="9"/>
      <c r="AA378" s="60"/>
      <c r="AB378" s="61"/>
      <c r="AC378" s="61"/>
      <c r="AD378" s="61"/>
      <c r="AE378" s="61"/>
      <c r="AF378" s="61"/>
      <c r="AG378" s="61"/>
      <c r="AH378" s="61" t="str">
        <f t="shared" si="5"/>
        <v/>
      </c>
    </row>
    <row r="379" spans="1:34" s="24" customFormat="1" ht="25.5" customHeight="1" x14ac:dyDescent="0.25">
      <c r="A379" s="61">
        <v>378</v>
      </c>
      <c r="B379" s="61"/>
      <c r="C379" s="61"/>
      <c r="D379" s="61"/>
      <c r="E379" s="62"/>
      <c r="F379" s="61"/>
      <c r="G379" s="63"/>
      <c r="H379" s="64"/>
      <c r="I379" s="65"/>
      <c r="J379" s="65"/>
      <c r="K379" s="63"/>
      <c r="L379" s="61"/>
      <c r="M379" s="61"/>
      <c r="N379" s="61"/>
      <c r="O379" s="61"/>
      <c r="P379" s="28"/>
      <c r="Q379" s="61"/>
      <c r="R379" s="61"/>
      <c r="S379" s="61"/>
      <c r="T379" s="61"/>
      <c r="U379" s="28"/>
      <c r="V379" s="61"/>
      <c r="W379" s="9"/>
      <c r="X379" s="9"/>
      <c r="Y379" s="66"/>
      <c r="Z379" s="9"/>
      <c r="AA379" s="60"/>
      <c r="AB379" s="61"/>
      <c r="AC379" s="61"/>
      <c r="AD379" s="61"/>
      <c r="AE379" s="61"/>
      <c r="AF379" s="61"/>
      <c r="AG379" s="61"/>
      <c r="AH379" s="61" t="str">
        <f t="shared" si="5"/>
        <v/>
      </c>
    </row>
    <row r="380" spans="1:34" s="24" customFormat="1" ht="25.5" customHeight="1" x14ac:dyDescent="0.25">
      <c r="A380" s="61">
        <v>379</v>
      </c>
      <c r="B380" s="61"/>
      <c r="C380" s="61"/>
      <c r="D380" s="61"/>
      <c r="E380" s="62"/>
      <c r="F380" s="61"/>
      <c r="G380" s="63"/>
      <c r="H380" s="64"/>
      <c r="I380" s="65"/>
      <c r="J380" s="65"/>
      <c r="K380" s="63"/>
      <c r="L380" s="61"/>
      <c r="M380" s="61"/>
      <c r="N380" s="61"/>
      <c r="O380" s="61"/>
      <c r="P380" s="28"/>
      <c r="Q380" s="61"/>
      <c r="R380" s="61"/>
      <c r="S380" s="61"/>
      <c r="T380" s="61"/>
      <c r="U380" s="28"/>
      <c r="V380" s="61"/>
      <c r="W380" s="9"/>
      <c r="X380" s="9"/>
      <c r="Y380" s="74"/>
      <c r="Z380" s="9"/>
      <c r="AA380" s="60"/>
      <c r="AB380" s="61"/>
      <c r="AC380" s="61"/>
      <c r="AD380" s="61"/>
      <c r="AE380" s="61"/>
      <c r="AF380" s="61"/>
      <c r="AG380" s="61"/>
      <c r="AH380" s="61" t="str">
        <f t="shared" si="5"/>
        <v/>
      </c>
    </row>
    <row r="381" spans="1:34" s="24" customFormat="1" ht="25.5" customHeight="1" x14ac:dyDescent="0.25">
      <c r="A381" s="61">
        <v>380</v>
      </c>
      <c r="B381" s="61"/>
      <c r="C381" s="61"/>
      <c r="D381" s="61"/>
      <c r="E381" s="62"/>
      <c r="F381" s="61"/>
      <c r="G381" s="63"/>
      <c r="H381" s="64"/>
      <c r="I381" s="65"/>
      <c r="J381" s="65"/>
      <c r="K381" s="63"/>
      <c r="L381" s="61"/>
      <c r="M381" s="61"/>
      <c r="N381" s="61"/>
      <c r="O381" s="61"/>
      <c r="P381" s="28"/>
      <c r="Q381" s="61"/>
      <c r="R381" s="61"/>
      <c r="S381" s="61"/>
      <c r="T381" s="61"/>
      <c r="U381" s="28"/>
      <c r="V381" s="61"/>
      <c r="W381" s="9"/>
      <c r="X381" s="9"/>
      <c r="Y381" s="66"/>
      <c r="Z381" s="9"/>
      <c r="AA381" s="60"/>
      <c r="AB381" s="61"/>
      <c r="AC381" s="61"/>
      <c r="AD381" s="61"/>
      <c r="AE381" s="61"/>
      <c r="AF381" s="61"/>
      <c r="AG381" s="61"/>
      <c r="AH381" s="61" t="str">
        <f t="shared" si="5"/>
        <v/>
      </c>
    </row>
    <row r="382" spans="1:34" s="24" customFormat="1" ht="25.5" customHeight="1" x14ac:dyDescent="0.25">
      <c r="A382" s="61">
        <v>381</v>
      </c>
      <c r="B382" s="61"/>
      <c r="C382" s="61"/>
      <c r="D382" s="61"/>
      <c r="E382" s="62"/>
      <c r="F382" s="61"/>
      <c r="G382" s="63"/>
      <c r="H382" s="64"/>
      <c r="I382" s="65"/>
      <c r="J382" s="65"/>
      <c r="K382" s="63"/>
      <c r="L382" s="61"/>
      <c r="M382" s="61"/>
      <c r="N382" s="61"/>
      <c r="O382" s="61"/>
      <c r="P382" s="28"/>
      <c r="Q382" s="61"/>
      <c r="R382" s="61"/>
      <c r="S382" s="61"/>
      <c r="T382" s="61"/>
      <c r="U382" s="28"/>
      <c r="V382" s="61"/>
      <c r="W382" s="9"/>
      <c r="X382" s="9"/>
      <c r="Y382" s="66"/>
      <c r="Z382" s="9"/>
      <c r="AA382" s="60"/>
      <c r="AB382" s="61"/>
      <c r="AC382" s="61"/>
      <c r="AD382" s="61"/>
      <c r="AE382" s="61"/>
      <c r="AF382" s="61"/>
      <c r="AG382" s="61"/>
      <c r="AH382" s="61" t="str">
        <f t="shared" si="5"/>
        <v/>
      </c>
    </row>
    <row r="383" spans="1:34" s="24" customFormat="1" ht="25.5" customHeight="1" x14ac:dyDescent="0.25">
      <c r="A383" s="61">
        <v>382</v>
      </c>
      <c r="B383" s="61"/>
      <c r="C383" s="61"/>
      <c r="D383" s="61"/>
      <c r="E383" s="62"/>
      <c r="F383" s="61"/>
      <c r="G383" s="63"/>
      <c r="H383" s="64"/>
      <c r="I383" s="65"/>
      <c r="J383" s="65"/>
      <c r="K383" s="63"/>
      <c r="L383" s="61"/>
      <c r="M383" s="61"/>
      <c r="N383" s="61"/>
      <c r="O383" s="61"/>
      <c r="P383" s="28"/>
      <c r="Q383" s="61"/>
      <c r="R383" s="28"/>
      <c r="S383" s="61"/>
      <c r="T383" s="61"/>
      <c r="U383" s="28"/>
      <c r="V383" s="61"/>
      <c r="W383" s="9"/>
      <c r="X383" s="9"/>
      <c r="Y383" s="66"/>
      <c r="Z383" s="9"/>
      <c r="AA383" s="60"/>
      <c r="AB383" s="61"/>
      <c r="AC383" s="61"/>
      <c r="AD383" s="61"/>
      <c r="AE383" s="61"/>
      <c r="AF383" s="61"/>
      <c r="AG383" s="61"/>
      <c r="AH383" s="61" t="str">
        <f t="shared" si="5"/>
        <v/>
      </c>
    </row>
    <row r="384" spans="1:34" s="24" customFormat="1" ht="25.5" customHeight="1" x14ac:dyDescent="0.25">
      <c r="A384" s="61">
        <v>383</v>
      </c>
      <c r="B384" s="61"/>
      <c r="C384" s="61"/>
      <c r="D384" s="61"/>
      <c r="E384" s="62"/>
      <c r="F384" s="61"/>
      <c r="G384" s="63"/>
      <c r="H384" s="64"/>
      <c r="I384" s="65"/>
      <c r="J384" s="65"/>
      <c r="K384" s="63"/>
      <c r="L384" s="61"/>
      <c r="M384" s="61"/>
      <c r="N384" s="61"/>
      <c r="O384" s="61"/>
      <c r="P384" s="28"/>
      <c r="Q384" s="61"/>
      <c r="R384" s="61"/>
      <c r="S384" s="61"/>
      <c r="T384" s="61"/>
      <c r="U384" s="28"/>
      <c r="V384" s="61"/>
      <c r="W384" s="9"/>
      <c r="X384" s="9"/>
      <c r="Y384" s="74"/>
      <c r="Z384" s="9"/>
      <c r="AA384" s="60"/>
      <c r="AB384" s="61"/>
      <c r="AC384" s="61"/>
      <c r="AD384" s="61"/>
      <c r="AE384" s="61"/>
      <c r="AF384" s="61"/>
      <c r="AG384" s="61"/>
      <c r="AH384" s="61" t="str">
        <f t="shared" si="5"/>
        <v/>
      </c>
    </row>
    <row r="385" spans="1:34" s="24" customFormat="1" ht="25.5" customHeight="1" x14ac:dyDescent="0.25">
      <c r="A385" s="61">
        <v>384</v>
      </c>
      <c r="B385" s="61"/>
      <c r="C385" s="61"/>
      <c r="D385" s="61"/>
      <c r="E385" s="62"/>
      <c r="F385" s="61"/>
      <c r="G385" s="63"/>
      <c r="H385" s="64"/>
      <c r="I385" s="65"/>
      <c r="J385" s="65"/>
      <c r="K385" s="63"/>
      <c r="L385" s="61"/>
      <c r="M385" s="61"/>
      <c r="N385" s="61"/>
      <c r="O385" s="61"/>
      <c r="P385" s="28"/>
      <c r="Q385" s="61"/>
      <c r="R385" s="61"/>
      <c r="S385" s="61"/>
      <c r="T385" s="61"/>
      <c r="U385" s="28"/>
      <c r="V385" s="61"/>
      <c r="W385" s="9"/>
      <c r="X385" s="9"/>
      <c r="Y385" s="66"/>
      <c r="Z385" s="9"/>
      <c r="AA385" s="60"/>
      <c r="AB385" s="61"/>
      <c r="AC385" s="61"/>
      <c r="AD385" s="61"/>
      <c r="AE385" s="61"/>
      <c r="AF385" s="61"/>
      <c r="AG385" s="61"/>
      <c r="AH385" s="61" t="str">
        <f t="shared" si="5"/>
        <v/>
      </c>
    </row>
    <row r="386" spans="1:34" s="24" customFormat="1" ht="25.5" customHeight="1" x14ac:dyDescent="0.25">
      <c r="A386" s="61">
        <v>385</v>
      </c>
      <c r="B386" s="61"/>
      <c r="C386" s="61"/>
      <c r="D386" s="61"/>
      <c r="E386" s="62"/>
      <c r="F386" s="61"/>
      <c r="G386" s="63"/>
      <c r="H386" s="64"/>
      <c r="I386" s="65"/>
      <c r="J386" s="65"/>
      <c r="K386" s="63"/>
      <c r="L386" s="61"/>
      <c r="M386" s="61"/>
      <c r="N386" s="61"/>
      <c r="O386" s="61"/>
      <c r="P386" s="28"/>
      <c r="Q386" s="61"/>
      <c r="R386" s="61"/>
      <c r="S386" s="61"/>
      <c r="T386" s="61"/>
      <c r="U386" s="28"/>
      <c r="V386" s="61"/>
      <c r="W386" s="9"/>
      <c r="X386" s="9"/>
      <c r="Y386" s="66"/>
      <c r="Z386" s="9"/>
      <c r="AA386" s="60"/>
      <c r="AB386" s="61"/>
      <c r="AC386" s="61"/>
      <c r="AD386" s="61"/>
      <c r="AE386" s="61"/>
      <c r="AF386" s="61"/>
      <c r="AG386" s="61"/>
      <c r="AH386" s="61" t="str">
        <f t="shared" si="5"/>
        <v/>
      </c>
    </row>
    <row r="387" spans="1:34" s="24" customFormat="1" ht="25.5" customHeight="1" x14ac:dyDescent="0.25">
      <c r="A387" s="61">
        <v>386</v>
      </c>
      <c r="B387" s="61"/>
      <c r="C387" s="61"/>
      <c r="D387" s="61"/>
      <c r="E387" s="62"/>
      <c r="F387" s="61"/>
      <c r="G387" s="63"/>
      <c r="H387" s="64"/>
      <c r="I387" s="65"/>
      <c r="J387" s="65"/>
      <c r="K387" s="63"/>
      <c r="L387" s="61"/>
      <c r="M387" s="61"/>
      <c r="N387" s="61"/>
      <c r="O387" s="61"/>
      <c r="P387" s="28"/>
      <c r="Q387" s="61"/>
      <c r="R387" s="61"/>
      <c r="S387" s="61"/>
      <c r="T387" s="61"/>
      <c r="U387" s="28"/>
      <c r="V387" s="61"/>
      <c r="W387" s="9"/>
      <c r="X387" s="9"/>
      <c r="Y387" s="66"/>
      <c r="Z387" s="9"/>
      <c r="AA387" s="60"/>
      <c r="AB387" s="61"/>
      <c r="AC387" s="61"/>
      <c r="AD387" s="61"/>
      <c r="AE387" s="61"/>
      <c r="AF387" s="61"/>
      <c r="AG387" s="61"/>
      <c r="AH387" s="61" t="str">
        <f t="shared" ref="AH387:AH450" si="6">IF(W387="","",IF(W387="Reported","Reported","No"))</f>
        <v/>
      </c>
    </row>
    <row r="388" spans="1:34" s="24" customFormat="1" ht="25.5" customHeight="1" x14ac:dyDescent="0.25">
      <c r="A388" s="61">
        <v>387</v>
      </c>
      <c r="B388" s="61"/>
      <c r="C388" s="61"/>
      <c r="D388" s="61"/>
      <c r="E388" s="62"/>
      <c r="F388" s="61"/>
      <c r="G388" s="63"/>
      <c r="H388" s="64"/>
      <c r="I388" s="65"/>
      <c r="J388" s="65"/>
      <c r="K388" s="63"/>
      <c r="L388" s="61"/>
      <c r="M388" s="61"/>
      <c r="N388" s="61"/>
      <c r="O388" s="61"/>
      <c r="P388" s="28"/>
      <c r="Q388" s="61"/>
      <c r="R388" s="61"/>
      <c r="S388" s="61"/>
      <c r="T388" s="61"/>
      <c r="U388" s="28"/>
      <c r="V388" s="61"/>
      <c r="W388" s="9"/>
      <c r="X388" s="9"/>
      <c r="Y388" s="66"/>
      <c r="Z388" s="9"/>
      <c r="AA388" s="60"/>
      <c r="AB388" s="61"/>
      <c r="AC388" s="61"/>
      <c r="AD388" s="61"/>
      <c r="AE388" s="61"/>
      <c r="AF388" s="61"/>
      <c r="AG388" s="61"/>
      <c r="AH388" s="61" t="str">
        <f t="shared" si="6"/>
        <v/>
      </c>
    </row>
    <row r="389" spans="1:34" s="24" customFormat="1" ht="25.5" customHeight="1" x14ac:dyDescent="0.25">
      <c r="A389" s="61">
        <v>388</v>
      </c>
      <c r="B389" s="61"/>
      <c r="C389" s="61"/>
      <c r="D389" s="61"/>
      <c r="E389" s="62"/>
      <c r="F389" s="61"/>
      <c r="G389" s="63"/>
      <c r="H389" s="64"/>
      <c r="I389" s="65"/>
      <c r="J389" s="65"/>
      <c r="K389" s="63"/>
      <c r="L389" s="61"/>
      <c r="M389" s="61"/>
      <c r="N389" s="61"/>
      <c r="O389" s="61"/>
      <c r="P389" s="28"/>
      <c r="Q389" s="61"/>
      <c r="R389" s="61"/>
      <c r="S389" s="61"/>
      <c r="T389" s="61"/>
      <c r="U389" s="28"/>
      <c r="V389" s="61"/>
      <c r="W389" s="9"/>
      <c r="X389" s="9"/>
      <c r="Y389" s="66"/>
      <c r="Z389" s="9"/>
      <c r="AA389" s="60"/>
      <c r="AB389" s="61"/>
      <c r="AC389" s="61"/>
      <c r="AD389" s="61"/>
      <c r="AE389" s="61"/>
      <c r="AF389" s="61"/>
      <c r="AG389" s="61"/>
      <c r="AH389" s="61" t="str">
        <f t="shared" si="6"/>
        <v/>
      </c>
    </row>
    <row r="390" spans="1:34" s="24" customFormat="1" ht="25.5" customHeight="1" x14ac:dyDescent="0.25">
      <c r="A390" s="61">
        <v>389</v>
      </c>
      <c r="B390" s="61"/>
      <c r="C390" s="61"/>
      <c r="D390" s="61"/>
      <c r="E390" s="62"/>
      <c r="F390" s="61"/>
      <c r="G390" s="63"/>
      <c r="H390" s="64"/>
      <c r="I390" s="65"/>
      <c r="J390" s="65"/>
      <c r="K390" s="63"/>
      <c r="L390" s="61"/>
      <c r="M390" s="61"/>
      <c r="N390" s="61"/>
      <c r="O390" s="61"/>
      <c r="P390" s="28"/>
      <c r="Q390" s="61"/>
      <c r="R390" s="61"/>
      <c r="S390" s="61"/>
      <c r="T390" s="61"/>
      <c r="U390" s="28"/>
      <c r="V390" s="61"/>
      <c r="W390" s="9"/>
      <c r="X390" s="9"/>
      <c r="Y390" s="66"/>
      <c r="Z390" s="9"/>
      <c r="AA390" s="60"/>
      <c r="AB390" s="61"/>
      <c r="AC390" s="61"/>
      <c r="AD390" s="61"/>
      <c r="AE390" s="61"/>
      <c r="AF390" s="61"/>
      <c r="AG390" s="61"/>
      <c r="AH390" s="61" t="str">
        <f t="shared" si="6"/>
        <v/>
      </c>
    </row>
    <row r="391" spans="1:34" s="24" customFormat="1" ht="25.5" customHeight="1" x14ac:dyDescent="0.25">
      <c r="A391" s="61">
        <v>390</v>
      </c>
      <c r="B391" s="61"/>
      <c r="C391" s="61"/>
      <c r="D391" s="61"/>
      <c r="E391" s="62"/>
      <c r="F391" s="61"/>
      <c r="G391" s="63"/>
      <c r="H391" s="64"/>
      <c r="I391" s="65"/>
      <c r="J391" s="65"/>
      <c r="K391" s="63"/>
      <c r="L391" s="61"/>
      <c r="M391" s="61"/>
      <c r="N391" s="61"/>
      <c r="O391" s="61"/>
      <c r="P391" s="28"/>
      <c r="Q391" s="61"/>
      <c r="R391" s="61"/>
      <c r="S391" s="61"/>
      <c r="T391" s="61"/>
      <c r="U391" s="28"/>
      <c r="V391" s="61"/>
      <c r="W391" s="9"/>
      <c r="X391" s="9"/>
      <c r="Y391" s="66"/>
      <c r="Z391" s="9"/>
      <c r="AA391" s="60"/>
      <c r="AB391" s="61"/>
      <c r="AC391" s="61"/>
      <c r="AD391" s="61"/>
      <c r="AE391" s="61"/>
      <c r="AF391" s="61"/>
      <c r="AG391" s="61"/>
      <c r="AH391" s="61" t="str">
        <f t="shared" si="6"/>
        <v/>
      </c>
    </row>
    <row r="392" spans="1:34" s="24" customFormat="1" ht="25.5" customHeight="1" x14ac:dyDescent="0.25">
      <c r="A392" s="61">
        <v>391</v>
      </c>
      <c r="B392" s="61"/>
      <c r="C392" s="61"/>
      <c r="D392" s="61"/>
      <c r="E392" s="62"/>
      <c r="F392" s="61"/>
      <c r="G392" s="63"/>
      <c r="H392" s="64"/>
      <c r="I392" s="65"/>
      <c r="J392" s="65"/>
      <c r="K392" s="63"/>
      <c r="L392" s="61"/>
      <c r="M392" s="61"/>
      <c r="N392" s="61"/>
      <c r="O392" s="61"/>
      <c r="P392" s="28"/>
      <c r="Q392" s="61"/>
      <c r="R392" s="61"/>
      <c r="S392" s="61"/>
      <c r="T392" s="61"/>
      <c r="U392" s="28"/>
      <c r="V392" s="61"/>
      <c r="W392" s="9"/>
      <c r="X392" s="9"/>
      <c r="Y392" s="66"/>
      <c r="Z392" s="9"/>
      <c r="AA392" s="60"/>
      <c r="AB392" s="61"/>
      <c r="AC392" s="61"/>
      <c r="AD392" s="61"/>
      <c r="AE392" s="61"/>
      <c r="AF392" s="61"/>
      <c r="AG392" s="61"/>
      <c r="AH392" s="61" t="str">
        <f t="shared" si="6"/>
        <v/>
      </c>
    </row>
    <row r="393" spans="1:34" s="24" customFormat="1" ht="25.5" customHeight="1" x14ac:dyDescent="0.25">
      <c r="A393" s="61">
        <v>392</v>
      </c>
      <c r="B393" s="61"/>
      <c r="C393" s="61"/>
      <c r="D393" s="61"/>
      <c r="E393" s="62"/>
      <c r="F393" s="61"/>
      <c r="G393" s="63"/>
      <c r="H393" s="64"/>
      <c r="I393" s="65"/>
      <c r="J393" s="65"/>
      <c r="K393" s="63"/>
      <c r="L393" s="61"/>
      <c r="M393" s="61"/>
      <c r="N393" s="61"/>
      <c r="O393" s="61"/>
      <c r="P393" s="28"/>
      <c r="Q393" s="61"/>
      <c r="R393" s="61"/>
      <c r="S393" s="61"/>
      <c r="T393" s="61"/>
      <c r="U393" s="28"/>
      <c r="V393" s="61"/>
      <c r="W393" s="9"/>
      <c r="X393" s="9"/>
      <c r="Y393" s="66"/>
      <c r="Z393" s="9"/>
      <c r="AA393" s="60"/>
      <c r="AB393" s="61"/>
      <c r="AC393" s="61"/>
      <c r="AD393" s="61"/>
      <c r="AE393" s="61"/>
      <c r="AF393" s="61"/>
      <c r="AG393" s="61"/>
      <c r="AH393" s="61" t="str">
        <f t="shared" si="6"/>
        <v/>
      </c>
    </row>
    <row r="394" spans="1:34" s="24" customFormat="1" ht="25.5" customHeight="1" x14ac:dyDescent="0.25">
      <c r="A394" s="61">
        <v>393</v>
      </c>
      <c r="B394" s="61"/>
      <c r="C394" s="61"/>
      <c r="D394" s="61"/>
      <c r="E394" s="62"/>
      <c r="F394" s="61"/>
      <c r="G394" s="63"/>
      <c r="H394" s="64"/>
      <c r="I394" s="65"/>
      <c r="J394" s="65"/>
      <c r="K394" s="63"/>
      <c r="L394" s="61"/>
      <c r="M394" s="61"/>
      <c r="N394" s="61"/>
      <c r="O394" s="61"/>
      <c r="P394" s="28"/>
      <c r="Q394" s="61"/>
      <c r="R394" s="61"/>
      <c r="S394" s="61"/>
      <c r="T394" s="61"/>
      <c r="U394" s="28"/>
      <c r="V394" s="61"/>
      <c r="W394" s="9"/>
      <c r="X394" s="9"/>
      <c r="Y394" s="66"/>
      <c r="Z394" s="9"/>
      <c r="AA394" s="60"/>
      <c r="AB394" s="61"/>
      <c r="AC394" s="61"/>
      <c r="AD394" s="61"/>
      <c r="AE394" s="61"/>
      <c r="AF394" s="61"/>
      <c r="AG394" s="61"/>
      <c r="AH394" s="61" t="str">
        <f t="shared" si="6"/>
        <v/>
      </c>
    </row>
    <row r="395" spans="1:34" s="24" customFormat="1" ht="25.5" customHeight="1" x14ac:dyDescent="0.25">
      <c r="A395" s="61">
        <v>394</v>
      </c>
      <c r="B395" s="61"/>
      <c r="C395" s="61"/>
      <c r="D395" s="61"/>
      <c r="E395" s="62"/>
      <c r="F395" s="61"/>
      <c r="G395" s="63"/>
      <c r="H395" s="64"/>
      <c r="I395" s="65"/>
      <c r="J395" s="65"/>
      <c r="K395" s="63"/>
      <c r="L395" s="61"/>
      <c r="M395" s="61"/>
      <c r="N395" s="61"/>
      <c r="O395" s="61"/>
      <c r="P395" s="28"/>
      <c r="Q395" s="61"/>
      <c r="R395" s="61"/>
      <c r="S395" s="61"/>
      <c r="T395" s="61"/>
      <c r="U395" s="28"/>
      <c r="V395" s="61"/>
      <c r="W395" s="9"/>
      <c r="X395" s="9"/>
      <c r="Y395" s="66"/>
      <c r="Z395" s="9"/>
      <c r="AA395" s="60"/>
      <c r="AB395" s="61"/>
      <c r="AC395" s="61"/>
      <c r="AD395" s="61"/>
      <c r="AE395" s="61"/>
      <c r="AF395" s="61"/>
      <c r="AG395" s="61"/>
      <c r="AH395" s="61" t="str">
        <f t="shared" si="6"/>
        <v/>
      </c>
    </row>
    <row r="396" spans="1:34" s="24" customFormat="1" ht="25.5" customHeight="1" x14ac:dyDescent="0.25">
      <c r="A396" s="61">
        <v>395</v>
      </c>
      <c r="B396" s="61"/>
      <c r="C396" s="61"/>
      <c r="D396" s="61"/>
      <c r="E396" s="62"/>
      <c r="F396" s="61"/>
      <c r="G396" s="63"/>
      <c r="H396" s="64"/>
      <c r="I396" s="65"/>
      <c r="J396" s="65"/>
      <c r="K396" s="63"/>
      <c r="L396" s="61"/>
      <c r="M396" s="61"/>
      <c r="N396" s="61"/>
      <c r="O396" s="61"/>
      <c r="P396" s="28"/>
      <c r="Q396" s="61"/>
      <c r="R396" s="61"/>
      <c r="S396" s="61"/>
      <c r="T396" s="61"/>
      <c r="U396" s="28"/>
      <c r="V396" s="61"/>
      <c r="W396" s="9"/>
      <c r="X396" s="9"/>
      <c r="Y396" s="66"/>
      <c r="Z396" s="9"/>
      <c r="AA396" s="60"/>
      <c r="AB396" s="61"/>
      <c r="AC396" s="61"/>
      <c r="AD396" s="61"/>
      <c r="AE396" s="61"/>
      <c r="AF396" s="61"/>
      <c r="AG396" s="61"/>
      <c r="AH396" s="61" t="str">
        <f t="shared" si="6"/>
        <v/>
      </c>
    </row>
    <row r="397" spans="1:34" s="24" customFormat="1" ht="25.5" customHeight="1" x14ac:dyDescent="0.25">
      <c r="A397" s="61">
        <v>396</v>
      </c>
      <c r="B397" s="61"/>
      <c r="C397" s="61"/>
      <c r="D397" s="61"/>
      <c r="E397" s="62"/>
      <c r="F397" s="61"/>
      <c r="G397" s="63"/>
      <c r="H397" s="64"/>
      <c r="I397" s="65"/>
      <c r="J397" s="65"/>
      <c r="K397" s="63"/>
      <c r="L397" s="61"/>
      <c r="M397" s="61"/>
      <c r="N397" s="61"/>
      <c r="O397" s="61"/>
      <c r="P397" s="28"/>
      <c r="Q397" s="61"/>
      <c r="R397" s="61"/>
      <c r="S397" s="61"/>
      <c r="T397" s="61"/>
      <c r="U397" s="28"/>
      <c r="V397" s="61"/>
      <c r="W397" s="9"/>
      <c r="X397" s="9"/>
      <c r="Y397" s="66"/>
      <c r="Z397" s="9"/>
      <c r="AA397" s="60"/>
      <c r="AB397" s="61"/>
      <c r="AC397" s="61"/>
      <c r="AD397" s="61"/>
      <c r="AE397" s="61"/>
      <c r="AF397" s="61"/>
      <c r="AG397" s="61"/>
      <c r="AH397" s="61" t="str">
        <f t="shared" si="6"/>
        <v/>
      </c>
    </row>
    <row r="398" spans="1:34" s="24" customFormat="1" ht="25.5" customHeight="1" x14ac:dyDescent="0.25">
      <c r="A398" s="61">
        <v>397</v>
      </c>
      <c r="B398" s="61"/>
      <c r="C398" s="61"/>
      <c r="D398" s="61"/>
      <c r="E398" s="62"/>
      <c r="F398" s="61"/>
      <c r="G398" s="63"/>
      <c r="H398" s="64"/>
      <c r="I398" s="65"/>
      <c r="J398" s="65"/>
      <c r="K398" s="63"/>
      <c r="L398" s="61"/>
      <c r="M398" s="61"/>
      <c r="N398" s="61"/>
      <c r="O398" s="61"/>
      <c r="P398" s="28"/>
      <c r="Q398" s="61"/>
      <c r="R398" s="61"/>
      <c r="S398" s="61"/>
      <c r="T398" s="61"/>
      <c r="U398" s="28"/>
      <c r="V398" s="61"/>
      <c r="W398" s="9"/>
      <c r="X398" s="9"/>
      <c r="Y398" s="66"/>
      <c r="Z398" s="9"/>
      <c r="AA398" s="60"/>
      <c r="AB398" s="61"/>
      <c r="AC398" s="61"/>
      <c r="AD398" s="61"/>
      <c r="AE398" s="61"/>
      <c r="AF398" s="61"/>
      <c r="AG398" s="61"/>
      <c r="AH398" s="61" t="str">
        <f t="shared" si="6"/>
        <v/>
      </c>
    </row>
    <row r="399" spans="1:34" s="24" customFormat="1" ht="25.5" customHeight="1" x14ac:dyDescent="0.25">
      <c r="A399" s="61">
        <v>398</v>
      </c>
      <c r="B399" s="61"/>
      <c r="C399" s="61"/>
      <c r="D399" s="61"/>
      <c r="E399" s="62"/>
      <c r="F399" s="61"/>
      <c r="G399" s="63"/>
      <c r="H399" s="64"/>
      <c r="I399" s="65"/>
      <c r="J399" s="65"/>
      <c r="K399" s="63"/>
      <c r="L399" s="61"/>
      <c r="M399" s="61"/>
      <c r="N399" s="61"/>
      <c r="O399" s="61"/>
      <c r="P399" s="28"/>
      <c r="Q399" s="61"/>
      <c r="R399" s="61"/>
      <c r="S399" s="61"/>
      <c r="T399" s="61"/>
      <c r="U399" s="28"/>
      <c r="V399" s="61"/>
      <c r="W399" s="9"/>
      <c r="X399" s="9"/>
      <c r="Y399" s="66"/>
      <c r="Z399" s="9"/>
      <c r="AA399" s="60"/>
      <c r="AB399" s="61"/>
      <c r="AC399" s="61"/>
      <c r="AD399" s="61"/>
      <c r="AE399" s="61"/>
      <c r="AF399" s="61"/>
      <c r="AG399" s="61"/>
      <c r="AH399" s="61" t="str">
        <f t="shared" si="6"/>
        <v/>
      </c>
    </row>
    <row r="400" spans="1:34" s="24" customFormat="1" ht="25.5" customHeight="1" x14ac:dyDescent="0.25">
      <c r="A400" s="61">
        <v>399</v>
      </c>
      <c r="B400" s="61"/>
      <c r="C400" s="61"/>
      <c r="D400" s="61"/>
      <c r="E400" s="62"/>
      <c r="F400" s="61"/>
      <c r="G400" s="63"/>
      <c r="H400" s="64"/>
      <c r="I400" s="65"/>
      <c r="J400" s="65"/>
      <c r="K400" s="63"/>
      <c r="L400" s="61"/>
      <c r="M400" s="61"/>
      <c r="N400" s="61"/>
      <c r="O400" s="61"/>
      <c r="P400" s="28"/>
      <c r="Q400" s="61"/>
      <c r="R400" s="28"/>
      <c r="S400" s="61"/>
      <c r="T400" s="61"/>
      <c r="U400" s="28"/>
      <c r="V400" s="61"/>
      <c r="W400" s="9"/>
      <c r="X400" s="9"/>
      <c r="Y400" s="66"/>
      <c r="Z400" s="9"/>
      <c r="AA400" s="60"/>
      <c r="AB400" s="61"/>
      <c r="AC400" s="61"/>
      <c r="AD400" s="61"/>
      <c r="AE400" s="61"/>
      <c r="AF400" s="61"/>
      <c r="AG400" s="61"/>
      <c r="AH400" s="61" t="str">
        <f t="shared" si="6"/>
        <v/>
      </c>
    </row>
    <row r="401" spans="1:34" s="24" customFormat="1" ht="25.5" customHeight="1" x14ac:dyDescent="0.25">
      <c r="A401" s="61">
        <v>400</v>
      </c>
      <c r="B401" s="61"/>
      <c r="C401" s="61"/>
      <c r="D401" s="61"/>
      <c r="E401" s="62"/>
      <c r="F401" s="61"/>
      <c r="G401" s="63"/>
      <c r="H401" s="64"/>
      <c r="I401" s="65"/>
      <c r="J401" s="65"/>
      <c r="K401" s="63"/>
      <c r="L401" s="61"/>
      <c r="M401" s="61"/>
      <c r="N401" s="61"/>
      <c r="O401" s="61"/>
      <c r="P401" s="28"/>
      <c r="Q401" s="61"/>
      <c r="R401" s="61"/>
      <c r="S401" s="61"/>
      <c r="T401" s="61"/>
      <c r="U401" s="28"/>
      <c r="V401" s="61"/>
      <c r="W401" s="9"/>
      <c r="X401" s="9"/>
      <c r="Y401" s="66"/>
      <c r="Z401" s="9"/>
      <c r="AA401" s="60"/>
      <c r="AB401" s="61"/>
      <c r="AC401" s="61"/>
      <c r="AD401" s="61"/>
      <c r="AE401" s="61"/>
      <c r="AF401" s="61"/>
      <c r="AG401" s="61"/>
      <c r="AH401" s="61" t="str">
        <f t="shared" si="6"/>
        <v/>
      </c>
    </row>
    <row r="402" spans="1:34" s="24" customFormat="1" ht="25.5" customHeight="1" x14ac:dyDescent="0.25">
      <c r="A402" s="61">
        <v>401</v>
      </c>
      <c r="B402" s="61"/>
      <c r="C402" s="61"/>
      <c r="D402" s="61"/>
      <c r="E402" s="62"/>
      <c r="F402" s="61"/>
      <c r="G402" s="63"/>
      <c r="H402" s="64"/>
      <c r="I402" s="65"/>
      <c r="J402" s="65"/>
      <c r="K402" s="63"/>
      <c r="L402" s="61"/>
      <c r="M402" s="61"/>
      <c r="N402" s="61"/>
      <c r="O402" s="61"/>
      <c r="P402" s="28"/>
      <c r="Q402" s="61"/>
      <c r="R402" s="61"/>
      <c r="S402" s="61"/>
      <c r="T402" s="61"/>
      <c r="U402" s="28"/>
      <c r="V402" s="61"/>
      <c r="W402" s="9"/>
      <c r="X402" s="9"/>
      <c r="Y402" s="66"/>
      <c r="Z402" s="9"/>
      <c r="AA402" s="60"/>
      <c r="AB402" s="61"/>
      <c r="AC402" s="61"/>
      <c r="AD402" s="61"/>
      <c r="AE402" s="61"/>
      <c r="AF402" s="61"/>
      <c r="AG402" s="61"/>
      <c r="AH402" s="61" t="str">
        <f t="shared" si="6"/>
        <v/>
      </c>
    </row>
    <row r="403" spans="1:34" s="24" customFormat="1" ht="25.5" customHeight="1" x14ac:dyDescent="0.25">
      <c r="A403" s="61">
        <v>402</v>
      </c>
      <c r="B403" s="61"/>
      <c r="C403" s="61"/>
      <c r="D403" s="61"/>
      <c r="E403" s="62"/>
      <c r="F403" s="61"/>
      <c r="G403" s="63"/>
      <c r="H403" s="64"/>
      <c r="I403" s="65"/>
      <c r="J403" s="65"/>
      <c r="K403" s="63"/>
      <c r="L403" s="61"/>
      <c r="M403" s="61"/>
      <c r="N403" s="61"/>
      <c r="O403" s="61"/>
      <c r="P403" s="28"/>
      <c r="Q403" s="61"/>
      <c r="R403" s="61"/>
      <c r="S403" s="61"/>
      <c r="T403" s="61"/>
      <c r="U403" s="28"/>
      <c r="V403" s="61"/>
      <c r="W403" s="9"/>
      <c r="X403" s="9"/>
      <c r="Y403" s="66"/>
      <c r="Z403" s="9"/>
      <c r="AA403" s="60"/>
      <c r="AB403" s="61"/>
      <c r="AC403" s="61"/>
      <c r="AD403" s="61"/>
      <c r="AE403" s="61"/>
      <c r="AF403" s="61"/>
      <c r="AG403" s="61"/>
      <c r="AH403" s="61" t="str">
        <f t="shared" si="6"/>
        <v/>
      </c>
    </row>
    <row r="404" spans="1:34" s="24" customFormat="1" ht="25.5" customHeight="1" x14ac:dyDescent="0.25">
      <c r="A404" s="61">
        <v>403</v>
      </c>
      <c r="B404" s="61"/>
      <c r="C404" s="61"/>
      <c r="D404" s="61"/>
      <c r="E404" s="62"/>
      <c r="F404" s="61"/>
      <c r="G404" s="63"/>
      <c r="H404" s="64"/>
      <c r="I404" s="65"/>
      <c r="J404" s="65"/>
      <c r="K404" s="63"/>
      <c r="L404" s="61"/>
      <c r="M404" s="61"/>
      <c r="N404" s="61"/>
      <c r="O404" s="61"/>
      <c r="P404" s="28"/>
      <c r="Q404" s="61"/>
      <c r="R404" s="61"/>
      <c r="S404" s="61"/>
      <c r="T404" s="61"/>
      <c r="U404" s="28"/>
      <c r="V404" s="61"/>
      <c r="W404" s="9"/>
      <c r="X404" s="9"/>
      <c r="Y404" s="66"/>
      <c r="Z404" s="9"/>
      <c r="AA404" s="60"/>
      <c r="AB404" s="61"/>
      <c r="AC404" s="61"/>
      <c r="AD404" s="61"/>
      <c r="AE404" s="61"/>
      <c r="AF404" s="61"/>
      <c r="AG404" s="61"/>
      <c r="AH404" s="61" t="str">
        <f t="shared" si="6"/>
        <v/>
      </c>
    </row>
    <row r="405" spans="1:34" s="24" customFormat="1" ht="25.5" customHeight="1" x14ac:dyDescent="0.25">
      <c r="A405" s="61">
        <v>404</v>
      </c>
      <c r="B405" s="61"/>
      <c r="C405" s="61"/>
      <c r="D405" s="61"/>
      <c r="E405" s="62"/>
      <c r="F405" s="61"/>
      <c r="G405" s="63"/>
      <c r="H405" s="64"/>
      <c r="I405" s="65"/>
      <c r="J405" s="65"/>
      <c r="K405" s="63"/>
      <c r="L405" s="61"/>
      <c r="M405" s="61"/>
      <c r="N405" s="61"/>
      <c r="O405" s="61"/>
      <c r="P405" s="28"/>
      <c r="Q405" s="61"/>
      <c r="R405" s="61"/>
      <c r="S405" s="61"/>
      <c r="T405" s="61"/>
      <c r="U405" s="28"/>
      <c r="V405" s="61"/>
      <c r="W405" s="9"/>
      <c r="X405" s="9"/>
      <c r="Y405" s="66"/>
      <c r="Z405" s="9"/>
      <c r="AA405" s="60"/>
      <c r="AB405" s="61"/>
      <c r="AC405" s="61"/>
      <c r="AD405" s="61"/>
      <c r="AE405" s="61"/>
      <c r="AF405" s="61"/>
      <c r="AG405" s="61"/>
      <c r="AH405" s="61" t="str">
        <f t="shared" si="6"/>
        <v/>
      </c>
    </row>
    <row r="406" spans="1:34" s="24" customFormat="1" ht="25.5" customHeight="1" x14ac:dyDescent="0.25">
      <c r="A406" s="61">
        <v>405</v>
      </c>
      <c r="B406" s="61"/>
      <c r="C406" s="61"/>
      <c r="D406" s="61"/>
      <c r="E406" s="62"/>
      <c r="F406" s="61"/>
      <c r="G406" s="63"/>
      <c r="H406" s="64"/>
      <c r="I406" s="65"/>
      <c r="J406" s="65"/>
      <c r="K406" s="63"/>
      <c r="L406" s="61"/>
      <c r="M406" s="61"/>
      <c r="N406" s="61"/>
      <c r="O406" s="61"/>
      <c r="P406" s="28"/>
      <c r="Q406" s="61"/>
      <c r="R406" s="61"/>
      <c r="S406" s="61"/>
      <c r="T406" s="61"/>
      <c r="U406" s="28"/>
      <c r="V406" s="61"/>
      <c r="W406" s="9"/>
      <c r="X406" s="9"/>
      <c r="Y406" s="66"/>
      <c r="Z406" s="9"/>
      <c r="AA406" s="60"/>
      <c r="AB406" s="61"/>
      <c r="AC406" s="61"/>
      <c r="AD406" s="61"/>
      <c r="AE406" s="61"/>
      <c r="AF406" s="61"/>
      <c r="AG406" s="61"/>
      <c r="AH406" s="61" t="str">
        <f t="shared" si="6"/>
        <v/>
      </c>
    </row>
    <row r="407" spans="1:34" s="24" customFormat="1" ht="25.5" customHeight="1" x14ac:dyDescent="0.25">
      <c r="A407" s="61">
        <v>406</v>
      </c>
      <c r="B407" s="61"/>
      <c r="C407" s="61"/>
      <c r="D407" s="61"/>
      <c r="E407" s="62"/>
      <c r="F407" s="61"/>
      <c r="G407" s="63"/>
      <c r="H407" s="64"/>
      <c r="I407" s="65"/>
      <c r="J407" s="65"/>
      <c r="K407" s="63"/>
      <c r="L407" s="61"/>
      <c r="M407" s="61"/>
      <c r="N407" s="61"/>
      <c r="O407" s="61"/>
      <c r="P407" s="28"/>
      <c r="Q407" s="61"/>
      <c r="R407" s="61"/>
      <c r="S407" s="61"/>
      <c r="T407" s="61"/>
      <c r="U407" s="28"/>
      <c r="V407" s="61"/>
      <c r="W407" s="9"/>
      <c r="X407" s="9"/>
      <c r="Y407" s="66"/>
      <c r="Z407" s="9"/>
      <c r="AA407" s="60"/>
      <c r="AB407" s="61"/>
      <c r="AC407" s="61"/>
      <c r="AD407" s="61"/>
      <c r="AE407" s="61"/>
      <c r="AF407" s="61"/>
      <c r="AG407" s="61"/>
      <c r="AH407" s="61" t="str">
        <f t="shared" si="6"/>
        <v/>
      </c>
    </row>
    <row r="408" spans="1:34" s="24" customFormat="1" ht="25.5" customHeight="1" x14ac:dyDescent="0.25">
      <c r="A408" s="61">
        <v>407</v>
      </c>
      <c r="B408" s="61"/>
      <c r="C408" s="61"/>
      <c r="D408" s="61"/>
      <c r="E408" s="62"/>
      <c r="F408" s="61"/>
      <c r="G408" s="63"/>
      <c r="H408" s="64"/>
      <c r="I408" s="65"/>
      <c r="J408" s="65"/>
      <c r="K408" s="63"/>
      <c r="L408" s="61"/>
      <c r="M408" s="61"/>
      <c r="N408" s="61"/>
      <c r="O408" s="61"/>
      <c r="P408" s="28"/>
      <c r="Q408" s="61"/>
      <c r="R408" s="61"/>
      <c r="S408" s="61"/>
      <c r="T408" s="61"/>
      <c r="U408" s="28"/>
      <c r="V408" s="61"/>
      <c r="W408" s="9"/>
      <c r="X408" s="9"/>
      <c r="Y408" s="66"/>
      <c r="Z408" s="9"/>
      <c r="AA408" s="60"/>
      <c r="AB408" s="61"/>
      <c r="AC408" s="61"/>
      <c r="AD408" s="61"/>
      <c r="AE408" s="61"/>
      <c r="AF408" s="61"/>
      <c r="AG408" s="61"/>
      <c r="AH408" s="61" t="str">
        <f t="shared" si="6"/>
        <v/>
      </c>
    </row>
    <row r="409" spans="1:34" s="24" customFormat="1" ht="25.5" customHeight="1" x14ac:dyDescent="0.25">
      <c r="A409" s="61">
        <v>408</v>
      </c>
      <c r="B409" s="61"/>
      <c r="C409" s="61"/>
      <c r="D409" s="61"/>
      <c r="E409" s="62"/>
      <c r="F409" s="61"/>
      <c r="G409" s="63"/>
      <c r="H409" s="64"/>
      <c r="I409" s="65"/>
      <c r="J409" s="65"/>
      <c r="K409" s="63"/>
      <c r="L409" s="61"/>
      <c r="M409" s="61"/>
      <c r="N409" s="61"/>
      <c r="O409" s="61"/>
      <c r="P409" s="28"/>
      <c r="Q409" s="61"/>
      <c r="R409" s="61"/>
      <c r="S409" s="61"/>
      <c r="T409" s="61"/>
      <c r="U409" s="28"/>
      <c r="V409" s="61"/>
      <c r="W409" s="9"/>
      <c r="X409" s="9"/>
      <c r="Y409" s="66"/>
      <c r="Z409" s="9"/>
      <c r="AA409" s="60"/>
      <c r="AB409" s="61"/>
      <c r="AC409" s="61"/>
      <c r="AD409" s="61"/>
      <c r="AE409" s="61"/>
      <c r="AF409" s="61"/>
      <c r="AG409" s="61"/>
      <c r="AH409" s="61" t="str">
        <f t="shared" si="6"/>
        <v/>
      </c>
    </row>
    <row r="410" spans="1:34" s="24" customFormat="1" ht="25.5" customHeight="1" x14ac:dyDescent="0.25">
      <c r="A410" s="61">
        <v>409</v>
      </c>
      <c r="B410" s="61"/>
      <c r="C410" s="61"/>
      <c r="D410" s="61"/>
      <c r="E410" s="62"/>
      <c r="F410" s="61"/>
      <c r="G410" s="63"/>
      <c r="H410" s="64"/>
      <c r="I410" s="65"/>
      <c r="J410" s="65"/>
      <c r="K410" s="63"/>
      <c r="L410" s="61"/>
      <c r="M410" s="61"/>
      <c r="N410" s="61"/>
      <c r="O410" s="61"/>
      <c r="P410" s="28"/>
      <c r="Q410" s="61"/>
      <c r="R410" s="61"/>
      <c r="S410" s="61"/>
      <c r="T410" s="61"/>
      <c r="U410" s="28"/>
      <c r="V410" s="61"/>
      <c r="W410" s="9"/>
      <c r="X410" s="9"/>
      <c r="Y410" s="74"/>
      <c r="Z410" s="9"/>
      <c r="AA410" s="60"/>
      <c r="AB410" s="61"/>
      <c r="AC410" s="61"/>
      <c r="AD410" s="61"/>
      <c r="AE410" s="61"/>
      <c r="AF410" s="61"/>
      <c r="AG410" s="61"/>
      <c r="AH410" s="61" t="str">
        <f t="shared" si="6"/>
        <v/>
      </c>
    </row>
    <row r="411" spans="1:34" s="24" customFormat="1" ht="25.5" customHeight="1" x14ac:dyDescent="0.25">
      <c r="A411" s="61">
        <v>410</v>
      </c>
      <c r="B411" s="61"/>
      <c r="C411" s="61"/>
      <c r="D411" s="61"/>
      <c r="E411" s="62"/>
      <c r="F411" s="61"/>
      <c r="G411" s="63"/>
      <c r="H411" s="64"/>
      <c r="I411" s="65"/>
      <c r="J411" s="65"/>
      <c r="K411" s="63"/>
      <c r="L411" s="61"/>
      <c r="M411" s="61"/>
      <c r="N411" s="61"/>
      <c r="O411" s="61"/>
      <c r="P411" s="28"/>
      <c r="Q411" s="61"/>
      <c r="R411" s="61"/>
      <c r="S411" s="61"/>
      <c r="T411" s="61"/>
      <c r="U411" s="28"/>
      <c r="V411" s="61"/>
      <c r="W411" s="9"/>
      <c r="X411" s="9"/>
      <c r="Y411" s="66"/>
      <c r="Z411" s="9"/>
      <c r="AA411" s="60"/>
      <c r="AB411" s="61"/>
      <c r="AC411" s="61"/>
      <c r="AD411" s="61"/>
      <c r="AE411" s="61"/>
      <c r="AF411" s="61"/>
      <c r="AG411" s="61"/>
      <c r="AH411" s="61" t="str">
        <f t="shared" si="6"/>
        <v/>
      </c>
    </row>
    <row r="412" spans="1:34" s="24" customFormat="1" ht="25.5" customHeight="1" x14ac:dyDescent="0.25">
      <c r="A412" s="61">
        <v>411</v>
      </c>
      <c r="B412" s="61"/>
      <c r="C412" s="61"/>
      <c r="D412" s="61"/>
      <c r="E412" s="62"/>
      <c r="F412" s="61"/>
      <c r="G412" s="63"/>
      <c r="H412" s="64"/>
      <c r="I412" s="65"/>
      <c r="J412" s="65"/>
      <c r="K412" s="63"/>
      <c r="L412" s="61"/>
      <c r="M412" s="61"/>
      <c r="N412" s="61"/>
      <c r="O412" s="61"/>
      <c r="P412" s="28"/>
      <c r="Q412" s="61"/>
      <c r="R412" s="61"/>
      <c r="S412" s="61"/>
      <c r="T412" s="61"/>
      <c r="U412" s="28"/>
      <c r="V412" s="61"/>
      <c r="W412" s="9"/>
      <c r="X412" s="9"/>
      <c r="Y412" s="66"/>
      <c r="Z412" s="9"/>
      <c r="AA412" s="60"/>
      <c r="AB412" s="61"/>
      <c r="AC412" s="61"/>
      <c r="AD412" s="61"/>
      <c r="AE412" s="61"/>
      <c r="AF412" s="61"/>
      <c r="AG412" s="61"/>
      <c r="AH412" s="61" t="str">
        <f t="shared" si="6"/>
        <v/>
      </c>
    </row>
    <row r="413" spans="1:34" s="24" customFormat="1" ht="25.5" customHeight="1" x14ac:dyDescent="0.25">
      <c r="A413" s="61">
        <v>412</v>
      </c>
      <c r="B413" s="61"/>
      <c r="C413" s="61"/>
      <c r="D413" s="61"/>
      <c r="E413" s="62"/>
      <c r="F413" s="61"/>
      <c r="G413" s="63"/>
      <c r="H413" s="64"/>
      <c r="I413" s="65"/>
      <c r="J413" s="65"/>
      <c r="K413" s="63"/>
      <c r="L413" s="61"/>
      <c r="M413" s="61"/>
      <c r="N413" s="61"/>
      <c r="O413" s="61"/>
      <c r="P413" s="28"/>
      <c r="Q413" s="61"/>
      <c r="R413" s="28"/>
      <c r="S413" s="61"/>
      <c r="T413" s="61"/>
      <c r="U413" s="28"/>
      <c r="V413" s="61"/>
      <c r="W413" s="9"/>
      <c r="X413" s="9"/>
      <c r="Y413" s="66"/>
      <c r="Z413" s="9"/>
      <c r="AA413" s="60"/>
      <c r="AB413" s="61"/>
      <c r="AC413" s="61"/>
      <c r="AD413" s="61"/>
      <c r="AE413" s="61"/>
      <c r="AF413" s="61"/>
      <c r="AG413" s="61"/>
      <c r="AH413" s="61" t="str">
        <f t="shared" si="6"/>
        <v/>
      </c>
    </row>
    <row r="414" spans="1:34" s="24" customFormat="1" ht="25.5" customHeight="1" x14ac:dyDescent="0.25">
      <c r="A414" s="61">
        <v>413</v>
      </c>
      <c r="B414" s="61"/>
      <c r="C414" s="61"/>
      <c r="D414" s="61"/>
      <c r="E414" s="62"/>
      <c r="F414" s="76"/>
      <c r="G414" s="63"/>
      <c r="H414" s="64"/>
      <c r="I414" s="65"/>
      <c r="J414" s="65"/>
      <c r="K414" s="63"/>
      <c r="L414" s="61"/>
      <c r="M414" s="61"/>
      <c r="N414" s="61"/>
      <c r="O414" s="61"/>
      <c r="P414" s="28"/>
      <c r="Q414" s="61"/>
      <c r="R414" s="61"/>
      <c r="S414" s="61"/>
      <c r="T414" s="61"/>
      <c r="U414" s="28"/>
      <c r="V414" s="61"/>
      <c r="W414" s="9"/>
      <c r="X414" s="9"/>
      <c r="Y414" s="66"/>
      <c r="Z414" s="9"/>
      <c r="AA414" s="60"/>
      <c r="AB414" s="61"/>
      <c r="AC414" s="61"/>
      <c r="AD414" s="61"/>
      <c r="AE414" s="61"/>
      <c r="AF414" s="61"/>
      <c r="AG414" s="61"/>
      <c r="AH414" s="61" t="str">
        <f t="shared" si="6"/>
        <v/>
      </c>
    </row>
    <row r="415" spans="1:34" s="24" customFormat="1" ht="25.5" customHeight="1" x14ac:dyDescent="0.25">
      <c r="A415" s="61">
        <v>414</v>
      </c>
      <c r="B415" s="61"/>
      <c r="C415" s="61"/>
      <c r="D415" s="61"/>
      <c r="E415" s="62"/>
      <c r="F415" s="61"/>
      <c r="G415" s="63"/>
      <c r="H415" s="64"/>
      <c r="I415" s="65"/>
      <c r="J415" s="65"/>
      <c r="K415" s="63"/>
      <c r="L415" s="61"/>
      <c r="M415" s="61"/>
      <c r="N415" s="61"/>
      <c r="O415" s="61"/>
      <c r="P415" s="28"/>
      <c r="Q415" s="61"/>
      <c r="R415" s="61"/>
      <c r="S415" s="61"/>
      <c r="T415" s="61"/>
      <c r="U415" s="28"/>
      <c r="V415" s="61"/>
      <c r="W415" s="9"/>
      <c r="X415" s="9"/>
      <c r="Y415" s="66"/>
      <c r="Z415" s="9"/>
      <c r="AA415" s="60"/>
      <c r="AB415" s="61"/>
      <c r="AC415" s="61"/>
      <c r="AD415" s="61"/>
      <c r="AE415" s="61"/>
      <c r="AF415" s="61"/>
      <c r="AG415" s="61"/>
      <c r="AH415" s="61" t="str">
        <f t="shared" si="6"/>
        <v/>
      </c>
    </row>
    <row r="416" spans="1:34" s="24" customFormat="1" ht="25.5" customHeight="1" x14ac:dyDescent="0.25">
      <c r="A416" s="61">
        <v>415</v>
      </c>
      <c r="B416" s="61"/>
      <c r="C416" s="61"/>
      <c r="D416" s="61"/>
      <c r="E416" s="62"/>
      <c r="F416" s="61"/>
      <c r="G416" s="63"/>
      <c r="H416" s="64"/>
      <c r="I416" s="65"/>
      <c r="J416" s="65"/>
      <c r="K416" s="63"/>
      <c r="L416" s="61"/>
      <c r="M416" s="61"/>
      <c r="N416" s="61"/>
      <c r="O416" s="61"/>
      <c r="P416" s="28"/>
      <c r="Q416" s="61"/>
      <c r="R416" s="61"/>
      <c r="S416" s="61"/>
      <c r="T416" s="61"/>
      <c r="U416" s="28"/>
      <c r="V416" s="61"/>
      <c r="W416" s="9"/>
      <c r="X416" s="9"/>
      <c r="Y416" s="66"/>
      <c r="Z416" s="9"/>
      <c r="AA416" s="60"/>
      <c r="AB416" s="61"/>
      <c r="AC416" s="61"/>
      <c r="AD416" s="61"/>
      <c r="AE416" s="61"/>
      <c r="AF416" s="61"/>
      <c r="AG416" s="61"/>
      <c r="AH416" s="61" t="str">
        <f t="shared" si="6"/>
        <v/>
      </c>
    </row>
    <row r="417" spans="1:34" s="24" customFormat="1" ht="25.5" customHeight="1" x14ac:dyDescent="0.25">
      <c r="A417" s="61">
        <v>416</v>
      </c>
      <c r="B417" s="61"/>
      <c r="C417" s="61"/>
      <c r="D417" s="61"/>
      <c r="E417" s="62"/>
      <c r="F417" s="61"/>
      <c r="G417" s="63"/>
      <c r="H417" s="64"/>
      <c r="I417" s="65"/>
      <c r="J417" s="65"/>
      <c r="K417" s="63"/>
      <c r="L417" s="61"/>
      <c r="M417" s="61"/>
      <c r="N417" s="61"/>
      <c r="O417" s="61"/>
      <c r="P417" s="28"/>
      <c r="Q417" s="61"/>
      <c r="R417" s="61"/>
      <c r="S417" s="61"/>
      <c r="T417" s="61"/>
      <c r="U417" s="28"/>
      <c r="V417" s="61"/>
      <c r="W417" s="9"/>
      <c r="X417" s="9"/>
      <c r="Y417" s="66"/>
      <c r="Z417" s="9"/>
      <c r="AA417" s="60"/>
      <c r="AB417" s="61"/>
      <c r="AC417" s="61"/>
      <c r="AD417" s="61"/>
      <c r="AE417" s="61"/>
      <c r="AF417" s="61"/>
      <c r="AG417" s="61"/>
      <c r="AH417" s="61" t="str">
        <f t="shared" si="6"/>
        <v/>
      </c>
    </row>
    <row r="418" spans="1:34" s="24" customFormat="1" ht="25.5" customHeight="1" x14ac:dyDescent="0.25">
      <c r="A418" s="61">
        <v>417</v>
      </c>
      <c r="B418" s="61"/>
      <c r="C418" s="61"/>
      <c r="D418" s="61"/>
      <c r="E418" s="62"/>
      <c r="F418" s="61"/>
      <c r="G418" s="63"/>
      <c r="H418" s="64"/>
      <c r="I418" s="65"/>
      <c r="J418" s="65"/>
      <c r="K418" s="63"/>
      <c r="L418" s="61"/>
      <c r="M418" s="61"/>
      <c r="N418" s="61"/>
      <c r="O418" s="61"/>
      <c r="P418" s="28"/>
      <c r="Q418" s="61"/>
      <c r="R418" s="61"/>
      <c r="S418" s="61"/>
      <c r="T418" s="61"/>
      <c r="U418" s="28"/>
      <c r="V418" s="61"/>
      <c r="W418" s="9"/>
      <c r="X418" s="9"/>
      <c r="Y418" s="66"/>
      <c r="Z418" s="9"/>
      <c r="AA418" s="60"/>
      <c r="AB418" s="61"/>
      <c r="AC418" s="61"/>
      <c r="AD418" s="61"/>
      <c r="AE418" s="61"/>
      <c r="AF418" s="61"/>
      <c r="AG418" s="61"/>
      <c r="AH418" s="61" t="str">
        <f t="shared" si="6"/>
        <v/>
      </c>
    </row>
    <row r="419" spans="1:34" s="24" customFormat="1" ht="25.5" customHeight="1" x14ac:dyDescent="0.25">
      <c r="A419" s="61">
        <v>418</v>
      </c>
      <c r="B419" s="61"/>
      <c r="C419" s="61"/>
      <c r="D419" s="61"/>
      <c r="E419" s="62"/>
      <c r="F419" s="61"/>
      <c r="G419" s="63"/>
      <c r="H419" s="64"/>
      <c r="I419" s="65"/>
      <c r="J419" s="65"/>
      <c r="K419" s="63"/>
      <c r="L419" s="61"/>
      <c r="M419" s="61"/>
      <c r="N419" s="61"/>
      <c r="O419" s="61"/>
      <c r="P419" s="28"/>
      <c r="Q419" s="61"/>
      <c r="R419" s="61"/>
      <c r="S419" s="61"/>
      <c r="T419" s="61"/>
      <c r="U419" s="28"/>
      <c r="V419" s="61"/>
      <c r="W419" s="9"/>
      <c r="X419" s="9"/>
      <c r="Y419" s="66"/>
      <c r="Z419" s="9"/>
      <c r="AA419" s="60"/>
      <c r="AB419" s="61"/>
      <c r="AC419" s="61"/>
      <c r="AD419" s="61"/>
      <c r="AE419" s="61"/>
      <c r="AF419" s="61"/>
      <c r="AG419" s="61"/>
      <c r="AH419" s="61" t="str">
        <f t="shared" si="6"/>
        <v/>
      </c>
    </row>
    <row r="420" spans="1:34" s="24" customFormat="1" ht="25.5" customHeight="1" x14ac:dyDescent="0.25">
      <c r="A420" s="61">
        <v>419</v>
      </c>
      <c r="B420" s="61"/>
      <c r="C420" s="61"/>
      <c r="D420" s="61"/>
      <c r="E420" s="62"/>
      <c r="F420" s="61"/>
      <c r="G420" s="63"/>
      <c r="H420" s="64"/>
      <c r="I420" s="65"/>
      <c r="J420" s="65"/>
      <c r="K420" s="63"/>
      <c r="L420" s="61"/>
      <c r="M420" s="61"/>
      <c r="N420" s="61"/>
      <c r="O420" s="61"/>
      <c r="P420" s="28"/>
      <c r="Q420" s="61"/>
      <c r="R420" s="61"/>
      <c r="S420" s="61"/>
      <c r="T420" s="61"/>
      <c r="U420" s="28"/>
      <c r="V420" s="61"/>
      <c r="W420" s="9"/>
      <c r="X420" s="9"/>
      <c r="Y420" s="66"/>
      <c r="Z420" s="9"/>
      <c r="AA420" s="60"/>
      <c r="AB420" s="61"/>
      <c r="AC420" s="61"/>
      <c r="AD420" s="61"/>
      <c r="AE420" s="61"/>
      <c r="AF420" s="61"/>
      <c r="AG420" s="61"/>
      <c r="AH420" s="61" t="str">
        <f t="shared" si="6"/>
        <v/>
      </c>
    </row>
    <row r="421" spans="1:34" s="24" customFormat="1" ht="25.5" customHeight="1" x14ac:dyDescent="0.25">
      <c r="A421" s="61">
        <v>420</v>
      </c>
      <c r="B421" s="61"/>
      <c r="C421" s="61"/>
      <c r="D421" s="61"/>
      <c r="E421" s="62"/>
      <c r="F421" s="61"/>
      <c r="G421" s="63"/>
      <c r="H421" s="64"/>
      <c r="I421" s="65"/>
      <c r="J421" s="65"/>
      <c r="K421" s="63"/>
      <c r="L421" s="61"/>
      <c r="M421" s="61"/>
      <c r="N421" s="61"/>
      <c r="O421" s="61"/>
      <c r="P421" s="28"/>
      <c r="Q421" s="61"/>
      <c r="R421" s="61"/>
      <c r="S421" s="61"/>
      <c r="T421" s="61"/>
      <c r="U421" s="28"/>
      <c r="V421" s="61"/>
      <c r="W421" s="9"/>
      <c r="X421" s="9"/>
      <c r="Y421" s="66"/>
      <c r="Z421" s="9"/>
      <c r="AA421" s="60"/>
      <c r="AB421" s="61"/>
      <c r="AC421" s="61"/>
      <c r="AD421" s="61"/>
      <c r="AE421" s="61"/>
      <c r="AF421" s="61"/>
      <c r="AG421" s="61"/>
      <c r="AH421" s="61" t="str">
        <f t="shared" si="6"/>
        <v/>
      </c>
    </row>
    <row r="422" spans="1:34" s="24" customFormat="1" ht="25.5" customHeight="1" x14ac:dyDescent="0.25">
      <c r="A422" s="61">
        <v>421</v>
      </c>
      <c r="B422" s="61"/>
      <c r="C422" s="61"/>
      <c r="D422" s="61"/>
      <c r="E422" s="62"/>
      <c r="F422" s="61"/>
      <c r="G422" s="63"/>
      <c r="H422" s="64"/>
      <c r="I422" s="65"/>
      <c r="J422" s="65"/>
      <c r="K422" s="63"/>
      <c r="L422" s="61"/>
      <c r="M422" s="61"/>
      <c r="N422" s="61"/>
      <c r="O422" s="61"/>
      <c r="P422" s="28"/>
      <c r="Q422" s="61"/>
      <c r="R422" s="61"/>
      <c r="S422" s="61"/>
      <c r="T422" s="61"/>
      <c r="U422" s="28"/>
      <c r="V422" s="61"/>
      <c r="W422" s="9"/>
      <c r="X422" s="9"/>
      <c r="Y422" s="66"/>
      <c r="Z422" s="9"/>
      <c r="AA422" s="60"/>
      <c r="AB422" s="61"/>
      <c r="AC422" s="61"/>
      <c r="AD422" s="61"/>
      <c r="AE422" s="61"/>
      <c r="AF422" s="61"/>
      <c r="AG422" s="61"/>
      <c r="AH422" s="61" t="str">
        <f t="shared" si="6"/>
        <v/>
      </c>
    </row>
    <row r="423" spans="1:34" s="24" customFormat="1" ht="25.5" customHeight="1" x14ac:dyDescent="0.25">
      <c r="A423" s="61">
        <v>422</v>
      </c>
      <c r="B423" s="61"/>
      <c r="C423" s="61"/>
      <c r="D423" s="61"/>
      <c r="E423" s="62"/>
      <c r="F423" s="61"/>
      <c r="G423" s="63"/>
      <c r="H423" s="64"/>
      <c r="I423" s="65"/>
      <c r="J423" s="65"/>
      <c r="K423" s="63"/>
      <c r="L423" s="61"/>
      <c r="M423" s="61"/>
      <c r="N423" s="61"/>
      <c r="O423" s="61"/>
      <c r="P423" s="28"/>
      <c r="Q423" s="61"/>
      <c r="R423" s="61"/>
      <c r="S423" s="61"/>
      <c r="T423" s="61"/>
      <c r="U423" s="28"/>
      <c r="V423" s="61"/>
      <c r="W423" s="9"/>
      <c r="X423" s="9"/>
      <c r="Y423" s="66"/>
      <c r="Z423" s="9"/>
      <c r="AA423" s="60"/>
      <c r="AB423" s="61"/>
      <c r="AC423" s="61"/>
      <c r="AD423" s="61"/>
      <c r="AE423" s="61"/>
      <c r="AF423" s="61"/>
      <c r="AG423" s="61"/>
      <c r="AH423" s="61" t="str">
        <f t="shared" si="6"/>
        <v/>
      </c>
    </row>
    <row r="424" spans="1:34" s="24" customFormat="1" ht="25.5" customHeight="1" x14ac:dyDescent="0.25">
      <c r="A424" s="61">
        <v>423</v>
      </c>
      <c r="B424" s="61"/>
      <c r="C424" s="61"/>
      <c r="D424" s="61"/>
      <c r="E424" s="62"/>
      <c r="F424" s="61"/>
      <c r="G424" s="63"/>
      <c r="H424" s="64"/>
      <c r="I424" s="65"/>
      <c r="J424" s="65"/>
      <c r="K424" s="63"/>
      <c r="L424" s="61"/>
      <c r="M424" s="61"/>
      <c r="N424" s="61"/>
      <c r="O424" s="61"/>
      <c r="P424" s="28"/>
      <c r="Q424" s="61"/>
      <c r="R424" s="61"/>
      <c r="S424" s="61"/>
      <c r="T424" s="61"/>
      <c r="U424" s="28"/>
      <c r="V424" s="61"/>
      <c r="W424" s="9"/>
      <c r="X424" s="9"/>
      <c r="Y424" s="66"/>
      <c r="Z424" s="9"/>
      <c r="AA424" s="60"/>
      <c r="AB424" s="61"/>
      <c r="AC424" s="61"/>
      <c r="AD424" s="61"/>
      <c r="AE424" s="61"/>
      <c r="AF424" s="61"/>
      <c r="AG424" s="61"/>
      <c r="AH424" s="61" t="str">
        <f t="shared" si="6"/>
        <v/>
      </c>
    </row>
    <row r="425" spans="1:34" s="24" customFormat="1" ht="25.5" customHeight="1" x14ac:dyDescent="0.25">
      <c r="A425" s="61">
        <v>424</v>
      </c>
      <c r="B425" s="61"/>
      <c r="C425" s="61"/>
      <c r="D425" s="61"/>
      <c r="E425" s="62"/>
      <c r="F425" s="61"/>
      <c r="G425" s="63"/>
      <c r="H425" s="64"/>
      <c r="I425" s="65"/>
      <c r="J425" s="65"/>
      <c r="K425" s="63"/>
      <c r="L425" s="61"/>
      <c r="M425" s="61"/>
      <c r="N425" s="61"/>
      <c r="O425" s="61"/>
      <c r="P425" s="28"/>
      <c r="Q425" s="61"/>
      <c r="R425" s="61"/>
      <c r="S425" s="61"/>
      <c r="T425" s="61"/>
      <c r="U425" s="28"/>
      <c r="V425" s="61"/>
      <c r="W425" s="9"/>
      <c r="X425" s="9"/>
      <c r="Y425" s="66"/>
      <c r="Z425" s="9"/>
      <c r="AA425" s="60"/>
      <c r="AB425" s="61"/>
      <c r="AC425" s="61"/>
      <c r="AD425" s="61"/>
      <c r="AE425" s="61"/>
      <c r="AF425" s="61"/>
      <c r="AG425" s="61"/>
      <c r="AH425" s="61" t="str">
        <f t="shared" si="6"/>
        <v/>
      </c>
    </row>
    <row r="426" spans="1:34" s="24" customFormat="1" ht="25.5" customHeight="1" x14ac:dyDescent="0.25">
      <c r="A426" s="61">
        <v>425</v>
      </c>
      <c r="B426" s="61"/>
      <c r="C426" s="61"/>
      <c r="D426" s="61"/>
      <c r="E426" s="62"/>
      <c r="F426" s="61"/>
      <c r="G426" s="63"/>
      <c r="H426" s="64"/>
      <c r="I426" s="65"/>
      <c r="J426" s="65"/>
      <c r="K426" s="63"/>
      <c r="L426" s="61"/>
      <c r="M426" s="61"/>
      <c r="N426" s="61"/>
      <c r="O426" s="61"/>
      <c r="P426" s="28"/>
      <c r="Q426" s="61"/>
      <c r="R426" s="61"/>
      <c r="S426" s="61"/>
      <c r="T426" s="61"/>
      <c r="U426" s="28"/>
      <c r="V426" s="61"/>
      <c r="W426" s="9"/>
      <c r="X426" s="9"/>
      <c r="Y426" s="66"/>
      <c r="Z426" s="9"/>
      <c r="AA426" s="60"/>
      <c r="AB426" s="61"/>
      <c r="AC426" s="61"/>
      <c r="AD426" s="61"/>
      <c r="AE426" s="61"/>
      <c r="AF426" s="61"/>
      <c r="AG426" s="61"/>
      <c r="AH426" s="61" t="str">
        <f t="shared" si="6"/>
        <v/>
      </c>
    </row>
    <row r="427" spans="1:34" s="24" customFormat="1" ht="25.5" customHeight="1" x14ac:dyDescent="0.25">
      <c r="A427" s="61">
        <v>426</v>
      </c>
      <c r="B427" s="61"/>
      <c r="C427" s="61"/>
      <c r="D427" s="61"/>
      <c r="E427" s="62"/>
      <c r="F427" s="61"/>
      <c r="G427" s="63"/>
      <c r="H427" s="64"/>
      <c r="I427" s="65"/>
      <c r="J427" s="65"/>
      <c r="K427" s="63"/>
      <c r="L427" s="61"/>
      <c r="M427" s="61"/>
      <c r="N427" s="61"/>
      <c r="O427" s="61"/>
      <c r="P427" s="28"/>
      <c r="Q427" s="61"/>
      <c r="R427" s="61"/>
      <c r="S427" s="61"/>
      <c r="T427" s="61"/>
      <c r="U427" s="28"/>
      <c r="V427" s="61"/>
      <c r="W427" s="9"/>
      <c r="X427" s="9"/>
      <c r="Y427" s="66"/>
      <c r="Z427" s="9"/>
      <c r="AA427" s="60"/>
      <c r="AB427" s="61"/>
      <c r="AC427" s="61"/>
      <c r="AD427" s="61"/>
      <c r="AE427" s="61"/>
      <c r="AF427" s="61"/>
      <c r="AG427" s="61"/>
      <c r="AH427" s="61" t="str">
        <f t="shared" si="6"/>
        <v/>
      </c>
    </row>
    <row r="428" spans="1:34" s="24" customFormat="1" ht="25.5" customHeight="1" x14ac:dyDescent="0.25">
      <c r="A428" s="61">
        <v>427</v>
      </c>
      <c r="B428" s="61"/>
      <c r="C428" s="61"/>
      <c r="D428" s="61"/>
      <c r="E428" s="62"/>
      <c r="F428" s="61"/>
      <c r="G428" s="63"/>
      <c r="H428" s="64"/>
      <c r="I428" s="65"/>
      <c r="J428" s="65"/>
      <c r="K428" s="63"/>
      <c r="L428" s="61"/>
      <c r="M428" s="61"/>
      <c r="N428" s="61"/>
      <c r="O428" s="61"/>
      <c r="P428" s="28"/>
      <c r="Q428" s="61"/>
      <c r="R428" s="61"/>
      <c r="S428" s="61"/>
      <c r="T428" s="61"/>
      <c r="U428" s="28"/>
      <c r="V428" s="61"/>
      <c r="W428" s="9"/>
      <c r="X428" s="9"/>
      <c r="Y428" s="66"/>
      <c r="Z428" s="9"/>
      <c r="AA428" s="60"/>
      <c r="AB428" s="61"/>
      <c r="AC428" s="61"/>
      <c r="AD428" s="61"/>
      <c r="AE428" s="61"/>
      <c r="AF428" s="61"/>
      <c r="AG428" s="61"/>
      <c r="AH428" s="61" t="str">
        <f t="shared" si="6"/>
        <v/>
      </c>
    </row>
    <row r="429" spans="1:34" s="24" customFormat="1" ht="25.5" customHeight="1" x14ac:dyDescent="0.25">
      <c r="A429" s="61">
        <v>428</v>
      </c>
      <c r="B429" s="61"/>
      <c r="C429" s="61"/>
      <c r="D429" s="61"/>
      <c r="E429" s="62"/>
      <c r="F429" s="61"/>
      <c r="G429" s="63"/>
      <c r="H429" s="64"/>
      <c r="I429" s="65"/>
      <c r="J429" s="65"/>
      <c r="K429" s="63"/>
      <c r="L429" s="61"/>
      <c r="M429" s="61"/>
      <c r="N429" s="61"/>
      <c r="O429" s="61"/>
      <c r="P429" s="28"/>
      <c r="Q429" s="61"/>
      <c r="R429" s="61"/>
      <c r="S429" s="61"/>
      <c r="T429" s="61"/>
      <c r="U429" s="28"/>
      <c r="V429" s="61"/>
      <c r="W429" s="9"/>
      <c r="X429" s="9"/>
      <c r="Y429" s="66"/>
      <c r="Z429" s="9"/>
      <c r="AA429" s="60"/>
      <c r="AB429" s="61"/>
      <c r="AC429" s="61"/>
      <c r="AD429" s="61"/>
      <c r="AE429" s="61"/>
      <c r="AF429" s="61"/>
      <c r="AG429" s="61"/>
      <c r="AH429" s="61" t="str">
        <f t="shared" si="6"/>
        <v/>
      </c>
    </row>
    <row r="430" spans="1:34" s="24" customFormat="1" ht="25.5" customHeight="1" x14ac:dyDescent="0.25">
      <c r="A430" s="61">
        <v>429</v>
      </c>
      <c r="B430" s="61"/>
      <c r="C430" s="61"/>
      <c r="D430" s="61"/>
      <c r="E430" s="62"/>
      <c r="F430" s="61"/>
      <c r="G430" s="63"/>
      <c r="H430" s="64"/>
      <c r="I430" s="65"/>
      <c r="J430" s="65"/>
      <c r="K430" s="63"/>
      <c r="L430" s="61"/>
      <c r="M430" s="61"/>
      <c r="N430" s="61"/>
      <c r="O430" s="61"/>
      <c r="P430" s="28"/>
      <c r="Q430" s="61"/>
      <c r="R430" s="61"/>
      <c r="S430" s="61"/>
      <c r="T430" s="61"/>
      <c r="U430" s="28"/>
      <c r="V430" s="61"/>
      <c r="W430" s="9"/>
      <c r="X430" s="9"/>
      <c r="Y430" s="66"/>
      <c r="Z430" s="9"/>
      <c r="AA430" s="60"/>
      <c r="AB430" s="61"/>
      <c r="AC430" s="61"/>
      <c r="AD430" s="61"/>
      <c r="AE430" s="61"/>
      <c r="AF430" s="61"/>
      <c r="AG430" s="61"/>
      <c r="AH430" s="61" t="str">
        <f t="shared" si="6"/>
        <v/>
      </c>
    </row>
    <row r="431" spans="1:34" s="24" customFormat="1" ht="25.5" customHeight="1" x14ac:dyDescent="0.25">
      <c r="A431" s="61">
        <v>430</v>
      </c>
      <c r="B431" s="61"/>
      <c r="C431" s="61"/>
      <c r="D431" s="61"/>
      <c r="E431" s="62"/>
      <c r="F431" s="61"/>
      <c r="G431" s="63"/>
      <c r="H431" s="64"/>
      <c r="I431" s="65"/>
      <c r="J431" s="65"/>
      <c r="K431" s="63"/>
      <c r="L431" s="61"/>
      <c r="M431" s="61"/>
      <c r="N431" s="61"/>
      <c r="O431" s="61"/>
      <c r="P431" s="28"/>
      <c r="Q431" s="61"/>
      <c r="R431" s="61"/>
      <c r="S431" s="61"/>
      <c r="T431" s="61"/>
      <c r="U431" s="28"/>
      <c r="V431" s="61"/>
      <c r="W431" s="9"/>
      <c r="X431" s="9"/>
      <c r="Y431" s="66"/>
      <c r="Z431" s="9"/>
      <c r="AA431" s="60"/>
      <c r="AB431" s="61"/>
      <c r="AC431" s="61"/>
      <c r="AD431" s="61"/>
      <c r="AE431" s="61"/>
      <c r="AF431" s="61"/>
      <c r="AG431" s="61"/>
      <c r="AH431" s="61" t="str">
        <f t="shared" si="6"/>
        <v/>
      </c>
    </row>
    <row r="432" spans="1:34" s="24" customFormat="1" ht="25.5" customHeight="1" x14ac:dyDescent="0.25">
      <c r="A432" s="61">
        <v>431</v>
      </c>
      <c r="B432" s="61"/>
      <c r="C432" s="61"/>
      <c r="D432" s="61"/>
      <c r="E432" s="62"/>
      <c r="F432" s="61"/>
      <c r="G432" s="63"/>
      <c r="H432" s="64"/>
      <c r="I432" s="65"/>
      <c r="J432" s="65"/>
      <c r="K432" s="63"/>
      <c r="L432" s="61"/>
      <c r="M432" s="61"/>
      <c r="N432" s="61"/>
      <c r="O432" s="61"/>
      <c r="P432" s="28"/>
      <c r="Q432" s="61"/>
      <c r="R432" s="61"/>
      <c r="S432" s="61"/>
      <c r="T432" s="61"/>
      <c r="U432" s="28"/>
      <c r="V432" s="61"/>
      <c r="W432" s="9"/>
      <c r="X432" s="9"/>
      <c r="Y432" s="66"/>
      <c r="Z432" s="9"/>
      <c r="AA432" s="60"/>
      <c r="AB432" s="61"/>
      <c r="AC432" s="61"/>
      <c r="AD432" s="61"/>
      <c r="AE432" s="61"/>
      <c r="AF432" s="61"/>
      <c r="AG432" s="61"/>
      <c r="AH432" s="61" t="str">
        <f t="shared" si="6"/>
        <v/>
      </c>
    </row>
    <row r="433" spans="1:34" s="24" customFormat="1" ht="25.5" customHeight="1" x14ac:dyDescent="0.25">
      <c r="A433" s="61">
        <v>432</v>
      </c>
      <c r="B433" s="61"/>
      <c r="C433" s="61"/>
      <c r="D433" s="61"/>
      <c r="E433" s="62"/>
      <c r="F433" s="61"/>
      <c r="G433" s="63"/>
      <c r="H433" s="64"/>
      <c r="I433" s="65"/>
      <c r="J433" s="65"/>
      <c r="K433" s="63"/>
      <c r="L433" s="61"/>
      <c r="M433" s="61"/>
      <c r="N433" s="61"/>
      <c r="O433" s="61"/>
      <c r="P433" s="28"/>
      <c r="Q433" s="61"/>
      <c r="R433" s="61"/>
      <c r="S433" s="61"/>
      <c r="T433" s="61"/>
      <c r="U433" s="28"/>
      <c r="V433" s="61"/>
      <c r="W433" s="9"/>
      <c r="X433" s="9"/>
      <c r="Y433" s="66"/>
      <c r="Z433" s="9"/>
      <c r="AA433" s="60"/>
      <c r="AB433" s="61"/>
      <c r="AC433" s="61"/>
      <c r="AD433" s="61"/>
      <c r="AE433" s="61"/>
      <c r="AF433" s="61"/>
      <c r="AG433" s="61"/>
      <c r="AH433" s="61" t="str">
        <f t="shared" si="6"/>
        <v/>
      </c>
    </row>
    <row r="434" spans="1:34" s="24" customFormat="1" ht="25.5" customHeight="1" x14ac:dyDescent="0.25">
      <c r="A434" s="61">
        <v>433</v>
      </c>
      <c r="B434" s="61"/>
      <c r="C434" s="61"/>
      <c r="D434" s="61"/>
      <c r="E434" s="62"/>
      <c r="F434" s="61"/>
      <c r="G434" s="63"/>
      <c r="H434" s="64"/>
      <c r="I434" s="65"/>
      <c r="J434" s="65"/>
      <c r="K434" s="63"/>
      <c r="L434" s="61"/>
      <c r="M434" s="61"/>
      <c r="N434" s="61"/>
      <c r="O434" s="61"/>
      <c r="P434" s="28"/>
      <c r="Q434" s="61"/>
      <c r="R434" s="61"/>
      <c r="S434" s="61"/>
      <c r="T434" s="61"/>
      <c r="U434" s="28"/>
      <c r="V434" s="61"/>
      <c r="W434" s="9"/>
      <c r="X434" s="9"/>
      <c r="Y434" s="66"/>
      <c r="Z434" s="9"/>
      <c r="AA434" s="60"/>
      <c r="AB434" s="61"/>
      <c r="AC434" s="61"/>
      <c r="AD434" s="61"/>
      <c r="AE434" s="61"/>
      <c r="AF434" s="61"/>
      <c r="AG434" s="61"/>
      <c r="AH434" s="61" t="str">
        <f t="shared" si="6"/>
        <v/>
      </c>
    </row>
    <row r="435" spans="1:34" s="24" customFormat="1" ht="25.5" customHeight="1" x14ac:dyDescent="0.25">
      <c r="A435" s="61">
        <v>434</v>
      </c>
      <c r="B435" s="61"/>
      <c r="C435" s="61"/>
      <c r="D435" s="61"/>
      <c r="E435" s="62"/>
      <c r="F435" s="61"/>
      <c r="G435" s="63"/>
      <c r="H435" s="64"/>
      <c r="I435" s="65"/>
      <c r="J435" s="65"/>
      <c r="K435" s="63"/>
      <c r="L435" s="61"/>
      <c r="M435" s="61"/>
      <c r="N435" s="61"/>
      <c r="O435" s="61"/>
      <c r="P435" s="28"/>
      <c r="Q435" s="61"/>
      <c r="R435" s="61"/>
      <c r="S435" s="61"/>
      <c r="T435" s="61"/>
      <c r="U435" s="28"/>
      <c r="V435" s="61"/>
      <c r="W435" s="9"/>
      <c r="X435" s="9"/>
      <c r="Y435" s="66"/>
      <c r="Z435" s="9"/>
      <c r="AA435" s="60"/>
      <c r="AB435" s="61"/>
      <c r="AC435" s="61"/>
      <c r="AD435" s="61"/>
      <c r="AE435" s="61"/>
      <c r="AF435" s="61"/>
      <c r="AG435" s="61"/>
      <c r="AH435" s="61" t="str">
        <f t="shared" si="6"/>
        <v/>
      </c>
    </row>
    <row r="436" spans="1:34" s="24" customFormat="1" ht="25.5" customHeight="1" x14ac:dyDescent="0.25">
      <c r="A436" s="61">
        <v>435</v>
      </c>
      <c r="B436" s="61"/>
      <c r="C436" s="61"/>
      <c r="D436" s="61"/>
      <c r="E436" s="62"/>
      <c r="F436" s="61"/>
      <c r="G436" s="63"/>
      <c r="H436" s="64"/>
      <c r="I436" s="65"/>
      <c r="J436" s="65"/>
      <c r="K436" s="63"/>
      <c r="L436" s="61"/>
      <c r="M436" s="61"/>
      <c r="N436" s="61"/>
      <c r="O436" s="61"/>
      <c r="P436" s="28"/>
      <c r="Q436" s="61"/>
      <c r="R436" s="61"/>
      <c r="S436" s="61"/>
      <c r="T436" s="61"/>
      <c r="U436" s="28"/>
      <c r="V436" s="61"/>
      <c r="W436" s="9"/>
      <c r="X436" s="9"/>
      <c r="Y436" s="66"/>
      <c r="Z436" s="9"/>
      <c r="AA436" s="60"/>
      <c r="AB436" s="61"/>
      <c r="AC436" s="61"/>
      <c r="AD436" s="61"/>
      <c r="AE436" s="61"/>
      <c r="AF436" s="61"/>
      <c r="AG436" s="61"/>
      <c r="AH436" s="61" t="str">
        <f t="shared" si="6"/>
        <v/>
      </c>
    </row>
    <row r="437" spans="1:34" s="24" customFormat="1" ht="25.5" customHeight="1" x14ac:dyDescent="0.25">
      <c r="A437" s="61">
        <v>436</v>
      </c>
      <c r="B437" s="61"/>
      <c r="C437" s="61"/>
      <c r="D437" s="61"/>
      <c r="E437" s="62"/>
      <c r="F437" s="61"/>
      <c r="G437" s="63"/>
      <c r="H437" s="64"/>
      <c r="I437" s="65"/>
      <c r="J437" s="65"/>
      <c r="K437" s="63"/>
      <c r="L437" s="61"/>
      <c r="M437" s="61"/>
      <c r="N437" s="61"/>
      <c r="O437" s="61"/>
      <c r="P437" s="28"/>
      <c r="Q437" s="61"/>
      <c r="R437" s="61"/>
      <c r="S437" s="61"/>
      <c r="T437" s="61"/>
      <c r="U437" s="28"/>
      <c r="V437" s="61"/>
      <c r="W437" s="9"/>
      <c r="X437" s="9"/>
      <c r="Y437" s="66"/>
      <c r="Z437" s="9"/>
      <c r="AA437" s="60"/>
      <c r="AB437" s="61"/>
      <c r="AC437" s="61"/>
      <c r="AD437" s="61"/>
      <c r="AE437" s="61"/>
      <c r="AF437" s="61"/>
      <c r="AG437" s="61"/>
      <c r="AH437" s="61" t="str">
        <f t="shared" si="6"/>
        <v/>
      </c>
    </row>
    <row r="438" spans="1:34" s="24" customFormat="1" ht="25.5" customHeight="1" x14ac:dyDescent="0.25">
      <c r="A438" s="61">
        <v>437</v>
      </c>
      <c r="B438" s="61"/>
      <c r="C438" s="61"/>
      <c r="D438" s="61"/>
      <c r="E438" s="62"/>
      <c r="F438" s="61"/>
      <c r="G438" s="63"/>
      <c r="H438" s="64"/>
      <c r="I438" s="65"/>
      <c r="J438" s="65"/>
      <c r="K438" s="63"/>
      <c r="L438" s="61"/>
      <c r="M438" s="61"/>
      <c r="N438" s="61"/>
      <c r="O438" s="61"/>
      <c r="P438" s="28"/>
      <c r="Q438" s="61"/>
      <c r="R438" s="61"/>
      <c r="S438" s="61"/>
      <c r="T438" s="61"/>
      <c r="U438" s="28"/>
      <c r="V438" s="61"/>
      <c r="W438" s="9"/>
      <c r="X438" s="9"/>
      <c r="Y438" s="66"/>
      <c r="Z438" s="9"/>
      <c r="AA438" s="60"/>
      <c r="AB438" s="61"/>
      <c r="AC438" s="61"/>
      <c r="AD438" s="61"/>
      <c r="AE438" s="61"/>
      <c r="AF438" s="61"/>
      <c r="AG438" s="61"/>
      <c r="AH438" s="61" t="str">
        <f t="shared" si="6"/>
        <v/>
      </c>
    </row>
    <row r="439" spans="1:34" s="24" customFormat="1" ht="25.5" customHeight="1" x14ac:dyDescent="0.25">
      <c r="A439" s="61">
        <v>438</v>
      </c>
      <c r="B439" s="61"/>
      <c r="C439" s="61"/>
      <c r="D439" s="61"/>
      <c r="E439" s="62"/>
      <c r="F439" s="61"/>
      <c r="G439" s="63"/>
      <c r="H439" s="64"/>
      <c r="I439" s="65"/>
      <c r="J439" s="65"/>
      <c r="K439" s="63"/>
      <c r="L439" s="61"/>
      <c r="M439" s="61"/>
      <c r="N439" s="61"/>
      <c r="O439" s="61"/>
      <c r="P439" s="28"/>
      <c r="Q439" s="61"/>
      <c r="R439" s="61"/>
      <c r="S439" s="61"/>
      <c r="T439" s="61"/>
      <c r="U439" s="28"/>
      <c r="V439" s="61"/>
      <c r="W439" s="9"/>
      <c r="X439" s="9"/>
      <c r="Y439" s="66"/>
      <c r="Z439" s="9"/>
      <c r="AA439" s="60"/>
      <c r="AB439" s="61"/>
      <c r="AC439" s="61"/>
      <c r="AD439" s="61"/>
      <c r="AE439" s="61"/>
      <c r="AF439" s="61"/>
      <c r="AG439" s="61"/>
      <c r="AH439" s="61" t="str">
        <f t="shared" si="6"/>
        <v/>
      </c>
    </row>
    <row r="440" spans="1:34" s="24" customFormat="1" ht="25.5" customHeight="1" x14ac:dyDescent="0.25">
      <c r="A440" s="61">
        <v>439</v>
      </c>
      <c r="B440" s="61"/>
      <c r="C440" s="61"/>
      <c r="D440" s="61"/>
      <c r="E440" s="62"/>
      <c r="F440" s="61"/>
      <c r="G440" s="63"/>
      <c r="H440" s="64"/>
      <c r="I440" s="65"/>
      <c r="J440" s="65"/>
      <c r="K440" s="63"/>
      <c r="L440" s="61"/>
      <c r="M440" s="61"/>
      <c r="N440" s="61"/>
      <c r="O440" s="61"/>
      <c r="P440" s="28"/>
      <c r="Q440" s="61"/>
      <c r="R440" s="61"/>
      <c r="S440" s="61"/>
      <c r="T440" s="61"/>
      <c r="U440" s="28"/>
      <c r="V440" s="61"/>
      <c r="W440" s="9"/>
      <c r="X440" s="9"/>
      <c r="Y440" s="66"/>
      <c r="Z440" s="9"/>
      <c r="AA440" s="60"/>
      <c r="AB440" s="61"/>
      <c r="AC440" s="61"/>
      <c r="AD440" s="61"/>
      <c r="AE440" s="61"/>
      <c r="AF440" s="61"/>
      <c r="AG440" s="61"/>
      <c r="AH440" s="61" t="str">
        <f t="shared" si="6"/>
        <v/>
      </c>
    </row>
    <row r="441" spans="1:34" s="24" customFormat="1" ht="25.5" customHeight="1" x14ac:dyDescent="0.25">
      <c r="A441" s="61">
        <v>440</v>
      </c>
      <c r="B441" s="61"/>
      <c r="C441" s="61"/>
      <c r="D441" s="61"/>
      <c r="E441" s="62"/>
      <c r="F441" s="61"/>
      <c r="G441" s="63"/>
      <c r="H441" s="64"/>
      <c r="I441" s="65"/>
      <c r="J441" s="65"/>
      <c r="K441" s="63"/>
      <c r="L441" s="61"/>
      <c r="M441" s="61"/>
      <c r="N441" s="61"/>
      <c r="O441" s="61"/>
      <c r="P441" s="28"/>
      <c r="Q441" s="61"/>
      <c r="R441" s="61"/>
      <c r="S441" s="61"/>
      <c r="T441" s="61"/>
      <c r="U441" s="28"/>
      <c r="V441" s="61"/>
      <c r="W441" s="9"/>
      <c r="X441" s="9"/>
      <c r="Y441" s="66"/>
      <c r="Z441" s="9"/>
      <c r="AA441" s="60"/>
      <c r="AB441" s="61"/>
      <c r="AC441" s="61"/>
      <c r="AD441" s="61"/>
      <c r="AE441" s="61"/>
      <c r="AF441" s="61"/>
      <c r="AG441" s="61"/>
      <c r="AH441" s="61" t="str">
        <f t="shared" si="6"/>
        <v/>
      </c>
    </row>
    <row r="442" spans="1:34" s="24" customFormat="1" ht="25.5" customHeight="1" x14ac:dyDescent="0.25">
      <c r="A442" s="61">
        <v>441</v>
      </c>
      <c r="B442" s="61"/>
      <c r="C442" s="61"/>
      <c r="D442" s="61"/>
      <c r="E442" s="62"/>
      <c r="F442" s="61"/>
      <c r="G442" s="63"/>
      <c r="H442" s="64"/>
      <c r="I442" s="65"/>
      <c r="J442" s="65"/>
      <c r="K442" s="63"/>
      <c r="L442" s="61"/>
      <c r="M442" s="61"/>
      <c r="N442" s="61"/>
      <c r="O442" s="61"/>
      <c r="P442" s="28"/>
      <c r="Q442" s="61"/>
      <c r="R442" s="61"/>
      <c r="S442" s="61"/>
      <c r="T442" s="61"/>
      <c r="U442" s="28"/>
      <c r="V442" s="61"/>
      <c r="W442" s="9"/>
      <c r="X442" s="9"/>
      <c r="Y442" s="74"/>
      <c r="Z442" s="9"/>
      <c r="AA442" s="60"/>
      <c r="AB442" s="61"/>
      <c r="AC442" s="61"/>
      <c r="AD442" s="61"/>
      <c r="AE442" s="61"/>
      <c r="AF442" s="61"/>
      <c r="AG442" s="61"/>
      <c r="AH442" s="61" t="str">
        <f t="shared" si="6"/>
        <v/>
      </c>
    </row>
    <row r="443" spans="1:34" s="24" customFormat="1" ht="25.5" customHeight="1" x14ac:dyDescent="0.25">
      <c r="A443" s="61">
        <v>442</v>
      </c>
      <c r="B443" s="61"/>
      <c r="C443" s="61"/>
      <c r="D443" s="61"/>
      <c r="E443" s="62"/>
      <c r="F443" s="61"/>
      <c r="G443" s="63"/>
      <c r="H443" s="64"/>
      <c r="I443" s="65"/>
      <c r="J443" s="65"/>
      <c r="K443" s="63"/>
      <c r="L443" s="61"/>
      <c r="M443" s="61"/>
      <c r="N443" s="61"/>
      <c r="O443" s="61"/>
      <c r="P443" s="28"/>
      <c r="Q443" s="61"/>
      <c r="R443" s="61"/>
      <c r="S443" s="61"/>
      <c r="T443" s="61"/>
      <c r="U443" s="28"/>
      <c r="V443" s="61"/>
      <c r="W443" s="9"/>
      <c r="X443" s="9"/>
      <c r="Y443" s="66"/>
      <c r="Z443" s="9"/>
      <c r="AA443" s="60"/>
      <c r="AB443" s="61"/>
      <c r="AC443" s="61"/>
      <c r="AD443" s="61"/>
      <c r="AE443" s="61"/>
      <c r="AF443" s="61"/>
      <c r="AG443" s="61"/>
      <c r="AH443" s="61" t="str">
        <f t="shared" si="6"/>
        <v/>
      </c>
    </row>
    <row r="444" spans="1:34" s="24" customFormat="1" ht="25.5" customHeight="1" x14ac:dyDescent="0.25">
      <c r="A444" s="61">
        <v>443</v>
      </c>
      <c r="B444" s="61"/>
      <c r="C444" s="61"/>
      <c r="D444" s="61"/>
      <c r="E444" s="62"/>
      <c r="F444" s="61"/>
      <c r="G444" s="63"/>
      <c r="H444" s="64"/>
      <c r="I444" s="65"/>
      <c r="J444" s="65"/>
      <c r="K444" s="63"/>
      <c r="L444" s="61"/>
      <c r="M444" s="61"/>
      <c r="N444" s="61"/>
      <c r="O444" s="61"/>
      <c r="P444" s="28"/>
      <c r="Q444" s="61"/>
      <c r="R444" s="61"/>
      <c r="S444" s="61"/>
      <c r="T444" s="61"/>
      <c r="U444" s="28"/>
      <c r="V444" s="61"/>
      <c r="W444" s="9"/>
      <c r="X444" s="9"/>
      <c r="Y444" s="66"/>
      <c r="Z444" s="9"/>
      <c r="AA444" s="60"/>
      <c r="AB444" s="61"/>
      <c r="AC444" s="61"/>
      <c r="AD444" s="61"/>
      <c r="AE444" s="61"/>
      <c r="AF444" s="61"/>
      <c r="AG444" s="61"/>
      <c r="AH444" s="61" t="str">
        <f t="shared" si="6"/>
        <v/>
      </c>
    </row>
    <row r="445" spans="1:34" s="24" customFormat="1" ht="25.5" customHeight="1" x14ac:dyDescent="0.25">
      <c r="A445" s="61">
        <v>444</v>
      </c>
      <c r="B445" s="61"/>
      <c r="C445" s="61"/>
      <c r="D445" s="61"/>
      <c r="E445" s="62"/>
      <c r="F445" s="61"/>
      <c r="G445" s="63"/>
      <c r="H445" s="64"/>
      <c r="I445" s="65"/>
      <c r="J445" s="65"/>
      <c r="K445" s="63"/>
      <c r="L445" s="61"/>
      <c r="M445" s="61"/>
      <c r="N445" s="61"/>
      <c r="O445" s="61"/>
      <c r="P445" s="28"/>
      <c r="Q445" s="61"/>
      <c r="R445" s="61"/>
      <c r="S445" s="61"/>
      <c r="T445" s="61"/>
      <c r="U445" s="28"/>
      <c r="V445" s="61"/>
      <c r="W445" s="9"/>
      <c r="X445" s="9"/>
      <c r="Y445" s="66"/>
      <c r="Z445" s="9"/>
      <c r="AA445" s="60"/>
      <c r="AB445" s="61"/>
      <c r="AC445" s="61"/>
      <c r="AD445" s="61"/>
      <c r="AE445" s="61"/>
      <c r="AF445" s="61"/>
      <c r="AG445" s="61"/>
      <c r="AH445" s="61" t="str">
        <f t="shared" si="6"/>
        <v/>
      </c>
    </row>
    <row r="446" spans="1:34" s="24" customFormat="1" ht="25.5" customHeight="1" x14ac:dyDescent="0.25">
      <c r="A446" s="61">
        <v>445</v>
      </c>
      <c r="B446" s="61"/>
      <c r="C446" s="61"/>
      <c r="D446" s="61"/>
      <c r="E446" s="62"/>
      <c r="F446" s="61"/>
      <c r="G446" s="63"/>
      <c r="H446" s="64"/>
      <c r="I446" s="65"/>
      <c r="J446" s="65"/>
      <c r="K446" s="63"/>
      <c r="L446" s="61"/>
      <c r="M446" s="61"/>
      <c r="N446" s="61"/>
      <c r="O446" s="61"/>
      <c r="P446" s="28"/>
      <c r="Q446" s="61"/>
      <c r="R446" s="61"/>
      <c r="S446" s="61"/>
      <c r="T446" s="61"/>
      <c r="U446" s="28"/>
      <c r="V446" s="61"/>
      <c r="W446" s="9"/>
      <c r="X446" s="9"/>
      <c r="Y446" s="66"/>
      <c r="Z446" s="9"/>
      <c r="AA446" s="60"/>
      <c r="AB446" s="61"/>
      <c r="AC446" s="61"/>
      <c r="AD446" s="61"/>
      <c r="AE446" s="61"/>
      <c r="AF446" s="61"/>
      <c r="AG446" s="61"/>
      <c r="AH446" s="61" t="str">
        <f t="shared" si="6"/>
        <v/>
      </c>
    </row>
    <row r="447" spans="1:34" s="24" customFormat="1" ht="25.5" customHeight="1" x14ac:dyDescent="0.25">
      <c r="A447" s="61">
        <v>446</v>
      </c>
      <c r="B447" s="61"/>
      <c r="C447" s="61"/>
      <c r="D447" s="61"/>
      <c r="E447" s="62"/>
      <c r="F447" s="61"/>
      <c r="G447" s="63"/>
      <c r="H447" s="64"/>
      <c r="I447" s="65"/>
      <c r="J447" s="65"/>
      <c r="K447" s="63"/>
      <c r="L447" s="61"/>
      <c r="M447" s="61"/>
      <c r="N447" s="61"/>
      <c r="O447" s="61"/>
      <c r="P447" s="28"/>
      <c r="Q447" s="61"/>
      <c r="R447" s="61"/>
      <c r="S447" s="61"/>
      <c r="T447" s="61"/>
      <c r="U447" s="28"/>
      <c r="V447" s="61"/>
      <c r="W447" s="9"/>
      <c r="X447" s="9"/>
      <c r="Y447" s="74"/>
      <c r="Z447" s="9"/>
      <c r="AA447" s="60"/>
      <c r="AB447" s="61"/>
      <c r="AC447" s="61"/>
      <c r="AD447" s="61"/>
      <c r="AE447" s="61"/>
      <c r="AF447" s="61"/>
      <c r="AG447" s="61"/>
      <c r="AH447" s="61" t="str">
        <f t="shared" si="6"/>
        <v/>
      </c>
    </row>
    <row r="448" spans="1:34" s="24" customFormat="1" ht="25.5" customHeight="1" x14ac:dyDescent="0.25">
      <c r="A448" s="61">
        <v>447</v>
      </c>
      <c r="B448" s="61"/>
      <c r="C448" s="61"/>
      <c r="D448" s="61"/>
      <c r="E448" s="62"/>
      <c r="F448" s="61"/>
      <c r="G448" s="63"/>
      <c r="H448" s="64"/>
      <c r="I448" s="65"/>
      <c r="J448" s="65"/>
      <c r="K448" s="63"/>
      <c r="L448" s="61"/>
      <c r="M448" s="61"/>
      <c r="N448" s="61"/>
      <c r="O448" s="61"/>
      <c r="P448" s="28"/>
      <c r="Q448" s="61"/>
      <c r="R448" s="61"/>
      <c r="S448" s="61"/>
      <c r="T448" s="61"/>
      <c r="U448" s="28"/>
      <c r="V448" s="61"/>
      <c r="W448" s="9"/>
      <c r="X448" s="9"/>
      <c r="Y448" s="66"/>
      <c r="Z448" s="9"/>
      <c r="AA448" s="60"/>
      <c r="AB448" s="61"/>
      <c r="AC448" s="61"/>
      <c r="AD448" s="61"/>
      <c r="AE448" s="61"/>
      <c r="AF448" s="61"/>
      <c r="AG448" s="61"/>
      <c r="AH448" s="61" t="str">
        <f t="shared" si="6"/>
        <v/>
      </c>
    </row>
    <row r="449" spans="1:34" s="24" customFormat="1" ht="25.5" customHeight="1" x14ac:dyDescent="0.25">
      <c r="A449" s="61">
        <v>448</v>
      </c>
      <c r="B449" s="61"/>
      <c r="C449" s="61"/>
      <c r="D449" s="61"/>
      <c r="E449" s="62"/>
      <c r="F449" s="61"/>
      <c r="G449" s="63"/>
      <c r="H449" s="64"/>
      <c r="I449" s="65"/>
      <c r="J449" s="65"/>
      <c r="K449" s="63"/>
      <c r="L449" s="61"/>
      <c r="M449" s="61"/>
      <c r="N449" s="61"/>
      <c r="O449" s="61"/>
      <c r="P449" s="28"/>
      <c r="Q449" s="61"/>
      <c r="R449" s="61"/>
      <c r="S449" s="61"/>
      <c r="T449" s="61"/>
      <c r="U449" s="28"/>
      <c r="V449" s="61"/>
      <c r="W449" s="9"/>
      <c r="X449" s="9"/>
      <c r="Y449" s="66"/>
      <c r="Z449" s="9"/>
      <c r="AA449" s="60"/>
      <c r="AB449" s="61"/>
      <c r="AC449" s="61"/>
      <c r="AD449" s="61"/>
      <c r="AE449" s="61"/>
      <c r="AF449" s="61"/>
      <c r="AG449" s="61"/>
      <c r="AH449" s="61" t="str">
        <f t="shared" si="6"/>
        <v/>
      </c>
    </row>
    <row r="450" spans="1:34" s="24" customFormat="1" ht="25.5" customHeight="1" x14ac:dyDescent="0.25">
      <c r="A450" s="61">
        <v>449</v>
      </c>
      <c r="B450" s="61"/>
      <c r="C450" s="61"/>
      <c r="D450" s="61"/>
      <c r="E450" s="62"/>
      <c r="F450" s="61"/>
      <c r="G450" s="63"/>
      <c r="H450" s="64"/>
      <c r="I450" s="65"/>
      <c r="J450" s="65"/>
      <c r="K450" s="63"/>
      <c r="L450" s="61"/>
      <c r="M450" s="61"/>
      <c r="N450" s="61"/>
      <c r="O450" s="61"/>
      <c r="P450" s="28"/>
      <c r="Q450" s="61"/>
      <c r="R450" s="61"/>
      <c r="S450" s="61"/>
      <c r="T450" s="61"/>
      <c r="U450" s="28"/>
      <c r="V450" s="61"/>
      <c r="W450" s="9"/>
      <c r="X450" s="9"/>
      <c r="Y450" s="66"/>
      <c r="Z450" s="9"/>
      <c r="AA450" s="60"/>
      <c r="AB450" s="61"/>
      <c r="AC450" s="61"/>
      <c r="AD450" s="61"/>
      <c r="AE450" s="61"/>
      <c r="AF450" s="61"/>
      <c r="AG450" s="61"/>
      <c r="AH450" s="61" t="str">
        <f t="shared" si="6"/>
        <v/>
      </c>
    </row>
    <row r="451" spans="1:34" s="24" customFormat="1" ht="25.5" customHeight="1" x14ac:dyDescent="0.25">
      <c r="A451" s="61">
        <v>450</v>
      </c>
      <c r="B451" s="61"/>
      <c r="C451" s="61"/>
      <c r="D451" s="61"/>
      <c r="E451" s="62"/>
      <c r="F451" s="61"/>
      <c r="G451" s="63"/>
      <c r="H451" s="64"/>
      <c r="I451" s="65"/>
      <c r="J451" s="65"/>
      <c r="K451" s="63"/>
      <c r="L451" s="61"/>
      <c r="M451" s="61"/>
      <c r="N451" s="61"/>
      <c r="O451" s="61"/>
      <c r="P451" s="28"/>
      <c r="Q451" s="61"/>
      <c r="R451" s="61"/>
      <c r="S451" s="61"/>
      <c r="T451" s="61"/>
      <c r="U451" s="28"/>
      <c r="V451" s="61"/>
      <c r="W451" s="9"/>
      <c r="X451" s="9"/>
      <c r="Y451" s="66"/>
      <c r="Z451" s="9"/>
      <c r="AA451" s="60"/>
      <c r="AB451" s="61"/>
      <c r="AC451" s="61"/>
      <c r="AD451" s="61"/>
      <c r="AE451" s="61"/>
      <c r="AF451" s="61"/>
      <c r="AG451" s="61"/>
      <c r="AH451" s="61" t="str">
        <f t="shared" ref="AH451:AH514" si="7">IF(W451="","",IF(W451="Reported","Reported","No"))</f>
        <v/>
      </c>
    </row>
    <row r="452" spans="1:34" s="24" customFormat="1" ht="25.5" customHeight="1" x14ac:dyDescent="0.25">
      <c r="A452" s="61">
        <v>451</v>
      </c>
      <c r="B452" s="61"/>
      <c r="C452" s="61"/>
      <c r="D452" s="61"/>
      <c r="E452" s="62"/>
      <c r="F452" s="61"/>
      <c r="G452" s="63"/>
      <c r="H452" s="64"/>
      <c r="I452" s="65"/>
      <c r="J452" s="65"/>
      <c r="K452" s="63"/>
      <c r="L452" s="61"/>
      <c r="M452" s="61"/>
      <c r="N452" s="61"/>
      <c r="O452" s="61"/>
      <c r="P452" s="28"/>
      <c r="Q452" s="61"/>
      <c r="R452" s="61"/>
      <c r="S452" s="61"/>
      <c r="T452" s="61"/>
      <c r="U452" s="28"/>
      <c r="V452" s="61"/>
      <c r="W452" s="9"/>
      <c r="X452" s="9"/>
      <c r="Y452" s="66"/>
      <c r="Z452" s="9"/>
      <c r="AA452" s="60"/>
      <c r="AB452" s="61"/>
      <c r="AC452" s="61"/>
      <c r="AD452" s="61"/>
      <c r="AE452" s="61"/>
      <c r="AF452" s="61"/>
      <c r="AG452" s="61"/>
      <c r="AH452" s="61" t="str">
        <f t="shared" si="7"/>
        <v/>
      </c>
    </row>
    <row r="453" spans="1:34" s="24" customFormat="1" ht="25.5" customHeight="1" x14ac:dyDescent="0.25">
      <c r="A453" s="61">
        <v>452</v>
      </c>
      <c r="B453" s="61"/>
      <c r="C453" s="61"/>
      <c r="D453" s="61"/>
      <c r="E453" s="62"/>
      <c r="F453" s="61"/>
      <c r="G453" s="63"/>
      <c r="H453" s="64"/>
      <c r="I453" s="65"/>
      <c r="J453" s="65"/>
      <c r="K453" s="63"/>
      <c r="L453" s="61"/>
      <c r="M453" s="61"/>
      <c r="N453" s="61"/>
      <c r="O453" s="61"/>
      <c r="P453" s="28"/>
      <c r="Q453" s="61"/>
      <c r="R453" s="61"/>
      <c r="S453" s="61"/>
      <c r="T453" s="61"/>
      <c r="U453" s="28"/>
      <c r="V453" s="61"/>
      <c r="W453" s="9"/>
      <c r="X453" s="9"/>
      <c r="Y453" s="66"/>
      <c r="Z453" s="9"/>
      <c r="AA453" s="60"/>
      <c r="AB453" s="61"/>
      <c r="AC453" s="61"/>
      <c r="AD453" s="61"/>
      <c r="AE453" s="61"/>
      <c r="AF453" s="61"/>
      <c r="AG453" s="61"/>
      <c r="AH453" s="61" t="str">
        <f t="shared" si="7"/>
        <v/>
      </c>
    </row>
    <row r="454" spans="1:34" s="24" customFormat="1" ht="25.5" customHeight="1" x14ac:dyDescent="0.25">
      <c r="A454" s="61">
        <v>453</v>
      </c>
      <c r="B454" s="61"/>
      <c r="C454" s="61"/>
      <c r="D454" s="61"/>
      <c r="E454" s="62"/>
      <c r="F454" s="61"/>
      <c r="G454" s="63"/>
      <c r="H454" s="64"/>
      <c r="I454" s="65"/>
      <c r="J454" s="65"/>
      <c r="K454" s="63"/>
      <c r="L454" s="61"/>
      <c r="M454" s="61"/>
      <c r="N454" s="61"/>
      <c r="O454" s="61"/>
      <c r="P454" s="28"/>
      <c r="Q454" s="61"/>
      <c r="R454" s="61"/>
      <c r="S454" s="61"/>
      <c r="T454" s="61"/>
      <c r="U454" s="28"/>
      <c r="V454" s="61"/>
      <c r="W454" s="9"/>
      <c r="X454" s="9"/>
      <c r="Y454" s="66"/>
      <c r="Z454" s="9"/>
      <c r="AA454" s="60"/>
      <c r="AB454" s="61"/>
      <c r="AC454" s="61"/>
      <c r="AD454" s="61"/>
      <c r="AE454" s="61"/>
      <c r="AF454" s="61"/>
      <c r="AG454" s="61"/>
      <c r="AH454" s="61" t="str">
        <f t="shared" si="7"/>
        <v/>
      </c>
    </row>
    <row r="455" spans="1:34" s="24" customFormat="1" ht="25.5" customHeight="1" x14ac:dyDescent="0.25">
      <c r="A455" s="61">
        <v>454</v>
      </c>
      <c r="B455" s="61"/>
      <c r="C455" s="61"/>
      <c r="D455" s="61"/>
      <c r="E455" s="62"/>
      <c r="F455" s="61"/>
      <c r="G455" s="63"/>
      <c r="H455" s="64"/>
      <c r="I455" s="65"/>
      <c r="J455" s="65"/>
      <c r="K455" s="63"/>
      <c r="L455" s="61"/>
      <c r="M455" s="61"/>
      <c r="N455" s="61"/>
      <c r="O455" s="61"/>
      <c r="P455" s="28"/>
      <c r="Q455" s="61"/>
      <c r="R455" s="61"/>
      <c r="S455" s="61"/>
      <c r="T455" s="61"/>
      <c r="U455" s="28"/>
      <c r="V455" s="61"/>
      <c r="W455" s="9"/>
      <c r="X455" s="9"/>
      <c r="Y455" s="66"/>
      <c r="Z455" s="9"/>
      <c r="AA455" s="60"/>
      <c r="AB455" s="61"/>
      <c r="AC455" s="61"/>
      <c r="AD455" s="61"/>
      <c r="AE455" s="61"/>
      <c r="AF455" s="61"/>
      <c r="AG455" s="61"/>
      <c r="AH455" s="61" t="str">
        <f t="shared" si="7"/>
        <v/>
      </c>
    </row>
    <row r="456" spans="1:34" s="24" customFormat="1" ht="25.5" customHeight="1" x14ac:dyDescent="0.25">
      <c r="A456" s="61">
        <v>455</v>
      </c>
      <c r="B456" s="61"/>
      <c r="C456" s="61"/>
      <c r="D456" s="61"/>
      <c r="E456" s="62"/>
      <c r="F456" s="61"/>
      <c r="G456" s="63"/>
      <c r="H456" s="64"/>
      <c r="I456" s="65"/>
      <c r="J456" s="65"/>
      <c r="K456" s="63"/>
      <c r="L456" s="61"/>
      <c r="M456" s="61"/>
      <c r="N456" s="61"/>
      <c r="O456" s="61"/>
      <c r="P456" s="28"/>
      <c r="Q456" s="61"/>
      <c r="R456" s="61"/>
      <c r="S456" s="61"/>
      <c r="T456" s="61"/>
      <c r="U456" s="28"/>
      <c r="V456" s="61"/>
      <c r="W456" s="9"/>
      <c r="X456" s="9"/>
      <c r="Y456" s="66"/>
      <c r="Z456" s="9"/>
      <c r="AA456" s="60"/>
      <c r="AB456" s="61"/>
      <c r="AC456" s="61"/>
      <c r="AD456" s="61"/>
      <c r="AE456" s="61"/>
      <c r="AF456" s="61"/>
      <c r="AG456" s="61"/>
      <c r="AH456" s="61" t="str">
        <f t="shared" si="7"/>
        <v/>
      </c>
    </row>
    <row r="457" spans="1:34" s="24" customFormat="1" ht="25.5" customHeight="1" x14ac:dyDescent="0.25">
      <c r="A457" s="61">
        <v>456</v>
      </c>
      <c r="B457" s="61"/>
      <c r="C457" s="61"/>
      <c r="D457" s="61"/>
      <c r="E457" s="62"/>
      <c r="F457" s="61"/>
      <c r="G457" s="63"/>
      <c r="H457" s="64"/>
      <c r="I457" s="65"/>
      <c r="J457" s="65"/>
      <c r="K457" s="63"/>
      <c r="L457" s="61"/>
      <c r="M457" s="61"/>
      <c r="N457" s="61"/>
      <c r="O457" s="61"/>
      <c r="P457" s="28"/>
      <c r="Q457" s="61"/>
      <c r="R457" s="61"/>
      <c r="S457" s="61"/>
      <c r="T457" s="61"/>
      <c r="U457" s="28"/>
      <c r="V457" s="61"/>
      <c r="W457" s="9"/>
      <c r="X457" s="9"/>
      <c r="Y457" s="66"/>
      <c r="Z457" s="9"/>
      <c r="AA457" s="60"/>
      <c r="AB457" s="61"/>
      <c r="AC457" s="61"/>
      <c r="AD457" s="61"/>
      <c r="AE457" s="61"/>
      <c r="AF457" s="61"/>
      <c r="AG457" s="61"/>
      <c r="AH457" s="61" t="str">
        <f t="shared" si="7"/>
        <v/>
      </c>
    </row>
    <row r="458" spans="1:34" s="24" customFormat="1" ht="25.5" customHeight="1" x14ac:dyDescent="0.25">
      <c r="A458" s="61">
        <v>457</v>
      </c>
      <c r="B458" s="61"/>
      <c r="C458" s="61"/>
      <c r="D458" s="61"/>
      <c r="E458" s="62"/>
      <c r="F458" s="61"/>
      <c r="G458" s="63"/>
      <c r="H458" s="64"/>
      <c r="I458" s="65"/>
      <c r="J458" s="65"/>
      <c r="K458" s="63"/>
      <c r="L458" s="61"/>
      <c r="M458" s="61"/>
      <c r="N458" s="61"/>
      <c r="O458" s="61"/>
      <c r="P458" s="28"/>
      <c r="Q458" s="61"/>
      <c r="R458" s="61"/>
      <c r="S458" s="61"/>
      <c r="T458" s="61"/>
      <c r="U458" s="28"/>
      <c r="V458" s="61"/>
      <c r="W458" s="9"/>
      <c r="X458" s="9"/>
      <c r="Y458" s="66"/>
      <c r="Z458" s="9"/>
      <c r="AA458" s="60"/>
      <c r="AB458" s="61"/>
      <c r="AC458" s="61"/>
      <c r="AD458" s="61"/>
      <c r="AE458" s="61"/>
      <c r="AF458" s="61"/>
      <c r="AG458" s="61"/>
      <c r="AH458" s="61" t="str">
        <f t="shared" si="7"/>
        <v/>
      </c>
    </row>
    <row r="459" spans="1:34" s="24" customFormat="1" ht="25.5" customHeight="1" x14ac:dyDescent="0.25">
      <c r="A459" s="61">
        <v>458</v>
      </c>
      <c r="B459" s="61"/>
      <c r="C459" s="61"/>
      <c r="D459" s="61"/>
      <c r="E459" s="62"/>
      <c r="F459" s="61"/>
      <c r="G459" s="63"/>
      <c r="H459" s="64"/>
      <c r="I459" s="65"/>
      <c r="J459" s="65"/>
      <c r="K459" s="63"/>
      <c r="L459" s="61"/>
      <c r="M459" s="61"/>
      <c r="N459" s="61"/>
      <c r="O459" s="61"/>
      <c r="P459" s="28"/>
      <c r="Q459" s="61"/>
      <c r="R459" s="61"/>
      <c r="S459" s="61"/>
      <c r="T459" s="61"/>
      <c r="U459" s="28"/>
      <c r="V459" s="61"/>
      <c r="W459" s="9"/>
      <c r="X459" s="9"/>
      <c r="Y459" s="66"/>
      <c r="Z459" s="9"/>
      <c r="AA459" s="60"/>
      <c r="AB459" s="61"/>
      <c r="AC459" s="61"/>
      <c r="AD459" s="61"/>
      <c r="AE459" s="61"/>
      <c r="AF459" s="61"/>
      <c r="AG459" s="61"/>
      <c r="AH459" s="61" t="str">
        <f t="shared" si="7"/>
        <v/>
      </c>
    </row>
    <row r="460" spans="1:34" s="24" customFormat="1" ht="25.5" customHeight="1" x14ac:dyDescent="0.25">
      <c r="A460" s="61">
        <v>459</v>
      </c>
      <c r="B460" s="61"/>
      <c r="C460" s="61"/>
      <c r="D460" s="61"/>
      <c r="E460" s="62"/>
      <c r="F460" s="61"/>
      <c r="G460" s="63"/>
      <c r="H460" s="64"/>
      <c r="I460" s="65"/>
      <c r="J460" s="65"/>
      <c r="K460" s="63"/>
      <c r="L460" s="61"/>
      <c r="M460" s="61"/>
      <c r="N460" s="61"/>
      <c r="O460" s="61"/>
      <c r="P460" s="28"/>
      <c r="Q460" s="61"/>
      <c r="R460" s="61"/>
      <c r="S460" s="61"/>
      <c r="T460" s="61"/>
      <c r="U460" s="28"/>
      <c r="V460" s="61"/>
      <c r="W460" s="9"/>
      <c r="X460" s="9"/>
      <c r="Y460" s="66"/>
      <c r="Z460" s="9"/>
      <c r="AA460" s="60"/>
      <c r="AB460" s="61"/>
      <c r="AC460" s="61"/>
      <c r="AD460" s="61"/>
      <c r="AE460" s="61"/>
      <c r="AF460" s="61"/>
      <c r="AG460" s="61"/>
      <c r="AH460" s="61" t="str">
        <f t="shared" si="7"/>
        <v/>
      </c>
    </row>
    <row r="461" spans="1:34" s="24" customFormat="1" ht="25.5" customHeight="1" x14ac:dyDescent="0.25">
      <c r="A461" s="61">
        <v>460</v>
      </c>
      <c r="B461" s="61"/>
      <c r="C461" s="61"/>
      <c r="D461" s="61"/>
      <c r="E461" s="62"/>
      <c r="F461" s="61"/>
      <c r="G461" s="63"/>
      <c r="H461" s="64"/>
      <c r="I461" s="65"/>
      <c r="J461" s="65"/>
      <c r="K461" s="63"/>
      <c r="L461" s="61"/>
      <c r="M461" s="61"/>
      <c r="N461" s="61"/>
      <c r="O461" s="61"/>
      <c r="P461" s="28"/>
      <c r="Q461" s="61"/>
      <c r="R461" s="61"/>
      <c r="S461" s="61"/>
      <c r="T461" s="61"/>
      <c r="U461" s="28"/>
      <c r="V461" s="61"/>
      <c r="W461" s="9"/>
      <c r="X461" s="9"/>
      <c r="Y461" s="66"/>
      <c r="Z461" s="9"/>
      <c r="AA461" s="60"/>
      <c r="AB461" s="61"/>
      <c r="AC461" s="61"/>
      <c r="AD461" s="61"/>
      <c r="AE461" s="61"/>
      <c r="AF461" s="61"/>
      <c r="AG461" s="61"/>
      <c r="AH461" s="61" t="str">
        <f t="shared" si="7"/>
        <v/>
      </c>
    </row>
    <row r="462" spans="1:34" s="24" customFormat="1" ht="25.5" customHeight="1" x14ac:dyDescent="0.25">
      <c r="A462" s="61">
        <v>461</v>
      </c>
      <c r="B462" s="61"/>
      <c r="C462" s="61"/>
      <c r="D462" s="61"/>
      <c r="E462" s="62"/>
      <c r="F462" s="61"/>
      <c r="G462" s="63"/>
      <c r="H462" s="64"/>
      <c r="I462" s="65"/>
      <c r="J462" s="65"/>
      <c r="K462" s="63"/>
      <c r="L462" s="61"/>
      <c r="M462" s="61"/>
      <c r="N462" s="61"/>
      <c r="O462" s="61"/>
      <c r="P462" s="28"/>
      <c r="Q462" s="61"/>
      <c r="R462" s="61"/>
      <c r="S462" s="61"/>
      <c r="T462" s="61"/>
      <c r="U462" s="28"/>
      <c r="V462" s="61"/>
      <c r="W462" s="9"/>
      <c r="X462" s="9"/>
      <c r="Y462" s="74"/>
      <c r="Z462" s="9"/>
      <c r="AA462" s="60"/>
      <c r="AB462" s="61"/>
      <c r="AC462" s="61"/>
      <c r="AD462" s="61"/>
      <c r="AE462" s="61"/>
      <c r="AF462" s="61"/>
      <c r="AG462" s="61"/>
      <c r="AH462" s="61" t="str">
        <f t="shared" si="7"/>
        <v/>
      </c>
    </row>
    <row r="463" spans="1:34" s="24" customFormat="1" ht="25.5" customHeight="1" x14ac:dyDescent="0.25">
      <c r="A463" s="61">
        <v>462</v>
      </c>
      <c r="B463" s="61"/>
      <c r="C463" s="61"/>
      <c r="D463" s="61"/>
      <c r="E463" s="62"/>
      <c r="F463" s="61"/>
      <c r="G463" s="63"/>
      <c r="H463" s="64"/>
      <c r="I463" s="65"/>
      <c r="J463" s="65"/>
      <c r="K463" s="63"/>
      <c r="L463" s="61"/>
      <c r="M463" s="61"/>
      <c r="N463" s="61"/>
      <c r="O463" s="61"/>
      <c r="P463" s="28"/>
      <c r="Q463" s="61"/>
      <c r="R463" s="61"/>
      <c r="S463" s="61"/>
      <c r="T463" s="61"/>
      <c r="U463" s="28"/>
      <c r="V463" s="61"/>
      <c r="W463" s="9"/>
      <c r="X463" s="9"/>
      <c r="Y463" s="66"/>
      <c r="Z463" s="9"/>
      <c r="AA463" s="60"/>
      <c r="AB463" s="61"/>
      <c r="AC463" s="61"/>
      <c r="AD463" s="61"/>
      <c r="AE463" s="61"/>
      <c r="AF463" s="61"/>
      <c r="AG463" s="61"/>
      <c r="AH463" s="61" t="str">
        <f t="shared" si="7"/>
        <v/>
      </c>
    </row>
    <row r="464" spans="1:34" s="24" customFormat="1" ht="25.5" customHeight="1" x14ac:dyDescent="0.25">
      <c r="A464" s="61">
        <v>463</v>
      </c>
      <c r="B464" s="61"/>
      <c r="C464" s="61"/>
      <c r="D464" s="61"/>
      <c r="E464" s="62"/>
      <c r="F464" s="61"/>
      <c r="G464" s="63"/>
      <c r="H464" s="64"/>
      <c r="I464" s="65"/>
      <c r="J464" s="65"/>
      <c r="K464" s="63"/>
      <c r="L464" s="61"/>
      <c r="M464" s="61"/>
      <c r="N464" s="61"/>
      <c r="O464" s="61"/>
      <c r="P464" s="28"/>
      <c r="Q464" s="61"/>
      <c r="R464" s="61"/>
      <c r="S464" s="61"/>
      <c r="T464" s="61"/>
      <c r="U464" s="28"/>
      <c r="V464" s="61"/>
      <c r="W464" s="9"/>
      <c r="X464" s="9"/>
      <c r="Y464" s="66"/>
      <c r="Z464" s="9"/>
      <c r="AA464" s="60"/>
      <c r="AB464" s="61"/>
      <c r="AC464" s="61"/>
      <c r="AD464" s="61"/>
      <c r="AE464" s="61"/>
      <c r="AF464" s="61"/>
      <c r="AG464" s="61"/>
      <c r="AH464" s="61" t="str">
        <f t="shared" si="7"/>
        <v/>
      </c>
    </row>
    <row r="465" spans="1:34" s="24" customFormat="1" ht="25.5" customHeight="1" x14ac:dyDescent="0.25">
      <c r="A465" s="61">
        <v>464</v>
      </c>
      <c r="B465" s="61"/>
      <c r="C465" s="61"/>
      <c r="D465" s="61"/>
      <c r="E465" s="62"/>
      <c r="F465" s="61"/>
      <c r="G465" s="63"/>
      <c r="H465" s="64"/>
      <c r="I465" s="65"/>
      <c r="J465" s="65"/>
      <c r="K465" s="63"/>
      <c r="L465" s="61"/>
      <c r="M465" s="61"/>
      <c r="N465" s="61"/>
      <c r="O465" s="61"/>
      <c r="P465" s="28"/>
      <c r="Q465" s="61"/>
      <c r="R465" s="61"/>
      <c r="S465" s="61"/>
      <c r="T465" s="61"/>
      <c r="U465" s="28"/>
      <c r="V465" s="61"/>
      <c r="W465" s="9"/>
      <c r="X465" s="9"/>
      <c r="Y465" s="66"/>
      <c r="Z465" s="9"/>
      <c r="AA465" s="60"/>
      <c r="AB465" s="61"/>
      <c r="AC465" s="61"/>
      <c r="AD465" s="61"/>
      <c r="AE465" s="61"/>
      <c r="AF465" s="61"/>
      <c r="AG465" s="61"/>
      <c r="AH465" s="61" t="str">
        <f t="shared" si="7"/>
        <v/>
      </c>
    </row>
    <row r="466" spans="1:34" s="24" customFormat="1" ht="25.5" customHeight="1" x14ac:dyDescent="0.25">
      <c r="A466" s="61">
        <v>465</v>
      </c>
      <c r="B466" s="61"/>
      <c r="C466" s="61"/>
      <c r="D466" s="61"/>
      <c r="E466" s="62"/>
      <c r="F466" s="61"/>
      <c r="G466" s="63"/>
      <c r="H466" s="64"/>
      <c r="I466" s="65"/>
      <c r="J466" s="65"/>
      <c r="K466" s="63"/>
      <c r="L466" s="61"/>
      <c r="M466" s="61"/>
      <c r="N466" s="61"/>
      <c r="O466" s="61"/>
      <c r="P466" s="28"/>
      <c r="Q466" s="61"/>
      <c r="R466" s="28"/>
      <c r="S466" s="61"/>
      <c r="T466" s="61"/>
      <c r="U466" s="28"/>
      <c r="V466" s="61"/>
      <c r="W466" s="9"/>
      <c r="X466" s="9"/>
      <c r="Y466" s="66"/>
      <c r="Z466" s="9"/>
      <c r="AA466" s="60"/>
      <c r="AB466" s="61"/>
      <c r="AC466" s="61"/>
      <c r="AD466" s="61"/>
      <c r="AE466" s="61"/>
      <c r="AF466" s="61"/>
      <c r="AG466" s="61"/>
      <c r="AH466" s="61" t="str">
        <f t="shared" si="7"/>
        <v/>
      </c>
    </row>
    <row r="467" spans="1:34" s="24" customFormat="1" ht="25.5" customHeight="1" x14ac:dyDescent="0.25">
      <c r="A467" s="61">
        <v>466</v>
      </c>
      <c r="B467" s="61"/>
      <c r="C467" s="61"/>
      <c r="D467" s="61"/>
      <c r="E467" s="62"/>
      <c r="F467" s="61"/>
      <c r="G467" s="63"/>
      <c r="H467" s="64"/>
      <c r="I467" s="65"/>
      <c r="J467" s="65"/>
      <c r="K467" s="63"/>
      <c r="L467" s="61"/>
      <c r="M467" s="61"/>
      <c r="N467" s="61"/>
      <c r="O467" s="61"/>
      <c r="P467" s="28"/>
      <c r="Q467" s="61"/>
      <c r="R467" s="61"/>
      <c r="S467" s="61"/>
      <c r="T467" s="61"/>
      <c r="U467" s="28"/>
      <c r="V467" s="61"/>
      <c r="W467" s="9"/>
      <c r="X467" s="9"/>
      <c r="Y467" s="66"/>
      <c r="Z467" s="9"/>
      <c r="AA467" s="60"/>
      <c r="AB467" s="61"/>
      <c r="AC467" s="61"/>
      <c r="AD467" s="61"/>
      <c r="AE467" s="61"/>
      <c r="AF467" s="61"/>
      <c r="AG467" s="61"/>
      <c r="AH467" s="61" t="str">
        <f t="shared" si="7"/>
        <v/>
      </c>
    </row>
    <row r="468" spans="1:34" s="24" customFormat="1" ht="25.5" customHeight="1" x14ac:dyDescent="0.25">
      <c r="A468" s="61">
        <v>467</v>
      </c>
      <c r="B468" s="61"/>
      <c r="C468" s="61"/>
      <c r="D468" s="61"/>
      <c r="E468" s="62"/>
      <c r="F468" s="61"/>
      <c r="G468" s="63"/>
      <c r="H468" s="64"/>
      <c r="I468" s="65"/>
      <c r="J468" s="65"/>
      <c r="K468" s="63"/>
      <c r="L468" s="61"/>
      <c r="M468" s="61"/>
      <c r="N468" s="61"/>
      <c r="O468" s="61"/>
      <c r="P468" s="28"/>
      <c r="Q468" s="61"/>
      <c r="R468" s="61"/>
      <c r="S468" s="61"/>
      <c r="T468" s="61"/>
      <c r="U468" s="28"/>
      <c r="V468" s="61"/>
      <c r="W468" s="9"/>
      <c r="X468" s="9"/>
      <c r="Y468" s="66"/>
      <c r="Z468" s="9"/>
      <c r="AA468" s="60"/>
      <c r="AB468" s="61"/>
      <c r="AC468" s="61"/>
      <c r="AD468" s="61"/>
      <c r="AE468" s="61"/>
      <c r="AF468" s="61"/>
      <c r="AG468" s="61"/>
      <c r="AH468" s="61" t="str">
        <f t="shared" si="7"/>
        <v/>
      </c>
    </row>
    <row r="469" spans="1:34" s="24" customFormat="1" ht="25.5" customHeight="1" x14ac:dyDescent="0.25">
      <c r="A469" s="61">
        <v>468</v>
      </c>
      <c r="B469" s="61"/>
      <c r="C469" s="61"/>
      <c r="D469" s="61"/>
      <c r="E469" s="62"/>
      <c r="F469" s="61"/>
      <c r="G469" s="63"/>
      <c r="H469" s="64"/>
      <c r="I469" s="65"/>
      <c r="J469" s="65"/>
      <c r="K469" s="63"/>
      <c r="L469" s="61"/>
      <c r="M469" s="61"/>
      <c r="N469" s="61"/>
      <c r="O469" s="61"/>
      <c r="P469" s="28"/>
      <c r="Q469" s="61"/>
      <c r="R469" s="61"/>
      <c r="S469" s="61"/>
      <c r="T469" s="61"/>
      <c r="U469" s="28"/>
      <c r="V469" s="61"/>
      <c r="W469" s="9"/>
      <c r="X469" s="9"/>
      <c r="Y469" s="66"/>
      <c r="Z469" s="9"/>
      <c r="AA469" s="60"/>
      <c r="AB469" s="61"/>
      <c r="AC469" s="61"/>
      <c r="AD469" s="61"/>
      <c r="AE469" s="61"/>
      <c r="AF469" s="61"/>
      <c r="AG469" s="61"/>
      <c r="AH469" s="61" t="str">
        <f t="shared" si="7"/>
        <v/>
      </c>
    </row>
    <row r="470" spans="1:34" s="24" customFormat="1" ht="25.5" customHeight="1" x14ac:dyDescent="0.25">
      <c r="A470" s="61">
        <v>469</v>
      </c>
      <c r="B470" s="61"/>
      <c r="C470" s="61"/>
      <c r="D470" s="61"/>
      <c r="E470" s="62"/>
      <c r="F470" s="61"/>
      <c r="G470" s="63"/>
      <c r="H470" s="64"/>
      <c r="I470" s="65"/>
      <c r="J470" s="65"/>
      <c r="K470" s="63"/>
      <c r="L470" s="61"/>
      <c r="M470" s="61"/>
      <c r="N470" s="61"/>
      <c r="O470" s="61"/>
      <c r="P470" s="28"/>
      <c r="Q470" s="61"/>
      <c r="R470" s="61"/>
      <c r="S470" s="61"/>
      <c r="T470" s="61"/>
      <c r="U470" s="28"/>
      <c r="V470" s="61"/>
      <c r="W470" s="9"/>
      <c r="X470" s="9"/>
      <c r="Y470" s="66"/>
      <c r="Z470" s="9"/>
      <c r="AA470" s="60"/>
      <c r="AB470" s="61"/>
      <c r="AC470" s="61"/>
      <c r="AD470" s="61"/>
      <c r="AE470" s="61"/>
      <c r="AF470" s="61"/>
      <c r="AG470" s="61"/>
      <c r="AH470" s="61" t="str">
        <f t="shared" si="7"/>
        <v/>
      </c>
    </row>
    <row r="471" spans="1:34" s="24" customFormat="1" ht="25.5" customHeight="1" x14ac:dyDescent="0.25">
      <c r="A471" s="61">
        <v>470</v>
      </c>
      <c r="B471" s="61"/>
      <c r="C471" s="61"/>
      <c r="D471" s="61"/>
      <c r="E471" s="62"/>
      <c r="F471" s="61"/>
      <c r="G471" s="63"/>
      <c r="H471" s="64"/>
      <c r="I471" s="65"/>
      <c r="J471" s="65"/>
      <c r="K471" s="63"/>
      <c r="L471" s="61"/>
      <c r="M471" s="61"/>
      <c r="N471" s="61"/>
      <c r="O471" s="61"/>
      <c r="P471" s="28"/>
      <c r="Q471" s="61"/>
      <c r="R471" s="61"/>
      <c r="S471" s="61"/>
      <c r="T471" s="61"/>
      <c r="U471" s="28"/>
      <c r="V471" s="61"/>
      <c r="W471" s="9"/>
      <c r="X471" s="9"/>
      <c r="Y471" s="66"/>
      <c r="Z471" s="9"/>
      <c r="AA471" s="60"/>
      <c r="AB471" s="61"/>
      <c r="AC471" s="61"/>
      <c r="AD471" s="61"/>
      <c r="AE471" s="61"/>
      <c r="AF471" s="61"/>
      <c r="AG471" s="61"/>
      <c r="AH471" s="61" t="str">
        <f t="shared" si="7"/>
        <v/>
      </c>
    </row>
    <row r="472" spans="1:34" s="24" customFormat="1" ht="25.5" customHeight="1" x14ac:dyDescent="0.25">
      <c r="A472" s="61">
        <v>471</v>
      </c>
      <c r="B472" s="61"/>
      <c r="C472" s="61"/>
      <c r="D472" s="61"/>
      <c r="E472" s="62"/>
      <c r="F472" s="61"/>
      <c r="G472" s="63"/>
      <c r="H472" s="64"/>
      <c r="I472" s="65"/>
      <c r="J472" s="65"/>
      <c r="K472" s="63"/>
      <c r="L472" s="61"/>
      <c r="M472" s="61"/>
      <c r="N472" s="61"/>
      <c r="O472" s="61"/>
      <c r="P472" s="28"/>
      <c r="Q472" s="61"/>
      <c r="R472" s="61"/>
      <c r="S472" s="61"/>
      <c r="T472" s="61"/>
      <c r="U472" s="28"/>
      <c r="V472" s="61"/>
      <c r="W472" s="9"/>
      <c r="X472" s="9"/>
      <c r="Y472" s="66"/>
      <c r="Z472" s="9"/>
      <c r="AA472" s="60"/>
      <c r="AB472" s="61"/>
      <c r="AC472" s="61"/>
      <c r="AD472" s="61"/>
      <c r="AE472" s="61"/>
      <c r="AF472" s="61"/>
      <c r="AG472" s="61"/>
      <c r="AH472" s="61" t="str">
        <f t="shared" si="7"/>
        <v/>
      </c>
    </row>
    <row r="473" spans="1:34" s="24" customFormat="1" ht="25.5" customHeight="1" x14ac:dyDescent="0.25">
      <c r="A473" s="61">
        <v>472</v>
      </c>
      <c r="B473" s="61"/>
      <c r="C473" s="61"/>
      <c r="D473" s="61"/>
      <c r="E473" s="62"/>
      <c r="F473" s="61"/>
      <c r="G473" s="63"/>
      <c r="H473" s="64"/>
      <c r="I473" s="65"/>
      <c r="J473" s="65"/>
      <c r="K473" s="63"/>
      <c r="L473" s="61"/>
      <c r="M473" s="61"/>
      <c r="N473" s="61"/>
      <c r="O473" s="61"/>
      <c r="P473" s="28"/>
      <c r="Q473" s="61"/>
      <c r="R473" s="61"/>
      <c r="S473" s="61"/>
      <c r="T473" s="61"/>
      <c r="U473" s="28"/>
      <c r="V473" s="61"/>
      <c r="W473" s="9"/>
      <c r="X473" s="9"/>
      <c r="Y473" s="66"/>
      <c r="Z473" s="9"/>
      <c r="AA473" s="60"/>
      <c r="AB473" s="61"/>
      <c r="AC473" s="61"/>
      <c r="AD473" s="61"/>
      <c r="AE473" s="61"/>
      <c r="AF473" s="61"/>
      <c r="AG473" s="61"/>
      <c r="AH473" s="61" t="str">
        <f t="shared" si="7"/>
        <v/>
      </c>
    </row>
    <row r="474" spans="1:34" s="24" customFormat="1" ht="25.5" customHeight="1" x14ac:dyDescent="0.25">
      <c r="A474" s="61">
        <v>473</v>
      </c>
      <c r="B474" s="61"/>
      <c r="C474" s="61"/>
      <c r="D474" s="61"/>
      <c r="E474" s="62"/>
      <c r="F474" s="61"/>
      <c r="G474" s="63"/>
      <c r="H474" s="64"/>
      <c r="I474" s="65"/>
      <c r="J474" s="65"/>
      <c r="K474" s="63"/>
      <c r="L474" s="61"/>
      <c r="M474" s="61"/>
      <c r="N474" s="61"/>
      <c r="O474" s="61"/>
      <c r="P474" s="28"/>
      <c r="Q474" s="61"/>
      <c r="R474" s="61"/>
      <c r="S474" s="61"/>
      <c r="T474" s="61"/>
      <c r="U474" s="28"/>
      <c r="V474" s="61"/>
      <c r="W474" s="9"/>
      <c r="X474" s="9"/>
      <c r="Y474" s="66"/>
      <c r="Z474" s="9"/>
      <c r="AA474" s="60"/>
      <c r="AB474" s="61"/>
      <c r="AC474" s="61"/>
      <c r="AD474" s="61"/>
      <c r="AE474" s="61"/>
      <c r="AF474" s="61"/>
      <c r="AG474" s="61"/>
      <c r="AH474" s="61" t="str">
        <f t="shared" si="7"/>
        <v/>
      </c>
    </row>
    <row r="475" spans="1:34" s="24" customFormat="1" ht="25.5" customHeight="1" x14ac:dyDescent="0.25">
      <c r="A475" s="61">
        <v>474</v>
      </c>
      <c r="B475" s="61"/>
      <c r="C475" s="61"/>
      <c r="D475" s="61"/>
      <c r="E475" s="62"/>
      <c r="F475" s="61"/>
      <c r="G475" s="63"/>
      <c r="H475" s="64"/>
      <c r="I475" s="65"/>
      <c r="J475" s="65"/>
      <c r="K475" s="63"/>
      <c r="L475" s="61"/>
      <c r="M475" s="61"/>
      <c r="N475" s="61"/>
      <c r="O475" s="61"/>
      <c r="P475" s="28"/>
      <c r="Q475" s="61"/>
      <c r="R475" s="61"/>
      <c r="S475" s="61"/>
      <c r="T475" s="61"/>
      <c r="U475" s="28"/>
      <c r="V475" s="61"/>
      <c r="W475" s="9"/>
      <c r="X475" s="9"/>
      <c r="Y475" s="66"/>
      <c r="Z475" s="9"/>
      <c r="AA475" s="60"/>
      <c r="AB475" s="61"/>
      <c r="AC475" s="61"/>
      <c r="AD475" s="61"/>
      <c r="AE475" s="61"/>
      <c r="AF475" s="61"/>
      <c r="AG475" s="61"/>
      <c r="AH475" s="61" t="str">
        <f t="shared" si="7"/>
        <v/>
      </c>
    </row>
    <row r="476" spans="1:34" s="24" customFormat="1" ht="25.5" customHeight="1" x14ac:dyDescent="0.25">
      <c r="A476" s="61">
        <v>475</v>
      </c>
      <c r="B476" s="61"/>
      <c r="C476" s="61"/>
      <c r="D476" s="61"/>
      <c r="E476" s="62"/>
      <c r="F476" s="61"/>
      <c r="G476" s="63"/>
      <c r="H476" s="64"/>
      <c r="I476" s="65"/>
      <c r="J476" s="65"/>
      <c r="K476" s="63"/>
      <c r="L476" s="61"/>
      <c r="M476" s="61"/>
      <c r="N476" s="61"/>
      <c r="O476" s="61"/>
      <c r="P476" s="28"/>
      <c r="Q476" s="61"/>
      <c r="R476" s="61"/>
      <c r="S476" s="61"/>
      <c r="T476" s="61"/>
      <c r="U476" s="28"/>
      <c r="V476" s="61"/>
      <c r="W476" s="9"/>
      <c r="X476" s="9"/>
      <c r="Y476" s="66"/>
      <c r="Z476" s="9"/>
      <c r="AA476" s="60"/>
      <c r="AB476" s="61"/>
      <c r="AC476" s="61"/>
      <c r="AD476" s="61"/>
      <c r="AE476" s="61"/>
      <c r="AF476" s="61"/>
      <c r="AG476" s="61"/>
      <c r="AH476" s="61" t="str">
        <f t="shared" si="7"/>
        <v/>
      </c>
    </row>
    <row r="477" spans="1:34" s="24" customFormat="1" ht="25.5" customHeight="1" x14ac:dyDescent="0.25">
      <c r="A477" s="61">
        <v>476</v>
      </c>
      <c r="B477" s="61"/>
      <c r="C477" s="61"/>
      <c r="D477" s="61"/>
      <c r="E477" s="62"/>
      <c r="F477" s="61"/>
      <c r="G477" s="63"/>
      <c r="H477" s="64"/>
      <c r="I477" s="65"/>
      <c r="J477" s="65"/>
      <c r="K477" s="63"/>
      <c r="L477" s="61"/>
      <c r="M477" s="61"/>
      <c r="N477" s="61"/>
      <c r="O477" s="61"/>
      <c r="P477" s="28"/>
      <c r="Q477" s="61"/>
      <c r="R477" s="61"/>
      <c r="S477" s="61"/>
      <c r="T477" s="61"/>
      <c r="U477" s="28"/>
      <c r="V477" s="61"/>
      <c r="W477" s="9"/>
      <c r="X477" s="9"/>
      <c r="Y477" s="66"/>
      <c r="Z477" s="9"/>
      <c r="AA477" s="60"/>
      <c r="AB477" s="61"/>
      <c r="AC477" s="61"/>
      <c r="AD477" s="61"/>
      <c r="AE477" s="61"/>
      <c r="AF477" s="61"/>
      <c r="AG477" s="61"/>
      <c r="AH477" s="61" t="str">
        <f t="shared" si="7"/>
        <v/>
      </c>
    </row>
    <row r="478" spans="1:34" s="24" customFormat="1" ht="25.5" customHeight="1" x14ac:dyDescent="0.25">
      <c r="A478" s="61">
        <v>477</v>
      </c>
      <c r="B478" s="61"/>
      <c r="C478" s="61"/>
      <c r="D478" s="61"/>
      <c r="E478" s="62"/>
      <c r="F478" s="61"/>
      <c r="G478" s="63"/>
      <c r="H478" s="64"/>
      <c r="I478" s="65"/>
      <c r="J478" s="65"/>
      <c r="K478" s="63"/>
      <c r="L478" s="61"/>
      <c r="M478" s="61"/>
      <c r="N478" s="61"/>
      <c r="O478" s="61"/>
      <c r="P478" s="28"/>
      <c r="Q478" s="61"/>
      <c r="R478" s="61"/>
      <c r="S478" s="61"/>
      <c r="T478" s="61"/>
      <c r="U478" s="28"/>
      <c r="V478" s="61"/>
      <c r="W478" s="9"/>
      <c r="X478" s="9"/>
      <c r="Y478" s="66"/>
      <c r="Z478" s="9"/>
      <c r="AA478" s="60"/>
      <c r="AB478" s="61"/>
      <c r="AC478" s="61"/>
      <c r="AD478" s="61"/>
      <c r="AE478" s="61"/>
      <c r="AF478" s="61"/>
      <c r="AG478" s="61"/>
      <c r="AH478" s="61" t="str">
        <f t="shared" si="7"/>
        <v/>
      </c>
    </row>
    <row r="479" spans="1:34" s="24" customFormat="1" ht="25.5" customHeight="1" x14ac:dyDescent="0.25">
      <c r="A479" s="61">
        <v>478</v>
      </c>
      <c r="B479" s="61"/>
      <c r="C479" s="61"/>
      <c r="D479" s="61"/>
      <c r="E479" s="62"/>
      <c r="F479" s="61"/>
      <c r="G479" s="63"/>
      <c r="H479" s="64"/>
      <c r="I479" s="65"/>
      <c r="J479" s="65"/>
      <c r="K479" s="63"/>
      <c r="L479" s="61"/>
      <c r="M479" s="61"/>
      <c r="N479" s="61"/>
      <c r="O479" s="61"/>
      <c r="P479" s="28"/>
      <c r="Q479" s="61"/>
      <c r="R479" s="61"/>
      <c r="S479" s="61"/>
      <c r="T479" s="61"/>
      <c r="U479" s="28"/>
      <c r="V479" s="61"/>
      <c r="W479" s="9"/>
      <c r="X479" s="9"/>
      <c r="Y479" s="66"/>
      <c r="Z479" s="9"/>
      <c r="AA479" s="60"/>
      <c r="AB479" s="61"/>
      <c r="AC479" s="61"/>
      <c r="AD479" s="61"/>
      <c r="AE479" s="61"/>
      <c r="AF479" s="61"/>
      <c r="AG479" s="61"/>
      <c r="AH479" s="61" t="str">
        <f t="shared" si="7"/>
        <v/>
      </c>
    </row>
    <row r="480" spans="1:34" s="24" customFormat="1" ht="25.5" customHeight="1" x14ac:dyDescent="0.25">
      <c r="A480" s="61">
        <v>479</v>
      </c>
      <c r="B480" s="61"/>
      <c r="C480" s="61"/>
      <c r="D480" s="61"/>
      <c r="E480" s="62"/>
      <c r="F480" s="61"/>
      <c r="G480" s="63"/>
      <c r="H480" s="64"/>
      <c r="I480" s="65"/>
      <c r="J480" s="65"/>
      <c r="K480" s="63"/>
      <c r="L480" s="61"/>
      <c r="M480" s="61"/>
      <c r="N480" s="61"/>
      <c r="O480" s="61"/>
      <c r="P480" s="28"/>
      <c r="Q480" s="61"/>
      <c r="R480" s="61"/>
      <c r="S480" s="61"/>
      <c r="T480" s="61"/>
      <c r="U480" s="28"/>
      <c r="V480" s="61"/>
      <c r="W480" s="9"/>
      <c r="X480" s="9"/>
      <c r="Y480" s="66"/>
      <c r="Z480" s="9"/>
      <c r="AA480" s="60"/>
      <c r="AB480" s="61"/>
      <c r="AC480" s="61"/>
      <c r="AD480" s="61"/>
      <c r="AE480" s="61"/>
      <c r="AF480" s="61"/>
      <c r="AG480" s="61"/>
      <c r="AH480" s="61" t="str">
        <f t="shared" si="7"/>
        <v/>
      </c>
    </row>
    <row r="481" spans="1:34" s="24" customFormat="1" ht="25.5" customHeight="1" x14ac:dyDescent="0.25">
      <c r="A481" s="61">
        <v>480</v>
      </c>
      <c r="B481" s="61"/>
      <c r="C481" s="61"/>
      <c r="D481" s="61"/>
      <c r="E481" s="62"/>
      <c r="F481" s="61"/>
      <c r="G481" s="63"/>
      <c r="H481" s="64"/>
      <c r="I481" s="65"/>
      <c r="J481" s="65"/>
      <c r="K481" s="63"/>
      <c r="L481" s="61"/>
      <c r="M481" s="61"/>
      <c r="N481" s="61"/>
      <c r="O481" s="61"/>
      <c r="P481" s="28"/>
      <c r="Q481" s="61"/>
      <c r="R481" s="61"/>
      <c r="S481" s="61"/>
      <c r="T481" s="61"/>
      <c r="U481" s="28"/>
      <c r="V481" s="61"/>
      <c r="W481" s="9"/>
      <c r="X481" s="9"/>
      <c r="Y481" s="66"/>
      <c r="Z481" s="9"/>
      <c r="AA481" s="60"/>
      <c r="AB481" s="61"/>
      <c r="AC481" s="61"/>
      <c r="AD481" s="61"/>
      <c r="AE481" s="61"/>
      <c r="AF481" s="61"/>
      <c r="AG481" s="61"/>
      <c r="AH481" s="61" t="str">
        <f t="shared" si="7"/>
        <v/>
      </c>
    </row>
    <row r="482" spans="1:34" s="24" customFormat="1" ht="25.5" customHeight="1" x14ac:dyDescent="0.25">
      <c r="A482" s="61">
        <v>481</v>
      </c>
      <c r="B482" s="61"/>
      <c r="C482" s="61"/>
      <c r="D482" s="61"/>
      <c r="E482" s="62"/>
      <c r="F482" s="61"/>
      <c r="G482" s="63"/>
      <c r="H482" s="64"/>
      <c r="I482" s="65"/>
      <c r="J482" s="65"/>
      <c r="K482" s="63"/>
      <c r="L482" s="61"/>
      <c r="M482" s="61"/>
      <c r="N482" s="61"/>
      <c r="O482" s="61"/>
      <c r="P482" s="28"/>
      <c r="Q482" s="61"/>
      <c r="R482" s="61"/>
      <c r="S482" s="61"/>
      <c r="T482" s="61"/>
      <c r="U482" s="28"/>
      <c r="V482" s="61"/>
      <c r="W482" s="9"/>
      <c r="X482" s="9"/>
      <c r="Y482" s="66"/>
      <c r="Z482" s="9"/>
      <c r="AA482" s="60"/>
      <c r="AB482" s="61"/>
      <c r="AC482" s="61"/>
      <c r="AD482" s="61"/>
      <c r="AE482" s="61"/>
      <c r="AF482" s="61"/>
      <c r="AG482" s="61"/>
      <c r="AH482" s="61" t="str">
        <f t="shared" si="7"/>
        <v/>
      </c>
    </row>
    <row r="483" spans="1:34" s="24" customFormat="1" ht="25.5" customHeight="1" x14ac:dyDescent="0.25">
      <c r="A483" s="61">
        <v>482</v>
      </c>
      <c r="B483" s="61"/>
      <c r="C483" s="61"/>
      <c r="D483" s="61"/>
      <c r="E483" s="62"/>
      <c r="F483" s="61"/>
      <c r="G483" s="63"/>
      <c r="H483" s="64"/>
      <c r="I483" s="65"/>
      <c r="J483" s="65"/>
      <c r="K483" s="63"/>
      <c r="L483" s="61"/>
      <c r="M483" s="61"/>
      <c r="N483" s="61"/>
      <c r="O483" s="61"/>
      <c r="P483" s="28"/>
      <c r="Q483" s="61"/>
      <c r="R483" s="61"/>
      <c r="S483" s="61"/>
      <c r="T483" s="61"/>
      <c r="U483" s="28"/>
      <c r="V483" s="61"/>
      <c r="W483" s="9"/>
      <c r="X483" s="9"/>
      <c r="Y483" s="66"/>
      <c r="Z483" s="9"/>
      <c r="AA483" s="60"/>
      <c r="AB483" s="61"/>
      <c r="AC483" s="61"/>
      <c r="AD483" s="61"/>
      <c r="AE483" s="61"/>
      <c r="AF483" s="61"/>
      <c r="AG483" s="61"/>
      <c r="AH483" s="61" t="str">
        <f t="shared" si="7"/>
        <v/>
      </c>
    </row>
    <row r="484" spans="1:34" s="24" customFormat="1" ht="25.5" customHeight="1" x14ac:dyDescent="0.25">
      <c r="A484" s="61">
        <v>483</v>
      </c>
      <c r="B484" s="61"/>
      <c r="C484" s="61"/>
      <c r="D484" s="61"/>
      <c r="E484" s="62"/>
      <c r="F484" s="61"/>
      <c r="G484" s="63"/>
      <c r="H484" s="64"/>
      <c r="I484" s="65"/>
      <c r="J484" s="65"/>
      <c r="K484" s="63"/>
      <c r="L484" s="61"/>
      <c r="M484" s="61"/>
      <c r="N484" s="61"/>
      <c r="O484" s="61"/>
      <c r="P484" s="28"/>
      <c r="Q484" s="61"/>
      <c r="R484" s="61"/>
      <c r="S484" s="61"/>
      <c r="T484" s="61"/>
      <c r="U484" s="28"/>
      <c r="V484" s="61"/>
      <c r="W484" s="9"/>
      <c r="X484" s="9"/>
      <c r="Y484" s="66"/>
      <c r="Z484" s="9"/>
      <c r="AA484" s="60"/>
      <c r="AB484" s="61"/>
      <c r="AC484" s="61"/>
      <c r="AD484" s="61"/>
      <c r="AE484" s="61"/>
      <c r="AF484" s="61"/>
      <c r="AG484" s="61"/>
      <c r="AH484" s="61" t="str">
        <f t="shared" si="7"/>
        <v/>
      </c>
    </row>
    <row r="485" spans="1:34" s="24" customFormat="1" ht="25.5" customHeight="1" x14ac:dyDescent="0.25">
      <c r="A485" s="61">
        <v>484</v>
      </c>
      <c r="B485" s="61"/>
      <c r="C485" s="61"/>
      <c r="D485" s="61"/>
      <c r="E485" s="62"/>
      <c r="F485" s="61"/>
      <c r="G485" s="63"/>
      <c r="H485" s="64"/>
      <c r="I485" s="65"/>
      <c r="J485" s="65"/>
      <c r="K485" s="63"/>
      <c r="L485" s="61"/>
      <c r="M485" s="61"/>
      <c r="N485" s="61"/>
      <c r="O485" s="61"/>
      <c r="P485" s="28"/>
      <c r="Q485" s="61"/>
      <c r="R485" s="61"/>
      <c r="S485" s="61"/>
      <c r="T485" s="61"/>
      <c r="U485" s="28"/>
      <c r="V485" s="61"/>
      <c r="W485" s="9"/>
      <c r="X485" s="9"/>
      <c r="Y485" s="66"/>
      <c r="Z485" s="9"/>
      <c r="AA485" s="60"/>
      <c r="AB485" s="61"/>
      <c r="AC485" s="61"/>
      <c r="AD485" s="61"/>
      <c r="AE485" s="61"/>
      <c r="AF485" s="61"/>
      <c r="AG485" s="61"/>
      <c r="AH485" s="61" t="str">
        <f t="shared" si="7"/>
        <v/>
      </c>
    </row>
    <row r="486" spans="1:34" s="24" customFormat="1" ht="25.5" customHeight="1" x14ac:dyDescent="0.25">
      <c r="A486" s="61">
        <v>485</v>
      </c>
      <c r="B486" s="61"/>
      <c r="C486" s="61"/>
      <c r="D486" s="61"/>
      <c r="E486" s="62"/>
      <c r="F486" s="61"/>
      <c r="G486" s="63"/>
      <c r="H486" s="64"/>
      <c r="I486" s="65"/>
      <c r="J486" s="65"/>
      <c r="K486" s="63"/>
      <c r="L486" s="61"/>
      <c r="M486" s="61"/>
      <c r="N486" s="61"/>
      <c r="O486" s="61"/>
      <c r="P486" s="28"/>
      <c r="Q486" s="61"/>
      <c r="R486" s="61"/>
      <c r="S486" s="61"/>
      <c r="T486" s="61"/>
      <c r="U486" s="28"/>
      <c r="V486" s="61"/>
      <c r="W486" s="9"/>
      <c r="X486" s="9"/>
      <c r="Y486" s="66"/>
      <c r="Z486" s="9"/>
      <c r="AA486" s="60"/>
      <c r="AB486" s="61"/>
      <c r="AC486" s="61"/>
      <c r="AD486" s="61"/>
      <c r="AE486" s="61"/>
      <c r="AF486" s="61"/>
      <c r="AG486" s="61"/>
      <c r="AH486" s="61" t="str">
        <f t="shared" si="7"/>
        <v/>
      </c>
    </row>
    <row r="487" spans="1:34" s="24" customFormat="1" ht="25.5" customHeight="1" x14ac:dyDescent="0.25">
      <c r="A487" s="61">
        <v>486</v>
      </c>
      <c r="B487" s="61"/>
      <c r="C487" s="61"/>
      <c r="D487" s="61"/>
      <c r="E487" s="62"/>
      <c r="F487" s="61"/>
      <c r="G487" s="63"/>
      <c r="H487" s="64"/>
      <c r="I487" s="65"/>
      <c r="J487" s="65"/>
      <c r="K487" s="63"/>
      <c r="L487" s="61"/>
      <c r="M487" s="61"/>
      <c r="N487" s="61"/>
      <c r="O487" s="61"/>
      <c r="P487" s="28"/>
      <c r="Q487" s="61"/>
      <c r="R487" s="61"/>
      <c r="S487" s="61"/>
      <c r="T487" s="61"/>
      <c r="U487" s="28"/>
      <c r="V487" s="61"/>
      <c r="W487" s="9"/>
      <c r="X487" s="9"/>
      <c r="Y487" s="66"/>
      <c r="Z487" s="9"/>
      <c r="AA487" s="60"/>
      <c r="AB487" s="61"/>
      <c r="AC487" s="61"/>
      <c r="AD487" s="61"/>
      <c r="AE487" s="61"/>
      <c r="AF487" s="61"/>
      <c r="AG487" s="61"/>
      <c r="AH487" s="61" t="str">
        <f t="shared" si="7"/>
        <v/>
      </c>
    </row>
    <row r="488" spans="1:34" s="24" customFormat="1" ht="25.5" customHeight="1" x14ac:dyDescent="0.25">
      <c r="A488" s="61">
        <v>487</v>
      </c>
      <c r="B488" s="61"/>
      <c r="C488" s="61"/>
      <c r="D488" s="61"/>
      <c r="E488" s="62"/>
      <c r="F488" s="61"/>
      <c r="G488" s="63"/>
      <c r="H488" s="64"/>
      <c r="I488" s="65"/>
      <c r="J488" s="65"/>
      <c r="K488" s="63"/>
      <c r="L488" s="61"/>
      <c r="M488" s="61"/>
      <c r="N488" s="61"/>
      <c r="O488" s="61"/>
      <c r="P488" s="28"/>
      <c r="Q488" s="61"/>
      <c r="R488" s="61"/>
      <c r="S488" s="61"/>
      <c r="T488" s="61"/>
      <c r="U488" s="28"/>
      <c r="V488" s="61"/>
      <c r="W488" s="9"/>
      <c r="X488" s="9"/>
      <c r="Y488" s="66"/>
      <c r="Z488" s="9"/>
      <c r="AA488" s="60"/>
      <c r="AB488" s="61"/>
      <c r="AC488" s="61"/>
      <c r="AD488" s="61"/>
      <c r="AE488" s="61"/>
      <c r="AF488" s="61"/>
      <c r="AG488" s="61"/>
      <c r="AH488" s="61" t="str">
        <f t="shared" si="7"/>
        <v/>
      </c>
    </row>
    <row r="489" spans="1:34" s="24" customFormat="1" ht="25.5" customHeight="1" x14ac:dyDescent="0.25">
      <c r="A489" s="61">
        <v>488</v>
      </c>
      <c r="B489" s="61"/>
      <c r="C489" s="61"/>
      <c r="D489" s="61"/>
      <c r="E489" s="62"/>
      <c r="F489" s="61"/>
      <c r="G489" s="63"/>
      <c r="H489" s="64"/>
      <c r="I489" s="65"/>
      <c r="J489" s="65"/>
      <c r="K489" s="63"/>
      <c r="L489" s="61"/>
      <c r="M489" s="61"/>
      <c r="N489" s="61"/>
      <c r="O489" s="61"/>
      <c r="P489" s="28"/>
      <c r="Q489" s="61"/>
      <c r="R489" s="61"/>
      <c r="S489" s="61"/>
      <c r="T489" s="61"/>
      <c r="U489" s="28"/>
      <c r="V489" s="61"/>
      <c r="W489" s="9"/>
      <c r="X489" s="9"/>
      <c r="Y489" s="66"/>
      <c r="Z489" s="9"/>
      <c r="AA489" s="60"/>
      <c r="AB489" s="61"/>
      <c r="AC489" s="61"/>
      <c r="AD489" s="61"/>
      <c r="AE489" s="61"/>
      <c r="AF489" s="61"/>
      <c r="AG489" s="61"/>
      <c r="AH489" s="61" t="str">
        <f t="shared" si="7"/>
        <v/>
      </c>
    </row>
    <row r="490" spans="1:34" s="24" customFormat="1" ht="25.5" customHeight="1" x14ac:dyDescent="0.25">
      <c r="A490" s="61">
        <v>489</v>
      </c>
      <c r="B490" s="61"/>
      <c r="C490" s="61"/>
      <c r="D490" s="61"/>
      <c r="E490" s="62"/>
      <c r="F490" s="61"/>
      <c r="G490" s="63"/>
      <c r="H490" s="64"/>
      <c r="I490" s="65"/>
      <c r="J490" s="65"/>
      <c r="K490" s="63"/>
      <c r="L490" s="61"/>
      <c r="M490" s="61"/>
      <c r="N490" s="61"/>
      <c r="O490" s="61"/>
      <c r="P490" s="28"/>
      <c r="Q490" s="61"/>
      <c r="R490" s="61"/>
      <c r="S490" s="61"/>
      <c r="T490" s="61"/>
      <c r="U490" s="28"/>
      <c r="V490" s="61"/>
      <c r="W490" s="9"/>
      <c r="X490" s="9"/>
      <c r="Y490" s="74"/>
      <c r="Z490" s="9"/>
      <c r="AA490" s="60"/>
      <c r="AB490" s="61"/>
      <c r="AC490" s="61"/>
      <c r="AD490" s="61"/>
      <c r="AE490" s="61"/>
      <c r="AF490" s="61"/>
      <c r="AG490" s="61"/>
      <c r="AH490" s="61" t="str">
        <f t="shared" si="7"/>
        <v/>
      </c>
    </row>
    <row r="491" spans="1:34" s="24" customFormat="1" ht="25.5" customHeight="1" x14ac:dyDescent="0.25">
      <c r="A491" s="61">
        <v>490</v>
      </c>
      <c r="B491" s="61"/>
      <c r="C491" s="61"/>
      <c r="D491" s="61"/>
      <c r="E491" s="62"/>
      <c r="F491" s="61"/>
      <c r="G491" s="63"/>
      <c r="H491" s="64"/>
      <c r="I491" s="65"/>
      <c r="J491" s="65"/>
      <c r="K491" s="63"/>
      <c r="L491" s="61"/>
      <c r="M491" s="61"/>
      <c r="N491" s="61"/>
      <c r="O491" s="61"/>
      <c r="P491" s="28"/>
      <c r="Q491" s="61"/>
      <c r="R491" s="61"/>
      <c r="S491" s="61"/>
      <c r="T491" s="61"/>
      <c r="U491" s="28"/>
      <c r="V491" s="61"/>
      <c r="W491" s="9"/>
      <c r="X491" s="9"/>
      <c r="Y491" s="66"/>
      <c r="Z491" s="9"/>
      <c r="AA491" s="60"/>
      <c r="AB491" s="61"/>
      <c r="AC491" s="61"/>
      <c r="AD491" s="61"/>
      <c r="AE491" s="61"/>
      <c r="AF491" s="61"/>
      <c r="AG491" s="61"/>
      <c r="AH491" s="61" t="str">
        <f t="shared" si="7"/>
        <v/>
      </c>
    </row>
    <row r="492" spans="1:34" s="24" customFormat="1" ht="25.5" customHeight="1" x14ac:dyDescent="0.25">
      <c r="A492" s="61">
        <v>491</v>
      </c>
      <c r="B492" s="61"/>
      <c r="C492" s="61"/>
      <c r="D492" s="61"/>
      <c r="E492" s="62"/>
      <c r="F492" s="61"/>
      <c r="G492" s="63"/>
      <c r="H492" s="64"/>
      <c r="I492" s="65"/>
      <c r="J492" s="65"/>
      <c r="K492" s="63"/>
      <c r="L492" s="61"/>
      <c r="M492" s="61"/>
      <c r="N492" s="61"/>
      <c r="O492" s="61"/>
      <c r="P492" s="28"/>
      <c r="Q492" s="61"/>
      <c r="R492" s="61"/>
      <c r="S492" s="61"/>
      <c r="T492" s="61"/>
      <c r="U492" s="28"/>
      <c r="V492" s="61"/>
      <c r="W492" s="9"/>
      <c r="X492" s="9"/>
      <c r="Y492" s="66"/>
      <c r="Z492" s="9"/>
      <c r="AA492" s="60"/>
      <c r="AB492" s="61"/>
      <c r="AC492" s="61"/>
      <c r="AD492" s="61"/>
      <c r="AE492" s="61"/>
      <c r="AF492" s="61"/>
      <c r="AG492" s="61"/>
      <c r="AH492" s="61" t="str">
        <f t="shared" si="7"/>
        <v/>
      </c>
    </row>
    <row r="493" spans="1:34" s="24" customFormat="1" ht="25.5" customHeight="1" x14ac:dyDescent="0.25">
      <c r="A493" s="61">
        <v>492</v>
      </c>
      <c r="B493" s="61"/>
      <c r="C493" s="61"/>
      <c r="D493" s="61"/>
      <c r="E493" s="62"/>
      <c r="F493" s="61"/>
      <c r="G493" s="63"/>
      <c r="H493" s="64"/>
      <c r="I493" s="65"/>
      <c r="J493" s="65"/>
      <c r="K493" s="63"/>
      <c r="L493" s="61"/>
      <c r="M493" s="61"/>
      <c r="N493" s="61"/>
      <c r="O493" s="61"/>
      <c r="P493" s="28"/>
      <c r="Q493" s="61"/>
      <c r="R493" s="61"/>
      <c r="S493" s="61"/>
      <c r="T493" s="61"/>
      <c r="U493" s="28"/>
      <c r="V493" s="61"/>
      <c r="W493" s="9"/>
      <c r="X493" s="9"/>
      <c r="Y493" s="66"/>
      <c r="Z493" s="9"/>
      <c r="AA493" s="60"/>
      <c r="AB493" s="61"/>
      <c r="AC493" s="61"/>
      <c r="AD493" s="61"/>
      <c r="AE493" s="61"/>
      <c r="AF493" s="61"/>
      <c r="AG493" s="61"/>
      <c r="AH493" s="61" t="str">
        <f t="shared" si="7"/>
        <v/>
      </c>
    </row>
    <row r="494" spans="1:34" s="24" customFormat="1" ht="25.5" customHeight="1" x14ac:dyDescent="0.25">
      <c r="A494" s="61">
        <v>493</v>
      </c>
      <c r="B494" s="61"/>
      <c r="C494" s="61"/>
      <c r="D494" s="61"/>
      <c r="E494" s="62"/>
      <c r="F494" s="61"/>
      <c r="G494" s="63"/>
      <c r="H494" s="64"/>
      <c r="I494" s="65"/>
      <c r="J494" s="65"/>
      <c r="K494" s="63"/>
      <c r="L494" s="61"/>
      <c r="M494" s="61"/>
      <c r="N494" s="61"/>
      <c r="O494" s="61"/>
      <c r="P494" s="28"/>
      <c r="Q494" s="61"/>
      <c r="R494" s="61"/>
      <c r="S494" s="61"/>
      <c r="T494" s="61"/>
      <c r="U494" s="28"/>
      <c r="V494" s="61"/>
      <c r="W494" s="9"/>
      <c r="X494" s="9"/>
      <c r="Y494" s="66"/>
      <c r="Z494" s="9"/>
      <c r="AA494" s="60"/>
      <c r="AB494" s="61"/>
      <c r="AC494" s="61"/>
      <c r="AD494" s="61"/>
      <c r="AE494" s="61"/>
      <c r="AF494" s="61"/>
      <c r="AG494" s="61"/>
      <c r="AH494" s="61" t="str">
        <f t="shared" si="7"/>
        <v/>
      </c>
    </row>
    <row r="495" spans="1:34" s="24" customFormat="1" ht="25.5" customHeight="1" x14ac:dyDescent="0.25">
      <c r="A495" s="61">
        <v>494</v>
      </c>
      <c r="B495" s="61"/>
      <c r="C495" s="61"/>
      <c r="D495" s="61"/>
      <c r="E495" s="62"/>
      <c r="F495" s="61"/>
      <c r="G495" s="63"/>
      <c r="H495" s="64"/>
      <c r="I495" s="65"/>
      <c r="J495" s="65"/>
      <c r="K495" s="63"/>
      <c r="L495" s="61"/>
      <c r="M495" s="61"/>
      <c r="N495" s="61"/>
      <c r="O495" s="61"/>
      <c r="P495" s="28"/>
      <c r="Q495" s="61"/>
      <c r="R495" s="61"/>
      <c r="S495" s="61"/>
      <c r="T495" s="61"/>
      <c r="U495" s="28"/>
      <c r="V495" s="61"/>
      <c r="W495" s="9"/>
      <c r="X495" s="9"/>
      <c r="Y495" s="66"/>
      <c r="Z495" s="9"/>
      <c r="AA495" s="60"/>
      <c r="AB495" s="61"/>
      <c r="AC495" s="61"/>
      <c r="AD495" s="61"/>
      <c r="AE495" s="61"/>
      <c r="AF495" s="61"/>
      <c r="AG495" s="61"/>
      <c r="AH495" s="61" t="str">
        <f t="shared" si="7"/>
        <v/>
      </c>
    </row>
    <row r="496" spans="1:34" s="24" customFormat="1" ht="25.5" customHeight="1" x14ac:dyDescent="0.25">
      <c r="A496" s="61">
        <v>495</v>
      </c>
      <c r="B496" s="61"/>
      <c r="C496" s="61"/>
      <c r="D496" s="61"/>
      <c r="E496" s="62"/>
      <c r="F496" s="61"/>
      <c r="G496" s="63"/>
      <c r="H496" s="64"/>
      <c r="I496" s="65"/>
      <c r="J496" s="65"/>
      <c r="K496" s="63"/>
      <c r="L496" s="61"/>
      <c r="M496" s="61"/>
      <c r="N496" s="61"/>
      <c r="O496" s="61"/>
      <c r="P496" s="28"/>
      <c r="Q496" s="61"/>
      <c r="R496" s="61"/>
      <c r="S496" s="61"/>
      <c r="T496" s="61"/>
      <c r="U496" s="28"/>
      <c r="V496" s="61"/>
      <c r="W496" s="9"/>
      <c r="X496" s="9"/>
      <c r="Y496" s="66"/>
      <c r="Z496" s="9"/>
      <c r="AA496" s="60"/>
      <c r="AB496" s="61"/>
      <c r="AC496" s="61"/>
      <c r="AD496" s="61"/>
      <c r="AE496" s="61"/>
      <c r="AF496" s="61"/>
      <c r="AG496" s="61"/>
      <c r="AH496" s="61" t="str">
        <f t="shared" si="7"/>
        <v/>
      </c>
    </row>
    <row r="497" spans="1:34" s="24" customFormat="1" ht="25.5" customHeight="1" x14ac:dyDescent="0.25">
      <c r="A497" s="61">
        <v>496</v>
      </c>
      <c r="B497" s="61"/>
      <c r="C497" s="61"/>
      <c r="D497" s="61"/>
      <c r="E497" s="62"/>
      <c r="F497" s="61"/>
      <c r="G497" s="63"/>
      <c r="H497" s="64"/>
      <c r="I497" s="65"/>
      <c r="J497" s="65"/>
      <c r="K497" s="63"/>
      <c r="L497" s="61"/>
      <c r="M497" s="61"/>
      <c r="N497" s="61"/>
      <c r="O497" s="61"/>
      <c r="P497" s="28"/>
      <c r="Q497" s="61"/>
      <c r="R497" s="61"/>
      <c r="S497" s="61"/>
      <c r="T497" s="61"/>
      <c r="U497" s="28"/>
      <c r="V497" s="61"/>
      <c r="W497" s="9"/>
      <c r="X497" s="9"/>
      <c r="Y497" s="66"/>
      <c r="Z497" s="9"/>
      <c r="AA497" s="60"/>
      <c r="AB497" s="61"/>
      <c r="AC497" s="61"/>
      <c r="AD497" s="61"/>
      <c r="AE497" s="61"/>
      <c r="AF497" s="61"/>
      <c r="AG497" s="61"/>
      <c r="AH497" s="61" t="str">
        <f t="shared" si="7"/>
        <v/>
      </c>
    </row>
    <row r="498" spans="1:34" s="24" customFormat="1" ht="25.5" customHeight="1" x14ac:dyDescent="0.25">
      <c r="A498" s="61">
        <v>497</v>
      </c>
      <c r="B498" s="61"/>
      <c r="C498" s="61"/>
      <c r="D498" s="61"/>
      <c r="E498" s="62"/>
      <c r="F498" s="61"/>
      <c r="G498" s="63"/>
      <c r="H498" s="64"/>
      <c r="I498" s="65"/>
      <c r="J498" s="65"/>
      <c r="K498" s="63"/>
      <c r="L498" s="61"/>
      <c r="M498" s="61"/>
      <c r="N498" s="61"/>
      <c r="O498" s="61"/>
      <c r="P498" s="28"/>
      <c r="Q498" s="61"/>
      <c r="R498" s="61"/>
      <c r="S498" s="61"/>
      <c r="T498" s="61"/>
      <c r="U498" s="28"/>
      <c r="V498" s="61"/>
      <c r="W498" s="9"/>
      <c r="X498" s="9"/>
      <c r="Y498" s="66"/>
      <c r="Z498" s="9"/>
      <c r="AA498" s="60"/>
      <c r="AB498" s="61"/>
      <c r="AC498" s="61"/>
      <c r="AD498" s="61"/>
      <c r="AE498" s="61"/>
      <c r="AF498" s="61"/>
      <c r="AG498" s="61"/>
      <c r="AH498" s="61" t="str">
        <f t="shared" si="7"/>
        <v/>
      </c>
    </row>
    <row r="499" spans="1:34" s="24" customFormat="1" ht="25.5" customHeight="1" x14ac:dyDescent="0.25">
      <c r="A499" s="61">
        <v>498</v>
      </c>
      <c r="B499" s="61"/>
      <c r="C499" s="61"/>
      <c r="D499" s="61"/>
      <c r="E499" s="62"/>
      <c r="F499" s="61"/>
      <c r="G499" s="63"/>
      <c r="H499" s="64"/>
      <c r="I499" s="65"/>
      <c r="J499" s="65"/>
      <c r="K499" s="63"/>
      <c r="L499" s="61"/>
      <c r="M499" s="61"/>
      <c r="N499" s="61"/>
      <c r="O499" s="61"/>
      <c r="P499" s="28"/>
      <c r="Q499" s="61"/>
      <c r="R499" s="61"/>
      <c r="S499" s="61"/>
      <c r="T499" s="61"/>
      <c r="U499" s="28"/>
      <c r="V499" s="61"/>
      <c r="W499" s="9"/>
      <c r="X499" s="9"/>
      <c r="Y499" s="74"/>
      <c r="Z499" s="9"/>
      <c r="AA499" s="60"/>
      <c r="AB499" s="61"/>
      <c r="AC499" s="61"/>
      <c r="AD499" s="61"/>
      <c r="AE499" s="61"/>
      <c r="AF499" s="61"/>
      <c r="AG499" s="61"/>
      <c r="AH499" s="61" t="str">
        <f t="shared" si="7"/>
        <v/>
      </c>
    </row>
    <row r="500" spans="1:34" s="24" customFormat="1" ht="25.5" customHeight="1" x14ac:dyDescent="0.25">
      <c r="A500" s="61">
        <v>499</v>
      </c>
      <c r="B500" s="61"/>
      <c r="C500" s="61"/>
      <c r="D500" s="61"/>
      <c r="E500" s="62"/>
      <c r="F500" s="61"/>
      <c r="G500" s="63"/>
      <c r="H500" s="64"/>
      <c r="I500" s="65"/>
      <c r="J500" s="65"/>
      <c r="K500" s="63"/>
      <c r="L500" s="61"/>
      <c r="M500" s="61"/>
      <c r="N500" s="61"/>
      <c r="O500" s="61"/>
      <c r="P500" s="28"/>
      <c r="Q500" s="61"/>
      <c r="R500" s="61"/>
      <c r="S500" s="61"/>
      <c r="T500" s="61"/>
      <c r="U500" s="28"/>
      <c r="V500" s="61"/>
      <c r="W500" s="9"/>
      <c r="X500" s="9"/>
      <c r="Y500" s="66"/>
      <c r="Z500" s="9"/>
      <c r="AA500" s="60"/>
      <c r="AB500" s="61"/>
      <c r="AC500" s="61"/>
      <c r="AD500" s="61"/>
      <c r="AE500" s="61"/>
      <c r="AF500" s="61"/>
      <c r="AG500" s="61"/>
      <c r="AH500" s="61" t="str">
        <f t="shared" si="7"/>
        <v/>
      </c>
    </row>
    <row r="501" spans="1:34" s="24" customFormat="1" ht="25.5" customHeight="1" x14ac:dyDescent="0.25">
      <c r="A501" s="61">
        <v>500</v>
      </c>
      <c r="B501" s="61"/>
      <c r="C501" s="61"/>
      <c r="D501" s="61"/>
      <c r="E501" s="62"/>
      <c r="F501" s="61"/>
      <c r="G501" s="63"/>
      <c r="H501" s="64"/>
      <c r="I501" s="65"/>
      <c r="J501" s="65"/>
      <c r="K501" s="63"/>
      <c r="L501" s="61"/>
      <c r="M501" s="61"/>
      <c r="N501" s="61"/>
      <c r="O501" s="61"/>
      <c r="P501" s="28"/>
      <c r="Q501" s="61"/>
      <c r="R501" s="61"/>
      <c r="S501" s="61"/>
      <c r="T501" s="61"/>
      <c r="U501" s="28"/>
      <c r="V501" s="61"/>
      <c r="W501" s="9"/>
      <c r="X501" s="9"/>
      <c r="Y501" s="66"/>
      <c r="Z501" s="9"/>
      <c r="AA501" s="60"/>
      <c r="AB501" s="61"/>
      <c r="AC501" s="61"/>
      <c r="AD501" s="61"/>
      <c r="AE501" s="61"/>
      <c r="AF501" s="61"/>
      <c r="AG501" s="61"/>
      <c r="AH501" s="61" t="str">
        <f t="shared" si="7"/>
        <v/>
      </c>
    </row>
    <row r="502" spans="1:34" s="24" customFormat="1" ht="25.5" customHeight="1" x14ac:dyDescent="0.25">
      <c r="A502" s="61">
        <v>501</v>
      </c>
      <c r="B502" s="61"/>
      <c r="C502" s="61"/>
      <c r="D502" s="61"/>
      <c r="E502" s="62"/>
      <c r="F502" s="61"/>
      <c r="G502" s="63"/>
      <c r="H502" s="64"/>
      <c r="I502" s="65"/>
      <c r="J502" s="65"/>
      <c r="K502" s="63"/>
      <c r="L502" s="61"/>
      <c r="M502" s="61"/>
      <c r="N502" s="61"/>
      <c r="O502" s="61"/>
      <c r="P502" s="28"/>
      <c r="Q502" s="61"/>
      <c r="R502" s="61"/>
      <c r="S502" s="61"/>
      <c r="T502" s="61"/>
      <c r="U502" s="28"/>
      <c r="V502" s="61"/>
      <c r="W502" s="9"/>
      <c r="X502" s="9"/>
      <c r="Y502" s="66"/>
      <c r="Z502" s="9"/>
      <c r="AA502" s="60"/>
      <c r="AB502" s="61"/>
      <c r="AC502" s="61"/>
      <c r="AD502" s="61"/>
      <c r="AE502" s="61"/>
      <c r="AF502" s="61"/>
      <c r="AG502" s="61"/>
      <c r="AH502" s="61" t="str">
        <f t="shared" si="7"/>
        <v/>
      </c>
    </row>
    <row r="503" spans="1:34" s="24" customFormat="1" ht="25.5" customHeight="1" x14ac:dyDescent="0.25">
      <c r="A503" s="61">
        <v>502</v>
      </c>
      <c r="B503" s="61"/>
      <c r="C503" s="61"/>
      <c r="D503" s="61"/>
      <c r="E503" s="62"/>
      <c r="F503" s="61"/>
      <c r="G503" s="63"/>
      <c r="H503" s="64"/>
      <c r="I503" s="65"/>
      <c r="J503" s="65"/>
      <c r="K503" s="63"/>
      <c r="L503" s="61"/>
      <c r="M503" s="61"/>
      <c r="N503" s="61"/>
      <c r="O503" s="61"/>
      <c r="P503" s="28"/>
      <c r="Q503" s="61"/>
      <c r="R503" s="61"/>
      <c r="S503" s="61"/>
      <c r="T503" s="61"/>
      <c r="U503" s="28"/>
      <c r="V503" s="61"/>
      <c r="W503" s="9"/>
      <c r="X503" s="9"/>
      <c r="Y503" s="66"/>
      <c r="Z503" s="9"/>
      <c r="AA503" s="60"/>
      <c r="AB503" s="61"/>
      <c r="AC503" s="61"/>
      <c r="AD503" s="61"/>
      <c r="AE503" s="61"/>
      <c r="AF503" s="61"/>
      <c r="AG503" s="61"/>
      <c r="AH503" s="61" t="str">
        <f t="shared" si="7"/>
        <v/>
      </c>
    </row>
    <row r="504" spans="1:34" s="24" customFormat="1" ht="25.5" customHeight="1" x14ac:dyDescent="0.25">
      <c r="A504" s="61">
        <v>503</v>
      </c>
      <c r="B504" s="61"/>
      <c r="C504" s="61"/>
      <c r="D504" s="61"/>
      <c r="E504" s="62"/>
      <c r="F504" s="61"/>
      <c r="G504" s="63"/>
      <c r="H504" s="64"/>
      <c r="I504" s="65"/>
      <c r="J504" s="65"/>
      <c r="K504" s="63"/>
      <c r="L504" s="61"/>
      <c r="M504" s="61"/>
      <c r="N504" s="61"/>
      <c r="O504" s="61"/>
      <c r="P504" s="28"/>
      <c r="Q504" s="61"/>
      <c r="R504" s="61"/>
      <c r="S504" s="61"/>
      <c r="T504" s="61"/>
      <c r="U504" s="28"/>
      <c r="V504" s="61"/>
      <c r="W504" s="9"/>
      <c r="X504" s="9"/>
      <c r="Y504" s="66"/>
      <c r="Z504" s="9"/>
      <c r="AA504" s="60"/>
      <c r="AB504" s="61"/>
      <c r="AC504" s="61"/>
      <c r="AD504" s="61"/>
      <c r="AE504" s="61"/>
      <c r="AF504" s="61"/>
      <c r="AG504" s="61"/>
      <c r="AH504" s="61" t="str">
        <f t="shared" si="7"/>
        <v/>
      </c>
    </row>
    <row r="505" spans="1:34" s="24" customFormat="1" ht="25.5" customHeight="1" x14ac:dyDescent="0.25">
      <c r="A505" s="61">
        <v>504</v>
      </c>
      <c r="B505" s="61"/>
      <c r="C505" s="61"/>
      <c r="D505" s="61"/>
      <c r="E505" s="62"/>
      <c r="F505" s="61"/>
      <c r="G505" s="63"/>
      <c r="H505" s="64"/>
      <c r="I505" s="65"/>
      <c r="J505" s="65"/>
      <c r="K505" s="63"/>
      <c r="L505" s="61"/>
      <c r="M505" s="61"/>
      <c r="N505" s="61"/>
      <c r="O505" s="61"/>
      <c r="P505" s="28"/>
      <c r="Q505" s="61"/>
      <c r="R505" s="28"/>
      <c r="S505" s="61"/>
      <c r="T505" s="61"/>
      <c r="U505" s="28"/>
      <c r="V505" s="61"/>
      <c r="W505" s="9"/>
      <c r="X505" s="9"/>
      <c r="Y505" s="66"/>
      <c r="Z505" s="9"/>
      <c r="AA505" s="60"/>
      <c r="AB505" s="61"/>
      <c r="AC505" s="61"/>
      <c r="AD505" s="61"/>
      <c r="AE505" s="61"/>
      <c r="AF505" s="61"/>
      <c r="AG505" s="61"/>
      <c r="AH505" s="61" t="str">
        <f t="shared" si="7"/>
        <v/>
      </c>
    </row>
    <row r="506" spans="1:34" s="24" customFormat="1" ht="25.5" customHeight="1" x14ac:dyDescent="0.25">
      <c r="A506" s="61">
        <v>505</v>
      </c>
      <c r="B506" s="61"/>
      <c r="C506" s="61"/>
      <c r="D506" s="61"/>
      <c r="E506" s="62"/>
      <c r="F506" s="61"/>
      <c r="G506" s="63"/>
      <c r="H506" s="64"/>
      <c r="I506" s="65"/>
      <c r="J506" s="65"/>
      <c r="K506" s="63"/>
      <c r="L506" s="61"/>
      <c r="M506" s="61"/>
      <c r="N506" s="61"/>
      <c r="O506" s="61"/>
      <c r="P506" s="28"/>
      <c r="Q506" s="61"/>
      <c r="R506" s="61"/>
      <c r="S506" s="61"/>
      <c r="T506" s="61"/>
      <c r="U506" s="28"/>
      <c r="V506" s="61"/>
      <c r="W506" s="9"/>
      <c r="X506" s="9"/>
      <c r="Y506" s="74"/>
      <c r="Z506" s="9"/>
      <c r="AA506" s="60"/>
      <c r="AB506" s="61"/>
      <c r="AC506" s="61"/>
      <c r="AD506" s="61"/>
      <c r="AE506" s="61"/>
      <c r="AF506" s="61"/>
      <c r="AG506" s="61"/>
      <c r="AH506" s="61" t="str">
        <f t="shared" si="7"/>
        <v/>
      </c>
    </row>
    <row r="507" spans="1:34" s="24" customFormat="1" ht="25.5" customHeight="1" x14ac:dyDescent="0.25">
      <c r="A507" s="61">
        <v>506</v>
      </c>
      <c r="B507" s="61"/>
      <c r="C507" s="61"/>
      <c r="D507" s="61"/>
      <c r="E507" s="62"/>
      <c r="F507" s="61"/>
      <c r="G507" s="63"/>
      <c r="H507" s="64"/>
      <c r="I507" s="65"/>
      <c r="J507" s="65"/>
      <c r="K507" s="63"/>
      <c r="L507" s="61"/>
      <c r="M507" s="61"/>
      <c r="N507" s="61"/>
      <c r="O507" s="61"/>
      <c r="P507" s="28"/>
      <c r="Q507" s="61"/>
      <c r="R507" s="61"/>
      <c r="S507" s="61"/>
      <c r="T507" s="61"/>
      <c r="U507" s="28"/>
      <c r="V507" s="61"/>
      <c r="W507" s="9"/>
      <c r="X507" s="9"/>
      <c r="Y507" s="66"/>
      <c r="Z507" s="9"/>
      <c r="AA507" s="60"/>
      <c r="AB507" s="61"/>
      <c r="AC507" s="61"/>
      <c r="AD507" s="61"/>
      <c r="AE507" s="61"/>
      <c r="AF507" s="61"/>
      <c r="AG507" s="61"/>
      <c r="AH507" s="61" t="str">
        <f t="shared" si="7"/>
        <v/>
      </c>
    </row>
    <row r="508" spans="1:34" s="24" customFormat="1" ht="25.5" customHeight="1" x14ac:dyDescent="0.25">
      <c r="A508" s="61">
        <v>507</v>
      </c>
      <c r="B508" s="61"/>
      <c r="C508" s="61"/>
      <c r="D508" s="61"/>
      <c r="E508" s="62"/>
      <c r="F508" s="61"/>
      <c r="G508" s="63"/>
      <c r="H508" s="64"/>
      <c r="I508" s="65"/>
      <c r="J508" s="65"/>
      <c r="K508" s="63"/>
      <c r="L508" s="61"/>
      <c r="M508" s="61"/>
      <c r="N508" s="61"/>
      <c r="O508" s="61"/>
      <c r="P508" s="28"/>
      <c r="Q508" s="61"/>
      <c r="R508" s="61"/>
      <c r="S508" s="61"/>
      <c r="T508" s="61"/>
      <c r="U508" s="28"/>
      <c r="V508" s="61"/>
      <c r="W508" s="9"/>
      <c r="X508" s="9"/>
      <c r="Y508" s="66"/>
      <c r="Z508" s="9"/>
      <c r="AA508" s="60"/>
      <c r="AB508" s="61"/>
      <c r="AC508" s="61"/>
      <c r="AD508" s="61"/>
      <c r="AE508" s="61"/>
      <c r="AF508" s="61"/>
      <c r="AG508" s="61"/>
      <c r="AH508" s="61" t="str">
        <f t="shared" si="7"/>
        <v/>
      </c>
    </row>
    <row r="509" spans="1:34" s="24" customFormat="1" ht="25.5" customHeight="1" x14ac:dyDescent="0.25">
      <c r="A509" s="61">
        <v>508</v>
      </c>
      <c r="B509" s="61"/>
      <c r="C509" s="61"/>
      <c r="D509" s="61"/>
      <c r="E509" s="62"/>
      <c r="F509" s="61"/>
      <c r="G509" s="63"/>
      <c r="H509" s="64"/>
      <c r="I509" s="65"/>
      <c r="J509" s="65"/>
      <c r="K509" s="63"/>
      <c r="L509" s="61"/>
      <c r="M509" s="61"/>
      <c r="N509" s="61"/>
      <c r="O509" s="61"/>
      <c r="P509" s="28"/>
      <c r="Q509" s="61"/>
      <c r="R509" s="61"/>
      <c r="S509" s="61"/>
      <c r="T509" s="61"/>
      <c r="U509" s="28"/>
      <c r="V509" s="61"/>
      <c r="W509" s="9"/>
      <c r="X509" s="9"/>
      <c r="Y509" s="66"/>
      <c r="Z509" s="9"/>
      <c r="AA509" s="60"/>
      <c r="AB509" s="61"/>
      <c r="AC509" s="61"/>
      <c r="AD509" s="61"/>
      <c r="AE509" s="61"/>
      <c r="AF509" s="61"/>
      <c r="AG509" s="61"/>
      <c r="AH509" s="61" t="str">
        <f t="shared" si="7"/>
        <v/>
      </c>
    </row>
    <row r="510" spans="1:34" s="24" customFormat="1" ht="25.5" customHeight="1" x14ac:dyDescent="0.25">
      <c r="A510" s="61">
        <v>509</v>
      </c>
      <c r="B510" s="61"/>
      <c r="C510" s="61"/>
      <c r="D510" s="61"/>
      <c r="E510" s="62"/>
      <c r="F510" s="61"/>
      <c r="G510" s="63"/>
      <c r="H510" s="64"/>
      <c r="I510" s="65"/>
      <c r="J510" s="65"/>
      <c r="K510" s="63"/>
      <c r="L510" s="61"/>
      <c r="M510" s="61"/>
      <c r="N510" s="61"/>
      <c r="O510" s="61"/>
      <c r="P510" s="28"/>
      <c r="Q510" s="61"/>
      <c r="R510" s="61"/>
      <c r="S510" s="61"/>
      <c r="T510" s="61"/>
      <c r="U510" s="28"/>
      <c r="V510" s="61"/>
      <c r="W510" s="9"/>
      <c r="X510" s="9"/>
      <c r="Y510" s="66"/>
      <c r="Z510" s="9"/>
      <c r="AA510" s="60"/>
      <c r="AB510" s="61"/>
      <c r="AC510" s="61"/>
      <c r="AD510" s="61"/>
      <c r="AE510" s="61"/>
      <c r="AF510" s="61"/>
      <c r="AG510" s="61"/>
      <c r="AH510" s="61" t="str">
        <f t="shared" si="7"/>
        <v/>
      </c>
    </row>
    <row r="511" spans="1:34" s="24" customFormat="1" ht="25.5" customHeight="1" x14ac:dyDescent="0.25">
      <c r="A511" s="61">
        <v>510</v>
      </c>
      <c r="B511" s="61"/>
      <c r="C511" s="61"/>
      <c r="D511" s="61"/>
      <c r="E511" s="62"/>
      <c r="F511" s="61"/>
      <c r="G511" s="63"/>
      <c r="H511" s="64"/>
      <c r="I511" s="65"/>
      <c r="J511" s="65"/>
      <c r="K511" s="63"/>
      <c r="L511" s="61"/>
      <c r="M511" s="61"/>
      <c r="N511" s="61"/>
      <c r="O511" s="61"/>
      <c r="P511" s="28"/>
      <c r="Q511" s="61"/>
      <c r="R511" s="61"/>
      <c r="S511" s="61"/>
      <c r="T511" s="61"/>
      <c r="U511" s="28"/>
      <c r="V511" s="61"/>
      <c r="W511" s="9"/>
      <c r="X511" s="9"/>
      <c r="Y511" s="66"/>
      <c r="Z511" s="9"/>
      <c r="AA511" s="60"/>
      <c r="AB511" s="61"/>
      <c r="AC511" s="61"/>
      <c r="AD511" s="61"/>
      <c r="AE511" s="61"/>
      <c r="AF511" s="61"/>
      <c r="AG511" s="61"/>
      <c r="AH511" s="61" t="str">
        <f t="shared" si="7"/>
        <v/>
      </c>
    </row>
    <row r="512" spans="1:34" s="24" customFormat="1" ht="25.5" customHeight="1" x14ac:dyDescent="0.25">
      <c r="A512" s="61">
        <v>511</v>
      </c>
      <c r="B512" s="61"/>
      <c r="C512" s="61"/>
      <c r="D512" s="61"/>
      <c r="E512" s="62"/>
      <c r="F512" s="61"/>
      <c r="G512" s="63"/>
      <c r="H512" s="64"/>
      <c r="I512" s="65"/>
      <c r="J512" s="65"/>
      <c r="K512" s="63"/>
      <c r="L512" s="61"/>
      <c r="M512" s="61"/>
      <c r="N512" s="61"/>
      <c r="O512" s="61"/>
      <c r="P512" s="28"/>
      <c r="Q512" s="61"/>
      <c r="R512" s="61"/>
      <c r="S512" s="61"/>
      <c r="T512" s="61"/>
      <c r="U512" s="28"/>
      <c r="V512" s="61"/>
      <c r="W512" s="9"/>
      <c r="X512" s="9"/>
      <c r="Y512" s="66"/>
      <c r="Z512" s="9"/>
      <c r="AA512" s="60"/>
      <c r="AB512" s="61"/>
      <c r="AC512" s="61"/>
      <c r="AD512" s="61"/>
      <c r="AE512" s="61"/>
      <c r="AF512" s="61"/>
      <c r="AG512" s="61"/>
      <c r="AH512" s="61" t="str">
        <f t="shared" si="7"/>
        <v/>
      </c>
    </row>
    <row r="513" spans="1:34" s="24" customFormat="1" ht="25.5" customHeight="1" x14ac:dyDescent="0.25">
      <c r="A513" s="61">
        <v>512</v>
      </c>
      <c r="B513" s="61"/>
      <c r="C513" s="61"/>
      <c r="D513" s="61"/>
      <c r="E513" s="62"/>
      <c r="F513" s="61"/>
      <c r="G513" s="63"/>
      <c r="H513" s="64"/>
      <c r="I513" s="65"/>
      <c r="J513" s="65"/>
      <c r="K513" s="63"/>
      <c r="L513" s="61"/>
      <c r="M513" s="61"/>
      <c r="N513" s="61"/>
      <c r="O513" s="61"/>
      <c r="P513" s="28"/>
      <c r="Q513" s="61"/>
      <c r="R513" s="61"/>
      <c r="S513" s="61"/>
      <c r="T513" s="61"/>
      <c r="U513" s="28"/>
      <c r="V513" s="61"/>
      <c r="W513" s="9"/>
      <c r="X513" s="9"/>
      <c r="Y513" s="66"/>
      <c r="Z513" s="9"/>
      <c r="AA513" s="60"/>
      <c r="AB513" s="61"/>
      <c r="AC513" s="61"/>
      <c r="AD513" s="61"/>
      <c r="AE513" s="61"/>
      <c r="AF513" s="61"/>
      <c r="AG513" s="61"/>
      <c r="AH513" s="61" t="str">
        <f t="shared" si="7"/>
        <v/>
      </c>
    </row>
    <row r="514" spans="1:34" s="24" customFormat="1" ht="25.5" customHeight="1" x14ac:dyDescent="0.25">
      <c r="A514" s="61">
        <v>513</v>
      </c>
      <c r="B514" s="61"/>
      <c r="C514" s="61"/>
      <c r="D514" s="61"/>
      <c r="E514" s="62"/>
      <c r="F514" s="61"/>
      <c r="G514" s="63"/>
      <c r="H514" s="64"/>
      <c r="I514" s="65"/>
      <c r="J514" s="65"/>
      <c r="K514" s="63"/>
      <c r="L514" s="61"/>
      <c r="M514" s="61"/>
      <c r="N514" s="61"/>
      <c r="O514" s="61"/>
      <c r="P514" s="28"/>
      <c r="Q514" s="61"/>
      <c r="R514" s="61"/>
      <c r="S514" s="61"/>
      <c r="T514" s="61"/>
      <c r="U514" s="28"/>
      <c r="V514" s="61"/>
      <c r="W514" s="9"/>
      <c r="X514" s="9"/>
      <c r="Y514" s="66"/>
      <c r="Z514" s="9"/>
      <c r="AA514" s="60"/>
      <c r="AB514" s="61"/>
      <c r="AC514" s="61"/>
      <c r="AD514" s="61"/>
      <c r="AE514" s="61"/>
      <c r="AF514" s="61"/>
      <c r="AG514" s="61"/>
      <c r="AH514" s="61" t="str">
        <f t="shared" si="7"/>
        <v/>
      </c>
    </row>
    <row r="515" spans="1:34" s="24" customFormat="1" ht="25.5" customHeight="1" x14ac:dyDescent="0.25">
      <c r="A515" s="61">
        <v>514</v>
      </c>
      <c r="B515" s="61"/>
      <c r="C515" s="61"/>
      <c r="D515" s="61"/>
      <c r="E515" s="62"/>
      <c r="F515" s="61"/>
      <c r="G515" s="63"/>
      <c r="H515" s="64"/>
      <c r="I515" s="65"/>
      <c r="J515" s="65"/>
      <c r="K515" s="63"/>
      <c r="L515" s="61"/>
      <c r="M515" s="61"/>
      <c r="N515" s="61"/>
      <c r="O515" s="61"/>
      <c r="P515" s="28"/>
      <c r="Q515" s="61"/>
      <c r="R515" s="61"/>
      <c r="S515" s="61"/>
      <c r="T515" s="61"/>
      <c r="U515" s="28"/>
      <c r="V515" s="61"/>
      <c r="W515" s="9"/>
      <c r="X515" s="9"/>
      <c r="Y515" s="74"/>
      <c r="Z515" s="9"/>
      <c r="AA515" s="60"/>
      <c r="AB515" s="61"/>
      <c r="AC515" s="61"/>
      <c r="AD515" s="61"/>
      <c r="AE515" s="61"/>
      <c r="AF515" s="61"/>
      <c r="AG515" s="61"/>
      <c r="AH515" s="61" t="str">
        <f t="shared" ref="AH515:AH578" si="8">IF(W515="","",IF(W515="Reported","Reported","No"))</f>
        <v/>
      </c>
    </row>
    <row r="516" spans="1:34" s="24" customFormat="1" ht="25.5" customHeight="1" x14ac:dyDescent="0.25">
      <c r="A516" s="61">
        <v>515</v>
      </c>
      <c r="B516" s="61"/>
      <c r="C516" s="61"/>
      <c r="D516" s="61"/>
      <c r="E516" s="62"/>
      <c r="F516" s="61"/>
      <c r="G516" s="63"/>
      <c r="H516" s="64"/>
      <c r="I516" s="65"/>
      <c r="J516" s="65"/>
      <c r="K516" s="63"/>
      <c r="L516" s="61"/>
      <c r="M516" s="61"/>
      <c r="N516" s="61"/>
      <c r="O516" s="61"/>
      <c r="P516" s="28"/>
      <c r="Q516" s="61"/>
      <c r="R516" s="61"/>
      <c r="S516" s="61"/>
      <c r="T516" s="61"/>
      <c r="U516" s="28"/>
      <c r="V516" s="61"/>
      <c r="W516" s="9"/>
      <c r="X516" s="9"/>
      <c r="Y516" s="66"/>
      <c r="Z516" s="9"/>
      <c r="AA516" s="60"/>
      <c r="AB516" s="61"/>
      <c r="AC516" s="61"/>
      <c r="AD516" s="61"/>
      <c r="AE516" s="61"/>
      <c r="AF516" s="61"/>
      <c r="AG516" s="61"/>
      <c r="AH516" s="61" t="str">
        <f t="shared" si="8"/>
        <v/>
      </c>
    </row>
    <row r="517" spans="1:34" s="24" customFormat="1" ht="25.5" customHeight="1" x14ac:dyDescent="0.25">
      <c r="A517" s="61">
        <v>516</v>
      </c>
      <c r="B517" s="61"/>
      <c r="C517" s="61"/>
      <c r="D517" s="61"/>
      <c r="E517" s="62"/>
      <c r="F517" s="61"/>
      <c r="G517" s="63"/>
      <c r="H517" s="64"/>
      <c r="I517" s="65"/>
      <c r="J517" s="65"/>
      <c r="K517" s="63"/>
      <c r="L517" s="61"/>
      <c r="M517" s="61"/>
      <c r="N517" s="61"/>
      <c r="O517" s="61"/>
      <c r="P517" s="28"/>
      <c r="Q517" s="61"/>
      <c r="R517" s="61"/>
      <c r="S517" s="61"/>
      <c r="T517" s="61"/>
      <c r="U517" s="28"/>
      <c r="V517" s="61"/>
      <c r="W517" s="9"/>
      <c r="X517" s="9"/>
      <c r="Y517" s="66"/>
      <c r="Z517" s="9"/>
      <c r="AA517" s="60"/>
      <c r="AB517" s="61"/>
      <c r="AC517" s="61"/>
      <c r="AD517" s="61"/>
      <c r="AE517" s="61"/>
      <c r="AF517" s="61"/>
      <c r="AG517" s="61"/>
      <c r="AH517" s="61" t="str">
        <f t="shared" si="8"/>
        <v/>
      </c>
    </row>
    <row r="518" spans="1:34" s="24" customFormat="1" ht="25.5" customHeight="1" x14ac:dyDescent="0.25">
      <c r="A518" s="61">
        <v>517</v>
      </c>
      <c r="B518" s="61"/>
      <c r="C518" s="61"/>
      <c r="D518" s="61"/>
      <c r="E518" s="62"/>
      <c r="F518" s="61"/>
      <c r="G518" s="63"/>
      <c r="H518" s="64"/>
      <c r="I518" s="65"/>
      <c r="J518" s="65"/>
      <c r="K518" s="63"/>
      <c r="L518" s="61"/>
      <c r="M518" s="61"/>
      <c r="N518" s="61"/>
      <c r="O518" s="61"/>
      <c r="P518" s="28"/>
      <c r="Q518" s="61"/>
      <c r="R518" s="28"/>
      <c r="S518" s="61"/>
      <c r="T518" s="61"/>
      <c r="U518" s="28"/>
      <c r="V518" s="61"/>
      <c r="W518" s="9"/>
      <c r="X518" s="9"/>
      <c r="Y518" s="66"/>
      <c r="Z518" s="9"/>
      <c r="AA518" s="60"/>
      <c r="AB518" s="61"/>
      <c r="AC518" s="61"/>
      <c r="AD518" s="61"/>
      <c r="AE518" s="61"/>
      <c r="AF518" s="61"/>
      <c r="AG518" s="61"/>
      <c r="AH518" s="61" t="str">
        <f t="shared" si="8"/>
        <v/>
      </c>
    </row>
    <row r="519" spans="1:34" s="24" customFormat="1" ht="25.5" customHeight="1" x14ac:dyDescent="0.25">
      <c r="A519" s="61">
        <v>518</v>
      </c>
      <c r="B519" s="61"/>
      <c r="C519" s="61"/>
      <c r="D519" s="61"/>
      <c r="E519" s="62"/>
      <c r="F519" s="61"/>
      <c r="G519" s="63"/>
      <c r="H519" s="64"/>
      <c r="I519" s="65"/>
      <c r="J519" s="65"/>
      <c r="K519" s="63"/>
      <c r="L519" s="61"/>
      <c r="M519" s="61"/>
      <c r="N519" s="61"/>
      <c r="O519" s="61"/>
      <c r="P519" s="28"/>
      <c r="Q519" s="61"/>
      <c r="R519" s="61"/>
      <c r="S519" s="61"/>
      <c r="T519" s="61"/>
      <c r="U519" s="28"/>
      <c r="V519" s="61"/>
      <c r="W519" s="9"/>
      <c r="X519" s="9"/>
      <c r="Y519" s="66"/>
      <c r="Z519" s="9"/>
      <c r="AA519" s="60"/>
      <c r="AB519" s="61"/>
      <c r="AC519" s="61"/>
      <c r="AD519" s="61"/>
      <c r="AE519" s="61"/>
      <c r="AF519" s="61"/>
      <c r="AG519" s="61"/>
      <c r="AH519" s="61" t="str">
        <f t="shared" si="8"/>
        <v/>
      </c>
    </row>
    <row r="520" spans="1:34" s="24" customFormat="1" ht="25.5" customHeight="1" x14ac:dyDescent="0.25">
      <c r="A520" s="61">
        <v>519</v>
      </c>
      <c r="B520" s="61"/>
      <c r="C520" s="61"/>
      <c r="D520" s="61"/>
      <c r="E520" s="62"/>
      <c r="F520" s="61"/>
      <c r="G520" s="63"/>
      <c r="H520" s="64"/>
      <c r="I520" s="65"/>
      <c r="J520" s="65"/>
      <c r="K520" s="63"/>
      <c r="L520" s="61"/>
      <c r="M520" s="61"/>
      <c r="N520" s="61"/>
      <c r="O520" s="61"/>
      <c r="P520" s="28"/>
      <c r="Q520" s="61"/>
      <c r="R520" s="61"/>
      <c r="S520" s="61"/>
      <c r="T520" s="61"/>
      <c r="U520" s="28"/>
      <c r="V520" s="61"/>
      <c r="W520" s="9"/>
      <c r="X520" s="9"/>
      <c r="Y520" s="66"/>
      <c r="Z520" s="9"/>
      <c r="AA520" s="60"/>
      <c r="AB520" s="61"/>
      <c r="AC520" s="61"/>
      <c r="AD520" s="61"/>
      <c r="AE520" s="61"/>
      <c r="AF520" s="61"/>
      <c r="AG520" s="61"/>
      <c r="AH520" s="61" t="str">
        <f t="shared" si="8"/>
        <v/>
      </c>
    </row>
    <row r="521" spans="1:34" s="24" customFormat="1" ht="25.5" customHeight="1" x14ac:dyDescent="0.25">
      <c r="A521" s="61">
        <v>520</v>
      </c>
      <c r="B521" s="61"/>
      <c r="C521" s="61"/>
      <c r="D521" s="61"/>
      <c r="E521" s="62"/>
      <c r="F521" s="61"/>
      <c r="G521" s="63"/>
      <c r="H521" s="64"/>
      <c r="I521" s="65"/>
      <c r="J521" s="65"/>
      <c r="K521" s="63"/>
      <c r="L521" s="61"/>
      <c r="M521" s="61"/>
      <c r="N521" s="61"/>
      <c r="O521" s="61"/>
      <c r="P521" s="28"/>
      <c r="Q521" s="61"/>
      <c r="R521" s="61"/>
      <c r="S521" s="61"/>
      <c r="T521" s="61"/>
      <c r="U521" s="28"/>
      <c r="V521" s="61"/>
      <c r="W521" s="9"/>
      <c r="X521" s="9"/>
      <c r="Y521" s="66"/>
      <c r="Z521" s="9"/>
      <c r="AA521" s="60"/>
      <c r="AB521" s="61"/>
      <c r="AC521" s="61"/>
      <c r="AD521" s="61"/>
      <c r="AE521" s="61"/>
      <c r="AF521" s="61"/>
      <c r="AG521" s="61"/>
      <c r="AH521" s="61" t="str">
        <f t="shared" si="8"/>
        <v/>
      </c>
    </row>
    <row r="522" spans="1:34" s="24" customFormat="1" ht="25.5" customHeight="1" x14ac:dyDescent="0.25">
      <c r="A522" s="61">
        <v>521</v>
      </c>
      <c r="B522" s="61"/>
      <c r="C522" s="61"/>
      <c r="D522" s="61"/>
      <c r="E522" s="62"/>
      <c r="F522" s="61"/>
      <c r="G522" s="63"/>
      <c r="H522" s="64"/>
      <c r="I522" s="65"/>
      <c r="J522" s="65"/>
      <c r="K522" s="63"/>
      <c r="L522" s="61"/>
      <c r="M522" s="61"/>
      <c r="N522" s="61"/>
      <c r="O522" s="61"/>
      <c r="P522" s="28"/>
      <c r="Q522" s="61"/>
      <c r="R522" s="61"/>
      <c r="S522" s="61"/>
      <c r="T522" s="61"/>
      <c r="U522" s="28"/>
      <c r="V522" s="61"/>
      <c r="W522" s="9"/>
      <c r="X522" s="9"/>
      <c r="Y522" s="66"/>
      <c r="Z522" s="9"/>
      <c r="AA522" s="60"/>
      <c r="AB522" s="61"/>
      <c r="AC522" s="61"/>
      <c r="AD522" s="61"/>
      <c r="AE522" s="61"/>
      <c r="AF522" s="61"/>
      <c r="AG522" s="61"/>
      <c r="AH522" s="61" t="str">
        <f t="shared" si="8"/>
        <v/>
      </c>
    </row>
    <row r="523" spans="1:34" s="24" customFormat="1" ht="25.5" customHeight="1" x14ac:dyDescent="0.25">
      <c r="A523" s="61">
        <v>522</v>
      </c>
      <c r="B523" s="61"/>
      <c r="C523" s="61"/>
      <c r="D523" s="61"/>
      <c r="E523" s="62"/>
      <c r="F523" s="61"/>
      <c r="G523" s="63"/>
      <c r="H523" s="64"/>
      <c r="I523" s="65"/>
      <c r="J523" s="65"/>
      <c r="K523" s="63"/>
      <c r="L523" s="61"/>
      <c r="M523" s="61"/>
      <c r="N523" s="61"/>
      <c r="O523" s="61"/>
      <c r="P523" s="28"/>
      <c r="Q523" s="61"/>
      <c r="R523" s="61"/>
      <c r="S523" s="61"/>
      <c r="T523" s="61"/>
      <c r="U523" s="28"/>
      <c r="V523" s="61"/>
      <c r="W523" s="9"/>
      <c r="X523" s="9"/>
      <c r="Y523" s="66"/>
      <c r="Z523" s="9"/>
      <c r="AA523" s="60"/>
      <c r="AB523" s="61"/>
      <c r="AC523" s="61"/>
      <c r="AD523" s="61"/>
      <c r="AE523" s="61"/>
      <c r="AF523" s="61"/>
      <c r="AG523" s="61"/>
      <c r="AH523" s="61" t="str">
        <f t="shared" si="8"/>
        <v/>
      </c>
    </row>
    <row r="524" spans="1:34" s="24" customFormat="1" ht="25.5" customHeight="1" x14ac:dyDescent="0.25">
      <c r="A524" s="61">
        <v>523</v>
      </c>
      <c r="B524" s="61"/>
      <c r="C524" s="61"/>
      <c r="D524" s="61"/>
      <c r="E524" s="62"/>
      <c r="F524" s="61"/>
      <c r="G524" s="63"/>
      <c r="H524" s="64"/>
      <c r="I524" s="65"/>
      <c r="J524" s="65"/>
      <c r="K524" s="63"/>
      <c r="L524" s="61"/>
      <c r="M524" s="61"/>
      <c r="N524" s="61"/>
      <c r="O524" s="61"/>
      <c r="P524" s="28"/>
      <c r="Q524" s="61"/>
      <c r="R524" s="61"/>
      <c r="S524" s="61"/>
      <c r="T524" s="61"/>
      <c r="U524" s="28"/>
      <c r="V524" s="61"/>
      <c r="W524" s="9"/>
      <c r="X524" s="9"/>
      <c r="Y524" s="66"/>
      <c r="Z524" s="9"/>
      <c r="AA524" s="60"/>
      <c r="AB524" s="61"/>
      <c r="AC524" s="61"/>
      <c r="AD524" s="61"/>
      <c r="AE524" s="61"/>
      <c r="AF524" s="61"/>
      <c r="AG524" s="61"/>
      <c r="AH524" s="61" t="str">
        <f t="shared" si="8"/>
        <v/>
      </c>
    </row>
    <row r="525" spans="1:34" s="24" customFormat="1" ht="25.5" customHeight="1" x14ac:dyDescent="0.25">
      <c r="A525" s="61">
        <v>524</v>
      </c>
      <c r="B525" s="61"/>
      <c r="C525" s="61"/>
      <c r="D525" s="61"/>
      <c r="E525" s="62"/>
      <c r="F525" s="61"/>
      <c r="G525" s="63"/>
      <c r="H525" s="64"/>
      <c r="I525" s="65"/>
      <c r="J525" s="65"/>
      <c r="K525" s="63"/>
      <c r="L525" s="61"/>
      <c r="M525" s="61"/>
      <c r="N525" s="61"/>
      <c r="O525" s="61"/>
      <c r="P525" s="28"/>
      <c r="Q525" s="61"/>
      <c r="R525" s="61"/>
      <c r="S525" s="61"/>
      <c r="T525" s="61"/>
      <c r="U525" s="28"/>
      <c r="V525" s="61"/>
      <c r="W525" s="9"/>
      <c r="X525" s="9"/>
      <c r="Y525" s="66"/>
      <c r="Z525" s="9"/>
      <c r="AA525" s="60"/>
      <c r="AB525" s="61"/>
      <c r="AC525" s="61"/>
      <c r="AD525" s="61"/>
      <c r="AE525" s="61"/>
      <c r="AF525" s="61"/>
      <c r="AG525" s="61"/>
      <c r="AH525" s="61" t="str">
        <f t="shared" si="8"/>
        <v/>
      </c>
    </row>
    <row r="526" spans="1:34" s="24" customFormat="1" ht="25.5" customHeight="1" x14ac:dyDescent="0.25">
      <c r="A526" s="61">
        <v>525</v>
      </c>
      <c r="B526" s="61"/>
      <c r="C526" s="61"/>
      <c r="D526" s="61"/>
      <c r="E526" s="62"/>
      <c r="F526" s="61"/>
      <c r="G526" s="63"/>
      <c r="H526" s="64"/>
      <c r="I526" s="65"/>
      <c r="J526" s="65"/>
      <c r="K526" s="63"/>
      <c r="L526" s="61"/>
      <c r="M526" s="61"/>
      <c r="N526" s="61"/>
      <c r="O526" s="61"/>
      <c r="P526" s="28"/>
      <c r="Q526" s="61"/>
      <c r="R526" s="61"/>
      <c r="S526" s="61"/>
      <c r="T526" s="61"/>
      <c r="U526" s="28"/>
      <c r="V526" s="61"/>
      <c r="W526" s="9"/>
      <c r="X526" s="9"/>
      <c r="Y526" s="66"/>
      <c r="Z526" s="9"/>
      <c r="AA526" s="60"/>
      <c r="AB526" s="61"/>
      <c r="AC526" s="61"/>
      <c r="AD526" s="61"/>
      <c r="AE526" s="61"/>
      <c r="AF526" s="61"/>
      <c r="AG526" s="61"/>
      <c r="AH526" s="61" t="str">
        <f t="shared" si="8"/>
        <v/>
      </c>
    </row>
    <row r="527" spans="1:34" s="24" customFormat="1" ht="25.5" customHeight="1" x14ac:dyDescent="0.25">
      <c r="A527" s="61">
        <v>526</v>
      </c>
      <c r="B527" s="61"/>
      <c r="C527" s="61"/>
      <c r="D527" s="61"/>
      <c r="E527" s="62"/>
      <c r="F527" s="61"/>
      <c r="G527" s="63"/>
      <c r="H527" s="64"/>
      <c r="I527" s="65"/>
      <c r="J527" s="65"/>
      <c r="K527" s="63"/>
      <c r="L527" s="61"/>
      <c r="M527" s="61"/>
      <c r="N527" s="61"/>
      <c r="O527" s="61"/>
      <c r="P527" s="28"/>
      <c r="Q527" s="61"/>
      <c r="R527" s="61"/>
      <c r="S527" s="61"/>
      <c r="T527" s="61"/>
      <c r="U527" s="28"/>
      <c r="V527" s="61"/>
      <c r="W527" s="9"/>
      <c r="X527" s="9"/>
      <c r="Y527" s="66"/>
      <c r="Z527" s="9"/>
      <c r="AA527" s="60"/>
      <c r="AB527" s="61"/>
      <c r="AC527" s="61"/>
      <c r="AD527" s="61"/>
      <c r="AE527" s="61"/>
      <c r="AF527" s="61"/>
      <c r="AG527" s="61"/>
      <c r="AH527" s="61" t="str">
        <f t="shared" si="8"/>
        <v/>
      </c>
    </row>
    <row r="528" spans="1:34" s="24" customFormat="1" ht="25.5" customHeight="1" x14ac:dyDescent="0.25">
      <c r="A528" s="61">
        <v>527</v>
      </c>
      <c r="B528" s="61"/>
      <c r="C528" s="61"/>
      <c r="D528" s="61"/>
      <c r="E528" s="62"/>
      <c r="F528" s="61"/>
      <c r="G528" s="63"/>
      <c r="H528" s="64"/>
      <c r="I528" s="65"/>
      <c r="J528" s="65"/>
      <c r="K528" s="63"/>
      <c r="L528" s="61"/>
      <c r="M528" s="61"/>
      <c r="N528" s="61"/>
      <c r="O528" s="61"/>
      <c r="P528" s="28"/>
      <c r="Q528" s="61"/>
      <c r="R528" s="61"/>
      <c r="S528" s="61"/>
      <c r="T528" s="61"/>
      <c r="U528" s="28"/>
      <c r="V528" s="61"/>
      <c r="W528" s="9"/>
      <c r="X528" s="9"/>
      <c r="Y528" s="74"/>
      <c r="Z528" s="9"/>
      <c r="AA528" s="60"/>
      <c r="AB528" s="61"/>
      <c r="AC528" s="61"/>
      <c r="AD528" s="61"/>
      <c r="AE528" s="61"/>
      <c r="AF528" s="61"/>
      <c r="AG528" s="61"/>
      <c r="AH528" s="61" t="str">
        <f t="shared" si="8"/>
        <v/>
      </c>
    </row>
    <row r="529" spans="1:34" s="24" customFormat="1" ht="25.5" customHeight="1" x14ac:dyDescent="0.25">
      <c r="A529" s="61">
        <v>528</v>
      </c>
      <c r="B529" s="61"/>
      <c r="C529" s="61"/>
      <c r="D529" s="61"/>
      <c r="E529" s="62"/>
      <c r="F529" s="61"/>
      <c r="G529" s="63"/>
      <c r="H529" s="64"/>
      <c r="I529" s="65"/>
      <c r="J529" s="65"/>
      <c r="K529" s="63"/>
      <c r="L529" s="61"/>
      <c r="M529" s="61"/>
      <c r="N529" s="61"/>
      <c r="O529" s="61"/>
      <c r="P529" s="28"/>
      <c r="Q529" s="61"/>
      <c r="R529" s="61"/>
      <c r="S529" s="61"/>
      <c r="T529" s="61"/>
      <c r="U529" s="28"/>
      <c r="V529" s="61"/>
      <c r="W529" s="9"/>
      <c r="X529" s="9"/>
      <c r="Y529" s="66"/>
      <c r="Z529" s="9"/>
      <c r="AA529" s="60"/>
      <c r="AB529" s="61"/>
      <c r="AC529" s="61"/>
      <c r="AD529" s="61"/>
      <c r="AE529" s="61"/>
      <c r="AF529" s="61"/>
      <c r="AG529" s="61"/>
      <c r="AH529" s="61" t="str">
        <f t="shared" si="8"/>
        <v/>
      </c>
    </row>
    <row r="530" spans="1:34" s="24" customFormat="1" ht="25.5" customHeight="1" x14ac:dyDescent="0.25">
      <c r="A530" s="61">
        <v>529</v>
      </c>
      <c r="B530" s="61"/>
      <c r="C530" s="61"/>
      <c r="D530" s="61"/>
      <c r="E530" s="62"/>
      <c r="F530" s="61"/>
      <c r="G530" s="63"/>
      <c r="H530" s="64"/>
      <c r="I530" s="65"/>
      <c r="J530" s="65"/>
      <c r="K530" s="63"/>
      <c r="L530" s="61"/>
      <c r="M530" s="61"/>
      <c r="N530" s="61"/>
      <c r="O530" s="61"/>
      <c r="P530" s="28"/>
      <c r="Q530" s="61"/>
      <c r="R530" s="61"/>
      <c r="S530" s="61"/>
      <c r="T530" s="61"/>
      <c r="U530" s="28"/>
      <c r="V530" s="61"/>
      <c r="W530" s="9"/>
      <c r="X530" s="9"/>
      <c r="Y530" s="66"/>
      <c r="Z530" s="9"/>
      <c r="AA530" s="60"/>
      <c r="AB530" s="61"/>
      <c r="AC530" s="61"/>
      <c r="AD530" s="61"/>
      <c r="AE530" s="61"/>
      <c r="AF530" s="61"/>
      <c r="AG530" s="61"/>
      <c r="AH530" s="61" t="str">
        <f t="shared" si="8"/>
        <v/>
      </c>
    </row>
    <row r="531" spans="1:34" s="24" customFormat="1" ht="25.5" customHeight="1" x14ac:dyDescent="0.25">
      <c r="A531" s="61">
        <v>530</v>
      </c>
      <c r="B531" s="61"/>
      <c r="C531" s="61"/>
      <c r="D531" s="61"/>
      <c r="E531" s="62"/>
      <c r="F531" s="61"/>
      <c r="G531" s="63"/>
      <c r="H531" s="64"/>
      <c r="I531" s="65"/>
      <c r="J531" s="65"/>
      <c r="K531" s="63"/>
      <c r="L531" s="61"/>
      <c r="M531" s="61"/>
      <c r="N531" s="61"/>
      <c r="O531" s="61"/>
      <c r="P531" s="28"/>
      <c r="Q531" s="61"/>
      <c r="R531" s="61"/>
      <c r="S531" s="61"/>
      <c r="T531" s="61"/>
      <c r="U531" s="28"/>
      <c r="V531" s="61"/>
      <c r="W531" s="9"/>
      <c r="X531" s="9"/>
      <c r="Y531" s="74"/>
      <c r="Z531" s="9"/>
      <c r="AA531" s="60"/>
      <c r="AB531" s="61"/>
      <c r="AC531" s="61"/>
      <c r="AD531" s="61"/>
      <c r="AE531" s="61"/>
      <c r="AF531" s="61"/>
      <c r="AG531" s="61"/>
      <c r="AH531" s="61" t="str">
        <f t="shared" si="8"/>
        <v/>
      </c>
    </row>
    <row r="532" spans="1:34" s="24" customFormat="1" ht="25.5" customHeight="1" x14ac:dyDescent="0.25">
      <c r="A532" s="61">
        <v>531</v>
      </c>
      <c r="B532" s="61"/>
      <c r="C532" s="61"/>
      <c r="D532" s="61"/>
      <c r="E532" s="62"/>
      <c r="F532" s="61"/>
      <c r="G532" s="63"/>
      <c r="H532" s="64"/>
      <c r="I532" s="65"/>
      <c r="J532" s="65"/>
      <c r="K532" s="63"/>
      <c r="L532" s="61"/>
      <c r="M532" s="61"/>
      <c r="N532" s="61"/>
      <c r="O532" s="61"/>
      <c r="P532" s="28"/>
      <c r="Q532" s="61"/>
      <c r="R532" s="61"/>
      <c r="S532" s="61"/>
      <c r="T532" s="61"/>
      <c r="U532" s="28"/>
      <c r="V532" s="61"/>
      <c r="W532" s="9"/>
      <c r="X532" s="9"/>
      <c r="Y532" s="66"/>
      <c r="Z532" s="9"/>
      <c r="AA532" s="60"/>
      <c r="AB532" s="61"/>
      <c r="AC532" s="61"/>
      <c r="AD532" s="61"/>
      <c r="AE532" s="61"/>
      <c r="AF532" s="61"/>
      <c r="AG532" s="61"/>
      <c r="AH532" s="61" t="str">
        <f t="shared" si="8"/>
        <v/>
      </c>
    </row>
    <row r="533" spans="1:34" s="24" customFormat="1" ht="25.5" customHeight="1" x14ac:dyDescent="0.25">
      <c r="A533" s="61">
        <v>532</v>
      </c>
      <c r="B533" s="61"/>
      <c r="C533" s="61"/>
      <c r="D533" s="61"/>
      <c r="E533" s="62"/>
      <c r="F533" s="61"/>
      <c r="G533" s="63"/>
      <c r="H533" s="64"/>
      <c r="I533" s="65"/>
      <c r="J533" s="65"/>
      <c r="K533" s="63"/>
      <c r="L533" s="61"/>
      <c r="M533" s="61"/>
      <c r="N533" s="61"/>
      <c r="O533" s="61"/>
      <c r="P533" s="28"/>
      <c r="Q533" s="61"/>
      <c r="R533" s="61"/>
      <c r="S533" s="61"/>
      <c r="T533" s="61"/>
      <c r="U533" s="28"/>
      <c r="V533" s="61"/>
      <c r="W533" s="9"/>
      <c r="X533" s="9"/>
      <c r="Y533" s="66"/>
      <c r="Z533" s="9"/>
      <c r="AA533" s="60"/>
      <c r="AB533" s="61"/>
      <c r="AC533" s="61"/>
      <c r="AD533" s="61"/>
      <c r="AE533" s="61"/>
      <c r="AF533" s="61"/>
      <c r="AG533" s="61"/>
      <c r="AH533" s="61" t="str">
        <f t="shared" si="8"/>
        <v/>
      </c>
    </row>
    <row r="534" spans="1:34" s="24" customFormat="1" ht="25.5" customHeight="1" x14ac:dyDescent="0.25">
      <c r="A534" s="61">
        <v>533</v>
      </c>
      <c r="B534" s="61"/>
      <c r="C534" s="61"/>
      <c r="D534" s="61"/>
      <c r="E534" s="62"/>
      <c r="F534" s="61"/>
      <c r="G534" s="63"/>
      <c r="H534" s="64"/>
      <c r="I534" s="65"/>
      <c r="J534" s="65"/>
      <c r="K534" s="63"/>
      <c r="L534" s="61"/>
      <c r="M534" s="61"/>
      <c r="N534" s="61"/>
      <c r="O534" s="61"/>
      <c r="P534" s="28"/>
      <c r="Q534" s="61"/>
      <c r="R534" s="28"/>
      <c r="S534" s="61"/>
      <c r="T534" s="61"/>
      <c r="U534" s="28"/>
      <c r="V534" s="61"/>
      <c r="W534" s="9"/>
      <c r="X534" s="9"/>
      <c r="Y534" s="66"/>
      <c r="Z534" s="9"/>
      <c r="AA534" s="60"/>
      <c r="AB534" s="61"/>
      <c r="AC534" s="61"/>
      <c r="AD534" s="61"/>
      <c r="AE534" s="61"/>
      <c r="AF534" s="61"/>
      <c r="AG534" s="61"/>
      <c r="AH534" s="61" t="str">
        <f t="shared" si="8"/>
        <v/>
      </c>
    </row>
    <row r="535" spans="1:34" s="24" customFormat="1" ht="25.5" customHeight="1" x14ac:dyDescent="0.25">
      <c r="A535" s="61">
        <v>534</v>
      </c>
      <c r="B535" s="61"/>
      <c r="C535" s="61"/>
      <c r="D535" s="61"/>
      <c r="E535" s="62"/>
      <c r="F535" s="61"/>
      <c r="G535" s="63"/>
      <c r="H535" s="64"/>
      <c r="I535" s="65"/>
      <c r="J535" s="65"/>
      <c r="K535" s="63"/>
      <c r="L535" s="61"/>
      <c r="M535" s="61"/>
      <c r="N535" s="61"/>
      <c r="O535" s="61"/>
      <c r="P535" s="28"/>
      <c r="Q535" s="61"/>
      <c r="R535" s="61"/>
      <c r="S535" s="61"/>
      <c r="T535" s="61"/>
      <c r="U535" s="28"/>
      <c r="V535" s="61"/>
      <c r="W535" s="9"/>
      <c r="X535" s="9"/>
      <c r="Y535" s="66"/>
      <c r="Z535" s="9"/>
      <c r="AA535" s="60"/>
      <c r="AB535" s="61"/>
      <c r="AC535" s="61"/>
      <c r="AD535" s="61"/>
      <c r="AE535" s="61"/>
      <c r="AF535" s="61"/>
      <c r="AG535" s="61"/>
      <c r="AH535" s="61" t="str">
        <f t="shared" si="8"/>
        <v/>
      </c>
    </row>
    <row r="536" spans="1:34" s="24" customFormat="1" ht="25.5" customHeight="1" x14ac:dyDescent="0.25">
      <c r="A536" s="61">
        <v>535</v>
      </c>
      <c r="B536" s="61"/>
      <c r="C536" s="61"/>
      <c r="D536" s="61"/>
      <c r="E536" s="62"/>
      <c r="F536" s="61"/>
      <c r="G536" s="63"/>
      <c r="H536" s="64"/>
      <c r="I536" s="65"/>
      <c r="J536" s="65"/>
      <c r="K536" s="63"/>
      <c r="L536" s="61"/>
      <c r="M536" s="61"/>
      <c r="N536" s="61"/>
      <c r="O536" s="61"/>
      <c r="P536" s="28"/>
      <c r="Q536" s="61"/>
      <c r="R536" s="61"/>
      <c r="S536" s="61"/>
      <c r="T536" s="61"/>
      <c r="U536" s="28"/>
      <c r="V536" s="61"/>
      <c r="W536" s="9"/>
      <c r="X536" s="9"/>
      <c r="Y536" s="66"/>
      <c r="Z536" s="9"/>
      <c r="AA536" s="60"/>
      <c r="AB536" s="61"/>
      <c r="AC536" s="61"/>
      <c r="AD536" s="61"/>
      <c r="AE536" s="61"/>
      <c r="AF536" s="61"/>
      <c r="AG536" s="61"/>
      <c r="AH536" s="61" t="str">
        <f t="shared" si="8"/>
        <v/>
      </c>
    </row>
    <row r="537" spans="1:34" s="24" customFormat="1" ht="25.5" customHeight="1" x14ac:dyDescent="0.25">
      <c r="A537" s="61">
        <v>536</v>
      </c>
      <c r="B537" s="61"/>
      <c r="C537" s="61"/>
      <c r="D537" s="61"/>
      <c r="E537" s="62"/>
      <c r="F537" s="61"/>
      <c r="G537" s="63"/>
      <c r="H537" s="64"/>
      <c r="I537" s="65"/>
      <c r="J537" s="65"/>
      <c r="K537" s="63"/>
      <c r="L537" s="61"/>
      <c r="M537" s="61"/>
      <c r="N537" s="61"/>
      <c r="O537" s="61"/>
      <c r="P537" s="28"/>
      <c r="Q537" s="61"/>
      <c r="R537" s="61"/>
      <c r="S537" s="61"/>
      <c r="T537" s="61"/>
      <c r="U537" s="28"/>
      <c r="V537" s="61"/>
      <c r="W537" s="9"/>
      <c r="X537" s="9"/>
      <c r="Y537" s="66"/>
      <c r="Z537" s="9"/>
      <c r="AA537" s="60"/>
      <c r="AB537" s="61"/>
      <c r="AC537" s="61"/>
      <c r="AD537" s="61"/>
      <c r="AE537" s="61"/>
      <c r="AF537" s="61"/>
      <c r="AG537" s="61"/>
      <c r="AH537" s="61" t="str">
        <f t="shared" si="8"/>
        <v/>
      </c>
    </row>
    <row r="538" spans="1:34" s="24" customFormat="1" ht="25.5" customHeight="1" x14ac:dyDescent="0.25">
      <c r="A538" s="61">
        <v>537</v>
      </c>
      <c r="B538" s="61"/>
      <c r="C538" s="61"/>
      <c r="D538" s="61"/>
      <c r="E538" s="62"/>
      <c r="F538" s="61"/>
      <c r="G538" s="63"/>
      <c r="H538" s="64"/>
      <c r="I538" s="65"/>
      <c r="J538" s="65"/>
      <c r="K538" s="63"/>
      <c r="L538" s="61"/>
      <c r="M538" s="61"/>
      <c r="N538" s="61"/>
      <c r="O538" s="61"/>
      <c r="P538" s="28"/>
      <c r="Q538" s="61"/>
      <c r="R538" s="61"/>
      <c r="S538" s="61"/>
      <c r="T538" s="61"/>
      <c r="U538" s="28"/>
      <c r="V538" s="61"/>
      <c r="W538" s="9"/>
      <c r="X538" s="9"/>
      <c r="Y538" s="66"/>
      <c r="Z538" s="9"/>
      <c r="AA538" s="60"/>
      <c r="AB538" s="61"/>
      <c r="AC538" s="61"/>
      <c r="AD538" s="61"/>
      <c r="AE538" s="61"/>
      <c r="AF538" s="61"/>
      <c r="AG538" s="61"/>
      <c r="AH538" s="61" t="str">
        <f t="shared" si="8"/>
        <v/>
      </c>
    </row>
    <row r="539" spans="1:34" s="24" customFormat="1" ht="25.5" customHeight="1" x14ac:dyDescent="0.25">
      <c r="A539" s="61">
        <v>538</v>
      </c>
      <c r="B539" s="61"/>
      <c r="C539" s="61"/>
      <c r="D539" s="61"/>
      <c r="E539" s="62"/>
      <c r="F539" s="61"/>
      <c r="G539" s="63"/>
      <c r="H539" s="64"/>
      <c r="I539" s="65"/>
      <c r="J539" s="65"/>
      <c r="K539" s="63"/>
      <c r="L539" s="61"/>
      <c r="M539" s="61"/>
      <c r="N539" s="61"/>
      <c r="O539" s="61"/>
      <c r="P539" s="28"/>
      <c r="Q539" s="61"/>
      <c r="R539" s="61"/>
      <c r="S539" s="61"/>
      <c r="T539" s="61"/>
      <c r="U539" s="28"/>
      <c r="V539" s="61"/>
      <c r="W539" s="9"/>
      <c r="X539" s="9"/>
      <c r="Y539" s="66"/>
      <c r="Z539" s="9"/>
      <c r="AA539" s="60"/>
      <c r="AB539" s="61"/>
      <c r="AC539" s="61"/>
      <c r="AD539" s="61"/>
      <c r="AE539" s="61"/>
      <c r="AF539" s="61"/>
      <c r="AG539" s="61"/>
      <c r="AH539" s="61" t="str">
        <f t="shared" si="8"/>
        <v/>
      </c>
    </row>
    <row r="540" spans="1:34" s="24" customFormat="1" ht="25.5" customHeight="1" x14ac:dyDescent="0.25">
      <c r="A540" s="61">
        <v>539</v>
      </c>
      <c r="B540" s="61"/>
      <c r="C540" s="61"/>
      <c r="D540" s="61"/>
      <c r="E540" s="62"/>
      <c r="F540" s="61"/>
      <c r="G540" s="63"/>
      <c r="H540" s="64"/>
      <c r="I540" s="65"/>
      <c r="J540" s="65"/>
      <c r="K540" s="63"/>
      <c r="L540" s="61"/>
      <c r="M540" s="61"/>
      <c r="N540" s="61"/>
      <c r="O540" s="61"/>
      <c r="P540" s="28"/>
      <c r="Q540" s="61"/>
      <c r="R540" s="61"/>
      <c r="S540" s="61"/>
      <c r="T540" s="61"/>
      <c r="U540" s="28"/>
      <c r="V540" s="61"/>
      <c r="W540" s="9"/>
      <c r="X540" s="9"/>
      <c r="Y540" s="66"/>
      <c r="Z540" s="9"/>
      <c r="AA540" s="60"/>
      <c r="AB540" s="61"/>
      <c r="AC540" s="61"/>
      <c r="AD540" s="61"/>
      <c r="AE540" s="61"/>
      <c r="AF540" s="61"/>
      <c r="AG540" s="61"/>
      <c r="AH540" s="61" t="str">
        <f t="shared" si="8"/>
        <v/>
      </c>
    </row>
    <row r="541" spans="1:34" s="24" customFormat="1" ht="25.5" customHeight="1" x14ac:dyDescent="0.25">
      <c r="A541" s="61">
        <v>540</v>
      </c>
      <c r="B541" s="61"/>
      <c r="C541" s="61"/>
      <c r="D541" s="61"/>
      <c r="E541" s="62"/>
      <c r="F541" s="61"/>
      <c r="G541" s="63"/>
      <c r="H541" s="64"/>
      <c r="I541" s="65"/>
      <c r="J541" s="65"/>
      <c r="K541" s="63"/>
      <c r="L541" s="61"/>
      <c r="M541" s="61"/>
      <c r="N541" s="61"/>
      <c r="O541" s="61"/>
      <c r="P541" s="28"/>
      <c r="Q541" s="61"/>
      <c r="R541" s="61"/>
      <c r="S541" s="61"/>
      <c r="T541" s="61"/>
      <c r="U541" s="28"/>
      <c r="V541" s="61"/>
      <c r="W541" s="9"/>
      <c r="X541" s="9"/>
      <c r="Y541" s="66"/>
      <c r="Z541" s="9"/>
      <c r="AA541" s="60"/>
      <c r="AB541" s="61"/>
      <c r="AC541" s="61"/>
      <c r="AD541" s="61"/>
      <c r="AE541" s="61"/>
      <c r="AF541" s="61"/>
      <c r="AG541" s="61"/>
      <c r="AH541" s="61" t="str">
        <f t="shared" si="8"/>
        <v/>
      </c>
    </row>
    <row r="542" spans="1:34" s="24" customFormat="1" ht="25.5" customHeight="1" x14ac:dyDescent="0.25">
      <c r="A542" s="61">
        <v>541</v>
      </c>
      <c r="B542" s="61"/>
      <c r="C542" s="61"/>
      <c r="D542" s="61"/>
      <c r="E542" s="62"/>
      <c r="F542" s="61"/>
      <c r="G542" s="63"/>
      <c r="H542" s="64"/>
      <c r="I542" s="65"/>
      <c r="J542" s="65"/>
      <c r="K542" s="63"/>
      <c r="L542" s="61"/>
      <c r="M542" s="61"/>
      <c r="N542" s="61"/>
      <c r="O542" s="61"/>
      <c r="P542" s="28"/>
      <c r="Q542" s="61"/>
      <c r="R542" s="61"/>
      <c r="S542" s="61"/>
      <c r="T542" s="61"/>
      <c r="U542" s="28"/>
      <c r="V542" s="61"/>
      <c r="W542" s="9"/>
      <c r="X542" s="9"/>
      <c r="Y542" s="66"/>
      <c r="Z542" s="9"/>
      <c r="AA542" s="60"/>
      <c r="AB542" s="61"/>
      <c r="AC542" s="61"/>
      <c r="AD542" s="61"/>
      <c r="AE542" s="61"/>
      <c r="AF542" s="61"/>
      <c r="AG542" s="61"/>
      <c r="AH542" s="61" t="str">
        <f t="shared" si="8"/>
        <v/>
      </c>
    </row>
    <row r="543" spans="1:34" s="24" customFormat="1" ht="25.5" customHeight="1" x14ac:dyDescent="0.25">
      <c r="A543" s="61">
        <v>542</v>
      </c>
      <c r="B543" s="61"/>
      <c r="C543" s="61"/>
      <c r="D543" s="61"/>
      <c r="E543" s="62"/>
      <c r="F543" s="61"/>
      <c r="G543" s="63"/>
      <c r="H543" s="64"/>
      <c r="I543" s="65"/>
      <c r="J543" s="65"/>
      <c r="K543" s="63"/>
      <c r="L543" s="61"/>
      <c r="M543" s="61"/>
      <c r="N543" s="61"/>
      <c r="O543" s="61"/>
      <c r="P543" s="28"/>
      <c r="Q543" s="61"/>
      <c r="R543" s="61"/>
      <c r="S543" s="61"/>
      <c r="T543" s="61"/>
      <c r="U543" s="28"/>
      <c r="V543" s="61"/>
      <c r="W543" s="9"/>
      <c r="X543" s="9"/>
      <c r="Y543" s="66"/>
      <c r="Z543" s="9"/>
      <c r="AA543" s="60"/>
      <c r="AB543" s="61"/>
      <c r="AC543" s="61"/>
      <c r="AD543" s="61"/>
      <c r="AE543" s="61"/>
      <c r="AF543" s="61"/>
      <c r="AG543" s="61"/>
      <c r="AH543" s="61" t="str">
        <f t="shared" si="8"/>
        <v/>
      </c>
    </row>
    <row r="544" spans="1:34" s="24" customFormat="1" ht="25.5" customHeight="1" x14ac:dyDescent="0.25">
      <c r="A544" s="61">
        <v>543</v>
      </c>
      <c r="B544" s="61"/>
      <c r="C544" s="61"/>
      <c r="D544" s="61"/>
      <c r="E544" s="62"/>
      <c r="F544" s="61"/>
      <c r="G544" s="63"/>
      <c r="H544" s="64"/>
      <c r="I544" s="65"/>
      <c r="J544" s="65"/>
      <c r="K544" s="63"/>
      <c r="L544" s="61"/>
      <c r="M544" s="61"/>
      <c r="N544" s="61"/>
      <c r="O544" s="61"/>
      <c r="P544" s="28"/>
      <c r="Q544" s="61"/>
      <c r="R544" s="61"/>
      <c r="S544" s="61"/>
      <c r="T544" s="61"/>
      <c r="U544" s="28"/>
      <c r="V544" s="61"/>
      <c r="W544" s="9"/>
      <c r="X544" s="9"/>
      <c r="Y544" s="66"/>
      <c r="Z544" s="9"/>
      <c r="AA544" s="60"/>
      <c r="AB544" s="61"/>
      <c r="AC544" s="61"/>
      <c r="AD544" s="61"/>
      <c r="AE544" s="61"/>
      <c r="AF544" s="61"/>
      <c r="AG544" s="61"/>
      <c r="AH544" s="61" t="str">
        <f t="shared" si="8"/>
        <v/>
      </c>
    </row>
    <row r="545" spans="1:34" s="24" customFormat="1" ht="25.5" customHeight="1" x14ac:dyDescent="0.25">
      <c r="A545" s="61">
        <v>544</v>
      </c>
      <c r="B545" s="61"/>
      <c r="C545" s="61"/>
      <c r="D545" s="61"/>
      <c r="E545" s="62"/>
      <c r="F545" s="61"/>
      <c r="G545" s="63"/>
      <c r="H545" s="64"/>
      <c r="I545" s="65"/>
      <c r="J545" s="65"/>
      <c r="K545" s="63"/>
      <c r="L545" s="61"/>
      <c r="M545" s="61"/>
      <c r="N545" s="61"/>
      <c r="O545" s="61"/>
      <c r="P545" s="28"/>
      <c r="Q545" s="61"/>
      <c r="R545" s="61"/>
      <c r="S545" s="61"/>
      <c r="T545" s="61"/>
      <c r="U545" s="28"/>
      <c r="V545" s="61"/>
      <c r="W545" s="9"/>
      <c r="X545" s="9"/>
      <c r="Y545" s="66"/>
      <c r="Z545" s="9"/>
      <c r="AA545" s="60"/>
      <c r="AB545" s="61"/>
      <c r="AC545" s="61"/>
      <c r="AD545" s="61"/>
      <c r="AE545" s="61"/>
      <c r="AF545" s="61"/>
      <c r="AG545" s="61"/>
      <c r="AH545" s="61" t="str">
        <f t="shared" si="8"/>
        <v/>
      </c>
    </row>
    <row r="546" spans="1:34" s="24" customFormat="1" ht="25.5" customHeight="1" x14ac:dyDescent="0.25">
      <c r="A546" s="61">
        <v>545</v>
      </c>
      <c r="B546" s="61"/>
      <c r="C546" s="61"/>
      <c r="D546" s="61"/>
      <c r="E546" s="62"/>
      <c r="F546" s="61"/>
      <c r="G546" s="63"/>
      <c r="H546" s="64"/>
      <c r="I546" s="65"/>
      <c r="J546" s="65"/>
      <c r="K546" s="63"/>
      <c r="L546" s="61"/>
      <c r="M546" s="61"/>
      <c r="N546" s="61"/>
      <c r="O546" s="61"/>
      <c r="P546" s="28"/>
      <c r="Q546" s="61"/>
      <c r="R546" s="28"/>
      <c r="S546" s="61"/>
      <c r="T546" s="61"/>
      <c r="U546" s="28"/>
      <c r="V546" s="61"/>
      <c r="W546" s="9"/>
      <c r="X546" s="9"/>
      <c r="Y546" s="66"/>
      <c r="Z546" s="9"/>
      <c r="AA546" s="60"/>
      <c r="AB546" s="61"/>
      <c r="AC546" s="61"/>
      <c r="AD546" s="61"/>
      <c r="AE546" s="61"/>
      <c r="AF546" s="61"/>
      <c r="AG546" s="61"/>
      <c r="AH546" s="61" t="str">
        <f t="shared" si="8"/>
        <v/>
      </c>
    </row>
    <row r="547" spans="1:34" s="24" customFormat="1" ht="25.5" customHeight="1" x14ac:dyDescent="0.25">
      <c r="A547" s="61">
        <v>546</v>
      </c>
      <c r="B547" s="61"/>
      <c r="C547" s="61"/>
      <c r="D547" s="61"/>
      <c r="E547" s="62"/>
      <c r="F547" s="61"/>
      <c r="G547" s="63"/>
      <c r="H547" s="64"/>
      <c r="I547" s="65"/>
      <c r="J547" s="65"/>
      <c r="K547" s="63"/>
      <c r="L547" s="61"/>
      <c r="M547" s="61"/>
      <c r="N547" s="61"/>
      <c r="O547" s="61"/>
      <c r="P547" s="28"/>
      <c r="Q547" s="61"/>
      <c r="R547" s="61"/>
      <c r="S547" s="61"/>
      <c r="T547" s="61"/>
      <c r="U547" s="28"/>
      <c r="V547" s="61"/>
      <c r="W547" s="9"/>
      <c r="X547" s="9"/>
      <c r="Y547" s="66"/>
      <c r="Z547" s="9"/>
      <c r="AA547" s="60"/>
      <c r="AB547" s="61"/>
      <c r="AC547" s="61"/>
      <c r="AD547" s="61"/>
      <c r="AE547" s="61"/>
      <c r="AF547" s="61"/>
      <c r="AG547" s="61"/>
      <c r="AH547" s="61" t="str">
        <f t="shared" si="8"/>
        <v/>
      </c>
    </row>
    <row r="548" spans="1:34" s="24" customFormat="1" ht="25.5" customHeight="1" x14ac:dyDescent="0.25">
      <c r="A548" s="61">
        <v>547</v>
      </c>
      <c r="B548" s="61"/>
      <c r="C548" s="61"/>
      <c r="D548" s="61"/>
      <c r="E548" s="62"/>
      <c r="F548" s="61"/>
      <c r="G548" s="63"/>
      <c r="H548" s="64"/>
      <c r="I548" s="65"/>
      <c r="J548" s="65"/>
      <c r="K548" s="63"/>
      <c r="L548" s="61"/>
      <c r="M548" s="61"/>
      <c r="N548" s="61"/>
      <c r="O548" s="61"/>
      <c r="P548" s="28"/>
      <c r="Q548" s="61"/>
      <c r="R548" s="61"/>
      <c r="S548" s="61"/>
      <c r="T548" s="61"/>
      <c r="U548" s="28"/>
      <c r="V548" s="61"/>
      <c r="W548" s="9"/>
      <c r="X548" s="9"/>
      <c r="Y548" s="66"/>
      <c r="Z548" s="9"/>
      <c r="AA548" s="60"/>
      <c r="AB548" s="61"/>
      <c r="AC548" s="61"/>
      <c r="AD548" s="61"/>
      <c r="AE548" s="61"/>
      <c r="AF548" s="61"/>
      <c r="AG548" s="61"/>
      <c r="AH548" s="61" t="str">
        <f t="shared" si="8"/>
        <v/>
      </c>
    </row>
    <row r="549" spans="1:34" s="24" customFormat="1" ht="25.5" customHeight="1" x14ac:dyDescent="0.25">
      <c r="A549" s="61">
        <v>548</v>
      </c>
      <c r="B549" s="61"/>
      <c r="C549" s="61"/>
      <c r="D549" s="61"/>
      <c r="E549" s="62"/>
      <c r="F549" s="61"/>
      <c r="G549" s="63"/>
      <c r="H549" s="64"/>
      <c r="I549" s="65"/>
      <c r="J549" s="65"/>
      <c r="K549" s="63"/>
      <c r="L549" s="61"/>
      <c r="M549" s="61"/>
      <c r="N549" s="61"/>
      <c r="O549" s="61"/>
      <c r="P549" s="28"/>
      <c r="Q549" s="61"/>
      <c r="R549" s="61"/>
      <c r="S549" s="61"/>
      <c r="T549" s="61"/>
      <c r="U549" s="28"/>
      <c r="V549" s="61"/>
      <c r="W549" s="9"/>
      <c r="X549" s="9"/>
      <c r="Y549" s="66"/>
      <c r="Z549" s="9"/>
      <c r="AA549" s="60"/>
      <c r="AB549" s="61"/>
      <c r="AC549" s="61"/>
      <c r="AD549" s="61"/>
      <c r="AE549" s="61"/>
      <c r="AF549" s="61"/>
      <c r="AG549" s="61"/>
      <c r="AH549" s="61" t="str">
        <f t="shared" si="8"/>
        <v/>
      </c>
    </row>
    <row r="550" spans="1:34" s="24" customFormat="1" ht="25.5" customHeight="1" x14ac:dyDescent="0.25">
      <c r="A550" s="61">
        <v>549</v>
      </c>
      <c r="B550" s="61"/>
      <c r="C550" s="61"/>
      <c r="D550" s="61"/>
      <c r="E550" s="62"/>
      <c r="F550" s="61"/>
      <c r="G550" s="63"/>
      <c r="H550" s="64"/>
      <c r="I550" s="65"/>
      <c r="J550" s="65"/>
      <c r="K550" s="63"/>
      <c r="L550" s="61"/>
      <c r="M550" s="61"/>
      <c r="N550" s="61"/>
      <c r="O550" s="61"/>
      <c r="P550" s="28"/>
      <c r="Q550" s="61"/>
      <c r="R550" s="61"/>
      <c r="S550" s="61"/>
      <c r="T550" s="61"/>
      <c r="U550" s="28"/>
      <c r="V550" s="61"/>
      <c r="W550" s="9"/>
      <c r="X550" s="9"/>
      <c r="Y550" s="66"/>
      <c r="Z550" s="9"/>
      <c r="AA550" s="60"/>
      <c r="AB550" s="61"/>
      <c r="AC550" s="61"/>
      <c r="AD550" s="61"/>
      <c r="AE550" s="61"/>
      <c r="AF550" s="61"/>
      <c r="AG550" s="61"/>
      <c r="AH550" s="61" t="str">
        <f t="shared" si="8"/>
        <v/>
      </c>
    </row>
    <row r="551" spans="1:34" s="24" customFormat="1" ht="25.5" customHeight="1" x14ac:dyDescent="0.25">
      <c r="A551" s="61">
        <v>550</v>
      </c>
      <c r="B551" s="61"/>
      <c r="C551" s="61"/>
      <c r="D551" s="61"/>
      <c r="E551" s="62"/>
      <c r="F551" s="61"/>
      <c r="G551" s="63"/>
      <c r="H551" s="64"/>
      <c r="I551" s="65"/>
      <c r="J551" s="65"/>
      <c r="K551" s="63"/>
      <c r="L551" s="61"/>
      <c r="M551" s="61"/>
      <c r="N551" s="61"/>
      <c r="O551" s="61"/>
      <c r="P551" s="28"/>
      <c r="Q551" s="61"/>
      <c r="R551" s="61"/>
      <c r="S551" s="61"/>
      <c r="T551" s="61"/>
      <c r="U551" s="28"/>
      <c r="V551" s="61"/>
      <c r="W551" s="9"/>
      <c r="X551" s="9"/>
      <c r="Y551" s="66"/>
      <c r="Z551" s="9"/>
      <c r="AA551" s="60"/>
      <c r="AB551" s="61"/>
      <c r="AC551" s="61"/>
      <c r="AD551" s="61"/>
      <c r="AE551" s="61"/>
      <c r="AF551" s="61"/>
      <c r="AG551" s="61"/>
      <c r="AH551" s="61" t="str">
        <f t="shared" si="8"/>
        <v/>
      </c>
    </row>
    <row r="552" spans="1:34" s="24" customFormat="1" ht="25.5" customHeight="1" x14ac:dyDescent="0.25">
      <c r="A552" s="61">
        <v>551</v>
      </c>
      <c r="B552" s="61"/>
      <c r="C552" s="61"/>
      <c r="D552" s="61"/>
      <c r="E552" s="62"/>
      <c r="F552" s="61"/>
      <c r="G552" s="63"/>
      <c r="H552" s="64"/>
      <c r="I552" s="65"/>
      <c r="J552" s="65"/>
      <c r="K552" s="63"/>
      <c r="L552" s="61"/>
      <c r="M552" s="61"/>
      <c r="N552" s="61"/>
      <c r="O552" s="61"/>
      <c r="P552" s="28"/>
      <c r="Q552" s="61"/>
      <c r="R552" s="61"/>
      <c r="S552" s="61"/>
      <c r="T552" s="61"/>
      <c r="U552" s="28"/>
      <c r="V552" s="61"/>
      <c r="W552" s="9"/>
      <c r="X552" s="9"/>
      <c r="Y552" s="66"/>
      <c r="Z552" s="9"/>
      <c r="AA552" s="60"/>
      <c r="AB552" s="61"/>
      <c r="AC552" s="61"/>
      <c r="AD552" s="61"/>
      <c r="AE552" s="61"/>
      <c r="AF552" s="61"/>
      <c r="AG552" s="61"/>
      <c r="AH552" s="61" t="str">
        <f t="shared" si="8"/>
        <v/>
      </c>
    </row>
    <row r="553" spans="1:34" s="24" customFormat="1" ht="25.5" customHeight="1" x14ac:dyDescent="0.25">
      <c r="A553" s="61">
        <v>552</v>
      </c>
      <c r="B553" s="61"/>
      <c r="C553" s="61"/>
      <c r="D553" s="61"/>
      <c r="E553" s="62"/>
      <c r="F553" s="61"/>
      <c r="G553" s="63"/>
      <c r="H553" s="64"/>
      <c r="I553" s="65"/>
      <c r="J553" s="65"/>
      <c r="K553" s="63"/>
      <c r="L553" s="61"/>
      <c r="M553" s="61"/>
      <c r="N553" s="61"/>
      <c r="O553" s="61"/>
      <c r="P553" s="28"/>
      <c r="Q553" s="61"/>
      <c r="R553" s="61"/>
      <c r="S553" s="61"/>
      <c r="T553" s="61"/>
      <c r="U553" s="28"/>
      <c r="V553" s="61"/>
      <c r="W553" s="9"/>
      <c r="X553" s="9"/>
      <c r="Y553" s="66"/>
      <c r="Z553" s="9"/>
      <c r="AA553" s="60"/>
      <c r="AB553" s="61"/>
      <c r="AC553" s="61"/>
      <c r="AD553" s="61"/>
      <c r="AE553" s="61"/>
      <c r="AF553" s="61"/>
      <c r="AG553" s="61"/>
      <c r="AH553" s="61" t="str">
        <f t="shared" si="8"/>
        <v/>
      </c>
    </row>
    <row r="554" spans="1:34" s="24" customFormat="1" ht="25.5" customHeight="1" x14ac:dyDescent="0.25">
      <c r="A554" s="61">
        <v>553</v>
      </c>
      <c r="B554" s="61"/>
      <c r="C554" s="61"/>
      <c r="D554" s="61"/>
      <c r="E554" s="62"/>
      <c r="F554" s="61"/>
      <c r="G554" s="63"/>
      <c r="H554" s="64"/>
      <c r="I554" s="65"/>
      <c r="J554" s="65"/>
      <c r="K554" s="63"/>
      <c r="L554" s="61"/>
      <c r="M554" s="61"/>
      <c r="N554" s="61"/>
      <c r="O554" s="61"/>
      <c r="P554" s="28"/>
      <c r="Q554" s="61"/>
      <c r="R554" s="61"/>
      <c r="S554" s="61"/>
      <c r="T554" s="61"/>
      <c r="U554" s="28"/>
      <c r="V554" s="61"/>
      <c r="W554" s="9"/>
      <c r="X554" s="9"/>
      <c r="Y554" s="66"/>
      <c r="Z554" s="9"/>
      <c r="AA554" s="60"/>
      <c r="AB554" s="61"/>
      <c r="AC554" s="61"/>
      <c r="AD554" s="61"/>
      <c r="AE554" s="61"/>
      <c r="AF554" s="61"/>
      <c r="AG554" s="61"/>
      <c r="AH554" s="61" t="str">
        <f t="shared" si="8"/>
        <v/>
      </c>
    </row>
    <row r="555" spans="1:34" s="24" customFormat="1" ht="25.5" customHeight="1" x14ac:dyDescent="0.25">
      <c r="A555" s="61">
        <v>554</v>
      </c>
      <c r="B555" s="61"/>
      <c r="C555" s="61"/>
      <c r="D555" s="61"/>
      <c r="E555" s="62"/>
      <c r="F555" s="61"/>
      <c r="G555" s="63"/>
      <c r="H555" s="64"/>
      <c r="I555" s="65"/>
      <c r="J555" s="65"/>
      <c r="K555" s="63"/>
      <c r="L555" s="61"/>
      <c r="M555" s="61"/>
      <c r="N555" s="61"/>
      <c r="O555" s="61"/>
      <c r="P555" s="28"/>
      <c r="Q555" s="61"/>
      <c r="R555" s="61"/>
      <c r="S555" s="61"/>
      <c r="T555" s="61"/>
      <c r="U555" s="28"/>
      <c r="V555" s="61"/>
      <c r="W555" s="9"/>
      <c r="X555" s="9"/>
      <c r="Y555" s="66"/>
      <c r="Z555" s="9"/>
      <c r="AA555" s="60"/>
      <c r="AB555" s="61"/>
      <c r="AC555" s="61"/>
      <c r="AD555" s="61"/>
      <c r="AE555" s="61"/>
      <c r="AF555" s="61"/>
      <c r="AG555" s="61"/>
      <c r="AH555" s="61" t="str">
        <f t="shared" si="8"/>
        <v/>
      </c>
    </row>
    <row r="556" spans="1:34" s="24" customFormat="1" ht="25.5" customHeight="1" x14ac:dyDescent="0.25">
      <c r="A556" s="61">
        <v>555</v>
      </c>
      <c r="B556" s="61"/>
      <c r="C556" s="61"/>
      <c r="D556" s="61"/>
      <c r="E556" s="62"/>
      <c r="F556" s="61"/>
      <c r="G556" s="63"/>
      <c r="H556" s="64"/>
      <c r="I556" s="65"/>
      <c r="J556" s="65"/>
      <c r="K556" s="63"/>
      <c r="L556" s="61"/>
      <c r="M556" s="61"/>
      <c r="N556" s="61"/>
      <c r="O556" s="61"/>
      <c r="P556" s="28"/>
      <c r="Q556" s="61"/>
      <c r="R556" s="61"/>
      <c r="S556" s="61"/>
      <c r="T556" s="61"/>
      <c r="U556" s="28"/>
      <c r="V556" s="61"/>
      <c r="W556" s="9"/>
      <c r="X556" s="9"/>
      <c r="Y556" s="66"/>
      <c r="Z556" s="9"/>
      <c r="AA556" s="60"/>
      <c r="AB556" s="61"/>
      <c r="AC556" s="61"/>
      <c r="AD556" s="61"/>
      <c r="AE556" s="61"/>
      <c r="AF556" s="61"/>
      <c r="AG556" s="61"/>
      <c r="AH556" s="61" t="str">
        <f t="shared" si="8"/>
        <v/>
      </c>
    </row>
    <row r="557" spans="1:34" s="24" customFormat="1" ht="25.5" customHeight="1" x14ac:dyDescent="0.25">
      <c r="A557" s="61">
        <v>556</v>
      </c>
      <c r="B557" s="61"/>
      <c r="C557" s="61"/>
      <c r="D557" s="61"/>
      <c r="E557" s="62"/>
      <c r="F557" s="61"/>
      <c r="G557" s="63"/>
      <c r="H557" s="64"/>
      <c r="I557" s="65"/>
      <c r="J557" s="65"/>
      <c r="K557" s="63"/>
      <c r="L557" s="61"/>
      <c r="M557" s="61"/>
      <c r="N557" s="61"/>
      <c r="O557" s="61"/>
      <c r="P557" s="28"/>
      <c r="Q557" s="61"/>
      <c r="R557" s="61"/>
      <c r="S557" s="61"/>
      <c r="T557" s="61"/>
      <c r="U557" s="28"/>
      <c r="V557" s="61"/>
      <c r="W557" s="9"/>
      <c r="X557" s="9"/>
      <c r="Y557" s="66"/>
      <c r="Z557" s="9"/>
      <c r="AA557" s="60"/>
      <c r="AB557" s="61"/>
      <c r="AC557" s="61"/>
      <c r="AD557" s="61"/>
      <c r="AE557" s="61"/>
      <c r="AF557" s="61"/>
      <c r="AG557" s="61"/>
      <c r="AH557" s="61" t="str">
        <f t="shared" si="8"/>
        <v/>
      </c>
    </row>
    <row r="558" spans="1:34" s="24" customFormat="1" ht="25.5" customHeight="1" x14ac:dyDescent="0.25">
      <c r="A558" s="61">
        <v>557</v>
      </c>
      <c r="B558" s="61"/>
      <c r="C558" s="61"/>
      <c r="D558" s="61"/>
      <c r="E558" s="62"/>
      <c r="F558" s="61"/>
      <c r="G558" s="63"/>
      <c r="H558" s="64"/>
      <c r="I558" s="65"/>
      <c r="J558" s="65"/>
      <c r="K558" s="63"/>
      <c r="L558" s="61"/>
      <c r="M558" s="61"/>
      <c r="N558" s="61"/>
      <c r="O558" s="61"/>
      <c r="P558" s="28"/>
      <c r="Q558" s="61"/>
      <c r="R558" s="61"/>
      <c r="S558" s="61"/>
      <c r="T558" s="61"/>
      <c r="U558" s="28"/>
      <c r="V558" s="61"/>
      <c r="W558" s="9"/>
      <c r="X558" s="9"/>
      <c r="Y558" s="74"/>
      <c r="Z558" s="9"/>
      <c r="AA558" s="60"/>
      <c r="AB558" s="61"/>
      <c r="AC558" s="61"/>
      <c r="AD558" s="61"/>
      <c r="AE558" s="61"/>
      <c r="AF558" s="61"/>
      <c r="AG558" s="61"/>
      <c r="AH558" s="61" t="str">
        <f t="shared" si="8"/>
        <v/>
      </c>
    </row>
    <row r="559" spans="1:34" s="24" customFormat="1" ht="25.5" customHeight="1" x14ac:dyDescent="0.25">
      <c r="A559" s="61">
        <v>558</v>
      </c>
      <c r="B559" s="61"/>
      <c r="C559" s="61"/>
      <c r="D559" s="61"/>
      <c r="E559" s="62"/>
      <c r="F559" s="61"/>
      <c r="G559" s="63"/>
      <c r="H559" s="64"/>
      <c r="I559" s="65"/>
      <c r="J559" s="65"/>
      <c r="K559" s="63"/>
      <c r="L559" s="61"/>
      <c r="M559" s="61"/>
      <c r="N559" s="61"/>
      <c r="O559" s="61"/>
      <c r="P559" s="28"/>
      <c r="Q559" s="61"/>
      <c r="R559" s="61"/>
      <c r="S559" s="61"/>
      <c r="T559" s="61"/>
      <c r="U559" s="28"/>
      <c r="V559" s="61"/>
      <c r="W559" s="9"/>
      <c r="X559" s="9"/>
      <c r="Y559" s="66"/>
      <c r="Z559" s="9"/>
      <c r="AA559" s="60"/>
      <c r="AB559" s="61"/>
      <c r="AC559" s="61"/>
      <c r="AD559" s="61"/>
      <c r="AE559" s="61"/>
      <c r="AF559" s="61"/>
      <c r="AG559" s="61"/>
      <c r="AH559" s="61" t="str">
        <f t="shared" si="8"/>
        <v/>
      </c>
    </row>
    <row r="560" spans="1:34" s="24" customFormat="1" ht="25.5" customHeight="1" x14ac:dyDescent="0.25">
      <c r="A560" s="61">
        <v>559</v>
      </c>
      <c r="B560" s="61"/>
      <c r="C560" s="61"/>
      <c r="D560" s="61"/>
      <c r="E560" s="62"/>
      <c r="F560" s="61"/>
      <c r="G560" s="63"/>
      <c r="H560" s="64"/>
      <c r="I560" s="65"/>
      <c r="J560" s="65"/>
      <c r="K560" s="63"/>
      <c r="L560" s="61"/>
      <c r="M560" s="61"/>
      <c r="N560" s="61"/>
      <c r="O560" s="61"/>
      <c r="P560" s="28"/>
      <c r="Q560" s="61"/>
      <c r="R560" s="61"/>
      <c r="S560" s="61"/>
      <c r="T560" s="61"/>
      <c r="U560" s="28"/>
      <c r="V560" s="61"/>
      <c r="W560" s="9"/>
      <c r="X560" s="9"/>
      <c r="Y560" s="66"/>
      <c r="Z560" s="9"/>
      <c r="AA560" s="60"/>
      <c r="AB560" s="61"/>
      <c r="AC560" s="61"/>
      <c r="AD560" s="61"/>
      <c r="AE560" s="61"/>
      <c r="AF560" s="61"/>
      <c r="AG560" s="61"/>
      <c r="AH560" s="61" t="str">
        <f t="shared" si="8"/>
        <v/>
      </c>
    </row>
    <row r="561" spans="1:34" s="24" customFormat="1" ht="25.5" customHeight="1" x14ac:dyDescent="0.25">
      <c r="A561" s="61">
        <v>560</v>
      </c>
      <c r="B561" s="61"/>
      <c r="C561" s="61"/>
      <c r="D561" s="61"/>
      <c r="E561" s="62"/>
      <c r="F561" s="61"/>
      <c r="G561" s="63"/>
      <c r="H561" s="64"/>
      <c r="I561" s="65"/>
      <c r="J561" s="65"/>
      <c r="K561" s="63"/>
      <c r="L561" s="61"/>
      <c r="M561" s="61"/>
      <c r="N561" s="61"/>
      <c r="O561" s="61"/>
      <c r="P561" s="28"/>
      <c r="Q561" s="61"/>
      <c r="R561" s="61"/>
      <c r="S561" s="61"/>
      <c r="T561" s="61"/>
      <c r="U561" s="28"/>
      <c r="V561" s="61"/>
      <c r="W561" s="9"/>
      <c r="X561" s="9"/>
      <c r="Y561" s="66"/>
      <c r="Z561" s="9"/>
      <c r="AA561" s="60"/>
      <c r="AB561" s="61"/>
      <c r="AC561" s="61"/>
      <c r="AD561" s="61"/>
      <c r="AE561" s="61"/>
      <c r="AF561" s="61"/>
      <c r="AG561" s="61"/>
      <c r="AH561" s="61" t="str">
        <f t="shared" si="8"/>
        <v/>
      </c>
    </row>
    <row r="562" spans="1:34" s="24" customFormat="1" ht="25.5" customHeight="1" x14ac:dyDescent="0.25">
      <c r="A562" s="61">
        <v>561</v>
      </c>
      <c r="B562" s="61"/>
      <c r="C562" s="61"/>
      <c r="D562" s="61"/>
      <c r="E562" s="62"/>
      <c r="F562" s="61"/>
      <c r="G562" s="63"/>
      <c r="H562" s="64"/>
      <c r="I562" s="65"/>
      <c r="J562" s="65"/>
      <c r="K562" s="63"/>
      <c r="L562" s="61"/>
      <c r="M562" s="61"/>
      <c r="N562" s="61"/>
      <c r="O562" s="61"/>
      <c r="P562" s="28"/>
      <c r="Q562" s="61"/>
      <c r="R562" s="61"/>
      <c r="S562" s="61"/>
      <c r="T562" s="61"/>
      <c r="U562" s="28"/>
      <c r="V562" s="61"/>
      <c r="W562" s="9"/>
      <c r="X562" s="9"/>
      <c r="Y562" s="66"/>
      <c r="Z562" s="9"/>
      <c r="AA562" s="60"/>
      <c r="AB562" s="61"/>
      <c r="AC562" s="61"/>
      <c r="AD562" s="61"/>
      <c r="AE562" s="61"/>
      <c r="AF562" s="61"/>
      <c r="AG562" s="61"/>
      <c r="AH562" s="61" t="str">
        <f t="shared" si="8"/>
        <v/>
      </c>
    </row>
    <row r="563" spans="1:34" s="24" customFormat="1" ht="25.5" customHeight="1" x14ac:dyDescent="0.25">
      <c r="A563" s="61">
        <v>562</v>
      </c>
      <c r="B563" s="61"/>
      <c r="C563" s="61"/>
      <c r="D563" s="61"/>
      <c r="E563" s="62"/>
      <c r="F563" s="61"/>
      <c r="G563" s="63"/>
      <c r="H563" s="64"/>
      <c r="I563" s="65"/>
      <c r="J563" s="65"/>
      <c r="K563" s="63"/>
      <c r="L563" s="61"/>
      <c r="M563" s="61"/>
      <c r="N563" s="61"/>
      <c r="O563" s="61"/>
      <c r="P563" s="28"/>
      <c r="Q563" s="61"/>
      <c r="R563" s="61"/>
      <c r="S563" s="61"/>
      <c r="T563" s="61"/>
      <c r="U563" s="28"/>
      <c r="V563" s="61"/>
      <c r="W563" s="9"/>
      <c r="X563" s="9"/>
      <c r="Y563" s="66"/>
      <c r="Z563" s="9"/>
      <c r="AA563" s="60"/>
      <c r="AB563" s="61"/>
      <c r="AC563" s="61"/>
      <c r="AD563" s="61"/>
      <c r="AE563" s="61"/>
      <c r="AF563" s="61"/>
      <c r="AG563" s="61"/>
      <c r="AH563" s="61" t="str">
        <f t="shared" si="8"/>
        <v/>
      </c>
    </row>
    <row r="564" spans="1:34" s="24" customFormat="1" ht="25.5" customHeight="1" x14ac:dyDescent="0.25">
      <c r="A564" s="61">
        <v>563</v>
      </c>
      <c r="B564" s="61"/>
      <c r="C564" s="61"/>
      <c r="D564" s="61"/>
      <c r="E564" s="62"/>
      <c r="F564" s="61"/>
      <c r="G564" s="63"/>
      <c r="H564" s="64"/>
      <c r="I564" s="65"/>
      <c r="J564" s="65"/>
      <c r="K564" s="63"/>
      <c r="L564" s="61"/>
      <c r="M564" s="61"/>
      <c r="N564" s="61"/>
      <c r="O564" s="61"/>
      <c r="P564" s="28"/>
      <c r="Q564" s="61"/>
      <c r="R564" s="61"/>
      <c r="S564" s="61"/>
      <c r="T564" s="61"/>
      <c r="U564" s="28"/>
      <c r="V564" s="61"/>
      <c r="W564" s="9"/>
      <c r="X564" s="9"/>
      <c r="Y564" s="66"/>
      <c r="Z564" s="9"/>
      <c r="AA564" s="60"/>
      <c r="AB564" s="61"/>
      <c r="AC564" s="61"/>
      <c r="AD564" s="61"/>
      <c r="AE564" s="61"/>
      <c r="AF564" s="61"/>
      <c r="AG564" s="61"/>
      <c r="AH564" s="61" t="str">
        <f t="shared" si="8"/>
        <v/>
      </c>
    </row>
    <row r="565" spans="1:34" s="24" customFormat="1" ht="25.5" customHeight="1" x14ac:dyDescent="0.25">
      <c r="A565" s="61">
        <v>564</v>
      </c>
      <c r="B565" s="61"/>
      <c r="C565" s="61"/>
      <c r="D565" s="61"/>
      <c r="E565" s="62"/>
      <c r="F565" s="61"/>
      <c r="G565" s="63"/>
      <c r="H565" s="64"/>
      <c r="I565" s="65"/>
      <c r="J565" s="65"/>
      <c r="K565" s="63"/>
      <c r="L565" s="61"/>
      <c r="M565" s="61"/>
      <c r="N565" s="61"/>
      <c r="O565" s="61"/>
      <c r="P565" s="28"/>
      <c r="Q565" s="61"/>
      <c r="R565" s="61"/>
      <c r="S565" s="61"/>
      <c r="T565" s="61"/>
      <c r="U565" s="28"/>
      <c r="V565" s="61"/>
      <c r="W565" s="9"/>
      <c r="X565" s="9"/>
      <c r="Y565" s="66"/>
      <c r="Z565" s="9"/>
      <c r="AA565" s="60"/>
      <c r="AB565" s="61"/>
      <c r="AC565" s="61"/>
      <c r="AD565" s="61"/>
      <c r="AE565" s="61"/>
      <c r="AF565" s="61"/>
      <c r="AG565" s="61"/>
      <c r="AH565" s="61" t="str">
        <f t="shared" si="8"/>
        <v/>
      </c>
    </row>
    <row r="566" spans="1:34" s="24" customFormat="1" ht="25.5" customHeight="1" x14ac:dyDescent="0.25">
      <c r="A566" s="61">
        <v>565</v>
      </c>
      <c r="B566" s="61"/>
      <c r="C566" s="61"/>
      <c r="D566" s="61"/>
      <c r="E566" s="62"/>
      <c r="F566" s="61"/>
      <c r="G566" s="63"/>
      <c r="H566" s="64"/>
      <c r="I566" s="65"/>
      <c r="J566" s="65"/>
      <c r="K566" s="63"/>
      <c r="L566" s="61"/>
      <c r="M566" s="61"/>
      <c r="N566" s="61"/>
      <c r="O566" s="61"/>
      <c r="P566" s="28"/>
      <c r="Q566" s="61"/>
      <c r="R566" s="61"/>
      <c r="S566" s="61"/>
      <c r="T566" s="61"/>
      <c r="U566" s="28"/>
      <c r="V566" s="61"/>
      <c r="W566" s="9"/>
      <c r="X566" s="9"/>
      <c r="Y566" s="66"/>
      <c r="Z566" s="9"/>
      <c r="AA566" s="60"/>
      <c r="AB566" s="61"/>
      <c r="AC566" s="61"/>
      <c r="AD566" s="61"/>
      <c r="AE566" s="61"/>
      <c r="AF566" s="61"/>
      <c r="AG566" s="61"/>
      <c r="AH566" s="61" t="str">
        <f t="shared" si="8"/>
        <v/>
      </c>
    </row>
    <row r="567" spans="1:34" s="24" customFormat="1" ht="25.5" customHeight="1" x14ac:dyDescent="0.25">
      <c r="A567" s="61">
        <v>566</v>
      </c>
      <c r="B567" s="61"/>
      <c r="C567" s="61"/>
      <c r="D567" s="61"/>
      <c r="E567" s="62"/>
      <c r="F567" s="61"/>
      <c r="G567" s="63"/>
      <c r="H567" s="64"/>
      <c r="I567" s="65"/>
      <c r="J567" s="65"/>
      <c r="K567" s="63"/>
      <c r="L567" s="61"/>
      <c r="M567" s="61"/>
      <c r="N567" s="61"/>
      <c r="O567" s="61"/>
      <c r="P567" s="28"/>
      <c r="Q567" s="61"/>
      <c r="R567" s="61"/>
      <c r="S567" s="61"/>
      <c r="T567" s="61"/>
      <c r="U567" s="28"/>
      <c r="V567" s="61"/>
      <c r="W567" s="9"/>
      <c r="X567" s="9"/>
      <c r="Y567" s="66"/>
      <c r="Z567" s="9"/>
      <c r="AA567" s="60"/>
      <c r="AB567" s="61"/>
      <c r="AC567" s="61"/>
      <c r="AD567" s="61"/>
      <c r="AE567" s="61"/>
      <c r="AF567" s="61"/>
      <c r="AG567" s="61"/>
      <c r="AH567" s="61" t="str">
        <f t="shared" si="8"/>
        <v/>
      </c>
    </row>
    <row r="568" spans="1:34" s="24" customFormat="1" ht="25.5" customHeight="1" x14ac:dyDescent="0.25">
      <c r="A568" s="61">
        <v>567</v>
      </c>
      <c r="B568" s="61"/>
      <c r="C568" s="61"/>
      <c r="D568" s="61"/>
      <c r="E568" s="62"/>
      <c r="F568" s="61"/>
      <c r="G568" s="63"/>
      <c r="H568" s="64"/>
      <c r="I568" s="65"/>
      <c r="J568" s="65"/>
      <c r="K568" s="63"/>
      <c r="L568" s="61"/>
      <c r="M568" s="61"/>
      <c r="N568" s="61"/>
      <c r="O568" s="61"/>
      <c r="P568" s="28"/>
      <c r="Q568" s="61"/>
      <c r="R568" s="61"/>
      <c r="S568" s="61"/>
      <c r="T568" s="61"/>
      <c r="U568" s="28"/>
      <c r="V568" s="61"/>
      <c r="W568" s="9"/>
      <c r="X568" s="9"/>
      <c r="Y568" s="66"/>
      <c r="Z568" s="9"/>
      <c r="AA568" s="60"/>
      <c r="AB568" s="61"/>
      <c r="AC568" s="61"/>
      <c r="AD568" s="61"/>
      <c r="AE568" s="61"/>
      <c r="AF568" s="61"/>
      <c r="AG568" s="61"/>
      <c r="AH568" s="61" t="str">
        <f t="shared" si="8"/>
        <v/>
      </c>
    </row>
    <row r="569" spans="1:34" s="24" customFormat="1" ht="25.5" customHeight="1" x14ac:dyDescent="0.25">
      <c r="A569" s="61">
        <v>568</v>
      </c>
      <c r="B569" s="61"/>
      <c r="C569" s="61"/>
      <c r="D569" s="61"/>
      <c r="E569" s="62"/>
      <c r="F569" s="61"/>
      <c r="G569" s="63"/>
      <c r="H569" s="64"/>
      <c r="I569" s="65"/>
      <c r="J569" s="65"/>
      <c r="K569" s="63"/>
      <c r="L569" s="61"/>
      <c r="M569" s="61"/>
      <c r="N569" s="61"/>
      <c r="O569" s="61"/>
      <c r="P569" s="28"/>
      <c r="Q569" s="61"/>
      <c r="R569" s="61"/>
      <c r="S569" s="61"/>
      <c r="T569" s="61"/>
      <c r="U569" s="28"/>
      <c r="V569" s="61"/>
      <c r="W569" s="9"/>
      <c r="X569" s="9"/>
      <c r="Y569" s="66"/>
      <c r="Z569" s="9"/>
      <c r="AA569" s="60"/>
      <c r="AB569" s="61"/>
      <c r="AC569" s="61"/>
      <c r="AD569" s="61"/>
      <c r="AE569" s="61"/>
      <c r="AF569" s="61"/>
      <c r="AG569" s="61"/>
      <c r="AH569" s="61" t="str">
        <f t="shared" si="8"/>
        <v/>
      </c>
    </row>
    <row r="570" spans="1:34" s="24" customFormat="1" ht="25.5" customHeight="1" x14ac:dyDescent="0.25">
      <c r="A570" s="61">
        <v>569</v>
      </c>
      <c r="B570" s="61"/>
      <c r="C570" s="61"/>
      <c r="D570" s="61"/>
      <c r="E570" s="62"/>
      <c r="F570" s="61"/>
      <c r="G570" s="63"/>
      <c r="H570" s="64"/>
      <c r="I570" s="65"/>
      <c r="J570" s="65"/>
      <c r="K570" s="63"/>
      <c r="L570" s="61"/>
      <c r="M570" s="61"/>
      <c r="N570" s="61"/>
      <c r="O570" s="61"/>
      <c r="P570" s="28"/>
      <c r="Q570" s="61"/>
      <c r="R570" s="61"/>
      <c r="S570" s="61"/>
      <c r="T570" s="61"/>
      <c r="U570" s="28"/>
      <c r="V570" s="61"/>
      <c r="W570" s="9"/>
      <c r="X570" s="9"/>
      <c r="Y570" s="66"/>
      <c r="Z570" s="9"/>
      <c r="AA570" s="60"/>
      <c r="AB570" s="61"/>
      <c r="AC570" s="61"/>
      <c r="AD570" s="61"/>
      <c r="AE570" s="61"/>
      <c r="AF570" s="61"/>
      <c r="AG570" s="61"/>
      <c r="AH570" s="61" t="str">
        <f t="shared" si="8"/>
        <v/>
      </c>
    </row>
    <row r="571" spans="1:34" s="24" customFormat="1" ht="25.5" customHeight="1" x14ac:dyDescent="0.25">
      <c r="A571" s="61">
        <v>570</v>
      </c>
      <c r="B571" s="61"/>
      <c r="C571" s="61"/>
      <c r="D571" s="61"/>
      <c r="E571" s="62"/>
      <c r="F571" s="61"/>
      <c r="G571" s="63"/>
      <c r="H571" s="64"/>
      <c r="I571" s="65"/>
      <c r="J571" s="65"/>
      <c r="K571" s="63"/>
      <c r="L571" s="61"/>
      <c r="M571" s="61"/>
      <c r="N571" s="61"/>
      <c r="O571" s="61"/>
      <c r="P571" s="28"/>
      <c r="Q571" s="61"/>
      <c r="R571" s="61"/>
      <c r="S571" s="61"/>
      <c r="T571" s="61"/>
      <c r="U571" s="28"/>
      <c r="V571" s="61"/>
      <c r="W571" s="9"/>
      <c r="X571" s="9"/>
      <c r="Y571" s="66"/>
      <c r="Z571" s="9"/>
      <c r="AA571" s="60"/>
      <c r="AB571" s="61"/>
      <c r="AC571" s="61"/>
      <c r="AD571" s="61"/>
      <c r="AE571" s="61"/>
      <c r="AF571" s="61"/>
      <c r="AG571" s="61"/>
      <c r="AH571" s="61" t="str">
        <f t="shared" si="8"/>
        <v/>
      </c>
    </row>
    <row r="572" spans="1:34" s="24" customFormat="1" ht="25.5" customHeight="1" x14ac:dyDescent="0.25">
      <c r="A572" s="61">
        <v>571</v>
      </c>
      <c r="B572" s="61"/>
      <c r="C572" s="61"/>
      <c r="D572" s="61"/>
      <c r="E572" s="62"/>
      <c r="F572" s="61"/>
      <c r="G572" s="63"/>
      <c r="H572" s="64"/>
      <c r="I572" s="65"/>
      <c r="J572" s="65"/>
      <c r="K572" s="63"/>
      <c r="L572" s="61"/>
      <c r="M572" s="61"/>
      <c r="N572" s="61"/>
      <c r="O572" s="61"/>
      <c r="P572" s="28"/>
      <c r="Q572" s="61"/>
      <c r="R572" s="61"/>
      <c r="S572" s="61"/>
      <c r="T572" s="61"/>
      <c r="U572" s="28"/>
      <c r="V572" s="61"/>
      <c r="W572" s="9"/>
      <c r="X572" s="9"/>
      <c r="Y572" s="66"/>
      <c r="Z572" s="9"/>
      <c r="AA572" s="60"/>
      <c r="AB572" s="61"/>
      <c r="AC572" s="61"/>
      <c r="AD572" s="61"/>
      <c r="AE572" s="61"/>
      <c r="AF572" s="61"/>
      <c r="AG572" s="61"/>
      <c r="AH572" s="61" t="str">
        <f t="shared" si="8"/>
        <v/>
      </c>
    </row>
    <row r="573" spans="1:34" s="24" customFormat="1" ht="25.5" customHeight="1" x14ac:dyDescent="0.25">
      <c r="A573" s="61">
        <v>572</v>
      </c>
      <c r="B573" s="61"/>
      <c r="C573" s="61"/>
      <c r="D573" s="61"/>
      <c r="E573" s="62"/>
      <c r="F573" s="61"/>
      <c r="G573" s="63"/>
      <c r="H573" s="64"/>
      <c r="I573" s="65"/>
      <c r="J573" s="65"/>
      <c r="K573" s="63"/>
      <c r="L573" s="61"/>
      <c r="M573" s="61"/>
      <c r="N573" s="61"/>
      <c r="O573" s="61"/>
      <c r="P573" s="28"/>
      <c r="Q573" s="61"/>
      <c r="R573" s="61"/>
      <c r="S573" s="61"/>
      <c r="T573" s="61"/>
      <c r="U573" s="28"/>
      <c r="V573" s="61"/>
      <c r="W573" s="9"/>
      <c r="X573" s="9"/>
      <c r="Y573" s="66"/>
      <c r="Z573" s="9"/>
      <c r="AA573" s="60"/>
      <c r="AB573" s="61"/>
      <c r="AC573" s="61"/>
      <c r="AD573" s="61"/>
      <c r="AE573" s="61"/>
      <c r="AF573" s="61"/>
      <c r="AG573" s="61"/>
      <c r="AH573" s="61" t="str">
        <f t="shared" si="8"/>
        <v/>
      </c>
    </row>
    <row r="574" spans="1:34" s="24" customFormat="1" ht="25.5" customHeight="1" x14ac:dyDescent="0.25">
      <c r="A574" s="61">
        <v>573</v>
      </c>
      <c r="B574" s="61"/>
      <c r="C574" s="61"/>
      <c r="D574" s="61"/>
      <c r="E574" s="62"/>
      <c r="F574" s="61"/>
      <c r="G574" s="63"/>
      <c r="H574" s="64"/>
      <c r="I574" s="65"/>
      <c r="J574" s="65"/>
      <c r="K574" s="63"/>
      <c r="L574" s="61"/>
      <c r="M574" s="61"/>
      <c r="N574" s="61"/>
      <c r="O574" s="61"/>
      <c r="P574" s="28"/>
      <c r="Q574" s="61"/>
      <c r="R574" s="61"/>
      <c r="S574" s="61"/>
      <c r="T574" s="61"/>
      <c r="U574" s="28"/>
      <c r="V574" s="61"/>
      <c r="W574" s="9"/>
      <c r="X574" s="9"/>
      <c r="Y574" s="66"/>
      <c r="Z574" s="9"/>
      <c r="AA574" s="60"/>
      <c r="AB574" s="61"/>
      <c r="AC574" s="61"/>
      <c r="AD574" s="61"/>
      <c r="AE574" s="61"/>
      <c r="AF574" s="61"/>
      <c r="AG574" s="61"/>
      <c r="AH574" s="61" t="str">
        <f t="shared" si="8"/>
        <v/>
      </c>
    </row>
    <row r="575" spans="1:34" s="24" customFormat="1" ht="25.5" customHeight="1" x14ac:dyDescent="0.25">
      <c r="A575" s="61">
        <v>574</v>
      </c>
      <c r="B575" s="61"/>
      <c r="C575" s="61"/>
      <c r="D575" s="61"/>
      <c r="E575" s="62"/>
      <c r="F575" s="61"/>
      <c r="G575" s="63"/>
      <c r="H575" s="64"/>
      <c r="I575" s="65"/>
      <c r="J575" s="65"/>
      <c r="K575" s="63"/>
      <c r="L575" s="61"/>
      <c r="M575" s="61"/>
      <c r="N575" s="61"/>
      <c r="O575" s="61"/>
      <c r="P575" s="28"/>
      <c r="Q575" s="61"/>
      <c r="R575" s="61"/>
      <c r="S575" s="61"/>
      <c r="T575" s="61"/>
      <c r="U575" s="28"/>
      <c r="V575" s="61"/>
      <c r="W575" s="9"/>
      <c r="X575" s="9"/>
      <c r="Y575" s="66"/>
      <c r="Z575" s="9"/>
      <c r="AA575" s="60"/>
      <c r="AB575" s="61"/>
      <c r="AC575" s="61"/>
      <c r="AD575" s="61"/>
      <c r="AE575" s="61"/>
      <c r="AF575" s="61"/>
      <c r="AG575" s="61"/>
      <c r="AH575" s="61" t="str">
        <f t="shared" si="8"/>
        <v/>
      </c>
    </row>
    <row r="576" spans="1:34" s="24" customFormat="1" ht="25.5" customHeight="1" x14ac:dyDescent="0.25">
      <c r="A576" s="61">
        <v>575</v>
      </c>
      <c r="B576" s="61"/>
      <c r="C576" s="61"/>
      <c r="D576" s="61"/>
      <c r="E576" s="62"/>
      <c r="F576" s="61"/>
      <c r="G576" s="63"/>
      <c r="H576" s="64"/>
      <c r="I576" s="65"/>
      <c r="J576" s="65"/>
      <c r="K576" s="63"/>
      <c r="L576" s="61"/>
      <c r="M576" s="61"/>
      <c r="N576" s="61"/>
      <c r="O576" s="61"/>
      <c r="P576" s="28"/>
      <c r="Q576" s="61"/>
      <c r="R576" s="61"/>
      <c r="S576" s="61"/>
      <c r="T576" s="61"/>
      <c r="U576" s="28"/>
      <c r="V576" s="61"/>
      <c r="W576" s="9"/>
      <c r="X576" s="9"/>
      <c r="Y576" s="66"/>
      <c r="Z576" s="9"/>
      <c r="AA576" s="60"/>
      <c r="AB576" s="61"/>
      <c r="AC576" s="61"/>
      <c r="AD576" s="61"/>
      <c r="AE576" s="61"/>
      <c r="AF576" s="61"/>
      <c r="AG576" s="61"/>
      <c r="AH576" s="61" t="str">
        <f t="shared" si="8"/>
        <v/>
      </c>
    </row>
    <row r="577" spans="1:34" s="24" customFormat="1" ht="25.5" customHeight="1" x14ac:dyDescent="0.25">
      <c r="A577" s="61">
        <v>576</v>
      </c>
      <c r="B577" s="61"/>
      <c r="C577" s="61"/>
      <c r="D577" s="61"/>
      <c r="E577" s="62"/>
      <c r="F577" s="61"/>
      <c r="G577" s="63"/>
      <c r="H577" s="64"/>
      <c r="I577" s="65"/>
      <c r="J577" s="65"/>
      <c r="K577" s="63"/>
      <c r="L577" s="61"/>
      <c r="M577" s="61"/>
      <c r="N577" s="61"/>
      <c r="O577" s="61"/>
      <c r="P577" s="28"/>
      <c r="Q577" s="61"/>
      <c r="R577" s="61"/>
      <c r="S577" s="61"/>
      <c r="T577" s="61"/>
      <c r="U577" s="28"/>
      <c r="V577" s="61"/>
      <c r="W577" s="9"/>
      <c r="X577" s="9"/>
      <c r="Y577" s="66"/>
      <c r="Z577" s="9"/>
      <c r="AA577" s="60"/>
      <c r="AB577" s="61"/>
      <c r="AC577" s="61"/>
      <c r="AD577" s="61"/>
      <c r="AE577" s="61"/>
      <c r="AF577" s="61"/>
      <c r="AG577" s="61"/>
      <c r="AH577" s="61" t="str">
        <f t="shared" si="8"/>
        <v/>
      </c>
    </row>
    <row r="578" spans="1:34" s="24" customFormat="1" ht="25.5" customHeight="1" x14ac:dyDescent="0.25">
      <c r="A578" s="61">
        <v>577</v>
      </c>
      <c r="B578" s="61"/>
      <c r="C578" s="61"/>
      <c r="D578" s="61"/>
      <c r="E578" s="62"/>
      <c r="F578" s="61"/>
      <c r="G578" s="63"/>
      <c r="H578" s="64"/>
      <c r="I578" s="65"/>
      <c r="J578" s="65"/>
      <c r="K578" s="63"/>
      <c r="L578" s="61"/>
      <c r="M578" s="61"/>
      <c r="N578" s="61"/>
      <c r="O578" s="61"/>
      <c r="P578" s="28"/>
      <c r="Q578" s="61"/>
      <c r="R578" s="61"/>
      <c r="S578" s="61"/>
      <c r="T578" s="61"/>
      <c r="U578" s="28"/>
      <c r="V578" s="61"/>
      <c r="W578" s="9"/>
      <c r="X578" s="9"/>
      <c r="Y578" s="66"/>
      <c r="Z578" s="9"/>
      <c r="AA578" s="60"/>
      <c r="AB578" s="61"/>
      <c r="AC578" s="61"/>
      <c r="AD578" s="61"/>
      <c r="AE578" s="61"/>
      <c r="AF578" s="61"/>
      <c r="AG578" s="61"/>
      <c r="AH578" s="61" t="str">
        <f t="shared" si="8"/>
        <v/>
      </c>
    </row>
    <row r="579" spans="1:34" s="24" customFormat="1" ht="25.5" customHeight="1" x14ac:dyDescent="0.25">
      <c r="A579" s="61">
        <v>578</v>
      </c>
      <c r="B579" s="61"/>
      <c r="C579" s="61"/>
      <c r="D579" s="61"/>
      <c r="E579" s="62"/>
      <c r="F579" s="61"/>
      <c r="G579" s="63"/>
      <c r="H579" s="64"/>
      <c r="I579" s="65"/>
      <c r="J579" s="65"/>
      <c r="K579" s="63"/>
      <c r="L579" s="61"/>
      <c r="M579" s="61"/>
      <c r="N579" s="61"/>
      <c r="O579" s="61"/>
      <c r="P579" s="28"/>
      <c r="Q579" s="61"/>
      <c r="R579" s="61"/>
      <c r="S579" s="61"/>
      <c r="T579" s="61"/>
      <c r="U579" s="28"/>
      <c r="V579" s="61"/>
      <c r="W579" s="9"/>
      <c r="X579" s="9"/>
      <c r="Y579" s="66"/>
      <c r="Z579" s="9"/>
      <c r="AA579" s="60"/>
      <c r="AB579" s="61"/>
      <c r="AC579" s="61"/>
      <c r="AD579" s="61"/>
      <c r="AE579" s="61"/>
      <c r="AF579" s="61"/>
      <c r="AG579" s="61"/>
      <c r="AH579" s="61" t="str">
        <f t="shared" ref="AH579:AH642" si="9">IF(W579="","",IF(W579="Reported","Reported","No"))</f>
        <v/>
      </c>
    </row>
    <row r="580" spans="1:34" s="24" customFormat="1" ht="25.5" customHeight="1" x14ac:dyDescent="0.25">
      <c r="A580" s="61">
        <v>579</v>
      </c>
      <c r="B580" s="61"/>
      <c r="C580" s="61"/>
      <c r="D580" s="61"/>
      <c r="E580" s="62"/>
      <c r="F580" s="61"/>
      <c r="G580" s="63"/>
      <c r="H580" s="64"/>
      <c r="I580" s="65"/>
      <c r="J580" s="65"/>
      <c r="K580" s="63"/>
      <c r="L580" s="61"/>
      <c r="M580" s="61"/>
      <c r="N580" s="61"/>
      <c r="O580" s="61"/>
      <c r="P580" s="28"/>
      <c r="Q580" s="61"/>
      <c r="R580" s="61"/>
      <c r="S580" s="61"/>
      <c r="T580" s="61"/>
      <c r="U580" s="28"/>
      <c r="V580" s="61"/>
      <c r="W580" s="9"/>
      <c r="X580" s="9"/>
      <c r="Y580" s="66"/>
      <c r="Z580" s="9"/>
      <c r="AA580" s="60"/>
      <c r="AB580" s="61"/>
      <c r="AC580" s="61"/>
      <c r="AD580" s="61"/>
      <c r="AE580" s="61"/>
      <c r="AF580" s="61"/>
      <c r="AG580" s="61"/>
      <c r="AH580" s="61" t="str">
        <f t="shared" si="9"/>
        <v/>
      </c>
    </row>
    <row r="581" spans="1:34" s="24" customFormat="1" ht="25.5" customHeight="1" x14ac:dyDescent="0.25">
      <c r="A581" s="61">
        <v>580</v>
      </c>
      <c r="B581" s="61"/>
      <c r="C581" s="61"/>
      <c r="D581" s="61"/>
      <c r="E581" s="62"/>
      <c r="F581" s="61"/>
      <c r="G581" s="63"/>
      <c r="H581" s="64"/>
      <c r="I581" s="65"/>
      <c r="J581" s="65"/>
      <c r="K581" s="63"/>
      <c r="L581" s="61"/>
      <c r="M581" s="61"/>
      <c r="N581" s="61"/>
      <c r="O581" s="61"/>
      <c r="P581" s="28"/>
      <c r="Q581" s="61"/>
      <c r="R581" s="61"/>
      <c r="S581" s="61"/>
      <c r="T581" s="61"/>
      <c r="U581" s="28"/>
      <c r="V581" s="61"/>
      <c r="W581" s="9"/>
      <c r="X581" s="9"/>
      <c r="Y581" s="66"/>
      <c r="Z581" s="9"/>
      <c r="AA581" s="60"/>
      <c r="AB581" s="61"/>
      <c r="AC581" s="61"/>
      <c r="AD581" s="61"/>
      <c r="AE581" s="61"/>
      <c r="AF581" s="61"/>
      <c r="AG581" s="61"/>
      <c r="AH581" s="61" t="str">
        <f t="shared" si="9"/>
        <v/>
      </c>
    </row>
    <row r="582" spans="1:34" s="24" customFormat="1" ht="25.5" customHeight="1" x14ac:dyDescent="0.25">
      <c r="A582" s="61">
        <v>581</v>
      </c>
      <c r="B582" s="61"/>
      <c r="C582" s="61"/>
      <c r="D582" s="61"/>
      <c r="E582" s="62"/>
      <c r="F582" s="61"/>
      <c r="G582" s="63"/>
      <c r="H582" s="64"/>
      <c r="I582" s="65"/>
      <c r="J582" s="65"/>
      <c r="K582" s="63"/>
      <c r="L582" s="61"/>
      <c r="M582" s="61"/>
      <c r="N582" s="61"/>
      <c r="O582" s="61"/>
      <c r="P582" s="28"/>
      <c r="Q582" s="61"/>
      <c r="R582" s="61"/>
      <c r="S582" s="61"/>
      <c r="T582" s="61"/>
      <c r="U582" s="28"/>
      <c r="V582" s="61"/>
      <c r="W582" s="9"/>
      <c r="X582" s="9"/>
      <c r="Y582" s="66"/>
      <c r="Z582" s="9"/>
      <c r="AA582" s="60"/>
      <c r="AB582" s="61"/>
      <c r="AC582" s="61"/>
      <c r="AD582" s="61"/>
      <c r="AE582" s="61"/>
      <c r="AF582" s="61"/>
      <c r="AG582" s="61"/>
      <c r="AH582" s="61" t="str">
        <f t="shared" si="9"/>
        <v/>
      </c>
    </row>
    <row r="583" spans="1:34" s="24" customFormat="1" ht="25.5" customHeight="1" x14ac:dyDescent="0.25">
      <c r="A583" s="61">
        <v>582</v>
      </c>
      <c r="B583" s="61"/>
      <c r="C583" s="61"/>
      <c r="D583" s="61"/>
      <c r="E583" s="62"/>
      <c r="F583" s="61"/>
      <c r="G583" s="63"/>
      <c r="H583" s="64"/>
      <c r="I583" s="65"/>
      <c r="J583" s="65"/>
      <c r="K583" s="63"/>
      <c r="L583" s="61"/>
      <c r="M583" s="61"/>
      <c r="N583" s="61"/>
      <c r="O583" s="61"/>
      <c r="P583" s="28"/>
      <c r="Q583" s="61"/>
      <c r="R583" s="28"/>
      <c r="S583" s="61"/>
      <c r="T583" s="61"/>
      <c r="U583" s="28"/>
      <c r="V583" s="61"/>
      <c r="W583" s="9"/>
      <c r="X583" s="9"/>
      <c r="Y583" s="66"/>
      <c r="Z583" s="9"/>
      <c r="AA583" s="60"/>
      <c r="AB583" s="61"/>
      <c r="AC583" s="61"/>
      <c r="AD583" s="61"/>
      <c r="AE583" s="61"/>
      <c r="AF583" s="61"/>
      <c r="AG583" s="61"/>
      <c r="AH583" s="61" t="str">
        <f t="shared" si="9"/>
        <v/>
      </c>
    </row>
    <row r="584" spans="1:34" s="24" customFormat="1" ht="25.5" customHeight="1" x14ac:dyDescent="0.25">
      <c r="A584" s="61">
        <v>583</v>
      </c>
      <c r="B584" s="61"/>
      <c r="C584" s="61"/>
      <c r="D584" s="61"/>
      <c r="E584" s="62"/>
      <c r="F584" s="61"/>
      <c r="G584" s="63"/>
      <c r="H584" s="64"/>
      <c r="I584" s="65"/>
      <c r="J584" s="65"/>
      <c r="K584" s="63"/>
      <c r="L584" s="61"/>
      <c r="M584" s="61"/>
      <c r="N584" s="61"/>
      <c r="O584" s="61"/>
      <c r="P584" s="28"/>
      <c r="Q584" s="61"/>
      <c r="R584" s="61"/>
      <c r="S584" s="61"/>
      <c r="T584" s="61"/>
      <c r="U584" s="28"/>
      <c r="V584" s="61"/>
      <c r="W584" s="9"/>
      <c r="X584" s="9"/>
      <c r="Y584" s="66"/>
      <c r="Z584" s="9"/>
      <c r="AA584" s="60"/>
      <c r="AB584" s="61"/>
      <c r="AC584" s="61"/>
      <c r="AD584" s="61"/>
      <c r="AE584" s="61"/>
      <c r="AF584" s="61"/>
      <c r="AG584" s="61"/>
      <c r="AH584" s="61" t="str">
        <f t="shared" si="9"/>
        <v/>
      </c>
    </row>
    <row r="585" spans="1:34" s="24" customFormat="1" ht="25.5" customHeight="1" x14ac:dyDescent="0.25">
      <c r="A585" s="61">
        <v>584</v>
      </c>
      <c r="B585" s="61"/>
      <c r="C585" s="61"/>
      <c r="D585" s="61"/>
      <c r="E585" s="62"/>
      <c r="F585" s="61"/>
      <c r="G585" s="63"/>
      <c r="H585" s="64"/>
      <c r="I585" s="65"/>
      <c r="J585" s="65"/>
      <c r="K585" s="63"/>
      <c r="L585" s="61"/>
      <c r="M585" s="61"/>
      <c r="N585" s="61"/>
      <c r="O585" s="61"/>
      <c r="P585" s="28"/>
      <c r="Q585" s="61"/>
      <c r="R585" s="61"/>
      <c r="S585" s="61"/>
      <c r="T585" s="61"/>
      <c r="U585" s="28"/>
      <c r="V585" s="61"/>
      <c r="W585" s="9"/>
      <c r="X585" s="9"/>
      <c r="Y585" s="74"/>
      <c r="Z585" s="9"/>
      <c r="AA585" s="60"/>
      <c r="AB585" s="61"/>
      <c r="AC585" s="61"/>
      <c r="AD585" s="61"/>
      <c r="AE585" s="61"/>
      <c r="AF585" s="61"/>
      <c r="AG585" s="61"/>
      <c r="AH585" s="61" t="str">
        <f t="shared" si="9"/>
        <v/>
      </c>
    </row>
    <row r="586" spans="1:34" s="24" customFormat="1" ht="25.5" customHeight="1" x14ac:dyDescent="0.25">
      <c r="A586" s="61">
        <v>585</v>
      </c>
      <c r="B586" s="61"/>
      <c r="C586" s="61"/>
      <c r="D586" s="61"/>
      <c r="E586" s="62"/>
      <c r="F586" s="61"/>
      <c r="G586" s="63"/>
      <c r="H586" s="64"/>
      <c r="I586" s="65"/>
      <c r="J586" s="65"/>
      <c r="K586" s="63"/>
      <c r="L586" s="61"/>
      <c r="M586" s="61"/>
      <c r="N586" s="61"/>
      <c r="O586" s="61"/>
      <c r="P586" s="28"/>
      <c r="Q586" s="61"/>
      <c r="R586" s="61"/>
      <c r="S586" s="61"/>
      <c r="T586" s="61"/>
      <c r="U586" s="28"/>
      <c r="V586" s="61"/>
      <c r="W586" s="9"/>
      <c r="X586" s="9"/>
      <c r="Y586" s="66"/>
      <c r="Z586" s="9"/>
      <c r="AA586" s="60"/>
      <c r="AB586" s="61"/>
      <c r="AC586" s="61"/>
      <c r="AD586" s="61"/>
      <c r="AE586" s="61"/>
      <c r="AF586" s="61"/>
      <c r="AG586" s="61"/>
      <c r="AH586" s="61" t="str">
        <f t="shared" si="9"/>
        <v/>
      </c>
    </row>
    <row r="587" spans="1:34" s="24" customFormat="1" ht="25.5" customHeight="1" x14ac:dyDescent="0.25">
      <c r="A587" s="61">
        <v>586</v>
      </c>
      <c r="B587" s="61"/>
      <c r="C587" s="61"/>
      <c r="D587" s="61"/>
      <c r="E587" s="62"/>
      <c r="F587" s="61"/>
      <c r="G587" s="63"/>
      <c r="H587" s="64"/>
      <c r="I587" s="65"/>
      <c r="J587" s="65"/>
      <c r="K587" s="63"/>
      <c r="L587" s="61"/>
      <c r="M587" s="61"/>
      <c r="N587" s="61"/>
      <c r="O587" s="61"/>
      <c r="P587" s="28"/>
      <c r="Q587" s="61"/>
      <c r="R587" s="61"/>
      <c r="S587" s="61"/>
      <c r="T587" s="61"/>
      <c r="U587" s="28"/>
      <c r="V587" s="61"/>
      <c r="W587" s="9"/>
      <c r="X587" s="9"/>
      <c r="Y587" s="66"/>
      <c r="Z587" s="9"/>
      <c r="AA587" s="60"/>
      <c r="AB587" s="61"/>
      <c r="AC587" s="61"/>
      <c r="AD587" s="61"/>
      <c r="AE587" s="61"/>
      <c r="AF587" s="61"/>
      <c r="AG587" s="61"/>
      <c r="AH587" s="61" t="str">
        <f t="shared" si="9"/>
        <v/>
      </c>
    </row>
    <row r="588" spans="1:34" s="24" customFormat="1" ht="25.5" customHeight="1" x14ac:dyDescent="0.25">
      <c r="A588" s="61">
        <v>587</v>
      </c>
      <c r="B588" s="61"/>
      <c r="C588" s="61"/>
      <c r="D588" s="61"/>
      <c r="E588" s="62"/>
      <c r="F588" s="61"/>
      <c r="G588" s="63"/>
      <c r="H588" s="64"/>
      <c r="I588" s="65"/>
      <c r="J588" s="65"/>
      <c r="K588" s="63"/>
      <c r="L588" s="61"/>
      <c r="M588" s="61"/>
      <c r="N588" s="61"/>
      <c r="O588" s="61"/>
      <c r="P588" s="28"/>
      <c r="Q588" s="61"/>
      <c r="R588" s="61"/>
      <c r="S588" s="61"/>
      <c r="T588" s="61"/>
      <c r="U588" s="28"/>
      <c r="V588" s="61"/>
      <c r="W588" s="9"/>
      <c r="X588" s="9"/>
      <c r="Y588" s="74"/>
      <c r="Z588" s="9"/>
      <c r="AA588" s="60"/>
      <c r="AB588" s="61"/>
      <c r="AC588" s="61"/>
      <c r="AD588" s="61"/>
      <c r="AE588" s="61"/>
      <c r="AF588" s="61"/>
      <c r="AG588" s="61"/>
      <c r="AH588" s="61" t="str">
        <f t="shared" si="9"/>
        <v/>
      </c>
    </row>
    <row r="589" spans="1:34" s="24" customFormat="1" ht="25.5" customHeight="1" x14ac:dyDescent="0.25">
      <c r="A589" s="61">
        <v>588</v>
      </c>
      <c r="B589" s="61"/>
      <c r="C589" s="61"/>
      <c r="D589" s="61"/>
      <c r="E589" s="62"/>
      <c r="F589" s="61"/>
      <c r="G589" s="63"/>
      <c r="H589" s="64"/>
      <c r="I589" s="65"/>
      <c r="J589" s="65"/>
      <c r="K589" s="63"/>
      <c r="L589" s="61"/>
      <c r="M589" s="61"/>
      <c r="N589" s="61"/>
      <c r="O589" s="61"/>
      <c r="P589" s="28"/>
      <c r="Q589" s="61"/>
      <c r="R589" s="61"/>
      <c r="S589" s="61"/>
      <c r="T589" s="61"/>
      <c r="U589" s="28"/>
      <c r="V589" s="61"/>
      <c r="W589" s="9"/>
      <c r="X589" s="9"/>
      <c r="Y589" s="66"/>
      <c r="Z589" s="9"/>
      <c r="AA589" s="60"/>
      <c r="AB589" s="61"/>
      <c r="AC589" s="61"/>
      <c r="AD589" s="61"/>
      <c r="AE589" s="61"/>
      <c r="AF589" s="61"/>
      <c r="AG589" s="61"/>
      <c r="AH589" s="61" t="str">
        <f t="shared" si="9"/>
        <v/>
      </c>
    </row>
    <row r="590" spans="1:34" s="24" customFormat="1" ht="25.5" customHeight="1" x14ac:dyDescent="0.25">
      <c r="A590" s="61">
        <v>589</v>
      </c>
      <c r="B590" s="61"/>
      <c r="C590" s="61"/>
      <c r="D590" s="61"/>
      <c r="E590" s="62"/>
      <c r="F590" s="61"/>
      <c r="G590" s="63"/>
      <c r="H590" s="64"/>
      <c r="I590" s="65"/>
      <c r="J590" s="65"/>
      <c r="K590" s="63"/>
      <c r="L590" s="61"/>
      <c r="M590" s="61"/>
      <c r="N590" s="61"/>
      <c r="O590" s="61"/>
      <c r="P590" s="28"/>
      <c r="Q590" s="61"/>
      <c r="R590" s="61"/>
      <c r="S590" s="61"/>
      <c r="T590" s="61"/>
      <c r="U590" s="28"/>
      <c r="V590" s="61"/>
      <c r="W590" s="9"/>
      <c r="X590" s="9"/>
      <c r="Y590" s="66"/>
      <c r="Z590" s="9"/>
      <c r="AA590" s="60"/>
      <c r="AB590" s="61"/>
      <c r="AC590" s="61"/>
      <c r="AD590" s="61"/>
      <c r="AE590" s="61"/>
      <c r="AF590" s="61"/>
      <c r="AG590" s="61"/>
      <c r="AH590" s="61" t="str">
        <f t="shared" si="9"/>
        <v/>
      </c>
    </row>
    <row r="591" spans="1:34" s="24" customFormat="1" ht="25.5" customHeight="1" x14ac:dyDescent="0.25">
      <c r="A591" s="61">
        <v>590</v>
      </c>
      <c r="B591" s="61"/>
      <c r="C591" s="61"/>
      <c r="D591" s="61"/>
      <c r="E591" s="62"/>
      <c r="F591" s="61"/>
      <c r="G591" s="63"/>
      <c r="H591" s="64"/>
      <c r="I591" s="65"/>
      <c r="J591" s="65"/>
      <c r="K591" s="63"/>
      <c r="L591" s="61"/>
      <c r="M591" s="61"/>
      <c r="N591" s="61"/>
      <c r="O591" s="61"/>
      <c r="P591" s="28"/>
      <c r="Q591" s="61"/>
      <c r="R591" s="28"/>
      <c r="S591" s="61"/>
      <c r="T591" s="61"/>
      <c r="U591" s="28"/>
      <c r="V591" s="61"/>
      <c r="W591" s="9"/>
      <c r="X591" s="9"/>
      <c r="Y591" s="66"/>
      <c r="Z591" s="9"/>
      <c r="AA591" s="60"/>
      <c r="AB591" s="61"/>
      <c r="AC591" s="61"/>
      <c r="AD591" s="61"/>
      <c r="AE591" s="61"/>
      <c r="AF591" s="61"/>
      <c r="AG591" s="61"/>
      <c r="AH591" s="61" t="str">
        <f t="shared" si="9"/>
        <v/>
      </c>
    </row>
    <row r="592" spans="1:34" s="24" customFormat="1" ht="25.5" customHeight="1" x14ac:dyDescent="0.25">
      <c r="A592" s="61">
        <v>591</v>
      </c>
      <c r="B592" s="61"/>
      <c r="C592" s="61"/>
      <c r="D592" s="61"/>
      <c r="E592" s="62"/>
      <c r="F592" s="61"/>
      <c r="G592" s="63"/>
      <c r="H592" s="64"/>
      <c r="I592" s="65"/>
      <c r="J592" s="65"/>
      <c r="K592" s="63"/>
      <c r="L592" s="61"/>
      <c r="M592" s="61"/>
      <c r="N592" s="61"/>
      <c r="O592" s="61"/>
      <c r="P592" s="28"/>
      <c r="Q592" s="61"/>
      <c r="R592" s="61"/>
      <c r="S592" s="61"/>
      <c r="T592" s="61"/>
      <c r="U592" s="28"/>
      <c r="V592" s="61"/>
      <c r="W592" s="9"/>
      <c r="X592" s="9"/>
      <c r="Y592" s="66"/>
      <c r="Z592" s="9"/>
      <c r="AA592" s="60"/>
      <c r="AB592" s="61"/>
      <c r="AC592" s="61"/>
      <c r="AD592" s="61"/>
      <c r="AE592" s="61"/>
      <c r="AF592" s="61"/>
      <c r="AG592" s="61"/>
      <c r="AH592" s="61" t="str">
        <f t="shared" si="9"/>
        <v/>
      </c>
    </row>
    <row r="593" spans="1:34" s="24" customFormat="1" ht="25.5" customHeight="1" x14ac:dyDescent="0.25">
      <c r="A593" s="61">
        <v>592</v>
      </c>
      <c r="B593" s="61"/>
      <c r="C593" s="61"/>
      <c r="D593" s="61"/>
      <c r="E593" s="62"/>
      <c r="F593" s="61"/>
      <c r="G593" s="63"/>
      <c r="H593" s="64"/>
      <c r="I593" s="65"/>
      <c r="J593" s="65"/>
      <c r="K593" s="63"/>
      <c r="L593" s="61"/>
      <c r="M593" s="61"/>
      <c r="N593" s="61"/>
      <c r="O593" s="61"/>
      <c r="P593" s="28"/>
      <c r="Q593" s="61"/>
      <c r="R593" s="61"/>
      <c r="S593" s="61"/>
      <c r="T593" s="61"/>
      <c r="U593" s="28"/>
      <c r="V593" s="61"/>
      <c r="W593" s="9"/>
      <c r="X593" s="9"/>
      <c r="Y593" s="66"/>
      <c r="Z593" s="9"/>
      <c r="AA593" s="60"/>
      <c r="AB593" s="61"/>
      <c r="AC593" s="61"/>
      <c r="AD593" s="61"/>
      <c r="AE593" s="61"/>
      <c r="AF593" s="61"/>
      <c r="AG593" s="61"/>
      <c r="AH593" s="61" t="str">
        <f t="shared" si="9"/>
        <v/>
      </c>
    </row>
    <row r="594" spans="1:34" s="24" customFormat="1" ht="25.5" customHeight="1" x14ac:dyDescent="0.25">
      <c r="A594" s="61">
        <v>593</v>
      </c>
      <c r="B594" s="61"/>
      <c r="C594" s="61"/>
      <c r="D594" s="61"/>
      <c r="E594" s="62"/>
      <c r="F594" s="61"/>
      <c r="G594" s="63"/>
      <c r="H594" s="64"/>
      <c r="I594" s="65"/>
      <c r="J594" s="65"/>
      <c r="K594" s="63"/>
      <c r="L594" s="61"/>
      <c r="M594" s="61"/>
      <c r="N594" s="61"/>
      <c r="O594" s="61"/>
      <c r="P594" s="28"/>
      <c r="Q594" s="61"/>
      <c r="R594" s="61"/>
      <c r="S594" s="61"/>
      <c r="T594" s="61"/>
      <c r="U594" s="28"/>
      <c r="V594" s="61"/>
      <c r="W594" s="9"/>
      <c r="X594" s="9"/>
      <c r="Y594" s="66"/>
      <c r="Z594" s="9"/>
      <c r="AA594" s="60"/>
      <c r="AB594" s="61"/>
      <c r="AC594" s="61"/>
      <c r="AD594" s="61"/>
      <c r="AE594" s="61"/>
      <c r="AF594" s="61"/>
      <c r="AG594" s="61"/>
      <c r="AH594" s="61" t="str">
        <f t="shared" si="9"/>
        <v/>
      </c>
    </row>
    <row r="595" spans="1:34" s="24" customFormat="1" ht="25.5" customHeight="1" x14ac:dyDescent="0.25">
      <c r="A595" s="61">
        <v>594</v>
      </c>
      <c r="B595" s="61"/>
      <c r="C595" s="61"/>
      <c r="D595" s="61"/>
      <c r="E595" s="62"/>
      <c r="F595" s="61"/>
      <c r="G595" s="63"/>
      <c r="H595" s="64"/>
      <c r="I595" s="65"/>
      <c r="J595" s="65"/>
      <c r="K595" s="63"/>
      <c r="L595" s="61"/>
      <c r="M595" s="61"/>
      <c r="N595" s="61"/>
      <c r="O595" s="61"/>
      <c r="P595" s="28"/>
      <c r="Q595" s="61"/>
      <c r="R595" s="61"/>
      <c r="S595" s="61"/>
      <c r="T595" s="61"/>
      <c r="U595" s="28"/>
      <c r="V595" s="61"/>
      <c r="W595" s="9"/>
      <c r="X595" s="9"/>
      <c r="Y595" s="66"/>
      <c r="Z595" s="9"/>
      <c r="AA595" s="60"/>
      <c r="AB595" s="61"/>
      <c r="AC595" s="61"/>
      <c r="AD595" s="61"/>
      <c r="AE595" s="61"/>
      <c r="AF595" s="61"/>
      <c r="AG595" s="61"/>
      <c r="AH595" s="61" t="str">
        <f t="shared" si="9"/>
        <v/>
      </c>
    </row>
    <row r="596" spans="1:34" s="24" customFormat="1" ht="25.5" customHeight="1" x14ac:dyDescent="0.25">
      <c r="A596" s="61">
        <v>595</v>
      </c>
      <c r="B596" s="61"/>
      <c r="C596" s="61"/>
      <c r="D596" s="61"/>
      <c r="E596" s="62"/>
      <c r="F596" s="61"/>
      <c r="G596" s="63"/>
      <c r="H596" s="64"/>
      <c r="I596" s="65"/>
      <c r="J596" s="65"/>
      <c r="K596" s="63"/>
      <c r="L596" s="61"/>
      <c r="M596" s="61"/>
      <c r="N596" s="61"/>
      <c r="O596" s="61"/>
      <c r="P596" s="28"/>
      <c r="Q596" s="61"/>
      <c r="R596" s="61"/>
      <c r="S596" s="61"/>
      <c r="T596" s="61"/>
      <c r="U596" s="28"/>
      <c r="V596" s="61"/>
      <c r="W596" s="9"/>
      <c r="X596" s="9"/>
      <c r="Y596" s="66"/>
      <c r="Z596" s="9"/>
      <c r="AA596" s="60"/>
      <c r="AB596" s="61"/>
      <c r="AC596" s="61"/>
      <c r="AD596" s="61"/>
      <c r="AE596" s="61"/>
      <c r="AF596" s="61"/>
      <c r="AG596" s="61"/>
      <c r="AH596" s="61" t="str">
        <f t="shared" si="9"/>
        <v/>
      </c>
    </row>
    <row r="597" spans="1:34" s="24" customFormat="1" ht="25.5" customHeight="1" x14ac:dyDescent="0.25">
      <c r="A597" s="61">
        <v>596</v>
      </c>
      <c r="B597" s="61"/>
      <c r="C597" s="61"/>
      <c r="D597" s="61"/>
      <c r="E597" s="62"/>
      <c r="F597" s="61"/>
      <c r="G597" s="63"/>
      <c r="H597" s="64"/>
      <c r="I597" s="65"/>
      <c r="J597" s="65"/>
      <c r="K597" s="63"/>
      <c r="L597" s="61"/>
      <c r="M597" s="61"/>
      <c r="N597" s="61"/>
      <c r="O597" s="61"/>
      <c r="P597" s="28"/>
      <c r="Q597" s="61"/>
      <c r="R597" s="61"/>
      <c r="S597" s="61"/>
      <c r="T597" s="61"/>
      <c r="U597" s="28"/>
      <c r="V597" s="61"/>
      <c r="W597" s="9"/>
      <c r="X597" s="9"/>
      <c r="Y597" s="66"/>
      <c r="Z597" s="9"/>
      <c r="AA597" s="60"/>
      <c r="AB597" s="61"/>
      <c r="AC597" s="61"/>
      <c r="AD597" s="61"/>
      <c r="AE597" s="61"/>
      <c r="AF597" s="61"/>
      <c r="AG597" s="61"/>
      <c r="AH597" s="61" t="str">
        <f t="shared" si="9"/>
        <v/>
      </c>
    </row>
    <row r="598" spans="1:34" s="24" customFormat="1" ht="25.5" customHeight="1" x14ac:dyDescent="0.25">
      <c r="A598" s="61">
        <v>597</v>
      </c>
      <c r="B598" s="61"/>
      <c r="C598" s="61"/>
      <c r="D598" s="61"/>
      <c r="E598" s="62"/>
      <c r="F598" s="61"/>
      <c r="G598" s="63"/>
      <c r="H598" s="64"/>
      <c r="I598" s="65"/>
      <c r="J598" s="65"/>
      <c r="K598" s="63"/>
      <c r="L598" s="61"/>
      <c r="M598" s="61"/>
      <c r="N598" s="61"/>
      <c r="O598" s="61"/>
      <c r="P598" s="28"/>
      <c r="Q598" s="61"/>
      <c r="R598" s="61"/>
      <c r="S598" s="61"/>
      <c r="T598" s="61"/>
      <c r="U598" s="28"/>
      <c r="V598" s="61"/>
      <c r="W598" s="9"/>
      <c r="X598" s="9"/>
      <c r="Y598" s="66"/>
      <c r="Z598" s="9"/>
      <c r="AA598" s="60"/>
      <c r="AB598" s="61"/>
      <c r="AC598" s="61"/>
      <c r="AD598" s="61"/>
      <c r="AE598" s="61"/>
      <c r="AF598" s="61"/>
      <c r="AG598" s="61"/>
      <c r="AH598" s="61" t="str">
        <f t="shared" si="9"/>
        <v/>
      </c>
    </row>
    <row r="599" spans="1:34" s="24" customFormat="1" ht="25.5" customHeight="1" x14ac:dyDescent="0.25">
      <c r="A599" s="61">
        <v>598</v>
      </c>
      <c r="B599" s="61"/>
      <c r="C599" s="61"/>
      <c r="D599" s="61"/>
      <c r="E599" s="62"/>
      <c r="F599" s="61"/>
      <c r="G599" s="63"/>
      <c r="H599" s="64"/>
      <c r="I599" s="65"/>
      <c r="J599" s="65"/>
      <c r="K599" s="63"/>
      <c r="L599" s="61"/>
      <c r="M599" s="61"/>
      <c r="N599" s="61"/>
      <c r="O599" s="61"/>
      <c r="P599" s="28"/>
      <c r="Q599" s="61"/>
      <c r="R599" s="61"/>
      <c r="S599" s="61"/>
      <c r="T599" s="61"/>
      <c r="U599" s="28"/>
      <c r="V599" s="61"/>
      <c r="W599" s="9"/>
      <c r="X599" s="9"/>
      <c r="Y599" s="66"/>
      <c r="Z599" s="9"/>
      <c r="AA599" s="60"/>
      <c r="AB599" s="61"/>
      <c r="AC599" s="61"/>
      <c r="AD599" s="61"/>
      <c r="AE599" s="61"/>
      <c r="AF599" s="61"/>
      <c r="AG599" s="61"/>
      <c r="AH599" s="61" t="str">
        <f t="shared" si="9"/>
        <v/>
      </c>
    </row>
    <row r="600" spans="1:34" s="24" customFormat="1" ht="25.5" customHeight="1" x14ac:dyDescent="0.25">
      <c r="A600" s="61">
        <v>599</v>
      </c>
      <c r="B600" s="61"/>
      <c r="C600" s="61"/>
      <c r="D600" s="61"/>
      <c r="E600" s="62"/>
      <c r="F600" s="61"/>
      <c r="G600" s="63"/>
      <c r="H600" s="64"/>
      <c r="I600" s="65"/>
      <c r="J600" s="65"/>
      <c r="K600" s="63"/>
      <c r="L600" s="61"/>
      <c r="M600" s="61"/>
      <c r="N600" s="61"/>
      <c r="O600" s="61"/>
      <c r="P600" s="28"/>
      <c r="Q600" s="61"/>
      <c r="R600" s="61"/>
      <c r="S600" s="61"/>
      <c r="T600" s="61"/>
      <c r="U600" s="28"/>
      <c r="V600" s="61"/>
      <c r="W600" s="9"/>
      <c r="X600" s="9"/>
      <c r="Y600" s="74"/>
      <c r="Z600" s="9"/>
      <c r="AA600" s="60"/>
      <c r="AB600" s="61"/>
      <c r="AC600" s="61"/>
      <c r="AD600" s="61"/>
      <c r="AE600" s="61"/>
      <c r="AF600" s="61"/>
      <c r="AG600" s="61"/>
      <c r="AH600" s="61" t="str">
        <f t="shared" si="9"/>
        <v/>
      </c>
    </row>
    <row r="601" spans="1:34" s="24" customFormat="1" ht="25.5" customHeight="1" x14ac:dyDescent="0.25">
      <c r="A601" s="61">
        <v>600</v>
      </c>
      <c r="B601" s="61"/>
      <c r="C601" s="61"/>
      <c r="D601" s="61"/>
      <c r="E601" s="62"/>
      <c r="F601" s="61"/>
      <c r="G601" s="63"/>
      <c r="H601" s="64"/>
      <c r="I601" s="65"/>
      <c r="J601" s="65"/>
      <c r="K601" s="63"/>
      <c r="L601" s="61"/>
      <c r="M601" s="61"/>
      <c r="N601" s="61"/>
      <c r="O601" s="61"/>
      <c r="P601" s="28"/>
      <c r="Q601" s="61"/>
      <c r="R601" s="61"/>
      <c r="S601" s="61"/>
      <c r="T601" s="61"/>
      <c r="U601" s="28"/>
      <c r="V601" s="61"/>
      <c r="W601" s="9"/>
      <c r="X601" s="9"/>
      <c r="Y601" s="66"/>
      <c r="Z601" s="9"/>
      <c r="AA601" s="60"/>
      <c r="AB601" s="61"/>
      <c r="AC601" s="61"/>
      <c r="AD601" s="61"/>
      <c r="AE601" s="61"/>
      <c r="AF601" s="61"/>
      <c r="AG601" s="61"/>
      <c r="AH601" s="61" t="str">
        <f t="shared" si="9"/>
        <v/>
      </c>
    </row>
    <row r="602" spans="1:34" s="24" customFormat="1" ht="25.5" customHeight="1" x14ac:dyDescent="0.25">
      <c r="A602" s="61">
        <v>601</v>
      </c>
      <c r="B602" s="61"/>
      <c r="C602" s="61"/>
      <c r="D602" s="61"/>
      <c r="E602" s="62"/>
      <c r="F602" s="61"/>
      <c r="G602" s="63"/>
      <c r="H602" s="64"/>
      <c r="I602" s="65"/>
      <c r="J602" s="65"/>
      <c r="K602" s="63"/>
      <c r="L602" s="61"/>
      <c r="M602" s="61"/>
      <c r="N602" s="61"/>
      <c r="O602" s="61"/>
      <c r="P602" s="28"/>
      <c r="Q602" s="61"/>
      <c r="R602" s="61"/>
      <c r="S602" s="61"/>
      <c r="T602" s="61"/>
      <c r="U602" s="28"/>
      <c r="V602" s="61"/>
      <c r="W602" s="9"/>
      <c r="X602" s="9"/>
      <c r="Y602" s="66"/>
      <c r="Z602" s="9"/>
      <c r="AA602" s="60"/>
      <c r="AB602" s="61"/>
      <c r="AC602" s="61"/>
      <c r="AD602" s="61"/>
      <c r="AE602" s="61"/>
      <c r="AF602" s="61"/>
      <c r="AG602" s="61"/>
      <c r="AH602" s="61" t="str">
        <f t="shared" si="9"/>
        <v/>
      </c>
    </row>
    <row r="603" spans="1:34" s="24" customFormat="1" ht="25.5" customHeight="1" x14ac:dyDescent="0.25">
      <c r="A603" s="61">
        <v>602</v>
      </c>
      <c r="B603" s="61"/>
      <c r="C603" s="61"/>
      <c r="D603" s="61"/>
      <c r="E603" s="62"/>
      <c r="F603" s="61"/>
      <c r="G603" s="63"/>
      <c r="H603" s="64"/>
      <c r="I603" s="65"/>
      <c r="J603" s="65"/>
      <c r="K603" s="63"/>
      <c r="L603" s="61"/>
      <c r="M603" s="61"/>
      <c r="N603" s="61"/>
      <c r="O603" s="61"/>
      <c r="P603" s="28"/>
      <c r="Q603" s="61"/>
      <c r="R603" s="61"/>
      <c r="S603" s="61"/>
      <c r="T603" s="61"/>
      <c r="U603" s="28"/>
      <c r="V603" s="61"/>
      <c r="W603" s="9"/>
      <c r="X603" s="9"/>
      <c r="Y603" s="66"/>
      <c r="Z603" s="9"/>
      <c r="AA603" s="60"/>
      <c r="AB603" s="61"/>
      <c r="AC603" s="61"/>
      <c r="AD603" s="61"/>
      <c r="AE603" s="61"/>
      <c r="AF603" s="61"/>
      <c r="AG603" s="61"/>
      <c r="AH603" s="61" t="str">
        <f t="shared" si="9"/>
        <v/>
      </c>
    </row>
    <row r="604" spans="1:34" s="24" customFormat="1" ht="25.5" customHeight="1" x14ac:dyDescent="0.25">
      <c r="A604" s="61">
        <v>603</v>
      </c>
      <c r="B604" s="61"/>
      <c r="C604" s="61"/>
      <c r="D604" s="61"/>
      <c r="E604" s="62"/>
      <c r="F604" s="61"/>
      <c r="G604" s="63"/>
      <c r="H604" s="64"/>
      <c r="I604" s="65"/>
      <c r="J604" s="65"/>
      <c r="K604" s="63"/>
      <c r="L604" s="61"/>
      <c r="M604" s="61"/>
      <c r="N604" s="61"/>
      <c r="O604" s="61"/>
      <c r="P604" s="28"/>
      <c r="Q604" s="61"/>
      <c r="R604" s="61"/>
      <c r="S604" s="61"/>
      <c r="T604" s="61"/>
      <c r="U604" s="28"/>
      <c r="V604" s="61"/>
      <c r="W604" s="9"/>
      <c r="X604" s="9"/>
      <c r="Y604" s="66"/>
      <c r="Z604" s="9"/>
      <c r="AA604" s="60"/>
      <c r="AB604" s="61"/>
      <c r="AC604" s="61"/>
      <c r="AD604" s="61"/>
      <c r="AE604" s="61"/>
      <c r="AF604" s="61"/>
      <c r="AG604" s="61"/>
      <c r="AH604" s="61" t="str">
        <f t="shared" si="9"/>
        <v/>
      </c>
    </row>
    <row r="605" spans="1:34" s="24" customFormat="1" ht="25.5" customHeight="1" x14ac:dyDescent="0.25">
      <c r="A605" s="61">
        <v>604</v>
      </c>
      <c r="B605" s="61"/>
      <c r="C605" s="61"/>
      <c r="D605" s="61"/>
      <c r="E605" s="62"/>
      <c r="F605" s="61"/>
      <c r="G605" s="63"/>
      <c r="H605" s="64"/>
      <c r="I605" s="65"/>
      <c r="J605" s="65"/>
      <c r="K605" s="63"/>
      <c r="L605" s="61"/>
      <c r="M605" s="61"/>
      <c r="N605" s="61"/>
      <c r="O605" s="61"/>
      <c r="P605" s="28"/>
      <c r="Q605" s="61"/>
      <c r="R605" s="61"/>
      <c r="S605" s="61"/>
      <c r="T605" s="61"/>
      <c r="U605" s="28"/>
      <c r="V605" s="61"/>
      <c r="W605" s="9"/>
      <c r="X605" s="9"/>
      <c r="Y605" s="66"/>
      <c r="Z605" s="9"/>
      <c r="AA605" s="60"/>
      <c r="AB605" s="61"/>
      <c r="AC605" s="61"/>
      <c r="AD605" s="61"/>
      <c r="AE605" s="61"/>
      <c r="AF605" s="61"/>
      <c r="AG605" s="61"/>
      <c r="AH605" s="61" t="str">
        <f t="shared" si="9"/>
        <v/>
      </c>
    </row>
    <row r="606" spans="1:34" s="24" customFormat="1" ht="25.5" customHeight="1" x14ac:dyDescent="0.25">
      <c r="A606" s="61">
        <v>605</v>
      </c>
      <c r="B606" s="61"/>
      <c r="C606" s="61"/>
      <c r="D606" s="61"/>
      <c r="E606" s="62"/>
      <c r="F606" s="61"/>
      <c r="G606" s="63"/>
      <c r="H606" s="64"/>
      <c r="I606" s="65"/>
      <c r="J606" s="65"/>
      <c r="K606" s="63"/>
      <c r="L606" s="61"/>
      <c r="M606" s="61"/>
      <c r="N606" s="61"/>
      <c r="O606" s="61"/>
      <c r="P606" s="28"/>
      <c r="Q606" s="61"/>
      <c r="R606" s="61"/>
      <c r="S606" s="61"/>
      <c r="T606" s="61"/>
      <c r="U606" s="28"/>
      <c r="V606" s="61"/>
      <c r="W606" s="9"/>
      <c r="X606" s="9"/>
      <c r="Y606" s="66"/>
      <c r="Z606" s="9"/>
      <c r="AA606" s="60"/>
      <c r="AB606" s="61"/>
      <c r="AC606" s="61"/>
      <c r="AD606" s="61"/>
      <c r="AE606" s="61"/>
      <c r="AF606" s="61"/>
      <c r="AG606" s="61"/>
      <c r="AH606" s="61" t="str">
        <f t="shared" si="9"/>
        <v/>
      </c>
    </row>
    <row r="607" spans="1:34" s="24" customFormat="1" ht="25.5" customHeight="1" x14ac:dyDescent="0.25">
      <c r="A607" s="61">
        <v>606</v>
      </c>
      <c r="B607" s="61"/>
      <c r="C607" s="61"/>
      <c r="D607" s="61"/>
      <c r="E607" s="62"/>
      <c r="F607" s="61"/>
      <c r="G607" s="63"/>
      <c r="H607" s="64"/>
      <c r="I607" s="65"/>
      <c r="J607" s="65"/>
      <c r="K607" s="63"/>
      <c r="L607" s="61"/>
      <c r="M607" s="61"/>
      <c r="N607" s="61"/>
      <c r="O607" s="61"/>
      <c r="P607" s="28"/>
      <c r="Q607" s="61"/>
      <c r="R607" s="61"/>
      <c r="S607" s="61"/>
      <c r="T607" s="61"/>
      <c r="U607" s="28"/>
      <c r="V607" s="61"/>
      <c r="W607" s="9"/>
      <c r="X607" s="9"/>
      <c r="Y607" s="66"/>
      <c r="Z607" s="9"/>
      <c r="AA607" s="60"/>
      <c r="AB607" s="61"/>
      <c r="AC607" s="61"/>
      <c r="AD607" s="61"/>
      <c r="AE607" s="61"/>
      <c r="AF607" s="61"/>
      <c r="AG607" s="61"/>
      <c r="AH607" s="61" t="str">
        <f t="shared" si="9"/>
        <v/>
      </c>
    </row>
    <row r="608" spans="1:34" s="24" customFormat="1" ht="25.5" customHeight="1" x14ac:dyDescent="0.25">
      <c r="A608" s="61">
        <v>607</v>
      </c>
      <c r="B608" s="61"/>
      <c r="C608" s="61"/>
      <c r="D608" s="61"/>
      <c r="E608" s="62"/>
      <c r="F608" s="61"/>
      <c r="G608" s="63"/>
      <c r="H608" s="64"/>
      <c r="I608" s="65"/>
      <c r="J608" s="65"/>
      <c r="K608" s="63"/>
      <c r="L608" s="61"/>
      <c r="M608" s="61"/>
      <c r="N608" s="61"/>
      <c r="O608" s="61"/>
      <c r="P608" s="28"/>
      <c r="Q608" s="61"/>
      <c r="R608" s="61"/>
      <c r="S608" s="61"/>
      <c r="T608" s="61"/>
      <c r="U608" s="28"/>
      <c r="V608" s="61"/>
      <c r="W608" s="9"/>
      <c r="X608" s="9"/>
      <c r="Y608" s="66"/>
      <c r="Z608" s="9"/>
      <c r="AA608" s="60"/>
      <c r="AB608" s="61"/>
      <c r="AC608" s="61"/>
      <c r="AD608" s="61"/>
      <c r="AE608" s="61"/>
      <c r="AF608" s="61"/>
      <c r="AG608" s="61"/>
      <c r="AH608" s="61" t="str">
        <f t="shared" si="9"/>
        <v/>
      </c>
    </row>
    <row r="609" spans="1:34" s="24" customFormat="1" ht="25.5" customHeight="1" x14ac:dyDescent="0.25">
      <c r="A609" s="61">
        <v>608</v>
      </c>
      <c r="B609" s="61"/>
      <c r="C609" s="61"/>
      <c r="D609" s="61"/>
      <c r="E609" s="62"/>
      <c r="F609" s="61"/>
      <c r="G609" s="63"/>
      <c r="H609" s="64"/>
      <c r="I609" s="65"/>
      <c r="J609" s="65"/>
      <c r="K609" s="63"/>
      <c r="L609" s="61"/>
      <c r="M609" s="61"/>
      <c r="N609" s="61"/>
      <c r="O609" s="61"/>
      <c r="P609" s="28"/>
      <c r="Q609" s="61"/>
      <c r="R609" s="61"/>
      <c r="S609" s="61"/>
      <c r="T609" s="61"/>
      <c r="U609" s="28"/>
      <c r="V609" s="61"/>
      <c r="W609" s="9"/>
      <c r="X609" s="9"/>
      <c r="Y609" s="66"/>
      <c r="Z609" s="9"/>
      <c r="AA609" s="60"/>
      <c r="AB609" s="61"/>
      <c r="AC609" s="61"/>
      <c r="AD609" s="61"/>
      <c r="AE609" s="61"/>
      <c r="AF609" s="61"/>
      <c r="AG609" s="61"/>
      <c r="AH609" s="61" t="str">
        <f t="shared" si="9"/>
        <v/>
      </c>
    </row>
    <row r="610" spans="1:34" s="24" customFormat="1" ht="25.5" customHeight="1" x14ac:dyDescent="0.25">
      <c r="A610" s="61">
        <v>609</v>
      </c>
      <c r="B610" s="61"/>
      <c r="C610" s="61"/>
      <c r="D610" s="61"/>
      <c r="E610" s="62"/>
      <c r="F610" s="61"/>
      <c r="G610" s="63"/>
      <c r="H610" s="64"/>
      <c r="I610" s="65"/>
      <c r="J610" s="65"/>
      <c r="K610" s="63"/>
      <c r="L610" s="61"/>
      <c r="M610" s="61"/>
      <c r="N610" s="61"/>
      <c r="O610" s="61"/>
      <c r="P610" s="28"/>
      <c r="Q610" s="61"/>
      <c r="R610" s="61"/>
      <c r="S610" s="61"/>
      <c r="T610" s="61"/>
      <c r="U610" s="28"/>
      <c r="V610" s="61"/>
      <c r="W610" s="9"/>
      <c r="X610" s="9"/>
      <c r="Y610" s="66"/>
      <c r="Z610" s="9"/>
      <c r="AA610" s="60"/>
      <c r="AB610" s="61"/>
      <c r="AC610" s="61"/>
      <c r="AD610" s="61"/>
      <c r="AE610" s="61"/>
      <c r="AF610" s="61"/>
      <c r="AG610" s="61"/>
      <c r="AH610" s="61" t="str">
        <f t="shared" si="9"/>
        <v/>
      </c>
    </row>
    <row r="611" spans="1:34" s="24" customFormat="1" ht="25.5" customHeight="1" x14ac:dyDescent="0.25">
      <c r="A611" s="61">
        <v>610</v>
      </c>
      <c r="B611" s="61"/>
      <c r="C611" s="61"/>
      <c r="D611" s="61"/>
      <c r="E611" s="62"/>
      <c r="F611" s="61"/>
      <c r="G611" s="63"/>
      <c r="H611" s="64"/>
      <c r="I611" s="65"/>
      <c r="J611" s="65"/>
      <c r="K611" s="63"/>
      <c r="L611" s="61"/>
      <c r="M611" s="61"/>
      <c r="N611" s="61"/>
      <c r="O611" s="61"/>
      <c r="P611" s="28"/>
      <c r="Q611" s="61"/>
      <c r="R611" s="61"/>
      <c r="S611" s="61"/>
      <c r="T611" s="61"/>
      <c r="U611" s="28"/>
      <c r="V611" s="61"/>
      <c r="W611" s="9"/>
      <c r="X611" s="9"/>
      <c r="Y611" s="66"/>
      <c r="Z611" s="9"/>
      <c r="AA611" s="60"/>
      <c r="AB611" s="61"/>
      <c r="AC611" s="61"/>
      <c r="AD611" s="61"/>
      <c r="AE611" s="61"/>
      <c r="AF611" s="61"/>
      <c r="AG611" s="61"/>
      <c r="AH611" s="61" t="str">
        <f t="shared" si="9"/>
        <v/>
      </c>
    </row>
    <row r="612" spans="1:34" s="24" customFormat="1" ht="25.5" customHeight="1" x14ac:dyDescent="0.25">
      <c r="A612" s="61">
        <v>611</v>
      </c>
      <c r="B612" s="61"/>
      <c r="C612" s="61"/>
      <c r="D612" s="61"/>
      <c r="E612" s="62"/>
      <c r="F612" s="61"/>
      <c r="G612" s="63"/>
      <c r="H612" s="64"/>
      <c r="I612" s="65"/>
      <c r="J612" s="65"/>
      <c r="K612" s="63"/>
      <c r="L612" s="61"/>
      <c r="M612" s="61"/>
      <c r="N612" s="61"/>
      <c r="O612" s="61"/>
      <c r="P612" s="28"/>
      <c r="Q612" s="61"/>
      <c r="R612" s="61"/>
      <c r="S612" s="61"/>
      <c r="T612" s="61"/>
      <c r="U612" s="28"/>
      <c r="V612" s="61"/>
      <c r="W612" s="9"/>
      <c r="X612" s="9"/>
      <c r="Y612" s="66"/>
      <c r="Z612" s="9"/>
      <c r="AA612" s="60"/>
      <c r="AB612" s="61"/>
      <c r="AC612" s="61"/>
      <c r="AD612" s="61"/>
      <c r="AE612" s="61"/>
      <c r="AF612" s="61"/>
      <c r="AG612" s="61"/>
      <c r="AH612" s="61" t="str">
        <f t="shared" si="9"/>
        <v/>
      </c>
    </row>
    <row r="613" spans="1:34" s="24" customFormat="1" ht="25.5" customHeight="1" x14ac:dyDescent="0.25">
      <c r="A613" s="61">
        <v>612</v>
      </c>
      <c r="B613" s="61"/>
      <c r="C613" s="61"/>
      <c r="D613" s="61"/>
      <c r="E613" s="62"/>
      <c r="F613" s="61"/>
      <c r="G613" s="63"/>
      <c r="H613" s="64"/>
      <c r="I613" s="65"/>
      <c r="J613" s="65"/>
      <c r="K613" s="63"/>
      <c r="L613" s="61"/>
      <c r="M613" s="61"/>
      <c r="N613" s="61"/>
      <c r="O613" s="61"/>
      <c r="P613" s="28"/>
      <c r="Q613" s="61"/>
      <c r="R613" s="61"/>
      <c r="S613" s="61"/>
      <c r="T613" s="61"/>
      <c r="U613" s="28"/>
      <c r="V613" s="61"/>
      <c r="W613" s="9"/>
      <c r="X613" s="9"/>
      <c r="Y613" s="66"/>
      <c r="Z613" s="9"/>
      <c r="AA613" s="60"/>
      <c r="AB613" s="61"/>
      <c r="AC613" s="61"/>
      <c r="AD613" s="61"/>
      <c r="AE613" s="61"/>
      <c r="AF613" s="61"/>
      <c r="AG613" s="61"/>
      <c r="AH613" s="61" t="str">
        <f t="shared" si="9"/>
        <v/>
      </c>
    </row>
    <row r="614" spans="1:34" s="24" customFormat="1" ht="25.5" customHeight="1" x14ac:dyDescent="0.25">
      <c r="A614" s="61">
        <v>613</v>
      </c>
      <c r="B614" s="61"/>
      <c r="C614" s="61"/>
      <c r="D614" s="61"/>
      <c r="E614" s="62"/>
      <c r="F614" s="61"/>
      <c r="G614" s="63"/>
      <c r="H614" s="64"/>
      <c r="I614" s="65"/>
      <c r="J614" s="65"/>
      <c r="K614" s="63"/>
      <c r="L614" s="61"/>
      <c r="M614" s="61"/>
      <c r="N614" s="61"/>
      <c r="O614" s="61"/>
      <c r="P614" s="28"/>
      <c r="Q614" s="61"/>
      <c r="R614" s="61"/>
      <c r="S614" s="61"/>
      <c r="T614" s="61"/>
      <c r="U614" s="28"/>
      <c r="V614" s="61"/>
      <c r="W614" s="9"/>
      <c r="X614" s="9"/>
      <c r="Y614" s="66"/>
      <c r="Z614" s="9"/>
      <c r="AA614" s="60"/>
      <c r="AB614" s="61"/>
      <c r="AC614" s="61"/>
      <c r="AD614" s="61"/>
      <c r="AE614" s="61"/>
      <c r="AF614" s="61"/>
      <c r="AG614" s="61"/>
      <c r="AH614" s="61" t="str">
        <f t="shared" si="9"/>
        <v/>
      </c>
    </row>
    <row r="615" spans="1:34" s="24" customFormat="1" ht="25.5" customHeight="1" x14ac:dyDescent="0.25">
      <c r="A615" s="61">
        <v>614</v>
      </c>
      <c r="B615" s="61"/>
      <c r="C615" s="61"/>
      <c r="D615" s="61"/>
      <c r="E615" s="62"/>
      <c r="F615" s="61"/>
      <c r="G615" s="63"/>
      <c r="H615" s="64"/>
      <c r="I615" s="65"/>
      <c r="J615" s="65"/>
      <c r="K615" s="63"/>
      <c r="L615" s="61"/>
      <c r="M615" s="61"/>
      <c r="N615" s="61"/>
      <c r="O615" s="61"/>
      <c r="P615" s="28"/>
      <c r="Q615" s="61"/>
      <c r="R615" s="61"/>
      <c r="S615" s="61"/>
      <c r="T615" s="61"/>
      <c r="U615" s="28"/>
      <c r="V615" s="61"/>
      <c r="W615" s="9"/>
      <c r="X615" s="9"/>
      <c r="Y615" s="66"/>
      <c r="Z615" s="9"/>
      <c r="AA615" s="60"/>
      <c r="AB615" s="61"/>
      <c r="AC615" s="61"/>
      <c r="AD615" s="61"/>
      <c r="AE615" s="61"/>
      <c r="AF615" s="61"/>
      <c r="AG615" s="61"/>
      <c r="AH615" s="61" t="str">
        <f t="shared" si="9"/>
        <v/>
      </c>
    </row>
    <row r="616" spans="1:34" s="24" customFormat="1" ht="25.5" customHeight="1" x14ac:dyDescent="0.25">
      <c r="A616" s="61">
        <v>615</v>
      </c>
      <c r="B616" s="61"/>
      <c r="C616" s="61"/>
      <c r="D616" s="61"/>
      <c r="E616" s="62"/>
      <c r="F616" s="61"/>
      <c r="G616" s="63"/>
      <c r="H616" s="64"/>
      <c r="I616" s="65"/>
      <c r="J616" s="65"/>
      <c r="K616" s="63"/>
      <c r="L616" s="61"/>
      <c r="M616" s="61"/>
      <c r="N616" s="61"/>
      <c r="O616" s="61"/>
      <c r="P616" s="28"/>
      <c r="Q616" s="61"/>
      <c r="R616" s="61"/>
      <c r="S616" s="61"/>
      <c r="T616" s="61"/>
      <c r="U616" s="28"/>
      <c r="V616" s="61"/>
      <c r="W616" s="9"/>
      <c r="X616" s="9"/>
      <c r="Y616" s="66"/>
      <c r="Z616" s="9"/>
      <c r="AA616" s="60"/>
      <c r="AB616" s="61"/>
      <c r="AC616" s="61"/>
      <c r="AD616" s="61"/>
      <c r="AE616" s="61"/>
      <c r="AF616" s="61"/>
      <c r="AG616" s="61"/>
      <c r="AH616" s="61" t="str">
        <f t="shared" si="9"/>
        <v/>
      </c>
    </row>
    <row r="617" spans="1:34" s="24" customFormat="1" ht="25.5" customHeight="1" x14ac:dyDescent="0.25">
      <c r="A617" s="61">
        <v>616</v>
      </c>
      <c r="B617" s="61"/>
      <c r="C617" s="61"/>
      <c r="D617" s="61"/>
      <c r="E617" s="62"/>
      <c r="F617" s="61"/>
      <c r="G617" s="63"/>
      <c r="H617" s="64"/>
      <c r="I617" s="65"/>
      <c r="J617" s="65"/>
      <c r="K617" s="63"/>
      <c r="L617" s="61"/>
      <c r="M617" s="61"/>
      <c r="N617" s="61"/>
      <c r="O617" s="61"/>
      <c r="P617" s="28"/>
      <c r="Q617" s="61"/>
      <c r="R617" s="61"/>
      <c r="S617" s="61"/>
      <c r="T617" s="61"/>
      <c r="U617" s="28"/>
      <c r="V617" s="61"/>
      <c r="W617" s="9"/>
      <c r="X617" s="9"/>
      <c r="Y617" s="66"/>
      <c r="Z617" s="9"/>
      <c r="AA617" s="60"/>
      <c r="AB617" s="61"/>
      <c r="AC617" s="61"/>
      <c r="AD617" s="61"/>
      <c r="AE617" s="61"/>
      <c r="AF617" s="61"/>
      <c r="AG617" s="61"/>
      <c r="AH617" s="61" t="str">
        <f t="shared" si="9"/>
        <v/>
      </c>
    </row>
    <row r="618" spans="1:34" s="24" customFormat="1" ht="25.5" customHeight="1" x14ac:dyDescent="0.25">
      <c r="A618" s="61">
        <v>617</v>
      </c>
      <c r="B618" s="61"/>
      <c r="C618" s="61"/>
      <c r="D618" s="61"/>
      <c r="E618" s="62"/>
      <c r="F618" s="61"/>
      <c r="G618" s="63"/>
      <c r="H618" s="64"/>
      <c r="I618" s="65"/>
      <c r="J618" s="65"/>
      <c r="K618" s="63"/>
      <c r="L618" s="61"/>
      <c r="M618" s="61"/>
      <c r="N618" s="61"/>
      <c r="O618" s="61"/>
      <c r="P618" s="28"/>
      <c r="Q618" s="61"/>
      <c r="R618" s="28"/>
      <c r="S618" s="61"/>
      <c r="T618" s="61"/>
      <c r="U618" s="28"/>
      <c r="V618" s="61"/>
      <c r="W618" s="9"/>
      <c r="X618" s="9"/>
      <c r="Y618" s="66"/>
      <c r="Z618" s="9"/>
      <c r="AA618" s="60"/>
      <c r="AB618" s="61"/>
      <c r="AC618" s="61"/>
      <c r="AD618" s="61"/>
      <c r="AE618" s="61"/>
      <c r="AF618" s="61"/>
      <c r="AG618" s="61"/>
      <c r="AH618" s="61" t="str">
        <f t="shared" si="9"/>
        <v/>
      </c>
    </row>
    <row r="619" spans="1:34" s="24" customFormat="1" ht="25.5" customHeight="1" x14ac:dyDescent="0.25">
      <c r="A619" s="61">
        <v>618</v>
      </c>
      <c r="B619" s="61"/>
      <c r="C619" s="61"/>
      <c r="D619" s="61"/>
      <c r="E619" s="62"/>
      <c r="F619" s="61"/>
      <c r="G619" s="63"/>
      <c r="H619" s="64"/>
      <c r="I619" s="65"/>
      <c r="J619" s="65"/>
      <c r="K619" s="63"/>
      <c r="L619" s="61"/>
      <c r="M619" s="61"/>
      <c r="N619" s="61"/>
      <c r="O619" s="61"/>
      <c r="P619" s="28"/>
      <c r="Q619" s="61"/>
      <c r="R619" s="61"/>
      <c r="S619" s="61"/>
      <c r="T619" s="61"/>
      <c r="U619" s="28"/>
      <c r="V619" s="61"/>
      <c r="W619" s="9"/>
      <c r="X619" s="9"/>
      <c r="Y619" s="66"/>
      <c r="Z619" s="9"/>
      <c r="AA619" s="60"/>
      <c r="AB619" s="61"/>
      <c r="AC619" s="61"/>
      <c r="AD619" s="61"/>
      <c r="AE619" s="61"/>
      <c r="AF619" s="61"/>
      <c r="AG619" s="61"/>
      <c r="AH619" s="61" t="str">
        <f t="shared" si="9"/>
        <v/>
      </c>
    </row>
    <row r="620" spans="1:34" s="24" customFormat="1" ht="25.5" customHeight="1" x14ac:dyDescent="0.25">
      <c r="A620" s="61">
        <v>619</v>
      </c>
      <c r="B620" s="61"/>
      <c r="C620" s="61"/>
      <c r="D620" s="61"/>
      <c r="E620" s="62"/>
      <c r="F620" s="61"/>
      <c r="G620" s="63"/>
      <c r="H620" s="64"/>
      <c r="I620" s="65"/>
      <c r="J620" s="65"/>
      <c r="K620" s="63"/>
      <c r="L620" s="61"/>
      <c r="M620" s="61"/>
      <c r="N620" s="61"/>
      <c r="O620" s="61"/>
      <c r="P620" s="28"/>
      <c r="Q620" s="61"/>
      <c r="R620" s="61"/>
      <c r="S620" s="61"/>
      <c r="T620" s="61"/>
      <c r="U620" s="28"/>
      <c r="V620" s="61"/>
      <c r="W620" s="9"/>
      <c r="X620" s="9"/>
      <c r="Y620" s="74"/>
      <c r="Z620" s="9"/>
      <c r="AA620" s="60"/>
      <c r="AB620" s="61"/>
      <c r="AC620" s="61"/>
      <c r="AD620" s="61"/>
      <c r="AE620" s="61"/>
      <c r="AF620" s="61"/>
      <c r="AG620" s="61"/>
      <c r="AH620" s="61" t="str">
        <f t="shared" si="9"/>
        <v/>
      </c>
    </row>
    <row r="621" spans="1:34" s="24" customFormat="1" ht="25.5" customHeight="1" x14ac:dyDescent="0.25">
      <c r="A621" s="61">
        <v>620</v>
      </c>
      <c r="B621" s="61"/>
      <c r="C621" s="61"/>
      <c r="D621" s="61"/>
      <c r="E621" s="62"/>
      <c r="F621" s="61"/>
      <c r="G621" s="63"/>
      <c r="H621" s="64"/>
      <c r="I621" s="65"/>
      <c r="J621" s="65"/>
      <c r="K621" s="63"/>
      <c r="L621" s="61"/>
      <c r="M621" s="61"/>
      <c r="N621" s="61"/>
      <c r="O621" s="61"/>
      <c r="P621" s="28"/>
      <c r="Q621" s="61"/>
      <c r="R621" s="61"/>
      <c r="S621" s="61"/>
      <c r="T621" s="61"/>
      <c r="U621" s="28"/>
      <c r="V621" s="61"/>
      <c r="W621" s="9"/>
      <c r="X621" s="9"/>
      <c r="Y621" s="66"/>
      <c r="Z621" s="9"/>
      <c r="AA621" s="60"/>
      <c r="AB621" s="61"/>
      <c r="AC621" s="61"/>
      <c r="AD621" s="61"/>
      <c r="AE621" s="61"/>
      <c r="AF621" s="61"/>
      <c r="AG621" s="61"/>
      <c r="AH621" s="61" t="str">
        <f t="shared" si="9"/>
        <v/>
      </c>
    </row>
    <row r="622" spans="1:34" s="24" customFormat="1" ht="25.5" customHeight="1" x14ac:dyDescent="0.25">
      <c r="A622" s="61">
        <v>621</v>
      </c>
      <c r="B622" s="61"/>
      <c r="C622" s="61"/>
      <c r="D622" s="61"/>
      <c r="E622" s="62"/>
      <c r="F622" s="61"/>
      <c r="G622" s="63"/>
      <c r="H622" s="64"/>
      <c r="I622" s="65"/>
      <c r="J622" s="65"/>
      <c r="K622" s="63"/>
      <c r="L622" s="61"/>
      <c r="M622" s="61"/>
      <c r="N622" s="61"/>
      <c r="O622" s="61"/>
      <c r="P622" s="28"/>
      <c r="Q622" s="61"/>
      <c r="R622" s="61"/>
      <c r="S622" s="61"/>
      <c r="T622" s="61"/>
      <c r="U622" s="28"/>
      <c r="V622" s="61"/>
      <c r="W622" s="9"/>
      <c r="X622" s="9"/>
      <c r="Y622" s="74"/>
      <c r="Z622" s="9"/>
      <c r="AA622" s="60"/>
      <c r="AB622" s="61"/>
      <c r="AC622" s="61"/>
      <c r="AD622" s="61"/>
      <c r="AE622" s="61"/>
      <c r="AF622" s="61"/>
      <c r="AG622" s="61"/>
      <c r="AH622" s="61" t="str">
        <f t="shared" si="9"/>
        <v/>
      </c>
    </row>
    <row r="623" spans="1:34" s="24" customFormat="1" ht="25.5" customHeight="1" x14ac:dyDescent="0.25">
      <c r="A623" s="61">
        <v>622</v>
      </c>
      <c r="B623" s="61"/>
      <c r="C623" s="61"/>
      <c r="D623" s="61"/>
      <c r="E623" s="62"/>
      <c r="F623" s="61"/>
      <c r="G623" s="63"/>
      <c r="H623" s="64"/>
      <c r="I623" s="65"/>
      <c r="J623" s="65"/>
      <c r="K623" s="63"/>
      <c r="L623" s="61"/>
      <c r="M623" s="61"/>
      <c r="N623" s="61"/>
      <c r="O623" s="61"/>
      <c r="P623" s="28"/>
      <c r="Q623" s="61"/>
      <c r="R623" s="61"/>
      <c r="S623" s="61"/>
      <c r="T623" s="61"/>
      <c r="U623" s="28"/>
      <c r="V623" s="61"/>
      <c r="W623" s="9"/>
      <c r="X623" s="9"/>
      <c r="Y623" s="66"/>
      <c r="Z623" s="9"/>
      <c r="AA623" s="60"/>
      <c r="AB623" s="61"/>
      <c r="AC623" s="61"/>
      <c r="AD623" s="61"/>
      <c r="AE623" s="61"/>
      <c r="AF623" s="61"/>
      <c r="AG623" s="61"/>
      <c r="AH623" s="61" t="str">
        <f t="shared" si="9"/>
        <v/>
      </c>
    </row>
    <row r="624" spans="1:34" s="24" customFormat="1" ht="25.5" customHeight="1" x14ac:dyDescent="0.25">
      <c r="A624" s="61">
        <v>623</v>
      </c>
      <c r="B624" s="61"/>
      <c r="C624" s="61"/>
      <c r="D624" s="61"/>
      <c r="E624" s="62"/>
      <c r="F624" s="61"/>
      <c r="G624" s="63"/>
      <c r="H624" s="64"/>
      <c r="I624" s="65"/>
      <c r="J624" s="65"/>
      <c r="K624" s="63"/>
      <c r="L624" s="61"/>
      <c r="M624" s="61"/>
      <c r="N624" s="61"/>
      <c r="O624" s="61"/>
      <c r="P624" s="28"/>
      <c r="Q624" s="61"/>
      <c r="R624" s="61"/>
      <c r="S624" s="61"/>
      <c r="T624" s="61"/>
      <c r="U624" s="28"/>
      <c r="V624" s="61"/>
      <c r="W624" s="9"/>
      <c r="X624" s="9"/>
      <c r="Y624" s="66"/>
      <c r="Z624" s="9"/>
      <c r="AA624" s="60"/>
      <c r="AB624" s="61"/>
      <c r="AC624" s="61"/>
      <c r="AD624" s="61"/>
      <c r="AE624" s="61"/>
      <c r="AF624" s="61"/>
      <c r="AG624" s="61"/>
      <c r="AH624" s="61" t="str">
        <f t="shared" si="9"/>
        <v/>
      </c>
    </row>
    <row r="625" spans="1:34" s="24" customFormat="1" ht="25.5" customHeight="1" x14ac:dyDescent="0.25">
      <c r="A625" s="61">
        <v>624</v>
      </c>
      <c r="B625" s="61"/>
      <c r="C625" s="61"/>
      <c r="D625" s="61"/>
      <c r="E625" s="62"/>
      <c r="F625" s="61"/>
      <c r="G625" s="63"/>
      <c r="H625" s="64"/>
      <c r="I625" s="65"/>
      <c r="J625" s="65"/>
      <c r="K625" s="63"/>
      <c r="L625" s="61"/>
      <c r="M625" s="61"/>
      <c r="N625" s="61"/>
      <c r="O625" s="61"/>
      <c r="P625" s="28"/>
      <c r="Q625" s="61"/>
      <c r="R625" s="61"/>
      <c r="S625" s="61"/>
      <c r="T625" s="61"/>
      <c r="U625" s="28"/>
      <c r="V625" s="61"/>
      <c r="W625" s="9"/>
      <c r="X625" s="9"/>
      <c r="Y625" s="66"/>
      <c r="Z625" s="9"/>
      <c r="AA625" s="60"/>
      <c r="AB625" s="61"/>
      <c r="AC625" s="61"/>
      <c r="AD625" s="61"/>
      <c r="AE625" s="61"/>
      <c r="AF625" s="61"/>
      <c r="AG625" s="61"/>
      <c r="AH625" s="61" t="str">
        <f t="shared" si="9"/>
        <v/>
      </c>
    </row>
    <row r="626" spans="1:34" s="24" customFormat="1" ht="25.5" customHeight="1" x14ac:dyDescent="0.25">
      <c r="A626" s="61">
        <v>625</v>
      </c>
      <c r="B626" s="61"/>
      <c r="C626" s="61"/>
      <c r="D626" s="61"/>
      <c r="E626" s="62"/>
      <c r="F626" s="61"/>
      <c r="G626" s="63"/>
      <c r="H626" s="64"/>
      <c r="I626" s="65"/>
      <c r="J626" s="65"/>
      <c r="K626" s="63"/>
      <c r="L626" s="61"/>
      <c r="M626" s="61"/>
      <c r="N626" s="61"/>
      <c r="O626" s="61"/>
      <c r="P626" s="28"/>
      <c r="Q626" s="61"/>
      <c r="R626" s="61"/>
      <c r="S626" s="61"/>
      <c r="T626" s="61"/>
      <c r="U626" s="28"/>
      <c r="V626" s="61"/>
      <c r="W626" s="9"/>
      <c r="X626" s="9"/>
      <c r="Y626" s="66"/>
      <c r="Z626" s="9"/>
      <c r="AA626" s="60"/>
      <c r="AB626" s="61"/>
      <c r="AC626" s="61"/>
      <c r="AD626" s="61"/>
      <c r="AE626" s="61"/>
      <c r="AF626" s="61"/>
      <c r="AG626" s="61"/>
      <c r="AH626" s="61" t="str">
        <f t="shared" si="9"/>
        <v/>
      </c>
    </row>
    <row r="627" spans="1:34" s="24" customFormat="1" ht="25.5" customHeight="1" x14ac:dyDescent="0.25">
      <c r="A627" s="61">
        <v>626</v>
      </c>
      <c r="B627" s="61"/>
      <c r="C627" s="61"/>
      <c r="D627" s="61"/>
      <c r="E627" s="62"/>
      <c r="F627" s="61"/>
      <c r="G627" s="63"/>
      <c r="H627" s="64"/>
      <c r="I627" s="65"/>
      <c r="J627" s="65"/>
      <c r="K627" s="63"/>
      <c r="L627" s="61"/>
      <c r="M627" s="61"/>
      <c r="N627" s="61"/>
      <c r="O627" s="61"/>
      <c r="P627" s="28"/>
      <c r="Q627" s="61"/>
      <c r="R627" s="61"/>
      <c r="S627" s="61"/>
      <c r="T627" s="61"/>
      <c r="U627" s="28"/>
      <c r="V627" s="61"/>
      <c r="W627" s="9"/>
      <c r="X627" s="9"/>
      <c r="Y627" s="66"/>
      <c r="Z627" s="9"/>
      <c r="AA627" s="60"/>
      <c r="AB627" s="61"/>
      <c r="AC627" s="61"/>
      <c r="AD627" s="61"/>
      <c r="AE627" s="61"/>
      <c r="AF627" s="61"/>
      <c r="AG627" s="61"/>
      <c r="AH627" s="61" t="str">
        <f t="shared" si="9"/>
        <v/>
      </c>
    </row>
    <row r="628" spans="1:34" s="24" customFormat="1" ht="25.5" customHeight="1" x14ac:dyDescent="0.25">
      <c r="A628" s="61">
        <v>627</v>
      </c>
      <c r="B628" s="61"/>
      <c r="C628" s="61"/>
      <c r="D628" s="61"/>
      <c r="E628" s="62"/>
      <c r="F628" s="61"/>
      <c r="G628" s="63"/>
      <c r="H628" s="64"/>
      <c r="I628" s="65"/>
      <c r="J628" s="65"/>
      <c r="K628" s="63"/>
      <c r="L628" s="61"/>
      <c r="M628" s="61"/>
      <c r="N628" s="61"/>
      <c r="O628" s="61"/>
      <c r="P628" s="28"/>
      <c r="Q628" s="61"/>
      <c r="R628" s="28"/>
      <c r="S628" s="61"/>
      <c r="T628" s="61"/>
      <c r="U628" s="28"/>
      <c r="V628" s="61"/>
      <c r="W628" s="9"/>
      <c r="X628" s="9"/>
      <c r="Y628" s="66"/>
      <c r="Z628" s="9"/>
      <c r="AA628" s="60"/>
      <c r="AB628" s="61"/>
      <c r="AC628" s="61"/>
      <c r="AD628" s="61"/>
      <c r="AE628" s="61"/>
      <c r="AF628" s="61"/>
      <c r="AG628" s="61"/>
      <c r="AH628" s="61" t="str">
        <f t="shared" si="9"/>
        <v/>
      </c>
    </row>
    <row r="629" spans="1:34" s="24" customFormat="1" ht="25.5" customHeight="1" x14ac:dyDescent="0.25">
      <c r="A629" s="61">
        <v>628</v>
      </c>
      <c r="B629" s="61"/>
      <c r="C629" s="61"/>
      <c r="D629" s="61"/>
      <c r="E629" s="62"/>
      <c r="F629" s="61"/>
      <c r="G629" s="63"/>
      <c r="H629" s="64"/>
      <c r="I629" s="65"/>
      <c r="J629" s="65"/>
      <c r="K629" s="63"/>
      <c r="L629" s="61"/>
      <c r="M629" s="61"/>
      <c r="N629" s="61"/>
      <c r="O629" s="61"/>
      <c r="P629" s="28"/>
      <c r="Q629" s="61"/>
      <c r="R629" s="61"/>
      <c r="S629" s="61"/>
      <c r="T629" s="61"/>
      <c r="U629" s="28"/>
      <c r="V629" s="61"/>
      <c r="W629" s="9"/>
      <c r="X629" s="9"/>
      <c r="Y629" s="66"/>
      <c r="Z629" s="9"/>
      <c r="AA629" s="60"/>
      <c r="AB629" s="61"/>
      <c r="AC629" s="61"/>
      <c r="AD629" s="61"/>
      <c r="AE629" s="61"/>
      <c r="AF629" s="61"/>
      <c r="AG629" s="61"/>
      <c r="AH629" s="61" t="str">
        <f t="shared" si="9"/>
        <v/>
      </c>
    </row>
    <row r="630" spans="1:34" s="24" customFormat="1" ht="25.5" customHeight="1" x14ac:dyDescent="0.25">
      <c r="A630" s="61">
        <v>629</v>
      </c>
      <c r="B630" s="61"/>
      <c r="C630" s="61"/>
      <c r="D630" s="61"/>
      <c r="E630" s="62"/>
      <c r="F630" s="61"/>
      <c r="G630" s="63"/>
      <c r="H630" s="64"/>
      <c r="I630" s="65"/>
      <c r="J630" s="65"/>
      <c r="K630" s="63"/>
      <c r="L630" s="61"/>
      <c r="M630" s="61"/>
      <c r="N630" s="61"/>
      <c r="O630" s="61"/>
      <c r="P630" s="28"/>
      <c r="Q630" s="61"/>
      <c r="R630" s="61"/>
      <c r="S630" s="61"/>
      <c r="T630" s="61"/>
      <c r="U630" s="28"/>
      <c r="V630" s="61"/>
      <c r="W630" s="9"/>
      <c r="X630" s="9"/>
      <c r="Y630" s="66"/>
      <c r="Z630" s="9"/>
      <c r="AA630" s="60"/>
      <c r="AB630" s="61"/>
      <c r="AC630" s="61"/>
      <c r="AD630" s="61"/>
      <c r="AE630" s="61"/>
      <c r="AF630" s="61"/>
      <c r="AG630" s="61"/>
      <c r="AH630" s="61" t="str">
        <f t="shared" si="9"/>
        <v/>
      </c>
    </row>
    <row r="631" spans="1:34" s="24" customFormat="1" ht="25.5" customHeight="1" x14ac:dyDescent="0.25">
      <c r="A631" s="61">
        <v>630</v>
      </c>
      <c r="B631" s="61"/>
      <c r="C631" s="61"/>
      <c r="D631" s="61"/>
      <c r="E631" s="62"/>
      <c r="F631" s="61"/>
      <c r="G631" s="63"/>
      <c r="H631" s="64"/>
      <c r="I631" s="65"/>
      <c r="J631" s="65"/>
      <c r="K631" s="63"/>
      <c r="L631" s="61"/>
      <c r="M631" s="61"/>
      <c r="N631" s="61"/>
      <c r="O631" s="61"/>
      <c r="P631" s="28"/>
      <c r="Q631" s="61"/>
      <c r="R631" s="61"/>
      <c r="S631" s="61"/>
      <c r="T631" s="61"/>
      <c r="U631" s="28"/>
      <c r="V631" s="61"/>
      <c r="W631" s="9"/>
      <c r="X631" s="9"/>
      <c r="Y631" s="66"/>
      <c r="Z631" s="9"/>
      <c r="AA631" s="60"/>
      <c r="AB631" s="61"/>
      <c r="AC631" s="61"/>
      <c r="AD631" s="61"/>
      <c r="AE631" s="61"/>
      <c r="AF631" s="61"/>
      <c r="AG631" s="61"/>
      <c r="AH631" s="61" t="str">
        <f t="shared" si="9"/>
        <v/>
      </c>
    </row>
    <row r="632" spans="1:34" s="24" customFormat="1" ht="25.5" customHeight="1" x14ac:dyDescent="0.25">
      <c r="A632" s="61">
        <v>631</v>
      </c>
      <c r="B632" s="61"/>
      <c r="C632" s="61"/>
      <c r="D632" s="61"/>
      <c r="E632" s="62"/>
      <c r="F632" s="61"/>
      <c r="G632" s="63"/>
      <c r="H632" s="64"/>
      <c r="I632" s="65"/>
      <c r="J632" s="65"/>
      <c r="K632" s="63"/>
      <c r="L632" s="61"/>
      <c r="M632" s="61"/>
      <c r="N632" s="61"/>
      <c r="O632" s="61"/>
      <c r="P632" s="28"/>
      <c r="Q632" s="61"/>
      <c r="R632" s="61"/>
      <c r="S632" s="61"/>
      <c r="T632" s="61"/>
      <c r="U632" s="28"/>
      <c r="V632" s="61"/>
      <c r="W632" s="9"/>
      <c r="X632" s="9"/>
      <c r="Y632" s="66"/>
      <c r="Z632" s="9"/>
      <c r="AA632" s="60"/>
      <c r="AB632" s="61"/>
      <c r="AC632" s="61"/>
      <c r="AD632" s="61"/>
      <c r="AE632" s="61"/>
      <c r="AF632" s="61"/>
      <c r="AG632" s="61"/>
      <c r="AH632" s="61" t="str">
        <f t="shared" si="9"/>
        <v/>
      </c>
    </row>
    <row r="633" spans="1:34" s="24" customFormat="1" ht="25.5" customHeight="1" x14ac:dyDescent="0.25">
      <c r="A633" s="61">
        <v>632</v>
      </c>
      <c r="B633" s="61"/>
      <c r="C633" s="61"/>
      <c r="D633" s="61"/>
      <c r="E633" s="62"/>
      <c r="F633" s="61"/>
      <c r="G633" s="63"/>
      <c r="H633" s="64"/>
      <c r="I633" s="65"/>
      <c r="J633" s="65"/>
      <c r="K633" s="63"/>
      <c r="L633" s="61"/>
      <c r="M633" s="61"/>
      <c r="N633" s="61"/>
      <c r="O633" s="61"/>
      <c r="P633" s="28"/>
      <c r="Q633" s="61"/>
      <c r="R633" s="61"/>
      <c r="S633" s="61"/>
      <c r="T633" s="61"/>
      <c r="U633" s="28"/>
      <c r="V633" s="61"/>
      <c r="W633" s="9"/>
      <c r="X633" s="9"/>
      <c r="Y633" s="66"/>
      <c r="Z633" s="9"/>
      <c r="AA633" s="60"/>
      <c r="AB633" s="61"/>
      <c r="AC633" s="61"/>
      <c r="AD633" s="61"/>
      <c r="AE633" s="61"/>
      <c r="AF633" s="61"/>
      <c r="AG633" s="61"/>
      <c r="AH633" s="61" t="str">
        <f t="shared" si="9"/>
        <v/>
      </c>
    </row>
    <row r="634" spans="1:34" s="24" customFormat="1" ht="25.5" customHeight="1" x14ac:dyDescent="0.25">
      <c r="A634" s="61">
        <v>633</v>
      </c>
      <c r="B634" s="61"/>
      <c r="C634" s="61"/>
      <c r="D634" s="61"/>
      <c r="E634" s="62"/>
      <c r="F634" s="61"/>
      <c r="G634" s="63"/>
      <c r="H634" s="64"/>
      <c r="I634" s="65"/>
      <c r="J634" s="65"/>
      <c r="K634" s="63"/>
      <c r="L634" s="61"/>
      <c r="M634" s="61"/>
      <c r="N634" s="61"/>
      <c r="O634" s="61"/>
      <c r="P634" s="28"/>
      <c r="Q634" s="61"/>
      <c r="R634" s="61"/>
      <c r="S634" s="61"/>
      <c r="T634" s="61"/>
      <c r="U634" s="28"/>
      <c r="V634" s="61"/>
      <c r="W634" s="9"/>
      <c r="X634" s="9"/>
      <c r="Y634" s="66"/>
      <c r="Z634" s="9"/>
      <c r="AA634" s="60"/>
      <c r="AB634" s="61"/>
      <c r="AC634" s="61"/>
      <c r="AD634" s="61"/>
      <c r="AE634" s="61"/>
      <c r="AF634" s="61"/>
      <c r="AG634" s="61"/>
      <c r="AH634" s="61" t="str">
        <f t="shared" si="9"/>
        <v/>
      </c>
    </row>
    <row r="635" spans="1:34" s="24" customFormat="1" ht="25.5" customHeight="1" x14ac:dyDescent="0.25">
      <c r="A635" s="61">
        <v>634</v>
      </c>
      <c r="B635" s="61"/>
      <c r="C635" s="61"/>
      <c r="D635" s="61"/>
      <c r="E635" s="62"/>
      <c r="F635" s="61"/>
      <c r="G635" s="63"/>
      <c r="H635" s="64"/>
      <c r="I635" s="65"/>
      <c r="J635" s="65"/>
      <c r="K635" s="63"/>
      <c r="L635" s="61"/>
      <c r="M635" s="61"/>
      <c r="N635" s="61"/>
      <c r="O635" s="61"/>
      <c r="P635" s="28"/>
      <c r="Q635" s="61"/>
      <c r="R635" s="61"/>
      <c r="S635" s="61"/>
      <c r="T635" s="61"/>
      <c r="U635" s="28"/>
      <c r="V635" s="61"/>
      <c r="W635" s="9"/>
      <c r="X635" s="9"/>
      <c r="Y635" s="66"/>
      <c r="Z635" s="9"/>
      <c r="AA635" s="60"/>
      <c r="AB635" s="61"/>
      <c r="AC635" s="61"/>
      <c r="AD635" s="61"/>
      <c r="AE635" s="61"/>
      <c r="AF635" s="61"/>
      <c r="AG635" s="61"/>
      <c r="AH635" s="61" t="str">
        <f t="shared" si="9"/>
        <v/>
      </c>
    </row>
    <row r="636" spans="1:34" s="24" customFormat="1" ht="25.5" customHeight="1" x14ac:dyDescent="0.25">
      <c r="A636" s="61">
        <v>635</v>
      </c>
      <c r="B636" s="61"/>
      <c r="C636" s="61"/>
      <c r="D636" s="61"/>
      <c r="E636" s="62"/>
      <c r="F636" s="61"/>
      <c r="G636" s="63"/>
      <c r="H636" s="64"/>
      <c r="I636" s="65"/>
      <c r="J636" s="65"/>
      <c r="K636" s="63"/>
      <c r="L636" s="61"/>
      <c r="M636" s="61"/>
      <c r="N636" s="61"/>
      <c r="O636" s="61"/>
      <c r="P636" s="28"/>
      <c r="Q636" s="61"/>
      <c r="R636" s="61"/>
      <c r="S636" s="61"/>
      <c r="T636" s="61"/>
      <c r="U636" s="28"/>
      <c r="V636" s="61"/>
      <c r="W636" s="9"/>
      <c r="X636" s="9"/>
      <c r="Y636" s="66"/>
      <c r="Z636" s="9"/>
      <c r="AA636" s="60"/>
      <c r="AB636" s="61"/>
      <c r="AC636" s="61"/>
      <c r="AD636" s="61"/>
      <c r="AE636" s="61"/>
      <c r="AF636" s="61"/>
      <c r="AG636" s="61"/>
      <c r="AH636" s="61" t="str">
        <f t="shared" si="9"/>
        <v/>
      </c>
    </row>
    <row r="637" spans="1:34" s="24" customFormat="1" ht="25.5" customHeight="1" x14ac:dyDescent="0.25">
      <c r="A637" s="61">
        <v>636</v>
      </c>
      <c r="B637" s="61"/>
      <c r="C637" s="61"/>
      <c r="D637" s="61"/>
      <c r="E637" s="62"/>
      <c r="F637" s="61"/>
      <c r="G637" s="63"/>
      <c r="H637" s="64"/>
      <c r="I637" s="65"/>
      <c r="J637" s="65"/>
      <c r="K637" s="63"/>
      <c r="L637" s="61"/>
      <c r="M637" s="61"/>
      <c r="N637" s="61"/>
      <c r="O637" s="61"/>
      <c r="P637" s="28"/>
      <c r="Q637" s="61"/>
      <c r="R637" s="61"/>
      <c r="S637" s="61"/>
      <c r="T637" s="61"/>
      <c r="U637" s="28"/>
      <c r="V637" s="61"/>
      <c r="W637" s="9"/>
      <c r="X637" s="9"/>
      <c r="Y637" s="66"/>
      <c r="Z637" s="9"/>
      <c r="AA637" s="60"/>
      <c r="AB637" s="61"/>
      <c r="AC637" s="61"/>
      <c r="AD637" s="61"/>
      <c r="AE637" s="61"/>
      <c r="AF637" s="61"/>
      <c r="AG637" s="61"/>
      <c r="AH637" s="61" t="str">
        <f t="shared" si="9"/>
        <v/>
      </c>
    </row>
    <row r="638" spans="1:34" s="24" customFormat="1" ht="25.5" customHeight="1" x14ac:dyDescent="0.25">
      <c r="A638" s="61">
        <v>637</v>
      </c>
      <c r="B638" s="61"/>
      <c r="C638" s="61"/>
      <c r="D638" s="61"/>
      <c r="E638" s="62"/>
      <c r="F638" s="61"/>
      <c r="G638" s="63"/>
      <c r="H638" s="64"/>
      <c r="I638" s="65"/>
      <c r="J638" s="65"/>
      <c r="K638" s="63"/>
      <c r="L638" s="61"/>
      <c r="M638" s="61"/>
      <c r="N638" s="61"/>
      <c r="O638" s="61"/>
      <c r="P638" s="28"/>
      <c r="Q638" s="61"/>
      <c r="R638" s="61"/>
      <c r="S638" s="61"/>
      <c r="T638" s="61"/>
      <c r="U638" s="28"/>
      <c r="V638" s="61"/>
      <c r="W638" s="9"/>
      <c r="X638" s="9"/>
      <c r="Y638" s="74"/>
      <c r="Z638" s="9"/>
      <c r="AA638" s="60"/>
      <c r="AB638" s="61"/>
      <c r="AC638" s="61"/>
      <c r="AD638" s="61"/>
      <c r="AE638" s="61"/>
      <c r="AF638" s="61"/>
      <c r="AG638" s="61"/>
      <c r="AH638" s="61" t="str">
        <f t="shared" si="9"/>
        <v/>
      </c>
    </row>
    <row r="639" spans="1:34" s="24" customFormat="1" ht="25.5" customHeight="1" x14ac:dyDescent="0.25">
      <c r="A639" s="61">
        <v>638</v>
      </c>
      <c r="B639" s="61"/>
      <c r="C639" s="61"/>
      <c r="D639" s="61"/>
      <c r="E639" s="62"/>
      <c r="F639" s="61"/>
      <c r="G639" s="63"/>
      <c r="H639" s="64"/>
      <c r="I639" s="65"/>
      <c r="J639" s="65"/>
      <c r="K639" s="63"/>
      <c r="L639" s="61"/>
      <c r="M639" s="61"/>
      <c r="N639" s="61"/>
      <c r="O639" s="61"/>
      <c r="P639" s="28"/>
      <c r="Q639" s="61"/>
      <c r="R639" s="61"/>
      <c r="S639" s="61"/>
      <c r="T639" s="61"/>
      <c r="U639" s="28"/>
      <c r="V639" s="61"/>
      <c r="W639" s="9"/>
      <c r="X639" s="9"/>
      <c r="Y639" s="66"/>
      <c r="Z639" s="9"/>
      <c r="AA639" s="60"/>
      <c r="AB639" s="61"/>
      <c r="AC639" s="61"/>
      <c r="AD639" s="61"/>
      <c r="AE639" s="61"/>
      <c r="AF639" s="61"/>
      <c r="AG639" s="61"/>
      <c r="AH639" s="61" t="str">
        <f t="shared" si="9"/>
        <v/>
      </c>
    </row>
    <row r="640" spans="1:34" s="24" customFormat="1" ht="25.5" customHeight="1" x14ac:dyDescent="0.25">
      <c r="A640" s="61">
        <v>639</v>
      </c>
      <c r="B640" s="61"/>
      <c r="C640" s="61"/>
      <c r="D640" s="61"/>
      <c r="E640" s="62"/>
      <c r="F640" s="61"/>
      <c r="G640" s="63"/>
      <c r="H640" s="64"/>
      <c r="I640" s="65"/>
      <c r="J640" s="65"/>
      <c r="K640" s="63"/>
      <c r="L640" s="61"/>
      <c r="M640" s="61"/>
      <c r="N640" s="61"/>
      <c r="O640" s="61"/>
      <c r="P640" s="28"/>
      <c r="Q640" s="61"/>
      <c r="R640" s="61"/>
      <c r="S640" s="61"/>
      <c r="T640" s="61"/>
      <c r="U640" s="28"/>
      <c r="V640" s="61"/>
      <c r="W640" s="9"/>
      <c r="X640" s="9"/>
      <c r="Y640" s="66"/>
      <c r="Z640" s="9"/>
      <c r="AA640" s="60"/>
      <c r="AB640" s="61"/>
      <c r="AC640" s="61"/>
      <c r="AD640" s="61"/>
      <c r="AE640" s="61"/>
      <c r="AF640" s="61"/>
      <c r="AG640" s="61"/>
      <c r="AH640" s="61" t="str">
        <f t="shared" si="9"/>
        <v/>
      </c>
    </row>
    <row r="641" spans="1:34" s="24" customFormat="1" ht="25.5" customHeight="1" x14ac:dyDescent="0.25">
      <c r="A641" s="61">
        <v>640</v>
      </c>
      <c r="B641" s="61"/>
      <c r="C641" s="61"/>
      <c r="D641" s="61"/>
      <c r="E641" s="62"/>
      <c r="F641" s="61"/>
      <c r="G641" s="63"/>
      <c r="H641" s="64"/>
      <c r="I641" s="65"/>
      <c r="J641" s="65"/>
      <c r="K641" s="63"/>
      <c r="L641" s="61"/>
      <c r="M641" s="61"/>
      <c r="N641" s="61"/>
      <c r="O641" s="61"/>
      <c r="P641" s="28"/>
      <c r="Q641" s="61"/>
      <c r="R641" s="61"/>
      <c r="S641" s="61"/>
      <c r="T641" s="61"/>
      <c r="U641" s="28"/>
      <c r="V641" s="61"/>
      <c r="W641" s="9"/>
      <c r="X641" s="9"/>
      <c r="Y641" s="66"/>
      <c r="Z641" s="9"/>
      <c r="AA641" s="60"/>
      <c r="AB641" s="61"/>
      <c r="AC641" s="61"/>
      <c r="AD641" s="61"/>
      <c r="AE641" s="61"/>
      <c r="AF641" s="61"/>
      <c r="AG641" s="61"/>
      <c r="AH641" s="61" t="str">
        <f t="shared" si="9"/>
        <v/>
      </c>
    </row>
    <row r="642" spans="1:34" s="24" customFormat="1" ht="25.5" customHeight="1" x14ac:dyDescent="0.25">
      <c r="A642" s="61">
        <v>641</v>
      </c>
      <c r="B642" s="61"/>
      <c r="C642" s="61"/>
      <c r="D642" s="61"/>
      <c r="E642" s="62"/>
      <c r="F642" s="61"/>
      <c r="G642" s="63"/>
      <c r="H642" s="64"/>
      <c r="I642" s="65"/>
      <c r="J642" s="65"/>
      <c r="K642" s="63"/>
      <c r="L642" s="61"/>
      <c r="M642" s="61"/>
      <c r="N642" s="61"/>
      <c r="O642" s="61"/>
      <c r="P642" s="28"/>
      <c r="Q642" s="61"/>
      <c r="R642" s="61"/>
      <c r="S642" s="61"/>
      <c r="T642" s="61"/>
      <c r="U642" s="28"/>
      <c r="V642" s="61"/>
      <c r="W642" s="9"/>
      <c r="X642" s="9"/>
      <c r="Y642" s="66"/>
      <c r="Z642" s="9"/>
      <c r="AA642" s="60"/>
      <c r="AB642" s="61"/>
      <c r="AC642" s="61"/>
      <c r="AD642" s="61"/>
      <c r="AE642" s="61"/>
      <c r="AF642" s="61"/>
      <c r="AG642" s="61"/>
      <c r="AH642" s="61" t="str">
        <f t="shared" si="9"/>
        <v/>
      </c>
    </row>
    <row r="643" spans="1:34" s="24" customFormat="1" ht="25.5" customHeight="1" x14ac:dyDescent="0.25">
      <c r="A643" s="61">
        <v>642</v>
      </c>
      <c r="B643" s="61"/>
      <c r="C643" s="61"/>
      <c r="D643" s="61"/>
      <c r="E643" s="62"/>
      <c r="F643" s="61"/>
      <c r="G643" s="63"/>
      <c r="H643" s="64"/>
      <c r="I643" s="65"/>
      <c r="J643" s="65"/>
      <c r="K643" s="63"/>
      <c r="L643" s="61"/>
      <c r="M643" s="61"/>
      <c r="N643" s="61"/>
      <c r="O643" s="61"/>
      <c r="P643" s="28"/>
      <c r="Q643" s="61"/>
      <c r="R643" s="28"/>
      <c r="S643" s="61"/>
      <c r="T643" s="61"/>
      <c r="U643" s="28"/>
      <c r="V643" s="61"/>
      <c r="W643" s="9"/>
      <c r="X643" s="9"/>
      <c r="Y643" s="66"/>
      <c r="Z643" s="9"/>
      <c r="AA643" s="60"/>
      <c r="AB643" s="61"/>
      <c r="AC643" s="61"/>
      <c r="AD643" s="61"/>
      <c r="AE643" s="61"/>
      <c r="AF643" s="61"/>
      <c r="AG643" s="61"/>
      <c r="AH643" s="61" t="str">
        <f t="shared" ref="AH643:AH706" si="10">IF(W643="","",IF(W643="Reported","Reported","No"))</f>
        <v/>
      </c>
    </row>
    <row r="644" spans="1:34" s="24" customFormat="1" ht="25.5" customHeight="1" x14ac:dyDescent="0.25">
      <c r="A644" s="61">
        <v>643</v>
      </c>
      <c r="B644" s="61"/>
      <c r="C644" s="61"/>
      <c r="D644" s="61"/>
      <c r="E644" s="62"/>
      <c r="F644" s="61"/>
      <c r="G644" s="63"/>
      <c r="H644" s="64"/>
      <c r="I644" s="65"/>
      <c r="J644" s="65"/>
      <c r="K644" s="63"/>
      <c r="L644" s="61"/>
      <c r="M644" s="61"/>
      <c r="N644" s="61"/>
      <c r="O644" s="61"/>
      <c r="P644" s="28"/>
      <c r="Q644" s="61"/>
      <c r="R644" s="61"/>
      <c r="S644" s="61"/>
      <c r="T644" s="61"/>
      <c r="U644" s="28"/>
      <c r="V644" s="61"/>
      <c r="W644" s="9"/>
      <c r="X644" s="9"/>
      <c r="Y644" s="66"/>
      <c r="Z644" s="9"/>
      <c r="AA644" s="60"/>
      <c r="AB644" s="61"/>
      <c r="AC644" s="61"/>
      <c r="AD644" s="61"/>
      <c r="AE644" s="61"/>
      <c r="AF644" s="61"/>
      <c r="AG644" s="61"/>
      <c r="AH644" s="61" t="str">
        <f t="shared" si="10"/>
        <v/>
      </c>
    </row>
    <row r="645" spans="1:34" s="24" customFormat="1" ht="25.5" customHeight="1" x14ac:dyDescent="0.25">
      <c r="A645" s="61">
        <v>644</v>
      </c>
      <c r="B645" s="61"/>
      <c r="C645" s="61"/>
      <c r="D645" s="61"/>
      <c r="E645" s="62"/>
      <c r="F645" s="61"/>
      <c r="G645" s="63"/>
      <c r="H645" s="64"/>
      <c r="I645" s="65"/>
      <c r="J645" s="65"/>
      <c r="K645" s="63"/>
      <c r="L645" s="61"/>
      <c r="M645" s="61"/>
      <c r="N645" s="61"/>
      <c r="O645" s="61"/>
      <c r="P645" s="28"/>
      <c r="Q645" s="61"/>
      <c r="R645" s="61"/>
      <c r="S645" s="61"/>
      <c r="T645" s="61"/>
      <c r="U645" s="28"/>
      <c r="V645" s="61"/>
      <c r="W645" s="9"/>
      <c r="X645" s="9"/>
      <c r="Y645" s="66"/>
      <c r="Z645" s="9"/>
      <c r="AA645" s="60"/>
      <c r="AB645" s="61"/>
      <c r="AC645" s="61"/>
      <c r="AD645" s="61"/>
      <c r="AE645" s="61"/>
      <c r="AF645" s="61"/>
      <c r="AG645" s="61"/>
      <c r="AH645" s="61" t="str">
        <f t="shared" si="10"/>
        <v/>
      </c>
    </row>
    <row r="646" spans="1:34" s="24" customFormat="1" ht="25.5" customHeight="1" x14ac:dyDescent="0.25">
      <c r="A646" s="61">
        <v>645</v>
      </c>
      <c r="B646" s="61"/>
      <c r="C646" s="61"/>
      <c r="D646" s="61"/>
      <c r="E646" s="62"/>
      <c r="F646" s="61"/>
      <c r="G646" s="63"/>
      <c r="H646" s="64"/>
      <c r="I646" s="65"/>
      <c r="J646" s="65"/>
      <c r="K646" s="63"/>
      <c r="L646" s="61"/>
      <c r="M646" s="61"/>
      <c r="N646" s="61"/>
      <c r="O646" s="61"/>
      <c r="P646" s="28"/>
      <c r="Q646" s="61"/>
      <c r="R646" s="61"/>
      <c r="S646" s="61"/>
      <c r="T646" s="61"/>
      <c r="U646" s="28"/>
      <c r="V646" s="61"/>
      <c r="W646" s="9"/>
      <c r="X646" s="9"/>
      <c r="Y646" s="66"/>
      <c r="Z646" s="9"/>
      <c r="AA646" s="60"/>
      <c r="AB646" s="61"/>
      <c r="AC646" s="61"/>
      <c r="AD646" s="61"/>
      <c r="AE646" s="61"/>
      <c r="AF646" s="61"/>
      <c r="AG646" s="61"/>
      <c r="AH646" s="61" t="str">
        <f t="shared" si="10"/>
        <v/>
      </c>
    </row>
    <row r="647" spans="1:34" s="24" customFormat="1" ht="25.5" customHeight="1" x14ac:dyDescent="0.25">
      <c r="A647" s="61">
        <v>646</v>
      </c>
      <c r="B647" s="61"/>
      <c r="C647" s="61"/>
      <c r="D647" s="61"/>
      <c r="E647" s="62"/>
      <c r="F647" s="61"/>
      <c r="G647" s="63"/>
      <c r="H647" s="64"/>
      <c r="I647" s="65"/>
      <c r="J647" s="65"/>
      <c r="K647" s="63"/>
      <c r="L647" s="61"/>
      <c r="M647" s="61"/>
      <c r="N647" s="61"/>
      <c r="O647" s="61"/>
      <c r="P647" s="28"/>
      <c r="Q647" s="61"/>
      <c r="R647" s="61"/>
      <c r="S647" s="61"/>
      <c r="T647" s="61"/>
      <c r="U647" s="28"/>
      <c r="V647" s="61"/>
      <c r="W647" s="9"/>
      <c r="X647" s="9"/>
      <c r="Y647" s="66"/>
      <c r="Z647" s="9"/>
      <c r="AA647" s="60"/>
      <c r="AB647" s="61"/>
      <c r="AC647" s="61"/>
      <c r="AD647" s="61"/>
      <c r="AE647" s="61"/>
      <c r="AF647" s="61"/>
      <c r="AG647" s="61"/>
      <c r="AH647" s="61" t="str">
        <f t="shared" si="10"/>
        <v/>
      </c>
    </row>
    <row r="648" spans="1:34" s="24" customFormat="1" ht="25.5" customHeight="1" x14ac:dyDescent="0.25">
      <c r="A648" s="61">
        <v>647</v>
      </c>
      <c r="B648" s="61"/>
      <c r="C648" s="61"/>
      <c r="D648" s="61"/>
      <c r="E648" s="62"/>
      <c r="F648" s="61"/>
      <c r="G648" s="63"/>
      <c r="H648" s="64"/>
      <c r="I648" s="65"/>
      <c r="J648" s="65"/>
      <c r="K648" s="63"/>
      <c r="L648" s="61"/>
      <c r="M648" s="61"/>
      <c r="N648" s="61"/>
      <c r="O648" s="61"/>
      <c r="P648" s="28"/>
      <c r="Q648" s="61"/>
      <c r="R648" s="61"/>
      <c r="S648" s="61"/>
      <c r="T648" s="61"/>
      <c r="U648" s="28"/>
      <c r="V648" s="61"/>
      <c r="W648" s="9"/>
      <c r="X648" s="9"/>
      <c r="Y648" s="66"/>
      <c r="Z648" s="9"/>
      <c r="AA648" s="60"/>
      <c r="AB648" s="61"/>
      <c r="AC648" s="61"/>
      <c r="AD648" s="61"/>
      <c r="AE648" s="61"/>
      <c r="AF648" s="61"/>
      <c r="AG648" s="61"/>
      <c r="AH648" s="61" t="str">
        <f t="shared" si="10"/>
        <v/>
      </c>
    </row>
    <row r="649" spans="1:34" s="24" customFormat="1" ht="25.5" customHeight="1" x14ac:dyDescent="0.25">
      <c r="A649" s="61">
        <v>648</v>
      </c>
      <c r="B649" s="61"/>
      <c r="C649" s="61"/>
      <c r="D649" s="61"/>
      <c r="E649" s="62"/>
      <c r="F649" s="61"/>
      <c r="G649" s="63"/>
      <c r="H649" s="64"/>
      <c r="I649" s="65"/>
      <c r="J649" s="65"/>
      <c r="K649" s="63"/>
      <c r="L649" s="61"/>
      <c r="M649" s="61"/>
      <c r="N649" s="61"/>
      <c r="O649" s="61"/>
      <c r="P649" s="28"/>
      <c r="Q649" s="61"/>
      <c r="R649" s="61"/>
      <c r="S649" s="61"/>
      <c r="T649" s="61"/>
      <c r="U649" s="28"/>
      <c r="V649" s="61"/>
      <c r="W649" s="9"/>
      <c r="X649" s="9"/>
      <c r="Y649" s="66"/>
      <c r="Z649" s="9"/>
      <c r="AA649" s="60"/>
      <c r="AB649" s="61"/>
      <c r="AC649" s="61"/>
      <c r="AD649" s="61"/>
      <c r="AE649" s="61"/>
      <c r="AF649" s="61"/>
      <c r="AG649" s="61"/>
      <c r="AH649" s="61" t="str">
        <f t="shared" si="10"/>
        <v/>
      </c>
    </row>
    <row r="650" spans="1:34" s="24" customFormat="1" ht="25.5" customHeight="1" x14ac:dyDescent="0.25">
      <c r="A650" s="61">
        <v>649</v>
      </c>
      <c r="B650" s="61"/>
      <c r="C650" s="61"/>
      <c r="D650" s="61"/>
      <c r="E650" s="62"/>
      <c r="F650" s="61"/>
      <c r="G650" s="63"/>
      <c r="H650" s="64"/>
      <c r="I650" s="65"/>
      <c r="J650" s="65"/>
      <c r="K650" s="63"/>
      <c r="L650" s="61"/>
      <c r="M650" s="61"/>
      <c r="N650" s="61"/>
      <c r="O650" s="61"/>
      <c r="P650" s="28"/>
      <c r="Q650" s="61"/>
      <c r="R650" s="61"/>
      <c r="S650" s="61"/>
      <c r="T650" s="61"/>
      <c r="U650" s="28"/>
      <c r="V650" s="61"/>
      <c r="W650" s="9"/>
      <c r="X650" s="9"/>
      <c r="Y650" s="66"/>
      <c r="Z650" s="9"/>
      <c r="AA650" s="60"/>
      <c r="AB650" s="61"/>
      <c r="AC650" s="61"/>
      <c r="AD650" s="61"/>
      <c r="AE650" s="61"/>
      <c r="AF650" s="61"/>
      <c r="AG650" s="61"/>
      <c r="AH650" s="61" t="str">
        <f t="shared" si="10"/>
        <v/>
      </c>
    </row>
    <row r="651" spans="1:34" s="24" customFormat="1" ht="25.5" customHeight="1" x14ac:dyDescent="0.25">
      <c r="A651" s="61">
        <v>650</v>
      </c>
      <c r="B651" s="61"/>
      <c r="C651" s="61"/>
      <c r="D651" s="61"/>
      <c r="E651" s="62"/>
      <c r="F651" s="61"/>
      <c r="G651" s="63"/>
      <c r="H651" s="64"/>
      <c r="I651" s="65"/>
      <c r="J651" s="65"/>
      <c r="K651" s="63"/>
      <c r="L651" s="61"/>
      <c r="M651" s="61"/>
      <c r="N651" s="61"/>
      <c r="O651" s="61"/>
      <c r="P651" s="28"/>
      <c r="Q651" s="61"/>
      <c r="R651" s="61"/>
      <c r="S651" s="61"/>
      <c r="T651" s="61"/>
      <c r="U651" s="28"/>
      <c r="V651" s="61"/>
      <c r="W651" s="9"/>
      <c r="X651" s="9"/>
      <c r="Y651" s="66"/>
      <c r="Z651" s="9"/>
      <c r="AA651" s="60"/>
      <c r="AB651" s="61"/>
      <c r="AC651" s="61"/>
      <c r="AD651" s="61"/>
      <c r="AE651" s="61"/>
      <c r="AF651" s="61"/>
      <c r="AG651" s="61"/>
      <c r="AH651" s="61" t="str">
        <f t="shared" si="10"/>
        <v/>
      </c>
    </row>
    <row r="652" spans="1:34" s="24" customFormat="1" ht="25.5" customHeight="1" x14ac:dyDescent="0.25">
      <c r="A652" s="61">
        <v>651</v>
      </c>
      <c r="B652" s="61"/>
      <c r="C652" s="61"/>
      <c r="D652" s="61"/>
      <c r="E652" s="62"/>
      <c r="F652" s="61"/>
      <c r="G652" s="63"/>
      <c r="H652" s="64"/>
      <c r="I652" s="65"/>
      <c r="J652" s="65"/>
      <c r="K652" s="63"/>
      <c r="L652" s="61"/>
      <c r="M652" s="61"/>
      <c r="N652" s="61"/>
      <c r="O652" s="61"/>
      <c r="P652" s="28"/>
      <c r="Q652" s="61"/>
      <c r="R652" s="61"/>
      <c r="S652" s="61"/>
      <c r="T652" s="61"/>
      <c r="U652" s="28"/>
      <c r="V652" s="61"/>
      <c r="W652" s="9"/>
      <c r="X652" s="9"/>
      <c r="Y652" s="66"/>
      <c r="Z652" s="9"/>
      <c r="AA652" s="60"/>
      <c r="AB652" s="61"/>
      <c r="AC652" s="61"/>
      <c r="AD652" s="61"/>
      <c r="AE652" s="61"/>
      <c r="AF652" s="61"/>
      <c r="AG652" s="61"/>
      <c r="AH652" s="61" t="str">
        <f t="shared" si="10"/>
        <v/>
      </c>
    </row>
    <row r="653" spans="1:34" s="24" customFormat="1" ht="25.5" customHeight="1" x14ac:dyDescent="0.25">
      <c r="A653" s="61">
        <v>652</v>
      </c>
      <c r="B653" s="61"/>
      <c r="C653" s="61"/>
      <c r="D653" s="61"/>
      <c r="E653" s="62"/>
      <c r="F653" s="61"/>
      <c r="G653" s="63"/>
      <c r="H653" s="64"/>
      <c r="I653" s="65"/>
      <c r="J653" s="65"/>
      <c r="K653" s="63"/>
      <c r="L653" s="61"/>
      <c r="M653" s="61"/>
      <c r="N653" s="61"/>
      <c r="O653" s="61"/>
      <c r="P653" s="28"/>
      <c r="Q653" s="61"/>
      <c r="R653" s="61"/>
      <c r="S653" s="61"/>
      <c r="T653" s="61"/>
      <c r="U653" s="28"/>
      <c r="V653" s="61"/>
      <c r="W653" s="9"/>
      <c r="X653" s="9"/>
      <c r="Y653" s="74"/>
      <c r="Z653" s="9"/>
      <c r="AA653" s="60"/>
      <c r="AB653" s="61"/>
      <c r="AC653" s="61"/>
      <c r="AD653" s="61"/>
      <c r="AE653" s="61"/>
      <c r="AF653" s="61"/>
      <c r="AG653" s="61"/>
      <c r="AH653" s="61" t="str">
        <f t="shared" si="10"/>
        <v/>
      </c>
    </row>
    <row r="654" spans="1:34" s="24" customFormat="1" ht="25.5" customHeight="1" x14ac:dyDescent="0.25">
      <c r="A654" s="61">
        <v>653</v>
      </c>
      <c r="B654" s="61"/>
      <c r="C654" s="61"/>
      <c r="D654" s="61"/>
      <c r="E654" s="62"/>
      <c r="F654" s="61"/>
      <c r="G654" s="63"/>
      <c r="H654" s="64"/>
      <c r="I654" s="65"/>
      <c r="J654" s="65"/>
      <c r="K654" s="63"/>
      <c r="L654" s="61"/>
      <c r="M654" s="61"/>
      <c r="N654" s="61"/>
      <c r="O654" s="61"/>
      <c r="P654" s="28"/>
      <c r="Q654" s="61"/>
      <c r="R654" s="61"/>
      <c r="S654" s="61"/>
      <c r="T654" s="61"/>
      <c r="U654" s="28"/>
      <c r="V654" s="61"/>
      <c r="W654" s="9"/>
      <c r="X654" s="9"/>
      <c r="Y654" s="66"/>
      <c r="Z654" s="9"/>
      <c r="AA654" s="60"/>
      <c r="AB654" s="61"/>
      <c r="AC654" s="61"/>
      <c r="AD654" s="61"/>
      <c r="AE654" s="61"/>
      <c r="AF654" s="61"/>
      <c r="AG654" s="61"/>
      <c r="AH654" s="61" t="str">
        <f t="shared" si="10"/>
        <v/>
      </c>
    </row>
    <row r="655" spans="1:34" s="24" customFormat="1" ht="25.5" customHeight="1" x14ac:dyDescent="0.25">
      <c r="A655" s="61">
        <v>654</v>
      </c>
      <c r="B655" s="61"/>
      <c r="C655" s="61"/>
      <c r="D655" s="61"/>
      <c r="E655" s="62"/>
      <c r="F655" s="61"/>
      <c r="G655" s="63"/>
      <c r="H655" s="64"/>
      <c r="I655" s="65"/>
      <c r="J655" s="65"/>
      <c r="K655" s="63"/>
      <c r="L655" s="61"/>
      <c r="M655" s="61"/>
      <c r="N655" s="61"/>
      <c r="O655" s="61"/>
      <c r="P655" s="28"/>
      <c r="Q655" s="61"/>
      <c r="R655" s="61"/>
      <c r="S655" s="61"/>
      <c r="T655" s="61"/>
      <c r="U655" s="28"/>
      <c r="V655" s="61"/>
      <c r="W655" s="9"/>
      <c r="X655" s="9"/>
      <c r="Y655" s="66"/>
      <c r="Z655" s="9"/>
      <c r="AA655" s="60"/>
      <c r="AB655" s="61"/>
      <c r="AC655" s="61"/>
      <c r="AD655" s="61"/>
      <c r="AE655" s="61"/>
      <c r="AF655" s="61"/>
      <c r="AG655" s="61"/>
      <c r="AH655" s="61" t="str">
        <f t="shared" si="10"/>
        <v/>
      </c>
    </row>
    <row r="656" spans="1:34" s="24" customFormat="1" ht="25.5" customHeight="1" x14ac:dyDescent="0.25">
      <c r="A656" s="61">
        <v>655</v>
      </c>
      <c r="B656" s="61"/>
      <c r="C656" s="61"/>
      <c r="D656" s="61"/>
      <c r="E656" s="62"/>
      <c r="F656" s="61"/>
      <c r="G656" s="63"/>
      <c r="H656" s="64"/>
      <c r="I656" s="65"/>
      <c r="J656" s="65"/>
      <c r="K656" s="63"/>
      <c r="L656" s="61"/>
      <c r="M656" s="61"/>
      <c r="N656" s="61"/>
      <c r="O656" s="61"/>
      <c r="P656" s="28"/>
      <c r="Q656" s="61"/>
      <c r="R656" s="61"/>
      <c r="S656" s="61"/>
      <c r="T656" s="61"/>
      <c r="U656" s="28"/>
      <c r="V656" s="61"/>
      <c r="W656" s="9"/>
      <c r="X656" s="9"/>
      <c r="Y656" s="66"/>
      <c r="Z656" s="9"/>
      <c r="AA656" s="60"/>
      <c r="AB656" s="61"/>
      <c r="AC656" s="61"/>
      <c r="AD656" s="61"/>
      <c r="AE656" s="61"/>
      <c r="AF656" s="61"/>
      <c r="AG656" s="61"/>
      <c r="AH656" s="61" t="str">
        <f t="shared" si="10"/>
        <v/>
      </c>
    </row>
    <row r="657" spans="1:34" s="24" customFormat="1" ht="25.5" customHeight="1" x14ac:dyDescent="0.25">
      <c r="A657" s="61">
        <v>656</v>
      </c>
      <c r="B657" s="61"/>
      <c r="C657" s="61"/>
      <c r="D657" s="61"/>
      <c r="E657" s="62"/>
      <c r="F657" s="61"/>
      <c r="G657" s="63"/>
      <c r="H657" s="64"/>
      <c r="I657" s="65"/>
      <c r="J657" s="65"/>
      <c r="K657" s="63"/>
      <c r="L657" s="61"/>
      <c r="M657" s="61"/>
      <c r="N657" s="61"/>
      <c r="O657" s="61"/>
      <c r="P657" s="28"/>
      <c r="Q657" s="61"/>
      <c r="R657" s="61"/>
      <c r="S657" s="61"/>
      <c r="T657" s="61"/>
      <c r="U657" s="28"/>
      <c r="V657" s="61"/>
      <c r="W657" s="9"/>
      <c r="X657" s="9"/>
      <c r="Y657" s="66"/>
      <c r="Z657" s="9"/>
      <c r="AA657" s="60"/>
      <c r="AB657" s="61"/>
      <c r="AC657" s="61"/>
      <c r="AD657" s="61"/>
      <c r="AE657" s="61"/>
      <c r="AF657" s="61"/>
      <c r="AG657" s="61"/>
      <c r="AH657" s="61" t="str">
        <f t="shared" si="10"/>
        <v/>
      </c>
    </row>
    <row r="658" spans="1:34" s="24" customFormat="1" ht="25.5" customHeight="1" x14ac:dyDescent="0.25">
      <c r="A658" s="61">
        <v>657</v>
      </c>
      <c r="B658" s="61"/>
      <c r="C658" s="61"/>
      <c r="D658" s="61"/>
      <c r="E658" s="62"/>
      <c r="F658" s="61"/>
      <c r="G658" s="63"/>
      <c r="H658" s="64"/>
      <c r="I658" s="65"/>
      <c r="J658" s="65"/>
      <c r="K658" s="63"/>
      <c r="L658" s="61"/>
      <c r="M658" s="61"/>
      <c r="N658" s="61"/>
      <c r="O658" s="61"/>
      <c r="P658" s="28"/>
      <c r="Q658" s="61"/>
      <c r="R658" s="61"/>
      <c r="S658" s="61"/>
      <c r="T658" s="61"/>
      <c r="U658" s="28"/>
      <c r="V658" s="61"/>
      <c r="W658" s="9"/>
      <c r="X658" s="9"/>
      <c r="Y658" s="66"/>
      <c r="Z658" s="9"/>
      <c r="AA658" s="60"/>
      <c r="AB658" s="61"/>
      <c r="AC658" s="61"/>
      <c r="AD658" s="61"/>
      <c r="AE658" s="61"/>
      <c r="AF658" s="61"/>
      <c r="AG658" s="61"/>
      <c r="AH658" s="61" t="str">
        <f t="shared" si="10"/>
        <v/>
      </c>
    </row>
    <row r="659" spans="1:34" s="24" customFormat="1" ht="25.5" customHeight="1" x14ac:dyDescent="0.25">
      <c r="A659" s="61">
        <v>658</v>
      </c>
      <c r="B659" s="61"/>
      <c r="C659" s="61"/>
      <c r="D659" s="61"/>
      <c r="E659" s="62"/>
      <c r="F659" s="61"/>
      <c r="G659" s="63"/>
      <c r="H659" s="64"/>
      <c r="I659" s="65"/>
      <c r="J659" s="65"/>
      <c r="K659" s="63"/>
      <c r="L659" s="61"/>
      <c r="M659" s="61"/>
      <c r="N659" s="61"/>
      <c r="O659" s="61"/>
      <c r="P659" s="28"/>
      <c r="Q659" s="61"/>
      <c r="R659" s="61"/>
      <c r="S659" s="61"/>
      <c r="T659" s="61"/>
      <c r="U659" s="28"/>
      <c r="V659" s="61"/>
      <c r="W659" s="9"/>
      <c r="X659" s="9"/>
      <c r="Y659" s="66"/>
      <c r="Z659" s="9"/>
      <c r="AA659" s="60"/>
      <c r="AB659" s="61"/>
      <c r="AC659" s="61"/>
      <c r="AD659" s="61"/>
      <c r="AE659" s="61"/>
      <c r="AF659" s="61"/>
      <c r="AG659" s="61"/>
      <c r="AH659" s="61" t="str">
        <f t="shared" si="10"/>
        <v/>
      </c>
    </row>
    <row r="660" spans="1:34" s="24" customFormat="1" ht="25.5" customHeight="1" x14ac:dyDescent="0.25">
      <c r="A660" s="61">
        <v>659</v>
      </c>
      <c r="B660" s="61"/>
      <c r="C660" s="61"/>
      <c r="D660" s="61"/>
      <c r="E660" s="62"/>
      <c r="F660" s="61"/>
      <c r="G660" s="63"/>
      <c r="H660" s="64"/>
      <c r="I660" s="65"/>
      <c r="J660" s="65"/>
      <c r="K660" s="63"/>
      <c r="L660" s="61"/>
      <c r="M660" s="61"/>
      <c r="N660" s="61"/>
      <c r="O660" s="61"/>
      <c r="P660" s="28"/>
      <c r="Q660" s="61"/>
      <c r="R660" s="28"/>
      <c r="S660" s="61"/>
      <c r="T660" s="61"/>
      <c r="U660" s="28"/>
      <c r="V660" s="61"/>
      <c r="W660" s="9"/>
      <c r="X660" s="9"/>
      <c r="Y660" s="66"/>
      <c r="Z660" s="9"/>
      <c r="AA660" s="60"/>
      <c r="AB660" s="61"/>
      <c r="AC660" s="61"/>
      <c r="AD660" s="61"/>
      <c r="AE660" s="61"/>
      <c r="AF660" s="61"/>
      <c r="AG660" s="61"/>
      <c r="AH660" s="61" t="str">
        <f t="shared" si="10"/>
        <v/>
      </c>
    </row>
    <row r="661" spans="1:34" s="24" customFormat="1" ht="25.5" customHeight="1" x14ac:dyDescent="0.25">
      <c r="A661" s="61">
        <v>660</v>
      </c>
      <c r="B661" s="61"/>
      <c r="C661" s="61"/>
      <c r="D661" s="61"/>
      <c r="E661" s="62"/>
      <c r="F661" s="61"/>
      <c r="G661" s="63"/>
      <c r="H661" s="64"/>
      <c r="I661" s="65"/>
      <c r="J661" s="65"/>
      <c r="K661" s="63"/>
      <c r="L661" s="61"/>
      <c r="M661" s="61"/>
      <c r="N661" s="61"/>
      <c r="O661" s="61"/>
      <c r="P661" s="28"/>
      <c r="Q661" s="61"/>
      <c r="R661" s="61"/>
      <c r="S661" s="61"/>
      <c r="T661" s="61"/>
      <c r="U661" s="28"/>
      <c r="V661" s="61"/>
      <c r="W661" s="9"/>
      <c r="X661" s="9"/>
      <c r="Y661" s="66"/>
      <c r="Z661" s="9"/>
      <c r="AA661" s="60"/>
      <c r="AB661" s="61"/>
      <c r="AC661" s="61"/>
      <c r="AD661" s="61"/>
      <c r="AE661" s="61"/>
      <c r="AF661" s="61"/>
      <c r="AG661" s="61"/>
      <c r="AH661" s="61" t="str">
        <f t="shared" si="10"/>
        <v/>
      </c>
    </row>
    <row r="662" spans="1:34" s="24" customFormat="1" ht="25.5" customHeight="1" x14ac:dyDescent="0.25">
      <c r="A662" s="61">
        <v>661</v>
      </c>
      <c r="B662" s="61"/>
      <c r="C662" s="61"/>
      <c r="D662" s="61"/>
      <c r="E662" s="62"/>
      <c r="F662" s="61"/>
      <c r="G662" s="63"/>
      <c r="H662" s="64"/>
      <c r="I662" s="65"/>
      <c r="J662" s="65"/>
      <c r="K662" s="63"/>
      <c r="L662" s="61"/>
      <c r="M662" s="61"/>
      <c r="N662" s="61"/>
      <c r="O662" s="61"/>
      <c r="P662" s="28"/>
      <c r="Q662" s="61"/>
      <c r="R662" s="61"/>
      <c r="S662" s="61"/>
      <c r="T662" s="61"/>
      <c r="U662" s="28"/>
      <c r="V662" s="61"/>
      <c r="W662" s="9"/>
      <c r="X662" s="9"/>
      <c r="Y662" s="66"/>
      <c r="Z662" s="9"/>
      <c r="AA662" s="60"/>
      <c r="AB662" s="61"/>
      <c r="AC662" s="61"/>
      <c r="AD662" s="61"/>
      <c r="AE662" s="61"/>
      <c r="AF662" s="61"/>
      <c r="AG662" s="61"/>
      <c r="AH662" s="61" t="str">
        <f t="shared" si="10"/>
        <v/>
      </c>
    </row>
    <row r="663" spans="1:34" s="24" customFormat="1" ht="25.5" customHeight="1" x14ac:dyDescent="0.25">
      <c r="A663" s="61">
        <v>662</v>
      </c>
      <c r="B663" s="61"/>
      <c r="C663" s="61"/>
      <c r="D663" s="61"/>
      <c r="E663" s="62"/>
      <c r="F663" s="61"/>
      <c r="G663" s="63"/>
      <c r="H663" s="64"/>
      <c r="I663" s="65"/>
      <c r="J663" s="65"/>
      <c r="K663" s="63"/>
      <c r="L663" s="61"/>
      <c r="M663" s="61"/>
      <c r="N663" s="61"/>
      <c r="O663" s="61"/>
      <c r="P663" s="28"/>
      <c r="Q663" s="61"/>
      <c r="R663" s="61"/>
      <c r="S663" s="61"/>
      <c r="T663" s="61"/>
      <c r="U663" s="28"/>
      <c r="V663" s="61"/>
      <c r="W663" s="9"/>
      <c r="X663" s="9"/>
      <c r="Y663" s="66"/>
      <c r="Z663" s="9"/>
      <c r="AA663" s="60"/>
      <c r="AB663" s="61"/>
      <c r="AC663" s="61"/>
      <c r="AD663" s="61"/>
      <c r="AE663" s="61"/>
      <c r="AF663" s="61"/>
      <c r="AG663" s="61"/>
      <c r="AH663" s="61" t="str">
        <f t="shared" si="10"/>
        <v/>
      </c>
    </row>
    <row r="664" spans="1:34" s="24" customFormat="1" ht="25.5" customHeight="1" x14ac:dyDescent="0.25">
      <c r="A664" s="61">
        <v>663</v>
      </c>
      <c r="B664" s="61"/>
      <c r="C664" s="61"/>
      <c r="D664" s="61"/>
      <c r="E664" s="62"/>
      <c r="F664" s="61"/>
      <c r="G664" s="63"/>
      <c r="H664" s="64"/>
      <c r="I664" s="65"/>
      <c r="J664" s="65"/>
      <c r="K664" s="63"/>
      <c r="L664" s="61"/>
      <c r="M664" s="61"/>
      <c r="N664" s="61"/>
      <c r="O664" s="61"/>
      <c r="P664" s="28"/>
      <c r="Q664" s="61"/>
      <c r="R664" s="61"/>
      <c r="S664" s="61"/>
      <c r="T664" s="61"/>
      <c r="U664" s="28"/>
      <c r="V664" s="61"/>
      <c r="W664" s="9"/>
      <c r="X664" s="9"/>
      <c r="Y664" s="66"/>
      <c r="Z664" s="9"/>
      <c r="AA664" s="60"/>
      <c r="AB664" s="61"/>
      <c r="AC664" s="61"/>
      <c r="AD664" s="61"/>
      <c r="AE664" s="61"/>
      <c r="AF664" s="61"/>
      <c r="AG664" s="61"/>
      <c r="AH664" s="61" t="str">
        <f t="shared" si="10"/>
        <v/>
      </c>
    </row>
    <row r="665" spans="1:34" s="24" customFormat="1" ht="25.5" customHeight="1" x14ac:dyDescent="0.25">
      <c r="A665" s="61">
        <v>664</v>
      </c>
      <c r="B665" s="61"/>
      <c r="C665" s="61"/>
      <c r="D665" s="61"/>
      <c r="E665" s="62"/>
      <c r="F665" s="61"/>
      <c r="G665" s="63"/>
      <c r="H665" s="64"/>
      <c r="I665" s="65"/>
      <c r="J665" s="65"/>
      <c r="K665" s="63"/>
      <c r="L665" s="61"/>
      <c r="M665" s="61"/>
      <c r="N665" s="61"/>
      <c r="O665" s="61"/>
      <c r="P665" s="28"/>
      <c r="Q665" s="61"/>
      <c r="R665" s="61"/>
      <c r="S665" s="61"/>
      <c r="T665" s="61"/>
      <c r="U665" s="28"/>
      <c r="V665" s="61"/>
      <c r="W665" s="9"/>
      <c r="X665" s="9"/>
      <c r="Y665" s="66"/>
      <c r="Z665" s="9"/>
      <c r="AA665" s="60"/>
      <c r="AB665" s="61"/>
      <c r="AC665" s="61"/>
      <c r="AD665" s="61"/>
      <c r="AE665" s="61"/>
      <c r="AF665" s="61"/>
      <c r="AG665" s="61"/>
      <c r="AH665" s="61" t="str">
        <f t="shared" si="10"/>
        <v/>
      </c>
    </row>
    <row r="666" spans="1:34" s="24" customFormat="1" ht="25.5" customHeight="1" x14ac:dyDescent="0.25">
      <c r="A666" s="61">
        <v>665</v>
      </c>
      <c r="B666" s="61"/>
      <c r="C666" s="61"/>
      <c r="D666" s="61"/>
      <c r="E666" s="62"/>
      <c r="F666" s="61"/>
      <c r="G666" s="63"/>
      <c r="H666" s="64"/>
      <c r="I666" s="65"/>
      <c r="J666" s="65"/>
      <c r="K666" s="63"/>
      <c r="L666" s="61"/>
      <c r="M666" s="61"/>
      <c r="N666" s="61"/>
      <c r="O666" s="61"/>
      <c r="P666" s="28"/>
      <c r="Q666" s="61"/>
      <c r="R666" s="61"/>
      <c r="S666" s="61"/>
      <c r="T666" s="61"/>
      <c r="U666" s="28"/>
      <c r="V666" s="61"/>
      <c r="W666" s="9"/>
      <c r="X666" s="9"/>
      <c r="Y666" s="66"/>
      <c r="Z666" s="9"/>
      <c r="AA666" s="60"/>
      <c r="AB666" s="61"/>
      <c r="AC666" s="61"/>
      <c r="AD666" s="61"/>
      <c r="AE666" s="61"/>
      <c r="AF666" s="61"/>
      <c r="AG666" s="61"/>
      <c r="AH666" s="61" t="str">
        <f t="shared" si="10"/>
        <v/>
      </c>
    </row>
    <row r="667" spans="1:34" s="24" customFormat="1" ht="25.5" customHeight="1" x14ac:dyDescent="0.25">
      <c r="A667" s="61">
        <v>666</v>
      </c>
      <c r="B667" s="61"/>
      <c r="C667" s="61"/>
      <c r="D667" s="61"/>
      <c r="E667" s="62"/>
      <c r="F667" s="61"/>
      <c r="G667" s="63"/>
      <c r="H667" s="64"/>
      <c r="I667" s="65"/>
      <c r="J667" s="65"/>
      <c r="K667" s="63"/>
      <c r="L667" s="61"/>
      <c r="M667" s="61"/>
      <c r="N667" s="61"/>
      <c r="O667" s="61"/>
      <c r="P667" s="28"/>
      <c r="Q667" s="61"/>
      <c r="R667" s="61"/>
      <c r="S667" s="61"/>
      <c r="T667" s="61"/>
      <c r="U667" s="28"/>
      <c r="V667" s="61"/>
      <c r="W667" s="9"/>
      <c r="X667" s="9"/>
      <c r="Y667" s="66"/>
      <c r="Z667" s="9"/>
      <c r="AA667" s="60"/>
      <c r="AB667" s="61"/>
      <c r="AC667" s="61"/>
      <c r="AD667" s="61"/>
      <c r="AE667" s="61"/>
      <c r="AF667" s="61"/>
      <c r="AG667" s="61"/>
      <c r="AH667" s="61" t="str">
        <f t="shared" si="10"/>
        <v/>
      </c>
    </row>
    <row r="668" spans="1:34" s="24" customFormat="1" ht="25.5" customHeight="1" x14ac:dyDescent="0.25">
      <c r="A668" s="61">
        <v>667</v>
      </c>
      <c r="B668" s="61"/>
      <c r="C668" s="61"/>
      <c r="D668" s="61"/>
      <c r="E668" s="62"/>
      <c r="F668" s="61"/>
      <c r="G668" s="63"/>
      <c r="H668" s="64"/>
      <c r="I668" s="65"/>
      <c r="J668" s="65"/>
      <c r="K668" s="63"/>
      <c r="L668" s="61"/>
      <c r="M668" s="61"/>
      <c r="N668" s="61"/>
      <c r="O668" s="61"/>
      <c r="P668" s="28"/>
      <c r="Q668" s="61"/>
      <c r="R668" s="28"/>
      <c r="S668" s="61"/>
      <c r="T668" s="61"/>
      <c r="U668" s="28"/>
      <c r="V668" s="61"/>
      <c r="W668" s="9"/>
      <c r="X668" s="9"/>
      <c r="Y668" s="66"/>
      <c r="Z668" s="9"/>
      <c r="AA668" s="60"/>
      <c r="AB668" s="61"/>
      <c r="AC668" s="61"/>
      <c r="AD668" s="61"/>
      <c r="AE668" s="61"/>
      <c r="AF668" s="61"/>
      <c r="AG668" s="61"/>
      <c r="AH668" s="61" t="str">
        <f t="shared" si="10"/>
        <v/>
      </c>
    </row>
    <row r="669" spans="1:34" s="24" customFormat="1" ht="25.5" customHeight="1" x14ac:dyDescent="0.25">
      <c r="A669" s="61">
        <v>668</v>
      </c>
      <c r="B669" s="61"/>
      <c r="C669" s="61"/>
      <c r="D669" s="61"/>
      <c r="E669" s="62"/>
      <c r="F669" s="61"/>
      <c r="G669" s="63"/>
      <c r="H669" s="64"/>
      <c r="I669" s="65"/>
      <c r="J669" s="65"/>
      <c r="K669" s="63"/>
      <c r="L669" s="61"/>
      <c r="M669" s="61"/>
      <c r="N669" s="61"/>
      <c r="O669" s="61"/>
      <c r="P669" s="28"/>
      <c r="Q669" s="61"/>
      <c r="R669" s="61"/>
      <c r="S669" s="61"/>
      <c r="T669" s="61"/>
      <c r="U669" s="28"/>
      <c r="V669" s="61"/>
      <c r="W669" s="9"/>
      <c r="X669" s="9"/>
      <c r="Y669" s="66"/>
      <c r="Z669" s="9"/>
      <c r="AA669" s="60"/>
      <c r="AB669" s="61"/>
      <c r="AC669" s="61"/>
      <c r="AD669" s="61"/>
      <c r="AE669" s="61"/>
      <c r="AF669" s="61"/>
      <c r="AG669" s="61"/>
      <c r="AH669" s="61" t="str">
        <f t="shared" si="10"/>
        <v/>
      </c>
    </row>
    <row r="670" spans="1:34" s="24" customFormat="1" ht="25.5" customHeight="1" x14ac:dyDescent="0.25">
      <c r="A670" s="61">
        <v>669</v>
      </c>
      <c r="B670" s="61"/>
      <c r="C670" s="61"/>
      <c r="D670" s="61"/>
      <c r="E670" s="62"/>
      <c r="F670" s="61"/>
      <c r="G670" s="63"/>
      <c r="H670" s="64"/>
      <c r="I670" s="65"/>
      <c r="J670" s="65"/>
      <c r="K670" s="63"/>
      <c r="L670" s="61"/>
      <c r="M670" s="61"/>
      <c r="N670" s="61"/>
      <c r="O670" s="61"/>
      <c r="P670" s="28"/>
      <c r="Q670" s="61"/>
      <c r="R670" s="61"/>
      <c r="S670" s="61"/>
      <c r="T670" s="61"/>
      <c r="U670" s="28"/>
      <c r="V670" s="61"/>
      <c r="W670" s="9"/>
      <c r="X670" s="9"/>
      <c r="Y670" s="66"/>
      <c r="Z670" s="9"/>
      <c r="AA670" s="60"/>
      <c r="AB670" s="61"/>
      <c r="AC670" s="61"/>
      <c r="AD670" s="61"/>
      <c r="AE670" s="61"/>
      <c r="AF670" s="61"/>
      <c r="AG670" s="61"/>
      <c r="AH670" s="61" t="str">
        <f t="shared" si="10"/>
        <v/>
      </c>
    </row>
    <row r="671" spans="1:34" s="24" customFormat="1" ht="25.5" customHeight="1" x14ac:dyDescent="0.25">
      <c r="A671" s="61">
        <v>670</v>
      </c>
      <c r="B671" s="61"/>
      <c r="C671" s="61"/>
      <c r="D671" s="61"/>
      <c r="E671" s="62"/>
      <c r="F671" s="61"/>
      <c r="G671" s="63"/>
      <c r="H671" s="64"/>
      <c r="I671" s="65"/>
      <c r="J671" s="65"/>
      <c r="K671" s="63"/>
      <c r="L671" s="61"/>
      <c r="M671" s="61"/>
      <c r="N671" s="61"/>
      <c r="O671" s="61"/>
      <c r="P671" s="28"/>
      <c r="Q671" s="61"/>
      <c r="R671" s="61"/>
      <c r="S671" s="61"/>
      <c r="T671" s="61"/>
      <c r="U671" s="28"/>
      <c r="V671" s="61"/>
      <c r="W671" s="9"/>
      <c r="X671" s="9"/>
      <c r="Y671" s="66"/>
      <c r="Z671" s="9"/>
      <c r="AA671" s="60"/>
      <c r="AB671" s="61"/>
      <c r="AC671" s="61"/>
      <c r="AD671" s="61"/>
      <c r="AE671" s="61"/>
      <c r="AF671" s="61"/>
      <c r="AG671" s="61"/>
      <c r="AH671" s="61" t="str">
        <f t="shared" si="10"/>
        <v/>
      </c>
    </row>
    <row r="672" spans="1:34" s="24" customFormat="1" ht="25.5" customHeight="1" x14ac:dyDescent="0.25">
      <c r="A672" s="61">
        <v>671</v>
      </c>
      <c r="B672" s="61"/>
      <c r="C672" s="61"/>
      <c r="D672" s="61"/>
      <c r="E672" s="62"/>
      <c r="F672" s="61"/>
      <c r="G672" s="63"/>
      <c r="H672" s="64"/>
      <c r="I672" s="65"/>
      <c r="J672" s="65"/>
      <c r="K672" s="63"/>
      <c r="L672" s="61"/>
      <c r="M672" s="61"/>
      <c r="N672" s="61"/>
      <c r="O672" s="61"/>
      <c r="P672" s="28"/>
      <c r="Q672" s="61"/>
      <c r="R672" s="61"/>
      <c r="S672" s="61"/>
      <c r="T672" s="61"/>
      <c r="U672" s="28"/>
      <c r="V672" s="61"/>
      <c r="W672" s="9"/>
      <c r="X672" s="9"/>
      <c r="Y672" s="66"/>
      <c r="Z672" s="9"/>
      <c r="AA672" s="60"/>
      <c r="AB672" s="61"/>
      <c r="AC672" s="61"/>
      <c r="AD672" s="61"/>
      <c r="AE672" s="61"/>
      <c r="AF672" s="61"/>
      <c r="AG672" s="61"/>
      <c r="AH672" s="61" t="str">
        <f t="shared" si="10"/>
        <v/>
      </c>
    </row>
    <row r="673" spans="1:34" s="24" customFormat="1" ht="25.5" customHeight="1" x14ac:dyDescent="0.25">
      <c r="A673" s="61">
        <v>672</v>
      </c>
      <c r="B673" s="61"/>
      <c r="C673" s="61"/>
      <c r="D673" s="61"/>
      <c r="E673" s="62"/>
      <c r="F673" s="61"/>
      <c r="G673" s="63"/>
      <c r="H673" s="64"/>
      <c r="I673" s="65"/>
      <c r="J673" s="65"/>
      <c r="K673" s="63"/>
      <c r="L673" s="61"/>
      <c r="M673" s="61"/>
      <c r="N673" s="61"/>
      <c r="O673" s="61"/>
      <c r="P673" s="28"/>
      <c r="Q673" s="61"/>
      <c r="R673" s="61"/>
      <c r="S673" s="61"/>
      <c r="T673" s="61"/>
      <c r="U673" s="28"/>
      <c r="V673" s="61"/>
      <c r="W673" s="9"/>
      <c r="X673" s="9"/>
      <c r="Y673" s="66"/>
      <c r="Z673" s="9"/>
      <c r="AA673" s="60"/>
      <c r="AB673" s="61"/>
      <c r="AC673" s="61"/>
      <c r="AD673" s="61"/>
      <c r="AE673" s="61"/>
      <c r="AF673" s="61"/>
      <c r="AG673" s="61"/>
      <c r="AH673" s="61" t="str">
        <f t="shared" si="10"/>
        <v/>
      </c>
    </row>
    <row r="674" spans="1:34" s="24" customFormat="1" ht="25.5" customHeight="1" x14ac:dyDescent="0.25">
      <c r="A674" s="61">
        <v>673</v>
      </c>
      <c r="B674" s="61"/>
      <c r="C674" s="61"/>
      <c r="D674" s="61"/>
      <c r="E674" s="62"/>
      <c r="F674" s="61"/>
      <c r="G674" s="63"/>
      <c r="H674" s="64"/>
      <c r="I674" s="65"/>
      <c r="J674" s="65"/>
      <c r="K674" s="63"/>
      <c r="L674" s="61"/>
      <c r="M674" s="61"/>
      <c r="N674" s="61"/>
      <c r="O674" s="61"/>
      <c r="P674" s="28"/>
      <c r="Q674" s="61"/>
      <c r="R674" s="61"/>
      <c r="S674" s="61"/>
      <c r="T674" s="61"/>
      <c r="U674" s="28"/>
      <c r="V674" s="61"/>
      <c r="W674" s="9"/>
      <c r="X674" s="9"/>
      <c r="Y674" s="66"/>
      <c r="Z674" s="9"/>
      <c r="AA674" s="60"/>
      <c r="AB674" s="61"/>
      <c r="AC674" s="61"/>
      <c r="AD674" s="61"/>
      <c r="AE674" s="61"/>
      <c r="AF674" s="61"/>
      <c r="AG674" s="61"/>
      <c r="AH674" s="61" t="str">
        <f t="shared" si="10"/>
        <v/>
      </c>
    </row>
    <row r="675" spans="1:34" s="24" customFormat="1" ht="25.5" customHeight="1" x14ac:dyDescent="0.25">
      <c r="A675" s="61">
        <v>674</v>
      </c>
      <c r="B675" s="61"/>
      <c r="C675" s="61"/>
      <c r="D675" s="61"/>
      <c r="E675" s="62"/>
      <c r="F675" s="61"/>
      <c r="G675" s="63"/>
      <c r="H675" s="64"/>
      <c r="I675" s="65"/>
      <c r="J675" s="65"/>
      <c r="K675" s="63"/>
      <c r="L675" s="61"/>
      <c r="M675" s="61"/>
      <c r="N675" s="61"/>
      <c r="O675" s="61"/>
      <c r="P675" s="28"/>
      <c r="Q675" s="61"/>
      <c r="R675" s="61"/>
      <c r="S675" s="61"/>
      <c r="T675" s="61"/>
      <c r="U675" s="28"/>
      <c r="V675" s="61"/>
      <c r="W675" s="9"/>
      <c r="X675" s="9"/>
      <c r="Y675" s="66"/>
      <c r="Z675" s="9"/>
      <c r="AA675" s="60"/>
      <c r="AB675" s="61"/>
      <c r="AC675" s="61"/>
      <c r="AD675" s="61"/>
      <c r="AE675" s="61"/>
      <c r="AF675" s="61"/>
      <c r="AG675" s="61"/>
      <c r="AH675" s="61" t="str">
        <f t="shared" si="10"/>
        <v/>
      </c>
    </row>
    <row r="676" spans="1:34" s="24" customFormat="1" ht="25.5" customHeight="1" x14ac:dyDescent="0.25">
      <c r="A676" s="61">
        <v>675</v>
      </c>
      <c r="B676" s="61"/>
      <c r="C676" s="61"/>
      <c r="D676" s="61"/>
      <c r="E676" s="62"/>
      <c r="F676" s="61"/>
      <c r="G676" s="63"/>
      <c r="H676" s="64"/>
      <c r="I676" s="65"/>
      <c r="J676" s="65"/>
      <c r="K676" s="63"/>
      <c r="L676" s="61"/>
      <c r="M676" s="61"/>
      <c r="N676" s="61"/>
      <c r="O676" s="61"/>
      <c r="P676" s="28"/>
      <c r="Q676" s="61"/>
      <c r="R676" s="61"/>
      <c r="S676" s="61"/>
      <c r="T676" s="61"/>
      <c r="U676" s="28"/>
      <c r="V676" s="61"/>
      <c r="W676" s="9"/>
      <c r="X676" s="9"/>
      <c r="Y676" s="74"/>
      <c r="Z676" s="9"/>
      <c r="AA676" s="60"/>
      <c r="AB676" s="61"/>
      <c r="AC676" s="61"/>
      <c r="AD676" s="61"/>
      <c r="AE676" s="61"/>
      <c r="AF676" s="61"/>
      <c r="AG676" s="61"/>
      <c r="AH676" s="61" t="str">
        <f t="shared" si="10"/>
        <v/>
      </c>
    </row>
    <row r="677" spans="1:34" s="24" customFormat="1" ht="25.5" customHeight="1" x14ac:dyDescent="0.25">
      <c r="A677" s="61">
        <v>676</v>
      </c>
      <c r="B677" s="61"/>
      <c r="C677" s="61"/>
      <c r="D677" s="61"/>
      <c r="E677" s="62"/>
      <c r="F677" s="61"/>
      <c r="G677" s="63"/>
      <c r="H677" s="64"/>
      <c r="I677" s="65"/>
      <c r="J677" s="65"/>
      <c r="K677" s="63"/>
      <c r="L677" s="61"/>
      <c r="M677" s="61"/>
      <c r="N677" s="61"/>
      <c r="O677" s="61"/>
      <c r="P677" s="28"/>
      <c r="Q677" s="61"/>
      <c r="R677" s="61"/>
      <c r="S677" s="61"/>
      <c r="T677" s="61"/>
      <c r="U677" s="28"/>
      <c r="V677" s="61"/>
      <c r="W677" s="9"/>
      <c r="X677" s="9"/>
      <c r="Y677" s="66"/>
      <c r="Z677" s="9"/>
      <c r="AA677" s="60"/>
      <c r="AB677" s="61"/>
      <c r="AC677" s="61"/>
      <c r="AD677" s="61"/>
      <c r="AE677" s="61"/>
      <c r="AF677" s="61"/>
      <c r="AG677" s="61"/>
      <c r="AH677" s="61" t="str">
        <f t="shared" si="10"/>
        <v/>
      </c>
    </row>
    <row r="678" spans="1:34" s="24" customFormat="1" ht="25.5" customHeight="1" x14ac:dyDescent="0.25">
      <c r="A678" s="61">
        <v>677</v>
      </c>
      <c r="B678" s="61"/>
      <c r="C678" s="61"/>
      <c r="D678" s="61"/>
      <c r="E678" s="62"/>
      <c r="F678" s="61"/>
      <c r="G678" s="63"/>
      <c r="H678" s="64"/>
      <c r="I678" s="65"/>
      <c r="J678" s="65"/>
      <c r="K678" s="63"/>
      <c r="L678" s="61"/>
      <c r="M678" s="61"/>
      <c r="N678" s="61"/>
      <c r="O678" s="61"/>
      <c r="P678" s="28"/>
      <c r="Q678" s="61"/>
      <c r="R678" s="61"/>
      <c r="S678" s="61"/>
      <c r="T678" s="61"/>
      <c r="U678" s="28"/>
      <c r="V678" s="61"/>
      <c r="W678" s="9"/>
      <c r="X678" s="9"/>
      <c r="Y678" s="66"/>
      <c r="Z678" s="9"/>
      <c r="AA678" s="60"/>
      <c r="AB678" s="61"/>
      <c r="AC678" s="61"/>
      <c r="AD678" s="61"/>
      <c r="AE678" s="61"/>
      <c r="AF678" s="61"/>
      <c r="AG678" s="61"/>
      <c r="AH678" s="61" t="str">
        <f t="shared" si="10"/>
        <v/>
      </c>
    </row>
    <row r="679" spans="1:34" s="24" customFormat="1" ht="25.5" customHeight="1" x14ac:dyDescent="0.25">
      <c r="A679" s="61">
        <v>678</v>
      </c>
      <c r="B679" s="61"/>
      <c r="C679" s="61"/>
      <c r="D679" s="61"/>
      <c r="E679" s="62"/>
      <c r="F679" s="61"/>
      <c r="G679" s="63"/>
      <c r="H679" s="64"/>
      <c r="I679" s="65"/>
      <c r="J679" s="65"/>
      <c r="K679" s="63"/>
      <c r="L679" s="61"/>
      <c r="M679" s="61"/>
      <c r="N679" s="61"/>
      <c r="O679" s="61"/>
      <c r="P679" s="28"/>
      <c r="Q679" s="61"/>
      <c r="R679" s="61"/>
      <c r="S679" s="61"/>
      <c r="T679" s="61"/>
      <c r="U679" s="28"/>
      <c r="V679" s="61"/>
      <c r="W679" s="9"/>
      <c r="X679" s="9"/>
      <c r="Y679" s="66"/>
      <c r="Z679" s="9"/>
      <c r="AA679" s="60"/>
      <c r="AB679" s="61"/>
      <c r="AC679" s="61"/>
      <c r="AD679" s="61"/>
      <c r="AE679" s="61"/>
      <c r="AF679" s="61"/>
      <c r="AG679" s="61"/>
      <c r="AH679" s="61" t="str">
        <f t="shared" si="10"/>
        <v/>
      </c>
    </row>
    <row r="680" spans="1:34" s="24" customFormat="1" ht="25.5" customHeight="1" x14ac:dyDescent="0.25">
      <c r="A680" s="61">
        <v>679</v>
      </c>
      <c r="B680" s="61"/>
      <c r="C680" s="61"/>
      <c r="D680" s="61"/>
      <c r="E680" s="62"/>
      <c r="F680" s="61"/>
      <c r="G680" s="63"/>
      <c r="H680" s="64"/>
      <c r="I680" s="65"/>
      <c r="J680" s="65"/>
      <c r="K680" s="63"/>
      <c r="L680" s="61"/>
      <c r="M680" s="61"/>
      <c r="N680" s="61"/>
      <c r="O680" s="61"/>
      <c r="P680" s="28"/>
      <c r="Q680" s="61"/>
      <c r="R680" s="61"/>
      <c r="S680" s="61"/>
      <c r="T680" s="61"/>
      <c r="U680" s="28"/>
      <c r="V680" s="61"/>
      <c r="W680" s="9"/>
      <c r="X680" s="9"/>
      <c r="Y680" s="66"/>
      <c r="Z680" s="9"/>
      <c r="AA680" s="60"/>
      <c r="AB680" s="61"/>
      <c r="AC680" s="61"/>
      <c r="AD680" s="61"/>
      <c r="AE680" s="61"/>
      <c r="AF680" s="61"/>
      <c r="AG680" s="61"/>
      <c r="AH680" s="61" t="str">
        <f t="shared" si="10"/>
        <v/>
      </c>
    </row>
    <row r="681" spans="1:34" s="24" customFormat="1" ht="25.5" customHeight="1" x14ac:dyDescent="0.25">
      <c r="A681" s="61">
        <v>680</v>
      </c>
      <c r="B681" s="61"/>
      <c r="C681" s="61"/>
      <c r="D681" s="61"/>
      <c r="E681" s="62"/>
      <c r="F681" s="61"/>
      <c r="G681" s="63"/>
      <c r="H681" s="64"/>
      <c r="I681" s="65"/>
      <c r="J681" s="65"/>
      <c r="K681" s="63"/>
      <c r="L681" s="61"/>
      <c r="M681" s="61"/>
      <c r="N681" s="61"/>
      <c r="O681" s="61"/>
      <c r="P681" s="28"/>
      <c r="Q681" s="61"/>
      <c r="R681" s="61"/>
      <c r="S681" s="61"/>
      <c r="T681" s="61"/>
      <c r="U681" s="28"/>
      <c r="V681" s="61"/>
      <c r="W681" s="9"/>
      <c r="X681" s="9"/>
      <c r="Y681" s="66"/>
      <c r="Z681" s="9"/>
      <c r="AA681" s="60"/>
      <c r="AB681" s="61"/>
      <c r="AC681" s="61"/>
      <c r="AD681" s="61"/>
      <c r="AE681" s="61"/>
      <c r="AF681" s="61"/>
      <c r="AG681" s="61"/>
      <c r="AH681" s="61" t="str">
        <f t="shared" si="10"/>
        <v/>
      </c>
    </row>
    <row r="682" spans="1:34" s="24" customFormat="1" ht="25.5" customHeight="1" x14ac:dyDescent="0.25">
      <c r="A682" s="61">
        <v>681</v>
      </c>
      <c r="B682" s="61"/>
      <c r="C682" s="61"/>
      <c r="D682" s="61"/>
      <c r="E682" s="62"/>
      <c r="F682" s="61"/>
      <c r="G682" s="63"/>
      <c r="H682" s="64"/>
      <c r="I682" s="65"/>
      <c r="J682" s="65"/>
      <c r="K682" s="63"/>
      <c r="L682" s="61"/>
      <c r="M682" s="61"/>
      <c r="N682" s="61"/>
      <c r="O682" s="61"/>
      <c r="P682" s="28"/>
      <c r="Q682" s="61"/>
      <c r="R682" s="61"/>
      <c r="S682" s="61"/>
      <c r="T682" s="61"/>
      <c r="U682" s="28"/>
      <c r="V682" s="61"/>
      <c r="W682" s="9"/>
      <c r="X682" s="9"/>
      <c r="Y682" s="66"/>
      <c r="Z682" s="9"/>
      <c r="AA682" s="60"/>
      <c r="AB682" s="61"/>
      <c r="AC682" s="61"/>
      <c r="AD682" s="61"/>
      <c r="AE682" s="61"/>
      <c r="AF682" s="61"/>
      <c r="AG682" s="61"/>
      <c r="AH682" s="61" t="str">
        <f t="shared" si="10"/>
        <v/>
      </c>
    </row>
    <row r="683" spans="1:34" s="24" customFormat="1" ht="25.5" customHeight="1" x14ac:dyDescent="0.25">
      <c r="A683" s="61">
        <v>682</v>
      </c>
      <c r="B683" s="61"/>
      <c r="C683" s="61"/>
      <c r="D683" s="61"/>
      <c r="E683" s="62"/>
      <c r="F683" s="61"/>
      <c r="G683" s="63"/>
      <c r="H683" s="64"/>
      <c r="I683" s="65"/>
      <c r="J683" s="65"/>
      <c r="K683" s="63"/>
      <c r="L683" s="61"/>
      <c r="M683" s="61"/>
      <c r="N683" s="61"/>
      <c r="O683" s="61"/>
      <c r="P683" s="28"/>
      <c r="Q683" s="61"/>
      <c r="R683" s="61"/>
      <c r="S683" s="61"/>
      <c r="T683" s="61"/>
      <c r="U683" s="28"/>
      <c r="V683" s="61"/>
      <c r="W683" s="9"/>
      <c r="X683" s="9"/>
      <c r="Y683" s="66"/>
      <c r="Z683" s="9"/>
      <c r="AA683" s="60"/>
      <c r="AB683" s="61"/>
      <c r="AC683" s="61"/>
      <c r="AD683" s="61"/>
      <c r="AE683" s="61"/>
      <c r="AF683" s="61"/>
      <c r="AG683" s="61"/>
      <c r="AH683" s="61" t="str">
        <f t="shared" si="10"/>
        <v/>
      </c>
    </row>
    <row r="684" spans="1:34" s="24" customFormat="1" ht="25.5" customHeight="1" x14ac:dyDescent="0.25">
      <c r="A684" s="61">
        <v>683</v>
      </c>
      <c r="B684" s="61"/>
      <c r="C684" s="61"/>
      <c r="D684" s="61"/>
      <c r="E684" s="62"/>
      <c r="F684" s="61"/>
      <c r="G684" s="63"/>
      <c r="H684" s="64"/>
      <c r="I684" s="65"/>
      <c r="J684" s="65"/>
      <c r="K684" s="63"/>
      <c r="L684" s="61"/>
      <c r="M684" s="61"/>
      <c r="N684" s="61"/>
      <c r="O684" s="61"/>
      <c r="P684" s="28"/>
      <c r="Q684" s="61"/>
      <c r="R684" s="61"/>
      <c r="S684" s="61"/>
      <c r="T684" s="61"/>
      <c r="U684" s="28"/>
      <c r="V684" s="61"/>
      <c r="W684" s="9"/>
      <c r="X684" s="9"/>
      <c r="Y684" s="66"/>
      <c r="Z684" s="9"/>
      <c r="AA684" s="60"/>
      <c r="AB684" s="61"/>
      <c r="AC684" s="61"/>
      <c r="AD684" s="61"/>
      <c r="AE684" s="61"/>
      <c r="AF684" s="61"/>
      <c r="AG684" s="61"/>
      <c r="AH684" s="61" t="str">
        <f t="shared" si="10"/>
        <v/>
      </c>
    </row>
    <row r="685" spans="1:34" s="24" customFormat="1" ht="25.5" customHeight="1" x14ac:dyDescent="0.25">
      <c r="A685" s="61">
        <v>684</v>
      </c>
      <c r="B685" s="61"/>
      <c r="C685" s="61"/>
      <c r="D685" s="61"/>
      <c r="E685" s="62"/>
      <c r="F685" s="61"/>
      <c r="G685" s="63"/>
      <c r="H685" s="64"/>
      <c r="I685" s="65"/>
      <c r="J685" s="65"/>
      <c r="K685" s="63"/>
      <c r="L685" s="61"/>
      <c r="M685" s="61"/>
      <c r="N685" s="61"/>
      <c r="O685" s="61"/>
      <c r="P685" s="28"/>
      <c r="Q685" s="61"/>
      <c r="R685" s="61"/>
      <c r="S685" s="61"/>
      <c r="T685" s="61"/>
      <c r="U685" s="28"/>
      <c r="V685" s="61"/>
      <c r="W685" s="9"/>
      <c r="X685" s="9"/>
      <c r="Y685" s="66"/>
      <c r="Z685" s="9"/>
      <c r="AA685" s="60"/>
      <c r="AB685" s="61"/>
      <c r="AC685" s="61"/>
      <c r="AD685" s="61"/>
      <c r="AE685" s="61"/>
      <c r="AF685" s="61"/>
      <c r="AG685" s="61"/>
      <c r="AH685" s="61" t="str">
        <f t="shared" si="10"/>
        <v/>
      </c>
    </row>
    <row r="686" spans="1:34" s="24" customFormat="1" ht="25.5" customHeight="1" x14ac:dyDescent="0.25">
      <c r="A686" s="61">
        <v>685</v>
      </c>
      <c r="B686" s="61"/>
      <c r="C686" s="61"/>
      <c r="D686" s="61"/>
      <c r="E686" s="62"/>
      <c r="F686" s="61"/>
      <c r="G686" s="63"/>
      <c r="H686" s="64"/>
      <c r="I686" s="65"/>
      <c r="J686" s="65"/>
      <c r="K686" s="63"/>
      <c r="L686" s="61"/>
      <c r="M686" s="61"/>
      <c r="N686" s="61"/>
      <c r="O686" s="61"/>
      <c r="P686" s="28"/>
      <c r="Q686" s="61"/>
      <c r="R686" s="61"/>
      <c r="S686" s="61"/>
      <c r="T686" s="61"/>
      <c r="U686" s="28"/>
      <c r="V686" s="61"/>
      <c r="W686" s="9"/>
      <c r="X686" s="9"/>
      <c r="Y686" s="66"/>
      <c r="Z686" s="9"/>
      <c r="AA686" s="60"/>
      <c r="AB686" s="61"/>
      <c r="AC686" s="61"/>
      <c r="AD686" s="61"/>
      <c r="AE686" s="61"/>
      <c r="AF686" s="61"/>
      <c r="AG686" s="61"/>
      <c r="AH686" s="61" t="str">
        <f t="shared" si="10"/>
        <v/>
      </c>
    </row>
    <row r="687" spans="1:34" s="24" customFormat="1" ht="25.5" customHeight="1" x14ac:dyDescent="0.25">
      <c r="A687" s="61">
        <v>686</v>
      </c>
      <c r="B687" s="61"/>
      <c r="C687" s="61"/>
      <c r="D687" s="61"/>
      <c r="E687" s="62"/>
      <c r="F687" s="61"/>
      <c r="G687" s="63"/>
      <c r="H687" s="64"/>
      <c r="I687" s="65"/>
      <c r="J687" s="65"/>
      <c r="K687" s="63"/>
      <c r="L687" s="61"/>
      <c r="M687" s="61"/>
      <c r="N687" s="61"/>
      <c r="O687" s="61"/>
      <c r="P687" s="28"/>
      <c r="Q687" s="61"/>
      <c r="R687" s="61"/>
      <c r="S687" s="61"/>
      <c r="T687" s="61"/>
      <c r="U687" s="28"/>
      <c r="V687" s="61"/>
      <c r="W687" s="9"/>
      <c r="X687" s="9"/>
      <c r="Y687" s="66"/>
      <c r="Z687" s="9"/>
      <c r="AA687" s="60"/>
      <c r="AB687" s="61"/>
      <c r="AC687" s="61"/>
      <c r="AD687" s="61"/>
      <c r="AE687" s="61"/>
      <c r="AF687" s="61"/>
      <c r="AG687" s="61"/>
      <c r="AH687" s="61" t="str">
        <f t="shared" si="10"/>
        <v/>
      </c>
    </row>
    <row r="688" spans="1:34" s="24" customFormat="1" ht="25.5" customHeight="1" x14ac:dyDescent="0.25">
      <c r="A688" s="61">
        <v>687</v>
      </c>
      <c r="B688" s="61"/>
      <c r="C688" s="61"/>
      <c r="D688" s="61"/>
      <c r="E688" s="62"/>
      <c r="F688" s="61"/>
      <c r="G688" s="63"/>
      <c r="H688" s="64"/>
      <c r="I688" s="65"/>
      <c r="J688" s="65"/>
      <c r="K688" s="63"/>
      <c r="L688" s="61"/>
      <c r="M688" s="61"/>
      <c r="N688" s="61"/>
      <c r="O688" s="61"/>
      <c r="P688" s="28"/>
      <c r="Q688" s="61"/>
      <c r="R688" s="61"/>
      <c r="S688" s="61"/>
      <c r="T688" s="61"/>
      <c r="U688" s="28"/>
      <c r="V688" s="61"/>
      <c r="W688" s="9"/>
      <c r="X688" s="9"/>
      <c r="Y688" s="66"/>
      <c r="Z688" s="9"/>
      <c r="AA688" s="60"/>
      <c r="AB688" s="61"/>
      <c r="AC688" s="61"/>
      <c r="AD688" s="61"/>
      <c r="AE688" s="61"/>
      <c r="AF688" s="61"/>
      <c r="AG688" s="61"/>
      <c r="AH688" s="61" t="str">
        <f t="shared" si="10"/>
        <v/>
      </c>
    </row>
    <row r="689" spans="1:34" s="24" customFormat="1" ht="25.5" customHeight="1" x14ac:dyDescent="0.25">
      <c r="A689" s="61">
        <v>688</v>
      </c>
      <c r="B689" s="61"/>
      <c r="C689" s="61"/>
      <c r="D689" s="61"/>
      <c r="E689" s="62"/>
      <c r="F689" s="61"/>
      <c r="G689" s="63"/>
      <c r="H689" s="64"/>
      <c r="I689" s="65"/>
      <c r="J689" s="65"/>
      <c r="K689" s="63"/>
      <c r="L689" s="61"/>
      <c r="M689" s="61"/>
      <c r="N689" s="61"/>
      <c r="O689" s="61"/>
      <c r="P689" s="28"/>
      <c r="Q689" s="61"/>
      <c r="R689" s="61"/>
      <c r="S689" s="61"/>
      <c r="T689" s="61"/>
      <c r="U689" s="28"/>
      <c r="V689" s="61"/>
      <c r="W689" s="9"/>
      <c r="X689" s="9"/>
      <c r="Y689" s="66"/>
      <c r="Z689" s="9"/>
      <c r="AA689" s="60"/>
      <c r="AB689" s="61"/>
      <c r="AC689" s="61"/>
      <c r="AD689" s="61"/>
      <c r="AE689" s="61"/>
      <c r="AF689" s="61"/>
      <c r="AG689" s="61"/>
      <c r="AH689" s="61" t="str">
        <f t="shared" si="10"/>
        <v/>
      </c>
    </row>
    <row r="690" spans="1:34" s="24" customFormat="1" ht="25.5" customHeight="1" x14ac:dyDescent="0.25">
      <c r="A690" s="61">
        <v>689</v>
      </c>
      <c r="B690" s="61"/>
      <c r="C690" s="61"/>
      <c r="D690" s="61"/>
      <c r="E690" s="62"/>
      <c r="F690" s="61"/>
      <c r="G690" s="63"/>
      <c r="H690" s="64"/>
      <c r="I690" s="65"/>
      <c r="J690" s="65"/>
      <c r="K690" s="63"/>
      <c r="L690" s="61"/>
      <c r="M690" s="61"/>
      <c r="N690" s="61"/>
      <c r="O690" s="61"/>
      <c r="P690" s="28"/>
      <c r="Q690" s="61"/>
      <c r="R690" s="61"/>
      <c r="S690" s="61"/>
      <c r="T690" s="61"/>
      <c r="U690" s="28"/>
      <c r="V690" s="61"/>
      <c r="W690" s="9"/>
      <c r="X690" s="9"/>
      <c r="Y690" s="66"/>
      <c r="Z690" s="9"/>
      <c r="AA690" s="60"/>
      <c r="AB690" s="61"/>
      <c r="AC690" s="61"/>
      <c r="AD690" s="61"/>
      <c r="AE690" s="61"/>
      <c r="AF690" s="61"/>
      <c r="AG690" s="61"/>
      <c r="AH690" s="61" t="str">
        <f t="shared" si="10"/>
        <v/>
      </c>
    </row>
    <row r="691" spans="1:34" s="24" customFormat="1" ht="25.5" customHeight="1" x14ac:dyDescent="0.25">
      <c r="A691" s="61">
        <v>690</v>
      </c>
      <c r="B691" s="61"/>
      <c r="C691" s="61"/>
      <c r="D691" s="61"/>
      <c r="E691" s="62"/>
      <c r="F691" s="61"/>
      <c r="G691" s="63"/>
      <c r="H691" s="64"/>
      <c r="I691" s="65"/>
      <c r="J691" s="65"/>
      <c r="K691" s="63"/>
      <c r="L691" s="61"/>
      <c r="M691" s="61"/>
      <c r="N691" s="61"/>
      <c r="O691" s="61"/>
      <c r="P691" s="28"/>
      <c r="Q691" s="61"/>
      <c r="R691" s="61"/>
      <c r="S691" s="61"/>
      <c r="T691" s="61"/>
      <c r="U691" s="28"/>
      <c r="V691" s="61"/>
      <c r="W691" s="9"/>
      <c r="X691" s="9"/>
      <c r="Y691" s="66"/>
      <c r="Z691" s="9"/>
      <c r="AA691" s="60"/>
      <c r="AB691" s="61"/>
      <c r="AC691" s="61"/>
      <c r="AD691" s="61"/>
      <c r="AE691" s="61"/>
      <c r="AF691" s="61"/>
      <c r="AG691" s="61"/>
      <c r="AH691" s="61" t="str">
        <f t="shared" si="10"/>
        <v/>
      </c>
    </row>
    <row r="692" spans="1:34" s="24" customFormat="1" ht="25.5" customHeight="1" x14ac:dyDescent="0.25">
      <c r="A692" s="61">
        <v>691</v>
      </c>
      <c r="B692" s="61"/>
      <c r="C692" s="61"/>
      <c r="D692" s="61"/>
      <c r="E692" s="62"/>
      <c r="F692" s="61"/>
      <c r="G692" s="63"/>
      <c r="H692" s="64"/>
      <c r="I692" s="65"/>
      <c r="J692" s="65"/>
      <c r="K692" s="63"/>
      <c r="L692" s="61"/>
      <c r="M692" s="61"/>
      <c r="N692" s="61"/>
      <c r="O692" s="61"/>
      <c r="P692" s="28"/>
      <c r="Q692" s="61"/>
      <c r="R692" s="61"/>
      <c r="S692" s="61"/>
      <c r="T692" s="61"/>
      <c r="U692" s="28"/>
      <c r="V692" s="61"/>
      <c r="W692" s="9"/>
      <c r="X692" s="9"/>
      <c r="Y692" s="66"/>
      <c r="Z692" s="9"/>
      <c r="AA692" s="60"/>
      <c r="AB692" s="61"/>
      <c r="AC692" s="61"/>
      <c r="AD692" s="61"/>
      <c r="AE692" s="61"/>
      <c r="AF692" s="61"/>
      <c r="AG692" s="61"/>
      <c r="AH692" s="61" t="str">
        <f t="shared" si="10"/>
        <v/>
      </c>
    </row>
    <row r="693" spans="1:34" s="24" customFormat="1" ht="25.5" customHeight="1" x14ac:dyDescent="0.25">
      <c r="A693" s="61">
        <v>692</v>
      </c>
      <c r="B693" s="61"/>
      <c r="C693" s="61"/>
      <c r="D693" s="61"/>
      <c r="E693" s="62"/>
      <c r="F693" s="61"/>
      <c r="G693" s="63"/>
      <c r="H693" s="64"/>
      <c r="I693" s="65"/>
      <c r="J693" s="65"/>
      <c r="K693" s="63"/>
      <c r="L693" s="61"/>
      <c r="M693" s="61"/>
      <c r="N693" s="61"/>
      <c r="O693" s="61"/>
      <c r="P693" s="28"/>
      <c r="Q693" s="61"/>
      <c r="R693" s="61"/>
      <c r="S693" s="61"/>
      <c r="T693" s="61"/>
      <c r="U693" s="28"/>
      <c r="V693" s="61"/>
      <c r="W693" s="9"/>
      <c r="X693" s="9"/>
      <c r="Y693" s="66"/>
      <c r="Z693" s="9"/>
      <c r="AA693" s="60"/>
      <c r="AB693" s="61"/>
      <c r="AC693" s="61"/>
      <c r="AD693" s="61"/>
      <c r="AE693" s="61"/>
      <c r="AF693" s="61"/>
      <c r="AG693" s="61"/>
      <c r="AH693" s="61" t="str">
        <f t="shared" si="10"/>
        <v/>
      </c>
    </row>
    <row r="694" spans="1:34" s="24" customFormat="1" ht="25.5" customHeight="1" x14ac:dyDescent="0.25">
      <c r="A694" s="61">
        <v>693</v>
      </c>
      <c r="B694" s="61"/>
      <c r="C694" s="61"/>
      <c r="D694" s="61"/>
      <c r="E694" s="62"/>
      <c r="F694" s="61"/>
      <c r="G694" s="63"/>
      <c r="H694" s="64"/>
      <c r="I694" s="65"/>
      <c r="J694" s="65"/>
      <c r="K694" s="63"/>
      <c r="L694" s="61"/>
      <c r="M694" s="61"/>
      <c r="N694" s="61"/>
      <c r="O694" s="61"/>
      <c r="P694" s="28"/>
      <c r="Q694" s="61"/>
      <c r="R694" s="61"/>
      <c r="S694" s="61"/>
      <c r="T694" s="61"/>
      <c r="U694" s="28"/>
      <c r="V694" s="61"/>
      <c r="W694" s="9"/>
      <c r="X694" s="9"/>
      <c r="Y694" s="66"/>
      <c r="Z694" s="9"/>
      <c r="AA694" s="60"/>
      <c r="AB694" s="61"/>
      <c r="AC694" s="61"/>
      <c r="AD694" s="61"/>
      <c r="AE694" s="61"/>
      <c r="AF694" s="61"/>
      <c r="AG694" s="61"/>
      <c r="AH694" s="61" t="str">
        <f t="shared" si="10"/>
        <v/>
      </c>
    </row>
    <row r="695" spans="1:34" s="24" customFormat="1" ht="25.5" customHeight="1" x14ac:dyDescent="0.25">
      <c r="A695" s="61">
        <v>694</v>
      </c>
      <c r="B695" s="61"/>
      <c r="C695" s="61"/>
      <c r="D695" s="61"/>
      <c r="E695" s="62"/>
      <c r="F695" s="61"/>
      <c r="G695" s="63"/>
      <c r="H695" s="64"/>
      <c r="I695" s="65"/>
      <c r="J695" s="65"/>
      <c r="K695" s="63"/>
      <c r="L695" s="61"/>
      <c r="M695" s="61"/>
      <c r="N695" s="61"/>
      <c r="O695" s="61"/>
      <c r="P695" s="28"/>
      <c r="Q695" s="61"/>
      <c r="R695" s="61"/>
      <c r="S695" s="61"/>
      <c r="T695" s="61"/>
      <c r="U695" s="28"/>
      <c r="V695" s="61"/>
      <c r="W695" s="9"/>
      <c r="X695" s="9"/>
      <c r="Y695" s="66"/>
      <c r="Z695" s="9"/>
      <c r="AA695" s="60"/>
      <c r="AB695" s="61"/>
      <c r="AC695" s="61"/>
      <c r="AD695" s="61"/>
      <c r="AE695" s="61"/>
      <c r="AF695" s="61"/>
      <c r="AG695" s="61"/>
      <c r="AH695" s="61" t="str">
        <f t="shared" si="10"/>
        <v/>
      </c>
    </row>
    <row r="696" spans="1:34" s="24" customFormat="1" ht="25.5" customHeight="1" x14ac:dyDescent="0.25">
      <c r="A696" s="61">
        <v>695</v>
      </c>
      <c r="B696" s="61"/>
      <c r="C696" s="61"/>
      <c r="D696" s="61"/>
      <c r="E696" s="62"/>
      <c r="F696" s="61"/>
      <c r="G696" s="63"/>
      <c r="H696" s="64"/>
      <c r="I696" s="65"/>
      <c r="J696" s="65"/>
      <c r="K696" s="63"/>
      <c r="L696" s="61"/>
      <c r="M696" s="61"/>
      <c r="N696" s="61"/>
      <c r="O696" s="61"/>
      <c r="P696" s="28"/>
      <c r="Q696" s="61"/>
      <c r="R696" s="61"/>
      <c r="S696" s="61"/>
      <c r="T696" s="61"/>
      <c r="U696" s="28"/>
      <c r="V696" s="61"/>
      <c r="W696" s="9"/>
      <c r="X696" s="9"/>
      <c r="Y696" s="66"/>
      <c r="Z696" s="9"/>
      <c r="AA696" s="60"/>
      <c r="AB696" s="61"/>
      <c r="AC696" s="61"/>
      <c r="AD696" s="61"/>
      <c r="AE696" s="61"/>
      <c r="AF696" s="61"/>
      <c r="AG696" s="61"/>
      <c r="AH696" s="61" t="str">
        <f t="shared" si="10"/>
        <v/>
      </c>
    </row>
    <row r="697" spans="1:34" s="24" customFormat="1" ht="25.5" customHeight="1" x14ac:dyDescent="0.25">
      <c r="A697" s="61">
        <v>696</v>
      </c>
      <c r="B697" s="61"/>
      <c r="C697" s="61"/>
      <c r="D697" s="61"/>
      <c r="E697" s="62"/>
      <c r="F697" s="61"/>
      <c r="G697" s="63"/>
      <c r="H697" s="64"/>
      <c r="I697" s="65"/>
      <c r="J697" s="65"/>
      <c r="K697" s="63"/>
      <c r="L697" s="61"/>
      <c r="M697" s="61"/>
      <c r="N697" s="61"/>
      <c r="O697" s="61"/>
      <c r="P697" s="28"/>
      <c r="Q697" s="61"/>
      <c r="R697" s="61"/>
      <c r="S697" s="61"/>
      <c r="T697" s="61"/>
      <c r="U697" s="28"/>
      <c r="V697" s="61"/>
      <c r="W697" s="9"/>
      <c r="X697" s="9"/>
      <c r="Y697" s="66"/>
      <c r="Z697" s="9"/>
      <c r="AA697" s="60"/>
      <c r="AB697" s="61"/>
      <c r="AC697" s="61"/>
      <c r="AD697" s="61"/>
      <c r="AE697" s="61"/>
      <c r="AF697" s="61"/>
      <c r="AG697" s="61"/>
      <c r="AH697" s="61" t="str">
        <f t="shared" si="10"/>
        <v/>
      </c>
    </row>
    <row r="698" spans="1:34" s="24" customFormat="1" ht="25.5" customHeight="1" x14ac:dyDescent="0.25">
      <c r="A698" s="61">
        <v>697</v>
      </c>
      <c r="B698" s="61"/>
      <c r="C698" s="61"/>
      <c r="D698" s="61"/>
      <c r="E698" s="62"/>
      <c r="F698" s="61"/>
      <c r="G698" s="63"/>
      <c r="H698" s="64"/>
      <c r="I698" s="65"/>
      <c r="J698" s="65"/>
      <c r="K698" s="63"/>
      <c r="L698" s="61"/>
      <c r="M698" s="61"/>
      <c r="N698" s="61"/>
      <c r="O698" s="61"/>
      <c r="P698" s="28"/>
      <c r="Q698" s="61"/>
      <c r="R698" s="28"/>
      <c r="S698" s="61"/>
      <c r="T698" s="61"/>
      <c r="U698" s="28"/>
      <c r="V698" s="61"/>
      <c r="W698" s="9"/>
      <c r="X698" s="9"/>
      <c r="Y698" s="66"/>
      <c r="Z698" s="9"/>
      <c r="AA698" s="60"/>
      <c r="AB698" s="61"/>
      <c r="AC698" s="61"/>
      <c r="AD698" s="61"/>
      <c r="AE698" s="61"/>
      <c r="AF698" s="61"/>
      <c r="AG698" s="61"/>
      <c r="AH698" s="61" t="str">
        <f t="shared" si="10"/>
        <v/>
      </c>
    </row>
    <row r="699" spans="1:34" s="24" customFormat="1" ht="25.5" customHeight="1" x14ac:dyDescent="0.25">
      <c r="A699" s="61">
        <v>698</v>
      </c>
      <c r="B699" s="61"/>
      <c r="C699" s="61"/>
      <c r="D699" s="61"/>
      <c r="E699" s="62"/>
      <c r="F699" s="61"/>
      <c r="G699" s="63"/>
      <c r="H699" s="64"/>
      <c r="I699" s="65"/>
      <c r="J699" s="65"/>
      <c r="K699" s="63"/>
      <c r="L699" s="61"/>
      <c r="M699" s="61"/>
      <c r="N699" s="61"/>
      <c r="O699" s="61"/>
      <c r="P699" s="28"/>
      <c r="Q699" s="61"/>
      <c r="R699" s="61"/>
      <c r="S699" s="61"/>
      <c r="T699" s="61"/>
      <c r="U699" s="28"/>
      <c r="V699" s="61"/>
      <c r="W699" s="9"/>
      <c r="X699" s="9"/>
      <c r="Y699" s="28"/>
      <c r="Z699" s="9"/>
      <c r="AA699" s="60"/>
      <c r="AB699" s="61"/>
      <c r="AC699" s="61"/>
      <c r="AD699" s="61"/>
      <c r="AE699" s="61"/>
      <c r="AF699" s="61"/>
      <c r="AG699" s="61"/>
      <c r="AH699" s="61" t="str">
        <f t="shared" si="10"/>
        <v/>
      </c>
    </row>
    <row r="700" spans="1:34" s="24" customFormat="1" ht="25.5" customHeight="1" x14ac:dyDescent="0.25">
      <c r="A700" s="61">
        <v>699</v>
      </c>
      <c r="B700" s="61"/>
      <c r="C700" s="61"/>
      <c r="D700" s="61"/>
      <c r="E700" s="62"/>
      <c r="F700" s="61"/>
      <c r="G700" s="63"/>
      <c r="H700" s="64"/>
      <c r="I700" s="65"/>
      <c r="J700" s="65"/>
      <c r="K700" s="63"/>
      <c r="L700" s="61"/>
      <c r="M700" s="61"/>
      <c r="N700" s="61"/>
      <c r="O700" s="61"/>
      <c r="P700" s="28"/>
      <c r="Q700" s="61"/>
      <c r="R700" s="61"/>
      <c r="S700" s="61"/>
      <c r="T700" s="61"/>
      <c r="U700" s="28"/>
      <c r="V700" s="61"/>
      <c r="W700" s="9"/>
      <c r="X700" s="9"/>
      <c r="Y700" s="66"/>
      <c r="Z700" s="9"/>
      <c r="AA700" s="60"/>
      <c r="AB700" s="61"/>
      <c r="AC700" s="61"/>
      <c r="AD700" s="61"/>
      <c r="AE700" s="61"/>
      <c r="AF700" s="61"/>
      <c r="AG700" s="61"/>
      <c r="AH700" s="61" t="str">
        <f t="shared" si="10"/>
        <v/>
      </c>
    </row>
    <row r="701" spans="1:34" s="24" customFormat="1" ht="25.5" customHeight="1" x14ac:dyDescent="0.25">
      <c r="A701" s="61">
        <v>700</v>
      </c>
      <c r="B701" s="61"/>
      <c r="C701" s="61"/>
      <c r="D701" s="61"/>
      <c r="E701" s="62"/>
      <c r="F701" s="61"/>
      <c r="G701" s="63"/>
      <c r="H701" s="64"/>
      <c r="I701" s="65"/>
      <c r="J701" s="65"/>
      <c r="K701" s="63"/>
      <c r="L701" s="61"/>
      <c r="M701" s="61"/>
      <c r="N701" s="61"/>
      <c r="O701" s="61"/>
      <c r="P701" s="28"/>
      <c r="Q701" s="61"/>
      <c r="R701" s="61"/>
      <c r="S701" s="61"/>
      <c r="T701" s="61"/>
      <c r="U701" s="28"/>
      <c r="V701" s="61"/>
      <c r="W701" s="9"/>
      <c r="X701" s="9"/>
      <c r="Y701" s="66"/>
      <c r="Z701" s="9"/>
      <c r="AA701" s="60"/>
      <c r="AB701" s="61"/>
      <c r="AC701" s="61"/>
      <c r="AD701" s="61"/>
      <c r="AE701" s="61"/>
      <c r="AF701" s="61"/>
      <c r="AG701" s="61"/>
      <c r="AH701" s="61" t="str">
        <f t="shared" si="10"/>
        <v/>
      </c>
    </row>
    <row r="702" spans="1:34" s="24" customFormat="1" ht="25.5" customHeight="1" x14ac:dyDescent="0.25">
      <c r="A702" s="61">
        <v>701</v>
      </c>
      <c r="B702" s="61"/>
      <c r="C702" s="61"/>
      <c r="D702" s="61"/>
      <c r="E702" s="62"/>
      <c r="F702" s="61"/>
      <c r="G702" s="63"/>
      <c r="H702" s="64"/>
      <c r="I702" s="65"/>
      <c r="J702" s="65"/>
      <c r="K702" s="63"/>
      <c r="L702" s="61"/>
      <c r="M702" s="61"/>
      <c r="N702" s="61"/>
      <c r="O702" s="61"/>
      <c r="P702" s="28"/>
      <c r="Q702" s="61"/>
      <c r="R702" s="61"/>
      <c r="S702" s="61"/>
      <c r="T702" s="61"/>
      <c r="U702" s="28"/>
      <c r="V702" s="61"/>
      <c r="W702" s="9"/>
      <c r="X702" s="9"/>
      <c r="Y702" s="66"/>
      <c r="Z702" s="9"/>
      <c r="AA702" s="60"/>
      <c r="AB702" s="61"/>
      <c r="AC702" s="61"/>
      <c r="AD702" s="61"/>
      <c r="AE702" s="61"/>
      <c r="AF702" s="61"/>
      <c r="AG702" s="61"/>
      <c r="AH702" s="61" t="str">
        <f t="shared" si="10"/>
        <v/>
      </c>
    </row>
    <row r="703" spans="1:34" s="24" customFormat="1" ht="25.5" customHeight="1" x14ac:dyDescent="0.25">
      <c r="A703" s="61">
        <v>702</v>
      </c>
      <c r="B703" s="61"/>
      <c r="C703" s="61"/>
      <c r="D703" s="61"/>
      <c r="E703" s="62"/>
      <c r="F703" s="61"/>
      <c r="G703" s="63"/>
      <c r="H703" s="64"/>
      <c r="I703" s="65"/>
      <c r="J703" s="65"/>
      <c r="K703" s="63"/>
      <c r="L703" s="61"/>
      <c r="M703" s="61"/>
      <c r="N703" s="61"/>
      <c r="O703" s="61"/>
      <c r="P703" s="28"/>
      <c r="Q703" s="61"/>
      <c r="R703" s="61"/>
      <c r="S703" s="61"/>
      <c r="T703" s="61"/>
      <c r="U703" s="28"/>
      <c r="V703" s="61"/>
      <c r="W703" s="9"/>
      <c r="X703" s="9"/>
      <c r="Y703" s="66"/>
      <c r="Z703" s="9"/>
      <c r="AA703" s="60"/>
      <c r="AB703" s="61"/>
      <c r="AC703" s="61"/>
      <c r="AD703" s="61"/>
      <c r="AE703" s="61"/>
      <c r="AF703" s="61"/>
      <c r="AG703" s="61"/>
      <c r="AH703" s="61" t="str">
        <f t="shared" si="10"/>
        <v/>
      </c>
    </row>
    <row r="704" spans="1:34" s="24" customFormat="1" ht="25.5" customHeight="1" x14ac:dyDescent="0.25">
      <c r="A704" s="61">
        <v>703</v>
      </c>
      <c r="B704" s="61"/>
      <c r="C704" s="61"/>
      <c r="D704" s="61"/>
      <c r="E704" s="62"/>
      <c r="F704" s="61"/>
      <c r="G704" s="63"/>
      <c r="H704" s="64"/>
      <c r="I704" s="65"/>
      <c r="J704" s="65"/>
      <c r="K704" s="63"/>
      <c r="L704" s="61"/>
      <c r="M704" s="61"/>
      <c r="N704" s="61"/>
      <c r="O704" s="61"/>
      <c r="P704" s="28"/>
      <c r="Q704" s="61"/>
      <c r="R704" s="61"/>
      <c r="S704" s="61"/>
      <c r="T704" s="61"/>
      <c r="U704" s="28"/>
      <c r="V704" s="61"/>
      <c r="W704" s="9"/>
      <c r="X704" s="9"/>
      <c r="Y704" s="66"/>
      <c r="Z704" s="9"/>
      <c r="AA704" s="60"/>
      <c r="AB704" s="61"/>
      <c r="AC704" s="61"/>
      <c r="AD704" s="61"/>
      <c r="AE704" s="61"/>
      <c r="AF704" s="61"/>
      <c r="AG704" s="61"/>
      <c r="AH704" s="61" t="str">
        <f t="shared" si="10"/>
        <v/>
      </c>
    </row>
    <row r="705" spans="1:34" s="24" customFormat="1" ht="25.5" customHeight="1" x14ac:dyDescent="0.25">
      <c r="A705" s="61">
        <v>704</v>
      </c>
      <c r="B705" s="61"/>
      <c r="C705" s="61"/>
      <c r="D705" s="61"/>
      <c r="E705" s="62"/>
      <c r="F705" s="61"/>
      <c r="G705" s="63"/>
      <c r="H705" s="64"/>
      <c r="I705" s="65"/>
      <c r="J705" s="65"/>
      <c r="K705" s="63"/>
      <c r="L705" s="61"/>
      <c r="M705" s="61"/>
      <c r="N705" s="61"/>
      <c r="O705" s="61"/>
      <c r="P705" s="28"/>
      <c r="Q705" s="61"/>
      <c r="R705" s="61"/>
      <c r="S705" s="61"/>
      <c r="T705" s="61"/>
      <c r="U705" s="28"/>
      <c r="V705" s="61"/>
      <c r="W705" s="9"/>
      <c r="X705" s="9"/>
      <c r="Y705" s="66"/>
      <c r="Z705" s="9"/>
      <c r="AA705" s="60"/>
      <c r="AB705" s="61"/>
      <c r="AC705" s="61"/>
      <c r="AD705" s="61"/>
      <c r="AE705" s="61"/>
      <c r="AF705" s="61"/>
      <c r="AG705" s="61"/>
      <c r="AH705" s="61" t="str">
        <f t="shared" si="10"/>
        <v/>
      </c>
    </row>
    <row r="706" spans="1:34" s="24" customFormat="1" ht="25.5" customHeight="1" x14ac:dyDescent="0.25">
      <c r="A706" s="61">
        <v>705</v>
      </c>
      <c r="B706" s="61"/>
      <c r="C706" s="61"/>
      <c r="D706" s="61"/>
      <c r="E706" s="62"/>
      <c r="F706" s="61"/>
      <c r="G706" s="63"/>
      <c r="H706" s="64"/>
      <c r="I706" s="65"/>
      <c r="J706" s="65"/>
      <c r="K706" s="63"/>
      <c r="L706" s="61"/>
      <c r="M706" s="61"/>
      <c r="N706" s="61"/>
      <c r="O706" s="61"/>
      <c r="P706" s="28"/>
      <c r="Q706" s="61"/>
      <c r="R706" s="61"/>
      <c r="S706" s="61"/>
      <c r="T706" s="61"/>
      <c r="U706" s="28"/>
      <c r="V706" s="61"/>
      <c r="W706" s="9"/>
      <c r="X706" s="9"/>
      <c r="Y706" s="66"/>
      <c r="Z706" s="9"/>
      <c r="AA706" s="60"/>
      <c r="AB706" s="61"/>
      <c r="AC706" s="61"/>
      <c r="AD706" s="61"/>
      <c r="AE706" s="61"/>
      <c r="AF706" s="61"/>
      <c r="AG706" s="61"/>
      <c r="AH706" s="61" t="str">
        <f t="shared" si="10"/>
        <v/>
      </c>
    </row>
    <row r="707" spans="1:34" s="24" customFormat="1" ht="25.5" customHeight="1" x14ac:dyDescent="0.25">
      <c r="A707" s="61">
        <v>706</v>
      </c>
      <c r="B707" s="61"/>
      <c r="C707" s="61"/>
      <c r="D707" s="61"/>
      <c r="E707" s="62"/>
      <c r="F707" s="61"/>
      <c r="G707" s="63"/>
      <c r="H707" s="64"/>
      <c r="I707" s="65"/>
      <c r="J707" s="65"/>
      <c r="K707" s="63"/>
      <c r="L707" s="61"/>
      <c r="M707" s="61"/>
      <c r="N707" s="61"/>
      <c r="O707" s="61"/>
      <c r="P707" s="28"/>
      <c r="Q707" s="61"/>
      <c r="R707" s="61"/>
      <c r="S707" s="61"/>
      <c r="T707" s="61"/>
      <c r="U707" s="28"/>
      <c r="V707" s="61"/>
      <c r="W707" s="9"/>
      <c r="X707" s="9"/>
      <c r="Y707" s="66"/>
      <c r="Z707" s="9"/>
      <c r="AA707" s="60"/>
      <c r="AB707" s="61"/>
      <c r="AC707" s="61"/>
      <c r="AD707" s="61"/>
      <c r="AE707" s="61"/>
      <c r="AF707" s="61"/>
      <c r="AG707" s="61"/>
      <c r="AH707" s="61" t="str">
        <f t="shared" ref="AH707:AH770" si="11">IF(W707="","",IF(W707="Reported","Reported","No"))</f>
        <v/>
      </c>
    </row>
    <row r="708" spans="1:34" s="24" customFormat="1" ht="25.5" customHeight="1" x14ac:dyDescent="0.25">
      <c r="A708" s="61">
        <v>707</v>
      </c>
      <c r="B708" s="61"/>
      <c r="C708" s="61"/>
      <c r="D708" s="61"/>
      <c r="E708" s="62"/>
      <c r="F708" s="61"/>
      <c r="G708" s="63"/>
      <c r="H708" s="64"/>
      <c r="I708" s="65"/>
      <c r="J708" s="65"/>
      <c r="K708" s="63"/>
      <c r="L708" s="61"/>
      <c r="M708" s="61"/>
      <c r="N708" s="61"/>
      <c r="O708" s="61"/>
      <c r="P708" s="28"/>
      <c r="Q708" s="61"/>
      <c r="R708" s="61"/>
      <c r="S708" s="61"/>
      <c r="T708" s="61"/>
      <c r="U708" s="28"/>
      <c r="V708" s="61"/>
      <c r="W708" s="9"/>
      <c r="X708" s="9"/>
      <c r="Y708" s="66"/>
      <c r="Z708" s="9"/>
      <c r="AA708" s="60"/>
      <c r="AB708" s="61"/>
      <c r="AC708" s="61"/>
      <c r="AD708" s="61"/>
      <c r="AE708" s="61"/>
      <c r="AF708" s="61"/>
      <c r="AG708" s="61"/>
      <c r="AH708" s="61" t="str">
        <f t="shared" si="11"/>
        <v/>
      </c>
    </row>
    <row r="709" spans="1:34" s="24" customFormat="1" ht="25.5" customHeight="1" x14ac:dyDescent="0.25">
      <c r="A709" s="61">
        <v>708</v>
      </c>
      <c r="B709" s="61"/>
      <c r="C709" s="61"/>
      <c r="D709" s="61"/>
      <c r="E709" s="62"/>
      <c r="F709" s="61"/>
      <c r="G709" s="63"/>
      <c r="H709" s="64"/>
      <c r="I709" s="65"/>
      <c r="J709" s="65"/>
      <c r="K709" s="63"/>
      <c r="L709" s="61"/>
      <c r="M709" s="61"/>
      <c r="N709" s="61"/>
      <c r="O709" s="61"/>
      <c r="P709" s="28"/>
      <c r="Q709" s="61"/>
      <c r="R709" s="61"/>
      <c r="S709" s="61"/>
      <c r="T709" s="61"/>
      <c r="U709" s="28"/>
      <c r="V709" s="61"/>
      <c r="W709" s="9"/>
      <c r="X709" s="9"/>
      <c r="Y709" s="66"/>
      <c r="Z709" s="9"/>
      <c r="AA709" s="60"/>
      <c r="AB709" s="61"/>
      <c r="AC709" s="61"/>
      <c r="AD709" s="61"/>
      <c r="AE709" s="61"/>
      <c r="AF709" s="61"/>
      <c r="AG709" s="61"/>
      <c r="AH709" s="61" t="str">
        <f t="shared" si="11"/>
        <v/>
      </c>
    </row>
    <row r="710" spans="1:34" s="24" customFormat="1" ht="25.5" customHeight="1" x14ac:dyDescent="0.25">
      <c r="A710" s="61">
        <v>709</v>
      </c>
      <c r="B710" s="61"/>
      <c r="C710" s="61"/>
      <c r="D710" s="61"/>
      <c r="E710" s="62"/>
      <c r="F710" s="61"/>
      <c r="G710" s="63"/>
      <c r="H710" s="64"/>
      <c r="I710" s="65"/>
      <c r="J710" s="65"/>
      <c r="K710" s="63"/>
      <c r="L710" s="61"/>
      <c r="M710" s="61"/>
      <c r="N710" s="61"/>
      <c r="O710" s="61"/>
      <c r="P710" s="28"/>
      <c r="Q710" s="61"/>
      <c r="R710" s="61"/>
      <c r="S710" s="61"/>
      <c r="T710" s="61"/>
      <c r="U710" s="28"/>
      <c r="V710" s="61"/>
      <c r="W710" s="9"/>
      <c r="X710" s="9"/>
      <c r="Y710" s="66"/>
      <c r="Z710" s="9"/>
      <c r="AA710" s="60"/>
      <c r="AB710" s="61"/>
      <c r="AC710" s="61"/>
      <c r="AD710" s="61"/>
      <c r="AE710" s="61"/>
      <c r="AF710" s="61"/>
      <c r="AG710" s="61"/>
      <c r="AH710" s="61" t="str">
        <f t="shared" si="11"/>
        <v/>
      </c>
    </row>
    <row r="711" spans="1:34" s="24" customFormat="1" ht="25.5" customHeight="1" x14ac:dyDescent="0.25">
      <c r="A711" s="61">
        <v>710</v>
      </c>
      <c r="B711" s="61"/>
      <c r="C711" s="61"/>
      <c r="D711" s="61"/>
      <c r="E711" s="62"/>
      <c r="F711" s="61"/>
      <c r="G711" s="63"/>
      <c r="H711" s="64"/>
      <c r="I711" s="65"/>
      <c r="J711" s="65"/>
      <c r="K711" s="63"/>
      <c r="L711" s="61"/>
      <c r="M711" s="61"/>
      <c r="N711" s="61"/>
      <c r="O711" s="61"/>
      <c r="P711" s="28"/>
      <c r="Q711" s="61"/>
      <c r="R711" s="61"/>
      <c r="S711" s="61"/>
      <c r="T711" s="61"/>
      <c r="U711" s="28"/>
      <c r="V711" s="61"/>
      <c r="W711" s="9"/>
      <c r="X711" s="9"/>
      <c r="Y711" s="66"/>
      <c r="Z711" s="9"/>
      <c r="AA711" s="60"/>
      <c r="AB711" s="61"/>
      <c r="AC711" s="61"/>
      <c r="AD711" s="61"/>
      <c r="AE711" s="61"/>
      <c r="AF711" s="61"/>
      <c r="AG711" s="61"/>
      <c r="AH711" s="61" t="str">
        <f t="shared" si="11"/>
        <v/>
      </c>
    </row>
    <row r="712" spans="1:34" s="24" customFormat="1" ht="25.5" customHeight="1" x14ac:dyDescent="0.25">
      <c r="A712" s="61">
        <v>711</v>
      </c>
      <c r="B712" s="61"/>
      <c r="C712" s="61"/>
      <c r="D712" s="61"/>
      <c r="E712" s="62"/>
      <c r="F712" s="61"/>
      <c r="G712" s="63"/>
      <c r="H712" s="64"/>
      <c r="I712" s="65"/>
      <c r="J712" s="65"/>
      <c r="K712" s="63"/>
      <c r="L712" s="61"/>
      <c r="M712" s="61"/>
      <c r="N712" s="61"/>
      <c r="O712" s="61"/>
      <c r="P712" s="28"/>
      <c r="Q712" s="61"/>
      <c r="R712" s="61"/>
      <c r="S712" s="61"/>
      <c r="T712" s="61"/>
      <c r="U712" s="28"/>
      <c r="V712" s="61"/>
      <c r="W712" s="9"/>
      <c r="X712" s="9"/>
      <c r="Y712" s="66"/>
      <c r="Z712" s="9"/>
      <c r="AA712" s="60"/>
      <c r="AB712" s="61"/>
      <c r="AC712" s="61"/>
      <c r="AD712" s="61"/>
      <c r="AE712" s="61"/>
      <c r="AF712" s="61"/>
      <c r="AG712" s="61"/>
      <c r="AH712" s="61" t="str">
        <f t="shared" si="11"/>
        <v/>
      </c>
    </row>
    <row r="713" spans="1:34" s="24" customFormat="1" ht="25.5" customHeight="1" x14ac:dyDescent="0.25">
      <c r="A713" s="61">
        <v>712</v>
      </c>
      <c r="B713" s="61"/>
      <c r="C713" s="61"/>
      <c r="D713" s="61"/>
      <c r="E713" s="62"/>
      <c r="F713" s="61"/>
      <c r="G713" s="63"/>
      <c r="H713" s="64"/>
      <c r="I713" s="65"/>
      <c r="J713" s="65"/>
      <c r="K713" s="63"/>
      <c r="L713" s="61"/>
      <c r="M713" s="61"/>
      <c r="N713" s="61"/>
      <c r="O713" s="61"/>
      <c r="P713" s="28"/>
      <c r="Q713" s="61"/>
      <c r="R713" s="61"/>
      <c r="S713" s="61"/>
      <c r="T713" s="61"/>
      <c r="U713" s="28"/>
      <c r="V713" s="61"/>
      <c r="W713" s="9"/>
      <c r="X713" s="9"/>
      <c r="Y713" s="66"/>
      <c r="Z713" s="9"/>
      <c r="AA713" s="60"/>
      <c r="AB713" s="61"/>
      <c r="AC713" s="61"/>
      <c r="AD713" s="61"/>
      <c r="AE713" s="61"/>
      <c r="AF713" s="61"/>
      <c r="AG713" s="61"/>
      <c r="AH713" s="61" t="str">
        <f t="shared" si="11"/>
        <v/>
      </c>
    </row>
    <row r="714" spans="1:34" s="24" customFormat="1" ht="25.5" customHeight="1" x14ac:dyDescent="0.25">
      <c r="A714" s="61">
        <v>713</v>
      </c>
      <c r="B714" s="61"/>
      <c r="C714" s="61"/>
      <c r="D714" s="61"/>
      <c r="E714" s="62"/>
      <c r="F714" s="61"/>
      <c r="G714" s="63"/>
      <c r="H714" s="64"/>
      <c r="I714" s="65"/>
      <c r="J714" s="65"/>
      <c r="K714" s="63"/>
      <c r="L714" s="61"/>
      <c r="M714" s="61"/>
      <c r="N714" s="61"/>
      <c r="O714" s="61"/>
      <c r="P714" s="28"/>
      <c r="Q714" s="61"/>
      <c r="R714" s="61"/>
      <c r="S714" s="61"/>
      <c r="T714" s="61"/>
      <c r="U714" s="28"/>
      <c r="V714" s="61"/>
      <c r="W714" s="9"/>
      <c r="X714" s="9"/>
      <c r="Y714" s="74"/>
      <c r="Z714" s="9"/>
      <c r="AA714" s="60"/>
      <c r="AB714" s="61"/>
      <c r="AC714" s="61"/>
      <c r="AD714" s="61"/>
      <c r="AE714" s="61"/>
      <c r="AF714" s="61"/>
      <c r="AG714" s="61"/>
      <c r="AH714" s="61" t="str">
        <f t="shared" si="11"/>
        <v/>
      </c>
    </row>
    <row r="715" spans="1:34" s="24" customFormat="1" ht="25.5" customHeight="1" x14ac:dyDescent="0.25">
      <c r="A715" s="61">
        <v>714</v>
      </c>
      <c r="B715" s="61"/>
      <c r="C715" s="61"/>
      <c r="D715" s="61"/>
      <c r="E715" s="62"/>
      <c r="F715" s="61"/>
      <c r="G715" s="63"/>
      <c r="H715" s="64"/>
      <c r="I715" s="65"/>
      <c r="J715" s="65"/>
      <c r="K715" s="63"/>
      <c r="L715" s="61"/>
      <c r="M715" s="61"/>
      <c r="N715" s="61"/>
      <c r="O715" s="61"/>
      <c r="P715" s="28"/>
      <c r="Q715" s="61"/>
      <c r="R715" s="61"/>
      <c r="S715" s="61"/>
      <c r="T715" s="61"/>
      <c r="U715" s="28"/>
      <c r="V715" s="61"/>
      <c r="W715" s="9"/>
      <c r="X715" s="9"/>
      <c r="Y715" s="66"/>
      <c r="Z715" s="9"/>
      <c r="AA715" s="60"/>
      <c r="AB715" s="61"/>
      <c r="AC715" s="61"/>
      <c r="AD715" s="61"/>
      <c r="AE715" s="61"/>
      <c r="AF715" s="61"/>
      <c r="AG715" s="61"/>
      <c r="AH715" s="61" t="str">
        <f t="shared" si="11"/>
        <v/>
      </c>
    </row>
    <row r="716" spans="1:34" s="24" customFormat="1" ht="25.5" customHeight="1" x14ac:dyDescent="0.25">
      <c r="A716" s="61">
        <v>715</v>
      </c>
      <c r="B716" s="61"/>
      <c r="C716" s="61"/>
      <c r="D716" s="61"/>
      <c r="E716" s="62"/>
      <c r="F716" s="61"/>
      <c r="G716" s="63"/>
      <c r="H716" s="64"/>
      <c r="I716" s="65"/>
      <c r="J716" s="65"/>
      <c r="K716" s="63"/>
      <c r="L716" s="61"/>
      <c r="M716" s="61"/>
      <c r="N716" s="61"/>
      <c r="O716" s="61"/>
      <c r="P716" s="28"/>
      <c r="Q716" s="61"/>
      <c r="R716" s="61"/>
      <c r="S716" s="61"/>
      <c r="T716" s="61"/>
      <c r="U716" s="28"/>
      <c r="V716" s="61"/>
      <c r="W716" s="9"/>
      <c r="X716" s="9"/>
      <c r="Y716" s="66"/>
      <c r="Z716" s="9"/>
      <c r="AA716" s="60"/>
      <c r="AB716" s="61"/>
      <c r="AC716" s="61"/>
      <c r="AD716" s="61"/>
      <c r="AE716" s="61"/>
      <c r="AF716" s="61"/>
      <c r="AG716" s="61"/>
      <c r="AH716" s="61" t="str">
        <f t="shared" si="11"/>
        <v/>
      </c>
    </row>
    <row r="717" spans="1:34" s="24" customFormat="1" ht="25.5" customHeight="1" x14ac:dyDescent="0.25">
      <c r="A717" s="61">
        <v>716</v>
      </c>
      <c r="B717" s="61"/>
      <c r="C717" s="61"/>
      <c r="D717" s="61"/>
      <c r="E717" s="62"/>
      <c r="F717" s="61"/>
      <c r="G717" s="63"/>
      <c r="H717" s="64"/>
      <c r="I717" s="65"/>
      <c r="J717" s="65"/>
      <c r="K717" s="63"/>
      <c r="L717" s="61"/>
      <c r="M717" s="61"/>
      <c r="N717" s="61"/>
      <c r="O717" s="61"/>
      <c r="P717" s="28"/>
      <c r="Q717" s="61"/>
      <c r="R717" s="28"/>
      <c r="S717" s="61"/>
      <c r="T717" s="61"/>
      <c r="U717" s="28"/>
      <c r="V717" s="61"/>
      <c r="W717" s="9"/>
      <c r="X717" s="9"/>
      <c r="Y717" s="66"/>
      <c r="Z717" s="9"/>
      <c r="AA717" s="60"/>
      <c r="AB717" s="61"/>
      <c r="AC717" s="61"/>
      <c r="AD717" s="61"/>
      <c r="AE717" s="61"/>
      <c r="AF717" s="61"/>
      <c r="AG717" s="61"/>
      <c r="AH717" s="61" t="str">
        <f t="shared" si="11"/>
        <v/>
      </c>
    </row>
    <row r="718" spans="1:34" s="24" customFormat="1" ht="25.5" customHeight="1" x14ac:dyDescent="0.25">
      <c r="A718" s="61">
        <v>717</v>
      </c>
      <c r="B718" s="61"/>
      <c r="C718" s="61"/>
      <c r="D718" s="61"/>
      <c r="E718" s="62"/>
      <c r="F718" s="61"/>
      <c r="G718" s="63"/>
      <c r="H718" s="64"/>
      <c r="I718" s="65"/>
      <c r="J718" s="65"/>
      <c r="K718" s="63"/>
      <c r="L718" s="61"/>
      <c r="M718" s="61"/>
      <c r="N718" s="61"/>
      <c r="O718" s="61"/>
      <c r="P718" s="28"/>
      <c r="Q718" s="61"/>
      <c r="R718" s="61"/>
      <c r="S718" s="61"/>
      <c r="T718" s="61"/>
      <c r="U718" s="28"/>
      <c r="V718" s="61"/>
      <c r="W718" s="9"/>
      <c r="X718" s="9"/>
      <c r="Y718" s="66"/>
      <c r="Z718" s="9"/>
      <c r="AA718" s="60"/>
      <c r="AB718" s="61"/>
      <c r="AC718" s="61"/>
      <c r="AD718" s="61"/>
      <c r="AE718" s="61"/>
      <c r="AF718" s="61"/>
      <c r="AG718" s="61"/>
      <c r="AH718" s="61" t="str">
        <f t="shared" si="11"/>
        <v/>
      </c>
    </row>
    <row r="719" spans="1:34" s="24" customFormat="1" ht="25.5" customHeight="1" x14ac:dyDescent="0.25">
      <c r="A719" s="61">
        <v>718</v>
      </c>
      <c r="B719" s="61"/>
      <c r="C719" s="61"/>
      <c r="D719" s="61"/>
      <c r="E719" s="62"/>
      <c r="F719" s="61"/>
      <c r="G719" s="63"/>
      <c r="H719" s="64"/>
      <c r="I719" s="65"/>
      <c r="J719" s="65"/>
      <c r="K719" s="63"/>
      <c r="L719" s="61"/>
      <c r="M719" s="61"/>
      <c r="N719" s="61"/>
      <c r="O719" s="61"/>
      <c r="P719" s="28"/>
      <c r="Q719" s="61"/>
      <c r="R719" s="61"/>
      <c r="S719" s="61"/>
      <c r="T719" s="61"/>
      <c r="U719" s="28"/>
      <c r="V719" s="61"/>
      <c r="W719" s="9"/>
      <c r="X719" s="9"/>
      <c r="Y719" s="66"/>
      <c r="Z719" s="9"/>
      <c r="AA719" s="60"/>
      <c r="AB719" s="61"/>
      <c r="AC719" s="61"/>
      <c r="AD719" s="61"/>
      <c r="AE719" s="61"/>
      <c r="AF719" s="61"/>
      <c r="AG719" s="61"/>
      <c r="AH719" s="61" t="str">
        <f t="shared" si="11"/>
        <v/>
      </c>
    </row>
    <row r="720" spans="1:34" s="24" customFormat="1" ht="25.5" customHeight="1" x14ac:dyDescent="0.25">
      <c r="A720" s="61">
        <v>719</v>
      </c>
      <c r="B720" s="61"/>
      <c r="C720" s="61"/>
      <c r="D720" s="61"/>
      <c r="E720" s="62"/>
      <c r="F720" s="61"/>
      <c r="G720" s="63"/>
      <c r="H720" s="64"/>
      <c r="I720" s="65"/>
      <c r="J720" s="65"/>
      <c r="K720" s="63"/>
      <c r="L720" s="61"/>
      <c r="M720" s="61"/>
      <c r="N720" s="61"/>
      <c r="O720" s="61"/>
      <c r="P720" s="28"/>
      <c r="Q720" s="61"/>
      <c r="R720" s="28"/>
      <c r="S720" s="61"/>
      <c r="T720" s="61"/>
      <c r="U720" s="28"/>
      <c r="V720" s="61"/>
      <c r="W720" s="9"/>
      <c r="X720" s="9"/>
      <c r="Y720" s="66"/>
      <c r="Z720" s="9"/>
      <c r="AA720" s="60"/>
      <c r="AB720" s="61"/>
      <c r="AC720" s="61"/>
      <c r="AD720" s="61"/>
      <c r="AE720" s="61"/>
      <c r="AF720" s="61"/>
      <c r="AG720" s="61"/>
      <c r="AH720" s="61" t="str">
        <f t="shared" si="11"/>
        <v/>
      </c>
    </row>
    <row r="721" spans="1:34" s="24" customFormat="1" ht="25.5" customHeight="1" x14ac:dyDescent="0.25">
      <c r="A721" s="61">
        <v>720</v>
      </c>
      <c r="B721" s="61"/>
      <c r="C721" s="61"/>
      <c r="D721" s="61"/>
      <c r="E721" s="62"/>
      <c r="F721" s="61"/>
      <c r="G721" s="63"/>
      <c r="H721" s="64"/>
      <c r="I721" s="65"/>
      <c r="J721" s="65"/>
      <c r="K721" s="63"/>
      <c r="L721" s="61"/>
      <c r="M721" s="61"/>
      <c r="N721" s="61"/>
      <c r="O721" s="61"/>
      <c r="P721" s="28"/>
      <c r="Q721" s="61"/>
      <c r="R721" s="61"/>
      <c r="S721" s="61"/>
      <c r="T721" s="61"/>
      <c r="U721" s="28"/>
      <c r="V721" s="61"/>
      <c r="W721" s="9"/>
      <c r="X721" s="9"/>
      <c r="Y721" s="66"/>
      <c r="Z721" s="9"/>
      <c r="AA721" s="60"/>
      <c r="AB721" s="61"/>
      <c r="AC721" s="61"/>
      <c r="AD721" s="61"/>
      <c r="AE721" s="61"/>
      <c r="AF721" s="61"/>
      <c r="AG721" s="61"/>
      <c r="AH721" s="61" t="str">
        <f t="shared" si="11"/>
        <v/>
      </c>
    </row>
    <row r="722" spans="1:34" s="24" customFormat="1" ht="25.5" customHeight="1" x14ac:dyDescent="0.25">
      <c r="A722" s="61">
        <v>721</v>
      </c>
      <c r="B722" s="61"/>
      <c r="C722" s="61"/>
      <c r="D722" s="61"/>
      <c r="E722" s="62"/>
      <c r="F722" s="61"/>
      <c r="G722" s="63"/>
      <c r="H722" s="64"/>
      <c r="I722" s="65"/>
      <c r="J722" s="65"/>
      <c r="K722" s="63"/>
      <c r="L722" s="61"/>
      <c r="M722" s="61"/>
      <c r="N722" s="61"/>
      <c r="O722" s="61"/>
      <c r="P722" s="28"/>
      <c r="Q722" s="61"/>
      <c r="R722" s="61"/>
      <c r="S722" s="61"/>
      <c r="T722" s="61"/>
      <c r="U722" s="28"/>
      <c r="V722" s="61"/>
      <c r="W722" s="9"/>
      <c r="X722" s="9"/>
      <c r="Y722" s="66"/>
      <c r="Z722" s="9"/>
      <c r="AA722" s="60"/>
      <c r="AB722" s="61"/>
      <c r="AC722" s="61"/>
      <c r="AD722" s="61"/>
      <c r="AE722" s="61"/>
      <c r="AF722" s="61"/>
      <c r="AG722" s="61"/>
      <c r="AH722" s="61" t="str">
        <f t="shared" si="11"/>
        <v/>
      </c>
    </row>
    <row r="723" spans="1:34" s="24" customFormat="1" ht="25.5" customHeight="1" x14ac:dyDescent="0.25">
      <c r="A723" s="61">
        <v>722</v>
      </c>
      <c r="B723" s="61"/>
      <c r="C723" s="61"/>
      <c r="D723" s="61"/>
      <c r="E723" s="62"/>
      <c r="F723" s="61"/>
      <c r="G723" s="63"/>
      <c r="H723" s="64"/>
      <c r="I723" s="65"/>
      <c r="J723" s="65"/>
      <c r="K723" s="63"/>
      <c r="L723" s="61"/>
      <c r="M723" s="61"/>
      <c r="N723" s="61"/>
      <c r="O723" s="61"/>
      <c r="P723" s="28"/>
      <c r="Q723" s="61"/>
      <c r="R723" s="61"/>
      <c r="S723" s="61"/>
      <c r="T723" s="61"/>
      <c r="U723" s="28"/>
      <c r="V723" s="61"/>
      <c r="W723" s="9"/>
      <c r="X723" s="9"/>
      <c r="Y723" s="66"/>
      <c r="Z723" s="9"/>
      <c r="AA723" s="60"/>
      <c r="AB723" s="61"/>
      <c r="AC723" s="61"/>
      <c r="AD723" s="61"/>
      <c r="AE723" s="61"/>
      <c r="AF723" s="61"/>
      <c r="AG723" s="61"/>
      <c r="AH723" s="61" t="str">
        <f t="shared" si="11"/>
        <v/>
      </c>
    </row>
    <row r="724" spans="1:34" s="24" customFormat="1" ht="25.5" customHeight="1" x14ac:dyDescent="0.25">
      <c r="A724" s="61">
        <v>723</v>
      </c>
      <c r="B724" s="61"/>
      <c r="C724" s="61"/>
      <c r="D724" s="61"/>
      <c r="E724" s="62"/>
      <c r="F724" s="61"/>
      <c r="G724" s="63"/>
      <c r="H724" s="64"/>
      <c r="I724" s="65"/>
      <c r="J724" s="65"/>
      <c r="K724" s="63"/>
      <c r="L724" s="61"/>
      <c r="M724" s="61"/>
      <c r="N724" s="61"/>
      <c r="O724" s="61"/>
      <c r="P724" s="28"/>
      <c r="Q724" s="61"/>
      <c r="R724" s="61"/>
      <c r="S724" s="61"/>
      <c r="T724" s="61"/>
      <c r="U724" s="28"/>
      <c r="V724" s="61"/>
      <c r="W724" s="9"/>
      <c r="X724" s="9"/>
      <c r="Y724" s="66"/>
      <c r="Z724" s="9"/>
      <c r="AA724" s="60"/>
      <c r="AB724" s="61"/>
      <c r="AC724" s="61"/>
      <c r="AD724" s="61"/>
      <c r="AE724" s="61"/>
      <c r="AF724" s="61"/>
      <c r="AG724" s="61"/>
      <c r="AH724" s="61" t="str">
        <f t="shared" si="11"/>
        <v/>
      </c>
    </row>
    <row r="725" spans="1:34" s="24" customFormat="1" ht="25.5" customHeight="1" x14ac:dyDescent="0.25">
      <c r="A725" s="61">
        <v>724</v>
      </c>
      <c r="B725" s="61"/>
      <c r="C725" s="61"/>
      <c r="D725" s="61"/>
      <c r="E725" s="62"/>
      <c r="F725" s="61"/>
      <c r="G725" s="63"/>
      <c r="H725" s="64"/>
      <c r="I725" s="65"/>
      <c r="J725" s="65"/>
      <c r="K725" s="63"/>
      <c r="L725" s="61"/>
      <c r="M725" s="61"/>
      <c r="N725" s="61"/>
      <c r="O725" s="61"/>
      <c r="P725" s="28"/>
      <c r="Q725" s="61"/>
      <c r="R725" s="61"/>
      <c r="S725" s="61"/>
      <c r="T725" s="61"/>
      <c r="U725" s="28"/>
      <c r="V725" s="61"/>
      <c r="W725" s="9"/>
      <c r="X725" s="9"/>
      <c r="Y725" s="66"/>
      <c r="Z725" s="9"/>
      <c r="AA725" s="60"/>
      <c r="AB725" s="61"/>
      <c r="AC725" s="61"/>
      <c r="AD725" s="61"/>
      <c r="AE725" s="61"/>
      <c r="AF725" s="61"/>
      <c r="AG725" s="61"/>
      <c r="AH725" s="61" t="str">
        <f t="shared" si="11"/>
        <v/>
      </c>
    </row>
    <row r="726" spans="1:34" s="24" customFormat="1" ht="25.5" customHeight="1" x14ac:dyDescent="0.25">
      <c r="A726" s="61">
        <v>725</v>
      </c>
      <c r="B726" s="61"/>
      <c r="C726" s="61"/>
      <c r="D726" s="61"/>
      <c r="E726" s="62"/>
      <c r="F726" s="61"/>
      <c r="G726" s="63"/>
      <c r="H726" s="64"/>
      <c r="I726" s="65"/>
      <c r="J726" s="65"/>
      <c r="K726" s="63"/>
      <c r="L726" s="61"/>
      <c r="M726" s="61"/>
      <c r="N726" s="61"/>
      <c r="O726" s="61"/>
      <c r="P726" s="28"/>
      <c r="Q726" s="61"/>
      <c r="R726" s="61"/>
      <c r="S726" s="61"/>
      <c r="T726" s="61"/>
      <c r="U726" s="28"/>
      <c r="V726" s="61"/>
      <c r="W726" s="9"/>
      <c r="X726" s="9"/>
      <c r="Y726" s="66"/>
      <c r="Z726" s="9"/>
      <c r="AA726" s="60"/>
      <c r="AB726" s="61"/>
      <c r="AC726" s="61"/>
      <c r="AD726" s="61"/>
      <c r="AE726" s="61"/>
      <c r="AF726" s="61"/>
      <c r="AG726" s="61"/>
      <c r="AH726" s="61" t="str">
        <f t="shared" si="11"/>
        <v/>
      </c>
    </row>
    <row r="727" spans="1:34" s="24" customFormat="1" ht="25.5" customHeight="1" x14ac:dyDescent="0.25">
      <c r="A727" s="61">
        <v>726</v>
      </c>
      <c r="B727" s="61"/>
      <c r="C727" s="61"/>
      <c r="D727" s="61"/>
      <c r="E727" s="62"/>
      <c r="F727" s="61"/>
      <c r="G727" s="63"/>
      <c r="H727" s="64"/>
      <c r="I727" s="65"/>
      <c r="J727" s="65"/>
      <c r="K727" s="63"/>
      <c r="L727" s="61"/>
      <c r="M727" s="61"/>
      <c r="N727" s="61"/>
      <c r="O727" s="61"/>
      <c r="P727" s="28"/>
      <c r="Q727" s="61"/>
      <c r="R727" s="61"/>
      <c r="S727" s="61"/>
      <c r="T727" s="61"/>
      <c r="U727" s="28"/>
      <c r="V727" s="61"/>
      <c r="W727" s="9"/>
      <c r="X727" s="9"/>
      <c r="Y727" s="66"/>
      <c r="Z727" s="9"/>
      <c r="AA727" s="60"/>
      <c r="AB727" s="61"/>
      <c r="AC727" s="61"/>
      <c r="AD727" s="61"/>
      <c r="AE727" s="61"/>
      <c r="AF727" s="61"/>
      <c r="AG727" s="61"/>
      <c r="AH727" s="61" t="str">
        <f t="shared" si="11"/>
        <v/>
      </c>
    </row>
    <row r="728" spans="1:34" s="24" customFormat="1" ht="25.5" customHeight="1" x14ac:dyDescent="0.25">
      <c r="A728" s="61">
        <v>727</v>
      </c>
      <c r="B728" s="61"/>
      <c r="C728" s="61"/>
      <c r="D728" s="61"/>
      <c r="E728" s="62"/>
      <c r="F728" s="61"/>
      <c r="G728" s="63"/>
      <c r="H728" s="64"/>
      <c r="I728" s="65"/>
      <c r="J728" s="65"/>
      <c r="K728" s="63"/>
      <c r="L728" s="61"/>
      <c r="M728" s="61"/>
      <c r="N728" s="61"/>
      <c r="O728" s="61"/>
      <c r="P728" s="28"/>
      <c r="Q728" s="61"/>
      <c r="R728" s="61"/>
      <c r="S728" s="61"/>
      <c r="T728" s="61"/>
      <c r="U728" s="28"/>
      <c r="V728" s="61"/>
      <c r="W728" s="9"/>
      <c r="X728" s="9"/>
      <c r="Y728" s="66"/>
      <c r="Z728" s="9"/>
      <c r="AA728" s="60"/>
      <c r="AB728" s="61"/>
      <c r="AC728" s="61"/>
      <c r="AD728" s="61"/>
      <c r="AE728" s="61"/>
      <c r="AF728" s="61"/>
      <c r="AG728" s="61"/>
      <c r="AH728" s="61" t="str">
        <f t="shared" si="11"/>
        <v/>
      </c>
    </row>
    <row r="729" spans="1:34" s="24" customFormat="1" ht="25.5" customHeight="1" x14ac:dyDescent="0.25">
      <c r="A729" s="61">
        <v>728</v>
      </c>
      <c r="B729" s="61"/>
      <c r="C729" s="61"/>
      <c r="D729" s="61"/>
      <c r="E729" s="62"/>
      <c r="F729" s="61"/>
      <c r="G729" s="63"/>
      <c r="H729" s="64"/>
      <c r="I729" s="65"/>
      <c r="J729" s="65"/>
      <c r="K729" s="63"/>
      <c r="L729" s="61"/>
      <c r="M729" s="61"/>
      <c r="N729" s="61"/>
      <c r="O729" s="61"/>
      <c r="P729" s="28"/>
      <c r="Q729" s="61"/>
      <c r="R729" s="61"/>
      <c r="S729" s="61"/>
      <c r="T729" s="61"/>
      <c r="U729" s="28"/>
      <c r="V729" s="61"/>
      <c r="W729" s="9"/>
      <c r="X729" s="9"/>
      <c r="Y729" s="66"/>
      <c r="Z729" s="9"/>
      <c r="AA729" s="60"/>
      <c r="AB729" s="61"/>
      <c r="AC729" s="61"/>
      <c r="AD729" s="61"/>
      <c r="AE729" s="61"/>
      <c r="AF729" s="61"/>
      <c r="AG729" s="61"/>
      <c r="AH729" s="61" t="str">
        <f t="shared" si="11"/>
        <v/>
      </c>
    </row>
    <row r="730" spans="1:34" s="24" customFormat="1" ht="25.5" customHeight="1" x14ac:dyDescent="0.25">
      <c r="A730" s="61">
        <v>729</v>
      </c>
      <c r="B730" s="61"/>
      <c r="C730" s="61"/>
      <c r="D730" s="61"/>
      <c r="E730" s="62"/>
      <c r="F730" s="61"/>
      <c r="G730" s="63"/>
      <c r="H730" s="64"/>
      <c r="I730" s="65"/>
      <c r="J730" s="65"/>
      <c r="K730" s="63"/>
      <c r="L730" s="61"/>
      <c r="M730" s="61"/>
      <c r="N730" s="61"/>
      <c r="O730" s="61"/>
      <c r="P730" s="28"/>
      <c r="Q730" s="61"/>
      <c r="R730" s="61"/>
      <c r="S730" s="61"/>
      <c r="T730" s="61"/>
      <c r="U730" s="28"/>
      <c r="V730" s="61"/>
      <c r="W730" s="9"/>
      <c r="X730" s="9"/>
      <c r="Y730" s="66"/>
      <c r="Z730" s="9"/>
      <c r="AA730" s="60"/>
      <c r="AB730" s="61"/>
      <c r="AC730" s="61"/>
      <c r="AD730" s="61"/>
      <c r="AE730" s="61"/>
      <c r="AF730" s="61"/>
      <c r="AG730" s="61"/>
      <c r="AH730" s="61" t="str">
        <f t="shared" si="11"/>
        <v/>
      </c>
    </row>
    <row r="731" spans="1:34" s="24" customFormat="1" ht="25.5" customHeight="1" x14ac:dyDescent="0.25">
      <c r="A731" s="61">
        <v>730</v>
      </c>
      <c r="B731" s="61"/>
      <c r="C731" s="61"/>
      <c r="D731" s="61"/>
      <c r="E731" s="62"/>
      <c r="F731" s="61"/>
      <c r="G731" s="63"/>
      <c r="H731" s="64"/>
      <c r="I731" s="65"/>
      <c r="J731" s="65"/>
      <c r="K731" s="63"/>
      <c r="L731" s="61"/>
      <c r="M731" s="61"/>
      <c r="N731" s="61"/>
      <c r="O731" s="61"/>
      <c r="P731" s="28"/>
      <c r="Q731" s="61"/>
      <c r="R731" s="61"/>
      <c r="S731" s="61"/>
      <c r="T731" s="61"/>
      <c r="U731" s="28"/>
      <c r="V731" s="61"/>
      <c r="W731" s="9"/>
      <c r="X731" s="9"/>
      <c r="Y731" s="66"/>
      <c r="Z731" s="9"/>
      <c r="AA731" s="60"/>
      <c r="AB731" s="61"/>
      <c r="AC731" s="61"/>
      <c r="AD731" s="61"/>
      <c r="AE731" s="61"/>
      <c r="AF731" s="61"/>
      <c r="AG731" s="61"/>
      <c r="AH731" s="61" t="str">
        <f t="shared" si="11"/>
        <v/>
      </c>
    </row>
    <row r="732" spans="1:34" s="24" customFormat="1" ht="25.5" customHeight="1" x14ac:dyDescent="0.25">
      <c r="A732" s="61">
        <v>731</v>
      </c>
      <c r="B732" s="61"/>
      <c r="C732" s="61"/>
      <c r="D732" s="61"/>
      <c r="E732" s="62"/>
      <c r="F732" s="61"/>
      <c r="G732" s="63"/>
      <c r="H732" s="64"/>
      <c r="I732" s="65"/>
      <c r="J732" s="65"/>
      <c r="K732" s="63"/>
      <c r="L732" s="61"/>
      <c r="M732" s="61"/>
      <c r="N732" s="61"/>
      <c r="O732" s="61"/>
      <c r="P732" s="28"/>
      <c r="Q732" s="61"/>
      <c r="R732" s="61"/>
      <c r="S732" s="61"/>
      <c r="T732" s="61"/>
      <c r="U732" s="28"/>
      <c r="V732" s="61"/>
      <c r="W732" s="9"/>
      <c r="X732" s="9"/>
      <c r="Y732" s="66"/>
      <c r="Z732" s="9"/>
      <c r="AA732" s="60"/>
      <c r="AB732" s="61"/>
      <c r="AC732" s="61"/>
      <c r="AD732" s="61"/>
      <c r="AE732" s="61"/>
      <c r="AF732" s="61"/>
      <c r="AG732" s="61"/>
      <c r="AH732" s="61" t="str">
        <f t="shared" si="11"/>
        <v/>
      </c>
    </row>
    <row r="733" spans="1:34" s="24" customFormat="1" ht="25.5" customHeight="1" x14ac:dyDescent="0.25">
      <c r="A733" s="61">
        <v>732</v>
      </c>
      <c r="B733" s="61"/>
      <c r="C733" s="61"/>
      <c r="D733" s="61"/>
      <c r="E733" s="62"/>
      <c r="F733" s="61"/>
      <c r="G733" s="63"/>
      <c r="H733" s="64"/>
      <c r="I733" s="65"/>
      <c r="J733" s="65"/>
      <c r="K733" s="63"/>
      <c r="L733" s="61"/>
      <c r="M733" s="61"/>
      <c r="N733" s="61"/>
      <c r="O733" s="61"/>
      <c r="P733" s="28"/>
      <c r="Q733" s="61"/>
      <c r="R733" s="61"/>
      <c r="S733" s="61"/>
      <c r="T733" s="61"/>
      <c r="U733" s="28"/>
      <c r="V733" s="61"/>
      <c r="W733" s="9"/>
      <c r="X733" s="9"/>
      <c r="Y733" s="66"/>
      <c r="Z733" s="9"/>
      <c r="AA733" s="60"/>
      <c r="AB733" s="61"/>
      <c r="AC733" s="61"/>
      <c r="AD733" s="61"/>
      <c r="AE733" s="61"/>
      <c r="AF733" s="61"/>
      <c r="AG733" s="61"/>
      <c r="AH733" s="61" t="str">
        <f t="shared" si="11"/>
        <v/>
      </c>
    </row>
    <row r="734" spans="1:34" s="24" customFormat="1" ht="25.5" customHeight="1" x14ac:dyDescent="0.25">
      <c r="A734" s="61">
        <v>733</v>
      </c>
      <c r="B734" s="61"/>
      <c r="C734" s="61"/>
      <c r="D734" s="61"/>
      <c r="E734" s="62"/>
      <c r="F734" s="61"/>
      <c r="G734" s="63"/>
      <c r="H734" s="64"/>
      <c r="I734" s="65"/>
      <c r="J734" s="65"/>
      <c r="K734" s="63"/>
      <c r="L734" s="61"/>
      <c r="M734" s="61"/>
      <c r="N734" s="61"/>
      <c r="O734" s="61"/>
      <c r="P734" s="28"/>
      <c r="Q734" s="61"/>
      <c r="R734" s="61"/>
      <c r="S734" s="61"/>
      <c r="T734" s="61"/>
      <c r="U734" s="28"/>
      <c r="V734" s="61"/>
      <c r="W734" s="9"/>
      <c r="X734" s="9"/>
      <c r="Y734" s="66"/>
      <c r="Z734" s="9"/>
      <c r="AA734" s="60"/>
      <c r="AB734" s="61"/>
      <c r="AC734" s="61"/>
      <c r="AD734" s="61"/>
      <c r="AE734" s="61"/>
      <c r="AF734" s="61"/>
      <c r="AG734" s="61"/>
      <c r="AH734" s="61" t="str">
        <f t="shared" si="11"/>
        <v/>
      </c>
    </row>
    <row r="735" spans="1:34" s="24" customFormat="1" ht="25.5" customHeight="1" x14ac:dyDescent="0.25">
      <c r="A735" s="61">
        <v>734</v>
      </c>
      <c r="B735" s="61"/>
      <c r="C735" s="61"/>
      <c r="D735" s="61"/>
      <c r="E735" s="62"/>
      <c r="F735" s="61"/>
      <c r="G735" s="63"/>
      <c r="H735" s="64"/>
      <c r="I735" s="65"/>
      <c r="J735" s="65"/>
      <c r="K735" s="63"/>
      <c r="L735" s="61"/>
      <c r="M735" s="61"/>
      <c r="N735" s="61"/>
      <c r="O735" s="61"/>
      <c r="P735" s="28"/>
      <c r="Q735" s="61"/>
      <c r="R735" s="61"/>
      <c r="S735" s="61"/>
      <c r="T735" s="61"/>
      <c r="U735" s="28"/>
      <c r="V735" s="61"/>
      <c r="W735" s="9"/>
      <c r="X735" s="9"/>
      <c r="Y735" s="66"/>
      <c r="Z735" s="9"/>
      <c r="AA735" s="60"/>
      <c r="AB735" s="61"/>
      <c r="AC735" s="61"/>
      <c r="AD735" s="61"/>
      <c r="AE735" s="61"/>
      <c r="AF735" s="61"/>
      <c r="AG735" s="61"/>
      <c r="AH735" s="61" t="str">
        <f t="shared" si="11"/>
        <v/>
      </c>
    </row>
    <row r="736" spans="1:34" s="24" customFormat="1" ht="25.5" customHeight="1" x14ac:dyDescent="0.25">
      <c r="A736" s="61">
        <v>735</v>
      </c>
      <c r="B736" s="61"/>
      <c r="C736" s="61"/>
      <c r="D736" s="61"/>
      <c r="E736" s="62"/>
      <c r="F736" s="61"/>
      <c r="G736" s="63"/>
      <c r="H736" s="64"/>
      <c r="I736" s="65"/>
      <c r="J736" s="65"/>
      <c r="K736" s="63"/>
      <c r="L736" s="61"/>
      <c r="M736" s="61"/>
      <c r="N736" s="61"/>
      <c r="O736" s="61"/>
      <c r="P736" s="28"/>
      <c r="Q736" s="61"/>
      <c r="R736" s="61"/>
      <c r="S736" s="61"/>
      <c r="T736" s="61"/>
      <c r="U736" s="28"/>
      <c r="V736" s="61"/>
      <c r="W736" s="9"/>
      <c r="X736" s="9"/>
      <c r="Y736" s="66"/>
      <c r="Z736" s="9"/>
      <c r="AA736" s="60"/>
      <c r="AB736" s="61"/>
      <c r="AC736" s="61"/>
      <c r="AD736" s="61"/>
      <c r="AE736" s="61"/>
      <c r="AF736" s="61"/>
      <c r="AG736" s="61"/>
      <c r="AH736" s="61" t="str">
        <f t="shared" si="11"/>
        <v/>
      </c>
    </row>
    <row r="737" spans="1:34" s="24" customFormat="1" ht="25.5" customHeight="1" x14ac:dyDescent="0.25">
      <c r="A737" s="61">
        <v>736</v>
      </c>
      <c r="B737" s="61"/>
      <c r="C737" s="61"/>
      <c r="D737" s="61"/>
      <c r="E737" s="62"/>
      <c r="F737" s="61"/>
      <c r="G737" s="63"/>
      <c r="H737" s="64"/>
      <c r="I737" s="65"/>
      <c r="J737" s="65"/>
      <c r="K737" s="63"/>
      <c r="L737" s="61"/>
      <c r="M737" s="61"/>
      <c r="N737" s="61"/>
      <c r="O737" s="61"/>
      <c r="P737" s="28"/>
      <c r="Q737" s="61"/>
      <c r="R737" s="61"/>
      <c r="S737" s="61"/>
      <c r="T737" s="61"/>
      <c r="U737" s="28"/>
      <c r="V737" s="61"/>
      <c r="W737" s="9"/>
      <c r="X737" s="9"/>
      <c r="Y737" s="66"/>
      <c r="Z737" s="9"/>
      <c r="AA737" s="60"/>
      <c r="AB737" s="61"/>
      <c r="AC737" s="61"/>
      <c r="AD737" s="61"/>
      <c r="AE737" s="61"/>
      <c r="AF737" s="61"/>
      <c r="AG737" s="61"/>
      <c r="AH737" s="61" t="str">
        <f t="shared" si="11"/>
        <v/>
      </c>
    </row>
    <row r="738" spans="1:34" s="24" customFormat="1" ht="25.5" customHeight="1" x14ac:dyDescent="0.25">
      <c r="A738" s="61">
        <v>737</v>
      </c>
      <c r="B738" s="61"/>
      <c r="C738" s="61"/>
      <c r="D738" s="61"/>
      <c r="E738" s="62"/>
      <c r="F738" s="61"/>
      <c r="G738" s="63"/>
      <c r="H738" s="64"/>
      <c r="I738" s="65"/>
      <c r="J738" s="65"/>
      <c r="K738" s="63"/>
      <c r="L738" s="61"/>
      <c r="M738" s="61"/>
      <c r="N738" s="61"/>
      <c r="O738" s="61"/>
      <c r="P738" s="28"/>
      <c r="Q738" s="61"/>
      <c r="R738" s="61"/>
      <c r="S738" s="61"/>
      <c r="T738" s="61"/>
      <c r="U738" s="28"/>
      <c r="V738" s="61"/>
      <c r="W738" s="9"/>
      <c r="X738" s="9"/>
      <c r="Y738" s="66"/>
      <c r="Z738" s="9"/>
      <c r="AA738" s="60"/>
      <c r="AB738" s="61"/>
      <c r="AC738" s="61"/>
      <c r="AD738" s="61"/>
      <c r="AE738" s="61"/>
      <c r="AF738" s="61"/>
      <c r="AG738" s="61"/>
      <c r="AH738" s="61" t="str">
        <f t="shared" si="11"/>
        <v/>
      </c>
    </row>
    <row r="739" spans="1:34" s="24" customFormat="1" ht="25.5" customHeight="1" x14ac:dyDescent="0.25">
      <c r="A739" s="61">
        <v>738</v>
      </c>
      <c r="B739" s="61"/>
      <c r="C739" s="61"/>
      <c r="D739" s="61"/>
      <c r="E739" s="62"/>
      <c r="F739" s="61"/>
      <c r="G739" s="63"/>
      <c r="H739" s="64"/>
      <c r="I739" s="65"/>
      <c r="J739" s="65"/>
      <c r="K739" s="63"/>
      <c r="L739" s="61"/>
      <c r="M739" s="61"/>
      <c r="N739" s="61"/>
      <c r="O739" s="61"/>
      <c r="P739" s="28"/>
      <c r="Q739" s="61"/>
      <c r="R739" s="61"/>
      <c r="S739" s="61"/>
      <c r="T739" s="61"/>
      <c r="U739" s="28"/>
      <c r="V739" s="61"/>
      <c r="W739" s="9"/>
      <c r="X739" s="9"/>
      <c r="Y739" s="66"/>
      <c r="Z739" s="9"/>
      <c r="AA739" s="60"/>
      <c r="AB739" s="61"/>
      <c r="AC739" s="61"/>
      <c r="AD739" s="61"/>
      <c r="AE739" s="61"/>
      <c r="AF739" s="61"/>
      <c r="AG739" s="61"/>
      <c r="AH739" s="61" t="str">
        <f t="shared" si="11"/>
        <v/>
      </c>
    </row>
    <row r="740" spans="1:34" s="24" customFormat="1" ht="25.5" customHeight="1" x14ac:dyDescent="0.25">
      <c r="A740" s="61">
        <v>739</v>
      </c>
      <c r="B740" s="61"/>
      <c r="C740" s="61"/>
      <c r="D740" s="61"/>
      <c r="E740" s="62"/>
      <c r="F740" s="61"/>
      <c r="G740" s="63"/>
      <c r="H740" s="64"/>
      <c r="I740" s="65"/>
      <c r="J740" s="65"/>
      <c r="K740" s="63"/>
      <c r="L740" s="61"/>
      <c r="M740" s="61"/>
      <c r="N740" s="61"/>
      <c r="O740" s="61"/>
      <c r="P740" s="28"/>
      <c r="Q740" s="61"/>
      <c r="R740" s="61"/>
      <c r="S740" s="61"/>
      <c r="T740" s="61"/>
      <c r="U740" s="28"/>
      <c r="V740" s="61"/>
      <c r="W740" s="9"/>
      <c r="X740" s="9"/>
      <c r="Y740" s="66"/>
      <c r="Z740" s="9"/>
      <c r="AA740" s="60"/>
      <c r="AB740" s="61"/>
      <c r="AC740" s="61"/>
      <c r="AD740" s="61"/>
      <c r="AE740" s="61"/>
      <c r="AF740" s="61"/>
      <c r="AG740" s="61"/>
      <c r="AH740" s="61" t="str">
        <f t="shared" si="11"/>
        <v/>
      </c>
    </row>
    <row r="741" spans="1:34" s="24" customFormat="1" ht="25.5" customHeight="1" x14ac:dyDescent="0.25">
      <c r="A741" s="61">
        <v>740</v>
      </c>
      <c r="B741" s="61"/>
      <c r="C741" s="61"/>
      <c r="D741" s="61"/>
      <c r="E741" s="62"/>
      <c r="F741" s="61"/>
      <c r="G741" s="63"/>
      <c r="H741" s="64"/>
      <c r="I741" s="65"/>
      <c r="J741" s="65"/>
      <c r="K741" s="63"/>
      <c r="L741" s="61"/>
      <c r="M741" s="61"/>
      <c r="N741" s="61"/>
      <c r="O741" s="61"/>
      <c r="P741" s="28"/>
      <c r="Q741" s="61"/>
      <c r="R741" s="61"/>
      <c r="S741" s="61"/>
      <c r="T741" s="61"/>
      <c r="U741" s="28"/>
      <c r="V741" s="61"/>
      <c r="W741" s="9"/>
      <c r="X741" s="9"/>
      <c r="Y741" s="66"/>
      <c r="Z741" s="9"/>
      <c r="AA741" s="60"/>
      <c r="AB741" s="61"/>
      <c r="AC741" s="61"/>
      <c r="AD741" s="61"/>
      <c r="AE741" s="61"/>
      <c r="AF741" s="61"/>
      <c r="AG741" s="61"/>
      <c r="AH741" s="61" t="str">
        <f t="shared" si="11"/>
        <v/>
      </c>
    </row>
    <row r="742" spans="1:34" s="24" customFormat="1" ht="25.5" customHeight="1" x14ac:dyDescent="0.25">
      <c r="A742" s="61">
        <v>741</v>
      </c>
      <c r="B742" s="61"/>
      <c r="C742" s="61"/>
      <c r="D742" s="61"/>
      <c r="E742" s="62"/>
      <c r="F742" s="61"/>
      <c r="G742" s="63"/>
      <c r="H742" s="64"/>
      <c r="I742" s="65"/>
      <c r="J742" s="65"/>
      <c r="K742" s="63"/>
      <c r="L742" s="61"/>
      <c r="M742" s="61"/>
      <c r="N742" s="61"/>
      <c r="O742" s="61"/>
      <c r="P742" s="28"/>
      <c r="Q742" s="61"/>
      <c r="R742" s="28"/>
      <c r="S742" s="61"/>
      <c r="T742" s="61"/>
      <c r="U742" s="28"/>
      <c r="V742" s="61"/>
      <c r="W742" s="9"/>
      <c r="X742" s="9"/>
      <c r="Y742" s="66"/>
      <c r="Z742" s="9"/>
      <c r="AA742" s="60"/>
      <c r="AB742" s="61"/>
      <c r="AC742" s="61"/>
      <c r="AD742" s="61"/>
      <c r="AE742" s="61"/>
      <c r="AF742" s="61"/>
      <c r="AG742" s="61"/>
      <c r="AH742" s="61" t="str">
        <f t="shared" si="11"/>
        <v/>
      </c>
    </row>
    <row r="743" spans="1:34" s="24" customFormat="1" ht="25.5" customHeight="1" x14ac:dyDescent="0.25">
      <c r="A743" s="61">
        <v>742</v>
      </c>
      <c r="B743" s="61"/>
      <c r="C743" s="61"/>
      <c r="D743" s="61"/>
      <c r="E743" s="62"/>
      <c r="F743" s="61"/>
      <c r="G743" s="63"/>
      <c r="H743" s="64"/>
      <c r="I743" s="65"/>
      <c r="J743" s="65"/>
      <c r="K743" s="63"/>
      <c r="L743" s="61"/>
      <c r="M743" s="61"/>
      <c r="N743" s="61"/>
      <c r="O743" s="61"/>
      <c r="P743" s="28"/>
      <c r="Q743" s="61"/>
      <c r="R743" s="61"/>
      <c r="S743" s="61"/>
      <c r="T743" s="61"/>
      <c r="U743" s="28"/>
      <c r="V743" s="61"/>
      <c r="W743" s="9"/>
      <c r="X743" s="9"/>
      <c r="Y743" s="66"/>
      <c r="Z743" s="9"/>
      <c r="AA743" s="60"/>
      <c r="AB743" s="61"/>
      <c r="AC743" s="61"/>
      <c r="AD743" s="61"/>
      <c r="AE743" s="61"/>
      <c r="AF743" s="61"/>
      <c r="AG743" s="61"/>
      <c r="AH743" s="61" t="str">
        <f t="shared" si="11"/>
        <v/>
      </c>
    </row>
    <row r="744" spans="1:34" s="24" customFormat="1" ht="25.5" customHeight="1" x14ac:dyDescent="0.25">
      <c r="A744" s="61">
        <v>743</v>
      </c>
      <c r="B744" s="61"/>
      <c r="C744" s="61"/>
      <c r="D744" s="61"/>
      <c r="E744" s="62"/>
      <c r="F744" s="61"/>
      <c r="G744" s="63"/>
      <c r="H744" s="64"/>
      <c r="I744" s="65"/>
      <c r="J744" s="65"/>
      <c r="K744" s="63"/>
      <c r="L744" s="61"/>
      <c r="M744" s="61"/>
      <c r="N744" s="61"/>
      <c r="O744" s="61"/>
      <c r="P744" s="28"/>
      <c r="Q744" s="61"/>
      <c r="R744" s="61"/>
      <c r="S744" s="61"/>
      <c r="T744" s="61"/>
      <c r="U744" s="28"/>
      <c r="V744" s="61"/>
      <c r="W744" s="9"/>
      <c r="X744" s="9"/>
      <c r="Y744" s="74"/>
      <c r="Z744" s="9"/>
      <c r="AA744" s="60"/>
      <c r="AB744" s="61"/>
      <c r="AC744" s="61"/>
      <c r="AD744" s="61"/>
      <c r="AE744" s="61"/>
      <c r="AF744" s="61"/>
      <c r="AG744" s="61"/>
      <c r="AH744" s="61" t="str">
        <f t="shared" si="11"/>
        <v/>
      </c>
    </row>
    <row r="745" spans="1:34" s="24" customFormat="1" ht="25.5" customHeight="1" x14ac:dyDescent="0.25">
      <c r="A745" s="61">
        <v>744</v>
      </c>
      <c r="B745" s="61"/>
      <c r="C745" s="61"/>
      <c r="D745" s="61"/>
      <c r="E745" s="62"/>
      <c r="F745" s="61"/>
      <c r="G745" s="63"/>
      <c r="H745" s="64"/>
      <c r="I745" s="65"/>
      <c r="J745" s="65"/>
      <c r="K745" s="63"/>
      <c r="L745" s="61"/>
      <c r="M745" s="61"/>
      <c r="N745" s="61"/>
      <c r="O745" s="61"/>
      <c r="P745" s="28"/>
      <c r="Q745" s="61"/>
      <c r="R745" s="61"/>
      <c r="S745" s="61"/>
      <c r="T745" s="61"/>
      <c r="U745" s="28"/>
      <c r="V745" s="61"/>
      <c r="W745" s="9"/>
      <c r="X745" s="9"/>
      <c r="Y745" s="66"/>
      <c r="Z745" s="9"/>
      <c r="AA745" s="60"/>
      <c r="AB745" s="61"/>
      <c r="AC745" s="61"/>
      <c r="AD745" s="61"/>
      <c r="AE745" s="61"/>
      <c r="AF745" s="61"/>
      <c r="AG745" s="61"/>
      <c r="AH745" s="61" t="str">
        <f t="shared" si="11"/>
        <v/>
      </c>
    </row>
    <row r="746" spans="1:34" s="24" customFormat="1" ht="25.5" customHeight="1" x14ac:dyDescent="0.25">
      <c r="A746" s="61">
        <v>745</v>
      </c>
      <c r="B746" s="61"/>
      <c r="C746" s="61"/>
      <c r="D746" s="61"/>
      <c r="E746" s="62"/>
      <c r="F746" s="61"/>
      <c r="G746" s="63"/>
      <c r="H746" s="64"/>
      <c r="I746" s="65"/>
      <c r="J746" s="65"/>
      <c r="K746" s="63"/>
      <c r="L746" s="61"/>
      <c r="M746" s="61"/>
      <c r="N746" s="61"/>
      <c r="O746" s="61"/>
      <c r="P746" s="28"/>
      <c r="Q746" s="61"/>
      <c r="R746" s="61"/>
      <c r="S746" s="61"/>
      <c r="T746" s="61"/>
      <c r="U746" s="28"/>
      <c r="V746" s="61"/>
      <c r="W746" s="9"/>
      <c r="X746" s="9"/>
      <c r="Y746" s="74"/>
      <c r="Z746" s="9"/>
      <c r="AA746" s="60"/>
      <c r="AB746" s="61"/>
      <c r="AC746" s="61"/>
      <c r="AD746" s="61"/>
      <c r="AE746" s="61"/>
      <c r="AF746" s="61"/>
      <c r="AG746" s="61"/>
      <c r="AH746" s="61" t="str">
        <f t="shared" si="11"/>
        <v/>
      </c>
    </row>
    <row r="747" spans="1:34" s="24" customFormat="1" ht="25.5" customHeight="1" x14ac:dyDescent="0.25">
      <c r="A747" s="61">
        <v>746</v>
      </c>
      <c r="B747" s="61"/>
      <c r="C747" s="61"/>
      <c r="D747" s="61"/>
      <c r="E747" s="62"/>
      <c r="F747" s="61"/>
      <c r="G747" s="63"/>
      <c r="H747" s="64"/>
      <c r="I747" s="65"/>
      <c r="J747" s="65"/>
      <c r="K747" s="63"/>
      <c r="L747" s="61"/>
      <c r="M747" s="61"/>
      <c r="N747" s="61"/>
      <c r="O747" s="61"/>
      <c r="P747" s="28"/>
      <c r="Q747" s="61"/>
      <c r="R747" s="61"/>
      <c r="S747" s="61"/>
      <c r="T747" s="61"/>
      <c r="U747" s="28"/>
      <c r="V747" s="61"/>
      <c r="W747" s="9"/>
      <c r="X747" s="9"/>
      <c r="Y747" s="74"/>
      <c r="Z747" s="9"/>
      <c r="AA747" s="60"/>
      <c r="AB747" s="61"/>
      <c r="AC747" s="61"/>
      <c r="AD747" s="61"/>
      <c r="AE747" s="61"/>
      <c r="AF747" s="61"/>
      <c r="AG747" s="61"/>
      <c r="AH747" s="61" t="str">
        <f t="shared" si="11"/>
        <v/>
      </c>
    </row>
    <row r="748" spans="1:34" s="24" customFormat="1" ht="25.5" customHeight="1" x14ac:dyDescent="0.25">
      <c r="A748" s="61">
        <v>747</v>
      </c>
      <c r="B748" s="61"/>
      <c r="C748" s="61"/>
      <c r="D748" s="61"/>
      <c r="E748" s="62"/>
      <c r="F748" s="61"/>
      <c r="G748" s="63"/>
      <c r="H748" s="64"/>
      <c r="I748" s="65"/>
      <c r="J748" s="65"/>
      <c r="K748" s="63"/>
      <c r="L748" s="61"/>
      <c r="M748" s="61"/>
      <c r="N748" s="61"/>
      <c r="O748" s="61"/>
      <c r="P748" s="28"/>
      <c r="Q748" s="61"/>
      <c r="R748" s="61"/>
      <c r="S748" s="61"/>
      <c r="T748" s="61"/>
      <c r="U748" s="28"/>
      <c r="V748" s="61"/>
      <c r="W748" s="9"/>
      <c r="X748" s="9"/>
      <c r="Y748" s="66"/>
      <c r="Z748" s="9"/>
      <c r="AA748" s="60"/>
      <c r="AB748" s="61"/>
      <c r="AC748" s="61"/>
      <c r="AD748" s="61"/>
      <c r="AE748" s="61"/>
      <c r="AF748" s="61"/>
      <c r="AG748" s="61"/>
      <c r="AH748" s="61" t="str">
        <f t="shared" si="11"/>
        <v/>
      </c>
    </row>
    <row r="749" spans="1:34" s="24" customFormat="1" ht="25.5" customHeight="1" x14ac:dyDescent="0.25">
      <c r="A749" s="61">
        <v>748</v>
      </c>
      <c r="B749" s="61"/>
      <c r="C749" s="61"/>
      <c r="D749" s="61"/>
      <c r="E749" s="62"/>
      <c r="F749" s="61"/>
      <c r="G749" s="63"/>
      <c r="H749" s="64"/>
      <c r="I749" s="65"/>
      <c r="J749" s="65"/>
      <c r="K749" s="63"/>
      <c r="L749" s="61"/>
      <c r="M749" s="61"/>
      <c r="N749" s="61"/>
      <c r="O749" s="61"/>
      <c r="P749" s="28"/>
      <c r="Q749" s="61"/>
      <c r="R749" s="61"/>
      <c r="S749" s="61"/>
      <c r="T749" s="61"/>
      <c r="U749" s="28"/>
      <c r="V749" s="61"/>
      <c r="W749" s="9"/>
      <c r="X749" s="9"/>
      <c r="Y749" s="66"/>
      <c r="Z749" s="9"/>
      <c r="AA749" s="60"/>
      <c r="AB749" s="61"/>
      <c r="AC749" s="61"/>
      <c r="AD749" s="61"/>
      <c r="AE749" s="61"/>
      <c r="AF749" s="61"/>
      <c r="AG749" s="61"/>
      <c r="AH749" s="61" t="str">
        <f t="shared" si="11"/>
        <v/>
      </c>
    </row>
    <row r="750" spans="1:34" s="24" customFormat="1" ht="25.5" customHeight="1" x14ac:dyDescent="0.25">
      <c r="A750" s="61">
        <v>749</v>
      </c>
      <c r="B750" s="61"/>
      <c r="C750" s="61"/>
      <c r="D750" s="61"/>
      <c r="E750" s="62"/>
      <c r="F750" s="61"/>
      <c r="G750" s="63"/>
      <c r="H750" s="64"/>
      <c r="I750" s="65"/>
      <c r="J750" s="65"/>
      <c r="K750" s="63"/>
      <c r="L750" s="61"/>
      <c r="M750" s="61"/>
      <c r="N750" s="61"/>
      <c r="O750" s="61"/>
      <c r="P750" s="28"/>
      <c r="Q750" s="61"/>
      <c r="R750" s="61"/>
      <c r="S750" s="61"/>
      <c r="T750" s="61"/>
      <c r="U750" s="28"/>
      <c r="V750" s="61"/>
      <c r="W750" s="9"/>
      <c r="X750" s="9"/>
      <c r="Y750" s="66"/>
      <c r="Z750" s="9"/>
      <c r="AA750" s="60"/>
      <c r="AB750" s="61"/>
      <c r="AC750" s="61"/>
      <c r="AD750" s="61"/>
      <c r="AE750" s="61"/>
      <c r="AF750" s="61"/>
      <c r="AG750" s="61"/>
      <c r="AH750" s="61" t="str">
        <f t="shared" si="11"/>
        <v/>
      </c>
    </row>
    <row r="751" spans="1:34" s="24" customFormat="1" ht="25.5" customHeight="1" x14ac:dyDescent="0.25">
      <c r="A751" s="61">
        <v>750</v>
      </c>
      <c r="B751" s="61"/>
      <c r="C751" s="61"/>
      <c r="D751" s="61"/>
      <c r="E751" s="62"/>
      <c r="F751" s="61"/>
      <c r="G751" s="63"/>
      <c r="H751" s="64"/>
      <c r="I751" s="65"/>
      <c r="J751" s="65"/>
      <c r="K751" s="63"/>
      <c r="L751" s="61"/>
      <c r="M751" s="61"/>
      <c r="N751" s="61"/>
      <c r="O751" s="61"/>
      <c r="P751" s="28"/>
      <c r="Q751" s="61"/>
      <c r="R751" s="61"/>
      <c r="S751" s="61"/>
      <c r="T751" s="61"/>
      <c r="U751" s="28"/>
      <c r="V751" s="61"/>
      <c r="W751" s="9"/>
      <c r="X751" s="9"/>
      <c r="Y751" s="66"/>
      <c r="Z751" s="9"/>
      <c r="AA751" s="60"/>
      <c r="AB751" s="61"/>
      <c r="AC751" s="61"/>
      <c r="AD751" s="61"/>
      <c r="AE751" s="61"/>
      <c r="AF751" s="61"/>
      <c r="AG751" s="61"/>
      <c r="AH751" s="61" t="str">
        <f t="shared" si="11"/>
        <v/>
      </c>
    </row>
    <row r="752" spans="1:34" s="24" customFormat="1" ht="25.5" customHeight="1" x14ac:dyDescent="0.25">
      <c r="A752" s="61">
        <v>751</v>
      </c>
      <c r="B752" s="61"/>
      <c r="C752" s="61"/>
      <c r="D752" s="61"/>
      <c r="E752" s="62"/>
      <c r="F752" s="61"/>
      <c r="G752" s="63"/>
      <c r="H752" s="64"/>
      <c r="I752" s="65"/>
      <c r="J752" s="65"/>
      <c r="K752" s="63"/>
      <c r="L752" s="61"/>
      <c r="M752" s="61"/>
      <c r="N752" s="61"/>
      <c r="O752" s="61"/>
      <c r="P752" s="28"/>
      <c r="Q752" s="61"/>
      <c r="R752" s="61"/>
      <c r="S752" s="61"/>
      <c r="T752" s="61"/>
      <c r="U752" s="28"/>
      <c r="V752" s="61"/>
      <c r="W752" s="9"/>
      <c r="X752" s="9"/>
      <c r="Y752" s="66"/>
      <c r="Z752" s="9"/>
      <c r="AA752" s="60"/>
      <c r="AB752" s="61"/>
      <c r="AC752" s="61"/>
      <c r="AD752" s="61"/>
      <c r="AE752" s="61"/>
      <c r="AF752" s="61"/>
      <c r="AG752" s="61"/>
      <c r="AH752" s="61" t="str">
        <f t="shared" si="11"/>
        <v/>
      </c>
    </row>
    <row r="753" spans="1:34" s="24" customFormat="1" ht="25.5" customHeight="1" x14ac:dyDescent="0.25">
      <c r="A753" s="61">
        <v>752</v>
      </c>
      <c r="B753" s="61"/>
      <c r="C753" s="61"/>
      <c r="D753" s="61"/>
      <c r="E753" s="62"/>
      <c r="F753" s="61"/>
      <c r="G753" s="63"/>
      <c r="H753" s="64"/>
      <c r="I753" s="65"/>
      <c r="J753" s="65"/>
      <c r="K753" s="63"/>
      <c r="L753" s="61"/>
      <c r="M753" s="61"/>
      <c r="N753" s="61"/>
      <c r="O753" s="61"/>
      <c r="P753" s="28"/>
      <c r="Q753" s="61"/>
      <c r="R753" s="61"/>
      <c r="S753" s="61"/>
      <c r="T753" s="61"/>
      <c r="U753" s="28"/>
      <c r="V753" s="61"/>
      <c r="W753" s="9"/>
      <c r="X753" s="9"/>
      <c r="Y753" s="66"/>
      <c r="Z753" s="9"/>
      <c r="AA753" s="60"/>
      <c r="AB753" s="61"/>
      <c r="AC753" s="61"/>
      <c r="AD753" s="61"/>
      <c r="AE753" s="61"/>
      <c r="AF753" s="61"/>
      <c r="AG753" s="61"/>
      <c r="AH753" s="61" t="str">
        <f t="shared" si="11"/>
        <v/>
      </c>
    </row>
    <row r="754" spans="1:34" s="24" customFormat="1" ht="25.5" customHeight="1" x14ac:dyDescent="0.25">
      <c r="A754" s="61">
        <v>753</v>
      </c>
      <c r="B754" s="61"/>
      <c r="C754" s="61"/>
      <c r="D754" s="61"/>
      <c r="E754" s="62"/>
      <c r="F754" s="61"/>
      <c r="G754" s="63"/>
      <c r="H754" s="64"/>
      <c r="I754" s="65"/>
      <c r="J754" s="65"/>
      <c r="K754" s="63"/>
      <c r="L754" s="61"/>
      <c r="M754" s="61"/>
      <c r="N754" s="61"/>
      <c r="O754" s="61"/>
      <c r="P754" s="28"/>
      <c r="Q754" s="61"/>
      <c r="R754" s="61"/>
      <c r="S754" s="61"/>
      <c r="T754" s="61"/>
      <c r="U754" s="28"/>
      <c r="V754" s="61"/>
      <c r="W754" s="9"/>
      <c r="X754" s="9"/>
      <c r="Y754" s="66"/>
      <c r="Z754" s="9"/>
      <c r="AA754" s="60"/>
      <c r="AB754" s="61"/>
      <c r="AC754" s="61"/>
      <c r="AD754" s="61"/>
      <c r="AE754" s="61"/>
      <c r="AF754" s="61"/>
      <c r="AG754" s="61"/>
      <c r="AH754" s="61" t="str">
        <f t="shared" si="11"/>
        <v/>
      </c>
    </row>
    <row r="755" spans="1:34" s="24" customFormat="1" ht="25.5" customHeight="1" x14ac:dyDescent="0.25">
      <c r="A755" s="61">
        <v>754</v>
      </c>
      <c r="B755" s="61"/>
      <c r="C755" s="61"/>
      <c r="D755" s="61"/>
      <c r="E755" s="62"/>
      <c r="F755" s="61"/>
      <c r="G755" s="63"/>
      <c r="H755" s="64"/>
      <c r="I755" s="65"/>
      <c r="J755" s="65"/>
      <c r="K755" s="63"/>
      <c r="L755" s="61"/>
      <c r="M755" s="61"/>
      <c r="N755" s="61"/>
      <c r="O755" s="61"/>
      <c r="P755" s="28"/>
      <c r="Q755" s="61"/>
      <c r="R755" s="61"/>
      <c r="S755" s="61"/>
      <c r="T755" s="61"/>
      <c r="U755" s="28"/>
      <c r="V755" s="61"/>
      <c r="W755" s="9"/>
      <c r="X755" s="9"/>
      <c r="Y755" s="66"/>
      <c r="Z755" s="9"/>
      <c r="AA755" s="60"/>
      <c r="AB755" s="61"/>
      <c r="AC755" s="61"/>
      <c r="AD755" s="61"/>
      <c r="AE755" s="61"/>
      <c r="AF755" s="61"/>
      <c r="AG755" s="61"/>
      <c r="AH755" s="61" t="str">
        <f t="shared" si="11"/>
        <v/>
      </c>
    </row>
    <row r="756" spans="1:34" s="24" customFormat="1" ht="25.5" customHeight="1" x14ac:dyDescent="0.25">
      <c r="A756" s="61">
        <v>755</v>
      </c>
      <c r="B756" s="61"/>
      <c r="C756" s="61"/>
      <c r="D756" s="61"/>
      <c r="E756" s="62"/>
      <c r="F756" s="61"/>
      <c r="G756" s="63"/>
      <c r="H756" s="64"/>
      <c r="I756" s="65"/>
      <c r="J756" s="65"/>
      <c r="K756" s="63"/>
      <c r="L756" s="61"/>
      <c r="M756" s="61"/>
      <c r="N756" s="61"/>
      <c r="O756" s="61"/>
      <c r="P756" s="28"/>
      <c r="Q756" s="61"/>
      <c r="R756" s="61"/>
      <c r="S756" s="61"/>
      <c r="T756" s="61"/>
      <c r="U756" s="28"/>
      <c r="V756" s="61"/>
      <c r="W756" s="9"/>
      <c r="X756" s="9"/>
      <c r="Y756" s="66"/>
      <c r="Z756" s="9"/>
      <c r="AA756" s="60"/>
      <c r="AB756" s="61"/>
      <c r="AC756" s="61"/>
      <c r="AD756" s="61"/>
      <c r="AE756" s="61"/>
      <c r="AF756" s="61"/>
      <c r="AG756" s="61"/>
      <c r="AH756" s="61" t="str">
        <f t="shared" si="11"/>
        <v/>
      </c>
    </row>
    <row r="757" spans="1:34" s="24" customFormat="1" ht="25.5" customHeight="1" x14ac:dyDescent="0.25">
      <c r="A757" s="61">
        <v>756</v>
      </c>
      <c r="B757" s="61"/>
      <c r="C757" s="61"/>
      <c r="D757" s="61"/>
      <c r="E757" s="62"/>
      <c r="F757" s="61"/>
      <c r="G757" s="63"/>
      <c r="H757" s="64"/>
      <c r="I757" s="65"/>
      <c r="J757" s="65"/>
      <c r="K757" s="63"/>
      <c r="L757" s="61"/>
      <c r="M757" s="61"/>
      <c r="N757" s="61"/>
      <c r="O757" s="61"/>
      <c r="P757" s="28"/>
      <c r="Q757" s="61"/>
      <c r="R757" s="61"/>
      <c r="S757" s="61"/>
      <c r="T757" s="61"/>
      <c r="U757" s="28"/>
      <c r="V757" s="61"/>
      <c r="W757" s="9"/>
      <c r="X757" s="9"/>
      <c r="Y757" s="66"/>
      <c r="Z757" s="9"/>
      <c r="AA757" s="60"/>
      <c r="AB757" s="61"/>
      <c r="AC757" s="61"/>
      <c r="AD757" s="61"/>
      <c r="AE757" s="61"/>
      <c r="AF757" s="61"/>
      <c r="AG757" s="61"/>
      <c r="AH757" s="61" t="str">
        <f t="shared" si="11"/>
        <v/>
      </c>
    </row>
    <row r="758" spans="1:34" s="24" customFormat="1" ht="25.5" customHeight="1" x14ac:dyDescent="0.25">
      <c r="A758" s="61">
        <v>757</v>
      </c>
      <c r="B758" s="61"/>
      <c r="C758" s="61"/>
      <c r="D758" s="61"/>
      <c r="E758" s="62"/>
      <c r="F758" s="61"/>
      <c r="G758" s="63"/>
      <c r="H758" s="64"/>
      <c r="I758" s="65"/>
      <c r="J758" s="65"/>
      <c r="K758" s="63"/>
      <c r="L758" s="9"/>
      <c r="M758" s="61"/>
      <c r="N758" s="61"/>
      <c r="O758" s="61"/>
      <c r="P758" s="28"/>
      <c r="Q758" s="61"/>
      <c r="R758" s="28"/>
      <c r="S758" s="61"/>
      <c r="T758" s="61"/>
      <c r="U758" s="28"/>
      <c r="V758" s="61"/>
      <c r="W758" s="9"/>
      <c r="X758" s="9"/>
      <c r="Y758" s="66"/>
      <c r="Z758" s="9"/>
      <c r="AA758" s="60"/>
      <c r="AB758" s="61"/>
      <c r="AC758" s="61"/>
      <c r="AD758" s="61"/>
      <c r="AE758" s="61"/>
      <c r="AF758" s="61"/>
      <c r="AG758" s="61"/>
      <c r="AH758" s="61" t="str">
        <f t="shared" si="11"/>
        <v/>
      </c>
    </row>
    <row r="759" spans="1:34" s="24" customFormat="1" ht="25.5" customHeight="1" x14ac:dyDescent="0.25">
      <c r="A759" s="61">
        <v>758</v>
      </c>
      <c r="B759" s="61"/>
      <c r="C759" s="61"/>
      <c r="D759" s="61"/>
      <c r="E759" s="62"/>
      <c r="F759" s="61"/>
      <c r="G759" s="63"/>
      <c r="H759" s="64"/>
      <c r="I759" s="65"/>
      <c r="J759" s="65"/>
      <c r="K759" s="63"/>
      <c r="L759" s="61"/>
      <c r="M759" s="61"/>
      <c r="N759" s="61"/>
      <c r="O759" s="61"/>
      <c r="P759" s="28"/>
      <c r="Q759" s="61"/>
      <c r="R759" s="61"/>
      <c r="S759" s="61"/>
      <c r="T759" s="61"/>
      <c r="U759" s="28"/>
      <c r="V759" s="61"/>
      <c r="W759" s="9"/>
      <c r="X759" s="9"/>
      <c r="Y759" s="74"/>
      <c r="Z759" s="9"/>
      <c r="AA759" s="60"/>
      <c r="AB759" s="61"/>
      <c r="AC759" s="61"/>
      <c r="AD759" s="61"/>
      <c r="AE759" s="61"/>
      <c r="AF759" s="61"/>
      <c r="AG759" s="61"/>
      <c r="AH759" s="61" t="str">
        <f t="shared" si="11"/>
        <v/>
      </c>
    </row>
    <row r="760" spans="1:34" s="24" customFormat="1" ht="25.5" customHeight="1" x14ac:dyDescent="0.25">
      <c r="A760" s="61">
        <v>759</v>
      </c>
      <c r="B760" s="61"/>
      <c r="C760" s="61"/>
      <c r="D760" s="61"/>
      <c r="E760" s="62"/>
      <c r="F760" s="61"/>
      <c r="G760" s="63"/>
      <c r="H760" s="64"/>
      <c r="I760" s="65"/>
      <c r="J760" s="65"/>
      <c r="K760" s="63"/>
      <c r="L760" s="61"/>
      <c r="M760" s="61"/>
      <c r="N760" s="61"/>
      <c r="O760" s="61"/>
      <c r="P760" s="28"/>
      <c r="Q760" s="61"/>
      <c r="R760" s="61"/>
      <c r="S760" s="61"/>
      <c r="T760" s="61"/>
      <c r="U760" s="28"/>
      <c r="V760" s="61"/>
      <c r="W760" s="9"/>
      <c r="X760" s="9"/>
      <c r="Y760" s="66"/>
      <c r="Z760" s="9"/>
      <c r="AA760" s="60"/>
      <c r="AB760" s="61"/>
      <c r="AC760" s="61"/>
      <c r="AD760" s="61"/>
      <c r="AE760" s="61"/>
      <c r="AF760" s="61"/>
      <c r="AG760" s="61"/>
      <c r="AH760" s="61" t="str">
        <f t="shared" si="11"/>
        <v/>
      </c>
    </row>
    <row r="761" spans="1:34" s="24" customFormat="1" ht="25.5" customHeight="1" x14ac:dyDescent="0.25">
      <c r="A761" s="61">
        <v>760</v>
      </c>
      <c r="B761" s="61"/>
      <c r="C761" s="61"/>
      <c r="D761" s="61"/>
      <c r="E761" s="62"/>
      <c r="F761" s="61"/>
      <c r="G761" s="63"/>
      <c r="H761" s="64"/>
      <c r="I761" s="65"/>
      <c r="J761" s="65"/>
      <c r="K761" s="63"/>
      <c r="L761" s="61"/>
      <c r="M761" s="61"/>
      <c r="N761" s="61"/>
      <c r="O761" s="61"/>
      <c r="P761" s="28"/>
      <c r="Q761" s="61"/>
      <c r="R761" s="61"/>
      <c r="S761" s="61"/>
      <c r="T761" s="61"/>
      <c r="U761" s="28"/>
      <c r="V761" s="61"/>
      <c r="W761" s="9"/>
      <c r="X761" s="9"/>
      <c r="Y761" s="66"/>
      <c r="Z761" s="9"/>
      <c r="AA761" s="60"/>
      <c r="AB761" s="61"/>
      <c r="AC761" s="61"/>
      <c r="AD761" s="61"/>
      <c r="AE761" s="61"/>
      <c r="AF761" s="61"/>
      <c r="AG761" s="61"/>
      <c r="AH761" s="61" t="str">
        <f t="shared" si="11"/>
        <v/>
      </c>
    </row>
    <row r="762" spans="1:34" s="24" customFormat="1" ht="25.5" customHeight="1" x14ac:dyDescent="0.25">
      <c r="A762" s="61">
        <v>761</v>
      </c>
      <c r="B762" s="61"/>
      <c r="C762" s="61"/>
      <c r="D762" s="61"/>
      <c r="E762" s="62"/>
      <c r="F762" s="61"/>
      <c r="G762" s="63"/>
      <c r="H762" s="64"/>
      <c r="I762" s="65"/>
      <c r="J762" s="65"/>
      <c r="K762" s="63"/>
      <c r="L762" s="61"/>
      <c r="M762" s="61"/>
      <c r="N762" s="61"/>
      <c r="O762" s="61"/>
      <c r="P762" s="28"/>
      <c r="Q762" s="61"/>
      <c r="R762" s="61"/>
      <c r="S762" s="61"/>
      <c r="T762" s="61"/>
      <c r="U762" s="28"/>
      <c r="V762" s="61"/>
      <c r="W762" s="9"/>
      <c r="X762" s="9"/>
      <c r="Y762" s="66"/>
      <c r="Z762" s="9"/>
      <c r="AA762" s="60"/>
      <c r="AB762" s="61"/>
      <c r="AC762" s="61"/>
      <c r="AD762" s="61"/>
      <c r="AE762" s="61"/>
      <c r="AF762" s="61"/>
      <c r="AG762" s="61"/>
      <c r="AH762" s="61" t="str">
        <f t="shared" si="11"/>
        <v/>
      </c>
    </row>
    <row r="763" spans="1:34" s="24" customFormat="1" ht="25.5" customHeight="1" x14ac:dyDescent="0.25">
      <c r="A763" s="61">
        <v>762</v>
      </c>
      <c r="B763" s="61"/>
      <c r="C763" s="61"/>
      <c r="D763" s="61"/>
      <c r="E763" s="62"/>
      <c r="F763" s="61"/>
      <c r="G763" s="63"/>
      <c r="H763" s="64"/>
      <c r="I763" s="65"/>
      <c r="J763" s="65"/>
      <c r="K763" s="63"/>
      <c r="L763" s="61"/>
      <c r="M763" s="61"/>
      <c r="N763" s="61"/>
      <c r="O763" s="61"/>
      <c r="P763" s="28"/>
      <c r="Q763" s="61"/>
      <c r="R763" s="61"/>
      <c r="S763" s="61"/>
      <c r="T763" s="61"/>
      <c r="U763" s="28"/>
      <c r="V763" s="61"/>
      <c r="W763" s="9"/>
      <c r="X763" s="9"/>
      <c r="Y763" s="66"/>
      <c r="Z763" s="9"/>
      <c r="AA763" s="60"/>
      <c r="AB763" s="61"/>
      <c r="AC763" s="61"/>
      <c r="AD763" s="61"/>
      <c r="AE763" s="61"/>
      <c r="AF763" s="61"/>
      <c r="AG763" s="61"/>
      <c r="AH763" s="61" t="str">
        <f t="shared" si="11"/>
        <v/>
      </c>
    </row>
    <row r="764" spans="1:34" s="24" customFormat="1" ht="25.5" customHeight="1" x14ac:dyDescent="0.25">
      <c r="A764" s="61">
        <v>763</v>
      </c>
      <c r="B764" s="61"/>
      <c r="C764" s="61"/>
      <c r="D764" s="61"/>
      <c r="E764" s="62"/>
      <c r="F764" s="61"/>
      <c r="G764" s="63"/>
      <c r="H764" s="64"/>
      <c r="I764" s="65"/>
      <c r="J764" s="65"/>
      <c r="K764" s="63"/>
      <c r="L764" s="61"/>
      <c r="M764" s="61"/>
      <c r="N764" s="61"/>
      <c r="O764" s="61"/>
      <c r="P764" s="28"/>
      <c r="Q764" s="61"/>
      <c r="R764" s="61"/>
      <c r="S764" s="61"/>
      <c r="T764" s="61"/>
      <c r="U764" s="28"/>
      <c r="V764" s="61"/>
      <c r="W764" s="9"/>
      <c r="X764" s="9"/>
      <c r="Y764" s="66"/>
      <c r="Z764" s="9"/>
      <c r="AA764" s="60"/>
      <c r="AB764" s="61"/>
      <c r="AC764" s="61"/>
      <c r="AD764" s="61"/>
      <c r="AE764" s="61"/>
      <c r="AF764" s="61"/>
      <c r="AG764" s="61"/>
      <c r="AH764" s="61" t="str">
        <f t="shared" si="11"/>
        <v/>
      </c>
    </row>
    <row r="765" spans="1:34" s="24" customFormat="1" ht="25.5" customHeight="1" x14ac:dyDescent="0.25">
      <c r="A765" s="61">
        <v>764</v>
      </c>
      <c r="B765" s="61"/>
      <c r="C765" s="61"/>
      <c r="D765" s="61"/>
      <c r="E765" s="62"/>
      <c r="F765" s="61"/>
      <c r="G765" s="63"/>
      <c r="H765" s="64"/>
      <c r="I765" s="65"/>
      <c r="J765" s="65"/>
      <c r="K765" s="63"/>
      <c r="L765" s="61"/>
      <c r="M765" s="61"/>
      <c r="N765" s="61"/>
      <c r="O765" s="61"/>
      <c r="P765" s="28"/>
      <c r="Q765" s="61"/>
      <c r="R765" s="61"/>
      <c r="S765" s="61"/>
      <c r="T765" s="61"/>
      <c r="U765" s="28"/>
      <c r="V765" s="61"/>
      <c r="W765" s="9"/>
      <c r="X765" s="9"/>
      <c r="Y765" s="66"/>
      <c r="Z765" s="9"/>
      <c r="AA765" s="60"/>
      <c r="AB765" s="61"/>
      <c r="AC765" s="61"/>
      <c r="AD765" s="61"/>
      <c r="AE765" s="61"/>
      <c r="AF765" s="61"/>
      <c r="AG765" s="61"/>
      <c r="AH765" s="61" t="str">
        <f t="shared" si="11"/>
        <v/>
      </c>
    </row>
    <row r="766" spans="1:34" s="24" customFormat="1" ht="25.5" customHeight="1" x14ac:dyDescent="0.25">
      <c r="A766" s="61">
        <v>765</v>
      </c>
      <c r="B766" s="61"/>
      <c r="C766" s="61"/>
      <c r="D766" s="61"/>
      <c r="E766" s="62"/>
      <c r="F766" s="61"/>
      <c r="G766" s="63"/>
      <c r="H766" s="64"/>
      <c r="I766" s="65"/>
      <c r="J766" s="65"/>
      <c r="K766" s="63"/>
      <c r="L766" s="61"/>
      <c r="M766" s="61"/>
      <c r="N766" s="61"/>
      <c r="O766" s="61"/>
      <c r="P766" s="28"/>
      <c r="Q766" s="61"/>
      <c r="R766" s="61"/>
      <c r="S766" s="61"/>
      <c r="T766" s="61"/>
      <c r="U766" s="28"/>
      <c r="V766" s="61"/>
      <c r="W766" s="9"/>
      <c r="X766" s="9"/>
      <c r="Y766" s="66"/>
      <c r="Z766" s="9"/>
      <c r="AA766" s="60"/>
      <c r="AB766" s="61"/>
      <c r="AC766" s="61"/>
      <c r="AD766" s="61"/>
      <c r="AE766" s="61"/>
      <c r="AF766" s="61"/>
      <c r="AG766" s="61"/>
      <c r="AH766" s="61" t="str">
        <f t="shared" si="11"/>
        <v/>
      </c>
    </row>
    <row r="767" spans="1:34" s="24" customFormat="1" ht="25.5" customHeight="1" x14ac:dyDescent="0.25">
      <c r="A767" s="61">
        <v>766</v>
      </c>
      <c r="B767" s="61"/>
      <c r="C767" s="61"/>
      <c r="D767" s="61"/>
      <c r="E767" s="62"/>
      <c r="F767" s="61"/>
      <c r="G767" s="63"/>
      <c r="H767" s="64"/>
      <c r="I767" s="65"/>
      <c r="J767" s="65"/>
      <c r="K767" s="63"/>
      <c r="L767" s="61"/>
      <c r="M767" s="61"/>
      <c r="N767" s="61"/>
      <c r="O767" s="61"/>
      <c r="P767" s="28"/>
      <c r="Q767" s="61"/>
      <c r="R767" s="61"/>
      <c r="S767" s="61"/>
      <c r="T767" s="61"/>
      <c r="U767" s="28"/>
      <c r="V767" s="61"/>
      <c r="W767" s="9"/>
      <c r="X767" s="9"/>
      <c r="Y767" s="66"/>
      <c r="Z767" s="9"/>
      <c r="AA767" s="60"/>
      <c r="AB767" s="61"/>
      <c r="AC767" s="61"/>
      <c r="AD767" s="61"/>
      <c r="AE767" s="61"/>
      <c r="AF767" s="61"/>
      <c r="AG767" s="61"/>
      <c r="AH767" s="61" t="str">
        <f t="shared" si="11"/>
        <v/>
      </c>
    </row>
    <row r="768" spans="1:34" s="24" customFormat="1" ht="25.5" customHeight="1" x14ac:dyDescent="0.25">
      <c r="A768" s="61">
        <v>767</v>
      </c>
      <c r="B768" s="61"/>
      <c r="C768" s="61"/>
      <c r="D768" s="61"/>
      <c r="E768" s="62"/>
      <c r="F768" s="61"/>
      <c r="G768" s="63"/>
      <c r="H768" s="64"/>
      <c r="I768" s="65"/>
      <c r="J768" s="65"/>
      <c r="K768" s="63"/>
      <c r="L768" s="61"/>
      <c r="M768" s="61"/>
      <c r="N768" s="61"/>
      <c r="O768" s="61"/>
      <c r="P768" s="28"/>
      <c r="Q768" s="61"/>
      <c r="R768" s="61"/>
      <c r="S768" s="61"/>
      <c r="T768" s="61"/>
      <c r="U768" s="28"/>
      <c r="V768" s="61"/>
      <c r="W768" s="9"/>
      <c r="X768" s="9"/>
      <c r="Y768" s="66"/>
      <c r="Z768" s="9"/>
      <c r="AA768" s="60"/>
      <c r="AB768" s="61"/>
      <c r="AC768" s="61"/>
      <c r="AD768" s="61"/>
      <c r="AE768" s="61"/>
      <c r="AF768" s="61"/>
      <c r="AG768" s="61"/>
      <c r="AH768" s="61" t="str">
        <f t="shared" si="11"/>
        <v/>
      </c>
    </row>
    <row r="769" spans="1:34" s="24" customFormat="1" ht="25.5" customHeight="1" x14ac:dyDescent="0.25">
      <c r="A769" s="61">
        <v>768</v>
      </c>
      <c r="B769" s="61"/>
      <c r="C769" s="61"/>
      <c r="D769" s="61"/>
      <c r="E769" s="62"/>
      <c r="F769" s="61"/>
      <c r="G769" s="63"/>
      <c r="H769" s="64"/>
      <c r="I769" s="65"/>
      <c r="J769" s="65"/>
      <c r="K769" s="63"/>
      <c r="L769" s="61"/>
      <c r="M769" s="61"/>
      <c r="N769" s="61"/>
      <c r="O769" s="61"/>
      <c r="P769" s="28"/>
      <c r="Q769" s="61"/>
      <c r="R769" s="61"/>
      <c r="S769" s="61"/>
      <c r="T769" s="61"/>
      <c r="U769" s="28"/>
      <c r="V769" s="61"/>
      <c r="W769" s="9"/>
      <c r="X769" s="9"/>
      <c r="Y769" s="66"/>
      <c r="Z769" s="9"/>
      <c r="AA769" s="60"/>
      <c r="AB769" s="61"/>
      <c r="AC769" s="61"/>
      <c r="AD769" s="61"/>
      <c r="AE769" s="61"/>
      <c r="AF769" s="61"/>
      <c r="AG769" s="61"/>
      <c r="AH769" s="61" t="str">
        <f t="shared" si="11"/>
        <v/>
      </c>
    </row>
    <row r="770" spans="1:34" s="24" customFormat="1" ht="25.5" customHeight="1" x14ac:dyDescent="0.25">
      <c r="A770" s="61">
        <v>769</v>
      </c>
      <c r="B770" s="61"/>
      <c r="C770" s="61"/>
      <c r="D770" s="61"/>
      <c r="E770" s="62"/>
      <c r="F770" s="61"/>
      <c r="G770" s="63"/>
      <c r="H770" s="64"/>
      <c r="I770" s="65"/>
      <c r="J770" s="65"/>
      <c r="K770" s="63"/>
      <c r="L770" s="61"/>
      <c r="M770" s="61"/>
      <c r="N770" s="61"/>
      <c r="O770" s="61"/>
      <c r="P770" s="28"/>
      <c r="Q770" s="61"/>
      <c r="R770" s="61"/>
      <c r="S770" s="61"/>
      <c r="T770" s="61"/>
      <c r="U770" s="28"/>
      <c r="V770" s="61"/>
      <c r="W770" s="9"/>
      <c r="X770" s="9"/>
      <c r="Y770" s="66"/>
      <c r="Z770" s="9"/>
      <c r="AA770" s="60"/>
      <c r="AB770" s="61"/>
      <c r="AC770" s="61"/>
      <c r="AD770" s="61"/>
      <c r="AE770" s="61"/>
      <c r="AF770" s="61"/>
      <c r="AG770" s="61"/>
      <c r="AH770" s="61" t="str">
        <f t="shared" si="11"/>
        <v/>
      </c>
    </row>
    <row r="771" spans="1:34" s="24" customFormat="1" ht="25.5" customHeight="1" x14ac:dyDescent="0.25">
      <c r="A771" s="61">
        <v>770</v>
      </c>
      <c r="B771" s="61"/>
      <c r="C771" s="61"/>
      <c r="D771" s="61"/>
      <c r="E771" s="62"/>
      <c r="F771" s="61"/>
      <c r="G771" s="63"/>
      <c r="H771" s="64"/>
      <c r="I771" s="65"/>
      <c r="J771" s="65"/>
      <c r="K771" s="63"/>
      <c r="L771" s="61"/>
      <c r="M771" s="61"/>
      <c r="N771" s="61"/>
      <c r="O771" s="61"/>
      <c r="P771" s="28"/>
      <c r="Q771" s="61"/>
      <c r="R771" s="61"/>
      <c r="S771" s="61"/>
      <c r="T771" s="61"/>
      <c r="U771" s="28"/>
      <c r="V771" s="61"/>
      <c r="W771" s="9"/>
      <c r="X771" s="9"/>
      <c r="Y771" s="66"/>
      <c r="Z771" s="9"/>
      <c r="AA771" s="60"/>
      <c r="AB771" s="61"/>
      <c r="AC771" s="61"/>
      <c r="AD771" s="61"/>
      <c r="AE771" s="61"/>
      <c r="AF771" s="61"/>
      <c r="AG771" s="61"/>
      <c r="AH771" s="61" t="str">
        <f t="shared" ref="AH771:AH801" si="12">IF(W771="","",IF(W771="Reported","Reported","No"))</f>
        <v/>
      </c>
    </row>
    <row r="772" spans="1:34" s="24" customFormat="1" ht="25.5" customHeight="1" x14ac:dyDescent="0.25">
      <c r="A772" s="61">
        <v>771</v>
      </c>
      <c r="B772" s="61"/>
      <c r="C772" s="61"/>
      <c r="D772" s="61"/>
      <c r="E772" s="62"/>
      <c r="F772" s="61"/>
      <c r="G772" s="63"/>
      <c r="H772" s="64"/>
      <c r="I772" s="65"/>
      <c r="J772" s="65"/>
      <c r="K772" s="63"/>
      <c r="L772" s="61"/>
      <c r="M772" s="61"/>
      <c r="N772" s="61"/>
      <c r="O772" s="61"/>
      <c r="P772" s="28"/>
      <c r="Q772" s="61"/>
      <c r="R772" s="61"/>
      <c r="S772" s="61"/>
      <c r="T772" s="61"/>
      <c r="U772" s="28"/>
      <c r="V772" s="61"/>
      <c r="W772" s="9"/>
      <c r="X772" s="9"/>
      <c r="Y772" s="66"/>
      <c r="Z772" s="9"/>
      <c r="AA772" s="60"/>
      <c r="AB772" s="61"/>
      <c r="AC772" s="61"/>
      <c r="AD772" s="61"/>
      <c r="AE772" s="61"/>
      <c r="AF772" s="61"/>
      <c r="AG772" s="61"/>
      <c r="AH772" s="61" t="str">
        <f t="shared" si="12"/>
        <v/>
      </c>
    </row>
    <row r="773" spans="1:34" s="24" customFormat="1" ht="25.5" customHeight="1" x14ac:dyDescent="0.25">
      <c r="A773" s="61">
        <v>772</v>
      </c>
      <c r="B773" s="61"/>
      <c r="C773" s="61"/>
      <c r="D773" s="61"/>
      <c r="E773" s="62"/>
      <c r="F773" s="61"/>
      <c r="G773" s="63"/>
      <c r="H773" s="64"/>
      <c r="I773" s="65"/>
      <c r="J773" s="65"/>
      <c r="K773" s="63"/>
      <c r="L773" s="61"/>
      <c r="M773" s="61"/>
      <c r="N773" s="61"/>
      <c r="O773" s="61"/>
      <c r="P773" s="28"/>
      <c r="Q773" s="61"/>
      <c r="R773" s="61"/>
      <c r="S773" s="61"/>
      <c r="T773" s="61"/>
      <c r="U773" s="28"/>
      <c r="V773" s="61"/>
      <c r="W773" s="9"/>
      <c r="X773" s="9"/>
      <c r="Y773" s="66"/>
      <c r="Z773" s="9"/>
      <c r="AA773" s="60"/>
      <c r="AB773" s="61"/>
      <c r="AC773" s="61"/>
      <c r="AD773" s="61"/>
      <c r="AE773" s="61"/>
      <c r="AF773" s="61"/>
      <c r="AG773" s="61"/>
      <c r="AH773" s="61" t="str">
        <f t="shared" si="12"/>
        <v/>
      </c>
    </row>
    <row r="774" spans="1:34" s="24" customFormat="1" ht="25.5" customHeight="1" x14ac:dyDescent="0.25">
      <c r="A774" s="61">
        <v>773</v>
      </c>
      <c r="B774" s="61"/>
      <c r="C774" s="61"/>
      <c r="D774" s="61"/>
      <c r="E774" s="62"/>
      <c r="F774" s="61"/>
      <c r="G774" s="63"/>
      <c r="H774" s="64"/>
      <c r="I774" s="65"/>
      <c r="J774" s="65"/>
      <c r="K774" s="63"/>
      <c r="L774" s="61"/>
      <c r="M774" s="61"/>
      <c r="N774" s="61"/>
      <c r="O774" s="61"/>
      <c r="P774" s="28"/>
      <c r="Q774" s="61"/>
      <c r="R774" s="61"/>
      <c r="S774" s="61"/>
      <c r="T774" s="61"/>
      <c r="U774" s="28"/>
      <c r="V774" s="61"/>
      <c r="W774" s="9"/>
      <c r="X774" s="9"/>
      <c r="Y774" s="66"/>
      <c r="Z774" s="9"/>
      <c r="AA774" s="60"/>
      <c r="AB774" s="61"/>
      <c r="AC774" s="61"/>
      <c r="AD774" s="61"/>
      <c r="AE774" s="61"/>
      <c r="AF774" s="61"/>
      <c r="AG774" s="61"/>
      <c r="AH774" s="61" t="str">
        <f t="shared" si="12"/>
        <v/>
      </c>
    </row>
    <row r="775" spans="1:34" s="24" customFormat="1" ht="25.5" customHeight="1" x14ac:dyDescent="0.25">
      <c r="A775" s="61">
        <v>774</v>
      </c>
      <c r="B775" s="61"/>
      <c r="C775" s="61"/>
      <c r="D775" s="61"/>
      <c r="E775" s="62"/>
      <c r="F775" s="61"/>
      <c r="G775" s="63"/>
      <c r="H775" s="64"/>
      <c r="I775" s="65"/>
      <c r="J775" s="65"/>
      <c r="K775" s="63"/>
      <c r="L775" s="61"/>
      <c r="M775" s="61"/>
      <c r="N775" s="61"/>
      <c r="O775" s="61"/>
      <c r="P775" s="28"/>
      <c r="Q775" s="61"/>
      <c r="R775" s="61"/>
      <c r="S775" s="61"/>
      <c r="T775" s="61"/>
      <c r="U775" s="28"/>
      <c r="V775" s="61"/>
      <c r="W775" s="9"/>
      <c r="X775" s="9"/>
      <c r="Y775" s="66"/>
      <c r="Z775" s="9"/>
      <c r="AA775" s="60"/>
      <c r="AB775" s="61"/>
      <c r="AC775" s="61"/>
      <c r="AD775" s="61"/>
      <c r="AE775" s="61"/>
      <c r="AF775" s="61"/>
      <c r="AG775" s="61"/>
      <c r="AH775" s="61" t="str">
        <f t="shared" si="12"/>
        <v/>
      </c>
    </row>
    <row r="776" spans="1:34" s="24" customFormat="1" ht="25.5" customHeight="1" x14ac:dyDescent="0.25">
      <c r="A776" s="61">
        <v>775</v>
      </c>
      <c r="B776" s="61"/>
      <c r="C776" s="61"/>
      <c r="D776" s="61"/>
      <c r="E776" s="62"/>
      <c r="F776" s="61"/>
      <c r="G776" s="63"/>
      <c r="H776" s="64"/>
      <c r="I776" s="65"/>
      <c r="J776" s="65"/>
      <c r="K776" s="63"/>
      <c r="L776" s="61"/>
      <c r="M776" s="61"/>
      <c r="N776" s="61"/>
      <c r="O776" s="61"/>
      <c r="P776" s="28"/>
      <c r="Q776" s="61"/>
      <c r="R776" s="61"/>
      <c r="S776" s="61"/>
      <c r="T776" s="61"/>
      <c r="U776" s="28"/>
      <c r="V776" s="61"/>
      <c r="W776" s="9"/>
      <c r="X776" s="9"/>
      <c r="Y776" s="66"/>
      <c r="Z776" s="9"/>
      <c r="AA776" s="60"/>
      <c r="AB776" s="61"/>
      <c r="AC776" s="61"/>
      <c r="AD776" s="61"/>
      <c r="AE776" s="61"/>
      <c r="AF776" s="61"/>
      <c r="AG776" s="61"/>
      <c r="AH776" s="61" t="str">
        <f t="shared" si="12"/>
        <v/>
      </c>
    </row>
    <row r="777" spans="1:34" s="24" customFormat="1" ht="25.5" customHeight="1" x14ac:dyDescent="0.25">
      <c r="A777" s="61">
        <v>776</v>
      </c>
      <c r="B777" s="61"/>
      <c r="C777" s="61"/>
      <c r="D777" s="61"/>
      <c r="E777" s="62"/>
      <c r="F777" s="61"/>
      <c r="G777" s="63"/>
      <c r="H777" s="64"/>
      <c r="I777" s="65"/>
      <c r="J777" s="65"/>
      <c r="K777" s="63"/>
      <c r="L777" s="61"/>
      <c r="M777" s="61"/>
      <c r="N777" s="61"/>
      <c r="O777" s="61"/>
      <c r="P777" s="28"/>
      <c r="Q777" s="61"/>
      <c r="R777" s="61"/>
      <c r="S777" s="61"/>
      <c r="T777" s="61"/>
      <c r="U777" s="28"/>
      <c r="V777" s="61"/>
      <c r="W777" s="9"/>
      <c r="X777" s="9"/>
      <c r="Y777" s="66"/>
      <c r="Z777" s="9"/>
      <c r="AA777" s="60"/>
      <c r="AB777" s="61"/>
      <c r="AC777" s="61"/>
      <c r="AD777" s="61"/>
      <c r="AE777" s="61"/>
      <c r="AF777" s="61"/>
      <c r="AG777" s="61"/>
      <c r="AH777" s="61" t="str">
        <f t="shared" si="12"/>
        <v/>
      </c>
    </row>
    <row r="778" spans="1:34" s="24" customFormat="1" ht="25.5" customHeight="1" x14ac:dyDescent="0.25">
      <c r="A778" s="61">
        <v>777</v>
      </c>
      <c r="B778" s="61"/>
      <c r="C778" s="61"/>
      <c r="D778" s="61"/>
      <c r="E778" s="62"/>
      <c r="F778" s="61"/>
      <c r="G778" s="63"/>
      <c r="H778" s="64"/>
      <c r="I778" s="65"/>
      <c r="J778" s="65"/>
      <c r="K778" s="63"/>
      <c r="L778" s="61"/>
      <c r="M778" s="61"/>
      <c r="N778" s="61"/>
      <c r="O778" s="61"/>
      <c r="P778" s="28"/>
      <c r="Q778" s="61"/>
      <c r="R778" s="61"/>
      <c r="S778" s="61"/>
      <c r="T778" s="61"/>
      <c r="U778" s="28"/>
      <c r="V778" s="61"/>
      <c r="W778" s="9"/>
      <c r="X778" s="9"/>
      <c r="Y778" s="66"/>
      <c r="Z778" s="9"/>
      <c r="AA778" s="60"/>
      <c r="AB778" s="61"/>
      <c r="AC778" s="61"/>
      <c r="AD778" s="61"/>
      <c r="AE778" s="61"/>
      <c r="AF778" s="61"/>
      <c r="AG778" s="61"/>
      <c r="AH778" s="61" t="str">
        <f t="shared" si="12"/>
        <v/>
      </c>
    </row>
    <row r="779" spans="1:34" s="24" customFormat="1" ht="25.5" customHeight="1" x14ac:dyDescent="0.25">
      <c r="A779" s="61">
        <v>778</v>
      </c>
      <c r="B779" s="61"/>
      <c r="C779" s="61"/>
      <c r="D779" s="61"/>
      <c r="E779" s="62"/>
      <c r="F779" s="61"/>
      <c r="G779" s="63"/>
      <c r="H779" s="64"/>
      <c r="I779" s="65"/>
      <c r="J779" s="65"/>
      <c r="K779" s="63"/>
      <c r="L779" s="61"/>
      <c r="M779" s="61"/>
      <c r="N779" s="61"/>
      <c r="O779" s="61"/>
      <c r="P779" s="28"/>
      <c r="Q779" s="61"/>
      <c r="R779" s="61"/>
      <c r="S779" s="61"/>
      <c r="T779" s="61"/>
      <c r="U779" s="28"/>
      <c r="V779" s="61"/>
      <c r="W779" s="9"/>
      <c r="X779" s="9"/>
      <c r="Y779" s="66"/>
      <c r="Z779" s="9"/>
      <c r="AA779" s="60"/>
      <c r="AB779" s="61"/>
      <c r="AC779" s="61"/>
      <c r="AD779" s="61"/>
      <c r="AE779" s="61"/>
      <c r="AF779" s="61"/>
      <c r="AG779" s="61"/>
      <c r="AH779" s="61" t="str">
        <f t="shared" si="12"/>
        <v/>
      </c>
    </row>
    <row r="780" spans="1:34" s="24" customFormat="1" ht="25.5" customHeight="1" x14ac:dyDescent="0.25">
      <c r="A780" s="61">
        <v>779</v>
      </c>
      <c r="B780" s="61"/>
      <c r="C780" s="61"/>
      <c r="D780" s="61"/>
      <c r="E780" s="62"/>
      <c r="F780" s="61"/>
      <c r="G780" s="63"/>
      <c r="H780" s="64"/>
      <c r="I780" s="65"/>
      <c r="J780" s="65"/>
      <c r="K780" s="63"/>
      <c r="L780" s="61"/>
      <c r="M780" s="61"/>
      <c r="N780" s="61"/>
      <c r="O780" s="61"/>
      <c r="P780" s="28"/>
      <c r="Q780" s="61"/>
      <c r="R780" s="61"/>
      <c r="S780" s="61"/>
      <c r="T780" s="61"/>
      <c r="U780" s="28"/>
      <c r="V780" s="61"/>
      <c r="W780" s="9"/>
      <c r="X780" s="9"/>
      <c r="Y780" s="66"/>
      <c r="Z780" s="9"/>
      <c r="AA780" s="60"/>
      <c r="AB780" s="61"/>
      <c r="AC780" s="61"/>
      <c r="AD780" s="61"/>
      <c r="AE780" s="61"/>
      <c r="AF780" s="61"/>
      <c r="AG780" s="61"/>
      <c r="AH780" s="61" t="str">
        <f t="shared" si="12"/>
        <v/>
      </c>
    </row>
    <row r="781" spans="1:34" s="24" customFormat="1" ht="25.5" customHeight="1" x14ac:dyDescent="0.25">
      <c r="A781" s="61">
        <v>780</v>
      </c>
      <c r="B781" s="61"/>
      <c r="C781" s="61"/>
      <c r="D781" s="61"/>
      <c r="E781" s="62"/>
      <c r="F781" s="61"/>
      <c r="G781" s="63"/>
      <c r="H781" s="64"/>
      <c r="I781" s="65"/>
      <c r="J781" s="65"/>
      <c r="K781" s="63"/>
      <c r="L781" s="61"/>
      <c r="M781" s="61"/>
      <c r="N781" s="61"/>
      <c r="O781" s="61"/>
      <c r="P781" s="28"/>
      <c r="Q781" s="61"/>
      <c r="R781" s="61"/>
      <c r="S781" s="61"/>
      <c r="T781" s="61"/>
      <c r="U781" s="28"/>
      <c r="V781" s="61"/>
      <c r="W781" s="9"/>
      <c r="X781" s="9"/>
      <c r="Y781" s="66"/>
      <c r="Z781" s="9"/>
      <c r="AA781" s="60"/>
      <c r="AB781" s="61"/>
      <c r="AC781" s="61"/>
      <c r="AD781" s="61"/>
      <c r="AE781" s="61"/>
      <c r="AF781" s="61"/>
      <c r="AG781" s="61"/>
      <c r="AH781" s="61" t="str">
        <f t="shared" si="12"/>
        <v/>
      </c>
    </row>
    <row r="782" spans="1:34" s="24" customFormat="1" ht="25.5" customHeight="1" x14ac:dyDescent="0.25">
      <c r="A782" s="61">
        <v>781</v>
      </c>
      <c r="B782" s="61"/>
      <c r="C782" s="61"/>
      <c r="D782" s="61"/>
      <c r="E782" s="62"/>
      <c r="F782" s="61"/>
      <c r="G782" s="63"/>
      <c r="H782" s="64"/>
      <c r="I782" s="65"/>
      <c r="J782" s="65"/>
      <c r="K782" s="63"/>
      <c r="L782" s="61"/>
      <c r="M782" s="61"/>
      <c r="N782" s="61"/>
      <c r="O782" s="61"/>
      <c r="P782" s="28"/>
      <c r="Q782" s="61"/>
      <c r="R782" s="61"/>
      <c r="S782" s="61"/>
      <c r="T782" s="61"/>
      <c r="U782" s="28"/>
      <c r="V782" s="61"/>
      <c r="W782" s="9"/>
      <c r="X782" s="9"/>
      <c r="Y782" s="66"/>
      <c r="Z782" s="9"/>
      <c r="AA782" s="60"/>
      <c r="AB782" s="61"/>
      <c r="AC782" s="61"/>
      <c r="AD782" s="61"/>
      <c r="AE782" s="61"/>
      <c r="AF782" s="61"/>
      <c r="AG782" s="61"/>
      <c r="AH782" s="61" t="str">
        <f t="shared" si="12"/>
        <v/>
      </c>
    </row>
    <row r="783" spans="1:34" s="24" customFormat="1" ht="25.5" customHeight="1" x14ac:dyDescent="0.25">
      <c r="A783" s="61">
        <v>782</v>
      </c>
      <c r="B783" s="61"/>
      <c r="C783" s="61"/>
      <c r="D783" s="61"/>
      <c r="E783" s="62"/>
      <c r="F783" s="61"/>
      <c r="G783" s="63"/>
      <c r="H783" s="64"/>
      <c r="I783" s="65"/>
      <c r="J783" s="65"/>
      <c r="K783" s="63"/>
      <c r="L783" s="61"/>
      <c r="M783" s="61"/>
      <c r="N783" s="61"/>
      <c r="O783" s="61"/>
      <c r="P783" s="28"/>
      <c r="Q783" s="61"/>
      <c r="R783" s="61"/>
      <c r="S783" s="61"/>
      <c r="T783" s="61"/>
      <c r="U783" s="28"/>
      <c r="V783" s="61"/>
      <c r="W783" s="9"/>
      <c r="X783" s="9"/>
      <c r="Y783" s="66"/>
      <c r="Z783" s="9"/>
      <c r="AA783" s="60"/>
      <c r="AB783" s="61"/>
      <c r="AC783" s="61"/>
      <c r="AD783" s="61"/>
      <c r="AE783" s="61"/>
      <c r="AF783" s="61"/>
      <c r="AG783" s="61"/>
      <c r="AH783" s="61" t="str">
        <f t="shared" si="12"/>
        <v/>
      </c>
    </row>
    <row r="784" spans="1:34" s="24" customFormat="1" ht="25.5" customHeight="1" x14ac:dyDescent="0.25">
      <c r="A784" s="61">
        <v>783</v>
      </c>
      <c r="B784" s="61"/>
      <c r="C784" s="61"/>
      <c r="D784" s="61"/>
      <c r="E784" s="62"/>
      <c r="F784" s="61"/>
      <c r="G784" s="63"/>
      <c r="H784" s="64"/>
      <c r="I784" s="65"/>
      <c r="J784" s="65"/>
      <c r="K784" s="63"/>
      <c r="L784" s="61"/>
      <c r="M784" s="61"/>
      <c r="N784" s="61"/>
      <c r="O784" s="61"/>
      <c r="P784" s="28"/>
      <c r="Q784" s="61"/>
      <c r="R784" s="61"/>
      <c r="S784" s="61"/>
      <c r="T784" s="61"/>
      <c r="U784" s="28"/>
      <c r="V784" s="61"/>
      <c r="W784" s="9"/>
      <c r="X784" s="9"/>
      <c r="Y784" s="66"/>
      <c r="Z784" s="9"/>
      <c r="AA784" s="60"/>
      <c r="AB784" s="61"/>
      <c r="AC784" s="61"/>
      <c r="AD784" s="61"/>
      <c r="AE784" s="61"/>
      <c r="AF784" s="61"/>
      <c r="AG784" s="61"/>
      <c r="AH784" s="61" t="str">
        <f t="shared" si="12"/>
        <v/>
      </c>
    </row>
    <row r="785" spans="1:34" s="24" customFormat="1" ht="25.5" customHeight="1" x14ac:dyDescent="0.25">
      <c r="A785" s="61">
        <v>784</v>
      </c>
      <c r="B785" s="61"/>
      <c r="C785" s="61"/>
      <c r="D785" s="61"/>
      <c r="E785" s="62"/>
      <c r="F785" s="61"/>
      <c r="G785" s="63"/>
      <c r="H785" s="64"/>
      <c r="I785" s="65"/>
      <c r="J785" s="65"/>
      <c r="K785" s="63"/>
      <c r="L785" s="61"/>
      <c r="M785" s="61"/>
      <c r="N785" s="61"/>
      <c r="O785" s="61"/>
      <c r="P785" s="28"/>
      <c r="Q785" s="61"/>
      <c r="R785" s="61"/>
      <c r="S785" s="61"/>
      <c r="T785" s="61"/>
      <c r="U785" s="28"/>
      <c r="V785" s="61"/>
      <c r="W785" s="9"/>
      <c r="X785" s="9"/>
      <c r="Y785" s="66"/>
      <c r="Z785" s="9"/>
      <c r="AA785" s="60"/>
      <c r="AB785" s="61"/>
      <c r="AC785" s="61"/>
      <c r="AD785" s="61"/>
      <c r="AE785" s="61"/>
      <c r="AF785" s="61"/>
      <c r="AG785" s="61"/>
      <c r="AH785" s="61" t="str">
        <f t="shared" si="12"/>
        <v/>
      </c>
    </row>
    <row r="786" spans="1:34" s="24" customFormat="1" ht="25.5" customHeight="1" x14ac:dyDescent="0.25">
      <c r="A786" s="61">
        <v>785</v>
      </c>
      <c r="B786" s="61"/>
      <c r="C786" s="61"/>
      <c r="D786" s="61"/>
      <c r="E786" s="62"/>
      <c r="F786" s="61"/>
      <c r="G786" s="63"/>
      <c r="H786" s="64"/>
      <c r="I786" s="65"/>
      <c r="J786" s="65"/>
      <c r="K786" s="63"/>
      <c r="L786" s="61"/>
      <c r="M786" s="61"/>
      <c r="N786" s="61"/>
      <c r="O786" s="61"/>
      <c r="P786" s="28"/>
      <c r="Q786" s="61"/>
      <c r="R786" s="61"/>
      <c r="S786" s="61"/>
      <c r="T786" s="61"/>
      <c r="U786" s="28"/>
      <c r="V786" s="61"/>
      <c r="W786" s="9"/>
      <c r="X786" s="9"/>
      <c r="Y786" s="66"/>
      <c r="Z786" s="9"/>
      <c r="AA786" s="60"/>
      <c r="AB786" s="61"/>
      <c r="AC786" s="61"/>
      <c r="AD786" s="61"/>
      <c r="AE786" s="61"/>
      <c r="AF786" s="61"/>
      <c r="AG786" s="61"/>
      <c r="AH786" s="61" t="str">
        <f t="shared" si="12"/>
        <v/>
      </c>
    </row>
    <row r="787" spans="1:34" s="24" customFormat="1" ht="25.5" customHeight="1" x14ac:dyDescent="0.25">
      <c r="A787" s="61">
        <v>786</v>
      </c>
      <c r="B787" s="61"/>
      <c r="C787" s="61"/>
      <c r="D787" s="61"/>
      <c r="E787" s="62"/>
      <c r="F787" s="61"/>
      <c r="G787" s="63"/>
      <c r="H787" s="64"/>
      <c r="I787" s="65"/>
      <c r="J787" s="65"/>
      <c r="K787" s="63"/>
      <c r="L787" s="61"/>
      <c r="M787" s="61"/>
      <c r="N787" s="61"/>
      <c r="O787" s="61"/>
      <c r="P787" s="28"/>
      <c r="Q787" s="61"/>
      <c r="R787" s="61"/>
      <c r="S787" s="61"/>
      <c r="T787" s="61"/>
      <c r="U787" s="28"/>
      <c r="V787" s="61"/>
      <c r="W787" s="9"/>
      <c r="X787" s="9"/>
      <c r="Y787" s="66"/>
      <c r="Z787" s="9"/>
      <c r="AA787" s="60"/>
      <c r="AB787" s="61"/>
      <c r="AC787" s="61"/>
      <c r="AD787" s="61"/>
      <c r="AE787" s="61"/>
      <c r="AF787" s="61"/>
      <c r="AG787" s="61"/>
      <c r="AH787" s="61" t="str">
        <f t="shared" si="12"/>
        <v/>
      </c>
    </row>
    <row r="788" spans="1:34" s="24" customFormat="1" ht="25.5" customHeight="1" x14ac:dyDescent="0.25">
      <c r="A788" s="61">
        <v>787</v>
      </c>
      <c r="B788" s="61"/>
      <c r="C788" s="61"/>
      <c r="D788" s="61"/>
      <c r="E788" s="62"/>
      <c r="F788" s="61"/>
      <c r="G788" s="63"/>
      <c r="H788" s="64"/>
      <c r="I788" s="65"/>
      <c r="J788" s="65"/>
      <c r="K788" s="63"/>
      <c r="L788" s="61"/>
      <c r="M788" s="61"/>
      <c r="N788" s="61"/>
      <c r="O788" s="61"/>
      <c r="P788" s="28"/>
      <c r="Q788" s="61"/>
      <c r="R788" s="61"/>
      <c r="S788" s="61"/>
      <c r="T788" s="61"/>
      <c r="U788" s="28"/>
      <c r="V788" s="61"/>
      <c r="W788" s="9"/>
      <c r="X788" s="9"/>
      <c r="Y788" s="66"/>
      <c r="Z788" s="9"/>
      <c r="AA788" s="60"/>
      <c r="AB788" s="61"/>
      <c r="AC788" s="61"/>
      <c r="AD788" s="61"/>
      <c r="AE788" s="61"/>
      <c r="AF788" s="61"/>
      <c r="AG788" s="61"/>
      <c r="AH788" s="61" t="str">
        <f t="shared" si="12"/>
        <v/>
      </c>
    </row>
    <row r="789" spans="1:34" s="24" customFormat="1" ht="25.5" customHeight="1" x14ac:dyDescent="0.25">
      <c r="A789" s="61">
        <v>788</v>
      </c>
      <c r="B789" s="61"/>
      <c r="C789" s="61"/>
      <c r="D789" s="61"/>
      <c r="E789" s="62"/>
      <c r="F789" s="61"/>
      <c r="G789" s="63"/>
      <c r="H789" s="64"/>
      <c r="I789" s="65"/>
      <c r="J789" s="65"/>
      <c r="K789" s="63"/>
      <c r="L789" s="61"/>
      <c r="M789" s="61"/>
      <c r="N789" s="61"/>
      <c r="O789" s="61"/>
      <c r="P789" s="28"/>
      <c r="Q789" s="61"/>
      <c r="R789" s="61"/>
      <c r="S789" s="61"/>
      <c r="T789" s="61"/>
      <c r="U789" s="28"/>
      <c r="V789" s="61"/>
      <c r="W789" s="9"/>
      <c r="X789" s="9"/>
      <c r="Y789" s="66"/>
      <c r="Z789" s="9"/>
      <c r="AA789" s="60"/>
      <c r="AB789" s="61"/>
      <c r="AC789" s="61"/>
      <c r="AD789" s="61"/>
      <c r="AE789" s="61"/>
      <c r="AF789" s="61"/>
      <c r="AG789" s="61"/>
      <c r="AH789" s="61" t="str">
        <f t="shared" si="12"/>
        <v/>
      </c>
    </row>
    <row r="790" spans="1:34" s="24" customFormat="1" ht="25.5" customHeight="1" x14ac:dyDescent="0.25">
      <c r="A790" s="61">
        <v>789</v>
      </c>
      <c r="B790" s="61"/>
      <c r="C790" s="61"/>
      <c r="D790" s="61"/>
      <c r="E790" s="62"/>
      <c r="F790" s="61"/>
      <c r="G790" s="63"/>
      <c r="H790" s="64"/>
      <c r="I790" s="65"/>
      <c r="J790" s="65"/>
      <c r="K790" s="63"/>
      <c r="L790" s="61"/>
      <c r="M790" s="61"/>
      <c r="N790" s="61"/>
      <c r="O790" s="61"/>
      <c r="P790" s="28"/>
      <c r="Q790" s="61"/>
      <c r="R790" s="61"/>
      <c r="S790" s="61"/>
      <c r="T790" s="61"/>
      <c r="U790" s="28"/>
      <c r="V790" s="61"/>
      <c r="W790" s="9"/>
      <c r="X790" s="9"/>
      <c r="Y790" s="66"/>
      <c r="Z790" s="9"/>
      <c r="AA790" s="60"/>
      <c r="AB790" s="61"/>
      <c r="AC790" s="61"/>
      <c r="AD790" s="61"/>
      <c r="AE790" s="61"/>
      <c r="AF790" s="61"/>
      <c r="AG790" s="61"/>
      <c r="AH790" s="61" t="str">
        <f t="shared" si="12"/>
        <v/>
      </c>
    </row>
    <row r="791" spans="1:34" s="24" customFormat="1" ht="25.5" customHeight="1" x14ac:dyDescent="0.25">
      <c r="A791" s="61">
        <v>790</v>
      </c>
      <c r="B791" s="61"/>
      <c r="C791" s="61"/>
      <c r="D791" s="61"/>
      <c r="E791" s="62"/>
      <c r="F791" s="61"/>
      <c r="G791" s="63"/>
      <c r="H791" s="64"/>
      <c r="I791" s="65"/>
      <c r="J791" s="65"/>
      <c r="K791" s="63"/>
      <c r="L791" s="61"/>
      <c r="M791" s="61"/>
      <c r="N791" s="61"/>
      <c r="O791" s="61"/>
      <c r="P791" s="28"/>
      <c r="Q791" s="61"/>
      <c r="R791" s="61"/>
      <c r="S791" s="61"/>
      <c r="T791" s="61"/>
      <c r="U791" s="28"/>
      <c r="V791" s="61"/>
      <c r="W791" s="9"/>
      <c r="X791" s="9"/>
      <c r="Y791" s="66"/>
      <c r="Z791" s="9"/>
      <c r="AA791" s="60"/>
      <c r="AB791" s="61"/>
      <c r="AC791" s="61"/>
      <c r="AD791" s="61"/>
      <c r="AE791" s="61"/>
      <c r="AF791" s="61"/>
      <c r="AG791" s="61"/>
      <c r="AH791" s="61" t="str">
        <f t="shared" si="12"/>
        <v/>
      </c>
    </row>
    <row r="792" spans="1:34" s="24" customFormat="1" ht="25.5" customHeight="1" x14ac:dyDescent="0.25">
      <c r="A792" s="61">
        <v>791</v>
      </c>
      <c r="B792" s="61"/>
      <c r="C792" s="61"/>
      <c r="D792" s="61"/>
      <c r="E792" s="62"/>
      <c r="F792" s="61"/>
      <c r="G792" s="63"/>
      <c r="H792" s="64"/>
      <c r="I792" s="65"/>
      <c r="J792" s="65"/>
      <c r="K792" s="63"/>
      <c r="L792" s="61"/>
      <c r="M792" s="61"/>
      <c r="N792" s="61"/>
      <c r="O792" s="61"/>
      <c r="P792" s="28"/>
      <c r="Q792" s="61"/>
      <c r="R792" s="61"/>
      <c r="S792" s="61"/>
      <c r="T792" s="61"/>
      <c r="U792" s="28"/>
      <c r="V792" s="61"/>
      <c r="W792" s="9"/>
      <c r="X792" s="9"/>
      <c r="Y792" s="66"/>
      <c r="Z792" s="9"/>
      <c r="AA792" s="60"/>
      <c r="AB792" s="61"/>
      <c r="AC792" s="61"/>
      <c r="AD792" s="61"/>
      <c r="AE792" s="61"/>
      <c r="AF792" s="61"/>
      <c r="AG792" s="61"/>
      <c r="AH792" s="61" t="str">
        <f t="shared" si="12"/>
        <v/>
      </c>
    </row>
    <row r="793" spans="1:34" s="24" customFormat="1" ht="25.5" customHeight="1" x14ac:dyDescent="0.25">
      <c r="A793" s="61">
        <v>792</v>
      </c>
      <c r="B793" s="61"/>
      <c r="C793" s="61"/>
      <c r="D793" s="61"/>
      <c r="E793" s="62"/>
      <c r="F793" s="61"/>
      <c r="G793" s="63"/>
      <c r="H793" s="64"/>
      <c r="I793" s="65"/>
      <c r="J793" s="65"/>
      <c r="K793" s="63"/>
      <c r="L793" s="61"/>
      <c r="M793" s="61"/>
      <c r="N793" s="61"/>
      <c r="O793" s="61"/>
      <c r="P793" s="28"/>
      <c r="Q793" s="61"/>
      <c r="R793" s="28"/>
      <c r="S793" s="61"/>
      <c r="T793" s="61"/>
      <c r="U793" s="28"/>
      <c r="V793" s="61"/>
      <c r="W793" s="9"/>
      <c r="X793" s="9"/>
      <c r="Y793" s="66"/>
      <c r="Z793" s="9"/>
      <c r="AA793" s="60"/>
      <c r="AB793" s="61"/>
      <c r="AC793" s="61"/>
      <c r="AD793" s="61"/>
      <c r="AE793" s="61"/>
      <c r="AF793" s="61"/>
      <c r="AG793" s="61"/>
      <c r="AH793" s="61" t="str">
        <f t="shared" si="12"/>
        <v/>
      </c>
    </row>
    <row r="794" spans="1:34" s="24" customFormat="1" ht="25.5" customHeight="1" x14ac:dyDescent="0.25">
      <c r="A794" s="61">
        <v>793</v>
      </c>
      <c r="B794" s="61"/>
      <c r="C794" s="61"/>
      <c r="D794" s="61"/>
      <c r="E794" s="62"/>
      <c r="F794" s="61"/>
      <c r="G794" s="63"/>
      <c r="H794" s="64"/>
      <c r="I794" s="65"/>
      <c r="J794" s="65"/>
      <c r="K794" s="63"/>
      <c r="L794" s="61"/>
      <c r="M794" s="61"/>
      <c r="N794" s="61"/>
      <c r="O794" s="61"/>
      <c r="P794" s="28"/>
      <c r="Q794" s="61"/>
      <c r="R794" s="61"/>
      <c r="S794" s="61"/>
      <c r="T794" s="61"/>
      <c r="U794" s="28"/>
      <c r="V794" s="61"/>
      <c r="W794" s="9"/>
      <c r="X794" s="9"/>
      <c r="Y794" s="66"/>
      <c r="Z794" s="9"/>
      <c r="AA794" s="60"/>
      <c r="AB794" s="61"/>
      <c r="AC794" s="61"/>
      <c r="AD794" s="61"/>
      <c r="AE794" s="61"/>
      <c r="AF794" s="61"/>
      <c r="AG794" s="61"/>
      <c r="AH794" s="61" t="str">
        <f t="shared" si="12"/>
        <v/>
      </c>
    </row>
    <row r="795" spans="1:34" s="24" customFormat="1" ht="25.5" customHeight="1" x14ac:dyDescent="0.25">
      <c r="A795" s="61">
        <v>794</v>
      </c>
      <c r="B795" s="61"/>
      <c r="C795" s="61"/>
      <c r="D795" s="61"/>
      <c r="E795" s="62"/>
      <c r="F795" s="61"/>
      <c r="G795" s="63"/>
      <c r="H795" s="64"/>
      <c r="I795" s="65"/>
      <c r="J795" s="65"/>
      <c r="K795" s="63"/>
      <c r="L795" s="61"/>
      <c r="M795" s="61"/>
      <c r="N795" s="61"/>
      <c r="O795" s="61"/>
      <c r="P795" s="28"/>
      <c r="Q795" s="61"/>
      <c r="R795" s="61"/>
      <c r="S795" s="61"/>
      <c r="T795" s="61"/>
      <c r="U795" s="28"/>
      <c r="V795" s="61"/>
      <c r="W795" s="9"/>
      <c r="X795" s="9"/>
      <c r="Y795" s="66"/>
      <c r="Z795" s="9"/>
      <c r="AA795" s="60"/>
      <c r="AB795" s="61"/>
      <c r="AC795" s="61"/>
      <c r="AD795" s="61"/>
      <c r="AE795" s="61"/>
      <c r="AF795" s="61"/>
      <c r="AG795" s="61"/>
      <c r="AH795" s="61" t="str">
        <f t="shared" si="12"/>
        <v/>
      </c>
    </row>
    <row r="796" spans="1:34" s="24" customFormat="1" ht="25.5" customHeight="1" x14ac:dyDescent="0.25">
      <c r="A796" s="61">
        <v>795</v>
      </c>
      <c r="B796" s="61"/>
      <c r="C796" s="61"/>
      <c r="D796" s="61"/>
      <c r="E796" s="62"/>
      <c r="F796" s="61"/>
      <c r="G796" s="63"/>
      <c r="H796" s="64"/>
      <c r="I796" s="65"/>
      <c r="J796" s="65"/>
      <c r="K796" s="63"/>
      <c r="L796" s="61"/>
      <c r="M796" s="61"/>
      <c r="N796" s="61"/>
      <c r="O796" s="61"/>
      <c r="P796" s="28"/>
      <c r="Q796" s="61"/>
      <c r="R796" s="61"/>
      <c r="S796" s="61"/>
      <c r="T796" s="61"/>
      <c r="U796" s="28"/>
      <c r="V796" s="61"/>
      <c r="W796" s="9"/>
      <c r="X796" s="9"/>
      <c r="Y796" s="66"/>
      <c r="Z796" s="9"/>
      <c r="AA796" s="60"/>
      <c r="AB796" s="61"/>
      <c r="AC796" s="61"/>
      <c r="AD796" s="61"/>
      <c r="AE796" s="61"/>
      <c r="AF796" s="61"/>
      <c r="AG796" s="61"/>
      <c r="AH796" s="61" t="str">
        <f t="shared" si="12"/>
        <v/>
      </c>
    </row>
    <row r="797" spans="1:34" s="24" customFormat="1" ht="25.5" customHeight="1" x14ac:dyDescent="0.25">
      <c r="A797" s="61">
        <v>796</v>
      </c>
      <c r="B797" s="61"/>
      <c r="C797" s="61"/>
      <c r="D797" s="61"/>
      <c r="E797" s="62"/>
      <c r="F797" s="61"/>
      <c r="G797" s="63"/>
      <c r="H797" s="64"/>
      <c r="I797" s="65"/>
      <c r="J797" s="65"/>
      <c r="K797" s="63"/>
      <c r="L797" s="61"/>
      <c r="M797" s="61"/>
      <c r="N797" s="61"/>
      <c r="O797" s="61"/>
      <c r="P797" s="28"/>
      <c r="Q797" s="61"/>
      <c r="R797" s="61"/>
      <c r="S797" s="61"/>
      <c r="T797" s="61"/>
      <c r="U797" s="28"/>
      <c r="V797" s="61"/>
      <c r="W797" s="9"/>
      <c r="X797" s="9"/>
      <c r="Y797" s="66"/>
      <c r="Z797" s="9"/>
      <c r="AA797" s="60"/>
      <c r="AB797" s="61"/>
      <c r="AC797" s="61"/>
      <c r="AD797" s="61"/>
      <c r="AE797" s="61"/>
      <c r="AF797" s="61"/>
      <c r="AG797" s="61"/>
      <c r="AH797" s="61" t="str">
        <f t="shared" si="12"/>
        <v/>
      </c>
    </row>
    <row r="798" spans="1:34" s="24" customFormat="1" ht="25.5" customHeight="1" x14ac:dyDescent="0.25">
      <c r="A798" s="61">
        <v>797</v>
      </c>
      <c r="B798" s="61"/>
      <c r="C798" s="61"/>
      <c r="D798" s="61"/>
      <c r="E798" s="62"/>
      <c r="F798" s="61"/>
      <c r="G798" s="63"/>
      <c r="H798" s="64"/>
      <c r="I798" s="65"/>
      <c r="J798" s="65"/>
      <c r="K798" s="63"/>
      <c r="L798" s="61"/>
      <c r="M798" s="61"/>
      <c r="N798" s="61"/>
      <c r="O798" s="61"/>
      <c r="P798" s="28"/>
      <c r="Q798" s="61"/>
      <c r="R798" s="61"/>
      <c r="S798" s="61"/>
      <c r="T798" s="61"/>
      <c r="U798" s="28"/>
      <c r="V798" s="61"/>
      <c r="W798" s="9"/>
      <c r="X798" s="9"/>
      <c r="Y798" s="66"/>
      <c r="Z798" s="9"/>
      <c r="AA798" s="60"/>
      <c r="AB798" s="61"/>
      <c r="AC798" s="61"/>
      <c r="AD798" s="61"/>
      <c r="AE798" s="61"/>
      <c r="AF798" s="61"/>
      <c r="AG798" s="61"/>
      <c r="AH798" s="61" t="str">
        <f t="shared" si="12"/>
        <v/>
      </c>
    </row>
    <row r="799" spans="1:34" s="24" customFormat="1" ht="25.5" customHeight="1" x14ac:dyDescent="0.25">
      <c r="A799" s="61">
        <v>798</v>
      </c>
      <c r="B799" s="61"/>
      <c r="C799" s="61"/>
      <c r="D799" s="61"/>
      <c r="E799" s="62"/>
      <c r="F799" s="61"/>
      <c r="G799" s="63"/>
      <c r="H799" s="64"/>
      <c r="I799" s="65"/>
      <c r="J799" s="65"/>
      <c r="K799" s="63"/>
      <c r="L799" s="61"/>
      <c r="M799" s="61"/>
      <c r="N799" s="61"/>
      <c r="O799" s="61"/>
      <c r="P799" s="28"/>
      <c r="Q799" s="61"/>
      <c r="R799" s="61"/>
      <c r="S799" s="61"/>
      <c r="T799" s="61"/>
      <c r="U799" s="28"/>
      <c r="V799" s="61"/>
      <c r="W799" s="9"/>
      <c r="X799" s="9"/>
      <c r="Y799" s="66"/>
      <c r="Z799" s="9"/>
      <c r="AA799" s="60"/>
      <c r="AB799" s="61"/>
      <c r="AC799" s="61"/>
      <c r="AD799" s="61"/>
      <c r="AE799" s="61"/>
      <c r="AF799" s="61"/>
      <c r="AG799" s="61"/>
      <c r="AH799" s="61" t="str">
        <f t="shared" si="12"/>
        <v/>
      </c>
    </row>
    <row r="800" spans="1:34" s="24" customFormat="1" ht="25.5" customHeight="1" x14ac:dyDescent="0.25">
      <c r="A800" s="61">
        <v>799</v>
      </c>
      <c r="B800" s="61"/>
      <c r="C800" s="61"/>
      <c r="D800" s="61"/>
      <c r="E800" s="62"/>
      <c r="F800" s="61"/>
      <c r="G800" s="63"/>
      <c r="H800" s="64"/>
      <c r="I800" s="65"/>
      <c r="J800" s="65"/>
      <c r="K800" s="63"/>
      <c r="L800" s="61"/>
      <c r="M800" s="61"/>
      <c r="N800" s="61"/>
      <c r="O800" s="61"/>
      <c r="P800" s="28"/>
      <c r="Q800" s="61"/>
      <c r="R800" s="61"/>
      <c r="S800" s="61"/>
      <c r="T800" s="61"/>
      <c r="U800" s="28"/>
      <c r="V800" s="61"/>
      <c r="W800" s="9"/>
      <c r="X800" s="9"/>
      <c r="Y800" s="66"/>
      <c r="Z800" s="9"/>
      <c r="AA800" s="60"/>
      <c r="AB800" s="61"/>
      <c r="AC800" s="61"/>
      <c r="AD800" s="61"/>
      <c r="AE800" s="61"/>
      <c r="AF800" s="61"/>
      <c r="AG800" s="61"/>
      <c r="AH800" s="61" t="str">
        <f t="shared" si="12"/>
        <v/>
      </c>
    </row>
    <row r="801" spans="1:34" s="24" customFormat="1" ht="25.5" customHeight="1" x14ac:dyDescent="0.25">
      <c r="A801" s="61">
        <v>800</v>
      </c>
      <c r="B801" s="61"/>
      <c r="C801" s="61"/>
      <c r="D801" s="61"/>
      <c r="E801" s="62"/>
      <c r="F801" s="61"/>
      <c r="G801" s="63"/>
      <c r="H801" s="64"/>
      <c r="I801" s="65"/>
      <c r="J801" s="65"/>
      <c r="K801" s="63"/>
      <c r="L801" s="61"/>
      <c r="M801" s="61"/>
      <c r="N801" s="61"/>
      <c r="O801" s="61"/>
      <c r="P801" s="28"/>
      <c r="Q801" s="61"/>
      <c r="R801" s="61"/>
      <c r="S801" s="61"/>
      <c r="T801" s="61"/>
      <c r="U801" s="28"/>
      <c r="V801" s="61"/>
      <c r="W801" s="9"/>
      <c r="X801" s="9"/>
      <c r="Y801" s="74"/>
      <c r="Z801" s="9"/>
      <c r="AA801" s="60"/>
      <c r="AB801" s="61"/>
      <c r="AC801" s="61"/>
      <c r="AD801" s="61"/>
      <c r="AE801" s="61"/>
      <c r="AF801" s="61"/>
      <c r="AG801" s="61"/>
      <c r="AH801" s="61" t="str">
        <f t="shared" si="12"/>
        <v/>
      </c>
    </row>
    <row r="802" spans="1:34" s="24" customFormat="1" ht="25.5" customHeight="1" x14ac:dyDescent="0.25">
      <c r="A802" s="61"/>
      <c r="B802" s="61"/>
      <c r="C802" s="61"/>
      <c r="D802" s="61"/>
      <c r="E802" s="62"/>
      <c r="F802" s="61"/>
      <c r="G802" s="63"/>
      <c r="H802" s="64"/>
      <c r="I802" s="65"/>
      <c r="J802" s="65"/>
      <c r="K802" s="63"/>
      <c r="L802" s="61"/>
      <c r="M802" s="61"/>
      <c r="N802" s="61"/>
      <c r="O802" s="61"/>
      <c r="P802" s="28"/>
      <c r="Q802" s="61"/>
      <c r="R802" s="61"/>
      <c r="S802" s="61"/>
      <c r="T802" s="61"/>
      <c r="U802" s="28"/>
      <c r="V802" s="61"/>
      <c r="W802" s="9"/>
      <c r="X802" s="9"/>
      <c r="Y802" s="66"/>
      <c r="Z802" s="9"/>
      <c r="AA802" s="60"/>
      <c r="AB802" s="61"/>
      <c r="AC802" s="61"/>
      <c r="AD802" s="61"/>
      <c r="AE802" s="61"/>
      <c r="AF802" s="61"/>
      <c r="AG802" s="61"/>
      <c r="AH802" s="61"/>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BA514-2E24-40FE-8EB4-5627F31704D7}">
  <sheetPr codeName="Sheet8"/>
  <dimension ref="A1:P57"/>
  <sheetViews>
    <sheetView zoomScale="85" zoomScaleNormal="85" workbookViewId="0">
      <pane ySplit="2" topLeftCell="A12" activePane="bottomLeft" state="frozen"/>
      <selection activeCell="K26" sqref="K26"/>
      <selection pane="bottomLeft" activeCell="K26" sqref="K26"/>
    </sheetView>
  </sheetViews>
  <sheetFormatPr defaultRowHeight="18.75" x14ac:dyDescent="0.3"/>
  <cols>
    <col min="1" max="1" width="9" style="46" customWidth="1"/>
    <col min="2" max="2" width="31" style="47" bestFit="1" customWidth="1"/>
    <col min="3" max="3" width="16.7109375" style="89" customWidth="1"/>
    <col min="4" max="5" width="15.140625" style="89" customWidth="1"/>
    <col min="6" max="6" width="11.5703125" customWidth="1"/>
    <col min="7" max="7" width="16" customWidth="1"/>
    <col min="8" max="9" width="11.5703125" customWidth="1"/>
    <col min="10" max="10" width="12" customWidth="1"/>
    <col min="11" max="11" width="9.42578125" customWidth="1"/>
    <col min="12" max="12" width="7.5703125" customWidth="1"/>
    <col min="13" max="13" width="12.7109375" customWidth="1"/>
    <col min="14" max="14" width="13.140625" customWidth="1"/>
    <col min="16" max="16" width="52.140625" hidden="1" customWidth="1"/>
  </cols>
  <sheetData>
    <row r="1" spans="1:16" ht="36.75" customHeight="1" x14ac:dyDescent="0.25">
      <c r="B1" s="57"/>
      <c r="C1" s="57"/>
      <c r="D1" s="57"/>
      <c r="E1" s="57"/>
      <c r="F1" s="150" t="s">
        <v>2656</v>
      </c>
      <c r="G1" s="150"/>
      <c r="H1" s="150"/>
      <c r="I1" s="150"/>
      <c r="J1" s="150" t="s">
        <v>50</v>
      </c>
      <c r="K1" s="150"/>
      <c r="L1" s="150"/>
      <c r="M1" s="150"/>
      <c r="N1" s="150"/>
    </row>
    <row r="2" spans="1:16" s="82" customFormat="1" ht="33" x14ac:dyDescent="0.25">
      <c r="A2" s="32" t="s">
        <v>156</v>
      </c>
      <c r="B2" s="32" t="s">
        <v>182</v>
      </c>
      <c r="C2" s="32" t="s">
        <v>2657</v>
      </c>
      <c r="D2" s="32" t="s">
        <v>2658</v>
      </c>
      <c r="E2" s="32" t="s">
        <v>34</v>
      </c>
      <c r="F2"/>
      <c r="G2"/>
      <c r="H2"/>
      <c r="I2"/>
      <c r="J2"/>
      <c r="K2"/>
      <c r="L2"/>
      <c r="M2"/>
      <c r="N2"/>
    </row>
    <row r="3" spans="1:16" ht="23.25" customHeight="1" x14ac:dyDescent="0.25">
      <c r="A3" s="43">
        <v>1</v>
      </c>
      <c r="B3" s="83" t="s">
        <v>61</v>
      </c>
      <c r="C3" s="88">
        <f ca="1">COUNTIFS(Reasons!E:E,B3,Reasons!X:X,$J$1,Reasons!AH:AH,"No")+COUNTIFS(Reasons!E:E,B3,Reasons!AA:AA,$J$1,Reasons!AH:AH,"No")</f>
        <v>0</v>
      </c>
      <c r="D3" s="88">
        <f ca="1">COUNTIFS(Reasons!E:E,B3,Reasons!X:X,$J$1,Reasons!AH:AH,"Reported")+COUNTIFS(Reasons!E:E,B3,Reasons!AA:AA,$J$1,Reasons!AH:AH,"Reported")</f>
        <v>0</v>
      </c>
      <c r="E3" s="88">
        <f ca="1">C3+D3</f>
        <v>0</v>
      </c>
      <c r="P3" t="s">
        <v>33</v>
      </c>
    </row>
    <row r="4" spans="1:16" ht="23.25" customHeight="1" x14ac:dyDescent="0.25">
      <c r="A4" s="43">
        <v>2</v>
      </c>
      <c r="B4" s="83" t="s">
        <v>74</v>
      </c>
      <c r="C4" s="88">
        <f ca="1">COUNTIFS(Reasons!E:E,B4,Reasons!X:X,$J$1,Reasons!AH:AH,"No")+COUNTIFS(Reasons!E:E,B4,Reasons!AA:AA,$J$1,Reasons!AH:AH,"No")</f>
        <v>3</v>
      </c>
      <c r="D4" s="88">
        <f ca="1">COUNTIFS(Reasons!E:E,B4,Reasons!X:X,$J$1,Reasons!AH:AH,"Reported")+COUNTIFS(Reasons!E:E,B4,Reasons!AA:AA,$J$1,Reasons!AH:AH,"Reported")</f>
        <v>0</v>
      </c>
      <c r="E4" s="88">
        <f t="shared" ref="E4:E52" ca="1" si="0">C4+D4</f>
        <v>3</v>
      </c>
      <c r="P4" t="s">
        <v>50</v>
      </c>
    </row>
    <row r="5" spans="1:16" ht="23.25" customHeight="1" x14ac:dyDescent="0.25">
      <c r="A5" s="43">
        <v>3</v>
      </c>
      <c r="B5" s="83" t="s">
        <v>69</v>
      </c>
      <c r="C5" s="88">
        <f ca="1">COUNTIFS(Reasons!E:E,B5,Reasons!X:X,$J$1,Reasons!AH:AH,"No")+COUNTIFS(Reasons!E:E,B5,Reasons!AA:AA,$J$1,Reasons!AH:AH,"No")</f>
        <v>0</v>
      </c>
      <c r="D5" s="88">
        <f ca="1">COUNTIFS(Reasons!E:E,B5,Reasons!X:X,$J$1,Reasons!AH:AH,"Reported")+COUNTIFS(Reasons!E:E,B5,Reasons!AA:AA,$J$1,Reasons!AH:AH,"Reported")</f>
        <v>0</v>
      </c>
      <c r="E5" s="88">
        <f t="shared" ca="1" si="0"/>
        <v>0</v>
      </c>
      <c r="P5" t="s">
        <v>141</v>
      </c>
    </row>
    <row r="6" spans="1:16" ht="23.25" customHeight="1" x14ac:dyDescent="0.3">
      <c r="A6" s="90" t="s">
        <v>183</v>
      </c>
      <c r="B6" s="91"/>
      <c r="C6" s="94">
        <f ca="1">SUM(C3:C5)</f>
        <v>3</v>
      </c>
      <c r="D6" s="94">
        <f ca="1">SUM(D3:D5)</f>
        <v>0</v>
      </c>
      <c r="E6" s="94">
        <f ca="1">SUM(E3:E5)</f>
        <v>3</v>
      </c>
      <c r="J6" s="69"/>
      <c r="P6" t="s">
        <v>142</v>
      </c>
    </row>
    <row r="7" spans="1:16" ht="23.25" customHeight="1" x14ac:dyDescent="0.25">
      <c r="A7" s="43">
        <v>4</v>
      </c>
      <c r="B7" s="83" t="s">
        <v>28</v>
      </c>
      <c r="C7" s="88">
        <f ca="1">COUNTIFS(Reasons!E:E,B7,Reasons!X:X,$J$1,Reasons!AH:AH,"No")+COUNTIFS(Reasons!E:E,B7,Reasons!AA:AA,$J$1,Reasons!AH:AH,"No")</f>
        <v>6</v>
      </c>
      <c r="D7" s="88">
        <f ca="1">COUNTIFS(Reasons!E:E,B7,Reasons!X:X,$J$1,Reasons!AH:AH,"Reported")+COUNTIFS(Reasons!E:E,B7,Reasons!AA:AA,$J$1,Reasons!AH:AH,"Reported")</f>
        <v>0</v>
      </c>
      <c r="E7" s="88">
        <f t="shared" ca="1" si="0"/>
        <v>6</v>
      </c>
      <c r="J7" s="69"/>
      <c r="P7" t="s">
        <v>112</v>
      </c>
    </row>
    <row r="8" spans="1:16" ht="23.25" customHeight="1" x14ac:dyDescent="0.25">
      <c r="A8" s="84">
        <v>5</v>
      </c>
      <c r="B8" s="85" t="s">
        <v>47</v>
      </c>
      <c r="C8" s="88">
        <f ca="1">COUNTIFS(Reasons!E:E,B8,Reasons!X:X,$J$1,Reasons!AH:AH,"No")+COUNTIFS(Reasons!E:E,B8,Reasons!AA:AA,$J$1,Reasons!AH:AH,"No")</f>
        <v>5</v>
      </c>
      <c r="D8" s="88">
        <f ca="1">COUNTIFS(Reasons!E:E,B8,Reasons!X:X,$J$1,Reasons!AH:AH,"Reported")+COUNTIFS(Reasons!E:E,B8,Reasons!AA:AA,$J$1,Reasons!AH:AH,"Reported")</f>
        <v>0</v>
      </c>
      <c r="E8" s="88">
        <f t="shared" ca="1" si="0"/>
        <v>5</v>
      </c>
      <c r="P8" t="s">
        <v>169</v>
      </c>
    </row>
    <row r="9" spans="1:16" ht="23.25" customHeight="1" x14ac:dyDescent="0.25">
      <c r="A9" s="43">
        <v>6</v>
      </c>
      <c r="B9" s="85" t="s">
        <v>67</v>
      </c>
      <c r="C9" s="88">
        <f ca="1">COUNTIFS(Reasons!E:E,B9,Reasons!X:X,$J$1,Reasons!AH:AH,"No")+COUNTIFS(Reasons!E:E,B9,Reasons!AA:AA,$J$1,Reasons!AH:AH,"No")</f>
        <v>1</v>
      </c>
      <c r="D9" s="88">
        <f ca="1">COUNTIFS(Reasons!E:E,B9,Reasons!X:X,$J$1,Reasons!AH:AH,"Reported")+COUNTIFS(Reasons!E:E,B9,Reasons!AA:AA,$J$1,Reasons!AH:AH,"Reported")</f>
        <v>0</v>
      </c>
      <c r="E9" s="88">
        <f t="shared" ca="1" si="0"/>
        <v>1</v>
      </c>
      <c r="P9" t="s">
        <v>168</v>
      </c>
    </row>
    <row r="10" spans="1:16" ht="23.25" customHeight="1" x14ac:dyDescent="0.25">
      <c r="A10" s="84">
        <v>7</v>
      </c>
      <c r="B10" s="85" t="s">
        <v>109</v>
      </c>
      <c r="C10" s="88">
        <f ca="1">COUNTIFS(Reasons!E:E,B10,Reasons!X:X,$J$1,Reasons!AH:AH,"No")+COUNTIFS(Reasons!E:E,B10,Reasons!AA:AA,$J$1,Reasons!AH:AH,"No")</f>
        <v>2</v>
      </c>
      <c r="D10" s="88">
        <f ca="1">COUNTIFS(Reasons!E:E,B10,Reasons!X:X,$J$1,Reasons!AH:AH,"Reported")+COUNTIFS(Reasons!E:E,B10,Reasons!AA:AA,$J$1,Reasons!AH:AH,"Reported")</f>
        <v>0</v>
      </c>
      <c r="E10" s="88">
        <f t="shared" ca="1" si="0"/>
        <v>2</v>
      </c>
      <c r="P10" t="s">
        <v>137</v>
      </c>
    </row>
    <row r="11" spans="1:16" ht="23.25" customHeight="1" x14ac:dyDescent="0.25">
      <c r="A11" s="43">
        <v>8</v>
      </c>
      <c r="B11" s="85" t="s">
        <v>64</v>
      </c>
      <c r="C11" s="88">
        <f ca="1">COUNTIFS(Reasons!E:E,B11,Reasons!X:X,$J$1,Reasons!AH:AH,"No")+COUNTIFS(Reasons!E:E,B11,Reasons!AA:AA,$J$1,Reasons!AH:AH,"No")</f>
        <v>2</v>
      </c>
      <c r="D11" s="88">
        <f ca="1">COUNTIFS(Reasons!E:E,B11,Reasons!X:X,$J$1,Reasons!AH:AH,"Reported")+COUNTIFS(Reasons!E:E,B11,Reasons!AA:AA,$J$1,Reasons!AH:AH,"Reported")</f>
        <v>0</v>
      </c>
      <c r="E11" s="88">
        <f t="shared" ca="1" si="0"/>
        <v>2</v>
      </c>
      <c r="P11" t="s">
        <v>175</v>
      </c>
    </row>
    <row r="12" spans="1:16" ht="23.25" customHeight="1" x14ac:dyDescent="0.3">
      <c r="A12" s="90" t="s">
        <v>2659</v>
      </c>
      <c r="B12" s="91"/>
      <c r="C12" s="94">
        <f ca="1">SUM(C8:C11)</f>
        <v>10</v>
      </c>
      <c r="D12" s="94">
        <f ca="1">SUM(D8:D11)</f>
        <v>0</v>
      </c>
      <c r="E12" s="94">
        <f ca="1">SUM(E8:E11)</f>
        <v>10</v>
      </c>
      <c r="P12" t="s">
        <v>176</v>
      </c>
    </row>
    <row r="13" spans="1:16" ht="23.25" customHeight="1" x14ac:dyDescent="0.25">
      <c r="A13" s="43">
        <v>9</v>
      </c>
      <c r="B13" s="83" t="s">
        <v>90</v>
      </c>
      <c r="C13" s="88">
        <f ca="1">COUNTIFS(Reasons!E:E,B13,Reasons!X:X,$J$1,Reasons!AH:AH,"No")+COUNTIFS(Reasons!E:E,B13,Reasons!AA:AA,$J$1,Reasons!AH:AH,"No")</f>
        <v>12</v>
      </c>
      <c r="D13" s="88">
        <f ca="1">COUNTIFS(Reasons!E:E,B13,Reasons!X:X,$J$1,Reasons!AH:AH,"Reported")+COUNTIFS(Reasons!E:E,B13,Reasons!AA:AA,$J$1,Reasons!AH:AH,"Reported")</f>
        <v>0</v>
      </c>
      <c r="E13" s="88">
        <f t="shared" ca="1" si="0"/>
        <v>12</v>
      </c>
      <c r="P13" t="s">
        <v>177</v>
      </c>
    </row>
    <row r="14" spans="1:16" ht="23.25" customHeight="1" x14ac:dyDescent="0.25">
      <c r="A14" s="43">
        <v>10</v>
      </c>
      <c r="B14" s="83" t="s">
        <v>38</v>
      </c>
      <c r="C14" s="88">
        <f ca="1">COUNTIFS(Reasons!E:E,B14,Reasons!X:X,$J$1,Reasons!AH:AH,"No")+COUNTIFS(Reasons!E:E,B14,Reasons!AA:AA,$J$1,Reasons!AH:AH,"No")</f>
        <v>4</v>
      </c>
      <c r="D14" s="88">
        <f ca="1">COUNTIFS(Reasons!E:E,B14,Reasons!X:X,$J$1,Reasons!AH:AH,"Reported")+COUNTIFS(Reasons!E:E,B14,Reasons!AA:AA,$J$1,Reasons!AH:AH,"Reported")</f>
        <v>0</v>
      </c>
      <c r="E14" s="88">
        <f t="shared" ca="1" si="0"/>
        <v>4</v>
      </c>
      <c r="P14" t="s">
        <v>40</v>
      </c>
    </row>
    <row r="15" spans="1:16" ht="23.25" customHeight="1" x14ac:dyDescent="0.25">
      <c r="A15" s="43">
        <v>11</v>
      </c>
      <c r="B15" s="83" t="s">
        <v>104</v>
      </c>
      <c r="C15" s="88">
        <f ca="1">COUNTIFS(Reasons!E:E,B15,Reasons!X:X,$J$1,Reasons!AH:AH,"No")+COUNTIFS(Reasons!E:E,B15,Reasons!AA:AA,$J$1,Reasons!AH:AH,"No")</f>
        <v>2</v>
      </c>
      <c r="D15" s="88">
        <f ca="1">COUNTIFS(Reasons!E:E,B15,Reasons!X:X,$J$1,Reasons!AH:AH,"Reported")+COUNTIFS(Reasons!E:E,B15,Reasons!AA:AA,$J$1,Reasons!AH:AH,"Reported")</f>
        <v>0</v>
      </c>
      <c r="E15" s="88">
        <f t="shared" ca="1" si="0"/>
        <v>2</v>
      </c>
      <c r="P15" t="s">
        <v>172</v>
      </c>
    </row>
    <row r="16" spans="1:16" ht="23.25" customHeight="1" x14ac:dyDescent="0.25">
      <c r="A16" s="43">
        <v>12</v>
      </c>
      <c r="B16" s="83" t="s">
        <v>107</v>
      </c>
      <c r="C16" s="88">
        <f ca="1">COUNTIFS(Reasons!E:E,B16,Reasons!X:X,$J$1,Reasons!AH:AH,"No")+COUNTIFS(Reasons!E:E,B16,Reasons!AA:AA,$J$1,Reasons!AH:AH,"No")</f>
        <v>3</v>
      </c>
      <c r="D16" s="88">
        <f ca="1">COUNTIFS(Reasons!E:E,B16,Reasons!X:X,$J$1,Reasons!AH:AH,"Reported")+COUNTIFS(Reasons!E:E,B16,Reasons!AA:AA,$J$1,Reasons!AH:AH,"Reported")</f>
        <v>0</v>
      </c>
      <c r="E16" s="88">
        <f t="shared" ca="1" si="0"/>
        <v>3</v>
      </c>
      <c r="P16" t="s">
        <v>173</v>
      </c>
    </row>
    <row r="17" spans="1:16" ht="23.25" customHeight="1" x14ac:dyDescent="0.3">
      <c r="A17" s="90" t="s">
        <v>184</v>
      </c>
      <c r="B17" s="91"/>
      <c r="C17" s="94">
        <f ca="1">SUM(C13:C16)</f>
        <v>21</v>
      </c>
      <c r="D17" s="94">
        <f ca="1">SUM(D13:D16)</f>
        <v>0</v>
      </c>
      <c r="E17" s="94">
        <f ca="1">SUM(E13:E16)</f>
        <v>21</v>
      </c>
      <c r="P17" t="s">
        <v>174</v>
      </c>
    </row>
    <row r="18" spans="1:16" ht="23.25" customHeight="1" x14ac:dyDescent="0.3">
      <c r="A18" s="92" t="s">
        <v>2660</v>
      </c>
      <c r="B18" s="92"/>
      <c r="C18" s="93">
        <f ca="1">C17+C12+C7+C6</f>
        <v>40</v>
      </c>
      <c r="D18" s="93">
        <f ca="1">D17+D12+D7+D6</f>
        <v>0</v>
      </c>
      <c r="E18" s="93">
        <f ca="1">E17+E12+E7+E6</f>
        <v>40</v>
      </c>
      <c r="P18" t="s">
        <v>139</v>
      </c>
    </row>
    <row r="19" spans="1:16" ht="23.25" customHeight="1" x14ac:dyDescent="0.25">
      <c r="A19" s="43">
        <v>13</v>
      </c>
      <c r="B19" s="83" t="s">
        <v>51</v>
      </c>
      <c r="C19" s="88">
        <f ca="1">COUNTIFS(Reasons!E:E,B19,Reasons!X:X,$J$1,Reasons!AH:AH,"No")+COUNTIFS(Reasons!E:E,B19,Reasons!AA:AA,$J$1,Reasons!AH:AH,"No")</f>
        <v>2</v>
      </c>
      <c r="D19" s="88">
        <f ca="1">COUNTIFS(Reasons!E:E,B19,Reasons!X:X,$J$1,Reasons!AH:AH,"Reported")+COUNTIFS(Reasons!E:E,B19,Reasons!AA:AA,$J$1,Reasons!AH:AH,"Reported")</f>
        <v>0</v>
      </c>
      <c r="E19" s="88">
        <f t="shared" ca="1" si="0"/>
        <v>2</v>
      </c>
      <c r="P19" t="s">
        <v>128</v>
      </c>
    </row>
    <row r="20" spans="1:16" ht="23.25" customHeight="1" x14ac:dyDescent="0.25">
      <c r="A20" s="43">
        <v>14</v>
      </c>
      <c r="B20" s="83" t="s">
        <v>95</v>
      </c>
      <c r="C20" s="88">
        <f ca="1">COUNTIFS(Reasons!E:E,B20,Reasons!X:X,$J$1,Reasons!AH:AH,"No")+COUNTIFS(Reasons!E:E,B20,Reasons!AA:AA,$J$1,Reasons!AH:AH,"No")</f>
        <v>1</v>
      </c>
      <c r="D20" s="88">
        <f ca="1">COUNTIFS(Reasons!E:E,B20,Reasons!X:X,$J$1,Reasons!AH:AH,"Reported")+COUNTIFS(Reasons!E:E,B20,Reasons!AA:AA,$J$1,Reasons!AH:AH,"Reported")</f>
        <v>0</v>
      </c>
      <c r="E20" s="88">
        <f t="shared" ca="1" si="0"/>
        <v>1</v>
      </c>
      <c r="P20" t="s">
        <v>138</v>
      </c>
    </row>
    <row r="21" spans="1:16" ht="23.25" customHeight="1" x14ac:dyDescent="0.25">
      <c r="A21" s="43">
        <v>15</v>
      </c>
      <c r="B21" s="83" t="s">
        <v>110</v>
      </c>
      <c r="C21" s="88">
        <f ca="1">COUNTIFS(Reasons!E:E,B21,Reasons!X:X,$J$1,Reasons!AH:AH,"No")+COUNTIFS(Reasons!E:E,B21,Reasons!AA:AA,$J$1,Reasons!AH:AH,"No")</f>
        <v>0</v>
      </c>
      <c r="D21" s="88">
        <f ca="1">COUNTIFS(Reasons!E:E,B21,Reasons!X:X,$J$1,Reasons!AH:AH,"Reported")+COUNTIFS(Reasons!E:E,B21,Reasons!AA:AA,$J$1,Reasons!AH:AH,"Reported")</f>
        <v>0</v>
      </c>
      <c r="E21" s="88">
        <f t="shared" ca="1" si="0"/>
        <v>0</v>
      </c>
      <c r="P21" t="s">
        <v>34</v>
      </c>
    </row>
    <row r="22" spans="1:16" ht="23.25" customHeight="1" x14ac:dyDescent="0.25">
      <c r="A22" s="43">
        <v>16</v>
      </c>
      <c r="B22" s="83" t="s">
        <v>89</v>
      </c>
      <c r="C22" s="88">
        <f ca="1">COUNTIFS(Reasons!E:E,B22,Reasons!X:X,$J$1,Reasons!AH:AH,"No")+COUNTIFS(Reasons!E:E,B22,Reasons!AA:AA,$J$1,Reasons!AH:AH,"No")</f>
        <v>8</v>
      </c>
      <c r="D22" s="88">
        <f ca="1">COUNTIFS(Reasons!E:E,B22,Reasons!X:X,$J$1,Reasons!AH:AH,"Reported")+COUNTIFS(Reasons!E:E,B22,Reasons!AA:AA,$J$1,Reasons!AH:AH,"Reported")</f>
        <v>0</v>
      </c>
      <c r="E22" s="88">
        <f t="shared" ca="1" si="0"/>
        <v>8</v>
      </c>
    </row>
    <row r="23" spans="1:16" ht="23.25" customHeight="1" x14ac:dyDescent="0.25">
      <c r="A23" s="43">
        <v>17</v>
      </c>
      <c r="B23" s="83" t="s">
        <v>84</v>
      </c>
      <c r="C23" s="88">
        <f ca="1">COUNTIFS(Reasons!E:E,B23,Reasons!X:X,$J$1,Reasons!AH:AH,"No")+COUNTIFS(Reasons!E:E,B23,Reasons!AA:AA,$J$1,Reasons!AH:AH,"No")</f>
        <v>5</v>
      </c>
      <c r="D23" s="88">
        <f ca="1">COUNTIFS(Reasons!E:E,B23,Reasons!X:X,$J$1,Reasons!AH:AH,"Reported")+COUNTIFS(Reasons!E:E,B23,Reasons!AA:AA,$J$1,Reasons!AH:AH,"Reported")</f>
        <v>0</v>
      </c>
      <c r="E23" s="88">
        <f t="shared" ca="1" si="0"/>
        <v>5</v>
      </c>
    </row>
    <row r="24" spans="1:16" ht="23.25" customHeight="1" x14ac:dyDescent="0.3">
      <c r="A24" s="90" t="s">
        <v>2661</v>
      </c>
      <c r="B24" s="91"/>
      <c r="C24" s="94">
        <f ca="1">SUM(C20:C23)</f>
        <v>14</v>
      </c>
      <c r="D24" s="94">
        <f ca="1">SUM(D20:D23)</f>
        <v>0</v>
      </c>
      <c r="E24" s="94">
        <f ca="1">SUM(E20:E23)</f>
        <v>14</v>
      </c>
    </row>
    <row r="25" spans="1:16" ht="23.25" customHeight="1" x14ac:dyDescent="0.25">
      <c r="A25" s="43">
        <v>18</v>
      </c>
      <c r="B25" s="83" t="s">
        <v>42</v>
      </c>
      <c r="C25" s="88">
        <f ca="1">COUNTIFS(Reasons!E:E,B25,Reasons!X:X,$J$1,Reasons!AH:AH,"No")+COUNTIFS(Reasons!E:E,B25,Reasons!AA:AA,$J$1,Reasons!AH:AH,"No")</f>
        <v>37</v>
      </c>
      <c r="D25" s="88">
        <f ca="1">COUNTIFS(Reasons!E:E,B25,Reasons!X:X,$J$1,Reasons!AH:AH,"Reported")+COUNTIFS(Reasons!E:E,B25,Reasons!AA:AA,$J$1,Reasons!AH:AH,"Reported")</f>
        <v>0</v>
      </c>
      <c r="E25" s="88">
        <f t="shared" ca="1" si="0"/>
        <v>37</v>
      </c>
    </row>
    <row r="26" spans="1:16" ht="23.25" customHeight="1" x14ac:dyDescent="0.25">
      <c r="A26" s="43">
        <v>19</v>
      </c>
      <c r="B26" s="83" t="s">
        <v>113</v>
      </c>
      <c r="C26" s="88">
        <f ca="1">COUNTIFS(Reasons!E:E,B26,Reasons!X:X,$J$1,Reasons!AH:AH,"No")+COUNTIFS(Reasons!E:E,B26,Reasons!AA:AA,$J$1,Reasons!AH:AH,"No")</f>
        <v>0</v>
      </c>
      <c r="D26" s="88">
        <f ca="1">COUNTIFS(Reasons!E:E,B26,Reasons!X:X,$J$1,Reasons!AH:AH,"Reported")+COUNTIFS(Reasons!E:E,B26,Reasons!AA:AA,$J$1,Reasons!AH:AH,"Reported")</f>
        <v>0</v>
      </c>
      <c r="E26" s="88">
        <f t="shared" ca="1" si="0"/>
        <v>0</v>
      </c>
    </row>
    <row r="27" spans="1:16" ht="23.25" customHeight="1" x14ac:dyDescent="0.25">
      <c r="A27" s="43">
        <v>20</v>
      </c>
      <c r="B27" s="83" t="s">
        <v>79</v>
      </c>
      <c r="C27" s="88">
        <f ca="1">COUNTIFS(Reasons!E:E,B27,Reasons!X:X,$J$1,Reasons!AH:AH,"No")+COUNTIFS(Reasons!E:E,B27,Reasons!AA:AA,$J$1,Reasons!AH:AH,"No")</f>
        <v>4</v>
      </c>
      <c r="D27" s="88">
        <f ca="1">COUNTIFS(Reasons!E:E,B27,Reasons!X:X,$J$1,Reasons!AH:AH,"Reported")+COUNTIFS(Reasons!E:E,B27,Reasons!AA:AA,$J$1,Reasons!AH:AH,"Reported")</f>
        <v>0</v>
      </c>
      <c r="E27" s="88">
        <f t="shared" ca="1" si="0"/>
        <v>4</v>
      </c>
    </row>
    <row r="28" spans="1:16" ht="23.25" customHeight="1" x14ac:dyDescent="0.25">
      <c r="A28" s="43">
        <v>21</v>
      </c>
      <c r="B28" s="83" t="s">
        <v>124</v>
      </c>
      <c r="C28" s="88">
        <f ca="1">COUNTIFS(Reasons!E:E,B28,Reasons!X:X,$J$1,Reasons!AH:AH,"No")+COUNTIFS(Reasons!E:E,B28,Reasons!AA:AA,$J$1,Reasons!AH:AH,"No")</f>
        <v>0</v>
      </c>
      <c r="D28" s="88">
        <f ca="1">COUNTIFS(Reasons!E:E,B28,Reasons!X:X,$J$1,Reasons!AH:AH,"Reported")+COUNTIFS(Reasons!E:E,B28,Reasons!AA:AA,$J$1,Reasons!AH:AH,"Reported")</f>
        <v>0</v>
      </c>
      <c r="E28" s="88">
        <f t="shared" ca="1" si="0"/>
        <v>0</v>
      </c>
    </row>
    <row r="29" spans="1:16" ht="23.25" customHeight="1" x14ac:dyDescent="0.3">
      <c r="A29" s="90" t="s">
        <v>41</v>
      </c>
      <c r="B29" s="91"/>
      <c r="C29" s="94">
        <f ca="1">SUM(C25:C28)</f>
        <v>41</v>
      </c>
      <c r="D29" s="94">
        <f ca="1">SUM(D25:D28)</f>
        <v>0</v>
      </c>
      <c r="E29" s="94">
        <f ca="1">SUM(E25:E28)</f>
        <v>41</v>
      </c>
    </row>
    <row r="30" spans="1:16" ht="23.25" customHeight="1" x14ac:dyDescent="0.25">
      <c r="A30" s="43">
        <v>22</v>
      </c>
      <c r="B30" s="83" t="s">
        <v>105</v>
      </c>
      <c r="C30" s="88">
        <f ca="1">COUNTIFS(Reasons!E:E,B30,Reasons!X:X,$J$1,Reasons!AH:AH,"No")+COUNTIFS(Reasons!E:E,B30,Reasons!AA:AA,$J$1,Reasons!AH:AH,"No")</f>
        <v>6</v>
      </c>
      <c r="D30" s="88">
        <f ca="1">COUNTIFS(Reasons!E:E,B30,Reasons!X:X,$J$1,Reasons!AH:AH,"Reported")+COUNTIFS(Reasons!E:E,B30,Reasons!AA:AA,$J$1,Reasons!AH:AH,"Reported")</f>
        <v>0</v>
      </c>
      <c r="E30" s="88">
        <f t="shared" ca="1" si="0"/>
        <v>6</v>
      </c>
    </row>
    <row r="31" spans="1:16" ht="23.25" customHeight="1" x14ac:dyDescent="0.25">
      <c r="A31" s="43">
        <v>23</v>
      </c>
      <c r="B31" s="83" t="s">
        <v>58</v>
      </c>
      <c r="C31" s="88">
        <f ca="1">COUNTIFS(Reasons!E:E,B31,Reasons!X:X,$J$1,Reasons!AH:AH,"No")+COUNTIFS(Reasons!E:E,B31,Reasons!AA:AA,$J$1,Reasons!AH:AH,"No")</f>
        <v>6</v>
      </c>
      <c r="D31" s="88">
        <f ca="1">COUNTIFS(Reasons!E:E,B31,Reasons!X:X,$J$1,Reasons!AH:AH,"Reported")+COUNTIFS(Reasons!E:E,B31,Reasons!AA:AA,$J$1,Reasons!AH:AH,"Reported")</f>
        <v>0</v>
      </c>
      <c r="E31" s="88">
        <f t="shared" ca="1" si="0"/>
        <v>6</v>
      </c>
      <c r="P31" t="s">
        <v>34</v>
      </c>
    </row>
    <row r="32" spans="1:16" ht="23.25" customHeight="1" x14ac:dyDescent="0.3">
      <c r="A32" s="90" t="s">
        <v>57</v>
      </c>
      <c r="B32" s="91"/>
      <c r="C32" s="94">
        <f ca="1">SUM(C30:C31)</f>
        <v>12</v>
      </c>
      <c r="D32" s="94">
        <f ca="1">SUM(D30:D31)</f>
        <v>0</v>
      </c>
      <c r="E32" s="94">
        <f ca="1">SUM(E30:E31)</f>
        <v>12</v>
      </c>
    </row>
    <row r="33" spans="1:5" ht="23.25" customHeight="1" x14ac:dyDescent="0.25">
      <c r="A33" s="43">
        <v>24</v>
      </c>
      <c r="B33" s="83" t="s">
        <v>73</v>
      </c>
      <c r="C33" s="88">
        <f ca="1">COUNTIFS(Reasons!E:E,B33,Reasons!X:X,$J$1,Reasons!AH:AH,"No")+COUNTIFS(Reasons!E:E,B33,Reasons!AA:AA,$J$1,Reasons!AH:AH,"No")</f>
        <v>10</v>
      </c>
      <c r="D33" s="88">
        <f ca="1">COUNTIFS(Reasons!E:E,B33,Reasons!X:X,$J$1,Reasons!AH:AH,"Reported")+COUNTIFS(Reasons!E:E,B33,Reasons!AA:AA,$J$1,Reasons!AH:AH,"Reported")</f>
        <v>0</v>
      </c>
      <c r="E33" s="88">
        <f t="shared" ca="1" si="0"/>
        <v>10</v>
      </c>
    </row>
    <row r="34" spans="1:5" ht="23.25" customHeight="1" x14ac:dyDescent="0.25">
      <c r="A34" s="43">
        <v>25</v>
      </c>
      <c r="B34" s="83" t="s">
        <v>55</v>
      </c>
      <c r="C34" s="88">
        <f ca="1">COUNTIFS(Reasons!E:E,B34,Reasons!X:X,$J$1,Reasons!AH:AH,"No")+COUNTIFS(Reasons!E:E,B34,Reasons!AA:AA,$J$1,Reasons!AH:AH,"No")</f>
        <v>8</v>
      </c>
      <c r="D34" s="88">
        <f ca="1">COUNTIFS(Reasons!E:E,B34,Reasons!X:X,$J$1,Reasons!AH:AH,"Reported")+COUNTIFS(Reasons!E:E,B34,Reasons!AA:AA,$J$1,Reasons!AH:AH,"Reported")</f>
        <v>0</v>
      </c>
      <c r="E34" s="88">
        <f t="shared" ca="1" si="0"/>
        <v>8</v>
      </c>
    </row>
    <row r="35" spans="1:5" ht="23.25" customHeight="1" x14ac:dyDescent="0.3">
      <c r="A35" s="90" t="s">
        <v>185</v>
      </c>
      <c r="B35" s="91"/>
      <c r="C35" s="94">
        <f ca="1">SUM(C33:C34)</f>
        <v>18</v>
      </c>
      <c r="D35" s="94">
        <f ca="1">SUM(D33:D34)</f>
        <v>0</v>
      </c>
      <c r="E35" s="94">
        <f ca="1">SUM(E33:E34)</f>
        <v>18</v>
      </c>
    </row>
    <row r="36" spans="1:5" ht="23.25" customHeight="1" x14ac:dyDescent="0.3">
      <c r="A36" s="92" t="s">
        <v>157</v>
      </c>
      <c r="B36" s="92"/>
      <c r="C36" s="93">
        <f ca="1">C35+C32+C29+C24+C19</f>
        <v>87</v>
      </c>
      <c r="D36" s="93">
        <f ca="1">D35+D32+D29+D24+D19</f>
        <v>0</v>
      </c>
      <c r="E36" s="93">
        <f ca="1">E35+E32+E29+E24+E19</f>
        <v>87</v>
      </c>
    </row>
    <row r="37" spans="1:5" ht="23.25" customHeight="1" x14ac:dyDescent="0.25">
      <c r="A37" s="43">
        <v>26</v>
      </c>
      <c r="B37" s="83" t="s">
        <v>68</v>
      </c>
      <c r="C37" s="88">
        <f ca="1">COUNTIFS(Reasons!E:E,B37,Reasons!X:X,$J$1,Reasons!AH:AH,"No")+COUNTIFS(Reasons!E:E,B37,Reasons!AA:AA,$J$1,Reasons!AH:AH,"No")</f>
        <v>61</v>
      </c>
      <c r="D37" s="88">
        <f ca="1">COUNTIFS(Reasons!E:E,B37,Reasons!X:X,$J$1,Reasons!AH:AH,"Reported")+COUNTIFS(Reasons!E:E,B37,Reasons!AA:AA,$J$1,Reasons!AH:AH,"Reported")</f>
        <v>0</v>
      </c>
      <c r="E37" s="88">
        <f t="shared" ca="1" si="0"/>
        <v>61</v>
      </c>
    </row>
    <row r="38" spans="1:5" ht="23.25" customHeight="1" x14ac:dyDescent="0.25">
      <c r="A38" s="43">
        <v>27</v>
      </c>
      <c r="B38" s="83" t="s">
        <v>98</v>
      </c>
      <c r="C38" s="88">
        <f ca="1">COUNTIFS(Reasons!E:E,B38,Reasons!X:X,$J$1,Reasons!AH:AH,"No")+COUNTIFS(Reasons!E:E,B38,Reasons!AA:AA,$J$1,Reasons!AH:AH,"No")</f>
        <v>5</v>
      </c>
      <c r="D38" s="88">
        <f ca="1">COUNTIFS(Reasons!E:E,B38,Reasons!X:X,$J$1,Reasons!AH:AH,"Reported")+COUNTIFS(Reasons!E:E,B38,Reasons!AA:AA,$J$1,Reasons!AH:AH,"Reported")</f>
        <v>0</v>
      </c>
      <c r="E38" s="88">
        <f t="shared" ca="1" si="0"/>
        <v>5</v>
      </c>
    </row>
    <row r="39" spans="1:5" ht="23.25" customHeight="1" x14ac:dyDescent="0.25">
      <c r="A39" s="43">
        <v>28</v>
      </c>
      <c r="B39" s="83" t="s">
        <v>114</v>
      </c>
      <c r="C39" s="88">
        <f ca="1">COUNTIFS(Reasons!E:E,B39,Reasons!X:X,$J$1,Reasons!AH:AH,"No")+COUNTIFS(Reasons!E:E,B39,Reasons!AA:AA,$J$1,Reasons!AH:AH,"No")</f>
        <v>11</v>
      </c>
      <c r="D39" s="88">
        <f ca="1">COUNTIFS(Reasons!E:E,B39,Reasons!X:X,$J$1,Reasons!AH:AH,"Reported")+COUNTIFS(Reasons!E:E,B39,Reasons!AA:AA,$J$1,Reasons!AH:AH,"Reported")</f>
        <v>0</v>
      </c>
      <c r="E39" s="88">
        <f t="shared" ca="1" si="0"/>
        <v>11</v>
      </c>
    </row>
    <row r="40" spans="1:5" ht="23.25" customHeight="1" x14ac:dyDescent="0.3">
      <c r="A40" s="90" t="s">
        <v>2662</v>
      </c>
      <c r="B40" s="91"/>
      <c r="C40" s="94">
        <f ca="1">SUM(C38:C39)</f>
        <v>16</v>
      </c>
      <c r="D40" s="94">
        <f ca="1">SUM(D38:D39)</f>
        <v>0</v>
      </c>
      <c r="E40" s="94">
        <f ca="1">SUM(E38:E39)</f>
        <v>16</v>
      </c>
    </row>
    <row r="41" spans="1:5" ht="23.25" customHeight="1" x14ac:dyDescent="0.25">
      <c r="A41" s="43">
        <v>29</v>
      </c>
      <c r="B41" s="83" t="s">
        <v>106</v>
      </c>
      <c r="C41" s="88">
        <f ca="1">COUNTIFS(Reasons!E:E,B41,Reasons!X:X,$J$1,Reasons!AH:AH,"No")+COUNTIFS(Reasons!E:E,B41,Reasons!AA:AA,$J$1,Reasons!AH:AH,"No")</f>
        <v>2</v>
      </c>
      <c r="D41" s="88">
        <f ca="1">COUNTIFS(Reasons!E:E,B41,Reasons!X:X,$J$1,Reasons!AH:AH,"Reported")+COUNTIFS(Reasons!E:E,B41,Reasons!AA:AA,$J$1,Reasons!AH:AH,"Reported")</f>
        <v>0</v>
      </c>
      <c r="E41" s="88">
        <f t="shared" ca="1" si="0"/>
        <v>2</v>
      </c>
    </row>
    <row r="42" spans="1:5" ht="23.25" customHeight="1" x14ac:dyDescent="0.25">
      <c r="A42" s="43">
        <v>30</v>
      </c>
      <c r="B42" s="83" t="s">
        <v>118</v>
      </c>
      <c r="C42" s="88">
        <f ca="1">COUNTIFS(Reasons!E:E,B42,Reasons!X:X,$J$1,Reasons!AH:AH,"No")+COUNTIFS(Reasons!E:E,B42,Reasons!AA:AA,$J$1,Reasons!AH:AH,"No")</f>
        <v>11</v>
      </c>
      <c r="D42" s="88">
        <f ca="1">COUNTIFS(Reasons!E:E,B42,Reasons!X:X,$J$1,Reasons!AH:AH,"Reported")+COUNTIFS(Reasons!E:E,B42,Reasons!AA:AA,$J$1,Reasons!AH:AH,"Reported")</f>
        <v>0</v>
      </c>
      <c r="E42" s="88">
        <f t="shared" ca="1" si="0"/>
        <v>11</v>
      </c>
    </row>
    <row r="43" spans="1:5" ht="23.25" customHeight="1" x14ac:dyDescent="0.25">
      <c r="A43" s="43">
        <v>31</v>
      </c>
      <c r="B43" s="83" t="s">
        <v>63</v>
      </c>
      <c r="C43" s="88">
        <f ca="1">COUNTIFS(Reasons!E:E,B43,Reasons!X:X,$J$1,Reasons!AH:AH,"No")+COUNTIFS(Reasons!E:E,B43,Reasons!AA:AA,$J$1,Reasons!AH:AH,"No")</f>
        <v>9</v>
      </c>
      <c r="D43" s="88">
        <f ca="1">COUNTIFS(Reasons!E:E,B43,Reasons!X:X,$J$1,Reasons!AH:AH,"Reported")+COUNTIFS(Reasons!E:E,B43,Reasons!AA:AA,$J$1,Reasons!AH:AH,"Reported")</f>
        <v>0</v>
      </c>
      <c r="E43" s="88">
        <f t="shared" ca="1" si="0"/>
        <v>9</v>
      </c>
    </row>
    <row r="44" spans="1:5" ht="23.25" customHeight="1" x14ac:dyDescent="0.3">
      <c r="A44" s="90" t="s">
        <v>62</v>
      </c>
      <c r="B44" s="91"/>
      <c r="C44" s="94">
        <f ca="1">SUM(C41:C43)</f>
        <v>22</v>
      </c>
      <c r="D44" s="94">
        <f ca="1">SUM(D41:D43)</f>
        <v>0</v>
      </c>
      <c r="E44" s="94">
        <f ca="1">SUM(E41:E43)</f>
        <v>22</v>
      </c>
    </row>
    <row r="45" spans="1:5" ht="23.25" customHeight="1" x14ac:dyDescent="0.25">
      <c r="A45" s="43">
        <v>32</v>
      </c>
      <c r="B45" s="83" t="s">
        <v>65</v>
      </c>
      <c r="C45" s="88">
        <f ca="1">COUNTIFS(Reasons!E:E,B45,Reasons!X:X,$J$1,Reasons!AH:AH,"No")+COUNTIFS(Reasons!E:E,B45,Reasons!AA:AA,$J$1,Reasons!AH:AH,"No")</f>
        <v>53</v>
      </c>
      <c r="D45" s="88">
        <f ca="1">COUNTIFS(Reasons!E:E,B45,Reasons!X:X,$J$1,Reasons!AH:AH,"Reported")+COUNTIFS(Reasons!E:E,B45,Reasons!AA:AA,$J$1,Reasons!AH:AH,"Reported")</f>
        <v>0</v>
      </c>
      <c r="E45" s="88">
        <f t="shared" ca="1" si="0"/>
        <v>53</v>
      </c>
    </row>
    <row r="46" spans="1:5" ht="23.25" customHeight="1" x14ac:dyDescent="0.25">
      <c r="A46" s="43">
        <v>33</v>
      </c>
      <c r="B46" s="83" t="s">
        <v>66</v>
      </c>
      <c r="C46" s="88">
        <f ca="1">COUNTIFS(Reasons!E:E,B46,Reasons!X:X,$J$1,Reasons!AH:AH,"No")+COUNTIFS(Reasons!E:E,B46,Reasons!AA:AA,$J$1,Reasons!AH:AH,"No")</f>
        <v>19</v>
      </c>
      <c r="D46" s="88">
        <f ca="1">COUNTIFS(Reasons!E:E,B46,Reasons!X:X,$J$1,Reasons!AH:AH,"Reported")+COUNTIFS(Reasons!E:E,B46,Reasons!AA:AA,$J$1,Reasons!AH:AH,"Reported")</f>
        <v>0</v>
      </c>
      <c r="E46" s="88">
        <f t="shared" ca="1" si="0"/>
        <v>19</v>
      </c>
    </row>
    <row r="47" spans="1:5" ht="23.25" customHeight="1" x14ac:dyDescent="0.25">
      <c r="A47" s="43">
        <v>34</v>
      </c>
      <c r="B47" s="83" t="s">
        <v>78</v>
      </c>
      <c r="C47" s="88">
        <f ca="1">COUNTIFS(Reasons!E:E,B47,Reasons!X:X,$J$1,Reasons!AH:AH,"No")+COUNTIFS(Reasons!E:E,B47,Reasons!AA:AA,$J$1,Reasons!AH:AH,"No")</f>
        <v>5</v>
      </c>
      <c r="D47" s="88">
        <f ca="1">COUNTIFS(Reasons!E:E,B47,Reasons!X:X,$J$1,Reasons!AH:AH,"Reported")+COUNTIFS(Reasons!E:E,B47,Reasons!AA:AA,$J$1,Reasons!AH:AH,"Reported")</f>
        <v>0</v>
      </c>
      <c r="E47" s="88">
        <f t="shared" ca="1" si="0"/>
        <v>5</v>
      </c>
    </row>
    <row r="48" spans="1:5" ht="23.25" customHeight="1" x14ac:dyDescent="0.3">
      <c r="A48" s="90" t="s">
        <v>186</v>
      </c>
      <c r="B48" s="91"/>
      <c r="C48" s="94">
        <f ca="1">SUM(C45:C47)</f>
        <v>77</v>
      </c>
      <c r="D48" s="94">
        <f ca="1">SUM(D45:D47)</f>
        <v>0</v>
      </c>
      <c r="E48" s="94">
        <f ca="1">SUM(E45:E47)</f>
        <v>77</v>
      </c>
    </row>
    <row r="49" spans="1:5" ht="23.25" customHeight="1" x14ac:dyDescent="0.3">
      <c r="A49" s="92" t="s">
        <v>158</v>
      </c>
      <c r="B49" s="92"/>
      <c r="C49" s="93">
        <f ca="1">C48+C44+C40+C37</f>
        <v>176</v>
      </c>
      <c r="D49" s="93">
        <f ca="1">D48+D44+D40+D37</f>
        <v>0</v>
      </c>
      <c r="E49" s="93">
        <f ca="1">E48+E44+E40+E37</f>
        <v>176</v>
      </c>
    </row>
    <row r="50" spans="1:5" ht="23.25" customHeight="1" x14ac:dyDescent="0.25">
      <c r="A50" s="43">
        <v>35</v>
      </c>
      <c r="B50" s="86" t="s">
        <v>125</v>
      </c>
      <c r="C50" s="88">
        <f ca="1">COUNTIFS(Reasons!E:E,B50,Reasons!X:X,$J$1,Reasons!AH:AH,"No")+COUNTIFS(Reasons!E:E,B50,Reasons!AA:AA,$J$1,Reasons!AH:AH,"No")</f>
        <v>1</v>
      </c>
      <c r="D50" s="88">
        <f ca="1">COUNTIFS(Reasons!E:E,B50,Reasons!X:X,$J$1,Reasons!AH:AH,"Reported")+COUNTIFS(Reasons!E:E,B50,Reasons!AA:AA,$J$1,Reasons!AH:AH,"Reported")</f>
        <v>0</v>
      </c>
      <c r="E50" s="88">
        <f t="shared" ca="1" si="0"/>
        <v>1</v>
      </c>
    </row>
    <row r="51" spans="1:5" ht="23.25" customHeight="1" x14ac:dyDescent="0.25">
      <c r="A51" s="43">
        <v>36</v>
      </c>
      <c r="B51" s="86" t="s">
        <v>159</v>
      </c>
      <c r="C51" s="88">
        <f ca="1">COUNTIFS(Reasons!E:E,B51,Reasons!X:X,$J$1,Reasons!AH:AH,"No")+COUNTIFS(Reasons!E:E,B51,Reasons!AA:AA,$J$1,Reasons!AH:AH,"No")</f>
        <v>0</v>
      </c>
      <c r="D51" s="88">
        <f ca="1">COUNTIFS(Reasons!E:E,B51,Reasons!X:X,$J$1,Reasons!AH:AH,"Reported")+COUNTIFS(Reasons!E:E,B51,Reasons!AA:AA,$J$1,Reasons!AH:AH,"Reported")</f>
        <v>0</v>
      </c>
      <c r="E51" s="88">
        <f t="shared" ca="1" si="0"/>
        <v>0</v>
      </c>
    </row>
    <row r="52" spans="1:5" ht="23.25" customHeight="1" x14ac:dyDescent="0.25">
      <c r="A52" s="43">
        <v>37</v>
      </c>
      <c r="B52" s="86" t="s">
        <v>76</v>
      </c>
      <c r="C52" s="88">
        <f ca="1">COUNTIFS(Reasons!E:E,B52,Reasons!X:X,$J$1,Reasons!AH:AH,"No")+COUNTIFS(Reasons!E:E,B52,Reasons!AA:AA,$J$1,Reasons!AH:AH,"No")</f>
        <v>0</v>
      </c>
      <c r="D52" s="88">
        <f ca="1">COUNTIFS(Reasons!E:E,B52,Reasons!X:X,$J$1,Reasons!AH:AH,"Reported")+COUNTIFS(Reasons!E:E,B52,Reasons!AA:AA,$J$1,Reasons!AH:AH,"Reported")</f>
        <v>0</v>
      </c>
      <c r="E52" s="88">
        <f t="shared" ca="1" si="0"/>
        <v>0</v>
      </c>
    </row>
    <row r="53" spans="1:5" ht="23.25" customHeight="1" x14ac:dyDescent="0.25">
      <c r="A53" s="42"/>
      <c r="B53" s="87" t="s">
        <v>34</v>
      </c>
      <c r="C53" s="105">
        <f ca="1">C52+C51+C50+C49+C36+C18</f>
        <v>304</v>
      </c>
      <c r="D53" s="105">
        <f ca="1">D52+D51+D50+D49+D36+D18</f>
        <v>0</v>
      </c>
      <c r="E53" s="105">
        <f ca="1">E52+E51+E50+E49+E36+E18</f>
        <v>304</v>
      </c>
    </row>
    <row r="57" spans="1:5" x14ac:dyDescent="0.3">
      <c r="E57" s="106" t="b">
        <f ca="1">COUNTIFS(Total!X:X,$J$1)='PS Wise Reason'!E53</f>
        <v>0</v>
      </c>
    </row>
  </sheetData>
  <mergeCells count="2">
    <mergeCell ref="F1:I1"/>
    <mergeCell ref="J1:N1"/>
  </mergeCells>
  <dataValidations count="2">
    <dataValidation type="list" allowBlank="1" showInputMessage="1" showErrorMessage="1" sqref="B1:C1" xr:uid="{C3BD0442-D961-4E11-8CE9-4B40D0D625F9}">
      <formula1>$P$4:$P$31</formula1>
    </dataValidation>
    <dataValidation type="list" allowBlank="1" showInputMessage="1" showErrorMessage="1" sqref="J1:N1" xr:uid="{C0EFF289-0846-4AD3-A7A0-0F28B8C78B95}">
      <formula1>$P$3:$P$31</formula1>
    </dataValidation>
  </dataValidations>
  <pageMargins left="0.70866141732283472" right="0.31496062992125984" top="0.74803149606299213" bottom="0.74803149606299213" header="0.31496062992125984" footer="0.31496062992125984"/>
  <pageSetup paperSize="5" scale="7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3769-5DD3-463D-94C7-D6E2E93B9DAB}">
  <sheetPr codeName="Sheet12"/>
  <dimension ref="C1:Z17"/>
  <sheetViews>
    <sheetView workbookViewId="0">
      <selection activeCell="K12" sqref="K12"/>
    </sheetView>
  </sheetViews>
  <sheetFormatPr defaultRowHeight="15" x14ac:dyDescent="0.25"/>
  <cols>
    <col min="3" max="3" width="12.140625" customWidth="1"/>
    <col min="5" max="5" width="20.42578125" customWidth="1"/>
    <col min="7" max="7" width="23.42578125" customWidth="1"/>
    <col min="10" max="10" width="5.42578125" bestFit="1" customWidth="1"/>
    <col min="11" max="11" width="47.140625" bestFit="1" customWidth="1"/>
    <col min="12" max="12" width="34" bestFit="1" customWidth="1"/>
    <col min="13" max="13" width="28.42578125" bestFit="1" customWidth="1"/>
    <col min="14" max="14" width="16.5703125" bestFit="1" customWidth="1"/>
    <col min="15" max="15" width="12.85546875" bestFit="1" customWidth="1"/>
    <col min="16" max="16" width="24.7109375" bestFit="1" customWidth="1"/>
    <col min="17" max="17" width="25.5703125" bestFit="1" customWidth="1"/>
    <col min="18" max="18" width="13.7109375" bestFit="1" customWidth="1"/>
    <col min="19" max="19" width="13.85546875" bestFit="1" customWidth="1"/>
    <col min="20" max="20" width="5.85546875" bestFit="1" customWidth="1"/>
    <col min="21" max="21" width="6.85546875" bestFit="1" customWidth="1"/>
    <col min="22" max="22" width="14.85546875" bestFit="1" customWidth="1"/>
    <col min="23" max="23" width="8.5703125" bestFit="1" customWidth="1"/>
    <col min="24" max="24" width="13.7109375" bestFit="1" customWidth="1"/>
    <col min="25" max="25" width="12.140625" bestFit="1" customWidth="1"/>
    <col min="26" max="26" width="6.85546875" bestFit="1" customWidth="1"/>
  </cols>
  <sheetData>
    <row r="1" spans="3:26" ht="21.75" customHeight="1" x14ac:dyDescent="0.25">
      <c r="C1" s="6" t="s">
        <v>34</v>
      </c>
      <c r="E1" s="5" t="s">
        <v>34</v>
      </c>
      <c r="G1" s="5" t="s">
        <v>34</v>
      </c>
      <c r="J1" s="4" t="s">
        <v>34</v>
      </c>
      <c r="K1" s="4" t="s">
        <v>54</v>
      </c>
      <c r="L1" s="5" t="s">
        <v>154</v>
      </c>
      <c r="M1" s="17" t="s">
        <v>93</v>
      </c>
      <c r="N1" s="4" t="s">
        <v>49</v>
      </c>
      <c r="O1" s="4" t="s">
        <v>111</v>
      </c>
      <c r="P1" s="4" t="s">
        <v>72</v>
      </c>
      <c r="Q1" s="4" t="s">
        <v>30</v>
      </c>
      <c r="R1" s="4" t="s">
        <v>39</v>
      </c>
      <c r="S1" s="4" t="s">
        <v>82</v>
      </c>
      <c r="T1" s="4" t="s">
        <v>116</v>
      </c>
      <c r="U1" s="4" t="s">
        <v>100</v>
      </c>
      <c r="V1" s="18" t="s">
        <v>59</v>
      </c>
      <c r="W1" s="4" t="s">
        <v>70</v>
      </c>
      <c r="X1" s="4" t="s">
        <v>101</v>
      </c>
      <c r="Y1" s="18" t="s">
        <v>87</v>
      </c>
      <c r="Z1" s="4" t="s">
        <v>117</v>
      </c>
    </row>
    <row r="2" spans="3:26" ht="21.75" customHeight="1" x14ac:dyDescent="0.3">
      <c r="C2" s="10" t="s">
        <v>45</v>
      </c>
      <c r="E2" s="7" t="s">
        <v>31</v>
      </c>
      <c r="G2" s="6" t="s">
        <v>54</v>
      </c>
      <c r="J2" s="4" t="s">
        <v>34</v>
      </c>
      <c r="K2" s="9" t="s">
        <v>108</v>
      </c>
      <c r="L2" s="9" t="s">
        <v>133</v>
      </c>
      <c r="M2" s="20" t="s">
        <v>93</v>
      </c>
      <c r="N2" s="6" t="s">
        <v>126</v>
      </c>
      <c r="O2" s="21" t="s">
        <v>111</v>
      </c>
      <c r="P2" s="20" t="s">
        <v>77</v>
      </c>
      <c r="Q2" s="19" t="s">
        <v>29</v>
      </c>
      <c r="R2" s="7" t="s">
        <v>39</v>
      </c>
      <c r="S2" s="7" t="s">
        <v>153</v>
      </c>
      <c r="T2" s="7" t="s">
        <v>116</v>
      </c>
      <c r="U2" s="7" t="s">
        <v>129</v>
      </c>
      <c r="V2" s="7" t="s">
        <v>59</v>
      </c>
      <c r="W2" s="7" t="s">
        <v>70</v>
      </c>
      <c r="X2" s="7" t="s">
        <v>101</v>
      </c>
      <c r="Y2" s="7" t="s">
        <v>87</v>
      </c>
      <c r="Z2" s="7" t="s">
        <v>117</v>
      </c>
    </row>
    <row r="3" spans="3:26" ht="21.75" customHeight="1" x14ac:dyDescent="0.3">
      <c r="C3" s="10" t="s">
        <v>32</v>
      </c>
      <c r="E3" s="7" t="s">
        <v>100</v>
      </c>
      <c r="G3" s="6" t="s">
        <v>154</v>
      </c>
      <c r="J3" s="6"/>
      <c r="K3" s="9" t="s">
        <v>88</v>
      </c>
      <c r="L3" s="9" t="s">
        <v>119</v>
      </c>
      <c r="M3" s="20" t="s">
        <v>131</v>
      </c>
      <c r="N3" s="6" t="s">
        <v>147</v>
      </c>
      <c r="O3" s="6" t="s">
        <v>34</v>
      </c>
      <c r="P3" s="20" t="s">
        <v>71</v>
      </c>
      <c r="Q3" s="19" t="s">
        <v>43</v>
      </c>
      <c r="R3" s="7" t="s">
        <v>148</v>
      </c>
      <c r="S3" s="7" t="s">
        <v>85</v>
      </c>
      <c r="T3" s="7" t="s">
        <v>34</v>
      </c>
      <c r="U3" s="7" t="s">
        <v>99</v>
      </c>
      <c r="V3" s="7" t="s">
        <v>34</v>
      </c>
      <c r="W3" s="7" t="s">
        <v>34</v>
      </c>
      <c r="X3" s="7" t="s">
        <v>34</v>
      </c>
      <c r="Y3" s="7" t="s">
        <v>34</v>
      </c>
      <c r="Z3" s="7" t="s">
        <v>34</v>
      </c>
    </row>
    <row r="4" spans="3:26" ht="21.75" customHeight="1" x14ac:dyDescent="0.25">
      <c r="E4" s="7" t="s">
        <v>116</v>
      </c>
      <c r="G4" s="12" t="s">
        <v>93</v>
      </c>
      <c r="J4" s="6"/>
      <c r="K4" s="9" t="s">
        <v>56</v>
      </c>
      <c r="L4" s="9" t="s">
        <v>135</v>
      </c>
      <c r="M4" s="20" t="s">
        <v>120</v>
      </c>
      <c r="N4" s="6" t="s">
        <v>144</v>
      </c>
      <c r="O4" s="6"/>
      <c r="P4" s="8" t="s">
        <v>34</v>
      </c>
      <c r="Q4" s="19" t="s">
        <v>44</v>
      </c>
      <c r="R4" s="1" t="s">
        <v>136</v>
      </c>
      <c r="S4" s="7" t="s">
        <v>81</v>
      </c>
      <c r="T4" s="6"/>
      <c r="U4" s="7" t="s">
        <v>140</v>
      </c>
      <c r="V4" s="6"/>
      <c r="W4" s="6"/>
      <c r="X4" s="6"/>
      <c r="Y4" s="6"/>
      <c r="Z4" s="6"/>
    </row>
    <row r="5" spans="3:26" ht="21.75" customHeight="1" x14ac:dyDescent="0.25">
      <c r="E5" s="7" t="s">
        <v>82</v>
      </c>
      <c r="G5" s="13" t="s">
        <v>49</v>
      </c>
      <c r="J5" s="6"/>
      <c r="K5" s="9" t="s">
        <v>53</v>
      </c>
      <c r="L5" s="9" t="s">
        <v>96</v>
      </c>
      <c r="M5" s="20" t="s">
        <v>34</v>
      </c>
      <c r="N5" s="6" t="s">
        <v>122</v>
      </c>
      <c r="O5" s="6"/>
      <c r="P5" s="8"/>
      <c r="Q5" s="19" t="s">
        <v>94</v>
      </c>
      <c r="R5" s="4" t="s">
        <v>34</v>
      </c>
      <c r="S5" s="7" t="s">
        <v>130</v>
      </c>
      <c r="T5" s="6"/>
      <c r="U5" s="7" t="s">
        <v>132</v>
      </c>
      <c r="V5" s="6"/>
      <c r="W5" s="6"/>
      <c r="X5" s="6"/>
      <c r="Y5" s="6"/>
      <c r="Z5" s="6"/>
    </row>
    <row r="6" spans="3:26" ht="21.75" customHeight="1" x14ac:dyDescent="0.25">
      <c r="E6" s="7" t="s">
        <v>60</v>
      </c>
      <c r="G6" s="6" t="s">
        <v>111</v>
      </c>
      <c r="J6" s="6"/>
      <c r="K6" s="9" t="s">
        <v>92</v>
      </c>
      <c r="L6" s="9" t="s">
        <v>80</v>
      </c>
      <c r="M6" s="8"/>
      <c r="N6" s="6" t="s">
        <v>103</v>
      </c>
      <c r="O6" s="6"/>
      <c r="P6" s="8"/>
      <c r="Q6" s="19" t="s">
        <v>34</v>
      </c>
      <c r="R6" s="4"/>
      <c r="S6" s="7" t="s">
        <v>127</v>
      </c>
      <c r="T6" s="6"/>
      <c r="U6" s="7" t="s">
        <v>100</v>
      </c>
      <c r="V6" s="6"/>
      <c r="W6" s="6"/>
      <c r="X6" s="6"/>
      <c r="Y6" s="6"/>
      <c r="Z6" s="6"/>
    </row>
    <row r="7" spans="3:26" ht="21.75" customHeight="1" x14ac:dyDescent="0.25">
      <c r="E7" s="7" t="s">
        <v>70</v>
      </c>
      <c r="G7" s="6" t="s">
        <v>72</v>
      </c>
      <c r="J7" s="6"/>
      <c r="K7" s="9" t="s">
        <v>75</v>
      </c>
      <c r="L7" s="9" t="s">
        <v>115</v>
      </c>
      <c r="M7" s="8"/>
      <c r="N7" s="6" t="s">
        <v>48</v>
      </c>
      <c r="O7" s="6"/>
      <c r="P7" s="8"/>
      <c r="Q7" s="8"/>
      <c r="R7" s="4"/>
      <c r="S7" s="7" t="s">
        <v>86</v>
      </c>
      <c r="T7" s="6"/>
      <c r="U7" s="7" t="s">
        <v>34</v>
      </c>
      <c r="V7" s="6"/>
      <c r="W7" s="6"/>
      <c r="X7" s="6"/>
      <c r="Y7" s="6"/>
      <c r="Z7" s="6"/>
    </row>
    <row r="8" spans="3:26" ht="21.75" customHeight="1" x14ac:dyDescent="0.25">
      <c r="E8" s="7" t="s">
        <v>87</v>
      </c>
      <c r="G8" s="6" t="s">
        <v>30</v>
      </c>
      <c r="J8" s="6"/>
      <c r="K8" s="9" t="s">
        <v>91</v>
      </c>
      <c r="L8" s="9" t="s">
        <v>123</v>
      </c>
      <c r="M8" s="8"/>
      <c r="N8" s="6" t="s">
        <v>34</v>
      </c>
      <c r="O8" s="6"/>
      <c r="P8" s="8"/>
      <c r="Q8" s="8"/>
      <c r="R8" s="6"/>
      <c r="S8" s="7" t="s">
        <v>149</v>
      </c>
      <c r="T8" s="6"/>
      <c r="U8" s="6"/>
      <c r="V8" s="6"/>
      <c r="W8" s="6"/>
      <c r="X8" s="6"/>
      <c r="Y8" s="6"/>
      <c r="Z8" s="6"/>
    </row>
    <row r="9" spans="3:26" ht="21.75" customHeight="1" x14ac:dyDescent="0.25">
      <c r="E9" s="7" t="s">
        <v>117</v>
      </c>
      <c r="G9" s="14" t="s">
        <v>39</v>
      </c>
      <c r="J9" s="6"/>
      <c r="K9" s="9" t="s">
        <v>34</v>
      </c>
      <c r="L9" s="9" t="s">
        <v>134</v>
      </c>
      <c r="M9" s="8"/>
      <c r="N9" s="6"/>
      <c r="O9" s="6"/>
      <c r="P9" s="8"/>
      <c r="Q9" s="8"/>
      <c r="R9" s="6"/>
      <c r="S9" s="4" t="s">
        <v>34</v>
      </c>
      <c r="T9" s="6"/>
      <c r="U9" s="6"/>
      <c r="V9" s="6"/>
      <c r="W9" s="6"/>
      <c r="X9" s="6"/>
      <c r="Y9" s="6"/>
      <c r="Z9" s="6"/>
    </row>
    <row r="10" spans="3:26" ht="21.75" customHeight="1" x14ac:dyDescent="0.25">
      <c r="G10" s="14" t="s">
        <v>82</v>
      </c>
      <c r="J10" s="6"/>
      <c r="K10" s="8"/>
      <c r="L10" s="4" t="s">
        <v>34</v>
      </c>
      <c r="M10" s="8"/>
      <c r="N10" s="6"/>
      <c r="O10" s="6"/>
      <c r="P10" s="8"/>
      <c r="Q10" s="8"/>
      <c r="R10" s="6"/>
      <c r="S10" s="6"/>
      <c r="T10" s="6"/>
      <c r="U10" s="6"/>
      <c r="V10" s="6"/>
      <c r="W10" s="6"/>
      <c r="X10" s="6"/>
      <c r="Y10" s="6"/>
      <c r="Z10" s="6"/>
    </row>
    <row r="11" spans="3:26" ht="21.75" customHeight="1" x14ac:dyDescent="0.25">
      <c r="G11" s="15" t="s">
        <v>116</v>
      </c>
    </row>
    <row r="12" spans="3:26" ht="21.75" customHeight="1" x14ac:dyDescent="0.25">
      <c r="G12" s="15" t="s">
        <v>100</v>
      </c>
    </row>
    <row r="13" spans="3:26" ht="21.75" customHeight="1" x14ac:dyDescent="0.25">
      <c r="G13" s="16" t="s">
        <v>59</v>
      </c>
    </row>
    <row r="14" spans="3:26" ht="21.75" customHeight="1" x14ac:dyDescent="0.25">
      <c r="G14" s="14" t="s">
        <v>70</v>
      </c>
    </row>
    <row r="15" spans="3:26" ht="21.75" customHeight="1" x14ac:dyDescent="0.25">
      <c r="G15" s="14" t="s">
        <v>101</v>
      </c>
    </row>
    <row r="16" spans="3:26" ht="21.75" customHeight="1" x14ac:dyDescent="0.25">
      <c r="G16" s="16" t="s">
        <v>87</v>
      </c>
    </row>
    <row r="17" spans="7:7" ht="21.75" customHeight="1" x14ac:dyDescent="0.25">
      <c r="G17" s="14" t="s">
        <v>117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17F5-D07D-4A7F-9466-5BC9D20FCB8C}">
  <sheetPr codeName="Sheet13"/>
  <dimension ref="A1:E37"/>
  <sheetViews>
    <sheetView workbookViewId="0">
      <selection activeCell="C23" sqref="C23"/>
    </sheetView>
  </sheetViews>
  <sheetFormatPr defaultRowHeight="15" x14ac:dyDescent="0.25"/>
  <cols>
    <col min="1" max="1" width="9.140625" style="2"/>
    <col min="2" max="2" width="21" style="2" bestFit="1" customWidth="1"/>
    <col min="3" max="3" width="22.42578125" style="2" bestFit="1" customWidth="1"/>
    <col min="4" max="4" width="24.7109375" style="2" bestFit="1" customWidth="1"/>
    <col min="5" max="5" width="9.140625" style="2"/>
  </cols>
  <sheetData>
    <row r="1" spans="1:4" x14ac:dyDescent="0.25">
      <c r="A1" s="26" t="s">
        <v>160</v>
      </c>
      <c r="B1" s="26" t="s">
        <v>161</v>
      </c>
      <c r="C1" s="26" t="s">
        <v>162</v>
      </c>
      <c r="D1" s="26" t="s">
        <v>1</v>
      </c>
    </row>
    <row r="2" spans="1:4" x14ac:dyDescent="0.25">
      <c r="A2" s="2">
        <v>1</v>
      </c>
      <c r="B2" s="25" t="s">
        <v>61</v>
      </c>
      <c r="C2" s="25" t="s">
        <v>183</v>
      </c>
      <c r="D2" s="25" t="s">
        <v>2660</v>
      </c>
    </row>
    <row r="3" spans="1:4" x14ac:dyDescent="0.25">
      <c r="A3" s="2">
        <v>2</v>
      </c>
      <c r="B3" s="25" t="s">
        <v>74</v>
      </c>
      <c r="C3" s="25" t="s">
        <v>183</v>
      </c>
      <c r="D3" s="25" t="s">
        <v>2660</v>
      </c>
    </row>
    <row r="4" spans="1:4" x14ac:dyDescent="0.25">
      <c r="A4" s="2">
        <v>3</v>
      </c>
      <c r="B4" s="25" t="s">
        <v>69</v>
      </c>
      <c r="C4" s="25" t="s">
        <v>183</v>
      </c>
      <c r="D4" s="25" t="s">
        <v>2660</v>
      </c>
    </row>
    <row r="5" spans="1:4" x14ac:dyDescent="0.25">
      <c r="A5" s="2">
        <v>4</v>
      </c>
      <c r="B5" s="25" t="s">
        <v>28</v>
      </c>
      <c r="C5" s="25" t="s">
        <v>28</v>
      </c>
      <c r="D5" s="25" t="s">
        <v>2660</v>
      </c>
    </row>
    <row r="6" spans="1:4" x14ac:dyDescent="0.25">
      <c r="A6" s="2">
        <v>5</v>
      </c>
      <c r="B6" s="25" t="s">
        <v>47</v>
      </c>
      <c r="C6" s="25" t="s">
        <v>46</v>
      </c>
      <c r="D6" s="25" t="s">
        <v>2660</v>
      </c>
    </row>
    <row r="7" spans="1:4" x14ac:dyDescent="0.25">
      <c r="A7" s="2">
        <v>6</v>
      </c>
      <c r="B7" s="25" t="s">
        <v>67</v>
      </c>
      <c r="C7" s="25" t="s">
        <v>46</v>
      </c>
      <c r="D7" s="25" t="s">
        <v>2660</v>
      </c>
    </row>
    <row r="8" spans="1:4" x14ac:dyDescent="0.25">
      <c r="A8" s="2">
        <v>7</v>
      </c>
      <c r="B8" s="25" t="s">
        <v>109</v>
      </c>
      <c r="C8" s="25" t="s">
        <v>46</v>
      </c>
      <c r="D8" s="25" t="s">
        <v>2660</v>
      </c>
    </row>
    <row r="9" spans="1:4" x14ac:dyDescent="0.25">
      <c r="A9" s="2">
        <v>8</v>
      </c>
      <c r="B9" s="25" t="s">
        <v>64</v>
      </c>
      <c r="C9" s="25" t="s">
        <v>46</v>
      </c>
      <c r="D9" s="25" t="s">
        <v>2660</v>
      </c>
    </row>
    <row r="10" spans="1:4" x14ac:dyDescent="0.25">
      <c r="A10" s="2">
        <v>9</v>
      </c>
      <c r="B10" s="25" t="s">
        <v>90</v>
      </c>
      <c r="C10" s="25" t="s">
        <v>37</v>
      </c>
      <c r="D10" s="25" t="s">
        <v>2660</v>
      </c>
    </row>
    <row r="11" spans="1:4" x14ac:dyDescent="0.25">
      <c r="A11" s="2">
        <v>10</v>
      </c>
      <c r="B11" s="25" t="s">
        <v>38</v>
      </c>
      <c r="C11" s="25" t="s">
        <v>37</v>
      </c>
      <c r="D11" s="25" t="s">
        <v>2660</v>
      </c>
    </row>
    <row r="12" spans="1:4" x14ac:dyDescent="0.25">
      <c r="A12" s="2">
        <v>11</v>
      </c>
      <c r="B12" s="25" t="s">
        <v>104</v>
      </c>
      <c r="C12" s="25" t="s">
        <v>37</v>
      </c>
      <c r="D12" s="25" t="s">
        <v>2660</v>
      </c>
    </row>
    <row r="13" spans="1:4" x14ac:dyDescent="0.25">
      <c r="A13" s="2">
        <v>12</v>
      </c>
      <c r="B13" s="25" t="s">
        <v>107</v>
      </c>
      <c r="C13" s="25" t="s">
        <v>37</v>
      </c>
      <c r="D13" s="25" t="s">
        <v>2660</v>
      </c>
    </row>
    <row r="14" spans="1:4" x14ac:dyDescent="0.25">
      <c r="A14" s="2">
        <v>13</v>
      </c>
      <c r="B14" s="25" t="s">
        <v>51</v>
      </c>
      <c r="C14" s="25" t="s">
        <v>51</v>
      </c>
      <c r="D14" s="25" t="s">
        <v>2808</v>
      </c>
    </row>
    <row r="15" spans="1:4" x14ac:dyDescent="0.25">
      <c r="A15" s="2">
        <v>14</v>
      </c>
      <c r="B15" s="25" t="s">
        <v>89</v>
      </c>
      <c r="C15" s="25" t="s">
        <v>2661</v>
      </c>
      <c r="D15" s="25" t="s">
        <v>2808</v>
      </c>
    </row>
    <row r="16" spans="1:4" x14ac:dyDescent="0.25">
      <c r="A16" s="2">
        <v>15</v>
      </c>
      <c r="B16" s="25" t="s">
        <v>95</v>
      </c>
      <c r="C16" s="25" t="s">
        <v>2661</v>
      </c>
      <c r="D16" s="25" t="s">
        <v>2808</v>
      </c>
    </row>
    <row r="17" spans="1:4" x14ac:dyDescent="0.25">
      <c r="A17" s="2">
        <v>16</v>
      </c>
      <c r="B17" s="25" t="s">
        <v>110</v>
      </c>
      <c r="C17" s="25" t="s">
        <v>2661</v>
      </c>
      <c r="D17" s="25" t="s">
        <v>2808</v>
      </c>
    </row>
    <row r="18" spans="1:4" x14ac:dyDescent="0.25">
      <c r="A18" s="2">
        <v>17</v>
      </c>
      <c r="B18" s="25" t="s">
        <v>84</v>
      </c>
      <c r="C18" s="25" t="s">
        <v>2661</v>
      </c>
      <c r="D18" s="25" t="s">
        <v>2808</v>
      </c>
    </row>
    <row r="19" spans="1:4" x14ac:dyDescent="0.25">
      <c r="A19" s="2">
        <v>18</v>
      </c>
      <c r="B19" s="25" t="s">
        <v>42</v>
      </c>
      <c r="C19" s="25" t="s">
        <v>41</v>
      </c>
      <c r="D19" s="25" t="s">
        <v>2808</v>
      </c>
    </row>
    <row r="20" spans="1:4" x14ac:dyDescent="0.25">
      <c r="A20" s="2">
        <v>19</v>
      </c>
      <c r="B20" s="25" t="s">
        <v>113</v>
      </c>
      <c r="C20" s="25" t="s">
        <v>41</v>
      </c>
      <c r="D20" s="25" t="s">
        <v>2808</v>
      </c>
    </row>
    <row r="21" spans="1:4" x14ac:dyDescent="0.25">
      <c r="A21" s="2">
        <v>20</v>
      </c>
      <c r="B21" s="25" t="s">
        <v>79</v>
      </c>
      <c r="C21" s="25" t="s">
        <v>41</v>
      </c>
      <c r="D21" s="25" t="s">
        <v>2808</v>
      </c>
    </row>
    <row r="22" spans="1:4" x14ac:dyDescent="0.25">
      <c r="A22" s="2">
        <v>21</v>
      </c>
      <c r="B22" s="25" t="s">
        <v>124</v>
      </c>
      <c r="C22" s="25" t="s">
        <v>41</v>
      </c>
      <c r="D22" s="25" t="s">
        <v>2808</v>
      </c>
    </row>
    <row r="23" spans="1:4" x14ac:dyDescent="0.25">
      <c r="A23" s="2">
        <v>22</v>
      </c>
      <c r="B23" s="25" t="s">
        <v>73</v>
      </c>
      <c r="C23" s="25" t="s">
        <v>185</v>
      </c>
      <c r="D23" s="25" t="s">
        <v>2808</v>
      </c>
    </row>
    <row r="24" spans="1:4" x14ac:dyDescent="0.25">
      <c r="A24" s="2">
        <v>23</v>
      </c>
      <c r="B24" s="25" t="s">
        <v>55</v>
      </c>
      <c r="C24" s="25" t="s">
        <v>185</v>
      </c>
      <c r="D24" s="25" t="s">
        <v>2808</v>
      </c>
    </row>
    <row r="25" spans="1:4" x14ac:dyDescent="0.25">
      <c r="A25" s="2">
        <v>24</v>
      </c>
      <c r="B25" s="25" t="s">
        <v>105</v>
      </c>
      <c r="C25" s="25" t="s">
        <v>57</v>
      </c>
      <c r="D25" s="25" t="s">
        <v>2808</v>
      </c>
    </row>
    <row r="26" spans="1:4" x14ac:dyDescent="0.25">
      <c r="A26" s="2">
        <v>25</v>
      </c>
      <c r="B26" s="25" t="s">
        <v>58</v>
      </c>
      <c r="C26" s="25" t="s">
        <v>57</v>
      </c>
      <c r="D26" s="25" t="s">
        <v>2808</v>
      </c>
    </row>
    <row r="27" spans="1:4" x14ac:dyDescent="0.25">
      <c r="A27" s="2">
        <v>26</v>
      </c>
      <c r="B27" s="25" t="s">
        <v>68</v>
      </c>
      <c r="C27" s="25" t="s">
        <v>68</v>
      </c>
      <c r="D27" s="25" t="s">
        <v>2810</v>
      </c>
    </row>
    <row r="28" spans="1:4" x14ac:dyDescent="0.25">
      <c r="A28" s="2">
        <v>27</v>
      </c>
      <c r="B28" s="25" t="s">
        <v>98</v>
      </c>
      <c r="C28" s="25" t="s">
        <v>97</v>
      </c>
      <c r="D28" s="25" t="s">
        <v>2810</v>
      </c>
    </row>
    <row r="29" spans="1:4" x14ac:dyDescent="0.25">
      <c r="A29" s="2">
        <v>28</v>
      </c>
      <c r="B29" s="25" t="s">
        <v>114</v>
      </c>
      <c r="C29" s="25" t="s">
        <v>97</v>
      </c>
      <c r="D29" s="25" t="s">
        <v>2810</v>
      </c>
    </row>
    <row r="30" spans="1:4" x14ac:dyDescent="0.25">
      <c r="A30" s="2">
        <v>29</v>
      </c>
      <c r="B30" s="25" t="s">
        <v>106</v>
      </c>
      <c r="C30" s="25" t="s">
        <v>62</v>
      </c>
      <c r="D30" s="25" t="s">
        <v>2810</v>
      </c>
    </row>
    <row r="31" spans="1:4" x14ac:dyDescent="0.25">
      <c r="A31" s="2">
        <v>30</v>
      </c>
      <c r="B31" s="25" t="s">
        <v>63</v>
      </c>
      <c r="C31" s="25" t="s">
        <v>62</v>
      </c>
      <c r="D31" s="25" t="s">
        <v>2810</v>
      </c>
    </row>
    <row r="32" spans="1:4" x14ac:dyDescent="0.25">
      <c r="A32" s="2">
        <v>31</v>
      </c>
      <c r="B32" s="25" t="s">
        <v>118</v>
      </c>
      <c r="C32" s="25" t="s">
        <v>62</v>
      </c>
      <c r="D32" s="25" t="s">
        <v>2810</v>
      </c>
    </row>
    <row r="33" spans="1:4" x14ac:dyDescent="0.25">
      <c r="A33" s="2">
        <v>32</v>
      </c>
      <c r="B33" s="25" t="s">
        <v>65</v>
      </c>
      <c r="C33" s="25" t="s">
        <v>186</v>
      </c>
      <c r="D33" s="25" t="s">
        <v>2810</v>
      </c>
    </row>
    <row r="34" spans="1:4" x14ac:dyDescent="0.25">
      <c r="A34" s="2">
        <v>33</v>
      </c>
      <c r="B34" s="25" t="s">
        <v>66</v>
      </c>
      <c r="C34" s="25" t="s">
        <v>186</v>
      </c>
      <c r="D34" s="25" t="s">
        <v>2810</v>
      </c>
    </row>
    <row r="35" spans="1:4" x14ac:dyDescent="0.25">
      <c r="A35" s="2">
        <v>34</v>
      </c>
      <c r="B35" s="25" t="s">
        <v>78</v>
      </c>
      <c r="C35" s="25" t="s">
        <v>186</v>
      </c>
      <c r="D35" s="25" t="s">
        <v>2810</v>
      </c>
    </row>
    <row r="36" spans="1:4" x14ac:dyDescent="0.25">
      <c r="A36" s="2">
        <v>35</v>
      </c>
      <c r="B36" s="25" t="s">
        <v>163</v>
      </c>
      <c r="C36" s="25"/>
      <c r="D36" s="25"/>
    </row>
    <row r="37" spans="1:4" x14ac:dyDescent="0.25">
      <c r="A37" s="2">
        <v>36</v>
      </c>
      <c r="B37" s="25" t="s">
        <v>76</v>
      </c>
      <c r="C37" s="25"/>
      <c r="D37"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E030-9E85-42A4-9C52-19359E6D37CA}">
  <sheetPr codeName="Sheet14"/>
  <dimension ref="A1:C59"/>
  <sheetViews>
    <sheetView workbookViewId="0">
      <selection activeCell="A39" sqref="A39:A41"/>
    </sheetView>
  </sheetViews>
  <sheetFormatPr defaultRowHeight="15" x14ac:dyDescent="0.25"/>
  <cols>
    <col min="1" max="1" width="41.5703125" bestFit="1" customWidth="1"/>
    <col min="2" max="2" width="21.5703125" bestFit="1" customWidth="1"/>
    <col min="3" max="3" width="12" bestFit="1" customWidth="1"/>
  </cols>
  <sheetData>
    <row r="1" spans="1:3" x14ac:dyDescent="0.25">
      <c r="A1" t="s">
        <v>108</v>
      </c>
      <c r="B1" t="s">
        <v>54</v>
      </c>
      <c r="C1" t="s">
        <v>31</v>
      </c>
    </row>
    <row r="2" spans="1:3" x14ac:dyDescent="0.25">
      <c r="A2" t="s">
        <v>88</v>
      </c>
      <c r="B2" t="s">
        <v>54</v>
      </c>
      <c r="C2" t="s">
        <v>31</v>
      </c>
    </row>
    <row r="3" spans="1:3" x14ac:dyDescent="0.25">
      <c r="A3" t="s">
        <v>53</v>
      </c>
      <c r="B3" t="s">
        <v>54</v>
      </c>
      <c r="C3" t="s">
        <v>31</v>
      </c>
    </row>
    <row r="4" spans="1:3" x14ac:dyDescent="0.25">
      <c r="A4" t="s">
        <v>92</v>
      </c>
      <c r="B4" t="s">
        <v>54</v>
      </c>
      <c r="C4" t="s">
        <v>31</v>
      </c>
    </row>
    <row r="5" spans="1:3" x14ac:dyDescent="0.25">
      <c r="A5" t="s">
        <v>75</v>
      </c>
      <c r="B5" t="s">
        <v>54</v>
      </c>
      <c r="C5" t="s">
        <v>31</v>
      </c>
    </row>
    <row r="6" spans="1:3" x14ac:dyDescent="0.25">
      <c r="A6" t="s">
        <v>91</v>
      </c>
      <c r="B6" t="s">
        <v>54</v>
      </c>
      <c r="C6" t="s">
        <v>31</v>
      </c>
    </row>
    <row r="7" spans="1:3" x14ac:dyDescent="0.25">
      <c r="A7" t="s">
        <v>56</v>
      </c>
      <c r="B7" t="s">
        <v>54</v>
      </c>
      <c r="C7" t="s">
        <v>31</v>
      </c>
    </row>
    <row r="8" spans="1:3" x14ac:dyDescent="0.25">
      <c r="A8" t="s">
        <v>133</v>
      </c>
      <c r="B8" t="s">
        <v>154</v>
      </c>
      <c r="C8" t="s">
        <v>31</v>
      </c>
    </row>
    <row r="9" spans="1:3" x14ac:dyDescent="0.25">
      <c r="A9" t="s">
        <v>96</v>
      </c>
      <c r="B9" t="s">
        <v>154</v>
      </c>
      <c r="C9" t="s">
        <v>31</v>
      </c>
    </row>
    <row r="10" spans="1:3" x14ac:dyDescent="0.25">
      <c r="A10" t="s">
        <v>80</v>
      </c>
      <c r="B10" t="s">
        <v>154</v>
      </c>
      <c r="C10" t="s">
        <v>31</v>
      </c>
    </row>
    <row r="11" spans="1:3" x14ac:dyDescent="0.25">
      <c r="A11" t="s">
        <v>119</v>
      </c>
      <c r="B11" t="s">
        <v>154</v>
      </c>
      <c r="C11" t="s">
        <v>31</v>
      </c>
    </row>
    <row r="12" spans="1:3" x14ac:dyDescent="0.25">
      <c r="A12" t="s">
        <v>151</v>
      </c>
      <c r="B12" t="s">
        <v>154</v>
      </c>
      <c r="C12" t="s">
        <v>31</v>
      </c>
    </row>
    <row r="13" spans="1:3" x14ac:dyDescent="0.25">
      <c r="A13" t="s">
        <v>115</v>
      </c>
      <c r="B13" t="s">
        <v>154</v>
      </c>
      <c r="C13" t="s">
        <v>31</v>
      </c>
    </row>
    <row r="14" spans="1:3" x14ac:dyDescent="0.25">
      <c r="A14" t="s">
        <v>134</v>
      </c>
      <c r="B14" t="s">
        <v>154</v>
      </c>
      <c r="C14" t="s">
        <v>31</v>
      </c>
    </row>
    <row r="15" spans="1:3" x14ac:dyDescent="0.25">
      <c r="A15" t="s">
        <v>123</v>
      </c>
      <c r="B15" t="s">
        <v>154</v>
      </c>
      <c r="C15" t="s">
        <v>31</v>
      </c>
    </row>
    <row r="16" spans="1:3" x14ac:dyDescent="0.25">
      <c r="A16" t="s">
        <v>164</v>
      </c>
      <c r="B16" t="s">
        <v>154</v>
      </c>
      <c r="C16" t="s">
        <v>31</v>
      </c>
    </row>
    <row r="17" spans="1:3" x14ac:dyDescent="0.25">
      <c r="A17" t="s">
        <v>152</v>
      </c>
      <c r="B17" t="s">
        <v>154</v>
      </c>
      <c r="C17" t="s">
        <v>31</v>
      </c>
    </row>
    <row r="18" spans="1:3" x14ac:dyDescent="0.25">
      <c r="A18" t="s">
        <v>135</v>
      </c>
      <c r="B18" t="s">
        <v>154</v>
      </c>
      <c r="C18" t="s">
        <v>31</v>
      </c>
    </row>
    <row r="19" spans="1:3" x14ac:dyDescent="0.25">
      <c r="A19" t="s">
        <v>150</v>
      </c>
      <c r="B19" t="s">
        <v>154</v>
      </c>
      <c r="C19" t="s">
        <v>31</v>
      </c>
    </row>
    <row r="20" spans="1:3" x14ac:dyDescent="0.25">
      <c r="A20" t="s">
        <v>131</v>
      </c>
      <c r="B20" t="s">
        <v>93</v>
      </c>
      <c r="C20" t="s">
        <v>31</v>
      </c>
    </row>
    <row r="21" spans="1:3" x14ac:dyDescent="0.25">
      <c r="A21" t="s">
        <v>120</v>
      </c>
      <c r="B21" t="s">
        <v>93</v>
      </c>
      <c r="C21" t="s">
        <v>31</v>
      </c>
    </row>
    <row r="22" spans="1:3" x14ac:dyDescent="0.25">
      <c r="A22" t="s">
        <v>93</v>
      </c>
      <c r="B22" t="s">
        <v>93</v>
      </c>
      <c r="C22" t="s">
        <v>31</v>
      </c>
    </row>
    <row r="23" spans="1:3" x14ac:dyDescent="0.25">
      <c r="A23" t="s">
        <v>126</v>
      </c>
      <c r="B23" t="s">
        <v>49</v>
      </c>
      <c r="C23" t="s">
        <v>31</v>
      </c>
    </row>
    <row r="24" spans="1:3" x14ac:dyDescent="0.25">
      <c r="A24" t="s">
        <v>147</v>
      </c>
      <c r="B24" t="s">
        <v>49</v>
      </c>
      <c r="C24" t="s">
        <v>31</v>
      </c>
    </row>
    <row r="25" spans="1:3" x14ac:dyDescent="0.25">
      <c r="A25" t="s">
        <v>144</v>
      </c>
      <c r="B25" t="s">
        <v>49</v>
      </c>
      <c r="C25" t="s">
        <v>31</v>
      </c>
    </row>
    <row r="26" spans="1:3" x14ac:dyDescent="0.25">
      <c r="A26" t="s">
        <v>121</v>
      </c>
      <c r="B26" t="s">
        <v>49</v>
      </c>
      <c r="C26" t="s">
        <v>31</v>
      </c>
    </row>
    <row r="27" spans="1:3" x14ac:dyDescent="0.25">
      <c r="A27" t="s">
        <v>102</v>
      </c>
      <c r="B27" t="s">
        <v>49</v>
      </c>
      <c r="C27" t="s">
        <v>31</v>
      </c>
    </row>
    <row r="28" spans="1:3" x14ac:dyDescent="0.25">
      <c r="A28" t="s">
        <v>48</v>
      </c>
      <c r="B28" t="s">
        <v>49</v>
      </c>
      <c r="C28" t="s">
        <v>31</v>
      </c>
    </row>
    <row r="29" spans="1:3" x14ac:dyDescent="0.25">
      <c r="A29" t="s">
        <v>77</v>
      </c>
      <c r="B29" t="s">
        <v>72</v>
      </c>
      <c r="C29" t="s">
        <v>31</v>
      </c>
    </row>
    <row r="30" spans="1:3" x14ac:dyDescent="0.25">
      <c r="A30" t="s">
        <v>71</v>
      </c>
      <c r="B30" t="s">
        <v>72</v>
      </c>
      <c r="C30" t="s">
        <v>31</v>
      </c>
    </row>
    <row r="31" spans="1:3" x14ac:dyDescent="0.25">
      <c r="A31" t="s">
        <v>111</v>
      </c>
      <c r="B31" t="s">
        <v>111</v>
      </c>
      <c r="C31" t="s">
        <v>31</v>
      </c>
    </row>
    <row r="32" spans="1:3" x14ac:dyDescent="0.25">
      <c r="A32" t="s">
        <v>29</v>
      </c>
      <c r="B32" t="s">
        <v>30</v>
      </c>
      <c r="C32" t="s">
        <v>31</v>
      </c>
    </row>
    <row r="33" spans="1:3" x14ac:dyDescent="0.25">
      <c r="A33" t="s">
        <v>43</v>
      </c>
      <c r="B33" t="s">
        <v>30</v>
      </c>
      <c r="C33" t="s">
        <v>31</v>
      </c>
    </row>
    <row r="34" spans="1:3" x14ac:dyDescent="0.25">
      <c r="A34" t="s">
        <v>44</v>
      </c>
      <c r="B34" t="s">
        <v>30</v>
      </c>
      <c r="C34" t="s">
        <v>31</v>
      </c>
    </row>
    <row r="35" spans="1:3" x14ac:dyDescent="0.25">
      <c r="A35" t="s">
        <v>94</v>
      </c>
      <c r="B35" t="s">
        <v>30</v>
      </c>
      <c r="C35" t="s">
        <v>31</v>
      </c>
    </row>
    <row r="36" spans="1:3" x14ac:dyDescent="0.25">
      <c r="A36" t="s">
        <v>165</v>
      </c>
      <c r="B36" t="s">
        <v>100</v>
      </c>
      <c r="C36" t="s">
        <v>100</v>
      </c>
    </row>
    <row r="37" spans="1:3" x14ac:dyDescent="0.25">
      <c r="A37" t="s">
        <v>86</v>
      </c>
      <c r="B37" t="s">
        <v>82</v>
      </c>
      <c r="C37" t="s">
        <v>82</v>
      </c>
    </row>
    <row r="38" spans="1:3" x14ac:dyDescent="0.25">
      <c r="A38" t="s">
        <v>149</v>
      </c>
      <c r="B38" t="s">
        <v>82</v>
      </c>
      <c r="C38" t="s">
        <v>82</v>
      </c>
    </row>
    <row r="39" spans="1:3" x14ac:dyDescent="0.25">
      <c r="A39" t="s">
        <v>148</v>
      </c>
      <c r="B39" t="s">
        <v>39</v>
      </c>
      <c r="C39" t="s">
        <v>31</v>
      </c>
    </row>
    <row r="40" spans="1:3" x14ac:dyDescent="0.25">
      <c r="A40" t="s">
        <v>136</v>
      </c>
      <c r="B40" t="s">
        <v>39</v>
      </c>
      <c r="C40" t="s">
        <v>31</v>
      </c>
    </row>
    <row r="41" spans="1:3" x14ac:dyDescent="0.25">
      <c r="A41" t="s">
        <v>39</v>
      </c>
      <c r="B41" t="s">
        <v>39</v>
      </c>
      <c r="C41" t="s">
        <v>31</v>
      </c>
    </row>
    <row r="42" spans="1:3" x14ac:dyDescent="0.25">
      <c r="A42" t="s">
        <v>81</v>
      </c>
      <c r="B42" t="s">
        <v>82</v>
      </c>
      <c r="C42" t="s">
        <v>82</v>
      </c>
    </row>
    <row r="43" spans="1:3" x14ac:dyDescent="0.25">
      <c r="A43" t="s">
        <v>85</v>
      </c>
      <c r="B43" t="s">
        <v>82</v>
      </c>
      <c r="C43" t="s">
        <v>82</v>
      </c>
    </row>
    <row r="44" spans="1:3" x14ac:dyDescent="0.25">
      <c r="A44" t="s">
        <v>130</v>
      </c>
      <c r="B44" t="s">
        <v>82</v>
      </c>
      <c r="C44" t="s">
        <v>82</v>
      </c>
    </row>
    <row r="45" spans="1:3" x14ac:dyDescent="0.25">
      <c r="A45" t="s">
        <v>116</v>
      </c>
      <c r="B45" t="s">
        <v>116</v>
      </c>
      <c r="C45" t="s">
        <v>116</v>
      </c>
    </row>
    <row r="46" spans="1:3" x14ac:dyDescent="0.25">
      <c r="A46" t="s">
        <v>127</v>
      </c>
      <c r="B46" t="s">
        <v>82</v>
      </c>
      <c r="C46" t="s">
        <v>82</v>
      </c>
    </row>
    <row r="47" spans="1:3" x14ac:dyDescent="0.25">
      <c r="A47" t="s">
        <v>153</v>
      </c>
      <c r="B47" t="s">
        <v>82</v>
      </c>
      <c r="C47" t="s">
        <v>82</v>
      </c>
    </row>
    <row r="48" spans="1:3" x14ac:dyDescent="0.25">
      <c r="A48" t="s">
        <v>166</v>
      </c>
      <c r="B48" t="s">
        <v>100</v>
      </c>
      <c r="C48" t="s">
        <v>100</v>
      </c>
    </row>
    <row r="49" spans="1:3" x14ac:dyDescent="0.25">
      <c r="A49" t="s">
        <v>167</v>
      </c>
      <c r="B49" t="s">
        <v>100</v>
      </c>
      <c r="C49" t="s">
        <v>100</v>
      </c>
    </row>
    <row r="50" spans="1:3" x14ac:dyDescent="0.25">
      <c r="A50" t="s">
        <v>129</v>
      </c>
      <c r="B50" t="s">
        <v>100</v>
      </c>
      <c r="C50" t="s">
        <v>100</v>
      </c>
    </row>
    <row r="51" spans="1:3" x14ac:dyDescent="0.25">
      <c r="A51" t="s">
        <v>99</v>
      </c>
      <c r="B51" t="s">
        <v>100</v>
      </c>
      <c r="C51" t="s">
        <v>100</v>
      </c>
    </row>
    <row r="52" spans="1:3" x14ac:dyDescent="0.25">
      <c r="A52" t="s">
        <v>140</v>
      </c>
      <c r="B52" t="s">
        <v>100</v>
      </c>
      <c r="C52" t="s">
        <v>100</v>
      </c>
    </row>
    <row r="53" spans="1:3" x14ac:dyDescent="0.25">
      <c r="A53" t="s">
        <v>100</v>
      </c>
      <c r="B53" t="s">
        <v>100</v>
      </c>
      <c r="C53" t="s">
        <v>100</v>
      </c>
    </row>
    <row r="54" spans="1:3" x14ac:dyDescent="0.25">
      <c r="A54" t="s">
        <v>132</v>
      </c>
      <c r="B54" t="s">
        <v>100</v>
      </c>
      <c r="C54" t="s">
        <v>100</v>
      </c>
    </row>
    <row r="55" spans="1:3" x14ac:dyDescent="0.25">
      <c r="A55" t="s">
        <v>59</v>
      </c>
      <c r="B55" t="s">
        <v>59</v>
      </c>
      <c r="C55" t="s">
        <v>60</v>
      </c>
    </row>
    <row r="56" spans="1:3" x14ac:dyDescent="0.25">
      <c r="A56" t="s">
        <v>70</v>
      </c>
      <c r="B56" t="s">
        <v>70</v>
      </c>
      <c r="C56" t="s">
        <v>70</v>
      </c>
    </row>
    <row r="57" spans="1:3" x14ac:dyDescent="0.25">
      <c r="A57" t="s">
        <v>101</v>
      </c>
      <c r="B57" t="s">
        <v>101</v>
      </c>
      <c r="C57" t="s">
        <v>87</v>
      </c>
    </row>
    <row r="58" spans="1:3" x14ac:dyDescent="0.25">
      <c r="A58" t="s">
        <v>87</v>
      </c>
      <c r="B58" t="s">
        <v>87</v>
      </c>
      <c r="C58" t="s">
        <v>87</v>
      </c>
    </row>
    <row r="59" spans="1:3" x14ac:dyDescent="0.25">
      <c r="A59" t="s">
        <v>117</v>
      </c>
      <c r="B59" t="s">
        <v>117</v>
      </c>
      <c r="C59"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27</vt:i4>
      </vt:variant>
    </vt:vector>
  </HeadingPairs>
  <TitlesOfParts>
    <vt:vector size="42" baseType="lpstr">
      <vt:lpstr>Total</vt:lpstr>
      <vt:lpstr>Actual UI Cases</vt:lpstr>
      <vt:lpstr>DB</vt:lpstr>
      <vt:lpstr>PS Wise-Progress</vt:lpstr>
      <vt:lpstr>Circle Wise-Progress</vt:lpstr>
      <vt:lpstr>SDPO Wise-Progress</vt:lpstr>
      <vt:lpstr>Reason-Head wise</vt:lpstr>
      <vt:lpstr>FIR-Time Line</vt:lpstr>
      <vt:lpstr>Actual UI</vt:lpstr>
      <vt:lpstr>Reasons time Line</vt:lpstr>
      <vt:lpstr>Reasons</vt:lpstr>
      <vt:lpstr>PS Wise Reason</vt:lpstr>
      <vt:lpstr>Droplist</vt:lpstr>
      <vt:lpstr>PS Name</vt:lpstr>
      <vt:lpstr>Heads</vt:lpstr>
      <vt:lpstr>_174_CrPC</vt:lpstr>
      <vt:lpstr>Act_Type</vt:lpstr>
      <vt:lpstr>Bodily_Offiences</vt:lpstr>
      <vt:lpstr>Classification</vt:lpstr>
      <vt:lpstr>Crime__Against_Women</vt:lpstr>
      <vt:lpstr>Enforcement</vt:lpstr>
      <vt:lpstr>GravityType</vt:lpstr>
      <vt:lpstr>Missing_Cases</vt:lpstr>
      <vt:lpstr>NDPS</vt:lpstr>
      <vt:lpstr>Other_CrPC</vt:lpstr>
      <vt:lpstr>Other_IPC</vt:lpstr>
      <vt:lpstr>Others</vt:lpstr>
      <vt:lpstr>POCSO_Cases</vt:lpstr>
      <vt:lpstr>'Actual UI'!Print_Area</vt:lpstr>
      <vt:lpstr>'Circle Wise-Progress'!Print_Area</vt:lpstr>
      <vt:lpstr>'FIR-Time Line'!Print_Area</vt:lpstr>
      <vt:lpstr>'PS Wise-Progress'!Print_Area</vt:lpstr>
      <vt:lpstr>'Reason-Head wise'!Print_Area</vt:lpstr>
      <vt:lpstr>'Reasons time Line'!Print_Area</vt:lpstr>
      <vt:lpstr>'SDPO Wise-Progress'!Print_Area</vt:lpstr>
      <vt:lpstr>Property_Offences</vt:lpstr>
      <vt:lpstr>Road_Accidents</vt:lpstr>
      <vt:lpstr>SC_ST_Cases</vt:lpstr>
      <vt:lpstr>Security_Cases</vt:lpstr>
      <vt:lpstr>SLL</vt:lpstr>
      <vt:lpstr>Total</vt:lpstr>
      <vt:lpstr>White_Collar_Offences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 Naidu</dc:creator>
  <cp:lastModifiedBy>IT CORE</cp:lastModifiedBy>
  <cp:lastPrinted>2026-10-16T04:40:32Z</cp:lastPrinted>
  <dcterms:created xsi:type="dcterms:W3CDTF">2025-07-01T07:08:36Z</dcterms:created>
  <dcterms:modified xsi:type="dcterms:W3CDTF">2026-10-16T05:06:11Z</dcterms:modified>
</cp:coreProperties>
</file>